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https://d.docs.live.net/5a6b54e724fd0f3b/Documentos/LUNA GÁLVEZ/Exposiciones de Sec. y Gores/PCM/"/>
    </mc:Choice>
  </mc:AlternateContent>
  <xr:revisionPtr revIDLastSave="0" documentId="8_{31ADF0F9-FA14-4534-8C9E-1191C2BF1AFD}" xr6:coauthVersionLast="47" xr6:coauthVersionMax="47" xr10:uidLastSave="{00000000-0000-0000-0000-000000000000}"/>
  <bookViews>
    <workbookView xWindow="-98" yWindow="-98" windowWidth="19396" windowHeight="11475" activeTab="1" xr2:uid="{00000000-000D-0000-FFFF-FFFF00000000}"/>
  </bookViews>
  <sheets>
    <sheet name="Hoja1" sheetId="18" r:id="rId1"/>
    <sheet name="FMTO 01" sheetId="1" r:id="rId2"/>
    <sheet name="FMTO 02" sheetId="2" r:id="rId3"/>
    <sheet name="FMTO 03" sheetId="4" r:id="rId4"/>
    <sheet name="FMTO 04" sheetId="5" r:id="rId5"/>
    <sheet name="FMTO 05" sheetId="3" r:id="rId6"/>
    <sheet name="FMTO06 TFTE" sheetId="6" r:id="rId7"/>
    <sheet name="FMT06_RO" sheetId="13" r:id="rId8"/>
    <sheet name="FMT06 RDR" sheetId="14" r:id="rId9"/>
    <sheet name="FMT06 ROOC" sheetId="15" r:id="rId10"/>
    <sheet name="FMT06 DyT" sheetId="16" r:id="rId11"/>
    <sheet name="FMT06 RD" sheetId="17" r:id="rId12"/>
    <sheet name="FMTO 07" sheetId="8" r:id="rId13"/>
    <sheet name="FMTO 08" sheetId="9" r:id="rId14"/>
    <sheet name="FMTO 09" sheetId="12" r:id="rId15"/>
    <sheet name="FMTO 10 " sheetId="7" r:id="rId16"/>
    <sheet name="FMTO 11" sheetId="11" r:id="rId17"/>
    <sheet name="FMTO 12" sheetId="10" r:id="rId18"/>
  </sheets>
  <definedNames>
    <definedName name="_xlnm.Print_Area" localSheetId="10">'FMT06 DyT'!$A$6:$J$47</definedName>
    <definedName name="_xlnm.Print_Area" localSheetId="11">'FMT06 RD'!$A$6:$J$9</definedName>
    <definedName name="_xlnm.Print_Area" localSheetId="8">'FMT06 RDR'!$A$6:$J$51</definedName>
    <definedName name="_xlnm.Print_Area" localSheetId="9">'FMT06 ROOC'!$A$6:$J$22</definedName>
    <definedName name="_xlnm.Print_Area" localSheetId="7">FMT06_RO!$A$6:$J$54</definedName>
    <definedName name="_xlnm.Print_Area" localSheetId="1">'FMTO 01'!$A$6:$S$126</definedName>
    <definedName name="_xlnm.Print_Area" localSheetId="2">'FMTO 02'!$A$5:$R$24</definedName>
    <definedName name="_xlnm.Print_Area" localSheetId="3">'FMTO 03'!$A$1:$P$11</definedName>
    <definedName name="_xlnm.Print_Area" localSheetId="4">'FMTO 04'!$A$5:$R$60</definedName>
    <definedName name="_xlnm.Print_Area" localSheetId="5">'FMTO 05'!$A$5:$M$17</definedName>
    <definedName name="_xlnm.Print_Area" localSheetId="12">'FMTO 07'!$A$7:$J$15870</definedName>
    <definedName name="_xlnm.Print_Area" localSheetId="13">'FMTO 08'!$A$5:$I$180</definedName>
    <definedName name="_xlnm.Print_Area" localSheetId="14">'FMTO 09'!$A$5:$O$348</definedName>
    <definedName name="_xlnm.Print_Area" localSheetId="15">'FMTO 10 '!$A$7:$W$171</definedName>
    <definedName name="_xlnm.Print_Area" localSheetId="16">'FMTO 11'!$A$5:$S$7113</definedName>
    <definedName name="_xlnm.Print_Area" localSheetId="17">'FMTO 12'!$A$5:$H$290</definedName>
    <definedName name="_xlnm.Print_Area" localSheetId="6">'FMTO06 TFTE'!$A$6:$J$54</definedName>
    <definedName name="_xlnm.Print_Area" localSheetId="0">Hoja1!$A$1:$C$23</definedName>
    <definedName name="_xlnm.Print_Titles" localSheetId="10">'FMT06 DyT'!$1:$5</definedName>
    <definedName name="_xlnm.Print_Titles" localSheetId="11">'FMT06 RD'!$1:$5</definedName>
    <definedName name="_xlnm.Print_Titles" localSheetId="8">'FMT06 RDR'!$1:$5</definedName>
    <definedName name="_xlnm.Print_Titles" localSheetId="9">'FMT06 ROOC'!$1:$5</definedName>
    <definedName name="_xlnm.Print_Titles" localSheetId="7">FMT06_RO!$1:$5</definedName>
    <definedName name="_xlnm.Print_Titles" localSheetId="1">'FMTO 01'!$1:$5</definedName>
    <definedName name="_xlnm.Print_Titles" localSheetId="2">'FMTO 02'!$1:$4</definedName>
    <definedName name="_xlnm.Print_Titles" localSheetId="4">'FMTO 04'!$1:$4</definedName>
    <definedName name="_xlnm.Print_Titles" localSheetId="5">'FMTO 05'!$1:$4</definedName>
    <definedName name="_xlnm.Print_Titles" localSheetId="12">'FMTO 07'!$1:$6</definedName>
    <definedName name="_xlnm.Print_Titles" localSheetId="13">'FMTO 08'!$1:$4</definedName>
    <definedName name="_xlnm.Print_Titles" localSheetId="14">'FMTO 09'!$1:$4</definedName>
    <definedName name="_xlnm.Print_Titles" localSheetId="15">'FMTO 10 '!$1:$6</definedName>
    <definedName name="_xlnm.Print_Titles" localSheetId="16">'FMTO 11'!$1:$4</definedName>
    <definedName name="_xlnm.Print_Titles" localSheetId="17">'FMTO 12'!$1:$4</definedName>
    <definedName name="_xlnm.Print_Titles" localSheetId="6">'FMTO06 TFTE'!$1:$5</definedName>
    <definedName name="_xlnm.Print_Titles" localSheetId="0">Hoja1!$1:$5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15" i="12" l="1"/>
  <c r="N315" i="12"/>
  <c r="M315" i="12"/>
  <c r="E15555" i="8" l="1"/>
  <c r="E15158" i="8"/>
  <c r="E14798" i="8"/>
  <c r="E14750" i="8"/>
  <c r="E14668" i="8"/>
  <c r="E12377" i="8"/>
  <c r="E12180" i="8"/>
  <c r="E12034" i="8"/>
  <c r="E12026" i="8"/>
  <c r="E12023" i="8"/>
  <c r="E12020" i="8"/>
  <c r="E10675" i="8"/>
  <c r="E9778" i="8"/>
  <c r="E9706" i="8"/>
  <c r="E9623" i="8"/>
  <c r="E9555" i="8"/>
  <c r="E9506" i="8"/>
  <c r="E9469" i="8"/>
  <c r="E9441" i="8"/>
  <c r="E9347" i="8"/>
  <c r="E9198" i="8"/>
  <c r="E8926" i="8"/>
  <c r="E4290" i="8"/>
  <c r="E8" i="8"/>
  <c r="I38" i="16" l="1"/>
  <c r="J38" i="16" s="1"/>
  <c r="I27" i="16"/>
  <c r="S7113" i="11" l="1"/>
  <c r="P7113" i="11"/>
  <c r="M7113" i="11"/>
  <c r="O91" i="1"/>
  <c r="O90" i="1"/>
  <c r="J90" i="1"/>
  <c r="O89" i="1"/>
  <c r="J59" i="1"/>
  <c r="J58" i="1"/>
  <c r="J57" i="1"/>
  <c r="J56" i="1"/>
  <c r="J55" i="1"/>
  <c r="J54" i="1"/>
  <c r="J53" i="1"/>
  <c r="J52" i="1"/>
  <c r="J51" i="1"/>
  <c r="J46" i="1"/>
  <c r="J45" i="1"/>
  <c r="J44" i="1"/>
  <c r="J43" i="1"/>
  <c r="J42" i="1"/>
  <c r="J41" i="1"/>
  <c r="J40" i="1"/>
  <c r="J39" i="1"/>
  <c r="O33" i="1"/>
  <c r="O32" i="1"/>
  <c r="O31" i="1"/>
  <c r="O30" i="1"/>
  <c r="O29" i="1"/>
  <c r="O28" i="1"/>
  <c r="O27" i="1"/>
  <c r="O26" i="1"/>
  <c r="O25" i="1"/>
  <c r="J25" i="1"/>
  <c r="O24" i="1"/>
  <c r="O23" i="1"/>
  <c r="J23" i="1"/>
  <c r="O12" i="1"/>
  <c r="O10" i="1"/>
  <c r="O9" i="1"/>
  <c r="O8" i="1"/>
  <c r="O7" i="1"/>
  <c r="O6" i="1"/>
  <c r="S6244" i="11" l="1"/>
  <c r="P6244" i="11"/>
  <c r="M6244" i="11"/>
  <c r="S5967" i="11"/>
  <c r="P5696" i="11"/>
  <c r="M5431" i="11"/>
  <c r="S5178" i="11"/>
  <c r="P5178" i="11"/>
  <c r="M5178" i="11"/>
  <c r="P4451" i="11"/>
  <c r="M4451" i="11"/>
  <c r="S3844" i="11"/>
  <c r="P3844" i="11"/>
  <c r="M3844" i="11"/>
  <c r="S3450" i="11"/>
  <c r="P3450" i="11"/>
  <c r="M3450" i="11"/>
  <c r="S3378" i="11"/>
  <c r="P3378" i="11"/>
  <c r="M3378" i="11"/>
  <c r="S2960" i="11"/>
  <c r="P2960" i="11"/>
  <c r="M2960" i="11"/>
  <c r="M1711" i="11"/>
  <c r="M2853" i="11"/>
  <c r="P1711" i="11"/>
  <c r="S2853" i="11"/>
  <c r="P2853" i="11"/>
  <c r="S753" i="11"/>
  <c r="S752" i="11"/>
  <c r="S751" i="11"/>
  <c r="S750" i="11"/>
  <c r="S749" i="11"/>
  <c r="S748" i="11"/>
  <c r="S747" i="11"/>
  <c r="S746" i="11"/>
  <c r="S745" i="11"/>
  <c r="S744" i="11"/>
  <c r="S743" i="11"/>
  <c r="S742" i="11"/>
  <c r="S741" i="11"/>
  <c r="S740" i="11"/>
  <c r="S739" i="11"/>
  <c r="S738" i="11"/>
  <c r="S737" i="11"/>
  <c r="S736" i="11"/>
  <c r="S735" i="11"/>
  <c r="S734" i="11"/>
  <c r="S733" i="11"/>
  <c r="S732" i="11"/>
  <c r="S731" i="11"/>
  <c r="S730" i="11"/>
  <c r="S729" i="11"/>
  <c r="S728" i="11"/>
  <c r="S727" i="11"/>
  <c r="S726" i="11"/>
  <c r="S725" i="11"/>
  <c r="S724" i="11"/>
  <c r="S723" i="11"/>
  <c r="S722" i="11"/>
  <c r="S721" i="11"/>
  <c r="S720" i="11"/>
  <c r="S719" i="11"/>
  <c r="S718" i="11"/>
  <c r="S717" i="11"/>
  <c r="S716" i="11"/>
  <c r="S715" i="11"/>
  <c r="S714" i="11"/>
  <c r="S713" i="11"/>
  <c r="S712" i="11"/>
  <c r="S711" i="11"/>
  <c r="S710" i="11"/>
  <c r="S709" i="11"/>
  <c r="S708" i="11"/>
  <c r="S707" i="11"/>
  <c r="S706" i="11"/>
  <c r="S705" i="11"/>
  <c r="S704" i="11"/>
  <c r="S703" i="11"/>
  <c r="S702" i="11"/>
  <c r="S701" i="11"/>
  <c r="S700" i="11"/>
  <c r="S699" i="11"/>
  <c r="S698" i="11"/>
  <c r="S697" i="11"/>
  <c r="S696" i="11"/>
  <c r="S695" i="11"/>
  <c r="S694" i="11"/>
  <c r="S693" i="11"/>
  <c r="S692" i="11"/>
  <c r="S691" i="11"/>
  <c r="S690" i="11"/>
  <c r="S689" i="11"/>
  <c r="S688" i="11"/>
  <c r="S687" i="11"/>
  <c r="S686" i="11"/>
  <c r="S685" i="11"/>
  <c r="S684" i="11"/>
  <c r="S683" i="11"/>
  <c r="S682" i="11"/>
  <c r="S681" i="11"/>
  <c r="S680" i="11"/>
  <c r="S679" i="11"/>
  <c r="S678" i="11"/>
  <c r="S677" i="11"/>
  <c r="S676" i="11"/>
  <c r="S675" i="11"/>
  <c r="S674" i="11"/>
  <c r="S673" i="11"/>
  <c r="S672" i="11"/>
  <c r="S671" i="11"/>
  <c r="S670" i="11"/>
  <c r="S669" i="11"/>
  <c r="S668" i="11"/>
  <c r="S667" i="11"/>
  <c r="S666" i="11"/>
  <c r="S665" i="11"/>
  <c r="S664" i="11"/>
  <c r="S663" i="11"/>
  <c r="S662" i="11"/>
  <c r="S661" i="11"/>
  <c r="S660" i="11"/>
  <c r="S659" i="11"/>
  <c r="S658" i="11"/>
  <c r="S657" i="11"/>
  <c r="S656" i="11"/>
  <c r="S655" i="11"/>
  <c r="S654" i="11"/>
  <c r="S653" i="11"/>
  <c r="S652" i="11"/>
  <c r="S651" i="11"/>
  <c r="S650" i="11"/>
  <c r="S649" i="11"/>
  <c r="S648" i="11"/>
  <c r="S647" i="11"/>
  <c r="S646" i="11"/>
  <c r="S645" i="11"/>
  <c r="S644" i="11"/>
  <c r="S643" i="11"/>
  <c r="S642" i="11"/>
  <c r="S641" i="11"/>
  <c r="S640" i="11"/>
  <c r="S639" i="11"/>
  <c r="S638" i="11"/>
  <c r="S637" i="11"/>
  <c r="S636" i="11"/>
  <c r="S635" i="11"/>
  <c r="S634" i="11"/>
  <c r="S633" i="11"/>
  <c r="S632" i="11"/>
  <c r="S631" i="11"/>
  <c r="S630" i="11"/>
  <c r="S629" i="11"/>
  <c r="S628" i="11"/>
  <c r="S627" i="11" l="1"/>
  <c r="S626" i="11"/>
  <c r="S625" i="11"/>
  <c r="S624" i="11"/>
  <c r="S623" i="11"/>
  <c r="S622" i="11"/>
  <c r="S621" i="11"/>
  <c r="S620" i="11"/>
  <c r="S619" i="11"/>
  <c r="S618" i="11"/>
  <c r="S617" i="11"/>
  <c r="S616" i="11"/>
  <c r="S615" i="11"/>
  <c r="S614" i="11"/>
  <c r="S613" i="11"/>
  <c r="S612" i="11"/>
  <c r="S611" i="11"/>
  <c r="S610" i="11"/>
  <c r="S609" i="11"/>
  <c r="S608" i="11"/>
  <c r="S607" i="11"/>
  <c r="S606" i="11"/>
  <c r="S605" i="11"/>
  <c r="S604" i="11"/>
  <c r="S603" i="11"/>
  <c r="S602" i="11"/>
  <c r="S601" i="11"/>
  <c r="S600" i="11"/>
  <c r="S599" i="11"/>
  <c r="S598" i="11"/>
  <c r="S597" i="11"/>
  <c r="S596" i="11"/>
  <c r="S595" i="11"/>
  <c r="S594" i="11"/>
  <c r="S593" i="11"/>
  <c r="S592" i="11"/>
  <c r="S591" i="11"/>
  <c r="S590" i="11"/>
  <c r="S589" i="11"/>
  <c r="S588" i="11"/>
  <c r="S587" i="11"/>
  <c r="S586" i="11"/>
  <c r="S585" i="11"/>
  <c r="S584" i="11"/>
  <c r="S583" i="11"/>
  <c r="S582" i="11"/>
  <c r="S581" i="11"/>
  <c r="S580" i="11"/>
  <c r="S579" i="11"/>
  <c r="S578" i="11"/>
  <c r="S577" i="11"/>
  <c r="S576" i="11"/>
  <c r="S575" i="11"/>
  <c r="S574" i="11"/>
  <c r="S573" i="11"/>
  <c r="S572" i="11"/>
  <c r="S571" i="11"/>
  <c r="S570" i="11"/>
  <c r="S569" i="11"/>
  <c r="S568" i="11"/>
  <c r="S567" i="11"/>
  <c r="S566" i="11"/>
  <c r="S565" i="11"/>
  <c r="S564" i="11"/>
  <c r="S563" i="11"/>
  <c r="S562" i="11"/>
  <c r="S1711" i="11" l="1"/>
  <c r="M5966" i="11"/>
  <c r="P5947" i="11"/>
  <c r="P5946" i="11"/>
  <c r="P5945" i="11"/>
  <c r="P5944" i="11"/>
  <c r="P5943" i="11"/>
  <c r="P5942" i="11"/>
  <c r="P5941" i="11"/>
  <c r="P5940" i="11"/>
  <c r="P5939" i="11"/>
  <c r="P5938" i="11"/>
  <c r="P5937" i="11"/>
  <c r="P5936" i="11"/>
  <c r="M5936" i="11"/>
  <c r="P5935" i="11"/>
  <c r="M5935" i="11"/>
  <c r="P5934" i="11"/>
  <c r="M5934" i="11"/>
  <c r="P5933" i="11"/>
  <c r="M5933" i="11"/>
  <c r="P5932" i="11"/>
  <c r="M5932" i="11"/>
  <c r="P5930" i="11"/>
  <c r="M5930" i="11"/>
  <c r="P5929" i="11"/>
  <c r="M5929" i="11"/>
  <c r="P5927" i="11"/>
  <c r="M5927" i="11"/>
  <c r="P5926" i="11"/>
  <c r="P5925" i="11"/>
  <c r="M5925" i="11"/>
  <c r="P5924" i="11"/>
  <c r="M5924" i="11"/>
  <c r="P5922" i="11"/>
  <c r="M5922" i="11"/>
  <c r="P5921" i="11"/>
  <c r="P5920" i="11"/>
  <c r="M5920" i="11"/>
  <c r="P5919" i="11"/>
  <c r="M5919" i="11"/>
  <c r="P5916" i="11"/>
  <c r="P5915" i="11"/>
  <c r="M5915" i="11"/>
  <c r="P5913" i="11"/>
  <c r="M5913" i="11"/>
  <c r="P5912" i="11"/>
  <c r="M5912" i="11"/>
  <c r="P5911" i="11"/>
  <c r="M5911" i="11"/>
  <c r="P5910" i="11"/>
  <c r="M5910" i="11"/>
  <c r="P5909" i="11"/>
  <c r="M5909" i="11"/>
  <c r="P5908" i="11"/>
  <c r="M5908" i="11"/>
  <c r="P5907" i="11"/>
  <c r="M5907" i="11"/>
  <c r="P5906" i="11"/>
  <c r="M5906" i="11"/>
  <c r="P5904" i="11"/>
  <c r="M5904" i="11"/>
  <c r="P5903" i="11"/>
  <c r="P5902" i="11"/>
  <c r="P5901" i="11"/>
  <c r="M5901" i="11"/>
  <c r="P5900" i="11"/>
  <c r="M5900" i="11"/>
  <c r="P5899" i="11"/>
  <c r="M5899" i="11"/>
  <c r="P5898" i="11"/>
  <c r="M5898" i="11"/>
  <c r="P5897" i="11"/>
  <c r="M5897" i="11"/>
  <c r="P5896" i="11"/>
  <c r="M5896" i="11"/>
  <c r="P5895" i="11"/>
  <c r="P5894" i="11"/>
  <c r="M5894" i="11"/>
  <c r="P5893" i="11"/>
  <c r="M5893" i="11"/>
  <c r="P5892" i="11"/>
  <c r="P5890" i="11"/>
  <c r="M5890" i="11"/>
  <c r="P5888" i="11"/>
  <c r="M5888" i="11"/>
  <c r="P5886" i="11"/>
  <c r="M5886" i="11"/>
  <c r="P5885" i="11"/>
  <c r="M5885" i="11"/>
  <c r="P5884" i="11"/>
  <c r="P5883" i="11"/>
  <c r="M5883" i="11"/>
  <c r="P5882" i="11"/>
  <c r="M5882" i="11"/>
  <c r="P5880" i="11"/>
  <c r="M5880" i="11"/>
  <c r="P5879" i="11"/>
  <c r="P5878" i="11"/>
  <c r="M5878" i="11"/>
  <c r="P5877" i="11"/>
  <c r="M5877" i="11"/>
  <c r="P5876" i="11"/>
  <c r="M5876" i="11"/>
  <c r="P5875" i="11"/>
  <c r="M5875" i="11"/>
  <c r="P5874" i="11"/>
  <c r="M5874" i="11"/>
  <c r="P5873" i="11"/>
  <c r="P5872" i="11"/>
  <c r="P5871" i="11"/>
  <c r="M5871" i="11"/>
  <c r="P5870" i="11"/>
  <c r="M5870" i="11"/>
  <c r="P5868" i="11"/>
  <c r="M5868" i="11"/>
  <c r="P5867" i="11"/>
  <c r="M5867" i="11"/>
  <c r="P5866" i="11"/>
  <c r="M5866" i="11"/>
  <c r="P5865" i="11"/>
  <c r="M5865" i="11"/>
  <c r="P5864" i="11"/>
  <c r="P5863" i="11"/>
  <c r="P5862" i="11"/>
  <c r="M5862" i="11"/>
  <c r="P5861" i="11"/>
  <c r="P5860" i="11"/>
  <c r="P5859" i="11"/>
  <c r="P5856" i="11"/>
  <c r="P5855" i="11"/>
  <c r="P5854" i="11"/>
  <c r="P5853" i="11"/>
  <c r="M5853" i="11"/>
  <c r="P5852" i="11"/>
  <c r="M5852" i="11"/>
  <c r="P5851" i="11"/>
  <c r="P5850" i="11"/>
  <c r="M5850" i="11"/>
  <c r="P5849" i="11"/>
  <c r="P5848" i="11"/>
  <c r="M5848" i="11"/>
  <c r="P5847" i="11"/>
  <c r="P5846" i="11"/>
  <c r="P5845" i="11"/>
  <c r="P5844" i="11"/>
  <c r="M5844" i="11"/>
  <c r="P5842" i="11"/>
  <c r="M5842" i="11"/>
  <c r="P5841" i="11"/>
  <c r="P5840" i="11"/>
  <c r="P5838" i="11"/>
  <c r="M5838" i="11"/>
  <c r="P5837" i="11"/>
  <c r="M5837" i="11"/>
  <c r="P5836" i="11"/>
  <c r="M5836" i="11"/>
  <c r="P5835" i="11"/>
  <c r="P5834" i="11"/>
  <c r="M5834" i="11"/>
  <c r="P5832" i="11"/>
  <c r="P5830" i="11"/>
  <c r="M5830" i="11"/>
  <c r="P5828" i="11"/>
  <c r="P5827" i="11"/>
  <c r="M5827" i="11"/>
  <c r="P5826" i="11"/>
  <c r="P5825" i="11"/>
  <c r="M5825" i="11"/>
  <c r="P5824" i="11"/>
  <c r="M5824" i="11"/>
  <c r="P5823" i="11"/>
  <c r="M5823" i="11"/>
  <c r="P5821" i="11"/>
  <c r="P5820" i="11"/>
  <c r="M5820" i="11"/>
  <c r="P5819" i="11"/>
  <c r="M5819" i="11"/>
  <c r="P5817" i="11"/>
  <c r="M5817" i="11"/>
  <c r="P5816" i="11"/>
  <c r="M5816" i="11"/>
  <c r="P5815" i="11"/>
  <c r="M5815" i="11"/>
  <c r="P5814" i="11"/>
  <c r="M5814" i="11"/>
  <c r="P5813" i="11"/>
  <c r="M5813" i="11"/>
  <c r="P5812" i="11"/>
  <c r="M5812" i="11"/>
  <c r="P5811" i="11"/>
  <c r="P5810" i="11"/>
  <c r="P5809" i="11"/>
  <c r="P5808" i="11"/>
  <c r="M5808" i="11"/>
  <c r="P5807" i="11"/>
  <c r="M5807" i="11"/>
  <c r="P5806" i="11"/>
  <c r="P5805" i="11"/>
  <c r="M5805" i="11"/>
  <c r="P5804" i="11"/>
  <c r="P5803" i="11"/>
  <c r="P5802" i="11"/>
  <c r="M5802" i="11"/>
  <c r="P5801" i="11"/>
  <c r="M5801" i="11"/>
  <c r="P5800" i="11"/>
  <c r="P5797" i="11"/>
  <c r="M5797" i="11"/>
  <c r="P5796" i="11"/>
  <c r="M5796" i="11"/>
  <c r="P5795" i="11"/>
  <c r="M5795" i="11"/>
  <c r="P5793" i="11"/>
  <c r="M5793" i="11"/>
  <c r="P5792" i="11"/>
  <c r="P5791" i="11"/>
  <c r="M5791" i="11"/>
  <c r="P5790" i="11"/>
  <c r="P5789" i="11"/>
  <c r="M5789" i="11"/>
  <c r="P5788" i="11"/>
  <c r="P5786" i="11"/>
  <c r="P5785" i="11"/>
  <c r="M5785" i="11"/>
  <c r="P5783" i="11"/>
  <c r="M5783" i="11"/>
  <c r="P5782" i="11"/>
  <c r="M5782" i="11"/>
  <c r="P5781" i="11"/>
  <c r="M5781" i="11"/>
  <c r="P5780" i="11"/>
  <c r="P5778" i="11"/>
  <c r="M5778" i="11"/>
  <c r="P5775" i="11"/>
  <c r="P5774" i="11"/>
  <c r="P5773" i="11"/>
  <c r="M5773" i="11"/>
  <c r="P5772" i="11"/>
  <c r="M5772" i="11"/>
  <c r="P5771" i="11"/>
  <c r="M5771" i="11"/>
  <c r="P5770" i="11"/>
  <c r="M5770" i="11"/>
  <c r="P5769" i="11"/>
  <c r="M5769" i="11"/>
  <c r="P5768" i="11"/>
  <c r="M5768" i="11"/>
  <c r="P5767" i="11"/>
  <c r="M5767" i="11"/>
  <c r="P5766" i="11"/>
  <c r="M5766" i="11"/>
  <c r="P5765" i="11"/>
  <c r="M5765" i="11"/>
  <c r="P5764" i="11"/>
  <c r="M5764" i="11"/>
  <c r="P5763" i="11"/>
  <c r="M5763" i="11"/>
  <c r="P5762" i="11"/>
  <c r="M5762" i="11"/>
  <c r="P5761" i="11"/>
  <c r="M5761" i="11"/>
  <c r="P5760" i="11"/>
  <c r="M5760" i="11"/>
  <c r="P5759" i="11"/>
  <c r="M5759" i="11"/>
  <c r="P5758" i="11"/>
  <c r="M5758" i="11"/>
  <c r="P5757" i="11"/>
  <c r="P5756" i="11"/>
  <c r="M5756" i="11"/>
  <c r="P5755" i="11"/>
  <c r="P5753" i="11"/>
  <c r="M5753" i="11"/>
  <c r="P5752" i="11"/>
  <c r="M5752" i="11"/>
  <c r="P5751" i="11"/>
  <c r="P5750" i="11"/>
  <c r="M5750" i="11"/>
  <c r="P5749" i="11"/>
  <c r="P5748" i="11"/>
  <c r="M5748" i="11"/>
  <c r="P5747" i="11"/>
  <c r="M5747" i="11"/>
  <c r="P5745" i="11"/>
  <c r="M5745" i="11"/>
  <c r="P5744" i="11"/>
  <c r="M5744" i="11"/>
  <c r="P5743" i="11"/>
  <c r="M5743" i="11"/>
  <c r="P5742" i="11"/>
  <c r="P5741" i="11"/>
  <c r="M5741" i="11"/>
  <c r="P5740" i="11"/>
  <c r="P5739" i="11"/>
  <c r="M5739" i="11"/>
  <c r="P5738" i="11"/>
  <c r="P5737" i="11"/>
  <c r="P5736" i="11"/>
  <c r="P5734" i="11"/>
  <c r="P5733" i="11"/>
  <c r="M5733" i="11"/>
  <c r="P5731" i="11"/>
  <c r="M5731" i="11"/>
  <c r="P5730" i="11"/>
  <c r="M5730" i="11"/>
  <c r="P5729" i="11"/>
  <c r="M5729" i="11"/>
  <c r="P5728" i="11"/>
  <c r="P5727" i="11"/>
  <c r="M5727" i="11"/>
  <c r="P5726" i="11"/>
  <c r="P5725" i="11"/>
  <c r="M5725" i="11"/>
  <c r="P5724" i="11"/>
  <c r="P5723" i="11"/>
  <c r="M5723" i="11"/>
  <c r="P5722" i="11"/>
  <c r="P5720" i="11"/>
  <c r="P5719" i="11"/>
  <c r="M5719" i="11"/>
  <c r="P5718" i="11"/>
  <c r="M5718" i="11"/>
  <c r="P5717" i="11"/>
  <c r="P5716" i="11"/>
  <c r="P5715" i="11"/>
  <c r="M5715" i="11"/>
  <c r="P5713" i="11"/>
  <c r="M5713" i="11"/>
  <c r="P5711" i="11"/>
  <c r="M5711" i="11"/>
  <c r="P5709" i="11"/>
  <c r="P5708" i="11"/>
  <c r="P5707" i="11"/>
  <c r="M5707" i="11"/>
  <c r="P5706" i="11"/>
  <c r="M5706" i="11"/>
  <c r="P5705" i="11"/>
  <c r="P5704" i="11"/>
  <c r="M5704" i="11"/>
  <c r="P5701" i="11"/>
  <c r="M5701" i="11"/>
  <c r="P5699" i="11"/>
  <c r="M5699" i="11"/>
  <c r="S5682" i="11"/>
  <c r="M5669" i="11"/>
  <c r="M5696" i="11" s="1"/>
  <c r="S5631" i="11"/>
  <c r="S5630" i="11"/>
  <c r="S5629" i="11"/>
  <c r="S5628" i="11"/>
  <c r="S5627" i="11"/>
  <c r="S5626" i="11"/>
  <c r="S5625" i="11"/>
  <c r="S5624" i="11"/>
  <c r="S5430" i="11"/>
  <c r="S5428" i="11"/>
  <c r="S5427" i="11"/>
  <c r="S5426" i="11"/>
  <c r="S5425" i="11"/>
  <c r="S5424" i="11"/>
  <c r="S5421" i="11"/>
  <c r="S5420" i="11"/>
  <c r="S5419" i="11"/>
  <c r="S5418" i="11"/>
  <c r="S5417" i="11"/>
  <c r="S5416" i="11"/>
  <c r="S5413" i="11"/>
  <c r="S5412" i="11"/>
  <c r="S5411" i="11"/>
  <c r="S5410" i="11"/>
  <c r="S5409" i="11"/>
  <c r="S5408" i="11"/>
  <c r="S5407" i="11"/>
  <c r="S5406" i="11"/>
  <c r="S5405" i="11"/>
  <c r="S5404" i="11"/>
  <c r="S5403" i="11"/>
  <c r="S5402" i="11"/>
  <c r="S5401" i="11"/>
  <c r="S5400" i="11"/>
  <c r="S5399" i="11"/>
  <c r="S5398" i="11"/>
  <c r="S5397" i="11"/>
  <c r="S5396" i="11"/>
  <c r="S5395" i="11"/>
  <c r="S5394" i="11"/>
  <c r="S5393" i="11"/>
  <c r="E5392" i="11"/>
  <c r="S5392" i="11" s="1"/>
  <c r="S5391" i="11"/>
  <c r="S5390" i="11"/>
  <c r="S5389" i="11"/>
  <c r="S5388" i="11"/>
  <c r="S5387" i="11"/>
  <c r="S5386" i="11"/>
  <c r="S5385" i="11"/>
  <c r="S5384" i="11"/>
  <c r="S5383" i="11"/>
  <c r="S5382" i="11"/>
  <c r="S5381" i="11"/>
  <c r="S5380" i="11"/>
  <c r="S5379" i="11"/>
  <c r="S5378" i="11"/>
  <c r="S5377" i="11"/>
  <c r="S5375" i="11"/>
  <c r="S5374" i="11"/>
  <c r="S5373" i="11"/>
  <c r="S5372" i="11"/>
  <c r="S5371" i="11"/>
  <c r="S5370" i="11"/>
  <c r="S5368" i="11"/>
  <c r="S5367" i="11"/>
  <c r="S5366" i="11"/>
  <c r="S5365" i="11"/>
  <c r="E5364" i="11"/>
  <c r="S5364" i="11" s="1"/>
  <c r="S5363" i="11"/>
  <c r="S5362" i="11"/>
  <c r="S5361" i="11"/>
  <c r="S5360" i="11"/>
  <c r="S5359" i="11"/>
  <c r="S5358" i="11"/>
  <c r="S5357" i="11"/>
  <c r="S5356" i="11"/>
  <c r="S5355" i="11"/>
  <c r="S5354" i="11"/>
  <c r="S5353" i="11"/>
  <c r="S5352" i="11"/>
  <c r="S5351" i="11"/>
  <c r="S5350" i="11"/>
  <c r="S5349" i="11"/>
  <c r="S5347" i="11"/>
  <c r="S5345" i="11"/>
  <c r="S5344" i="11"/>
  <c r="S5343" i="11"/>
  <c r="S5342" i="11"/>
  <c r="S5341" i="11"/>
  <c r="S5340" i="11"/>
  <c r="S5339" i="11"/>
  <c r="S5338" i="11"/>
  <c r="S5336" i="11"/>
  <c r="S5335" i="11"/>
  <c r="S5334" i="11"/>
  <c r="S5333" i="11"/>
  <c r="S5332" i="11"/>
  <c r="S5331" i="11"/>
  <c r="S5330" i="11"/>
  <c r="S5329" i="11"/>
  <c r="S5328" i="11"/>
  <c r="S5327" i="11"/>
  <c r="S5326" i="11"/>
  <c r="S5325" i="11"/>
  <c r="S5324" i="11"/>
  <c r="S5323" i="11"/>
  <c r="S5322" i="11"/>
  <c r="S5321" i="11"/>
  <c r="S5320" i="11"/>
  <c r="S5319" i="11"/>
  <c r="S5318" i="11"/>
  <c r="S5317" i="11"/>
  <c r="S5316" i="11"/>
  <c r="S5315" i="11"/>
  <c r="S5314" i="11"/>
  <c r="S5313" i="11"/>
  <c r="S5312" i="11"/>
  <c r="S5311" i="11"/>
  <c r="S5310" i="11"/>
  <c r="S5309" i="11"/>
  <c r="S5308" i="11"/>
  <c r="S5306" i="11"/>
  <c r="S5304" i="11"/>
  <c r="S5303" i="11"/>
  <c r="S5302" i="11"/>
  <c r="S5301" i="11"/>
  <c r="S5300" i="11"/>
  <c r="S5299" i="11"/>
  <c r="S5297" i="11"/>
  <c r="S5296" i="11"/>
  <c r="S5295" i="11"/>
  <c r="S5294" i="11"/>
  <c r="S5293" i="11"/>
  <c r="S5292" i="11"/>
  <c r="S5291" i="11"/>
  <c r="S5290" i="11"/>
  <c r="S5289" i="11"/>
  <c r="P5289" i="11"/>
  <c r="P5431" i="11" s="1"/>
  <c r="S5287" i="11"/>
  <c r="S5285" i="11"/>
  <c r="S5284" i="11"/>
  <c r="S5283" i="11"/>
  <c r="S5282" i="11"/>
  <c r="S5281" i="11"/>
  <c r="S5280" i="11"/>
  <c r="S5279" i="11"/>
  <c r="S5278" i="11"/>
  <c r="S5277" i="11"/>
  <c r="S5276" i="11"/>
  <c r="S5275" i="11"/>
  <c r="S5274" i="11"/>
  <c r="S5273" i="11"/>
  <c r="S5272" i="11"/>
  <c r="S5271" i="11"/>
  <c r="S5270" i="11"/>
  <c r="S5269" i="11"/>
  <c r="S5268" i="11"/>
  <c r="S5266" i="11"/>
  <c r="S5265" i="11"/>
  <c r="S5264" i="11"/>
  <c r="S5263" i="11"/>
  <c r="S5262" i="11"/>
  <c r="S5261" i="11"/>
  <c r="S5260" i="11"/>
  <c r="S5259" i="11"/>
  <c r="S5258" i="11"/>
  <c r="S5257" i="11"/>
  <c r="S5256" i="11"/>
  <c r="S5255" i="11"/>
  <c r="S5253" i="11"/>
  <c r="S5252" i="11"/>
  <c r="S5251" i="11"/>
  <c r="S5250" i="11"/>
  <c r="S5249" i="11"/>
  <c r="S5248" i="11"/>
  <c r="S5246" i="11"/>
  <c r="S5245" i="11"/>
  <c r="S5244" i="11"/>
  <c r="S5243" i="11"/>
  <c r="S5242" i="11"/>
  <c r="S5241" i="11"/>
  <c r="S5240" i="11"/>
  <c r="S5239" i="11"/>
  <c r="S5238" i="11"/>
  <c r="S5237" i="11"/>
  <c r="S5236" i="11"/>
  <c r="S5235" i="11"/>
  <c r="S5234" i="11"/>
  <c r="S5233" i="11"/>
  <c r="S5232" i="11"/>
  <c r="S5231" i="11"/>
  <c r="S5230" i="11"/>
  <c r="S5229" i="11"/>
  <c r="S5228" i="11"/>
  <c r="S5227" i="11"/>
  <c r="S5226" i="11"/>
  <c r="S5225" i="11"/>
  <c r="S5224" i="11"/>
  <c r="S5223" i="11"/>
  <c r="S5222" i="11"/>
  <c r="S5221" i="11"/>
  <c r="S5220" i="11"/>
  <c r="S5219" i="11"/>
  <c r="S5218" i="11"/>
  <c r="S5217" i="11"/>
  <c r="S5216" i="11"/>
  <c r="S5215" i="11"/>
  <c r="S5213" i="11"/>
  <c r="S5212" i="11"/>
  <c r="S5211" i="11"/>
  <c r="S5210" i="11"/>
  <c r="S5209" i="11"/>
  <c r="S5208" i="11"/>
  <c r="S5207" i="11"/>
  <c r="S5206" i="11"/>
  <c r="S5205" i="11"/>
  <c r="S5204" i="11"/>
  <c r="S5203" i="11"/>
  <c r="S5202" i="11"/>
  <c r="S5201" i="11"/>
  <c r="S5200" i="11"/>
  <c r="S5199" i="11"/>
  <c r="S5197" i="11"/>
  <c r="S5196" i="11"/>
  <c r="S5195" i="11"/>
  <c r="S5194" i="11"/>
  <c r="S5193" i="11"/>
  <c r="S5192" i="11"/>
  <c r="S5191" i="11"/>
  <c r="S5190" i="11"/>
  <c r="S5189" i="11"/>
  <c r="S5188" i="11"/>
  <c r="S5187" i="11"/>
  <c r="S5185" i="11"/>
  <c r="S5184" i="11"/>
  <c r="S5183" i="11"/>
  <c r="S5182" i="11"/>
  <c r="S5181" i="11"/>
  <c r="S5180" i="11"/>
  <c r="S4449" i="11"/>
  <c r="S4448" i="11"/>
  <c r="S4446" i="11"/>
  <c r="S4445" i="11"/>
  <c r="S4444" i="11"/>
  <c r="S4443" i="11"/>
  <c r="S4441" i="11"/>
  <c r="S4440" i="11"/>
  <c r="S4439" i="11"/>
  <c r="S4437" i="11"/>
  <c r="S4436" i="11"/>
  <c r="S4435" i="11"/>
  <c r="S4434" i="11"/>
  <c r="S4433" i="11"/>
  <c r="S4432" i="11"/>
  <c r="S4431" i="11"/>
  <c r="S4430" i="11"/>
  <c r="S4428" i="11"/>
  <c r="S4427" i="11"/>
  <c r="S4425" i="11"/>
  <c r="S4424" i="11"/>
  <c r="S4422" i="11"/>
  <c r="S4419" i="11"/>
  <c r="S4418" i="11"/>
  <c r="S4417" i="11"/>
  <c r="S4415" i="11"/>
  <c r="S4413" i="11"/>
  <c r="S4410" i="11"/>
  <c r="S4409" i="11"/>
  <c r="S4408" i="11"/>
  <c r="S4407" i="11"/>
  <c r="S4406" i="11"/>
  <c r="S4405" i="11"/>
  <c r="S4404" i="11"/>
  <c r="S4403" i="11"/>
  <c r="S4401" i="11"/>
  <c r="S4400" i="11"/>
  <c r="S4399" i="11"/>
  <c r="S4398" i="11"/>
  <c r="S4397" i="11"/>
  <c r="S4396" i="11"/>
  <c r="S4394" i="11"/>
  <c r="S4393" i="11"/>
  <c r="S4392" i="11"/>
  <c r="S4390" i="11"/>
  <c r="S4389" i="11"/>
  <c r="S4388" i="11"/>
  <c r="S4385" i="11"/>
  <c r="S4384" i="11"/>
  <c r="S4383" i="11"/>
  <c r="S4382" i="11"/>
  <c r="S4381" i="11"/>
  <c r="S4379" i="11"/>
  <c r="S4378" i="11"/>
  <c r="S4377" i="11"/>
  <c r="S4376" i="11"/>
  <c r="S4374" i="11"/>
  <c r="S4372" i="11"/>
  <c r="S4371" i="11"/>
  <c r="S4370" i="11"/>
  <c r="S4369" i="11"/>
  <c r="S4368" i="11"/>
  <c r="S4367" i="11"/>
  <c r="S4366" i="11"/>
  <c r="S4365" i="11"/>
  <c r="S4364" i="11"/>
  <c r="S4363" i="11"/>
  <c r="S4362" i="11"/>
  <c r="S4361" i="11"/>
  <c r="S4360" i="11"/>
  <c r="S4359" i="11"/>
  <c r="S4358" i="11"/>
  <c r="S4357" i="11"/>
  <c r="S4355" i="11"/>
  <c r="S4354" i="11"/>
  <c r="S4353" i="11"/>
  <c r="S4352" i="11"/>
  <c r="S4351" i="11"/>
  <c r="S4350" i="11"/>
  <c r="S4349" i="11"/>
  <c r="S4348" i="11"/>
  <c r="S4346" i="11"/>
  <c r="S4344" i="11"/>
  <c r="S4343" i="11"/>
  <c r="S4342" i="11"/>
  <c r="S4341" i="11"/>
  <c r="S4340" i="11"/>
  <c r="S4339" i="11"/>
  <c r="S4338" i="11"/>
  <c r="S4337" i="11"/>
  <c r="S4336" i="11"/>
  <c r="S4333" i="11"/>
  <c r="S4332" i="11"/>
  <c r="S4331" i="11"/>
  <c r="S4329" i="11"/>
  <c r="S4328" i="11"/>
  <c r="S4327" i="11"/>
  <c r="S4326" i="11"/>
  <c r="S4325" i="11"/>
  <c r="S4324" i="11"/>
  <c r="S4323" i="11"/>
  <c r="S4322" i="11"/>
  <c r="S4321" i="11"/>
  <c r="S4320" i="11"/>
  <c r="S4319" i="11"/>
  <c r="S4318" i="11"/>
  <c r="S4317" i="11"/>
  <c r="S4316" i="11"/>
  <c r="S4315" i="11"/>
  <c r="S4313" i="11"/>
  <c r="S4312" i="11"/>
  <c r="S4311" i="11"/>
  <c r="S4308" i="11"/>
  <c r="S4307" i="11"/>
  <c r="S4306" i="11"/>
  <c r="S4305" i="11"/>
  <c r="S4304" i="11"/>
  <c r="S4302" i="11"/>
  <c r="S4301" i="11"/>
  <c r="S4300" i="11"/>
  <c r="S4299" i="11"/>
  <c r="S4298" i="11"/>
  <c r="S4297" i="11"/>
  <c r="S4295" i="11"/>
  <c r="S4294" i="11"/>
  <c r="S4293" i="11"/>
  <c r="S4292" i="11"/>
  <c r="S4291" i="11"/>
  <c r="S4290" i="11"/>
  <c r="S4289" i="11"/>
  <c r="S4288" i="11"/>
  <c r="S4287" i="11"/>
  <c r="S4286" i="11"/>
  <c r="S4285" i="11"/>
  <c r="S4284" i="11"/>
  <c r="S4283" i="11"/>
  <c r="S4282" i="11"/>
  <c r="S4281" i="11"/>
  <c r="S4280" i="11"/>
  <c r="S4279" i="11"/>
  <c r="S4278" i="11"/>
  <c r="S4277" i="11"/>
  <c r="S4276" i="11"/>
  <c r="S4275" i="11"/>
  <c r="S4273" i="11"/>
  <c r="S4272" i="11"/>
  <c r="S4271" i="11"/>
  <c r="S4270" i="11"/>
  <c r="S4269" i="11"/>
  <c r="S4268" i="11"/>
  <c r="S4267" i="11"/>
  <c r="S4266" i="11"/>
  <c r="S4265" i="11"/>
  <c r="S4264" i="11"/>
  <c r="S4263" i="11"/>
  <c r="S4261" i="11"/>
  <c r="S4260" i="11"/>
  <c r="S4259" i="11"/>
  <c r="S4257" i="11"/>
  <c r="S4256" i="11"/>
  <c r="S4255" i="11"/>
  <c r="S4253" i="11"/>
  <c r="S4252" i="11"/>
  <c r="S4251" i="11"/>
  <c r="S4250" i="11"/>
  <c r="S4249" i="11"/>
  <c r="S4248" i="11"/>
  <c r="S4247" i="11"/>
  <c r="S4245" i="11"/>
  <c r="S4244" i="11"/>
  <c r="S4243" i="11"/>
  <c r="S4242" i="11"/>
  <c r="S4240" i="11"/>
  <c r="S4239" i="11"/>
  <c r="S4238" i="11"/>
  <c r="S4237" i="11"/>
  <c r="S4236" i="11"/>
  <c r="S4235" i="11"/>
  <c r="S4234" i="11"/>
  <c r="S4233" i="11"/>
  <c r="S4232" i="11"/>
  <c r="S4231" i="11"/>
  <c r="S4230" i="11"/>
  <c r="S4229" i="11"/>
  <c r="S4228" i="11"/>
  <c r="S4227" i="11"/>
  <c r="S4226" i="11"/>
  <c r="S4225" i="11"/>
  <c r="S4224" i="11"/>
  <c r="S4223" i="11"/>
  <c r="S4222" i="11"/>
  <c r="S4221" i="11"/>
  <c r="S4220" i="11"/>
  <c r="S4219" i="11"/>
  <c r="S4218" i="11"/>
  <c r="S4217" i="11"/>
  <c r="S4216" i="11"/>
  <c r="S4215" i="11"/>
  <c r="S4214" i="11"/>
  <c r="S4213" i="11"/>
  <c r="S4212" i="11"/>
  <c r="S4211" i="11"/>
  <c r="S4210" i="11"/>
  <c r="S4209" i="11"/>
  <c r="S4208" i="11"/>
  <c r="S4206" i="11"/>
  <c r="S4205" i="11"/>
  <c r="S4204" i="11"/>
  <c r="S4203" i="11"/>
  <c r="S4200" i="11"/>
  <c r="S4199" i="11"/>
  <c r="S4198" i="11"/>
  <c r="S4197" i="11"/>
  <c r="S4196" i="11"/>
  <c r="S4195" i="11"/>
  <c r="S4194" i="11"/>
  <c r="S4193" i="11"/>
  <c r="S4191" i="11"/>
  <c r="S4190" i="11"/>
  <c r="S4189" i="11"/>
  <c r="S4188" i="11"/>
  <c r="S4187" i="11"/>
  <c r="S4185" i="11"/>
  <c r="S4184" i="11"/>
  <c r="S4183" i="11"/>
  <c r="S4181" i="11"/>
  <c r="S4180" i="11"/>
  <c r="S4179" i="11"/>
  <c r="S4178" i="11"/>
  <c r="S4177" i="11"/>
  <c r="S4176" i="11"/>
  <c r="S4175" i="11"/>
  <c r="S4173" i="11"/>
  <c r="S4172" i="11"/>
  <c r="S4171" i="11"/>
  <c r="S4170" i="11"/>
  <c r="S4168" i="11"/>
  <c r="S4167" i="11"/>
  <c r="S4166" i="11"/>
  <c r="S4165" i="11"/>
  <c r="S4162" i="11"/>
  <c r="S4161" i="11"/>
  <c r="S4160" i="11"/>
  <c r="S4159" i="11"/>
  <c r="S4158" i="11"/>
  <c r="S4157" i="11"/>
  <c r="S4156" i="11"/>
  <c r="S4155" i="11"/>
  <c r="S4154" i="11"/>
  <c r="S4153" i="11"/>
  <c r="S4152" i="11"/>
  <c r="S4151" i="11"/>
  <c r="S4150" i="11"/>
  <c r="S4149" i="11"/>
  <c r="S4148" i="11"/>
  <c r="S4146" i="11"/>
  <c r="S4145" i="11"/>
  <c r="S4144" i="11"/>
  <c r="S4142" i="11"/>
  <c r="S4141" i="11"/>
  <c r="S4140" i="11"/>
  <c r="S4139" i="11"/>
  <c r="S4138" i="11"/>
  <c r="S4136" i="11"/>
  <c r="S4135" i="11"/>
  <c r="S4134" i="11"/>
  <c r="S4132" i="11"/>
  <c r="S4131" i="11"/>
  <c r="S4130" i="11"/>
  <c r="S4126" i="11"/>
  <c r="S4125" i="11"/>
  <c r="S4123" i="11"/>
  <c r="S4122" i="11"/>
  <c r="S4121" i="11"/>
  <c r="S4118" i="11"/>
  <c r="S4117" i="11"/>
  <c r="S4116" i="11"/>
  <c r="S4115" i="11"/>
  <c r="S4114" i="11"/>
  <c r="S4113" i="11"/>
  <c r="S4112" i="11"/>
  <c r="S4111" i="11"/>
  <c r="S4110" i="11"/>
  <c r="S4109" i="11"/>
  <c r="S4108" i="11"/>
  <c r="S4103" i="11"/>
  <c r="S4102" i="11"/>
  <c r="S4101" i="11"/>
  <c r="S4100" i="11"/>
  <c r="S4099" i="11"/>
  <c r="S4098" i="11"/>
  <c r="S4097" i="11"/>
  <c r="S4096" i="11"/>
  <c r="S4095" i="11"/>
  <c r="S4094" i="11"/>
  <c r="S4093" i="11"/>
  <c r="S4092" i="11"/>
  <c r="S4091" i="11"/>
  <c r="S4090" i="11"/>
  <c r="S4089" i="11"/>
  <c r="S4088" i="11"/>
  <c r="S4087" i="11"/>
  <c r="S4085" i="11"/>
  <c r="S4084" i="11"/>
  <c r="S4083" i="11"/>
  <c r="S4082" i="11"/>
  <c r="S4081" i="11"/>
  <c r="S4080" i="11"/>
  <c r="S4079" i="11"/>
  <c r="S4078" i="11"/>
  <c r="S4077" i="11"/>
  <c r="S4076" i="11"/>
  <c r="S4075" i="11"/>
  <c r="S4074" i="11"/>
  <c r="S4072" i="11"/>
  <c r="S4071" i="11"/>
  <c r="S4070" i="11"/>
  <c r="S4069" i="11"/>
  <c r="S4068" i="11"/>
  <c r="S4067" i="11"/>
  <c r="S4065" i="11"/>
  <c r="S4064" i="11"/>
  <c r="S4063" i="11"/>
  <c r="S4062" i="11"/>
  <c r="S4061" i="11"/>
  <c r="S4060" i="11"/>
  <c r="S4059" i="11"/>
  <c r="S4058" i="11"/>
  <c r="S4057" i="11"/>
  <c r="S4055" i="11"/>
  <c r="S4054" i="11"/>
  <c r="S4053" i="11"/>
  <c r="S4052" i="11"/>
  <c r="S4051" i="11"/>
  <c r="S4049" i="11"/>
  <c r="S4048" i="11"/>
  <c r="S4047" i="11"/>
  <c r="S4046" i="11"/>
  <c r="S4045" i="11"/>
  <c r="S4044" i="11"/>
  <c r="S4043" i="11"/>
  <c r="S4042" i="11"/>
  <c r="S4041" i="11"/>
  <c r="S4040" i="11"/>
  <c r="S4039" i="11"/>
  <c r="S4038" i="11"/>
  <c r="S4036" i="11"/>
  <c r="S4035" i="11"/>
  <c r="S4034" i="11"/>
  <c r="S4033" i="11"/>
  <c r="S4032" i="11"/>
  <c r="S4031" i="11"/>
  <c r="S4030" i="11"/>
  <c r="S4029" i="11"/>
  <c r="S4028" i="11"/>
  <c r="S4027" i="11"/>
  <c r="S4026" i="11"/>
  <c r="S4025" i="11"/>
  <c r="S4023" i="11"/>
  <c r="S4022" i="11"/>
  <c r="S4020" i="11"/>
  <c r="S4019" i="11"/>
  <c r="S4018" i="11"/>
  <c r="S4017" i="11"/>
  <c r="S4016" i="11"/>
  <c r="S4015" i="11"/>
  <c r="S4014" i="11"/>
  <c r="S4013" i="11"/>
  <c r="S4012" i="11"/>
  <c r="S4011" i="11"/>
  <c r="S4010" i="11"/>
  <c r="S4008" i="11"/>
  <c r="S4007" i="11"/>
  <c r="S4006" i="11"/>
  <c r="S4005" i="11"/>
  <c r="S4004" i="11"/>
  <c r="S4003" i="11"/>
  <c r="S4002" i="11"/>
  <c r="S4001" i="11"/>
  <c r="S4000" i="11"/>
  <c r="S3999" i="11"/>
  <c r="S3998" i="11"/>
  <c r="S3997" i="11"/>
  <c r="S3996" i="11"/>
  <c r="S3994" i="11"/>
  <c r="S3993" i="11"/>
  <c r="S3992" i="11"/>
  <c r="S3991" i="11"/>
  <c r="S3990" i="11"/>
  <c r="S3989" i="11"/>
  <c r="S3988" i="11"/>
  <c r="S3987" i="11"/>
  <c r="S3986" i="11"/>
  <c r="S3985" i="11"/>
  <c r="S3983" i="11"/>
  <c r="S3982" i="11"/>
  <c r="S3981" i="11"/>
  <c r="S3977" i="11"/>
  <c r="S3976" i="11"/>
  <c r="S3975" i="11"/>
  <c r="S3974" i="11"/>
  <c r="S3973" i="11"/>
  <c r="S3972" i="11"/>
  <c r="S3971" i="11"/>
  <c r="S3970" i="11"/>
  <c r="S3969" i="11"/>
  <c r="S3968" i="11"/>
  <c r="S3967" i="11"/>
  <c r="S3966" i="11"/>
  <c r="S3965" i="11"/>
  <c r="S3963" i="11"/>
  <c r="S3962" i="11"/>
  <c r="S3961" i="11"/>
  <c r="S3959" i="11"/>
  <c r="S3958" i="11"/>
  <c r="S3957" i="11"/>
  <c r="S3954" i="11"/>
  <c r="S3953" i="11"/>
  <c r="S3952" i="11"/>
  <c r="S3951" i="11"/>
  <c r="S3950" i="11"/>
  <c r="S3949" i="11"/>
  <c r="S3948" i="11"/>
  <c r="S3947" i="11"/>
  <c r="S3946" i="11"/>
  <c r="S3945" i="11"/>
  <c r="S3944" i="11"/>
  <c r="S3943" i="11"/>
  <c r="S3942" i="11"/>
  <c r="S3941" i="11"/>
  <c r="S3940" i="11"/>
  <c r="S3939" i="11"/>
  <c r="S3938" i="11"/>
  <c r="S3936" i="11"/>
  <c r="S3935" i="11"/>
  <c r="S3934" i="11"/>
  <c r="S3933" i="11"/>
  <c r="S3932" i="11"/>
  <c r="S3931" i="11"/>
  <c r="S3930" i="11"/>
  <c r="S3929" i="11"/>
  <c r="S3928" i="11"/>
  <c r="S3927" i="11"/>
  <c r="S3925" i="11"/>
  <c r="S3923" i="11"/>
  <c r="S3922" i="11"/>
  <c r="S3921" i="11"/>
  <c r="S3920" i="11"/>
  <c r="S3919" i="11"/>
  <c r="S3918" i="11"/>
  <c r="S3917" i="11"/>
  <c r="S3915" i="11"/>
  <c r="S3914" i="11"/>
  <c r="S3913" i="11"/>
  <c r="S3912" i="11"/>
  <c r="S3911" i="11"/>
  <c r="S3910" i="11"/>
  <c r="S3908" i="11"/>
  <c r="S3907" i="11"/>
  <c r="S3906" i="11"/>
  <c r="S3904" i="11"/>
  <c r="S3903" i="11"/>
  <c r="S3902" i="11"/>
  <c r="S3901" i="11"/>
  <c r="S3900" i="11"/>
  <c r="S3899" i="11"/>
  <c r="S3897" i="11"/>
  <c r="S3896" i="11"/>
  <c r="S3895" i="11"/>
  <c r="S3894" i="11"/>
  <c r="S3893" i="11"/>
  <c r="S3891" i="11"/>
  <c r="S3890" i="11"/>
  <c r="S3888" i="11"/>
  <c r="S3887" i="11"/>
  <c r="S3885" i="11"/>
  <c r="S3884" i="11"/>
  <c r="S3882" i="11"/>
  <c r="S3881" i="11"/>
  <c r="S3878" i="11"/>
  <c r="S3877" i="11"/>
  <c r="S3876" i="11"/>
  <c r="S3875" i="11"/>
  <c r="S3874" i="11"/>
  <c r="S3873" i="11"/>
  <c r="S3872" i="11"/>
  <c r="S3871" i="11"/>
  <c r="S3870" i="11"/>
  <c r="S3869" i="11"/>
  <c r="S3868" i="11"/>
  <c r="S3867" i="11"/>
  <c r="S3866" i="11"/>
  <c r="S3865" i="11"/>
  <c r="S3864" i="11"/>
  <c r="S3863" i="11"/>
  <c r="S3862" i="11"/>
  <c r="S3861" i="11"/>
  <c r="S3859" i="11"/>
  <c r="S3858" i="11"/>
  <c r="S3857" i="11"/>
  <c r="S3856" i="11"/>
  <c r="S3855" i="11"/>
  <c r="S3854" i="11"/>
  <c r="S3853" i="11"/>
  <c r="S3852" i="11"/>
  <c r="S3851" i="11"/>
  <c r="S3850" i="11"/>
  <c r="S3849" i="11"/>
  <c r="S3847" i="11"/>
  <c r="S3846" i="11"/>
  <c r="S4451" i="11" l="1"/>
  <c r="S5431" i="11"/>
  <c r="S5696" i="11"/>
  <c r="M5967" i="11"/>
  <c r="P5967" i="11"/>
  <c r="H290" i="10"/>
  <c r="G290" i="10"/>
  <c r="H272" i="10"/>
  <c r="G272" i="10"/>
  <c r="H227" i="10"/>
  <c r="G227" i="10"/>
  <c r="H219" i="10"/>
  <c r="G219" i="10"/>
  <c r="H209" i="10"/>
  <c r="G209" i="10"/>
  <c r="H198" i="10"/>
  <c r="G198" i="10"/>
  <c r="H174" i="10"/>
  <c r="G174" i="10"/>
  <c r="H96" i="10"/>
  <c r="G96" i="10"/>
  <c r="H70" i="10"/>
  <c r="G70" i="10"/>
  <c r="H64" i="10"/>
  <c r="G64" i="10"/>
  <c r="H46" i="10"/>
  <c r="G46" i="10"/>
  <c r="H42" i="10"/>
  <c r="G42" i="10"/>
  <c r="H37" i="10"/>
  <c r="G37" i="10"/>
  <c r="H30" i="10"/>
  <c r="G30" i="10"/>
  <c r="E15154" i="8" l="1"/>
  <c r="E15153" i="8"/>
  <c r="I15017" i="8"/>
  <c r="E15000" i="8"/>
  <c r="I14877" i="8"/>
  <c r="E14854" i="8"/>
  <c r="E15134" i="8" l="1"/>
  <c r="E11299" i="8" l="1"/>
  <c r="E15859" i="8" l="1"/>
  <c r="E15841" i="8" s="1"/>
  <c r="E14589" i="8"/>
  <c r="E14585" i="8" s="1"/>
  <c r="E14304" i="8"/>
  <c r="E14299" i="8" s="1"/>
  <c r="E14189" i="8"/>
  <c r="E14170" i="8" s="1"/>
  <c r="E14160" i="8"/>
  <c r="E14144" i="8"/>
  <c r="E14121" i="8"/>
  <c r="E13810" i="8"/>
  <c r="E13647" i="8"/>
  <c r="E13639" i="8"/>
  <c r="E13313" i="8"/>
  <c r="E13275" i="8"/>
  <c r="E13118" i="8"/>
  <c r="E13117" i="8"/>
  <c r="E13104" i="8"/>
  <c r="E13099" i="8"/>
  <c r="E13064" i="8"/>
  <c r="E12697" i="8"/>
  <c r="E12696" i="8"/>
  <c r="E12695" i="8"/>
  <c r="E12694" i="8"/>
  <c r="E12693" i="8"/>
  <c r="E12692" i="8"/>
  <c r="E12691" i="8"/>
  <c r="E12684" i="8"/>
  <c r="E12677" i="8"/>
  <c r="E12605" i="8"/>
  <c r="E8532" i="8"/>
  <c r="I8073" i="8"/>
  <c r="I8072" i="8"/>
  <c r="I8071" i="8"/>
  <c r="I8070" i="8"/>
  <c r="I8069" i="8"/>
  <c r="I8068" i="8"/>
  <c r="I8067" i="8"/>
  <c r="I8066" i="8"/>
  <c r="I8065" i="8"/>
  <c r="I8064" i="8"/>
  <c r="I8063" i="8"/>
  <c r="I8062" i="8"/>
  <c r="I8061" i="8"/>
  <c r="I8060" i="8"/>
  <c r="I8059" i="8"/>
  <c r="I8058" i="8"/>
  <c r="I8057" i="8"/>
  <c r="I8056" i="8"/>
  <c r="I8055" i="8"/>
  <c r="I8054" i="8"/>
  <c r="I8053" i="8"/>
  <c r="I8052" i="8"/>
  <c r="I8051" i="8"/>
  <c r="I8050" i="8"/>
  <c r="I8049" i="8"/>
  <c r="I8048" i="8"/>
  <c r="I8047" i="8"/>
  <c r="I8046" i="8"/>
  <c r="I8045" i="8"/>
  <c r="I8044" i="8"/>
  <c r="I8043" i="8"/>
  <c r="I8042" i="8"/>
  <c r="I8041" i="8"/>
  <c r="I8040" i="8"/>
  <c r="I8039" i="8"/>
  <c r="I8038" i="8"/>
  <c r="I8037" i="8"/>
  <c r="I8036" i="8"/>
  <c r="I8035" i="8"/>
  <c r="I8034" i="8"/>
  <c r="I8033" i="8"/>
  <c r="I8032" i="8"/>
  <c r="I8031" i="8"/>
  <c r="I8030" i="8"/>
  <c r="I8029" i="8"/>
  <c r="I8028" i="8"/>
  <c r="I8027" i="8"/>
  <c r="I8026" i="8"/>
  <c r="I8025" i="8"/>
  <c r="I8024" i="8"/>
  <c r="I8023" i="8"/>
  <c r="I8022" i="8"/>
  <c r="I8021" i="8"/>
  <c r="I8020" i="8"/>
  <c r="I8019" i="8"/>
  <c r="I8018" i="8"/>
  <c r="I8017" i="8"/>
  <c r="I8016" i="8"/>
  <c r="I8015" i="8"/>
  <c r="I8014" i="8"/>
  <c r="I8013" i="8"/>
  <c r="I8012" i="8"/>
  <c r="I8011" i="8"/>
  <c r="I8010" i="8"/>
  <c r="I8009" i="8"/>
  <c r="I8008" i="8"/>
  <c r="I8007" i="8"/>
  <c r="I8006" i="8"/>
  <c r="I8005" i="8"/>
  <c r="I8004" i="8"/>
  <c r="I8003" i="8"/>
  <c r="I8002" i="8"/>
  <c r="I8001" i="8"/>
  <c r="I8000" i="8"/>
  <c r="I7999" i="8"/>
  <c r="I7998" i="8"/>
  <c r="I7997" i="8"/>
  <c r="I7996" i="8"/>
  <c r="I7995" i="8"/>
  <c r="I7994" i="8"/>
  <c r="I7993" i="8"/>
  <c r="I7992" i="8"/>
  <c r="I7991" i="8"/>
  <c r="I7990" i="8"/>
  <c r="I7989" i="8"/>
  <c r="I7988" i="8"/>
  <c r="I7987" i="8"/>
  <c r="I7986" i="8"/>
  <c r="I7985" i="8"/>
  <c r="I7984" i="8"/>
  <c r="I7983" i="8"/>
  <c r="I7982" i="8"/>
  <c r="I7981" i="8"/>
  <c r="I7980" i="8"/>
  <c r="I7979" i="8"/>
  <c r="I7978" i="8"/>
  <c r="I7977" i="8"/>
  <c r="I7976" i="8"/>
  <c r="I7975" i="8"/>
  <c r="I7974" i="8"/>
  <c r="I7973" i="8"/>
  <c r="I7972" i="8"/>
  <c r="I7971" i="8"/>
  <c r="I7970" i="8"/>
  <c r="I7969" i="8"/>
  <c r="I7968" i="8"/>
  <c r="I7967" i="8"/>
  <c r="I7966" i="8"/>
  <c r="I7965" i="8"/>
  <c r="I7964" i="8"/>
  <c r="I7963" i="8"/>
  <c r="I7962" i="8"/>
  <c r="I7961" i="8"/>
  <c r="I7960" i="8"/>
  <c r="I7959" i="8"/>
  <c r="I7958" i="8"/>
  <c r="I7957" i="8"/>
  <c r="I7956" i="8"/>
  <c r="I7955" i="8"/>
  <c r="I7954" i="8"/>
  <c r="I7953" i="8"/>
  <c r="I7952" i="8"/>
  <c r="I7951" i="8"/>
  <c r="I7950" i="8"/>
  <c r="I7949" i="8"/>
  <c r="I7948" i="8"/>
  <c r="I7947" i="8"/>
  <c r="I7946" i="8"/>
  <c r="I7945" i="8"/>
  <c r="I7944" i="8"/>
  <c r="I7943" i="8"/>
  <c r="I7942" i="8"/>
  <c r="I7941" i="8"/>
  <c r="I7940" i="8"/>
  <c r="I7939" i="8"/>
  <c r="I7938" i="8"/>
  <c r="I7937" i="8"/>
  <c r="I7936" i="8"/>
  <c r="I7935" i="8"/>
  <c r="I7934" i="8"/>
  <c r="I7933" i="8"/>
  <c r="I7932" i="8"/>
  <c r="I7931" i="8"/>
  <c r="I7930" i="8"/>
  <c r="I7929" i="8"/>
  <c r="I7928" i="8"/>
  <c r="I7927" i="8"/>
  <c r="I7926" i="8"/>
  <c r="I7925" i="8"/>
  <c r="I7924" i="8"/>
  <c r="I7923" i="8"/>
  <c r="I7922" i="8"/>
  <c r="I7921" i="8"/>
  <c r="I7920" i="8"/>
  <c r="I7919" i="8"/>
  <c r="I7918" i="8"/>
  <c r="I7917" i="8"/>
  <c r="I7916" i="8"/>
  <c r="I7915" i="8"/>
  <c r="I7914" i="8"/>
  <c r="I7913" i="8"/>
  <c r="I7912" i="8"/>
  <c r="I7911" i="8"/>
  <c r="I7910" i="8"/>
  <c r="I7909" i="8"/>
  <c r="I7908" i="8"/>
  <c r="I7907" i="8"/>
  <c r="I7906" i="8"/>
  <c r="I7905" i="8"/>
  <c r="I7904" i="8"/>
  <c r="I7903" i="8"/>
  <c r="I7902" i="8"/>
  <c r="I7901" i="8"/>
  <c r="I7900" i="8"/>
  <c r="I7899" i="8"/>
  <c r="I7898" i="8"/>
  <c r="I7897" i="8"/>
  <c r="I7896" i="8"/>
  <c r="I7895" i="8"/>
  <c r="I7894" i="8"/>
  <c r="I7893" i="8"/>
  <c r="I7892" i="8"/>
  <c r="I7891" i="8"/>
  <c r="I7890" i="8"/>
  <c r="I7889" i="8"/>
  <c r="I7888" i="8"/>
  <c r="I7887" i="8"/>
  <c r="I7886" i="8"/>
  <c r="I7885" i="8"/>
  <c r="I7884" i="8"/>
  <c r="I7883" i="8"/>
  <c r="I7882" i="8"/>
  <c r="I7881" i="8"/>
  <c r="I7880" i="8"/>
  <c r="I7879" i="8"/>
  <c r="I7878" i="8"/>
  <c r="I7877" i="8"/>
  <c r="I7876" i="8"/>
  <c r="I7875" i="8"/>
  <c r="I7874" i="8"/>
  <c r="I7873" i="8"/>
  <c r="I7872" i="8"/>
  <c r="I7871" i="8"/>
  <c r="I7870" i="8"/>
  <c r="I7869" i="8"/>
  <c r="I7868" i="8"/>
  <c r="I7867" i="8"/>
  <c r="I7866" i="8"/>
  <c r="I7865" i="8"/>
  <c r="I7864" i="8"/>
  <c r="I7863" i="8"/>
  <c r="I7862" i="8"/>
  <c r="I7861" i="8"/>
  <c r="I7860" i="8"/>
  <c r="I7859" i="8"/>
  <c r="I7858" i="8"/>
  <c r="I7857" i="8"/>
  <c r="I7856" i="8"/>
  <c r="I7855" i="8"/>
  <c r="I7854" i="8"/>
  <c r="I7853" i="8"/>
  <c r="I7852" i="8"/>
  <c r="I7851" i="8"/>
  <c r="I7850" i="8"/>
  <c r="I7849" i="8"/>
  <c r="I7848" i="8"/>
  <c r="I7847" i="8"/>
  <c r="I7846" i="8"/>
  <c r="I7845" i="8"/>
  <c r="I7844" i="8"/>
  <c r="I7843" i="8"/>
  <c r="I7842" i="8"/>
  <c r="I7841" i="8"/>
  <c r="I7840" i="8"/>
  <c r="I7839" i="8"/>
  <c r="I7838" i="8"/>
  <c r="I7837" i="8"/>
  <c r="I7836" i="8"/>
  <c r="I7835" i="8"/>
  <c r="I7834" i="8"/>
  <c r="I7833" i="8"/>
  <c r="I7832" i="8"/>
  <c r="I7831" i="8"/>
  <c r="I7830" i="8"/>
  <c r="I7829" i="8"/>
  <c r="I7828" i="8"/>
  <c r="I7827" i="8"/>
  <c r="I7826" i="8"/>
  <c r="I7825" i="8"/>
  <c r="I7824" i="8"/>
  <c r="I7823" i="8"/>
  <c r="I7822" i="8"/>
  <c r="I7821" i="8"/>
  <c r="I7820" i="8"/>
  <c r="I7819" i="8"/>
  <c r="I7818" i="8"/>
  <c r="I7817" i="8"/>
  <c r="I7816" i="8"/>
  <c r="I7815" i="8"/>
  <c r="I7814" i="8"/>
  <c r="I7813" i="8"/>
  <c r="I7812" i="8"/>
  <c r="I7811" i="8"/>
  <c r="I7810" i="8"/>
  <c r="I7809" i="8"/>
  <c r="I7808" i="8"/>
  <c r="I7807" i="8"/>
  <c r="I7806" i="8"/>
  <c r="I7805" i="8"/>
  <c r="I7804" i="8"/>
  <c r="I7803" i="8"/>
  <c r="I7802" i="8"/>
  <c r="I7801" i="8"/>
  <c r="I7800" i="8"/>
  <c r="I7799" i="8"/>
  <c r="I7798" i="8"/>
  <c r="I7797" i="8"/>
  <c r="I7796" i="8"/>
  <c r="I7795" i="8"/>
  <c r="I7794" i="8"/>
  <c r="I7793" i="8"/>
  <c r="I7792" i="8"/>
  <c r="I7791" i="8"/>
  <c r="I7790" i="8"/>
  <c r="I7789" i="8"/>
  <c r="I7788" i="8"/>
  <c r="I7787" i="8"/>
  <c r="I7786" i="8"/>
  <c r="I7785" i="8"/>
  <c r="I7784" i="8"/>
  <c r="I7783" i="8"/>
  <c r="I7782" i="8"/>
  <c r="I7781" i="8"/>
  <c r="I7780" i="8"/>
  <c r="I7779" i="8"/>
  <c r="I7778" i="8"/>
  <c r="I7777" i="8"/>
  <c r="I7776" i="8"/>
  <c r="I7775" i="8"/>
  <c r="I7774" i="8"/>
  <c r="I7773" i="8"/>
  <c r="I7772" i="8"/>
  <c r="I7771" i="8"/>
  <c r="I7770" i="8"/>
  <c r="I7769" i="8"/>
  <c r="I7768" i="8"/>
  <c r="I7767" i="8"/>
  <c r="I7766" i="8"/>
  <c r="I7765" i="8"/>
  <c r="I7764" i="8"/>
  <c r="I7763" i="8"/>
  <c r="I7762" i="8"/>
  <c r="I7761" i="8"/>
  <c r="I7760" i="8"/>
  <c r="I7759" i="8"/>
  <c r="I7758" i="8"/>
  <c r="I7757" i="8"/>
  <c r="I7756" i="8"/>
  <c r="I7755" i="8"/>
  <c r="I7754" i="8"/>
  <c r="I7753" i="8"/>
  <c r="I7752" i="8"/>
  <c r="I7751" i="8"/>
  <c r="I7750" i="8"/>
  <c r="I7749" i="8"/>
  <c r="I7748" i="8"/>
  <c r="I7747" i="8"/>
  <c r="I7746" i="8"/>
  <c r="I7745" i="8"/>
  <c r="I7744" i="8"/>
  <c r="I7743" i="8"/>
  <c r="I7742" i="8"/>
  <c r="I7741" i="8"/>
  <c r="I7740" i="8"/>
  <c r="I7739" i="8"/>
  <c r="I7738" i="8"/>
  <c r="I7737" i="8"/>
  <c r="I7736" i="8"/>
  <c r="I7735" i="8"/>
  <c r="I7734" i="8"/>
  <c r="I7733" i="8"/>
  <c r="I7732" i="8"/>
  <c r="I7731" i="8"/>
  <c r="I7730" i="8"/>
  <c r="I7729" i="8"/>
  <c r="I7728" i="8"/>
  <c r="I7727" i="8"/>
  <c r="I7726" i="8"/>
  <c r="I7725" i="8"/>
  <c r="I7724" i="8"/>
  <c r="I7723" i="8"/>
  <c r="I7722" i="8"/>
  <c r="I7721" i="8"/>
  <c r="I7720" i="8"/>
  <c r="I7719" i="8"/>
  <c r="I7718" i="8"/>
  <c r="I7717" i="8"/>
  <c r="I7716" i="8"/>
  <c r="I7715" i="8"/>
  <c r="I7714" i="8"/>
  <c r="I7713" i="8"/>
  <c r="I7712" i="8"/>
  <c r="I7711" i="8"/>
  <c r="I7710" i="8"/>
  <c r="I7709" i="8"/>
  <c r="I7708" i="8"/>
  <c r="I7707" i="8"/>
  <c r="I7706" i="8"/>
  <c r="I7705" i="8"/>
  <c r="I7704" i="8"/>
  <c r="I7703" i="8"/>
  <c r="I7702" i="8"/>
  <c r="I7701" i="8"/>
  <c r="I7700" i="8"/>
  <c r="I7699" i="8"/>
  <c r="I7698" i="8"/>
  <c r="I7697" i="8"/>
  <c r="I7696" i="8"/>
  <c r="I7695" i="8"/>
  <c r="I7694" i="8"/>
  <c r="I7693" i="8"/>
  <c r="I7692" i="8"/>
  <c r="I7691" i="8"/>
  <c r="I7690" i="8"/>
  <c r="I7689" i="8"/>
  <c r="I7688" i="8"/>
  <c r="I7687" i="8"/>
  <c r="I7686" i="8"/>
  <c r="I7685" i="8"/>
  <c r="I7684" i="8"/>
  <c r="I7683" i="8"/>
  <c r="I7682" i="8"/>
  <c r="I7681" i="8"/>
  <c r="I7680" i="8"/>
  <c r="I7679" i="8"/>
  <c r="I7678" i="8"/>
  <c r="I7677" i="8"/>
  <c r="I7676" i="8"/>
  <c r="I7675" i="8"/>
  <c r="I7674" i="8"/>
  <c r="I7673" i="8"/>
  <c r="I7672" i="8"/>
  <c r="I7671" i="8"/>
  <c r="I7670" i="8"/>
  <c r="I7669" i="8"/>
  <c r="I7668" i="8"/>
  <c r="I7667" i="8"/>
  <c r="I7666" i="8"/>
  <c r="I7665" i="8"/>
  <c r="I7664" i="8"/>
  <c r="I7663" i="8"/>
  <c r="I7662" i="8"/>
  <c r="I7661" i="8"/>
  <c r="I7660" i="8"/>
  <c r="I7659" i="8"/>
  <c r="I7658" i="8"/>
  <c r="I7657" i="8"/>
  <c r="I7656" i="8"/>
  <c r="I7655" i="8"/>
  <c r="I7654" i="8"/>
  <c r="I7653" i="8"/>
  <c r="I7652" i="8"/>
  <c r="I7651" i="8"/>
  <c r="I7650" i="8"/>
  <c r="I7649" i="8"/>
  <c r="I7648" i="8"/>
  <c r="I7647" i="8"/>
  <c r="I7646" i="8"/>
  <c r="I7645" i="8"/>
  <c r="I7644" i="8"/>
  <c r="I7643" i="8"/>
  <c r="I7642" i="8"/>
  <c r="I7641" i="8"/>
  <c r="I7640" i="8"/>
  <c r="I7639" i="8"/>
  <c r="I7638" i="8"/>
  <c r="I7637" i="8"/>
  <c r="I7636" i="8"/>
  <c r="I7635" i="8"/>
  <c r="I7634" i="8"/>
  <c r="I7633" i="8"/>
  <c r="I7632" i="8"/>
  <c r="I7631" i="8"/>
  <c r="I7630" i="8"/>
  <c r="I7629" i="8"/>
  <c r="I7628" i="8"/>
  <c r="I7627" i="8"/>
  <c r="I7626" i="8"/>
  <c r="I7625" i="8"/>
  <c r="I7624" i="8"/>
  <c r="I7623" i="8"/>
  <c r="I7622" i="8"/>
  <c r="I7621" i="8"/>
  <c r="I7620" i="8"/>
  <c r="I7619" i="8"/>
  <c r="I7618" i="8"/>
  <c r="I7617" i="8"/>
  <c r="I7616" i="8"/>
  <c r="I7615" i="8"/>
  <c r="I7614" i="8"/>
  <c r="I7613" i="8"/>
  <c r="I7612" i="8"/>
  <c r="I7611" i="8"/>
  <c r="I7610" i="8"/>
  <c r="I7609" i="8"/>
  <c r="I7608" i="8"/>
  <c r="I7607" i="8"/>
  <c r="I7606" i="8"/>
  <c r="I7605" i="8"/>
  <c r="I7604" i="8"/>
  <c r="I7603" i="8"/>
  <c r="I7602" i="8"/>
  <c r="I7601" i="8"/>
  <c r="I7600" i="8"/>
  <c r="I7599" i="8"/>
  <c r="I7598" i="8"/>
  <c r="I7597" i="8"/>
  <c r="I7596" i="8"/>
  <c r="I7595" i="8"/>
  <c r="I7594" i="8"/>
  <c r="I7593" i="8"/>
  <c r="I7592" i="8"/>
  <c r="I7591" i="8"/>
  <c r="I7590" i="8"/>
  <c r="I7589" i="8"/>
  <c r="I7588" i="8"/>
  <c r="I7587" i="8"/>
  <c r="I7586" i="8"/>
  <c r="I7585" i="8"/>
  <c r="I7584" i="8"/>
  <c r="I7583" i="8"/>
  <c r="I7582" i="8"/>
  <c r="I7581" i="8"/>
  <c r="I7580" i="8"/>
  <c r="I7579" i="8"/>
  <c r="I7578" i="8"/>
  <c r="I7577" i="8"/>
  <c r="I7576" i="8"/>
  <c r="I7575" i="8"/>
  <c r="I7574" i="8"/>
  <c r="I7573" i="8"/>
  <c r="I7572" i="8"/>
  <c r="I7571" i="8"/>
  <c r="I7570" i="8"/>
  <c r="I7569" i="8"/>
  <c r="I7568" i="8"/>
  <c r="I7567" i="8"/>
  <c r="I7566" i="8"/>
  <c r="I7565" i="8"/>
  <c r="I7564" i="8"/>
  <c r="I7563" i="8"/>
  <c r="I7562" i="8"/>
  <c r="I7561" i="8"/>
  <c r="I7560" i="8"/>
  <c r="I7559" i="8"/>
  <c r="I7558" i="8"/>
  <c r="I7557" i="8"/>
  <c r="I7556" i="8"/>
  <c r="I7555" i="8"/>
  <c r="I7554" i="8"/>
  <c r="I7553" i="8"/>
  <c r="I7552" i="8"/>
  <c r="I7551" i="8"/>
  <c r="I7550" i="8"/>
  <c r="I7549" i="8"/>
  <c r="I7548" i="8"/>
  <c r="I7547" i="8"/>
  <c r="I7546" i="8"/>
  <c r="I7545" i="8"/>
  <c r="I7544" i="8"/>
  <c r="I7543" i="8"/>
  <c r="I7542" i="8"/>
  <c r="I7541" i="8"/>
  <c r="I7540" i="8"/>
  <c r="I7539" i="8"/>
  <c r="I7538" i="8"/>
  <c r="I7537" i="8"/>
  <c r="I7536" i="8"/>
  <c r="I7535" i="8"/>
  <c r="I7534" i="8"/>
  <c r="I7533" i="8"/>
  <c r="I7532" i="8"/>
  <c r="I7531" i="8"/>
  <c r="I7530" i="8"/>
  <c r="I7529" i="8"/>
  <c r="I7528" i="8"/>
  <c r="I7527" i="8"/>
  <c r="I7526" i="8"/>
  <c r="I7525" i="8"/>
  <c r="I7524" i="8"/>
  <c r="I7523" i="8"/>
  <c r="I7522" i="8"/>
  <c r="I7521" i="8"/>
  <c r="I7520" i="8"/>
  <c r="I7519" i="8"/>
  <c r="I7518" i="8"/>
  <c r="I7517" i="8"/>
  <c r="I7516" i="8"/>
  <c r="I7515" i="8"/>
  <c r="I7514" i="8"/>
  <c r="I7513" i="8"/>
  <c r="I7512" i="8"/>
  <c r="I7511" i="8"/>
  <c r="I7510" i="8"/>
  <c r="I7509" i="8"/>
  <c r="I7508" i="8"/>
  <c r="I7507" i="8"/>
  <c r="I7506" i="8"/>
  <c r="I7505" i="8"/>
  <c r="I7504" i="8"/>
  <c r="I7503" i="8"/>
  <c r="I7502" i="8"/>
  <c r="I7501" i="8"/>
  <c r="I7500" i="8"/>
  <c r="I7499" i="8"/>
  <c r="I7498" i="8"/>
  <c r="I7497" i="8"/>
  <c r="I7496" i="8"/>
  <c r="I7495" i="8"/>
  <c r="I7494" i="8"/>
  <c r="I7493" i="8"/>
  <c r="I7492" i="8"/>
  <c r="I7491" i="8"/>
  <c r="I7490" i="8"/>
  <c r="I7489" i="8"/>
  <c r="I7488" i="8"/>
  <c r="I7487" i="8"/>
  <c r="I7486" i="8"/>
  <c r="I7485" i="8"/>
  <c r="I7484" i="8"/>
  <c r="I7483" i="8"/>
  <c r="I7482" i="8"/>
  <c r="I7481" i="8"/>
  <c r="I7480" i="8"/>
  <c r="I7479" i="8"/>
  <c r="I7478" i="8"/>
  <c r="I7477" i="8"/>
  <c r="I7476" i="8"/>
  <c r="I7475" i="8"/>
  <c r="I7474" i="8"/>
  <c r="I7473" i="8"/>
  <c r="I7472" i="8"/>
  <c r="I7471" i="8"/>
  <c r="I7470" i="8"/>
  <c r="I7469" i="8"/>
  <c r="I7468" i="8"/>
  <c r="I7467" i="8"/>
  <c r="I7466" i="8"/>
  <c r="I7465" i="8"/>
  <c r="I7464" i="8"/>
  <c r="I7463" i="8"/>
  <c r="I7462" i="8"/>
  <c r="I7461" i="8"/>
  <c r="I7460" i="8"/>
  <c r="I7459" i="8"/>
  <c r="I7458" i="8"/>
  <c r="I7457" i="8"/>
  <c r="I7456" i="8"/>
  <c r="I7455" i="8"/>
  <c r="I7454" i="8"/>
  <c r="I7453" i="8"/>
  <c r="I7452" i="8"/>
  <c r="I7451" i="8"/>
  <c r="I7450" i="8"/>
  <c r="I7449" i="8"/>
  <c r="I7448" i="8"/>
  <c r="I7447" i="8"/>
  <c r="I7446" i="8"/>
  <c r="I7445" i="8"/>
  <c r="I7444" i="8"/>
  <c r="I7443" i="8"/>
  <c r="I7442" i="8"/>
  <c r="I7441" i="8"/>
  <c r="I7440" i="8"/>
  <c r="I7439" i="8"/>
  <c r="I7438" i="8"/>
  <c r="I7437" i="8"/>
  <c r="I7436" i="8"/>
  <c r="I7435" i="8"/>
  <c r="I7434" i="8"/>
  <c r="I7433" i="8"/>
  <c r="I7432" i="8"/>
  <c r="I7431" i="8"/>
  <c r="I7430" i="8"/>
  <c r="I7429" i="8"/>
  <c r="I7428" i="8"/>
  <c r="I7427" i="8"/>
  <c r="I7426" i="8"/>
  <c r="I7425" i="8"/>
  <c r="I7424" i="8"/>
  <c r="I7423" i="8"/>
  <c r="I7422" i="8"/>
  <c r="I7421" i="8"/>
  <c r="I7420" i="8"/>
  <c r="I7419" i="8"/>
  <c r="I7418" i="8"/>
  <c r="I7417" i="8"/>
  <c r="I7416" i="8"/>
  <c r="I7415" i="8"/>
  <c r="I7414" i="8"/>
  <c r="I7413" i="8"/>
  <c r="I7412" i="8"/>
  <c r="I7411" i="8"/>
  <c r="I7410" i="8"/>
  <c r="I7409" i="8"/>
  <c r="I7408" i="8"/>
  <c r="I7407" i="8"/>
  <c r="I7406" i="8"/>
  <c r="I7405" i="8"/>
  <c r="I7404" i="8"/>
  <c r="I7403" i="8"/>
  <c r="I7402" i="8"/>
  <c r="I7401" i="8"/>
  <c r="I7400" i="8"/>
  <c r="I7399" i="8"/>
  <c r="I7398" i="8"/>
  <c r="I7397" i="8"/>
  <c r="I7396" i="8"/>
  <c r="I7395" i="8"/>
  <c r="I7394" i="8"/>
  <c r="I7393" i="8"/>
  <c r="I7392" i="8"/>
  <c r="I7391" i="8"/>
  <c r="I7390" i="8"/>
  <c r="I7389" i="8"/>
  <c r="I7388" i="8"/>
  <c r="I7387" i="8"/>
  <c r="I7386" i="8"/>
  <c r="I7385" i="8"/>
  <c r="I7384" i="8"/>
  <c r="I7383" i="8"/>
  <c r="I7382" i="8"/>
  <c r="I7381" i="8"/>
  <c r="I7380" i="8"/>
  <c r="I7379" i="8"/>
  <c r="I7378" i="8"/>
  <c r="I7377" i="8"/>
  <c r="I7376" i="8"/>
  <c r="I7375" i="8"/>
  <c r="I7374" i="8"/>
  <c r="I7373" i="8"/>
  <c r="I7372" i="8"/>
  <c r="I7371" i="8"/>
  <c r="I7370" i="8"/>
  <c r="I7369" i="8"/>
  <c r="I7368" i="8"/>
  <c r="I7367" i="8"/>
  <c r="I7366" i="8"/>
  <c r="I7365" i="8"/>
  <c r="I7364" i="8"/>
  <c r="I7363" i="8"/>
  <c r="I7362" i="8"/>
  <c r="I7361" i="8"/>
  <c r="I7360" i="8"/>
  <c r="I7359" i="8"/>
  <c r="I7358" i="8"/>
  <c r="I7357" i="8"/>
  <c r="I7356" i="8"/>
  <c r="I7355" i="8"/>
  <c r="I7354" i="8"/>
  <c r="I7353" i="8"/>
  <c r="I7352" i="8"/>
  <c r="I7351" i="8"/>
  <c r="I7350" i="8"/>
  <c r="I7349" i="8"/>
  <c r="I7348" i="8"/>
  <c r="I7347" i="8"/>
  <c r="I7346" i="8"/>
  <c r="I7345" i="8"/>
  <c r="I7344" i="8"/>
  <c r="I7343" i="8"/>
  <c r="I7342" i="8"/>
  <c r="I7341" i="8"/>
  <c r="I7340" i="8"/>
  <c r="I7339" i="8"/>
  <c r="I7338" i="8"/>
  <c r="I7337" i="8"/>
  <c r="I7336" i="8"/>
  <c r="I7335" i="8"/>
  <c r="I7334" i="8"/>
  <c r="I7333" i="8"/>
  <c r="I7332" i="8"/>
  <c r="I7331" i="8"/>
  <c r="I7330" i="8"/>
  <c r="I7329" i="8"/>
  <c r="I7328" i="8"/>
  <c r="I7327" i="8"/>
  <c r="I7326" i="8"/>
  <c r="I7325" i="8"/>
  <c r="I7324" i="8"/>
  <c r="I7323" i="8"/>
  <c r="I7322" i="8"/>
  <c r="I7321" i="8"/>
  <c r="I7320" i="8"/>
  <c r="I7319" i="8"/>
  <c r="I7318" i="8"/>
  <c r="I7317" i="8"/>
  <c r="I7316" i="8"/>
  <c r="I7315" i="8"/>
  <c r="I7314" i="8"/>
  <c r="I7313" i="8"/>
  <c r="I7312" i="8"/>
  <c r="I7311" i="8"/>
  <c r="I7310" i="8"/>
  <c r="I7309" i="8"/>
  <c r="I7308" i="8"/>
  <c r="I7307" i="8"/>
  <c r="I7306" i="8"/>
  <c r="I7305" i="8"/>
  <c r="I7304" i="8"/>
  <c r="I7303" i="8"/>
  <c r="I7302" i="8"/>
  <c r="I7301" i="8"/>
  <c r="I7300" i="8"/>
  <c r="I7299" i="8"/>
  <c r="I7298" i="8"/>
  <c r="I7297" i="8"/>
  <c r="I7296" i="8"/>
  <c r="I7295" i="8"/>
  <c r="I7294" i="8"/>
  <c r="I7293" i="8"/>
  <c r="I7292" i="8"/>
  <c r="I7291" i="8"/>
  <c r="I7290" i="8"/>
  <c r="I7289" i="8"/>
  <c r="I7288" i="8"/>
  <c r="I7287" i="8"/>
  <c r="I7286" i="8"/>
  <c r="I7285" i="8"/>
  <c r="I7284" i="8"/>
  <c r="I7283" i="8"/>
  <c r="I7282" i="8"/>
  <c r="I7281" i="8"/>
  <c r="I7280" i="8"/>
  <c r="I7279" i="8"/>
  <c r="I7278" i="8"/>
  <c r="I7277" i="8"/>
  <c r="I7276" i="8"/>
  <c r="I7275" i="8"/>
  <c r="I7274" i="8"/>
  <c r="I7273" i="8"/>
  <c r="I7272" i="8"/>
  <c r="I7271" i="8"/>
  <c r="I7270" i="8"/>
  <c r="I7269" i="8"/>
  <c r="I7268" i="8"/>
  <c r="I7267" i="8"/>
  <c r="I7266" i="8"/>
  <c r="I7265" i="8"/>
  <c r="I7264" i="8"/>
  <c r="I7263" i="8"/>
  <c r="I7262" i="8"/>
  <c r="I7261" i="8"/>
  <c r="I7260" i="8"/>
  <c r="I7259" i="8"/>
  <c r="I7258" i="8"/>
  <c r="I7257" i="8"/>
  <c r="I7256" i="8"/>
  <c r="I7255" i="8"/>
  <c r="I7254" i="8"/>
  <c r="I7253" i="8"/>
  <c r="I7252" i="8"/>
  <c r="I7251" i="8"/>
  <c r="I7250" i="8"/>
  <c r="I7249" i="8"/>
  <c r="I7248" i="8"/>
  <c r="I7247" i="8"/>
  <c r="I7246" i="8"/>
  <c r="I7245" i="8"/>
  <c r="I7244" i="8"/>
  <c r="I7243" i="8"/>
  <c r="I7242" i="8"/>
  <c r="I7241" i="8"/>
  <c r="I7240" i="8"/>
  <c r="I7239" i="8"/>
  <c r="I7238" i="8"/>
  <c r="I7237" i="8"/>
  <c r="I7236" i="8"/>
  <c r="I7235" i="8"/>
  <c r="I7234" i="8"/>
  <c r="I7233" i="8"/>
  <c r="I7232" i="8"/>
  <c r="I7231" i="8"/>
  <c r="I7230" i="8"/>
  <c r="I7229" i="8"/>
  <c r="I7228" i="8"/>
  <c r="I7227" i="8"/>
  <c r="I7226" i="8"/>
  <c r="I7225" i="8"/>
  <c r="I7224" i="8"/>
  <c r="I7223" i="8"/>
  <c r="I7222" i="8"/>
  <c r="I7221" i="8"/>
  <c r="I7220" i="8"/>
  <c r="I7219" i="8"/>
  <c r="I7218" i="8"/>
  <c r="I7217" i="8"/>
  <c r="I7216" i="8"/>
  <c r="I7215" i="8"/>
  <c r="I7214" i="8"/>
  <c r="I7213" i="8"/>
  <c r="I7212" i="8"/>
  <c r="I7211" i="8"/>
  <c r="I7210" i="8"/>
  <c r="I7209" i="8"/>
  <c r="I7208" i="8"/>
  <c r="I7207" i="8"/>
  <c r="I7206" i="8"/>
  <c r="I7205" i="8"/>
  <c r="I7204" i="8"/>
  <c r="I7203" i="8"/>
  <c r="I7202" i="8"/>
  <c r="I7201" i="8"/>
  <c r="I7200" i="8"/>
  <c r="I7199" i="8"/>
  <c r="I7198" i="8"/>
  <c r="I7197" i="8"/>
  <c r="I7196" i="8"/>
  <c r="I7195" i="8"/>
  <c r="I7194" i="8"/>
  <c r="I7193" i="8"/>
  <c r="I7192" i="8"/>
  <c r="I7191" i="8"/>
  <c r="I7190" i="8"/>
  <c r="I7189" i="8"/>
  <c r="I7188" i="8"/>
  <c r="I7187" i="8"/>
  <c r="I7186" i="8"/>
  <c r="I7185" i="8"/>
  <c r="I7184" i="8"/>
  <c r="I7183" i="8"/>
  <c r="I7182" i="8"/>
  <c r="I7181" i="8"/>
  <c r="I7180" i="8"/>
  <c r="I7179" i="8"/>
  <c r="I7178" i="8"/>
  <c r="I7177" i="8"/>
  <c r="I7176" i="8"/>
  <c r="I7175" i="8"/>
  <c r="I7174" i="8"/>
  <c r="I7173" i="8"/>
  <c r="I7172" i="8"/>
  <c r="I7171" i="8"/>
  <c r="I7170" i="8"/>
  <c r="I7169" i="8"/>
  <c r="I7168" i="8"/>
  <c r="I7167" i="8"/>
  <c r="I7166" i="8"/>
  <c r="I7165" i="8"/>
  <c r="I7164" i="8"/>
  <c r="I7163" i="8"/>
  <c r="I7162" i="8"/>
  <c r="I7161" i="8"/>
  <c r="I7160" i="8"/>
  <c r="I7159" i="8"/>
  <c r="I7158" i="8"/>
  <c r="I7157" i="8"/>
  <c r="I7156" i="8"/>
  <c r="I7155" i="8"/>
  <c r="I7154" i="8"/>
  <c r="I7153" i="8"/>
  <c r="I7152" i="8"/>
  <c r="I7151" i="8"/>
  <c r="I7150" i="8"/>
  <c r="I7149" i="8"/>
  <c r="I7148" i="8"/>
  <c r="I7147" i="8"/>
  <c r="I7146" i="8"/>
  <c r="I7145" i="8"/>
  <c r="I7144" i="8"/>
  <c r="I7143" i="8"/>
  <c r="I7142" i="8"/>
  <c r="I7141" i="8"/>
  <c r="I7140" i="8"/>
  <c r="I7139" i="8"/>
  <c r="I7138" i="8"/>
  <c r="I7137" i="8"/>
  <c r="I7136" i="8"/>
  <c r="I7135" i="8"/>
  <c r="I7134" i="8"/>
  <c r="I7133" i="8"/>
  <c r="I7132" i="8"/>
  <c r="I7131" i="8"/>
  <c r="I7130" i="8"/>
  <c r="I7129" i="8"/>
  <c r="I7128" i="8"/>
  <c r="I7127" i="8"/>
  <c r="I7126" i="8"/>
  <c r="I7125" i="8"/>
  <c r="I7124" i="8"/>
  <c r="I7123" i="8"/>
  <c r="I7122" i="8"/>
  <c r="I7121" i="8"/>
  <c r="I7120" i="8"/>
  <c r="I7119" i="8"/>
  <c r="I7118" i="8"/>
  <c r="I7117" i="8"/>
  <c r="I7116" i="8"/>
  <c r="I7115" i="8"/>
  <c r="I7114" i="8"/>
  <c r="I7113" i="8"/>
  <c r="I7112" i="8"/>
  <c r="I7111" i="8"/>
  <c r="I7110" i="8"/>
  <c r="I7109" i="8"/>
  <c r="I7108" i="8"/>
  <c r="I7107" i="8"/>
  <c r="I7106" i="8"/>
  <c r="I7105" i="8"/>
  <c r="I7104" i="8"/>
  <c r="I7103" i="8"/>
  <c r="I7102" i="8"/>
  <c r="I7101" i="8"/>
  <c r="I7100" i="8"/>
  <c r="I7099" i="8"/>
  <c r="I7098" i="8"/>
  <c r="I7097" i="8"/>
  <c r="I7096" i="8"/>
  <c r="I7095" i="8"/>
  <c r="I7094" i="8"/>
  <c r="I7093" i="8"/>
  <c r="I7092" i="8"/>
  <c r="I7091" i="8"/>
  <c r="I7090" i="8"/>
  <c r="I7089" i="8"/>
  <c r="I7088" i="8"/>
  <c r="I7087" i="8"/>
  <c r="I7086" i="8"/>
  <c r="I7085" i="8"/>
  <c r="I7084" i="8"/>
  <c r="I7083" i="8"/>
  <c r="I7082" i="8"/>
  <c r="I7081" i="8"/>
  <c r="I7080" i="8"/>
  <c r="I7079" i="8"/>
  <c r="I7078" i="8"/>
  <c r="I7077" i="8"/>
  <c r="I7076" i="8"/>
  <c r="I7075" i="8"/>
  <c r="I7074" i="8"/>
  <c r="I7073" i="8"/>
  <c r="I7072" i="8"/>
  <c r="I7071" i="8"/>
  <c r="I7070" i="8"/>
  <c r="I7069" i="8"/>
  <c r="I7068" i="8"/>
  <c r="I7067" i="8"/>
  <c r="I7066" i="8"/>
  <c r="I7065" i="8"/>
  <c r="I7064" i="8"/>
  <c r="I7063" i="8"/>
  <c r="I7062" i="8"/>
  <c r="I7061" i="8"/>
  <c r="I7060" i="8"/>
  <c r="I7059" i="8"/>
  <c r="I7058" i="8"/>
  <c r="I7057" i="8"/>
  <c r="I7056" i="8"/>
  <c r="I7055" i="8"/>
  <c r="I7054" i="8"/>
  <c r="I7053" i="8"/>
  <c r="I7052" i="8"/>
  <c r="I7051" i="8"/>
  <c r="I7050" i="8"/>
  <c r="I7049" i="8"/>
  <c r="I7048" i="8"/>
  <c r="I7047" i="8"/>
  <c r="I7046" i="8"/>
  <c r="I7045" i="8"/>
  <c r="I7044" i="8"/>
  <c r="I7043" i="8"/>
  <c r="I7042" i="8"/>
  <c r="I7041" i="8"/>
  <c r="I7040" i="8"/>
  <c r="I7039" i="8"/>
  <c r="I7038" i="8"/>
  <c r="I7037" i="8"/>
  <c r="I7036" i="8"/>
  <c r="I7035" i="8"/>
  <c r="I7034" i="8"/>
  <c r="I7033" i="8"/>
  <c r="I7032" i="8"/>
  <c r="I7031" i="8"/>
  <c r="I7030" i="8"/>
  <c r="I7029" i="8"/>
  <c r="I7028" i="8"/>
  <c r="I7027" i="8"/>
  <c r="I7026" i="8"/>
  <c r="I7025" i="8"/>
  <c r="I7024" i="8"/>
  <c r="I7023" i="8"/>
  <c r="I7022" i="8"/>
  <c r="I7021" i="8"/>
  <c r="I7020" i="8"/>
  <c r="I7019" i="8"/>
  <c r="I7018" i="8"/>
  <c r="I7017" i="8"/>
  <c r="I7016" i="8"/>
  <c r="I7015" i="8"/>
  <c r="I7014" i="8"/>
  <c r="I7013" i="8"/>
  <c r="I7012" i="8"/>
  <c r="I7011" i="8"/>
  <c r="I7010" i="8"/>
  <c r="I7009" i="8"/>
  <c r="I7008" i="8"/>
  <c r="I7007" i="8"/>
  <c r="I7006" i="8"/>
  <c r="I7005" i="8"/>
  <c r="I7004" i="8"/>
  <c r="I7003" i="8"/>
  <c r="I7002" i="8"/>
  <c r="I7001" i="8"/>
  <c r="I7000" i="8"/>
  <c r="I6999" i="8"/>
  <c r="I6998" i="8"/>
  <c r="I6997" i="8"/>
  <c r="I6996" i="8"/>
  <c r="I6995" i="8"/>
  <c r="I6994" i="8"/>
  <c r="I6993" i="8"/>
  <c r="I6992" i="8"/>
  <c r="I6991" i="8"/>
  <c r="I6990" i="8"/>
  <c r="I6989" i="8"/>
  <c r="I6988" i="8"/>
  <c r="I6987" i="8"/>
  <c r="I6986" i="8"/>
  <c r="I6985" i="8"/>
  <c r="I6984" i="8"/>
  <c r="I6983" i="8"/>
  <c r="I6982" i="8"/>
  <c r="I6981" i="8"/>
  <c r="I6980" i="8"/>
  <c r="I6979" i="8"/>
  <c r="I6978" i="8"/>
  <c r="I6977" i="8"/>
  <c r="I6976" i="8"/>
  <c r="I6975" i="8"/>
  <c r="I6974" i="8"/>
  <c r="I6973" i="8"/>
  <c r="I6972" i="8"/>
  <c r="I6971" i="8"/>
  <c r="I6970" i="8"/>
  <c r="I6969" i="8"/>
  <c r="I6968" i="8"/>
  <c r="I6967" i="8"/>
  <c r="I6966" i="8"/>
  <c r="I6965" i="8"/>
  <c r="I6964" i="8"/>
  <c r="I6963" i="8"/>
  <c r="I6962" i="8"/>
  <c r="I6961" i="8"/>
  <c r="I6960" i="8"/>
  <c r="I6959" i="8"/>
  <c r="I6958" i="8"/>
  <c r="I6957" i="8"/>
  <c r="I6956" i="8"/>
  <c r="I6955" i="8"/>
  <c r="I6954" i="8"/>
  <c r="I6953" i="8"/>
  <c r="I6952" i="8"/>
  <c r="I6951" i="8"/>
  <c r="I6950" i="8"/>
  <c r="I6949" i="8"/>
  <c r="I6948" i="8"/>
  <c r="I6947" i="8"/>
  <c r="I6946" i="8"/>
  <c r="I6945" i="8"/>
  <c r="I6944" i="8"/>
  <c r="I6943" i="8"/>
  <c r="I6942" i="8"/>
  <c r="I6941" i="8"/>
  <c r="I6940" i="8"/>
  <c r="I6939" i="8"/>
  <c r="I6938" i="8"/>
  <c r="I6937" i="8"/>
  <c r="I6936" i="8"/>
  <c r="I6935" i="8"/>
  <c r="I6934" i="8"/>
  <c r="I6933" i="8"/>
  <c r="I6932" i="8"/>
  <c r="I6931" i="8"/>
  <c r="I6930" i="8"/>
  <c r="I6929" i="8"/>
  <c r="I6928" i="8"/>
  <c r="I6927" i="8"/>
  <c r="I6926" i="8"/>
  <c r="I6925" i="8"/>
  <c r="I6924" i="8"/>
  <c r="I6923" i="8"/>
  <c r="I6922" i="8"/>
  <c r="I6921" i="8"/>
  <c r="I6920" i="8"/>
  <c r="I6919" i="8"/>
  <c r="I6918" i="8"/>
  <c r="I6917" i="8"/>
  <c r="I6916" i="8"/>
  <c r="I6915" i="8"/>
  <c r="I6914" i="8"/>
  <c r="I6913" i="8"/>
  <c r="I6912" i="8"/>
  <c r="I6911" i="8"/>
  <c r="I6910" i="8"/>
  <c r="I6909" i="8"/>
  <c r="I6908" i="8"/>
  <c r="I6907" i="8"/>
  <c r="I6906" i="8"/>
  <c r="I6905" i="8"/>
  <c r="I6904" i="8"/>
  <c r="I6903" i="8"/>
  <c r="I6902" i="8"/>
  <c r="I6901" i="8"/>
  <c r="I6900" i="8"/>
  <c r="I6899" i="8"/>
  <c r="I6898" i="8"/>
  <c r="I6897" i="8"/>
  <c r="I6896" i="8"/>
  <c r="I6895" i="8"/>
  <c r="I6894" i="8"/>
  <c r="I6893" i="8"/>
  <c r="I6892" i="8"/>
  <c r="I6891" i="8"/>
  <c r="I6890" i="8"/>
  <c r="I6889" i="8"/>
  <c r="I6888" i="8"/>
  <c r="I6887" i="8"/>
  <c r="I6886" i="8"/>
  <c r="I6885" i="8"/>
  <c r="I6884" i="8"/>
  <c r="I6883" i="8"/>
  <c r="I6882" i="8"/>
  <c r="I6881" i="8"/>
  <c r="I6880" i="8"/>
  <c r="I6879" i="8"/>
  <c r="I6878" i="8"/>
  <c r="I6877" i="8"/>
  <c r="I6876" i="8"/>
  <c r="I6875" i="8"/>
  <c r="I6874" i="8"/>
  <c r="I6873" i="8"/>
  <c r="I6872" i="8"/>
  <c r="I6871" i="8"/>
  <c r="I6870" i="8"/>
  <c r="I6869" i="8"/>
  <c r="I6868" i="8"/>
  <c r="I6867" i="8"/>
  <c r="I6866" i="8"/>
  <c r="I6865" i="8"/>
  <c r="I6864" i="8"/>
  <c r="I6863" i="8"/>
  <c r="I6862" i="8"/>
  <c r="I6861" i="8"/>
  <c r="I6860" i="8"/>
  <c r="I6859" i="8"/>
  <c r="I6858" i="8"/>
  <c r="I6857" i="8"/>
  <c r="I6856" i="8"/>
  <c r="I6855" i="8"/>
  <c r="I6854" i="8"/>
  <c r="I6853" i="8"/>
  <c r="I6852" i="8"/>
  <c r="I6851" i="8"/>
  <c r="I6850" i="8"/>
  <c r="I6849" i="8"/>
  <c r="I6848" i="8"/>
  <c r="I6847" i="8"/>
  <c r="I6846" i="8"/>
  <c r="I6845" i="8"/>
  <c r="I6844" i="8"/>
  <c r="I6843" i="8"/>
  <c r="I6842" i="8"/>
  <c r="I6841" i="8"/>
  <c r="I6840" i="8"/>
  <c r="I6839" i="8"/>
  <c r="I6838" i="8"/>
  <c r="I6837" i="8"/>
  <c r="I6836" i="8"/>
  <c r="I6835" i="8"/>
  <c r="I6834" i="8"/>
  <c r="I6833" i="8"/>
  <c r="I6832" i="8"/>
  <c r="I6831" i="8"/>
  <c r="I6830" i="8"/>
  <c r="I6829" i="8"/>
  <c r="I6828" i="8"/>
  <c r="I6827" i="8"/>
  <c r="I6826" i="8"/>
  <c r="I6825" i="8"/>
  <c r="I6824" i="8"/>
  <c r="I6823" i="8"/>
  <c r="I6822" i="8"/>
  <c r="I6821" i="8"/>
  <c r="I6820" i="8"/>
  <c r="I6819" i="8"/>
  <c r="I6818" i="8"/>
  <c r="I6817" i="8"/>
  <c r="I6816" i="8"/>
  <c r="I6815" i="8"/>
  <c r="I6814" i="8"/>
  <c r="I6813" i="8"/>
  <c r="I6812" i="8"/>
  <c r="I6811" i="8"/>
  <c r="I6810" i="8"/>
  <c r="I6809" i="8"/>
  <c r="I6808" i="8"/>
  <c r="I6807" i="8"/>
  <c r="I6806" i="8"/>
  <c r="I6805" i="8"/>
  <c r="I6804" i="8"/>
  <c r="I6803" i="8"/>
  <c r="I6802" i="8"/>
  <c r="I6801" i="8"/>
  <c r="I6800" i="8"/>
  <c r="I6799" i="8"/>
  <c r="I6798" i="8"/>
  <c r="I6797" i="8"/>
  <c r="I6796" i="8"/>
  <c r="I6795" i="8"/>
  <c r="I6794" i="8"/>
  <c r="I6793" i="8"/>
  <c r="I6792" i="8"/>
  <c r="I6791" i="8"/>
  <c r="I6790" i="8"/>
  <c r="I6789" i="8"/>
  <c r="I6788" i="8"/>
  <c r="I6787" i="8"/>
  <c r="I6786" i="8"/>
  <c r="I6785" i="8"/>
  <c r="I6784" i="8"/>
  <c r="I6783" i="8"/>
  <c r="I6782" i="8"/>
  <c r="I6781" i="8"/>
  <c r="I6780" i="8"/>
  <c r="I6779" i="8"/>
  <c r="I6778" i="8"/>
  <c r="I6777" i="8"/>
  <c r="I6776" i="8"/>
  <c r="I6775" i="8"/>
  <c r="I6774" i="8"/>
  <c r="I6773" i="8"/>
  <c r="I6772" i="8"/>
  <c r="I6771" i="8"/>
  <c r="I6770" i="8"/>
  <c r="I6769" i="8"/>
  <c r="I6768" i="8"/>
  <c r="I6767" i="8"/>
  <c r="I6766" i="8"/>
  <c r="I6765" i="8"/>
  <c r="I6764" i="8"/>
  <c r="I6763" i="8"/>
  <c r="I6762" i="8"/>
  <c r="I6761" i="8"/>
  <c r="I6760" i="8"/>
  <c r="I6759" i="8"/>
  <c r="I6758" i="8"/>
  <c r="I6757" i="8"/>
  <c r="I6756" i="8"/>
  <c r="I6755" i="8"/>
  <c r="I6754" i="8"/>
  <c r="I6753" i="8"/>
  <c r="I6752" i="8"/>
  <c r="I6751" i="8"/>
  <c r="I6750" i="8"/>
  <c r="I6749" i="8"/>
  <c r="I6748" i="8"/>
  <c r="I6747" i="8"/>
  <c r="I6746" i="8"/>
  <c r="I6745" i="8"/>
  <c r="I6744" i="8"/>
  <c r="I6743" i="8"/>
  <c r="I6742" i="8"/>
  <c r="I6741" i="8"/>
  <c r="I6740" i="8"/>
  <c r="I6739" i="8"/>
  <c r="I6738" i="8"/>
  <c r="I6737" i="8"/>
  <c r="I6736" i="8"/>
  <c r="I6735" i="8"/>
  <c r="I6734" i="8"/>
  <c r="I6733" i="8"/>
  <c r="I6732" i="8"/>
  <c r="I6731" i="8"/>
  <c r="I6730" i="8"/>
  <c r="I6729" i="8"/>
  <c r="I6728" i="8"/>
  <c r="I6727" i="8"/>
  <c r="I6726" i="8"/>
  <c r="I6725" i="8"/>
  <c r="I6724" i="8"/>
  <c r="I6723" i="8"/>
  <c r="I6722" i="8"/>
  <c r="I6721" i="8"/>
  <c r="I6720" i="8"/>
  <c r="I6719" i="8"/>
  <c r="I6718" i="8"/>
  <c r="I6717" i="8"/>
  <c r="I6716" i="8"/>
  <c r="I6715" i="8"/>
  <c r="I6714" i="8"/>
  <c r="I6713" i="8"/>
  <c r="I6712" i="8"/>
  <c r="I6711" i="8"/>
  <c r="I6710" i="8"/>
  <c r="I6709" i="8"/>
  <c r="I6708" i="8"/>
  <c r="I6707" i="8"/>
  <c r="I6706" i="8"/>
  <c r="I6705" i="8"/>
  <c r="I6704" i="8"/>
  <c r="I6703" i="8"/>
  <c r="I6702" i="8"/>
  <c r="I6701" i="8"/>
  <c r="I6700" i="8"/>
  <c r="I6699" i="8"/>
  <c r="I6698" i="8"/>
  <c r="I6697" i="8"/>
  <c r="I6696" i="8"/>
  <c r="I6695" i="8"/>
  <c r="I6694" i="8"/>
  <c r="I6693" i="8"/>
  <c r="I6692" i="8"/>
  <c r="I6691" i="8"/>
  <c r="I6690" i="8"/>
  <c r="I6689" i="8"/>
  <c r="I6688" i="8"/>
  <c r="I6687" i="8"/>
  <c r="I6686" i="8"/>
  <c r="I6685" i="8"/>
  <c r="I6684" i="8"/>
  <c r="I6683" i="8"/>
  <c r="I6682" i="8"/>
  <c r="I6681" i="8"/>
  <c r="I6680" i="8"/>
  <c r="I6679" i="8"/>
  <c r="I6678" i="8"/>
  <c r="I6677" i="8"/>
  <c r="I6676" i="8"/>
  <c r="I6675" i="8"/>
  <c r="I6674" i="8"/>
  <c r="I6673" i="8"/>
  <c r="I6672" i="8"/>
  <c r="I6671" i="8"/>
  <c r="I6670" i="8"/>
  <c r="I6669" i="8"/>
  <c r="I6668" i="8"/>
  <c r="I6667" i="8"/>
  <c r="I6666" i="8"/>
  <c r="I6665" i="8"/>
  <c r="I6664" i="8"/>
  <c r="I6663" i="8"/>
  <c r="I6662" i="8"/>
  <c r="I6661" i="8"/>
  <c r="I6660" i="8"/>
  <c r="I6659" i="8"/>
  <c r="I6658" i="8"/>
  <c r="I6657" i="8"/>
  <c r="I6656" i="8"/>
  <c r="I6655" i="8"/>
  <c r="I6654" i="8"/>
  <c r="I6653" i="8"/>
  <c r="I6652" i="8"/>
  <c r="I6651" i="8"/>
  <c r="I6650" i="8"/>
  <c r="I6649" i="8"/>
  <c r="I6648" i="8"/>
  <c r="I6647" i="8"/>
  <c r="I6646" i="8"/>
  <c r="I6645" i="8"/>
  <c r="I6644" i="8"/>
  <c r="I6643" i="8"/>
  <c r="I6642" i="8"/>
  <c r="I6641" i="8"/>
  <c r="I6640" i="8"/>
  <c r="I6639" i="8"/>
  <c r="I6638" i="8"/>
  <c r="I6637" i="8"/>
  <c r="I6636" i="8"/>
  <c r="I6635" i="8"/>
  <c r="I6634" i="8"/>
  <c r="I6633" i="8"/>
  <c r="I6632" i="8"/>
  <c r="I6631" i="8"/>
  <c r="I6630" i="8"/>
  <c r="I6629" i="8"/>
  <c r="I6628" i="8"/>
  <c r="I6627" i="8"/>
  <c r="I6626" i="8"/>
  <c r="I6625" i="8"/>
  <c r="I6624" i="8"/>
  <c r="I6623" i="8"/>
  <c r="I6622" i="8"/>
  <c r="I6621" i="8"/>
  <c r="I6620" i="8"/>
  <c r="I6619" i="8"/>
  <c r="I6618" i="8"/>
  <c r="I6617" i="8"/>
  <c r="I6616" i="8"/>
  <c r="I6615" i="8"/>
  <c r="I6614" i="8"/>
  <c r="I6613" i="8"/>
  <c r="I6612" i="8"/>
  <c r="I6611" i="8"/>
  <c r="I6610" i="8"/>
  <c r="I6609" i="8"/>
  <c r="I6608" i="8"/>
  <c r="I6607" i="8"/>
  <c r="I6606" i="8"/>
  <c r="I6605" i="8"/>
  <c r="I6604" i="8"/>
  <c r="I6603" i="8"/>
  <c r="I6602" i="8"/>
  <c r="I6601" i="8"/>
  <c r="I6600" i="8"/>
  <c r="I6599" i="8"/>
  <c r="I6598" i="8"/>
  <c r="I6597" i="8"/>
  <c r="I6596" i="8"/>
  <c r="I6595" i="8"/>
  <c r="I6594" i="8"/>
  <c r="I6593" i="8"/>
  <c r="I6592" i="8"/>
  <c r="I6591" i="8"/>
  <c r="I6590" i="8"/>
  <c r="I6589" i="8"/>
  <c r="I6588" i="8"/>
  <c r="I6587" i="8"/>
  <c r="I6586" i="8"/>
  <c r="I6585" i="8"/>
  <c r="I6584" i="8"/>
  <c r="I6583" i="8"/>
  <c r="I6582" i="8"/>
  <c r="I6581" i="8"/>
  <c r="I6580" i="8"/>
  <c r="I6579" i="8"/>
  <c r="I6578" i="8"/>
  <c r="I6577" i="8"/>
  <c r="I6576" i="8"/>
  <c r="I6575" i="8"/>
  <c r="I6574" i="8"/>
  <c r="I6573" i="8"/>
  <c r="I6572" i="8"/>
  <c r="I6571" i="8"/>
  <c r="I6570" i="8"/>
  <c r="I6569" i="8"/>
  <c r="I6568" i="8"/>
  <c r="I6567" i="8"/>
  <c r="I6566" i="8"/>
  <c r="I6565" i="8"/>
  <c r="I6564" i="8"/>
  <c r="I6563" i="8"/>
  <c r="I6562" i="8"/>
  <c r="I6561" i="8"/>
  <c r="I6560" i="8"/>
  <c r="I6559" i="8"/>
  <c r="I6558" i="8"/>
  <c r="I6557" i="8"/>
  <c r="I6556" i="8"/>
  <c r="I6555" i="8"/>
  <c r="I6554" i="8"/>
  <c r="I6553" i="8"/>
  <c r="I6552" i="8"/>
  <c r="I6551" i="8"/>
  <c r="I6550" i="8"/>
  <c r="I6549" i="8"/>
  <c r="I6548" i="8"/>
  <c r="I6547" i="8"/>
  <c r="I6546" i="8"/>
  <c r="I6545" i="8"/>
  <c r="I6544" i="8"/>
  <c r="I6543" i="8"/>
  <c r="I6542" i="8"/>
  <c r="I6541" i="8"/>
  <c r="I6540" i="8"/>
  <c r="I6539" i="8"/>
  <c r="I6538" i="8"/>
  <c r="I6537" i="8"/>
  <c r="I6536" i="8"/>
  <c r="I6535" i="8"/>
  <c r="I6534" i="8"/>
  <c r="I6533" i="8"/>
  <c r="I6532" i="8"/>
  <c r="I6531" i="8"/>
  <c r="I6530" i="8"/>
  <c r="I6529" i="8"/>
  <c r="I6528" i="8"/>
  <c r="I6527" i="8"/>
  <c r="I6526" i="8"/>
  <c r="I6525" i="8"/>
  <c r="I6524" i="8"/>
  <c r="I6523" i="8"/>
  <c r="I6522" i="8"/>
  <c r="I6521" i="8"/>
  <c r="I6520" i="8"/>
  <c r="I6519" i="8"/>
  <c r="I6518" i="8"/>
  <c r="I6517" i="8"/>
  <c r="I6516" i="8"/>
  <c r="I6515" i="8"/>
  <c r="I6514" i="8"/>
  <c r="I6513" i="8"/>
  <c r="I6512" i="8"/>
  <c r="I6511" i="8"/>
  <c r="I6510" i="8"/>
  <c r="I6509" i="8"/>
  <c r="I6508" i="8"/>
  <c r="I6507" i="8"/>
  <c r="I6506" i="8"/>
  <c r="I6505" i="8"/>
  <c r="I6504" i="8"/>
  <c r="I6503" i="8"/>
  <c r="I6502" i="8"/>
  <c r="I6501" i="8"/>
  <c r="I6500" i="8"/>
  <c r="I6499" i="8"/>
  <c r="I6498" i="8"/>
  <c r="I6497" i="8"/>
  <c r="I6496" i="8"/>
  <c r="I6495" i="8"/>
  <c r="I6494" i="8"/>
  <c r="I6493" i="8"/>
  <c r="I6492" i="8"/>
  <c r="I6491" i="8"/>
  <c r="I6490" i="8"/>
  <c r="I6489" i="8"/>
  <c r="I6488" i="8"/>
  <c r="I6487" i="8"/>
  <c r="I6486" i="8"/>
  <c r="I6485" i="8"/>
  <c r="I6484" i="8"/>
  <c r="I6483" i="8"/>
  <c r="I6482" i="8"/>
  <c r="I6481" i="8"/>
  <c r="I6480" i="8"/>
  <c r="I6479" i="8"/>
  <c r="I6478" i="8"/>
  <c r="I6477" i="8"/>
  <c r="I6476" i="8"/>
  <c r="I6475" i="8"/>
  <c r="I6474" i="8"/>
  <c r="I6473" i="8"/>
  <c r="I6472" i="8"/>
  <c r="I6471" i="8"/>
  <c r="I6470" i="8"/>
  <c r="I6469" i="8"/>
  <c r="I6468" i="8"/>
  <c r="I6467" i="8"/>
  <c r="I6466" i="8"/>
  <c r="I6465" i="8"/>
  <c r="I6464" i="8"/>
  <c r="I6463" i="8"/>
  <c r="I6462" i="8"/>
  <c r="I6461" i="8"/>
  <c r="I6460" i="8"/>
  <c r="I6459" i="8"/>
  <c r="I6458" i="8"/>
  <c r="I6457" i="8"/>
  <c r="I6456" i="8"/>
  <c r="I6455" i="8"/>
  <c r="I6454" i="8"/>
  <c r="I6453" i="8"/>
  <c r="I6452" i="8"/>
  <c r="I6451" i="8"/>
  <c r="I6450" i="8"/>
  <c r="I6449" i="8"/>
  <c r="I6448" i="8"/>
  <c r="I6447" i="8"/>
  <c r="I6446" i="8"/>
  <c r="I6445" i="8"/>
  <c r="I6444" i="8"/>
  <c r="I6443" i="8"/>
  <c r="I6442" i="8"/>
  <c r="I6441" i="8"/>
  <c r="I6440" i="8"/>
  <c r="I6439" i="8"/>
  <c r="I6438" i="8"/>
  <c r="I6437" i="8"/>
  <c r="I6436" i="8"/>
  <c r="I6435" i="8"/>
  <c r="I6434" i="8"/>
  <c r="I6433" i="8"/>
  <c r="I6432" i="8"/>
  <c r="I6431" i="8"/>
  <c r="I6430" i="8"/>
  <c r="I6429" i="8"/>
  <c r="I6428" i="8"/>
  <c r="I6427" i="8"/>
  <c r="I6426" i="8"/>
  <c r="I6425" i="8"/>
  <c r="I6424" i="8"/>
  <c r="I6423" i="8"/>
  <c r="I6422" i="8"/>
  <c r="I6421" i="8"/>
  <c r="I6420" i="8"/>
  <c r="I6419" i="8"/>
  <c r="I6418" i="8"/>
  <c r="I6417" i="8"/>
  <c r="I6416" i="8"/>
  <c r="I6415" i="8"/>
  <c r="I6414" i="8"/>
  <c r="I6413" i="8"/>
  <c r="I6412" i="8"/>
  <c r="I6411" i="8"/>
  <c r="I6410" i="8"/>
  <c r="I6409" i="8"/>
  <c r="I6408" i="8"/>
  <c r="I6407" i="8"/>
  <c r="I6406" i="8"/>
  <c r="I6405" i="8"/>
  <c r="I6404" i="8"/>
  <c r="I6403" i="8"/>
  <c r="I6402" i="8"/>
  <c r="I6401" i="8"/>
  <c r="I6400" i="8"/>
  <c r="I6399" i="8"/>
  <c r="I6398" i="8"/>
  <c r="I6397" i="8"/>
  <c r="I6396" i="8"/>
  <c r="I6395" i="8"/>
  <c r="I6394" i="8"/>
  <c r="I6393" i="8"/>
  <c r="I6392" i="8"/>
  <c r="I6391" i="8"/>
  <c r="I6390" i="8"/>
  <c r="I6389" i="8"/>
  <c r="I6388" i="8"/>
  <c r="I6387" i="8"/>
  <c r="I6386" i="8"/>
  <c r="I6385" i="8"/>
  <c r="I6384" i="8"/>
  <c r="I6383" i="8"/>
  <c r="I6382" i="8"/>
  <c r="I6381" i="8"/>
  <c r="I6380" i="8"/>
  <c r="I6379" i="8"/>
  <c r="I6378" i="8"/>
  <c r="I6377" i="8"/>
  <c r="I6376" i="8"/>
  <c r="I6375" i="8"/>
  <c r="I6374" i="8"/>
  <c r="I6373" i="8"/>
  <c r="I6372" i="8"/>
  <c r="I6371" i="8"/>
  <c r="I6370" i="8"/>
  <c r="I6369" i="8"/>
  <c r="I6368" i="8"/>
  <c r="I6367" i="8"/>
  <c r="I6366" i="8"/>
  <c r="I6365" i="8"/>
  <c r="I6364" i="8"/>
  <c r="I6363" i="8"/>
  <c r="I6362" i="8"/>
  <c r="I6361" i="8"/>
  <c r="I6360" i="8"/>
  <c r="I6359" i="8"/>
  <c r="I6358" i="8"/>
  <c r="I6357" i="8"/>
  <c r="I6356" i="8"/>
  <c r="I6355" i="8"/>
  <c r="I6354" i="8"/>
  <c r="I6353" i="8"/>
  <c r="I6352" i="8"/>
  <c r="I6351" i="8"/>
  <c r="I6350" i="8"/>
  <c r="I6349" i="8"/>
  <c r="I6348" i="8"/>
  <c r="I6347" i="8"/>
  <c r="I6346" i="8"/>
  <c r="I6345" i="8"/>
  <c r="I6344" i="8"/>
  <c r="I6343" i="8"/>
  <c r="I6342" i="8"/>
  <c r="I6341" i="8"/>
  <c r="I6340" i="8"/>
  <c r="I6339" i="8"/>
  <c r="I6338" i="8"/>
  <c r="I6337" i="8"/>
  <c r="I6336" i="8"/>
  <c r="I6335" i="8"/>
  <c r="I6334" i="8"/>
  <c r="I6333" i="8"/>
  <c r="I6332" i="8"/>
  <c r="I6331" i="8"/>
  <c r="I6330" i="8"/>
  <c r="I6329" i="8"/>
  <c r="I6328" i="8"/>
  <c r="I6327" i="8"/>
  <c r="I6326" i="8"/>
  <c r="I6325" i="8"/>
  <c r="I6324" i="8"/>
  <c r="I6323" i="8"/>
  <c r="I6322" i="8"/>
  <c r="I6321" i="8"/>
  <c r="I6320" i="8"/>
  <c r="I6319" i="8"/>
  <c r="I6318" i="8"/>
  <c r="I6317" i="8"/>
  <c r="I6316" i="8"/>
  <c r="I6315" i="8"/>
  <c r="I6314" i="8"/>
  <c r="I6313" i="8"/>
  <c r="I6312" i="8"/>
  <c r="I6311" i="8"/>
  <c r="I6310" i="8"/>
  <c r="I6309" i="8"/>
  <c r="I6308" i="8"/>
  <c r="I6307" i="8"/>
  <c r="I6306" i="8"/>
  <c r="I6305" i="8"/>
  <c r="I6304" i="8"/>
  <c r="I6303" i="8"/>
  <c r="I6302" i="8"/>
  <c r="I6301" i="8"/>
  <c r="I6300" i="8"/>
  <c r="I6299" i="8"/>
  <c r="I6298" i="8"/>
  <c r="I6297" i="8"/>
  <c r="I6296" i="8"/>
  <c r="I6295" i="8"/>
  <c r="I6294" i="8"/>
  <c r="I6293" i="8"/>
  <c r="I6292" i="8"/>
  <c r="I6291" i="8"/>
  <c r="I6290" i="8"/>
  <c r="I6289" i="8"/>
  <c r="I6288" i="8"/>
  <c r="I6287" i="8"/>
  <c r="I6286" i="8"/>
  <c r="I6285" i="8"/>
  <c r="I6284" i="8"/>
  <c r="I6283" i="8"/>
  <c r="I6282" i="8"/>
  <c r="I6281" i="8"/>
  <c r="I6280" i="8"/>
  <c r="I6279" i="8"/>
  <c r="I6278" i="8"/>
  <c r="I6277" i="8"/>
  <c r="I6276" i="8"/>
  <c r="I6275" i="8"/>
  <c r="I6274" i="8"/>
  <c r="I6273" i="8"/>
  <c r="I6272" i="8"/>
  <c r="I6271" i="8"/>
  <c r="I6270" i="8"/>
  <c r="I6269" i="8"/>
  <c r="I6268" i="8"/>
  <c r="I6267" i="8"/>
  <c r="I6266" i="8"/>
  <c r="I6265" i="8"/>
  <c r="I6264" i="8"/>
  <c r="I6263" i="8"/>
  <c r="I6262" i="8"/>
  <c r="I6261" i="8"/>
  <c r="I6260" i="8"/>
  <c r="I6259" i="8"/>
  <c r="I6258" i="8"/>
  <c r="I6257" i="8"/>
  <c r="I6256" i="8"/>
  <c r="I6255" i="8"/>
  <c r="I6254" i="8"/>
  <c r="I6253" i="8"/>
  <c r="I6252" i="8"/>
  <c r="I6251" i="8"/>
  <c r="I6250" i="8"/>
  <c r="I6249" i="8"/>
  <c r="I6248" i="8"/>
  <c r="I6247" i="8"/>
  <c r="I6246" i="8"/>
  <c r="I6245" i="8"/>
  <c r="I6244" i="8"/>
  <c r="I6243" i="8"/>
  <c r="I6242" i="8"/>
  <c r="I6241" i="8"/>
  <c r="I6240" i="8"/>
  <c r="I6239" i="8"/>
  <c r="I6238" i="8"/>
  <c r="I6237" i="8"/>
  <c r="I6236" i="8"/>
  <c r="I6235" i="8"/>
  <c r="I6234" i="8"/>
  <c r="I6233" i="8"/>
  <c r="I6232" i="8"/>
  <c r="I6231" i="8"/>
  <c r="I6230" i="8"/>
  <c r="I6229" i="8"/>
  <c r="I6228" i="8"/>
  <c r="I6227" i="8"/>
  <c r="I6226" i="8"/>
  <c r="I6225" i="8"/>
  <c r="I6224" i="8"/>
  <c r="I6223" i="8"/>
  <c r="I6222" i="8"/>
  <c r="I6221" i="8"/>
  <c r="I6220" i="8"/>
  <c r="I6219" i="8"/>
  <c r="I6218" i="8"/>
  <c r="I6217" i="8"/>
  <c r="I6216" i="8"/>
  <c r="I6215" i="8"/>
  <c r="I6214" i="8"/>
  <c r="I6213" i="8"/>
  <c r="I6212" i="8"/>
  <c r="I6211" i="8"/>
  <c r="I6210" i="8"/>
  <c r="I6209" i="8"/>
  <c r="I6208" i="8"/>
  <c r="I6207" i="8"/>
  <c r="I6206" i="8"/>
  <c r="I6205" i="8"/>
  <c r="I6204" i="8"/>
  <c r="I6203" i="8"/>
  <c r="I6202" i="8"/>
  <c r="I6201" i="8"/>
  <c r="I6200" i="8"/>
  <c r="I6199" i="8"/>
  <c r="I6198" i="8"/>
  <c r="I6197" i="8"/>
  <c r="I6196" i="8"/>
  <c r="I6195" i="8"/>
  <c r="I6194" i="8"/>
  <c r="I6193" i="8"/>
  <c r="I6192" i="8"/>
  <c r="I6191" i="8"/>
  <c r="I6190" i="8"/>
  <c r="I6189" i="8"/>
  <c r="I6188" i="8"/>
  <c r="I6187" i="8"/>
  <c r="I6186" i="8"/>
  <c r="I6185" i="8"/>
  <c r="I6184" i="8"/>
  <c r="I6183" i="8"/>
  <c r="I6182" i="8"/>
  <c r="I6181" i="8"/>
  <c r="I6180" i="8"/>
  <c r="I6179" i="8"/>
  <c r="I6178" i="8"/>
  <c r="I6177" i="8"/>
  <c r="I6176" i="8"/>
  <c r="I6175" i="8"/>
  <c r="I6174" i="8"/>
  <c r="I6173" i="8"/>
  <c r="I6172" i="8"/>
  <c r="I6171" i="8"/>
  <c r="I6170" i="8"/>
  <c r="I6169" i="8"/>
  <c r="I6168" i="8"/>
  <c r="I6167" i="8"/>
  <c r="I6166" i="8"/>
  <c r="I6165" i="8"/>
  <c r="I6164" i="8"/>
  <c r="I6163" i="8"/>
  <c r="I6162" i="8"/>
  <c r="I6161" i="8"/>
  <c r="I6160" i="8"/>
  <c r="I6159" i="8"/>
  <c r="I6158" i="8"/>
  <c r="I6157" i="8"/>
  <c r="I6156" i="8"/>
  <c r="I6155" i="8"/>
  <c r="I6154" i="8"/>
  <c r="I6153" i="8"/>
  <c r="I6152" i="8"/>
  <c r="I6151" i="8"/>
  <c r="I6150" i="8"/>
  <c r="I6149" i="8"/>
  <c r="I6148" i="8"/>
  <c r="I6147" i="8"/>
  <c r="I6146" i="8"/>
  <c r="I6145" i="8"/>
  <c r="I6144" i="8"/>
  <c r="I6143" i="8"/>
  <c r="I6142" i="8"/>
  <c r="I6141" i="8"/>
  <c r="I6140" i="8"/>
  <c r="I6139" i="8"/>
  <c r="I6138" i="8"/>
  <c r="I6137" i="8"/>
  <c r="I6136" i="8"/>
  <c r="I6135" i="8"/>
  <c r="I6134" i="8"/>
  <c r="I6133" i="8"/>
  <c r="I6132" i="8"/>
  <c r="I6131" i="8"/>
  <c r="I6130" i="8"/>
  <c r="I6129" i="8"/>
  <c r="I6128" i="8"/>
  <c r="I6127" i="8"/>
  <c r="I6126" i="8"/>
  <c r="I6125" i="8"/>
  <c r="I6124" i="8"/>
  <c r="I6123" i="8"/>
  <c r="I6122" i="8"/>
  <c r="I6121" i="8"/>
  <c r="I6120" i="8"/>
  <c r="I6119" i="8"/>
  <c r="I6118" i="8"/>
  <c r="I6117" i="8"/>
  <c r="I6116" i="8"/>
  <c r="I6115" i="8"/>
  <c r="I6114" i="8"/>
  <c r="I6113" i="8"/>
  <c r="I6112" i="8"/>
  <c r="I6111" i="8"/>
  <c r="I6110" i="8"/>
  <c r="I6109" i="8"/>
  <c r="I6108" i="8"/>
  <c r="I6107" i="8"/>
  <c r="I6106" i="8"/>
  <c r="I6105" i="8"/>
  <c r="I6104" i="8"/>
  <c r="I6103" i="8"/>
  <c r="I6102" i="8"/>
  <c r="I6101" i="8"/>
  <c r="I6100" i="8"/>
  <c r="I6099" i="8"/>
  <c r="I6098" i="8"/>
  <c r="I6097" i="8"/>
  <c r="I6096" i="8"/>
  <c r="I6095" i="8"/>
  <c r="I6094" i="8"/>
  <c r="I6093" i="8"/>
  <c r="I6092" i="8"/>
  <c r="I6091" i="8"/>
  <c r="I6090" i="8"/>
  <c r="I6089" i="8"/>
  <c r="I6088" i="8"/>
  <c r="I6087" i="8"/>
  <c r="I6086" i="8"/>
  <c r="I6085" i="8"/>
  <c r="I6084" i="8"/>
  <c r="I6083" i="8"/>
  <c r="I6082" i="8"/>
  <c r="I6081" i="8"/>
  <c r="I6080" i="8"/>
  <c r="I6079" i="8"/>
  <c r="I6078" i="8"/>
  <c r="I6077" i="8"/>
  <c r="I6076" i="8"/>
  <c r="I6075" i="8"/>
  <c r="I6074" i="8"/>
  <c r="I6073" i="8"/>
  <c r="I6072" i="8"/>
  <c r="I6071" i="8"/>
  <c r="I6070" i="8"/>
  <c r="I6069" i="8"/>
  <c r="I6068" i="8"/>
  <c r="I6067" i="8"/>
  <c r="I6066" i="8"/>
  <c r="I6065" i="8"/>
  <c r="I6064" i="8"/>
  <c r="I6063" i="8"/>
  <c r="I6062" i="8"/>
  <c r="I6061" i="8"/>
  <c r="I6060" i="8"/>
  <c r="I6059" i="8"/>
  <c r="I6058" i="8"/>
  <c r="I6057" i="8"/>
  <c r="I6056" i="8"/>
  <c r="I6055" i="8"/>
  <c r="I6054" i="8"/>
  <c r="I6053" i="8"/>
  <c r="I6052" i="8"/>
  <c r="I6051" i="8"/>
  <c r="I6050" i="8"/>
  <c r="I6049" i="8"/>
  <c r="I6048" i="8"/>
  <c r="I6047" i="8"/>
  <c r="I6046" i="8"/>
  <c r="I6045" i="8"/>
  <c r="I6044" i="8"/>
  <c r="I6043" i="8"/>
  <c r="I6042" i="8"/>
  <c r="I6041" i="8"/>
  <c r="I6040" i="8"/>
  <c r="I6039" i="8"/>
  <c r="I6038" i="8"/>
  <c r="I6037" i="8"/>
  <c r="I6036" i="8"/>
  <c r="I6035" i="8"/>
  <c r="I6034" i="8"/>
  <c r="I6033" i="8"/>
  <c r="I6032" i="8"/>
  <c r="I6031" i="8"/>
  <c r="I6030" i="8"/>
  <c r="I6029" i="8"/>
  <c r="I6028" i="8"/>
  <c r="I6027" i="8"/>
  <c r="I6026" i="8"/>
  <c r="I6025" i="8"/>
  <c r="I6024" i="8"/>
  <c r="I6023" i="8"/>
  <c r="I6022" i="8"/>
  <c r="I6021" i="8"/>
  <c r="I6020" i="8"/>
  <c r="I6019" i="8"/>
  <c r="I6018" i="8"/>
  <c r="I6017" i="8"/>
  <c r="I6016" i="8"/>
  <c r="I6015" i="8"/>
  <c r="I6014" i="8"/>
  <c r="I6013" i="8"/>
  <c r="I6012" i="8"/>
  <c r="I6011" i="8"/>
  <c r="I6010" i="8"/>
  <c r="I6009" i="8"/>
  <c r="I6008" i="8"/>
  <c r="I6007" i="8"/>
  <c r="I6006" i="8"/>
  <c r="I6005" i="8"/>
  <c r="I6004" i="8"/>
  <c r="I6003" i="8"/>
  <c r="I6002" i="8"/>
  <c r="I6001" i="8"/>
  <c r="I6000" i="8"/>
  <c r="I5999" i="8"/>
  <c r="I5998" i="8"/>
  <c r="I5997" i="8"/>
  <c r="I5996" i="8"/>
  <c r="I5995" i="8"/>
  <c r="I5994" i="8"/>
  <c r="I5993" i="8"/>
  <c r="I5992" i="8"/>
  <c r="I5991" i="8"/>
  <c r="I5990" i="8"/>
  <c r="I5989" i="8"/>
  <c r="I5988" i="8"/>
  <c r="I5987" i="8"/>
  <c r="I5986" i="8"/>
  <c r="I5985" i="8"/>
  <c r="I5984" i="8"/>
  <c r="I5983" i="8"/>
  <c r="I5982" i="8"/>
  <c r="I5981" i="8"/>
  <c r="I5980" i="8"/>
  <c r="I5979" i="8"/>
  <c r="I5978" i="8"/>
  <c r="I5977" i="8"/>
  <c r="I5976" i="8"/>
  <c r="I5975" i="8"/>
  <c r="I5974" i="8"/>
  <c r="I5973" i="8"/>
  <c r="I5972" i="8"/>
  <c r="I5971" i="8"/>
  <c r="I5970" i="8"/>
  <c r="I5969" i="8"/>
  <c r="I5968" i="8"/>
  <c r="I5967" i="8"/>
  <c r="I5966" i="8"/>
  <c r="I5965" i="8"/>
  <c r="I5964" i="8"/>
  <c r="I5963" i="8"/>
  <c r="I5962" i="8"/>
  <c r="I5961" i="8"/>
  <c r="I5960" i="8"/>
  <c r="I5959" i="8"/>
  <c r="I5958" i="8"/>
  <c r="I5957" i="8"/>
  <c r="I5956" i="8"/>
  <c r="I5955" i="8"/>
  <c r="I5954" i="8"/>
  <c r="I5953" i="8"/>
  <c r="I5952" i="8"/>
  <c r="I5951" i="8"/>
  <c r="I5950" i="8"/>
  <c r="I5949" i="8"/>
  <c r="I5948" i="8"/>
  <c r="I5947" i="8"/>
  <c r="I5946" i="8"/>
  <c r="I5945" i="8"/>
  <c r="I5944" i="8"/>
  <c r="I5943" i="8"/>
  <c r="I5942" i="8"/>
  <c r="I5941" i="8"/>
  <c r="I5940" i="8"/>
  <c r="I5939" i="8"/>
  <c r="I5938" i="8"/>
  <c r="I5937" i="8"/>
  <c r="I5936" i="8"/>
  <c r="I5935" i="8"/>
  <c r="I5934" i="8"/>
  <c r="I5933" i="8"/>
  <c r="I5932" i="8"/>
  <c r="I5931" i="8"/>
  <c r="I5930" i="8"/>
  <c r="I5929" i="8"/>
  <c r="I5928" i="8"/>
  <c r="I5927" i="8"/>
  <c r="I5926" i="8"/>
  <c r="I5925" i="8"/>
  <c r="I5924" i="8"/>
  <c r="I5923" i="8"/>
  <c r="I5922" i="8"/>
  <c r="I5921" i="8"/>
  <c r="I5920" i="8"/>
  <c r="I5919" i="8"/>
  <c r="I5918" i="8"/>
  <c r="I5917" i="8"/>
  <c r="I5916" i="8"/>
  <c r="I5915" i="8"/>
  <c r="I5914" i="8"/>
  <c r="I5913" i="8"/>
  <c r="I5912" i="8"/>
  <c r="I5911" i="8"/>
  <c r="I5910" i="8"/>
  <c r="I5909" i="8"/>
  <c r="I5908" i="8"/>
  <c r="I5907" i="8"/>
  <c r="I5906" i="8"/>
  <c r="I5905" i="8"/>
  <c r="I5904" i="8"/>
  <c r="I5903" i="8"/>
  <c r="I5902" i="8"/>
  <c r="I5901" i="8"/>
  <c r="I5900" i="8"/>
  <c r="I5899" i="8"/>
  <c r="I5898" i="8"/>
  <c r="I5897" i="8"/>
  <c r="I5896" i="8"/>
  <c r="I5895" i="8"/>
  <c r="I5894" i="8"/>
  <c r="I5893" i="8"/>
  <c r="I5892" i="8"/>
  <c r="I5891" i="8"/>
  <c r="I5890" i="8"/>
  <c r="I5889" i="8"/>
  <c r="I5888" i="8"/>
  <c r="I5887" i="8"/>
  <c r="I5886" i="8"/>
  <c r="I5885" i="8"/>
  <c r="I5884" i="8"/>
  <c r="I5883" i="8"/>
  <c r="I5882" i="8"/>
  <c r="I5881" i="8"/>
  <c r="I5880" i="8"/>
  <c r="I5879" i="8"/>
  <c r="I5878" i="8"/>
  <c r="I5877" i="8"/>
  <c r="I5876" i="8"/>
  <c r="I5875" i="8"/>
  <c r="I5874" i="8"/>
  <c r="I5873" i="8"/>
  <c r="I5872" i="8"/>
  <c r="I5871" i="8"/>
  <c r="I5870" i="8"/>
  <c r="I5869" i="8"/>
  <c r="I5868" i="8"/>
  <c r="I5867" i="8"/>
  <c r="I5866" i="8"/>
  <c r="I5865" i="8"/>
  <c r="I5864" i="8"/>
  <c r="I5863" i="8"/>
  <c r="I5862" i="8"/>
  <c r="I5861" i="8"/>
  <c r="I5860" i="8"/>
  <c r="I5859" i="8"/>
  <c r="I5858" i="8"/>
  <c r="I5857" i="8"/>
  <c r="I5856" i="8"/>
  <c r="I5855" i="8"/>
  <c r="I5854" i="8"/>
  <c r="I5853" i="8"/>
  <c r="I5852" i="8"/>
  <c r="I5851" i="8"/>
  <c r="I5850" i="8"/>
  <c r="I5849" i="8"/>
  <c r="I5848" i="8"/>
  <c r="I5847" i="8"/>
  <c r="I5846" i="8"/>
  <c r="I5845" i="8"/>
  <c r="I5844" i="8"/>
  <c r="I5843" i="8"/>
  <c r="I5842" i="8"/>
  <c r="I5841" i="8"/>
  <c r="I5840" i="8"/>
  <c r="I5839" i="8"/>
  <c r="I5838" i="8"/>
  <c r="I5837" i="8"/>
  <c r="I5836" i="8"/>
  <c r="I5835" i="8"/>
  <c r="I5834" i="8"/>
  <c r="I5833" i="8"/>
  <c r="I5832" i="8"/>
  <c r="I5831" i="8"/>
  <c r="I5830" i="8"/>
  <c r="I5829" i="8"/>
  <c r="I5828" i="8"/>
  <c r="I5827" i="8"/>
  <c r="I5826" i="8"/>
  <c r="I5825" i="8"/>
  <c r="I5824" i="8"/>
  <c r="I5823" i="8"/>
  <c r="I5822" i="8"/>
  <c r="I5821" i="8"/>
  <c r="I5820" i="8"/>
  <c r="I5819" i="8"/>
  <c r="I5818" i="8"/>
  <c r="I5817" i="8"/>
  <c r="I5816" i="8"/>
  <c r="I5815" i="8"/>
  <c r="I5814" i="8"/>
  <c r="I5813" i="8"/>
  <c r="I5812" i="8"/>
  <c r="I5811" i="8"/>
  <c r="I5810" i="8"/>
  <c r="I5809" i="8"/>
  <c r="I5808" i="8"/>
  <c r="I5807" i="8"/>
  <c r="I5806" i="8"/>
  <c r="I5805" i="8"/>
  <c r="I5804" i="8"/>
  <c r="I5803" i="8"/>
  <c r="I5802" i="8"/>
  <c r="I5801" i="8"/>
  <c r="I5800" i="8"/>
  <c r="I5799" i="8"/>
  <c r="I5798" i="8"/>
  <c r="I5797" i="8"/>
  <c r="I5796" i="8"/>
  <c r="I5795" i="8"/>
  <c r="I5794" i="8"/>
  <c r="I5793" i="8"/>
  <c r="I5792" i="8"/>
  <c r="I5791" i="8"/>
  <c r="I5790" i="8"/>
  <c r="I5789" i="8"/>
  <c r="I5788" i="8"/>
  <c r="I5787" i="8"/>
  <c r="I5786" i="8"/>
  <c r="I5785" i="8"/>
  <c r="I5784" i="8"/>
  <c r="I5783" i="8"/>
  <c r="I5782" i="8"/>
  <c r="I5781" i="8"/>
  <c r="I5780" i="8"/>
  <c r="I5779" i="8"/>
  <c r="I5778" i="8"/>
  <c r="I5777" i="8"/>
  <c r="I5776" i="8"/>
  <c r="I5775" i="8"/>
  <c r="I5774" i="8"/>
  <c r="I5773" i="8"/>
  <c r="I5772" i="8"/>
  <c r="I5771" i="8"/>
  <c r="I5770" i="8"/>
  <c r="I5769" i="8"/>
  <c r="I5768" i="8"/>
  <c r="I5767" i="8"/>
  <c r="I5766" i="8"/>
  <c r="I5765" i="8"/>
  <c r="I5764" i="8"/>
  <c r="I5763" i="8"/>
  <c r="I5762" i="8"/>
  <c r="I5761" i="8"/>
  <c r="I5760" i="8"/>
  <c r="I5759" i="8"/>
  <c r="I5758" i="8"/>
  <c r="I5757" i="8"/>
  <c r="I5756" i="8"/>
  <c r="I5755" i="8"/>
  <c r="I5754" i="8"/>
  <c r="I5753" i="8"/>
  <c r="I5752" i="8"/>
  <c r="I5751" i="8"/>
  <c r="I5750" i="8"/>
  <c r="I5749" i="8"/>
  <c r="I5748" i="8"/>
  <c r="I5747" i="8"/>
  <c r="I5746" i="8"/>
  <c r="I5745" i="8"/>
  <c r="I5744" i="8"/>
  <c r="I5743" i="8"/>
  <c r="I5742" i="8"/>
  <c r="I5741" i="8"/>
  <c r="I5740" i="8"/>
  <c r="I5739" i="8"/>
  <c r="I5738" i="8"/>
  <c r="I5737" i="8"/>
  <c r="I5736" i="8"/>
  <c r="I5735" i="8"/>
  <c r="I5734" i="8"/>
  <c r="I5733" i="8"/>
  <c r="I5732" i="8"/>
  <c r="I5731" i="8"/>
  <c r="I5730" i="8"/>
  <c r="I5729" i="8"/>
  <c r="I5728" i="8"/>
  <c r="I5727" i="8"/>
  <c r="I5726" i="8"/>
  <c r="I5725" i="8"/>
  <c r="I5724" i="8"/>
  <c r="I5723" i="8"/>
  <c r="I5722" i="8"/>
  <c r="I5721" i="8"/>
  <c r="I5720" i="8"/>
  <c r="I5719" i="8"/>
  <c r="I5718" i="8"/>
  <c r="I5717" i="8"/>
  <c r="I5716" i="8"/>
  <c r="I5715" i="8"/>
  <c r="I5714" i="8"/>
  <c r="I5713" i="8"/>
  <c r="I5712" i="8"/>
  <c r="I5711" i="8"/>
  <c r="I5710" i="8"/>
  <c r="I5709" i="8"/>
  <c r="I5708" i="8"/>
  <c r="I5707" i="8"/>
  <c r="I5706" i="8"/>
  <c r="I5705" i="8"/>
  <c r="I5704" i="8"/>
  <c r="I5703" i="8"/>
  <c r="I5702" i="8"/>
  <c r="I5701" i="8"/>
  <c r="I5700" i="8"/>
  <c r="I5699" i="8"/>
  <c r="I5698" i="8"/>
  <c r="I5697" i="8"/>
  <c r="I5696" i="8"/>
  <c r="I5695" i="8"/>
  <c r="I5694" i="8"/>
  <c r="I5693" i="8"/>
  <c r="I5692" i="8"/>
  <c r="I5691" i="8"/>
  <c r="I5690" i="8"/>
  <c r="I5689" i="8"/>
  <c r="I5688" i="8"/>
  <c r="I5687" i="8"/>
  <c r="I5686" i="8"/>
  <c r="I5685" i="8"/>
  <c r="I5684" i="8"/>
  <c r="I5683" i="8"/>
  <c r="I5682" i="8"/>
  <c r="I5681" i="8"/>
  <c r="I5680" i="8"/>
  <c r="I5679" i="8"/>
  <c r="I5678" i="8"/>
  <c r="I5677" i="8"/>
  <c r="I5676" i="8"/>
  <c r="I5675" i="8"/>
  <c r="I5674" i="8"/>
  <c r="I5673" i="8"/>
  <c r="I5672" i="8"/>
  <c r="I5671" i="8"/>
  <c r="I5670" i="8"/>
  <c r="I5669" i="8"/>
  <c r="I5668" i="8"/>
  <c r="I5667" i="8"/>
  <c r="I5666" i="8"/>
  <c r="I5665" i="8"/>
  <c r="I5664" i="8"/>
  <c r="I5663" i="8"/>
  <c r="I5662" i="8"/>
  <c r="I5661" i="8"/>
  <c r="I5660" i="8"/>
  <c r="I5659" i="8"/>
  <c r="I5658" i="8"/>
  <c r="I5657" i="8"/>
  <c r="I5656" i="8"/>
  <c r="I5655" i="8"/>
  <c r="I5654" i="8"/>
  <c r="I5653" i="8"/>
  <c r="I5652" i="8"/>
  <c r="I5651" i="8"/>
  <c r="I5650" i="8"/>
  <c r="I5649" i="8"/>
  <c r="I5648" i="8"/>
  <c r="I5647" i="8"/>
  <c r="I5646" i="8"/>
  <c r="I5645" i="8"/>
  <c r="I5644" i="8"/>
  <c r="I5643" i="8"/>
  <c r="I5642" i="8"/>
  <c r="I5641" i="8"/>
  <c r="I5640" i="8"/>
  <c r="I5639" i="8"/>
  <c r="I5638" i="8"/>
  <c r="I5637" i="8"/>
  <c r="I5636" i="8"/>
  <c r="I5635" i="8"/>
  <c r="I5634" i="8"/>
  <c r="I5633" i="8"/>
  <c r="I5632" i="8"/>
  <c r="I5631" i="8"/>
  <c r="I5630" i="8"/>
  <c r="I5629" i="8"/>
  <c r="I5628" i="8"/>
  <c r="I5627" i="8"/>
  <c r="I5626" i="8"/>
  <c r="I5625" i="8"/>
  <c r="I5624" i="8"/>
  <c r="I5623" i="8"/>
  <c r="I5622" i="8"/>
  <c r="I5621" i="8"/>
  <c r="I5620" i="8"/>
  <c r="I5619" i="8"/>
  <c r="I5618" i="8"/>
  <c r="I5617" i="8"/>
  <c r="I5616" i="8"/>
  <c r="I5615" i="8"/>
  <c r="I5614" i="8"/>
  <c r="I5613" i="8"/>
  <c r="I5612" i="8"/>
  <c r="I5611" i="8"/>
  <c r="I5610" i="8"/>
  <c r="I5609" i="8"/>
  <c r="I5608" i="8"/>
  <c r="I5607" i="8"/>
  <c r="I5606" i="8"/>
  <c r="I5605" i="8"/>
  <c r="I5604" i="8"/>
  <c r="I5603" i="8"/>
  <c r="I5602" i="8"/>
  <c r="I5601" i="8"/>
  <c r="I5600" i="8"/>
  <c r="I5599" i="8"/>
  <c r="I5598" i="8"/>
  <c r="I5597" i="8"/>
  <c r="I5596" i="8"/>
  <c r="I5595" i="8"/>
  <c r="I5594" i="8"/>
  <c r="I5593" i="8"/>
  <c r="I5592" i="8"/>
  <c r="I5591" i="8"/>
  <c r="I5590" i="8"/>
  <c r="I5589" i="8"/>
  <c r="I5588" i="8"/>
  <c r="I5587" i="8"/>
  <c r="I5586" i="8"/>
  <c r="I5585" i="8"/>
  <c r="I5584" i="8"/>
  <c r="I5583" i="8"/>
  <c r="I5582" i="8"/>
  <c r="I5581" i="8"/>
  <c r="I5580" i="8"/>
  <c r="I5579" i="8"/>
  <c r="I5578" i="8"/>
  <c r="I5577" i="8"/>
  <c r="I5576" i="8"/>
  <c r="I5575" i="8"/>
  <c r="I5574" i="8"/>
  <c r="I5573" i="8"/>
  <c r="I5572" i="8"/>
  <c r="I5571" i="8"/>
  <c r="I5570" i="8"/>
  <c r="I5569" i="8"/>
  <c r="I5568" i="8"/>
  <c r="I5567" i="8"/>
  <c r="I5566" i="8"/>
  <c r="I5565" i="8"/>
  <c r="I5564" i="8"/>
  <c r="I5563" i="8"/>
  <c r="I5562" i="8"/>
  <c r="I5561" i="8"/>
  <c r="I5560" i="8"/>
  <c r="I5559" i="8"/>
  <c r="I5558" i="8"/>
  <c r="I5557" i="8"/>
  <c r="I5556" i="8"/>
  <c r="I5555" i="8"/>
  <c r="I5554" i="8"/>
  <c r="I5553" i="8"/>
  <c r="I5552" i="8"/>
  <c r="I5551" i="8"/>
  <c r="I5550" i="8"/>
  <c r="I5549" i="8"/>
  <c r="I5548" i="8"/>
  <c r="I5547" i="8"/>
  <c r="I5546" i="8"/>
  <c r="I5545" i="8"/>
  <c r="I5544" i="8"/>
  <c r="I5543" i="8"/>
  <c r="I5542" i="8"/>
  <c r="I5541" i="8"/>
  <c r="I5540" i="8"/>
  <c r="I5539" i="8"/>
  <c r="I5538" i="8"/>
  <c r="I5537" i="8"/>
  <c r="I5536" i="8"/>
  <c r="I5535" i="8"/>
  <c r="I5534" i="8"/>
  <c r="I5533" i="8"/>
  <c r="I5532" i="8"/>
  <c r="I5531" i="8"/>
  <c r="I5530" i="8"/>
  <c r="I5529" i="8"/>
  <c r="I5528" i="8"/>
  <c r="I5527" i="8"/>
  <c r="I5526" i="8"/>
  <c r="I5525" i="8"/>
  <c r="I5524" i="8"/>
  <c r="I5523" i="8"/>
  <c r="I5522" i="8"/>
  <c r="I5521" i="8"/>
  <c r="I5520" i="8"/>
  <c r="I5519" i="8"/>
  <c r="I5518" i="8"/>
  <c r="I5517" i="8"/>
  <c r="I5516" i="8"/>
  <c r="I5515" i="8"/>
  <c r="I5514" i="8"/>
  <c r="I5513" i="8"/>
  <c r="I5512" i="8"/>
  <c r="I5511" i="8"/>
  <c r="I5510" i="8"/>
  <c r="I5509" i="8"/>
  <c r="I5508" i="8"/>
  <c r="I5507" i="8"/>
  <c r="I5506" i="8"/>
  <c r="I5505" i="8"/>
  <c r="I5504" i="8"/>
  <c r="I5503" i="8"/>
  <c r="I5502" i="8"/>
  <c r="I5501" i="8"/>
  <c r="I5500" i="8"/>
  <c r="I5499" i="8"/>
  <c r="I5498" i="8"/>
  <c r="I5497" i="8"/>
  <c r="I5496" i="8"/>
  <c r="I5495" i="8"/>
  <c r="I5494" i="8"/>
  <c r="I5493" i="8"/>
  <c r="I5492" i="8"/>
  <c r="I5491" i="8"/>
  <c r="I5490" i="8"/>
  <c r="I5489" i="8"/>
  <c r="I5488" i="8"/>
  <c r="I5487" i="8"/>
  <c r="I5486" i="8"/>
  <c r="I5485" i="8"/>
  <c r="I5484" i="8"/>
  <c r="I5483" i="8"/>
  <c r="I5482" i="8"/>
  <c r="I5481" i="8"/>
  <c r="I5480" i="8"/>
  <c r="I5479" i="8"/>
  <c r="I5478" i="8"/>
  <c r="I5477" i="8"/>
  <c r="I5476" i="8"/>
  <c r="I5475" i="8"/>
  <c r="I5474" i="8"/>
  <c r="I5473" i="8"/>
  <c r="I5472" i="8"/>
  <c r="I5471" i="8"/>
  <c r="I5470" i="8"/>
  <c r="I5469" i="8"/>
  <c r="I5468" i="8"/>
  <c r="I5467" i="8"/>
  <c r="I5466" i="8"/>
  <c r="I5465" i="8"/>
  <c r="I5464" i="8"/>
  <c r="I5463" i="8"/>
  <c r="I5462" i="8"/>
  <c r="I5461" i="8"/>
  <c r="I5460" i="8"/>
  <c r="I5459" i="8"/>
  <c r="I5458" i="8"/>
  <c r="I5457" i="8"/>
  <c r="I5456" i="8"/>
  <c r="I5455" i="8"/>
  <c r="I5454" i="8"/>
  <c r="I5453" i="8"/>
  <c r="I5452" i="8"/>
  <c r="I5451" i="8"/>
  <c r="I5450" i="8"/>
  <c r="I5449" i="8"/>
  <c r="I5448" i="8"/>
  <c r="I5447" i="8"/>
  <c r="I5446" i="8"/>
  <c r="I5445" i="8"/>
  <c r="I5444" i="8"/>
  <c r="I5443" i="8"/>
  <c r="I5442" i="8"/>
  <c r="I5441" i="8"/>
  <c r="I5440" i="8"/>
  <c r="I5439" i="8"/>
  <c r="I5438" i="8"/>
  <c r="I5437" i="8"/>
  <c r="I5436" i="8"/>
  <c r="I5435" i="8"/>
  <c r="I5434" i="8"/>
  <c r="I5433" i="8"/>
  <c r="I5432" i="8"/>
  <c r="I5431" i="8"/>
  <c r="I5430" i="8"/>
  <c r="I5429" i="8"/>
  <c r="I5428" i="8"/>
  <c r="I5427" i="8"/>
  <c r="I5426" i="8"/>
  <c r="I5425" i="8"/>
  <c r="I5424" i="8"/>
  <c r="I5423" i="8"/>
  <c r="I5422" i="8"/>
  <c r="I5421" i="8"/>
  <c r="I5420" i="8"/>
  <c r="I5419" i="8"/>
  <c r="I5418" i="8"/>
  <c r="I5417" i="8"/>
  <c r="I5416" i="8"/>
  <c r="I5415" i="8"/>
  <c r="I5414" i="8"/>
  <c r="I5413" i="8"/>
  <c r="I5412" i="8"/>
  <c r="I5411" i="8"/>
  <c r="I5410" i="8"/>
  <c r="I5409" i="8"/>
  <c r="I5408" i="8"/>
  <c r="I5407" i="8"/>
  <c r="I5406" i="8"/>
  <c r="I5405" i="8"/>
  <c r="I5404" i="8"/>
  <c r="I5403" i="8"/>
  <c r="I5402" i="8"/>
  <c r="I5401" i="8"/>
  <c r="I5400" i="8"/>
  <c r="I5399" i="8"/>
  <c r="I5398" i="8"/>
  <c r="I5397" i="8"/>
  <c r="I5396" i="8"/>
  <c r="I5395" i="8"/>
  <c r="I5394" i="8"/>
  <c r="I5393" i="8"/>
  <c r="I5392" i="8"/>
  <c r="I5391" i="8"/>
  <c r="I5390" i="8"/>
  <c r="I5389" i="8"/>
  <c r="I5388" i="8"/>
  <c r="I5387" i="8"/>
  <c r="I5386" i="8"/>
  <c r="I5385" i="8"/>
  <c r="I5384" i="8"/>
  <c r="I5383" i="8"/>
  <c r="I5382" i="8"/>
  <c r="I5381" i="8"/>
  <c r="I5380" i="8"/>
  <c r="I5379" i="8"/>
  <c r="I5378" i="8"/>
  <c r="I5377" i="8"/>
  <c r="I5376" i="8"/>
  <c r="I5375" i="8"/>
  <c r="I5374" i="8"/>
  <c r="I5373" i="8"/>
  <c r="I5372" i="8"/>
  <c r="I5371" i="8"/>
  <c r="I5370" i="8"/>
  <c r="I5369" i="8"/>
  <c r="I5368" i="8"/>
  <c r="I5367" i="8"/>
  <c r="I5366" i="8"/>
  <c r="I5365" i="8"/>
  <c r="I5364" i="8"/>
  <c r="I5363" i="8"/>
  <c r="I5362" i="8"/>
  <c r="I5361" i="8"/>
  <c r="I5360" i="8"/>
  <c r="I5359" i="8"/>
  <c r="I5358" i="8"/>
  <c r="I5357" i="8"/>
  <c r="I5356" i="8"/>
  <c r="I5355" i="8"/>
  <c r="I5354" i="8"/>
  <c r="I5353" i="8"/>
  <c r="I5352" i="8"/>
  <c r="I5351" i="8"/>
  <c r="I5350" i="8"/>
  <c r="I5349" i="8"/>
  <c r="I5348" i="8"/>
  <c r="I5347" i="8"/>
  <c r="I5346" i="8"/>
  <c r="I5345" i="8"/>
  <c r="I5344" i="8"/>
  <c r="I5343" i="8"/>
  <c r="I5342" i="8"/>
  <c r="I5341" i="8"/>
  <c r="I5340" i="8"/>
  <c r="I5339" i="8"/>
  <c r="I5338" i="8"/>
  <c r="I5337" i="8"/>
  <c r="I5336" i="8"/>
  <c r="I5335" i="8"/>
  <c r="I5334" i="8"/>
  <c r="I5333" i="8"/>
  <c r="I5332" i="8"/>
  <c r="I5331" i="8"/>
  <c r="I5330" i="8"/>
  <c r="I5329" i="8"/>
  <c r="I5328" i="8"/>
  <c r="I5327" i="8"/>
  <c r="I5326" i="8"/>
  <c r="I5325" i="8"/>
  <c r="I5324" i="8"/>
  <c r="I5323" i="8"/>
  <c r="I5322" i="8"/>
  <c r="I5321" i="8"/>
  <c r="I5320" i="8"/>
  <c r="I5319" i="8"/>
  <c r="I5318" i="8"/>
  <c r="I5317" i="8"/>
  <c r="I5316" i="8"/>
  <c r="I5315" i="8"/>
  <c r="I5314" i="8"/>
  <c r="I5313" i="8"/>
  <c r="I5312" i="8"/>
  <c r="I5311" i="8"/>
  <c r="I5310" i="8"/>
  <c r="I5309" i="8"/>
  <c r="I5308" i="8"/>
  <c r="I5307" i="8"/>
  <c r="I5306" i="8"/>
  <c r="I5305" i="8"/>
  <c r="I5304" i="8"/>
  <c r="I5303" i="8"/>
  <c r="I5302" i="8"/>
  <c r="I5301" i="8"/>
  <c r="I5300" i="8"/>
  <c r="I5299" i="8"/>
  <c r="I5298" i="8"/>
  <c r="I5297" i="8"/>
  <c r="I5296" i="8"/>
  <c r="I5295" i="8"/>
  <c r="I5294" i="8"/>
  <c r="I5293" i="8"/>
  <c r="I5292" i="8"/>
  <c r="I5291" i="8"/>
  <c r="I5290" i="8"/>
  <c r="I5289" i="8"/>
  <c r="I5288" i="8"/>
  <c r="I5287" i="8"/>
  <c r="I5286" i="8"/>
  <c r="I5285" i="8"/>
  <c r="I5284" i="8"/>
  <c r="I5283" i="8"/>
  <c r="I5282" i="8"/>
  <c r="I5281" i="8"/>
  <c r="I5280" i="8"/>
  <c r="I5279" i="8"/>
  <c r="I5278" i="8"/>
  <c r="I5277" i="8"/>
  <c r="I5276" i="8"/>
  <c r="I5275" i="8"/>
  <c r="I5274" i="8"/>
  <c r="I5273" i="8"/>
  <c r="I5272" i="8"/>
  <c r="I5271" i="8"/>
  <c r="I5270" i="8"/>
  <c r="I5269" i="8"/>
  <c r="I5268" i="8"/>
  <c r="I5267" i="8"/>
  <c r="I5266" i="8"/>
  <c r="I5265" i="8"/>
  <c r="I5264" i="8"/>
  <c r="I5263" i="8"/>
  <c r="I5262" i="8"/>
  <c r="I5261" i="8"/>
  <c r="I5260" i="8"/>
  <c r="I5259" i="8"/>
  <c r="I5258" i="8"/>
  <c r="I5257" i="8"/>
  <c r="I5256" i="8"/>
  <c r="I5255" i="8"/>
  <c r="I5254" i="8"/>
  <c r="I5253" i="8"/>
  <c r="I5252" i="8"/>
  <c r="I5251" i="8"/>
  <c r="I5250" i="8"/>
  <c r="I5249" i="8"/>
  <c r="I5248" i="8"/>
  <c r="I5247" i="8"/>
  <c r="I5246" i="8"/>
  <c r="I5245" i="8"/>
  <c r="I5244" i="8"/>
  <c r="I5243" i="8"/>
  <c r="I5242" i="8"/>
  <c r="I5241" i="8"/>
  <c r="I5240" i="8"/>
  <c r="I5239" i="8"/>
  <c r="I5238" i="8"/>
  <c r="I5237" i="8"/>
  <c r="I5236" i="8"/>
  <c r="I5235" i="8"/>
  <c r="I5234" i="8"/>
  <c r="I5233" i="8"/>
  <c r="I5232" i="8"/>
  <c r="I5231" i="8"/>
  <c r="I5230" i="8"/>
  <c r="I5229" i="8"/>
  <c r="I5228" i="8"/>
  <c r="I5227" i="8"/>
  <c r="I5226" i="8"/>
  <c r="I5225" i="8"/>
  <c r="I5224" i="8"/>
  <c r="I5223" i="8"/>
  <c r="I5222" i="8"/>
  <c r="I5221" i="8"/>
  <c r="I5220" i="8"/>
  <c r="I5219" i="8"/>
  <c r="I5218" i="8"/>
  <c r="I5217" i="8"/>
  <c r="I5216" i="8"/>
  <c r="I5215" i="8"/>
  <c r="I5214" i="8"/>
  <c r="I5213" i="8"/>
  <c r="I5212" i="8"/>
  <c r="I5211" i="8"/>
  <c r="I5210" i="8"/>
  <c r="I5209" i="8"/>
  <c r="I5208" i="8"/>
  <c r="I5207" i="8"/>
  <c r="I5206" i="8"/>
  <c r="I5205" i="8"/>
  <c r="I5204" i="8"/>
  <c r="I5203" i="8"/>
  <c r="I5202" i="8"/>
  <c r="I5201" i="8"/>
  <c r="I5200" i="8"/>
  <c r="I5199" i="8"/>
  <c r="I5198" i="8"/>
  <c r="I5197" i="8"/>
  <c r="I5196" i="8"/>
  <c r="I5195" i="8"/>
  <c r="I5194" i="8"/>
  <c r="I5193" i="8"/>
  <c r="I5192" i="8"/>
  <c r="I5191" i="8"/>
  <c r="I5190" i="8"/>
  <c r="I5189" i="8"/>
  <c r="I5188" i="8"/>
  <c r="I5187" i="8"/>
  <c r="I5186" i="8"/>
  <c r="I5185" i="8"/>
  <c r="I5184" i="8"/>
  <c r="I5183" i="8"/>
  <c r="I5182" i="8"/>
  <c r="I5181" i="8"/>
  <c r="I5180" i="8"/>
  <c r="I5179" i="8"/>
  <c r="I5178" i="8"/>
  <c r="I5177" i="8"/>
  <c r="I5176" i="8"/>
  <c r="I5175" i="8"/>
  <c r="I5174" i="8"/>
  <c r="I5173" i="8"/>
  <c r="I5172" i="8"/>
  <c r="I5171" i="8"/>
  <c r="I5170" i="8"/>
  <c r="I5169" i="8"/>
  <c r="I5168" i="8"/>
  <c r="I5167" i="8"/>
  <c r="I5166" i="8"/>
  <c r="I5165" i="8"/>
  <c r="I5164" i="8"/>
  <c r="I5163" i="8"/>
  <c r="I5162" i="8"/>
  <c r="I5161" i="8"/>
  <c r="I5160" i="8"/>
  <c r="I5159" i="8"/>
  <c r="I5158" i="8"/>
  <c r="I5157" i="8"/>
  <c r="I5156" i="8"/>
  <c r="I5155" i="8"/>
  <c r="I5154" i="8"/>
  <c r="I5153" i="8"/>
  <c r="I5152" i="8"/>
  <c r="I5151" i="8"/>
  <c r="I5150" i="8"/>
  <c r="I5149" i="8"/>
  <c r="I5148" i="8"/>
  <c r="I5147" i="8"/>
  <c r="I5146" i="8"/>
  <c r="I5145" i="8"/>
  <c r="I5144" i="8"/>
  <c r="I5143" i="8"/>
  <c r="I5142" i="8"/>
  <c r="I5141" i="8"/>
  <c r="I5140" i="8"/>
  <c r="I5139" i="8"/>
  <c r="I5138" i="8"/>
  <c r="I5137" i="8"/>
  <c r="I5136" i="8"/>
  <c r="I5135" i="8"/>
  <c r="I5134" i="8"/>
  <c r="I5133" i="8"/>
  <c r="I5132" i="8"/>
  <c r="I5131" i="8"/>
  <c r="I5130" i="8"/>
  <c r="I5129" i="8"/>
  <c r="I5128" i="8"/>
  <c r="I5127" i="8"/>
  <c r="I5126" i="8"/>
  <c r="I5125" i="8"/>
  <c r="I5124" i="8"/>
  <c r="I5123" i="8"/>
  <c r="I5122" i="8"/>
  <c r="I5121" i="8"/>
  <c r="I5120" i="8"/>
  <c r="I5119" i="8"/>
  <c r="I5118" i="8"/>
  <c r="I5117" i="8"/>
  <c r="I5116" i="8"/>
  <c r="I5115" i="8"/>
  <c r="I5114" i="8"/>
  <c r="I5113" i="8"/>
  <c r="I5112" i="8"/>
  <c r="I5111" i="8"/>
  <c r="I5110" i="8"/>
  <c r="I5109" i="8"/>
  <c r="I5108" i="8"/>
  <c r="I5107" i="8"/>
  <c r="I5106" i="8"/>
  <c r="I5105" i="8"/>
  <c r="I5104" i="8"/>
  <c r="I5103" i="8"/>
  <c r="I5102" i="8"/>
  <c r="I5101" i="8"/>
  <c r="I5100" i="8"/>
  <c r="I5099" i="8"/>
  <c r="I5098" i="8"/>
  <c r="I5097" i="8"/>
  <c r="I5096" i="8"/>
  <c r="I5095" i="8"/>
  <c r="I5094" i="8"/>
  <c r="I5093" i="8"/>
  <c r="I5092" i="8"/>
  <c r="I5091" i="8"/>
  <c r="I5090" i="8"/>
  <c r="I5089" i="8"/>
  <c r="I5088" i="8"/>
  <c r="I5087" i="8"/>
  <c r="I5086" i="8"/>
  <c r="I5085" i="8"/>
  <c r="I5084" i="8"/>
  <c r="I5083" i="8"/>
  <c r="I5082" i="8"/>
  <c r="I5081" i="8"/>
  <c r="I5080" i="8"/>
  <c r="I5079" i="8"/>
  <c r="I5078" i="8"/>
  <c r="I5077" i="8"/>
  <c r="I5076" i="8"/>
  <c r="I5075" i="8"/>
  <c r="I5074" i="8"/>
  <c r="I5073" i="8"/>
  <c r="I5072" i="8"/>
  <c r="I5071" i="8"/>
  <c r="I5070" i="8"/>
  <c r="I5069" i="8"/>
  <c r="I5068" i="8"/>
  <c r="I5067" i="8"/>
  <c r="I5066" i="8"/>
  <c r="I5065" i="8"/>
  <c r="I5064" i="8"/>
  <c r="I5063" i="8"/>
  <c r="I5062" i="8"/>
  <c r="I5061" i="8"/>
  <c r="I5060" i="8"/>
  <c r="I5059" i="8"/>
  <c r="I5058" i="8"/>
  <c r="I5057" i="8"/>
  <c r="I5056" i="8"/>
  <c r="I5055" i="8"/>
  <c r="I5054" i="8"/>
  <c r="I5053" i="8"/>
  <c r="I5052" i="8"/>
  <c r="I5051" i="8"/>
  <c r="I5050" i="8"/>
  <c r="I5049" i="8"/>
  <c r="I5048" i="8"/>
  <c r="I5047" i="8"/>
  <c r="I5046" i="8"/>
  <c r="I5045" i="8"/>
  <c r="I5044" i="8"/>
  <c r="I5043" i="8"/>
  <c r="I5042" i="8"/>
  <c r="I5041" i="8"/>
  <c r="I5040" i="8"/>
  <c r="I5039" i="8"/>
  <c r="I5038" i="8"/>
  <c r="I5037" i="8"/>
  <c r="I5036" i="8"/>
  <c r="I5035" i="8"/>
  <c r="I5034" i="8"/>
  <c r="I5033" i="8"/>
  <c r="I5032" i="8"/>
  <c r="I5031" i="8"/>
  <c r="I5030" i="8"/>
  <c r="I5029" i="8"/>
  <c r="I5028" i="8"/>
  <c r="I5027" i="8"/>
  <c r="I5026" i="8"/>
  <c r="I5025" i="8"/>
  <c r="I5024" i="8"/>
  <c r="I5023" i="8"/>
  <c r="I5022" i="8"/>
  <c r="I5021" i="8"/>
  <c r="I5020" i="8"/>
  <c r="I5019" i="8"/>
  <c r="I5018" i="8"/>
  <c r="I5017" i="8"/>
  <c r="I5016" i="8"/>
  <c r="I5015" i="8"/>
  <c r="I5014" i="8"/>
  <c r="I5013" i="8"/>
  <c r="I5012" i="8"/>
  <c r="I5011" i="8"/>
  <c r="I5010" i="8"/>
  <c r="I5009" i="8"/>
  <c r="I5008" i="8"/>
  <c r="I5007" i="8"/>
  <c r="I5006" i="8"/>
  <c r="I5005" i="8"/>
  <c r="I5004" i="8"/>
  <c r="I5003" i="8"/>
  <c r="I5002" i="8"/>
  <c r="I5001" i="8"/>
  <c r="I5000" i="8"/>
  <c r="I4999" i="8"/>
  <c r="I4998" i="8"/>
  <c r="I4997" i="8"/>
  <c r="I4996" i="8"/>
  <c r="I4995" i="8"/>
  <c r="I4994" i="8"/>
  <c r="I4993" i="8"/>
  <c r="I4992" i="8"/>
  <c r="I4991" i="8"/>
  <c r="I4990" i="8"/>
  <c r="I4989" i="8"/>
  <c r="I4988" i="8"/>
  <c r="I4987" i="8"/>
  <c r="I4986" i="8"/>
  <c r="I4985" i="8"/>
  <c r="I4984" i="8"/>
  <c r="I4983" i="8"/>
  <c r="I4982" i="8"/>
  <c r="I4981" i="8"/>
  <c r="I4980" i="8"/>
  <c r="I4979" i="8"/>
  <c r="I4978" i="8"/>
  <c r="I4977" i="8"/>
  <c r="I4976" i="8"/>
  <c r="I4975" i="8"/>
  <c r="I4974" i="8"/>
  <c r="I4973" i="8"/>
  <c r="I4972" i="8"/>
  <c r="I4971" i="8"/>
  <c r="I4970" i="8"/>
  <c r="I4969" i="8"/>
  <c r="I4968" i="8"/>
  <c r="I4967" i="8"/>
  <c r="I4966" i="8"/>
  <c r="I4965" i="8"/>
  <c r="I4964" i="8"/>
  <c r="I4963" i="8"/>
  <c r="I4962" i="8"/>
  <c r="I4961" i="8"/>
  <c r="I4960" i="8"/>
  <c r="I4959" i="8"/>
  <c r="I4958" i="8"/>
  <c r="I4957" i="8"/>
  <c r="I4956" i="8"/>
  <c r="I4955" i="8"/>
  <c r="I4954" i="8"/>
  <c r="I4953" i="8"/>
  <c r="I4952" i="8"/>
  <c r="I4951" i="8"/>
  <c r="I4950" i="8"/>
  <c r="I4949" i="8"/>
  <c r="I4948" i="8"/>
  <c r="I4947" i="8"/>
  <c r="I4946" i="8"/>
  <c r="I4945" i="8"/>
  <c r="I4944" i="8"/>
  <c r="I4943" i="8"/>
  <c r="I4942" i="8"/>
  <c r="I4941" i="8"/>
  <c r="I4940" i="8"/>
  <c r="I4939" i="8"/>
  <c r="I4938" i="8"/>
  <c r="I4937" i="8"/>
  <c r="I4936" i="8"/>
  <c r="I4935" i="8"/>
  <c r="I4934" i="8"/>
  <c r="I4933" i="8"/>
  <c r="I4932" i="8"/>
  <c r="I4931" i="8"/>
  <c r="I4930" i="8"/>
  <c r="I4929" i="8"/>
  <c r="I4928" i="8"/>
  <c r="I4927" i="8"/>
  <c r="I4926" i="8"/>
  <c r="I4925" i="8"/>
  <c r="I4924" i="8"/>
  <c r="I4923" i="8"/>
  <c r="I4922" i="8"/>
  <c r="I4921" i="8"/>
  <c r="I4920" i="8"/>
  <c r="I4919" i="8"/>
  <c r="I4918" i="8"/>
  <c r="I4917" i="8"/>
  <c r="I4916" i="8"/>
  <c r="I4915" i="8"/>
  <c r="I4914" i="8"/>
  <c r="I4913" i="8"/>
  <c r="I4912" i="8"/>
  <c r="I4911" i="8"/>
  <c r="I4910" i="8"/>
  <c r="I4909" i="8"/>
  <c r="I4908" i="8"/>
  <c r="I4907" i="8"/>
  <c r="I4906" i="8"/>
  <c r="I4905" i="8"/>
  <c r="I4904" i="8"/>
  <c r="I4903" i="8"/>
  <c r="I4902" i="8"/>
  <c r="I4901" i="8"/>
  <c r="I4900" i="8"/>
  <c r="I4899" i="8"/>
  <c r="I4898" i="8"/>
  <c r="I4897" i="8"/>
  <c r="I4896" i="8"/>
  <c r="I4895" i="8"/>
  <c r="I4894" i="8"/>
  <c r="I4893" i="8"/>
  <c r="I4892" i="8"/>
  <c r="I4891" i="8"/>
  <c r="I4890" i="8"/>
  <c r="I4889" i="8"/>
  <c r="I4888" i="8"/>
  <c r="I4887" i="8"/>
  <c r="I4886" i="8"/>
  <c r="I4885" i="8"/>
  <c r="I4884" i="8"/>
  <c r="I4883" i="8"/>
  <c r="I4882" i="8"/>
  <c r="I4881" i="8"/>
  <c r="I4880" i="8"/>
  <c r="I4879" i="8"/>
  <c r="I4878" i="8"/>
  <c r="I4877" i="8"/>
  <c r="I4876" i="8"/>
  <c r="I4875" i="8"/>
  <c r="I4874" i="8"/>
  <c r="I4873" i="8"/>
  <c r="I4872" i="8"/>
  <c r="I4871" i="8"/>
  <c r="I4870" i="8"/>
  <c r="I4869" i="8"/>
  <c r="I4868" i="8"/>
  <c r="I4867" i="8"/>
  <c r="I4866" i="8"/>
  <c r="I4865" i="8"/>
  <c r="I4864" i="8"/>
  <c r="I4863" i="8"/>
  <c r="I4862" i="8"/>
  <c r="I4861" i="8"/>
  <c r="I4860" i="8"/>
  <c r="I4859" i="8"/>
  <c r="I4858" i="8"/>
  <c r="I4857" i="8"/>
  <c r="I4856" i="8"/>
  <c r="I4855" i="8"/>
  <c r="I4854" i="8"/>
  <c r="I4853" i="8"/>
  <c r="I4852" i="8"/>
  <c r="I4851" i="8"/>
  <c r="I4850" i="8"/>
  <c r="I4849" i="8"/>
  <c r="I4848" i="8"/>
  <c r="I4847" i="8"/>
  <c r="I4846" i="8"/>
  <c r="I4845" i="8"/>
  <c r="I4844" i="8"/>
  <c r="I4843" i="8"/>
  <c r="I4842" i="8"/>
  <c r="I4841" i="8"/>
  <c r="I4840" i="8"/>
  <c r="I4839" i="8"/>
  <c r="I4838" i="8"/>
  <c r="I4837" i="8"/>
  <c r="I4836" i="8"/>
  <c r="I4835" i="8"/>
  <c r="I4834" i="8"/>
  <c r="I4833" i="8"/>
  <c r="I4832" i="8"/>
  <c r="I4831" i="8"/>
  <c r="I4830" i="8"/>
  <c r="I4829" i="8"/>
  <c r="I4828" i="8"/>
  <c r="I4827" i="8"/>
  <c r="I4826" i="8"/>
  <c r="I4825" i="8"/>
  <c r="I4824" i="8"/>
  <c r="I4823" i="8"/>
  <c r="I4822" i="8"/>
  <c r="I4821" i="8"/>
  <c r="I4820" i="8"/>
  <c r="I4819" i="8"/>
  <c r="I4818" i="8"/>
  <c r="I4817" i="8"/>
  <c r="I4816" i="8"/>
  <c r="I4815" i="8"/>
  <c r="I4814" i="8"/>
  <c r="I4813" i="8"/>
  <c r="I4812" i="8"/>
  <c r="I4811" i="8"/>
  <c r="I4810" i="8"/>
  <c r="I4809" i="8"/>
  <c r="I4808" i="8"/>
  <c r="I4807" i="8"/>
  <c r="I4806" i="8"/>
  <c r="I4805" i="8"/>
  <c r="I4804" i="8"/>
  <c r="I4803" i="8"/>
  <c r="I4802" i="8"/>
  <c r="I4801" i="8"/>
  <c r="I4800" i="8"/>
  <c r="I4799" i="8"/>
  <c r="I4798" i="8"/>
  <c r="I4797" i="8"/>
  <c r="I4796" i="8"/>
  <c r="I4795" i="8"/>
  <c r="I4794" i="8"/>
  <c r="I4793" i="8"/>
  <c r="I4792" i="8"/>
  <c r="I4791" i="8"/>
  <c r="I4790" i="8"/>
  <c r="I4789" i="8"/>
  <c r="I4788" i="8"/>
  <c r="I4787" i="8"/>
  <c r="I4786" i="8"/>
  <c r="I4785" i="8"/>
  <c r="I4784" i="8"/>
  <c r="I4783" i="8"/>
  <c r="I4782" i="8"/>
  <c r="I4781" i="8"/>
  <c r="I4780" i="8"/>
  <c r="I4779" i="8"/>
  <c r="I4778" i="8"/>
  <c r="I4777" i="8"/>
  <c r="I4776" i="8"/>
  <c r="I4775" i="8"/>
  <c r="I4774" i="8"/>
  <c r="I4773" i="8"/>
  <c r="I4772" i="8"/>
  <c r="I4771" i="8"/>
  <c r="I4770" i="8"/>
  <c r="I4769" i="8"/>
  <c r="I4768" i="8"/>
  <c r="I4767" i="8"/>
  <c r="I4766" i="8"/>
  <c r="I4765" i="8"/>
  <c r="I4764" i="8"/>
  <c r="I4763" i="8"/>
  <c r="I4762" i="8"/>
  <c r="I4761" i="8"/>
  <c r="I4760" i="8"/>
  <c r="I4759" i="8"/>
  <c r="I4758" i="8"/>
  <c r="I4757" i="8"/>
  <c r="I4756" i="8"/>
  <c r="I4755" i="8"/>
  <c r="I4754" i="8"/>
  <c r="I4753" i="8"/>
  <c r="I4752" i="8"/>
  <c r="I4751" i="8"/>
  <c r="I4750" i="8"/>
  <c r="I4749" i="8"/>
  <c r="I4748" i="8"/>
  <c r="I4747" i="8"/>
  <c r="I4746" i="8"/>
  <c r="I4745" i="8"/>
  <c r="I4744" i="8"/>
  <c r="I4743" i="8"/>
  <c r="I4742" i="8"/>
  <c r="I3912" i="8"/>
  <c r="I3911" i="8"/>
  <c r="I3910" i="8"/>
  <c r="I3909" i="8"/>
  <c r="I3908" i="8"/>
  <c r="I3907" i="8"/>
  <c r="I3906" i="8"/>
  <c r="I3905" i="8"/>
  <c r="I3904" i="8"/>
  <c r="I3903" i="8"/>
  <c r="I3902" i="8"/>
  <c r="I3901" i="8"/>
  <c r="I3900" i="8"/>
  <c r="I3899" i="8"/>
  <c r="I3898" i="8"/>
  <c r="I3897" i="8"/>
  <c r="I3896" i="8"/>
  <c r="I3895" i="8"/>
  <c r="I3894" i="8"/>
  <c r="I3893" i="8"/>
  <c r="I3892" i="8"/>
  <c r="I3891" i="8"/>
  <c r="I3890" i="8"/>
  <c r="I3889" i="8"/>
  <c r="I3888" i="8"/>
  <c r="I3887" i="8"/>
  <c r="I3886" i="8"/>
  <c r="I3885" i="8"/>
  <c r="I3884" i="8"/>
  <c r="I3883" i="8"/>
  <c r="I3882" i="8"/>
  <c r="I3881" i="8"/>
  <c r="I3880" i="8"/>
  <c r="I3879" i="8"/>
  <c r="I3878" i="8"/>
  <c r="I3877" i="8"/>
  <c r="I3876" i="8"/>
  <c r="I3875" i="8"/>
  <c r="I3874" i="8"/>
  <c r="I3873" i="8"/>
  <c r="I3872" i="8"/>
  <c r="I3871" i="8"/>
  <c r="I3870" i="8"/>
  <c r="I3869" i="8"/>
  <c r="I3868" i="8"/>
  <c r="I3867" i="8"/>
  <c r="I3866" i="8"/>
  <c r="I3865" i="8"/>
  <c r="I3864" i="8"/>
  <c r="I3863" i="8"/>
  <c r="I3862" i="8"/>
  <c r="I3861" i="8"/>
  <c r="I3860" i="8"/>
  <c r="I3859" i="8"/>
  <c r="I3858" i="8"/>
  <c r="I3857" i="8"/>
  <c r="I3856" i="8"/>
  <c r="I3855" i="8"/>
  <c r="I3854" i="8"/>
  <c r="I3853" i="8"/>
  <c r="I3852" i="8"/>
  <c r="I3851" i="8"/>
  <c r="I3850" i="8"/>
  <c r="I3849" i="8"/>
  <c r="I3848" i="8"/>
  <c r="I3847" i="8"/>
  <c r="I3846" i="8"/>
  <c r="I3845" i="8"/>
  <c r="I3844" i="8"/>
  <c r="I3843" i="8"/>
  <c r="I3842" i="8"/>
  <c r="I3841" i="8"/>
  <c r="I3840" i="8"/>
  <c r="I3839" i="8"/>
  <c r="I3838" i="8"/>
  <c r="I3837" i="8"/>
  <c r="I3836" i="8"/>
  <c r="I3835" i="8"/>
  <c r="I3834" i="8"/>
  <c r="I3833" i="8"/>
  <c r="I3832" i="8"/>
  <c r="I3831" i="8"/>
  <c r="I3830" i="8"/>
  <c r="I3829" i="8"/>
  <c r="I3828" i="8"/>
  <c r="I3827" i="8"/>
  <c r="I3826" i="8"/>
  <c r="I3825" i="8"/>
  <c r="I3824" i="8"/>
  <c r="I3823" i="8"/>
  <c r="I3822" i="8"/>
  <c r="I3821" i="8"/>
  <c r="I3820" i="8"/>
  <c r="I3819" i="8"/>
  <c r="I3818" i="8"/>
  <c r="I3817" i="8"/>
  <c r="I3816" i="8"/>
  <c r="I3815" i="8"/>
  <c r="I3814" i="8"/>
  <c r="I3813" i="8"/>
  <c r="I3812" i="8"/>
  <c r="I3811" i="8"/>
  <c r="I3810" i="8"/>
  <c r="I3809" i="8"/>
  <c r="I3808" i="8"/>
  <c r="I3807" i="8"/>
  <c r="I3806" i="8"/>
  <c r="I3805" i="8"/>
  <c r="I3804" i="8"/>
  <c r="I3803" i="8"/>
  <c r="I3802" i="8"/>
  <c r="I3801" i="8"/>
  <c r="I3800" i="8"/>
  <c r="I3799" i="8"/>
  <c r="I3798" i="8"/>
  <c r="I3797" i="8"/>
  <c r="I3796" i="8"/>
  <c r="I3795" i="8"/>
  <c r="I3794" i="8"/>
  <c r="I3793" i="8"/>
  <c r="I3792" i="8"/>
  <c r="I3791" i="8"/>
  <c r="I3790" i="8"/>
  <c r="I3789" i="8"/>
  <c r="I3788" i="8"/>
  <c r="I3787" i="8"/>
  <c r="I3786" i="8"/>
  <c r="I3785" i="8"/>
  <c r="I3784" i="8"/>
  <c r="I3783" i="8"/>
  <c r="I3782" i="8"/>
  <c r="I3781" i="8"/>
  <c r="I3780" i="8"/>
  <c r="I3779" i="8"/>
  <c r="I3778" i="8"/>
  <c r="I3777" i="8"/>
  <c r="I3776" i="8"/>
  <c r="I3775" i="8"/>
  <c r="I3774" i="8"/>
  <c r="I3773" i="8"/>
  <c r="I3772" i="8"/>
  <c r="I3771" i="8"/>
  <c r="I3770" i="8"/>
  <c r="I3769" i="8"/>
  <c r="I3768" i="8"/>
  <c r="I3767" i="8"/>
  <c r="I3766" i="8"/>
  <c r="I3765" i="8"/>
  <c r="I3764" i="8"/>
  <c r="I3763" i="8"/>
  <c r="I3762" i="8"/>
  <c r="I3761" i="8"/>
  <c r="I3760" i="8"/>
  <c r="I3759" i="8"/>
  <c r="I3758" i="8"/>
  <c r="I3757" i="8"/>
  <c r="I3756" i="8"/>
  <c r="I3755" i="8"/>
  <c r="I3754" i="8"/>
  <c r="I3753" i="8"/>
  <c r="I3752" i="8"/>
  <c r="I3751" i="8"/>
  <c r="I3750" i="8"/>
  <c r="I3749" i="8"/>
  <c r="I3748" i="8"/>
  <c r="I3747" i="8"/>
  <c r="I3746" i="8"/>
  <c r="I3745" i="8"/>
  <c r="I3744" i="8"/>
  <c r="I3743" i="8"/>
  <c r="I3742" i="8"/>
  <c r="I3741" i="8"/>
  <c r="I3740" i="8"/>
  <c r="I3739" i="8"/>
  <c r="I3738" i="8"/>
  <c r="I3737" i="8"/>
  <c r="I3736" i="8"/>
  <c r="I3735" i="8"/>
  <c r="I3734" i="8"/>
  <c r="I3733" i="8"/>
  <c r="I3732" i="8"/>
  <c r="I3731" i="8"/>
  <c r="I3730" i="8"/>
  <c r="I3729" i="8"/>
  <c r="I3728" i="8"/>
  <c r="I3727" i="8"/>
  <c r="I3726" i="8"/>
  <c r="I3725" i="8"/>
  <c r="I3724" i="8"/>
  <c r="I3723" i="8"/>
  <c r="I3722" i="8"/>
  <c r="I3721" i="8"/>
  <c r="I3720" i="8"/>
  <c r="I3719" i="8"/>
  <c r="I3718" i="8"/>
  <c r="I3717" i="8"/>
  <c r="I3716" i="8"/>
  <c r="I3715" i="8"/>
  <c r="I3714" i="8"/>
  <c r="I3713" i="8"/>
  <c r="I3712" i="8"/>
  <c r="I3711" i="8"/>
  <c r="I3710" i="8"/>
  <c r="I3709" i="8"/>
  <c r="I3708" i="8"/>
  <c r="I3707" i="8"/>
  <c r="I3706" i="8"/>
  <c r="I3705" i="8"/>
  <c r="I3704" i="8"/>
  <c r="I3703" i="8"/>
  <c r="I3702" i="8"/>
  <c r="I3701" i="8"/>
  <c r="I3700" i="8"/>
  <c r="I3699" i="8"/>
  <c r="I3698" i="8"/>
  <c r="I3697" i="8"/>
  <c r="I3696" i="8"/>
  <c r="I3695" i="8"/>
  <c r="I3694" i="8"/>
  <c r="I3693" i="8"/>
  <c r="I3692" i="8"/>
  <c r="I3691" i="8"/>
  <c r="I3690" i="8"/>
  <c r="I3689" i="8"/>
  <c r="I3688" i="8"/>
  <c r="I3687" i="8"/>
  <c r="I3686" i="8"/>
  <c r="I3685" i="8"/>
  <c r="I3684" i="8"/>
  <c r="I3683" i="8"/>
  <c r="I3682" i="8"/>
  <c r="I3681" i="8"/>
  <c r="I3680" i="8"/>
  <c r="I3679" i="8"/>
  <c r="I3678" i="8"/>
  <c r="I3677" i="8"/>
  <c r="I3676" i="8"/>
  <c r="I3675" i="8"/>
  <c r="I3674" i="8"/>
  <c r="I3673" i="8"/>
  <c r="I3672" i="8"/>
  <c r="I3671" i="8"/>
  <c r="I3670" i="8"/>
  <c r="I3669" i="8"/>
  <c r="I3668" i="8"/>
  <c r="I3667" i="8"/>
  <c r="I3666" i="8"/>
  <c r="I3665" i="8"/>
  <c r="I3664" i="8"/>
  <c r="I3663" i="8"/>
  <c r="I3662" i="8"/>
  <c r="I3661" i="8"/>
  <c r="I3660" i="8"/>
  <c r="I3659" i="8"/>
  <c r="I3658" i="8"/>
  <c r="I3657" i="8"/>
  <c r="I3656" i="8"/>
  <c r="I3655" i="8"/>
  <c r="I3654" i="8"/>
  <c r="I3653" i="8"/>
  <c r="I3652" i="8"/>
  <c r="I3651" i="8"/>
  <c r="I3650" i="8"/>
  <c r="I3649" i="8"/>
  <c r="I3648" i="8"/>
  <c r="I3647" i="8"/>
  <c r="I3646" i="8"/>
  <c r="I3645" i="8"/>
  <c r="I3644" i="8"/>
  <c r="I3643" i="8"/>
  <c r="I3642" i="8"/>
  <c r="I3641" i="8"/>
  <c r="I3640" i="8"/>
  <c r="I3639" i="8"/>
  <c r="I3638" i="8"/>
  <c r="I3637" i="8"/>
  <c r="I3636" i="8"/>
  <c r="I3635" i="8"/>
  <c r="I3634" i="8"/>
  <c r="I3633" i="8"/>
  <c r="I3632" i="8"/>
  <c r="I3631" i="8"/>
  <c r="I3630" i="8"/>
  <c r="I3629" i="8"/>
  <c r="I3628" i="8"/>
  <c r="I3627" i="8"/>
  <c r="I3626" i="8"/>
  <c r="I3625" i="8"/>
  <c r="I3624" i="8"/>
  <c r="I3623" i="8"/>
  <c r="I3622" i="8"/>
  <c r="I3621" i="8"/>
  <c r="I3620" i="8"/>
  <c r="I3619" i="8"/>
  <c r="I3618" i="8"/>
  <c r="I3617" i="8"/>
  <c r="I3616" i="8"/>
  <c r="I3615" i="8"/>
  <c r="I3614" i="8"/>
  <c r="I3613" i="8"/>
  <c r="I3612" i="8"/>
  <c r="I3611" i="8"/>
  <c r="I3610" i="8"/>
  <c r="I3609" i="8"/>
  <c r="I3608" i="8"/>
  <c r="I3607" i="8"/>
  <c r="I3606" i="8"/>
  <c r="I3605" i="8"/>
  <c r="I3604" i="8"/>
  <c r="I3603" i="8"/>
  <c r="I3602" i="8"/>
  <c r="I3601" i="8"/>
  <c r="I3600" i="8"/>
  <c r="I3599" i="8"/>
  <c r="I3598" i="8"/>
  <c r="I3597" i="8"/>
  <c r="I3596" i="8"/>
  <c r="I3595" i="8"/>
  <c r="I3594" i="8"/>
  <c r="I3593" i="8"/>
  <c r="I3592" i="8"/>
  <c r="I3591" i="8"/>
  <c r="I3590" i="8"/>
  <c r="I3589" i="8"/>
  <c r="I3588" i="8"/>
  <c r="I3587" i="8"/>
  <c r="I3586" i="8"/>
  <c r="I3585" i="8"/>
  <c r="I3584" i="8"/>
  <c r="I3583" i="8"/>
  <c r="I3582" i="8"/>
  <c r="I3581" i="8"/>
  <c r="I3580" i="8"/>
  <c r="I3579" i="8"/>
  <c r="I3578" i="8"/>
  <c r="I3577" i="8"/>
  <c r="I3576" i="8"/>
  <c r="I3575" i="8"/>
  <c r="I3574" i="8"/>
  <c r="I3573" i="8"/>
  <c r="I3572" i="8"/>
  <c r="I3571" i="8"/>
  <c r="I3570" i="8"/>
  <c r="I3569" i="8"/>
  <c r="I3568" i="8"/>
  <c r="I3567" i="8"/>
  <c r="I3566" i="8"/>
  <c r="I3565" i="8"/>
  <c r="I3564" i="8"/>
  <c r="I3563" i="8"/>
  <c r="I3562" i="8"/>
  <c r="I3561" i="8"/>
  <c r="I3560" i="8"/>
  <c r="I3559" i="8"/>
  <c r="I3558" i="8"/>
  <c r="I3557" i="8"/>
  <c r="I3556" i="8"/>
  <c r="I3555" i="8"/>
  <c r="I3554" i="8"/>
  <c r="I3553" i="8"/>
  <c r="I3552" i="8"/>
  <c r="I3551" i="8"/>
  <c r="I3550" i="8"/>
  <c r="I3549" i="8"/>
  <c r="I3548" i="8"/>
  <c r="I3547" i="8"/>
  <c r="I3546" i="8"/>
  <c r="I3545" i="8"/>
  <c r="I3544" i="8"/>
  <c r="I3543" i="8"/>
  <c r="I3542" i="8"/>
  <c r="I3541" i="8"/>
  <c r="I3540" i="8"/>
  <c r="I3539" i="8"/>
  <c r="I3538" i="8"/>
  <c r="I3537" i="8"/>
  <c r="I3536" i="8"/>
  <c r="I3535" i="8"/>
  <c r="I3534" i="8"/>
  <c r="I3533" i="8"/>
  <c r="I3532" i="8"/>
  <c r="I3531" i="8"/>
  <c r="I3530" i="8"/>
  <c r="I3529" i="8"/>
  <c r="I3528" i="8"/>
  <c r="I3527" i="8"/>
  <c r="I3526" i="8"/>
  <c r="I3525" i="8"/>
  <c r="I3524" i="8"/>
  <c r="I3523" i="8"/>
  <c r="I3522" i="8"/>
  <c r="I3521" i="8"/>
  <c r="I3520" i="8"/>
  <c r="I3519" i="8"/>
  <c r="I3518" i="8"/>
  <c r="I3517" i="8"/>
  <c r="I3516" i="8"/>
  <c r="I3515" i="8"/>
  <c r="I3514" i="8"/>
  <c r="I3513" i="8"/>
  <c r="I3512" i="8"/>
  <c r="I3511" i="8"/>
  <c r="I3510" i="8"/>
  <c r="I3509" i="8"/>
  <c r="I3508" i="8"/>
  <c r="I3507" i="8"/>
  <c r="I3506" i="8"/>
  <c r="I3505" i="8"/>
  <c r="I3504" i="8"/>
  <c r="I3503" i="8"/>
  <c r="I3502" i="8"/>
  <c r="I3501" i="8"/>
  <c r="I3500" i="8"/>
  <c r="I3499" i="8"/>
  <c r="I3498" i="8"/>
  <c r="I3497" i="8"/>
  <c r="I3496" i="8"/>
  <c r="I3495" i="8"/>
  <c r="I3494" i="8"/>
  <c r="I3493" i="8"/>
  <c r="I3492" i="8"/>
  <c r="I3491" i="8"/>
  <c r="I3490" i="8"/>
  <c r="I3489" i="8"/>
  <c r="I3488" i="8"/>
  <c r="I3487" i="8"/>
  <c r="I3486" i="8"/>
  <c r="I3485" i="8"/>
  <c r="I3484" i="8"/>
  <c r="I3483" i="8"/>
  <c r="I3482" i="8"/>
  <c r="I3481" i="8"/>
  <c r="I3480" i="8"/>
  <c r="I3479" i="8"/>
  <c r="I3478" i="8"/>
  <c r="I3477" i="8"/>
  <c r="I3476" i="8"/>
  <c r="I3475" i="8"/>
  <c r="I3474" i="8"/>
  <c r="I3473" i="8"/>
  <c r="I3472" i="8"/>
  <c r="I3471" i="8"/>
  <c r="I3470" i="8"/>
  <c r="I3469" i="8"/>
  <c r="I3468" i="8"/>
  <c r="I3467" i="8"/>
  <c r="I3466" i="8"/>
  <c r="I3465" i="8"/>
  <c r="I3464" i="8"/>
  <c r="I3463" i="8"/>
  <c r="I3462" i="8"/>
  <c r="I3461" i="8"/>
  <c r="I3460" i="8"/>
  <c r="I3459" i="8"/>
  <c r="I3458" i="8"/>
  <c r="I3457" i="8"/>
  <c r="I3456" i="8"/>
  <c r="I3455" i="8"/>
  <c r="I3454" i="8"/>
  <c r="I3453" i="8"/>
  <c r="I3452" i="8"/>
  <c r="I3451" i="8"/>
  <c r="I3450" i="8"/>
  <c r="I3449" i="8"/>
  <c r="I3448" i="8"/>
  <c r="I3447" i="8"/>
  <c r="I3446" i="8"/>
  <c r="I3445" i="8"/>
  <c r="I3444" i="8"/>
  <c r="I3443" i="8"/>
  <c r="I3442" i="8"/>
  <c r="I3441" i="8"/>
  <c r="I3440" i="8"/>
  <c r="I3439" i="8"/>
  <c r="I3438" i="8"/>
  <c r="I3437" i="8"/>
  <c r="I3436" i="8"/>
  <c r="I3435" i="8"/>
  <c r="I3434" i="8"/>
  <c r="I3433" i="8"/>
  <c r="I3432" i="8"/>
  <c r="I3431" i="8"/>
  <c r="I3430" i="8"/>
  <c r="I3429" i="8"/>
  <c r="I3428" i="8"/>
  <c r="I3427" i="8"/>
  <c r="I3426" i="8"/>
  <c r="I3425" i="8"/>
  <c r="I3424" i="8"/>
  <c r="I3423" i="8"/>
  <c r="I3422" i="8"/>
  <c r="I3421" i="8"/>
  <c r="I3420" i="8"/>
  <c r="I3419" i="8"/>
  <c r="I3418" i="8"/>
  <c r="I3417" i="8"/>
  <c r="I3416" i="8"/>
  <c r="I3415" i="8"/>
  <c r="I3414" i="8"/>
  <c r="I3413" i="8"/>
  <c r="I3412" i="8"/>
  <c r="I3411" i="8"/>
  <c r="I3410" i="8"/>
  <c r="I3409" i="8"/>
  <c r="I3408" i="8"/>
  <c r="I3407" i="8"/>
  <c r="I3406" i="8"/>
  <c r="I3405" i="8"/>
  <c r="I3404" i="8"/>
  <c r="I3403" i="8"/>
  <c r="I3402" i="8"/>
  <c r="I3401" i="8"/>
  <c r="I3400" i="8"/>
  <c r="I3399" i="8"/>
  <c r="I3398" i="8"/>
  <c r="I3397" i="8"/>
  <c r="I3396" i="8"/>
  <c r="I3395" i="8"/>
  <c r="I3394" i="8"/>
  <c r="I3393" i="8"/>
  <c r="I3392" i="8"/>
  <c r="I3391" i="8"/>
  <c r="I3390" i="8"/>
  <c r="I3389" i="8"/>
  <c r="I3388" i="8"/>
  <c r="I3387" i="8"/>
  <c r="I3386" i="8"/>
  <c r="I3385" i="8"/>
  <c r="I3384" i="8"/>
  <c r="I3383" i="8"/>
  <c r="I3382" i="8"/>
  <c r="I3381" i="8"/>
  <c r="I3380" i="8"/>
  <c r="I3379" i="8"/>
  <c r="I3378" i="8"/>
  <c r="I3377" i="8"/>
  <c r="I3376" i="8"/>
  <c r="I3375" i="8"/>
  <c r="I3374" i="8"/>
  <c r="I3373" i="8"/>
  <c r="I3372" i="8"/>
  <c r="I3371" i="8"/>
  <c r="I3370" i="8"/>
  <c r="I3369" i="8"/>
  <c r="I3368" i="8"/>
  <c r="I3367" i="8"/>
  <c r="I3366" i="8"/>
  <c r="I3365" i="8"/>
  <c r="I3364" i="8"/>
  <c r="I3363" i="8"/>
  <c r="I3362" i="8"/>
  <c r="I3361" i="8"/>
  <c r="I3360" i="8"/>
  <c r="I3359" i="8"/>
  <c r="I3358" i="8"/>
  <c r="I3357" i="8"/>
  <c r="I3356" i="8"/>
  <c r="I3355" i="8"/>
  <c r="I3354" i="8"/>
  <c r="I3353" i="8"/>
  <c r="I3352" i="8"/>
  <c r="I3351" i="8"/>
  <c r="I3350" i="8"/>
  <c r="I3349" i="8"/>
  <c r="I3348" i="8"/>
  <c r="I3347" i="8"/>
  <c r="I3346" i="8"/>
  <c r="I3345" i="8"/>
  <c r="I3344" i="8"/>
  <c r="I3343" i="8"/>
  <c r="I3342" i="8"/>
  <c r="I3341" i="8"/>
  <c r="I3340" i="8"/>
  <c r="I3339" i="8"/>
  <c r="I3338" i="8"/>
  <c r="I3337" i="8"/>
  <c r="I3336" i="8"/>
  <c r="I3335" i="8"/>
  <c r="I3334" i="8"/>
  <c r="I3333" i="8"/>
  <c r="I3332" i="8"/>
  <c r="I3331" i="8"/>
  <c r="I3330" i="8"/>
  <c r="I3329" i="8"/>
  <c r="I3328" i="8"/>
  <c r="I3327" i="8"/>
  <c r="I3326" i="8"/>
  <c r="I3325" i="8"/>
  <c r="I3324" i="8"/>
  <c r="I3323" i="8"/>
  <c r="I3322" i="8"/>
  <c r="I3321" i="8"/>
  <c r="I3320" i="8"/>
  <c r="I3319" i="8"/>
  <c r="I3318" i="8"/>
  <c r="I3317" i="8"/>
  <c r="I3316" i="8"/>
  <c r="I3315" i="8"/>
  <c r="I3314" i="8"/>
  <c r="I3313" i="8"/>
  <c r="I3312" i="8"/>
  <c r="I3311" i="8"/>
  <c r="I3310" i="8"/>
  <c r="I3309" i="8"/>
  <c r="I3308" i="8"/>
  <c r="I3307" i="8"/>
  <c r="I3306" i="8"/>
  <c r="I3305" i="8"/>
  <c r="I3304" i="8"/>
  <c r="I3303" i="8"/>
  <c r="I3302" i="8"/>
  <c r="I3301" i="8"/>
  <c r="I3300" i="8"/>
  <c r="I3299" i="8"/>
  <c r="I3298" i="8"/>
  <c r="I3297" i="8"/>
  <c r="I3296" i="8"/>
  <c r="I3295" i="8"/>
  <c r="I3294" i="8"/>
  <c r="I3293" i="8"/>
  <c r="I3292" i="8"/>
  <c r="I3291" i="8"/>
  <c r="I3290" i="8"/>
  <c r="I3289" i="8"/>
  <c r="I3288" i="8"/>
  <c r="I3287" i="8"/>
  <c r="I3286" i="8"/>
  <c r="I3285" i="8"/>
  <c r="I3284" i="8"/>
  <c r="I3283" i="8"/>
  <c r="I3282" i="8"/>
  <c r="I3281" i="8"/>
  <c r="I3280" i="8"/>
  <c r="I3279" i="8"/>
  <c r="I3278" i="8"/>
  <c r="I3277" i="8"/>
  <c r="I3276" i="8"/>
  <c r="I3275" i="8"/>
  <c r="I3274" i="8"/>
  <c r="I3273" i="8"/>
  <c r="I3272" i="8"/>
  <c r="I3271" i="8"/>
  <c r="I3270" i="8"/>
  <c r="I3269" i="8"/>
  <c r="I3268" i="8"/>
  <c r="I3267" i="8"/>
  <c r="I3266" i="8"/>
  <c r="I3265" i="8"/>
  <c r="I3264" i="8"/>
  <c r="I3263" i="8"/>
  <c r="I3262" i="8"/>
  <c r="I3261" i="8"/>
  <c r="I3260" i="8"/>
  <c r="I3259" i="8"/>
  <c r="I3258" i="8"/>
  <c r="I3257" i="8"/>
  <c r="I3256" i="8"/>
  <c r="I3255" i="8"/>
  <c r="I3254" i="8"/>
  <c r="I3253" i="8"/>
  <c r="I3252" i="8"/>
  <c r="I3251" i="8"/>
  <c r="I3250" i="8"/>
  <c r="I3249" i="8"/>
  <c r="I3248" i="8"/>
  <c r="I3247" i="8"/>
  <c r="I3246" i="8"/>
  <c r="I3245" i="8"/>
  <c r="I3244" i="8"/>
  <c r="I3243" i="8"/>
  <c r="I3242" i="8"/>
  <c r="I3241" i="8"/>
  <c r="I3240" i="8"/>
  <c r="I3239" i="8"/>
  <c r="I3238" i="8"/>
  <c r="I3237" i="8"/>
  <c r="I3236" i="8"/>
  <c r="I3235" i="8"/>
  <c r="I3234" i="8"/>
  <c r="I3233" i="8"/>
  <c r="I3232" i="8"/>
  <c r="I3231" i="8"/>
  <c r="I3230" i="8"/>
  <c r="I3229" i="8"/>
  <c r="I3228" i="8"/>
  <c r="I3227" i="8"/>
  <c r="I3226" i="8"/>
  <c r="I3225" i="8"/>
  <c r="I3224" i="8"/>
  <c r="I3223" i="8"/>
  <c r="I3222" i="8"/>
  <c r="I3221" i="8"/>
  <c r="I3220" i="8"/>
  <c r="I3219" i="8"/>
  <c r="I3218" i="8"/>
  <c r="I3217" i="8"/>
  <c r="I3216" i="8"/>
  <c r="I3215" i="8"/>
  <c r="I3214" i="8"/>
  <c r="I3213" i="8"/>
  <c r="I3212" i="8"/>
  <c r="I3211" i="8"/>
  <c r="I3210" i="8"/>
  <c r="I3209" i="8"/>
  <c r="I3208" i="8"/>
  <c r="I3207" i="8"/>
  <c r="I3206" i="8"/>
  <c r="I3205" i="8"/>
  <c r="I3204" i="8"/>
  <c r="I3203" i="8"/>
  <c r="I3202" i="8"/>
  <c r="I3201" i="8"/>
  <c r="I3200" i="8"/>
  <c r="I3199" i="8"/>
  <c r="I3198" i="8"/>
  <c r="I3197" i="8"/>
  <c r="I3196" i="8"/>
  <c r="I3195" i="8"/>
  <c r="I3194" i="8"/>
  <c r="I3193" i="8"/>
  <c r="I3192" i="8"/>
  <c r="I3191" i="8"/>
  <c r="I3190" i="8"/>
  <c r="I3189" i="8"/>
  <c r="I3188" i="8"/>
  <c r="I3187" i="8"/>
  <c r="I3186" i="8"/>
  <c r="I3185" i="8"/>
  <c r="I3184" i="8"/>
  <c r="I3183" i="8"/>
  <c r="I3182" i="8"/>
  <c r="I3181" i="8"/>
  <c r="I3180" i="8"/>
  <c r="I3179" i="8"/>
  <c r="I3178" i="8"/>
  <c r="I3177" i="8"/>
  <c r="I3176" i="8"/>
  <c r="I3175" i="8"/>
  <c r="I3174" i="8"/>
  <c r="I3173" i="8"/>
  <c r="I3172" i="8"/>
  <c r="I3171" i="8"/>
  <c r="I3170" i="8"/>
  <c r="I3169" i="8"/>
  <c r="I3168" i="8"/>
  <c r="I3167" i="8"/>
  <c r="I3166" i="8"/>
  <c r="I3165" i="8"/>
  <c r="I3164" i="8"/>
  <c r="I3163" i="8"/>
  <c r="I3162" i="8"/>
  <c r="I3161" i="8"/>
  <c r="I3160" i="8"/>
  <c r="I3159" i="8"/>
  <c r="I3158" i="8"/>
  <c r="I3157" i="8"/>
  <c r="I3156" i="8"/>
  <c r="I3155" i="8"/>
  <c r="I3154" i="8"/>
  <c r="I3153" i="8"/>
  <c r="I3152" i="8"/>
  <c r="I3151" i="8"/>
  <c r="I3150" i="8"/>
  <c r="I3149" i="8"/>
  <c r="I3148" i="8"/>
  <c r="I3147" i="8"/>
  <c r="I3146" i="8"/>
  <c r="I3145" i="8"/>
  <c r="I3144" i="8"/>
  <c r="I3143" i="8"/>
  <c r="I3142" i="8"/>
  <c r="I3141" i="8"/>
  <c r="I3140" i="8"/>
  <c r="I3139" i="8"/>
  <c r="I3138" i="8"/>
  <c r="I3137" i="8"/>
  <c r="I3136" i="8"/>
  <c r="I3135" i="8"/>
  <c r="I3134" i="8"/>
  <c r="I3133" i="8"/>
  <c r="I3132" i="8"/>
  <c r="I3131" i="8"/>
  <c r="I3130" i="8"/>
  <c r="I3129" i="8"/>
  <c r="I3128" i="8"/>
  <c r="I3127" i="8"/>
  <c r="I3126" i="8"/>
  <c r="I3125" i="8"/>
  <c r="I3124" i="8"/>
  <c r="I3123" i="8"/>
  <c r="I3122" i="8"/>
  <c r="I3121" i="8"/>
  <c r="I3120" i="8"/>
  <c r="I3119" i="8"/>
  <c r="I3118" i="8"/>
  <c r="I3117" i="8"/>
  <c r="I3116" i="8"/>
  <c r="I3115" i="8"/>
  <c r="I3114" i="8"/>
  <c r="I3113" i="8"/>
  <c r="I3112" i="8"/>
  <c r="I3111" i="8"/>
  <c r="I3110" i="8"/>
  <c r="I3109" i="8"/>
  <c r="I3108" i="8"/>
  <c r="I3107" i="8"/>
  <c r="I3106" i="8"/>
  <c r="I3105" i="8"/>
  <c r="I3104" i="8"/>
  <c r="I3103" i="8"/>
  <c r="I3102" i="8"/>
  <c r="I3101" i="8"/>
  <c r="I3100" i="8"/>
  <c r="I3099" i="8"/>
  <c r="I3098" i="8"/>
  <c r="I3097" i="8"/>
  <c r="I3096" i="8"/>
  <c r="I3095" i="8"/>
  <c r="I3094" i="8"/>
  <c r="I3093" i="8"/>
  <c r="I3092" i="8"/>
  <c r="I3091" i="8"/>
  <c r="I3090" i="8"/>
  <c r="I3089" i="8"/>
  <c r="I3088" i="8"/>
  <c r="I3087" i="8"/>
  <c r="I3086" i="8"/>
  <c r="I3085" i="8"/>
  <c r="I3084" i="8"/>
  <c r="I3083" i="8"/>
  <c r="I3082" i="8"/>
  <c r="I3081" i="8"/>
  <c r="I3080" i="8"/>
  <c r="I3079" i="8"/>
  <c r="I3078" i="8"/>
  <c r="I3077" i="8"/>
  <c r="I3076" i="8"/>
  <c r="I3075" i="8"/>
  <c r="I3074" i="8"/>
  <c r="I3073" i="8"/>
  <c r="I3072" i="8"/>
  <c r="I3071" i="8"/>
  <c r="I3070" i="8"/>
  <c r="I3069" i="8"/>
  <c r="I3068" i="8"/>
  <c r="I3067" i="8"/>
  <c r="I3066" i="8"/>
  <c r="I3065" i="8"/>
  <c r="I3064" i="8"/>
  <c r="I3063" i="8"/>
  <c r="I3062" i="8"/>
  <c r="I3061" i="8"/>
  <c r="I3060" i="8"/>
  <c r="I3059" i="8"/>
  <c r="I3058" i="8"/>
  <c r="I3057" i="8"/>
  <c r="I3056" i="8"/>
  <c r="I3055" i="8"/>
  <c r="I3054" i="8"/>
  <c r="I3053" i="8"/>
  <c r="I3052" i="8"/>
  <c r="I3051" i="8"/>
  <c r="I3050" i="8"/>
  <c r="I3049" i="8"/>
  <c r="I3048" i="8"/>
  <c r="I3047" i="8"/>
  <c r="I3046" i="8"/>
  <c r="I3045" i="8"/>
  <c r="I3044" i="8"/>
  <c r="I3043" i="8"/>
  <c r="I3042" i="8"/>
  <c r="I3041" i="8"/>
  <c r="I3040" i="8"/>
  <c r="I3039" i="8"/>
  <c r="I3038" i="8"/>
  <c r="I3037" i="8"/>
  <c r="I3036" i="8"/>
  <c r="I3035" i="8"/>
  <c r="I3034" i="8"/>
  <c r="I3033" i="8"/>
  <c r="I3032" i="8"/>
  <c r="I3031" i="8"/>
  <c r="I3030" i="8"/>
  <c r="I3029" i="8"/>
  <c r="I3028" i="8"/>
  <c r="I3027" i="8"/>
  <c r="I3026" i="8"/>
  <c r="I3025" i="8"/>
  <c r="I3024" i="8"/>
  <c r="I3023" i="8"/>
  <c r="I3022" i="8"/>
  <c r="I3021" i="8"/>
  <c r="I3020" i="8"/>
  <c r="I3019" i="8"/>
  <c r="I3018" i="8"/>
  <c r="I3017" i="8"/>
  <c r="I3016" i="8"/>
  <c r="I3015" i="8"/>
  <c r="I3014" i="8"/>
  <c r="I3013" i="8"/>
  <c r="I3012" i="8"/>
  <c r="I3011" i="8"/>
  <c r="I3010" i="8"/>
  <c r="I3009" i="8"/>
  <c r="I3008" i="8"/>
  <c r="I3007" i="8"/>
  <c r="I3006" i="8"/>
  <c r="I3005" i="8"/>
  <c r="I3004" i="8"/>
  <c r="I3003" i="8"/>
  <c r="I3002" i="8"/>
  <c r="I3001" i="8"/>
  <c r="I3000" i="8"/>
  <c r="I2999" i="8"/>
  <c r="I2998" i="8"/>
  <c r="I2997" i="8"/>
  <c r="I2996" i="8"/>
  <c r="I2995" i="8"/>
  <c r="I2994" i="8"/>
  <c r="I2993" i="8"/>
  <c r="I2992" i="8"/>
  <c r="I2991" i="8"/>
  <c r="I2990" i="8"/>
  <c r="I2989" i="8"/>
  <c r="I2988" i="8"/>
  <c r="I2987" i="8"/>
  <c r="I2986" i="8"/>
  <c r="I2985" i="8"/>
  <c r="I2984" i="8"/>
  <c r="I2983" i="8"/>
  <c r="I2982" i="8"/>
  <c r="I2981" i="8"/>
  <c r="I2980" i="8"/>
  <c r="I2979" i="8"/>
  <c r="I2978" i="8"/>
  <c r="I2977" i="8"/>
  <c r="I2976" i="8"/>
  <c r="I2975" i="8"/>
  <c r="I2974" i="8"/>
  <c r="I2973" i="8"/>
  <c r="I2972" i="8"/>
  <c r="I2971" i="8"/>
  <c r="I2970" i="8"/>
  <c r="I2969" i="8"/>
  <c r="I2968" i="8"/>
  <c r="I2967" i="8"/>
  <c r="I2966" i="8"/>
  <c r="I2965" i="8"/>
  <c r="I2964" i="8"/>
  <c r="I2963" i="8"/>
  <c r="I2962" i="8"/>
  <c r="I2961" i="8"/>
  <c r="I2960" i="8"/>
  <c r="I2959" i="8"/>
  <c r="I2958" i="8"/>
  <c r="I2957" i="8"/>
  <c r="I2956" i="8"/>
  <c r="I2955" i="8"/>
  <c r="I2954" i="8"/>
  <c r="I2953" i="8"/>
  <c r="I2952" i="8"/>
  <c r="I2951" i="8"/>
  <c r="I2950" i="8"/>
  <c r="I2949" i="8"/>
  <c r="I2948" i="8"/>
  <c r="I2947" i="8"/>
  <c r="I2946" i="8"/>
  <c r="I2945" i="8"/>
  <c r="I2944" i="8"/>
  <c r="I2943" i="8"/>
  <c r="I2942" i="8"/>
  <c r="I2941" i="8"/>
  <c r="I2940" i="8"/>
  <c r="I2939" i="8"/>
  <c r="I2938" i="8"/>
  <c r="I2937" i="8"/>
  <c r="I2936" i="8"/>
  <c r="I2935" i="8"/>
  <c r="I2934" i="8"/>
  <c r="I2933" i="8"/>
  <c r="I2932" i="8"/>
  <c r="I2931" i="8"/>
  <c r="I2930" i="8"/>
  <c r="I2929" i="8"/>
  <c r="I2928" i="8"/>
  <c r="I2927" i="8"/>
  <c r="I2926" i="8"/>
  <c r="I2925" i="8"/>
  <c r="I2924" i="8"/>
  <c r="I2923" i="8"/>
  <c r="I2922" i="8"/>
  <c r="I2921" i="8"/>
  <c r="I2920" i="8"/>
  <c r="I2919" i="8"/>
  <c r="I2918" i="8"/>
  <c r="I2917" i="8"/>
  <c r="I2916" i="8"/>
  <c r="I2915" i="8"/>
  <c r="I2914" i="8"/>
  <c r="I2913" i="8"/>
  <c r="I2912" i="8"/>
  <c r="I2911" i="8"/>
  <c r="I2910" i="8"/>
  <c r="I2909" i="8"/>
  <c r="I2908" i="8"/>
  <c r="I2907" i="8"/>
  <c r="I2906" i="8"/>
  <c r="I2905" i="8"/>
  <c r="I2904" i="8"/>
  <c r="I2903" i="8"/>
  <c r="I2902" i="8"/>
  <c r="I2901" i="8"/>
  <c r="I2900" i="8"/>
  <c r="I2899" i="8"/>
  <c r="I2898" i="8"/>
  <c r="I2897" i="8"/>
  <c r="I2896" i="8"/>
  <c r="I2895" i="8"/>
  <c r="I2894" i="8"/>
  <c r="I2893" i="8"/>
  <c r="I2892" i="8"/>
  <c r="I2891" i="8"/>
  <c r="I2890" i="8"/>
  <c r="I2889" i="8"/>
  <c r="I2888" i="8"/>
  <c r="I2887" i="8"/>
  <c r="I2886" i="8"/>
  <c r="I2885" i="8"/>
  <c r="I2884" i="8"/>
  <c r="I2883" i="8"/>
  <c r="I2882" i="8"/>
  <c r="I2881" i="8"/>
  <c r="I2880" i="8"/>
  <c r="I2879" i="8"/>
  <c r="I2878" i="8"/>
  <c r="I2877" i="8"/>
  <c r="I2876" i="8"/>
  <c r="I2875" i="8"/>
  <c r="I2874" i="8"/>
  <c r="I2873" i="8"/>
  <c r="I2872" i="8"/>
  <c r="I2871" i="8"/>
  <c r="I2870" i="8"/>
  <c r="I2869" i="8"/>
  <c r="I2868" i="8"/>
  <c r="I2867" i="8"/>
  <c r="I2866" i="8"/>
  <c r="I2865" i="8"/>
  <c r="I2864" i="8"/>
  <c r="I2863" i="8"/>
  <c r="I2862" i="8"/>
  <c r="I2861" i="8"/>
  <c r="I2860" i="8"/>
  <c r="I2859" i="8"/>
  <c r="I2858" i="8"/>
  <c r="I2857" i="8"/>
  <c r="I2856" i="8"/>
  <c r="I2855" i="8"/>
  <c r="I2854" i="8"/>
  <c r="I2853" i="8"/>
  <c r="I2852" i="8"/>
  <c r="I2851" i="8"/>
  <c r="I2850" i="8"/>
  <c r="I2849" i="8"/>
  <c r="I2848" i="8"/>
  <c r="I2847" i="8"/>
  <c r="I2846" i="8"/>
  <c r="I2845" i="8"/>
  <c r="I2844" i="8"/>
  <c r="I2843" i="8"/>
  <c r="I2842" i="8"/>
  <c r="I2841" i="8"/>
  <c r="I2840" i="8"/>
  <c r="I2839" i="8"/>
  <c r="I2838" i="8"/>
  <c r="I2837" i="8"/>
  <c r="I2836" i="8"/>
  <c r="I2835" i="8"/>
  <c r="I2834" i="8"/>
  <c r="I2833" i="8"/>
  <c r="I2832" i="8"/>
  <c r="I2831" i="8"/>
  <c r="I2830" i="8"/>
  <c r="I2829" i="8"/>
  <c r="I2828" i="8"/>
  <c r="I2827" i="8"/>
  <c r="I2826" i="8"/>
  <c r="I2825" i="8"/>
  <c r="I2824" i="8"/>
  <c r="I2823" i="8"/>
  <c r="I2822" i="8"/>
  <c r="I2821" i="8"/>
  <c r="I2820" i="8"/>
  <c r="I2819" i="8"/>
  <c r="I2818" i="8"/>
  <c r="I2817" i="8"/>
  <c r="I2816" i="8"/>
  <c r="I2815" i="8"/>
  <c r="I2814" i="8"/>
  <c r="I2813" i="8"/>
  <c r="I2812" i="8"/>
  <c r="I2811" i="8"/>
  <c r="I2810" i="8"/>
  <c r="I2809" i="8"/>
  <c r="I2808" i="8"/>
  <c r="I2807" i="8"/>
  <c r="I2806" i="8"/>
  <c r="I2805" i="8"/>
  <c r="I2804" i="8"/>
  <c r="I2803" i="8"/>
  <c r="I2802" i="8"/>
  <c r="I2801" i="8"/>
  <c r="I2800" i="8"/>
  <c r="I2799" i="8"/>
  <c r="I2798" i="8"/>
  <c r="I2797" i="8"/>
  <c r="I2796" i="8"/>
  <c r="I2795" i="8"/>
  <c r="I2794" i="8"/>
  <c r="I2793" i="8"/>
  <c r="I2792" i="8"/>
  <c r="I2791" i="8"/>
  <c r="I2790" i="8"/>
  <c r="I2789" i="8"/>
  <c r="I2788" i="8"/>
  <c r="I2787" i="8"/>
  <c r="I2786" i="8"/>
  <c r="I2785" i="8"/>
  <c r="I2784" i="8"/>
  <c r="I2783" i="8"/>
  <c r="I2782" i="8"/>
  <c r="I2781" i="8"/>
  <c r="I2780" i="8"/>
  <c r="I2779" i="8"/>
  <c r="I2778" i="8"/>
  <c r="I2777" i="8"/>
  <c r="I2776" i="8"/>
  <c r="I2775" i="8"/>
  <c r="I2774" i="8"/>
  <c r="I2773" i="8"/>
  <c r="I2772" i="8"/>
  <c r="I2771" i="8"/>
  <c r="I2770" i="8"/>
  <c r="I2769" i="8"/>
  <c r="I2768" i="8"/>
  <c r="I2767" i="8"/>
  <c r="I2766" i="8"/>
  <c r="I2765" i="8"/>
  <c r="I2764" i="8"/>
  <c r="I2763" i="8"/>
  <c r="I2762" i="8"/>
  <c r="I2761" i="8"/>
  <c r="I2760" i="8"/>
  <c r="I2759" i="8"/>
  <c r="I2758" i="8"/>
  <c r="I2757" i="8"/>
  <c r="I2756" i="8"/>
  <c r="I2755" i="8"/>
  <c r="I2754" i="8"/>
  <c r="I2753" i="8"/>
  <c r="I2752" i="8"/>
  <c r="I2751" i="8"/>
  <c r="I2750" i="8"/>
  <c r="I2749" i="8"/>
  <c r="I2748" i="8"/>
  <c r="I2747" i="8"/>
  <c r="I2746" i="8"/>
  <c r="I2745" i="8"/>
  <c r="I2744" i="8"/>
  <c r="I2743" i="8"/>
  <c r="I2742" i="8"/>
  <c r="I2741" i="8"/>
  <c r="I2740" i="8"/>
  <c r="I2739" i="8"/>
  <c r="I2738" i="8"/>
  <c r="I2737" i="8"/>
  <c r="I2736" i="8"/>
  <c r="I2735" i="8"/>
  <c r="I2734" i="8"/>
  <c r="I2733" i="8"/>
  <c r="I2732" i="8"/>
  <c r="I2731" i="8"/>
  <c r="I2730" i="8"/>
  <c r="I2729" i="8"/>
  <c r="I2728" i="8"/>
  <c r="I2727" i="8"/>
  <c r="I2726" i="8"/>
  <c r="I2725" i="8"/>
  <c r="I2724" i="8"/>
  <c r="I2723" i="8"/>
  <c r="I2722" i="8"/>
  <c r="I2721" i="8"/>
  <c r="I2720" i="8"/>
  <c r="I2719" i="8"/>
  <c r="I2718" i="8"/>
  <c r="I2717" i="8"/>
  <c r="I2716" i="8"/>
  <c r="I2715" i="8"/>
  <c r="I2714" i="8"/>
  <c r="I2713" i="8"/>
  <c r="I2712" i="8"/>
  <c r="I2711" i="8"/>
  <c r="I2710" i="8"/>
  <c r="I2709" i="8"/>
  <c r="I2708" i="8"/>
  <c r="I2707" i="8"/>
  <c r="I2706" i="8"/>
  <c r="I2705" i="8"/>
  <c r="I2704" i="8"/>
  <c r="I2703" i="8"/>
  <c r="I2702" i="8"/>
  <c r="I2701" i="8"/>
  <c r="I2700" i="8"/>
  <c r="I2699" i="8"/>
  <c r="I2698" i="8"/>
  <c r="I2697" i="8"/>
  <c r="I2696" i="8"/>
  <c r="I2695" i="8"/>
  <c r="I2694" i="8"/>
  <c r="I2693" i="8"/>
  <c r="I2692" i="8"/>
  <c r="I2691" i="8"/>
  <c r="I2690" i="8"/>
  <c r="I2689" i="8"/>
  <c r="I2688" i="8"/>
  <c r="I2687" i="8"/>
  <c r="I2686" i="8"/>
  <c r="I2685" i="8"/>
  <c r="I2684" i="8"/>
  <c r="I2683" i="8"/>
  <c r="I2682" i="8"/>
  <c r="I2681" i="8"/>
  <c r="I2680" i="8"/>
  <c r="I2679" i="8"/>
  <c r="I2678" i="8"/>
  <c r="I2677" i="8"/>
  <c r="I2676" i="8"/>
  <c r="I2675" i="8"/>
  <c r="I2674" i="8"/>
  <c r="I2673" i="8"/>
  <c r="I2672" i="8"/>
  <c r="I2671" i="8"/>
  <c r="I2670" i="8"/>
  <c r="I2669" i="8"/>
  <c r="I2668" i="8"/>
  <c r="I2667" i="8"/>
  <c r="I2666" i="8"/>
  <c r="I2665" i="8"/>
  <c r="I2664" i="8"/>
  <c r="I2663" i="8"/>
  <c r="I2662" i="8"/>
  <c r="I2661" i="8"/>
  <c r="I2660" i="8"/>
  <c r="I2659" i="8"/>
  <c r="I2658" i="8"/>
  <c r="I2657" i="8"/>
  <c r="I2656" i="8"/>
  <c r="I2655" i="8"/>
  <c r="I2654" i="8"/>
  <c r="I2653" i="8"/>
  <c r="I2652" i="8"/>
  <c r="I2651" i="8"/>
  <c r="I2650" i="8"/>
  <c r="I2649" i="8"/>
  <c r="I2648" i="8"/>
  <c r="I2647" i="8"/>
  <c r="I2646" i="8"/>
  <c r="I2645" i="8"/>
  <c r="I2644" i="8"/>
  <c r="I2643" i="8"/>
  <c r="I2642" i="8"/>
  <c r="I2641" i="8"/>
  <c r="I2640" i="8"/>
  <c r="I2639" i="8"/>
  <c r="I2638" i="8"/>
  <c r="I2637" i="8"/>
  <c r="I2636" i="8"/>
  <c r="I2635" i="8"/>
  <c r="I2634" i="8"/>
  <c r="I2633" i="8"/>
  <c r="I2632" i="8"/>
  <c r="I2631" i="8"/>
  <c r="I2630" i="8"/>
  <c r="I2629" i="8"/>
  <c r="I2628" i="8"/>
  <c r="I2627" i="8"/>
  <c r="I2626" i="8"/>
  <c r="I2625" i="8"/>
  <c r="I2624" i="8"/>
  <c r="I2623" i="8"/>
  <c r="I2622" i="8"/>
  <c r="I2621" i="8"/>
  <c r="I2620" i="8"/>
  <c r="I2619" i="8"/>
  <c r="I2618" i="8"/>
  <c r="I2617" i="8"/>
  <c r="I2616" i="8"/>
  <c r="I2615" i="8"/>
  <c r="I2614" i="8"/>
  <c r="I2613" i="8"/>
  <c r="I2612" i="8"/>
  <c r="I2611" i="8"/>
  <c r="I2610" i="8"/>
  <c r="I2609" i="8"/>
  <c r="I2608" i="8"/>
  <c r="I2607" i="8"/>
  <c r="I2606" i="8"/>
  <c r="I2605" i="8"/>
  <c r="I2604" i="8"/>
  <c r="I2603" i="8"/>
  <c r="I2602" i="8"/>
  <c r="I2601" i="8"/>
  <c r="I2600" i="8"/>
  <c r="I2599" i="8"/>
  <c r="I2598" i="8"/>
  <c r="I2597" i="8"/>
  <c r="I2596" i="8"/>
  <c r="I2595" i="8"/>
  <c r="I2594" i="8"/>
  <c r="I2593" i="8"/>
  <c r="I2592" i="8"/>
  <c r="I2591" i="8"/>
  <c r="I2590" i="8"/>
  <c r="I2589" i="8"/>
  <c r="I2588" i="8"/>
  <c r="I2587" i="8"/>
  <c r="I2586" i="8"/>
  <c r="I2585" i="8"/>
  <c r="I2584" i="8"/>
  <c r="I2583" i="8"/>
  <c r="I2582" i="8"/>
  <c r="I2581" i="8"/>
  <c r="I2580" i="8"/>
  <c r="I2579" i="8"/>
  <c r="I2578" i="8"/>
  <c r="I2577" i="8"/>
  <c r="I2576" i="8"/>
  <c r="I2575" i="8"/>
  <c r="I2574" i="8"/>
  <c r="I2573" i="8"/>
  <c r="I2572" i="8"/>
  <c r="I2571" i="8"/>
  <c r="I2570" i="8"/>
  <c r="I2569" i="8"/>
  <c r="I2568" i="8"/>
  <c r="I2567" i="8"/>
  <c r="I2566" i="8"/>
  <c r="I2565" i="8"/>
  <c r="I2564" i="8"/>
  <c r="I2563" i="8"/>
  <c r="I2562" i="8"/>
  <c r="I2561" i="8"/>
  <c r="I2560" i="8"/>
  <c r="I2559" i="8"/>
  <c r="I2558" i="8"/>
  <c r="I2557" i="8"/>
  <c r="I2556" i="8"/>
  <c r="I2555" i="8"/>
  <c r="I2554" i="8"/>
  <c r="I2553" i="8"/>
  <c r="I2552" i="8"/>
  <c r="I2551" i="8"/>
  <c r="I2550" i="8"/>
  <c r="I2549" i="8"/>
  <c r="I2548" i="8"/>
  <c r="I2547" i="8"/>
  <c r="I2546" i="8"/>
  <c r="I2545" i="8"/>
  <c r="I2544" i="8"/>
  <c r="I2543" i="8"/>
  <c r="I2542" i="8"/>
  <c r="I2541" i="8"/>
  <c r="I2540" i="8"/>
  <c r="I2539" i="8"/>
  <c r="I2538" i="8"/>
  <c r="I2537" i="8"/>
  <c r="I2536" i="8"/>
  <c r="I2535" i="8"/>
  <c r="I2534" i="8"/>
  <c r="I2533" i="8"/>
  <c r="I2532" i="8"/>
  <c r="I2531" i="8"/>
  <c r="I2530" i="8"/>
  <c r="I2529" i="8"/>
  <c r="I2528" i="8"/>
  <c r="I2527" i="8"/>
  <c r="I2526" i="8"/>
  <c r="I2525" i="8"/>
  <c r="I2524" i="8"/>
  <c r="I2523" i="8"/>
  <c r="I2522" i="8"/>
  <c r="I2521" i="8"/>
  <c r="I2520" i="8"/>
  <c r="I2519" i="8"/>
  <c r="I2518" i="8"/>
  <c r="I2517" i="8"/>
  <c r="I2516" i="8"/>
  <c r="I2515" i="8"/>
  <c r="I2514" i="8"/>
  <c r="I2513" i="8"/>
  <c r="I2512" i="8"/>
  <c r="I2511" i="8"/>
  <c r="I2510" i="8"/>
  <c r="I2509" i="8"/>
  <c r="I2508" i="8"/>
  <c r="I2507" i="8"/>
  <c r="I2506" i="8"/>
  <c r="I2505" i="8"/>
  <c r="I2504" i="8"/>
  <c r="I2503" i="8"/>
  <c r="I2502" i="8"/>
  <c r="I2501" i="8"/>
  <c r="I2500" i="8"/>
  <c r="I2499" i="8"/>
  <c r="I2498" i="8"/>
  <c r="I2497" i="8"/>
  <c r="I2496" i="8"/>
  <c r="I2495" i="8"/>
  <c r="I2494" i="8"/>
  <c r="I2493" i="8"/>
  <c r="I2492" i="8"/>
  <c r="I2491" i="8"/>
  <c r="I2490" i="8"/>
  <c r="I2489" i="8"/>
  <c r="I2488" i="8"/>
  <c r="I2487" i="8"/>
  <c r="I2486" i="8"/>
  <c r="I2485" i="8"/>
  <c r="I2484" i="8"/>
  <c r="I2483" i="8"/>
  <c r="I2482" i="8"/>
  <c r="I2481" i="8"/>
  <c r="I2480" i="8"/>
  <c r="I2479" i="8"/>
  <c r="I2478" i="8"/>
  <c r="I2477" i="8"/>
  <c r="I2476" i="8"/>
  <c r="I2475" i="8"/>
  <c r="I2474" i="8"/>
  <c r="I2473" i="8"/>
  <c r="I2472" i="8"/>
  <c r="I2471" i="8"/>
  <c r="I2470" i="8"/>
  <c r="I2469" i="8"/>
  <c r="I2468" i="8"/>
  <c r="I2467" i="8"/>
  <c r="I2466" i="8"/>
  <c r="I2465" i="8"/>
  <c r="I2464" i="8"/>
  <c r="I2463" i="8"/>
  <c r="I2462" i="8"/>
  <c r="I2461" i="8"/>
  <c r="I2460" i="8"/>
  <c r="I2459" i="8"/>
  <c r="I2458" i="8"/>
  <c r="I2457" i="8"/>
  <c r="I2456" i="8"/>
  <c r="I2455" i="8"/>
  <c r="I2454" i="8"/>
  <c r="I2453" i="8"/>
  <c r="I2452" i="8"/>
  <c r="I2451" i="8"/>
  <c r="I2450" i="8"/>
  <c r="I2449" i="8"/>
  <c r="I2448" i="8"/>
  <c r="I2447" i="8"/>
  <c r="I2446" i="8"/>
  <c r="I2445" i="8"/>
  <c r="I2444" i="8"/>
  <c r="I2443" i="8"/>
  <c r="I2442" i="8"/>
  <c r="I2441" i="8"/>
  <c r="I2440" i="8"/>
  <c r="I2439" i="8"/>
  <c r="I2438" i="8"/>
  <c r="I2437" i="8"/>
  <c r="I2436" i="8"/>
  <c r="I2435" i="8"/>
  <c r="I2434" i="8"/>
  <c r="I2433" i="8"/>
  <c r="I2432" i="8"/>
  <c r="I2431" i="8"/>
  <c r="I2430" i="8"/>
  <c r="I2429" i="8"/>
  <c r="I2428" i="8"/>
  <c r="I2427" i="8"/>
  <c r="I2426" i="8"/>
  <c r="I2425" i="8"/>
  <c r="I2424" i="8"/>
  <c r="I2423" i="8"/>
  <c r="I2422" i="8"/>
  <c r="I2421" i="8"/>
  <c r="I2420" i="8"/>
  <c r="I2419" i="8"/>
  <c r="I2418" i="8"/>
  <c r="I2417" i="8"/>
  <c r="I2416" i="8"/>
  <c r="I2415" i="8"/>
  <c r="I2414" i="8"/>
  <c r="I2413" i="8"/>
  <c r="I2412" i="8"/>
  <c r="I2411" i="8"/>
  <c r="I2410" i="8"/>
  <c r="I2409" i="8"/>
  <c r="I2408" i="8"/>
  <c r="I2407" i="8"/>
  <c r="I2406" i="8"/>
  <c r="I2405" i="8"/>
  <c r="I2404" i="8"/>
  <c r="I2403" i="8"/>
  <c r="I2402" i="8"/>
  <c r="I2401" i="8"/>
  <c r="I2400" i="8"/>
  <c r="I2399" i="8"/>
  <c r="I2398" i="8"/>
  <c r="I2397" i="8"/>
  <c r="I2396" i="8"/>
  <c r="I2395" i="8"/>
  <c r="I2394" i="8"/>
  <c r="I2393" i="8"/>
  <c r="I2392" i="8"/>
  <c r="I2391" i="8"/>
  <c r="I2390" i="8"/>
  <c r="I2389" i="8"/>
  <c r="I2388" i="8"/>
  <c r="I2387" i="8"/>
  <c r="I2386" i="8"/>
  <c r="I2385" i="8"/>
  <c r="I2384" i="8"/>
  <c r="I2383" i="8"/>
  <c r="I2382" i="8"/>
  <c r="I2381" i="8"/>
  <c r="I2380" i="8"/>
  <c r="I2379" i="8"/>
  <c r="I2378" i="8"/>
  <c r="I2377" i="8"/>
  <c r="I2376" i="8"/>
  <c r="I2375" i="8"/>
  <c r="I2374" i="8"/>
  <c r="I2373" i="8"/>
  <c r="I2372" i="8"/>
  <c r="I2371" i="8"/>
  <c r="I2370" i="8"/>
  <c r="I2369" i="8"/>
  <c r="I2368" i="8"/>
  <c r="I2367" i="8"/>
  <c r="I2366" i="8"/>
  <c r="I2365" i="8"/>
  <c r="I2364" i="8"/>
  <c r="I2363" i="8"/>
  <c r="I2362" i="8"/>
  <c r="I2361" i="8"/>
  <c r="I2360" i="8"/>
  <c r="I2359" i="8"/>
  <c r="I2358" i="8"/>
  <c r="I2357" i="8"/>
  <c r="I2356" i="8"/>
  <c r="I2355" i="8"/>
  <c r="I2354" i="8"/>
  <c r="I2353" i="8"/>
  <c r="I2352" i="8"/>
  <c r="I2351" i="8"/>
  <c r="I2350" i="8"/>
  <c r="I2349" i="8"/>
  <c r="I2348" i="8"/>
  <c r="I2347" i="8"/>
  <c r="I2346" i="8"/>
  <c r="I2345" i="8"/>
  <c r="I2344" i="8"/>
  <c r="I2343" i="8"/>
  <c r="I2342" i="8"/>
  <c r="I2341" i="8"/>
  <c r="I2340" i="8"/>
  <c r="I2339" i="8"/>
  <c r="I2338" i="8"/>
  <c r="I2337" i="8"/>
  <c r="I2336" i="8"/>
  <c r="I2335" i="8"/>
  <c r="I2334" i="8"/>
  <c r="I2333" i="8"/>
  <c r="I2332" i="8"/>
  <c r="I2331" i="8"/>
  <c r="I2330" i="8"/>
  <c r="I2329" i="8"/>
  <c r="I2328" i="8"/>
  <c r="I2327" i="8"/>
  <c r="I2326" i="8"/>
  <c r="I2325" i="8"/>
  <c r="I2324" i="8"/>
  <c r="I2323" i="8"/>
  <c r="I2322" i="8"/>
  <c r="I2321" i="8"/>
  <c r="I2320" i="8"/>
  <c r="I2319" i="8"/>
  <c r="I2318" i="8"/>
  <c r="I2317" i="8"/>
  <c r="I2316" i="8"/>
  <c r="I2315" i="8"/>
  <c r="I2314" i="8"/>
  <c r="I2313" i="8"/>
  <c r="I2312" i="8"/>
  <c r="I2311" i="8"/>
  <c r="I2310" i="8"/>
  <c r="I2309" i="8"/>
  <c r="I2308" i="8"/>
  <c r="I2307" i="8"/>
  <c r="I2306" i="8"/>
  <c r="I2305" i="8"/>
  <c r="I2304" i="8"/>
  <c r="I2303" i="8"/>
  <c r="I2302" i="8"/>
  <c r="I2301" i="8"/>
  <c r="I2300" i="8"/>
  <c r="I2299" i="8"/>
  <c r="I2298" i="8"/>
  <c r="I2297" i="8"/>
  <c r="I2296" i="8"/>
  <c r="I2295" i="8"/>
  <c r="I2294" i="8"/>
  <c r="I2293" i="8"/>
  <c r="I2292" i="8"/>
  <c r="I2291" i="8"/>
  <c r="I2290" i="8"/>
  <c r="I2289" i="8"/>
  <c r="I2288" i="8"/>
  <c r="I2287" i="8"/>
  <c r="I2286" i="8"/>
  <c r="I2285" i="8"/>
  <c r="I2284" i="8"/>
  <c r="I2283" i="8"/>
  <c r="I2282" i="8"/>
  <c r="I2281" i="8"/>
  <c r="I2280" i="8"/>
  <c r="I2279" i="8"/>
  <c r="I2278" i="8"/>
  <c r="I2277" i="8"/>
  <c r="I2276" i="8"/>
  <c r="I2275" i="8"/>
  <c r="I2274" i="8"/>
  <c r="I2273" i="8"/>
  <c r="I2272" i="8"/>
  <c r="I2271" i="8"/>
  <c r="I2270" i="8"/>
  <c r="I2269" i="8"/>
  <c r="I2268" i="8"/>
  <c r="I2267" i="8"/>
  <c r="I2266" i="8"/>
  <c r="I2265" i="8"/>
  <c r="I2264" i="8"/>
  <c r="I2263" i="8"/>
  <c r="I2262" i="8"/>
  <c r="I2261" i="8"/>
  <c r="I2260" i="8"/>
  <c r="I2259" i="8"/>
  <c r="I2258" i="8"/>
  <c r="I2257" i="8"/>
  <c r="I2256" i="8"/>
  <c r="I2255" i="8"/>
  <c r="I2254" i="8"/>
  <c r="I2253" i="8"/>
  <c r="I2252" i="8"/>
  <c r="I2251" i="8"/>
  <c r="I2250" i="8"/>
  <c r="I2249" i="8"/>
  <c r="I2248" i="8"/>
  <c r="I2247" i="8"/>
  <c r="I2246" i="8"/>
  <c r="I2245" i="8"/>
  <c r="I2244" i="8"/>
  <c r="I2243" i="8"/>
  <c r="I2242" i="8"/>
  <c r="I2241" i="8"/>
  <c r="I2240" i="8"/>
  <c r="I2239" i="8"/>
  <c r="I2238" i="8"/>
  <c r="I2237" i="8"/>
  <c r="I2236" i="8"/>
  <c r="I2235" i="8"/>
  <c r="I2234" i="8"/>
  <c r="I2233" i="8"/>
  <c r="I2232" i="8"/>
  <c r="I2231" i="8"/>
  <c r="I2230" i="8"/>
  <c r="I2229" i="8"/>
  <c r="I2228" i="8"/>
  <c r="I2227" i="8"/>
  <c r="I2226" i="8"/>
  <c r="I2225" i="8"/>
  <c r="I2224" i="8"/>
  <c r="I2223" i="8"/>
  <c r="I2222" i="8"/>
  <c r="I2221" i="8"/>
  <c r="I2220" i="8"/>
  <c r="I2219" i="8"/>
  <c r="I2218" i="8"/>
  <c r="I2217" i="8"/>
  <c r="I2216" i="8"/>
  <c r="I2215" i="8"/>
  <c r="I2214" i="8"/>
  <c r="I2213" i="8"/>
  <c r="I2212" i="8"/>
  <c r="I2211" i="8"/>
  <c r="I2210" i="8"/>
  <c r="I2209" i="8"/>
  <c r="I2208" i="8"/>
  <c r="I2207" i="8"/>
  <c r="I2206" i="8"/>
  <c r="I2205" i="8"/>
  <c r="I2204" i="8"/>
  <c r="I2203" i="8"/>
  <c r="I2202" i="8"/>
  <c r="I2201" i="8"/>
  <c r="I2200" i="8"/>
  <c r="I2199" i="8"/>
  <c r="I2198" i="8"/>
  <c r="I2197" i="8"/>
  <c r="I2196" i="8"/>
  <c r="I2195" i="8"/>
  <c r="I2194" i="8"/>
  <c r="I2193" i="8"/>
  <c r="I2192" i="8"/>
  <c r="I2191" i="8"/>
  <c r="I2190" i="8"/>
  <c r="I2189" i="8"/>
  <c r="I2188" i="8"/>
  <c r="I2187" i="8"/>
  <c r="I2186" i="8"/>
  <c r="I2185" i="8"/>
  <c r="I2184" i="8"/>
  <c r="I2183" i="8"/>
  <c r="I2182" i="8"/>
  <c r="I2181" i="8"/>
  <c r="I2180" i="8"/>
  <c r="I2179" i="8"/>
  <c r="I2178" i="8"/>
  <c r="I2177" i="8"/>
  <c r="I2176" i="8"/>
  <c r="I2175" i="8"/>
  <c r="I2174" i="8"/>
  <c r="I2173" i="8"/>
  <c r="I2172" i="8"/>
  <c r="I2171" i="8"/>
  <c r="I2170" i="8"/>
  <c r="I2169" i="8"/>
  <c r="I2168" i="8"/>
  <c r="I2167" i="8"/>
  <c r="I2166" i="8"/>
  <c r="I2165" i="8"/>
  <c r="I2164" i="8"/>
  <c r="I2163" i="8"/>
  <c r="I2162" i="8"/>
  <c r="I2161" i="8"/>
  <c r="I2160" i="8"/>
  <c r="I2159" i="8"/>
  <c r="I2158" i="8"/>
  <c r="I2157" i="8"/>
  <c r="I2156" i="8"/>
  <c r="I2155" i="8"/>
  <c r="I2154" i="8"/>
  <c r="I2153" i="8"/>
  <c r="I2152" i="8"/>
  <c r="I2151" i="8"/>
  <c r="I2150" i="8"/>
  <c r="I2149" i="8"/>
  <c r="I2148" i="8"/>
  <c r="I2147" i="8"/>
  <c r="I2146" i="8"/>
  <c r="I2145" i="8"/>
  <c r="I2144" i="8"/>
  <c r="I2143" i="8"/>
  <c r="I2142" i="8"/>
  <c r="I2141" i="8"/>
  <c r="I2140" i="8"/>
  <c r="I2139" i="8"/>
  <c r="I2138" i="8"/>
  <c r="I2137" i="8"/>
  <c r="I2136" i="8"/>
  <c r="I2135" i="8"/>
  <c r="I2134" i="8"/>
  <c r="I2133" i="8"/>
  <c r="I2132" i="8"/>
  <c r="I2131" i="8"/>
  <c r="I2130" i="8"/>
  <c r="I2129" i="8"/>
  <c r="I2128" i="8"/>
  <c r="I2127" i="8"/>
  <c r="I2126" i="8"/>
  <c r="I2125" i="8"/>
  <c r="I2124" i="8"/>
  <c r="I2123" i="8"/>
  <c r="I2122" i="8"/>
  <c r="I2121" i="8"/>
  <c r="I2120" i="8"/>
  <c r="I2119" i="8"/>
  <c r="I2118" i="8"/>
  <c r="I2117" i="8"/>
  <c r="I2116" i="8"/>
  <c r="I2115" i="8"/>
  <c r="I2114" i="8"/>
  <c r="I2113" i="8"/>
  <c r="I2112" i="8"/>
  <c r="I2111" i="8"/>
  <c r="I2110" i="8"/>
  <c r="I2109" i="8"/>
  <c r="I2108" i="8"/>
  <c r="I2107" i="8"/>
  <c r="I2106" i="8"/>
  <c r="I2105" i="8"/>
  <c r="I2104" i="8"/>
  <c r="I2103" i="8"/>
  <c r="I2102" i="8"/>
  <c r="I2101" i="8"/>
  <c r="I2100" i="8"/>
  <c r="I2099" i="8"/>
  <c r="I2098" i="8"/>
  <c r="I2097" i="8"/>
  <c r="I2096" i="8"/>
  <c r="I2095" i="8"/>
  <c r="I2094" i="8"/>
  <c r="I2093" i="8"/>
  <c r="I2092" i="8"/>
  <c r="I2091" i="8"/>
  <c r="I2090" i="8"/>
  <c r="I2089" i="8"/>
  <c r="I2088" i="8"/>
  <c r="I2087" i="8"/>
  <c r="I2086" i="8"/>
  <c r="I2085" i="8"/>
  <c r="I2084" i="8"/>
  <c r="I2083" i="8"/>
  <c r="I2082" i="8"/>
  <c r="I2081" i="8"/>
  <c r="I2080" i="8"/>
  <c r="I2079" i="8"/>
  <c r="I2078" i="8"/>
  <c r="I2077" i="8"/>
  <c r="I2076" i="8"/>
  <c r="I2075" i="8"/>
  <c r="I2074" i="8"/>
  <c r="I2073" i="8"/>
  <c r="I2072" i="8"/>
  <c r="I2071" i="8"/>
  <c r="I2070" i="8"/>
  <c r="I2069" i="8"/>
  <c r="I2068" i="8"/>
  <c r="I2067" i="8"/>
  <c r="I2066" i="8"/>
  <c r="I2065" i="8"/>
  <c r="I2064" i="8"/>
  <c r="I2063" i="8"/>
  <c r="I2062" i="8"/>
  <c r="I2061" i="8"/>
  <c r="I2060" i="8"/>
  <c r="I2059" i="8"/>
  <c r="I2058" i="8"/>
  <c r="I2057" i="8"/>
  <c r="I2056" i="8"/>
  <c r="I2055" i="8"/>
  <c r="I2054" i="8"/>
  <c r="I2053" i="8"/>
  <c r="I2052" i="8"/>
  <c r="I2051" i="8"/>
  <c r="I2050" i="8"/>
  <c r="I2049" i="8"/>
  <c r="I2048" i="8"/>
  <c r="I2047" i="8"/>
  <c r="I2046" i="8"/>
  <c r="I2045" i="8"/>
  <c r="I2044" i="8"/>
  <c r="I2043" i="8"/>
  <c r="I2042" i="8"/>
  <c r="I2041" i="8"/>
  <c r="I2040" i="8"/>
  <c r="I2039" i="8"/>
  <c r="I2038" i="8"/>
  <c r="I2037" i="8"/>
  <c r="I2036" i="8"/>
  <c r="I2035" i="8"/>
  <c r="I2034" i="8"/>
  <c r="I2033" i="8"/>
  <c r="I2032" i="8"/>
  <c r="I2031" i="8"/>
  <c r="I2030" i="8"/>
  <c r="I2029" i="8"/>
  <c r="I2028" i="8"/>
  <c r="I2027" i="8"/>
  <c r="I2026" i="8"/>
  <c r="I2025" i="8"/>
  <c r="I2024" i="8"/>
  <c r="I2023" i="8"/>
  <c r="I2022" i="8"/>
  <c r="I2021" i="8"/>
  <c r="I2020" i="8"/>
  <c r="I2019" i="8"/>
  <c r="I2018" i="8"/>
  <c r="I2017" i="8"/>
  <c r="I2016" i="8"/>
  <c r="I2015" i="8"/>
  <c r="I2014" i="8"/>
  <c r="I2013" i="8"/>
  <c r="I2012" i="8"/>
  <c r="I2011" i="8"/>
  <c r="I2010" i="8"/>
  <c r="I2009" i="8"/>
  <c r="I2008" i="8"/>
  <c r="I2007" i="8"/>
  <c r="I2006" i="8"/>
  <c r="I2005" i="8"/>
  <c r="I2004" i="8"/>
  <c r="I2003" i="8"/>
  <c r="I2002" i="8"/>
  <c r="I2001" i="8"/>
  <c r="I2000" i="8"/>
  <c r="I1999" i="8"/>
  <c r="I1998" i="8"/>
  <c r="I1997" i="8"/>
  <c r="I1996" i="8"/>
  <c r="I1995" i="8"/>
  <c r="I1994" i="8"/>
  <c r="I1993" i="8"/>
  <c r="I1992" i="8"/>
  <c r="I1991" i="8"/>
  <c r="I1990" i="8"/>
  <c r="I1989" i="8"/>
  <c r="I1988" i="8"/>
  <c r="I1987" i="8"/>
  <c r="I1986" i="8"/>
  <c r="I1985" i="8"/>
  <c r="I1984" i="8"/>
  <c r="I1983" i="8"/>
  <c r="I1982" i="8"/>
  <c r="I1981" i="8"/>
  <c r="I1980" i="8"/>
  <c r="I1979" i="8"/>
  <c r="I1978" i="8"/>
  <c r="I1977" i="8"/>
  <c r="I1976" i="8"/>
  <c r="I1975" i="8"/>
  <c r="I1974" i="8"/>
  <c r="I1973" i="8"/>
  <c r="I1972" i="8"/>
  <c r="I1971" i="8"/>
  <c r="I1970" i="8"/>
  <c r="I1969" i="8"/>
  <c r="I1968" i="8"/>
  <c r="I1967" i="8"/>
  <c r="I1966" i="8"/>
  <c r="I1965" i="8"/>
  <c r="I1964" i="8"/>
  <c r="I1963" i="8"/>
  <c r="I1962" i="8"/>
  <c r="I1961" i="8"/>
  <c r="I1960" i="8"/>
  <c r="I1959" i="8"/>
  <c r="I1958" i="8"/>
  <c r="I1957" i="8"/>
  <c r="I1956" i="8"/>
  <c r="I1955" i="8"/>
  <c r="I1954" i="8"/>
  <c r="I1953" i="8"/>
  <c r="I1952" i="8"/>
  <c r="I1951" i="8"/>
  <c r="I1950" i="8"/>
  <c r="I1949" i="8"/>
  <c r="I1948" i="8"/>
  <c r="I1947" i="8"/>
  <c r="I1946" i="8"/>
  <c r="I1945" i="8"/>
  <c r="I1944" i="8"/>
  <c r="I1943" i="8"/>
  <c r="I1942" i="8"/>
  <c r="I1941" i="8"/>
  <c r="I1940" i="8"/>
  <c r="I1939" i="8"/>
  <c r="I1938" i="8"/>
  <c r="I1937" i="8"/>
  <c r="I1936" i="8"/>
  <c r="I1935" i="8"/>
  <c r="I1934" i="8"/>
  <c r="I1933" i="8"/>
  <c r="I1932" i="8"/>
  <c r="I1931" i="8"/>
  <c r="I1930" i="8"/>
  <c r="I1929" i="8"/>
  <c r="I1928" i="8"/>
  <c r="I1927" i="8"/>
  <c r="I1926" i="8"/>
  <c r="I1925" i="8"/>
  <c r="I1924" i="8"/>
  <c r="I1923" i="8"/>
  <c r="I1922" i="8"/>
  <c r="I1921" i="8"/>
  <c r="I1920" i="8"/>
  <c r="I1919" i="8"/>
  <c r="I1918" i="8"/>
  <c r="I1917" i="8"/>
  <c r="I1916" i="8"/>
  <c r="I1915" i="8"/>
  <c r="I1914" i="8"/>
  <c r="I1913" i="8"/>
  <c r="I1912" i="8"/>
  <c r="I1911" i="8"/>
  <c r="I1910" i="8"/>
  <c r="I1909" i="8"/>
  <c r="I1908" i="8"/>
  <c r="I1907" i="8"/>
  <c r="I1906" i="8"/>
  <c r="I1905" i="8"/>
  <c r="I1904" i="8"/>
  <c r="I1903" i="8"/>
  <c r="I1902" i="8"/>
  <c r="I1901" i="8"/>
  <c r="I1900" i="8"/>
  <c r="I1899" i="8"/>
  <c r="I1898" i="8"/>
  <c r="I1897" i="8"/>
  <c r="I1896" i="8"/>
  <c r="I1895" i="8"/>
  <c r="I1894" i="8"/>
  <c r="I1893" i="8"/>
  <c r="I1892" i="8"/>
  <c r="I1891" i="8"/>
  <c r="I1890" i="8"/>
  <c r="I1889" i="8"/>
  <c r="I1888" i="8"/>
  <c r="I1887" i="8"/>
  <c r="I1886" i="8"/>
  <c r="I1885" i="8"/>
  <c r="I1884" i="8"/>
  <c r="I1883" i="8"/>
  <c r="I1882" i="8"/>
  <c r="I1881" i="8"/>
  <c r="I1880" i="8"/>
  <c r="I1879" i="8"/>
  <c r="I1878" i="8"/>
  <c r="I1877" i="8"/>
  <c r="I1876" i="8"/>
  <c r="I1875" i="8"/>
  <c r="I1874" i="8"/>
  <c r="I1873" i="8"/>
  <c r="I1872" i="8"/>
  <c r="I1871" i="8"/>
  <c r="I1870" i="8"/>
  <c r="I1869" i="8"/>
  <c r="I1868" i="8"/>
  <c r="I1867" i="8"/>
  <c r="I1866" i="8"/>
  <c r="I1865" i="8"/>
  <c r="I1864" i="8"/>
  <c r="I1863" i="8"/>
  <c r="I1862" i="8"/>
  <c r="I1861" i="8"/>
  <c r="I1860" i="8"/>
  <c r="I1859" i="8"/>
  <c r="I1858" i="8"/>
  <c r="I1857" i="8"/>
  <c r="I1856" i="8"/>
  <c r="I1855" i="8"/>
  <c r="I1854" i="8"/>
  <c r="I1853" i="8"/>
  <c r="I1852" i="8"/>
  <c r="I1851" i="8"/>
  <c r="I1850" i="8"/>
  <c r="I1849" i="8"/>
  <c r="I1848" i="8"/>
  <c r="I1847" i="8"/>
  <c r="I1846" i="8"/>
  <c r="I1845" i="8"/>
  <c r="I1844" i="8"/>
  <c r="I1843" i="8"/>
  <c r="I1842" i="8"/>
  <c r="I1841" i="8"/>
  <c r="I1840" i="8"/>
  <c r="I1839" i="8"/>
  <c r="I1838" i="8"/>
  <c r="I1837" i="8"/>
  <c r="I1836" i="8"/>
  <c r="I1835" i="8"/>
  <c r="I1834" i="8"/>
  <c r="I1833" i="8"/>
  <c r="I1832" i="8"/>
  <c r="I1831" i="8"/>
  <c r="I1830" i="8"/>
  <c r="I1829" i="8"/>
  <c r="I1828" i="8"/>
  <c r="I1827" i="8"/>
  <c r="I1826" i="8"/>
  <c r="I1825" i="8"/>
  <c r="I1824" i="8"/>
  <c r="I1823" i="8"/>
  <c r="I1822" i="8"/>
  <c r="I1821" i="8"/>
  <c r="I1820" i="8"/>
  <c r="I1819" i="8"/>
  <c r="I1818" i="8"/>
  <c r="I1817" i="8"/>
  <c r="I1816" i="8"/>
  <c r="I1815" i="8"/>
  <c r="I1814" i="8"/>
  <c r="I1813" i="8"/>
  <c r="I1812" i="8"/>
  <c r="I1811" i="8"/>
  <c r="I1810" i="8"/>
  <c r="I1809" i="8"/>
  <c r="I1808" i="8"/>
  <c r="I1807" i="8"/>
  <c r="I1806" i="8"/>
  <c r="I1805" i="8"/>
  <c r="I1804" i="8"/>
  <c r="I1803" i="8"/>
  <c r="I1802" i="8"/>
  <c r="I1801" i="8"/>
  <c r="I1800" i="8"/>
  <c r="I1799" i="8"/>
  <c r="I1798" i="8"/>
  <c r="I1797" i="8"/>
  <c r="I1796" i="8"/>
  <c r="I1795" i="8"/>
  <c r="I1794" i="8"/>
  <c r="I1793" i="8"/>
  <c r="I1792" i="8"/>
  <c r="I1791" i="8"/>
  <c r="I1790" i="8"/>
  <c r="I1789" i="8"/>
  <c r="I1788" i="8"/>
  <c r="I1787" i="8"/>
  <c r="I1786" i="8"/>
  <c r="I1785" i="8"/>
  <c r="I1784" i="8"/>
  <c r="I1783" i="8"/>
  <c r="I1782" i="8"/>
  <c r="I1781" i="8"/>
  <c r="I1780" i="8"/>
  <c r="I1779" i="8"/>
  <c r="I1778" i="8"/>
  <c r="I1777" i="8"/>
  <c r="I1776" i="8"/>
  <c r="I1775" i="8"/>
  <c r="I1774" i="8"/>
  <c r="I1773" i="8"/>
  <c r="I1772" i="8"/>
  <c r="I1771" i="8"/>
  <c r="I1770" i="8"/>
  <c r="I1769" i="8"/>
  <c r="I1768" i="8"/>
  <c r="I1767" i="8"/>
  <c r="I1766" i="8"/>
  <c r="I1765" i="8"/>
  <c r="I1764" i="8"/>
  <c r="I1763" i="8"/>
  <c r="I1762" i="8"/>
  <c r="I1761" i="8"/>
  <c r="I1760" i="8"/>
  <c r="I1759" i="8"/>
  <c r="I1758" i="8"/>
  <c r="I1757" i="8"/>
  <c r="I1756" i="8"/>
  <c r="I1755" i="8"/>
  <c r="I1754" i="8"/>
  <c r="I1753" i="8"/>
  <c r="I1752" i="8"/>
  <c r="I1751" i="8"/>
  <c r="I1750" i="8"/>
  <c r="I1749" i="8"/>
  <c r="I1748" i="8"/>
  <c r="I1747" i="8"/>
  <c r="I1746" i="8"/>
  <c r="I1745" i="8"/>
  <c r="I1744" i="8"/>
  <c r="I1743" i="8"/>
  <c r="I1742" i="8"/>
  <c r="I1741" i="8"/>
  <c r="I1740" i="8"/>
  <c r="I1739" i="8"/>
  <c r="I1738" i="8"/>
  <c r="I1737" i="8"/>
  <c r="I1736" i="8"/>
  <c r="I1735" i="8"/>
  <c r="I1734" i="8"/>
  <c r="I1733" i="8"/>
  <c r="I1732" i="8"/>
  <c r="I1731" i="8"/>
  <c r="I1730" i="8"/>
  <c r="I1729" i="8"/>
  <c r="I1728" i="8"/>
  <c r="I1727" i="8"/>
  <c r="I1726" i="8"/>
  <c r="I1725" i="8"/>
  <c r="I1724" i="8"/>
  <c r="I1723" i="8"/>
  <c r="I1722" i="8"/>
  <c r="I1721" i="8"/>
  <c r="I1720" i="8"/>
  <c r="I1719" i="8"/>
  <c r="I1718" i="8"/>
  <c r="I1717" i="8"/>
  <c r="I1716" i="8"/>
  <c r="I1715" i="8"/>
  <c r="I1714" i="8"/>
  <c r="I1713" i="8"/>
  <c r="I1712" i="8"/>
  <c r="I1711" i="8"/>
  <c r="I1710" i="8"/>
  <c r="I1709" i="8"/>
  <c r="I1708" i="8"/>
  <c r="I1707" i="8"/>
  <c r="I1706" i="8"/>
  <c r="I1705" i="8"/>
  <c r="I1704" i="8"/>
  <c r="I1703" i="8"/>
  <c r="I1702" i="8"/>
  <c r="I1701" i="8"/>
  <c r="I1700" i="8"/>
  <c r="I1699" i="8"/>
  <c r="I1698" i="8"/>
  <c r="I1697" i="8"/>
  <c r="I1696" i="8"/>
  <c r="I1695" i="8"/>
  <c r="I1694" i="8"/>
  <c r="I1693" i="8"/>
  <c r="I1692" i="8"/>
  <c r="I1691" i="8"/>
  <c r="I1690" i="8"/>
  <c r="I1689" i="8"/>
  <c r="I1688" i="8"/>
  <c r="I1687" i="8"/>
  <c r="I1686" i="8"/>
  <c r="I1685" i="8"/>
  <c r="I1684" i="8"/>
  <c r="I1683" i="8"/>
  <c r="I1682" i="8"/>
  <c r="I1681" i="8"/>
  <c r="I1680" i="8"/>
  <c r="I1679" i="8"/>
  <c r="I1678" i="8"/>
  <c r="I1677" i="8"/>
  <c r="I1676" i="8"/>
  <c r="I1675" i="8"/>
  <c r="I1674" i="8"/>
  <c r="I1673" i="8"/>
  <c r="I1672" i="8"/>
  <c r="I1671" i="8"/>
  <c r="I1670" i="8"/>
  <c r="I1669" i="8"/>
  <c r="I1668" i="8"/>
  <c r="I1667" i="8"/>
  <c r="I1666" i="8"/>
  <c r="I1665" i="8"/>
  <c r="I1664" i="8"/>
  <c r="I1663" i="8"/>
  <c r="I1662" i="8"/>
  <c r="I1661" i="8"/>
  <c r="I1660" i="8"/>
  <c r="I1659" i="8"/>
  <c r="I1658" i="8"/>
  <c r="I1657" i="8"/>
  <c r="I1656" i="8"/>
  <c r="I1655" i="8"/>
  <c r="I1654" i="8"/>
  <c r="I1653" i="8"/>
  <c r="I1652" i="8"/>
  <c r="I1651" i="8"/>
  <c r="I1650" i="8"/>
  <c r="I1649" i="8"/>
  <c r="I1648" i="8"/>
  <c r="I1647" i="8"/>
  <c r="I1646" i="8"/>
  <c r="I1645" i="8"/>
  <c r="I1644" i="8"/>
  <c r="I1643" i="8"/>
  <c r="I1642" i="8"/>
  <c r="I1641" i="8"/>
  <c r="I1640" i="8"/>
  <c r="I1639" i="8"/>
  <c r="I1638" i="8"/>
  <c r="I1637" i="8"/>
  <c r="I1636" i="8"/>
  <c r="I1635" i="8"/>
  <c r="I1634" i="8"/>
  <c r="I1633" i="8"/>
  <c r="I1632" i="8"/>
  <c r="I1631" i="8"/>
  <c r="I1630" i="8"/>
  <c r="I1629" i="8"/>
  <c r="I1628" i="8"/>
  <c r="I1627" i="8"/>
  <c r="I1626" i="8"/>
  <c r="I1625" i="8"/>
  <c r="I1624" i="8"/>
  <c r="I1623" i="8"/>
  <c r="I1622" i="8"/>
  <c r="I1621" i="8"/>
  <c r="I1620" i="8"/>
  <c r="I1619" i="8"/>
  <c r="I1618" i="8"/>
  <c r="I1617" i="8"/>
  <c r="I1616" i="8"/>
  <c r="I1615" i="8"/>
  <c r="I1614" i="8"/>
  <c r="I1613" i="8"/>
  <c r="I1612" i="8"/>
  <c r="I1611" i="8"/>
  <c r="I1610" i="8"/>
  <c r="I1609" i="8"/>
  <c r="I1608" i="8"/>
  <c r="I1607" i="8"/>
  <c r="I1606" i="8"/>
  <c r="I1605" i="8"/>
  <c r="I1604" i="8"/>
  <c r="I1603" i="8"/>
  <c r="I1602" i="8"/>
  <c r="I1601" i="8"/>
  <c r="I1600" i="8"/>
  <c r="I1599" i="8"/>
  <c r="I1598" i="8"/>
  <c r="I1597" i="8"/>
  <c r="I1596" i="8"/>
  <c r="I1595" i="8"/>
  <c r="I1594" i="8"/>
  <c r="I1593" i="8"/>
  <c r="I1592" i="8"/>
  <c r="I1591" i="8"/>
  <c r="I1590" i="8"/>
  <c r="I1589" i="8"/>
  <c r="I1588" i="8"/>
  <c r="I1587" i="8"/>
  <c r="I1586" i="8"/>
  <c r="I1585" i="8"/>
  <c r="I1584" i="8"/>
  <c r="I1583" i="8"/>
  <c r="I1582" i="8"/>
  <c r="I1581" i="8"/>
  <c r="I1580" i="8"/>
  <c r="I1579" i="8"/>
  <c r="I1578" i="8"/>
  <c r="I1577" i="8"/>
  <c r="I1576" i="8"/>
  <c r="I1575" i="8"/>
  <c r="I1574" i="8"/>
  <c r="I1573" i="8"/>
  <c r="I1572" i="8"/>
  <c r="I1571" i="8"/>
  <c r="I1570" i="8"/>
  <c r="I1569" i="8"/>
  <c r="I1568" i="8"/>
  <c r="I1567" i="8"/>
  <c r="I1566" i="8"/>
  <c r="I1565" i="8"/>
  <c r="I1564" i="8"/>
  <c r="I1563" i="8"/>
  <c r="I1562" i="8"/>
  <c r="I1561" i="8"/>
  <c r="I1560" i="8"/>
  <c r="I1559" i="8"/>
  <c r="I1558" i="8"/>
  <c r="I1557" i="8"/>
  <c r="I1556" i="8"/>
  <c r="I1555" i="8"/>
  <c r="I1554" i="8"/>
  <c r="I1553" i="8"/>
  <c r="I1552" i="8"/>
  <c r="I1551" i="8"/>
  <c r="I1550" i="8"/>
  <c r="I1549" i="8"/>
  <c r="I1548" i="8"/>
  <c r="I1547" i="8"/>
  <c r="I1546" i="8"/>
  <c r="I1545" i="8"/>
  <c r="I1544" i="8"/>
  <c r="I1543" i="8"/>
  <c r="I1542" i="8"/>
  <c r="I1541" i="8"/>
  <c r="I1540" i="8"/>
  <c r="I1539" i="8"/>
  <c r="I1538" i="8"/>
  <c r="I1537" i="8"/>
  <c r="I1536" i="8"/>
  <c r="I1535" i="8"/>
  <c r="I1534" i="8"/>
  <c r="I1533" i="8"/>
  <c r="I1532" i="8"/>
  <c r="I1531" i="8"/>
  <c r="I1530" i="8"/>
  <c r="I1529" i="8"/>
  <c r="I1528" i="8"/>
  <c r="I1527" i="8"/>
  <c r="I1526" i="8"/>
  <c r="I1525" i="8"/>
  <c r="I1524" i="8"/>
  <c r="I1523" i="8"/>
  <c r="I1522" i="8"/>
  <c r="I1521" i="8"/>
  <c r="I1520" i="8"/>
  <c r="I1519" i="8"/>
  <c r="I1518" i="8"/>
  <c r="I1517" i="8"/>
  <c r="I1516" i="8"/>
  <c r="I1515" i="8"/>
  <c r="I1514" i="8"/>
  <c r="I1513" i="8"/>
  <c r="I1512" i="8"/>
  <c r="I1511" i="8"/>
  <c r="I1510" i="8"/>
  <c r="I1509" i="8"/>
  <c r="I1508" i="8"/>
  <c r="I1507" i="8"/>
  <c r="I1506" i="8"/>
  <c r="I1505" i="8"/>
  <c r="I1504" i="8"/>
  <c r="I1503" i="8"/>
  <c r="I1502" i="8"/>
  <c r="I1501" i="8"/>
  <c r="I1500" i="8"/>
  <c r="I1499" i="8"/>
  <c r="I1498" i="8"/>
  <c r="I1497" i="8"/>
  <c r="I1496" i="8"/>
  <c r="I1495" i="8"/>
  <c r="I1494" i="8"/>
  <c r="I1493" i="8"/>
  <c r="I1492" i="8"/>
  <c r="I1491" i="8"/>
  <c r="I1490" i="8"/>
  <c r="I1489" i="8"/>
  <c r="I1488" i="8"/>
  <c r="I1487" i="8"/>
  <c r="I1486" i="8"/>
  <c r="I1485" i="8"/>
  <c r="I1484" i="8"/>
  <c r="I1483" i="8"/>
  <c r="I1482" i="8"/>
  <c r="I1481" i="8"/>
  <c r="I1480" i="8"/>
  <c r="I1479" i="8"/>
  <c r="I1478" i="8"/>
  <c r="I1477" i="8"/>
  <c r="I1476" i="8"/>
  <c r="I1475" i="8"/>
  <c r="I1474" i="8"/>
  <c r="I1473" i="8"/>
  <c r="I1472" i="8"/>
  <c r="I1471" i="8"/>
  <c r="I1470" i="8"/>
  <c r="I1469" i="8"/>
  <c r="I1468" i="8"/>
  <c r="I1467" i="8"/>
  <c r="I1466" i="8"/>
  <c r="I1465" i="8"/>
  <c r="I1464" i="8"/>
  <c r="I1463" i="8"/>
  <c r="I1462" i="8"/>
  <c r="I1461" i="8"/>
  <c r="I1460" i="8"/>
  <c r="I1459" i="8"/>
  <c r="I1458" i="8"/>
  <c r="I1457" i="8"/>
  <c r="I1456" i="8"/>
  <c r="I1455" i="8"/>
  <c r="I1454" i="8"/>
  <c r="I1453" i="8"/>
  <c r="I1452" i="8"/>
  <c r="I1451" i="8"/>
  <c r="I1450" i="8"/>
  <c r="I1449" i="8"/>
  <c r="I1448" i="8"/>
  <c r="I1447" i="8"/>
  <c r="I1446" i="8"/>
  <c r="I1445" i="8"/>
  <c r="I1444" i="8"/>
  <c r="I1443" i="8"/>
  <c r="I1442" i="8"/>
  <c r="I1441" i="8"/>
  <c r="I1440" i="8"/>
  <c r="I1439" i="8"/>
  <c r="I1438" i="8"/>
  <c r="I1437" i="8"/>
  <c r="I1436" i="8"/>
  <c r="I1435" i="8"/>
  <c r="I1434" i="8"/>
  <c r="I1433" i="8"/>
  <c r="I1432" i="8"/>
  <c r="I1431" i="8"/>
  <c r="I1430" i="8"/>
  <c r="I1429" i="8"/>
  <c r="I1428" i="8"/>
  <c r="I1427" i="8"/>
  <c r="I1426" i="8"/>
  <c r="I1425" i="8"/>
  <c r="I1424" i="8"/>
  <c r="I1423" i="8"/>
  <c r="I1422" i="8"/>
  <c r="I1421" i="8"/>
  <c r="I1420" i="8"/>
  <c r="I1419" i="8"/>
  <c r="I1418" i="8"/>
  <c r="I1417" i="8"/>
  <c r="I1416" i="8"/>
  <c r="I1415" i="8"/>
  <c r="I1414" i="8"/>
  <c r="I1413" i="8"/>
  <c r="I1412" i="8"/>
  <c r="I1411" i="8"/>
  <c r="I1410" i="8"/>
  <c r="I1409" i="8"/>
  <c r="I1408" i="8"/>
  <c r="I1407" i="8"/>
  <c r="I1406" i="8"/>
  <c r="I1405" i="8"/>
  <c r="I1404" i="8"/>
  <c r="I1403" i="8"/>
  <c r="I1402" i="8"/>
  <c r="I1401" i="8"/>
  <c r="I1400" i="8"/>
  <c r="I1399" i="8"/>
  <c r="I1398" i="8"/>
  <c r="I1397" i="8"/>
  <c r="I1396" i="8"/>
  <c r="I1395" i="8"/>
  <c r="I1394" i="8"/>
  <c r="I1393" i="8"/>
  <c r="I1392" i="8"/>
  <c r="I1391" i="8"/>
  <c r="I1390" i="8"/>
  <c r="I1389" i="8"/>
  <c r="I1388" i="8"/>
  <c r="I1387" i="8"/>
  <c r="I1386" i="8"/>
  <c r="I1385" i="8"/>
  <c r="I1384" i="8"/>
  <c r="I1383" i="8"/>
  <c r="I1382" i="8"/>
  <c r="I1381" i="8"/>
  <c r="I1380" i="8"/>
  <c r="I1379" i="8"/>
  <c r="I1378" i="8"/>
  <c r="I1377" i="8"/>
  <c r="I1376" i="8"/>
  <c r="I1375" i="8"/>
  <c r="I1374" i="8"/>
  <c r="I1373" i="8"/>
  <c r="I1372" i="8"/>
  <c r="I1371" i="8"/>
  <c r="I1370" i="8"/>
  <c r="I1369" i="8"/>
  <c r="I1368" i="8"/>
  <c r="I1367" i="8"/>
  <c r="I1366" i="8"/>
  <c r="I1365" i="8"/>
  <c r="I1364" i="8"/>
  <c r="I1363" i="8"/>
  <c r="I1362" i="8"/>
  <c r="I1361" i="8"/>
  <c r="I1360" i="8"/>
  <c r="I1359" i="8"/>
  <c r="I1358" i="8"/>
  <c r="I1357" i="8"/>
  <c r="I1356" i="8"/>
  <c r="I1355" i="8"/>
  <c r="I1354" i="8"/>
  <c r="I1353" i="8"/>
  <c r="I1352" i="8"/>
  <c r="I1351" i="8"/>
  <c r="I1350" i="8"/>
  <c r="I1349" i="8"/>
  <c r="I1348" i="8"/>
  <c r="I1347" i="8"/>
  <c r="I1346" i="8"/>
  <c r="I1345" i="8"/>
  <c r="I1344" i="8"/>
  <c r="I1343" i="8"/>
  <c r="I1342" i="8"/>
  <c r="I1341" i="8"/>
  <c r="I1340" i="8"/>
  <c r="I1339" i="8"/>
  <c r="I1338" i="8"/>
  <c r="I1337" i="8"/>
  <c r="I1336" i="8"/>
  <c r="I1335" i="8"/>
  <c r="I1334" i="8"/>
  <c r="I1333" i="8"/>
  <c r="I1332" i="8"/>
  <c r="I1331" i="8"/>
  <c r="I1330" i="8"/>
  <c r="I1329" i="8"/>
  <c r="I1328" i="8"/>
  <c r="I1327" i="8"/>
  <c r="I1326" i="8"/>
  <c r="I1325" i="8"/>
  <c r="I1324" i="8"/>
  <c r="I1323" i="8"/>
  <c r="I1322" i="8"/>
  <c r="I1321" i="8"/>
  <c r="I1320" i="8"/>
  <c r="I1319" i="8"/>
  <c r="I1318" i="8"/>
  <c r="I1317" i="8"/>
  <c r="I1316" i="8"/>
  <c r="I1315" i="8"/>
  <c r="I1314" i="8"/>
  <c r="I1313" i="8"/>
  <c r="I1312" i="8"/>
  <c r="I1311" i="8"/>
  <c r="I1310" i="8"/>
  <c r="I1309" i="8"/>
  <c r="I1308" i="8"/>
  <c r="I1307" i="8"/>
  <c r="I1306" i="8"/>
  <c r="I1305" i="8"/>
  <c r="I1304" i="8"/>
  <c r="I1303" i="8"/>
  <c r="I1302" i="8"/>
  <c r="I1301" i="8"/>
  <c r="I1300" i="8"/>
  <c r="I1299" i="8"/>
  <c r="I1298" i="8"/>
  <c r="I1297" i="8"/>
  <c r="I1296" i="8"/>
  <c r="I1295" i="8"/>
  <c r="I1294" i="8"/>
  <c r="I1293" i="8"/>
  <c r="I1292" i="8"/>
  <c r="I1291" i="8"/>
  <c r="I1290" i="8"/>
  <c r="I1289" i="8"/>
  <c r="I1288" i="8"/>
  <c r="I1287" i="8"/>
  <c r="I1286" i="8"/>
  <c r="I1285" i="8"/>
  <c r="I1284" i="8"/>
  <c r="I1283" i="8"/>
  <c r="I1282" i="8"/>
  <c r="I1281" i="8"/>
  <c r="I1280" i="8"/>
  <c r="I1279" i="8"/>
  <c r="I1278" i="8"/>
  <c r="I1277" i="8"/>
  <c r="I1276" i="8"/>
  <c r="I1275" i="8"/>
  <c r="I1274" i="8"/>
  <c r="I1273" i="8"/>
  <c r="I1272" i="8"/>
  <c r="I1271" i="8"/>
  <c r="I1270" i="8"/>
  <c r="I1269" i="8"/>
  <c r="I1268" i="8"/>
  <c r="I1267" i="8"/>
  <c r="I1266" i="8"/>
  <c r="I1265" i="8"/>
  <c r="I1264" i="8"/>
  <c r="I1263" i="8"/>
  <c r="I1262" i="8"/>
  <c r="I1261" i="8"/>
  <c r="I1260" i="8"/>
  <c r="I1259" i="8"/>
  <c r="I1258" i="8"/>
  <c r="I1257" i="8"/>
  <c r="I1256" i="8"/>
  <c r="I1255" i="8"/>
  <c r="I1254" i="8"/>
  <c r="I1253" i="8"/>
  <c r="I1252" i="8"/>
  <c r="I1251" i="8"/>
  <c r="I1250" i="8"/>
  <c r="I1249" i="8"/>
  <c r="I1248" i="8"/>
  <c r="I1247" i="8"/>
  <c r="I1246" i="8"/>
  <c r="I1245" i="8"/>
  <c r="I1244" i="8"/>
  <c r="I1243" i="8"/>
  <c r="I1242" i="8"/>
  <c r="I1241" i="8"/>
  <c r="I1240" i="8"/>
  <c r="I1239" i="8"/>
  <c r="I1238" i="8"/>
  <c r="I1237" i="8"/>
  <c r="I1236" i="8"/>
  <c r="I1235" i="8"/>
  <c r="I1234" i="8"/>
  <c r="I1233" i="8"/>
  <c r="I1232" i="8"/>
  <c r="I1231" i="8"/>
  <c r="I1230" i="8"/>
  <c r="I1229" i="8"/>
  <c r="I1228" i="8"/>
  <c r="I1227" i="8"/>
  <c r="I1226" i="8"/>
  <c r="I1225" i="8"/>
  <c r="I1224" i="8"/>
  <c r="I1223" i="8"/>
  <c r="I1222" i="8"/>
  <c r="I1221" i="8"/>
  <c r="I1220" i="8"/>
  <c r="I1219" i="8"/>
  <c r="I1218" i="8"/>
  <c r="I1217" i="8"/>
  <c r="I1216" i="8"/>
  <c r="I1215" i="8"/>
  <c r="I1214" i="8"/>
  <c r="I1213" i="8"/>
  <c r="I1212" i="8"/>
  <c r="I1211" i="8"/>
  <c r="I1210" i="8"/>
  <c r="I1209" i="8"/>
  <c r="I1208" i="8"/>
  <c r="I1207" i="8"/>
  <c r="I1206" i="8"/>
  <c r="I1205" i="8"/>
  <c r="I1204" i="8"/>
  <c r="I1203" i="8"/>
  <c r="I1202" i="8"/>
  <c r="I1201" i="8"/>
  <c r="I1200" i="8"/>
  <c r="I1199" i="8"/>
  <c r="I1198" i="8"/>
  <c r="I1197" i="8"/>
  <c r="I1196" i="8"/>
  <c r="I1195" i="8"/>
  <c r="I1194" i="8"/>
  <c r="I1193" i="8"/>
  <c r="I1192" i="8"/>
  <c r="I1191" i="8"/>
  <c r="I1190" i="8"/>
  <c r="I1189" i="8"/>
  <c r="I1188" i="8"/>
  <c r="I1187" i="8"/>
  <c r="I1186" i="8"/>
  <c r="I1185" i="8"/>
  <c r="I1184" i="8"/>
  <c r="I1183" i="8"/>
  <c r="I1182" i="8"/>
  <c r="I1181" i="8"/>
  <c r="I1180" i="8"/>
  <c r="I1179" i="8"/>
  <c r="I1178" i="8"/>
  <c r="I1177" i="8"/>
  <c r="I1176" i="8"/>
  <c r="I1175" i="8"/>
  <c r="I1174" i="8"/>
  <c r="I1173" i="8"/>
  <c r="I1172" i="8"/>
  <c r="I1171" i="8"/>
  <c r="I1170" i="8"/>
  <c r="I1169" i="8"/>
  <c r="I1168" i="8"/>
  <c r="I1167" i="8"/>
  <c r="I1166" i="8"/>
  <c r="I1165" i="8"/>
  <c r="I1164" i="8"/>
  <c r="I1163" i="8"/>
  <c r="I1162" i="8"/>
  <c r="I1161" i="8"/>
  <c r="I1160" i="8"/>
  <c r="I1159" i="8"/>
  <c r="I1158" i="8"/>
  <c r="I1157" i="8"/>
  <c r="I1156" i="8"/>
  <c r="I1155" i="8"/>
  <c r="I1154" i="8"/>
  <c r="I1153" i="8"/>
  <c r="I1152" i="8"/>
  <c r="I1151" i="8"/>
  <c r="I1150" i="8"/>
  <c r="I1149" i="8"/>
  <c r="I1148" i="8"/>
  <c r="I1147" i="8"/>
  <c r="I1146" i="8"/>
  <c r="I1145" i="8"/>
  <c r="I1144" i="8"/>
  <c r="I1143" i="8"/>
  <c r="I1142" i="8"/>
  <c r="I1141" i="8"/>
  <c r="I1140" i="8"/>
  <c r="I1139" i="8"/>
  <c r="I1138" i="8"/>
  <c r="I1137" i="8"/>
  <c r="I1136" i="8"/>
  <c r="I1135" i="8"/>
  <c r="I1134" i="8"/>
  <c r="I1133" i="8"/>
  <c r="I1132" i="8"/>
  <c r="I1131" i="8"/>
  <c r="I1130" i="8"/>
  <c r="I1129" i="8"/>
  <c r="I1128" i="8"/>
  <c r="I1127" i="8"/>
  <c r="I1126" i="8"/>
  <c r="I1125" i="8"/>
  <c r="I1124" i="8"/>
  <c r="I1123" i="8"/>
  <c r="I1122" i="8"/>
  <c r="I1121" i="8"/>
  <c r="I1120" i="8"/>
  <c r="I1119" i="8"/>
  <c r="I1118" i="8"/>
  <c r="I1117" i="8"/>
  <c r="I1116" i="8"/>
  <c r="I1115" i="8"/>
  <c r="I1114" i="8"/>
  <c r="I1113" i="8"/>
  <c r="I1112" i="8"/>
  <c r="I1111" i="8"/>
  <c r="I1110" i="8"/>
  <c r="I1109" i="8"/>
  <c r="I1108" i="8"/>
  <c r="I1107" i="8"/>
  <c r="I1106" i="8"/>
  <c r="I1105" i="8"/>
  <c r="I1104" i="8"/>
  <c r="I1103" i="8"/>
  <c r="I1102" i="8"/>
  <c r="I1101" i="8"/>
  <c r="I1100" i="8"/>
  <c r="I1099" i="8"/>
  <c r="I1098" i="8"/>
  <c r="I1097" i="8"/>
  <c r="I1096" i="8"/>
  <c r="I1095" i="8"/>
  <c r="I1094" i="8"/>
  <c r="I1093" i="8"/>
  <c r="I1092" i="8"/>
  <c r="I1091" i="8"/>
  <c r="I1090" i="8"/>
  <c r="I1089" i="8"/>
  <c r="I1088" i="8"/>
  <c r="I1087" i="8"/>
  <c r="I1086" i="8"/>
  <c r="I1085" i="8"/>
  <c r="I1084" i="8"/>
  <c r="I1083" i="8"/>
  <c r="I1082" i="8"/>
  <c r="I1081" i="8"/>
  <c r="I1080" i="8"/>
  <c r="I1079" i="8"/>
  <c r="I1078" i="8"/>
  <c r="I1077" i="8"/>
  <c r="I1076" i="8"/>
  <c r="I1075" i="8"/>
  <c r="I1074" i="8"/>
  <c r="I1073" i="8"/>
  <c r="I1072" i="8"/>
  <c r="I1071" i="8"/>
  <c r="I1070" i="8"/>
  <c r="I1069" i="8"/>
  <c r="I1068" i="8"/>
  <c r="I1067" i="8"/>
  <c r="I1066" i="8"/>
  <c r="I1065" i="8"/>
  <c r="I1064" i="8"/>
  <c r="I1063" i="8"/>
  <c r="I1062" i="8"/>
  <c r="I1061" i="8"/>
  <c r="I1060" i="8"/>
  <c r="I1059" i="8"/>
  <c r="I1058" i="8"/>
  <c r="I1057" i="8"/>
  <c r="I1056" i="8"/>
  <c r="I1055" i="8"/>
  <c r="I1054" i="8"/>
  <c r="I1053" i="8"/>
  <c r="I1052" i="8"/>
  <c r="I1051" i="8"/>
  <c r="I1050" i="8"/>
  <c r="I1049" i="8"/>
  <c r="I1048" i="8"/>
  <c r="I1047" i="8"/>
  <c r="I1046" i="8"/>
  <c r="I1045" i="8"/>
  <c r="I1044" i="8"/>
  <c r="I1043" i="8"/>
  <c r="I1042" i="8"/>
  <c r="I1041" i="8"/>
  <c r="I1040" i="8"/>
  <c r="I1039" i="8"/>
  <c r="I1038" i="8"/>
  <c r="I1037" i="8"/>
  <c r="I1036" i="8"/>
  <c r="I1035" i="8"/>
  <c r="I1034" i="8"/>
  <c r="I1033" i="8"/>
  <c r="I1032" i="8"/>
  <c r="I1031" i="8"/>
  <c r="I1030" i="8"/>
  <c r="I1029" i="8"/>
  <c r="I1028" i="8"/>
  <c r="I1027" i="8"/>
  <c r="I1026" i="8"/>
  <c r="I1025" i="8"/>
  <c r="I1024" i="8"/>
  <c r="I1023" i="8"/>
  <c r="I1022" i="8"/>
  <c r="I1021" i="8"/>
  <c r="I1020" i="8"/>
  <c r="I1019" i="8"/>
  <c r="I1018" i="8"/>
  <c r="I1017" i="8"/>
  <c r="I1016" i="8"/>
  <c r="I1015" i="8"/>
  <c r="I1014" i="8"/>
  <c r="I1013" i="8"/>
  <c r="I1012" i="8"/>
  <c r="I1011" i="8"/>
  <c r="I1010" i="8"/>
  <c r="I1009" i="8"/>
  <c r="I1008" i="8"/>
  <c r="I1007" i="8"/>
  <c r="I1006" i="8"/>
  <c r="I1005" i="8"/>
  <c r="I1004" i="8"/>
  <c r="I1003" i="8"/>
  <c r="I1002" i="8"/>
  <c r="I1001" i="8"/>
  <c r="I1000" i="8"/>
  <c r="I999" i="8"/>
  <c r="I998" i="8"/>
  <c r="I997" i="8"/>
  <c r="I996" i="8"/>
  <c r="I995" i="8"/>
  <c r="I994" i="8"/>
  <c r="I993" i="8"/>
  <c r="I992" i="8"/>
  <c r="I991" i="8"/>
  <c r="I990" i="8"/>
  <c r="I989" i="8"/>
  <c r="I988" i="8"/>
  <c r="I987" i="8"/>
  <c r="I986" i="8"/>
  <c r="I985" i="8"/>
  <c r="I984" i="8"/>
  <c r="I983" i="8"/>
  <c r="I982" i="8"/>
  <c r="I981" i="8"/>
  <c r="I980" i="8"/>
  <c r="I979" i="8"/>
  <c r="I978" i="8"/>
  <c r="I977" i="8"/>
  <c r="I976" i="8"/>
  <c r="I975" i="8"/>
  <c r="I974" i="8"/>
  <c r="I973" i="8"/>
  <c r="I972" i="8"/>
  <c r="I971" i="8"/>
  <c r="I970" i="8"/>
  <c r="I969" i="8"/>
  <c r="I968" i="8"/>
  <c r="I967" i="8"/>
  <c r="I966" i="8"/>
  <c r="I965" i="8"/>
  <c r="I964" i="8"/>
  <c r="I963" i="8"/>
  <c r="I962" i="8"/>
  <c r="I961" i="8"/>
  <c r="I960" i="8"/>
  <c r="I959" i="8"/>
  <c r="I958" i="8"/>
  <c r="I957" i="8"/>
  <c r="I956" i="8"/>
  <c r="I955" i="8"/>
  <c r="I954" i="8"/>
  <c r="I953" i="8"/>
  <c r="I952" i="8"/>
  <c r="I951" i="8"/>
  <c r="I950" i="8"/>
  <c r="I949" i="8"/>
  <c r="I948" i="8"/>
  <c r="I947" i="8"/>
  <c r="I946" i="8"/>
  <c r="I945" i="8"/>
  <c r="I944" i="8"/>
  <c r="I943" i="8"/>
  <c r="I942" i="8"/>
  <c r="I941" i="8"/>
  <c r="I940" i="8"/>
  <c r="I939" i="8"/>
  <c r="I938" i="8"/>
  <c r="I937" i="8"/>
  <c r="I936" i="8"/>
  <c r="I935" i="8"/>
  <c r="I934" i="8"/>
  <c r="I933" i="8"/>
  <c r="I932" i="8"/>
  <c r="I931" i="8"/>
  <c r="I930" i="8"/>
  <c r="I929" i="8"/>
  <c r="I928" i="8"/>
  <c r="I927" i="8"/>
  <c r="I926" i="8"/>
  <c r="I925" i="8"/>
  <c r="I924" i="8"/>
  <c r="I923" i="8"/>
  <c r="I922" i="8"/>
  <c r="I921" i="8"/>
  <c r="I920" i="8"/>
  <c r="I919" i="8"/>
  <c r="I918" i="8"/>
  <c r="I917" i="8"/>
  <c r="I916" i="8"/>
  <c r="I915" i="8"/>
  <c r="I914" i="8"/>
  <c r="I913" i="8"/>
  <c r="I912" i="8"/>
  <c r="I911" i="8"/>
  <c r="I910" i="8"/>
  <c r="I909" i="8"/>
  <c r="I908" i="8"/>
  <c r="I907" i="8"/>
  <c r="I906" i="8"/>
  <c r="I905" i="8"/>
  <c r="I904" i="8"/>
  <c r="I903" i="8"/>
  <c r="I902" i="8"/>
  <c r="I901" i="8"/>
  <c r="I900" i="8"/>
  <c r="I899" i="8"/>
  <c r="I898" i="8"/>
  <c r="I897" i="8"/>
  <c r="I896" i="8"/>
  <c r="I895" i="8"/>
  <c r="I894" i="8"/>
  <c r="I893" i="8"/>
  <c r="I892" i="8"/>
  <c r="I891" i="8"/>
  <c r="I890" i="8"/>
  <c r="I889" i="8"/>
  <c r="I888" i="8"/>
  <c r="I887" i="8"/>
  <c r="I886" i="8"/>
  <c r="I885" i="8"/>
  <c r="I884" i="8"/>
  <c r="I883" i="8"/>
  <c r="I882" i="8"/>
  <c r="I881" i="8"/>
  <c r="I880" i="8"/>
  <c r="I879" i="8"/>
  <c r="I878" i="8"/>
  <c r="I877" i="8"/>
  <c r="I876" i="8"/>
  <c r="I875" i="8"/>
  <c r="I874" i="8"/>
  <c r="I873" i="8"/>
  <c r="I872" i="8"/>
  <c r="I871" i="8"/>
  <c r="I870" i="8"/>
  <c r="I869" i="8"/>
  <c r="I868" i="8"/>
  <c r="I867" i="8"/>
  <c r="I866" i="8"/>
  <c r="I865" i="8"/>
  <c r="I864" i="8"/>
  <c r="I863" i="8"/>
  <c r="I862" i="8"/>
  <c r="I861" i="8"/>
  <c r="I860" i="8"/>
  <c r="I859" i="8"/>
  <c r="I858" i="8"/>
  <c r="I857" i="8"/>
  <c r="I856" i="8"/>
  <c r="I855" i="8"/>
  <c r="I854" i="8"/>
  <c r="I853" i="8"/>
  <c r="I852" i="8"/>
  <c r="I851" i="8"/>
  <c r="I850" i="8"/>
  <c r="I849" i="8"/>
  <c r="I848" i="8"/>
  <c r="I847" i="8"/>
  <c r="I846" i="8"/>
  <c r="I845" i="8"/>
  <c r="I844" i="8"/>
  <c r="I843" i="8"/>
  <c r="I842" i="8"/>
  <c r="I841" i="8"/>
  <c r="I840" i="8"/>
  <c r="I839" i="8"/>
  <c r="I838" i="8"/>
  <c r="I837" i="8"/>
  <c r="I836" i="8"/>
  <c r="I835" i="8"/>
  <c r="I834" i="8"/>
  <c r="I833" i="8"/>
  <c r="I832" i="8"/>
  <c r="I831" i="8"/>
  <c r="I830" i="8"/>
  <c r="I829" i="8"/>
  <c r="I828" i="8"/>
  <c r="I827" i="8"/>
  <c r="I826" i="8"/>
  <c r="I825" i="8"/>
  <c r="I824" i="8"/>
  <c r="I823" i="8"/>
  <c r="I822" i="8"/>
  <c r="I821" i="8"/>
  <c r="I820" i="8"/>
  <c r="I819" i="8"/>
  <c r="I818" i="8"/>
  <c r="I817" i="8"/>
  <c r="I816" i="8"/>
  <c r="I815" i="8"/>
  <c r="I814" i="8"/>
  <c r="I813" i="8"/>
  <c r="I812" i="8"/>
  <c r="I811" i="8"/>
  <c r="I810" i="8"/>
  <c r="I809" i="8"/>
  <c r="I808" i="8"/>
  <c r="I807" i="8"/>
  <c r="I806" i="8"/>
  <c r="I805" i="8"/>
  <c r="I804" i="8"/>
  <c r="I803" i="8"/>
  <c r="I802" i="8"/>
  <c r="I801" i="8"/>
  <c r="I800" i="8"/>
  <c r="I799" i="8"/>
  <c r="I798" i="8"/>
  <c r="I797" i="8"/>
  <c r="I796" i="8"/>
  <c r="I795" i="8"/>
  <c r="I794" i="8"/>
  <c r="I793" i="8"/>
  <c r="I792" i="8"/>
  <c r="I791" i="8"/>
  <c r="I790" i="8"/>
  <c r="I789" i="8"/>
  <c r="I788" i="8"/>
  <c r="I787" i="8"/>
  <c r="I786" i="8"/>
  <c r="I785" i="8"/>
  <c r="I784" i="8"/>
  <c r="I783" i="8"/>
  <c r="I782" i="8"/>
  <c r="I781" i="8"/>
  <c r="I780" i="8"/>
  <c r="I779" i="8"/>
  <c r="I778" i="8"/>
  <c r="I777" i="8"/>
  <c r="I776" i="8"/>
  <c r="I775" i="8"/>
  <c r="I774" i="8"/>
  <c r="I773" i="8"/>
  <c r="I772" i="8"/>
  <c r="I771" i="8"/>
  <c r="I770" i="8"/>
  <c r="I769" i="8"/>
  <c r="I768" i="8"/>
  <c r="I767" i="8"/>
  <c r="I766" i="8"/>
  <c r="I765" i="8"/>
  <c r="I764" i="8"/>
  <c r="I763" i="8"/>
  <c r="I762" i="8"/>
  <c r="I761" i="8"/>
  <c r="I760" i="8"/>
  <c r="I759" i="8"/>
  <c r="I758" i="8"/>
  <c r="I757" i="8"/>
  <c r="I756" i="8"/>
  <c r="I755" i="8"/>
  <c r="I754" i="8"/>
  <c r="I753" i="8"/>
  <c r="I752" i="8"/>
  <c r="I751" i="8"/>
  <c r="I750" i="8"/>
  <c r="I749" i="8"/>
  <c r="I748" i="8"/>
  <c r="I747" i="8"/>
  <c r="I746" i="8"/>
  <c r="I745" i="8"/>
  <c r="I744" i="8"/>
  <c r="I743" i="8"/>
  <c r="I742" i="8"/>
  <c r="I741" i="8"/>
  <c r="I740" i="8"/>
  <c r="I739" i="8"/>
  <c r="I738" i="8"/>
  <c r="I737" i="8"/>
  <c r="I736" i="8"/>
  <c r="I735" i="8"/>
  <c r="I734" i="8"/>
  <c r="I733" i="8"/>
  <c r="I732" i="8"/>
  <c r="I731" i="8"/>
  <c r="I730" i="8"/>
  <c r="I729" i="8"/>
  <c r="I728" i="8"/>
  <c r="I727" i="8"/>
  <c r="I726" i="8"/>
  <c r="I725" i="8"/>
  <c r="I724" i="8"/>
  <c r="I723" i="8"/>
  <c r="I722" i="8"/>
  <c r="I721" i="8"/>
  <c r="I720" i="8"/>
  <c r="I719" i="8"/>
  <c r="I718" i="8"/>
  <c r="I717" i="8"/>
  <c r="I716" i="8"/>
  <c r="I715" i="8"/>
  <c r="I714" i="8"/>
  <c r="I713" i="8"/>
  <c r="I712" i="8"/>
  <c r="I711" i="8"/>
  <c r="I710" i="8"/>
  <c r="I709" i="8"/>
  <c r="I708" i="8"/>
  <c r="I707" i="8"/>
  <c r="I706" i="8"/>
  <c r="I705" i="8"/>
  <c r="I704" i="8"/>
  <c r="I703" i="8"/>
  <c r="I702" i="8"/>
  <c r="I701" i="8"/>
  <c r="I700" i="8"/>
  <c r="I699" i="8"/>
  <c r="I698" i="8"/>
  <c r="I697" i="8"/>
  <c r="I696" i="8"/>
  <c r="I695" i="8"/>
  <c r="I694" i="8"/>
  <c r="I693" i="8"/>
  <c r="I692" i="8"/>
  <c r="I691" i="8"/>
  <c r="I690" i="8"/>
  <c r="I689" i="8"/>
  <c r="I688" i="8"/>
  <c r="I687" i="8"/>
  <c r="I686" i="8"/>
  <c r="I685" i="8"/>
  <c r="I684" i="8"/>
  <c r="I683" i="8"/>
  <c r="I682" i="8"/>
  <c r="I681" i="8"/>
  <c r="I680" i="8"/>
  <c r="I679" i="8"/>
  <c r="I678" i="8"/>
  <c r="I677" i="8"/>
  <c r="I676" i="8"/>
  <c r="I675" i="8"/>
  <c r="I674" i="8"/>
  <c r="I673" i="8"/>
  <c r="I672" i="8"/>
  <c r="I671" i="8"/>
  <c r="I670" i="8"/>
  <c r="I669" i="8"/>
  <c r="I668" i="8"/>
  <c r="I667" i="8"/>
  <c r="I666" i="8"/>
  <c r="I665" i="8"/>
  <c r="I664" i="8"/>
  <c r="I663" i="8"/>
  <c r="I662" i="8"/>
  <c r="I661" i="8"/>
  <c r="I660" i="8"/>
  <c r="I659" i="8"/>
  <c r="I658" i="8"/>
  <c r="I657" i="8"/>
  <c r="I656" i="8"/>
  <c r="I655" i="8"/>
  <c r="I654" i="8"/>
  <c r="I653" i="8"/>
  <c r="I652" i="8"/>
  <c r="I651" i="8"/>
  <c r="I650" i="8"/>
  <c r="I649" i="8"/>
  <c r="I648" i="8"/>
  <c r="I647" i="8"/>
  <c r="I646" i="8"/>
  <c r="I645" i="8"/>
  <c r="I644" i="8"/>
  <c r="I643" i="8"/>
  <c r="I642" i="8"/>
  <c r="I641" i="8"/>
  <c r="I640" i="8"/>
  <c r="I639" i="8"/>
  <c r="I638" i="8"/>
  <c r="I637" i="8"/>
  <c r="I636" i="8"/>
  <c r="I635" i="8"/>
  <c r="I634" i="8"/>
  <c r="I633" i="8"/>
  <c r="I632" i="8"/>
  <c r="I631" i="8"/>
  <c r="I630" i="8"/>
  <c r="I629" i="8"/>
  <c r="I628" i="8"/>
  <c r="I627" i="8"/>
  <c r="I626" i="8"/>
  <c r="I625" i="8"/>
  <c r="I624" i="8"/>
  <c r="I623" i="8"/>
  <c r="I622" i="8"/>
  <c r="I621" i="8"/>
  <c r="I620" i="8"/>
  <c r="I619" i="8"/>
  <c r="I618" i="8"/>
  <c r="I617" i="8"/>
  <c r="I616" i="8"/>
  <c r="I615" i="8"/>
  <c r="I614" i="8"/>
  <c r="I613" i="8"/>
  <c r="I612" i="8"/>
  <c r="I611" i="8"/>
  <c r="I610" i="8"/>
  <c r="I609" i="8"/>
  <c r="I608" i="8"/>
  <c r="I607" i="8"/>
  <c r="I606" i="8"/>
  <c r="I605" i="8"/>
  <c r="I604" i="8"/>
  <c r="I603" i="8"/>
  <c r="I602" i="8"/>
  <c r="I601" i="8"/>
  <c r="I600" i="8"/>
  <c r="I599" i="8"/>
  <c r="I598" i="8"/>
  <c r="I597" i="8"/>
  <c r="I596" i="8"/>
  <c r="I595" i="8"/>
  <c r="I594" i="8"/>
  <c r="I593" i="8"/>
  <c r="I592" i="8"/>
  <c r="I591" i="8"/>
  <c r="I590" i="8"/>
  <c r="I589" i="8"/>
  <c r="I588" i="8"/>
  <c r="I587" i="8"/>
  <c r="I586" i="8"/>
  <c r="I585" i="8"/>
  <c r="I584" i="8"/>
  <c r="I583" i="8"/>
  <c r="I582" i="8"/>
  <c r="I581" i="8"/>
  <c r="I580" i="8"/>
  <c r="I579" i="8"/>
  <c r="I578" i="8"/>
  <c r="I577" i="8"/>
  <c r="I576" i="8"/>
  <c r="I575" i="8"/>
  <c r="I574" i="8"/>
  <c r="I573" i="8"/>
  <c r="I572" i="8"/>
  <c r="I571" i="8"/>
  <c r="I570" i="8"/>
  <c r="I569" i="8"/>
  <c r="I568" i="8"/>
  <c r="I567" i="8"/>
  <c r="I566" i="8"/>
  <c r="I565" i="8"/>
  <c r="I564" i="8"/>
  <c r="I563" i="8"/>
  <c r="I562" i="8"/>
  <c r="I561" i="8"/>
  <c r="I560" i="8"/>
  <c r="I559" i="8"/>
  <c r="I558" i="8"/>
  <c r="I557" i="8"/>
  <c r="I556" i="8"/>
  <c r="I555" i="8"/>
  <c r="I554" i="8"/>
  <c r="I553" i="8"/>
  <c r="I552" i="8"/>
  <c r="I551" i="8"/>
  <c r="I550" i="8"/>
  <c r="I549" i="8"/>
  <c r="I548" i="8"/>
  <c r="I547" i="8"/>
  <c r="I546" i="8"/>
  <c r="I545" i="8"/>
  <c r="I544" i="8"/>
  <c r="I543" i="8"/>
  <c r="I542" i="8"/>
  <c r="I541" i="8"/>
  <c r="I540" i="8"/>
  <c r="I539" i="8"/>
  <c r="I538" i="8"/>
  <c r="I537" i="8"/>
  <c r="I536" i="8"/>
  <c r="I535" i="8"/>
  <c r="I534" i="8"/>
  <c r="I533" i="8"/>
  <c r="I532" i="8"/>
  <c r="I531" i="8"/>
  <c r="I530" i="8"/>
  <c r="I529" i="8"/>
  <c r="I528" i="8"/>
  <c r="I527" i="8"/>
  <c r="I526" i="8"/>
  <c r="I525" i="8"/>
  <c r="I524" i="8"/>
  <c r="I523" i="8"/>
  <c r="I522" i="8"/>
  <c r="I521" i="8"/>
  <c r="I520" i="8"/>
  <c r="I519" i="8"/>
  <c r="I518" i="8"/>
  <c r="I517" i="8"/>
  <c r="I516" i="8"/>
  <c r="I515" i="8"/>
  <c r="I514" i="8"/>
  <c r="I513" i="8"/>
  <c r="I512" i="8"/>
  <c r="I511" i="8"/>
  <c r="I510" i="8"/>
  <c r="I509" i="8"/>
  <c r="I508" i="8"/>
  <c r="I507" i="8"/>
  <c r="I506" i="8"/>
  <c r="I505" i="8"/>
  <c r="I504" i="8"/>
  <c r="I503" i="8"/>
  <c r="I502" i="8"/>
  <c r="I501" i="8"/>
  <c r="I500" i="8"/>
  <c r="I499" i="8"/>
  <c r="I498" i="8"/>
  <c r="I497" i="8"/>
  <c r="I496" i="8"/>
  <c r="I495" i="8"/>
  <c r="I494" i="8"/>
  <c r="I493" i="8"/>
  <c r="I492" i="8"/>
  <c r="I491" i="8"/>
  <c r="I490" i="8"/>
  <c r="I489" i="8"/>
  <c r="I488" i="8"/>
  <c r="I487" i="8"/>
  <c r="I486" i="8"/>
  <c r="I485" i="8"/>
  <c r="I484" i="8"/>
  <c r="I483" i="8"/>
  <c r="I482" i="8"/>
  <c r="I481" i="8"/>
  <c r="I480" i="8"/>
  <c r="I479" i="8"/>
  <c r="I478" i="8"/>
  <c r="I477" i="8"/>
  <c r="I476" i="8"/>
  <c r="I475" i="8"/>
  <c r="I474" i="8"/>
  <c r="I473" i="8"/>
  <c r="I472" i="8"/>
  <c r="I471" i="8"/>
  <c r="I470" i="8"/>
  <c r="I469" i="8"/>
  <c r="I468" i="8"/>
  <c r="I467" i="8"/>
  <c r="I466" i="8"/>
  <c r="I465" i="8"/>
  <c r="I464" i="8"/>
  <c r="I463" i="8"/>
  <c r="I462" i="8"/>
  <c r="I461" i="8"/>
  <c r="I460" i="8"/>
  <c r="I459" i="8"/>
  <c r="I458" i="8"/>
  <c r="I457" i="8"/>
  <c r="I456" i="8"/>
  <c r="I455" i="8"/>
  <c r="I454" i="8"/>
  <c r="I453" i="8"/>
  <c r="I452" i="8"/>
  <c r="I451" i="8"/>
  <c r="I450" i="8"/>
  <c r="I449" i="8"/>
  <c r="I448" i="8"/>
  <c r="I447" i="8"/>
  <c r="I446" i="8"/>
  <c r="I445" i="8"/>
  <c r="I444" i="8"/>
  <c r="I443" i="8"/>
  <c r="I442" i="8"/>
  <c r="I441" i="8"/>
  <c r="I440" i="8"/>
  <c r="I439" i="8"/>
  <c r="I438" i="8"/>
  <c r="I437" i="8"/>
  <c r="I436" i="8"/>
  <c r="E12588" i="8" l="1"/>
  <c r="E13632" i="8"/>
  <c r="E13063" i="8"/>
  <c r="V132" i="7" l="1"/>
  <c r="S132" i="7"/>
  <c r="R132" i="7"/>
  <c r="W131" i="7"/>
  <c r="T131" i="7"/>
  <c r="U131" i="7" s="1"/>
  <c r="W130" i="7"/>
  <c r="T130" i="7"/>
  <c r="U130" i="7" s="1"/>
  <c r="W129" i="7"/>
  <c r="T129" i="7"/>
  <c r="U129" i="7" s="1"/>
  <c r="W128" i="7"/>
  <c r="T128" i="7"/>
  <c r="U128" i="7" s="1"/>
  <c r="W127" i="7"/>
  <c r="T127" i="7"/>
  <c r="U127" i="7" s="1"/>
  <c r="W126" i="7"/>
  <c r="T126" i="7"/>
  <c r="U126" i="7" s="1"/>
  <c r="W125" i="7"/>
  <c r="T125" i="7"/>
  <c r="U125" i="7" s="1"/>
  <c r="W124" i="7"/>
  <c r="T124" i="7"/>
  <c r="U124" i="7" s="1"/>
  <c r="W123" i="7"/>
  <c r="T123" i="7"/>
  <c r="U123" i="7" s="1"/>
  <c r="W122" i="7"/>
  <c r="T122" i="7"/>
  <c r="U122" i="7" s="1"/>
  <c r="W121" i="7"/>
  <c r="T121" i="7"/>
  <c r="U121" i="7" s="1"/>
  <c r="W120" i="7"/>
  <c r="T120" i="7"/>
  <c r="U120" i="7" s="1"/>
  <c r="W119" i="7"/>
  <c r="T119" i="7"/>
  <c r="U119" i="7" s="1"/>
  <c r="W118" i="7"/>
  <c r="T118" i="7"/>
  <c r="U118" i="7" s="1"/>
  <c r="W117" i="7"/>
  <c r="T117" i="7"/>
  <c r="U117" i="7" s="1"/>
  <c r="W116" i="7"/>
  <c r="T116" i="7"/>
  <c r="U116" i="7" s="1"/>
  <c r="W115" i="7"/>
  <c r="T115" i="7"/>
  <c r="U115" i="7" s="1"/>
  <c r="W114" i="7"/>
  <c r="T114" i="7"/>
  <c r="U114" i="7" s="1"/>
  <c r="W113" i="7"/>
  <c r="T113" i="7"/>
  <c r="U113" i="7" s="1"/>
  <c r="W112" i="7"/>
  <c r="T112" i="7"/>
  <c r="U112" i="7" s="1"/>
  <c r="W111" i="7"/>
  <c r="T111" i="7"/>
  <c r="U111" i="7" s="1"/>
  <c r="W110" i="7"/>
  <c r="T110" i="7"/>
  <c r="U110" i="7" s="1"/>
  <c r="W109" i="7"/>
  <c r="T109" i="7"/>
  <c r="U109" i="7" s="1"/>
  <c r="W108" i="7"/>
  <c r="U108" i="7"/>
  <c r="T108" i="7"/>
  <c r="W107" i="7"/>
  <c r="T107" i="7"/>
  <c r="U107" i="7" s="1"/>
  <c r="W106" i="7"/>
  <c r="T106" i="7"/>
  <c r="U106" i="7" s="1"/>
  <c r="W105" i="7"/>
  <c r="T105" i="7"/>
  <c r="U105" i="7" s="1"/>
  <c r="W104" i="7"/>
  <c r="T104" i="7"/>
  <c r="U104" i="7" s="1"/>
  <c r="W103" i="7"/>
  <c r="T103" i="7"/>
  <c r="U103" i="7" s="1"/>
  <c r="W102" i="7"/>
  <c r="T102" i="7"/>
  <c r="U102" i="7" s="1"/>
  <c r="W101" i="7"/>
  <c r="T101" i="7"/>
  <c r="U101" i="7" s="1"/>
  <c r="W100" i="7"/>
  <c r="T100" i="7"/>
  <c r="U100" i="7" s="1"/>
  <c r="W99" i="7"/>
  <c r="T99" i="7"/>
  <c r="U99" i="7" s="1"/>
  <c r="W98" i="7"/>
  <c r="T98" i="7"/>
  <c r="U98" i="7" s="1"/>
  <c r="W97" i="7"/>
  <c r="T97" i="7"/>
  <c r="U97" i="7" s="1"/>
  <c r="W96" i="7"/>
  <c r="T96" i="7"/>
  <c r="U96" i="7" s="1"/>
  <c r="W95" i="7"/>
  <c r="T95" i="7"/>
  <c r="U95" i="7" s="1"/>
  <c r="W94" i="7"/>
  <c r="T94" i="7"/>
  <c r="U94" i="7" s="1"/>
  <c r="W93" i="7"/>
  <c r="T93" i="7"/>
  <c r="U93" i="7" s="1"/>
  <c r="W92" i="7"/>
  <c r="T92" i="7"/>
  <c r="U92" i="7" s="1"/>
  <c r="W91" i="7"/>
  <c r="T91" i="7"/>
  <c r="U91" i="7" s="1"/>
  <c r="W90" i="7"/>
  <c r="T90" i="7"/>
  <c r="U90" i="7" s="1"/>
  <c r="W89" i="7"/>
  <c r="T89" i="7"/>
  <c r="U89" i="7" s="1"/>
  <c r="W88" i="7"/>
  <c r="T88" i="7"/>
  <c r="U88" i="7" s="1"/>
  <c r="W87" i="7"/>
  <c r="T87" i="7"/>
  <c r="U87" i="7" s="1"/>
  <c r="W86" i="7"/>
  <c r="T86" i="7"/>
  <c r="U86" i="7" s="1"/>
  <c r="W85" i="7"/>
  <c r="T85" i="7"/>
  <c r="U85" i="7" s="1"/>
  <c r="W84" i="7"/>
  <c r="T84" i="7"/>
  <c r="U84" i="7" s="1"/>
  <c r="W83" i="7"/>
  <c r="T83" i="7"/>
  <c r="U83" i="7" s="1"/>
  <c r="W82" i="7"/>
  <c r="T82" i="7"/>
  <c r="U82" i="7" s="1"/>
  <c r="W81" i="7"/>
  <c r="T81" i="7"/>
  <c r="U81" i="7" s="1"/>
  <c r="W80" i="7"/>
  <c r="T80" i="7"/>
  <c r="U80" i="7" s="1"/>
  <c r="W79" i="7"/>
  <c r="T79" i="7"/>
  <c r="U79" i="7" s="1"/>
  <c r="W78" i="7"/>
  <c r="T78" i="7"/>
  <c r="U78" i="7" s="1"/>
  <c r="W77" i="7"/>
  <c r="T77" i="7"/>
  <c r="U77" i="7" s="1"/>
  <c r="W76" i="7"/>
  <c r="T76" i="7"/>
  <c r="U76" i="7" s="1"/>
  <c r="W75" i="7"/>
  <c r="T75" i="7"/>
  <c r="U75" i="7" s="1"/>
  <c r="W74" i="7"/>
  <c r="T74" i="7"/>
  <c r="U74" i="7" s="1"/>
  <c r="W73" i="7"/>
  <c r="T73" i="7"/>
  <c r="U73" i="7" s="1"/>
  <c r="W72" i="7"/>
  <c r="T72" i="7"/>
  <c r="U72" i="7" s="1"/>
  <c r="W71" i="7"/>
  <c r="T71" i="7"/>
  <c r="U71" i="7" s="1"/>
  <c r="W70" i="7"/>
  <c r="T70" i="7"/>
  <c r="U70" i="7" s="1"/>
  <c r="W69" i="7"/>
  <c r="T69" i="7"/>
  <c r="U69" i="7" s="1"/>
  <c r="W68" i="7"/>
  <c r="T68" i="7"/>
  <c r="U68" i="7" s="1"/>
  <c r="W67" i="7"/>
  <c r="T67" i="7"/>
  <c r="U67" i="7" s="1"/>
  <c r="W66" i="7"/>
  <c r="T66" i="7"/>
  <c r="U66" i="7" s="1"/>
  <c r="W65" i="7"/>
  <c r="T65" i="7"/>
  <c r="U65" i="7" s="1"/>
  <c r="W64" i="7"/>
  <c r="T64" i="7"/>
  <c r="U64" i="7" s="1"/>
  <c r="W63" i="7"/>
  <c r="T63" i="7"/>
  <c r="U63" i="7" s="1"/>
  <c r="W62" i="7"/>
  <c r="T62" i="7"/>
  <c r="U62" i="7" s="1"/>
  <c r="W61" i="7"/>
  <c r="T61" i="7"/>
  <c r="U61" i="7" s="1"/>
  <c r="W60" i="7"/>
  <c r="T60" i="7"/>
  <c r="U60" i="7" s="1"/>
  <c r="W59" i="7"/>
  <c r="T59" i="7"/>
  <c r="U59" i="7" s="1"/>
  <c r="W58" i="7"/>
  <c r="T58" i="7"/>
  <c r="U58" i="7" s="1"/>
  <c r="W57" i="7"/>
  <c r="T57" i="7"/>
  <c r="U57" i="7" s="1"/>
  <c r="W56" i="7"/>
  <c r="T56" i="7"/>
  <c r="U56" i="7" s="1"/>
  <c r="W55" i="7"/>
  <c r="T55" i="7"/>
  <c r="U55" i="7" s="1"/>
  <c r="W54" i="7"/>
  <c r="T54" i="7"/>
  <c r="U54" i="7" s="1"/>
  <c r="W53" i="7"/>
  <c r="T53" i="7"/>
  <c r="U53" i="7" s="1"/>
  <c r="W52" i="7"/>
  <c r="T52" i="7"/>
  <c r="U52" i="7" s="1"/>
  <c r="W51" i="7"/>
  <c r="T51" i="7"/>
  <c r="U51" i="7" s="1"/>
  <c r="W50" i="7"/>
  <c r="T50" i="7"/>
  <c r="U50" i="7" s="1"/>
  <c r="W49" i="7"/>
  <c r="T49" i="7"/>
  <c r="U49" i="7" s="1"/>
  <c r="W48" i="7"/>
  <c r="T48" i="7"/>
  <c r="U48" i="7" s="1"/>
  <c r="W47" i="7"/>
  <c r="T47" i="7"/>
  <c r="U47" i="7" s="1"/>
  <c r="W46" i="7"/>
  <c r="T46" i="7"/>
  <c r="U46" i="7" s="1"/>
  <c r="W45" i="7"/>
  <c r="T45" i="7"/>
  <c r="U45" i="7" s="1"/>
  <c r="W44" i="7"/>
  <c r="T44" i="7"/>
  <c r="U44" i="7" s="1"/>
  <c r="W43" i="7"/>
  <c r="T43" i="7"/>
  <c r="U43" i="7" s="1"/>
  <c r="W42" i="7"/>
  <c r="T42" i="7"/>
  <c r="U42" i="7" s="1"/>
  <c r="W41" i="7"/>
  <c r="T41" i="7"/>
  <c r="U41" i="7" s="1"/>
  <c r="W40" i="7"/>
  <c r="T40" i="7"/>
  <c r="U40" i="7" s="1"/>
  <c r="W39" i="7"/>
  <c r="T39" i="7"/>
  <c r="U39" i="7" s="1"/>
  <c r="W38" i="7"/>
  <c r="T38" i="7"/>
  <c r="U38" i="7" s="1"/>
  <c r="W37" i="7"/>
  <c r="T37" i="7"/>
  <c r="U37" i="7" s="1"/>
  <c r="W36" i="7"/>
  <c r="T36" i="7"/>
  <c r="U36" i="7" s="1"/>
  <c r="W35" i="7"/>
  <c r="T35" i="7"/>
  <c r="U35" i="7" s="1"/>
  <c r="W34" i="7"/>
  <c r="T34" i="7"/>
  <c r="U34" i="7" s="1"/>
  <c r="W33" i="7"/>
  <c r="T33" i="7"/>
  <c r="U33" i="7" s="1"/>
  <c r="W32" i="7"/>
  <c r="T32" i="7"/>
  <c r="U32" i="7" s="1"/>
  <c r="W31" i="7"/>
  <c r="T31" i="7"/>
  <c r="U31" i="7" s="1"/>
  <c r="W30" i="7"/>
  <c r="T30" i="7"/>
  <c r="U30" i="7" s="1"/>
  <c r="W29" i="7"/>
  <c r="T29" i="7"/>
  <c r="U29" i="7" s="1"/>
  <c r="W28" i="7"/>
  <c r="T28" i="7"/>
  <c r="U28" i="7" s="1"/>
  <c r="W27" i="7"/>
  <c r="T27" i="7"/>
  <c r="U27" i="7" s="1"/>
  <c r="W26" i="7"/>
  <c r="T26" i="7"/>
  <c r="U26" i="7" s="1"/>
  <c r="W25" i="7"/>
  <c r="T25" i="7"/>
  <c r="U25" i="7" s="1"/>
  <c r="W24" i="7"/>
  <c r="T24" i="7"/>
  <c r="U24" i="7" s="1"/>
  <c r="W23" i="7"/>
  <c r="T23" i="7"/>
  <c r="U23" i="7" s="1"/>
  <c r="W22" i="7"/>
  <c r="T22" i="7"/>
  <c r="U22" i="7" s="1"/>
  <c r="W21" i="7"/>
  <c r="T21" i="7"/>
  <c r="U21" i="7" s="1"/>
  <c r="W20" i="7"/>
  <c r="T20" i="7"/>
  <c r="U20" i="7" s="1"/>
  <c r="W19" i="7"/>
  <c r="T19" i="7"/>
  <c r="U19" i="7" s="1"/>
  <c r="W18" i="7"/>
  <c r="T18" i="7"/>
  <c r="U18" i="7" s="1"/>
  <c r="W17" i="7"/>
  <c r="T17" i="7"/>
  <c r="U17" i="7" s="1"/>
  <c r="W16" i="7"/>
  <c r="T16" i="7"/>
  <c r="U16" i="7" s="1"/>
  <c r="W15" i="7"/>
  <c r="T15" i="7"/>
  <c r="U15" i="7" s="1"/>
  <c r="W14" i="7"/>
  <c r="T14" i="7"/>
  <c r="U14" i="7" s="1"/>
  <c r="W13" i="7"/>
  <c r="T13" i="7"/>
  <c r="U13" i="7" s="1"/>
  <c r="W12" i="7"/>
  <c r="T12" i="7"/>
  <c r="U12" i="7" s="1"/>
  <c r="W11" i="7"/>
  <c r="T11" i="7"/>
  <c r="U11" i="7" s="1"/>
  <c r="W10" i="7"/>
  <c r="T10" i="7"/>
  <c r="U10" i="7" s="1"/>
  <c r="W9" i="7"/>
  <c r="T9" i="7"/>
  <c r="U9" i="7" s="1"/>
  <c r="W8" i="7"/>
  <c r="T8" i="7"/>
  <c r="U8" i="7" s="1"/>
  <c r="W132" i="7" l="1"/>
  <c r="T132" i="7"/>
  <c r="O348" i="12" l="1"/>
  <c r="N348" i="12"/>
  <c r="M337" i="12"/>
  <c r="M348" i="12" s="1"/>
  <c r="O312" i="12" l="1"/>
  <c r="N312" i="12"/>
  <c r="M312" i="12"/>
  <c r="O302" i="12" l="1"/>
  <c r="N302" i="12"/>
  <c r="M302" i="12"/>
  <c r="O296" i="12"/>
  <c r="N296" i="12"/>
  <c r="M296" i="12"/>
  <c r="O292" i="12" l="1"/>
  <c r="N282" i="12" l="1"/>
  <c r="N281" i="12"/>
  <c r="N280" i="12"/>
  <c r="M276" i="12"/>
  <c r="N275" i="12"/>
  <c r="N274" i="12"/>
  <c r="N272" i="12"/>
  <c r="M270" i="12"/>
  <c r="N267" i="12"/>
  <c r="N266" i="12"/>
  <c r="N264" i="12"/>
  <c r="N263" i="12"/>
  <c r="N262" i="12"/>
  <c r="N261" i="12"/>
  <c r="N258" i="12"/>
  <c r="N257" i="12"/>
  <c r="M257" i="12"/>
  <c r="M292" i="12" l="1"/>
  <c r="N292" i="12"/>
  <c r="O255" i="12"/>
  <c r="N255" i="12"/>
  <c r="M255" i="12"/>
  <c r="O201" i="12" l="1"/>
  <c r="M201" i="12"/>
  <c r="N129" i="12"/>
  <c r="N201" i="12" s="1"/>
  <c r="O119" i="12" l="1"/>
  <c r="N119" i="12"/>
  <c r="M119" i="12"/>
  <c r="O116" i="12" l="1"/>
  <c r="N116" i="12"/>
  <c r="M116" i="12"/>
  <c r="O68" i="12" l="1"/>
  <c r="N68" i="12"/>
  <c r="M68" i="12"/>
  <c r="O45" i="12" l="1"/>
  <c r="N45" i="12"/>
  <c r="M45" i="12"/>
  <c r="O29" i="12" l="1"/>
  <c r="M29" i="12"/>
  <c r="O17" i="12"/>
  <c r="N39" i="12"/>
  <c r="N38" i="12"/>
  <c r="N30" i="12"/>
  <c r="N28" i="12"/>
  <c r="N17" i="12" s="1"/>
  <c r="M22" i="12"/>
  <c r="M17" i="12" s="1"/>
  <c r="M40" i="12" s="1"/>
  <c r="O40" i="12" l="1"/>
  <c r="N29" i="12"/>
  <c r="N40" i="12"/>
  <c r="O15" i="12"/>
  <c r="N15" i="12"/>
  <c r="M15" i="12"/>
  <c r="G10" i="9" l="1"/>
  <c r="F10" i="9"/>
  <c r="G50" i="9"/>
  <c r="F50" i="9"/>
  <c r="E50" i="9"/>
  <c r="G180" i="9"/>
  <c r="F180" i="9"/>
  <c r="E180" i="9"/>
  <c r="G163" i="9" l="1"/>
  <c r="F163" i="9"/>
  <c r="E163" i="9"/>
  <c r="G153" i="9" l="1"/>
  <c r="F153" i="9"/>
  <c r="E153" i="9"/>
  <c r="G56" i="9" l="1"/>
  <c r="F56" i="9"/>
  <c r="E56" i="9"/>
  <c r="G26" i="9" l="1"/>
  <c r="F26" i="9"/>
  <c r="E26" i="9"/>
  <c r="E10" i="9" l="1"/>
  <c r="F9" i="17" l="1"/>
  <c r="E9" i="17"/>
  <c r="D9" i="17"/>
  <c r="C9" i="17"/>
  <c r="B9" i="17"/>
  <c r="I8" i="17"/>
  <c r="G8" i="17"/>
  <c r="I7" i="17"/>
  <c r="J7" i="17" s="1"/>
  <c r="G7" i="17"/>
  <c r="H7" i="17" s="1"/>
  <c r="I6" i="17"/>
  <c r="G6" i="17"/>
  <c r="F47" i="16"/>
  <c r="E47" i="16"/>
  <c r="D47" i="16"/>
  <c r="C47" i="16"/>
  <c r="B47" i="16"/>
  <c r="I46" i="16"/>
  <c r="J46" i="16" s="1"/>
  <c r="G46" i="16"/>
  <c r="I45" i="16"/>
  <c r="J45" i="16" s="1"/>
  <c r="G45" i="16"/>
  <c r="H45" i="16" s="1"/>
  <c r="I44" i="16"/>
  <c r="G44" i="16"/>
  <c r="I43" i="16"/>
  <c r="G43" i="16"/>
  <c r="I42" i="16"/>
  <c r="J42" i="16" s="1"/>
  <c r="G42" i="16"/>
  <c r="H42" i="16" s="1"/>
  <c r="I41" i="16"/>
  <c r="G41" i="16"/>
  <c r="I40" i="16"/>
  <c r="G40" i="16"/>
  <c r="I39" i="16"/>
  <c r="G39" i="16"/>
  <c r="G38" i="16"/>
  <c r="H38" i="16" s="1"/>
  <c r="I37" i="16"/>
  <c r="G37" i="16"/>
  <c r="I36" i="16"/>
  <c r="G36" i="16"/>
  <c r="H36" i="16" s="1"/>
  <c r="I35" i="16"/>
  <c r="G35" i="16"/>
  <c r="I34" i="16"/>
  <c r="G34" i="16"/>
  <c r="I33" i="16"/>
  <c r="G33" i="16"/>
  <c r="I32" i="16"/>
  <c r="G32" i="16"/>
  <c r="I31" i="16"/>
  <c r="J31" i="16" s="1"/>
  <c r="G31" i="16"/>
  <c r="H31" i="16" s="1"/>
  <c r="I30" i="16"/>
  <c r="G30" i="16"/>
  <c r="I29" i="16"/>
  <c r="G29" i="16"/>
  <c r="I28" i="16"/>
  <c r="G28" i="16"/>
  <c r="J27" i="16"/>
  <c r="G27" i="16"/>
  <c r="H27" i="16" s="1"/>
  <c r="I26" i="16"/>
  <c r="G26" i="16"/>
  <c r="I25" i="16"/>
  <c r="G25" i="16"/>
  <c r="I24" i="16"/>
  <c r="J24" i="16" s="1"/>
  <c r="G24" i="16"/>
  <c r="H24" i="16" s="1"/>
  <c r="I23" i="16"/>
  <c r="J23" i="16" s="1"/>
  <c r="G23" i="16"/>
  <c r="H23" i="16" s="1"/>
  <c r="I22" i="16"/>
  <c r="G22" i="16"/>
  <c r="I21" i="16"/>
  <c r="G21" i="16"/>
  <c r="I20" i="16"/>
  <c r="G20" i="16"/>
  <c r="I19" i="16"/>
  <c r="G19" i="16"/>
  <c r="I18" i="16"/>
  <c r="G18" i="16"/>
  <c r="I17" i="16"/>
  <c r="G17" i="16"/>
  <c r="I16" i="16"/>
  <c r="G16" i="16"/>
  <c r="I15" i="16"/>
  <c r="G15" i="16"/>
  <c r="I14" i="16"/>
  <c r="G14" i="16"/>
  <c r="I13" i="16"/>
  <c r="G13" i="16"/>
  <c r="I12" i="16"/>
  <c r="G12" i="16"/>
  <c r="I11" i="16"/>
  <c r="G11" i="16"/>
  <c r="I10" i="16"/>
  <c r="G10" i="16"/>
  <c r="I9" i="16"/>
  <c r="G9" i="16"/>
  <c r="I8" i="16"/>
  <c r="G8" i="16"/>
  <c r="I7" i="16"/>
  <c r="G7" i="16"/>
  <c r="I6" i="16"/>
  <c r="G6" i="16"/>
  <c r="F22" i="15"/>
  <c r="E22" i="15"/>
  <c r="D22" i="15"/>
  <c r="C22" i="15"/>
  <c r="B22" i="15"/>
  <c r="I21" i="15"/>
  <c r="G21" i="15"/>
  <c r="I20" i="15"/>
  <c r="G20" i="15"/>
  <c r="I19" i="15"/>
  <c r="G19" i="15"/>
  <c r="I18" i="15"/>
  <c r="G18" i="15"/>
  <c r="I17" i="15"/>
  <c r="G17" i="15"/>
  <c r="I16" i="15"/>
  <c r="G16" i="15"/>
  <c r="I15" i="15"/>
  <c r="G15" i="15"/>
  <c r="I14" i="15"/>
  <c r="G14" i="15"/>
  <c r="I13" i="15"/>
  <c r="G13" i="15"/>
  <c r="I12" i="15"/>
  <c r="G12" i="15"/>
  <c r="I11" i="15"/>
  <c r="G11" i="15"/>
  <c r="I10" i="15"/>
  <c r="G10" i="15"/>
  <c r="I9" i="15"/>
  <c r="G9" i="15"/>
  <c r="I8" i="15"/>
  <c r="G8" i="15"/>
  <c r="I7" i="15"/>
  <c r="G7" i="15"/>
  <c r="I6" i="15"/>
  <c r="G6" i="15"/>
  <c r="I33" i="14"/>
  <c r="J33" i="14" s="1"/>
  <c r="G33" i="14"/>
  <c r="H33" i="14" s="1"/>
  <c r="F51" i="14"/>
  <c r="E51" i="14"/>
  <c r="D51" i="14"/>
  <c r="C51" i="14"/>
  <c r="B51" i="14"/>
  <c r="I50" i="14"/>
  <c r="J50" i="14" s="1"/>
  <c r="G50" i="14"/>
  <c r="H50" i="14" s="1"/>
  <c r="I49" i="14"/>
  <c r="J49" i="14" s="1"/>
  <c r="G49" i="14"/>
  <c r="H49" i="14" s="1"/>
  <c r="I48" i="14"/>
  <c r="J48" i="14" s="1"/>
  <c r="G48" i="14"/>
  <c r="H48" i="14" s="1"/>
  <c r="I47" i="14"/>
  <c r="J47" i="14" s="1"/>
  <c r="G47" i="14"/>
  <c r="H47" i="14" s="1"/>
  <c r="I46" i="14"/>
  <c r="J46" i="14" s="1"/>
  <c r="G46" i="14"/>
  <c r="H46" i="14" s="1"/>
  <c r="I45" i="14"/>
  <c r="J45" i="14" s="1"/>
  <c r="G45" i="14"/>
  <c r="H45" i="14" s="1"/>
  <c r="I44" i="14"/>
  <c r="J44" i="14" s="1"/>
  <c r="G44" i="14"/>
  <c r="H44" i="14" s="1"/>
  <c r="I43" i="14"/>
  <c r="J43" i="14" s="1"/>
  <c r="G43" i="14"/>
  <c r="H43" i="14" s="1"/>
  <c r="I42" i="14"/>
  <c r="J42" i="14" s="1"/>
  <c r="G42" i="14"/>
  <c r="H42" i="14" s="1"/>
  <c r="I41" i="14"/>
  <c r="J41" i="14" s="1"/>
  <c r="G41" i="14"/>
  <c r="H41" i="14" s="1"/>
  <c r="I40" i="14"/>
  <c r="J40" i="14" s="1"/>
  <c r="G40" i="14"/>
  <c r="H40" i="14" s="1"/>
  <c r="I39" i="14"/>
  <c r="J39" i="14" s="1"/>
  <c r="G39" i="14"/>
  <c r="H39" i="14" s="1"/>
  <c r="I38" i="14"/>
  <c r="G38" i="14"/>
  <c r="H38" i="14" s="1"/>
  <c r="I37" i="14"/>
  <c r="J37" i="14" s="1"/>
  <c r="G37" i="14"/>
  <c r="H37" i="14" s="1"/>
  <c r="I36" i="14"/>
  <c r="J36" i="14" s="1"/>
  <c r="G36" i="14"/>
  <c r="H36" i="14" s="1"/>
  <c r="I35" i="14"/>
  <c r="J35" i="14" s="1"/>
  <c r="G35" i="14"/>
  <c r="H35" i="14" s="1"/>
  <c r="I34" i="14"/>
  <c r="J34" i="14" s="1"/>
  <c r="G34" i="14"/>
  <c r="H34" i="14" s="1"/>
  <c r="I32" i="14"/>
  <c r="J32" i="14" s="1"/>
  <c r="G32" i="14"/>
  <c r="H32" i="14" s="1"/>
  <c r="I31" i="14"/>
  <c r="J31" i="14" s="1"/>
  <c r="G31" i="14"/>
  <c r="H31" i="14" s="1"/>
  <c r="I30" i="14"/>
  <c r="J30" i="14" s="1"/>
  <c r="G30" i="14"/>
  <c r="H30" i="14" s="1"/>
  <c r="I29" i="14"/>
  <c r="J29" i="14" s="1"/>
  <c r="G29" i="14"/>
  <c r="H29" i="14" s="1"/>
  <c r="I28" i="14"/>
  <c r="J28" i="14" s="1"/>
  <c r="G28" i="14"/>
  <c r="H28" i="14" s="1"/>
  <c r="I27" i="14"/>
  <c r="J27" i="14" s="1"/>
  <c r="G27" i="14"/>
  <c r="H27" i="14" s="1"/>
  <c r="I26" i="14"/>
  <c r="J26" i="14" s="1"/>
  <c r="G26" i="14"/>
  <c r="H26" i="14" s="1"/>
  <c r="I25" i="14"/>
  <c r="J25" i="14" s="1"/>
  <c r="G25" i="14"/>
  <c r="H25" i="14" s="1"/>
  <c r="I24" i="14"/>
  <c r="J24" i="14" s="1"/>
  <c r="G24" i="14"/>
  <c r="H24" i="14" s="1"/>
  <c r="I23" i="14"/>
  <c r="J23" i="14" s="1"/>
  <c r="G23" i="14"/>
  <c r="H23" i="14" s="1"/>
  <c r="I22" i="14"/>
  <c r="J22" i="14" s="1"/>
  <c r="G22" i="14"/>
  <c r="H22" i="14" s="1"/>
  <c r="I21" i="14"/>
  <c r="J21" i="14" s="1"/>
  <c r="G21" i="14"/>
  <c r="H21" i="14" s="1"/>
  <c r="I20" i="14"/>
  <c r="J20" i="14" s="1"/>
  <c r="G20" i="14"/>
  <c r="H20" i="14" s="1"/>
  <c r="I19" i="14"/>
  <c r="J19" i="14" s="1"/>
  <c r="G19" i="14"/>
  <c r="H19" i="14" s="1"/>
  <c r="I18" i="14"/>
  <c r="J18" i="14" s="1"/>
  <c r="G18" i="14"/>
  <c r="H18" i="14" s="1"/>
  <c r="I17" i="14"/>
  <c r="J17" i="14" s="1"/>
  <c r="G17" i="14"/>
  <c r="I16" i="14"/>
  <c r="J16" i="14" s="1"/>
  <c r="G16" i="14"/>
  <c r="H16" i="14" s="1"/>
  <c r="I15" i="14"/>
  <c r="J15" i="14" s="1"/>
  <c r="G15" i="14"/>
  <c r="H15" i="14" s="1"/>
  <c r="I14" i="14"/>
  <c r="G14" i="14"/>
  <c r="H14" i="14" s="1"/>
  <c r="I13" i="14"/>
  <c r="J13" i="14" s="1"/>
  <c r="G13" i="14"/>
  <c r="H13" i="14" s="1"/>
  <c r="I12" i="14"/>
  <c r="J12" i="14" s="1"/>
  <c r="G12" i="14"/>
  <c r="H12" i="14" s="1"/>
  <c r="I11" i="14"/>
  <c r="J11" i="14" s="1"/>
  <c r="G11" i="14"/>
  <c r="H11" i="14" s="1"/>
  <c r="I10" i="14"/>
  <c r="J10" i="14" s="1"/>
  <c r="G10" i="14"/>
  <c r="H10" i="14" s="1"/>
  <c r="I9" i="14"/>
  <c r="J9" i="14" s="1"/>
  <c r="G9" i="14"/>
  <c r="H9" i="14" s="1"/>
  <c r="I8" i="14"/>
  <c r="J8" i="14" s="1"/>
  <c r="G8" i="14"/>
  <c r="H8" i="14" s="1"/>
  <c r="I7" i="14"/>
  <c r="J7" i="14" s="1"/>
  <c r="G7" i="14"/>
  <c r="H7" i="14" s="1"/>
  <c r="I6" i="14"/>
  <c r="J6" i="14" s="1"/>
  <c r="G6" i="14"/>
  <c r="H6" i="14" s="1"/>
  <c r="B54" i="13"/>
  <c r="I35" i="13"/>
  <c r="J35" i="13" s="1"/>
  <c r="G35" i="13"/>
  <c r="H35" i="13" s="1"/>
  <c r="I35" i="6"/>
  <c r="J35" i="6" s="1"/>
  <c r="G35" i="6"/>
  <c r="H35" i="6" s="1"/>
  <c r="F54" i="13"/>
  <c r="E54" i="13"/>
  <c r="D54" i="13"/>
  <c r="C54" i="13"/>
  <c r="I53" i="13"/>
  <c r="J53" i="13" s="1"/>
  <c r="G53" i="13"/>
  <c r="H53" i="13" s="1"/>
  <c r="I52" i="13"/>
  <c r="J52" i="13" s="1"/>
  <c r="G52" i="13"/>
  <c r="H52" i="13" s="1"/>
  <c r="I51" i="13"/>
  <c r="J51" i="13" s="1"/>
  <c r="G51" i="13"/>
  <c r="H51" i="13" s="1"/>
  <c r="I50" i="13"/>
  <c r="J50" i="13" s="1"/>
  <c r="G50" i="13"/>
  <c r="H50" i="13" s="1"/>
  <c r="I49" i="13"/>
  <c r="J49" i="13" s="1"/>
  <c r="G49" i="13"/>
  <c r="H49" i="13" s="1"/>
  <c r="I48" i="13"/>
  <c r="J48" i="13" s="1"/>
  <c r="G48" i="13"/>
  <c r="H48" i="13" s="1"/>
  <c r="I47" i="13"/>
  <c r="J47" i="13" s="1"/>
  <c r="G47" i="13"/>
  <c r="H47" i="13" s="1"/>
  <c r="I46" i="13"/>
  <c r="J46" i="13" s="1"/>
  <c r="G46" i="13"/>
  <c r="H46" i="13" s="1"/>
  <c r="I45" i="13"/>
  <c r="J45" i="13" s="1"/>
  <c r="G45" i="13"/>
  <c r="H45" i="13" s="1"/>
  <c r="I44" i="13"/>
  <c r="J44" i="13" s="1"/>
  <c r="G44" i="13"/>
  <c r="H44" i="13" s="1"/>
  <c r="I43" i="13"/>
  <c r="J43" i="13" s="1"/>
  <c r="H43" i="13"/>
  <c r="G43" i="13"/>
  <c r="I42" i="13"/>
  <c r="J42" i="13" s="1"/>
  <c r="G42" i="13"/>
  <c r="H42" i="13" s="1"/>
  <c r="I41" i="13"/>
  <c r="J41" i="13" s="1"/>
  <c r="G41" i="13"/>
  <c r="H41" i="13" s="1"/>
  <c r="I40" i="13"/>
  <c r="J40" i="13" s="1"/>
  <c r="G40" i="13"/>
  <c r="H40" i="13" s="1"/>
  <c r="I39" i="13"/>
  <c r="J39" i="13" s="1"/>
  <c r="G39" i="13"/>
  <c r="H39" i="13" s="1"/>
  <c r="I38" i="13"/>
  <c r="J38" i="13" s="1"/>
  <c r="G38" i="13"/>
  <c r="H38" i="13" s="1"/>
  <c r="I37" i="13"/>
  <c r="J37" i="13" s="1"/>
  <c r="G37" i="13"/>
  <c r="H37" i="13" s="1"/>
  <c r="I36" i="13"/>
  <c r="J36" i="13" s="1"/>
  <c r="G36" i="13"/>
  <c r="H36" i="13" s="1"/>
  <c r="I34" i="13"/>
  <c r="J34" i="13" s="1"/>
  <c r="G34" i="13"/>
  <c r="H34" i="13" s="1"/>
  <c r="I33" i="13"/>
  <c r="J33" i="13" s="1"/>
  <c r="G33" i="13"/>
  <c r="H33" i="13" s="1"/>
  <c r="I32" i="13"/>
  <c r="J32" i="13" s="1"/>
  <c r="G32" i="13"/>
  <c r="H32" i="13" s="1"/>
  <c r="I31" i="13"/>
  <c r="J31" i="13" s="1"/>
  <c r="G31" i="13"/>
  <c r="H31" i="13" s="1"/>
  <c r="I30" i="13"/>
  <c r="J30" i="13" s="1"/>
  <c r="G30" i="13"/>
  <c r="H30" i="13" s="1"/>
  <c r="I29" i="13"/>
  <c r="J29" i="13" s="1"/>
  <c r="G29" i="13"/>
  <c r="H29" i="13" s="1"/>
  <c r="I28" i="13"/>
  <c r="J28" i="13" s="1"/>
  <c r="G28" i="13"/>
  <c r="H28" i="13" s="1"/>
  <c r="I27" i="13"/>
  <c r="J27" i="13" s="1"/>
  <c r="G27" i="13"/>
  <c r="H27" i="13" s="1"/>
  <c r="I26" i="13"/>
  <c r="J26" i="13" s="1"/>
  <c r="G26" i="13"/>
  <c r="H26" i="13" s="1"/>
  <c r="I25" i="13"/>
  <c r="J25" i="13" s="1"/>
  <c r="G25" i="13"/>
  <c r="H25" i="13" s="1"/>
  <c r="I24" i="13"/>
  <c r="J24" i="13" s="1"/>
  <c r="G24" i="13"/>
  <c r="H24" i="13" s="1"/>
  <c r="I23" i="13"/>
  <c r="J23" i="13" s="1"/>
  <c r="G23" i="13"/>
  <c r="H23" i="13" s="1"/>
  <c r="I22" i="13"/>
  <c r="J22" i="13" s="1"/>
  <c r="G22" i="13"/>
  <c r="H22" i="13" s="1"/>
  <c r="I21" i="13"/>
  <c r="J21" i="13" s="1"/>
  <c r="G21" i="13"/>
  <c r="H21" i="13" s="1"/>
  <c r="I20" i="13"/>
  <c r="J20" i="13" s="1"/>
  <c r="G20" i="13"/>
  <c r="H20" i="13" s="1"/>
  <c r="I19" i="13"/>
  <c r="J19" i="13" s="1"/>
  <c r="G19" i="13"/>
  <c r="H19" i="13" s="1"/>
  <c r="I18" i="13"/>
  <c r="J18" i="13" s="1"/>
  <c r="G18" i="13"/>
  <c r="H18" i="13" s="1"/>
  <c r="I17" i="13"/>
  <c r="J17" i="13" s="1"/>
  <c r="G17" i="13"/>
  <c r="H17" i="13" s="1"/>
  <c r="I16" i="13"/>
  <c r="J16" i="13" s="1"/>
  <c r="G16" i="13"/>
  <c r="H16" i="13" s="1"/>
  <c r="I15" i="13"/>
  <c r="J15" i="13" s="1"/>
  <c r="G15" i="13"/>
  <c r="H15" i="13" s="1"/>
  <c r="I14" i="13"/>
  <c r="J14" i="13" s="1"/>
  <c r="G14" i="13"/>
  <c r="H14" i="13" s="1"/>
  <c r="I13" i="13"/>
  <c r="J13" i="13" s="1"/>
  <c r="G13" i="13"/>
  <c r="H13" i="13" s="1"/>
  <c r="I12" i="13"/>
  <c r="J12" i="13" s="1"/>
  <c r="G12" i="13"/>
  <c r="H12" i="13" s="1"/>
  <c r="I11" i="13"/>
  <c r="J11" i="13" s="1"/>
  <c r="G11" i="13"/>
  <c r="H11" i="13" s="1"/>
  <c r="I10" i="13"/>
  <c r="J10" i="13" s="1"/>
  <c r="G10" i="13"/>
  <c r="H10" i="13" s="1"/>
  <c r="I9" i="13"/>
  <c r="J9" i="13" s="1"/>
  <c r="G9" i="13"/>
  <c r="H9" i="13" s="1"/>
  <c r="I8" i="13"/>
  <c r="J8" i="13" s="1"/>
  <c r="G8" i="13"/>
  <c r="H8" i="13" s="1"/>
  <c r="I7" i="13"/>
  <c r="J7" i="13" s="1"/>
  <c r="G7" i="13"/>
  <c r="H7" i="13" s="1"/>
  <c r="I6" i="13"/>
  <c r="J6" i="13" s="1"/>
  <c r="G6" i="13"/>
  <c r="H6" i="13" s="1"/>
  <c r="F54" i="6"/>
  <c r="E54" i="6"/>
  <c r="D54" i="6"/>
  <c r="C54" i="6"/>
  <c r="B54" i="6"/>
  <c r="I53" i="6"/>
  <c r="J53" i="6" s="1"/>
  <c r="G53" i="6"/>
  <c r="H53" i="6" s="1"/>
  <c r="I52" i="6"/>
  <c r="J52" i="6" s="1"/>
  <c r="G52" i="6"/>
  <c r="H52" i="6" s="1"/>
  <c r="I51" i="6"/>
  <c r="J51" i="6" s="1"/>
  <c r="G51" i="6"/>
  <c r="H51" i="6" s="1"/>
  <c r="I50" i="6"/>
  <c r="J50" i="6" s="1"/>
  <c r="G50" i="6"/>
  <c r="H50" i="6" s="1"/>
  <c r="I49" i="6"/>
  <c r="J49" i="6" s="1"/>
  <c r="G49" i="6"/>
  <c r="H49" i="6" s="1"/>
  <c r="I48" i="6"/>
  <c r="J48" i="6" s="1"/>
  <c r="G48" i="6"/>
  <c r="H48" i="6" s="1"/>
  <c r="I47" i="6"/>
  <c r="J47" i="6" s="1"/>
  <c r="G47" i="6"/>
  <c r="H47" i="6" s="1"/>
  <c r="I46" i="6"/>
  <c r="J46" i="6" s="1"/>
  <c r="G46" i="6"/>
  <c r="H46" i="6" s="1"/>
  <c r="I45" i="6"/>
  <c r="J45" i="6" s="1"/>
  <c r="G45" i="6"/>
  <c r="H45" i="6" s="1"/>
  <c r="I44" i="6"/>
  <c r="J44" i="6" s="1"/>
  <c r="G44" i="6"/>
  <c r="H44" i="6" s="1"/>
  <c r="I43" i="6"/>
  <c r="J43" i="6" s="1"/>
  <c r="G43" i="6"/>
  <c r="H43" i="6" s="1"/>
  <c r="I42" i="6"/>
  <c r="J42" i="6" s="1"/>
  <c r="G42" i="6"/>
  <c r="H42" i="6" s="1"/>
  <c r="I41" i="6"/>
  <c r="J41" i="6" s="1"/>
  <c r="G41" i="6"/>
  <c r="H41" i="6" s="1"/>
  <c r="I40" i="6"/>
  <c r="J40" i="6" s="1"/>
  <c r="G40" i="6"/>
  <c r="H40" i="6" s="1"/>
  <c r="I39" i="6"/>
  <c r="J39" i="6" s="1"/>
  <c r="G39" i="6"/>
  <c r="H39" i="6" s="1"/>
  <c r="I38" i="6"/>
  <c r="J38" i="6" s="1"/>
  <c r="G38" i="6"/>
  <c r="H38" i="6" s="1"/>
  <c r="I37" i="6"/>
  <c r="J37" i="6" s="1"/>
  <c r="G37" i="6"/>
  <c r="H37" i="6" s="1"/>
  <c r="I36" i="6"/>
  <c r="J36" i="6" s="1"/>
  <c r="G36" i="6"/>
  <c r="H36" i="6" s="1"/>
  <c r="I34" i="6"/>
  <c r="J34" i="6" s="1"/>
  <c r="G34" i="6"/>
  <c r="H34" i="6" s="1"/>
  <c r="I33" i="6"/>
  <c r="J33" i="6" s="1"/>
  <c r="G33" i="6"/>
  <c r="H33" i="6" s="1"/>
  <c r="I32" i="6"/>
  <c r="J32" i="6" s="1"/>
  <c r="G32" i="6"/>
  <c r="H32" i="6" s="1"/>
  <c r="I31" i="6"/>
  <c r="J31" i="6" s="1"/>
  <c r="G31" i="6"/>
  <c r="H31" i="6" s="1"/>
  <c r="I30" i="6"/>
  <c r="J30" i="6" s="1"/>
  <c r="G30" i="6"/>
  <c r="H30" i="6" s="1"/>
  <c r="I29" i="6"/>
  <c r="J29" i="6" s="1"/>
  <c r="G29" i="6"/>
  <c r="H29" i="6" s="1"/>
  <c r="I28" i="6"/>
  <c r="J28" i="6" s="1"/>
  <c r="G28" i="6"/>
  <c r="H28" i="6" s="1"/>
  <c r="I27" i="6"/>
  <c r="J27" i="6" s="1"/>
  <c r="G27" i="6"/>
  <c r="H27" i="6" s="1"/>
  <c r="I26" i="6"/>
  <c r="J26" i="6" s="1"/>
  <c r="G26" i="6"/>
  <c r="H26" i="6" s="1"/>
  <c r="I25" i="6"/>
  <c r="J25" i="6" s="1"/>
  <c r="G25" i="6"/>
  <c r="H25" i="6" s="1"/>
  <c r="I24" i="6"/>
  <c r="J24" i="6" s="1"/>
  <c r="G24" i="6"/>
  <c r="H24" i="6" s="1"/>
  <c r="I23" i="6"/>
  <c r="J23" i="6" s="1"/>
  <c r="G23" i="6"/>
  <c r="H23" i="6" s="1"/>
  <c r="I22" i="6"/>
  <c r="J22" i="6" s="1"/>
  <c r="G22" i="6"/>
  <c r="H22" i="6" s="1"/>
  <c r="I21" i="6"/>
  <c r="J21" i="6" s="1"/>
  <c r="G21" i="6"/>
  <c r="H21" i="6" s="1"/>
  <c r="I20" i="6"/>
  <c r="J20" i="6" s="1"/>
  <c r="G20" i="6"/>
  <c r="H20" i="6" s="1"/>
  <c r="I19" i="6"/>
  <c r="J19" i="6" s="1"/>
  <c r="G19" i="6"/>
  <c r="H19" i="6" s="1"/>
  <c r="I18" i="6"/>
  <c r="J18" i="6" s="1"/>
  <c r="G18" i="6"/>
  <c r="H18" i="6" s="1"/>
  <c r="I17" i="6"/>
  <c r="J17" i="6" s="1"/>
  <c r="G17" i="6"/>
  <c r="H17" i="6" s="1"/>
  <c r="I16" i="6"/>
  <c r="J16" i="6" s="1"/>
  <c r="G16" i="6"/>
  <c r="H16" i="6" s="1"/>
  <c r="I15" i="6"/>
  <c r="J15" i="6" s="1"/>
  <c r="G15" i="6"/>
  <c r="H15" i="6" s="1"/>
  <c r="I14" i="6"/>
  <c r="J14" i="6" s="1"/>
  <c r="G14" i="6"/>
  <c r="H14" i="6" s="1"/>
  <c r="I13" i="6"/>
  <c r="J13" i="6" s="1"/>
  <c r="G13" i="6"/>
  <c r="H13" i="6" s="1"/>
  <c r="I12" i="6"/>
  <c r="J12" i="6" s="1"/>
  <c r="G12" i="6"/>
  <c r="H12" i="6" s="1"/>
  <c r="I11" i="6"/>
  <c r="J11" i="6" s="1"/>
  <c r="G11" i="6"/>
  <c r="H11" i="6" s="1"/>
  <c r="I10" i="6"/>
  <c r="J10" i="6" s="1"/>
  <c r="G10" i="6"/>
  <c r="H10" i="6" s="1"/>
  <c r="I9" i="6"/>
  <c r="J9" i="6" s="1"/>
  <c r="G9" i="6"/>
  <c r="H9" i="6" s="1"/>
  <c r="I8" i="6"/>
  <c r="J8" i="6" s="1"/>
  <c r="G8" i="6"/>
  <c r="H8" i="6" s="1"/>
  <c r="I7" i="6"/>
  <c r="J7" i="6" s="1"/>
  <c r="G7" i="6"/>
  <c r="H7" i="6" s="1"/>
  <c r="I6" i="6"/>
  <c r="J6" i="6" s="1"/>
  <c r="G6" i="6"/>
  <c r="H6" i="6" s="1"/>
  <c r="G9" i="17" l="1"/>
  <c r="H9" i="17" s="1"/>
  <c r="I9" i="17"/>
  <c r="J9" i="17" s="1"/>
  <c r="I47" i="16"/>
  <c r="J47" i="16" s="1"/>
  <c r="G47" i="16"/>
  <c r="H47" i="16" s="1"/>
  <c r="I22" i="15"/>
  <c r="G22" i="15"/>
  <c r="I51" i="14"/>
  <c r="J51" i="14" s="1"/>
  <c r="G51" i="14"/>
  <c r="H51" i="14" s="1"/>
  <c r="G54" i="13"/>
  <c r="H54" i="13" s="1"/>
  <c r="I54" i="13"/>
  <c r="J54" i="13" s="1"/>
  <c r="G54" i="6"/>
  <c r="H54" i="6" s="1"/>
  <c r="I54" i="6"/>
  <c r="J54" i="6" s="1"/>
  <c r="L15" i="3" l="1"/>
  <c r="I15" i="3"/>
  <c r="H15" i="3"/>
  <c r="G15" i="3"/>
  <c r="D15" i="3"/>
  <c r="C15" i="3"/>
  <c r="B15" i="3"/>
  <c r="J14" i="3"/>
  <c r="J13" i="3"/>
  <c r="J12" i="3"/>
  <c r="J11" i="3"/>
  <c r="J10" i="3"/>
  <c r="J9" i="3"/>
  <c r="J8" i="3"/>
  <c r="J7" i="3"/>
  <c r="J6" i="3"/>
  <c r="J5" i="3"/>
  <c r="E14" i="3"/>
  <c r="E13" i="3"/>
  <c r="E12" i="3"/>
  <c r="E11" i="3"/>
  <c r="E10" i="3"/>
  <c r="E9" i="3"/>
  <c r="E8" i="3"/>
  <c r="E7" i="3"/>
  <c r="E6" i="3"/>
  <c r="E5" i="3"/>
  <c r="E15" i="3" l="1"/>
  <c r="J15" i="3"/>
  <c r="D44" i="5"/>
  <c r="E56" i="5"/>
  <c r="F52" i="5"/>
  <c r="L52" i="5"/>
  <c r="J52" i="5"/>
  <c r="L48" i="5"/>
  <c r="L36" i="5"/>
  <c r="H44" i="5"/>
  <c r="F44" i="5"/>
  <c r="E44" i="5"/>
  <c r="H40" i="5"/>
  <c r="F40" i="5"/>
  <c r="D40" i="5"/>
  <c r="H36" i="5"/>
  <c r="G36" i="5"/>
  <c r="F36" i="5"/>
  <c r="E36" i="5"/>
  <c r="D36" i="5"/>
  <c r="H32" i="5"/>
  <c r="G32" i="5"/>
  <c r="F32" i="5"/>
  <c r="E32" i="5"/>
  <c r="D32" i="5"/>
  <c r="F28" i="5"/>
  <c r="D28" i="5"/>
  <c r="L24" i="5"/>
  <c r="H24" i="5"/>
  <c r="G24" i="5"/>
  <c r="F24" i="5"/>
  <c r="E24" i="5"/>
  <c r="D24" i="5"/>
  <c r="L20" i="5"/>
  <c r="F20" i="5"/>
  <c r="D20" i="5"/>
  <c r="L16" i="5"/>
  <c r="J16" i="5"/>
  <c r="H16" i="5"/>
  <c r="G16" i="5"/>
  <c r="F16" i="5"/>
  <c r="D16" i="5"/>
  <c r="L12" i="5"/>
  <c r="H12" i="5"/>
  <c r="G12" i="5"/>
  <c r="F12" i="5"/>
  <c r="D12" i="5"/>
  <c r="M8" i="5"/>
  <c r="L8" i="5"/>
  <c r="H8" i="5"/>
  <c r="G8" i="5"/>
  <c r="F8" i="5"/>
  <c r="E8" i="5"/>
  <c r="D8" i="5"/>
  <c r="M59" i="5"/>
  <c r="M58" i="5"/>
  <c r="M57" i="5"/>
  <c r="L59" i="5"/>
  <c r="L60" i="5" s="1"/>
  <c r="L58" i="5"/>
  <c r="L57" i="5"/>
  <c r="J59" i="5"/>
  <c r="J58" i="5"/>
  <c r="J57" i="5"/>
  <c r="H59" i="5"/>
  <c r="H60" i="5" s="1"/>
  <c r="H58" i="5"/>
  <c r="H57" i="5"/>
  <c r="G59" i="5"/>
  <c r="G58" i="5"/>
  <c r="G57" i="5"/>
  <c r="F59" i="5"/>
  <c r="F58" i="5"/>
  <c r="F57" i="5"/>
  <c r="E59" i="5"/>
  <c r="E58" i="5"/>
  <c r="E57" i="5"/>
  <c r="D59" i="5"/>
  <c r="D58" i="5"/>
  <c r="D57" i="5"/>
  <c r="N51" i="5"/>
  <c r="N47" i="5"/>
  <c r="Q47" i="5" s="1"/>
  <c r="N43" i="5"/>
  <c r="N39" i="5"/>
  <c r="N35" i="5"/>
  <c r="N23" i="5"/>
  <c r="N15" i="5"/>
  <c r="N11" i="5"/>
  <c r="N7" i="5"/>
  <c r="I55" i="5"/>
  <c r="Q55" i="5" s="1"/>
  <c r="I51" i="5"/>
  <c r="I43" i="5"/>
  <c r="I39" i="5"/>
  <c r="I35" i="5"/>
  <c r="I31" i="5"/>
  <c r="Q31" i="5" s="1"/>
  <c r="I27" i="5"/>
  <c r="Q27" i="5" s="1"/>
  <c r="I23" i="5"/>
  <c r="I19" i="5"/>
  <c r="Q19" i="5" s="1"/>
  <c r="I15" i="5"/>
  <c r="I11" i="5"/>
  <c r="I7" i="5"/>
  <c r="N50" i="5"/>
  <c r="N46" i="5"/>
  <c r="Q46" i="5" s="1"/>
  <c r="N34" i="5"/>
  <c r="N22" i="5"/>
  <c r="N18" i="5"/>
  <c r="N20" i="5" s="1"/>
  <c r="N14" i="5"/>
  <c r="N10" i="5"/>
  <c r="N6" i="5"/>
  <c r="I54" i="5"/>
  <c r="Q54" i="5" s="1"/>
  <c r="I50" i="5"/>
  <c r="I42" i="5"/>
  <c r="Q42" i="5" s="1"/>
  <c r="I38" i="5"/>
  <c r="Q38" i="5" s="1"/>
  <c r="I34" i="5"/>
  <c r="I30" i="5"/>
  <c r="Q30" i="5" s="1"/>
  <c r="I26" i="5"/>
  <c r="Q26" i="5" s="1"/>
  <c r="I22" i="5"/>
  <c r="I18" i="5"/>
  <c r="I14" i="5"/>
  <c r="I10" i="5"/>
  <c r="I6" i="5"/>
  <c r="I5" i="5"/>
  <c r="I9" i="5"/>
  <c r="N49" i="5"/>
  <c r="Q49" i="5" s="1"/>
  <c r="N45" i="5"/>
  <c r="Q45" i="5" s="1"/>
  <c r="N41" i="5"/>
  <c r="N33" i="5"/>
  <c r="N29" i="5"/>
  <c r="N21" i="5"/>
  <c r="N17" i="5"/>
  <c r="N13" i="5"/>
  <c r="N9" i="5"/>
  <c r="N5" i="5"/>
  <c r="I53" i="5"/>
  <c r="Q53" i="5" s="1"/>
  <c r="I33" i="5"/>
  <c r="I37" i="5"/>
  <c r="Q37" i="5" s="1"/>
  <c r="I41" i="5"/>
  <c r="I29" i="5"/>
  <c r="I25" i="5"/>
  <c r="Q25" i="5" s="1"/>
  <c r="I21" i="5"/>
  <c r="I17" i="5"/>
  <c r="I13" i="5"/>
  <c r="G60" i="5" l="1"/>
  <c r="N16" i="5"/>
  <c r="M60" i="5"/>
  <c r="E60" i="5"/>
  <c r="Q28" i="5"/>
  <c r="J60" i="5"/>
  <c r="I8" i="5"/>
  <c r="N24" i="5"/>
  <c r="N36" i="5"/>
  <c r="I36" i="5"/>
  <c r="I57" i="5"/>
  <c r="F60" i="5"/>
  <c r="I58" i="5"/>
  <c r="I52" i="5"/>
  <c r="N52" i="5"/>
  <c r="I12" i="5"/>
  <c r="Q56" i="5"/>
  <c r="N58" i="5"/>
  <c r="N8" i="5"/>
  <c r="I40" i="5"/>
  <c r="Q48" i="5"/>
  <c r="N12" i="5"/>
  <c r="D60" i="5"/>
  <c r="N57" i="5"/>
  <c r="I44" i="5"/>
  <c r="I16" i="5"/>
  <c r="I24" i="5"/>
  <c r="N59" i="5"/>
  <c r="N60" i="5" s="1"/>
  <c r="N48" i="5"/>
  <c r="I56" i="5"/>
  <c r="I59" i="5"/>
  <c r="I20" i="5"/>
  <c r="I32" i="5"/>
  <c r="Q32" i="5"/>
  <c r="I28" i="5"/>
  <c r="Q10" i="5"/>
  <c r="Q13" i="5"/>
  <c r="Q50" i="5"/>
  <c r="Q9" i="5"/>
  <c r="Q17" i="5"/>
  <c r="Q18" i="5"/>
  <c r="Q15" i="5"/>
  <c r="Q22" i="5"/>
  <c r="Q23" i="5"/>
  <c r="Q6" i="5"/>
  <c r="Q14" i="5"/>
  <c r="Q39" i="5"/>
  <c r="Q40" i="5" s="1"/>
  <c r="Q43" i="5"/>
  <c r="Q51" i="5"/>
  <c r="Q29" i="5"/>
  <c r="Q41" i="5"/>
  <c r="Q7" i="5"/>
  <c r="Q11" i="5"/>
  <c r="Q33" i="5"/>
  <c r="Q34" i="5"/>
  <c r="Q21" i="5"/>
  <c r="Q35" i="5"/>
  <c r="Q5" i="5"/>
  <c r="I60" i="5" l="1"/>
  <c r="Q24" i="5"/>
  <c r="Q12" i="5"/>
  <c r="Q59" i="5"/>
  <c r="R23" i="5" s="1"/>
  <c r="Q8" i="5"/>
  <c r="Q16" i="5"/>
  <c r="Q52" i="5"/>
  <c r="Q57" i="5"/>
  <c r="Q44" i="5"/>
  <c r="Q36" i="5"/>
  <c r="Q58" i="5"/>
  <c r="R18" i="5" s="1"/>
  <c r="Q20" i="5"/>
  <c r="R22" i="5" l="1"/>
  <c r="R15" i="5"/>
  <c r="R7" i="5"/>
  <c r="R14" i="5"/>
  <c r="R35" i="5"/>
  <c r="R43" i="5"/>
  <c r="R51" i="5"/>
  <c r="R34" i="5"/>
  <c r="R45" i="5"/>
  <c r="R49" i="5"/>
  <c r="R37" i="5"/>
  <c r="R53" i="5"/>
  <c r="R25" i="5"/>
  <c r="R21" i="5"/>
  <c r="R5" i="5"/>
  <c r="R9" i="5"/>
  <c r="R17" i="5"/>
  <c r="Q60" i="5"/>
  <c r="R47" i="5"/>
  <c r="R31" i="5"/>
  <c r="R55" i="5"/>
  <c r="R27" i="5"/>
  <c r="R19" i="5"/>
  <c r="R54" i="5"/>
  <c r="R30" i="5"/>
  <c r="R38" i="5"/>
  <c r="R46" i="5"/>
  <c r="R42" i="5"/>
  <c r="R26" i="5"/>
  <c r="R13" i="5"/>
  <c r="R29" i="5"/>
  <c r="R6" i="5"/>
  <c r="R39" i="5"/>
  <c r="R33" i="5"/>
  <c r="R11" i="5"/>
  <c r="R10" i="5"/>
  <c r="R50" i="5"/>
  <c r="R41" i="5"/>
  <c r="R59" i="5" l="1"/>
  <c r="R57" i="5"/>
  <c r="R58" i="5"/>
  <c r="M10" i="4"/>
  <c r="H10" i="4"/>
  <c r="L11" i="4"/>
  <c r="K11" i="4"/>
  <c r="I11" i="4"/>
  <c r="G11" i="4"/>
  <c r="F11" i="4"/>
  <c r="E11" i="4"/>
  <c r="D11" i="4"/>
  <c r="C11" i="4"/>
  <c r="M9" i="4"/>
  <c r="M8" i="4"/>
  <c r="M7" i="4"/>
  <c r="M6" i="4"/>
  <c r="M5" i="4"/>
  <c r="H9" i="4"/>
  <c r="H8" i="4"/>
  <c r="H7" i="4"/>
  <c r="H6" i="4"/>
  <c r="H5" i="4"/>
  <c r="J24" i="2"/>
  <c r="M24" i="2"/>
  <c r="L24" i="2"/>
  <c r="H24" i="2"/>
  <c r="G24" i="2"/>
  <c r="F24" i="2"/>
  <c r="E24" i="2"/>
  <c r="D24" i="2"/>
  <c r="N23" i="2"/>
  <c r="I23" i="2"/>
  <c r="N22" i="2"/>
  <c r="N21" i="2"/>
  <c r="I22" i="2"/>
  <c r="I21" i="2"/>
  <c r="Q21" i="2" s="1"/>
  <c r="N20" i="2"/>
  <c r="I20" i="2"/>
  <c r="N19" i="2"/>
  <c r="I19" i="2"/>
  <c r="N18" i="2"/>
  <c r="I18" i="2"/>
  <c r="Q18" i="2" s="1"/>
  <c r="I10" i="2"/>
  <c r="N17" i="2"/>
  <c r="N16" i="2"/>
  <c r="N15" i="2"/>
  <c r="N14" i="2"/>
  <c r="N13" i="2"/>
  <c r="N12" i="2"/>
  <c r="N11" i="2"/>
  <c r="N10" i="2"/>
  <c r="N9" i="2"/>
  <c r="N8" i="2"/>
  <c r="N7" i="2"/>
  <c r="N6" i="2"/>
  <c r="N5" i="2"/>
  <c r="I17" i="2"/>
  <c r="I16" i="2"/>
  <c r="I15" i="2"/>
  <c r="I14" i="2"/>
  <c r="I13" i="2"/>
  <c r="I12" i="2"/>
  <c r="I11" i="2"/>
  <c r="I9" i="2"/>
  <c r="I8" i="2"/>
  <c r="I7" i="2"/>
  <c r="I6" i="2"/>
  <c r="I5" i="2"/>
  <c r="Q19" i="2" l="1"/>
  <c r="O9" i="4"/>
  <c r="Q13" i="2"/>
  <c r="N24" i="2"/>
  <c r="Q23" i="2"/>
  <c r="I24" i="2"/>
  <c r="Q20" i="2"/>
  <c r="Q22" i="2"/>
  <c r="Q8" i="2"/>
  <c r="O5" i="4"/>
  <c r="O7" i="4"/>
  <c r="O8" i="4"/>
  <c r="H11" i="4"/>
  <c r="M11" i="4"/>
  <c r="O6" i="4"/>
  <c r="Q12" i="2"/>
  <c r="Q15" i="2"/>
  <c r="Q14" i="2"/>
  <c r="Q5" i="2"/>
  <c r="Q17" i="2"/>
  <c r="Q6" i="2"/>
  <c r="Q16" i="2"/>
  <c r="Q7" i="2"/>
  <c r="Q11" i="2"/>
  <c r="Q10" i="2"/>
  <c r="Q9" i="2"/>
  <c r="O11" i="4" l="1"/>
  <c r="P7" i="4" s="1"/>
  <c r="Q24" i="2"/>
  <c r="R9" i="2" s="1"/>
  <c r="P5" i="4" l="1"/>
  <c r="P8" i="4"/>
  <c r="R5" i="2"/>
  <c r="P9" i="4"/>
  <c r="P6" i="4"/>
  <c r="R17" i="2"/>
  <c r="R6" i="2"/>
  <c r="R16" i="2"/>
  <c r="R7" i="2"/>
  <c r="R11" i="2"/>
  <c r="R10" i="2"/>
  <c r="R12" i="2"/>
  <c r="R14" i="2"/>
  <c r="R23" i="2"/>
  <c r="R8" i="2"/>
  <c r="R20" i="2"/>
  <c r="R13" i="2"/>
  <c r="R18" i="2"/>
  <c r="R19" i="2"/>
  <c r="R21" i="2"/>
  <c r="R22" i="2"/>
  <c r="R1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00000000-0006-0000-0100-000001000000}">
      <text>
        <r>
          <rPr>
            <sz val="8"/>
            <color indexed="81"/>
            <rFont val="Tahoma"/>
            <family val="2"/>
          </rPr>
          <t xml:space="preserve">
Nombre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movil Usuario Movil</author>
  </authors>
  <commentList>
    <comment ref="G314" authorId="0" shapeId="0" xr:uid="{00000000-0006-0000-0E00-000001000000}">
      <text>
        <r>
          <rPr>
            <b/>
            <sz val="9"/>
            <color indexed="81"/>
            <rFont val="Tahoma"/>
            <family val="2"/>
          </rPr>
          <t>movil Usuario Movil:</t>
        </r>
        <r>
          <rPr>
            <sz val="9"/>
            <color indexed="81"/>
            <rFont val="Tahoma"/>
            <family val="2"/>
          </rPr>
          <t xml:space="preserve">
Area techada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USUARIO</author>
    <author>Jenny Rupay Cervantes</author>
  </authors>
  <commentList>
    <comment ref="D3488" authorId="0" shapeId="0" xr:uid="{00000000-0006-0000-1000-000001000000}">
      <text>
        <r>
          <rPr>
            <b/>
            <sz val="9"/>
            <color indexed="81"/>
            <rFont val="Tahoma"/>
            <family val="2"/>
          </rPr>
          <t>USUARIO:</t>
        </r>
        <r>
          <rPr>
            <sz val="9"/>
            <color indexed="81"/>
            <rFont val="Tahoma"/>
            <family val="2"/>
          </rPr>
          <t xml:space="preserve">
(
Supervisor In Situ en el Terminal Portuario de Paita (DESDE EL 03-10-19))</t>
        </r>
      </text>
    </comment>
    <comment ref="F3496" authorId="1" shapeId="0" xr:uid="{00000000-0006-0000-1000-000002000000}">
      <text>
        <r>
          <rPr>
            <b/>
            <sz val="9"/>
            <color indexed="81"/>
            <rFont val="Tahoma"/>
            <family val="2"/>
          </rPr>
          <t>Jenny Rupay Cervantes:</t>
        </r>
        <r>
          <rPr>
            <sz val="9"/>
            <color indexed="81"/>
            <rFont val="Tahoma"/>
            <family val="2"/>
          </rPr>
          <t xml:space="preserve">
carne extranjeria</t>
        </r>
      </text>
    </comment>
    <comment ref="D3592" authorId="1" shapeId="0" xr:uid="{00000000-0006-0000-1000-000003000000}">
      <text>
        <r>
          <rPr>
            <b/>
            <sz val="9"/>
            <color indexed="81"/>
            <rFont val="Tahoma"/>
            <family val="2"/>
          </rPr>
          <t>Jenny Rupay Cervantes:</t>
        </r>
        <r>
          <rPr>
            <sz val="9"/>
            <color indexed="81"/>
            <rFont val="Tahoma"/>
            <family val="2"/>
          </rPr>
          <t xml:space="preserve">
antes Asistente en Supervisión In Situ para el Tramo Vial Chancay Acos  (palomino)</t>
        </r>
      </text>
    </comment>
    <comment ref="D3672" authorId="0" shapeId="0" xr:uid="{00000000-0006-0000-1000-000004000000}">
      <text>
        <r>
          <rPr>
            <b/>
            <sz val="9"/>
            <color indexed="81"/>
            <rFont val="Tahoma"/>
            <family val="2"/>
          </rPr>
          <t>USUARIO:</t>
        </r>
        <r>
          <rPr>
            <sz val="9"/>
            <color indexed="81"/>
            <rFont val="Tahoma"/>
            <family val="2"/>
          </rPr>
          <t xml:space="preserve">
OBJETO: SUPERVISAR, EFECTUAR EL SEGUIMIENTO, MONITOREAR Y ADMINISTRAR EL CONTRATO DE CONCESIÓN Y/O DE SUPERVISIÍON EN TRAMO VIALES DE IIRSA SUR TRAMO 1-B, CHALHUANCA - URCOS (5A), UBICADOS EN LOS DEPARTAMENTOS DE APURIMAC Y CUZCO</t>
        </r>
      </text>
    </comment>
    <comment ref="E3684" authorId="1" shapeId="0" xr:uid="{00000000-0006-0000-1000-000005000000}">
      <text>
        <r>
          <rPr>
            <b/>
            <sz val="9"/>
            <color indexed="81"/>
            <rFont val="Tahoma"/>
            <family val="2"/>
          </rPr>
          <t>Jenny Rupay Cervantes:</t>
        </r>
        <r>
          <rPr>
            <sz val="9"/>
            <color indexed="81"/>
            <rFont val="Tahoma"/>
            <family val="2"/>
          </rPr>
          <t xml:space="preserve">
POR ERROR EN DICIEMBRE SE CALCULÓ EN FUNCIÓN A 6000 SEGÚN CORREO DE KARLO</t>
        </r>
      </text>
    </comment>
    <comment ref="D5216" authorId="0" shapeId="0" xr:uid="{00000000-0006-0000-1000-000006000000}">
      <text>
        <r>
          <rPr>
            <b/>
            <sz val="9"/>
            <color indexed="81"/>
            <rFont val="Tahoma"/>
            <family val="2"/>
          </rPr>
          <t>USUARIO:</t>
        </r>
        <r>
          <rPr>
            <sz val="9"/>
            <color indexed="81"/>
            <rFont val="Tahoma"/>
            <family val="2"/>
          </rPr>
          <t xml:space="preserve">
(
Supervisor In Situ en el Terminal Portuario de Paita (DESDE EL 03-10-19))</t>
        </r>
      </text>
    </comment>
    <comment ref="F5224" authorId="1" shapeId="0" xr:uid="{00000000-0006-0000-1000-000007000000}">
      <text>
        <r>
          <rPr>
            <b/>
            <sz val="9"/>
            <color indexed="81"/>
            <rFont val="Tahoma"/>
            <family val="2"/>
          </rPr>
          <t>Jenny Rupay Cervantes:</t>
        </r>
        <r>
          <rPr>
            <sz val="9"/>
            <color indexed="81"/>
            <rFont val="Tahoma"/>
            <family val="2"/>
          </rPr>
          <t xml:space="preserve">
carne extranjeria</t>
        </r>
      </text>
    </comment>
    <comment ref="D5320" authorId="1" shapeId="0" xr:uid="{00000000-0006-0000-1000-000008000000}">
      <text>
        <r>
          <rPr>
            <b/>
            <sz val="9"/>
            <color indexed="81"/>
            <rFont val="Tahoma"/>
            <family val="2"/>
          </rPr>
          <t>Jenny Rupay Cervantes:</t>
        </r>
        <r>
          <rPr>
            <sz val="9"/>
            <color indexed="81"/>
            <rFont val="Tahoma"/>
            <family val="2"/>
          </rPr>
          <t xml:space="preserve">
antes Asistente en Supervisión In Situ para el Tramo Vial Chancay Acos  (palomino)</t>
        </r>
      </text>
    </comment>
    <comment ref="D5400" authorId="0" shapeId="0" xr:uid="{00000000-0006-0000-1000-000009000000}">
      <text>
        <r>
          <rPr>
            <b/>
            <sz val="9"/>
            <color indexed="81"/>
            <rFont val="Tahoma"/>
            <family val="2"/>
          </rPr>
          <t>USUARIO:</t>
        </r>
        <r>
          <rPr>
            <sz val="9"/>
            <color indexed="81"/>
            <rFont val="Tahoma"/>
            <family val="2"/>
          </rPr>
          <t xml:space="preserve">
OBJETO: SUPERVISAR, EFECTUAR EL SEGUIMIENTO, MONITOREAR Y ADMINISTRAR EL CONTRATO DE CONCESIÓN Y/O DE SUPERVISIÍON EN TRAMO VIALES DE IIRSA SUR TRAMO 1-B, CHALHUANCA - URCOS (5A), UBICADOS EN LOS DEPARTAMENTOS DE APURIMAC Y CUZCO</t>
        </r>
      </text>
    </comment>
    <comment ref="E5412" authorId="1" shapeId="0" xr:uid="{00000000-0006-0000-1000-00000A000000}">
      <text>
        <r>
          <rPr>
            <b/>
            <sz val="9"/>
            <color indexed="81"/>
            <rFont val="Tahoma"/>
            <family val="2"/>
          </rPr>
          <t>Jenny Rupay Cervantes:</t>
        </r>
        <r>
          <rPr>
            <sz val="9"/>
            <color indexed="81"/>
            <rFont val="Tahoma"/>
            <family val="2"/>
          </rPr>
          <t xml:space="preserve">
POR ERROR EN DICIEMBRE SE CALCULÓ EN FUNCIÓN A 6000 SEGÚN CORREO DE KARLO</t>
        </r>
      </text>
    </comment>
  </commentList>
</comments>
</file>

<file path=xl/sharedStrings.xml><?xml version="1.0" encoding="utf-8"?>
<sst xmlns="http://schemas.openxmlformats.org/spreadsheetml/2006/main" count="153893" uniqueCount="38204">
  <si>
    <t>PLIEGO O ENTIDAD DEL SECTOR</t>
  </si>
  <si>
    <t>Objetivo Estrategico Sectorial
(Código)</t>
  </si>
  <si>
    <t>Objetivo Estrategico Institucional
(Código y Enunciado)</t>
  </si>
  <si>
    <t>Nombre del Indicador</t>
  </si>
  <si>
    <t>Linea Base</t>
  </si>
  <si>
    <t>OES.01</t>
  </si>
  <si>
    <t>PLIEGOS DEL SECTOR O GOBIERNO REGIONAL</t>
  </si>
  <si>
    <t>GASTOS CORRIENTES</t>
  </si>
  <si>
    <t>GASTOS DE CAPITAL</t>
  </si>
  <si>
    <t>SERVICIO DE DEUDA</t>
  </si>
  <si>
    <t>TOTAL</t>
  </si>
  <si>
    <t>1: Reserva de Contingencia</t>
  </si>
  <si>
    <t>2: Personal y Obligaciones Sociales</t>
  </si>
  <si>
    <t>3: Pensiones y Prestaciones Sociales</t>
  </si>
  <si>
    <t>4: Bienes y Servicios</t>
  </si>
  <si>
    <t>5: Donaciones y Transferencias</t>
  </si>
  <si>
    <t>6: Otros Gastos</t>
  </si>
  <si>
    <t>SUB TOTAL GASTOS CORRIENTES</t>
  </si>
  <si>
    <t>7: Donaciones y Transferencias</t>
  </si>
  <si>
    <t>8: Otros Gastos</t>
  </si>
  <si>
    <t>9: Adquisiciones de Activos No Financieros</t>
  </si>
  <si>
    <t>10: Adquisiciones de Activos Financieros</t>
  </si>
  <si>
    <t>SUB TOTAL GASTOS DE CAPITAL</t>
  </si>
  <si>
    <t>11: Servicio de la Deuda</t>
  </si>
  <si>
    <t>SUB TOTAL SERVICIO DE DEUDA</t>
  </si>
  <si>
    <t>TOTAL GASTOS UNIDAD EJECUTORA / ENTIDAD PÚBLICA</t>
  </si>
  <si>
    <t>PART. %</t>
  </si>
  <si>
    <t>UNIDADES EJECUTORAS DEL PLIEGO</t>
  </si>
  <si>
    <t>Unidad de Medida</t>
  </si>
  <si>
    <t>Año</t>
  </si>
  <si>
    <t>%</t>
  </si>
  <si>
    <t>Resultado obtenido</t>
  </si>
  <si>
    <t>PIA           Proyectado</t>
  </si>
  <si>
    <t>TOTALES</t>
  </si>
  <si>
    <t>AÑOS</t>
  </si>
  <si>
    <t>2022 (*)</t>
  </si>
  <si>
    <t>2023 (**)</t>
  </si>
  <si>
    <t>PROGRAMAS PRESUPESTALES</t>
  </si>
  <si>
    <t>PIA</t>
  </si>
  <si>
    <t>PIM</t>
  </si>
  <si>
    <t>EJEC</t>
  </si>
  <si>
    <t>0068: REDUCCION DE VULNERABILIDAD Y ATENCION DE EMERGENCIAS POR DESASTRES</t>
  </si>
  <si>
    <t>(*) Proyección al 31/12/2022</t>
  </si>
  <si>
    <t>(**) Proyecto 2023</t>
  </si>
  <si>
    <t>TOTAL S/</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</si>
  <si>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</si>
  <si>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</si>
  <si>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</si>
  <si>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</si>
  <si>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</si>
  <si>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</si>
  <si>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</si>
  <si>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</si>
  <si>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</si>
  <si>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</si>
  <si>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</si>
  <si>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SUB TOTAL SER. DEUDA</t>
  </si>
  <si>
    <t>S/.</t>
  </si>
  <si>
    <t>EST. %</t>
  </si>
  <si>
    <t>1. RECURSOS ORDINARIOS</t>
  </si>
  <si>
    <t>2. RECURSOS DIRECTAM. RECAUD.</t>
  </si>
  <si>
    <t>3.- RECURSOS OPERACIONES</t>
  </si>
  <si>
    <t>4. DONACIONES Y TRANSFERENCIAS</t>
  </si>
  <si>
    <t>5. RECURSOS DETERMINADOS</t>
  </si>
  <si>
    <t>FUNCIONES</t>
  </si>
  <si>
    <t>PPTO (PIA)</t>
  </si>
  <si>
    <t>GASTOS CORRIENTES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</si>
  <si>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</si>
  <si>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</si>
  <si>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</si>
  <si>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</si>
  <si>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</si>
  <si>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</si>
  <si>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</si>
  <si>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</si>
  <si>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</si>
  <si>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NUEVOS SOLES</t>
  </si>
  <si>
    <t>10 Agropecuaria</t>
  </si>
  <si>
    <t>12 Energía</t>
  </si>
  <si>
    <t>13 Mineria</t>
  </si>
  <si>
    <t>15 Transporte</t>
  </si>
  <si>
    <t>16 Comunicaciones</t>
  </si>
  <si>
    <t>17 Ambiente</t>
  </si>
  <si>
    <t>20 Salud</t>
  </si>
  <si>
    <t>22 Educación</t>
  </si>
  <si>
    <t>24 Previsión Social</t>
  </si>
  <si>
    <t>PPTO 2021 (PIM)</t>
  </si>
  <si>
    <t>(PIA) = Presupuesto Institucional de Apertura</t>
  </si>
  <si>
    <t>(**) Recursos Públicos / Recursos Ordinarios / Recursos Directamente Recaudados / Donaciones  y  Transferencias / Operaciones Oficiales de Crédito/ Recursos Determinados</t>
  </si>
  <si>
    <t>ADQUISICIONES/CONTRATACIONES/OBRAS</t>
  </si>
  <si>
    <t>MODALIDAD</t>
  </si>
  <si>
    <t>FECHA DE SUSCRIPCION DEL CONTRATO</t>
  </si>
  <si>
    <t>FECHA DE ENTREGA</t>
  </si>
  <si>
    <t>…</t>
  </si>
  <si>
    <t>FECHA PROG. CONV.</t>
  </si>
  <si>
    <t>OBSERVACIONES</t>
  </si>
  <si>
    <t>CONSULTORIAS</t>
  </si>
  <si>
    <t>PERSONA NATURAL (DNI)</t>
  </si>
  <si>
    <t>UNIDAD EJECUTORA</t>
  </si>
  <si>
    <t>BANCO / INSTITUCIÓN FINANCIERA</t>
  </si>
  <si>
    <t>FECHA DE APERTURA</t>
  </si>
  <si>
    <t>MONEDA</t>
  </si>
  <si>
    <t xml:space="preserve">       OFICIALES DE CRED. EXTERNO</t>
  </si>
  <si>
    <t xml:space="preserve">    - OTROS (ESPECIFIQUE)</t>
  </si>
  <si>
    <t>CONTRATANTE</t>
  </si>
  <si>
    <t>CONTRATADO</t>
  </si>
  <si>
    <t>FUNCIÓN DESEMPEÑADA</t>
  </si>
  <si>
    <t>DNI</t>
  </si>
  <si>
    <t>Apellidos y Nombres</t>
  </si>
  <si>
    <t>Profesión</t>
  </si>
  <si>
    <t>Grado Academico</t>
  </si>
  <si>
    <t>Titulo Profesióonal, Técncio o Capacitación Ocupacional</t>
  </si>
  <si>
    <t>Numero de contratos o renovaciones</t>
  </si>
  <si>
    <t>Meses Ejecutados</t>
  </si>
  <si>
    <t>Monto Ejecutado</t>
  </si>
  <si>
    <t>CAS</t>
  </si>
  <si>
    <t>ARRENDATARIO</t>
  </si>
  <si>
    <t>ARRENDADOR</t>
  </si>
  <si>
    <t>INMUEBLE</t>
  </si>
  <si>
    <t>CONTRATO</t>
  </si>
  <si>
    <t>Apellidos y Nombres o Denominación</t>
  </si>
  <si>
    <t>DNI O PARTIDA REGISTRAL</t>
  </si>
  <si>
    <t>BIEN PROPIO DE TERCEROS O AJENO</t>
  </si>
  <si>
    <t>PARTIDA REGISTRAL DE INCRIPCION DE PROPIEDAD</t>
  </si>
  <si>
    <t>METROS CUADRADOS</t>
  </si>
  <si>
    <t>COCHERAS</t>
  </si>
  <si>
    <t>OTROS</t>
  </si>
  <si>
    <t xml:space="preserve">FORMA DE PAGO (MENSUAL O ANUAL) Y FECHA DE PAGO </t>
  </si>
  <si>
    <t>RESULTADOS (Poblacion beneficiaria directa, Etc.)</t>
  </si>
  <si>
    <t>5.2 Canon y Sobrecanon, Regalías, Renta de Aduanas y Participaciones</t>
  </si>
  <si>
    <t>GASTO CAPITAL 2023</t>
  </si>
  <si>
    <t>GASTO CORRIENTE 2023</t>
  </si>
  <si>
    <t>SERVICIO DE DEUDA 2023</t>
  </si>
  <si>
    <t>Var. % (2022-2023)</t>
  </si>
  <si>
    <t>2023**</t>
  </si>
  <si>
    <t>FORMATO 01: PRESUPUESTO Y RESULTADOS DE INDICADORES DE LOS OBJETIVOS ESTRATÉGICOS INSTITUCIONALES DEL 2021 AL 2023</t>
  </si>
  <si>
    <t>FORMATO 05: EJECUCION Y RESULTADOS DE PROGRAMAS PRESUPUESTALES 2021, 2022 Y PROYECCION  2023</t>
  </si>
  <si>
    <t>PPTO 2021
(PIA)</t>
  </si>
  <si>
    <t>PPTO 2022 
(PIA)</t>
  </si>
  <si>
    <t>PPTO 2023 (PROYECTO)</t>
  </si>
  <si>
    <t>PPTO 2022
(PIM 31 AGTO)</t>
  </si>
  <si>
    <t>(Solo montos mayores a S/ 1 Millon de Soles)</t>
  </si>
  <si>
    <t>.</t>
  </si>
  <si>
    <t>TIPO DE PROCEDIMIENTO DE SELECCIÓN</t>
  </si>
  <si>
    <t>NUMERO DEL PROCEDIMIENTO</t>
  </si>
  <si>
    <t>CONTRATISTA* (RUC y Denominacion)</t>
  </si>
  <si>
    <t>(*) Si es Consorcio consignar nombre y RUC de los integrantes</t>
  </si>
  <si>
    <t>(**) Proyección al 31/12/2022</t>
  </si>
  <si>
    <t>(***) Proyecto 2023</t>
  </si>
  <si>
    <t>Años siguientes</t>
  </si>
  <si>
    <t>Codigo Unico de Inversion (CUI)</t>
  </si>
  <si>
    <t>Sub total 2022</t>
  </si>
  <si>
    <t>Sub total 2021</t>
  </si>
  <si>
    <t>Sub total 2023</t>
  </si>
  <si>
    <t>PERSONA JURIDICA* (RUC)</t>
  </si>
  <si>
    <t>PPTO 2021 (AL 31/12)</t>
  </si>
  <si>
    <t>PPTO 2022 (AL 30/06)</t>
  </si>
  <si>
    <t>PPTO 2023 (PROYECCI{ON 31/12)</t>
  </si>
  <si>
    <t>MONTO DE LA CONSULTORIA</t>
  </si>
  <si>
    <t>ESPECIALIDAD (***)</t>
  </si>
  <si>
    <t>ENTREGABLES DE LA CONSULTORIA(**)</t>
  </si>
  <si>
    <t>(**) Producto final o entregable de la Consultoria</t>
  </si>
  <si>
    <t>(***) Para registrar la Especialidad se toma en cuenta una o mas de las 25 Funciones del Clasificador Funcional Programatico.</t>
  </si>
  <si>
    <t>CUENTA N°</t>
  </si>
  <si>
    <t>DATOS DE LAS CUENTAS</t>
  </si>
  <si>
    <t>FUENTES DE FINANCIAMIENTO</t>
  </si>
  <si>
    <t>AÑO FISCAL 2021</t>
  </si>
  <si>
    <t>AÑO FISCAL 2022 (*)</t>
  </si>
  <si>
    <t>(*) = Al 30 de junio de 2022</t>
  </si>
  <si>
    <t>(Montos mayores de S/ 18,000 Soles)</t>
  </si>
  <si>
    <t>MONTO S/</t>
  </si>
  <si>
    <t>FORMATO 02: DISTRIBUCIÓN DEL GASTO POR PLIEGOS Y SUS UNIDADES EJECUTORAS POR TODA FUENTES DE FINANCIAMIENTO - PROYECTO 2023</t>
  </si>
  <si>
    <t>FORMATO 03: RESUMEN POR GRUPO GENÉRICO Y FUENTES DE FINANCIAMIENTO PROYECTO 2023</t>
  </si>
  <si>
    <t>FORMATO 04: RESUMEN DE PRESUPUESTO POR FUNCIONES PIA 2021, 2022 Y  2023 (Proyectado)</t>
  </si>
  <si>
    <t>FORMATO 06: ASIGNACIÓN DE BIENES Y SERVICIOS - COMPARATIVO PRESUPUESTO 2021, 2022 Y PROYECTO 2023</t>
  </si>
  <si>
    <t>FORMATO 07: ADQUISICIONES DE BIENES Y CONTRATACIONES DE SERVICIOS - PRESUPUESTO 2021, 2022 Y PROYECTO 2023</t>
  </si>
  <si>
    <t>FORMATO 08: DETALLE DE CONSULTORIAS PERSONAS JURÍDICAS (Mayores a S/ 100, 000) Y NATURALES (Mayores a 50, 000) - PRESUPUESTO 2021, 2022 y 2023</t>
  </si>
  <si>
    <t>FORMATO 09: ALQUILER DE INMUEBLES EN LOS AÑOS FISCALES 2021 Y 2022</t>
  </si>
  <si>
    <t>FORMATO 10: CONTRATOS DE OBRAS SUSCRITOS EN LOS AÑOS 2021, 2022 Y 2023</t>
  </si>
  <si>
    <t>FORMATO 11: NOMBRES E INGRESOS MENSUALES DEL PERSONAL CONTRATADO FUERA DEL PAP EN LOS AÑOS FISCALES 2021 Y 2022</t>
  </si>
  <si>
    <t>FORMATO 12: RESUMEN DE TESORERIA POR UNIDAD EJECUTORA Y FUENTES DE FINANCIAMIENTO 2021 Y 2022</t>
  </si>
  <si>
    <t>RUBROS*</t>
  </si>
  <si>
    <t>(*) Las cifras deben coicidir con los montos asignados en la GENERICA 3. BIENES Y SERVICIOS consideradas en el Presupuesto de los años Fiscales 2021 - 2022 - 2023</t>
  </si>
  <si>
    <t>Monto Asignado</t>
  </si>
  <si>
    <t>% ejecutado</t>
  </si>
  <si>
    <t>(**) = Proyectado</t>
  </si>
  <si>
    <t>AÑO FISCAL 2023(**)</t>
  </si>
  <si>
    <t>Meses Estimado</t>
  </si>
  <si>
    <t>Nota.-</t>
  </si>
  <si>
    <t>ADQUISICIONES</t>
  </si>
  <si>
    <t>2022**</t>
  </si>
  <si>
    <t>2023***</t>
  </si>
  <si>
    <t>"Total" debe coincidir con las cifras de la Genérica de Gasto 2.3 Bienes y Servicios</t>
  </si>
  <si>
    <t>Totales debe coincidir con la ejecución de ene a dic 2021 y ene a jun 2022 de la específica de gasto 2.3.2.5.1.1 Alquileres de edificios y estructuras, mientras que en el año 2023 con el PIA de dicha partida.</t>
  </si>
  <si>
    <t>001. PRESIDENCIA DEL CONSEJO DE MINISTROS</t>
  </si>
  <si>
    <t>003. SECRETARIA GENERAL - PCM</t>
  </si>
  <si>
    <t>017. AUTORIDAD PARA LA RECONSTRUCCIÓN CON CAMBIOS - RCC</t>
  </si>
  <si>
    <t>018. MEJORAMIENTO DE SERVICIOS A CIUDADANOS Y EMPRESAS</t>
  </si>
  <si>
    <t>020. SECRETARIA TECNICA DE APOYO A LA COMISION AD HOC CREADA POR LA LEY 29625</t>
  </si>
  <si>
    <t>002. INSTITUTO NACIONAL DE ESTADISTICA E INFORMATICA</t>
  </si>
  <si>
    <t>001. INSTITUTO NACIONAL DE ESTADISTICA E INFORMATICA</t>
  </si>
  <si>
    <t>010. DIRECCION NACIONAL DE INTELIGENCIA</t>
  </si>
  <si>
    <t>001. DIRECCION NACIONAL DE INTELIGENCIA - DINI</t>
  </si>
  <si>
    <t>011. DESPACHO PRESIDENCIAL</t>
  </si>
  <si>
    <t>001. DESPACHO PRESIDENCIAL</t>
  </si>
  <si>
    <t>012. COMISION NACIONAL PARA EL DESARROLLO Y VIDA SIN DROGAS - DEVIDA</t>
  </si>
  <si>
    <t>001. DEVIDA</t>
  </si>
  <si>
    <t>006. UNIDAD DE GESTIÓN DE APOYO AL DESARROLLO SOSTENIBLE DEL VRAEM</t>
  </si>
  <si>
    <t>016. CENTRO NACIONAL DE PLANEAMIENTO ESTRATEGICO - CEPLAN</t>
  </si>
  <si>
    <t>019. ORGANISMO SUPERVISOR DE LA INVERSION PRIVADA EN TELECOMUNICACIONES</t>
  </si>
  <si>
    <t>020. ORGANISMO SUPERVISOR DE LA INVERSION EN ENERGIA Y MINERIA</t>
  </si>
  <si>
    <t>021. SUPERINTENDENCIA NACIONAL DE SERVICIOS DE SANEAMIENTO</t>
  </si>
  <si>
    <t>022. ORGANISMO SUPERVISOR DE LA INVERSION EN INFRAESTRUCTURA DE TRANSPORTE DE USO PUBLICO</t>
  </si>
  <si>
    <t>023. AUTORIDAD NACIONAL DEL SERVICIO CIVIL</t>
  </si>
  <si>
    <t>024. ORGANISMO DE SUPERVISION DE LOS RECURSOS FORESTALES Y DE FAUNA SILVESTRE</t>
  </si>
  <si>
    <t>114. CONSEJO NACIONAL DE CIENCIA, TECNOLOGIA E INNOVACION TECNOLOGICA</t>
  </si>
  <si>
    <t>183. INSTITUTO NACIONAL DE DEFENSA DE LA COMPETENCIA Y DE LA PROTECCION DE LA PROPIEDAD INTELECTUAL</t>
  </si>
  <si>
    <t>001. CENTRO NACIONAL DE PLANEAMIENTO ESTRATEGICO - CEPLAN</t>
  </si>
  <si>
    <t>001. ORGANISMO SUPERVISOR DE LA INVERSION PRIVADA EN TELECOMUNICACIONES</t>
  </si>
  <si>
    <t>001. ORGANISMO SUPERVISOR DE LA INVERSION EN ENERGIA Y MINERIA</t>
  </si>
  <si>
    <t>001. SUPERINTENDENCIA NACIONAL DE SERVICIOS DE SANEAMIENTO</t>
  </si>
  <si>
    <t>001. ORGANISMO SUPERVISOR DE LA INVERSION EN INFRAESTRUCTURA DE TRANSPORTE DE USO PUBLICO</t>
  </si>
  <si>
    <t>001. AUTORIDAD NACIONAL DEL SERVICIO CIVIL</t>
  </si>
  <si>
    <t>001. ORGANISMO DE SUPERVISION DE LOS RECURSOS FORESTALES Y DE FAUNA SILVESTRE - OSINFOR</t>
  </si>
  <si>
    <t>001. CONSEJO NACIONAL DE CIENCIA, TECNOLOGIA E INNOVACION TECNOLOGICA - CONCYTEC</t>
  </si>
  <si>
    <t>003. PROGRAMA NACIONAL DE INVESTIGACIÓN CIENTÍFICA Y ESTUDIOS AVANZADOS - PROCIENCIA</t>
  </si>
  <si>
    <t>001. INSTITUTO NACIONAL DE DEFENSA DE LA COMPETENCIA Y DE LA PROTECCION DE LA PROPIEDAD INTELECTUAL</t>
  </si>
  <si>
    <t>SECTOR : 01 PRESIDENCIA DEL CONSEJO DE MINISTROS</t>
  </si>
  <si>
    <t>2. RECURSOS DIRECTAMENTE  RECAUDADOS</t>
  </si>
  <si>
    <t>3.- RECURSOS POR OPERACIONES OFICIALES DE CREDITO</t>
  </si>
  <si>
    <t>001 SG PCM</t>
  </si>
  <si>
    <t>MAC Cajamarca - Supervisor</t>
  </si>
  <si>
    <t>MAC Cajamarca - Asesor Servicios Mac</t>
  </si>
  <si>
    <t>MAC Loreto - Personal Mantenimiento</t>
  </si>
  <si>
    <t>MAC Moquegua - Especialista TIC - MAC</t>
  </si>
  <si>
    <t>MAC Moquegua - Orientador</t>
  </si>
  <si>
    <t>MAC Huánuco - Especialista TIC - MAC</t>
  </si>
  <si>
    <t>MAC Huánuco - Orientador</t>
  </si>
  <si>
    <t>MAC Huánuco - Asesor Servicios Mac</t>
  </si>
  <si>
    <t>MAC Ucayali - Coordinador MAC</t>
  </si>
  <si>
    <t>MAC Ucayali - Supervisor</t>
  </si>
  <si>
    <t>MAC Ucayali - Especialista TIC - MAC</t>
  </si>
  <si>
    <t>MAC Ucayali - Asesor Servicios Mac</t>
  </si>
  <si>
    <t>MAC Ucayali - Orientador</t>
  </si>
  <si>
    <t>MAC La Libertad - Coordinador MAC</t>
  </si>
  <si>
    <t>MAC La Libertad - Supervisor</t>
  </si>
  <si>
    <t>MAC La Libertad - Especialista TIC - MAC</t>
  </si>
  <si>
    <t>MAC La Libertad - Asesor Servicios Mac</t>
  </si>
  <si>
    <t>MAC La Libertad - Orientador</t>
  </si>
  <si>
    <t>MAC Junin - Coordinador MAC</t>
  </si>
  <si>
    <t>MAC Junin - Supervisor</t>
  </si>
  <si>
    <t>MAC Junin - Especialista TIC - MAC</t>
  </si>
  <si>
    <t>MAC Junin - Asesor Servicios Mac</t>
  </si>
  <si>
    <t>MAC Junin - Orientador</t>
  </si>
  <si>
    <t>MAC Cusco - Coordinador MAC</t>
  </si>
  <si>
    <t>MAC Cusco - Supervisor</t>
  </si>
  <si>
    <t>MAC Cusco - Especialista TIC - MAC</t>
  </si>
  <si>
    <t>MAC Cusco - Asesor Servicios Mac</t>
  </si>
  <si>
    <t>MAC Cusco - Orientador</t>
  </si>
  <si>
    <t>MAC Ancash - Coordinador MAC</t>
  </si>
  <si>
    <t>MAC Ancash - Supervisor</t>
  </si>
  <si>
    <t>MAC Ancash - Especialista TIC - MAC</t>
  </si>
  <si>
    <t>MAC Ancash - Asesor Servicios Mac</t>
  </si>
  <si>
    <t>MAC Ancash - Orientador</t>
  </si>
  <si>
    <t>MAC Ica - Coordinador MAC</t>
  </si>
  <si>
    <t>MAC Ica - Supervisor</t>
  </si>
  <si>
    <t>MAC Ica - Especialista TIC - MAC</t>
  </si>
  <si>
    <t>MAC Ica - Asesor Servicios Mac</t>
  </si>
  <si>
    <t>MAC Ica - Orientador</t>
  </si>
  <si>
    <t>MAC Puno - Coordinador MAC</t>
  </si>
  <si>
    <t>MAC Puno - Supervisor</t>
  </si>
  <si>
    <t>MAC Puno - Especialista TIC - MAC</t>
  </si>
  <si>
    <t>MAC Puno - Asesor Servicios Mac</t>
  </si>
  <si>
    <t>MAC Puno - Orientador</t>
  </si>
  <si>
    <t>MAC Lambayeque - Coordinador MAC</t>
  </si>
  <si>
    <t>MAC Lambayeque - Supervisor</t>
  </si>
  <si>
    <t>MAC Lambayeque - Especialista TIC - MAC</t>
  </si>
  <si>
    <t>MAC Lambayeque - Asesor Servicios Mac</t>
  </si>
  <si>
    <t>MAC Lambayeque - Orientador</t>
  </si>
  <si>
    <t xml:space="preserve">CONTRA-PRESTACIÓN MENSUAL </t>
  </si>
  <si>
    <t>Recursos Ordinarios</t>
  </si>
  <si>
    <t>3 Planeamiento, Gestión y Reserva de Contingencia</t>
  </si>
  <si>
    <t>4 Defensa y Seguridad Nacional</t>
  </si>
  <si>
    <t>5 Orden Público y Seguridad</t>
  </si>
  <si>
    <t>18 Saneamiento</t>
  </si>
  <si>
    <t>Var.% (2022-2023)</t>
  </si>
  <si>
    <t>0051: PREVENCION Y TRATAMIENTO DEL CONSUMO DE DROGAS</t>
  </si>
  <si>
    <t>0072: PROGRAMA DE DESARROLLO ALTERNATIVO INTEGRAL Y SOSTENIBLE - PIRDAIS</t>
  </si>
  <si>
    <t>0074: GESTION INTEGRADA Y EFECTIVA DEL CONTROL DE OFERTA DE DROGAS EN EL PERU</t>
  </si>
  <si>
    <t>0114: PROTECCION AL CONSUMIDOR</t>
  </si>
  <si>
    <t>0124: MEJORA DE LA PROVISIÓN DE LOS SERVICIOS DE TELECOMUNICACIONES</t>
  </si>
  <si>
    <t>0130: COMPETITIVIDAD Y APROVECHAMIENTO SOSTENIBLE DE LOS RECURSOS FORESTALES Y DE LA FAUNA SILVESTRE</t>
  </si>
  <si>
    <t>0137: DESARROLLO DE LA CIENCIA, TECNOLOGIA E INNOVACION TECNOLOGICA</t>
  </si>
  <si>
    <t>0141: PROTECCION DE LA PROPIEDAD INTELECTUAL</t>
  </si>
  <si>
    <t>0145: MEJORA DE LA CALIDAD DEL SERVICIO ELECTRICO</t>
  </si>
  <si>
    <t>2.3. 1  1. 1   ALIMENTOS Y BEBIDAS</t>
  </si>
  <si>
    <t>2.3. 1  2. 1   VESTUARIO, ZAPATERIA Y ACCESORIOS, TALABARTERIA Y MATERIALES TEXTILES</t>
  </si>
  <si>
    <t>2.3. 1  3. 1   COMBUSTIBLES, CARBURANTES, LUBRICANTES Y AFINES</t>
  </si>
  <si>
    <t>2.3. 1  4. 1   MUNICIONES,  EXPLOSIVOS Y SIMILARES</t>
  </si>
  <si>
    <t>2.3. 1  5. 1   DE OFICINA</t>
  </si>
  <si>
    <t>2.3. 1  5. 2   AGROPECUARIO, GANADERO Y DE JARDINERIA</t>
  </si>
  <si>
    <t>2.3. 1  5. 3   ASEO, LIMPIEZA Y COCINA</t>
  </si>
  <si>
    <t>2.3. 1  5. 4   ELECTRICIDAD, ILUMINACION Y ELECTRONICA</t>
  </si>
  <si>
    <t>2.3. 1  5.99   OTROS</t>
  </si>
  <si>
    <t>2.3. 1  6. 1   REPUESTOS Y ACCESORIOS</t>
  </si>
  <si>
    <t>2.3. 1  7. 1   ENSERES</t>
  </si>
  <si>
    <t>2.3. 1  8. 1   PRODUCTOS FARMACEUTICOS</t>
  </si>
  <si>
    <t>2.3. 1  8. 2   MATERIAL, INSUMOS, INSTRUMENTAL Y ACCESORIOS  MEDICOS, QUIRURGICOS, ODONTOLOGICOS Y DE LABORATORIO</t>
  </si>
  <si>
    <t>2.3. 1  9. 1   MATERIALES Y UTILES DE ENSEÑANZA</t>
  </si>
  <si>
    <t>2.3. 1 10. 1   SUMINISTROS PARA USO AGROPECUARIO, FORESTAL Y VETERINARIO</t>
  </si>
  <si>
    <t>2.3. 1 11. 1   SUMINISTROS PARA MANTENIMIENTO Y REPARACION</t>
  </si>
  <si>
    <t>2.3. 1 99. 1   COMPRA DE OTROS BIENES</t>
  </si>
  <si>
    <t>2.3. 2  1. 1   VIAJES INTERNACIONALES</t>
  </si>
  <si>
    <t>2.3. 2  1. 2   VIAJES DOMESTICOS</t>
  </si>
  <si>
    <t>2.3. 2  2. 1   SERVICIOS DE ENERGIA ELECTRICA, AGUA Y GAS</t>
  </si>
  <si>
    <t>2.3. 2  2. 2   SERVICIOS DE TELEFONIA E INTERNET</t>
  </si>
  <si>
    <t>2.3. 2  2. 3   SERVICIOS DE MENSAJERIA, TELECOMUNICACIONES Y OTROS AFINES</t>
  </si>
  <si>
    <t>2.3. 2  2. 4   SERVICIO DE PUBLICIDAD, IMPRESIONES, DIFUSION E IMAGEN INSTITUCIONAL</t>
  </si>
  <si>
    <t>2.3. 2  2. 5   SERVICIOS DE DIFUSION EN EL DIARIO OFICIAL</t>
  </si>
  <si>
    <t>2.3. 2  3. 1   SERVICIOS DE LIMPIEZA, SEGURIDAD Y VIGILANCIA</t>
  </si>
  <si>
    <t>2.3. 2  4. 2   SERVICIO DE MANTENIMIENTO, ACONDICIONAMIENTO Y  REPARACIONES DE EDIFICACIONES, OFICINAS Y ESTRUCTURAS</t>
  </si>
  <si>
    <t>2.3. 2  4. 5   SERVICIO DE MANTENIMIENTO, ACONDICIONAMIENTO Y  REPARACIONES DE VEHICULOS</t>
  </si>
  <si>
    <t>2.3. 2  4. 6   SERVICIO DE MANTENIMIENTO, ACONDICIONAMIENTO Y  REPARACIONES DE MOBILIARIO Y SIMILARES</t>
  </si>
  <si>
    <t>2.3. 2  4. 7   SERVICIO DE MANTENIMIENTO, ACONDICIONAMIENTO Y  REPARACIONES DE MAQUINARIAS Y EQUIPOS</t>
  </si>
  <si>
    <t>2.3. 2  5. 1   ALQUILERES DE MUEBLES E INMUEBLES</t>
  </si>
  <si>
    <t>2.3. 2  6. 1   SERVICIOS ADMINISTRATIVOS</t>
  </si>
  <si>
    <t>2.3. 2  6. 2   SERVICIOS FINANCIEROS</t>
  </si>
  <si>
    <t>2.3. 2  6. 3   SEGUROS</t>
  </si>
  <si>
    <t>2.3. 2  6. 4   SERVICIOS DE SALUD</t>
  </si>
  <si>
    <t>2.3. 2  7. 1   SERVICIOS DE CONSULTORIAS, ASESORIAS Y SIMILARES DESARROLLADOS POR PERSONAS JURIDICAS</t>
  </si>
  <si>
    <t>2.3. 2  7. 2   SERVICIOS DE CONSULTORIAS, ASESORIAS Y SIMILARES DESARROLLADOS POR PERSONAS NATURALES</t>
  </si>
  <si>
    <t>2.3. 2  7. 3   SERVICIO DE CAPACITACION Y PERFECCIONAMIENTO</t>
  </si>
  <si>
    <t>2.3. 2  7. 4   SERVICIOS DE PROCESAMIENTO DE DATOS E INFORMATICA</t>
  </si>
  <si>
    <t>2.3. 2  7. 5   PRACTICANTES, SECIGRISTAS Y SIMILARES</t>
  </si>
  <si>
    <t>2.3. 2  7. 7   SERVICIOS RELACIONADOS CON EL MEDIO AMBIENTE</t>
  </si>
  <si>
    <t>2.3. 2  7. 9   SERVICIOS DE ORGANIZACION DE EVENTOS</t>
  </si>
  <si>
    <t>2.3. 2  7.10   SERVICIO POR ATENCIONES Y CELEBRACIONES</t>
  </si>
  <si>
    <t>2.3. 2  7.11   OTROS SERVICIOS</t>
  </si>
  <si>
    <t>2.3. 2  7.13   SERVICIOS TECNICOS DESARROLLADOS POR PERSONAS JURIDICAS</t>
  </si>
  <si>
    <t>2.3. 2  7.14   SERVICIOS TECNICOS DESARROLLADOS POR PERSONAS NATURALES</t>
  </si>
  <si>
    <t>2.3. 2  8. 1   CONTRATO ADMINISTRATIVO DE SERVICIOS</t>
  </si>
  <si>
    <t>2.3. 2  9. 1   LOCACIÓN DE SERVICIOS RELACIONADAS AL ROL DE LA ENTIDAD</t>
  </si>
  <si>
    <t>2.3. 2  4.99   SERVICIO DE MANTENIMIENTO, ACONDICIONAMIENTO Y  REPARACIONES DE OTROS BIENES Y ACTIVOS</t>
  </si>
  <si>
    <t>A TODA FUENTE DE FINANCIAMIENTO</t>
  </si>
  <si>
    <t>Monto Diferencial PIA
(2022-2021)</t>
  </si>
  <si>
    <t>Variación
 % 
(2022-2021)
/ 100</t>
  </si>
  <si>
    <t>Diferencia
PIA
(2023-2022)</t>
  </si>
  <si>
    <t>Variación
% 
(2023-2022)
/ 100</t>
  </si>
  <si>
    <t>FUENTE DE FINANCIAMIENTO : RECURSOS ORDINARIOS</t>
  </si>
  <si>
    <t>FUENTE DE FINANCIAMIENTO : RECURSOS DIRECTAMENTE RECAUDADOS</t>
  </si>
  <si>
    <t>FUENTE DE FINANCIAMIENTO : RECURSOS POR OPERACIONES OFICIALES DE CREDITO</t>
  </si>
  <si>
    <t>FUENTE DE FINANCIAMIENTO: DONACIONES Y TRANSFERENCIAS</t>
  </si>
  <si>
    <t>FUENTE DE FINANCIAMIENTO: RECURSOS DETERMINADOS</t>
  </si>
  <si>
    <r>
      <t xml:space="preserve">1) </t>
    </r>
    <r>
      <rPr>
        <b/>
        <u/>
        <sz val="9"/>
        <rFont val="Arial"/>
        <family val="2"/>
      </rPr>
      <t>Agentes</t>
    </r>
    <r>
      <rPr>
        <sz val="9"/>
        <rFont val="Arial"/>
        <family val="2"/>
      </rPr>
      <t xml:space="preserve"> de relación de consumo adecuadamente informados sobre sus derechos y obligaciones: </t>
    </r>
    <r>
      <rPr>
        <b/>
        <u/>
        <sz val="9"/>
        <rFont val="Arial"/>
        <family val="2"/>
      </rPr>
      <t>28,686</t>
    </r>
    <r>
      <rPr>
        <sz val="9"/>
        <rFont val="Arial"/>
        <family val="2"/>
      </rPr>
      <t xml:space="preserve">
2) </t>
    </r>
    <r>
      <rPr>
        <b/>
        <u/>
        <sz val="9"/>
        <rFont val="Arial"/>
        <family val="2"/>
      </rPr>
      <t>Proveedores</t>
    </r>
    <r>
      <rPr>
        <sz val="9"/>
        <rFont val="Arial"/>
        <family val="2"/>
      </rPr>
      <t xml:space="preserve"> sujetos a procesos de verificación del cumplimiento normativo: </t>
    </r>
    <r>
      <rPr>
        <b/>
        <u/>
        <sz val="9"/>
        <rFont val="Arial"/>
        <family val="2"/>
      </rPr>
      <t>836</t>
    </r>
    <r>
      <rPr>
        <sz val="9"/>
        <rFont val="Arial"/>
        <family val="2"/>
      </rPr>
      <t xml:space="preserve">
3) </t>
    </r>
    <r>
      <rPr>
        <b/>
        <u/>
        <sz val="9"/>
        <rFont val="Arial"/>
        <family val="2"/>
      </rPr>
      <t xml:space="preserve">Consumidores </t>
    </r>
    <r>
      <rPr>
        <sz val="9"/>
        <rFont val="Arial"/>
        <family val="2"/>
      </rPr>
      <t xml:space="preserve">con mecanismos de atención de controversias en materia de consumo: </t>
    </r>
    <r>
      <rPr>
        <b/>
        <u/>
        <sz val="9"/>
        <rFont val="Arial"/>
        <family val="2"/>
      </rPr>
      <t>577,902</t>
    </r>
  </si>
  <si>
    <r>
      <t xml:space="preserve">1) </t>
    </r>
    <r>
      <rPr>
        <b/>
        <u/>
        <sz val="9"/>
        <rFont val="Arial"/>
        <family val="2"/>
      </rPr>
      <t>Agentes</t>
    </r>
    <r>
      <rPr>
        <sz val="9"/>
        <rFont val="Arial"/>
        <family val="2"/>
      </rPr>
      <t xml:space="preserve"> de relación de consumo adecuadamente informados sobre sus derechos y obligaciones: </t>
    </r>
    <r>
      <rPr>
        <b/>
        <u/>
        <sz val="9"/>
        <rFont val="Arial"/>
        <family val="2"/>
      </rPr>
      <t>11,300</t>
    </r>
    <r>
      <rPr>
        <sz val="9"/>
        <rFont val="Arial"/>
        <family val="2"/>
      </rPr>
      <t xml:space="preserve">
2) </t>
    </r>
    <r>
      <rPr>
        <b/>
        <u/>
        <sz val="9"/>
        <rFont val="Arial"/>
        <family val="2"/>
      </rPr>
      <t>Consumidores</t>
    </r>
    <r>
      <rPr>
        <sz val="9"/>
        <rFont val="Arial"/>
        <family val="2"/>
      </rPr>
      <t xml:space="preserve"> con mecanismos de atención de controversias en materia de consumo: </t>
    </r>
    <r>
      <rPr>
        <b/>
        <u/>
        <sz val="9"/>
        <rFont val="Arial"/>
        <family val="2"/>
      </rPr>
      <t>574,284</t>
    </r>
    <r>
      <rPr>
        <sz val="9"/>
        <rFont val="Arial"/>
        <family val="2"/>
      </rPr>
      <t xml:space="preserve">
3) </t>
    </r>
    <r>
      <rPr>
        <b/>
        <u/>
        <sz val="9"/>
        <rFont val="Arial"/>
        <family val="2"/>
      </rPr>
      <t>Proveedores</t>
    </r>
    <r>
      <rPr>
        <sz val="9"/>
        <rFont val="Arial"/>
        <family val="2"/>
      </rPr>
      <t xml:space="preserve"> sujetos a procesos de verificación del cumplimiento normativo: </t>
    </r>
    <r>
      <rPr>
        <b/>
        <u/>
        <sz val="9"/>
        <rFont val="Arial"/>
        <family val="2"/>
      </rPr>
      <t>350</t>
    </r>
  </si>
  <si>
    <r>
      <t xml:space="preserve">1) </t>
    </r>
    <r>
      <rPr>
        <b/>
        <u/>
        <sz val="9"/>
        <rFont val="Arial"/>
        <family val="2"/>
      </rPr>
      <t>Consumidores y proveedores</t>
    </r>
    <r>
      <rPr>
        <sz val="9"/>
        <rFont val="Arial"/>
        <family val="2"/>
      </rPr>
      <t xml:space="preserve"> adecuadamente informados sobre sus derechos y obligaciones: </t>
    </r>
    <r>
      <rPr>
        <b/>
        <u/>
        <sz val="9"/>
        <rFont val="Arial"/>
        <family val="2"/>
      </rPr>
      <t xml:space="preserve">7,208
</t>
    </r>
    <r>
      <rPr>
        <sz val="9"/>
        <rFont val="Arial"/>
        <family val="2"/>
      </rPr>
      <t xml:space="preserve">2) </t>
    </r>
    <r>
      <rPr>
        <b/>
        <u/>
        <sz val="9"/>
        <rFont val="Arial"/>
        <family val="2"/>
      </rPr>
      <t>Proveedores</t>
    </r>
    <r>
      <rPr>
        <sz val="9"/>
        <rFont val="Arial"/>
        <family val="2"/>
      </rPr>
      <t xml:space="preserve"> sujetos a procesos de verificacion del cumplimiento normativo: </t>
    </r>
    <r>
      <rPr>
        <b/>
        <u/>
        <sz val="9"/>
        <rFont val="Arial"/>
        <family val="2"/>
      </rPr>
      <t xml:space="preserve">623
</t>
    </r>
    <r>
      <rPr>
        <sz val="9"/>
        <rFont val="Arial"/>
        <family val="2"/>
      </rPr>
      <t xml:space="preserve">3) </t>
    </r>
    <r>
      <rPr>
        <b/>
        <u/>
        <sz val="9"/>
        <rFont val="Arial"/>
        <family val="2"/>
      </rPr>
      <t>Consumidores</t>
    </r>
    <r>
      <rPr>
        <sz val="9"/>
        <rFont val="Arial"/>
        <family val="2"/>
      </rPr>
      <t xml:space="preserve"> con mecanismos de atencion de controversias en materia de consumo: </t>
    </r>
    <r>
      <rPr>
        <b/>
        <u/>
        <sz val="9"/>
        <rFont val="Arial"/>
        <family val="2"/>
      </rPr>
      <t>507,088</t>
    </r>
  </si>
  <si>
    <r>
      <t xml:space="preserve">1) </t>
    </r>
    <r>
      <rPr>
        <b/>
        <u/>
        <sz val="9"/>
        <rFont val="Arial"/>
        <family val="2"/>
      </rPr>
      <t xml:space="preserve">Personas naturales y/o jurídicas </t>
    </r>
    <r>
      <rPr>
        <sz val="9"/>
        <rFont val="Arial"/>
        <family val="2"/>
      </rPr>
      <t xml:space="preserve">cuentan con información especializada sobre PI: </t>
    </r>
    <r>
      <rPr>
        <b/>
        <u/>
        <sz val="9"/>
        <rFont val="Arial"/>
        <family val="2"/>
      </rPr>
      <t>79,673</t>
    </r>
    <r>
      <rPr>
        <sz val="9"/>
        <rFont val="Arial"/>
        <family val="2"/>
      </rPr>
      <t xml:space="preserve">
2) </t>
    </r>
    <r>
      <rPr>
        <b/>
        <u/>
        <sz val="9"/>
        <rFont val="Arial"/>
        <family val="2"/>
      </rPr>
      <t>Personas naturales y/o jurídicas</t>
    </r>
    <r>
      <rPr>
        <sz val="9"/>
        <rFont val="Arial"/>
        <family val="2"/>
      </rPr>
      <t xml:space="preserve"> reciben acompañamiento para la obtención o reconocimiento de derechos de PI: </t>
    </r>
    <r>
      <rPr>
        <b/>
        <u/>
        <sz val="9"/>
        <rFont val="Arial"/>
        <family val="2"/>
      </rPr>
      <t>26,010</t>
    </r>
    <r>
      <rPr>
        <sz val="9"/>
        <rFont val="Arial"/>
        <family val="2"/>
      </rPr>
      <t xml:space="preserve">
3) </t>
    </r>
    <r>
      <rPr>
        <b/>
        <u/>
        <sz val="9"/>
        <rFont val="Arial"/>
        <family val="2"/>
      </rPr>
      <t>Administrados</t>
    </r>
    <r>
      <rPr>
        <sz val="9"/>
        <rFont val="Arial"/>
        <family val="2"/>
      </rPr>
      <t xml:space="preserve"> cuentan con procedimientos de PI: </t>
    </r>
    <r>
      <rPr>
        <b/>
        <u/>
        <sz val="9"/>
        <rFont val="Arial"/>
        <family val="2"/>
      </rPr>
      <t>78,975</t>
    </r>
    <r>
      <rPr>
        <sz val="9"/>
        <rFont val="Arial"/>
        <family val="2"/>
      </rPr>
      <t xml:space="preserve">
4) </t>
    </r>
    <r>
      <rPr>
        <b/>
        <u/>
        <sz val="9"/>
        <rFont val="Arial"/>
        <family val="2"/>
      </rPr>
      <t>Titulares</t>
    </r>
    <r>
      <rPr>
        <sz val="9"/>
        <rFont val="Arial"/>
        <family val="2"/>
      </rPr>
      <t xml:space="preserve"> reciben vigilancia sobre sus derechos de PI: </t>
    </r>
    <r>
      <rPr>
        <b/>
        <u/>
        <sz val="9"/>
        <rFont val="Arial"/>
        <family val="2"/>
      </rPr>
      <t>475</t>
    </r>
  </si>
  <si>
    <r>
      <t xml:space="preserve">1) </t>
    </r>
    <r>
      <rPr>
        <b/>
        <u/>
        <sz val="9"/>
        <rFont val="Arial"/>
        <family val="2"/>
      </rPr>
      <t>Administrados</t>
    </r>
    <r>
      <rPr>
        <sz val="9"/>
        <rFont val="Arial"/>
        <family val="2"/>
      </rPr>
      <t xml:space="preserve"> cuentan con procedimientos de Propiedad Intelectual: </t>
    </r>
    <r>
      <rPr>
        <b/>
        <u/>
        <sz val="9"/>
        <rFont val="Arial"/>
        <family val="2"/>
      </rPr>
      <t>69,358</t>
    </r>
    <r>
      <rPr>
        <sz val="9"/>
        <rFont val="Arial"/>
        <family val="2"/>
      </rPr>
      <t xml:space="preserve">
2) </t>
    </r>
    <r>
      <rPr>
        <b/>
        <u/>
        <sz val="9"/>
        <rFont val="Arial"/>
        <family val="2"/>
      </rPr>
      <t>Personas naturales y/o jurídicas</t>
    </r>
    <r>
      <rPr>
        <sz val="9"/>
        <rFont val="Arial"/>
        <family val="2"/>
      </rPr>
      <t xml:space="preserve"> cuentan con información especializada sobre Propiedad Intelectual: </t>
    </r>
    <r>
      <rPr>
        <b/>
        <u/>
        <sz val="9"/>
        <rFont val="Arial"/>
        <family val="2"/>
      </rPr>
      <t xml:space="preserve">21,227
</t>
    </r>
    <r>
      <rPr>
        <sz val="9"/>
        <rFont val="Arial"/>
        <family val="2"/>
      </rPr>
      <t xml:space="preserve">3) </t>
    </r>
    <r>
      <rPr>
        <b/>
        <u/>
        <sz val="9"/>
        <rFont val="Arial"/>
        <family val="2"/>
      </rPr>
      <t>Personas naturales y/o jurídicas</t>
    </r>
    <r>
      <rPr>
        <sz val="9"/>
        <rFont val="Arial"/>
        <family val="2"/>
      </rPr>
      <t xml:space="preserve"> reciben acompañamiento para la obtención o reconocimiento de derechos de Propiedad Intelectual: </t>
    </r>
    <r>
      <rPr>
        <b/>
        <u/>
        <sz val="9"/>
        <rFont val="Arial"/>
        <family val="2"/>
      </rPr>
      <t>19,337</t>
    </r>
    <r>
      <rPr>
        <sz val="9"/>
        <rFont val="Arial"/>
        <family val="2"/>
      </rPr>
      <t xml:space="preserve">
4) </t>
    </r>
    <r>
      <rPr>
        <b/>
        <u/>
        <sz val="9"/>
        <rFont val="Arial"/>
        <family val="2"/>
      </rPr>
      <t>Titulares</t>
    </r>
    <r>
      <rPr>
        <sz val="9"/>
        <rFont val="Arial"/>
        <family val="2"/>
      </rPr>
      <t xml:space="preserve"> reciben vigilancia sobre sus derechos de Propiedad Intelectual: </t>
    </r>
    <r>
      <rPr>
        <b/>
        <u/>
        <sz val="9"/>
        <rFont val="Arial"/>
        <family val="2"/>
      </rPr>
      <t>464</t>
    </r>
  </si>
  <si>
    <r>
      <t xml:space="preserve">1) </t>
    </r>
    <r>
      <rPr>
        <b/>
        <u/>
        <sz val="9"/>
        <rFont val="Arial"/>
        <family val="2"/>
      </rPr>
      <t>Personas naturales y/o jurídicas</t>
    </r>
    <r>
      <rPr>
        <sz val="9"/>
        <rFont val="Arial"/>
        <family val="2"/>
      </rPr>
      <t xml:space="preserve"> cuentan con informacion especializada sobre propiedad intelectual: </t>
    </r>
    <r>
      <rPr>
        <b/>
        <u/>
        <sz val="9"/>
        <rFont val="Arial"/>
        <family val="2"/>
      </rPr>
      <t>29,687</t>
    </r>
    <r>
      <rPr>
        <sz val="9"/>
        <rFont val="Arial"/>
        <family val="2"/>
      </rPr>
      <t xml:space="preserve">
2) </t>
    </r>
    <r>
      <rPr>
        <b/>
        <u/>
        <sz val="9"/>
        <rFont val="Arial"/>
        <family val="2"/>
      </rPr>
      <t>Personas naturales y/o jurídicas</t>
    </r>
    <r>
      <rPr>
        <sz val="9"/>
        <rFont val="Arial"/>
        <family val="2"/>
      </rPr>
      <t xml:space="preserve"> reciben acompañamiento para la obtencion o reconocimiento de derechos de propiedad intelectual: </t>
    </r>
    <r>
      <rPr>
        <b/>
        <u/>
        <sz val="9"/>
        <rFont val="Arial"/>
        <family val="2"/>
      </rPr>
      <t>30,501</t>
    </r>
    <r>
      <rPr>
        <sz val="9"/>
        <rFont val="Arial"/>
        <family val="2"/>
      </rPr>
      <t xml:space="preserve">
3) </t>
    </r>
    <r>
      <rPr>
        <b/>
        <u/>
        <sz val="9"/>
        <rFont val="Arial"/>
        <family val="2"/>
      </rPr>
      <t>Administrados</t>
    </r>
    <r>
      <rPr>
        <sz val="9"/>
        <rFont val="Arial"/>
        <family val="2"/>
      </rPr>
      <t xml:space="preserve"> cuentan con procedimientos de propiedad intelectual: </t>
    </r>
    <r>
      <rPr>
        <b/>
        <u/>
        <sz val="9"/>
        <rFont val="Arial"/>
        <family val="2"/>
      </rPr>
      <t>72,737</t>
    </r>
  </si>
  <si>
    <r>
      <rPr>
        <b/>
        <u/>
        <sz val="9"/>
        <rFont val="Arial"/>
        <family val="2"/>
      </rPr>
      <t>11 empresas</t>
    </r>
    <r>
      <rPr>
        <sz val="9"/>
        <rFont val="Arial"/>
        <family val="2"/>
      </rPr>
      <t xml:space="preserve"> evaluadas para acogerse a los beneficios tributarios de la Ley Nº 30309.
</t>
    </r>
    <r>
      <rPr>
        <b/>
        <u/>
        <sz val="9"/>
        <rFont val="Arial"/>
        <family val="2"/>
      </rPr>
      <t>1,132 investigadores</t>
    </r>
    <r>
      <rPr>
        <sz val="9"/>
        <rFont val="Arial"/>
        <family val="2"/>
      </rPr>
      <t xml:space="preserve"> calificados en el Registro Nacional de Investigadores - RENACYT.
</t>
    </r>
    <r>
      <rPr>
        <b/>
        <u/>
        <sz val="9"/>
        <rFont val="Arial"/>
        <family val="2"/>
      </rPr>
      <t>316 Proyectos</t>
    </r>
    <r>
      <rPr>
        <sz val="9"/>
        <rFont val="Arial"/>
        <family val="2"/>
      </rPr>
      <t xml:space="preserve"> subvencionados para investigación en ciencia, tecnología e innovación tecnológica.
</t>
    </r>
    <r>
      <rPr>
        <b/>
        <u/>
        <sz val="9"/>
        <rFont val="Arial"/>
        <family val="2"/>
      </rPr>
      <t>53 profesionales</t>
    </r>
    <r>
      <rPr>
        <sz val="9"/>
        <rFont val="Arial"/>
        <family val="2"/>
      </rPr>
      <t xml:space="preserve"> subvencionados para estudios de postgrado y pasantìas en ciencia, tecnologìa e innovaciòn tecnológica.</t>
    </r>
  </si>
  <si>
    <r>
      <rPr>
        <b/>
        <u/>
        <sz val="9"/>
        <rFont val="Arial"/>
        <family val="2"/>
      </rPr>
      <t xml:space="preserve">22 empresas </t>
    </r>
    <r>
      <rPr>
        <sz val="9"/>
        <rFont val="Arial"/>
        <family val="2"/>
      </rPr>
      <t xml:space="preserve">evaluadas para acogerse a los beneficios tributarios de la Ley Nº 30309.
</t>
    </r>
    <r>
      <rPr>
        <b/>
        <u/>
        <sz val="9"/>
        <rFont val="Arial"/>
        <family val="2"/>
      </rPr>
      <t>300 investigadores</t>
    </r>
    <r>
      <rPr>
        <sz val="9"/>
        <rFont val="Arial"/>
        <family val="2"/>
      </rPr>
      <t xml:space="preserve"> calificados en el Registro Nacional de Investigadores - RENACYT.
</t>
    </r>
    <r>
      <rPr>
        <b/>
        <u/>
        <sz val="9"/>
        <rFont val="Arial"/>
        <family val="2"/>
      </rPr>
      <t>398 Proyectos</t>
    </r>
    <r>
      <rPr>
        <sz val="9"/>
        <rFont val="Arial"/>
        <family val="2"/>
      </rPr>
      <t xml:space="preserve"> subvencionados para investigación en ciencia, tecnologìa e innovaciòn tecnológica.
</t>
    </r>
    <r>
      <rPr>
        <b/>
        <u/>
        <sz val="9"/>
        <rFont val="Arial"/>
        <family val="2"/>
      </rPr>
      <t xml:space="preserve">128 profesionales </t>
    </r>
    <r>
      <rPr>
        <sz val="9"/>
        <rFont val="Arial"/>
        <family val="2"/>
      </rPr>
      <t>subvencionados para estudios de postgrado y pasantìas en ciencia, tecnologìa e innovaciòn tecnológica.</t>
    </r>
  </si>
  <si>
    <r>
      <rPr>
        <b/>
        <u/>
        <sz val="9"/>
        <rFont val="Arial"/>
        <family val="2"/>
      </rPr>
      <t>70 empresas</t>
    </r>
    <r>
      <rPr>
        <sz val="9"/>
        <rFont val="Arial"/>
        <family val="2"/>
      </rPr>
      <t xml:space="preserve"> evaluadas para acogerse a los beneficios tributarios de la Ley Nº 30309.
</t>
    </r>
    <r>
      <rPr>
        <b/>
        <u/>
        <sz val="9"/>
        <rFont val="Arial"/>
        <family val="2"/>
      </rPr>
      <t>300 investigadores</t>
    </r>
    <r>
      <rPr>
        <sz val="9"/>
        <rFont val="Arial"/>
        <family val="2"/>
      </rPr>
      <t xml:space="preserve"> calificados en el Registro Nacional de Investigadores - RENACYT.
</t>
    </r>
    <r>
      <rPr>
        <b/>
        <u/>
        <sz val="9"/>
        <rFont val="Arial"/>
        <family val="2"/>
      </rPr>
      <t>565 Proyectos</t>
    </r>
    <r>
      <rPr>
        <sz val="9"/>
        <rFont val="Arial"/>
        <family val="2"/>
      </rPr>
      <t xml:space="preserve"> subvencionados para investigación en ciencia, tecnologìa e innovaciòn tecnológica.
</t>
    </r>
    <r>
      <rPr>
        <b/>
        <u/>
        <sz val="9"/>
        <rFont val="Arial"/>
        <family val="2"/>
      </rPr>
      <t xml:space="preserve">83 profesionales </t>
    </r>
    <r>
      <rPr>
        <sz val="9"/>
        <rFont val="Arial"/>
        <family val="2"/>
      </rPr>
      <t>subvencionados para estudios de postgrado y pasantìas en ciencia, tecnologìa e innovaciòn tecnológica.</t>
    </r>
  </si>
  <si>
    <r>
      <rPr>
        <b/>
        <u/>
        <sz val="9"/>
        <rFont val="Arial"/>
        <family val="2"/>
      </rPr>
      <t>616,791 hectáreas</t>
    </r>
    <r>
      <rPr>
        <sz val="9"/>
        <rFont val="Arial"/>
        <family val="2"/>
      </rPr>
      <t xml:space="preserve"> supervisadas</t>
    </r>
  </si>
  <si>
    <r>
      <rPr>
        <b/>
        <u/>
        <sz val="9"/>
        <rFont val="Arial"/>
        <family val="2"/>
      </rPr>
      <t>266,550 hectáreas</t>
    </r>
    <r>
      <rPr>
        <sz val="9"/>
        <rFont val="Arial"/>
        <family val="2"/>
      </rPr>
      <t xml:space="preserve"> supervisadas</t>
    </r>
  </si>
  <si>
    <r>
      <rPr>
        <b/>
        <u/>
        <sz val="9"/>
        <rFont val="Arial"/>
        <family val="2"/>
      </rPr>
      <t>680,118 hectáreas</t>
    </r>
    <r>
      <rPr>
        <sz val="9"/>
        <rFont val="Arial"/>
        <family val="2"/>
      </rPr>
      <t xml:space="preserve"> supervisadas</t>
    </r>
  </si>
  <si>
    <t>PLIEGO 001: PRESIDENCIA DEL CONSEJO DE MINISTROS - 003-3: SECRETARIA GENERAL - PCM</t>
  </si>
  <si>
    <t>20136507720</t>
  </si>
  <si>
    <t>Manual de Perfiles de Puesto, del Contrato N° 020-2016-PCM/OGA correspondiente al CP 01-2016-PCM</t>
  </si>
  <si>
    <t>03: Planeamiento, Gestión y Reserva de Contingencia</t>
  </si>
  <si>
    <t>15605536589</t>
  </si>
  <si>
    <t>Asesoramiento en el marco del convenio de ejecución del programa "Reforma del estado orientada a la ciudadania".
 - Manual del AIR
 - Reglamento Interno
 - Lineamiento
 - Manual del Evaluador
 - Aplicativo para el AIR
 - Manual del Aplicativo
 - Programa de Pilotos
 - Primeros grupos de funcionarios de las entidades públicas capacitados para la aplicación del AIR
 - Realización de pilotos</t>
  </si>
  <si>
    <t>Servicios de asesoramiento por la cooperación internacional para experto integrado del programa CIM/GIZ Certificación "Reforma del estado orientada a la ciudadania".
 - Revisión y corrección de Versión 3 del manual de análisis de impacto regulatorio.
 - Revisión de lineamiento interno de la Comisión Multisectorial de Mejora de la Calidad Regulatoria.
 - Participación como curador de contenido del primera y segundo programa piloto de capacitación para implementación del AIR.</t>
  </si>
  <si>
    <t xml:space="preserve">SUB TOTAL </t>
  </si>
  <si>
    <t>PLIEGO 001: PRESIDENCIA DEL CONSEJO DE MINISTROS - 017-1677: AUTORIDAD PARA LA RECONSTRUCCION CON CAMBIOS - RCC</t>
  </si>
  <si>
    <t>PLIEGO 012: COMISION NACIONAL PARA EL DESARROLLO Y VIDA SIN DROGAS - DEVIDA</t>
  </si>
  <si>
    <r>
      <rPr>
        <b/>
        <u/>
        <sz val="9"/>
        <rFont val="Arial"/>
        <family val="2"/>
      </rPr>
      <t>14,744 personas</t>
    </r>
    <r>
      <rPr>
        <sz val="9"/>
        <rFont val="Arial"/>
        <family val="2"/>
      </rPr>
      <t xml:space="preserve"> capacitadas y/asistidas  para la prevención y reducción del consumo de drogas en el ambito educativo, comunal y familiar.</t>
    </r>
  </si>
  <si>
    <r>
      <rPr>
        <b/>
        <u/>
        <sz val="9"/>
        <rFont val="Arial"/>
        <family val="2"/>
      </rPr>
      <t>55,521 familias</t>
    </r>
    <r>
      <rPr>
        <sz val="9"/>
        <rFont val="Arial"/>
        <family val="2"/>
      </rPr>
      <t xml:space="preserve"> asistidas a través de las actividades de diversificación productiva de cultivos lícitos en ámbito cocaleros.</t>
    </r>
  </si>
  <si>
    <r>
      <rPr>
        <b/>
        <u/>
        <sz val="9"/>
        <rFont val="Arial"/>
        <family val="2"/>
      </rPr>
      <t>11,326 personas</t>
    </r>
    <r>
      <rPr>
        <sz val="9"/>
        <rFont val="Arial"/>
        <family val="2"/>
      </rPr>
      <t xml:space="preserve"> capacitadas y/asistidas  para la prevención y reducción del consumo de drogas en el ambito educativo, comunal y familiar.</t>
    </r>
  </si>
  <si>
    <r>
      <rPr>
        <b/>
        <u/>
        <sz val="9"/>
        <rFont val="Arial"/>
        <family val="2"/>
      </rPr>
      <t>40,798 familias</t>
    </r>
    <r>
      <rPr>
        <sz val="9"/>
        <rFont val="Arial"/>
        <family val="2"/>
      </rPr>
      <t xml:space="preserve"> asistidas a través de las actividades de diversificación productiva de cultivos lícitos en ámbito cocaleros.</t>
    </r>
  </si>
  <si>
    <r>
      <rPr>
        <b/>
        <u/>
        <sz val="9"/>
        <rFont val="Arial"/>
        <family val="2"/>
      </rPr>
      <t>5 instituciones especializadas</t>
    </r>
    <r>
      <rPr>
        <sz val="9"/>
        <rFont val="Arial"/>
        <family val="2"/>
      </rPr>
      <t xml:space="preserve"> articuladas para  contribuir a la reducción de la producción y disponibilidad comercial de drogas ilícitas</t>
    </r>
  </si>
  <si>
    <r>
      <rPr>
        <b/>
        <u/>
        <sz val="9"/>
        <rFont val="Arial"/>
        <family val="2"/>
      </rPr>
      <t>9,450 personas</t>
    </r>
    <r>
      <rPr>
        <sz val="9"/>
        <rFont val="Arial"/>
        <family val="2"/>
      </rPr>
      <t xml:space="preserve"> capacitadas y/asistidas  para la prevención y reducción del consumo de drogas en el ambito educativo, comunal y familiar.</t>
    </r>
  </si>
  <si>
    <r>
      <rPr>
        <b/>
        <u/>
        <sz val="9"/>
        <rFont val="Arial"/>
        <family val="2"/>
      </rPr>
      <t>33,687 familias</t>
    </r>
    <r>
      <rPr>
        <sz val="9"/>
        <rFont val="Arial"/>
        <family val="2"/>
      </rPr>
      <t xml:space="preserve"> asistidas a través de las actividades de diversificación productiva de cultivos lícitos en ámbito cocaleros.</t>
    </r>
  </si>
  <si>
    <r>
      <rPr>
        <b/>
        <u/>
        <sz val="9"/>
        <rFont val="Arial"/>
        <family val="2"/>
      </rPr>
      <t xml:space="preserve">4 instituciones especializadas </t>
    </r>
    <r>
      <rPr>
        <sz val="9"/>
        <rFont val="Arial"/>
        <family val="2"/>
      </rPr>
      <t>articuladas para  contribuir a la reducción de la producción y disponibilidad comercial de drogas ilícitas</t>
    </r>
  </si>
  <si>
    <r>
      <rPr>
        <b/>
        <u/>
        <sz val="9"/>
        <rFont val="Arial"/>
        <family val="2"/>
      </rPr>
      <t xml:space="preserve">7 instituciones especializadas </t>
    </r>
    <r>
      <rPr>
        <sz val="9"/>
        <rFont val="Arial"/>
        <family val="2"/>
      </rPr>
      <t>articuladas para  contribuir a la reducción de la producción y disponibilidad comercial de drogas ilícitas</t>
    </r>
  </si>
  <si>
    <r>
      <t xml:space="preserve">El PP 0068 tiene una </t>
    </r>
    <r>
      <rPr>
        <b/>
        <u/>
        <sz val="9"/>
        <rFont val="Arial"/>
        <family val="2"/>
      </rPr>
      <t>población beneficiaria universa</t>
    </r>
    <r>
      <rPr>
        <sz val="9"/>
        <rFont val="Arial"/>
        <family val="2"/>
      </rPr>
      <t xml:space="preserve">l (32 millones de habitantes). Sin perjuicio a ello, las intervenciones de PCM tienen como población beneficiaria directa a los </t>
    </r>
    <r>
      <rPr>
        <b/>
        <u/>
        <sz val="9"/>
        <rFont val="Arial"/>
        <family val="2"/>
      </rPr>
      <t>funcionarios y profesionales</t>
    </r>
    <r>
      <rPr>
        <sz val="9"/>
        <rFont val="Arial"/>
        <family val="2"/>
      </rPr>
      <t xml:space="preserve"> en Gestión del riesgo de desastres </t>
    </r>
    <r>
      <rPr>
        <b/>
        <u/>
        <sz val="9"/>
        <rFont val="Arial"/>
        <family val="2"/>
      </rPr>
      <t>de 30 Entidades Nacionales y 26 Gobiernos Regionales.</t>
    </r>
  </si>
  <si>
    <r>
      <rPr>
        <b/>
        <u/>
        <sz val="9"/>
        <rFont val="Arial"/>
        <family val="2"/>
      </rPr>
      <t>Funcionarios y profesionales</t>
    </r>
    <r>
      <rPr>
        <sz val="9"/>
        <rFont val="Arial"/>
        <family val="2"/>
      </rPr>
      <t xml:space="preserve"> en Gestión del riesgo de desastres de </t>
    </r>
    <r>
      <rPr>
        <b/>
        <u/>
        <sz val="9"/>
        <rFont val="Arial"/>
        <family val="2"/>
      </rPr>
      <t>30 Entidades Nacionales y 26 Gobiernos Regionales</t>
    </r>
  </si>
  <si>
    <t>PLIEGO 019: ORGANISMO SUPERVISOR DE LA INVERSION PRIVADA EN TELECOMUNICACIONES</t>
  </si>
  <si>
    <t>20605105115</t>
  </si>
  <si>
    <t>-</t>
  </si>
  <si>
    <t>1er Entregable, 2do Entregable, 3er Entregable e Informe Final</t>
  </si>
  <si>
    <t>16. Comunicaciones</t>
  </si>
  <si>
    <t>PLIEGO 020: ORGANISMO SUPERVISOR DE LA INVERSION EN ENERGIA Y MINERIA</t>
  </si>
  <si>
    <t>20402307341</t>
  </si>
  <si>
    <t>20602753761</t>
  </si>
  <si>
    <t>19000004533 - EXTRANJERO</t>
  </si>
  <si>
    <t>20360794874</t>
  </si>
  <si>
    <t>20602442617</t>
  </si>
  <si>
    <t>20106636011</t>
  </si>
  <si>
    <t>20544234201</t>
  </si>
  <si>
    <t>20551711812</t>
  </si>
  <si>
    <t>20106530450</t>
  </si>
  <si>
    <t>20600741846</t>
  </si>
  <si>
    <t>20493396740</t>
  </si>
  <si>
    <t>20349248132</t>
  </si>
  <si>
    <t>20544737881</t>
  </si>
  <si>
    <t>20600496701</t>
  </si>
  <si>
    <t>10081703871</t>
  </si>
  <si>
    <t>10240060243</t>
  </si>
  <si>
    <t>20566432812</t>
  </si>
  <si>
    <t>20100114349</t>
  </si>
  <si>
    <t>20390150645</t>
  </si>
  <si>
    <t>20565818806</t>
  </si>
  <si>
    <t>20514630306</t>
  </si>
  <si>
    <t>20506333149</t>
  </si>
  <si>
    <t>20429344531</t>
  </si>
  <si>
    <t>20602162274</t>
  </si>
  <si>
    <t>20108432510</t>
  </si>
  <si>
    <t>20604392790</t>
  </si>
  <si>
    <t>20392589784</t>
  </si>
  <si>
    <t>20544891457</t>
  </si>
  <si>
    <t>20524730554</t>
  </si>
  <si>
    <t>20521019647</t>
  </si>
  <si>
    <t>20600113373</t>
  </si>
  <si>
    <t>10072638307</t>
  </si>
  <si>
    <t>20601590388</t>
  </si>
  <si>
    <t>20604726264</t>
  </si>
  <si>
    <t>20602550312</t>
  </si>
  <si>
    <t>20122265511</t>
  </si>
  <si>
    <t>20519258740</t>
  </si>
  <si>
    <t>20602641032</t>
  </si>
  <si>
    <t>20603519061</t>
  </si>
  <si>
    <t>20512362541</t>
  </si>
  <si>
    <t>20606979305</t>
  </si>
  <si>
    <t>20478000996</t>
  </si>
  <si>
    <t>20601668433</t>
  </si>
  <si>
    <t>20501666786</t>
  </si>
  <si>
    <t>20602950787</t>
  </si>
  <si>
    <t>20500403994</t>
  </si>
  <si>
    <t>20600111109</t>
  </si>
  <si>
    <t>20507520546</t>
  </si>
  <si>
    <t>20252132466</t>
  </si>
  <si>
    <t>20219870851</t>
  </si>
  <si>
    <t>20600455886</t>
  </si>
  <si>
    <t>20607638790</t>
  </si>
  <si>
    <t>20511940479</t>
  </si>
  <si>
    <t>20606918705</t>
  </si>
  <si>
    <t>20509681466</t>
  </si>
  <si>
    <t>20606568216</t>
  </si>
  <si>
    <t>20563244888</t>
  </si>
  <si>
    <t>20536124153</t>
  </si>
  <si>
    <t>PLIEGO 021: SUPERINTENDENCIA NACIONAL DE SERVICIOS DE SANEAMIENTO</t>
  </si>
  <si>
    <t>Cuatro entregables</t>
  </si>
  <si>
    <t>PLIEGO 022: ORGANISMO SUPERVISOR DE LA INVERSION EN INFRAESTRUCTURA DE TRANSPORTE DE USO PUBLICO</t>
  </si>
  <si>
    <t>PLIEGO 023: AUTORIDAD NACIONAL DEL SERVICIO CIVIL</t>
  </si>
  <si>
    <t>PLIEGO 024: ORGANISMO DE SUPERVISION DE LOS RECURSOS FORESTALES Y DE FAUNA SILVESTRE</t>
  </si>
  <si>
    <t>PLIEGO 114: CONSEJO NACIONAL DE CIENCIA, TECNOLOGIA E INNOVACION TECNOLOGICA</t>
  </si>
  <si>
    <t>PLIEGO 183: INSTITUTO NACIONAL DE DEFENSA DE LA COMPETENCIA Y DE LA PROTECCION DE LA PROPIEDAD INTELECTUAL</t>
  </si>
  <si>
    <t>El proveedor elaborará y remitirá al INDECOPI un Informe Mensual Detallado sobre el estado y avance de los casos o procesos penales asignados, así como su grado de contingencia.
La estructura del Informe contendrá “como mínimo” lo siguiente:
•	Estado situacional de las denuncias o procesos penales bajo patrocinio.
•	Indicación de las reuniones mensuales sostenidas con personal de la Gerencia Legal, incluyendo referencia a las coordinaciones efectuadas y acciones que se han desarrollado y desarrollarán en las denuncias o procesos penales bajo patrocinio. Adjuntando las actas respectivas.
•	Diligencias efectuadas y escritos presentados.
•	Acompañar la lista de participantes de la capacitación realizada (sólo corresponde en el Mes Tercero, Sexto, Noveno y Décimo Segundo de ejecución del servicio).
•	Relación de los abogados contratados para provincias en donde Indecopi mantenga procesos en giro o se inicien nuevos. Adjuntando constancia de aprobación previa por parte de la Gerencia Legal del INDECOPI conforme a lo establecido en el Numeral 10) de los presentes términos de referencia.
•	La gestión específica realizada por el asesor externo durante el período informado, así como la proyección del tiempo aproximado que tomaría la etapa pendiente.
•	El detalle de las consultas atendidas, en los meses que correspondan.</t>
  </si>
  <si>
    <t>PLIEGO 002: INSTITUTO NACIONAL DE ESTADISTICA E INFORMATICA</t>
  </si>
  <si>
    <t>PLIEGO 010: DIRECCION NACIONAL DE INTELIGENCIA</t>
  </si>
  <si>
    <t>PLIEGO 011: DESPACHO PRESIDENCIAL</t>
  </si>
  <si>
    <t>PLIEGO 016: CENTRO NACIONAL DE PLANEAMIENTO ESTRATEGICO - CEPLAN</t>
  </si>
  <si>
    <t>1. Contrato N° 020-2016-PCM/OGA -Servicio de consultoría para la elaboración del mapeo y mejora de procesos y cálculo de la dotación de personas de la PCM derivado del CP 001-2016-PCM</t>
  </si>
  <si>
    <t>2. Contrato S/N - Prestación de servicios de asesoramiento por la cooperación internacional para experto integrado del Programa CIM/GIZ</t>
  </si>
  <si>
    <t>3. Primera Prórroga al Contrato de Prestación de servicios de asesoramiento por la Cooperación Internacional para experto integrado del Programa CIM/GIZ</t>
  </si>
  <si>
    <t>4. Consultoría en Gestión Pública</t>
  </si>
  <si>
    <t>Consultoría legal para la asesoría en las etapas preparatorias, de precalificación Contrato NEC</t>
  </si>
  <si>
    <t>Contratación de consultoría en materia legal y tributaria para pago de las obligaciones tributarias</t>
  </si>
  <si>
    <t>Asesoría especializada en materia de seguros para la Oficina de Administración de la ARCC. Asesoría que resulta necesaria para estructurar la necesidad de seguros, ejecución de la estrategia de contratación de los mismos, validación de documentos</t>
  </si>
  <si>
    <t>Contratación de asesoría legal externa para asesorar a la ARCC en el proceso de Procura.</t>
  </si>
  <si>
    <t>Servicio especializado en materia penal para absolver consulta legal sobre el contenido de las declaraciones proporcionadas por un participante en un proceso de contratación derivado de un Acuerdo Gobierno a Gobierno.</t>
  </si>
  <si>
    <t>Servicios legales especializados respecto al Proyecto de Contrato NEC  adecuado para las necesidades del ARCC, en el marco de la ejecución del Acuerdo de Gobierno a Gobierno.</t>
  </si>
  <si>
    <t>Servicio de consultoría para que apoye en el mantenimiento y seguimiento de los tres (03) procesos certificados con el ISO 37001:2016 Sistema de Gestión Antisoborno en la Autoridad para la Reconstrucción con Cambios</t>
  </si>
  <si>
    <t>Consultoría para la elaboración de planos relacionados a la seguridad en defensa civil de la Sede Central de la Autoridad para la Reconstrucción con Cambios</t>
  </si>
  <si>
    <t>Consultoría para la elaboración de planos relacionados a la seguridad en defensa civil en la nueva Sede Desconcentrada de La Libertad - Trujillo de la ARCC de la Autoridad para la Reconstrucción con Cambios.</t>
  </si>
  <si>
    <t>Servicio para el diseño de la estrategia y plan organizacional para atender procesos ante los dispute adjudication board (DAB), en el marco de la implementación y gestión del Plan Integral de Reconstrucción con Cambios.</t>
  </si>
  <si>
    <t>Servicio de asesoría especializada en materia de seguros para la Oficina de Administración de la ARCC. Asesoría  que resulta necesaria para estructurar la estrategia y los documentos necesarios para la contratación de seguros de obras de construcción (CAR)</t>
  </si>
  <si>
    <t>Consultorías legales para ver temas de revisión de conformidades respecto al pago en la cartera de proyectos G2G</t>
  </si>
  <si>
    <t>Asesoría en las etapas preparatorias, de precañificación y calificación y ejecución de contratos</t>
  </si>
  <si>
    <t xml:space="preserve">Consultoría en materia legal y tributaria </t>
  </si>
  <si>
    <t xml:space="preserve">Asesoría especializada en materia de seguros para la Oficina de Administración de la ARCC. </t>
  </si>
  <si>
    <t>Asesoría legal externa para asesorar a la ARCC en el proceso de procura</t>
  </si>
  <si>
    <t>Absolver consulta legal sobre el contenido de las declaraciones proporcionadas por un participante en un proceso de contratación derivado de un acuerdo Gobierno a Gobierno.</t>
  </si>
  <si>
    <t>Servicios legales especializados respecto al Proyecto de Contrato NEC</t>
  </si>
  <si>
    <t>Consultoría en el mantenimiento y seguimiento de los tres (03) procesos certificados con el ISO 37001:2016 Sistema de Gestión Antisoborno.</t>
  </si>
  <si>
    <t>Elaboración de planos relacionados a la seguridad en Defensa Civil</t>
  </si>
  <si>
    <t>Diseño de la estrategia y plan organizacional para atender procesos ante los dispute adjudication Board (DAB)</t>
  </si>
  <si>
    <t xml:space="preserve">Asesoría especializada en materia de seguros </t>
  </si>
  <si>
    <t>Asesoría especializada en materia de seguros para la Oficina de Administración de la ARCC</t>
  </si>
  <si>
    <t>Consultoría legales respecto a conformidades G2G</t>
  </si>
  <si>
    <t>Asesoría en las etapas preparatorias, de precalificación y calificación y ejecución de contratos</t>
  </si>
  <si>
    <t>1 Contratación de la Encuesta Residencial de Servicios de Telecomunicaciones (ERESTEL) 2021</t>
  </si>
  <si>
    <t>12. Energía</t>
  </si>
  <si>
    <t>18. Saneamiento</t>
  </si>
  <si>
    <t>Contratación del servicio de consultoría para determinación del Factor de Balance de Potencia (FBP) Años 2019-2020</t>
  </si>
  <si>
    <t>Contratación del servicio para fijar al Factor de Recargo y Programa de Transferencia del Fose Años 2020 - 2021</t>
  </si>
  <si>
    <t xml:space="preserve">Contratación del servicio de consultoría de revisión de costos operativos del FISE de las EEDD vinculados con el descuento </t>
  </si>
  <si>
    <t>Actualización del expediente técnico de reforzamiento estructural de la escalera de la Sede GRT y asesoría en el pliego absolutorio de consultas y observaciones</t>
  </si>
  <si>
    <t>Contratación del servicio de consultoría en la supervisión de la planificación de la operación del SEIN 2020</t>
  </si>
  <si>
    <t xml:space="preserve">Consultoría para determinar los porcentajes de costos de operación y mantenimiento de los sistemas de transmisión </t>
  </si>
  <si>
    <t>Contratación del servicio de consultoría para revisión de modelos de proyección de demanda en generación y transmisión eléctrico</t>
  </si>
  <si>
    <t>Contratación del servicio de consultoría para revisión de estudios de naturalización hidrológica 2019</t>
  </si>
  <si>
    <t>Consultoría para evaluar el desempeño de los indicadores del mercado mayorista de electricidad y analizar las modificaciones a los procedimientos técnicos para la operación del SEIN</t>
  </si>
  <si>
    <t>Consultoría para monitoreo y seguimiento de las acciones de la empresa Electro Oriente S.A. sobre la indisponibilidad de los grupos térmicos en los sistemas eléctricos aislados menores</t>
  </si>
  <si>
    <t>Consultoría para revición y elaboración de propuestas de mejoras en las verificaciones de campo y gabinete de las centrales eléctricas convencionales y elaboración de reportes de monitoreo de gabinete de las principales centrales eléctricas del SEIN</t>
  </si>
  <si>
    <t>Consultoría para la revisión, evaluación y propuesta relacionada al horizonte energético del país</t>
  </si>
  <si>
    <t>"Consultoría para determinar la capacidad de conexión nodal disponible en el Sistema de Transmisión del SEIN" Primera Etapa</t>
  </si>
  <si>
    <t>Servicio de consultoría para la evaluación de los diferentes niveles de la edificación de Sede Central a fin de determinar cuáles cumplen las condiciones de seguridad en edificaciones que puedan permitir el trabajo presencial.</t>
  </si>
  <si>
    <t>Apoyo en la revisión de los anteproyectos de ingeniería del Plan de Expansión de REP 2021-2030</t>
  </si>
  <si>
    <t>Contratación del servicio de consultoría para fijar el cargo RER Autónomo aplicable en áreas no conectadas a red  - Año 2021</t>
  </si>
  <si>
    <t>Contratación del servicio para soporte en el proceso de aprobación de procedimientos técnicos COES 2020- Segunda Convocatoria</t>
  </si>
  <si>
    <t>Consultoría para analizar el aporte de los integrantes del Sistema en el rechazo automático de carga, y elaborar propuesta de mejora en las verificaciones de campo y gabinete para la supervisión de la seguridad operativa del SEIN</t>
  </si>
  <si>
    <t>Contratación del estudio de tiempos y costos para cargos complementarios en las concesiones de distribución de gas natural.</t>
  </si>
  <si>
    <t>Análisis y propuesta de actualización de la metofología de cálculo de precios de referencia de combustibles por los lineamientos aprobados mediante la Resolución Directoral N° 244-2020-MINEM/DGH</t>
  </si>
  <si>
    <t>Contratación de consultoría para implementación y gestión de diagramas unifilares de instalaciones de transmisión del SEIN.</t>
  </si>
  <si>
    <t>Servicio de consultoría para la verificación de habitabilidad y estado actual de las estructuras de las Oficinas de la Gerencia de Regulación de tarifas de OSINERGMIN</t>
  </si>
  <si>
    <t>Contratación del estudio para la determinación de los costos unitarios de la línea montante para gas natural para concesiones de distribución.</t>
  </si>
  <si>
    <t>Contratación del servicio para la elaboración de un informe técnico legal de análisis del marco normativo de transporte de materiales y residuos peligrosos</t>
  </si>
  <si>
    <t>Servicio de consultoría para la elaboración de lineamientos generales sobre la planificación de las actividades de fiscalización en energía y minería basada en riesgos</t>
  </si>
  <si>
    <t>Contratación de consultoría para el análisis e implementación de opiniones y sugerencias al proyecto de norma "Procedimiento para la determinación de los transformadores de reserva en los SST Y SCT- 2da convocatoria.</t>
  </si>
  <si>
    <t>Analizar la correcta aplicación de los procedimientos técnicos del COES relativos a las transacciones económicas de electricidad, y revisión de propuestas normativas relativos a los pagos de un gran usuario en el mercado mayorista de electricidad</t>
  </si>
  <si>
    <t>Contratación del servicio de consultoría para el análisis de datos dinámicos para el monitoreo del cumplimiento de la supervisión MER</t>
  </si>
  <si>
    <t>Contratación del servicio de consultoría para la revisión, observación y verificación técnica del resultado de la migración de los sistemas de control de procesos en la planta de fraccionamiento de Pisco</t>
  </si>
  <si>
    <t>Contratación del servicio de consultoría para un estudio conceptual de sistema de respaldo que asegure el abastecimiento de gas natural licuado (GNL) de las concesiones Sur y Norte de nuestro país</t>
  </si>
  <si>
    <t>Consultoría para elaboración de propuestas de lineamientos de verificación de los ensayos de potencia efectiva de las centrales eléctricas</t>
  </si>
  <si>
    <t>Contratación del servicio de consultoría para la revisión, evaluación y propuesta de reforma de las empresas de distribución eléctrica del Estado</t>
  </si>
  <si>
    <t>Servicio de consultoría para la elaboración de un sistema de manejo de crisis y atención de emergencias en las actividades de energía y minería del OSINERGMIN.</t>
  </si>
  <si>
    <t>Contratación del servicio para regulación de la tarifa de distribución de la concesión de distribución de gas natural en Ica- Periodo 2022-2026.</t>
  </si>
  <si>
    <t>Contratación del servicio de consultoría para la revisión, evaluación y propuesta de mejora del servicio eléctrico</t>
  </si>
  <si>
    <t>Contratación del servicio de consultoría para la evaluación de causas de fallo en turbocompresores de planta de licuefacción. SIGED N°202100212996.</t>
  </si>
  <si>
    <t>Diagnóstico y necesidades para la determinación de la nueva modalidad de trabajo presencial para OSINERGMIN</t>
  </si>
  <si>
    <t>Contratación del servicio para revisar la norma de opciones tarifarias y condiciones de aplicación de las tarifas a usuario final</t>
  </si>
  <si>
    <t>Contratación del servicio de consultoría para la revisión, observación y verificación técnica del resultado de la migración del sistema de parada de seguridad (SSS) y upgrade del sistema de control de procesos en la planta de separación de gas natural - Malvinas</t>
  </si>
  <si>
    <t>Contratación del servicio para regulación de la TUD de la concesión de distribución de gas natural en Lima y Callao - Periodo 2022-2026</t>
  </si>
  <si>
    <t>Contratación del servicio para determinar los costos estándares de inversión y de operación y mantenimiento de las instalaciones de distribución eléctrica</t>
  </si>
  <si>
    <t>Servicio de consultoría para la revisión, validación y reformulación de los cuestionarios de la EPERS y actualización y consistencia de su marco muestral</t>
  </si>
  <si>
    <t>Contratación del servicio de consultoría para revisión de estudios de naturalización hidrológica 2020</t>
  </si>
  <si>
    <t>Contratación del servicio de consultoría para la elaboración de una guía de revisión para planes de respuesta de emergencia de las plantas de procesamiento de gas natural basado en las modificaciones del DS Nº
036-2020-EM y lineamientos según RD Nº 129-2021-MINEM/DGH (SIGED 202200052037)</t>
  </si>
  <si>
    <t>Consultoría para evaluar las restricciones técnicas de unidades de generación turbogas de ciclo simple que operan en el SEIN</t>
  </si>
  <si>
    <t>Contratación del servicio para soporte en el proceso de aprobación de procedimientos técnicos COES 2021</t>
  </si>
  <si>
    <t>Servicio de consultoría para la inspección del sistema de protección catódica temporal de la tubería enterrada que son parte de los bienes de la concesión del Proyecto "Mejoras a la seguridad energética del país y desarrollo del Gasoducto Sur Peruano”</t>
  </si>
  <si>
    <t>Servicio de consultoría para la evaluación de la aplicación de los artículos 57° Y 86° de la Ley de concesiones eléctricas asociado a la actividad de generación eléctrica</t>
  </si>
  <si>
    <t>Consultoría para análisis de la operatividad con generación híbrida en el sistema aislado Iquitos</t>
  </si>
  <si>
    <t>Contratación del servicio para la evaluación metodológica y el cálculo de parámetros estadísticos para el pronóstico de demanda de gas natural</t>
  </si>
  <si>
    <t>Contratación del servicio de revisión de los estudios de costos VAD Fijación  2022-2026 -ITEM 4</t>
  </si>
  <si>
    <t>Consultoría para la determinación de proyectos de transmisión por confiabilidad y análisis de propuestas para las áreas de demanda 8, 12 y 13</t>
  </si>
  <si>
    <t>Contratación del servicio de consultoría en la supervisión de la planificación de la operación del SEIN 2022 - 2da Conv.</t>
  </si>
  <si>
    <t>Contratación del servicio de relevamiento dimensional láser del PLEM del terminal N° 2 de refinería La Pampilla (RELAPASAA), para realizar el modelamiento de elementos finitos (FEM)</t>
  </si>
  <si>
    <t>Consultoría para ka inspección de uniones soldadas de los bienes de la concesión del Proyecto "Mejoras a la seguridad energética del país y desarrollo del Gasoducto Sur Peruano”. SIGED 202200079957.</t>
  </si>
  <si>
    <t>Contratación del servicio de análisis de falla del PLEM de la infraestructura submarina del terminal 2 de la refinería La Pampilla</t>
  </si>
  <si>
    <t>Contratación del servicio para la determinación de costos de instalaciones residenciales de Gas Natural - 3ra Conv AS-0036-2022</t>
  </si>
  <si>
    <t>Contratación del servicio para determinar la tarifa eléctrica rural para suministros no convencionales 2022 - 2026</t>
  </si>
  <si>
    <t>Consultoría para elaboración de Proyecto de Términos de Referencia para ejecución del reemplazo del sistema de utilización y cable alimentador de baja tensión en la Sede Central de OSINERGMIN, y soporte técnico en la etapa de absolución de consultas y observaciones del procedimiento de selección respectivo.</t>
  </si>
  <si>
    <t>Contratación del servicio de consultoría para la evaluación de causas de fallo en el turbocompresor refrigerante mixto (MR) de la planta de licuefacción de Gas Natural</t>
  </si>
  <si>
    <t>Contratación del servicio de consultoría para fijar el factor de recargo y Programa de Transferencias del FOSE Años 2022-2023</t>
  </si>
  <si>
    <t>Contratación del servicio de consultoría para el estudio de los servicios complementarios en el SEIN..</t>
  </si>
  <si>
    <t>Contratación del servicio de consultoría para la revisión, evaluación y propuesta relacionada a la seguridad de abastecimiento energético</t>
  </si>
  <si>
    <t>Contratación del servicio de consultoría para verificar el estado actual del revestimiento de las tuberías recibidas por el administrador en el marco del Decreto de Urgencia N° 001-2017</t>
  </si>
  <si>
    <t>Contratación del servicio de consultoría en la supervisión de la planificación de la operación del SEIN 2021.</t>
  </si>
  <si>
    <t>Contratación del servicio de consultoría “Estudio de carga de trabajo y determinación de la dotación de personal”</t>
  </si>
  <si>
    <t>Contratación del servicio de cálculo de precios de referencia de energéticos 2021-2022.</t>
  </si>
  <si>
    <t>Contratación del servicio de consultoría para la determinación de costos estándares unitarios del FISE para las EDES Periodo mayo 2021 – mayo 2023</t>
  </si>
  <si>
    <t>Servicio de consultoría para la elaboración del Plan de Gestión de Infraestructura Administrativa de OSINERGMIN</t>
  </si>
  <si>
    <t>Análisis y propuestas de mejora de corto plazo en el mercado de combustibles con implicancia en el precio al usuario final.</t>
  </si>
  <si>
    <t>Contratación del servicio de consultoría para determinación del factor de balance de potencia (FBP) Años 2021-2022</t>
  </si>
  <si>
    <t>Contratación del servicio de consultoría para fijar el cargo RER Autónomo aplicable en áreas no conectadas a red– Año 2022</t>
  </si>
  <si>
    <t>Contratación del servicio de consultoría de revisión de costos operativos del FISE de las EEDD vinculados con el descuento en la compra del balón de gas 2022-2023.</t>
  </si>
  <si>
    <t>Contratación de consultoría para brindar servicios de inspección especializada de los componentes de la infraestructura submarina del terminal 2 de RELAPASAA</t>
  </si>
  <si>
    <t>Contratación del servicio para la actualización del manual de la contabilidad regularoria AS-38-2021 2da Conv</t>
  </si>
  <si>
    <t>Contratación del servicio de consultoría para la actualización de costos medios de generación de sistemas aislados 2022</t>
  </si>
  <si>
    <t>Contratación del servicio para el desarrollo de un estudio de mercado de la cadena minorista de los combustibles derivados del petróleo AS-37-2021 2da Conv</t>
  </si>
  <si>
    <t>Contratación del servicio para determinar los costos estándares de operación y manteminiento de las instalaciones de distribución eléctrica..</t>
  </si>
  <si>
    <t>Contratación del servicio para fijar el valor nuevo de reemplazo (VNR) de las instalaciones de distribución eléctrica años 2022 Y 2023 23</t>
  </si>
  <si>
    <t>Asesoría técnica en el arbitraje internacional IC POWER LTD Y KENON HOLDING LTD contra la República del Perú (CASO CIADI N° ARB/19/19)</t>
  </si>
  <si>
    <t>Servicio de Consultoría</t>
  </si>
  <si>
    <t>1.-Servicio de consultoría para el análisis de carga de trabajo y determinación de la capacidad operativa óptima de personal</t>
  </si>
  <si>
    <t>2.-Consultoría en elaboración de informes técnicos</t>
  </si>
  <si>
    <t>3.-Consultoría de análisis del Plan de Cooperación Internacional</t>
  </si>
  <si>
    <t>4.-Consultoría para la revisión y evaluación de información sobre procedimientos</t>
  </si>
  <si>
    <t>5.-Asesoría Legal</t>
  </si>
  <si>
    <t>6.-Asesorías y consultorías en otras especialidades</t>
  </si>
  <si>
    <t>7.-Consultoría en materia legal</t>
  </si>
  <si>
    <t>8.-Consultoría en elaboración de informes técnicos</t>
  </si>
  <si>
    <r>
      <t xml:space="preserve">1 </t>
    </r>
    <r>
      <rPr>
        <sz val="9"/>
        <rFont val="Arial"/>
        <family val="2"/>
      </rPr>
      <t>Contratación del servicio de consultoría de patrocinio y asesoría legal en materia penal</t>
    </r>
  </si>
  <si>
    <r>
      <t xml:space="preserve">2 </t>
    </r>
    <r>
      <rPr>
        <sz val="9"/>
        <rFont val="Arial"/>
        <family val="2"/>
      </rPr>
      <t>Servicio de patrocinio y asesoría legal en materia penal para el INDECOPI</t>
    </r>
  </si>
  <si>
    <r>
      <t xml:space="preserve">3 </t>
    </r>
    <r>
      <rPr>
        <sz val="9"/>
        <rFont val="Arial"/>
        <family val="2"/>
      </rPr>
      <t>Servicio de asesoría y consultoría Financiera - IFC</t>
    </r>
  </si>
  <si>
    <t>Servicios de asesoría especializada de la International Finance Corporation (IFC), miembro del Grupo del Banco Mundial, para (i) adoptar las mejores prácticas internacionales en la implementación del sistema de evaluación previa de
operaciones de concentración empresarial establecido por la Ley 31112; (ii) diseñar y estructurar un instrumento de política transversal como sería una política nacional de competencia y (iii) implementar reformas pro competencia en sectores clave a nivel subnacional y en las políticas públicas del Perú que fortalezcan los mecanismos de eliminación de barreras burocráticas ilegales y/o carentes de razonabilidad</t>
  </si>
  <si>
    <t>Consultoriía para analizar contratos de suministro bilateral entre el generador y distribuidor, y evaluar la funcionalidad del sistema Extranet utilizado para la supervisión del desempeño de las unidades de generación</t>
  </si>
  <si>
    <t>Determinación de los sectores de distribución típicos fijaciones del VAD 2022-2026 y 2023-2027</t>
  </si>
  <si>
    <t>Consultoría para el análisis técnico de aspectos operativos relativos a los procesos de coordinación de la operación en tiempo real del SEIN</t>
  </si>
  <si>
    <t>Revisión de la estructura de módulos estándares de inversión para sistemas de transmisión</t>
  </si>
  <si>
    <t>Contratación del servicio para la evaluación de habilidades</t>
  </si>
  <si>
    <t>Consultoría para elaboración de sustento técnico legal para solicitud de emisión de opinión vinculante del MVCS respecto a la implementación de rociadores automáticos de la Sede Central de OSINERGMIN.</t>
  </si>
  <si>
    <t>Diagnóstico y propuestas de mejora en la formulación de los precios de GLP</t>
  </si>
  <si>
    <t>Servicio de modelo de registro de campo para facturación</t>
  </si>
  <si>
    <t>Consultoría para el análisis y definición de estrategía para la implementación la nueva modalidad de trabajo en OSINERGMIN</t>
  </si>
  <si>
    <t>Revisión de los estudios de costos del valor agregado de distribución (VAD) Fijación del VAD 2022-2026</t>
  </si>
  <si>
    <t>Contratación del servicio de consultoría para la actualización de las proyecciones de demanda para el proceso de modificación del Plan de Inversiones de Transmisión 2021 - 2025</t>
  </si>
  <si>
    <t xml:space="preserve">Mensual. Los dias 05 de cada mes </t>
  </si>
  <si>
    <t>Del 05.03.2023 al 04.03.2026</t>
  </si>
  <si>
    <t xml:space="preserve">Mensual. Los dias 04 de cada mes </t>
  </si>
  <si>
    <t>Del 06.08.2022 al 05.08.2023</t>
  </si>
  <si>
    <t>00154113</t>
  </si>
  <si>
    <t>Del 02.10.2020 al 01.10.2023</t>
  </si>
  <si>
    <t>02002833</t>
  </si>
  <si>
    <t>Del 29.10.2021 al 27.10.2024</t>
  </si>
  <si>
    <t>Del 13.12.2022 al 11.12.2025</t>
  </si>
  <si>
    <t>672.21 (temporal)
1528.48 (definitivo)</t>
  </si>
  <si>
    <t>Del 15.12.2021 al 14.12.2025</t>
  </si>
  <si>
    <t>Del 06/05/2018 al 05/05/2021</t>
  </si>
  <si>
    <t xml:space="preserve">Mensual Los días 6 de cada mes </t>
  </si>
  <si>
    <t>40265759</t>
  </si>
  <si>
    <t>40549161</t>
  </si>
  <si>
    <t>02189619</t>
  </si>
  <si>
    <t>P37003439</t>
  </si>
  <si>
    <t>Acta de Custodia 242-2022-PRONABI</t>
  </si>
  <si>
    <t>0019935</t>
  </si>
  <si>
    <t>11105037</t>
  </si>
  <si>
    <t>03092997</t>
  </si>
  <si>
    <t>NO APLICA</t>
  </si>
  <si>
    <t>14.3.2022</t>
  </si>
  <si>
    <t>Piura (Videnita)</t>
  </si>
  <si>
    <t>8.5.2022</t>
  </si>
  <si>
    <t>Piura (Sullana)</t>
  </si>
  <si>
    <t>1.3.2022</t>
  </si>
  <si>
    <t>Loreto</t>
  </si>
  <si>
    <t>28.2.2021</t>
  </si>
  <si>
    <t>Lima (Hosp. MINSA)</t>
  </si>
  <si>
    <t>31.7.2022</t>
  </si>
  <si>
    <t>Trujillo</t>
  </si>
  <si>
    <t>15.3.2022</t>
  </si>
  <si>
    <t>Arequipa</t>
  </si>
  <si>
    <t>9.5.2022</t>
  </si>
  <si>
    <t>Cajamarca</t>
  </si>
  <si>
    <t>30.6.2022</t>
  </si>
  <si>
    <t>Jaen</t>
  </si>
  <si>
    <t>PLIEGO 001: PRESIDENCIA DEL CONSEJO DE MINISTROS - 020-1733: PCM-SECRETARIA TECNICA DE APOYO A LA COMISION AD HOC CREADA POR LA LEY N° 29625</t>
  </si>
  <si>
    <t>NO</t>
  </si>
  <si>
    <t>07192106</t>
  </si>
  <si>
    <t>31/12/2018 al  31/05/2023</t>
  </si>
  <si>
    <t>01065027</t>
  </si>
  <si>
    <t>06/07/2021 al 05/07/2024</t>
  </si>
  <si>
    <t>07993652</t>
  </si>
  <si>
    <t>28/09/2015 al 29/09/2024</t>
  </si>
  <si>
    <t>31649705</t>
  </si>
  <si>
    <t>P37002929</t>
  </si>
  <si>
    <t>22/04/2016 al 22/12/2024</t>
  </si>
  <si>
    <t>00231438</t>
  </si>
  <si>
    <t>31/12/2018 al 31/12/2022</t>
  </si>
  <si>
    <t>23200271</t>
  </si>
  <si>
    <t>23/03/2018 a 22/03/2023</t>
  </si>
  <si>
    <t>02645445</t>
  </si>
  <si>
    <t>02645445 ASIENTO B00001</t>
  </si>
  <si>
    <t>01/01/2021 al 31/12/2023</t>
  </si>
  <si>
    <t>32971170</t>
  </si>
  <si>
    <t>14/05/2016 al 13/05/2024</t>
  </si>
  <si>
    <t>28209748</t>
  </si>
  <si>
    <t>13/04/2018 al 12/07/2023</t>
  </si>
  <si>
    <t>31011868</t>
  </si>
  <si>
    <t>19/10/2019 al 18/10/2022</t>
  </si>
  <si>
    <t>06438057</t>
  </si>
  <si>
    <t>03008580 ASIENTO C00001</t>
  </si>
  <si>
    <t>08/11/2019 al 07/11/2022</t>
  </si>
  <si>
    <t>1120298 ASIENTO B00001</t>
  </si>
  <si>
    <t>24/07/2020 al 23/07/2023</t>
  </si>
  <si>
    <t>48077770</t>
  </si>
  <si>
    <t>20/03/2018 al 19/03/2024</t>
  </si>
  <si>
    <t>12/12/2018 al 11/12/2022</t>
  </si>
  <si>
    <t>05/10/2018 al 04/11/2022</t>
  </si>
  <si>
    <t>13/09/2021 al 12/09/2022</t>
  </si>
  <si>
    <t>02822815</t>
  </si>
  <si>
    <t>49007416 ASIENTO C00002</t>
  </si>
  <si>
    <t>01/03/2018 al 31/07/2022</t>
  </si>
  <si>
    <t>00475920</t>
  </si>
  <si>
    <t>187 m2</t>
  </si>
  <si>
    <t>01288517 - 01223044</t>
  </si>
  <si>
    <t>144m2</t>
  </si>
  <si>
    <t xml:space="preserve">Anual </t>
  </si>
  <si>
    <t>23922715 - 04804209</t>
  </si>
  <si>
    <t>121.86m2</t>
  </si>
  <si>
    <t>60 m2</t>
  </si>
  <si>
    <t>126.70 m2</t>
  </si>
  <si>
    <t>103.3 m2</t>
  </si>
  <si>
    <t>0128517 - 01223044</t>
  </si>
  <si>
    <t>170.00 m2</t>
  </si>
  <si>
    <t>06665885 - 01060036 - 10548191</t>
  </si>
  <si>
    <t>140.80m2</t>
  </si>
  <si>
    <t>467 m2</t>
  </si>
  <si>
    <t>108 m2</t>
  </si>
  <si>
    <t>145m2</t>
  </si>
  <si>
    <t>25318684 - 25319608</t>
  </si>
  <si>
    <t>316.60m2</t>
  </si>
  <si>
    <t>32907818 - 32794378</t>
  </si>
  <si>
    <t>173.97 m2</t>
  </si>
  <si>
    <t>132.44m2</t>
  </si>
  <si>
    <t>99.00 m2</t>
  </si>
  <si>
    <t>246 m2</t>
  </si>
  <si>
    <t>12 MESES</t>
  </si>
  <si>
    <t>US$ 1 266.67</t>
  </si>
  <si>
    <t>188.22 M"</t>
  </si>
  <si>
    <t>09076067-10280498</t>
  </si>
  <si>
    <t>162 m2</t>
  </si>
  <si>
    <t>187.82 m7</t>
  </si>
  <si>
    <t>US$ 2 849.23</t>
  </si>
  <si>
    <t>116.30 m2</t>
  </si>
  <si>
    <t>410.72 m2</t>
  </si>
  <si>
    <t>19800987 - 19880354</t>
  </si>
  <si>
    <t>134.80 m2</t>
  </si>
  <si>
    <t>02616755 - 02616754</t>
  </si>
  <si>
    <t>126.97 m2</t>
  </si>
  <si>
    <t>277.92 m2</t>
  </si>
  <si>
    <t>07861399 - 16492740</t>
  </si>
  <si>
    <t>181.54 m2</t>
  </si>
  <si>
    <t>09311336</t>
  </si>
  <si>
    <t>146 M2</t>
  </si>
  <si>
    <t>14222474</t>
  </si>
  <si>
    <t>155.25 m2</t>
  </si>
  <si>
    <t>20 m2</t>
  </si>
  <si>
    <t>107 m2</t>
  </si>
  <si>
    <t>120.00 m2</t>
  </si>
  <si>
    <t>31031014
42272143
43707198</t>
  </si>
  <si>
    <t>133.53 m2</t>
  </si>
  <si>
    <t>63.79 M2</t>
  </si>
  <si>
    <t>45072951 // 70935855</t>
  </si>
  <si>
    <t>99.99 M2</t>
  </si>
  <si>
    <t>05013703</t>
  </si>
  <si>
    <t>01022742</t>
  </si>
  <si>
    <t>00002696</t>
  </si>
  <si>
    <t>20101369201</t>
  </si>
  <si>
    <t>70050405</t>
  </si>
  <si>
    <t>31165076</t>
  </si>
  <si>
    <t>02000327</t>
  </si>
  <si>
    <t>09135787</t>
  </si>
  <si>
    <t>03173707</t>
  </si>
  <si>
    <t>SI</t>
  </si>
  <si>
    <t>00203744</t>
  </si>
  <si>
    <t>02000924</t>
  </si>
  <si>
    <t>20057018</t>
  </si>
  <si>
    <t>02017890</t>
  </si>
  <si>
    <t>44497059</t>
  </si>
  <si>
    <t>02017858</t>
  </si>
  <si>
    <t>29600032</t>
  </si>
  <si>
    <t>01078498</t>
  </si>
  <si>
    <t>18172023</t>
  </si>
  <si>
    <t>05004541</t>
  </si>
  <si>
    <t>28274819</t>
  </si>
  <si>
    <t>11044463</t>
  </si>
  <si>
    <t>23259958</t>
  </si>
  <si>
    <t>02000259</t>
  </si>
  <si>
    <t>31676521</t>
  </si>
  <si>
    <t>02000460</t>
  </si>
  <si>
    <t>001280680</t>
  </si>
  <si>
    <t>07001767</t>
  </si>
  <si>
    <t>01213153</t>
  </si>
  <si>
    <t>02000435</t>
  </si>
  <si>
    <t>20491631423</t>
  </si>
  <si>
    <t>11004239</t>
  </si>
  <si>
    <t>09419039</t>
  </si>
  <si>
    <t>11000595</t>
  </si>
  <si>
    <t>15587914</t>
  </si>
  <si>
    <t>40005083</t>
  </si>
  <si>
    <t>10689825</t>
  </si>
  <si>
    <t>43724967</t>
  </si>
  <si>
    <t>44228532</t>
  </si>
  <si>
    <t>49052831</t>
  </si>
  <si>
    <t>02364078</t>
  </si>
  <si>
    <t>11008252</t>
  </si>
  <si>
    <t>20514724467</t>
  </si>
  <si>
    <t>00020380</t>
  </si>
  <si>
    <t>32779811</t>
  </si>
  <si>
    <t>02001752</t>
  </si>
  <si>
    <t>07714044</t>
  </si>
  <si>
    <t>46289722</t>
  </si>
  <si>
    <t>33400694</t>
  </si>
  <si>
    <t>02011500</t>
  </si>
  <si>
    <t>20080649</t>
  </si>
  <si>
    <t>11001396</t>
  </si>
  <si>
    <t>28806494</t>
  </si>
  <si>
    <t>11001419</t>
  </si>
  <si>
    <t>23934948</t>
  </si>
  <si>
    <t>11016216</t>
  </si>
  <si>
    <t>17819622</t>
  </si>
  <si>
    <t>36001281</t>
  </si>
  <si>
    <t>10223983</t>
  </si>
  <si>
    <t>11200372</t>
  </si>
  <si>
    <t>10577476</t>
  </si>
  <si>
    <t>11949103</t>
  </si>
  <si>
    <t>04633043</t>
  </si>
  <si>
    <t>05002455</t>
  </si>
  <si>
    <t>16687578</t>
  </si>
  <si>
    <t>05002033</t>
  </si>
  <si>
    <t>43255720</t>
  </si>
  <si>
    <t>02190349</t>
  </si>
  <si>
    <t>10425929</t>
  </si>
  <si>
    <t>02002641</t>
  </si>
  <si>
    <t>09396381</t>
  </si>
  <si>
    <t>02014341</t>
  </si>
  <si>
    <t>05265348</t>
  </si>
  <si>
    <t>12043149</t>
  </si>
  <si>
    <t>27746944</t>
  </si>
  <si>
    <t>02000023</t>
  </si>
  <si>
    <t>04411544</t>
  </si>
  <si>
    <t>20880325</t>
  </si>
  <si>
    <t>ECO S.A.</t>
  </si>
  <si>
    <t>20397731805</t>
  </si>
  <si>
    <t>03093890</t>
  </si>
  <si>
    <t>13008296</t>
  </si>
  <si>
    <t>06853989</t>
  </si>
  <si>
    <t>21453544</t>
  </si>
  <si>
    <t>02002708</t>
  </si>
  <si>
    <t>31004959</t>
  </si>
  <si>
    <t>07002634</t>
  </si>
  <si>
    <t>06143418</t>
  </si>
  <si>
    <t>21005757</t>
  </si>
  <si>
    <t>21103349</t>
  </si>
  <si>
    <t>02002172</t>
  </si>
  <si>
    <t>Amazonas (Chachapoyas)</t>
  </si>
  <si>
    <t>Terceros</t>
  </si>
  <si>
    <t>346.69</t>
  </si>
  <si>
    <t>Si</t>
  </si>
  <si>
    <t> </t>
  </si>
  <si>
    <t>Mensual</t>
  </si>
  <si>
    <t>Apurímac (Abancay)</t>
  </si>
  <si>
    <t>09342557</t>
  </si>
  <si>
    <t>251.60</t>
  </si>
  <si>
    <t>No</t>
  </si>
  <si>
    <t>385.70</t>
  </si>
  <si>
    <t>Ayacucho (Huamanga)</t>
  </si>
  <si>
    <t>343.91</t>
  </si>
  <si>
    <t>425.21</t>
  </si>
  <si>
    <t>Chimbote (Ancash)</t>
  </si>
  <si>
    <t>203.30</t>
  </si>
  <si>
    <t>Cusco</t>
  </si>
  <si>
    <t>334.52</t>
  </si>
  <si>
    <t>Huancavelica</t>
  </si>
  <si>
    <t>233.59</t>
  </si>
  <si>
    <t>Huánuco</t>
  </si>
  <si>
    <t>342.37</t>
  </si>
  <si>
    <t>Huaraz (Ancash)</t>
  </si>
  <si>
    <t>198.00</t>
  </si>
  <si>
    <t>Ica</t>
  </si>
  <si>
    <t>402.33</t>
  </si>
  <si>
    <t>Junín (Huancayo)</t>
  </si>
  <si>
    <t>377.49</t>
  </si>
  <si>
    <t>La Libertad (Trujillo)</t>
  </si>
  <si>
    <t>535.58</t>
  </si>
  <si>
    <t>Lambayeque (Chiclayo)</t>
  </si>
  <si>
    <t>02188069</t>
  </si>
  <si>
    <t>270.00</t>
  </si>
  <si>
    <t>Loreto (Iquitos)</t>
  </si>
  <si>
    <t>08557615</t>
  </si>
  <si>
    <t>177.68</t>
  </si>
  <si>
    <t>Madre de Dios (Puerto Maldonado)</t>
  </si>
  <si>
    <t>11066091 /
11066092</t>
  </si>
  <si>
    <t>307.28</t>
  </si>
  <si>
    <t>Moquegua</t>
  </si>
  <si>
    <t>04406548</t>
  </si>
  <si>
    <t>189.42</t>
  </si>
  <si>
    <t>Pasco (Cerro de Pasco)</t>
  </si>
  <si>
    <t>04000211</t>
  </si>
  <si>
    <t>240.00</t>
  </si>
  <si>
    <t>Piura</t>
  </si>
  <si>
    <t>02835010</t>
  </si>
  <si>
    <t>284.40</t>
  </si>
  <si>
    <t>02612641</t>
  </si>
  <si>
    <t>00006332</t>
  </si>
  <si>
    <t>Puno</t>
  </si>
  <si>
    <t>01223824</t>
  </si>
  <si>
    <t>318.50</t>
  </si>
  <si>
    <t>San Martín (Tarapoto)</t>
  </si>
  <si>
    <t>09660531</t>
  </si>
  <si>
    <t>440.10</t>
  </si>
  <si>
    <t>Tacna</t>
  </si>
  <si>
    <t>00485631</t>
  </si>
  <si>
    <t>413.26</t>
  </si>
  <si>
    <t>Tumbes</t>
  </si>
  <si>
    <t>09163508</t>
  </si>
  <si>
    <t>242.45</t>
  </si>
  <si>
    <t>Ucayali (Pucallpa)</t>
  </si>
  <si>
    <t>00064511</t>
  </si>
  <si>
    <t>11140436 /
11140437 / 11140438</t>
  </si>
  <si>
    <t>207.77</t>
  </si>
  <si>
    <t>77.60</t>
  </si>
  <si>
    <t>95.90</t>
  </si>
  <si>
    <t>06899704</t>
  </si>
  <si>
    <t>110.00</t>
  </si>
  <si>
    <t>141.43</t>
  </si>
  <si>
    <t>09246059</t>
  </si>
  <si>
    <t>62.00</t>
  </si>
  <si>
    <t>08839182</t>
  </si>
  <si>
    <t>140.00</t>
  </si>
  <si>
    <t>06691799</t>
  </si>
  <si>
    <t>1542.72</t>
  </si>
  <si>
    <t xml:space="preserve">Mensual </t>
  </si>
  <si>
    <t>2238.62m2</t>
  </si>
  <si>
    <t>15/12/2021 al 14/12/2022</t>
  </si>
  <si>
    <t>11.5m2</t>
  </si>
  <si>
    <t xml:space="preserve">
10/04/2019 al 08/05/2023</t>
  </si>
  <si>
    <t>Ministerio de Trabajo y Promocion del Empleo</t>
  </si>
  <si>
    <t>Indeterminado</t>
  </si>
  <si>
    <t>01005561</t>
  </si>
  <si>
    <t>01.01.2020 al 31.12.2022</t>
  </si>
  <si>
    <t>Pago adelantado</t>
  </si>
  <si>
    <t>Escuela International de Gerencia International
High School of Management-EIGER</t>
  </si>
  <si>
    <t>03000294</t>
  </si>
  <si>
    <t>07.01.2020 al 07.01.2023</t>
  </si>
  <si>
    <t>Walter Urbano Benites Falconi</t>
  </si>
  <si>
    <t>05.07.2019 al 04.07.2025</t>
  </si>
  <si>
    <t>23821675 
06677548</t>
  </si>
  <si>
    <t>05006577</t>
  </si>
  <si>
    <t>221m2</t>
  </si>
  <si>
    <t>SI (1)</t>
  </si>
  <si>
    <t>00002730</t>
  </si>
  <si>
    <t>203.01m2</t>
  </si>
  <si>
    <t>518.13m2</t>
  </si>
  <si>
    <t>01162691</t>
  </si>
  <si>
    <t>240m2</t>
  </si>
  <si>
    <t>20522617 
20522618</t>
  </si>
  <si>
    <t>189m2</t>
  </si>
  <si>
    <t>02194179</t>
  </si>
  <si>
    <t>150m2</t>
  </si>
  <si>
    <t>390m2</t>
  </si>
  <si>
    <t>1914.05 m2</t>
  </si>
  <si>
    <t>2 pisos</t>
  </si>
  <si>
    <t>INDECOPI</t>
  </si>
  <si>
    <t>12127.24 m2</t>
  </si>
  <si>
    <t>07405393</t>
  </si>
  <si>
    <t>47.70 m2</t>
  </si>
  <si>
    <t>12/08/2019 al 11/08/2023</t>
  </si>
  <si>
    <t>12328738
12328739
12328740
12328741</t>
  </si>
  <si>
    <t>465.60 m2</t>
  </si>
  <si>
    <t>05/03/2018 al 04/03/2025</t>
  </si>
  <si>
    <t>02015437</t>
  </si>
  <si>
    <t>151.70 m2</t>
  </si>
  <si>
    <t>01/06/2019 al 13/02/2022</t>
  </si>
  <si>
    <t>02009569</t>
  </si>
  <si>
    <t>166.99 m2</t>
  </si>
  <si>
    <t>14/02/2022 al 13/11/2022</t>
  </si>
  <si>
    <t>131.16 m2</t>
  </si>
  <si>
    <t>12/07/2018 al 11/03/2023</t>
  </si>
  <si>
    <t>11001536
11027044</t>
  </si>
  <si>
    <t>293.65 m2</t>
  </si>
  <si>
    <t>25/01/2020 al 24/04/2023</t>
  </si>
  <si>
    <t>02019669</t>
  </si>
  <si>
    <t>80.61 m2</t>
  </si>
  <si>
    <t>04/12/2019 al 03/12/2022</t>
  </si>
  <si>
    <t>01155004</t>
  </si>
  <si>
    <t>381.20 m2</t>
  </si>
  <si>
    <t>09/01/2018 al 08/01/2023</t>
  </si>
  <si>
    <t>02000975</t>
  </si>
  <si>
    <t>96.00 m2</t>
  </si>
  <si>
    <t>21/05/2016 al 20/09/2022</t>
  </si>
  <si>
    <t>15/11/2020 al 14/11/2023</t>
  </si>
  <si>
    <t>366.86 m2</t>
  </si>
  <si>
    <t>11/04/2018 al 10/04/2025</t>
  </si>
  <si>
    <t>07006099</t>
  </si>
  <si>
    <t>90.28 m2</t>
  </si>
  <si>
    <t>03/04/2020 al 02/04/2023</t>
  </si>
  <si>
    <t>07006792</t>
  </si>
  <si>
    <t>247.90 m2</t>
  </si>
  <si>
    <t>25/06/2018 al 24/10/2022</t>
  </si>
  <si>
    <t>07799365</t>
  </si>
  <si>
    <t>02004779</t>
  </si>
  <si>
    <t>244.28 m2</t>
  </si>
  <si>
    <t>03/02/2018 al 02/02/2023</t>
  </si>
  <si>
    <t>51.80 m2</t>
  </si>
  <si>
    <t>10/06/2019 al 09/06/2023</t>
  </si>
  <si>
    <t>02011873</t>
  </si>
  <si>
    <t>337.45 m2</t>
  </si>
  <si>
    <t>20/03/2018 al 19/03/2025</t>
  </si>
  <si>
    <t>03089097</t>
  </si>
  <si>
    <t>450.76 m2</t>
  </si>
  <si>
    <t>22/08/2018 al 21/08/2025</t>
  </si>
  <si>
    <t>02192516</t>
  </si>
  <si>
    <t>305.70 m2</t>
  </si>
  <si>
    <t>04/09/2018 al 03/09/2024</t>
  </si>
  <si>
    <t>05210354</t>
  </si>
  <si>
    <t>219.31 m2</t>
  </si>
  <si>
    <t>02/01/2018 al 01/01/2023</t>
  </si>
  <si>
    <t>04804209</t>
  </si>
  <si>
    <t>02001054</t>
  </si>
  <si>
    <t>43.60 m2</t>
  </si>
  <si>
    <t>08/02/2021 al 07/02/2022</t>
  </si>
  <si>
    <t>153.00 m2</t>
  </si>
  <si>
    <t>09/02/2022 al 08/04/2023</t>
  </si>
  <si>
    <t>04639649</t>
  </si>
  <si>
    <t>05001637</t>
  </si>
  <si>
    <t>93.33 m2</t>
  </si>
  <si>
    <t>17/02/2019 al 16/01/2025</t>
  </si>
  <si>
    <t>120.94 m2</t>
  </si>
  <si>
    <t>26/03/2019 al 25/03/2025</t>
  </si>
  <si>
    <t>02657696</t>
  </si>
  <si>
    <t>00020017</t>
  </si>
  <si>
    <t>583.35 m2</t>
  </si>
  <si>
    <t>22/04/2018 al 21/04/2025</t>
  </si>
  <si>
    <t>01333606</t>
  </si>
  <si>
    <t>05006621</t>
  </si>
  <si>
    <t>422.83 m2</t>
  </si>
  <si>
    <t>01/03/2018 al 28/02/2025</t>
  </si>
  <si>
    <t>01066567</t>
  </si>
  <si>
    <t>05005717</t>
  </si>
  <si>
    <t>193.60 m2</t>
  </si>
  <si>
    <t>03/08/2020 al 02/08/2023</t>
  </si>
  <si>
    <t>05014973</t>
  </si>
  <si>
    <t>350.00 m2</t>
  </si>
  <si>
    <t>09/06/2018 al 08/06/2025</t>
  </si>
  <si>
    <t>02005371</t>
  </si>
  <si>
    <t>211.05 m2</t>
  </si>
  <si>
    <t>16/10/2018 al 15/10/2022</t>
  </si>
  <si>
    <t>00003239</t>
  </si>
  <si>
    <t>122.31 m2</t>
  </si>
  <si>
    <t>14/11/2017 al 13/11/2022</t>
  </si>
  <si>
    <t>001 PCM</t>
  </si>
  <si>
    <t xml:space="preserve">PLIEGOS DEL SECTOR </t>
  </si>
  <si>
    <t>002 INEI</t>
  </si>
  <si>
    <t>016 CEPLAN</t>
  </si>
  <si>
    <t>019 OSIPTEL</t>
  </si>
  <si>
    <t>020 OSINERGMIN</t>
  </si>
  <si>
    <t>021 SUNASS</t>
  </si>
  <si>
    <t>022 OSITRAN</t>
  </si>
  <si>
    <t>023 SERVIR</t>
  </si>
  <si>
    <t>024 OSINFOR</t>
  </si>
  <si>
    <t>114 CONCYTEC</t>
  </si>
  <si>
    <t>183 INDECOPI</t>
  </si>
  <si>
    <t>003 SG PCM</t>
  </si>
  <si>
    <t>017 ARCC</t>
  </si>
  <si>
    <t>020 ST FONAVI</t>
  </si>
  <si>
    <t>001 INEI</t>
  </si>
  <si>
    <t>001 CEPLAN</t>
  </si>
  <si>
    <t>001 OSIPTEL</t>
  </si>
  <si>
    <t>001 OSINERGMIN</t>
  </si>
  <si>
    <t>001 OSITRAN</t>
  </si>
  <si>
    <t>001 SERVIR</t>
  </si>
  <si>
    <t>001 OSINFOR</t>
  </si>
  <si>
    <t>001 CONCYTEC</t>
  </si>
  <si>
    <t>001 INDECOPI</t>
  </si>
  <si>
    <t>Atahualpa Holdings (Perú) S.A.C.</t>
  </si>
  <si>
    <t>Altek Trading Sociedad Anónima Cerrada-Altek Trading S.A.C.</t>
  </si>
  <si>
    <t>Viva Negocio Inmobiliario S.A.</t>
  </si>
  <si>
    <t>Open Plaza S.A.</t>
  </si>
  <si>
    <t>Supermercados Peruanos S.A.</t>
  </si>
  <si>
    <t>Real Plaza S.R.L.</t>
  </si>
  <si>
    <t>Mall Plaza Inmobiliaria S.A.</t>
  </si>
  <si>
    <t>Centro Comercial Plaza Norte S.A.C.</t>
  </si>
  <si>
    <t>Ministerio de Vivienda, Construcción y Saneamiento</t>
  </si>
  <si>
    <t>Volcomcapital Centro Lima SAC</t>
  </si>
  <si>
    <t xml:space="preserve">Patrimonio Fideicomiso Fibra Prima </t>
  </si>
  <si>
    <t>In Diamante SAC</t>
  </si>
  <si>
    <t>Fernandez Vásquez Ana María</t>
  </si>
  <si>
    <t>Mena Maguiña Emiliano Antonio</t>
  </si>
  <si>
    <t>Carlos Alberto Canepa Rujel</t>
  </si>
  <si>
    <t>Mafer Real Estate S.A.C</t>
  </si>
  <si>
    <t>Zevallos Dongo Roxana Rocio</t>
  </si>
  <si>
    <t>Goicochea de Cedron Estela Angela Susana</t>
  </si>
  <si>
    <t>Fusion Comunicaciones S.A.C. (Overlay Soluciones Integrales)</t>
  </si>
  <si>
    <t xml:space="preserve">Exposistemas Servicios S.A.C. </t>
  </si>
  <si>
    <t xml:space="preserve">Escarcena S.A.C. </t>
  </si>
  <si>
    <t>Dhmont S.A.C. Contratistas Generales</t>
  </si>
  <si>
    <t>I Mabri Films and Service Sociedad Anonima Cerrada - I Mabri Films S.A.C.</t>
  </si>
  <si>
    <t xml:space="preserve">Banco de Materiales  SAC Liquidación </t>
  </si>
  <si>
    <t>Reyes Vda. De Zubiate Teresa Emilia</t>
  </si>
  <si>
    <t>Tello Flores Gilder</t>
  </si>
  <si>
    <t>Paripanca Méndez Patricia</t>
  </si>
  <si>
    <t>Ichicachi de Ramírez María Nieves</t>
  </si>
  <si>
    <t>Ocampo de Delwides Luz Emilia</t>
  </si>
  <si>
    <t>Sullca Guillén Anastasia</t>
  </si>
  <si>
    <t>Carmen Lucila León Quiroga</t>
  </si>
  <si>
    <t>Grados Vidal de Quevedo Rossana Victoria</t>
  </si>
  <si>
    <t>Arones Huayta Marcial Nicolas</t>
  </si>
  <si>
    <t>Gamarra Samanez Wilber Ronald</t>
  </si>
  <si>
    <t>Namoc Diaz Manuel Jesús Angel</t>
  </si>
  <si>
    <t>Sucesión Cardenas Lopez Justo</t>
  </si>
  <si>
    <t>Troncoso Vda.de Villasante Irma</t>
  </si>
  <si>
    <t>Comercial A y A SAC</t>
  </si>
  <si>
    <t xml:space="preserve">Parroquia María Auxiliadora </t>
  </si>
  <si>
    <t>Mogrovejo Sedano Janet Sofía</t>
  </si>
  <si>
    <t>García Peña José Cosme</t>
  </si>
  <si>
    <t>Varios - Transferencias realizadas a las ODEI, para el alquiler de cochera - (17 Oficinas Departamentales de Estadística e Informática - ODEI)</t>
  </si>
  <si>
    <t>Varios - Alquiler de aulas y transferencias a las ODEI para la ejecución del Proyecto: Evaluación de Docentes</t>
  </si>
  <si>
    <t>Varios - Alquiler de aulas y transferencias a las ODEI para la ejecución de los Proyectos: Censo Nacional Económico y ENAPRES</t>
  </si>
  <si>
    <t>Varios - Alquileres de los Proyectos: Censo Nacional Económico y Nuevo Año Base de las Cuentas Nacionales</t>
  </si>
  <si>
    <t xml:space="preserve">Inverdes S.A </t>
  </si>
  <si>
    <t>D'Angelo Somontes Isabel</t>
  </si>
  <si>
    <t>Sociedad Conyugal conformada por Zoila Veintemilla Paredes - Elmer Alfonso Arellano Guerrero</t>
  </si>
  <si>
    <t xml:space="preserve">Surco Orue Pablo// Corimanya de Surco Sabina </t>
  </si>
  <si>
    <t>Mundaca Garate María Betty</t>
  </si>
  <si>
    <t xml:space="preserve">Hurtado de Gonzalez Emilia Lourdes </t>
  </si>
  <si>
    <t>Loya Vega Gloria</t>
  </si>
  <si>
    <t xml:space="preserve">Sociedad Conyugal conformada por Zoila Aurora Nina Chavez - Pedro Pinazo Torrico </t>
  </si>
  <si>
    <t>María Elizabeth Quiñe Grandez - Josefina Grandez Castro de Quiñe -José Antonio Quiñe Grandez</t>
  </si>
  <si>
    <t>La Tinka S.A.</t>
  </si>
  <si>
    <t>Sociedad conyugal conformada por Antonio Martínez Huamán - Rufina Victoria Quispe de Martínez</t>
  </si>
  <si>
    <t>Gabriela Isabel Heredia Alvarez</t>
  </si>
  <si>
    <t xml:space="preserve">Sociedad conyugal conformado por Vilca Ochoa Luis Danilo - Dina Maximiliana Revelo Quispe de Vilca </t>
  </si>
  <si>
    <t>Sociedad conyugal conformada por Alain Tapia Quiroz - Ana Luisa Beltran Samanamud</t>
  </si>
  <si>
    <t xml:space="preserve">Pedraza Figueroa Alvaro Carlos </t>
  </si>
  <si>
    <t>Beatriz Enoe Delgado Leyth Viuda de Melendez</t>
  </si>
  <si>
    <t>Natalia Lucia Carrión Lavalle</t>
  </si>
  <si>
    <t xml:space="preserve">Rodrigo Mujica Kong </t>
  </si>
  <si>
    <t>Sociedad conyugal Nelly Hervias Gutierrez
Alberto Iberico Murrieta</t>
  </si>
  <si>
    <t>Carmen Gudelia Adela Carthy</t>
  </si>
  <si>
    <t>Centro de Desarrollo Agropecuario</t>
  </si>
  <si>
    <t>Roberto Percy Choque Caparo</t>
  </si>
  <si>
    <t>Sociedad conyugal conformado por Guadalupe Fernandez Rafael - Wilfredo Leoncio Ospina Sotelo</t>
  </si>
  <si>
    <t xml:space="preserve">Sociedad conyugal conformado por Carlos Alberto Mora Lavado - Uberlinda Ruby Cortijo de Mora </t>
  </si>
  <si>
    <t>Skarllet Joyce Becerra Salas</t>
  </si>
  <si>
    <t>Sociedad conyugal conformado por Oscar Raúl Fernandez García - Rosmeri Irene Otoya Celis</t>
  </si>
  <si>
    <t xml:space="preserve">Mirtha Rivera Reyes </t>
  </si>
  <si>
    <t xml:space="preserve">Robert Rodolfo Rivera </t>
  </si>
  <si>
    <t>Molina Areche Rosa Nelly</t>
  </si>
  <si>
    <t>Teresa Adelaida  Negrón Portocarrero</t>
  </si>
  <si>
    <t xml:space="preserve">Pedro Marcelo Huamán Valverde </t>
  </si>
  <si>
    <t>Ernestina Rosario Tamayo Ramírez
Conrado Mori Negrón
Aldo Emmanuel Mori Negrón</t>
  </si>
  <si>
    <t>Walter Rubén Flores León</t>
  </si>
  <si>
    <t xml:space="preserve">Orlando Mendoza Medrano // Rocio del Pilar Diaz Pucuhuaranga </t>
  </si>
  <si>
    <t>Boom Car Service S.A.C. - Cochera</t>
  </si>
  <si>
    <t>Cámara Peruana del Libro - Stand FIL 2022</t>
  </si>
  <si>
    <t>Encargos al personal con gastos de alquiler 2022</t>
  </si>
  <si>
    <t>Universidad Nacional Mayor de San Marcos - Reconocimiento de deuda</t>
  </si>
  <si>
    <t>Encargos al personal con gastos de alquiler 2021</t>
  </si>
  <si>
    <t xml:space="preserve">Alquiler de 02 cocheras </t>
  </si>
  <si>
    <t>Alquiler cochera SAO Móvil</t>
  </si>
  <si>
    <t>Alquiler de cochera Arequipa</t>
  </si>
  <si>
    <t>Alquiler de cochera Ayacucho</t>
  </si>
  <si>
    <t>Alquiler de cochera Cajamarca</t>
  </si>
  <si>
    <t>Alquiler de cochera Chiclayo</t>
  </si>
  <si>
    <t>Alquiler de cochera Chimbote</t>
  </si>
  <si>
    <t>Alquiler de cochera Cusco</t>
  </si>
  <si>
    <t>Alquiler de cochera Huancavelica</t>
  </si>
  <si>
    <t>Alquiler de cochera Huancayo</t>
  </si>
  <si>
    <t>Alquiler de cochera Ica</t>
  </si>
  <si>
    <t>Alquiler de cochera Moquegua</t>
  </si>
  <si>
    <t>Alquiler de cochera Piura</t>
  </si>
  <si>
    <t>Alquiler de cochera Puno</t>
  </si>
  <si>
    <t>Alquiler de cochera Tacna</t>
  </si>
  <si>
    <t>Alquiler de cochera Trujillo</t>
  </si>
  <si>
    <t>Alquiler de cochera Tumbes</t>
  </si>
  <si>
    <t>Alquiler de cochera Ucayali</t>
  </si>
  <si>
    <t>Alquiler de cochera Madre de Dios</t>
  </si>
  <si>
    <t>Alquiler de cochera San Martín</t>
  </si>
  <si>
    <t>Alquiler de cochera Cerro de Pasco</t>
  </si>
  <si>
    <t>Alquiler de cochera Apurímac</t>
  </si>
  <si>
    <t>Alquiler de cochera Amazonas</t>
  </si>
  <si>
    <t>Alquiler de cochera Huánuco</t>
  </si>
  <si>
    <t>Alquiler de local para capacitaciones a empresas</t>
  </si>
  <si>
    <t>Alquiler de local para las actividades de fortalecimiento de asociaciones de usuarios</t>
  </si>
  <si>
    <t>Alquiler de local para las sesiones ordinarias y extraordinarias del Consejo de Usuarios</t>
  </si>
  <si>
    <t>Alquiler de local para audiencias públicas, talleres y charlas</t>
  </si>
  <si>
    <t>Alquiler de stand para Feria del Libro</t>
  </si>
  <si>
    <t>Alquiler de stand para participación de OSIPTEL en eventos de otras entidades</t>
  </si>
  <si>
    <t>Alquiler de sala de reuniones para proyección de imagen institucional</t>
  </si>
  <si>
    <t>Alquiler de auditorio para premiación - Fortalecimiento de clima laboral</t>
  </si>
  <si>
    <t>Alquiler de inmuebles - Fortalecimiento de clima laboral</t>
  </si>
  <si>
    <t>Alquiler de local recreativo - Fortalecimiento de clima laboral</t>
  </si>
  <si>
    <t>Alquiler de aulas para el exámen de admisión</t>
  </si>
  <si>
    <t>Alquiler de aulas para el curso de extensión</t>
  </si>
  <si>
    <t>Servicio de hospedaje para 30 becarios del curso de extensión</t>
  </si>
  <si>
    <t>Alquiler de salas para evento internacional</t>
  </si>
  <si>
    <t>Alquiler de cochera para evaluar desempeño de los indicadores de calidad</t>
  </si>
  <si>
    <t>Alquiler de cochera para supervisar el cumplimiento de las TUP'S</t>
  </si>
  <si>
    <t xml:space="preserve">Alquiler de cochera para supervisar proyectos de fibra óptica </t>
  </si>
  <si>
    <t>Alquiler de edificios y estructuras para capacitación ORH</t>
  </si>
  <si>
    <t>Jorge Fabrizio Figueroa López</t>
  </si>
  <si>
    <t>Portocarrero vda de Velasquez Juana</t>
  </si>
  <si>
    <t>Inmobiliaria Carlos Choy SA</t>
  </si>
  <si>
    <t>Coronado Berrocal Guillermo</t>
  </si>
  <si>
    <t>Gutierrez Rosario Rosa Antonia</t>
  </si>
  <si>
    <t>Oyola de Hidalgo Patricia del Socorro</t>
  </si>
  <si>
    <t>Hidalgo Oyola José Walter Jhair</t>
  </si>
  <si>
    <t>Sueldo Valenzuela Carmen Filomena</t>
  </si>
  <si>
    <t>Fernandez Malpartida Karen</t>
  </si>
  <si>
    <t>Estremadoyro Lasanta Marcela</t>
  </si>
  <si>
    <t>Novoa Vega Edwin Ricardo</t>
  </si>
  <si>
    <t>Cuba Martínez Doris</t>
  </si>
  <si>
    <t>Goetendia Villavicencio Horacio</t>
  </si>
  <si>
    <t>Salas Cuadros Julio Celedonio</t>
  </si>
  <si>
    <t>Paukista Heloisa Cristina</t>
  </si>
  <si>
    <t>Garnica Rosado Juan Guillermo</t>
  </si>
  <si>
    <t>Negocios e Inversiones Fogón E.I.R.</t>
  </si>
  <si>
    <t>Rosales Chávez Trinidad</t>
  </si>
  <si>
    <t>Cornelio Jaimes Wilson Andrés</t>
  </si>
  <si>
    <t>Zambrano Romero Héctor Enrique</t>
  </si>
  <si>
    <t>Lovaton Villena Giovanna</t>
  </si>
  <si>
    <t>Granados Revelo Sandra Judith</t>
  </si>
  <si>
    <t>Zapana Calisaya Lidia Hermelinda</t>
  </si>
  <si>
    <t>AHJ Inversiones Sociedad Anónima CE</t>
  </si>
  <si>
    <t>Effio Huamanchumo Vicente</t>
  </si>
  <si>
    <t>Effio Castro Carlos Jacinto</t>
  </si>
  <si>
    <t>Helfman Zelcer de Rotsain Raquel</t>
  </si>
  <si>
    <t>Marín Jimenez José Humberto</t>
  </si>
  <si>
    <t>Guere Toscano Yovana</t>
  </si>
  <si>
    <t>Sabina Asto Navarro</t>
  </si>
  <si>
    <t>Quispe Porras Berta</t>
  </si>
  <si>
    <t>Reyes Vasquez Clara Isabel</t>
  </si>
  <si>
    <t>Centeno Palomino Sophia Esmeralda</t>
  </si>
  <si>
    <t>Condori Chile Damián</t>
  </si>
  <si>
    <t>Choque Gonzales Julio Facundo</t>
  </si>
  <si>
    <t>Dávila Tello Santos</t>
  </si>
  <si>
    <t>Gonzalez Romero César Estanislao</t>
  </si>
  <si>
    <t>Lucen Herrera Luz Marina</t>
  </si>
  <si>
    <t>Centeno Catalán Blasco Antonio</t>
  </si>
  <si>
    <t>Chistama Pereira Edith</t>
  </si>
  <si>
    <t>Lescano Delgado Flor Miriam</t>
  </si>
  <si>
    <t>Yufra Chambilla Gricelda Eugenia</t>
  </si>
  <si>
    <t>Flores vda de Gago Juana</t>
  </si>
  <si>
    <t>Gago Flores de Urteaga Zenaida María</t>
  </si>
  <si>
    <t>Lam Alvarez Juan Carlos</t>
  </si>
  <si>
    <t>Peralta Massit Perpetua</t>
  </si>
  <si>
    <t>Espinoza Ibañez María Rosarela</t>
  </si>
  <si>
    <t>Olivia Margarita Rivera Soria</t>
  </si>
  <si>
    <t>Corporación Cervesur S.A.A</t>
  </si>
  <si>
    <t>Servicios Turisticos Pucallpa S.R.L</t>
  </si>
  <si>
    <t>Marine Consultants S.A.C.</t>
  </si>
  <si>
    <t>Isabel Angélica Franco Marquina vda de Carrasco</t>
  </si>
  <si>
    <t xml:space="preserve">Rosa Luz Anaya Marín vda de Gutierrez </t>
  </si>
  <si>
    <t>Alejandro Manuel Salazar Santibañez</t>
  </si>
  <si>
    <t>Segundo Marcelo Salazar Paucar</t>
  </si>
  <si>
    <t xml:space="preserve">Edwin Córdova Jara </t>
  </si>
  <si>
    <t>Jugo Villanueva Teresa</t>
  </si>
  <si>
    <t>Collantes Pinedo Angela</t>
  </si>
  <si>
    <t>Alvarado Palomino Andrea</t>
  </si>
  <si>
    <t>Rodriguez Ortiz Salomón Robert</t>
  </si>
  <si>
    <t>Dominguez Herrera Margarita Elizabeth</t>
  </si>
  <si>
    <t>Bautista Acuña Janet</t>
  </si>
  <si>
    <t>Noriega Vera Gina Valeria</t>
  </si>
  <si>
    <t>Calisin Arana Sayda Edith</t>
  </si>
  <si>
    <t>Yolanda Bertha Araujo Condori</t>
  </si>
  <si>
    <t>Alvarez Diaz Karin Vioneta</t>
  </si>
  <si>
    <t>Salazar Pacheco Victoria Antonia</t>
  </si>
  <si>
    <t>Buendia Gutierrez Marco Antonio</t>
  </si>
  <si>
    <t>Mendoza Calderón Cesar Willian</t>
  </si>
  <si>
    <t>Alvarado Gutierrez Katia Vanessa</t>
  </si>
  <si>
    <t>Gonzalez Romero Cesar Estanislao</t>
  </si>
  <si>
    <t xml:space="preserve">Loayza Estrada Luciana Fabiola </t>
  </si>
  <si>
    <t>Alván Espinoza José Silfo</t>
  </si>
  <si>
    <t>Zárate Castellares Rosalina Ofelia</t>
  </si>
  <si>
    <t>Laura Gómez María Rosa</t>
  </si>
  <si>
    <t>Quispe Gonzáles Edgardo</t>
  </si>
  <si>
    <t>Puppi de Zevallos Gisselli Marina</t>
  </si>
  <si>
    <t>Ruiz Neira Marcela</t>
  </si>
  <si>
    <t>Gutierrez Meneses Juana Gloria</t>
  </si>
  <si>
    <t>Palomino Medina Martha Maggie</t>
  </si>
  <si>
    <t>Portugal Vargas Dora Patricia</t>
  </si>
  <si>
    <t>Delgado Vasquez Julio Feliz Alberto</t>
  </si>
  <si>
    <t>Torres Contreras Nelson Alcibiades</t>
  </si>
  <si>
    <t>Eduardo Javier Valdiviezo Prieto</t>
  </si>
  <si>
    <t>Rillo S.A.C</t>
  </si>
  <si>
    <t>Viva G Y M S.A.</t>
  </si>
  <si>
    <t>Vervel SAC</t>
  </si>
  <si>
    <t>Casapino Zune Diomedes - Raquel Moreno Bollati</t>
  </si>
  <si>
    <t>Valverde Saldaña Susan del Rosario</t>
  </si>
  <si>
    <t>Acosta vda de Aching Henny</t>
  </si>
  <si>
    <t>Evelin Cardenas Lozano</t>
  </si>
  <si>
    <t>Elsa Ireida Rojas de Arotoma - Niceforo Dino Arotoma Janampa</t>
  </si>
  <si>
    <t>Malca Vargas Alberto Camilo</t>
  </si>
  <si>
    <t>Montenegro de Bazán María Teresa Clementina</t>
  </si>
  <si>
    <t>Primera Vision S.A.C.</t>
  </si>
  <si>
    <t>Narcisa Sagrario Sosa Rivera de Gutierrez</t>
  </si>
  <si>
    <t>Zea Luque Víctor</t>
  </si>
  <si>
    <t>Alejandro Torres Jesús</t>
  </si>
  <si>
    <t>Merino Vigil Asuntita del Carmen</t>
  </si>
  <si>
    <t>Mori Tuesta Luis Felipe</t>
  </si>
  <si>
    <t>Obregón Chinchay Magali Eresvita</t>
  </si>
  <si>
    <t>Llanos Gonzales Ruth Magaly</t>
  </si>
  <si>
    <t>Tamayo Ramírez Ernestina Rosario</t>
  </si>
  <si>
    <t>Gutierrez Arapa María Luz</t>
  </si>
  <si>
    <t>Venegas Janampa Viuda de Vargas Graciela</t>
  </si>
  <si>
    <t>López Casana Paula</t>
  </si>
  <si>
    <t>Mendoza de Iturri Elizabeth</t>
  </si>
  <si>
    <t>Soldevilla Cuba Walter Ruben</t>
  </si>
  <si>
    <t>Gomez Marchisio Aldo Saturnino</t>
  </si>
  <si>
    <t>Elias de la Quintana Raquel Guadalupe</t>
  </si>
  <si>
    <t>Kolher Yip Leslie Marjorie</t>
  </si>
  <si>
    <t>Pucuhuanca Tito Mery Doris</t>
  </si>
  <si>
    <t>Lanza Villacorta de Rodriguez Gladys Susana</t>
  </si>
  <si>
    <t>Vasgas Diaz María Felicita</t>
  </si>
  <si>
    <t>Vargas Viuda de García Teresa</t>
  </si>
  <si>
    <t>Surco Orue Pablo Francisco</t>
  </si>
  <si>
    <t>Zambrano Yucra Ruben</t>
  </si>
  <si>
    <t>Leon Murga Luis Fernando</t>
  </si>
  <si>
    <t>Montesinos Rivas Jaime Luis</t>
  </si>
  <si>
    <t>Rodriguez de Cervantes María Delia</t>
  </si>
  <si>
    <t xml:space="preserve">Contreras Tavera Sammy Wilfredo </t>
  </si>
  <si>
    <t>Acosta de Mendoza Lily</t>
  </si>
  <si>
    <t>Chapi Choque Ana Bertha</t>
  </si>
  <si>
    <t>Arrivas Plata Reyes Fátima Deyanira</t>
  </si>
  <si>
    <t>Lopez Quevedo Matg Karol</t>
  </si>
  <si>
    <t>Tercero</t>
  </si>
  <si>
    <t>Edificio Manhatan</t>
  </si>
  <si>
    <t>Edificio Rímac</t>
  </si>
  <si>
    <t xml:space="preserve">Edificio Camaná </t>
  </si>
  <si>
    <t xml:space="preserve">Edificio Italia </t>
  </si>
  <si>
    <t>Sede Lambayeque</t>
  </si>
  <si>
    <t>Sede Ancash</t>
  </si>
  <si>
    <t>Sede Tumbes</t>
  </si>
  <si>
    <t>Sede Piura</t>
  </si>
  <si>
    <t>Sede Arequipa</t>
  </si>
  <si>
    <t>Sede La Libertad</t>
  </si>
  <si>
    <t>Propio</t>
  </si>
  <si>
    <t>Bien Propio de Terceros o Ajeno</t>
  </si>
  <si>
    <t>Alquilado</t>
  </si>
  <si>
    <t>Propio de tercero</t>
  </si>
  <si>
    <t>Tercero alquilado</t>
  </si>
  <si>
    <t>Afectación en uso</t>
  </si>
  <si>
    <t>No aplica</t>
  </si>
  <si>
    <t>02002576 Asiento C00002</t>
  </si>
  <si>
    <t>Partida 03117003</t>
  </si>
  <si>
    <t>Partida 05002964</t>
  </si>
  <si>
    <t>Partida 05004556</t>
  </si>
  <si>
    <t>Partida 43944983</t>
  </si>
  <si>
    <t>Partida 11006514</t>
  </si>
  <si>
    <t>Partida 13023471</t>
  </si>
  <si>
    <t>Partida 05000823</t>
  </si>
  <si>
    <t>Partida 41482192</t>
  </si>
  <si>
    <t>Partida 02001392</t>
  </si>
  <si>
    <t>Partida 02016750</t>
  </si>
  <si>
    <t>Partida 11000444</t>
  </si>
  <si>
    <t>Partida 11003351</t>
  </si>
  <si>
    <t>Partida 11001661</t>
  </si>
  <si>
    <t>Partida 02003463</t>
  </si>
  <si>
    <t>Partida 00012281</t>
  </si>
  <si>
    <t>Partida 40884096</t>
  </si>
  <si>
    <t>Partida 12760461 Partida 12760462</t>
  </si>
  <si>
    <t>Partida 02003499</t>
  </si>
  <si>
    <t>Partida 06144370</t>
  </si>
  <si>
    <t>Partida 02025721 - 02025722</t>
  </si>
  <si>
    <t>Partida 00005412</t>
  </si>
  <si>
    <t>Partida 11003060</t>
  </si>
  <si>
    <t>Partida 10124193</t>
  </si>
  <si>
    <t>Partida 49069805</t>
  </si>
  <si>
    <t>Partida 49013779</t>
  </si>
  <si>
    <t xml:space="preserve">Partida 02009252 </t>
  </si>
  <si>
    <t xml:space="preserve">Partida 02019669 </t>
  </si>
  <si>
    <t>Partida 12397903</t>
  </si>
  <si>
    <t>Partida 49053068</t>
  </si>
  <si>
    <t>Convenio de alquiler de salas múltiples</t>
  </si>
  <si>
    <t>NA</t>
  </si>
  <si>
    <t>Sede San Juan de Lurigancho - Parque Huiracocha</t>
  </si>
  <si>
    <t xml:space="preserve">Callao </t>
  </si>
  <si>
    <t>Cañete</t>
  </si>
  <si>
    <t>Comas</t>
  </si>
  <si>
    <t>Huacho</t>
  </si>
  <si>
    <t>San Juan de Lurigancho</t>
  </si>
  <si>
    <t>Villa El Salvador</t>
  </si>
  <si>
    <t>Lima - Sede Dibos</t>
  </si>
  <si>
    <t>Reembolso de Caja Chica</t>
  </si>
  <si>
    <t>Cochera</t>
  </si>
  <si>
    <t>MONTO
 MENSUAL</t>
  </si>
  <si>
    <t>14,069.36 (temporal)
34,268.52 (definitivo)</t>
  </si>
  <si>
    <t>Del 15.11.2021 al 14.11.2022</t>
  </si>
  <si>
    <t>Del 09.03.2022 al .08.03.2023</t>
  </si>
  <si>
    <t>Del 10.03.2022 al 009.03.2023</t>
  </si>
  <si>
    <t>120 meses</t>
  </si>
  <si>
    <t>96 meses</t>
  </si>
  <si>
    <t>84 meses</t>
  </si>
  <si>
    <t>72 meses</t>
  </si>
  <si>
    <t>108 meses</t>
  </si>
  <si>
    <t>102 meses</t>
  </si>
  <si>
    <t>60 meses</t>
  </si>
  <si>
    <t>12 meses</t>
  </si>
  <si>
    <t>36 meses</t>
  </si>
  <si>
    <t>119 meses</t>
  </si>
  <si>
    <t>51 meses</t>
  </si>
  <si>
    <t>30 meses</t>
  </si>
  <si>
    <t>16 días</t>
  </si>
  <si>
    <t>36 meses  (Setiembre 2019 a Agosto 2022
mediante Adenda se amplió 3 meses</t>
  </si>
  <si>
    <t>1er año $37,449.57
2do año $38,573.05
3er año $39,730.24</t>
  </si>
  <si>
    <t>El monto mensual varía según contrato  (1)</t>
  </si>
  <si>
    <t>Mensual. El 01 de cada mes</t>
  </si>
  <si>
    <t>Mensual. Último día de cada mes</t>
  </si>
  <si>
    <t>Mensual. Los días 12 de cada mes</t>
  </si>
  <si>
    <t>Mensual. Los días 14 de cada mes</t>
  </si>
  <si>
    <t>Mensual. 02 de cada mes</t>
  </si>
  <si>
    <t>Mensual. 05 de cada mes</t>
  </si>
  <si>
    <t>Mensual. 30 de cada mes</t>
  </si>
  <si>
    <t>Mensual. 24 de cada mes</t>
  </si>
  <si>
    <t>Mensual. 14 de cada mes</t>
  </si>
  <si>
    <t>Mensual. 20 de cada mes</t>
  </si>
  <si>
    <t>Mensual. 25 de cada mes</t>
  </si>
  <si>
    <t>Mensual. 09 de cada mes</t>
  </si>
  <si>
    <t>Mensual. 21 de cada mes</t>
  </si>
  <si>
    <t>Mensual. 12 de cada mes</t>
  </si>
  <si>
    <t>Mensual. 28 de cada mes</t>
  </si>
  <si>
    <t>Mensual. 01 de cada mes</t>
  </si>
  <si>
    <t>Mensual - Según fecha de transferencia</t>
  </si>
  <si>
    <t>Unico pago</t>
  </si>
  <si>
    <t>Adelantado</t>
  </si>
  <si>
    <t>Anual</t>
  </si>
  <si>
    <t>Unico</t>
  </si>
  <si>
    <t>Mensual. Día 06 de cada mes</t>
  </si>
  <si>
    <t>Mensual. Día 11 de cada mes</t>
  </si>
  <si>
    <t>Mensual. Día 14 de cada mes</t>
  </si>
  <si>
    <t>Mensual. Día 20 de cada mes</t>
  </si>
  <si>
    <t>Mensual. Día 05 de cada mes</t>
  </si>
  <si>
    <t>Mensual. Día 03 de cada mes</t>
  </si>
  <si>
    <t>Mensual. Día 08 de cada mes</t>
  </si>
  <si>
    <t>Mensual. Día 18 de cada mes</t>
  </si>
  <si>
    <t>Mensual. Día 25 de cada mes</t>
  </si>
  <si>
    <t>Mensual. Día 16 de cada mes</t>
  </si>
  <si>
    <t>Mensual. Día 30 de cada mes</t>
  </si>
  <si>
    <t>Mensual. Día 09 de cada mes</t>
  </si>
  <si>
    <t>Mensual. Día 23 de cada mes</t>
  </si>
  <si>
    <t>Mensual. Día 10 de cada mes</t>
  </si>
  <si>
    <t>Mensual. Día 17 de cada mes</t>
  </si>
  <si>
    <t>Mensual. Día 02 de cada mes</t>
  </si>
  <si>
    <t>Mensual. Día 01 de cada mes</t>
  </si>
  <si>
    <t>Mensual. Día 04 de cada mes</t>
  </si>
  <si>
    <t>Mensual. Día 22 de cada mes</t>
  </si>
  <si>
    <t>Mensual. Día 24 de cada mes</t>
  </si>
  <si>
    <t>Mensual. Día 27 de cada mes</t>
  </si>
  <si>
    <t>Mensual. Día 21 de cada mes</t>
  </si>
  <si>
    <t>Mensual adelantado</t>
  </si>
  <si>
    <t>Adelantado, mensual, a los 10 días de cada mes (1)</t>
  </si>
  <si>
    <t>DNI: 22999733</t>
  </si>
  <si>
    <t>S/. 10.41 M2</t>
  </si>
  <si>
    <t>S/. 8.68 M2</t>
  </si>
  <si>
    <t>DNI N° 22403037</t>
  </si>
  <si>
    <t>S/. 7.00 M2</t>
  </si>
  <si>
    <t xml:space="preserve">OF.401:  481.43     Of. 402: 149.70  Of. 403: 898.42; Of. 601: 165.69 </t>
  </si>
  <si>
    <t xml:space="preserve">Est.: 37:15.67  Est. 38:15.67 Est. 24: 15.14  Est.25: 16.56  Est. 26: 17.50  Est. 27: 15.65  Est. 28: 15.62  Est. 29: 16.08  Est. 05: 15.18 </t>
  </si>
  <si>
    <t>S/. 58.48 M2  S/. 45.02 M2  S/. 19.03 M2   S/. 42.27 M2</t>
  </si>
  <si>
    <t>29,986.37              S/. 6,738.76               S/. 18,937.91                                    S/. 7,646.04</t>
  </si>
  <si>
    <t>S/. 11.72 M2</t>
  </si>
  <si>
    <t>24 MESES</t>
  </si>
  <si>
    <t>S/. 7.34 M2</t>
  </si>
  <si>
    <t>S/. 9.55 M2</t>
  </si>
  <si>
    <t>DNI N° 72031988</t>
  </si>
  <si>
    <t>P43003883</t>
  </si>
  <si>
    <t>S/. 13.52 M2</t>
  </si>
  <si>
    <t>DNI N° 22998155</t>
  </si>
  <si>
    <t>S/. 7.17 M2</t>
  </si>
  <si>
    <t>DNI N° 25008819</t>
  </si>
  <si>
    <t>S/. 31.98 M2</t>
  </si>
  <si>
    <t xml:space="preserve">Of. 602: 133.47  Of. 603: 132.86 Of. 604: 119.71 Of. 701: 551.73 </t>
  </si>
  <si>
    <t>Est. 36: 15.67  Est: 02: 15.18  Est. 31: 15.67 Est. 32: 15.64  Est. 33: 15.64 Est. 34: 15.67 Est. 35: 15.67 Est. 41: 16.20 Est. 42: 16.20 Est. 43: 14.28 Est. 44: 14.28 Est. 48: 13.80</t>
  </si>
  <si>
    <t xml:space="preserve">S/. 42.13 M2    S/. 42.83  M2   S/. 42.21 M2     S/. 41.10 M2  </t>
  </si>
  <si>
    <t>6,283.45                         S/. 5,690.93                 S/. 5,694.06                      S/. 28,942.80</t>
  </si>
  <si>
    <t>DNI N° 08445735</t>
  </si>
  <si>
    <t>S/. 6.32 M2</t>
  </si>
  <si>
    <t>DNI N° 47396138</t>
  </si>
  <si>
    <t>S/. 5.56 M2</t>
  </si>
  <si>
    <t>DNI N° 29714688</t>
  </si>
  <si>
    <t>S/. 52.49 M2</t>
  </si>
  <si>
    <t>DNI N° 05788664</t>
  </si>
  <si>
    <t>S/. 4.61 M2</t>
  </si>
  <si>
    <t>DNI N° 23873904</t>
  </si>
  <si>
    <t>S/. 20.14 M2</t>
  </si>
  <si>
    <t>DNI N° 48959061</t>
  </si>
  <si>
    <t>S/. 8.50 M2</t>
  </si>
  <si>
    <t>DNI N° 08426191</t>
  </si>
  <si>
    <t>S/. 9.83 M2</t>
  </si>
  <si>
    <t>DNI N° 14476057</t>
  </si>
  <si>
    <t>S/. 3.57 M2</t>
  </si>
  <si>
    <t>DNI N° 07317546</t>
  </si>
  <si>
    <t>S/. 11.25 M2</t>
  </si>
  <si>
    <t>RUC N° 10460291092</t>
  </si>
  <si>
    <t>S/. 4.93 M2</t>
  </si>
  <si>
    <t>DNI N° 06219470</t>
  </si>
  <si>
    <t>P43000107</t>
  </si>
  <si>
    <t>S/. 6.87 M2</t>
  </si>
  <si>
    <t>DNI N° 01696504</t>
  </si>
  <si>
    <t>P4851514</t>
  </si>
  <si>
    <t>S/. 4.39 M2</t>
  </si>
  <si>
    <t>RUC N° 20448034616     DNI N° 01702329</t>
  </si>
  <si>
    <t>S/. 5.82 M2</t>
  </si>
  <si>
    <t>S/. 8.34 M2</t>
  </si>
  <si>
    <t>DNI N° 22988078</t>
  </si>
  <si>
    <t>S/. 11.00 M2</t>
  </si>
  <si>
    <t>P60002330</t>
  </si>
  <si>
    <t>P60004989</t>
  </si>
  <si>
    <t>P11078975</t>
  </si>
  <si>
    <t>012 DEVIDA</t>
  </si>
  <si>
    <t>001 DEVIDA</t>
  </si>
  <si>
    <t>006 VRAEM</t>
  </si>
  <si>
    <t>Donald Cabrera Arce Amanda Angulo de Carrera (representados por Julia Amanda Angulo Cabrera)</t>
  </si>
  <si>
    <t>Segundo German Ríos Zumaeta/Rocio del Pilar Lozano del Águila de Rios</t>
  </si>
  <si>
    <t>Clara Zevallos Nieto</t>
  </si>
  <si>
    <t>Inmobiliaria Constructora Alameda José Pardo SAC</t>
  </si>
  <si>
    <t>Copropietarios Julio Vásquez Angilo/Rocío Lilian Arriaran Gutierrez</t>
  </si>
  <si>
    <t>Rosina Bauman de Gestir/Nicolas Gstir Gstr</t>
  </si>
  <si>
    <t>Ivan Ortega Cueva/Rocio del Pilar Huaranza Basilio</t>
  </si>
  <si>
    <t>Torres Landa Kemy Andrés</t>
  </si>
  <si>
    <t>Benito Cierto Rojas</t>
  </si>
  <si>
    <t>Nuñez Ayala Rómulo</t>
  </si>
  <si>
    <t>Benit Aliaga Cardenas</t>
  </si>
  <si>
    <t>Jonatan Acuña Ramos</t>
  </si>
  <si>
    <t>Villalta Quinto Justo Alberto</t>
  </si>
  <si>
    <t>Lita Perez Pezo de Da Costa</t>
  </si>
  <si>
    <t>Rosa Amparo Rodriguez Torres</t>
  </si>
  <si>
    <t>Manuel Antonio Carhuamaca Bautista</t>
  </si>
  <si>
    <t>Gladys Amalia Vásquez Jimenez</t>
  </si>
  <si>
    <t>Juan Ledio de la Cruz Maiz</t>
  </si>
  <si>
    <t>Natividad Flores Raymundo</t>
  </si>
  <si>
    <t>Jaidi Cariña Piña Ventura</t>
  </si>
  <si>
    <t>Isabel F. Baldeón Sarmiento</t>
  </si>
  <si>
    <t>Mauro Prudencio Ramos Borda y Felicitas Mamani Itazu</t>
  </si>
  <si>
    <t>Camunidad Campesina de Icaco-San Mateo Zuñiga Cayo (representado por San Mateo Zuñiga Cayo)</t>
  </si>
  <si>
    <t>Luis Antonio Ayala Valenzuela</t>
  </si>
  <si>
    <t>Zoila Marina Rojas Carbonel</t>
  </si>
  <si>
    <t>Vargas Sosa Ana María</t>
  </si>
  <si>
    <t>Sandoval Torres Antonio</t>
  </si>
  <si>
    <t xml:space="preserve">Curo Sullca Yovana </t>
  </si>
  <si>
    <t>Navarro Figuereo Aquilina</t>
  </si>
  <si>
    <t>Infanzon Medina Felipe Iliades</t>
  </si>
  <si>
    <t>Flores Fabian Aldo Angel</t>
  </si>
  <si>
    <t>Andamayo Sulluchuco Lidia Isabel</t>
  </si>
  <si>
    <t>Delia FfrineMiranda Sulca</t>
  </si>
  <si>
    <t xml:space="preserve">Guzman Miranda Edson </t>
  </si>
  <si>
    <t>Angélica Asto Reza</t>
  </si>
  <si>
    <t>Jeri Carrasco Victoriano</t>
  </si>
  <si>
    <t>Mercado Córdova Aquilina Teodosia</t>
  </si>
  <si>
    <t>Dasy Gisela Vasquez Vicuna</t>
  </si>
  <si>
    <t>Partida Electrónica N° 02002817</t>
  </si>
  <si>
    <t>Encargo Interno</t>
  </si>
  <si>
    <t xml:space="preserve">Partida N° 02002128 </t>
  </si>
  <si>
    <t>Partida N° 11000657</t>
  </si>
  <si>
    <t>Partida N° 41825928  Partida N° 41825936  Partida N° 41829125  Partida N° 41825952  Partida N° 41649917   Partida N° 41649925  Partida N° 41649763  Partida N° 41649771  Partida N° 41649798  Partida N° 41649801  Partida N° 41649828  Partida N° 41649836  Partida N° 41647736</t>
  </si>
  <si>
    <t>Partida N° P12060912</t>
  </si>
  <si>
    <t>Partida N° 11051599</t>
  </si>
  <si>
    <t>Partida N° 11013252</t>
  </si>
  <si>
    <t>Partida N° 40000478</t>
  </si>
  <si>
    <t>Partida N° 11001152</t>
  </si>
  <si>
    <t>Partida N° 12468958   Partida N° 12468959  Partida N° 12468960  Partida N° 41823585  Partida N° 41647698  Partida N° 41649852  Partida N° 41649860  Partida N° 41649879  Partida N° 41649887  Partida N° 41649895  Partida N° 41649909  Partida N° 41649968  Partida N° 41649976  Partida N° 41649984  Partida N° 41649992  Partida N° 41648937</t>
  </si>
  <si>
    <t>Partida N° 11000315</t>
  </si>
  <si>
    <t>Partida N° 11043066</t>
  </si>
  <si>
    <t>Partida N° 2000500</t>
  </si>
  <si>
    <t>Partida N° P12060652</t>
  </si>
  <si>
    <t>Partida N° 02008973</t>
  </si>
  <si>
    <t>Partida N° P190015151</t>
  </si>
  <si>
    <t>Partida N° 19036186</t>
  </si>
  <si>
    <t>Partida N° 11040451</t>
  </si>
  <si>
    <t>Certificado de Posesión</t>
  </si>
  <si>
    <t>Certificado de Posesión N° 068-2021</t>
  </si>
  <si>
    <t>Contrato Compra Venta de lote en terreno urbano suscrito el 20/09/2015</t>
  </si>
  <si>
    <t>Título registrado de Propiedad Urbana-COFOPRI</t>
  </si>
  <si>
    <t>Partida  Electrónica N° 05011372, Asiento N° A00021</t>
  </si>
  <si>
    <t>Sin Partida</t>
  </si>
  <si>
    <t>03 días</t>
  </si>
  <si>
    <t>02 meses</t>
  </si>
  <si>
    <t>04 meses</t>
  </si>
  <si>
    <t>08 meses</t>
  </si>
  <si>
    <t>24 meses</t>
  </si>
  <si>
    <t>1096 días</t>
  </si>
  <si>
    <t>03 años</t>
  </si>
  <si>
    <t>EJECUCIÓN
2021</t>
  </si>
  <si>
    <t>EJECUCIÓN 
2022 (*)</t>
  </si>
  <si>
    <t>Diseño de plataforma de gestión de información energética</t>
  </si>
  <si>
    <t>1er. entregable - Plan de Trabajo
2do. entregable - Metodología de Investigación
3do. entregable - Diagnóstico
4to. entregable - Análisis de Costos
Sto. entregable - Análisis de Sistemas de Contrataciones de Proveedores
6to. entregable - Análisis de Sistemas de Seguimiento y Monitoreo
7mo. entregable Conclusiones y Recomendaciones</t>
  </si>
  <si>
    <t>Orden Público y Seguridad - Control de drogas</t>
  </si>
  <si>
    <t>Orden Público y Seguridad - Gestión</t>
  </si>
  <si>
    <t>1er entregable - Plan de Trabajo
2do entregable - Informe de Resultados del Trabajo de Campos
3er entregable - Informe de Consistencia de la base de datos
4to entregable - Informe Preliminar de Resultados del año 2020
5to entregable - Informe Final de Evaluación PIRDAIS 2020</t>
  </si>
  <si>
    <t>1er entregable - Plan de Trabajo
2do entregable - Informe de Resultados del Trabajo de Campos
3er entregable - Informe Preliminar de verificación de operadores USAID 2018-2019
4to entregable - Informe Final de verificación de operadores USAID 2018-2019</t>
  </si>
  <si>
    <t>1. Plan de Trabajo
2. Informe Preliminar
3. Informe Final referido a la actualización del PERSUAP
4. Informe talleres de Capacitación</t>
  </si>
  <si>
    <t>1er entregable - Plan de Trabajo
2do entregable – Informe de Resultados del Trabajo de Campo y Procesamiento de la Información
3er entregable - Informe Preliminar de Evaluación de Resultados del PIRDAIS 2021
4to entregable - Informe Final de Evaluación de Resultados del PIRDAIS 2021</t>
  </si>
  <si>
    <t>23.27.21. Evaluación de los programas de prevención del consumo de drogas</t>
  </si>
  <si>
    <t xml:space="preserve">1er. entregable - Plan de Trabajo, propuesta metodologica
2do. entregable - Informe de avance del producto
3do. entregable - Informe final </t>
  </si>
  <si>
    <t>23.27.21 Evaluación de los programas de atención y tratamiento para personas con problemas de consumo de drogas</t>
  </si>
  <si>
    <t>23.27.21 Estudios sobre la problemática del consumo de drogas en la población general y vulnerable post pandemia</t>
  </si>
  <si>
    <t>23.27.11. Elaboración de estudios especializado para la estimación del índice de productividad en la zona cocalera de La Convención</t>
  </si>
  <si>
    <t>1er. entregable - Plan de Trabajo
2do. entregable - Piloto de Campo y diseño muestral.
3do. entregable - Operativo de Campo
4to. entregable - Documento de indice de productividad (rendimiento) en la zona de La Convención</t>
  </si>
  <si>
    <t>23.27.11.  Elaboración de estudios especializado para la estimación del índice de productividad en la zona cocalera de San Gaban</t>
  </si>
  <si>
    <t>1er. entregable - Plan de Trabajo
2do. entregable - Piloto de Campo y diseño muestral.
3do. entregable - Operativo de Campo
4to. entregable - Documento de indice de productividad (rendimiento) en la zona de San Gabán</t>
  </si>
  <si>
    <t>23.27.21 Servicio de mejora del diseño, implementación, seguimiento y evaluación del PP GIECOD</t>
  </si>
  <si>
    <t>1er. entregable - Plan de Trabajo que incluye metodología 
2do. entregable - Evaluación del Diseño de procesos y propuesta de mejoras de los procesos del PP GIECOD
3do. entregable - Informe de análisis y listado de evidencias de resultados, productos y actividades nacionales e internacionales disponibles que sustenten las mejoras propuestas del PP GIECOD.
4to. entregable - Diseño del  PP GIECOD con las mejoras incorporadas en todas las fases .
5to. entregable Conclusiones y Recomendaciones</t>
  </si>
  <si>
    <t>1. Contrato 017-21 - AS 44-2020: Contratación de Consultoría para la evaluación operativa, administrativa y financiera del Proyecto Especial de Control y Reducción del Cultivo de la Coca en el Alto Huallaga - CORAH</t>
  </si>
  <si>
    <t>2. Orden de Servicio 222-21 - Contratación del Servicio de elaboración de expediente técnico para el mantenimiento correctivo de la escalera del ingreso principal de la Sede Central de DEVIDA</t>
  </si>
  <si>
    <t>2. Contrato 072-20 - CP 06-2020: Consultoría para la evaluación de resultados e impacto del Programa Presupuestal Desarrollo Alternativo Integral y Sostenible - PIRDAIS 2020</t>
  </si>
  <si>
    <t>3. Contrato 085-20 - CP 05-2020:Consultoría para el levantamiento de información y elaboración del informe de verificación-Operadores USAID 2018-2019 en los departamentos de San Martín, Ucayali y Huánuco en el marzo del Desarrollo Alternativo Integral y Sostenible.</t>
  </si>
  <si>
    <t>4. Contrato 090-20 - AS 20-2020 - Consultoría para actualización del reporte de evaluación y elaboración del Plan de Acción para el uso seguro de plaguicidas (PERSUAP)</t>
  </si>
  <si>
    <t>5. Contrato 112-21 - CP 05-2021: Contratación de consultoría para la evaluación de resultados del Programa Presupuestal Desarrollo Alternativo Integral y Sostenible – PIRDAIS 2021</t>
  </si>
  <si>
    <t>Elaboración de 08 expedientes de acondicionamiento, mantenimiento y reparación de infraestructuras comunales</t>
  </si>
  <si>
    <t>20419081907 - Gerens Escuela de Gestión y Económia S.A.</t>
  </si>
  <si>
    <t>20393296977 - Khristally Construcciones EIRL</t>
  </si>
  <si>
    <t>20456851445 - Instituto Peruano de Catastro SA</t>
  </si>
  <si>
    <t>20110807156 - Centro de Estudios y Promoción del Desarrollo</t>
  </si>
  <si>
    <t>10092569689 - Mónica Narrea Cango</t>
  </si>
  <si>
    <t>Recopilación de información
Informe Técnico Estructural
Elaboración de diseño arquitectónico
Elaboración de expediente técnico
Gestión y tramitación</t>
  </si>
  <si>
    <t>08 Expedientes de acondicionamiento, mantenimiento y reparación de infraestructuras comunales, el cual debe contener lo siguiente:
Diagnóstico.
* Memoria Descriptiva.
* Características Técnicas.
* Presupuesto (Hoja de Presupuesto, Presupuesto Desagregado, Análisis de costo unitario, relación de insumos).
* Programación de ejecución.
* Planos descriptivos.
* Documento de solicitud de los beneficiarios para el apoyo con el acondicionamiento, mantenimiento, y reparación de la infraestructura comunal.
* Copia del título de propiedad y/o Partida Electrónica, que acredite la titularidad y/o certificado de posesión del terreno donde se encuentra la infraestructura comunal.
*Documento que acredite el aporte de los beneficiarios (materiales y/o mano de obra).</t>
  </si>
  <si>
    <t>NEC3</t>
  </si>
  <si>
    <t>G2G</t>
  </si>
  <si>
    <t>S/N</t>
  </si>
  <si>
    <t>REHABILITACION DEL LOCAL ESCOLAR N° 80892 LOS PINOS CON CODIGO LOCAL 249982, DISTRITO DE TRUJILLO, PROVINCIA DE TRUJILLO, REGION LA LIBERTAD</t>
  </si>
  <si>
    <t>REHABILITACION DEL LOCAL ESCOLAR N° 1639 CON CODIGO LOCAL 258882, DISTRITO DE CHEPEN, PROVINCIA DE CHEPEN, REGION LA LIBERTAD</t>
  </si>
  <si>
    <t>REHABILITACION DEL LOCAL ESCOLAR N° 80669 CON CODIGO LOCAL 265953, DISTRITO DE SAN JOSE, PROVINCIA DE PACASMAYO, REGION LA LIBERTAD</t>
  </si>
  <si>
    <t>IRI EN LOCAL EDUCATIVO CON CODIGO DE LOCAL 34062</t>
  </si>
  <si>
    <t>REHABILITACION DEL LOCAL ESCOLAR N° 88014 JOSE OLAYA CON CODIGO LOCAL 034284, DISTRITO DE CHIMBOTE, PROVINCIA SANTA, REGION ANCASH.</t>
  </si>
  <si>
    <t>REHABILITACION DEL LOCAL ESCOLAR N° 1556 ANGELITOS DE JESUS CON CODIGO LOCAL 022016, DISTRITO DE CASMA, PROVINCIA DE CASMA, REGION DE ANCASH</t>
  </si>
  <si>
    <t>REHABILITACION DEL LOCAL ESCOLAR N° 88104 MARIA PARADO DE BELLIDO CON CODIGO LOCAL 022177, DISTRITO DE CASMA, PROVINCIA DE CASMA, DEPARTAMENTO DE ANCASH</t>
  </si>
  <si>
    <t>REHABILITACION DEL LOCAL ESCOLAR N° 88100 INMACULADA CONCEPCION CON CODIGO LOCAL 022144, DISTRITO DE CASMA, PROVINCIA DE CASMA, REGION ANCASH</t>
  </si>
  <si>
    <t>REHABILITACION DEL LOCAL ESCOLAR N° 88037 ANTENOR SANCHEZ CON CODIGO LOCAL 034420, DISTRITO DE CHIMBOTE, PROVINCIA DE SANTA, REGION ANCASH</t>
  </si>
  <si>
    <t>REHABILITACION DEL LOCAL ESCOLAR N° 88227 PEDRO PABLO ATUSPARIA CON CODIGO LOCAL 037923, DISTRITO DE NUEVO CHIMBOTE, PROVINCIA DE SANTA, REGION ANCASH</t>
  </si>
  <si>
    <t>REHABILITACION DEL LOCAL ESCOLAR N° 88331 CON CODIGO LOCAL 037541, DISTRITO DE SANTA, PROVINCIA DE SANTA, REGION ANCASH</t>
  </si>
  <si>
    <t>REHABILITACION DEL LOCAL ESCOLAR N° 89008 ANDRES AVELINO CACERES CON CODIGO LOCAL 034665, DISTRITO DE CHIMBOTE, PROVINCIA DE SANTA, REGION ANCASH</t>
  </si>
  <si>
    <t>REHABILITACION DEL LOCAL ESCOLAR N° 88034 PEDRO RUIZ GALLO CON CODIGO LOCAL 034401, DISTRITO DE CHIMBOTE, PROVINCIA DE SANTA, REGION ANCASH</t>
  </si>
  <si>
    <t>REHABILITACION DEL LOCAL ESCOLAR CEBA - SAN JUAN CON CODIGO LOCAL 284094, DISTRITO DE ILLIMO, PROVINCIA DE LAMBAYEQUE, REGION LAMBAYEQUE</t>
  </si>
  <si>
    <t>REHABILITACION DEL LOCAL ESCOLAR N° 005 TARCILLA DE JESUS GRANDA MORA CON CODIGO DE LOCAL 490193, DISTRITO DE TUMBES, PROVINCIA DE TUMBES, REGION TUMBES</t>
  </si>
  <si>
    <t>REHABILITACION DEL LOCAL ESCOLAR N 094 SOTERITO LOPEZ ESPINOZA CON CODIGO LOCAL 492583, DISTRITO DE ZARUMILLA, PROVINCIA DE ZARUMILLA, REGION TUMBES.</t>
  </si>
  <si>
    <t xml:space="preserve"> IRI EN EL LOCAL EDUCATIVO CON CODIGO DE LOCAL 257298</t>
  </si>
  <si>
    <t xml:space="preserve"> IRI EN LOCAL EDUCATIVO CON CODIGO DE LOCAL 257528</t>
  </si>
  <si>
    <t xml:space="preserve"> IRI EN EL LOCAL EDUCATIVO CON CODIGO DE LOCAL 100844</t>
  </si>
  <si>
    <t xml:space="preserve"> IRI EN EL LOCAL EDUCATIVO CON CODIGO DE LOCAL 575917</t>
  </si>
  <si>
    <t xml:space="preserve"> IRI EN EL LOCAL EDUCATIVO CON CODIGO DE LOCAL 27151</t>
  </si>
  <si>
    <t xml:space="preserve"> IRI EN EL LOCAL EDUCATIVO CON CODIGO DE LOCAL 27698</t>
  </si>
  <si>
    <t xml:space="preserve"> IRI EN EL LOCAL EDUCATIVO CON CODIGO DE LOCAL 37961</t>
  </si>
  <si>
    <t xml:space="preserve"> RECUPERACION DEL LOCAL ESCOLAR N° 84156 CON CODIGO DE LOCAL 021639, DISTRITO DE SAN NICOLAS, PROVINCIA DE CARLOS FERMIN FITZCARRALD, DEPARTAMENTO ANCASH</t>
  </si>
  <si>
    <t xml:space="preserve"> REHABILITACION DEL LOCAL ESCOLAR N° 88023 ALMIRANTE MIGUEL GRAU SEMINARIO CON CODIGO LOCAL Nº 034340, DISTRITO DE CHIMBOTE, PROVINCIA DE SANTA, DEPARTAMENTO ANCASH</t>
  </si>
  <si>
    <t xml:space="preserve"> REHABILITACION DEL LOCAL ESCOLAR N° 86127 CON CODIGO LOCAL Nº 017246, DISTRITO DE PARIACOTO, PROVINCIA DE HUARAZ, DEPARTAMENTO DE ANCASH</t>
  </si>
  <si>
    <t xml:space="preserve"> REHABILITACION DEL LOCAL ESCOLAR N° 88106 JOSE CARLOS MARIATEGUI CON CODIGO LOCAL Nº 025944, DISTRITO DE HUARMEY, PROVINCIA DE HUARMEY, DEPARTAMENTO DE ANCASH</t>
  </si>
  <si>
    <t xml:space="preserve"> REHABILITACION DEL LOCAL ESCOLAR N° 89001 CON CODIGO LOCAL Nº 034613, DISTRITO DE CHIMBOTE, PROVINCIA DE SANTA, DEPARTAMENTO DE ANCASH</t>
  </si>
  <si>
    <t xml:space="preserve"> IRI EN EL LOCAL EDUCATIVO CON CODIGO DE LOCAL 413307</t>
  </si>
  <si>
    <t xml:space="preserve"> IRI EN EL LOCAL EDUCATIVO CON CODIGO DE LOCAL 414707</t>
  </si>
  <si>
    <t xml:space="preserve"> IRI EN EL LOCAL EDUCATIVO CON CODIGO DE LOCAL 437775</t>
  </si>
  <si>
    <t xml:space="preserve"> IRI EN EL LOCAL EDUCATIVO CON CODIGO DE LOCAL 440773</t>
  </si>
  <si>
    <t xml:space="preserve"> IRI EN EL LOCAL EDUCATIVO CON CODIGO DE LOCAL 770240</t>
  </si>
  <si>
    <t xml:space="preserve"> IRI EN LOCAL EDUCATIVO CON CODIGO DE LOCAL 434927</t>
  </si>
  <si>
    <t xml:space="preserve"> IRI EN LOCAL EDUCATIVO CON CODIGO DE LOCAL 438614</t>
  </si>
  <si>
    <t xml:space="preserve"> IRI EN LOCAL EDUCATIVO CON CODIGO DE LOCAL 413350</t>
  </si>
  <si>
    <t xml:space="preserve"> REHABILITACION DEL LOCAL ESCOLAR SAN CRISTO CON CODIGO LOCAL Nº 440688, DISTRITO DE CRISTO NOS VALGA, PROVINCIA DE SECHURA, DEPARTAMENTO DE PIURA</t>
  </si>
  <si>
    <t xml:space="preserve"> REHABILITACION DEL LOCAL ESCOLAR Nº 14654 CON CODIGO LOCAL Nº 432184, DISTRITO DE SALITRAL, PROVINCIA DE MORROPON, DEPARTAMENTO DE PIURA</t>
  </si>
  <si>
    <t xml:space="preserve"> REHABILITACION DEL LOCAL ESCOLAR MARIA AUXILIADORA CON CODIGO LOCAL Nº 430284, DISTRITO DE CHULUCANAS, PROVINCIA DE MORROPON, DEPARTAMENTO DE PIURA</t>
  </si>
  <si>
    <t xml:space="preserve"> IRI EN LOCAL EDUCATIVO CON CODIGO DE LOCAL 34397</t>
  </si>
  <si>
    <t xml:space="preserve"> IRI EN LOCAL EDUCATIVO CON CODIGO DE LOCAL 34547</t>
  </si>
  <si>
    <t xml:space="preserve"> IRI EN EL LOCAL EDUCATIVO CON CODIGO DE LOCAL 358061</t>
  </si>
  <si>
    <t xml:space="preserve"> IRI EN LOCAL EDUCATIVO CON CODIGO DE LOCAL 358607</t>
  </si>
  <si>
    <t xml:space="preserve"> REHABILITACION DEL LOCAL ESCOLAR ANDRES AVELINO CACERES CON CODIGO LOCAL 179955, DISTRITO DE AURAHUA, PROVINCIA DE CASTROVIRREYNA, REGION HUANCAVELICA</t>
  </si>
  <si>
    <t xml:space="preserve"> REHABILITACION DEL LOCAL ESCOLAR N° 86620 SANTA FE CON CODIGO LOCAL Nº 040647, DISTRITO DE YUNGAY, PROVINCIA DE YUNGAY, DEPARTAMENTO DE ANCASH</t>
  </si>
  <si>
    <t xml:space="preserve"> REHABILITACION DEL LOCAL ESCOLAR VILLA MARIA CON CODIGO LOCAL Nº 037999, DISTRITO DE NUEVO CHIMBOTE, PROVINCIA DE SANTA, DEPARTAMENTO DE ANCASH</t>
  </si>
  <si>
    <t xml:space="preserve"> REHABILITACION DEL LOCAL ESCOLAR N° 1563 CRISTO REY AMIGO DE LOS NIÑOS CON CODIGO DE LOCAL 037701, DISTRITO DE NUEVO CHIMBOTE, PROVINCIA DE SANTA, DEPARTAMENTO ANCASH</t>
  </si>
  <si>
    <t xml:space="preserve"> IRI EN LOCAL EDUCATIVO CON CODIGO DE LOCAL 435719</t>
  </si>
  <si>
    <t xml:space="preserve"> IRI EN LOCAL EDUCATIVO CON CODIGO DE LOCAL 490145</t>
  </si>
  <si>
    <t xml:space="preserve"> IRI EN LOCAL EDUCATIVO CON CODIGO DE LOCAL 426512</t>
  </si>
  <si>
    <t>RECUPERACION DE LOS SERVICIOS DE SALUD DEL ESTABLECIMIENTO DE SALUD REQUE I-3, DISTRITO DE REQUE, PROVINCIA DE CHICLAYO, DEPARTAMENTO DE LAMBAYEQUE</t>
  </si>
  <si>
    <t>PEC</t>
  </si>
  <si>
    <t>014-2021-ARCC</t>
  </si>
  <si>
    <t>012-2021-ARCC</t>
  </si>
  <si>
    <t xml:space="preserve"> MEJORAMIENTO Y AMPLIACION DE LOS SERVICIOS DE SALUD DEL HOSPITAL DE APOYO DE POMABAMBA ANTONIO CALDAS DOMINGUEZ, BARRIO DE HUAJTACHACRA, DISTRITO Y PROVINCIA DE POMABAMBA, DEPARTAMENTO DE ANCASH</t>
  </si>
  <si>
    <t xml:space="preserve"> MEJORAMIENTO DE LOS SERVICIOS DE SALUD DEL HOSPITAL DE APOYO YUNGAY, DISTRITO Y PROVINCIA DE YUNGAY, DEPARTAMENTO ANCASH</t>
  </si>
  <si>
    <t xml:space="preserve"> RECUPERACION DE LOS SERVICIOS DE SALUD DEL HOSPITAL DE APOYO II-2 SULLANA, DISTRITO DE SULLANA, PROVINCIA DE SULLANA - REGION PIURA</t>
  </si>
  <si>
    <t xml:space="preserve"> RECONSTRUCCION DEL CENTRO DE SALUD POSOPE ALTO I-3 DEL DISTRITO DE PATAPO, PROVINCIA DE CHICLAYO, REGION LAMBAYEQUE</t>
  </si>
  <si>
    <t xml:space="preserve"> MEJORAMIENTO DE LOS SERVICIOS DE SALUD DEL HOSPITAL DE APOYO RECUAY - DISTRITO RECUAY, PROVINCIA RECUAY, DEPARTAMENTO DE ANCASH</t>
  </si>
  <si>
    <t xml:space="preserve"> RECONSTRUCCION DEL CENTRO DE SALUD YUNGAR I-3 DEL DISTRITO DE YUNGAR, PROVINCIA DE CARHUAZ, REGION ANCASH</t>
  </si>
  <si>
    <t xml:space="preserve"> RECUPERACION DE LOS SERVICIOS DE SALUD DEL HOSPITAL APOYO CASMA II-1, DISTRITO DE CASMA, PROVINCIA CASMA, REGION ANCASH</t>
  </si>
  <si>
    <t xml:space="preserve"> RECONSTRUCCION DEL CENTRO DE SALUD SAN NICOLAS I-4 DEL DISTRITO DE SAN NICOLAS, PROVINCIA DE CARLOS FERMIN FITZCARRALD, REGION ANCASH</t>
  </si>
  <si>
    <t xml:space="preserve"> RECUPERACION DE LOS SERVICIOS DE SALUD DEL HOSPITAL PROVINCIAL DE CASCAS II-1, DISTRITO DE CASCAS, PROVINCIA DE GRAN CHIMU - REGION LA LIBERTAD</t>
  </si>
  <si>
    <t xml:space="preserve"> RECUPERACION DE LOS SERVICIOS DE SALUD DEL HOSPITAL SAN JUAN DE MATUCANA II-1, DISTRITO DE MATUCANA, PROVINCIA HUAROCHIRI- REGION LIMA</t>
  </si>
  <si>
    <t>MEJORAMIENTO Y AMPLIACION DE LOS SERVICIOS DE ALERTA TEMPRANA FRENTE A INUNDACIONES Y MOVIMIENTOS DE MASAS EN LAS CUENCAS DE LOS RIOS ICA Y SAN JUAN, DEPARTAMENTO DE ICA</t>
  </si>
  <si>
    <t>MEJORAMIENTO Y AMPLIACION DE LOS SERVICIOS DE ALERTA TEMPRANA ANTE INUNDACIONES Y MOVIMIENTOS DE MASA EN LA CUENCA DEL RIO PIURA, DEPARTAMENTO DE PIURA</t>
  </si>
  <si>
    <t xml:space="preserve"> MEJORAMIENTO Y AMPLIACION DE SERVICIO DE PROTECCION ANTE AVENIDAS EXTREMAS EN LA QUEBRADA CANSAS/CHANCHAJALLA DE LOS SECTORES LOS ROSALES, LA TINGUIÑA Y CHANCHAJALLA DEL DISTRITO DE LA TINGUIÑA - PROVINCIA DE ICA - DEPARTAMENTO DE ICA</t>
  </si>
  <si>
    <t xml:space="preserve"> MEJORAMIENTO Y AMPLIACION DEL SERVICIO DE DRENAJE PLUVIAL INTEGRAL DE LA CIUDAD DE TALARA DEL DISTRITO DE PARIÑAS - PROVINCIA DE TALARA - DEPARTAMENTO DE PIURA</t>
  </si>
  <si>
    <t>20/07/2022</t>
  </si>
  <si>
    <t>Total</t>
  </si>
  <si>
    <t>Nombre de la Inversión      (Proyecto o IOAAR, Etc. )</t>
  </si>
  <si>
    <t>Tipo de Procedi-miento de Selección</t>
  </si>
  <si>
    <t>Moda-
lidad</t>
  </si>
  <si>
    <t>Número del Procedi-
miento</t>
  </si>
  <si>
    <t>Monto de la Inversión y/o Contrato (*)</t>
  </si>
  <si>
    <t>Fecha de Suscripción del Contrato</t>
  </si>
  <si>
    <t>Contratista* (RUC y Denominacion)</t>
  </si>
  <si>
    <t xml:space="preserve">Plazo de Ejecución </t>
  </si>
  <si>
    <t>Inicio del Proyecto</t>
  </si>
  <si>
    <t>Término del Proyecto</t>
  </si>
  <si>
    <t>Ampliación de Plazo</t>
  </si>
  <si>
    <t>Inicio</t>
  </si>
  <si>
    <t>Término</t>
  </si>
  <si>
    <t>Adicionales y Deductivos</t>
  </si>
  <si>
    <t>Monto Neto</t>
  </si>
  <si>
    <t>Fecha de</t>
  </si>
  <si>
    <t>Culmi-nación de Obra</t>
  </si>
  <si>
    <t>Acta de Recep-ción de Obra</t>
  </si>
  <si>
    <t>Liqui-dación de Obra</t>
  </si>
  <si>
    <t>Ejecución de la Inversión y/o Contrato</t>
  </si>
  <si>
    <t>Saldo de la Inversión o del  Contrato al 31.12.2022</t>
  </si>
  <si>
    <t>Monto</t>
  </si>
  <si>
    <t>Ejecución proyectada de la Inversión o del Contrato</t>
  </si>
  <si>
    <t>Saldo de la Inversión o Contrato al 31.12.2023</t>
  </si>
  <si>
    <t>20101508928 - J E Construcciones Generales S A</t>
  </si>
  <si>
    <t>20607429791 - Consorcio S&amp;P (20602979173 - Sinohydro Corporation Limited, Sucursal del Perú, 20512011919 - Proyecta Ingenieros Civiles SAC)</t>
  </si>
  <si>
    <t>20602444342 - Consorcio Besco - Besalco (20416162299 - Besco S.A.C., 20565538510 - Besalco Perú SAC)</t>
  </si>
  <si>
    <t>20548187266 - De Vicente Constructora Sociedad Anónima Cerrada - De Vicente Constructora S.A.C.</t>
  </si>
  <si>
    <t>20607441350 - Consorcio GCZ-Orion (20135072797 - GCZ Ingenieros SAC., 20505152141 - Orion Gerencia y Construcción SAC)</t>
  </si>
  <si>
    <t>20607908754 - Consorcio GCZ-Orion II (20135072797 - GCZ Ingenieros SAC., 20505152141 - Orion Gerencia y Construcción SAC)</t>
  </si>
  <si>
    <t>20548187266 - De Vicente Constructora Sociedad Anónima Cerrada - De Vicente Constructora SAC</t>
  </si>
  <si>
    <t>Consorcio Salud Reque (Constructora K &amp; S SAC 20601451663, Corporacion Ejecutora de Obras SAC 20218090550, Alianza Constructora de Obras SAC 20476423539)</t>
  </si>
  <si>
    <t>20277722187 - Constructora Mech S.R.L.</t>
  </si>
  <si>
    <t>20425123115 - Obrascon Huarte Lain SA Sucursal del Perú</t>
  </si>
  <si>
    <t>20607121878 - Consorcio Perú Health (20538243079 - IBT Group Llc Sucursal del Perú, 20501529363 - PDCI Peruana de Construcción e Infraestructura SAC. -PDCI S.A.C. )</t>
  </si>
  <si>
    <t>20607786781 - HV Contratistas Asociados S.A.C.</t>
  </si>
  <si>
    <t>20607658618 - Consorcio Hospitalario Ohl-Hv (20425123115 - Obrascon Huarte Lain SA Sucursal del Perú, 20607786781 - Hv Contratistas Asociados SAC)</t>
  </si>
  <si>
    <t>20607966991 - Consorcio Suyay II (20538243079 - IBT Group Llc Sucursal del Perú, 20135072797 - GCZ Ingenieros SAC)</t>
  </si>
  <si>
    <t>20607976512 Consorcio Ripconciv - Stiler (20607640387 - Stiler SA Sucursal del Perú, 20602703119 - Ripconciv Construcciones Civiles Cía Ltda Sucursal del Perú)</t>
  </si>
  <si>
    <t>20607671061 - Consorcio Besalco Stracon (20565538510 - Besalco Perú SAC, 20546121250 - Stracon SA)</t>
  </si>
  <si>
    <t xml:space="preserve">20607144576 - Consorcio Ríos del Norte (20602371094 - Saceem Perú SAC) </t>
  </si>
  <si>
    <t>20607107824 - Consorcio Icafal - Flesan (20602185673 - Icafal Ingeniería y Construcción SA. Sucursal del Perú, 20516368994 - Flesan del Perú Sociedad Anónima Cerrada)</t>
  </si>
  <si>
    <t>20609117657 - Consorcio Rovella-Inmac (20609697165 - Rovella Carranza SA. Sucursal Perú, 20513250445 - Inmac Perú SAC)</t>
  </si>
  <si>
    <t>20607671061 - Consorcio Besalco Stracon (20565538510 - Besalco Perú SAC., 20546121250 - Stracon SA)</t>
  </si>
  <si>
    <t>20608591657 - Alerta Perú (20135072797 - GCZ Ingenieros SAC, *Advanced Radar Company Llc *Advanced Environmental Monitoring Intermediate Inc.
*Telegrafía AS)</t>
  </si>
  <si>
    <t>Consorcio S&amp;F
(Sinohydro Corporation Limited, Sucursal del Perú y Flesan del Perú SAC) (20602979173 - Sinohydro Corporation Limited, Sucursal del Perú, 20516368994 - Flesan del Perú Sociedad Anónima Cerrada)</t>
  </si>
  <si>
    <t>20347029697 - China International Water &amp; Electric Corp (Perú)</t>
  </si>
  <si>
    <t>20545202043 - Benito Roggio e Hijos SA Sucursal del Perú</t>
  </si>
  <si>
    <t>Rehabilitación del Local Escolar N°517 con código local 435106 Distrito de Sullana, Provincia de Sullana, Región Piura</t>
  </si>
  <si>
    <t>Rehabilitación del Local Escolar N° 15508 Domingo Savio con Código Local 438398, Distrito de Pariñas, Provincia de Talara, Región Piura</t>
  </si>
  <si>
    <t>Recuperación del Local Escolar N° 14790 María Ignacia García de Gonzales con código local 435390, Distrito de Sullana, Provincia de Sullana, Región Piura</t>
  </si>
  <si>
    <t>Rehabilitación del Local Escolar Coronel José Andrés Rázuri con código local 413944, Distrito de Curanori, Provincia de Piura, Región Piura</t>
  </si>
  <si>
    <t>Rehabilitación del Local Escolar Jacobo Cruz Villegas con código local 413294, Distrito de Catacaos, Provincia de Piura, Región Piura</t>
  </si>
  <si>
    <t>Rehabilitación del Local Escolar N° 14032 María Auxiliadora con código local 413326, Distrito de Catacaos, Provincia de Piura, Región Piura</t>
  </si>
  <si>
    <t>Rehabilitación del Local Escolar N° 15027 Amauta con código local 435272, Distrito de Sullana, Provincia de Sullana, Región Piura</t>
  </si>
  <si>
    <t>Rehabilitación del Local Escolar Nº 14924 Daniel Alcides Carrión con código local 416198, Distrito de Tambo Grande, Provincia de Piura, Región Piura</t>
  </si>
  <si>
    <t>Rehabilitación del Local Escolar N° 20509 San José con código local 436530, Distrito de Ignacio Escudero, Provincia de Sullana, Región Piura</t>
  </si>
  <si>
    <t>Rehabilitación del Local Escolar Genaro Martínez Silva con código local 413604, Distrito de Catacaos, Provincia de Piura, Región Piura</t>
  </si>
  <si>
    <t>Rehabilitación del Local Escolar N° 15079 con código local 435564, Distrito de Sullana, Provincia de Sullana, Región Piura</t>
  </si>
  <si>
    <t>Rehabilitación del Local Escolar Nº 14064 con código local 414694, Distrito de la Unión, Provincia de Piura, Región Piura</t>
  </si>
  <si>
    <t>Rehabilitación del Local Escolar Técnico de aplicación con código local 414444, Distrito de La Arena, Provincia de Piura, Región Pura</t>
  </si>
  <si>
    <t>Rehabilitación del Local Escolar N° 14641con código local 430689, Distrito de Buenos Aires, Provincia de Morropon, Región Piura</t>
  </si>
  <si>
    <t>Rehabilitación del Local Escolar José Cayetano Heredia con código local 413576, Distrito de Catacaos, Provincia de Piura, Región Piura</t>
  </si>
  <si>
    <t>Rehabilitación del Local Escolar N° 80382 Carlos A. Olivares con código local 258783, Distrito de Chepén, Provincia de Chepén, Región La Libertad</t>
  </si>
  <si>
    <t>Rehabilitación del Local Escolar N° 11057 San Lorenzo con código local 278724, Distrito de José Leonardo Ortiz, Provincia de Chiclayo, Región Lambayeque</t>
  </si>
  <si>
    <t>Rehabilitación del Local Escolar N° 10945 Heroína María Parado de Bellido con código local 278696, Distrito de José Leonardo Ortiz, Provincia de Chiclayo, Región Lambayeque</t>
  </si>
  <si>
    <t>Rehabilitación del Local Escolar Mariano Melgar Valdiviezo con código local 673705, Distrito de José Leonardo Ortiz, Provincia de Chiclayo, Región Lambayeque</t>
  </si>
  <si>
    <t>Rehabilitación del Local Escolar N° 11011 Señor de los Milagros con código local 278516, Distrito de José Leonardo Ortiz, Provincia de Chiclayo, Región Lambayeque</t>
  </si>
  <si>
    <t>Rehabilitación de ambiente de administración y/o gestión pedagógica y de mobiliario de aula y de equipamiento de aula y de módulo de atención temporal en el (la) 86625 Angélica Harada Vásquez - Yungay, Aura del Distrito de Yungay - Provincia de Yungay - Departamento de Ancash</t>
  </si>
  <si>
    <t>Rehabilitación del Local Escolar N° 80374 José Sevilla Escajadillo con código local Nº 264425, Distrito de San Pedro de Lloc, Provincia de Pacasmayo, Departamento La Libertad</t>
  </si>
  <si>
    <t>Rehabilitación del Local Escolar N° 80138 Abelardo Gamarra Rondo con código local Nº 269965, Dist.de Curgos, Prov.de Sanchez Carrión, Dpto de La Libertad</t>
  </si>
  <si>
    <t>Rehabilitación de ambiente de administración y/o gestión pedagógica y de mobiliario de aula y de equipamiento de aula y de módulo de atención temporal en el(la) La Brea - La Brea, Negritos del Dist.de La Brea - Prov.de Talara - Dpto.de Piura</t>
  </si>
  <si>
    <t>Procedimiento Especial de Contratación - PEC</t>
  </si>
  <si>
    <t>Recuperación de los servicios de salud del establecimiento de Salud San José I-2, Dist.de San José, Prov.de Lambayeque, Dpto. de Lambayeque.</t>
  </si>
  <si>
    <t>Mejoramiento de los servicios de salud en el establecimiento de salud -Hospitak de Apoyo Chulucanas Dist.de Chulucanas, Prov. de Morropón, Dpta. de Piura</t>
  </si>
  <si>
    <t>Reconstrucción del Centro de Salud Limón de Porcuya I-3 del Dist.de Huarmaca, Prov. de  Huancabamba, Región Piura</t>
  </si>
  <si>
    <t>Reconstrucción del Centro de Salud El Faique I-4 del Dist.de San Miguel de El Faique, Prov. de Huancabamba, Región Piura</t>
  </si>
  <si>
    <t>Reconstrucción del Centro de Salud Castilla I-4 del Dist. de  Castilla, Prov. de Piura, Región Piura</t>
  </si>
  <si>
    <t>Mejoramiento y ampliación los servicios de salud del Hospital de Apoyo de Caraz San Juan de Dios, Barrio de Manchuria, Centro Poblado de Caraz - Dist. de  Caraz - Prov. de Huaylas, Dpto Ancash</t>
  </si>
  <si>
    <t>Creación del servicio de protección contra inundaciones en la Quebrada de San Idelfonso, en los Dist.de El Porvenir, Trujillo y Víctor Larco Herrera de la Prov. Trujillo - Dpto. La Libertad</t>
  </si>
  <si>
    <t>Creación de los servicios de protección contra inundaciones mediante captación, control y derivación hacia el mar de las aguas de las avenidas de la Quebrada de San Carlos de la Cuenca del Cerro Centinela, Dist. Laredo - Prov.Trujillo - Dpto La Libertad</t>
  </si>
  <si>
    <t>Creación de servicio de protección frente a inundaciones en ambas margenes del Río Tumbes, en tramos vulnerables desde la Estación El Tigre hasta la salida al mar, en los Dist. Pampas de Hospital, San Jacinto, San Juan de la Virgen, Corrales y Tumbes, Prov. Tumbes, Dpto. Tumbes</t>
  </si>
  <si>
    <t>Creación del servicio de protección ante el peligro de inundaciones en el Río La Leche, en 53 localidades de los Dist. Pacora, Illimo y Jayanca en la Prov.  Lambayeque y en los Dist. Pitipo y Incahuasi de La Prov. Ferreñafe - Dpto Lambayeque</t>
  </si>
  <si>
    <t>Creación del servicio de protección en riberas del Río Motupe vulnerable ante peligro de inundación en los Dist. de Motupe, Jayanca, Morrope, Pacora, Salas y Tucume - 5 Dist de la Prov. Lambayeque - Dpto Lambayeque</t>
  </si>
  <si>
    <t>Creación del servicio de protección ante peligro de inundaciones en ambas margenes del Río Huarmey, desde el Sector Huamba hasta la salida al mar, en los Dist. Huarmey y Huayan de la Prov. Huarmey - Dpto Ancash</t>
  </si>
  <si>
    <t>Creación del servicio de protección ante inundaciones en el Río Casma, Río Sechin y Río Grande en los Dist. Comandante Noel, Buena Vista, Casma y Yautan - 4 Dist. de la Prov. de Casma - Dpto Ancash</t>
  </si>
  <si>
    <t>Creación del servicio de protección frente a inundaciones en el Centro Poblado San Damian del Dist de Coris - Prov de Aija - Dpto Ancash</t>
  </si>
  <si>
    <t>Creación del servicio de protección frente a inundaciones en la quebrada Aija, en el Dist. Coris de la Prov. Aija y en los Dist de Huarmey y Huayan de la Prov de  Huarmey - Dpto Ancash</t>
  </si>
  <si>
    <t>Creación del servicio de protección frente a inundaciones en la quebrada Malvas Dist Huayan - Prov Huarmey - Dpto Ancash</t>
  </si>
  <si>
    <t>Creación del servicio de protección contra inundaciones y movimiento de masas en las quebradas San Jerónimo, Condoray, Jacayita y Picamaran en los Dist Lunahuana, Pacarán y Zúñiga de la Prov Cañete - Dpto de Lima</t>
  </si>
  <si>
    <t>Creación del servicio de protección contra inundaciones del Río Cañete entre el tramo desembocadura del Río Cañete - Localidad de Paullo en los Dist. de San Vicente de Cañete, Nuevo Imperial y Lunahuana de la Prov Cañete - Dpto Lima</t>
  </si>
  <si>
    <t>Creación del servicio de protección en las riberas del Río Huaura vulnerable ante peligro de inundaciones en las localidades de 5 dist- de la Prov de Oyon y 6 Dist de la Prov Huaura  Dpto Lima</t>
  </si>
  <si>
    <t>Ampliación del servicio de protección frente a inundaciones en los tramos criticos de los Ríos Chico y Mantagente en los Dist. de Alto Laran, Chincha Baja, El Carmen y Tambo de Mora - 4 Dist de la Prov Chincha - Dpto Ica</t>
  </si>
  <si>
    <t>Creación del servicio de protección contra deslizamientos y derrumbes en las localidades de Huachos, Huajintay y Huamatambo en los Distritos de Huachos y Huamatambo de la Provincia de Castrovirreyna - Departamento de Huancavelica</t>
  </si>
  <si>
    <t>Creación de los servicios protección frente al movimiento de masa en zonas críticas de las localidades Tantara y Nuevo Amanecer del Dist. Tantara, Localidad de Buena Vista del Dist de Capillas, y localidad de Yauritambo del Dist de Alto Laran - La Prov Castrovirreyna del Dpto de Huancavelica y la Prov. Chincha del Dpto de Ica</t>
  </si>
  <si>
    <t>Creación del servicio de protección contra inundaciones por Río Zaña y afluentes, Dist de Oyotun, Nueva Arica, Cayalti, Zaña,Lagunas-Mocupe y Nanchoc, de la Prov de Chiclato del Dpto de Lambayeque y la Prov de San Miguel del Dpto de Cajamarca</t>
  </si>
  <si>
    <t>Mejoramiento y ampliación del servicio de protección frente a inundaciones en la cuenca del Río Olmos, en 27 Centros Poblados en los Distritos de Olmos, Jayanca y Huarmaca en la Prov Lambayeque del Dpto Lambayeque y la Prov Huancabamba del Dpto Piura</t>
  </si>
  <si>
    <t>Mejoramiento y ampliación del servicio de protección contra inundaciones en ambas margenes del Río Viru y afluentes, Dist  Carabamba y Viru - Prov Julcan y Viru - Dpto La Libertad</t>
  </si>
  <si>
    <t>Creación del servicio de protección contra desbordes de quebradas Norte Verde, Queneto, Cereales, El Arenal y Huascarán, Dist Viru - Prov Viru - Dpto La Libertad</t>
  </si>
  <si>
    <t>Mejoramiento y ampliación del servicio de protección contra inundaciones, en ambas margenes del Río Chicama, tramo de la desembocadura al Oceano Pacífico hasta el Puente Punta Moreno, Dist Ascope, Chicama, Magdalena de Cao, Casa Grande, Santiago de Cao y San Benito de la Prov Ascope del Dpto La Libertad y la Prov Contunaza del Dpto Cajamarca</t>
  </si>
  <si>
    <t>Creación servicio de protección en la Ribera de las quebradas Ascope, El Oso, Alto Perú, Pampa Hermosa, Quirripano y Santanero, vulnerables ante el peligro de inundación en los Dist. de Ascope, Chicama y San Benito de la Prov de Ascope del Dpto La Libertad y la Prov Contumaza del Dpto Cajamarca</t>
  </si>
  <si>
    <t>Creación del servicio de protección en riberas dek Río Lacramarca vulnerables ante peligros de inundación, en 58 comunidades en los distritos de Macate, Caceres del Perú y Chimbote de la Prov Santa - Dpto Ancash</t>
  </si>
  <si>
    <t>Creación de los servicios de protección contra inundaciones de las aguas de las avenidas de la cuenca de la quebrada El León en los Dist de La Esperanza y Huanchaco de la Prov Trujillo - Dpto La Libertad</t>
  </si>
  <si>
    <t>Mejoramiento y ampliación del servicio de sistema de alerta temprana frente a peligros originados por fenómenos de geodinámica externa e hidro meteorológica en la cuenca del Río Tumbes Dist Tumbes - Prov Tumbes - Dpto Tumbes</t>
  </si>
  <si>
    <t>Mejoramiento y ampliación del servicio de protección ante inundaciones y movimiento de masas en la quebrada Huaycoloro, Dist San Antonio - Prov Huarochiri - Dpto Lima</t>
  </si>
  <si>
    <t>Mejoramiento y ampliación del servicio de drenaje pluvial integral de la ciudad de Sullana - Bellavista  en los Dist Sullana y Bellavista de la Prov Sullana - Dpto Piura</t>
  </si>
  <si>
    <t>Creación del servicio de protección frente a inundaciones en la quebrada Corrales Dist Corrales - Prov Tumbes - Dpto Tumbes</t>
  </si>
  <si>
    <t>Creación del servicio de protección frente a inundaciones en la quebrada La Jardina Dist San Jacinto - Prov Tumbes - Dpto Tumbes</t>
  </si>
  <si>
    <t>Población beneficiario directa: 22,943,240</t>
  </si>
  <si>
    <t>Población beneficiario directa: 24,067,780</t>
  </si>
  <si>
    <t xml:space="preserve">Población beneficiario directa: 24,967,412 </t>
  </si>
  <si>
    <t>Adjudicación Simplificada</t>
  </si>
  <si>
    <t>AS-SM-28-2021-PCM-1</t>
  </si>
  <si>
    <t>10067358177 - RIVERA REGALADO DANIEL ARMANDO</t>
  </si>
  <si>
    <t>Contratado</t>
  </si>
  <si>
    <t>2. SERVICIO DE VIGILANCIA Y SEGURIDAD INTEGRAL PARA EL CENTRO DE MEJOR ATENCIÓN AL CIUDADANO -  MAC HUÁNUCO</t>
  </si>
  <si>
    <t xml:space="preserve">Concurso Público </t>
  </si>
  <si>
    <t>CP-SM-11-2021-PCM-1</t>
  </si>
  <si>
    <t>Desierto</t>
  </si>
  <si>
    <t>3. SERVICIO DE VIGILANCIA Y SEGURIDAD INTEGRAL PARA EL CENTRO DE MEJOR ATENCIÓN AL CIUDADANO  MAC MOQUEGUA</t>
  </si>
  <si>
    <t>CP-SM-10-2021-PCM-1</t>
  </si>
  <si>
    <t>20601035198 - J &amp; L RESGUARDO S.A.C.</t>
  </si>
  <si>
    <t>4. SUMINISTRO DE COMBUSTIBLE GASOHOL 97 PLUS PARA LOS VEHÍCULOS DEL PARQUE AUTOMOTOR DE LA PCM</t>
  </si>
  <si>
    <t>Subasta Inversa Electrónica</t>
  </si>
  <si>
    <t>SIE-SIE-1-2021-PCM-1</t>
  </si>
  <si>
    <t>20565643496 - GLOBAL FUEL SOCIEDAD ANONIMA</t>
  </si>
  <si>
    <t>5. CONTRATACIÓN DEL SERVICIO DE LIMPIEZA DEL LOCAL DEL CENTRO DE MEJOR ATENCIÓN AL CIUDADANO, MAC AREQUIPA</t>
  </si>
  <si>
    <t>AS-SM-27-2021-PCM-1</t>
  </si>
  <si>
    <t>6. ADQUISICIÓN DE EQUIPOS DE SEGURIDAD PARA EL FUNCIONAMIENTO DEL CENTRO MAC CAJAMARCA</t>
  </si>
  <si>
    <t>AS-SM-26-2021-PCM-1</t>
  </si>
  <si>
    <t>AS-SM-25-2021-PCM-1</t>
  </si>
  <si>
    <t>8. CONTRATACIÓN DEL SERVICIO DE VIGILANCIA Y SEGURIDAD INTEGRAL PARA EL CENTRO DE MEJOR ATENCIÓN AL CIUDADANO, MAC AREQUIPA</t>
  </si>
  <si>
    <t>AS-SM-6-2021-PCM-2</t>
  </si>
  <si>
    <t>9. SERVICIO DE LIMPIEZA DEL LOCAL DEL CENTRO DE MEJOR ATENCIÓN AL CIUDADANO CENTRO MAC HUÁNUCO</t>
  </si>
  <si>
    <t>AS-SM-24-2021-PCM-1</t>
  </si>
  <si>
    <t>10. SERVICIO DE LIMPIEZA DEL LOCAL DEL CENTRO DE MEJOR ATENCIÓN AL CIUDADANO CENTRO MAC MOQUEGUA</t>
  </si>
  <si>
    <t>AS-SM-22-2021-PCM-1</t>
  </si>
  <si>
    <t>20603332751 - MULTISERVICIOS DE LIMPIEZA V &amp; C S.A.C.</t>
  </si>
  <si>
    <t>AS-SM-16-2021-PCM-2</t>
  </si>
  <si>
    <t>20503795079 - DESYSWEB SAC</t>
  </si>
  <si>
    <t>12. SERVICIO DE PÓLIZAS DE SEGUROS PARA LA COBERTURA DE BIENES PATRIMONIALES E INTERESES DE LA PCM</t>
  </si>
  <si>
    <t>AS-SM-23-2021-PCM-1</t>
  </si>
  <si>
    <t>20202380621 - MAPFRE PERU COMPAÑIA DE SEGUROS Y REASEGUROS S.A.</t>
  </si>
  <si>
    <t>AS-SM-21-2021-PCM-1</t>
  </si>
  <si>
    <t>Cancelado</t>
  </si>
  <si>
    <t>14. SERVICIO DE SOPORTE TÉCNICO Y ACTUALIZACIÓN DE LA INFRAESTRUCTURA DE ALMACENAMIENTO TIPO SAN/NAS</t>
  </si>
  <si>
    <t>AS-SM-20-2021-PCM-1</t>
  </si>
  <si>
    <t>20602421750 - SERVICES NETWORKING AND STORAGE S.A.C.</t>
  </si>
  <si>
    <t>AS-SM-12-2021-PCM-2</t>
  </si>
  <si>
    <t>20438509039 - COMPURED S.A.C</t>
  </si>
  <si>
    <t>CP-SM-9-2021-PCM-1</t>
  </si>
  <si>
    <t>20106897914 - ENTEL PERU S.A.</t>
  </si>
  <si>
    <t>CP-SM-8-2021-PCM-1</t>
  </si>
  <si>
    <t>20507634479 - EDENRED PERU S.A.</t>
  </si>
  <si>
    <t>18. ADQUISICIÓN DE EQUIPOS SWITCHES CISCO SYSTEMS O EQUIVALENTE PARA LA SEDE MAC CAJAMARCA DE LA PCM</t>
  </si>
  <si>
    <t>AS-SM-19-2021-PCM-1</t>
  </si>
  <si>
    <t>19. ADQUISICIÓN DE EQUIPOS SERVIDORES PARA LA SEDE MAC CAJAMARCA DE LA PCM</t>
  </si>
  <si>
    <t>AS-SM-18-2021-PCM-1</t>
  </si>
  <si>
    <t>20505120451 - IT STORAGE E.I.R.L.</t>
  </si>
  <si>
    <t>Licitación Pública</t>
  </si>
  <si>
    <t>LP-SM-3-2021-PCM-1</t>
  </si>
  <si>
    <t>21. SERVICIO DE SOPORTE DE FÁBRICA CISCO SYSTEMS SMART NET O EQUIVALENTE PARA EQUIPAMIENTO SWITCH DE LA PCM</t>
  </si>
  <si>
    <t>CP-SM-7-2021-PCM-1</t>
  </si>
  <si>
    <t>20113277964 - JAPAN COMPUTER SERVICE S.R.L</t>
  </si>
  <si>
    <t>22. ADQUISICIÓN DE EQUIPO DE SEGURIDAD PERIMETRAL ANTI-DDOS PARA DE LA PRESIDENCIA DEL CONSEJO DE MINISTROS</t>
  </si>
  <si>
    <t>AS-SM-17-2021-PCM-1</t>
  </si>
  <si>
    <t>20545751811 - SMART GLOBAL SOCIEDAD ANONIMA CERRADA</t>
  </si>
  <si>
    <t>AS-SM-16-2021-PCM-1</t>
  </si>
  <si>
    <t>AS-SM-15-2021-PCM-1</t>
  </si>
  <si>
    <t>20467534026 - AMERICA MOVIL PERU S.A.C.</t>
  </si>
  <si>
    <t>AS-SM-14-2021-PCM-1</t>
  </si>
  <si>
    <t>20550126959 - REDES Y SERVICIOS S.A.C.</t>
  </si>
  <si>
    <t>AS-SM-13-2021-PCM-1</t>
  </si>
  <si>
    <t>AS-SM-12-2021-PCM-1</t>
  </si>
  <si>
    <t>28. CONTRATACIÓN DEL SERVICIO DE LIMPIEZA INTEGRAL DE LAS OFICINAS DE LA PRESIDENCIA DEL CONSEJO DE MINISTROS (PCM)</t>
  </si>
  <si>
    <t>CP-SM-6-2021-PCM-1</t>
  </si>
  <si>
    <t>29. ADQUISICIÓN DE EQUIPOS SWITCHES CISCO SYSTEMS O EQUIVALENTE PARA LA PCM</t>
  </si>
  <si>
    <t>LP-SM-2-2021-PCM-1</t>
  </si>
  <si>
    <t>20602691617 - CLOUD INFRASTRUCTURE AND TELECOM PERU SOCIEDAD ANONIMA CERRADA - CLOUD IT PERU S.A.C.</t>
  </si>
  <si>
    <t>LP-SM-1-2021-PCM-1</t>
  </si>
  <si>
    <t>20604371881 - SOLUZIONI GROUP S.A.C.</t>
  </si>
  <si>
    <t>AS-SM-11-2021-PCM-1</t>
  </si>
  <si>
    <t>32. SERVICIO DE VIGILANCIA Y SEGURIDAD INTEGRAL PARA EL CENTRO DE MEJOR ATENCIÓN AL CIUDADANO - MAC LORETO</t>
  </si>
  <si>
    <t>CP-SM-5-2021-PCM-1</t>
  </si>
  <si>
    <t>20605511393 - SERVICIOS AMERICAN HAWK S.A.C.</t>
  </si>
  <si>
    <t>CP-SM-4-2021-PCM-1</t>
  </si>
  <si>
    <t>20453564348 - COMPAÑIA DE VIGILANCIA Y SEGURIDAD SRL</t>
  </si>
  <si>
    <t>34. CONTRATACIÓN DEL SERVICIO DE LIMPIEZA DEL LOCAL DEL CENTRO DE MEJOR ATENCIÓN AL CIUDADANO, MAC LORETO</t>
  </si>
  <si>
    <t>CP-SM-3-2021-PCM-1</t>
  </si>
  <si>
    <t>20393468000 - SERVICIOS MULTIPLES CONSERVARI S.R.L.</t>
  </si>
  <si>
    <t>35. SERVICIO DE MONITOREO DE NOTICIAS EN MEDIOS DE COMUNICACIÓN</t>
  </si>
  <si>
    <t>AS-SM-10-2021-PCM-1</t>
  </si>
  <si>
    <t>20510709099 - DP COMUNICACIONES S.A.C.</t>
  </si>
  <si>
    <t>36. CONTRATACIÓN DE LA ADQUISICIÓN DE UPS PARA LA OPERACIÓN DEL CENTRO MAC CAJAMARCA DE LA PRESIDENCIA DEL CONSEJO DE MINISTROS Y PRESTACIONES ACCESORIAS.</t>
  </si>
  <si>
    <t>AS-SM-9-2021-PCM-1</t>
  </si>
  <si>
    <t>37. CONTRATACIÓN DEL SERVICIO DE LIMPIEZA DEL LOCAL DEL CENTRO DE MEJOR ATENCIÓN AL CIUDADANO, MAC CAJAMARCA</t>
  </si>
  <si>
    <t>AS-SM-8-2021-PCM-1</t>
  </si>
  <si>
    <t>AS-SM-7-2021-PCM-1</t>
  </si>
  <si>
    <t>Contrato resuelto</t>
  </si>
  <si>
    <t>AS-SM-6-2021-PCM-1</t>
  </si>
  <si>
    <t xml:space="preserve">Contratación Directa </t>
  </si>
  <si>
    <t>DIRECTA-PROC-1-2021-PCM-1</t>
  </si>
  <si>
    <t>20601279640 - MALL PLAZA INMOBILIARIA S.A.</t>
  </si>
  <si>
    <t>AS-SM-5-2021-PCM-1</t>
  </si>
  <si>
    <t>20414989277 - TELEATENTO DEL PERU S.A.C.</t>
  </si>
  <si>
    <t>AS-SM-4-2021-PCM-1</t>
  </si>
  <si>
    <t>20100017491 - TELEFONICA DEL PERU SAA</t>
  </si>
  <si>
    <t>43. Servicio de consultoría para la Supervisión del Acondicionamiento del Proyecto de Inversión Creación de los Servicios Integrados de Atención al Ciudadano a través del Centro de Mejor Atención al Ciudadano MAC, distrito de Cajamarca, provincia de Cajamarca, Departamento de Cajamarca  CUI  2478903</t>
  </si>
  <si>
    <t>AS-SM-2-2021-PCM-2</t>
  </si>
  <si>
    <t>10266541223 - ROJAS SALAZAR SEGUNDO PEDRO</t>
  </si>
  <si>
    <t xml:space="preserve">Contarto resuelto </t>
  </si>
  <si>
    <t>AS-SM-3-2021-PCM-1</t>
  </si>
  <si>
    <t>45. Adquisición de alimentos y bebidas para el personal de las diferentes sedes y oficinas de la Presidencia del Consejo de Ministros</t>
  </si>
  <si>
    <t>AS-SM-1-2021-PCM-1</t>
  </si>
  <si>
    <t>No Suscrito</t>
  </si>
  <si>
    <t>46. Servicio de consultoría para la Supervisión del Acondicionamiento del Proyecto de Inversión Creación de los Servicios Integrados de Atención al Ciudadano a través del Centro de Mejor Atención al Ciudadano MAC, distrito de Cajamarca, provincia de Cajamarca, Departamento de Cajamarca  CUI  2478903</t>
  </si>
  <si>
    <t>AS-SM-2-2021-PCM-1</t>
  </si>
  <si>
    <t>CP-SM-2-2021-PCM-1</t>
  </si>
  <si>
    <t>CP-SM-1-2021-PCM-1</t>
  </si>
  <si>
    <t>Adjudicación Sin Procedimiento</t>
  </si>
  <si>
    <t>OS - 0000005</t>
  </si>
  <si>
    <t>20100072751 - EMPRESA PERUANA DE SERVICIOS EDITORIALES S.A. - EDITORA PERU</t>
  </si>
  <si>
    <t>OS - 0000006</t>
  </si>
  <si>
    <t>51. CONTRATACION DE SERVICIO PARA EL DIAGNOSTICO DE LA SITUACION DE LOS CONFLICTOS SOCIALES</t>
  </si>
  <si>
    <t>OS - 000002</t>
  </si>
  <si>
    <t>10267024907 - BARRANTES SANCHEZ NELSON ALBERTO</t>
  </si>
  <si>
    <t>52. SERVICIO DE ANALISTA EN CONTRATACIONES DEL ESTADO</t>
  </si>
  <si>
    <t>OS - 0000016</t>
  </si>
  <si>
    <t>10723857754 - MIRANDA HUAYTA JOAN FREDDY</t>
  </si>
  <si>
    <t>53. SERVICIO DE COORDINACION DE SERVICIOS GENERALES</t>
  </si>
  <si>
    <t>OS - 0000018</t>
  </si>
  <si>
    <t>10428200875 - ROJAS AGUIRRE FREDDY JAVIER</t>
  </si>
  <si>
    <t>54. SERVICIO ESPECIALIZADO EN PLANEAMIENTO</t>
  </si>
  <si>
    <t>OS - 0000021</t>
  </si>
  <si>
    <t>10406716690 - INCIO PASACHE OSCAR WILLIAM</t>
  </si>
  <si>
    <t>55. SERVICIO ESPECIALIZADO EN MODERNIZACION DE LA GESTION PUBLICA</t>
  </si>
  <si>
    <t>OS - 0000023</t>
  </si>
  <si>
    <t>10466511876 - GONZALES CHIRINOS MIGUEL ANGEL</t>
  </si>
  <si>
    <t>OC - 0000002</t>
  </si>
  <si>
    <t>20340549750 - CONQUISTADORES REAL SERVICE S.A.</t>
  </si>
  <si>
    <t>57. SERVICIO DE ELABORACION DE PLANES COMUNICACIONALES</t>
  </si>
  <si>
    <t>OS - 0000026</t>
  </si>
  <si>
    <t>10098668298 - ZOLLA LUJAMBIO JUAN RAMON</t>
  </si>
  <si>
    <t>58. SERVICIO ESPECIALIZADO EN TEMAS DE TECNOLOGIA</t>
  </si>
  <si>
    <t>OS - 0000028</t>
  </si>
  <si>
    <t>10007934675 - CASTILLO TITO ASUNCION ELIAS</t>
  </si>
  <si>
    <t>59. SERVICIO DE GESTION ADMINISTRATIVA</t>
  </si>
  <si>
    <t>OS - 0000029</t>
  </si>
  <si>
    <t>10456152274 - CHARAJA AZNARAN DIANA PATRICIA</t>
  </si>
  <si>
    <t>60. SERVICIO DE FORMULACION DE PROYECTOS DE INVERSION PULICA</t>
  </si>
  <si>
    <t>OS - 0000030</t>
  </si>
  <si>
    <t>10294267412 - SILVA PEREDO JANET AIDA</t>
  </si>
  <si>
    <t>61. SERVICIO DE SUPERVISION DE OPERACION DE CENTROS DE ATENCION</t>
  </si>
  <si>
    <t>OS - 0000032</t>
  </si>
  <si>
    <t>10102014958 - CORI ASCONA NORMA YISENIA</t>
  </si>
  <si>
    <t>62. SERVICIO DE APOYO ADMINISTRATIVO</t>
  </si>
  <si>
    <t>OS - 0000048</t>
  </si>
  <si>
    <t>10072182435 - SALAZAR AMES EDDA MARITZA</t>
  </si>
  <si>
    <t>63. OTI - SERVICIO DE DESARROLLO DE APLICATIVOS INFORMATICOS DESOFTWARE</t>
  </si>
  <si>
    <t>OS - 0000051</t>
  </si>
  <si>
    <t>OS - 0000055</t>
  </si>
  <si>
    <t>10400564154 - PEZO PEREZ PAUL JOINER</t>
  </si>
  <si>
    <t>65. SERVICIO DE ASESORIA LEGAL PARA LA OFICINA GENERAL DE ASESORIA JURIDICA</t>
  </si>
  <si>
    <t>OS - 0000056</t>
  </si>
  <si>
    <t>10706129648 - AGUEDO DEL CASTILLO RUDY RENZO</t>
  </si>
  <si>
    <t>66. OGA -SERVICIO DE ASISTENCIA TECNICA ESPECIALIZADA EN ARQUITECTURA</t>
  </si>
  <si>
    <t>OS - 0000050</t>
  </si>
  <si>
    <t>67. OAA - SERVICIO DE ANALISTA EN CONTRATACIONES DEL ESTADO</t>
  </si>
  <si>
    <t>OS - 0000068</t>
  </si>
  <si>
    <t>68. OAA - SERVICIO DE ANALISTA EN CONTRATACIONES DEL ESTADO</t>
  </si>
  <si>
    <t>OS - 0000069</t>
  </si>
  <si>
    <t>69. OAA - SERVICIO DE ESPECIALISTA EN CONTRATACIONES DEL ESTADO</t>
  </si>
  <si>
    <t>OS - 0000072</t>
  </si>
  <si>
    <t>10465920292 - MAYNAS ESPIRITU GLORIA IVONY</t>
  </si>
  <si>
    <t>70. SSCAC - SERVICIO ESPECIALIZADO EN PLANEAMIENTO</t>
  </si>
  <si>
    <t>OS - 0000080</t>
  </si>
  <si>
    <t>OS - 0000081</t>
  </si>
  <si>
    <t>10422977983 - AMBROSIO MEZA JUAN CARLOS</t>
  </si>
  <si>
    <t>72. SGSD - SERVICIO DE DIAGNOSTICO SITUACIONAL</t>
  </si>
  <si>
    <t>OS - 0000086</t>
  </si>
  <si>
    <t>73. SGSD - SERVICIO DE ELABORACION DE DIAGNOSTICO SITUACIONAL YPROPUESTA DE ESTRATEGIA DE COMPROMISOS</t>
  </si>
  <si>
    <t>OS - 0000087</t>
  </si>
  <si>
    <t>10096406954 - CHUMO ESPINOZA OLGA MARIA DEL ROSARIO</t>
  </si>
  <si>
    <t>OS - 0000076</t>
  </si>
  <si>
    <t>20513004592 - ATAHUALPA HOLDINGS (PERU) S.A.C.</t>
  </si>
  <si>
    <t>75. PROYECCION DE GASTO 2021 PARA PAGO POR REEMBOLSO DE LOS SERVICIOS DE AGUA Y ENERGIA ELECTRICA ALA ESTE</t>
  </si>
  <si>
    <t>OS - 0000075</t>
  </si>
  <si>
    <t>20161704378 - DESPACHO PRESIDENCIAL</t>
  </si>
  <si>
    <t>76. OAA-PROYECCION DE GASTO DE LOS SERVICIOS DE ENERGIA ELECTRICA DE LAS DIFERENTES SEDES</t>
  </si>
  <si>
    <t>OS - 0000074</t>
  </si>
  <si>
    <t>20269985900 - ENEL DISTRIBUCION PERU S.A.A.</t>
  </si>
  <si>
    <t>OS - 0000090</t>
  </si>
  <si>
    <t>10704334627 - LOPEZ LOPEZ HARVEY JUNIOR</t>
  </si>
  <si>
    <t>78. ORH - SERVICIO DE EVALUACION MEDICA OCUPACIONAL</t>
  </si>
  <si>
    <t>OS - 0000091</t>
  </si>
  <si>
    <t>10416013034 - ELIZALDE ZAQUEL ANGIE STEFFANY</t>
  </si>
  <si>
    <t>79. SC - SERVICIO DE APOYO ADMINISTRATIVO EN PLANIFICACION Y PRESUPUESTO</t>
  </si>
  <si>
    <t>OS - 0000092</t>
  </si>
  <si>
    <t>10438813735 - BRACHE MENDOZA JOHNNY JEANCARLO</t>
  </si>
  <si>
    <t>80. SC - SERVICIO DE APOYO LEGAL EN LA ELABORACION DE DOCUMENTOS PARA EL TRAMITE DE LOS EXPEDIENTES</t>
  </si>
  <si>
    <t>OS - 0000097</t>
  </si>
  <si>
    <t>10400944038 - RONDON HERNANDEZ GLENDA SOBERLY</t>
  </si>
  <si>
    <t>81. PROYECCION DE GASTO 2021 PARA PAGO DE TRES SUMINISTROS DE AGUA POTABLE Y ALCANTARILLADO</t>
  </si>
  <si>
    <t>OS - 0000073</t>
  </si>
  <si>
    <t>20100152356 - SERV AGUA POTAB Y ALCANT DE LIMA-SEDAPAL</t>
  </si>
  <si>
    <t>82. Contratacion complementaria de suministro de combustible gasohol 97 plus para los vehiculos del parque automotor de la PCM</t>
  </si>
  <si>
    <t>OC - 00003</t>
  </si>
  <si>
    <t>20535614548 - OPERADORES DE ESTACIONES S.A.C.</t>
  </si>
  <si>
    <t>83. OCGIS - SERVICIO ESPECIALIZADO EN POLITICAS PUBLICAS</t>
  </si>
  <si>
    <t>OS - 0000113</t>
  </si>
  <si>
    <t>84. SERVICIO ESPECIALIZADO EN POLITICAS PUBLICAS</t>
  </si>
  <si>
    <t>OS - 0000112</t>
  </si>
  <si>
    <t>10329730145 - ALVA BURGA GUILLERMO ANTONIO</t>
  </si>
  <si>
    <t>85. SERVICIO DE DESARROLLO ESTRATÉGICO DE PLANES COMUNICACIONALES</t>
  </si>
  <si>
    <t>OS - 0000109</t>
  </si>
  <si>
    <t>OS - 0000114</t>
  </si>
  <si>
    <t>87. SERVICIO ESPECIALIZADO EN SELECCION DEL PERSONAL</t>
  </si>
  <si>
    <t>OS - 0000115</t>
  </si>
  <si>
    <t>10417609909 - FALCONI CUTIPA DIANA PAOLA</t>
  </si>
  <si>
    <t>88. SA - SERVICIO ESPECIALIZADO EN GESTION DE PROYECTOS</t>
  </si>
  <si>
    <t>OS - 0000117</t>
  </si>
  <si>
    <t>10239833654 - CHAVEZ HERMOZA NINO</t>
  </si>
  <si>
    <t>89. SSSAR - SERVICIO DE DISEÑO E IMPLEMENTACION DE PROGRAMA DE FORTALECIMIENTO DE CAPACIDADES</t>
  </si>
  <si>
    <t>OS - 0000118</t>
  </si>
  <si>
    <t>10424824700 - VASQUEZ-CAICEDO NOGALES CLARA MARIA</t>
  </si>
  <si>
    <t>OS - 0000121</t>
  </si>
  <si>
    <t>91. SERVICIO ESPECIALIZADO EN PLANEAMIENTO ESTRATÉGICO</t>
  </si>
  <si>
    <t>OS - 0000122</t>
  </si>
  <si>
    <t>10095386097 - BALLON ARESTEGUI FERNANDO RENAN</t>
  </si>
  <si>
    <t>OS - 0000123</t>
  </si>
  <si>
    <t>10456195950 - PEREZ VALDEZ ANDREA</t>
  </si>
  <si>
    <t>OS - 0000128</t>
  </si>
  <si>
    <t>10402460798 - MENDOZA CCARAPA PACO DANTE</t>
  </si>
  <si>
    <t>94. OAA - SERVICIO ESPECIALIZADO EN INGENIERIA MECANICA</t>
  </si>
  <si>
    <t>OS - 0000129</t>
  </si>
  <si>
    <t>15602570182 - HENRIQUEZ ALVAREZ LEONTES CHRISTIAN</t>
  </si>
  <si>
    <t>95. OAA - SERVICIO ESPECIALIZADO EN EJECUCION CONTRACTUAL</t>
  </si>
  <si>
    <t>OS - 0000130</t>
  </si>
  <si>
    <t>10435444364 - VERA OLIVA KELLY KATTY</t>
  </si>
  <si>
    <t>96. OAA - SERVICIO ESPECIALIZADO EN CONTROL PATRIMONIAL</t>
  </si>
  <si>
    <t>OS - 0000137</t>
  </si>
  <si>
    <t>10084245190 - BALLON POVIS JAVIER BRAULIO</t>
  </si>
  <si>
    <t>97. OAA - SERVICIO DE SUPERVISION Y ASISTENCIA TECNICA</t>
  </si>
  <si>
    <t>OS - 0000138</t>
  </si>
  <si>
    <t>10094422685 - CANO ROMERO DANIEL JAIME</t>
  </si>
  <si>
    <t>98. OAA - SERVICIO ESPECIALIZADO EN TEMAS DE ELECTRICIDAD</t>
  </si>
  <si>
    <t>OS - 0000143</t>
  </si>
  <si>
    <t>10401350727 - LEON ANGOMA CARLOS ENRIQUE</t>
  </si>
  <si>
    <t>99. OAA - SERVICIO ESPECIALIZADO EN CONTROL PATRIMONIAL</t>
  </si>
  <si>
    <t>OS - 0000145</t>
  </si>
  <si>
    <t>10063031378 - VARGAS VELARDE AUREA ELIANA</t>
  </si>
  <si>
    <t>100. OGA - SERVICIO DE ASISTENCIA TECNICA ESPECIALIZADA COMO ANALISTA EN EJECUCION DE INVERSIONES</t>
  </si>
  <si>
    <t>OS - 0000152</t>
  </si>
  <si>
    <t>10404104522 - MORALES ALVARADO GARLAND MANSEL</t>
  </si>
  <si>
    <t>101. OGA-SERVICIOS DE UN ABOGADO PARA QUE EJERZA LA DEFENSA Y ASESORIA LEGAL DEL SEÑOR ELMER DIAZ CORREA</t>
  </si>
  <si>
    <t>OS - 0000154</t>
  </si>
  <si>
    <t>15375295242 - GONZALES LOPEZ WALTER ARMANDO</t>
  </si>
  <si>
    <t>102. SERVICIO DE ARRENDAMIENTO MAC LIMA SUR CONTRATO 13-2019-PCM/OGA.</t>
  </si>
  <si>
    <t>OS - 0000155</t>
  </si>
  <si>
    <t>20266409461 - OPEN PLAZA S.A.</t>
  </si>
  <si>
    <t>103. SERVICIO ESPECIALIZADO EN DISEÑO GRAFICO</t>
  </si>
  <si>
    <t>OS - 0000156</t>
  </si>
  <si>
    <t>10418662463 - ALEGRIA GARCIA VICTOR ANTONIO</t>
  </si>
  <si>
    <t>104. Servicio de dimensionamiento y elaboración de términos de referencia, y acondicionamiento para los cuartos de comunicaciones de las sedes de la PCM.</t>
  </si>
  <si>
    <t>OS - 0000157</t>
  </si>
  <si>
    <t>10469186500 - MORENO LOZADA JIMMY GUSTAVO</t>
  </si>
  <si>
    <t>105. SERVICIO ESPECIALIZADO DE CONTROL PREVIO Y REVISION</t>
  </si>
  <si>
    <t>OS - 0000160</t>
  </si>
  <si>
    <t>10416732804 - ACHIN CATAÑO ZINTYA NATALI</t>
  </si>
  <si>
    <t>106. SERVICIO DE DIGITALIZACION Y SISTEMATIZACION DE INFORMACION</t>
  </si>
  <si>
    <t>OS - 0000159</t>
  </si>
  <si>
    <t>10464602360 - CALDERON ARDILES MANUEL HILARIO</t>
  </si>
  <si>
    <t>OS - 0000166</t>
  </si>
  <si>
    <t>10436118550 - ALBORNOZ ROSAS FLOR ANGEL</t>
  </si>
  <si>
    <t>108. SERVICIO DE APOYO CONTABLE</t>
  </si>
  <si>
    <t>OS - 0000167</t>
  </si>
  <si>
    <t>109. SERVICIO ESPECIALIZADO EN TESORERIA</t>
  </si>
  <si>
    <t>OS - 0000168</t>
  </si>
  <si>
    <t>10079396210 - PEREZ HERNANDEZ JORGE LUIS</t>
  </si>
  <si>
    <t>110. OGA - SERVICIO DE ESPECIALISTA LEGAL EN SISTEMAS ADMINISTRATIVOS.</t>
  </si>
  <si>
    <t>OS - 0000170</t>
  </si>
  <si>
    <t>111. Contratar una persona natural para prestar servicios profesionales de Tesorería en la Oficina de Asuntos Financieros.</t>
  </si>
  <si>
    <t>OS - 0000165</t>
  </si>
  <si>
    <t>10400130669 - DELGADO TEJERINA SANDRO ROBINSON</t>
  </si>
  <si>
    <t>OS - 0000171</t>
  </si>
  <si>
    <t>15605536589 - JAHNSEN GUTIERREZ CARLOS GUSTAVO</t>
  </si>
  <si>
    <t>113. ORH - SERVICIO ESPECIALIZADO EN RECURSOS HUMANOS</t>
  </si>
  <si>
    <t>OS - 0000175</t>
  </si>
  <si>
    <t>10424908717 - SALIRROSAS GOMEZ ERICKA KARIN</t>
  </si>
  <si>
    <t>114. ORH - SERVICIO DE SOPORTE ASISTENCIAL MÉDICO</t>
  </si>
  <si>
    <t>OS - 0000177</t>
  </si>
  <si>
    <t>OS - 0000172</t>
  </si>
  <si>
    <t>20603290101 - VOX TRADUCCIONES S.A.C.</t>
  </si>
  <si>
    <t>116. OCGIS - SERVICIO ESPECIALIZADO PARA LA PRIORIDAD EDUCACION.</t>
  </si>
  <si>
    <t>OS - 0000189</t>
  </si>
  <si>
    <t>117. OAA - SERVICIO DE ANALISTA EN PROGRAMACION LOGISTICA Y PRESUPUESTO</t>
  </si>
  <si>
    <t>OS - 0000215</t>
  </si>
  <si>
    <t>10430226512 - DAVILA SALDAÑA ELIANA LIZBETH</t>
  </si>
  <si>
    <t>118. OCGIS - SERVICIO ESPECIALIZADO EN POLITICAS PUBLICAS</t>
  </si>
  <si>
    <t>OS - 0000222</t>
  </si>
  <si>
    <t>10702273493 - ZELADA CHAMBILLA CARLOS ANDRES</t>
  </si>
  <si>
    <t>119. OGA UEI - SERVICIO ESPECIALIZADO EN TEMAS DE TELECOMUNICACIONES</t>
  </si>
  <si>
    <t>OS - 0000223</t>
  </si>
  <si>
    <t>10705564979 - KAHN PINEDO ANTONIO</t>
  </si>
  <si>
    <t>120. PARA PAGO 2021 DE LOS SERVICIOS DE ENERGIA ELECTRICA Y AGUAPOTABLE DEL CENTRO MAC LIMA ESTE</t>
  </si>
  <si>
    <t>OS - 0000229</t>
  </si>
  <si>
    <t>20514020907 - CENTRO COMERCIAL PLAZA NORTE S.A.C.</t>
  </si>
  <si>
    <t>OS - 228</t>
  </si>
  <si>
    <t>OS - 0000227</t>
  </si>
  <si>
    <t>20601315051 - MALL AVENTURA S.A.</t>
  </si>
  <si>
    <t>OS - 0000226</t>
  </si>
  <si>
    <t>20493040643 - VIVA NEGOCIO INMOBILIARIO S.A.</t>
  </si>
  <si>
    <t>124. OTI - ADQUISICION DE ANTIVIRUS PARA LA PCM</t>
  </si>
  <si>
    <t>OC - 0000009</t>
  </si>
  <si>
    <t>20473139376 - SISTEC S.A.C.</t>
  </si>
  <si>
    <t>125. SG - SERVICIO ESPECIALIZADO EN MATERIA LEGAL</t>
  </si>
  <si>
    <t>OS - 0000233</t>
  </si>
  <si>
    <t>10419949260 - NEYRA ZEGARRA ANA CRISTINA</t>
  </si>
  <si>
    <t>126. OAA-SSG: CONTRATACION DEL SERVICIO DE TELEVISION POR CABLE PARA LA PCM</t>
  </si>
  <si>
    <t>OS - 0000242</t>
  </si>
  <si>
    <t>127. SSCAC: SERVICIO DE MNTO PREVENTIVO Y CORRECTIVO DE LOS EQUIPOS DE AIRE ACONDICIONADO MAC LIMA ESTE</t>
  </si>
  <si>
    <t>OS - 0000240</t>
  </si>
  <si>
    <t>20191484593 - ELECTRONICS WESPHAL COMPANY S.A.C.</t>
  </si>
  <si>
    <t>OS - 0000239</t>
  </si>
  <si>
    <t>10421240065 - VERA RAMIREZ ARACELITH DE JESUS</t>
  </si>
  <si>
    <t>129. SERVICIO DE MANTENIMIENTO DE BASE DE DATOS</t>
  </si>
  <si>
    <t>OS - 0000243</t>
  </si>
  <si>
    <t>10417019150 - ZORRILLA GARCIA JORGE LUIS</t>
  </si>
  <si>
    <t>130. SERVICIO ESPECIALIZADO EN GESTION DE INVERSIONES</t>
  </si>
  <si>
    <t>OS - 0000245</t>
  </si>
  <si>
    <t>10095725568 - EUFRACIO LEON DARWIN TEOFILO</t>
  </si>
  <si>
    <t>OS - 0000247</t>
  </si>
  <si>
    <t>10400457552 - DAVILA ORTEGA MICHAEL ROGER</t>
  </si>
  <si>
    <t>OS - 0000248</t>
  </si>
  <si>
    <t>10072457833 - CARDOSO LARA BERTHA VICTORIA</t>
  </si>
  <si>
    <t>OS - 0000249</t>
  </si>
  <si>
    <t>OS - 0000253</t>
  </si>
  <si>
    <t>10703986957 - MANSILLA ISIDRO JUAN REYNALDO</t>
  </si>
  <si>
    <t>OC - 000014</t>
  </si>
  <si>
    <t>20501543277 - ALKOFARMA E.I.R.L.</t>
  </si>
  <si>
    <t>OS - 0000256</t>
  </si>
  <si>
    <t>10408105531 - CAMPOS FLORES FREDY WILLIAM</t>
  </si>
  <si>
    <t>OS - 0000262</t>
  </si>
  <si>
    <t>20556675601 - CENTURION PRODUCCIONES S.A.C.</t>
  </si>
  <si>
    <t xml:space="preserve">138. Contratación del servicio de rastreo satelital GPS para la flota vehicular de la Presidencia del Consejo de Ministros de acuerdo a las condiciones establecidas en el Conrtrato N° 030-2020-PCM/OGA </t>
  </si>
  <si>
    <t>OS - 0000267</t>
  </si>
  <si>
    <t>20600137094 - GEOSATELITAL PERU E.I.R.L. - GEOSATELITAL E.I.R.L.</t>
  </si>
  <si>
    <t>139. OAA : SERVICIO DE MANTENIMIENTO CORRECTIVO DE UPS</t>
  </si>
  <si>
    <t>OS - 0000276</t>
  </si>
  <si>
    <t>140. OGA - SERVICIO DE SEGUIMIENTO Y MONITOREO DE LOS SISTEMAS ADMINISTRATIVOS DE OGA</t>
  </si>
  <si>
    <t>OS - 0000282</t>
  </si>
  <si>
    <t>10440782901 - FLORES MAGINO CHRISTIAN ANTONIO</t>
  </si>
  <si>
    <t>141. OAA - SERVICIO DE ANALISTA EN CONTRATACIONES</t>
  </si>
  <si>
    <t>OS - 0000287</t>
  </si>
  <si>
    <t>142. ORH - SERVICIO DE SOPORTE ASISTENCIAL MEDICO</t>
  </si>
  <si>
    <t>OS - 0000288</t>
  </si>
  <si>
    <t>143. OAA - SERVICIO ESPECIALIZADO EN MATERIA LEGAL</t>
  </si>
  <si>
    <t>OS - 0000292</t>
  </si>
  <si>
    <t>10724035898 - MAYORCA MUNIVE GONZALO ORLANDO</t>
  </si>
  <si>
    <t>144. OGAJ - SERVICIO DE ASESORIA LEGAL</t>
  </si>
  <si>
    <t>OS - 0000295</t>
  </si>
  <si>
    <t>145. SA - SERVICIO ESPECIALIZADO EN RECURSOS HUMANOS</t>
  </si>
  <si>
    <t>OS - 0000296</t>
  </si>
  <si>
    <t>146. OPII - SERVICIO DE ANALISIS, DISEÑO Y PLAN DE MEDIOS DE COMUNICACION</t>
  </si>
  <si>
    <t>OS - 0000298</t>
  </si>
  <si>
    <t>OS - 0000300</t>
  </si>
  <si>
    <t>10255791619 - ROCA BUIZA EDGAR OCTAVIO</t>
  </si>
  <si>
    <t>148. OPII - SERVICIO DE COORDINACION DE DIFUSION EN MEDIOS DE COMUNICACION</t>
  </si>
  <si>
    <t>OS - 0000301</t>
  </si>
  <si>
    <t>149. OPII - SERVICIO DE DIGITALIZACION Y SISTEMATIZACION DE INFORMACION</t>
  </si>
  <si>
    <t>OS - 0000303</t>
  </si>
  <si>
    <t>10107672619 - CHICASACA ACOSTA JANNET MILAGROS</t>
  </si>
  <si>
    <t>150. OPII - SERVICIO DE CONSOLIDACION Y SISTEMATIZACION DE INFORMACION</t>
  </si>
  <si>
    <t>OS - 0000304</t>
  </si>
  <si>
    <t>151. OPII - SERVICIO DE CONSOLIDACION Y SISTEMATIZACION DE INFORMACION</t>
  </si>
  <si>
    <t>OS - 0000305</t>
  </si>
  <si>
    <t>152. OGPP - SERVICIO DE ASESORIA EN GESTION PUBLICA.</t>
  </si>
  <si>
    <t>OS - 0000308</t>
  </si>
  <si>
    <t>153. OGPP - SERVICIO DE SEGUIMIENTO DE LAS METAS E INDICADORES PREVISTOS EN EL PMI DEL SECTOR PCM</t>
  </si>
  <si>
    <t>OS - 0000309</t>
  </si>
  <si>
    <t>10473404325 - AGUILAR PALPA MILAGROS VICTORIA</t>
  </si>
  <si>
    <t>154. SIP:CONTRATACION DE PERSONA JURIDICA QUE BRINDE EL SERVICIOTÉCNICO PROFESIONAL PARA LA ELABORACION</t>
  </si>
  <si>
    <t>OS - 0000311</t>
  </si>
  <si>
    <t>OS - 0000312</t>
  </si>
  <si>
    <t>10420453367 - TABOADA SUAREZ BENY MARIBEL</t>
  </si>
  <si>
    <t>156. SSSAR - SERVICIO DE DESARROLLO DE APLICATIVOS INFORMATICOS EN SOFTWARE</t>
  </si>
  <si>
    <t>OS - 0000313</t>
  </si>
  <si>
    <t>10452738371 - LEON VALLE JORGE LUIS</t>
  </si>
  <si>
    <t>157. Adquisición de alcohol etílico 96°, en el marco de la implementación del Plan para la Vigilancia, Prevención y Control de COVID-19</t>
  </si>
  <si>
    <t>OC - 0000028</t>
  </si>
  <si>
    <t>158. OTI - SERVICIO DE ESPECIALISTA EN GESTION DE PROYECTOS</t>
  </si>
  <si>
    <t>OS - 0000322</t>
  </si>
  <si>
    <t>10419928637 - DIAZ LARA VANESSA LILIANA</t>
  </si>
  <si>
    <t>159. OPII - SERVICIO DE MONITOREO DE PAGINA WEB Y REDES SOCIALES</t>
  </si>
  <si>
    <t>OS - 0000324</t>
  </si>
  <si>
    <t>10438575231 - CANO PORTILLA PAOLA JANET</t>
  </si>
  <si>
    <t>160. SERVICIO DE REALIZACION DE PRUEBAS DE DIAGNOSTICO DE ANTIGENO PARA EL DESCARTE DEL COVID-19</t>
  </si>
  <si>
    <t>OS - 0000325</t>
  </si>
  <si>
    <t>161. OTI - SERVICIO DE SOPORTE Y MANTENIMIENTO DE SOFTWARE</t>
  </si>
  <si>
    <t>OS - 0000327</t>
  </si>
  <si>
    <t>162. OPII - SERVICIO DE GESTION Y MONITOREO DE REDES SOCIALES</t>
  </si>
  <si>
    <t>OS - 0000328</t>
  </si>
  <si>
    <t>163. ORH - SERVICIO DE UN/A PROFESIONAL EN RECURSOS HUMANOS</t>
  </si>
  <si>
    <t>OS - 0000332</t>
  </si>
  <si>
    <t>164. OPII - SERVICIO DE REGISTRO FOTOGRAFICO Y EDICION DE FOTOGRAFIAS</t>
  </si>
  <si>
    <t>OS - 0000333</t>
  </si>
  <si>
    <t>10451932816 - AZABACHE MANAYAY JUAN PABLO</t>
  </si>
  <si>
    <t>165. OGAJ - SERVICIO DE ELABORACION DE INFORME TECNICO LEGAL</t>
  </si>
  <si>
    <t>OS - 0000334</t>
  </si>
  <si>
    <t>10102014770 - GOMERO BRAVO ROSA ELVIRA</t>
  </si>
  <si>
    <t>166. SSTED - SERVICIO ESPECIALIZADO EN INFORMATICA</t>
  </si>
  <si>
    <t>OS - 0000343</t>
  </si>
  <si>
    <t>167. SSTED - SERVICIO ESPECIALIZADO EN INFORMATICA</t>
  </si>
  <si>
    <t>OS - 0000344</t>
  </si>
  <si>
    <t>10225193164 - SOTO ESPINOZA MARIVEL</t>
  </si>
  <si>
    <t>168. OGPP - SERVICIO ESPECIALIZADO EN MODERNIZACION DE LA GESTION PUBLICA</t>
  </si>
  <si>
    <t>OS - 0000347</t>
  </si>
  <si>
    <t>10099592511 - GALVAN ESCAJADILLO RAQUEL</t>
  </si>
  <si>
    <t>169. SSTED - SERVICIO ESPECIALIZADO EN INFORMATICA</t>
  </si>
  <si>
    <t>OS - 0000349</t>
  </si>
  <si>
    <t>170. SSTED - SERVICIO ESPECIALIZADO EN INFORMATICA</t>
  </si>
  <si>
    <t>OS - 0000350</t>
  </si>
  <si>
    <t>171. OPII - SERVICIO DE REGISTRO FOTOGRAFICO Y EDICION DE FOTOGRAFIAS</t>
  </si>
  <si>
    <t>OS - 0000351</t>
  </si>
  <si>
    <t>10421645260 - TORRES RAMIREZ MILKO MANUEL</t>
  </si>
  <si>
    <t>OS - 0000352</t>
  </si>
  <si>
    <t>10451420572 - HUAMANI JUAREZ ANA MARIA</t>
  </si>
  <si>
    <t>173. SIP:CONTRATACION DE UNA PERSONA JURIDICA QUE BRINDE EL SERVICIO DE DISEÑO CREATIVO Y ELABORACION DE</t>
  </si>
  <si>
    <t>OS - 0000356</t>
  </si>
  <si>
    <t>20508210214 - MAIA FILMS E.I.R.L.</t>
  </si>
  <si>
    <t>OS - 0000355</t>
  </si>
  <si>
    <t>20603108605 - BIOHAZARD E.I.R.L.</t>
  </si>
  <si>
    <t>175. SSSAR - SERVICIO DE SEGUIMIENTO Y ANALISIS DE IMPLEMENTACION</t>
  </si>
  <si>
    <t>OS - 0000357</t>
  </si>
  <si>
    <t>176. OGPP - SERVICIO ESPECIALIZADO EN MODERNIZACION DE LA GESTION PUBLICA</t>
  </si>
  <si>
    <t>OS - 0000358</t>
  </si>
  <si>
    <t>177. OGPP - SERVICIO ESPECIALIZADO EN PLANEAMIENTO</t>
  </si>
  <si>
    <t>OS - 0000360</t>
  </si>
  <si>
    <t>178. OGPP - SERVICIO ESPECIALIZADO EN PLANIFICACION</t>
  </si>
  <si>
    <t>OS - 0000361</t>
  </si>
  <si>
    <t>10411094486 - ESPINO COBEÑA CARLO JOHAN</t>
  </si>
  <si>
    <t>179. SC - SERVICIO DE APOYO LEGAL</t>
  </si>
  <si>
    <t>OS - 0000362</t>
  </si>
  <si>
    <t>180. SC - SERVICIO DE APOYO LEGAL</t>
  </si>
  <si>
    <t>OS - 0000363</t>
  </si>
  <si>
    <t>10729205309 - VIDAL BARRIOS JOCELYN PAOLA</t>
  </si>
  <si>
    <t>181. SC - SERVICIO DE APOYO LEGAL</t>
  </si>
  <si>
    <t>OS - 0000364</t>
  </si>
  <si>
    <t>182. SC - SERVICIO DE APOYOI ADMINISTRATIVO EN PLANIFICACION Y PRESUPUESTO</t>
  </si>
  <si>
    <t>OS - 0000365</t>
  </si>
  <si>
    <t>183. OCGIS - SERVICIO ESPECIALIZADO EN POLITICAS PUBLICAS</t>
  </si>
  <si>
    <t>OS - 0000366</t>
  </si>
  <si>
    <t>184. OCGIS - SERVICIO ESPECIALIZADO EN POLITICAS PUBLICAS</t>
  </si>
  <si>
    <t>OS - 0000367</t>
  </si>
  <si>
    <t>10098446341 - MEZA YANGALI JULIO CESAR</t>
  </si>
  <si>
    <t>185. OCGIS - SERVICIO ESPECIALIZADO EN POLITICAS PUBLICAS</t>
  </si>
  <si>
    <t>OS - 0000368</t>
  </si>
  <si>
    <t>186. SG - SERVICO DE APOYO ADMINISTRATIVO</t>
  </si>
  <si>
    <t>OS - 0000370</t>
  </si>
  <si>
    <t>OS - 0000371</t>
  </si>
  <si>
    <t>188. SIP - SERVICIO DE APOYO EN REVISION, VERIFICACION Y CONTROLDE DOCUMENTOS</t>
  </si>
  <si>
    <t>OS - 0000378</t>
  </si>
  <si>
    <t>10439660894 - BOBADILLA MEZA ERICK</t>
  </si>
  <si>
    <t>189. OAA - SERVICIO DE ESPECIALISTA EN CONTRATACIONES DEL ESTADO</t>
  </si>
  <si>
    <t>OS - 0000391</t>
  </si>
  <si>
    <t>190. SSAP - SERVICIO ESPECIALIZADO EN SISTEMATIZACION DE EXPERIENCIAS</t>
  </si>
  <si>
    <t>OS - 0000394</t>
  </si>
  <si>
    <t>191. SG - SERVICIO DE APOYO LEGAL</t>
  </si>
  <si>
    <t>OS - 0000395</t>
  </si>
  <si>
    <t>10102652318 - HUERTA MONTEZA MONICA PATRICIA</t>
  </si>
  <si>
    <t>192. OAA - SERVICIO ESPECIALIZADO EN TEMAS DE ELECTRICIDAD</t>
  </si>
  <si>
    <t>OS - 0000398</t>
  </si>
  <si>
    <t>193. OAA - SERVICIO ESPECIALIZADO EN INGENIERIA MECANICA</t>
  </si>
  <si>
    <t>OS - 0000402</t>
  </si>
  <si>
    <t>194. OAA - SERVICIO ESPECIALIZADO EN ARQUITECTURA</t>
  </si>
  <si>
    <t>OS - 0000404</t>
  </si>
  <si>
    <t>195. SA - SERVICIO ESPECIALIZADO EN GESTION DE INVERSIONES</t>
  </si>
  <si>
    <t>OS - 0000407</t>
  </si>
  <si>
    <t>196. OAA - SERVICIO DE ANALISTA EN CONTRATACIONES DEL ESTADO</t>
  </si>
  <si>
    <t>OS - 0000409</t>
  </si>
  <si>
    <t>197. SSCAC - SERVICIO DE SEGUIMIENTO Y MONITOREO DE GESTION PRESUPUESTAL</t>
  </si>
  <si>
    <t>OS - 0000410</t>
  </si>
  <si>
    <t>10230098820 - ITURRI ROJAS LISTT CELENE</t>
  </si>
  <si>
    <t>198. OAA - SERVICIO ESPECIALIZADO EN CONTROL PATRIMONIAL</t>
  </si>
  <si>
    <t>OS - 0000417</t>
  </si>
  <si>
    <t>199. OAA - SERVICIO ESPECIALIZADO EN CONTROL PATRIMONIAL</t>
  </si>
  <si>
    <t>OS - 0000418</t>
  </si>
  <si>
    <t>OS - 0000420</t>
  </si>
  <si>
    <t>10715795383 - CHIRINOS NUÑEZ MANUEL ABRAHAN</t>
  </si>
  <si>
    <t>OS - 0000421</t>
  </si>
  <si>
    <t>202. OTI - SERVICIO DE SOPORTE Y MANTENIMIENTO DE SOFTWARE</t>
  </si>
  <si>
    <t>OS - 0000422</t>
  </si>
  <si>
    <t>10474752858 - CUEVA OCHOA JENNY GIOVANNA</t>
  </si>
  <si>
    <t>203. OAA - SERVICIO ESPECIALIZADO EN EJECUCION CONTRACTUAL</t>
  </si>
  <si>
    <t>OS - 0000423</t>
  </si>
  <si>
    <t>204. OTI - SERVICIO DE APOYO OPERATIVO EN LAS ATENCIONES DE INCIDENCIAS O PROBLEMAS DE LOS USUARIOS PCM</t>
  </si>
  <si>
    <t>OS - 0000431</t>
  </si>
  <si>
    <t>10435231051 - CHUQUILLANQUI REYES DIEGO ALEXANDR</t>
  </si>
  <si>
    <t>205. OGA - SERVICIO DE ASISTENCIAS EN TEMAS DE ARQUITECTURA</t>
  </si>
  <si>
    <t>OS - 0000432</t>
  </si>
  <si>
    <t>206. OTI - SERVICIO DE SOPORTE Y MANTENIMIENTO DE SOFTWARE</t>
  </si>
  <si>
    <t>OS - 0000436</t>
  </si>
  <si>
    <t>10408030370 - FLORES VILCHEZ JAIME MEDARDO</t>
  </si>
  <si>
    <t>OS - 0000437</t>
  </si>
  <si>
    <t>10072585556 - MOJOVICH PITA FELIX LEOPOLDO</t>
  </si>
  <si>
    <t>208. OGA - SERVICIO ESPECIALIZADO EN MATERIA LEGAL</t>
  </si>
  <si>
    <t>OS - 0000438</t>
  </si>
  <si>
    <t>10710329708 - URETA PALOMINO MARCIA ALESSANDRA</t>
  </si>
  <si>
    <t>209. OTI - SERVICIO DE SOPORTE TÉCNICO DE EQUIPOS DE COMPUTO</t>
  </si>
  <si>
    <t>OS - 0000440</t>
  </si>
  <si>
    <t>OS - 0000446</t>
  </si>
  <si>
    <t>10459758696 - ARANA MUÑOZ JESUS ANDREWS</t>
  </si>
  <si>
    <t>211. OTI - SERVICIO DE SOPORTE Y MANTENIMIENTO DE SOFTWARE</t>
  </si>
  <si>
    <t>OS - 0000448</t>
  </si>
  <si>
    <t>10421062256 - RIOS BLANCAS ANGEL</t>
  </si>
  <si>
    <t>212. OTI - SERVICIO DE MONITOREO DE SOLUCIONES DE TI DE LAS SEDES MAC</t>
  </si>
  <si>
    <t>OS - 0000449</t>
  </si>
  <si>
    <t>213. SG - SERVICIO DE APOYO LEGAL</t>
  </si>
  <si>
    <t>OS - 0000451</t>
  </si>
  <si>
    <t>214. OTI-SUSCRIPCION ANUAL A LICENCIA DE SOFTWARE</t>
  </si>
  <si>
    <t>OS - 0000455</t>
  </si>
  <si>
    <t>20492979041 - FALCON SYSTEMS S.A.C.</t>
  </si>
  <si>
    <t>215. DVGT - SERVICIO DE ELABORACION DE CONTENIDOS DE GOBERNANZA TERRITORIAL</t>
  </si>
  <si>
    <t>OS - 0000456</t>
  </si>
  <si>
    <t>216. SSSAR - SERVICIO DE SEGUIMIENTO Y MONITOREO DE PLAN DE ACTIVIDADES</t>
  </si>
  <si>
    <t>OS - 0000461</t>
  </si>
  <si>
    <t>10409556171 - PEREZ GUERRERO MARIA DIANA</t>
  </si>
  <si>
    <t>217. SSCAC - SERVICIO DE SEGUIMIENTO Y MONITOREO DE PLAN DE ACTIVIDADES</t>
  </si>
  <si>
    <t>OS - 0000462</t>
  </si>
  <si>
    <t>218. SSTED - SERVICIO ESPECIALIZADO EN INFORMATICA</t>
  </si>
  <si>
    <t>OS - 0000463</t>
  </si>
  <si>
    <t>10087853115 - FLORES ROSAS JAVIER ARMANDO</t>
  </si>
  <si>
    <t>OS - 0000464</t>
  </si>
  <si>
    <t>10095983168 - AGÜERO OLIVOS WILLIAMS DANTE</t>
  </si>
  <si>
    <t>220. OAA - SERVICIO DE PROCESO DE SANEAMIENTO FISICO LEGAL DE PREDIOS</t>
  </si>
  <si>
    <t>OS - 0000467</t>
  </si>
  <si>
    <t>10105437728 - VASQUEZ AGUERO DIANA KARINA</t>
  </si>
  <si>
    <t>221. ORH - SERVICIO ESPECIALIZADO EN DISEÑO GRAFICO</t>
  </si>
  <si>
    <t>OS - 0000469</t>
  </si>
  <si>
    <t>222. OTI - SERVICIO DE IMPLEMENTACION DE SISTEMAS INFORMATICOS</t>
  </si>
  <si>
    <t>OS - 0000470</t>
  </si>
  <si>
    <t>10458466306 - SALAS COZ ERWIN ERASMO</t>
  </si>
  <si>
    <t>223. OPII - SERVICIO DE SISTEMATIZACION DE INFORMACION</t>
  </si>
  <si>
    <t>OS - 0000472</t>
  </si>
  <si>
    <t>10425925925 - CAMPOS BENDEZU CYNTHIA EDITH</t>
  </si>
  <si>
    <t>224. OPII - SERVICIO DE REDACCION DE DOCUMENTOS</t>
  </si>
  <si>
    <t>OS - 0000473</t>
  </si>
  <si>
    <t>10086122052 - TUYA CHAVEZ ANANIAS HUGO</t>
  </si>
  <si>
    <t>225. SC - SERVICIO DE APOYO LEGAL PARA EL SEGUIMIENTO Y CONSOLIDACION DE LOS AVANCES REALIZADOS</t>
  </si>
  <si>
    <t>OS - 0000474</t>
  </si>
  <si>
    <t>10093948942 - MIRANDA ANGELES JOSE ANTONIO MARTIN</t>
  </si>
  <si>
    <t>226. CONTRATO N° 12-2017-MANTENIMIENTO PREVENTIVO, LIMPIEZA Y SEGURIDAD DE LA SEDE PCM SCHEL - DICIEMBRE 2020</t>
  </si>
  <si>
    <t>OS - 0000478</t>
  </si>
  <si>
    <t>227. ORH - SERVICIO ESPECIALIZADO EN TEMAS DE GESTION DE POLITICA DE RECURSOS HUMANOS</t>
  </si>
  <si>
    <t>OS - 0000475</t>
  </si>
  <si>
    <t>228. OGAJ - SERVICIO DE EVALUACION DE EXPEDIENTES Y PROYECCION DE INFORMES LEGALES.</t>
  </si>
  <si>
    <t>OS - 0000477</t>
  </si>
  <si>
    <t>229. OAA - SERVICIO DE ASISTENCIA EN GESTION DE LAS CONTRATACIONES PUBLICAS</t>
  </si>
  <si>
    <t>OS - 0000481</t>
  </si>
  <si>
    <t>230. OAA - SERVICIO ESPECIALIADO EN EJECUCION CONTRACTUAL</t>
  </si>
  <si>
    <t>OS - 0000484</t>
  </si>
  <si>
    <t>10704906078 - MORAN INGA OSHIN MAYUMI</t>
  </si>
  <si>
    <t>231. OAA - SERVICIO ESPECIALIZADO EN MATERIA LEGAL</t>
  </si>
  <si>
    <t>OS - 0000485</t>
  </si>
  <si>
    <t>232. SSSCAC - SERVICIO DE SOPORTE INFORMATICO</t>
  </si>
  <si>
    <t>OS - 0000482</t>
  </si>
  <si>
    <t>233. OTI - SERVICIO DE IMPLEMENTACION DE SISTEMAS INFORMATICOS</t>
  </si>
  <si>
    <t>OS - 0000491</t>
  </si>
  <si>
    <t>10429797280 - COTRINA ESPINOZA MIGUEL ANGEL</t>
  </si>
  <si>
    <t>234. ORH - SERVICIO ESPECIALIZADO EN RECURSOS HUMANOS</t>
  </si>
  <si>
    <t>OS - 0000492</t>
  </si>
  <si>
    <t>OS - 0000493</t>
  </si>
  <si>
    <t>20551302998 - GETECH PERU S.A.C.</t>
  </si>
  <si>
    <t>236. GA - SERVICIO DE ASISTENCIA PARA REVISION Y/O ANALISIS DE LOS LINEAMIENTOS DE TRANSFERENCIA</t>
  </si>
  <si>
    <t>OS - 0000495</t>
  </si>
  <si>
    <t>10079727691 - PERALTILLA MARTINEZ MIRKO LEONIDAS</t>
  </si>
  <si>
    <t>237. SSCAC - SERVICIO ESPECIALIZADO EN INGENIERIA ELECTROMECANICA</t>
  </si>
  <si>
    <t>OS - 0000502</t>
  </si>
  <si>
    <t>10802688348 - ÑECO HUAMAN YAMIL</t>
  </si>
  <si>
    <t>238. ADQ DE MATERIALES PARA SERV DE MANTENIMIENTO PREVENTIVO Y CORRECTIVO SEDE PALACIO DE GOBIERNO PCM</t>
  </si>
  <si>
    <t>OC - 0000042</t>
  </si>
  <si>
    <t>20602727514 - SUMINISTROS FERRETEROS FEL E.I.R.L.</t>
  </si>
  <si>
    <t>239. SERVICIO DE CALL CENTER PARA LA ATENCION DE LLAMADAS TELEFONICAS PARA LA PLATAFORMA MAC</t>
  </si>
  <si>
    <t>OS - 0000508</t>
  </si>
  <si>
    <t>20606146958 - GALA PUBLICIDAD Y EVENTOS E.I.R.L.</t>
  </si>
  <si>
    <t>240. ORH-ADQUISICION DE MASCARILLAS QUIRURGICAS DESCARTABLE PARALOS/LAS SERVIDORES/AS PCM</t>
  </si>
  <si>
    <t>OC - 0000049</t>
  </si>
  <si>
    <t>20602675107 - BIENES Y SERVICIOS GENERALES DOMENICA E.I.R.L.</t>
  </si>
  <si>
    <t>OC - 0000050</t>
  </si>
  <si>
    <t>20295076781 - FAMODEMM S.R.LTDA.</t>
  </si>
  <si>
    <t>242. EJECUCION DE CINCO (05) POZOS A TIERRA PARA LAS SEDES PALACIO DE GOBIERNO Y JULIAN PIÑEIRO DE LA PCM</t>
  </si>
  <si>
    <t>OS - 0000511</t>
  </si>
  <si>
    <t>20601325927 - MTM INGENIERIA Y GESTION S.A.C</t>
  </si>
  <si>
    <t>243. OAA - SERVICIO ESPECIALIZADO EN CONTRATACIONES DEL ESTADO</t>
  </si>
  <si>
    <t>OS - 0000513</t>
  </si>
  <si>
    <t>10072019402 - RUIDIAS LA MADRID JORGE GUSTAVO</t>
  </si>
  <si>
    <t>244. SSCAC - SERVICIO DE ESPECIALISTA EN INFRAESTRUCTURA PARA LASUBSECRETARIA DE CALIDAD DE ATENCION</t>
  </si>
  <si>
    <t>OS - 0000519</t>
  </si>
  <si>
    <t>10099772200 - CHAVEZ DULANTO MANUEL FELIX</t>
  </si>
  <si>
    <t>245. OGA - SERVICIO ESPECIALIZADO EN COSTOS Y PRESUPUESTO DE OBRAS CIVILES</t>
  </si>
  <si>
    <t>OS - 0000522</t>
  </si>
  <si>
    <t>246. SSCAC - SERVICIO DE GESTION ADMINISTRATIVA</t>
  </si>
  <si>
    <t>OS - 0000527</t>
  </si>
  <si>
    <t>247. OPII - SERVICIO DE ANALISIS, DISEÑO Y PLAN DE MEDIOS DE COMUNICACION</t>
  </si>
  <si>
    <t>OS - 0000529</t>
  </si>
  <si>
    <t>248. OCGIS - SERVICIO ESPECIALIZADO EN POLITICAS PUBLICAS</t>
  </si>
  <si>
    <t>OS - 0000532</t>
  </si>
  <si>
    <t>249. SSCAC - SERVICIO DE SOPORTE ADMINISTRATIVO PARA EL SEGUIMIENTO DE REQUERIMIENTOS Y CONFORMIDADES</t>
  </si>
  <si>
    <t>OS - 0000526</t>
  </si>
  <si>
    <t>10430186677 - HUAMAN FONSECA EDER TONY</t>
  </si>
  <si>
    <t>OC - 0000058</t>
  </si>
  <si>
    <t>20521015650 - CENTER TOOLS S.A.C.</t>
  </si>
  <si>
    <t>251. SSCAC - SERVICIO DE APOYO TECNICO EN ARBITRAJE Y SEGUIMIENTO CONTRACTUAL</t>
  </si>
  <si>
    <t>OS - 0000554</t>
  </si>
  <si>
    <t>OS - 0000561</t>
  </si>
  <si>
    <t>20601102456 - CORPORACION INNEXA PERU S.A.C.</t>
  </si>
  <si>
    <t>253. OGAJ - SERVICIO DE ELABORACION DE INFORME TÉCNICO LEGAL</t>
  </si>
  <si>
    <t>OS - 0000566</t>
  </si>
  <si>
    <t>OS - 0000568</t>
  </si>
  <si>
    <t>10403774311 - BRICEÑO ALVA PATRICIA</t>
  </si>
  <si>
    <t>255. OGPP - SERVICIO DE ASESORIA EN GESTION PUBLICA</t>
  </si>
  <si>
    <t>OS - 0000571</t>
  </si>
  <si>
    <t>OS - 0000576</t>
  </si>
  <si>
    <t>OS - 0000577</t>
  </si>
  <si>
    <t>10701256129 - ESPINOZA TUESTA RENZO</t>
  </si>
  <si>
    <t>OS - 0000578</t>
  </si>
  <si>
    <t>10257206497 - ATOCHE AREVALO MIGUEL ANGEL</t>
  </si>
  <si>
    <t>259. OPII - SERVICIO DE DIGITALIZACION Y SISTEMATIZACION DE INFORMACION</t>
  </si>
  <si>
    <t>OS - 0000580</t>
  </si>
  <si>
    <t>260. OPII - SERVICIO DE REGISTRO AUDIOVISUAL</t>
  </si>
  <si>
    <t>OS - 0000583</t>
  </si>
  <si>
    <t>10102212059 - MATTA BUSTAMANTE AURELIO JESUS</t>
  </si>
  <si>
    <t>261. OCGIS - SERVICIO ESPECIALIZADO EN POLITICAS PUBLICAS</t>
  </si>
  <si>
    <t>OS - 0000585</t>
  </si>
  <si>
    <t>OS - 0000590</t>
  </si>
  <si>
    <t>10108090460 - SELEM NOVOA JOSE ALEJANDRO</t>
  </si>
  <si>
    <t>263. OPII - SERVICIO DE COORDINACION DE DIFUSION EN MEDIOS DE COMUNICACION</t>
  </si>
  <si>
    <t>OS - 0000592</t>
  </si>
  <si>
    <t>10099505619 - GASTAÑADUI RAMIREZ ALVARO</t>
  </si>
  <si>
    <t>OS - 0000594</t>
  </si>
  <si>
    <t>265. ORH - SERVICIO PARA LA GESTION Y SEGUIMIENTO DE CONTRATACIONES</t>
  </si>
  <si>
    <t>OS - 0000595</t>
  </si>
  <si>
    <t>10081389565 - GUERRA BLANCO GERARDO</t>
  </si>
  <si>
    <t>266. ADQUISICION DE IMPRESORAS MULTIFUNCIONALES - PCM</t>
  </si>
  <si>
    <t>OC - 0000068</t>
  </si>
  <si>
    <t>267. SSTED - SERVICIO DE ANALISTA PROGRAMADOR</t>
  </si>
  <si>
    <t>OS - 0000599</t>
  </si>
  <si>
    <t>10102976415 - MAMANI HUAYTA NEREO AQUILES</t>
  </si>
  <si>
    <t>268. ORH - SERVICIO DE MOMNITOREO DE SISTEMAS ADMINISTRATIVOS</t>
  </si>
  <si>
    <t>OS - 0000600</t>
  </si>
  <si>
    <t>269. SG - SERVICIO DE APOYO ADMINISTRATIVO</t>
  </si>
  <si>
    <t>OS - 0000601</t>
  </si>
  <si>
    <t>OC - 0000073</t>
  </si>
  <si>
    <t>20548600724 - AMOBLADOS G &amp; H E.I.R.L.</t>
  </si>
  <si>
    <t>OC - 0000072</t>
  </si>
  <si>
    <t>20604641501 - GRUPO EMPRESARIAL NAZCA S.A.C.</t>
  </si>
  <si>
    <t>OC - 0000075</t>
  </si>
  <si>
    <t>OC - 0000077</t>
  </si>
  <si>
    <t>274. OPII - SERVICIO DE MONITOREO DE PAGINA WEB Y REDES SOCIALES</t>
  </si>
  <si>
    <t>OS - 0000611</t>
  </si>
  <si>
    <t>OS - 0000613</t>
  </si>
  <si>
    <t>20492993973 - INTEGRITY PERU S.A.C.</t>
  </si>
  <si>
    <t>276. ADQUISICION DE ACCESORIOS PARA EL CENTRO MAC DE CAJAMARCA</t>
  </si>
  <si>
    <t>OC - 0000085</t>
  </si>
  <si>
    <t>277. OPII - SERVICIO DE REGISTRO FOTOGRAFICO Y EDICION DE FOTOGRAFIAS</t>
  </si>
  <si>
    <t>OS - 0000615</t>
  </si>
  <si>
    <t>278. ORH - SERVICIO ESPECIALIZADO EN MATERIA LEGAL.</t>
  </si>
  <si>
    <t>OS - 0000620</t>
  </si>
  <si>
    <t>10053913321 - DAPENA MORALES JONATHAN</t>
  </si>
  <si>
    <t>279. OAA - SERVICIO DE ANALISTA EN CONTRATACIONES DEL ESTADO.</t>
  </si>
  <si>
    <t>OS - 0000621</t>
  </si>
  <si>
    <t>280. OTI - SERVICIO ESPECIALIZADO EN GESTION DE PROYECTOS</t>
  </si>
  <si>
    <t>OS - 0000622</t>
  </si>
  <si>
    <t>281. OTI- SERVICIO DE SUSCRIPCION ANUAL DE SOFTWARE DE DISEÑO</t>
  </si>
  <si>
    <t>OS - 0000624</t>
  </si>
  <si>
    <t>282. OAA - SERVICIO DE APOYO LEGAL EN LA GESTION PUBLICA</t>
  </si>
  <si>
    <t>OS - 0000628</t>
  </si>
  <si>
    <t>283. OGPP - SERVICIO ESPECIALIZADO EN MODERNIZACION DE LA GESTION PUBLICA</t>
  </si>
  <si>
    <t>OS - 0000634</t>
  </si>
  <si>
    <t>284. OGA - SERVICIO DE ASISTENCIA EN TEMAS DE ARQUITECTURA</t>
  </si>
  <si>
    <t>OS - 0000635</t>
  </si>
  <si>
    <t>285. SERVICIO DE EMISION DE BOLETOS AEREOS - PCM</t>
  </si>
  <si>
    <t>OS - 0000631</t>
  </si>
  <si>
    <t>20341841357 - LATAM AIRLINES PERU S.A.</t>
  </si>
  <si>
    <t>OS - 0000642</t>
  </si>
  <si>
    <t>OS - 0000643</t>
  </si>
  <si>
    <t>288. SERVICIO DE SUSCRIPCION DE 06 LICENCIAS DE SOFTWARE DE DISEÑO GRAFICO</t>
  </si>
  <si>
    <t>OS - 0000645</t>
  </si>
  <si>
    <t>289. OGPP - SERVICIO ESPECIALIZADO EN MODERNIZACION DE LA GESTION PUBLICA</t>
  </si>
  <si>
    <t>OS - 0000647</t>
  </si>
  <si>
    <t>290. OGPP - SERVICIO ESPECIALIZADO EN PLANIFICACION</t>
  </si>
  <si>
    <t>OS - 0000649</t>
  </si>
  <si>
    <t>291. OGPP - SERVICIO ESPECIALIZADO EN PLANEAMIENTO</t>
  </si>
  <si>
    <t>OS - 0000650</t>
  </si>
  <si>
    <t>OC - 0000095</t>
  </si>
  <si>
    <t>293. OGAJ - SERVICIO DE COORDINACION Y GESTION ADMINISTRATIVA</t>
  </si>
  <si>
    <t>OS - 0000656</t>
  </si>
  <si>
    <t>294. SC - SERVICIO DE APOYO LEGAL</t>
  </si>
  <si>
    <t>OS - 0000658</t>
  </si>
  <si>
    <t>295. SC - SERVICIO DE APOYO LEGAL</t>
  </si>
  <si>
    <t>OS - 0000659</t>
  </si>
  <si>
    <t>296. SC - SERVICIO DE APOYO LEGAL</t>
  </si>
  <si>
    <t>OS - 0000660</t>
  </si>
  <si>
    <t>297. OGAJ - SERVICIO DE ASESORIA LEGAL</t>
  </si>
  <si>
    <t>OS - 0000657</t>
  </si>
  <si>
    <t>OC - 0000098</t>
  </si>
  <si>
    <t>299. OAA - SERVICIO DE SUPERVISION DE TRANSPORTE</t>
  </si>
  <si>
    <t>OS - 0000661</t>
  </si>
  <si>
    <t>10091893351 - CABRERA ALVIZURI MARIANO</t>
  </si>
  <si>
    <t>300. OCGIS - SERVICIO ESPECIALIZADO EN POLITICAS PUBLICAS</t>
  </si>
  <si>
    <t>OS - 0000663</t>
  </si>
  <si>
    <t>301. SG - SERVICIO DE APOYO LEGAL</t>
  </si>
  <si>
    <t>OS - 0000670</t>
  </si>
  <si>
    <t>302. OAA - SERVICIO DE ASISTENCIA EN TEMAS DE ARQUITECTURA</t>
  </si>
  <si>
    <t>OS - 0000685</t>
  </si>
  <si>
    <t>303. OAA - SERVICIO DE ASISTENCIA TECNICA EN INGENIERIA</t>
  </si>
  <si>
    <t>OS - 0000686</t>
  </si>
  <si>
    <t>304. OAA - SERVICIO ESPECIALIZADO EN TEMAS DE ELECTRICIDAD</t>
  </si>
  <si>
    <t>OS - 0000691</t>
  </si>
  <si>
    <t>305. OAA - SERVICIO DE SEGUIMIENTO DE CONTRATOS DE SERVICIOS BASICOS</t>
  </si>
  <si>
    <t>OS - 0000692</t>
  </si>
  <si>
    <t>306. OAA - SERVICIO DE SUPERVICION DE SERVICIOS GENERALES</t>
  </si>
  <si>
    <t>OS - 0000693</t>
  </si>
  <si>
    <t>307. OAA - SERVICIO DE ESPECIALISTA EN CONTRATACIONES DEL ESTADO</t>
  </si>
  <si>
    <t>OS - 0000694</t>
  </si>
  <si>
    <t>308. OAA - SERVICIO ESPECIALIZADO EN CONTROL PATRIMONIAL</t>
  </si>
  <si>
    <t>OS - 0000695</t>
  </si>
  <si>
    <t>309. OAA - SERVICIO ESPECIALIZADO EN CONTROL PATRIMONIAL</t>
  </si>
  <si>
    <t>OS - 0000696</t>
  </si>
  <si>
    <t>310. SGSD - SERVICIO DE ANALISIS Y ELABORACION DE INFORMES TECNICOS</t>
  </si>
  <si>
    <t>OS - 0000672</t>
  </si>
  <si>
    <t>10255306231 - HERNANDEZ TERRONES MAGDA VIOLETA</t>
  </si>
  <si>
    <t>311. OPII SERVICIO DE MONTAJE DE EXPOSICION FOTOGRAFICA PARA LA PCM,</t>
  </si>
  <si>
    <t>OS - 0000704</t>
  </si>
  <si>
    <t>10097046013 - DE LA CRUZ RUIZ JESUS ROBERTO</t>
  </si>
  <si>
    <t>312. OPII - SERVICIO DE REGISTRO FOTOGRAFICO Y EDICION DE FOTOGRAFIAS</t>
  </si>
  <si>
    <t>OS - 0000706</t>
  </si>
  <si>
    <t>313. OAA - SERVICIO ESPECIALIZADO EN CONTRATACIONES PUBLICAS</t>
  </si>
  <si>
    <t>OS - 0000711</t>
  </si>
  <si>
    <t>OS - 0000714</t>
  </si>
  <si>
    <t>315. OGA - SERVICIO ESPECIALIZADO EN MATERIA LEGAL</t>
  </si>
  <si>
    <t>OS - 0000725</t>
  </si>
  <si>
    <t>316. OAA - SERVICIO ESPECIALIZADO EN CONTRATACIONES PUBLICAS</t>
  </si>
  <si>
    <t>OS - 0000726</t>
  </si>
  <si>
    <t>317. OAA - SERVICIO DE ANALISTA EN CONTRATACIONES DEL ESTADO</t>
  </si>
  <si>
    <t>OS - 0000727</t>
  </si>
  <si>
    <t>318. OGTI - SERVICIO DE SOPORTE Y MANTENIMIENTO DE SOFTWARE</t>
  </si>
  <si>
    <t>OS - 0000729</t>
  </si>
  <si>
    <t>OC - 0000104</t>
  </si>
  <si>
    <t>320. ORH - SERVICIO ESPECIALIZADO EN COMUNICACION INTERNA</t>
  </si>
  <si>
    <t>OS - 0000739</t>
  </si>
  <si>
    <t>10700201100 - FARFAN TANG JAZMIN ALICIA</t>
  </si>
  <si>
    <t>321. OGTI - SERVICIO DE SOPORTE Y MANTENIMIENTO DE SOFTWARE</t>
  </si>
  <si>
    <t>OS - 0000743</t>
  </si>
  <si>
    <t>322. OGPP - SERVICIO ESPECIALIZADO EN PLANEAMIENTO ESTRATEGICO</t>
  </si>
  <si>
    <t>OS - 0000744</t>
  </si>
  <si>
    <t>323. OGPP - SERVICIO ESPECIALIZADO EN POLITICAS PUBLICAS</t>
  </si>
  <si>
    <t>OS - 0000745</t>
  </si>
  <si>
    <t>324. OAA - SERVICIO ESPECIALIZADO EN EJECUCION CONTRACTUAL</t>
  </si>
  <si>
    <t>OS - 0000747</t>
  </si>
  <si>
    <t>325. OA - SERVICIO DE ASISTENCIA LEGAL EN MATERIA DE CONTRATACIONES DEL ESTADO</t>
  </si>
  <si>
    <t>OS - 0000748</t>
  </si>
  <si>
    <t>OS - 0000749</t>
  </si>
  <si>
    <t>327. OGTI - SERVICIO DE SOPORTE Y MANTENIMIENTO DE SOFTWARE</t>
  </si>
  <si>
    <t>OS - 0000742</t>
  </si>
  <si>
    <t>10410276599 - SILVA ROMERO FRANK JAVIER</t>
  </si>
  <si>
    <t>OS - 0000751</t>
  </si>
  <si>
    <t>329. OCT - SERVICIO ESPECIALIZADO EN CONTROL PREVIO Y REVISION</t>
  </si>
  <si>
    <t>OS - 0000752</t>
  </si>
  <si>
    <t>330. OCT - SERVICIO ESPECIALIZADO EN TESORERIA</t>
  </si>
  <si>
    <t>OS - 0000754</t>
  </si>
  <si>
    <t>331. ORH - SERVICIO ESPECIALIZADO EN RECURSOS HUMANOS</t>
  </si>
  <si>
    <t>OS - 0000758</t>
  </si>
  <si>
    <t>332. OGTI - SERVICIO DE IMPLEMENTACION DE SISTEMAS INFORMATICOS</t>
  </si>
  <si>
    <t>OS - 0000759</t>
  </si>
  <si>
    <t>10406013389 - RUFASTO HALIRE WILBER RAUL</t>
  </si>
  <si>
    <t>333. OAA - SERVICIO ESPECIALIZADO EN EJECUCION CONTRACTUAL</t>
  </si>
  <si>
    <t>OS - 0000733</t>
  </si>
  <si>
    <t>334. OGAJ - SERVICIO DE ASESORIA LEGAL</t>
  </si>
  <si>
    <t>OS - 0000763</t>
  </si>
  <si>
    <t>OC - 0000106</t>
  </si>
  <si>
    <t>OC - 0000107</t>
  </si>
  <si>
    <t>OC - 0000108</t>
  </si>
  <si>
    <t>20546595553 - INSUMOS &amp; SUMINISTROS DICAMEL S.A.C.</t>
  </si>
  <si>
    <t>OC - 0000109</t>
  </si>
  <si>
    <t>20538491056 - EMPORIUM SERVICE S.A.C</t>
  </si>
  <si>
    <t>OC - 0000112</t>
  </si>
  <si>
    <t>20601013607 - CONSORCIO MADI S.A.C.</t>
  </si>
  <si>
    <t>OC - 0000114</t>
  </si>
  <si>
    <t>20607538736 - FMS INVERSIONES E INDUSTRIA S.A.C.</t>
  </si>
  <si>
    <t>OC - 0000119</t>
  </si>
  <si>
    <t>342. SERVICIO DE LIMPIEZA TEMPORAL PARA EL MAC CAJAMARCA</t>
  </si>
  <si>
    <t>OS - 0000780</t>
  </si>
  <si>
    <t>20601819563 - ICAPERU S.R.L.</t>
  </si>
  <si>
    <t>343. SERVICIO DE TOMA DE PRUEBAS DE DIAGNOSTICOS DE ANTIGENO PARA EK DESCARTE DE LA COID -19</t>
  </si>
  <si>
    <t>OS - 0000781</t>
  </si>
  <si>
    <t>344. ADQUISICION DE DISPENSADORES Y TACHOS PARA EL MAC CAJAMARCA</t>
  </si>
  <si>
    <t>OC - 0000128</t>
  </si>
  <si>
    <t>OS - 0000785</t>
  </si>
  <si>
    <t>20517930998 - PROSEGUR ACTIVA PERU S.A.</t>
  </si>
  <si>
    <t>OS - 0000791</t>
  </si>
  <si>
    <t>347. SERVICIO DE EMISION DE BOLETOS AEREOS - PCM</t>
  </si>
  <si>
    <t>OS - 0000793</t>
  </si>
  <si>
    <t>OC - 0000167</t>
  </si>
  <si>
    <t>20604544336 - SUMINISTROS DEL PERU A &amp; C E.I.R.L.</t>
  </si>
  <si>
    <t>OC - 0000170</t>
  </si>
  <si>
    <t>OC - 0000171</t>
  </si>
  <si>
    <t>20605638890 - IVDECI S.A.C.</t>
  </si>
  <si>
    <t>OC - 0000178</t>
  </si>
  <si>
    <t>352. OAA-ADQUISICIÓN DE EQUIPOS DE ILUMINACIÓN DE LAS DISTINTAS SEDES DE LA PCM - PANEL LED 60X60CM</t>
  </si>
  <si>
    <t>OC - 0000179</t>
  </si>
  <si>
    <t>20602063888 - IMPORT SUMIN PERU S.A.C.</t>
  </si>
  <si>
    <t>353. OGAJ - SERVICIO DE ELABORACION DE DOCUMENTOS DE GESTION</t>
  </si>
  <si>
    <t>OS - 0000838</t>
  </si>
  <si>
    <t>354. OGAJ - SERVICIO DE ELABORACION DE INFORME TÉCNICO LEGAL</t>
  </si>
  <si>
    <t>OS - 0000837</t>
  </si>
  <si>
    <t>355. SERVICIO MANTENIMIENTO PREVENTIVO Y CORRECTIVO DE EQUIPOS DE AIRE ACONDICIONADO PARA MAC LIMA ESTE</t>
  </si>
  <si>
    <t>OS - 0000839</t>
  </si>
  <si>
    <t>20601757967 - VEJUS S.A.C.</t>
  </si>
  <si>
    <t>356. OA - SERVICIO DE ASISTENCIA EN SERVICIOS GENERALES</t>
  </si>
  <si>
    <t>OS - 0000840</t>
  </si>
  <si>
    <t>10080535924 - MORA VIDAL JOSE ANDRES</t>
  </si>
  <si>
    <t>357. SD - SERVICIO DE ANALISIS ADMINISTRATIVO</t>
  </si>
  <si>
    <t>OS - 0000848</t>
  </si>
  <si>
    <t>358. SSCS - SERVICIO ESPECIALIZADO PRESUPUESTAL E IMPLEMENTACIONDE LA NORMA TÉCNICA DE LA GESTION</t>
  </si>
  <si>
    <t>OS - 0000853</t>
  </si>
  <si>
    <t>359. SSCS - SERVICIO ADMINISTRATIVO PARA EL ABASTECIMIENTO Y SEGUIMIENTO DE BIENES Y SERVICIOS</t>
  </si>
  <si>
    <t>OS - 0000856</t>
  </si>
  <si>
    <t>360. SSCS - SERVICIO DE ESPECIALISTA MECANICO - ELÉCTRICO</t>
  </si>
  <si>
    <t>OS - 0000857</t>
  </si>
  <si>
    <t>361. SSCS - SERVICIO DE ESPECIALISTA EN INFRAESTRUCTURA</t>
  </si>
  <si>
    <t>OS - 0000858</t>
  </si>
  <si>
    <t>362. ADQUISICION E INSTALACION DE MAMPARAS DE CRISTAL TEMPLADO PARA LA SECRETARIA DE GOBIERNO Y TRANSFORM</t>
  </si>
  <si>
    <t>OC - 0000195</t>
  </si>
  <si>
    <t>20392703234 - INVERSIONES Y SERVICIOS AVIAPER S.A.C</t>
  </si>
  <si>
    <t>363. OGA - SERVICIO ESPECIALIZADO EN INGENIERIA ELECTROMECANICA</t>
  </si>
  <si>
    <t>OS - 0000868</t>
  </si>
  <si>
    <t>10472991081 - BUENDIA SOTO ANGHELLO JHUDA</t>
  </si>
  <si>
    <t>364. PP - SERVICIO DE ANALISIS E IMPULSO DE PROCESOS JUDICIALES</t>
  </si>
  <si>
    <t>OS - 0000869</t>
  </si>
  <si>
    <t>10414376903 - TRIPI ROSSEL SALVATTORE LEONARDO</t>
  </si>
  <si>
    <t>365. SC - SERVICIO DE APOYO LEGAL</t>
  </si>
  <si>
    <t>OS - 0000871</t>
  </si>
  <si>
    <t>366. SC - SERVICIO DE APOYO LEGAL</t>
  </si>
  <si>
    <t>OS - 0000872</t>
  </si>
  <si>
    <t>367. SC - SERVICIO DE APOYO LEGAL</t>
  </si>
  <si>
    <t>OS - 0000873</t>
  </si>
  <si>
    <t>368. SC - SERVICIO DE APOYO LEGAL</t>
  </si>
  <si>
    <t>OS - 0000874</t>
  </si>
  <si>
    <t>369. OPII - SERVICIO DE REGISTRO FOTOGRAFICO</t>
  </si>
  <si>
    <t>OS - 0000883</t>
  </si>
  <si>
    <t>370. OPII - SERVICIO DE REGISTRO AUDIOVISUAL</t>
  </si>
  <si>
    <t>OS - 0000884</t>
  </si>
  <si>
    <t>371. OPII - SERVICIO DE GESTION Y MONITOREO DE REDES SOCIALES</t>
  </si>
  <si>
    <t>OS - 0000885</t>
  </si>
  <si>
    <t>10416162587 - LA NOIRE SEDANO VICTOR MANUEL</t>
  </si>
  <si>
    <t>372. OPII - SERVICIO DE ELABORACION DE DIAGNOSTICO DEL ESTADO SITUACIONAL DE ATENCION</t>
  </si>
  <si>
    <t>OS - 0000887</t>
  </si>
  <si>
    <t>10442089839 - OCAÑA LOPEZ JORGE ALONZO</t>
  </si>
  <si>
    <t>373. OPII - SERVICIO DE SISTEMATIZACION DE INFORMACION</t>
  </si>
  <si>
    <t>OS - 0000890</t>
  </si>
  <si>
    <t>374. OPII - SERVICIO DE SISTEMATIZACION DE INFORMACION</t>
  </si>
  <si>
    <t>OS - 0000891</t>
  </si>
  <si>
    <t>375. OPII - SERVICIO DE REDACCION DE DOCUMENTOS</t>
  </si>
  <si>
    <t>OS - 0000892</t>
  </si>
  <si>
    <t>376. SERVICIO DE EMISION DE BOLETOS AEREOS</t>
  </si>
  <si>
    <t>OS - 0000893</t>
  </si>
  <si>
    <t>377. OGA - SERVICIO ESPECIALIZADO EN EVALUACION DE PROYECTOS DE INVERSION PUBLICA</t>
  </si>
  <si>
    <t>OS - 0000894</t>
  </si>
  <si>
    <t>378. OPII - SERVICIO DE ANALISIS, DISEÑO Y PLAN DE MEDIOS DE COMUNICACION</t>
  </si>
  <si>
    <t>OS - 0000898</t>
  </si>
  <si>
    <t>379. SSCS - SERVICIO DE ESPECIALISTA EN ARQUITECTURA</t>
  </si>
  <si>
    <t>OS - 0000910</t>
  </si>
  <si>
    <t>10400405404 - JAVE VILLENA DORIS NOEMI</t>
  </si>
  <si>
    <t>380. OA - SERVICIO ESPECIALIZADO EN INGENIERIA MECANICA</t>
  </si>
  <si>
    <t>OS - 0000919</t>
  </si>
  <si>
    <t>381. OA - SERVICIO ESPECIALIZADO EN TEMAS DE ELECTRICIDAD</t>
  </si>
  <si>
    <t>OS - 0000920</t>
  </si>
  <si>
    <t>382. OAA - SERVICIO DE SEGUIMIENTO DE SERVICIOS BASICOS, ENTRE OTROS</t>
  </si>
  <si>
    <t>OS - 0000921</t>
  </si>
  <si>
    <t>383. OA - CP - SERVICIO ESPECIALIZADO EN CONTROL PATRIMONIAL</t>
  </si>
  <si>
    <t>OS - 0000924</t>
  </si>
  <si>
    <t>384. SERVICIO DE EMISION DE BOLETOS AEREOS - PCM</t>
  </si>
  <si>
    <t>OS - 0000912</t>
  </si>
  <si>
    <t>385. OGPP - SERVICIO ESPECIALIZADO EN POLITICAS PUBLICAS</t>
  </si>
  <si>
    <t>OS - 0000934</t>
  </si>
  <si>
    <t>386. OA - SERVICIO DE ANALISTA EN TEMAS DE EJECUCION CONTRACTUAL</t>
  </si>
  <si>
    <t>OS - 0000937</t>
  </si>
  <si>
    <t>387. OA - SERVICIO DE ATENCION DE REQUERIMIENTOS EN MATERIA LEGAL DE CONTRATACIONES DEL ESTADO</t>
  </si>
  <si>
    <t>OS - 0000938</t>
  </si>
  <si>
    <t>388. SSCAS - SERVICIO DE APOYO LEGAL</t>
  </si>
  <si>
    <t>OS - 0000943</t>
  </si>
  <si>
    <t>10096729923 - CUEVA DIAZ KARINA VICTORIA</t>
  </si>
  <si>
    <t>OS - 0000956</t>
  </si>
  <si>
    <t>10705161343 - VELA CLAVO JORGE ENRIQUE</t>
  </si>
  <si>
    <t>OS - 0000955</t>
  </si>
  <si>
    <t>10440004119 - CANDELA CACERES ESMERALDA</t>
  </si>
  <si>
    <t>391. Contratación con una personal natural para la elaboración de informes de los casos de conflictividad conducidos y supervisados por la Secretaria de Gestión Social y Dialogo.</t>
  </si>
  <si>
    <t>OS - 0000954</t>
  </si>
  <si>
    <t>OS - 0957-M.D1641-ORH</t>
  </si>
  <si>
    <t>OS - 0000958</t>
  </si>
  <si>
    <t>394. Contratación con una personal natural para realizar el servicio de asistencia administrativa.</t>
  </si>
  <si>
    <t>OS - 0000960</t>
  </si>
  <si>
    <t>10258307254 - QUINONES QUINTANA GRAICY</t>
  </si>
  <si>
    <t>OS - 0000961</t>
  </si>
  <si>
    <t>10435759403 - PERALTA RAMIREZ CRHISTIAN JORGE</t>
  </si>
  <si>
    <t>OS - 0000962</t>
  </si>
  <si>
    <t>10107984467 - SALDANA ALVARADO LUIS ENRIQUE</t>
  </si>
  <si>
    <t>OS - 0000963</t>
  </si>
  <si>
    <t>10075415708 - VALCARCEL TOULLIER HECTOR GERARDO</t>
  </si>
  <si>
    <t>OS - 0000966</t>
  </si>
  <si>
    <t>10067821713 - AOKI FLORES CHRISTIAN ALBERTO</t>
  </si>
  <si>
    <t>399. SERVICIO ESPECIALIZADO EN INGENIERIA</t>
  </si>
  <si>
    <t>OS - 0000968</t>
  </si>
  <si>
    <t>OS - 0000972</t>
  </si>
  <si>
    <t>10415928705 - TRIGOSO VERGARAY MIULLER</t>
  </si>
  <si>
    <t>OS - 0000971</t>
  </si>
  <si>
    <t>20600200039 - GAMATEC SOLUCIONES TECNOLOGICAS S.A.C.</t>
  </si>
  <si>
    <t>402. SERVICIO DE SOPORTE TÉCNICO ADMINISTRATIVO Y ASISTENCIA EN LAS COORDINACIONES DE LA ALTA DIRECCION</t>
  </si>
  <si>
    <t>OS - 0000976</t>
  </si>
  <si>
    <t>10428250058 - RODRIGUEZ NEYRA MIRELLA</t>
  </si>
  <si>
    <t>403. SERVICIO DE EMISION DE BOLETOS AEREOS - PCM</t>
  </si>
  <si>
    <t>OS - 0000977</t>
  </si>
  <si>
    <t>OS - 0000984</t>
  </si>
  <si>
    <t>10081375602 - HOSTOS CHUMPITAZI VICTOR ANDRES</t>
  </si>
  <si>
    <t>OC - 0000222</t>
  </si>
  <si>
    <t>406. OGA - SERVICIO ESPECIALIZADO EN MATERIA LEGAL</t>
  </si>
  <si>
    <t>OS - 0000992</t>
  </si>
  <si>
    <t xml:space="preserve">407. Contratación del seguro de accidentes personales para el Presidente del Consejo de Ministros. </t>
  </si>
  <si>
    <t>OS - 0000996</t>
  </si>
  <si>
    <t>20332970411 - PACIFICO COMPAÑIA DE SEGUROS Y REASEGUROS</t>
  </si>
  <si>
    <t>408. SD - SERVICIO DE SEGUIMIENTO Y MONITOREO DE LA EJECUCION PRESUPUESTAL</t>
  </si>
  <si>
    <t>OS - 0001009</t>
  </si>
  <si>
    <t>409. OA-ADQUISICIÓN DE PISO LAMINADO PARA LAS OFICINAS DE LA SEDE PALACIO DE GOBIERNO DE LA PCM</t>
  </si>
  <si>
    <t>OC - 0000227</t>
  </si>
  <si>
    <t>410. SERVICIO DE EMISION DE BOLETOS AÉREOS - PCM</t>
  </si>
  <si>
    <t>OS - 0001026</t>
  </si>
  <si>
    <t>411. SERVICIO DE EMISION DE PASAJES AEREOS</t>
  </si>
  <si>
    <t>OS - 0001030</t>
  </si>
  <si>
    <t>OS - 0001037</t>
  </si>
  <si>
    <t>20251505111 - REPLICA S.R.LTDA.</t>
  </si>
  <si>
    <t>OC - 0000243</t>
  </si>
  <si>
    <t>20509131989 - JL BUSINESS AND SERVICE S.A.C.</t>
  </si>
  <si>
    <t>OS - 0001041</t>
  </si>
  <si>
    <t>20522169588 - SERVI REY E.I.R.L</t>
  </si>
  <si>
    <t>415. SERVICIO DE EMISION DE BOLETOS AEREOS - PCM</t>
  </si>
  <si>
    <t>OS - 0001044</t>
  </si>
  <si>
    <t>OS - 0001045</t>
  </si>
  <si>
    <t>20600735358 - DELTA SYSTEM PLUS SOCIEDAD ANONIMA CERRADA - DSP S.A.C.</t>
  </si>
  <si>
    <t>417. OGTI - ADQUISICION DE RPTOS PARA IMPRESORAS DE LA PCM</t>
  </si>
  <si>
    <t>OC - 0000263</t>
  </si>
  <si>
    <t>418. OGTI - ADQUISICION DE RESPUESTOS PARA LAS IMPRESORAS DE LA PCM</t>
  </si>
  <si>
    <t>OC - 000264</t>
  </si>
  <si>
    <t>OS - 0001097</t>
  </si>
  <si>
    <t>20604996512 - CORPORACION VLP S.A.C. - CORP. VLP S.A.C.</t>
  </si>
  <si>
    <t>420. SERVICIO DE MANTENIMIENTO DE MAMPARAS</t>
  </si>
  <si>
    <t>OS - 0001102</t>
  </si>
  <si>
    <t>421. SERVICIO DE MANTENIMEINTO DE SERVICIOS HIGIENICOS</t>
  </si>
  <si>
    <t>OS - 0001103</t>
  </si>
  <si>
    <t>20600250141 - CMTS CONTRATISTAS GENERALES S.A.C.</t>
  </si>
  <si>
    <t>OC - 0000285</t>
  </si>
  <si>
    <t>423. SERVICIO DE EMISION DE BOLETOS AÉREOS - PCM</t>
  </si>
  <si>
    <t>OS - 0001113</t>
  </si>
  <si>
    <t>424. COMPRA DE ARTIULOS DE LIMPIEZA PARA VEHICULOS</t>
  </si>
  <si>
    <t>OC - 0000289</t>
  </si>
  <si>
    <t>425. ADQUISICION DE EQUIPOS DE LIMPIEZA PARA LA PCM</t>
  </si>
  <si>
    <t>OC - 0000290</t>
  </si>
  <si>
    <t>20544751108 - TESIN PERU S.A.C.</t>
  </si>
  <si>
    <t>426. SSCS: SERVICIO DE AGUA Y ENERGIA ELÉCTRICA DEL MAC CAJAMARCA</t>
  </si>
  <si>
    <t>OS - 0001129</t>
  </si>
  <si>
    <t>20511315922 - REAL PLAZA S.R.L.</t>
  </si>
  <si>
    <t>427. SERVICIO DE EMISION DE BOLETOS AEREOS - PCM</t>
  </si>
  <si>
    <t>OS - 0001127</t>
  </si>
  <si>
    <t>SERVICIO DE ASISTENCIA TECNICA ADMINISTRATIVA</t>
  </si>
  <si>
    <t>ASP</t>
  </si>
  <si>
    <t>O/S</t>
  </si>
  <si>
    <t>10257940123- BRICEÑO CHAVEZ MARIA GIOVANNA</t>
  </si>
  <si>
    <t>CULMINADO</t>
  </si>
  <si>
    <t>SUSCRIPCIÓN ANUAL EN LÍNEA A PORTAL LABORAL</t>
  </si>
  <si>
    <t>20519147247- BUMERAN.COM PERU S.A.C</t>
  </si>
  <si>
    <t>SERVICIO DE ALIMENTACIÓN Y NUTRICIÓN HOSPITALARIA</t>
  </si>
  <si>
    <t>CD</t>
  </si>
  <si>
    <t>013-2020-PCM-ARCC</t>
  </si>
  <si>
    <t>20403341496- EMPRESA DE SERVICIOS RIO SANTA S.R.L.</t>
  </si>
  <si>
    <t>SERVICIO DE ASISTENCIA TECNICA EN COMUNICACIONES</t>
  </si>
  <si>
    <t>10444538312- HUANCAYA MATOS CARLOS FERNANDO</t>
  </si>
  <si>
    <t>SERVICIO DE IMPRESIONES EN GENERAL</t>
  </si>
  <si>
    <t>10428611433- ROSA ISIDRO CHAHUA</t>
  </si>
  <si>
    <t>MANTENIMIENTO PREVENTIVO DE CAMIONETA</t>
  </si>
  <si>
    <t>20606143126-360 AUTOMOTRIZ S.R.L.</t>
  </si>
  <si>
    <t>MANTENIMIENTO CORRECTIVO DE VEHICULOS EN GENERAL</t>
  </si>
  <si>
    <t>ALQUILER DE CAMIONETA</t>
  </si>
  <si>
    <t>20550358906-A &amp; C SERVICORP S.A.C.</t>
  </si>
  <si>
    <t>ALQUILER DE CAMIONETA TIPO MINIVAN</t>
  </si>
  <si>
    <t>SERVICIO DE SEGURIDAD Y VIGILANCIA</t>
  </si>
  <si>
    <t>20605396942-A &amp; G SEGURIDAD INTEGRAL SOCIEDAD ANONIMA CERRADA</t>
  </si>
  <si>
    <t>003-2021-ARCC</t>
  </si>
  <si>
    <t>14-2021-ARCC-1</t>
  </si>
  <si>
    <t>SERVICIO ESPECIALIZADO DE INGENIERO SANITARIO</t>
  </si>
  <si>
    <t>10069205611-ABANTO SANTANDER EUSEBIO</t>
  </si>
  <si>
    <t>SERVICIO ESPECIALIZADO EN GEOLOGIA Y GEOTECNIA</t>
  </si>
  <si>
    <t>ACONDICIONAMIENTO DE OFICINA</t>
  </si>
  <si>
    <t>20600759141-ABC MULTISERVICIOS GENERALES S.A.C.</t>
  </si>
  <si>
    <t>ASESORIA LEGAL</t>
  </si>
  <si>
    <t>20294066421-ABOGADOS CONSULTORES S.A.</t>
  </si>
  <si>
    <t>ASESORIA Y CONSULTORIA EN PROYECTOS</t>
  </si>
  <si>
    <t xml:space="preserve">SERVICIO PROFESIONAL EN PLANIFICACIÓN Y PRESUPUESTO </t>
  </si>
  <si>
    <t>10167606763-ACOSTA CASTRO RONY FERNANDO</t>
  </si>
  <si>
    <t>SERVICIO ESPECIALIZADO EN TEMAS DE PRESUPUESTO</t>
  </si>
  <si>
    <t>CONSULTORIA EN GESTION DEL MEDIO AMBIENTE</t>
  </si>
  <si>
    <t>1-2021-ARCC-1</t>
  </si>
  <si>
    <t>20262241441-ACRUTA &amp; TAPIA INGENIEROS S.A.C.</t>
  </si>
  <si>
    <t>ACONDICIONAMIENTO DE INSTALACIONES RELACIONADAS CON LA SALUD</t>
  </si>
  <si>
    <t>SERVICIO DE REVISION DE EXPEDIENTE TECNICO</t>
  </si>
  <si>
    <t>10182077912-ADRIANZEN CARREÑO EDWAR ALBERTO</t>
  </si>
  <si>
    <t>SERVICIO DE SEGUIMIENTO Y MONITOREO DE LAS OBRAS</t>
  </si>
  <si>
    <t>SERVICIO DE SEGUIMIENTO Y MONITOREO DE PROYECTO</t>
  </si>
  <si>
    <t>SERVICIO DE SOPORTE INFORMATICO</t>
  </si>
  <si>
    <t>SERVICIO DE APOYO EN CONTROL DOCUMENTARIO Y ADMINISTRATIVO</t>
  </si>
  <si>
    <t>10708693095-AGIP GAMONAL LUCY MARIBEL</t>
  </si>
  <si>
    <t>SERVICIO ESPECIALIZADO EN PROYECTOS DE INVERSIÓN</t>
  </si>
  <si>
    <t>10473404325-AGUILAR PALPA MILAGROS VICTORIA</t>
  </si>
  <si>
    <t>SERVICIO DE ASISTENCIA TECNICA EN INGENIERIA</t>
  </si>
  <si>
    <t>10104432731-AGUILAR TUNI LUZ MARINA</t>
  </si>
  <si>
    <t>ASESORIA EN SEGUROS</t>
  </si>
  <si>
    <t>10166868977-AHUMADA GARCIA CESAR NEIL</t>
  </si>
  <si>
    <t>SERVICIO ESPECIALIZADO EN HIDROLOGIA, HIDRAULICA Y DRENAJE</t>
  </si>
  <si>
    <t>10434448773-ALARCON HUAMAN AMBERLY</t>
  </si>
  <si>
    <t>SERVICIO DE APOYO ESPECIALIZADO EN TEMAS ARCHIVISTICOS</t>
  </si>
  <si>
    <t>10473244531-ALATA PERLA ANGEL</t>
  </si>
  <si>
    <t>SERVICIO DE CLASIFICACIÓN Y ORDENAMIENTO DE ARCHIVOS</t>
  </si>
  <si>
    <t>10770242865-ALBUJAR LIÑAN PEDRO MIGUEL</t>
  </si>
  <si>
    <t>SERVICIO DE APOYO EN ORDENAMIENTO Y DESCRIPCIÓN DE ARCHIVOS</t>
  </si>
  <si>
    <t>SERVICIO DE APOYO EN ORGANIZACION Y DESCRIPCION DE ARCHIVOS</t>
  </si>
  <si>
    <t>SERVICIO DE APOYO ADMINISTRATIVO</t>
  </si>
  <si>
    <t>10456892758-ALBURQUEQUE NUÑEZ REYNALDO MARTIN</t>
  </si>
  <si>
    <t>SERVICIO ESPECIALIZADO EN PLANEAMIENTO Y PRESUPUESTO</t>
  </si>
  <si>
    <t>10103981064-ALEJANDRO SIERRA LUCIO YRINEO</t>
  </si>
  <si>
    <t>SERVICIO ESPECIALIZADO EN INGENIERIA CIVIL</t>
  </si>
  <si>
    <t>10316601141-ALFARO AGUIRRE CESAR AUGUSTO</t>
  </si>
  <si>
    <t>SERVICIO DE ASISTENTE ADMINISTRATIVO</t>
  </si>
  <si>
    <t>10482643910-ALFARO MIRANDA EDDA FERNANDA</t>
  </si>
  <si>
    <t>SERVICIO DE REVISION DE EXPEDIENTE TECNICO DE LA ESPECIALIDAD DE INSTALACIONES SANITARIAS</t>
  </si>
  <si>
    <t>10099039308-ALFARO RETIZ MIGUEL ANGEL</t>
  </si>
  <si>
    <t>10483590861-ALONZO LUNA GEANCARLOS MIGUEL ANGEL</t>
  </si>
  <si>
    <t>20526592302-ALRA RENTA CAR S.R.L.</t>
  </si>
  <si>
    <t>SERVICIO DE ELABORACION DE METODOLOGIA DE GESTION DE PROYECTOS</t>
  </si>
  <si>
    <t>10064682666-ALTAMIRANO MATUS LEONIDAS IVAN</t>
  </si>
  <si>
    <t>INSTALACIÓN DE PANELES DE ACRÍLICO</t>
  </si>
  <si>
    <t>SERVICIO DE APOYO LOGISTICO</t>
  </si>
  <si>
    <t>10748048311-ALVARADO ALARCON XIMENA NICOLE</t>
  </si>
  <si>
    <t>SERVICIO ESPECIALIZADO EN CONTROL PATRIMONIAL</t>
  </si>
  <si>
    <t>10101002387-ALVARADO PEREZ TONY EDSON</t>
  </si>
  <si>
    <t>10413727222-ALVITES RUIZ HAROLD GUILLERMO</t>
  </si>
  <si>
    <t>SERVICIO DE PRESENCIA NOTARIAL EN ACTOS PUBLICOS</t>
  </si>
  <si>
    <t>SERVICIO ESPECIALIZADO EN PLANIFICACION</t>
  </si>
  <si>
    <t>10011200287-AMASIFUEN YSHUIZA MARCOS</t>
  </si>
  <si>
    <t>SERVICIO DE APOYO ESPECIALIZADO EN ACCIONES DE GESTION</t>
  </si>
  <si>
    <t>10468943781-AMAYA ARROYO YAZMIN CAROLINA</t>
  </si>
  <si>
    <t>10192605046-AMAYA CHIRINOS CARLOS RUPERTO</t>
  </si>
  <si>
    <t>ALQUILER DE COMPUTADORAS</t>
  </si>
  <si>
    <t>20602032397-AMSTERDAM E.I.R.L.</t>
  </si>
  <si>
    <t>ACONDICIONAMIENTO DE AMBIENTES RELACIONADOS CON LA SALUD</t>
  </si>
  <si>
    <t>0034-2021-ARCC</t>
  </si>
  <si>
    <t>20600881737-AMVARD SOLUCIONES INTEGRALES S.A.C.</t>
  </si>
  <si>
    <t>SERVICIO DE INSTALACIÓN DE EQUIPO DE AIRE ACONDICIONADO (NO INCLUYE EL BIEN)</t>
  </si>
  <si>
    <t>SERVICIO DE MONITOREO AMBIENTAL</t>
  </si>
  <si>
    <t>SERVICIO ESPECIALIZADO EN SEGURIDAD Y SALUD EN EL TRABAJO</t>
  </si>
  <si>
    <t>SERVICIO MANTENIMIENTO Y DE LIMPIEZA DE LOCAL</t>
  </si>
  <si>
    <t>10400771931-ANGULO GATICA LIZ ARLETH</t>
  </si>
  <si>
    <t>20602549586-ANSA ELECTRONICS S.A.C</t>
  </si>
  <si>
    <t>10063248849-ANTEZANA CORRIERI MIGUEL EDUARDO</t>
  </si>
  <si>
    <t>10239631431-ANTEZANA QUISPE EDSON VLADIMIR</t>
  </si>
  <si>
    <t>10038779031-ANTON CORNEJO HENRY</t>
  </si>
  <si>
    <t>SERVICIO ESPECIALIZADO EN ADMINISTRACIÓN DE CONTRATO DE OBRAS</t>
  </si>
  <si>
    <t>SERVICIO ESPECIALIZADO EN TEMAS DE DERECHO</t>
  </si>
  <si>
    <t>10404597090-APAZA MEDINA ENGLER</t>
  </si>
  <si>
    <t>SERVICIO ESPECIALIZADO EN MATERIA LEGAL</t>
  </si>
  <si>
    <t>10418870643-APESTEGUI HERMENEGILDO JENIFER WENDY</t>
  </si>
  <si>
    <t>SERVICIO DE TRANSPORTE DE VALIJA A NIVEL NACIONAL</t>
  </si>
  <si>
    <t>AS</t>
  </si>
  <si>
    <t>0008-2020-ARCC</t>
  </si>
  <si>
    <t>20602000576-APOYO E IMAGEN DM E.I.R.L</t>
  </si>
  <si>
    <t>SERVICIO DE ANALISIS, PROCESAMIENTO Y CRUCES DE INFORMACIÓN DE BASE DE DATOS</t>
  </si>
  <si>
    <t>20602885543-APOYO POSTAL S.A.C.</t>
  </si>
  <si>
    <t>10460778820-AQUINO LACHIRA JOSE MIGUEL</t>
  </si>
  <si>
    <t>10463687591-AQUINO MOSQUERA HENRY SAUL</t>
  </si>
  <si>
    <t>SERVICIO ESPECIALIZADO EN TRADUCCION DE LENGUA</t>
  </si>
  <si>
    <t>SERVICIO DE TRADUCCIÓN, REVISIÓN Y EDICIÓN DE DOCUMENTOS</t>
  </si>
  <si>
    <t>10096418341-ARAGON ROMAN MARIA ELENA</t>
  </si>
  <si>
    <t>10430976627-ARAOZ ESCOBEDO TANIA ANA</t>
  </si>
  <si>
    <t>10408409425-ARAOZ URIBE CARLOS ENRIQUE YASMANY</t>
  </si>
  <si>
    <t>10755131445-ARAUCO PARIONA VALERY XIMENA</t>
  </si>
  <si>
    <t>CONSULTORIA P/REVISION DE EXPEDIENTES RELACIONADOS CON METRADOS Y PRESUPUESTOS</t>
  </si>
  <si>
    <t xml:space="preserve">10447598405-ARAUJO CHOQUE CHRISTIAN MARLON </t>
  </si>
  <si>
    <t>10028500616-ARAUJO GUTIERREZ VICTOR MANUEL</t>
  </si>
  <si>
    <t>SERVICIO DE MIGRACION DE DATOS</t>
  </si>
  <si>
    <t>SERVICIO DE DISEÑO, ANÁLISIS Y MEJORA DE BASE DE DATOS</t>
  </si>
  <si>
    <t>SERVICIO ESPECIALIZADO DE INGENIERIA ELECTROMECANICA</t>
  </si>
  <si>
    <t>SERVICIO ESPECIALIZADO EN INGENIERIA ELECTRICA</t>
  </si>
  <si>
    <t>10214186051-ARCOS SALAS JOSE LUIS</t>
  </si>
  <si>
    <t>SERVICIO DE LEVANTAMIENTO DE PLANOS DE INSTALACIONES ELECTRICAS</t>
  </si>
  <si>
    <t>SERVICIO DE APOYO EN LA IMPLEMENTACIÓN DEL SISTEMA DE CONTROL INTERNO</t>
  </si>
  <si>
    <t>10450732783-ARIAS OJEDA MARIBEL INES</t>
  </si>
  <si>
    <t>SERVICIO ESPECIALIZADO DE CONTROL INTERNO</t>
  </si>
  <si>
    <t>SERVICIO DE ASISTENCIA TECNICA EN IMPLEMENTACION PARA ADMINISTRACION DE CENTRO DE ATENCION AL USUARIO</t>
  </si>
  <si>
    <t>20538579905-ARIES &amp; CROMO INVERSIONES E.I.R.L</t>
  </si>
  <si>
    <t>10470897576-ARISACA CHIQUILLAN JUAN ROBERTO</t>
  </si>
  <si>
    <t>10094639129-ARIZA VELASQUEZ RENZO WILLIAM</t>
  </si>
  <si>
    <t>INSTALACIONES ELECTRICAS EN INMUEBLES</t>
  </si>
  <si>
    <t>SERVICIO DE GESTIÓN DE BIENESTAR Y PROGRAMAS SOCIALES</t>
  </si>
  <si>
    <t>20600658264-ARQUITECTURA CONSTRUCCIÓN Y MINERIA VILLA S.A.C</t>
  </si>
  <si>
    <t>10093993166-ARRIETA RODRIGUEZ NELLA  ANGELA</t>
  </si>
  <si>
    <t>10434963040-ARROYO DAVALOS CINDY ETHIEL</t>
  </si>
  <si>
    <t xml:space="preserve">SERVICIO DE SEGUIMIENTO Y PROCESAMIENTO DE LA IMPLEMENTACIÓN DEL MODELO DE INTEGRIDAD </t>
  </si>
  <si>
    <t>ALQUILER DE LOCAL</t>
  </si>
  <si>
    <t>0001-2020-ARCC</t>
  </si>
  <si>
    <t>20510551363-ARTE EXPRESS Y COMPAÑIA S.A.C.</t>
  </si>
  <si>
    <t>SERVICIO DE AGUA POTABLE</t>
  </si>
  <si>
    <t>SERVICIO DE ESCANEO Y DIGITALIZACION</t>
  </si>
  <si>
    <t>10428518760-ARTEAGA JIMENEZ JOSE ASUNCION</t>
  </si>
  <si>
    <t>20484115177-ARTEX-PERU EMPRESA INDIVIDUAL DE RESPONSABILIDAD LIMITADA</t>
  </si>
  <si>
    <t>0012-2021-ARCC</t>
  </si>
  <si>
    <t>16-2021-ARCC-1</t>
  </si>
  <si>
    <t>SERVICIO DE ALIMENTACION DE PERSONAS</t>
  </si>
  <si>
    <t>0040-2021-ARCC</t>
  </si>
  <si>
    <t>SERVICIO ESPECIALIZADO DE LEVANTAMIENTO TOPOGRAFICO</t>
  </si>
  <si>
    <t>10714067066-ASCENCIO DIAZ CHRISTIAN XAVIER</t>
  </si>
  <si>
    <t>SERVICIO DE RECOLECCIÓN, TRANSPORTE Y DISPOSICIÓN FINAL DE RESIDUOS SÓLIDOS</t>
  </si>
  <si>
    <t>20518003896-ASESORES ECOLOGICOS SAN LORENZO SOCIEDAD COMERCIAL DE RESPONSABILIDAD LIMITADA</t>
  </si>
  <si>
    <t xml:space="preserve">SERVICIO DE RECOLECCIÓN, TRANSPORTE Y DISPOSICIÓN FINAL DE RESIDUOS SÓLIDOS  PELIGROSOS Y BIOCONTAMINADOS </t>
  </si>
  <si>
    <t>0015-2021-ARCC</t>
  </si>
  <si>
    <t>0041-2021-ARCC</t>
  </si>
  <si>
    <t>ALQUILER DE GRUPO ELECTRÓGENO</t>
  </si>
  <si>
    <t>20484044997-ASESORIA Y DISEÑO ELECTROMECANICO DEL NORTE E.I.R.L</t>
  </si>
  <si>
    <t>20543328406-ASISTENCIA AMBIENTAL SOCIEDAD ANONIMA CERRADA</t>
  </si>
  <si>
    <t>10181390587-ASMAD CUBA MIGUEL ROMAN</t>
  </si>
  <si>
    <t>SERVICIO DE ENERGIA ELECTRICA</t>
  </si>
  <si>
    <t>20222040257-ASOCIACION EMPRESARIAL CERRO JULI</t>
  </si>
  <si>
    <t>SERVICIO ESPECIALIZADO EN PROCESOS DE SELECCION</t>
  </si>
  <si>
    <t>SERVICIO DE APOYO LEGAL</t>
  </si>
  <si>
    <t>10410662511-ATAURIMA CABRERA JOE ROBINSON</t>
  </si>
  <si>
    <t>10038863563-ATOCHE SEMINARIO MIRIAN MARGARITA</t>
  </si>
  <si>
    <t>10252186153-AUQUIPATA HAQUEHUA DAVID</t>
  </si>
  <si>
    <t>MANTENIMIENTO CORRECTIVO DE CAMIONETA</t>
  </si>
  <si>
    <t>20602627048-AUTOMOTORES Y SERVICIOS DEL NORTE S.A.C</t>
  </si>
  <si>
    <t>10459291259-AVELLANEDA VILLANUEVA NORVIL HELI</t>
  </si>
  <si>
    <t>SERVICIO DE ORDENAMIENTO, CLASIFICACION Y FOLIACION DE DOCUMENTACION</t>
  </si>
  <si>
    <t>SERVICIO DE DIGITALIZACIÓN Y FOLIACIÓN DE DOCUMENTOS DE ARCHIVO</t>
  </si>
  <si>
    <t>10400224345-AVENDAÑO CHINCHAYHUARA MIRNA JUDITH</t>
  </si>
  <si>
    <t>SERVICIO DE ESTUDIO MECANICA DE SUELOS</t>
  </si>
  <si>
    <t>10401840546-AVILA PAREJA RONALD</t>
  </si>
  <si>
    <t>10181491758-AVILA SOTOMAYOR CRISTHIAN FRANCO</t>
  </si>
  <si>
    <t>SERVICIO DE ESPECIALISTA EN CONTRATACIONES DEL ESTADO</t>
  </si>
  <si>
    <t>10418356257-AYUDANTE SALVATIERRA ISABEL JACQUELINE</t>
  </si>
  <si>
    <t>10409772230-BALDWIN GAYOSO ERIKA</t>
  </si>
  <si>
    <t>SERVICIO DE ASISTENCIA TÉCNICA LEGAL</t>
  </si>
  <si>
    <t>10076560680-BALTAZAR ANCASI HUGO ACICLES</t>
  </si>
  <si>
    <t>SERVICIO DE SEGUIMIENTO DE METAS DEL POI Y ASISTENCIA EN ACTIVIDADES ADMINISTRATIVAS</t>
  </si>
  <si>
    <t>10449208191-BARBIERI SANCHEZ SANDRA PAMELA</t>
  </si>
  <si>
    <t>SERVICIO DE ASISTENCIA LEGAL EN RECURSOS HUMANOS</t>
  </si>
  <si>
    <t>SERVICIO DE PROCESAMIENTO DE INFORMACION CARTOGRAFICA</t>
  </si>
  <si>
    <t>10745403986-BARRA OSCATA CARMEN ROSARIO</t>
  </si>
  <si>
    <t>SERVICIO ESPECIALIZADO EN INGENIERÍA Y ARQUITECTURA PARA PROYECTOS DE INVERSIÓN PÚBLICA</t>
  </si>
  <si>
    <t>SERVICIO DE APOYO OPERATIVO</t>
  </si>
  <si>
    <t>10182292554-BARRANTES GUTIERREZ PAULA SOFIA</t>
  </si>
  <si>
    <t>10107170109-BARRENECHEA CHAMORRO VANESA</t>
  </si>
  <si>
    <t>10704725570-BARRENECHEA RAMIREZ WALTER SANTIAGO</t>
  </si>
  <si>
    <t xml:space="preserve">10076352840-BARRETO CASTRO RONALD RAUL </t>
  </si>
  <si>
    <t>SERVICIO DE MANTENIMIENTO DE ESTRUCTURA</t>
  </si>
  <si>
    <t>10705373901-BAZALAR SAAVEDRA STEFANY DEL ROSARIO</t>
  </si>
  <si>
    <t>10166937618-BECERRA CUBAS CARLOS RAUL</t>
  </si>
  <si>
    <t>10449272175-BECERRA PEÑA MIGUEL ANGEL</t>
  </si>
  <si>
    <t>10316725487-BEDOYA TELLO LEONEL BELMONHT</t>
  </si>
  <si>
    <t>SERVICIO ESPECIALIZADO EN ECONOMIA</t>
  </si>
  <si>
    <t>10448223081-BENDEZU PEÑA GUADALUPE</t>
  </si>
  <si>
    <t>CONSULTORIA MONITOREO PROYECTOS</t>
  </si>
  <si>
    <t>0029-2021-ARCC</t>
  </si>
  <si>
    <t>0030-2021-ARCC</t>
  </si>
  <si>
    <t>20124163693-BENITES, VARGAS &amp; UGAZ ABOGADOS S. CIVIL DE R. L.</t>
  </si>
  <si>
    <t>SERVICIO ESPECIALIZADO EN REVISION Y ANALISIS DE CONTRATOS Y DOCUMENTOS DE PAGOS REMITIDOS POR LOS GOBIERNOS REGIONALES</t>
  </si>
  <si>
    <t xml:space="preserve">10407846791-BERNARDO CHAVEZ DARWIN </t>
  </si>
  <si>
    <t>SERVICIO ESPECIALIZADO EN EJECUCIÓN CONTRACTUAL</t>
  </si>
  <si>
    <t>10747427041-BERROSPI BAUTISTA DAVID EZEQUIEL</t>
  </si>
  <si>
    <t>SUSCRIPCION A LICENCIA DE SOFTWARE POR 10 MESES</t>
  </si>
  <si>
    <t>20606024747-BIM LATINOAMERICA SUCURSAL DEL PERÚ</t>
  </si>
  <si>
    <t>SERVICIO DE APOYO EN DISTRIBUCIÓN Y ARCHIVO DE DOCUMENTOS DE GESTIÓN</t>
  </si>
  <si>
    <t>10454262102-BLAS ALEGRE MILENA ROSELA</t>
  </si>
  <si>
    <t>SERVICIO DE APOYO PARA CLASIFICACION Y ORDENAMIENTO DE ARCHIVOS</t>
  </si>
  <si>
    <t>SERVICIO DE TOPOGRAFIA</t>
  </si>
  <si>
    <t>CERTIFICADO DIGITAL SSL</t>
  </si>
  <si>
    <t>SERVICIO DE ARQUITECTURA EN GENERAL</t>
  </si>
  <si>
    <t>20555130741-BMTECH–PERU S.A.C.</t>
  </si>
  <si>
    <t>10410636242-BOBADILLA ATOCHA ISAAC LUIS</t>
  </si>
  <si>
    <t>10479411129-BOCANEGRA BACA MILAGROS LILIBETH</t>
  </si>
  <si>
    <t>10414111004-BOCANEGRA CHICLAYO ALAN FRANK</t>
  </si>
  <si>
    <t>SERVICIO DE EVALUACIÓN DE IMPACTOS ECONÓMICOS DE PLAN Y LA PROGRAMACIÓN FINANCIERA DE LAS INTERVENCIONES</t>
  </si>
  <si>
    <t>SERVICIO ESPECIALIZADO EN SEGUIMIENTO Y MONITOREO DE EJECUCIÓN DE INTERVENCIONES ANTE EL PERÍODO DE LLUVIAS Y LA OCURRENCIA DEL FENÓMENO DEL NIÑO</t>
  </si>
  <si>
    <t>10446443122-BOCANEGRA DIAZ JUAN JHONATAN</t>
  </si>
  <si>
    <t>TRASLADO PERSONAL - COMISION DE SERVICIO - PASAJES AEREOS  NACIONAL</t>
  </si>
  <si>
    <t>003-2021-ARCC-1</t>
  </si>
  <si>
    <t>20123101538-BONNA TOURS S.A.C.</t>
  </si>
  <si>
    <t>SERVICIO DE MONITOREO Y EVALUACION DE PROYECTO</t>
  </si>
  <si>
    <t>SERVICIO DE APOYO DE PLANEAMIENTO PRESUPUESTO</t>
  </si>
  <si>
    <t>SERVICIO DE EVALUACION DE PLANES Y ACTIVIDADES DE PLANEAMIENTO</t>
  </si>
  <si>
    <t>10761781516-BRAVO DEDO ANDREA JEANETH</t>
  </si>
  <si>
    <t>10732121582-BRAVO LUQUE JETHZEVA</t>
  </si>
  <si>
    <t>SERVICIO ESPECIALIZADO EN SISTEMA DE INFORMACION GEOGRAFICA</t>
  </si>
  <si>
    <t>10483375803-BRAVO SALAZAR CAROL AURORA</t>
  </si>
  <si>
    <t>SERVICIO DE ANALISIS Y PROGRAMACION DE SISTEMAS INFORMATICOS</t>
  </si>
  <si>
    <t>SERVICIO DE DESARROLLO DE SISTEMAS</t>
  </si>
  <si>
    <t>10101146125-BRAVO SOSA PATRICIA VICTORIA</t>
  </si>
  <si>
    <t>SERVICIO DE APOYO EN SISTEMAS INFORMATICOS</t>
  </si>
  <si>
    <t>SERVICIO DE REVISIÓN, ANÁLISIS Y VERIFICACIÓN DE DOCUMENTOS DE PAGOS</t>
  </si>
  <si>
    <t>10093729442-BRICEÑO CARDENAS MERY NANCY</t>
  </si>
  <si>
    <t>SERVICIO ESPECIALIZADO EN REVISIÓN DE EXPEDIENTES DE PAGO</t>
  </si>
  <si>
    <t>10404962553-BRICEÑO CHAVEZ JULIO JERRY</t>
  </si>
  <si>
    <t>SERVICIO DE APOYO EN LA GESTIÓN DEL TRÁMITE DOCUMENTARIO</t>
  </si>
  <si>
    <t>10270499584-BRIONES VELASQUEZ JAVIER ALEJANDRO</t>
  </si>
  <si>
    <t>016-2020-PCM-ARCC</t>
  </si>
  <si>
    <t>SERVICIO DE TRANSPORTE, RECOJO Y DISPOSICIÓN FINAL DE RESIDUOS SÓLIDOS ESPECIALES</t>
  </si>
  <si>
    <t>031-2021-ARCC</t>
  </si>
  <si>
    <t>10182024941-BUCHELLI BURGOS DE ESPAG KAREN PAOLA</t>
  </si>
  <si>
    <t>10413689380-BUOLANGER AGUIRRE GERMAN DAVID</t>
  </si>
  <si>
    <t>SERVICIO DE PLANIFICACIÓN Y SEGUIMIENTO DE PRESUPUESTO</t>
  </si>
  <si>
    <t>10405841768-BURGA BLAS ALAN HERMAN</t>
  </si>
  <si>
    <t>SERVICIO DE SEGUIMIENTO DE LA EJECUCION DE PROYECTOS DE INVERSION</t>
  </si>
  <si>
    <t>SERVICIO DE DESARROLLO DE SISTEMA TRAMITE DOCUMENTARIO</t>
  </si>
  <si>
    <t>10026465422-BUSTAMANTE CANALES CARLOS HERBERT</t>
  </si>
  <si>
    <t>SERVICIO DE ANALISIS Y ELABORACION DE INFORMES TECNICOS</t>
  </si>
  <si>
    <t>SERVICIO ESPECIALIZADO PARA LA COORDINACION TECNICA SEGUIMIENTO DE ACTIVIDADES</t>
  </si>
  <si>
    <t>MANTENIMIENTO PREVENTIVO DE SISTEMA CONTRAINCENDIO</t>
  </si>
  <si>
    <t>10470445837-BUSTAMANTE DE LA CRUZ DAYSI KATHERINE</t>
  </si>
  <si>
    <t>20605915222-C.G.Z. SERVICIOS DE MANTENIMIENTO Y LIMPIEZA E.I.R.L.</t>
  </si>
  <si>
    <t>SERVICIO ESPECIALIZADO EN CARTOGRAFÍA Y SISTEMA DE INFORMACION GEOGRÁFICA</t>
  </si>
  <si>
    <t>10477505274-CABALLERO ROSAS BRENDA JENYFFER</t>
  </si>
  <si>
    <t>10458084098-CABANILLAS DURAN CINTHYA ELIZABETH</t>
  </si>
  <si>
    <t>SERVICIO DE DESARROLLO DE CONTENIDO DE PLAN ESTRATEGICO</t>
  </si>
  <si>
    <t>10467922811-CACHAY FIGUEROA JUAN GONZALO</t>
  </si>
  <si>
    <t>10266270734-CACHO BECERRA NESTOR ALEJANDRO</t>
  </si>
  <si>
    <t>SERVICIO DE LAVADO DE ROPA HOSPITALARIA</t>
  </si>
  <si>
    <t>20601163293-CADARU E.I.R.L.</t>
  </si>
  <si>
    <t>0005-2021-ARCC</t>
  </si>
  <si>
    <t>MANTENIMIENTO DE AREAS VERDES</t>
  </si>
  <si>
    <t>10093931063-CAHUANA HURTADO DELFIN IVAN</t>
  </si>
  <si>
    <t>10005119109-CAHUANA QUISPE MARLENE BERTHA</t>
  </si>
  <si>
    <t>10739418131-CAICAY SALAS JUAN ALEXANDER</t>
  </si>
  <si>
    <t>CONSULTORIA EN DEFENSA JUDICIAL DE FUNCIONARIOS Y EX FUNCIONARIOS</t>
  </si>
  <si>
    <t>10401604583-CAJACHAGUA TORRES IVAN EUDALDO</t>
  </si>
  <si>
    <t>10416145062-CAJO VARGAS VICTOR ELIAS</t>
  </si>
  <si>
    <t>10296125275-CALDERON ARISMENDI VANESSA</t>
  </si>
  <si>
    <t>10239453401-CALDERON BASHI ROSE MARIE LUCIA</t>
  </si>
  <si>
    <t>10478689239-CALDERON PAZ SILVIA LOURDES DEL SOCORRO</t>
  </si>
  <si>
    <t>SERVICIO DE IDENTIFICACION DE PELIGROS Y EVALUACION DE RIESGOS</t>
  </si>
  <si>
    <t>10167582007-CALDERON VELEZ ANTONIO</t>
  </si>
  <si>
    <t>10087967196-CALENZANI GAMARRA BEATRIZ</t>
  </si>
  <si>
    <t>SERVICIO DE SEGUIMIENTO Y MONITOREO DE ACTIVIDADES DE GESTION Y/O ADMINISTRATIVAS</t>
  </si>
  <si>
    <t>10413661736-CALIXTRO NAVARRO ROSMERY</t>
  </si>
  <si>
    <t>10092280620-CALMETT GUERRA JORGE RAFAEL</t>
  </si>
  <si>
    <t>10238006011-CAMACHO GALDOS CESAR ARTURO</t>
  </si>
  <si>
    <t>SERVICIO DE CONCILIACION Y ARBITRAJE</t>
  </si>
  <si>
    <t>20101266819-CAMARA DE COMERCIO DE LIMA</t>
  </si>
  <si>
    <t>SERVICIO DE ASISTENCIA EN GEOLOGIA Y GEOTECNIA</t>
  </si>
  <si>
    <t>10425206325-CANALES TENORIO JOHANNA LILIANA</t>
  </si>
  <si>
    <t>043-2021-ARCC</t>
  </si>
  <si>
    <t>10432102853-CANEPA RUJEL CARLOS ALBERTO</t>
  </si>
  <si>
    <t>SERVICIO DE APOYO ADMINISTRATIVO EN TEMAS DE RECURSOS HUMANOS</t>
  </si>
  <si>
    <t>10451126721-CANTA JAIS PEDRO ARU</t>
  </si>
  <si>
    <t>10457344177-CARBALLO SUAREZ ALICIA MORAYMA</t>
  </si>
  <si>
    <t>SERVICIO DE ANALISIS DE CUENTAS CONTABLES</t>
  </si>
  <si>
    <t xml:space="preserve">10200598984-CARDENAS LOARDO ROBERT AUGUSTO </t>
  </si>
  <si>
    <t>CONSULTORIA PARA ELABORAR ESTUDIO</t>
  </si>
  <si>
    <t>10066808039-CARDENAS SANCHEZ NESTOR RAUL</t>
  </si>
  <si>
    <t>10026054406-CARHUAPOMA LOPEZ DELIA ELVIRA</t>
  </si>
  <si>
    <t>10449563625-CARHUAPOMA NAJARRO LAURA FIORELLA PIERINA</t>
  </si>
  <si>
    <t>SERVICIO DE LEGALIZACION DE LIBRO DE CONTABILIDAD</t>
  </si>
  <si>
    <t>10106189850-CARRANZA RODRIGUEZ FRANCISCO JAVIER</t>
  </si>
  <si>
    <t>10096333302-CARRIL LLANOS RONALD IVÁN</t>
  </si>
  <si>
    <t>10701341444-CARRILLO CASIMIRO JESUS YONATHAN</t>
  </si>
  <si>
    <t>SERVICIO DE APOYO TECNICO EN MANTENIMIENTO</t>
  </si>
  <si>
    <t>10167009641-CASAS GIL ROBERTO</t>
  </si>
  <si>
    <t>SERVICIO DE ASISTENCIA EN SERVICIOS GENERALES</t>
  </si>
  <si>
    <t>10735958131-CASAS SANCHEZ ISABEL MILAGROS</t>
  </si>
  <si>
    <t>10414154382-CASAS YONG PAMELA MARIANA</t>
  </si>
  <si>
    <t xml:space="preserve">SERVICIO DE ASISTENCIA TECNICA EN GESTION DE PROCESOS ADMINISTRATIVOS </t>
  </si>
  <si>
    <t>10102363651-CASTILLO ALFARO JULLISA GIOVANNA</t>
  </si>
  <si>
    <t>SERVICIO DE ESPECIALISTA EN PROGRAMACIÓN Y  PRESUPUESTO</t>
  </si>
  <si>
    <t>SERVICIO DE COORDINACIÓN EN PROGRAMACIÓN LOGÍSTICA, GESTIÓN ADMINISTRATIVA Y PRESUPUESTAL</t>
  </si>
  <si>
    <t>10460566288-CASTILLO CASTILLO JUAN ENRIQUE</t>
  </si>
  <si>
    <t>CONSULTORIA PARA  APOYO EN PROCESAMIENTO DE INFORMACION PARA INFORMES DE EVALUACION</t>
  </si>
  <si>
    <t>10404960674-CASTILLO CHAVIGURI GIANCARLO</t>
  </si>
  <si>
    <t>10415199380-CASTILLO JARA ANNY DEL ROSARIO</t>
  </si>
  <si>
    <t>10463031695-CASTILLO MANRIQUE DAVID ANTONIO</t>
  </si>
  <si>
    <t>10432624167-CASTILLO SIFUENTES JUAN CHRISTIAN</t>
  </si>
  <si>
    <t>10164141913-CASTILLO VEINTIMILLA JUAN CARLOS</t>
  </si>
  <si>
    <t>10167558998-CASTRO ARMAS CAROL PAOLA</t>
  </si>
  <si>
    <t>10447596801-CASTRO MORALES SHEYLA CAROL</t>
  </si>
  <si>
    <t>SERVICIO ESPECIALIZADO EN COMPRAS POR CATALOGO ELECTRONICO - CONVENIO MARCO</t>
  </si>
  <si>
    <t>SERVICIO DE GESTIÓN ADMINISTRATIVA</t>
  </si>
  <si>
    <t>10417549396-CASTRO NEYRA KATHERINE ODALIS</t>
  </si>
  <si>
    <t>10414844109-CASTRO OCHOA RAMIRO GUILLERMO</t>
  </si>
  <si>
    <t>10176374026-CASTRO VIDAL ANGELICA MARIA</t>
  </si>
  <si>
    <t>SERVICIO DE ASISTENCIA TECNICA PARA IMPLEMENTACIÓN DE MEJORAS A INFRAESTRUCTURA</t>
  </si>
  <si>
    <t>10107841780-CATACORA VALLEJOS GUSTAVO</t>
  </si>
  <si>
    <t>10442799941-CCORA MONTES JUBERTT</t>
  </si>
  <si>
    <t>10705730267-CELI BILBAO LUCIA MARGARITA</t>
  </si>
  <si>
    <t>SERVICIO DE ANÁLISIS DE LABORATORIO PARA DIAGNÓSTICO MOLECULAR DEL COVID-19</t>
  </si>
  <si>
    <t>10407456217-CENTENO JANAMPA EMILIO RICHAR</t>
  </si>
  <si>
    <t>SERVICIO DE SUPERVISION DE OBRA</t>
  </si>
  <si>
    <t>20548924112-CENTRO DIAGNÓSTICO LILABS E.I.R.L</t>
  </si>
  <si>
    <t>10101386886-CERDAN RAMIREZ NORMAN HERIBERTO</t>
  </si>
  <si>
    <t>ESTUDIO E INVESTIGACION EN INGENIERIA CIVIL</t>
  </si>
  <si>
    <t>10224864561-CERON TORRES EDWARD</t>
  </si>
  <si>
    <t>10074512734-CERRON PALOMINO LUZIDNYA LYSKOVA</t>
  </si>
  <si>
    <t>SERVICIO ESPECIALIZADO EN GESTION DOCUMENTAL</t>
  </si>
  <si>
    <t>10737626151-CHAMBILLA RAMIREZ ARACELI MELINA</t>
  </si>
  <si>
    <t>SERVICIO ESPECIALIZADO EN EVALUACION DE PROYECTOS DE INVERSION PUBLICA</t>
  </si>
  <si>
    <t>10755878842-CHAMPAC ROJAS KATHERINE FABIOLA</t>
  </si>
  <si>
    <t>10094070568-CHAPARRO GÓMEZ CARMELO</t>
  </si>
  <si>
    <t>10066551852-CHARUN FARFAN MARINA CONSUELO</t>
  </si>
  <si>
    <t>20549069941-CHASKY UNIVERSE S.A.C.</t>
  </si>
  <si>
    <t>10451530173-CHAVESTA RUELAS ERICK PEDRO ADRIAN</t>
  </si>
  <si>
    <t>10413837664-CHAVEZ CELI MIGUEL HERNAN</t>
  </si>
  <si>
    <t>ADECUACION Y ACONDICIONAMIENTO DE INFRAESTRUCTURA</t>
  </si>
  <si>
    <t>SERVICIO ESPECIALIZADO EN RACIONALIZACION</t>
  </si>
  <si>
    <t xml:space="preserve">10443605865-CHEVARRIA CASTRO ALBERTO ELIAS </t>
  </si>
  <si>
    <t>10425532214-CHIRA JIMENEZ JESUS MARTIN</t>
  </si>
  <si>
    <t>SERVICIO ESPECIALIZADO EN CONTABILIDAD</t>
  </si>
  <si>
    <t>10316720671-CHIRINOS GONZALES LIZ DIANA</t>
  </si>
  <si>
    <t>SERVICIO DE APOYO CONTABLE</t>
  </si>
  <si>
    <t>SERVICIO DE ANALISIS EN PRESUPUESTO</t>
  </si>
  <si>
    <t>10457719758-CHOQUE GAVILAN ANGEL SAMUEL</t>
  </si>
  <si>
    <t>10417462193-CHUCHON CISNEROS SAMUEL ARTURO</t>
  </si>
  <si>
    <t>SERVICIO ESPECIALIZADO EN DERECHO ADMINISTRATIVO Y ADMINISTRACIÓN PÚBLICA</t>
  </si>
  <si>
    <t>10445572671-CHUNGA PADILLA PEDRO JAVIER</t>
  </si>
  <si>
    <t>10433885908-CHUQUIVIGUEL ZAÑA IRIS JHENNY</t>
  </si>
  <si>
    <t>10466394861-CIPRIAN BACA CARLOS ADOLFO</t>
  </si>
  <si>
    <t>SERVICIO DE LIMPIEZA Y DESINFECCIÓN DE LOCALES</t>
  </si>
  <si>
    <t>20601369169-CLEANER &amp; GARDEN S.A.C.</t>
  </si>
  <si>
    <t>002-2021-ARCC-1</t>
  </si>
  <si>
    <t>0002-2021-ARCC</t>
  </si>
  <si>
    <t>SERVICIO DE LIMPIEZA Y DESINFECCIÓN DE AMBIENTE</t>
  </si>
  <si>
    <t>0019-2021-ARCC</t>
  </si>
  <si>
    <t>039-2021-ARCC</t>
  </si>
  <si>
    <t>SERVICIO DE INTERNET</t>
  </si>
  <si>
    <t>SERVICIO DE SEGURIDAD INFORMATICA PERIMETRAL</t>
  </si>
  <si>
    <t>10475176630-COLLANTES ESTACIO FERNANDO ANDRES</t>
  </si>
  <si>
    <t>10724691515-COLLANTES SANTILLAN DANIEL ANTONIO</t>
  </si>
  <si>
    <t>10434581490-COLLAZOS HURTADO ALEJANDRO RUBEN</t>
  </si>
  <si>
    <t>10106907957-COLLAZOS RIOS CRISTIAN ANTONIO</t>
  </si>
  <si>
    <t>SUSCRIPCIÓN SEMESTRAL DE ALMACENAMIENTO EN NUBE INFORMÁTICA</t>
  </si>
  <si>
    <t xml:space="preserve">10427609061-COLORADO QUIROZ REGINA EMPERATRIZ </t>
  </si>
  <si>
    <t>20511800898-COMPUTO Y PERIFERICOS SOCIEDAD ANONIMA CERRADA</t>
  </si>
  <si>
    <t>10407097217-CONCEPCION VILLANUEVA JOSEPH CHRISTIAN</t>
  </si>
  <si>
    <t>10444135447-CONDEÑA HERRERA JESUS ISMAEL</t>
  </si>
  <si>
    <t>10075918114-CONDOR IDROGO LUIS ALBERTO</t>
  </si>
  <si>
    <t>SERVICIO DE ELABORACION DE DOCUMENTOS DE GESTION</t>
  </si>
  <si>
    <t>SERVICIO DE COORDINACIÓN DE PROCESOS OPERATIVOS EN LA GESTIÓN ADMINISTRATIVA</t>
  </si>
  <si>
    <t>17475567595-CONDORI LUNA JUAN PABLO</t>
  </si>
  <si>
    <t>PEC-NCPCD</t>
  </si>
  <si>
    <t>0009-2021-ARCC</t>
  </si>
  <si>
    <t xml:space="preserve">10459702917-CONDORI PAYTAN ANDERSON LINCOL </t>
  </si>
  <si>
    <t>0003-2020-ARCC</t>
  </si>
  <si>
    <t>20608150120-CONSORCIO MILKO</t>
  </si>
  <si>
    <t>CP</t>
  </si>
  <si>
    <t>CP N° 001-2020-ARCC</t>
  </si>
  <si>
    <t>20606852178-CONSORCIO NORTE</t>
  </si>
  <si>
    <t>SERVICIO DE ELABORACION DE ESTUDIO GEOLOGICO - GEOTECNICO</t>
  </si>
  <si>
    <t>CONSULTORIA EN EVALUACION DE CONDICIONES DE SEGURIDAD DE DEFENSA CIVIL</t>
  </si>
  <si>
    <t>10452239456-CONTRERAS RODRIGUEZ CYNARA ESMERALDA SHERITZA</t>
  </si>
  <si>
    <t>20458280348-CONTROL DE GRUPOS ELECTROGENOS S.A.C.</t>
  </si>
  <si>
    <t>0010-2021-ARCC</t>
  </si>
  <si>
    <t>22-2021-ARCC-1</t>
  </si>
  <si>
    <t>MANTENIMIENTO PREVENTIVO DE GRUPO ELECTROGENO</t>
  </si>
  <si>
    <t>0028-2021-ARCC</t>
  </si>
  <si>
    <t>47-2021-ARCC-1</t>
  </si>
  <si>
    <t>48-2021-ARCC-1</t>
  </si>
  <si>
    <t>052-2021-ARCC</t>
  </si>
  <si>
    <t>ALQUILER DE EQUIPO MULTIFUNCIONAL COPIADORA IMPRESORA SCANNER</t>
  </si>
  <si>
    <t>0005-2019-ARCC</t>
  </si>
  <si>
    <t>20508161418-COORPORACION LATINOAMERICANA DE SERVICIOS TECNOLOGICOS S.A.C.</t>
  </si>
  <si>
    <t>10458997298-CORAL BARRERA MAYRA</t>
  </si>
  <si>
    <t>10409649977-CORDERO CHAUPIS ARMANDO STEVEN</t>
  </si>
  <si>
    <t>SERVICIO DE APOYO ADMINISTRATIVO EN AREA DE PROGRAMACION</t>
  </si>
  <si>
    <t>10718205731-CORDOVA FLORES MAYTE</t>
  </si>
  <si>
    <t>SERVICIO DE ANALISTA EN PROGRAMACION LOGÍSTICA, GESTIÓN ADMINISTRATIVA Y PRESUPUESTAL</t>
  </si>
  <si>
    <t>10086035362-CORDOVA SANCHEZ HUGO ALBERTO</t>
  </si>
  <si>
    <t>SERVICIO DE ADMINISTRACION DE REDES</t>
  </si>
  <si>
    <t>SERVICIO DE APOYO EN ADMINISTRACION DE REDES Y SOPORTE</t>
  </si>
  <si>
    <t>SERVICIO DE MONITOREO Y COORDINACIÓN DE LA EJECUCIÓN DE PROYECTOS DE INVERSIÓN PUBLICA</t>
  </si>
  <si>
    <t>10097751531-CORNEJO PODESTA MILAR PATRICK</t>
  </si>
  <si>
    <t>10704047172-CORONEL BENAVIDES JOSE ANTONIO</t>
  </si>
  <si>
    <t>20601374081-CORPORACION DRAGMAR PERU S.A.C.</t>
  </si>
  <si>
    <t>20512747176-CORPORACION NET COM SOCIEDAD ANONIMA CERRADA</t>
  </si>
  <si>
    <t>0017-2021-ARCC</t>
  </si>
  <si>
    <t>014-2020-PCM-ARCC</t>
  </si>
  <si>
    <t>058-2021-ARCC</t>
  </si>
  <si>
    <t>0006-2021-ARCC</t>
  </si>
  <si>
    <t>20560001861-CORPORACION WATCHMAN S.R.L.</t>
  </si>
  <si>
    <t>ALQUILER DE COMPUTADORA PERSONAL PORTATIL</t>
  </si>
  <si>
    <t>008-2021-ARCC</t>
  </si>
  <si>
    <t>20514469335-CORPORACION WINWARE S.A.C.</t>
  </si>
  <si>
    <t>10416972180-CORREA CUZQUEN CARLOS ALBERTO</t>
  </si>
  <si>
    <t>2-2021-ARCC-1</t>
  </si>
  <si>
    <t>SEGURO COMPLEMENTARIO DE TRABAJO DE RIESGO - PENSIÓN</t>
  </si>
  <si>
    <t>20600601467-COZAQUI INGENIEROS S.A.C.</t>
  </si>
  <si>
    <t>20600098633-CRECER SEGUROS S.A COMPAÑÍA DE SEGUROS</t>
  </si>
  <si>
    <t>10454732184-CRUZ IBAÑEZ BENJAMIN MANUEL</t>
  </si>
  <si>
    <t>10431377557-CRUZ MARAVI VIVIANA MAXIMA</t>
  </si>
  <si>
    <t>40-2021-ARCC-1</t>
  </si>
  <si>
    <t>10453892412-CRUZ SALAZAR WENDY PATRICIA</t>
  </si>
  <si>
    <t>10193370158-CUBAS PEREZ ROLANDO MIGUEL</t>
  </si>
  <si>
    <t>10445473591-CUBAS RAMIREZ CESAR EMMANUEL</t>
  </si>
  <si>
    <t>10458423372-CUBAS RAMIREZ GIANCARLO JAVIER</t>
  </si>
  <si>
    <t>SERVICIO DE REVISION Y ANALISIS DE LA GESTION LOGISTICA</t>
  </si>
  <si>
    <t>10167208067-CUBAS ROJAS VICTOR</t>
  </si>
  <si>
    <t>10460587552-CUENCA JAQUE GERALDINE LIZZETH</t>
  </si>
  <si>
    <t>10094583557-CUETO CASTRO ANGEL  EDUARDO</t>
  </si>
  <si>
    <t>10167644088-CULQUE GUIMARAES VICTOR HUGO</t>
  </si>
  <si>
    <t>MANTENIMIENTO PREVENTIVO DE EQUIPO DE AIRE ACONDICIONADO</t>
  </si>
  <si>
    <t>10417440211-CUNYARACHI PRECIADO OSMAN ROLANDO</t>
  </si>
  <si>
    <t>10095665689-CURO LOPEZ MARIBEL</t>
  </si>
  <si>
    <t>SERVICIO DE COORDINACIÓN ADMINISTRATIVA</t>
  </si>
  <si>
    <t>10449921131-DAZA ISUIZA MELISSA</t>
  </si>
  <si>
    <t>SERVICIO DE APOYO EN MESA DE PARTES</t>
  </si>
  <si>
    <t>10468594396-DE AZAMBUJA MANTILLA CARMIN</t>
  </si>
  <si>
    <t>SERVICIO DE ASISTENCIA EN TEMAS DE ANALISIS ECONOMICO</t>
  </si>
  <si>
    <t>10472535671-DE LA CRUZ GASLAC CHRISTIAN JORGE</t>
  </si>
  <si>
    <t>10718935402-DE LA CRUZ QUEZADA JHOUBERT JHAIRT</t>
  </si>
  <si>
    <t>10076163516-DE VELASCO TAPIA JOSE ALBERTO</t>
  </si>
  <si>
    <t>SERVICIO ESPECIALIZADO EN RELACIONES INTERINSTITUCIONALES Y GESTION PUBLICA</t>
  </si>
  <si>
    <t>10703435284-DEL CASTILLO CAPACYACHI FLOR ANGELA</t>
  </si>
  <si>
    <t>10105484670-DEL POMAR SAETTONE MAALI OLGA BETTY</t>
  </si>
  <si>
    <t>SERVICIO DE COORDINACION EN TEMAS PARLAMENTARIOS</t>
  </si>
  <si>
    <t>10726449614-DELGADO JIMENEZ ANGELA DEL ROCIO</t>
  </si>
  <si>
    <t>10482186748-DELGADO TAFUR ALEXANDRA</t>
  </si>
  <si>
    <t>10718049887-DELGADO VALDERRAMA MOISES DAVID</t>
  </si>
  <si>
    <t>CONSULTORIA ANALISIS ORGANIZACION Y PROCESOS</t>
  </si>
  <si>
    <t>20601606896-DELROT S.A.C.</t>
  </si>
  <si>
    <t>10439772269-DEXTRE CASTILLEJO EUNICE LOIDA</t>
  </si>
  <si>
    <t>ALQUILER DE AMBIENTE</t>
  </si>
  <si>
    <t>10431285750-DIAZ ARAUJO YESIKA ROXANA</t>
  </si>
  <si>
    <t>10434920634-DIAZ BELLIDO FERDINAND</t>
  </si>
  <si>
    <t>10406645016-DIAZ CHAVEZ OMAR</t>
  </si>
  <si>
    <t>SERVICIO ESPECIALIZADO EN SISTEMAS INFORMATICOS</t>
  </si>
  <si>
    <t>10449797791-DIAZ REYNA ILICH MARIO</t>
  </si>
  <si>
    <t>10731341856-DIAZ SANGAMA MARY CIELO</t>
  </si>
  <si>
    <t>10443334187-DIAZ ZUBIATE CYNTHIA JACKELINE</t>
  </si>
  <si>
    <t>10468159339-DIOSES AVELLANEDA ALEN ARTURO</t>
  </si>
  <si>
    <t>10093101656-DOLORIER MANZANEDA NESTOR RAUL</t>
  </si>
  <si>
    <t>10444168183-DOMINGUEZ VASQUEZ MAYCOL LUTTY</t>
  </si>
  <si>
    <t>20511067414-DOÑA ESTELA S.A.C.</t>
  </si>
  <si>
    <t>DIRECTA-PROC-40-2021-ARCC-1</t>
  </si>
  <si>
    <t>SERVICIO DE MONITOREO DE MEDIOS DE COMUNICACIÓN</t>
  </si>
  <si>
    <t>007-2021-ARCC</t>
  </si>
  <si>
    <t>MANTENIMIENTO PREVENTIVO DE VEHÍCULO AÉREO NO TRIPULADO - DRONE</t>
  </si>
  <si>
    <t>20510709099-DP COMUNICACIONES S.A.C.</t>
  </si>
  <si>
    <t>SERVICIO DE LIMPIEZA Y MANTENIMIENTO DE LOCALES</t>
  </si>
  <si>
    <t>053-2021-ARCC</t>
  </si>
  <si>
    <t>20602279805-DRONE DREAMS PERU SOCIEDAD ANONIMA CERRADA</t>
  </si>
  <si>
    <t>SUSCRIPCION ANUAL A LICENCIA DE SOFTWARE</t>
  </si>
  <si>
    <t>20559163491-ECO TAMBO PERU SOCIEDAD COMERCIAL DE RESPONSABILIDAD LIMITADA</t>
  </si>
  <si>
    <t>20601681987-ECO TECHNOLOGIES S.A.C.</t>
  </si>
  <si>
    <t>10101348763-EDGARDO HOPKINS TORRES</t>
  </si>
  <si>
    <t>10239305054-ELAEZ CISNEROS ELIASAF</t>
  </si>
  <si>
    <t>20102708394-ELECTRONOROESTE S.A</t>
  </si>
  <si>
    <t>INSTALACIÓN Y CONEXIÓN DE ENERGÍA ELÉCTRICA TRIFÁSICA</t>
  </si>
  <si>
    <t>20103117560-EMP REG DE SERV PUB DE ELECT DL NORTE SA</t>
  </si>
  <si>
    <t>20103795631-EMP REG DE SERV PUBLICO DE ELECTRICIDAD</t>
  </si>
  <si>
    <t>SERVICIO DE PINTADO DE AMBIENTES</t>
  </si>
  <si>
    <t>0013-2021-ARCC</t>
  </si>
  <si>
    <t>20540085383-EMPRESA DE SEGURIDAD INTEGRAL Y VIGILANCIA PRIVADA CENTURY SOCIEDAD ANONIMA CERRADA</t>
  </si>
  <si>
    <t>PUBLICACIONES OFICIALES EN EL DIARIO EL PERUANO</t>
  </si>
  <si>
    <t>20100072751-EMPRESA PERUANA DE SERVICIOS EDITORIALES S.A. - EDITORA PERU</t>
  </si>
  <si>
    <t>20132023540-EMPRESA REGIONAL DE SERVICIO PUBLICO DE ELECTRICIDAD ELECTRONORTEMEDIO SOCIEDAD ANONIMA</t>
  </si>
  <si>
    <t>10427449331-ENCISO NAVARRO PAVEL DANNY</t>
  </si>
  <si>
    <t>20269985900-ENEL DISTRIBUCION PERU S.A.A.</t>
  </si>
  <si>
    <t>20102762925-ENTIDAD PREST. DE SS. DE SANEAM. GRAU S.A.</t>
  </si>
  <si>
    <t>20119147051-EPS CHAVIN S.A.</t>
  </si>
  <si>
    <t>20103745293-EPS. SEDALORETO S.A.</t>
  </si>
  <si>
    <t>CONSULTORIA DE MONITOREO AMBIENTAL.</t>
  </si>
  <si>
    <t>6-2021-ARCC-1</t>
  </si>
  <si>
    <t>20571178428-ERRS E.I.R.L.</t>
  </si>
  <si>
    <t>10103063791-ESAINE QUIJANDRIA EDUARDO RAUL</t>
  </si>
  <si>
    <t>0005-2020-ARCC</t>
  </si>
  <si>
    <t>20543729907-ESCARCENA S.A.C</t>
  </si>
  <si>
    <t>5-2020-ARCC</t>
  </si>
  <si>
    <t xml:space="preserve">5-2020-ARCC </t>
  </si>
  <si>
    <t>SERVICIO DE COFFEE BREAK</t>
  </si>
  <si>
    <t>15366645842-ESCOBAR BACCARO DAVID FELIPE</t>
  </si>
  <si>
    <t>SERVICIO ESPECIALIZADO EN CONTRATACIONES PÚBLICAS</t>
  </si>
  <si>
    <t>20603594356-ESENCIA CATERING &amp; EVENTOS S.A.C.</t>
  </si>
  <si>
    <t>SERVICIO DE ANALISIS DE MEJORAS DE LOS MODULOS DE SISTEMAS DE INFORMACION</t>
  </si>
  <si>
    <t>10295422471-ESPETTIA GUEVARA JORGE LUIS</t>
  </si>
  <si>
    <t>SERVICIO DE SEGUIMIENTO Y MONITOREO DE RIESGO DE PROYECTO</t>
  </si>
  <si>
    <t>10454422177-ESPINOZA ANAYA KELLY</t>
  </si>
  <si>
    <t>10441717682-ESPINOZA ANDIA ARTURO GIANCARLO</t>
  </si>
  <si>
    <t>10106831861-ESPINOZA BENEL ELIZABETH ROSA</t>
  </si>
  <si>
    <t>10191857769-ESPINOZA CAMPOS HUMBERTO AUDVERTO MARTIN</t>
  </si>
  <si>
    <t>10454643131-ESPINOZA PALACIOS ROSA MERCEDES</t>
  </si>
  <si>
    <t>SERVICIO ESPECIALIZADO EN TEMAS DE PLANIFICACIÓN Y PRESUPUESTO</t>
  </si>
  <si>
    <t>10436901424-ESPINOZA SALVADOR RONALD GASTON</t>
  </si>
  <si>
    <t>10415688585-ESQUIVEL VALDIVIA MIGUEL ANGEL</t>
  </si>
  <si>
    <t>10078022391-ESTABRIDIS DEL CAMPO JAIME ROBERTO</t>
  </si>
  <si>
    <t>10718933779-ESTEBA APAZA ABEL EDWAR</t>
  </si>
  <si>
    <t>10167230984-ESTELA COTRINA AMALIA</t>
  </si>
  <si>
    <t>20536382365-ESTUDIO ROY FREYRE ABOGADOS S. CIVIL DE R.L.</t>
  </si>
  <si>
    <t>10088157678-ESTUPIÑAN VIGIL JUAN MANUEL</t>
  </si>
  <si>
    <t>20603237324-EUROPA TI E.I.R.L.</t>
  </si>
  <si>
    <t>ALQUILER DE IMPRESORAS</t>
  </si>
  <si>
    <t>10413250833-EVANGELISTA APONTE RUBEN DAVID</t>
  </si>
  <si>
    <t>005-2020-ARCC</t>
  </si>
  <si>
    <t>20510264542-EXPOSISTEMAS SERVICIOS SAC</t>
  </si>
  <si>
    <t>005-2021-ARCC</t>
  </si>
  <si>
    <t>DIRECTA-5-2020-ARCC</t>
  </si>
  <si>
    <t>10417145589-FALCON SALAS RICHARD JEFFREY</t>
  </si>
  <si>
    <t>10412609358-FARFAN CHAVEZ JOHN PAUL</t>
  </si>
  <si>
    <t>20554840079-FASETRES DEL PERU S.A.C.</t>
  </si>
  <si>
    <t>0046-2021-ARCC</t>
  </si>
  <si>
    <t>10414350033-FERNANDEZ ALBAN ADRIANA SELENA</t>
  </si>
  <si>
    <t>10412721069-FERNANDEZ DEL PINO NILS ROMULO</t>
  </si>
  <si>
    <t>10464115418-FERNANDEZ MEDINA SOFIA ISABEL</t>
  </si>
  <si>
    <t>10437006216-FERNANDEZ RAMIREZ RAUL ALCIDES</t>
  </si>
  <si>
    <t>0038-2021-ARCC</t>
  </si>
  <si>
    <t>10416488881-FERNANDEZ SOTO JAVIER WILFREDO</t>
  </si>
  <si>
    <t>10165450308-FERNANDEZ VASQUEZ ANA MARIA</t>
  </si>
  <si>
    <t>10708396040-FERNANDEZ VASQUEZ KATHERINE MILAGROS DEL PILAR</t>
  </si>
  <si>
    <t>10417803586-FERRO QUISPE JOSE LUIS</t>
  </si>
  <si>
    <t>10418166474-FIESTAS PURIZACA CESAR FRANCISCO</t>
  </si>
  <si>
    <t>10065673610-FIGUEROA BALVAS LEONCIO ALBINO</t>
  </si>
  <si>
    <t>SERVICIO DE SEGUIMIENTO DE CONTRATOS</t>
  </si>
  <si>
    <t>SERVICIO DE ALMACENAMIENTO Y CUSTODIA DE DOCUMENTOS</t>
  </si>
  <si>
    <t>20602029345-FILEKOM S.A.C.</t>
  </si>
  <si>
    <t>10406284684-FLORES ARIAS JENRY ELVIS</t>
  </si>
  <si>
    <t>10436317781-FLORES ATAUCURI ANDREA CAROLINA</t>
  </si>
  <si>
    <t>SERVICIO PROFESIONAL LEGAL EN CONTRATACIONES DEL ESTADO</t>
  </si>
  <si>
    <t>10416876962-FLORES CASTRO LUZ MARINA CAROLINA</t>
  </si>
  <si>
    <t>10485087881-FLORES CCOICCA MILAGROS LIZETH</t>
  </si>
  <si>
    <t>10402150837-FLORES COTRINA ROSARIO DEL PILAR</t>
  </si>
  <si>
    <t>10719922215-FLORES OLAZAVAL GABRIELA FERNANDA</t>
  </si>
  <si>
    <t>SERVICIO ESPECIALIZADO EN PROCESOS ADMINISTRATIVOS Y LOGISTICOS</t>
  </si>
  <si>
    <t xml:space="preserve">SERVICIO DE MONITOREO Y  VERIFICACION DE CONTRATOS, CONVENIOS Y DOCUMENTOS DE PAGO </t>
  </si>
  <si>
    <t>SERVICIO DE ANALISIS, DIAGNOSTICO SITUACIONAL Y ELABORACION DE PROPUESTA PARA EL ACCESO A LA INFORMACION Y PORTAL DE TRANSPARENCIA</t>
  </si>
  <si>
    <t>10463809947-FLORES PAJUELO MARGARITA</t>
  </si>
  <si>
    <t>SERVICIO DE GESTIÓN Y SEGUIMIENTO DE ACTIVIDADES ADMINISTRATIVAS</t>
  </si>
  <si>
    <t>10425407886-FLORES RABINES LOURDES MILAGRITOS</t>
  </si>
  <si>
    <t>10428946303-FLORES VASQUEZ MARIA FERNANDA</t>
  </si>
  <si>
    <t>10480414026-FLORES VELASQUEZ MILAGROS CAROLINA</t>
  </si>
  <si>
    <t>10804965446-FOSSA NAVARRO MANUEL ELIAS</t>
  </si>
  <si>
    <t>10089983695-FRANCIA LEON CESAR AUGUSTO</t>
  </si>
  <si>
    <t>10028043495-FRANCO NUNURA SAMUEL ROBERTO</t>
  </si>
  <si>
    <t>SERVICIO ESPECIALIZADO EN RECURSOS HUMANOS</t>
  </si>
  <si>
    <t>10400625056-FUENTES PASTOR MELISSA YASMIN</t>
  </si>
  <si>
    <t>20605463283-FULL IMPRESOS S.A.C.</t>
  </si>
  <si>
    <t>SERVICIO DE EXAMEN MÉDICO OCUPACIONAL</t>
  </si>
  <si>
    <t>20601312663-G &amp; M TECNOLOGIA DIGITAL S.A.C.</t>
  </si>
  <si>
    <t>SERVICIO DE SEGUIMIENTO Y CONTROL DE ACTIVIDADES ADMINISTRATIVAS</t>
  </si>
  <si>
    <t>20601282829-GALENOLAB LABORATORIO CLINICO ESPECIALIZADO S.A.C.</t>
  </si>
  <si>
    <t>10404353611-GALLEGOS VALDIVIA NATALIA</t>
  </si>
  <si>
    <t xml:space="preserve">10462224601-GALVEZ RODRIGUEZ OSCAR EDUARDO </t>
  </si>
  <si>
    <t>SERVICIO DE APOYO EN ASISTENCIA TECNICA ADMINISTRATIVA</t>
  </si>
  <si>
    <t>10167129698-GAMONAL SUAREZ MARCO ANTONIO</t>
  </si>
  <si>
    <t>10098936748-GARAY MONDOÑEDO GUILLERMO MOISES</t>
  </si>
  <si>
    <t>10400042930-GARAY MUÑOZ GUIDO HORACIO</t>
  </si>
  <si>
    <t>SERVICIO ESPECIALIZADO EN GESTIÓN PÚBLICA Y CONTRATACIONES DEL ESTADO</t>
  </si>
  <si>
    <t>10102999857-GARCIA ARRIBASPLATA RENATO RICARDO</t>
  </si>
  <si>
    <t>10060315642-GARCÍA DÁVILA GUILLERMO</t>
  </si>
  <si>
    <t>SERVICIO DE CONSOLIDACION DE INFORMACION</t>
  </si>
  <si>
    <t>10453626151-GARCIA ESTRADA JULIO CESAR</t>
  </si>
  <si>
    <t>10475280887-GARCIA LOZANO MIGUEL ANGEL</t>
  </si>
  <si>
    <t>SERVICIO ESPECIALIZADO EN PROCESO DE CONTRATACION Y EJECUCION DE PAGOS DE SERVICIOS</t>
  </si>
  <si>
    <t>10469174684-GARCIA ROSSI DIANA ISABEL</t>
  </si>
  <si>
    <t>10413496310-GARCIA SANTANDER WILLIAM JHOSVEL</t>
  </si>
  <si>
    <t>10060364155-GARCÍA VERGARA FELIX ENRIQUE</t>
  </si>
  <si>
    <t>10215229489-GARCIA VIVANCO FANNY CATALINA</t>
  </si>
  <si>
    <t>10466311664-GARCIA YUPANQUI KAREN GIANINA</t>
  </si>
  <si>
    <t>20341848955-GATE GOURMET PERU S.R.L.</t>
  </si>
  <si>
    <t>CAPACITACION EN ASISTENCIA ADMINISTRATIVA</t>
  </si>
  <si>
    <t>10463106865-GAVIDIA GUERRERO SUSANA CAROLINA</t>
  </si>
  <si>
    <t>0004-2021-ARCC</t>
  </si>
  <si>
    <t>CONSULTORIA EN ACTIVIDADES DE SUPERVISION</t>
  </si>
  <si>
    <t>10-2021-ARCC-1</t>
  </si>
  <si>
    <t>20538546489-GEXA INGENIEROS SOCIEDAD ANONIMA CERRADA</t>
  </si>
  <si>
    <t>0014-2021-ARCC</t>
  </si>
  <si>
    <t>20565410718-GLOBAL SECURE S.A.C.</t>
  </si>
  <si>
    <t>054-2021-ARCC</t>
  </si>
  <si>
    <t>0068-2020-ARCC</t>
  </si>
  <si>
    <t>20516935317-GLOBAL SERVICIO INTEGRAL MEDICO SOCIEDAD ANONIMA</t>
  </si>
  <si>
    <t>10178177643-GOICOCHEA DE CEDRON ESTELA ANGELA SUSANA</t>
  </si>
  <si>
    <t>10181396666-GOMEZ ALZA JUAN BALTAZAR</t>
  </si>
  <si>
    <t>SERVICIO ESPECIALIZADO EN TEMAS DE FORMALIZACIÓN DE PREDIOS</t>
  </si>
  <si>
    <t>10096634728-GOMEZ HIDALGO WALTER RICARDO</t>
  </si>
  <si>
    <t>10103069136-GOMEZ QUISPE CAROLA AMANDA</t>
  </si>
  <si>
    <t>10074599457-GOMEZ SALAS YSABEL FLOR DE MARIA</t>
  </si>
  <si>
    <t>10456202905-GOMEZ VARGAS JUAN CARLOS</t>
  </si>
  <si>
    <t>10748642124-GONDO BARZOLA RAQUEL JOHANY</t>
  </si>
  <si>
    <t>10316735661-GONZALES ALFARO CESAR ALFREDO</t>
  </si>
  <si>
    <t>10188589290-GONZALES CABALLERO NESTOR ENRIQUE</t>
  </si>
  <si>
    <t>10415457931-GONZALES CARDENAS MIGUEL ANGEL</t>
  </si>
  <si>
    <t>10091377204-GONZALES DEL VALLE MORALES MONICA YSABEL</t>
  </si>
  <si>
    <t>0008-2021-ARCC</t>
  </si>
  <si>
    <t xml:space="preserve">10476924745-GONZÁLES JIMENEZ DUBERLI </t>
  </si>
  <si>
    <t>5-2021-ARCC-1</t>
  </si>
  <si>
    <t>10099284680-GONZALES MARTEL EDWIN JUAN</t>
  </si>
  <si>
    <t>10466689535-GONZALES MAVILA FRANKLIN EDGAR</t>
  </si>
  <si>
    <t>10453296887-GONZALES NAMUCHE JEAN PIERRE</t>
  </si>
  <si>
    <t>10316663091-GONZALES PACHECO SHIRLEY SUSAN</t>
  </si>
  <si>
    <t>10427565501-GONZALES QUISPE LUIS CARLOS</t>
  </si>
  <si>
    <t>10461791323-GONZALES RUIZ CARLOS ADDERLE</t>
  </si>
  <si>
    <t>10422828571-GONZALES VASQUEZ MARTHA CONSUELO</t>
  </si>
  <si>
    <t>SERVICIO DE ASISTENCIA TECNICO ARCHIVISTICO</t>
  </si>
  <si>
    <t>10104628007-GOZAR DE LA CRUZ DENIS MICHAEL</t>
  </si>
  <si>
    <t>20552284772-GP INVESTMENT S.A.</t>
  </si>
  <si>
    <t>10402861547-GRIMALDI DIAZ ALICIA VICTORIA</t>
  </si>
  <si>
    <t>SERVICIO DE ORDENAMIENTO DE BIENES Y ACERVO DOCUMENTARIO</t>
  </si>
  <si>
    <t>10481175831-GRIMALDO LUNA ADALBERTO THOMAS</t>
  </si>
  <si>
    <t>20530122302-GROUP FA &amp; ZA SOLUCIONES EMPRESA INDIVIDUAL DE RESPONSABILIDAD LIMITADA</t>
  </si>
  <si>
    <t>20604651701-GRUPO EXPRESS CAJAMARCA S.R.L</t>
  </si>
  <si>
    <t>0011-2021-ARCC</t>
  </si>
  <si>
    <t>20601597315-GRUPO GENERAL SERVICE DEL ORIENTE S.A.C</t>
  </si>
  <si>
    <t>SERVICIO DE TRANSPORTE DE CARGA TERRESTRE</t>
  </si>
  <si>
    <t>20455971218-GRUPO KHUJAQ TRAVEL TOURS S.R.L.</t>
  </si>
  <si>
    <t>20522545741-GRUPO PANAMUNDO S.A.C.</t>
  </si>
  <si>
    <t>20601590906-GRUPO SANFER CLEAN S.A.C. - SANFER CLEAN S.A.C.</t>
  </si>
  <si>
    <t>20482274499-GRUPO SD3 S.A.C.</t>
  </si>
  <si>
    <t>20604420165-GRUPO TACTICO ALLIONS S.A.C.</t>
  </si>
  <si>
    <t>10745405717-GUANILO MONTOYA KAREN LIZBETH</t>
  </si>
  <si>
    <t>10164336234-GUERRERO MEOÑO RAFAEL GUSTAVO</t>
  </si>
  <si>
    <t>10727450063-GUEVARA CERVERA  LUIGI JHEMNER</t>
  </si>
  <si>
    <t>10087013095-GUEVARA SALAS MARIA DEL ROSARIO BEATRIZ</t>
  </si>
  <si>
    <t>10460776266-GUILLEN PONTE JOSE JULIO</t>
  </si>
  <si>
    <t>050-2021-ARCC</t>
  </si>
  <si>
    <t>10099331661-GUILLEN UYEN JORGE BRAULIO</t>
  </si>
  <si>
    <t>10464693781-GUTIERREZ DAMAS YOVANA ERIKA</t>
  </si>
  <si>
    <t>10438465982-GUTIERREZ QUIROZ ARTURO FIDEL</t>
  </si>
  <si>
    <t>10192333763-GUTIERREZ RODRIGUEZ VICTOR TORIBIO</t>
  </si>
  <si>
    <t>ALQUILER DE EQUIPOS DE MICROCOMPUTADORA ( INC. CPU, TECLADO Y MOUSE, SIN MONITOR)</t>
  </si>
  <si>
    <t>20504006892-HARDSOFT TRADING GROUP S.A.C.</t>
  </si>
  <si>
    <t>10400863577-HAU TRISTAN MARIA YSABEL</t>
  </si>
  <si>
    <t>10409513382-HERMOSILLA SALAS ISRAEL</t>
  </si>
  <si>
    <t xml:space="preserve">10410332731-HERNANDEZ URBINA ROSA BEATRIZ </t>
  </si>
  <si>
    <t>10400258762-HERRERA STOLL DIEGO FERNANDO</t>
  </si>
  <si>
    <t>10447497340-HIDALGO NIETO DIEGO SANTINO</t>
  </si>
  <si>
    <t>10096760073-HIDALGO PASCO IRMA PATRICIA ANTONIETA_x000D_</t>
  </si>
  <si>
    <t>10467148678-HINOSTROZA CAPANI JOSE CRISTHIAN</t>
  </si>
  <si>
    <t>MEJORAMIENTO DE INSTALACIONES ELECTRICAS</t>
  </si>
  <si>
    <t>10472983712-HIZO HUERTA FELIPE SAUL</t>
  </si>
  <si>
    <t>SUSCRIPCIÓN ANUAL A PLATAFORMA DE CORREO Y COLABORACIÓN EN NUBE INFORMÁTICA</t>
  </si>
  <si>
    <t>20605536230-HP&amp;PROJECT INGENIERIA SERVICIOS GENERALES E.I.R.L.</t>
  </si>
  <si>
    <t>SUSCRIPCIÓN MENSUAL DE ALMACENAMIENTO EN NUBE INFORMÁTICA</t>
  </si>
  <si>
    <t>20516115867-HSA TECNOLOGIA SAC</t>
  </si>
  <si>
    <t>SERVICIO ESPECIALIZADO EN GESTION DE CONTRATACIONES PUBLICAS</t>
  </si>
  <si>
    <t>10328680691-HUAMAN CARRASCO LILIA EDITH</t>
  </si>
  <si>
    <t>10422753708-HUAMAN LABAN LEYDER SMITH</t>
  </si>
  <si>
    <t>SERVICIO DE APOYO DE CHOFER</t>
  </si>
  <si>
    <t>10106500318-HUAMAN LOPEZ ERICK MANUEL</t>
  </si>
  <si>
    <t>10447724192-HUAMAN YSLA FELIX EDUARDO</t>
  </si>
  <si>
    <t xml:space="preserve">10481391135-HUANCACHOQUE CONDORCCAHUA YELSIN </t>
  </si>
  <si>
    <t>10704400514-HUANGAL SOLANO JHON POOL</t>
  </si>
  <si>
    <t>10175303346-HUARANGA ANGULO CESAR RAIMUNDO</t>
  </si>
  <si>
    <t>10214391771-HUARANGA WONG ANTONIO JAVIER</t>
  </si>
  <si>
    <t>SERVICIO DE PROCESAMIENTO DE INFORMACIÓN DE EXPEDIENTES TECNICOS</t>
  </si>
  <si>
    <t>10093022454-HUARI ALVA PERCY CARLOS</t>
  </si>
  <si>
    <t>10465738834-HUARI MAXIMILIANO MERCEDES LORENZZA</t>
  </si>
  <si>
    <t>SERVICIO DE APOYO ADMINISTRATIVO CONTABLE DEL REGISTRO EN EL SIAF Y SIGA DE LA PLANILLA DE VIÁTICOS Y LAS RENDICIONES DE CUENTA</t>
  </si>
  <si>
    <t>10182150954-HUATAY LINGAN VICTOR HUGO</t>
  </si>
  <si>
    <t>10725556701-HUAYLLAHUAMAN CALDERON JENNY ROXANA</t>
  </si>
  <si>
    <t>10407535630-HUERTA BERNAL CESAR EDUARDO</t>
  </si>
  <si>
    <t xml:space="preserve">10709842132-HUERTA PAULINO BRIGGITHE RODHY </t>
  </si>
  <si>
    <t>20604174857-HUMAN RESOURCES COMPANY S.A.C. - HR COMPANY S.A.C.</t>
  </si>
  <si>
    <t>004-2021-ARCC-1</t>
  </si>
  <si>
    <t>20536905309-I MABRI FILMS AND SERVICE SOCIEDAD ANONIMA CERRADA - I MABRI FILMS S.A.C.</t>
  </si>
  <si>
    <t>4-2021-ARCC-1</t>
  </si>
  <si>
    <t>10071026651-ICHPAS CHOQUE EMILIA MARCELA</t>
  </si>
  <si>
    <t>20601225442-IGMA ECOLOGY S.A.C.</t>
  </si>
  <si>
    <t>0061-2020-ARCC</t>
  </si>
  <si>
    <t>15-2021-ARCC-1</t>
  </si>
  <si>
    <t>SERVICIO DE SOPORTE TÉCNICO EN  TRANSMISIÓN EN VIVO (STREAMING MEDIA LIVE) POR INTERNET</t>
  </si>
  <si>
    <t>SERVICIO DE TRANSMISIÓN EN VIVO (LIVE STREAMING VIDEO) POR INTERNET</t>
  </si>
  <si>
    <t xml:space="preserve">20453918689-IMAGEN ALTERNATIVA SAC </t>
  </si>
  <si>
    <t>20601379148-IMAGEN GO E.I.R.L.</t>
  </si>
  <si>
    <t>20508671378-IMEDIA COMUNICACIONES SOCIEDAD ANONIMA CERRADA</t>
  </si>
  <si>
    <t>20600033868-IMPACTA MARKETING &amp; COMUNICACION S.A.C.</t>
  </si>
  <si>
    <t>10409064278-INCA HERRERA ELDER JULIAN</t>
  </si>
  <si>
    <t>10257945265-INCIO YESAN JULISSA</t>
  </si>
  <si>
    <t>007-2021</t>
  </si>
  <si>
    <t>20454587171-INGENIERIA AMBIENTAL S.A.C.</t>
  </si>
  <si>
    <t>0077-2020-ARCC</t>
  </si>
  <si>
    <t>USO TEMPORAL DE LICENCIAS</t>
  </si>
  <si>
    <t>20517036006-INMOBILIARIA R.E.G.A.L. S.A.C.</t>
  </si>
  <si>
    <t>20602255311-INNOVANTS S.A.C.</t>
  </si>
  <si>
    <t>10735789231-INOCENTE CAQUI FIORELLA CELHESTE</t>
  </si>
  <si>
    <t>20602426981-INOXFRIO PERÚ S.A.C</t>
  </si>
  <si>
    <t>20263373058-INSTITUTO DE CONSULTORIA S.A.</t>
  </si>
  <si>
    <t>20548963282-INVERSIONES CRUZPER S.A.C.</t>
  </si>
  <si>
    <t>20603107234-INVERSIONES EN PROTECCIÓN Y SEGURIDAD GENERAL S.A.C</t>
  </si>
  <si>
    <t>0042-2021-ARCC</t>
  </si>
  <si>
    <t>20600121660-INVERSIONES GENERALES LONDON EMPRESA INDIVIDUAL DE RESPONSABILIDAD LIMITADA</t>
  </si>
  <si>
    <t>20540037656-INVERSIONES KAROSA E.I.R.L.</t>
  </si>
  <si>
    <t>16-2021-ARCC/GG/OA</t>
  </si>
  <si>
    <t>20510168829-INVERSIONES ONIX EIRL</t>
  </si>
  <si>
    <t>10429932985-IRIGOIN QUESQUEN JUAN AUGUSTO</t>
  </si>
  <si>
    <t>SERVICIO DE ORDENAMIENTO, ALMACENAMIENTO Y CUSTODIA DE DOCUMENTOS</t>
  </si>
  <si>
    <t>20390724919-IRON MOUNTAIN PERU S.A.</t>
  </si>
  <si>
    <t>15602220157-IZAGUIRRE LORENZO VICTORIA PAOLA</t>
  </si>
  <si>
    <t>INSTALACIÓN DE PROTECTOR ACRÍLICO PARA ESCRITORIO</t>
  </si>
  <si>
    <t>10286047331-IZARRA ABAD CAMILO</t>
  </si>
  <si>
    <t>SERVICIO DE INVENTARIO DE BIENES MUEBLES</t>
  </si>
  <si>
    <t>0004-2020-ARCC</t>
  </si>
  <si>
    <t>20603567472-J &amp; J INCAR S.A.C.</t>
  </si>
  <si>
    <t>10165987549-JACINTO DIAZ PEDRO</t>
  </si>
  <si>
    <t>10421713494-JAMANCA PINEDA RICARDO ROGER</t>
  </si>
  <si>
    <t>20508261391-JAPAN TECH S.A.C.</t>
  </si>
  <si>
    <t>10062946496-JARA CALDERON CARLOS EDGARDO</t>
  </si>
  <si>
    <t>10053723280-JARAMA CHAVEZ SAID OMAR</t>
  </si>
  <si>
    <t>10738918962-JIMENEZ FLORES CARLOS ENRIQUE</t>
  </si>
  <si>
    <t>10404707855-JIMENEZ ROJAS VIVIAN PATRICIA</t>
  </si>
  <si>
    <t>10081359399-JIMENEZ ROMERO JUVENCIO</t>
  </si>
  <si>
    <t>SERVICIO DE SEGUIMIENTO Y MONITOREO DE SERVICIOS GENERALES</t>
  </si>
  <si>
    <t>20534123605-JJ SERVICIOS LIZ E.I.R.L.</t>
  </si>
  <si>
    <t>SERVICIO DE LIMPIEZA DE LOCALES</t>
  </si>
  <si>
    <t>20565412257-JKM SECURITY GROUP E INVERSIONES SUPER GRASS S.A.C</t>
  </si>
  <si>
    <t>SUSCRIPCIÓN ANUAL A LICENCIA DE SOFTWARE ANTIVIRUS</t>
  </si>
  <si>
    <t>SUSCRIPCION A LICENCIA DE SOFTWARE POR 6 MESES</t>
  </si>
  <si>
    <t>20546371108-JL SOFT SOLUCIONES INTEGRALES S.A.C</t>
  </si>
  <si>
    <t>10182078048-JUAREZ DE LA CRUZ JUAN CARLOS</t>
  </si>
  <si>
    <t>10166746693-JUAREZ MARTINEZ CARLOS ALBERTO</t>
  </si>
  <si>
    <t>10103117467-JUNCO BARZOLA ERICK DAVID</t>
  </si>
  <si>
    <t>20522752968-JV CONSULTORES IT E.I.R.L.</t>
  </si>
  <si>
    <t>20606299169-JYCR MOTORS S.A.C.</t>
  </si>
  <si>
    <t>20561108014-KAYA DISTRIBUIDORES S.A.C.</t>
  </si>
  <si>
    <t>20556219185-KONEXXUS GROUP S.A.C.</t>
  </si>
  <si>
    <t>20522035468-KUSA PERU SOCIEDAD ANONIMA CERRADA - KUSA PERU S.A.C.</t>
  </si>
  <si>
    <t>SEGURO DE VEHÍCULO</t>
  </si>
  <si>
    <t>SEGURO DE BIENES MUEBLES</t>
  </si>
  <si>
    <t>20100210909-LA POSITIVA SEGUROS Y REASEGUROS</t>
  </si>
  <si>
    <t>061-2021-ARCC</t>
  </si>
  <si>
    <t>SEGUROS DE BIENES MUEBLES E INMUEBLES</t>
  </si>
  <si>
    <t>10200740764-LAGONES LLANQUI LUIS</t>
  </si>
  <si>
    <t>10732450179-LALUPU ALBITES OSCAR JOSE</t>
  </si>
  <si>
    <t>10461714396-LAPEYRE VALDIVIEZO PIERRE ALESSANDRO ENRIQUE</t>
  </si>
  <si>
    <t>10766028972-LARA CAMARENA SERGIO BRIAN</t>
  </si>
  <si>
    <t>CONSULTORÍA EN IMPLEMENTACIÓN DE GESTIÓN ANTISOBORNO</t>
  </si>
  <si>
    <t>20600603401-LARA CONSULTORES E.I.R.L.</t>
  </si>
  <si>
    <t>10222778501-LARA PEREZ SAUL FELIX</t>
  </si>
  <si>
    <t>20341841357-LATAM AIRLINES PERU S.A.</t>
  </si>
  <si>
    <t>TRASLADO PERSONAL - COMISION DE SERVICIO - PASAJES AEREOS INTERNACIONAL</t>
  </si>
  <si>
    <t>10062749992-LATORRACA CORONADO ROBERT JOHN</t>
  </si>
  <si>
    <t>10102854875-LATORRE BOZA DERIK ROBERTO</t>
  </si>
  <si>
    <t>10458338642-LAVADO CAYLLAHUA GIANCARLO TEOBALDO</t>
  </si>
  <si>
    <t>10410927433-LAVADO ENRIQUEZ WILDER JAVIER</t>
  </si>
  <si>
    <t>17-2021-ARCC-1</t>
  </si>
  <si>
    <t>20552085737-LAVANDERIA YURAX S.A.C.</t>
  </si>
  <si>
    <t>10732456894-LAZARO CUSACANI CRISTIAN RODRIGO</t>
  </si>
  <si>
    <t>20489438705-LEDCAL EMPRESA INDIVIDUAL DE RESPONSABILIDAD LIMITADA</t>
  </si>
  <si>
    <t>10424602961-LEGUA CASTILLO RODRIGO STEFAN</t>
  </si>
  <si>
    <t>SERVICIO DE REVISION Y ACTUALIZACION DE DOCUMENTOS</t>
  </si>
  <si>
    <t>10448543299-LEON BALLARDO BRUNELA KAREN</t>
  </si>
  <si>
    <t>SERVICIO ESPECIALIZADO DE CONTROL Y MANEJO DEL SISTEMA DE CONTROL GUBERNAMENTAL</t>
  </si>
  <si>
    <t>10067202843-LEON BERNAL LUISA ANGELICA</t>
  </si>
  <si>
    <t>10158477217-LEON COTRINA JOSE LUIS</t>
  </si>
  <si>
    <t>10056429391-LEON SILVA GALO</t>
  </si>
  <si>
    <t>10718859404-LEON YALTA BENJAMIN JACOB</t>
  </si>
  <si>
    <t>10028067882-LESCANO ALBAN RICHARD RAFAEL</t>
  </si>
  <si>
    <t>10440035545-LESCANO MELENDEZ MARY ELIZABETH</t>
  </si>
  <si>
    <t>10424634251-LETURIA GARCIA DAYANA</t>
  </si>
  <si>
    <t>10410967770-LICAS CANSAYA MARIA DEL PILAR</t>
  </si>
  <si>
    <t>SERVICIO ESPECIALIZADO EN TEMAS DE ELECTRICIDAD</t>
  </si>
  <si>
    <t>10700224860-LICERA LA MADRID EFRAIN FERNANDO</t>
  </si>
  <si>
    <t>SERVICIO ESPECIALIZADO EN ASUNTOS LEGALES ADMINISTRATIVOS</t>
  </si>
  <si>
    <t>10084739575-LIENDO SOTOMAYOR JOSE LUIS</t>
  </si>
  <si>
    <t>SERVICIO DE RECARGA DE OXÍGENO MEDICINAL</t>
  </si>
  <si>
    <t>0024-2021-ARCC</t>
  </si>
  <si>
    <t>ALQUILER DE CONCENTRADOR DE OXÍGENO</t>
  </si>
  <si>
    <t>20338570041-LINDE PERU S.R.L.</t>
  </si>
  <si>
    <t>024-2021-ARCC</t>
  </si>
  <si>
    <t>44-2021-ARCC-1</t>
  </si>
  <si>
    <t>055-2021-ARCC</t>
  </si>
  <si>
    <t>20552486219-LINK-SOFT SOLUTIONS S.A.C.</t>
  </si>
  <si>
    <t xml:space="preserve">SERVICIO DE APOYO EN SISTEMAS DE INFORMACION GEOGRAFICO </t>
  </si>
  <si>
    <t>SERVICIO ESPECIALIZADO EN TEMAS DE INFORMACIÓN GEOGRÁFICA Y GEOREFERENCIADA</t>
  </si>
  <si>
    <t>10462123880-LINO PACHECO GLORIA FIORELLA</t>
  </si>
  <si>
    <t>20602733859-LIT CONSULTING S.A.C</t>
  </si>
  <si>
    <t>10706675642-LIZA HERNANDEZ PAOLA LORENA</t>
  </si>
  <si>
    <t>SERVICIO DE REVISION DE TERMINOS DE REFERENCIA PARA CONTRATACION DE SERVICIOS</t>
  </si>
  <si>
    <t>10409623358-LLACSAHUANGA GRANADINO OSWALDO CARLOS</t>
  </si>
  <si>
    <t>10215277599-LLANOS ALAMEDA LUZMILA YNES</t>
  </si>
  <si>
    <t>10413603540-LLAURY LOPEZ FLOR DE MARIA</t>
  </si>
  <si>
    <t>10296529759-LLERENA CUADROS MIGUEL ANGEL</t>
  </si>
  <si>
    <t>10745263521-LLERENA LONGORIA PAUL CHRISTIAN</t>
  </si>
  <si>
    <t>10423778232-LLIMPE CAÑARI ENRIQUE</t>
  </si>
  <si>
    <t>10479185153-LLIUYA MILLA WILDER RAUL</t>
  </si>
  <si>
    <t>10406902353-LLUEN PUICON TANIA LIZ</t>
  </si>
  <si>
    <t>10174052927-LLUEN VALLEJOS WILFREDO</t>
  </si>
  <si>
    <t>10704425118-LOARTE PARDAVE JOSEPH GENIX</t>
  </si>
  <si>
    <t>10080481263-LOAYZA HURTADO WILFREDO</t>
  </si>
  <si>
    <t>10425145083-LOAYZA ZENTENO ERICK JESÚS</t>
  </si>
  <si>
    <t>10730826325-LOBO REYES ERICK VLADIMIR</t>
  </si>
  <si>
    <t>20601249287-LOG TECH SOCIEDAD ANONIMA CERRADA - LOG TECH S.A.C.</t>
  </si>
  <si>
    <t>10701517020-LOJA GOMEZ GHERSON</t>
  </si>
  <si>
    <t>SERVICIO ESPECIALIZADO EN GESTION DE PROCESOS ADMINISTRATIVOS</t>
  </si>
  <si>
    <t>10447108271-LOLI NOLASCO CARLOS DAVID</t>
  </si>
  <si>
    <t>10422874904-LOPEZ CHAVEZ HERNAN AUGUSTO</t>
  </si>
  <si>
    <t>SERVICIO DE DIGITALIZACIÓN Y SISTEMATIZACIÓN DE INFORMACIÓN</t>
  </si>
  <si>
    <t>10404127093-LOPEZ DUEÑAS BRAULIO NOE</t>
  </si>
  <si>
    <t>10433379395-LOPEZ ESQUIVEL EVELIN</t>
  </si>
  <si>
    <t>10406910381-LOPEZ HUAMAN PERCY IVAN</t>
  </si>
  <si>
    <t>10416426711-LOPEZ HUAYTANI MARJORIE</t>
  </si>
  <si>
    <t>10074731215-LOPEZ LLANOS MARLENE</t>
  </si>
  <si>
    <t>ALQUILER DE ESTACIONAMIENTO PARA VEHICULO</t>
  </si>
  <si>
    <t>10404242305-LORA RIOS PATRICIA MARY</t>
  </si>
  <si>
    <t>0003-2021-ARCC</t>
  </si>
  <si>
    <t>20603381697-LOS PORTALES ESTACIONAMIENTOS OPERADORA S.A.</t>
  </si>
  <si>
    <t>10100601520-LOVERA VALENZUELA DAVID HENRY</t>
  </si>
  <si>
    <t>10439246320-LOYAGA REYES DAMARIS ESTHER</t>
  </si>
  <si>
    <t>10007947424-LOYOLA CRUZ LUIS NICANOR</t>
  </si>
  <si>
    <t>10103108352-LOZADA VALENTIN RAQUEL LILIANA</t>
  </si>
  <si>
    <t>10406461039-LOZANO BECERRA ALICIA FREDESVINDA</t>
  </si>
  <si>
    <t>10703416492-LOZANO LAFFORE EDSON</t>
  </si>
  <si>
    <t>10466713894-LUCHO ORTIZ JOSE LUIS DAVID</t>
  </si>
  <si>
    <t>10471809522-LUDEÑA RIVEROS EDUARDO ISAIAS</t>
  </si>
  <si>
    <t>10719655675-LUIS FELIX FAJARDO SAAVEDRA</t>
  </si>
  <si>
    <t>0001-2021-ARCC</t>
  </si>
  <si>
    <t>10181885934-LUNA GUERRERO TOMAS ORLANDO</t>
  </si>
  <si>
    <t>10737540613-LUNA MEDINA MARCIA ALEXANDRA</t>
  </si>
  <si>
    <t>10729223838-LUNA PASTOR INGRY</t>
  </si>
  <si>
    <t>10467514763-LUNA SANTOS IÑIGO ALONSO</t>
  </si>
  <si>
    <t>10731141768-LUNA VEGA DIEGO ANDRE</t>
  </si>
  <si>
    <t>10096721531-LUYO MONTOYA ERNESTO RAUL</t>
  </si>
  <si>
    <t>20231627171-M.L. INGENIERIA PROVEEDORES Y SERVICIOS S.C.R.L.</t>
  </si>
  <si>
    <t>10452674390-MACAVILCA VILLA EDER DAVID</t>
  </si>
  <si>
    <t>10028376915-MACCHIAVELLO MORA GUILLERMO</t>
  </si>
  <si>
    <t xml:space="preserve">10433230235-MACEDO CRUZ CINDY LADY </t>
  </si>
  <si>
    <t>10239299607-MACEDO MOSTAJO CESAR AUGUSTO</t>
  </si>
  <si>
    <t>10316730634-MACEDO RAMIREZ NANCY</t>
  </si>
  <si>
    <t>10316790408-MACEDO ROJAS YOLAINA MALI_x000D_</t>
  </si>
  <si>
    <t>10238529161-MACHACA VALERO NESTOR ANDRES</t>
  </si>
  <si>
    <t>10711421322-MACHADO ALBURQUEQUE ROSARIO DE MARIA</t>
  </si>
  <si>
    <t>SERVICIO DE SOPORTE DE PROTECCIÓN WEB</t>
  </si>
  <si>
    <t>10028184692-MACHADO DIEZ MANUEL ANTONIO</t>
  </si>
  <si>
    <t>SERVICIO DE DESARROLLO DE SISTEMAS WEB</t>
  </si>
  <si>
    <t>10094880535-MACHUCA RIVAS OSCAR MARCOS</t>
  </si>
  <si>
    <t>SERVICIO DE DESARROLLO DE NUEVAS OPCIONES A PAGINA WEB</t>
  </si>
  <si>
    <t>10407679887-MADRID MEDINA MARIA JULIA MILUSKA</t>
  </si>
  <si>
    <t>10430894051-MADRID MENDOZA OSMAR ARTURO</t>
  </si>
  <si>
    <t>0070-2020-ARCC</t>
  </si>
  <si>
    <t>20510452209-MAFER REAL ESTATE S.A.C</t>
  </si>
  <si>
    <t>SERVICIO ESPECIALIZADO DE INGENIERIA INDUSTRIAL</t>
  </si>
  <si>
    <t>10440523108-MAGALLANES LUJAN JAVIER ANGEL</t>
  </si>
  <si>
    <t>10097651316-MALAGA IZQUIERDO JUAN JOSE</t>
  </si>
  <si>
    <t>SERVICIO DE ELABORACION DE CONTENIDOS DE MANUALES</t>
  </si>
  <si>
    <t>10481789996-MANAYAY REYES MARIA MERCEDES</t>
  </si>
  <si>
    <t>20537405539-MANDRIL COMUNICACION Y DISEÑO S.A.C.</t>
  </si>
  <si>
    <t>10700959363-MANTILLA FERNANDEZ DEYVIS ANTONIO</t>
  </si>
  <si>
    <t>10447053913-MARCO ANTONIO BUENO FLORES</t>
  </si>
  <si>
    <t>SERVICIO DE SOPORTE TÉCNICO PARA EQUIPO DE CONTROL DE ASISTENCIA</t>
  </si>
  <si>
    <t>20514535222-MARKOVATIONS SOCIEDAD ANONIMA CERRADA</t>
  </si>
  <si>
    <t>10430875294-MATTA TASAYCO MELISA FIORELLA</t>
  </si>
  <si>
    <t>10444802052-MAYANGA MEDRANO LUIGI ANDRE DE JESUS</t>
  </si>
  <si>
    <t>10465382118-MAYO CORONADO VILMA MARIZA</t>
  </si>
  <si>
    <t>10449106879-MAZA SILVA ZULMY EVILYN</t>
  </si>
  <si>
    <t>10410069968-MECHATO GARAY CARLOS GABRIEL</t>
  </si>
  <si>
    <t>SERVICIO DE MONITOREO DE FACTORES PSICOSOCIALES PARA PUESTOS DE TRABAJO Y UNIDADES ORGANIZACIONALES</t>
  </si>
  <si>
    <t>SERVICIO DE MONITOREO Y MEDIDAS DE CONTROL DE RIESGOS DISERGONÓMICOS</t>
  </si>
  <si>
    <t>20557745522-MEDILABORIS S.A.C.</t>
  </si>
  <si>
    <t>10078690505-MEDINA LOYO GIANNINA VERONICA</t>
  </si>
  <si>
    <t>10028653633-MEJIA MASIAS VERONICA VIOLETA</t>
  </si>
  <si>
    <t>10413852981-MELENDEZ FERNANDEZ CESAR ARMANDO</t>
  </si>
  <si>
    <t>10447648089-MELQUIADES CARDENAS FREDDY ORLANDO</t>
  </si>
  <si>
    <t>0035-2021-ARCC</t>
  </si>
  <si>
    <t>10316083108-MENA MAGUIÑA, EMILIANO ANTONIO</t>
  </si>
  <si>
    <t>10402477470-MENA RIVAS DANIEL ALEJANDRO</t>
  </si>
  <si>
    <t>10731145411-MENDEZ CHUMPISUCA JORGE VIANOR</t>
  </si>
  <si>
    <t>7-2021-ARCC-1</t>
  </si>
  <si>
    <t>20510849770-MENDOZA &amp; TAPIA S.A.C</t>
  </si>
  <si>
    <t>10179042008-MENDOZA ALVARADO LUIS SEGUNDO</t>
  </si>
  <si>
    <t>10081284682-MENDOZA GUIDO JOSE RAFAEL</t>
  </si>
  <si>
    <t>10407195570-MENDOZA MERINO ERICK JOEL</t>
  </si>
  <si>
    <t>10737412925-MENDOZA MORENO MAYRA ALEJANDRA</t>
  </si>
  <si>
    <t>10419135084-MENDOZA VALDIVIEZO YURIT EDUARDO</t>
  </si>
  <si>
    <t>10060681045-MERCADO PEREZ LUIS FELIX</t>
  </si>
  <si>
    <t>SERVICIO DE ADMINISTRACION DE BASE DE DATOS</t>
  </si>
  <si>
    <t>10411138874-MERIDA LATORRE FRANCO JOEL</t>
  </si>
  <si>
    <t>SERVICIO DE ANALISIS DE BASES DE DATOS</t>
  </si>
  <si>
    <t>10769251109-MESTANZA LLICO DEYSI VANESSA_x000D_</t>
  </si>
  <si>
    <t>10444115381-MESTANZA LOZANO GIOVANNA DEL ROSARIO</t>
  </si>
  <si>
    <t>10433402443-MEZA ASTO DINA JUDITH</t>
  </si>
  <si>
    <t>SERVICIO ESPECIALIZADO EN CONTROL PREVIO Y REVISION</t>
  </si>
  <si>
    <t>10447076701-MEZA OSORIO ZULLY NAHIR</t>
  </si>
  <si>
    <t>10449963968-MIGUEL LOPEZ JONATHAN</t>
  </si>
  <si>
    <t>MANTENIMIENTO PREVENTIVO DE AUTOMOVIL</t>
  </si>
  <si>
    <t>20100753864-MIKY CAR'S SERVICE S.A.C.</t>
  </si>
  <si>
    <t>10470429874-MILLA OROPEZA MIGUEL ANGEL</t>
  </si>
  <si>
    <t>10165254452-MILLONES COLLAZOS JAVIER EDUARDO</t>
  </si>
  <si>
    <t>SUSCRIPCION A LA BASE DE DATOS SPIJ - SISTEMA PERUANO DE INFORMACION JURIDICA</t>
  </si>
  <si>
    <t>20131371617-MINISTERIO DE JUSTICIA Y DERECHOS HUMANOS</t>
  </si>
  <si>
    <t>20419020606-MIRANDA &amp; AMADO ABOGADOS S. CIVIL DE R.L.</t>
  </si>
  <si>
    <t>10414018616-MIRANDA YARANGA MAYRA ELISA</t>
  </si>
  <si>
    <t>20603265123-MIRANET S.A.C.</t>
  </si>
  <si>
    <t>20535929611-MIRNA MATOS EVENTOS &amp; CATERING S.A.C.</t>
  </si>
  <si>
    <t>10099085857-MOGROVEJO GUTIERREZ JOSUE MANUEL</t>
  </si>
  <si>
    <t>10104570807-MOLINA CARRION GUISELLA TULA</t>
  </si>
  <si>
    <t>10421245300-MOLINA GORDILLO CLAUDIA MILAGROS</t>
  </si>
  <si>
    <t>10468134361-MOLINA HUAQUISTO NOHELY RUTH</t>
  </si>
  <si>
    <t>10188701201-MOLINA LANDERAS JAVIER</t>
  </si>
  <si>
    <t>10747684290-MOLINA PALOMINO EDUARDO MARTÍN</t>
  </si>
  <si>
    <t>10458595432-MONCADA IBARRA DARWIN JOEL</t>
  </si>
  <si>
    <t>20506615128-MONCAL S.A.C.</t>
  </si>
  <si>
    <t>10176227392-MONDRAGON SUCHERO CESAR JOSE</t>
  </si>
  <si>
    <t>10433217506-MONGE ZVIETCOVICH JENS EDGARDO</t>
  </si>
  <si>
    <t>10328371061-MONTAÑEZ GUTIERREZ RAUL CALIXTO</t>
  </si>
  <si>
    <t>10434955161-MONTES PALACIOS RICHARD ENRIQUE</t>
  </si>
  <si>
    <t>10091529659-MORALES SANCHEZ RAFAEL ALONSO</t>
  </si>
  <si>
    <t>10750573741-MORALES SANGAMA LUIS ALBERTO</t>
  </si>
  <si>
    <t>10181391303-MORAN PURIZAGA MARIA LOURDES</t>
  </si>
  <si>
    <t>10415305619-MORAN RIVAS ENZO ERICK</t>
  </si>
  <si>
    <t>10717012076-MORENO BUTILER JENIFFER ROOS</t>
  </si>
  <si>
    <t>10712434169-MORENO ENRIQUEZ YNGRID MELANY</t>
  </si>
  <si>
    <t>10460360493-MORENO SANES ANGEL JUNIOR</t>
  </si>
  <si>
    <t>10402678858-MORENO VASQUEZ LUIS ALBERTO</t>
  </si>
  <si>
    <t>SERVICIO DE SOPORTE TECNICO DE SISTEMAS INFORMATICOS</t>
  </si>
  <si>
    <t xml:space="preserve">10467268690-MORILLO MEJIA EINER ERIC </t>
  </si>
  <si>
    <t>10105517799-MOSCOSO DEL CAMPO RENATO</t>
  </si>
  <si>
    <t>SERVICIO DE REVISION DE EXPEDIENTES DE CONTRATACION PUBLICA</t>
  </si>
  <si>
    <t>10472130647-MOTA CERNA KATIA</t>
  </si>
  <si>
    <t>10465448836-MOYANO GUZMAN KENYO ALEJANDRO</t>
  </si>
  <si>
    <t>10098740207-MOYANO PONCE ANA MARIA</t>
  </si>
  <si>
    <t>SERVICIO DE MANEJO DE SISTEMA DE TRAMITE DOCUMENTARIO Y REPARTO DE DOCUMENTOS</t>
  </si>
  <si>
    <t>10401906695-MUCHA MEZA ARACELI</t>
  </si>
  <si>
    <t>10404506795-MUCHAYPIÑA MACAVILCA NELLIDA CRISTINA</t>
  </si>
  <si>
    <t>20604137188-MULTISERVICE &amp; REPRESENTACIONES MAPACO S.A.C.</t>
  </si>
  <si>
    <t>0039-2021-ARCC</t>
  </si>
  <si>
    <t>20603332751-MULTISERVICIOS DE LIMPIEZA V &amp; C S.A.C.</t>
  </si>
  <si>
    <t>20539277007-MULTISERVICIOS GEMELOS E.I.R.L.</t>
  </si>
  <si>
    <t>SERVICIO DE TRASLADO DE MOBILIARIO Y EQUIPOS DE COMPUTO</t>
  </si>
  <si>
    <t>20515184971-MULTISERVICIOS L Y R S.A.C.</t>
  </si>
  <si>
    <t xml:space="preserve">10404970742-MUÑOZ DEZA MILAGROS </t>
  </si>
  <si>
    <t>10476467786-MUÑOZ LLATAS ELIS</t>
  </si>
  <si>
    <t>10421016289-MUÑOZ MORI MANUEL IVAN</t>
  </si>
  <si>
    <t>10730363767-MUÑOZ PERALTA OSCAR ARTURO</t>
  </si>
  <si>
    <t>10457823351-MUÑOZ SOLARI IRVING RAY</t>
  </si>
  <si>
    <t>SERVICIO DE PROCESAMIENTO, ORDENAMIENTO Y CLASIFICACIÓN DE DOCUMENTOS ADMINISTRATIVOS</t>
  </si>
  <si>
    <t>10181613624-MURGA SANCHEZ DANIEL SANTOS</t>
  </si>
  <si>
    <t>10015576940-MURILLO ROQUE ROLANDO</t>
  </si>
  <si>
    <t>10458489900-MURO MESONES VALDEZ ANAIS</t>
  </si>
  <si>
    <t>10406553057-MURO ROSADO VICTOR GUILLERMO</t>
  </si>
  <si>
    <t>10471260547-NARCISO AGUILAR BRENDA KATHERINE</t>
  </si>
  <si>
    <t xml:space="preserve">10419721439-NAVARRO CORTEZ ANA MILAGROS </t>
  </si>
  <si>
    <t>10412555941-NAVARRO LOPEZ CESAR EDUARDO</t>
  </si>
  <si>
    <t>10166628691-NAVARRO SÁNCHEZ HEBER</t>
  </si>
  <si>
    <t>10406894164-NAVARRO VARGAS JACK_x000D_</t>
  </si>
  <si>
    <t>10404410674-NECIOSUP RELUZ ANGEL WILLIAM</t>
  </si>
  <si>
    <t>20487913104-NEGOCIOS SANTO TOMAS S.A.C.</t>
  </si>
  <si>
    <t>20570801911-NEGOCIOS SILVA ABANTO E.I.R.L.</t>
  </si>
  <si>
    <t>20546904106-NEXTNET S.A.C.</t>
  </si>
  <si>
    <t>0002-2020-ARCC</t>
  </si>
  <si>
    <t>SERVICIO DE DIAGNOSTICO Y CONFIGURACION DE RED</t>
  </si>
  <si>
    <t>10429900226-NIÑO RODRIGUEZ DAVID FERNANDO</t>
  </si>
  <si>
    <t>SERVICIO DE PRODUCCIÓN DE AUDIO Y VIDEO</t>
  </si>
  <si>
    <t>20603188919-NÓMADA DISEÑO Y CREACIÓN AUDIOVISUAL S.A.C.</t>
  </si>
  <si>
    <t>10415324150-NONALAYA RIVERA BRIAN ABRAHAM</t>
  </si>
  <si>
    <t>10181327869-OBLITAS BAZAN HERNAN MARTIN</t>
  </si>
  <si>
    <t>SERVICIO ESPECIALIZADO EN GESTIÓN FINANCIERA</t>
  </si>
  <si>
    <t>10437811453-OBREGON MAURICIO JULIO CESAR</t>
  </si>
  <si>
    <t>SERVICIO DE EJECUCIÓN Y MONITOREO DE LA GESTIÓN ADMINISTRATIVA</t>
  </si>
  <si>
    <t>10420115500-OCAÑA VILLON LUSBET DORILA</t>
  </si>
  <si>
    <t>10408096672-OCAS DE LA CRUZ JOSE LUIS</t>
  </si>
  <si>
    <t>10408384805-ODAR FARRO MERCEDES DEL PILAR</t>
  </si>
  <si>
    <t>20254165035-OFICINA DE NORMALIZACION PREVISIONAL ONP</t>
  </si>
  <si>
    <t>10410516298-OJEDA MOSCOL HANSSI DARIO</t>
  </si>
  <si>
    <t>10413426133-OJEDA VEGA JUAN CARLOS</t>
  </si>
  <si>
    <t>10096438431-OLAZABAL NAPURI HECTOR JAVIER</t>
  </si>
  <si>
    <t>10027988992-OLIVARES ZEGARRA CARLOS AUGUSTO</t>
  </si>
  <si>
    <t>10076373626-OLIVAS SALAZAR LILIANA PAOLA</t>
  </si>
  <si>
    <t>SERVICIO DE MENSAJERÍA NIVEL NACIONAL</t>
  </si>
  <si>
    <t>001-2019-RCC</t>
  </si>
  <si>
    <t xml:space="preserve">10292329666-OLMEDO MENÉNDEZ DENIS MIGUEL </t>
  </si>
  <si>
    <t>SERVICIO DE TELEFONIA FIJA</t>
  </si>
  <si>
    <t>20100686814-OLVA COURIER S.A.C</t>
  </si>
  <si>
    <t>20552504641-OPTICAL TECHNOLOGIES SAC</t>
  </si>
  <si>
    <t>10406348127-ORBEGOSO SIMARRA ALBERTO ISAAC</t>
  </si>
  <si>
    <t>SERVICIO DE ASISTENCIA TECNICA EN DERECHO</t>
  </si>
  <si>
    <t>10093860441-ORELLANA BATTILANA ALFREDO EDUARDO</t>
  </si>
  <si>
    <t>10439295495-ORELLANA MEDINA LIZETH DEL CARMEN</t>
  </si>
  <si>
    <t>20603411715-ORIENTE SECURITY CORPORATION S.A.C.</t>
  </si>
  <si>
    <t>10414411768-OROZCO PANTA MARCO ANTONIO LIBRADO</t>
  </si>
  <si>
    <t>0078-2020-ARCC</t>
  </si>
  <si>
    <t>10103002376-OROZCO TOMAYLLA YOVANA</t>
  </si>
  <si>
    <t>10166884069-ORTEGA CORTEZ MARIA DEL CARMEN</t>
  </si>
  <si>
    <t>10167071941-ORTIZ MUÑOZ YDELSO</t>
  </si>
  <si>
    <t>10480014770-ORTIZ QUISPE ELVIS FERNANDO</t>
  </si>
  <si>
    <t>10457522997-OSCANOVA CRUZ OSCAR ANNELO</t>
  </si>
  <si>
    <t>CD 025-2020-ARCC-GG-OA</t>
  </si>
  <si>
    <t>10167481529-OSORES TELLO LENNY LISSETTE</t>
  </si>
  <si>
    <t>CD 025-2020-ARCC</t>
  </si>
  <si>
    <t>20546840531-OVERLAY SOLUCIONES ESTRUCTURALES S.A.C</t>
  </si>
  <si>
    <t>0021-2021-ARCC</t>
  </si>
  <si>
    <t>25-2020-ARCC-1</t>
  </si>
  <si>
    <t>10258606090-OVIEDO ORELLANA CRISTIAN GALO</t>
  </si>
  <si>
    <t>10707714340-PABLO LUIS JOSUE DAVID</t>
  </si>
  <si>
    <t>10435073595-PABLO RIVERA EDUARDO</t>
  </si>
  <si>
    <t>10479779843-PACHAS LINARES ARKELA MARIA</t>
  </si>
  <si>
    <t>10451438986-PACHECO RAMIREZ PAMELA ROXANA</t>
  </si>
  <si>
    <t>10166918559-PACHERREZ GUERRERO RAUL GARY</t>
  </si>
  <si>
    <t>10028947718-PACHERREZ PACHERRE JESSICA MATILDE</t>
  </si>
  <si>
    <t>SEGURO MEDICO FAMILIAR PERSONAL</t>
  </si>
  <si>
    <t>20332970411-PACIFICO COMPAÑIA DE SEGUROS Y REASEGUROS</t>
  </si>
  <si>
    <t>10011300931-PADILLA CARDENAS MARY ISABEL</t>
  </si>
  <si>
    <t>10198306237-PADILLA SAGARVINAGA ELIZABETH SUSANA</t>
  </si>
  <si>
    <t>10429511467-PAICO CALLE JAVIER ALFREDO</t>
  </si>
  <si>
    <t>SERVICIO DE ELABORACIÓN DE ANÁLISIS DE LA EJECUCIÓN PRESUPUESTAL</t>
  </si>
  <si>
    <t>10460277596-PALACIOS HIDALGO JOSE EDWIN NICANOR</t>
  </si>
  <si>
    <t>051-2021-ARCC</t>
  </si>
  <si>
    <t>10081603010-PALMA GUERRERO PATRICK HENRY</t>
  </si>
  <si>
    <t>10095824825-PALMA RAMIREZ JUAN CARLOS</t>
  </si>
  <si>
    <t>TRANSPORTE Y TRASLADO MOBILIARIO - TERRESTRE</t>
  </si>
  <si>
    <t>10063220316-PALOMINO MILLA JOSE LUIS</t>
  </si>
  <si>
    <t>20601288444-PALOMINO TRAVEL S.A.C.</t>
  </si>
  <si>
    <t>10296338945-PANCA CHARCA RAUL RICHARD</t>
  </si>
  <si>
    <t>10239637251-PANDO ESPINOZA GRETEL</t>
  </si>
  <si>
    <t>10075364399-PANDURO RAMIREZ JULIO CESAR</t>
  </si>
  <si>
    <t>10451013497-PARDAVE RIVERA HUGO FERNANDO</t>
  </si>
  <si>
    <t>10444344887-PARDO RIVERA CESAR JOMAR</t>
  </si>
  <si>
    <t>10464339308-PAREDES HUARINGA GABY DAISY</t>
  </si>
  <si>
    <t>10460758080-PAREDES NUÑEZ MELISSA LAURA</t>
  </si>
  <si>
    <t>10742293331-PAREDES VITERI WALTER JESUS</t>
  </si>
  <si>
    <t>10724951193-PARIHUAMAN ARIVILCA JORGE LUIS</t>
  </si>
  <si>
    <t>10416119592-PARIMANGO ZAPATA ARTIDORO</t>
  </si>
  <si>
    <t>SERVICIO DE COORDINACIÓN Y SEGUIMIENTO DE CONVENIOS</t>
  </si>
  <si>
    <t>10104750155-PARRA ERKEL RAFAEL</t>
  </si>
  <si>
    <t>SERVICIO ESPECIALIZADO EN SEGURIDAD, SALUD OCUPACIONAL Y MEDIO AMBIENTE</t>
  </si>
  <si>
    <t>10402585558-PARRAGA ESPINOZA JANELA CRISTINA</t>
  </si>
  <si>
    <t>10078986978-PASTOR CHANG RAFAEL MARCO</t>
  </si>
  <si>
    <t>10102675105-PASTOR TEJEDA JOSE LUIS</t>
  </si>
  <si>
    <t>10257433981-PAUCAR MONTAÑO LUIS ALBERTO</t>
  </si>
  <si>
    <t>10749441220-PAUCCA SUAREZ STIFS EDGAR</t>
  </si>
  <si>
    <t>10464184169-PAZ FUENTES ISRAEL ANDERSSON</t>
  </si>
  <si>
    <t>10724787725-PAZ SANCHEZ SEBASTIAN ALONSO</t>
  </si>
  <si>
    <t>SERVICIO DE DISEÑO Y ELABORACIÓN DE MATERIAL IMPRESO</t>
  </si>
  <si>
    <t>10456379732-PECHO TAHUA WALTER</t>
  </si>
  <si>
    <t>10414256851-PEÑA MOYA HILDER ALONSO</t>
  </si>
  <si>
    <t>10439805710-PEÑA PRADO JHERSON GILBERT</t>
  </si>
  <si>
    <t>10096480658-PERA ROMERO MANUEL ARTURO</t>
  </si>
  <si>
    <t>10174210891-PERALTA HERRERA ANTERO SEGUNDO</t>
  </si>
  <si>
    <t>10455673131-PERALTA LOPEZ JUAN CARLOS</t>
  </si>
  <si>
    <t>10772892620-PERALTA VITTERY CARLOS JHOSSIMAR</t>
  </si>
  <si>
    <t>10415444333-PEREZ HOYOS MILTON EMILIO</t>
  </si>
  <si>
    <t>10703200597-PEREZ RIVERA LEE JHORDY</t>
  </si>
  <si>
    <t>10460907166-PEROCHENA CHIPOCO MARGARITA SOFIA</t>
  </si>
  <si>
    <t>20600073851-PERU ELITE SEGURIDAD INTEGRAL Y SERVICIOS GENERALES S.R.L</t>
  </si>
  <si>
    <t>SERVICIO DE MUESTREO DE SEDIMENTOS DE RIOS EN SUSPENSION A NIVEL DIARIO</t>
  </si>
  <si>
    <t>MANTENIMIENTO CORRECTIVO DE AUTOMOVIL</t>
  </si>
  <si>
    <t>20520535951-PERU HYDRAULICS SAC</t>
  </si>
  <si>
    <t>20510893914-PERU PART´S &amp; SERVICE S.A.C_x000D_</t>
  </si>
  <si>
    <t>10453750618-PESANTES VASQUEZ AMPARO ELIZABETH</t>
  </si>
  <si>
    <t>10200999881-PEZO VILLENA MIGUEL ANGEL</t>
  </si>
  <si>
    <t>SERVICIO DE APOYO LEGAL EN GESTION PUBLICA</t>
  </si>
  <si>
    <t xml:space="preserve">10335912816-PIEDRA NUÑEZ LUZ MARIA </t>
  </si>
  <si>
    <t>10456883686-PINEDO AYALA LUIS ALBERTO</t>
  </si>
  <si>
    <t>10454020656-PINTADO GARCIA FRANZ DAVID</t>
  </si>
  <si>
    <t>10406594110-PINTO AVILA FABIOLA EDITH</t>
  </si>
  <si>
    <t>10440592126-PISCOYA CALDERON JUAN MIGUEL</t>
  </si>
  <si>
    <t>10416021771-PISCOYA LABRIN JOSUE MANUEL</t>
  </si>
  <si>
    <t>SERVICIO DE DESARROLLO DE VIDEO - EPISODIOS ANIMADOS</t>
  </si>
  <si>
    <t>20537391481-PIXEL MEDIOS ALTERNATIVOS E.I.R.L.</t>
  </si>
  <si>
    <t>TALLER DE INTEGRACION</t>
  </si>
  <si>
    <t>10416642554-POMA DAMIAN EDWIN FREDY</t>
  </si>
  <si>
    <t>10473505253-PONCE AVELINO LUIS ALEXANDER</t>
  </si>
  <si>
    <t>10422659671-PONCE MARTINEZ MAX SAUL</t>
  </si>
  <si>
    <t>SERVICIO DE ANÁLISIS DE LA EJECUCIÓN PRESUPUESTAL DEL PROGRAMA PRESUPUESTAL ACCESO Y USO ADECUADO DE LOS SERVICIOS PÚBLICOS DE TELECOMUNICACIONES E IN</t>
  </si>
  <si>
    <t>10180985838-PONCE PAJUELO DANTE JACOB</t>
  </si>
  <si>
    <t>10461373793-PORRAS TARRILLO CECILIA LIZBETH</t>
  </si>
  <si>
    <t>10401602190-PORTOCARRERO CEVALLOS LUISA SARA</t>
  </si>
  <si>
    <t>10763255820-PORTOCARRERO HUAMAN BEATRIZ ESTEFANI</t>
  </si>
  <si>
    <t>10454048445-POSADAS GONZALES DIANA CAROLINA</t>
  </si>
  <si>
    <t>10165753688-PRADO RIVERA LUIS ARTURO</t>
  </si>
  <si>
    <t>10082014158-PRADO UGAZ OLGA BLANCA</t>
  </si>
  <si>
    <t>10239306689-PREGUNTEGUI GARRAFA MALENA</t>
  </si>
  <si>
    <t>20529856173-PREVENIR SEGURIDAD SALUD OCUPACIONAL SOCIEDAD ANÓNIMA CERRADA</t>
  </si>
  <si>
    <t>10485889537-PRINCIPE GONZALES JORDY MANUEL</t>
  </si>
  <si>
    <t>SUSCRIPCIÓN A LICENCIA DE SOFTWARE POR 9 MESES</t>
  </si>
  <si>
    <t>0011-2020-ARCC</t>
  </si>
  <si>
    <t>20264180971-PROFILE CONSULTING GROUP S.A.C</t>
  </si>
  <si>
    <t>SEGUROS DE VIDA (PRIMA DE SEGURO )</t>
  </si>
  <si>
    <t>20602343350-PROTECCION RESGUARDO CONTROL S.A.C.</t>
  </si>
  <si>
    <t>20517207331-PROTECTA S.A. COMPAÑIA DE SEGUROS</t>
  </si>
  <si>
    <t>20603632681-PROTEKTOR CORPORACION S.A.C.</t>
  </si>
  <si>
    <t>20539721870-PROTEKTOR SEGURIDAD INTEGRAL S.A.C.</t>
  </si>
  <si>
    <t>20477591702-PROXUS SECURITY S.A.C.</t>
  </si>
  <si>
    <t>SERVICIO DE EVALUACION DEL SISTEMA DE GENERACION DE OXIGENO HOSPITALARIO</t>
  </si>
  <si>
    <t>10724590549-PRUDENCIO RODRIGUEZ LORIBETH CRISTINA</t>
  </si>
  <si>
    <t>20606090251-PSA GROUP S.A.C.</t>
  </si>
  <si>
    <t>MANTENIMIENTO PREVENTIVO DE PLANTA DE OXÍGENO MEDICINAL</t>
  </si>
  <si>
    <t>0018-2021-ARCC</t>
  </si>
  <si>
    <t>033-2021-ARCC</t>
  </si>
  <si>
    <t>0045-2021-ARCC</t>
  </si>
  <si>
    <t>59-2021-ARCC-1</t>
  </si>
  <si>
    <t>20557112759-QUANTICO TRENDS S.A.C.</t>
  </si>
  <si>
    <t>20292510706-QUASAR ASOCIADOS SRL</t>
  </si>
  <si>
    <t>10292016633-QUEQUEZANA MARIN CESAR AUGUSTO</t>
  </si>
  <si>
    <t>10449115894-QUEZADA DE LA ROSA MERCEDES</t>
  </si>
  <si>
    <t>10258446424-QUILIANO ALEJOS ROSSANA ROCIO</t>
  </si>
  <si>
    <t>10060202694-QUILLANA TORRES ADRIEL</t>
  </si>
  <si>
    <t>CONSULTORIA P/REVISION DE EXPEDIENTES RELACIONADOS CON INSTALACIONES SANITARIAS</t>
  </si>
  <si>
    <t>10457980197-QUINTANILLA RENTERIA MARIA CECILIA</t>
  </si>
  <si>
    <t>10094701614-QUINTE CARLOS FRANCISCO</t>
  </si>
  <si>
    <t>10443166357-QUIÑONES LOPEZ SANDRA JENNIFER</t>
  </si>
  <si>
    <t>10430887195-QUIROZ ALARCON JOHANNA LIZETH</t>
  </si>
  <si>
    <t>10430328731-QUIROZ CABAÑAS LLEISEN HOMERO</t>
  </si>
  <si>
    <t>10476181734-QUIROZ GAMBOA OSCAR NILTON</t>
  </si>
  <si>
    <t>10709016941-QUIROZ MALLQUI DAGOBERTO FERNANDO</t>
  </si>
  <si>
    <t>10414785986-QUISPE ARRIOLA YRMA JEANETTE</t>
  </si>
  <si>
    <t>10417010683-QUISPE PALMA RONALD ARMANDO</t>
  </si>
  <si>
    <t>ALQUILER DE EQUIPO DE SONIDO</t>
  </si>
  <si>
    <t>10075016684-QUISPE QUISPE EDGAR EDU</t>
  </si>
  <si>
    <t>ALQUILER DE SILLAS</t>
  </si>
  <si>
    <t>ALQUILER DE PODIO</t>
  </si>
  <si>
    <t>ALQUILER DE SOPORTE EXPOSITOR DE CARTELES - BANNER STANDS</t>
  </si>
  <si>
    <t>ALQUILER DE TOLDO Y TABLADILLO</t>
  </si>
  <si>
    <t>SERVICIO DE VIDEO FILMACION Y FOTOGRAFIA</t>
  </si>
  <si>
    <t>ALQUILER DE EQUIPO DE SONIDO E ILUMINACION</t>
  </si>
  <si>
    <t>ALQUILER DE TELEVISOR</t>
  </si>
  <si>
    <t>ALQUILER DE TOLDOS</t>
  </si>
  <si>
    <t>ALQUILER DE SEÑALÉTICA</t>
  </si>
  <si>
    <t>ALQUILER DE CONO PARA CAMPO</t>
  </si>
  <si>
    <t>ALQUILER DE PARIHUELA DE MADERA</t>
  </si>
  <si>
    <t>20559625966-QUMIR S.A.C.</t>
  </si>
  <si>
    <t>20602234232-R&amp;S SERVICIOS GLOBAL S.A.C.</t>
  </si>
  <si>
    <t>10414845440-RAGAS DOMINGUEZ JOHNNY JORGE</t>
  </si>
  <si>
    <t>10105849384-RAMIREZ ASTETE ZOILA INES</t>
  </si>
  <si>
    <t>10239551543-RAMIREZ BENGOA JOSE</t>
  </si>
  <si>
    <t>10157377766-RAMIREZ LEON CESAR SANTIAGO</t>
  </si>
  <si>
    <t>10182158742-RAMIREZ MARIÑOS CARLOS FELIPE</t>
  </si>
  <si>
    <t>10464401046-RAMIREZ MEDINA GINAMARIA</t>
  </si>
  <si>
    <t>10474393327-RAMIREZ RODRIGUEZ HELEN ESTEFANI</t>
  </si>
  <si>
    <t>10466134975-RAMOS ADANAQUE WALTER JANIR</t>
  </si>
  <si>
    <t>10093924415-RAMOS RIVAS RUTH ALESSANDRA</t>
  </si>
  <si>
    <t>10454728900-RAMOS SILVA EDISON YOSSIMAR</t>
  </si>
  <si>
    <t>10755606630-RAVILLET ALDANA VICTOR ALEJANDRO</t>
  </si>
  <si>
    <t>20369897421-REACTIVOS JEANS S.R.L.</t>
  </si>
  <si>
    <t>10473161244-REGALADO GAMONAL CARMEN ARLETT</t>
  </si>
  <si>
    <t>10008403151-RENGIFO RIOS ROLING</t>
  </si>
  <si>
    <t>20525684475-RENT A CAR FRANCO S.R.L.</t>
  </si>
  <si>
    <t>20509700860-RENTA FACIL S.C.R.L</t>
  </si>
  <si>
    <t>20526643144-RESGUARDO Y SEGURIDAD DEL NORTE S.R.L.</t>
  </si>
  <si>
    <t>10401808022-RETAMOZO CHACON NAZARIO</t>
  </si>
  <si>
    <t>10410233474-REYES MOSCOSO HELENA MARIA</t>
  </si>
  <si>
    <t>10401029406-REYES URCIA DANKO ADEMIR</t>
  </si>
  <si>
    <t>10417189004-REYES VILLEGAS MADELEINE</t>
  </si>
  <si>
    <t>SERVICIO DE ELABORACION DE DIAGNOSTICO Y GESTION EN PROYECTOS</t>
  </si>
  <si>
    <t>10101471352-RIMACHI SIALER GABRIEL</t>
  </si>
  <si>
    <t>10727309271-RIOS LEON JULIO ROLANDO</t>
  </si>
  <si>
    <t>10106140290-RIOS YUPANQUI CECILIA YANINA</t>
  </si>
  <si>
    <t>10473470913-RIVAS MORILLO ELENA ABIGAIL</t>
  </si>
  <si>
    <t>10454631671-RIVAS QUIROZ KATIA MARIANA</t>
  </si>
  <si>
    <t>10240030344-RIVAS SALLO JUAN CARLOS</t>
  </si>
  <si>
    <t>10411770872-RIVERA HERBOZO ALFREDO HENRRY</t>
  </si>
  <si>
    <t>20600097009-RJ 45 E.I.R.L</t>
  </si>
  <si>
    <t>20600453221-R-LAB S.A.C.</t>
  </si>
  <si>
    <t>10409102161-ROBLADILLO TICONA JUAN JASSON</t>
  </si>
  <si>
    <t>20601700931-ROCHA ELECTRIC EIRL</t>
  </si>
  <si>
    <t>OS 2431</t>
  </si>
  <si>
    <t>10480470520-RODAS ALVITES YOSELIN JENNY</t>
  </si>
  <si>
    <t>10181994709-RODAS CUEVA RICHERD HOMERO</t>
  </si>
  <si>
    <t>10428506320-RODRIGUEZ BILBAO CARLOS SERGIO</t>
  </si>
  <si>
    <t>10442356641-RODRIGUEZ CHUMBE JOSE RICARDO</t>
  </si>
  <si>
    <t>10475346802-RODRIGUEZ GUANILO JUDITH ELIZABETH</t>
  </si>
  <si>
    <t>10453398426-RODRIGUEZ LARREATEGUI DIEGO ARMANDO</t>
  </si>
  <si>
    <t>10702821865-RODRIGUEZ MANYARI ADRIAN FRANZ</t>
  </si>
  <si>
    <t>10746887154-RODRIGUEZ MEDINA ALICIA</t>
  </si>
  <si>
    <t>10181321615-RODRIGUEZ MURGA OMAR RENATO</t>
  </si>
  <si>
    <t>10455144138-RODRIGUEZ ONCEBAY GIANCARLO</t>
  </si>
  <si>
    <t>SERVICIO DE VERIFICACION DE DOCUMENTOS PARA ARCHIVO</t>
  </si>
  <si>
    <t>10422087686-RODRIGUEZ PALAO LUIS EMILIO</t>
  </si>
  <si>
    <t>10168023711-RODRIGUEZ TERRONES LUIS ENRIQUE</t>
  </si>
  <si>
    <t>10435769115-RODRIGUEZ TORRES PATRICIA AZUCENA</t>
  </si>
  <si>
    <t>10438267269-RODRIGUEZ TRIGOSO LESLEY MILER</t>
  </si>
  <si>
    <t>CONSULTORIA P/REVISION DE EXPEDIENTES RELACIONADOS CON INSTALACIONES ELECTRICAS</t>
  </si>
  <si>
    <t>10086758887-RODRIGUEZ VERGARAY JOSE AVELINO</t>
  </si>
  <si>
    <t>10463779380-ROJAS QUISPE ELEANOR PAOLA</t>
  </si>
  <si>
    <t>10099189512-ROJAS RAMOS ERNESTO</t>
  </si>
  <si>
    <t>10267330811-ROJAS TORRES ABNER MIGUEL</t>
  </si>
  <si>
    <t>10420120856-ROJAS TULICH MICHAEL ANTONIO</t>
  </si>
  <si>
    <t>10438995761-ROJAS VALLADARES KAROL LIZETH</t>
  </si>
  <si>
    <t>20601258812-ROMA &amp; SGH SOCIEDAD ANONIMA CERRADA - ROMA &amp; SGH S.A.C.</t>
  </si>
  <si>
    <t>10474741066-ROMAN FOSSA MARIO JAVIER_x000D_</t>
  </si>
  <si>
    <t>10081640683-ROMANI MEZA FANNY JESSICA</t>
  </si>
  <si>
    <t>SERVICIO ESPECIALIZADO EN GESTION DE LA INFORMACION</t>
  </si>
  <si>
    <t>10472926671-ROMERO MONROY DAYANA VANESA</t>
  </si>
  <si>
    <t>10464394881-ROMERO MOROTE HANS</t>
  </si>
  <si>
    <t>10472167184-ROMERO MUÑOZ SHARON YANELY</t>
  </si>
  <si>
    <t>10444415369-ROMERO QUEVEDO JESUS ANDRES</t>
  </si>
  <si>
    <t>10450242891-ROMERO QUISPE INGA FANNY CAROLINA</t>
  </si>
  <si>
    <t>10061638089-ROMERO RABI CESAR AUGUSTO</t>
  </si>
  <si>
    <t>SERVICIO DE ASISTENCIA TECNICA EN HIDROLOGIA</t>
  </si>
  <si>
    <t>10442540387-ROMERO TIRADO PEDRO EDGARD</t>
  </si>
  <si>
    <t>10413890786-ROSALES HUAMAN PERCY</t>
  </si>
  <si>
    <t>10067815462-ROSALES VASQUEZ GABRIELA ISABEL</t>
  </si>
  <si>
    <t>10427273593-ROSAS CABEZA CARLOS JAVIER</t>
  </si>
  <si>
    <t>10418869688-ROSAS MEZA JORGE MANUEL</t>
  </si>
  <si>
    <t>10470049001-ROSAS MORETO HERBERT ABDIEL</t>
  </si>
  <si>
    <t>10444192726-ROSILLO ATOCHA DIANA LETICIA ELOA</t>
  </si>
  <si>
    <t>10463408209-ROSSELL BELLIDO EMILY MARIA</t>
  </si>
  <si>
    <t>10461705524-ROSSI PAZOS MARIANGELLA</t>
  </si>
  <si>
    <t>10706003555-ROZAS CURSE HERLIN GRACE</t>
  </si>
  <si>
    <t>10727292557-RUBIN GOTELLI CHRISTIAN ANTHONY</t>
  </si>
  <si>
    <t>10181266835-RUBIO SANCHEZ ISABEL JOSEFINA</t>
  </si>
  <si>
    <t>10256703837-RUEDA FERNANDEZ GINA  ANGELICA</t>
  </si>
  <si>
    <t>10474632291-RUESTA FERREYROS PEDRO ALONSO</t>
  </si>
  <si>
    <t>10467238243-RUIZ MORALES MARVIN IVAN</t>
  </si>
  <si>
    <t>10451084424-SAAVEDRA VIDAL LISBETH BERENICE</t>
  </si>
  <si>
    <t>10167581710-SABA EFFIO JUAN FRANCISCO</t>
  </si>
  <si>
    <t>10080771911-SABOGAL MARMANILLO CARLOS FELIPE</t>
  </si>
  <si>
    <t>10458941977-SACA CARO CINTHYA PAMELA</t>
  </si>
  <si>
    <t>10467119678-SACIGA RAMIREZ JULIAN RONALD</t>
  </si>
  <si>
    <t>17208067966-SAENZ HORNA FERNANDO</t>
  </si>
  <si>
    <t xml:space="preserve">SERVICIO DE ASISTENCIA ADMINISTRATIVA PARA LA GESTIÓN DE SERVICIOS Y TRÁMITE DE DOCUMENTACIÓN </t>
  </si>
  <si>
    <t>20101192190-SAGAZ S.A.C. SERVICIOS DE SEGURIDAD</t>
  </si>
  <si>
    <t>10441081303-SALAS MARCELO GLADYS VANESSA</t>
  </si>
  <si>
    <t>SERVICIO DE ACTUALIZACION DE DATOS</t>
  </si>
  <si>
    <t>10215632330-SALAS RODRIGUEZ DANNY SERGIO LUIS</t>
  </si>
  <si>
    <t>10700657031-SALAZAR BARDALES LIBISTON</t>
  </si>
  <si>
    <t>10456876973-SALAZAR CAMPOS ROSA KATHERINE</t>
  </si>
  <si>
    <t>10458630483-SALAZAR PRUDENCIO LUIS ITALO</t>
  </si>
  <si>
    <t>SERVICIO EN ASISTENCIA TECNICA EN LOGISTICA</t>
  </si>
  <si>
    <t>10086847758-SALDAÑA REATEGUI WILLIAM FELIPE</t>
  </si>
  <si>
    <t>10753512778-SALDAÑA RODRIGUEZ HAYDEE ESTEFANY</t>
  </si>
  <si>
    <t>10466060335-SALDAÑA VALDIVIA SARITA LUCERO</t>
  </si>
  <si>
    <t>10199439621-SALINAS CAPARACHIN EMERSON CONRAD</t>
  </si>
  <si>
    <t>10434143310-SALINAS PIMENTEL GIDALTHI MAXIMO</t>
  </si>
  <si>
    <t>10405809520-SALINAS QUINTANA LUIS FRANCISCO</t>
  </si>
  <si>
    <t>SERVICIO ESPECIALIZADO EN TEMAS DE MEDIO AMBIENTE</t>
  </si>
  <si>
    <t>10404459304-SALTACHIN VELEZ AUGUSTO SERGIO</t>
  </si>
  <si>
    <t>10107518415-SALVATIERRA ROMERO LUIS ENRIQUE</t>
  </si>
  <si>
    <t>10468715100-SAMAN ROSALES OMAR ALFREDO</t>
  </si>
  <si>
    <t>10471787545-SAMANAMUD DAVALOS JORGE LUIS</t>
  </si>
  <si>
    <t>10456163519-SAMANIEGO GONZALES TANIA ESTRELLA</t>
  </si>
  <si>
    <t>10806167181-SANCHEZ CONDORI RUBEN ROLANDO</t>
  </si>
  <si>
    <t>10456218127-SANCHEZ FARFAN CARLOS ROLANDO</t>
  </si>
  <si>
    <t>10096197182-SANCHEZ GUERRERO ESMERALDA VALERIA</t>
  </si>
  <si>
    <t>10422392888-SANCHEZ HUAMANI MARIA ISABEL</t>
  </si>
  <si>
    <t>10420834972-SANCHEZ QUITO ALBERTO MICHAEL</t>
  </si>
  <si>
    <t>10458130049-SANCHEZ RAMIREZ LEONARDO ANDRE</t>
  </si>
  <si>
    <t>10167974584-SANCHEZ RUIZ JUAN</t>
  </si>
  <si>
    <t>10401500745-SANCHEZ TORRES GERONIMO</t>
  </si>
  <si>
    <t>10198848838-SANDOVAL CARHUANCO CARMELO FORTUNATO</t>
  </si>
  <si>
    <t>SERVICIO DE ASISTENCIA EN BIENES INMUEBLES</t>
  </si>
  <si>
    <t>10477154978-SANDOVAL SOSA ARNALDO</t>
  </si>
  <si>
    <t>20600481020-SANEAMIENTO Y LIMPIEZA TARAZONA S.A.C. - SALITA S.A.C.</t>
  </si>
  <si>
    <t>19-2021-ARCC-1</t>
  </si>
  <si>
    <t>SERVICIO DE ESPECIALISTA EN PROGRAMACION LOGÍSTICA, GESTIÓN ADMINISTRATIVA Y PRESUPUESTAL</t>
  </si>
  <si>
    <t>10726765451-SANGAMA MURAYARI CESAR AUGUSTO</t>
  </si>
  <si>
    <t>SEGURO COMPLEMENTARIO DE TRABAJO DE RIESGO - SALUD</t>
  </si>
  <si>
    <t>20523470761-SANITAS PERU S.A. - EPS</t>
  </si>
  <si>
    <t>10424588208-SANTANA RUPP CELINDA BERENISSE</t>
  </si>
  <si>
    <t>10417891451-SANTOS PEREZ LUIS ANTONIO</t>
  </si>
  <si>
    <t>10028817555-SARANGO SEMINARIO LUIS ALBERTO</t>
  </si>
  <si>
    <t>10730020169-SATORNICIO MEDINA CARLOS ALONSO</t>
  </si>
  <si>
    <t>20525314627-SECURITY FORCE UR SOCIEDAD COMERCIAL DE RESPONSABILIDAD LIMITADA</t>
  </si>
  <si>
    <t>20131911310-SEDALIB S.A.</t>
  </si>
  <si>
    <t>SERVICIO DE SHOW ARTÍSTICO</t>
  </si>
  <si>
    <t>10098771854-SEGOVIA GAMIO JAVIER ANTONIO</t>
  </si>
  <si>
    <t>SERVICIO DE ANFITRIONA</t>
  </si>
  <si>
    <t>20525944728-SEGUNDO'S EVENTOS E.I.R.L.</t>
  </si>
  <si>
    <t>SERVICIO DE APOYO EN LIMPIEZA DE LOCAL</t>
  </si>
  <si>
    <t>INSTALACION DE ESTRUCTURAS DE METAL</t>
  </si>
  <si>
    <t>ALQUILER DE TOLDOS, ESTRADO, STAND, MESAS Y SILLAS</t>
  </si>
  <si>
    <t>10455152700-SEGURA CCOICCA ALEX WALTER</t>
  </si>
  <si>
    <t>10100658203-SEGURA ESPINO OSCAR DAVID</t>
  </si>
  <si>
    <t>10074778629-SEGURA VILLA LUIS ANGEL</t>
  </si>
  <si>
    <t>20603361831-SEGURIDAD ESTELAR S.A.C</t>
  </si>
  <si>
    <t>20605305645-SEGURIDAD RP POSEIDON SOCIEDAD ANONIMA CERRADA</t>
  </si>
  <si>
    <t>20512912801-SEGURITY APOSTOL SANTIAGO S.A.C</t>
  </si>
  <si>
    <t>10439820387-SEMINARIO GORDILLO LISSET JANNINA</t>
  </si>
  <si>
    <t>10026927353-SERNAQUE BARRANTES NASSER</t>
  </si>
  <si>
    <t>20538632059-SERVICIO DE TRANSPORTE MEJIA S.A.C.</t>
  </si>
  <si>
    <t>20606351322-SERVICIOS COMPLEMENTARIOS DE LIMPIEZA Y SANEAMIENTO M &amp; C S.A.C.</t>
  </si>
  <si>
    <t>39-2021-ARCC-1</t>
  </si>
  <si>
    <t>20533242074-SERVICIOS GENERALES C &amp; B CONSULTORES E.I.R.L.</t>
  </si>
  <si>
    <t>20601961955-SERVICIOS GENERALES LIMSA PERU S.R.L.</t>
  </si>
  <si>
    <t>13-2020-ARCC-1</t>
  </si>
  <si>
    <t>20511964653-SERVICIOS GENERALES MANTENIMIENTO 'HUANCHAQUITO' S.R.L.</t>
  </si>
  <si>
    <t>20607845663-SERVICIOS INTEGRALES ALNI S.A.C.</t>
  </si>
  <si>
    <t>20602964222-SERVICIOS MULTIPLES DANDY E.I.R.L.</t>
  </si>
  <si>
    <t>20606201975-SERVICIOS Y ALTERNATIVAS TECNICAS S.A.C.</t>
  </si>
  <si>
    <t>20602199089-SERVIMAMPER S.A.C.</t>
  </si>
  <si>
    <t>10320262921-SEVILLANO OLIVOS JORGE ANTONIO</t>
  </si>
  <si>
    <t>10453098741-SICHE LOPEZ IRVIN EDENSON</t>
  </si>
  <si>
    <t>10731124898-SIESQUEN BANCES MARCO ANTONIO</t>
  </si>
  <si>
    <t>10704953351-SILVA ABANTO HARTLEY JOHANN</t>
  </si>
  <si>
    <t>10732627800-SILVA CARRASCO CINTHYA DEL MILAGRO</t>
  </si>
  <si>
    <t>10407128937-SILVA HERRERA CINTHIA ELIZABETH</t>
  </si>
  <si>
    <t>10073663348-SILVA JUAREZ SEGUNDO FELIX</t>
  </si>
  <si>
    <t>10415478459-SILVA MALAVER MIGUEL ANGEL</t>
  </si>
  <si>
    <t>10430273561-SILVA RAMIREZ ERIKA ROSALINA</t>
  </si>
  <si>
    <t>10428835901-SILVERA ORTIZ ADAIA ONICE</t>
  </si>
  <si>
    <t>SERVICIO  ESPECIALIZADO P/MOTIVACION Y SENSIBILIZACION DE TALLER DE INTEGRACION</t>
  </si>
  <si>
    <t>20603609701-SINTONIA CONSULTORA EN GESTION DEL TALENTO S.A.C.</t>
  </si>
  <si>
    <t>20603446543-SKY AIRLINE PERU S.A.C.</t>
  </si>
  <si>
    <t>SERVICIO DE ANIMACIÓN DIGITAL Y POST PRODUCCIÓN DE VIDEO</t>
  </si>
  <si>
    <t>20504499988-SL COMUNICACIONES S.A.C.</t>
  </si>
  <si>
    <t>10433895822-SOBERO ALANIA MACARIO CHARLES</t>
  </si>
  <si>
    <t>20100188628-SOCIEDAD ELECTRICA DEL SUR OESTE S A</t>
  </si>
  <si>
    <t>20567230300-SOFTWARE Y SISTEMAS DEL PERÚ S.A.C</t>
  </si>
  <si>
    <t>3-2021-ARCC-1</t>
  </si>
  <si>
    <t>20601738148-SOLUCIONES ELECTROTECNICAS Y COMUNICACIONES E.I.R.L.</t>
  </si>
  <si>
    <t>20601219566-SONDEOS , ESTRUCTURAS Y GEOTECNIA, S.L. SUCURSAL EN PERU</t>
  </si>
  <si>
    <t>10700082771-SORIA MELENDEZ VERENISSE YLIANA</t>
  </si>
  <si>
    <t>10474751550-SOSA LOPEZ SEBASTIAN ELIAS</t>
  </si>
  <si>
    <t>10410065296-SOTERO GARCIA MIGUEL ERASMO</t>
  </si>
  <si>
    <t>10413163035-SOTO CAMPOVERDE NELO EDIKSON</t>
  </si>
  <si>
    <t>10438055415-SOTO ROSADO JONATHAN JESUS</t>
  </si>
  <si>
    <t>10707782698-SOTO TORRES ANDREA ISABEL</t>
  </si>
  <si>
    <t>20342868844-STAR UP S.A.</t>
  </si>
  <si>
    <t xml:space="preserve">MANTENIMIENTO CORRECTIVO DE CONCENTRADOR DE OXÍGENO </t>
  </si>
  <si>
    <t>0025-2021-ARCC</t>
  </si>
  <si>
    <t>20555957981-STATO S.A.C.</t>
  </si>
  <si>
    <t xml:space="preserve">MANTENIMIENTO PREVENTIVO DE CONCENTRADOR DE OXÍGENO </t>
  </si>
  <si>
    <t>20601241871-STORMEDIC S.R.L.</t>
  </si>
  <si>
    <t>10452658335-SU GRIMALDO LUCIANA DEL ROSARIO</t>
  </si>
  <si>
    <t>10028208699-SUAREZ CARRASCO DAVID</t>
  </si>
  <si>
    <t>10161683987-SUAREZ MACAZANA ANGEL MIGUEL</t>
  </si>
  <si>
    <t>SERVICIO DE ASISTENCIA EN ESTUDIO DE MECANICA DE SUELOS</t>
  </si>
  <si>
    <t>10415637701-SUAREZ VALDERRAMA IRINA NATALI</t>
  </si>
  <si>
    <t>20117779379-SUMINISTROS TECNOLOGICOS E I R LTDA</t>
  </si>
  <si>
    <t>10028657141-TACZA ELESCANO HECTOR ESTEBAN</t>
  </si>
  <si>
    <t>SERVICIO DE DESCARGA Y ALMACENAJE</t>
  </si>
  <si>
    <t>20602515541-TAFU RENT A CAR SOCIEDAD ANONIMA CERRADA - TAFU RENT A CAR S.A.C.</t>
  </si>
  <si>
    <t>20204621242-TALMA SERVICIOS AEROPORTUARIOS S.A</t>
  </si>
  <si>
    <t>10099177204-TAPARA RICALDO VICTOR</t>
  </si>
  <si>
    <t>10421463439-TAPIA CALLALLI KELLY DAYANNA</t>
  </si>
  <si>
    <t>10076266498-TAPIA DURAND DANIEL ALBERTO</t>
  </si>
  <si>
    <t>10086838228-TAPIA JULCA CESAR FERNANDO</t>
  </si>
  <si>
    <t>15565842771-TAPIA LIZARDI JUAN DANIEL</t>
  </si>
  <si>
    <t>10441026272-TAPIA REYES DIEGO</t>
  </si>
  <si>
    <t>10471988974-TARRILLO ESPINOZA CRISTHIAN ALFONSO</t>
  </si>
  <si>
    <t>SERVICIO DE CORREO ELECTRONICO</t>
  </si>
  <si>
    <t>20518446372-TECNOLOGIA Y CREATIVIDAD S.A.C.</t>
  </si>
  <si>
    <t>10456102960-TEJADA VILCHEZ LUZ NATALY</t>
  </si>
  <si>
    <t>SERVICIO DE TELEFONIA MOVILES (CELULAR)</t>
  </si>
  <si>
    <t>20100017491-TELEFONICA DEL PERU SAA</t>
  </si>
  <si>
    <t>10407559768-TERRAZOS POVES JUANA ROSA</t>
  </si>
  <si>
    <t>10108707017-TICONA VASQUEZ PETER MICHAEL</t>
  </si>
  <si>
    <t>20566032717-T-LIMPIO S.A.C.</t>
  </si>
  <si>
    <t>10061790042-TORRES BOCANEGRA ENRIQUE ANTONIO</t>
  </si>
  <si>
    <t>10405686819-TORRES BUSTAMANTE VANESA</t>
  </si>
  <si>
    <t>10107894891-TORRES GIRON ANA ELIZABETH</t>
  </si>
  <si>
    <t>10447947981-TORRES LUCIANO JOSE ANTONIO</t>
  </si>
  <si>
    <t>10482860775-TORRES MEDINA CARLA KARINA</t>
  </si>
  <si>
    <t>10404044678-TORRES MILLA JAIME RUBEN</t>
  </si>
  <si>
    <t>10403812795-TORRES SISNIEGAS LUIS SAMUEL</t>
  </si>
  <si>
    <t>10438898391-TORRES YARINGAÑO JACKELINE JANNET</t>
  </si>
  <si>
    <t>20604201374-TRANSPORTE RESIDUOS SOLIDOS S.A.C.</t>
  </si>
  <si>
    <t>10316790009-TREJO ALVARADO JAVIER ARTURO</t>
  </si>
  <si>
    <t>20552917210-TS DEL PERU SOCIEDAD ANONIMA CERRADA - TS PERU S.A.C.</t>
  </si>
  <si>
    <t>20601459630-TUNKY SOLUCIONES AMBIENTALES S.A.C.</t>
  </si>
  <si>
    <t>037-2021-ARCC</t>
  </si>
  <si>
    <t>10239325608-TUPAYACHI MUNIZ JORGE LUIS</t>
  </si>
  <si>
    <t>10734637942-ULLOA ALBARRACIN CESAR JOSSUE</t>
  </si>
  <si>
    <t>10028510107-ULLOQUE SANCHEZ PATRICIA DEL ROSARIO</t>
  </si>
  <si>
    <t>20603799373-UNIDAD EJECUTORA 002 SERVICIOS DE SANEAMIENTO TUMBES - AGUA TUMBES</t>
  </si>
  <si>
    <t>10002549196-URBINA RAMIREZ ROBERTO</t>
  </si>
  <si>
    <t>10415283046-URQUIAGA ALVARADO HUGO DENNIS</t>
  </si>
  <si>
    <t>10446545189-VALDEZ ESPINOZA DAVID</t>
  </si>
  <si>
    <t>10410911839-VALDEZ FRANCIA MAYRA ROSA</t>
  </si>
  <si>
    <t>10704408809-VALDIVIA CLEMENTE LAURA PAULINA</t>
  </si>
  <si>
    <t>10715594396-VALENCIA VARGAS JAN CHRISTIAN</t>
  </si>
  <si>
    <t>10419517416-VALENTIN ROJAS ERIK JHON</t>
  </si>
  <si>
    <t>10458474627-VALERA LYNCH RODRIGO</t>
  </si>
  <si>
    <t>10329924489-VALIENTE RAMIREZ CESAR WILLY</t>
  </si>
  <si>
    <t>10762772553-VALLADARES MORALES MARIANA ORNELLA</t>
  </si>
  <si>
    <t>SERVICIO DE COORDINACIÓN DE SEGUROS PUBLICOS Y PRIVADOS</t>
  </si>
  <si>
    <t>10102780081-VALLARINO RAMIREZ GASTON JOSE ANTONIO</t>
  </si>
  <si>
    <t>10739000772-VALLEJOS RAMIREZ FIORELA</t>
  </si>
  <si>
    <t>10402168370-VALVERDE MILANOVICH ANDRES MIRKO</t>
  </si>
  <si>
    <t>10406642904-VARAS VELASQUEZ BETSY EDITH</t>
  </si>
  <si>
    <t>10405869158-VARGAS ALIAGA FREDDY GREGORIO</t>
  </si>
  <si>
    <t>CONSULTORIA EN INGENIERIA CIVIL</t>
  </si>
  <si>
    <t>10181789943-VARGAS ESCALANTE GAYLE VIOLETA</t>
  </si>
  <si>
    <t>10421837509-VARGAS ESTRADA OSBIN RICHARD</t>
  </si>
  <si>
    <t>10092465565-VARGAS GUERRERO SANTIAGO FELIPE</t>
  </si>
  <si>
    <t xml:space="preserve">10405048006-VARGAS PINTO ELIZABETH MILAGROS </t>
  </si>
  <si>
    <t>SERVICIO DE INDAGACIÓN DE MERCADO Y ELABORACIÓN DE EXPEDIENTES DE BIENES Y SERVICIOS PARA ADJUDICACIONES MENORE A 8 UIT</t>
  </si>
  <si>
    <t>10178624984-VARGAS VIGO UBALDO FERENK</t>
  </si>
  <si>
    <t>10404951403-VASQUEZ AGUIRRE DANNY JOEL</t>
  </si>
  <si>
    <t>10464432073-VASQUEZ BARRETO KEVIN ARNOLD</t>
  </si>
  <si>
    <t>10461830949-VASQUEZ COLLANTES WILBERTH RAFAEL</t>
  </si>
  <si>
    <t>10428885347-VASQUEZ GUTIERREZ JUAN JOSE</t>
  </si>
  <si>
    <t xml:space="preserve">10459536596-VASQUEZ GUTIERREZ MERCEDES ELIZABETH </t>
  </si>
  <si>
    <t>10728682588-VASQUEZ MAYTAHUARI KATIA ALEXANDRA</t>
  </si>
  <si>
    <t>10457276805-VASQUEZ MONCADA CARLOS ENRRIQUE</t>
  </si>
  <si>
    <t xml:space="preserve">10728057845-VASQUEZ RAMOS EVELYN MARIA </t>
  </si>
  <si>
    <t xml:space="preserve">10753473241-VASQUEZ REYES MILAGROS MARICIELO </t>
  </si>
  <si>
    <t>10415685349-VEGA CALLE ELIZABETH</t>
  </si>
  <si>
    <t>10070954538-VEGA MEZA GUSTAVO FELIPE</t>
  </si>
  <si>
    <t>10410279041-VEGA RIMARACHIN NILTON CESAR</t>
  </si>
  <si>
    <t>SERVICIO DE PRODUCCION Y REALIZACION DE EVENTOS</t>
  </si>
  <si>
    <t>20512664807-VEINTESOBREVEINTE PRODUCCIONES S.R.L.</t>
  </si>
  <si>
    <t>10729771665-VELASCO ELERA KEVIN ANDRE</t>
  </si>
  <si>
    <t>10215290919-VELASQUEZ CABRERA JACKSON</t>
  </si>
  <si>
    <t>10430925828-VELASQUEZ DOMINGUEZ PEDRO ANGEL</t>
  </si>
  <si>
    <t>10431043195-VELASQUEZ GONZALES JOSE DARIO</t>
  </si>
  <si>
    <t>10296997396-VELASQUEZ LARICO JOSE LUIS</t>
  </si>
  <si>
    <t>10316734605-VELASQUEZ PALMA VERONICA BEATRIZ</t>
  </si>
  <si>
    <t>10238777262-VELASQUEZ ZAMALLOA TEOFILO JESUS</t>
  </si>
  <si>
    <t>10454099732-VENANCIO CORDOVA YANINA AYDEE</t>
  </si>
  <si>
    <t>20558346362-VEPROSER SAC</t>
  </si>
  <si>
    <t>10728462936-VERA MERA OSCAR BELIZARIO</t>
  </si>
  <si>
    <t>10450715943-VERAMENDI CARREÑO GIOVANI ANDRE</t>
  </si>
  <si>
    <t xml:space="preserve">10729235003-VERGARAY CAMPOS JUAN ALONSO </t>
  </si>
  <si>
    <t>20600295897-VIALCONS S.A.C.</t>
  </si>
  <si>
    <t>20518073240-VIAS PERU SERVICIOS SAC</t>
  </si>
  <si>
    <t>20604922624-VICCRIS CLEAN SERVICE S.A.C.</t>
  </si>
  <si>
    <t>OS 848</t>
  </si>
  <si>
    <t>20601393159-VICKY MEJORANDO SU SEGURIDAD S.A.C.</t>
  </si>
  <si>
    <t>SERVICIO DE APOYO ADMINISTRATIVO EN TEMAS DE LOGISTICA</t>
  </si>
  <si>
    <t>10456012910-VICTOR RALHP COBA ABANTO</t>
  </si>
  <si>
    <t>10455413643-VIDAL FLORES DIANA HILDA ESPERANZA</t>
  </si>
  <si>
    <t>10467764026-VIGO FERNANDEZ-PRADA IGNACIO DE JESUS HERMILIO</t>
  </si>
  <si>
    <t>10091476130-VIGO MOROMISATO JOSE HERNANDO</t>
  </si>
  <si>
    <t>10418279813-VILA INOCENTE LUIS ANTONIO</t>
  </si>
  <si>
    <t>10733185339-VILCAPOMA ALVARADO NOELIA MILAGROS</t>
  </si>
  <si>
    <t>10702070525-VILCHEZ VALVERDE RENZO SAHIR</t>
  </si>
  <si>
    <t>10482190711-VILCHEZ ZARATE JUAN CARLOS</t>
  </si>
  <si>
    <t>10422517320-VILLACORTA CARRANZA EDY FRANCO</t>
  </si>
  <si>
    <t>10466033184-VILLANUEVA LABAN JIMMY TOMAS</t>
  </si>
  <si>
    <t>10411431270-VILLANUEVA LUNA ANA CECILIA</t>
  </si>
  <si>
    <t>10321354829-VILLANUEVA MERCEDES JIMY HENRY</t>
  </si>
  <si>
    <t>10316219646-VILLANUEVA VERGARA ELVIS JHONY</t>
  </si>
  <si>
    <t>10166786482-VILLAR TUANAMA FREDDY INGMAR</t>
  </si>
  <si>
    <t>10401761239-VILLAR VALENCIA LUIS MICHEL</t>
  </si>
  <si>
    <t>10325421091-VILLARREYES CARLIN IRIS ARACELI</t>
  </si>
  <si>
    <t xml:space="preserve">15600471349-VILLASANA VIRGUEZ LUIS ALBERTO </t>
  </si>
  <si>
    <t>10407986941-VILLAZANA SANTOS GERMAN</t>
  </si>
  <si>
    <t>10441579778-VILLEGAS URBINA EDER CRISTHIAN</t>
  </si>
  <si>
    <t>10463450302-VILLON BAUTISTA ALAN HERNAN FERNANDO</t>
  </si>
  <si>
    <t>20477509119-VISION DE AMAUTAS S.A.C.</t>
  </si>
  <si>
    <t>20601237211-VIVA AIRLINES PERU S.A.C</t>
  </si>
  <si>
    <t>10088391956-VIZARRAGA ROBLES, ROLANDO MIGUEL</t>
  </si>
  <si>
    <t>10096232948-VIZCARRA RUIZ NILO ADRIEL</t>
  </si>
  <si>
    <t>10425714363-VIZCONDE ALVITRES JUAN MANUEL</t>
  </si>
  <si>
    <t>10079305885-WONG CONCA EDYS LUZ</t>
  </si>
  <si>
    <t>SERVICIO DE AUDITORÍA DE SEGUIMIENTO DEL SISTEMA DE GESTION ANTISOBORNOS - ISO 37001</t>
  </si>
  <si>
    <t>10474484675-WONG MUÑOZ JAIME ERNESTO</t>
  </si>
  <si>
    <t>009-2020-ARCC</t>
  </si>
  <si>
    <t>20603093969-WORLD COMPLIANCE ASSOCIATION</t>
  </si>
  <si>
    <t>009-2021</t>
  </si>
  <si>
    <t>20521435357-XENTIC S.A.C</t>
  </si>
  <si>
    <t>10084198116-YAFAC VILLANUEVA MANUEL GERONIMO</t>
  </si>
  <si>
    <t>10081905725-YAÑEZ HERRERA GERARDO ANTONIO</t>
  </si>
  <si>
    <t>10483740161-YAURI FELIPE HENRY MARLON_x000D_</t>
  </si>
  <si>
    <t>10459775001-YOVERA SOTO PATRICIA DEL CARMEN</t>
  </si>
  <si>
    <t>20546548393-YURAX MASTER SERVICE S.A.C.</t>
  </si>
  <si>
    <t>10453008164-ZACARIAS NIEVA JUAN DIEGO</t>
  </si>
  <si>
    <t>10707648673-ZAMALLOA SANCHEZ YOZAMNY</t>
  </si>
  <si>
    <t>10449814504-ZAMBRANO GUTIERREZ JOSE JAVIER JAFETH</t>
  </si>
  <si>
    <t>10443954002-ZAPATA AYALA MIRELLA NOELIA</t>
  </si>
  <si>
    <t>10427012471-ZAPATA CASTILLO ANYELA KARINA</t>
  </si>
  <si>
    <t>10456040981-ZAPO VARGAS NEER CRISTHIAN</t>
  </si>
  <si>
    <t>10104508265-ZAVALA ROBLES ANIBAL VICTOR</t>
  </si>
  <si>
    <t xml:space="preserve">10189074501-ZAVALETA GUARNIZ RICHARD ALLINSON </t>
  </si>
  <si>
    <t>10460485181-ZEBALLOS TOLEDO MARTIN</t>
  </si>
  <si>
    <t>10406496495-ZEGARRA RAMIREZ AUGUSTO ALEXANDER</t>
  </si>
  <si>
    <t>10728789765-ZETA REYES RAQUEL MARLY</t>
  </si>
  <si>
    <t>SERVICIO DE REVISION, VERIFICACION Y ORGANIZACIÓN DE CONTENIDO DE ARCHIVOS DIGITALES</t>
  </si>
  <si>
    <t>10729326823-ZEVALLOS AGUIRRE YURI MARGARITA</t>
  </si>
  <si>
    <t>0076-2020-ARCC</t>
  </si>
  <si>
    <t>10292534910-ZEVALLOS DONGO ROXANA ROCIO</t>
  </si>
  <si>
    <t>10267062396-ZIRENA ROJAS JOSE RICARDO</t>
  </si>
  <si>
    <t>10413106864-ZOLA CARRASCO JORGE ROMULO</t>
  </si>
  <si>
    <t>10406077557-ZULOETA ALIAGA CECILIA MAGALI</t>
  </si>
  <si>
    <t>10717762407-ZULUETA GALOC MILDER REYNALDO</t>
  </si>
  <si>
    <t>10094198521-ZUÑIGA QUISPE RAUL</t>
  </si>
  <si>
    <t>ADQUISICIÓN DE 150 MILLARES DE PAPEL BOND A4</t>
  </si>
  <si>
    <t>O/C</t>
  </si>
  <si>
    <t>20503681146-OFIUTILES DISTRIBUIDORA S.R.L</t>
  </si>
  <si>
    <t>ADQUISICION DE 12 CARTUCHOS TONER PARA LAS IMPRESORAS DE LAS DIFERENTES OFICINAS DE LA ARCC</t>
  </si>
  <si>
    <t>20427497888-COMERCIAL DENIA S.A.C.</t>
  </si>
  <si>
    <t>ADQUISICION DE UN SERVIDOR PARA LA INFRAESTRCUTURA TECNOLOGICA DE LA ARCC</t>
  </si>
  <si>
    <t>20602861130-ZENWARE E.I.R.L.</t>
  </si>
  <si>
    <t>ADQ. DE ACCESORIOS PARA IMPLEMENTACION DE LA RED INFORMATICA DE LA SUBDIRECCION REGIONAL PIURA</t>
  </si>
  <si>
    <t>20482303189-RCK CONTRATISTAS GENERALES S.A.C</t>
  </si>
  <si>
    <t>20604159912-L Y F PROYECTOS PERU S.A.C</t>
  </si>
  <si>
    <t>ADQ.DE ACCESORIOS PARA IMPLEMENTACION DE LA RED INFORMATICA DE LA SUBDIRECCION REGIONAL PIURA</t>
  </si>
  <si>
    <t>20477455949-INTEGRAL INFORMATICA TECNICA SOCIEDAD ANONIMA CERRADA</t>
  </si>
  <si>
    <t>20504684378-GUTICELLI SOCIEDAD COMERCIAL DE RESPONSABILIDAD LIMITADA</t>
  </si>
  <si>
    <t>ADQUISICION DE PIZARRA ACRILICAS PARA LAS AREAS DE OFICINAS DE LA SEDE DESCONCENTRADA DE LA LIBERTAD</t>
  </si>
  <si>
    <t>10090383723-MORENO RIVERA DANILO AGRIPINO</t>
  </si>
  <si>
    <t>ADQUISICION DE ELECTRODOMESTICOS PARA LAS OFICINAS DE LA SEDE DESCONCENTRADA DE LA LIBERTAD (TR</t>
  </si>
  <si>
    <t>20100016681-IMPORTACIONES HIRAOKA S.A.C.</t>
  </si>
  <si>
    <t>ADQ. DE PUNTOS DE ACCESO INALAMBRICO PARA LA ED INFORMATICA PARA LA SUBDIRECCION REGIONAL DE LA LIBERTAD</t>
  </si>
  <si>
    <t>RACKS PARA TV SUBDIRECCION REGIONAL DE AREQUIPA</t>
  </si>
  <si>
    <t>20601078091-F&amp;C SUR SERVICIOS GENERALES S.A.C</t>
  </si>
  <si>
    <t>ADQUISICION DE EXTINTORES CON BASES DE PEDESTAL PARA LA LIBERTAD (TRUJILLO) DE LA ARCC</t>
  </si>
  <si>
    <t>20480525419-GERCOL SAC.</t>
  </si>
  <si>
    <t>ADQUISICIÓN DE MATERIALES ELÉCTRICOS PARA IMPLEMENTACIÓN EN LAS OFICINAS DEL NUEVO LOCAL DE ARC</t>
  </si>
  <si>
    <t>20524966752-ATLANTICA DE COMERCIO S.A.C.</t>
  </si>
  <si>
    <t>ADQUISICION DE CAJONERAS DE MELAMINA PARA LAS OFICINAS DE LA SEDE DESCONCENTRADA DE LA LIBERTAD</t>
  </si>
  <si>
    <t>20305463265-INDUSTRIAS DIMAVER S.R.L</t>
  </si>
  <si>
    <t>ADQ. DE MOBILIARIO DE MELAMINA PARA LAS OFICINAS DE LA SEDE DESCONCENTRADA DE AREQUIPA DE LA ARCC</t>
  </si>
  <si>
    <t>20539302630-MUNDO MELAMINE S.A.C</t>
  </si>
  <si>
    <t>ADQUISICION DE GABINETES PARA LA RED INFORMATICA DE LA SUBDIRECCION REGIONAL DE LA LIBERTAD DE LA AUTORIDAD PARA LA RECONSTRUCCION CON CAMBIOS - ARCC.</t>
  </si>
  <si>
    <t>20537679663-ELECTRONICA MUSICAL SOCIEDAD ANONIMA CERRADA</t>
  </si>
  <si>
    <t>ADQUISICION DE ELECTRODOMESTICOS BASICOS PARA LAS OFICINAS DE LA SEDE DESCONSENTRADA DE LA LIBE</t>
  </si>
  <si>
    <t>ADQUISICION DE VEINTE CAMARAS DE SEGURIDAD IP, UN GRABADOR, DOS DISCOS DUROS INTERNOS PARA LA SUBDIRECCIÓN REGIONAL DE LA LIBERTAD DE LA  ARCC</t>
  </si>
  <si>
    <t>ADQUISICION DE DOS IMPRESORAS MULTIFUNCIONALES PARA LA SUBDIRECCION REGIONAL DE PIURA DE LA AUT</t>
  </si>
  <si>
    <t>CCE</t>
  </si>
  <si>
    <t>10804138582-DORADO BACA RICHARD BALTAZAR</t>
  </si>
  <si>
    <t>ADQUISICION DE DOS IMPRESORA MULTIFUNCIONAL PARA LA SUBDIRECCION REGIONAL DE LA LIBERTAD</t>
  </si>
  <si>
    <t>10453050993-LIMA TAYPE GABRIELA</t>
  </si>
  <si>
    <t>ADQUISICION DE MOBILIARIO DE MELAMINA PARA LAS OFICINAS DE LA SEDE DESCONCENTRADA DE LA LIBERTAD (TRUJILLO) DE LA ARCC</t>
  </si>
  <si>
    <t>20600838238-PEDIELI SOCIEDAD ANONIMA CERRADA</t>
  </si>
  <si>
    <t>ADQUISICION DE MOBILIARIO DE MELAMINA PARA LAS OFICINAS DE LA SEDE DESCONCENTRADA DE LA LIBERTAD DE LA  ARCC</t>
  </si>
  <si>
    <t>20384122991-INDUSTRIAS ORIHUELA E.I.R.L.</t>
  </si>
  <si>
    <t xml:space="preserve">ADQUISICION DE GABINETES DE SEGURIDAD PARA DESFIBRILADOR AUTOMATICO EXTERNO DE LA SEDE CENTRAL </t>
  </si>
  <si>
    <t>20551160328-MEDICAL SAFETY &amp; RESCUE S.A.C</t>
  </si>
  <si>
    <t>ADQUISICION DE UN DESFIBRILADOR AUTOMATICO EXTERNO PARA LA SUB DIRECCION DE LA LIBERTAD.</t>
  </si>
  <si>
    <t>20509648256-TECHINVEST S.A.C.</t>
  </si>
  <si>
    <t>ADQ. DE GABINETE DE SEGURIDAD PARA EL DESFIBRILADOR AUTOMATICO EXTERNO - SUB DIRECCION LA LIBERTAD DE LA ARCC</t>
  </si>
  <si>
    <t xml:space="preserve"> ADQUISICIÓN DE ESCRITORIOS ESTANDAR PARA LAS OFICINAS DE LA SEDE DESCONCENTRADA DE LA LIBERTAD (TRUJILLO) DE LA ARCC</t>
  </si>
  <si>
    <t>20554881778-COMERCIALIZADORA GREPPE S.A.C</t>
  </si>
  <si>
    <t>REQUERIMIENTO DE PAPEL BOND TAMAÑO A4 DE 80 GRAMOS Y TAMAÑO A3 DE 80 GRAMOS.CONSUMO OFICINAS DE ARCC 2021</t>
  </si>
  <si>
    <t>20101085199-SCHROTH CORPORACION PAPELERA S.A.C.</t>
  </si>
  <si>
    <t>ADQUISICION DE UPS PARA LOS GABINETES DE COMUNICACIONES DE LA AUTORIDAD PARA LA RECONSTRUCC</t>
  </si>
  <si>
    <t>20565315219-FDF INFORMATICA S.A.C.</t>
  </si>
  <si>
    <t>ADQUISICION DE UPS PARA ALOS GABINETES DE COMUNICACIONES DE LA AUTORIDAD PARA LA RECONSTRUCCIÓN CON CAMBIOS</t>
  </si>
  <si>
    <t>20603856504-TECNOLOGIA &amp; INFORMATICA DYDHA S.A.C.</t>
  </si>
  <si>
    <t xml:space="preserve">ADQUISICION DE RACKS DE PEDESTAL PARA LAS SALAS DE REUNIONES DE LA SUBDIRECCION REGIONAL DE LA </t>
  </si>
  <si>
    <t>20562705822-ABSOLUTO SERVICIOS GENERALES E.I.R.L</t>
  </si>
  <si>
    <t>ADQUISICION DEPUNTOS DE ACCESO INALAMBRICO PARA LA RED INFORMATICA PARA LA SUBDIRECCION REGIONA</t>
  </si>
  <si>
    <t>20556020001-VALTEK GROUP S.A.C.</t>
  </si>
  <si>
    <t>TV PARA IMPLEMENTACION DE OFICINA SUBDIRECCION DE AREQUIPA</t>
  </si>
  <si>
    <t xml:space="preserve">ADQUISICION DE DISPENSADORES DE AGUA ELECTRICOS PARA LAS OFICINAS DE LA SEDE DESCONCENTRADA DE </t>
  </si>
  <si>
    <t>20562803751-WATER TREATMENT S.A.C.</t>
  </si>
  <si>
    <t>ADQUISICIÓN DE DIEZ (10) CÁMARAS DE SEGURIDAD IP, DOS (02) DISCOS DUROS INTERNO, PARA LA SEDE DE ARCHIVO CENTRAL, ALMACEN, PATRIMONIO</t>
  </si>
  <si>
    <t>ADQUISICIÓN DE PUNTOS DE ACCESO INALÁMBRICO PARA LA RED INFORMÁTICA PARA LA SEDE DE ARCHIVO CEN</t>
  </si>
  <si>
    <t>20390920424-ALPAMAYO DATA NETWORK S.A.C.</t>
  </si>
  <si>
    <t>ADQUISICION  DE MESAS DE TRABAJO PARA OFICINAS DE LA SUB DIRECCION REGIONAL DE LA LIBERTAD DE LA AUT</t>
  </si>
  <si>
    <t>ADQ. DE DIEZ CAMARAS DE SEGURIDAD IP, 01 GRABADOR, 02 DISCOS DUROS INTERNOS PARA LA SEDE AREQUIPA</t>
  </si>
  <si>
    <t>ADQUISICION DE GABINETE RACK PARA LA RED INFORMATICA DE LA SUBDIRECCION REGIONAL DE AREQUIPA DE LA AUTORIDAD PARA LA RECONSTRUCCION CON CAMBIOS.</t>
  </si>
  <si>
    <t>20511040729-MICROTEL.COM E.I.R.L.</t>
  </si>
  <si>
    <t>ADQUISICIÓN DE UPS PARA LOS GABINETES DE COMUNICACIONES DE LA SUB DIRECCIÓN REGIONAL DE LA LIBERTAD LA ARCC</t>
  </si>
  <si>
    <t>20545913811-T&amp;G INFORMATICA SOCIEDAD ANONIMA CERRADA</t>
  </si>
  <si>
    <t>ADQUISICION DE ACCESORIOS PARA LA IMPLEMENTACION DE LA RED INFORMATICA DE LA LIBERTAD</t>
  </si>
  <si>
    <t>ADQUISICIÓN DE UN SISTEMA DE ALMACENAMIENTO CENTRAL PARA LA INFRAESTRUCTURA TECNOLÓGICA DE LA O</t>
  </si>
  <si>
    <t>0010-2020-ARCC</t>
  </si>
  <si>
    <t>ADQUISICION DE 01 IMPRESORA MULTIFUNCIONAL PARA LA SUBDIRECCION REGIONAL DE AREQUIPA DE LA AUTORIDAD PARA LA RECONSTRUCCION CON CAMBIOS</t>
  </si>
  <si>
    <t>20107903951-TRADING SERVICE M&amp;A SRLTDA</t>
  </si>
  <si>
    <t>ADQUISICION DE SILLAS FIJAS DE METAL PARA SALA DE REUNIONES Y AREAS DE VISITA EN LA SEDE DESCONCENTRADA DE LA LIBERTAD (TRUJILLO) PARA LA AUTORIDAD CON RECONSTRUCCIÓN CON CAMBIOS</t>
  </si>
  <si>
    <t>10468581774-ECCA CASTILLO BRYAN ANGEL</t>
  </si>
  <si>
    <t>ADQUISICION DE PAPELERAS Y TACHOS PLASTICOS PARA OFICINAS PARA LA SEDE DESCONCENTRADA DE LA LIB</t>
  </si>
  <si>
    <t>20603009615-DE TODO CONVENIO E.I.R.L.</t>
  </si>
  <si>
    <t>20604576033-NBS SOLUTIONS S.A.C</t>
  </si>
  <si>
    <t xml:space="preserve">ADQUISICIÓN DE UN FIREWALL DE SEGURIDAD PERIMETRAL DE TIPO APPLIANCE FÍSICO PARA LA NUEVA SEDE </t>
  </si>
  <si>
    <t>ADQ. DE ACCESORIOS PARA IMPLEMENTACION DE LA RED INFORMATICA DE LA SUBDIRECCION REGIONAL AREQUIPA</t>
  </si>
  <si>
    <t>REQUERIMIENTOS DE INSUMOS PARA CONFECCIÓN DE PASES  DE INGRESO ARCC.</t>
  </si>
  <si>
    <t>20601570263-SOLUCIONES INTEGRALES GRAFICAS A MEDIDA S.A.C. - SIGRAM S.A.C.</t>
  </si>
  <si>
    <t xml:space="preserve"> ADQUISICIÓN DE EXTINTORES CON BASES DE PEDESTAL PARA LA SEDE DESCONCENTRADA DE AREQUIPA DE LA ARCC</t>
  </si>
  <si>
    <t>20413468761-COMERCIO Y SERVICIOS MACROXA E.I.R.L.</t>
  </si>
  <si>
    <t>ADQUISICION DE CONMUTADORES DE RED EMPRESARIALES PARA LA SUBDIRECCION REGIONAL DE LA LIBERTAD P</t>
  </si>
  <si>
    <t>ADQUISICIÓN DE COMBUSTIBLE G-95 PLUS PARA VEHICULOS DE LA ARCC</t>
  </si>
  <si>
    <t>20522173933-GLG INVERSIONES S.A.C.</t>
  </si>
  <si>
    <t>ADQUISICION DE UN UPS PARA EL GABINETE DE COMUNICACIONES DE LA SUBDIRECCION REGIONAL DE AREQUIPA</t>
  </si>
  <si>
    <t>20106873900-DIGITAL COMPUTER SERVICE S R LTDA</t>
  </si>
  <si>
    <t>ADQUISICIÓN DE CONTROLADORAS DE INTERFAZ DE CONEXIÓN PARA INSTALACIÓN DE DISCOS DUROS SAS EN SERVIDOREES DEL CENTRO DE DATOS DE LA ARCC</t>
  </si>
  <si>
    <t>ADQUISICIÓN Y SUMINISTRO DE COMBUSTIBLE DIESEL PARA LA UNIDAD VEHICULAR TOYOTA HILUX 4X4 ASIGNADA A LA LIBERTAD</t>
  </si>
  <si>
    <t>20602224181-CAIDIESEL S&amp;R S.A.C</t>
  </si>
  <si>
    <t>REQUERIMIENTOS DE SUMINISTRO DE BIDONES DE AGUA PURIFICADA  PARA AL CONSUMO HUMANO PARA LAS OFI</t>
  </si>
  <si>
    <t>20525559905-PIUR SOCIEDAD ANONIMA CERRADA</t>
  </si>
  <si>
    <t>ADQUISICIÓN DE DISCOS DUROS EXTERNOS</t>
  </si>
  <si>
    <t>20508478705-MIROSMED S.A.C.</t>
  </si>
  <si>
    <t xml:space="preserve">ADQUISICION DE SILLAS ERGONÓMICAS GIRATORIAS CON BRAZO PARA LAS OFICINAS DE LA SEDE DESCONCENTRADA DE LA LIBERTAD TRUJILLO DE LA AUTORIDAD PARA LA RECONSTRUCCION CON CAMBIOS -ARCC </t>
  </si>
  <si>
    <t>REQUERIMIENTOS DE SUMINISTRO DE BIDONES DE AGUA PURIFICADA PARA AL CONSUMO HUMANO PARA LAS OFIC</t>
  </si>
  <si>
    <t>10081428145-DAVILA VILLEGAS CONCEPCION</t>
  </si>
  <si>
    <t>REQUERIMIENTO DE UTILE SDE OFICINA ARCC 2021</t>
  </si>
  <si>
    <t>20555933887-SOLTEC GROUP S.A.C.</t>
  </si>
  <si>
    <t>20230757764-CORPORACION J&amp;V E.I.R.L.</t>
  </si>
  <si>
    <t xml:space="preserve">REQUERIMIENTOS DE SUMINISTRO DE BIDONES DE AGUA PURIFICADA PARA AL CONSUMO HUMANO PARA LAS OFICINAS </t>
  </si>
  <si>
    <t>20481509263-INVERSIONES SOLORZANO EMPRESA INDIVIDUAL DE RESPONSABILIDAD LIMITADA</t>
  </si>
  <si>
    <t>ADQ. DE ACCESORIOS PARA LA IMPLEMENTACION DE LA RED INFORMATICA DE LA SUBDIRECCION REGIONAL LA LIBERTAD</t>
  </si>
  <si>
    <t>ADQUISICION DE ACCESORIOS PARA IMPLEMENTACION DE LA RED INFORMATICA DE LA SUBDIRECCION REGIONAL AREQUIPA</t>
  </si>
  <si>
    <t>20601775477-INVERSIONES T &amp; CH E.I.R.L.</t>
  </si>
  <si>
    <t>ADQUISICIÓN DE ACCESORIOS Y MATERIALES DE MANTENIMIENTO PARA LA OFICINA DE TECNOLOGÍA DE LA INF</t>
  </si>
  <si>
    <t>20506719331- INDUSTRIAS LUANDA E.I.R.L</t>
  </si>
  <si>
    <t>ADQUISICIÓN DE ACCESORIOS Y MATERIALES DE MANTENIMIENTO PARA LA OFICINA DE TECNOLOGÍA DE LA INFORMAC</t>
  </si>
  <si>
    <t>20555434538-CONFIAN S.A.C.</t>
  </si>
  <si>
    <t>ADQUISICION E INSTALACION DE LA SUB ESTACION DE MEDIA TENSION DE ENRGIA ELECTRICA COMPLEMENTARI</t>
  </si>
  <si>
    <t>001-2021-ARCC</t>
  </si>
  <si>
    <t>20601636779-SERVICIOS Y SUMINISTROS AMAZONICOS S.A.C.</t>
  </si>
  <si>
    <t>20509691348-DISTRIBUIDORA EQUIPOS Y UTILES ALEDU E.I.R.L.</t>
  </si>
  <si>
    <t>ADQUISICIÓN Y SUMINISTRO DE SISTEMA CONTRA INCENDIOS EN LA SEDE DE LA SUBDIRECCIÓN REGIONAL DE LA LIBERTAD DE LA ARCC.</t>
  </si>
  <si>
    <t>20555982829-AL CONTROL SISTEM S.A.C.</t>
  </si>
  <si>
    <t>ADQUISICION DE ESTANTERIAS METALICAS FIJAS PARA EL ALMACEN DE LA AUTORIDAD PARA LA RECONSTRUCCI</t>
  </si>
  <si>
    <t>20101268196-COBACSA COMERCIAL BAC S.A.C.</t>
  </si>
  <si>
    <t>20604879991-ACQUAMAG PERU S.A.C.</t>
  </si>
  <si>
    <t>SUMINISTROS DE OFICINA ( PAPEL PLOTTER) PARA LA DISS</t>
  </si>
  <si>
    <t>20492631800-OGAMIG S.A.C.</t>
  </si>
  <si>
    <t>ADQUISCION DE SISTEMA DE AIRE ACONDICIONADO PARA LOS AMBIENTES DE HOSPITALIZACIÓN TEMPORAL SEDE</t>
  </si>
  <si>
    <t>20549524223-MR. COOL WATER &amp; REFRIGERATION S.A.C</t>
  </si>
  <si>
    <t>ADQUISICIÓN DE PRENDAS INSTITUCIONALES PARA LA REPRESENTACIÓN DEL PERSONAL QUE LABORA EN LA AUT</t>
  </si>
  <si>
    <t>20604701954-ARP INNOVACIONES E.I.R.L.</t>
  </si>
  <si>
    <t>SUMINISTROS DE OFICINA PARA LA DISS</t>
  </si>
  <si>
    <t>20568930089-MINAMOTO S.A.C.</t>
  </si>
  <si>
    <t xml:space="preserve">ADQUISICIÓN DE PAPEL TOALLA Y PAPEL HIGIÉNICO PARA EL PERSONAL DE LAS OFICINAS DE LAS SEDES DE </t>
  </si>
  <si>
    <t>20100047641-PAPELERA NACIONAL S A</t>
  </si>
  <si>
    <t>ADQUISICIÓN DE CINCO (05) PARLANTES DE CONFERENCIA PARA LAS DIVERSAS REUNIONES A REALIZARSE EN LA AUTORIDAD PARA LA RECONSTRUCCION CON CAMBIOS.</t>
  </si>
  <si>
    <t>20602561284-TECHNOLOGY SUPPLIERS PERU S.A.C.</t>
  </si>
  <si>
    <t>ADQUISICIÓN DE DOS (02) EXTINTORES CON BASES DE PEDESTAL, PARA LA SUB DIRECCIÓN REGIONAL DE TUMBES DE LA AUTORIDAD PARA LA RECONSTRUCCIÓN CON CAMBIOS – ARCC._x000D_</t>
  </si>
  <si>
    <t>10069838532-PABLO HECTOR HUAMAN RAMOS</t>
  </si>
  <si>
    <t>ADQUISICIÓN DE ESCRITORIOS ESTÁNDAR DE MELAMINA PARA LAS OFICINAS DE LA SUBDIRECCIÓN REGIONAL DE TUMBES DE LA AUTORIDAD PARA LA RECONSTRUCCIÓN CON CAMBIOS –ARCC.</t>
  </si>
  <si>
    <t>20602036881-U &amp; M MELAMINA SERVICIOS GENERALES S.R.L.</t>
  </si>
  <si>
    <t xml:space="preserve">ADQUISICIÓN DE VAPORIZADOR NANO MOLECULAR PARA LA AUTORIDAD PARA LA RECONSTRUCCIÓN CON CAMBIOS </t>
  </si>
  <si>
    <t>20510239271-ACENTO SOCIEDAD ANONIMA CERRADA</t>
  </si>
  <si>
    <t>ADQUISICION DEL “SISTEMA DE AIRE ACONDICIONADO PARA LOS AMBIENTES DE HOSPITALIZACIÓN TEMPORAL (</t>
  </si>
  <si>
    <t>ADQUISICIÓN Y SUMINISTRO DE SISTEMA CONTRA INCENDIOS EN LA SEDE DEL ARCHIVO CENTRAL – ALMACÉN Y PATRIMONIO DE LA ARCC</t>
  </si>
  <si>
    <t>20600781350-DOALL S.A.C.</t>
  </si>
  <si>
    <t>ADQUISICIÓN DEL “SISTEMA DE AIRE ACONDICIONADO PARA LOS AMBIENTES DE HOSPITALIZACIÓN TEMPORAL S</t>
  </si>
  <si>
    <t>20521684497-AIR CONDITIONING TECHNOLOGY SISTEM SAC</t>
  </si>
  <si>
    <t>ADQUISICION DE EQUIPAMIENTO PARA SITUACIONES DE EMERGENCIAS PARA LA SUBDIRECCION REGIONAL DE AREQUIPA.</t>
  </si>
  <si>
    <t>ADQUISICION DE DIARIOS Y REVISTAS PARA LA  ARCC</t>
  </si>
  <si>
    <t>10067358177-RIVERA REGALADO DANIEL ARMANDO</t>
  </si>
  <si>
    <t>"ADQUISICIÓN DE GENERADOR DE OXÍGENO MEDICINAL PARA ABASTECIMIENTO DE REDES EN AMBIENTES DE HOS</t>
  </si>
  <si>
    <t>9-2021-ARCC-1</t>
  </si>
  <si>
    <t>ADQUISICIÓN DE BIENES Y MATERIALES PARA EL ARCHIVO CENTRAL DE LA AUTORIDAD PARA LA RECONSTRUCCI</t>
  </si>
  <si>
    <t>10154276977-GARCIA VEGA HECTOR</t>
  </si>
  <si>
    <t>REQUERIMIENTO DE INSUMOS (ALIMEMNTOS) PARA REUNIONES DE ALTA DIRECCION ARCC.</t>
  </si>
  <si>
    <t>10094278738-GUILLEN MONTALVO RAFAEL CONSTANTINO</t>
  </si>
  <si>
    <t>ADQUISICIÓN DE ACCESORIOS PARA IMPLEMENTACIÓN DE LA RED INFORMÁTICA DE LA SUBDIRECCIÓN REGIONAL DE LAMBAYEQUE DE LA AUTORIDAD PARA LA RECONSTRUCCIÓN CON CAMBIOS (ARCC).</t>
  </si>
  <si>
    <t>10033778771-BRUNO GARCIA YSELDA</t>
  </si>
  <si>
    <t>SUMINISTROS DE OFICNA PARA LA SUB REGION ANCASH</t>
  </si>
  <si>
    <t>20555968753-GALAXSY S.A.C.</t>
  </si>
  <si>
    <t>10431038728-GUEVARA LOPEZ KARINA BEATRIZ</t>
  </si>
  <si>
    <t>SUMINISTRO DE OFICINA PARA LA SUB REGION AREQUIPA</t>
  </si>
  <si>
    <t>10297225133-SOTO RODRIGUEZ CHRISTIAN MARCOS</t>
  </si>
  <si>
    <t>ADQUISICIÓN DE ARMARIOS DE MELAMINA, PARA EL ORDENAMIENTO DEL ACERVO DOCUMENTARIO DE LA UNIDAD DE LOGÍSTICA DE LA OFICINA DE ADMINISTRACIÓN</t>
  </si>
  <si>
    <t>20538620395-INDUSTRIA DEL MUEBLE MDM E.I.R.L.</t>
  </si>
  <si>
    <t xml:space="preserve">ADQUISICIÓN DE ACCESORIOS PARA IMPLEMENTACIÓN DE LA RED INFORMÁTICA DE LA SUBDIRECCIÓN REGIONAL DE LAMBAYEQUE DE LA AUTORIDAD PARA LA RECONSTRUCCIÓN CON CAMBIOS (ARCC). </t>
  </si>
  <si>
    <t>10167639386-BURGA MALDONADO WALTER CARLOS</t>
  </si>
  <si>
    <t>REQUERIMIENTO DE MOBILIARIO (ESCRITORIOS RECTOS CON CAJONERA) PARA LA SUB DIRECCIÓN REGIONAL DE</t>
  </si>
  <si>
    <t>ADQUISICIÓN DE EQUIPOS DE ALUMBRADOS DE EMERGENCIAPARA INSTALAR EN LOS DIFERENTES AMBIENTES DE LA SUBDIRECCIÓNREGIONAL DE LA LIBERTAD</t>
  </si>
  <si>
    <t xml:space="preserve">10427690321-HERNANDEZ RIOS  LUIS ALEJANDRO </t>
  </si>
  <si>
    <t>ADQUISICIÓN DE SETENTA Y CUATRO (64) DISCOS DUROS EXTERNOS PARA LAS DIRECCIONES Y OFICINAS DE L</t>
  </si>
  <si>
    <t>ADQUISICION DE IMPLEMENTOS PARA EL MANTENIMIENTO DE LA UNIDAD VEHICULAR ASIGNADA A LA ARCC.</t>
  </si>
  <si>
    <t>20603015089-INVERSIONES MISTOL S.A.C.</t>
  </si>
  <si>
    <t>SUMINISTROS DE OFICINA PARA LA SUB REGION DE CAJAMARCA</t>
  </si>
  <si>
    <t>20601927757-DIRSEL SERVICIOS GENERALES S.R.L</t>
  </si>
  <si>
    <t>ADQUISICIÓN DE SEÑALÉTICAS DE SEGURIDAD PARA LAS OFICINAS DE LA SDR DE LAMBAYEQUE DE LA ARCC</t>
  </si>
  <si>
    <t>ADQUISICIÓN DE SEÑALÉTICAS DE SEGURIDAD PARA LAS OFICINAS DE LA SDR DE ANCASH DE LA ARCC</t>
  </si>
  <si>
    <t>ADQUISICIÓN DE EQUIPOS DE SEGURIDAD PARA DIFERENTES AMBIENTES DE LA SUB DIRECCIÓN REGIONAL DE ANCASH</t>
  </si>
  <si>
    <t>10447399721-WALTER MANUEL VELASQUEZ CHANGANA</t>
  </si>
  <si>
    <t>ADQUISICION DE ACCESORIOS PARA LA IMPLEMENTACION DE LA RED INFORMATICA DE LA SUBDIRECCION REGIONAL DE ANCASH DE LA ARCC</t>
  </si>
  <si>
    <t>20504674658-ACCESORIOS ELECTRICOS DE NUEVA TECNOLOGÍA E INDUSTRIAS ELECTRÓNICAS S.R.L</t>
  </si>
  <si>
    <t>ADQUISICIÓN DE EQUIPOS DE SEGURIDAD Y EMERGENCIA PARA LAS OFICINAS DE LA SDR- LAMBAYEQUE- ARCC.</t>
  </si>
  <si>
    <t>ADQUISICION DE ACCESORIOS PARA LA IMPLEMENTACION DE LA RED INFORMATICA DE LA SUBDIRECCION REGIONAL DE ANCASH DE LA ARCC.</t>
  </si>
  <si>
    <t>SUMINISTROS DE OFICINA PARA LA SUB REGION DE TUMBES</t>
  </si>
  <si>
    <t>20604021554-I BUSINES ROCKET S.A.C.</t>
  </si>
  <si>
    <t>ADQUISICIÓN DE MOBILIARIO, PARA EL ORDENAMIENTO DEL ACERVO DOCUMENTARIO DE LAS OFICINAS DE LA S</t>
  </si>
  <si>
    <t>ADQUISICIÓN DE TRECE (13) CARTUCHOS TÓNER, ONCE (11) CONTENEDORES DE RESIDUO DE TÓNER Y CINCO (</t>
  </si>
  <si>
    <t>20553089264-NEO ZINK E.I.R.L.</t>
  </si>
  <si>
    <t>SUMINISTRO DE COMBUSTIBLE A LOS GRUPOS ELECTROGENOS EN LOS AMBIENTES DE HOSPITALIZACIÓN TEMPORA</t>
  </si>
  <si>
    <t>27-2021-ARCC</t>
  </si>
  <si>
    <t>SUMINISTRO DE COMBUSTIBLE A .LOS GRUPOS ELECTROGENOS EN LOS AMBIENTES DE HOSPITALIZACIÓN TEMPO</t>
  </si>
  <si>
    <t>REQUERIMIENTO DE UTILES DE OFICINA POR REPOSCIÓN DE STOCK PARA EL ALMACEN DE LA ARCC</t>
  </si>
  <si>
    <t>20601017823-SERVICIOS GIMALI S.A.C.</t>
  </si>
  <si>
    <t>ADQUISICION DE DIECISIETE (17) CARTUCHOS TONER Y TRES (03) FUSORES PARA LAS IMPRESORAS DE LAS D</t>
  </si>
  <si>
    <t>20522947629-COMPUTER LVC SYSTEM E.I.R.L.</t>
  </si>
  <si>
    <t xml:space="preserve">ADQUISICION DE DOS CARTUCHOS TONER PARA LA IMPRESORA DE LA OFICINA DE LA SUBDIRECCION REGIONAL </t>
  </si>
  <si>
    <t>20605721011-GRUPO MAFREKA E.I.R.L.</t>
  </si>
  <si>
    <t>ADQUISICION DE MASCARARILLAS QUIRURGICAS PARA COLABORADORES DE LA ARCC CON RIESGO DE EXPOSICION</t>
  </si>
  <si>
    <t xml:space="preserve">20523717759-R&amp;G SEGURIDAD E HIGIENE INDUSTRIAL S.A.C </t>
  </si>
  <si>
    <t>ADQUISICIÓN DE EQUIPOS DE LUMINARIA PARA LA SUB DIRECCIÓN REGIONAL DE LAMBAYEQUE, DICHOS EQUIPO</t>
  </si>
  <si>
    <t>ADQUISICIÓN DE BALONES DE OXIGENO MEDICINAL DE 10 M3 PARA EL SISTEMA DE RESPALDO DE LA PLANTA G</t>
  </si>
  <si>
    <t>0026-2021-ARCC</t>
  </si>
  <si>
    <t>20495713564-OPERADOR LOGISTICO GASES INDUSTRIALES S.A.C.</t>
  </si>
  <si>
    <t>20600899954-GRUPO MEGACOM S.A.C</t>
  </si>
  <si>
    <t>GENERADOR DE OXÍGENO MEDICINAL PARA ABASTECIMIENTO DE REDES EN AMBIENTES DE HOSPITALIZACIÓN TEM</t>
  </si>
  <si>
    <t>0020-2021-ARCC</t>
  </si>
  <si>
    <t>ADQUISICIÓN DE UN (01) GRABADOR, UN (01) DISCO DURO INTERNO, Y TRES (03) SUPRESORES DE PICO PARA LA SDR TUMBES</t>
  </si>
  <si>
    <t>ADQUISICIÓN DE ACCESORIOS PARA IMPLEMENTACIÓN DE LA RED INFORMÁTICA DE LA SDR TUMBES</t>
  </si>
  <si>
    <t>20566190894-VL MOTOVA S.A.C</t>
  </si>
  <si>
    <t>ADQUISICION DE SILLAS ERGONOMICAS PARA SDR ANCASH.</t>
  </si>
  <si>
    <t>20607412724-IMPORTADORA Y EXPORTADORA MUNAYTECH S.A.C.</t>
  </si>
  <si>
    <t xml:space="preserve">ADQUISICIÓN DE GRUPOS ELECTRÓGENOS PARA LA SEDE ÍÍTEM 3: HOSPITAL REGIONAL LORETO </t>
  </si>
  <si>
    <t>0023-2021-ARCC-1</t>
  </si>
  <si>
    <t>20118201401-RIVERA DIESEL S.A.</t>
  </si>
  <si>
    <t>ADQUISICIÓN DE GRUPO ELECTROGENO PARA EL HOSPITAL TEMPORAL SEDE SULLANA</t>
  </si>
  <si>
    <t xml:space="preserve">ADQUISICIÓN DE GRUPOS ELECTRÓGENOS PARA LA SEDE ÍTEM 1: HOSPITAL SEDE VIDENITA (PIURA)  </t>
  </si>
  <si>
    <t>23-2021-ARCC-1</t>
  </si>
  <si>
    <t>ADQUISICIÓN DE DOCE (12) CARTUCHOS TÓNER PARA LAS IMPRESORAS DE LAS DIFERENTES OFICINAS DE LA A</t>
  </si>
  <si>
    <t xml:space="preserve">ADQUISICIÓN DE GRUPOS ELECTROGENOS PARA EL 	.HOSPITAL TEMPORAL - SEDE MINSA SJL (LIMA) </t>
  </si>
  <si>
    <t>23-2021-ARCC</t>
  </si>
  <si>
    <t>20603320931-VIELCO PERU S.A.C.</t>
  </si>
  <si>
    <t xml:space="preserve">ADQUISICIÓN DE GRUPOS ELECTROGENOS PARA EL 	.HOSPITAL SEDE PARQUE HUIRACOCHA SJL  (LIMA)  </t>
  </si>
  <si>
    <t>CONTRATACIÓN DEL SUMINISTRO DE COMBUSTIBLE A LOS GRUPOS ELECTROGENOS EN LOS AMBIENTES DE HOSPITALIZACION TEMPORAL (AHT) Y AMBIENTES DE CUIDADO CRITICO TEMPORAL (ACCT) UCI, SEDE HOSPITAL REGIONAL LORETO.</t>
  </si>
  <si>
    <t>20451433254-SERVICENTRO CESAR SRL</t>
  </si>
  <si>
    <t>CONTRATACIÓN DEL SUMINISTRO DE COMBUSTIBLE A LOS GRUPOS ELECTROGENOS EN LOS AMBIENTES DE HOSPITALIZACIÓN TEMPORAL (AHT) Y AMBIENTES DE CUIDADO CRITICO TEMPORAL (ACCT) - UCI, SEDE VIDENITA PIURA.</t>
  </si>
  <si>
    <t>20483803797-NORPETROL SOCIEDAD COMERCIAL DE RESPONSABILIDAD LIMITADA</t>
  </si>
  <si>
    <t>ADQUISICIÓN DE UN SISTEMA CONTRA INCENDIO PARA EL DATACENTER  DE LA OFICINA DE TECNOLOGÍA DE LA</t>
  </si>
  <si>
    <t>007-2020-ARCC-2</t>
  </si>
  <si>
    <t>20111116025-ELECTRONIC INTERNATIONAL SECURITY S A</t>
  </si>
  <si>
    <t>ADQUISICIÓN DE GRUPO ELECTRÓGENO PARA AMBIENTES DE CUIDADO CRITICO TEMPORAL (ACCT) – UCI, EN EL</t>
  </si>
  <si>
    <t>20600041330-CT POWER S.A.C.</t>
  </si>
  <si>
    <t>ADQUISICIÓN DE MOBILIARIO, PARA EL NUEVO PERSONAL OPERATIVO Y PARA EL ORDENAMIENTO DEL ACERVO DOCUMENTARIO DE LAS OFICINAS DE LA SDR TUMBES-ARCC</t>
  </si>
  <si>
    <t>20102580738-SERVITECS SRL</t>
  </si>
  <si>
    <t>SUMINISTROS DE OFICINA PARA LA SUB REGION DE PIURA</t>
  </si>
  <si>
    <t>20602908667-ELIMI REPRESENTACIONES S.A.C.</t>
  </si>
  <si>
    <t>SUMINISTROS DE OFICINA PARA LA SUB REGION LAMBAYEQUE</t>
  </si>
  <si>
    <t>20601710308-CORPORACION REYSANA BIENESTAR S.R.L.</t>
  </si>
  <si>
    <t>CONTRATACIÓN DEL SUMINISTRO DE COMBUSTIBLE A LOS GRUPOS ELECTROGENOS EN LOS AMBIENTES DE HOSPIT</t>
  </si>
  <si>
    <t>49-2021-ARCC-1</t>
  </si>
  <si>
    <t>ADQUISIÓN DE INSUMOS CONSUMIBLES PARA ACCT (PACK DE CALIBRACION Y CARTUCHO DE PRUEBAS), SEDE MI</t>
  </si>
  <si>
    <t>36-2021-ARCC-1</t>
  </si>
  <si>
    <t>20524800510-LAB &amp; HEALTH SUPPLY S.A.C.</t>
  </si>
  <si>
    <t>ADQUISICIÓN DE MOBILIARIO DE MELAMINA, PARA EL ORDENAMIENTO DEL ACERVO DOCUMENTARIO DE LA UNIDAD LOG</t>
  </si>
  <si>
    <t>20522613411-E &amp; G PROYECTOS INTEGRALES S.A.C</t>
  </si>
  <si>
    <t>ADQUISICIÓN DE CINCO DISCOS DUROS EXTERNOS PARA LA DIRECCION DE SOLUCIONES INTEGRALES DE LA ARCC.</t>
  </si>
  <si>
    <t>ADQUISICIÓN DE EQUIPOS DE PROTECCIÓN PERSONAL PARA LOS COLABORADORES DE LA ARCC CON INGRESO A ZONAS DE OPERACIONES DE CONSTRUCCIÓN</t>
  </si>
  <si>
    <t>UTILES DE OFICINA REPOSICION DE STOCK ALMACEN DE LA ARCC.I INFORME N° 0973-2021-ARCC/GG/IA/UL,PEDIDO DE COMPRA 806</t>
  </si>
  <si>
    <t>10167535483-ODAR VASQUEZ GUILLERMO ANTONIO</t>
  </si>
  <si>
    <t>ADQUISICIÓN DE MOBILIARIO DE MELAMINA, PARA EL ORDENAMIENTO DEL ACERVO DOCUMENTARIO DEL ALMACÉN CENTRAL DE LA UNIDAD LOGISTICA</t>
  </si>
  <si>
    <t>20602015280-MOBLI DECOR S.A.C.</t>
  </si>
  <si>
    <t>ADQUISICIÓN Y SUMINISTRO DE COMBUSTIBLE DIESEL B5 S-50 PARA VEHICULO “TOYOTA HILUX 4 X 4” DE EGY-813 DE LA SUBDIRECCION REGIONAL LA LIBERTAD</t>
  </si>
  <si>
    <t>20603376456-ESTACION DE SERVICIOS EL REPOSO S.A.C.</t>
  </si>
  <si>
    <t>ADQUISICIÓN DE ARMARIOS DE MELAMINA, PARA EL ORDENAMIENTO DEL ACERVO DOCUMENTARIO DE LA.OFICIN</t>
  </si>
  <si>
    <t>“ADQUISICIÓN DE REGULADOR ESTABILIZADOR DE TENSIÓN PARAPLANTA DE OXIGENO PARA AMBIENTES DE HOSP</t>
  </si>
  <si>
    <t>056-2021-ARCC</t>
  </si>
  <si>
    <t>20600048369-EMPRESA DE GESTIÓN ELÉCTRICA ASOCIADA S.A.C</t>
  </si>
  <si>
    <t>SUMINISTRO DE COMBUSTIBLE A LOS GRUPOS ELECTROGENOS EN LOS AMBIENTES DE HOSPITALIZACION TEMPORAL (AHT) Y AMBIENTES DE CUIDADO CRITICO TEMPORA (ACCT) - ITEM: HOSPITAL TEMPORAL LORETO</t>
  </si>
  <si>
    <t>20605949917-STRONG AND HAPPY GIRLS INVERSIONES S.A.C.</t>
  </si>
  <si>
    <t xml:space="preserve"> CONTRATACIÓN DEL SUMINISTRO DE COMBUSTIBLE A LOS GRUPOS ELECTROGENOS EN LOS AMBIENTES DE HOSPI</t>
  </si>
  <si>
    <t>57-2021-ARCC</t>
  </si>
  <si>
    <t>57-2021-ARCC-1</t>
  </si>
  <si>
    <t>REQUERIMIENTO DE UTILES DE OFICINA POR REPOSICIÓN DE STOCK AL ALMACEN ARCC DIC 2021</t>
  </si>
  <si>
    <t>20606050951-INVERSIONES INNOVA WORLD SOCIEDAD ANONIMA CERRADA - INVERSIONES INNOVA WORLD S.A.C.</t>
  </si>
  <si>
    <t>ADQUISICION DE QUINCE COMPUTADORAS PORTATILES PARA LA OFICINA DE TECNOLOGIAS DE LA INFORMACION DE LA AUTORIDAD PARA LA RECONSTRUCCION CON CAMBIOS.</t>
  </si>
  <si>
    <t>20519865476-OK COMPUTER E.I.R.L.</t>
  </si>
  <si>
    <t>ADQUISICIÓN DE CATORCE (14) COMPUTADORAS PORTÁTILES PARA LA OFICINA DE TECNOLOGÍAS DE LA INFORM</t>
  </si>
  <si>
    <t>ADQUISICIÓN DE CAJAS DE CARTÓN CORRUGADO (CARTÓN ONDULADO) TROQUELADO, PARA EL ALMACENAMIENTO DEL ACERVO DOCUMENTARIO DE LA ARCC</t>
  </si>
  <si>
    <t>20537706733-ARCHIVOS E IMPRESOS GAONA ABARCA S.A.C. - AIGA S.A.C.</t>
  </si>
  <si>
    <t>ADQUISICIÓN DE CARRO DE CARGA MANUAL 03 POSICIONES PARA EL ARCHIVO CENTRAL DE LA ARCC</t>
  </si>
  <si>
    <t>ADQUISICION DE TAPAS Y CONTRATAPAS PARA EL ALMACENAMIENTO Y CONSERVACION DEL ACERVO DOCUMENTARIO DE LA ARCC.</t>
  </si>
  <si>
    <t>20549905375-LEO'S GENERAL BUSSINES S.A.C.</t>
  </si>
  <si>
    <t>EL OBJETIVO ESPECÍFICO DE ESTA COMPRA ES PRESERVAR LA SALUD DE LOS COLABORADORES DE LA.ARCC.MEMORANDO Nº 00347-2021-ARCC/GG/OA/URH, Nº 3813-2021-ARCC/GG/OA/UL, PEDIDO DE COMPRA 927, CCP 3745</t>
  </si>
  <si>
    <t>20603368500-FAGO PHARMA GROUP S.A.C.</t>
  </si>
  <si>
    <t xml:space="preserve">ADQUISICIÓN DE INDUMENTARIAS INSTITUCIONALES PARA LA REPRESENTACIÓN DEL PERSONAL QUE LABORA EN </t>
  </si>
  <si>
    <t>10488039003-PAUCAR PEÑA FIORELLA</t>
  </si>
  <si>
    <t>ADQUISICION DE ARMARIOS DE MELAMINA PARA EL ORDENAMIENTO DEL ACERVO DOCUMENTARIO DE LA UNIDAD DE LOGISTICA DE LA OFICINA DE ADMINISTRACION DE LA ARCC CON LA FINALIDAD DE CONTRIBUIR A LA CUSTODIA DE DOCUMENTOS Y MANTENER LA DOCUMENTACIÓN ORG</t>
  </si>
  <si>
    <t>ADQUISICIÓN DE DOS (02) PARLANTES DE CONFERENCIA PARA LAS DIVERSAS REUNIONES A REALIZARSE EN LA ARCC.</t>
  </si>
  <si>
    <t>20551918751-PROVISIONES TECNOLOGICAS S.A.C.</t>
  </si>
  <si>
    <t>ROPA HOSPITALARIA PARA HOSPITALES TEMPORALES COVID</t>
  </si>
  <si>
    <t>20565661559-DOMINIC LOGISTIC E.I.R.L.</t>
  </si>
  <si>
    <t>20554006443-RIO TRADER S.A.C.</t>
  </si>
  <si>
    <t>20543965627-RHUA REPRESENTACIONES S.A.C</t>
  </si>
  <si>
    <t>RESPONSABLE DE LA UNIDAD EJECUTORA DE INVERSIONES (UEI - PROMSACE)</t>
  </si>
  <si>
    <t xml:space="preserve">Proceso &lt;US$10,000 </t>
  </si>
  <si>
    <t>OM</t>
  </si>
  <si>
    <t>s/n</t>
  </si>
  <si>
    <t>RUC: 1081109775 Darío Arturo Fernández Fernández</t>
  </si>
  <si>
    <t>Contrato</t>
  </si>
  <si>
    <t>SERVICIO PARA MEJORAMIENTO DE LA SEGURIDAD DIGITAL IMPLEMENTANDO PROCEDIMIENTOS DE DETECCIÓN DE AMENAZAS Y VULNERABILIDADES</t>
  </si>
  <si>
    <t>Consultoría Individual</t>
  </si>
  <si>
    <t>CI N° 077-2020-PCM-PROMSACE</t>
  </si>
  <si>
    <t>RUC: 10101220783 Darío Johan Condor Callupe</t>
  </si>
  <si>
    <t>ANALISTA LEGAL</t>
  </si>
  <si>
    <t>CI N° 002-2021-PCM-PROMSACE</t>
  </si>
  <si>
    <t>RUC: 10727740738 Crisley Eveling Quispe Chávez</t>
  </si>
  <si>
    <t>SERVICIO DE ASISTENTE EN ARQUITECTURA PARA LA ELABORACIÓN DE LOS EXPEDIENTES TÉCNICOS PARA LA HABILITACIÓN FÍSICA DE LOS CENTROS MAC</t>
  </si>
  <si>
    <t>CI N° 003-2021-PCM-PROMSACE</t>
  </si>
  <si>
    <t>RUC: 10404018057 Rommy Marlene Gutiérrez Tuanamá</t>
  </si>
  <si>
    <t>SERVICIO DE APOYO TÉCNICO PARA LA ELABORACIÓN DE EXPEDIENTES TÉCNICOS EN LA ESPECIALIDAD DE TECNOLOGÍA DE LA INFORMACIÓN Y COMUNICACIONES PARA LA IMPLEMENTACIÓN DE LOS CENTROS MAC</t>
  </si>
  <si>
    <t>CI N° 005-2021-PCM-PROMSACE</t>
  </si>
  <si>
    <t>RUC: 10740312974 Marvin Eywinder López Carranza</t>
  </si>
  <si>
    <t>SERVICIO DE ENCUESTA SATISFACCIÓN CIUDADANA A NIVEL REGIONAL</t>
  </si>
  <si>
    <t>Selección Basada en las Calificaciones de los Consultores - SCC</t>
  </si>
  <si>
    <t>SCC N° 006-2020-PROMSACE</t>
  </si>
  <si>
    <t>RUC: 20254160742 DATUM INTERNACIONAL S.A.</t>
  </si>
  <si>
    <t>SERVICIO DE ASISTENCIA TÉCNICA PARA EL SEGUIMIENTO A LOS HITOS DEL PLAN DE CUMPLIMIENTO EN MATERIA DE SEGURIDAD CIUDADANA, PROPUESTAS DE MEJORA PARA EL ADECUADO MONITOREO DE PLAZOS EN EL CONTEXTO ACTUAL</t>
  </si>
  <si>
    <t>CI N° 001-2021-PCM-PROMSACE</t>
  </si>
  <si>
    <t>RUC: 10410813764 José Luis Alejandro Chumbe Casas</t>
  </si>
  <si>
    <t>ELABORACIÓN DE UN MAPEO TERRITORIAL DE ACTORES E INTERVENCIONES EN EL MARCO DE LA IMPLEMENTACIÓN DE LAS AGENCIAS REGIONALES DE DESARROLLO: ANCASH, HUÁNUCO, TACNA Y TUMBES</t>
  </si>
  <si>
    <t>SCC N° 013-2020-PROMSACE</t>
  </si>
  <si>
    <t>RUC: 20555936801 VIDENZA CONSULTORES S.A.C.</t>
  </si>
  <si>
    <t>ELABORACIÓN DEL DIAGNÓSTICO SOBRE EL ESTADO SITUACIONAL DEL PROCESO DE FISCALIZACIÓN DE ACTIVIDADES EJECUTADOS POR LAS AUTORIDADES ADMINISTRATIVAS DEL SECTOR PÚBLICO</t>
  </si>
  <si>
    <t>CI N° 073-2020-PCM-PROMSACE</t>
  </si>
  <si>
    <t>RUC: 10409328127 María Antonieta Merino Taboada</t>
  </si>
  <si>
    <t>SERVICIO DE CONSULTORÍA INDIVIDUAL PARA LA SUPERVISIÓN DE LA “HABILITACIÓN FÍSICA DEL CENTRO DE MEJOR ATENCIÓN AL CIUDADANO – MAC LORETO”</t>
  </si>
  <si>
    <t>Selección Directa - Firma Consultora</t>
  </si>
  <si>
    <t>SD- FC-01-2021-PCM-PROMSACE</t>
  </si>
  <si>
    <t>RUC: 20523857259 CONSORCIO VIA INGENIEROS conformado por
VIA INGENIEROS S.A.C., LERGE S.A.C., INGENIEROS CONSULTORES Y CONTRATISTAS ASOCIADOS S.R.L.</t>
  </si>
  <si>
    <t>PROFESIONAL EN CONTROL PATRIMONIAL Y ALMACÉN</t>
  </si>
  <si>
    <t>CI N° 017-2021-PCM-PROMSACE</t>
  </si>
  <si>
    <t>RUC: 10098657245 Ernesto Guillermo Yáñez García</t>
  </si>
  <si>
    <t>ASISTENTE DE ADQUISICIONES</t>
  </si>
  <si>
    <t>CI N° 019-2021-PCM-PROMSACE</t>
  </si>
  <si>
    <t>RUC: 10461718022 María Fernanda Carmen Soto</t>
  </si>
  <si>
    <t>CI N° 020-2021-PCM-PROMSACE</t>
  </si>
  <si>
    <t>RUC: 10467889996 Flor de María Modesto De La Cruz</t>
  </si>
  <si>
    <t>ASISTENTE ADMINISTRATIVO – LOGÍSTICO PARA LA UE 018</t>
  </si>
  <si>
    <t>CI N° 021-2021-PCM-PROMSACE</t>
  </si>
  <si>
    <t>RUC: 10087448172 Ana Beatriz Serrano Freyre</t>
  </si>
  <si>
    <t>APOYO EN GESTIÓN DOCUMENTARIA</t>
  </si>
  <si>
    <t>CI N° 022-2021-PCM-PROMSACE</t>
  </si>
  <si>
    <t>RUC: 10103528084 Dimas Cortez Pimentel</t>
  </si>
  <si>
    <t>SERVICIO DE ASISTENTE EN INSTALACIONES ELÉCTRICAS PARA APOYO EN LA ELABORACIÓN DE LOS EXPEDIENTES TÉCNICOS DE LOS CENTROS DE MEJOR ATENCIÓN AL CIUDADANO (MAC)</t>
  </si>
  <si>
    <t>CI N° 015-2021-PCM-PROMSACE</t>
  </si>
  <si>
    <t>RUC: 10460374095 Franco Américo Canchos Cupe</t>
  </si>
  <si>
    <t>ASISTENCIA TÉCNICA ESPECIALIZADA PARA LA CONDUCCIÓN Y SEGUIMIENTO DE LA EXPANSIÓN DE LOS CENTROS MAC</t>
  </si>
  <si>
    <t>CI N° 04-2021-PCM-PROMSACE</t>
  </si>
  <si>
    <t>RUC: 10422977983 Juan Carlos Ambrosio Meza</t>
  </si>
  <si>
    <t>SERVICIO DE ASESORÍA INTERNACIONAL PARA LA IMPLEMENTACIÓN DE LA POLÍTICA NACIONAL DE TRANSFORMACIÓN DIGITAL Y LAS ESTRATEGIAS NACIONALES ASOCIADAS</t>
  </si>
  <si>
    <t>Selección Directa</t>
  </si>
  <si>
    <t>SD-CI-02-2021-PCM-PROMSACE</t>
  </si>
  <si>
    <t>RUC: 30603768766 Yolanda Martínez Mancilla</t>
  </si>
  <si>
    <t>SERVICIO DE CONSTRUCCIÓN DE SERVICIOS WEB PARA LA INTEROPERABILIDAD CON LA CARPETA CIUDADANA</t>
  </si>
  <si>
    <t>CI N° 076-2020-PCM-PROMSACE</t>
  </si>
  <si>
    <t>RUC: 10435812282 Carlos Abraham Ríos Rivera</t>
  </si>
  <si>
    <t>ASISTENTE EN SERVICIOS GENERALES Y APOYO EN MANEJO SIGA, SIAF</t>
  </si>
  <si>
    <t>CI N° 018-2021-PCM-PROMSACE</t>
  </si>
  <si>
    <t>RUC: 10408987232 Charlie Steve Prado Collyns</t>
  </si>
  <si>
    <t>HABILITACIÓN FÍSICA DEL CENTRO DE MEJOR ATENCIÓN AL CIUDADANO - MAC LORETO</t>
  </si>
  <si>
    <t>Comparación de Precios</t>
  </si>
  <si>
    <t>CP N° 01-2021-PCM-PROMSACE</t>
  </si>
  <si>
    <t>RUC: 20528255982 ACES S.R.L</t>
  </si>
  <si>
    <t>SERVICIO DE ASESORÍA INTERNACIONAL DE ANALÍTICA DE DATOS SOBRE EL COVID-19 BASADOS EN DATASETS DEL PORTAL DE DATOS ABIERTOS PARA EL DESARROLLO DE UN SERVICIO DIGITAL</t>
  </si>
  <si>
    <t>Selección Directa - Consultoría Individual</t>
  </si>
  <si>
    <t>SD-CI-01-2021-PCM-PROMSACE</t>
  </si>
  <si>
    <t>RUC: 30556213621 Bernadette O'Connell De La Flor</t>
  </si>
  <si>
    <t>SERVICIO PROFESIONAL PARA LA ASISTENCIA EN LA SUPERVISIÓN DEL CUMPLIMIENTO DE METAS EN RELACIÓN A LA CREACIÓN DE SERVICIOS DIGITALES PARA LOS CIUDADANOS</t>
  </si>
  <si>
    <t>CI N° 010-2021-PCM-PROMSACE</t>
  </si>
  <si>
    <t>RUC: 10710483511 Nayla Kristel Astete Dávila</t>
  </si>
  <si>
    <t>ESPECIALISTA EN GESTIÓN DE PROYECTOS</t>
  </si>
  <si>
    <t>CI N° 016-2021-PCM-PROMSACE</t>
  </si>
  <si>
    <t>RUC: 10401628610 Eduardo Enrique Mendoza Dávalos</t>
  </si>
  <si>
    <t>RESPONSABLE DE LA UNIDAD EJECUTORA DE INVERSIONES (UEI)</t>
  </si>
  <si>
    <t>CI N° 029-2021-PCM-PROMSACE</t>
  </si>
  <si>
    <t>RUC: 10081109775 Darío Arturo Fernández Fernández</t>
  </si>
  <si>
    <t>SERVICIO DE ADMINISTRADOR DE PLATAFORMA VIRTUAL DE REUNIONES, TALLERES Y SESIONES</t>
  </si>
  <si>
    <t>Proceso &lt;US$10,000</t>
  </si>
  <si>
    <t>RUC: 20511522987 	WORLDSYS E.I.R.L.</t>
  </si>
  <si>
    <t>ACTUALIZACIÓN DEL REGLAMENTO DE LA LEY MARCO PARA LA PRODUCCIÓN Y SISTEMATIZACIÓN LEGISLATIVA Y LA ELABORACIÓN DE LINEAMIENTOS QUE LAS ENTIDADES PÚBLICAS DEL PODER EJECUTIVO DEBEN SEGUIR PARA EL COMPENDIO DE LAS REGULACIONES EN EL SISTEMA PERUANO DE INFORMACIÓN JURÍDICA</t>
  </si>
  <si>
    <t>CI N° 079-2020-PCM-PROMSACE</t>
  </si>
  <si>
    <t>RUC: 10100041028 Christian Guzmán Napurí</t>
  </si>
  <si>
    <t>SERVICIO DE DISEÑO DE EXPERIENCIA DE USUARIO PARA LA CREACIÓN DE SERVICIOS DIGITALES</t>
  </si>
  <si>
    <t>CI N° 014-2021-PCM-PROMSACE</t>
  </si>
  <si>
    <t>RUC: 10704399176 Sergio Alejandro Mitsunaga Ogata</t>
  </si>
  <si>
    <t>SERVICIO PROFESIONAL EN TRANSFORMACIÓN DIGITAL PARA GOBIERNOS REGIONALES Y OTRAS ENTIDADES PRIORIZADAS</t>
  </si>
  <si>
    <t>CI N° 030-2021-PCM-PROMSACE</t>
  </si>
  <si>
    <t>RUC: 10107907934 Álvaro Luis Flores Tafur</t>
  </si>
  <si>
    <t>ASESORÍA ESPECIALIZADA PARA EL MONITOREO DE LA ASISTENCIA TÉCNICA PARA LA IMPLEMENTACIÓN DEL ANÁLISIS DE IMPACTO REGULATORIO (AIR)</t>
  </si>
  <si>
    <t>SD-CI-04-2021-PCM-PROMSACE</t>
  </si>
  <si>
    <t>RUC: 10456195950 Andrea Pérez Valdez</t>
  </si>
  <si>
    <t>SERVICIO PROFESIONAL PARA EL DESARROLLO DE APLICACIONES WEB ORIENTADO A LA CREACIÓN DE SERVICIOS DIGITALES PARA EL CIUDADANO</t>
  </si>
  <si>
    <t>CI N° 012-2021-PCM-PROMSACE</t>
  </si>
  <si>
    <t>RUC: 10414866617 Roberto Carlos Suárez Ojeda</t>
  </si>
  <si>
    <t>SERVICIO DE ASESORÍA INTEGRAL PARA EL DESPLIEGUE DE LA TRANSFORMACIÓN DIGITAL NACIONAL</t>
  </si>
  <si>
    <t>CI N° 035-2021-PCM-PROMSACE</t>
  </si>
  <si>
    <t>RUC: 156010464 María Gabriela Piñero Mora</t>
  </si>
  <si>
    <t>CONSULTOR PARA EL DESARROLLO DE SERVICIOS WEB, ACOMPAÑAMIENTO Y ASISTENCIA TÉCNICA PARA LA INTEROPERABILIDAD DE SISTEMAS, ASÍ COMO LA PUESTA EN OPERACIÓN DE LA PLATAFORMA DE SERVICIOS DE INFORMACIÓN ESTANDARIZADA PARA LA GESTIÓN DEL TERRITORIO PARA CUATRO SECTORES PRIORIZADOS.</t>
  </si>
  <si>
    <t>SD-CI-03-2021-PCM-PROMSACE</t>
  </si>
  <si>
    <t>RUC: 10081402774 Anthony Hernán Moreno Reaño</t>
  </si>
  <si>
    <t>ASISTENCIA TÉCNICA PARA EL PROCESO DE IMPLEMENTACIÓN DE LA AGENCIA REGIONAL DE DESARROLLO Y LA ESTRATEGIA DE DESARROLLO E INNOVACIÓN REGIONAL EN EL DEPARTAMENTO DE ANCASH</t>
  </si>
  <si>
    <t>CI N° 023-2021-PCM-PROMSACE</t>
  </si>
  <si>
    <t>RUC: 1099505546 Richard Johny Moreno Bustos</t>
  </si>
  <si>
    <t>ASISTENCIA TÉCNICA PARA EL PROCESO DE IMPLEMENTACIÓN DE LA AGENCIA REGIONAL DE DESARROLLO Y LA ESTRATEGIA DE DESARROLLO E INNOVACIÓN REGIONAL EN EL DEPARTAMENTO DE TUMBES</t>
  </si>
  <si>
    <t>CI N° 026-2021-PCM-PROMSACE</t>
  </si>
  <si>
    <t>RUC: 10027786427 Willian Ramos Timaná</t>
  </si>
  <si>
    <t>ASISTENCIA TÉCNICA PARA EL PROCESO DE IMPLEMENTACIÓN DE LA AGENCIA REGIONAL DE DESARROLLO Y LA ESTRATEGIA DE DESARROLLO E INNOVACIÓN REGIONAL EN EL DEPARTAMENTO DE TACNA</t>
  </si>
  <si>
    <t>CI N° 024-2021-PCM-PROMSACE</t>
  </si>
  <si>
    <t>RUC: 10004993662 Naliana María Rojas Claros</t>
  </si>
  <si>
    <t>ASISTENCIA TÉCNICA ESPECIALIZADA PARA LA MEJORA DE PROCESOS Y GESTIÓN DE CALIDAD DE LA PLATAFORMA MAC</t>
  </si>
  <si>
    <t>CI N° 032-2021-PCM-PROMSACE</t>
  </si>
  <si>
    <t>RUC: 10106702298 Bianca Makey Martínez Malqui</t>
  </si>
  <si>
    <t>ASISTENCIA TÉCNICA ESPECIALIZADA PARA LA CONDUCCIÓN E IMPLEMENTACIÓN DE LOS INSTRUMENTOS METODOLÓGICOS DESARROLLADOS EN EL MARCO DE LA REFORMA DE CALIDAD REGULATORIA</t>
  </si>
  <si>
    <t>CI N° 031-2021-PCM-PROMSACE</t>
  </si>
  <si>
    <t>RUC: 15514094851 Abel Rodríguez González</t>
  </si>
  <si>
    <t>SERVICIO DE DISEÑO DE EXPERIENCIA DE USUARIO PARA LA CREACIÓN DE SERVICIOS DIGITALES PARA LA PLATAFORMA GOB.PE</t>
  </si>
  <si>
    <t>CI N° 013-2021-PCM-PROMSACE</t>
  </si>
  <si>
    <t>RUC: 10458100476 Livia Nelly Panez Challco</t>
  </si>
  <si>
    <t>ANALISTA DE PRESUPUESTO</t>
  </si>
  <si>
    <t>CI N° 039-2021-PCM-PROMSACE</t>
  </si>
  <si>
    <t>RUC: 10704405575 Edwin Javier Peña Valentín</t>
  </si>
  <si>
    <t>DEFINICIÓN DEL ALCANCE DEL ESTUDIO, DISEÑO MUESTRAL, DESARROLLO E IMPLEMENTACIÓN TÉCNICAS DE RECOJO DE INFORMACIÓN, E IDENTIFICACIÓN DE ESPACIOS DE MEJORA PARA CUATRO CADENAS DE TRÁMITES Y/O SERVICIOS DE PERSONAS NATURALES O JURÍDICAS</t>
  </si>
  <si>
    <t>SCC N° 12-2020-PCM-PROMSACE</t>
  </si>
  <si>
    <t>RUC: 20601885949 CONSORCIO PROYECTA CORPORATION S.A.C. - FUERADELACAJA SOLUCIONES E.I.R.L.</t>
  </si>
  <si>
    <t>COORDINACIÓN EN EL PROCESO DE INSTALACIÓN Y FUNCIONAMIENTO DE LAS AGENCIAS REGIONALES DE DESARROLLO EN LOS DEPARTAMENTOS DE ÁNCASH, TACNA, TUMBES Y HUÁNUCO</t>
  </si>
  <si>
    <t>CI N° 038-2021-PCM-PROMSACE</t>
  </si>
  <si>
    <t>RUC: 10418812775 Ana Sofía Quiroz Zafra</t>
  </si>
  <si>
    <t>SERVICIO PROFESIONAL DE ASISTENCIA TÉCNICA LEGAL PARA EL DISEÑO DE LINEAMIENTOS, DIRECTIVAS Y POLÍTICAS EN EL MARCO DEL DECRETO DE URGENCIA 007</t>
  </si>
  <si>
    <t>CI N° 028-2021-PCM-PROMSACE</t>
  </si>
  <si>
    <t>RUC: 10446277800 Paulo César Portugal Vargas</t>
  </si>
  <si>
    <t>SERVICIO DE DESARROLLO EN RUBY PARA LA IMPLEMENTACIÓN DE FUNCIONALIDADES EN LA PLATAFORMA FACILITA PERÚ</t>
  </si>
  <si>
    <t>CI N° 036-2021-PCM-PROMSACE</t>
  </si>
  <si>
    <t>RUC: 10704842088 Mauro Rubén Flores Flores</t>
  </si>
  <si>
    <t>SERVICIO DE INVESTIGACIÓN PARA EL MEJORAMIENTO DE LA PLATAFORMA INTEGRAL DE SOLICITUDES DEL ESTADO PERUANO - FACILITA PERÚ</t>
  </si>
  <si>
    <t>CI N° 033-2021-PCM-PROMSACE</t>
  </si>
  <si>
    <t>RUC: 10715355227 Elizabeth Estefanía Contreras Marín</t>
  </si>
  <si>
    <t>ASISTENCIA TÉCNICA PARA EL PROCESO DE IMPLEMENTACIÓN DE LA AGENCIA REGIONAL DE DESARROLLO Y LA ESTRATEGIA DE DESARROLLO E INNOVACIÓN REGIONAL EN EL DEPARTAMENTO DE HUÁNUCO</t>
  </si>
  <si>
    <t>CI N° 025-2021-PCM-PROMSACE</t>
  </si>
  <si>
    <t>RUC: 10072512346 Artemio Freddy Leguía Ortiz</t>
  </si>
  <si>
    <t>CONTRATACIÓN PARA BRINDAR EL SERVICIO DE APOYO AL COORDINADOR PARA LA SUPERVISIÓN DEL SERVICIO DE PROCESAMIENTO TÉCNICO ARCHIVÍSTICO DE LA DOCUMENTACIÓN DEL ARCHIVO CENTRAL DE LA PRESIDENCIA DEL CONSEJO DE MINISTROS</t>
  </si>
  <si>
    <t>CI N° 007-2021-PCM-PROMSACE</t>
  </si>
  <si>
    <t>RUC: 10448599197 Pamela Huamán Vega</t>
  </si>
  <si>
    <t>CONTRATACIÓN PARA BRINDAR EL SERVICIO DE COORDINADOR PARA LA SUPERVISIÓN AL SERVICIO DE PROCESAMIENTO TÉCNICO ARCHIVÍSTICO DE LA DOCUMENTACIÓN DEL ARCHIVO CENTRAL DE LA PRESIDENCIA DEL CONSEJO DE MINISTROS - PCM</t>
  </si>
  <si>
    <t>CI N° 008-2021-PCM-PROMSACE</t>
  </si>
  <si>
    <t>RUC: 10421466471 Luis Miguel Asto Millán</t>
  </si>
  <si>
    <t>ESPECIALISTA EN GESTIÓN DE ACTIVIDADES RELACIONADAS CON EL PROYECTO PARA LA MEJORA DE LA CAPACIDAD DE INTEROPERABILIDAD Y SERVICIOS DIGITALES.</t>
  </si>
  <si>
    <t>CI N° 043-2021-PCM-PROMSACE</t>
  </si>
  <si>
    <t>RUC: 10425089841 José Rony Herrera Romero</t>
  </si>
  <si>
    <t>SERVICIO DE ASESORÍA INTERNACIONAL PARA EL DESPLIEGUE DE PLATAFORMAS Y SERVICIOS DIGITALES EN EL MARCO DEL LABORATORIO DE GOBIERNO Y TRANSFORMACIÓN DIGITAL CON ENFOQUE EN EDUCACIÓN DIGITAL</t>
  </si>
  <si>
    <t>SD-CI N° 05-2021-PCM-PROMSACE</t>
  </si>
  <si>
    <t>RUC: 30603769158 Susana Araceli Mata Tapia</t>
  </si>
  <si>
    <t>SERVICIO DE ASESORÍA INTERNACIONAL PARA EL DESPLIEGUE DE PLATAFORMAS Y SERVICIOS DIGITALES EN EL MARCO DEL LABORATORIO DE GOBIERNO Y TRANSFORMACIÓN DIGITAL CON ENFOQUE EN ECONOMÍA DIGITAL</t>
  </si>
  <si>
    <t>SD-CI N° 06-2021-PCM-PROMSACE</t>
  </si>
  <si>
    <t>RUC: 30603769157 Marco Antonio Vega Servín</t>
  </si>
  <si>
    <t>SERVICIO DE ASESORÍA INTERNACIONAL PARA EL FORTALECIMIENTO DE PLATAFORMAS DIGITALES Y LA CREACIÓN DE SERVICIOS DIGITALES A NIVEL NACIONAL</t>
  </si>
  <si>
    <t>SD-CI N° 07-2021-PCM-PROMSACE</t>
  </si>
  <si>
    <t>RUC: 30556213333 José Clastornik Taube</t>
  </si>
  <si>
    <t>SERVICIO PROFESIONAL PARA LA GESTIÓN DE CAPACIDADES DE SEGURIDAD DIGITAL Y CREACIÓN DE PLATAFORMAS Y CSIRT SECTORIALES</t>
  </si>
  <si>
    <t>CI N° 037-2021-PCM-PROMSACE</t>
  </si>
  <si>
    <t>RUC: 10072542920 Maurice Víctor Frayssinet Delgado</t>
  </si>
  <si>
    <t>SERVICIO DE ASISTENCIA TÉCNICA PARA LA ELABORACIÓN DE UNA PROPUESTA DE HERRAMIENTA DE GESTIÓN DE CUMPLIMIENTO QUE DINAMICE LA ACTUACIÓN DE LA OCGIS EN LO REFERIDO AL SEGUIMIENTO Y CUMPLIMIENTO DE METAS EN LA PRIORIDAD RECUPERACIÓN ECONÓMICA Y DISMINUCIÓN DE POBREZA EXTREMA</t>
  </si>
  <si>
    <t>CI N° 040-2021-PCM-PROMSACE</t>
  </si>
  <si>
    <t>RUC: 10433167975 Juan Antonio Vásquez Girón</t>
  </si>
  <si>
    <t>SERVICIOS DE EVALUACIÓN DE 03 GOBIERNOS REGIONALES PARA EL RECONOCIMIENTO INTERNACIONAL EN EL MARCO DE LA ISO 18091 PARA LA PLATAFORMA DIGITAL GEORREFERENCIADA GEO PERÚ</t>
  </si>
  <si>
    <t>SD-FC N° 02-2021-PCM-PROMSACE</t>
  </si>
  <si>
    <t>RUC: FID71109R42 FUNDACIÓN INTERNACIONAL PARA EL DESARROLLO DE GOBIERNOS CONFIABLES A. C.</t>
  </si>
  <si>
    <t>SERVICIO DE COORDINACIÓN DE UN EQUIPO SWAT PARA LA IMPLEMENTACIÓN DE SERVICIOS DIGITALES ORIENTADOS A LAS NECESIDADES DE LOS CIUDADANOS</t>
  </si>
  <si>
    <t>CI N° 041-2021-PCM-PROMSACE</t>
  </si>
  <si>
    <t>RUC: 10417115884 Cinthya Soledad Olivera Ángeles</t>
  </si>
  <si>
    <t>PLATAFORMA NACIONAL DE GOBIERNO DIGITAL (PNGD): IMPLEMENTACIÓN E IMPLANTACIÓN DE INFRAESTRUCTURA, HARDWARE, SOFTWARE BASE, UTILITARIOS, COMPONENTES DE SEGURIDAD Y SOFTWARE DE APLICACIÓN</t>
  </si>
  <si>
    <t>Licitación Pública Internacional</t>
  </si>
  <si>
    <t>LPI-02-2020-PCM-PROMSACE</t>
  </si>
  <si>
    <t>RUC: 20607899607 CONSORCIO ITALTEL – Krugercorporation, integrado por: Italtel Perú S.A.C. – Krugercorporation S.A.</t>
  </si>
  <si>
    <t>ASISTENTE CONTABLE</t>
  </si>
  <si>
    <t>CI N° 048-2021-PCM-PROMSACE</t>
  </si>
  <si>
    <t>RUC: 10440582074 Gladys Mery Lara Torres</t>
  </si>
  <si>
    <t>SERVICIO DE DISEÑO DE LA EXPERIENCIA DE USUARIO PARA LA CREACIÓN Y REDISEÑO DE SERVICIOS DIGITALES</t>
  </si>
  <si>
    <t>SD-CI N° 010-2021-PCM-PROMSACE</t>
  </si>
  <si>
    <t>RUC: 10103016776 Lizeth Gálvez Impicciatori</t>
  </si>
  <si>
    <t>SECTORIZACIÓN, PRIORIZACIÓN E IDENTIFICACIÓN DE PROCEDIMIENTOS ADMINISTRATIVOS PARA LAS EMPRESAS Y/O CIUDADANOS QUE GENERAN MAYORES CARGAS ADMINISTRATIVAS Y OTRAS CARGAS O PROBLEMAS RELACIONADOS EN SU TRAMITACIÓN</t>
  </si>
  <si>
    <t>CI N° 034-2021-PCM-PROMSACE</t>
  </si>
  <si>
    <t>RUC: 10077490227 Roberto Cristhian Meléndez Zevallos</t>
  </si>
  <si>
    <t>SUPERVISIÓN DE LA "HABILITACIÓN FÍSICA DEL CENTRO DE MEJOR ATENCIÓN AL CIUDADANO - MAC MOQUEGUA"</t>
  </si>
  <si>
    <t>SCC N°007-2021-PCM-PROMSACE</t>
  </si>
  <si>
    <t>RUC: 20607649970 WALTER GABINO NESTARES POLANCO S.R.L.</t>
  </si>
  <si>
    <t>ADQUISICIÓN DE MOBILIARIO PARA EL MAC LORETO</t>
  </si>
  <si>
    <t>CP N° 04-2021-PCM-PROMSACE</t>
  </si>
  <si>
    <t>RUC: 20601914655 VICLEVI S.A.C.</t>
  </si>
  <si>
    <t>ADQUISICIÓN DE EQUIPOS INFORMÁTICA PARA EL MAC LORETO ÍTEM 1: CPU - MONITOR - RACK (INCLUYE LICENCIA DEL SISTEMA OPERATIVO Y PAQUETE DE OFFICE)</t>
  </si>
  <si>
    <t>CP N° 03-2021-PCM-PROMSACE</t>
  </si>
  <si>
    <t>RUC: 20603560133 TECHNOLOGICAL GROUP S.A.C.</t>
  </si>
  <si>
    <t>ADQUISICIÓN DE EQUIPOS INFORMÁTICOS PARA EL MAC LORETO – ÍTEM 2 LAPTOP Y ÍTEM 3 MONITOR TPUCH SCREEM (INCLUYE CPU)</t>
  </si>
  <si>
    <t>RUC: 20101064515 J EVANS ASOCIADOS S.A.C.</t>
  </si>
  <si>
    <t xml:space="preserve">
HABILITACIÓN FÍSICA DEL CENTRO DE MEJOR ATENCIÓN AL CIUDADANO -  MAC MOQUEGUA</t>
  </si>
  <si>
    <t>CP N° 08-2021-PCM-PROMSACE</t>
  </si>
  <si>
    <t>RUC: 20510862440 CREACIONES HADASA S.A.C.</t>
  </si>
  <si>
    <t>SERVICIO DE COORDINACIÓN PARA LA INVESTIGACIÓN DE LAS NECESIDADES CIUDADANAS PARA LA CREACIÓN DE SERVICIOS DIGITALES</t>
  </si>
  <si>
    <t>CI N° 009-2021-PCM-PROMSACE</t>
  </si>
  <si>
    <t>RUC: 10408065572 Carlos Alfonso Ponce Gálvez</t>
  </si>
  <si>
    <t>ESPECIALISTA EN ADQUISICIONES</t>
  </si>
  <si>
    <t>CI N° 069-2020-PCM-PROMSACE</t>
  </si>
  <si>
    <t>RUC: 10103510754 Ernestina Isabel Ramírez Portillo</t>
  </si>
  <si>
    <t>ELABORACIÓN DE LA PROPUESTA DEL ROL DEL INSTITUTO NACIONAL DE ESTADÍSTICA E INFORMÁTICA Y EL SISTEMA NACIONAL DE ESTADÍSTICA EN LA GENERACIÓN DE EVIDENCIA PARA LA TOMA DE DECISIONES DE POLÍTICA PÚBLICA.</t>
  </si>
  <si>
    <t>SD-CI N°009-2021-PCM-PROMSACE</t>
  </si>
  <si>
    <t>RUC: 10060881061 Gilberto Alejandro Moncada Vigo</t>
  </si>
  <si>
    <t>SERVICIO PROFESIONAL EN TRANSFORMACIÓN DIGITAL PARA GOBIERNOS LOCALES Y OTRAS ENTIDADES PRIORIZADAS</t>
  </si>
  <si>
    <t>CI N° 047-2021-PCM-PROMSACE</t>
  </si>
  <si>
    <t>RUC: 10107606942 Walter Jesús Díaz Castillo</t>
  </si>
  <si>
    <t>ASISTENTE EN ADQUISICIONES</t>
  </si>
  <si>
    <t>CI N° 055-2021-PCM-PROMSACE</t>
  </si>
  <si>
    <t>RUC: 10419771151 Geraldine Samantha Bedoya Benites</t>
  </si>
  <si>
    <t>CI N° 054-2021-PCM-PROMSACE</t>
  </si>
  <si>
    <t>RUC: 10420628566 Guina Sara Aquino Mango</t>
  </si>
  <si>
    <t>SERVICIO DE COORDINACIÓN DE PLANEAMIENTO, INSTALACIÓN DE HARDWARE, INSTALACIÓN Y CONFIGURACIÓN DE SOFTWARE BASE Y UTILITARIOS E IMPLEMENTACIÓN DE PLATAFORMA BASE DE LA PLATAFORMA NACIONAL DE GOBIERNO DIGITAL</t>
  </si>
  <si>
    <t>CI N° 045-2021-PCM-PROMSACE</t>
  </si>
  <si>
    <t>RUC: 10060899954 Miguel Eduardo Espinal Lau</t>
  </si>
  <si>
    <t>PROGRAMACIÓN, DESARROLLO Y MANTENIMIENTO DE LAS FUNCIONALIDADES DEL SERVICIO DIGITAL LIBRO DE RECLAMACIONES</t>
  </si>
  <si>
    <t>CI N° 051-2021-PCM-PROMSACE</t>
  </si>
  <si>
    <t>RUC: 10708133251 Thalía Díaz Tunjar</t>
  </si>
  <si>
    <t>SERVICIO PROFESIONAL EN TRANSFORMACIÓN DIGITAL PARA MINISTERIOS Y OTRAS ENTIDADES PRIORIZADAS</t>
  </si>
  <si>
    <t>CI N° 046-2021-PCM-PROMSACE</t>
  </si>
  <si>
    <t>RUC: 10413246801 Macbeth Bravo Aponte</t>
  </si>
  <si>
    <t>SERVICIO DE SEGUIMIENTO Y MONITOREO DE LA IMPLEMENTACIÓN DE INSTRUMENTOS DE CALIDAD REGULATORIA</t>
  </si>
  <si>
    <t>CI N° 053-2021-PCM-PROMSACE</t>
  </si>
  <si>
    <t>RUC: 10424824700 Clara María Vásquez-Caicedo Nogales</t>
  </si>
  <si>
    <t>SERVICIO DE ASESORÍA EN TELECOMUNICACIONES Y TRANSFORMACIÓN DIGITAL PARA LA IMPLEMENTACIÓN DE LA RED NACIONAL DEL ESTADO Y DE LA RED NACIONAL DE INVESTIGACIÓN Y EDUCACIÓN PARA EL IMPULSO DE LOS SERVICIOS DIGITALES</t>
  </si>
  <si>
    <t>CI N° 049-2021-PCM-PROMSACE</t>
  </si>
  <si>
    <t>RUC: 10102851167 Martín Felipe sarango Águila</t>
  </si>
  <si>
    <t>ASISTENCIA TÉCNICA PARA LA COORDINACIÓN DE LA IMPLEMENTACIÓN DE MECANISMOS PARA LA GESTIÓN DE INFORMACIÓN TERRITORIAL</t>
  </si>
  <si>
    <t>CI N° 058-2021-PCM-PROMSACE</t>
  </si>
  <si>
    <t>RUC: 10411042745 Jean Deynis Valenzuela Najar</t>
  </si>
  <si>
    <t>ADQUISICIÓN DE IMPRESORAS PARA EL MAC LORETO – ÍTEM 2: IMPRESORA TIPO 2- MULTIFUNCIONAL LASER (INCLUYE TONER O CARTUCHO)</t>
  </si>
  <si>
    <t>CP N° 005-2021-PCM-PROMSACE</t>
  </si>
  <si>
    <t>RUC: 20603560133 Technological Group S.A.C.</t>
  </si>
  <si>
    <t>ADQUISICIÓN DE IMPRESORAS PARA EL MAC LORETO” – ÍTEM 1: IMPRESORA TIPO 1- MULTIFUNCIONAL MONOCROMÁTICA (INCLUYE TONER O CARTUCHO), ÍTEM 3: LÁSER MONOCROMÁTICO (INCLUYE TONER O CARTUCHO)</t>
  </si>
  <si>
    <t>RUC: 20510032684 ONCORE S.A.C.</t>
  </si>
  <si>
    <t>SERVICIO PROFESIONAL PARA LA ELABORACIÓN DE LINEAMIENTOS Y NORMATIVAS EN MATERIA DE GOBIERNO Y TRANSFORMACIÓN DIGITAL PARA EL CUMPLIMIENTO DE METAS EN RELACIÓN A LA CREACIÓN DE PLATAFORMAS Y SERVICIOS DIGITALES PARA LOS CIUDADANOS</t>
  </si>
  <si>
    <t>CI N° 060-2021-PCM-PROMSACE</t>
  </si>
  <si>
    <t>RUC: 10704176657 Paola Katherine Gálvez Callirgos</t>
  </si>
  <si>
    <t>SERVICIO DE PROGRAMACIÓN WEB FRONT – END DEL SERVICIO DIGITAL PLATAFORMA DE DENUNCIAS</t>
  </si>
  <si>
    <t>CI N° 050-2021-PCM-PROMSACE</t>
  </si>
  <si>
    <t>RUC: 10297368236 Carlos Alberto Ayala meza</t>
  </si>
  <si>
    <t>RUC: 10725803732 Paul Kevin Ramírez Portocarrero</t>
  </si>
  <si>
    <t>ANALISTA SECTORIAL S3</t>
  </si>
  <si>
    <t>CI N° 061-2021-PCM-PROMSACE</t>
  </si>
  <si>
    <t>RUC: 10238547739 Arlet Arce Zavala</t>
  </si>
  <si>
    <t>SERVICIO DE SUPERVISIÓN DE LA INSTALACIÓN Y CONFIGURACIÓN DE SOFTWARE BASE Y UTILITARIOS E IMPLEMENTACIÓN DE LA PLATAFORMA BASE DE LA PLATAFORMA NACIONAL DE GOBIERNO DIGITAL</t>
  </si>
  <si>
    <t>CI N° 062 -2021-PCM-PROMSACE</t>
  </si>
  <si>
    <t>RUC: 1080909905 Hernán Martín Berrospi Durand</t>
  </si>
  <si>
    <t>ANÁLISIS, DISEÑO Y SUPERVISIÓN DE LA IMPLEMENTACIÓN DE LA PLATAFORMA ÚNICA DE MEJORA REGULATORIA</t>
  </si>
  <si>
    <t>CI N° 056-2021-PCM-PROMSACE</t>
  </si>
  <si>
    <t>RUC: 10465362591 Ernesto Alonso Monja Sosa</t>
  </si>
  <si>
    <t>DISEÑO E IMPLEMENTACIÓN DE UNA COMUNIDAD DE PRÁCTICA LIDERADA POR LA SECRETARÍA DE GESTIÓN PÚBLICA PARA APORTAR A LA GENERACIÓN DE VALOR PÚBLICO EN LOS PROYECTOS Y/O ACCIONES DE MODERNIZACIÓN</t>
  </si>
  <si>
    <t>CI N° 057-2021-PCM-PROMSACE</t>
  </si>
  <si>
    <t>RUC: 10092774975 Flavio Ernesto Ausejo Castillo</t>
  </si>
  <si>
    <t>SERVICIO PROFESIONAL EN TRANSFORMACIÓN DIGITAL PARA ORGANISMOS CONSTITUCIONALES AUTÓNOMOS Y OTRAS ENTIDADES PRIORIZADAS</t>
  </si>
  <si>
    <t>CI N° 059-2021-PCM-PROMSACE9</t>
  </si>
  <si>
    <t>RUC: 10107897947 Diego Alberto Granda Terán</t>
  </si>
  <si>
    <t>ASISTENCIA TÉCNICA EN ANÁLISIS DE IMPACTO REGULATORIO (AIR) A ENTIDADES PÚBLICAS DEL PODER EJECUTIVO</t>
  </si>
  <si>
    <t>Selección Basada en las Calificaciones de los Consultores</t>
  </si>
  <si>
    <t>SCC N° 04-2021-PCM-PROMSACE</t>
  </si>
  <si>
    <t>RUC: RFC: JCA140606GWA JACOBS, CORDOVA ASOCIADOS S.C.</t>
  </si>
  <si>
    <t>SERVICIO DE SUPERVISIÓN DE LAS ACCIONES DE FORTALECIMIENTO DE CAPACIDADES EN EL MARCO DE LA IMPLEMENTACIÓN DEL ANÁLISIS DE IMPACTO REGULATORIO</t>
  </si>
  <si>
    <t>CI N° 063-2021-PCM-PROMSACE</t>
  </si>
  <si>
    <t>RUC: 10409556171 María Diana Pérez Guerrero</t>
  </si>
  <si>
    <t>SERVICIO PARA LA ELABORACIÓN DE UNA PROPUESTA DE HERRAMIENTA DE GESTIÓN DE CUMPLIMIENTO, QUE DINAMICE LA ACTUACIÓN DE LA OCGIS, EN EL MARCO DE LAS INTERVENCIONES ESTRATÉGICAS DENTRO DE LA PRIORIDAD EDUCACIÓN</t>
  </si>
  <si>
    <t>CI N° 066-2021-PCM-PROMSACE</t>
  </si>
  <si>
    <t>RUC: 10410436243 Silvana Vanessa Manco Rivera</t>
  </si>
  <si>
    <t>SERVICIO DE SUPERVISIÓN DE INSTALACIÓN DE HARDWARE Y HABILITACIÓN DE ESPACIOS DATACENTERS DE LA PLATAFORMA NACIONAL DE GOBIERNO DIGITAL</t>
  </si>
  <si>
    <t>CI N° 065-2021-PCM-PROMSACE</t>
  </si>
  <si>
    <t>RUC: 10411549548 Roosevelt Carlos Lindo Yupanqui</t>
  </si>
  <si>
    <t>SERVICIO PARA EL DESPLIEGUE Y ADOPCIÓN DE NUEVAS TECNOLOGÍAS E IDENTIDAD DIGITAL EN LAS ENTIDADES DEL ESTADO</t>
  </si>
  <si>
    <t>CI N° 064-2021-PCM-PROMSACE</t>
  </si>
  <si>
    <t>RUC: 10702738658 Miguel Rodrigo Pazo Sánchez</t>
  </si>
  <si>
    <t>ASISTENTE EN ARCHIVO</t>
  </si>
  <si>
    <t>CI N° 067-2021-PCM-PROMSACE</t>
  </si>
  <si>
    <t>RUC: 10438116210 Nirela Hernández Torres</t>
  </si>
  <si>
    <t>ASISTENCIA TÉCNICA A LOS GOBIERNOS REGIONALES EN LA FORMULACIÓN DE ESTUDIOS DE DIAGNÓSTICO Y ZONIFICACIÓN – ZONA 1</t>
  </si>
  <si>
    <t>RUC: 10471386982 Katiusca Susana Yakabi Bedriñana</t>
  </si>
  <si>
    <t>ASISTENCIA TÉCNICA A LOS GOBIERNOS REGIONALES EN LA FORMULACIÓN DE ESTUDIOS DE DIAGNÓSTICO Y ZONIFICACIÓN – ZONA 2</t>
  </si>
  <si>
    <t>RUC: 46101133296 Luis Miguel Hernández Asto</t>
  </si>
  <si>
    <t>ASISTENCIA ADMINISTRATIVA DURANTE EL PROCESO DE LA IMPLEMENTACIÓN DEL ANÁLISIS DE IMPACTO REGULATORIO</t>
  </si>
  <si>
    <t>RUC: 10738921815 Danniela Patricia Pineda Quiñones</t>
  </si>
  <si>
    <t>SERVICIO PARA LA ASISTENCIA EN LA IMPLEMENTACIÓN DE LA INTEGRACIÓN DE LOS SISTEMAS DE GESTIÓN DOCUMENTAL EN LA PIDE</t>
  </si>
  <si>
    <t>Contratación Directa</t>
  </si>
  <si>
    <t>RUC: 10409907780 Vanessa Lisett Amaya Mejía</t>
  </si>
  <si>
    <t>PROCESO COLABORATIVO DE DESARROLLO Y CO-CREACIÓN DE PROTOTIPOS DE SOLUCIÓN E INNOVACIÓN PÚBLICA</t>
  </si>
  <si>
    <t>SCC N° 05-2021-PCM-PROMSACE</t>
  </si>
  <si>
    <t>RUC: 20155945860 PONTIFICIA UNIVERSIDAD CATÓLICA DEL PERÚ</t>
  </si>
  <si>
    <t>LEVANTAMIENTO DE INFORMACIÓN Y DESARROLLO DE EVALUACIÓN DE IMPACTO DE LOS CENTROS MAC EN LOS CIUDADANOS Y ENTIDADES PÚBLICAS</t>
  </si>
  <si>
    <t>SCC N° 003-2021-PROMSACE</t>
  </si>
  <si>
    <t>RUC: 20109705129 UNIVERSIDAD DEL PACIFICO</t>
  </si>
  <si>
    <t>INSPECTOR DE PROMSACE PARA LA IMPLEMENTACION DEL CENTRO DE MEJOR ATENCIÓN AL CIUDADANO MAC HUANUCO</t>
  </si>
  <si>
    <t>CI N° 068-2021-PCM-PROMSACE</t>
  </si>
  <si>
    <t>RUC: 10404736189 Abraham Manuel Rivera Casas</t>
  </si>
  <si>
    <t>SERVICIO DE ASESORÍA INTERNACIONAL PARA LA IMPLEMENTACIÓN DE LA ESTRATEGIA NACIONAL DE GOBIERNO Y TRANSFORMACIÓN DIGITAL EN LAS ENTIDADES DE LOS TRES NIVELES DE GOBIERNO</t>
  </si>
  <si>
    <t>SD-CI N° 012-2021-PCM-PROMSACE</t>
  </si>
  <si>
    <t>SERVICIO PROFESIONAL INTERNACIONAL DE ASESORÍA EN LA IMPLEMENTACIÓN DE LA RED NACIONAL DEL ESTADO PARA EL IMPULSO DE LOS SERVICIOS DIGITALES</t>
  </si>
  <si>
    <t>SD-CI N° 08-2021-PCM-PROMSACE</t>
  </si>
  <si>
    <t>RUC: 30603769395 José Luis Fernandez Juarez</t>
  </si>
  <si>
    <t>DISEÑO E IMPLEMENTACIÓN DEL PROGRAMA DE CAPACITACIÓN PARA EL PERSONAL DE LOS CENTROS MAC A NIVEL NACIONAL</t>
  </si>
  <si>
    <t>SCC N° 002-2021-PROMSACE</t>
  </si>
  <si>
    <t>RUC: 2047788761 CONSORCIO GESTIONA &amp; TNN (conformado por: Gestiona y Aprende S.A.C. the Newfield Network S.A.C.)</t>
  </si>
  <si>
    <t>Servicio de asistencia y soporte técnico para la implementación de la plataforma nacional de gobierno digital</t>
  </si>
  <si>
    <t>SD-CI N° 11-2021-PCM-PROMSACE</t>
  </si>
  <si>
    <t>RUC: 10407852490 Randiel Javier Melgarejo Díaz</t>
  </si>
  <si>
    <t>ASISTENCIA ADMINISTRATIVA DURANTE EL PROCESO DE LA IMPLEMENTACIÓN DE ACTIVIDADES DE SIMPLIFICACIÓN ADMINISTRATIVA EN EL MARCO DEL ANÁLISIS DE IMPACTO REGULATORIO</t>
  </si>
  <si>
    <t>RUC: 10724054655 Elva María Chiroque García</t>
  </si>
  <si>
    <t>ADQUISICIÓN DE EQUIPOS INFORMÁTICOS PARA EL MAC MOQUEGUA</t>
  </si>
  <si>
    <t>CP N° 009-2021-PCM-PROMSACE</t>
  </si>
  <si>
    <t>SERVICIO PROFESIONAL EN TRANSFORMACIÓN DIGITAL PARA EMPRESAS DEL ESTADO Y OTRAS ENTIDADES PRIORIZADAS</t>
  </si>
  <si>
    <t>CI N° 052-2021-PCM-PROMSACE</t>
  </si>
  <si>
    <t>RUC: 10105868800 Katherine Lisette Padilla Paredes</t>
  </si>
  <si>
    <t>SERVICIO PROFESIONAL PARA EL ANÁLISIS Y MONITOREO DE LOS AVANCES EN TRANSFORMACIÓN DIGITAL</t>
  </si>
  <si>
    <t>CI N° 070-2021-PCM-PROMSACE</t>
  </si>
  <si>
    <t>RUC: 10081753089 Norma Gizella Carrea Abanto</t>
  </si>
  <si>
    <t>SERVICIO DE ASESORÍA INTEGRAL EN TRANSFORMACIÓN DIGITAL PARA PROGRAMAS SOCIALES</t>
  </si>
  <si>
    <t>CI N° 071-2021-PCM-PROMSACE</t>
  </si>
  <si>
    <t>RUC: 10104775263 Daniel Omar Guardamino Anhuaman</t>
  </si>
  <si>
    <t>ADQUISICIÓN DE IMPRESORAS PARA EL MAC MOQUEGUA ÍTEM 2: IMPRESORA TIPO 2- MULTIFUNCIONAL LÁSER (INCLUYE TÓNER O CARTUCHO)</t>
  </si>
  <si>
    <t>CP N° 010-2021-PCM-PROMSACE</t>
  </si>
  <si>
    <t>ADQUISICIÓN DE IMPRESORAS PARA EL MAC MOQUEGUA ÍTEM 1: IMPRESORA TIPO 1- MULTIFUNCIONAL MONOCROMÁTICA (INCLUYE TÓNER O CARTUCHO) e ÍTEM 3: IMPRESORA TIPO 3- LÁSER MONOCROMÁTICO (INCLUYE TÓNER O CARTUCHO)</t>
  </si>
  <si>
    <t>RUC: 20509131989 JL BUSINESS AND SERVICE S.A.C.</t>
  </si>
  <si>
    <t>ADQUISICIÓN DE MOBILIARIO PARA EL MAC MOQUEGUA</t>
  </si>
  <si>
    <t>CP N° 011-2021-PCM-PROMSACE</t>
  </si>
  <si>
    <t>ESPECIALISTA SECTORIAL</t>
  </si>
  <si>
    <t>CI N° 072-2021-PCM-PROMSACE</t>
  </si>
  <si>
    <t>RUC: 10239935511 Yenesi Ojeda Álvarez</t>
  </si>
  <si>
    <t>RUC: 10720340971 Sandra Lucero Baños Leite</t>
  </si>
  <si>
    <t>SERVICIO DE APOYO EN REDACCIÓN Y PUBLICACIÓN DE CONTENIDOS PARA LA MIGRACIÓN DE PÁGINAS INSTITUCIONALES A LA PLATAFORMA GOB.PE</t>
  </si>
  <si>
    <t>RUC: 10451599751 Diana Sofía Guinoza Kawano</t>
  </si>
  <si>
    <t>SERVICIO DE APOYO EN LA PUBLICACIÓN DE CONTENIDOS DE ORIENTACIÓN SOBRE NECESIDADES CIUDADANAS PARA LA MIGRACIÓN DE PAGINAS INSTITUCIONALES DE MUNICIPALIDADES A LA PLATAFORMA UNICA DEL ESTADO GOB.PE</t>
  </si>
  <si>
    <t>RUC: 10447571264 Kattya Alexandra Flores Ponce</t>
  </si>
  <si>
    <t>ASISTENCIA TÉCNICA A LA UNIDAD EJECUTORA EN LA GESTIÓN DE ARREGLOS INSTITUCIONALES PARA LA EJECUCIÓN DEL PROYECTO</t>
  </si>
  <si>
    <t>CI N° 073-2021-PCM-PROMSACE</t>
  </si>
  <si>
    <t>RUC: 10078487289 Carmen Silvia Morán Macedo</t>
  </si>
  <si>
    <t>ADQUISICIÓN DE TRANSFORMADORES DE AISLAMIENTO PARA EL MAC HUÁNUCO</t>
  </si>
  <si>
    <t>CP N° 012-2021-PCM-PROMSACE</t>
  </si>
  <si>
    <t>RUC: 20557604201 YOMIJO CONTRATISTAS GENERALES S.A.C.</t>
  </si>
  <si>
    <t>SERVICIO PROFESIONAL PARA EL DESARROLLO DE ACCIONES QUE IMPULSE EL LABORATORIO DE GOBIERNO Y TRANMISIÓN DIGITAL A NIVEL NACIONAL</t>
  </si>
  <si>
    <t>RUC: 10441493521 Leslie Fiorella Zavala Fernández</t>
  </si>
  <si>
    <t>SERVICIO DE SEGUIMIENTO Y MONITOREO DE LA IMPLEMENTACIÓN DE PROCEDIMIENTOS ADMINISTRATIVOS ESTANDARIZADOS EN LOS GOBIERNOS REGIONALES</t>
  </si>
  <si>
    <t>RUC: 10407097578 Sarita Isabel Quilla Cornejo</t>
  </si>
  <si>
    <t>ADQUISICIÓN DE UPS PARA MAC HUÁNUCO</t>
  </si>
  <si>
    <t>CP N° 013-2021-PCM-PROMSACE</t>
  </si>
  <si>
    <t>RUC: 20513723955 KOLF PERU S.A.C.</t>
  </si>
  <si>
    <t>SERVICIO PROFESIONAL PARA LA PROPUESTAS DE RECOMENDACIONES SOBRE ALINEACIÓN DE DOCUMENTOS DE GESTIÓN DE GOBIERNOS REGIONALES A LA POLÍTICA NACIONAL DE TRANSFERENCIA DIGITAL</t>
  </si>
  <si>
    <t>RUC: 10700201207 José Armando Talavera Morales</t>
  </si>
  <si>
    <t>SERVICIO PROFESIONAL PARA LA PROPUESTAS DE RECOMENDACIONES SOBRE ALINEACIÓN DE DOCUMENTOS DE GESTIÓN DE ENTIDADES DEL PODER EJECUTIVO A LA POLÍTICA NACIONAL DE TRANSFORMACIÓN DIGITAL</t>
  </si>
  <si>
    <t>RUC: 10479604547 Antonio José Vigo Mendevil</t>
  </si>
  <si>
    <t>SERVICIO PROFESIONAL PARA LA PROPUESTA DE SEGUIMIENTO DE INDICADORES DE LA POLÍTICA NACIONAL DE TRANSFORMACIÓN DIGITAL</t>
  </si>
  <si>
    <t>RUC: 10733036317 Thalia Amelita Gavino Ramírez</t>
  </si>
  <si>
    <t>SERVICIO DE GESTIÓN DE PRENSA Y RELACIONES PÚBLICAS PARA LA PROMOCIÓN DEL MARCO DE GOBERNANZA DIGITAL A NIVEL NACIONAL</t>
  </si>
  <si>
    <t>RUC: 10446394644 Carlos Augusto Jurado Vera</t>
  </si>
  <si>
    <t>CONSULTORÍA PARA LA GESTACIÓN DEL PROYECTO DE LA PLATAFORMA NACIONAL DE GOBIERNO DIGITAL (PNGD) EN LA UNIDAD EJECUTORA 018</t>
  </si>
  <si>
    <t>CI N° 076-2021-PCM-PROMSACE</t>
  </si>
  <si>
    <t>RUC: 10098707480 Javier Alfredo Huamán Aragón</t>
  </si>
  <si>
    <t>ADQUISICIÓN DE GABINETES AUTOCONTENIDOS (INCLUYE INSTALACIÓN Y PUESTA EN MARCHA) PARA EL MAC HUÁNUCO</t>
  </si>
  <si>
    <t>CP N° 014-2021-PCM-PROMSACE</t>
  </si>
  <si>
    <t>RUC: 20605222561 CONSORCIO SANTA ROSA, conformado por : Allin Teld S.A.C. y Powerdata ZC S.A.C.</t>
  </si>
  <si>
    <t>ADQUISICIÓN DE MOBILIARIO DE SILLONERÍA, MÉDICO Y OTROS PARA EL MAC HUÁNUCO</t>
  </si>
  <si>
    <t>CP N° 018-2021-PCM-PROMSACE</t>
  </si>
  <si>
    <t>SERVICIO DE DESARROLLO FRONTEND PARA LA IMPLEMENTACIÓN DE FUNCIONALIDADES DEL COMPONENTE CASILLA ÚNICA PARA LA CARPETA CIUDADANA</t>
  </si>
  <si>
    <t>RUC: 10707526187 Ronald Jesús Díaz Idrogo</t>
  </si>
  <si>
    <t>SERVICIO DE DESARROLLO FULLSTACK PARA LA IMPLEMENTACIÓB DE FUNCIONALIDADES DEL COMPONENTE CASILLA ÚNICA PARA LA CARPETA CIUDADANA</t>
  </si>
  <si>
    <t>RUC: 10474132582 José Manuel Delgado Bustamante</t>
  </si>
  <si>
    <t>ADQUISICIÓN DE DOS (02) ESTACIONES DE TRABAJO (WORKSTATION)</t>
  </si>
  <si>
    <t>CP N° 022-2021-PCM-PROMSACE</t>
  </si>
  <si>
    <t>RUC: 20440341234 PC MARKET S.A.C.</t>
  </si>
  <si>
    <t>ADQUISICIÓN DE MOBILIARIO DE MELAMINE PARA EL MAC HUÁNUCO</t>
  </si>
  <si>
    <t>CP N° 017-2021-PCM-PROMSACE</t>
  </si>
  <si>
    <t>RUC: 20384122991 INDUSTRIAS ORIHUELA E.I.R.L</t>
  </si>
  <si>
    <t>SERVICIO DE ELABORACIÓN DEL ESTUDIO Y PROPUESTA DEL MARCO LEGAL E INSTITUCIONAL PARA FORTALECER LA CAPACIDADES DE SUPERVISIÓN Y FISCALIZACIÓN</t>
  </si>
  <si>
    <t>CI N° 075-2021-PCM-PROMSACE</t>
  </si>
  <si>
    <t>SERVICIO DE EVALUACIÓN DE 12 GOBIERNOS SUBNACIONALES PARA EL RECONOCIMIENTO INTERNACIONAL EN EL MARCO DE LA ISO 18091</t>
  </si>
  <si>
    <t>Selección Directa - Consultoria de Firma</t>
  </si>
  <si>
    <t>SD-FC N° 04-2021-PCM-PROMSACE</t>
  </si>
  <si>
    <t>RUC: RFC N°FID71109R42 FUNDACIÓN INTERNACIONAL PARA EL DESARROLLO DE GOBIERNOS CONFIABLES A. C.</t>
  </si>
  <si>
    <t>"ADQUISICIÓN DE IMPRESORAS PARA EL MAC HUÁNUCO" - ÍTEM 1:IMPRESORA TIPO 1 - MULTIFUNCIONAL MONOCROMÁTICA - INCLUYENDO TONER - MULTIFUNCIONAL LÁSER MONOCROMÁTICA, ÍTEM 3: IMPRESORA TIPO 3 - LÁSER MONOCROMÁTICO - INCLUYE TONER - IMPRESORA LÁSER MONOCROMÁTICA</t>
  </si>
  <si>
    <t>CP N° 021-2021-PCM-PROMSACE</t>
  </si>
  <si>
    <t>RUC: 10230129164 Henrry Murrieta Lozano</t>
  </si>
  <si>
    <t>SERVICIO DE MANTENIMIENTO PREVENTIVO, CORRECTIVO Y MEJORAS DE LOS PORTALES MUNICIPALES INCORPORADOS A LA PLATAFORMA GOB.PE</t>
  </si>
  <si>
    <t>RUC: 10711058686 Juan Carlos Bances Cotrina</t>
  </si>
  <si>
    <t>SERVICIO DE MANTENIMIENTO Y DESARROLLO DE NUEVOS APLICATIVOS WEB PARA INCORPORARA PORTALES MUNICIPALES A LA PLATAFORMA GOB.PE</t>
  </si>
  <si>
    <t>RUC: 10718208144 Jacinto Rai Chancafe Sirlopu</t>
  </si>
  <si>
    <t>ELABORACIÓN DE ESTUDIOS PARA LA INCORPORACIÓN DE LA NARANJA DULCE DE LA REGIÓN DE TACNA AL "PLAN DE TRABAJO PARA EXPORTACIÓN DE FRUTAS FRESCAS PARA CONSUMO DE TORONJA (CITRUS PARADISI), SATSUMA (CITRUS UNSHIUL), MANDARINAS O TARGERINAS (CITRUS RETICULATA), NARANJAS DULCES( CITRUS SINENSIS), Y TANGELOS (CITRUS RETICULATA X CITRUS PARADISI) DESDE LOS DEPARTAMENTOS DE ICA Y LIMA, DE PERÚ A CHILE.</t>
  </si>
  <si>
    <t>RUC: 10007918670 Mariguela Elena Cussi Copa</t>
  </si>
  <si>
    <t>ASISTENCIA TÉCNICA EN GESTIÓN POR PROCESOS PARA LA IMPLEMENTACIÓN DE ACTIVIDADES DE SIMPLIFICACIÓN ADMINISTRATIVA EN EL MARCO DE ANÁLISIS DE IMPACTO REGULATORIO.</t>
  </si>
  <si>
    <t>RUC: 10107993733 Gerardo Campoblanco Bravo</t>
  </si>
  <si>
    <t>ASISTENCIA TÉCNICA LEGAL PARA LA IMPLEMENTACIÓN DEL ANÁLISIS DE IMPACTO REGULATORIO EX ANTE.</t>
  </si>
  <si>
    <t>RUC: 104302536 Sandra Elizabeth Inga Toledo</t>
  </si>
  <si>
    <t>ARRENDAMIENTO DE INMUEBLE</t>
  </si>
  <si>
    <t xml:space="preserve">RUC: 10082266378 Carmen Teresa Ludowiwg Vizcarra Viuda de Mejía </t>
  </si>
  <si>
    <t>DESARROLLO DEL SISTEMA INFORMÁTICO PARA LA CENTRAL DE RIESGOS ADMINISTRATIVOS EN EL SECTOR PÚBLICO</t>
  </si>
  <si>
    <t>RUC: 10444579027 Andrés Jesús Zapata Bernaola</t>
  </si>
  <si>
    <t>"ADQUISICIÓN DE IMPRESORAS PARA EL MAC HUÁNUCO" - ÍTEM 2: IMPRESORA TIPO 2 - MULTIFUNCIONAL LÁSER - INCLUYE TÓNER -IMPRESORA LÁSER A COLOR</t>
  </si>
  <si>
    <t>RUC: 20502099460 REPRESENTACIONES FAROA S.A.C.</t>
  </si>
  <si>
    <t xml:space="preserve">
SERVICIO DE ASESORÍA INTERNACIONAL PARA EL FORTALECIMIENTO DE LA GOBERNANZA DIGITAL EN EL PERÚ</t>
  </si>
  <si>
    <t>SD - CI N° 013-2021-PCM-PROMSACE</t>
  </si>
  <si>
    <t>ACOMPAÑAMIENTO PARA EL PROCESO DE IMPLEMENTACIÓN DE LA AGENCIA REGIONAL DE DESARROLLO Y LA ESTRATEGIA DE DESARROLLO E INNOVACIÓN REGIONAL EN EL DEPARTAMENTO DE HUANCAVELICA</t>
  </si>
  <si>
    <t>RUC: 10232706436 Edgar Samuel Ramírez Rivera</t>
  </si>
  <si>
    <t>SERVICIO DE ENLACE DE FIBRA OSCURA E INTERNET ENTRE DATA CENTERS PARA LA PLATAFORMA NACIONAL DE GOBIERNO DIGITAL</t>
  </si>
  <si>
    <t>CD N° 001-2021-PCM-PROMSACE</t>
  </si>
  <si>
    <t>RUC: 20552504641 OPTICAL TECHNOLOGIES S.A.C.</t>
  </si>
  <si>
    <t>ASISTENTE TÉCNICO PARA EL APOYO EN LA GESTIÓN DE LAS ACTIVIDADES DEL PROYECTO RELACIONADAS CON LA SECRETARÍA DE GESTIÓN PÚBLICA</t>
  </si>
  <si>
    <t>CI N° 077-2021-PCM-PROMSACE</t>
  </si>
  <si>
    <t>RUC: 10449854158 Lourdes Stephanie Caldas Rivas</t>
  </si>
  <si>
    <t>ADQUISICIÓN DE EQUIPOS DE CONECTIVIDAD – CONMUTADORES SWITCHES PARA EL MAC HUÁNUCO</t>
  </si>
  <si>
    <t>CP N° 015-2021-PCM-PROMSACE</t>
  </si>
  <si>
    <t>RUC: 20601367212 Mecánica Energía Telecomunicación y Construcción S.A.C.</t>
  </si>
  <si>
    <t>ADQUISICIÓN DE EQUIPOS INFORMÁTICOS PARA EL MAC HUÁNUCO</t>
  </si>
  <si>
    <t>CP N° 020-2021-PCM-PROMSACE</t>
  </si>
  <si>
    <t>SERVICIO PROFESIONAL DE SOPORTE A SISTEMAS Y SERVICIOS DIGITALES COMPLEJOS PARA TRANSFERENCIA DE CONOCIMIENTOS E IMPULSO AL GOBIERNO Y LA TRANSFORMACIÓN DIGITAL EN CEPLAN Y OTRAS ENTIDADES PRIORIZADAS</t>
  </si>
  <si>
    <t>RUC: 10087383178 Carlos Alfonso Farfán Ramírez</t>
  </si>
  <si>
    <t>SERVICIO PARA LA GESTÓN Y COORDINACIÓN DEL PROYECTO DE IMPLEMENTACIÓN DE LA MESA DE PARTES VIRTUAL</t>
  </si>
  <si>
    <t>RUC: 10439453805 Raúl Teodoro Nonato Saénz</t>
  </si>
  <si>
    <t>SERVICIO PROFESIONAL DE SOPORTE A SISTEMAS Y SERVICIOS DIGITALES COMPLEJOS PARA LA TRANSFERENCIA DE CONOCIMIENTOS E IMPULSO LA GOBERNANZA DIGITAL EN CEPLAN Y OTRAS ENTIDADES PRIORIZADAS</t>
  </si>
  <si>
    <t>RUC: 10038825301 José Alberto Flores Santos</t>
  </si>
  <si>
    <t>SERVICIO PROFESIONAL PARA LA MEDICIÓN DE INDICADORES NACIONALES E INTERNACIONALES EN MATERIA DE GOBIERNO Y TRANSFORMACIÓN DIGITAL PARA EL CUMPLIMIENTO DEL PROCESO DE TRANSFORMACIÓN DIGITAL A NIVEL NACIONAL</t>
  </si>
  <si>
    <t>RUC: 10460963058 Willy Alfonso Alejo Ramírez</t>
  </si>
  <si>
    <t>SERVICIO PARA LA VALIDACIÓN DE LOS COMPONENTES DE FIRMA DIGITAL DE LA MESA DE PARTES VIRTUAL</t>
  </si>
  <si>
    <t>RUC: 10439783562 Juan Carlos Gamarra Sánchez</t>
  </si>
  <si>
    <t>SERVICIO PROFESIONAL PARA LA GESTIÓN DE CURSOS DE TALENTO HUMANO EN SEGURIDAD DIGITAL</t>
  </si>
  <si>
    <t>RUC: 10106524250 Anita Elizabeth Guerra Tasaico</t>
  </si>
  <si>
    <t>SERVICIO PARA EL DISEÑO GRÁFICO Y CAMPAÑAS DE CONCIENTIZACIÓN EN SEGURIDAD DIGITAL</t>
  </si>
  <si>
    <t>RUC: 10709398062 Ana Mery Rosas Mamani</t>
  </si>
  <si>
    <t>SERVICIO PROFESIONAL PARA LA TRADUCCIÓN AL IDIOMA QUECHUA DE TRÁMITES</t>
  </si>
  <si>
    <t>RUC: 10411179406 Juan Cctohuanca Pucho</t>
  </si>
  <si>
    <t>ADQUISICIÓN DE SISTEMA DE VIDEO VIGILANCIA, DE SISTEMA DE VIDEO PROYECTOR Y DE SISTEMA MÚSICA AMBIENTAL PARA EL MAC HUÁNUCO</t>
  </si>
  <si>
    <t>CP N° 026-2021-PCM-PROMSACE</t>
  </si>
  <si>
    <t>ENCUESTA SOBRE LA SATISFACCIÓN CIUDADANA DE LA ATENCIIÓN DE LOS CENTROS MAC</t>
  </si>
  <si>
    <t>RUC: 20602415423 SMART MANAGEMENT OP S.A.C.</t>
  </si>
  <si>
    <t>SERVICIO PROFESIONAL EN LA GESTIÓN DE SEGURIDAD DE LA INFORMACIÓN PARA LA IMPLEMENTACIÓN DE ISO 27001, ISO 22301 E ITSM EN LA PLATAFORMA NACIONAL DE GOBIERNO DIGITAL</t>
  </si>
  <si>
    <t>RUC: 10098732883 Andrés Iván Cómina Jara</t>
  </si>
  <si>
    <t>ADQUISICIÓN DE ESTANTES METÁLICOS PARA LA OFICINA GENERAL DE ADMINISTRACIÓN- PCM</t>
  </si>
  <si>
    <t>CP N° 024-2021-PCM-PROMSACE</t>
  </si>
  <si>
    <t>RUC: 20604784353 SQUADRA &amp; ASOCIADOS S.A.C.</t>
  </si>
  <si>
    <t>SERVICIO PARA EL DISEÑO DEL MODELO DE INSTITUCIONALIDAD PARA LA GOBERNNZA DEL SISTEMA NACIONAL DE TRANSFORMACIÓN DIGITAL</t>
  </si>
  <si>
    <t>RUC: 2055695037 JP SA COUTO PERÚ S.A.C.</t>
  </si>
  <si>
    <t>SERVICIO PROFESIONAL EN INFRAESTRUCTURA PARA LA INSTALACIÓN Y CONFIGURACIÓN DE EQUIPOS INFORMATICOS, CABLEADO ESTRUCTURADO Y REDES ELECTRICAS DE LA PLATAFORMA NACIONAL DE GOBIERNO DIGITAL</t>
  </si>
  <si>
    <t>RUC: 10254085885 Santiago Tarazona Ponte</t>
  </si>
  <si>
    <t>ADQUISICIÓN DE GABINETES AUTOCONTENIDOS (INCLUYE INSTALACIÓN Y PUESTA EN MARCHA) PARA EL MAC LORETO</t>
  </si>
  <si>
    <t>CD N° 002-2021-PCM-PROMSACE</t>
  </si>
  <si>
    <t>SERVICIO PARA LA APLICACIÓN DE TRES (03) PROGRAMAS DE ENTRENAMIENTO EN APLICACIÓN DE LA METODOLOGÍA DELIVERY PARA FUNCIONARIOS CLAVE DE LA ADMINISTRACIÓN PÚBLICA</t>
  </si>
  <si>
    <t>SD-FC-06-2021-PCM-PROMSACE</t>
  </si>
  <si>
    <t>RUC: 20500189119 Consorcio de Investigación económica y Social</t>
  </si>
  <si>
    <t>SERVICIO PROFESIONAL DE DESARROLLADOR FRONT -END PARA EL DESARRROLLO Y LA MIGRACIÓN DE LA NUEVA PLATAFORMA NACIONAL DE DATOS ABIERTOS</t>
  </si>
  <si>
    <t>RUC: 10460797158 Carlos Alberto Zavala Gonzáles</t>
  </si>
  <si>
    <t>SERVICIO PROFESIONAL DE DESARROLLADOR BACK-END PARA DESARROLLO Y LA MIGRACIÓN DE LA NUEVA PLATAFORMA NACIONAL DE DATOS ABIERTOS</t>
  </si>
  <si>
    <t>RUC: 10705505425 Peter Jonathan Montalvo García</t>
  </si>
  <si>
    <t>SERVICIO PROFESIONAL PARA ALA ELABORACIÓN DE INSTRUMENTOS DE GESTIÓN QUE CONTRIBUYAN A ESTABLECER LAS CONDICIONES PARA LA SOSTENIBILIDAD DE LAS LÍNEAS DE INTERVENCIÓN A CARGO DE LA SECRETARIA DE GOBIERNO Y TRANSFORMACIÓN DIGITAL</t>
  </si>
  <si>
    <t>RUC: 10065158464 María Luisa Sabogal Seminario</t>
  </si>
  <si>
    <t>SERVICIO PROFESIONAL PARA LA GESTIÓN DE LA INFRAESTRUCTURA TECNOLÓGICA DEL CENTRO NACIONAL DE SEGURIDAD DIGITAL</t>
  </si>
  <si>
    <t>RUC: 10474000571 Flor De Los Milagros Janet Meza Silvestre</t>
  </si>
  <si>
    <t>SERVICIO PROFESIONAL PARA LA DIRECCIÓN, GESTIÓN Y SUPERVISIÓN DE LA IMPLEMENTACIÓN DE LA PLATAFORMA NACIONAL DE GOBIERNO DIGITAL</t>
  </si>
  <si>
    <t>RUC: 10207220189 Carlos César Meza Montalvo</t>
  </si>
  <si>
    <t>SERVICIO DE ELABORACIÓN DE CONTENIDOS ESTRATEGICOS Y COMUNICACIONALES PARA EL IMPULSO DE LA CIUDADANIA DIGITAL A NIVEL NACIONAL MEDIANTE EL USO DE PLATAFORMAS NACIONALES TRANSVERSALES</t>
  </si>
  <si>
    <t>RUC: 20566345502 Viga Comunicaciones S.A.C.</t>
  </si>
  <si>
    <t>ELABORACIÓN DE MATERIALES PARA DIFUSIÓN DE LOS MAC EXPRESS A NIVEL NACIONAL</t>
  </si>
  <si>
    <t>RUC: 20556675601 Centurion Producciones S.A.C.</t>
  </si>
  <si>
    <t>SERVICIO DE ELABORACIÓN DE SUSTENTACIÓN Y REGULACIÓN DIGITAL PARA IDENTIDAD DIGITAL Y BLOQUES DE INTEROPERABILIDAD PARA EL GOBIENO Y TRANSFORMACIÓN DIGITAL A NIVEL NACIONAL</t>
  </si>
  <si>
    <t>RUC: 20101093027 Estudio Grau Sociedad Civil de Responsabilidad Limitada</t>
  </si>
  <si>
    <t>SERVICIO PROFESIONAL PARA EL DESPLIEGUE DE LOS CENTROS DE CIUDADANÍA DIGITAL EN EL MARCO DEL PROCESO NACIONAL DE TRANSFORMACIÓN DIGITAL</t>
  </si>
  <si>
    <t>RUC: 10417377331 Víctor Ernesto Arévalo Nájar</t>
  </si>
  <si>
    <t>SERVICIO DE ELABORACIÓN DE LINEAMIENTOS QUE ASEGUREN LA CONFIANZA EN EL ENTORNO DIGITAL EN EL MARCO DEL CENTRO NACIONAL DE SEGURIDAD DIGITAL</t>
  </si>
  <si>
    <t>RUC: 10450327030 Anais Caridad Zavala Huaisara</t>
  </si>
  <si>
    <t>SERVICIO DE ELABORACIÓN DE LINEAMIENTOS EN MATERIA DE SEGURIDAD DIGITAL Y PROTECCIÓN DE DATOS EN EL MARCO DE LA CONFIANZA DIGITAL</t>
  </si>
  <si>
    <t>RUC: 10433326984 Víctor Alan Romero Sánchez</t>
  </si>
  <si>
    <t>CONSULTORÍA PARA LA ELABORACIÓN DEL PLAN DE COMUNICACIONES DE LA SECRETARÍA DE DEMARCACIÓN Y ORGANIZACIÓN TERRITORIAL PARA EL PERIODO 2022-2023</t>
  </si>
  <si>
    <t>RUC: 10435224381 Ronald Romayn Domínguez Márquez</t>
  </si>
  <si>
    <t>ADQUISICIÓN DE IMPRESORA TIPO 4.MULTIFUNCIONAL- INCLUYE CARTUCHO-IMPRESORA INYECCIÓN DE TINTA PARA EL MAC UCAYALI Y MAC LA LIBERTAD</t>
  </si>
  <si>
    <t>ADQUISICIÓN DE 08 UNIDADES DE PUNTO DE ACCESO INALÁMBRICO</t>
  </si>
  <si>
    <t>SERVICIO DE SEGURIDAD Y VIGILANCIA SIN ARMA PARA EL MAC MOQUEGUA (PROMSACE)</t>
  </si>
  <si>
    <t>RUC: 20519886121 COMPAÑÍA DE SERVICIOS DE SEGURIDAD NEXUS COMPANY S.A.C.</t>
  </si>
  <si>
    <t>SERVICIO PROFESIONAL PARA LA ASISTENCIA TÉCNICA EN MATERIA DE TECNOLOGÍAS DIGITALES EN EL MARCO DEL GOBIERNO Y TRANSFORMACIÓN DIGITAL A NIVEL NACIONAL</t>
  </si>
  <si>
    <t>CI N° 079-2021-PCM-PROMSACE</t>
  </si>
  <si>
    <t>RUC: 10072904660 Humberto Manuel Álvarez Herrera</t>
  </si>
  <si>
    <t>ADQUISICIÓN E INSTALACIÓN DE HARDWARE PARA LA IMPLEMENTACIÓN DEL CENTRO NACIONAL DE SEGURIDAD DIGITAL</t>
  </si>
  <si>
    <t>RUC: 20524831861 THINK NETWORKS PERU S.A.C.</t>
  </si>
  <si>
    <t xml:space="preserve"> 30/07/2022</t>
  </si>
  <si>
    <t>Servicio de Asistencia Técnica para procesamiento y sistematización de la información que sirve de insumo para la elaboración de rutinas de producción de informes, cadenas de entrega u hojas de ruta en el marco de las acciones de la OCGIS dentro del componente 4 e interacción con sectores prioritarios</t>
  </si>
  <si>
    <t>RUC:  10710716485 ROMERO AREVALO ALLISON LESLIE</t>
  </si>
  <si>
    <t>Servicio de recopilación de la documentación en materia de transformación digital de las entidades del estado</t>
  </si>
  <si>
    <t>RUC:  10404956073 DEL AGUILA DELGADO MELINA RAQUEL</t>
  </si>
  <si>
    <t>Asistente Logistico IV</t>
  </si>
  <si>
    <t>RUC:  10419771151 BEDOYA BENITES GERALDINE SAMANTHA</t>
  </si>
  <si>
    <t>Servicio de Asistencia Técnica para la Implementación de mecanismos para la gestión de información territorial</t>
  </si>
  <si>
    <t>RUC: 10081389565 GUERRA BLANCO GERARDO</t>
  </si>
  <si>
    <t>Servicio de consultoría de asistente contable para el área de contabilidad de la Coordinación Administrativa de la Unidad Ejecutora 018</t>
  </si>
  <si>
    <t>RUC:  10440582074 LARA TORRES GLADYS MERY</t>
  </si>
  <si>
    <t>Servicio de un (01) profesional para la gestión de las actividades relacionadas con los procesos de mejora de la capacidad de interoperabilidad y servicios digitales a cargo de la Secretaría de Gobierno Digital</t>
  </si>
  <si>
    <t>RUC:  10425089841 HERRERA ROMERO JOSE RONY</t>
  </si>
  <si>
    <t>Servicio de estudio de microlocalización del centro MAC en el departamento de Cusco</t>
  </si>
  <si>
    <t>RUC: 10238584171 CORNEJO DURAND MARIA CRISTINA</t>
  </si>
  <si>
    <t>Servicio de estudio de microlocalización del centro MAC en el departamento de Tacna</t>
  </si>
  <si>
    <t xml:space="preserve">RUC: 10424607911 VILLANUEVA VARGAS FRANK GROVER
</t>
  </si>
  <si>
    <t>Profesional para el seguimiento de las actividades del proyecto, relacionadas con seis áreas usuarias: OCGIS, SD, SC, SDOT, SGSD, OGA</t>
  </si>
  <si>
    <t>RUC: 10450285523NEYRA SCHLAEFLI RUBEN</t>
  </si>
  <si>
    <t>Asistencia técnica a la unidad ejecutora, para la actualización de la programación 2022-2023 de las áreas usuarias con gestión nueva: Secretaria de Gestión Social y Diálogo, Oficina de Cumplimiento de Gobierno e Innovación Sectorial, Secretaria de Descentralización, Secretaria de Coordinación y la Oficina General de Administración, a efectos de asegurar el cumplimiento de las metas del proyecto</t>
  </si>
  <si>
    <t xml:space="preserve">RUC:  10239935511 OJEDA ALVAREZ YENESI
</t>
  </si>
  <si>
    <t>Servicio de mantenimiento, actualización y carga de contenido a la página web institucional de PROMSACE</t>
  </si>
  <si>
    <t>RUC:  10429092707 MORE MOGOLLÓN HUGO JOAQUIN</t>
  </si>
  <si>
    <t>Servicio profesional en transformación digital para gobiernos locales y otras entidades priorizadas</t>
  </si>
  <si>
    <t>RUC:  10107606942 DIAZ CASTILLO WALTER JESUS</t>
  </si>
  <si>
    <t>Servicio de implementación y acciones en conjunto en transformación digital para entidades de gobierno central y sus instituciones adscritas</t>
  </si>
  <si>
    <t>RUC:  10413246801 BRAVO APONTE MACBETH</t>
  </si>
  <si>
    <t>Servicio profesional en materia de tecnologías digitales para la transformación digital nacional</t>
  </si>
  <si>
    <t>RUC: 10071742488 JIMENEZ CHUQUE FELIX ELOY</t>
  </si>
  <si>
    <t>Servicio de asesoría integral para el despliegue de la transformación digital nacional</t>
  </si>
  <si>
    <t>RUC:  15601046412 PIÑERO MORA MARIA GABRIELA</t>
  </si>
  <si>
    <t>Servicio de apoyo en actividades de mantenimiento y multifunciones en el local</t>
  </si>
  <si>
    <t>RUC:  10458434790 SUENG SANCHEZ ENMANUEL</t>
  </si>
  <si>
    <t>Asistente técnico para el apoyo en la programación y seguimiento de las actividades del proyecto relacionadas con la secretaría de gestión pública</t>
  </si>
  <si>
    <t>RUC:  10449854158 CALDAS RIVAS LOURDES STEPHANIE</t>
  </si>
  <si>
    <t>Servicio de Diseño de Interfaces para La plataforma GOB.PE</t>
  </si>
  <si>
    <t>RUC:  10464317983 HUACCHA OLIVOS MARIA JESUS</t>
  </si>
  <si>
    <t>servicio de creación de contenidos para plataformas y GOB.PE</t>
  </si>
  <si>
    <t>RUC:  10725626687 SIME HUAYHUA SUNY CECILIA</t>
  </si>
  <si>
    <t>Servicio de desarrollo para la creación de servicios digitales para la plataforma gob.pe</t>
  </si>
  <si>
    <t>RUC:  10704842088 FLORES FLORES MAURO RUBEN</t>
  </si>
  <si>
    <t>Consultoría en asistencia técnica a los gobiernos regionales para la elaboración de documentos de Demarcación y Organización Territorial en el marco del nuevo Reglamento de la Ley de Demarcación y Organización Territorial, Ley N° 27795 (Decreto Supremo N° 191-2020-PCM). Zona 1</t>
  </si>
  <si>
    <t>RUC:  10471386982 YAKABI BEDRIÑANA KATIUSCA SUSANA</t>
  </si>
  <si>
    <t>Consultoría en asistencia técnica a los gobiernos regionales para la elaboración de documentos de Demarcación y Organización Territorial en el marco del nuevo Reglamento de la Ley de Demarcación y Organización Territorial, Ley N° 27795 (Decreto Supremo N° 191-2020-PCM). Zona 2</t>
  </si>
  <si>
    <t>RUC:  10461133296 HERNANDEZ ASTO LUIS MIGUEL</t>
  </si>
  <si>
    <t>Servicio de georreferenciación y procesamiento de información relacionada con la gestión de conflictos sociales para la Plataforma Nacional de Datos Georreferenciados GEO PERÚ</t>
  </si>
  <si>
    <t>RUC:  10107928141 LLACZA VILCAPUMA SILVIA REYNA</t>
  </si>
  <si>
    <t>Servicio especializado para la virtualización del curso MOOC “Gestión de Reclamos en las entidades de la Administración Pública"</t>
  </si>
  <si>
    <t>RUC: 20555529083 INGENIERIA E INTEGRACION AVANZADAS DEL PERU S.A.C</t>
  </si>
  <si>
    <t>servicio de traslado del gabinete del centro de datos de la PCM</t>
  </si>
  <si>
    <t>RUC: 20602534392 EXA IT S.A.C.</t>
  </si>
  <si>
    <t>Asistencia técnica y acompañamiento en el proceso de implementación del Sistema Único de Trámites - SUT (Consultor 1)</t>
  </si>
  <si>
    <t>RUC:  10462977838 ROJAS NAJARRO MARLENY</t>
  </si>
  <si>
    <t>Asistencia técnica y acompañamiento en el proceso de implementación del Sistema Único de Trámites - SUT (Consultor 2)</t>
  </si>
  <si>
    <t>RUC:  10740722013 APONTE PINEDA JIMENA MARIA</t>
  </si>
  <si>
    <t>Asistencia técnica y acompañamiento en el proceso de implementación del Sistema Único de Trámites - SUT (Consultor 3)</t>
  </si>
  <si>
    <t>RUC:  10704187551 LAINES ARCCE MAYRA SOLANGE</t>
  </si>
  <si>
    <t>Asistencia técnica y acompañamiento en el proceso de implementación del Sistema Único de Trámites - SUT (Consultor 4)</t>
  </si>
  <si>
    <t>RUC:  10456466627 JAIME ALLCCARIMA YENI MARIBEL</t>
  </si>
  <si>
    <t>Asistencia técnica y acompañamiento en el proceso de implementación del Sistema Único de Trámites - SUT (Consultor 5)</t>
  </si>
  <si>
    <t>RUC:  10728080014 JOVE DIAZ ALEJANDRA MILAGROS</t>
  </si>
  <si>
    <t>Asistencia técnica y acompañamiento en el proceso de implementación del Sistema Único de Trámites - SUT (Consultor 6)</t>
  </si>
  <si>
    <t>RUC:  10467677883HUAMAN USCATA JAVIER ADIMIR</t>
  </si>
  <si>
    <t>Servicio profesional para el diseño y campaña de concientización en el marco la ley 30254.</t>
  </si>
  <si>
    <t>RUC:  10709398062ROSAS MAMANI ANA MERY</t>
  </si>
  <si>
    <t>Servicio profesional en análisis forense digital del Centro Nacional de Seguridad Digital (CNSD)</t>
  </si>
  <si>
    <t>RUC:  10461916380BACA GARCIA LIZETH CLAUDIA</t>
  </si>
  <si>
    <t>Servicio profesional en seguridad digital para la gestión del aula virtual</t>
  </si>
  <si>
    <t>RUC:  10106524250GUERRA TASAICO ANITA ELIZABETH</t>
  </si>
  <si>
    <t>Servicio profesional en la gestión de la seguridad de la información en las entidades del estado peruano en el marco del Centro Nacional de Seguridad Digital (CNSD).</t>
  </si>
  <si>
    <t>RUC: 10181402259 ANGELES QUIÑONES NELSON ANTONIO</t>
  </si>
  <si>
    <t>Servicio profesional para la cuantificación del costo y beneficio de la implementación de la política nacional de transformación digital.</t>
  </si>
  <si>
    <t>RUC: 10167336855 LUNA LOSSIO ENRIQUE AUGUSTO</t>
  </si>
  <si>
    <t>Servicio de fortalecimiento del ecosistema de los servicios digitales relacionados a pagos digitales</t>
  </si>
  <si>
    <t>RUC: 10406663308 MORENO SANCHEZ MARIA DEL ROSARIO SOLEDAD</t>
  </si>
  <si>
    <t>Contratación del Servicio de un (01) profesional para asistir a la UEP en la gestión integral del proceso de implementación de la Plataforma Nacional de Gobierno Digital, así como en las líneas de acción y actividades relacionadas con la SEGDI</t>
  </si>
  <si>
    <t>RUC:  10425089841HERRERA ROMERO JOSE RONY</t>
  </si>
  <si>
    <t>Desarrollo incremental e implementación de MapaInversiones desde el Territorio para soportar Espacios de Trabajo, incorporación del módulo de consulta del SEACE y reportes varios</t>
  </si>
  <si>
    <t>RUC:  10715286373LEONARDO PAREDES JULIO CESAR</t>
  </si>
  <si>
    <t>Desarrollo e implementación de cambios a MAPAINVERSIONES desde el Territorio para soportar interoperabilidad y gestión de datos transmitidos</t>
  </si>
  <si>
    <t>RUC:  10449951871CARHUAY NATIS JORGE EDUARDO</t>
  </si>
  <si>
    <t>Entrenamiento en herramienta para la Implementación del Análisis de Impacto Regulatorio</t>
  </si>
  <si>
    <t>GUTIERREZ CABALLERO MARIO EMILIO</t>
  </si>
  <si>
    <t>Servicio profesional en materia de identidad digital para la creación de servicios digitales</t>
  </si>
  <si>
    <t>RUC: 10088162914  RODRIGUEZ ROBLES FLAVIO ENRIQUE</t>
  </si>
  <si>
    <t>Servicio de desarrollo en Ruby para portales  y servicios digitales en gob.pe.</t>
  </si>
  <si>
    <t>RUC: 20518538064 TEKTON LABS S.A.C.</t>
  </si>
  <si>
    <t>Apoyo Logístico en seguimiento y ejecución contractual</t>
  </si>
  <si>
    <t>RUC:  10067997161RIOS ASMAT GEA GABRIELA</t>
  </si>
  <si>
    <t>Servicio profesional para la creación de contenidos para plataformas y gob.pe</t>
  </si>
  <si>
    <t>RUC:  10447571264FLORES PONCE KATTYA ALEXANDRA</t>
  </si>
  <si>
    <t>Servicio para el despliegue y adopción de nuevas tecnologías, identidad digital y firma digital en las entidades del estado</t>
  </si>
  <si>
    <t>RUC:  10702738658 PAZO SANCHEZ MIGUEL RODRIGO</t>
  </si>
  <si>
    <t>Servicio de estudio de Microlocalización para la habilitación del Centro MAC en el departamento de Amazonas</t>
  </si>
  <si>
    <t>RUC:  10404736189RIVERA CASAS ABRAHAM MANUEL</t>
  </si>
  <si>
    <t>Servicio profesional para la evaluación de la regulación digital para el cumplimiento de metas en relación a la creación de plataformas y servicios digitales para los ciudadanos</t>
  </si>
  <si>
    <t>RUC:  10704176657GALVEZ CALLIRGOS PAOLA KATHERINE</t>
  </si>
  <si>
    <t>Consultor 01: Asistencia técnica y acompañamiento en implementación de la plataforma digital libro de reclamaciones en 47 entidades de la administración pública</t>
  </si>
  <si>
    <t>RUC:  10463217501TASSON RODRIGUEZ CINTHIA BEATRIZ</t>
  </si>
  <si>
    <t>Consultor 02: Asistencia técnica y acompañamiento en implementación de la plataforma digital libro de reclamaciones en 47 entidades de la administración pública</t>
  </si>
  <si>
    <t>RUC:  10454710644RUIZ RAMIREZ INES ERIKA</t>
  </si>
  <si>
    <t>Consultor 03: Asistencia técnica y acompañamiento en implementación de la plataforma digital libro de reclamaciones en 47 entidades de la administración pública</t>
  </si>
  <si>
    <t>RUC:  10447537643BALVIN SANCHEZ KAROL GUADALUPE</t>
  </si>
  <si>
    <t>Consultor 04: Asistencia técnica y acompañamiento en implementación de la plataforma digital libro de reclamaciones en 47 entidades de la administración pública</t>
  </si>
  <si>
    <t>RUC:  10476904922ÑAHUI CAHUANA LAURA MELISSA</t>
  </si>
  <si>
    <t>Consultor 05: Asistencia técnica y acompañamiento en implementación de la plataforma digital libro de reclamaciones en 47 entidades de la administración pública</t>
  </si>
  <si>
    <t>RUC:  10402986358PACHECO RAMIREZ PABLO MARTIN</t>
  </si>
  <si>
    <t xml:space="preserve">Servicio de elaboración de piezas gráficas para la difusión de las acciones en materia de transformación digital a nivel nacional 
</t>
  </si>
  <si>
    <t>RUC:  10426260064RIVERA SALHUANA LIZBETH NATALY</t>
  </si>
  <si>
    <t>servicio de redacción de contenido para los portales institucionales de la plataforma gob.pe</t>
  </si>
  <si>
    <t>RUC: 10438859271 PAJARES HERRADA DIEGO ALONSO</t>
  </si>
  <si>
    <t xml:space="preserve">servicio de revisión y publicación de contenido de orientación para trámites y servicios en la plataforma gob.pe
</t>
  </si>
  <si>
    <t>RUC: 10437393708 RODRIGUEZ BARRON ROSA CORALIE</t>
  </si>
  <si>
    <t>servicio de investigación, redacción y control de calidad de contenido de orientación a ser publicado en la plataforma gob.pe</t>
  </si>
  <si>
    <t>RUC:  10461195381PANTA OJEDA JARED</t>
  </si>
  <si>
    <t xml:space="preserve">
servicio profesional para la supervisión y monitoreo del cumplimiento de metas en relación a la creación de servicios digitales para los ciudadanos
</t>
  </si>
  <si>
    <t>RUC:  10081753089CARRERA ABANTO NORMA GIZELLA</t>
  </si>
  <si>
    <t>Servicio de elaboración de los términos de referencia para el análisis, diseño e implementación de la plataforma digital para la gestión de conflictos de la Secretaría de Gestión Social y Diálogo de la Presidencia de Consejo de Ministros-etapa 2</t>
  </si>
  <si>
    <t>RUC: 10442729226  CARRANZA RONCAL LUIS MARCEL</t>
  </si>
  <si>
    <t>Programación y despliegue de pruebas automáticas de funcionalidades del servicio digital libro de reclamaciones</t>
  </si>
  <si>
    <t>RUC:  10474132582DELGADO BUSTAMANTE JOSE MANUEL</t>
  </si>
  <si>
    <t xml:space="preserve">Servicio de diseño y rediseño de interfaces de usuario para la creación y mejora de servicios digitales </t>
  </si>
  <si>
    <t>RUC:  10707676723MORI GAGO JORGE ANDRE</t>
  </si>
  <si>
    <t xml:space="preserve">Servicio de programación web Back -End para la creación y mejora de
servicios digitales de la plataforma gob.pe </t>
  </si>
  <si>
    <t>RUC: 10466130783 ROMERO AMPUERO WILMER ALONSO</t>
  </si>
  <si>
    <t>servicio profesional de análisis, configuración e implementación de sistemas para el monitoreo, protección y detección de riesgos de los activos digitales</t>
  </si>
  <si>
    <t>RUC: 10474000571 MEZA SILVESTRE FLOR DE LOS MILAGROS JANET</t>
  </si>
  <si>
    <t>servicio de investigación y sistematización de las necesidades ciudadanas para la creación y mejora de servicios digitales</t>
  </si>
  <si>
    <t>RUC:  10716556722ORBEGOSO HIDALGO ALMENDRA</t>
  </si>
  <si>
    <t>Consultor para brindar asistencia técnica en la elaboración de la propuesta del Plan Nacional de Demarcación y Organización Territorial, en el marco de la Ley 27795</t>
  </si>
  <si>
    <t>RUC: 10805431313 DIAZ CALLACNA LIZANDRO JOSE LUIS</t>
  </si>
  <si>
    <t>Servicio de soporte técnico informático para la U.E.018 – PROMSACE</t>
  </si>
  <si>
    <t>RUC:  10479980514ABAD YAMASAKI DAVID ANTONY</t>
  </si>
  <si>
    <t xml:space="preserve">Asistencia administrativa y seguimiento durante el proceso de implementación del Sistema Único de Trámites (SUT)   </t>
  </si>
  <si>
    <t>RUC: 10700215020 ORE SOTO YENY</t>
  </si>
  <si>
    <t>Servicio de diseño y desarrollo de herramientas para optimizar la gestión del proyecto de implementación de la plataforma de gestión organizacional (PGO)</t>
  </si>
  <si>
    <t>RUC:  10455261487HERNANDEZ LARREA FREDDY JUNIOR</t>
  </si>
  <si>
    <t>Servicio profesional de asistencia técnica legal para el diseño de lineamientos, directivas y políticas en el marco de la ley de gobierno digital y el Decreto de Urgencia N° 006-2020</t>
  </si>
  <si>
    <t>RUC: 10072650552 ORIHUELA QUIVAQUI FRERI FRANZ</t>
  </si>
  <si>
    <t>Servicio de gestión de canales digitales para la difusión de plataformas y servicios digitales</t>
  </si>
  <si>
    <t>RUC:  10446394644JURADO VERA CARLOS AUGUSTO</t>
  </si>
  <si>
    <t>RUC:  10720418296COVARRUBIAS MEDINA ANGHY STEPHANY</t>
  </si>
  <si>
    <t>Servicio profesional para la gobernanza de datos y mejoras en la plataforma nacional de datos abiertos</t>
  </si>
  <si>
    <t>RUC:  10407256030VERA QUEA ALMA FERNANDA</t>
  </si>
  <si>
    <t>Servicio profesional para el despliegue del laboratorio de gobierno y transformación digital a nivel nacional</t>
  </si>
  <si>
    <t>RUC:  10441493521ZAVALA FERNANDEZ LESLIE FIORELLA</t>
  </si>
  <si>
    <t>servicio de supervisión técnica y coordinación para el desarrollo y despliegue de la plataforma de autenticación id gob.pe</t>
  </si>
  <si>
    <t>RUC:  10702738658PAZO SANCHEZ MIGUEL RODRIGO</t>
  </si>
  <si>
    <t>servicio de asistencia y soporte técnico para la implementación de la plataforma nacional de gobierno digital</t>
  </si>
  <si>
    <t>RUC:  10407852490MELGAREJO DIAZ RANDIEL JAVIER</t>
  </si>
  <si>
    <t>Servicio de elaboración y producción audiovisual para la capacitación de las entidades del estado de los 3 niveles de gobierno</t>
  </si>
  <si>
    <t>RUC: 20605280057 EN ESTADO BETA SAC</t>
  </si>
  <si>
    <t>propuesta normativa para la estrategia de acompañamiento en la implementación de la metodología para la identificación y mapeo de cadenas de trámites y/o servicios.</t>
  </si>
  <si>
    <t>RUC: 10061853958 VARGAS MACHUCA GUERRERO ELIZABETH DEL PILAR</t>
  </si>
  <si>
    <t>servicio profesional para la mejora de contenido UX de los servicios digitales del estado</t>
  </si>
  <si>
    <t>RUC:  10449013749ESPINOSA MANGINI RENZO</t>
  </si>
  <si>
    <t>Servicio de mantenimiento y desarrollo de funcionalidades complementarias en el aplicativo informático Sistema Único de Trámites administrado por la Subsecretaría de Simplificación y Análisis Regulatorio (SSAR) de la Secretaría de Gestión Pública</t>
  </si>
  <si>
    <t>RUC:  10452738371LEON VALLE JORGE LUIS</t>
  </si>
  <si>
    <t>Servicio profesional para implementación de procedimientos y plantillas de seguridad de la información de la gestión de la seguridad y confianza digital de las entidades del estado peruano</t>
  </si>
  <si>
    <t>Servicio profesional para la implementación de procedimientos en los procesos de forense digital para el centro nacional de seguridad digital (CNSD)</t>
  </si>
  <si>
    <t>Servicio para la elaboración de una herramienta de gestión de cumplimiento para el oportuno análisis y monitoreo de las intervenciones que forman parte del plan de cumplimiento de la prioridad de gobierno violencia contra la mujer</t>
  </si>
  <si>
    <t>RUC: 10095510499  COLLADO RAMIREZ MARTIN ALEJANDRO</t>
  </si>
  <si>
    <t xml:space="preserve">Servicio para la elaboración de una herramienta de gestión de cumplimiento para el oportuno análisis y monitoreo de las intervenciones que forman parte del plan de cumplimiento de la prioridad de gobierno seguridad ciudadana </t>
  </si>
  <si>
    <t>RUC: 10098446341 MEZA YANGALI JULIO CESAR</t>
  </si>
  <si>
    <t xml:space="preserve">Servicio de seguimiento y monitoreo de la implementación de procedimientos administrativos estandarizados </t>
  </si>
  <si>
    <t xml:space="preserve"> RUC: 10407097578  SARITA ISABEL QUILLA CORNEJO</t>
  </si>
  <si>
    <t xml:space="preserve">Servicio de Adaptación de una Herramienta Informática de Programación y Seguimiento de la Ejecución Presupuestal de PROMSACE </t>
  </si>
  <si>
    <t>RUC: 10443286786 BLAS REYES RICKY JOEL</t>
  </si>
  <si>
    <t>Servicio de elaboración del “expedientillo” (documento técnico) que sirvan de insumo para la fase de habilitación del Centro de Mejor Atención al Ciudadano (MAC) en las Región Ica</t>
  </si>
  <si>
    <t>RUC:  10099730094QUIROZ ROJAS EDWARD ALBERTO</t>
  </si>
  <si>
    <t>Servicio de elaboración del “expedientillo” (documento técnico) que sirvan de insumo para la fase de habilitación del Centro de Mejor Atención al Ciudadano (MAC) en las Región Cusco</t>
  </si>
  <si>
    <t>RUC: 10416691881  ARROYO MOSCOSO JUAN CARLOS</t>
  </si>
  <si>
    <t>Servicio de elaboración del “expedientillo” (documento técnico) que sirvan de insumo para la fase de habilitación del Centro de Mejor Atención al Ciudadano (MAC) en las Región Tacna</t>
  </si>
  <si>
    <t>RUC: 10716019697 SOTO SIFUENTES ERIKA KELITA</t>
  </si>
  <si>
    <t>Servicio de producción y realización de 09 videos instructivos sobre la operación de la plataforma digital Libro de Reclamaciones en las entidades públicas</t>
  </si>
  <si>
    <t>RUC:  20601556422FORMACION VIRTUAL Y CONSULTORES SOCIEDAD ANONIMA CERRADA - FORMACION VIRTUAL Y CONSULTORES S.A.C.</t>
  </si>
  <si>
    <t>Servicio de cuentas de mensajería electrónica (correo electrónico) y herramientas colaborativas en la nube para la UE 018 Mejoramiento de Servicios a Ciudadanos y Empresas - PROMSACE</t>
  </si>
  <si>
    <t>RUC:  20600708067ARPYNET S.A.C.</t>
  </si>
  <si>
    <t>Servicio profesional para implementación de procedimientos, plantillas y herramientas de seguridad digital para la gestión de seguridad de las redes de comunicaciones</t>
  </si>
  <si>
    <t>RUC: 10071742488  FELIX ELOY JIMENEZ CHUQUE</t>
  </si>
  <si>
    <t>Servicio de Diagnóstico de la Metodología de Simplificación Administrativa</t>
  </si>
  <si>
    <t>RUC: 10027443881VELASQUEZ ARRIETA LUBINDA DEL ROSARIO</t>
  </si>
  <si>
    <t>Servicio profesional en la elaboración de piezas gráficas para producción de videos en materia de migración de portales a la plataforma gob.pe</t>
  </si>
  <si>
    <t>Servicio profesional en materia de identidad digital para el fortalecimiento de los servicios digitales para los ciudadanos</t>
  </si>
  <si>
    <t xml:space="preserve"> RUC: 10088162914 FLAVIO ENRIQUE RODRÍGUEZ ROBLES</t>
  </si>
  <si>
    <t>Servicio para el desarrollo del prototipo de una interface para interactuar con el Google Assistant desde una llamada de voz</t>
  </si>
  <si>
    <t>RUC: 10469618418  JOSE MANUEL VALENZUELA SOTO</t>
  </si>
  <si>
    <t xml:space="preserve">Servicio de seguimiento de la recopilación de la documentación en materia de transformación digital de los gobiernos locales
</t>
  </si>
  <si>
    <t>RUC:  10404956073DEL AGUILA DELGADO MELINA RAQUEL</t>
  </si>
  <si>
    <t>Servicio profesional en infraestructura para la instalación y configuración de software base y utilitarios e implementación de Plataforma Base de la Plataforma Nacional de Gobierno Digital</t>
  </si>
  <si>
    <t>RUC: 10254085885  SANTIAGO TARAZONA PONTE</t>
  </si>
  <si>
    <t>Servicio de edición, diagramación y diseño de manuales de Análisis de Impacto Regulatorio (AIR)</t>
  </si>
  <si>
    <t>RUC: 20556675601 CENTURION PRODUCCIONES SAC</t>
  </si>
  <si>
    <t>Asistencia técnica especializada para el diseño y difusión de la implementación del análisis de impacto regulatorio</t>
  </si>
  <si>
    <t>RUC:  10402427367NINA TAPIA JUANA SILVIA</t>
  </si>
  <si>
    <t>Asistencia técnica y acompañamiento en el proceso de implementación del Sistema Único de Trámites (SUT) a 30 entidades de la administración pública (consultor 7)</t>
  </si>
  <si>
    <t xml:space="preserve"> RUC: 10462977838  Marleny Rojas Najarro</t>
  </si>
  <si>
    <t>Asistencia técnica y acompañamiento en el proceso de implementación del Sistema Único de Trámites (SUT) a 30 entidades de la administración pública (consultor 8)</t>
  </si>
  <si>
    <t>RUC: 10740722013 Jimena María Aponte Pineda</t>
  </si>
  <si>
    <t>Asistencia técnica y acompañamiento en el proceso de implementación del Sistema Único de Trámites (SUT) a 30 entidades de la administración pública (consultor 9)</t>
  </si>
  <si>
    <t>RUC: 10704187551 Mayra Solange Laines Arcce</t>
  </si>
  <si>
    <t>Asistencia técnica y acompañamiento en el proceso de implementación del Sistema Único de Trámites (SUT) a 30 entidades de la administración pública (consultor 10)</t>
  </si>
  <si>
    <t>RUC: 10456466627 Yeni Maribel Jaime Allccarima</t>
  </si>
  <si>
    <t>Asistencia técnica y acompañamiento en el proceso de implementación del Sistema Único de Trámites (SUT) a 30 entidades de la administración pública (consultor 11)</t>
  </si>
  <si>
    <t>RUC: 10728080014 Alejandra Milagros Jove Dìaz</t>
  </si>
  <si>
    <t>Asistencia técnica y acompañamiento en el proceso de implementación del Sistema Único de Trámites (SUT) a 30 entidades de la administración pública (consultor 12)</t>
  </si>
  <si>
    <t>Adquisición de cartas nacionales del Instituto Geográfico Nacional</t>
  </si>
  <si>
    <t>RUC: 20301053623 Instituto Geográfico Nacional</t>
  </si>
  <si>
    <t>Mejora de la gestión por procesos del Manual de Funcionamiento del Centro MAC</t>
  </si>
  <si>
    <t>RUC:  20550189446ASCENDANT GROUP S.A.C.</t>
  </si>
  <si>
    <t>Servicio profesional de apoyo en el aseguramiento de la calidad en las actividades de fortalecimiento de capacidades para la implementación del Análisis de Impacto Regulatorio (AIR)</t>
  </si>
  <si>
    <t>RUC:  10434294695VALDIVIA ALEMAN PAMELA JOHANA</t>
  </si>
  <si>
    <t>Adquisición de cajas de archivo para la Oficina General de Administración - PCM</t>
  </si>
  <si>
    <t>RUC: 20131376091 OMEGA REPRESENTACIONES Y SERVICIOS S.R.L</t>
  </si>
  <si>
    <t>Servicio de diseño de interfaces de usuario para la creación del servicio digital facilita perú y la mejora de la plataforma gob.pe</t>
  </si>
  <si>
    <t>RUC:  10464317983HUACCHA OLIVOS MARIA JESUS</t>
  </si>
  <si>
    <t>Servicio de publicación de orientación de trámites y servicios de municipalidades en la plataforma digital única del estado gob.pe</t>
  </si>
  <si>
    <t>RUC:  10725626687SIME HUAYHUA SUNY CECILIA</t>
  </si>
  <si>
    <t>Adquisición de 04 computadoras personales de escritorio para la SDOT</t>
  </si>
  <si>
    <t>RUC: 20502099460  Representaciones Faroa S.A.C.</t>
  </si>
  <si>
    <t>Equipamiento para el MAC Loreto: Adquisición de Televisores</t>
  </si>
  <si>
    <t>RUC: 20600485653 CORPORACION KALE PERU S.A.C.</t>
  </si>
  <si>
    <t>Servicio de alquiler de hosting de un servidor virtual para las aplicaciones de la UE 018 Mejoramiento De Servicios a Ciudadanos y Empresas - PROMSACE</t>
  </si>
  <si>
    <t xml:space="preserve">Servicio en gestión de seguridad de la información para la implementación de la Plataforma Nacional de Gobierno Digital </t>
  </si>
  <si>
    <t>RUC:  10098732883COMINA JARA ANDRES IVAN</t>
  </si>
  <si>
    <t>Servicio de consolidación, integración y difusión de programas de capacitación en la plataforma aula digital del centro nacional de seguridad digital</t>
  </si>
  <si>
    <t>RUC:  10417377331AREVALO NAJAR VICTOR ERNESTO</t>
  </si>
  <si>
    <t>Servicio para el diseño y elaboración del modelo de gobierno y modelo operativo de la plataforma nacional de gobierno digital</t>
  </si>
  <si>
    <t>RUC: 10081502663 JIMENEZ CANAZA JESUS ORLANDO</t>
  </si>
  <si>
    <t>Servicio para la gestión y coordinación del proyecto de implementación de la plataforma nacional de gobierno digital</t>
  </si>
  <si>
    <t>RUC: 10179054171 ABANTO FLORES HERMES EXALTACION</t>
  </si>
  <si>
    <t>Servicio de validación, edición y corrección de estilo del manual amigable de la plataforma digital libro de reclamaciones dirigido a las entidades de la administración pública</t>
  </si>
  <si>
    <t>RUC: 20507312943 R &amp; C HOLDING SOCIEDAD COMERCIAL DE RESPONSABILIDAD LIMITADA</t>
  </si>
  <si>
    <t>Inspector de PROMSACE para la implementación del centro de Mejor Atención al Ciudadano MAC La Libertad</t>
  </si>
  <si>
    <t>RUC:  10073228773NESTARES POLANCO WALTER GABINO</t>
  </si>
  <si>
    <t>Inspector de PROMSACE para la implementación del centro de Mejor Atención al Ciudadano MAC Ucayali</t>
  </si>
  <si>
    <t>RUC:  10271685993PEREZ SAGASTEGUI ELEUTERIO</t>
  </si>
  <si>
    <t xml:space="preserve">Servicio para el despliegue de proyectos de gobierno y transformación digital
sobre la Plataforma Nacional de Gobierno Digital
</t>
  </si>
  <si>
    <t>RUC: 10103726862 MORENO DULANTO GUSTAVO ADOLFO</t>
  </si>
  <si>
    <t>Servicio para el diseño de la arquitectura de servicios digitales sobre la base de los datos de la plataforma nacional de datos abiertos, GEO Perú y GEO IDEP</t>
  </si>
  <si>
    <t>RUC: 10094134281  ENRIQUEZ REYES JAVIER JUSTO</t>
  </si>
  <si>
    <t>Elaboración de modelos de documentación de tres (03) procesos de soporte priorizados y una  propuesta de su articulación</t>
  </si>
  <si>
    <t>RUC:  10108090460SELEM NOVOA JOSE ALEJANDRO</t>
  </si>
  <si>
    <t>Servicio de Apoyo a la Oficina General de Administración en las Actividades previas al Desarrollo del Servicio de Digitalización con Valor Legal de la Documentación del Archivo Central de la Presidencia del Consejo de Ministros</t>
  </si>
  <si>
    <t>RUC: 10072182435  SALAZAR AMES EDDA MARITZA</t>
  </si>
  <si>
    <t>Servicio de acompañamiento al proceso de reconocimiento internacional en el marco de la ISO 18091 a las municipalidades provinciales para la plataforma nacional de datos Georreferenciados Geo Perú</t>
  </si>
  <si>
    <t>RUC: 10406675802  SALAZAR CARRILLO VANESSA EDITH</t>
  </si>
  <si>
    <t>Servicio de asistencia técnica en georreferenciación y procesamiento de información de las municipalidades provinciales para la plataforma de infraestructura de datos espaciales</t>
  </si>
  <si>
    <t>RUC:  10107928141LLACZA VILCAPUMA SILVIA REYNA</t>
  </si>
  <si>
    <t>Servicio de análisis y gestión de Datasets para la plataforma nacional de datos abiertos y del portal de infraestructura de datos espaciales</t>
  </si>
  <si>
    <t>Diseño de piezas gráficas para la difusión de Lineamientos de Seguridad y Salud en el Trabajo Frente al COVID-19</t>
  </si>
  <si>
    <t>Diseño de piezas gráficas para la difusión de la política de integridad y ética en el sector público</t>
  </si>
  <si>
    <t xml:space="preserve">Servicio profesional para el diseño de una unidad de analítica avanzada de datos para el centro de gobierno  </t>
  </si>
  <si>
    <t>HUAYNALAYA AGÜERO MARIA ELENA</t>
  </si>
  <si>
    <t>Adquisición e instalación de hardware para la implementación del centro nacional de seguridad digital</t>
  </si>
  <si>
    <t>RUC: 20524531861  THINK NETWORKS PERU S.A.C.</t>
  </si>
  <si>
    <t>Asistencia Técnica a la Secretaría de Descentralización en Desarrollo Territorial para la actualización, y mejoramiento del diseño de las Agencias Regionales de Desarrollo expresado en 
el modelo conceptual ex post de las ARD</t>
  </si>
  <si>
    <t>RUC: 10068114883  MENDEZ CABEZAS LUIS ENRIQUE</t>
  </si>
  <si>
    <t>Servicio de despliegue de taller de capacitación en el análisis de un expediente AIR Ex Ante para entidades del Poder Ejecutivo y taller de sensibilización en AIR Ex Ante dirigido al Poder Legislativo</t>
  </si>
  <si>
    <t>ANDREA RENDA</t>
  </si>
  <si>
    <t>Adquisición de televisores para el MAC Huánuco</t>
  </si>
  <si>
    <t>RUC: 20502099460  REPRESENTACIONES FAROA S.A.C.</t>
  </si>
  <si>
    <t>Lector biométrico de huella digital diez dedos (Mac Loreto)</t>
  </si>
  <si>
    <t>RUC:  20544804741IDENTIBIO S.A.C.</t>
  </si>
  <si>
    <t>Asistencia Legal</t>
  </si>
  <si>
    <t>RUC: 10710329708  URETA PALOMINO MARCIA ALESSANDRA</t>
  </si>
  <si>
    <t>Especialista en Gestión de Proyectos</t>
  </si>
  <si>
    <t>RUC:  10072904660ALVAREZ HERRERA HUMBERTO MANUEL</t>
  </si>
  <si>
    <t xml:space="preserve">Asistencia técnica a la unidad ejecutora en el proceso de preparación de la evaluación intermedia del proyecto "mejoramiento y ampliación de los servicios de soporte para la provisión de servicios a los ciudadanos y las empresas a nivel nacional </t>
  </si>
  <si>
    <t>RUC:  10239833654CHAVEZ HERMOZA NINO</t>
  </si>
  <si>
    <t>Servicio de gestión comunicacional para la elaboración de la estrategia integral de comunicaciones para la promoción de los avances en la creación de servicios digitales en el marco de la política nacional de transformación digital</t>
  </si>
  <si>
    <t>RUC:  20566345502VIGA COMUNICACIONES S.A.C.</t>
  </si>
  <si>
    <t>Servicio profesional para la dirección y gestión del proyecto de implementación de la Plataforma Nacional de Gobierno Digital</t>
  </si>
  <si>
    <t>RUC: 10179054171  ABANTO FLORES HERMES EXALTACION</t>
  </si>
  <si>
    <t>Adquisición de Equipos Electrodomésticos para la Implementación del Mac Moquegua</t>
  </si>
  <si>
    <t>RUC:  20600337808SUPERMERCADO TECNOLOGICO S.A.C.</t>
  </si>
  <si>
    <t>Adquisición de pantalla interactiva Touch por la secretaría de gobierno y transformación digital para la plataforma nacional de datos georreferenciados</t>
  </si>
  <si>
    <t>RUC: 20549358382 CHAIN SUPPLIERS &amp; SOLUTIONS S.A.C.</t>
  </si>
  <si>
    <t>Servicio para la validación de los componentes de firma digital de la mesa de partes virtual</t>
  </si>
  <si>
    <t>RUC:  10439783562GAMARRA SANCHEZ JUAN CARLOS</t>
  </si>
  <si>
    <t xml:space="preserve">Servicio de capacitación en gobierno y transformación digital a las entidades de los tres niveles de gobierno para impulsar la ciudadanía digital con enfoque territorial </t>
  </si>
  <si>
    <t>PLAN DE VIDA SPA</t>
  </si>
  <si>
    <t>Adquisición de impresoras tipo 4 para Mac Huánuco</t>
  </si>
  <si>
    <t>RUC:  20510032684ONCORE SOCIEDAD ANONIMA CERRADA</t>
  </si>
  <si>
    <t>Servicio de edición, diagramación y corrección de estilo de manual de metodología para la evaluación de impactos del AIR Ex Antes</t>
  </si>
  <si>
    <t>RUC:  20556675601CENTURION PRODUCCIONES S.A.C.</t>
  </si>
  <si>
    <t>Servicio de solución de mensajería y herramientas colaborativas para el servicio administrativo en la Nube</t>
  </si>
  <si>
    <t>RUC: 20106897914  ENTEL PERU S.A.</t>
  </si>
  <si>
    <t>Servicio de instalaciones eléctricas y comunicaciones para el centro Mac Huánuco</t>
  </si>
  <si>
    <t>RUC:  10417433037CORDOVA CHAVEZ RODRIGO</t>
  </si>
  <si>
    <t>Adquisición de computadoras de escritorio, impresora y suministros para UE 018 Mejoramiento de Servicios a Ciudadanos y Empresas a Cargo de PROMSACE</t>
  </si>
  <si>
    <t xml:space="preserve">Lector biométrico de huella digital diez dedos (Mac Huánuco) </t>
  </si>
  <si>
    <t>Adquisición de licencias de software para la UE 018 Mejoramiento de Servicios a Ciudadanos y Empresas a cargo de PROMSACE</t>
  </si>
  <si>
    <t>RUC:  20264180971PROFILE CONSULTING GROUP SOCIEDAD ANONIMA CERRADA - PROFILE CONSULTING GROUP S.A.C.</t>
  </si>
  <si>
    <t>Servicio de producción audiovisual y piezas gráficas para la promoción de los servicios digitales a nivel nacional</t>
  </si>
  <si>
    <t>Cancelado por AU</t>
  </si>
  <si>
    <t>Servicio de análisis de datos para la generación de alertas con el fin de prevenir conflictos de interés en la contratación de funcionarios públicos.</t>
  </si>
  <si>
    <t>Servicio de acceso de internet para el centro nacional de seguridad digital</t>
  </si>
  <si>
    <t>Servicio profesional de asesoría y orientación para la implementación del Análisis de Impacto Regulatorio (AIR) en el marco de la experiencia internacional en el despliegue de actividades de fortalecimiento de capacidades.</t>
  </si>
  <si>
    <t>Servicio de implementación de enlace de fibra óptica de los gabinetes cabeceras de filas y salas carrier de la Plataforma Nacional de Gobierno Digital</t>
  </si>
  <si>
    <t>Servicio especializado en administración del desarrollo continuo para la instalación y configuración de software base y utilitarios e implementación de plataforma base de la Plataforma Nacional de Gobierno Digital</t>
  </si>
  <si>
    <t>Servicio especializado de gestión de la implementación simulada del sistema de medición de calidad de servicios en el sector público – Consultor 2</t>
  </si>
  <si>
    <t>Encuestas para el proceso de implementación simulada del sistema de medición de la calidad de servicios</t>
  </si>
  <si>
    <t>Servicio especializado de gestión de la implementación simulada del sistema de medición de calidad de servicios en el sector público – Consultor 1</t>
  </si>
  <si>
    <t>Servicio de promoción y difusión de las agencias regionales de desarrollo para Huánuco, Ancash, Tacna y Tumbes</t>
  </si>
  <si>
    <t>Servicio de elaboración de la estrategia de relacionamiento con el sector privado y con el Poder Legislativo para la implementación de instrumentos de mejora regulatoria</t>
  </si>
  <si>
    <t>Servicio de preparación de estrategia comunicacional para impulsar la ciudadanía digital con enfoque territorial</t>
  </si>
  <si>
    <t>Adquisición de cuatro (04) computadoras portátiles</t>
  </si>
  <si>
    <t>Servicio de análisis de las plataformas de seguimiento de las entidades del gobierno nacional para impulsar el centro nacional de datos</t>
  </si>
  <si>
    <t>Servicio profesional para diseñar una estrategia de integración de proyectos y/o plataformas en la plataforma nacional de gobierno digital</t>
  </si>
  <si>
    <t>Servicio profesional para la implementación de la plataforma de carpeta ciudadana y componentes integrados</t>
  </si>
  <si>
    <t>Servicio de programación y desarrollo de componentes de interoperabilidad para el fortalecimiento del portal de transparencia estándar</t>
  </si>
  <si>
    <t>Alquiler de impresoras multifuncionales (UE 020 FONAVI)</t>
  </si>
  <si>
    <t>Adjudicación sin Procedimiento</t>
  </si>
  <si>
    <t>20514366871 - Adu Systems S.R.L.</t>
  </si>
  <si>
    <t>Culminado</t>
  </si>
  <si>
    <t>Servicio</t>
  </si>
  <si>
    <t>Telefonía móvil</t>
  </si>
  <si>
    <t>20467534026 - América Móvil Perú S.A.C.</t>
  </si>
  <si>
    <t>Seguridad y Vigilancia para los locales de la Secretaría Técnica Ítem 1</t>
  </si>
  <si>
    <t>04-2020-EF/ST.01</t>
  </si>
  <si>
    <t>20603137753 - Empresa de Servicio &amp; Protección Empresarial Villalú S.A.C.</t>
  </si>
  <si>
    <t>Seguridad y Vigilancia para los locales de la Secretaría Técnica Ítem 2</t>
  </si>
  <si>
    <t>Línea Primaria y Bolsa de Minutos</t>
  </si>
  <si>
    <t>20262207774 - Convergia Perú S.A.</t>
  </si>
  <si>
    <t>Web Hosting</t>
  </si>
  <si>
    <t>20602287280 - Servicios Informáticos Publiperú E.I.R.L.</t>
  </si>
  <si>
    <t>Línea Dedicada para Transmisión de Datos para enlazar la Sede Central y Sede Centro Cívico</t>
  </si>
  <si>
    <t>20552504641 - Optical Technologies S.A.C.</t>
  </si>
  <si>
    <t>Línea Dedicada para Transmisión de Datos para enlazar la Sede Central y Sede Carabaya</t>
  </si>
  <si>
    <t>Call Center Cloud</t>
  </si>
  <si>
    <t>05-2020-EF/ST.01</t>
  </si>
  <si>
    <t>Servicio de alquiler de Cámaras de Video para Seguridad</t>
  </si>
  <si>
    <t>20331119751 - Okawa Servicios E.I.R.L.</t>
  </si>
  <si>
    <t>Servicio de Limpieza</t>
  </si>
  <si>
    <t>01-2021-PCM/PE-ST.01</t>
  </si>
  <si>
    <t>20605464018 - Corporación de Saneamiento Ambiental Baros S.A.C.</t>
  </si>
  <si>
    <t>Internet Dedicado</t>
  </si>
  <si>
    <t>20605111930 - Novacloud S.A.C.</t>
  </si>
  <si>
    <t>Servicio de Correo Institucional - Exchange Online</t>
  </si>
  <si>
    <t>Servicio de Evaluación Médica Ocupacional y Seguridad en el Trabajo</t>
  </si>
  <si>
    <t>20600864531 - Family Medical S.A.C.</t>
  </si>
  <si>
    <t>Servicio de Traslado de Bienes</t>
  </si>
  <si>
    <t>20603284161 - Alfa Logistic Cargo S.A.C.</t>
  </si>
  <si>
    <t>Servicio de Pintado de los Ambientes del local sito en Jr. Zepita 431</t>
  </si>
  <si>
    <t>20215239501 - Emavys E.I.R.L.</t>
  </si>
  <si>
    <t>Reparación de sillas</t>
  </si>
  <si>
    <t>Adquisición de papel bond</t>
  </si>
  <si>
    <t>Compra por Convenio Marco</t>
  </si>
  <si>
    <t>20100049181 - Tai Loy S.A.</t>
  </si>
  <si>
    <t>Bienes</t>
  </si>
  <si>
    <t>Compra de estantes de ángulos ranurados para el local ubicado en Jr. Zepita 431 - sotano</t>
  </si>
  <si>
    <t>Adquisición de estantes de ángulos ranurados de metal de ocho cuerpos</t>
  </si>
  <si>
    <t>Servicio de Traslado de Bienes - Movilidad Local Lima y Callao</t>
  </si>
  <si>
    <t>10801486105 - Aguirre Daniel</t>
  </si>
  <si>
    <t>Servicio de Pago y Atención a Fonavistas de Entidad Bancaria</t>
  </si>
  <si>
    <t>20100030595 - Banco de la Nación</t>
  </si>
  <si>
    <t>1. ADQUISICIÓN DE EQUIPOS DE AUDIO PARA LA IMPLEMENTACIÓN DE LAS SALAS DE REUNIONES JAVIER PÉREZ DE CUELLAR Y ACUERDO NACIONAL DE LAPRESIDENCIA DEL CONSEJO DE MINISTROS</t>
  </si>
  <si>
    <t>AS-SM-13-2022-PCM-1</t>
  </si>
  <si>
    <t>Convocado</t>
  </si>
  <si>
    <t>2. CONTRATACIÓN DE UNA COMPAÑÍA DE SEGUROS QUE BRINDE LA PRESTACIÓN DE LOS SERVICIOS DE COBERTURA DE LA PÓLIZA DE SEGURO DE ACCIDENTES PERSONALES PARA VIAJES EN COMISIÓN DE SERVICIOS DE LOS/AS SERVIDORES/AS DE LA PRESIDENCIA DEL CONSEJO DE MINISTROS</t>
  </si>
  <si>
    <t>AS-SM-14-2022-PCM-1</t>
  </si>
  <si>
    <t>3. ADQUISICIÓN DE UNIFORMES PARA LOS/LAS SERVIDORES/AS COMPRENDIDOS/AS EN EL RÉGIMEN LABORAL DEL DECRETO LEGISLATIVO N° 276 DE LA PRESIDENCIA DEL CONSEJO DE MINISTROS</t>
  </si>
  <si>
    <t>AS-SM-12-2022-PCM-1</t>
  </si>
  <si>
    <t>4. CONTRATACIÓN DEL SERVICIO DE RECARGA ELECTRÓNICA EN EL MARCO DEL DS N 005-90-PCM REGLAMENTO DE LA LEY DE LA CARRERA ADMINISTRATIVA</t>
  </si>
  <si>
    <t>CP-SM-6-2022-PCM-1</t>
  </si>
  <si>
    <t>5. Servicio de suscripción de licenciamiento Microsoft Office 365 o equivalente para la Presidencia del Consejo de Ministros</t>
  </si>
  <si>
    <t>CP-SM-5-2022-PCM-1</t>
  </si>
  <si>
    <t>20600007174 - CONTROLES EMPRESARIALES PERU S.A.C. - COEM SAC</t>
  </si>
  <si>
    <t>Adjudicado</t>
  </si>
  <si>
    <t>6. CONTRATACIÓN DEL SERVICIO DE SUPERVISIÓN Y LIQUIDACIÓN DEL ACONDICIONAMIENTO DEL MAC LIMA NORTE DE LA IOARR: CONSTRUCCIÓN DE AMBIENTE DE ATENCIÓN AL CIUDADANO, ADQUISICIÓN DE EQUIPO Y MOBILIARIO, EN EL (LA) CENTRO DE MEJOR ATENCIÓN AL CIUDADANO - MAC EN LA LOCALIDAD LIMA, DISTRITO DE LIMA, PROVINCIA LIMA, DEPARTAMENTO LIMA, CON CUI Nro 2502976</t>
  </si>
  <si>
    <t>AS-SM-25-2021-PCM-3</t>
  </si>
  <si>
    <t>CONSORCIO - CONSORCIO COMAS - 20495807461 - CONTADORES E INGENIEROS ASOCIADOS SOCIEDAD COMERCIAL DE RESPONSABILIDAD LIMITADA // 10432833858 - CONDOR VILLALTA RONALD JAMES</t>
  </si>
  <si>
    <t>7. SERVICIO DE MONITOREO DE NOTICIAS EN MEDIOS DE COMUNICACIÓN Y SEGUIMIENTO PERIODÍSTICO DE LAS ACTIVIDADES Y ACCIONES QUE REALIZA LA PCM.</t>
  </si>
  <si>
    <t>AS-SM-11-2022-PCM-1</t>
  </si>
  <si>
    <t>8. CONTRATACIÓN DEL SERVICIO DE MANTENIMIENTO PREVENTIVO Y CORRECTIVO DE LOS VEHÍCULOS ADMINISTRADOS POR LA PRESIDENCIA DEL CONSEJO DE MINISTROS</t>
  </si>
  <si>
    <t>CP-SM-4-2022-PCM-1</t>
  </si>
  <si>
    <t>20510893914 - PERU PART´S &amp; SERVICE S.A.C</t>
  </si>
  <si>
    <t>9. SERVICIO DE ARRENDAMIENTO DE UN INMUEBLE PARA EL CENTRO DE ATENCIÓN INTEGRAL DE MEJOR ATENCIÓN AL CIUDADANO - MAC ANCASH</t>
  </si>
  <si>
    <t>DIRECTA-PROC-2-2022-PCM-1</t>
  </si>
  <si>
    <t>20345681460 - ALTEK TRADING SOCIEDAD ANONIMA CERRADA-ALTEK TRADING S.A.C.</t>
  </si>
  <si>
    <t>10. CONTRATACIÓN DEL SERVICIO DEDICADO A INTERNET E INTERCONEXIÓN DE DATOS PARA LA SEDE MAC MOQUEGUA DE LA PRESIDENCIA DEL CONSEJO DE MINISTROS</t>
  </si>
  <si>
    <t>AS-SM-10-2022-PCM-1</t>
  </si>
  <si>
    <t>20428698569 - AMERICATEL PERU S.A.</t>
  </si>
  <si>
    <t>11. ADQUISICIÓN DE GABINETES CORE, AIRE ACONDICIONADO DE PRECISIÓN Y EQUIPOS DE SEGURIDAD PARA LA SEDE MAC CAJAMARCA DE LA PCM</t>
  </si>
  <si>
    <t>AS-SM-9-2022-PCM-1</t>
  </si>
  <si>
    <t>12.  CONTRATACIÓN DEL SERVICIO DE SUPERVISIÓN Y LIQUIDACIÓN DEL ACONDICIONAMIENTO DEL MAC LIMA NORTE DE LA IOARR: CONSTRUCCIÓN DE AMBIENTE DE ATENCIÓN AL CIUDADANO, ADQUISICIÓN DE EQUIPO Y MOBILIARIO, EN EL (LA) CENTRO DE MEJOR ATENCIÓN AL CIUDADANO - MAC EN LA LOCALIDAD LIMA, DISTRITO DE LIMA, PROVINCIA LIMA, DEPARTAMENTO LIMA, CON CUI Nro 2502976</t>
  </si>
  <si>
    <t>AS-SM-25-2021-PCM-2</t>
  </si>
  <si>
    <t>13. CONTRATACIÓN DEL SERVICIO DEDICADO A INTERNET E INTERCONEXIÓN DE DATOS PARA LA SEDE MAC LA LIBERTAD DE LA PRESIDENCIA DEL CONSEJO DE MINISTROS</t>
  </si>
  <si>
    <t>AS-SM-8-2022-PCM-1</t>
  </si>
  <si>
    <t>14. CONTRATACIÓN DEL SERVICIO DEDICADO A INTERNET E INTERCONEXIÓN DE DATOS PARA LA SEDE MAC UCAYALI DE LA PRESIDENCIA DEL CONSEJO DE MINISTROS</t>
  </si>
  <si>
    <t>AS-SM-7-2022-PCM-1</t>
  </si>
  <si>
    <t>15. CONTRATACIÓN DEL SERVICIO DEDICADO A INTERNET E INTERCONEXIÓN DE DATOS PARA LA SEDE MAC HUÁNUCO DE LA PRESIDENCIA DEL CONSEJO DE MINISTROS</t>
  </si>
  <si>
    <t>AS-SM-6-2022-PCM-1</t>
  </si>
  <si>
    <t>16. CONTRATACIÓN DEL SERVICIO DEDICADO A INTERNET E INTERCONEXIÓN DE DATOS PARA LA SEDE MAC LIMA SUR DE LA PRESIDENCIA DEL CONSEJO DE MINISTROS</t>
  </si>
  <si>
    <t>AS-SM-5-2022-PCM-1</t>
  </si>
  <si>
    <t>17. SERVICIO DE ALQUILER DE ESTACIONAMIENTO PARA LOS VEHÍCULOS DE LOS FUNCIONARIOS, AUTORIDADES Y VISITAS OFICIALES DE LA PRESIDENCIA DEL CONSEJO DE MINISTROS</t>
  </si>
  <si>
    <t>AS-SM-4-2022-PCM-1</t>
  </si>
  <si>
    <t>20603381697 - LOS PORTALES ESTACIONAMIENTOS OPERADORA S.A.</t>
  </si>
  <si>
    <t>18. CONTRATACIÓN DEL SERVICIO DE VIGILANCIA Y SEGURIDAD PARA EL CENTRO DE MEJOR ATENCIÓN AL CIUDADANO - MAC UCAYALI</t>
  </si>
  <si>
    <t>CP-SM-3-2022-PCM-1</t>
  </si>
  <si>
    <t>19. SERVICIO DE VIGILANCIA Y SEGURIDAD INTEGRAL PARA EL CENTRO DE MEJOR ATENCIÓN AL CIUDADANO - MAC HUÁNUCO</t>
  </si>
  <si>
    <t>AS-SM-3-2022-PCM-1</t>
  </si>
  <si>
    <t>20602391427 - PROTECCIÓN MAXIMA SEGURIDAD SELVA S.A.C.</t>
  </si>
  <si>
    <t>20. CONTRATACIÓN DEL SERVICIO DE LIMPIEZA DEL LOCAL DEL CENTRO DE MEJOR ATENCIÓN AL CIUDADANO - CENTRO MAC LA LIBERTAD</t>
  </si>
  <si>
    <t>AS-SM-2-2022-PCM-1</t>
  </si>
  <si>
    <t>20557532961 - EMPRESA DE LIMPIEZA INDUSTRIAL Y SANEAMIENTO AMBIENTAL DALLAS S.A.C. - ELISAD S.A.C.</t>
  </si>
  <si>
    <t>21. CONTRATACIÓN DEL SERVICIO DE LIMPIEZA DEL LOCAL DEL CENTRO DE MEJOR ATENCIÓN AL CIUDADANO - CENTRO MAC UCAYALI</t>
  </si>
  <si>
    <t>AS-SM-1-2022-PCM-1</t>
  </si>
  <si>
    <t>22. CONTRATACIÓN DEL SERVICIO DE VIGILANCIA Y SEGURIDAD PARA EL CENTRO DE MEJOR ATENCIÓN AL CIUDADANO - MAC LA LIBERTAD</t>
  </si>
  <si>
    <t>CP-SM-2-2022-PCM-1</t>
  </si>
  <si>
    <t>20559738493 - TAKA GROUP SECURITY S.A.C.</t>
  </si>
  <si>
    <t>23. SERVICIO DE ARRENDAMIENTO CENTRO DE ATENCIÓN AL CIUDADANO  MAC  CUSCO</t>
  </si>
  <si>
    <t>DIRECTA-PROC-1-2022-PCM-1</t>
  </si>
  <si>
    <t>24. CONTRATACIÓN DEL SERVICIO DE VIGILANCIA Y SEGURIDAD PARA EL CENTRO DE MEJOR ATENCIÓN AL CIUDADANO - MAC CAJAMARCA</t>
  </si>
  <si>
    <t>CP-SM-1-2022-PCM-1</t>
  </si>
  <si>
    <t>25. PUBLICACION DE NORMAS LEGALES EN EL DIARIO OFICIAL EL PERUANO, SEGUN CONVENIO MARCO DE COOPERACION INTERINSTITUCIONAL</t>
  </si>
  <si>
    <t>OS - 0000001</t>
  </si>
  <si>
    <t>26. PUBLICACION DE DECLARACIONES JURADAS DE INGRESOS, BIENES Y RENTAS EN EL DIARIO OFICIAL EL PERUANO, SEGUN CONVENIO MARCODE COOPERACION INTERINSTITUCIONAL</t>
  </si>
  <si>
    <t>OS - 0000002</t>
  </si>
  <si>
    <t>27. OGA - SERVICIO ESPECIALIZADO EN ASESORIA LEGAL</t>
  </si>
  <si>
    <t>OS - 0000003</t>
  </si>
  <si>
    <t>28. OA - SERVICIO DE ASISTENCIA ESPECIALIZADA EN TEMAS DE TRANSPORTE.</t>
  </si>
  <si>
    <t>OS - 0000004</t>
  </si>
  <si>
    <t>29. OA - SERVICIO ESPECIALIZADO EN INGENIERIA PARA SERVICIOS GENERALES, TRANSPORTE Y SEGURIDAD.</t>
  </si>
  <si>
    <t>30. OA - SERVICIO DE ASISTENCIA LEGAL EN TEMAS DE ABASTECIMIENTO</t>
  </si>
  <si>
    <t>31. OA - SERVICIO ESPECIALIZADO EN MATERIA LEGAL PARA LA COORDINACION DE SERVICIOS GENERALES, CONTROL PATRIMONIAL Y SEGURIDAD</t>
  </si>
  <si>
    <t>OS - 0000008</t>
  </si>
  <si>
    <t>10410923926 - MEDINA LOPEZ MILCA PATRICIA</t>
  </si>
  <si>
    <t>32. SC - SERVICIO DE ELABORACION DE PROPUESTAS DE DOCUMENTO NORMATIVO</t>
  </si>
  <si>
    <t>OS - 0000027</t>
  </si>
  <si>
    <t>33. OA - SERVICIO DE PRESERVACION, ORGANIZACION Y TRANSFERENCIADE DOCUMENTOS</t>
  </si>
  <si>
    <t>10068130731 - HUASUPOMA GUERRA SANDRA VIVIANA</t>
  </si>
  <si>
    <t>34. OA - SERVICIO DE CONTROL DE CALIDAD DE DOCUMENTOS TRANSFERIDOS AL ARCHIVO CENTRAL</t>
  </si>
  <si>
    <t>10413830155 - ARIAS PRADA VANESSA YAJAIRA</t>
  </si>
  <si>
    <t>35. OA - SERVICIO DE APOYO EN LA PREPARACION DE DOCUMENTOS PARALA DIGITALIZACION CON VALOR LEGAL</t>
  </si>
  <si>
    <t>10760516428 - SANCHEZ GRADOS VALERIA ROSA</t>
  </si>
  <si>
    <t>36. OGPP - SERVICIO ESPECIALIZADO EN MODERNIZACION DE LA GESTION PUBLICA</t>
  </si>
  <si>
    <t>OS - 0000031</t>
  </si>
  <si>
    <t>10452424750 - PACHECO ESCALANTE RUTH ROSARIO</t>
  </si>
  <si>
    <t>37. OA - SERVICIO DE ASISTENCIA ADMINISTRATIVA Y OPERATIVA EN ALMACEN</t>
  </si>
  <si>
    <t>OS - 0000025</t>
  </si>
  <si>
    <t>10258316512 - DOMINGUEZ ARANA LUIS CARLOS</t>
  </si>
  <si>
    <t>38. SC - SERVICIO DE ELABORACION DE UN INFORME TÉCNICO</t>
  </si>
  <si>
    <t>OS - 0000041</t>
  </si>
  <si>
    <t>39. SC - SERVICIO DE ELABORACION DE INFORME TÉCNICO</t>
  </si>
  <si>
    <t>OS - 0000042</t>
  </si>
  <si>
    <t>40. SC - SERVICIO DE ELABORACION DE INFORME TÉCNICO</t>
  </si>
  <si>
    <t>OS - 0000043</t>
  </si>
  <si>
    <t>41. SERVICIO DE EMISION DE PASAJES AÉREOS</t>
  </si>
  <si>
    <t>42. OA - SERVICIO DE ASISTENCIA EN TEMAS DE ELECTRICIDAD PARA SERVICIOS GENERALES.</t>
  </si>
  <si>
    <t>OS - 0000044</t>
  </si>
  <si>
    <t>43. OA - SERVICIO DE ASISTENCIA EN SERVICIOS GENERALES</t>
  </si>
  <si>
    <t>OS - 0000045</t>
  </si>
  <si>
    <t>44. OA - SERVICIO DE APOYO EN ATENCION DE ACTIVIDADES EN INSTALACIONES ELÉCTRICAS O ELECTRONICAS.</t>
  </si>
  <si>
    <t>OS - 0000046</t>
  </si>
  <si>
    <t>10422391571 - CAMACHO SANCHEZ LEE PATRICK</t>
  </si>
  <si>
    <t>45. OA - SERVICIO DE APOYO EN ATENCION DE ACTIVIDADES EN INSTALACIONES ELÉCTRICAS O ELECTRONICAS.</t>
  </si>
  <si>
    <t>OS - 0000047</t>
  </si>
  <si>
    <t>10422150639 - BERROSPI GOÑE JOSE ANGEL</t>
  </si>
  <si>
    <t>46. OA - SERVICIO DE APOYO EN ATENCION DE ACTIVIDADES EN INSTALACIONES ELÉCTRICAS O ELECTRONICAS.</t>
  </si>
  <si>
    <t>10464561434 - RIQUELME ARCE VICTOR JOSE</t>
  </si>
  <si>
    <t>47. OA - SERVICIO DE APOYO EN VERIFICACION Y SEGUIMIENTO DE CONTRATOS DE SERVICIOS BASICOS, CABLE Y OTROS</t>
  </si>
  <si>
    <t>OS - 0000049</t>
  </si>
  <si>
    <t>48. OA - SERVICIO DE ASISTENCIA EN INGENIERIA MECANICA</t>
  </si>
  <si>
    <t>49. OA - SERVICIO ESPECIALIZADO EN CONTROL PATRIMONIAL</t>
  </si>
  <si>
    <t>OS - 0000063</t>
  </si>
  <si>
    <t>50. OA - SERVICIO ESPECIALIZADO EN CONTROL PATRIMONIAL</t>
  </si>
  <si>
    <t>OS - 0000064</t>
  </si>
  <si>
    <t>10098557372 - FIGUEROA KOLICH RHONNY JUAN</t>
  </si>
  <si>
    <t>51. OA - SERVICIO DE APOYO ADMINISTRATIVO EN CONTROL PATRIMONIAL</t>
  </si>
  <si>
    <t>OS - 0000065</t>
  </si>
  <si>
    <t>10445975091 - FERNANDEZ VELARDE JAMSEL AHMED</t>
  </si>
  <si>
    <t>52. OA - SERVICIO DE APOYO EN CONTROL PATRIMONIAL</t>
  </si>
  <si>
    <t>OS - 0000067</t>
  </si>
  <si>
    <t>10402076271 - ROMERO ROJAS ARNALDO</t>
  </si>
  <si>
    <t>53. OGA - SERVICIO ESPECIALIZADO EN PROCESOS CONTABLES, REVISION Y ANALISIS DE EXPEDIENTES</t>
  </si>
  <si>
    <t>10102723312 - MANRIQUE CACERES CARLOS ALBERTO</t>
  </si>
  <si>
    <t>54. OGPP - SERVICIO PARA FORMULAR EL PLAN DE ACTIVIDADES 2022-2024 DEL GRUPO DE TRABAJO</t>
  </si>
  <si>
    <t>OS - 0000071</t>
  </si>
  <si>
    <t>55. OGPP - SERVICIO ESPECIALIZADO EN PLANEAMIENTO ESTRATEGICO SECTORIAL</t>
  </si>
  <si>
    <t>56. OA - SERVICIO DE ASISTENCIA EN SEGUIMIENTO DE CONTRATOS A CARGO DE LA OFICINA DE ABASTECIMIENTO</t>
  </si>
  <si>
    <t>57. OA - SERVICIO DE ASISTENCIA MECANICA AUTOMOTRIZ</t>
  </si>
  <si>
    <t>10408123262 - RODO VASQUEZ ROBERTO FRANCISCO</t>
  </si>
  <si>
    <t>58. SERVICIO DE LEVNATAMIENTO DE INFORMACIOMN DEL CIRCUITO ELECTRCIO DE LA SEDE EDIFICIO PALACIO</t>
  </si>
  <si>
    <t>OS - 0000052</t>
  </si>
  <si>
    <t>20600252535 - POWERDATA ZC S.A.C.</t>
  </si>
  <si>
    <t>59. SERVICIO DE DIAGNOSTICO DE SEGURIDAD PARA PCM EN LA SEDE PALACIO DE GOBIERNO</t>
  </si>
  <si>
    <t>OS - 0000054</t>
  </si>
  <si>
    <t>20601331790 - IMPLEMENTANDO PROYECTOS S.A.C.</t>
  </si>
  <si>
    <t>60. SSCS - SERVICIO DE ASESOR MAC EXPRESS MAC CAJAMARCA</t>
  </si>
  <si>
    <t>10457324940 - VELIT DONAYRE KATHERINE</t>
  </si>
  <si>
    <t>61. OGAJ - SERVICIO PARA LA ELABORACION DE DOCUMENTOS DE GESTION ADMINISTRATIVA</t>
  </si>
  <si>
    <t>OS - 0000077</t>
  </si>
  <si>
    <t>62. OPII - SERVICIO DE COORDINACION EN PROTOCOLO Y COMUNICACIONINTERNA</t>
  </si>
  <si>
    <t>OS - 0000079</t>
  </si>
  <si>
    <t>10101367385 - OSHIRO MARCHAN SILVIA ALCIRA</t>
  </si>
  <si>
    <t>63. OPII - SERVICIO DE COBERTURA Y REDACCION DE CONTENIDO PERIODISTICO</t>
  </si>
  <si>
    <t>10451732752 - BORJAS PRADO ADRIANA KAROL DANAY</t>
  </si>
  <si>
    <t>64. OPII - SERVICIO ESPECIALIZADO EN REDES DE COMUNICACION</t>
  </si>
  <si>
    <t>65. OPII - SERVICIO DE REGISTRO FOTOGRAFICO Y EDICION DE FOTOGRAFIAS</t>
  </si>
  <si>
    <t>OS - 0000082</t>
  </si>
  <si>
    <t>10407641642 - GRANDEZ BERNAL RUBEN</t>
  </si>
  <si>
    <t>66. SSCS - SERVICIO DE SUPERVISOR MAC DEL CENTRO MAC CAJAMARCA</t>
  </si>
  <si>
    <t>OS - 0000083</t>
  </si>
  <si>
    <t>10414380927 - ORTEGA CRUZ MARGARITA</t>
  </si>
  <si>
    <t>67. OCG - SERVICIO ESPECIALIZADO PARA LA ELABORACION DE HERRAMIENTAS DE VISUALIZACION</t>
  </si>
  <si>
    <t>68. SERVICIO DE APOYO LEGAL PARA LA SECRETARIA GENERAL</t>
  </si>
  <si>
    <t>10406612207 - VASQUEZ MONTES DE OCA KATHERINA GIULIANA</t>
  </si>
  <si>
    <t>69. SERVICIO DE APOYO ADMINISTRATIVO PARA LA SECRETARIA GENERAL</t>
  </si>
  <si>
    <t>OS - 0000088</t>
  </si>
  <si>
    <t>70. SERVICIO ESPECIALIZADO EN MATERIA LEGAL PARA LA SECRETARIA GENERAL</t>
  </si>
  <si>
    <t>OS - 0000089</t>
  </si>
  <si>
    <t>71. OGAJ - SERVICIO PARA LA ELABORACION DE INFORMES TÉCNICOS LEGALES</t>
  </si>
  <si>
    <t>OS - 0000085</t>
  </si>
  <si>
    <t>72. SSSGC - SERVICIO DE ANALISIS Y ELABORACION DE INFORMES TECNICOS</t>
  </si>
  <si>
    <t>73. SSSGC - SERVICIO DE ANALISIS Y ELABORACION DE INFORMES TECNICOS</t>
  </si>
  <si>
    <t>OS - 0000093</t>
  </si>
  <si>
    <t>10154275644 - RUEDA CAYCHO CARLOS ALFONSO</t>
  </si>
  <si>
    <t>74. ORH - SERVICIO ESPECIALIZADO EN RECURSOS HUMANOS</t>
  </si>
  <si>
    <t>75. PP - SERVICIOS PARA REVISION DE PROCESOS JUDICIALES DE HABEAS CORPUS</t>
  </si>
  <si>
    <t>76. OGA - SERVICIO DE ASISTENCIA TÉCNICA ESPECIALIZADA EN INGENIERIA MECANICA - ELÉCTRICA</t>
  </si>
  <si>
    <t>OS - 0000116</t>
  </si>
  <si>
    <t>10221919381 - MUÑOZ CACERES YONSHON EDGAR</t>
  </si>
  <si>
    <t>77. SERVICIO DE ALQUILER DE UPS Y TRANSFORMADOR PARA LA OPERATIVIDAD TEMPORAL MAC LIMA NORTE</t>
  </si>
  <si>
    <t>OS - 0000127</t>
  </si>
  <si>
    <t>78. SSPS - SERVICIO DE ANALISIS Y ELABORACION DE INFORMES TECNICOS</t>
  </si>
  <si>
    <t>10475586218 - CABRERA CABRERA VICTOR MANUEL</t>
  </si>
  <si>
    <t>79. SSPS - SERVICIO DE ANALISIS Y ELABORACION DE INFORMES TECNICOS</t>
  </si>
  <si>
    <t>80. OCG - SERVICIO PARA LA ELABORACION DE INFORMES ESPECIALIZADOS EN EL MARCO DE PRIORIDAD EDUCACION</t>
  </si>
  <si>
    <t>10193372568 - MALTESSE BULNES CARMILA DEL ROSARIO</t>
  </si>
  <si>
    <t>81. SERVICIO DE EMISION DE BOLETOS AÉREOS - PCM</t>
  </si>
  <si>
    <t>OS - 0000135</t>
  </si>
  <si>
    <t>82. Pag por reembolso de los servicios de energia y agua de la sede Shell 310 Miraflores Contrato N° 012-2017-PCM/OGA.</t>
  </si>
  <si>
    <t>OS - 0000136</t>
  </si>
  <si>
    <t>83. CCP para el pago de 3 suministros de agua potable para las sede s de Piñeiro, San Martin y Edif</t>
  </si>
  <si>
    <t>84. CCP para el pago de 14 suministros de energía eléctrica de las sedes Piñeiro, San Martín, Palac</t>
  </si>
  <si>
    <t>85. OGTI - SERVICIO DE SOPORTE Y MANTENIMIENTO DE LOS SERVIDORES DE BASE DE DATOS ORACLE</t>
  </si>
  <si>
    <t>86. SDOT - SERVICIO DE SISTEMATIZACION FISICA DE DOCUMENTACION DE TRATAMIENTOS DE LIMITES</t>
  </si>
  <si>
    <t>87. OGTI - SERVICIO DE MANTENIMIENTO DE LOS SISTEMAS DE GESTIONDE MANCOMUNIDADES</t>
  </si>
  <si>
    <t>OS - 0000162</t>
  </si>
  <si>
    <t>10446016755 - VIZCARRA FERNANDEZ SILVERIO ROSINI</t>
  </si>
  <si>
    <t>88. OGTI - SERVICIO DE MANTENIMIENTO DE LOS SISTEMAS DE REGULACION DE ACCESO INFORMATICOS (SRAI) Y SISTE</t>
  </si>
  <si>
    <t>OS - 0000163</t>
  </si>
  <si>
    <t>10448051230 - GUILLEN ALCANTARA PERCY GIANCARLO</t>
  </si>
  <si>
    <t>89. OPII - SERVICIO DE REGISTRO FOTOGRAFICO</t>
  </si>
  <si>
    <t>90. SD - SERVICIO DE SEGUIMIENTO Y MONITOREO DE LA EJECUCION PRESUPUESTAL</t>
  </si>
  <si>
    <t>OS - 0000169</t>
  </si>
  <si>
    <t>91. SD - SERVICIO DE ASISTENCIA TECNICA PARA LA IMPLEMENTACION DE ACTIVIDADES COMUNICACIONALES</t>
  </si>
  <si>
    <t>10446479658 - ECHEGARAY LUNA LINETT ERIKA</t>
  </si>
  <si>
    <t>92. OGTI - SERVICIO DE MANTENIMIENTO DE LOS SISTEMAS DE CONTROLDE VIATICOS</t>
  </si>
  <si>
    <t>10406195568 - CUETO VIZCARRA FELIX GUSTAVO</t>
  </si>
  <si>
    <t>93. SERVICIO DE EMISION DE BOLETOS AÉREOS - PCM</t>
  </si>
  <si>
    <t>94. SERVICIO DE INSTALACION DE CAMARAS DE VIDEO VIGILANCIA MAC LIMA NORTE</t>
  </si>
  <si>
    <t>OS - 0000182</t>
  </si>
  <si>
    <t>20605222561 - ALLIN TELD S.A.C. - ALLTELD S.A.C.</t>
  </si>
  <si>
    <t>95. SERVICIO DE DIAGNOSTICO SITUACIONAL DEL CENTRO DE DATOS Y PROPUESTA DE SOLUCION</t>
  </si>
  <si>
    <t>OS - 0000185</t>
  </si>
  <si>
    <t>10402360874 - ZEVALLOS ROMERO JORGE LUIS</t>
  </si>
  <si>
    <t>96. SSCS - SERVICIO DE SOPORTE INFORMATICO PARA EL CENTRO MAC HUANUCO.</t>
  </si>
  <si>
    <t>OS - 0000187</t>
  </si>
  <si>
    <t>10718585037 - SOTO MINAYA DIEGO ERNESTO</t>
  </si>
  <si>
    <t>97. OGTI - SERVICIO DE MANTENIMIENTO, ADMINISTRACION Y PROGRAMACION DE BASE DE DATOS</t>
  </si>
  <si>
    <t>10478340759 - RAMIREZ MARTINEZ DAVID</t>
  </si>
  <si>
    <t>98. Proyección de gastos de energía electrica y agua para la MAC Lima Este - Adenda N° 002 al Contrato N° 025-2016-PCM-OGA</t>
  </si>
  <si>
    <t>OS - 0000178</t>
  </si>
  <si>
    <t>99. Proyeccion de gasto 2022 para pago por reembolso de los servicios de energia y agua potable del MAC LIMA NORTE</t>
  </si>
  <si>
    <t>100. Proyeccion de gasto 2022 para pago por reembolso de los servicios de energia y agua potable del MAC LIMA SUR</t>
  </si>
  <si>
    <t>OS - 0000179</t>
  </si>
  <si>
    <t>101. Proyeccion de gasto 2022 para pago por reembolso de los servicios de agua y energia electrica del CENTRO MAC CAJAMARCA</t>
  </si>
  <si>
    <t>OS - 0000180</t>
  </si>
  <si>
    <t>102. Proyeccion de gasto 2022 para pago por reembolso de los servicios de Energia electrica y agua del MAC AREQUIPA</t>
  </si>
  <si>
    <t>OS - 0000181</t>
  </si>
  <si>
    <t>103. OCG - SERVICIO ESPECIALIZADO EN POLITICAS PUBLICAS EN SALUD</t>
  </si>
  <si>
    <t>OS - 0000200</t>
  </si>
  <si>
    <t>104. SSCS SERVICIO DE ALQUILER DE VENTILADORES INDUSTRIALES DE 100W PARA LA VENTILACIÓN MECÁNICA DEL MAC LIMA NORTE</t>
  </si>
  <si>
    <t>OS - 0000202</t>
  </si>
  <si>
    <t>20608461541 - BENAVIDES USHIÑAHUA S.A.C.</t>
  </si>
  <si>
    <t>105. CONTRATACION COMPLEMENTARIA DEL SERVICIO DE TELEFONIA MOVILY PLAN DE DATOS CORPORATIVO PARA LA PCM</t>
  </si>
  <si>
    <t>106. OGTI - SERVICIO PARA EL MANTENIMIENTO DE LOS SISTEMAS DE MESA DE PARTES DIGITAL</t>
  </si>
  <si>
    <t>OS - 0000217</t>
  </si>
  <si>
    <t>10442756720 - CONDORI MAMANI WASHINGTON EDGAR</t>
  </si>
  <si>
    <t>107. SERVICIO DE INTERNET PARA EL MAC LIMA NORTE</t>
  </si>
  <si>
    <t>108. OPII - SERVICIO DE EDICION Y PRODUCCION AUDIOVISUAL DE LOS DIFERENTES EVENTOS OFICIALES</t>
  </si>
  <si>
    <t>OS - 0000230</t>
  </si>
  <si>
    <t>109. SC - SERVICIO DE PRESENTACION DE INFORMES QUE SIRVAN DE INSUMO PARA LA PRESENTACION DEL PEI Y POI</t>
  </si>
  <si>
    <t>110. OGTI - SERVICIO DE ANALISIS Y DISEÑO DE LOS SISTEMAS DE CITAS Y COLAS Y MANTENIMIENTO DEL SIRIP</t>
  </si>
  <si>
    <t>OS - 0000234</t>
  </si>
  <si>
    <t>10447203656 - PINO ACEVEDO YUAL ALFREDO</t>
  </si>
  <si>
    <t>111. SSCS-SERVICIO DE INSTALACIÓN DE TABLERO Y TOMAS ELÉCTRICAS PARA EL CENTRO MAC LIMA NORTE</t>
  </si>
  <si>
    <t>OS - 0000236</t>
  </si>
  <si>
    <t>20608261061 - CONSTRUCTORA J &amp; E INGENIERIA S.A.C.</t>
  </si>
  <si>
    <t>112. SERVICIO DE TELEVISION POR CABLE PARA EL PERIODO 2022</t>
  </si>
  <si>
    <t>OS - 0000237</t>
  </si>
  <si>
    <t>113. OGTI - SERVICIO ESPECIALIZADO PARA EL DIAGNOSTICO, PLANIFICACION, GESTION DE PROYECTOS</t>
  </si>
  <si>
    <t>OS - 0000241</t>
  </si>
  <si>
    <t>10100443231 - MALPARTIDA ASENCIO ELVIS GONZALO</t>
  </si>
  <si>
    <t>114. SSCS-SERVICIO DE DISEÑO E IMPRESIÓN DE SEÑALÉTICAS -  BRANDING PARA EL CENTRO MAC LIMA NORTE</t>
  </si>
  <si>
    <t>OS - 0000257</t>
  </si>
  <si>
    <t>20546284477 - IMAGINATIVA SERVICIOS GENERALES S.A.C</t>
  </si>
  <si>
    <t>115. contrato de comodato-pago por areas comunes</t>
  </si>
  <si>
    <t>OS - 0000259</t>
  </si>
  <si>
    <t>116. Servicio de mantenimiento de areas comunes del CENTRO MAC SUR -OPEN PLAZA</t>
  </si>
  <si>
    <t>OS - 0000264</t>
  </si>
  <si>
    <t>117. SSSGC - SERVICIO DE REGISTRO, ANALISIS Y SISTEMATIZACION DECOMPROMISOS EN LA UT SUROESTE</t>
  </si>
  <si>
    <t>OS - 0000273</t>
  </si>
  <si>
    <t>10455692461 - FERNANDEZ PACHECO ANGEL EDUARDO</t>
  </si>
  <si>
    <t>118. ADQUISICION DE RADIOS DE COMUNICACION PARA LA ESCOLTA DE LAPRESIDENCIA DEL CONSEJO DE MINISTROS.</t>
  </si>
  <si>
    <t>OC - 0000011</t>
  </si>
  <si>
    <t>20143703313 - M.G TRADING S.A.C</t>
  </si>
  <si>
    <t>119. "Contratación de un estudio jurídico para que ejerza la defensa y asesoría legal" (Directiva N° 004-2015-SERVIR/GPGSC "Reglas para acceder al beneficio de Defensa y Asesoría de los Servidores y Ex Servidores Civiles" aprobada por Resolución de Presidenci</t>
  </si>
  <si>
    <t>20566605008 - RUIZ MORALES ABOGADOS S.A.C.</t>
  </si>
  <si>
    <t>120. servicio de arrendamiento de alquiler de espacios para vehiculos de la PCM</t>
  </si>
  <si>
    <t>121. SERVICIO DE SISTEMA DE POSICIONAMIENTO GLOBAL (GPS) O RASTREO Y MONITOREO SATELITAL DE LOS VEHICULOS QUE ADMINISTRA LA PRESIDENCIA DEL CONSEJO DE MINISTROS</t>
  </si>
  <si>
    <t>OS - 0000283</t>
  </si>
  <si>
    <t>122. CONTRATO 064-2021- Adquisición de una (1) Solución de Backup para la PCM</t>
  </si>
  <si>
    <t>OS - 0000293</t>
  </si>
  <si>
    <t>123. SERVICIO DE DESINSECTACION PARA LAS DISTINTAS SEDES BAJO LAADMINISTRACION DE LA PRESIDENCIA DEL CONSEJO DE MINISTROS.</t>
  </si>
  <si>
    <t>OS - 0000306</t>
  </si>
  <si>
    <t>20601000459 - CONTROLES INTEGRADOS C. CASTILLO E.I.R.L.</t>
  </si>
  <si>
    <t>124. SERVICIO DE ACONDICIONAMIENTO DE OFICINAS EN LAS INSTALACIONES DE LA SECRETARIA DE GOBIERNO Y TRANSFORMACION DIGITAL DELA PRESIDENCIA DEL CONSEJO DE MINISTROS.</t>
  </si>
  <si>
    <t>20606060492 - BITACORA ARQUITECTURA ASESORIA Y CONSTRUCCION SOCIEDAD COMERCIAL DE RESPONSABILIDAD LIMITA</t>
  </si>
  <si>
    <t>125. PROVIENE DE LA O/S 0300 (20-04-2018): DEFENSA LEGAL PARA SRA. ROCIO BARRIOS, RSG 008-2018-PCM/SG</t>
  </si>
  <si>
    <t>OS - 0000310</t>
  </si>
  <si>
    <t>10081521978 - PAREDES TRUJILLO CESAR GREGORY</t>
  </si>
  <si>
    <t>126. ORH - SERVICIO ESPECIALIZADO EN RECURSOS HUMANOS PARA LA ELABORACION DE TRES (03) INFORMES</t>
  </si>
  <si>
    <t>10096913279 - RIVERA VALDERRAMA SONIA</t>
  </si>
  <si>
    <t>127. servicio de mantenimiento para areas comunes centro MAC LIMA NORTE</t>
  </si>
  <si>
    <t>128. Proyección de servicos básicos para la sede en Palacio de Gobierno</t>
  </si>
  <si>
    <t>129. SERVICIO DE EMISION DE BOLETOS AEREOS - PCM</t>
  </si>
  <si>
    <t>OS - 0000321</t>
  </si>
  <si>
    <t>130. OPII - SERVICIO DE REGISTRO FOTOGRAFICO</t>
  </si>
  <si>
    <t>10433128571 - GONZALES VERA VICTOR MANUEL</t>
  </si>
  <si>
    <t>131. SSCS - SERVICIO DE EVALUACION DE COSTOS Y GASTOS PARA LA OPERACION Y SOSTENIBILIDAD DE LOS NUEVOS CENTROS MAC</t>
  </si>
  <si>
    <t>OS - 0000342</t>
  </si>
  <si>
    <t>132. Contrato 009-2022-PCM/OGA: SERVICIO DE DEFENSA LEGAL PARA LA EX SERVIDORA CAS CARMEN RUTH IBARCENA ESPINOZA.</t>
  </si>
  <si>
    <t>10101441038 - MEZA RIVERA DEGNIS ROBERT</t>
  </si>
  <si>
    <t>133. SSCS - SERVICIO DE ESPECIALISTA IDENTIFICACION Y ANALISIS DE MICRO LOCALIZACION</t>
  </si>
  <si>
    <t>OS - 0000353</t>
  </si>
  <si>
    <t>10404545201 - MARTINEZ RODRIGUEZ ROSA</t>
  </si>
  <si>
    <t>134. SERVICIO DE ENERGIA ELÉCTRICA DEL CENTRO MAC LORETO</t>
  </si>
  <si>
    <t>OS - 000356</t>
  </si>
  <si>
    <t>20100003199 - EMP NACIONAL DE PUERTOS S A</t>
  </si>
  <si>
    <t>135. SERVICIO DE MANTENIMIENTO PREVENTIVO DE 19 UNIDADES VEHICULARES DE LA PCM</t>
  </si>
  <si>
    <t>20510893914 - PERU PART'S &amp; SERVICE S.A.C</t>
  </si>
  <si>
    <t>136. OGAJ - SERVICIO PARA LA ELABORACION DE INFORMES TÉCNICOS LEGALES</t>
  </si>
  <si>
    <t>137. SERVICIO DE INSTALACION DE SISTEMA DE DRENAJE PARA LOS EQUIPOS DE AIRE ACONDICIONADO</t>
  </si>
  <si>
    <t>20566102278 - ALCOM PERU INGENIERIA S.A.C</t>
  </si>
  <si>
    <t>138. ADQUISICION DE REPUESTOS PARA LAS IMPRESORAS DE LOS CENTRO MAC CAJAMARCA, LIMA ESTE Y LIMA NORTE.</t>
  </si>
  <si>
    <t>OC - 0000035</t>
  </si>
  <si>
    <t>20602537324 - KINGSTORE PERU S.A.C.</t>
  </si>
  <si>
    <t>139. OGTI - SERVICIO EN LA ELABORACION DE DOCUMENTOS TÉCNICOS RELACIONADOS A LA SEGURIDAD INFORMATICA</t>
  </si>
  <si>
    <t>OS - 0000377</t>
  </si>
  <si>
    <t>10433292117 - DAVILA VILLACORTA DEEYBE</t>
  </si>
  <si>
    <t>140. Adquisición de suministros de tóner, tinta y tambor para las diferentes oficinas de la PCM</t>
  </si>
  <si>
    <t>OC - 0000036</t>
  </si>
  <si>
    <t>141. Adquisición de suministros de impresoras</t>
  </si>
  <si>
    <t>OC - 0000041</t>
  </si>
  <si>
    <t>20528156810 - GRAFITECH GLOBAL SOLUTIONS S.A.C.</t>
  </si>
  <si>
    <t>142. SERVICIO DE EMISION DE BOLETOS AÉREOS - PCM</t>
  </si>
  <si>
    <t>OS - 0000381</t>
  </si>
  <si>
    <t>143. SERVICIO DE CLOUD HOSTING POR 90 DIAS</t>
  </si>
  <si>
    <t>OS - 0000387</t>
  </si>
  <si>
    <t>144. OGTI - SSCS - ADQUISICION DE SUMINISTROS DE IMPRESORAS PARA LAS OFICINAS DE LA PCM Y LOS CENTROS MAC (TONER LEXMARK 58D4U00)</t>
  </si>
  <si>
    <t>20605914617 - TECNOLOGIA &amp; SUMINISTROS FCA E.I.R.L</t>
  </si>
  <si>
    <t>145. SERVICIO DE EMISION DE BOLETOS AÉREOS - PCM</t>
  </si>
  <si>
    <t>146. SERVICIO DE IMPLEMENTACION DE PLANOS DE DETALLE AL DISEÑO DEL SISTEMA ELÉCTRICO EN LA SEDE PALACIO DE GOBIERNO DE LA PRESIDENCIA DEL CONSEJO DE MINISTROS</t>
  </si>
  <si>
    <t>OS - 0000393</t>
  </si>
  <si>
    <t>20549226982 - DAC SOLUCIONES EN ENERGIA S.A.C.</t>
  </si>
  <si>
    <t>147. OGA - SERVICIO DE EVALUACION DE EXPEDIENTES Y PROYECCION DEINFORMES REFERIDOS A CONTRATACIONES</t>
  </si>
  <si>
    <t>10411342552 - VIVANCO MONTOYA LILLY ROCIO</t>
  </si>
  <si>
    <t>148. Servicio de agua y electricidad para el Centro MAC Moquegua</t>
  </si>
  <si>
    <t>20100070970 - SUPERMERCADOS PERUANOS SOCIEDAD ANONIMA 'O ' S.P.S.A.</t>
  </si>
  <si>
    <t>149. Servicio de agua y electricidad para el Centro MAC Huánuco</t>
  </si>
  <si>
    <t>OS - 0000399</t>
  </si>
  <si>
    <t>150. OPII - SERVICIO DE ASISTENCIA TÉCNICA EN PRENSA PARA LA REDACCION DE CONTENIDOS COMUNICACIONALES</t>
  </si>
  <si>
    <t>OS - 0000401</t>
  </si>
  <si>
    <t>151. OPII - SERVICIO DE ASISTENCIA TECNICA EN PRENSA PARA LA REDACCION DE CONTENIDOS COMUNICACIONALES</t>
  </si>
  <si>
    <t>152. OPII - SERVICIO DE GESTION Y MONITOREO DE REDES SOCIALES</t>
  </si>
  <si>
    <t>10457705081 - MANCHEGO VALDIVIA MARJORIE MIRELLA</t>
  </si>
  <si>
    <t>153. OPII - SERVICIO DE SISTEMATIZACION DE INFORMACION</t>
  </si>
  <si>
    <t>OS - 0000405</t>
  </si>
  <si>
    <t>154. OPII - SERVICIO ESPECIALIZADO DE COORDINACION DE IMAGEN INSTITUCIONAL Y PROTOCOLO</t>
  </si>
  <si>
    <t>155. OPII - SERVICIO DE SEGUIMIENTO A LA ATENCION DE REQUERIMIENTOS DE ACCESO A LA INFORMACION</t>
  </si>
  <si>
    <t>OS - 0000408</t>
  </si>
  <si>
    <t>156. OPII - SERVICIO DE PRODUCCION Y EDICION DE MATERIAL AUDIOVISUAL</t>
  </si>
  <si>
    <t>10100673776 - QUINTASI LAURA MANUEL KANILIN</t>
  </si>
  <si>
    <t>157. OPII - SERVICIO DE REDACCION DE NOTAS DE PRENSA</t>
  </si>
  <si>
    <t>10446545189 - VALDEZ ESPINOZA DAVID</t>
  </si>
  <si>
    <t>158. OGPP - SERVICIO ESPECIALIZADO EN MODERNIZACION DE LA GESTION PUBLICA.</t>
  </si>
  <si>
    <t>159. SERVICIO DE EMISION DE BOLETOS AÉREOS - PCM</t>
  </si>
  <si>
    <t>160. SERVCIOO DE INSTALACION DE SISTEMNA DE AUDIO Y VIDEO MAC LIMA SUR</t>
  </si>
  <si>
    <t>161. Servicio de asistencia técnica en prensa para la redacción de contenidos de la OPII</t>
  </si>
  <si>
    <t>10451967270 - TORRES TORRES KARLA ISABEL</t>
  </si>
  <si>
    <t>162. Servicio de registro audiovisual para la OPII</t>
  </si>
  <si>
    <t>OS - 0000424</t>
  </si>
  <si>
    <t>10422146020 - PEDRAZA ACUÑA JORGE ENRIQUE</t>
  </si>
  <si>
    <t>163. OGPP - SERVICIO ESPECAILIZADO PARA EL SEGUIMIENTO A LAS ACTIVIDADES DE PLANEAMIENTO ESTRATEGICO</t>
  </si>
  <si>
    <t>OS - 0000425</t>
  </si>
  <si>
    <t>164. DVGT - SERVICIO DE ELABORACION DE ESTADO SITUACIONAL QUE IDENTIFIQUE LOS AVANCES DE ASOCIATIVIDAD</t>
  </si>
  <si>
    <t>10400756924 - VASQUEZ CHUQUIHUACCHA CHRISTIAN CESAR</t>
  </si>
  <si>
    <t>165. OA - SERVICIO DE SEGUIMIENTO, SUPERVISION Y MONITOREO DE LAS ACCIONES DE MANTENIMIENTO DE LOS SSGG</t>
  </si>
  <si>
    <t>OS - 0000444</t>
  </si>
  <si>
    <t>166. OA - SERVICIO ESPECIALIZADO EN ASUNTOS LEGALES EN TEMAS DE ABASTECIMIENTO</t>
  </si>
  <si>
    <t>OS - 0000445</t>
  </si>
  <si>
    <t>10067965821 - LOPEZ FERNANDEZ PATRICIA VERONICA</t>
  </si>
  <si>
    <t>167. OA - SERVICIO DE ELABORACION DE INDAGACIONES DE MERCADO DE MENORES A 8UIT</t>
  </si>
  <si>
    <t>10428506168 - MANRIQUE FAZIO JOANNA HERMELINDA</t>
  </si>
  <si>
    <t>168. OA - SERVICIO DE SEGUIMIENTO A LA PROGRAMACION PRESUPUESTAL</t>
  </si>
  <si>
    <t>10714551618 - ATOCHE LIÑAN JAIRO MOISES</t>
  </si>
  <si>
    <t>169. OA - SERVICIO DE SEGUIMIENTO Y MONITOREO DE LA EJECUCION DELOS CONTRATOS EN EL MARCO DE LAS CONTRATACIONES DEL ESTADO</t>
  </si>
  <si>
    <t>OS - 0000450</t>
  </si>
  <si>
    <t>10410956484 - CAYETANO ACEVEDO BERENICE MAURICIA</t>
  </si>
  <si>
    <t>170. DVGT - SERVICIO DE ACOMPAÑAMIENTO Y ASISTENCIA TÉCNICA</t>
  </si>
  <si>
    <t>OS - 0000452</t>
  </si>
  <si>
    <t>10075342727 - MATA VARA ANDRES AVELINO</t>
  </si>
  <si>
    <t>171. SSGD - SERVICIOS PARA EL DIAGNOSTICO DE LA SITUACION DE CONFLICTOS SOCIALES DE LA REGION UCAYALI</t>
  </si>
  <si>
    <t>OS - 0000453</t>
  </si>
  <si>
    <t>10075292711 - ESCALANTE FLORES CAROLINA ROSA ELVIRA</t>
  </si>
  <si>
    <t>172. SSTSD - SERVICIO DE SUPERVISION DE INCIDENCIAS DE LA PLATAFORMA DE TRANSPARENCIA ESTANDAR</t>
  </si>
  <si>
    <t>OS - 0000460</t>
  </si>
  <si>
    <t>10447556516 - VILLEGAS CAYLLAHUA JOEL HAROLD</t>
  </si>
  <si>
    <t>173. SSTSD - SERVICIO DE MANTENIMIENTO Y SOPORTE DEL SISTEMA DE MESA DE PARTES VIRTUAL</t>
  </si>
  <si>
    <t>10405291130 - DELGADO OSTOS ARTURO EDUARDO</t>
  </si>
  <si>
    <t>174. SIP - SERVICIO DE ELABORACION DE INDICADORES FORMULACION PLAN ESTRATEGICO SECTORIAL</t>
  </si>
  <si>
    <t>15601046412 - PIÑERO MORA MARIA GABRIELA</t>
  </si>
  <si>
    <t>175. SIP - SERVICIO DE APOYO PARA LA ELABORACION DE INFORMES DE GESTION</t>
  </si>
  <si>
    <t>OS - 0000465</t>
  </si>
  <si>
    <t>10418644554 - CAMACHO LAZARTE MARIO RAFAEL</t>
  </si>
  <si>
    <t>176. OGPP - SERVICIO DE ASESORAMIENTO A LA COMISION MULTISECTORIAL CREADA POR RS N° 124-2022-PCM</t>
  </si>
  <si>
    <t>10079748698 - TAMARIZ CUENTAS HUMBERTO ANTONIO</t>
  </si>
  <si>
    <t>177. SERVICIO DE EMISION DE BOLETOS AÉREOS - PCM</t>
  </si>
  <si>
    <t>OS - 0000471</t>
  </si>
  <si>
    <t>178. SSTSD - SERVICIO DE SUPERVISION DE INCIDENCIAS DE LA PLATAFORMA DE INTEROPERABILIDAD DEL ESTADO</t>
  </si>
  <si>
    <t>10436887375 - GALINDOS MUÑOZ JAIME ROLANDO</t>
  </si>
  <si>
    <t>179. Proyección de los servicios básicos de la Sede Edificio Schell</t>
  </si>
  <si>
    <t>180. DVGT - SERVICIO DE ANALISIS Y SEGUIMIENTO DE PROCESOS PRESUPUESTALES Y ADMINISTRATIVOS</t>
  </si>
  <si>
    <t>OS - 0000479</t>
  </si>
  <si>
    <t>181. OGPP - SERVICIO DE ASESORAMIENTO A LA COMISION MULTISECTORIAL CREADA POR RS N° 124-2022-PCM</t>
  </si>
  <si>
    <t>OS - 0000480</t>
  </si>
  <si>
    <t>10427700424 - DAVILA MOSCOSO CLAUDIA LILIANA</t>
  </si>
  <si>
    <t>182. SC - SERVICIO DE ELABORACION DE UN INFORME, ENFOCADO EN LA IDENTIFICACION Y ANALISIS EN MATERIA LEGAL</t>
  </si>
  <si>
    <t>183. SSTSD - SERVICIO DE SUPERVISION DE INCIDENCIAS DE LA PLATAFORMA DE SOFTWARE PUBLICO Y DATOS ABIERTOS</t>
  </si>
  <si>
    <t>10446798681 - CODARLUPO REATEGUI KATHERINE</t>
  </si>
  <si>
    <t>184. OCG - SERVICIO PARA EL DISEÑO DE UNA PROPUESTA TÉCNICA ORIENTADA A LA ELABORACION DEL PLAN MULTIANUAL</t>
  </si>
  <si>
    <t>OS - 0000487</t>
  </si>
  <si>
    <t>10447591010 - GUEVARA CAJO FIORELLA ELIZABETH</t>
  </si>
  <si>
    <t>185. OCG - SERVICIO PARA EL DISEÑO DE UNA PROPUESTA TÉCNICA ORIENTADA A LA ELABORACION DEL PLAN MULTIANUAL</t>
  </si>
  <si>
    <t>OS - 0000488</t>
  </si>
  <si>
    <t>10432263351 - MONTENEGRO QUINTANA DIEGO JAVIER</t>
  </si>
  <si>
    <t>186. OCG - SERVICIO PARA EÑ DISEÑO DE UNA PROPUESTA TÉCNICA ORIENTADA A LA ELABORACION DEL PLAN MULTIANUAL</t>
  </si>
  <si>
    <t>OS - 0000489</t>
  </si>
  <si>
    <t>10409313791 - GRIPPA ZARATE ANA ROSA</t>
  </si>
  <si>
    <t>187. OCG - SERVICIO DE ELABORACION DE PROPUESTA TÉCNICA DE DIRECTIVA PARA LA FORMALIZACION DEL PLAN MULTIANUAL</t>
  </si>
  <si>
    <t>OS - 0000490</t>
  </si>
  <si>
    <t>10435770130 - EGO-AGUIRRE RODRIGUEZ MARIA DEL PILAR</t>
  </si>
  <si>
    <t>188. ORH - SERVICIO ESPECIALIZADO EN RECURSOS HUMANOS</t>
  </si>
  <si>
    <t>OS - 0000499</t>
  </si>
  <si>
    <t>189. SIP - SERVICIO DE ATENCION Y SEGUIMIENTO DE LA PLATAFORMA DIGITAL UNICA DE DENUNCIAS DEL CIUDADANO</t>
  </si>
  <si>
    <t>OS - 0000501</t>
  </si>
  <si>
    <t>10456792427 - DIAZ AROSEMENA WENNDY ELENA YULISSA</t>
  </si>
  <si>
    <t>190. SGSD - SERVICIO DE ELABORACION DEL DISEÑO Y MONITOREO DE LOS MATERIALES DE COMUNICACION</t>
  </si>
  <si>
    <t>10076437489 - ELERA PITTA HELGA PAOLA</t>
  </si>
  <si>
    <t>191. OGTI - SERVICIO DE DESARROLLO Y DESPLIEGUE DEL SISTEMA DE GARANTIAS Y REALIZAR PASES A PRODUCCION</t>
  </si>
  <si>
    <t>OS - 0000503</t>
  </si>
  <si>
    <t>192. OGAJ - SERVICIO DE EVALUACION DE EXPEDIENTES Y PROYECCION DE INFORMES LEGALES</t>
  </si>
  <si>
    <t>OS - 0000512</t>
  </si>
  <si>
    <t>193. OGAJ - SERVICIO DE ELABORACION DE INFORMES Y/O REPORTES DE GESTION ADMINISTRATIVA</t>
  </si>
  <si>
    <t>OS - 0000514</t>
  </si>
  <si>
    <t>194. Para el pago de servicios básicos (electricidad y agua potable) para el MAC Lima Este</t>
  </si>
  <si>
    <t>OS - 0000516</t>
  </si>
  <si>
    <t>195. PP - SERVICIOS PARA REVISION DE EXPEDIENTES JUDICIALES CONSTITUCIONALES.</t>
  </si>
  <si>
    <t>OS - 0000520</t>
  </si>
  <si>
    <t>10074834758 - ZUMAETA HUASASQUICHE PEDRO PABLO</t>
  </si>
  <si>
    <t>196. Servicio de emisión de pasajes aéreos</t>
  </si>
  <si>
    <t>OS - 0000521</t>
  </si>
  <si>
    <t>197. SC - SERVICIO DE ELABORACION DE INFORME TÉCNICO</t>
  </si>
  <si>
    <t>OS - 0000528</t>
  </si>
  <si>
    <t>198. SC - SERVICIO DE SEGUIMIENTO Y ACTUALIZACION DEL REGISTRO DE INFORMACION RESPECTO DE LAS COMISIONES</t>
  </si>
  <si>
    <t>199. SC - SERVICIO DE ELABORACION DE INFORME TÉCNICO</t>
  </si>
  <si>
    <t>OS - 0000530</t>
  </si>
  <si>
    <t>200. PP - SERVICIO DE IMPRESION DE TAPAS Y CONTRATAPAS PARA LOS LEGAJOS JUDICIALES Y ADMINISTRATIVOS</t>
  </si>
  <si>
    <t>OS - 0000533</t>
  </si>
  <si>
    <t>10096691594 - DELGADO VILCAHUAMAN RUTH</t>
  </si>
  <si>
    <t>201. CONTRATACION DEL SERVICIO DE INTERCONEXION DE PANELES DE ALARMA DEL CENTRO MAC LIMA SUR QUE PERMITA MANTENER LOS NIVELES DE SEGURIDAD FRENTE A SUCESOS DE EMERGENCIA (INCENDIO, ROBOS, ANIEGOS).</t>
  </si>
  <si>
    <t>OS - 0000536</t>
  </si>
  <si>
    <t>202. OA - SERVICIO DE ASISTENCIA ADMINISTRATIVA EN LA SEDE SCHELL PARA LA COORDINACION DE SERVICIOS</t>
  </si>
  <si>
    <t>OS - 0000537</t>
  </si>
  <si>
    <t>203. OPII - ADQUISICION DE CAMARA FOTOGRAFICA PROFESIONAL</t>
  </si>
  <si>
    <t>OC - 0000094</t>
  </si>
  <si>
    <t>20100340438 - REPRODATA S.A.C.</t>
  </si>
  <si>
    <t>204. SERVICIO DE EMISION DE BOLETOS AEREOS - PCM</t>
  </si>
  <si>
    <t>OS - 0000540</t>
  </si>
  <si>
    <t>205. DVGT - SERVICIO DE DIAGNOSTICO Y PROPUESTAS DE MEJORA EN LAGESTION DE INVERSIONES</t>
  </si>
  <si>
    <t>OS - 0000549</t>
  </si>
  <si>
    <t>10086684930 - SOLDEVILLA HUAYLLANI TEODOSIO</t>
  </si>
  <si>
    <t>206. OGTI - SERVICIO DE DESARROLLO DE NUEVAS FUNCIONALIDADES Y EL MANTENIMIENTO CORRECTIVO DEL SISTEMAS</t>
  </si>
  <si>
    <t>OS - 0000548</t>
  </si>
  <si>
    <t>207. SSCS - ADQUISICION E INSTALACION DE SEPARADORES DE VIDRIO, PANELES CON BANDAJE PORTAPAPELES Y PARANTES DE ALUMINIO CON LETREROS PARA ESCRITORIOS DE ATENCION DEL CENTRO MAC LIMA SUR</t>
  </si>
  <si>
    <t>20601590221 - ROMA SOLUCIONES INTEGRALES E.I.R.L.</t>
  </si>
  <si>
    <t>208. ORH - SERVICIO ESPECIALIZADO EN RECURSOS HUMANOS PARA LA ASISTENCIA EN LOS PROCESOS DE LOS SUBSISTEMAS DEL SISTEMAS ADMINISTRATIVO DE GESTION DE RECURSOS HUMANOS</t>
  </si>
  <si>
    <t>OS - 0000552</t>
  </si>
  <si>
    <t>10420888762 - LEON ZELADA RICHARD ANTHONY</t>
  </si>
  <si>
    <t>209. OGTI - SERVICIO ESPECIALIZADO PARA LA ELABORACION DEL INFORME DE LA SITUACION ACTUAL DE GOBIERNO DIGITAL</t>
  </si>
  <si>
    <t>OS - 0000553</t>
  </si>
  <si>
    <t>210. DVGT - SERVICIO PARA FORMULAR EL INDICADOR DE POLITICA QUE AGRUPE LA MAYOR CANTIDAD DE ACTIVIDADES QUE SE DESARROLAN ENEL AMBTO MARITIMO</t>
  </si>
  <si>
    <t>10075928594 - MORALES SANCHEZ ANGELA BEATRIZ</t>
  </si>
  <si>
    <t>211. OA - SSCS - ADQUISICION DE PAPEL HIGIENICO DE 550 MTS PARA LAS DEPENDENCIAS DE LA PCM Y CENTROS MAC</t>
  </si>
  <si>
    <t>OC - 0000101</t>
  </si>
  <si>
    <t>20606045680 - 'M &amp; J SUMINISTROS MULTIPLES' E.I.R.L.</t>
  </si>
  <si>
    <t>212. OGTI - SERVICIO DE ANALISIS Y GESTION DE GOBIERNO DE DATOS DE LAS BASES DE DATOS DE LOS SISTEMAS INFORMATICOS MISIONALES Y ADMINISTRATIVOS</t>
  </si>
  <si>
    <t>OS - 0000565</t>
  </si>
  <si>
    <t>10401305900 - MORA ALFEREZ JULIO DENIS</t>
  </si>
  <si>
    <t>213. OA - ADQUISICION DE PAPEL TOALLA HOJA SIMPLE POR 200 METROSPERIODO 3 MESES</t>
  </si>
  <si>
    <t>20607916439 - PRODUCTOS ECOLOGICOS DE LIMPIEZA SOCIEDAD ANONIMA CERRADA</t>
  </si>
  <si>
    <t>214. DVGT - SERVICIO DE EABORACION DE UNA PROPUESTA DE TRABAJO PARA EL DISEÑO Y FORMULACION DE UN A POLITICA NACIONAL DE DIALOGO</t>
  </si>
  <si>
    <t>10046494721 - PAREDES DIEZ CANSECO PASTOR HUMBERTO</t>
  </si>
  <si>
    <t>215. SSCS - SERVICIO DE SUSCRIPCION ANUAL DE TRES (03) LICENCIASDE SOFTWARE DE DISEÑO ASISTIDO POR COMPUTADORA PARA DIBUJO 2D Y MODELADO 3D</t>
  </si>
  <si>
    <t>OS - 0000569</t>
  </si>
  <si>
    <t>20264180971 - PROFILE CONSULTING GROUP SOCIEDAD ANONIMA CERRADA - PROFILE CONSULTING GROUP S.A.C.</t>
  </si>
  <si>
    <t>216. SC - SERVICIO DE ELABORACION DE UN INFORME TÉCNICO SOBRE ELSEGUIMIENTO E IMPULSO AL CUMPLIMIENTO DE LAS OBLIGACIONES REGLAMENTARIAS A CARGO DEL PODER EJECUTIVO</t>
  </si>
  <si>
    <t>OS - 0000574</t>
  </si>
  <si>
    <t>217. IMPRESORA MULTIFUNCIONAL A COLOR DE PISO A3</t>
  </si>
  <si>
    <t>OC - 0000113</t>
  </si>
  <si>
    <t>20107903951 - TRADING SERVICE M&amp;A SRLTDA</t>
  </si>
  <si>
    <t>218. IMPRESORA MULTIFUNCIONAL PISO B/N A3</t>
  </si>
  <si>
    <t>219. IMPRESORA MULTIFUNCIONAL DE PISO B/N A4</t>
  </si>
  <si>
    <t>OC - 0000115</t>
  </si>
  <si>
    <t>20512406425 - JL SUPPORT AND SERVICES S.A.C - JL SERVICES S.A.C</t>
  </si>
  <si>
    <t>220. IMPRESORA MULTIFUNCIONAL DE MESA B/N A4</t>
  </si>
  <si>
    <t>OC - 0000116</t>
  </si>
  <si>
    <t>20600871855 - CORP DEPA S.A.C.</t>
  </si>
  <si>
    <t>221. GA - SERVICIO DE APOYO LEGAL EFECTUANDO LA ELABORACION, REVISION, ANALISIS, MONITOREO Y SEGUIMIENTO DE PROYECTOS NORMATIVOS Y/O SIMILARES</t>
  </si>
  <si>
    <t>10423607667 - CAMPOMANES RAMIREZ RAQUEL SADITH</t>
  </si>
  <si>
    <t>222. OGPP - SERVICIO DE APOYO EN LA FORMULACION, MODIFICACION, SEGUIMIENTO Y EVALUACION DE LOS INSTRUMENTOS DE PLANEAMIENTO A CORTO Y MEDIANO PLAZO</t>
  </si>
  <si>
    <t>10096491072 - CASTAÑEDA PEÑA ANA LUZ</t>
  </si>
  <si>
    <t>223. Servicio de emisión de pasajes aéreos</t>
  </si>
  <si>
    <t>OS - 0000579</t>
  </si>
  <si>
    <t>224. Por el servicio de publicación de Declaraciones Juradas de Ingresos, Bienes y Rentas en el Diario Oficial El Peruano, de acuerdo a las condiciones establecidas en el Convenio Marco de Cooperación Interinstitucional vigente.</t>
  </si>
  <si>
    <t>225. OA - SERVICIO DE MENSAJERIA LOCAL Y NACIONAL DE LA PRESIDENCIA DEL CONSEJO DE MINISTROS</t>
  </si>
  <si>
    <t>OS - 0000581</t>
  </si>
  <si>
    <t>20524674891 - MITO COURIER S.A.C.</t>
  </si>
  <si>
    <t>226. DVGT - SERVICIO DE ACOMPAÑAMIENTO Y ASISTENCIA TÉCNICA A LAS ACTIVIDADES Y REUNIONES DE ARTICULACION DE LA PLATAFORMA DE COORDINACION EN EL MARCO DEL CONAGERD</t>
  </si>
  <si>
    <t>OS - 0000589</t>
  </si>
  <si>
    <t>10038461147 - MAMANI SALINAS ALFREDO</t>
  </si>
  <si>
    <t>227. CONTRATACION DEL SERVICIO DE MANTENIMIENTO CORRECTIVO DE LAS IMPRESORAS DEL CENTRO MAC AREQUIPA</t>
  </si>
  <si>
    <t>OS - 591</t>
  </si>
  <si>
    <t>20558043386 - GO FOR TECH S.R.L.</t>
  </si>
  <si>
    <t>228. ORH - SERVICIO ESPECIALIZADO EN RECURSOS HUMANOS PARA LA GESTION DE LOS PROCESOS DEL SUBSISTEMA DE GESTION DE RELACIONES HUMANAS Y SOCIALES</t>
  </si>
  <si>
    <t>10005151207 - SALAS CHACON CARLA MAGALY</t>
  </si>
  <si>
    <t>229. SA - SERVICIO DE APOYO ADMINISTRATIVO PARA EL SEGUIMIENTO YMONITOREO DE LAS TAREAS DE LA SA</t>
  </si>
  <si>
    <t>OS - 0000596</t>
  </si>
  <si>
    <t>230. SERVICIO DE EMISION DE BOLETOS AEREOS - PCM</t>
  </si>
  <si>
    <t>231. SC - SERVICIO DE ELABORACION DE UN INFORME TÉCNICO QUE IDENTIFIQUE EL NIVEL DE ATENCION DE LOS PEDIDOS DE INFORMACION PROVENIENTES DEL CONGRESO DE LA REPUBLICA</t>
  </si>
  <si>
    <t>OS - 0000603</t>
  </si>
  <si>
    <t>232. OA - SERVICIO ESPECIALIZADO EN TRANSPORTE</t>
  </si>
  <si>
    <t>OS - 0000605</t>
  </si>
  <si>
    <t>233. SIP - SERVICIO DE ANALISIS, DISEÑO, DESARROLLO E IMPLEMENTACION DEL SISTEMA (APLICATIVO) PARA EL SEGUIMIENTO Y MONITOREO DE ACTIVIDADES DE LAS COMISIONES REGIONALES ANTICORRUPCION</t>
  </si>
  <si>
    <t>OS - 0000610</t>
  </si>
  <si>
    <t>234. OGTI - SSCS - ADQUISICION DE SUMINISTROS DE IMPRESORAS PARALAS OFICINAS DE LA PCM Y LOS CENTROS MAC (TONER LEXMARK 56F4U00)</t>
  </si>
  <si>
    <t>OC - 0000121</t>
  </si>
  <si>
    <t>235. OA - SERVICIO DE REGISTRO Y CONCILIACION DE LOS BIENES PATRIMONIALES</t>
  </si>
  <si>
    <t>OS - 0000614</t>
  </si>
  <si>
    <t>236. ADQUISICION DE COMPUTADORAS PORTATILES</t>
  </si>
  <si>
    <t>OC - 0000122</t>
  </si>
  <si>
    <t>20608949284 - MODERNET PERU S.A.C.</t>
  </si>
  <si>
    <t>237. SSCS - SERVICIO DE SUPERVISION PARA EL CENTRO DE MEJOR ATENCION AL CIUDADANO - MAC LA LIBERTAD</t>
  </si>
  <si>
    <t>10181492398 - ALVAN CABANILLAS DAVID REYNALDO</t>
  </si>
  <si>
    <t>238. OGTI - SERVICIO DE MANTENIMIENTO EVOLUTIVO Y/O CORRECTIVO DE LOS SISTEMAS INFORMATICOS MISIONALES Y/O ADMINISTRATIVOS</t>
  </si>
  <si>
    <t>OS - 0000623</t>
  </si>
  <si>
    <t>10419460082 - CUYA YAGUANA JOSE MANUEL</t>
  </si>
  <si>
    <t>239. SSCS-ADQUISICION DE UPS PARA LA OPERACION DEL CENTRO MAC LIMA NORTE DE PCM</t>
  </si>
  <si>
    <t>OC - 0000123</t>
  </si>
  <si>
    <t>20600814878 - S &amp; G ELECTRIC S.A.C.</t>
  </si>
  <si>
    <t>240. OGPP - SERVICIO DE ASESORAMIENTO TÉCNICO ESPECIALIZADO ASOCIADAS A LAS ACTIVIDADES DE LA OGPP</t>
  </si>
  <si>
    <t>10295530788 - JORDAN MEDINA FREDY</t>
  </si>
  <si>
    <t>241. COMPONENTES PARA EL MEJORAMIENTO DEL SISTEMA DE BOMBEO DE AGUA EN LA SEDE EFICIO PALACIO DE LA PCM</t>
  </si>
  <si>
    <t>OC - 0000125</t>
  </si>
  <si>
    <t>20602009247 - CORPORACION MOTOR PUMPS S.A.C.</t>
  </si>
  <si>
    <t>242. SDOT - SERVICIO DE APOYO PARA LA CLASIFICACION Y ORDENAMIENTO DE ARCHIVOS</t>
  </si>
  <si>
    <t>OS - 0000632</t>
  </si>
  <si>
    <t>10095420449 - REY ALVA ELSA PATRICIA</t>
  </si>
  <si>
    <t>243. SSCS - SERVICIO PLATAFORMA MAC EXPRESS - MAC HUANUCO</t>
  </si>
  <si>
    <t>10730374408 - VILLEGAS ROJAS MARITZA MELINA</t>
  </si>
  <si>
    <t>244. SSTSD - SERVICIO DE ASISTENCIA TÉCNICA ORIENTADA A LA ARQUITECTURA DIGITAL DEL MODELO DE GESTION DOCUMENTAL Y EL COMPONENTE DE LA MESA DE PARTES VIRTUAL</t>
  </si>
  <si>
    <t>OS - 0000640</t>
  </si>
  <si>
    <t>10464522641 - FLORES MEDINA JAMES ABRAHAM</t>
  </si>
  <si>
    <t>245. SSCS - SERVICIO DE SOPORTE INFORMATICO PARA EL CENTRO DE MEJOR ATENCION AL CIUDADANO - MAC LA LIBERTAD</t>
  </si>
  <si>
    <t>OS - 0000641</t>
  </si>
  <si>
    <t>10707802702 - QUEZADA ASCENCIO DANIEL YSMAEL</t>
  </si>
  <si>
    <t>246. ORH - SERVICIO DE ASISTENCIA SOCIAL PARA LA OFICINA DE RECURSOS HUMANOS DE LA PCM</t>
  </si>
  <si>
    <t>OS - 0000644</t>
  </si>
  <si>
    <t>10106725026 - TAIPE MERCADO VANESSA PILAR</t>
  </si>
  <si>
    <t>247. OCG - SERVICIO ESPECIALIZADO PARA LA IDENTIFICACION Y SEGUIMIENTO AL CUMPLIMIENTO DE LAS ACTIVIDADES Y COMPROMISOS DEL GOBIERNO EN EL MARCO DE LAS POLITICAS PUBLICAS, DURANTE LOS PERIODOS COMPRENDIDOS ENTRE JULIO HASTA DICIEMBRE DE 2021 Y E</t>
  </si>
  <si>
    <t>10098022762 - ORTEGA MATUTE MARA</t>
  </si>
  <si>
    <t>248. SSGC - SERVICIO DE ANALISIS DE COMPROMISOS DERIVADOS DE ESPACIOS DE DIALOGO Y DESARROLLO DE REUNIONES ESPECIALIZADAS ENEL SEGUIMIENTO DE ACUERDOS EN LA UT CENTRO</t>
  </si>
  <si>
    <t>249. SERVICIO DE EMISION DE BOLETOS AEREOS - PCM</t>
  </si>
  <si>
    <t>250. SSSAR- SERVICIO DE PREPARACION TÉCNICO LEGAL A ENTIDADES PUBLICAS PARA LA PRESENTACION FORMAL</t>
  </si>
  <si>
    <t>OS - 0000653</t>
  </si>
  <si>
    <t>10417717175 - FALCONI LAOS JOSE GUSTAVO</t>
  </si>
  <si>
    <t>251. OPII - SERVICIO DE COORDINACION EN PROTOCOLO Y COMUNICACIONINTERNA DE LAS ACTIVIDADES OFICIALES</t>
  </si>
  <si>
    <t>OS - 0000654</t>
  </si>
  <si>
    <t>252. OPII - SERVICIO DE MONITOREO Y ANALISIS DE REDES SOCIALES DE LAS ACTIVIDADES DE LA OPII</t>
  </si>
  <si>
    <t>OS - 0000655</t>
  </si>
  <si>
    <t>10482391562 - MEDINA CARLES MAROLY MISHELL</t>
  </si>
  <si>
    <t>253. OPII - SERVICIO DE CONSOLIDACION Y SISTEMATIZACION DE INFORMACION RELACIONADA AL PORTAL DE TRANSPARENCIA</t>
  </si>
  <si>
    <t>254. OPII - SERVICIO DE ANALISIS DE NOTICIAS DE NOTICIAS Y PUBLICACIONES EN MEDIOS DE COMUNICACION</t>
  </si>
  <si>
    <t>10460287907 - REQUENA CADILLO ANTHONY PAOLO</t>
  </si>
  <si>
    <t>255. OPII - SERVICIO DE DISEÑO DE PIEZAS GRAFICAS EN EL MARCO DELAS ACTIVIDADES DE LA OPII</t>
  </si>
  <si>
    <t>10434181823 - RAYMUNDO PINEDA CRISTHIAN RODOLFO</t>
  </si>
  <si>
    <t>256. OPII - SERVICIO REDACCION DE DOCUMENTOS COMUNICACIONALES Y NOTAS DE PRENSA SOBRE LAS ACTIVIDADES DE PCM</t>
  </si>
  <si>
    <t>OS - 0000664</t>
  </si>
  <si>
    <t>257. OPII - SERVICIO DE REDACCION Y EDICION DE TEXTOS COMUNICACIONALES SOBRE LAS ACTIVIDADES DE LA PCM</t>
  </si>
  <si>
    <t>OS - 0000665</t>
  </si>
  <si>
    <t>258. OPII - SERVICIO PARA REALIZAR LAS COORDINACIONES CORRESPONDIENTES, CON EL FIN DE BRINDAR RESPUESTAS</t>
  </si>
  <si>
    <t>OS - 0000666</t>
  </si>
  <si>
    <t>259. OPII - SERVICIO DE REGISTRO FOTOGRAFICO Y EDICION DE FOTOGRAFIAS DE LOS EVENTOS INSTITUCIONALES Y ACTIVIDADES PUBLICAS QUE REALIZA LA PCM</t>
  </si>
  <si>
    <t>OS - 0000667</t>
  </si>
  <si>
    <t>260. OPII - SERVICIO REGISTRO FOTOGRAFICO DE LOS EVENTOS OFICIALES , CONFERENCIAS DE PRENSA Y OTRA ACTIVIDADES CON LAS AUTORIDADES DE LA PCM</t>
  </si>
  <si>
    <t>OS - 0000668</t>
  </si>
  <si>
    <t>261. Pago por los servicios de energia electrica para el Mac Loreto en merito al Convenio de Colaboracion Institucional de Cesion en Uso celebrado entre la PCM Y ENAPU. Contrato de suministro de electricidad en baja tensión BT 100667786 SUSCRITO ENTRE PCM Y E</t>
  </si>
  <si>
    <t>OS - 0000669</t>
  </si>
  <si>
    <t>20103795631 - EMP REG DE SERV PUBLICO DE ELECTRICIDAD</t>
  </si>
  <si>
    <t>262. OA - SSCS -  ADQUISICIÓN DE PAPEL BOND PARA LAS OFICINAS DE PCM Y CENTROS MAC'S</t>
  </si>
  <si>
    <t>OC - 0000142</t>
  </si>
  <si>
    <t>20505178611 - ALMACENERA MERCANTIL SOCIEDAD COMERCIAL DE RESPONSABILIDAD LIMITADA</t>
  </si>
  <si>
    <t>263. SERVICIO DE INTERCONEXION DE PANELES DE ALARMAS DEL CENTRO MAC CAJAMARCA DE LA PRESIDENCIA DEL CONSEJO DE MINISTROS</t>
  </si>
  <si>
    <t>OS - 0000681</t>
  </si>
  <si>
    <t>20509904783 - TECNOLOGIA Y SISTEMAS DE TELECOMUNICACIONES S.A.C.</t>
  </si>
  <si>
    <t>264. SERVICIO DE EMISION DE BOLETOS AEREOS - PCM</t>
  </si>
  <si>
    <t>OS - 0000683</t>
  </si>
  <si>
    <t>265. OGAJ - SERVICIO DE EVALUACION DE EXPEDIENTES Y PROYECCION DE INFORMES LEGALES</t>
  </si>
  <si>
    <t>OS - 0000688</t>
  </si>
  <si>
    <t>266. ORH - SERVICIO ESPECIALIZADO EN RECURSOS HUMANOS PARA LA GESTION DEL DESARROLLO DE MANDOS MEDIOS DE LA PCM</t>
  </si>
  <si>
    <t>OS - 0000689</t>
  </si>
  <si>
    <t>10418942725 - ROSPIGLIOSI ORBEGOSO BRIGITTE VANESSA</t>
  </si>
  <si>
    <t>267. SD - SERVICIO PARA REALIZAR UNA PROPUESTA DE MEJORA EN EL SEGUIMIENTO DE INFORMACION ADMINISTRATIVA</t>
  </si>
  <si>
    <t>10464462771 - SANCHEZ GONZALES EDWIN FELIX</t>
  </si>
  <si>
    <t>268. Adquisición e instalación de un (01) Sistema de control de acceso biométrico para la ECERNEP</t>
  </si>
  <si>
    <t>OC - 0000146</t>
  </si>
  <si>
    <t>269. Contrato de prestación de servicios de asesoramiento por laCooperación Internacional para experto integrado del Programa CIM/GIZ</t>
  </si>
  <si>
    <t>OS - 0000697</t>
  </si>
  <si>
    <t>270. SERVICIO DE INTERNET MAC LA LIBERTAD</t>
  </si>
  <si>
    <t>OS - 0000699</t>
  </si>
  <si>
    <t>20532956901 - GRUPO TECHNOLOGIES S.A.C.</t>
  </si>
  <si>
    <t>271. OPII - SERVICIO DE COBERTURA Y EDICION DE MATERIAL AUDIOVISUAL</t>
  </si>
  <si>
    <t>OS - 0000700</t>
  </si>
  <si>
    <t>272. OPII - SERVICIO DE PRODUCCION Y EDICION DE MATERIAL AUDIOVISUAL</t>
  </si>
  <si>
    <t>OS - 0000701</t>
  </si>
  <si>
    <t>273. OPII - SERVICIO ESPECIALIZADO DE COORDINACION DE IMAGEN INSTITUCIONAL Y PROTOCOLO</t>
  </si>
  <si>
    <t>OS - 0000702</t>
  </si>
  <si>
    <t>274. OGPP - SERVICIO DE ASISTENCIA TÉCNICA ESPECIALIZADA PARA REALIZAR ACCIONES DE SEGUIMIENTO</t>
  </si>
  <si>
    <t>OS - 0000708</t>
  </si>
  <si>
    <t>275. SERVICIO DE EMISION DE BOLETOS AEREOS - PCM</t>
  </si>
  <si>
    <t>OS - 0000707</t>
  </si>
  <si>
    <t>276. OPII - SERVICIO DE MONITOREO DE REDES SOCIALES Y SEGUIMIENTO INFORMATIVO PERIODISTICO</t>
  </si>
  <si>
    <t>OS - 0000718</t>
  </si>
  <si>
    <t>277. SSGD- SERVICIOS PARA LA GESTION Y ARTICULACION TERRITORIAL DE LOS COMPROMISOS EN EL MARCO DE LA MESA TÉCNICA DE DESARROLLO SOBRE LA PROBLEMATICA DE LA PROVINCIA DE CONDORCANQUI - REGION AMAZONAS</t>
  </si>
  <si>
    <t>OS - 0000721</t>
  </si>
  <si>
    <t>10434251635 - MUÑOZ AREVALO ANDY CHRISTIAN</t>
  </si>
  <si>
    <t>278. OA - SERVICIO PARA LA ELABORACION DE ORDENES DE COMPRA O SERVICIO DE CONTRATACIONES MENORES A 8UIT</t>
  </si>
  <si>
    <t>OS - 0000724</t>
  </si>
  <si>
    <t>279. OA - SERVICIO DE LA EJECUCION DE LOS CONTRATOS DE CONTRATACIONES DEL ESTADO A CARGO DE LA OA</t>
  </si>
  <si>
    <t>280. OA - SERVICIO DE SEGUIMIENTO Y MONITOREO DE LAS ACTIVIDADESA CARGO DE SERVICIO GENERALES</t>
  </si>
  <si>
    <t>281. OA - SERVICIO DE ATENCION DE LA PROGRAMACION LOGISTICA Y PRESUPUESTO</t>
  </si>
  <si>
    <t>OS - 0000728</t>
  </si>
  <si>
    <t>282. OA - SERVICIO DE ASISTENCIA LEGAL EN CONTRATACIONES DEL ESTADO</t>
  </si>
  <si>
    <t>OS - 0000732</t>
  </si>
  <si>
    <t>283. ADQUISICION DE CAJONERAS, ESCRITORIOSDE ATENCION, SEPARADORES DE VIDRIO, PANELES CON BANDEJA PORTA APELES Y PARANTES DEALUMINIO CON LETREROS DEL CENTRO MAC CAJAMARCA.</t>
  </si>
  <si>
    <t>OC - 0000155</t>
  </si>
  <si>
    <t>284. SSCS - SERVICIO DE MONITOREO DE ACTIVIDADES PARA EL MAC CAJAMARCA</t>
  </si>
  <si>
    <t>OS - 0000736</t>
  </si>
  <si>
    <t>285. OGA - SERVICIO PROFESIONAL EN ARQUITECTURA PARA LA EVALUACION DE CONSISTENCIA DEL EXPEDIENTE TÉCNICO</t>
  </si>
  <si>
    <t>OS - 0000738</t>
  </si>
  <si>
    <t>286. SSCS - SERVICIO PLATAFORMA MAC EXPRESS PARA EL MAC LA LIBERTAD</t>
  </si>
  <si>
    <t>10473663223 - FERNANDEZ ASENCIO GENESIS MARIA</t>
  </si>
  <si>
    <t>287. SSCS - SERVICIO DE SUPERVISION PARA EL CENTRO DE ATENCION AL CIUDADANO - MAC LIMA ESTE</t>
  </si>
  <si>
    <t>10400408128 - RIVERA GUTIERREZ DALIA</t>
  </si>
  <si>
    <t>288. SSCS - ADQUISICION DE TELEVISORES PARA EL CENTRO MAC LIMA NORTE</t>
  </si>
  <si>
    <t>OC - 0000161</t>
  </si>
  <si>
    <t>20600249071 - TECHNET GROUP SOCIEDAD ANONIMA CERRADA - TECHNET GROUP S.A.C.</t>
  </si>
  <si>
    <t>289. Servicio de suscripción anual de seis (06) licencias de software de diseño gráfico</t>
  </si>
  <si>
    <t>290. SSCS - SERVICIO DE SOPORTE INFORMATICO PARA EN CENTRO DE MEJOR ATENCION AL CIUDADANO - MAC LA LIBERTAD</t>
  </si>
  <si>
    <t>10468368604 - ESPINOZA RIVAS HERNAN</t>
  </si>
  <si>
    <t>291. Reembolso de gastos de energía eléctrica y agua potable para el Centro MAC Lima Sur</t>
  </si>
  <si>
    <t>292. SSCS - SERVICIO DE PLATAFORMA DE MAC EXPRESS PARA EL CENTRODE MEJOR ATENCION AL CIUDADANO - MAC LIMA SUR</t>
  </si>
  <si>
    <t>10424485042 - GOICOCHEA PAREDES SUSAN</t>
  </si>
  <si>
    <t>293. SSGC - SERVICIO DE ANALISIS EN LA UT NORTE TANTO DE ACTAS CON COMPROMISOS SUSCRITAS EN ESPACIOS DE DIALOGO DE CASOS REGISTRADOS POR LA SGSD</t>
  </si>
  <si>
    <t>294. SERVICIO DE EMISION DE BOLETOS AEREOS - PCM</t>
  </si>
  <si>
    <t>OS - 0000760</t>
  </si>
  <si>
    <t>295. OPII - SERVICIO DE ELABORACION DE NOTAS DE PRENSA SOBRE LASACTIVIDADES DE LA PCM</t>
  </si>
  <si>
    <t>OS - 0000768</t>
  </si>
  <si>
    <t>10005152190 - GUERRERO DE LUNA ZARATE RENZO</t>
  </si>
  <si>
    <t>296. SGSD - SERVICIO PARA QUE DESARROLLE UN PLAN DE COMUNICACIONES Y ELABORE EL DISEÑO Y MONITOREO DE LOS MATERIALES DE COMUNICACION</t>
  </si>
  <si>
    <t>OS - 0000769</t>
  </si>
  <si>
    <t>10103932641 - ACUÑA VELASQUEZ JULIO</t>
  </si>
  <si>
    <t>297. SC - SERVICIO DE ELABORACION DE UN INFORME TÉCNICO EN TORNOA LOS AVANCES DE LOS PROCESOS DE REGLAMENTACION NORMATIVA PROCEDENTE DEL CONGRESO DE LA REPUBLICA Y LA CIUDADANIA EN GENERAL</t>
  </si>
  <si>
    <t>OS - 0000770</t>
  </si>
  <si>
    <t>298. DVGT - SERVICIO DE ASISTENCIA TÉCNICA Y SEGUIMIENTO A LA CARTERA DE INVERSIONES DE LA MESA TÉCNICA DEL VRAEM</t>
  </si>
  <si>
    <t>OS - 0000775</t>
  </si>
  <si>
    <t>299. SERVICIO DE EMISION DE BOLETOS AEREOS - PCM</t>
  </si>
  <si>
    <t>OS - 0000778</t>
  </si>
  <si>
    <t>300. SGSD - SERVICIO EN LA REVISION Y ATENCION DE LOS PEDIDOS CONGRESALES QUE INGRESAN A LA SGSD</t>
  </si>
  <si>
    <t>10431073400 - CARLOS INGA MELINA</t>
  </si>
  <si>
    <t>301. SSGD - SERVICIO PARA EL DIAGNOSTICO, PREVENCION Y SEGUIMIENTO DE LOS CASOS DE LA SITUACION DE LOS CONFLICTOS SOCIALES EN LA PROVINCIA DE GRAU</t>
  </si>
  <si>
    <t>OS - 0000782</t>
  </si>
  <si>
    <t>10449400661 - TAYPE INCA HENRY</t>
  </si>
  <si>
    <t>302. SSCS - SERVICIO DE SOPORTE INFORMATICO PARA EL CENTRO DE MEJOR ATENCION AL CIUDADANO - MAC UCAYALI</t>
  </si>
  <si>
    <t>OS - 0000783</t>
  </si>
  <si>
    <t>10458862791 - VASQUEZ CAUPER ALEX</t>
  </si>
  <si>
    <t>303. SSCS - MANTENKMIENTO DE SILLAS BUTACAS Y BANCAS MAC AREQUIPA</t>
  </si>
  <si>
    <t>OS - 0000784</t>
  </si>
  <si>
    <t>20522299015 - DISEÑOS 5V S.A.C</t>
  </si>
  <si>
    <t>304. SGTD-ADQUISICION DE PANTALLAS LCD</t>
  </si>
  <si>
    <t>OC - 0000175</t>
  </si>
  <si>
    <t>20535954489 - 3D STORE SOCIEDAD ANONIMA CERRADA - 3D STORE S.A.C.</t>
  </si>
  <si>
    <t>305. ADQUISICION DE EQUIPOS DE COMPUTO PARA EL CENTRO MAC LIMA NORTE</t>
  </si>
  <si>
    <t>OC - 0000176</t>
  </si>
  <si>
    <t>20601709300 - CONSORCIO ALPHA &amp; OMEGA SOCIEDAD ANONIMA CERRADA</t>
  </si>
  <si>
    <t>306. SSCS - SERVICIO DE SUPERVISION PARA EL CENTRO DE MEJOR ATENCION AL CIUDADANO - MAC UCAYALI</t>
  </si>
  <si>
    <t>OS - 0000804</t>
  </si>
  <si>
    <t>10452095969 - GOMEZ KUCH FELIPE CARLOS</t>
  </si>
  <si>
    <t>307. SD - SERVICIO DE APOYO ESPECIALIZADO EN MATERIA TÉCNICO-LEGAL Y DE GESTION PUBLICA PARA LA IMPLEMENTACION DE LOS MECANISMOS E INSTRUMENTOS DE COORDINACION EN EL TERRITORIO, DESARROLLADOS POR LA SD</t>
  </si>
  <si>
    <t>OS - 0000805</t>
  </si>
  <si>
    <t>10081563093 - REGALADO ECHEVARRIA ROSARIO</t>
  </si>
  <si>
    <t>308. OGTI - SERVICIO PARA LA ADMINISTRACION Y SUPERVISION DE LA SEGURIDAD Y DE PROYECTOS TI DE INFRAESTRUCTURA TECNOLOGICA DE LAS SEDES DE LA PCM</t>
  </si>
  <si>
    <t>OS - 0000806</t>
  </si>
  <si>
    <t>309. SC - SERVICIO DE APOYO EN LA MODIFICACION, SEGUIMIENTO Y EVALUACION DE LOS INSTRUMENTOS DE PLANEAMIENTO Y DE DOCUMENTACION ADMINISTRATIVA</t>
  </si>
  <si>
    <t>OS - 0000807</t>
  </si>
  <si>
    <t>310. OGA - SERVICIO ESPECIALIZADO EN MATERIA LEGAL EN GESTION PUBLICA</t>
  </si>
  <si>
    <t>OS - 0000809</t>
  </si>
  <si>
    <t>311. SERVICIO DE EMISION DE BOLETOS AEREOS - PCM</t>
  </si>
  <si>
    <t>OS - 0000808</t>
  </si>
  <si>
    <t>312. SSCS - SERVICIO DE SOPORTE INFORMATICO PARA EL CENTRO DE MEJOR ATENCION AL CIUDADANO - MAC UCAYALI</t>
  </si>
  <si>
    <t>OS - 0000814</t>
  </si>
  <si>
    <t>10432911093 - NUÑEZ SALCEDO DENNYS ALEXIS</t>
  </si>
  <si>
    <t>313. SD - SERVICIO DE REGISTRO, CONSOLIDACION Y SISTEMATIZACION DE INFORMES Y REPORTES DE LAS ACTIVIDADES</t>
  </si>
  <si>
    <t>OS - 0000815</t>
  </si>
  <si>
    <t>10423620477 - VEGA FERNANDEZ MALVINA FELICITAS</t>
  </si>
  <si>
    <t>314. GA - SERVICIO DE PARA COADYUVAR CON LA CONDUCCION DE LAS RELACIONES ENTRE PODER EJECUTIVO Y EL PODER LEGISLATIVO</t>
  </si>
  <si>
    <t>OS - 0000818</t>
  </si>
  <si>
    <t>10472840580 - VILLANTOY GOMEZ EDSON JHAIRZINIO</t>
  </si>
  <si>
    <t>315. ADQUISICION DE CALZADOS HOMBRE VERANO E INVIERNO PARA EL PERSONAL 276 DE LA PCM</t>
  </si>
  <si>
    <t>OC - 0000184</t>
  </si>
  <si>
    <t>20172837400 - SHOES LION'S CORPORATION  S.A.</t>
  </si>
  <si>
    <t>316. ADQUISICION DE CALZADOS DAMAS VERANO E INVIERNO PARA EL PERSONAL 276 DE LA PCM</t>
  </si>
  <si>
    <t>OC - 0000185</t>
  </si>
  <si>
    <t>20109214222 - TIENDAS TANGUIS SRL</t>
  </si>
  <si>
    <t>317. OGPP - SERVICIO ESPECIALIZADO DE REESTRUCTURACION DEL MAPA DE PROCESOS DE LA PCM</t>
  </si>
  <si>
    <t>OS - 0000821</t>
  </si>
  <si>
    <t>10437471032 - LOPEZ CASTRO FERNANDO CHRISTIAN</t>
  </si>
  <si>
    <t>318. GA - SERVICIO DE ASISTENCIA TÉCNICA EN TEMAS PARLAMENTARIOSPRIORITARIOS PARA LA PCM</t>
  </si>
  <si>
    <t>OS - 0000822</t>
  </si>
  <si>
    <t>10708324294 - FARFAN BACA MARIO</t>
  </si>
  <si>
    <t>319. DVGT - SERVICIO DE SEGUIMIENTO AL CUMPLIMIENTO DE ACUERDOS Y COMPROMISOS DERIVADOS DE LA GESTION DE LOS CONFLICTOS SOCIALES</t>
  </si>
  <si>
    <t>OS - 0000835</t>
  </si>
  <si>
    <t>320. PP - SERVICIO DE IMPULSO DE PROCESOS JUDICIALES DE MATERIA CONSTITUCIONAL, LABORAL Y CONTENCIOSO ADMINISTRATIVO</t>
  </si>
  <si>
    <t>321. SDOT - SERVICIO DE IDENTIFICACION, ORGANIZACION Y CLASIFICACION DE INFORMACION DE GESTION ADMINISTRATIVA</t>
  </si>
  <si>
    <t>OS - 0000842</t>
  </si>
  <si>
    <t>322. ORH - SERVICIO DE SEGUIMIENTO Y ACOMPAÑAMIENTO A LA PLANIFICACION DE POLITICAS DE RECURSOS HUMANOS</t>
  </si>
  <si>
    <t>OS - 0000854</t>
  </si>
  <si>
    <t>323. SERVICIO EN LAS ACTIVIDADES DE FORMULACION. SEGUIMIENTO Y MODIFICACION DE LOS DOCUMENTOS DE PLANEAMIENTO A CORTO Y MEDIANO PLAZO</t>
  </si>
  <si>
    <t>OS - 0000860</t>
  </si>
  <si>
    <t>10723234293 - GUZMAN CENTENO DAISY CORINA</t>
  </si>
  <si>
    <t>324. Renovación del Servicio de Soporte Técnico y Actualizacióndel Software Oracle"</t>
  </si>
  <si>
    <t>20182246078 - SISTEMAS ORACLE DEL PERU S.R.L.</t>
  </si>
  <si>
    <t>325. OCG - SERVICIO ESPECIALIZADO PARA LA ELABORACION DE DOS INFORMES EJECUTIVOS QUE CONSIDEREN LA IDENTIFICACION Y SEGUIMIENTO AL CUMPLIMIENTO DE LAS ACTIVIDADES Y COMPROMISOS DEL GOBIERNO, IDENTIFICADOS EN EL PLAN MULTIANUAL DE CUMPLIMIENTO 2022</t>
  </si>
  <si>
    <t>OS - 0000880</t>
  </si>
  <si>
    <t>326. OGPP - SERVICIO DE ASISTENCIA TÉCNICA ESPECIALIZADA PARA REALIZAR ACCIONES DE COORDINACION DIVERSAS VINCULADAS A LAS ACTIVIDADES DEL PLANEAMIENTO ESTRATÉGICO EN EL AMBITO DEL SINAPLAN</t>
  </si>
  <si>
    <t>OS - 0000881</t>
  </si>
  <si>
    <t>10432731125 - RIOJA DIAZ MARIA GASDALY</t>
  </si>
  <si>
    <t>327. OGPP - SERVICIO PARA APOYAR EN LA FORMULACION, MODIFICACION, SEGUIMIENTO Y EVALUACION DE LOS INSTRUMENTOS DE PLANEAMIENTO A CORTO Y MEDIANO PLAZO A CARGO DE LA OGPP, ASI COMO DESARROLLAR ACTIVIDADES PUNTUALES PARA EJECUCION DE PLAN DE ACTIVIDADES</t>
  </si>
  <si>
    <t>OS - 0000886</t>
  </si>
  <si>
    <t>328. OGA-CONTRATAR LOS SERVICIOS DE UN ABOGADO PARA QUE EJERZA LA DEFENSA Y ASESORIA LEGAL DEL SEÑOR FERNANDO MARTIN ZAVALA LOMBARDI</t>
  </si>
  <si>
    <t>OS - 0000888</t>
  </si>
  <si>
    <t>10413082400 - VALERO MARAVI DAX FABRICIO</t>
  </si>
  <si>
    <t>329. OA-SERVICIO DE PINTADO EN GENERAL EN LA SALA JAVIER PÉREZ DE CUELLAR DE LA SEDE DE PALACIO DE LA PRESIDENCIA DEL CONSEJO DE MINISTROS</t>
  </si>
  <si>
    <t>OS - 0000899</t>
  </si>
  <si>
    <t>20567301258 - SERGEPREM E.I.R.L.</t>
  </si>
  <si>
    <t>330. OGAJ - SERVICIO PARA LA ORGANIZACION Y ELABORACION DEL INVENTARIO DE LA DOCUMENTACION FISICA GENERADA POR LA OGAJ DURANTE EL AÑO 2018</t>
  </si>
  <si>
    <t>OS - 0000900</t>
  </si>
  <si>
    <t>331. DVGT - SERVICIO DE SEGUIMIENTO DE LA ARTICULACION DE INTERVENCIONES EN GESTION DE RIESGO DE DESASTRES A CARGO DE LAS ENTIDADES PUBLICAS</t>
  </si>
  <si>
    <t>OS - 0000901</t>
  </si>
  <si>
    <t>15474082293 - TAPIA ZANABRIA WALTER JOSE</t>
  </si>
  <si>
    <t>332. SSTD - SERVICIO DE FORMULACION DE INSTRUMENTOS TÉCNICOS PARA EL PROCEDIMIENTO DE ACREDITACION DE LA ENTIDAD DE CERTIFICACION NACIONAL DEL ESTADO PERUANO - ECERNEP</t>
  </si>
  <si>
    <t>OS - 0000902</t>
  </si>
  <si>
    <t>10192537024 - BRIONES LINARES DELICIA</t>
  </si>
  <si>
    <t>333. OGPP - SERVICIO DE APOYO TECNICO EN LAS ACTIVIDADDES DE IMPLEMENTACION DE ESTRATEGIAS DE GESTION DEL CONOCIMIENTO</t>
  </si>
  <si>
    <t>OS - 0000906</t>
  </si>
  <si>
    <t>10702771817 - FERREYRA CASTILLO SADHAE DEL ROSARIO</t>
  </si>
  <si>
    <t>ADQUISICIÓN DE COMBUSTIBLE GASOHOL 95 PLUS (95 OCTANOS) PARA LA UNIDAD VEHICULAR DE PLACA EGW-316, ASIGNADA A LA ARCC</t>
  </si>
  <si>
    <t>20131191040-CORPORACION DE SERVICENTROS S.A.C.</t>
  </si>
  <si>
    <t>REQUERIMIENTOS DE SUMINISTRO DE PAPEL TOALLA PARA LAS OFICINAS DE LAS SEDES DE LIMA</t>
  </si>
  <si>
    <t>REQUERIMIENTOS DE SUMINISTRO DE PAPEL HIGIÉNICO PARA LAS OFICINAS DE LAS SEDES DE LIMA</t>
  </si>
  <si>
    <t>ADQUISICION DE DIARIOS Y REVISTAS PARA LA ARCC</t>
  </si>
  <si>
    <t xml:space="preserve">Adquisición de indumentarias institucionales para la representación del personal que labora en </t>
  </si>
  <si>
    <t>10714794731-GRADOS CASALINO CESAR DANTE</t>
  </si>
  <si>
    <t>Suministro de diarios y revistas para las unidades orgánicas de la Autoridad para la Reconstruc</t>
  </si>
  <si>
    <t>Requerimientos de suministro de bidones de agua purificada                    . para al consum</t>
  </si>
  <si>
    <t>20549109161-AQUASSUR SOLUTIONS S.A.C</t>
  </si>
  <si>
    <t>CONTRATO Nº 001-2021-ARCC-GG-OA-UL ADQUISICION DE BIDONES DE AGUA DE MESA PARA LA SUB DIRECCIO</t>
  </si>
  <si>
    <t>SUMINISTRO DE BIDONES DE AGUA  PARA LAS OFICINAS DE LA SEDE DE LA SUB DIRECCION REGIONAL DE LA_x000D_</t>
  </si>
  <si>
    <t>ADQUISICIÓN DE INDUMENTARIA - POLOS</t>
  </si>
  <si>
    <t>CONTRATO Nº 005-2021-ARCC-GG-OA-UL  ADQUISICION DE BIDONES DE AGUA DE MESA NATURAL</t>
  </si>
  <si>
    <t xml:space="preserve">CONTRATO 16-2021-ADQUISICIÓN Y SUMINISTRO DE COMBUSTIBLE DIESEL B5 S-50 PARA VEHICULO “TOYOTA HILUX </t>
  </si>
  <si>
    <t>ADQUISICION  DE SUMINISTROS Y REPUESTOS PARA LAS IMPRESORAS DE LAS DIFERENTES OFICINAS DE LA AUTORIDAD PARA LA RECONSTRUCCION CON CAMBIOS.</t>
  </si>
  <si>
    <t>20601735017- BUSSINES INTERNATIONAL ROUSE S.A.C</t>
  </si>
  <si>
    <t>ADQUISICION  DE SUMINISTROS Y REPUESTOS PARA LAS IMPRESORAS DE LAS DIFERENTES OFICINAS DE LA AUTORIDAD PAR A LA RECONSTRUCCION CON CAMBIOS.</t>
  </si>
  <si>
    <t>20601673950-GYDSUMINISTROS E.I.R.L.</t>
  </si>
  <si>
    <t>20605914617-TECNOLOGIA &amp; SUMINISTROS FCA E.I.R.L</t>
  </si>
  <si>
    <t>20601738733-GOLDTEC SOLUTION EIRL</t>
  </si>
  <si>
    <t>ADQUISICIÓN DE BIENES Y MATERIALES DE SEGURIDAD (FAJAS LUMABRES Y GUANTES DE SEGURIDAD Y DE NITRILO) PARA EL PERSONAL DEL ARCHIVO CENTRAL DE LA ARCC</t>
  </si>
  <si>
    <t>20602756611-NABAD E.I.R.L.</t>
  </si>
  <si>
    <t>ADQUISICIÓN DE TRES (03) VENTILADORES PARA LAS OFICINAS DE LA DIRECCIÓN DE ARTICULACIÓN DE INVENCIONES DE LA ARCC. INFORME Nº 185-2022-ARCC/GG/OA/UL, Nº 1211-2022-ARCC/GG/OA/UL, CCP 1128, PEDIDO DE COMPRA 0028</t>
  </si>
  <si>
    <t>20517253520-GRUPO ALFA Y OMEGA SAC</t>
  </si>
  <si>
    <t>ADQUISICIÓN DE VENTILADORES PARA DIFERENTES OFICINAS DE LA SEDE CENTRAL DE LA  ARCC.  INFORME Nº 185-2022-ARCC/GG/OA/UL, MEMORANDO 1210-2022-ARCC/OA/UL, CCP 1127, PEDIDO DE COMPRA 0057</t>
  </si>
  <si>
    <t>20602482449-NEW POWER MARKETING SRL</t>
  </si>
  <si>
    <t>20602798080-CRISAK REPRESENTACIONES Y SERVICIOS S.A.C</t>
  </si>
  <si>
    <t>ADQUISICIÓN DE MESA DE TRABAJO PARA LAS OFICINAS DE LA DIRECCIÓN DE ARTICULACIONES E INVERSIONES E INVERSIONES DE LA ARCC.</t>
  </si>
  <si>
    <t>20601049474-GRUPO IBERO PERU SOCIEDAD ANONIMA CERRADA</t>
  </si>
  <si>
    <t>PARQUE HUIRACOCHA SJL (LIMA): SUMINISTRO DE COMBUSTIBLE A LOS GRUPOS ELECTROGENOS EN LOS AMBIENTES DE HOSPITALIZACION Y AMBIENTES DE CUIDADO CRITICO TEMPORAL - UCI SEGUN RELACION DE ITEMS</t>
  </si>
  <si>
    <t>VIDENITA (PIURA): SUMINISTRO DE COMBUSTIBLE A LOS GRUPOS ELECTROGENOS EN LOS AMBIENTES DE HOSPITALIZACION TEMPORAL Y AMBIENTES DE CUIDADO CRITICO TEMPORAL - UCI - SEGUN RELACION DE ITEMS</t>
  </si>
  <si>
    <t>AMPO FERIAL SULLANA (PIURA): SUMINISTRO DE COMBUSTIBLE A LOS GRUPOS ELECTROGENOS EN LOS AMBIENTES DE HOSPITALIZACION TEMPORAL Y AMBIENTES DE CUIDADO CRITICO TEMPORAL - UCI SEGUN RELACION DE ITEMS.</t>
  </si>
  <si>
    <t>ESTADIO ROSAS PAMPA (ÁNCASH): SUMINISTRO DE COMBUSTIBLE A LOS GRUPOS ELECTROGENOS EN LOS AMBIENTES DE HOSPITALIZACION TEMPORAL Y AMBIENTES DE CUIDADO CRITICO TEMPORAL - UCI - SEGUN RELACION DE ITEMS</t>
  </si>
  <si>
    <t>HOSPITAL REGIONAL (LORETO): SUMINISTRO DE COMBUSTIBLE A LOS GRUPOS ELECTROGENOS EN LOS AMBIENTES DE HOSPITALIZACION TEMPORAL Y AMBIENTES DE CUIDADO CRITICO TEMPORAL - UCI - SEGUN RELACION DE ITEMS.</t>
  </si>
  <si>
    <t>20528232931-INVERSIONES Y REPRESENTACIONES ROMA E.I.R.L.-IRROMA E.I.R.L</t>
  </si>
  <si>
    <t>Adquisición de llantas y accesorios para la unidad asignada a la ARCC   eGW-316</t>
  </si>
  <si>
    <t>20565323408-CORPORACION E INVERSIONES PAMPA BONITA E.I.R.L.</t>
  </si>
  <si>
    <t>ADQUISICIÓN DE ARTEFACTOS ELECTRICOS PARA LA OFICINA DE LA DIRECCIÓN DE ARTICULACIÓN DE INVERSIONES EN SEDE EDIFICIO ITALIA DE LA ARCC</t>
  </si>
  <si>
    <t>ADQUISICIÓN DE CONTROL RENNERTRONIC TOUCH (INCLUIDO KIT DE INSTALACIÓN) DEL COMPRESOR DE AIRE / MARCA RENNER / MODELO RS-PRO 2-37 O EQUIVALENTE, EN EL MARCO DEL DECRETO DE URGENCIA N° 008-2021</t>
  </si>
  <si>
    <t>20545390966-ZWEI HUNDE INGENIEROS S.A.C.</t>
  </si>
  <si>
    <t>Hospital MINSA SJL - GRUPOS ELECTRÓGENOS 1 Y 2: SUMINISTRO DE COMBUSTIBLE A LOS GRUPOS ELECTROG</t>
  </si>
  <si>
    <t>0006-2022-ARCC</t>
  </si>
  <si>
    <t>ADQUISICIÓN DE PIZARRAS ACRÍLICAS PARA LAS SALAS DE REUNIONES DE LAS NUEVAS OFICINAS DE LA DIRECCIÓN DE ARTICULACIÓN DE INVERSIONES DE LA ARCC.</t>
  </si>
  <si>
    <t>ADQUISICIÓN DE VENTILADORES ELÉCTRICOS DE PIE PARA LAS NUEVAS OFICINAS DE LA DIRECCIÓN DE ARTICULACION DE INVERSIONES..INFORME Nº 00333-2022-ARCC/GG/OA/UL, PEDIDO DE COMPRA 0129, MEMO. Nº 1635-2022-ARCC/GG/OA/UL, CCP 1627</t>
  </si>
  <si>
    <t>ADQUISICION DE TRES UPS PARA LA NUEVA SEDE DE LA DIRECCION DE ARTICULACION DE INVERSIONES DE LA AUTORIDAD PARA LA RECONSTRUCCION CON CAMBIOS.</t>
  </si>
  <si>
    <t>20556248444-CORPORACION EBENEZER PERU S.A.C.</t>
  </si>
  <si>
    <t>ADQUISICION DE SEIS CONMUTADORES DE ALTO PERFOMANCE PARA LA INTERCONEXION DE EQUIPOS INFORMATIC DE EQUIPOS INFORMATICOS UBICADOS EN EL NUEVO LOCAL DE LA ARCC.</t>
  </si>
  <si>
    <t>ADQUISICIÓN DE ÚTILES DE OFICINA PARA EL ALMACÉN DE LA AUTORIDAD PARA LA RECONSTRUCCIÓN CONCAMBIOS (ARCC) POR CONCEPTO DE REPOSICIÓN DE STOCK 2022</t>
  </si>
  <si>
    <t>Adquisición de sillas giratorias ergonómicas de metal tipo oficina con brazos y sillas fijas si</t>
  </si>
  <si>
    <t>20607538736-FMS INVERSIONES E INDUSTRIA S.A.C.</t>
  </si>
  <si>
    <t>10094506889-CHAMBI ESENARRO LEONARDA FLORA</t>
  </si>
  <si>
    <t>ADQUISICION DE SESENTA Y DOS COMPUTADORAS PORTATILES PARA LAS OFICINAS DEPENDIENTES DE LA GERENCIA GENERAL DE LA ARCC.</t>
  </si>
  <si>
    <t>20600976550-SMART VALUE SOLUTIONS S.R.L</t>
  </si>
  <si>
    <t>ADQUISICION DE UN GRABADOR , DOS DISCOS DUROS INTERNOS , SEIS CAMARAS IP PARA LA NUEVA SEDE DE LA DIRECCION DE ARTICULACION DE INVERSIONES DE LA ARCC.</t>
  </si>
  <si>
    <t>ADQUISICION DE GABINETES DE COMUNICACIONES PARA LA INTERCONEXION DE EQUIPOS INFORMATICOS UBICADOS EN EL NUEVO LOCAL DE LA ARCC.</t>
  </si>
  <si>
    <t>ADQUISICION DE PUNTOS DE ACCESO INALAMBRICO PARA LA NUEVA SEDE DE LA DAI DE LA ARCC.</t>
  </si>
  <si>
    <t>20250270608-SUMINISTROS &amp; TELECOMUNICACIONES S.A.C</t>
  </si>
  <si>
    <t>Adquisición de tachos de oficina, tacho buzón y tacho papelera para las nuevas oficinas de la D</t>
  </si>
  <si>
    <t>20605390341-AMEDITOR S.A.C</t>
  </si>
  <si>
    <t>ADQUISICIÓN DE EQUIPAMIENTO PARA SITUACIONES DE EMERGENCIA PARA LA NUEVA OFICINA DE LA DAI DE LA AUTORIDAD PARA LA RECONSTRUCCIÓN CON CAMBIOS.</t>
  </si>
  <si>
    <t>ADQUISICION DE ACCESORIOS PARA LA IMPLEMENTACION DE LA RED INFORMATICA PARA EL NUEVO LOCAL DE LA DIRECCION DE ARTICULACION DE INVERSIONES DE LA ARCC.</t>
  </si>
  <si>
    <t xml:space="preserve">Adquisición de cajoneras, armarios, mesas de reuniones, escritorio y credenza de melanina para </t>
  </si>
  <si>
    <t>ADQUISICIÓN DE CAJONERAS PARA LAS OFICINAS DE LA DIRECCIÓN DE INTERVENCIONES DEL SECTOR TRANSPORTES. INFORME Nº 00449-2022-ARCC/GG/OA/UL PEDIDO DE COMPRA 209, MEMORANDO Nº 2112-2022-ARCC/GG/OA/UL, CCP 2038</t>
  </si>
  <si>
    <t>20544434391-SERVIMUEBLES CAMIL S.R.L.</t>
  </si>
  <si>
    <t>ADQUISICIÓN DE ELEMENTOS DE IDENTIFICACIÓN INSTITUCIONAL PARA LA VISIBILIDAD Y POSICIONAMIENTO DE LAS INTERVENCIONES DE LA ARCC.</t>
  </si>
  <si>
    <t>20509575518-IMPRESSING S.A.C.</t>
  </si>
  <si>
    <t>Adquisición de un (01) Teléfono móvil para la Dirección Ejecutiva de la Autoridad para la Recon</t>
  </si>
  <si>
    <t>Adquisición de calzado de seguridad para los trabajadores de la ARCC</t>
  </si>
  <si>
    <t>ADQUISICIÓN DE EQUIPOS DE PROTECCIÓN PERSONAL POR RENOVACIÓN Y NUEVOS INGRESOS PARA LOS COLABORADORES DE LA ARCC QUE REALICEN TRABAJOS EN ZONAS DE OPERACIONES DE CONSTRUCCIÓN</t>
  </si>
  <si>
    <t>ADQUISICIÓN DE BIDONES DE AGUA DE MESA PARA CONSUMO DEL PERSONAL DE LA SUBDIRECION REGIONAL DE LA LAIBERAD_x000D_
. INFORME Nº 18-2022-ARCC/DEA/SRLL, PEDIDO 0193, MEMORANDO Nº 2322-2022-ARCC/GG/OA/UL CCP 2240</t>
  </si>
  <si>
    <t>20440459669-B &amp; C INDUSTRIALES SOCIEDAD ANONIMA_x000D_</t>
  </si>
  <si>
    <t>ADQUISICION DE BIDONES DE AGUA PARA LA SUBDIRECCION REGIONAL DE LAMBAYEQUE.INFORME N° 017-2022-ARCC/DEA/SRL, PEDIDO 206, MEMORANDO Nº 2322-2022-ARCC/GG/OA/UL, CCP 2241</t>
  </si>
  <si>
    <t>20491664861-AGUA DEL CUMBE S.R.L._x000D_</t>
  </si>
  <si>
    <t>ADQUISICIÓN DE EQUIPOS DE CÓMPUTO PARA LA DIRECCIÓN DE INTERVENSIONES DEL SECTOR EDUCACIÓN DE LA ARCC</t>
  </si>
  <si>
    <t>20494879329-GRUPO MEGATEC S.R.L.</t>
  </si>
  <si>
    <t>ADQUISICIÓN DE MATERIALES DE LIMPIEZA VEHICULAR PARA EL MANTENIMIENTO DE LA UNIDAD VEHICULAR EGW-316, ASIGNADA A LA ALTA DIRECCION DE LA ARCC</t>
  </si>
  <si>
    <t>20600108931-CORPORACION KAPEM S.A.C._x000D_</t>
  </si>
  <si>
    <t>ADQUISICIÓN DE DOS (02) TELEVISORES SMART PARA LAS SALAS DE REUNIONES DE LA DIRECCION DE ARTICULACION. MEMORANDO Nº _x000D_
00233-2022-ARCC/GG/OTI, PEDIDO 235, MEMORANDO 2336-2022-ARCC/OA/UL, CCP 2253</t>
  </si>
  <si>
    <t>ADQUISICIÓN DE RACKS PARA LAS SALAS DE REUNIONES DE LA DIRECCION DE ARTICULACION. MEMORANDO N° 00233-2022-ARCC/GG/OTI, PEDIDO 235, MEMORANDO 2336-2022-ARCC/OA/UL, CCP 2253</t>
  </si>
  <si>
    <t>10736463101-AGUILAR PEREDA DIEGO RODOLFO</t>
  </si>
  <si>
    <t>VIDENITA: Suministro de Combustible a los Grupos Electrógenos en los Ambientes de Hospitalizaci</t>
  </si>
  <si>
    <t>CD 013-2022</t>
  </si>
  <si>
    <t>Adquisición de bidones de agua de mesa natural para el consumo del personal de la Sede las ofic</t>
  </si>
  <si>
    <t>17441264437-TUME ZAPATA BELISARIO MAURICIO</t>
  </si>
  <si>
    <t>20605921907-CORPORACION LUZANI S.A.C.</t>
  </si>
  <si>
    <t>MINSA SJL LIMA: SUMINISTRO DE COMBUSTIBLE A LOS GRUPOS ELECTRÓGENOS EN LOS AMBIENTES DE HOSPITALIZACIÓN</t>
  </si>
  <si>
    <t>20605612645-AGEGA E.I.R.L.</t>
  </si>
  <si>
    <t>Adquisición de dos (02) impresoras multifuncionales para las oficinas de la Direccion de.Artic</t>
  </si>
  <si>
    <t>20100868254-COMERCIALIZADORA DE PRODUCTOS EN GENERAL SRL - COPEGER SRL</t>
  </si>
  <si>
    <t>Adquisición de un (01) Plotter para la Direccion de Articulación de Inversiones de la.Autorida</t>
  </si>
  <si>
    <t>10266742245-CACERES DE ROMERO BLANCA ELENA</t>
  </si>
  <si>
    <t>ADQUISICION Y SUMINISTRO DE COMBUSTIBLE DIESEL PARA LA UNIDAD VEHICULAR TOTYOTA HILUX 4X4 DE LA</t>
  </si>
  <si>
    <t>ADQUISICIÓN DE DOS MARCADORES FACIALES PARA EL CONTROL DE ASISTENCIA. MEMORANDO N° 227-2022-ARCC/GG/OA/URH, PEDIDO 281, MEMORANDO N° 2659-2022-ARCC/GG/OA/UL, CCP 2534</t>
  </si>
  <si>
    <t>20543580831-CASHERSOFT S.A.C_x000D_</t>
  </si>
  <si>
    <t>ADQUISICIÓN DE TAPAS Y CONTRATAPAS PARA EL ALMACENAMIENTO Y CONSERVACIÓN DEL ACERVO DOCUMENTARIO</t>
  </si>
  <si>
    <t>20600563549-KBOOM CREATIVOS S.R.L</t>
  </si>
  <si>
    <t>ADQUISICIÓN DE LLANTAS PARA LA UNIDAD VEHICULAR EGY-813 ASIGNADA A LA SUBDIRECCIÓN REGIONAL DE LA LIBERTAD - SEGUNDA CONVOCATORIA</t>
  </si>
  <si>
    <t>20600778286-EMOTION GROUP PERU SOCIEDAD ANONIMA CERRADA-EMOTION GROUP PERU SAC</t>
  </si>
  <si>
    <t>REPOSICION DE STOCK PARA EL ALMACÉN ARCC MAYO 2022. INFORME Nº 00631-2022-ARCC/GG/OA/UL, PEDIDO DE COMPRA 294, MEMORANDO Nº002729-2022-ARCC/GG/OA/UL, CCP 2618</t>
  </si>
  <si>
    <t>ADQUISICIÓN DE BIENES Y MATERIALES (CINTA TWILL DE ALGODON X 90M) PARA EL ARCHIVO CENTRAL DE LA ARCC</t>
  </si>
  <si>
    <t>AQUISICION DE MESA DE REUNIONES DE MELAMINA PARA LA OFICINA DE LA SUBIDRECCION REGIONAL DE LAMBAYEQUE DE LA ARCC.</t>
  </si>
  <si>
    <t>20479925241-FABRICACIONES METALICAS FAMETAL S.A.C.</t>
  </si>
  <si>
    <t>ADQUISICION DE ACCESORIOS PARA LA IMPLEMENTACION DE LA RED INFORMATICA DE LA SDR TUMBES DE LA  ARCC.</t>
  </si>
  <si>
    <t>10410471367-VILLARREAL RUIZ LORENA TERESA</t>
  </si>
  <si>
    <t xml:space="preserve">ADQUISICIÓN DE GABINETE DE METAL IMPLEMENTACION DE LA SUB DIRECCION REGIONAL DE TUMBES </t>
  </si>
  <si>
    <t>ADQUISICIÓN DE ÚTILES DE OFICINA PARA EL ALMACÉN DE LA AUTORIDAD PARA LA RECONSTRUCCIÓN CON CAMBIOS (ARCC) POR CONCEPTO DE REPOSICIÓN DE STOCK 2022</t>
  </si>
  <si>
    <t>20125412875-COMERCIAL GIOVA S.A.</t>
  </si>
  <si>
    <t>ADQUISICION DE UN UPS PARA LA SUB DIRECCION REGIONAL DE TUMBES DE LA ARCC</t>
  </si>
  <si>
    <t>10445528736-ACEVEDO CARRION NELSON FREDDY</t>
  </si>
  <si>
    <t xml:space="preserve">Adquisición de papeleria en genreal (merchandising) institucional para aumentar la visibilidad </t>
  </si>
  <si>
    <t>20511560218-TOP SHOP MERCHANDISING SOCIEDAD COMERCIAL DE RESPONSABILIDAD LIMITADA</t>
  </si>
  <si>
    <t>20536738488-AVALON MERCHANDISING S.A.C.</t>
  </si>
  <si>
    <t>Adquisición de extintores con bases de pedestal, para las oficinas de la nueva oficina de la Su</t>
  </si>
  <si>
    <t>20409431888-INVERSIONES V Y V SERVICIOS GENERALES E.I.R.L</t>
  </si>
  <si>
    <t>SUMINISTRO DE INSUMOS (ALIMENTOS Y LIMPIEZA) PARA LAS REUNIONES PROGRAMADAS POR DIRECCIÓN EJECUTIVA DE LA ARCC CON AUTORIDADES EXTERNAS Y REUNIONES CON PERSONAL INTERNO DE LAS DIFERENTES OFICINAS</t>
  </si>
  <si>
    <t>20600074441-BIENES Y SERVICIOS GENERALES MILAGROS Y LORENA S.A.C.</t>
  </si>
  <si>
    <t>AQUISICION DE SILLAS DE TELA Y METAL PARA LA OFICINA DE LA SUBIDRECCION REGIONAL DE LAMBAYEQUE</t>
  </si>
  <si>
    <t>20507566619-INVERSIONES CALIFA S.R.L.</t>
  </si>
  <si>
    <t xml:space="preserve">ADQUISICIÓN DE 50 DISPOSITIVOS CRIPTOGRÁFICOS TOKEN USB PARA INSTALACIÓN DE CERTIFICADO DIGITAL DE LOS USUARIOS CON CARGOS DE JEFATURA DE LAS DIFERENTES ÁREAS USUARIAS DE LA AUTORIDAD PARA LA RECONSTRUCCIÓN CON CAMBIOS - ARCC. </t>
  </si>
  <si>
    <t>20602650244-FIRMUX DIGITAL S.A.C._x000D_</t>
  </si>
  <si>
    <t>10081225317-ENMA LUZ ARRIBASPLATA SOBERON</t>
  </si>
  <si>
    <t>ADQUISICIÓN DE HORNO MICROONDAS PARA LA OFICINA DE ASESORÍA JURÍDICA DE LA AUTORIDAD PARA LA RECONSTRUCCION CON CAMBIOS</t>
  </si>
  <si>
    <t>Suministro de Combustible a los Grupos Electrógenos en los Ambientes de Hospitalización Tempora</t>
  </si>
  <si>
    <t>0022-2022-ARCC</t>
  </si>
  <si>
    <t>ADQUISICION DE 50 DISCOS DUROS INTERNOS SSD 1 TB, PARA LAS COMPUTADORAS DE ESCRITORIO DE LA AUTORIDAD PARA LA RECONSTRUCCIÓN CON CAMBIOS.</t>
  </si>
  <si>
    <t>20606366150-VML COMPUTER S.A.C.</t>
  </si>
  <si>
    <t>ADQUISICIÓN DE CINCUENTA (50) BANCOS DE MEMORIA PARA LAS COMPUTADORAS DE ESCRITORIO DE LA AUTORIDAD PARA LA RECONSTRUCCIÓN CON CAMBIOS.</t>
  </si>
  <si>
    <t>20604216061-JCG SERVICIOS TECNOLOGICOS S.A.C.</t>
  </si>
  <si>
    <t>ADQUISICIÓN DE DOS (02) TRITURADORAS DE PAPEL PARA LA DIRECCIÓN EJECUTIVA Y LA UNIDAD DE LOGÍSTICA DE LA AUTORIDAD PARA LA RECONSTRUCCIÓN CON CAMBIOS – ARCC.</t>
  </si>
  <si>
    <t>20603589735-DURANGO EQUIPMENT S.A.C.</t>
  </si>
  <si>
    <t>ADQUISICIÓN DE UN (01) SOFÁ CAMA PARA LA DIRECCIÓN EJECUTIVA DE LA  ARCC. INFORME Nº 00844-2022-ARCC/GG/OA/UL, PEDIDO DE COMPRA 438, MEMORANDO Nº003557-2022-ARCC/GG/OA/UL, CCP 3305</t>
  </si>
  <si>
    <t>20600638441-CORPORACIÓN PERUANA DE MOBILIARIO SAC</t>
  </si>
  <si>
    <t>Adquirir mascarillas KN95 para los colaboradores que desarrollan actividades presenciales consi</t>
  </si>
  <si>
    <t>20100049181-TAI LOY S.A.</t>
  </si>
  <si>
    <t>ADQUISICION DE PRENDAS DE VESTIR INSTITUCIONALES (CHALECOS, CAMISAS, BLUSAS Y CASACAS) PARA LA</t>
  </si>
  <si>
    <t>20602579949-FAITH E.I.R.L.</t>
  </si>
  <si>
    <t>ADQUISICIÓN DE MATERIALES DE FERRETERÍA, ELÉCTRICOS Y SANITARIO PARA LAS LABORES DE MANTENIMIENTO DE INFRAESTRUCTURA DE SERVICIOS GENERALES EN LAS SEDES DE LA AUTORIDAD PARA LA RECONSTRUCCIÓN CON CAMBIOS – ARCC UBICADAS._x000D_</t>
  </si>
  <si>
    <t>20512845933-NETWORKING ELECTRONICA Y TELECOMUNICACIONES PERU SAC</t>
  </si>
  <si>
    <t xml:space="preserve">ADQUISICIÓN DE UN (01) PURIFICADOR DE AIRE PARA LAS OFICINAS DE LA AUTORIDAD PARA LA RECONSTRUCCCION CON CAMBIOS. INFORME Nº 00893-2022-ARCC/GG/OA/UL, PEDIDO 448, MEMORANDO Nº003684-2022-ARCC/GG/OA/UL, CCP 3400_x000D_
 </t>
  </si>
  <si>
    <t xml:space="preserve">ADQUISICIÓN DE UN SISTEMA DE RESPALDOS Y PROTECCIÓN DE INFORMACIÓN PARA LAS MÁQUINAS VIRTUALES Y LAS CARPETAS COMPARTIDAS DE LA AUTORIDAD PARA LA RECONSTRUCCIÓN CON CAMBIOS (ARCC). </t>
  </si>
  <si>
    <t>ADQUISICION DE MOBILIARIO PARA LA DIRECCIÓN EJECUTIVA DE LA AUTORIDAD PARA LA RECONSTRUCCIÓN CON CAMBIOS</t>
  </si>
  <si>
    <t>20600966775-MEGA MOBILIAR PERU E.I.R.L.</t>
  </si>
  <si>
    <t>ADQUISICIÓN DE ROTULOS DE SEÑALIZACION PARA EL ALMACEN DE LA  ARCC EN LA SEDE CAMANA</t>
  </si>
  <si>
    <t>20507199799-TALLERES VEGA CONDECORACIONES S.R.L.</t>
  </si>
  <si>
    <t>Adquisición de dos (02) discos duros externos para la Oficina de Comunicaciones de la ARCC.</t>
  </si>
  <si>
    <t>10453406259-TAPIA QUISPE ROGGER HUTCH</t>
  </si>
  <si>
    <t>ADQUISICION DE SISTEMA DE RESPALDO Y PROTECCION DE INFORMACION PARA CUENTAS DE CORREO. MEMORANDO Nº 00430-2022-ARCC/GG/OTI, PEDIDO 456, MEMORANDO N° 3857-2022-ARCC/GG/OA/UL, MEMORANDO N°3593-2022-ARCC/GG/OPP, CCP 3625</t>
  </si>
  <si>
    <t>20601100593-INNOVA TECNOLOGIA CORP SAC</t>
  </si>
  <si>
    <t>Adquisición de material comunicacional brochure, catálogo y tarjetas de presentacion, para acti</t>
  </si>
  <si>
    <t>20602768245-CORPORACION GRECIA SOLUCIONES INTEGRALES S.A.C.</t>
  </si>
  <si>
    <t>ADQUISICION DE UTILES DE OFICINA PARA EL ALMACEN DE LA AUTORIDAD PARA LA RECONSTRUCCION CON CAMBIOS (ARCC) POR CONCEPTO DE REPOSICION DE STOCK 2022.</t>
  </si>
  <si>
    <t>20100038146-CONTINENTAL S.A.C</t>
  </si>
  <si>
    <t>ADQUISICIÓN DE ACCESORIOS Y MATERIALES PARA EL MANTENIMIENTO DEL PARQUE INFORMÁTICO DE LA ARCC</t>
  </si>
  <si>
    <t>20515718436-PC MAGIMPORT S.A.C.</t>
  </si>
  <si>
    <t xml:space="preserve">Adquisición de DOS (02) equipos móviles para la Oficina de Comunicaciones de la ARCC. </t>
  </si>
  <si>
    <t>ADQUISICÓN E INSTALACIÓN DE CORTINAS DE TELA TAPASOL BORLÓN HABANO. INFORME 029-2022-ARCC/DEA/SRL, PEDIDO 499, MEMORANDO 4047-2022-ARCC/OA/UL, CCP 3713, MEMORANDO N°3700-2022-ARCC/GG/OPP</t>
  </si>
  <si>
    <t>20396091772-DECONOR SRL</t>
  </si>
  <si>
    <t>ADQUISICIÓN DE UN (01) SOFA DE VISITA PARA LA OFICINA DE TRAMITE DOCUMENTARIO. INFORME 930-2022-ARCC/GG/OA/UL PEDIDO 470, MEMORANDO N° 4048-2022-ARCC/GG/OA/UL, CCP 3714, MEMORANDO N°3701-2022-ARCC/GG/OPP</t>
  </si>
  <si>
    <t>Adquisición de equipos y accesorios audiovisuales para las campañas comunicaciones de la Oficin</t>
  </si>
  <si>
    <t>20600000293-SOLUCIONES INTEGRALES E INNOVACIONES TECNOLOGICAS DEL PERU S.A.C.</t>
  </si>
  <si>
    <t>Adquisicion de veinte equipos de computo de escritorio (CPU y Monitor) para la Unidad de Logist</t>
  </si>
  <si>
    <t>20551755275-COMPUSOFT DATA S.A.C.</t>
  </si>
  <si>
    <t>ADQUISICIÓN DE HERRAMIENTAS Y EQUIPOS PARA LAS LABORES DE MANTENIMIENTO DE INFRAESTRUCTURA</t>
  </si>
  <si>
    <t xml:space="preserve">20602682049-GOACHI INTERNATIONAL S.A.C. </t>
  </si>
  <si>
    <t>Adquisicion de 02 conmutadores de red administrables para la ARCC</t>
  </si>
  <si>
    <t>20601858615-AGGITY PERU S.A.C.</t>
  </si>
  <si>
    <t>10463865863-DELGADO SOTO ALEX PAUL</t>
  </si>
  <si>
    <t>10447259457-ANDOA LLALLICO DIEGO ROLANDO</t>
  </si>
  <si>
    <t>10450281901-HURTADO DE LOS RIOS IRVIN JONATTAN</t>
  </si>
  <si>
    <t>10402116027-MARTINEZ SOTO RICHARD HUGO</t>
  </si>
  <si>
    <t>10720315942-SERNA CARHUAPOMA LUIS ENRIQUE</t>
  </si>
  <si>
    <t>20537198215-KMJK S.A.C</t>
  </si>
  <si>
    <t>10705672721-LUGO CURI ELVIS ANTONY</t>
  </si>
  <si>
    <t>20486954851-EMPRESA DE SEGURIDAD ARMADURA DE DIOS S.A.C.</t>
  </si>
  <si>
    <t>SERVICIO DE CARGA Y TRASLADO DE DOCUMENTOS</t>
  </si>
  <si>
    <t>20531901119-OPERACIONES COMERCIALES PACIFICO S.A.C.</t>
  </si>
  <si>
    <t>SERVICIO DE DIGITALIZACIÓN Y ORGANIZACIÓN DE DOCUMENTACIÓN</t>
  </si>
  <si>
    <t>10725527794-DENEGRI SAYRITUPAC ALFONSO LEONIDAS</t>
  </si>
  <si>
    <t>10729055943-VALDEZ NEYRA ANGELA MARIBEL</t>
  </si>
  <si>
    <t xml:space="preserve">10418253130-RODRIGUEZ TARRILLO HENRY NAPOLEÓN </t>
  </si>
  <si>
    <t>SERVICIO ESPECIALIZADO DE SUPERVISION EN SISTEMA DE GESTION DE LA CALIDAD</t>
  </si>
  <si>
    <t>10066075287-MEZA PEÑA ALBERTO ENRIQUE</t>
  </si>
  <si>
    <t>10060786581-REYES MORAN OSCAR IGNACIO</t>
  </si>
  <si>
    <t xml:space="preserve">10470200052-LEYVA SALOMON RICARDO ARTURO </t>
  </si>
  <si>
    <t>10178714479-GALLO SEMINARIO BLAS ROBERTO</t>
  </si>
  <si>
    <t>10464042178-ATARAMA REVOLLEDO ISABEL ALESANDRA</t>
  </si>
  <si>
    <t xml:space="preserve">10404384363-LAU BUENDIA LINA PAOLA </t>
  </si>
  <si>
    <t>10480689424-ANTUNEZ CARRILLO MARIA NATALIA</t>
  </si>
  <si>
    <t>10106128273-FLORES ANCHIRAICO VICTOR HUGO FRANCISCO</t>
  </si>
  <si>
    <t>10456202948-SOTELO TOLEDO CARLOS MIGUEL</t>
  </si>
  <si>
    <t xml:space="preserve">10765303244-ESPINOZA SARAVIA ANDREA MARIA </t>
  </si>
  <si>
    <t>10714607788-AGUILAR TORRES RODRIGO EDUARDO</t>
  </si>
  <si>
    <t>10414706334-PISFIL AHUMADA EDGAR DAVID</t>
  </si>
  <si>
    <t>SERVICIO DE ELABORACIÓN DE EXPEDIENTE DE CONTRATACIÓN DE LAS ACTOS PREPARATORIOS</t>
  </si>
  <si>
    <t>10445380101-SANTOS TUPAYACHI BELITH DEZIREE</t>
  </si>
  <si>
    <t>SERVICIO ESPECIALIZADO EN INGENIERIA BIOMEDICA</t>
  </si>
  <si>
    <t>10414495082-CASTILLO ANGELES RUBY JAZMIN</t>
  </si>
  <si>
    <t>SERVICIO ESPECIALIZADO EN ADMINISTRACION</t>
  </si>
  <si>
    <t>10297092907-SILVA IQUIRA DANNY WALTER</t>
  </si>
  <si>
    <t>10428187887-BENAVENTE LAZO YAKELIN CHRIS</t>
  </si>
  <si>
    <t>10400461819-JARA MARTEL MARIELA DENISSE</t>
  </si>
  <si>
    <t>10316569540-DOLORES ANAYA DANTE</t>
  </si>
  <si>
    <t>10061173817-BECERRA ALMEIDA JULIO ROSAS</t>
  </si>
  <si>
    <t xml:space="preserve">10416325800-MILLONES ALBA LUIS FERNANDO </t>
  </si>
  <si>
    <t>10079617771-MACO CHIGNE LUIS ENRIQUE</t>
  </si>
  <si>
    <t>10405037951-HOYOS JOSAN KARO CARLO</t>
  </si>
  <si>
    <t>15604264879-MARTINEZ AÑEZ TARSICIO ANTONIO</t>
  </si>
  <si>
    <t>10427654040-PALOMINO DEL CASTILLO EDWIN ADELKY</t>
  </si>
  <si>
    <t>10721515252-CONTRERAS CONCHA ANA CRISTINA</t>
  </si>
  <si>
    <t>10723595245-MAUCAILLE ROJAS DANIELA JANET</t>
  </si>
  <si>
    <t xml:space="preserve">10419022379-BUSTAMANTE DIOSES SCARLEY JULIANA </t>
  </si>
  <si>
    <t xml:space="preserve">10406523093-CASTRO ALVARADO KARLA MARIA GISELA </t>
  </si>
  <si>
    <t>SERVICIO ESPECIALIZADO DE ANALISTA CONTABLE</t>
  </si>
  <si>
    <t xml:space="preserve">10706026938-CARDENAS ROQUE ROSA MARIA </t>
  </si>
  <si>
    <t xml:space="preserve">10700806966-GONZALES PAREJA JACKELINE STEFANY </t>
  </si>
  <si>
    <t>10215342200-SANCHEZ ESPINOZA MANUEL ANTONIO</t>
  </si>
  <si>
    <t>20604710040-XPERTIA CONSULTING S.A.C.</t>
  </si>
  <si>
    <t>SERVICIO DE MANEJO DE SISTEMA DE GESTIÓN DOCUMENTARIA</t>
  </si>
  <si>
    <t xml:space="preserve">10407252425-PINEDO AYALA ROXANA DEL PILAR </t>
  </si>
  <si>
    <t>10421758102-MEZA ROMÁN EDGAR EMILIO</t>
  </si>
  <si>
    <t>10472050961-RIVERO DULANTO YOSSELYN MILAGRO</t>
  </si>
  <si>
    <t>10473285024-CAJAHUAMAN PAUCAR RICHARD LUIS</t>
  </si>
  <si>
    <t>10411645920-VILLANUEVA CALDERON CRISTIAN PERCY</t>
  </si>
  <si>
    <t>10238769910-CORONADO ENRIQUEZ JORGE LUIS</t>
  </si>
  <si>
    <t>10721664967-GAMARRA BERRIOS PAOLA IVONNE</t>
  </si>
  <si>
    <t>10455577841-MARCATOMA PORTUGAL IRWIN WILBER</t>
  </si>
  <si>
    <t>10316670470-JULCA MENDOZA LUIS IVAN</t>
  </si>
  <si>
    <t>10067836311-ADAMS ARANDA MONICA</t>
  </si>
  <si>
    <t>10465992188-BENY BEATRIZ QUINTEROS TICLE</t>
  </si>
  <si>
    <t>10294818788-LLANOS ALFREDO GONZA</t>
  </si>
  <si>
    <t>10479191366-RAMIREZ MOLLE CARLA MASIEL</t>
  </si>
  <si>
    <t xml:space="preserve">10082456118-JORGE LUIS RAYGADA BREGANTE </t>
  </si>
  <si>
    <t>10449312533-CARLOS VILLAREAL FLORES</t>
  </si>
  <si>
    <t>10082053480-CHUMPITAZ CAMA MANUEL</t>
  </si>
  <si>
    <t>10704906507-FALCON VILELA EDSON SANTIAGO</t>
  </si>
  <si>
    <t>10408964887-ANGELES SALAS MONICA JULISSA</t>
  </si>
  <si>
    <t>10701701998-LUQUE QUISPE LUCY LUPE</t>
  </si>
  <si>
    <t>10416162552-CONTRERAS ORELLANA JORGE LUIS ALBERTO</t>
  </si>
  <si>
    <t>10410609784-CHACHAPOYAS ORREGO YVAN HOMERO</t>
  </si>
  <si>
    <t>10407185531-ROBLES CELESTINO JORGE RICHARD</t>
  </si>
  <si>
    <t>10452433503-AGUIRRE GUZMAN KAROL LILIANA</t>
  </si>
  <si>
    <t>10470397646-CAMPOS RODRÍGUEZ KEVIN JUAN ALONSO</t>
  </si>
  <si>
    <t>10106103017-APESTEGUI PINTO CIRO EDUARDO</t>
  </si>
  <si>
    <t>SERVICIO DE SEGUIMIENTO Y COORDINACION DE PLANES ESTRATEGICOS</t>
  </si>
  <si>
    <t>10181608329-CABRERA NAVARRO SANDRA RAQUEL</t>
  </si>
  <si>
    <t xml:space="preserve">10473762353-SESY JUDITH LÓPEZ HARO </t>
  </si>
  <si>
    <t xml:space="preserve">10028832481-SERNAQUE BARRANTES HELMER </t>
  </si>
  <si>
    <t>10400818946-BENAUN GARATE ANA MARIA</t>
  </si>
  <si>
    <t>10727401097-SALCEDO ZAMORA ANDREA ANAMARIA</t>
  </si>
  <si>
    <t>SERVICIO DE DEFENSA JUDICIAL DE FUNCIONARIOS Y Y EX FUNCIONARIOS</t>
  </si>
  <si>
    <t>20515368869-DUMAS SCHMALZ ABOGADOS S.A.C.</t>
  </si>
  <si>
    <t>10200791814-ORTIZ GASPAR JOSE CARLOS</t>
  </si>
  <si>
    <t>10233946953-SAUCEDO MENDOZA ABRAHAN</t>
  </si>
  <si>
    <t>10107052246-WILLIAM ROBERTO USCA LIMA</t>
  </si>
  <si>
    <t>10406679794-KARINA ALIAGA BLENGERI</t>
  </si>
  <si>
    <t>10713864850-MILLONES RODRIGUEZ RAUL CARLOS EDUARDO</t>
  </si>
  <si>
    <t>10419456191-CORONADO DIAZ MIGUEL ANGEL</t>
  </si>
  <si>
    <t>10439941605-JHONATAN ALAYA MÉNDEZ</t>
  </si>
  <si>
    <t>10409963809-BEAS GARCIA ELIZABETH ANDREA</t>
  </si>
  <si>
    <t>10471497300-CURIPACO CHAHUAYO JAVIER</t>
  </si>
  <si>
    <t>SERVICIO DE ANALISTA EN PROGRAMACIÓN LOGÍSTICA</t>
  </si>
  <si>
    <t xml:space="preserve">10086884912-SANCHEZ QUISPE FELIPE JULIO </t>
  </si>
  <si>
    <t>10296487631-REVILLA LOAYZA CARLOS EDUARDO</t>
  </si>
  <si>
    <t xml:space="preserve">10437626851-JUAN CARLOS RIMARACHÍN TARRILLO </t>
  </si>
  <si>
    <t>10101795808-CONZA PARDO FREDDY LEONCIO</t>
  </si>
  <si>
    <t>004-2021-ARCC</t>
  </si>
  <si>
    <t>10166861638-CAJUSOL VILLEGAS OSCAR FERNANDO</t>
  </si>
  <si>
    <t>10467259763-CHOZO ALDANA JUAN MANUEL</t>
  </si>
  <si>
    <t>10465770037-PALOMARES POLO KARLA VANESSA</t>
  </si>
  <si>
    <t>10441008711-MONTOYA TOROVERERO FRANKLIN RICARDO</t>
  </si>
  <si>
    <t>10072833215-OSCAR SOLARI JORIE</t>
  </si>
  <si>
    <t>10065118462-AGUERO JUNGBLUTH ANGEL GUSTAVO</t>
  </si>
  <si>
    <t>009-2021-ARCC</t>
  </si>
  <si>
    <t>002-2021-ARCC</t>
  </si>
  <si>
    <t>10432440139-LIMACHI VIAMONTE WILHEM ROGGER</t>
  </si>
  <si>
    <t>10436395553-CHAMORRO VILCA FELICIANO ALBERTO</t>
  </si>
  <si>
    <t>10164949481-HUAMAN DURAND ELMER REINERIO</t>
  </si>
  <si>
    <t>004-2020-ARCC</t>
  </si>
  <si>
    <t>10100184678-ALVAREZ SORIANO OSWALDO</t>
  </si>
  <si>
    <t>10705094689-MARIN ROMERO FIORELLA DESSIRE</t>
  </si>
  <si>
    <t>10257052252-SILVA SANTISTEBAN AVALOS SOFIA ESTELA</t>
  </si>
  <si>
    <t>10076348885-PACA GUEVARA ELVIA JOSEFINA</t>
  </si>
  <si>
    <t>20551383114-DIRECCIÓN Y GESTIÓN EN SALUD S.A.C</t>
  </si>
  <si>
    <t>001-2020-ARCC</t>
  </si>
  <si>
    <t>10428207926-MELODY GALLIVER BORDA</t>
  </si>
  <si>
    <t>10464824257-MARIO ABRAHAM MATEO LA TORRE</t>
  </si>
  <si>
    <t>10701510033-CESAR ARTURO SÁNCHEZ CAMINITI</t>
  </si>
  <si>
    <t>10081402774-MORENO REANO ANTHONY HERNAN</t>
  </si>
  <si>
    <t>035-2021-ARCC</t>
  </si>
  <si>
    <t>038-2021-ARCC</t>
  </si>
  <si>
    <t>10239208199-URRUTIA MUÑOZ DARIO FRANCISCO</t>
  </si>
  <si>
    <t>20330025213-SUIZA LAB S.A.C</t>
  </si>
  <si>
    <t>011-2021-ARCC</t>
  </si>
  <si>
    <t>10445370768-MEDINA REYNA LUIS ALBERTO</t>
  </si>
  <si>
    <t>10480655091-MINAYA SILVERIO SHARON THALIA</t>
  </si>
  <si>
    <t>10069276801-PALACIN LOPEZ ARTURO DAGOMAR</t>
  </si>
  <si>
    <t>10181491626-PEREZ BECERRA MARCEL ARTURO</t>
  </si>
  <si>
    <t>10062280170-GUILLERMO TAMARA EVER RAFAEL</t>
  </si>
  <si>
    <t>10167193418-LIZARES ARCE GUSTAVO ADOLFO</t>
  </si>
  <si>
    <t>SUSCRIPCION MENSUAL A LICENCIA DE SOFTWARE</t>
  </si>
  <si>
    <t>0043-2021-ARCC</t>
  </si>
  <si>
    <t>SEGURO DE VIDA Y ACCIDENTES PERSONALES (PRIMA)</t>
  </si>
  <si>
    <t>10700531339-SANCHEZ MORALES SAID CARLOS</t>
  </si>
  <si>
    <t>017-2021-ARCC</t>
  </si>
  <si>
    <t>20602316221-M &amp; L GRUPO EMPRESARIAL S.A.C</t>
  </si>
  <si>
    <t>20506558221-FAST MAIL EMPRESA DE SERVICIOS MULTIPLES COURIER S.A.C.</t>
  </si>
  <si>
    <t>10445114583-ELMER MAXIMO JARAMILLO RODRIGUEZ</t>
  </si>
  <si>
    <t>10458793625-JOHNNY DAVID CLEMENTE GOYTIA</t>
  </si>
  <si>
    <t>10028350096-CASTILLO BRAN LUIS GUILLERMO</t>
  </si>
  <si>
    <t>10071641274-QUIÑONES EUSEBIO CARLOS ALBERTO</t>
  </si>
  <si>
    <t>10482095688-ALEJANDRO ALEXANDER CERQUIN AMARO</t>
  </si>
  <si>
    <t>10075886727-LUIS ALBERTO TEJEDA PEREIRA</t>
  </si>
  <si>
    <t>10461119641-SILVIA YESSENIA CHAVEZ MIRANDA</t>
  </si>
  <si>
    <t>10071921153-JESUS ADOLFO MEDINA ANTEZANA</t>
  </si>
  <si>
    <t>RECARGA Y MANTENIMIENTO DE EXTINTORES</t>
  </si>
  <si>
    <t>ALQUILER DE OFICINAS ADMINISTRATIVAS</t>
  </si>
  <si>
    <t>10070481354-LUCIO PEDRO GUTIERREZ QUISPE</t>
  </si>
  <si>
    <t>10178092788-JUAN ANTONIO RISCO MOZO</t>
  </si>
  <si>
    <t>10454470694-MACEDA ROJAS MONICA ELIZABETH</t>
  </si>
  <si>
    <t>10438434921-HUAMAN MALDONADO ALEX</t>
  </si>
  <si>
    <t>10726237897-TORRES SANTUR JUNIOR DICKSON HEDERSON</t>
  </si>
  <si>
    <t>20101056091-ESTUDIO RUBIO LEGUIA NORMAND Y ASOCIADOS S.CIVIL DE R.L.</t>
  </si>
  <si>
    <t>10475041211-MARIN CHAVEZ CARLOS MIGUEL</t>
  </si>
  <si>
    <t>10414512220-PINTO NICHO BRUNO</t>
  </si>
  <si>
    <t xml:space="preserve">10401012449-JIMMY ROMAN MIGUEL </t>
  </si>
  <si>
    <t>10100849301-BACILIO MOTTA CESAR JACINTO</t>
  </si>
  <si>
    <t>10095581035-MOLINA MONDALGO CARLOS ALBERTO</t>
  </si>
  <si>
    <t>20555006901-MITACRIL S.A.C.</t>
  </si>
  <si>
    <t>10453032545-CORDERO HIJAR MAGRIT FELICITA</t>
  </si>
  <si>
    <t>10402887376-QUISPE CONDORI NELLY PATRICIA</t>
  </si>
  <si>
    <t>10427292351-LUIS ALFONSO NICHO ZARATE</t>
  </si>
  <si>
    <t>10701164836-HUAMANI MONTES RAFAEL DAMIAN</t>
  </si>
  <si>
    <t>10097431430-DILAS TORRES LUIS RAFAEL</t>
  </si>
  <si>
    <t>10316740273-TRINIDAD ALVARADO MIGUEL</t>
  </si>
  <si>
    <t>10200739413-NIETO POCOMUCHA EUDIS</t>
  </si>
  <si>
    <t xml:space="preserve">10070248820-HIDALGO CHANDUVI LUCRECIA </t>
  </si>
  <si>
    <t>10200289868-MENDIETA ILLESCA JESUS ROBERTO</t>
  </si>
  <si>
    <t>10096303748-SILVA ROMERO OMAR ABRAHAM</t>
  </si>
  <si>
    <t>10316149931-JUAN JAVIER SOLORZANO BERRIOS</t>
  </si>
  <si>
    <t>0002-2022-ARCC</t>
  </si>
  <si>
    <t>20498073094-VIGILANCIA Y SEGURIDAD MAGISTRAL S.A.C.</t>
  </si>
  <si>
    <t>MANTENIMIENTO PREVENTIVO DE VEHICULOS EN GENERAL</t>
  </si>
  <si>
    <t>0003-2022-ARCC</t>
  </si>
  <si>
    <t>20603670575-BIANCHI &amp; PULITI S.A.C.</t>
  </si>
  <si>
    <t>10446671567-SUSANA GABRIELA VIZCONDE BURGA</t>
  </si>
  <si>
    <t>10254843941-MANUEL CORPUS ARBIETO TELLO</t>
  </si>
  <si>
    <t>10440019574-COLONIA COTRINA, SHERRYL HEIDI</t>
  </si>
  <si>
    <t xml:space="preserve">10715843892-BALAREZO SAAVEDRA LUIS ALONSO </t>
  </si>
  <si>
    <t>10420216535-ESPINOZA OBLITAS JOSE OSBER</t>
  </si>
  <si>
    <t>10104085411-MUÑOZ GAMARRA RUBEN</t>
  </si>
  <si>
    <t>10028890902-SANTAMARIA CAJUSOL VICTORIANO</t>
  </si>
  <si>
    <t>10445528965-DIAZ CAYOTOPA MARITZA ETELVINA</t>
  </si>
  <si>
    <t>20603584598-WC CATERING S.R.L.</t>
  </si>
  <si>
    <t>10482238110-GEORGE STEVEN ZAVALA LUYO</t>
  </si>
  <si>
    <t>SERVICIO DE TRANSPORTE TERRESTRE</t>
  </si>
  <si>
    <t>20551695434-JRTITANIUM S.A.C.</t>
  </si>
  <si>
    <t>10210934851-MIGUEL ANGEL CASTILLA CASTRO</t>
  </si>
  <si>
    <t>10465082980-MARIO ISAI VALDIVIEZO PALACIOS</t>
  </si>
  <si>
    <t>10002008225-MENDOZA SALDARRIAGA FRANCISCO MARTIN</t>
  </si>
  <si>
    <t>10700496801-CLAUDIA NOELIA SUQUILANDA ZAPATA</t>
  </si>
  <si>
    <t>10451291764-JAVIER DOMINGO GARCIA FARIAS</t>
  </si>
  <si>
    <t>10181959261-ANTONIO FORTUNATO NIETO LINIER</t>
  </si>
  <si>
    <t xml:space="preserve">10462456579-ROJAS ROQUE DAVID PASTOR </t>
  </si>
  <si>
    <t>10167210568-ZORRILLA PEREDO, AUGUSTO QUIRINO</t>
  </si>
  <si>
    <t>10462609642-ANGIE JESUS ALMEYDA HUMALA</t>
  </si>
  <si>
    <t>10167761416-DIAZ BARRANTES LARCERY</t>
  </si>
  <si>
    <t xml:space="preserve">10164875267-GARCÍA RICO ELMER </t>
  </si>
  <si>
    <t>10435520532-MENDOCILLA POLO DEBORAH GIOCONDA</t>
  </si>
  <si>
    <t>MANTENIMIENTO CORRECTIVO DE EQUIPO DE RAYOS X</t>
  </si>
  <si>
    <t>20509997340-INTERNATIONAL DIAGNOSTIC IMAGING SAC</t>
  </si>
  <si>
    <t xml:space="preserve">10450336993-ABAN JAMANCA LIDY YHADIE </t>
  </si>
  <si>
    <t>10728865470-ADRIAN EDUARDO TOMAS QUINTANA</t>
  </si>
  <si>
    <t xml:space="preserve">10447873716-STEVE JONATHAN OSTOS RAMOS </t>
  </si>
  <si>
    <t>10415474224-LÓPEZ CÁRCAMO, LUIS ALBERTO</t>
  </si>
  <si>
    <t>10096664830-CASTILLO ENRIQUEZ, FERNANDO GODOFREDO</t>
  </si>
  <si>
    <t>20558226979-GESTION Y TRANSPORTE DE RESIDUOS SOCIEDAD ANONIMA CERRADA - GYTRES S.A.C.</t>
  </si>
  <si>
    <t>CONSULTORIA EN MATERIA LEGAL</t>
  </si>
  <si>
    <t>0010-2022-ARCC</t>
  </si>
  <si>
    <t>20607530956-IN DIAMANTE S.A.C.</t>
  </si>
  <si>
    <t>0001-2022-ARCC</t>
  </si>
  <si>
    <t>10701767557-ZUMAETA GONZÁLES MAGALY</t>
  </si>
  <si>
    <t>10440446766-LOPEZ DEL AGUILA FRINNE</t>
  </si>
  <si>
    <t>10403989521-VILLEGAS MONASTERIO JORGE LUIS</t>
  </si>
  <si>
    <t>10727172551-MELISSA LORENA ROMERO CALLE</t>
  </si>
  <si>
    <t>0004-2022-ARCC</t>
  </si>
  <si>
    <t>10443632510-QUESQUEN CHANCAFE CARLOS ALBERTO</t>
  </si>
  <si>
    <t>EN EJECUCIÓN</t>
  </si>
  <si>
    <t>20607165905-EMPRESA DE TRANSPORTE BENDICION DE A&amp;N SAC</t>
  </si>
  <si>
    <t>10414169266-COLCHADO CERDAN LADIESKA ULIANOVA_x000D_</t>
  </si>
  <si>
    <t>10061565537-MORI TUESTA LUIS BUENAVENTURA</t>
  </si>
  <si>
    <t>10435094622-ALEGRE FIGUEROA CARLOS GIOVANI_x000D_</t>
  </si>
  <si>
    <t>20605451021-DISTRIBUIDORA CARACAS S.A.C.</t>
  </si>
  <si>
    <t>10429463608-URETA LOARDO MIGUEL ANGEL</t>
  </si>
  <si>
    <t>10483219593-CARRETERO PINEDO CHRISTIAN AUGUSTO</t>
  </si>
  <si>
    <t>10714843422-CONTRERAS MORALES EDUARDO ANDRE</t>
  </si>
  <si>
    <t>10461808633-EYZAGUIRRE KOURI URSULA ANDREA</t>
  </si>
  <si>
    <t>10703265176-PACHAS YLLISCA MANUEL ALFREDO_x000D_</t>
  </si>
  <si>
    <t>10468193138-NAVEDA ANGULO OMAR</t>
  </si>
  <si>
    <t>CE</t>
  </si>
  <si>
    <t>30606465385-LOADSPRING SOLUTIONS, INC.</t>
  </si>
  <si>
    <t>20511522987-WORLDSYS E.I.R.L</t>
  </si>
  <si>
    <t>10474499656-CHERO REYES MARIA TERESA</t>
  </si>
  <si>
    <t>20607788210-BIG SERVICE PERU S.A.C</t>
  </si>
  <si>
    <t>10090768668-VARGAS CHU MARIELA NINFA CYDNA_x000D_</t>
  </si>
  <si>
    <t>30606465391-RISKHIVE SOFTWARE SOLUTIONS LTD</t>
  </si>
  <si>
    <t>20607005941-GRUPO PARRAS S.A.C.</t>
  </si>
  <si>
    <t>10482590379-DEL AGUILA CARRION MARINA TERESA_x000D_</t>
  </si>
  <si>
    <t>10412369845-SANTOS LAVADO GERALD OMAR</t>
  </si>
  <si>
    <t>10467746940-BERRIOS CAJO RONALD JUNIOR</t>
  </si>
  <si>
    <t>10470166466-SANCHEZ HUCHIYAMA CESAR YOSHIO</t>
  </si>
  <si>
    <t>20166640068-CARITAS DE HUARAZ</t>
  </si>
  <si>
    <t>10714871051-CHINCHAY ROSADIO ARTURO EMILIO</t>
  </si>
  <si>
    <t>10429983687-TOROBEO CHACMANA JESSICA MILAGROS</t>
  </si>
  <si>
    <t>AS N 0005-2019-ARCC</t>
  </si>
  <si>
    <t>INSTALACION DE CONEXIONES ELECTRICAS</t>
  </si>
  <si>
    <t>20602493521-JR2 CHAVEZ CONSTRUCCION SERVICES S.R.L</t>
  </si>
  <si>
    <t>10176231454-MARTINEZ CHANG JUAN JOSE RAMON_x000D_</t>
  </si>
  <si>
    <t>10181686681-CARDENAS BAZAN ROBERTO MARIO</t>
  </si>
  <si>
    <t>10407988472-FLORES CHAVEZ OSCAR ELIAS_x000D_</t>
  </si>
  <si>
    <t>0009-2022-ARCC</t>
  </si>
  <si>
    <t>SERVICIO DE MANTENIMIENTO Y CONSERVACIÓN DE LA INFRAESTRUCTURA FÍSICA DEL SERVICIO DE CUIDADOS CRITICOS DEL NEONATO</t>
  </si>
  <si>
    <t>20555971380-MONTANO GROUP S.A.C.</t>
  </si>
  <si>
    <t>10700657022-SALAZAR BARDALES JOHANA ESTEFANY</t>
  </si>
  <si>
    <t>10703483033-NOLASCO LOZANO DIANA SOFIA</t>
  </si>
  <si>
    <t>10028555755-VEGA CHICCHON LUIS EDUARDO</t>
  </si>
  <si>
    <t>SUSCRIPCIÓN ANUAL DE ALMACENAMIENTO EN NUBE INFORMÁTICA</t>
  </si>
  <si>
    <t>20504714382-G &amp; S GESTION Y SISTEMAS S.A.C.</t>
  </si>
  <si>
    <t>10724572524-MORALES ZAPATA JOSUE SMITH</t>
  </si>
  <si>
    <t>0007-2022-ARCC</t>
  </si>
  <si>
    <t>0062-2021-ARCC</t>
  </si>
  <si>
    <t>10714052301-BOZA NUNURA CARMEN FIORELA</t>
  </si>
  <si>
    <t>ALQUILER DE TOLDOS Y SILLAS</t>
  </si>
  <si>
    <t>10478571378-CORDOVA RAMOS GISSELA DEL ROSARIO</t>
  </si>
  <si>
    <t>ALQUILER DE ESTRUCTURAS METÁLICAS</t>
  </si>
  <si>
    <t>30606465397-VIZERRA SA</t>
  </si>
  <si>
    <t>0005-2022-ARCC</t>
  </si>
  <si>
    <t>SERVICIO DE DESMONTAJE DE AIRE ACONDICIONADO</t>
  </si>
  <si>
    <t>20573182287-SERVICIOS Y VENTAS DE TECNOLOGIA EN GENERAL E.I.R.L.</t>
  </si>
  <si>
    <t>0025-2020-ARCC</t>
  </si>
  <si>
    <t>SUSCRIPCIÓN A PLATAFORMA DE APRENDIZAJE X 18 MESES</t>
  </si>
  <si>
    <t>20607431117-GRUPO DE SOLUCIONES CREATIVAS S.A.C.</t>
  </si>
  <si>
    <t>10441852491-BARRIENTOS YNFANTE MARCO ANTONIO</t>
  </si>
  <si>
    <t>10454695190-CHAVEZ UCEDA MARITZA YULIANA</t>
  </si>
  <si>
    <t>10062817408-RUIZ MOTA WHITMAN JOSE</t>
  </si>
  <si>
    <t>10099323723-CHILON PADILLA WILLIAM MARTIN</t>
  </si>
  <si>
    <t>10418935508-IDRUGO YOPLA WALTER JAVIER</t>
  </si>
  <si>
    <t>20559736873-MULTISERVICIOS AUTOMOTRICES VICTORIA S.A.C.</t>
  </si>
  <si>
    <t>20602278931-GRUPO MIURY S.A.C.</t>
  </si>
  <si>
    <t>10700738545-REATEGUI CASANOVA ESPRANGER</t>
  </si>
  <si>
    <t>0008-2022-ARCC</t>
  </si>
  <si>
    <t>0018-2022-ARCC</t>
  </si>
  <si>
    <t>20523467892-VERANO PERU S.A.C.</t>
  </si>
  <si>
    <t>10404015953-CESAR AUGUSTO MONTERO SARANGO</t>
  </si>
  <si>
    <t>10215710306- ANA LORENA CANO AMADO</t>
  </si>
  <si>
    <t>10484334833-YUCRA SALAS DEYBI DANIEL</t>
  </si>
  <si>
    <t xml:space="preserve">10431751858-NICOLAS ELIOT FIGARI KRAMER </t>
  </si>
  <si>
    <t>10466182121-ANDRADE BALBUENA JULISSA ROSARIO</t>
  </si>
  <si>
    <t>10079077572-TORRES ANTUÑANO SILVIA ZAIDA</t>
  </si>
  <si>
    <t xml:space="preserve">10463356756-SALAZAR DIAZ SHIRLEY JENNIFER </t>
  </si>
  <si>
    <t>SERVICIO DE REGISTRO, SEGUIMIENTO Y GIRO DE OPERACIONES EN EL SISTEMA SIAF-SP</t>
  </si>
  <si>
    <t>0001-2019-ARCC</t>
  </si>
  <si>
    <t>10410373926-VILLON MEJIA HUGO HERNAN</t>
  </si>
  <si>
    <t>10107404835-MAS MATOS JIMMY PAUL</t>
  </si>
  <si>
    <t>10725379701-PERLECHE RAVINES JOSE LUIS ALEJANDRO</t>
  </si>
  <si>
    <t>10418320597-SAAVEDRA ROMAN ONELIO</t>
  </si>
  <si>
    <t>10458623118-LOPEZ ESPINAL ITALA JAQUELINE</t>
  </si>
  <si>
    <t>10405232893-CORONADO ARIAS ROOSEVELT DAVID</t>
  </si>
  <si>
    <t>10481209639-ROCCA BELTRAN KATTIA LILIABETH</t>
  </si>
  <si>
    <t>10473032843-ROJAS LAPA PIERO POOL</t>
  </si>
  <si>
    <t>10700051540-OLIVO HURTADO GIANMARCO</t>
  </si>
  <si>
    <t>10436784592-BARRETO REY ANIBAL MAXIMILIANO</t>
  </si>
  <si>
    <t>SERVICIO DE ORGANIZACION DE EVENTOS</t>
  </si>
  <si>
    <t>20606805471-TJ CONSULTING E.I.R.L.</t>
  </si>
  <si>
    <t>10085691037-ACUÑA ALEGRE CARLOS ANTONIO</t>
  </si>
  <si>
    <t>10447287086-BARDALES LANGA ANA MARIA DEL PILAR</t>
  </si>
  <si>
    <t>10416513304-FERNANDEZ VARGAS MANUEL ALEJANDRO</t>
  </si>
  <si>
    <t>10101831731-HINOPE ARTEAGA FIORELLA LISETTE</t>
  </si>
  <si>
    <t>10266875270-TUCTO CALDERON PEDRO ENRIQUE</t>
  </si>
  <si>
    <t>10408869591-CAMARGO FERNANDEZ BACA FERNANDO</t>
  </si>
  <si>
    <t>10178060444-VIGO COTOS EDGAR JAMES</t>
  </si>
  <si>
    <t>10423195067-FLORES QUISPE EDGAR ALEJANDRO</t>
  </si>
  <si>
    <t>ALQUILER DE ÓMNIBUS</t>
  </si>
  <si>
    <t>20536890433-M&amp;D TRANSPORTISTAS SOCIEDAD ANONIMA CERRADA - M&amp;D TRANSPORTISTAS S.A.C.</t>
  </si>
  <si>
    <t>10708537051- HUÑURUCO SALAS LIBSY KELY</t>
  </si>
  <si>
    <t>10474284951-PINTADO QUINDE ENOC DANIEL</t>
  </si>
  <si>
    <t>20548580359-VIDALSYSTEM S.A.C</t>
  </si>
  <si>
    <t>02-2022-ARCC</t>
  </si>
  <si>
    <t>20431115825-PACIFICO S.A. ENT. PRESTADORA DE SALUD</t>
  </si>
  <si>
    <t>10478340759-RAMIREZ MARTINEZ DAVID</t>
  </si>
  <si>
    <t>10255612064-MONTESINOS MARTINEZ JUAN JOSE</t>
  </si>
  <si>
    <t>10485293600-LOPEZ FLORES GERMAN</t>
  </si>
  <si>
    <t>10405916806-AMEZQUITA JIMENEZ ROXANA</t>
  </si>
  <si>
    <t>10402907199-MORA PACHAS CLAUDIO ALFONSO</t>
  </si>
  <si>
    <t>10468982485-VERA VALVERDE THIAGO GIANMARCO</t>
  </si>
  <si>
    <t>10078402933-FLORES HERNANDEZ JULIO CESAR</t>
  </si>
  <si>
    <t>10712522751-ESCUDERO BOLOGNINI RAFAEL</t>
  </si>
  <si>
    <t>10097474660-MINAYA JAQUI NANCY LUCIA</t>
  </si>
  <si>
    <t>10470111106- AJOY ROCA ELVIA MARINA_x000D_</t>
  </si>
  <si>
    <t>10028246272-LANDEO OBANDO CAROL DENISSE</t>
  </si>
  <si>
    <t>10453470941-MEDINA PALACIOS ARMANDO JESUS</t>
  </si>
  <si>
    <t>10703747359-SEBASTIAN DIAZ FERNANDO</t>
  </si>
  <si>
    <t>DESMONTAJE DE ESTRUCTURA DE METAL</t>
  </si>
  <si>
    <t>20507016899-CESAR Y FRANCISCO CONTRATISTAS GENERALES SOCIEDAD COMERCIAL DE RESPONSABILIDAD LIMITADA</t>
  </si>
  <si>
    <t>10430503419-RUIZ VARILLAS ENZO FRANCO</t>
  </si>
  <si>
    <t>10460061704-HERNANDEZ SANTA CRUZ CHARLI EDUARD</t>
  </si>
  <si>
    <t>10730666956-CORONADO WILSON SHIRLEY ANGELA</t>
  </si>
  <si>
    <t>20600792114-JR GEOCONSULTORES E INGENIEROS S.R.L.</t>
  </si>
  <si>
    <t>20535675920-F &amp; A GEOINGENIERIA S.A.C._x000D_</t>
  </si>
  <si>
    <t>10759216950-CAVIEDES PAUCAR ASHLY ALESSANDRA</t>
  </si>
  <si>
    <t>10412257079-HUARCAYA CHUQUIZUTA GUIDO JAVIER</t>
  </si>
  <si>
    <t>20607947377-INGESLAB CG SERVICIOS GENERALES SOCIEDAD COMERCIAL DE RESPONSABILIDAD LIMITADA</t>
  </si>
  <si>
    <t>SERVICIO DE DESMONTAJE, TRASLADO E INSTALACIÓN DE EQUIPAMIENTO HOSPITALARIO</t>
  </si>
  <si>
    <t>10239760011-OLAVE QUISPE MARCO ANTONIO</t>
  </si>
  <si>
    <t xml:space="preserve">20523340809-GEOTECNICOS &amp; GEOFISICOS LATINOS CONSULTORES EN INGENIERIA S.A.C. </t>
  </si>
  <si>
    <t>10422292921-RUIZ TARAZONA JESUS MARTIN</t>
  </si>
  <si>
    <t>10406021306-ROBLES GUZMAN MIULHER MITCHEL</t>
  </si>
  <si>
    <t>10415884295-ITA LUNA ASTRID IRIS</t>
  </si>
  <si>
    <t>10406511044- MEJIA TORRES KELLY</t>
  </si>
  <si>
    <t>10765182463-LEON DOMINGUEZ SINDY DENIS_x000D_</t>
  </si>
  <si>
    <t>20605043900-BELKO PERU E.I.R.L.</t>
  </si>
  <si>
    <t>10432137801-VASQUEZ URIOL MARIA ISABEL</t>
  </si>
  <si>
    <t>10426508074-CASTILLO RODRIGUEZ LUIS FILAMIR</t>
  </si>
  <si>
    <t>20144364059-FUERZA AÉREA DEL PERÚ</t>
  </si>
  <si>
    <t>10422805325-CARPIO AMEZ EVI HYPATIA</t>
  </si>
  <si>
    <t>10726949200-ROBLES ROMERO ETHEL DIANA</t>
  </si>
  <si>
    <t>10401411971-QUISPE CUADROS EDGAR LUCIANO</t>
  </si>
  <si>
    <t>10101957590-HERRERA BRAVO RICHARD IVAN</t>
  </si>
  <si>
    <t>10254689977-DAVILA JAHNSEN JUAN MANUEL</t>
  </si>
  <si>
    <t>10760000553-OLAYA FERNANDEZ EDWIN RAUL</t>
  </si>
  <si>
    <t>10444221432-YSHIKAWA ARIAS JETSSY FANNIE</t>
  </si>
  <si>
    <t>10449008508-GUEVARA CARRASCO MANUEL ALEXANDER</t>
  </si>
  <si>
    <t>10435035243-CERRATO PAREDES JOSE ALEXANDER</t>
  </si>
  <si>
    <t>10167289849-VEGA VIDARTE MARIA</t>
  </si>
  <si>
    <t>10700010118-CARNERO CHAVEZ DIOMEDES OWER</t>
  </si>
  <si>
    <t>10077531276-PHILIPPS JARAMILLO ROSA AMALIA</t>
  </si>
  <si>
    <t>10423444229-FIGUEROA AMAYA ITALO CARLOS</t>
  </si>
  <si>
    <t>10705698444-LANDEO BARRANTES BARBARA YVETH</t>
  </si>
  <si>
    <t>10440115450-MAGUIÑA DIAZ, CRISTIAN VICTOR</t>
  </si>
  <si>
    <t>MANTENIMIENTO PREVENTIVO DE EQUIPOS PARA PLANTA DE OXÍGENO MEDICINAL</t>
  </si>
  <si>
    <t>012-2022-ARCC</t>
  </si>
  <si>
    <t>MANTENIMIENTO CORRECTIVO DE PLANTA DE OXÍGENO MEDICINAL</t>
  </si>
  <si>
    <t>TRANSPORTE DE EQUIPOS MÉDICOS</t>
  </si>
  <si>
    <t>20537083582-MOTORONE S.A.C</t>
  </si>
  <si>
    <t>20549294635-GRUPO FARAON S.A.C.</t>
  </si>
  <si>
    <t>ALQUILER DE TOLDOS, MESAS Y SILLAS</t>
  </si>
  <si>
    <t>20563137887-EVSD S.A.C.</t>
  </si>
  <si>
    <t>SERVICIO DE ALMUERZOS, CENAS, COFFE BREAK</t>
  </si>
  <si>
    <t>20553280487-MENUCORP S.A.C</t>
  </si>
  <si>
    <t>ALQUILER DE AMBULANCIA</t>
  </si>
  <si>
    <t>20515292781-SERVICIOS ESPECIALIZADOS EN MEDICINA INTEGRAL S.A.C.</t>
  </si>
  <si>
    <t>CD-014-2022</t>
  </si>
  <si>
    <t>20601497051-CHIPTIMING PERU S.A.C.</t>
  </si>
  <si>
    <t>10453926147-MOYA MONTESINOS FRANKLIN ESTIPH</t>
  </si>
  <si>
    <t>0011-2022-ARCC</t>
  </si>
  <si>
    <t>20605682414-GRUPO GERENCIA DE SEGURIDAD S.A.C.</t>
  </si>
  <si>
    <t>10409661250-SALAZAR VASQUEZ, JOHN ROBERT</t>
  </si>
  <si>
    <t>10431868496-MARTINEZ HUAMAN IRIS JANNET</t>
  </si>
  <si>
    <t>10099004661-DELGADO GRANADOS ROSARIO CARMEN</t>
  </si>
  <si>
    <t>10097522206-LOO LEGUA DANIEL RICARDO</t>
  </si>
  <si>
    <t>10408309609-PAZ BRICEÑO LUIS ALBERTO</t>
  </si>
  <si>
    <t>10412473227-RONDON SARAVIA SUE CAROL</t>
  </si>
  <si>
    <t>10460892444-RIVERO MEJIA YAZMIN GESABEL</t>
  </si>
  <si>
    <t>10442828411-ESPINOZA VARGAS CINTHYA SILVANA</t>
  </si>
  <si>
    <t>10408016776-YAMASHIRO CHIONG DANAE</t>
  </si>
  <si>
    <t>10087434171-CLAUDET MARIN CESAR MARCIAL</t>
  </si>
  <si>
    <t>20551222617-CORPORACION GAONA &amp; SANCHEZ E.I.R.L.</t>
  </si>
  <si>
    <t>20602276890-GRUPO SEGURIDAD ESTRATEGICA S.A.C.</t>
  </si>
  <si>
    <t>10095622661-RAMIREZ MORON LUIS ANTONIO</t>
  </si>
  <si>
    <t>10705043791-LOPEZ RODRIGUEZ MARCIA JAZMIN</t>
  </si>
  <si>
    <t>10466496672-PACHECO MEJIA LIZ NOELIA</t>
  </si>
  <si>
    <t>10721005262-MAMANI ALI LESLIE MARIA DE LOS ANGELES</t>
  </si>
  <si>
    <t>INSTALACION DE FIBRA OPTICA</t>
  </si>
  <si>
    <t>10101554665-VILLANUEVA QUISPE ESTUARDO ABRAHAM</t>
  </si>
  <si>
    <t>20528961771-MANTENIMIENTO Y DISEÑO DE EQUIPOS INDUSTRIALES Y SERVICIOS ANEXOS S.A.C.</t>
  </si>
  <si>
    <t>10426172025-CARRASCO TIBURCIO MARLON GABRIEL</t>
  </si>
  <si>
    <t>10095758334-SANABRIA QUISPE EDUARDO JUSTINIANO_x000D_</t>
  </si>
  <si>
    <t>10767015572-ARRIOLA FERNANDEZ JOSUE SAMUEL</t>
  </si>
  <si>
    <t>20602886655-NORCES S.A.C.</t>
  </si>
  <si>
    <t>10713329229-MEZA ILLATOPA PIERINA THAIR</t>
  </si>
  <si>
    <t>10316701821-HUERTA SOLIS NELSON FERNANDO</t>
  </si>
  <si>
    <t>SERVICIO DE VERIFICACION, CONTROL Y CRUCE DE INFORMACION</t>
  </si>
  <si>
    <t>10473840974-PEREZ OBREGON DRAKOVIC EMILIANO</t>
  </si>
  <si>
    <t>10240024000-GARAY MIRANDA JOSE HUGO</t>
  </si>
  <si>
    <t>10730970990-DANNE DESSIRÉ ZEGARRA CHANCOS</t>
  </si>
  <si>
    <t>10448566558-CUEVA HOYOS CESAR ALEX</t>
  </si>
  <si>
    <t>10712210112-RIQUELME REYNA BORIS PEDRO</t>
  </si>
  <si>
    <t>10468462929-ALCANTARA MENDOZA EDUARDO ALEXANDER</t>
  </si>
  <si>
    <t>10444783597-BARBA SEGUIER DIANA ISABEL</t>
  </si>
  <si>
    <t>20551546277-FLOPAR S.A.C. SERVICIOS GRAFICOS</t>
  </si>
  <si>
    <t>0013-2022-ARCC</t>
  </si>
  <si>
    <t>20487494292-SERVICIOS ESPECIALES DE VIGILANCIA CUMBRE DE ACERO S.A.C.</t>
  </si>
  <si>
    <t>0015-2022-ARCC</t>
  </si>
  <si>
    <t>20606732954-JEGLIMP S.A.C._x000D_</t>
  </si>
  <si>
    <t>20608468481-SERVICIOS PROFESIONALES DE GESTION EMPRESARIAL S.A.C.</t>
  </si>
  <si>
    <t>10033858677-CESPEDES MANAYALLE HIGINIO</t>
  </si>
  <si>
    <t>SERVICIO DE APOYO EN PROYECTOS</t>
  </si>
  <si>
    <t xml:space="preserve">10461908808-ALVA ALFARO LUIS MIGUEL </t>
  </si>
  <si>
    <t xml:space="preserve">10440329328-LOPEZ DELGADO CINTHIA MIRELLA </t>
  </si>
  <si>
    <t>10478351599-HERNANDEZ NEYRA DAYSI STEFANIA</t>
  </si>
  <si>
    <t>10316130238-ESPADA NARVAEZ TEOFILO FELIX</t>
  </si>
  <si>
    <t>10431440640-NIETO MELGAR FIORELLA CYNTIA</t>
  </si>
  <si>
    <t>10759607100-SUAREZ VARGAS PAOLA JIMENA</t>
  </si>
  <si>
    <t>20482064681-TRANSPORTES Y SERVICIOS VENECIA S.A.C.</t>
  </si>
  <si>
    <t>SERVICIO ESPECIALIZADO EN INVERSIÓN PÚBLICA</t>
  </si>
  <si>
    <t>10446054916-PEREZ ALARCON ELIZABETH</t>
  </si>
  <si>
    <t>10013233280-CASTILLO CASTILLO NARDA YOLANDA</t>
  </si>
  <si>
    <t>20600489284-ADISA PERU S.R.L._x000D_</t>
  </si>
  <si>
    <t>10403836821-GALLARDO BECERRIL JORGE DEYWIS</t>
  </si>
  <si>
    <t>10339590601-GRANDEZ RODRIGUEZ CLUBER</t>
  </si>
  <si>
    <t>10729165935-GARCIA MALDONADO MARIA DEL ROSARIO</t>
  </si>
  <si>
    <t>10061615186-PACHECO MENDOZA BENJAMIN EDUARDO</t>
  </si>
  <si>
    <t xml:space="preserve">SUSCRIPCIÓN DE LICENCIA DE SOFTWARE GENERADOR DE REPORTES </t>
  </si>
  <si>
    <t>20603903065-LORETO SOFTWARE CORPORATION S.A.C.</t>
  </si>
  <si>
    <t>10098947235-VALLEJOS FUENTES RIVERA CESAR ENRIQUE</t>
  </si>
  <si>
    <t>10759978485-CARRASCO QUINTEROS LUZ MARIA</t>
  </si>
  <si>
    <t>10107232503-RAMIREZ BERRU FLAVIO</t>
  </si>
  <si>
    <t>0012-2022-ARCC</t>
  </si>
  <si>
    <t>20605037811-CORPORACION EMPRESARIAL PRC S.A.C</t>
  </si>
  <si>
    <t>10423479685-CASIQUE ARMAS PEDRO</t>
  </si>
  <si>
    <t>019-2022-ARCC</t>
  </si>
  <si>
    <t>0017-2022-ARCC</t>
  </si>
  <si>
    <t>20190099980-INVERSIONES QUINTANILLA E I R L</t>
  </si>
  <si>
    <t>10053747987-CASTRO PIZANGO MARCO ANTONIO</t>
  </si>
  <si>
    <t>10441201571-CUEVA REATEGUI FRANCISCO HORACIO</t>
  </si>
  <si>
    <t>10427096497-MONJA ARAUJO JUNIOR ALEJANDRO</t>
  </si>
  <si>
    <t>0050-2021-ARCC</t>
  </si>
  <si>
    <t>SERVICIO ESPECIALIZADO EN INGENIERIA ELECTRONICA</t>
  </si>
  <si>
    <t>0051-2021-ARCC</t>
  </si>
  <si>
    <t>10411307862-CANO QUISPE HUGO EMILIO</t>
  </si>
  <si>
    <t>10413474928-PEREZ GAMARRA IRAN ARGELIA</t>
  </si>
  <si>
    <t>20600879376-SG FORCE S.A.C</t>
  </si>
  <si>
    <t>10011472899-GARCIA GARCIA NELSY</t>
  </si>
  <si>
    <t>10400358333-CONDORI LECCA MARTIN ANTONIO</t>
  </si>
  <si>
    <t>10411477245-ACHIN CATAÑO RENE IVAN</t>
  </si>
  <si>
    <t>20529714549-MS PROYECTOS CONSTRUCCIONES Y SERVICIOS E.I.R.L</t>
  </si>
  <si>
    <t>10715742671-ONOFRE MAICELO MARIA ANGELICA_x000D_</t>
  </si>
  <si>
    <t>10225067304-CUESTAS HUALLPA OMAR LENIN</t>
  </si>
  <si>
    <t>10455051407-PADILLA SALDARRIAGA KATHLEEN PRISCILA</t>
  </si>
  <si>
    <t>10702705644-FLORES CARBAJAL PERCY ABEL</t>
  </si>
  <si>
    <t>10704433676-FLORES SALCEDO MARCO ANTONIO</t>
  </si>
  <si>
    <t>10437722108-GONZALEZ DEL AGUILA LADY LAYSA</t>
  </si>
  <si>
    <t>10449289311-LOPEZ NIEVES JANIA</t>
  </si>
  <si>
    <t>10440351081-URBINA MEJIA CHRISTIAN EXEQUIEL</t>
  </si>
  <si>
    <t>10088819697-GUSHIKEN IZENA JOSE FRANCISCO</t>
  </si>
  <si>
    <t>10483358577-BALLARTA GUZMAN BROOKE MEREDIT</t>
  </si>
  <si>
    <t>10424285582-FLORES VARGAS ANDRE</t>
  </si>
  <si>
    <t>10448212152-RODRIGUEZ TORRES MARITZA</t>
  </si>
  <si>
    <t>10238793497-FARFAN TANAKA LUIS ALBERTO</t>
  </si>
  <si>
    <t>10452284923-TACCA CAHUAPAZA JESUS NESTOR</t>
  </si>
  <si>
    <t>10471597037-CHUJANDAMA IJUMA JHONY MANUEL</t>
  </si>
  <si>
    <t>10400634276-ALTAMIRANO PONCE ELIZABETH PATRICIA</t>
  </si>
  <si>
    <t>10427654708-SANCHEZ RODRIGUEZ NEYMER ALEX</t>
  </si>
  <si>
    <t>10748732620-CANELO VASQUEZ ERNESTO SANTIAGO</t>
  </si>
  <si>
    <t>DESINSTALACION DE ESTRUCTURAS METALICAS</t>
  </si>
  <si>
    <t>10402205674-GARCIA LOZADA GULIANA DE LOURDES</t>
  </si>
  <si>
    <t>10420387852-SANDOVAL VALVERDE MILTON CESAR_x000D_</t>
  </si>
  <si>
    <t>10449193836-AZAHUANCHE GONZALES MARTIN EDUARDO</t>
  </si>
  <si>
    <t>10430993696-MOGOLLON PALACIOS PEDRO JAVIER</t>
  </si>
  <si>
    <t>10417071607-DIAZ ALVARADO JOHN MOLNAR</t>
  </si>
  <si>
    <t>10100569928-ALAYO SALAZAR VICTOR LORENZO</t>
  </si>
  <si>
    <t>SERVICIO ESPECIALIZADO EN COMUNICACION ESTRATEGICA</t>
  </si>
  <si>
    <t>10419182091-MATIAS PAZ DE IPARRAGUIRRE ROSA LUZ</t>
  </si>
  <si>
    <t>10609721605-AYALA DIAZ ALESSANDRA MILAGROS</t>
  </si>
  <si>
    <t>SERVICIO DE REVISIÓN Y ELABORACIÓN DE EXXPEDIENTES DE CONTRATACIONES MENORES A 8 UIT Y ACUERDO MARCO</t>
  </si>
  <si>
    <t>10408353446-CATALAN VALDEZ EDGARD WILFREDO</t>
  </si>
  <si>
    <t>10167939631-PAZ PEÑA RODOLFO ENRIQUE</t>
  </si>
  <si>
    <t>10702226002-HUACHO ARANDA DANITZA MARGOTH</t>
  </si>
  <si>
    <t xml:space="preserve">10316722381-QUIÑONES FERRO JUDITH CARMEN </t>
  </si>
  <si>
    <t>SERVICIO DE SEGUIMIENTO Y COORDINACION DE  ACTIVIDADES ADMINISTRATIVAS</t>
  </si>
  <si>
    <t>10060428366-AMPUERO FLORES MARIA JULIA</t>
  </si>
  <si>
    <t>10736056467-VEGA VEGA BELEN CRISTINA</t>
  </si>
  <si>
    <t>10748044995-ZARATE VERTIZ BONLLY KATHERIN</t>
  </si>
  <si>
    <t xml:space="preserve">10402179622-RUIZ GUEVARA LIMBER </t>
  </si>
  <si>
    <t>10800124781-BELLIDO AGUILAR ABEL</t>
  </si>
  <si>
    <t>10426677496-JESUS CHILON ALEJANDRO_x000D_</t>
  </si>
  <si>
    <t>10166189131-BONILLA CALDERON SEGUNDO BENJAMIN_x000D_</t>
  </si>
  <si>
    <t>10013419189-ARIAS NINAN MOISES ANTONIO</t>
  </si>
  <si>
    <t>10706869153-TRIVEÑO MERINO LUIS ALBERTO</t>
  </si>
  <si>
    <t>10773452186-INGA CISNEROS LEYDY</t>
  </si>
  <si>
    <t>10751748405-OBREGON PONTE JOSEPH MANUEL</t>
  </si>
  <si>
    <t>20602218733-LIV ENTERTAIMENT E.I.R.L.</t>
  </si>
  <si>
    <t>10405893041-OCROSPOMA RAPRAY FERMIN CLAUDIO</t>
  </si>
  <si>
    <t>10413290908-CASTRO CASTILLO LYZ SOLEDAD</t>
  </si>
  <si>
    <t>10470136443-VILLON MARILUZ JULIO ALBERTO</t>
  </si>
  <si>
    <t>20543237435-IOFE SOCIEDAD ANONIMA CERRADA - IOFE S.A.C.</t>
  </si>
  <si>
    <t xml:space="preserve">10428359351-PANTOJA HERRERA MERLITA TARCILA </t>
  </si>
  <si>
    <t>10180985072-RODRIGUEZ GARCIA RENZO PABLO</t>
  </si>
  <si>
    <t>10427854367-CORONEL VASQUEZ NORMAN NELSON</t>
  </si>
  <si>
    <t>10469967943-PEREZ VILLALOBOS DIAHAIRA</t>
  </si>
  <si>
    <t>10462304221-ARTEAGA VASQUEZ EULICEDES_x000D_</t>
  </si>
  <si>
    <t>10407883018-BENAVIDES PERALTA JUAN GERALD</t>
  </si>
  <si>
    <t>SERVICIO DE ANÁLISIS DE INFORMACIÓN CONTABLE Y FINANCIERA</t>
  </si>
  <si>
    <t>10411296771-VILLEGAS CASTRO MARIELLA DEL SOCORRO</t>
  </si>
  <si>
    <t>10425861650-CISNEROS CASARIEGO ELOY ISAC</t>
  </si>
  <si>
    <t>10400498917-CARPIO MEZA OMAR ALBERTO</t>
  </si>
  <si>
    <t>0016-2022-ARCC</t>
  </si>
  <si>
    <t>10402984100-PRADO BALDOCEDA WILSON DIETER</t>
  </si>
  <si>
    <t>10074618613-CRIADO ALVAREZ WILLIAM PABLO</t>
  </si>
  <si>
    <t>10004431133-COILA RAMIREZ MERY INES</t>
  </si>
  <si>
    <t>SUSCRIPCIÓN A LICENCIA DE SOFTWARE POR 8 MESES</t>
  </si>
  <si>
    <t>20602817882-ENTER SOLUTIONS E.I.R.L.</t>
  </si>
  <si>
    <t>10475605905-BONFIGLIOLI DIAZ FRANCESCA ELIANA</t>
  </si>
  <si>
    <t>10428585491-RAMOS MENESES NARCISA LAURA</t>
  </si>
  <si>
    <t>10444227520-ALVAREZ RODRIGUEZ VICTORIA ROCIO</t>
  </si>
  <si>
    <t>10417825172-MARTEL HURTADO ALEXANDER STEE</t>
  </si>
  <si>
    <t>20602855491-BS BUSINESS &amp; SERVICES EIRL.</t>
  </si>
  <si>
    <t>10419232179-CAMPOS AVELLANEDA JUAN CARLOS</t>
  </si>
  <si>
    <t>20605389521-GRUPO ARAÑA EIRL</t>
  </si>
  <si>
    <t>10064534365-FLORES VILCHEZ WILDER JUVENAL</t>
  </si>
  <si>
    <t>10456002302-VALDIVIA REAÑO JAIME MERCEDES</t>
  </si>
  <si>
    <t>10215360704-FLORES HERNANDEZ JAVIER ALBERTO</t>
  </si>
  <si>
    <t>20609246091-MAGNO CORPORATION E.I.R.L.</t>
  </si>
  <si>
    <t>10433119326-MORI SALDAÑA PABLO</t>
  </si>
  <si>
    <t>10428885339-GARCIA MANTILLA ALAN ALEXIS</t>
  </si>
  <si>
    <t>10431656324-SANTA CRUZ GUAYAN JUAN ANTONIO</t>
  </si>
  <si>
    <t>CONSULTORIA DE SEGUIMIENTO Y MONITOREO A ACCIONES DE PROYECTO</t>
  </si>
  <si>
    <t>10421646223-FIGUEROA LLANOS CARLOS ALBERTO</t>
  </si>
  <si>
    <t>20603798822-ROMANE COMPANY SRL</t>
  </si>
  <si>
    <t>10436350282-CORONEL ZEGARRA DERLY MEDALI</t>
  </si>
  <si>
    <t>10067921009-MORI OLIVAS KARIM PATRICIA</t>
  </si>
  <si>
    <t>10066239778-PALACIOS CHAVEZ MIGUEL ERNESTO</t>
  </si>
  <si>
    <t>10704290930-HUAMAN ZARATE LIZBETH MILLIE</t>
  </si>
  <si>
    <t>10703127199-UTRILLA DOMINGUEZ RUSSELL</t>
  </si>
  <si>
    <t>10720242341-FERNANDEZ OCAMPO MARIA MAGDALENA</t>
  </si>
  <si>
    <t>10329706449-BALBI CARRILLO MARIO ENRIQUE</t>
  </si>
  <si>
    <t>10478510956-ARAUJO TRUJILLO STEFANIE KATERINE</t>
  </si>
  <si>
    <t>10705245229-RAMIREZ CORNEJO SHAMIR OMAR</t>
  </si>
  <si>
    <t>10402145426-TENGAN GUSUKUMA CARLOS ROBERTO</t>
  </si>
  <si>
    <t>SERVICIO DE MANTENIMIENTO CORRECTIVO Y PINTADO DE MUROS</t>
  </si>
  <si>
    <t>20603892632-SERVICIOS GENERALES CESEYSA EIRL.</t>
  </si>
  <si>
    <t>10422003261-RAZURI MARTINEZ FRANCISCO ALONSO</t>
  </si>
  <si>
    <t>10471150784-ROJAS CONDORI JOSE LUIS_x000D_</t>
  </si>
  <si>
    <t>10167300559-CASTRO MEGO JUBER ADILSON</t>
  </si>
  <si>
    <t>10408320262-CHACON CHUMAN JOSE LUIS</t>
  </si>
  <si>
    <t>10102806978-ZAMORA HUAMAN WILFREDO</t>
  </si>
  <si>
    <t>0020-2022-ARCC</t>
  </si>
  <si>
    <t>20602336876-ZAPATA &amp; ZULOETA E.I.R.L.</t>
  </si>
  <si>
    <t>10476497456-BOBADILLA LEIVA LUCY DEL PILAR</t>
  </si>
  <si>
    <t>20100010721- AERO TRANSPORTE S A</t>
  </si>
  <si>
    <t>10731368258-MAYS FARRO ANGEL FRANCISCO MOISES</t>
  </si>
  <si>
    <t>10707660207-PRINCIPE RODRIGUEZ JUNIOR LINDER_x000D_</t>
  </si>
  <si>
    <t>10167264153-QUICIO UCHOFEN CESAR AUGUSTO</t>
  </si>
  <si>
    <t>10747144201-MINCHAN CLAVO AYRTON ALEXIS</t>
  </si>
  <si>
    <t>10091441336-GRIMALDO ZAPATA MARIO FIDEL</t>
  </si>
  <si>
    <t>10460411501-MATTA REYNA HENRRY WILFREDO</t>
  </si>
  <si>
    <t>10443463050-POMPA CARRASCO RUTH MARIA_x000D_</t>
  </si>
  <si>
    <t>10200153508-PAREDES PACHECO JOEL ANGEL</t>
  </si>
  <si>
    <t>10449180360-LOAYZA EYZAGUIRRE ZULMA VIVIANA</t>
  </si>
  <si>
    <t>10458106385-PINEDO ARONE RENATO</t>
  </si>
  <si>
    <t>10480002950-ROJAS CASTILLO LENIN JOEL</t>
  </si>
  <si>
    <t>10086695940-VEGA CARREAZO LENIN</t>
  </si>
  <si>
    <t>10267017692-CESPEDES CORREA MANUEL ARTURO</t>
  </si>
  <si>
    <t>10401751756-ROBLES PAREDES RICARDO MAGNO</t>
  </si>
  <si>
    <t>10408659391-ROMERO SILVA CHRISTIAN DAVID</t>
  </si>
  <si>
    <t>10402701825-CHUMAN MALDONADO MAURICIO IVAN</t>
  </si>
  <si>
    <t>10434009320-MORAN CARRIL GUSTAVO ADOLFO</t>
  </si>
  <si>
    <t>10258466425-CARRASCO VELARDE DE DURAND INGEBORG</t>
  </si>
  <si>
    <t>10751067351-CORDOVA ARELLANO SHARON DALLANA_x000D_</t>
  </si>
  <si>
    <t>10164567252-TORRES CASTAÑEDA HUMBERTO LUIS</t>
  </si>
  <si>
    <t>10449437948-HERRERA CERQUEN MILAGRITOS</t>
  </si>
  <si>
    <t>SERVICIO ESPECIALIZADO EN PSICOLOGIA</t>
  </si>
  <si>
    <t>10413092251-NORIEGA CORTEZ SUZETTE</t>
  </si>
  <si>
    <t>10099427677-PURIZACA VEGA JOSE ALFONSO</t>
  </si>
  <si>
    <t>10095955393-FLORES REZZA AMILCAR GUILLERMO</t>
  </si>
  <si>
    <t>10095368447-VARAS CHARCAPE RICARDO ALFREDO</t>
  </si>
  <si>
    <t>10700900059-GUTIERREZ GONZALES CARMEN LUCILA</t>
  </si>
  <si>
    <t>SERVICIO DE ANÁLISIS DE SEGURIDAD INFORMÁTICA</t>
  </si>
  <si>
    <t>10717322113-CUADROS CALVA ANTONY CESAR_x000D_</t>
  </si>
  <si>
    <t>10480123897-PEREDA RONDON CHRISTOPHER PHILLIP</t>
  </si>
  <si>
    <t>10104569035-ARANIBAR ZAMBRANO HARRY</t>
  </si>
  <si>
    <t>10416001575-BOGARIN VIGO JOISY NELLY</t>
  </si>
  <si>
    <t>10728948286-GONZALES CASTILLO CECILIA DEL MILAGRO</t>
  </si>
  <si>
    <t>10475312002-ROJAS REYES CRISTIAN HOOWER</t>
  </si>
  <si>
    <t>10166900781-MONTALVO MORENO LUVIANA YSABEL</t>
  </si>
  <si>
    <t>10700553863-CHUJUTALLI TORRES SHIRLEY YESSENIA</t>
  </si>
  <si>
    <t>10751530205-CABEZAS JUAN DE DIOS WALDIR KEVIN</t>
  </si>
  <si>
    <t>10713880278-TOCTO SÁNCHEZ YULISSA ELIZABETH</t>
  </si>
  <si>
    <t xml:space="preserve">10714501742-LEON GAMARRA STIVEN OMAR </t>
  </si>
  <si>
    <t>10448402580-DURAND SAAVEDRA MARIHUZA ANDREA</t>
  </si>
  <si>
    <t>077-2020</t>
  </si>
  <si>
    <t>20603551851-PATRIMONIO EN FIDEICOMISO D.LEG. 861 TITULO XI - FIDEICOMISO DE TITULACIÓN PARA INVERSIÓN EN RENTA D</t>
  </si>
  <si>
    <t>10181574815-ZEGARRA NUÑEZ RONALD OMAR</t>
  </si>
  <si>
    <t>10333447059-CHAMBIZEA REYES MARIA CRISTINA</t>
  </si>
  <si>
    <t>20372190028-AVP Y SEGURIDAD S.A.C.</t>
  </si>
  <si>
    <t>0024-2022-ARCC</t>
  </si>
  <si>
    <t>10181121985-SALINAS MARQUINA EDINSON WILDER</t>
  </si>
  <si>
    <t>10411498323-QUISPE COZ MARCO ANTONIO_x000D_</t>
  </si>
  <si>
    <t>10746510255-CARBAJAL LOPEZ MANUEL ANTONIO</t>
  </si>
  <si>
    <t>10724157730-CABRERA BARRIONUEVO MAURIZZIO FERNANDO</t>
  </si>
  <si>
    <t>10732564018-ARANDA QUEZADA ESTEFANIA MERCEDES</t>
  </si>
  <si>
    <t>0023-2022-ARCC</t>
  </si>
  <si>
    <t>10726324765-MARTINEZ FERNANDEZ ALVARO STEVEN</t>
  </si>
  <si>
    <t>10469375850-TAFUR LOPEZ ANTONIO JESUS</t>
  </si>
  <si>
    <t>20101984291-TELEMATICA SA</t>
  </si>
  <si>
    <t>10008325141-ROJAS VELA MAURO</t>
  </si>
  <si>
    <t>10413233696-CILLONIZ ALARCON MIGUEL ANGEL</t>
  </si>
  <si>
    <t>20607076503-M &amp; T EXTINSEGURIDAD S.A.C</t>
  </si>
  <si>
    <t>10423217061-RUIZ HUERTO EMMA VANESSA_x000D_</t>
  </si>
  <si>
    <t>10106195663-CORNEJO ELIAS CRISTIAN MARTIN</t>
  </si>
  <si>
    <t>10475209821-SIHUAY MANCO KIARA GRACIELA SOFIA</t>
  </si>
  <si>
    <t>10460684833-FLORES PICHO ALFONSO</t>
  </si>
  <si>
    <t>10214479376-MONTES ALVAREZ RICARDO NICANOR</t>
  </si>
  <si>
    <t>10453533757-PATRICIA MILAGROS FLORES ANGULO</t>
  </si>
  <si>
    <t>10407464449-DELGADO PRADO KELLY MEDALITH</t>
  </si>
  <si>
    <t>SERVICIO DE DEFENSA LEGAL DE SERVIDORES Y EX SERVIDORES</t>
  </si>
  <si>
    <t>10426145435-ZEGARRA HUALLPARIMACHI ALEX GUSTAVO</t>
  </si>
  <si>
    <t>20601855861-D'BLAZ SOLUTION S.A.C.</t>
  </si>
  <si>
    <t>SERVICIO DE LIMPIEZA, DESINSECTACIÓN Y DESINFECCIÓN DE AMBIENTE</t>
  </si>
  <si>
    <t>10079460104-TELLO LEON RICARDO GERARDO</t>
  </si>
  <si>
    <t>SERVICIO DE ANALISTA EN CONTRATACIONES DEL ESTADO</t>
  </si>
  <si>
    <t>10447387463- LEVANO LINARES WALTER DANIEL</t>
  </si>
  <si>
    <t>SERVICIO DE DESMONTAJE, EMBALAJE Y TRASLADO DE EQUIPOS MÉDICOS</t>
  </si>
  <si>
    <t>20549639551-D´LACRUZ INGENIERIA Y CONSTRUCCION SOCIEDAD ANONIMA CERRADA</t>
  </si>
  <si>
    <t>10086474242-RECALDE MORALES ADOLFO</t>
  </si>
  <si>
    <t>10403960492-SANTILLAN BOCANEGRA JOEL ROBINSON</t>
  </si>
  <si>
    <t>10420058735-REAÑO MIRANDA NORA EDITH</t>
  </si>
  <si>
    <t>10403963262-DIAZ HORNA ITALO</t>
  </si>
  <si>
    <t>10748226643-MOREANO GUAJARDO NICOLE MARGARITA</t>
  </si>
  <si>
    <t>10707887031-APAESTEGUI APUELA CESAR ABEL</t>
  </si>
  <si>
    <t>10471559267- MAYTA OBREGON ROGER MIGUEL</t>
  </si>
  <si>
    <t>10430723575-MELENDEZ HUAMAN LEADY LUISA</t>
  </si>
  <si>
    <t>DESINSTALACIÓN DE MEDIDOR DE ENERGÍA ELÉCTRICA</t>
  </si>
  <si>
    <t>10477687496-GUILLEN CORDOVA LUIS MIGUEL</t>
  </si>
  <si>
    <t>20609180618- VOLCOMCAPITAL CENTRO LIMA S.A.C._x000D_</t>
  </si>
  <si>
    <t>10053850656-ALVAN ENCISO DANIEL ALFREDO OREN</t>
  </si>
  <si>
    <t>10741356681-RUIZ MUÑOZ NESTOR FRANK</t>
  </si>
  <si>
    <t>10763089598-RODAS GUIZADO FROILAN</t>
  </si>
  <si>
    <t>20602781659-GRUPO DILCORPS SERVICIOS INTEGRALES DE LIMPIEZA S.A.C.</t>
  </si>
  <si>
    <t>10446454876-FANO CARDENAS ROXANA DOMINGA</t>
  </si>
  <si>
    <t>10431829857-ANDRADE VILLAVICENCIOS MARCO ANTONIO</t>
  </si>
  <si>
    <t xml:space="preserve">10719561310-CABANILLAS BEDOYA ANA LUCIA </t>
  </si>
  <si>
    <t>10066400072-QUISCA ASTOCAHUANA SAMUEL ISMAEL</t>
  </si>
  <si>
    <t>10433429198-MISAD BROUSSET JOSE NAHIM</t>
  </si>
  <si>
    <t>10484268237-CRUZADO HERNANDEZ CINTIA RUBIT</t>
  </si>
  <si>
    <t>10413920839-ANCAJIMA CUEVA FATIMA DEL PILAR</t>
  </si>
  <si>
    <t>SERVICIO ESPECIALIZADO EN COSTOS Y PRESUPUESTO</t>
  </si>
  <si>
    <t>10754415172-SALAS HUAMAN KEIKO PAOLA</t>
  </si>
  <si>
    <t>10445887701-MAZA SEMINARIO ELVIS ORLANDO</t>
  </si>
  <si>
    <t>10738792853-CASTRO MUÑOZ NELIDA ESTEFANI</t>
  </si>
  <si>
    <t>POLARIZADO DE LUNA</t>
  </si>
  <si>
    <t>20601516471-M &amp; M GLOBALS SOLUTION S.A.C.</t>
  </si>
  <si>
    <t>10075728056-QUINTANA SANCHEZ JUAN ALBERTO</t>
  </si>
  <si>
    <t>10431125787-JARA CANO JHON ALFREDO</t>
  </si>
  <si>
    <t xml:space="preserve">GASTOS ADMINISTRATIVOS DE CENTRO DE ARBITRAJE </t>
  </si>
  <si>
    <t>20155945860-PONTIFICIA UNIVERSIDAD CATOLICA DEL PERU</t>
  </si>
  <si>
    <t>10409659981-MAYAUTE RAMIREZ RAFAEL CRISTIAN</t>
  </si>
  <si>
    <t>10105854281-CRUZ CORDOVA IVONNE PAOLA</t>
  </si>
  <si>
    <t>10708777388-ESPINOZA CAMPOS OSCAR ELIO.</t>
  </si>
  <si>
    <t>10428579131-VARGAS ACUÑA JAIME</t>
  </si>
  <si>
    <t>10720445579-VASQUEZ GAVANCHO JAIR JESUS</t>
  </si>
  <si>
    <t xml:space="preserve">10448527251-ARANA ORELLANA MARLON LUIS </t>
  </si>
  <si>
    <t>10720170812-PORTOCARRERO BECERRIL BETSI</t>
  </si>
  <si>
    <t>10468116290-NAJAR ALCANTARA ARTURO VALENTIN</t>
  </si>
  <si>
    <t>10406961872-PILLCO NORIEGA JULY ERLA</t>
  </si>
  <si>
    <t>10702579100-MEDINA SALAZAR BRENDA OMAYRA</t>
  </si>
  <si>
    <t>10764112992-GONZALES GONZALES FRANCISCO</t>
  </si>
  <si>
    <t>10725622266-ALVAREZ MALDONADO JUAN DARWIN</t>
  </si>
  <si>
    <t>10479343069-SALAZAR CAICEDO WILMER EDGAR</t>
  </si>
  <si>
    <t>10728544550-VEGA ROMERO DANIEL ENRIQUE</t>
  </si>
  <si>
    <t>10457204138-CHUMPITAZ PERALDO ABEL GUILLERMO</t>
  </si>
  <si>
    <t>SERVICIO DE MONITOREO Y SEGUIMIENTO DE PROCESOS FINANCIEROS</t>
  </si>
  <si>
    <t>10282987312-GUTIERREZ QUINTANILLA ALVARO MARTIN</t>
  </si>
  <si>
    <t>20600231686-EVENTOS &amp; PROTOCOLO S.A.C</t>
  </si>
  <si>
    <t>10304035132-TERAN ADRIAZOLA NICASIO RUBEN</t>
  </si>
  <si>
    <t>10700965321-ZENOZAIN GONZALES JOYCE ROSARIO</t>
  </si>
  <si>
    <t>0025-2022-ARCC</t>
  </si>
  <si>
    <t>20601802628-EMPRESA DE SEGURIDAD INTEGRAL STRAKONZ S.A.C.</t>
  </si>
  <si>
    <t>10480545104-LAMA CONGA YHUGSIN DEYANIRA</t>
  </si>
  <si>
    <t>10413751263-SANDOVAL FARFAN JOSE ENRIQUE</t>
  </si>
  <si>
    <t xml:space="preserve">10102003522-ALIAGA GALLO JORGE ADRIAN </t>
  </si>
  <si>
    <t xml:space="preserve">10011481626-VERDE PHILIPPS OSCAR LUIS </t>
  </si>
  <si>
    <t>10407421766-ESPINOZA MAURICIO INGRID MABEL</t>
  </si>
  <si>
    <t>10430739099-CHERO VALENCIA LUIS ENRIQUE</t>
  </si>
  <si>
    <t>10087043253-LOZADA CONTRERAS CARLOS EDUARDO</t>
  </si>
  <si>
    <t>10468548556-EGOAVIL HILARIO BILLY KENYO</t>
  </si>
  <si>
    <t>10713274751-MONDRAGON CHAVEZ ANTONY</t>
  </si>
  <si>
    <t>SERVICIO DE CONTROL PRESUPUESTAL Y LIQUIDACIÓN DE OBRAS</t>
  </si>
  <si>
    <t>10436850951-AGURTO ORREGO MARION</t>
  </si>
  <si>
    <t>10751905004-VALENCIA VARGAS YAIR KEVIN</t>
  </si>
  <si>
    <t>10427367571-GONZALES TAFUR GLORIA GUADALUPE</t>
  </si>
  <si>
    <t>SERVICIO DE RELACIONISTA COMUNITARIO</t>
  </si>
  <si>
    <t>10404450943-BAZAN VELEZ SANDRA DARINA</t>
  </si>
  <si>
    <t>10463187032-ARMAS HUAMÁN JAIRO GABRIEL</t>
  </si>
  <si>
    <t>10729366078-OLIVARES SANCHEZ ALICIA NATALI</t>
  </si>
  <si>
    <t>SERVICIO ESPECIALIZADO DE INGENIERÍA EN ESTRUCTURAS</t>
  </si>
  <si>
    <t>0021-2022-ARCC</t>
  </si>
  <si>
    <t>10176338216-ZEÑA PECHE JOSE RAFAEL</t>
  </si>
  <si>
    <t>SERVICIO ESPECIALIZADO EN INGENERIA HOSPITALARIA</t>
  </si>
  <si>
    <t>10257688441-LIMACHI GALLO RAQUEL SILVANA</t>
  </si>
  <si>
    <t>10716314711-CHIQUINTA CAMPOS MILUSKA ALEJANDRA</t>
  </si>
  <si>
    <t>10402658199-ALIAGA RIVERA JULIO ANTENOR</t>
  </si>
  <si>
    <t>10747004027-DIAZ FLORES LESLIE MARICIELO</t>
  </si>
  <si>
    <t>20526154887-TERRACLIMA J &amp; A E.I.R.L.</t>
  </si>
  <si>
    <t>SERVICIO DE CONTROL SEGUIMIENTO DE EJECUCION DE OBRA</t>
  </si>
  <si>
    <t>10460262220-CERNA AGUIRRE ASLE ELENA HORTENCIA</t>
  </si>
  <si>
    <t>10013333888-CONDORI LUQUE HARVEY MOISES</t>
  </si>
  <si>
    <t>10452454136-PIZARRO MENOR ALEX JAVIER</t>
  </si>
  <si>
    <t>10728772293-MORALES SIFUENTES PAOLA MASIEL</t>
  </si>
  <si>
    <t>10749578527-MATOS TALLEDO SHADIA JESUS</t>
  </si>
  <si>
    <t>10180692148-REYES GARCIA VIOLETA SOLEDAD</t>
  </si>
  <si>
    <t>10446286108-VILLANUEVA VALDIVIA JULIO CESAR</t>
  </si>
  <si>
    <t>10409512076- GOMEZ AVENDAÑO SANTIAGO ANTONIO</t>
  </si>
  <si>
    <t>10094047442-CORMAN MEDRANO JAIME RUBINO</t>
  </si>
  <si>
    <t>10044291377-CACERES QUISPE SERGIO AURELIANO</t>
  </si>
  <si>
    <t>10401656222-NEYRA MUÑOZ CHRISTIAN PAUL_x000D_</t>
  </si>
  <si>
    <t>10002445765-APOLO MARCHAN JOSE LUIS_x000D_</t>
  </si>
  <si>
    <t>10446473463-OSCCO DE LA CRUZ WALTER ALONSO</t>
  </si>
  <si>
    <t xml:space="preserve">10002397248-GARRIDO LOPEZ CARLOS MANUEL </t>
  </si>
  <si>
    <t>10471671105-ROMAN CORDOVA VITIAN SUGEY</t>
  </si>
  <si>
    <t>10452463224-MOCARRO BOBADILLA DIEGO ALONSO</t>
  </si>
  <si>
    <t>10095374170-PANDURO URRELO GIANINA ELVIRA</t>
  </si>
  <si>
    <t>10078707106-GALLART RODRIGUEZ URSULA NAIDA</t>
  </si>
  <si>
    <t>10435323664-PILLACA CAMPOS JOSE LUIS</t>
  </si>
  <si>
    <t>10097538587-QUICAÑO ZEGARRA JORGE LUIS</t>
  </si>
  <si>
    <t>SERVICIO DE EVALUACION Y ELABORACION DEL INFORME TECNICO DE LA ESPECIALIDAD DE INGENIERIA CIVIL</t>
  </si>
  <si>
    <t>10465036830-ESPINOZA RAMIREZ RUTTI ELISABED</t>
  </si>
  <si>
    <t>10738596183-YOPLA LEIVA MARY AMELITA DE LOS ANGELES</t>
  </si>
  <si>
    <t>10763555025-CASTAÑEDA MOLINA BILL ANTONY</t>
  </si>
  <si>
    <t>077-2020-PCM-ARCC</t>
  </si>
  <si>
    <t>20550817943-SOUND PLAY E.I.R.L.</t>
  </si>
  <si>
    <t>SERVICIO ESPECIALIZADO EN PROCESOS CONTABLES Y FINANCIEROS</t>
  </si>
  <si>
    <t>10419925255-TUESTA PUTPAÑA RODOLFO NOE</t>
  </si>
  <si>
    <t>10469527439- PINEDO VASQUEZ JIMS LINDER</t>
  </si>
  <si>
    <t>10417928281-OREJON FERNANDEZ SILVIA</t>
  </si>
  <si>
    <t>10214651934-RIVERA AVALOS FABIO GREGORIO</t>
  </si>
  <si>
    <t>10419706995-PACORA BENITES GUILLERMO HUMBERTO</t>
  </si>
  <si>
    <t>SERVICIO DE APOYO EN CONTROL PATRIMONIAL</t>
  </si>
  <si>
    <t>10424102771-GARCIA URRESTI JOAN MANUEL</t>
  </si>
  <si>
    <t>10447357408-CURE SEVILLANO GLEN ARNOLD</t>
  </si>
  <si>
    <t>10074870258-CUSTODIO INCIO IRIS ONELIA</t>
  </si>
  <si>
    <t xml:space="preserve">10466827229-RIVAS PARRAGUEZ JOSE MARTIN </t>
  </si>
  <si>
    <t>10441179745-VALENTIN CEOPA MERY</t>
  </si>
  <si>
    <t>SERVICIO DE ASISTENCIA TÉCNICA DE CAMPO PARA PROYECTOS</t>
  </si>
  <si>
    <t>10741444742-ANTONIO AGUIRRE RAFAEL ANGEL</t>
  </si>
  <si>
    <t>10100012567-FLORES NORIEGA TOMAS ALEJANDRO</t>
  </si>
  <si>
    <t>10704352803-SORIA CARRILLO LORENA BETZABE</t>
  </si>
  <si>
    <t>10164352230-SALAZAR GONZALES ROBERTO</t>
  </si>
  <si>
    <t>10102182079-VALDIVIEZO VASQUEZ RICARDO EMILIO</t>
  </si>
  <si>
    <t>10097500679-VALDEZ CARPIO CARMEN JULIA</t>
  </si>
  <si>
    <t>10707676863-ESCALANTE CABALLERO SILVIA GABRIELA</t>
  </si>
  <si>
    <t>10445135033-ALCANTARA MONTES EDGAR GIANCARLOS</t>
  </si>
  <si>
    <t xml:space="preserve">20608197908-PRYMEROS S.A.C. </t>
  </si>
  <si>
    <t>10414199050-PEREZ DIAZ HAYDI MARIVEL</t>
  </si>
  <si>
    <t>10738906620-PINEDO VÁSQUEZ YAZIRE</t>
  </si>
  <si>
    <t>10474015098-CUEVA SALAZAR IRVING JEANPIERRE</t>
  </si>
  <si>
    <t>10419928611-AGUILAR MOLINA ANDY WILLIAMS</t>
  </si>
  <si>
    <t>10436987973-FIGUEROLA GUERRERO RICARDO RODOLFO</t>
  </si>
  <si>
    <t>SERVICIO DE CONTROL Y MONITOREO EN LA EJECUCIÓN DE OBRAS</t>
  </si>
  <si>
    <t>10328667431-CARCAMO SILVA JOSE LUIS</t>
  </si>
  <si>
    <t>SERVICIO DE VERIFICACIÓN Y SEGUIMIENTO DEL SISTEMA DE GESTIÓN ANTI-SOBORNO ISO 37001:2016</t>
  </si>
  <si>
    <t>10103556363-TOLEDO PEREZ CARLOS</t>
  </si>
  <si>
    <t>10167614219-SALAZAR RIOS ALVARO VALERY</t>
  </si>
  <si>
    <t xml:space="preserve">10026024078-MORALES NEIRA JUAN CARLOS </t>
  </si>
  <si>
    <t>10436944085-LEON VASQUEZ JAVIER RUBEN</t>
  </si>
  <si>
    <t>10412574988-SHACK MURO CECILIA SABAD</t>
  </si>
  <si>
    <t>10602423749-FERNANDEZ PAUCAR SHEYLA</t>
  </si>
  <si>
    <t>10448692707-PINEDA VALDIVIA KATHERINNE MILUSKA</t>
  </si>
  <si>
    <t>10734671300-GARCIA CORDOVA CINTHYA</t>
  </si>
  <si>
    <t>10721118008-BENITES PALOMINO MARCOS EDUARDO</t>
  </si>
  <si>
    <t>10427342684-MACHADO MELENDREZ LUVINDA</t>
  </si>
  <si>
    <t>10028585468-MORILLAS BOGADO KATTIA KAREN KEY</t>
  </si>
  <si>
    <t>10738977519-CHOQUE HUACASI GUADALUPE</t>
  </si>
  <si>
    <t>10701420166-MOSCOL HIDALGO KEVIN WALTER</t>
  </si>
  <si>
    <t>10465493602-HURTADO ROJAS SANTIAGO RAFAEL</t>
  </si>
  <si>
    <t>10748278252-RAGGIO BARRIOS STEPHANY GERALDINE</t>
  </si>
  <si>
    <t>10181302777-GONZALEZ CASTILLO ROSSI ERNESTO</t>
  </si>
  <si>
    <t>10329908009-CHAUCA QUEZADA DANIEL VICTOR</t>
  </si>
  <si>
    <t>10201158724-CASQUI RIOS JUVENAL PABLO</t>
  </si>
  <si>
    <t>10401676045-MONTENEGRO PAREDES JUAN MANUEL</t>
  </si>
  <si>
    <t>10406753439-CHAVEZ SANCHEZ ELEAZAR ENRIQUE</t>
  </si>
  <si>
    <t>10407167002-CORI MAMANI JUAN ANTONIO</t>
  </si>
  <si>
    <t>10328123113-AGUIRRE RODRIGUEZ ROLANDO CESAR</t>
  </si>
  <si>
    <t>10415635244-VARILLAS SANCHEZ JORGE LUIS_x000D_</t>
  </si>
  <si>
    <t>10038956286-MOSCOL CHAVEZ SHEYLA ROXANA</t>
  </si>
  <si>
    <t>10255784647-YOVERA CRUZ MANUEL EDGARDO</t>
  </si>
  <si>
    <t>10727447224-SILVA PEREZ CRISTHIAM ALDAIR</t>
  </si>
  <si>
    <t>10741617817-GONZALES YLLATOPA LUCIA NICOLE</t>
  </si>
  <si>
    <t>10422723396-PEREZ BARDALEZ GUSTAVO JAVIER</t>
  </si>
  <si>
    <t>10400948271-VARGAS PEREZ CHRISTIAN</t>
  </si>
  <si>
    <t>10470287026-MORALES AQUITUARI CLAUDIA DE JESUS</t>
  </si>
  <si>
    <t>10028705021-MIÑAN UBILLUS WALTER ARNALDO</t>
  </si>
  <si>
    <t>10406908408-MORENO VARAS MARIO ANGEL</t>
  </si>
  <si>
    <t>10465131948-LLACSAHUANGA ESPINOZA ADELA ESTHER</t>
  </si>
  <si>
    <t>CONSULTORIA EN PLANIFICACION SEGUIMIENTO Y CONTROL</t>
  </si>
  <si>
    <t>10437202864-MONTENEGRO SANTACRUZ HUMBERTO</t>
  </si>
  <si>
    <t>10749276032-RUIZ CASTAÑEDA KATERYN MARYCIELO</t>
  </si>
  <si>
    <t>10239255405-DOLMOS VILLAFUERTE VICTOR RAUL</t>
  </si>
  <si>
    <t>10704961192-DA COSTA PEREA GABRIEL ANTONIO DE JESUS</t>
  </si>
  <si>
    <t>10449220850-SANTISTEBAN ANCAJIMA VICTOR JESUS</t>
  </si>
  <si>
    <t>10044401296-BLAS CASTRO MIRIAM ALEJANDRA</t>
  </si>
  <si>
    <t>10461335913-MELENDEZ MESIA LADY MARGOLITH</t>
  </si>
  <si>
    <t>10409940833- SANCHEZ TENORIO MIRIAM ESTELA</t>
  </si>
  <si>
    <t>10095984628-SAAVEDRA RIOS KARINA</t>
  </si>
  <si>
    <t>10421524233-SANABRIA BOLAÑOS WILLIAM ALBERTO</t>
  </si>
  <si>
    <t>10329549840-GUEVARA TUME MARIA NILDA</t>
  </si>
  <si>
    <t>10013161084-RODRIGUEZ ZAPANA EDSON</t>
  </si>
  <si>
    <t>10430234680- ESTRADA MARENGO OSCAR</t>
  </si>
  <si>
    <t>10402817475-BECERRA SANCHEZ OLIVIA</t>
  </si>
  <si>
    <t>10407943398-VELAZCO BONZANO RUBEN ANGEL</t>
  </si>
  <si>
    <t>10471690720-PALOMO MEJIA DIEGO ALEX</t>
  </si>
  <si>
    <t>10098696020-CHUQUILLANQUI CONDOR CARLOS ALBERTO_x000D_</t>
  </si>
  <si>
    <t>10069155699-OLIVARES VEGA ALVARO NATIVIDAD</t>
  </si>
  <si>
    <t>10478666646-CIRIACO MUÑOZ MILEYDI VANESSA</t>
  </si>
  <si>
    <t>SERVICIO DE APOYO TÉCNICO EN TEMA DE LOGISTICA</t>
  </si>
  <si>
    <t>ACONDICIONAMIENTO DE PUERTA DE MADERA</t>
  </si>
  <si>
    <t>20600008685-HS CONSULTING &amp; INGENIERING GROUP EIRL</t>
  </si>
  <si>
    <t>10405125311-DONETT ARMAS CARLOS MARTIN</t>
  </si>
  <si>
    <t>10727313864-LOZANO ZEGARRA AMBAR NORUSKA</t>
  </si>
  <si>
    <t>10720865845-ENRIQUE DIAZ GUSTAVO ERICK</t>
  </si>
  <si>
    <t>10458567587-MENDIZABAL VILLEGAS GLORIA VIVIANA</t>
  </si>
  <si>
    <t>10406637161-VALDERRAMA PEREZ JENNY RAQUEL</t>
  </si>
  <si>
    <t>10004778974-HUERTAS VELASQUEZ CESAR AUGUSTO</t>
  </si>
  <si>
    <t>15325239783-ASCON CABRERA BERNARDO YSAIAS</t>
  </si>
  <si>
    <t>10220910623-TELLO ARBIETO GLORIA MARISOL</t>
  </si>
  <si>
    <t>10036834639-GRANDA NOLE CARLOS ALBERTO</t>
  </si>
  <si>
    <t>10459151813-NAPAICO CERRON EDDY NILTON</t>
  </si>
  <si>
    <t>10417229707-PEREZ DE LA TORRE ALEX RUBEN</t>
  </si>
  <si>
    <t>20482518118-WORK CAR S.R.L.</t>
  </si>
  <si>
    <t>10767437493-ROSALES SALAZAR ANGELINA</t>
  </si>
  <si>
    <t>10437119541- ZEVALLOS CARRILLO MARIA LUCIA</t>
  </si>
  <si>
    <t>10705416597-LOPEZ CHUQUIMBALQUI EVELYN KAREN_x000D_</t>
  </si>
  <si>
    <t>10462968642-HURTADO LOPEZ SARA CAROLINA</t>
  </si>
  <si>
    <t>10442477006-CALDERON BURGOS FERNANDO RODOLFO</t>
  </si>
  <si>
    <t>10476169882-FERNANDEZ DIAZ EVANGELINA DEL CARMEN</t>
  </si>
  <si>
    <t>10424378416-GONZALES MINAYA ELMER ASUNCION</t>
  </si>
  <si>
    <t>SERVICIO DE APOYO PARA EL PROFESIONAL EN CONTROL PATRIMONIAL Y ALMACÉN (UE 018 PROMSACE)</t>
  </si>
  <si>
    <t>RUC: 10096417018 José Antonio Hayashida Villacorta</t>
  </si>
  <si>
    <t>SERVICIO DE SOPORTE TÉCNICO INFORMÁTICO</t>
  </si>
  <si>
    <t>RUC: 10479980514 David Antony Abad Yamasaki</t>
  </si>
  <si>
    <t>ASISTENTE ADMINISTRATIVO PARA REVISIÓN, ORGANIZACIÓN Y TRÁMITES DE EXPEDIENTES DE PAGO</t>
  </si>
  <si>
    <t>RUC: 10067997161 Gea Gabriela Ríos Asmat</t>
  </si>
  <si>
    <t>ELABORACIÓN E IMPRESIÓN DE UN KIT DE ÚTILES PARA LAS SESIONES DE CAPACITACIÓN SOBRE LA GESTIÓN DE RECLAMOS EN LA ADMINISTRACION PÚBLICA EN EL MARCO DEL MODELO PARA LA GESTIÓN DE LA CALIDAD DE SERVICIOS</t>
  </si>
  <si>
    <t>CP N° 028-2021-PCM-PROMSACE</t>
  </si>
  <si>
    <t>RUC: 20603400055 HP- HOUSE PUBLICIDAD S.A.C</t>
  </si>
  <si>
    <t>ADQUISICIÓN DE UPS (INCLUYE INSTALACIÓN Y PUESTA EN SERVICIO) PARA EL MAC UCAYALI Y MAC LA LIBERTAD</t>
  </si>
  <si>
    <t>CP N° 025-2021-PCM-PROMSACE (2 CONV.)</t>
  </si>
  <si>
    <t>RUC: 20563014700 AEMSYS S.A.C.</t>
  </si>
  <si>
    <t>ADQUISICIÓN DE SERVIDORES (INCLUYE INSTALACIÓN Y PUESTA EN MARCHA) PARA EL MAC HUÁNUCO</t>
  </si>
  <si>
    <t>CP N° 019-2021-PCM-PROMSACE (2 CONV.)</t>
  </si>
  <si>
    <t>RUC: 20601343372 Maint International Services S.A.C.</t>
  </si>
  <si>
    <t>ASISTENTE DE LA COORDINACIÓN DE IMPLEMENTACIÓN DE CENTROS MAC</t>
  </si>
  <si>
    <t>CI N° 001-2022-PCM-PROMSACE</t>
  </si>
  <si>
    <t>RUC: 10075513530 Jéssica Ruth Aquije Zúñiga</t>
  </si>
  <si>
    <t>ADQUISICIÓN DE IMPRESORA TIPO 2 - MULTIFUNCIONAL LASER - INCLUYE TONER - IMPRESORA LASER A COLOR PARA EL MAC UCAYALI Y MAC LA LIBERTAD</t>
  </si>
  <si>
    <t>CP N° 001-2022-PCM-PROMSACE.</t>
  </si>
  <si>
    <t>RUC: 20600337808 SUPERMERCADO TECNOLÓGICO S.A.C.</t>
  </si>
  <si>
    <t>CONSULTOR 01: ASISTENCIA Y ORIENTACIÓN TÉCNICA ESPECIALIZADA EN EL PROCESO DE IMPLEMENTACIÓN Y MONITOREO DE LA PLATAFORMA DIGITAL LIBRO DE RECLAMACIONES EN LAS ENTIDADES DE LA ADMINISTRACIÓN PÚBLICA EN LOS TRAMOS III, IV Y V</t>
  </si>
  <si>
    <t>SD CI N° 007-2022-PCM-PROMSACE.</t>
  </si>
  <si>
    <t>RUC: 10463217501 
Cinthia Beatriz Tasson Rodríguez</t>
  </si>
  <si>
    <t>CONSULTOR 02: ASISTENCIA Y ORIENTACIÓN TÉCNICA ESPECIALIZADA EN EL PROCESO DE IMPLEMENTACIÓN Y MONITOREO DE LA PLATAFORMA DIGITAL LIBRO DE RECLAMACIONES EN LAS ENTIDADES DE LA ADMINISTRACIÓN PÚBLICA EN LOS TRAMOS III, IV Y V</t>
  </si>
  <si>
    <t>SD CI N° 008-2022-PCM-PROMSACE.</t>
  </si>
  <si>
    <t>RUC: 10454710644 Inés Erika Ruiz Ramírez</t>
  </si>
  <si>
    <t>CONSULTOR 03: ASISTENCIA Y ORIENTACIÓN TÉCNICA ESPECIALIZADA EN EL PROCESO DE IMPLEMENTACIÓN Y MONITOREO DE LA PLATAFORMA DIGITAL LIBRO DE RECLAMACIONES EN LAS ENTIDADES DE LA ADMINISTRACIÓN PÚBLICA EN LOS TRAMOS III, IV Y V</t>
  </si>
  <si>
    <t>SD CI N° 009-2022-PCM-PROMSACE.</t>
  </si>
  <si>
    <t>RUC: 10476904922 Laura Melissa Ñahui Cahuana</t>
  </si>
  <si>
    <t>CONSULTOR 04: ASISTENCIA Y ORIENTACIÓN TÉCNICA ESPECIALIZADA EN EL PROCESO DE IMPLEMENTACIÓN Y MONITOREO DE LA PLATAFORMA DIGITAL LIBRO DE RECLAMACIONES EN LAS ENTIDADES DE LA ADMINISTRACIÓN PÚBLICA EN LOS TRAMOS III, IV Y V</t>
  </si>
  <si>
    <t>SD CI N° 010-2022-PCM-PROMSACE.</t>
  </si>
  <si>
    <t>RUC: 10402986358 Pablo Martín Pacheco Ramírez</t>
  </si>
  <si>
    <t>CONSULTOR 04: SERVICIO DE GESTIÓN OPERATIVA, ASISTENCIA TÉCNICA Y ACOMPAÑAMIENTO EN EL PROCESO DE IMPLEMENTACIÓN DEL SISTEMA ÚNICO DE TRÁMITES (SUT) A 45 ENTIDADES DE LA ADMINISTRACIÓN PÚBLICA (MUNICIPALIDADES: PROVINCIALES Y DISTRITALES, SEGÚN ANEXO DEL TÉRMINO DE REFERENCIA)</t>
  </si>
  <si>
    <t>SD CI N° 004-2022-PCM-PROMSACE.</t>
  </si>
  <si>
    <t>CONSULTOR 02: SERVICIO DE GESTIÓN OPERATIVA, ASISTENCIA TÉCNICA Y ACOMPAÑAMIENTO EN EL PROCESO DE IMPLEMENTACIÓN DEL SISTEMA ÚNICO DE TRÁMITES (SUT) A 45 ENTIDADES DE LA ADMINISTRACIÓN PÚBLICA (MUNICIPALIDADES: PROVINCIALES Y DISTRITALES, SEGÚN ANEXO DEL TÉRMINO DE REFERENCIA)</t>
  </si>
  <si>
    <t>SD CI N° 002-2022-PCM-PROMSACE.</t>
  </si>
  <si>
    <t>CONSULTOR 03: SERVICIO DE GESTIÓN OPERATIVA, ASISTENCIA TÉCNICA Y ACOMPAÑAMIENTO EN EL PROCESO DE IMPLEMENTACIÓN DEL SISTEMA ÚNICO DE TRÁMITES (SUT) A 45 ENTIDADES DE LA ADMINISTRACIÓN PÚBLICA (MUNICIPALIDADES: PROVINCIALES Y DISTRITALES, SEGÚN ANEXO DEL TÉRMINO DE REFERENCIA)</t>
  </si>
  <si>
    <t>SD CI N° 003-2022-PCM-PROMSACE.</t>
  </si>
  <si>
    <t>CONSULTOR 06: SERVICIO DE GESTIÓN OPERATIVA, ASISTENCIA TÉCNICA Y ACOMPAÑAMIENTO EN EL PROCESO DE IMPLEMENTACIÓN DEL SISTEMA ÚNICO DE TRÁMITES (SUT) A 45 ENTIDADES DE LA ADMINISTRACIÓN PÚBLICA (MUNICIPALIDADES: PROVINCIALES Y DISTRITALES, SEGÚN ANEXO DEL TÉRMINO DE REFERENCIA)</t>
  </si>
  <si>
    <t>SD CI N° 006-2022-PCM-PROMSACE.</t>
  </si>
  <si>
    <t>RUC: 10467677883 Javier Adimir Huamán Uscata</t>
  </si>
  <si>
    <t>CONSULTOR 01: SERVICIO DE GESTIÓN OPERATIVA, ASISTENCIA TÉCNICA Y ACOMPAÑAMIENTO EN EL PROCESO DE IMPLEMENTACIÓN DEL SISTEMA ÚNICO DE TRÁMITES (SUT) A 45 ENTIDADES DE LA ADMINISTRACIÓN PÚBLICA (MUNICIPALIDADES: PROVINCIALES Y DISTRITALES, SEGÚN ANEXO DEL TÉRMINO DE REFERENCIA)</t>
  </si>
  <si>
    <t>SD CI N° 001-2022-PCM-PROMSACE.</t>
  </si>
  <si>
    <t>RUC: 10462977838 Marleny Rojas Najarro</t>
  </si>
  <si>
    <t>CONSULTOR 05: SERVICIO DE GESTIÓN OPERATIVA, ASISTENCIA TÉCNICA Y ACOMPAÑAMIENTO EN EL PROCESO DE IMPLEMENTACIÓN DEL SISTEMA ÚNICO DE TRÁMITES (SUT) A 45 ENTIDADES DE LA ADMINISTRACIÓN PÚBLICA (MUNICIPALIDADES: PROVINCIALES Y DISTRITALES, SEGÚN ANEXO DEL TÉRMINO DE REFERENCIA)</t>
  </si>
  <si>
    <t>SD CI N° 005-2022-PCM-PROMSACE.</t>
  </si>
  <si>
    <t>RUC: 10728080014 Alejandra Milagros Jove Díaz</t>
  </si>
  <si>
    <t>SERVICIO PARA LA IMPLEMENTACIÓN DE LA NORMA TÉCNICA QUE APRUEBA MODELOS DE ORGANIZACIÓN PARA LAS MUNICIPALIDADES</t>
  </si>
  <si>
    <t>CI N° 002-2022-PCM-PROMSACE</t>
  </si>
  <si>
    <t>RUC: 10446648034 Denisse Adriana Doroteo Pulache</t>
  </si>
  <si>
    <t>CONSTRUCCIÓN DEL MODELO INTEGRADO DE CALIDAD DE SERVICIOS</t>
  </si>
  <si>
    <t>SD CI N° 011-2022-PCM-PROMSACE.</t>
  </si>
  <si>
    <t>RUC: 10108090460 José Alejandro Selem Novoa</t>
  </si>
  <si>
    <t>ADQUISICIÓN DE EQUIPOS INFORMÁTICOS (CPU – MONITOR – RACK (INCLUYE LICENCIA DEL SISTEMA OPERATIVO Y PAQUETE DE OFFICE)) PARA EL MAC HUÁNUCO, MAC LA LIBERTAD Y MAC UCAYALI</t>
  </si>
  <si>
    <t xml:space="preserve">CP N° 002-2022-PCM-PROMSACE </t>
  </si>
  <si>
    <t>RUC: 20603786301 MUR TECNOLOGÍA S.A.C.</t>
  </si>
  <si>
    <t xml:space="preserve">SERVICIO ADMINISTRADO DE INFRAESTRUCTURA MULTI NUBE PARA EL ALOJAMIENTO DE LOS SERVICIOS DIGITALES DE LA PLATAFORMA DIGITAL ÚNICA DEL ESTADO PERUANO DE ORIENTACIÓN AL CIUDADANO – GOB.PE </t>
  </si>
  <si>
    <t>CP N° 023-2021-PCM-PROMSACE (2 CONV.)</t>
  </si>
  <si>
    <t>RUC: 20554345493 ITSTK PERÚ S.A.C.</t>
  </si>
  <si>
    <t>SERVICIO DE DISEÑO E IMPLEMENTACIÓN DEL CURSO DE ESPECIALIZACIÓN PARA EL FORTALECIMIENTO DE CAPACIDADES EN ANÁLISIS DE IMPACTO REGULATORIO</t>
  </si>
  <si>
    <t>SCC N° 013-2021-PCM-PROMSACE</t>
  </si>
  <si>
    <t xml:space="preserve">RUC: 20109705129 UNIVERSIDAD DEL PACIFICO </t>
  </si>
  <si>
    <t>ADQUISICIÓN DE TELEVISORES PARA EL MAC UCAYALI Y MAC LA LIBERTAD</t>
  </si>
  <si>
    <t>CP N° 003-2022-PCM-PROMSACE</t>
  </si>
  <si>
    <t>RUC: 20601851271 TECNOLOGÍA E INFORMÁCTICA EN GENERAL S.A.C.</t>
  </si>
  <si>
    <t>CP N° 001-2022-PCM-PROMSACE</t>
  </si>
  <si>
    <t>SERVICIO PROFESIONAL PARA LA GESTIÓN Y EVALUACIÓN DE ACCIONES DEL CENTRO DE CONOCIMIENTO DIGITAL DEL CENTRO NACIONAL DE SEGURIDAD DIGITAL</t>
  </si>
  <si>
    <t>CI N° 007-2022-PCM-PROMSACE</t>
  </si>
  <si>
    <t>CONSULTORÍA PARA LA OBTENCIÓN DE LA DENOMINACIÓN DE ORIGEN DEL ORÉGANO, CONSEJO REGULADOR DEL ORÉGANO Y LA ELABORACIÓN DEL REGLAMENTO DE USO</t>
  </si>
  <si>
    <t>RUC: 10007918793 Saturno Hermógenes Maquera Vilca</t>
  </si>
  <si>
    <t>ASISTENCIA TÉCNICA PARA EL PROCESO DE FORMALIZACIÓN, INSTALACIÓN, IMPLEMENTACIÓN Y FUNCIONAMIENTO DEL CONSEJO REGULADOR DE LA DENOMINACIÓN DE ORIGEN ACEITUNA DE TACNA DE LA REGIÓN TACNA</t>
  </si>
  <si>
    <t>RUC: 10004950785 Mariela Liliana Rivera Larico</t>
  </si>
  <si>
    <t>SERVICIO DE ASISTENCIA TÉCNICA EN GESTIÓN POR PROCESOS PARA LA IMPLEMENTACIÓN DE LOS PROCEDIMIENTOS ADMINISTRATIVOS ESTANDAREZADOS Y EVALUACIÓN DE NUEVAS PROPUESTAS DE ESTANDARIZACIÓN</t>
  </si>
  <si>
    <t>CI N° 005-2022-PCM-PROMSACE</t>
  </si>
  <si>
    <t>SERVICIO DE ADMINISTRADOR DE PLATAFORMA VIRTUAL DE REUNIONES, TALLERES Y SESIONES 2022-2023</t>
  </si>
  <si>
    <t>RUC: 20600708067 ARPYNET S.A.C.</t>
  </si>
  <si>
    <t>ANÁLISIS, DISEÑO E IMPLEMENTACIÓN DE LA PLATAFORMA DIGITAL PARA LA GESTIÓN DE CONFLICTOS DE LA SECRETARÍA DE GESTIÓN SOCIAL Y DIÁLOGO DE LA PRESIDENCIA DE CONSEJO DE MINISTROS - ETAPA 2</t>
  </si>
  <si>
    <t>SD-FC-01-2022-PCM-PROMSACE</t>
  </si>
  <si>
    <t>RUC: 20517769178 LCP LÍDERES EN COMPETENCIA PERSONAL E.I.R.L.</t>
  </si>
  <si>
    <t>SERVICIO PARA LA ASISTENCIA EN LA GESTIÓN TÉCNICA DE LA EVALUACIÓN INTERMEDIA DEL PROYECTO: MEJORAMIENTO Y AMPLIACIÓN DE LOS SERVICIOS DE SOPORTE PARA LA PROVISIÓN DE SERVICIOS A LOS CIUDADANOS Y LAS EMPRESAS A NIVEL NACIONAL</t>
  </si>
  <si>
    <t>CI N° 012-2022-PCM-PROMSACE</t>
  </si>
  <si>
    <t>RUC: 10239833654 Nino Chávez Hermosa</t>
  </si>
  <si>
    <t>CI N° 019-2022-PCM-PROMSACE</t>
  </si>
  <si>
    <t>RUC: 10404259038 Nélida Quispe Ecos</t>
  </si>
  <si>
    <t>CI N° 011-2022-PCM-PROMSACE</t>
  </si>
  <si>
    <t>CI N° 010-2022-PCM-PROMSACE</t>
  </si>
  <si>
    <t>ADQUISICIÓN DE 02 DISPOSITIVOS CRIPTOGRÁFICOS  HSM PARA LA REALIZACIÓN DE UNA CEREMONIA DE INFRAESTRUCTURA DE LLAVE PÚBLICA PKI</t>
  </si>
  <si>
    <t>CP N° 004-2022-PCM-PROMSACE</t>
  </si>
  <si>
    <t>RUC: 20517342891 SOFT &amp; NET SOLUTION S.A.C.</t>
  </si>
  <si>
    <t>SERVICIO ESPECIALIZADO DE IMPLEMENTACIÓN Y FORTALECIMIENTO DE CAPACIDADES  DE LA INTEROPERABILIDAD DEL TRÁMITE DOCUMENTARIO ENTRE ENTIDADES DEL ESTADO PARA LAS ENTIDADES DEL PODER EJECUTIVO Y OTRAS ENTIDADES PRIORIZADAS</t>
  </si>
  <si>
    <t>CI N° 013-2022-PCM-PROMSACE</t>
  </si>
  <si>
    <t>RUC: 10442756720 Washington Edgar Condori Mamani</t>
  </si>
  <si>
    <t>SERVICIO ESPECIALIZADO DE IMPLEMENTACIÓN Y FORTALECIMIENTO DE CAPACIDADES  DE SISTEMAS DE TRÁMITE DOCUMENTARIO CON MESA DE PARTES VIRTUAL PARA GOBIERNOS REGIONALES Y OTRAS ENTIDADES PRIORIZADAS</t>
  </si>
  <si>
    <t>CI N° 014-2022-PCM-PROMSACE</t>
  </si>
  <si>
    <t>RUC: 10430433755 Jhon Erick Blas Blas</t>
  </si>
  <si>
    <t>SERVICIO ESPECIALIZADO DE IMPLEMENTACIÓN DE LA INTEROPERABILIDAD DEL TRÁMITE DOCUMENTARIO ENTRE ENTIDADES DEL ESTADO PARA MUNICIPALIDADES TIPO A Y OTRAS ENTIDADES PRIORIZADAS</t>
  </si>
  <si>
    <t>CI N° 015-2022-PCM-PROMSACE</t>
  </si>
  <si>
    <t>RUC: 10439453805 Raúl Teodoro Nonato Sáenz</t>
  </si>
  <si>
    <t>SERVICIO ESPECIALIZADO DE INTEGRACIÓN DE SISTEMA DE TRÁMITE DOCUMENTARIO CON MESA DE PARTES VIRTUAL PARA MUNICIPALIDADES TIPO C Y OTRAS ENTIDADES PRIORIZADAS</t>
  </si>
  <si>
    <t>CI N° 017-2022-PCM-PROMSACE</t>
  </si>
  <si>
    <t>RUC: 10438389976 Jesús Max Carrasco Samaniego</t>
  </si>
  <si>
    <t>SERVICIO ESPECIALIZADO DE INTEGRACIÓN DE APLICACIONES DE GESTIÓN DOCUMENTAL CON LA PLATAFORMA DE INTEROPERABILIDAD DEL ESTADO PARA LAS MUNICIPALIDADES</t>
  </si>
  <si>
    <t>CI N° 018-2022-PCM-PROMSACE</t>
  </si>
  <si>
    <t>RUC: 10716558113 Sandino Hidalgo Tuanama</t>
  </si>
  <si>
    <t>SERVICIO PROFESIONAL PARA EL DESARROLLO DE REGULACIÓN E INSTRUMENTOS NORMATIVOS EN EL MARCO DEL DISEÑO E IMPLEMENTACIÓN DE LA CARPETA CIUDADANA</t>
  </si>
  <si>
    <t>CI N° 009-2022-PCM-PROMSACE</t>
  </si>
  <si>
    <t>RUC: 10296924135 Álvaro Ernesto Cuno Parari</t>
  </si>
  <si>
    <t>SERVICIO PROFESIONAL PARA EL DESARROLLO E INTEGRACIÓN DE LA PLATAFORMA FIRMA PERÚ EN LA PLATAFORMA DE CARPETA CIUDADANA</t>
  </si>
  <si>
    <t>CI N° 008-2022-PCM-PROMSACE</t>
  </si>
  <si>
    <t>RUC: 10446277800 Paulo CésarPortugal Vargas</t>
  </si>
  <si>
    <t>SERVICIO DE ASESORÍA EN REGULACIÓN Y ELABORACIÓN DE LINEAMIENTOS EN MATEIA DE SEGURIDAD DIGITAL Y PROTECCIÓN DE DATOS</t>
  </si>
  <si>
    <t>CI N° 021-2022-PCM-PROMSACE</t>
  </si>
  <si>
    <t>SERVICIO DE ASESORIA EN REGULACIÓN, REVISIÓN Y ELABORACIÓN DE DOCUMENTOS NORMATIVOS EN MATERIA DE SEGURIDAD DIGITAL</t>
  </si>
  <si>
    <t>CI N° 022-2022-PCM-PROMSACE</t>
  </si>
  <si>
    <t>SERVICIO ESPECIALIZADO DE IMPLEMENTACIÓN DE SOFTWARE ALINEADO AL MODELO DE GESTIÓN DOCUMENTAL PARA MUNICIPALIDADES TIPO B Y OTRAS ENTIDADES PRIORIZADAS</t>
  </si>
  <si>
    <t>CI N° 016-2022-PCM-PROMSACE</t>
  </si>
  <si>
    <t>SERVICIO DE ASESORÍA PARA EL DESARROLLO DE LINEAMIENTOS PARA LA IMPLEMENTACIÓN DE HERRAMIENTAS DIGITALES EN EL MARCO DE LA CARPETA CIUDADANA Y LAS NORMAS DE GOBIERNO DIGITAL</t>
  </si>
  <si>
    <t>CI N° 020-2022-PCM-PROMSACE</t>
  </si>
  <si>
    <t>RUC: 10428020079 Elizabeth Rosario Viton Zorrilla</t>
  </si>
  <si>
    <t>CONTRATACIÓN PARA BRINDAR EL SERVICIO DE SUPERVISIÓN AL SERVICIO DE DIGITALIZACIÓN CON VALOR LEGAL DE LA DOCUMENTACIÓN CUSTODIADA POR EL ARCHIVO CENTRAL DE LA OFICINA GENERAL DE ADMINISTRACIÓN - PRESIDENCIA DEL CONSEJO DE MINISTROS (PCM)</t>
  </si>
  <si>
    <t>CI N° 003-2022-PCM-PROMSACE</t>
  </si>
  <si>
    <t>RUC: 10457545105 José Manuel Salazar Tantalean</t>
  </si>
  <si>
    <t>CONTRATACIÓN PARA BRINDAR EL SERVICIO DE APOYO A LA SUPERVISIÓN DEL SERVICIO DE DIGITALIZACIÓN CON VALOR LEGAL DE LA DOCUMENTACIÓN CUSTODIADA POR EL ARCHIVO CENTRAL DE LA OFICINA GENERAL DE ADMINISTRACIÓN - PRESIDENCIA DEL CONSEJO DE MINISTROS (PCM)</t>
  </si>
  <si>
    <t>CI N° 004-2022-PCM-PROMSACE</t>
  </si>
  <si>
    <t>RUC: 10711062543 César Andrés Huamaní Fernández</t>
  </si>
  <si>
    <t>SERVICIO DE SOLUCIÓN DE MENSAJERÍA Y HERRAMIENTAS COLABORATIVAS EN LA NUBE PARA PROYECTOS DE SERVICIOS DIGITALES Y OTROS PROYECTOS PRIORIZADOS</t>
  </si>
  <si>
    <t>RUC: 20600708067 ARPYNET S.A.C</t>
  </si>
  <si>
    <t xml:space="preserve">SERVICIO PARA LA IMPLEMENTACIÓN DE INSTRUMENTOS PARA LA OPERACIÓN Y GESTIÓN DE LAS ENTIDADES DE CERTIFICACIÓN DE LA ECERNEP Y LA FIRMA DIGITAL A DISTANCIA PARA LA SEGURIDAD DIGITAL A NIVEL NACIONAL </t>
  </si>
  <si>
    <t>CI N° 023-2022-PCM-PROMSACE</t>
  </si>
  <si>
    <t>RUC: 10407679399 Ronald Ricardo Martínez Chunga</t>
  </si>
  <si>
    <t>MONITOREO Y EVALUACIÓN DE LAS ACTIVIDADES DE FORTALECIMIENTO DE CAPACIDADES DEL ANÁLSIS DE IMPACTO REGULATORIO EX ANTE PARA 55 ENTIDADES PÚBLICAS, PERÍODO 2022 - 2023</t>
  </si>
  <si>
    <t>CI N° 027-2022-PCM-PROMSACE</t>
  </si>
  <si>
    <t>RUC: 10434294695 Pamela Johana Valdivia Alemán</t>
  </si>
  <si>
    <t>INSPECTOR DE PROMSACE PARA LA IMPLEMENTACIÓN DEL CENTRO DE MEJOR ATENCIÓN AL CIUDADANO MAC JUNÍN</t>
  </si>
  <si>
    <t>CI N° 026-2022-PCM-PROMSACE</t>
  </si>
  <si>
    <t>RUC: 10256157590 Ignacio Reynaga Silva</t>
  </si>
  <si>
    <t>ADQUISICIÓN DE CAJAS DE ARCHIVO PARA OFICINA GENERAL DE ADMINISTRACIÓN - PCM EN EL MARCO DEL PROYECTO "MEJORAMIENTO DE SERVICIOS A CIUDADANOS Y EMPRESAS</t>
  </si>
  <si>
    <t>CP N° 006-2022-PCM-PROMSACE</t>
  </si>
  <si>
    <t>RUC: 20600212312 LÍDER A.R. S.A.C.</t>
  </si>
  <si>
    <t>SERVICIO DE DIGITALIZACIÓN CON VALOR LEGAL DE LA DOCUMENTACIÓN DEL ARCHIVO CENTRAL DE LA PRESIDENCIA DEL CONSEJO DE MINISTROS</t>
  </si>
  <si>
    <t>LPI N° 002-2021-PCM-PROMSACE</t>
  </si>
  <si>
    <t xml:space="preserve">RUC: 20510745214 CONSORCIO SERVICIO DE ARCHIVOS FÍSICOS Y DIGITALES S.A.C. – COPRINTER S.A.C </t>
  </si>
  <si>
    <t>SERVICIO DE ARQUITECTURA DIGITAL PARA LA INTEGRACION DE ID.GOB.PE CON LOS GID – PCM – MIGRACIONES Y RENIEC</t>
  </si>
  <si>
    <t>CI N° 029-2022-PCM-PROMSACE</t>
  </si>
  <si>
    <t>RUC: 702738658 Miguel Rodrigo Pazo Sánchez</t>
  </si>
  <si>
    <t>SERVICIO PROFESIONAL EN INGENIERÍA PARA DIRIGIR, GESTIONAR, CONTROLAR Y SUPERVISAR LA IMPLEMENTACIÓN DE LA PLATAFORMA NACIONAL DE GOBIERNO DIGITAL</t>
  </si>
  <si>
    <t>CI N° 032-2022-PCM-PROMSACE</t>
  </si>
  <si>
    <t>RUC: 10207220189 Carlos César Meza Montalvo,</t>
  </si>
  <si>
    <t>SERVICIO PROFESIONAL PARA LIDERAR LA IMPLEMENTACIÓN DE CANAL INTEGRADO Y PROYECTOS DE TRANSFORMACIÓN DIGITAL</t>
  </si>
  <si>
    <t>CI N° 030-2022-PCM-PROMSACE</t>
  </si>
  <si>
    <t>SERVICIO PROFESIONAL PARA LA COORDINACIÓN Y GESTIÓN DEL SEGUIMIENTO DE LOS PROCESOS Y ACTIVIDADES RELACIONADAS AL CENTRO NACIONAL DE SEGUIRIDAD DIGITAL</t>
  </si>
  <si>
    <t>CI N° 033-2022-PCM-PROMSACE</t>
  </si>
  <si>
    <t>RUC: 10436314201 Elffer Alcohn Pérez Gamarra</t>
  </si>
  <si>
    <t>SERVICIO DE INSTALACIONES ELÉCTRICAS Y COMUNICACIONES PARA EL CENTRO MAC LA LIBERTAD</t>
  </si>
  <si>
    <t>CP N° 007-2022-PCM-PROMSACE</t>
  </si>
  <si>
    <t>RUC: 20606033827 ELECTRIC SERVICE CENTER E.I.R.L</t>
  </si>
  <si>
    <t>SERVICIO DE ASISTENCIA ADMINISTRATIVA DURANTE EL PROCESO DE IMPLEMENTACIÓN DE HERRAMIENTAS INFORMATICAS DE SIMPLIFICACIÓN ADMINISTRATIVA EN LOS TRES NIVELES DE GOBIERNO</t>
  </si>
  <si>
    <t>RUC: 10473168494 Quesias Dámarys Córdova Silva</t>
  </si>
  <si>
    <t>SERVICIO DE FORTALECIMIENTO DE CAPACIDADES PARA USO DEL SISTEMA DE GESTIÓN DOCUMENTAL Y DE MESA DE PARTES VIRTUAL PARA INTEROPERABILIDAD DEL TRÁMITE DOCUMENTARIO ENTRE ENTIDADES DEL ESTADO</t>
  </si>
  <si>
    <t>CI N° 031-2022-PCM-PROMSACE</t>
  </si>
  <si>
    <t>RUC: 10472681066 Billston Apaza Larico</t>
  </si>
  <si>
    <t>SERVICIO DE ASESORÍA INTERNACIONAL PARA LA ELABORACIÓN E IMPLEMENTACIÓN DE ESTRATEGIAS DE GOBIERNO DIGITAL PARA EL IMPULSO DE LA TRANSFORMACIÓN DIGITAL A NIVEL NACIONAL</t>
  </si>
  <si>
    <t>SD - CI N° 013-2022-PCM-PROMSACE</t>
  </si>
  <si>
    <t>SERVICIO ESPECIALIZADO PARA EL SEGUIMIENTO AL CICLO DE GESTIÓN Y ANALISIS FUNCIONAL DE LA IMPLEMENTACIÓN DE LA PLATAFORMA DE GESTIÓN ORGANIZACIONAL</t>
  </si>
  <si>
    <t>CI N° 036-2022-PCM-PROMSACE</t>
  </si>
  <si>
    <t>RUC: 10455261487 Freddy Junior Hernández Larrea</t>
  </si>
  <si>
    <t>CONSULTORIA PARA LA ELABORACIÓN DE INSTRUMENTOS DEMARCATORIOS E IDENTIFICACIÓN Y RECONOCIMIENTO DE CAPITALES EN EL MARCO DEL REGLAMENTO DE LA LEY N°27795 - ZONA 1</t>
  </si>
  <si>
    <t>CI N° 043-2022-PCM-PROMSACE</t>
  </si>
  <si>
    <t>CONSULTORIA PARA LA ELABORACIÓN DE INSTRUMENTOS DEMARCATORIOS E IDENTIFICACIÓN Y RECONOCIMIENTO DE CAPITALES EN EL MARCO DEL REGLAMENTO DE LA LEY N°27795 - ZONA 2</t>
  </si>
  <si>
    <t>CI N° 042-2022-PCM-PROMSACE</t>
  </si>
  <si>
    <t>RUC: 10461133296 Luis Miguel Hernández Asto</t>
  </si>
  <si>
    <t>SERVICIO DE DESARROLLO FULLSTACK DEL SERVICIO DIGITAL FACILITA PERÚ PARA LA INTEGRACIÓN CON EL PROYECTO CARPETA CIUDADANA</t>
  </si>
  <si>
    <t>CI N° 034-2022-PCM-PROMSACE</t>
  </si>
  <si>
    <t>SERVICIO DE ASISTENCIA LEGAL PARA LA IMPLEMENTACIÓN</t>
  </si>
  <si>
    <t>CI N° 006-2022-PCM-PROMSACE-Segunda Convocatoria</t>
  </si>
  <si>
    <t>RUC: 10448153393 Flor Elizabeth Vera Silva</t>
  </si>
  <si>
    <t>DESPLIEGUE Y FORTALECIMIENTO DE LA COMUNIDAD DE PRACTICA EN MEJORA REGULATORIA</t>
  </si>
  <si>
    <t>CI N° 035-2022-PCM-PROMSACE</t>
  </si>
  <si>
    <t>RUC: 10402427367 Juana Silvia Nina Tapia</t>
  </si>
  <si>
    <t>ANALISTA CONTABLE</t>
  </si>
  <si>
    <t>CI N° 038-2022-PCM-PROMSACE</t>
  </si>
  <si>
    <t>ADQUISICIÓN DE 08 EQUIPOS DE COMPUTO WORKSTATION PARA ANALÍTICA DE DATOS, PARA EL CENTRO NACIONAL DE SEGURIDAD IGITAL</t>
  </si>
  <si>
    <t>CP N° 009-2022-PCM-PROMSACE</t>
  </si>
  <si>
    <t>ANALISTA EN AQUISICIONES</t>
  </si>
  <si>
    <t>CI N° 051-2022-PCM-PROMSACE</t>
  </si>
  <si>
    <t>RUC: 10461718022 Maria Fernanda Carmen Soto</t>
  </si>
  <si>
    <t>CI N° 052-2022-PCM-PROMSACE</t>
  </si>
  <si>
    <t>SERVICIO DE COORDINACIÓN DEL DESARROLLO DE CAPACIDADES EN EL MARCO DE LA INFRAESTRUCTURA DE DATOS ESPACIALES DEL PERÚ</t>
  </si>
  <si>
    <t>CI N° 048-2022-PCM-PROMSACE</t>
  </si>
  <si>
    <t>RUC: 10400361300 Elba Rosalí Flores Enero</t>
  </si>
  <si>
    <t>EVALUACIÓN INTERMEDIA DEL PROYECTO "MEJORAMIENTO Y AMPLIACIÓN DE LOS SERVICIOS DE SOPORTE PARA LA PROVISIÓN DE SERVICIOS A LOS CIUDADANOS Y LAS EMPRESAS A NIVEL NACIONAL"</t>
  </si>
  <si>
    <t>Selección Basada en Calidad y Costo</t>
  </si>
  <si>
    <t>SBC N° 001-2021-PCM-PROMSACE</t>
  </si>
  <si>
    <t>RUC: 20260496281 APOYO CONSULTORÍA S.A.C.</t>
  </si>
  <si>
    <t>SERVICIO DE EVALUACIÓN Y PROPUESTA DE SOSTENIBILIDAD PARA LAS PLATAFORMAS TRANSVERSALES IMPLEMENTADAS EN EL MARCO DE LA PLATAFORMA NACIONAL DE GOBIERNO DIGITAL</t>
  </si>
  <si>
    <t>SD - CI N° 014-2022-PCM-PROMSACE</t>
  </si>
  <si>
    <t>RUC: 10097513860 Miguel Enrique Prialé Ugás</t>
  </si>
  <si>
    <t>ASISTENCIA ADMINISTRATIVA Y SISTEMATIZACIÓN DE INFORMACIÓN DE LAS ENTIDADES DURANTE EL PROCESO DE IMPLEMENTACIÓN DE LA GESTIÓN DE RECLAMOS</t>
  </si>
  <si>
    <t>RUC: 10468767064 Sissiliana Huamán Espinoza</t>
  </si>
  <si>
    <t>SERVICIO DE COORDINACIÓN DE LA INFRAESTRUCTURA DE DATOS ESPECIALES DEL PERÚ</t>
  </si>
  <si>
    <t>CI N° 039-2022-PCM-PROMSACE</t>
  </si>
  <si>
    <t>RUC: 10104229587 Mario Richard Flores Hinostroza</t>
  </si>
  <si>
    <t>SERVICIO DE DISEÑOS DIGITALES EN EL MARCO DE LA INSFRAESTRUCTURA DE DATOS ESPECIALES DEL PERÚ</t>
  </si>
  <si>
    <t>CI N° 040-2022-PCM-PROMSACE</t>
  </si>
  <si>
    <t>RUC: 10475020010 Kelly Allison Dolorez Ortiz</t>
  </si>
  <si>
    <t>SERVICIO DE GESTIÓN DE METADATOS DE LA INFRAESTRUCTURA DE DATOS ESPECIALES DEL PERÚ</t>
  </si>
  <si>
    <t>CI N° 044-2022-PCM-PROMSACE</t>
  </si>
  <si>
    <t>RUC: 10714029377 Elizabeth Solange Atahua Flores</t>
  </si>
  <si>
    <t>SERVICIO DE DIAGNÓSTICO DE CIUDADES EN EL MARCO DE LA ISO 37122 Y DE LA ISO 37123 EN EL MARCO DE LA INFRAESTRUCTURA DE DATOS ESPECIALES DEL PERÚ</t>
  </si>
  <si>
    <t>CI N° 045-2022-PCM-PROMSACE</t>
  </si>
  <si>
    <t>RUC: 10409490919 David Maicol Valdéz Ibáñez</t>
  </si>
  <si>
    <t>SERVICIO DE ESPECIALISTA DE LA INFRAESTRUCTURA DE DATOS ESPECIALES DEL PERÚ</t>
  </si>
  <si>
    <t>CI N° 041-2022-PCM-PROMSACE</t>
  </si>
  <si>
    <t>RUC: 10106573986 Ovidio Monzón Crespín</t>
  </si>
  <si>
    <t>SUPERVISIÓN DE LA IMPLEMENTACIÓN DE LA REFORMA DE CALIDAD REGULATORIA Y SIMPLIFICACIÓN ADMINISTRATIVA EN LOS 03 NIVELES DE GOBIERNO EN LA SUBSECRETARIA DE SIMPLIFICACIÓN Y ANALISIS REGULATORIO</t>
  </si>
  <si>
    <t>CI N° 037-2022-PCM-PROMSACE</t>
  </si>
  <si>
    <t>RUC: 10424824700 Clara  María -Caicedo Nogales</t>
  </si>
  <si>
    <t>SERVICIO DE SEGURIDAD Y VIGILANCIA SIN ARMA PARA LOS CENTROS MAC - LA LIBERTAD Y MAC UCAYALI (PROMSACE)</t>
  </si>
  <si>
    <t>CP N° 010-2022-PCM-PROMSACE</t>
  </si>
  <si>
    <t>RUC: 20600182197 PROTEGE SERVICIOS S.A.</t>
  </si>
  <si>
    <t>SERVICIO DE DESARROLLO Y AJUSTES EN LA ETAPA DE IMPLEMENTACIÓN 1 PARA LA CARPERTA CIUDADANA</t>
  </si>
  <si>
    <t>CI N° 056-2022-PCM-PROMSACE</t>
  </si>
  <si>
    <t>SERVICIO DE ASISTENCIA PARA LA GESTIÓN DE NECESIDADES QUE IMPULSE EL PROCESO DE TRANSFORMACIÓN DIGITAL EN EL MARCO DEL CENTRO NACIONAL DE DATOS</t>
  </si>
  <si>
    <t>RUC: 10730363422 Liliane Fiorella Santos Vidal</t>
  </si>
  <si>
    <t>ADECUACIÓN DE LOS PROCEDIMIENTOS ADMINISTRATIVOS ESTANDARIZADOS EN LOS TEXTOS ÚNICOS DE PROCEDIMIENTOS ADMINISTRATIVOS EN 100 GOBIERNOS LOCALES</t>
  </si>
  <si>
    <t>SCC N° 004-2021-PCM-PROMSACE</t>
  </si>
  <si>
    <t>RUC: 20517150984 CONSORCIO PROYECTA CORPORATIÓN S.A.C. -FAHSBENDER CONSULTING E.I.R.L.</t>
  </si>
  <si>
    <t>SERVICIO DE DISEÑO DE ESTRATEGIAS Y MECANISMOS PARA LA INTEGRACIÓN DE DATOS AL CENTRO NACIONAL DE DATOS GOBIERNO DIGITAL DE LAS EMPRESAS DEL ESTADO</t>
  </si>
  <si>
    <t>CI N° 050-2022-PCM-PROMSACE</t>
  </si>
  <si>
    <t>SERVICIO DE DISEÑO DE ESTRATEGIAS Y MECANISMOS PARA LA INTEGRACIÓN DE DATOS AL CENTRO NACIONAL DE DATOS DE GOBIERNO DIGITAL DE LOS PROGRAMAS SOCIALES</t>
  </si>
  <si>
    <t>CI N° 049-2022-PCM-PROMSACE</t>
  </si>
  <si>
    <t>RUC: 10104775263 Daniel Omar Guardamino Anhuamán</t>
  </si>
  <si>
    <t>SERVICIO PROFESIONAL PARA LA DIRECCIÓN, GESTIÓN Y SUPERVISIÓN DE LA IMPLEMENTACIÓN DEL CENTRO NACIONAL DE SEGURIDAD DIGITAL</t>
  </si>
  <si>
    <t>CI N° 047-2022-PCM-PROMSACE</t>
  </si>
  <si>
    <t>RUC: 10072542920 Maurice Victor Frayssinet Delgado</t>
  </si>
  <si>
    <t>SERVICIO PROFESIONAL DE DISEÑO DE EXPERIENCIA DE USUARIO Y PRODUCT OWNER PARA MEJORAR LA CARPETA CIUDADANA</t>
  </si>
  <si>
    <t>CI N° 046-2022-PCM-PROMSACE</t>
  </si>
  <si>
    <t>RUC: 10722890481 Daniela Victoria Segura Sauñe</t>
  </si>
  <si>
    <t>CONSULTOR 1 - SERVICIO DE ESPECIALISTA EN ARQUITECTURA PARA LA SUBSECTRETARÍA DE CALIDAD DE SERIVICIOS DE LA SECRETARÍA DE GESTIÓN PÚBLICA</t>
  </si>
  <si>
    <t>CI N° 069-2022-PCM-PROMSACE</t>
  </si>
  <si>
    <t>RUC: 10400405404  Doris Noemi Jave Villena</t>
  </si>
  <si>
    <t>SERVICIO DE DISEÑO DE ESTRATEGIAS Y MECANISMOS PARA LA INTEGRACIÓN DE LOS DATOS AL CENTRO NACIONAL DE DATOS DEL GOBIERNO DIGITAL DE LOS GOBIERNOS LOCALES</t>
  </si>
  <si>
    <t>CI N° 064-2022-PCM-PROMSACE</t>
  </si>
  <si>
    <t>RUC: 10447328319 Yan Pool Romero Aranda</t>
  </si>
  <si>
    <t>SERVICIO DE DISEÑO FUNCIONAL</t>
  </si>
  <si>
    <t>SD-FC-02-2022-PCM-PROMSACE</t>
  </si>
  <si>
    <t>RUC: 20606184957 SUMARTE S.A.C.</t>
  </si>
  <si>
    <t>EVALUACIÓN DE ENTIDADES PÚBLICAS HACIENDO USO DE LA METODOLOGIA DE EVALUACIÓN DE CONTINUIDAD DE ORGANISMOS PÚBLICOS EJECUTORES, PROGRAMAS Y PROYECTOS ESPECIALES DEL PODER EJECUTIVO</t>
  </si>
  <si>
    <t>SD-FC-03-2022-PCM-PROMSACE</t>
  </si>
  <si>
    <t>SERVICIO DE GESTIÓN ADMINISTRATIVA PARA IMPLEMENTACIÓN DE LOS NUEVOS CENTROS MAC</t>
  </si>
  <si>
    <t>CI N° 072-2022-PCM-PROMSACE</t>
  </si>
  <si>
    <t>RUC: 10456152274 Diana Patricia Charaja Aznaran</t>
  </si>
  <si>
    <t>SERVICIO DE ASESORIA TÉCNICA ESPECIALIZADA PARA LA SUPERVISIÓN Y MONITOREO DE LA IMPLEMENTACIÓN DE ACCIONES DE MODERNIZACIÓN CON ENTIDADES PÚBLICAS</t>
  </si>
  <si>
    <t>CI N° 058-2022-PCM-PROMSACE</t>
  </si>
  <si>
    <t>RUC: 15506789548 Cinthya Giselle Arguedas Gourzong</t>
  </si>
  <si>
    <t>SERVICIO PROFESIONAL PARA LA ELABORACIÓN DE LINEAMIENTOS Y NORMATIVAS EN MATERIA DE GOBIERNO Y TRANSFORMACIÓN DIGITAL EN EL MARCO DEL CENTRO NACIONAL DE SEGURIDAD DIGITAL</t>
  </si>
  <si>
    <t>CI N° 053-2022-PCM-PROMSACE</t>
  </si>
  <si>
    <t>SERVICIO DE ANÁLISIS AMBIENTAL EN LAS CIUDADES EN EL MARCO DE LA INSFRAESTRUCTURA DE DATOS ESPACIALES DEL PERÚ</t>
  </si>
  <si>
    <t>CI N° 061-2022-PCM-PROMSACE</t>
  </si>
  <si>
    <t>RUC: 10465911463 Armando Pandurao Ríos</t>
  </si>
  <si>
    <t>SERVICIO DE ESPECIALISTA EN SISTEMAS DE INFORMACIÓN GEOGRÁFICA MEDIANTE RPAS (DRON) PARA INFRAESTRUCTURA DE DATOS ESPACIALES DEL PERÚ</t>
  </si>
  <si>
    <t>CI N° 065-2022-PCM-PROMSACE</t>
  </si>
  <si>
    <t>RUC: 10411728370 Francisco Javier Vallejo Burga</t>
  </si>
  <si>
    <t>COORDINACIÓN Y ACOMPAÑAMIENTO EN EL PROCESO DE FUNCIONAMIENTO DE LAS AGENCIAS REGIONALES DE DESARROLLO EN LOS DEPARTAMENTOS DE LORETO, HUANCAVELICA Y HUÁNUCO</t>
  </si>
  <si>
    <t>CI N° 059-2022-PCM-PROMSACE</t>
  </si>
  <si>
    <t>RUC: 10282838333 Roberto Palomino Sulca</t>
  </si>
  <si>
    <t>CONSULTOR 3 - SERVICIO DE ESPACIALISTA EN TECNOLOGÍAS DE LA INFORMACIÓN PARA LA SUBSECRETARIA DE CALIDAD DE SERVICIOS DE LA SECRETARÍA DE GESTIÓN PÚBLICA</t>
  </si>
  <si>
    <t>CI N° 071-2022-PCM-PROMSACE</t>
  </si>
  <si>
    <t>RUC: 10415928705 Muiller Trigoso Vergaray</t>
  </si>
  <si>
    <t>CONSULTOR 2 - SERVICIO DE ESPECIALISTA MECÁNICO – ELÉCTRICO PARA LA SUBSECRETARIA DE CALIDAD DE SERVICIOS DE LA SECRETARÍA DE GESTIÓN PÚBLICA</t>
  </si>
  <si>
    <t>CI N° 070-2022-PCM-PROMSACE</t>
  </si>
  <si>
    <t>RUC: 10703986957 Juan Reynaldo Mansilla Isidro</t>
  </si>
  <si>
    <t>SERVICIO DE ASISTENCIA TÉCNICA EN EL MARCO DE LA ISO 18091 A LOS GOBIERNOS SUBNACIONALES PARA LA PLATAFORMA DE INFRAESTRUCTURA DE DATOS ESPACIALES DEL PERÚ</t>
  </si>
  <si>
    <t>CI N° 062-2022-PCM-PROMSACE</t>
  </si>
  <si>
    <t>RUC: 10466600925 Erick William Guevara Saldaña</t>
  </si>
  <si>
    <t>SERVICIO DE DISEÑO DE ESTRATEGIAS Y MECANISMOS PARA LA INTEGRACIÓN DE LOS DATOS AL CENTRO NACIONAL DE DATOS DE LOS ORGANISMOS CONTITUCIONALES AUTÓNOMOS</t>
  </si>
  <si>
    <t>CI N° 054-2022-PCM-PROMSACE</t>
  </si>
  <si>
    <t>MANTENIMIENTO Y PROPUESTA DE MEJORAS PARA LA PLATAFORMA DE GESTIÓN DE RECLAMOS</t>
  </si>
  <si>
    <t>RUC: 10212894317 Vidal Enrique Orosco Osores</t>
  </si>
  <si>
    <t>SERVICIO DE ASISTENCIA ADMINISTRATIVA Y OPERATIVA DURANTE LOS PROCESOS DE IMPLEMENTACIÓN DE LOS PROCEDIMIENTOS ADMINISTRATIVOS ESTANDARIZADOS Y ELABORACIÓN DE NUEVAS PROPUESTAS DE ESTANDARIZACIÓN</t>
  </si>
  <si>
    <t>RUC: 10700479426 Ingrid Raquel Bravo Chavez</t>
  </si>
  <si>
    <t>SERVICIO DE ASISTENCIA TÉCNICA EN LOS GOBIERNOS SUBNACIONALES PARA LA INFRAESTRUCTURA DE DATOS ESPACIALES DEL PERÚ</t>
  </si>
  <si>
    <t>CI N° 068-2022-PCM-PROMSACE</t>
  </si>
  <si>
    <t>RUC: 10107928141 Silvia Reyna Llacza Vilcapuma</t>
  </si>
  <si>
    <t>CI N° 083-2022-PCM-PROMSACE</t>
  </si>
  <si>
    <t>RUC: 10434528157 Maria Gabriela Mariluz Obregón</t>
  </si>
  <si>
    <t>SERVICIO DE GESTIÓN PARA LA COORDINACIÓN DE ACCIONES DE LABORATORIO EN EL MARCO DE LA CARPETA CIUDADANA</t>
  </si>
  <si>
    <t>CI N° 079-2022-PCM-PROMSACE</t>
  </si>
  <si>
    <t>SERVICIO PROFESIONAL PARA LIDERAR Y ARTICULAR LA IMPLEMENTACIÓN DE LOS REGISTROS NACIONALES ÚNICOS DE LA SECRETARÍA DE GOBIERNO Y TRANSFORMACIÓN DIGITAL</t>
  </si>
  <si>
    <t>CI N° 055-2022-PCM-PROMSACE</t>
  </si>
  <si>
    <t>RUC: 10101375051 Mychael Franchezco Aguirre Carpio</t>
  </si>
  <si>
    <t>CONDUCCIÓN DEL SEGUIMIENTO E IMPLEMENTACIÓN DEL 5TO PLAN DE ACCIÓN DE GOBIERNO ABIERTO Y EL DESARROLLO DE NUEVAS INICIATIVAS EN GOBIERNO ABIERTO</t>
  </si>
  <si>
    <t>CI N° 081-2022-PCM-PROMSACE</t>
  </si>
  <si>
    <t>RUC: 10449719579 Rodrigo Valdivia Zamora</t>
  </si>
  <si>
    <t>SERVICIO PARA EL DISEÑO DE INDICADORES Y EL SEGUIMIENTO DEL DESPLIEGUE DE ANALÍTICA AVANZADA EN EL MARCO DE LA IMPLEMENTACIÓN DEL CENTRO NACIONAL DE DATOS</t>
  </si>
  <si>
    <t>CI N° 077-2022-PCM-PROMSACE</t>
  </si>
  <si>
    <t>RUC: 46096305 Willy Alfonso Alejo Ramírez</t>
  </si>
  <si>
    <t>ASESORÍA TÉCNICA LEGAL ESPCIALIZADA PARA LA MEJORA Y EVALUACIÓN DE LA APLICACIÓN DE LA NORMATIVA EN MATERIA DE MODERNIZACÓN DE LA GESTIÓN PÚBLICA Y/O ESTRUCTURA, ORGANIZACIÓN Y FUNCIONAMIENTO DE LAS PROPUESTAS NORMATIVAS PRIORIZADAS</t>
  </si>
  <si>
    <t>CI N° 082-2022-PCM-PROMSACE</t>
  </si>
  <si>
    <t>RUC: 10075806448 Marino Emilio Ganoza Almoguer</t>
  </si>
  <si>
    <t>FORMULACIÓN DE LA ESTRATEGIA DE DESARROLLO E
INNOVACIÓN REGIONAL (EDIR) EN REGIONES DE ANCASH Y
HUÁNUCO</t>
  </si>
  <si>
    <t>SCC N° 002 -2022-PCM-PROMSACE</t>
  </si>
  <si>
    <t>RUC: C. I. F. B48236251 Consorcio integrado por Información y Desarrollo, S.L. e Infyde Chile SPA</t>
  </si>
  <si>
    <t>FORMULACIÓN DE LA ESTRATEGIA DE DESARROLLO E INNOVACIÓN REGIONAL (EDIR) EN REGIONES DE TUMBES Y TACNA</t>
  </si>
  <si>
    <t>SCC N° 003 -2022-PCM-PROMSACE</t>
  </si>
  <si>
    <t>RUC: C. I. F. B48236251 Consorcio conformado por Información y Desarrollo, S.L. e Infyde Chile SPA</t>
  </si>
  <si>
    <t>SERVICIO DE REVISIÓN DE PROCEDIMIENTOS ADMINISTRATIVOS PRIORIZADOS DE ACUERDO A LOS LINEAMIENTOS EMITIDOS POR LA SUBSECRETARÍA DE SIMPLIFICACIÓN Y ANALISIS REGULATORIO</t>
  </si>
  <si>
    <t>CI N° 074-2022-PCM-PROMSACE</t>
  </si>
  <si>
    <t>RUC: 10430098352 Carola Gabriela Peralta Carrera</t>
  </si>
  <si>
    <t>ASISTENCIA TÉCNICA A ENTIDADES DEL PODER EJECUTIVO EN LA IMPLEMENTACIÓN DEL ANÁLISIS DEL IMPACTO REGULATORIO EX ANTE EN MATERIA LEGAL</t>
  </si>
  <si>
    <t>CI N° 067-2022-PCM-PROMSACE</t>
  </si>
  <si>
    <t>RUC: 10413976834 Jorge Carretero Minaya</t>
  </si>
  <si>
    <t>CI N° 086-2022-PCM-PROMSACE</t>
  </si>
  <si>
    <t>RUC: 10704300706 Elva María Flores Urrelo</t>
  </si>
  <si>
    <t>CONSULTOR 3 SERVICIO DE REVISIÓN DE PROCEDIMIENTOS ADMINISTRATIVOS PRIORIZADOS DE ACUERDO A LOS LINEAMIENTOS EMITIDOS POR LA SUBSECRETARÍA DE SIMPLIFICACIÓN Y ANÁLISIS REGULATORIO</t>
  </si>
  <si>
    <t>CI N° 075-2022-PCM-PROMSACE</t>
  </si>
  <si>
    <t>RUC: 10444133584 Guilliana De Los Milagros Paredes Fiestas</t>
  </si>
  <si>
    <t>MANTENIMIENTO EVOLUTIVO DE LAS MEJORAS DE LAS FUNCIONALIDADES Y MANTENIMIENTO CORRECTIVO DE LAS INCIDENCIAS PRESENTADAS EN EL SISTEMA ÚNICO DE TRÁMITES (SUT) ADMINISTRADO POR LA SUBSECRETARÍA DE SIMPLIFICACIÓN Y ANÁLISIS REGULATORIO (SSSAR) DE LA SECRETARÍA DE GESTIÓN PÚBLICA</t>
  </si>
  <si>
    <t>CI N° 025-2022-PCM-PROMSACE</t>
  </si>
  <si>
    <t>RUC: 10452738371 Jorge Luis León Valle</t>
  </si>
  <si>
    <t>CI N° 089-2022-PCM-PROMSACE</t>
  </si>
  <si>
    <t>RUC: 10160227554 Liliana Eloisa Monteverde</t>
  </si>
  <si>
    <t>ASISTENTE ADMINISTRATIVO PARA REVISIÓN, ORGANIZACIÓN Y TRÁMITE DE EXPEDIENTES DE PAGO</t>
  </si>
  <si>
    <t>CI N° 087-2022-PCM-PROMSACE</t>
  </si>
  <si>
    <t>SERVICIO DE DESARROLLO FULLSTACK PARA LA MEJORA DE TRÀMITES TRANSVERSALES EN LA PLATAFORMA FACILITA PARA LA MIGRACIÓN DE TRÀMITES Y SERVICIOS A LA PLATAFORMA GOB.PE PARA EL DESARROLLO DE PORTALES</t>
  </si>
  <si>
    <t>CI N° 080-2022-PCM-PROMSACE</t>
  </si>
  <si>
    <t>RUC: 10470403298 Oscar Miguel Fabián Bernal</t>
  </si>
  <si>
    <t>MEDICIÓN Y SISTEMATIZACIÓN DE LA CARGA ADMINISTRATIVA DE CIEN PROCEDIMIENTOS ADMINISTRATIVOS PRIORIZADOS PARA EL DISEÑO DE UNA HERRAMIENTAQUE PERMITA EL CÀLCULO DE MANERA AUTOMÁTICA</t>
  </si>
  <si>
    <t>SCC N° 006-2021-PCM-PROMSACE</t>
  </si>
  <si>
    <t>RUC: 20477886761 CONSORCIO GESTIONA Y APRENDE &amp; ASCENDANT</t>
  </si>
  <si>
    <t>SERVICIO DE ESPECIALISTA EN TERRITORIOS DIGITALES CONFIABLES EN EL MARCO DE LA PLATAFORMA NACIONAL DE DATOS GEORREFERENCIADOS GEOPERÚ</t>
  </si>
  <si>
    <t>CI N° 063-2022-PCM-PROMSACE</t>
  </si>
  <si>
    <t>RUC: 10418472575 Carmen Kristy Raez Tarazona</t>
  </si>
  <si>
    <t>SERVICIO DE DISEÑO DE LOS LINEAMIENTOS DE LA POLÍTICA NACIONAL DE TRANSFORMACIÒN DIGITAL EN MATERIA DE GOBERNANZA DE DATOS PARA EL APROBECHAMIENTO DEL CENTRO NACIONAL DE DATOS POR LAS ENTIDADES PÚBLICAS</t>
  </si>
  <si>
    <t>CI N° 088-2022-PCM-PROMSACE</t>
  </si>
  <si>
    <t>RUC: 1501046412 María Gabriela Piñero Mora</t>
  </si>
  <si>
    <t>SERVICIO DE DESARROLLO FULLSTACK PARA LA PLATAFORMA DIGITAL ÚNICA DEL ESTADO PERUANO GOB.PE PARA EL DESARROLLO DE PORTALES</t>
  </si>
  <si>
    <t>CI N° 085-2022-PCM-PROMSACE</t>
  </si>
  <si>
    <t>SERVICIO PROFESIONAL PARA LA ALINEACIÓN DE LOS PLANES DE GOBIERNO Y TRANSFORMACIÓN DIGITAL A LOS INSTRUMENTOS DE GESTIÒN INSTITUCIONAL EN EL MARCO DEL CENTRO NACIONAL DE DATOS II</t>
  </si>
  <si>
    <t>CI N° 078-2022-PCM-PROMSACE</t>
  </si>
  <si>
    <t>RUC: 10479604547 Antonio José Vigo Mendivil</t>
  </si>
  <si>
    <t>SERVICIO PARA LIDERAR LA GESTIÓN EN TELECOMUNICACIONES  Y TRANSFORMACIÒN DIGITAL PARA LA IMPLEMENTACIÓN DE LA RED NACIONAL DEL ESTADO Y DE LA RED NACIONAL DE INVESTIGACIÓN Y EDUCACIÓN</t>
  </si>
  <si>
    <t>CI N° 084-2022-PCM-PROMSACE</t>
  </si>
  <si>
    <t>RUC: 10102851167 Martín Felipe Sarango Águila</t>
  </si>
  <si>
    <t>SERVICIO DE APOYO EN LA SISTEMATIZACIÓN DE LA INFORMACIÓN PARA LA IMPLEMENTACIÓN CENTRO NACIONAL DE SEGURIDAD DIGITAL</t>
  </si>
  <si>
    <t>RUC: 10255600465 Ieda Lucia Tamariz García</t>
  </si>
  <si>
    <t>PROFESIONAL PARA EL REGISTRO Y SEGUIMIENTO A LA INFORMACIÓN GENERADA EN LA EJECUCIÓN DEL PROYECTO EN EL BANCO DE INVERSIONES INVIERTE.PE</t>
  </si>
  <si>
    <t>CI N° 092-2022-PCM-PROMSACE</t>
  </si>
  <si>
    <t>RUC: 10072347400 María Elena Vattuone Ramírez</t>
  </si>
  <si>
    <t>SERVICIO DE ASESORÍA INTERNACIONAL PARA EL FORTALECIMIENO DE GOBIERNO Y TRANSFORMACIÓN DIGITAL EN EL PERÚ, EN EL MARCO DEL CENTRO NACIONAL DE DATOS</t>
  </si>
  <si>
    <t>SD - CI N° 015-2022-PCM-PROMSACE</t>
  </si>
  <si>
    <t>RUC: 30556212654 Elizabeth Blandón Bermúdez</t>
  </si>
  <si>
    <t>SERVICIO DE DESARROLLO FULLSTACK PARA EL MANTENIMIENTO Y NUEVAS FUNCIONALIDADES DE LA CARPETA CIUDADANA</t>
  </si>
  <si>
    <t>RUC: 10456629526 David Jesús Romero Machco</t>
  </si>
  <si>
    <t>CONSULTORÍA PARA ELABORACIÓN DE LA PROPUESTA DE LINEAMIENTOS PARA LA GESTIÓN DEL ARCHIVO DE LOS REGISTROS DE DEMARCACIÓN TERRITORIAL</t>
  </si>
  <si>
    <t>RUC: 10190818701 César Andrés Alcántara Paredes</t>
  </si>
  <si>
    <t>CONSULTORÍA PARA LA ELABORACIÓN DE DOCUMENTOS DE TRABAJO DEL MARCO LEGAL DE LA SECRETARÍA DE DEMARCACIÓN Y ORGANIZACIÓN TERRITORIAL, EN EL MARCO DE LA IMPLEMENTACIÓN DE LOS REGISTROS NACIONALES</t>
  </si>
  <si>
    <t>RUC: 10060181271 Roy Ronald Obregón Chávez</t>
  </si>
  <si>
    <t>SERVICIO DE PROMOTOR DIGITAL PARA LA PROVINCIA DE CONDORCANQUI EN EL MARCO DE LA INSFRAESTRUCTURA DE DATOS ESPACIALES DEL PERÚ</t>
  </si>
  <si>
    <t xml:space="preserve">RUC: 10465915990 Lenin Vásquez Sajami </t>
  </si>
  <si>
    <t>DISEÑO E IMPLEMENTACIÓN DEL I° CONCURSO DE FORMACIÓN EXPERIMENTAL EN INNOVACIÓN PÚBLICA PARA SERVIDORES PÚBLICOS</t>
  </si>
  <si>
    <t>SD-FC-04-2022-PCM-PROMSACE</t>
  </si>
  <si>
    <t>RUC: RUT 76.954.872-6 Diseñor de Servicios SPA</t>
  </si>
  <si>
    <t>SERVICIO DE PROMOTOR DIGITAL PARA LA PROVINCIA DE JAÉN EN EL MARCO DE LA INSFRAESTRUCTURA DE DATOS ESPACIALES DEL PERÚ</t>
  </si>
  <si>
    <t>RUC: 10700421495 Claudia Yuridia Salgado Escalante</t>
  </si>
  <si>
    <t>SERVICIO DE PROMOTOR DIGITAL PARA LA PROVINCIA DE TUMBES EN EL MARCO DE LA INFRAESTRUCTURA DE DATOS ESPACIALES DEL PERÚ</t>
  </si>
  <si>
    <t>RUC: 10750235218 Berioska Evelyn Guerra Arévalo</t>
  </si>
  <si>
    <t>SERVICIO SOBRE CREACIÓN DE CONTENIDO DIGITAL PARA REDES SOCIALES DE LA SECRETARÍA DE GOBIERNO Y TRANSFORMACIÓN DIGITAL</t>
  </si>
  <si>
    <t>RUC: 10475320579 Michael Steven Livia Gil</t>
  </si>
  <si>
    <t>SERVICIO DE ANÁLISIS DE VULNERABILIDADES PARA EL SOC</t>
  </si>
  <si>
    <t>RUC: 10713957840 Luz Roxana Aguilar Ylaita</t>
  </si>
  <si>
    <t>CONSULTORÍA PARA EL DESARROLLO Y DESPLIEGUE DEL SISTEMA INFORMATICO PARA EL REGISTRO NACIONAL DE LÍMITES ADMINISTRADO POR LA SECRETARÍA DE DEMARCACIÓN Y ORGANIZACIÓN TERRITORIAL</t>
  </si>
  <si>
    <t>RUC: 10448051230 Percy Giancarlo Guillén Alcántara</t>
  </si>
  <si>
    <t>CONSULTORÍA PARA LA ACTUALIZACIÓN Y ADECUACIÓN DE TRAMOS DE LÍMITES SANEADOS Y SU CONVERSIÓN A LENGUAJE ESTANDARIZADO PARA CARGA EN BASE DE DATOS LÍMITES INTERDEPARTAMENTALES</t>
  </si>
  <si>
    <t>RUC: 10471951442 Fiorenza Giuliana Del Águila Patroni</t>
  </si>
  <si>
    <t>CONSULTOR 1 - SERVICIO DE REVISIÓN DE PROCEDIMIENTOS ADMINISTRATIVOS PRIORIZADOS DE ACUERDO A LOS LINEAMIENTOS EMITIDOS POR LA SUBSECRETARÍA DE SIMPLIFICACIÓN Y ANÁLISIS REGULATORIO</t>
  </si>
  <si>
    <t>CI N° 073-2022-PCM-PROMSACE</t>
  </si>
  <si>
    <t>RUC: 10461650142 Nancy Giuliana Andrade Armas</t>
  </si>
  <si>
    <t>DESPLIEGUE Y FORTALECIMIENTO DE LA COMUNIDAD DE PRÁCTICA EN MEJORA EN GOBIERNO ABIERTO</t>
  </si>
  <si>
    <t>CI N° 090-2022-PCM-PROMSACE</t>
  </si>
  <si>
    <t>RUC: 10167540959 Juan Carlos  Pasco Herrera</t>
  </si>
  <si>
    <t>SERVICIOS DE PROGRAMADOR DE SERVICIOS WEB DE SERVICIOS COMPLEJOS 3</t>
  </si>
  <si>
    <t>CI N° 098-2022-PCM-PROMSACE</t>
  </si>
  <si>
    <t>RUC: 10457178722 Marco Antonio Del Rosario Arizabal</t>
  </si>
  <si>
    <t>SERVICIO DE COORDINACIÓN Y SEGUIMIENTO DEL DESARROLLO DE LAS ACTIVIDADES PARA EL CUMPLIMIENTO DE METAS RELACIONADAS A LAS ESTRATEGIAS DE DESARROLLO E INNOVACIÓN REGIONAL EDIR Y LA IMPLEMENTACIÓN DE LAS AGENCIAS REGIONALES DE DESARROLLO</t>
  </si>
  <si>
    <t>RUC: 10088903655 Erika Timoteo Abad</t>
  </si>
  <si>
    <t>Verificación del cumplimiento de condiciones contractuales establecidas en Contratos suscritos por la UE 018, en cuantos a sus modificaciones.</t>
  </si>
  <si>
    <t xml:space="preserve">RUC:  10062690751OLIVERA ABSI WILLY ARTURO
</t>
  </si>
  <si>
    <t>Servicio profesional de gestión, análisis y diseño de propuestas de arquitectura técnica para el funcionamiento de la plataforma nacional de gobierno digital</t>
  </si>
  <si>
    <t>RUC:  10257737841VALENZUELA POSADAS JORGE MARTIN</t>
  </si>
  <si>
    <t>Servicio profesional para el análisis, planificación y seguimiento a las actividades para la realización de la carpeta ciudadana</t>
  </si>
  <si>
    <t>RUC:  10401998140ELIAS MESIAS TAHIRIH NURI</t>
  </si>
  <si>
    <t>Servicio de desarrollo e implementación de nuevas de funcionalidades para el servicio digital gestión documental en facilita</t>
  </si>
  <si>
    <t>RUC:  10481351184PRIALE CORDOVA ADRIAN GONZALO</t>
  </si>
  <si>
    <t>Servicio profesional para la articulación de iniciativas del laboratorio de gobierno y transformación digital</t>
  </si>
  <si>
    <t>RUC:  10458485513BUSSALLEU VICENTE CHRISTIAN ENRIQUE</t>
  </si>
  <si>
    <t>Servicio profesional para la articulación de actividades con los actores del ecosistema digital y el laboratorio de gobierno y transformación digital</t>
  </si>
  <si>
    <t>Servicio de asesoría para la implementación del marco regulatorio de recepción documental por canales digitales</t>
  </si>
  <si>
    <t>RUC:  10428020079VITON ZORRILLA ELIZABETH ROSARIO</t>
  </si>
  <si>
    <t>Servicio para el desarrollo de una herramienta dinámica para el seguimiento y reporte de los avances de las prioridades de gobierno sobre la base de los planes de cumplimiento 2022-2023</t>
  </si>
  <si>
    <t>RUC:  10710716485ROMERO AREVALO ALLISON LESLIE</t>
  </si>
  <si>
    <t>Servicio para la elaboración un paquete de herramientas de gestión de cumplimiento para el oportuno monitoreo y seguimiento a los indicadores y metas del plan de cumplimiento 2022 en lo concerniente a desarrollo 2022 en lo concerniente a desarrollo infantil temprano dentro de la prioridad salud</t>
  </si>
  <si>
    <t>RUC:  10433167975VASQUEZ GIRON JUAN ANTONIO</t>
  </si>
  <si>
    <t>Servicio de adquisición de licencia tipo seminario web con video y licencia de videoconferencias para impulsar el marco de gobernanza digital a nivel nacional</t>
  </si>
  <si>
    <t>RUC:  20604095418PROGRAMATE S.A.C.</t>
  </si>
  <si>
    <t>Servicio de toma de inventario físico y conciliación con los saldos contables de los bienes muebles y existencias de almacén de la U.E. 018 Mejoramiento de Servicios a Ciudadanos y Empresas a cargo del PROMSACE al 31.12.2021</t>
  </si>
  <si>
    <t>RUC:  10403947151MEJIA SUAREZ ELAR RAUL</t>
  </si>
  <si>
    <t>Implementación efectiva de la gestión por procesos en los Centros MAC</t>
  </si>
  <si>
    <t>Servicio de especialista en infraestructura para la subsecretaria de calidad de servicios de la secretaría de gestión pública</t>
  </si>
  <si>
    <t>RUC:  10099772200CHAVEZ DULANTO MANUEL FELIX</t>
  </si>
  <si>
    <t>Servicio de especialista en arquitectura para la subsecretaria de calidad de servicios de la secretaría de gestión pública</t>
  </si>
  <si>
    <t>RUC:  10400405404JAVE VILLENA DORIS NOEMI</t>
  </si>
  <si>
    <t>Servicio especializado en gestión administrativa para el abastecimiento y seguimiento de bienes y servicios para la puesta en marcha, operación y mantenimiento de los centros Mac a cargo de la subsecretaria de calidad de servicios de la secretaría de gestión pública, ejecutados a través de PROMSACE</t>
  </si>
  <si>
    <t>RUC:  10456152274CHARAJA AZNARAN DIANA PATRICIA</t>
  </si>
  <si>
    <t>Servicio de asistencia administrativa durante el proceso de implementación de herramientas informáticas de simplificación administrativa en los tres niveles de gobierno</t>
  </si>
  <si>
    <t>RUC:  10737632844SANATA CONDORI BRIGGITH PAOLA</t>
  </si>
  <si>
    <t>Consultoría para el modelamiento de procesos y elaboración del manual de procedimientos de los registros a cargo de la secretaría de demarcación y organización territorial</t>
  </si>
  <si>
    <t>RUC:  10102552259DAVILA QUISPE JORGE ENRIQUE</t>
  </si>
  <si>
    <t>Adquisición de 07 Accesos Inalámbricos para el MAC LIBERTAD</t>
  </si>
  <si>
    <t>RUC:  20605222561ALLIN TELD S.A.C.</t>
  </si>
  <si>
    <t>Adquisición de 08 Accesos Inalámbricos  para el MAC UCAYALI</t>
  </si>
  <si>
    <t>Servicio de seguridad y vigilancia sin arma para el Mac-La Libertad (PROMSACE)</t>
  </si>
  <si>
    <t>RUC:  20600182197PROTEGE SERVICIOS S.A.</t>
  </si>
  <si>
    <t>Servicio de seguridad y vigilancia sin arma para el Mac-Ucayali (PROMSACE)</t>
  </si>
  <si>
    <t>Servicio de diseño y seguimiento de la estrategia de implementación de los pilotos de modernización priorizados por la Secretaría de Gestión Pública</t>
  </si>
  <si>
    <t>RUC:  15506789548ARGUEDAS GOURZONG CINTHYA GISELLE</t>
  </si>
  <si>
    <t>Servicio de revisión, publicación y recategorización de contenidos de orientación sobre necesidades ciudadanas para la migración de entidades públicas a la plataforma digital única del estado peruano - gob.pe</t>
  </si>
  <si>
    <t>Servicio profesional para la implementación del marco regulatorio de la entidad de certificación nacional para el estado peruano</t>
  </si>
  <si>
    <t>RUC:  10407679399MARTINEZ CHUNGA RONALD RICARDO</t>
  </si>
  <si>
    <t>Servicio profesional para la medición de indicadores internacionales e identificación de buenas prácticas en materia de gobierno y transformación digital para impulsar la gobernanza digital en el país.</t>
  </si>
  <si>
    <t>RUC:  10460963058ALEJO RAMIREZ WILLY ALFONSO</t>
  </si>
  <si>
    <t>Investigación y elaboración de herramientas del diseño funcional iterativo de la plataforma de gestión organizacional</t>
  </si>
  <si>
    <t>RUC:  20606184957SUMARTE S.A.C.</t>
  </si>
  <si>
    <t>Servicio de especialista en Tecnologías de la Información para la Subsecretaría de calidad de Servicios de la Secretaría de Gestión Púbica</t>
  </si>
  <si>
    <t>RUC:  10415928705TRIGOSO VERGARAY MIULLER</t>
  </si>
  <si>
    <t>Servicio de soporte administrativo para el seguimiento de requerimientos de los bienes/servicios de los nuevos centros Mac de la Subsecretaría de Calidad de Servicios</t>
  </si>
  <si>
    <t>RUC:  10430186677HUAMAN FONSECA EDER TONY</t>
  </si>
  <si>
    <t>Servicio de especialista mecánico - eléctrico para la Subsecretaría de Calidad de Servicios de la Secretaría de Gestión Pública.</t>
  </si>
  <si>
    <t>RUC:  10703986957MANSILLA ISIDRO JUAN REYNALDO</t>
  </si>
  <si>
    <t>Consultor 05 - Diagnóstico para la identificación de mejoras en el proceso de implementación de la plataforma digital libro de reclamaciones en 35 entidades de la administración pública</t>
  </si>
  <si>
    <t>RUC:  10422711207MOLINA CANCHAN ROSA MILAGROS</t>
  </si>
  <si>
    <t>Consultoría para el modelamiento, análisis y diseño de las plataformas informáticas de consultas internas y registro nacional de límites de la Secretaría de Demarcación y Organización Territorial</t>
  </si>
  <si>
    <t>RUC:  10429951530VALDIVIA CALDERON DAVID ABDIAS</t>
  </si>
  <si>
    <t>Servicio de limpieza para la sede de la UE 018 Mejoramiento de Servicios a Ciudadanos y Empresas</t>
  </si>
  <si>
    <t>RUC:  20544166442CLEAN ECONOMICAL SOCIEDAD ANONIMA CERRADA - CLEAN ECONOMICAL S.A.C.</t>
  </si>
  <si>
    <t>Servicio profesional para la alineación de los planes de gobierno y transformación digital a los instrumentos de gestión institucional</t>
  </si>
  <si>
    <t>RUC:  10479604547VIGO MENDIVIL ANTONIO JOSE</t>
  </si>
  <si>
    <t xml:space="preserve">Adquisición de impresoras tipo 4 para Mac Huánuco
</t>
  </si>
  <si>
    <t>Servicio de elaboración de piezas de difusión para impulsar los servicios digitales y la ciudadanía digital en el país</t>
  </si>
  <si>
    <t>Servicio de mantenimiento perfectivo, adaptativo y de desarrollo de nuevas funcionalidades para los portales municipales en la plataforma gob.pe</t>
  </si>
  <si>
    <t>RUC:  10718208144CHANCAFE SIRLOPU JACINTO RAI</t>
  </si>
  <si>
    <t>Servicio para el monitoreo y opinión sobre proyectos de ley propuestos en materia de gobierno, confianza y transformación digital en el marco de la gobernanza de datos a nivel nacional</t>
  </si>
  <si>
    <t>RUC:  10700656590GUERRERO ARGOTE CARLOS GERMAN</t>
  </si>
  <si>
    <t>Servicio para la elaboración de materiales y piezas gráficas para la promoción de cursos y/o programas en materia de seguridad digital para el centro nacional de seguridad digital</t>
  </si>
  <si>
    <t>Servicio de desarrollo de nuevas funcionalidades del proyecto casilla única para la carpeta ciudadana</t>
  </si>
  <si>
    <t>Elaboración de Propuesta de Modelo o Modelos de gobernanza de las Agencias Regionales de Desarrollo</t>
  </si>
  <si>
    <t>RUC:  10096700950NOLE ESCOBEDO ROBERT</t>
  </si>
  <si>
    <t>Asesoría técnica legal para la mejora de la aplicación de las normas que regulan el medio 2 del Sistema Administrativo de la Modernización de la Gestión Pública “La estructura, organización y funcionamiento del estado”</t>
  </si>
  <si>
    <t>RUC:  10075806448GANOZA ALMOGUER MARINO EMILIO</t>
  </si>
  <si>
    <t>Coordinación multisectorial y multinivel que contribuya a la gestión de las Agencias Regionales de Desarrollo</t>
  </si>
  <si>
    <t>RUC:  10081375602HOSTOS CHUMPITAZI VICTOR ANDRES</t>
  </si>
  <si>
    <t>Asistencia técnica legal en la estrategia de implementación de instrumentos del análisis de calidad regulatoria en gobiernos regionales y locales</t>
  </si>
  <si>
    <t>MONTERO VALDEZ CARMEN CIRA</t>
  </si>
  <si>
    <t>Servicio profesional para la dirección, gestión, coordinación y supervisión de la implementación de la Plataforma Nacional de Gobierno Digital</t>
  </si>
  <si>
    <t>RUC:  10207220189MEZA MONTALVO CARLOS CESAR</t>
  </si>
  <si>
    <t>Servicio de gestión de plataformas web y de conocimiento digital para el centro nacional de seguridad digital</t>
  </si>
  <si>
    <t>RUC:  10457478033CALLALLE TORRES JOSE LUIS</t>
  </si>
  <si>
    <t>Servicio de desarrollo de plantillas, guías y documentos para la gestión de la seguridad de la información del centro nacional de seguridad digital</t>
  </si>
  <si>
    <t>RUC:  10093813630CASTILLO BOULANGGER SHIRLEY JANET</t>
  </si>
  <si>
    <t>Servicio de desarrollo de guías y procedimientos para gestionar incidencias de seguridad digital del centro nacional de seguridad digital</t>
  </si>
  <si>
    <t>RUC:  10061829950COSSIO LLACZA MAX FEARLEY</t>
  </si>
  <si>
    <t>Servicio de asistencia técnica para la atención y resolución de consultas del portal de transparencia estándar</t>
  </si>
  <si>
    <t>RUC:  10701256129ESPINOZA TUESTA RENZO</t>
  </si>
  <si>
    <t>Asistencia Tecnica a Ia UEP para la sistematización de los avances en el proceso de implementación del Registro de Circunscripciones</t>
  </si>
  <si>
    <t>RUC:  10072533661CORTES CARCELEN LUIS GUILLERMO</t>
  </si>
  <si>
    <t>Adquisición de MINI PC -  Mac La Libertad</t>
  </si>
  <si>
    <t>Adquisición de Ecran en salas, Gabinete de Comunicaciones, Mini PC - Mac Ucayali</t>
  </si>
  <si>
    <t>Servicio de especialista de la infraestructura de datos espaciales del Perú</t>
  </si>
  <si>
    <t>RUC:  10104229587FLORES HINOSTROZA MARIO RICHARD</t>
  </si>
  <si>
    <t>Servicio de alineamiento de indicadores de la ISO 37122 para el desarrollo de las ciudades inteligentes en el marco de la IDEP</t>
  </si>
  <si>
    <t>RUC:  10409490919VALDEZ IBAÑEZ DAVID MAICOL</t>
  </si>
  <si>
    <t>Servicio de monitoreo del desarrollo de capacidades en el marco de la infraestructura de datos espaciales del Perú</t>
  </si>
  <si>
    <t>RUC:  10400361300FLORES ENERO ELBA ROSALI</t>
  </si>
  <si>
    <t>Servicio de análisis técnico de la infraestructura de datos espaciales del Perú</t>
  </si>
  <si>
    <t>RUC: 10412299171 BRAULIO MELITON CORDOVA CALLE</t>
  </si>
  <si>
    <t>Servicio de experiencia del usuario e innovación digital para la infraestructura de datos espaciales del Perú</t>
  </si>
  <si>
    <t>RUC:  10475020010ORTIZ CONDE KELLY ALLISON DOLOREZ</t>
  </si>
  <si>
    <t>Servicio para el desarrollo del sistema de gestión de metadatos de la infraestructura de datos espaciales del Perú</t>
  </si>
  <si>
    <t>RUC:  10714029377ATAHUA FLORES ELIZABETH SOLANGE</t>
  </si>
  <si>
    <t>Servicio de asistencia técnica para la gestión de proyectos digitales basados en datos georreferenciados y espaciales para la toma de decisiones</t>
  </si>
  <si>
    <t>RUC: 10725669840  ROCIO SUAREZ INFANTE</t>
  </si>
  <si>
    <t>Servicio de analista/programador en el marco de la infraestructura de datos espaciales del Perú</t>
  </si>
  <si>
    <t>RUC: 10722276456 EVIN ARLEX CHACON ESPINOZA</t>
  </si>
  <si>
    <t>Adquisición de cuatro (04) computadoras portátiles (SDOT)</t>
  </si>
  <si>
    <t>Servicio de elaboración de la estrategia de relacionamiento con el sector privado y con el Poder Legislativo para la implementación del Análisis de Impacto Regulatorio Ex Ante</t>
  </si>
  <si>
    <t>Product owner para el diseño e implementación de la plataforma Digital para la gestión de conflictos de la secretaría de gestión social y diálogo de la presidencia de consejo de ministros Etapa 2</t>
  </si>
  <si>
    <t>RUC:  10455903853AGUILAR PERALES KAREN CECILIA</t>
  </si>
  <si>
    <t xml:space="preserve">Servicio de diseño de la estrategia de impulso del uso y apropiación de la plataforma digital Geo Perú a nivel territorial  </t>
  </si>
  <si>
    <t>Servicio profesional para coordinar y liderar la implementación de la carpeta ciudadana</t>
  </si>
  <si>
    <t>RUC:  10706717353SANCHEZ SABOGAL MONICA THALIA</t>
  </si>
  <si>
    <t>Adquisición de Laptop y Monitor Touch Screem (incluye CPU) para el Mac Ucayali</t>
  </si>
  <si>
    <t>RUC:  20440341234PC MARKET S.A.C.</t>
  </si>
  <si>
    <t>Adquisición de Laptop y Monitor Touch Screem (Incluye CPU) para el Mac La Libertad</t>
  </si>
  <si>
    <t>Asistencia técnica en la gestión de la cartera de actividades de la Secretaría de Descentralización</t>
  </si>
  <si>
    <t>RUC:  10075029409PITA MEJIA MIRKA ISABEL</t>
  </si>
  <si>
    <t>Servicio de gestión de prensa y comunicaciones para la promoción de  la estrategia nacional de talento digital, inteligencia artificial y gobierno de datos</t>
  </si>
  <si>
    <t>Fortalecimiento de capacidades y asistencia técnica para el uso y manejo del módulo evaluador del sistema único de trámites (SUT)</t>
  </si>
  <si>
    <t>Servicio de diseño de interface para la implementación de carpeta ciudadana</t>
  </si>
  <si>
    <t>Diseño de una estrategia de comunicación y elaboración de un plan comunicacional de las Agencias Regionales de Desarrollo</t>
  </si>
  <si>
    <t>RUC:  10094596021CHAPARRO MORALES ENZO JAVIER</t>
  </si>
  <si>
    <t xml:space="preserve">Servicio profesional para elaborar un documento que contenga la organización y el funcionamiento del centro nacional datos, asi como la planificación de las actividades a desplegarse en la etapa de operación de la plataforma nacional de datos georreferenciados en los gobiernos regionales y gobiernos locales a cargo de la secretaría de gobierno y transformación digital 	</t>
  </si>
  <si>
    <t>RUC:  10065158464SABOGAL SEMINARIO MARIA LUISA</t>
  </si>
  <si>
    <t>Servicio de especialista de sistemas de información geográfica en el marco de la infraestructura de datos espaciales del Perú</t>
  </si>
  <si>
    <t>RUC:  10411728370VALLEJO BURGA FRANCISCO JAVIER</t>
  </si>
  <si>
    <t xml:space="preserve">Servicio de Asistencia en el seguimiento, recopilación y elaboración de documentación en el marco de la implementación de la carpeta ciudadana	</t>
  </si>
  <si>
    <t>Asistencia administrativa para el despliegue de la Etapa II "Sensibilización, fortalecimiento de capacidades y asistencia técnica" del plan de implementación del Análisis del Impacto Regulatorio Ex Ante</t>
  </si>
  <si>
    <t>RUC:  10738921815PINEDA QUIÑONES DANNIELA PATRICIA</t>
  </si>
  <si>
    <t xml:space="preserve">Desarrollo correctivo de MapaInversiones desde el Territorio para la implementación de consumo de información de sistemas externos automatizados	</t>
  </si>
  <si>
    <t xml:space="preserve">Desarrollo incremental de MapaInversiones desde el Territorio para la integración de perfil unificado de entidades (GL)	</t>
  </si>
  <si>
    <t xml:space="preserve">Coordinación en el Proceso de instalación y funcionamiento de la Agencias Regionales de Desarrollo en los departamentos de Loreto, Huancavelica y Huánuco	</t>
  </si>
  <si>
    <t>RUC:  10282838333PALOMINO SULCA ROBERTO</t>
  </si>
  <si>
    <t>Servicio de diseño de espacios de innovación abierta en el territorio para promover el uso de datos a nivel nacional</t>
  </si>
  <si>
    <t>RUC:  10435264021MORALES ARISTIZABAL DIANA ESTEFANIA</t>
  </si>
  <si>
    <t>Servicio profesional en seguridad de la información para gestionar estándares, normas para servicios de tecnología de información y continuidad del negocio en la plataforma nacional de gobierno digital</t>
  </si>
  <si>
    <t>Servicio profesional de investigación de necesidades para el diseño de carpeta ciudadana</t>
  </si>
  <si>
    <t>RUC:  10427479990QUISPE DIAZ JORGE MANUEL</t>
  </si>
  <si>
    <t xml:space="preserve">Servicio de investigación y gestión de desafíos públicos para la creación y mejora de servicios digitales del laboratorio de gobierno y transformación digital </t>
  </si>
  <si>
    <t xml:space="preserve">Servicio de análisis, diseño y desarrollo web del libro de reclamaciones en el marco del proyecto carpeta ciudadana </t>
  </si>
  <si>
    <t>RUC:  10708133251DIAZ TUNJAR THALIA</t>
  </si>
  <si>
    <t xml:space="preserve">Servicio de capacitación sobre lineamientos de contenido para entidades que publican información en el canal integrado </t>
  </si>
  <si>
    <t>RUC:  10449777927GARCIA SOTO DIEGO ANDRES</t>
  </si>
  <si>
    <t xml:space="preserve">Servicio de mapeo de necesidades ciudadanas para la migración de portales institucionales y generación de contenido en el canal integrado </t>
  </si>
  <si>
    <t>RUC:  10454272523PERALTA SIFUENTES MOISES FRANCISCO</t>
  </si>
  <si>
    <t>Servicio de coordinación del análisis y diseño de experiencia de usuario para el desarrollo de los servicios digitales en el marco del proyecto canal integrado</t>
  </si>
  <si>
    <t>RUC:  10725653587ROBLES GAMBOA CAMILA</t>
  </si>
  <si>
    <t>Servicio de análisis ambiental en los territorios en el marco de la infraestructura de datos espaciales del Perú</t>
  </si>
  <si>
    <t>RUC:  10465911463PANDURO RIOS ARMANDO</t>
  </si>
  <si>
    <t>Servicio profesional para la asistencia en la supervisión del cumplimiento de metas en relación a servicios complejos</t>
  </si>
  <si>
    <t>RUC:  10729217170VALERIO MORAN LUIGI CRISTOPHER</t>
  </si>
  <si>
    <t>Apoyo para implementación de la Norma Técnica que aprueba Modelos de Organización para las Municipalidades en dos (02) entidades priorizadas</t>
  </si>
  <si>
    <t>RUC:  10715478582ANCO PENADILLO JUAN ERIC</t>
  </si>
  <si>
    <t>Servicio para el apoyo a la implementación de la Gestión por Procesos en dos (02) entidades priorizadas de la administración pública – Analista 2</t>
  </si>
  <si>
    <t>RUC:  10740222541DORIVAL BERRU ANDREA MARYORIE</t>
  </si>
  <si>
    <t>Servicio para el apoyo a la implementación de la Gestión por Procesos en dos (02) entidades priorizadas de la administración pública – Analista 1</t>
  </si>
  <si>
    <t>RUC:  10704559203MACHACA FLORES FRANZ OSCAR</t>
  </si>
  <si>
    <t>Servicio de mantenimiento, corrección y desarrollo de nuevas funcionalidades para el servicio digital facilita Perú</t>
  </si>
  <si>
    <t>RUC:  10460797158ZAVALA GONZALES CARLOS ALBERTO</t>
  </si>
  <si>
    <t>Servicio de desarrollo Front y Back End del módulo de Onboarding y página de bienvenida para el servicio digital facilita</t>
  </si>
  <si>
    <t>RUC:  10440629691ARROYO DIAZ ALFREDO</t>
  </si>
  <si>
    <t>Servicio de elaboración y aprobación de contenido para difundir información sobre trámites, servicios y orientación que se incluirá en la carpeta ciudadana</t>
  </si>
  <si>
    <t>RUC:  10454315681BUDGE LICETI PAULA MARIA</t>
  </si>
  <si>
    <t>Servicio de mantenimiento preventivo, correctivo y mejoras del servicio digital facilita Perú para la integración con el proyecto carpeta ciudadana</t>
  </si>
  <si>
    <t>RUC:  10470403298FABIAN BERNAL OSCAR MIGUEL</t>
  </si>
  <si>
    <t>Servicio de diseño de experiencia de usuario y priorización para el desarrollo de los servicios al ciudadano en el marco del proyecto carpeta ciudadana</t>
  </si>
  <si>
    <t>RUC:  10462203565LAPOUBLE BARRIOS MARIA BETHANIA</t>
  </si>
  <si>
    <t>Servicio profesional de investigación para la identificación de necesidades ciudadanas para la carpeta ciudadana</t>
  </si>
  <si>
    <t>RUC:  10443167698CASTRO VALDEZ MAURICIO</t>
  </si>
  <si>
    <t>Servicio de asesoramiento legal en seguridad y confianza digital para el centro nacional de seguridad digital</t>
  </si>
  <si>
    <t>RUC:  10107185882ACEVEDO KENCHAU ROSARIO LISETTE</t>
  </si>
  <si>
    <t>Servicio de supervisión de SOC (Centro de operaciones de seguridad) para el centro nacional de seguridad digital</t>
  </si>
  <si>
    <t>RUC:  10104093707LOPEZ REYES SHIRLEY JACQUELINE</t>
  </si>
  <si>
    <t>Servicio de análisis, diseño y desarrollo web del portal único del estado peruano gob.pe en el marco del proyecto carpeta ciudadana</t>
  </si>
  <si>
    <t>RUC:  10703059754PEREZ ZEVALLOS MARIETH FRANCISS</t>
  </si>
  <si>
    <t>Servicio de mejora de contenido UX de los servicios digitales del estado que se ubicaran en la carpeta ciudadana</t>
  </si>
  <si>
    <t>Servicio de creación de contenidos para los servicios publicados en la carpeta ciudadana</t>
  </si>
  <si>
    <t>Servicio profesional de un Product Owner para delimitar y mejorar la carpeta ciudadana</t>
  </si>
  <si>
    <t>RUC:  10722890481SEGURA SAUÑE DANIELA VICTORIA</t>
  </si>
  <si>
    <t xml:space="preserve">Tablet - Mac La Libertad </t>
  </si>
  <si>
    <t>RUC:  20607835102INVERSIONES Y SERVICIOS DEUS E.I.R.L.</t>
  </si>
  <si>
    <t>Tablet - Mac Ucayali</t>
  </si>
  <si>
    <t>Servicio de instalaciones eléctricas y comunicaciones en mobiliario para el centro Mac Ucayali</t>
  </si>
  <si>
    <t>Servicio de análisis en el marco de la ISO 18091 a los Gobiernos Regionales para la plataforma nacional de datos georreferenciados GEO Perú</t>
  </si>
  <si>
    <t>RUC:  10418472575RAEZ TARAZONA CARMEN KRISTY</t>
  </si>
  <si>
    <t>Servicio de monitoreo y seguimiento del despliegue de la gestión documental y la interoperabilidad del trámite documentario entre entidades</t>
  </si>
  <si>
    <t>RUC:  10409907780VANESSA LISETT AMAYA MEJIA</t>
  </si>
  <si>
    <t>Servicio de evaluación previa de requerimientos formulados por las áreas usuarias del proyecto</t>
  </si>
  <si>
    <t>RUC:  10075709469AVALOS PANTLIK KATIA JULIA ELENA</t>
  </si>
  <si>
    <t>Servicio de migración de contenidos sobre trámites y servicios encontrados en el Portal de Servicios al Ciudadano y Empresas (PSCE) para ser incluidos en la plataforma digital única del estado peruano</t>
  </si>
  <si>
    <t>RUC: 10706521416 TARILLO BAZAN LAURA</t>
  </si>
  <si>
    <t>Acompañamiento para el proceso de instalación e implementación de la agencia regional de desarrollo y la estrategia de desarrollo e innovación regional del departamento de Loreto</t>
  </si>
  <si>
    <t>RUC:  10097273737GUTIERREZ PRADO EDWARD CESAR</t>
  </si>
  <si>
    <t>Diseño de la metodología y conducción del proceso del diseño colaborativo del 5to plan de acción de gobierno abierto</t>
  </si>
  <si>
    <t>RUC:  10449719579VALDIVIA ZAMORA RODRIGO</t>
  </si>
  <si>
    <t>Servicio de diseño de interfaces para el desarrollo de los servicios digitales en el marco del proyecto canal integrado</t>
  </si>
  <si>
    <t>RUC:  10429400177MENDEZ ARROYO JUAN PABLO</t>
  </si>
  <si>
    <t>Servicio profesional de investigación para la identificación de necesidades ciudadanas para el diseño y desarrollo del sistema de canal integrado para servicios públicos</t>
  </si>
  <si>
    <t>RUC:  10438697573MESCCO CONDORI JAHVE</t>
  </si>
  <si>
    <t>Servicio de desarrollo para la creación de la nueva plataforma del portal de transparencia estándar</t>
  </si>
  <si>
    <t>RUC:  10709253790PEREZ CENEPO EDUARDO JAVIER</t>
  </si>
  <si>
    <t xml:space="preserve">Servicio de análisis de SOC (centro de operaciones de seguridad) para el Centro Nacional de Seguridad Digital	</t>
  </si>
  <si>
    <t>RUC:  10764382329CUZCANO CHAVEZ XIMENA MARIANNE</t>
  </si>
  <si>
    <t>Diseño de experiencia de usuario para el desarrollo de facilita en el marco del proyecto carpeta ciudadana</t>
  </si>
  <si>
    <t>RUC:  10704399176MITSUNAGA OGATA SERGIO ALEJANDRO</t>
  </si>
  <si>
    <t>Servicio de análisis ambiental en las ciudades sostenibles en el marco de la infraestructura de datos espaciales del Perú</t>
  </si>
  <si>
    <t>RUC:  10472218901BENITES JIMENEZ SANDRA NATIVIDAD</t>
  </si>
  <si>
    <t>Servicio para el desarrollo e implementación de sistema de registro de servicios de mapas de la infraestructura de datos espaciales del Perú</t>
  </si>
  <si>
    <t>RUC:  10731501250PEREZ COHAILA MELANIE ALEXANDRA</t>
  </si>
  <si>
    <t>Servicio de especialista para la formulación de lineamientos para el despliegue de la infraestructura de datos espaciales del Perú</t>
  </si>
  <si>
    <t>RUC:  10431182471JACOBO ARAUCO GABRIELA VIRGINIA</t>
  </si>
  <si>
    <t>Servicio para el diseño, desarrollo e implementación de la carpeta ciudadana</t>
  </si>
  <si>
    <t>RUC:  10707526187DIAZ IDROGO RONALD JESUS</t>
  </si>
  <si>
    <t>Servicio profesional para la asistencia en el análisis, planificación y seguimiento de las actividades de carpeta ciudadana</t>
  </si>
  <si>
    <t>RUC:  10403525818ESCUDERO VILCHEZ JAVIER EDUARDO</t>
  </si>
  <si>
    <t>Servicio para el análisis de indicadores internacionales e identificación de buenas prácticas para el seguimiento y despliegue de analítica avanzada en el marco de la implementación del Centro Nacional de Datos</t>
  </si>
  <si>
    <t xml:space="preserve">Profesional para el registro y seguimiento a la información generada en la ejecución del proyecto en el banco de inversiones.invierte.pe	</t>
  </si>
  <si>
    <t>RUC:  10072347400VATTUONE RAMIREZ MARIA ELENA</t>
  </si>
  <si>
    <t>Servicio profesional de coordinación de investigación para el diseño y desarrollo del sistema de canal integrado para servicios públicos</t>
  </si>
  <si>
    <t>RUC:  10474840331MENESES CARRION BRENDA JACKELINE</t>
  </si>
  <si>
    <t>Servicio profesional para la gestión administrativa a proyectos de tecnologías y seguridad digital</t>
  </si>
  <si>
    <t>RUC:  10466786611ARVILDO BARDALEZ CRISTINA</t>
  </si>
  <si>
    <t>Servicio de desarrollo web para la creación de servicios digitales en el nuevo portal de transparencia estándar</t>
  </si>
  <si>
    <t>RUC:  10448490861BARRERA LOZANO MARCOS ERICSON</t>
  </si>
  <si>
    <t>Servicio de Supervisión de análisis forense digital para el Centro Nacional de Seguridad Digital</t>
  </si>
  <si>
    <t>RUC:  10091960139VASQUEZ COBOS JELER HERNAN</t>
  </si>
  <si>
    <t>Servicio de análisis forense digital para el Centro Nacional de Seguridad Digital</t>
  </si>
  <si>
    <t>RUC:  10458591844ROMAN HUAMAN KATTY CATALINA</t>
  </si>
  <si>
    <t>Servicio de Coordinación de Seguridad digital gestionada para el Centro Nacional de Seguridad Digital</t>
  </si>
  <si>
    <t>Servicio de mantenimiento preventivo, correctivo y mejoras del portal único del estado peruano (GOB.PE) en el marco del proyecto canal integrado</t>
  </si>
  <si>
    <t>RUC:  10711058686BANCES COTRINA JUAN CARLOS</t>
  </si>
  <si>
    <t>Servicio de diseño para el proyecto canal integrado de la gestión del laboratorio de gobierno y transformación digital</t>
  </si>
  <si>
    <t>Servicio Profesional de gestión de iniciativas de articulacion de acciones que resuelvan los desafios identificados por el laboratorio de Gobierno y transformación digital en el marco del proyecto canal integrado</t>
  </si>
  <si>
    <t>Servicio profesional de diseño de contenido comunicacional con enfoque en la ciudadanía para el posicionamiento del uso de los datos como activos estratégicos</t>
  </si>
  <si>
    <t>RUC:  10106334761FLORES AZAÑA FRANCCIS MILAGRO SUSAN</t>
  </si>
  <si>
    <t>Servicio de apoyo en la publicación de contenidos informativos sobre necesidades ciudadanas a ser incluidos en la carpeta ciudadana</t>
  </si>
  <si>
    <t>Servicio de arquitectura, diseño y desarrollo fullstack para el desarrollo de servicios digitales para el ciudadano en el marco del proyecto carpeta ciudadana.</t>
  </si>
  <si>
    <t>RUC:  10719511835LUME AGUILAR DIEGO ARTURO</t>
  </si>
  <si>
    <t>Adquisición de equipamiento para la realización de una Ceremonia de Infraestructura de llave pública PKI</t>
  </si>
  <si>
    <t>RUC:  20602471277RAM &amp; MAR INGENIEROS S.A.C.</t>
  </si>
  <si>
    <t>Servicio de seguimiento y monitoreo del desarrollo de las actividades para el cumplimiento de metas relacionadas a la creación e implementación de las Agencias Regionales de Desarrollo</t>
  </si>
  <si>
    <t>RUC:  10710483511ASTETE DAVILA NAYLA KRISTEL</t>
  </si>
  <si>
    <t>Taller de Prestaciones efectivas y Alto Impacto</t>
  </si>
  <si>
    <t>RUC:  20603422547TARAN PERU S.A.C.</t>
  </si>
  <si>
    <t>Dos (02) Apoyo en la Especialidad de Arquitectura</t>
  </si>
  <si>
    <t>* RUC:  10740312974LOPEZ CARRANZA MARVIN EYWINDER
* RUC:  10474522291ROJAS MORI NANCI LLOYDALIT</t>
  </si>
  <si>
    <t>Servicio para la elaboración de propuestas normativas en materia de gobierno y transformación digital en el marco de la gobernanza de datos</t>
  </si>
  <si>
    <t>RUC:  10257099356VELIZ FAZIO FERNANDO FRANCISCO</t>
  </si>
  <si>
    <t xml:space="preserve">Punto de Acceso Inalámbrico - MAC JUNÍN </t>
  </si>
  <si>
    <t>Servicio de desarrollo fullstack de mejoras y mantenimiento del portal único del estado peruano gob.pe en el marco del canal integrado</t>
  </si>
  <si>
    <t>RUC:  10471069880CHAVEZ MENDEZ JOSE SERGIO</t>
  </si>
  <si>
    <t>Servicio profesional para la alineación de los planes de gobierno y transformación digital a los instrumentos de gestión institucional en el marco del centro nacional de datos I</t>
  </si>
  <si>
    <t>Adquisición de impresoras tipo 3 para el Mac Junín</t>
  </si>
  <si>
    <t>Adquisición de Impresoras Tipo 1 para el Mac Junín</t>
  </si>
  <si>
    <t>Servicio para el monitoreo y opinión de proyectos de ley en materia de gobierno, confianza y transformación digital en el marco del centro nacional de seguridad digital</t>
  </si>
  <si>
    <t>Servicio profesional para la administración y soporte técnico durante la implementación y operación de la mesa de ayuda de la plataforma nacional de gobierno digital</t>
  </si>
  <si>
    <t>RUC:  10076366221MONTOYA NEYRA MARTIN RODOLFO</t>
  </si>
  <si>
    <t>Servicio profesional para el soporte técnico de los componentes tecnológicos del servicio PAAS necesarios para la plataforma nacional de gobierno digital</t>
  </si>
  <si>
    <t>RUC:  10427154101BENITES VIVAR JUAN MIJAIL</t>
  </si>
  <si>
    <t>Servicio de alineamiento de matriz de gobiernos regionales y locales en el marco de competencias para la implementación de políticas públicas en el marco de la infraestructura de datos espaciales del Perú</t>
  </si>
  <si>
    <t>RUC:  10706749034JULCA CUCHO FABIOLA DAMIZU</t>
  </si>
  <si>
    <t>Servicio de elaboración de piezas de difusión para impulsar las acciones vinculadas a los proyectos de servicios digitales y la ciudadanía en el marco del uso de la carpeta ciudadana</t>
  </si>
  <si>
    <t>Servicio para el entrenamiento en metodología delivery a los sectores involucrados en el monitoreo y seguimiento dentro de las prioridades educación y empoderamiento e inclusión de la mujer</t>
  </si>
  <si>
    <t>RUC:  10193372568MALTESSE BULNES CARMILA DEL ROSARIO</t>
  </si>
  <si>
    <t>Servicio de desarrollo e implementación de nuevas funcionalidades para los pagos digitales en la plataforma Facilita Perú, en el marco del proyecto carpeta ciudadana</t>
  </si>
  <si>
    <t>RUC:  10725803732RAMIREZ PORTOCARRERO PAUL KEVIN</t>
  </si>
  <si>
    <t>Apoyo Contable</t>
  </si>
  <si>
    <t>RUC:  10449693731DURAN NEYRA CARMEN JULIA</t>
  </si>
  <si>
    <t>Asistencia técnica a la UEP para la sistematización de los avances en el proceso de implementación del registro nacional de límites y creación del registro de infraestructura de servicios</t>
  </si>
  <si>
    <t>Servicio de asistencia técnica para el desarrollo de un estudio exploratorio de orden normativo que sirva de insumo para la construcción de una directiva que institucionalice el proceso de monitoreo y seguimiento a las prioridades de gobierno de conformidad con la política general de gobierno 2021-2026</t>
  </si>
  <si>
    <t>RUC:  10464938678CORDOVA CENA DAYKI MINERVA</t>
  </si>
  <si>
    <t>Servicio para el desarrollo de una herramienta de gestión de cumplimiento para la articulación de la estrategia según prioridades de gobierno con los gobiernos subnacionales</t>
  </si>
  <si>
    <t xml:space="preserve">RUC:  10072640140PINO SHIBATA JESICA ARACELI
</t>
  </si>
  <si>
    <t>Servicio profesional de aseguramiento de la implementación de la arquitectura integral de la plataforma nacional de gobierno digital</t>
  </si>
  <si>
    <t>Servicio de desarrollo Frontend del portal único del estado peruano GOB. PE en el marco de canal integrado</t>
  </si>
  <si>
    <t>RUC:  10773381505PERALTA PANDURO MARLON</t>
  </si>
  <si>
    <t>Asesoría en diseño e implementación de concurso de innovación en gobierno abierto</t>
  </si>
  <si>
    <t>RUC:  10407129283GARGUREVICH VALDEZ JOSE LUIS</t>
  </si>
  <si>
    <t>Elaboración de un plan de negocio en la cadena productiva del olivo para una asociación productora de olivo del distrito de la Yarada - los palos, de la provincia de Tacna, del departamento de Tacna</t>
  </si>
  <si>
    <t>RUC:  10005092481CAVERO ROMAÑA MARIA URSULA</t>
  </si>
  <si>
    <t xml:space="preserve">Elaboración de un plan de negocio en la cadena productiva de la naranja para una asociación productora de naranja de la zona alta, del distrito de la Yarada – Los Palos, de la provincia de Tacna, del departamento de Tacna </t>
  </si>
  <si>
    <t>RUC:  10443786932GIL SALAZAR NOEMI ROSABEL</t>
  </si>
  <si>
    <t xml:space="preserve">Elaboración de un plan de negocio en la cadena productiva del orégano para una asociación productora de orégano de la provincia de Tarata I, del departamento de Tacna </t>
  </si>
  <si>
    <t>RUC:  10004121681LIENDO SARAVIA VICTOR ELIAS</t>
  </si>
  <si>
    <t xml:space="preserve">Elaboración de un plan de negocio en la cadena productiva del orégano para una asociación productora de orégano de la provincia de Candarave II, del departamento de Tacna  </t>
  </si>
  <si>
    <t>RUC:  10004944734NAVARRO CHUCTAYA ENRIQUE MARCELO</t>
  </si>
  <si>
    <t>Servicio para la elaboración del plan multianual 201-2026 para el oportuno monitoreo y seguimiento de las prioridades de gobierno, en el marco de la política general de gobierno 2021 - 2026</t>
  </si>
  <si>
    <t>RUC:  10405646051GASTELU TORRES MARGOTH TERESA</t>
  </si>
  <si>
    <t>Elaboración y validación de los lineamientos para la implementación y sostenibilidad de laboratorios de innovación pública</t>
  </si>
  <si>
    <t>RUC:  10095349205MATSUDA MATAYOSHI ANGELICA GRACIELA</t>
  </si>
  <si>
    <t>servicio profesional para la gestión de la infraestructura tecnológica del centro nacional de seguridad digital II</t>
  </si>
  <si>
    <t>MEZA SILVERSTRE FLOR DE LOS MILAGROS JANET</t>
  </si>
  <si>
    <t>Servicio para el entrenamiento en Metodología Delivery a los sectores involucrados en el monitoreo y seguimieto dentro de la prioridad salud</t>
  </si>
  <si>
    <t>Servicio de la Elaboración de Expediente Técnicos en la Especialidad en Instalaciones Mecánicas para la Implementación de los Centros MAC Cusco y Ancash</t>
  </si>
  <si>
    <t>RUC:  10701356549CUMPA PEÑA LUIS ANGEL</t>
  </si>
  <si>
    <t>Servicio de desarrollo fullstack para el mantenimiento y nuevas funcionalidades del sistema de gestión documental del servicio digital facilita Perú en el marco del proyecto carpeta ciudadana</t>
  </si>
  <si>
    <t>Elaboración de un plan de negocio en la cadena productiva del orégano para una asociación productora de orégano de la provincia de Candarave III, del departamento de Tacna</t>
  </si>
  <si>
    <t>RUC:  10410698868TORRES ALFEREZ WUILVER FORTUNATO</t>
  </si>
  <si>
    <t>Consultoría para la elaboración de informes de sustentación para la anotación de partidas y asientos registrales en el registro nacional de circunscripciones para el ámbito de los departamentos de Pasco, Ica, Provincia Constitucional del Callao, Huánuco, Junín y Lima.</t>
  </si>
  <si>
    <t>RUC:  10465261914MUÑOZ LUYO ALEJANDRA DENISSE</t>
  </si>
  <si>
    <t>Consultoría para la elaboración de informes de sustentación para la anotación de partidas y asientos registrales en el registro nacional de circunscripciones para el ámbito de los departamentos de Ancash, La Libertad, Puno, Cajamarca, Lambayeque y Madre de Dios.</t>
  </si>
  <si>
    <t>RUC:  10099097073RUEDA SEQUEIROS FABIO</t>
  </si>
  <si>
    <t>Consultoría para la elaboración de informes de sustentación para la anotación de partidas y asientos registrales en el Registro Nacional de Circunscripciones (RENAC) para el ámbito de los departamentos de Arequipa, Moquegua, Tacna, Piura, Tumbes, Amazonas, San Martín, Loreto y Ucayali.</t>
  </si>
  <si>
    <t>RUC:  10402064361GARCIA RIVASPLATA ROGER ENRIQUE</t>
  </si>
  <si>
    <t>Consultoría para la elaboración de informes de sustentación para la anotación de partidas y asientos registrales en el registro nacional de circunscripciones para el ámbito de los departamentos de Ayacucho, Cusco, Apurímac y Huancavelica</t>
  </si>
  <si>
    <t>RUC:  10410448331CALLE PEREYRA KARIN MARLAINE</t>
  </si>
  <si>
    <t>Elaboración de un plan de negocio en la cadena productiva del orégano para una asociación productora de orégano, de la provincia de Candarave I, del departamento de Tacna</t>
  </si>
  <si>
    <t>RUC:  10296267177FLORES SOTO MILAGROS AGUSTINA</t>
  </si>
  <si>
    <t>Servicio profesional para el análisis, monitoreo y seguimiento de los avances en canal integrado</t>
  </si>
  <si>
    <t>RUC:  10230097297DEL AGUILA ARAUJO JUAN CARLOS</t>
  </si>
  <si>
    <t xml:space="preserve">Diagnóstico y análisis de la atención de conflictos sociales desde el ejecutivo y gobiernos regionales </t>
  </si>
  <si>
    <t>RUC:  10401805953TORRES ALIAGA EVELYN MARGOT</t>
  </si>
  <si>
    <t>Servicio de asesoría en gestión de proyectos y procesos de contratación de redes y servicios digitales para la implementación de las redes digitales nacionales</t>
  </si>
  <si>
    <t>RUC:  10295432310CORNEJO MUNOZ RAFAEL BORIS IVAN</t>
  </si>
  <si>
    <t>Servicio de diseño y mejora de interfaces de usuario del servicio digital Facilita Perú en el marco del proyecto carpeta ciudadana</t>
  </si>
  <si>
    <t>Elaboración de un plan de negocio en la cadena productiva de la palta para la “asociación de fruticultores orgánicos del valle de San Jose de Challaca” en la comunidad de San Jose de Challaca, del distrito Santiago de Chocorvos, provincia de Huaytará, departamento de Huancavelica</t>
  </si>
  <si>
    <t>RUC:  10451022615 MAMANI HUERTAS PEDRO MARCELO</t>
  </si>
  <si>
    <t xml:space="preserve">Elaboración de un plan de negocio en la cadena productiva del orégano para una asociación productora de orégano de la provincia de Tarata II, del departamento de Tacna </t>
  </si>
  <si>
    <t xml:space="preserve">RUC:  10296888724MAMANI SANGA ELIDA
</t>
  </si>
  <si>
    <t>Elaboración de un plan de negocio, en la cadena productiva de la quinua para la “asociación de productores agropecuarios 100% pampino de Tayacaja en la localidad de Pamuri, del distrito de Acraquia, provincia de Tayacaja, departamento de Huancavelica.</t>
  </si>
  <si>
    <t>RUC:  10403378297MALPARTIDA YAPIAS RAFAEL JULIAN</t>
  </si>
  <si>
    <t>Elaboración de un plan de negocio, en la cadena productiva de la palta para la “asociación de productores agropecuarios agroecológico y servicios múltiples San Vicente de Ahuaycha” en la comunidad campesina de Vista Alegre, distrito Ahuaycha, provincia de Tayacaja, departamento de Huancavelica</t>
  </si>
  <si>
    <t xml:space="preserve">RUC:  10283001801RISCO MENDOZA MARLENE
</t>
  </si>
  <si>
    <t xml:space="preserve">Servicio profesional para la elaboración de la propuesta del modelo de gobernanza digital en entidades del poder ejecutivo, legislativo y organismos constitucionalmente autónomos para la integración de los servicios digitales de la carpeta ciudadana  </t>
  </si>
  <si>
    <t>RUC:  10090830347SILVA HASEMBANK SUSANA</t>
  </si>
  <si>
    <t xml:space="preserve">Servicio profesional para la elaboración de la propuesta del modelo de gobernanza digital en gobiernos regionales, municipalidades provinciales y distritales para la integración de servicio digitales en la carpeta ciudadana </t>
  </si>
  <si>
    <t>RUC:  10065951717HUAPAYA RAYGADA RAMON ALBERTO</t>
  </si>
  <si>
    <t xml:space="preserve">Servicio profesional para la formulación de indicadores de la política nacional de transformación digital para la integración de los servicios digitales de la carpeta ciudadana. </t>
  </si>
  <si>
    <t>RUC:  10415208125AGUILAR DIAZ GUISELLA GLADYS</t>
  </si>
  <si>
    <t>Mejoramiento y actualización de cuatro planes de negocios de la cadena productiva de cacao de la Región Huánuco</t>
  </si>
  <si>
    <t>RUC:  10230113357MARTIN MELGAREJO ABNER</t>
  </si>
  <si>
    <t>Mejoramiento y actualización de cuatro planes de negocios de la cadena productiva de papa de la Región Huánuco</t>
  </si>
  <si>
    <t>RUC:  10417416078ANAYA ABREGU ABEL</t>
  </si>
  <si>
    <t>Elaboración de un plan de negocios sobre propuestas productivas para mejorar la productividad, calidad y competitividad de productores de leche, de la asociación de productores agropecuarios y transformación sr de los milagros avanza Mayorarca, distrito de Pampas Chico, provincia de Recuay - Ancash</t>
  </si>
  <si>
    <t>RUC:  10427190370RAMIREZ VILLAGARAY EDWIN MAXIMO</t>
  </si>
  <si>
    <t xml:space="preserve">Elaboración de un plan de negocios sobre propuestas productivas para mejorar la productividad, calidad y competitividad de los productores de fresa, mediante la producción y manejo post cosecha del cultivo de fresas en la asociación agropecuaria Llanganuco en la localidad de Huashao, distrito de Yungay, provincia de Yungay – Ancash. </t>
  </si>
  <si>
    <t>RUC:  10420152669VALDEZ PADILLA FRANCIS ERIK</t>
  </si>
  <si>
    <t>Servicio de asesoría en planeamiento y gestión de redes digitales para la implementación de las redes digitales nacionales</t>
  </si>
  <si>
    <t>RUC:  10079036264VELARDE ORTIZ EDGAR EDUARDO</t>
  </si>
  <si>
    <t>Servicio para la contratación de un profesional para organizar y liderar los procesos de la carpeta ciudadana</t>
  </si>
  <si>
    <t>Servicio de diseño de experiencia de usuario para la mejora de servicios y funcionalidades en el marco del proyecto canal integrado</t>
  </si>
  <si>
    <t>RUC:  10720340971BAÑOS LEITE SANDRA LUCERO</t>
  </si>
  <si>
    <t>Servicio especializado para la revisión y evaluación de los sistemas informáticos administrador por la Subsecretaría de Simplificación y Análisis Regulatorio: Análisis de Calidad Regulatoria (ACR), Sistema Único de Trámites (SUT), Central de Riesgos Administrativos (CRA) y Análisis de Impacto Regulatorio (AIR) y realice el diagnóstico de controles preventivos, detectivos y correctivos de base de datos y especificaciones técnicas de los sistemas informáticos</t>
  </si>
  <si>
    <t>RUC:  10436799701VILLAR ROMERO MARIA PAULINA</t>
  </si>
  <si>
    <t>Elaboración de un plan de negocios sobre propuestas productivas para mejorar la productividad, calidad y competitividad de los productores de Palto, organizados en la asociación de productores agroecológicos de Pariacoto promoviendo vida saludable “Apaprovis”, Pariacoto – Huaraz – Ancash</t>
  </si>
  <si>
    <t xml:space="preserve">RUC:  10450598963GAMARRA ANDRADE GISELA AMPARO
</t>
  </si>
  <si>
    <t>Elaboración de un plan de negocios sobre propuestas productivas para mejorar la productividad, calidad y competitividad de los productores de leche y queso, organizados en la comunidad campesina “Santo Domingo de Ocros”, en el distrito y provincia de Ocros – Ancash</t>
  </si>
  <si>
    <t xml:space="preserve">RUC:  10023052330GUTIERREZ CALSINA RICHTER ANDRES
</t>
  </si>
  <si>
    <t>Elaboración de un plan de negocio en la cadena productiva de la naranja para una asociación productora de naranja de la zona baja, del distrito de la Yarada – Los Palos, de la provincia de Tacna, del departamento de Tacna</t>
  </si>
  <si>
    <t>RUC:  10007918670CUSSI COPA MARIGUELA ELENA</t>
  </si>
  <si>
    <t>Elaboración de un plan de negocios sobre propuestas productivas para mejorar la productividad, calidad y competitividad de los productores de fresa, mediante el procesamiento, del cultivo de fresas en la cooperativa de producción agrícola y pecuaria Llanca, distrito de Yungay, provincia de Yungay – Ancash</t>
  </si>
  <si>
    <t>RUC:  10283155388PACHECO HUAMANRIMACHI YENY</t>
  </si>
  <si>
    <t>Elaboración de un plan de negocio en la cadena productiva de la palta para la “asociación de productores agropecuarios y agroindustriales Braley” en la comunidad campesina de Ocoyo, del distrito Ocoyo, provincia de Huaytara, departamento de Huancavelica</t>
  </si>
  <si>
    <t>RUC:  10411643480AYUQUE AÑAÑOS ROSA NATHALIE</t>
  </si>
  <si>
    <t>Servicio de seguridad y vigilancia sin arma para el Mac-Junín (Promsace)</t>
  </si>
  <si>
    <t>Elaboración de un plan de negocios sobre propuestas productivas para mejorar la productividad, calidad y competitividad de los productores de palto, organizados en la asociación de productores de palto Pascacio Pinta Pilin de Yacya, huari, huari, Áncash</t>
  </si>
  <si>
    <t xml:space="preserve">RUC:  10482552868RODRIGUEZ YAURI FLOR VANESSA
</t>
  </si>
  <si>
    <t>Elaboración de un plan de negocios sobre propuestas productivas para mejorar la productividad, calidad y competitividad de los productores de Ovinos, organizados en la comunidad campesina de Rurek - distrito de la Merced - Aija – Ancash</t>
  </si>
  <si>
    <t>RUC:  10410920366TARAZONA JIMENEZ JOHN JOSEPH</t>
  </si>
  <si>
    <t>Elaboración de un plan de negocios sobre propuestas productivas para mejorar la productividad, calidad y competitividad de los productores de ovinos, organizados en la comunidad campesina Flor de Cantú - distrito de San Juan de Rontoy – Antonio Raymondi – Ancash</t>
  </si>
  <si>
    <t>RUC:  10028305163RAYMUNDO GARCIA OSCAR MANUEL</t>
  </si>
  <si>
    <t>Servicio de creación y gestión de laboratorios de innovación en regiones y universidades para promover el uso de datos estandarizados a nivel nacional</t>
  </si>
  <si>
    <t>Promoción de la implementación de una cultura innovadora en entidades de los tres niveles de gobierno</t>
  </si>
  <si>
    <t>RUC:  10705709331ORELLANA ALVAREZ ANDREA</t>
  </si>
  <si>
    <t>Servicio de investigación para el mejoramiento de la plataforma integral de solicitudes del estado peruano - facilita Perú en el marco del proyecto carpeta ciudadana</t>
  </si>
  <si>
    <t>RUC:  10715355227CONTRERAS MARIN ELIZABETH ESTEFANIA</t>
  </si>
  <si>
    <t>Servicio profesional para la elaboración de guías y procedimientos para la supervisión de la gestión de incidentes de seguridad digital del centro nacional de seguridad digital</t>
  </si>
  <si>
    <t>Servicio para la contratación de un profesional para supervisar la seguridad de la información del centro nacional de seguridad digital</t>
  </si>
  <si>
    <t>Servicio de coordinación de experiencia de usuario y priorización para servicios digitales en el marco de la migración de portales clave</t>
  </si>
  <si>
    <t>Consultoría para el modelamiento, análisis y diseño de las plataformas informáticas del registro nacional de circunscripciones (RENAC) y del registro nacional de categorizaciones (RENCAT)</t>
  </si>
  <si>
    <t>Servicio de asistencia para la gestión de necesidades que impulse el proceso de transformación digital en el marco del centro nacional de datos</t>
  </si>
  <si>
    <t>RUC:  10730363422SANTOS VIDAL LILIANE FIORELLA</t>
  </si>
  <si>
    <t>Servicio profesional para el diseño y propuesta de implementación del centro nacional de datos</t>
  </si>
  <si>
    <t xml:space="preserve">RUC:  10418094902CCAHUANTICO MENDOZA YANETH
</t>
  </si>
  <si>
    <t>Servicio para el desarrollo Backend de la plataforma nacional de identificación y autenticación de la identidad digital (id gob.pe) - niveles 1 y 2</t>
  </si>
  <si>
    <t>RUC:  10467526389QUISPE CONDORI ANGEL DAVID</t>
  </si>
  <si>
    <t>Servicio para el desarrollo Frontend de la plataforma nacional de identificación y autenticación de la identidad digital (id gob.pe) - niveles 1 y 2.</t>
  </si>
  <si>
    <t>RUC:  10469707976MAMANI MAMANI SCANER REYFRELD</t>
  </si>
  <si>
    <t>Servicio de desarrollo fullstack del servicio digital plataforma de denuncias para desarrollo de portales</t>
  </si>
  <si>
    <t>RUC:  10734738978FLORES GARCIA ISRAEL ALEJANDRO</t>
  </si>
  <si>
    <t>Asistente técnico para el apoyo en la programación y seguimiento de las actividades del proyecto relacionadas con la Secretaría de Demarcación y Organización Territorial (SDOT), Secretaría de Descentralización (SD), Secretaria de Gestión Social y Diálogo (SGSD), Oficina de Cumplimiento del Gobierno (OCG) y Oficina General de Administración (OGA)</t>
  </si>
  <si>
    <t>RUC:  10711980763MONGE APARICIO ANNY FIORELLA</t>
  </si>
  <si>
    <t>Servicio de asesoría en evaluación normativa de signos distintivos, acciones de fiscalización y supervisión de confianza digital, facultad sancionadora, investigación jurídica de casillas electrónicas en el marco del proyecto de carpeta ciudadana</t>
  </si>
  <si>
    <t>RUC:  10418893325SAAVEDRA SAONA DAVID DANIEL</t>
  </si>
  <si>
    <t>Servicio de notario público para la realización de las ceremonias de infraestructura de llave pública - PKI</t>
  </si>
  <si>
    <t>RUC:  10296336489HINOJOSA CARRILLO PAUL JHON</t>
  </si>
  <si>
    <t>Elaboración de una propuesta técnica para el entrenamiento y generación de capacidades para la aplicación de la metodología delivery en el Ministerio de Relaciones Exteriores y las unidades ejecutoras PCRIS y PRONIS del Ministerio de Salud, como entidades comprendidas en el bloque de prioridades de gobierno de la política general de gobierno 2021-2026</t>
  </si>
  <si>
    <t>RUC:  10432263351MONTENEGRO QUINTANA DIEGO JAVIER</t>
  </si>
  <si>
    <t>Elaboración de una propuesta técnica para el entrenamiento y generación de capacidades para la aplicación de la metodología delivery en el Ministerio de Comercio Exterior y Turismo, así como el Consejo Nacional de Ciencia, Tecnología e Innovación Tecnológica, como entidades comprendidas en el bloque de prioridades de gobierno de la política general de gobierno 2021-2026</t>
  </si>
  <si>
    <t>RUC:  10435770130EGO-AGUIRRE RODRIGUEZ MARIA DEL PILAR</t>
  </si>
  <si>
    <t>Servicio profesional para diseñar los procesos para el análisis de datos</t>
  </si>
  <si>
    <t>RUC:  10406774932TORRES RODRIGUEZ LUIS ANGEL</t>
  </si>
  <si>
    <t>Servicio profesional para diseñar los procesos para la ingeniería de datos en el marco del centro nacional de datos</t>
  </si>
  <si>
    <t>RUC:  10421087500MEJIA CHACPI IVAN CLADUALDO</t>
  </si>
  <si>
    <t>Servicio profesional para el diseño de la arquitectura del centro nacional de datos</t>
  </si>
  <si>
    <t>RUC:  10432264152HUAYTA CORTEZ ROBERT</t>
  </si>
  <si>
    <t>RUC:  20601610419CREATIVE LAB PERU S.A.C.</t>
  </si>
  <si>
    <t xml:space="preserve">Servicio profesional para la elaboración de un documento que contenga los procesos de la Secretaría de Gobierno y Transformación Digital y sus correspondientes productos y/o servicios e indicadores </t>
  </si>
  <si>
    <t>Elaboración de una propuesta técnica para el entrenamiento y generación de capacidades para la aplicación de la metodología delivery en el Ministerio de Educación, como entidad comprendida en el bloque de prioridades de gobierno de la política general de gobierno 2021-2026</t>
  </si>
  <si>
    <t>RUC:  10447591010GUEVARA CAJO FIORELLA ELIZABETH</t>
  </si>
  <si>
    <t>Servicio de gestión de investigación y proyectos realizados en el marco del laboratorio de gobierno y transformación digital con énfasis en el proyecto canal integrado</t>
  </si>
  <si>
    <t>Servicio profesional de ampliación de investigación de necesidades de potenciales usuarios para el diseño de carpeta ciudadana</t>
  </si>
  <si>
    <t>Servicio de mejora de contenido ux de los servicios digitales del estado que se ubicarán en Facilita en el marco de la carpeta ciudadana</t>
  </si>
  <si>
    <t>Servicio para el impulso de la implementación de la plataforma nacional GeoPerú y otras plataformas priorizadas en entidades públicas a nivel nacional en el marco del centro nacional de dato</t>
  </si>
  <si>
    <t>RUC:  10107606942DIAZ CASTILLO WALTER JESUS</t>
  </si>
  <si>
    <t>Profesional para revisión previa a los formatos de las actividades programadas por las áreas usuarias del proyecto y remitidos a la UE. 018, periodo julio-octubre 2022</t>
  </si>
  <si>
    <t>Servicio de creación de diseños de alta fidelidad para el desarrollo de servicios digitales en el marco del proyecto canal integrado</t>
  </si>
  <si>
    <t>Servicio profesional de service design para el canal integrado</t>
  </si>
  <si>
    <t>RUC:  10421729820PALOMINO MENDIOLAZA ARTURO ELVIDER</t>
  </si>
  <si>
    <t>Servicio de capacitación para entidades que se incorporan a la plataforma GOB.PE sobre contenido de servicios al ciudadano y empresas</t>
  </si>
  <si>
    <t>Servicio de revisión y aprobación de contenido para la migración de portales institucionales de entidades</t>
  </si>
  <si>
    <t>Servicio profesional para diseñar los procesos para la ciencia de datos</t>
  </si>
  <si>
    <t>RUC:  10721736658LEVANO CHIROQUE FERNANDO THOMAS</t>
  </si>
  <si>
    <t>Servicio de desarrollo y ajustes en la etapa de implementación 2 para carpeta ciudadana</t>
  </si>
  <si>
    <t>Servicios profesionales de asistencia técnica en materia de planificación y presupuesto</t>
  </si>
  <si>
    <t>RUC:  10239538920RUELAS CABRERA LALYNDA</t>
  </si>
  <si>
    <t>Servicio profesional para la supervisión del proceso de implementación de ITSM/ITIL, ISO/IEC 27001 e ISO 22301 en la Plataforma Nacional de Gobierno Digital (PNGD)</t>
  </si>
  <si>
    <t>servicio de elaboración de cursos virtuales para el desarrollo de capacidades en Sistemas de Información Geográfica -SIG en el marco de la Infraestructura de Datos Espaciales del Perú-IDEP</t>
  </si>
  <si>
    <t>RUC:  10427856947BENDEZU MONGE FIORELA VANESA</t>
  </si>
  <si>
    <t>Servicio profesional de diseño conversacional semi-senior para el diseño y desarrollo del canal integrado</t>
  </si>
  <si>
    <t>Servicio para el seguimiento y monitoreo de los cursos virtuales de Sistemas de Información Geográfica - SIG a través de la plataforma virtual para el desarrollo de capacidades en el marco de la Infraestructura de Datos Espaciales-IDEP</t>
  </si>
  <si>
    <t>RUC:  10427598743BRICEÑO LEON BONNY JESUS</t>
  </si>
  <si>
    <t>Consultoría para la evaluación, diagnóstico y mantenimiento correctivo de los servicios web de información estandarizada para la gestión del territorio</t>
  </si>
  <si>
    <t>RUC:  10255772827VERANO ARROJO CARLOS VICTOR</t>
  </si>
  <si>
    <t>Servicio de diseño de la experiencia en soluciones digitales en el marco del laboratorio de gobierno y transformación digital con énfasis en componentes que sintonicen con el proyecto canal integrado</t>
  </si>
  <si>
    <t>Servicio profesional de asistencia para el seguimiento de la implementación de la gestión documental de servicios digitales complejos</t>
  </si>
  <si>
    <t>RUC:  10428466638GUERRA QUISPE ROLLIMBERG AMILCAR</t>
  </si>
  <si>
    <t>Servicio de gestión de la comunicación para la implementación y despliegue de gobierno de datos</t>
  </si>
  <si>
    <t>Servicio de elaboración de estrategias digitales de comunicación y gestión de contenidos en redes sociales en el marco de la plataforma nacional de datos georreferenciados– Geo Perú</t>
  </si>
  <si>
    <t>Servicio de desarrollo fullstack para el mantenimiento y nuevas funcionalidades portales migrados a gob.pe</t>
  </si>
  <si>
    <t>Servicio de asistencia para la gestión administrativa en el marco del fortalecimiento de la confianza digital</t>
  </si>
  <si>
    <t>RUC:  10461142414SANDOVAL VARGAS LILIAN JUDITH</t>
  </si>
  <si>
    <t>Asistencia técnica-legal en el proceso de revisiones y derogaciones del ordenamiento jurídico del periodo 1990 – 2000, en el ámbito del Poder Ejecutivo</t>
  </si>
  <si>
    <t>RUC:  10455026526VILLANUEVA MANRIQUE SIMONNE ETHEL</t>
  </si>
  <si>
    <t xml:space="preserve">Coordinación del proceso de revisiones y derogaciones del ordenamiento jurídico del periodo 1990 – 2000, en el ámbito del Poder Ejecutivo </t>
  </si>
  <si>
    <t>RUC:  10458480571COLLANTES VARGAS YESSEÑA</t>
  </si>
  <si>
    <t>Servicio de despliegue de servicios complejos en la plataforma nacional de gobierno digital para el canal integrado</t>
  </si>
  <si>
    <t>RUC:  10100844872CERQUERA GUEVARA GROVER OLVER</t>
  </si>
  <si>
    <t>Servicio profesional de aseguramiento de la operación de la plataforma nacional de gobierno digital</t>
  </si>
  <si>
    <t>RUC:  10411549548LINDO YUPANQUI ROOSEVELT CARLOS</t>
  </si>
  <si>
    <t>Servicio profesional de diseño conversacional para el diseño y desarrollo del canal integrado</t>
  </si>
  <si>
    <t>RUC:  10454877883SANTANDER QUISPE ANGEL ROBERTO</t>
  </si>
  <si>
    <t>Servicio de propuesta de desarrollo y fortalecimiento de red nacional de innovadores para promover la articulación desde el laboratorio de gobierno y transformación digital</t>
  </si>
  <si>
    <t>RUC:  10450163851VILCHEZ ELIAS DAVID</t>
  </si>
  <si>
    <t>Actualización de base de datos de prevención y gestión de conflictos y cumplimiento de compromisos - plataforma digital para la gestión de conflictos de la Secretaría de Gestión Social y Diálogo de la Presidencia de Consejo De Ministros etapa 2</t>
  </si>
  <si>
    <t>RUC:  10712224768RAMIREZ VERA CARMIN KATHERINE ASTRID</t>
  </si>
  <si>
    <t>Servicio de cuentas de mensajería electrónica (correo electrónico) y herramientas colaborativas en la nube para la UE 018 Mejoramiento de Servicios a Ciudadanos y Empresas a cargo de PROMSACE</t>
  </si>
  <si>
    <t>Servicio de diseño, conceptualización y comunicación para la VII Cumbre Ministerial de Gobierno y Transformación Digital para Latinoamérica y el Caribe</t>
  </si>
  <si>
    <t>RUC:  10448051230GUILLEN ALCANTARA PERCY GIANCARLO</t>
  </si>
  <si>
    <t>Servicio profesional para la coordinación y gestión del seguimiento de las actividades del centro nacional de seguridad digital</t>
  </si>
  <si>
    <t>RUC:  10439666370VELA VILLAMONTE JONATHAN DANIEL</t>
  </si>
  <si>
    <t>Asesoría en el diseño e implementación talleres de evaluación sobre el conocimiento y uso de los instrumentos de la Secretaría de Gestión Pública</t>
  </si>
  <si>
    <t>RUC:  10082728070UGARTE VASQUEZ SOLIS MAYEN LUCRECIA</t>
  </si>
  <si>
    <t>Servicio de gestión de procesos de SOC (Centro de Operaciones de Seguridad) para el Centro Nacional de Seguridad Digital</t>
  </si>
  <si>
    <t>Servicio para la identificación de proyectos de gobierno y transformación digital que se puedan integrar en la plataforma nacional de gobierno digital</t>
  </si>
  <si>
    <t>Candelado por el Área Usuaria</t>
  </si>
  <si>
    <t>Servicio de gestión de contenidos para la ciudadanía en redes sociales en materia de gobierno confianza y transformación digital en el marco de la plataforma digital georreferenciada – Geo Perú</t>
  </si>
  <si>
    <t xml:space="preserve">Servicio de diseño de estrategias para el impulso del talento digital con énfasis en gobernanza de datos </t>
  </si>
  <si>
    <t>Servicio profesional para el aseguramiento de la capacidad y equipamiento de infraestructura tecnológica requerido para la operación de la plataforma nacional de gobierno digital</t>
  </si>
  <si>
    <t>Servicio profesional para la administración de los componentes tecnológicos de la infraestructura como servicio IAAS necesarios para la plataforma nacional de gobierno digital</t>
  </si>
  <si>
    <t>Servicio de especialista en datos en el marco del centro nacional de datos</t>
  </si>
  <si>
    <t>Servicio profesional de aseguramiento de la disponibilidad y performance de los componentes tecnológicos de virtualización requeridas por la Plataforma Nacional de Gobierno Digital</t>
  </si>
  <si>
    <t>Servicio profesional de aseguramiento de la disponibilidad y performance de los componentes tecnológicos requeridas por la Plataforma Nacional de Gobierno Digital</t>
  </si>
  <si>
    <t>Elaboración de una propuesta técnica para el entrenamiento y generación de capacidades para la aplicación de la metodología delivery en el Ministerio del Interior, como entidad comprendida en el bloque de prioridades de gobierno de la política general de gobierno 2021-2026</t>
  </si>
  <si>
    <t>Servicios de un profesional para articular la implementación de historia clínica digital en la PNGD</t>
  </si>
  <si>
    <t>En Curso</t>
  </si>
  <si>
    <t>Servicio de módulo de aplicación de participación ciudadana en 02 gobiernos subnacionales para la plataforma digital georreferenciada Geo Perú</t>
  </si>
  <si>
    <t>Servicio profesional de diseño de investigación exploratoria para la identificación de necesidades ciudadanas y la mejora de los portales del estado</t>
  </si>
  <si>
    <t>Servicio de suscripción a una plataforma de videoconferencia para impulsar la confianza digital en el marco de la política nacional de gobierno y transformación digital</t>
  </si>
  <si>
    <t>Servicio profesional de coordinación de investigación para el diseño y desarrollo de servicios digitales con énfasis en el canal integrado.</t>
  </si>
  <si>
    <t>Servicio profesional de aseguramiento de la operación y mantenimiento de la arquitectura integral de la plataforma nacional de gobierno digital</t>
  </si>
  <si>
    <t>Servicio de promotor digital para la provincia de Condorcanqui en el marco de la infraestructura de datos espaciales del Perú</t>
  </si>
  <si>
    <t>Servicio de elaboración de plan de acción para los gobiernos subnacionales en el marco de la ISO 18091 para la plataforma nacional de datos georreferenciados Geo Perú</t>
  </si>
  <si>
    <t>Servicio profesional para el análisis legal y seguimiento en comisiones, de propuestas legislativas en materia de gobierno, transformación y seguridad digital.</t>
  </si>
  <si>
    <t>Asistencia técnica a la DIRCETUR Tacna en el proceso de identificación, autorización y certificación del turismo de aventura: Modalidad ciclismo de montaña en la región Tacna</t>
  </si>
  <si>
    <t>Servicio de asesoría profesional para la aplicación del enfoque de gobernanza en el marco de la confianza digital en las políticas públicas vinculadas al proceso de implementación del centro nacional de seguridad digital</t>
  </si>
  <si>
    <t>Servicio profesional para el monitoreo de la implementación del centro nacional de datos</t>
  </si>
  <si>
    <t>Servicio de coordinación y seguimiento del desarrollo de las actividades para el cumplimiento de metas relacionadas a las Estrategias de Desarrollo e Innovación Regional EDIR y la implementación de las Agencias Regionales de Desarrollo</t>
  </si>
  <si>
    <t>Servicio de Internet Dedicado con Seguridad Perimetral (ST-FONAVI)</t>
  </si>
  <si>
    <t>Servicio de Seguridad y Vigilancia para los locales de la Secretaría Tëcnica de Apoyo a la Comisión Ad Hoc creada por la Ley 29625 - Ítem 02</t>
  </si>
  <si>
    <t>Concurso Público</t>
  </si>
  <si>
    <t>20603924909 - Vigilia y Seguridad Peruana S.A.C.</t>
  </si>
  <si>
    <t>Servicio de Seguridad y Vigilancia para los locales de la Secretaría Tëcnica de Apoyo a la Comisión Ad Hoc creada por la Ley 29625 - Ítem 01</t>
  </si>
  <si>
    <t>20601372852 - Grupo Mufalaac S.A.C.</t>
  </si>
  <si>
    <t>20607973823 - Daliz Company S.A.C.</t>
  </si>
  <si>
    <t>Adquisición de Toners</t>
  </si>
  <si>
    <t>20524902355 - Grupo Ixion S.A.C.</t>
  </si>
  <si>
    <t>20602533299 - Importaciones Huarmey S.A.C.</t>
  </si>
  <si>
    <t>Adquisición de Servidor de Dominio</t>
  </si>
  <si>
    <t>20101064515 - J Evans y Asociados S.A.C.</t>
  </si>
  <si>
    <t>Adquisición de Servidores de Base de Datos</t>
  </si>
  <si>
    <t>02-2022-PCM/PE-ST.01</t>
  </si>
  <si>
    <t>20438509039 - Compured S.A.C.</t>
  </si>
  <si>
    <t>En Proceso</t>
  </si>
  <si>
    <t>Servicio Médico Ocupacional y Seguridad en el Trabajo</t>
  </si>
  <si>
    <t>01-2022-PCM/PE-ST.01</t>
  </si>
  <si>
    <t>20606628391 - Oxford Medical Group S.A.C.
20551383114 - Dirección y Gestión en Salud S.A.C.</t>
  </si>
  <si>
    <t>Servicio Especializado en Recursos Humanos</t>
  </si>
  <si>
    <t>Orden de Servicio 158</t>
  </si>
  <si>
    <t>10410461507 - Jauregui Meza Giuliana</t>
  </si>
  <si>
    <t>Servicio de Soporte Informático</t>
  </si>
  <si>
    <t>Orden de Servicio 133</t>
  </si>
  <si>
    <t>20262207774 - Convergisa Perú PERU SA</t>
  </si>
  <si>
    <t>Servicio de Administración de Rees</t>
  </si>
  <si>
    <t>Orden de Servicio 116</t>
  </si>
  <si>
    <t>10192108638 - Gonzales Flores Segundo Hipolito</t>
  </si>
  <si>
    <t xml:space="preserve">Servicio </t>
  </si>
  <si>
    <t>Servicio de Desarrollo de Mejoras de los Modulos de Sistemas</t>
  </si>
  <si>
    <t>Orden de Servicio 111</t>
  </si>
  <si>
    <t>10472510261 - Requena Umbo Sheyla Celene</t>
  </si>
  <si>
    <t>Orden de Servicio 132</t>
  </si>
  <si>
    <t>10452249265 - Delgado Marrufo Josue Elias</t>
  </si>
  <si>
    <t>Servicio de Gestión de la Infraestructura Informática</t>
  </si>
  <si>
    <t>Orden de Servicio 155</t>
  </si>
  <si>
    <t>Servicio de Apoyo Administrativo</t>
  </si>
  <si>
    <t>Orden de Servicio 122</t>
  </si>
  <si>
    <t xml:space="preserve"> 10466434308 - Herrera Bellido Jorge Tomas</t>
  </si>
  <si>
    <t>Orden de Servicio 123</t>
  </si>
  <si>
    <t>10714312001 - Arata Yactayo Francesca Giuliana</t>
  </si>
  <si>
    <t>Orden de Servicio 138</t>
  </si>
  <si>
    <t>10093263281 - Palomino Najarro Pilar</t>
  </si>
  <si>
    <t>Orden de Servcio 140</t>
  </si>
  <si>
    <t>10474088427 - Santa Cruz Milla Gladys Sonia</t>
  </si>
  <si>
    <t>Servicio de Inventario de Equipos de Computo</t>
  </si>
  <si>
    <t>Orden de Servicio 8</t>
  </si>
  <si>
    <t>20523939735 - AQ System SAC</t>
  </si>
  <si>
    <t>Servicio de Traslado de Documentos</t>
  </si>
  <si>
    <t>Orden de Servicio 190</t>
  </si>
  <si>
    <t>Servicio de Transporte y Traslado de Personal</t>
  </si>
  <si>
    <t>Orden de Servicio 1</t>
  </si>
  <si>
    <t>Servicio de Alquiler de Impresoras</t>
  </si>
  <si>
    <t>Orden de Servicio 41</t>
  </si>
  <si>
    <t>20514366871 - ADU Systems S.R.L.</t>
  </si>
  <si>
    <t>1 - TRASLADO PERSONAL COMISIÓN DE SERVICIO - PASAJES AÉREOS</t>
  </si>
  <si>
    <t>Acuerdo Marco</t>
  </si>
  <si>
    <t>2 - TRASLADO PERSONAL - COMISIÓN DE SERVICIO - PASAJES AÉREOS INTERNACIONAL</t>
  </si>
  <si>
    <t>3 - TRASLADO PERSONAL - COMISIÓN DE SERVICIO - PASAJES AÉREOS  NACIONAL</t>
  </si>
  <si>
    <t>4 - SERVICIO DE COFFEE BREAK</t>
  </si>
  <si>
    <t>5 - SERVICIO DE IMPRESIONES EN GENERAL</t>
  </si>
  <si>
    <t>6 - SERVICIO DE INFORMACION EN ORDENAMIENTO TERRITORIAL</t>
  </si>
  <si>
    <t>7 - SERVICIO ESPECIALIZADO EN GESTION DE RIESGOS Y DESASTRES</t>
  </si>
  <si>
    <t>8 - SERVICIO DE ELABORACIÓN DE CONTENIDOS DE GOBERNANZA TERRITORIAL</t>
  </si>
  <si>
    <t>9 - SERVICIO DE ELABORACIÓN DE CONTENIDOS DE GOBERNANZA TERRITORIAL</t>
  </si>
  <si>
    <t>10 - SERVICIO DE ELABORACION DE INDICADORES FORMULACION PLAN ESTRATEGICO SECTORIAL</t>
  </si>
  <si>
    <t>11 - TRASLADO PERSONAL - COMISIÓN DE SERVICIO - PASAJES AÉREOS  NACIONAL</t>
  </si>
  <si>
    <t>12 - SERVICIO DE PASAJES TERRESTRE</t>
  </si>
  <si>
    <t>13 - PUBLICACIONES OFICIALES</t>
  </si>
  <si>
    <t>14 - SERVICIO ESPECIALIZADO EN TEMAS DE DERECHO</t>
  </si>
  <si>
    <t>15 - SERVICIO ESPECIALIZADO EN TEMAS DE DERECHO</t>
  </si>
  <si>
    <t>16 - SERVICIO DE APOYO ADMINISTRATIVO</t>
  </si>
  <si>
    <t>17 - SERVICIO DE APOYO LEGAL</t>
  </si>
  <si>
    <t>18 - SERVICIO DE APOYO LEGAL</t>
  </si>
  <si>
    <t>19 - SERVICIO DE APOYO ADMINISTRATIVO</t>
  </si>
  <si>
    <t>20 - SERVICIO DE APOYO ADMINISTRATIVO</t>
  </si>
  <si>
    <t>21 - SERVICIO DE REVISION Y VERIFICACION DE DOCUMENTACION REFERENTE A CONTRATACIONES EN DIVERSOS TEMAS</t>
  </si>
  <si>
    <t>22 - SERVICIO DE ELABORACION DE DOCUMENTOS DE GESTION</t>
  </si>
  <si>
    <t>23 - TRASLADO PERSONAL COMISIÓN DE SERVICIO - PASAJES AÉREOS</t>
  </si>
  <si>
    <t>24 - SERVICIO DE COFFEE BREAK</t>
  </si>
  <si>
    <t>25 - INSTALACIÓN DE PROTECTOR DE ACRILICO PARA MÓDULO DE ATENCIÓN</t>
  </si>
  <si>
    <t>26 - SERVICIO ESPECIALIZADO EN ESTADISTICA</t>
  </si>
  <si>
    <t>27 - SERVICIO ESPECIALIZADO EN TEMAS DE PRESUPUESTO</t>
  </si>
  <si>
    <t>28 - SERVICIO ESPECIALIZADO EN TEMAS DE PRESUPUESTO</t>
  </si>
  <si>
    <t>29 - SERVICIO ESPECIALIZADO EN PLANEAMIENTO</t>
  </si>
  <si>
    <t>30 - SERVICIO ESPECIALIZADO EN PLANEAMIENTO ESTRATEGICO</t>
  </si>
  <si>
    <t>31 - SERVICIO ESPECIALIZADO EN PLANEAMIENTO ESTRATEGICO</t>
  </si>
  <si>
    <t>32 - SERVICIO ESPECIALIZADO EN MODERNIZACIÓN DE LA GESTIÓN PÚBLICA</t>
  </si>
  <si>
    <t>33 - SERVICIO ESPECIALIZADO EN MODERNIZACIÓN DE LA GESTIÓN PÚBLICA</t>
  </si>
  <si>
    <t>34 - SERVICIO ESPECIALIZADO EN GESTION DE RIESGOS Y DESASTRES</t>
  </si>
  <si>
    <t>35 - SERVICIO ESPECIALIZADO POLÍTICAS PÚBLICAS</t>
  </si>
  <si>
    <t>36 - SERVICIO DE SEGUIMIENTO Y EVALUACIÓN DE POLÍTICAS NACIONALES</t>
  </si>
  <si>
    <t>37 - SERVICIO DE APOYO PARA CLASIFICACION Y ORDENAMIENTO DE ARCHIVOS</t>
  </si>
  <si>
    <t>38 - SERVICIO DE ORGANIZACION Y CLASIFICACION DE DOCUMENTOS</t>
  </si>
  <si>
    <t xml:space="preserve">39 - SERVICIO DE DEFENSA Y ASESORIA LEGAL PARA EX FUNCIONARIOS </t>
  </si>
  <si>
    <t>40 - SERVICIO DE AUDITORIA FINANCIERA Y PRESUPUESTARIA</t>
  </si>
  <si>
    <t>41 - SERVICIO ESPECIALIZADO EN EVALUACION DE PROYECTOS DE INVERSION PUBLICA</t>
  </si>
  <si>
    <t>42 - SERVICIO ESPECIALIZADO EN EVALUACION DE PROYECTOS DE INVERSION PUBLICA</t>
  </si>
  <si>
    <t>43 - SERVICIO ESPECIALIZADO DE INGENIERIA ELECTROMECANICA</t>
  </si>
  <si>
    <t>44 - SERVICIO DE MONITOREO Y SEGUIMIENTO DE PROYECTOS DE INVERSION PUBLICA</t>
  </si>
  <si>
    <t>45 - SERVICIO ESPECIALIZADO EN COSTOS Y PRESUPUESTO DE OBRAS CIVILES</t>
  </si>
  <si>
    <t>46 - SERVICIO DE ASISTENCIA LEGAL EN RECURSOS HUMANOS</t>
  </si>
  <si>
    <t>47 - SERVICIO DE ASISTENCIA LEGAL EN RECURSOS HUMANOS</t>
  </si>
  <si>
    <t>48 - SERVICIO DE ASISTENCIA LEGAL EN CONTRATACIONES</t>
  </si>
  <si>
    <t>49 - SERVICIO DE ASISTENCIA LEGAL EN CONTRATACIONES</t>
  </si>
  <si>
    <t>50 - SERVICIO ESPECIALIZADO EN GESTION DE RIESGOS Y DESASTRES</t>
  </si>
  <si>
    <t>51 - SERVICIO DE APOYO PARA LA FORMULACIÓN DE PROYECTOS DE INVERSIÓN PÚBLICA</t>
  </si>
  <si>
    <t>52 - SERVICIO DE SEGUIMIENTO Y MONITOREO DE ACTIVIDADES PARA LA ADECUADA CONDUCCIÓN DE LA GESTIÓN DE LOS SISTEMAS ADMINISTRATIVOS</t>
  </si>
  <si>
    <t>53 - SERVICIO DE SEGUIMIENTO Y MONITOREO DE ACTIVIDADES PARA LA ADECUADA CONDUCCIÓN DE LA GESTIÓN DE LOS SISTEMAS ADMINISTRATIVOS</t>
  </si>
  <si>
    <t>54 - SERVICIO DE COORDINACION Y PLANIFICACION RELACIONADOS EN DEFENSA NACIONAL</t>
  </si>
  <si>
    <t>55 - SERVICIO DE AGUA POTABLE</t>
  </si>
  <si>
    <t>56 - SERVICIO ESPECIALIZADO EN TRANSPORTES</t>
  </si>
  <si>
    <t>57 - SERVICIO ESPECIALIZADO EN MATERIA LEGAL</t>
  </si>
  <si>
    <t>58 - SERVICIO ESPECIALIZADO EN MATERIA LEGAL EN GESTIÓN PÚBLICA</t>
  </si>
  <si>
    <t>59 - SERVICIO ESPECIALIZADO EN TEMAS DE ELECTRICIDAD</t>
  </si>
  <si>
    <t>60 - SERVICIO ESPECIALIZADO EN MECANICA</t>
  </si>
  <si>
    <t>61 - SERVICIO DE SUPERVISION EN MECANICA AUTOMOTRIZ</t>
  </si>
  <si>
    <t>62 - SERVICIO DE APOYO TECNICO EN ELECTRICIDAD</t>
  </si>
  <si>
    <t>63 - SERVICIO DE APOYO TECNICO EN ELECTRICIDAD</t>
  </si>
  <si>
    <t>64 - SERVICIO DE ASISTENCIA EN PROGRAMACION Y PRESUPUESTO</t>
  </si>
  <si>
    <t>65 - SERVICIO ESPECIALIZADO EN CONTROL PATRIMONIAL</t>
  </si>
  <si>
    <t>66 - SERVICIO DE APOYO TECNICO EN MANTENIMIENTO</t>
  </si>
  <si>
    <t>67 - SERVICIO DE AUXILIO MECÁNICO AUTOMOTOR</t>
  </si>
  <si>
    <t>68 - SERVICIO DE ESPECIALISTA EN CONTRATACIONES DEL ESTADO</t>
  </si>
  <si>
    <t>69 - SERVICIO DE ESPECIALISTA EN PROGRAMACIÓN Y  PRESUPUESTO</t>
  </si>
  <si>
    <t>70 - SERVICIO ESPECIALIZADO EN EJECUCIÓN CONTRACTUAL</t>
  </si>
  <si>
    <t>71 - SERVICIO DE APOYO OPERATIVO</t>
  </si>
  <si>
    <t>72 - SERVICIO DIGITALIZACION P/TOMA DE INVENTARIO FISICO DE BIENES PATRIM.Y EXIST. ALMACEN</t>
  </si>
  <si>
    <t>73 - SERVICIO DE APOYO EN CONTROL PATRIMONIAL</t>
  </si>
  <si>
    <t>74 - SERVICIO DE APOYO EN CONTROL PATRIMONIAL</t>
  </si>
  <si>
    <t>75 - SERVICIO DE APOYO EN CONTROL PATRIMONIAL</t>
  </si>
  <si>
    <t>76 - SERVICIO INVENTARIADOR PARA TOMA DE INVENTARIO FISICO DE BIENES PATRIMONIALES</t>
  </si>
  <si>
    <t>77 - SERVICIO DE APOYO ADMINISTRATIVO EN TEMAS DE ALMACÉN</t>
  </si>
  <si>
    <t>78 - SERVICIO DE APOYO EN CONTROL DOCUMENTARIO Y ADMINISTRATIVO</t>
  </si>
  <si>
    <t>79 - SERVICIO DE GESTIÓN ADMINISTRATIVA</t>
  </si>
  <si>
    <t xml:space="preserve">80 - SERVICIO DE SUPERVISION PARA TRABAJOS DE SERVICIOS GENERALES </t>
  </si>
  <si>
    <t>81 - PAPEL BOND 80 g TAMAÑO  A4</t>
  </si>
  <si>
    <t>82 - PAPEL TOALLA HOJA SIMPLE BLANCO X 200 m</t>
  </si>
  <si>
    <t>83 - GASOHOL 97 PLUS</t>
  </si>
  <si>
    <t>84 - PANEL DE LUCES LED 60 cm X 60 cm 90-265 V 60 Hz DE 34 W</t>
  </si>
  <si>
    <t>85 - TARUGO DE PVC 3/8 in</t>
  </si>
  <si>
    <t>86 - PISO LAMINADO DE ALTO TRANSITO 8 mm</t>
  </si>
  <si>
    <t>87 - SERVICIO DE MENSAJERÍA NIVEL LOCAL Y NACIONAL</t>
  </si>
  <si>
    <t>88 - SERVICIO DE FUMIGACIÓN Y DESINFECCIÓN DE LOCALES</t>
  </si>
  <si>
    <t>89 - ACONDICIONAMIENTO DE SERVICIOS HIGIENICOS</t>
  </si>
  <si>
    <t>90 - MANTENIMIENTO PREVENTIVO DE VEHICULOS EN GENERAL</t>
  </si>
  <si>
    <t>91 - MANTENIMIENTO PREVENTIVO DE EQUIPO DE AIRE ACONDICIONADO</t>
  </si>
  <si>
    <t>92 - ALQUILER DE MÁQUINA FOTOCOPIADORA</t>
  </si>
  <si>
    <t>93 - ALQUILER DE ESTACIONAMIENTO PARA VEHÍCULO</t>
  </si>
  <si>
    <t>94 - SEGUROS PERSONALES</t>
  </si>
  <si>
    <t>95 - SERVICIO DE MONITOREO DE VEHICULOS VIA GPS</t>
  </si>
  <si>
    <t>96 - EQUIPO PARA AIRE ACONDICIONADO TIPO DOMESTICO DE 18000 BTU TIPO SPLIT</t>
  </si>
  <si>
    <t>97 - EQUIPO PARA AIRE ACONDICIONADO TIPO DOMESTICO DE 48000 BTU TIPO SPLIT</t>
  </si>
  <si>
    <t>98 - EQUIPO PARA AIRE ACONDICIONADO TIPO DOMESTICO DE 60000 BTU TIPO SPLIT</t>
  </si>
  <si>
    <t>99 - EQUIPO PARA AIRE ACONDICIONADO TIPO DOMESTICO DE 24000 BTU TIPO SPLIT</t>
  </si>
  <si>
    <t>100 - EQUIPO PARA AIRE ACONDICIONADO TIPO DOMESTICO DE 36000 BTU TIPO SPLIT TECHO</t>
  </si>
  <si>
    <t>101 - UNIFORME DE INVIERNO PARA CABALLERO</t>
  </si>
  <si>
    <t>102 - UNIFORME DE INVIERNO PARA DAMA</t>
  </si>
  <si>
    <t>103 - UNIFORME DE VESTIR DE VERANO PARA DAMA</t>
  </si>
  <si>
    <t>104 - UNIFORME DE VESTIR DE VERANO PARA CABALLERO</t>
  </si>
  <si>
    <t>105 - PUBLICACION DE DECLARACION JURADA EN EL DIARIO OFIC.</t>
  </si>
  <si>
    <t>106 - SEGUROS ACCIDENTES PERSONALES</t>
  </si>
  <si>
    <t>107 - SEGUROS PERSONALES</t>
  </si>
  <si>
    <t>108 - SERVICIOS DE CAPACITACION EN GENERAL</t>
  </si>
  <si>
    <t>109 - SERVICIO DE ATENCIÓN PARA EVENTOS DIVERSOS</t>
  </si>
  <si>
    <t>110 - SERVICIO DE ENTREGA DE VALE POR CONSUMO DE ALIMENTACION</t>
  </si>
  <si>
    <t>111 - SERVICIO DE ASISTENCIA SOCIAL</t>
  </si>
  <si>
    <t>112 - SERVICIO ESPECIALIZADO EN PSICOLOGIA</t>
  </si>
  <si>
    <t>113 - SERVICIO ESPECIALIZADO EN RECURSOS HUMANOS</t>
  </si>
  <si>
    <t>114 - SERVICIO ESPECIALIZADO EN DISEÑO GRAFICO</t>
  </si>
  <si>
    <t>115 - SERVICIO DE SEGUIMIENTO Y MONITOREO DE PLAN ACTIVIDADES</t>
  </si>
  <si>
    <t>116 - SERVICIO DE APOYO EN LA ELABORACIÓN, REGISTRO Y CONTROL DE ASISTENCIA DE PERSONAL</t>
  </si>
  <si>
    <t>117 - ALCOHOL ETILICO (ETANOL) 96º</t>
  </si>
  <si>
    <t>118 - MASCARILLA DESCARTABLE CON 3 PLIEGUES PARA PROTEGER DE POLVOS</t>
  </si>
  <si>
    <t>119 - SERVICIO DE TELEFONÍA FIJA - TARJETAS TELEFÓNICAS</t>
  </si>
  <si>
    <t>120 - SUSCRIPCION A LA BASE DE DATOS SPIJ - SISTEMA PERUANO DE INFORMACION JURIDICA</t>
  </si>
  <si>
    <t>121 - SERVICIO ESPECIALIZADO EN SISTEMAS INFORMATICOS</t>
  </si>
  <si>
    <t>122 - SERVICIO ESPECIALIZADO EN SISTEMAS INFORMATICOS</t>
  </si>
  <si>
    <t>123 - SERVICIO ESPECIALIZADO EN SEGURIDAD INFORMATICA</t>
  </si>
  <si>
    <t>124 - SERVICIOS DE APOYO ADMINISTRATIVO EMPRESARIAL</t>
  </si>
  <si>
    <t>125 - EQUIPO MULTIFUNCIONAL COPIADORA FAX IMPRESORA SCANNER LASER A COLOR</t>
  </si>
  <si>
    <t>126 - EQUIPO MULTIFUNCIONAL COPIADORA FAX IMPRESORA SCANNER LASER MONOCROMÁTICA</t>
  </si>
  <si>
    <t>127 - EQUIPO MULTIFUNCIONAL COPIADORA IMPRESORA SCANNER A3 MONOCROMATICA</t>
  </si>
  <si>
    <t>128 - COMPUTADORA PERSONAL PORTATIL</t>
  </si>
  <si>
    <t>129 - SOFTWARE (INC. LICENCIA) ANTIVIRUS PARA ESTACIONES DE TRABAJO</t>
  </si>
  <si>
    <t>130 - SERVICIO DE INTERNET INALÁMBRICO PORTÁTIL</t>
  </si>
  <si>
    <t>131 - EQUIPO MULTIFUNCIONAL COPIADORA IMPRESORA SCANNER A3 A COLOR</t>
  </si>
  <si>
    <t>132 - TRASLADO PERSONAL - COMISIÓN DE SERVICIO - PASAJES AÉREOS  NACIONAL</t>
  </si>
  <si>
    <t>133 - SERVICIO ESPECIALIZADO EN REDES DE COMUNICACION</t>
  </si>
  <si>
    <t>134 - SERVICIO DE ANALISIS DE NOTICIAS</t>
  </si>
  <si>
    <t>135 - SERVICIO ESPECIALIZADO DE COORDINACION DE IMAGEN INSTITUCIONAL Y PROTOCOLO</t>
  </si>
  <si>
    <t>136 - SERVICIO DE COORDINACIÓN EN PROTOCOLO Y COMUNICACIÓN INTERNA</t>
  </si>
  <si>
    <t>137 - SERVICIO DE MONITOREO DE REDES SOCIALES Y SEGUIMIENTO INFORMATIVO PERIODISTICO</t>
  </si>
  <si>
    <t>138 - SERVICIO DE SEGUIMIENTO A LA ATENCIÓN DE REQUERIMIENTOS DE ACCESO A LA INFORMACIÓN</t>
  </si>
  <si>
    <t>139 - SERVICIO DE GESTION Y MONITOREO DE REDES SOCIALES</t>
  </si>
  <si>
    <t>140 - SERVICIO DE REGISTRO FOTOGRÁFICO Y EDICIÓN DE FOTOGRAFÍAS</t>
  </si>
  <si>
    <t>141 - SERVICIO DE SISTEMATIZACIÓN DE INFORMACIÓN</t>
  </si>
  <si>
    <t xml:space="preserve">142 - SERVICIO DE MONITOREO Y ANÁLISIS DE REDES SOCIALES </t>
  </si>
  <si>
    <t>143 - SERVICIO DE COBERTURA Y EDICIÓN DE MATERIAL AUDIOVISUAL</t>
  </si>
  <si>
    <t>144 - SERVICIO DE REDACCION DE NOTAS DE PRENSA</t>
  </si>
  <si>
    <t>145 - SERVICIO DE REDACCION DE DOCUMENTOS</t>
  </si>
  <si>
    <t>146 - SERVICIO DE REGISTRO AUDIOVISUAL</t>
  </si>
  <si>
    <t>147 - SERVICIO DE REGISTRO FOTOGRAFICO</t>
  </si>
  <si>
    <t>148 - SERVICIO DE MONITOREO DE MEDIOS DE COMUNICACIÓN</t>
  </si>
  <si>
    <t>149 - SERVICIO DE DISEÑO DE PIEZAS GRAFICAS</t>
  </si>
  <si>
    <t>150 - SERVICIO DE DISEÑO Y DIAGRAMACION DE PIEZAS GRAFICAS</t>
  </si>
  <si>
    <t>151 - SERVICIO EN LA ELABORACIÓN DE PROPUESTAS DE DOCUMENTOS DE GESTIÓN</t>
  </si>
  <si>
    <t>152 - SERVICIO DE APOYO ADMINISTRATIVO EN PLANIFICACION Y PRESUPUESTO</t>
  </si>
  <si>
    <t>153 - CONSULTORIA EN GESTION PUBLICA</t>
  </si>
  <si>
    <t>154 - SERVICIO DE FACILITACION EN TALLERES DE CAPACITACION</t>
  </si>
  <si>
    <t xml:space="preserve">155 - SERVICIO DE ELABORACIÓN, EJECUCIÓN, SEGUIMIENTO Y MONITOREO DE PLAN DE TRABAJO </t>
  </si>
  <si>
    <t>156 - SERVICIO PARA ELABORACIÓN DE MATERIAL DIGITAL, ARTÍCULOS, CONTENIDOS EN REDES SOCIALES Y PLAN DE DIFUSIÓN</t>
  </si>
  <si>
    <t>157 - SERVICIO FACILITADOR EN GESTION PUBLICA</t>
  </si>
  <si>
    <t>158 - SERVICIO DE ORDENAMIENTO DE DOCUMENTOS DE ARCHIVO</t>
  </si>
  <si>
    <t>159 - SERVICIO ESPECIALIZADO EN MODERNIZACIÓN DE LA GESTIÓN PÚBLICA</t>
  </si>
  <si>
    <t>160 - SERVICIO DE ENERGÍA ELÉCTRICA</t>
  </si>
  <si>
    <t>161 - SERVICIO DE AGUA POTABLE</t>
  </si>
  <si>
    <t>162 - PAPEL BOND 80 g TAMAÑO A4</t>
  </si>
  <si>
    <t>163 - TRASLADO PERSONAL - COMISIÓN DE SERVICIO - PASAJES AÉREOS  NACIONAL</t>
  </si>
  <si>
    <t>164 - SERVICIO DE LINEA IP PARA ACCESO A INTERNET</t>
  </si>
  <si>
    <t>165 - SERVICIO DE MANTENIMIENTO Y LIMPIEZA DE INMUEBLES</t>
  </si>
  <si>
    <t>166 - MANTENIMIENTO PREVENTIVO DE GABINETE DE COMUNICACIONES</t>
  </si>
  <si>
    <t>167 - MANTENIMIENTO CORRECTIVO DE GABINETE DE COMUNICACIONES</t>
  </si>
  <si>
    <t>168 - ALQUILER DE EQUIPOS UPS</t>
  </si>
  <si>
    <t>169 - INSCRIPCION A EVENTO SEMANA DE LA CALIDAD</t>
  </si>
  <si>
    <t>170 - SERVICIOS DE APOYO ADMINISTRATIVO EMPRESARIAL</t>
  </si>
  <si>
    <t>171 - SERVICIO DE SEGURIDAD Y VIGILANCIA DE MAC AREQUIPA</t>
  </si>
  <si>
    <t>172 - SERVICIO DE APOYO EN OPERACIONES DE ALMACENAMIENTO</t>
  </si>
  <si>
    <t>173 - SERVICIO DE APOYO CONTABLE</t>
  </si>
  <si>
    <t>174 - SERVICIO ESPECIALIZADO DE APOYO EN INGENIERIA DE SISTEMAS</t>
  </si>
  <si>
    <t>175 - SERVICIO DE APOYO LEGAL EN GESTION PUBLICA</t>
  </si>
  <si>
    <t>176 - SERVICIO DE SUPERVISIÓN DE OPERACIÓN DE CENTROS DE ATENCIÓN</t>
  </si>
  <si>
    <t>177 - SERVICIO DE SEGUIMIENTO Y MONITOREO DE GESTIÓN PRESUPUESTAL</t>
  </si>
  <si>
    <t>178 - SERVICIO DE APOYO LEGAL PARA ACCIONES DE SUPERVISIÓN Y SEGUIMIENTO</t>
  </si>
  <si>
    <t>179 - SERVICIO DE SOPORTE INFORMATICO SQL/SERVER</t>
  </si>
  <si>
    <t>180 - SERVICIO DE SOPORTE TECNICO EN REDES</t>
  </si>
  <si>
    <t>181 - SERVICIOS DE APOYO ADMINISTRATIVO EMPRESARIAL</t>
  </si>
  <si>
    <t>182 - SERVICIO DE APOYO EN LAS ACCIONES DE SIMPLIFICACION DE PROCEDIMIENTOS ADMINISTRATIVOS</t>
  </si>
  <si>
    <t>183 - SERVICIO DE APOYO EN REVISIÓN, VERIFICACIÓN Y CONTROL PREVIO DE DOCUMENTOS ADMINISTRATIVOS</t>
  </si>
  <si>
    <t>184 - SERVICIO DE APOYO LEGAL</t>
  </si>
  <si>
    <t>185 - UNIDAD CENTRAL DE PROCESO - CPU</t>
  </si>
  <si>
    <t>186 - TELEVISOR A COLORES</t>
  </si>
  <si>
    <t>187 - SERVICIO DE APOYO EN ELABORACION DE INFORME</t>
  </si>
  <si>
    <t xml:space="preserve">188 - SERVICIO DE ANÁLISIS Y SEGUIMIENTO DE COMPROMISOS ASUMIDOS </t>
  </si>
  <si>
    <t>189 - SERVICIO DE RECOPILACION DE INFORMACION</t>
  </si>
  <si>
    <t>190 - SERVICIO DE ASISTENTE ADMINISTRATIVO</t>
  </si>
  <si>
    <t>191 - SERVICIO DE PARCHADO DE LLANTAS</t>
  </si>
  <si>
    <t>192 - MANTENIMIENTO CORRECTIVO DE VEHICULOS EN GENERAL</t>
  </si>
  <si>
    <t>193 - SERVICIO DE ASISTENCIA EN SERVICIOS GENERALES</t>
  </si>
  <si>
    <t>194 - SERVICIO DE ELABORACION DE PLANES COMUNICACIONALES</t>
  </si>
  <si>
    <t>195 - SERVICIO DE APOYO ADMINISTRATIVO</t>
  </si>
  <si>
    <t>196 - TRASLADO PERSONAL - COMISIÓN DE SERVICIO - PASAJES AÉREOS  NACIONAL</t>
  </si>
  <si>
    <t>197 - SERVICIO DE ASISTENTE ADMINISTRATIVO</t>
  </si>
  <si>
    <t>198 - SERVICIO DE ASISTENTE ADMINISTRATIVO</t>
  </si>
  <si>
    <t>199 - SERVICIO DE IMPRESIONES EN GENERAL</t>
  </si>
  <si>
    <t>200 - SERVICIO DE EJECUCION DE EVENTOS</t>
  </si>
  <si>
    <t>201 - SERVICIO DE ASISTENCIA EN TEMAS DE POLÍTICA NACIONAL DE DEMARCACIÓN Y ORGANIZACIÓN TERRITORIAL</t>
  </si>
  <si>
    <t>202 - SERVICIO DE ESCANEO Y DIGITALIZACIÓN</t>
  </si>
  <si>
    <t>203 - COMPUTADORA PERSONAL PORTATIL</t>
  </si>
  <si>
    <t>204 - SERVICIO DE LIMPIEZA DE LOCALES</t>
  </si>
  <si>
    <t>ALQUILER DE ESCENARIO, EQUIPOS Y OTROS BIENES PARA EL DESARROLLO DE ACTIVIDADES ARTÍSTICAS</t>
  </si>
  <si>
    <t>COMISION DE SERVICIOS - VIATICOS LOCALES</t>
  </si>
  <si>
    <t>COMISION DE SERVICIOS - VIATICOS NACIONALES</t>
  </si>
  <si>
    <t xml:space="preserve">CONTRATACIÓN DE ANALISTA ADMINISTRATIVO </t>
  </si>
  <si>
    <t>CONTRATACION DE PROFESIONAL ADMINISTRATIVO</t>
  </si>
  <si>
    <t>GASTOS BANCARIOS</t>
  </si>
  <si>
    <t>PUBLICACIONES OFICIALES EN DIARIO</t>
  </si>
  <si>
    <t>SEGURO OBLIGATORIO DE ACCIDENTES DE TRANSITO - SOAT (RENOVACION)</t>
  </si>
  <si>
    <t>SERVICIO DE COURIER NIVEL LOCAL Y NACIONAL</t>
  </si>
  <si>
    <t xml:space="preserve">SERVICIO DE ELABORACION DE TERMINOS DE REFERENCIA DE BIENES Y SERVICIOS DE INFRAESTRUCTURA TECNOLOGICA </t>
  </si>
  <si>
    <t>SERVICIO DE INSTALACION DE INTERNET</t>
  </si>
  <si>
    <t>SERVICIO DE MOVILIDAD</t>
  </si>
  <si>
    <t>SERVICIO DE SEGUIMIENTO Y MONITOREO DE LAS CONTRATACIONES</t>
  </si>
  <si>
    <t>SERVICIO DE SUPERVISION DE PROCESOS LOGISTICOS</t>
  </si>
  <si>
    <t>SERVICIO DE TRANSPORTE Y TRASLADO DE DOCUMENTOS</t>
  </si>
  <si>
    <t>SERVICIO ESPECIALIZADO EN INFORMATICA</t>
  </si>
  <si>
    <t>SERVICIO ESPECIALIZADO EN SISTEMAS ADMINISTRATIVOS</t>
  </si>
  <si>
    <t>TRASLADO PERSONAL - COMISION DE SERVICIO - PASAJES TERRES. NACIONAL</t>
  </si>
  <si>
    <t>TRASLADO PERSONAL COMISION DE SERVICIO</t>
  </si>
  <si>
    <t>TRASLADO PERSONAL DE OTROS ORGANISMOS MOVILIDAD LOCAL -TAXIS</t>
  </si>
  <si>
    <t>TRASLADO Y REUBICACION DE PUNTOS DE RED</t>
  </si>
  <si>
    <t>SERVCIO DE CONSULTORÍA EN TEMAS JURÍDICOS</t>
  </si>
  <si>
    <t>SERVCIO DE CONSULTORÍA EN TEMAS DE CONVENIOS</t>
  </si>
  <si>
    <t>Medición y sistematización de la carga administrativa de cien procedimientos administrativos priorizados para el diseño de una herramienta que permita el cálculo de manera automática (PROMSACE)</t>
  </si>
  <si>
    <t>Especialista en modernización de la gestión pública para la gestión del diseño y administración funcional de la Plataforma de Gestión Organizacional</t>
  </si>
  <si>
    <t>MOOC de instrumentos de calidad regulatoria en gobiernos locales y/o regionales</t>
  </si>
  <si>
    <t>Compendio normativo de mejora regulatoria</t>
  </si>
  <si>
    <t>Servicio de virtualización y empaquetado de contenido de los talleres especializados en AIR, de acuerdo a la metodología ENAP"</t>
  </si>
  <si>
    <t>Estandarización de 100 procedimientos administrativos y servicios prestados en exclusividad correspondientes a gobiernos regionales y locales</t>
  </si>
  <si>
    <t>Manual amigable AIR ex post</t>
  </si>
  <si>
    <t>Diseño funcional II la Plataforma de Gestión Organizacional</t>
  </si>
  <si>
    <t>Servicio de diseño y elaboración de videos tutoriales en el uso de la plataforma de mejora regulatoria</t>
  </si>
  <si>
    <t xml:space="preserve">Implementación de la estrategia de pilotos de modernización </t>
  </si>
  <si>
    <t>Kit informativo de implementación de instrumentos modernización  (modelos ROF, Guías ROF/MOP, MEC) para su difusión en la para página nacional de GP y canales con aliados (videos+material consulta+ preguntas frecuentes+entrevistas a servidores y GdC)</t>
  </si>
  <si>
    <t>Desarrollo del sistema de gestión integrada de la SGP</t>
  </si>
  <si>
    <t>Adecuación de los procedimientos administrativos estandarizados en los Textos Únicos de Procedimientos Administrativos Estandarizados en 100 gobiernos locales</t>
  </si>
  <si>
    <t>Servicio de apoyo para la implementación de módulos priorizados de la PGO - consultor 1</t>
  </si>
  <si>
    <t>Servicio de diseño de la versión amigable de los instrumentos de calidad regulatoria para gobiernos regionales y locales</t>
  </si>
  <si>
    <t>Servicio de asistencia en legalidad de trámites en la implementacIón de PAE en gobiernos locales</t>
  </si>
  <si>
    <t>Servicio de desarrollo de la Plataforma de Gestión Organizacional (En caso en el proceso suban las cotizaciones)</t>
  </si>
  <si>
    <t>Alquiler de local y coffee break en 4 ciudades a nivel nacional para talleres de capacitación en instrumentos de calidad regulatoria en gobiernos locales y/o regionales en territorio</t>
  </si>
  <si>
    <t>Asesoría y seguimiento en la implementación de instrumentos de calidad regulatoria en x gobiernos regionales y locales</t>
  </si>
  <si>
    <t>Servicio de monitoreo y supervisión de la implementaicón de PAEs en x gobiernos locales</t>
  </si>
  <si>
    <t>Material amigable para talleres de capacitación en instrumentos de calidad regulatoria en gobiernos locales y/o regionales en territorio</t>
  </si>
  <si>
    <t xml:space="preserve">Servicio de desarrollo del SUT versión 2.0 </t>
  </si>
  <si>
    <t>Licitación Pública Nacional</t>
  </si>
  <si>
    <t>Versión amigable del Manual SUT para los 3 niveles de gobierno</t>
  </si>
  <si>
    <t>Servicio de diseño y elaboración de videos turoriales para el uso de los módulo SUT</t>
  </si>
  <si>
    <t>Servicio especializado para el seguimiento del desarrollo de la Plataforma de Gestión Organizacional</t>
  </si>
  <si>
    <t xml:space="preserve">Servicio profesional para la capacitación y difusión para la implementación de la carpeta ciudadana 3 </t>
  </si>
  <si>
    <t>Adquisición de sistema hiperconvergente para implementación de laboratorio forense digital del Centro Nacional de Seguridad Digital</t>
  </si>
  <si>
    <t>Adquisición de Sistema hiperconvergente para el Centro Nacional de Seguridad Nacional</t>
  </si>
  <si>
    <t>Conducción de la estrategia de medición de la SGP</t>
  </si>
  <si>
    <t>Evento de premiación de buenas prácticas</t>
  </si>
  <si>
    <t>Asistencia y orientación técnica especializada en el proceso de implementación y monitoreo de la plataforma digital Libro de Reclamaciones en las entidades de la Administración Pública en los tramos IV y V 2023 - consultor 1</t>
  </si>
  <si>
    <t>Asistencia y orientación técnica especializada en el proceso de implementación y monitoreo de la plataforma digital Libro de Reclamaciones en las entidades de la Administración Pública en los tramos IV y V 2023 - consultor 2</t>
  </si>
  <si>
    <t>Asistencia y orientación técnica especializada en el proceso de implementación y monitoreo de la plataforma digital Libro de Reclamaciones en las entidades de la Administración Pública en los tramos IV y V 2023 - consultor 4</t>
  </si>
  <si>
    <t>Asistencia y orientación técnica especializada en el proceso de implementación y monitoreo de la plataforma digital Libro de Reclamaciones en las entidades de la Administración Pública en los tramos IV y V 2023 - consultor 5</t>
  </si>
  <si>
    <t xml:space="preserve">Asistencia operativa de la plataforma digital Libro de Reclamaciones en las entidades de la Administración Pública en los tramos IV y V 2023 </t>
  </si>
  <si>
    <t>Traducción a quechua de material informativo del libro de reclamaciones</t>
  </si>
  <si>
    <t>Impresión de material informativo del libro de reclamaciones (monto total 80mil)</t>
  </si>
  <si>
    <t>Pauta publicitaria MAC (bolsa para la contratación de pauta de acuerdo a lo que indique el plan de medios)</t>
  </si>
  <si>
    <t>Supervisión de obra Mac Ica</t>
  </si>
  <si>
    <t>Supervisión de obra Mac Ancash</t>
  </si>
  <si>
    <t>Supervisión de obra Mac Lambayeque</t>
  </si>
  <si>
    <t>Supervisión de obra Mac Puno</t>
  </si>
  <si>
    <t>Obra MAC Puno</t>
  </si>
  <si>
    <t>Comparación de Precios de Obras</t>
  </si>
  <si>
    <t>Equipamiento MAC Puno</t>
  </si>
  <si>
    <t>Mobiliario MAC Puno</t>
  </si>
  <si>
    <t>Obra MAC Ancash</t>
  </si>
  <si>
    <t>Equipamiento MAC Ancash</t>
  </si>
  <si>
    <t>Obra MAC Ica</t>
  </si>
  <si>
    <t>Equipamiento MAC Ica</t>
  </si>
  <si>
    <t>Mobiliario MAC Ica</t>
  </si>
  <si>
    <t>Equipamiento MAC Cusco</t>
  </si>
  <si>
    <t>Mobiliario MAC Cusco</t>
  </si>
  <si>
    <t>Servicio Profesional para Coordinar y Liderar la Plataforma Digital Unica del Estado Peruano GOB.PE</t>
  </si>
  <si>
    <t>MOD Implementación prototipo 3</t>
  </si>
  <si>
    <t>MOD: Implementación prototipo 4</t>
  </si>
  <si>
    <t>Desarrollo de proyectos de innovación orientados a la mejora de intervenciones en las prioridades de gobierno 2023</t>
  </si>
  <si>
    <t>Equipo # 8  Elabora  y diseña proyectos de innovación</t>
  </si>
  <si>
    <t>Asistencia técnica para el proceso de implementación de la Agencia Regional de Desarrollo y la Estrategia de Desarrollo e Innovación Regional en el departamento de Tumbes</t>
  </si>
  <si>
    <t>Consultoría para la certificación en modalidades de turismo de aventura en la región Tacna</t>
  </si>
  <si>
    <t>Consultoría para el estudio de canales y márgenes en la cadena comercial del fruto de aguaje en la ciudad de Iquitos</t>
  </si>
  <si>
    <t>Elaboración de un estudio para la iluminación limpia de destinos turisticos en la Región Tumbes</t>
  </si>
  <si>
    <t xml:space="preserve">Estudio del potencial de mercado andino amazónico (Pasco, Huánuco, Tocahe, Pucallpa, Iquitos) para la papa del departamento de Huánuco </t>
  </si>
  <si>
    <t>Consultoría para la elaboración del Estudio de identificación y actualización del inventario turístico de la región Huancavelica 2022 2”</t>
  </si>
  <si>
    <t>Diagnóstico territorial para identificar potencial de un ruta turística-gastronómica (licor andino) en la región Ancash</t>
  </si>
  <si>
    <t>Formulación de proyectos</t>
  </si>
  <si>
    <t>Formulación de planes de negocio</t>
  </si>
  <si>
    <t>Fortalecer las capacidades de gestión empresarial -2</t>
  </si>
  <si>
    <t>Negociación y habilidades blandas</t>
  </si>
  <si>
    <t>Mejora de los procesos de producción, post cosecha y comercialización de cacao en la Asociacion ecologica de productores agropecuarios y forestal de la microcuenca de bolaina - Huánuco</t>
  </si>
  <si>
    <t>Fortalecimiento en la elaboración de iniciativas para el desarrollo productivo y de innovación</t>
  </si>
  <si>
    <t>Mejoramiento y actualización de cuatro planes de negocios de la cadena productiva de café de la región Huánuco</t>
  </si>
  <si>
    <t>Formulación de Plan de Negocio para la Asociación de Productores de Quinua Coto Coto San Martin del Distrito de Cuenca, provincia y departamento de Huancavelica</t>
  </si>
  <si>
    <t>Formulación de Plan de Negocio para la Asociación de Productores de Palta del Distrito de Ticrapo, provincia de Castrovirreyna, departamento de Huancavelica</t>
  </si>
  <si>
    <t>Elaboración del plan de negocios "Incremento de la producción del cultivo de baby banana en la Asociación de Emprendedores Agroindustriales Bolson Inca, provincia de Leoncio Prado</t>
  </si>
  <si>
    <t>Elaboración de un plan de negocio en la cadena productiva del aguaje de adopción tecnológica para mejorar los niveles de producción, productividad y comercialización del cultivo de aguaje de organizaciones de productores agrarios de la cuenca del marañon,provincia de Loreto, departamento de Loreto</t>
  </si>
  <si>
    <t>Elaboración de un plan de negocio en la cadena productiva del arroz de adopción tecnológica para mejorar los niveles de producción, productividad y comercialización del cultivo de arroz integral de Organizaciones de Productores Agrarios de Nuevo Pevas, Provincia de Ramón Castilla, departamento de Loreto.</t>
  </si>
  <si>
    <t>Elaboración de un proyecto de crianza de caballito de mar en la Región Tumbes (proyecto de innovacion)</t>
  </si>
  <si>
    <t>Elaboración de un proyecto de arrecife artificial en la Región Tumbes (proyecto de innovación)</t>
  </si>
  <si>
    <t>Servicio de diseño e Implementación del sistema de información para el seguimiento  de la implementación de las agendas de desarrollo  (NOMBRE REDEFINIDO)</t>
  </si>
  <si>
    <t>Implementación de módulos ad hoc en la Plataforma digital (prevención y gestión de conflictos y cumplimiento de compromisos) – sectores y gobiernos sub nacionales priorizados</t>
  </si>
  <si>
    <t xml:space="preserve">Acompañamiento técnico (mantenimiento y registro: prevención y gestión de conflictos) para la implementación con los sectores y gobiernos sub nacionales priorizados </t>
  </si>
  <si>
    <t>Evaluación de la incorporación del registro de compromisos del sector privado para casos priorizados a través de la plataforma</t>
  </si>
  <si>
    <t>Servicio de digitalización con valor legal de la información técnica histórica para consultas del RENLIM</t>
  </si>
  <si>
    <t>Contratación de consultor para la coordinación de la acción 4.3.2 (ex 4.4.1)
(Redefinido 2021)</t>
  </si>
  <si>
    <t>Talleres con regiones para socialización de la normativa conducente a la legitimación de límites y circunscripciones (3)
(Redefinida 2021)</t>
  </si>
  <si>
    <t>Consultorías para el seguimiento a la implementación de las actividades relacionadas con la Demarcación y Organización Territorial_x000D_
(Redefinida 2021)</t>
  </si>
  <si>
    <t>Servicio de Seguridad y Vigilancia para los locales de la Secretaría Tëcnica de Apoyo a la Comisión Ad Hoc creada por la Ley 29625</t>
  </si>
  <si>
    <t>Servicio de Mensajería Local y Nacional</t>
  </si>
  <si>
    <t>Servicio de Call Center Cloud</t>
  </si>
  <si>
    <t>Servicio de Alojamiento Web e Implementación para Aplicaciones de Sistemas Informáticos</t>
  </si>
  <si>
    <t>Alquiler de impresoras multifuncionales</t>
  </si>
  <si>
    <t>oficio N° 053-2021 INEI/OTPP-OEPRE SERVICIO DE INTERNET VIA FIBRA OPTICA PARA EL INEI</t>
  </si>
  <si>
    <t>ORDEN DE SERVICIO</t>
  </si>
  <si>
    <t>SIN MODALIDAD</t>
  </si>
  <si>
    <t>FINALIZO</t>
  </si>
  <si>
    <t>OFICIO 86-2021-INEI7OTPP-OEPRE SERVICIO DE INVENTARIO DEL ALMACEN DEL INEI</t>
  </si>
  <si>
    <t>20472030311 - G &amp; V FAST CONSULTING S.R.L.</t>
  </si>
  <si>
    <t>SERVICIO DE ALQUILER DE LOCAL DE LA ODEI AMAZONAS PAGOS DE LOS MESES DE ENERO, FEBRERO, MARZO, ABRIL MAYO</t>
  </si>
  <si>
    <t>10071921064 - REYES VDA DE ZUBIATE TERESA EMILIA</t>
  </si>
  <si>
    <t>OFICIO N°0079-2021-INEI/OTPP-OEPRE: ADQUISICION DE TOALLAS HUMEDAS PARA LA ENDES</t>
  </si>
  <si>
    <t>ORDEN DE COMPRA</t>
  </si>
  <si>
    <t>20475106947 - MEGA MEDICAL S.A.C.</t>
  </si>
  <si>
    <t>OFICIO Nº 0014 -2021-INEI/OTPP-OEPRE, Adquisición de kit con disco de color para determinar la presenia de cloro libre</t>
  </si>
  <si>
    <t>ADJUDICACIÓN SIMPLIFICADA</t>
  </si>
  <si>
    <t xml:space="preserve">AS 10-2020-INEI-1 </t>
  </si>
  <si>
    <t>20145038384 - AQA QUIMICA SOCIEDAD ANONIMA</t>
  </si>
  <si>
    <t>OFICIO N°0202-2021-INEI/OTPP-OEPRE: SERVICIO DE PRUEBAS MOLECULARES PARA LOS COLABORADORES DEL INEI</t>
  </si>
  <si>
    <t>20549867775 - INTEGRA SALUD SERVICIOS MEDICOS S.A.C.</t>
  </si>
  <si>
    <t>OFICIO Nº 0195 -2021-INEI/OTPP-OEPRE Contratación Complementaria del Servicio de Red Informática (Seguridad Perimetral)</t>
  </si>
  <si>
    <t>20552305010 - TELECOM BUSINESS SOLUTIONS S.A.C.</t>
  </si>
  <si>
    <t>OFICIO Nº 0244 -2021-INEI/OTPP-OEPRE "ADQUSICION DE CAJAS ARCHIVISTICAS"</t>
  </si>
  <si>
    <t>20131376091 - OMEGA REPRESENTACIONES Y SERVICIOS S.R.L</t>
  </si>
  <si>
    <t>OFICIO Nº 0041 -2021-INEI/OTPP-OEPRE-ADQUISICION DE COMBUSTIBLE DIESEL B5-S50, PARA LAS UNIDADES DEL INEI</t>
  </si>
  <si>
    <t>AS 08-2020-INEI-1</t>
  </si>
  <si>
    <t>20127765279 - COESTI S.A.</t>
  </si>
  <si>
    <t>OFICIO Nº 77 Y 268-2021-INEI/OTPP-OEPRE-ADQUISICION DE COMBUSTIBLE GASOHOL 95 PLUS PARA LOS VEHICULOS DEL INEI</t>
  </si>
  <si>
    <t>20511230935 - ESTACION DE SERVICIOS PASO DE LOS ANDES SAC</t>
  </si>
  <si>
    <t>OFICIO N°0352-2021-INEI/OTPP-OEPRE: SERVICIO DE MANTENIMIENTO DE HEMOGLOBINOMETRO PORTATIL PARA LA ENDES</t>
  </si>
  <si>
    <t>20553853355 - SIMED PERU S.A.C.</t>
  </si>
  <si>
    <t>OFICIO N°0398-2021-INEI/OTPP-OEPRE: SERVICIO DE MANTENIMIENTO PREVENTIVO DE BALANZAS ELECTRICAS PARA LA ENDES</t>
  </si>
  <si>
    <t>20471742792 - METROLOGIA E INGENIERIA LINO S.A.C.</t>
  </si>
  <si>
    <t>PAGO DEL SERVICIO DE ENERGIA ELECTRICA DE LA SEDE CENTRAL OFICIO N° 280-2021-INEI/OTPP-OEPRE LOS PAGOS SE REALIZARAN DEFORMA MENSUAL DE ACUERDO AL RECIBO QUE CORRESPONDE</t>
  </si>
  <si>
    <t>OFICIO Nº 0412 -2021-INEI/OTPP-OEPRE, PARA LA ADQUISICION DE INDUMENTARIA PARA EL PERSONAL DE LA ENCUESTA SOBRE TRABAJOFORZOSO</t>
  </si>
  <si>
    <t>20512730010 - NEGOCIOS G Y F S.A.C.</t>
  </si>
  <si>
    <t>OFICIO Nº 0419 -2021-INEI/OTPP-OEPRE "ADQUISICION DE CARETAPROTECTORA O PROTECTOR FACIAL PARA EL PERSONAL DEL INEI"</t>
  </si>
  <si>
    <t>20451744331 - SUNSLINE  E.I.R.L</t>
  </si>
  <si>
    <t>OFICIO Nº 0395 -2021-INEI/OTPP-OEPRE "ADQUISICION DE SUMINISTROS MÉDICOS GUANTES DE LATEX TALLA S DESCARTABLES DE LA ENCUESTA DEMOGRAFICA Y DE SALUD FAMILIAR"</t>
  </si>
  <si>
    <t>CONTRATACION POR CATALOGO ELECTRONICO</t>
  </si>
  <si>
    <t>20504905137 - MEDICAL FULL IMPORT S.A.</t>
  </si>
  <si>
    <t>OFICIO 300-2021-INEI/OTPP-OEPRE -CPP ADQUISICION DE PAÑOS REUTILIZABLES PARA LA ENCUESTA DEMOGRAFICA Y DE SALUD FAMILIAR</t>
  </si>
  <si>
    <t>10400533003 - QUIROZ CASTILLO SAUL LUIS</t>
  </si>
  <si>
    <t>Oficio Nº 0436-2021-INEI/OTPP-OEPRE-CCP,contratación del servicio de seguro contra accidentes para la Encuesta Nacionalde Mercado Laboral.</t>
  </si>
  <si>
    <t>*** PAGOS DEL SERVICIO DE ENERGIA ELECTRICA DE LA SEDE MARQUEZ CON SUMINISTRO N° 0108021 SEGUN OFICIO N° 0512-2021-INEI/OTPP-OEPRE LOS PAGOS SERAN DE FORMA MENSUAL DE ACUERDO AL CUADRO DE RESUMEN Y EL RECIBO EMITIDO POR LA EMPRESA</t>
  </si>
  <si>
    <t>*** PAGOS DEL SERVICIO DE ENERGIA ELECTRICA DE LA SEDE ANTONIO RIBEYRO CON SUMINISTRO N° 1897333 SEGUN OFICIO N° 0512-2021-INEI/OTPP-OEPRE LOS PAGOS SERAN DE FORMA MENSUAL DE AC UERDO AL CUADRO DE RESUMEN Y EL RECIBO EMITIDO POR LA EMPRESA</t>
  </si>
  <si>
    <t>*** PAGOS DEL SERVICIO DE ENERGIA ELECTRICA DE LA SEDE HERENAN VELARDE CON SUMINISTRO N° 52760 SEGUN OFICIO N° 0512-2021-INEI/OTPP-OEPRE LOS PAGOS SERAN DE FORMA MENSUAL DE ACUE RDO AL CUADRO DE RESUMEN Y EL RECIBO EMITIDO POR LA EMPRESA.</t>
  </si>
  <si>
    <t>20331898008 - LUZ DEL SUR S.A.A.</t>
  </si>
  <si>
    <t>*** PAGOS DEL SERVICIO DE AGUA POTABLE Y ALCANTARILLADO DE LA SEDE CENTRAL, SUMINITROS 3044450-9 Y 3079661-9 SEGUN OFICIO N° 0518-2021-INEI/OTPP-OEPRE *** LOS PAGOS PARA EL PRESENTE AÑO FISCAL SERAN DE FORMA MENSUAL DE ACUERDO AL CUADRO DE RESUMEN Y EL R</t>
  </si>
  <si>
    <t>OFICIO N°0536-2021-INEI/OTPP-OEPRE-CONTRATACION DE SERVICIODE SEGURO OBLIGATORIO DE ACCIDENTES DE TRANSITO - SOAT PARALOS VEHICULOS DEL INEI A NIVEL NACIONAL</t>
  </si>
  <si>
    <t>OFICIO 534-2021-INEI/OTPP-OEPRE SERVICO DE PLATAFORMA TECNOLOGICA GPS PARA LAS UNIDADES VEHICULARES DEL INEI</t>
  </si>
  <si>
    <t>OFICIO N° 486-2021 INEI/OTPP-OEPRE SERVICIO DE DIAGNOSTICO Y MEJORAMIENTO DEL SISTEMA CONTRAINCENDIOS DE LA SEDE CENTRAL DEL INEI</t>
  </si>
  <si>
    <t>20500982811 - THE CONTRACTING SOCIETY SOCIEDAD ANONIMA CERRADA - TCS S.A.C.</t>
  </si>
  <si>
    <t>OFICIO Nº 0601 -2021-INEI/OTPP-OEPRE-ADQUISICION DE PROTECTOR SOLAR PARA LA ENCUESTA PERMANENTE NACIONAL -ENCUESTA NACIONAL DEL MERCADO LABORAL (ENAMEL)</t>
  </si>
  <si>
    <t>20258352638 - MACC-HER REPRESENTACIONES SRLTDA</t>
  </si>
  <si>
    <t>CONTRATACIÓN DEL SERVICIO DE SEGURIDAD DE RED INFORMATICA (SEGURIDAD PERIMETRAL) PARA EL INSTITUTO NACIONAL DE ESTADISTICA E INFORMATICA</t>
  </si>
  <si>
    <t xml:space="preserve">ADJUDICACIÓN SIMPLIFICADA </t>
  </si>
  <si>
    <t xml:space="preserve">AS 11-2020-INEI-2 </t>
  </si>
  <si>
    <t>OFICIO n° 639-2021 INEI/OTPP-OEPRE ADQUISICION DE CARETAS PROTECTORAS PARA LOS TRABAJADORES DEL NIVEL MEDIO DE RIESGO</t>
  </si>
  <si>
    <t>20505441762 - ARTE Y SUELAS S.A.C.</t>
  </si>
  <si>
    <t>OFICIO 618-2021-INEI/OTPP-OEPRE MANTENIMIENTO CORRECTIVO DELAS MAQUINAS DE IMPRENTA DOS (02) COMPAGINADORAS DFC-120A YDFC-120B</t>
  </si>
  <si>
    <t>10440076136 - FARFAN SILVA CESAR</t>
  </si>
  <si>
    <t>OFICIO N°636-2021/OTPP-OEPRE: SERVICIO DE MANTENIMIENTO DE TENSIOMETRO PARA LA ENDES</t>
  </si>
  <si>
    <t>10426171851 - LUDEÑA MUNOZ CARLOS ALBERTO</t>
  </si>
  <si>
    <t>ALQUILER DE LOCAL DE LA ODEI MADRE DE DIOS, OFICIO N° 184-2021-INEI/OTPP-OEPRE, PAGOS EN FORMA MENSUAL PARA LOS MESES DE MARZO A NOVIEMBRE DEL PRESENTE AÑO</t>
  </si>
  <si>
    <t>10048077701 - TRONCOSO VDA DE VILLASANTE IRMA</t>
  </si>
  <si>
    <t>ADQUISICION DE TRAJE DE PROTECCION PARA LA ENAMEL-DNE. OFICIO Nª 621-2021-INEI/OPTT-OEPRE.</t>
  </si>
  <si>
    <t>20557106431 - CORPORACIONES GEORSA S.A.C.</t>
  </si>
  <si>
    <t>ADQUISICION DE PROTECTOR FACIAL CON VISOR PARA LA ENAMEL-DNCE. OFICIO Nª 620-2021-INEI/OTPP-OEPRE</t>
  </si>
  <si>
    <t>20553426791 - DCP INVERSIONES S.A.C.</t>
  </si>
  <si>
    <t>OFICIO Nº 0654 -2021-INEI/OTPP-OEPRE-ADQUISICION DE TENSIOMETRO DIGITAL PARA ENCUESTA DEMOGRAFICA Y DE SALUD FAMILIAR</t>
  </si>
  <si>
    <t>20518702638 - FERVAL BABY CARE S.A.C.</t>
  </si>
  <si>
    <t>ALQUILER DE LOCAL DE LA ODEI HUANCAVELICA OFICIO N° 650-2021-INEI/OTPP-OEPRE, PAGOS DE FORMA MENSUAL PARA LOS MESES DE ABRIL A DICIEMBRE DEL PRESENTE AÑO</t>
  </si>
  <si>
    <t>10232002714 - SULLCA GUILLEN ANASTASIA</t>
  </si>
  <si>
    <t>OFICIO Nº 0527 -2021-INEI/OTPP-OEPRE "ADQUISICION DE ALCOHOL EN GEL PARA LA ENCUESTA PERMANENTE DE EMPLEO NACIONAL - ENAMEL"</t>
  </si>
  <si>
    <t>OFICIO N° 631-2021-INEI/OTPP-OEPRE ADQUISICION DE ALCOHOL ETILICO 70° GEL 500 ML PARA PERSONAL DEL INSTITUTO NACIONAL DE ESTADISTICA E INFORMATICA - INEI</t>
  </si>
  <si>
    <t>ADQUISICION DE MASCARILLAS DESCARTABLES DE TRES PLIEGUES PARA LA ENAMEL-DNCE. OFICIO Nª 242-2021-INEI/DNCE</t>
  </si>
  <si>
    <t>COMPARACION DE PRECIOS</t>
  </si>
  <si>
    <t>COMPRE 1-2021-INE-1</t>
  </si>
  <si>
    <t>20602766579 - LOGISTHEN CORP S.A.C.</t>
  </si>
  <si>
    <t>SERVICIO DE ALQUILER DE LOCAL SEDE BRASIL (ALMACEN PATRIMONIO) OFICO N° 681-2021-INEI-OTPP-OEPRE - PAGO DE LOS MESES: ABRIL Y MAYO.</t>
  </si>
  <si>
    <t>10028228151 - GARCIA PEÑA JOSE COSME</t>
  </si>
  <si>
    <t>OFICIO Nº 0655-2021-INEI/OTPP-OEPRE/OFICIO Nº 0646-2021-INEI/OTPP-OEPRE "ADQUISICION DE EQUIPOS TABLETS EMPRESARIAL PARA LA DIRECCION TÉCNICA DE DEMOGRAFIA E INDICADORES SOCIALES Y LA DIRECCION NACIONAL DEL CENSOS Y ENCUESTAS</t>
  </si>
  <si>
    <t>20523421981 - GRUPO LOGISTICO ECONOMICO Y FINANCIERO DEL PERU SOCIEDAD ANONIMA CERRADA - GLEF PERU SAC</t>
  </si>
  <si>
    <t>OFICIO N°0507-2021-INEI/OTPP-OEPRE, OFICIO N°0514-2021-INEI/OTPP-OEPRE, OFICIO N° 0325-2021-INEI/OTPP-OEPRE; ADQUISICION DE SUMINISTROS MEDICOS PARA LA ENCUESTA DEMOGRAFICA Y DE SALUD FAMILIAR - ITEM 1: LANCETA DESCARTABLE</t>
  </si>
  <si>
    <t>AS 01-2021-INEI-1</t>
  </si>
  <si>
    <t>20509532622 - MONT GROUP SAC</t>
  </si>
  <si>
    <t>OFICIO Nº 0821 -2021-INEI/OTPP-OEPRE-ADQUISICION DE MOCHILAPARA LA ENAMEL</t>
  </si>
  <si>
    <t>OFICIO Nº 0821 -2021-INEI/OTPP-OEPRE-ADQUISICION DE CHALECOY GORRO PILUSO PARA ENAMEL</t>
  </si>
  <si>
    <t>20600069722 - INDUSTRIA TEXTIL DE RAMIREZ S.A.C.</t>
  </si>
  <si>
    <t>OFICIO Nº 0625 -2021-INEI/OTPP-OEPRE, Adquisición de Mascarillas descartables de tres pliegues para los trabajadores del nivel riesgo medio.</t>
  </si>
  <si>
    <t>AS 03-2021-INEI-1</t>
  </si>
  <si>
    <t>20606062860 - GEOMEDIC PERU E.I.R.L.</t>
  </si>
  <si>
    <t>OFICIO N°0603-2021-INEI/OTPP-OEPRE: ADQUISICION DE PILAS AAA Y AA PARA EL INEI</t>
  </si>
  <si>
    <t>10075140245 - NEIRA AZAÑERO MARIA MARGARITA</t>
  </si>
  <si>
    <t>OFICIO N° 1017-2021-INEI/OTPP-OEPRE (OFICIO Nº 0907 -2021-INEI/OTPP-OEPRE) "CONTRATACION DEL SERVICIO DE MANTENIMIENTO CORRECTIVO DEL ASCENSOR CENTRAL DEL INEI"</t>
  </si>
  <si>
    <t>20421037648 - J.M.G. ASCENSORES S.R.L.</t>
  </si>
  <si>
    <t>OFICIO N° 0606-2021-INEI/OTPP-OEPRE, ADQUISICION DE ALCOHOLDE 70° SOL DE 1000 ML PARA LOS TRABAJADORES DEL INSTITUTO NACIONAL DE ESTADISTICA E INFORMATICA</t>
  </si>
  <si>
    <t>SUBASTA INVERSA ELECTRONICA</t>
  </si>
  <si>
    <t>SIE 1-2021-INEI-1</t>
  </si>
  <si>
    <t>OFICIO N° 1008-2021-INEI/OTPP-OEPRE, CCP PARA LA INDUMENTARIA DE LA ENAPRES - ENCUESTA DE INDICADORES ASOCIADOS A LOS PROGRAMAS ESTRATEGICOS DE SANEAMIENTO RURAL, TRANSPORTES, ELECTRIFICACION RURAL, TELECOMUNICACION RURAL, PRODUCTIVIDAD</t>
  </si>
  <si>
    <t>20601846684 - PUBLIMAGEN &amp; MAS S.A.C.</t>
  </si>
  <si>
    <t>OFICIO N° 965-2021 INEI/OTPP-OEPRE ADQUISICION DE MATERIALES PARA PROCEDIMIENTOS ANTROPOMETRICOS PARA LA ENDES</t>
  </si>
  <si>
    <t>20101578543 - LATINA IMPORT S.A.</t>
  </si>
  <si>
    <t>CONTRATACION DE SEGURO CONTRA ACCIDENTES PARA LAS OERACIONES DE CAMPO DE LAS ENCUESTAS</t>
  </si>
  <si>
    <t xml:space="preserve">AS 04-2021-INEI-1 </t>
  </si>
  <si>
    <t>20202380621 - MAPFRE PERÚ COMPAÑÍA DE SEGUROS Y REASEGUROS S.A</t>
  </si>
  <si>
    <t>OFICIO N° 00699-2021-0TPP-OEPRE- OFICIO N° 00677-2021-0TPP-OEPRE- OFICIO N° 00121-2021-0TPP-OEPRE OFICIO N° 001744-2020-0TPP-OEPRE, ADQUISICION DE REACTIVO DPD PARA LA ENDES</t>
  </si>
  <si>
    <t>20502447689 - CONSULTING ENVIRONMENT S.R.L.</t>
  </si>
  <si>
    <t>OFICIO 1089-2021-INEI/OTPP-OEPRE - CCP PARA ADQUISICION DE BOTAS IMPERMEABLES - META 0045 ENDES</t>
  </si>
  <si>
    <t>20603908709 - GRUPO MRAC E.I.R.L.</t>
  </si>
  <si>
    <t>ADQUISICION DE REACTIVO DPD PARA LA ENCUESTA DEMOGRAFICA Y DE SALUD FAMILIAR Y ENCUESTA NACIONAL DE PROGRAMAS PRESUPUESTALES</t>
  </si>
  <si>
    <t>AS 13-2020-INEI-2</t>
  </si>
  <si>
    <t>20502447689 - CONSULTING ENVIRONMENT S.R.L</t>
  </si>
  <si>
    <t>OFICIO N°1104-2021 INEI/OTPP-OEPRE SERVICIO DE MANTENIMIENTO CORRECTIVO DE LA MAQUINA DE IMPRENTA OFFSET ROTAPTIN R-50/70</t>
  </si>
  <si>
    <t>10403243316 - NAVIA CUBA CELSO ALEXIS</t>
  </si>
  <si>
    <t>Oficio 0919-2021-INEI/OTPP-OEPRE- CCP -Adquisición de materiales de mantenimiento de tallímetro para la ENDES-Encuesta Demográfica y de Salud Familiar</t>
  </si>
  <si>
    <t>20601721971 - ALPAMAYO   BUSINESS  E.I.R.L.</t>
  </si>
  <si>
    <t>OFICIO Nº 1130 -2021-INEI/OTPP-OEPRE "SERVICIO DE IMPRESIONDEL DOCUMENTO: "ESTADISTICAS DEL BICENTENARIO"</t>
  </si>
  <si>
    <t>20518283210 - EDITORES MARAUCANO S.A.C.</t>
  </si>
  <si>
    <t>OFICIO N° 1176-2021 INEI/OTPP-OEPRE SERVICIO ESPECIALIZADO EN SEGURIDAD INFORMATICA ETICAL HACKING</t>
  </si>
  <si>
    <t>20600832574 - M &amp; T CORPORATION DEL PERU S.A.C.</t>
  </si>
  <si>
    <t>CONTRATACIÓN DEL SERVICIO DE REALIZACIÓN DE PRUEBAS MOLECULARES PARA LOS COLABORADORES DEL INSTITUTO NACIONAL DE ESTADISTICA E INFORMATICA</t>
  </si>
  <si>
    <t xml:space="preserve">AS 05-2021-INEI-1 </t>
  </si>
  <si>
    <t>20537489295 - CLINICA LA LUZ S.A.C.</t>
  </si>
  <si>
    <t>ADQUISICION DEL SISTEMA DE ALIMENTACION ININTERRUMPIDA PARALA DATA CENTER DE LA SEDE CENTRAL DEL INEI. OFICIO N° 1216-2021-INEI/OTPP-OEPRE.</t>
  </si>
  <si>
    <t>20106696269 - ELECTRONICA INDUSTRIAL Y SERVICIOS SOCIEDAD ANONIMA CERRADA</t>
  </si>
  <si>
    <t>PAGOS DEL SERVICIO DE ALQUILER DE LOCAL DE LA ODEI AMAZONASOFCIO N° 1112-2021-INEI/OTPP-OEPRE. PAGOS MESUALES QUE COR RESPONDEN PARA LOS MESES DE JUNIO A DICIEMBRE DEL 2021</t>
  </si>
  <si>
    <t>OFICIO Nº 1241-2021-INEI/OTPP-OEPRE- SERVICIO DE MANTENIMIENTO CORRECTIVO DE LAS UNIDADES VEHICULARES CON PLACA EGB -012,EGL-655 Y EGB-049</t>
  </si>
  <si>
    <t>20605073965 - CORPORACION AUTOMOTRIZ W &amp; R S.A.C.</t>
  </si>
  <si>
    <t>OFICIO 1267-2021-INEI/OTPP-OEPRE - ADQUISICION DE POLO MANGA LARGA Y MANGA CORTA DE PARA EL PROYECTO DE ENAMEL</t>
  </si>
  <si>
    <t>20601901758 - CORPORACION RALS S.A.C.</t>
  </si>
  <si>
    <t>OFICIO 1267-2021-INEI/OTPP-OEPRE - ADQUISICION DE CASACA PARA EL PROYECTO DE ENAMEl</t>
  </si>
  <si>
    <t>20600695364 - DIVERSAVEN S.A.C.</t>
  </si>
  <si>
    <t>OFICIO Nº 1257 -2021-INEI/OTPP-OEPRE, Contratación Complementaria del Servicio de Internet de Fibra Optica</t>
  </si>
  <si>
    <t>OFICIO Nº 1163-2021-INEI/OTPP-OEPRE "Adquisición de Tabletspara la operación de campo correspondiente a la Encuesta Nacional del Mercado Laboral (ENAMEL) Meta 0050 Encuesta Permanente de Empleo Nacional"</t>
  </si>
  <si>
    <t>OFICIO 1436-2021-INEI/OTPP-OEPRE - SERVICIO DE MENSAJERIA INSTITUCIONAL A NIVEL LOCAL Y NACIONAL</t>
  </si>
  <si>
    <t>20602364373 - INTER LOGISTICS PERU S.A.C</t>
  </si>
  <si>
    <t>ADQUISICIÓN DE REPELENTES CONTRA INSECTOS PARA LAS ENCUESTAS A CARGO DE LA DIRECCIÓN NACIONAL DE CENSOS Y ENCUESTAS (ENA, ENARES, EPE, ENDES Y ENAHO) Y DIRECCIÓN TÉCNICA DE DEMOGRAFÍA E INDICADORES SOCIALES (ENAPRES)</t>
  </si>
  <si>
    <t>AS 06-2021-INEI-1</t>
  </si>
  <si>
    <t>20521606003 - NEGOCIOS ADVANCE S.R.L</t>
  </si>
  <si>
    <t>ADQUISICION DE MASCARILLAS DESCARTABLES DE TRES PLIEGUES PARA LA ENAMEL - OFICIO N° 1359-2021-INEI/DNCE - OFICIO N° 1469-2021-INEI/OTPP-OEPRE</t>
  </si>
  <si>
    <t>20566097410 - INVERSIONES ALECUR S.A.C.</t>
  </si>
  <si>
    <t>OFICIO Nº 0038 -2021-INEI/OTPP-OEPRE adquisición de suministros biométricos para la meta 0045 Encuesta Demográfica y deSalud Familiar</t>
  </si>
  <si>
    <t>AS 51-2019-INEI-1</t>
  </si>
  <si>
    <t>OFICIO Nº 1500 -2021-INEI/OTPP-OEPRE "ADQUISICION DE SWITCHDE REDES DE ALMACENAMIENTO (SAN) DE TECNOLOGIA FIBRA CANAL (FIBER CHANNEL) DE COMUNICACION PARA LA RED DE DATOS</t>
  </si>
  <si>
    <t>20505871775 - SYMMETRY CORPORATION SOCIEDAD ANONIMA CERRADA</t>
  </si>
  <si>
    <t>OFICIO N°0748-2021-INEI/OTPP-OEPRE OFICIO N°1325-2021-INEI/OTPP-OEPRE: ADQUISICIIN DE UNA IMPRESORA PARA LA ENAPRES</t>
  </si>
  <si>
    <t>OFICIO N° 1510-2021 INEI/OTPP-OEPRE SERVICIO D PLAN DE VOZ NACIONAL ILIMITADO Y PLAN DE DATOS PARA LA DNCE</t>
  </si>
  <si>
    <t>OFICIO Nº 1548-2021-INEI/OTPP-OEPRE - CONTRATACION DEL SERVICIO DE MANTENIMIENTO PREVENTIVO Y CORRECTIVO DE LAS ELECTROBOMBA DE AGUA Y TABLEROS.</t>
  </si>
  <si>
    <t>20419375641 - ARTETA INGENIEROS CONTRATISTAS E.I.R.L.</t>
  </si>
  <si>
    <t>ADQUISICIÓN DE PROTECTOR SOLAR PARA LA DIRECCIÓN TÉCNICA DE INDICADORES ECONÓMICOS Y LAS ENCUESTAS A CARGO DE LA DIRECCIÓN NACIONAL DE CENSOS Y ENCUESTAS (ENA, ENARES, ENAHO, EPE Y ENDES) Y LA DIRECCIÓN TÉCNICA DE DEMOGRAFÍA E INDICADORES SOCIALES (ENAPRES)</t>
  </si>
  <si>
    <t>AS 07-2021-INEI-1</t>
  </si>
  <si>
    <t>CONTRATACIÓN DEL SERVICIO DE ALQUILER DE COCHERA PARA LOS VEHÍCULOS DE LA SEDE CENTRAL DEL INSTITUTO NACIONAL DE ESTADÍSTICA E INFORMÁTICA</t>
  </si>
  <si>
    <t xml:space="preserve">CONTRATACION DIRECTA </t>
  </si>
  <si>
    <t xml:space="preserve">CD 02-2021-INEI-1 </t>
  </si>
  <si>
    <t>10010650271 - GILDER TELLO FLORES</t>
  </si>
  <si>
    <t xml:space="preserve">EN EJECUCION </t>
  </si>
  <si>
    <t>OFICIO Nº 0689 -2021-INEI/OTPP-OEPRE contratación del servicio de seguro contra accidentes personales para las encuestas de la Dirección Nacional de Censos y Encuestas (EPE, ENAHO, ENDES, ENEDU, ENA y ENARES)</t>
  </si>
  <si>
    <t>OFICIO Nº 1645 -2021-INEI/OTPP-OEPRE "ADQUISICION DE EQUIPOS BIOMÉDICOS (CINTA MÉTRICA) PARA LA ENDES"</t>
  </si>
  <si>
    <t>20508177845 - LAB PRODUCTS S.R.L.</t>
  </si>
  <si>
    <t>OFICIO Nº 1645 -2021-INEI/OTPP-OEPRE "ADQUISICION DE EQUIPOS BIOMÉDICOS (COLORIMETRO DIGITAL) PARA LA ENDES"</t>
  </si>
  <si>
    <t>20109350754 - OMEGA PERU SA</t>
  </si>
  <si>
    <t>ADQUISICION E INSTALACION DE 02 SWITCH DE BORDE 48 PUERTOS.OFICIO N°1344-2021-INEI/DNCE, OFICIO N° 1643-INEI/OTPP-OEPRE</t>
  </si>
  <si>
    <t>SERVICIO DE INTERNET FIBRA ÓPTICA PARA LA SEDE CENTRAL DEL INEI</t>
  </si>
  <si>
    <t xml:space="preserve">AS 02-2021-INEI-2 </t>
  </si>
  <si>
    <t>20421780472 - GTD PERÚ S.A</t>
  </si>
  <si>
    <t>CONTRATACIÓN DEL SERVICIO DE SOPORTE Y MANTENIMIENTO DE LAS LICENCIAS DE SOFTWARE DE IBM SPSS STATISTICS PARA LA ESCUELA NACIONAL DE ESTADÍSTICA E INFORMÁTICA</t>
  </si>
  <si>
    <t xml:space="preserve">CD 1-2021-INEI-1 </t>
  </si>
  <si>
    <t>20508626402 - INFORMESE S.A.C.</t>
  </si>
  <si>
    <t>OFICIO Nº 1627 -2021-INEI/OTPP-OEPRE "SERVICIO DE PLAN DE VOZ Y DATOS PARA LA ENARES"</t>
  </si>
  <si>
    <t>OFICIO N°1783-2021 INEI/OTPP-OEPRE SERVICIO DE IMPRESION DEPAPELOGRAFOS PARA LAS ACTIVIDADES EDNOM</t>
  </si>
  <si>
    <t>20516567172 - EDICIONES E IMPRESIONES SAN PEDRO SAC</t>
  </si>
  <si>
    <t>OFICIO 1773-2021-INEI/OTPP-OEPRE ADQUISICION DE BANDEJA DESINFECTANTE - EDNOM</t>
  </si>
  <si>
    <t>20603559607 - ALEDY ALL BUSINESS PERU S.A.C</t>
  </si>
  <si>
    <t>OFICIO 1773-2021-INEI/OTPP-OEPRE ADQUISICION DE PROTECTOR FACIAL</t>
  </si>
  <si>
    <t>20537321190 - DIMERC PERU S.A.C.</t>
  </si>
  <si>
    <t>OFICIO Nº 0038 -2021-INEI/OTPP-OEPRE, adquisición de suministros biométricos para la meta 0045 Encuesta Demográfica y de Salud Familiar</t>
  </si>
  <si>
    <t>LICITACION PUBLICA</t>
  </si>
  <si>
    <t>LP 04-2019-INEI-1</t>
  </si>
  <si>
    <t>OFICIO N° 1803-2021-INEI/OTPP-OEPRE- SERVICIO DE PRE-INSPECCION Y ELABORACION DEL EXPEDIENTE DE ITSE DEL INMUEBLE UBICADO EN AV. GENERAL GARZON N° 654·656·658, DISTRITO DE JESUS MARIA - SEDE CENTRAL</t>
  </si>
  <si>
    <t>10402407595 - SALAS HUERTO EDITTA ALICIA</t>
  </si>
  <si>
    <t>OFICIO 1736-2021-INEI/OTPP-OEPRE ADQUISICION DE ALCOHOL ETILICO 70° DE 500 ML</t>
  </si>
  <si>
    <t>20601249970 - ALMACENES ASOCIADOS SOCIEDAD ANONIMA CERRADA</t>
  </si>
  <si>
    <t>OFICIO N° 1537-2021-INEI/OTPP-OEPRE ADQUISICION DE MATERIALES ELÉCTRICOS PARA EL AREA DE MANTENIMIENTO ELÉCTRICO DEL INEI.</t>
  </si>
  <si>
    <t>20549563121 - HYPERLED E.I.R.L.</t>
  </si>
  <si>
    <t>OFICIO 1854-2021-INEI/OTPP-OEPRE SERVICIO DE MENSAJERIA PARA LA EDNOM</t>
  </si>
  <si>
    <t>20556325881 - LOGISTICA ESPECIALIZADA LOGISTIC PARTNER S.A.C.</t>
  </si>
  <si>
    <t>OFICIO N° 1890-2021 INEI/OTPP-OEPRE SERVICIO DE MARKETIN DIGITAL PARA LA OPERACION DE CAMPO DE LA EDNOM ITEMS 2 Y 3</t>
  </si>
  <si>
    <t>20605689036 - ADVISORS HOLDING S.A.C.</t>
  </si>
  <si>
    <t>ADQUISICION DE INDUMENTARIA PARA OPERADORES DE SEGURIDAD DEL INEI. OFICIO N°22-2021-INEI-ODN, OFICIO N° 1745-2021-INEI/OTPP-OEPRE</t>
  </si>
  <si>
    <t>OBJETO: ALQUILER DE LOCAL DE LA SEDE APURIMAC - ABANCAY DELPROYECTO EDNOM 2021 SEGUN OFICIO N° 1918-2021-INEI-OTPP-OEPRE MESES DE ALQUILER: 4 MESES SECUENCIA DE PAGO: UNICO PAGO FORMA DE PAGO: PREVIA CONFORMIDAD DEL AREA USUARIA</t>
  </si>
  <si>
    <t>10701442381 - HUACHACA SARMIENTO IRINA CORAL</t>
  </si>
  <si>
    <t>ALQUILER DE LOCAL DE LAS SEDE CALLAO DEL PROYECTO EDNOM 2021 OFICIO N° 1918-2021-INEI/OTPP-OEPRE</t>
  </si>
  <si>
    <t>10256442936 - LOPEZ DE CABRERA TEODOLINDA TERESA</t>
  </si>
  <si>
    <t>ALQUILER DE LOCAL DE LAS SEDE HUANCAVELICA DEL PROYECTO EDNOM 2021 OFICIO N° 1918-2021-INEI/OTPP-OEPRE</t>
  </si>
  <si>
    <t>10232053513 - ÑAÑA SOLDEVILLA RAYDA MARCELA</t>
  </si>
  <si>
    <t>ALQUILER DE LOCAL DE LAS SEDE ICA DEL PROYECTO EDNOM 2021 OFICIO N° 1918-2021-INEI/OTPP-OEPRE</t>
  </si>
  <si>
    <t>10218008904 - OJEDA SALAZAR JORGE EDUARDO</t>
  </si>
  <si>
    <t>ALQUILER DE LOCAL DE LAS SEDE LIMA-CENTRO DEL PROYECTO EDNOM 2021 OFICIO N° 1918-2021-INEI/OTPP-OEPRE</t>
  </si>
  <si>
    <t>10446836469 - RIOS PEREZ BRUNO ULISES</t>
  </si>
  <si>
    <t>ALQUILER DE LOCAL DE LAS SEDE LIMA NORTE DEL PROYECTO EDNOM2021 OFICIO N° 1918-2021-INEI/OTPP-OEPRE</t>
  </si>
  <si>
    <t>10254084188 - MATTHIAS BARREDA VICTOR MANUEL</t>
  </si>
  <si>
    <t>OFICIO N°0689-2021-INEI/OTA-OTPP-OEPRE, OFICIO N°1138-2021-INEI/OTA-OTPP-OEPRE SERVICIO DE SEGURO CONTRA ACCIDENTES PERSONALES PARA LA ENAHOOFICIO N°0689-2021-INEI/OTA-OTPP-OEPRE,OFICIO N°1138-2021-INEI/OTA-OTPP-OEPRE SERVICIO DE SEGURO CONTRA ACCIDENTES</t>
  </si>
  <si>
    <t>OBJETO: ALQUILER DE LOCAL DE LA SEDE APURIMAC ANDAHUAYLAS DEL PROYECTO EDNOM 2021 SEGUN OFICIO N° 1950-2021-INEI-OTPP-OEPRE MESES DE ALQUILER: 4 MESES SECUENCIA DE PAGO: UNIC O PAGO FORMA DE PAGO: PREVIA CONFORMIDAD DEL AREA USUARIA</t>
  </si>
  <si>
    <t>10086456121 - POLO MALLMA TOMAS BAUTISTA</t>
  </si>
  <si>
    <t>BJETO: ALQUILER DE LOCAL DE LA LIBERTAD DEL PROYECTO EDNOM 2021 SEGUN OFICIO N° 1950-2021-OTPP-OEPRE MESES DE ALQUILE R: 4 MESES SECUENCIA DE PAGO: UNICO PAGO FORMA DE PAGO : PREVIA CONFORMIDAD DEL AREA USUARIA</t>
  </si>
  <si>
    <t>10178959234 - VALDIVIESO PLASENCIA DE ANGULO MARIA ISABEL</t>
  </si>
  <si>
    <t>OBJETO: ALQUILER DE LOCAL DE LA SEDE LIMA-SUR DEL PROYECTO EDNOM 2021 SEGUN OFICIO N° 1918-2021-OTPP-OEPRE MESES DE A LQUILER: 4 MESES SECUENCIA DE PAGO: UNICO PAGO FORMA D E PAGO: PREVIA CONFORMIDAD DEL AREA USUARIA</t>
  </si>
  <si>
    <t>10083478743 - UGARTE YABAR LAURA REGINALDA</t>
  </si>
  <si>
    <t>OBJETO: ALQUILER DE LOCAL DE LORETO - IQUITOS DEL PROYECTO EDNOM 2021 SEGUN OFICIO N° 1950-2021-INEI-OTPP-OEPRE MESES DE ALQUILER: 4 MESES SECUENCIA DE PAGO: UNICO PAGO FO RMA DE PAGO: PREVIA CONFORMIDAD DEL AREA USUARIA</t>
  </si>
  <si>
    <t>10052541447 - SANCHEZ ARENAS JOSE WILFREDO</t>
  </si>
  <si>
    <t>OBJETO: ALQUILER DE LOCAL DE MOQUEGUA DEL PROYECTO EDNOM 2021 SEGUN OFICIO N° 1950-2021-OTPP-OEPRE MESES DE ALQUILER: 4MESES SECUENCIA DE PAGO: UNICO PAGO FORMA DE PAGO: PREVIA CONFORMIDAD DEL AREA USUARIA</t>
  </si>
  <si>
    <t>10044093362 - MAMANI DE LEON JESUS DINA</t>
  </si>
  <si>
    <t>OBJETO: ALQUILER DE LOCAL DE PIURA DEL PROYECTO EDNOM 2021 SEGUN OFICIO N° 1950-2021-INEI-OTPP-OEPRE MESES DE ALQUILE R: 4 MESES SECUENCIA DE PAGO: UNICO PAGO FORMA DE PAGO : PREVIA CONFORMIDAD DEL AREA USUARIA</t>
  </si>
  <si>
    <t>10036939431 - CHAVEZ CAMPOS KAREM ELIZABETH</t>
  </si>
  <si>
    <t>ALQUILER DE LOCAL DE LAS SEDE PUNO-PUNO DEL PROYECTO EDNOM 2021 OFICIO N° 1950-2021-INEI/OTPP-OEPRE</t>
  </si>
  <si>
    <t>10024092955 - CONDORI CARITA MARTHA NELLY</t>
  </si>
  <si>
    <t>ALQUILER DE LOCAL DE LAS SEDE REGION LIMA-CAÑETE DEL PROYECTO EDNOM 2021 OFICIO N° 1950-2021-INEI/OTPP-OEPRE</t>
  </si>
  <si>
    <t>10153964357 - AHUANARI GONZALES MARIA ETELVINA</t>
  </si>
  <si>
    <t>ALQUILER DE LOCAL DE LAS SEDE SAN MARTIN TARAPOTO DEL PROYECTO EDNOM 2021 OFICIO N° 1950-2021-INEI/OTPP-OEPRE</t>
  </si>
  <si>
    <t>10011400413 - ARMAS DEL CASTILLO FREDDY</t>
  </si>
  <si>
    <t>ALQUILER DE LOCAL DE LAS SEDE TACNA DEL PROYECTO EDNOM 2021OFICIO N° 1950-2021-INEI/OTPP-OEPRE</t>
  </si>
  <si>
    <t>10004290971 - TORRES TORRES ALFREDO NEMESIO</t>
  </si>
  <si>
    <t>OFICIO N° 1920-2021-INEI/OTPP-OEPRE ADQUISICION DE PAPEL HIGIENICO SJE - EDNOM</t>
  </si>
  <si>
    <t>20606010886 - CORPORACION JAE SOLUTIONS E.I.R.L.</t>
  </si>
  <si>
    <t>OFICIO N° 1920-2021-INEI/OTPP-OEPRE ADQUISICION DE PAPEL TOALLA SJE - EDNOM</t>
  </si>
  <si>
    <t>10469313340 - DEL CARPIO QUISPE PERCY LUIS</t>
  </si>
  <si>
    <t>CONTRATACIÓN DEL SERVICIO ESPECIALIZADO DE DEFENSA LEGAL PARA 04 SERVIDORES PÚBLICOS DEL INEI SRA. NANCY AURELIA HIDALGO CALLE DE MARTELL, VÍCTOR ANÍBAL SÁNCHEZ AGUILAR, ÁNGEL FABIÁN CUBAS BERNABEL, JUAN ALBERTO ECHEVARRÍA GIRALDO Y EL EX SERVIDOR PÚBLICO DEL INEI: LUIS ALBERTO MANUEL GARRIDO SCHAEFFER, ANTE EL PROCESO JUDICIAL SEGUIDO EN SU CONTRA POR LA PROCURADURÍA PUBLICA DE LA CONTRALORÍA GENERAL DE LA REPUBLICA ANTE EL 25° JUZGADO CIVIL DE LIMA.</t>
  </si>
  <si>
    <t>CD 03-2021-INEI-1</t>
  </si>
  <si>
    <t xml:space="preserve"> 10028877582 - TAFUR SALDARRIAGA ROBERTO ALDO</t>
  </si>
  <si>
    <t>SERVICIO ESPECIALIZADO DE DEFENSA LEGAL PARA 01 SERVIDORA SRA. DIGNA ANTONIA MATEO IGREDA Y 02 EX SERVIDORES PÚBLICOS DEL INEI SR. FRANCISCO MANUEL COSTA APONTE Y SR. HECTOR ESTANISLAO BENAVIDES RULLER, ANTE EL PROCESO JUDICIAL SEGUIDO EN SU CONTRA POR LA PROCURADURÍA PUBLICA DE LA CONTRALORÍA GENERAL DE LA REPUBLICA ANTE EL 25° JUZGADO CIVIL DE LIMA</t>
  </si>
  <si>
    <t>CD 04-2021-INEI-1</t>
  </si>
  <si>
    <t>10704425665 - CHACON SONE EMY GABRIELA</t>
  </si>
  <si>
    <t>SERVICIO ESPECIALIZADO DE DEFENSA LEGAL PARA 03 SERVIDORES SRA. EVA HUAVIL VENTOCILLA, SRA. ELENA CONSUELO CANGAHUALA CASTRO Y SR. PETER JOSE ABAD ALTAMIRANO Y 01 EX SERVIDOR PÚBLICO DEL INEI SR. NORBIL ANTONIO VALDERRAMA DIAZ, ANTE EL PROCESO JUDICIAL SEGUIDO EN SU CONTRA POR LA PROCURADURÍA PUBLICA DE LA CONTRALORÍA GENERAL DE LA REPUBLICA ANTE EL 25° JUZGADO CIVIL DE LIMA</t>
  </si>
  <si>
    <t>CD 05-2021-INEI-1</t>
  </si>
  <si>
    <t xml:space="preserve"> 10704425665 - CHACON SONE EMY GABRIELA</t>
  </si>
  <si>
    <t>OFICIO 2032-2021-INEI/OTPP-OEPRE ADQUISICION DE CASACAS CORTAVIENTO SJE EDNOM</t>
  </si>
  <si>
    <t>ALQUILER DE LOCAL DE LA SEDE LAMBAYEQUE OF N° 2036-2021-INEI/OTPP-OEPRE</t>
  </si>
  <si>
    <t>20480106874 - BLUE GARDEN RECEPCIONES S.A.C.</t>
  </si>
  <si>
    <t>ALQUILER DE LOCAL DE LA SEDE HUACHO OF N° 2036-2021-INEI/OTPP-OEPRE</t>
  </si>
  <si>
    <t>10156449283 - GAVINO VERAMENDI VISITACION</t>
  </si>
  <si>
    <t>OFICIO 2016-2021-INEI/OTPP-OEPRE ADQUISICION DE PAPEL 61 cmx 86 cm x 75 gr SJE - EDNOM</t>
  </si>
  <si>
    <t>20602414443 - COMERCIAL CYAM S.R.L.</t>
  </si>
  <si>
    <t>OFICIO N° 1709-2021-INEI, ADQUISICION DE TERMOMETRO DIGITALINFRARROJO PARA EL PROYECTO : EDNOM</t>
  </si>
  <si>
    <t>20516920123 - SURGICORP SOCIEDAD COMERCIAL DE RESPONSABILIDAD LIMITADA - SURGICORP S.R.L.</t>
  </si>
  <si>
    <t>OFICIO N° 1942-2021-INEI/OTPP-OEPRE, SERVICIO PARA LA DISTRIBUCION DE INSTRUMENTOS DEL PROYECTO: "APLICACION Y CAPTURA DE DATOS DE LOS INSTRUMENTOS DE EVALUACION PARA LOS CONCURSOS PUBLICOS DE INGRESO A LA CARRERA PUBLICA MAGISTERIAL 2021 Y PARA EL ACCES</t>
  </si>
  <si>
    <t>ORDEN DE SERVICIO - CONVENIO</t>
  </si>
  <si>
    <t>20100030595 - BANCO DE LA NACION</t>
  </si>
  <si>
    <t>ADQUISICIÓN DE TERMÓMETROS DIGITALES INFRARROJOS PARA LA MEDICIÓN DE LA TEMPERATURA A DISTANCIA DEL PERSONAL DEL PROYECTO: APLICACIÓN Y CAPTURA DE DATOS DE LOS INSTRUMENTOS DE EVALUACIÓN PARA LOS CONCURSOS PÚBLICOS DE INGRESO A LA CARRERA PÚBLICA MAGISTERIAL 2021 Y PARA EL ACCESO AL CARGO DE DIRECTOR DE LAS UNIDADES DE GESTIÓN EDUCATIVA LOCAL 2020</t>
  </si>
  <si>
    <t xml:space="preserve">AS 09-2021-INEI-1 </t>
  </si>
  <si>
    <t>OFICIO N° 2084-2021 INEI/OTPP-OEPRE SERVICIO DE GARANTIA Y SOPORTE TECNICO DE SERVIDORES DE LA MARCA DELL</t>
  </si>
  <si>
    <t>20101064515 - J EVANS Y ASOCIADOS SAC</t>
  </si>
  <si>
    <t>ALQUILER DE LOCAL DE LA SEDE LA BRASIL PAGO QUE CORRESPONDEA LOS MESES DE SEPTIEMBRE Y OCTUBRE DEL PRESENTE AÑO, OFICIO N° 1960-2021-INEI/OTPP-OEPRE</t>
  </si>
  <si>
    <t>OFICIO Nº 0689 -2021-INEI/OTPP-OEPRE, SERVICIO DE SEGURO CONTRA ACCIDENTES PERSONALES PARA LA ENAPRES</t>
  </si>
  <si>
    <t>OFICIO N° 2116-2021-INEI/OTPP-OEPRE ADQUISICION DE UTILES DE LIMPIEZA SJE - EDNOM</t>
  </si>
  <si>
    <t>20426277558 - QUIMINDUSTRIA SERVICE S.A.C</t>
  </si>
  <si>
    <t>CONTRATACIÓN DEL SERVICIO DE SEGURO CONTRA ACCIDENTES PARA LA APLICACIÓN Y CAPTURA DE DATOS DE LOS INSTRUMENTOS DE EVALUACIÓN PARA LOS CONCURSOS PÚBLICOS DE INGRESO A LA CARRERA PÚBLICA MAGISTERIAL 2021 Y PARA EL ACCESO AL CARGO DE DIRECTOR DE LAS UNIDADES DE GESTIÓN EDUCATIVA LOCAL – 2020</t>
  </si>
  <si>
    <t>AS 10-2021-INEI-1</t>
  </si>
  <si>
    <t>OFICIO N° 2144 -2021-INEI/OTPP-OEPRE, CCP PARA LA ADQUISICION E INSTALACION DE PUERTAS Y ACONDICIONAMIENTO DE PARED Y TECHO.</t>
  </si>
  <si>
    <t>20451827465 - JEG SERVICIOS E.I.R.L</t>
  </si>
  <si>
    <t>OFICIO N° 2094-2021 INEI/OTPP-OEPRE SERVICIO DE MANTENIMIENTO PREVENTIVO DE TRANSFORMADOR DE POTENCIA 400 KVA DE LA SUBESTACION ELECTRICA 10KV/220 V SECCIONADOR DE POTENCIA, TABLERO GENERAL AUTOSOPORTADO BAJA TENSION, EXTRACTOR SIROCCO</t>
  </si>
  <si>
    <t>20600117123 - D Y D SERVICIOS ELECTRICOS E.I.R.L.</t>
  </si>
  <si>
    <t>OFICIO 2148-2021-INEI/OTPP-OEPRE- SERVICIO DE TRASLADO DE EQUIPOS INFORMADICOS(IDA)-EDNOM</t>
  </si>
  <si>
    <t>SERVICIO DE IMPRESIÓN DE MANUALES PARA LA CAPACITACIÓN Y ANEXOS PARA LA OPERACIÓN DE CAMPO DEL PROYECTO: APLICACIÓN Y CAPTURA DE DATOS DE LOS INSTRUMENTOS DE EVALUACIÓN PARA LOS CONCURSOS PÚBLICOS DE INGRESO A LA CARRERA PÚBLICA MAGISTERIAL 2021 Y PARA EL ACCESO AL CARGO DE DIRECTOR DE LAS UNIDADES DE GESTIÓN EDUCATIVA LOCAL – 2020</t>
  </si>
  <si>
    <t xml:space="preserve">AS 11-2021-INEI-1 </t>
  </si>
  <si>
    <t>20504593224 - PRESS OFF GRAPHICS E.I.R.L</t>
  </si>
  <si>
    <t>OFICIO 2152-2021-INEI/OTPP-OEPRE ADQUISICION DE CHALECO PARA EL PROYECTO EDA</t>
  </si>
  <si>
    <t>20292674563 - DI.ME.FA. SRL</t>
  </si>
  <si>
    <t>CONTRATACIÓN DEL SERVICIO DE PUBLICIDAD EN RADIOS PARA LA CONVOCATORIA DEL PROYECTO: APLICACIÓN Y CAPTURA DE DATOS DE LOS INSTRUMENTOS DE EVALUACIÓN PARA LOS CONCURSOS PÚBLICOS DE INGRESO A LA CARRERA PÚBLICA MAGISTERIAL 2021 Y PARA EL ACCESO AL CARGO DE DIRECTOR DE LAS UNIDADES DE GESTIÓN EDUCATIVA LOCAL 2020</t>
  </si>
  <si>
    <t>CD 07-2021-INEI-1</t>
  </si>
  <si>
    <t>2049235321 - GRUPORPP S.A.C.</t>
  </si>
  <si>
    <t>OFICIO 2105 Y 2159-2021-INEI/OTPP-OEPRE ADQUISICION DE MATERIALES DE LIMPIEZA Y ASEO</t>
  </si>
  <si>
    <t>20552106246 - A &amp; M SUMINISTROS GENERALES S.A.C.</t>
  </si>
  <si>
    <t>CD 06-2021-INEI</t>
  </si>
  <si>
    <t>10096567311 - JANET SOFÍA MOGROVEJO SEDANO</t>
  </si>
  <si>
    <t>SERVICIO DE DISEÑO, IMPRESIÓN CON DATA VARIABLE, MODULADO, CAPTURA DE DATOS Y DEPURACIÓN DE LA DATA DE FICHAS ÓPTICAS OMR DEL PROYECTO: APLICACIÓN Y CAPTURA DE DATOS DE LOS INSTRUMENTOS DE EVALUACIÓN PARA LOS CONCURSOS PÚBLICOS DE INGRESO A LA CARRERA PÚBLICA MAGISTERIAL 2021 Y PARA EL ACCESO AL CARGO DE DIRECTOR DE LAS UNIDADES DE GESTIÓN EDUCATIVA LOCAL - 2020 (Anexo 09</t>
  </si>
  <si>
    <t xml:space="preserve">CONCURSO PÚBLICO </t>
  </si>
  <si>
    <t>CP 02-2021-INEI-1</t>
  </si>
  <si>
    <t>20431995281 - POLYSISTEMAS CORP SOCIEDAD ANÓNIMA CERRADA</t>
  </si>
  <si>
    <t>ADQUISICIÓN DE ALCOHOL EN GEL 70° DE 250 ML PARA EL PROYECTO APLICACIÓN Y CAPTURA DE DATOS DE LOS INSTRUMENTOS DE EVALUACIÓN PARA LOS CONCURSOS PÚBLICOS DE INGRESO A LA CARRERA PÚBLICA MAGISTERIAL 2021 Y PARA EL ACCESO AL CARGO DE DIRECTOR DE LAS UNIDADES DE GESTIÓN EDUCATIVA LOCAL - 2020</t>
  </si>
  <si>
    <t>SIE 03-2021-INEI-1</t>
  </si>
  <si>
    <t>2054415010 - MEDICAL ISVIL S.A.C</t>
  </si>
  <si>
    <t>OFICIO N° 2201-2021-INEI/OTPP-OEPRE: ADQUISICION DE CAJA DECARTON PARA LA EVALUACION DOCENTE</t>
  </si>
  <si>
    <t>20553996032 - PERUANA DE PAPELES Y CARTONES S.A.C. - PERUPAC S.A.C.</t>
  </si>
  <si>
    <t>OFICIO N°2204-2021-INEI/OTPP-OEPRE: ADQUISICION DE BOLSAS PLASTICAS PARA LA EVALUACION DOCENTE</t>
  </si>
  <si>
    <t>20550420555 - INVERSIONES Y SERVICIOS PLASTICOS ALVA S.A.C.</t>
  </si>
  <si>
    <t>OFICIO N°2204-2021-INEI/OTPP-OEPRE: ADQUISICION DE BOLSAS PARA LA EVALUACION</t>
  </si>
  <si>
    <t>20516644851 - COMERCIALIZADORA BOLSAS &amp; PLASTICOS CANEPA S.A.C. - C.B.&amp; P.CANEPA S.A.C.</t>
  </si>
  <si>
    <t>OFICIO Nº 2264-2021-INEI/OTPP-OEPRE Servicio de Mantenimiento Correctivo de las unidades vehiculares EGB-015; EGB-019 yEGL-637 del INEI.</t>
  </si>
  <si>
    <t>OFICIO N° 2272 -2021-INEI/OTPP-OEPRE- CCP SERVICIO DE PUBLICIDAD - META 0057 EVALUACION DOCENTE,</t>
  </si>
  <si>
    <t>20143229816 - EMPRESA EDITORA EL COMERCIO S.A.</t>
  </si>
  <si>
    <t>SERVICIO DE IMPRESIÓN DE DATA VARIABLE Y FIJA, MODULADO Y EMBALAJE DE INSTRUMENTOS DE EVALUACIÓN DEL PROYECTO: APLICACIÓN Y CAPTURA DE DATOS DE LOS INSTRUMENTOS DE EVALUACIÓN PARA LOS CONCURSOS PÚBLICOS DE INGRESO A LA CARRERA PÚBLICA MAGISTERIAL 2021 Y PARA EL ACCESO AL CARGO DE DIRECTOR DE LAS UNIDADES DE GESTIÓN EDUCATIVA LOCAL 2020</t>
  </si>
  <si>
    <t>CP 01-2021-INEI-1</t>
  </si>
  <si>
    <t>20371828851 - QUAD/GRAPHICS PERÚ S.R.L</t>
  </si>
  <si>
    <t>OFICIO N° 2308-2021 INEI/OTPP-OEPRE SERVICIO DE MARKETING DIGITAL PARA EL PROYECTO EDA (ITEMS 2 Y 3)</t>
  </si>
  <si>
    <t>OFICIO N°2299-2021 INEI/OTPP-OEPRE SERVICIO DE TRANSPORTE (AUTOS) PARA PERSONAL DE LA OPERACION DE CAMPO DEL PROYECTO EDNOM</t>
  </si>
  <si>
    <t>20601814898 - YATS TRANSPORT S.A.C.</t>
  </si>
  <si>
    <t>ADQUISICIÓN DE COMBUSTIBLE DIÉSEL B5 S50 PARA VEHÍCULOS DE LA SEDE CENTRAL DEL INEI</t>
  </si>
  <si>
    <t>AS 13-2021-INEI-1</t>
  </si>
  <si>
    <t>20370508659 - GRIFO J.H.P. E.I.R.LTDA</t>
  </si>
  <si>
    <t>EN EJECUCION</t>
  </si>
  <si>
    <t>OFICIO N° 0325-2021-INEI/OTPP-OEPRE, ADQUISICION DE SUMINISTROS MEDICOS (GASA ESTERIL)</t>
  </si>
  <si>
    <t>20555143487 - CORPORACION ABANTO'S S.A.C. DIVISION LABORATORIO</t>
  </si>
  <si>
    <t>OFICIO N°2197-2021-INEI/OTPP-OEPRE: ADQUISICION DE TONER PARA LA EVALUACION DOCENTE</t>
  </si>
  <si>
    <t>ADQUISICIÓN DE SUMINISTROS MÉDICOS PARA LA ENCUESTA DEMOGRÁFICA Y DE SALUD FAMILIAR ÍTEM 2: SOBRES DE GASA ESTÉRIL (5 UNID. POR SOBRE) X CAJA 100 SOBRES</t>
  </si>
  <si>
    <t>AS 01-2021-INEI-2</t>
  </si>
  <si>
    <t>20555143487 - CORPORACIÓN ABANTO´S S.A.C. DIVISIÓN LABORATORIO</t>
  </si>
  <si>
    <t>OFICIO 2421-2021-INEI/OTPP-OEPRE- SERVICIO DE MENSAJERIA EDNOM</t>
  </si>
  <si>
    <t>OFICIO N°2197-2021-INEI/OTPP-OEPRE:ADQUISICION DE UTILES PARA LA AEVALUACION DOCENTE- EDNOM</t>
  </si>
  <si>
    <t>20601710308 - CORPORACION REYSANA BIENESTAR S.R.L.</t>
  </si>
  <si>
    <t>OBJETO: ALQUILER DE LOCAL DE LA SEDE LA LIBERTAD - TRUJILLODEL PROYECTO EDA MESES DE ALQUILER: 3 MESES SECUENCIA DE PAGO: UNICO PAGO FORMA DE PAGO: PREVIA CONFORMIDAD DEL AREA DEUSUARIA</t>
  </si>
  <si>
    <t>10404399077 - GAVIDIA JOHANSON ROGER LIZANDRO</t>
  </si>
  <si>
    <t>ALQUILER DE LOCAL DE LAS SEDE PIURA DEL PROYECTO EDA 2021 OFICIO N° 2435-2021-INEI/OTPP-OEPRE</t>
  </si>
  <si>
    <t>10026167049 - PERALTA CORONADO JOSE FRANCISCO</t>
  </si>
  <si>
    <t>ALQUILER DE LOCAL DE LAS SEDE SAN MARTIN-MOYOBAMBA DEL PROYECTO EDA 2021 OFICIO N° 2435-2021-INEI/OTPP-OEPRE</t>
  </si>
  <si>
    <t>10008187725 - OCHOA MENDOZA BELDAD</t>
  </si>
  <si>
    <t>ALQUILER DE LOCAL DE LAS SEDE TUMBES DEL PROYECTO EDA 2021 OFICIO N° 2435-2021-INEI/OTPP-OEPRE</t>
  </si>
  <si>
    <t>10002038736 - MACAS DE GRANADOS MARIA MERCEDES</t>
  </si>
  <si>
    <t>ALQUILER DE LOCAL DE LAS SEDE REGION LIMA HUACHO DEL PROYECTO EDA 2021 OFICIO N° 2435-2021-INEI/OTPP-OEPRE</t>
  </si>
  <si>
    <t>10707480411 - POZO COTOS ANGELA DEL ROSARIO</t>
  </si>
  <si>
    <t>EMISION DE PASAJES AEREOS - EDNOM CANTIDAD : 24 RUTAS: VAR IAS AREA USUARIA: SUB JEFATURA - EDNOM</t>
  </si>
  <si>
    <t>ALQUILER DE LOCAL DE LAS SEDE MOQUEGUA DEL PROYECTO EDA 2021 OFICIO N° 2470-2021-INEI/OTPP-OEPRE</t>
  </si>
  <si>
    <t>10402492002 - HURTADO SOTO MILNER ALDO</t>
  </si>
  <si>
    <t>ALQUILER DE LOCAL DE LAS SEDE LIMA CENTRO DEL PROYECTO EDA 2021 OFICIO N° 2470-2021-INEI/OTPP-OEPRE</t>
  </si>
  <si>
    <t>20153251194 - ESCLAVAS DEL SAGRADO CORAZON DE JESUS</t>
  </si>
  <si>
    <t>ALQUILER DE LOCAL DE LAS SEDE LIMAS SUR DEL PROYECTO EDA 2021 OFICIO N° 2470-2021-INEI/OTPP-OEPRE</t>
  </si>
  <si>
    <t>10106784464 - SOSA CORDOVA ADILBERTA</t>
  </si>
  <si>
    <t>OFICIO Nº 2492-2021-INEI/OTPP-OEPRE - SERVICIO DE PARAMEDICOS PARA EL PROYECTO EDNOM 2021</t>
  </si>
  <si>
    <t>20536428969 - HEALTH PERUVIAN BUSINESS EPESALUD S.A.C.</t>
  </si>
  <si>
    <t>Alquiler de local de la sede Lambayeque del proyecto EDA 2021, Oficio N°2506-2021-INEI/OTPP-OEPRE</t>
  </si>
  <si>
    <t>10164119098 - PADILLA CORREA LELIS EDILBERTO</t>
  </si>
  <si>
    <t>SERVICIO DE SUSCRIPCIÓN ANUAL EN LÍNEA A PLATAFORMA VIRTUAL VIDEOCONFERENCIA PARA LA DIRECCIÓN NACIONAL DE CENSOS Y ENCUESTAS, DIRECCIÓN TÉCNICA DE DEMOGRAFÍA E INDICADORES SOCIALES Y OFICINA TÉCNICA DE INFORMÁTICA</t>
  </si>
  <si>
    <t>AS 16-2021-INEI-1</t>
  </si>
  <si>
    <t>20521435357 - XENTIC S.A.C</t>
  </si>
  <si>
    <t>SERVICIO DE SEGUROS CONTRA ACCIDENTES PARA LA APLICACIÓN Y CAPTURA DE DATOS DE LOS INSTRUMENTOS DE EVALUACIÓN PARA EL CONCURSO PÚBLICO PARA EL ASCENSO DE ESCALA DE LOS PROFESORES DE EDUCACIÓN BÁSICA EN LA CARRERA PÚBLICA MAGISTERIAL Y PARA LA EVALUACIÓN EXCEPCIONAL DE INGRESO DE LOS PROFESORES DEL MINISTERIO DE DEFENSA A LA CARRERA PÚBLICA MAGISTERIAL DE LA LEY DE REFORMA MAGISTERIAL 2021</t>
  </si>
  <si>
    <t>AS 17-2021-INEI-1</t>
  </si>
  <si>
    <t>OFICIO Nº 2341 -2021-INEI/OTPP-OEPRE-ADQUISION DE ALIMENTOSPARA EL EDNOM</t>
  </si>
  <si>
    <t>COMPRE 2-2021-INEI-1</t>
  </si>
  <si>
    <t>20602769560 - DISTRIBUIDOR Y ALIMENTOS FABRICIO E.I.R.L.</t>
  </si>
  <si>
    <t>OFICIOS n° 2192 Y 2559 iINEI/OTPP-OEPRE SERVICIO DE PLAN DEVOS NACIONAL ILIMITADO Y PLAN DE DATOS PARA LA ENEDU</t>
  </si>
  <si>
    <t>20543254798 - VIETTEL  PERU  S.A.C.</t>
  </si>
  <si>
    <t>OFICIO 2547 -2021-INEI/OTPP-OEPRE- SERVICIO TRANSPORTE DE CARGA A NIVEL NACIONAL EN LA ENAHO</t>
  </si>
  <si>
    <t>20563378060 - MULTISERVICIOS LAM-CARGO S.A.C. - MSLC-SAC</t>
  </si>
  <si>
    <t>OFICIO N°2197-2021-INEI/OTPP-OEPRE: ADQUISICION DE UTILES PARA LA EVALUACION DOCENTE</t>
  </si>
  <si>
    <t>SERVICIO DE TRASLADO DE MANUALES DE CAPACITACIÓN, ÚTILES Y MATERIALES DE APLICACIÓN DEL PROYECTO: APLICACIÓN Y CAPTURA DE DATOS DE LOS INSTRUMENTOS DE EVALUACIÓN PARA LOS CONCURSOS PÚBLICOS DE INGRESO A LA CARRERA PÚBLICA MAGISTERIAL 2021 Y PARA EL ACCESO AL CARGO DE DIRECTOR DE LAS UNIDADES DE GESTIÓN EDUCATIVA LOCAL  2020</t>
  </si>
  <si>
    <t>AS 15-2021-INEI-1</t>
  </si>
  <si>
    <t>20523109899 - OPERADOR LOGÍSTICO TORRES S.A.C</t>
  </si>
  <si>
    <t>OFICIO N° 2597 -2021-INEI/OTPP-OEPRE, CCP ADQUISICION DE ALIMENTOS META 057 - EDA .</t>
  </si>
  <si>
    <t>20538643921 - AG BUSINESS S.A.C</t>
  </si>
  <si>
    <t>OFICIO N°2197-2021-INEI/OTPP-OEPRE: ADQUISICION DE TONER CF325X PARA LA EDNOM</t>
  </si>
  <si>
    <t>20606210940 - MEGAVAL GROUP SOCIEDAD ANONIMA CERRADA</t>
  </si>
  <si>
    <t>ADQUISICIÓN DE SUMINISTROS MÉDICOS PARA LA ENCUESTA DEMOGRÁFICA Y DE SALUD FAMILIAR - (ÍTEM 3: GUANTES DE LÁTEX DESCARTABLE TALLA XS)”</t>
  </si>
  <si>
    <t xml:space="preserve">AS 01-2021-INEI-3 </t>
  </si>
  <si>
    <t>20607197955 - YAJEMA DROGUERÍAS S.A.C</t>
  </si>
  <si>
    <t>ADQUISICIÓN DE ALCOHOL EN GEL 70° DE 250 ML PARA EL PROYECTO APLICACIÓN Y CAPTURA DE DATOS DE LOS INSTRUMENTOS DE EVALUACIÓN PARA EL CONCURSO PÚBLICO PARA EL ASCENSO DE ESCALA DE LOS PROFESORES DE EDUCACIÓN BÁSICA EN LA CARRERA PÚBLICA MAGISTERIAL Y PARA LA EVALUACIÓN EXCEPCIONAL DE INGRESO DE LOS PROFESORES DEL MINISTERIO DE DEFENSA A LA CARRERA PÚBLICA MAGISTERIAL DE LA LEY DE REFORMA MAGISTERIAL  2021</t>
  </si>
  <si>
    <t xml:space="preserve">SUBASTA INVERSA ELECTRONICA </t>
  </si>
  <si>
    <t xml:space="preserve">SIE 04-2021-INEI-1 </t>
  </si>
  <si>
    <t>20605400150 - JL VENTAS Y SERVICIOS S.A.C.</t>
  </si>
  <si>
    <t>SERVICIO DE ALQUILER DE AMBULANCIAS PARA LA EDNOM. OFICIO N° 2658-2021-INEI/OTPP-OEPRE</t>
  </si>
  <si>
    <t>OFICIO 2674 -2021-INEI/OTPP-OEPRE - SERVICIO DE TRASLADO DE PERSONAL Y CARGA META 0057 - EDA 2021</t>
  </si>
  <si>
    <t>20516609193 - EMPRESA DE TRANSPORTE BALDEON HUARI SRL - E.T.B.H. SRL</t>
  </si>
  <si>
    <t>20291772286 - C.M.V. SERVICIO EJECUTIVO S.A</t>
  </si>
  <si>
    <t>20601267463 - TRANSPORTE VALLE FORTALEZA E.I.R.L.</t>
  </si>
  <si>
    <t>OFICIO Nº 2399-2021-INEI/OTPP-OEPRE, SERVICIO DE SEGURO MÉDICO FAMILIAR, MES DE OCTUBRE - NOVIEMBRE (ADENDA N° 01 AL CONTRATO N° 009-2020-INEI- ADICIONAL)</t>
  </si>
  <si>
    <t>ORDEN DE SERVICIO - ADICIONAL</t>
  </si>
  <si>
    <t>20100041953 - RIMAC SEGUROS Y REASEGUROS</t>
  </si>
  <si>
    <t>OFICIO Nº 2686 -2021-INEI/OTPP-OEPRE "SERVICIO DE ALQUILER DE SILLA DE RUEDAS PARA EL PROYECTO EDNOM 2021"</t>
  </si>
  <si>
    <t>20552750765 - INDUSTRIA ARGEMEDIC E.I.R.L.</t>
  </si>
  <si>
    <t>OFICIO N° 2518-2021-INEI/OTPP-OEPRE ADQUISICION DE MATERIALES DE LIMPIEZA PARA EL INEI</t>
  </si>
  <si>
    <t>20519272815 - JP INVERSIONES GENERALES EMPRESA INDIVIDUAL DE RESPONSABILIDAD LIMITADA</t>
  </si>
  <si>
    <t>OFICIO N°2197-2021-INEI/OTPP-OEPRE: ADQUISICION DE UTILES YMATERIALES PARA LA EDNOM</t>
  </si>
  <si>
    <t>20503681146 - OFIUTILES DISTRIBUIDORA S.R.L</t>
  </si>
  <si>
    <t>ALQUILER DE LOCAL DE LA SEDE OPERATIVA CALLAO , PAGO UNICO PAGO OFICIO N° 2470-2021-INEI/OTPP-OEPRE</t>
  </si>
  <si>
    <t>10254889208 - QUEYPO RONDON JENY MARY</t>
  </si>
  <si>
    <t>1-CANTIDAD: EMISION DE VEINTIDOS (22) BOLETOS ELECTRONICOS 2-ITINERARIO: VARIAS RUTAS 3-MOTIVO: PARA EL PERSONAL QUE V IAJARA PARA REALIZAR LA SUPERVISION DEL CURSO DE CAPACITACION DE NIVEL III DE LA EDNOM. 4-AREA USUARIA: SJE 5-FORMA DE PAGO: PREVIA EMI</t>
  </si>
  <si>
    <t>SERVICIO DE IMPRESIÓN DE MANUALES, PROTOCOLOS PARA LA CAPACITACIÓN Y ANEXOS PARA LA OPERACIÓN DE CAMPO DEL PROYECTO: APLICACIÓN Y CAPTURA DE DATOS DE LOS INSTRUMENTOS DE EVALUACIÓN PARA EL CONCURSO PÚBLICO PARA EL ASCENSO DE ESCALA DE LOS PROFESORES DE EDUCACIÓN BÁSICA EN LA CARRERA PÚBLICA MAGISTERIAL Y PARA LA EVALUACIÓN EXCEPCIONAL DE INGRESO DE LOS PROFESORES DEL MINISTERIO DE DEFENSA A LA CARRERA PÚBLICA MAGISTERIAL DE LA LEY DE REFORMA MAGISTERIAL 2021</t>
  </si>
  <si>
    <t xml:space="preserve">AS 20-2021-INEI-1 </t>
  </si>
  <si>
    <t>20604448566 - EDITORIAL SAN SEBASTIÁN E.I.R.L</t>
  </si>
  <si>
    <t>CONTRATACIÓN DEL SERVICIO DE SEGURO MÉDICO FAMILIAR 2021-2022, PARA LOS TRABAJADORES DEL DECRETO LEGISLATIVO N° 276 DEL INSTITUTO NACIONAL DE ESTADÍSTICA E INFORMÁTICA - INEI”</t>
  </si>
  <si>
    <t>CP 03-2021-INEI-1</t>
  </si>
  <si>
    <t>20202380621 - MAPFRE PERÚ COMPAÑÍA DE SEGUROS Y REASEGUROS S.A.</t>
  </si>
  <si>
    <t>ALQUILER DE LOCAL DE LA SEDE LA BRASIL PAGO CORRESPONDIENTE A LOS MESES DE NOVIEMREB Y DICIEMBRE OFICIO N° 2802-2021-INEI/OTPP-OPRE</t>
  </si>
  <si>
    <t>OFICIO 2766-2021-INEI/OTPP-OEPRE - SERVICIO DE MENSAJERIA ANIVEL NACIONAL PARA LA ENEDU</t>
  </si>
  <si>
    <t>SERVICIO DE ALQUILER DE UNIDADES VEHICULARES PARA LAS PRACTICAS DE CAMPO DE LOS CURSOS DE CAPACITACION Y ESTANDARIZACION DE LA ENDES</t>
  </si>
  <si>
    <t xml:space="preserve">AS 18-2021-INEI-1 </t>
  </si>
  <si>
    <t>20516609193 - EMPRESA DE TRANSPORTE BALDEON HUARI S.R.L. - E.T.B.H. S.R.L.</t>
  </si>
  <si>
    <t>SERVICIO DE ALQUILER, INSTALACIÓN Y DESINSTALACIÓN DE TOLDOS PARA EL PROYECTO: APLICACIÓN Y CAPTURA DE DATOS DE LOS INSTRUMENTOS DE EVALUACIÓN PARA LOS CONCURSOS PÚBLICOS DE INGRESO A LA CARRERA PÚBLICA MAGISTERIAL 2021 Y PARA EL ACCESO AL CARGO DE DIRECTOR DE LAS UNIDADES DEL GESTIÓN EDUCATIVA LOCAL 2020</t>
  </si>
  <si>
    <t xml:space="preserve">AS 22-2021-INEI-1 </t>
  </si>
  <si>
    <t>20607486604 - PRODUCCIONES GOLD S.A.C</t>
  </si>
  <si>
    <t>SERVICIO DE MANTENIMIENTO CORRECTIVO DE ENCOLADORA Y COMPAGINADORA DE IMPRENTA DEL INEI. OFICIO N° 2806-2021-INEI/OTPP-OEPRE</t>
  </si>
  <si>
    <t>SERVICIO DE DISEÑO, IMPRESIÓN CON DATA VARIABLE, MODULADO, CAPTURA DE DATOS, CONSISTENCIA, CALIFICACIÓN Y ENTREGA DE BASE DE DATOS E IMÁGENES DE FICHAS ÓPTICAS DEL PROYECTO: APLICACIÓN Y CAPTURA DE DATOS DE LOS INSTRUMENTOS DE EVALUACIÓN PARA EL CONCURSO PÚBLICO PARA EL ASCENSO DE ESCALA DE LOS PROFESORES DE EDUCACIÓN BÁSICA EN LA CARRERA PÚBLICA MAGISTERIAL DE LA LEY DE REFORMA MAGISTERIAL - 2021 (Anexo 09)”</t>
  </si>
  <si>
    <t>CP 04-2021-INEI-1</t>
  </si>
  <si>
    <t>20431995281 - POLYSISTEMAS CORP. SOCIEDAD ANÓNIMA CERRADA</t>
  </si>
  <si>
    <t>OFICIO N°2552-2021-INEI/OTPP-OEPRE: ADQUISICION DE UTILES YMATERIALES PARA LA EDA</t>
  </si>
  <si>
    <t>20600668791 - PAPELERIA REAL OFFICE E.I.R.L.</t>
  </si>
  <si>
    <t>SERVICIO DE ALQUILER DE LOCAL DE LA SEDE PARROQUIA MARIA AUXILIADORA.PAGO CORRESPOPONDIENTE AL MES DE NOVIEMBRE DEL 2021 OFICIO N° 2862-2021-INEI/OTPP-OEPRE</t>
  </si>
  <si>
    <t>20144116829 - PARROQUIA MARIA AUXILIADORA</t>
  </si>
  <si>
    <t>SERVICIO DE TRASLADO DE CAJAS CON CUADERNILLOS DE PRUEBAS (CONFIDENCIAL) HACIA EL LOCAL DE LA EMPRESA DE CAPTURA DE DATOS DEL PROYECTO: APLICACIÓN Y CAPTURA DE DATOS DE LOS INSTRUMENTOS DE EVALUACIÓN PARA LOS CONCURSOS PÚBLICOS DE INGRESO A LA CARRERA PÚBLICA MAGISTERIAL - 2021 Y PARA EL ACCESO AL CARGO DE DIRECTOR DE LAS UNIDADES DE GESTIÓN EDUCATIVA LOCAL-2020</t>
  </si>
  <si>
    <t xml:space="preserve">AS 23-2021-INEI-1 </t>
  </si>
  <si>
    <t>20524879191 - J &amp; J TRANSPORTES Y SOLUCIONES INTEGRALES S.A.C.</t>
  </si>
  <si>
    <t>SERVICIO DE IMPRESIÓN DE DATA VARIABLE Y FIJA, MODULADO Y EMBALAJE DE INSTRUMENTOS DE EVALUACIÓN (ANEXO 6) DEL PROYECTO APLICACIÓN Y CAPTURA DE DATOS DE LOS INSTRUMENTOS DE EVALUACIÓN PARA EL CONCURSO PÚBLICO PARA EL ASCENSO DE ESCALA DE LOS PROFESORES DE EDUCACIÓN BÁSICA EN LA CARRERA PÚBLICA MAGISTERIAL Y PARA LA EVALUACIÓN EXCEPCIONAL DE INGRESO DE LOS PROFESORES DEL MINISTERIO DE DEFENSA A LA CARRERA PÚBLICA MAGISTERIAL DE LA LEY DE REFORMA MAGISTERIAL - 2021</t>
  </si>
  <si>
    <t>CONCURSO PÚBLICO</t>
  </si>
  <si>
    <t>CP 05-2021-INEI-1</t>
  </si>
  <si>
    <t>20131369981 - ENOTRIA S.A.</t>
  </si>
  <si>
    <t>SERVICIO DE TRASLADO DE MANUALES DE CAPACITACIÓN, ÚTILES Y MATERIALES DE LA APLICACIÓN DEL PROYECTO: APLICACIÓN Y CAPTURA DE DATOS DE LOS INSTRUMENTOS DE EVALUACIÓN PARA EL CONCURSO PÚBLICO PARA EL ASCENSO DE ESCALA DE LOS PROFESORES DE EDUCACIÓN BÁSICA EN LA CARRERA PÚBLICA MAGISTERIAL Y PARA LA EVALUACIÓN EXCEPCIONAL DE INGRESO DE LOS PROFESORES DEL MINISTERIO DE DEFENSA A LA CARRERA PÚBLICA MAGISTERIAL DE LA LEY DE REFORMA MAGISTERIAL2021</t>
  </si>
  <si>
    <t>AS 21-2021-INEI-1</t>
  </si>
  <si>
    <t>20601701503 - P &amp; M COURIER EXPRESS S.A.C.</t>
  </si>
  <si>
    <t>OFICIO Nº 2933 -2021-INEI/OTPP-OEPRE "ADQUISICION DE ZAPATILLAS DE CABALLERRO PARA LOS TRABAJADORES DEL DECRETO LEGISLATIVO N° 276 "</t>
  </si>
  <si>
    <t>20417531026 - TRIATHLON S.A.C.</t>
  </si>
  <si>
    <t>OFICIO Nº 2933 -2021-INEI/OTPP-OEPRE "ADQUISICION DE CHALECOS DE DAMAS Y CABALLEROS PARA LOS TRABAJADORES DEL DECRETO LEGISLATIVO N° 276"</t>
  </si>
  <si>
    <t>20341191476 - CONSORCIO CAROLINA S.A.C.</t>
  </si>
  <si>
    <t>OFICIO Nº 2933 -2021-INEI/OTPP-OEPRE "ADQUISICION DE CASACAS DE CABALLERO PARA LOS TRABAJADORES DEL DECRETO LEGISLATIVO N° 276"</t>
  </si>
  <si>
    <t>OFICIO Nº 2933 -2021-INEI/OTPP-OEPRE "ADQUISICION DE CASACAS DE DAMA PARA LOS TRABAJADORES DEL DECRETO LEGISLATIVO N° 276"</t>
  </si>
  <si>
    <t>20546876722 - CORPORACION CRIMOC SOCIEDAD ANONIMA CERRADA - CORPORACION CRIMOC S.A.C.</t>
  </si>
  <si>
    <t>SERVICIO DE IMPRESION DE DOCumento COMPENDIO ESTADISTICO DEL PERU 2021. oFicIo nª 2947-2021-inei/oTPp-oEPre</t>
  </si>
  <si>
    <t>SERVICIO DE PUBLICIDAD EN RADIOS PARA LA CONVOCATORIA DEL PROYECTO: APLICACIÓN Y CAPTURA DE DATOS DE LOS INSTRUMENTOS DE EVALUACIÓN PARA EL CONCURSO PÚBLICO PARA EL ASCENSO DE ESCALA DE LOS PROFESORES DE EDUCACIÓN BÁSICA EN LA CARRERA PÚBLICA MAGISTERIAL Y PARA LA EVALUACIÓN EXCEPCIONAL DE INGRESO DE LOS PROFESORES DEL MINISTERIO DE DEFENSA A LA CARRERA PÚBLICA MAGISTERIAL DE LA LEY DE REFORMA MAGISTERIAL - 2021</t>
  </si>
  <si>
    <t>CONTRATACION DIRECTA</t>
  </si>
  <si>
    <t>CD 08-2021-INEI-1</t>
  </si>
  <si>
    <t>20492353214 - GRUPORPP SOCIEDAD ANÓNIMA CERRADA</t>
  </si>
  <si>
    <t>OFICIO N° 2985-2021 INEI/OTPP-OEPRE SERVICIO DE SOPORTE Y MANTENIMIENTO DE PLATAFORMA DE VIRTUALIZACION DE LA MARCA VMWARE</t>
  </si>
  <si>
    <t>SERVICIO DE AMBULANCIA PARA LA EDA. OFICIO N° 2975-2021-INEI/OTPP-OEPRE</t>
  </si>
  <si>
    <t>Crédito presupuestario para el pago de energía eléctrica de la sede Iquique para los meses de octubre, noviembre y diciembre del proyecto EDNOM</t>
  </si>
  <si>
    <t>OFICIO Nº 3047-2021-INEI/OTPP-OEPRE - ADQUISICION DE DISCOSDUROS PARA LOS SERVIDORES DEL INEI</t>
  </si>
  <si>
    <t>20477755667 - NET-WORK EQUIPOS &amp; SOLUCIONES S.A.C.</t>
  </si>
  <si>
    <t>OFICIO Nº 3085 -2021-INEI/OTPP-OEPRE "CONTRATACION DEL SERVICIO DE RECOJO, NOTIFICACION Y ENTREGA DE DOCUMENTOS PARA LADTIE"</t>
  </si>
  <si>
    <t>OFICIO Nº 3101 -2021-INEI/OTPP-OEPRE "Adquisición de botellas tomatodo de plástico para la ENAPRES"</t>
  </si>
  <si>
    <t>20602519709 - VINILO PUBLICIDAD S.A.C.</t>
  </si>
  <si>
    <t>OFICIO Nº 2993-2021-INEI/OTPP-OEPRE - ADQUISICION DE ESCANER PARA EL INEI</t>
  </si>
  <si>
    <t>20553450749 - GRUPO VENTURA PERU S.A.C.</t>
  </si>
  <si>
    <t>OFICIO Nº 3068-2021-INEI/OTPP-OEPRE - ADQUISICION DE LAPTOP PARA EL INEI</t>
  </si>
  <si>
    <t>20518992296 - INVERSIONES TECNOLOGICAS DEL PERU S.A.C.</t>
  </si>
  <si>
    <t>SERVICIO DE IMPRESION DE CALENDARIOS DE ESCRITORIO PARA EL INEI. OFICIO N° 3128-2021-INEI/OTPP-OEPRE</t>
  </si>
  <si>
    <t>Oficio 3125-2021-INEI/OTPP-OEPRE - CCP Renovación de Licenciamiento ARCGIS</t>
  </si>
  <si>
    <t>20101984291 - TELEMATICA S A</t>
  </si>
  <si>
    <t>OFICIO N°3126-2021-INEI-OTPP-OEPRE - CCP RENOVACION DE LICENCIAMIENTO ENVI.</t>
  </si>
  <si>
    <t>OFICIO 3165-2021-INEI/OTPP-OEPRE ADQUISICION DE SWITCH DE BORDE</t>
  </si>
  <si>
    <t>OFICIO N° 3152-2021-INEI/OTPP-OEPRE, ADQUISICION DE INDUMENTARIAS (PONCHOS) PARA LAS ENCUESTAS DE LA DIRECCION NACIONALDE CENSOS Y ENCUESTAS.</t>
  </si>
  <si>
    <t>20474457363 - SDS UNIFORMES &amp; PUBLICIDAD S.A.C.</t>
  </si>
  <si>
    <t>OFICIO N°3069-2021-INEI/OTPP-OEPRE - ADQ. DE SEIS (06) EQUIPOS DE AIRES ACONDICIONADOS DE 60,000BTU PARA EL INEI</t>
  </si>
  <si>
    <t>20606256486 - FIMAV PERU E.I.R.L</t>
  </si>
  <si>
    <t>SERVICIO DE INSTALACION Y DESINSTALACION DE TOLDOS DE MANERA SIMULTANEA EN 36 LOCALES DE LIMA METROPOLITANA Y CALLAO EN EL MARCO DEL PROYECTO: APLICACIÓN Y CAPTURA DE DATOS DE LOS INSTRUMENTOS DE EVALUACIÓN PARA EL CONCURSO PÚBLICO PARA EL ASCENSO DE ESCALA DE LOS PROFESORES DE EDUCACIÓN BÁSICA EN LA CARRERA PÚBLICA MAGISTERIAL Y PARA LA EVALUACIÓN EXCEPCIONAL DE INGRESO DE LOS PROFESORES DEL MINISTERIO DE DEFENSA A LA CARRERA PÚBLICA MAGISTERIAL DE LA LEY DE REFORMA MAGISTERIAL - 2021</t>
  </si>
  <si>
    <t>AS 24-2021-INEI-1</t>
  </si>
  <si>
    <t>OFICIO 3171-2021-INEI/DTIE ADQUISICION DE INDUMENTARIA (CASACA, GORRO, MALETIN) PARA PERSONAL DE LA DTIE</t>
  </si>
  <si>
    <t>20545677661 - AACSA INVERSIONES SOCIEDAD COMERCIAL DE RESPONSABILIDAD LIMITADA-AACSA IN S.R.L.</t>
  </si>
  <si>
    <t>OFICIO Nº 3163-2021-INEI/OTPP-OEPRE - ADQUISICION DE UN SERVIDOR DELL POWER EDGE PARA LA OFICINA TECNICA DE INFORMATICA</t>
  </si>
  <si>
    <t>OFICIO Nº 3199 -2021-INEI/OTPP-OEPRE "Adquisición de zapatillas para damas, para los trabajadores del D.L 276"</t>
  </si>
  <si>
    <t>OFICIO Nº 3068 -2021-INEI/OTPP-OEPRE "ADQUISICION DE CPU PARA EL INEI"</t>
  </si>
  <si>
    <t>20551755275 - COMPUSOFT DATA S.A.C.</t>
  </si>
  <si>
    <t>OFICIO 3068-2021-INEI/OTPP-OEPRE ADQUISICION DE IMPRESORA MULTIFUNCIONAL B/N PARA EL INEI</t>
  </si>
  <si>
    <t>OFICIO Nº 3068 -2021-INEI/OTPP-OEPRE "ADQUISICION DE 50 MONITORES PARA EL INEI"</t>
  </si>
  <si>
    <t>OFICIO N° 3124-2021 INEI/OTIN SERVICIO DE DETECCION E ILIMINACION DE BVIRUS, RASOMWARE, GUSANOS, ANTIESPAM, TROYANOS Y VEREDICTOS DE MALWARER EN LA NUBE PARA EL INEI</t>
  </si>
  <si>
    <t>20546371108 - JL SOFT SOLUCIONES INTEGRALES S.A.C</t>
  </si>
  <si>
    <t>SERVICIO DE CAPACITACION A PERSONAL DEL INEI (PLANEAMIENTO ESTRATEGICO, CONTRATACIONES CON EL ESTADO Y SISTEMAS SIGA SIAF y SEACE. OFICIO N° 3193-2021-INEI/OTPP-OEPRE</t>
  </si>
  <si>
    <t>20607097268 - CENTRO DE CAPACITACION Y ASESORIA EN DIRECCION PUBLICA S.A.C.</t>
  </si>
  <si>
    <t>SERVICIO DE CAPACITACION A PERSONAL DEL INEI( Curso de Herramientas y Tecnicas de Comunicación Institucional, Curso Redaccion Profesional). OFICIO Nª 3193-2021-INEI/OTPP-OEPRE.</t>
  </si>
  <si>
    <t>20126009501 - UNIVERSIDAD JAIME BAUSATE Y MEZA</t>
  </si>
  <si>
    <t>OFICIO N°3121-2021-INEI/OTPP-OEPRE: ADQUISICION DE LONCHERADE TELA PARA LA ENAPRES</t>
  </si>
  <si>
    <t>OFICIO N° 778-2021 I NEI/OTPP-OEPRE SERVICIO DE GARANTIA Y SOPORTE TECNICO DE SERVIDOR DE LA MARCA DELL DEL INEI para la DNCN</t>
  </si>
  <si>
    <t>OFICIO N°2814-2021-INEI/OTPP-OEPRE: ADQUISICION DE TONER HPCF237X PARA LA EDA</t>
  </si>
  <si>
    <t>20513909030 - J &amp; S SUMINISTROS SOCIEDAD COMERCIAL DE RESPONSABILIDAD LIMITADA - J &amp; S SUMINISTROS S.R.L</t>
  </si>
  <si>
    <t>OFICIO N° 3156-2021-INEI/OTPP-OEPRE, SERVICIO DE TRASLADO DE CAJAS CON MATERIALES E INSTRUMENTOS PARA EL PROYECTO: EDA</t>
  </si>
  <si>
    <t>OFICIO Nº 3262 -2021-INEI/OTPP-OEPRE "ADQUISICION DE ACCESORIOS DE TABLETS PARA ENDES Y ENAHO" - FUNDA PARA TABLET</t>
  </si>
  <si>
    <t>CONTRATACIÓN DEL SERVICIO DE SUSCRIPCIÓN Y SOPORTE DE LINUX EMPRESARIAL PARA LOS SERVIDORES DEL INSTITUTO NACIONAL DE ESTADÍSTICA E INFORMÁTICA</t>
  </si>
  <si>
    <t xml:space="preserve">AS 12-2020-INEI-1 </t>
  </si>
  <si>
    <t>20522859410 - SOAINT PERU S.A.C.</t>
  </si>
  <si>
    <t>OFICIO Nº 3299 -2021-INEI/OTPP-OEPRE "ADQUISICION DE EQUIPOS BIOMÉDICOS (TALLIMETRO MOVIL) PARA LA ENCUESTA ENDES"</t>
  </si>
  <si>
    <t>20189254602 - DISEÑOS FLORES SOCIEDAD DE RESPONSABILIDAD LIMITADA</t>
  </si>
  <si>
    <t>OFICIO N° 3343-2021 INEI/OTPP-OEPRE ADQUISCION DE LICENCIA MICROSOFT EXCHANGE SERVER (ITEM1)</t>
  </si>
  <si>
    <t>20507021469 - DOCUMENTO Y PUNTO S.A.C.</t>
  </si>
  <si>
    <t>OFICIO Nº 3326-2021-INEI/OTPP-OEPRE - ADQUISICION DE BATERIAS EXTERNAS PORTATIL PARA TABLETS DE LA DIRECCION NACIONAL DE CENSOS Y ENCUESTAS: PROYECTOS ENCUESTA NACIONAL DE MERCADOLABORAL - ENCUESTA DEMOGRAFICA Y DE SALUD FAMILIAR</t>
  </si>
  <si>
    <t>OFICIO 3373-2021-INEI/OTPP-OEPRE ADQUISICION DE ALIMENTOS PARA LAS ACTIVIDADES DE PLANIFICACION Y COORDINACION PARA EL CIERRE DEL EJERCICIO FISCAL 2021 Y ELABORACION DE ESTRATEGIAS PARA LAS ACTIVIDADES DEL AÑO 2022 ITEM 1</t>
  </si>
  <si>
    <t>20502257987 - CORPORACION VEGA S.A.C.</t>
  </si>
  <si>
    <t>OFICIO 3373-2021-INEI/OTPP-OEPRE ADQUISICION DE ALIMENTOS PARA LAS ACTIVIDADES DE PLANIFICACION Y COORDINACION PARA EL CIERRE DEL EJERCICIO FISCAL 2021 Y ELABORACION DE ESTRATEGIAS PARA LAS ACTIVIDADES DEL AÑO 2022 ITEM 2 Y 3</t>
  </si>
  <si>
    <t>OFICIO 3373-2021-INEI/OTPP-OEPRE ADQUISICION DE ALIMENTOS PARA LAS ACTIVIDADES DE PLANIFICACION Y COORDINACION PARA EL CIERRE DEL EJERCICIO FISCAL 2021 Y ELABORACION DE ESTRATEGIAS PARA LAS ACTIVIDADES DEL AÑO 2022 ITEM 4 Y 5</t>
  </si>
  <si>
    <t>20523005503 - INDUMAZ DEL PERU EIRL</t>
  </si>
  <si>
    <t>ALQUILER DE LOCAL DE LA SEDE ANTONIO RIBEYRO. OFICIO Nª3200-2021-INEI/OTPP-OEPRE.ADENDA 3</t>
  </si>
  <si>
    <t>20473773156 - COMERCIAL A Y A S.A.C.</t>
  </si>
  <si>
    <t>OFICIO N°3164-2021-INEI/OTPP-OEPRE-ADQUISICION DE CELULARES</t>
  </si>
  <si>
    <t>COMPRE 3-2021-INEI-1</t>
  </si>
  <si>
    <t>20556248444 - CORPORACION EBENEZER PERU S.A.C.</t>
  </si>
  <si>
    <t>OFICIO N°3162-2021-INEI/OTPP-OEPRE: ADQUISICION DE UNA IMPRESORA MULTIFUNCIONAL PARA LA ENAPRES</t>
  </si>
  <si>
    <t>OFICIO Nº 3361-2021-INEI/OTPP-OEPRE - Adquisición de licencia STATA/MP de la Oficina Técnica de Informática (OTIN) del Instituto Nacional de Estadística e Informática.</t>
  </si>
  <si>
    <t>20515241877 - SOFTWARE SHOP PERU S.A.C.</t>
  </si>
  <si>
    <t>Oficio N° 3360-2021-INEI/OTPP-OEPRE - CCP Adquisición de licencia SPSS.</t>
  </si>
  <si>
    <t>OFICIO N° 3402-2021-INEI/OTPP-OEPRE-CCP ADQUISICION DE INDUMENTARIA (CASACA) ENDES, ENAHO, EPE.</t>
  </si>
  <si>
    <t>OFICIO N° 3402-2021-INEI/OTPP-OEPRE-CCP ADQUISICION DE INDUMENTARIA (CHALECO) ENDES, ENAHO, EPE Y ENA</t>
  </si>
  <si>
    <t>OFICIO N° 3402-2021-INEI/OTPP-OEPRE-CCP ADQUISICION DE INDUMENTARIA ENDES, ENAHO, EPE Y ENA</t>
  </si>
  <si>
    <t>20535752771 - TEXTRADING PERU S.A.C</t>
  </si>
  <si>
    <t>OFICIO Nº 3371 -2021-INEI/OTPP-OEPRE "ADQUISICION DE SILLASGIRATORIAS ERGONOMICAS PARA LA OEAS"</t>
  </si>
  <si>
    <t>20544434391 - SERVIMUEBLES CAMIL  S.R.L.</t>
  </si>
  <si>
    <t>OFICIO 3160-2021-INEI/OTPP-OEPRE ADQUSICION DE SISTEMA DE VIDEOCONFERENCIA PARA EL INEI</t>
  </si>
  <si>
    <t>20602308104 - DACER SOCIEDAD ANONIMA CERRADA- DACER S.A.C</t>
  </si>
  <si>
    <t>OFICIO N° 3439-2021 INEI/OTPP-OEPRE SERVICIO DE MANBTENIMIENTO PREVENTIVO DE MAQUINA APILADORA ELECTRICA PARA EL ALMACEN DEL LOCAL DEL INEI</t>
  </si>
  <si>
    <t>20100776562 - MALVEX DEL PERU S A</t>
  </si>
  <si>
    <t>OFICIO Nº 3332-2021-INEI/OTPP-OEPRE - ADQUISICION DE COMPUTADORAS PERSONALES PORTATILES DE ULTIMA GENERACION, PARA REALIZAR TRABAJOS ADMINISTRATIVOS DE LAS DIRECCIONES TÉCNICAS Y NACIONALES DEL INEI</t>
  </si>
  <si>
    <t>20605551590 - PROTECNOLOGIA E.I.R.L.</t>
  </si>
  <si>
    <t>OFICIO N° 3464-2021-INEI/OTPP "ADQUISICION DE CHAQUETAS MEDICAS PARA LA ENCUESTA ENDES"</t>
  </si>
  <si>
    <t>OFICIO Nº 3374 -2021-INEI/OTPP-OEPRE - ADQUISICION DE TRES QUIPOS AIRE ACONDICIONADO.</t>
  </si>
  <si>
    <t>20603228902 - CONSTRUMARK EMPRESA INDIVIDUAL DE RESPONSABILIDAD LIMITADA</t>
  </si>
  <si>
    <t>OFICIO 3486-2021-INEI/OTPP-OEPRE BOMBONES SURTIDOS X 100 GRAPROX</t>
  </si>
  <si>
    <t>20600809441 - JEDAC BIENES Y SERVICIOS S.A.C.</t>
  </si>
  <si>
    <t>OFICIO N°3366-2021-INEI/OTPP-OEPRE - ADQ. DE TINTAS PARA EQUIPOS PLOTTER</t>
  </si>
  <si>
    <t>20600485653 - CORPORACION KALE PERU S.A.C.</t>
  </si>
  <si>
    <t>OFICIO Nº 3436 -2021-INEI/OTPP-OEPRE SERVICIO DE PLANCHADO,PINTURA GENERAL, REVISION Y CAMBIO DE RODAJES DE LOS VEHICULOS EGB-019, EGB-015, EGL-655, EGB-014, EGB-012, EGL-637 Y EGB-049, DEL INEI</t>
  </si>
  <si>
    <t>20601568048 - SERVICIOS GENERALES JAFIRO S.A.C.</t>
  </si>
  <si>
    <t>OFICIO 3467-2021/OTPP-OEPRE-SERVICIO DE INSTALACION DE TECHO PARALA ZONA DE PARQUEO DE DON BOSCO DEL INEI</t>
  </si>
  <si>
    <t>20501346447 - ROGOZ INVERSIONES S.R.L.</t>
  </si>
  <si>
    <t>1-CANTIDAD: EMISION DE VEINTIUN (21) BOLETOS ELECTRONICOS 2-ITINERARIO: VARIAS RUTAS 3-MOTIVO: PARA EL PERSONAL DEL PROYECTO EDA 2021. 4-AREA USUARIA: SJE 5-FORMA DE PAGO: PREV IA EMISION DE LA CONFORMIDAD DEL SERVICIO POR PARTE DEL AREAUSUARIA</t>
  </si>
  <si>
    <t>OFICIO 3478-2021-INEI/OTPP-OEPRE ADQUISICION DE ENGRAPADORAS ELÉCTRICAS ACCIONADA POR PEDAL MAS CABEZAL LOOP PARA LA IMPRENTA DEL INEI</t>
  </si>
  <si>
    <t>20100043573 - MURDOCH SISTEMAS S A</t>
  </si>
  <si>
    <t>OFICIO N° 3431-2021 INEI/OTPP-OEPRE SERVICIO DE IMPLEMENTACION DE LA HERRAMOIENTA DE GESTION DE DATOS</t>
  </si>
  <si>
    <t>20547467257 - GRUPO OSALMA-CONSULTORES &amp; ASOCIADOS S.A.C.</t>
  </si>
  <si>
    <t>OFICIO N°3482-2021-INEI/OTPP-OEPRE: ADQUISICION DE SISTEMA DE VIDEO VIGILANCIA PARA LA SEDE DE IQUIQUE</t>
  </si>
  <si>
    <t>20600322380 - JC WORLD SECURITY S.A.C.</t>
  </si>
  <si>
    <t>OFICIO N°3503-2021-INEI/OTPP-OEPRE - ADQUISICION DE MICROFONOS CUELLO DE GANSO PARA OTIN</t>
  </si>
  <si>
    <t>20111981044 - SUPPLIES CORPORATION DEL PERU SA</t>
  </si>
  <si>
    <t>OFICIO N°3378-2021-INEI/OTPP-OEPRE - ADQUISICION DE UTILES Y MATERIALES DE OFICINA PARA LA ENA</t>
  </si>
  <si>
    <t>DE ACUERDO AL REQUERIMIENTO: 1-CANTIDAD: EMISION DE DIECINUEVE (19) BOLETOS ELECTRONICOS 2-ITINERARIO: VARIAS RUTAS 3 -MOTIVO: PARA EL PERSONAL DEL PROYECTO EDA 2021. 4-AREA USU ARIA: SJE 5-FORMA DE PAGO: PREVIA EMISION DE LA CONFORMIDAD DEL SERVICIO POR</t>
  </si>
  <si>
    <t>SERVICIO DE MENSAJERIA INSTITUCIONAL A NIVEL LOCAL Y NACIONAL ADENDA N° 1 AL CONTRATO 17-2019-INIE. OS 848 MES DE MARZO DEL 2021</t>
  </si>
  <si>
    <t>20554351540 - CORPORACION MAC COURIER S.A.C.</t>
  </si>
  <si>
    <t>CONTRATACIÓN DEL SERVICIO DE ALQUILER DE LOCAL PARA LA OFICINA DEPARTAMENTAL DE ESTADÍSTICA E INFORMÁTICA DE ANCASH – HUARAZ</t>
  </si>
  <si>
    <t>CD 9-2021-INEI-1</t>
  </si>
  <si>
    <t>1031649705 - MARÍA NIEVES INCHICAQUI DE RAMÍREZ</t>
  </si>
  <si>
    <t>CONTRATACIÓN DE SERVICIO DE SEGURO DE DESHONESTIDAD 3D, MULTIRESGO, VEHÍCULOS Y ACCIDENTES PERSONALES</t>
  </si>
  <si>
    <t>CP 6-2021-INEI-1</t>
  </si>
  <si>
    <t>20202380621 - MAPFRE PERU COMPAÑIA DE SEGUROS Y REASEGUROS S.A</t>
  </si>
  <si>
    <t>OFICIO Nº 3489-2021-INEI/OTPP-OEPRE - ADQ DE CONSUMIBLES PARA EL INEI</t>
  </si>
  <si>
    <t>OFICIO N° 3152-2021-INEI/OTPP-OEPRE, ADQUISICION DE INDUMENTARIAS (POLOS) PARA LAS ENCUESTAS DE LA DIRECCION NACIONAL DE CENSOS Y ENCUESTAS</t>
  </si>
  <si>
    <t>OFICIO Nº 3550 -2021-INEI/OTPP-OEPRE - ADQ DE WEBCAM PARA LA DNCE</t>
  </si>
  <si>
    <t>20606407751 - EXPERTOS EN SOLUCIONES INTEGRALES TIC PERU S.A.C.- EXSOLIN S.A.C.</t>
  </si>
  <si>
    <t>ADQUISICIÓN DE 02 LICENCIAS DEL SOFTWARE SISTEMA DE GESTIÓN DE BASE DE DATOS - SQL SERVER 2019 PARA EL INSTITUTO NACIONAL DE ESTADÍSTICA E INFORMÁTICA</t>
  </si>
  <si>
    <t>AS 27-2021-INEI-1</t>
  </si>
  <si>
    <t>20507498940 - HARDSOFT PERU INTEGRAL SOLUTIONS E.I.R.L</t>
  </si>
  <si>
    <t>SERVICIO DE INVENTARIO FÍSICO DE BIENES PATRIMONIALES MUEBLES E INMUEBLES DEL EJERCICIO FISCAL 2021</t>
  </si>
  <si>
    <t>AS 25-2021-INEI-2</t>
  </si>
  <si>
    <t>20548817464 - LATINO INGENIEROS SOCIEDAD ANONIMA CERRADA - LATINO INGENIEROS S.A.C.</t>
  </si>
  <si>
    <t>OFICIUO N° 17-2022 INEI/OTPP-OEPRE SERVICIO DE TOMA DE INVENTARIO FISICO GENERAL DE SUMINISTROS Y EXISTENCIAS DE ALMACEN</t>
  </si>
  <si>
    <t>20537332124 - HANKKO CONSULTORES S.A.C</t>
  </si>
  <si>
    <t>PAGOS PARA EL PRESENTE AÑO FISCAL DEL SERVICIO DE ALQUILER DE LOCAL DE LA ODEI MADRE DE DIOS , OFICIO N° 063-2022-INEI/OTPP</t>
  </si>
  <si>
    <t>PAGOS PARA EL PRESENTE AÑO FISCAL DEL SERVICIO DE ALQUILER DE LOCAL DE LA ODEI HUANCAVELICA , OFICIO N° 066-2022-INEI/OTPP</t>
  </si>
  <si>
    <t>ALQUILER DE LOCAL DE LA ODEI AMAZONAS PAGOS CORRESPONDIENTEA LOS MESES DE ENERO A MAYO SEGUN OFICIO N° 56-2022-INEI/OTPP</t>
  </si>
  <si>
    <t>OFICIO N° 143-2022-INEI/OTPP-OEPRE "SERVICIO DE MENSAJERIA PARA EL V CENEC"</t>
  </si>
  <si>
    <t>OFICIO N°154-2022-INEI/OTPP: SERVICIO DE TRANSPORTE Y TRASLADO DE BIENES, SUMINISTROS Y EQUIPOS BIOMEDICOS A NIVEL NACIONAL DE LA ENCUESTA DEMOGRAFICA Y DE SALUD FAMILIAR</t>
  </si>
  <si>
    <t>OFICIO N° 0198-2022-INEI/OTPP - ADQUISICION DE 3000 TABLET'S REQUERIDOS POR EL V CENSO NACIONAL ECONOMICO, DE LA DIRECCION NACIONAL DE CENSOS Y ENCUESTAS DEL INSTITUTO NACIONAL DEESTADISTICA E INFORMATICA.</t>
  </si>
  <si>
    <t>ADQUISICION DE COMBUSTIBLE DIÉSEL B5 S50 PARA VEHICULOS DE LA SEDE CENTRAL DEL INEI DEL 01.12.2021 AL 30.12.2021</t>
  </si>
  <si>
    <t>20370508659 - GRIFO J.H.P. E.I.R.LTDA.</t>
  </si>
  <si>
    <t>Oficio N° 322-2022-INEI/OTPP, Credito presupuestario para el pago de energia electrica de la sede Central suministro 0045436 para los meses de diciembre 2021 y de enero a octubre 2022 .</t>
  </si>
  <si>
    <t>Oficio N° 334-2022-INEI/OTPP, Credito presupuestario para el pago de energia electrica de la sede Ribeyro suministro 1897333 para los meses de diciembre 2021 y de enero a marzo 2022.</t>
  </si>
  <si>
    <t>OFICIO N°320-2022-INEI/OTPP: SERVICIO DE MENSAJERIA INSTITUCIONAL</t>
  </si>
  <si>
    <t>OFICIO N° 333-2022-INEI/OTPP, CREDITO PRESUPUESTARIO PARA EL PAGO DE SERVICIO DE ENERGIA ELECTRICA DE LA SEDE HERNAN VELARDE SUMINISTRO 52760 PARA LOS MESES DE DICIEMBRE 2021 Y DEENERO A DICIEMBRE 2022</t>
  </si>
  <si>
    <t>OFICIO N° 329-2022-INEI/OTPP, CREDITO PRESUPUESTARIO PARA EL PAGO DE SERVICIO DE AGUA POTABLE Y ALCANTARILLADO DE LA SEDE CENTRAL SUMINISTRO 3044450-9 Y 3079661-9</t>
  </si>
  <si>
    <t>OFICIO N° 349-2022-INEI/OTPP, CREDITO PRESUPUESTARIO PARA EL PAGO DE SERVICIO DE ENERGIA ELECTRICA DE LA SEDE MARQUEZ SUMINISTRO 0108021 PARA LOS MESES DE ENERO A DICIEMBRE 2022- OTA</t>
  </si>
  <si>
    <t>OFICIO N° 349-2022-INEI/OTPP, CREDITO PRESUPUESTARIO PARA EL PAGO DE SERVICIO DE ENERGIA ELECTRICA DE LA SEDE IQUIQUE SUMINISTRO 2285457 Y 0018144 PARA LOS MESES DE ENERO A JUNIO 2022-OTA</t>
  </si>
  <si>
    <t>OFICIOS N° 00036-2022-INEI/OTPP Y N° 000287-2022-INEI/OTPP,SERVICIO DE REALIZACION DE PRUEBAS MOLECULARES PARA EL PERSONAL DEL INEI</t>
  </si>
  <si>
    <t>OFICIO N°387-2022-INEI/DNCE: SERVICIO DE IMPRESION DE DOCUMENTOS TÉCNICOS DE CAPACITACION PARA EL V CENEC 2022</t>
  </si>
  <si>
    <t>20462785004 - EDITORA DISKCOPY S.A.C.</t>
  </si>
  <si>
    <t>OFICIO N°000374-2022-INEI/OTPP, CONTRATCION COMPLEMENTARIA DEL SERVICIO DE REALIZACION DE PRUEBAS MOLECULARES</t>
  </si>
  <si>
    <t>OFICIO N°411-2022-INEI/OTPP: ADQUISICION DE BOLSAS PARA EL V CENEC</t>
  </si>
  <si>
    <t>OFICIO 396-2022-INEI/OTPP ADQUISICION DE GORROS JOCKEY Y PILUSO PARA EL V CENEC</t>
  </si>
  <si>
    <t>SERVICIO DE SUSCRIPCIÓN Y SOPORTE DE LINUX EMPRESARIAL PARA LOS SERVIDORES DEL INSTITUTO NACIONAL DE ESTADÍSTICA E INFORMÁTICA</t>
  </si>
  <si>
    <t xml:space="preserve">AS 01-2022-INEI-1 </t>
  </si>
  <si>
    <t>20522859410 - SOAINT PERÚ S.A.C.,</t>
  </si>
  <si>
    <t>OFICIO N° 348-2022-INEI/OTPP "ADQUISICION DE ALCOHOL EN GELDE 70° DE 500 ML PARA EL PROYECTO V CENSO NACIONAL ECONOMICO"</t>
  </si>
  <si>
    <t>Certificacion de credito presupuestario para el pago de publicaciones de resoluciones jefaturales del diario El Peruanopara el año 2022 - OFICIO N° 457-2022-INEI/OTPP</t>
  </si>
  <si>
    <t>OFICIO N°431-2022-INEI/OTPP: ADQUISICION DE CAJAS DE CARTONPARA EL V CENEC</t>
  </si>
  <si>
    <t>20550271029 - LA VOIX TRANSCRITE S.A.C.</t>
  </si>
  <si>
    <t>SERVICIO DE VIDEOCONFERENCIA VIRTUAL - V CENSO NACIONAL ECONÓMICO</t>
  </si>
  <si>
    <t>AS 02-2022-INEI-1</t>
  </si>
  <si>
    <t>20553404631 - DAILY TECHNOLOGY S.A.C.</t>
  </si>
  <si>
    <t>OFICIO N° 535-2022-INEI/OTPP-SERVICIO DE SEGURO OBLIGATORIODE ACCIDENTES DE TRANSITO-SOAT PARA LOS VEHICULOS DEL INEI</t>
  </si>
  <si>
    <t>20100210909 - LA POSITIVA SEGUROS Y REASEGUROS S.A.A.</t>
  </si>
  <si>
    <t>OFICIO 590-2022-INEI/OTP-SERVICIO DETRANSPORTE Y TRASLADO DE PERSONAL-ENPOVE</t>
  </si>
  <si>
    <t>20510017880 - EMPRESA DE TRANSPORTES PICKMAN SOCIEDAD COMERCIAL DE RESPONSABILIDAD LIMITADA</t>
  </si>
  <si>
    <t>OFICIO Nº 00459-2022-INEI/OTPP, CERTIFICACION DE CREDITO PRESUPUESTARIO PARA LA ADQUSICION DE PROTECTORES SOLARES - META 053 - CENSO NACIONAL ECONOMICO.</t>
  </si>
  <si>
    <t>COMPRE N°01-2022-INEI</t>
  </si>
  <si>
    <t>ALQUILER DE AULAS PARA EL CURSO DE CAPACITACION DEL V CENECOFICIO N° 633-2022-INEI/OTPP</t>
  </si>
  <si>
    <t>20148092282 - UNIVERSIDAD NACIONAL MAYOR DE SAN MARCOS</t>
  </si>
  <si>
    <t>ADQUISICIÓN DE CHALECOS Y MALETINES PARA EL V CENSO NACIONAL ECONÓMICO, 
2 - MALETÍN DE LONA</t>
  </si>
  <si>
    <t>AS 05-2022-INEI-1</t>
  </si>
  <si>
    <t>20608059360 - GRUPO MARDOMI S.A.C.</t>
  </si>
  <si>
    <t>OFICIO N° 000397-2022-INEI/OTPP, ADQUISICION DE CHALECOS Y MALETINES PARA LA OPERACION DE CAMPO DEL V CENEC</t>
  </si>
  <si>
    <t xml:space="preserve">AS 5-2022-INEI-1 </t>
  </si>
  <si>
    <t>SERVICIO DE SEGURO DE ACCIDENTES PERSONALES PARA EL V CENSO NACIONAL ECONÓMICO</t>
  </si>
  <si>
    <t>AS 06-2022-INEI-1</t>
  </si>
  <si>
    <t>20202380621  - MAPFRE PERU COMPAÑIA DE SEGUROS Y REASEGUROS S.A.</t>
  </si>
  <si>
    <t>SERVICIO DE IMPRESION DE ETIQUETAS AUTOADHESIVAS PARA EL V CENEC. OFICIO Nª690-2022-INEI/OTPP.</t>
  </si>
  <si>
    <t>1-CANTIDAD: EMISION DE VEINTISIETE(27) BOLETOS ELECTRONICOS2-ITINERARIO: VARIAS RUTAS 3-MOTIVO: PARA EL PERSONAL DEL PROYECTO V CENEC. 4-AREA USUARIA: DNCE 5-FORMA DE PAGO: PR EVIA EMISION DE LA CONFORMIDAD DEL SERVICIO POR PARTE DEL AREAUSUARIA</t>
  </si>
  <si>
    <t>SERVICIO DE REALIZACIÓN DE PRUEBAS MOLECULARES PARA LOS COLABORADORES DEL INSTITUTO NACIONAL DE ESTADÍSTICA E INFORMÁTICA</t>
  </si>
  <si>
    <t>AS 03-2022-INEI-1</t>
  </si>
  <si>
    <t>20553618518 - MEDICAL CARE SERVICES S.A.C.</t>
  </si>
  <si>
    <t>ADQUISICIÓN DE CHALECOS Y MALETINES PARA EL V CENSO NACIONAL ECONÓMICO, 
1 - CHALECO DE DRIL</t>
  </si>
  <si>
    <t>OFIICO N° 000397-2022-INEI/OTPP, ADQUISICION DE CHALECOS Y MALETINES PARA LA OPERACION DE CAMPO DE V CENEC , ITEM 1: CHALECOS DE DRIL</t>
  </si>
  <si>
    <t>OFICIO N° 734-2022 INEI/OTPP SERVICIO DE DESMONTAJE E INSTALACION DE EQUIPOS DE AIRE ACONDICIONADO PARA LOS DATA CENTERDE 03 SEDES DEL INEI</t>
  </si>
  <si>
    <t>20600531086 - SERVICIOS GENERALES REFRIMAR E.I.R.L.</t>
  </si>
  <si>
    <t>SERVICIO DE IMPRESIÓN DE MANUALES Y DOCUMENOS METODOLÓGICOS PARA EL V CENSO NACIONAL ECONÓMICO</t>
  </si>
  <si>
    <t>AS 04-2022-INEI-1</t>
  </si>
  <si>
    <t>20518517814 - GRAFICA GECER S.A.C.</t>
  </si>
  <si>
    <t>ADQUISICION DE MEMORIAS USB PARA DISPOSITIVOS MOVILES - V CENSO NACIONAL ECONOMICO</t>
  </si>
  <si>
    <t>AS 09-2022-INEI-1</t>
  </si>
  <si>
    <t> 20473350271 - EQUIDATA S.A.C.</t>
  </si>
  <si>
    <t>OFICIO N° 469-2022-INEI/OTPP, ADQUISICION DE MEMORIAS USB PARA DISPOSITIVOS MOVILES V CENEC</t>
  </si>
  <si>
    <t xml:space="preserve">AS 9-2022-INEI-1 </t>
  </si>
  <si>
    <t>20473350271 - EQUIDATA S.A.C.</t>
  </si>
  <si>
    <t>OFICIO N° 728-*2022 INEI/OTPP SERVICIO DE PLAN DE VOZ NACIONAL ILIMITADO Y PLAN DE DATOS PARA EL V CENEC</t>
  </si>
  <si>
    <t>SERVICIO DE TRASLADO DE MANUALES DE CAPACITACIÓN, INDUMENTARIAS, ÚTILES Y EQUIPOS DE PROTECCIÓN PERSONAL PARA EL V CENSO NACIONAL ECONÓMICO 2022</t>
  </si>
  <si>
    <t>AS 07-2022-INEI-1</t>
  </si>
  <si>
    <t>20514333514 - EMPRESA TUMBES Y COMERCIO EIRL</t>
  </si>
  <si>
    <t>DE ACUERDO AL REQUERIMIENTO: 1-CANTIDAD: EMISION DE CIENTO CUATRO (104) BOLETOS ELECTRONICOS 2-ITINERARIO: VARIAS RUTA S 3-MOTIVO: PARA EL PERSONAL DEL PROYECTO V CENEC. 4-AREA USUARIA: DNCE</t>
  </si>
  <si>
    <t>SERVICIO DE SEGURIDAD DE RED INFORMÁTICA (SEGURIDAD PERIMETRAL) PARA EL INSTITUTO NACIONAL DE ESTADÍSTICA E INFORMÁTICA</t>
  </si>
  <si>
    <t>AS 11-2022-INEI-1</t>
  </si>
  <si>
    <t>20552305010  - TELECOM BUSINESS SOLUTIONS S.A.C.</t>
  </si>
  <si>
    <t>OFICIO N° 000639-2022-INEI/OTPP - CONTRATACION DEL SERVICIODE PLATAFORMA TECNOLOGICA GPS PARA LAS UNIDADES VEHICULARES.</t>
  </si>
  <si>
    <t>OFICIO N° 819-2022-INEI/OTPP "ADQUISICION DE MASCARILLAS DESCARTABLE DE TRES PLIEGUES PARA LA DNCE, DTDIS, DTIE Y OEAS.</t>
  </si>
  <si>
    <t>ADQUISICION DE CARGADORES USB PARA DISPOSITIVOS MOVILES - V CENSO NACIONAL ECONOMICO</t>
  </si>
  <si>
    <t>AS 08-2022-INEI-1</t>
  </si>
  <si>
    <t>20179299411 - IBA INTERNATIONAL BUSINESS ASSOCIATION S.R.L.</t>
  </si>
  <si>
    <t>RESUELTO</t>
  </si>
  <si>
    <t>OFICIO N° 000485-2022-INEI/OTPP; ADQUISICION DE COMBUSTIBLEDIESEL B5 UV S-50 PARA LAS UNIDADES VEHICULARES DEL INEI, DURANTE EL PERIODO DEL 03 AL 31 DE MARZO DEL 2022.</t>
  </si>
  <si>
    <t>OFICIO N° 00525-2022-INEI/OTPP, PARA LA "ADQUISICION DE GUANTES DE LATEX DESCARTABLES PARA LA ENCUESTA DEMOGRAFICA Y DESALUD FAMILIAR"</t>
  </si>
  <si>
    <t>20419385442 - UTILITARIOS MEDICOS S.A.C.</t>
  </si>
  <si>
    <t>ADQUISICIÓN DE MASCARILLAS DESCARTABLE DE TRES PLIEGUES PARA EL V CENSO NACIONAL ECONÓMICO</t>
  </si>
  <si>
    <t>AS 10-2022-INEI-1</t>
  </si>
  <si>
    <t>Certificacion para el pago de energia electrica Ribeyro suministro 1897333- OFICIO Nº 990-2022-INEI/OTPP</t>
  </si>
  <si>
    <t>OFICIO N°1006-2022-INEI/OTPP: SERVICIO DE UN PROGRAMA DE CONTROL DE CALIDAD INTERNO PARA HEMOGLOBINOMETRO PORTATILES - ENDES</t>
  </si>
  <si>
    <t>20555923229 - QUALITY INSTITUTE ERROCH S.A.C.</t>
  </si>
  <si>
    <t>DE ACUERDO AL REQUERIMIENTO: 1-CANTIDAD: EMISION DE VEINTE (20) BOLETOS ELECTRONICOS 2-ITINERARIO: VARIAS RUTAS 3-MOT IVO: PARA EL PERSONAL DEL PROYECTO V CENEC. 4-AREA USUARIA: DNCE 5-FORMA DE PAGO: PREVIA EMISION DE LA CONFORMIDAD DEL SERVICIO POR PART</t>
  </si>
  <si>
    <t>SERVICIO DE ELABORACION DE UN (01) VIDEO CREATIVO EN REDES SOCIALES DIRIGIDO A LOS REPRESENTANTES O DUEÑOS DE LA PEQUEÑAS, MEDIANAS Y GRANDES EMPRESAS RESPECTO A LA IMPORTANCIA DESU PARTICIPACION EN EL V CENSO NACIONAL ECONOMICO 2022-OFICIO-001100-2022-O</t>
  </si>
  <si>
    <t>20538311171 - PANDORA ADVERTISING S.A.C.</t>
  </si>
  <si>
    <t>ADQUISICIÓN DE ALCOHOL ETÍLICO 70 SOL 1000 ML PARA LA DIRECCIÓN NACIONAL DE CENSOS Y ENCUESTAS, DIRECCIÓN TÉCNICA DE DEMOGRÁFICA E INDICADORES SOCIALES, DIRECCIÓN TÉCNICA DE INDICADORES ECONÓMICOS Y PARA LAS ÁREAS A CARGO DE LA OFICINA EJECUTIVA DE ABASTECIMIENTO Y SERVICIOS</t>
  </si>
  <si>
    <t xml:space="preserve">SIE 01-2022-INEI-1 </t>
  </si>
  <si>
    <t>20501543277 - ALKOFARMA E.I.R.L.,</t>
  </si>
  <si>
    <t>DE ACUERDO AL REQUERIMIENTO: 1-CANTIDAD: EMISION DE DIECIOCHO (18) BOLETOS ELECTRONICOS 2-ITINERARIO: VARIAS RUTAS 3- MOTIVO: PARA EL PERSONAL DEL PROYECTO V CENEC. 4-AREA USUAR IA: DNCE 5-FORMA DE PAGO: PREVIA EMISION DE LA CONFORMIDAD DEL SERVICIO POR</t>
  </si>
  <si>
    <t>SERVICIO DE PLAN DE VOZ NACIONAL ILIMITADO Y PLAN DE DATOS V CENEC</t>
  </si>
  <si>
    <t xml:space="preserve">AS 12-2022-INEI-1 </t>
  </si>
  <si>
    <t>20467534026 - AMÉRICA MÓVIL PERÚ S.A.C.</t>
  </si>
  <si>
    <t>CONTRATACION DEL SERVICIO DE ALQUILER DE AULAS DE CAPACITACION (08 AULAS y 01 AUDITORIO) - CURSO DIRIGIDO A PERSONAL COORDINADORES DEPARTAMENTALES, OPERADORES DE APLICACION DE ENCUESTAS Y SUPERVISORES LOCALES - ENCUESTA NACIONAL DE PROGRAMAS PRESUPUESTAL</t>
  </si>
  <si>
    <t>20511054789 - CENTRO DE FORMACION EN SALUD SAN CAMILO- CEFOSA</t>
  </si>
  <si>
    <t>SERVICIO DE MANTENIMIENTO CORRECTIVO DE DOS (02) MAQUINAS OFSET IMPRENTA INEI FICIO-001155-2022-OTPP</t>
  </si>
  <si>
    <t>10094474341 - ROBLES ALTAMIRANO ALICIA ANDREA</t>
  </si>
  <si>
    <t>ADQUISICIÓN DE SUMINISTROS MÉDICOS PARA LA ENCUESTA DEMOGRÁFICA Y DE SALUD FAMILIAR” - ITEM 2 - ESPÁTULA PARA LIMPIEZA DE UNIDAD OPTRÓNICA DE HEMOGLOBINÓMETRO</t>
  </si>
  <si>
    <t xml:space="preserve">AS 13-2022-INEI-1 </t>
  </si>
  <si>
    <t>20553853355 - SIMED PERÚ S.A.C</t>
  </si>
  <si>
    <t>DE ACUERDO AL REQUERIMIENTO: 1-CANTIDAD: EMISION DE VEINTINUEVE (29) BOLETOS ELECTRONICOS 2-ITINERARIO: VARIAS RUTAS 3-MOTIVO: PARA EL PERSONAL DEL PROYECTO NUEVO AÑO BASE DEL IPC. 4-AREA USUARIA: DTIE 5-FORMA DE PAGO: PREVIA EMISION D E LA CONFORMIDAD D</t>
  </si>
  <si>
    <t>OFICIO N° 000803-INEI/OTPP, ADQUISICION DE SUMINISTROS MÉDICOS PARA LA META 0047 ENDES, ITEM 2 - ESPATULA PARA LIMPIEZADE UNIDAD OPTRONICA DE HEMOGLOBINOMETRO</t>
  </si>
  <si>
    <t>OFICIO 1180-2022-INEI/OTPP ADQUISICION DE INDUMENTARIA PROMOCIONAL - GORRO JOCKEY CENEC</t>
  </si>
  <si>
    <t>OFICIO 1180-2022-INEI/OTPP ADQUISICION DE INDUMENTARIA PROMOCIONAL - BOLSO DE TASLAN PARA EL V CENEC</t>
  </si>
  <si>
    <t>OFICIO 1180-2022-INEI/OTPP ADQUISICION DE INDUEMENTARIA PROMOCIONAL - BOLSA DE NOTEX PARA EL V CENEC</t>
  </si>
  <si>
    <t>OFICIO N° 001082-2022-INEI/OTPP, ADQUISICION DE MICROCUBETAS DESCARTABLES PARA LA META 0047 N ENDES</t>
  </si>
  <si>
    <t>LP 04-2019-INEI</t>
  </si>
  <si>
    <t>OFICIO N° 000803-2022-INEI/OTPP, ADQUISICION DE SUMINISTROSMEDICOS PARA LA META 0047 ENDES, ITEM 03: GASA ESTERIL DOBLADA EN 8 CAPAS 5 CM X 5 CM</t>
  </si>
  <si>
    <t>20605701435 - LINAMES S.A.C.</t>
  </si>
  <si>
    <t>“ADQUISICIÓN DE SUMINISTROS MÉDICOS PARA LA ENCUESTA DEMOGRÁFICA Y DE SALUD FAMILIAR - ITEM:3 GASA ESTÉRIL DOBLADA EN 8 CAPAS 5 CM X 5 CM</t>
  </si>
  <si>
    <t>20605701435 - LINAMES S.A.C</t>
  </si>
  <si>
    <t>OFICIO N° 1263-2022-INEI/OTPP "ADQUISICION DE PUBLICACION PERU: ENCUESTA DEMOGRAFICA Y DE SALUD FAMILIAR, NACIONAL Y DEPARTAMENTAL E INCLUYE CD ROM GRABADO DE 700 MB"</t>
  </si>
  <si>
    <t>OFICIO 1295-2022-INEI/OTPP ADQUISICION DE POLOS PROMOCIONALES PARA EL V CENEC - OTD</t>
  </si>
  <si>
    <t>OFICIO N° 1301-2022-INEI/OTPP "ADQUISICION DE MALETIN PARA HEMOGLOBINOMETRO PARA LA ENCUESTA ENDES"</t>
  </si>
  <si>
    <t>20607885002 - CU MEDICAL ASOCIADOS S.A.C.</t>
  </si>
  <si>
    <t>OFICIO N° 1301-2022-INEI/OTPP "ADQUISICION DE MOCHILAS PORTA TALLIMETRO Y PORTA BALANZA PARA LA ENCUESTA ENDES"</t>
  </si>
  <si>
    <t>20601030170 - CONFECCIONES INDUMENTARIA SAN ISIDRO EIRL</t>
  </si>
  <si>
    <t>OFICIO N° 000803-2022-INEI/OTPP, ADQUISICION DE SUMINISTROSMEDICOS PARA LA META 0047 ENDES) 1 LANCETAS DESCARTABLES RETRACTIL 23 G GRADUABLE X 1.3 MM, 1.8 MM, 2.3 MM X 200)</t>
  </si>
  <si>
    <t>20100177341 - PRODUCTOS ROCHE Q F S A</t>
  </si>
  <si>
    <t>ADQUISICIÓN DE SUMINISTROS MÉDICOS PARA LA ENCUESTA DEMOGRÁFICA Y DE SALUD FAMILIAR (1 - LANCETA DESCARTABLE RETRÁCTIL 23 G GRADUABLE X 1.3 mm, 1.8 mm, 2.3 mm)”</t>
  </si>
  <si>
    <t xml:space="preserve">ADJUDICACION SIMPLIFICADA HOMOLOGADA </t>
  </si>
  <si>
    <t xml:space="preserve"> ASH 01-2022-INEI-1 </t>
  </si>
  <si>
    <t>20100177341 - PRODUCTOS ROCHE Q F S A,</t>
  </si>
  <si>
    <t>SERVICIO DE ANALISIS DE RESULTADOS DE LA ENPOVE. OFICIO N°1282-2022-INEI/OTPP</t>
  </si>
  <si>
    <t>10101393271 - VASQUEZ LUQUE TANIA ROXANA</t>
  </si>
  <si>
    <t>ALQUILER DE LOCAL DE LA OZEI ANCASH CHIMBOTE, PAGO PARA LOSMESES DE MAYO, JUNIO, JULIO, AGOSTO, SEPTIEMBRE, OCTUBRE Y NOVIEMBRE DEL 2022, OFICIO N° 1134-2022-INEI/OTPP</t>
  </si>
  <si>
    <t>10329711701 - GRADOS VIDAL DE QUEVEDO ROSSANA VICTORIA</t>
  </si>
  <si>
    <t>OFICIO N° 1297-2022-INEI/OTPP - ADQUISICION DE MEMORIAS RAMPARA OPTIMIZAR LOS SERVIDORES DEL INEI</t>
  </si>
  <si>
    <t>20501969924 - VARA &amp; VARA TRADING S.A.C.</t>
  </si>
  <si>
    <t>CONTRATACIÓN DE SERVICIO DE SEGURO DE ACCIDENTES PERSONALES PARA LAS ENCUESTAS Y ACTIVIDADES PERMANENTES DEL INEI”</t>
  </si>
  <si>
    <t>AS 15-2022-INEI-1</t>
  </si>
  <si>
    <t>OFICIO-001267-2022/INEI/OTPP-ADQ. ALCOHOL EN GEL DE 70°-500ML PARA ENAMEL, ENAHO, ENA, DTIE Y OEAS</t>
  </si>
  <si>
    <t>“ADQUISICIÓN DE INSUMOS DE DETERMINACIÓN DE CLORO PARA LAS ENCUESTAS DE HOGARES (ÍTEM 2 - DPD EN POLVO PARA CLORO LIBRE EN MUESTRAS DE 5 mL x 1000 TEST)”</t>
  </si>
  <si>
    <t>AS 14-2022-INEI-1</t>
  </si>
  <si>
    <t>20109350754 - OMEGA PERÚ S.A</t>
  </si>
  <si>
    <t>“ADQUISICIÓN DE BATERÍAS PARA DISPOSITIVOS MÓVILES - V CENSO NACIONAL ECONÓMICO”</t>
  </si>
  <si>
    <t xml:space="preserve">LP 01-2022-INEI-1 </t>
  </si>
  <si>
    <t>“SERVICIO DE GARANTÍA Y SOPORTE TÉCNICO DE SERVIDORES DE LA MARCA DELL DEL INEI</t>
  </si>
  <si>
    <t>AS 16-2022-INEI-1</t>
  </si>
  <si>
    <t>20101064515 - J EVANS Y ASOCIADOS S.A.C.</t>
  </si>
  <si>
    <t>SERVICIO DE DIFUSION EN MEDIOS RADIALES DE ALCANCE EN AREQUIPA PARA V CENSO NACIONAL ECONOMICO- OFICIO 1527-2022-INEI/OTPP, OFICIO N° 002299-2022-INEI/DNCE - OFICIO N° 0118 al 133-2022-INEI/OTD</t>
  </si>
  <si>
    <t>20100210658 - RADIO MELODIA S A</t>
  </si>
  <si>
    <t>ALQUILER DE LOCAL DE LA ODEI AMAZONAS PAGOS PARA LOS MESES DE JUNIO, JULIO, AGOSTO, SEPTIEMBRE, NOVIEMBRE Y DICIEMBRE DEL 2022, OFICIO N° 1233-2022-INEI/OTPP</t>
  </si>
  <si>
    <t>OFICIO N° 1389-2022-INEI/OTPP - ADQUISICION DE BATERIA EXTERNA PORTATIL PARA LOS EQUIPOS TABLET DE LA ENCUESTA NACIONALDE HOGARES Y ENCUESTA DEMOGRAFICA Y DE SALUD FAMILIAR</t>
  </si>
  <si>
    <t>COMPRE N°02-2022-INEI</t>
  </si>
  <si>
    <t>OFICIO N° 1606-2022-INEI/OTPP - SERVICIO DE INSTALACION DE MALLA DE PROTECCION PARA LAS VENTANAS DE LA SEDE CENTRAL DELINEI</t>
  </si>
  <si>
    <t>10473558985 - DEXTRE APARCANA JAHAIRA ALEJANDRA</t>
  </si>
  <si>
    <t>1-CANTIDAD: EMISION DE OCHENTA Y SIETE (87) BOLETOS ELECTRONICOS 2-ITINERARIO: VARIAS RUTAS 3-MOTIVO: PARA EL PERSONAL DEL PROYECTO ENAPRES. 4-AREA USUARIA: DTDIS 5-FORMA DE PA GO: PREVIA EMISION DE LA CONFORMIDAD DEL SERVICIO POR PARTE DEL AREA USUARIA</t>
  </si>
  <si>
    <t>OFICIO N° 1609-2022-INEI/OTPP, CREDITO PRESUPUESTARIO PARA EL PAGO DE SERVICIO DE ENERGIA ELECTRICA DE LA SEDE RIBEYRO SUMINISTRO 1897333</t>
  </si>
  <si>
    <t>OFICIO N° 000728-2022-INEI/OTPP, PRESTACIONES ADICIONALES AL SERVICIO DE PLAN DE VOZ NACIONAL ILIMITADO Y PLAN DE DATOSV CENEC</t>
  </si>
  <si>
    <t>OFICIO N° 1647-2022-INEI/OTPP SERVICIO DE MANTENIMIENTO CORRECTIVO PARA LAS UNIDADES VEHICULARES EGB·012, EGB-014 Y EGB·019 DE LA SEDE CENTRAL DEL LNEI.</t>
  </si>
  <si>
    <t>Contratación deL Servicio de Difusión en medios radiales de alcance Lima y Provincias para el V CENEC</t>
  </si>
  <si>
    <t>CD 01-2022-INEI-1</t>
  </si>
  <si>
    <t>OFICIO N° 001673-2022-INEI-2022-INEI/OTPP, ADQUISICION DE INDUMENTARIA ADICIONAL PARA LA OPERACION DE CAMPO DEL V CENEC-META 053.</t>
  </si>
  <si>
    <t>OFICIO N° 1681-2022-INEI/OTPP - OFICIO N°1562-2022-INEI/OTPP - ADQUISICION DE MEMORIA USB CON INTERFAZ DUAL PARA LOS EQUIPOS TABLET PARA LA ENCUESTA NACIONAL DE HOGARES Y ENCUESTADEMOGRAFICA Y DE SALUD FAMILIAR</t>
  </si>
  <si>
    <t>1-CANTIDAD: EMISION DE CUARENTA Y UN (41) BOLETOS ELECTRONICOS 2-ITINERARIO: VARIAS RUTAS 3-MOTIVO: PARA EL PERSONAL D EL PROYECTO V CENEC. 4-AREA USUARIA: DNCE 5-FORMA DE PAGO: PREVIA EMISION DE LA CONFORMIDAD DEL SERVICIO POR PARTE DEL AREA USUARIA</t>
  </si>
  <si>
    <t>Adquisicion de repelente para la piel contra insectos marcaPALMERA - Frasco de 120 gr - Deet 15% - Portugal - Para el personal que desarrollara actividades de campo del proyecto ENDES, ENAHO, ENAMEL, ENA Y ENAPRES. *GARANTIA: 12 MESES *PENALIDAD POR MORA</t>
  </si>
  <si>
    <t>20600316789 - PRODUCTOS PALMERA S.A.C.</t>
  </si>
  <si>
    <t>OFICIO 1735-2022-INEI/OTPP ADQUISICION E INTASLACION DE UN SISTEMA DE VIDEO VIGILANCIA PARA LA SEDE RIBEYRO</t>
  </si>
  <si>
    <t>OFICIO N° 1725-2022 INEI/OTPP SERVICIO DE MANTENIMIENTO DE DIFERENTES ESTRUCTURAS METALICAS, BARANDAS, ESCALERAS, ENTREOTROS EN LA SEDE CENTRAL</t>
  </si>
  <si>
    <t>10103941682 - CHERO URTEAGA EMMA FABIOLA</t>
  </si>
  <si>
    <t>SERVICIO DE MENSAJERÍA NIVEL LOCAL Y NACIONAL</t>
  </si>
  <si>
    <t>CP 01-2022-INEI-1</t>
  </si>
  <si>
    <t>20524480850 - APOYO Y SERVICIOS PROFESIONALES S.A.C</t>
  </si>
  <si>
    <t>OFICIO N° 1694-2022-INEI/OTPP - ADQUISICION DE BATERIAS PARA DISPOSITIVOS MOVILES ENCUESTA NACIONAL DE LECTURA</t>
  </si>
  <si>
    <t>COMPRE N°03-2022-INEI</t>
  </si>
  <si>
    <t>OFICIO N° 001812-2022-INEI/OTPP, CONTRATACION EL SERVICIO DE DIFUSION EN REDES SOCIALES PARA LA ATIVIDAD PROMOCION CENSAL PARA EL V CENEC - META 0053</t>
  </si>
  <si>
    <t>20600079647 - LEADCOM S.A.C.</t>
  </si>
  <si>
    <t>SERVICIO DE DIFUSION EN REDES SOCIALES (YOUTUBE) PARA LA ACTIVIDAD PROMOCION CENSAL DEL V CENEC. OFICIO Nª1812-2022-INEI/OTPP</t>
  </si>
  <si>
    <t>20523223161 - NATIVOS DIGITALES SOCIEDAD ANONIMA CERRADA - NATIVOS DIGITALES S.A.C.</t>
  </si>
  <si>
    <t>OFICIO N° 1872-2022 INEI/OTPP SERVICIO DE ALQUILER DE LOCALPARA EL INEI</t>
  </si>
  <si>
    <t>SERVICIO DE DIFUSIÓN EN MEDIOS DIGITALES PARA EL V CENSO NACIONAL ECONÓMICO (ÍTEM: 2 - SERVICIO DE DIFUSIÓN EN EL COMERCIO.PE, PERU21.PE, GESTIÓN.PE, TROME.PE, DIARIOCORREO.PE, DEPOR.PE, TROME.PE, ELBOCÓN.PE Y OJO.PE)”</t>
  </si>
  <si>
    <t>CD 02-2022-INEI</t>
  </si>
  <si>
    <t>20143229816 - EMPRESA EDITORA EL COMERCIO S.A.,</t>
  </si>
  <si>
    <t>SERVICIO DE DIFUSIÓN EN MEDIOS DIGITALES PARA EL V CENSO NACIONAL ECONÓMICO (ÍTEM: 1 - SERVICIO DE DIFUSIÓN EN SITE DE AMERICATV.COM Y EN LA APP AMÉRICA TVGO)”</t>
  </si>
  <si>
    <t>20100049008 - COMPAÑÍA PERUANA DE RADIODIFUSIÓN S.A</t>
  </si>
  <si>
    <t>SERVICIO DE DIFUSIÓN EN MEDIOS DIGITALES PARA EL V CENSO NACIONAL ECONÓMICO (ÍTEM: 3 - SERVICIO DE DIFUSIÓN EN LATINA.PE)”</t>
  </si>
  <si>
    <t>20545533406 - LATINA MEDIA S.A</t>
  </si>
  <si>
    <t>OFICIO N° 1241-2022-INEI/OTPP ADQUISICION DE PAPEL BOND MED: 61 X 86 CM PARA ENAPRES</t>
  </si>
  <si>
    <t>OFICIO N°1309-2022-INEI/OTPP, SERVICIO DE LINEA 0800 PARA CALL CENTER - V CENSO NACIONAL ECONOMICO</t>
  </si>
  <si>
    <t>20421780472 - GTD PERU S.A</t>
  </si>
  <si>
    <t>1-CANTIDAD: EMISION DE VEINTIUN (21) BOLETOS ELECTRONICOS 2-ITINERARIO: VARIAS RUTAS 3-MOTIVO: PARA EL PERSONAL DEL PROYECTO V CENEC. 4-AREA USUARIA: DNCE</t>
  </si>
  <si>
    <t>SERVICIO DE DIFUSION EN MEDIOS DIGITALES PARA V CENSO NACIONAL ECONOMICO OFICIO-001917-2022-INEI-OTPP - DNCE0020220002841</t>
  </si>
  <si>
    <t>20517371661 - GRUPO LA REPUBLICA PUBLICACIONES S.A.</t>
  </si>
  <si>
    <t>OFICIO N° 001507-2022-INEI/OTPP, ADQUISICION DE PROTECTORESSOLARES PARA LAS ENCUESTAS Y/O ACTIVIDADES PERMANENTES DEL INEI ITEM 1 : PROTECTOR SOLAR DE 200 A 250 GR O ML FPS O SPF50 O SUPERIOR</t>
  </si>
  <si>
    <t xml:space="preserve">AS 19-2022-INEI-1 </t>
  </si>
  <si>
    <t>20607427217 - GRUPO VITAL MEDIC S.A.C.</t>
  </si>
  <si>
    <t>ADQUISICIÓN DE PROTECTORES SOLARES PARA LAS ENCUESTAS Y/O ACTIVIDADES PERMANENTES DEL INSTITUTO NACIONAL DE ESTADÍSTICA E INFORMÁTICA”ÍTEM N° 1 - PROTECTOR SOLAR DE 200 A 250 gr o ml FPS o SPF 50 o superior  e – ÍTEM N° 2 - PROTECTOR SOLAR DE 120 A 150 gr o ml FPS o SPF 50 o superior</t>
  </si>
  <si>
    <t>20607427217 - GRUPO VITAL MEDIC S.A.C</t>
  </si>
  <si>
    <t>SERVICIO DE DIFUSION EN MEDIOS DIGITALES PARA LAS PUBLICACIONES EN REDES SOCIALES DE ALCANCE NACIONAL PARA V CENSO NACIONAL ECONOMICO (TWITTER) - OFICIO-001943-2022-INEI-OTPP - DNCE0020220002888</t>
  </si>
  <si>
    <t>OFICIO N° 2020-2022-INEI-OTPP " ADQUISICION DE PONCHO IMPERMEABLE CON CAPUCHA COLOR AZUL MARINO PARA LAS ENCUESTAS ENAMEL, ENAHO Y ENAPRES"</t>
  </si>
  <si>
    <t>20546161987 - FYI SOLUCIONES E.I.R.L</t>
  </si>
  <si>
    <t>ADQUISICIÓN DE MASCARILLA DESCARTABLE TIPO KN-95 PARA LA DIRECCIÓN NACIONAL DE CENSOS Y ENCUESTAS, DIRECCIÓN TÉCNICA DE DEMOGRAFÍA E INDICADORES SOCIALES, DIRECCIÓN TÉCNICA DE INDICADORES ECONÓMICOS, OFICINA EJECUTIVA DE PERSONAL Y PARA LAS ÁREAS A CARGO DE LA OFICINA EJECUTIVA DE ABASTECIMIENTO Y SERVICIOS</t>
  </si>
  <si>
    <t>AS 17-2022-INEI-1</t>
  </si>
  <si>
    <t>20545792177 - CHAPOLAB S.A.C</t>
  </si>
  <si>
    <t>CONTRATACION DEL SERVICO DE ALQUILER DE LOCAL DE LA ODEI AYACUCHO, PAGO MENSUAL PARA LOS MESES DE JULIO, AGOSTO, SEPTIEMBRE, NOVIEMBRE DEL 2022</t>
  </si>
  <si>
    <t>10282097481 - ARONES HUAYTA MARCIAL NICOLAS</t>
  </si>
  <si>
    <t>OFICIO N° 2032-2022-INEI/OTPP "ADQUISICION DE VOLANTES PROMOCIONALES PARA LA ACTIVIDAD PROMOCION CENSAL - V CENEC EN MARCHA"</t>
  </si>
  <si>
    <t>20600760239 - PACKINGRAF &amp; SERVICIOS GENERALES S.A.C.</t>
  </si>
  <si>
    <t>OFICIO N° 2020-2022-INEI/OTPP "ADQUISICION DE INDUMENTARIASPARA LAS ENCUESTAS ENAMEL, ENAHO, ENA Y ENAPRES"</t>
  </si>
  <si>
    <t>ADQUISICIÓN DE LICENCIAS DEL SOFTWARE DE VIRTUALIZACIÓN PARA SERVIDORES DE LA MARCA VMWARE</t>
  </si>
  <si>
    <t>AS 18-2022-INEI-2</t>
  </si>
  <si>
    <t>SERVICIO DE PINTADO DE LA FACHADA DE LOS LOCALES DEL INEI (SEDE IQUIQUE - SEDE ESCUELA) OFICIO-002260-2022-INEI-OTPP OTA00020220000648</t>
  </si>
  <si>
    <t>10445631685 - RUIZ CASAS VICTOR ROBERTO</t>
  </si>
  <si>
    <t>SERVICIO DE PINTADO DE LA FACHADA DE LA SEDE CENTRAL DEL INEI - OFICIO-002259-2022-INEI-OTPP OTA00020220000650</t>
  </si>
  <si>
    <t>OFICIO N° 2180-2022 INEI/OTPP SERVICIO ESPECIALIZADO DE SEGURIDAD INFORMATICA - METHICAL HACKING</t>
  </si>
  <si>
    <t>20546970826 - KUNAK CONSULTING S.A.C</t>
  </si>
  <si>
    <t>OFICIO N° 2365-2022 INEI/OTPP SERVICIO DE DEFENSA LEGAL PARA UN SERVIDOR DEL INEI</t>
  </si>
  <si>
    <t>20515260588 - PADILLA &amp; CHANG ABOGADOS S.CIVIL DE R.L.</t>
  </si>
  <si>
    <t>OFICIO N° 001280-2022-INEI/OTPP, SERVICIO DE SEGURO CONTRA ACCIDENTES PARA LAS ACTIVIDADES DE ENAHO</t>
  </si>
  <si>
    <t>ALQUILER DE AULAS PARA EL PROYECTO EVALUACION MUESTRAL DE LA SUB JEFATURA, SEGUN OFICIO 2460-2022-INEI/OTPP</t>
  </si>
  <si>
    <t>20139608951 - CEPEA S.A.</t>
  </si>
  <si>
    <t>SERVICIO DE MANTENIMIENTO CORRECTIVO DE MAQUINAS COMPAGINADORAS. OFICIO N°2475-2022-INEI/OTPP</t>
  </si>
  <si>
    <t>Adquisicion de cera en crema para auto para mantenimiento de tallimetros de la ENDES</t>
  </si>
  <si>
    <t>20538735532 - A&amp;M PROVEEDORES PERU S.A.C.</t>
  </si>
  <si>
    <t>OFICIO N°2522-2022-INEI/OTPP: SERVICIO DE PLAN DE VOZ NACIONAL ILIMITADA Y PLAN DE DATOS PARA LA ENCUESTA NACIONAL DE LECTURA</t>
  </si>
  <si>
    <t>“CONTRATACIÓN DEL SERVICIO DE SOPORTE Y MANTENIMIENTO DE LAS LICENCIAS DEL SOFTWARE DE IBM SPSS STATISTICS PARA LA ESCUELA NACIONAL DE ESTADÍSTICA E INFORMÁTICA – ENEI”</t>
  </si>
  <si>
    <t xml:space="preserve">AS 03-2022-INEI </t>
  </si>
  <si>
    <t>20508626402 - INFORMESE S.A.C</t>
  </si>
  <si>
    <t>SERVICIO DE ALQUILER DE LOCAL PARA EL PROYECTO: EVALUACIÓN MUESTRAL (EM) 2022</t>
  </si>
  <si>
    <t xml:space="preserve">CD-4-2022-INEI-1 </t>
  </si>
  <si>
    <t>20153251194 - ESCLAVAS DEL SAGRADO CORAZÓN DE JESUS</t>
  </si>
  <si>
    <t>SERVICIO DE MANTENIMIENTO PREVENTIVO DE UPS,60KVA, TRANSFORMADOR DE AISLAMIENTO 80KVA, TRANSFORMADOR DE AISLAMIENTO DE 250KV, ACONDICIONADOR DE LINEA (ESTABILIZADOR) Y TABLEROS DELA SALA DE UPS EN LA SEDE CENTRAL INEI - OFICIO-002435-2022-INEI-OTPP OTA00</t>
  </si>
  <si>
    <t>ADQUISICIÓN DE COMBUSTIBLE DIESEL B5-S50 PARA LOS VEHÍCULOS DE LA SEDE CENTRAL DEL INSTITUTO NACIONAL DE ESTADÍSTICA E INFORMÁTICA</t>
  </si>
  <si>
    <t xml:space="preserve">AS 21-2022-INEI-1 </t>
  </si>
  <si>
    <t>20127765279 - COESTI S.A</t>
  </si>
  <si>
    <t xml:space="preserve">OFICIO-002261-2022-OTPP, Certificación de Crédito Presupuestario para la contratación del servicio de mantenimiento preventivo del sistema eléctrico de contingencia, grupo electrógeno, tablero de transferencia automática y tableros de la sala del grupo </t>
  </si>
  <si>
    <t>20548503010 - RHA ENERGIA PERU S.A.C.</t>
  </si>
  <si>
    <t>ADQUISICIÓN DE INDUMENTARIAS (CASACA TASLAN, CASACA IMPERMEABLE, CHALECO, POLOS, MOCHILAS) PARA LAS ENCUESTAS DE LA DIRECCIÓN NACIONAL DE CENSOS Y ENCUESTAS (ENDES, ENAMEL, ENAHO y ENA) Y DE LA DIRECCIÓN TÉCNICA DE DEMOGRAFÍA E INDICADORES SOCIALES (ENAPRES) DEL INSTITUTO NACIONAL DE ESTADÍSTICA E INFORMÁTICA - ÍTEM PAQUETE N°1 CASACA TASLAN</t>
  </si>
  <si>
    <t>AS 20-2022-INEI-1</t>
  </si>
  <si>
    <t>20100306337 - INDUSTRIAL GORAK S.A.,</t>
  </si>
  <si>
    <t>OFICIO Nº 2643-2022-INEI/OTPP - ADQUISICION DE MASCARILLA DESCARTABLE TIPO KN-95 - EVALUACION MUESTRUAL - (EM) 2022</t>
  </si>
  <si>
    <t>20600597583 - DROGUERIA FARMACEUTICA PERUANA S.A.C. - DROFAR PERU S.A.C</t>
  </si>
  <si>
    <t>OFICIO N° 2358-2022-INEI-OTPP "ADQUISICION DE CALZADO DE CABALLERO PARA EL PERSONAL BAJO EL D.L N° 276 DEL INEI"</t>
  </si>
  <si>
    <t>ADQUISICIÓN DE INDUMENTARIAS (CASACA TASLAN, CASACA IMPERMEABLE, CHALECO, POLOS, MOCHILAS) PARA LAS ENCUESTAS DE LA DIRECCIÓN NACIONAL DE CENSOS Y ENCUESTAS (ENDES, ENAMEL, ENAHO y ENA) Y DE LA DIRECCIÓN TÉCNICA DE DEMOGRAFÍA E INDICADORES SOCIALES (ENAPRES) DEL INSTITUTO NACIONAL DE ESTADÍSTICA E INFORMÁTICA, ÍTEM PAQUETE 5 - MOCHILAS</t>
  </si>
  <si>
    <t>10431832378 - COTRINA FERNANDEZ ALEX</t>
  </si>
  <si>
    <t>OFICIO N° 2684-2022-INEI/OTPP, SERVICIO DE MANTENIMIENTO CORRECTIVO PARA LAS UNIDADES VEHICULARES DE PLACA EGL-654 Y EGL-637 ASIGNADAS AL PROYECTO EVALUACION MUESTRAL (EM) 2022, DEL INEI.</t>
  </si>
  <si>
    <t>20552284772 - GP INVESTMENT S.A.</t>
  </si>
  <si>
    <t>ADQUISICIÓN DE INDUMENTARIAS (CASACA IMPERMEABLE) PARA LA ENCUESTA DE LA DIRECCIÓN NACIONAL DE CENSOS Y ENCUESTAS (ENDES) DEL INSTITUTO NACIONAL DE ESTADÍSTICA E INFORMÁTICA - ITEM 2 CASACA IMPERMEABLE</t>
  </si>
  <si>
    <t>AS 20-2022-INEI-2</t>
  </si>
  <si>
    <t>CONVOCADO</t>
  </si>
  <si>
    <t>SERVICIO DE TRASLADO DE PERSONAL Y CARGA PARA LA EJECUCIÓN DEL PROYECTO: EVALUACION MUESTRAL (EM) 2022</t>
  </si>
  <si>
    <t>AS 22-2022-INEI-1</t>
  </si>
  <si>
    <t>CONTRATACIÓN DEL SERVICIO DE SEGURO CONTRA ACCIDENTES PARA EL PERSONAL DEL PROYECTO: EVALUACIÓN MUESTRAL (EM) - 2022</t>
  </si>
  <si>
    <t>AS 23-2022-INEI-1</t>
  </si>
  <si>
    <t>UNIFORME DE VERANO PARA DAMAS</t>
  </si>
  <si>
    <t>LP 2-2022-INEI-1</t>
  </si>
  <si>
    <t>UNIFORME DE VERANO PARA CABALLEROS</t>
  </si>
  <si>
    <t>UNIFORME DE INVIERNO PARA DAMAS</t>
  </si>
  <si>
    <t>UNIFORME DE INVIERNO PARA CABALLEROS</t>
  </si>
  <si>
    <t>CALZADO DE VERANO E INVIERNO PARA DAMA</t>
  </si>
  <si>
    <t>ALCOHOL ETÍLICO (ETANOL) 70% GEL 120 mL PARA LA ENCUESTA DEMOGRAFICA Y DE SALUD FAMILIAR CONTINUA DEL PERU - ENDES</t>
  </si>
  <si>
    <t>ALCOHOL ETÍLICO (ETANOL) 70º GEL 500 mL PARA LA CONSERVACION Y MANTENIMIENTO</t>
  </si>
  <si>
    <t>ALQUILER DE AUTOMÓVIL PARA LA ENCUESTA DEMOGRAFICA Y DE SALUD FAMILIAR CONTINUA DEL PERU - ENDES</t>
  </si>
  <si>
    <t>ALQUILER DE LOCAL PARA LA MARCOS MUESTRALES Y CARTOGRAFÍA</t>
  </si>
  <si>
    <t>ALQUILER DE LOCAL PARA LA ENCUESTA DEMOGRAFICA Y DE SALUD FAMILIAR CONTINUA DEL PERU - ENDES</t>
  </si>
  <si>
    <t>ALQUILER DE LOCAL PARA LA ENCUESTA PERMANENTE DE EMPLEO NACIONAL</t>
  </si>
  <si>
    <t>ALQUILER DE LOCAL PARA LA ELABORACIÓN DE ESTADÍSTICA DEPARTAMENTAL - AMAZONAS</t>
  </si>
  <si>
    <t>ALQUILER DE LOCAL PARA LA ELABORACIÓN DE ESTADÍSTICA DEPARTAMENTAL - APURIMAC</t>
  </si>
  <si>
    <t>ALQUILER DE LOCAL PARA LA ELABORACIÓN DE ESTADÍSTICA DEPARTAMENTAL - AYACUCHO</t>
  </si>
  <si>
    <t>ALQUILER DE LOCAL PARA LA ELABORACIÓN DE ESTADÍSTICA DEPARTAMENTAL - HUANCAVELICA</t>
  </si>
  <si>
    <t>ALQUILER DE LOCAL PARA LA ELABORACIÓN DE ESTADÍSTICA DEPARTAMENTAL - LA LIBERTAD</t>
  </si>
  <si>
    <t>ALQUILER DE LOCAL PARA LA ELABORACIÓN DE ESTADÍSTICA DEPARTAMENTAL - TUMBES</t>
  </si>
  <si>
    <t>ALQUILER DE LOCAL PARA LA CONSERVACION Y MANTENIMIENTO</t>
  </si>
  <si>
    <t>ALQUILER DE LOCAL PARA LA ELABORACION DE ESTADISTICA DEPARTAMENTAL ANCASH-CHIMBOTE</t>
  </si>
  <si>
    <t>BATERIA DE LITIO 5 V PARA LA ENCUESTA NACIONAL DE HOGARES - ENAHO</t>
  </si>
  <si>
    <t>CHALECO REVERSIBLE DE DRIL UNISEX  PARA LA ENCUESTA DEMOGRAFICA Y DE SALUD FAMILIAR CONTINUA DEL PERU - ENDES</t>
  </si>
  <si>
    <t>CINTA METRICA PARA MEDIDAS ANTROPOMETRICAS DE 6 mm X 2 m PARA LA ENCUESTA DEMOGRAFICA Y DE SALUD FAMILIAR CONTINUA DEL PERU - ENDES</t>
  </si>
  <si>
    <t>COMPARADOR DE CLORO TIPO DISCO PARA LA ENCUESTA NACIONAL DE HOGARES - ENAHO Y ENDES</t>
  </si>
  <si>
    <t>CURSO DE CAPACITACION DE PERSONAL PARA LA ADMINISTRACION GENERAL</t>
  </si>
  <si>
    <t>CURSO DE SPSS NIVEL BÁSICO PARA LA CAPACITAR PERSONAS</t>
  </si>
  <si>
    <t>DIESEL B5 S50 PARA LA ENCUESTA NACIONAL DE HOGARES - ENAHO</t>
  </si>
  <si>
    <t>DIESEL B5 S50 PARA LA ENAPRES - ENAHO</t>
  </si>
  <si>
    <t>DIESEL B5 S50 PARA LA CONSERVACION Y MANTENIMIENTO</t>
  </si>
  <si>
    <t>DPD EN POLVO PARA CLORO LIBRE EN MUESTRAS DE 5 mL X 1000 TEST PARA LA ENCUESTA DEMOGRAFICA Y DE SALUD FAMILIAR CONTINUA DEL PERU - ENDES</t>
  </si>
  <si>
    <t>DPD EN POLVO PARA CLORO LIBRE EN MUESTRAS DE 5 mL X 1000 TEST PARA LA ENAPRES - ENAHO</t>
  </si>
  <si>
    <t>ESPÁTULA PARA LIMPIEZA DE UNIDAD OPTRÓNICA DE HEMOGLOBINÓMETRO PARA LA ENCUESTA DEMOGRAFICA Y DE SALUD FAMILIAR CONTINUA DEL PERU - ENDES</t>
  </si>
  <si>
    <t>GUANTE PARA EXAMEN DESCARTABLE TALLA  S PARA LA ENCUESTA DEMOGRAFICA Y DE SALUD FAMILIAR CONTINUA DEL PERU - ENDES</t>
  </si>
  <si>
    <t>KIT DE CONTROL PARA HEMOGLOBINOMETRO PORTÁTIL (2 X 1 mL) PARA LA ENCUESTA DEMOGRAFICA Y DE SALUD FAMILIAR CONTINUA DEL PERU - ENDES</t>
  </si>
  <si>
    <t>LANCETA DESCARTABLE RETRÁCTIL 23 G GRADUABLE X 1.3 mm, 1.8 mm , 2.3 mm X 200 PARA LA ENCUESTA DEMOGRAFICA Y DE SALUD FAMILIAR CONTINUA DEL PERU - ENDES</t>
  </si>
  <si>
    <t>LECHE EVAPORADA ENTERA X 400 g APROX. PARA LA CONSERVACION Y MANTENIMIENTO</t>
  </si>
  <si>
    <t>LINEA DEDICADA A INTERNET DE 600 MBPS PARA LA TECNOLOGÍA DE INFORMACIÓN ESTADÍSTICA</t>
  </si>
  <si>
    <t>MANGO PARA TRAPEADOR DE ALUMINIO 1.30 m APROX. PARA LA CONSERVACION Y MANTENIMIENTO</t>
  </si>
  <si>
    <t>MANTENIMIENTO CORRECTIVO DE MAQUINA PARA IMPRENTA PARA LA CONSERVACION Y MANTENIMIENTO</t>
  </si>
  <si>
    <t>MANTENIMIENTO CORRECTIVO DE VEHICULOS EN GENERAL PARA LA CONSERVACION Y MANTENIMIENTO</t>
  </si>
  <si>
    <t>MANTENIMIENTO PREVENTIVO DE ASCENSORES PARA LA CONSERVACION Y MANTENIMIENTO</t>
  </si>
  <si>
    <t>MANTENIMIENTO PREVENTIVO DE EQUIPO DE AIRE ACONDICIONADO PARA LA CONSERVACION Y MANTENIMIENTO</t>
  </si>
  <si>
    <t>MANTENIMIENTO PREVENTIVO DE MÁQUINA COMPAGINADORA PARA LA CONSERVACION Y MANTENIMIENTO</t>
  </si>
  <si>
    <t>MANTENIMIENTO PREVENTIVO DE MAQUINA PARA IMPRENTA PARA LA CONSERVACION Y MANTENIMIENTO</t>
  </si>
  <si>
    <t>MANTENIMIENTO PREVENTIVO DE VEHICULOS EN GENERAL PARA LA ENCUESTA DEMOGRAFICA Y DE SALUD FAMILIAR CONTINUA DEL PERU - ENDES</t>
  </si>
  <si>
    <t>MASCARILLA DESCARTABLE TIPO N-95 X 50 PARA LA ENCUESTA DEMOGRAFICA Y DE SALUD FAMILIAR CONTINUA DEL PERU - ENDES</t>
  </si>
  <si>
    <t>MASCARILLA DESCARTABLE TIPO N-95 X 50 PARA LA ELABORACION DE INDICADORES COYUNTURALES</t>
  </si>
  <si>
    <t>MASCARILLA DESCARTABLE TIPO N-95 X 50 PARA LA CONSERVACION Y MANTENIMIENTO</t>
  </si>
  <si>
    <t>MICROCUBETA DESCARTABLE PARA HEMOGLOBINÓMETRO PORTÁTIL X 100 PARA LA ENCUESTA DEMOGRAFICA Y DE SALUD FAMILIAR CONTINUA DEL PERU - ENDES</t>
  </si>
  <si>
    <t>PAÑO HUMEDO EN ALCOHOL ISOPROPILICO X 100 PARA LA ENCUESTA DEMOGRAFICA Y DE SALUD FAMILIAR CONTINUA DEL PERU - ENDES</t>
  </si>
  <si>
    <t>PAÑO LIMPIADOR PARA LA ENCUESTA DEMOGRAFICA Y DE SALUD FAMILIAR CONTINUA DEL PERU - ENDES</t>
  </si>
  <si>
    <t>PAPEL HIGIENICO HOJA SIMPLE BLANCO X 550 m PARA LA CONSERVACION Y MANTENIMIENTO</t>
  </si>
  <si>
    <t>PILA ALCALINA AAA  1.5  V PARA LA ENCUESTA DEMOGRAFICA Y DE SALUD FAMILIAR CONTINUA DEL PERU - ENDES</t>
  </si>
  <si>
    <t>PROTECTOR SOLAR FPS 50 UVA - UVB CRM 200 g APROX. PARA LA ENCUESTA NACIONAL DE HOGARES - ENAHO - ENDES - ENAPRES</t>
  </si>
  <si>
    <t>PUBLICACIONES OFICIALES PARA LA ASESORÍA JURÍDICA</t>
  </si>
  <si>
    <t>SEGURO MÉDICO FAMILIAR (FRANQUICIA) PARA EL INEI</t>
  </si>
  <si>
    <t>CONCURSO PUBLICO</t>
  </si>
  <si>
    <t>SEGURO MULTI RIESGO (PRIMA) PARA LA CONSERVACION Y MANTENIMIENTO</t>
  </si>
  <si>
    <t>SEGUROS ACCIDENTES PERSONALES PARA LA ENCUESTA DEMOGRAFICA Y DE SALUD FAMILIAR CONTINUA DEL PERU - ENDES, ENAPRES Y ENAHO</t>
  </si>
  <si>
    <t>SERVICIO DE ADMINISTRACION DEL PLAN DEL SEGURO MEDICO FAMILIAR PARA LA CONDUCCION DE LINEAS DE POLITICA INSTITUCIONAL</t>
  </si>
  <si>
    <t>SERVICIO DE AGUA POTABLE Y ALCANTARILLADO</t>
  </si>
  <si>
    <t>SERVICIO DE ALOJAMIENTO Y ALIMENTACIÓN PARA LA ENCUESTA DEMOGRAFICA Y DE SALUD FAMILIAR CONTINUA DEL PERU - ENDES</t>
  </si>
  <si>
    <t>SERVICIO DE ALOJAMIENTO Y ALIMENTACIÓN PARA LA ENCUESTA NACIONAL DE HOGARES - ENAHO</t>
  </si>
  <si>
    <t>SERVICIO DE ALOJAMIENTO Y ALIMENTACIÓN PARA LA ENAPRES - ENCUESTA DE INDICADORES ASOCIADOS A LOS PROGRAMAS ESTRATÉGICOS DE SANEAMIENTO RURAL, TRANSPORTES, ELECTRIFICACIÓN RURAL, TELECOMUNICACIÓN RURAL, PRODUCTIVIDAD AGRICOLA Y SANIDAD AGRARIA</t>
  </si>
  <si>
    <t>SERVICIO DE ANÁLISIS DE LABORATORIO PARA DIAGNÓSTICO MOLECULAR DEL COVID-19 PARA LA ELABORACION DE INDICADORES COYUNTURALES</t>
  </si>
  <si>
    <t>SERVICIO DE ANÁLISIS DE LABORATORIO PARA DIAGNÓSTICO MOLECULAR DEL COVID-19 PARA LA CONSERVACION Y MANTENIMIENTO</t>
  </si>
  <si>
    <t>SERVICIO DE CELULAR EN RPM PARA LA ENCUESTA DE EMPRESAS Y ESTABLECIMIENTOS</t>
  </si>
  <si>
    <t>SERVICIO DE CONTROL DE CALIDAD DE EQUIPOS HOSPITALARIOS PARA LA ENCUESTA DEMOGRAFICA Y DE SALUD FAMILIAR CONTINUA DEL PERU - ENDES</t>
  </si>
  <si>
    <t>SERVICIO DE DESINSECTACIÓN, DESRATIZACIÓN Y DESINFECCIÓN DE AMBIENTE PARA LA CONSERVACION Y MANTENIMIENTO</t>
  </si>
  <si>
    <t>SERVICIO DE ENERGÍA ELÉCTRICA</t>
  </si>
  <si>
    <t>SERVICIO DE EXPERTO INDEPENDIENTE EN EVALUACION DE MUESTRAS DE UNIFORMES PARA LA CONDUCCION DE LINEAS DE POLITICA INSTITUCIONAL</t>
  </si>
  <si>
    <t>SERVICIO DE IMPRESIONES EN GENERAL PARA LA ENCUESTA DEMOGRAFICA Y DE SALUD FAMILIAR CONTINUA DEL PERU - ENDES</t>
  </si>
  <si>
    <t>SERVICIO DE IMPRESIONES EN GENERAL PARA LA ENAPRES - ENCUESTA DE INDICADORES ASOCIADOS A LOS PROGRAMAS ESTRATÉGICOS DE SANEAMIENTO RURAL, TRANSPORTES, ELECTRIFICACIÓN RURAL, TELECOMUNICACIÓN RU</t>
  </si>
  <si>
    <t>SERVICIO DE IMPRESIONES EN GENERAL PARA LA DIFUSIÓN DE LA INFORMACIÓN ESTADÍSTICA</t>
  </si>
  <si>
    <t>SERVICIO DE INSPECCION Y EVALUACION DE SISTEMA CONTRAINCENDIO PARA LA CONSERVACION Y MANTENIMIENTO</t>
  </si>
  <si>
    <t>SERVICIO DE INTERNET PARA LAS SEDES</t>
  </si>
  <si>
    <t>SERVICIO DE INVENTARIO DE EXISTENCIAS DE ALMACEN PARA LA CONSERVACION Y MANTENIMIENTO</t>
  </si>
  <si>
    <t>SERVICIO DE LIMPIEZA DE FACHADAS PARA LA CONSERVACION Y MANTENIMIENTO</t>
  </si>
  <si>
    <t>SERVICIO DE LOCUCIÓN INSTITUCIONAL PARA LA ADMINISTRACION GENERAL</t>
  </si>
  <si>
    <t>SERVICIO DE MONITOREO DE VEHICULOS VIA GPS PARA LA CONSERVACION Y MANTENIMIENTO</t>
  </si>
  <si>
    <t>SERVICIO DE ORGANIZACION DE EVENTOS RECREACIONALES PARA LA ADMINISTRACION GENERAL</t>
  </si>
  <si>
    <t>SERVICIO DE REPRODUCCIÓN DE CD E IMPRESIÓN DE ESTUCHE PARA LA DIFUSIÓN DE LA INFORMACIÓN ESTADÍSTICA</t>
  </si>
  <si>
    <t>SERVICIO DE REVISION TECNICA DE VEHICULOS PARA LA CONSERVACION Y MANTENIMIENTO</t>
  </si>
  <si>
    <t>SERVICIO DE SEGURIDAD DE RED INFORMATICA PARA LA TECNOLOGÍA DE INFORMACIÓN ESTADÍSTICA</t>
  </si>
  <si>
    <t>SERVICIO DE SOPORTE Y MANTENIMIENTO DE SOFTWARE PARA LA CAPACITAR PERSONAS</t>
  </si>
  <si>
    <t>SERVICIO DE SOPORTE Y MANTENIMIENTO DE SOFTWARE PARA LA TECNOLOGÍA DE INFORMACIÓN ESTADÍSTICA</t>
  </si>
  <si>
    <t>SERVICIO DE SUPERVISION DE ADECUACION DE INFRAESTRUCTURA INFORMATICA PARA LA TECNOLOGÍA DE INFORMACIÓN ESTADÍSTICA</t>
  </si>
  <si>
    <t>SERVICIO DE TELEFONÍA FIJA PARA LA CONSERVACION Y MANTENIMIENTO</t>
  </si>
  <si>
    <t>SERVICIO DE TELEFONÍA MÓVILES (CELULAR) INSTITUCIONAL</t>
  </si>
  <si>
    <t>SERVICIO DE TELEVISIÓN POR CABLE O SATÉLITE PARA LA CONSERVACION Y MANTENIMIENTO</t>
  </si>
  <si>
    <t>SERVICIO DETECCION Y ELIMINACION DE VIRUS, SPAM, GUSANOS, TROYANOS DE LA RED LAN PARA LA TECNOLOGÍA DE INFORMACIÓN ESTADÍSTICA</t>
  </si>
  <si>
    <t>SERVICIO ESPECIALIZADO EN MATERIA LEGAL PARA LA CONSERVACION Y MANTENIMIENTO</t>
  </si>
  <si>
    <t>SERVICIO ESPECIALIZADO EN SEGURIDAD INFORMATICA PARA LA TECNOLOGÍA DE INFORMACIÓN ESTADÍSTICA</t>
  </si>
  <si>
    <t>TASACION DE BIENES MUEBLES, ENSERES Y EQUIPOS PARA LA CONSERVACION Y MANTENIMIENTO</t>
  </si>
  <si>
    <t>TOMA DE INVENTARIO FISICO DE BIENES PATRIMONIALES PARA LA CONSERVACION Y MANTENIMIENTO</t>
  </si>
  <si>
    <t>TRASLADO PERSONAL - CAPAC.- PASAJES AEREOS NACIONAL PARA LA ENCUESTA NACIONAL DE HOGARES - ENAHO</t>
  </si>
  <si>
    <t>TRASLADO PERSONAL - CAPAC.- PASAJES TERREST.NACIONAL PARA LA ENAPRES - ENCUESTA DE INDICADORES ASOCIADOS A LOS PROGRAMAS ESTRATÉGICOS DE SANEAMIENTO RURAL, TRANSPORTES, ELECTRIFICACIÓN RURAL, TELECOMUNICACIÓN RU</t>
  </si>
  <si>
    <t>TRASLADO PERSONAL - COMISIÓN DE SERVICIO - PASAJES AÉREOS  NACIONAL PARA LA ENCUESTA DEMOGRAFICA Y DE SALUD FAMILIAR CONTINUA DEL PERU - ENDES</t>
  </si>
  <si>
    <t>TRASLADO PERSONAL COMISIÓN DE SERVICIO - PASAJES AÉREOS PARA LA ELABORACION DE INDICADORES COYUNTURALES</t>
  </si>
  <si>
    <t>Seguro de asistencia médica</t>
  </si>
  <si>
    <t>Sin modalidad</t>
  </si>
  <si>
    <t>001-2021</t>
  </si>
  <si>
    <t>20202380621 MAPFRE PERU COMPAÑIA DE SEGUROS Y REASEGUROS S.A.</t>
  </si>
  <si>
    <t>Ejecutado</t>
  </si>
  <si>
    <t>Energía eléctrica</t>
  </si>
  <si>
    <t>20331898008 LUZ DEL SUR S.A.A.</t>
  </si>
  <si>
    <t>20100017491 TELEFONICA DEL PERU SAA</t>
  </si>
  <si>
    <t>Renovación de garantía del equipamiento, licenciamiento y soporte técnico sistema Firewall</t>
  </si>
  <si>
    <t>005-2021</t>
  </si>
  <si>
    <t>20516530686 GRUPO ELECTRODATA S.A.C.</t>
  </si>
  <si>
    <t>Seguros patrimoniales</t>
  </si>
  <si>
    <t>005-2020</t>
  </si>
  <si>
    <t>20100210909 LA POSITIVA SEGUROS Y REASEGUROS S.A.A.</t>
  </si>
  <si>
    <t>Extensión de garantía, soporte y mantenimiento de los equipos de comunicación de datos</t>
  </si>
  <si>
    <t>006-2021</t>
  </si>
  <si>
    <t>20113277964 JAPAN COMPUTER SERVICE S.R.L.</t>
  </si>
  <si>
    <t>En ejecución</t>
  </si>
  <si>
    <t>Extensión de garantía, soporte y mantenimiento del sistema de procesamiento CISCO</t>
  </si>
  <si>
    <t>003-2021</t>
  </si>
  <si>
    <t>Telefonía fija a fija y fija a móvil</t>
  </si>
  <si>
    <t>002-2021</t>
  </si>
  <si>
    <t>Agua potable</t>
  </si>
  <si>
    <t>20100152356 SERV AGUA POTAB Y ALCANT DE LIMA-SEDAPAL</t>
  </si>
  <si>
    <t>Renovación licencias de software y garantía equipamiento sistema virtualización de aplicaciones.</t>
  </si>
  <si>
    <t>Prueba para detección del SARS-Cov-2 (Covid-19)</t>
  </si>
  <si>
    <t>004-2021</t>
  </si>
  <si>
    <t>20602250807 SAMA OCUPACIONAL E.I.R.L.</t>
  </si>
  <si>
    <t>Combustible 90 octanos</t>
  </si>
  <si>
    <t>SIE</t>
  </si>
  <si>
    <t>20522173933 GLG INVERSIONES S.A.C.</t>
  </si>
  <si>
    <t>Renovación del soporte de licencias VMWARE</t>
  </si>
  <si>
    <t>20601343372 MAINT INTERNATIONAL SERVICES S.A.C.</t>
  </si>
  <si>
    <t>Adquisición Acumulador de energía ups</t>
  </si>
  <si>
    <t>AM</t>
  </si>
  <si>
    <t>20107903951 TRADING SERVICE M&amp;A SRLTDA</t>
  </si>
  <si>
    <t>Renovación de licencia de software para soporte remoto</t>
  </si>
  <si>
    <t>050-2021</t>
  </si>
  <si>
    <t>20503713285 IT SUPPORT &amp; SERVICES CONSULTORES ASOCIADOS S.R.L</t>
  </si>
  <si>
    <t>Acondicionamiento de 4 contenedores</t>
  </si>
  <si>
    <t>20601607345 DSL DESARROLLADORES DE SOLUCIONES LOGISTICAS S.A.C. - DSL SOLUCIONES S.A.C.</t>
  </si>
  <si>
    <t>Mascarilla descartables</t>
  </si>
  <si>
    <t>020-2021</t>
  </si>
  <si>
    <t>20100049181 TAI LOY S.A.</t>
  </si>
  <si>
    <t>Equipos aire acondicionado</t>
  </si>
  <si>
    <t>20606256486 FIMAV PERU E.I.R.L</t>
  </si>
  <si>
    <t>Combustible diesel DB5</t>
  </si>
  <si>
    <t>098-2021</t>
  </si>
  <si>
    <t>Acondicionamiento de ambiente</t>
  </si>
  <si>
    <t>150-2021</t>
  </si>
  <si>
    <t>20543939464 LAM EQUIPOS Y SERVICIOS E.I.R.L</t>
  </si>
  <si>
    <t>Sillas ergonómicas de metal con brazos</t>
  </si>
  <si>
    <t>20600346289 ARCHITEC SOCIEDAD ANONIMA CERRADA - ARCHITEC S.A.C.</t>
  </si>
  <si>
    <t>Tóner para impresoras</t>
  </si>
  <si>
    <t>20524368421 GROBALPORT SAC
20603020775 SUPPLY CEMASH PERU EIRL
20605861114 MARCA TUMI EIRL
20605240802 SC SUMINISTRO PRO EIRL
20604278628 MC SUMINISTROS PERU EIRL</t>
  </si>
  <si>
    <t>Mantenimiento correctivo de pozo a tierra</t>
  </si>
  <si>
    <t>103-2021</t>
  </si>
  <si>
    <t>20516217431 ESTANDAR  INGENIEROS S.A.C.</t>
  </si>
  <si>
    <t>Mantenimiento preventivo de grupos electrógenos</t>
  </si>
  <si>
    <t>096-2021</t>
  </si>
  <si>
    <t>20601199123 SISTEMA EQUIPOS Y MAQUINARIAS E.I.R.L.-SEQUIMAQ E.I.R.L.</t>
  </si>
  <si>
    <t>Ropa de trabajo</t>
  </si>
  <si>
    <t>038-2021</t>
  </si>
  <si>
    <t>20600890329 CORPORACION MENDEZ PERU S.A.C.</t>
  </si>
  <si>
    <t>Curso taller "Interpretación e implementación de la norma ISO 27001"</t>
  </si>
  <si>
    <t>089-2021</t>
  </si>
  <si>
    <t>20600749855 INNOVACION GESTION Y BUENAS PRACTICAS SOCIEDAD ANONIMA CERRADA</t>
  </si>
  <si>
    <t>Cambio de tuberías en el sistema de desagüe</t>
  </si>
  <si>
    <t>151-2021</t>
  </si>
  <si>
    <t>001-2022</t>
  </si>
  <si>
    <t>20418896915 MAPFRE PERU COMPAÑIA DE SEGUROS Y REASEGUROS S.A.</t>
  </si>
  <si>
    <t>002-2022</t>
  </si>
  <si>
    <t>Adquisición de un sistema de protección Endpoint avanzado - OTIC</t>
  </si>
  <si>
    <t>LP</t>
  </si>
  <si>
    <t>003-2022</t>
  </si>
  <si>
    <t>En proceso</t>
  </si>
  <si>
    <t>Sistema de protección y seguridad para red firewall interno</t>
  </si>
  <si>
    <t>Sistema de respaldo de información</t>
  </si>
  <si>
    <t>20101064515 J EVANS Y ASOCIADOS SAC</t>
  </si>
  <si>
    <t>Computadoras personales</t>
  </si>
  <si>
    <t>20519865476 OK COMPUTER E.I.R.L.</t>
  </si>
  <si>
    <t>Renovación garantía del equipamiento, licenciamiento, mantenimiento y soporte sistema firewall externo</t>
  </si>
  <si>
    <t>008-2022</t>
  </si>
  <si>
    <t>Adquisición e instalación de transformador trifásico de 1250 kva</t>
  </si>
  <si>
    <t>10423655688 CRUZ VIERA JAIME CESAR</t>
  </si>
  <si>
    <t>012-2021</t>
  </si>
  <si>
    <t>Extensión garantía, soporte y mantenimiento equipos de comunicación de datos</t>
  </si>
  <si>
    <t>007-2022</t>
  </si>
  <si>
    <t>005-2022</t>
  </si>
  <si>
    <t>Renovación de licencia sistema de procesamiento hiperconvergente</t>
  </si>
  <si>
    <t>Renovación licencias y garantía del equipamiento sistema virtualización de aplicaciones</t>
  </si>
  <si>
    <t>006-2022</t>
  </si>
  <si>
    <t>Extensión de garantía del equipamiento, renovación de licenciamiento y servicio de soporte técnico para el sistema de seguridad filtro contenido web - OTIC</t>
  </si>
  <si>
    <t>009-2022</t>
  </si>
  <si>
    <t>Combustible de 90 octanos</t>
  </si>
  <si>
    <t>Por convocar</t>
  </si>
  <si>
    <t>20606002093 INFORNOCA SAC
20601691711 CMS CORPORACION EIRL
20608266918 SUMINISTROS SALAZAR SAC
20608205871 DISTRIBUIDORA BARCELONA EIRL</t>
  </si>
  <si>
    <t>Ejecutado
Ejecutado
En ejecución
En ejecución</t>
  </si>
  <si>
    <t>17/05/2022
17/05/2022
25/08/2022
25/08/2022</t>
  </si>
  <si>
    <t>25/07/2022
25/07/2022
24/10/2022
24/10/2022</t>
  </si>
  <si>
    <t>20261898706 ADEXUS PERU SA</t>
  </si>
  <si>
    <t>Adquisición de ternos para personal de seguridad</t>
  </si>
  <si>
    <t>087-2022</t>
  </si>
  <si>
    <t>20128232584 TERNOS MONETT S.A.</t>
  </si>
  <si>
    <t>Instalación de equipos de aire acondicionado</t>
  </si>
  <si>
    <t>165-2022</t>
  </si>
  <si>
    <t>Prueba rápida IgG/IgM y diagnóstico molecular (Covid-19)</t>
  </si>
  <si>
    <t>20602781667 STEO CONSULTING S.A.C.</t>
  </si>
  <si>
    <t>Papel bond 80g A4</t>
  </si>
  <si>
    <t>20602414443 COMERCIAL CYAM S.R.L.</t>
  </si>
  <si>
    <t>Servicio de evaluación medica ocupacional</t>
  </si>
  <si>
    <t>Combustible Diesel DB5</t>
  </si>
  <si>
    <t>Instalación de piso</t>
  </si>
  <si>
    <t>154-2022</t>
  </si>
  <si>
    <t>096-2022</t>
  </si>
  <si>
    <t>Demolición de losa aligerada</t>
  </si>
  <si>
    <t>031-2022</t>
  </si>
  <si>
    <t>20604941165 CONSTRUCTORA MAURAS S.A.C.</t>
  </si>
  <si>
    <t>Soporte de software sistema de respaldo de información</t>
  </si>
  <si>
    <t>034-2022</t>
  </si>
  <si>
    <t>20601848091 MANDRAWARE S.A.C.</t>
  </si>
  <si>
    <t>Bienes de consumo</t>
  </si>
  <si>
    <t>036-2022</t>
  </si>
  <si>
    <t>20117354793 QUINTO DAMIAN HERMANOS S.A.C</t>
  </si>
  <si>
    <t>Mantenimiento preventivo de estantes corredizos</t>
  </si>
  <si>
    <t>077-2022</t>
  </si>
  <si>
    <t>20491980355 EQUIPAMIENTO Y SISTEMAS DE ALMACENAMIENTO PARCK SOCIEDAD ANONIMA CERRADA - E &amp; S DE ALMACENAMIENTO P</t>
  </si>
  <si>
    <t>Equipo multifuncional copiadora impresora y scanner</t>
  </si>
  <si>
    <t>20523907451 CORPORATION TECH IMPORT INC. S.A.</t>
  </si>
  <si>
    <t>175-2022</t>
  </si>
  <si>
    <t>10215403225 ESPINOZA MEJIA JESUS ESTANISLAO</t>
  </si>
  <si>
    <t>Condensador para equipo de aire acondicionado 60,000 BTU</t>
  </si>
  <si>
    <t>015-2022</t>
  </si>
  <si>
    <t>20537950995 AIRSON INGENIEROS S.A.C. - AIRSON S.A.C.</t>
  </si>
  <si>
    <t>Servicio de instalación de pasamanos escalera</t>
  </si>
  <si>
    <t>139-2022</t>
  </si>
  <si>
    <t>Mascarillas descartables tipo KN-95</t>
  </si>
  <si>
    <t>066-2022</t>
  </si>
  <si>
    <t>20524966752 ATLANTICA DE COMERCIO S.A.C.</t>
  </si>
  <si>
    <t>Sistema convergente de almacenamiento procesamiento y comunicaciones</t>
  </si>
  <si>
    <t>cpu 3.70 ghz 16 gb almacenamiento 1 tb + teclado + sistema operativo</t>
  </si>
  <si>
    <t>Extensión de garantía, licencias, soporte y mantenimiento de Plataforma de Telefonía IP</t>
  </si>
  <si>
    <t>Extensión de garantía, licencias, soporte del Sistema Correlacionador de evento</t>
  </si>
  <si>
    <t>software (inc. licencia) para virtualización</t>
  </si>
  <si>
    <t xml:space="preserve">Extensión de garantía, licencias, soporte y mantenimiento del Firewall de aplicaciones </t>
  </si>
  <si>
    <t>Televisores led 65 in</t>
  </si>
  <si>
    <t>Extensión de garantía, licencias, soporte y mantenimiento de equipamiento Firewall Externo</t>
  </si>
  <si>
    <t>Agua potable y alcantarillado</t>
  </si>
  <si>
    <t>software (inc. licencia) prevención de perdidas de datos (dlp)</t>
  </si>
  <si>
    <t>Renovación de garantía, licencias, soporte y mantenimiento del Sistema de Procesamiento Hiperconvergente</t>
  </si>
  <si>
    <t>Renovación de garantía, licencias, soporte y mantenimiento sistema virtualización de aplicaciones</t>
  </si>
  <si>
    <t>Extensión de garantía de equipamiento y licenciamiento de filtro contenido web</t>
  </si>
  <si>
    <t>software (inc. licencia) de monitoreo y análisis de infraestructura ti</t>
  </si>
  <si>
    <t>silla giratoria de metal con brazos</t>
  </si>
  <si>
    <t>Telefonía fija</t>
  </si>
  <si>
    <t>Batería ups 65 ah 12v</t>
  </si>
  <si>
    <t>Gasohol 90 plus</t>
  </si>
  <si>
    <t>Interruptor termomagnético tripolar tipo caja moldeada 1250 a</t>
  </si>
  <si>
    <t>Extensión de garantía, soporte y mantenimiento sistema de almacenamiento</t>
  </si>
  <si>
    <t>radio transmisor receptor</t>
  </si>
  <si>
    <t>Soporte para la solución de virtualización de servidores</t>
  </si>
  <si>
    <t>Extensión de garantía de servidor</t>
  </si>
  <si>
    <t>Defensa judicial de funcionarios</t>
  </si>
  <si>
    <t>Evaluación medica ocupacional</t>
  </si>
  <si>
    <t>Mantenimiento preventivo equipo de aire acondicionado</t>
  </si>
  <si>
    <t>Diesel B5 S50</t>
  </si>
  <si>
    <t>Soporte técnico de central telefónica</t>
  </si>
  <si>
    <t>Conexión a información de reniec</t>
  </si>
  <si>
    <t>Tóner de impresión para lexmark cod. Ref. 64g0h00 negro</t>
  </si>
  <si>
    <t xml:space="preserve">Servicio de soporte y mantenimiento de Endpoint </t>
  </si>
  <si>
    <t>Terno de casimir</t>
  </si>
  <si>
    <t>Suscripción en línea a test psicológico de habilidades para examen de procesos de selección</t>
  </si>
  <si>
    <t>Soporte técnico de servidores</t>
  </si>
  <si>
    <t>Curso superior de inteligencia estratégica</t>
  </si>
  <si>
    <t>cpu estación de trabajo 5.00 ghz 32 gb almacenamiento 512 gb + teclado + sistema operativo</t>
  </si>
  <si>
    <t>Mantenimiento preventivo de grupo electrógeno</t>
  </si>
  <si>
    <t>Mantenimiento preventivo de impresora</t>
  </si>
  <si>
    <t>Sistema de proyección multimedia - proyector multimedia</t>
  </si>
  <si>
    <t>Papel bond 80 g tamaño a4</t>
  </si>
  <si>
    <t xml:space="preserve">Cinta tape backup lto7/ultrium 6/15 tb </t>
  </si>
  <si>
    <t>1 - CONTRATACIÓN DEL SERVICIO DE SEGUROS PATRIMONIALES PARA EL DESPACHO PRESIDENCIAL</t>
  </si>
  <si>
    <t>ELECTRÓNICA</t>
  </si>
  <si>
    <t>CP-SM-1-2021-DP-1</t>
  </si>
  <si>
    <t>Consorcio Pacífico-Liberty: Conformado por las Empresas: Pacífico Compañía de Seguros y Reaseguros S.A. y Liberty Seguros S.A.</t>
  </si>
  <si>
    <t xml:space="preserve"> 
20332970411 - PACIFICO COMPAÑIA DE SEGUROS Y REASEGUROS
20601127602 - LIBERTY SEGUROS SA</t>
  </si>
  <si>
    <t>2 - ADQUISICION DE COMBUSTIBLE (GASOHOL 97 PLUS)</t>
  </si>
  <si>
    <t>SUBASTA INVERSA ELECTRÓNICA</t>
  </si>
  <si>
    <t>SIE-SIE-2-2021-DP-1</t>
  </si>
  <si>
    <t>VIGENTE</t>
  </si>
  <si>
    <t>3 - SUMINISTRO DE VÍVERES ENVASADOS Y A GRANEL SIN FICHA TÉCNICA OSCE PARA EL ÁREA DE ALIMENTACIÓN DEL DESPACHO PRESIDENCIAL</t>
  </si>
  <si>
    <t>AS-SM-1-2021-DP-1</t>
  </si>
  <si>
    <t>20478217626 - INVERSIONES JEANBE E.I.R.L.</t>
  </si>
  <si>
    <t>4 - SUMINISTRO DE COMBUSTIBLE DIESEL B5 S-50 PARA ABASTECER LAS UNIDADES VEHICULARES QUE FORMAN PARTE DEL DESPACHO PRESIDENCIAL</t>
  </si>
  <si>
    <t>SIE-SIE-1-2021-DP-1</t>
  </si>
  <si>
    <t>20511995028 - TERPEL PERU S.A.C.</t>
  </si>
  <si>
    <t>5 - CONTRATACIÓN DE SUMINISTRO DE ENVASES, CUBIERTOS Y BOLSAS BIODEGRADABLES PARA EL ÁREA DE ALIMENTACIÓN DEL DESPACHO PRESIDENCIAL</t>
  </si>
  <si>
    <t>AS-SM-2-2021-DP-3</t>
  </si>
  <si>
    <t>20302975559 - CODIREGE S.A.</t>
  </si>
  <si>
    <t xml:space="preserve">6 - CONTRATACION DEL SERVICIO DE TELEVISION POR CABLE (CATV) O SATELITE (DTH) O PAGA PARA EL DESPACHO PRESIDENCIAL </t>
  </si>
  <si>
    <t>AS-SM-3-2021-DP-1</t>
  </si>
  <si>
    <t>7 - CONTRATACION DEL SERVICIO DE ALQUILER DE FOTOCOPIADORA PARA EL DESPACHO PRESIDENCIAL</t>
  </si>
  <si>
    <t>AS-SM-13-2021-DP-1</t>
  </si>
  <si>
    <t xml:space="preserve">20601123861 - CORPORACION LUCILA S.A.C. </t>
  </si>
  <si>
    <t>8 - ADQUISICIÓN DE UNIFORME INSTITUCIONAL A FAVOR DE LOS TRABAJADORES DE LOS REGÍMENES LABORALES D.Leg. N° 276, N° 728 Y LEY N° 30057 DEL DESPACHO PRESIDENCIAL</t>
  </si>
  <si>
    <t>AS-SM-12-2021-DP-2</t>
  </si>
  <si>
    <t xml:space="preserve">20546876722 - CORPORACION CRIMOC S.A.C. </t>
  </si>
  <si>
    <t>DESIERTO</t>
  </si>
  <si>
    <t>9 - CONTRATACIÓN DE PROVISIÓN DE BIENES DE CONSUMO PARA LAS SESIONES DEL CONSEJO DE MINISTROS</t>
  </si>
  <si>
    <t>AS-SM-11-2021-DP-1</t>
  </si>
  <si>
    <t xml:space="preserve">20507634479 - EDENRED PERÚ SA </t>
  </si>
  <si>
    <t>10 - CONTRATACION DE LOS SEGUROS VIDA LEY Y VIDA EN GRUPO A FAVOR DE LOS TRABAJADORES DEL DESPAHO PRESIDENCIAL</t>
  </si>
  <si>
    <t>AS-SM-8-2021-DP-1</t>
  </si>
  <si>
    <t>20454073143 - LA POSITIVA VIDA SEGUROS Y REASEGUROS</t>
  </si>
  <si>
    <t>11 - SERVICIO DE MANTENIMIENTO CORRECTIVO PARA UNIDADES VEHICULARES DE PATIO QUE FORMAN PARTE DE LA FLOTA VEHICULAR DEL DESPACHO PRESIDENCIAL</t>
  </si>
  <si>
    <t>CONCURSO 
PÚBLICO</t>
  </si>
  <si>
    <t>CP-SM-2-2021-DP-1</t>
  </si>
  <si>
    <t>20502616201 - AUTOSERVICIOS UNTIVEROS S.A.C.</t>
  </si>
  <si>
    <t>ADJUDICADO</t>
  </si>
  <si>
    <t>12 - ADQUISICION DE VALES DE CONSUMO ELECTRONICO A TRAVES DE TARJETAS ELECTRONICAS</t>
  </si>
  <si>
    <t>AS-SM-10-2021-DP-1</t>
  </si>
  <si>
    <t>13 - SERVICIO DE LIMPIEZA DE SEDES INTITUCIONALES DEL DESPACHO PRESIDENCIAL</t>
  </si>
  <si>
    <t>ADJUDICACIÓN 
SIMPLIFICADA</t>
  </si>
  <si>
    <t>AS-SM-14-2021-DP-1</t>
  </si>
  <si>
    <t xml:space="preserve">Consorcio ROCCAMAC SERVICIOS GENERALES S.A.C. y SERVICIOS &amp; BIENES FOS S.A.C. </t>
  </si>
  <si>
    <t>14 - CONTRATACIÓN DE DEFENSA LEGAL OTORGADA POR RESOLUCIÓN DE SUBSECRETARIA GENERAL N° 020-2020-DP/SSG</t>
  </si>
  <si>
    <t>CD-SM-1-2021-DP-1</t>
  </si>
  <si>
    <t>HUGO FELIX MENDOZA MALPARTIDA</t>
  </si>
  <si>
    <t>15 - CONTRATACIÓN DEL SERVICIO DE INSTALACIÓN DE FIBRA ÓPTICA PARA CONTINGENCIA ENTRE GABINETES DE COMUNICACIONES DEL DESPACHO PRESIDENCIAL</t>
  </si>
  <si>
    <t>AS-SM-4-2021-DP-1</t>
  </si>
  <si>
    <t>20538501469 - IDELCOM S.A.C</t>
  </si>
  <si>
    <t>16 - CONTRATACIÓN DEL SERVICIO DE MANTENIMIENTO DEL AMBIENTE 1NAN002 DE PALACIO DE GOBIERNO</t>
  </si>
  <si>
    <t>AS-SM-5-2021-DP-1</t>
  </si>
  <si>
    <t>20600346581 - GRUPO INVERCON S.A.C.</t>
  </si>
  <si>
    <t>17 - CONTRATACIÓN DEL SERVICIO DE MANTENIMIENTO PREVENTIVO DE EQUIPOS, COMPONENTES E INFRAESTRUCTURA DEL CENTRO DE DATOS DEL DESPACHO PRESIDENCIAL</t>
  </si>
  <si>
    <t>AS-SM-6-2021-DP-1</t>
  </si>
  <si>
    <t>20601515106 - TOVAL SYSTEMS S.A.C.</t>
  </si>
  <si>
    <t>18 - ADQUISICION DE EQUIPOS DE PROTECCION PERSONAL CON EL FIN DE CONTRARRESTAR EL CONTAGIO POR CORONAVIRUS PARA LOS COLABORADORES DEL DESPACHO PRESIDENCIAL</t>
  </si>
  <si>
    <t>AS-SM-7-2021-DP-1</t>
  </si>
  <si>
    <t>19 - ADQUISICIÓN DE SUMINISTROS PARA EQUIPOS DE IMPRESIÓN</t>
  </si>
  <si>
    <t xml:space="preserve">COMPRAS POR CATÁLOGO (CONVENIO MARCO) </t>
  </si>
  <si>
    <t>PERU COMPRAS</t>
  </si>
  <si>
    <t>20 - SUMINISTRO DE GAS LICUADO DE PETRÓLEO (GLP) A GRANEL PARA EL ÁREA DE ALIMENTACIÓN DEL DESPACHO PRESIDENCIAL</t>
  </si>
  <si>
    <t>SIE-3-2021-DP-1</t>
  </si>
  <si>
    <t>20486255171 - CORPORACION RIO BRANCO S A</t>
  </si>
  <si>
    <t>21 - SUMINISTRO DE EMBUTIDOS PARA EL ÁREA DE ALIMENTACIÓN DEL DESPACHO PRESIDENCIAL</t>
  </si>
  <si>
    <t>AS-SM-9-2021-DP-2</t>
  </si>
  <si>
    <t>22 - SERVICIO DE ENERGÌA ELÈCTRICA</t>
  </si>
  <si>
    <t>23 - SERVICIO DE AGUA POTABLE</t>
  </si>
  <si>
    <t>24 - CONTRATO DE ADHESIÓN A PEX  SERVICIO DE PEAJE PARA EL PERIODO 2021</t>
  </si>
  <si>
    <t>SIN PROCESO</t>
  </si>
  <si>
    <t>25 - ADQUISICION DE SUMINISTROS PARA EQUIPOS DE IMPRESION POR CATÁLOGO ELECTRÓNICO POR ACUEROD MARCO</t>
  </si>
  <si>
    <t>COMPRAS POR CATÁLOGO (CONVENIO MARCO)</t>
  </si>
  <si>
    <t>26 - SUMINISTROS DE ÚTILES DE ESCRITORIO A TRAVÉS DEL CATÁLOGO ELECTRÓNICO POR ACUERDO MARCO</t>
  </si>
  <si>
    <t>27 - PUBLICACIONES EN EL DIARIO OFICIAL EL PERUANO</t>
  </si>
  <si>
    <t>28 - CONTRATO DE COMODATO -- BANCO DE LA NACIÓN  REEMBOLSO DE  GASTOS COMUNES DEL EDIFICIO PALACIO</t>
  </si>
  <si>
    <t>29 - SOPORTE TÈCNICO PARA  IOARR HARDWARE</t>
  </si>
  <si>
    <t>30 - SERVICIO DE EVALUACIONES MEDICAS OCUPACIONALES 2019</t>
  </si>
  <si>
    <t>ATENCIÓN MENORA O IGUAL A 8 UIT</t>
  </si>
  <si>
    <t>31 - SERVICIO DE FUMIGACIÓN DE AMBIENTES DEL DP</t>
  </si>
  <si>
    <t>32 - MANTENIMIENTO CORRECTIVO DE LOS EQUIPOS DE COCINA Y COMEDOR</t>
  </si>
  <si>
    <t>33 - MANTENIMIENTO PREVENTIVO A LOS DISPENSADORES ELECTRICOS DE AGUA DEL DESPACHO PRESIDENCIA</t>
  </si>
  <si>
    <t>34 - SERVICIO DE MANTENIMIENTO PREVENTIVO DE LA CENTRAL TELEFONICA Y  UNIDAD REMOTA DEL DESPACHO PRESIDEN</t>
  </si>
  <si>
    <t>35 - SERVICIO DE WEB HOSTING</t>
  </si>
  <si>
    <t>36 - ADQUISICIÓN DE PINTURA  PARA EL PINTADO DE LOS ALOJAMIENTOS</t>
  </si>
  <si>
    <t>37 - RENOVACION LICENCIAS</t>
  </si>
  <si>
    <t>38 - ARREGLOS FLORALES</t>
  </si>
  <si>
    <t>39 - SERVICIO DE LAVADO Y PLANCHADO DE PRENDAS.</t>
  </si>
  <si>
    <t>40 - SERVICIO DE MANTENIMIENTO PREVENTIVO PARA EQUIPOS DE AIRE ACONDICIONADO EN DIFERENTES OFICINAS</t>
  </si>
  <si>
    <t>41 - SERVICIO DE MANTENIMIENTO PREVENTIVO DE VEHÍCULOS MARCA MITSUBISHI DEL DESPACHO PRESIDENCIAL</t>
  </si>
  <si>
    <t>42 - MANTENIMIENTO DE BOMBAS DE AGUA</t>
  </si>
  <si>
    <t>43 - MEDICAMENTOS PARA LOS SERVICIOS MEDICOS DEL DESPACHO PRESIDENCIAL</t>
  </si>
  <si>
    <t>44 - ADQUISICIÓN DE LUMINARIAS PARA EL DP</t>
  </si>
  <si>
    <t xml:space="preserve">45 - SERVICIO DE LAVADO DE MANTELES Y SIMILARES PARA LAS ATENCIONES INTERNAS Y/O PROTOCOLARES </t>
  </si>
  <si>
    <t>46 -  SERVICIO DE TELEFONÍA MÓVIL SATELITAL</t>
  </si>
  <si>
    <t>47 - LAVADO ECOLOGICO INTEGRAL PARA VEHICULOS DE LA FLOTA DEL DESPACHO PRESIDENCIAL</t>
  </si>
  <si>
    <t>48 - SUMINISTRO DE VISCERAS DE RES PARA EL AREA DE ALIMENTACION DEL DP</t>
  </si>
  <si>
    <t>49 -  SUMINISTRO DE PRODUCTOS NO PERECIBLES A GRANEL SIN FICHA TECNICA</t>
  </si>
  <si>
    <t>50 - ADQUISICIÓN DE BATERÍAS PARA VEHÍCULOS DE PATIO DE LA FLOTA VEHICULAR DEL DESPACHO PRESIDENCIAL</t>
  </si>
  <si>
    <t xml:space="preserve">51 - SERVICIO DE ACONDICIONAMIENTO DE CASETAS DE SEGURIDAD INSTALADOS EN LOS ACCESOS </t>
  </si>
  <si>
    <t xml:space="preserve">52 - ADQUISICIÓN DE BEBIDAS GASEOSAS Y REHIDRATANTES </t>
  </si>
  <si>
    <t>53 -  MANTENIMIENTO PREVENTIVO DE EQUIPOS DE IMPRESION DEL DESPACHO PRESIDENCIAL..</t>
  </si>
  <si>
    <t>54 - SERVICIO DE CUSTODIA DE MEDIOS MAGNETICOS</t>
  </si>
  <si>
    <t>55 - SERVICIO DE TELEFONÍA FIJA  PARA EL DESPACHO PRESIDENCIAL</t>
  </si>
  <si>
    <t>56 - MANTENIMIENTO DE INSTALACIONES ELECTRICAS</t>
  </si>
  <si>
    <t>57 - SERVICIO DE MANTENIMIENTO PREVENTIVO DE EQUIPOS DE SISTEMA DE SEGURIDAD DEL DESPACHO PRESIDENCIAL.</t>
  </si>
  <si>
    <t>58 - PASAJES NACIONALES</t>
  </si>
  <si>
    <t>59 - CONTRATACIÓN DE SEGUROS ACCIDENTES PERSONALES Y SEGURO PROGRAMA FORMACION LABORAL PARA PERSONAL DP</t>
  </si>
  <si>
    <t>60 - SERVICIO DE MANTENIMIENTO PREVENTIVO DE VEHÍCULOS MARCA LEXUS DEL DESPACHO PRESIDENCIAL</t>
  </si>
  <si>
    <t>61 - MANTENIMIENTO PREVENTIVO DE ASCENSORES Y MONTAPLATOS</t>
  </si>
  <si>
    <t>62 - MANTENIMIENTO DE COLECTOR PRINCIPAL</t>
  </si>
  <si>
    <t>63 - SERVICIO DE DEFENSA LEGAL</t>
  </si>
  <si>
    <t>64 - SUMINISTRO DE PANES Y SIMILARES PARA EL AREA DE ALIMENTACION DEL DESPACHO PRESIDENCIAL.</t>
  </si>
  <si>
    <t>65 - SUMINISTRO DE DIARIOS Y REVISTAS</t>
  </si>
  <si>
    <t>66 - SUMINISTRO DE LECHE ENTERA EVAPORADA X 400 GRAMOS</t>
  </si>
  <si>
    <t>67 - MANTENIMIENTO PREVENTIVO DE LAS TRAMPAS ATRAPA GRASA DE LA COCINA Y COMEDOR DEL DP</t>
  </si>
  <si>
    <t>1 - SUMINISTRO DE PANES Y SIMILARES PARA EL ÁREA DE ALIMENTACIÓN DEL DESPACHO PRESIDENCIAL</t>
  </si>
  <si>
    <t xml:space="preserve">Adjudicacion Simplificada </t>
  </si>
  <si>
    <t>AS-SM-1-2022-DP-2</t>
  </si>
  <si>
    <t>2 + CONTRATACIÓN DEL SERVICIO DE SEGUROS PATRIMONIALES PARA EL DESPACHO PRESIDENCIAL</t>
  </si>
  <si>
    <t>Concurso Publico</t>
  </si>
  <si>
    <t>CP-SM-1-2022-DP-1</t>
  </si>
  <si>
    <t>A LA ESPERA DE PRESENTACION DE DOCUMENTOS PARA LA SUSCRIPCION DEL CONTRATO</t>
  </si>
  <si>
    <t>3 - CONTRATACIÓN DEL SUMINISTRO DE COMBUSTIBLE GASOHOL DE 97 PLUS PARA ABASTECER UNIDADES VEHICULARES QUE FORMAN PARTE DEL DESPACHO PRESIDENCIAL</t>
  </si>
  <si>
    <t>Subasta Inversa Electronica</t>
  </si>
  <si>
    <t>POR CONVOCAR</t>
  </si>
  <si>
    <t>4 - CONTRATACIÓN DEL SUMINISTRO DE COMBUSTIBLE GASOHOL DE 97 PLUS PARA ABASTECER UNIDADES VEHICULARES QUE FORMAN PARTE DEL DESPACHO PRESIDENCIAL</t>
  </si>
  <si>
    <t xml:space="preserve">5 - SERVICIO DE TELEFONIA MOVIL PARA EL DESPACHO PRESIDENCIAL </t>
  </si>
  <si>
    <t>6 - CONTRATACION DEL SERVICIO DE TELEFONIA FIJA PARA EL DESPACHO PRESIDENCIA</t>
  </si>
  <si>
    <t xml:space="preserve">7 - CONTRATACIÓN DE SERVICIO DE MANTENIMIENTO CORRECTIVO DE VEHÍCULOS DE PATIO DEL DESPACHO PRESIDENCIAL </t>
  </si>
  <si>
    <t>8 - SUMINISTRO DE EMBUTIDOS PARA EL ÁREA DE ALIMENTACIÓN DEL DESPACHO PRESIDENCIAL</t>
  </si>
  <si>
    <t>AS-SM-8-2022-DP-1</t>
  </si>
  <si>
    <t>0448650044 - SANTIAGO ATENCIO ELIZABETH CAROLINA</t>
  </si>
  <si>
    <t>9 - SUMINISTRO DE PRODUCTOS ALIMENTICIOS A GRANEL PARA EL ÁREA DE ALIMENTACIÓN DEL DESPACHO PRESIDENCIAL</t>
  </si>
  <si>
    <t>AS-SM-5-2022-DP-1</t>
  </si>
  <si>
    <t>20478217626 - INVERSIONES JEANBE EMPRESA E.I.R.L.</t>
  </si>
  <si>
    <t>10 - SUMINISTRO DE PRODUCTOS CÁRNICOS (CERDO, VÍSCERAS DE RES, OTRAS AVES, CORDERO Y CUY) PARA EL ÁREA DE ALIMENTACIÓN DEL DESPACHO PRESIDENCIAL</t>
  </si>
  <si>
    <t>AS-SM-4-2022-DP-1</t>
  </si>
  <si>
    <t>11 - SUMINISTRO DE PESCADOS CON FICHA TÉCNICA DEL OSCE PARA EL ÁREA DE ALIMENTACIÓN DEL DESPACHO PRESIDENCIAL</t>
  </si>
  <si>
    <t>SIE-SIE-1-2022-DP-1</t>
  </si>
  <si>
    <t>20601075971 - COMERCIAL GOMEZ Y COSIO S.A.C. - COMESIO S.A.C.</t>
  </si>
  <si>
    <t>12 - SUMINISTRO DE VERDURAS SIN FICHA TÉCNICA OSCE PARA EL ÁREA DE ALIMENTACIÓN DEL DESPACHO PRESIDENCIAL</t>
  </si>
  <si>
    <t>AS-SM-7-2022-DP-1</t>
  </si>
  <si>
    <t>13 - SUMINISTRO DE FRUTAS Y VERDURAS CON FICHA TÉCNICA DEL OSCE PARA EL ÁREA DE ALIMENTACIÓN DEL DESPACHO PRESIDENCIAL</t>
  </si>
  <si>
    <t>SIE-SIE-4-2022-DP-1</t>
  </si>
  <si>
    <t>14 - SUMINISTRO DE ABARROTES CON FICHA TECNICA DEL OSCE PARA EL ÁREA DE ALIMENTACIÓN DEL DESPACHO PRESIDENCIAL</t>
  </si>
  <si>
    <t>SIE-SIE-3-2022-DP-1</t>
  </si>
  <si>
    <t>15 - CONTRATACION DEL SERVICIO DE MANTENIMIENTO CORRECTIVO DE COCINA</t>
  </si>
  <si>
    <t>AS-SM-2-2022-DP-1</t>
  </si>
  <si>
    <t>20523009835 - E &amp; R TECHNICAL SERVICE S.A.C.</t>
  </si>
  <si>
    <t>16 - CONTRATACIÓN DEL SERVICIO DE LIMPIEZA PARA LAS SEDES INSTITUCIONALES DEL DESPACHO PRESIDENCIAL</t>
  </si>
  <si>
    <t>17 - CONTRATACIÓN DEL SEGURO VIDA LEY Y VIDA EN GRUPO A FAVOR DE LOS SERVIDORES DE LOS REGIMENES LABORALES D.L. 728 Y D.L. 276 DEL DESPACHO PRESIDENCIAL</t>
  </si>
  <si>
    <t>AS-SM-9-2022-DP-1</t>
  </si>
  <si>
    <t>18 - ADQUISICIÓN DE EQUIPOS DE PROTECCIÓN PERSONAL CON EL FIN DE CONTRARRESTAR EL CONTAGIO POR CORONAVIRUS PARA LOS SERVIDORES DEL DESPACHO PRESIDENCIAL</t>
  </si>
  <si>
    <t>AS-SM-3-2022-DP-1</t>
  </si>
  <si>
    <t>20504109195 - MASILJO PERU SOCIEDAD ANONIMA CERRADA</t>
  </si>
  <si>
    <t>19 - SERVICIO DE MENSAJERÍA NIVEL LOCAL Y NACIONAL E INTERNACIONAL</t>
  </si>
  <si>
    <t>20 - CONTRATACIÓN DE PROVISIÓN DE BIENES DE CONSUMO PARA LAS SESIONES DEL CONSEJO DE MINISTROS</t>
  </si>
  <si>
    <t>21 - ADQUISICION DE VALES DE CONSUMO ELECTRONICO A TRAVES DE TARJETAS ELECTRONICAS</t>
  </si>
  <si>
    <t>22 - ADQUISICION DE UNIFORME INSTITUCIONAL A FAVOR DE LOS SERVIDORES DE LOS REGIMENES LABORABLES D.LEG. 726 Y 276 DEL DESPACHO PRESIDENCIAL</t>
  </si>
  <si>
    <t>CORPORACION CRIMOC S.A.C.</t>
  </si>
  <si>
    <t>NO ES CONSORCIO</t>
  </si>
  <si>
    <t>23 - CONTRATACIÓN DE DEFENSA LEGAL OTORGADA AL EX SERVIDOR JUAN FREDY ORTEGA ROJAS APROBADA POR RESOLUCION DE LA SUB SECRETARIA GENERAL N° 000043-2021-DP/SSG</t>
  </si>
  <si>
    <t>Contratacion Directa</t>
  </si>
  <si>
    <t>DIRECTA-PROC-1-2022-DP-1</t>
  </si>
  <si>
    <t>10409276348 - ASTUDILLO MEZA GUILLERMO ALEJANDRO</t>
  </si>
  <si>
    <t>24 - SUMINISTRO DE CARNE DE RES Y POLLO ENTERO SIN MENUDENCIA CON FICHA TÉCNICA DEL OSCE PARA EL ÁREA DE ALIMENTACIÓN DEL DESPACHO PRESIDENCIAL</t>
  </si>
  <si>
    <t>SIE-SIE-2-2022-DP-1</t>
  </si>
  <si>
    <t>20423044765 - CORPORACION ALIMENTARIA ALEXCAR S.A.C.</t>
  </si>
  <si>
    <t>25 - ADQUISICION DE EQUIPOS INFORMATICOS – COMPUTADORAS DE ESCRITORIO</t>
  </si>
  <si>
    <t xml:space="preserve">Compras por catálogo (Convenio Marco) </t>
  </si>
  <si>
    <t>26 - CONTRATACION DE DEFENSAL LEGAL OTORGADA POR RESOLUCION N° 000051-2021-DP/SSG, MODIFICADA POR RESOLUCION N° 000008-2022-DP/SSG, A FAVOR DE LA SEÑORA MIRIAN MORALES</t>
  </si>
  <si>
    <t>DIRECTA-PROC-2-2022-DP-1</t>
  </si>
  <si>
    <t>10423600832 - HUGO FELIX MENDOZA MALPARTIDA</t>
  </si>
  <si>
    <t>27 - ADQUISICIÓN DE NEUMÁTICOS (LLANTAS) PARA LA FLOTA VEHICULAR DEL DESPACHO PRESIDENCIAL</t>
  </si>
  <si>
    <t>28 - ADQUISICIÓN DE SUMINISTROS PARA EQUIPOS DE IMPRESIÓN (TÓNER)</t>
  </si>
  <si>
    <t>29 - SERVICIO DE MANTENIMIENTO PREVENTIVO PARA EQUIPOS DE AIRE ACONDICIONADO, CORTINAS DE AIRE Y CÁMARAS FRIGORÍFICAS DE LAS DIFERENTES ÁREAS DEL DESPACHO PRESIDENCIAL</t>
  </si>
  <si>
    <t>AS-SM-6-2022-DP-1</t>
  </si>
  <si>
    <t>20606586729 - CLIMA COOL SERVICE S.A.C.</t>
  </si>
  <si>
    <t>30 - CONTRATACION DE DEFENSA LEGAL OTORGADA POR RESOLUCION DE SUB SECRETARIA GENERAL N° 000012-2022-DP/SSG, A FAVOR DEL SEÑOR ALEJANDRO TOLEDO</t>
  </si>
  <si>
    <t>DIRECTA-PROC-3-2022-DP-1</t>
  </si>
  <si>
    <t>10062491901 - JOSE ROBERTO SU RIVADENEYRA</t>
  </si>
  <si>
    <t>31 - CONTRATACIÓN DEL SERVICIO DE ACCESO DEDICADO A INTERNET</t>
  </si>
  <si>
    <t>CP-SM-3-2022-DP-1</t>
  </si>
  <si>
    <t>32 - CONTRATACIÓN DEL SERVICIO DE AGENCIAMIENTO DE PASAJES AÉREOS NACIONALES E INTERNACIONALES PARA EL DESPACHO PRESIDENCIAL</t>
  </si>
  <si>
    <t>CP-SM-2-2022-DP-1</t>
  </si>
  <si>
    <t>33 - CONTRATACIÓN DEL SUMINISTRO DE PRODUCTOS DE PANADERÍA Y PASTELERÍA PARA EL ÁREA DE ALIMENTACIÓN DEL DESPACHO PRESIDENCIAL</t>
  </si>
  <si>
    <t>34 - SERVICIO DE ENERGÌA ELÈCTRICA</t>
  </si>
  <si>
    <t>36 - SERVICIO DE AGUA POTABLE</t>
  </si>
  <si>
    <t>37 - SERVICIO DE ALQUILER DE FOTOCOPIADORA</t>
  </si>
  <si>
    <t>ELECTRÓNICO</t>
  </si>
  <si>
    <t>38 - MATERIAL MÈDICO</t>
  </si>
  <si>
    <t>39 - CONTRATACIÓN DEL SERVICIO DE TELEVISIÓN POR CABLE (CATV) O SATÉLITE (DTH) O PAGA</t>
  </si>
  <si>
    <t>40 - SUSCRIPCIÓN A SOLUCIÓN DE SEGURIDAD PARA EQUIPOS INFORMÁTICOS Y ESTACIONES DE TRABAJO DEL DESPACHO P</t>
  </si>
  <si>
    <t>41 - SERVICIO DE INVENTARIO FÍSICO VALORIZADO DE BIENES MUEBLES E INMUEBLES DEL DP AL 31.12.2019</t>
  </si>
  <si>
    <t>42 - CONTRATO DE ADHESIÓN A PEX  SERVICIO DE PEAJE PARA EL PERIODO 2021</t>
  </si>
  <si>
    <t>43 - SUMINISTRO DE MATERIALES DE LIMPIEZA PARA EL D.P.</t>
  </si>
  <si>
    <t>SUBASTA INVERSA</t>
  </si>
  <si>
    <t>44 - SUMINISTRO DE GAS LICUADO DE PETRÓLEO A GRANEL PARA EL ÁREA DE ALIMENTACION</t>
  </si>
  <si>
    <t>45 - SERVICIO DE MANTENIMIENTO CORRECTIVO PARA UNIDADES VEHICULARES DE PATIO QUE FORMAN PARTE DE LA FLOTA DEL DP.</t>
  </si>
  <si>
    <t>Procedimeinto Clásico</t>
  </si>
  <si>
    <t>46 - SUMINISTRO DE ENVASES CUBIERTOS Y BOLSAS</t>
  </si>
  <si>
    <t>47 - SERVICIO DE MANTENIMIENTO PREVENTIVO DE VEHÍCULOS MARCA LEXUS DEL DESPACHO PRESIDENCIAL</t>
  </si>
  <si>
    <t>48 - MANTENIMIENTO DE POZO SÉPTICO</t>
  </si>
  <si>
    <t>49 - MANTENIMIENTO DE COLECTOR PRINCIPAL</t>
  </si>
  <si>
    <t>50 - SERVICIO DE MONITOREO SATELITAL GPS PARA 40 VEHÍCULOS DE LA FLOTA VEHICULAR DEL DESPACHO PRESIDENCIA</t>
  </si>
  <si>
    <t>51 - PUBLICACIONES EN EL DIARIO OFICIAL EL PERUANO</t>
  </si>
  <si>
    <t>52 - CONTRATO DE COMODATO -- BANCO DE LA NACIÓN  REEMBOLSO DE  GASTOS COMUNES DEL EDIFICIO PALACIO</t>
  </si>
  <si>
    <t>53 - SUMINISTRO DE DIARIOS Y REVISTAS</t>
  </si>
  <si>
    <t>54 - SOPORTE TÈCNICO PARA  IOARR HARDWARE</t>
  </si>
  <si>
    <t>55 - SERVICIO DE MANTENIMIENTO PREVENTIVO DE EQUIPOS DE SISTEMA DE SEGURIDAD DEL DESPACHO PRESIDENCIAL.</t>
  </si>
  <si>
    <t>56 - SUMINISTRO DE LECHE ENTERA EVAPORADA X 400 GRAMOS</t>
  </si>
  <si>
    <t>57 - SERVICIO DE EVALUACIONES MEDICAS OCUPACIONALES 2019</t>
  </si>
  <si>
    <t>58 - SERVICIO DE FUMIGACIÓN DE AMBIENTES DEL DP</t>
  </si>
  <si>
    <t>59 - MANTENIMIENTO DE INSTALACIONES ELECTRICAS</t>
  </si>
  <si>
    <t>60 - MANTENIMIENTO PREVENTIVO A LOS DISPENSADORES ELECTRICOS DE AGUA DEL DESPACHO PRESIDENCIA</t>
  </si>
  <si>
    <t>61 - SERVICIO DE MANTENIMIENTO PREVENTIVO DE LA CENTRAL TELEFONICA Y  UNIDAD REMOTA DEL DESPACHO PRESIDEN</t>
  </si>
  <si>
    <t>62 - SERVICIO DE WEB HOSTING</t>
  </si>
  <si>
    <t>63 - ADQUISICIÓN DE PINTURA  PARA EL PINTADO DE LOS ALOJAMIENTOS</t>
  </si>
  <si>
    <t>64 - RENOVACION LICENCIAS</t>
  </si>
  <si>
    <t>65 - ARREGLOS FLORALES</t>
  </si>
  <si>
    <t>66 - SERVICIO DE LAVADO Y PLANCHADO DE PRENDAS.</t>
  </si>
  <si>
    <t>67 - SERVICIO DE MANTENIMIENTO PREVENTIVO PARA EQUIPOS DE AIRE ACONDICIONADO EN DIFERENTES OFICINAS</t>
  </si>
  <si>
    <t>68 - SERVICIO DE MANTENIMIENTO PREVENTIVO DE VEHÍCULOS MARCA MITSUBISHI DEL DESPACHO PRESIDENCIAL</t>
  </si>
  <si>
    <t>69 - MANTENIMIENTO DE BOMBAS DE AGUA</t>
  </si>
  <si>
    <t>70 - MEDICAMENTOS PARA LOS SERVICIOS MEDICOS DEL DESPACHO PRESIDENCIAL</t>
  </si>
  <si>
    <t>71 - ADQUISICIÓN DE LUMINARIAS PARA EL DP</t>
  </si>
  <si>
    <t xml:space="preserve">72 - SERVICIO DE LAVADO DE MANTELES Y SIMILARES PARA LAS ATENCIONES INTERNAS Y/O PROTOCOLARES </t>
  </si>
  <si>
    <t>73 - SERVICIO DE TELEFONÍA MÓVIL SATELITAL</t>
  </si>
  <si>
    <t>74 - LAVADO ECOLOGICO INTEGRAL PARA VEHICULOS DE LA FLOTA DEL DESPACHO PRESIDENCIAL</t>
  </si>
  <si>
    <t>75 - SUMINISTRO DE VISCERAS DE RES PARA EL AREA DE ALIMENTACION DEL DP</t>
  </si>
  <si>
    <t>76 - SUMINISTRO DE PRODUCTOS NO PERECIBLES A GRANEL SIN FICHA TECNICA</t>
  </si>
  <si>
    <t>77 - ADQUISICIÓN DE BATERÍAS PARA VEHÍCULOS DE PATIO DE LA FLOTA VEHICULAR DEL DESPACHO PRESIDENCIAL</t>
  </si>
  <si>
    <t xml:space="preserve">78 - SERVICIO DE ACONDICIONAMIENTO DE CASETAS DE SEGURIDAD INSTALADOS EN LOS ACCESOS </t>
  </si>
  <si>
    <t xml:space="preserve">79 - ADQUISICIÓN DE BEBIDAS GASEOSAS Y REHIDRATANTES </t>
  </si>
  <si>
    <t>80 - MANTENIMIENTO PREVENTIVO DE EQUIPOS DE IMPRESION DEL DESPACHO PRESIDENCIAL..</t>
  </si>
  <si>
    <t>81 - SERVICIO DE CUSTODIA DE MEDIOS MAGNETICOS</t>
  </si>
  <si>
    <t>1 - SERVICIO DE SEGUROS PATRIMONIALES PARA EL DP</t>
  </si>
  <si>
    <t>2 - SERVICIO DE ENERGÌA ELÈCTRICA</t>
  </si>
  <si>
    <t>3 - SERVICIO DE MANTENIMIENTO CORRECTIVO PARA UNIDADES VEHICULARES DE PATIO QUE FORMAN PARTE DE LA FLOTA DEL DP.</t>
  </si>
  <si>
    <t>4 - SERVICIO DE AGENCIAMIENTO DE PASAJES AÉREOS NACIONALES E INTERNACIONALES</t>
  </si>
  <si>
    <t>5 - SUMINISTRO DE COMBUSTIBLE GASOHOL 97 PLUS</t>
  </si>
  <si>
    <t>6 - SERVICIO DE LIMPIEZA PARA LAS SEDES DEL DESPACHO PRESIDENCIAL</t>
  </si>
  <si>
    <t>7 - SUMINISTRO DE PRODUCTOS NO PERECIBLES A GRANEL SIN FICHA TECNICA  ABARROTES A GRANEL, FRUTAS Y VERDURAS</t>
  </si>
  <si>
    <t>8 - SUMINISTRO DE PRODUCTOS CÁRNICOS (RES Y CERDO) PARA EL ÁREA DE ALIMENTACIÓN  DEL DP</t>
  </si>
  <si>
    <t>9 - SUMINISTRO DE COMBUSTIBLE DIESEL B5-S-50</t>
  </si>
  <si>
    <t>10 - SUMINISTRO DE FRUTAS Y VERDURAS CON FICHA TÉCNICA DEL OSCE PARA EL DP</t>
  </si>
  <si>
    <t>11 - SUMINISTRO DE VIVERES ENVASADOS Y A GRANEL</t>
  </si>
  <si>
    <t>12 - SERVICIO DE AGUA POTABLE</t>
  </si>
  <si>
    <t>13 - SUMINISTRO DE ABARROTES CON FICHA TÉCNICA DEL OSCE PARA EL ÁREA DE ALIMENTACIÓN DEL DESPACHO PRESIDENCIAL</t>
  </si>
  <si>
    <t>14 - SERVICIO DE ALQUILER DE FOTOCOPIADORA</t>
  </si>
  <si>
    <t>15 - SUMINISTRO DE ENVASES CUBIERTOS Y BOLSAS</t>
  </si>
  <si>
    <t>16 - MANTENIMIENTO CORRECTIVO DE VEHÍCULOS</t>
  </si>
  <si>
    <t>17 - SUMINISTRO DE CARNE DE AVE (POLLO)</t>
  </si>
  <si>
    <t>18 - SUMINISTRO DE PESCADO CON FICHA TÉCNICA DEL OSCE PARA EL ÁREA DEALIMENTACIÓN DEL DP</t>
  </si>
  <si>
    <t>19 - SUMINISTRO ALIMENTOS A TRAVES DE TARJETA ELECTRONICA PARA  LA  SEC. CONSEJO DE MINISTROS</t>
  </si>
  <si>
    <t>20 -  SUMINISTRO DE PESCADO Y MARISCOS SIN FICHA TÉCNICA DEL OSCE PARA EL ÁREA DE ALIMENTACIÓN DEL DESPACHO PRESIDENCIAL".</t>
  </si>
  <si>
    <t>21 - SUMINISTRO ALIMENTOS A TRAVES DE TARJETA ELECTRONICA PARA LA RESIDENCIA</t>
  </si>
  <si>
    <t>22 - SERVICIO DE MENSAJERIA LOCAL, NACIONAL E INTERNACIONAL</t>
  </si>
  <si>
    <t>23 - MATERIAL MÈDICO</t>
  </si>
  <si>
    <t>24 - CONTRATACIÓN DEL SERVICIO DE TELEVISIÓN POR CABLE (CATV) O SATÉLITE (DTH) O PAGA</t>
  </si>
  <si>
    <t>25 - SUSCRIPCIÓN A SOLUCIÓN DE SEGURIDAD PARA EQUIPOS INFORMÁTICOS Y ESTACIONES DE TRABAJO DEL DESPACHO P</t>
  </si>
  <si>
    <t>26 - SERVICIO DE INVENTARIO FÍSICO VALORIZADO DE BIENES MUEBLES E INMUEBLES DEL DP AL 31.12.2019</t>
  </si>
  <si>
    <t>27 - CONTRATO DE ADHESIÓN A PEX  SERVICIO DE PEAJE PARA EL PERIODO 2021</t>
  </si>
  <si>
    <t>28 - SUMINISTRO DE MATERIALES DE LIMPIEZA PARA EL D.P.</t>
  </si>
  <si>
    <t>29 - SUMINISTRO DE GAS LICUADO DE PETRÓLEO A GRANEL PARA EL ÁREA DE ALIMENTACION</t>
  </si>
  <si>
    <t>30 - ADQUISICION DE SUMINISTROS PARA EQUIPOS DE IMPRESION POR CATÁLOGO ELECTRÓNICO POR ACUEROD MARCO</t>
  </si>
  <si>
    <t>Compras por catálogo (Convenio Marco)</t>
  </si>
  <si>
    <t>31 - SUMINISTROS DE ÚTILES DE ESCRITORIO A TRAVÉS DEL CATÁLOGO ELECTRÓNICO POR ACUERDO MARCO</t>
  </si>
  <si>
    <t>32 - SUMINISTRO DE EMBUTIDOS</t>
  </si>
  <si>
    <t>33 - SERVICIO DE MONITOREO SATELITAL GPS PARA 40 VEHÍCULOS DE LA FLOTA VEHICULAR DEL DESPACHO PRESIDENCIA</t>
  </si>
  <si>
    <t>34 - PUBLICACIONES EN EL DIARIO OFICIAL EL PERUANO</t>
  </si>
  <si>
    <t>35 - CONTRATO DE COMODATO -- BANCO DE LA NACIÓN  REEMBOLSO DE  GASTOS COMUNES DEL EDIFICIO PALACIO</t>
  </si>
  <si>
    <t>36 - SUMINISTRO DE DIARIOS Y REVISTAS</t>
  </si>
  <si>
    <t>37 - SUMINISTRO DE PANES Y SIMILARES</t>
  </si>
  <si>
    <t>38 - SUMINISTRO DE LECHE ENTERA EVAPORADA X 400 GRAMOS</t>
  </si>
  <si>
    <t>39 - SERVICIO DE EVALUACIONES MEDICAS OCUPACIONALES 2019</t>
  </si>
  <si>
    <t>40 - SERVICIO DE FUMIGACIÓN DE AMBIENTES DEL DP</t>
  </si>
  <si>
    <t>41 - MANTENIMIENTO CORRECTIVO DE LOS EQUIPOS DE COCINA Y COMEDOR</t>
  </si>
  <si>
    <t>42 - MANTENIMIENTO PREVENTIVO A LOS DISPENSADORES ELECTRICOS DE AGUA DEL DESPACHO PRESIDENCIA</t>
  </si>
  <si>
    <t>43 - SERVICIO DE MANTENIMIENTO PREVENTIVO DE LA CENTRAL TELEFONICA Y  UNIDAD REMOTA DEL DESPACHO PRESIDEN</t>
  </si>
  <si>
    <t>44 - SERVICIO DE WEB HOSTING</t>
  </si>
  <si>
    <t>45 - ADQUISICIÓN DE PINTURA  PARA EL PINTADO DE LOS ALOJAMIENTOS</t>
  </si>
  <si>
    <t>46 - RENOVACION LICENCIAS</t>
  </si>
  <si>
    <t>47 - ARREGLOS FLORALES</t>
  </si>
  <si>
    <t>48 - SERVICIO DE LAVADO Y PLANCHADO DE PRENDAS.</t>
  </si>
  <si>
    <t>49 - SERVICIO DE MAN49NIMIENTO PREVENTIVO PARA EQUIPOS DE AIRE ACONDICIONADO EN DIFERENTES OFICINAS</t>
  </si>
  <si>
    <t>50 - SERVICIO DE MANTENIMIENTO PREVENTIVO DE VEHÍCULOS MARCA MITSUBISHI DEL DESPACHO PRESIDENCIAL</t>
  </si>
  <si>
    <t>51 - MANTENIMIENTO DE BOMBAS DE AGUA</t>
  </si>
  <si>
    <t>52 - MEDICAMENTOS PARA LOS SERVICIOS MEDICOS DEL DESPACHO PRESIDENCIAL</t>
  </si>
  <si>
    <t>53 - ADQUISICIÓN DE LUMINARIAS PARA EL DP</t>
  </si>
  <si>
    <t xml:space="preserve">54 - SERVICIO DE LAVADO DE MANTELES Y SIMILARES PARA LAS ATENCIONES INTERNAS Y/O PROTOCOLARES </t>
  </si>
  <si>
    <t>55 - SERVICIO DE TELEFONÍA MÓVIL SATELITAL</t>
  </si>
  <si>
    <t>56 - LAVADO ECOLOGICO INTEGRAL PARA VEHICULOS DE LA FLOTA DEL DESPACHO PRESIDENCIAL</t>
  </si>
  <si>
    <t>57 - SUMINISTRO DE VISCERAS DE RES PARA EL AREA DE ALIMENTACION DEL DP</t>
  </si>
  <si>
    <t>58 - SUMINISTRO DE PRODUCTOS NO PERECIBLES A GRANEL SIN FICHA TECNICA</t>
  </si>
  <si>
    <t>59 - ADQUISICIÓN DE BATERÍAS PARA VEHÍCULOS DE PATIO DE LA FLOTA VEHICULAR DEL DESPACHO PRESIDENCIAL</t>
  </si>
  <si>
    <t xml:space="preserve">60 - SERVICIO DE ACONDICIONAMIENTO DE CASETAS DE SEGURIDAD INSTALADOS EN LOS ACCESOS </t>
  </si>
  <si>
    <t xml:space="preserve">61 - ADQUISICIÓN DE BEBIDAS GASEOSAS Y REHIDRATANTES </t>
  </si>
  <si>
    <t>62 - MANTENIMIENTO PREVENTIVO DE EQUIPOS DE IMPRESION DEL DESPACHO PRESIDENCIAL..</t>
  </si>
  <si>
    <t>63 - SERVICIO DE CUSTODIA DE MEDIOS MAGNETICOS</t>
  </si>
  <si>
    <t>64 - SERVICIO DE TELEFONÍA FIJA  PARA EL DESPACHO PRESIDENCIAL</t>
  </si>
  <si>
    <t>35 - MANTENIMIENTO DE INSTALACIONES ELECTRICAS</t>
  </si>
  <si>
    <t>66 - SERVICIO DE MANTENIMIENTO PREVENTIVO DE EQUIPOS DE SISTEMA DE SEGURIDAD DEL DESPACHO PRESIDENCIAL.</t>
  </si>
  <si>
    <t>67 - PASAJES NACIONALES</t>
  </si>
  <si>
    <t>68 - CONTRATACIÓN DE SEGUROS ACCIDENTES PERSONALES Y SEGURO PROGRAMA FORMACION LABORAL PARA PERSONAL DP</t>
  </si>
  <si>
    <t>69 - SERVICIO DE MANTENIMIENTO PREVENTIVO DE VEHÍCULOS MARCA LEXUS DEL DESPACHO PRESIDENCIAL</t>
  </si>
  <si>
    <t>70 - MANTENIMIENTO DE COLECTOR PRINCIPAL</t>
  </si>
  <si>
    <t>SERVICIO DE ALQUILER DE INMUEBLE PARA EL CENTRO NACIONAL DE PLANEAMIENTO ESTRATEGICO (CEPLAN)</t>
  </si>
  <si>
    <t xml:space="preserve">SERVICIO </t>
  </si>
  <si>
    <t>CONTRATACION DIRECTA N°01-2021-CEPLAN</t>
  </si>
  <si>
    <t>20137986648 -INVERDES S.A</t>
  </si>
  <si>
    <t>CONTRATO SUSCRITO</t>
  </si>
  <si>
    <t>SERVICIO DE WEB HOSTING PARA EL CENTRO NACIONAL DE PLANEAMIENTO ESTRATEGICO (CEPLAN)</t>
  </si>
  <si>
    <t>ADJUDICACION SIMPLIFICADA</t>
  </si>
  <si>
    <t>A S N°0001-2021-CEPLAN</t>
  </si>
  <si>
    <t>20602287280 - SERVICIOS INFORMATICOS PUBLIPERU E.I.R.L</t>
  </si>
  <si>
    <t>SERVICIO DE ALQUILER DE EQUIPOS DE TELEFONÍA CELULAR</t>
  </si>
  <si>
    <t>A S N°0001-2022-CEPLAN</t>
  </si>
  <si>
    <t xml:space="preserve">20467534026 - AMERICA MOVIL PERU S.A.C. </t>
  </si>
  <si>
    <t>18 MESES</t>
  </si>
  <si>
    <t>SERVICIO DE LÍNEA DEDICADA A INTERNET DE 100 MBPS</t>
  </si>
  <si>
    <t>A S N°0002-2022-CEPLAN</t>
  </si>
  <si>
    <t>20546904106 - NEXTNET S.A.C</t>
  </si>
  <si>
    <t>EQUIPOS COMPUTACIONALES Y PERIFERICOS</t>
  </si>
  <si>
    <t>ACUERDO MARCO</t>
  </si>
  <si>
    <t>BIEN</t>
  </si>
  <si>
    <t>EQUIPOS DE COMUNICACIONES PARA REDES INFORMATICAS</t>
  </si>
  <si>
    <t>SOFTWARES</t>
  </si>
  <si>
    <t>Mantenimiento correctivo del sistema de intrusión y notificación de alertas del sistema de vigilancia electrónica para 23 ORS del OSIPTEL (40 DIAS CALENDARIO)- Permite el flujo de COMUNICACION CONSTANTE Y LA COMUNICACION EFECTIVA</t>
  </si>
  <si>
    <t>Compra Menor</t>
  </si>
  <si>
    <t xml:space="preserve">20557576747 MAXIMA TECNOLOGIA DEL PERU S.A.C.                                                                   </t>
  </si>
  <si>
    <t>Pagado</t>
  </si>
  <si>
    <t>Mantenimiento preventivo del sistema de video vigilancia de las 23 ORS del OSIPTEL (45 DIAS CALENDARIO) - Salvaguardar los bienes del Estado que administra el OSIPTEL</t>
  </si>
  <si>
    <t>SERVICIO DE AGUA POTABLE PARA LA SEDE LA PROSA DEL OSIPTEL (ENERO ? DICIEMBRE 2021)</t>
  </si>
  <si>
    <t xml:space="preserve">20100152356 SERV AGUA POTAB Y ALCANT DE LIMA-SEDAPAL                                                            </t>
  </si>
  <si>
    <t>SERVICIO DE AGUA POTABLE DEL EDIFICIO UBICADO EN LA AV. PARQUE NORTE (CORRESPONDIENTE MES DE DICIEMBRE 2020 AL MES DE NOVIEMBRE 2021).</t>
  </si>
  <si>
    <t>Servicio de transporte a oficinas para el personal del OSIPTEL- Garantizar su protección y la prevención de posibles contagios por Sars-Cov-2 (COVID-19)</t>
  </si>
  <si>
    <t>20305262871 ALO TAXI S.A.C.</t>
  </si>
  <si>
    <t>SERVICIO PARA ELABORACION DE ESTRATEGIAS DE COORDINACION CON INSTITUCIONES VINCULADAS AL PODER EJECUTIVO, LEGISLATIVO Y SECTOR TELECOMUNICACIONES</t>
  </si>
  <si>
    <t>10098342198 CASTRO DIAZ JOSE LUIS</t>
  </si>
  <si>
    <t>Servicio para la actualización de aplicativos institucionales (2DO Y 3ER PAGO -CONTRATO 105-2020) -Mejorar los procesos misionales orientados a brindar un mejor servicio hacia los usuarios de los servicios de telecomunicaciones</t>
  </si>
  <si>
    <t xml:space="preserve">20602262716 DETMSOFT S.A.C.                                                                                     </t>
  </si>
  <si>
    <t>SERVICIO DE ASESORÍA PROFESIONAL EN TEMAS DE DERECHO ADMINISTRATIVO Y PROCEDIMIENTOS ADMINISTRATIVOS- 120dias</t>
  </si>
  <si>
    <t xml:space="preserve">10485607400 QUISPE RAMIREZ ROSA ELVIRA                                                                          </t>
  </si>
  <si>
    <t>Servicio de acceso a la plataforma de diseño ?Adobe Creative Cloud?</t>
  </si>
  <si>
    <t>20544303709 MICRO SOLUTIONS TI S.A.</t>
  </si>
  <si>
    <t>Contratación del servicio de tamizaje para Covid -19 mediante pruebas de ELISA COVID -19 cuantitativas para el personal y practicantes del OSIPTEL - 2020- GARANTIZAR EL ESTABLECIMIENTO DE LOS MEDIOS Y CONDICIONES QUE PROTEJAN LA VIDA, LA SA</t>
  </si>
  <si>
    <t xml:space="preserve">20601015235 D &amp; M MEDICAL BUSINESS S.A.C                                                                        </t>
  </si>
  <si>
    <t>SERVICIO DE PRODUCCIÓN DE PODCAST (90 días calendario)-difundir entre los usuarios de los servicios de telecomunicaciones mensajes de orientación respecto a sus derechos, a cómo realizar reclamos, cómo usar de manera eficiente sus servicios</t>
  </si>
  <si>
    <t xml:space="preserve">10460535757 CASTRO ANTEZANA ALBERTO JOSE                                                                        </t>
  </si>
  <si>
    <t>Adquisición de dos (2) Workstation para la implementación de la 1er etapa de conexión remota a los sistemas de alarmas y monitoreo de las EO</t>
  </si>
  <si>
    <t>20526290390 PC PLANET NORTE EMPRESA INDIVIDUAL DE RESPONSABILIDAD LIMITADA</t>
  </si>
  <si>
    <t>servicio de técnicos de enfermería para el desarrollo de las medidas de prevención ante el COVID-19</t>
  </si>
  <si>
    <t xml:space="preserve">20547539002 EDUCA SALUD EXPRESS S.A.C.                                                                          </t>
  </si>
  <si>
    <t>SERVICIO DE REDACCIÓN, EDICIÓN Y CORRECCIÓN DE ESTILO DE LA MEMORIA INSTITUCIONAL 2020</t>
  </si>
  <si>
    <t>20507312943 R &amp; C HOLDING S.R.L.</t>
  </si>
  <si>
    <t>Contratación de espacios radiales como canal de Orientación para el desarrollo de programas de Corte Local- Regional - ORS Tacna</t>
  </si>
  <si>
    <t>20279718063 CADENA RADIAL SUR PERUANA S.A.</t>
  </si>
  <si>
    <t>Contratación de espacios radiales como canal de Orientación para el desarrollo de programas de Corte Local- Regional - ORS Moquegua</t>
  </si>
  <si>
    <t>20519647053 RADIO AMERICANA E.I.R.LTDA</t>
  </si>
  <si>
    <t>Contratación de espacios radiales como canal de Orientación para el desarrollo de programas de Corte Local- Regional - ORS Ayacucho</t>
  </si>
  <si>
    <t>20407356668 PROMOTORA RADIAL EIRL</t>
  </si>
  <si>
    <t>Servicio de Seguridad y Vigilancia de la Oficina Regional de Servicios de Ayacucho Cto 031-2021</t>
  </si>
  <si>
    <t xml:space="preserve">20574616086 EMPRESA DE SEGURIDAD Y VIGILANCIA PRIVADA CALAGUA SEGURITY S.R.L.                                   </t>
  </si>
  <si>
    <t>Servicio para el Análisis, Diseño, Construcción e Implementación de un Sistema de para la gestión de proyectos de la OTI (120 dias)</t>
  </si>
  <si>
    <t>10406484811 CERVANTES HURTADO RICARDO ALEXANDER</t>
  </si>
  <si>
    <t>ESTRATEGIA DE COMUNICACIÓN Y CREATIVIDAD, PLAN DE MEDIOS, MONITOREO Y EVALUACIÓN POST IMPACTO CAMPAÑAS DEL PLAN DE ESTRATEGIA PUBLICITARIA 2021 DEL OSIPTEL (hasta por 240 dias)</t>
  </si>
  <si>
    <t>20461735208 CONSULT PERUANA DE PUBLICIDAD Y MARK SAC</t>
  </si>
  <si>
    <t>Contratación del servicio de adecuación de las disposiciones contenidas en el texto único ordenado de las condiciones de uso de los servicios públicos de telecomunicaciones (6 meses)</t>
  </si>
  <si>
    <t xml:space="preserve">20604482004 SANCHEZ POVIS CONSULTORES SOCIEDAD CIVIL DE RESPONSABILIDAD LIMITADA                                </t>
  </si>
  <si>
    <t>Servicio de conceptualizacion y soprote para la realizacion de campañas de comunicación e informacion sobre temas de telecomunicaciones para diveros grupos de interes (70 dias calendario)</t>
  </si>
  <si>
    <t>20523030281 PROBRANDS SAC</t>
  </si>
  <si>
    <t>Servicio de Seguridad y Vigilancia de la Oficina Regional de Servicios de Tacna Cto 030-2021</t>
  </si>
  <si>
    <t>20452467284 HORIZONTE SERVICIOS GENERALES S.A.C.</t>
  </si>
  <si>
    <t>Servicio de seguridad y vigilancia de la Oficina Regional de Servicios de Apurímac Cto 032.2021</t>
  </si>
  <si>
    <t>Servicio de Seguridad y Vigilancia de la Oficina Regional de Servicios de Cajamarca CTO 033-2021</t>
  </si>
  <si>
    <t>20482274499 GRUPO SD3 S.A.C.</t>
  </si>
  <si>
    <t>Servicio de Seguridad y Vigilancia de la Oficina Regional de Servicios de Huánuco Cto 035.2021</t>
  </si>
  <si>
    <t xml:space="preserve">20604138362 EMPRESA SERCOSEG SOCIEDAD ANONIMA CERRADA - EMPRESA SERCOSEG S.A.C.                                 </t>
  </si>
  <si>
    <t>Servicio de programa virtual de actividad física para los colaboradores de la institución</t>
  </si>
  <si>
    <t xml:space="preserve">20602894526 OPERACIONES DEPORTE Y TECNOLOGIA PERU S.A.C. - ODTP S.A.C.                                          </t>
  </si>
  <si>
    <t>SERVICIO DE DIGITALIZACION DE DOCUMENTOS INSTITUCIONALES CON VALOR LEGAL (IMAGENES Y MEDIOS ELECTRONICOS) - 2 MESES</t>
  </si>
  <si>
    <t xml:space="preserve">20601310695 SERVICIOS DE ARCHIVOS FISICOS Y DIGITALES E.I.R.L.                                                  </t>
  </si>
  <si>
    <t>Servicio de aplictavio informático online para evaluación de metas y competencias de los colaboradores del OSIPTEL (usuarios concurrentes mínimos 450 - plazo 1 año)</t>
  </si>
  <si>
    <t xml:space="preserve">20603173865 TALENT MANAGEMENT CONSULTING S.A.C.                                                                 </t>
  </si>
  <si>
    <t>Contratación del servicio de seguridad y vigilancia para la Oficina Regional de Servicios de Lambayeque (08 meses)</t>
  </si>
  <si>
    <t>20422293699 G4S PERU S.A.C. .</t>
  </si>
  <si>
    <t>Contratación del servicio de seguridad y vigilancia para la Oficina Regional de Servicios de Arequipa (08 Meses)</t>
  </si>
  <si>
    <t xml:space="preserve">20602585035 DEFENSA PRIVADA S.A.C. - DEPRIVA S.A.C                                                              </t>
  </si>
  <si>
    <t>Contratación del servicio de seguridad y vigilancia para la Oficina Regional de Servicios de Junín (08 Meses)</t>
  </si>
  <si>
    <t xml:space="preserve">20601623391 EMPRESA CODIGO 7 S.A.C.                                                                             </t>
  </si>
  <si>
    <t>Servicio de capacitación ¿ Curso Fortalecimiento de capacidades y habilidades de los Directivos y otros colaboradores del OSIPTEL, relacionado con la implementación de la GDR.</t>
  </si>
  <si>
    <t xml:space="preserve">20601936969 GERENCIA ASESORES EMPRESARIALES S.A.C. - GERENCIA AE S.A.C.                                         </t>
  </si>
  <si>
    <t>Servicio de Seguridad y Vigilancia de la Oficina Regional de Servicios de Piura  -08 meses</t>
  </si>
  <si>
    <t>20526654936 MAC SEGURIDAD &amp; CONTROL S.R.L.</t>
  </si>
  <si>
    <t>Servicio de Seguridad y Vigilancia de la Oficina Regional de Servicios de Ancash - 08 meses</t>
  </si>
  <si>
    <t xml:space="preserve">20603107234 INVERSIONES EN PROTECCION Y SEGURIDAD GENERAL IPROSEG S.A.C.                                        </t>
  </si>
  <si>
    <t>Servicio de seguridad y vigilancia de la Oficina Regional de Servicos de Puno -08 meses</t>
  </si>
  <si>
    <t>20448300600 EMPRESA DE VIGILANCIA PIRAMIDE &amp; EMCH SOCIEDAD COMERCIAL DE RESPONSABILIDAD LIMITADA</t>
  </si>
  <si>
    <t>Servicio de Seguridad y Vigilancia de la Ofcina Regional de Servicios de Loreto- periodo del 12/04/2021 AL 12/04/2022</t>
  </si>
  <si>
    <t>22Servicio de Seguridad y Vigilancia de la Oficina Regional de La Libertad - periodo 05/04/2021 al 04/12/2022</t>
  </si>
  <si>
    <t>Servicio de Seguridad y Vigilancia de la Oficina Regional de Servicios de Cusco - periodo 05/04/2021 al 04/12/2022</t>
  </si>
  <si>
    <t xml:space="preserve">20407976453 'WALKER PROTECTION SOCIEDAD ANONIMA CERRADA'                                                        </t>
  </si>
  <si>
    <t>CONTRATACIÓN DE UN PROFESIONAL DE TRABAJO SOCIAL POR 6 MESES PARA EL DESARROLLO DE ACTIVIDADES DE GESTION SEGÚN LO ESTABLECIDO EN EL PLAN DE BIENESTAR SOCIAL 2021</t>
  </si>
  <si>
    <t xml:space="preserve">10107347483 MANRIQUE CASTILLO ELENA ARACELLI                                                                    </t>
  </si>
  <si>
    <t>Servicio de implementacion de herramienta on line para automatizacion de evaluaciones de tipo:psicotecnicos, psicolaborales, conocimientos, filtros curriculares de los colaboradores del OSIPTEL</t>
  </si>
  <si>
    <t xml:space="preserve">20549574247 EVALUAR.COM S.A.C.                                                                                  </t>
  </si>
  <si>
    <t>Contratacion del servicio de emision y sustentacion de informe pericial para absolucion de observaciones en arbitraje seguido con Inmobiliaria Quiñones (hasta el 10/12/2021 de acuerdo a TRs)</t>
  </si>
  <si>
    <t>10157584711 VERGARA LOVERA GLADYS ROSARIO - INGENIERO</t>
  </si>
  <si>
    <t>CONTRATACIÓN DE TRANSPORTE A OFICINAS PARA EL PERSONAL DEL OSIPTEL, CON LA FINALIDAD GARANTIZAR SU PROTECCIÓN Y LA PREVENCIÓN DE POSIBLES CONTAGIOS POR SARS-COV-2 (COVID-19).</t>
  </si>
  <si>
    <t>Servicio de Interconexión temporal para Oficinas (Lima, Apurimac, Cajamarca, Ica, Ayacucho, Huanuco, San Martin y Tacna) por 3 meses</t>
  </si>
  <si>
    <t xml:space="preserve">20552075341 IMPERIA SOLUCIONES TECNOLOGICAS S.A.C.                                                              </t>
  </si>
  <si>
    <t>Servicio de diseño de un programa formativo sobre políticas públicas, gestión y administración pública en el marco del Curso de Extensión Universitaria en Regulación con Especialización en Telecomunicaciones.</t>
  </si>
  <si>
    <t>10092774975 AUSEJO CASTILLO FLAVIO ERNESTO</t>
  </si>
  <si>
    <t xml:space="preserve"> CONCEPTO DE ENERGIA ELECTRICA _ CORRESPONDIENTE AL LAUDO ARBITRAL (Caso Arbitral N°0250-2019-CC), </t>
  </si>
  <si>
    <t xml:space="preserve">20538692388 INMOBILIARIA  QUI¿ONES  SOCIEDAD ANONIMA CERRADA                                                    </t>
  </si>
  <si>
    <t>CONTRATACIÓN DE UN PROFESIONAL DE PSICOLOGÍA PARA LA IMPLEMENTACIÓN DE UN PROGRAMA DE SOPORTE Y ACOMPAÑAMIENTO EMOCIONAL A LOS COLABORADORES POR 6 MESES</t>
  </si>
  <si>
    <t xml:space="preserve">10417755859 GUTIERREZ SIPION KAREN LISETH                                                                       </t>
  </si>
  <si>
    <t>Servicio para el soporte a los mapas interactivos de los sistemas web institucionales que permitan georreferenciación</t>
  </si>
  <si>
    <t>20511353425 BUSINESS ANALYTICS S.A.C.</t>
  </si>
  <si>
    <t>Monitoreo de informacion difundida en la red social de facebook de las empresas operadoras de servicios publicos de telecomunicaciones 2021 (180dias)</t>
  </si>
  <si>
    <t xml:space="preserve">10439664598 RAMOS VILLARREAL NOELIT                                                                             </t>
  </si>
  <si>
    <t>CONTRATACIÓN DEL SERVICIO DE ASESORÍA JURÍDICA ESPECIALIZADA SOBRE EL REGIMEN DE INFRACCIONES Y SANCIONES DEL OSIPTEL</t>
  </si>
  <si>
    <t>20101056091 ESTUDIO RUBIO LEGUIA NORMAND Y ASOCIADOS S.CIVIL DE R.L.</t>
  </si>
  <si>
    <t>SERVICIO DE PRODUCCIÓN Y REALIZACIÓN PARA DESARROLLO DE PIEZAS DIGITALES Y DE RADIO EN EL MARCO DEL PLAN DE ESTRATEGIA PUBLICITARIA 2021 DEL OSIPTEL - Conciban y planifiquen campañas de comunicación e información hacia los usuarios</t>
  </si>
  <si>
    <t xml:space="preserve">20603793332 TITAN FILMS SOCIEDAD ANONIMA CERRADA - TITAN FILMS S.A.C                                            </t>
  </si>
  <si>
    <t>SERVICIO DE PRE PRODUCCIÓN QUE INCLUYA CASTING Y LOCACIÓN EN EL MARCO DEL PLAN DE ESTRATEGIA PUBLICITARIA 2021 DEL OSIPTEL- Conciban y planifiquen campañas de comunicación e información HACIA LOS USUARIOS DE SERVICIOS DE TELECOMUNICACIONES</t>
  </si>
  <si>
    <t xml:space="preserve">20543328155 GC RELOADED SOCIEDAD ANONIMA CERRADA - GC RELOADED S.A.C.                                           </t>
  </si>
  <si>
    <t>SERVICIO DE REDACCIÓN, EDICIÓN, DISEÑO Y DIAGRAMACIÓN DE LA PUBLICACIÓN DENOMINADA INFORME DE GESTIÓN 2017 - 2022</t>
  </si>
  <si>
    <t xml:space="preserve">20602843077 COSMO COMUNICACIONES SERVICIOS EDITORIALES S.A.C. - COSMO COMUNICACIONES S.A.C.                     </t>
  </si>
  <si>
    <t>CONTRATACIÓN DE SERVICIO DE ASESORIA LEGAL ESPECIALIZADA EN DERECHO PROCESAL  (Proyecto de contestación de demanda)</t>
  </si>
  <si>
    <t>10257517425 BUSTAMANTE ALARCON REYNALDO</t>
  </si>
  <si>
    <t>Contratación de transporte a oficinas para el personal del OSIPTEL, con la finalidad garantizar su protección y la prevención de posibles contagios por Sars-Cov-2 (COVID-19).</t>
  </si>
  <si>
    <t>Servicio de Evaluación y Elaboración de Proyecto de Adecuaciones de espacios para próximas aperturas en el marco de la disminución de probabilidades de contagio del Covid -19.</t>
  </si>
  <si>
    <t>10093950009 ALVA PONCE AURELIA NADIA</t>
  </si>
  <si>
    <t>SOPORTE TECNICO PARA EL SISTEMA INTEGRADO DE ADMINISTRACION FINANCIERA SIAF RP</t>
  </si>
  <si>
    <t>20552957513 FORTALECIMIENTO DE CAPACIDADES CORPORATIVAS E.I.R.L.</t>
  </si>
  <si>
    <t>Servicio de suministro e instalación de dos sistemas de control de acceso biométrico y dos cámaras IP de video vigilancia para ambientes asignados a la Dirección de Fiscalización e Instrucción</t>
  </si>
  <si>
    <t>Servicio de elaboración del plan de transición al protocolo IPV6 para el OSIPTEL</t>
  </si>
  <si>
    <t xml:space="preserve">20603221738 FIREPOWER S.A.C.                                                                                    </t>
  </si>
  <si>
    <t>CONTRATACION DEL SERVICIO DE ESTUDIO DE CLIMA LABORAL BAJO LA METODOLOGIA GREAT PLACE TO WORK, A FIN DE IDENTIFICAR LA PERCEPCION DE LOS COLABORADORES EN 5 DIMENSIONES</t>
  </si>
  <si>
    <t>20504795790 METRAMARK S.A.C.</t>
  </si>
  <si>
    <t>SERVICIO DE IMPLEMENTACION DE LUMINARIAS EN SEDE LA PROSA Y PARQUE NORTE- Contar con las condiciones de iluminación necesarias para el desarrollo de las actividades en condiciones seguras en beneficio de los usuarios internos y externos</t>
  </si>
  <si>
    <t>CONTRATACIÓN DEL SERVICIO DE SOPORTE DE CONCEPTUALIZACION, ESTRATEGIA Y MÉTRICA DE  CAMPAÑAS EN PLATAFORMAS DIGITALES</t>
  </si>
  <si>
    <t xml:space="preserve">10418662447 NAVARRO FERNANDEZ CARLOS ANTONIO                                                                    </t>
  </si>
  <si>
    <t>SERVICIO QUE SE ENCARGUE DE LA IMPLEMENTACIÓN Y ADMINISTRACIÓN DE LA PLATAFORMA, ASÍ COMO DE LA GESTIÓN DE DENUNCIAS SOBRE SITUACIONES DE CONFLICTO DE INTERÉS DE LOS SERVIDORES DEL OSIPTEL (PAGOS 1ER, 2DO, 3ER, 4TO PRODUCTO)</t>
  </si>
  <si>
    <t>20101071562 PRICEWATERHOUSECOOPERS S.CIVIL DE R.L.</t>
  </si>
  <si>
    <t>ITEM III: Post Link Photo / Carrusel / Post Canva (*)</t>
  </si>
  <si>
    <t xml:space="preserve">20602570836 IN DIGITAL PERU S.A.C.                                                                              </t>
  </si>
  <si>
    <t>ITEM 5: Video In Stream No Saltable (15 seg) / Link Video Stories</t>
  </si>
  <si>
    <t xml:space="preserve">20512934952 GRUPO EMPRENDEDOR DE COMUNICACIONES SAC                                                             </t>
  </si>
  <si>
    <t>ITEM II: Page Post Canva (*)</t>
  </si>
  <si>
    <t>20523223161 NATIVOS DIGITALES SOCIEDAD ANONIMA CERRADA - NATIVOS DIGITALES S.A.C.</t>
  </si>
  <si>
    <t>ITEM 4: Promoted Tweet</t>
  </si>
  <si>
    <t>Contratacion de una empresa que realice un estudio de investigacion cuantitativa para la medicion de la reputacion corporativa e imagen institucional del OSIPTEL 2021</t>
  </si>
  <si>
    <t>20106525456 IMASEN S.A.C.</t>
  </si>
  <si>
    <t>Servicio para la elaboración de herramientas para la gestión de proyectos así como el monitoreo y control de los proyectos de transformación digital e innovación (5 MESES) - Lograr que se brinden servicios de telec. asequibles y de calidad</t>
  </si>
  <si>
    <t xml:space="preserve">10102637670 MORALES NU¿EZ JORGE LUIS                                                                            </t>
  </si>
  <si>
    <t>Servicio para definicion de la matriz de puestos claves criticos y la matriz de potencial</t>
  </si>
  <si>
    <t>SERVICIO DE DATASETS EN EL PORTAL DE DATOS ABIERTOS - Cumplir con el Decreto Supremo N° 016-2017-PCM que aprueba la Estrategia Nacional de Datos Abiertos Gubernamentales 2017 - 2021 y del Modelo de Datos Abiertos Gubernamentales del Perú</t>
  </si>
  <si>
    <t xml:space="preserve">20603821280 CACI CONSULTING S.A.C.                                                                              </t>
  </si>
  <si>
    <t>SERVICIO DE CONFECCIÓN DE BARRERAS PROTECTORAS EN LA OFICINA REGIONAL DE SERVICIOS DE UCAYALI EN EL CONTEXTO DE LA PANDEMIA POR COVID 19</t>
  </si>
  <si>
    <t xml:space="preserve">20600616677 SERVICIOS GENERALES DATA REDES Y ELECTRICIDAD S.A.C. - S.G. DAREL S.A.C.                            </t>
  </si>
  <si>
    <t>Servicio de confección de barreras protectoras en la oficina regional de servicios de Tumbes en el contexto de la pandemia por COVID 19.</t>
  </si>
  <si>
    <t>Servicio de confección de barreras protectoras en la oficina regional de servicios de Amazonas en el contexto de la pandemia por COVID 19.</t>
  </si>
  <si>
    <t>Servicio de confección de barreras protectoras en la oficina regional de servicios de Pasco en el contexto de la pandemia por COVID 19</t>
  </si>
  <si>
    <t>Organización de la actividad de integración virtual con ocasión de las Fiestas Patrias - Noche de Peruanidad - Promover las habilidades artísticas y culturales de nuestros colaboradores en una actividad de integración laboral y familiar</t>
  </si>
  <si>
    <t xml:space="preserve">20600588347 GLENCORP S.A.C                                                                                      </t>
  </si>
  <si>
    <t>Servicio de asesoría legal especializada en Derecho Administrativo Disciplinario</t>
  </si>
  <si>
    <t>10072120758 MORALES MORANTE CARLOS GUILLERMO</t>
  </si>
  <si>
    <t>servicios para el análisis, verificación y sistematización de la información compartida a Entidades Externas durante el Estado de Emergencia Nacional- 120 dias calendarios</t>
  </si>
  <si>
    <t xml:space="preserve">10733593828 ODAR CORDOVA LUIS FERNANDO                                                                          </t>
  </si>
  <si>
    <t>Servicio para el análisis de la situación actual del macroproceso misional relacionado a la gestión de normas y regulación (6 MESES)</t>
  </si>
  <si>
    <t xml:space="preserve">10412153052 TAMAYO DIAZ CAROL STANIE                                                                            </t>
  </si>
  <si>
    <t>MANTENIMIENTO DE VIDRIOS TEMPLADOS Y MAMPARAS EN SEDES LA PROSA y PARQUE NORTE DEL OSIPTEL-Permitirá otorgar las condiciones adecuadas en la infraestructura para colaboradores y toda aquella persona que ingresará a instalaciones del OSIPTEL</t>
  </si>
  <si>
    <t>20523549864 VIDRIOS Y SERVICIOS DIAMANTE S.A.C.</t>
  </si>
  <si>
    <t>SERVICIO DE IMPLEMENTACIÓN DEL SISTEMA DE GESTIÓN ANTISOBORNO Y ACOMPAÑAMIENTO EN LA CERTIFICACIÓN (6 MESES) PAGOS DEL 30% Informe de diagnóstico y cronograma de implementación, el 40% Informe de Avance de Implementación</t>
  </si>
  <si>
    <t xml:space="preserve">20566055504 GESTION INVERSIONES Y TECNOLOGIA GLOBALES S.A.C.                                                    </t>
  </si>
  <si>
    <t>ADQUISICIÓN DE CÁMARA FOTOGRÁFICA PROFESIONAL Y EQUIPAMIENTO ADICIONAL COMPLEMENTARIO - Permita el adecuado registro (foto y video) de las actividades dentro y fuera de la institución.</t>
  </si>
  <si>
    <t xml:space="preserve">20605786082 DISTRIBUIDORES AUDIOVISUALES PERU E.I.R.L.                                                          </t>
  </si>
  <si>
    <t>SERVICIO DE APLICACION DE ENCUESTA SOBRE PERCEPCION DEL OSIPTEL</t>
  </si>
  <si>
    <t>20260497414 IPSOS APOYO OPINION Y MERCADO S.A.</t>
  </si>
  <si>
    <t>Contratación del Servicio de análisis de puestos y determinación de la dotación de personal, de acuerdo a la metodología de SERVIR en el marco del tránsito a la Ley del servicio civil.</t>
  </si>
  <si>
    <t>20349248132 TAMASHIRO &amp; RAMIREZ CONSULTORES SRLTDA</t>
  </si>
  <si>
    <t>Servicio de Ethical Hacking para identificar riesgos de seguridad informática que puedan afectar la infraestructura tecnologica del OSIPTEL</t>
  </si>
  <si>
    <t>20546970826 KUNAK CONSULTING S.A.C</t>
  </si>
  <si>
    <t>SERVICIO DE ENERGIA ELECTRICA PARA SEDE PARQUE NORTE CORRESPONDIENTE A MES DE AGOSTO AL MES DE NOVIEMBRE 2021)</t>
  </si>
  <si>
    <t>Servicio de asesoría jurídica especializada sobre la obligación de reventa del servicio aplicable al proveedor importante del mercado de TV paga y su relación con los derechos de autor y conexos</t>
  </si>
  <si>
    <t xml:space="preserve">10066250178 MOSCOSO VILLACORTA EDGARD MARTIN                                                                    </t>
  </si>
  <si>
    <t>ADQUISICIÓN DE CÁMARA FOTOGRÁFICA PROFESIONAL Y EQUIPAMIENTO ADICIONAL COMPLEMENTARIO - Permita el adecuado registro (foto y video) de las actividades dentro y fuera de la institución</t>
  </si>
  <si>
    <t>ASESORÍA JURÍDICA SOBRE EL NUEVO REGIMEN DE FISCALIZACIÓN Y LAS MODIFICACIONES AL PROCEDIMIENTO PARA LA IMPOSICIÓN DE SANCIONES Y MEDIDAS CORRECTIVAS (PERIODO: 30 DÍAS)</t>
  </si>
  <si>
    <t>10434608541 SANCHEZ POVIS LUCIO ANDRES</t>
  </si>
  <si>
    <t>CONTRATACIÓN DEL SERVICIO DE ACONDICIONAMIENTO PARA EL CENTRO DE ORIENTACIÓN DE REQUENA DEL OSIPTEL, DE ACUERDO AL TDR.</t>
  </si>
  <si>
    <t>20493267427 ELECTRO SERVICIOS ALASKA EIRL</t>
  </si>
  <si>
    <t>SERVICIO DE CONFECCIÓN DE BARRERAS PROTECTORAS PARA LA OFICINA REGIONAL DE SERVICIOS DE HUANCAVELICA DEL OSIPTEL EN EL CONTEXTO DE LA PANDEMIA POR COVID 19, DE ACUERDO A LOS TDR.</t>
  </si>
  <si>
    <t>20553330841 RAC SOLUCIONES PERU S.A.C.</t>
  </si>
  <si>
    <t>SERVICIO DE CONFECCIÓN DE BARRERAS PROTECTORAS PARA LA OFICINA REGIONAL DE SERVICIOS DE MOQUEGUA DEL OSIPTEL EN EL CONTEXTO DE LA PANDEMIA POR COVID 19, DE ACUERDO A LOS TDR.</t>
  </si>
  <si>
    <t>SERVICIO DE CONFECCIÓN DE BARRERAS PROTECTORAS PARA LA OFICINA REGIONAL DE SERVICIOS DE MADRE DE DIOS DEL OSIPTEL EN EL CONTEXTO DE LA PANDEMIA POR COVID 19, DE ACUERDO A LOS TDR.</t>
  </si>
  <si>
    <t>SERVICIO DE ASESORÍA JURÍDICA ESPECIALIZADA PARA LA FORMULACIÓN DE ESTRATEGIA DE DEFENSA JURÍDICA DEL OSIPTEL</t>
  </si>
  <si>
    <t xml:space="preserve">Servicio de alquiler de plataforma web para la toma de exámenes en línea para el desarrollo del examen de admisión del XXVI Programa de Extensión Universitaria en Regulación con Especialización en Telecomunicaciones_x000D_
</t>
  </si>
  <si>
    <t xml:space="preserve">20602133282 LA MEDIA DIGITAL LAB S.A.C.                                                                         </t>
  </si>
  <si>
    <t>SERVICIO DE ESTRATEGIA DE COMUNICACIÓN PRIORITARIA PARA INFORMAR SOBRE EL GRAVE RIESGO DE FRAUDE CIBERNÉTICO Y DIFUNDIR PLATAFORMAS CHECA TU PLAN Y CHECA TUS LINEAS</t>
  </si>
  <si>
    <t>INSTALACION DE EQUIPOS DE AIRE ACONDICIONADO EN SEDE LA PROSA Y PARQUE NORTE - Otorgar las condiciones de refrigeración y confort necesarias para el desarrollo de las actividades en las instalaciones del OSIPTEL-EN BENEFICIO DE LOS USUARIOS</t>
  </si>
  <si>
    <t>SUSCRIPCIÓN AL SERVICIO DE ANÁLISIS, MEDICIÓN Y MONITOREO DE REDES SOCIALES</t>
  </si>
  <si>
    <t xml:space="preserve">20557112759 QUANTICO TRENDS S.A.C.                                                                              </t>
  </si>
  <si>
    <t>Pagado Parcialmente</t>
  </si>
  <si>
    <t>servicio de organización de la actividad de integración virtual de acuerdo lo programado en el Plan de Fortalecimiento de Clima Laboral 2021</t>
  </si>
  <si>
    <t xml:space="preserve">20602193595 ATA Y DESATA S.A.C.                                                                                 </t>
  </si>
  <si>
    <t>CONTRATACIÓN DE SERVICIO DE ASESORIA LEGAL ESPECIALIZADA EN DERECHO PROCESAL CONSTITUCIONAL</t>
  </si>
  <si>
    <t>Servicio de publicacion para las resoluciones del TRASU cuyas notificaicones fueron infructuosas</t>
  </si>
  <si>
    <t>Adjudicacion Simplificada</t>
  </si>
  <si>
    <t>AS-SM-1-2021-OSIPTEL-1</t>
  </si>
  <si>
    <t>20600253876 EDITORA EXPRESO EXTRA S.A.C.</t>
  </si>
  <si>
    <t>Renovación de Licencias de Software VMWARE</t>
  </si>
  <si>
    <t>AS-SM-2-2021-OSIPTEL-1</t>
  </si>
  <si>
    <t>Digitalización de documentos institucionales con valor legal.</t>
  </si>
  <si>
    <t>AS-SM-3-2021-OSIPTEL-1</t>
  </si>
  <si>
    <t>20601310695 SERVICIOS DE ARCHIVOS FISICOS Y DIGITALES E.I.R.L.</t>
  </si>
  <si>
    <t xml:space="preserve">Balanceador para el Sistema de Gestión de Usuarios Automatizado
</t>
  </si>
  <si>
    <t>AS-SM-4-2021-OSIPTEL-1</t>
  </si>
  <si>
    <t>20549220780 CORPORACION PERUANA DE SOLUCIONES TI S.A.C.</t>
  </si>
  <si>
    <t>Estudio sobre Nivel de Satisfacción del Usuario de Telecomunicaciones y sobre el Nivel de Conocimiento de los Derechos y Obligaciones de los Usuarios de los Servicios Públicos de Telecomunicaciones</t>
  </si>
  <si>
    <t>AS-SM-5-2021-OSIPTEL-3</t>
  </si>
  <si>
    <t>20306302621 ARELLANO INVESTIGACION DE MARKETING S.A.</t>
  </si>
  <si>
    <t>Servicio de Mantenimiento del SGSI</t>
  </si>
  <si>
    <t>AS-SM-6-2021-OSIPTEL-1</t>
  </si>
  <si>
    <t>20562742787 STRATEGOS Y ASOCIADOS S.A.C.</t>
  </si>
  <si>
    <t>Estudio Cuantitativo sobre Calidad de Atención del Servicio de Orientación</t>
  </si>
  <si>
    <t>AS-SM-7-2021-OSIPTEL-1</t>
  </si>
  <si>
    <t>20606021721 MARCA STAT S.A.C</t>
  </si>
  <si>
    <t xml:space="preserve">Contratación de transporte a oficinas para el personal del OSIPTEL
</t>
  </si>
  <si>
    <t>AS-SM-8-2021-OSIPTEL-1</t>
  </si>
  <si>
    <t>Servicio para la implementación de un sistema para la transferencia de documentos al TRASU</t>
  </si>
  <si>
    <t>AS-SM-9-2020-OSIPTEL-3</t>
  </si>
  <si>
    <t>20565348061 VISION IT E.I.R.L.</t>
  </si>
  <si>
    <t>Servicio de telefonia movil administrativa</t>
  </si>
  <si>
    <t>AS-SM-10-2021-OSIPTEL-1</t>
  </si>
  <si>
    <t>20467534026 AMERICA MOVIL PERU S.A.C.</t>
  </si>
  <si>
    <t>Servicio para la implementación de un data-mart de los sistemas institucionales de usuarios</t>
  </si>
  <si>
    <t>AS-SM-11-2021-OSIPTEL-1</t>
  </si>
  <si>
    <t>20524271002 PRAYAGA SOLUTIONS S.A.C</t>
  </si>
  <si>
    <t>Servicio de mensajería para el OSIPTEL (Trámite Documentario)</t>
  </si>
  <si>
    <t>AS-SM-12-2021-OSIPTEL-1</t>
  </si>
  <si>
    <t>20553892253 CA &amp; PE CARGO S.A.C.</t>
  </si>
  <si>
    <t>adquisicion de un sistema de alarma contra incendios centralizado para sede La Prosa del OSIPTEL</t>
  </si>
  <si>
    <t>AS-SM-13-2021-OSIPTEL-1</t>
  </si>
  <si>
    <t>20601515106 TOVAL SYSTEMS S.A.C.</t>
  </si>
  <si>
    <t>Servicio de diseño, desarrollo, implementación y soporte de un asistente virtual (Chat y Audio) para página web y contact center</t>
  </si>
  <si>
    <t>AS-SM-14-2021-OSIPTEL-1</t>
  </si>
  <si>
    <t>20510666349 ALTIMEA COMMUNICATION SOCIEDAD ANONIMA CERRADA</t>
  </si>
  <si>
    <t>Servicio de Interconexión de oficinas del OSIPTEL a nivel nacional</t>
  </si>
  <si>
    <t>AS-SM-15-2021-OSIPTEL-1</t>
  </si>
  <si>
    <t>20552075341  IMPERIA SOLUCIONES TECNOLOGICAS S.A.C.</t>
  </si>
  <si>
    <t>Servicio de monitoreo de noticias nacionales</t>
  </si>
  <si>
    <t>AS-SM-18-2021-OSIPTEL-1</t>
  </si>
  <si>
    <t>20510709099 DP COMUNICACIONES S.A.C.</t>
  </si>
  <si>
    <t>Servicio de mantenimiento de la central telefonica IP</t>
  </si>
  <si>
    <t>AS-SM-19-2021-OSIPTEL-1</t>
  </si>
  <si>
    <t>20474529291 E-BUSINESS DISTRIBUTION PERU S.A.- EBD PERU S.A.</t>
  </si>
  <si>
    <t>Contratación del servicio de mantenimiento para equipos de medición Anite Nemo Invex I y Keysight Nemo Invex II</t>
  </si>
  <si>
    <t>AS-SM-20-2021-OSIPTEL-1</t>
  </si>
  <si>
    <t>20505920067 MEASURING ENGINEER GROUP PERU SOCIEDAD ANONIMA CERRADA - MEG PERU S.A.C.</t>
  </si>
  <si>
    <t>Servicio de Fibra Oscura para el data center</t>
  </si>
  <si>
    <t>AS-SM-21-2021-OSIPTEL-2</t>
  </si>
  <si>
    <t>20552504641 OPTICAL TECHNOLOGIES SAC</t>
  </si>
  <si>
    <t>Fortalecimiento de infraestructura de gestión de incidentes</t>
  </si>
  <si>
    <t>AS-SM-22-2021-OSIPTEL-1</t>
  </si>
  <si>
    <t>20199144961 BAFING S.A.C.</t>
  </si>
  <si>
    <t>Servicio de licenciamiento Microsoft - Enterprise Agreement</t>
  </si>
  <si>
    <t>AS-SM-23-2021-OSIPTEL-1</t>
  </si>
  <si>
    <t>20543312232
20505160674 SOFTLINE INTERNATIONAL PERU S.A.C.
ITG SOLUTIONS SOCIEDAD ANONIMA CERRADA</t>
  </si>
  <si>
    <t>Servicio para el desarrollo del programa de liderazgo</t>
  </si>
  <si>
    <t>AS-SM-24-2021-OSIPTEL-1</t>
  </si>
  <si>
    <t>20461481851 JAMMING S.A.C</t>
  </si>
  <si>
    <t>Contratación de seguros patrimoniales</t>
  </si>
  <si>
    <t>CP-SM-1-2021-OSIPTEL-1 Item N° 01</t>
  </si>
  <si>
    <t>20100041953 RIMAC SEGUROS Y REASEGUROS</t>
  </si>
  <si>
    <t>CP-SM-1-2021-OSIPTEL-1 Item N° 02</t>
  </si>
  <si>
    <t>20332970411 PACIFICO COMPAÑIA DE SEGUROS Y REASEGUROS</t>
  </si>
  <si>
    <t>Contratación del Servicio de Intermediación Laboral</t>
  </si>
  <si>
    <t>CP-SM-2-2021-OSIPTEL-1</t>
  </si>
  <si>
    <t>20509089681 JOYSAR TELECOMUNICACIONES S.A.C.</t>
  </si>
  <si>
    <t>Contratación de Servicio de Encuesta Residencial de servicios de telecomunicaciones ERESTEL-2021</t>
  </si>
  <si>
    <t>CP-SM-3-2021-OSIPTEL-1</t>
  </si>
  <si>
    <t>20605105115
20156178889 ANALITIK INVESTIGACION Y CONSULTORIA S.A.C.
ASOCIACION BENEFICA PRISMA</t>
  </si>
  <si>
    <t>Servicio de fábrica de software para el OSIPTEL</t>
  </si>
  <si>
    <t>CP-SM-4-2021-OSIPTEL-1</t>
  </si>
  <si>
    <t>20600160100 SOLMIT SOCIEDAD ANONIMA CERRADA - SOLMIT S.A.C.</t>
  </si>
  <si>
    <t>Servicio de soporte y mantenimiento de componentes de centro de datos del OSIPTEL</t>
  </si>
  <si>
    <t>CP-SM-6-2021-OSIPTEL-1</t>
  </si>
  <si>
    <t>20600494300 INGENIERIA DE TELECOMUNICACIONES Y ELECTRICA S.A.C.</t>
  </si>
  <si>
    <t>Contratación del servicio de limpieza y desinfección para la sede La Prosa, Sede Parque Norte, Oficina Renteseg y Centros de Orientación en Lima del OSIPTEL</t>
  </si>
  <si>
    <t>CP-SM-7-2021-OSIPTEL-1</t>
  </si>
  <si>
    <t>20532710732
20455067465 SERVICIO DE LIMPIEZA MANTENIMIENTO Y SALUBRIDAD SOCIEDAD ANONIMA CERRADA
SERMANSA S.A.C.</t>
  </si>
  <si>
    <t>Contratación de Seguros para el personal de OSIPTEL</t>
  </si>
  <si>
    <t>CP-SM-8-2021-OSIPTEL-1 Item N° 01</t>
  </si>
  <si>
    <t>CP-SM-8-2021-OSIPTEL-1 Item N° 02</t>
  </si>
  <si>
    <t>Adquisicion de Sistema para monitoreo y medicion de la calidad de los servicios moviles outdoor e indoor, centros poblados de dificil acceso y/o casos especiales</t>
  </si>
  <si>
    <t>Licitacion Publica</t>
  </si>
  <si>
    <t>LP-SM-1-2021-OSIPTEL-1</t>
  </si>
  <si>
    <t>Contratación de transporte a oficinas para el personal del OSIPTEL</t>
  </si>
  <si>
    <t>DIRECTA-PROC-1-2021-OSIPTEL-1</t>
  </si>
  <si>
    <t>Contratación del servicio de personal de salud para el desarrollo de las medidas de prevención ante el COVID-19</t>
  </si>
  <si>
    <t>DIRECTA-PROC-2-2021-OSIPTEL-1</t>
  </si>
  <si>
    <t>20547539002 EDUCA SALUD EXPRESS S.A.C.</t>
  </si>
  <si>
    <t>Contratación del servicio de tamizaje para descarte de COVID-19</t>
  </si>
  <si>
    <t>DIRECTA-PROC-3-2021-OSIPTEL-1</t>
  </si>
  <si>
    <t>20601015235 D &amp; M MEDICAL BUSINESS S.A.C</t>
  </si>
  <si>
    <t>Servicio de arrendamiento de local para deposito institucional</t>
  </si>
  <si>
    <t>DIRECTA-PROC-5-2021-OSIPTEL-1</t>
  </si>
  <si>
    <t>10093086045 RIVERA REYES ROVER RODOLFO</t>
  </si>
  <si>
    <t>Servicio de mantenimiento del Sistema de Gestión Electrónica de Documentos (SISDOC)</t>
  </si>
  <si>
    <t>DIRECTA-PROC-6-2021-OSIPTEL-1</t>
  </si>
  <si>
    <t>20101842071  A Y D ASOCIADOS S A.C</t>
  </si>
  <si>
    <t>Contratación de servicio de difusión en medios radiales y digitales del Grupo RPP en el marco del plan de estrategia publicitaria 2021 del OSIPTEL</t>
  </si>
  <si>
    <t>DIRECTA-PROC-7-2021-OSIPTEL-1</t>
  </si>
  <si>
    <t>20492353214 GRUPORPP SOCIEDAD ANONIMA CERRADA</t>
  </si>
  <si>
    <t>Servicio de asesoría especializada en materia procesal y arbitral para defensa de OSIPTEL</t>
  </si>
  <si>
    <t>DIRECTA-PROC-8-2021-OSIPTEL-1</t>
  </si>
  <si>
    <t>Servicio de soporte de la solución de Contact Center del OSIPTEL</t>
  </si>
  <si>
    <t>DIRECTA-PROC-9-2021-OSIPTEL-1</t>
  </si>
  <si>
    <t>20117779379 SUMINISTROS TECNOLOGICOS E I R LTDA</t>
  </si>
  <si>
    <t>Contratación del servicio de Defensa Legal en procedimiento administrativo disciplinario</t>
  </si>
  <si>
    <t>DIRECTA-PROC-10-2021-OSIPTEL-1</t>
  </si>
  <si>
    <t>20545256992 ASESORIA LEGAL Y DEFENSA PROCESAL SOCIEDAD ANONIMA CERRADA - ASESORIA LEGAL Y DEFENSA PROCESAL SAC</t>
  </si>
  <si>
    <t>Servicio de arrendamiento de la Oficina Regional de Servicios de Loreto</t>
  </si>
  <si>
    <t>DIRECTA-PROC-11-2021-OSIPTEL-1</t>
  </si>
  <si>
    <t>10027732017 CARRION LAVALLE NATALIA LUCIA</t>
  </si>
  <si>
    <t>RENOVACION DE MS ENTERPRISE AGREEMENT</t>
  </si>
  <si>
    <t>DIRECTA-PROC-12-2021-OSIPTEL-1</t>
  </si>
  <si>
    <t>20543312232  SOFTLINE INTERNATIONAL PERU S.A.C.</t>
  </si>
  <si>
    <t>Contratación del servicio de información sobre mediciones de calidad de internet móvil desde Aplicativos Colaborativos</t>
  </si>
  <si>
    <t>Contratacion Internacional</t>
  </si>
  <si>
    <t>INTER-PROC-1-2021-OSIPTEL-1</t>
  </si>
  <si>
    <t>L0603768851 Cumberland Solutions S.L.</t>
  </si>
  <si>
    <t>Contratacion del servicio - suscripcion empresarial - para el acceso y descarga de la base de datos de la GSMA</t>
  </si>
  <si>
    <t>INTER-PROC-2-2021-OSIPTEL-1</t>
  </si>
  <si>
    <t>L0606465311 GSMA LTD</t>
  </si>
  <si>
    <t>SERVICIO DE AGUA POTABLE DEL EDIFICIO UBICADO EN LA AV. PAR QUE NORTE (ENERO ? DICIEMBRE 2022)</t>
  </si>
  <si>
    <t>06/01/2022</t>
  </si>
  <si>
    <t>Servicio de Seguridad y Vigilancia de la Oficina Regional d e Servicios de Moquegua 01.12.2021 al 01.07.2022</t>
  </si>
  <si>
    <t>Servicio de Seguridad y Vigilancia de la Oficina Regional d e Servicios de Tumbes del 01.12.2021 al 01.07.2022</t>
  </si>
  <si>
    <t>Servicio de seguridad y vigilancia de la Oficina Regional d e Servicios de Pasco Cto 093-2021-   07 mese</t>
  </si>
  <si>
    <t>20568286562 COMPAÑIA DE INVERSIONES Y SERVICIOS VIGILANCIA PROTECCION SEGURIDAD Y RESGUARDO S.A.C.</t>
  </si>
  <si>
    <t>Servicio de Seguridad y Vigilancia de la Oficina Regional d e Servicios de Ucayali Cto 089-2021 -  07 meses</t>
  </si>
  <si>
    <t>20600665953 AMAZON SECURITY PERU SOCIEDAD COMERCIAL DE RESPONSABILIDAD LIMITADA</t>
  </si>
  <si>
    <t>SEGURO ACCIDENTES PERSONALES (PRACTICANTES) - (Dic 21 - Feb rero 2022)</t>
  </si>
  <si>
    <t>07/01/2022</t>
  </si>
  <si>
    <t>Servicio de Monitoreo Físico, Ergonómico y Psicosocial para los trabajadores</t>
  </si>
  <si>
    <t>20552813511 GESSMA PERU S.A.C.</t>
  </si>
  <si>
    <t>Servicio de Seguridad y Vigilancia de la Oficina Regional d e Servicios de Madre de Dios 07 meses</t>
  </si>
  <si>
    <t>20604976007 SERVICIOS PATRON SANTIAGO SOCIEDAD ANONIMA CERRADA - SERPASANT S.A.C.</t>
  </si>
  <si>
    <t>11/01/2022</t>
  </si>
  <si>
    <t>Servicio de Seguridad y Vigilancia de la Oficina Regional d e Servicios de Huancavelica 07 meses</t>
  </si>
  <si>
    <t>20487077268 TECNOLOGIA Y SEGURIDAD S.A.C.</t>
  </si>
  <si>
    <t>Servicio de Seguridad y Vigilancia de la Oficina Regional de Servicios de Amazonas 07 meses</t>
  </si>
  <si>
    <t>20480402929 COMPAÑIA PERUANA DE SEGURIDAD Y VIGILANCIA SRL.</t>
  </si>
  <si>
    <t>12/01/2022</t>
  </si>
  <si>
    <t>Servicio de defensa legal en procedimiento administrativo d isciplinario (Entregable 02 y 03)</t>
  </si>
  <si>
    <t>CONTRATACIÓN DE ESPACIOS RADIALES COMO CANAL DE ORIENTACIÓN PARA EL DESARROLLO DE PROGRAMAS DE CORTE LOCAL-REGIONAL 20  22 - ITEM 10: ICA</t>
  </si>
  <si>
    <t>20142002583 NOR PERUANA DE TELECOMUNICACIONES S A</t>
  </si>
  <si>
    <t>13/01/2022</t>
  </si>
  <si>
    <t>CONTRATACIÓN DE ESPACIOS RADIALES COMO CANAL DE ORIENTACIÓN PARA EL DESARROLLO DE PROGRAMAS DE CORTE LOCAL-REGIONAL 20  22 - ITEM 6: CAJAMARCA</t>
  </si>
  <si>
    <t>20453677118 CIA DE RADIO Y TV LIDER S.A.C</t>
  </si>
  <si>
    <t>CONTRATACIÓN DE ESPACIOS RADIALES COMO CANAL DE ORIENTACIÓN PARA EL DESARROLLO DE PROGRAMAS DE CORTE LOCAL-REGIONAL 2022 - ITEM 4: AREQUIPA</t>
  </si>
  <si>
    <t>20168424192 RADIO ONDA SIDERAL SA</t>
  </si>
  <si>
    <t>CONTRATACIÓN DE ESPACIOS RADIALES COMO CANAL DE ORIENTACIÓN PARA EL DESARROLLO DE PROGRAMAS DE CORTE LOCAL-REGIONAL 2022 - ITEM 1: AMAZONAS</t>
  </si>
  <si>
    <t>20350198041 DIFUSORA RADIOACTIVA S.R.LTDA</t>
  </si>
  <si>
    <t>SERVICIO DE TOMA DE INVENTARIO AL 31.12.2021</t>
  </si>
  <si>
    <t>20544419839 INVENTARIOS VALUACIONES Y SERVICIOS GENERALES S.A.C. - IVASERG S.A.C.</t>
  </si>
  <si>
    <t>SERVICIO DE EVALUACIONES MEDICO PRE OCUPACIONALES PARA LOS COLABORADORES DEL OSIPTEL</t>
  </si>
  <si>
    <t>20546304761 INNOMEDIC INTERNATIONAL E.I.R.L</t>
  </si>
  <si>
    <t>CONTRATACIÓN DE ESPACIOS RADIALES COMO CANAL DE ORIENTACIÓN PARA EL DESARROLLO DE PROGRAMAS DE CORTE LOCAL-REGIONAL 2022 - ITEM 2: ANCASH</t>
  </si>
  <si>
    <t>20114117111 RADIO PROGRESO S.A.C.</t>
  </si>
  <si>
    <t>14/01/2022</t>
  </si>
  <si>
    <t>CONTRATACIÓN DE ESPACIOS RADIALES COMO CANAL DE ORIENTACIÓN PARA EL DESARROLLO DE PROGRAMAS DE CORTE LOCAL-REGIONAL 2022 - ITEM 3: APURIMAC</t>
  </si>
  <si>
    <t>20105043415 'EMPRESA DE RADIO TELEVISION TELE-SONIDO' EMPRESA INDIVIDUAL DE RESPONSABILIDAD LIMITADA</t>
  </si>
  <si>
    <t>CONTRATACIÓN DE ESPACIOS RADIALES COMO CANAL DE ORIENTACIÓN PARA EL DESARROLLO DE PROGRAMAS DE CORTE LOCAL-REGIONAL 2022 - ITEM 7: CUSCO</t>
  </si>
  <si>
    <t>20154481991 PRODUCTORA MUSICAL FLOWER RADIO SANTA MONICA SOCIEDAD ANONIMA CERRADA - RADIO SANTA MONICA S.A.C</t>
  </si>
  <si>
    <t>CONTRATACIÓN DE ESPACIOS RADIALES COMO CANAL DE ORIENTACIÓN PARA EL DESARROLLO DE PROGRAMAS DE CORTE LOCAL-REGIONAL 2022 - ITEM 11: JUNIN</t>
  </si>
  <si>
    <t>20282367352 EMP DE RADIODIFUSION ESCALA DE ORO EIRL</t>
  </si>
  <si>
    <t>CONTRATACIÓN DE ESPACIOS RADIALES COMO CANAL DE ORIENTACIÓN PARA EL DESARROLLO DE PROGRAMAS DE CORTE LOCAL-REGIONAL 2022 - ITEM 12: LA LIBERTAD</t>
  </si>
  <si>
    <t>20231497537 RADIO DIFUSION CIAL SONORA FM RAD OLIMPI</t>
  </si>
  <si>
    <t>CONTRATACIÓN DE ESPACIOS RADIALES COMO CANAL DE ORIENTACIÓN PARA EL DESARROLLO DE PROGRAMAS DE CORTE LOCAL-REGIONAL 2022 - ITEM 8: HUANCAVELICA</t>
  </si>
  <si>
    <t>10412694886 CORTEZ CAUCHOS YULIANA CHERIL</t>
  </si>
  <si>
    <t>ESPACIOS RADIALES COMO CANAL DE ORIENTACIÓN PARA EL DESARRO LLO DE PROGRAMAS DE CORTE LOCAL-REGIONAL 2022 (San Martín)</t>
  </si>
  <si>
    <t>20600868021 RADIO INTERACTIVA E.I.R.L.</t>
  </si>
  <si>
    <t>ESPACIOS RADIALES COMO CANAL DE ORIENTACIÓN PARA EL DESARRO LLO DE PROGRAMAS DE CORTE LOCAL-REGIONAL 2022 (Ucayali)</t>
  </si>
  <si>
    <t>20309676158 EMPRESA RADIO DIFUSORA DEL PROGRESO EIRL</t>
  </si>
  <si>
    <t>ESPACIOS RADIALES COMO CANAL DE ORIENTACIÓN PARA EL DESARRO LLO DE PROGRAMAS DE CORTE LOCAL-REGIONAL 2022 (Lima - Comas )</t>
  </si>
  <si>
    <t>20101240429 RADIO COMAS SOCIEDAD ANONIMA CERRADA</t>
  </si>
  <si>
    <t>ESPACIOS RADIALES COMO CANAL DE ORIENTACIÓN PARA EL DESARRO LLO DE PROGRAMAS DE CORTE LOCAL-REGIONAL 2022 (Lima - Villa El Salvador)</t>
  </si>
  <si>
    <t>20106955540 CENTRO DE COMUNICACION POPULAR Y PROMOCION DEL DESARROLLO DE VILLA EL SALVADOR</t>
  </si>
  <si>
    <t>ESPACIOS RADIALES COMO CANAL DE ORIENTACIÓN PARA EL DESARRO LLO DE PROGRAMAS DE CORTE LOCAL-REGIONAL 2022 (Piura)</t>
  </si>
  <si>
    <t>20113574314 INSTITUTO TELEDUCATIVO LOS TALLANES</t>
  </si>
  <si>
    <t>ESPACIOS RADIALES COMO CANAL DE ORIENTACIÓN PARA EL DESARRO LLO DE PROGRAMAS DE CORTE LOCAL-REGIONAL 2022 (Moquegua)</t>
  </si>
  <si>
    <t>ESPACIOS RADIALES COMO CANAL DE ORIENTACIÓN PARA EL DESARRO LLO DE PROGRAMAS DE CORTE LOCAL-REGIONAL 2022 (Puno)</t>
  </si>
  <si>
    <t>20119097364 RADIO JULIACA S.A.</t>
  </si>
  <si>
    <t>ESPACIOS RADIALES COMO CANAL DE ORIENTACIÓN PARA EL DESARRO LLO DE PROGRAMAS DE CORTE LOCAL-REGIONAL 2022 (Pasco)</t>
  </si>
  <si>
    <t>20489401453 ' RADIO TELEVISIÓN LS ESTACIÓN SOLAR EMPRESA INDIVIDUAL DE RESPONSABILIDAD LIMITADA '</t>
  </si>
  <si>
    <t>ESPACIOS RADIALES COMO CANAL DE ORIENTACIÓN PARA EL DESARRO LLO DE PROGRAMAS DE CORTE LOCAL-REGIONAL 2022 (Madre de Dio s)</t>
  </si>
  <si>
    <t>20417115588 CEMCOS QUILLABAMBA PERU</t>
  </si>
  <si>
    <t>ESPACIOS RADIALES COMO CANAL DE ORIENTACIÓN PARA EL DESARRO LLO DE PROGRAMAS DE CORTE LOCAL-REGIONAL 2022 (Tumbes)</t>
  </si>
  <si>
    <t>20409195114 CORPORACION RADIODIFUSORA LA HECHICERA FM STEREO SOCIEDAD ANONIMA</t>
  </si>
  <si>
    <t>ESPACIOS RADIALES COMO CANAL DE ORIENTACIÓN PARA EL DESARRO LLO DE PROGRAMAS DE CORTE LOCAL-REGIONAL 2022 (Tacna)</t>
  </si>
  <si>
    <t>CONTRATACIÓN DE ESPACIOS RADIALES COMO CANAL DE ORIENTACIÓN PARA EL DESARROLLO DE PROGRAMAS DE CORTE LOCAL-REGIONAL 2022 - ITEM 9: HUANUCO</t>
  </si>
  <si>
    <t>20133942379 RADIO ONDAS DEL HUALLAGA S.A.C.</t>
  </si>
  <si>
    <t>ESPACIOS RADIALES COMO CANAL DE ORIENTACIÓN PARA EL DESARROLLO DE PROGRAMAS DE CORTE LOCAL-REGIONAL 2022 (Lima - SJL)</t>
  </si>
  <si>
    <t>17/01/2022</t>
  </si>
  <si>
    <t>Modificaciones al sistema Oracle E-Business Suite EBS de ac uerdo a las disposiciones establecidas en el Decreto Suprem o N° 134-2021-PCM</t>
  </si>
  <si>
    <t>20566212294 JOGZAR CONSULTING S.A.C.</t>
  </si>
  <si>
    <t>Servicio de mensajeria Cto 122-2021/OSIPTEL</t>
  </si>
  <si>
    <t>Contratación de servicios para el desarrollo de un sitio we b interactivo que formará parte del Registro Nacional de Mo nitoreo y Vigilancia del Servicio de Internet (Memorando Nº 01512-DFI/2021 - periodo 50 días)</t>
  </si>
  <si>
    <t>10718027662 GARCIA CHIHUANHUAYLLA MARIO</t>
  </si>
  <si>
    <t>19/01/2022</t>
  </si>
  <si>
    <t>SERVICIO DE APOYO LEGAL EN LA GESTÓN DE PROCEDIMIENTOS ADMI NISTRATVIOS SANCIONADORES Y OTROS PROCEDIMIENTOS - PERIODO: 180 DIAS CALENDARIOS</t>
  </si>
  <si>
    <t>10740375968 CHIUYARI OSORES ANTONIETA</t>
  </si>
  <si>
    <t>20/01/2022</t>
  </si>
  <si>
    <t>SERVICIO DE SOPORTE Y MANTENIMIENTO DE LA PLATAFORMA DE SERVIDORES CTO 012-2021</t>
  </si>
  <si>
    <t>20498848428 CENTRO NACIONAL DE SERVICIOS S.A.C.</t>
  </si>
  <si>
    <t>CONTRATACION DE SERVICIO DE REDACCIÓN, EDICIÓN Y CORRECCIÓN DE LA MEMORIA INSTITUCIONAL 2021</t>
  </si>
  <si>
    <t>20507312943 R &amp; C HOLDING SOCIEDAD COMERCIAL DE RESPONSABILIDAD LIMITADA - R &amp; C HOLDING S.R.L.</t>
  </si>
  <si>
    <t>Mantenimiento de implementación de una nueva Intranet del O SIPTEL (1era Anualidad)</t>
  </si>
  <si>
    <t>20565348061 VISION IT S.A.C.</t>
  </si>
  <si>
    <t>Servicio para el desarrollo de herramientas de gestión por  procesos y transformación digital - (Del segundo al sexto p ago)</t>
  </si>
  <si>
    <t>10448081431 MOTA DIAZ ZAYDA KATHERIN</t>
  </si>
  <si>
    <t>21/01/2022</t>
  </si>
  <si>
    <t>Servicio de análisis económico especializado - Contrato 138 -2021/OSIPTEL</t>
  </si>
  <si>
    <t>20555936801 VIDENZA CONSULTORES SOCIEDAD ANONIMA CERRADA</t>
  </si>
  <si>
    <t>24/01/2022</t>
  </si>
  <si>
    <t>Adquisición de Sistema para Monitoreo y Medición de la Cali dad de los Servicios Móviles Outdoor e Indoor, Centros Pobl ados de Difícil Acceso y/o Casos Especiales¿ - PRESTACION A CCESORIA  - PRIMER AÑO DE SOPORTE</t>
  </si>
  <si>
    <t>SISTEMA PARA LA MEDICION DE LA CALIDAD DE LOS SERVICIOS MOV ILES - CONTRATO Nº 096-2019/OSIPTEL -  PRIMER AÑO DE PRESTA CION ACCESORIA (SOPORTE Y MANTENIMIENTO 50%)</t>
  </si>
  <si>
    <t>20600229762 ROHDE &amp; SCHWARZ COLOMBIA S.A.S. SUCURSAL PERU</t>
  </si>
  <si>
    <t>22/01/2022</t>
  </si>
  <si>
    <t>Servicio de telefonía para la central telefónica, periodo 1 1.12.2021 al 11.10.2022</t>
  </si>
  <si>
    <t>CONTRATACION DE SERVICIO DE ASESORIA LEGAL PROCESAL Y/O PENAL</t>
  </si>
  <si>
    <t>10157283478 QUICHE RUIZ CARLOS ELIAS</t>
  </si>
  <si>
    <t>25/01/2022</t>
  </si>
  <si>
    <t>RENOVACION ANUAL DEL SERVICIO DE MONITOREO DE GPS - DE RAST REO, UBICACION Y RECUPERACION DE VEHICULOS EN CASO DE ROBO  PARA LOS VEHICULOS DE PROPIEDAD DEL OSIPTEL</t>
  </si>
  <si>
    <t>20504292968 AUTOSAFE S.A.C.</t>
  </si>
  <si>
    <t>26/01/2022</t>
  </si>
  <si>
    <t>Renovación de licencias de software especializado - Microes trategy (Tercera Anualidad)</t>
  </si>
  <si>
    <t>28/01/2022</t>
  </si>
  <si>
    <t>SERVICIO DE ESTRATEGIA DE COMUNICACIÓN DIGITAL PARA EMPODER AR AL USUARIO A TRAVÉS DE INFORMACIÓN SOBRE LAS FUNCIONES D EL OSIPTEL, SUS DERECHOS Y LAS HERRAMIENTAS VIRTUALES A SU  DISPOSICIÓN</t>
  </si>
  <si>
    <t>10418662447 NAVARRO FERNANDEZ CARLOS ANTONIO</t>
  </si>
  <si>
    <t>31/01/2022</t>
  </si>
  <si>
    <t>PRESTACION DE SERVICIOS DE TERCEROS PARA LA DETERMINACIÓN D E LAS RAZONES POR LAS QUE LOS USUARIOS RECURREN A LOS TRAMI TADORES PARA LA PRESENTACIÓN DE RECLAMOS, APELACIONES, QUEJ AS O DENUNCIAS- 6 meses</t>
  </si>
  <si>
    <t>10747183525 AMPUERO HERRERA DAVID JOEL</t>
  </si>
  <si>
    <t>SERVICIO PARA EL DISEÑO Y ANALISIS DEL PROCESO DE GESTIÓN A DMINISTRATIVA Y FINANCIERA EN EL MARCO DE LA IMPLEMENTACIÓN DE LA GESTIÓN E INSTITUCIONALIZACIÓN POR PROCESOS EN OSIPT EL- 6 meses</t>
  </si>
  <si>
    <t>10412153052 TAMAYO DIAZ CAROL STANIE</t>
  </si>
  <si>
    <t>01/02/2022</t>
  </si>
  <si>
    <t>Servicio de acceso a la plataforma de diseño "Adobe Creativ e Cloud"</t>
  </si>
  <si>
    <t>Servicio de línea telefónica para el Contact Center del OSI PTEL - 08.12.2021 al 08.12.2022</t>
  </si>
  <si>
    <t>02/02/2022</t>
  </si>
  <si>
    <t>Servicio de fibra oscura para el Data Center del OSIPTEL - RENTESEG</t>
  </si>
  <si>
    <t>Servicio de mantenimiento preventivo y atenciones por emerg encia de los grupos electrógenos de sede Parque Norte y sed e La Prosa - (PAGOS DE TRES MANTENIMIENTOS)</t>
  </si>
  <si>
    <t>20537992566 TECNO GENERACION S.A.C.</t>
  </si>
  <si>
    <t>03/02/2022</t>
  </si>
  <si>
    <t>servicio para el diseño y análisis del proceso de gestión r ecursos humanos en el marco de la implementación de la gest ión e institucionalización por procesos en Osiptel- 7 MESES</t>
  </si>
  <si>
    <t>10725779165 ARROYO MARTICORENA LUZ ELENA</t>
  </si>
  <si>
    <t>04/02/2022</t>
  </si>
  <si>
    <t>Servicio de elaboración del plan de transición al protocolo IPV6 para el Osiptel.</t>
  </si>
  <si>
    <t>20603221738 FIREPOWER S.A.C.</t>
  </si>
  <si>
    <t>09/02/2022</t>
  </si>
  <si>
    <t>SERVICIO DE ACONDICIONAMIENTO PARA EL CO MARISCAL CASTILLA DEL OSIPTEL, DE ACUERDO A LOS TDR</t>
  </si>
  <si>
    <t>20541160478 MULTISERVICES RIVER HUALLAGA E.I.R.L.</t>
  </si>
  <si>
    <t>11/02/2022</t>
  </si>
  <si>
    <t>SERVICIO DE IMPLEMENTACIÓN DE INSTALACIONES SANITARIAS PARA EL CO MARISCAL CASTILLA DEL OSIPTEL</t>
  </si>
  <si>
    <t>16/02/2022</t>
  </si>
  <si>
    <t>Servicio de seguimiento complementario a las compras progra madas en el OSIPTEL, Memorando N° 146-OAF-UABT-2022</t>
  </si>
  <si>
    <t>10411238402 ROJAS SOCOLA EMILIANO</t>
  </si>
  <si>
    <t>23/02/2022</t>
  </si>
  <si>
    <t>CONTRATACIÓN DEL SERVICIO DE SOPORTE ADMINISTRATIVO Y LOGÍS TICO- 210 días calendarios</t>
  </si>
  <si>
    <t>10728896405 MONDALGO MORALES JUAN DIEGO</t>
  </si>
  <si>
    <t>24/02/2022</t>
  </si>
  <si>
    <t>Servicio de Apoyo para la gestion de calidad en el OSIPTEL</t>
  </si>
  <si>
    <t>10712839207 OSCANOA ALVARADO SALY</t>
  </si>
  <si>
    <t>Servicio de análisis de coyuntura política y económica naci onal - 12 meses</t>
  </si>
  <si>
    <t>20260496281 APOYO CONSULTORIA S.A.C.</t>
  </si>
  <si>
    <t>28/02/2022</t>
  </si>
  <si>
    <t>CONFECCIÓN DE INDUMENTARIA INSTITUCIONAL PARA FUNCIONARIOS</t>
  </si>
  <si>
    <t>20602323090 SERVICIOS GOPRA S.A.C.</t>
  </si>
  <si>
    <t>04/03/2022</t>
  </si>
  <si>
    <t>CONFECCIÓN DE INDUMENTARIA INSTITUCIONAL PARA FUNCIONARIOS  DEL OSIPTEL A NIVEL NACIONAL 2022</t>
  </si>
  <si>
    <t>10160115039 DOMINGUEZ MATA ANTONIA CELSA</t>
  </si>
  <si>
    <t>Servicio de mantenimiento de respaldo informático Contrato N° 009-2021/OSIPTEL</t>
  </si>
  <si>
    <t>20607753602 GRUPO D2D SOLUTIONS S.A.C.</t>
  </si>
  <si>
    <t>07/03/2022</t>
  </si>
  <si>
    <t>Servicio de capacitación Interna: Taller de elaboración de  indicadores y metas</t>
  </si>
  <si>
    <t>20601936969 GERENCIA ASESORES EMPRESARIALES S.A.C. - GERENCIA AE S.A.C.</t>
  </si>
  <si>
    <t>14/03/2022</t>
  </si>
  <si>
    <t>Servicio de interconexión de Oficnas del OSIPTEL a nivel nacional - 01 mes</t>
  </si>
  <si>
    <t>20552075341 IMPERIA SOLUCIONES TECNOLOGICAS S.A.C.</t>
  </si>
  <si>
    <t>15/03/2022</t>
  </si>
  <si>
    <t>Contratación de un profesional de apoyo para el desarrollo de actividades programadas en el Plan de Bienestar social 2 022</t>
  </si>
  <si>
    <t>10107347483 MANRIQUE CASTILLO ELENA ARACELLI</t>
  </si>
  <si>
    <t>Contratación de un profesional de psicología para la implem entación de un programa de soporte y acompañamiento emocion al a los colaboradores.</t>
  </si>
  <si>
    <t>10417755859 GUTIERREZ SIPION KAREN LISETH</t>
  </si>
  <si>
    <t>16/03/2022</t>
  </si>
  <si>
    <t>Servicio de Apoyo para Mesa de Partes del OSIPTEL por el pe riodo de 6 meses</t>
  </si>
  <si>
    <t>10415764354 ORTEGA CHIHUAN JEAN PIERRE ANTONIO</t>
  </si>
  <si>
    <t>17/03/2022</t>
  </si>
  <si>
    <t>Servicio de Seguridad y Vigilancia para la Oficina Regional de Servicios de Ica (Periodo 9 meses)</t>
  </si>
  <si>
    <t>18/03/2022</t>
  </si>
  <si>
    <t>Servicio de seguridad y vigilancia de la Oficina Regional de Servicios de La Libertad</t>
  </si>
  <si>
    <t>20605440704 OVERALL SECURITY S.A.C.</t>
  </si>
  <si>
    <t>Servicio de Seguridad y Vigilancia de la Oficina Regional d e Servicios de San Martin -09 meses</t>
  </si>
  <si>
    <t>Contratación de servicios para el análisis y elaboración de proyectos de informes finales de instrucción, Locador 1.</t>
  </si>
  <si>
    <t>10466806159 ARCE GUTIERREZ ALVARO ORLANDO</t>
  </si>
  <si>
    <t>21/03/2022</t>
  </si>
  <si>
    <t>Contratación de servicios para el análisis y elaboración de proyectos de informes finales de instrucción, Locador 2.</t>
  </si>
  <si>
    <t>10471495374 GALINDO FLORES DAVID EDUARDO</t>
  </si>
  <si>
    <t>CONTRATACIÓN DEL SERVICIO DE CHOFER PARA EL MANEJO DE CAMIONETA 4X4 DEL OSIPTEL EN EL AÑO 2022</t>
  </si>
  <si>
    <t>10444079016 PANTOJA VICENTE LUIS ENRIQUE</t>
  </si>
  <si>
    <t>23/03/2022</t>
  </si>
  <si>
    <t>200 CINTAS DE RESPALDO LTO -5 - REGRABABLE</t>
  </si>
  <si>
    <t>20552484437 FIBERTECH ELECTRONICS S.A.C.</t>
  </si>
  <si>
    <t>Servicio de transformaqción digital</t>
  </si>
  <si>
    <t>30/03/2022</t>
  </si>
  <si>
    <t>Servicios para el análisis y elaboración de proyectos de informes (Locador 3) - 90 días calendarios</t>
  </si>
  <si>
    <t>10478019659 BETALLELUZ GAMBOA RUTH GABRIELA</t>
  </si>
  <si>
    <t>SERVICIO DE ANÁLISIS FUNCIONAL PARA LOS SISTEMAS DE INFORMACIÓN INSTITUCIONALES.</t>
  </si>
  <si>
    <t>Contratación del servicio de programa virtual de actividad física para los colaboradores de la institución - 8 meses</t>
  </si>
  <si>
    <t>20602894526 OPERACIONES DEPORTE Y TECNOLOGIA PERU S.A.C. - ODTP S.A.C.</t>
  </si>
  <si>
    <t>01/04/2022</t>
  </si>
  <si>
    <t>Servicio de Mantenimiento Preventivo del Sistema de Video vigilancia de las 23 Oficinas Regionales de Servicios (ORS) del OSIPTEL.</t>
  </si>
  <si>
    <t>20557576747 MAXIMA TECNOLOGIA DEL PERU S.A.C.</t>
  </si>
  <si>
    <t>04/04/2022</t>
  </si>
  <si>
    <t>Contratación del servicio de mantenimiento preventivo del sistema de intrusión y notificación de alertas del sistema de vigilancia electrónica para veintitrés (23) Oficinas Regionales de Servicios ORS del OSIPTEL.</t>
  </si>
  <si>
    <t>Servicio de seguridad y vigilancia para la Oficina Regional de Servicios de Apurimac - Cto 015-2022</t>
  </si>
  <si>
    <t>20574616086 EMPRESA DE SEGURIDAD Y VIGILANCIA PRIVADA CALAGUA SEGURITY S.R.L.</t>
  </si>
  <si>
    <t>Servicio de seguridad y vigilancia para la Oficina Regional de Servicios de Ayacucho - Cto 016-2022</t>
  </si>
  <si>
    <t>Servicio de seguridad y vigilancia para la Oficina Regional de Servicios de Tacna Cto 020-2022</t>
  </si>
  <si>
    <t>Servicio de seguridad y vigilancia para la Oficina Regional de Servicios de Huánuco Cto 021-2022</t>
  </si>
  <si>
    <t>Servicio de seguridad y vigilancia para la Oficina Regional de Servicios de Cajamarca Cto 008-2022</t>
  </si>
  <si>
    <t>20559757447 ZV SERVICIOS GENERALES CORPORATIVOS S.A.C. - SERGECOR S.A.C.</t>
  </si>
  <si>
    <t>05/04/2022</t>
  </si>
  <si>
    <t>Contratación de un(a) profesional para apoyar en el servicio de reclutamiento y selección de personal bajo el régimen del Decreto Legislativo N° 728 y bajo el régimen especial de Contratación Administrativa de Servicios, Decreto Legislativo N° 1057.</t>
  </si>
  <si>
    <t>10439598765 PEÑA SALAZAR VICTOR JAVIER</t>
  </si>
  <si>
    <t>SERVICIO DE BUSQUEDA Y PROCESO DE SELECCION DE PERSONAL DIRECTIVO PARA EL OSIPTEL</t>
  </si>
  <si>
    <t>20513799269 CORNERSTONE GROUP S.A.C.</t>
  </si>
  <si>
    <t>CONTRATACION DEL SERVICIO DE TRANSPORTE DE PERSONAL ENTRE SEDES DEL OSIPTEL</t>
  </si>
  <si>
    <t>10090351007 RIVERA BARSOLA ANACLETO</t>
  </si>
  <si>
    <t>06/04/2022</t>
  </si>
  <si>
    <t>SERVICIO DE SOPORTE TECNICO PARA EL SISTEMA INTEGRADO DE ADMINISTRACION FINANCIERA SIAF RP</t>
  </si>
  <si>
    <t>SERVICIO DE ASESORIA ESPECIALIZADA EN MATERIA TRIBUTARIA PA RA DEFENSA DEL OSIPTEL</t>
  </si>
  <si>
    <t>10095525372 DURAN ROJO LUIS ALBERTO</t>
  </si>
  <si>
    <t>20/04/2022</t>
  </si>
  <si>
    <t>Servicio de actualización de manual de identidad corporativ a</t>
  </si>
  <si>
    <t>21/04/2022</t>
  </si>
  <si>
    <t>SERVICIO DE ESTUDIO DE INSIGHTS SOBRE EL PERFIL Y TENDENCIA S DE LOS USUARIOS DE TELECOMUNICACIONES - 45 días calendari os</t>
  </si>
  <si>
    <t>20478190591 CONSUMER INSIGHTS E.I.R.L.</t>
  </si>
  <si>
    <t>Contratación del servicio de conceptualización de campaña d e venta ambulatoria de servicios móviles de telecomunicacio nes</t>
  </si>
  <si>
    <t>20600369050 FULL CONTACT PUBLICIDAD S.A.C.</t>
  </si>
  <si>
    <t>25/04/2022</t>
  </si>
  <si>
    <t>Servicio de diseño de materiales del manual de identidad de sedes OSIPTEL a nivel nacional - 60 días calendarios</t>
  </si>
  <si>
    <t>22/04/2022</t>
  </si>
  <si>
    <t>Servicio de Seguridad y Vigilancia de la Oficina Regional d e Servicios de Lambayeque - 08 meses</t>
  </si>
  <si>
    <t>Servicio de Seguridad y Vigilancia para la Oficina Regional de Servicios de Arequipa</t>
  </si>
  <si>
    <t>20602585035 DEFENSA PRIVADA S.A.C. - DEPRIVA S.A.C</t>
  </si>
  <si>
    <t>Servicio de Seguridad y Vigilancia para la Oficina Regional de Servicios de Junín</t>
  </si>
  <si>
    <t>28/04/2022</t>
  </si>
  <si>
    <t>Servicio de Seguridad y Vigilancia de la Oficina Regional d e Servicios de Loreto  -08 meses</t>
  </si>
  <si>
    <t>27/04/2022</t>
  </si>
  <si>
    <t>Servicio de seguridad y vigilancia de la Oficina Regional d e Servicios de Puno - 08 meses</t>
  </si>
  <si>
    <t>20448300600 EMPRESA  DE VIGILANCIA  PIRAMIDE &amp; EMCH SOCIEDAD COMERCIAL DE RESPONSABILIDAD LIMITADA</t>
  </si>
  <si>
    <t>ADQUISICIÓN DE SUMINISTROS PARA LOS KITCHENETTES DE LAS OFI CINAS DEL OSIPTEL</t>
  </si>
  <si>
    <t>20543139778 MONTE VERDE INVERSIONES PERU SAC</t>
  </si>
  <si>
    <t>29/04/2022</t>
  </si>
  <si>
    <t>Servicio de elaboración de un reporteador ejecutivo presupu estal para OPPM</t>
  </si>
  <si>
    <t>03/05/2022</t>
  </si>
  <si>
    <t>Servicio de Seguridad y Vigilancia de la Oficina Regional d e Servicios de Ancash 08 meses</t>
  </si>
  <si>
    <t>20603107234 INVERSIONES EN PROTECCION Y SEGURIDAD GENERAL IPROSEG S.A.C.</t>
  </si>
  <si>
    <t>Servicio de Seguridad y Vigilancia de la Oficina Regional d e Servicios de Piura -08 meses</t>
  </si>
  <si>
    <t>SERVICIO DE APOYO PARA LAS ACTIVIDADES DE CONTROL PREVIO DE LA UNIDAD DE FINANZAS</t>
  </si>
  <si>
    <t>10716184957 CORDERO LLERENA SANDRA JEANET</t>
  </si>
  <si>
    <t>Servicio de estrategias de comunicación efectiva multicanal para voceros institucionales del Osiptel</t>
  </si>
  <si>
    <t>20566345502 VIGA COMUNICACIONES S.A.C.</t>
  </si>
  <si>
    <t>06/05/2022</t>
  </si>
  <si>
    <t>Adquisición de bidones de agua para consumo de los colaboradores del OSIPTEL</t>
  </si>
  <si>
    <t>20563317869 CONSORCIO FRAP SOCIEDAD ANONIMA CERRADA - CONSORCIO FRAP S.A.C</t>
  </si>
  <si>
    <t>Adquisición de dos (2) computadoras portátiles (laptops) co n pantalla con bisagra de 360º para supervisión</t>
  </si>
  <si>
    <t>10773229967 MARTINEZ BARRAZA JOSSELINE ALESKA</t>
  </si>
  <si>
    <t>10/05/2022</t>
  </si>
  <si>
    <t>Curso Taller Fortalecimiento y Desarrollo de Competencias e n Atención al Usuario</t>
  </si>
  <si>
    <t>20544203313 CAMBIO Y GERENCIA S.A.C</t>
  </si>
  <si>
    <t>ADQUISICION DE LICENCIAS PARA LA ADMINISTRACIÓN DE ACTIVOS  DE TI</t>
  </si>
  <si>
    <t>20605398511 SMART TI PERU S.A.C.</t>
  </si>
  <si>
    <t>12/05/2022</t>
  </si>
  <si>
    <t>Servicio de apoyo en la revisión de las cajas chicas de sed es Lima, CO¿s y OR¿s del OSIPTEL y apoyo para realización d e análisis de información de base de datos del SIAF y SAI- 8 MESES (7 PAGOS)</t>
  </si>
  <si>
    <t>10733562345 CUEVA VERGARA JOHNER ELISEO</t>
  </si>
  <si>
    <t>13/05/2022</t>
  </si>
  <si>
    <t>SERVICIO DE ESTUDIO CUALITATIVO PARA REVISAR LA PROPUESTA N ORMATIVA DE LAS NUEVAS CONDICIONES DE USO DE LOS SERVICIOS  DE TELECOMUNICACIONES</t>
  </si>
  <si>
    <t>20516052334 LUMINI INTERPRETACION DE MERCADOS SOCIEDAD ANONIMA CERRADA</t>
  </si>
  <si>
    <t>Comprometido</t>
  </si>
  <si>
    <t>30/05/2022</t>
  </si>
  <si>
    <t>SERVICIO DE ESTRATEGIAS DE COMUNICACIÓN EN REDES SOCIALES P ARA DIFUSIÓN Y CONCIENTIZACION SOBRE PROCEDIMIENTOS DE RECL AMOS, APELACIONES Y QUEJAS DE LOS USUARIOS EN SUS SERVICIOS PUBLICOS DE TELECOMUNICACIONES</t>
  </si>
  <si>
    <t>01/06/2022</t>
  </si>
  <si>
    <t>Servicio de capacitación: Curso MicroStrategy para la Intel igencia de Negocios</t>
  </si>
  <si>
    <t>03/06/2022</t>
  </si>
  <si>
    <t>Servicio de Analista de Gobierno, Transformación Digital e Innovación en temas relacionados a gobierno digital y gobie rno de datos, para la Oficina de Tecnologías de la Informac ión</t>
  </si>
  <si>
    <t>10740603979 QUINTEROS RAMOS ESTEFANI NATALY</t>
  </si>
  <si>
    <t>07/06/2022</t>
  </si>
  <si>
    <t>Servicio de diagnostico y desarrollo de planes para la impl ementacion del sistema de gestión del conocimiento del OSIP TEL (120 dias calendario)</t>
  </si>
  <si>
    <t>10179391126 RODRIGUEZ ORBEGOSO FRANCISCO FRANKLIN</t>
  </si>
  <si>
    <t>Servicio de interpretación en simultáneo de idiomas (Inglés &lt;&gt; Español) para reuniones con representantes de la Organización para la Cooperación y Desarrollo Económicos - OCDE</t>
  </si>
  <si>
    <t>20372649462 FACESSO S.R.LTDA.</t>
  </si>
  <si>
    <t>09/06/2022</t>
  </si>
  <si>
    <t>SERVICIO DE ASESORIA ESPECIALIZADA EN SISTEMA DE CONTROL INTERNO E IMPLEMENTACIÓN DE RECOMENDACIONES</t>
  </si>
  <si>
    <t>10091294805 GOZAR LLANOS VDA DE HERRERA GRACIELA VIVIANA</t>
  </si>
  <si>
    <t>SERVICIO DE TRASLADO DE TÓTEMS TÁCTILES Y MÓDULOS DE ORIENTACIÓN Y CONEXIÓN ELÉCTRICA DE LOS TÓTEMS EN ESPACIOS DE CENTROS COMERCIALES REAL PLAZA</t>
  </si>
  <si>
    <t>20600671066 GRUPO APCORP SOCIEDAD ANONIMA CERRADA</t>
  </si>
  <si>
    <t>13/06/2022</t>
  </si>
  <si>
    <t>ADQUISICION DE 02 EQUIPOS DE REPRODUCCIÓN AUDIOVISUAL TACTI L</t>
  </si>
  <si>
    <t>20538392589 WOW TECHNOLOGIES S.A.C</t>
  </si>
  <si>
    <t>14/06/2022</t>
  </si>
  <si>
    <t>SERVICIO PARA EL DISEÑO Y ANALISIS DEL PROCESO DE GESTIÓN D E ABASTECIMIENTO EN EL MARCO DE LA IMPLEMENTACIÓN DE LA GES TIÓN E INSTITUCIONALIZACIÓN POR PROCESOS EN OSIPTEL</t>
  </si>
  <si>
    <t>SERVICIO DE IMPLEMENTACIÓN DE INSTALACIONES SANITARIAS PARA EL CENTRO DE ORIENTACIÓN REQUENA DEL OSIPTEL</t>
  </si>
  <si>
    <t>16/06/2022</t>
  </si>
  <si>
    <t>Servicio de asesoría legal especializada en Derecho Adminis trativo Disciplinario, Según Memo N° 363/ORH</t>
  </si>
  <si>
    <t>Servicio de gestión de los procesos conducentes a los proce dimientos de selección y/o compras menores</t>
  </si>
  <si>
    <t>10411891971 ESTRADA ROJAS IRIS LIZSDAY</t>
  </si>
  <si>
    <t>17/06/2022</t>
  </si>
  <si>
    <t>SERVICIO DE IMPLEMENTACIÓN DE DATASETS EN PORTAL DE DATOS A BIERTOS -90 días calendarios</t>
  </si>
  <si>
    <t>20603821280 CACI CONSULTING S.A.C.</t>
  </si>
  <si>
    <t>Servicio para la evaluación técnica de los procesos de remisión y recojo de archivos con las empresas operadoras de telecomunicaciones, y acompañamiento técnico en la auditoria informática forense a realizarse en los servidores de la empresa CLARO y</t>
  </si>
  <si>
    <t>20536554328 DIGINEX S.A.C.</t>
  </si>
  <si>
    <t>ADQUISICION DE TERMINALES MÓVILES PARA VERIFICACION DE LA C OBERTURA Y CALIDAD DEL SERVICIO MÓVIL A NIVEL NACIONAL</t>
  </si>
  <si>
    <t>20604904138 MICROMPUTER S.A.C.</t>
  </si>
  <si>
    <t>22/06/2022</t>
  </si>
  <si>
    <t>Servicios para el apoyo en la implementación de proyectos y administración de servicios de infraestructura tecnológica  .</t>
  </si>
  <si>
    <t>10081466268 FLORES LEON JOSE MARTIN</t>
  </si>
  <si>
    <t>23/06/2022</t>
  </si>
  <si>
    <t>SERVICIO DE ASESORIA LEGAL ESPECIALIZADA EN DERECHO ADMINISTRATIVO Y/O ANÁLISIS REGULATORIO POR DENUNCIA DE BARRERA BUROCRATIVA SOBRE APORTE POR REGULACIO</t>
  </si>
  <si>
    <t>10103723014 CALLE CASUSOL JEAN PAUL</t>
  </si>
  <si>
    <t>Servicio de capacitación: Curso Gestión de Abastecimiento</t>
  </si>
  <si>
    <t>20107798049 UNIVERSIDAD DE LIMA</t>
  </si>
  <si>
    <t>Servicio de seguimiento al Cuadro Multianual de Necesidades 2022-2024 y realización de la fase de clasificación y prio  rización de la programación multianual de bienes, servicios y obras 2023-2025</t>
  </si>
  <si>
    <t>28/06/2022</t>
  </si>
  <si>
    <t>SERVICIO DE ELABORACIÓN DE EXPEDIENTES PARA LA OBTENCIÓN DE CERTIFICADO EN SEGURIDAD DE EDIFICACIONES Y PROPUESTA DE REQUERIMIENTOS Y PROTOCOLOS DE MANTENIMIENTOS A CARGO DE LA UNIDAD DE ABASTECIMIENTO DEL OSIPTEL</t>
  </si>
  <si>
    <t>10207417349 CARDENAS ANCALL CLARA SCHEREZADA</t>
  </si>
  <si>
    <t>SERVICIO DE ASESORÍA JURÍDICA ADMINISTRATIVA ESPECIALIZADA  SOBRE LA NATURALEZA JURÍDICA DEL TRIBUNAL DE SOLUCIÓN DE CO NTROVERSIAS Y EL TRIBUNAL ADMINISTRATIVO DE SOLUCIÓN DE REC LAMOS DE USUARIOS-TRASU EN EL OSIPTEL</t>
  </si>
  <si>
    <t>20510037562 ESTUDIO ECHECOPAR S.R.L.</t>
  </si>
  <si>
    <t>11/07/2022</t>
  </si>
  <si>
    <t>ADQUSICIÓN ADICIONAL DE PIEZAS Y PARTES DE SOPORTE INFORMAT ICO SEGUN MEMO N° 290/OTI</t>
  </si>
  <si>
    <t>20511847428 GRUPO PC DATA SOCIEDAD ANONIMA CERRADA - GRUPO PC DATA S.A.C.</t>
  </si>
  <si>
    <t>SERVICIO DE IMPLEMENTACIÓN DE STAND MODULAR PARA LA PARTICI PACIÓN DEL OSIPTEL EN LA 26ª FERIA INTERNACIONAL DEL LIBRO  DE LIMA</t>
  </si>
  <si>
    <t>20552166494 ECO-100 ARQUITECTOS S.A.C.</t>
  </si>
  <si>
    <t>ADQUISICIÓN DE PIEZAS Y PARTES DE SOPORTE INFORMÁTICO - ÍTE M II (A y B)</t>
  </si>
  <si>
    <t>12/07/2022</t>
  </si>
  <si>
    <t>CONTRATACIÓN DE UNA HERRAMIENTA ONLINE PARA AUTOMATIZACIÓN  DE EVALUACIONES DE TIPO: PSICOTÉCNICAS, PSICOLABORALES Y DE CONOCIMIENTOS DEL OSIPTEL</t>
  </si>
  <si>
    <t>20549574247 EVALUAR.COM S.A.C.</t>
  </si>
  <si>
    <t>ESTUDIO DE CLIMA LABORAL BAJO LA METODOLOGIA GREAT PLACE TO WORK (PERCECPCION DE 5 DIMENSIONES)</t>
  </si>
  <si>
    <t>14/07/2022</t>
  </si>
  <si>
    <t>SERVICIOS PARA ACTIVIDADES RELACIONADAS AL CÁLCULO DE MULTA S CORRESPONDIENTES A LAS INFRACCIONES DE LOS DISTINTOS CUER POS NORMATIVOS - PERIODO 150 DÍAS</t>
  </si>
  <si>
    <t>10724096234 MIÑAN SANCHEZ LUIS FERNANDO</t>
  </si>
  <si>
    <t>SERVICIO DE ACONDICIONAMIENTO DE AMBIENTES PARA OTI-OCRI EN 5° PISO Y DAPU-OTI EN 2° PISO DE LA SEDE LA PROSA DEL OSIP  TEL</t>
  </si>
  <si>
    <t>20600616677 SERVICIOS GENERALES DATA REDES Y ELECTRICIDAD S.A.C. - S.G. DAREL S.A.C.</t>
  </si>
  <si>
    <t>18/07/2022</t>
  </si>
  <si>
    <t>VI. Servicio para el levantamiento o procesamiento de información de las acciones de monitoreo y/o fiscalización a las empresas operadoras de servicios públicos de telecomunicaciones relacionados al Reglamento de calidad de atención a usuarios, Regla</t>
  </si>
  <si>
    <t>10734481551 HUAMAN FARFAN VLADIMIR ALEXANDER</t>
  </si>
  <si>
    <t>19/07/2022</t>
  </si>
  <si>
    <t>IV. Servicio para el levantamiento y/o procesamiento de información en el marco de acciones de monitoreo y/o fiscalización a las empresas operadoras, tendientes a cautelar la correcta tramitación de las bajas y migraciones, así como de las obligacion</t>
  </si>
  <si>
    <t>10762478001 SUCARI MENDOZA LUIS ENRIQUE</t>
  </si>
  <si>
    <t>SERVICIO DE PLANTEAMIENTO DE ESTRATEGIA Y PROPUESTA DE VALOR DE LA MARCA OSIPTEL</t>
  </si>
  <si>
    <t>SERVICIO DE ASESORÍA JURÍDICA PARA EL ANALISIS DE LA VIABILIDAD Y APLICACIÓN DE ESQUEMAS DE COMPENSACIÓN A USUARIOS AFECTADOS POR INTERRUPCIONES EN EL SERVICIO PÚBLICO DE TELECOMUNICACIONES</t>
  </si>
  <si>
    <t>Servicio de análisis y elaboración de proyectos de informes finales de instrucción - 1(Periodo 90 días)-Memo 0928-DFI/  2022</t>
  </si>
  <si>
    <t>Servicio de análisis y elaboración de proyectos de informes finales de instrucción - 3(Periodo 90 días)-Memo 0928-DFI/  2022</t>
  </si>
  <si>
    <t>Servicio de análisis y elaboración de proyectos de informes finales de instrucción - 2(Periodo 90 días)-Memo 0928-DFI/ 2022</t>
  </si>
  <si>
    <t>21/07/2022</t>
  </si>
  <si>
    <t>Servicio para el procesamiento de información en el marco d e acciones de monitoreo y/o supervisión respecto a temas re lacionados con el buen funcionamiento de los canales no pre senciales (Periodo 120 días) - Memo 731-DFI</t>
  </si>
  <si>
    <t>10104704145 ASTURRIZAGA RIOS JAVIER FERNANDO</t>
  </si>
  <si>
    <t>ADQUISICIÓN DE KITS DE RECONOCIMIENTO CON OCASIÓN DE FIESTA S PATRIAS</t>
  </si>
  <si>
    <t>20603522703 SOLBAC SOLUCIONES ANTI BACTERIALES S.A.C.</t>
  </si>
  <si>
    <t>SERVICIO DE GESTIÓN DE LOS PROCESOS CONDUCENTES A LOS PROCEDIMIENTOS DE SELECCIÓN Y/O COMPRAS MENORES, SEGUN MEMO N° 405/OAF</t>
  </si>
  <si>
    <t>22/07/2022</t>
  </si>
  <si>
    <t>SERVICIO DE PRODUCCIÓN Y REALIZACIÓN DE SPOT DE VENTA - 40 DÍAS CALENDARIOS - (REEMPLAZA A LA OS 20220554)</t>
  </si>
  <si>
    <t>20556753092 MEDIA ENTERTAINMENT CORP. E.I.R.L.</t>
  </si>
  <si>
    <t>26/07/2022</t>
  </si>
  <si>
    <t>SERVICIO DE INSTALACION DE EQUIPOS DE AIRE ACONDICIONADO EN LA SALA DE REUNIONES DE SEDE PARQUE NORTE, Memo N° 840/UAB  T</t>
  </si>
  <si>
    <t>27/07/2022</t>
  </si>
  <si>
    <t>MANTENIMIENTO DE AIRES ACONDICIONADOS - Mantener la operati vidad en óptimas condiciones de los equipos de aire acondic ionado instalados en las oficinas del OSIPTEL</t>
  </si>
  <si>
    <t>01/08/2022</t>
  </si>
  <si>
    <t>Servicio de apoyo técnico en materia de contrataciones - DA PU, ORH, OAF y OPPM</t>
  </si>
  <si>
    <t>10405204806 PALOMINO ROMERO ABRAHAM JOEL</t>
  </si>
  <si>
    <t>02/08/2022</t>
  </si>
  <si>
    <t>Servicio de apoyo técnico en materia de contrataciones - OT I, DFI, GG, DPRC, OAJ y OCRI</t>
  </si>
  <si>
    <t>10081392892 SAENZ ARENAS FERNANDO</t>
  </si>
  <si>
    <t>Servicio para el desarrollo de tareas relacionadas al calcu lo de multas corresponidentes a procedimientos adminsitrat ivos sancionadores en etapa recursiva, Memo N° 257/DPRC</t>
  </si>
  <si>
    <t>10750909120 CARMEN CARMEN LEYDI ARACELY</t>
  </si>
  <si>
    <t>03/08/2022</t>
  </si>
  <si>
    <t>Servicio para el desarrollo de tareas relacionadas al cálcu lo de multas correspondientes a procedimientos administrati vos sancionadores en la primera instancia administrativa (A poyo 1) - 8 meses (pago 5 meses)</t>
  </si>
  <si>
    <t>10472506892 PANDO PILCO MARTIN DE JESUS</t>
  </si>
  <si>
    <t>05/08/2022</t>
  </si>
  <si>
    <t>Servicio para el desarrollo de tareas relacionadas al cálcu lo de multas correspondientes a procedimientos administrati vos sancionadores en la primera instancia administrativa (A poyo 2) - 8 meses (pago 4 meses)</t>
  </si>
  <si>
    <t>10740464189 GUEVARA PANIHUARA LUZ ESTRELLA CELESTE</t>
  </si>
  <si>
    <t>CONTRATACIÓN DE SERVICIO LEGAL PROCESAL Y/O PENAL, SEGUN MEMO N° 416/PP</t>
  </si>
  <si>
    <t>16/08/2022</t>
  </si>
  <si>
    <t>SERVICIO DE ESTUDIO DE INVESTIGACIÓN CUANTITATIVA PARA LA MEDICIÓN DE LA REPUTACIÓN CORPORATIVA E IMAGEN INSTITUCIONAL DEL OSIPTEL 2022</t>
  </si>
  <si>
    <t>17/08/2022</t>
  </si>
  <si>
    <t>SERVICIO DE ACONDICIONAMIENTO PARA EL CENTRO DE ORIENTACIÓN  SAN JUAN DE LURIGANCHO DEL OSIPTEL</t>
  </si>
  <si>
    <t>20601143888 CONSTRUCCIONES METALMECANICAS Y CIVILES S.A.C.</t>
  </si>
  <si>
    <t>18/08/2022</t>
  </si>
  <si>
    <t>SERVICIO DE MANTENIMIENTO DEL SISTEMA DE ESCALERA PRESURIZADA Y PUERTAS CORTAFUEGO DE LA SEDE PARQUE NORTE DEL OSIPTEL</t>
  </si>
  <si>
    <t>20604112509 TAORI SOLUTIONS S.A.C.</t>
  </si>
  <si>
    <t>23/08/2022</t>
  </si>
  <si>
    <t>Servicio de Digitalización de Legajos de Personal - plazo n o mayor de 60 días calendario</t>
  </si>
  <si>
    <t>20601310695 SERVICIOS DE ARCHIVOS FISICOS Y DIGITALES S.A.C.</t>
  </si>
  <si>
    <t>25/08/2022</t>
  </si>
  <si>
    <t>SERVICIO DE ASESORIA JURIDICA PARA EL ANALISIS DE LA VIABIL IDAD DE ESTABLECER EXCEPCIONES A LA SUSPENSION DE LA EJECUC ION COACTIVA DE LAS RESOLUCIONES EMITIDAS POR LOS ORGANISMO S REGULADORES, Segun Memo N° 924/OAJ</t>
  </si>
  <si>
    <t>10076236017 TIRADO BARRERA JOSE ANTONIO</t>
  </si>
  <si>
    <t>SERVICIO DE REPARACIÓN DE FILTRACIONES DE AGUA EN LA SEDE LA PROSA Y PARQUE NORTE DEL OSIPTEL</t>
  </si>
  <si>
    <t>20538322025 CORPORACION C Y CL  S.A.C.</t>
  </si>
  <si>
    <t>26/08/2022</t>
  </si>
  <si>
    <t>SERVICIO DE CAPACITACIÓN CURSO QOS EN REDES FIJAS Y MÓVILES DE DATOS</t>
  </si>
  <si>
    <t xml:space="preserve">30609014263 </t>
  </si>
  <si>
    <t>Servicio de implementación de instalaciones eléctricas y cableado estructurado para la Oficina de Centro de Orientación San Juan de Lurigancho</t>
  </si>
  <si>
    <t>02/09/2022</t>
  </si>
  <si>
    <t>Servicio para la Formulación del Plan Estratégico del OSIPTEL para el periodo 2023-2027</t>
  </si>
  <si>
    <t>20505970919 XPERTA GESTION EMPRESARIAL SOCIEDAD ANONIMA CERRADA</t>
  </si>
  <si>
    <t>ADQUISICION DE UN SISTEMA DE DETECCION Y ALARMA CONTRA INCE NDIO CENTRALIZADO PARA EL CENTRO DE ORIENTACION SAN JUAN DE LURIGANCHO, SEGUN MEMO N° 1016/UABT</t>
  </si>
  <si>
    <t>05/09/2022</t>
  </si>
  <si>
    <t>Servicio de diseño de la estrategia de Transformación Digital e Innovación digital del OSIPTEL</t>
  </si>
  <si>
    <t>10094566041 GAMARRA MALCA CESAR GUILLERMO</t>
  </si>
  <si>
    <t>Servicio para realizar el calculo de las multas de los procedimientos sancionadores</t>
  </si>
  <si>
    <t>AS-SM-1-2022-OSIPTEL-1</t>
  </si>
  <si>
    <t>10406293659 AGUILAR MALAGA JOSE CARLOS</t>
  </si>
  <si>
    <t>Publicación en diario de mayor circulación</t>
  </si>
  <si>
    <t>AS-SM-2-2022-OSIPTEL-1</t>
  </si>
  <si>
    <t>Servicio de transporte y traslado de carga y bienes</t>
  </si>
  <si>
    <t>AS-SM-3-2022-OSIPTEL-1</t>
  </si>
  <si>
    <t>20514333514 EMPRESA TUMBES Y COMERCIO EIRL</t>
  </si>
  <si>
    <t>Servicio de desarrollo, implementación y administración del sistema en línea del Registro Nacional de Equipos Terminales Móviles para la Seguridad - RENTESEG</t>
  </si>
  <si>
    <t>AS-SM-4-2022-OSIPTEL-1</t>
  </si>
  <si>
    <t>20601365007 INETUM ESPAÑA, S.A. - SUCURSAL EN PERU</t>
  </si>
  <si>
    <t>AS-SM-5-2022-OSIPTEL-1</t>
  </si>
  <si>
    <t>Contratacion del servicio para la formulacion del plan estrategico del OSIPTEL para el periodo 2023-2027</t>
  </si>
  <si>
    <t>AS-SM-7-2022-OSIPTEL-1</t>
  </si>
  <si>
    <t>Servicio de análisis, diseño e implementación Web de una herramienta tecnológica para que el usuario pueda informar (SE) sobre los problemas con la calidad del servicio de las telecomunicaciones</t>
  </si>
  <si>
    <t>AS-SM-9-2021-OSIPTEL-3</t>
  </si>
  <si>
    <t>20518135610 EXPERTS SYSTEMS SOCIEDAD ANONIMA CERRADA</t>
  </si>
  <si>
    <t>Contratación del servicio encuesta sobre calidad del servicio de orientación</t>
  </si>
  <si>
    <t>AS-SM-9-2022-OSIPTEL-1</t>
  </si>
  <si>
    <t>20603951485 KURTE S.R.L.</t>
  </si>
  <si>
    <t>En firma de contrato</t>
  </si>
  <si>
    <t>Contratación del servicio de análisis económico y técnico especializado para la revisión del reglamento de calidad de atención</t>
  </si>
  <si>
    <t>AS-SM-11-2022-OSIPTEL-1</t>
  </si>
  <si>
    <t>- -</t>
  </si>
  <si>
    <t>Convocado sin Buena Pro</t>
  </si>
  <si>
    <t>Estudio sobre la calidad de atención a los usuarios de los servicios públicos de telecomunicaciones</t>
  </si>
  <si>
    <t>CP-SM-1-2022-OSIPTEL-1</t>
  </si>
  <si>
    <t>Estudio sobre nivel de satisfacción del usuario de telecomunicaciones</t>
  </si>
  <si>
    <t>CP-SM-2-2022-OSIPTEL-1</t>
  </si>
  <si>
    <t>Servicio de interconexión para las oficinas del Osiptel a nivel nacional</t>
  </si>
  <si>
    <t>CP-SM-4-2022-OSIPTEL-1</t>
  </si>
  <si>
    <t>Servicio de actualización del sistema de respaldo de información</t>
  </si>
  <si>
    <t>CP-SM-5-2022-OSIPTEL-1</t>
  </si>
  <si>
    <t>Migración y upgrade de la Base de Datos del SAI</t>
  </si>
  <si>
    <t>LP-SM-1-2022-OSIPTEL-1</t>
  </si>
  <si>
    <t>20601606233 VALMER SYSTEMS S.A.C.</t>
  </si>
  <si>
    <t>Adquisición de Sistema para monitoreo y medición de la calidad de los servicios móviles outdoor</t>
  </si>
  <si>
    <t>LP-SM-2-2022-OSIPTEL-1</t>
  </si>
  <si>
    <t>20600229762 ROHDE &amp; SCHWARZ COLOMBIA S.A. SUCURSAL PERU</t>
  </si>
  <si>
    <t>Contratación del servicio de arrendamiento para el centro de orientación de Lima Este</t>
  </si>
  <si>
    <t>DIRECTA-PROC-1-2022-OSIPTEL-1</t>
  </si>
  <si>
    <t>10450729511 MENDOZA MEDRANO JOEL ORLANDO</t>
  </si>
  <si>
    <t>Contratación del servicio de capacitación: Programa de Alta Dirección</t>
  </si>
  <si>
    <t>DIRECTA-PROC-2-2022-OSIPTEL-1</t>
  </si>
  <si>
    <t>20172627421 UNIVERSIDAD DE PIURA</t>
  </si>
  <si>
    <t>Contratación del servicio de información sobre mediciones de calidad de internet móvil desde aplicativos colaborativos (Dashboard)</t>
  </si>
  <si>
    <t>INTER-PROC-1-2022-OSIPTEL-1</t>
  </si>
  <si>
    <t>L0606465638 CUMBERLAND SOLUTIONS SL (WEPLAN ANALYTICS)</t>
  </si>
  <si>
    <t>Servicio de medición automatizado para la verificación de la calidad del servicio de internet fijo y móvil (sondas)</t>
  </si>
  <si>
    <t>INTER-PROC-2-2022-OSIPTEL-1</t>
  </si>
  <si>
    <t>L0606465614 CLEARTECH</t>
  </si>
  <si>
    <t>Servicio de capacitación: Curso QoS en redes fijas y móviles de datos</t>
  </si>
  <si>
    <t>INTER-PROC-20221202-2022-CM-INTER-1</t>
  </si>
  <si>
    <t>L0609014263 DIOGENES MANUEL MARCANO</t>
  </si>
  <si>
    <t>Servicio de estudio sobre nivel de satisfacción del usuario de telecomunicaciones y sobre el nivel de conocimiento de los derechos y obligaciones de los usuarios de los servicios públicos de telecomunicaciones</t>
  </si>
  <si>
    <t>Servicio de Focus Group para validar con los usuarios las herramientas informáticas</t>
  </si>
  <si>
    <t>Servicio de telefonia fija para el contact center</t>
  </si>
  <si>
    <t>Servicio de mantenimiento del contact center</t>
  </si>
  <si>
    <t>Servicio de encuesta sobre calidad de atención del servicio de orientación del OSIPTEL</t>
  </si>
  <si>
    <t>Servicio de ejecucion de proyectos de mejora</t>
  </si>
  <si>
    <t>Servicio de Actualización del modelo de calidad de atención del servicio de orientación del Osiptel</t>
  </si>
  <si>
    <t>Publicidad en medios (Eleccion de Consejo de usuarios)</t>
  </si>
  <si>
    <t xml:space="preserve">Servicio para atender los cuestionamientos de bloqueo de equipos terminales móviles y/o suspensión del servicio en el marco del RENTESEG. </t>
  </si>
  <si>
    <t>Servicio de telefonia fija para el contact center (Atender consultas de usuarios relacionadas al RENTESEG)</t>
  </si>
  <si>
    <t>Servicio para atender consultas de usuarios relacionadas al RENTESEG</t>
  </si>
  <si>
    <t>Servicio de Limpieza de la sede Amazonas</t>
  </si>
  <si>
    <t>Servicio de Seguridad y Vigilancia de la sede Arequipa</t>
  </si>
  <si>
    <t>Servicio de Seguridad y Vigilancia de la sede Ayacucho</t>
  </si>
  <si>
    <t>Servicio de Seguridad y Vigilancia de la sede Cajamarca</t>
  </si>
  <si>
    <t>Servicio de Seguridad y Vigilancia de la sede Lambayeque</t>
  </si>
  <si>
    <t>Servicio de Seguridad y Vigilancia de la sede Ancash</t>
  </si>
  <si>
    <t>Servicio de Seguridad y Vigilancia de la sede Cusco</t>
  </si>
  <si>
    <t>Servicio de Seguridad y Vigilancia de la sede Huancavelica</t>
  </si>
  <si>
    <t>Servicio de Seguridad y Vigilancia de la sede Junin</t>
  </si>
  <si>
    <t>Servicio de Seguridad y Vigilancia de la sede Ica</t>
  </si>
  <si>
    <t>Servicio de Seguridad y Vigilancia de la sede Loreto</t>
  </si>
  <si>
    <t>Servicio de Seguridad y Vigilancia de la sede Moquegua</t>
  </si>
  <si>
    <t>Servicio de Seguridad y Vigilancia de la sede Piura</t>
  </si>
  <si>
    <t>Servicio de Seguridad y Vigilancia de la sede Puno</t>
  </si>
  <si>
    <t>Servicio de Seguridad y Vigilancia de la sede Tacna</t>
  </si>
  <si>
    <t>Servicio de Seguridad y Vigilancia de la sede La Libertad</t>
  </si>
  <si>
    <t>Servicio de Seguridad y Vigilancia de la sede Tumbes</t>
  </si>
  <si>
    <t>Servicio de Seguridad y Vigilancia de la sede Ucayali</t>
  </si>
  <si>
    <t>Servicio de Seguridad y Vigilancia de la sede Madre de Dios</t>
  </si>
  <si>
    <t>Servicio de Seguridad y Vigilancia de la sede San Martin</t>
  </si>
  <si>
    <t>Servicio de Seguridad y Vigilancia de la sede Pasco</t>
  </si>
  <si>
    <t>Servicio de Seguridad y Vigilancia de la sede Huanuco</t>
  </si>
  <si>
    <t>Servicio de Seguridad y Vigilancia de la sede Amazonas</t>
  </si>
  <si>
    <t>Servicio de Seguridad y Vigilancia de la sede Apurimac</t>
  </si>
  <si>
    <t>Arrendamiento de sede Pueblo Libre</t>
  </si>
  <si>
    <t>Arrendamiento de sede Los Olivos</t>
  </si>
  <si>
    <t>Arrendamiento de sede Cercado</t>
  </si>
  <si>
    <t>Arrendamiento de sede Arequipa</t>
  </si>
  <si>
    <t>Arrendamiento de sede Ayacucho</t>
  </si>
  <si>
    <t>Arrendamiento de sede Cajamarca</t>
  </si>
  <si>
    <t>Arrendamiento de sede Lambayeque</t>
  </si>
  <si>
    <t>Arrendamiento de sede Ancash</t>
  </si>
  <si>
    <t>Arrendamiento de sede Cusco</t>
  </si>
  <si>
    <t>Arrendamiento de sede Huancavelica</t>
  </si>
  <si>
    <t>Arrendamiento de sede Junin</t>
  </si>
  <si>
    <t>Arrendamiento de sede Ica</t>
  </si>
  <si>
    <t>Arrendamiento de sede Loreto</t>
  </si>
  <si>
    <t>Arrendamiento de sede Moquegua</t>
  </si>
  <si>
    <t>Arrendamiento de sede Piura</t>
  </si>
  <si>
    <t>Arrendamiento de sede Puno</t>
  </si>
  <si>
    <t>Arrendamiento de sede Tacna</t>
  </si>
  <si>
    <t>Arrendamiento de sede La Libertad</t>
  </si>
  <si>
    <t>Arrendamiento de sede Tumbes</t>
  </si>
  <si>
    <t>Arrendamiento de sede Ucayali</t>
  </si>
  <si>
    <t>Arrendamiento de sede Madre de Dios</t>
  </si>
  <si>
    <t>Arrendamiento de sede San Martin</t>
  </si>
  <si>
    <t>Arrendamiento de sede Pasco</t>
  </si>
  <si>
    <t>Arrendamiento de sede Huanuco</t>
  </si>
  <si>
    <t>Arrendamiento de sede Amazonas</t>
  </si>
  <si>
    <t>Arrendamiento de sede Apurimac</t>
  </si>
  <si>
    <t>Servicio de Mantenimiento de edificios y estructuras de las CO's y OD's</t>
  </si>
  <si>
    <t>Servicio de Mantenimiento de Maquinarias y Equipos de las CO's y OD's</t>
  </si>
  <si>
    <t>Servicio de fumigacion de locales de las CO's y OD's</t>
  </si>
  <si>
    <t>Servicio de Monitoreo de las alarmas a tráves del centro de monitoreo (Reporte de Alarmas Registradas)</t>
  </si>
  <si>
    <t>Elaborar reportes relacionados a la explotación de las herramientas informaticas ligadas al servicio de  internet</t>
  </si>
  <si>
    <t xml:space="preserve">Servicio de línea dedicada de acceso a Internet para servidor de medición de equipos especializados drive test </t>
  </si>
  <si>
    <t>Servicio de Información sobre mediciones de calidad de internet móvil desde aplicativos colaborativos</t>
  </si>
  <si>
    <t>Adquisición de equipos de medición de calidad 2023-2025</t>
  </si>
  <si>
    <t>Servicio de mantenimiento de los equipos de medición de calidad</t>
  </si>
  <si>
    <t>Supervisar y/o Monitorear el cumplimiento de obligaciones de velocidad mínima de contratos (Bandas 700 y AWS)</t>
  </si>
  <si>
    <t>Servicio de supervision y/o Monitoreo de proyectos de Fibra Óptica impulsados por el Estado (RDNFO)</t>
  </si>
  <si>
    <t>Servicio de supervisión en campo para prevenir interrupciones ocasionadas por contingencias</t>
  </si>
  <si>
    <t>Servicio de Supervisión y/o monitoreo de Tv Cable</t>
  </si>
  <si>
    <t>Desarrollar actualización del SISREP para la integración de los módulos de interrupciones y devoluciones</t>
  </si>
  <si>
    <t>Servicio de supervisión y/o monitoreo del cumplimiento de la normativa del usuario</t>
  </si>
  <si>
    <t>Servicio de supervisión y/o monitoreo de la correcta aplicación de las solicitudes de bajas y/o migraciones</t>
  </si>
  <si>
    <t>Desarrollo de herramienta para automatizar el proceso de supervisión respecto a los canales no presenciales</t>
  </si>
  <si>
    <t>Servicio para gestionar el desarrollo del Sistema en línea del Registro Nacional de Equipos Terminales Móviles para la Seguridad y pruebas</t>
  </si>
  <si>
    <t>Servicio para gestionar la Operación del Sistema en Línea del RENTESEG</t>
  </si>
  <si>
    <t>Servicio de monitoreo y/o supervision y/o aprobación de procedimientos en el marco de RENTESEG</t>
  </si>
  <si>
    <t>Servicio de cofee break para evento internacional</t>
  </si>
  <si>
    <t>Alquiler de equipo multimedia y de sonido para evento internacional</t>
  </si>
  <si>
    <t>Servicio de traduccion para evento internacional</t>
  </si>
  <si>
    <t>Servicio de mantenimiento y mejora continua del SGSI</t>
  </si>
  <si>
    <t>Servicio de análisis de la seguridad informática (Ethical Hacking)</t>
  </si>
  <si>
    <t>Servicio de Gestión de Eventos e Incidentes de Seguridad Digital</t>
  </si>
  <si>
    <t>Servicio de implementación de Datasets en portal de Datos Abiertos</t>
  </si>
  <si>
    <t>Servicio para rediseñar el proceso de gestion documental - TO BE</t>
  </si>
  <si>
    <t>Servicio para la defensa legal de los Funcionarios</t>
  </si>
  <si>
    <t>Suscripcion digital de diarios (Portal Peruquiosco)</t>
  </si>
  <si>
    <t>Servicio de Energia Electrica La Prosa</t>
  </si>
  <si>
    <t>Servicio de Energia Electrica para Sede Parque Norte</t>
  </si>
  <si>
    <t>Servicio de Agua Potable para Sede la Prosa</t>
  </si>
  <si>
    <t>Servicio de Agua Potable para Sede Parque Norte</t>
  </si>
  <si>
    <t>Servicio de Telefonia movil administrativa</t>
  </si>
  <si>
    <t>Servicio de telefonia PRI y central telefonica</t>
  </si>
  <si>
    <t>Servicio de Internet y alojamiento de servidores</t>
  </si>
  <si>
    <t>Servicio de Fibra Oscura</t>
  </si>
  <si>
    <t>Arrendamiento de la Sede Parque Norte</t>
  </si>
  <si>
    <t>Alquiler de deposito institucional</t>
  </si>
  <si>
    <t>Servicio de Seguridad (Sede La Prosa)</t>
  </si>
  <si>
    <t>Servicio de Seguridad (Sede Parque Norte)</t>
  </si>
  <si>
    <t>Servicio de Limpieza Sede La Prosa</t>
  </si>
  <si>
    <t>Servicio de Limpieza Sede Parque Norte</t>
  </si>
  <si>
    <t>Servicio de mensajería motorizada, nacional e internacional</t>
  </si>
  <si>
    <t>Servicio de transporte y traslado de carga, bienes y materiales</t>
  </si>
  <si>
    <t>Servicio de  pintado de Sede Central y Parque Norte y COs</t>
  </si>
  <si>
    <t>Mantenimiento de Ascensores La Prosa y Parque Norte</t>
  </si>
  <si>
    <t>Mantenimiento de ventanas, vidrios y mamparas en La Prosa, Parque Norte , RENTESEG y CEOS</t>
  </si>
  <si>
    <t>Mantenimiento preventivo Seguridad electrónica en 23 ORS</t>
  </si>
  <si>
    <t>Mantenimiento de techos y estructuras en oficinas</t>
  </si>
  <si>
    <t>Mantenimiento de cámaras de vigilancia - CCTV  a nivel nacional.</t>
  </si>
  <si>
    <t>Mantenimiento de Letreros Institucionales a nivel nacional</t>
  </si>
  <si>
    <t>Mantenimiento de mobiliario a nivel nacional</t>
  </si>
  <si>
    <t>Mantenimiento de Aires Acondicionados y equipos de refrigeracion a nivel nacional</t>
  </si>
  <si>
    <t>Servicio de GPS para los vehiculos de propiedad del OSIPTEL</t>
  </si>
  <si>
    <t>Mantenimiento de jardines, plantas y macetas  en Sedes.</t>
  </si>
  <si>
    <t>Seguro vehicular</t>
  </si>
  <si>
    <t>Seguro de bienes muebles e inmuebles</t>
  </si>
  <si>
    <t>Servicio de Intermediacion Laboral</t>
  </si>
  <si>
    <t>Almacenaje de Documentos y Cintas Backup</t>
  </si>
  <si>
    <t>Resguardo de material bibliográfico</t>
  </si>
  <si>
    <t>Adquisicion de campana extractora para comedores</t>
  </si>
  <si>
    <t>Servicio de consultoría de temas regulatorios</t>
  </si>
  <si>
    <t>Servicio de consulta legal para la defensa juridica del OSIPTEL</t>
  </si>
  <si>
    <t>Contratación de asesorias y patrocinios en procesos judiciales</t>
  </si>
  <si>
    <t>Servicio para dar tramite a denuncias y/o demandas presentadas de acuerdo al plazo establecido</t>
  </si>
  <si>
    <t>Asesoria legal para elaborar escritos de impulso de medios impugnatorios de denuncias administrativas y otros</t>
  </si>
  <si>
    <t>Servicio de Defensa Jurídica y Asesoría legal especializada en Arbitraje y Contrataciones del Estado</t>
  </si>
  <si>
    <t>Estudio de medición de índice de reputación</t>
  </si>
  <si>
    <t>Estudio de medición de percepción del OSIPTEL</t>
  </si>
  <si>
    <t>Renovacion de Licencias Adobe Creative Cloud</t>
  </si>
  <si>
    <t>Servicio de conceptualización y producción de video</t>
  </si>
  <si>
    <t>Contratación de edición y corrección de estilo de la memoria institucional</t>
  </si>
  <si>
    <t>Contratación de edición y corrección de estilo para publicación de libros digitales</t>
  </si>
  <si>
    <t>Contratación de diseño y diagramación para publicación de libros digitales</t>
  </si>
  <si>
    <t>Contratación de servicio de impresión de libros</t>
  </si>
  <si>
    <t>Servicio de actualizacion de la pagina web institucional</t>
  </si>
  <si>
    <t xml:space="preserve">Servicio de compra o confeccion de Material Promocional </t>
  </si>
  <si>
    <t>Contratación de servicio de producción de evento</t>
  </si>
  <si>
    <t>Servicio de Monitoreo de Redes Sociales</t>
  </si>
  <si>
    <t>Servicio de Monitoreo de Noticias Nacionales</t>
  </si>
  <si>
    <t>Servicio de elaboración de Plan de Medios, monitoreo de medios e informe de Impacto</t>
  </si>
  <si>
    <t>Servicio de difusión del plan de medios</t>
  </si>
  <si>
    <t>Publicación en el Diario Oficial</t>
  </si>
  <si>
    <t>Servicio de Catering Actividad Fin de Año</t>
  </si>
  <si>
    <t>Servicio de Monitoreo de agentes ocupacionales : Psicosocial,ergonómico y biologico en  OSIPTEL.</t>
  </si>
  <si>
    <t>Servicio de Examenes médico ocupacionales periodicos bianuales y de ingreso a personal especifico</t>
  </si>
  <si>
    <t>Servicio de alimentación (almuerzos de lunes a viernes) para los  becarios del programa</t>
  </si>
  <si>
    <t>Servicio de alquiler de infraestructura (aula)</t>
  </si>
  <si>
    <t>Servicio de hospedaje para los 30 de becarios (provenientes del interior del país) que participan del Programa de Extensión Universitaria</t>
  </si>
  <si>
    <t>Servicio de desarrollo del módulo Gestión Pública en el Programa de Extensión Universitaria.</t>
  </si>
  <si>
    <t>Encuesta de Clima Laboral</t>
  </si>
  <si>
    <t>Consultoría para despliegue de  actividades de Transformación Cultural</t>
  </si>
  <si>
    <t>Consultoría para implementación del Plan de Transformación Cultural</t>
  </si>
  <si>
    <t>Plataforma de Evaluación de Personal (psicolaboral, psicotécnico)</t>
  </si>
  <si>
    <t>Seguro de Accidentes Personales</t>
  </si>
  <si>
    <t>Seguros Vida Ley</t>
  </si>
  <si>
    <t>Seguro de Practicas Pre profesionales</t>
  </si>
  <si>
    <t>Capacitacion por personas juridicas</t>
  </si>
  <si>
    <t>Capacitacion por personas naturales</t>
  </si>
  <si>
    <t>Alquiler de edificios y estructuras para capacitacion</t>
  </si>
  <si>
    <t>Evaluación de Cumplimiento de Metas y Competencias</t>
  </si>
  <si>
    <t>Servicios de mensajería Local</t>
  </si>
  <si>
    <t>Servicios de mensajería Nacional</t>
  </si>
  <si>
    <t>Servicio de Publicación en diario de mayor circulación</t>
  </si>
  <si>
    <t>Servicio de regulacion comparada</t>
  </si>
  <si>
    <t>Participación del OSIPTEL en espacios de discusión de temas de telecomunicaciones, realidad económica, regulación y similares</t>
  </si>
  <si>
    <t>Pasajes Internacionales para participación en foros y eventos con agentes del sector, a nivel internacional.</t>
  </si>
  <si>
    <t>Implementar las soluciones tecnológicas, de acuerdo a las necesidades identificadas con las gerencias usuarias y/o brindar mejoras a las soluciones tecnológicas para dar soporte a los servicios informáticos desplegados en la Institución (SISREP, SIRT, SISGREI, ATUS, SISTRAM, EBS, Cobertura móvil, entre otros) (Idem Software Factory)</t>
  </si>
  <si>
    <t>Sistema de Gestión de Requerimientos de IMEI - SIGREI</t>
  </si>
  <si>
    <t>Sistema de Bloqueos y Desbloqueos - SIBDEM</t>
  </si>
  <si>
    <t>Proyecto de cableado estructurado de oficina OSIPTEL- La Prosa.</t>
  </si>
  <si>
    <t>Migración de servidores criticos a cloud</t>
  </si>
  <si>
    <t>Proyecto de Seguridad de Infraestructura Tecnológica.</t>
  </si>
  <si>
    <t>Mantenimiento de equipos de cómputo</t>
  </si>
  <si>
    <t>Mantenimiento de Central Telefónica</t>
  </si>
  <si>
    <t xml:space="preserve">Software de seguridad antivirus </t>
  </si>
  <si>
    <t>Mantenimiento de Oracle</t>
  </si>
  <si>
    <t>Mantenimiento de Onbase</t>
  </si>
  <si>
    <t xml:space="preserve">Outsourcing de Impresión </t>
  </si>
  <si>
    <t>Piezas y partes de soporte informático</t>
  </si>
  <si>
    <t>Renovación de licencias de software especializado - Microestrategy</t>
  </si>
  <si>
    <t>Renovación de licencias de software especializado - Wmvare</t>
  </si>
  <si>
    <t>Renovación de licencias de software especializado - ARGIS</t>
  </si>
  <si>
    <t>Renovación de licencias de software especializado - TOAD</t>
  </si>
  <si>
    <t>Renovación de licencias de software especializado - STATA</t>
  </si>
  <si>
    <t>Soporte a los mapas interactivos de los sistemas web</t>
  </si>
  <si>
    <t>Mantenimiento del Sistema de Almacenamiento EMC</t>
  </si>
  <si>
    <t>Mantenimiento de componentes del Centro de Datos</t>
  </si>
  <si>
    <t>Mantenimiento de la plataforma LENOVO</t>
  </si>
  <si>
    <t>Mantenimiento preventivo y correctivo de equipos de networking</t>
  </si>
  <si>
    <t>Mantenimiento de Solución de Respaldo de Información</t>
  </si>
  <si>
    <t>Servicio de apoyo para la revisión, correccion y validación de Cajas Chicas</t>
  </si>
  <si>
    <t>Servicio para el Relevamiento de información, modelado y caracterización  de los procesos relacionados a la  Gestión Estratégica e Innovación Digital</t>
  </si>
  <si>
    <t>Servicio para el Relevamiento de información, modelado y caracterización  de los procesos relacionados a la  Gestión de la Integridad  y Lucha contra la corrupción Institucional</t>
  </si>
  <si>
    <t>Servicio para el Relevamiento de información, modelado y caracterización  de los procesos relacionados a la Gestión de Comunicaciones y Relaciones Institucionales</t>
  </si>
  <si>
    <t>Servicio para la aplicación de la metodología de evaluación de beneficios a la muestra de los procesos de contratación de los dos últimos años</t>
  </si>
  <si>
    <t>Servicio de apoyo al SGC</t>
  </si>
  <si>
    <t>Servicio de auditoria interna al SGC</t>
  </si>
  <si>
    <t>Servicio de auditoría externa al SGC de acuerdo a la Norma ISO 9001</t>
  </si>
  <si>
    <t>Servicio de Desarrollo de prototipos para la identificacion de ideas innovadoras</t>
  </si>
  <si>
    <t>Servicio de Diseño e implementación de iniciativas de innovación, talleres, desarrollo de prototipos y validación con usuarios</t>
  </si>
  <si>
    <t>Apoyo en la implementación de actividades del Sistema de Gestión de Conocimiento</t>
  </si>
  <si>
    <t>Estudio de evaluación de alternativas de herramientas informáticas para la gestión del conocimiento</t>
  </si>
  <si>
    <t>CONTRATACION DE CONSULTORIA PARA IMPLEMENTACIÓN Y GESTIÓN DE DIAGRAMAS UNIFILARES DE INSTALACIONES DE TRANSMISIÓN DEL SEIN</t>
  </si>
  <si>
    <t>PROCEDIMIENTO CLASICO</t>
  </si>
  <si>
    <t>01-2021-OSINERGMIN-1</t>
  </si>
  <si>
    <t>P &amp; C INGENIEROS CONTRATISTAS Y CONSULTORES SOCIEDAD ANONIMA CERRADA - 20602162274</t>
  </si>
  <si>
    <t>EJECUCION CONTRACTUAL</t>
  </si>
  <si>
    <t>SERVICIOS</t>
  </si>
  <si>
    <t>CONTRATACION DEL SERVICIO DE DETERMINACIÓN DE LOS SECTORES DE DISTRIBUCIÓN TÍPICOS FIJACIONES DEL VAD 2022-2026 Y 2023-2027</t>
  </si>
  <si>
    <t>02-2021-OSINERGMIN-1</t>
  </si>
  <si>
    <t>PRIETO INGENIEROS CONSULTORES S.A . - 20108432510</t>
  </si>
  <si>
    <t>_</t>
  </si>
  <si>
    <t>CONTRATACION DEL SERVICIO DE CONSULTORIA PARA EL ANALISIS E IMPLEMENTACION DE OPINIONES Y SUGERENCIAS AL PROYECTO DE NORMA PROCEDIMIENTO PARA LA DETERMINACIÓN DE LOS TRANSFORMADORES DE RESERVA EN LOS SST Y SCT</t>
  </si>
  <si>
    <t>04-2021-OSINERGMIN-2</t>
  </si>
  <si>
    <t>INGENIERIA IEB PERU SOCIEDAD ANONIMA CERRADA - 20521019647</t>
  </si>
  <si>
    <t>CONTRATACIÓN DEL SERVICIO DE ASESORÍA ESPECIALIZADA DEL VALOR AGREGADO DE DISTRIBUCIÓN (VAD) FIJACIONES VAD 2022-2026 Y 2023 - 2027</t>
  </si>
  <si>
    <t>05-2021-OSINERGMIN-1</t>
  </si>
  <si>
    <t>PI CONSULTORIA E INGENIERIA S.A.C.-20387959450</t>
  </si>
  <si>
    <t>CONTRATACION DEL SERVICIO DE MANTENIMIENTO DE EQUIPOS DE FUERZA EN SEDES DE OSINERGMIN A NIVEL NACIONAL</t>
  </si>
  <si>
    <t>07-2021-OSINERGMIN-1</t>
  </si>
  <si>
    <t>TECNICA INGENIEROS S.R.L -20124280657</t>
  </si>
  <si>
    <t xml:space="preserve">CONTRATACIÓN DEL SERVICIO DE PROTECCION DEL CORREO ELECTRÓNICO </t>
  </si>
  <si>
    <t>09-2021-OSINERGMIN-1</t>
  </si>
  <si>
    <t>SEIDOR TECHNOLOGIES PERU S.A.C. -20566119324</t>
  </si>
  <si>
    <t xml:space="preserve">CONTRATACIÓN DEL SERVICIO DE SEGUIMIENTO Y CONTROL DE LAS LIQUIDACIONES DE SUPERVISIÓN, ADMINISTRACIÓN DE LOS CONTRATOS DE SUPERVISIÓN Y VALIDACIÓN DE LOS REGISTROS E INCONSISTENCIAS EN EL SISTEMA DE SANCIONES Y MULTAS </t>
  </si>
  <si>
    <t>10-2021-OSINERGMIN-1</t>
  </si>
  <si>
    <t>EMPRESA DE ARQUITECTURA E INGENIERIA INTEGRAL, SERVICIOS Y ADMINISTRACION SOCIEDAD ANONIMA CERRADA - 20552914628</t>
  </si>
  <si>
    <t>CONTRATACIÓN DEL SERVICIO DE SOPORTE OPERATIVO, PROCESAMIENTO Y ACTUALIZACIÓN DE LA BASE DE DATOS DE LOS MÓDULOS ESTÁNDARES DE TRANSMISIÓN (SIBDME) COSTOS 2021</t>
  </si>
  <si>
    <t>12-2021-OSINERGMIN-1</t>
  </si>
  <si>
    <t>NEGOCIOS ELECTRICOS EFICIENTES E.I.R.L. -20603519061</t>
  </si>
  <si>
    <t>CONTRATACION DEL SERVICIO DE CONSULTORIA PARA LA REVISIÓN DE LA ESTRUCTURA DE MÓDULOS ESTÁNDARES DE INVERSIÓN PARA SISTEMAS DE TRANSMISIÓN</t>
  </si>
  <si>
    <t>13-2021-OSINERGMIN-1</t>
  </si>
  <si>
    <t>FOREX PERU S.A.C.- 20602641032</t>
  </si>
  <si>
    <t>CONTRATACIÓN DEL SERVICIO PARA LA EVALUACION DE HABILIDADES</t>
  </si>
  <si>
    <t>14-2021-OSINERGMIN-1</t>
  </si>
  <si>
    <t>TAMASHIRO &amp; RAMIREZ CONSULTORES SRLTDA - 20349248132</t>
  </si>
  <si>
    <t>CONTRATACIÓN DEL SERVICIO DE CONSULTORÍA EN LA SUPERVISIÓN DE LA PLANIFICACIÓN DE LA OPERACIÓN DEL SEIN 2021</t>
  </si>
  <si>
    <t>15-2021-OSINERGMIN-1</t>
  </si>
  <si>
    <t>JA INGENIERIA Y DESARROLLO S.A.C. - 20602442617</t>
  </si>
  <si>
    <t>CONTRATACION DEL SERVICIO DE ADMINISTRACION DEL CENTRO DE CONTROL Y MONITOREO DE UNIDADES DE TRANSPORTE</t>
  </si>
  <si>
    <t>16-2021-OSINERGMIN-1</t>
  </si>
  <si>
    <t>GRUPO REDSATEL S.A.C      /                                                          GEOSATELITAL PERU
E.I.R.L. - GEOSATELITAL E.I.R.L. - 20602539904   / 20600137094</t>
  </si>
  <si>
    <t>APLICACIÓN DE PRUEBAS SEROLOGICAS</t>
  </si>
  <si>
    <t>17-2021-OSINERGMIN-1</t>
  </si>
  <si>
    <t>AMA OCUPACIONAL E.I.R.L. - 20602250807</t>
  </si>
  <si>
    <t>CONTRATACION DEL SERVICIO DE DIAGRAMACION DE DOCUMENTOS DE DIFUSION PERIODICA DEL SECTOR ELECTRICO</t>
  </si>
  <si>
    <t>18-2021-OSINERGMIN-1</t>
  </si>
  <si>
    <t>PI CONSULTORIA E INGENIERIA S.A.C. - 20387959450</t>
  </si>
  <si>
    <t>CONTRATACION DEL SERVICIO DE PROCESAMIENTO Y SOPORTE OPERATIVO DE LOS SISTEMAS DE INFORMACIÓN DE LA DGT (2021 - 2022)</t>
  </si>
  <si>
    <t>19-2021-OSINERGMIN-1</t>
  </si>
  <si>
    <t>SERVITECH INGENIEROS SRLTDA - 20253541505</t>
  </si>
  <si>
    <t>CONTRATACIÓN DEL SERVICIO DE PRODUCCIÓN DE VIDEOS INFORMATIVOS Y ORIENTACIÓN</t>
  </si>
  <si>
    <t>20-2021-OSINERGMIN-1</t>
  </si>
  <si>
    <t>TEU PUBLICIDAD E.I.R.L - 20546487319</t>
  </si>
  <si>
    <t>CONTRATACIÓN DEL SERVICIO DE RENOVACION DEL SOPORTE Y MANTENIMIENTO A LAS LICENCIAS DE MATLAB</t>
  </si>
  <si>
    <t>21-2021-OSINERGMIN-2</t>
  </si>
  <si>
    <t>FALCON SYSTEMS S.A.C. - 20492979041</t>
  </si>
  <si>
    <t>CONTRATACIÓN DE SERVICIO DE VIGILANCIA Y SEGUIMIENTO MÉDICO OCUPACIONAL</t>
  </si>
  <si>
    <t>23-2021-OSINERGMIN-1</t>
  </si>
  <si>
    <t>INNOVACION HIGIENE OCUPACIONAL S.A.C.-IHO S.A.C. - 20600606884</t>
  </si>
  <si>
    <t>CONTRATACIÓN DEL SERVICIO PARA REVISAR LA NORMA DE OPCIONES TARIFARIAS Y CONDICIONES DE APLICACIÓN DE LAS TARIFAS A USUARIO FINAL</t>
  </si>
  <si>
    <t>25-2021-OSINERGMIN-1</t>
  </si>
  <si>
    <t>MERCADOS ENERGETICOS CONSULTORES SOCIEDAD ANONIMA SUCURSAL DEL PERU - 20551711812</t>
  </si>
  <si>
    <t>CONTRATACIÓN DEL SERVICIO DE CONSULTORÍA PARA DETERMINACIÓN DEL FACTOR DE BALANCE DE POTENCIA (FBP) AÑOS 2021-2022</t>
  </si>
  <si>
    <t>26-2021-OSINERGMIN-1</t>
  </si>
  <si>
    <t>ESYCOMP S.A.C. /  IANSA EIRL - 20493147791   /   20402307341</t>
  </si>
  <si>
    <t>CONTRATACIÓN DEL SERVICIO INTEGRAL DE PRUEBAS DE SOFTWARE</t>
  </si>
  <si>
    <t>27-2021-OSINERGMIN-1</t>
  </si>
  <si>
    <t xml:space="preserve"> DELAWARE CONSULTORIA PERU SAC - 20521207214</t>
  </si>
  <si>
    <t>CONTRATACION DEL SERVICIO DE SOPORTE Y MANTENIMIENTO A LOS SISTEMAS ADMINISTRATIVOS</t>
  </si>
  <si>
    <t>29-2021-OSINERGMIN-1</t>
  </si>
  <si>
    <t>CELER SOCIEDAD ANONIMA CERRADA - CELER S.A.C. - 20451691628</t>
  </si>
  <si>
    <t>RENOVACION DEL SERVICIO DE SOPORTE Y MANTENIMIENTO DE LA LICENCIA DE SOFTWARE GAMS-CPLEX</t>
  </si>
  <si>
    <t>30-2021-OSINERGMIN-1</t>
  </si>
  <si>
    <t>SOFTWARE SHOP PERU S.A.C. - 20515241877</t>
  </si>
  <si>
    <t>ADQUISICIÓN DE CAMARAS FOTOGRAFICAS DIGITALES INTRINSECAMENTE SEGURAS PARA USO EN AREAS CLASIFICADAS</t>
  </si>
  <si>
    <t>32-2021-OSINERGMIN-1</t>
  </si>
  <si>
    <t>NEUTRONIC S.A.C. - 20602130062</t>
  </si>
  <si>
    <t>BIENES</t>
  </si>
  <si>
    <t>CONTRATACIÓN DEL SERVICIO PARA EL TRASLADO Y OPERACIÓN DEL EQUIPO DE FLUJO MÁSICO DE GAS LICUADO</t>
  </si>
  <si>
    <t>33-2021-OSINERGMIN-1</t>
  </si>
  <si>
    <t>AVPC GEOTECNOLOGIA S.A.C - 20546971393</t>
  </si>
  <si>
    <t>CONTRATACIÓN DEL SERVICIO DE SOPORTE Y MANTENIMIENTO A LA PLATAFORMA BIGDATA Y DATA WAREHOUSE</t>
  </si>
  <si>
    <t>34-2021-OSINERGMIN-1</t>
  </si>
  <si>
    <t>NET CONSULTORES S.A.C. - 20515479261</t>
  </si>
  <si>
    <t>CONTRATACIÓN DEL SERVICIO DE BUSSINESS INTELLIGENCE Y SOPORTE A LA PLATAFORMA BIGDATA</t>
  </si>
  <si>
    <t>34-2021-OSINERGMIN-2</t>
  </si>
  <si>
    <t>ACCHIWAN SOCIEDAD ANONIMA CERRADA - ACCHIWAN S.A. C - 20601425999</t>
  </si>
  <si>
    <t>SERVICIO DE CONSULTORÍA PARA LA REVISIÓN, VALIDACIÓN Y REFORMULACIÓN DE LOS CUESTIONARIOS DE LA EPERS Y ACTUALIZACIÓN Y CONSISTENCIA DE SU MARCO MUESTRAL</t>
  </si>
  <si>
    <t>35-2021-OSINERGMIN-1</t>
  </si>
  <si>
    <t>TECNOLOGIA E INVESTIGACION PARA EL DESARROLLO DE MERCADOS S.A.C. - 20602950787</t>
  </si>
  <si>
    <t>CONTRATACION DEL SERVICIO PARA EL DESARROLLO DE UN ESTUDIO DE MERCADO DE LA CADENA MINORISTA DE LOS COMBUSTIBLES DERIVADOS DEL PETROLEO . 2DA CONV</t>
  </si>
  <si>
    <t>37-2021-OSINERGMIN-1</t>
  </si>
  <si>
    <t xml:space="preserve">REDLAND ENERGY S.A.C. - REDLAND S.A.C. - 20512362541 </t>
  </si>
  <si>
    <t>CONTRATACIÓN DEL SERVICIO PARA LA ACTUALIZACION DEL MANUAL DE LA CONTABILIDAD REGULATORIA - 2DA CONV</t>
  </si>
  <si>
    <t>38-2021-OSINERGMIN-1</t>
  </si>
  <si>
    <t>CONSULTORES SUPERVISORES Y ASESORES NACIONALES -  S.A.C. - 20501666786</t>
  </si>
  <si>
    <t>CONTRATACIÓN DEL SERVICIO DE CONSULTORÍA PARA FIJAR EL CARGO RER AUTÓNOMO APLICABLE EN ÁREAS NO CONECTADAS A RED AÑO 2022</t>
  </si>
  <si>
    <t>39-2021-OSINERGMIN-1</t>
  </si>
  <si>
    <t>CONTRATACIÓN DEL SERVICIO DE CONSULTORIA PARA EL ESTUDIO DE LOS SERVICIOS COMPLEMENTARIOS EN EL SEIN</t>
  </si>
  <si>
    <t>42-2021-OSINERGMIN-1</t>
  </si>
  <si>
    <t>EMPRESAS Y NEGOCIOS LF CONSULTING E.I.R.L. - EMNELFCO E.I.R.L. - 20600111109</t>
  </si>
  <si>
    <t>CONTRATACIÓN DEL SERVICIO DE CONSULTORÍA PARA FIJAR EL FACTOR DE RECARGO Y PROGRAMA DE TRANSFERENCIAS DEL FOSE AÑOS 2022-2023</t>
  </si>
  <si>
    <t>43-2021-OSINERGMIN-1</t>
  </si>
  <si>
    <t>CVR CONSULTING S.R.L. /  CONSULTORES EN INGENIERIA REGULADA Y SOSTENIBLE E.I.R.L. - 20602753761 / 20487317757</t>
  </si>
  <si>
    <t>CONTRATACIÓN DEL SERVICIO PARA DETERMINAR LOS COSTOS ESTÁNDARES DE OPERACIÓN Y MANTENIMIENTO DE LAS INSTALACIONES DE DISTRIBUCIÓN ELÉCTRICA</t>
  </si>
  <si>
    <t>44-2021-OSINERGMIN-1</t>
  </si>
  <si>
    <t>CENTRO DE CONSERVACION DE ENERGIA Y DEL AMBIENTE - 20106636011</t>
  </si>
  <si>
    <t>CONTRATACIÓN DEL SERVICIO DE CONSULTORÍA DE REVISIÓN DE COSTOS OPERATIVOS DEL FISE DE LAS EEDD VINCULADOS CON EL DESCUENTO EN LA COMPRA DEL BALÓN DE GAS 2022-2023</t>
  </si>
  <si>
    <t>45-2021-OSINERGMIN-1</t>
  </si>
  <si>
    <t>RENERGIA SA - 20360794874</t>
  </si>
  <si>
    <t>CONTRATACIÓN DEL SERVICIO PARA DETERMINAR LA TARIFA ELÉCTRICA RURAL PARA SUMINISTROS NO CONVENCIONALES 2022 - 2026</t>
  </si>
  <si>
    <t>46-2021-OSINERGMIN-1</t>
  </si>
  <si>
    <t>GESATEC E.I.R.L. - 20565818806</t>
  </si>
  <si>
    <t>CONTRATACIÓN DEL SERVICIO DE TOMA DE INVENTARIOS FÍSICO Y CONCILIACIÓN CONTABLE DE BIENES MUEBLES DEL OSINERGMIN</t>
  </si>
  <si>
    <t>47-2021-OSINERGMIN-1</t>
  </si>
  <si>
    <t>LATINO INGENIEROS SOCIEDAD ANONIMA CERRADA - LATINO INGENIEROS S.A.C. - 20548817464</t>
  </si>
  <si>
    <t>CONTRATACION DEL SERVICIO DE CÁLCULO DE LIQUIDACIÓN ANUAL DE INGRESOS POR SERVICIO DE TRANSMISIÓN-CONTRATOS DE CONCESIÓN-MAYO 2022</t>
  </si>
  <si>
    <t>50-2021-OSINERGMIN-1</t>
  </si>
  <si>
    <t>FOREX PERU S.A.C. - 20602641032</t>
  </si>
  <si>
    <t>CONTRATACIÓN DEL SERVICIO PARA SOPORTE EN EL PROCESO DE APROBACIÓN DE PROCEDIMIENTOS TÉCNICOS COES 2021</t>
  </si>
  <si>
    <t>51-2021-OSINERGMIN-1</t>
  </si>
  <si>
    <t>CONTRATACION DEL SERVICIO DE SEGURIDAD Y VIGILANCIA PARA LAS OFICINAS DE OSINERGMIN JAÉN Y YURIMAGUAS</t>
  </si>
  <si>
    <t>52-2021-OSINERGMIN-1</t>
  </si>
  <si>
    <t>HALCONES SECURITY COMPANY S.A.C. - 20601692806</t>
  </si>
  <si>
    <t>CONTRATACION DEL SERVICIO DE CONSULTORIA PARA LA ACTUALIZACIÓN DE COSTOS MEDIOS DE GENERACION DE SISTEMAS AISLADOS 2022</t>
  </si>
  <si>
    <t>53-2021-OSINERGMIN-1</t>
  </si>
  <si>
    <t>SERVICIOS DE INGENIERIA INTEGRAL S.A.C. - 20252132466</t>
  </si>
  <si>
    <t>SERVICIO DE MANTENIMIENTO DE PLANTAS ORNAMENTALES EN SUS ESPACIOS DE DESARROLLO Y JARDINES VERTICALES DE LAS SEDES EN LIMA DE OSINERGMIN</t>
  </si>
  <si>
    <t>55-2021-OSINERGMIN-1</t>
  </si>
  <si>
    <t>INSUMOS, SERVICIOS Y TECNOLOGIA DEL AGRO SOCIEDAD COMERCIAL DE RESPONSABILIDAD LIMITADA - 20447813956</t>
  </si>
  <si>
    <t>CONTRATACIÓN DEL SERVICIO DE SELECCIÓN DE PRACTICANTES</t>
  </si>
  <si>
    <t>56-2021-OSINERGMIN-1</t>
  </si>
  <si>
    <t>VIRTUS - SOLUCIONES DEL CAPITAL HUMANO S.A.C. - 20601497299</t>
  </si>
  <si>
    <t>CONTRATACION DEL SERVICIO DE MONITOREO PARA LA DETECCIÓN DE DESCARGAS ATMOSFÉRICAS EN EL SEIN</t>
  </si>
  <si>
    <t>57-2021-OSINERGMIN-1</t>
  </si>
  <si>
    <t>MOR REPRESENTACIONES SOCIEDAD ANONIMA CERRADA - 20604173699</t>
  </si>
  <si>
    <t>CONTRATACION DEL SERVICIO DE ALQUILER DE AMBIENTE DE LABORATORIO PARA TRABAJOS CON EQUIPOS DE PRUEBA RÁPIDA (EPR)</t>
  </si>
  <si>
    <t>25-2020-OSINERGMIN-2</t>
  </si>
  <si>
    <t>MARINE CONSULTANTS S.A.C. - 20207844072</t>
  </si>
  <si>
    <t xml:space="preserve">CONTRATACION DEL SERVICIO DE MANTENIMIENTO DE INFRAESTRUCTURA EN LAS SEDES DE LIMA DE OSINERGMIN </t>
  </si>
  <si>
    <t>31-2020-OSINERGMIN-3</t>
  </si>
  <si>
    <t xml:space="preserve">CONSORCIO MARGA : SIAMCO CONTRATISTAS GENERALES SRL  /  SORIANO ARIAS JUAN DANTE   - 20401292510 /  10154064899                                        </t>
  </si>
  <si>
    <t>CONTRATACION DE SERVICIO PARA EL DESARROLLO E IMPLEMENTACIÓN DE UNA SOLUCIÓN INFORMÁTICA DE SUPERVISIÓN DE INSTALACIONES IMPORTANTES DE GENERACIÓN Y TRANSMISIÓN DE ELECTRICIDAD BASADA EN REALIDAD VIRTUAL</t>
  </si>
  <si>
    <t>33-2020-OSINERGMIN-3</t>
  </si>
  <si>
    <t>NEXT LATINOAMERICA S.A.C. - 20565526775</t>
  </si>
  <si>
    <t xml:space="preserve">CONTRATACION DEL SERVICIO DE VALIDACIÓN DE LA INFORMACIÓN DE LAS SANCIONES Y MULTAS IMPUESTAS A AGENTES SUPERVISADOS A CARGO DE LA GERENCIA DE SUPERVISIÓN DE ENERGÍA, PERÍODO 2012 A 2019 </t>
  </si>
  <si>
    <t>40-2020-OSINERGMIN-2</t>
  </si>
  <si>
    <t>GLIESE INVERSIONES S.A.C. - 20543100995</t>
  </si>
  <si>
    <t xml:space="preserve">CONTRATACION DEL SERVICIO DE APLICACIÓN DE PRUEBAS DE DESCARTE COVID - 19 </t>
  </si>
  <si>
    <t>DIRECCION Y GESTION EN SALUD S.A.C. -  20551383114</t>
  </si>
  <si>
    <t>CONTRATACIÓN DEL SERVICIO DE MESA DE AYUDA</t>
  </si>
  <si>
    <t>INDRA PERU S.A.  :  INDRA SOLUCIONES TECNOLOGIAS DE LA INFORMACION S.L.U. - 20100123411  /99000030577</t>
  </si>
  <si>
    <t xml:space="preserve">CONTRATACION DEL SERVICIO DE SEGURIDAD Y VIGILANCIA PARA LAS OFICINAS DE OSINERGMIN CAJAMARCA Y CHACHAPOYAS </t>
  </si>
  <si>
    <t>03-2021-OSINERGMIN-1</t>
  </si>
  <si>
    <t>SEGURIDAD VIP ASPER SOCIEDAD ANONIMA CERRADA</t>
  </si>
  <si>
    <t xml:space="preserve">CONTRATACION DEL SERVICIO DE RESPALDO Y RESTAURACIÓN DE OFFICE 365 CON NUBE PÚBLICA </t>
  </si>
  <si>
    <t>ITALTEL PERU S.A.C. - 20518257723</t>
  </si>
  <si>
    <t>CONTRATACIÓN DEL SERVICIO DE FORTALECIMIENTO DE LOS PROCESOS DE REGULACIÓN TARIFARIA</t>
  </si>
  <si>
    <t>06-2021-OSINERGMIN-1</t>
  </si>
  <si>
    <t>SAGONE E.I.R.L. - 20515691562</t>
  </si>
  <si>
    <t>CONTRATACION DEL SERVICIO DE SOPORTE Y MANTENIMIENTO DE LICENCIAS DE SOFTWARE PARA EL ERP SAP</t>
  </si>
  <si>
    <t>RIVERCON. COM S.A.C - 20503062756</t>
  </si>
  <si>
    <t>CONTRATACIÓN DEL SERVICIO DE LIMPIEZA PARA LAS OFICINAS DE OSINERGMIN PROVINCIAS</t>
  </si>
  <si>
    <t>CORPORACION EXCLUSIVA J &amp; A SOCIEDAD ANONIMA CERRADA - COREJA S.A.C - 20564161374</t>
  </si>
  <si>
    <t>SEIJEL SOCIEDAD ANONIMA CERRADA - 20601785677</t>
  </si>
  <si>
    <t>TODO EVENTOS SAC - 20486484013</t>
  </si>
  <si>
    <t>CORPORACION RIO MANTARO SOCIEDAD ANÓNIMA CERRADA - CORP. R. MANT. S.A.C - 20600000684 </t>
  </si>
  <si>
    <t>CONTRATACIÓN DEL SERVICIO DE SOPORTE Y MANTENIMIENTO AL PORTAL DE REMISIÓN DE INFORMACIÓN ENERGETICA (PRIE)</t>
  </si>
  <si>
    <t>11-2021-OSINERGMIN-1</t>
  </si>
  <si>
    <t>BUSINESS TECHNOLOGY GROUP SOCIEDAD ANONIMA CERRADA - 20511469997</t>
  </si>
  <si>
    <t xml:space="preserve">	
CONTRATACIÓN DE UN NUEVO SERVICIO PARA EL LEVANTAMIENTO AEROFOTOGRAMETRICO, MODELADO Y VIDEOS AEREOS DEL DERECHO DE VIA CON FINES DE CONTROL DE LA SUPERVISION</t>
  </si>
  <si>
    <t>ROBLES PEREZ ASOCIADOS E.I.R.L. - RPASOC - 20565379888</t>
  </si>
  <si>
    <t>CONTRATACION DEL SERVICIO PARA REGULACIÓN DE LA TARIFA DE DISTRIBUCIÓN DE LA CONCESIÓN DE DISTRIBUCIÓN DE GAS NATURAL EN ICA- PERIODO 2022-2026</t>
  </si>
  <si>
    <t>REDLAND ENERGY S.A.C. - REDLAND S.A.C. - 20512362541</t>
  </si>
  <si>
    <t>CONTRATACIÓN DEL SERVICIO PARA EL FORTALECIMIENTO DE LOS SISTEMAS QUE APOYAN A LA GESTION PRESUPUESTAL LOGÍSTICA Y FINANCIERA</t>
  </si>
  <si>
    <t>XTERNAL TECHNOLOGICAL SOLUTIONS SAC - 20491920611</t>
  </si>
  <si>
    <t>CONTRATACION DEL SERVICIO DE LIMPIEZA OFICINAS LIMA</t>
  </si>
  <si>
    <t>CONTRATACION DEL SERVICIO PARA REGULACIÓN DE LA TUD DE LA CONCESIÓN DE DISTRIBUCION DE GAS NATURAL EN LIMA Y CALLAO - PERIODO 2022-2026</t>
  </si>
  <si>
    <t>CONSULTORES SUPERVISORES Y ASESORES NACIONALES S.A.C. - 20501666786</t>
  </si>
  <si>
    <t>CONTRATACIÓN DEL SERVICIO DE MANTENIMIENTO DE FLOTA VEHICULAR DE OSINERGMIN EN SEDES LIMA</t>
  </si>
  <si>
    <t>AUTOSERVICIOS UNTIVEROS S.A.C. - 20502616201</t>
  </si>
  <si>
    <t>CONTRATACION DEL SERVICIO DE INFRAESTRUCTURA EN NUBE PÚBLICA</t>
  </si>
  <si>
    <t>CONTRATACION DEL SERVICIO DE SOPORTE Y MANTENIMIENTO DE APLICACIONES GIS DEL OBSERVATORIO ENERGÉTICO MINERO DE OSINERGMIN</t>
  </si>
  <si>
    <t>21-2021-OSINERGMIN-1</t>
  </si>
  <si>
    <t>CONSORCIO SIG :
- SIG INGENIEROS S.A.C. - VILLON ROMAN HEDY MONTY    - GIS TEAM SOLUTION CONSULTORES S.A.C - 20481688338 .
10094616129 - 20548799385</t>
  </si>
  <si>
    <t>CONTRATACIÓN DEL SERVICIO DE RENOVACIÓN DEL SOPORTE Y MANTENIMIENTO DEL SOFTWARE DE BACKUP INSTITUCIONAL</t>
  </si>
  <si>
    <t>22-2021-OSINERGMIN-1</t>
  </si>
  <si>
    <t xml:space="preserve">CONSORCIO INGRAM MICRO S.A.C. - CLOUDBOX S.A.C. : +CLOUDBOX S.A.C. +INGRAM MICRO S.A.C. - 20600061217 - 20267163228                                                  </t>
  </si>
  <si>
    <t>CONTRATACIÓN DEL SERVICIO PARA DETERMINAR LOS COSTOS ESTÁNDARES DE INVERSIÓN Y DE OPERACIÓN Y MANTENIMIENTO DE LAS INSTALACIONES DE DISTRIBUCIÓN ELÉCTRICA</t>
  </si>
  <si>
    <t xml:space="preserve">CONSULTORAS EN ENERGIA : - CVR CONSULTING S.R.L.    - ASTURIMAC OSCANOA ROBERTO CARLOS - 20602753761-10444996965                                       </t>
  </si>
  <si>
    <t>CONTRATACIÓN DEL SERVICIO DE FORTALECIMIENTO DE LOS SISTEMAS COMERCIALES DE HIDROCARBUROS LÍQUIDOS Y GAS NATURAL</t>
  </si>
  <si>
    <t>24-2021-OSINERGMIN-1</t>
  </si>
  <si>
    <t>CELER SOCIEDAD ANONIMA CERRADA - CELER S.A.C.- 20451691628</t>
  </si>
  <si>
    <t> NET CONSULTORES S.A.C.- 20515479261</t>
  </si>
  <si>
    <t>CONTRATACIÓN DEL SERVICIO DE IMPLEMENTACIÓN DE UNA SOLUCIÓN PARA LA AUTOMATIZACIÓN DE LA SUPERVISIÓN DE LAS ACTIVIDADES DE GAS NATURAL UTILIZANDO REALIDAD AUMENTADA</t>
  </si>
  <si>
    <t>SP SOUTH AMERICA S.A.C. - 20601114250</t>
  </si>
  <si>
    <t>CONTRATACIÓN DEL SERVICIO DE INTERCONEXIÓN DE SEDES LIMA</t>
  </si>
  <si>
    <t>TELEFONICA DEL PERU SAA - 20100017491</t>
  </si>
  <si>
    <t>CONTRATACIÓN DEL SERVICIO DE SOPORTE Y MANTENIMIENTO AL EQUIPAMIENTO UPS DE LOS CENTROS DE DATOS DEL OSINERGMIN</t>
  </si>
  <si>
    <t>28-2021-OSINERGMIN-1</t>
  </si>
  <si>
    <t>VALTOM INGENIEROS S.A.C. - 20507745629 </t>
  </si>
  <si>
    <t>CONTRATACIÓN DEL SERVICIO DE RENOVACION DEL SOPORTE Y MANTENIMIENTO DE LA PLATAFORMA DE VIRTUALIZACION DE APLICACIONES</t>
  </si>
  <si>
    <t>CONTRATACIÓN DEL SERVICIO DE INTERCONEXIÓN DE SEDES REGIONALES</t>
  </si>
  <si>
    <t>CENTURYLINK PERU S.A. - 20252575457</t>
  </si>
  <si>
    <t>CONTRATACION DEL SERVICIO DE REDISEÑO DE PROCESOS Y ACTUALIZACION TECNOLOGICA DEL PROCEDIMIENTO DE RECLAMOS DE LOS SERVICIOS PÚBLICOS DE ELECTRICIDAD Y GAS NATURAL</t>
  </si>
  <si>
    <t>31-2021-OSINERGMIN-1</t>
  </si>
  <si>
    <t>BCTS CONSULTING S.A. -20508082119 </t>
  </si>
  <si>
    <t>CONTRATACION DEL SERVICIO DE CONSULTORÍA PARA LA REVISIÓN, EVALUACIÓN Y PROPUESTA RELACIONADA A LA SEGURIDAD DE ABASTECIMIENTO ENERGÉTICO</t>
  </si>
  <si>
    <t>URIBE INGENIEROS E.I.R.L. - 20500403994</t>
  </si>
  <si>
    <t>CONTRATACION DEL SERVICIO PARA LA APLICACION DE PROCESOS TECNICOS ARCHIVISTICO AL ACERVO DOCUMENTAL DEL ARCHIVO CENTRAL DEL OSINERGMIN</t>
  </si>
  <si>
    <t>VIRYCOR ASOCIADOS SOCIEDAD ANONIMA CERRADA - 20515780662 </t>
  </si>
  <si>
    <t>CONTRATACION DEL SERVICIO DE REVISIÓN DE LOS ESTUDIOS DE COSTOS DEL VALOR AGREGADO DE DISTRIBUCIÓN (VAD) FIJACIÓN DEL VAD 2022-2026 - Item I-Enel Distribución Perú.</t>
  </si>
  <si>
    <t>36-2021-OSINERGMIN-1</t>
  </si>
  <si>
    <t xml:space="preserve"> MERCADOS ENERGETICOS CONSULTORES SOCIEDAD ANONIMA SUCURSAL DEL PERU  /  CENTRO DE CONSERVACION DE ENERGIA Y DEL AMBIENTE - 20551711812 /  20106636011 </t>
  </si>
  <si>
    <t>CONTRATACION DEL SERVICIO DE REVISIÓN DE LOS ESTUDIOS DE COSTOS DEL VALOR AGREGADO DE DISTRIBUCIÓN (VAD) FIJACIÓN DEL VAD 2022-2026 -Item II-Luz del Sur.</t>
  </si>
  <si>
    <t>CONTRATACION DEL SERVICIO DE REVISIÓN DE LOS ESTUDIOS DE COSTOS DEL VALOR AGREGADO DE DISTRIBUCIÓN (VAD) FIJACIÓN DEL VAD 2022-2026 - Item III-Electro Dunas.</t>
  </si>
  <si>
    <t>CONTRATACION DEL SERVICIO PARA BRINDAR EL SOPORTE FUNCIONAL A LOS SISTEMAS BACK OFFICE</t>
  </si>
  <si>
    <t>SERVICIO DE FORTALECIMIENTO DE SERVICIOS MOVILES SOBRE LAS APPS DEL OSINERGMIN</t>
  </si>
  <si>
    <t>CONTRATACIÓN DEL SERVICIO PARA FIJAR EL VALOR NUEVO DE REEMPLAZO (VNR) DE LAS INSTALACIONES DE DISTRIBUCIÓN ELÉCTRICA AÑOS 2022 Y 2023</t>
  </si>
  <si>
    <t>40-2021-OSINERGMIN-1</t>
  </si>
  <si>
    <t xml:space="preserve"> INGEDUK E.I.R.L. /  CABEZAS ESCURRA WILLIAM SERAFIN - 20600455886 /  10103214896 </t>
  </si>
  <si>
    <t>CONTRATACION DEL SERVICIO DE SEGUROS</t>
  </si>
  <si>
    <t>41-2021-OSINERGMIN-1</t>
  </si>
  <si>
    <t>LA POSITIVA SEGUROS Y REASEGUROS - 20100210909</t>
  </si>
  <si>
    <t>CONTRATACIÓN DEL SERVICIO DE ARRENDAMIENTO DE LOCAL PARA OFICINA REGIONAL DE AMAZONAS  </t>
  </si>
  <si>
    <t>MARIN JIMENEZ JOSE HUMBERTO - 10334006943</t>
  </si>
  <si>
    <t>CONTRATACIÓN DEL SERVICIO DE ARRENDAMIENTO DE LOCAL PARA LA OFICINA REGIONAL CUSCO</t>
  </si>
  <si>
    <t>CENTENO PALOMINO SOPHIA ESMERALDA - 10102239836</t>
  </si>
  <si>
    <t>CONTRATACION DEL SERVICIO ARRENDAMIENTO DE LOCAL PARA OFICINA EN LIMA ESTE</t>
  </si>
  <si>
    <t>CONDORI CHILE DAMIAN - 10105774767</t>
  </si>
  <si>
    <t>CONTRATACIÓN DEL SERVICIO DE PATROCINIO DE LOS PROCESOS JUDICIALES DEL SUB SECTOR HIDROCARBUROS</t>
  </si>
  <si>
    <t>04-2021-OSINERGMIN-1</t>
  </si>
  <si>
    <t>CONTRATACION DEL SERVICIO DE MANTENIMIENTO DE ASCENSORES EN SEDE CENTRAL DE OSINERGMIN</t>
  </si>
  <si>
    <t>ASCENSORES S A - 20100057523</t>
  </si>
  <si>
    <t>CONTRATACIÓN DEL SERVICIO DE DEFENSA LEGAL PARA SERVIDORES DE OSINERGMIN</t>
  </si>
  <si>
    <t>ESTUDIO LINARES ABOGADOS S.CIV.R.L. - 20346525895</t>
  </si>
  <si>
    <t>CONTRATACIÓN DEL SERVICIO DE SOPORTE Y MANTENIMIENTO DE LAS LICENCIAS DE SOFTWARE SDDP Y NCP</t>
  </si>
  <si>
    <t>COMPUTACION,COMUNICACIONES Y REDES S.A. - 20390150645</t>
  </si>
  <si>
    <t>CONTRATACION DE UN ESTUDIO DE ABOGADOS QUE BRINDE SERVICIOS DE DEFENSA LEGAL A SERVIDORES Y EX SERVIDORES EN INVESTIGACIÓN FISCAL (ETAPA PREPARATORIA)</t>
  </si>
  <si>
    <t>08-2021-OSINERGMIN-1</t>
  </si>
  <si>
    <t>ESTUDIO LINARES ABOGADOS S.CIV.R.L.- 20346525895</t>
  </si>
  <si>
    <t>CONTRATACION DEL SERVICIO DE DIFUSIÓN PUBLICITARIA DE ORIENTACION AL CIUDADANO DE LA CAMPAÑA SEGURIDAD EN EL HOGAR - 1 - SERVICIO DE DIFUSION A NIVEL NACIONAL</t>
  </si>
  <si>
    <t>GRUPO RPP SOCIEDAD ANONIMA CERRADA - 20492353214</t>
  </si>
  <si>
    <t>CONTRATACION DEL SERVICIO DE DIFUSIÓN PUBLICITARIA DE ORIENTACION AL CIUDADANO DE LA CAMPAÑA SEGURIDAD EN EL HOGAR - 2 - SERVICIO DE DIFUSION A NIVEL NACIONAL</t>
  </si>
  <si>
    <t>RADIO LA KARIBEÑA SOCIEDAD ANONIMA CERRADA - 20113367360</t>
  </si>
  <si>
    <t>CONTRATACION DEL SERVICIO DE DIFUSIÓN PUBLICITARIA DE ORIENTACION AL CIUDADANO DE LA CAMPAÑA SEGURIDAD EN EL HOGAR - 3 - SERVICIO DE DIFUSION A NIVEL NACIONAL</t>
  </si>
  <si>
    <t> CRP MEDIOS Y ENTRETENIMIENTO S.A.C. - 20382350368</t>
  </si>
  <si>
    <t>CONTRATACION DEL SERVICIO DE DIFUSIÓN PUBLICITARIA DE ORIENTACION AL CIUDADANO DE LA CAMPAÑA SEGURIDAD EN EL HOGAR - 4 - SERVICIO DE DIFUSION A NIVEL NACIONAL</t>
  </si>
  <si>
    <t> EMPRESA EDITORA EL COMERCIO S.A. - 20143229816</t>
  </si>
  <si>
    <t>CONTRATACION DEL SERVICIO DE DIFUSIÓN PUBLICITARIA DE ORIENTACION AL CIUDADANO DE LA CAMPAÑA SEGURIDAD EN EL HOGAR - 5 - SERVICIO DE DIFUSION A NIVEL NACIONAL </t>
  </si>
  <si>
    <t>GRUPO LA REPUBLICA PUBLICACIONES S.A. - 20517374661</t>
  </si>
  <si>
    <t>CONTRATACION DEL SERVICIO PARA RENOVAR SUSCRIPCION ANUAL AL PLATTS GLOBAL ALERT-2021</t>
  </si>
  <si>
    <t>CONTRATACION DIRECTA EXTRANJERA</t>
  </si>
  <si>
    <t xml:space="preserve">S&amp;P GLOBAL PLATTS - L0000006010 </t>
  </si>
  <si>
    <t>CONTRATACION DEL SERVICIO PARA RENOVAR SUSCRIPCION ANUAL AL COAL TRADER INTERNATIONAL-2021</t>
  </si>
  <si>
    <t>S &amp; P GLOBAL PLATTS -L0000005155 </t>
  </si>
  <si>
    <t>CONTRATACION DEL SERVICIO PARA RENOVAR SUSCRIPCION AL PLATTS METAL DAILY BASIC SERVICE - 2021</t>
  </si>
  <si>
    <t>S &amp; P GLOBAL PLATTS - L0000005155</t>
  </si>
  <si>
    <t>CONTRATACION DEL SERVICIO PARA RENOVAR SUSCRIPCIÓN A LA REVISTA INTERNACIONAL PETROLEUM ECONOMIST (PERIODO:2021-2023)</t>
  </si>
  <si>
    <t>PETROLEUM ECONOMIST LIMITED - L0000000478</t>
  </si>
  <si>
    <t>SUSCRIPCIÓN A SERVICIO INTEGRADO DE PROVISIÓN DE PERFILES DE PROYECTOS, REPORTES SECTORIALES, NOTICIAS Y ANÁLISIS DE INFORMACIÓN ESTADÍSTICA SOBRE LAS INDUSTRIAS ENERGÉTICA, MINERA Y DE HIDROCARBUROS</t>
  </si>
  <si>
    <t>BUSINESS NEWS AMERICAS SPA - L0603769346</t>
  </si>
  <si>
    <t>CONTRATACION DEL SERVICIO PARA RENOVAR SUSCRIPCIÓN AL NEW WORLD WIDE TANKER FREIGHT SCALE-2021</t>
  </si>
  <si>
    <t>WORLDSCALE ASSOCIATION - L0000000919</t>
  </si>
  <si>
    <t>CONTRATACION DE LA SUSCRIPCION ANUAL A LAS PUBLICACIONES DE ARGUS 2022</t>
  </si>
  <si>
    <t>ARGUS MEDIA INC - L0556212552</t>
  </si>
  <si>
    <t xml:space="preserve">	
ADQUISICIÓN DE ANALIZADORES DE REDES (EQUIPOS PARA LA MEDICIÓN DE INDICADORES DE CALIDAD DEL SERVICIO ELÉCTRICO, CLASE A DE ACUERDO CON NORMA IEC-4-30)</t>
  </si>
  <si>
    <t>LLAVE EN MANO</t>
  </si>
  <si>
    <t>TECH INDUSTRIAS GLOBALES S.R.L. - TECHINGLOB S.R.L. - 20600306091</t>
  </si>
  <si>
    <t>ADQUISICIÓN DE SOLUCIÓN DE CONTROL DE ACCESO INALÁMBRICO</t>
  </si>
  <si>
    <t>ADEXUS PERU SA - 20261898706</t>
  </si>
  <si>
    <t>ADQUISICIÓN DE INFRAESTRUCTURA DE ALMACENAMIENTO</t>
  </si>
  <si>
    <t>INETUM ESPAÑA, S.A. - SUCURSAL EN PERU - 20601365007</t>
  </si>
  <si>
    <t>ADQUISICIÓN DE SERVIDORES CORPORATIVOS</t>
  </si>
  <si>
    <t>Alfil Consultoría y Comunicaciones S.A.C. - Worldsys E.I.R.L. :   -WORLDSYS EMPRESA INDIVIDUAL DE RESPONSABILIDAD LIMITADA       - ALFIL CONSULTORIA &amp; COMUNICACIONES S.A.C - 20511522987  / 20427797920</t>
  </si>
  <si>
    <t>ADQUISICIÓN DE EQUIPO ADMINISTRADOR DE IPV4 E IPV6</t>
  </si>
  <si>
    <t>GRUPO ELECTRODATA S.A.C. - 20516530686</t>
  </si>
  <si>
    <t>ADQUISICIÓN DE CAPAS O MANDILONES PROTECTORES REUTILIZABLES PARA LOS COLABORADORES DE OSINERGMIN</t>
  </si>
  <si>
    <t>CORPORACIONES GEORSA SAC</t>
  </si>
  <si>
    <t>ADQUISICIÓN DE DISCOS DE ALMACENAMIENTO PARA IBM STORWIZE</t>
  </si>
  <si>
    <t>ATL SYSTEM &amp; NET WORK S.A.C.</t>
  </si>
  <si>
    <t>ADQUISICIÓN DE ACCESORIOS MICROINFORMÁTICOS</t>
  </si>
  <si>
    <t>SYSTEMPER SAC</t>
  </si>
  <si>
    <t>ADQUISICION DE MATERIAL PAD FUERA DEL ACUERDO MARCO</t>
  </si>
  <si>
    <t>C&amp;S COMPUTERS AND SUPPLIES S.A.C.</t>
  </si>
  <si>
    <t>SERVICIO DE ARRENDAMIENTO OFICINA PICHARI</t>
  </si>
  <si>
    <t>QUISPE PORRAS BERTA</t>
  </si>
  <si>
    <t>ADQUISICIÓN DE MEMORIAS USB</t>
  </si>
  <si>
    <t>ADQUISICIÓN DE CINTAS DE BACKUP</t>
  </si>
  <si>
    <t>ADQUISICIÓN DE EQUIPOS DE PROTECCION RESPIRATORIA COVID PARA LOS COLABORADORES DE OSINERGMIN</t>
  </si>
  <si>
    <t>REPRESENTACIONES PERU COMPANY S.A.C</t>
  </si>
  <si>
    <t>ADQUISICIÓN DE PROTECTORES FACIALES PARA LOS COLABORADORES DE OSINERGMIN</t>
  </si>
  <si>
    <t>LOGISTICA Y DISTRIBUCION PERU E.I.R.L.</t>
  </si>
  <si>
    <t>CONTRATACIÓN DE SUMINISTRO DE AGUA PURIFICADA EN BIDONES</t>
  </si>
  <si>
    <t>AC COMERCIAL DEL PERU S.A.C.</t>
  </si>
  <si>
    <t>ADQUISICION DE MATERIALES DE ASEO POR ACUERDO MARCO</t>
  </si>
  <si>
    <t>REPRESENTACIONES CERCOMED S.A.C</t>
  </si>
  <si>
    <t>ADQUISICIÓN DE REPUESTOS PARA KIT REMOTO</t>
  </si>
  <si>
    <t>ADQUISICIÓN DE EQUIPOS DE PROTECCION PERSONAL</t>
  </si>
  <si>
    <t>ALTEXTIL GROUP S.A.C.</t>
  </si>
  <si>
    <t>ADQUISICIÓN DE EQUIPO DE VIDEO PARA LA ATENCION VIRTUAL AL CIUDADANO</t>
  </si>
  <si>
    <t>ADQUISICIÓN DE MOUSE PAD PARA LOS COLABORADORES DE OSINERGMIN</t>
  </si>
  <si>
    <t>ADQUISICIÓN DE EQUIPO DE ALMACENAMIENTO DE ARCHIVOS PARA EL REPOSITORIO DE GAS NATURAL</t>
  </si>
  <si>
    <t>CLOUDBOX S.A.C.</t>
  </si>
  <si>
    <t>ADQUISICIÓN DE COMPUTADORAS PORTATILES PARA EL CONCURSO NACIONAL DE CUENTOS E HISTORIETAS</t>
  </si>
  <si>
    <t>GRUPO TASPAC EMPRESA INDIVIDUAL DE RESPONSABILIDAD LIMITADA</t>
  </si>
  <si>
    <t>ADQUISICIÓN DE TABLETAS PAD PARA CONCURSO NACIONAL DE CUENTOS E
HISTORIETAS</t>
  </si>
  <si>
    <t>CORPORACION TECNOLOGICA LEON E.I.R.L. - CORTEL E.I.R.L.</t>
  </si>
  <si>
    <t>ADQUISICIÓN DE IMPLEMENTOS DE SEGURIDAD</t>
  </si>
  <si>
    <t>ADQUISICION DE UNIDAD CENTRAL DE DATOS PARA LA DSE</t>
  </si>
  <si>
    <t>CANTEC CORPORATION S.A.C.</t>
  </si>
  <si>
    <t>ADQUISICIÓN DE MONITORES (30)</t>
  </si>
  <si>
    <t>TRADING SERVICE M&amp;A S.R.LTDA</t>
  </si>
  <si>
    <t>ADQUISICIÓN DE CONVERSOR TELEFÓNICOS PARA LLAMADAS HACIA LA RED DE TELEFONÍA MÓVIL CELULAR</t>
  </si>
  <si>
    <t>ITALTEL PERU S.A.C.</t>
  </si>
  <si>
    <t>ADQUISICIÓN DE TOKEN CRIPTOGRÁFICO</t>
  </si>
  <si>
    <t>MSG WINPREX S.A.C.</t>
  </si>
  <si>
    <t>ADQUISICION DE COMPUTADORAS PORTATILES PARA TOOLTIK TECNOLOGICO</t>
  </si>
  <si>
    <t>INGRAM MICRO S.A.C.</t>
  </si>
  <si>
    <t>ADQUISICIÓN DE ESTABILIZADOR DE VOLTAJE</t>
  </si>
  <si>
    <t>ADQUISICIÓN E INSTALACIÓN DE CÁMARA TERMOGRÁFICA DE MEDICIÓN CORPORAL EN
INGRESO PRINCIPAL DE SEDE CENTRAL DE OSINERGMIN.</t>
  </si>
  <si>
    <t>ELECTRONIC INTERNATIONAL SECURITY S.A.</t>
  </si>
  <si>
    <t>ADQUISICIÓN DE LICENCIA PARA SISTEMA DE GENERACIÓN DE REPORTES AUTOMATIZADOS DE OBJETOS DE ACTIVE DIRECTORY OSINERGMIN</t>
  </si>
  <si>
    <t>DICOMTECH S.A.C</t>
  </si>
  <si>
    <t>ADQUISICION DE COMPUTADORAS PORTATILES ESTACION DE TRABAJO PARA MANEJO DE DORNES DE LA DSE (CEAM)</t>
  </si>
  <si>
    <t>ADQUISICIÓN DE SUMINISTROS PARA RESGUARDO DE INFORMACIÓN</t>
  </si>
  <si>
    <t>CLOUD DATA SOLUTIONS S.A.C</t>
  </si>
  <si>
    <t>WORLDSYS EMPRESA INDIVIDUAL DE RESPONSABILIDAD LIMITADA</t>
  </si>
  <si>
    <t>ADQUISICIÓN DE SUMINISTROS PARA EQUIPOS DE COMPUTO</t>
  </si>
  <si>
    <t>ADQUISICIÓN DE MASCARILLAS COMUNITARIAS PARA LOS COLABORADORES DE OSINERGMIN</t>
  </si>
  <si>
    <t>INDUSTRIA TEXTIL MAKING GOOD S.R.L.</t>
  </si>
  <si>
    <t>ADQUISICIÓN DE MATERIALES DE DIBUJO Y PINTURA PARA PREMIACIÓN REGIONAL DEL VIII CONCURSO ESCOLAR DE HISTORIETAS "CUIDANDO TU VIDA CON ENERGÍA”</t>
  </si>
  <si>
    <t>TAI LOY S.A.</t>
  </si>
  <si>
    <t>ADQUISICIÓN DE LICENCIA DE SOFTWARE PARA EL APOYO EN LA GESTIÓN DE LAS BASES DE DATOS DE OSINERGMIN</t>
  </si>
  <si>
    <t>QSOFTGROUP SAC</t>
  </si>
  <si>
    <t>ADQUISICIÓN E INSTALACIÓN DE UN SISTEMA DE 12 PANELES SOLARES EN SEDE CENTRAL DE OSINERGMIN</t>
  </si>
  <si>
    <t>LAUSTIN S.A.C.</t>
  </si>
  <si>
    <t>ADQUISICIÓN DE ACCESORIOS PARA SERVIDORES DEL CENTRO DE DATOS DE LA SEDE MAGDALENA DEL OSINERGMIN</t>
  </si>
  <si>
    <t>CONTRATACION DEL SERVICIO DE GENERACIÓN DE PROYECTOS DE DOCUMENTOS DE GESTIÓN PÚBLICA 2021</t>
  </si>
  <si>
    <t>KML ASESORES S.A.C.</t>
  </si>
  <si>
    <t>CONTRATACIÓN DEL SERVICIO DE APLICACIÓN VACUNAS PARA EL PERSONAL DE OSINERGMIN POR COMISIÓN AL INTERIOR DEL PAÍS</t>
  </si>
  <si>
    <t>CLINICA JAVIER PRADO S.A.</t>
  </si>
  <si>
    <t>CONTRATACIÓN DEL SERVICIO DE PRODUCCIÓN DE ESQUEMAS DE FORMATOS DE ACUERDO, VERIFICACIÓN DE REQUISITOS E INVESTIGACIÓN SUBSIGUIENTE DE DOCUMENTOS 2021</t>
  </si>
  <si>
    <t>CORPORACION OML S.A.C.</t>
  </si>
  <si>
    <t>SERVICIO DE TOMA DE PRUEBAS SEROLÓGICAS, ANTÍGENAS Y/O MOLECULARES DE DESCARTE DE COVID-19 PARA PERSONAL DE LA SEDES DE LIMA</t>
  </si>
  <si>
    <t>ORGANIZACION IBEROAMERICANA DE SALUD OCUPACIONAL S.A.C.</t>
  </si>
  <si>
    <t>CONTRATACION DEL SERVICIO DE CREACIÓN DE FORMULARIOS DE PEDIDO Y ACTUALIZACIÓN DE LA DATA POR TIPO 2021</t>
  </si>
  <si>
    <t>R &amp; O BUSINESS S.A.C.</t>
  </si>
  <si>
    <t>SKG CONSULTORES S.A.C.</t>
  </si>
  <si>
    <t>SERVICIO DE SEGURIDAD Y VIGILANCIA PARA LAS OFICINAS DE
AREQUIPA, MOQUEGUA, TACNA E ICA.</t>
  </si>
  <si>
    <t>EMPRESA DE SEGURIDAD VIGILANCIA Y CONTROL S.A.C.</t>
  </si>
  <si>
    <t>CONTRATACION DEL SERVICIO DE REGISTRO, CLASIFICACIÓN Y CONSOLIDACIÓN DE INFORMACIÓN 2021</t>
  </si>
  <si>
    <t>NVL INVERSIONES EIRL</t>
  </si>
  <si>
    <t>CONTRATACIÓN EL SERVICIO DE DISEÑO PARA PUBLICACIONES CON INFORMACIÓN RELACIONADA AL SECTOR ENERGÍA DIRIGIDA A LOS CIUDADANOS</t>
  </si>
  <si>
    <t>BOTETANO OLORTEGUI RODRIGO EDUARDO</t>
  </si>
  <si>
    <t>SERVICIO DE MANTENIMIENTO VEHICULAR PARA LA UNIDAD EGM-328 DE LA OFICINA REGIONAL DE APURÍMAC. SERVICIO POR 1095 DÍAS CALENDARIO</t>
  </si>
  <si>
    <t>SALAS LUPA MARTA</t>
  </si>
  <si>
    <t>LANDA ARROYO CESAR RODRIGO</t>
  </si>
  <si>
    <t>SERVICIO DE MANTENIMIENTO DE INFRAESTRUCTURA DE SEDES LIMA</t>
  </si>
  <si>
    <t>CORPORACION TEURONELPER (R&amp;M) S.A.C.</t>
  </si>
  <si>
    <t>CONTRATACIÓN DEL SERVICIO PARA LA ELABORACIÓN DE UNA METODOLOGÍA PARA VERIFICAR EL AVANCE DEL CRONOGRAMA DE EJECUCIÓN DE OBRAS DE PROYECTOS DE CENTRALES DE GENERACIÓN Y TRANSMISIÓN DE ENERGÍA ELÉCTRICA</t>
  </si>
  <si>
    <t>G2 INGENIERIA Y CONSULTORIA S.A.C.</t>
  </si>
  <si>
    <t>CONTRATACIÓN DE SERVICIO DE REGISTRO Y ANÁLISIS DE LIQUIDACIONES DE LAS SUPERVISIONES DE LA GERENCIA DE SUPERVISIÓN MINERA</t>
  </si>
  <si>
    <t>CCN ARQUINSA SAC</t>
  </si>
  <si>
    <t>SERVICIO DE CONSULTORÍA PARA LA EVALUACIÓN DE LOS DIFERENTES NIVELES DE LA EDIFICACIÓN DE SEDE CENTRAL A FIN DE DETERMINAR CUÁLES CUMPLEN LAS CONDICIONES DE SEGURIDAD EN EDIFICACIONES QUE PUEDAN PERMITIR EL TRABAJO PRESENCIAL</t>
  </si>
  <si>
    <t>SGS DEL PERU S.A.C.</t>
  </si>
  <si>
    <t>APOYO EN LA REVISIÓN DE LOS ANTEPROYECTOS DE INGENIERÍA DEL PLAN DE
EXPANSIÓN DE REP 2021-2030</t>
  </si>
  <si>
    <t>COMPUTACION, COMUNICACIONES Y REDES S.A.</t>
  </si>
  <si>
    <t>SERVICIO COURIER NACIONAL DE CORRESPONDENCIA Y NOTIFICACIONES</t>
  </si>
  <si>
    <t>EFIENCIA SERVICIOS GENERALES SAC</t>
  </si>
  <si>
    <t>CONTRATACIÓN DEL SERVICIO DE MEJORAS EN EL APLICATIVO DE CONSULTAS DE ENTIDADES PÚBLICAS</t>
  </si>
  <si>
    <t>SPHERE CONSULTING S.A.C</t>
  </si>
  <si>
    <t>CONTRATACIÓN DEL SERVICIO DE ELABORACIÓN DE FORMATOS PARA REASIGNACIÓN DE EQUIPAMIENTO Y REGISTRO DE INFORMACIÓN 2021</t>
  </si>
  <si>
    <t>CONTRATACIÓN DEL SERVICIO DE MIGRACIÓN DEL APLICATIVO DE REUNIONES HACIA UNA ARQUITECTURA ORIENTADA A MICROSERVICIOS</t>
  </si>
  <si>
    <t>OPEN SOURCE ENTERPRISE SAC</t>
  </si>
  <si>
    <t>SERVICIO DE TOMA DE PRUEBAS MOLECULARES DE DESCARTE DE COVID-19 PARA PERSONAL DE LA OFICINA REGIONAL TUMBES</t>
  </si>
  <si>
    <t>BURCAL EIRL</t>
  </si>
  <si>
    <t>CONTRATACIÓN DE UN ESTUDIO DE ABOGADOS QUE BRINDE SERVICIOS DE REPRESENTACIÓN LEGAL DE OSINERGMIN DURANTE EL PROCESO ARBITRAL POR RE SOLUCIÓN CONTRACTUAL ANTE EL CENTRO DE ARBITRAJE DE LA CÁMARA DE COMERCIO DE LIMA</t>
  </si>
  <si>
    <t>FERNANDEZ,HERAUD &amp; SANCHEZ ABOGADOS S.C.R.LTDA.</t>
  </si>
  <si>
    <t>CONTRATACIÓN DE UN SERVICIO DE ELABORACIÓN DE UN COMPENDIO DE LOS DIEZ (10) ACCIDENTES MÁS RELEVANTES DE GLP EN EL MERCADO NACIONAL E INTERNACIONAL</t>
  </si>
  <si>
    <t>VILLA MENDOZA, MARCO ANTONIO</t>
  </si>
  <si>
    <t>SERVICIO PARA LA REVISIÓN Y EVALUACIÓN DE LOS ESTUDIOS ELÉCTRICOS DEL ESTUDIO DE PRE OPERATIVIDAD(EPO)DEL PROYECTO "ENLACE 500 KV MA NTARO-NUEVA YANANGO-CARAPONGO Y SUBESTACIONES ASOCIADAS"</t>
  </si>
  <si>
    <t>JAZA CONSULTING E.I.R.L.</t>
  </si>
  <si>
    <t>CONTRATACIÓN DE ARRENDAMIENTO DEL LOCAL PARA LA OFICINA REGIONAL DE CUSCO.</t>
  </si>
  <si>
    <t>CENTENO PALOMINO SOPHIA ESMERALDA</t>
  </si>
  <si>
    <t>SERVICIO DE APOYO PARA LA DETERMINACIÓN DE LOS FACTORES DE PÉRDIDAS
MEDIAS EN LAS 14 ÁREAS DE DEMANDA DEL SEIN.</t>
  </si>
  <si>
    <t>BUREAU DE GESTION STRATEGIQUE CONSULTING S.A.C.</t>
  </si>
  <si>
    <t>CONTRATACION DEL SERVICIO DE ANÁLISIS PARA IDENTIFICACIÓN DE CONTINGENCIAS TÉCNICAS TRIBUTARIAS EN LOS EXPEDIENTES CONTENCIOSOS Y NO CONTENCIOSOS RELACIONADOS CON EL APORTE POR REGULACIÓN DE LA UNIDAD DE ADMINISTRACIÓN Y GESTIÓN DE COBRANZA</t>
  </si>
  <si>
    <t>CALUSS SAC</t>
  </si>
  <si>
    <t>CONTRATACION DEL SERVICIO DE VERIFICACIÓN DE INFORMACIÓN DE LAS DECLARACIONES JURADAS DEL APORTE AL SOSTENIMIENTO DE LOS ORGANISMOS NORMATIVOS, REGULADORES, Y FISCALIZADORES # DGE, DECRETO LEY N° 25844, LEY DE CONCESIONES ELÉCTRICAS, CORRESPONDIENTE</t>
  </si>
  <si>
    <t>CONTRATACIÓN DEL SERVICIO DE DIFUSIÓN DE CONVOCATORIA E IMPLEMENTACIÓN DE LANDING PAGE PARA EL DESARROLLO DE EVENTOS VIRTUALES SOBRE ENERGÍAS RENOVABLES Y GAS NATURAL ITEM CANTIDAD UNIDAD DESCRIPCIÓN DETALLE PRECIO</t>
  </si>
  <si>
    <t>RP MASTER MULTISERVICIOS E.I.R.L.</t>
  </si>
  <si>
    <t>CONTRATACIÓN DEL SERVICIO DE EDICIÓN MATERIAL AUDIOVISUAL PARA PLATAFORMAS DE COMUNICACIÓN</t>
  </si>
  <si>
    <t>IMAGIAN S.R.L.</t>
  </si>
  <si>
    <t>LUIS ESPINOZA QUIÑONES &amp; ASOCIADOS-DESARROLLADORES DE MERCADOS ENERGETICOS SOCIEDAD ANONIMA CERRADA</t>
  </si>
  <si>
    <t>CONSULTORÍA PARA ANALIZAR EL APORTE DE LOS INTEGRANTES DEL SISTEMA EN EL RECHAZO AUTOMÁTICO DE CARGA, Y ELABORAR PROPUESTA DE MEJORA EN LAS VERIFICACIONES DE CAMPO Y GABINETE PARA LA SUPERVISIÓN DE LA SEGURIDAD OPERATIVA DEL SEIN</t>
  </si>
  <si>
    <t>JA INGENIERIA Y DESARROLLO SAC</t>
  </si>
  <si>
    <t>CONTRATACIÓN DE ALQUILER DE EQUIPOS DE ESCANEO DE ALTA PRODUCCIÓN</t>
  </si>
  <si>
    <t>CONTRATACIÓN DEL SERVICIO DE SOPORTE DE PRIMER NIVEL DE BASE DE DATOS</t>
  </si>
  <si>
    <t>EVOTECH SOLUTION S.A.C.</t>
  </si>
  <si>
    <t>CONTRATACIÓN DEL SERVICIO PARA LA EJECUCIÓN DE ACTIVIDADES OPERATIVAS EN EL PORTAL WEB DEL OSINERGMIN</t>
  </si>
  <si>
    <t xml:space="preserve">CONSULTORIA IT SECURE POWER S.A.C </t>
  </si>
  <si>
    <t>CONTRATACIÓN DEL SERVICIO DE TRANSMISIÓN VÍA STREAMING DE EVENTOS VIRTUALES SOBRE ENERGÍAS RENOVABLES Y GAS NATURAL</t>
  </si>
  <si>
    <t>GONZALES FLORES ASBEL</t>
  </si>
  <si>
    <t>CONTRATACIÓN DEL SERVICIO DE TRASLADO DE PREMIOS A GANADORES DE LA VII EDICIÓN DEL CONCURSO DE HISTORIETAS DE OSINERGMIN</t>
  </si>
  <si>
    <t>CABEZAS QUISPE VICTOR ANDRES</t>
  </si>
  <si>
    <t>CONTRATACIÓN DEL SERVICIO DE SOPORTE TECNICO ESPECIALIZADO PARA LA PLATAFORMA DE BIG DATA EN LA GRT</t>
  </si>
  <si>
    <t>ACCHIWAN SOCIEDAD ANONIMA CERRADA - ACCHIWAN S.A. C.</t>
  </si>
  <si>
    <t>CONTRATACIÓN DEL SERVICIO PARA LA ATENCIÓN DE REQUERIMIENTOS E INCIDENCIAS DEL MODULO DE VALORES DEL SIFAR</t>
  </si>
  <si>
    <t>MYAPP COMPANY S.A.C.</t>
  </si>
  <si>
    <t>SERVICIO PARA DETERMINAR LAS COMPENSACIONES DEL SST Y SCT DEL PERIODO
2021 - 2025</t>
  </si>
  <si>
    <t>A &amp; E INGENIEROS ASOCIADOS SOCIEDAD ANONIMA CERRADA - A &amp; E INGENIEROS ASOCIADOS S.A.C.</t>
  </si>
  <si>
    <t>SERVICIO DE MEJORAMIENTO A INSTALACIONES ELÉCTRICAS DE TABLEROS DE DISTRIBUCIÓN PARA SISTEMA COMERCIAL Y EQUIPOS DE AIRE ACONDICIONADO DE OFICINAS Y CENTRO DE CONTROL EN LADO NORTE Y LADO SUR DEL PISO 01 DE LA SEDE CENTRAL</t>
  </si>
  <si>
    <t>SOLUCIONES ELECTROTECNICAS Y COMUNICACIONES E.I.R.L.</t>
  </si>
  <si>
    <t>CONTRATACIÓN DEL SERVICIO DE SUSCRIPCIÓN A UN APLICATIVO DE GENERACIÓN MASIVA Y ALMACENAMIENTO DE DOCUMENTOS LABORALES ELECTRÓNICOS, FIRMADOS CON CERTIFICADO DIGITAL PARA AGENTE AUTOMATIZADO</t>
  </si>
  <si>
    <t>SOLUCIONES APLICADAS EN TECNOLOGIA AVANZADA S.A.C.</t>
  </si>
  <si>
    <t>CONTRATACIÓN DEL SERVICIO DE ILUSTRACIÓN Y EDICIÓN LITERARIA DE HISTORIETAS GANADORAS DE LA SÉTIMA EDICIÓN DEL CONCURSO NACIONAL DE HISTORIETAS "CUIDANDO TU VIDA CON ENERGÍA" SOBRE PREVENCIÓN DE ACCIDENTES ELÉCTRICOS</t>
  </si>
  <si>
    <t>V.P. PRODUCCIONES E.I.R.L.</t>
  </si>
  <si>
    <t>FOREX PERU S.A.C.</t>
  </si>
  <si>
    <t>SERVICIO DE TRANSMISION POR STREAMING AUDIENCIAS PUBLICAS Y
EVENTOS TECNICOS DE REGULACION -2021</t>
  </si>
  <si>
    <t>EMPRESA PROMOTORA PUBLICIDAD JOS-VIC S.R.L.</t>
  </si>
  <si>
    <t>WORLD PRODUCTS TRADING S.A.C.</t>
  </si>
  <si>
    <t>SERVICIO DE SOPORTE EN CUMPLIMIENTO A PROGRAMACIÓN DE CONTRATACIONES POR PROCEDIMIENTOS DE SELECCIÓN Y DE ACTIVIDADES DE MANTENIMIENTO A NIVEL NACIONAL, DENTRO DEL PROCESO DE SERVICIOS GENERALES EN LA UNIDAD DE LOGÍSTICA DE OSINERGMIN</t>
  </si>
  <si>
    <t>SERVICIO DE SOPORTE EN SEGUIMIENTO A LA EJECUCIÓN PRESUPUESTAL, EN CONSOLIDACIÓN Y ORDENAMIENTO DE INFORMACIÓN REFERIDA A CERTIFICADOS ITSE A NIVEL NACIONAL Y EN GENERACIÓN DE REPORTES DE INTERÉS, DENTRO DEL PROCESO DE SERVICIOS GENERALES EN LA UNID</t>
  </si>
  <si>
    <t>SERVICIO DE LIMPIEZA PARA LAS OFICINAS DE CUSCO, MADRE DE DIOS, QUILLABAMBA Y PUNO</t>
  </si>
  <si>
    <t>CORPORACION EXCLUSIVA J &amp; A S.A.C.</t>
  </si>
  <si>
    <t>SERVICIO DE ELABORACIÓN DE MATERIALES DE DIFUSIÓN INTERNA</t>
  </si>
  <si>
    <t>GRAFITEC Y CIA.S.R.L.</t>
  </si>
  <si>
    <t>CONTRATACION DEL SERVICIO DE SUSCRIPCION DE LA PLATAFORMA ONLINE DE VIDEOCONFERENCIA PARA REUNIONES VIRTUALES</t>
  </si>
  <si>
    <t>CONTRATACIÓN DEL SERVICIO PARA IMPLEMENTAR LA ACTUALIZACIÓN DEL PROCEDIMIENTO INTERNO PI-24 EN EL SISTEMA DE SANCIONES Y MULTAS SYM</t>
  </si>
  <si>
    <t>OUTLIERS SOLUCIONES INTEGRALES DE CALIDAD S.A.C</t>
  </si>
  <si>
    <t>CONSULTORÍA PARA ANALIZAR CONTRATOS DE SUMINISTRO BILATERAL ENTRE EL GENERADOR Y DISTRIBUIDOR, Y EVALUAR LA FUNCIONALIDAD DEL SISTEMA EXTRANET UTILIZADO PARA LA SUPERVISIÓN DEL DESEMPEÑO DE LAS UNIDADES DE GENERACIÓN</t>
  </si>
  <si>
    <t>CONTRATACIÓN DEL SERVICIO PARA EL MANTENIMIENTO E IMPLEMENTACIÓN DE MEJORAS EN LOS MINISITES DE CONCURSOS DE CUENTOS E HISTORIETAS</t>
  </si>
  <si>
    <t>NATIVA DIGITALES SOCIEDAD ANONIMA CERRADA</t>
  </si>
  <si>
    <t>SERVICIO DE IMPLEMENTACIÓN DE FUNCIONALIDADES PARA EL REGISTRO DE DOCUMENTOS POR PARTE DE LAS CONCESIONARIAS DE ELECTRICIDAD Y GAS NATURAL</t>
  </si>
  <si>
    <t>SAGONE E.I.R.L</t>
  </si>
  <si>
    <t>CONTRATACIÓN DEL SERVICIO DE PRODUCCIÓN DE VIDEOS ANIMADOS EN 2D SOBRE EL APP FACILITO BALÓN DE GAS</t>
  </si>
  <si>
    <t>KAZOO S.A.C.</t>
  </si>
  <si>
    <t>CONTRATACION DEL SERVICIO DE SOPORTE MICROINFORMATICO PARA USUARIOS</t>
  </si>
  <si>
    <t>AI INVERSIONES PALO ALTO II S.A.C.</t>
  </si>
  <si>
    <t>CONTRATACIÓN DEL SERVICIO DE ENVÍO DE MENSAJES DE TEXTO (SMS) A TRAVÉS DE CLARO PARA DIFUSIÓN DE CAMPAÑA: FACILITO BALÓN DE GAS</t>
  </si>
  <si>
    <t>AMERICA MOVIL PERU SAC.</t>
  </si>
  <si>
    <t>CONTRATACIÓN DEL SERVICIO DE ENVÍO DE MENSAJES DE TEXTO (SMS) A TRAVÉS DE MOVISTAR PARA DIFUSIÓN DE CAMPAÑA: FACILITO BALÓN DE GAS.</t>
  </si>
  <si>
    <t>MEDIA NETWORKS LATIN AMERICA S.A.C.</t>
  </si>
  <si>
    <t>CONTRATACIÓN DEL SERVICIO PARA LA IMPLEMENTACION DE MECANISMOS DE INTEGRACION ENTRE EL SISTEMA DE SEGUIMIENTO DE PROCESOS JUDICIALES Y COACTIVOS (SPJC) Y EL SISTEMA DE NOTIFICACIONES ELECTRÓNICAS (SNE)</t>
  </si>
  <si>
    <t>CONTRATACIÓN DEL SERVICIO DE DIFUSIÓN DE PUBLICIDAD EN LA PLATAFORMA FACEBOOK PARA DIFUSIÓN DE FACILITO BALÓN DE GAS, CONCURSO DE CUENTOS Y PUBLICACIONES EN PÁGINA INSTITUCIONAL</t>
  </si>
  <si>
    <t>LEADCOM S.A.C.</t>
  </si>
  <si>
    <t>IMPLEMENTACIÓN DE MEJORAS EN EL SISTEMA DE CONTROL DE ORDENES DE PEDIDOS DE COMBUSTIBLE LIQUIDO Y GAS LICUADO DE PRETOLEO - GLP</t>
  </si>
  <si>
    <t>MALKO SERVICIOS GENERALES SOCIEDAD ANONIMA CERRADA - MALKO SG S.A.C.</t>
  </si>
  <si>
    <t>CONTRATACIÓN DEL SERVICIO PARA OPTIMIZACIÓN DEL REGISTRO DE INFORMACIÓN EN LA ATENCIÓN DE APELACIONES Y QUEJAS DE SEGUNDA INSTANCIA ADMINISTRATIVA DE LA SECRETARÍA TÉCNICA DE LOS ÓRGANOS RESOLUTIVOS</t>
  </si>
  <si>
    <t>CONTRATACIÓN DEL SERVICIO DE PRODUCCIÓN DE TEATRO EDUCATIVO SOBRE TEMAS DE ORIENTACIÓN AL CIUDADANO PARA DIFUSIÓN EN REDES SOCIALES DE OSINERGMIN</t>
  </si>
  <si>
    <t>OJO EN LA CERRADURA</t>
  </si>
  <si>
    <t>CONTRATACIÓN DEL SERVICIO DE DIFUSIÓN DE PUBLICIDAD EN MEDIOS DIGITALES DEL GRUPO RPP PARA LA CAMPAÑA DEL APP FACILITO BALÓN DE GAS</t>
  </si>
  <si>
    <t>GRUPORPP S.A.C.</t>
  </si>
  <si>
    <t>CONTRATACIÓN DEL SERVICIO DE DIFUSIÓN DE PUBLICIDAD EN MEDIOS DIGITALES DE CRP PARA LA CAMPAÑA DEL APP FACILITO BALÓN DE GAS</t>
  </si>
  <si>
    <t>CRP MEDIOS Y ENTRETENIMIENTO S.A.C</t>
  </si>
  <si>
    <t>CONTRATACIÓN DEL SERVICIO DE DIFUSIÓN DE PUBLICIDAD EN MEDIOS DIGITALES DEL RADIO LA KARIBEÑA S.A. PARA LA CAMPAÑA DEL APP FACILITO BALÓN DE GAS</t>
  </si>
  <si>
    <t>RADIO LA KARIBEÑA SOCIEDAD ANONIMA-RADIO LA KARIBEÑA S.A.</t>
  </si>
  <si>
    <t>ANÁLISIS DE LA INFORMACIÓN DERIVADA DE LOS EXPEDIENTES DE ACCESO DE LA INFORMACIÓN PÚBLICA DE LA GERENCIA DE SUPERVISIÓN MINERA 2020</t>
  </si>
  <si>
    <t>KRC SOLUCIONES TECNOLOGICAS INTEGRALES INGENIERIA NEGOCIOS Y SERVICIOS SOCIEDAD ANONIMA CERRADA</t>
  </si>
  <si>
    <t>CONTRATACIÓN DEL SERVICIO DE NOTIFICACIONES MASIVAS PARA LOS AGENTES OPERATIVOS DEL OSINERGMIN</t>
  </si>
  <si>
    <t>AD Y L CONSULTING S.A.C.</t>
  </si>
  <si>
    <t>SERVICIO DE EJECUCIÓN DE PRUEBAS NO FUNCIONALES PARA EL SISTEMA DE CONTROL DE ÓRDENES DE PEDIDO</t>
  </si>
  <si>
    <t xml:space="preserve">QUALANCE S.A.C </t>
  </si>
  <si>
    <t>SERVICIO DE MIGRACIÓN DE SERVICIOS DE INTEGRACIÓN CON LA PLATAFORMA ALFRESCO VERSIÓN 6</t>
  </si>
  <si>
    <t>SERVICIO DE LIMPIEZA PARA LAS OFICINAS DE CHIMBOTE Y HUARAZ</t>
  </si>
  <si>
    <t>REPRESENTACIONES E INVERSIONES SPARKLEN SOCIEDAD ANONIMA CERRADA</t>
  </si>
  <si>
    <t>SERVICIO DE LIMPIEZA PARA LA OFICINA REGIONAL DE CAJAMARCA, CHOTA Y JAÉN</t>
  </si>
  <si>
    <t>GRUPO GENERAL SERVICE DEL ORIENTE SAC</t>
  </si>
  <si>
    <t>SERVICIO DE LIMPIEZA PARA LAS OFICINAS DE AREQUIPA, ILO, MOQUEGUA Y TACNA</t>
  </si>
  <si>
    <t>CONTRATACIÓN DEL SERVICIO PARA LA ELABORACIÓN DE PODCASTS PARA ORIENTACIÓN A LA CIUDADANÍA</t>
  </si>
  <si>
    <t>TAILOR SAC</t>
  </si>
  <si>
    <t>CONTRATACIÓN DEL SERVICIO DE DIFUSIÓN DE PUBLICIDAD EN LA RED DE GOOGLE DISPLAY PARA DIFUSIÓN DEL APP FACILITO BALÓN DE GAS Y CONCURSO DE CUENTOS</t>
  </si>
  <si>
    <t>ROJU PRODUCCIONES S.A.C</t>
  </si>
  <si>
    <t>SERVICIO DE LIMPIEZA PARA LAS OFICINAS DE UCAYALI, TARAPOTO Y CHACHAPOYAS</t>
  </si>
  <si>
    <t>CONTRATACIÓN EL SERVICIO DE DESARROLLO EDITORIAL DE PUBLICACIÓN SOBRE RESULTADOS DE GESTIÓN DE OSINERGMIN</t>
  </si>
  <si>
    <t>DIAZ DE CERIO S.A.C.</t>
  </si>
  <si>
    <t>CONTRATACIÓN DEL SERVICIO DE DIFUSIÓN DE PUBLICIDAD EN LA PLATAFORMA YOUTUBE PARA DIFUSIÓN DEL APP FACILITO BALÓN DE GAS, CONCURSO DE CUENTOS Y PUBLICACIONES EN CANAL INSTITUCIONAL</t>
  </si>
  <si>
    <t>KINRYU S.A.C</t>
  </si>
  <si>
    <t>TELEFONICA DEL PERU S.A.A</t>
  </si>
  <si>
    <t>SRV ARRENDAMIENTO DE LA OFICINA DE PICHARI</t>
  </si>
  <si>
    <t>SERVICIO ARRENDAMIENTO OFICINA DE CHOTA</t>
  </si>
  <si>
    <t>REYES VASQUEZ CLARA ISABEL</t>
  </si>
  <si>
    <t>CONTRATACIÓN DEL SERVICIO DE DIFUSIÓN DE PUBLICIDAD EN EL DIARIO TROME PARA LA CAMPAÑA DEL APP FACILITO BALÓN DE GAS</t>
  </si>
  <si>
    <t>EMPRESA EDITORA EL COMERCIO S.A.</t>
  </si>
  <si>
    <t>SERVICIO DE SUMINISTRO DE COMBUSTIBLE GNV PARA LA FLOTA VEHICULAR DE OSINERGMIN EN LIMA METROPOLITANA. EL PLAZO DE EJECUIN ES DE 1095 DIAS</t>
  </si>
  <si>
    <t>COESTI S.A.</t>
  </si>
  <si>
    <t>CONTRATACIÓN DEL SERVICIO DE DE DIFUSIÓN DIGITAL VÍA WHATSAPP DEL CONCURSO DE CUENTOS, CONCURSO DE HISTORIETAS Y PROGRAMA DE BECAS</t>
  </si>
  <si>
    <t>MGB SERVICIOS EN GENERAL E.I.R.L</t>
  </si>
  <si>
    <t>SERVICIO DE LIMPIEZA PARA LAS OFICINAS DE TARMA, MAZAMARI, PUQUIO Y JULIACA</t>
  </si>
  <si>
    <t>CONSORCIO SHINING S.R.L.</t>
  </si>
  <si>
    <t>CONTRATACION DEL SERVICIO DE REGISTRO, SEGUIMIENTO, CONSOLIDACIÓN DE DATOS Y GENERACIÓN DE DOCUMENTOS A PARTIR DE LA APLICACIÓN DE LA RESOLUCIÓN N° 198-2020-OS/CD</t>
  </si>
  <si>
    <t>ARRENDAMIENTO LOCAL PUQUIO</t>
  </si>
  <si>
    <t>ASTO NAVARRO SABINA</t>
  </si>
  <si>
    <t>SERVICIO DE ELABORACIÓN DEL EXPEDIENTE TÉCNICO DEL NUEVO ROF DE OSINERGMIN</t>
  </si>
  <si>
    <t>ANDINA GLOBAL COLSULTING S.A.C</t>
  </si>
  <si>
    <t>SERVICIO DE EMISION DE CERTIFICADOS DE CALIBRACION DE MEDIDORES VOLUMETRICOS DE 5 GALONES</t>
  </si>
  <si>
    <t>METROLOGIA E INGENIERIA LINO S.A.C.</t>
  </si>
  <si>
    <t>Servicio de Reordenamiento de Bienes en el Almacen de Ventanilla</t>
  </si>
  <si>
    <t>SERVICIO DE APOYO PARA LA DETERMINACIÓN DE LOS PEAJES EN LOS SISTEMAS SECUNDARIOS DE TRANSMISIÓN ASIGNADOS A LA DEMANDA PERIODO 2021 - 2025.</t>
  </si>
  <si>
    <t>NEGOCIOS ELECTRICOS EFICIENTES E.I.R.L.</t>
  </si>
  <si>
    <t>SERVICIO DE COURIER NACIONAL DE CORRESPONDENCIA Y NOTIFICACIONES</t>
  </si>
  <si>
    <t>APOYO POSTAL S.A.C.</t>
  </si>
  <si>
    <t>SERVICIO DE VIGILANCIA Y SEGUIMIENTO MÉDICO OCUPACIONAL</t>
  </si>
  <si>
    <t>INNOVACION HIGIENE OCUPACIONAL SAC</t>
  </si>
  <si>
    <t>SERVICIO DE REMEDIACIÓN DE VULNEABILIDADES DE SEGURIDAD DE LA INFORMACIÓN</t>
  </si>
  <si>
    <t>SERVICIO DE PINTADO DE PAREDES Y TECHO DE OFICINAS, Y ESTACIONAMIENTOS DE LA SEDE STOR DE OSINERGMIN.</t>
  </si>
  <si>
    <t>PAREDES VALIENTE, GABRIEL ANTONIO</t>
  </si>
  <si>
    <t>SERVICIO DE ANÁLISIS DE DOCUMENTOS SOBRE LA DETERMINACIÓN DE LOS BIENES RETIRADOS POR EJECUCIÓN DE AMPLIACIONES DE RED DE ENERGÍA DEL PERÚ S.A. EN EL MARCO DEL PROCESO DE LIQUIDACIÓN ANUAL PERIODO 2021 - 2022</t>
  </si>
  <si>
    <t>SERVICIO DE EDICIÓN Y POSTPRODUCCIÓN DE VIDEOS 2021</t>
  </si>
  <si>
    <t>LEMA CHIRICHIGNO MARTHA ROSSANA ELIZABETH</t>
  </si>
  <si>
    <t>CONTRATACIÓN DEL SERVICIO DE REUBICACIÓN DEL EQUIPO DE AIRE ACONDICIONADO DE PRECISIÓN UBICADO EN LA SEDE STOR A LA SEDE GRT</t>
  </si>
  <si>
    <t>OLC INGENIEROS EIRL</t>
  </si>
  <si>
    <t>CONSULTORÍA PARA EL ANÁLISIS TÉCNICO DE ASPECTOS OPERATIVOS RELATIVOS A LOS PROCESOS DE COORDINACIÓN DE LA OPERACIÓN EN TIEMPO REAL DEL SEIN</t>
  </si>
  <si>
    <t>E-ENERGY S.A.C</t>
  </si>
  <si>
    <t>SERVICIO DE DICTADO DEL TALLER INTERNACIONAL DE "EVALUACIÓN DE LOS PRINCIPALES RIESGOS EN LA INDUSTRIA MINERA Y SU APLICACIÓN A LOS PELIGROS EN: INTERACCIÓN DE VEHÍCULOS, MECÁNICA DE ROCAS Y VENTILACIÓN</t>
  </si>
  <si>
    <t>CAMARA DE COMERCIO CANADA PERU</t>
  </si>
  <si>
    <t>CONTRATACION DEL SERVICIO DE DESCARGA DE RESOLUCIONES PAS SOBRE MATERIAS A CARGO DE LA DSHL Y DE IDENTIFICACIÓN EN LAS MISMAS DE DATOS QUE COADYUVAN A LA ATENCIÓN DE SOLICITUDES DE ACCESO A LA INFORMACIÓN PÚBLICA</t>
  </si>
  <si>
    <t>INVERSIONES NEVA S.A.C</t>
  </si>
  <si>
    <t>CONTRATACIÓN DEL SERVICIO DE ACTUALIZACIÓN DEL BANCO DE FOTOGRAFÍAS</t>
  </si>
  <si>
    <t>AGENCIA DE COMUNICACIÓN AUDIOVISUAL IN E.I.R.L.</t>
  </si>
  <si>
    <t>SOPORTE Y MANTENIMIENTO DE LAS APLICACIONES DE LA GERENCIA DE ASESORÍA JURÍDICA</t>
  </si>
  <si>
    <t>SERVICIO DE MEJORAMIENTO A INSTALACIONES ELÉCTRICAS EN PISO 2 DE LA SEDE CENTRAL.</t>
  </si>
  <si>
    <t>CONTRATACIÓN DEL SERVICIO DE SUSCRIPCIÓN A SOLUCIÓN DE EVALUACIÓN DE METAS</t>
  </si>
  <si>
    <t>TALENT MANAGEMENT CONSULTING S.A.C.</t>
  </si>
  <si>
    <t>SERVICIO DE CUSTODIA DE MEDIOS CONTENEDORES DE MICROFORMAS EN UNA BÓVEDA CERTIFICADA</t>
  </si>
  <si>
    <t>CERTICOM SAC</t>
  </si>
  <si>
    <t>CONTRATACIÓN DEL SERVICIO DE ADECUACIÓN AL SERVICIO DE COLAS MQ Y CONTROL DE ESTADO DE SALUD DEL CONVENIO CON RENIEC</t>
  </si>
  <si>
    <t>AGILSOFT S.A.C.</t>
  </si>
  <si>
    <t>SERVICIO DE MANTENIMIENTO DE VENTANAS Y MAMPARAS EN SEDES CENTRAL, GRT, ROCA DE VERGALLO Y STOR.</t>
  </si>
  <si>
    <t>CORPORACION ELIO S.A.C.</t>
  </si>
  <si>
    <t>SERVICIO PARA EL DIAGNÓSTICO Y PLAN DE ACCIÓN DEL MODELO DE INTEGRIDAD</t>
  </si>
  <si>
    <t>ORIA CHAVARRIA WILLIAM</t>
  </si>
  <si>
    <t>CONTRATACIÓN DEL SERVICIO DE PLANTEAMIENTO Y MONITOREO DE IMPLEMENTACIÓN DE BUENAS PRÁCTICAS EN REDES SOCIALES INSTITUCIONALES</t>
  </si>
  <si>
    <t>GRUPO EMPRENDEDOR DE COMUNICACIONES SAC</t>
  </si>
  <si>
    <t>CONTRATACIÓN DEL SERVICIO PARA LA OPTIMIZACIÓN EN LA ATENCIÓN DE LOS PROCESOS COACTIVOS</t>
  </si>
  <si>
    <t>SERVICIO DE ARRENDAMIENTO OFICINA YURIMAGUAS</t>
  </si>
  <si>
    <t>DAVILA TELLO SANTOS</t>
  </si>
  <si>
    <t>SERVICIO DE MUDANZA DE MOBILIARIO Y EQUIPOS DESDE LA SEDE STOR HACIA LA SEDE CENTRAL Y ALMACEN DE VENTANILLA</t>
  </si>
  <si>
    <t>EMPRESA DE TRANSPORTES DE CARGA CAMPOS S.A.C.</t>
  </si>
  <si>
    <t>SERVICIO DE DICTADO DEL CURSO DE "COMPLIANCE"</t>
  </si>
  <si>
    <t>UNIVERSIDAD DEL PACIFICO</t>
  </si>
  <si>
    <t>CONTRATACIÓN DEL SERVICIO DE RENOVACIÓN DE SUSCRIPCIONES DE LICENCIAS DE ACCESO REMOTO</t>
  </si>
  <si>
    <t>CONTRATACIÓN DEL SERVICIO CONCEPTUALIZACIÓN DE APLICACIÓN EDUCATIVA: LA CASA SEGURA DE OSINERGMIN</t>
  </si>
  <si>
    <t>ARTIGAMES S.A.C.</t>
  </si>
  <si>
    <t>SURCO ORUE, PABLO FRANCISCO</t>
  </si>
  <si>
    <t>CONTRATACIÓN DEL SERVICIO PARA LA ELABORACIÓN DE UN INFORME TÉCNICO LEGAL DE ANÁLISIS DEL MARCO NORMATIVO DE TRANSPORTE DE MATERIALES Y RESIDUOS PELIGROSOS</t>
  </si>
  <si>
    <t>AMZ TECHNIK E.I.R.L</t>
  </si>
  <si>
    <t>SERVICIO DE CONSULTORIA PARA LA ELABORACIÓN DE LINEAMIENTOS GENERALES SOBRE LA PLANIFICACIÓN DE LAS ACTIVIDADES DE FISCALIZACIÓN EN ENERGÍA Y MINERÍA BASADA EN RIESGOS</t>
  </si>
  <si>
    <t>GESTUM TOTAL E.I.R.L</t>
  </si>
  <si>
    <t>CONTRATACIÓN DEL SERVICIO DE SUSCRIPCIONES DE LICENCIAS OFFICE 365 E1</t>
  </si>
  <si>
    <t>SOFTLINE INTERNATIONAL PERU S.A.C.</t>
  </si>
  <si>
    <t>CONTRATACIÓN DEL SERVICIO PARA LA EVALUACIÓN Y ACTUALIZACIÓN DE LA INFORMACIÓN TÉCNICA DE LOS CONTRATOS DE SISTEMAS DE GENERACIÓN DE ENERGÍA ELÉCTRICA EN CONSTRUCCIÓN</t>
  </si>
  <si>
    <t>SERVICIO DE USO DE PLATAFORMA FACILITADOR TRANSACCIONAL DE RECAUDACIONES # FTR</t>
  </si>
  <si>
    <t>ASOCIACION DE BANCOS DEL PERU</t>
  </si>
  <si>
    <t>CONTRATACIÓN DEL SERVICIO DE DESARROLLO DE RECORRIDO EN 3D PARA EL EVENTO VIRTUAL "DESAFÍOS DEL SECTOR ENERGÉTICO TRAS LA PANDEMIA”</t>
  </si>
  <si>
    <t>MILLENNIAL SAC</t>
  </si>
  <si>
    <t>COURIER SERVICE EL MENSAJERO DE DIOS S.A.C.</t>
  </si>
  <si>
    <t>SERVICIO DE LIMPIEZA PARA LAS OFICINAS DE AYACUCHO, PICHARI, ABANCAY,
ANDAHUAYLAS Y CAÑETE.</t>
  </si>
  <si>
    <t>SERVICIO DE LIMPIEZA PARA LAS OFICINAS DE TUMBES, PIURA, LA LIBERTAD,
LAMBAYEQUE Y HUACHO.</t>
  </si>
  <si>
    <t>SERVICIO DE LIMPIEZA PARA LAS OFICINAS DE LA MERCED, HUANCAYO, HUANCAVELICA, HUÁNUCO, TINGO MARÍA Y PASCO.</t>
  </si>
  <si>
    <t>TODO EVENTOS SAC</t>
  </si>
  <si>
    <t>CONTRATACIÓN DEL SERVICIO DE ENSAYOS DE LABORATORIO (MUESTRAS PROVENIENTES DE LAS MEDIDAS CAUTELARES)</t>
  </si>
  <si>
    <t>INTERTEK TESTING SERVICES PERU S.A.</t>
  </si>
  <si>
    <t>CONTRATACION DEL SERVICIO DE IMPRESIÓN DE CARTELES AUTOADHESIVOS PARA SUPERVISIÓN</t>
  </si>
  <si>
    <t>PRADO BAYGORREA VICTOR MIGUEL</t>
  </si>
  <si>
    <t>SERVICIO DE AUDITORIA INTERNA DEL SIG 2021 (CALIDAD, AMBIENTAL Y SEGURIDAD Y SALUD EN EL TRABAJO)</t>
  </si>
  <si>
    <t>LAM GROUP SAC</t>
  </si>
  <si>
    <t>CONTRATACIÓN DEL SERVICIO DE PROMOCIÓN DE LOS CONCURSOS DE CUENTOS E HISTORIETAS PARA LA FIDELIZACIÓN DE LA COMUNIDAD EDUCATIVA</t>
  </si>
  <si>
    <t>E Y S INDUSTRIAS E.I.R.L.</t>
  </si>
  <si>
    <t>EPOWER GLOBAL E.I.R.L.</t>
  </si>
  <si>
    <t>SERVICIO   DE   CONSULTORÍA   PARA   LA   ELABORACIÓN   DEL   PLAN   DE   GESTIÓN   DE INFRAESTRUCTURA ADMINISTRATIVA DE OSINERGMIN</t>
  </si>
  <si>
    <t>SANCHEZ PERALES LUIS ANTONIO</t>
  </si>
  <si>
    <t>CONTRATACIÓN DEL SERVICIO PARA LA ACTUALIZACIÓN Y CARGA DE INFORMACIÓN DE LOS PROYECTOS TIC EN EL SISTEMA DE OPERACIONES</t>
  </si>
  <si>
    <t>CLOUDCOMPUTING PERU S.A.C.</t>
  </si>
  <si>
    <t>CONSULTORÍA PARA ELABORACIÓN DE PROPUESTAS DE LINEAMIENTOS DE VERIFICACIÓN DE LOS ENSAYOS DE POTENCIA EFECTIVA DE LAS CENTRALES ELÉC TRICAS</t>
  </si>
  <si>
    <t>AMV INGENIERIA &amp; SERVICIOS S.A.C.</t>
  </si>
  <si>
    <t>CONTRATACIÓN DEL SERVICIO PARA LA ADAPTACIÓN DEL MÓDULO DE SANCIONES PARA INCLUIR LA COBRANZA DUDOSA Y DEUDA ONEROSA</t>
  </si>
  <si>
    <t>CONTRATACION DEL SERVICIO DE LEVANTAMIENTO TOPOGRAFICO, GEOREFERENCIACION DE EVENTOS DE GEODINAMICA EXTERNA Y SECCIONAMIENTO EN ZONAS PUNTUALES DEL TAJO ABIERTO DE UNIDAD MINERA ANAMA DE EMPRESA MINERA ANABI S.A.C</t>
  </si>
  <si>
    <t>GEOMATICA CARTOGRAFIA Y AMBIENTE S.A.C.</t>
  </si>
  <si>
    <t>CONTRATACION DE ARRENDAMIENTO OFICINA DE QUILLABAMBA</t>
  </si>
  <si>
    <t>CENTENO CATALAN BLASCO ANTONIO</t>
  </si>
  <si>
    <t>ESTRADA DE LA CRUZ MAYRA ESTEFANIA</t>
  </si>
  <si>
    <t>CONTRATACIÓN DEL SERVICIO DE DESARROLLO CREATIVO PARA PIEZAS INFORMATIVAS PARA DIFUSIÓN EN TIK TOK</t>
  </si>
  <si>
    <t>FINA IMAGEN PRODUCCIONES SOCIEDAD ANONIMACERRADA</t>
  </si>
  <si>
    <t>CONTRATACIÓN DEL SERVICIO DE REALIZACIÓN DE PROGRAMA INFORMATIVO (NOTICIERO) PARA ORIENTACIÓN AL CIUDADANO.</t>
  </si>
  <si>
    <t>GRUPO RED MEDIA EIRL</t>
  </si>
  <si>
    <t>BROTES VERDES PERU S.A.C.</t>
  </si>
  <si>
    <t>INSCRIPCIÓN DE 24 COLABORADORES EN EL CURSO DE "ENERGÍAS RENOVABLES Y ALMACENAMIENTO DE ENERGÍA"</t>
  </si>
  <si>
    <t>PCIER</t>
  </si>
  <si>
    <t>CONTRATACIÓN DE SUSCRIPCIÓN A UNA PLATAFORMA DE APRENDIZAJE PARA LA UNIVERSIDAD CORPORATIVA</t>
  </si>
  <si>
    <t>E-LEARNING SOLUCIONES S.A.C.</t>
  </si>
  <si>
    <t>CONTRATACIÓN DEL SERVICIO DE CONSULTORÍA PARA UN ESTUDIO CONCEPTUAL DE SISTEMA DE RESPALDO QUE ASEGURE EL ABASTECIMIENTO DE GAS NATURAL LICUADO (GNL) DE LAS CONCESIONES SUR Y NORTE DE NUESTRO PAIS</t>
  </si>
  <si>
    <t>CONSULTORIA ALLINYAY S.A.C.</t>
  </si>
  <si>
    <t>CONTRATACIÓN DEL SERVICIO DE CONTROL Y ASEGURAMIENTO DE CALIDAD A LOS COMPONENTES DEL BACK OFFICE DE OSINERGMIN</t>
  </si>
  <si>
    <t>QUALITY &amp; DEVELOPMENT SOFTWARE S.A.C.</t>
  </si>
  <si>
    <t>CONTRATACIÓN DEL SERVICIO PARA LA IMPLEMENTACIÓN DEL MÓDULO DE FISCALIZACIÓN DEL SIFAR</t>
  </si>
  <si>
    <t>CONTRATACIÓN DEL SERVICIO DE CONSULTORÍA PARA LA REVISION, OBSERVACION Y VERIFICACIÓN TÉCNICA DEL RESULTADO DE LA MIGRACIÓN DE LOS SISTEMAS DE CONTROL DE PROCESOS EN LA PLANTA DE FRACCIONAMIENTO DE PISCO</t>
  </si>
  <si>
    <t>AC3 CONSULTORES EMPRESA INDIVIDUAL DERESPONSABILIDAD LIMITADA</t>
  </si>
  <si>
    <t>CONTRATACIÓN DEL SERVICIO DE CONSULTORÍA PARA VERIFICAR EL ESTADO ACTUAL DEL REVESTIMIENTO DE LAS TUBERIAS RECIBIDAS POR EL ADMINISTRADOR EN EL MARCO DEL DECRETO DE URGENCIA N° 001-2017</t>
  </si>
  <si>
    <t xml:space="preserve">JJCH INGENIEROS S.A.C. - JJCHI S.A.C.
</t>
  </si>
  <si>
    <t>SERVICIO DE ELABORACIÓN Y ACTUALIZACIÓN DE EXPEDIENTES TÉCNICOS PARA EL TRÁMITE DE INSPECCIÓN TÉCNICA DE SEGURIDAD EN EDIFICACIONES (ITSE) EN 19 LOCALES DE OSINERGMIN A NIVEL NACIONAL.</t>
  </si>
  <si>
    <t>SOLUCIONES INTEGRALES CALESAL E.I.R.L.</t>
  </si>
  <si>
    <t>SERVICIO DE IMPLEMENTACIÓN DE UN PROGRAMA DE FORTALECIMIENTO DE LA SALUD MENTAL COMO ACOMPAÑAMIENTO EN ÉPOCA COVID-19 PARA SEGUIR CONSERVANDO UN ADECUADO CLIMA LABORAL</t>
  </si>
  <si>
    <t>TALENT &amp; WELLNESS CONSULTING SAC</t>
  </si>
  <si>
    <t>SERVICIO DE SUMINISTRO DE COMBUSTIBLE DIESEL PARA LAS UNIDADES VEHICULARES CON LAS QUE CUENTAN EL OSINERGMIN EN LIMA METROPOLITANA.</t>
  </si>
  <si>
    <t>SERVICIO DE TOMA DE EXÁMENES MÉDICOS OCUPACIONALES PARA PERSONAL DE LA REGIÓN LIMA</t>
  </si>
  <si>
    <t>PULSO CORPORACION MEDICA S.R.L.</t>
  </si>
  <si>
    <t>SERVICIO DE MANTENIMIENTO DE EXTINTORES EN SEDES DE OSINERGMIN EN LIMA Y CALLAO</t>
  </si>
  <si>
    <t>INDUSTRIAL PRODEX DELGADO S.A.</t>
  </si>
  <si>
    <t>KMJK S.A.C.</t>
  </si>
  <si>
    <t>CONTRATACIÓN DEL SERVICIO PARA EL REDISEÑO DEL PORTAL WEB DEL
OBSERVATORIO ENERGÉTICO MINERO</t>
  </si>
  <si>
    <t>ATTEGIA T S.A.C.</t>
  </si>
  <si>
    <t>CONTRATACION DE SERVICIO ARRENDAMIENTO OFICINA PASCO</t>
  </si>
  <si>
    <t>GAGO FLORES DE URTEAGA ZENAIDA MARIA</t>
  </si>
  <si>
    <t>SERVICIO DE CONSULTORIA PARA LA DETERMINACION DE LAS INSPECCIONES, PRUEBAS O ENSAYOS EN CAMIONES CISTERNA QUE SE DEDICAN AL TRANSPORTE DE COMBUSTIBLES LIQUIDOS Y OTROS PRODUCTOS DERIVADOS DE LOS HIDROCARBUROS</t>
  </si>
  <si>
    <t>URIBE INGENIEROS E.I.R.L.</t>
  </si>
  <si>
    <t>SERVICIO DE EVALUACIÓN DEL DIAGNÓSTICO DE LAS CONDICIONES OPERATIVAS DEL
SEIN EN LA PLANIFICACIÓN DE LA TRANSMISIÓN DEL SEIN</t>
  </si>
  <si>
    <t>LMS INGENIEROS CONSULTORES E.I.R.L.</t>
  </si>
  <si>
    <t>MITO COURIER S.A.C.</t>
  </si>
  <si>
    <t>SERVICIO  DE  SOPORTE  DE  ACTIVIDADES  CONEXAS  DE  ARRENDAMIENTOS,  GESTIÓN  DE DEPÓSITO Y DEVOLUCIÓN DE GARANTÍAS DE LAS OFICINAS ALQUILADAS A NIVEL NACIONAL, DENTRO  DEL  PROCESO  DE  SERVICIOS  GENERALES  EN  LA  UNIDAD  DE  LOGÍSTICA  DE OSINERGMIN</t>
  </si>
  <si>
    <t>SERVICIO DE GESTIÓN DE PANELES DE CONTROL Y SEGUIMIENTO DE INDICADORES CLAVE DE DESEMPEÑO (KPI) DEL PROCESO DE ADMINISTRACIÓN DE LA FLOTA VEHICULAR DE OSINERGMIN</t>
  </si>
  <si>
    <t>MEGAVOLT INGENIEROS S.A.C</t>
  </si>
  <si>
    <t>CONTRATACIÓN DEL SERVICIO DE MEJORAS A LA SOLUCIÓN DE ANÁLISIS DE REDES SOCIALES</t>
  </si>
  <si>
    <t>INNOVACION TECNOLOGICA Y EMPRESARIAL S.A.C</t>
  </si>
  <si>
    <t>CONTRATACIÓN DEL SERVICIO DE ELABORACIÓN DE LINEAMIENTOS PARA ELABORAR PROTOCOLOS DE PRUEBAS EN TANQUES ENTERRADOS Y TUBERÍAS ASOCIADAS, ANTES DE ENTRAR EN OPERACIÓN</t>
  </si>
  <si>
    <t>GAS OIL INSPECTION S.A.C</t>
  </si>
  <si>
    <t>CONTRATACIÓN DEL SERVICIO DE ACCESO A UNA PLATAFORMA DE EVALUACIÓN PSICOLÓGICA, DE COMPETENCIAS Y TECNICA PARA PROCESOS DE SELECCIÓN</t>
  </si>
  <si>
    <t>MULTITEST RESOURCES S.A.C.</t>
  </si>
  <si>
    <t>CONTRATACIÓN DEL SERVICIO DE VERIFICACIÓN DE CUMPLIMIENTO DE PRECEDENTES DE OBSERVANCIA OBLIGATORIA DE JARU EN LOS EXPEDIENTES DE EXCESIVO CONSUMO-FACTURACIÓN DE LA SALA UNIPERSONAL 02 PRESENTADOS CONTRA LA EMPRESA DISTRIBUIDORA CALIDDA.</t>
  </si>
  <si>
    <t>NUÑEZ CHUMACERO JHONATAN RAUL</t>
  </si>
  <si>
    <t>CONTRATACIÓN DEL SERVICIO DE VERIFICACIÓN DE CUMPLIMIENTO DE PRECEDENTES DE OBSERVANCIA OBLIGATORIA DE JARU EN LOS EXPEDIENTES DE EXCESIVO CONSUMO-FACTURACIÓN DE LA SALA UNIPERSONAL 02 PRESENTADOS CONTRA LAS EMPRESAS DISTRIBUIDORAS HIDRANDINA Y ELECTRO CENTRO S.A.</t>
  </si>
  <si>
    <t>VARGAS SOPLA MARIA CAROLINA</t>
  </si>
  <si>
    <t>SERVICIO DE VERIFICACIÓN DE CUMPLIMIENTO DE PRECEDENTES DE OBSERVANCIA OBLIGATORIA DE JARU EN LOS EXPEDIENTES DE EXCESIVO CONSUMO - FACTURACIÓN DE AMBAS SALAS UNIPERSONALES PRESENTADOS CONTRA LAS EMPRESAS DISTRIBUIDORAS NO MENCIONADAS EN ITEMS ANTERIORES EXCEPTO ENEL</t>
  </si>
  <si>
    <t>CRUZ PRECIADO MARCO ANTONIO</t>
  </si>
  <si>
    <t>SERVICIO DE VERIFICACIÓN DE CUMPLIMIENTO DE PRECEDENTES DE OBSERVANCIA OBLIGATORIA DE JARU EN LOS EXPEDIENTES DE EXCESIVO CONSUMO-FACTURACIÓN DE LA SALA UNIPERSONAL 01 PRESENTADOS CONTRA LAS EMPRESAS DISTRIBUIDORAS HIDRANDINA Y ELECTRO CENTRO S.A.</t>
  </si>
  <si>
    <t>QUIÑONES GUTIERREZ ANGIE DANAI</t>
  </si>
  <si>
    <t>CONTRATACIÓN DEL SERVICIO DE VERIFICACIÓN DE CUMPLIMIENTO DE PRECEDENTES DE OBSERVANCIA OBLIGATORIA DE JARU EN LOS EXPEDIENTES DE EXCESIVO CONSUMO – FACTURACIÓN DE AMBAS SALAS UNIPERSONALES PRESENTADOS CONTRA LAS EMPRESAS DISTRIBUIDORAS LUZ DEL SUR Y ELECTRO NOROESTE S.A.</t>
  </si>
  <si>
    <t>LOPEZ OLULO JOSE ANTONIO</t>
  </si>
  <si>
    <t>CONTRATACIÓN DEL SERVICIO DE VERIFICACIÓN DE CUMPLIMIENTO DE PRECEDENTES DE OBSERVANCIA OBLIGATORIA DE JARU EN LOS EXPEDIENTES DE EXCESIVO CONSUMO-FACTURACIÓN DE LA SALA UNIPERSONAL 01 PRESENTADOS CONTRA LA EMPRESA DISTRIBUIDORA CALIDDA</t>
  </si>
  <si>
    <t>ALBARRAN LOZANO JIM JEYNER</t>
  </si>
  <si>
    <t>CONTRATACIÓN DEL SERVICIO DE CONSULTORÍA PARA EL ANÁLISIS DE DATOS DINÁMICOS PARA EL MONITOREO DEL CUMPLIMIENTO DE LA SUPERVISIÓN MER</t>
  </si>
  <si>
    <t>CONSULTORIA DE EXPLORACION PETROLERA S.A.C.</t>
  </si>
  <si>
    <t>SERVICIO DE SUMINISTRO DE COMBUSTIBLE GASOHOL 97 PARA LA FLOTA VEHICULAR DE OSINERGMIN EN LIMA METROPOLITANA</t>
  </si>
  <si>
    <t>SERVICIO DE LIMPIEZA PARA LAS OFICINAS DE LA MERCED, HUANCAYO, HUANCAVELICA,HUÁNUCO, TINGO MARÍA Y PASCO</t>
  </si>
  <si>
    <t>ANÁLISIS DEL ASPECTO TÉCNICO-ECONÓMICO DEL SERVICIO DE ALUMBRADO</t>
  </si>
  <si>
    <t>KIEV ASOCIADOS S.A.C.</t>
  </si>
  <si>
    <t>SERVICIO DE LEVANTAMIENTO DE OBSERVACIONES EN ALMACÉN DE VENTANILLA DE OSINERGMIN</t>
  </si>
  <si>
    <t>ANVER INGENIEROS S.A.C.</t>
  </si>
  <si>
    <t>CONSULTORÍA PARA ELABORACIÓN DE SUSTENTO TÉCNICO LEGAL PARA SOLICITUD DE EMISIÓN DE OPINIÓN VINCULANTE DEL MINISTERIO DE VIVIENDA, CONSTRUCCIÓN Y SANEAMIENTO RESPECTO A LA IMPLEMENTACIÓN DE ROCIADORES AUTOMÁTICOS DE LA SEDE CENTRAL DE OSINERGMIN.</t>
  </si>
  <si>
    <t>CONSULTORES ASOCIADOS JEM S.A.C.</t>
  </si>
  <si>
    <t>IMPLEMENTACIÓN DE MEJORAS EN EL PORTAL DE HABILITACIONES DE GAS NATURAL - FLUJO DE COMERCIO</t>
  </si>
  <si>
    <t>SERVICIO DE ARRENDAMIENTO OFICINA DE CAÑETE</t>
  </si>
  <si>
    <t>ESPINOZA IBAÑEZ, MARIA ROSALERA</t>
  </si>
  <si>
    <t>CONTRATACIÓN DEL SERVICIO DE MANTENIMIENTO Y SOPORTE A LOS APLICATIVOS COMERCIALES DE LA DIVISIÓN DE SUPERVISIÓN REGIONAL</t>
  </si>
  <si>
    <t>ANALISIS Y PROPUESTAS DE MEJORA DE CORTO PLAZO EN EL MERCADO DE
COMBUSTIBLES CON IMPLICANCIA EN EL PRECIO AL USUARIO FINAL.</t>
  </si>
  <si>
    <t>CONTRATACIÓN DEL SERVICIO DE IMPLEMENTACIÓN DE TECNOLOGÍA SOLR EN LOS COMPONENTES DE BÚSQUEDA DE INFORMACIÓN</t>
  </si>
  <si>
    <t>SERVICIO DE AUDITORIA DE PRIMER SEGUIMIENTO DEL SIG (CALIDAD, AMBIENTAL Y SEGURIDAD Y SALUD EN EL TRABAJO)</t>
  </si>
  <si>
    <t>AENOR PERU SAC</t>
  </si>
  <si>
    <t>CONTRATACIÓN DE RENOVACIÓN DEL SERVICIO DE SUSCRIPCIÓN DE AUTOCAD</t>
  </si>
  <si>
    <t>SISTEMAS EMPRESARIALES COMPUTARIZADOS SA</t>
  </si>
  <si>
    <t>SERVICIO PARA LA IMPLEMENTACIÓN DEL EXPEDIENTE DE CONTRATACIÓN
ELECTRÓNICO</t>
  </si>
  <si>
    <t>CONTRATACIÓN DEL SERVICIO DE DIFUSIÓN DEL CONCURSO DE HISTORIETAS SOBRE PREVENCIÓN DE ACCIDENTES A TRAVÉS DE LA PLATAFORMA AWESOMEADS DE KIDSCORP</t>
  </si>
  <si>
    <t>RESET COMUNICACIONES S.A.C.</t>
  </si>
  <si>
    <t>CONTRATACIÓN DEL SERVICIO DE SOPORTE Y MANTENIMIENTO DEL SISTEMA CONTRA INCENDIOS DE LOS CENTROS DE DATOS</t>
  </si>
  <si>
    <t>FIRENO S.A.C</t>
  </si>
  <si>
    <t>CONTRATACIÓN DE ELABORACIÓN DE MANUAL PARA EL DESARROLLO LOGÍSTICO DEL VIII FORO MUNDIAL DE REGULACIÓN DE ENERGÍA (WFER)</t>
  </si>
  <si>
    <t>CLASSIS CORP. S.R.L.</t>
  </si>
  <si>
    <t>ESTRATEGIA &amp; ENERGIA E.I.R.L</t>
  </si>
  <si>
    <t>SERVICIO DE SUSCRIPCIÓN DE BIBLIOTECA JURÍDICA PARA LA GERENCIA DE ASESORÍA JURÍDICA</t>
  </si>
  <si>
    <t>PERU INFORMACION LEGAL S.A.C</t>
  </si>
  <si>
    <t>CONTRATACIÓN DEL SERVICIO DE PRODUCCIÓN DE CEREMONIAS DE ANUNCIO DE GANADORES DE LOS CONCURSOS EDUCATIVOS SOBRE EL USO RESPONSABLE DE LA ENERGÍA</t>
  </si>
  <si>
    <t>MOVIMENTS STUDIO S.R.L.</t>
  </si>
  <si>
    <t>CONTRATACION DEL SERVICIO DE GESTIÓN DE LA PLATAFORMA DE MICROSERVICIOS K8S</t>
  </si>
  <si>
    <t>ASSERT SOLUTIONS S.R.L.</t>
  </si>
  <si>
    <t>SERVICIO DE REPARACIÓN Y MANTENIMIENTO CORRECTIVO DE SILLONES GIRATORIOS DE METAL.</t>
  </si>
  <si>
    <t>KASSANDRA SERVICIOS ASOCIADOS E.I.R.L.</t>
  </si>
  <si>
    <t>SERVICIO DE REORDENAMIENTO Y ASEGURAMIENTO DE BIENES EN EL ALMACEN DE VENTANILLA</t>
  </si>
  <si>
    <t>CONTRATACIÓN DEL SERVICIO DE RE ORDENAMIENTO, LIMPIEZA Y RE EMPAQUETADO DE BIENES COMISADOS POR OSINERGMIN A ESTABLECIMIENTOS INFORMALES DE COMBUSTIBLES QUE SE ENCUENTRAN EN EL LOCAL DE OSINERGMIN EN VENTANILLA</t>
  </si>
  <si>
    <t>GLIESE INVERSIONES S.A.C.</t>
  </si>
  <si>
    <t>CONTRATACIÓN DE UN ESTUDIO DE ABOGADOS QUE BRINDE SERVICIOS DE DEFENSA LEGAL DURANTE EL PROCESO JUDICIAL SOBRE INDEMNIZACIÓN</t>
  </si>
  <si>
    <t>VIDAL, QUINO &amp; POLACK SCRL</t>
  </si>
  <si>
    <t>CONTRATACIÓN DEL SERVICIO DE CONSULTORÍA PARA LA REVISIÓN, EVALUACIÓN Y PROPUESTA DE REFORMA DE LAS EMPRESAS DE DISTRIBUCIÓN ELÉCTRICA DEL ESTADO</t>
  </si>
  <si>
    <t>CONTRATACIÓN DEL SERVICIO DE DIFUSIÓN DEL CONCURSO DE HISTORIETAS SOBRE PREVENCIÓN DE ACCIDENTES A TRAVÉS DE TV PERÚ</t>
  </si>
  <si>
    <t>INS.NAC.DE RADIO Y TEL.DEL PERU IRTP.</t>
  </si>
  <si>
    <t>UNIVERSIDAD CONTINENTAL SOCIEDAD ANONIMA CERRADA</t>
  </si>
  <si>
    <t>CONTRATACIÓN DEL SERVICIO DE IMPLEMENTACIÓN DE PROTOTIPOS PARA EL REDISEÑO DE LA APLICACIÓN FACILITO</t>
  </si>
  <si>
    <t>CREATIVE LAB PERU S.A.C.</t>
  </si>
  <si>
    <t>CONTRATACIÓN DEL SERVICIO DE SUSCRIPCIÓN DE LICENCIAS DE DISEÑO GRÁFICO</t>
  </si>
  <si>
    <t>FALCON SYSTEMS S.A.C.</t>
  </si>
  <si>
    <t>CONTRATACIÓN DEL SERVICIO PARA LA IMPLEMENTACIÓN DE REPORTES GERENCIALES DEL SIAF-RP PARA DISPOSITIVOS MÓVILES Y WEB</t>
  </si>
  <si>
    <t>FORTALECIMIENTO DE CAPACIDADES CORPORATIVAS E.I.R.L.</t>
  </si>
  <si>
    <t>CONTRATACIÓN DEL SERVICIO DE ANÁLISIS DE INFORMACIÓN REPUTACIONAL EN MEDIOS DE COMUNICACIÓN – AÑO 2021</t>
  </si>
  <si>
    <t>ENLACE COMUNICACION INTEGRAL SOCIEDAD COMERCIALDE RESPONSABILIDAD LIMITADA</t>
  </si>
  <si>
    <t>SERVICIO DE MANTENIMIENTO DEL SISTEMA DE CONVERSIÓN DE GNV PARA 17
UNIDADES DE LA FLOTA VEHICULAR DE OSINERGMIN EN LIMA. PLAZO DEL SERVICIO SERA DE 1095 DIAS.</t>
  </si>
  <si>
    <t>PERFORMANCE AUTOMOTRIZ GROUP SAC</t>
  </si>
  <si>
    <t>CONTRATACIÓN DE UN ESTUDIO DE ABOGADOS QUE BRINDE SERVICIOS DE DEFENSA LEGAL DURANTE EL PROCESO ARBITRAL SEGUIDO ANTE EL CENTRO DE ARBITRAJE DE LA CÁMARA DE COMERCIO DE LIMA</t>
  </si>
  <si>
    <t>LEON BARANDIARAN, MONTOYA &amp; DEL CARPIO ABOGADOS S. CIVIL R.L.</t>
  </si>
  <si>
    <t>SERVICIO DE INSPECCIÓN DEL SISTEMA GESTOR DOCUMENTAL Y ESTADO DE CONSERVACIÓN DEL ACERVO DOCUMENTARIO FÍSICO Y DIGITAL RECIBIDO EN EL MARCO DEL DECRETO DE URGENCIA N° 001-2017.</t>
  </si>
  <si>
    <t>GESTION DOCUMENTAL CERESP S.A.C.</t>
  </si>
  <si>
    <t>CONTRATACION DE SERVICIO DE DEFENSA LEGAL PARA SERVIDORES DE OSINERGMIN, APROBADA CON RESOLCION N°76-2021-OS/PRES PARA JESUS MANUEL SAMANEZ BILBAO</t>
  </si>
  <si>
    <t>ORREGO SANCHEZ JOSE HUMBERTO</t>
  </si>
  <si>
    <t>SERVICIO DE MANTENIMIENTO CORRECTIVO VEHICULAR PARA LA UNIDAD EGW-292 ASIGNADA A LA OFICINA REGIONAL DE MOQUEGUA.</t>
  </si>
  <si>
    <t>SUR WAGEN S.A.C.</t>
  </si>
  <si>
    <t>CONTRATACION DE SERVICIO DE DEFENSA LEGAL PARA SERVIDORES DE OSINERGMIN, APROBADA CON RESOLCION N°77-2021-OS/PRES PARA MAYRA SHERA PALACIOS CAIRAMPOMA</t>
  </si>
  <si>
    <t>SOTO MEDINA LUIS EDUARDO</t>
  </si>
  <si>
    <t>GO DIGITAL PERU S.A.C</t>
  </si>
  <si>
    <t>SERVICIO DE LABORATORIO DE EXPERENCIA DE USUARIO PARA PORTAL DE EMPRESAS</t>
  </si>
  <si>
    <t>SERVICIO DE CONSULTORÍA PARA LA ELABORACIÓN DE UN SISTEMA DE MANEJO DE CRISIS Y ATENCIÓN DE EMERGENCIAS EN LAS ACTIVIDADES DE ENERGÍA Y MINERÍA DEL OSINERGMIN.</t>
  </si>
  <si>
    <t>SERVICIO DE DICTADO DEL SEMINARIO "LIDERAZGO COMUNICACIONAL"</t>
  </si>
  <si>
    <t>UNIVERSIDAD DE PIURA</t>
  </si>
  <si>
    <t>CONTRATACIÓN DEL SERVICIO DE RENOVACIÓN DE SUSCRIPCIÓN AL RED HAT LINUX</t>
  </si>
  <si>
    <t>SERVICIO PARA EL POSICIONAMIENTO E INVOLUCRAMIENTO EN EL PLAN
ESTRATÉGICO INSTITUCIONAL 2021-2025 CON LOS COLABORADORES DE OSINERGMIN</t>
  </si>
  <si>
    <t>STATO S.A.C.</t>
  </si>
  <si>
    <t>CONTRATACION DEL SERVICIO DE RENOVACION DEL SOPORTE Y MANTENIMIENTO A LA
LICENCIA DE LA PLATAFORMA ULTIMUS ADAPTIVE BPM SUITE (2022)</t>
  </si>
  <si>
    <t>BCTS CONSULTING S.A.</t>
  </si>
  <si>
    <t>SERVICIO COURIER NACIONAL CORRESPONDENCIA Y NOTIFICACIONES</t>
  </si>
  <si>
    <t>GRUPO CASTRO HNOS S.A.C.</t>
  </si>
  <si>
    <t>SERVICIO DE SOPORTE TECNICO PARA EQUIPOS DE PRUEBA RÁPIDA EMPLEADOS EN EL CONTROL DE CALIDAD DE COMBUSTIBLES</t>
  </si>
  <si>
    <t>CASQUERO ARANDA, CESAR AUGUSTO</t>
  </si>
  <si>
    <t>CONTRATACIÓN DEL SERVICIO DE CONSULTORÍA PARA LA REVISIÓN, EVALUACIÓN Y PROPUESTA DE MEJORA DEL SERVICIO ELÉCTRICO</t>
  </si>
  <si>
    <t>CVR CONSULTING S.R.L.</t>
  </si>
  <si>
    <t>CONTRATACIÓN DEL SERVICIO PARA ADECUACION Y PERFECCIONAMIENTO DE LOS REPORTES DE CIERRE MENSUAL DE SANCIONES</t>
  </si>
  <si>
    <t>CONTRATACIÓN DEL SERVICIO DE SOPORTE PARA LA EJECUCIÓN DE UNA HACKATHON EN OSINERGMIN</t>
  </si>
  <si>
    <t>VINATEA Y TOYAMA ABOG.SOC.CIVIL DE R.L.</t>
  </si>
  <si>
    <t>CONTRATACIÓN DEL SERVICIO DE CREACIÓN DE GIF Y HTML ANIMADOS PARA DIFUSIÓN DE INFORMACIÓN DEL SECTOR ENERGÍA Y MINERÍA</t>
  </si>
  <si>
    <t>GESTO CONSULTORES M &amp; P S.A.C.</t>
  </si>
  <si>
    <t>ACONCAGUA INGENIERIA S.A.C.</t>
  </si>
  <si>
    <t>UNIVERSIDAD PERUANA DE CIENCIAS APLICADAS</t>
  </si>
  <si>
    <t>GALA FILMS GR S.A.C.</t>
  </si>
  <si>
    <t>CONTRATACIÓN DEL SERVICIO DE SUSCRIPCIÓN A UN SISTEMA DE PROTECCIÓN DE DATOS CON TECNOLOGÍA BLOCKCHAIN PARA EL FORTALECIMIENTO DEL SISTEMA DE REGISTRO DE PRECIOS DE LOS AGENTES COMERCIALIZADORES DE HIDROCARBUROS LÍQUIDOS Y GLP</t>
  </si>
  <si>
    <t>THOMAS SIGNE DE PERU S.A</t>
  </si>
  <si>
    <t>CONTRATACIÓN DEL SERVICIO DE CONSULTORÍA PARA LA REVISIÓN, OBSERVACIÓN Y VERIFICACIÓN TÉCNICA DEL RESULTADO DE LA MIGRACIÓN DEL SISTEMA DE PARADA DE SEGURIDAD (SSS) Y UPGRADE DEL SISTEMA DE CONTROL DE PROCESOS EN LA PLANTA DE SEPARACIÓN DE GAS NATUR</t>
  </si>
  <si>
    <t>3R INGENIERIA S.A.C.</t>
  </si>
  <si>
    <t>CONTRATACIÓN DEL SERVICIO DE ELABORACIÓN DE KITS DE SEGURIDAD PARA DIFUSIÓN DE CAMPAÑA DE ORIENTACIÓN SOBRE SEGURIDAD EN EL HOGAR</t>
  </si>
  <si>
    <t>G Y G IMPRESORES S.A.C.</t>
  </si>
  <si>
    <t>CONTRATACIÓN DEL SERVICIO DE DIFUSIÓN PUBLICITARIA DE ORIENTACIÓN AL CIUDADANO DE LA CAMPAÑA "SEGURIDAD EN EL HOGAR" EN RADIO HUANCAYO</t>
  </si>
  <si>
    <t>RADIODIFUSORA HUANCAYO S.A.</t>
  </si>
  <si>
    <t>CONTRATACIÓN DEL SERVICIO DE DIFUSIÓN PUBLICITARIA DE ORIENTACIÓN AL
CIUDADANO DE LA CAMPAÑA "SEGURIDAD EN EL HOGAR" EN RADIO MELODIA</t>
  </si>
  <si>
    <t>RADIO MELODIA S.A.</t>
  </si>
  <si>
    <t>APOYO EN LA REVISIÓN DE ASPECTOS TÉCNICOS DE DISEÑO, COSTOS Y
PRESUPUESTOS DE OBRAS CIVILES DE LOS MÓDULOS ESTÁNDARES DE INVERSIÓN</t>
  </si>
  <si>
    <t>GEOGLOBE INGENIERIA Y CONSTRUCCION S.A.C.</t>
  </si>
  <si>
    <t>CONTRATACIÓN DEL SERVICIO DE DIFUSIÓN PUBLICITARIA DE ORIENTACIÓN AL CIUDADANO DE LA CAMPAÑA "SEGURIDAD EN EL HOGAR" EN RADIO NOVA</t>
  </si>
  <si>
    <t>NOR PERUANA DE TELECOMUNICACIONES S.A</t>
  </si>
  <si>
    <t>CONTRATACIÓN DE UN ESTUDIO DE ABOGADOS QUE BRINDE EL SERVICIO DE ASESORIA LEGAL SOBRE LA POSIBILIDAD DE IMPLEMENTAR LA GRABACIÓN DE ENTREVISTAS EN LOS PROCESOS DE SELECCIÓN DE PERSONAL DE OSINERGMIN</t>
  </si>
  <si>
    <t>ESTUDIO ECHECOPAR S.R.L.</t>
  </si>
  <si>
    <t>CONTRATACIÓN DEL SERVICIO DE ELABORACIÓN DE ANIMACIONES E INTERACCIONES DE CUENTOS E HISTORIETAS EN PÁGINA DE DIFUSIÓN DE MATERIALES EDUCATIVOS</t>
  </si>
  <si>
    <t>CONTRATACIÓN DEL SERVICIO DE ANÁLISIS TRIBUTARIO SOBRE EL RECONOCIMIENTO A LAS EMPRESAS ELÉCTRICAS QUE PRESTAN SERVICIO ELÉCTRICO EN ZONAS DE AMAZONÍA, DEL IGV POR LAS INVERSIONES EN TRANSMISIÓN ELÉCTRICA, DENTRO DEL PROCESO DE RESTRUCTURACIÓN DE LA BASE DE DATOS DE MÓDULOS ESTÁNDARES</t>
  </si>
  <si>
    <t>EGA ASESORES SOCIEDAD CIVIL DE RESPONSABILIDAD LIMITADA</t>
  </si>
  <si>
    <t>SERVICIO DE APOYO OPERATIVO EN LABORES EN LABORES DE GESTIÓN DOCUMENTARIA Y ARCHIVO</t>
  </si>
  <si>
    <t>LEO ALAGON FERNANDO RONY</t>
  </si>
  <si>
    <t>CONTRATACION DEL SERVICIO PARA IMPLEMENTAR EL PILOTO DE MICROSOFT DYNAMICS MARKETING PARA MEJORAR LAS CAPACITACIONES VIRTUALES</t>
  </si>
  <si>
    <t>CONTROLES EMPRESARIALES PERU S.A.C. - COEM SAC</t>
  </si>
  <si>
    <t>CONTRATACIÓN DEL SERVICIO DE SOPORTE PARA LA CONTINUIDAD DE LAS OPERACIONES TECNOLÓGICAS CON EL ENFOQUE DE SEGURIDAD DIGITAL</t>
  </si>
  <si>
    <t>KUNAK CONSULTING S.A.C.</t>
  </si>
  <si>
    <t>CONTRATACIÓN EL SERVICIO DE DIFUSIÓN DE PUBLICIDAD EN TWITTER PARA EL
PROGRAMA DE BECAS OSINERGMIN Y LA HACKATHON</t>
  </si>
  <si>
    <t>INTERNET MEDIA SERVICES PERU SRL</t>
  </si>
  <si>
    <t>SUSCRIPCIÓN A ESTANDARES INTERNACIONALES</t>
  </si>
  <si>
    <t>ADMINISTRACION DE EMPRESAS LIBRERIA EDITORIAL SAC</t>
  </si>
  <si>
    <t>CONTRATACIÓN EL SERVICIO DE DIFUSIÓN DE PUBLICIDAD EN LINKEDIN PARA EL PROGRAMA DE BECAS OSINERGMIN Y LA HACKATHON</t>
  </si>
  <si>
    <t>RED MAS PERU SOCIEDAD ANONIMA CERRADA</t>
  </si>
  <si>
    <t>CONTRATACIÓN EL SERVICIO DE DIFUSIÓN DE PUBLICIDAD EN YOUTUBE SOBRE LA CONVOCATORIA PARA LA HACKATHON OSINERGMIN</t>
  </si>
  <si>
    <t>PRODIAL COMUNICACION INTEGRAL S.A.C.</t>
  </si>
  <si>
    <t>CONTRATACIÓN EL SERVICIO DE DIFUSIÓN DE PUBLICIDAD EN FACEBOOK SOBRE LA CONVOCATORIA PARA LA HACKATHON OSINERGMIN</t>
  </si>
  <si>
    <t>CONTRATACIÓN DEL SERVICIO DE DIFUSIÓN DE PUBLICIDAD EN LA RED DE GOOGLE DISPLAY SOBRE LA CONVOCATORIA PARA LA HACKATHON OSINERGMIN</t>
  </si>
  <si>
    <t>MARKETING BOUTIQUE SOCIEDAD ANONIMA CERRADA - MBSAC</t>
  </si>
  <si>
    <t>CONTRATACIÓN DEL SERVICIO PARA LA CONSOLIDACIÓN Y ACTUALIZACIÓN DE LAS CARPETAS TÉCNICAS DE LOS PROYECTOS DE GENERACIÓN Y TRANSMISIÓN ELÉCTRICA EN ETAPA DE ESTUDIOS (ANTEPROYECTOS), CONSTRUCCIÓN Y OPERACIÓN</t>
  </si>
  <si>
    <t>IRF INGENIERIA Y CONSULTORIA EMPRESA INDIVIDUAL DERESPONSABILIDAD LIMITADA</t>
  </si>
  <si>
    <t>CONTRATACIÓN DEL SERVICIO DE MEJORAS AL SITE DE RECURSOS INTEGRADOS DE OSINERGMIN</t>
  </si>
  <si>
    <t>VISION IT E.I.R.L</t>
  </si>
  <si>
    <t>CONTRATACIÓN DEL SERVICIO DE GENERACIÓN DE PLANTILLAS Y REGISTROS PARA LA EJECUCIÓN Y SEGUIMIENTO DE LA VERIFICACIÓN SUBSIGUIENTE</t>
  </si>
  <si>
    <t>CONTRATACIÓN DEL SERVICIO DEDIFUSIÓN DE PUBLICIDAD PROGRAMÁTICA A TRAVÉS DE LA AD TECH SUNMEDIA PARA LA CONVOCATORIA DEL PROGRAMA DE BECAS OSINERGMIN Y LA HACKATHON</t>
  </si>
  <si>
    <t>SUNMEDIA PERU SAC</t>
  </si>
  <si>
    <t>CONTRATACIÓN LA CONTRATACIÓN DEL SERVICIO DE DIFUSIÓN PUBLICITARIA DE ORIENTACIÓN AL CIUDADANO DE LA CAMPAÑA SEGURIDAD EN EL HOGAR, EN RADIO MERCADO FANTÁSTICA</t>
  </si>
  <si>
    <t>MERCADO MEDIA CONSULTING E.I.R.L</t>
  </si>
  <si>
    <t>NORCES S.A.C.</t>
  </si>
  <si>
    <t>SERVICIO PARA LA MIGRACIÓN DE EXPEDIENTES DE COBRANZA COACTIVA AL
REPOSITORIO DIGITAL DE ARCHIVO.</t>
  </si>
  <si>
    <t>DOMAIN CONSULTING S.A.C.</t>
  </si>
  <si>
    <t>SERVICIO DE RETIRO DE ELEMENTOS DECORATIVOS Y BRAZOS METÁLICOS DE PARTE SUPERIOR DE FACHADA FRONTAL DE SEDE CENTRAL</t>
  </si>
  <si>
    <t>CONTRATACION DEL SERVICIO DE CONSULTORIA PARA REVISION DE ESTUDIOS DE
NATURALIZACION HIDROLOGICA 2020</t>
  </si>
  <si>
    <t>SISTEMAS, AGUA &amp; ENERGIA S.A.</t>
  </si>
  <si>
    <t>SERVICIO DE MANTENIMIENTO CORRECTIVO DE COBERTURAS LIVIANAS Y
HABILITACIÓN DE ACCESO CON REUBICACIÓN DE MAMPARA DE VIDRIO TEMPLADO EN SEDE GRT.</t>
  </si>
  <si>
    <t>E &amp; M PROYECTOS INDUSTRIALES S.A.C.</t>
  </si>
  <si>
    <t>LATINA MEDIA S.A.</t>
  </si>
  <si>
    <t>CONTRATACIÓN EL SERVICIO DE DIFUSIÓN DE PUBLICIDAD EN INSTAGRAM PARA EL PROGRAMA DE BECAS OSINERGMIN</t>
  </si>
  <si>
    <t>CONTRATACIÓN DEL SERVICIO DE ACTUALIZACIÓN DEL MANUAL DE IDENTIDAD
 DE OSINERGMIN</t>
  </si>
  <si>
    <t>DREIZACK S.R.LTDA.</t>
  </si>
  <si>
    <t>CONTRATACIÓN DEL SERVICIO DEDIFUSIÓN EN MEDIOS DIGITALES DE AMÉRICA SOBRE EL PROGRAMA DE BECAS Y CAMPAÑA SEGURIDAD EN EL HOGAR</t>
  </si>
  <si>
    <t>CIA PERUANA DE RADIODIFUSIÓN S.A.</t>
  </si>
  <si>
    <t>CONTRATACIÓN DEL SERVICIO DE EVALUACIÓN DE HISTORIETAS Y JURADO CALIFICADOR DEL CONCURSO ESCOLAR SOBRE PREVENCIÓN DE ACCIDENTES ELÉCTRICOS</t>
  </si>
  <si>
    <t>INGENIA 360 E.I.R.L.</t>
  </si>
  <si>
    <t>CONTRATACIÓN DE UN ESTUDIO DE ABOGADOS PARA QUE EVALÚE LA SITUACIÓN DEL CONTRATO DE LOCACIÓN DE SERVICIOS N° 066-2017 "CONTRATACIÓN DIRECTA DEL ADMINISTRADOR EN EL MARCO DEL DECRETO DE URGENCIA N° 001- 2017”</t>
  </si>
  <si>
    <t>ESTUDIO RUBIO LEGUIA NORMAND Y ASOCIADOS S. CIVIL DE R.L.</t>
  </si>
  <si>
    <t>CONSULTORES SUPERVISORES Y ASESORES NACIONALES S.A.C.</t>
  </si>
  <si>
    <t>CONTRATACIÓN DEL SERVICIO DE DIFUSIÓN DE PUBLICIDAD EN LA RED DE EKN SOBRE EL PROGRAMA DE BECAS Y CAMPAÑA SEGURIDAD EN EL HOGAR</t>
  </si>
  <si>
    <t>EKN PERU S.A.C.</t>
  </si>
  <si>
    <t>CONTRATACIÓN DEL SERVICIO DE AUDIORELATOS DE CUENTOS E HISTORIETAS Y MATERIAL DIDÁCTICO PARA USUARIOS CON DISCAPACIDAD VISUAL</t>
  </si>
  <si>
    <t>IN DIGITAL PERU S.A.C.</t>
  </si>
  <si>
    <t>CONTRATACIÓN DEL SERVICIO DE ELABORACIÓN DE FOLLETOS INFORMATIVOS E HISTORIETA EN SISTEMA BRAILLE</t>
  </si>
  <si>
    <t>GENIA GLOBAL S.A.C.</t>
  </si>
  <si>
    <t>SERVICIO DE MODELO DE REGISTRO DE CAMPO PARA FACTURACIÓN</t>
  </si>
  <si>
    <t>GEO EDUCATIONAL EXPERTISE S.R.L</t>
  </si>
  <si>
    <t>SERVICIO DE REVISIÓN Y GESTIÓN DE INFORMACIÓN EN EL PROYECTO DE
SISTEMATIZACIÓN DE TRANSMISIÓN Y REVISIÓN EN LA VALORIZACIÓN DE ELEM
ENTOS DE LOS SST y SCT.</t>
  </si>
  <si>
    <t>SERVICIO DE DICTADO DEL CURSO DE "INSPECCIÓN DE INSTALACIONES ELÉCTRICAS CON DRONES"</t>
  </si>
  <si>
    <t>AEROCAM SERVICIOS S.A.C.</t>
  </si>
  <si>
    <t>SERVICIO DE SEGURIDAD Y VIGILANCIA OFICINA DE JAEN</t>
  </si>
  <si>
    <t>SERVICIO DE REVISIÓN DEL ESTUDIO DE  DETERMINACIÓN DEL CVNC DE LA
CENTRAL TÉRMICA IQUITOS NUEVA.
PLAZO:120 DIAS.</t>
  </si>
  <si>
    <t xml:space="preserve"> LUIS FERNANDO MORENO FIGUEROA E.I.R.L.</t>
  </si>
  <si>
    <t>CONTRATACIÓN DE UN ESTUDIO DE ABOGADOS QUE BRINDE SERVICIOS DE ASESORÍA LABORAL Y ASISTENCIA LEGAL DURANTE LA NEGOCIACIÓN COLECTIVA CON EL SINDICATO DE EMPLEADOS DE OSINERGMIN (SIEP-OSINERGMIN) SOBRE EL PLIEGO DE RECLAMOS 2022-2023</t>
  </si>
  <si>
    <t>SERVICIO DE SEGURIDAD Y VIGILANCIA OFICINA DE YURIMAGUAS</t>
  </si>
  <si>
    <t>TACTICA DE SEGURIDAD S.A.C.</t>
  </si>
  <si>
    <t>CONTRATACIÓN DEL SERVICIO DE MONTAJE Y DESMONTAJE DEL "PROYECTO DE ENERGÍA RENOVABLE ENCIENDE TU NAVIDAD"</t>
  </si>
  <si>
    <t>CONSTRUCTORA E. GONZALES S.A.C.</t>
  </si>
  <si>
    <t>CONTRATACIÓN DEL SERVICIO DE ACTIVIDADES NAVIDEÑAS DE INTEGRACIÓN ENTRE PADRES E HIJOS</t>
  </si>
  <si>
    <t>US INTERNATIONAL DREAMS S.A.C.</t>
  </si>
  <si>
    <t>EMPRESAS Y NEGOCIOS LF CONSULTING E.I.R.L. - EMNELFCO E.I.R.L.</t>
  </si>
  <si>
    <t>CONTRATACION DEL SERVICIO DE DIAGNOSTICO PARA LA DEPURACIÓN Y SINCERAMIENTO CONTABLE COMO PARTE DEL PROCESO DE ADOPCIÓN DE ESTÁNDARES INTERNACIONALES DE CONTABILIDAD EN EL SECTOR PUBLICO NICS</t>
  </si>
  <si>
    <t>CONSORCIO CONTACOM S.A.C.</t>
  </si>
  <si>
    <t>SERVICIO DE SOPORTE PARA LA REVISIÓN Y GESTIÓN DE ACTAS DE ALTAS Y
BAJAS REFERIDAS A LOS SST y SCT</t>
  </si>
  <si>
    <t>CONTRATACIÓN DEL SERVICIO DE MANTENIMIENTO, SUMINISTRO E INSTALACIÓN DE EQUIPOS MECÁNICOS, ELÉCTRICOS Y ELECTRÓNICOS PARA GENERACIÓN DE ENERGÍAS RENOVABLES</t>
  </si>
  <si>
    <t>ARQUINIGO Y TORRES INGENIEROS S.A.C.</t>
  </si>
  <si>
    <t>SERVICIO DE PINTADO PUERTAS DE MADERA, FACHADA E INTERIORES DE LAS OFICINAS DE LORETO Y YURIMAGUAS DE OSINERGMIN.</t>
  </si>
  <si>
    <t>SOTO GOMEZ ROCIO AMPARITO</t>
  </si>
  <si>
    <t>SERVICIO DE CONSULTORÍA PARA ESTABLECER LOS CRITERIOS TÉCNICOS PARA LA ELABORACIÓN DE ESTUDIOS DE RIESGOS EN ESTABLECIMIENTOS DE GNV Y PROPONER SU CONTENIDO, CONSIDERANDO EL ART. 54° DEL D.S. Nº 016-2021-EM</t>
  </si>
  <si>
    <t>SERVICIO DE GESTIÓN Y PROCESAMIENTO DE ENTES DE INFORMACIÓN DEL REPOSITORIO CENTRAL DE LA GERENCIA DE SUPERVISIÓN MINERA</t>
  </si>
  <si>
    <t>GEOMATICA INTEGRACIONES Y SERVICIOS CORPORATIVOS S.A.C.</t>
  </si>
  <si>
    <t>CONTRATACIÓN DEL SERVICIO DE MONITOREO DIARIO DE NOTICIAS PUBLICADAS EN MEDIOS DE COMUNICACIÓN PERIODÍSTICOS DE ALCANCE NACIONAL – PERIODO 2022</t>
  </si>
  <si>
    <t>IMEDIA COMUNICACIONES, SAC</t>
  </si>
  <si>
    <t>SERVICIO DE ELABORACIÓN DE HERRAMIENTAS METODOLÓGICAS PARA EL PROCESO DE SERVICIOS GENERALES EN LA UNIDAD DE LOGÍSTICA DE OSINERGMIN</t>
  </si>
  <si>
    <t>PROYECTOS E INVERSIONES SAN MIGUEL S.A.C</t>
  </si>
  <si>
    <t>CONTRATACIÓN DE UN ESTUDIO DE ABOGADOS QUE BRINDE SERVICIOS DE DEFENSA LEGAL DURANTE PROCESO JUDICIAL DE INDEMNIZACIÓN # PROCESO JUDICIAL # EXPEDIENTE 218-2021</t>
  </si>
  <si>
    <t>CONTRATACION DE SUSCRIPCION AL SISTEMA PERUANO DE INFORMACIÓN JURÍDICA – SPIJ</t>
  </si>
  <si>
    <t>MINISTERIO DE JUSTICIA Y DERECHOS HUMANOS</t>
  </si>
  <si>
    <t/>
  </si>
  <si>
    <t>CONTRATACIÓN EL SERVICIO DE DIFUSIÓN DE COMUNICADO EN LOS DIARIOS TROME Y EL COMERCIO REFERIDO AL MÓDULO DE PÓLIZAS DE SEGUROS</t>
  </si>
  <si>
    <t>CONTRATACIÓN DEL SERVICIO DE ELABORACIÓN DE REPORTE ELECTRÓNICO DE RADIO Y TELEVISIÓN REGIONAL – PERIODO 2022</t>
  </si>
  <si>
    <t>EMISORAS CRUZ DEL PERU S.A.</t>
  </si>
  <si>
    <t>CONTRATACIÓN DEL SERVICIO DE ACTIVIDADES DE VERANO VIRTUALES LÚDICAS Y EDUCATIVAS DE INTEGRACIÓN ENTRE PADRES E HIJOS</t>
  </si>
  <si>
    <t>INVERSIONES ZENBU S.A.C.</t>
  </si>
  <si>
    <t>CONTRATACIÓN DEL SERVICIO DE ELABORACIÓN DE MATERIALES LÚDICOS Y EDUCATIVOS PARA TALLERES VIRTUALES</t>
  </si>
  <si>
    <t>RODAS VENEGAS RAUL FERNANDO</t>
  </si>
  <si>
    <t>CONTRATACIÓN DEL SERVICIO DE RENOVACIÓN DEL SOPORTE Y MANTENIMIENTO DE SOFTWARE ESPECIALIZADO EN ANÁLISIS ESTRUCTURAL DEL MACIZO ROCOSO</t>
  </si>
  <si>
    <t>SERVICIO PARA  LA DETERMINACIÓN DEL MONTO ESPECÍFICO PERIODO 2022-2023</t>
  </si>
  <si>
    <t>CONTRATACIÓN DEL SERVICIO DE IMPLEMENTACIÓN DE INTEROPERABILIDAD DE SERVICIOS CON ASBANC Y SUNARP, Y OPTIMIZACIÓN DE SERVICIOS DE AUDITORIA</t>
  </si>
  <si>
    <t>CONTRATACIÓN DEL SERVICIO DE REGISTRO DE INFORMACIÓN EN EL SISTEMA INTEGRADO DE GESTIÓN</t>
  </si>
  <si>
    <t>J &amp; J INCAR S.A.C.</t>
  </si>
  <si>
    <t>CONTRATACION DEL SERVICIO DE MEJORA AL SISTEMA DE INVENTARIOS DE ACTIVOS DE LA GSTI</t>
  </si>
  <si>
    <t>CONTRATACIÓN DEL SERVICIO DE DIRECCIONAMIENTO DE MENSAJES DE TEXTO DE LOS SISTEMAS DEL OSINERGMIN</t>
  </si>
  <si>
    <t>CLICKLAB E.I.R.L</t>
  </si>
  <si>
    <t>CONTRATACION SERVICIO DE ARRENDAMIENTO LOCAL LIMA NORTE</t>
  </si>
  <si>
    <t>LOVATON VILLENA GIOVANNA</t>
  </si>
  <si>
    <t>CONTRATACIÓN SERVICIO ARRENDAMIENTO OFICINA REGIONAL DE ANCASH</t>
  </si>
  <si>
    <t>SALAS CUADROS, JULIO CELEDONIO</t>
  </si>
  <si>
    <t>SERVICIO DE AUDITORIA DE RECERTIFICACIÓN DE CARTAS DE SERVICIO, CDS</t>
  </si>
  <si>
    <t>INTER LOGISTICS PERU S.A.C</t>
  </si>
  <si>
    <t>CONTRATAR UN SERVICIO PARA EL APOYO OPERATIVO EN EL ENCAJADO, REGISTRO Y ENTREGA DEL ACERVO DOCUMENTARIO DE LOS ARCHIVOS DE GESTIÓN UBICADOS EN LA SEDE CENTRAL DEL OSINERGMIN HACIA EL ARCHIVO CENTRAL DEL OSINERGMIN</t>
  </si>
  <si>
    <t>GONZALES SEQUEIROS JOSE LUIS</t>
  </si>
  <si>
    <t>CONTRATACIÓN DEL SERVICIO DE SEGUROS</t>
  </si>
  <si>
    <t>01-2022-OSINERGMIN-2</t>
  </si>
  <si>
    <t>PACIFICO COMPAÑIA DE SEGUROS Y REASEGUROS - 20332970411</t>
  </si>
  <si>
    <t>CONTRATACION DEL SERVICIO DE REVISIÓN DE LOS ESTUDIOS DE COSTOS VAD FIJACIÓN 2022-2026 -ITEM 4</t>
  </si>
  <si>
    <t>02-2022-OSINERGMIN-1</t>
  </si>
  <si>
    <t>CONTRATACION DEL SERVICIO DE MENSAJERIA MOTORIZADA</t>
  </si>
  <si>
    <t>03-2022-OSINERGMIN-1</t>
  </si>
  <si>
    <t>APOYO Y SERVICIOS PROFESIONALES S.A.C. - 20524480850</t>
  </si>
  <si>
    <t>CONTRATACION DEL SERVICIO PARA EL SOPORTE FUNCIONAL A LOS SISTEMAS BACK OFFICE</t>
  </si>
  <si>
    <t>04-2022-OSINERGMIN-1</t>
  </si>
  <si>
    <t>CONTRATACIÓN DEL SERVICIO DE SOPORTE OPERATIVO, PROCESAMIENTO Y ACTUALIZACIÓN DE LA BASE DE DATOS DE LOS MÓDULOS ESTÁNDARES DE TRANSMISIÓN (SISBDME) COSTOS 2022</t>
  </si>
  <si>
    <t>05-2022-OSINERGMIN-2</t>
  </si>
  <si>
    <t>SOLUCIONES DE INGENIERIA EN ENERGIA Y SISTEMAS E.I.R.L. - 20600287339</t>
  </si>
  <si>
    <t xml:space="preserve">CONTRATACIÓN DEL SERVICIO DE SEGURIDAD Y VIGILANCIA PARA LAS OFICINA DE OSINERGMIN ANCASH </t>
  </si>
  <si>
    <t>06-2022-OSINERGMIN-1</t>
  </si>
  <si>
    <t>J &amp; C SEGURIDAD Y SERVICIOS S.A.C. - 20607469441</t>
  </si>
  <si>
    <t>CONTRATACIÓN DEL SERVICIO DE SEGURIDAD Y VIGILANCIA PARA LAS OFICINA DE OSINERGMIN HUANUCO</t>
  </si>
  <si>
    <t>CR SEGURITY S.R.L. - 20605447920</t>
  </si>
  <si>
    <t>CONTRATACIÓN DEL SERVICIO DE AMPLIACIÓN FUNCIONAL Y SOPORTE DE LA PLATAFORMA DE GESTIÓN DE INFORMACIÓN MINERA, CON ENFOQUE DE USABILIDAD Y EXPERIENCIA DE USUARIO</t>
  </si>
  <si>
    <t>07-2022-OSINERGMIN-1</t>
  </si>
  <si>
    <t xml:space="preserve">CONSORCIO NET-GIS :     GIS CORPORATIVO S.A.C - GISCORP S.A.C          NET CONSULTORES S.A.C  -   CISNEROS CHUNGA DORA       -      20554900829     20515479261     10028562778               </t>
  </si>
  <si>
    <t>CONTRATACION DEL SERVICIO PARA LA REVISION DEL PLAN DE TRANSMISIÓN DEL COES 2023-2032</t>
  </si>
  <si>
    <t>08-2022-OSINERGMIN-1</t>
  </si>
  <si>
    <t>LUCEALRO INGENIEROS S.A.C. - 20606351187</t>
  </si>
  <si>
    <t>CONTRATACION DEL SERVICIO DE CONSULTORIA EN LA SUPERVISION DE LA PLANIFICACION DE LA OPERACION DEL SEIN 2022-2DA CONV.</t>
  </si>
  <si>
    <t>10-2022-OSINERGMIN-2</t>
  </si>
  <si>
    <t>HAMEK INGENIEROS ASOCIADOS S.A.C. - 20536124153</t>
  </si>
  <si>
    <t>CONTRATACION DEL SERVICIO DE SEGUIMIENTO Y CONTROL DE LAS LIQUIDACIONES DE FISCALIZACIÓN Y VALIDACION DE LOS REGISTROS E INCONSISTENCIAS EN EL SISTEMA DE SANCIONES Y MULTAS</t>
  </si>
  <si>
    <t>11-2022-OSINERGMIN-1</t>
  </si>
  <si>
    <t>CONTRATACON DEL SERVICIO DE SOPORTE, PROCESAMIENTO Y VALIDACION DE REGISTROS DE MEDICIONES REPORTADOS EN EL SISTEMA DE REMISION Y PROCESAMIENTO DE INFORMACION EN TRANSMISION (SIRPIT) - AÑO 2022</t>
  </si>
  <si>
    <t>12-2022-OSINERGMIN-1</t>
  </si>
  <si>
    <t>CONTRATACION DE SERVICIO DE PROCESAMIENTO Y ANALISIS DE LA INFORMACIÓN ECONÓMICA AÑOS 2022-2023</t>
  </si>
  <si>
    <t>13-2022-OSINERGMIN-2</t>
  </si>
  <si>
    <t xml:space="preserve">	
INTEGRACION DE BASES</t>
  </si>
  <si>
    <t>CONTRATACIÓN DEL SERVICIO PARA EL DESARROLLO DE UNA PROPUESTA DE POLÍTICA SECTORIAL PARA IMPLEMENTAR LA SUELTA DE ÁREAS EN LA CONCESION DE LIMA Y CALLAO</t>
  </si>
  <si>
    <t>14-2022-OSINERGMIN-1</t>
  </si>
  <si>
    <t>CALIFICACION DE OFERTAS</t>
  </si>
  <si>
    <t>CONTRATACION DE SERVICIO DE PROCESAMIENTO Y ANÁLISIS DE LA INFORMACIÓN COMERCIAL 2022-2023</t>
  </si>
  <si>
    <t>15-2022-OSINERGMIN-1</t>
  </si>
  <si>
    <t>PRESENTACION DE OFERTAS</t>
  </si>
  <si>
    <t>CONTRATACION DEL SERVICIO DE GESTIÓN DE CONVOCATORIA Y REGISTRO DE PARTICIPANTES PARA EL VIII FORO MUNDIAL DE REGULACIÓN DE ENERGÍA (EN ADELANTE VIII WFER) A REALIZARSE EN LA CIUDAD DE LIMA DEL 21 AL 24 DE MARZO DE 2023</t>
  </si>
  <si>
    <t>17-2022-OSINERGMIN-1</t>
  </si>
  <si>
    <t>KMJK S.A.C - 20537198215</t>
  </si>
  <si>
    <t>CONSENTIDO BUENA PRO</t>
  </si>
  <si>
    <t>18-2022-OSINERGMIN-1</t>
  </si>
  <si>
    <t>CONTRATACIÓN DEL SERVICIO DE IMPLEMENTACIÓN, CONFIGURACIÓN E INTEGRACIÓN CON EL MS TEAMS DE OFFICE 365 Y LA SOLUCIÓN DE COMUNICACIONES UNIFICADAS DEL OSINERGMIN</t>
  </si>
  <si>
    <t>21-2022-OSINERGMIN-1</t>
  </si>
  <si>
    <t>FORMULACION DE CONSULTAS Y OBSERVACIONES</t>
  </si>
  <si>
    <t>CONTRATACIÓN DEL SERVICIO DE NOTIFICACIONES Y MENSAJERÍA A NIVEL NACIONAL</t>
  </si>
  <si>
    <t>28-2020-OSINERGMIN-5</t>
  </si>
  <si>
    <t>MITO COURIER S.A.C. - 20524674891</t>
  </si>
  <si>
    <t>17-2021-OSINERGMIN-3</t>
  </si>
  <si>
    <t>SAMA OCUPACIONAL E.I.R.L. - 20602250807</t>
  </si>
  <si>
    <t>ADQUISICION DE SOPORTE PARA LAPTOP Y REPOSAPIÉS</t>
  </si>
  <si>
    <t>24-2021-OSINERGMIN-3</t>
  </si>
  <si>
    <t>CONTRATACION DEL SERVICIO DE ENCUESTA RESIDENCIAL DE CONSUMO Y USOS DE ENERGIA (ERCUE)</t>
  </si>
  <si>
    <t>31-2021-OSINERGMIN-3</t>
  </si>
  <si>
    <t>ANALITIK - ASOCIACIÓN BENÉFICA PRISMA :    -ANALITIK INVESTIGACION Y CONSULTORIA S.A.C.  /  ASOCIACION BENEFICA PRISMA -  20605105115 / 20156178889</t>
  </si>
  <si>
    <t>CONTRATACIÓN DEL SERVICIO PARA LA DETERMINACION DE COSTOS DE INSTALACIONES RESIDENCIALES DE GAS NATURAL</t>
  </si>
  <si>
    <t>36-2021-OSINERGMIN-3</t>
  </si>
  <si>
    <t>CONTRATACIÓN DEL SERVICIO DE ENSAYOS DE LABORATORIO PARA EL CONTROL DE CALIDAD DE HIDROCARBUROS, BIOCOMBUSTIBLES Y SUS MEZCLAS - 1 - ANÁLISIS DE SOLVENTES, BIOCOMBUSTIBLES, COMBUSTIBLES LÍQUIDOS Y SUS MEZCLAS CON BIOCOMBUSTIBLES</t>
  </si>
  <si>
    <t>48-2021-OSINERGMIN-2</t>
  </si>
  <si>
    <t>INTERTEK TESTING SERVICES PERU S.A - 20106498386</t>
  </si>
  <si>
    <t>CONTRATACIÓN DEL SERVICIO DE ENSAYOS DE LABORATORIO PARA EL CONTROL DE CALIDAD DE HIDROCARBUROS, BIOCOMBUSTIBLES Y SUS MEZCLAS -2 - ANÁLISIS DE COMBUSTIBLES DE AVIACIÓN</t>
  </si>
  <si>
    <t>CONTRATACIÓN DEL SERVICIO DE ENSAYOS DE LABORATORIO PARA EL CONTROL DE CALIDAD DE HIDROCARBUROS, BIOCOMBUSTIBLES Y SUS MEZCLAS - 3 - ANÁLISIS DE GAS LICUADO DE PETRÓLEO (GLP)</t>
  </si>
  <si>
    <t> MARINE CONSULTANTS S.A.C. - 20207844072</t>
  </si>
  <si>
    <t>CONTRATACION DE SERVICIO DE ALMACENAMIENTO Y CUSTODIA DEL ACERVO DOCUMENTAL DEL OSINERGMIN</t>
  </si>
  <si>
    <t>IRON MOUNTAIN PERU S.A. - 20390724919</t>
  </si>
  <si>
    <t>CONTRATACION DEL SEGURIDAD Y VIGILANCIA PARA LAS OFICINAS DE OSINERGMIN LIMA Y CALLAO</t>
  </si>
  <si>
    <t>05-2022-OSINERGMIN-1</t>
  </si>
  <si>
    <t xml:space="preserve"> PROTECCION Y RESGUARDO S A - 20100717124</t>
  </si>
  <si>
    <t>SERVICIO DE MANTENIMIENTO DE EQUIPOS DE FUERZA EN SEDES DE OSINERGMIN A NIVEL NACIONAL</t>
  </si>
  <si>
    <t>CONSORCIO ELECTRO NOR PERU SAC-ELECTRO DIESEL NOR ORIENTE SRL-JAVIER ENRIQUE TAVARA CIEZA :  -ELECTRO DIESEL NOR ORIENTE SRL     - ELECTRO NOR PERU S.A.C.  - ELENORP S.A.C.   -TAVARA CIEZA JAVIER ENRIQUE - 20483838663  / 20601371384   / 10413152556</t>
  </si>
  <si>
    <t>CONTRATACIÓN DE SERVICIO DE RENOVACIÓN DEL SOPORTE TÉCNICO, MANTENIMIENTO Y GARANTÍA DE LA CENTRAL TELEFÓNICA DE OSINERGMIN</t>
  </si>
  <si>
    <t>ADEXUS PERU SA</t>
  </si>
  <si>
    <t xml:space="preserve">	
CONTRATACION DEL SERVICIO DE LIMPIEZA PARA LAS OFICINAS DE OSINERGMIN - PROVINCIAS</t>
  </si>
  <si>
    <t>09-2022-OSINERGMIN-1</t>
  </si>
  <si>
    <t xml:space="preserve"> TODO EVENTOS SAC - 20486484013</t>
  </si>
  <si>
    <t>CONTRATACIÓN DEL SERVICIO DE SOPORTE Y MANTENIMIENTO DE LICENCIAS DE SOFTWARE PARA EL ERP SAP</t>
  </si>
  <si>
    <t>10-2022-OSINERGMIN-1</t>
  </si>
  <si>
    <t>CONTRATACION SERVICIO DE PRODUCCIÓN PARA LA REALIZACIÓN DE VIII FORO MUNDIAL DE REGULACIÓN DE ENERGÍA VIII WFER)</t>
  </si>
  <si>
    <t>CONTRATACIÓN DE SERVICIO DE SOPORTE Y MANTENIMIENTO DE SERVIDORES</t>
  </si>
  <si>
    <t>CONTRATACIÓN DEL SERVICIO DE RECLUTAMIENTO Y SELECCIÓN DE PERSONAL</t>
  </si>
  <si>
    <t>13-2022-OSINERGMIN-1</t>
  </si>
  <si>
    <t>REGISTRO DE PARTICIPANTES</t>
  </si>
  <si>
    <t>CONTRATACIÓN DEL SERVICIO DE SOPORTE TÉCNICO DE LICENCIAS ORACLE</t>
  </si>
  <si>
    <t>01-2022-OSINERGMIN-1</t>
  </si>
  <si>
    <t>SISTEMAS ORACLE DEL PERU S.R.L. - 20182246078</t>
  </si>
  <si>
    <t>CONTRATACION DEL SERVICIO DE DEFENSA LEGAL PARA SERVIDORES DE OSINERGMIN</t>
  </si>
  <si>
    <t>ESTUDIO BRIONES ABOGADOS E.I.R.L. - 20392980076</t>
  </si>
  <si>
    <t>CONTRATACIÓN DEL SERVICIO PARA REALIZACIÓN DEL SEMINARIO INTERNACIONAL: APLICACIÓN DE LA GUÍA DE LA CDA CON ELEMENTOS DE SEGURIDAD DE PRESAS RELACIONADOS A PRESAS MINERAS</t>
  </si>
  <si>
    <t>CAMARA DE COMERCIO CANADA PERU - 20297857836</t>
  </si>
  <si>
    <t>CONTRATACIÓN DEL SERVICIO DE ANÁLISIS DE FALLA DEL PLEM DE LA INFRAESTRUCTURA SUBMARINA DEL TERMINAL 2 DE LA REFINERÍA LA PAMPILLA</t>
  </si>
  <si>
    <t>ACONCAGUA INGENIERIA S.A.C.- 20606979305</t>
  </si>
  <si>
    <t>CONTRATACION DEL SERVICIO DE ARRENDAMIENTO PARA LA OFICINA REGIONAL DE LIMA NORTE</t>
  </si>
  <si>
    <t xml:space="preserve"> LOVATON VILLENA GIOVANNA - 10106898257</t>
  </si>
  <si>
    <t>CONTRATACIÓN SERVICIO ARRENDAMIENTO OFICINA CHOTA</t>
  </si>
  <si>
    <t>REYES VASQUEZ CLARA ISABEL - 10178196222</t>
  </si>
  <si>
    <t>CONTRATACION DEL SERVICIO DE MANTENIMIENTO DE ASCENSORES</t>
  </si>
  <si>
    <t>CONTRATACION DEL SERVICIO DE ARRENDAMIENTO PARA LA OFICINA REGIONAL DE PIURA</t>
  </si>
  <si>
    <t>AHJ INVERSIONES SOCIEDAD ANONIMA CERRADA - AHJ INVERSIONES S.A.C. - 20514724467</t>
  </si>
  <si>
    <t>CONTRATACIÓN SERVICIO ARRENDAMIENTO OFICINA REGIONAL LAMBAYEQUE</t>
  </si>
  <si>
    <t>GONZALEZ ROMERO CESAR ESTANISLAO - 10432557206</t>
  </si>
  <si>
    <t>VIDAL, QUINO &amp; POLACK SOCIEDAD CIVIL DE RESPONSABILIDAD LIMITADA - 20106831654</t>
  </si>
  <si>
    <t>CONTRATACION DEL SERVICIO DE DEFENSA LEGAL PARA EX SERVIDOR DE OSINERGMIN SEGUN RESOLUCIÓN DE PRESIDENCIA DEL CONSEJO DIRECTIVO N° 54-2022-OS/PRES</t>
  </si>
  <si>
    <t>HIDALGO OYOLA JOSE WALTER JHAIR - 10717824704</t>
  </si>
  <si>
    <t>CONTRATACIÓN SERVICIO ARRENDAMIENTO OFICINA REGIONAL LORETO</t>
  </si>
  <si>
    <t>CHISTAMA PEREIRA EDITH - 10052653482</t>
  </si>
  <si>
    <t>CONTRATACIÓN SERVICIO ARRENDAMIENTO OFICINA REGIONAL MOQUEGUA</t>
  </si>
  <si>
    <t>YUFRA CHAMBILLA GRICELDA EUGENIA - 10044115447</t>
  </si>
  <si>
    <t>CONTRATACION DEL SERVICIO DE ARRENDAMIENTO PARA LA OFICINA REGIONAL DE UCAYALI</t>
  </si>
  <si>
    <t>PORTOCARRERO VDA DE VELASQUEZ JUANA DE JESUS - 10010227424</t>
  </si>
  <si>
    <t>16-2022-OSINERGMIN-1</t>
  </si>
  <si>
    <t>CONTRATACION DEL SERVICIO PARA RENOVAR SUSCRIPCION AL PLATTS METAL DAILY BASIC SERVICE - 2022</t>
  </si>
  <si>
    <t>CONTRATACION DEL SERVICIO PARA RENOVAR SUSCRIPCION AL PLATTS METAL DAILY BASIC SERVICE - 2022 - L0000005155</t>
  </si>
  <si>
    <t>CONTRATACION DEL SERVICIO DE SUSCRIPCIÓN A SOLUCIÓN TECNOLÓGICA PARA EL SEGUIMIENTO DE PROCESOS LEGALES</t>
  </si>
  <si>
    <t>CONTRATACION DEL SERVICIO DE SUSCRIPCIÓN A SOLUCIÓN TECNOLÓGICA PARA EL SEGUIMIENTO DE PROCESOS LEGALES - L0000005187</t>
  </si>
  <si>
    <t>ADQUISICION DE CINTAS DE BACKUP PARA RESGUARDO DE INFORMACIÓN</t>
  </si>
  <si>
    <t>C &amp; S COMPUTERS AND SUPPLIES S.A.C. - 20134137542</t>
  </si>
  <si>
    <t>ADQUISICION DE COMPUTADORAS PORTATILES ESTACION DE TRABAJO PARA MANEJO DE DRONES DE LA DSE (CEAM)</t>
  </si>
  <si>
    <t>CONECTA RETAIL S.A</t>
  </si>
  <si>
    <t>ADQUISICION DE IMPRESORAS LASER</t>
  </si>
  <si>
    <t>ADQUISICIÓN DE ESCÁNERES DE DOCUMENTOS</t>
  </si>
  <si>
    <t>GRUPO VENTURA PERU S.A.C.</t>
  </si>
  <si>
    <t>ADQUISICION DE SUMINISTROS PARA IMPRESORA</t>
  </si>
  <si>
    <t>ADQUISICION DE TOKEN CRIPTOGRÁFICO</t>
  </si>
  <si>
    <t>ADQUISICIÓN DE COMPUTADORAS PORTATILES ITEM I Y ITEM II</t>
  </si>
  <si>
    <t>OK COMPUTER EIRL</t>
  </si>
  <si>
    <t>ADQUISICIÓN DE PANTALLA INTERACTIVA GCRI</t>
  </si>
  <si>
    <t>SOROBAN S.A.</t>
  </si>
  <si>
    <t>ADQUISICION DE MATERIAL PAD POR ACUERDO MARCO</t>
  </si>
  <si>
    <t>ADQUISICIÓN DE ESCANERS</t>
  </si>
  <si>
    <t>ADQUISICIÓN DE PUNTOS DE ACCESOS INALÁMBRICOS</t>
  </si>
  <si>
    <t>ADEXUS PERU S.A</t>
  </si>
  <si>
    <t>COMPRA DE EQUIPOS DE PROTECCION PERSONAL PARA CAMPAÑAS DE SUPERVISION DE LA GERENCIA DE SUPERVISIÓN MINERA</t>
  </si>
  <si>
    <t>IMPORTACIONES CARDENAS S.R.LTDA.</t>
  </si>
  <si>
    <t xml:space="preserve"> ADQUISICIÓN DE DISCOS DE ESTADO SOLIDO</t>
  </si>
  <si>
    <t>SUMINISTRO DE AGUA PURIFICADA EN BIDONES</t>
  </si>
  <si>
    <t>ADQUISICIÓN DE EQUIPOS DE PROTECCIÓN RESPIRATORIA COVID-19 PARA LOS COLABORADORES DE OSINERGMIN</t>
  </si>
  <si>
    <t>R &amp; G SEGURIDAD E HIGIENE INDUSTRIAL S.A.C.</t>
  </si>
  <si>
    <t>PEDERZOLI PACHECO LILIANA AMPARO</t>
  </si>
  <si>
    <t>SERVICIO DE IMPLEMENTACIÓN DE UN PROGRAMA DE FORTALECIMIENTO DE LA SALUD MENTAL COMO ACOMPAÑAMIENTO EN ÉPOCA COVID-19 Y TRABAJO REMOTO PARA PROMOVER UN ADECUADO CLIMA LABORAL 2022</t>
  </si>
  <si>
    <t>CONTRATACION DE CONSULTORIA PARA BRINDAR SERVICIOS DE INSPECCIÓN ESPECIALIZADA DE LOS COMPONENTES DE LA INFRAESTRUCTURA SUBMARINA DEL TERMINAL 2 DE RELAPASAA</t>
  </si>
  <si>
    <t>TECNOLOGIA TOTAL SAC</t>
  </si>
  <si>
    <t>SERVICIO DE ELABORACIÓN DE REPORTES DEL ESTADO DE CUMPLIMIENTO DEL PROGRAMA DE INTEGRIDAD DE EJECUCIÓN 2022</t>
  </si>
  <si>
    <t>VASMOL S.A.C</t>
  </si>
  <si>
    <t>CONTRATACIÓN DEL SERVICIO DE ORIENTACIÓN EN CENTROS DE VACUNACIÓN EN LIMA  METROPOLITANA.</t>
  </si>
  <si>
    <t>SERVICIO DE ARBITRAJE LABORAL INTEGRANDO EL TRIBUNAL ARBITRAL EN LA NEGOCIACIÓN COLECTIVA CON EL SINDICATO DE EMPLEADOS DEL ORGANISMO SUPERVISOR DE LA INVERSIÓN EN ENERGÍA Y MINERÍA SIEP-OSINERGMIN – PLIEGO DE RECLAMOS CORRESPONDIENTE AL PERIODO 2022-2023”</t>
  </si>
  <si>
    <t>VARELA BOHORQUEZ ANTONIO FERNANDO</t>
  </si>
  <si>
    <t>CONTRATACIÓN DE POLIZA DE SEGURO VIDA LEY</t>
  </si>
  <si>
    <t>PROTECTA S.A. COMPAÑIA DE SEGUROS</t>
  </si>
  <si>
    <t>CONTRATACION DE POLIZA DE SEGURO DE ASISTENCIA MEDICA - FORMACIÓN LABORAL</t>
  </si>
  <si>
    <t>MAPFRE PERU CIA. DE SEGUROS Y REASEGUROS</t>
  </si>
  <si>
    <t>CONTRATACIÓN DEL SERVICIO DE CONSULTORÍA PARA LA EVALUACIÓN DE CAUSAS DE FALLO EN EL TURBOCOMPRESOR REFRIGERANTE MIXTO (MR) DE LA PLANTA DE LICUEFACCIÓN DE GAS NATURAL</t>
  </si>
  <si>
    <t>SERVICIO DE EVALUACION Y VALIDACIÓN DE RESULTADOS DE LOS ENSAYOS REALIZADOS CON EQUIPOS DE PRUEBA RAPIDA</t>
  </si>
  <si>
    <t>DEVELOPMENT GROUP CONSULTING S.A.C.</t>
  </si>
  <si>
    <t>CONTRATACION DEL SERVICIO DE ANÁLISIS PARA IDENTIFICACIÓN DE CONTINGENCIAS TÉCNICAS TRIBUTARIAS EN LOS EXPEDIENTES CONTENCIOSOS Y NO CONTENCIOSOS RELACIONADOS CON EL APORTE POR REGULACIÓN DE LA UNIDAD DE ADMINISTRACIÓN TRIBUTARIA Y GESTION DE COBRANZA</t>
  </si>
  <si>
    <t>CONSULTORIA Y SERVICIOS EN HIDROCARBUROS Y MINERIA S.A.C.</t>
  </si>
  <si>
    <t>SERVICIO DE SUPERVISION DE LA EJECUCIÓN DE CONSULTORÍAS PARA EL ANALISIS TÉCNICO Y ECONÓMICO DE MEJORAS DE LA SEDE PRINCIPAL DE OSINERGMIN</t>
  </si>
  <si>
    <t>MAGUIÑA RODRIGUEZ PAUL STEVE</t>
  </si>
  <si>
    <t>CONTRATACIÓN DE UN ESTUDIO DE ABOGADOS PARA QUE EVALÚE Y ACLARE CUESTIONES REFERIDAS A LA FISCALIZACIÓN DEL PLAN DE CONTIGENCIAS DE REFINERÍA LA PAMPILLA S.A.A.</t>
  </si>
  <si>
    <t>CONSULTORÍA PARA ELABORACIÓN DE PROYECTO DE TÉRMINOS DE REFERENCIA PARA EJECUCIÓN DEL REEMPLAZO DEL SISTEMA DE UTILIZACIÓN Y CABLE ALIMENTADOR DE BAJA TENSIÓN EN LA SEDE CENTRAL DE OSINERGMIN, Y SOPORTE TÉCNICO EN LA ETAPA DE ABSOLUCIÓN DE CONSULTAS Y OBSERVACIONES DEL PROCEDIMIENTO DE SELECCIÓN RESPECTIVO.</t>
  </si>
  <si>
    <t>INGENIEROS CONSULTORES EN ENERGIA Y TECNOLOGIA SAC</t>
  </si>
  <si>
    <t>VISUAL SOFT SAC</t>
  </si>
  <si>
    <t>CONTRATACIÓN EL SERVICIO DE EDICIÓN AUDIOVISUAL PARA DIFUSIÓN EN PLATAFORMAS DE COMUNICACIÓN</t>
  </si>
  <si>
    <t>SERVICIO DE INSTALACIÓN DE PISO PORCELANATO EN LA SEDE DE OSINERGMIN UBICADA EN SAN JUAN DE LURIGANCHO</t>
  </si>
  <si>
    <t>ELABORACIÓN DE PROPUESTA DE PROCEDIMIENTO DE TRASLADO DE COSTOS DE SUMINISTRO Y TRANSPORTE DE GAS NATURAL DE ACUERDO AL REGLAMENTO DE DISTRIBUCIÓN</t>
  </si>
  <si>
    <t>CONTRATACIÓN DEL SERVICIO DE SOPORTE Y MANTENIMIENTO A LA INFRAESTRUCTURA DE CAPA MEDIA WEBLOGIC DE OSINERGMIN</t>
  </si>
  <si>
    <t>SERVICIO DE SEGURIDAD Y VIGILANCIA HUÁNUCO</t>
  </si>
  <si>
    <t>JOSEPHSUR S.R.L.</t>
  </si>
  <si>
    <t>CONTRATACIÓN DE CONSULTA LEGAL ESPECIALIZADA QUE EVALÚE ASPECTOS JURÍDICOS EN EL MARCO DE UN DEBIDO PROCEDIMIENTO ADMINISTRATIVO DISCIPLINARIO</t>
  </si>
  <si>
    <t>CONTRATACIÓN DEL SERVICIO DE MONITOREO DE IMPLEMENTACIÓN DE BUENAS PRÁCTICAS EN REDES SOCIALES INSTITUCIONALES</t>
  </si>
  <si>
    <t>CONTRATACIÓN DEL SERVICIO DE SUSCRIPCIÓN A UN APLICATIVO DE GENERACIÓN MASIVA Y ALMACENAMIENTO DE DOCUMENTOS LABORALES ELECTRÓNICOS, FIRMADOS CON CERTIFICADO DIGITAL PARA AGENTE AUTOMATIZADO.</t>
  </si>
  <si>
    <t>CONSULTORÍA PARA EVALUAR LAS RESTRICCIONES TÉCNICAS DE UNIDADES DE GENERACIÓN TURBOGAS DE CICLO SIMPLE QUE OPERAN EN EL SEIN</t>
  </si>
  <si>
    <t>SERVICIO DE INSTALACIÓN DE ALFOMBRAS EN AMBIENTES Y ESCALERAS DEL MEZZANINE DE LA SEDE CENTRAL DE OSINERGMIN.</t>
  </si>
  <si>
    <t>URBANIKA S.A.C.</t>
  </si>
  <si>
    <t>SERVICIO DE SEGURIDAD Y VIGILANCIA ANCASH</t>
  </si>
  <si>
    <t>CONTRATACION DE SERVICIOS NOTARIALES</t>
  </si>
  <si>
    <t>RAMOS RIVAS, RUTH ALESSANDRA</t>
  </si>
  <si>
    <t>SERVICIO DE APOYO OPERATIVO EN GESTIÓN DOCUMENTAL Y ARCHIVO</t>
  </si>
  <si>
    <t>CONDEZO OLARTE BECQUER</t>
  </si>
  <si>
    <t>CONTRATACIÓN DE ARRENDAMIENTO DE LOCAL PARA LA OFICINA REGIONAL DE TUMBES</t>
  </si>
  <si>
    <t>HIDALGO OYOLA JOSE WALTER JHAIR</t>
  </si>
  <si>
    <t>SERVICIO DE CUSTODIA DE EXPEDIENTES</t>
  </si>
  <si>
    <t>IRON MOUNTAIN PERU S.A.</t>
  </si>
  <si>
    <t>CONTRATACIÓN DEL SERVICIO DE ELABORACIÓN DE ARTÍCULOS PROMOCIONALES CON LOGOTIPO INSTITUCIONAL PARA ACTIVIDADES POR EL DÍA MUNDIAL DE LOS DERECHOS DE LOS CONSUMIDORES</t>
  </si>
  <si>
    <t>VERSUS TRADING S.A.C.</t>
  </si>
  <si>
    <t>SHARP TECH S.A.C.</t>
  </si>
  <si>
    <t>EVALUACIÓN ANUAL DE LA METODOLOGÍA DE CÁLCULO DE PRECIOS DE REFERENCIA DE COMBUSTIBLES POR LOS LINEAMIENTOS APROBADOS MEDIANTE LA RESOLUCIÓN DIRECTORAL N° 244-2020-MINEM/DGH</t>
  </si>
  <si>
    <t>ALVA YALTA &amp; PONCE DE LEON ABOGADOS S.CIVIL DE R.L.</t>
  </si>
  <si>
    <t>CONTRATACION DEL SERVICIO DE DEFENSA LEGAL PARA SERVIDORES DE OSINERGMIN - RESOLUCIÓN DE PRESIDENCIA N° 14-2022-OS/PRES</t>
  </si>
  <si>
    <t>VIGNOLO CUEVA, ORLANDO</t>
  </si>
  <si>
    <t>SERVICIO DE SOPORTE EN ELABORACIÓN DE REPORTES SEMANALES DE EJECUCIÓN DEL GASTO, EN SEGUIMIENTO A LA GESTIÓN OPORTUNA QUE FACILITE LA OBTENCIÓN DE CERTIFICADOS ITSE A NIVEL NACIONAL, ASÍ COMO EN GENERACIÓN DE REPORTES DE INTERÉS, DENTRO DEL PROCESO DE SERVICIOS GENERALES EN LA UNIDAD DE LOGÍSTICA DE OSINERGMIN.</t>
  </si>
  <si>
    <t>CONTRATACIÓN DEL SERVICIO DE INTEGRACION ENTRE LA SOLUCION DE VIDEO CONFERENCIA DEL OSINERGMIN Y LA PLATAFORMA MICROSOFT TEAMS</t>
  </si>
  <si>
    <t>SERVICIO DE MANTENIMIENTO CORRECTIVO A SISTEMA DE PUESTA A TIERRA DE LA SEDE CENTRAL DE OSINERGMIN</t>
  </si>
  <si>
    <t>TECNICA INGENIEROS S.R.L</t>
  </si>
  <si>
    <t>CONTRATACIÓN DEL SERVICIO DE SUSCRIPCIÓN DE ACCESO VPN PARA LOS USUARIOS DEL OSINERGMIN</t>
  </si>
  <si>
    <t>SERVICIO DE REEMPLAZO DE SISTEMA ELECTRÓNICO PARA PUERTA PRINCIPAL DE LA SEDE CENTRAL DE OSINERGMIN.</t>
  </si>
  <si>
    <t>MANTENIMIENTO INTEGRAL CONTRATISTAS ASOCIADASSOCIEDAD ANONIMA CERRADA</t>
  </si>
  <si>
    <t>CONTRATACIÓN DEL SERVICIO DE IDENTIFICACIÓN DE EXPEDIENTES SANCIONADORES PARA RECONSTRUCCIÓN Y DE GESTIÓN DE EXPEDIENTES REFERIDOS AL FEPC</t>
  </si>
  <si>
    <t>INNORMA CONSULTORES S.A.C.</t>
  </si>
  <si>
    <t>CONTRATACIÓN DEL SERVICIO PARA MEJORAR EL CONTENIDO DE DATOS OPERATIVOS DEL SISTEMA DE INFORMACIÓN DE SUPERVISIÓN DE CONTRATOS DE LOS PROYECTOS DE GENERACIÓN Y TRANSMISIÓN ELÉCTRICA EN ETAPA DE ESTUDIOS, CONSTRUCCIÓN Y OPERACIÓN</t>
  </si>
  <si>
    <t>LEPSA S.A.C.</t>
  </si>
  <si>
    <t>SERVICIO DE MANTENIMIENTO DE EQUIPOS PARA MUESTREO DE GAS LICUADO DE PETROLEO.</t>
  </si>
  <si>
    <t>CIMEC INGENIEROS S A</t>
  </si>
  <si>
    <t>CONTRATACIÓN DE CONSULTORIA PARA EL ANÁLISIS DE ASPECTOS TÉCNICOS RELACIONADOS CON LA INSTALACIÓN, MANTENIMIENTO E INSPECCIÓN DE SISTEMAS DE PROTECCIÓN CATÓDICA EN SISTEMAS DE TANQUES ENTERRADOS</t>
  </si>
  <si>
    <t>COMPAÑIA INDUSTRIAL SADER E.I.R.L.</t>
  </si>
  <si>
    <t>CHUBB PERU S.A. COMPAÑIA DE SEGUROS Y REASEGUROS</t>
  </si>
  <si>
    <t>CONTRATACIÓN SERVICIO DE PRESERVACIÓN CON INHIBIDOR DE CORROSIÓN DE COMPONENTES DE LA INFRAESTRUCTURA SUBMARINA DEL TERMINAL MULTIBOYAS N°2 DE LA REFINERIA LA PAMPILLA</t>
  </si>
  <si>
    <t>EVALUACIÓN DE CUMPLIMIENTO DE DISPOSICIONES DE CUMPLIMIENTO DE NORMAS MUNICIPALES, PARAMETOS, SEGURIDAD, ZONIFICACIÓN DEL ESTABLECIDAS EN LA DIRECTIVA N° 0003-2021 EF/54.01</t>
  </si>
  <si>
    <t>INST. DE INGENIEROS DE MINAS DEL PERU</t>
  </si>
  <si>
    <t>CONTRATACIÓN DEL SERVICIO DE CONSULTORÍA PARA LA ELABORACIÓN DE UNA GUÍA DE REVISIÓN PARA PLANES DE RESPUESTA DE EMERGENCIA DE LAS PLANTAS DE PROCESAMIENTO DE GAS NATURAL BASADO EN LAS MODIFICACIONES DEL DS Nº 036-2020-EM Y LINEAMIENTOS SEGÚN RD Nº 129-2021-MINEM/DGH (SIGED 202200052037)</t>
  </si>
  <si>
    <t>TAU PLUS CONSULTORES SOCIEDAD COMERCIAL DERESPONSABILIDAD LIMITADA</t>
  </si>
  <si>
    <t>CONTRATACIÓN DEL SERVICIO PARA LA EJECUCIÓN DE ACTIVIDADES OPERATIVAS EN EL PORTAL WEB DE OSINERGMIN</t>
  </si>
  <si>
    <t>SERVICIO DE CONSULTORÍA PARA LA INSPECCIÓN DEL SISTEMA DE PROTECCIÓN CATODICA TEMPORAL DE LA TUBERÍA ENTERRADA QUE SON PARTE DE LOS BIENES DE LA CONCESIÓN DEL PROYECTO "MEJORAS A LA SEGURIDAD ENERGÉTICA DEL PAÍS Y DESARROLLO DEL GASODUCTO SUR PERUANO”</t>
  </si>
  <si>
    <t>CONTRATACIÓN DEL SERVICIO DE RECOPILACIÓN DE INFORMACIÓN Y ANÁLISIS DE DATOS PARA LA ELABORACIÓN DE REPORTES ESTADÍSTICOS DE LAS ACTIVIDADES DE GAS NATURAL DESARROLLADAS EN LA DIVISIÓN DE SUPERVISIÓN DE GAS NATURAL - DSGN</t>
  </si>
  <si>
    <t>ALVAREZ UCHUYA ALDHAIR DAVID</t>
  </si>
  <si>
    <t>SERVICIO DE CONSULTORÍA PARA LA EVALUACIÓN DE LA APLICACIÓN DE LOS ARTÍCULOS 57° Y 86° DE LA LEY DE CONCESIONES ELÉCTRICAS ASOCIADO A LA ACTIVIDAD DE GENERACIÓN ELÉCTRICA</t>
  </si>
  <si>
    <t>M &amp; D CONSULTORES SOCIEDAD COMERCIAL DERESPONSABILIDAD LIMITADA M &amp; D CONSULTORES S.R.L.</t>
  </si>
  <si>
    <t>CONSULTORÍA PARA ANÁLISIS DE LA OPERATIVIDAD CON GENERACIÓN HÍBRIDA EN EL SISTEMA AISLADO IQUITOS</t>
  </si>
  <si>
    <t>WORLD ENERGY ADVISOR E.I.R.L.</t>
  </si>
  <si>
    <t>CONTRATACIÓN SRV ARRENDAMIENTO OFICINA REGIONAL DE UCAYALI</t>
  </si>
  <si>
    <t>PORTOCARRERO VIUDA DE VELASQUEZ, JUANA DE JESÚS</t>
  </si>
  <si>
    <t>RIVERCON. COM S.A.C.</t>
  </si>
  <si>
    <t>SERVICIO DE SOPORTE EN CUMPLIMIENTO A PROGRAMACIÓN DE CONTRATACIONES POR PROCEDIMIENTOS DE SELECCIÓN Y DE ACTIVIDADES DE MANTENIMIENTO A NIVEL NACIONAL, DENTRO DEL PROCESO DE SERVICIOS GENERALES EN LA UNIDAD DE LOGÍSTICA DE OSINERGMIN.</t>
  </si>
  <si>
    <t>CONTRATACIÓN DEL SERVICIO PARA LA ADECUACIÓN DEL FACILITADOR TRANSACCIONAL DE RECAUDACIONES PARA MULTAS PAS Y PAGO DE VALORES</t>
  </si>
  <si>
    <t>SERVICIO DE INSCRIPCIÓN DE 5 COLABORADORES AL PROGRAMA "REGULACIÓN DE MERCADOS ELÉCTRICOS Y DE GAS NATURAL</t>
  </si>
  <si>
    <t>RAYO PUDIENTE S.A.C.</t>
  </si>
  <si>
    <t>CONTRATACIÓN DE LA PÓLIZA DE SEGURO DE ASISTENCIA MÉDICA – FORMACIÓN LABORAL</t>
  </si>
  <si>
    <t>CONTRATACIÓN DEL SERVICIO DE CONCEPTUALIZACIÓN CREATIVA PARA CAMPAÑAS PUBLICITARIAS INSTITUCIONALES</t>
  </si>
  <si>
    <t>ASI COMUNICACION S.A.C.</t>
  </si>
  <si>
    <t>CONTRATACIÓN DE SEGURO COMPLEMENTARIO DE TRABAJO DE RIESGO - PENSIÓN</t>
  </si>
  <si>
    <t>CONTRATACIÓN DEL SERVICIO DE EDICIÓN LITERARIA E ILUSTRACIÓN DE CUENTO E HISTORIETAS GANADORES DE CONCURSOS EDUCATIVOS DE OSINERGMIN</t>
  </si>
  <si>
    <t>CONTRATACIÓN DE LA PÓLIZA DEL SEGURO VIDA LEY.</t>
  </si>
  <si>
    <t>SERVICIO DE REALIZACIÓN DE ACTIVIDAD DE INTEGRACIÓN Y RECONOCIMIENTO PARA LAS COLABORADORAS DE OSINERGMIN EN SU ROL DE MADRES</t>
  </si>
  <si>
    <t>CULS PG E.I.R.L.</t>
  </si>
  <si>
    <t>SERVICIO PARA LA ELABORACIÓN DE PODCASTS PARA ORIENTACIÓN A  LA CIUDADANÍA</t>
  </si>
  <si>
    <t>R &amp; C HOLDING SOCIEDAD COMERCIAL DE RESPONSABILIDADLIMITADA - R &amp; C HOLDING S.R.L.</t>
  </si>
  <si>
    <t>SERVICIO DE DICTADO DEL CURSO "CALIDAD Y CULTURA DE SERVICIO DE ATENCIÓN AL CIUDADANO Y CARTAS DE SERVICIO".</t>
  </si>
  <si>
    <t>TÜV RHEINLAND PERU S.A.C.</t>
  </si>
  <si>
    <t>SERVICIO DE TRANSMISION POR STREAMING AUDIENCIAS PUBLICAS Y EVENTOS DE REGULACION # PERIODO 2022</t>
  </si>
  <si>
    <t>CONSULTORÍA PARA LA INSPECCIÓN DE UNIONES SOLDADAS DE LOS BIENES DE LA CONCESIÓN DEL PROYECTO "MEJORAS A LA SEGURIDAD ENERGÉTICA DEL PAÍS Y DESARROLLO DEL GASODUCTO SUR PERUANO#. SIGED 202200079957</t>
  </si>
  <si>
    <t>ARRENDAMIENTO OR PIURA</t>
  </si>
  <si>
    <t>AHJ INVERSIONES SOCIEDAD ANONIMA CERRADA - AHJINVERSIONES S.A.C.</t>
  </si>
  <si>
    <t>SERVICIO DE PRESENTADOR Y MODERADOR EN AUDIENCIAS PUBLICAS Y EVENTOS VIRTUALES-PERIODO 2022</t>
  </si>
  <si>
    <t>VELAZCO CASTRO, TOMAS MARCOS JESUS</t>
  </si>
  <si>
    <t>CONTRATACIÓN DEL SERVICIO DE ARRENDAMIENTO DE LOCAL PARA LA OFICINA DE ILO EN LA REGIÓN MOQUEGUA.</t>
  </si>
  <si>
    <t>CHOQUE GONZALES JULIO FACUNDO</t>
  </si>
  <si>
    <t>CONTRATACIÓN DEL SERVICIO DE AUTOMATIZACIÓN DE PROCESOS DE RESOLUCIÓN DE INCIDENTES CON POWER AUTOMATE</t>
  </si>
  <si>
    <t>AVALORA AMERICA S.A.C</t>
  </si>
  <si>
    <t>CONTRATACIÓN DEL SERVICIO DE ELABORACIÓN DE IDEA CREATIVA Y ARQUITECTURA DE PÁGINA WEB DEL VIII FORO MUNDIAL DE REGULACIÓN DE ENERGÍA (WFER).</t>
  </si>
  <si>
    <t>CONTRATACIÓN DEL SERVICIO DE CONSULTORÍA PARA LA ACTUALIZACIÓN DE LAS PROYECCIONES DE DEMANDA PARA EL PROCESO DE MODIFICACIÓN DEL PLAN DE INVERSIONES DE TRANSMISIÓN 2021 - 2025</t>
  </si>
  <si>
    <t>CORPORACION CIFAEN ASOCIADOS S.A.C.</t>
  </si>
  <si>
    <t>CONTRATACIÓN DEL SERVICIO DE COMPROBACIÓN DE DOCUMENTOS PARA ACUERDOS Y ELABORACIÓN DE FORMATOS</t>
  </si>
  <si>
    <t>CONTRATACIÓN DEL SERVICIO DE ASISTENCIA EN LA ELABORACIÓN DE FORMATOS, SEGUIMIENTO Y REVISIÓN DE DOCUMENTOS DE GESTIÓN DE EMPRESAS SUPERVISORAS</t>
  </si>
  <si>
    <t>CONTRATACIÓN DEL SERVICIO DE GRABACIÓN, EDICIÓN Y POSTPRODUCCIÓN DE PIEZAS PUBLICITARIAS PARA CAMPAÑA DE DIFUSIÓN</t>
  </si>
  <si>
    <t>CUADRO 24 S.A.C.</t>
  </si>
  <si>
    <t>CONSULTORÍA PARA LA DETERMINACIÓN DE PROYECTOS DE TRANSMISIÓN POR CONFIABILIDAD Y ANÁLISIS DE PROPUESTAS PARA LAS ÁREAS DE DEMANDA 8, 12 Y 13</t>
  </si>
  <si>
    <t>SERVICIO DE ELABORACIÓN DE MATERIALES INSTITUCIONALES DE DIFUSIÓN INTERNA</t>
  </si>
  <si>
    <t>CONTRATACIÓN DE ARRENDAMIENTO DE LOCAL PARA LA OFICINA DE ANDAHUAYLAS</t>
  </si>
  <si>
    <t>CORONADO BERROCAL, GUILLERMO</t>
  </si>
  <si>
    <t>CONTRATACIÓN DE ARRENDAMIENTO DE LOCAL PARA LA OFICINA DE JULIACA EN LA REGIÓN PUNO</t>
  </si>
  <si>
    <t>ZAPANA CALISAYA LIDIA HERMELINDA</t>
  </si>
  <si>
    <t>CONTRATACIÓN DE UN ESTUDIO DE ABOGADOS QUE BRINDE EL SERVICIO DE PATROCINIO DE LA ORDEN DE INSPECCIÓN N° 340-2022 Y POSTERIOR PROCEDIMIENTO ADMINISTRATIVO SANCIONADOR ANTE LA SUNAFIL</t>
  </si>
  <si>
    <t>CONTRATACIÓN DEL SERVICIO DE CONEXIÓN REMOTA DE DATOS</t>
  </si>
  <si>
    <t>ENTEL  PERU S.A.</t>
  </si>
  <si>
    <t>CONTRATACION DEL SERVICIO DE PRODUCCIÓN DEL TEATRO EDUCATIVO PARA LA COMUNIDAD DIGITAL DE OSINERGMIN</t>
  </si>
  <si>
    <t>ASOCIACION CULTURAL TEATROVIVO</t>
  </si>
  <si>
    <t>CONTRATACION DEL SERVICIO PARA ANÁLISIS DEL RECURSO DE RECONSIDERACIÓN DE GENRENT CONTRA LA RESOLUCIÓN N° 57-2022-OS/CD</t>
  </si>
  <si>
    <t>SERVICIO DE SOPORTE DE DETERMINACIÓN Y CÁLCULO DE METROS CUADRADOS PARA ESPACIOS DE TRABAJO DE NUEVA SEDE DE OSINERGMIN</t>
  </si>
  <si>
    <t>OFICINAS INTEGRALES EIRL</t>
  </si>
  <si>
    <t>LEMONTECH S A</t>
  </si>
  <si>
    <t>CONTRATACIÓN DE ARRENDAMIENTO DE LOCAL PARA LA OFICINA DE YURIMAGUAS EN LA REGIÓN LORETO</t>
  </si>
  <si>
    <t>SERVICIO DE REALIZACIÓN DE ACTIVIDAD DE INTEGRACIÓN Y RECONOCIMIENTO PARA LOS COLABORADORES DE OSINERGMIN EN SU ROL DE PADRES</t>
  </si>
  <si>
    <t>SERVICIO DE GESTIÓN DE BASE DE DATOS, MODELAMIENTO, ANÁLISIS Y VISUALIZACIÓN DE INFORMACIÓN RELEVANTE MEDIANTE OBJETOS VISUALES E INTERACTIVOS EN POWER BI DENTRO DEL PROCESO DE ADMINISTRACIÓN DE LA FLOTA VEHICULAR DEL OSINERGMIN</t>
  </si>
  <si>
    <t>CONTRATACIÓN DEL SERVICIO DE ARRENDAMIENTO PARA LA OFICINA REGIONAL DE LAMBAYEQUE</t>
  </si>
  <si>
    <t>GONZALEZ ROMERO CESAR ESTANISLAO</t>
  </si>
  <si>
    <t>SERVICIO DE SOPORTE EN CUMPLIMIENTO DE LA PROGRAMACIÓN Y EJECUCIÓN DE PAGOS DE ARRENDAMIENTOS, SERVICIOS PÚBLICOS Y ARBITRIOS DE LAS OFICINAS ALQUILADAS, DENTRO DEL PROCESO DE SERVICIOS GENERALES EN LA UNIDAD DE LOGÍSTICA DE OSINERGMIN.</t>
  </si>
  <si>
    <t>SERVICIO DE APOYO OPERATIVO EN LABORES DE GESTIÓN DOCUMENTAL</t>
  </si>
  <si>
    <t>CONTRATACIÓN DEL SERVICIO DE LEVANTAMIENTO Y ANÁLISIS DE DATOS EN EL FLUJO DE TRÁMITE DE LOS EXPEDIENTES DE SUPERVISIÓN DEL AÑO 2021</t>
  </si>
  <si>
    <t>CONTRATACIÓN DEL SERVICIO DE CONSULTORÍA PARA LA ELABORACIÓN DE UN INFORME TÉCNICO LEGAL DE ANÁLISIS DEL MARCO NORMATIVO PARA EJECUTAR EL COMISO DE COMBUSTIBLES LÍQUIDOS Y GLP DE MANERA INTEGRAL</t>
  </si>
  <si>
    <t>CONTRATACIÓN DE ARRENDAMIENTO DE LOCAL PARA LA OFICINA DE LA MERCED EN LA REGIÓN JUNÍN</t>
  </si>
  <si>
    <t>LUCEN HERRERA LUZ MARINA</t>
  </si>
  <si>
    <t>SERVICIO DE PASAJES AEREOS POR ACUERDO MARCO</t>
  </si>
  <si>
    <t>LATAM AIRLINES PERU S.A</t>
  </si>
  <si>
    <t>WALLQA AUDIOVISULES S.A.C.</t>
  </si>
  <si>
    <t>SERVICIO DE ANÁLISIS TRIBUTARIO SOBRE EL RECONOCIMIENTO A LAS EMPRESAS ELÉCTRICAS QUE PRESTAN SERVICIO ELÉCTRICO EN ZONAS DE AMAZONÍA, DEL IMPUESTO GENERAL A LAS VENTAS # IGV POR LA ACTIVIDAD DE GENERACIÓN ELÉCTRICA EN SISTEMAS AISLADOS</t>
  </si>
  <si>
    <t>EGA ASESORES S.C.R.L.</t>
  </si>
  <si>
    <t>CONTRATACIÓN DEL SERVICIO DE SOPORTE OPERATIVO PARA EL REGISTRO, ORDENAMIENTO, Y ACTUALIZACIÓN DEL ACERVO DOCUMENTARIO DE LOS PROCESOS DE SELECCIÓN DE LA DIVISIÓN DE SUPERVISIÓN REGIONAL 2020, 2021, 2022</t>
  </si>
  <si>
    <t>CONTRATACIÓN DE ARRENDAMIENTO DE LOCAL PARA LA OFICINA DE CHIMBOTE EN LA REGIÓN DE ANCASH</t>
  </si>
  <si>
    <t>EFFIO CASTRO CARLOS JACINTO</t>
  </si>
  <si>
    <t>CONSULTORÍA PARA BRINDAR EL SERVICIO DE ANALISIS DE LA FUNCIONALIDAD DEL SISTEMA INSTRUMENTADO DE SEGURIDAD Y CICLO DE VIDA DEL SISTEMA EN LAS PLANTAS DE PROCESAMIENTO DE GAS NATURAL DE LOS AGENTES SUPERVISADOS POR LA UNIDAD DE PRODUCCIÓN Y PROCESAM</t>
  </si>
  <si>
    <t>RENOVACIÓN DEL SERVICIO DE GESTIÓN DE LA PLATAFORMA DE MICROSERVICIOS K8S</t>
  </si>
  <si>
    <t>SERVICIO DE IMPLEMENTACIÓN DE MEJORAS EN EL MÓDULO EXPEDIENTE POR ETAPAS</t>
  </si>
  <si>
    <t>CONTRATACIÓN EL SERVICIO DE ADAPTACIÓN DE PIEZAS DE COMUNICACIÓN DIGITAL SOBRE INFORMACIÓN DEL SECTOR ELECTRICIDAD, HIDROCARBUROS Y GAS NATURAL PARA VERSIÓN WEB</t>
  </si>
  <si>
    <t>ELASTICA S.R.L.</t>
  </si>
  <si>
    <t>SOCIEDAD DE SERVICIOS E INVESTIGACION EN INGENIERIA ELECTRICA S.A.C.</t>
  </si>
  <si>
    <t>CONTRATACION DEL SERVICIO DE IMPLEMENTACIÓN DE PUNTOS DE RED EN LAS SEDES DE LIMA Y CALLAO DEL OSINERGMIN</t>
  </si>
  <si>
    <t>HERBAG E.I.R.L.</t>
  </si>
  <si>
    <t>SERVICIO DE DICTADO DEL CURSO DE "INGLES EJECUTIVO (BUSINESS ENGLISH)”</t>
  </si>
  <si>
    <t>PONTIFICIA UNIVERSIDAD CATOLICA DEL PERU</t>
  </si>
  <si>
    <t>CONTRATACIÓN DEL SERVICIO DE RELEVAMIENTO DIMENSIONAL LASER DEL PLEM DEL TERMINAL N° 2 DE REFINERÍA LA PAMPILLA (RELAPASAA), PARA REALIZAR EL MODELAMIENTO DE ELEMENTOS FINITOS (FEM)</t>
  </si>
  <si>
    <t>SERVICIO DE RECOPILACIÓN, SEGUIMIENTO Y PROCESAMIENTO DE DATOS DEL CONSUMO ENERGÉTICO (ELECTRICIDAD E HIDROCARBUROS) DE LAS EMPRESAS MINERAS DE LA MEDIANA Y GRAN MINERÍA</t>
  </si>
  <si>
    <t>SERVICIOS EN INGENIERIA Y MINERIA E.I.R.L. - SINGEMIN E.I.R.L.</t>
  </si>
  <si>
    <t>SERVICIO DE REDISTRIBUCIÓN DE ESPACIOS DE TRABAJO PARA GRT EN EL PISO 3 DE SEDE CENTRAL DE OSINERGMIN</t>
  </si>
  <si>
    <t xml:space="preserve">SERVICIO DEL DICTADO DEL "CURSO-TALLER TEÓRICO-PRÁCTICO (DE GABINETE) SAAT DE ACEPTACIÓN DE SISTEMAS CONTRA INCENDIOS BASADO EN LAS NORMAS NFPA 11, 12, 14, 15, 16, 20, 22, 24 Y 2001” </t>
  </si>
  <si>
    <t>ENGINZONE S.A.C</t>
  </si>
  <si>
    <t>CONTRATACION DEL SERVICIO DE DIAGNÓSTICO SALARIAL</t>
  </si>
  <si>
    <t>HAY GROUP S.A.</t>
  </si>
  <si>
    <t>CONTRATACION DE SEGURO DE VIDALEY</t>
  </si>
  <si>
    <t>CONTRATACIÓN DEL SERVICIO DE UNA CONSULTORÍA EXTERNA PARA QUE EMITA UNA OPINIÓN ESPECIALIZADA ACERCA DE LA PROPUESTA PLANTEADA POR EL GRUPO DE TRABAJO PARA EL REDISEÑO DE LA DIRECTIVA PARA LA SELECCIÓN Y CONTRATACIÓN DE EMPRESAS SUPERVISORAS EN EL OSINERGMIN</t>
  </si>
  <si>
    <t>CANDELA JARA CESAR ANGEL</t>
  </si>
  <si>
    <t>CONTRATACIÓN DEL SERVICIO DE ARRENDAMIENTO PARA LA OFICINA DE TINGO MARÍA EN LA REGIÓN HUÁNUCO.</t>
  </si>
  <si>
    <t>CORNELIO JAIMES WILSON ANDRES</t>
  </si>
  <si>
    <t>CONTRATACIÓN DE SERVICIO DE IMPRESIÓN DE MATERIAL PARA ATENCIÓN AL CIUDADANO.</t>
  </si>
  <si>
    <t>CONTRATACIÓN DEL SERVICIO DE ATENCIÓN AL CIUDADANO EN EL CANAL TELEFÓNICO Y VIRTUAL.</t>
  </si>
  <si>
    <t>CONTRATACIÓN DEL SERVICIO DE ADMINISTRACIÓN, MONITOREO Y SEGUIMIENTO DE LAS PLATAFORMAS DEL ÁREA DE GAS NATURAL - DSR</t>
  </si>
  <si>
    <t>SERVICIO DE DEFENSA LEGAL DE SERVIDORES DE OSINERGMIN</t>
  </si>
  <si>
    <t xml:space="preserve">SERVICIO DE PUBLICACIONES EN EL DIARIO OFICIAL EL PERUANO </t>
  </si>
  <si>
    <t>CONVENIO</t>
  </si>
  <si>
    <t>CONTRATACION DEL SERVICIO DE LIMPIEZA DE OFICINAS REGIONALES Y DESCONCENTRADAS</t>
  </si>
  <si>
    <t>CONTRATACION DEL SERVICIO DE MANTENIMIENTO DE EQUIPOS DE FUERZA A NIVEL NACIONAL CONT 2021</t>
  </si>
  <si>
    <t>ELABORAR LA ENCUESTA RESIDENCIAL DE CONSUMO Y USO DE ENERGÍA - ERCUE</t>
  </si>
  <si>
    <t>CONTRATACIÓN DEL SERVICIO DE REEMPLAZOS TEMPORALES</t>
  </si>
  <si>
    <t xml:space="preserve"> CONTRATACION SERVICIO DE SEGURIDAD Y VIGILANCIA - LIMA Y CALLAO </t>
  </si>
  <si>
    <t>CONTRATACION DEL SERVICIO DE LIMPIEZA PROVINCIAS</t>
  </si>
  <si>
    <t>CONTRATACION ARRENDAMIENTO LOCAL PARA OFICINAS DE OSINERGMIN</t>
  </si>
  <si>
    <t>CONTRATACION DEL SERVICIO PARA RENOVAR SUSCRIPCION ANUAL AL PLATTS GLOBAL ALERT-2022</t>
  </si>
  <si>
    <t>CONTRATACION DE SERVICIO PARA LA ELABORACION DE INFORMES TÉCNICOS DE MULTA</t>
  </si>
  <si>
    <t>SOPORTE Y MANTENIMIENTO DE LA PLATAFORMA DE INFORMACIÓN DE GESTIÓN MINERA</t>
  </si>
  <si>
    <t>CONTRATACION DEL SOPORTE Y MANTENIMIENTO DE LICENCIAS ANTIVIRUS</t>
  </si>
  <si>
    <t>CONTRATACION DEL SERVICIO DE RENOVACION DEL SOPORTE Y MANTENIMIENTO DE LICENCIAS MICROSOFT</t>
  </si>
  <si>
    <t>CONTRATACION DEL SERVICIO DE SOPORTE DE LA SOLUCION DE ALMACENAMIENTO INSTITUCIONAL</t>
  </si>
  <si>
    <t>CONTRATACION DEL SERVICIO DE SOPORTE Y MANTENIMIENTO DEL FILTRO WEB CORPORATIVO</t>
  </si>
  <si>
    <t>CONTRATACION DEL SERVICIO DE RENOVACIÓN DEL SOPORTE Y MANTENIMIENTO DE EQUIPO FIREWALL DE APLICACIONES</t>
  </si>
  <si>
    <t>ADQUISICIÓN DE EQUIPOS DE COMUNICACIONES</t>
  </si>
  <si>
    <t>LIKCITACION PUBLICA</t>
  </si>
  <si>
    <t>ADQUISICION DE SOLUCION DE VIRTUALIZACION DE SERVIDORES</t>
  </si>
  <si>
    <t>ADQUISICION DE EQUIPOS WAN</t>
  </si>
  <si>
    <t>ADQUISICIÓN DE EQUIPOS WAN
ITEM I: ADQUISICIÓN DE EQUIPOS DE SEGURIDAD PARA SEDES REGIONALES - PRESTACION ACCESORIA</t>
  </si>
  <si>
    <t>ADQUISICIÓN DE EQUIPOS WAN
ITEM II: ADQUISICIÓN DE EQUIPOS ANTIMALWARE WEB - PRESTACION ACCESORIA</t>
  </si>
  <si>
    <t>CONTRATACION DEL SERVICIO DE INTERCONEXIÓN DE SEDES REGIONALES</t>
  </si>
  <si>
    <t>CONTRATACION DEL SERVICIO PARA HOSTING ERP</t>
  </si>
  <si>
    <t>CONTRATACION DEL SERVICIO DE RENOVACIÓN DE LICENCIAS Y SUSCRIPCIONES DE LA PLATAFORMA ARCGIS</t>
  </si>
  <si>
    <t>CONTRATACION DEL SERVICIO DE OPERACION Y MONITOREO DE DATA CENTER</t>
  </si>
  <si>
    <t>CONTRATACION DEL SERVICIO DE MESA DE AYUDA</t>
  </si>
  <si>
    <t>CONTRATACIÓN DIRECTA DEL SOPORTE TÉCNICO DE LICENCIAS ORACLE</t>
  </si>
  <si>
    <t>SERVICIO DE MENSAJERÍA INSTITUCIONAL A NIVEL LOCAL Y NACIONAL</t>
  </si>
  <si>
    <t>Ley 30225</t>
  </si>
  <si>
    <t>CP-SM-1-2021-SUNASS-1</t>
  </si>
  <si>
    <t>SUSCRIPCIÓN ANUAL DE MANTENIMIENTO Y SOPORTE DE LICENCIAS ARCSERVE</t>
  </si>
  <si>
    <t>AS-SM-5-2021-SUNASS-1</t>
  </si>
  <si>
    <t>20514781851 - PMS PERU S.A.C.</t>
  </si>
  <si>
    <t>SUSCRIPCIÓN, MANTENIMIENTO Y SOPORTE DE LICENCIAS VMWARE</t>
  </si>
  <si>
    <t>AS-SM-3-2021-SUNASS-1</t>
  </si>
  <si>
    <t>20536504819 - OPEN NOVA IT CONSULTING S.A.C</t>
  </si>
  <si>
    <t>RENOVACIÓN DE SOPORTE DE SERVIDOR STORAGE NETAPP</t>
  </si>
  <si>
    <t>AS-SM-6-2021-SUNASS-2</t>
  </si>
  <si>
    <t>20607753602 - GRUPO D2D SOLUTIONS S.A.C.</t>
  </si>
  <si>
    <t>RENOVACIÓN DE SUSCRIPCIÓN DE LICENCIAS DEL SOFTWARE MATLAB</t>
  </si>
  <si>
    <t>Contratación Internacional</t>
  </si>
  <si>
    <t>INTER-PROC-4-2021-SUNASS-1</t>
  </si>
  <si>
    <t>L0603769630 - MATHWORKS LTD</t>
  </si>
  <si>
    <t>SERVICIO DE ALQUILER DE LOCAL PARA LA OFICINA DESCONCENTRADA DE SERVICIOS DE LAMBAYEQUE DE SUNASS</t>
  </si>
  <si>
    <t>DIRECTA-PROC-1-2021-SUNASS-1</t>
  </si>
  <si>
    <t>10465252761 - LOAYZA ESTRADA LUCIANA FABIOLA</t>
  </si>
  <si>
    <t>SERVICIO DE SEGURIDAD Y VIGILANCIA PARA LOS LOCALES INSTITUCIONALES DE LA SUNASS A NIVEL NACIONAL</t>
  </si>
  <si>
    <t>CP-SM-2-2021-SUNASS-1</t>
  </si>
  <si>
    <t>20100162076 - EMPRESA DE SEGURIDAD,VIGILANCIA Y CONTROL S.A.C</t>
  </si>
  <si>
    <t>MANTENIMIENTO PREVENTIVO Y CORRECTIVO DE LOS VEHICULOS NISSAN ASIGNADOS A LAS OFICINAS DESCONCENTRADAS Y LIMA DE LA SUNASS</t>
  </si>
  <si>
    <t>DIRECTA-PROC-2-2021-SUNASS-1</t>
  </si>
  <si>
    <t>20160286068 - MAQUINARIAS S.A.</t>
  </si>
  <si>
    <t>CONTRATACION DEL SERVICIO DE UNA (01) POLIZA DE SEGURO VIDA LEY -DECRETO LEGISLATIVO N° 688 Y MODIFICATORIAS</t>
  </si>
  <si>
    <t>AS-SM-1-2021-SUNASS-1</t>
  </si>
  <si>
    <t>20390625007 - CHUBB PERU S.A. COMPAÑIA DE SEGUROS Y REASEGUROS</t>
  </si>
  <si>
    <t>SERVICIO DE CONSULTORÍA PARA EL ANÁLISIS DE CARGA DE TRABAJO Y DETERMINACIÓN DE LA CAPACIDAD OPERATIVA ÓPTIMA DE PERSONAL</t>
  </si>
  <si>
    <t>AS-SM-2-2021-SUNASS-1</t>
  </si>
  <si>
    <t>20501766811 - SOLUCIONES PRECISAS DE SISTEMAS S.A.C.</t>
  </si>
  <si>
    <t>SOPORTE Y ACTUALIZACIÓN A VERSIÓN VIGENTE DEL SISTEMA DE INFORMACIÓN GEOGRÁFICA ARCGIS ENTERPRISE</t>
  </si>
  <si>
    <t>DIRECTA-PROC-3-2021-SUNASS-1</t>
  </si>
  <si>
    <t>20101984291-TELEMATICA S A</t>
  </si>
  <si>
    <t xml:space="preserve">ADQUISICIÓN DE DIEZ (10) ESTACIONES DE MEDICIÓN DE CALIDAD DE AGUA (CLORO RESIDUAL) COMO PARTE DE LA IOARR “ADQUISICIÓN DE EQUIPO DE CONTROL DE CALIDAD, EN EL (LA) DIRECCIÓN DEL ÁMBITO DE LA PRESTACIÓN DE LA SUNASS” </t>
  </si>
  <si>
    <t>AS-SM-4-2021-SUNASS-2</t>
  </si>
  <si>
    <t>20600235118 - WAPOSAT S.A.C.</t>
  </si>
  <si>
    <t>SERVICIO DE ALQUILER DE LOCAL PARA LA OFICINA DESCONCENTRADA DE LA SUNASS PIURA</t>
  </si>
  <si>
    <t>DIRECTA-PROC-4-2021-SUNASS-1</t>
  </si>
  <si>
    <t>10026126415 - RUIZ NEIRA MARCELA</t>
  </si>
  <si>
    <t>SERVICIO DE IMPLEMENTACION DE ACOMETIDA ELECTRICA, TABLERO GENERAL Y ACONDICIONAMIENTO ELECTRICO PARA EL INMUEBLE DE LA AV. MATERIALES DE LA SUNASS</t>
  </si>
  <si>
    <t>AS-SM-7-2021-SUNASS-1</t>
  </si>
  <si>
    <t>20603604807 - SOLUCIONES INTEGRALES REMAN S.A.C.</t>
  </si>
  <si>
    <t>RENOVACION DE SUSCRIPCION DE LICENCIAS MANAGEENGINE SERVICE DESK PLUS MULTI-LANGUAGE ENTERPRISE</t>
  </si>
  <si>
    <t>AS-SM-8-2021-SUNASS-1</t>
  </si>
  <si>
    <t>20601100593 - INNOVA TECNOLOGIA CORP S.A.C. - INNOVA TC</t>
  </si>
  <si>
    <t>SUSCRIPCION ANUAL DEL SISTEMA DE INFORMACION GEOGRAFICA ARCGIS DESKTOP ADVANCED</t>
  </si>
  <si>
    <t>DIRECTA-PROC-5-2021-SUNASS-1</t>
  </si>
  <si>
    <t>ADQUISICION DE LICENCIAS Y MODULOS DE SOFTWARE CONTACTEK SISGESTION</t>
  </si>
  <si>
    <t>DIRECTA-PROC-7-2021-SUNASS-1</t>
  </si>
  <si>
    <t>20604838372 - CONTACTEK SOFT SOCIEDAD ANONIMA CERRADA</t>
  </si>
  <si>
    <t>MIGRACION Y ADQUISICION DE LICENCIAS DIALAPPLET CONTACT CENTER SUITE Y DIALAPPLET COORDINADOR PRO</t>
  </si>
  <si>
    <t>DIRECTA-PROC-6-2021-SUNASS-1</t>
  </si>
  <si>
    <t>20600777638 - NEWORLD TRADE CENTER SOCIEDAD ANONIMA CERRADA - NWTC S.A.C.</t>
  </si>
  <si>
    <t>ADQUISICIÓN DE COMPUTADORAS PERSONALES</t>
  </si>
  <si>
    <t>OK COMPUTER E.I.R.L</t>
  </si>
  <si>
    <t>SERVICIO DE IMPLEMENTACIÓN DE INSTALACIONES SANITARIAS INTERIORES LOCAL SUNASS AV. MATERIALES</t>
  </si>
  <si>
    <t>AS-SM-11-2021-SUNASS-1</t>
  </si>
  <si>
    <t>20603384319 - JOREGOGA CONSTRUCCION Y SERVICIOS GENERALES S.A.C.</t>
  </si>
  <si>
    <t>SERVICIO PARA LA ELABORACIÓN DE UNA ENCUESTA PARA CARACTERIZAR EL USO DEL AGUA Y LAS DECISIONES DE PAGO DE LOS HOGARES EN LA CIUDAD PRINCIPAL DE LOS
DEPARTAMENTOS DE LIMA, CUSCO Y PIURA</t>
  </si>
  <si>
    <t>AS-SM-12-2021-SUNASS-1</t>
  </si>
  <si>
    <t>20602950787 - TECNOLOGIA E INVESTIGACION PARA EL DESARROLLO DE MERCADOS S.A.C.</t>
  </si>
  <si>
    <t>ADQUISICIÓN DE EQUIPOS DOCKING PARA LAPTOPS DE LA MARCA LENOVO</t>
  </si>
  <si>
    <t>AS-SM-13-2021-SUNASS-1</t>
  </si>
  <si>
    <t>20600976550 - SMART VALUE SOLUTIONS S.R.L.</t>
  </si>
  <si>
    <t>CP-SM-3-2021-SUNASS-1</t>
  </si>
  <si>
    <t>ADQUISICION DE SOFTWARE Y LICENCIAS DE PLATAFORMA DE ANALISIS Y GESTIÓN DE RIESGOS CIBERNETICOS PARA SERVIDORES</t>
  </si>
  <si>
    <t>AS-SM-14-2021-SUNASS-1</t>
  </si>
  <si>
    <t>20606052112 - CYBER SECURITY ENTERPRISE S.A.C.</t>
  </si>
  <si>
    <t xml:space="preserve">ADQUISICIÓN DE SILLAS GIRATORIAS PARA EL EDIFICIO SEDE CENTRAL DE LA SUNASS </t>
  </si>
  <si>
    <t>C &amp; CO INDUSTRIA AGROPECUARIA E.I.R.L.</t>
  </si>
  <si>
    <t>ADQUISICIÓN DE LICENCIAS MICROSOFT OFFICE 365 E3</t>
  </si>
  <si>
    <t>Menores a 8UIT</t>
  </si>
  <si>
    <t>CONTROLES EMPRESARIALES PERU SAC</t>
  </si>
  <si>
    <t>ADQUISICIÓN DE LICENCIAS MICROSOFT WINDOWS REMOTE DESKTOP</t>
  </si>
  <si>
    <t>IT SUPPORT &amp; SERVICES CONSULTORES ASOCIADOS S.R.</t>
  </si>
  <si>
    <t>ADQUISICIÓN DE CENTRALES TELEFÓNICAS PARA LAS OFICINAS DE ATENCIÓN DE USUARIOS-OAU DE LA DIRECCIÓN DE USUARIOS-DU</t>
  </si>
  <si>
    <t>SOLUCIONES HA S.A.C.</t>
  </si>
  <si>
    <t xml:space="preserve">ADQUISICIÓN DE CINTAS TAPE BACKUP </t>
  </si>
  <si>
    <t>GRUPO D2D SOLUTION SAC</t>
  </si>
  <si>
    <t>ADQUISICIÓN DE CAJAS ARCHIVERAS PARA LA CUSTODIA DE DOCUMENTOS DEL ARCHIVO CENTRAL DE LA SUNASS</t>
  </si>
  <si>
    <t>LIDER AR SAC</t>
  </si>
  <si>
    <t>ADQUISICION DE 1080 AMPLIFICADORES DE PANTALLA DE CELULAR</t>
  </si>
  <si>
    <t>FYI SOLUCIONES E.I.R.L</t>
  </si>
  <si>
    <t xml:space="preserve">ADQUISICIÓN DE COMPUTADORAS PERSONALES </t>
  </si>
  <si>
    <t xml:space="preserve">ADQUISICION E INSTALACION DE ESTANTES PARA EL AMBIENTE UBICADO EN EL BLOQUE “J” Y “K” DEL INMUEBLE DE LA AV. MATERIALES DE LA SUPERINTENDENCIA NACIONAL DE SERVICIOS DE SANEAMIENTO </t>
  </si>
  <si>
    <t>SEMASIEL S.A.C.</t>
  </si>
  <si>
    <t>ADQUISICION DE ESTANTERÍA METÁLICA FIJA PARA LOS DOCUMENTOS DEL ARCHIVO CENTRAL, COMO PARTE DEL PROYECTO DE INVERSIÓN – PRIMERA ETAPA: “MEJORAMIENTO DEL SISTEMA DE TRAMITE DOCUMENTARIO DE LA SUNASS EN EL MARCO DEL MODELO DE GESTIÓN DOCUMENTAL MAGDALENA DEL MAR DEL DISTRITO DE MAGDALENA DEL MAR - PROVINCIA DE LIMA - DEPARTAMENTO DE LIMA”, CON CODIGO UNICO DE INVERSIONES 2513478</t>
  </si>
  <si>
    <t>EQUIPAMIENTO Y SISTEMAS DE ALMACENAMIENTO PARCK</t>
  </si>
  <si>
    <t>ADQUISICIÓN DE 2876 FRASCOS DE LITROS DE ALCOHOL ETILICO PARA LAS 24 OFICINAS DESCONCENTRADAS DE LA SUNASS</t>
  </si>
  <si>
    <t>PRODUCTOS ECOLOGICOS DE LIMPIEZA SOCIEDAD</t>
  </si>
  <si>
    <t>ADQUISICION DE SOFWARE Y LICENCIAS PARA EL MONITOREO DE RED</t>
  </si>
  <si>
    <t>CYBER SECURITY ENTERPRISE S.A.C.</t>
  </si>
  <si>
    <t>ADQUISICIÓN E INSTALACIÓN DE MESAS DE TRABAJO PARA EL PISO 2 y 11 DEL EDIFICIO SEDE CENTRAL</t>
  </si>
  <si>
    <t>PEDIELI SOCIEDAD ANONIMA CERRADA</t>
  </si>
  <si>
    <t>ADQUISICIÓN E INSTALACIÓN DE MESAS DE COMEDOR PARA EL PISO 12 DEL EDIFICIO SEDE CENTRAL</t>
  </si>
  <si>
    <t>ADQUISICION DE SOFTWARE Y LICENCIAS PARA LA ADMINISTRACIÓN UNIFICADA Y LA GENERACIÓN DE INFORMES DE DIRECTORIO ACTIVO</t>
  </si>
  <si>
    <t>INNOVA TECNOLOGIA Y CONCEPTO SOCIEDAD ANONIMA CERRADA</t>
  </si>
  <si>
    <t>ADQUISICIÓN DE SILLAS PARA EL EDIFICIO SEDE CENTRAL DE LA SUNASS</t>
  </si>
  <si>
    <t>EMPRESA PERUANA DE SERVICIOS EDITORIALES S.A.</t>
  </si>
  <si>
    <t>SERVICIO DE ANÁLISIS, PROGRAMACIÓN Y SEGUIMIENTO AL PLAN OPERATIVO INSTITUCIONAL</t>
  </si>
  <si>
    <t>HARO MARIÑOS JULIUS CAESAR</t>
  </si>
  <si>
    <t>SERVICIO DE UN PROFESIONAL PARA EL SEGUIMIENTO EN LA IMPLEMENTACIÓN DE RECOMENDACIONES DEL SISTEMA NACIONAL DE CONTROL</t>
  </si>
  <si>
    <t>VALDIVIESO FIGUEROA JORGE MANUEL</t>
  </si>
  <si>
    <t>SERVICIO DE ASESORÍA TÉCNICA EN LA DE EJECUCIÓN DE INVERSIONES PÚBLICAS ESTRATÉGICAS DE LA SUNASS, EN EL MARCO DEL SISTEMA NACIONAL DE PROGRAMACIÓN MULTIANUAL Y GESTIÓN DE INVERSIONES.</t>
  </si>
  <si>
    <t>SILVA PEREDO JANET AIDA</t>
  </si>
  <si>
    <t>SEGURO COMPLEMENTARIO DE TRABAJO DE RIESGO – SCTR SALUD PARA EL PERSONAL DE LIMA</t>
  </si>
  <si>
    <t>SANITAS PERU S.A. -EPS</t>
  </si>
  <si>
    <t>CONTRATACIÓN DEL SERVICIO DE CONSULTORÍA PARA LA SISTEMATIZACIÓN Y EVALUACIÓN DE LA CALIDAD DE LOS INFORMES DE LAS ODS DE LA SUNASS EN EL MONITOREO DE LA CONTINUIDAD EN EMPRESAS PRESTADORAS EN EL PERIODO NOVIEMBRE 2020 - FEBRERO 2021</t>
  </si>
  <si>
    <t>GUZMAN LOPEZ ELIANI</t>
  </si>
  <si>
    <t>SERVICIOS DE UNA CLINICA Y/O LABORATORIO PARA LA TOMA Y ANALISIS DE QUINIENTOS TREINTA Y UNO (531) PRUEBAS RÁPIDAS DE DESCARTE CONTRA LA COVID 19</t>
  </si>
  <si>
    <t>INVERSIONES MEDICAS GALENO S.A.C.</t>
  </si>
  <si>
    <t>SERVICIO DE ALQUILER DE PLATAFORMA WEB PARA LA TOMA DE EXÁMENES EN LÍNEA PARA EL DESARROLLO DEL EXAMEN DE ADMISIÓN DEL XIV CURSO DE EXTENSIÓN UNIVERSITARIA EN REGULACIÓN DE SERVICIOS DE SANEAMIENTO, PROVENIENTE DE LA OS 1033-2020-SUNASS</t>
  </si>
  <si>
    <t>LA MEDIA DIGITAL LAB S.A.C.</t>
  </si>
  <si>
    <t>SERVICIO DE SISTEMATIZACION DE ACTORES DEL PROGRAMA EDUCATIVO Y APOYO EN LAS ACTIVIDADES PROGRAMADAS DE PROMOCION Y DIFUSION 2021</t>
  </si>
  <si>
    <t>ROJAS TABOADA ROSARIO DEL PILAR</t>
  </si>
  <si>
    <t>SERVICIO DE UN ESPECIALISTA PARA EL SEGUIMIENTO DE LA IMPLEMENTACIÓN DEL ENFOQUE DE GÉNERO EN LA SUNASS</t>
  </si>
  <si>
    <t>FUENTES GUIJA ISA KATHERINE</t>
  </si>
  <si>
    <t>SERVICIOS DE PUBLICACIÓN EN EL DIARIO OFICIAL EL PERUANO DURANTE EL PERIODO 2021</t>
  </si>
  <si>
    <t>SERVICIO DE MANTENIMIENTO DE BIENES MUEBLES Y OTROS EN LA SEDE CENTRAL Y FELIX DIBOS.</t>
  </si>
  <si>
    <t>ELANT S.A.C.</t>
  </si>
  <si>
    <t>SERVICIO DE INVENTARIO FISICO DE B IENES MUEBLOES PATRIMONIALES DE LA SUNASS – EJERCICIO 2020</t>
  </si>
  <si>
    <t>BDA LOGISTICA SAC</t>
  </si>
  <si>
    <t>CONTRATACIÓN DEL SERVICIO DE CONSULTORÍA PARA EL DISEÑO DE UN MODELO DE GESTION PARA UN SISTEMA DE MONITOREO REMOTO DE CALIDAD DE AGUA PARA PEQUEÑAS CIUDADES</t>
  </si>
  <si>
    <t>PACHECO CASTAÑEDA ROLANDO BENJAMIN</t>
  </si>
  <si>
    <t>SERVICIO PARA BRINDAR APOYO EN LAS ACCIONES DE FISCALIZACIÓN Y ELABORACIÓN DE PROYECTOS DE INFORMES SOBRE ASPECTOS OPERACIONALES EN EL ÁMBITO DE SEDAPAL S.A.</t>
  </si>
  <si>
    <t>ARIAS HUERTA GYVER JHOEL</t>
  </si>
  <si>
    <t>SERVICIO PARA BRINDAR APOYO EN LAS ACCIONES DE SUPERVISIÓN Y EVALUACIONES, RELATIVAS A METAS DE GESTIÓN, ASPECTOS OPERACIONALES Y ATENCIÓN A DENUNCIAS DE LAS EMPRESAS PRESTADORAS AGUA TUMBES, EPS MOQUEGUA S.A., EPS EMUSAP ABANCAY S.A., EPS EMSAP CHANKA S.A., EPS EMSAPA CALCA S.A. y SEDAPAR S.A.</t>
  </si>
  <si>
    <t>CHOCCE CURO ROSI</t>
  </si>
  <si>
    <t>SERVICIO PARA BRINDAR APOYO EN LAS ACCIONES DE SUPERVISION Y EVALUACIONES RELATIVAS A METAS DE G ESTION, ASPECTOS OPERACIONALES Y ATENCION A DENUNCIAS</t>
  </si>
  <si>
    <t>PONCE DELGADO ALBERT CHRISTIAN</t>
  </si>
  <si>
    <t>SERVICIO PERSONALIZADO PARA LA “ASISTENCIA TECNICA EN LA OPERATIVIDAD Y FUNCIONAMIENTO DEL SISTEMA INTEGRADO DE GESTIÓN ADMINISTRATIVA DEL MINISTERIO DE ECONOMÍA Y FINANZAS (SIGA MEF) EN LA SUNASS EN SUS SEDES DE LIMA Y ODS”.</t>
  </si>
  <si>
    <t>FORTALECIMIENTO DE CAPACIDADES CORPORATIVA</t>
  </si>
  <si>
    <t>SERVICIOS DE SANEAMIENTO EN EL ÁMBITO RURAL PARA EL PLANEAMIENTO Y ESTRUCTURACIÓN DE UNA MESA DE TRABAJO DE LA IMPLEMENTACIÓN DE LA METODOLOGÍA DE LA CUOTA FAMILIAR EN EL ÁMBITO DE LAS PROVINCIAS DE LIMA</t>
  </si>
  <si>
    <t>MEZA DE LAREDO ROSA OLINDA</t>
  </si>
  <si>
    <t>ESPEJO DIAZ CRISTIAN JOEL</t>
  </si>
  <si>
    <t>SERVICIO PARA BRINDAR APOYO EN LA ELABORACIÓN DE INFORMES DE SUPERVISIÓN O INFORMES FINALES DE INSTRUCCION RELACIONADOS A FONDOS DE INVERSION Y RESERVAS DE LAS EMPRESAS PRESTADORAS SEDAPAR, SEDAPAL, SEDACUSCO, EPS MARAÑON, EPS CHAVIN Y EPSEL</t>
  </si>
  <si>
    <t>VERGARA TAFUR MARIA INES</t>
  </si>
  <si>
    <t>SERVICIO PARA EL APOYO EN LA ELABORACION DE PROYECTOS DE INFORMES DE MONITOREO DEL USO DE FONDOS Y RESERVAS EN EL MARCO DEL DU N° 036-2020 Y N° 111-2020</t>
  </si>
  <si>
    <t>VIÑAS CASTRO KATHERIN MELISSA</t>
  </si>
  <si>
    <t>CONTRATACION DE SERVICIOS DE UN PROFESIONAL EN DERECHO PARA QUE APOYE EN LOS SERVICIOS DE CONTROL, PROGRAMADOS EN EL PLAN ANUAL DE CONTROL 2021 DEL OCI DE LA SUNASS</t>
  </si>
  <si>
    <t>CORDERO GALLO CESAR ARTURO</t>
  </si>
  <si>
    <t>SERVICIO DE IMPRESIÓN DE CUENTOS Y POEMAS GANADORES DEL VII CONCURSO ESCOLAR NACIONAL “BUENAS PRÁCTICAS PARA EL AHORRO DEL AGUA POTABLE”</t>
  </si>
  <si>
    <t>TAREA ASOCIACIÓN GRAFICA EDUCATIVA</t>
  </si>
  <si>
    <t>SERVICIO DE TRANSPORTE Y TRASLADO DE CARGA</t>
  </si>
  <si>
    <t>TRANSPORTES CRUZ DEL SUR S.A.C</t>
  </si>
  <si>
    <t>CONTRATACION DE UN CONTADOR PUBLICO COLEGIADO PARA APOYAR EN LOS SERVICIOS DE CONTROL PROGRAMADOS  EN EL PLAN DE CONTROL 2021 DEL OCI DE LA SUNASS</t>
  </si>
  <si>
    <t>MARIA PACORA CHIOK</t>
  </si>
  <si>
    <t>RENOVACION DE LICENCIAS Y SOPORTE DE SOFTWARE DE ANTIVIRUS</t>
  </si>
  <si>
    <t>PMS PERÚ S.A.C.</t>
  </si>
  <si>
    <t>SERVICIO DE APOYO EN LAS LABORES DE PROYECTOS DE INFORME DE SUPERVISION DE ASPECTO COMERCIALES Y CANALES DE ATENCION A USUARIOS PARA LA DIRECCION DE FISCALIZACION</t>
  </si>
  <si>
    <t>CORZO TAFUR ESTELA</t>
  </si>
  <si>
    <t>SERVICIO DE UN APOYO LEGAL PARA LA ELABORACIÓN DE UN DISPOSITIVO LEGAL QUE CONSOLIDÉ TODAS LAS MODIFICACIONES REALIZADAS AL REGLAMENTO DE CALIDAD DE LA PRESTACIÓN DE LOS SERVICIOS DE SANEAMIENTO Y EVALUÉ LEGALMENTE LA FACTIBILIDAD DE UNIFICAR LOS DISPOSITIVOS LEGALES QUE REGULEN LA CALIDAD DE LA PRESTACIÓN DE LOS SERVICIOS DE SANEAMIENTO EN LOS ÁMBITOS URBANO Y RURAL</t>
  </si>
  <si>
    <t>VILLEGAS GALVEZ NADIA EVELYN</t>
  </si>
  <si>
    <t>CONTRATACIÓN DE UN PROFESIONAL PARA EL SEGUIMIENTO EN LA IMPLEMENTACIÓN DE ACTIVIDADES OPERATIVAS DE LA DIRECCIÓN DE REGULACIÓN TARIFARIA</t>
  </si>
  <si>
    <t>SALARDI RODRIGUEZ JOSE ANTONIO</t>
  </si>
  <si>
    <t>SERVICVIO DE APOYO PARA LA ELABORACION DE PROYECTOS DE INFORMES DE EVALUACION DE MEDIDAS CORRECTIVAS Y DE SUPERVISION DE LAS EMPRESAS PRESTADORAS</t>
  </si>
  <si>
    <t>FLORES VEGA TANIA MERCEDES</t>
  </si>
  <si>
    <t>CONTRATACIÓN DEL SERVICIO DE ABSOLUCIÓN DE CONSULTAS EN MATERIA LABORAL</t>
  </si>
  <si>
    <t>JAVIER DOLORIER TORRES ABOGADOS EIRL</t>
  </si>
  <si>
    <t>SERVICIO DE APOYO PARA LA ELABORACIÓN DE LINEAMIENTOS, ASÍ COMO HERRAMIENTAS DE GESTIÓN DE RECURSOS HUMANOS QUE PERMITAN EL DESPLIEGUE DE ACCIONES PARA LA IMPLEMENTACIÓN DE LA OFICINA DE INTEGRIDAD EN LA SUPERINTENDENCIA NACIONAL DE SERVICIOS DE SANEAMIENTO - SUNASS</t>
  </si>
  <si>
    <t>LA ROSA GOMEZ DE LA TORRE JOSE MIGUEL</t>
  </si>
  <si>
    <t>SEGURO COMPLEMENTARIO DE TRABAJO DE RIESGO-PENSIÓN</t>
  </si>
  <si>
    <t>PROTECTA S.A.</t>
  </si>
  <si>
    <t>SERVICIO DE ANÁLISIS, PROGRAMACIÓN Y SEGUIMIENTO AL PLAN ESTRATEGICO Y PLAN OPERATIVO INSTITUCIONAL PARA LA UNIDAD DE PLANEAMIENTO Y PRESUPUESTO DE LA OFICINA DE PLANEAMIENTO, PRESUPUESTO Y MODERNIZACIÓN</t>
  </si>
  <si>
    <t>QUISPE CANAHIRE GUILLERMO OSWALDO</t>
  </si>
  <si>
    <t>SERVICIO DE APOYO EN LA ELABORACIÓN DE INFORMES DE DECISIÓN DE LA DIRECCIÓN DE SANCIONES RESPECTO A INCUMPLIMIENTO DE MEDIDAS CORRECTIVAS DE ASPECTOS OPERATIVOS, COMERCIALES Y OTRAS INFRACCIONES TIPIFICADAS EN EL RGSS</t>
  </si>
  <si>
    <t>ORE VEGA JONNY ARTURO</t>
  </si>
  <si>
    <t>SERVICIO DE  APOYO  EN LA ELABORACIÓN DE INFORMES DE DECISIÓN DE LA DIRECCIÓN DE SANCIONES RESPECTO A INCUMPLIMIENTOS VINCULADOS A FONDO DE INVERSIÓN Y/O RESERVAS, METAS DE GESTIÓN Y OTRAS INFRACCIONES TIPIFICADAS EN EL RGSS</t>
  </si>
  <si>
    <t>DUEÑAS ROSAS JOEL AMBROSIO</t>
  </si>
  <si>
    <t>VERUM SAC</t>
  </si>
  <si>
    <t>SERVICIO DE MANTENIMIENTO PREVENTIVO Y CORRECTIVO DE ASCENSORES DE LA SEDE CENTRAL</t>
  </si>
  <si>
    <t>ASCENSORES S A</t>
  </si>
  <si>
    <t>SERVICIO DE ASESORÍA TÉCNICA EN EL SEGUIMIENTO Y CIERRE DE LAS  INVERSIONES PÚBLICAS ESTRATÉGICAS DE LA SUNASS EN EL MARCO DEL INVIERTE.PE</t>
  </si>
  <si>
    <t>SEGUIMIENTO EN LA IMPLEMENTACIÓN DE RECOMENDACIONES DEL SISTEMA NACIONAL DE CONTROL</t>
  </si>
  <si>
    <t>ROJAS CUADRA HUMBERTO RICARDO</t>
  </si>
  <si>
    <t>CONTRATACIÓN DEL SERVICIO DE CONSULTORÍA PARA LA SISTEMATIZACIÓN Y EVALUACIÓN DE LA CALIDAD DE LOS INFORMES DE LAS ODS DE LA SUNASS EN EL MONITOREO REMOTO DEL USO DE FONDOS Y RESERVAS EN EL MARCO DEL DECRETO DE URGENCIA N° 036-2020 Y N° 111-2020 EN EL PERIODO DE ENERO A ABRIL 2021</t>
  </si>
  <si>
    <t>SERVICIO DE UN ABOGADO ESPECIALIZADO EN DERECHO ADMINISTRATIVO Y EMPRESARIAL O CORPORATIVO, PARA APOYAR EN LA ELABORACION DE INFORMES DE SUPERVISION</t>
  </si>
  <si>
    <t>MORY ROSAS FREDDY NARCISO</t>
  </si>
  <si>
    <t>SERVICIO DE ABOGADO ESPECIALIZADO EN DERECHO EMPRESARIAL Y ADMINISTRATIVO PARA APOYAR EN ELABORAR PROYECTOS DE INFORMES DE SUPERVISION DE LA FUNCION DE BUEN GOBIERNO CORPORATIVO</t>
  </si>
  <si>
    <t>GUTIERREZ DIAZ SUSANA GACELA</t>
  </si>
  <si>
    <t>CONTRATACIÓN DE SERVICIOS DE UN PROFESIONAL DE LA SALUD PARA EL MONITOREO DE LA SALUD DEL LOS TRABAJDORES DE LA SUNASS</t>
  </si>
  <si>
    <t>NAVARRO DURAND LESLIE GIOVANNA</t>
  </si>
  <si>
    <t>SERVICIO DE UN PERSONAL DE APOYO EN LA GESTIÓN DE LA PROGRAMACION DE BIENES, SERVICIOS Y OBRAS (PMBSO) EN EL MARCO DE LA DIRECTIVA N° 001-2021-EF-54.01</t>
  </si>
  <si>
    <t>JORDAN VELA JAVIER GUSTAVO</t>
  </si>
  <si>
    <t>SERVICIO DE APOYO ESPECIALIZADO EN LA ELABORACIÓN E IMPLEMENTACIÓN DE PLANES DE ACCIÓN EN ATENCIÓN A LAS RECOMENDACIONES DEL ORGANO DE CONTROL INSTITUCIONAL</t>
  </si>
  <si>
    <t>SERVICIO DE ASISTENCIA TÉCNICA A LOS CENTROS DE COSTO DE LA SEDE CENTRAL Y LAS OFICINAS DESCONCENTRADAS DE SERVICIOS EN LA PROGRAMACIÓN MULTIANUAL Y SEGUIMIENTO DEL PLAN OPERATIVO INSTITUCIONAL DE SUNASS</t>
  </si>
  <si>
    <t>SERVICIO DE UN PROFESIONAL PARA EL SEGUIMIENTO EN LA IMPLEMENTACIÓN DE ACTIVIDADES OPERATIVAS DE LA DIRECCIÓN DE FISCALIZACIÓN</t>
  </si>
  <si>
    <t>KOSAKA HARIMA JULIO CESAR</t>
  </si>
  <si>
    <t>SERVICIO DE CONSULTORÍA PARA LA “ELABORACIÓN DE LA ESTRUCTURA Y DESARROLLO DE LA REDACCIÓN DE LA MEMORIA ANUAL 2020 CON INFORMACIÓN CONSOLIDADA DE LA REVISIÓN DE DOCUMENTOS DE LAS UNIDADES DE ORGANIZACIÓN”</t>
  </si>
  <si>
    <t>CANCINO BORGE IGNACIO MARTIN</t>
  </si>
  <si>
    <t>SERVICIO DE ACONDICONAMIENTO DE OFICINA PARA LA OFCICINA DESCONCENTRADA DE SERVICIOS DE LAMBAYEQUE DE SUNASS</t>
  </si>
  <si>
    <t xml:space="preserve">GRUPO SM CONTRATISTA GENERALES </t>
  </si>
  <si>
    <t>SERVICIO DE CONSULTORÍA PARA EL DESARROLLO DE UNA ESTRATEGIA DE SOCIALIZACIÓN E INCIDENCIA DE LA HERRAMIENTA DE ÁREA DE PRESTACIÓN DE SERVICIOS A NIVEL DE INSTRUMENTOS</t>
  </si>
  <si>
    <t>CADILLO LA TORRE MARIA MILAGROS</t>
  </si>
  <si>
    <t>SERVICIO DE SISTEMATIZACIÓN DE INFORMACIÓN REPORTADAS POR LAS ODS EN EJECUCIÓN DE LOS PLANES ANUALES DE ACTIVIDADES DE LOS CONSEJOS DE USUARIOS</t>
  </si>
  <si>
    <t>MEDRANO MOTTA MIAGROS</t>
  </si>
  <si>
    <t>SERVICIO DE UN(A) ABOGADO(A) PARA LA ELABORACIÓN DEL PROYECTO DE UNA DIRECTIVA QUE PERMITA ESTABLECER LOS LINEAMIENTOS PARA LA REALIZACIÓN DEL ANALISIS DE IMPACTO REGULATORIO EN LA ELABORACIÓN DE NORMAS RELATIVAS A LA REGULACIÓN DE LA PRESTACIÓN DE LOS SERVICIOS DE SANEAMIENTO</t>
  </si>
  <si>
    <t>SERVICIO TÉCNICO DE COORDINACIÓN Y ACOMPAÑAMIENTO EN LA EJECUCIÓN DEL PLAN DE TRABAJO PARA LA IGUALDAD DE GÉNERO 2021 DE LA SUNASS</t>
  </si>
  <si>
    <t>SERVICIO DE REPARACIONES Y ACONDICIONAMIENTO ELÉCTRICO DE LOS BLOQUES H, I, J Y E DEL INMUEBLE DE LA AV. MATERIALES DE LA SUNASS</t>
  </si>
  <si>
    <t>SEMASIEL SAC</t>
  </si>
  <si>
    <t>CONTRATACIÓN DE SERVICIO DE UN PROFESIONAL PARA APOYAR EN EL DISEÑO WEB DE LOS SISTEMAS DE INFORMACIÓN DE LA OFICINA DE TECNOLOGÍA DE INFORMACIÓN</t>
  </si>
  <si>
    <t>CHUQUILLANQUI SERMEÑO KATHERINE BEATRIZ</t>
  </si>
  <si>
    <t>SERVICIO DE APOYO EN EL DESARROLLO Y MANTENIMIENTO DE SISTEMAS PARA LA OFICINA DE TECNOLOGÍAS DE INFORMACIÓ</t>
  </si>
  <si>
    <t>HERNANDEZ SANCHEZ JORGE VICTOR</t>
  </si>
  <si>
    <t>SERVICIO DE APOYO PARA DESARROLLO Y MANTENIMIENTO DEL FRONT END Y BACK END DE LAS SOLUCIONES INFORMÁTICAS DE LA OFICINA DE TECNOLOGÍAS DE INFORMACIÓN</t>
  </si>
  <si>
    <t>CCANTO LLACTAHUAMAN ADOLFO DARIO</t>
  </si>
  <si>
    <t xml:space="preserve">SERVICIO PARA EL FORTALECIMIENTO DE LA RED DE ALIADOS DEL PROGRAMA EDUCATIVO Y VIII CONCURSO ESCOLAR NACIONAL BUENAS PRÁCTICAS  PARA EL AHORRO DEL AGUA POTABLE 2021 </t>
  </si>
  <si>
    <t>SERVICIO DE MANTENIMIENTO PREVENTIVO Y CORRECTIVO DE EQUIPOS DE AIRE ACONDICIONADO DE LA SEDE CENTRAL Y LOCAL ANEXO DE FELIX DIBOS DE LA SUNAS</t>
  </si>
  <si>
    <t xml:space="preserve"> G &amp; M TECNOLOGIA DIGITAL S.A.C.
</t>
  </si>
  <si>
    <t>SERVICIO DE APOYO PARA LA ELABORACIÓN DE INFORMES SOBRE ACCIONES RELACIONADAS CON OECD</t>
  </si>
  <si>
    <t>NIEVES COCA KELLY JOHANA</t>
  </si>
  <si>
    <t>CONTRATACIÓN DEL SERVICIO DE ABSOLUCIÓN DE CONSULTAS EN MATERIA PENAL</t>
  </si>
  <si>
    <t>VILLAVICENCIO MEZA RIVERA ABOGADOS SCRL</t>
  </si>
  <si>
    <t>SERVICIO PARA BRINDAR APOYO EN LAS ACCIONES DE SUPERVISION Y EVALUACIONES, RELATIVAS A METAS DE GESTION, ASPECTOS OPERACIONALES Y ATENCION A DENUNCIAS DE LAS EMPRESAS PRESTADORAS EPS SEDAM HUANCAYO S.A., AGUA TUMBES, EPS SEDALORETO S.A., EPS GRAU S.A., EMAPA SAN MARTIN S.A. Y EPS EMAPA CAÑETE S.A.</t>
  </si>
  <si>
    <t>SERVICIO PARA BRINDAR APOYO EN LAS ACCIONES DE SUPERVISION Y EVALUACIONES, RELATIVAS A METAS DE GESTION, ASPECTOS OPERACIONALES Y ATENCION A DENUNCIAS DE LAS EMPRESAS PRESTADORAS EMPA HUARAL S.A., EPS SEMAPCH S.A., EPS MOYOBAMBA S.A., EPS EMAPICA S.A., SEDALIB S.A. Y EPS EMSAPA CALCA S.A.</t>
  </si>
  <si>
    <t>SERVICIO PARA LA ASISTENCIA TÉCNICA PERSONALIZADA EN SISTEMATIZACIÓN DE INFORMACIÓN EN PLANEAMIENTO Y PRESUPUESTO, EN EL MARCO DE LOS LINEAMIENTOS PARA LA GESTIÓN DE DESCONCENTRACIÓN</t>
  </si>
  <si>
    <t>SUSCRIPCIÓN DE UNA PLATAFORMA DE CONFERENCIA WEB</t>
  </si>
  <si>
    <t>GRUPO ELECTRODATA S.A.C</t>
  </si>
  <si>
    <t>CONTRATACION DEL SERVICIO DE PRODUCCION AUDIOVISUAL Y DE TRASMISION VIA STREAMING DE LAS AUDIENCIAS PUBLICAS VIRTUALES PARA LA PRESENTACION DE LOS PROYECTOS DE ESTUDIOS TARIFARIOS APROBADOS POR LA SUNASS PARA EL AÑO 2021</t>
  </si>
  <si>
    <t>INCARNATA S.A.</t>
  </si>
  <si>
    <t>SERVICIO DE APOYO PARA LA DOCUMENTACIÓN DE PROCESOS EN LA SUNASS EN TORNO A LA IMPLEMENTACIÓN DE LA GESTIÓN POR PROCESOS</t>
  </si>
  <si>
    <t>DELGADO PORTORRARO JORGE LUIS</t>
  </si>
  <si>
    <t>SERVICIO DE APOYO PARA EL ANÁLISIS Y CARACTERIZACIÓN DE PROCESOS EN LA SUNASS EN TORNO A LA IMPLEMENTACIÓN DE LA GESTIÓN POR PROCESOS</t>
  </si>
  <si>
    <t>ROJAS ROJAS GIMY CLEYDER</t>
  </si>
  <si>
    <t>SERVICIOS DE PUBLICACION DE RESOLUCIONES DE LA DRT Y DEL CD</t>
  </si>
  <si>
    <t>Adjudicación sin proceso</t>
  </si>
  <si>
    <t>SERVICIO DE APOYO ESPECIALIZADO EN SEGUIMIENTO Y REVISIÓN DE ESTUDIOS TARIFARIOS Y OTRAS ACTIVIDADES DE LA DIRECCIÓN DE REGULACIÓN TARIFARIA</t>
  </si>
  <si>
    <t>CONTRATACIÓN DE UN SERVICIO PARA LA ELABORACIÓN DE LOS TDR DEL SERVICIO QUE ELABORARÁ EL DOCUMENTO EQUIVALENTE CORRESPONDIENTE AL PROYECTO DE INVERSIÓN “CREACIÓN DEL SISTEMA INTEGRADO DE INFORMACIÓN PARA LA REGULACIÓN DE LOS SERVICIOS DE SANEAMIENTO</t>
  </si>
  <si>
    <t>INFOSERVICIOS DIGITAL EIRL</t>
  </si>
  <si>
    <t xml:space="preserve">CONTRATACIÓN DEL SERVICIO PARA LA ELABORACIÓN DEL DOCUMENTO EQUIVALENTE CORRESPONDIENTE AL PROYECTO DE INVERSIÓN – PRIMERA ETAPA: “MEJORAMIENTO DEL SISTEMA DE TRAMITE DOCUMENTARIO DE LA SUNASS EN EL MARCO DEL MODELO DE GESTIÓN DOCUMENTAL MAGDALENA DEL MAR DEL DISTRITO DE MAGDALENA DEL MAR - PROVINCIA DE LIMA - DEPARTAMENTO DE LIMA”, CON CODIGO UNICO DE INVERSIONES  2513478. </t>
  </si>
  <si>
    <t>DIGINEX S.A.C.</t>
  </si>
  <si>
    <t>SOLICITUD DE CONTRATACION DEL SERVICIO DE CONSULTORIA PARA ELABORAR UNA PROPUESTA PARA LA FISCALIZACION A LOS PRESTADORES DE SERVICIOS DE SANEAMIENTO EN PEQUE?AS CIUDADES DE LA REGION CUSCO EN EL MARCO DEL ESTADO DE EMERGENCIA SANITARIA POR EL COVID-19</t>
  </si>
  <si>
    <t xml:space="preserve">QUIROGA QUISPE CARLOS AFRANIO
</t>
  </si>
  <si>
    <t xml:space="preserve">UN (01) PROFESIONAL EN DERECHO PARA APOYO LEGAL AL OCI Y CONFORMAR EN LAS COMISIONES DE CONTROL EN LA EJECUCIÓN DE LOS SERVICIOS DE CONTROL SIMULTANEO Y POSTERIOR PROGRAMADOS EN EL PLAN ANUAL DE CONTROL 2021 </t>
  </si>
  <si>
    <t>CONTRATACIÓN DEL SERVICIO DE CONSULTORÍA PARA LA IMPLEMENTACION DE UN MODELO DE GESTION PARA UN SISTEMA DE MONITOREO REMOTO DE CALIDAD DE AGUA PARA PEQUEÑAS CIUDADES</t>
  </si>
  <si>
    <t>SERVICIO DE CONSULTORÍA PARA REALIZAR LA EVALUACIÓN DE LA INFORMACIÓN RELACIONADA CON LAS ACTIVIDADES DE SUPERVISIÓN REALIZADAS A LA EMPRESA PRESTADORA DE SERVICIO DE SANEAMIENTO DEL ÁMBITO DE LA ODS LA LIBERTAD, EN EL MARCO DE LA EMERGENCIA SANITARIA POR EL COVID-19</t>
  </si>
  <si>
    <t>GOICOCHEA AREVALO DIEGO SALVADOR</t>
  </si>
  <si>
    <t>CONTRATAR EL SERVICIO DE CONSULTORÍA PARA ELABORAR UNA PROPUESTA PARA LA FISCALIZACIÓN Y EVALUACION DE PRESTADORES DE SERVICIO DE SANEAMIENTO DE AMBITO URBANO DE LA REGIÓN PUNO EN EL MARCO DEL ESTADO DE EMERGENCIA SANITARIA POR EL COVID-19.</t>
  </si>
  <si>
    <t>MAMANI USCAMAYTA JOSE LUIS</t>
  </si>
  <si>
    <t>SERVICIO DE CONSULTORÍA PARA LA ELABORACIÓN DE ESTRATEGIAS Y PROCEDIMIENTOS DEL ANÁLISIS Y EVALUACIÓN PARA LA SUPERVISIÓN DE LA APLICACIÓN DE LA ESTRUCTURA TARIFARIA, PRECIOS DE LOS SERVICIOS COLATERALES Y CONTROL DE LA CALIDAD DE LA FACTURACION SEGÚN INFORMACIÓN PRESENTADA POR LAS EMPRESAS PRESTADORAS EPS SEDAM HUANCAYO S.A., EPS MUNICIPAL MANTARO S.A. Y EPS SELVA CENTRAL S.A.</t>
  </si>
  <si>
    <t>RICAPA NAVARRO ROSANA EDITA</t>
  </si>
  <si>
    <t>SERVICIO DE DIAGNÓSTICO DE REDES SANITARIAS Y PROPUESTA DE IMPLEMENTACIÓN PARA EL INMUEBLE DE LA AV. MATERIALES DE LA SUNASS</t>
  </si>
  <si>
    <t>SERVICIO DE APOYO EN CONTROL Y SEGUIMIENTO DE REQUERIMIENTOS, PAGOS Y DEL PLAN ANUAL DE FISCALIZACION DE LA DIRECCION DE FISCALIZACION</t>
  </si>
  <si>
    <t>ASTO CARHUAZ WILLY</t>
  </si>
  <si>
    <t>SERVICIO DE RENOVACION DE SUSCRIPCION DE LICENCIAS DE AUTOCAD</t>
  </si>
  <si>
    <t>SISTEMAS EMPRESARIALES COMPUTARIZADOS S.A.</t>
  </si>
  <si>
    <t>SUSCRIPCIÓN DE LICENCIAS ZOOM Y COMPLEMENTO WEBINAR</t>
  </si>
  <si>
    <t>GRUPO ELECTRODATA SAC</t>
  </si>
  <si>
    <t>SERVICIO DE ANÁLISIS Y SEGUIMIENTO DE LOS PLANES INSTITUCIONALES PARA LA UNIDAD DE PLANEAMIENTO Y PRESUPUESTO DE LA OFICINA DE PLANEAMIENTO, PRESUPUESTO Y MODERNIZACIÓN</t>
  </si>
  <si>
    <t>QUISPE CANAHUIRE GUILLERMO OSWALDO</t>
  </si>
  <si>
    <t>SERVICIO DE MANTENIMIENTO PREVENTIVO DE EQUIPOS DE CONECTIVIDAD</t>
  </si>
  <si>
    <t>DATA INSIGTH  SYSTEMA SAC</t>
  </si>
  <si>
    <t>SERVICIOS DE SANEAMIENTO EN EL ÁMBITO RURAL PARA SEGUIMIENTO DE LAS ACTIVIDADES DEL PLAN DE TRABAJO DE LA MESA DE TRABAJO DE LA PROVINCIA DE HUAROCHIRÍ</t>
  </si>
  <si>
    <t>SUSCRIPCIÓN DE LICENCIAS TEAMVIEWER</t>
  </si>
  <si>
    <t>SEGURIDAD AMERICA SSL SAC</t>
  </si>
  <si>
    <t>SERVICIO DE SEGUIMIENTO DE LAS INVERSIONES ESTRATÉGICAS EN LA UNIDAD EJECUTORA DE INVERSIONES DE LA SUNASS, EN EL MARCO DEL SISTEMA NACIONAL DE PROGRAMACIÓN MULTIANUAL Y GESTIÓN DE INVERSIONES.</t>
  </si>
  <si>
    <t>CONTRATACIÓN DE UN PROFESIONAL PARA EL SEGUIMIENTO EN LA IMPLEMENTACIÓN DE RECOMENDACIONES DEL SISTEMA NACIONAL DE CONTROL Y ASPECTOS RELACIONADOS A SEGUIMIENTO DE ACCIONES DE LA OFICINA DE ADMINISTRACIÓN Y
FINANZAS</t>
  </si>
  <si>
    <t xml:space="preserve">SERVICIO DE CONSERVACIÓN DE DOCUMENTOS DEL ARCHIVO CENTRAL  Y FOLIACION DE PÁGINAS CON INFORMACIÓN </t>
  </si>
  <si>
    <t>SERVICIOS DE ARCHIVOS FISICOS Y DIGITALES</t>
  </si>
  <si>
    <t>SERVICIO DE CAPACITACIÓN VIRTUAL “CURSO GESTIÓN POR PROCESOS, INDICADORES Y PROYECTOS” PARA EL PERSONAL DE LA SUNASS</t>
  </si>
  <si>
    <t xml:space="preserve">UNIVERSIDAD PERUANA DE CIENCIAS APLICADAS </t>
  </si>
  <si>
    <t xml:space="preserve">SERVICIO DE VALORACION DE DOCUMENTOS Y ARMADO DE EXPEDIENTE PARA LA ELIMINACION DOCUMENTAL
</t>
  </si>
  <si>
    <t>ARCHIVOS PERU SAC</t>
  </si>
  <si>
    <t xml:space="preserve"> SERVICIO PARA LA ELABORACIÓN DE UNA EVALUACIÓN DE IMPACTO DE LA FISCALIZACIÓN EN LAS EMPRESAS PRESTADORAS SOBRE LA CALIDAD DE LOS SERVICIOS DE SANEAMIENTO</t>
  </si>
  <si>
    <t>MARINO NEGRO DIEGO</t>
  </si>
  <si>
    <t xml:space="preserve"> SERVICIO DE SOPORTE DE LA LICENCIA IMAGING SOFT                         </t>
  </si>
  <si>
    <t>SERVICIOS DE ARCHIVOS FISICOS Y DIGITALES EIRL</t>
  </si>
  <si>
    <t>SERVICIO DE CONSULTORÍA PARA REALIZAR EL ESTUDIO DE CLIMA ORGANIZACIONAL DE LA SUNASS</t>
  </si>
  <si>
    <t>CAPITALE E.I.R.L.</t>
  </si>
  <si>
    <t xml:space="preserve"> CONTRATACIÓN DE UNA CONSULTORIA PARA LA ELABORACIÓN DE UN MODELO CONCEPTUAL DE EVALUACIÓN DE MEDIO TERMINO DEL ORGANISMO REGULADO EN EL SECTOR SANEAMIENTO DEL PERÚ</t>
  </si>
  <si>
    <t>LUIS NUÑES CABAÑAS</t>
  </si>
  <si>
    <t>CONTRATACION DEL SERVICIO EN GESTIÓN INTEGRAL DE LAS METAS Y PROYECTOS ESTRATÉGICOS DE LA SUNASS, TENIENDO EN CUENTA LAS BUENAS PRACTICAS DEL PM</t>
  </si>
  <si>
    <t>INSTITUTO PERUANO DE GOBIERNO SAC</t>
  </si>
  <si>
    <t xml:space="preserve">CONTRATACION DE UN ESPECIALISTA EN INVERSIÓN PÚBLICA Y ASPECTOS TÉCNICOS DE SANEAMIENTO PARA APOYAR LA IMPLEMENTACIÓN DE LA METODOLOGIA DE PROJECT MANAGEMENT OFFICE (PMO) </t>
  </si>
  <si>
    <t>AYVAR SUAREZ ULIANOFF</t>
  </si>
  <si>
    <t>CONTRATACION DE UN ESPECIALISTA EN LOS ESTANDARES DEL PROJECT MANAGEMENT INSTITUTE PARA APOYAR EN LA GESTIÓN DE LAS ADQUISICIONES DE ACTIVOS NO FINANCIEROS (AANF) DE LA SUNASS</t>
  </si>
  <si>
    <t>JACK CACERES MEZA</t>
  </si>
  <si>
    <t>CONTRATACIÓN DE UN SERVICIO ESPECIALIZADO EN CONTRATACIONES DEL ESTADO PARA APOYAR EN LA GESTIÓN DE LAS CONTRATACIONES DE ACTIVOS NO FINANCIEROS (AANF) DE LA SUNASS</t>
  </si>
  <si>
    <t>VALORE CONSULTORES SAC</t>
  </si>
  <si>
    <t>CONTRATACIÓN DEL SERVICIO ESPECIALIZADO PARA APOYAR LA GESTIÓN DE LAS INVERSIONES DE LAS TECNOLOGIAS DE LA INFORMACION DE LA SUNASS</t>
  </si>
  <si>
    <t>CONSULTORIA Y ASESORIA EMPRESARIAL AHA SAC</t>
  </si>
  <si>
    <t xml:space="preserve">CONTRATACION DE UN SERVICIO ESPECIALIZADO EN EL MARCO DEL PROJECT MANAGEMENT INSTITUTE (PMI) PARA LA DOCUMENTACIÓN DE LAS METAS Y PROYECTOS ESTRATÉGICOS DE LA SUNASS  </t>
  </si>
  <si>
    <t>ANALYTICAL SOLUTION SA</t>
  </si>
  <si>
    <t>ASISTENCIA TÉCNICA EN CONTRATACIONES PÚBLICAS</t>
  </si>
  <si>
    <t>MARIN MONTOYA NEYZER</t>
  </si>
  <si>
    <t>SERVICIO DE UN PERSONAL DE APOYO EN ASISTENCIA TÉCNICA EN TEMAS RELACIONADOS AL MÓDULO LOGISTICO DEL SIGA MEF</t>
  </si>
  <si>
    <t>CONTRATACIÓN DEL SERVICIO DE CONSULTORÍA PARA LA SISTEMATIZACIÓN Y EVALUACIÓN DE LA CALIDAD DE LOS INFORMES DE LAS ODS DE LA SUNASS EN EL MONITOREO DEL CUMPLIMIENTO DEL PLAN VIGILANCIA, CONTROL Y PREVENCION DEL COVID 19, EN EL PERIODO DE NOVIEMBRE Y DICIEMBRE 2020 Y DE ENERO A OCTUBRE DEL 2021</t>
  </si>
  <si>
    <t>CONTRATACIÓN DE UN PROFESIONAL PARA APOYO ESPECIALIZADO EN EL SEGUIMIENTO DE ACTIVIDADES OPERATIVAS DE FISCALIZACIÓN</t>
  </si>
  <si>
    <t>JULIO KOSAKA HARIMA</t>
  </si>
  <si>
    <t>SERVICIO DE CONSULTORÍA PARA IMPLEMENTAR EL SGSI EN EL PROCESO DE GESTIÓN DE SOLUCIÓN DE RECURSOS DE APELACION, REALIZAR LA AUDITORIA INTERNA Y EL ACOMPAÑAMIENTO EN SU CERTIFICACIÓN BAJO LA NORMA ISO 27001:2014 EN LA SUNAS</t>
  </si>
  <si>
    <t>ARGOS CONSULTING GROUP SAC</t>
  </si>
  <si>
    <t xml:space="preserve">CONTRATACIÓN DE SERVICIOS DE UN (01) MÉDICO OCUPACIONAL </t>
  </si>
  <si>
    <t xml:space="preserve">SERVICIO DE CONSULTORÍA PARA LA ELABORACIÓN DE UNA METODOLOGÍA PARA SEGUIMIENTO DE LA EJECUCIÓN DE INVERSIONES POR PARTE DE LAS EMPRESAS PRESTADORAS DE SERVICIOS DE SANEAMIENTO 
 </t>
  </si>
  <si>
    <t>AGUILAR REATEGUI JOSE</t>
  </si>
  <si>
    <t>SERVICIO DE INSTALACION DE CABLEADO ELECTRICO, DATA Y PUESTA EN FUNCIONAMIENTO DE EQUIPAMIENTO PARA LA OFICINA DESCONCENTRADA DE SERVICIOS DE SUNASS EN PIURA</t>
  </si>
  <si>
    <t>CONSTRUCCIONES Y SERVICIOS SERVINORTE E.I.R.L.</t>
  </si>
  <si>
    <t>LORD &amp; ME EIRL</t>
  </si>
  <si>
    <t>SERVICIO DE MANTENIMIENTO PARA ESCALERA METÁLICA DEL EDIFICIO SEDE CENTRAL DE LA SUPERINTENDENCIA NACIONAL DE SERVICIOS DE SANEAMIENTO</t>
  </si>
  <si>
    <t>CORPORACIÓN CAMINO S.A.C.</t>
  </si>
  <si>
    <t>SERVICIO DE ACONDICIONAMIENTO DE OFICINA PARA LA OFICINA DESCONCENTRADA DE SERVICIOS DE SUNASS EN PIURA</t>
  </si>
  <si>
    <t>BENITES RIOFRIO ROMMEL</t>
  </si>
  <si>
    <t>SERVICIO DE PLATAFORMA DIGITAL PARA LA FERIA EXPOAGUA EDUCATIVA SUNASS 2021</t>
  </si>
  <si>
    <t>STAFF DE NEGOCIOS SAC</t>
  </si>
  <si>
    <t>SERVICIO DE RENOVACIÓN DE SOPORTE DE SERVIDOR BLADE LENOVO THINKSYSTEM Y FLEX SYSTEM</t>
  </si>
  <si>
    <t>PMS PERU SAC</t>
  </si>
  <si>
    <t>SERVICIO DE CONSULTORÍA PARA LA ELABORACIÓN DE INFORME SOBRE ASPECTOS QUE DEBEN SER INCLUIDOS EN LA PROPUESTA DE MODIFICACIÓN DEL PROCEDIMIENTO DE AUTORIZACIÓN EXCEPCIONAL A LAS MUNICIPALIDADES PARA LA PRESTACIÓN DE LOS SERVICIOS DE SANEAMIENTO EN PEQUEÑAS CIUDADES, APROBADO POR RESOLUCIÓN DE CONSEJO DIRECTIVO N° 037-2019-SUNASS-C</t>
  </si>
  <si>
    <t>VILLEGAS GALVEZ</t>
  </si>
  <si>
    <t>SERVICIO DE PRODUCCIÓN Y FUNCIONAMIENTO DE LA FERIA EXPOAGUA EDUCATIVA SUNASS 2021</t>
  </si>
  <si>
    <t>SERVICIO DE CONSULTORIA PARA DISEÑO Y EJECUCIÓN DEL PILOTO DE CONSULTA PÚBLICA, EN EL MARCO LA ELABORACIÓN DE LINEAMIENTOS PARA LA IMPLEMENTACIÓN DE MECANISMOS DE CONSULTA PÚBLICA DURANTE LA ELABORACIÓN DE PLANES MAESTROS OPTIMIZADOS A CARGO DE LAS EMPRESAS PRESTADORAS</t>
  </si>
  <si>
    <t>FORO NACIONAL INTERNACIONAL</t>
  </si>
  <si>
    <t>RENOVACION DE SUSCRIPCION DE 42 LICENCIAS DE ACROBAT PRO - DF Y DRT</t>
  </si>
  <si>
    <t>FALCON SYSTEM SAC</t>
  </si>
  <si>
    <t>SERVICIO PARA EL DISEÑO DE HERRAMIENTAS Y FORMULACIÓN DE GUÍAS METODOLÓGICAS DE MECANISMOS DE PARTICIPACIÓN CIUDADANA</t>
  </si>
  <si>
    <t>CUADROS RAMOS CARLOS ENRIQUE</t>
  </si>
  <si>
    <t>RENOVACION DE LICENCIAS ADOBE CREATIVE CLOUD - OTI Y OCII</t>
  </si>
  <si>
    <t>MICRO SOLUTIONS TI SA</t>
  </si>
  <si>
    <t>CONTRATACION DE SERVICIO EN SEGUIMIENTO DE LA IMPLEMENTACION DE RECOMENDACIONES DE LOS INFORMES EMITIDOS POR LOS ORGANOS CONFORMANTES DEL SISTEMA NACIONAL DE CONTROL, ASI COMO EN EL PROCESAMIENTO DE INFORMACION DE LA MATERIA</t>
  </si>
  <si>
    <t>JORGE VALDIVIESO FIGUEROA</t>
  </si>
  <si>
    <t>CONTRATACIÓN DEL SERVICIO DE SEGUIMIENTO DE LA IMPLEMENTACIÓN DE DIVERSAS ACTIVIDADES OPERATIVAS DE LA DIRECCIÓN DE REGULACIÓN TARIFARIA</t>
  </si>
  <si>
    <t xml:space="preserve">SALARDI RODRIGUEZ JOSE </t>
  </si>
  <si>
    <t>CONTRATACIÓN DEL SERVICIO DE CONSULTORÍA PARA IDENTIFICAR ESTRATEGIAS QUE PROMUEVA LA ASOCIATIVIDAD DE PRESTADORES DE SERVICIOS DE SANEAMIENTO IDENTIFICADAS EN LA DETERMINACIÓN DEL ÁREA DE LA PRESTACIÓN DE SERVICIOS</t>
  </si>
  <si>
    <t xml:space="preserve">CASTILLO REVADENERIA OSCAR </t>
  </si>
  <si>
    <t>SERVICIO TEMPORAL DE ASISTENCIA EN LA VIGILANCIA DE LA SALUD DE LOS TRABAJADORES DE LA SUNASS</t>
  </si>
  <si>
    <t>CASTILLO CAMPOS MARIA ROSAURA</t>
  </si>
  <si>
    <t>SERVICIO DE EDICIÓN, CORRECCIÓN DE ESTILO, DISEÑO Y DIAGRAMACIÓN DE MEMORIA INSTITUCIONAL 2020</t>
  </si>
  <si>
    <t>DIAZ DE CERIO SAC</t>
  </si>
  <si>
    <t>BUSTAMANTE ROGER LUIGI</t>
  </si>
  <si>
    <t>QUEVEDO BARDALEZ LENIN</t>
  </si>
  <si>
    <t>TARGET ONE SAC</t>
  </si>
  <si>
    <t>VARGAS MARQUEZ MARCIAL JOSE</t>
  </si>
  <si>
    <t>CONTRATACIÓN DEL SERVICIO DE CONSULTORÍA PARA EL DISEÑO DE LA HERRAMIENTA DE CÁLCULO DE COSTOS UNITARIOS DE LAS ACTIVIDADES OPERATIVAS DEL POI DE LAS OFICINAS DESCONCENTRADAS DE SERVICIOS (ODS) DE LA SUNASS</t>
  </si>
  <si>
    <t>AROZENA ROTTA ALBERTO</t>
  </si>
  <si>
    <t>SERVICIO DE CONSULTORÍA PARA LA ELABORACIÓN DE PROYECTOS DE INFORMES DE EVALUACIÓN TÉCNICA PARA LA DIRECCIÓN DE SANCIONES VINCULADOS A ASPECTOS COMERCIALES Y OPERACIONALES</t>
  </si>
  <si>
    <t>ORE VEGA JONNY</t>
  </si>
  <si>
    <t>SERVICIO DE CONSULTORÍA PARA LA ELABORACIÓN DE PROYECTOS  DE INFORMES DE EVALUACIÓN LEGAL PARA LA DIRECCIÓN DE SANCIONE</t>
  </si>
  <si>
    <t>PAUCAR PRADO ALEXIS</t>
  </si>
  <si>
    <t>SERVICIO DE CONSULTORÍA PARA LA ELABORACIÓN DE PROYECTOS DE INFORMES DE EVALUACIÓN TÉCNICA PARA LA DIRECCIÓN DE SANCIONES VINCULADOS A INCUMPLIMIENTOS NORMATIVOS</t>
  </si>
  <si>
    <t>DIAZ CHING MARIBEL</t>
  </si>
  <si>
    <t xml:space="preserve">SERVICIO PARA REALIZAR PROYECTOS DE INFORMES DE FISCALIZACIÓN Y DE PROCEDIMIENTOS SANCIONADORES A SEDAPAL S.A. SOBRE ASPECTOS TÉCNICO - OPERACIONALES Y METAS DE GESTIÓN EN LOS SERVICIOS DE SANEAMIENTO Y SERVICIO DE MONITOREO Y GESTIÓN DEL USO DE AGUAS SUBTERRÁNEAS </t>
  </si>
  <si>
    <t>ARIAS HUERTAS GYVER</t>
  </si>
  <si>
    <t>SERVICIO DE CONSULTORÍA PARA LA SISTEMATIZACION Y EVALUACION DEL ANÁLISIS FINANCIERO DEL MONITOREO Y/O SUPERVISION DEL USO DE FONDOS DE INVERSIÓN Y RESERVAS MRSE, GRD Y ACC DESTINADOS PARA LA OPERACIÓN Y MANTENIMIENTO DE LOS SERVICIOS DE SANEAMIENTO SEGÚN INFORMACIÓN PRESENTADA POR LA EMPRESA PRESTADORA EN EL ÁMBITO DE LAS ODS AREQUIPA, MOQUEGUA Y TACNA EN EL MARCO DEL DECRETO DE URGENCIA Nº 036-2020 Y DECRETO DE URGENCIA Nº111-2020.</t>
  </si>
  <si>
    <t>CASTRO MENDOZA ERIKC STEVE</t>
  </si>
  <si>
    <t>SERVICIO DE CONSULTORÍA PARA EL ANÁLISIS, EVALUACIÓN Y MEJORAS AL SEGUIMIENTO OPERATIVO DEL PLAN OPERATIVO INSTITUCIONAL.</t>
  </si>
  <si>
    <t>SERVICIO DE CONSULTORÍA PARA LA SISTEMATIZACION Y EVALUACION DEL ANÁLISIS FINANCIERO DEL MONITOREO Y/O SUPERVISION DEL USO DE FONDOS DE INVERSIÓN Y RESERVAS MRSE, GRD Y ACC DESTINADOS PARA LA OPERACIÓN Y MANTENIMIENTO DE LOS SERVICIOS DE SANEAMIENTO SEGÚN INFORMACIÓN PRESENTADA POR LA EMPRESA PRESTADORA EN EL ÁMBITO DE LA ODS JUNÍN EN EL MARCO DEL DECRETO DE URGENCIA Nº 036-2020 Y DECRETO DE URGENCIA Nº111-2020.</t>
  </si>
  <si>
    <t>ARIAS TABRAJ MABEL CAROLINA</t>
  </si>
  <si>
    <t>SERVICIO TEMPORAL PARA REALIZAR INDAGACIÓN DE MERCADO PARA LA UNIDAD DE ABASTECIMIENTO</t>
  </si>
  <si>
    <t>PONTE RUIZ WENDY SHARLOTT</t>
  </si>
  <si>
    <t>SERVICIO DE CONSULTORIA PARA LA SISTEMATIZACION Y EVALUACION DE ANALISIS CUSCO APURIMAC</t>
  </si>
  <si>
    <t>LOVATON SOLIS TOMAS</t>
  </si>
  <si>
    <t>SERVICIO TEMPORAL (1) PARA LA EVALUACION Y PRECALIFICACIÓN DE LOS EXPEDIENTES DE APELACION QUE SE ELEVAN POR LAS EMPRESAS PRESTADORAS AL TRIBUNAL DE SOLUCIÓN DE RECLAMOS DE LOS USUARIOS DE LOS SERVICIOS DE SANEAMIENTO, CUYA NUMERACIÓN DIARIA TERMINA EN 1, 2, 3, 4 Y 5, COMO ETAPA PREVIA A SU DISTRIBUCION, ELLO EN EL MARCO DEL ESTADO DE EMERGENCIA SANITARIA POR EL COVID</t>
  </si>
  <si>
    <t>SANCHEZ LLONTOP ANABELL</t>
  </si>
  <si>
    <t>SERVICIO TEMPORAL (1) PARA LA EVALUACION Y PRECALIFICACIÓN DE LOS EXPEDIENTES DE APELACION QUE SE ELEVAN POR LAS EMPRESAS PRESTADORAS AL TRIBUNAL DE SOLUCIÓN DE RECLAMOS DE LOS USUARIOS DE LOS SERVICIOS DE SANEAMIENTO, CUYA NUMERACIÓN DIARIA TERMINA EN 6, 7, 8, 9 Y 0, COMO ETAPA PREVIA A SU DISTRIBUCION, ELLO EN EL MARCO DEL ESTADO DE EMERGENCIA SANITARIA POR EL COVID</t>
  </si>
  <si>
    <t>CHOCANO VILLAR CARLOS</t>
  </si>
  <si>
    <t>SERVICIO TEMPORAL (1) PARA LA EVALUACION Y PRECALIFICACIÓN DE LOS EXPEDIENTES DE QUEJA QUE SE ELEVAN POR LAS EMPRESAS PRESTADORAS AL TRIBUNAL DE SOLUCIÓN DE RECLAMOS DE LOS USUARIOS DE LOS SERVICIOS DE SANEAMIENTO, COMO ETAPA PREVIA A SU DISTRIBUCION, ELLO EN EL MARCO DEL ESTADO DE EMERGENCIA SANITARIA POR EL COVID</t>
  </si>
  <si>
    <t>BARRIONUEVO PEREZ JOSE JUNIORS</t>
  </si>
  <si>
    <t>SERVICIO TEMPORAL (1) PARA LA PRECALIFICACIÓN Y DERIVACIÓN POR SU COMPLEJIDAD DE LOS EXPEDIENTES DE APELACIÓN QUE INGRESAN DE MANERA VIRTUAL, PARA ASIGNARSE A LOS ANALISTAS DETERMINADOS A ATENDER LOS PROCESOS DE CONCILIACIÓN QUE POR SU EXPERTISE REALIZAN LAS AUDIENCIAS ACORDE CON LA NUEVA CASUÍSTICA RECLAMADA Y DISPONIBILIDAD DE LAS EMPRESAS PRESTADORAS PARA REALIZAR UNA AUDIENCIA POR LA VÍA TELEFÓNICA, ELLO EN EL MARCO DEL ESTADO DE EMERGENCIA SANITARIA POR EL COVID</t>
  </si>
  <si>
    <t>CORNEJO MAZABEL MIGUEL</t>
  </si>
  <si>
    <t>SERVICIO TEMPORAL (1) PARA LA ELABORACION DE MODELOS DE RESOLUCIÓN DE APELACIONES DE LA NUEVA CASUÍSTICA RECLAMADA, A EFECTOS QUE ÉSTOS OPTIMICEN EL PROCEDIMIENTO DEBIDO A QUE LOS CASOS QUE SE HAN ELEVADO AL TRIBUNAL ADMINISTRATIVO DE SOLUCIÓN DE RECLAMOS DE LOS USUARIOS DE LOS SERVICIOS DE SANEAMIENTO -TRASS RESULTAN SER DE MAYOR COMPLEJIDAD, EN EL MARCO DEL ESTADO DE EMERGENCIA SANITARIA POR EL COVID.</t>
  </si>
  <si>
    <t>SEMINO GUEVARA OMAR</t>
  </si>
  <si>
    <t>SERVICIO TEMPORAL (1) PARA LA ELABORACION DE MODELOS DE RESOLUCIÓN DE QUEJAS RESPECTO DE LAS INFRACCIONES POR LA NUEVA CASUÍSTICA RECLAMADA, A EFECTOS QUE ÉSTAS OPTIMICEN EL PROCEDIMIENTO DEBIDO A QUE LOS CASOS QUE SE HAN ELEVADO AL TRIBUNAL ADMINISTRATIVO DE SOLUCIÓN DE RECLAMOS DE LOS USUARIOS DE LOS SERVICIOS DE SANEAMIENTO -TRASS RESULTAN SER DE MAYOR COMPLEJIDAD, EN EL MARCO DEL ESTADO DE EMERGENCIA SANITARIA POR EL COVID.</t>
  </si>
  <si>
    <t>RAMIREZ YANQUIRIMACHI ABEL HENRY</t>
  </si>
  <si>
    <t>SERVICIO TEMPORAL (1) PARA LA ATENCIÓN OPORTUNA DE PEDIDOS DE ACCESO A LA INFORMACIÓN PÚBLICA DERIVADOS AL TRASS, QUE SURGEN EN EL MARCO DEL ESTADO DE EMERGENCIA SANITARIA POR EL COVID</t>
  </si>
  <si>
    <t>AREVALO SALDAÑA LISSETT</t>
  </si>
  <si>
    <t>SERVICIO DE ALQUILER DE CAMIONETAS PARA EL TRASLADO SEGURO DEL PERSONAL DE LA SUNASS A LAS ZONAS DESABASTECIDAS DE AGUA EN SAN JUAN DE LURIGANCHO (ACCIONES DE MONITOREO DE LA DIRECCIÓN DE USUARIOS A MEDIDAS ADOPTADAS POR EL PRESTADOR ANTE EMERGENCIA OCURRIDA EN EL DISTRITO)</t>
  </si>
  <si>
    <t>SD SERVICIOS E.I.R.L.</t>
  </si>
  <si>
    <t xml:space="preserve">SERVICIO DE ELABORACION DE PROYECTOS DE INFORMES DE SUPERVISIÓN POR ATENCIÓN DE DENUNCIAS DE LAS EMPRESAS PRESTADORAS </t>
  </si>
  <si>
    <t>UEMA UYEMA LUIS</t>
  </si>
  <si>
    <t>SERVICIO PARA REALIZAR PROYECTOS DE INFORMES DE SUPERVISIÓN Y EVALUACIONES, RELATIVAS A METAS DE GESTIÓN, ASPECTOS OPERACIONALES Y ATENCIÓN A DENUNCIAS DE LAS EMPRESAS PRESTADORAS PARA LA SEDE CENTRAL DE LA SUNASS</t>
  </si>
  <si>
    <t>CHOCCE CURO ROSSI</t>
  </si>
  <si>
    <t>SERVICIO DE CONSULTORÍA PARA LA SISTEMATIZACION Y EVALUACION DEL ANÁLISIS FINANCIERO DEL MONITOREO Y/O SUPERVISION DEL USO DE FONDOS DE INVERSIÓN Y RESERVAS MRSE, GRD Y ACC DESTINADOS PARA LA OPERACIÓN Y MANTENIMIENTO DE LOS SERVICIOS DE SANEAMIENTO SEGÚN INFORMACIÓN PRESENTADA POR LA EMPRESA PRESTADORA EN EL ÁMBITO DE LA ODS PUNO EN EL MARCO DEL DECRETO DE URGENCIA Nº 036-2020 Y DECRETO DE URGENCIA Nº111-2020</t>
  </si>
  <si>
    <t>ATENCIO CABEZAS CATHERINE</t>
  </si>
  <si>
    <t xml:space="preserve">SERVICIO DE CONSULTORÍA PARA LA SISTEMATIZACION, ANÁLISIS, EVALUACION Y RECOMENDACIONES DE LA APLICACIÓN DEL MARCO NORMATIVO DE LOS PROCEDIMIENTOS DE FISCALIZACIÓN E IMPOSICIÓN DE MEDIDAS CORRECTIVAS Y PROCEDIMIENTOS ADMINISTRATIVOS SANCIONADORES DE LAS ODS CUSCO, PUNO, MADRE DE DIOS Y UCAYALI </t>
  </si>
  <si>
    <t>MICHEL GUTIERREZ AVENDAÑO</t>
  </si>
  <si>
    <t xml:space="preserve">SERVICIO DE CONSULTORÍA PARA LA SISTEMATIZACION Y EVALUACION DEL ANÁLISIS FINANCIERO DEL MONITOREO Y/O SUPERVISION DEL USO DE FONDOS DE INVERSIÓN Y RESERVAS MRSE, GRD Y ACC DESTINADOS PARA LA OPERACIÓN Y MANTENIMIENTO DE LOS SERVICIOS DE SANEAMIENTO SEGÚN INFORMACIÓN PRESENTADA POR LA EMPRESA PRESTADORA EN EL ÁMBITO DE LAS ODS AMAZONAS Y CAJAMARCA EN EL MARCO DEL DECRETO DE URGENCIA Nº 036-2020 Y DECRETO DE URGENCIA Nº1112020. </t>
  </si>
  <si>
    <t>LAZARO LOPEZ VANESS</t>
  </si>
  <si>
    <t>SERVICIO DE CONSULTORÍA PARA LA SISTEMATIZACION Y EVALUACION DEL ANÁLISIS FINANCIERO DEL MONITOREO Y/O SUPERVISION DEL USO DE FONDOS DE INVERSIÓN Y RESERVAS MRSE, GRD Y ACC DESTINADOS PARA LA OPERACIÓN Y MANTENIMIENTO DE LOS SERVICIOS DE SANEAMIENTO SEGÚN INFORMACIÓN PRESENTADA POR LA EMPRESA PRESTADORA EN EL ÁMBITO DE LAS ODS ICA Y MADRE DE DIOS EN EL MARCO DEL DECRETO DE URGENCIA Nº 036-2020 Y DECRETO DE URGENCIA Nº111-2020.</t>
  </si>
  <si>
    <t>SCHERMAN RAZZETO YEHOSHUA</t>
  </si>
  <si>
    <t>SERVICIO DE FILMACIÓN, EDICIÓN Y POST PRODUCCIÓN DE VIDEOS PARA ALUMNOS FINALISTAS EN LA FERIA DE EXPOAGUA EDUCATIVA SUNASS 2021 (REGIÓN LIMA).</t>
  </si>
  <si>
    <t>SEGOVIA CANELO ROGGER RUBEN</t>
  </si>
  <si>
    <t>SERVICIO DE CONSULTORÍA PARA DISEÑAR Y APLICAR UN MODELO PARA EL DESARROLLO DE LA GESTIÓN DEL CONOCIMIENTO EN LA SUNASS</t>
  </si>
  <si>
    <t>GARCIA CAPCHA GUILLERMO</t>
  </si>
  <si>
    <t>SERVICIO INTEGRAL DE TRASLADO DEL PERSONAL DE LA SUNASS A LAS ZONAS DESABASTECIDAS DE AGUA POTABLE EN EL DISTRITO DE SAN JUAN DE LURIGANCHO (ACCIONES DE MONITOREO)- 14 AL 17.09.2021.</t>
  </si>
  <si>
    <t>SERVICIO DE CONSULTORÍA PARA LA SISTEMATIZACION, ANÁLISIS, EVALUACION Y RECOMENDACIONES DE LA APLICACIÓN DEL MARCO NORMATIVO DE LOS PROCEDIMIENTOS DE FISCALIZACIÓN E IMPOSICIÓN DE MEDIDAS CORRECTIVAS Y PROCEDIMIENTOS ADMINISTRATIVOS SANCIONADORES DE LAS ODS LA LIBERTAD, CAJAMARCA, HUARAZ, CHIMBOTE Y SAN MARTIN</t>
  </si>
  <si>
    <t>CUEVA TADEO MILAGROS DAYSI</t>
  </si>
  <si>
    <t>SERVICIO DE CONSULTORÍA PARA LA SISTEMATIZACION, ANÁLISIS, EVALUACION Y RECOMENDACIONES DE LA APLICACIÓN DEL MARCO NORMATIVO DE LOS PROCEDIMIENTOS DE FISCALIZACIÓN E IMPOSICIÓN DE MEDIDAS CORRECTIVAS Y PROCEDIMIENTOS ADMINISTRATIVOS SANCIONADORES DE LAS ODS ICA, APURÍMAC, AREQUIPA, MOQUEGUA Y TACNA</t>
  </si>
  <si>
    <t>VASQUEZ BALTIERREZ SHEILA MARIA DE JESUS</t>
  </si>
  <si>
    <t>CONTRATACIÓN DEL SEGURO DE ASISTENCIA MÉDICA – FORMACION LABORAL</t>
  </si>
  <si>
    <t>MAPFRE PERU COMPAÑIA DE SEGUROS Y REASEGUROS S.A.</t>
  </si>
  <si>
    <t>SERVICIO DE CONSULTORÍA PARA LA SISTEMATIZACION Y EVALUACION DEL ANÁLISIS FINANCIERO DEL MONITOREO Y/O SUPERVISION DEL USO DE FONDOS DE INVERSIÓN Y RESERVAS MRSE, GRD Y ACC DESTINADOS PARA LA OPERACIÓN Y MANTENIMIENTO DE LOS SERVICIOS DE SANEAMIENTO SEGÚN INFORMACIÓN PRESENTADA POR LA EMPRESA PRESTADORA EN EL ÁMBITO DE LAS ODS SAN MARTIN , LORETO Y LA LIBERTAD, EN EL MARCO DEL DECRETO DE URGENCIA Nº 036-2020 Y DECRETO DE URGENCIA Nº111-2020</t>
  </si>
  <si>
    <t>MONTALVO PARDO LUZ</t>
  </si>
  <si>
    <t xml:space="preserve">SOPORTE Y MANTENIMIENTO DE LAS CENTRALES TELEFONICAS </t>
  </si>
  <si>
    <t>EBD PERU SA</t>
  </si>
  <si>
    <t>SERVICIO DE CONSULTORÍA PARA EL ANÁLISIS, EVALUACION Y RECOMENDACIONES DE LA APLICACIÓN DEL MARCO NORMATIVO DE LOS PROCEDIMIENTOS DE FISCALIZACIÓN E IMPOSICIÓN DE MEDIDAS CORRECTIVAS Y PROCEDIMIENTOS ADMINISTRATIVOS SANCIONADORES DE LAS ODS PIURA, LAMBAYEQUE, AMAZONAS, LORETO Y TUMBES</t>
  </si>
  <si>
    <t>SIESQUEN CABRERA JOSE</t>
  </si>
  <si>
    <t xml:space="preserve">SERVICIO DE CONSULTORÍA PARA LA ELABORACIÓN DEL INFORME DE DIAGNÓSTICO DE LAS PLANTAS DE TRATAMIENTO DE AGUAS RESIDUALES DE LAS EMPRESAS PRESTADORAS A NIVEL NACIONAL, APROBADO CON LA RESOLUCIÓN DEL CONSEJO DIRECTIVO N° 012-2021-SUNASS-CD </t>
  </si>
  <si>
    <t>MONTES ESCALANTE RICHARD EDUARDO</t>
  </si>
  <si>
    <t>SERVICIO DE CONSULTORÍA PARA LA SISTEMATIZACIÓN DE TRABAJOS GANADORES DEL VIII CONCURSO ESCOLAR NACIONAL BUENAS PRÁCTICAS PARA EL AHORRO DEL AGUA POTABLE Y MATERIAL DE ALIADOS PARA LA PRESENTACIÓN EN LA FERIA EXPOAGUA EDUCATIVA Y ELABORACIÓN DE MATERIAL DE PROMOCIÓN DEL PROGRAMA EDUCATIVO</t>
  </si>
  <si>
    <t>SERVICIO DE CONSULTORÍA PARA LA SISTEMATIZACION, ANÁLISIS, EVALUACION Y RECOMENDACIONES DE LA APLICACIÓN DEL MARCO NORMATIVO DE LOS PROCEDIMIENTOS DE FISCALIZACIÓN E IMPOSICIÓN DE MEDIDAS CORRECTIVAS Y PROCEDIMIENTOS ADMINISTRATIVOS SANCIONADORES DE LAS ODS JUNÍN, AYACUCHO, HUANCAVELICA, HUÁNUCO Y PASCO</t>
  </si>
  <si>
    <t>ROSALES SUAREZ SUSAN YANIRHA</t>
  </si>
  <si>
    <t>SERVICIO DE CAPACITACIÓN VIRTUAL TALLER GESTIÓN DE RIESGOS PMI-RMP PARA EL PERSONAL DE LA SUNASS</t>
  </si>
  <si>
    <t>PM CERTIFICA EIRL</t>
  </si>
  <si>
    <t>SERVICIO PARA REALIZAR PROYECTOS DE INFORMES DE SUPERVISIÓN Y EVALUACIONES, RELATIVAS A METAS DE GESTIÓN, ASPECTOS OPERACIONALES Y ATENCIÓN A DENUNCIAS DE LAS EMPRESAS PRESTADORAS EPS GRAU S.A., EMAPA - HVCA. S.A., EPSEL S.A., UNIDAD EJECUTORA AGUA TUMBES, EPSSSC S.A., EPS SEMAPACH S.A., EPS EMAPICA S.A., EPS EMAPA CAÑETE S.A., EPS SIERRA CENTRAL S.R.L., EPS EMSAPA CALCA S.A. Y EPS EMAQ S.R.L., PARA LA SEDE CENTRAL DE LA SUNASS</t>
  </si>
  <si>
    <t xml:space="preserve">RENOVACIÓN DE CERTIFICADO DIGICERT SYMANTEC </t>
  </si>
  <si>
    <t>SOFTLAND  PERU SA</t>
  </si>
  <si>
    <t>SERVICIOS DE CONSULTORIA PARA REALIZAR LA SISTEMATIZACION Y VALIDACION DE LA INFORMACIÓN DE ORGANIZACIONES COMUNALES Y PEQUEÑAS CIUDADES PARA LA DETERMINACIÓN DEL ÁREA DE PRESTACIÓN DE SERVICIOS EN EL AMBITO DE LA ODS PUNO</t>
  </si>
  <si>
    <t>HUANCA BARRANTES NORMA MERCEDES</t>
  </si>
  <si>
    <t>SERVICIO DE TRASMISIÓN DE EVENTOS VÍA STREAMING PARA LA SEMANA NACIONAL DEL AGUA POTABLE Y PARA LOS FOROS Y TALLERES REGIONALES DE LA FERIA EXPOAGUA EDUCATIVA SUNASS 2021</t>
  </si>
  <si>
    <t>INCARNATA S.A.C.</t>
  </si>
  <si>
    <t>RENOVACIÓN DE LICENCIAS ANTIVIRUS Y SOPORTE TÉCNICO</t>
  </si>
  <si>
    <t>SERVICIO TEMPORAL PARA REVISION DE CONTROVERSIAS CONTRACTUALES Y FISCALIZACIÓN DE CONTRATOS DERIVADOS DE PROCEDIMIENTOS DE SELECCIÓN DURANTE EL
IV TRIMESTRE DEL EJERCICIO 2021</t>
  </si>
  <si>
    <t>CAPPELLETTI AREVALO NORA MARION</t>
  </si>
  <si>
    <t>servicio para realizar proyectos de informes de supervisión, medidas correctivas o informes finales de instrucción relacionados a fondos de inversión y reservas de las empresas prestadoras EPS AGUAS DE LIMA NORTE, EPS BARRANCA, SEDAPAL, EMAPA CAÑETE, EMAPA HUARAL</t>
  </si>
  <si>
    <t>CHANG MEDINA ALFONSO</t>
  </si>
  <si>
    <t>SERVICIO DE CONSULTORÍA PARA LA SISTEMATIZACIÓN Y ANÁLISIS DE LA INFORMACIÓN REPORTADA POR LAS ODS RESPECTO A LA IMPLEMENTACIÓN DE LOS PLANES ANUALES DE ACTIVIDADES DE LOS CONSEJOS DE USUARIOS NORTE, SUR, ORIENTE Y CENTRO DURANTE EL 2021.</t>
  </si>
  <si>
    <t>MEDRANO MOTTA MILAGROS</t>
  </si>
  <si>
    <t>SERVICIO DE ANÁLISIS Y CONSISTENCIA DEL PLAN OPERATIVO INSTITUCIONAL 2022 Y ANÁLISIS DE LOS PLANES ANUALES PARA LA UNIDAD DE PLANEAMIENTO Y PRESUPUESTO DE LA OFICINA DE PLANEAMIENTO, PRESUPUESTO Y MODERNIZACIÓN</t>
  </si>
  <si>
    <t>SERVICIO PARA LA “ASISTENCIA TÉCNICA EN LA SISTEMATIZACIÓN DE INFORMACIÓN, ACTUALIZACIÓN Y CONSOLIDACIÓN DE BASES DE DATOS REFERIDAS A LA ASIGNACIÓN PRESUPUESTARIA DEL AÑO 2022 CON EL POI 2022 Y EJECUCIÓN PRESUPUESTARIA 2021 Y POI 2021 EN EL MARCO DE LOS LINEAMIENTOS PARA LA GESTIÓN DE DESCONCENTRACIÓN”</t>
  </si>
  <si>
    <t xml:space="preserve">SERVICIO DE CONSULTORIA PARA REALIZAR EL RECOJO DE INFORMACION Y ANÁLISIS ECONOMICOS DE LOS PRESTADORES URBANOS Y RURALES DENTRO DEL AREA DE PRESTACION DEL AMBITO DE LA ODS MADRE DE DIOS, EN APLICACIÓN DE LA ESTRUCTURA DE MERCADO Y ESCALA EFICIENTE ESTABLECIDOS EN LA RCD 013-2020-SUNAS-CD Y EL DL 1280 Y SU REGLAMENTO </t>
  </si>
  <si>
    <t>HURTADO ARNAO PIERO FRANCISCO</t>
  </si>
  <si>
    <t>SERVICIO DE CONSULTORÍA PARA ELABORAR UNA PROPUESTA DEL MODELO ORGANIZACIONAL AD HOC DE LAS OFICINAS DESCONCENTRADAS DE SERVICIOS (ODS)
DE LA SUNASS</t>
  </si>
  <si>
    <t>GUTIERREZ BURGOS ANA SOFIA</t>
  </si>
  <si>
    <t>RENOVACIÓN DE SOPORTE ANUAL DE SOFTWARE DE APLICACIONES ORACLE WEBLOGIC SUIT</t>
  </si>
  <si>
    <t>SISTEMAS ORACLE DEL PERU SRL</t>
  </si>
  <si>
    <t>SERVICIO DE CONSULTORÍA PARA LA ELABORACIÓN DE UNA PROPUESTA PARA EL DESARROLLO DEL TERCER ENCUENTRO CON COOPERANTES INTERNACIONALES DE LA SUNASS, ASÍ COMO UNA PROPUESTA PARA EL DESARROLLO DE TALLERES A LLEVARSE A CABO CON LA EMBAJADA DE ISRAEL Y PARA LA ELABORACIÓN DE UNA MATRIZ SOBRE EL ESTADO SITUACIONAL DE LOS PLANES DE TRABAJO APROBADOS DE LOS CONVENIOS SUSCRITOS POR SUNASS.</t>
  </si>
  <si>
    <t>SAAVEDRA HUAPAYA JEAN</t>
  </si>
  <si>
    <t>SERVICIO DE CONSULTORÍA PARA EL ANÁLISIS, EVALUACIÓN Y SISTEMATIZACIÓN DE LA INFORMACIÓN EN REFERENCIA A LA SUPERVISIÓN DE CONTROL DE LA CALIDAD DE LA FACTURACIÓN, MONITOREOS DE LA CONTINUIDAD Y CUMPLIMIENTO DEL PLAN DE VIGILANCIA DEL COVID-19 DE LA EMPRESA PRESTADORA EPS SEDALIB S.A. EN EL MARCO DE LA EMERGENCIA SANITARIA POR EL COVID-19</t>
  </si>
  <si>
    <t>SERVICIO DE CONSULTORIA PARA DESARROLLAR ESCENARIOS FUTUROS DE CAMBIO CLIMATICO Y SU INFLUENCIA EN LA CAPACIDAD DE PRODUCCON DE AGUA DE LASC UENCAS DE APORTE A LOS PRESTADORES DE SERVICIOS DE SANEAMIENTO A NIVEL ACIOANL</t>
  </si>
  <si>
    <t>HUERTA JULCA ADRIAN MARKO</t>
  </si>
  <si>
    <t xml:space="preserve">SERVICIO DE ALQUILER DE PLATAFORMA VIRTUAL PARA LA TOMA DE EXAMEN TIPO ADMISIÓN DEL XV CURSO DE EXTENSIÓN UNIVERSITARIA EN REGULACIÓN DE SERVICIOS DE SANEAMIENTO DE LA SUNASS 2022 </t>
  </si>
  <si>
    <t>LA MEDIA DIGITAL LAB SAC</t>
  </si>
  <si>
    <t>SERVICIO DE CONSULTORIA PARA REALIZAR UNA PROPUESTA DEL ANALISIS Y SISTEMATIZACION LE LOS AVANCES DE LAS RECOMENDACIONES REALIZADAS A LOS PRESTADORES DEL AMBITO RURAL DE LA REGION CUSCO</t>
  </si>
  <si>
    <t>QUIROGA QUISPE CARLOS</t>
  </si>
  <si>
    <t>CONTRATACIÓN DEL SERVICIO DE CONSULTORÍA PARA ELABORAR ESTRATEGIAS Y RECOMENDACIONES QUE PERMITAN MEJORAR LA EFICACIA DE LAS INTERVENCIONES DE LA ODS CAJAMARCA EN EL AMBITO RURAL</t>
  </si>
  <si>
    <t>PEÑA DIAZ LENIN</t>
  </si>
  <si>
    <t>RENOVACION DE SOPORTE LICENCIAS STATA</t>
  </si>
  <si>
    <t>SOFTWARE SHOP PERU SA</t>
  </si>
  <si>
    <t>ALVAREZ PIO EDUARDO</t>
  </si>
  <si>
    <t>SERVICIO DE CAPACITACIÓN VIRTUAL TALLER DIRECCIÓN DE PROYECTOS PARA EL PERSONAL DE LA SUNASS</t>
  </si>
  <si>
    <t>CEVASCO PIEDRA JOSE FRANCISCO</t>
  </si>
  <si>
    <t>CONSTRUCTORA GONZALES MARIN E.I.R.L.</t>
  </si>
  <si>
    <t>QUISPEPAQUIYAURI MELISSA</t>
  </si>
  <si>
    <t>CONTRATACIÓN DEL SERVICIO PARA LA DIGITALIZACIÓN CON VALOR LEGAL DE DOCUMENTOS DEL ARCHIVO CENTRAL DE LA SUNASS, COMO PARTE DEL PROYECTO DE INVERSIÓN - PRIMERA ETAPA: “MEJORAMIENTO DEL SISTEMA DE TRÁMITE DOCUMENTARIO DE LA SUNASS EN EL MARCO DEL MODELO DE GESTIÓN DOCUMENTAL MAGDALENA DEL MAR DEL DISTRITO DE MAGDALENA DEL MAR –PROVINCIA DE LIMA”, CON CÓDIGO ÚNICO DE INVERSIONES 2513478</t>
  </si>
  <si>
    <t>SERVICIOS DE ARCHIVOS FISICOS Y DIGITALES E.I.R.L.</t>
  </si>
  <si>
    <t>FIRMUX DIGITAL S.A.C.</t>
  </si>
  <si>
    <t>Renovacion de la licencia ENVI CONCURRENT PROCESS Y ENVI ATMOSPHERIC CORRECTION MODULE - DAP</t>
  </si>
  <si>
    <t>TELEMATICA SA</t>
  </si>
  <si>
    <t>SERVICIO DE PROVISION DE TARJETAS DE CONSUMO</t>
  </si>
  <si>
    <t>SERVITEBCA PERÚ, SERVICIO DE TRANSFERENCIA ELECTRÓNICA</t>
  </si>
  <si>
    <t>SERVICIO DE CONSULTORIA PARA EVALUACIÓN DE LA EJECUCIÓN DE INVERSIONES POR PARTE DE LA EMPRESAS PRESTADORAS DE SERVICIOS DE SANEAMIENTO</t>
  </si>
  <si>
    <t>SERVICIO PARA LA ELABORACIÓN DE UN DOCUMENTO SOBRE LA GESTIÓN DE LA SUNASS 2018 - 202</t>
  </si>
  <si>
    <t>AUSEJO CASTILLO FLAVIO ERNESTO</t>
  </si>
  <si>
    <t>SERVICIO DE MENSAJERÍA INSTANTÁNEA PARA EQUIPOS MOVILES</t>
  </si>
  <si>
    <t>NEWORLD TRADE CENTER SOCIEDAD ANONIMA CERRADA - NWTC S.A.</t>
  </si>
  <si>
    <t>SERVICIO DE ACONDICIONAMIENTO PARA INSPECCION DE DEFENSA CIVIL Y OBSERVACIÓN DEOCI PARA LA OFICINA DESCONCENTRADA DE SERVICIOS DE SUNASS EN PIURA</t>
  </si>
  <si>
    <t>BENITES RIOFRIO ALEX ROMMEL</t>
  </si>
  <si>
    <t>SERVICIO DE CONSULTORÍA PARA EL MEJORAMIENTO DE LA INTRANET DE LA SUNASS</t>
  </si>
  <si>
    <t>SERVICIO DE CREACIÓN, EDICIÓN Y ARREGLOS DE 13 CANCIONES PROMOCIONALES O JINGLES DE DIVERSAS TEMÁTICAS PARA ACTIVIDADES DE PROMOCIÓN Y DIFUSIÓN Y LECCIONES DE CANTO Y COMPOSICIÓN MUSICAL PARA GANADORES NACIONALES DEL VIII CONCURSO ESCOLAR NACIONAL BUENAS PRACTICAS PARA EL AHORRO DEL AGUA POTABLE 2021 (EXPOAGUA EDUCATIVA SUNASS 2021)</t>
  </si>
  <si>
    <t>HUAMANI VARGAS RUTH MARIA</t>
  </si>
  <si>
    <t>SERVICIO DE CONSULTORÍA PARA EL DESARROLLO DE LA IMPLEMENTACIÓN DE LA NORMA TÉCNICA PERUANA ISO/IEC 12207:2016</t>
  </si>
  <si>
    <t>HENRIQUEZ TABOADA HECTOR HERNAN</t>
  </si>
  <si>
    <t xml:space="preserve">SERVICIO DE CONSULTORÍA PARA LA ELABORACIÓN DE LA PROPUESTA DE DOCUMENTOS CONTENIDOS EN LAS DISPOSICIONES PARA LA APLICACIÓN DE ANÁLISIS DE IMPACTO REGULATORIO EN LA SUNASS </t>
  </si>
  <si>
    <t xml:space="preserve">SERVICIO PARA ELABORAR UN ANÁLISIS DE LA PROBLEMÁTICA DEL SERVICIO DE SANEAMIENTO MEDIANTE LA REVISIÓN DE LAS ATENCIONES DE DENUNCIAS Y SU RELACIÓN CON LAS INVERSIONES DEL NUEVO ESTUDIO TARIFARIO DE LA EPS GRAU </t>
  </si>
  <si>
    <t>GUTIERREZ QUIROZ ARTURO FIDEL</t>
  </si>
  <si>
    <t>SERVICIO PARA ANALIZAR INFORMES DE SUPERVISIÓN DE CALIDAD DE FACTURACIÓN, APLICACIÓN DE ESTRUCTURA TARIFARIA Y CONFORMACIÓN Y USO DE FONDOS DE INVERSIÓN Y RESERVAS DE LAS ODS HUARAZ, CHIMBOTE, JUNÍN, PASCO, HUANCAVELICA, UCAYALI, AYACUCHO Y HUÁNUCO, ASÍ COMO ELABORACIÓN DE UN INSTRUCTIVO DE INFORMES DE APLICACIÓN DE ESTRUCTURA TARIFARIA Y PRECIOS DE LOS SERVICIOS COLATERALES</t>
  </si>
  <si>
    <t>ROSALES CERPA MARCOS ALFREDO</t>
  </si>
  <si>
    <t>SERVICIO DE CONSULTORÍA PARA DESARROLLAR UNA PROPUESTA DE ENLACE DE LA HERRAMIENTA ÁREA DE PRESTACIÓN DE SERVICIOS CON LA IMPLEMENTACION DE LA POLITICA DE INTEGRACION DE PRESTADORES</t>
  </si>
  <si>
    <t xml:space="preserve">SERVICIO PARA ANALIZAR INFORMES DE SUPERVISIÓN DE CALIDAD DE FACTURACIÓN, APLICACIÓN DE ESTRUCTURA TARIFARIA Y CONFORMACIÓN Y USO DE FONDOS DE INVERSIÓN Y RESERVAS DE LAS ODS TUMBES, PIURA, LAMBAYEQUE, LA LIBERTAD, AMAZONAS, CAJAMARCA, LORETO, SAN MARTÍN, ASÍ COMO ELABORACIÓN DE INSTRUCTIVO DE INFORMES DE SUPERVISIÓN DE USO DE FONDOS DE INVERSION Y RESERVAS 
 </t>
  </si>
  <si>
    <t>SORADOS ALBARRACIN EFRAIN HUGO</t>
  </si>
  <si>
    <t xml:space="preserve">SERVICIO PARA REALIZAR LA REVISIÓN Y PROPUESTA DE MEJORA DE LAS ACCIONES DE FISCALIZACIÓN ELABORADAS POR LAS OFICINAS DESCONCENTRADAS DE LA MACROREGIONAL CENTRO Y SUR </t>
  </si>
  <si>
    <t>PEREZ LAZO DEISY JULIANA</t>
  </si>
  <si>
    <t xml:space="preserve">SERVICIO PARA REALIZAR LA REVISIÓN Y PROPUESTA DE MEJORA DE LAS ACCIONES DE FISCALIZACIÓN ELABORADAS POR LAS OFICINAS DESCONCENTRADAS DE AMAZONAS, CAJAMARCA, LA LIBERTAD, LAMBAYEQUE, LORETO, SAN MARTÍN Y TUMBES, Y ELABORAR UN ANÁLISIS DE LA PROBLEMÁTICA DEL SERVICIO DE SANEAMIENTO DE LA UNIDAD EJECUTORA TUMBES </t>
  </si>
  <si>
    <t>TUNY ROJAS FRANK CHARLES</t>
  </si>
  <si>
    <t xml:space="preserve">SERVICIO DE PARA LA ELABORACIÓN DEL DIAGNÓSTICO DE LAS ASOCIACIONES PUBLICO PRIVADAS EN FASE DE EJECUCIÓN CONTRACTUAL RELACIONADAS AL SECTOR DE SANEAMIENTO </t>
  </si>
  <si>
    <t>TARRILLO FLORES SANTOS GRIMANES</t>
  </si>
  <si>
    <t xml:space="preserve">SERVICIO PARA LA ELABORACIÓN DE UN INFORME DE EVALUACIÓN DE LA REFORMA DEL SECTOR SANEAMIENTO, ASI COMO UN INFORME SITUACIONAL DE LA OPERACIÓN, MANTENIMIENTO Y DOCUMENTOS DE GESTIÓN DE LAS PLANTAS DE TRATAMIENTO DE AGUAS RESIDUALES </t>
  </si>
  <si>
    <t>TRUJILLO MORI EDMER</t>
  </si>
  <si>
    <t>ENCUESTA SOBRE EL NIVEL DE SATISFACCIÓN DE LOS USUARIOS CON LA ATENCIÓN QUE RECIBIERON DE LA SUNASS A TRAVÉS SU PLATAFORMA DE ATENCIÓN, Y SOBRE EL NIVEL DE VALORACIÓN QUE TIENEN SOBRE LOS SERVICIOS DE SANEAMIENTO EN EL AÑO 2021</t>
  </si>
  <si>
    <t>IMASEN S.A.</t>
  </si>
  <si>
    <t>SERVICIO DE DISEÑO, DIAGRAMACIÓN, ILUSTRACIÓN, EDICIÓN Y CORRECCIÓN DE ESTILO DE CUENTOS Y POEMAS GANADORES DEL VIII CONCURSO ESCOLAR NACIONAL “BUENAS PRÁCTICAS PARA EL AHORRO DEL AGUA POTABLE</t>
  </si>
  <si>
    <t>ROJO &amp; NEGRO SERVICIOS EDITORIALES E.I.R.L.</t>
  </si>
  <si>
    <t>SERVICIOS ESPECIALIZADOS PARA LA INSTALACION Y PUESTA EN FUNCIONAMIENTO DE 10 ESTACIONES DE MONITOREO REMOTO DE CALIDAD DEL AGUA EN PRESTADORES DE SERVICIOS DE SANEAMIENTO EN 10 PEQUEÑAS CIUDADES DE LOS DEPARTAMENTOS DE CAJAMARCA Y CUSCO EN EL MARCO DE LA IOARR: ADQUISICIÓN DE EQUIPO DE CONTROL DE CALIDAD, EN EL (LA) DIRECCIÓN DE AMBITO DE PRESTACIÓN DE LA SUNASS EN LA LOCALIDAD MAGDALENA DEL MAR, DISTRITO DE MAGDALENA DEL MAR, PROVINCIA DE LIMA, DEPARTAMENTO DE LIMA con código único de inversión Nº 2494873</t>
  </si>
  <si>
    <t>CORPORACION RD S.R.L.</t>
  </si>
  <si>
    <t>CONTRATACIÓN DE SERVICIO DE CONSULTORÍA PARA LA SUPERVISIÓN ESPECIALIZADA DEL FUNCIONAMIENTO DE 10 ESTACIONES DE MONITOREO REMOTO DE CALIDAD DEL AGUA EN PRESTADORES DE SERVICIOS DE SANEAMIENTO EN 10 PEQUEÑAS CIUDADES DE LOS DEPARTAMENTOS DE CAJAMARCA Y CUSCO EN EL MARCO DE LA IOARR: ADQUISICIÓN DE EQUIPO DE CONTROL DE CALIDAD, EN EL (LA) DIRECCIÓN DE AMBITO DE PRESTACIÓN DE LA SUNASS EN LA LOCALIDAD MAGDALENA DEL MAR, DISTRITO DE MAGDALENA DEL MAR, PROVINCIA DE LIMA, DEPARTAMENTO DE LIMA con código único de inversión Nº 2494873</t>
  </si>
  <si>
    <t>UNIVERSIDAD DE INGENIERIA Y TECNOLOGIA</t>
  </si>
  <si>
    <t>SOLICITUD DEL SERVICIO DE SOPORTE Y MANTENIMIENTO DE LICENCIA CONTACTEK</t>
  </si>
  <si>
    <t>CONTACTEK SOFT S.A.C</t>
  </si>
  <si>
    <t>SERVICIO DE ACONDICIONAMIENTO DEL PISO 12 DEL EDIFICIO SEDE CENTRAL DE LA SUNASS</t>
  </si>
  <si>
    <t>INDUSTRIAS FERLIM S.A.C.</t>
  </si>
  <si>
    <t>SERVICIO DE ACONDICIONAMIENTO DE OFICINA PARA EL PISO 11 DEL EDIFICIO SEDE CENTRAL DE LA SUNASS</t>
  </si>
  <si>
    <t>GRUPO JORSA S.A.C.</t>
  </si>
  <si>
    <t>SERVICIO DE ACONDICIONAMIENTO DE LAS INSTALACIONES ELECTRICAS EN EL PISO 11 DEL EDIFICIO SEDE CENTRAL DE LA SUNASS 07 CALENDARIOS</t>
  </si>
  <si>
    <t>ELECTROTEL PERU SAC</t>
  </si>
  <si>
    <t xml:space="preserve">SERVICIO DE ACONDICIONAMIENTO DEL AMBIENTES DE SERVICIO EN PISO 03 DEL EDIFICIO SEDE CENTRAL DE LA SUNASS </t>
  </si>
  <si>
    <t>ARTE Y COLOR INGENIERIA DE LA CONSTRUCCION S.A.C.</t>
  </si>
  <si>
    <t>SERVICIO DE ACONDICIONAMIENTO DE LAS INSTALACIONES ELECTRICAS EN EL PISO 02 DEL EDIFICIO SEDE CENTRAL DE LA SUNASS</t>
  </si>
  <si>
    <t>YHEMECO SOCIEDAD ANONIMA CERRADA - YHEMECO S.A.C.</t>
  </si>
  <si>
    <t>RENOVACIÓN DE SOLUCIÓN DE SEGURIDAD PERIMETRAL</t>
  </si>
  <si>
    <t>PMS PERU S.A.C.</t>
  </si>
  <si>
    <t>SERVICIO DE INSTALACIÓN DE CABLEADO ESTRUCTURADO PISO 2,3,11,12</t>
  </si>
  <si>
    <t>INET PERU S.A.C.</t>
  </si>
  <si>
    <t>SERVICIO DE INSTALACION DE TABIQUES DE DRYWALL Y MAMPARAS PARA EL PISO 2 DEL EDIFICIO SEDE CENTRAL DE LA SUNASS</t>
  </si>
  <si>
    <t>SERVICIO DE INSTALACIÓN DE PISO Y PINTADO DEL PISO 2 DEL EDIFICIO SEDE CENTRAL DE LA SUNASS</t>
  </si>
  <si>
    <t>SERVICIO DE PINTADO DE CAJA DE ESCALERA Y HALL DE ASCENSOR DEL EDIFICIO SEDE CENTRAL DE LA SUNASS</t>
  </si>
  <si>
    <t>SERVICIO DE ACONDICIONAMIENTO DE LA OFICINA DE ORIENTACION AL CIUDADANO- PISO 1 DEL EDIFICIO SEDE CENTRAL DE LA SUNASS</t>
  </si>
  <si>
    <t>SERVICIO DE ASESORÍA LEGAL EN LA INVESTIGACIÓN FISCAL N° 256-2019 QUE SE SIGUEN EN LA CIUDAD DE HUARAZ.</t>
  </si>
  <si>
    <t>CONSULTORIA AUDITORIA DE CERTIFICACION BAJO LA NORMA ISO 27001</t>
  </si>
  <si>
    <t>SOPORTE Y MANTENIMIENTO DE LICENCIAS DIALAPPLET</t>
  </si>
  <si>
    <t>NEWORLD TRADE CENTER SOCIEDAD ANONIMA CERRADA</t>
  </si>
  <si>
    <t>“RENOVACION DEL SERVICIO DE MONITOREO Y RASTREO SATELITAL POR GPS DE 33 VEHICULOS DE LA SUNASS</t>
  </si>
  <si>
    <t>GLOBAL PROFESIONAL SYSTEMS DEL PERU SAC</t>
  </si>
  <si>
    <t>SERVICIO DE PUBLICACION DE AVISO DE METAS DE GESTIÓN PARA SEDAPAL S.A, SEDA AYACUCHO S.A Y  EMSAPA YAULI LA OROYA S.R.L</t>
  </si>
  <si>
    <t>SERVICIO DE ALQUILER DE LOCAL OAU CALLAO</t>
  </si>
  <si>
    <t>VALDIVIEZO PRIETO EDUARDO JAVIER</t>
  </si>
  <si>
    <t>SERVICIO DE ALQUILER DE LOCAL OAU SJL</t>
  </si>
  <si>
    <t>SALAZAR PAUCAR SEGUNDO MARCELO</t>
  </si>
  <si>
    <t>SERVICIO DE ALQUILER DE LOCAL OAU VES</t>
  </si>
  <si>
    <t>CORDOVA JARA EDWIN</t>
  </si>
  <si>
    <t>SERVICIO DE AGUA POTABLE SEDE FELIX DIBOS</t>
  </si>
  <si>
    <t>SERV AGUA POTAB Y ALCANT DE LIMA-SEDAPAL</t>
  </si>
  <si>
    <t>SERVICIO DE AGUA POTABLE PARA LA SEDE CENTRAL PERIODO 2021</t>
  </si>
  <si>
    <t>SERVICIO DE LIMPIEZA Y MANTENIMIENTO PARA ODS AMAZONAS</t>
  </si>
  <si>
    <t>GRUPO GENERAL SERVICE DEL ORIENTE S.A.C</t>
  </si>
  <si>
    <t xml:space="preserve">SERVICIO DE LIMPIEZA Y MANTENIMIENTO PARA ODS APURIMAC </t>
  </si>
  <si>
    <t>FIRERED E.I.R.L</t>
  </si>
  <si>
    <t xml:space="preserve">SERVICIO DE LIMPIEZA Y MANTENIMIENTO PARA ODS AREQUIPA. </t>
  </si>
  <si>
    <t>SERMANSA S.A.C.</t>
  </si>
  <si>
    <t>SERVICIO DE LIMPIEZA Y MANTENIMIENTO PARA LA ODS AYACUCHO</t>
  </si>
  <si>
    <t>CORPORACION EXCLUSIVA J &amp; A SOCIEDAD ANONIMA CERRADA - COREJA S.A.C.</t>
  </si>
  <si>
    <t>SERVICIO DE LIMPIEZA Y MANTENIMIENTO PARA ODS CAJAMARCA</t>
  </si>
  <si>
    <t>AKIANE SOLUCIONES S.A.C.</t>
  </si>
  <si>
    <t xml:space="preserve">SERVICIO DE LIMPIEZA Y MANTENIMIENTO PARA ODS CHIMBOTE </t>
  </si>
  <si>
    <t>SERVICIO DE LIMPIEZA Y MANTENIMIENTO PARA ODS CUSCO</t>
  </si>
  <si>
    <t>SERVICIOS GENERALES SA</t>
  </si>
  <si>
    <t xml:space="preserve">SERVICIO DE LIMPIEZA DE LOCAL PARA LA ODS HUANCAVELICA </t>
  </si>
  <si>
    <t>DIAZ ARANDA DIANA LIZETH</t>
  </si>
  <si>
    <t>SERVICIO DE LIMPIEZA Y MANTENIMIENTO PARA ODS HUANUCO</t>
  </si>
  <si>
    <t>LIMPIEZA Y APOYO DE PERSONAL S.A.</t>
  </si>
  <si>
    <t>SERVICIO DE LIMPIEZA Y MANTENIMIENTO PARA ODS HUARAZ</t>
  </si>
  <si>
    <t xml:space="preserve">SERVICIO DE LIMPIEZA DE LOCAL PARA LA ODS ICA </t>
  </si>
  <si>
    <t>DIESFRAMAR S.A.C.</t>
  </si>
  <si>
    <t xml:space="preserve">SERVICIO DE LIMPIEZA Y MANTENIMIENTO PARA ODS JUNIN. </t>
  </si>
  <si>
    <t>EMPRESA DE SERVICIOS LAVAMAX SRL</t>
  </si>
  <si>
    <t>SERVICIO DE INTERNET PARA ODS AMAZONAS</t>
  </si>
  <si>
    <t>SERVICIOS GENERALES FAST NET SYSTEM E.I.R.L.</t>
  </si>
  <si>
    <t>SERVICIO DE MANTENIMIENTO CORRECTIVO Y PREVENTIVO DE VEHICULOS TOYOTA ASIGNADOS A LA GAF.</t>
  </si>
  <si>
    <t>GRUPO PANA S.A.</t>
  </si>
  <si>
    <t xml:space="preserve">SERVICIO DE INTERNET PARA LA ODS LORETO </t>
  </si>
  <si>
    <t>PIPA REATEGUI JORGE LUIS</t>
  </si>
  <si>
    <t xml:space="preserve">SERVICIO DE LIMPIEZA Y MANTENIMIENTO PARA ODS LA LIBERTAD </t>
  </si>
  <si>
    <t>SERVICIO DE TELEFONIA DID MULTICANAL</t>
  </si>
  <si>
    <t>NET VOISS S.A.C.</t>
  </si>
  <si>
    <t>SERVICIO DE LIMPIEZA Y MANTENIMIENTO PARA LA ODS LAMBAYEQUE</t>
  </si>
  <si>
    <t xml:space="preserve">SERVICIO DE LIMPIEZA Y MANTENIMIENTO PARA ODS LORETO </t>
  </si>
  <si>
    <t>JALASA SERVICIOS GENERALES S.R.L</t>
  </si>
  <si>
    <t xml:space="preserve">SERVICIO DE LIMPIEZA Y MANTENIMIENTO PARA ODS MADRE DE DIOS </t>
  </si>
  <si>
    <t>SERVICIO DE LIMPIEZA Y MANTENIMIENTO PARA ODS MOQUEGUA.</t>
  </si>
  <si>
    <t xml:space="preserve">SERVICIO DE TELEFONIA FIJA PARA SUNASS </t>
  </si>
  <si>
    <t>AMERICA MOVIL PERU S.A.C.</t>
  </si>
  <si>
    <t>SERVICIO DE LIMPIEZA Y MANTENIMIENTO PARA ODS PASCO</t>
  </si>
  <si>
    <t>JANAMPA LUIS HECTOR ENRIQUE</t>
  </si>
  <si>
    <t>SERVICIO DE LIMPIEZA Y MANTENIMIENTO PARA ODS PIURA</t>
  </si>
  <si>
    <t>SERVICIO DE LIMPIEZA Y MANTENIMIENTO PARA ODS PUNO</t>
  </si>
  <si>
    <t xml:space="preserve">SERVICIO DE INTERNET </t>
  </si>
  <si>
    <t>OPTICAL TECHNOLOGIES SAC</t>
  </si>
  <si>
    <t xml:space="preserve">SERVICIO DE INTERNET PARA LA SEDE MATERIALES </t>
  </si>
  <si>
    <t xml:space="preserve">SERVICIO DE LIMPIEZA Y MANTENIMIENTO PARA ODS SAN MARTIN </t>
  </si>
  <si>
    <t>SANACOM SERVICIOS GENERALES SAC</t>
  </si>
  <si>
    <t xml:space="preserve">SERVICIO DE LIMPIEZA Y MANTENIMIENTO PARA ODS TACNA. </t>
  </si>
  <si>
    <t xml:space="preserve">SERVICIO DE LIMPIEZA Y MANTENIMIENTO PARA ODS TUMBES </t>
  </si>
  <si>
    <t xml:space="preserve">SERVICIO DE LIMPIEZA Y MANTENIMIENTO PARA ODS UCAYALI </t>
  </si>
  <si>
    <t>SERVICIO DE MANTENIMIENTO CORRECTIVO Y PREVENTIVO DE VEHICULOS TOYOTA ASIGNADOS A LA GAF</t>
  </si>
  <si>
    <t>RD AUTOMOTRIZ S.A.C.</t>
  </si>
  <si>
    <t xml:space="preserve">SERVICIO DE ALQUILER DE LOCAL PARA LA OAU CAÑETE </t>
  </si>
  <si>
    <t>FRANCO MARQUINA VDA. DE CARRASCO ISABEL ANGELICA</t>
  </si>
  <si>
    <t>SERV. DE ALQUILER DE LOCAL PARA ODS COMAS</t>
  </si>
  <si>
    <t>ANAYA MARIN VDA DE GUTIERREZ ROSA LUZ</t>
  </si>
  <si>
    <t>SUSCRIPCION, MANTENIMIENTO Y SOPORTE DE LICENCIAS VMWARE</t>
  </si>
  <si>
    <t>AS-SM-6-2022-SUNASS-1</t>
  </si>
  <si>
    <t xml:space="preserve">CONTRATACIÓN DEL SERVICIO DE UNA (01) PÓLIZA DE SEGURO VIDA LEY – DECRETO LEGISLATIVO N°688 Y MODIFICATORIAS </t>
  </si>
  <si>
    <t>AS-SM-1-2022-SUNASS-1</t>
  </si>
  <si>
    <t>CONTRATACIÓN DEL SERVICIO DE TELEFONÍA CELULAR (derivado de la AS-15-2021-SUNASS-1)</t>
  </si>
  <si>
    <t>AS-SM-15-2021-SUNASS-2</t>
  </si>
  <si>
    <t>CONTRATACIÓN DEL SERVICIO DE ALQUILER DE LOCAL PARA LA OFICINA DESCONCENTRADA DE LA SUNASS AREQUIPA</t>
  </si>
  <si>
    <t>DIRECTA-PROC-1-2022-SUNASS-1</t>
  </si>
  <si>
    <t>10401503710 - RODRIGUEZ ORTIZ SALOMON ROBERT</t>
  </si>
  <si>
    <t>SERVICIO DE RENOVACIÓN DE SOPORTE DE SERVIDOR STORAGE NETAPP</t>
  </si>
  <si>
    <t>AS-SM-2-2022-SUNASS-2</t>
  </si>
  <si>
    <t>SERVICIO DE CONSULTORÍA PARA LA ACTUALIZACIÓN DEL SISTEMA DE CONTABILIDAD REGULATORIA DE LOS SERVICIOS DE AGUA Y SANEAMIENTO PARA EL PROCESO DE REGULACIÓN ECONÓMICA A CARGO DE LA DIRECCIÓN DE REGULACIÓN TARIFARIA DE LA SUNASS</t>
  </si>
  <si>
    <t>AS-SM-3-2022-SUNASS-2</t>
  </si>
  <si>
    <t>CON PERDIDA DE BUENA PRO</t>
  </si>
  <si>
    <t>EN EL AREA USUARIA PARA REFORMULACION DE TDR</t>
  </si>
  <si>
    <t>SEGURO COMPLEMENTARIO DE TRABAJO DE RIESGO (SCTR) - SALUD Y PENSIÓN</t>
  </si>
  <si>
    <t>AS-SM-4-2022-SUNASS-1</t>
  </si>
  <si>
    <t>20431115825 - PACIFICO S.A. ENT. PRESTADORA DE SALUD</t>
  </si>
  <si>
    <t>ACONDICIONAMIENTO DE OFICINA PARA TRABAJO COLABORATIVO “COWORKING” PARA EL PISO 3 DEL EDIFICIO SEDE CENTRAL DE LA SUNASS</t>
  </si>
  <si>
    <t>AS-SM-5-2022-SUNASS-1</t>
  </si>
  <si>
    <t>20607929395 - NEVASA CONSULTING S.A.C.</t>
  </si>
  <si>
    <t>DIRECTA-PROC-2-2022-SUNASS-1</t>
  </si>
  <si>
    <t>SUSCRIPCION,MANTENIMIENTO Y SOPORTE DE LICENCIAS VMWARE</t>
  </si>
  <si>
    <t>SERVICIO DE ACONDICIONAMIENTO DE LA DISPOSICIÓN FÍSICA DEL ARCHIVO CENTRAL DE LA SUNASS, COMO PARTE DEL PROYECTO DE INVERSIÓN - PRIMERA ETAPA: MEJORAMIENTO DEL SISTEMA DE TRAMITE DOCUMENTARIO DE LA SUNASS EN EL MARCO DEL MODELO DE GESTIÓN DOCUMENTAL DEL DISTRITO DE MAGDALENA DEL MAR - PROVINCIA LIMA</t>
  </si>
  <si>
    <t>CP-SM-1-2022-SUNASS-1</t>
  </si>
  <si>
    <t>PENDIENTE BUENA PRO</t>
  </si>
  <si>
    <t>EN PROCESO</t>
  </si>
  <si>
    <t>SERVICIO PARA EL PROCESAMIENTO TECNICO DE LOS DOCUMENTOS QUE SE CUSTODIAN EN EL ARCHIVO CENTRAL. COMO PARTE DEL PROYECTO DE INVERSION- PRIMERA ETAPA: MEJORAMIENTO DEL SISTEMA DE TRAMITE DOCUMENTARIO DE LA SUNASS EN EL MARCO DEL MODELO DE GESTION DOCUMENTAL DEL DISTRITO DE MAGDALENA DEL MAR - PROVINCIA DE LIMA- DEPARTAMENTO DE LIMA - CON CODIGO UNICO DE INVERSIONES 2513478</t>
  </si>
  <si>
    <t>AS-SM-7-2022-SUNASS-1</t>
  </si>
  <si>
    <t>20600075285 - CORPORACION G7 SOLUCIONES E.I.R.L.
10430670412 - MAYURI PAHUACHO ELVIA SOLEDAD</t>
  </si>
  <si>
    <t>CP-SM-2-2022-SUNASS-1</t>
  </si>
  <si>
    <t>SERVICIO DE MENSAJERIA INSTITUCIONAL A NIVEL LOCAL Y NACIONAL</t>
  </si>
  <si>
    <t>AS-SM-8-2022-SUNASS-1</t>
  </si>
  <si>
    <t>20602886655 - NORCES S.A.C.</t>
  </si>
  <si>
    <t>SERVICIO DE SEGUROS PATRIMONIALES</t>
  </si>
  <si>
    <t>CP-SM-3-2022-SUNASS-1</t>
  </si>
  <si>
    <t>ADQUISICIÓN 2500 DE CAJAS ARCHIVERAS PARA EL ARCHIVO CENTRAL DE LA SUNASS PARA EL PROYECTO DE INVERSION - PRIMERA ETAPA: "MEJORAMIENTO DEL SISTEMA DE TRAMITE DOCUMENTARIO DE LA SUNASS EN EL MARCO DEL MODELO DE GESTION DOCUMENTAL</t>
  </si>
  <si>
    <t>IMPORTACIONES WISBAD SRLTDA</t>
  </si>
  <si>
    <t>ADQUISICIÓN DE SILLAS PARA EL PISO 3 DEL EDIFICIO SEDE CENTRAL DE LA SUNASS</t>
  </si>
  <si>
    <t>CHAMBI ESENARRO LEONARDA FLORA</t>
  </si>
  <si>
    <t>J.S. INDUSTRIAL S.A.C.</t>
  </si>
  <si>
    <t>SERVICIO PARA LA ASISTENCIA TÉCNICA EN LA SISTEMATIZACIÓN DE INFORMACIÓN, ACTUALIZACIÓN, MODIFICACIÓN Y CONSOLIDACIÓN DE LA INFORMACIÓN REFERIDAS A LA EJECUCIÓN PRESUPUESTARIA Y POI 2022 EN EL MARCO DE LOS LINEAMIENTOS PARA LA GESTIÓN DE DESCONCENTRACIÓN</t>
  </si>
  <si>
    <t>SERVICIO DE ANÁLISIS Y SEGUIMIENTO AL PLAN OPERATIVO Y ESTRATÉGICO INSTITUCIONAL PARA LA UNIDAD DE PLANEAMIENTO Y PRESUPUESTO DE  LA OFICINA DE PLANEAMIENTO, PRESUPUESTO Y MODERNIZACIÓN</t>
  </si>
  <si>
    <t>SERVICIO TEMPORAL PARA REVISION DE CONTROVERSIAS CONTRACTUALES Y FISCALIZACIÓN DE CONTRATOS DERIVADOS DE PROCEDIMIENTOS DE SELECCIÓN DURANTE EL I TRIMESTRE DEL EJERCICIO 2022</t>
  </si>
  <si>
    <t>CAPPELLETTI AREVALONORA MARION</t>
  </si>
  <si>
    <t>SERVICIO DE APOYO DE CONTROL Y SEGUIMIENTO DE REQUERIMIENTOS, PAGOS Y DEL PLAN ANUAL DE FISCALIZACION DE LA DF CORRESPODNIENTE A LOS PERIODOS DE ENERO A MAYO 2022</t>
  </si>
  <si>
    <t>SERVICIO PARA REALIZAR PROYECTOS DE INFORMES DE FISCALIZACIÓN Y EVALUACIONES, RELATIVAS A METAS DE GESTIÓN, ASPECTOS OPERACIONALES Y ATENCIÓN A DENUNCIAS DE LAS EMPRESAS PRESTADORAS UNIDAD EJECUTORA AGUA TUMBES, EPS SEMAPACH S.A., EPS EMAPICA S.A., EPS SIERRA CENTRAL S.R.L. Y EPS EMSAPA CALCA S.A., PARA LA SEDE CENTRAL DE LA SUNASS</t>
  </si>
  <si>
    <t xml:space="preserve">SERVICIO PARA REALIZAR PROYECTOS DE INFORMES DE FISCALIZACIÓN Y EVALUACIONES, RELATIVAS A METAS DE GESTIÓN, ASPECTOS OPERACIONALES Y ATENCIÓN A DENUNCIAS DE LAS EMPRESAS PRESTADORAS EPS GRAU S.A., EMAPA - HVCA. S.A., EPSEL S.A., EPS EMAPA CAÑETE S.A. Y EPS EMAQ S.R.L., PARA LA SEDE CENTRAL DE LA SUNASS </t>
  </si>
  <si>
    <t>ASISTENCIA TÉCNICA DE SISTEMA INTEGRADO DE GESTION ADMINISTRATIVA – SIGA PARA LA UNIDAD DE ABASTECIMIENTO</t>
  </si>
  <si>
    <t>SERQUEN ANACLETO JULIOCESAR</t>
  </si>
  <si>
    <t xml:space="preserve">SERVICIO PARA FORMULAR PROYECTOS DE INFORMES Y DOCUMENTACIÓN TÉCNICA SOBRE ASPECTOS OPERACIONALES Y METAS DE GESTIÓN DE LOS SERVICIOS DE SANEAMIENTO Y DE MONITOREO Y GESTIÓN DEL USO DE AGUAS SUBTERRÁNEAS DE SEDAPAL S.A. </t>
  </si>
  <si>
    <t>SERVICIOS DE ATENCIÓN DE SALUD</t>
  </si>
  <si>
    <t>SERVICIO DE ASISTENCIA EN LA VIGILANCIA DE LA SALUD DE LOS TRABAJADORES DE LA SUNASS</t>
  </si>
  <si>
    <t>3012/2022</t>
  </si>
  <si>
    <t>SERVICIOS DE UNA CLINICA Y/O LABORATORIO PARA LA TOMA DE PRUEBAS MOLECULARES DE</t>
  </si>
  <si>
    <t>CENTRO MEDICO SOLSALUD S.A.C.</t>
  </si>
  <si>
    <t>CONTRATACIÓN DE SERVICIO DE CONSULTORIA EN EVALUACIÓN DE LA IMPLEMENTACIÓN DE PLANES DE ACCIÓN EN ATENCIÓN A LAS RECOMENDACIONES DEL ORGANO DE CONTROL INSTITUCIONA</t>
  </si>
  <si>
    <t>SERVICIO DE TRANSPORTE DE ENCOMIENDAS</t>
  </si>
  <si>
    <t>TRANSPORTES CRUZ DEL SUR S.A.C.</t>
  </si>
  <si>
    <t xml:space="preserve">SERVICIO DE CONSULTORÍA PARA LA ELABORACIÓN DEL PROYECTO DE INFORME PARA SUSTENTO DE LA AGENDA TEMPRANA QUE INCLUYA LOS PROYECTOS NORMATIVOS A DESARROLLAR POR LA SUNASS </t>
  </si>
  <si>
    <t>SERVICIO PARA RECOJO Y VALIDACIÓN DE INFORMACIÓN DE LA PRESTACIÓN DE SERVICIOS DE SANEAMIENTO EN CAMPO DE PRESTADORES DE PEQUEÑAS CIUDADES DEL DEPARTAMENTO DE LIMA Y ELABORACIÓN DE DISEÑO PRELIMINAR DE INVERSIÓN COLECTIVA PARA LA PROPUESTA DE ADP UCAYALI, APURIMAC Y LA LIBERTAD</t>
  </si>
  <si>
    <t>MALLQUI SANTOS CRISTHIAN JHOSEP</t>
  </si>
  <si>
    <t xml:space="preserve">SERVICIO PARA REALIZAR PROYECTOS DE INFORMES DE ACCIONES DE MONITOREO, SUPERVISIÓN, MEDIDAS CORRECTIVAS O INFORMES FINALES DE INSTRUCCION RELACIONADOS A FONDOS DE INVERSION Y RESERVAS, ASÍ COMO PROYECTOS DE INFORMES DE TRANSFERENCIAS FINANCIERAS REALIZADAS A LAS EMPRESAS PRESTADORAS EPS AGUAS DE LIMA NORTE, EPS BARRANCA, SEDAPAL, EMAPA CAÑETE, EMAPA HUARAL </t>
  </si>
  <si>
    <t>CONTRATACION DE UNA EMPRESA QUE BRINDE EL SERVICIO DE MANTENIMIENTO PREVENTIVO DE INSTALACIONES ELECTRICAS Y OTROS EN LA SEDE CENTRAL Y FELIX DIBOS. DESCONCENTRADAS Y LIMA DE LA SUNASS</t>
  </si>
  <si>
    <t>SERVICIO TEMPORAL PARA REALIZAR EL ANÁLISIS DE LAS RECOMENDACIONES EMITIDAS POR EL OCI PARA LA OFICINA DE ADMINISTRACIÓN Y FINANZAS Y SUS UNIDADES, Y ASPECTOS RELACIONADOS AL SEGUIMIENTO DE ACCIONES DURANTE EL PRIMER TRIMESTRE DEL AÑO 2022</t>
  </si>
  <si>
    <t>SERVICIO TEMPORAL DE ASISTENCIA TÉCNICA EN LA EJECUCIÓN DE INVERSIONES PÚBLICAS ESTRATÉGICAS PREVISTAS Y NO PREVISTAS PARA EL PRIMER TRIMESTRE DE LA SUNASS, EN EL MARCO DEL INVIERTE PE</t>
  </si>
  <si>
    <t>SERVICIO DE GESTIÓN DE ALIADOS ESTRATÉGICOS DEL PROGRAMA EDUCATIVO Y ACTIVIDADES DE PROMOCIÓN Y DIFUSIÓN 2022 RELACIONADAS AL CONCURSO ESCOLAR NACIONAL</t>
  </si>
  <si>
    <t>SERVICIO DE ORIENTACIÓN PARA LAS ATENCIONES TELEFÓNICAS A LOS USUARIOS DE LOS SERVICIOS DE SANEAMIENTO</t>
  </si>
  <si>
    <t>COLCARDENAS REYES JANIRA</t>
  </si>
  <si>
    <t>SERVICIO DE SEGUIMIENTO, ANALISIS Y REPORTERIA DE LAS ATENCIONES E INFORMACIÓN BRINDADA POR LOS EQUIPOS DE ATENCIÓN Y ORIENTACIÓN AL USUARIO DE LAS OFICINAS DESCONCENTRADAS DE SANEAMIENTO (ODS) Y OFICINAS DE ATENCIÓN AL USUARIO (OAU) DE LA SUNASS, A LOS USUARIOS DE LOS SERVICIOS DE SANEAMIENTO</t>
  </si>
  <si>
    <t>LUCHO JERI PATRICIA LISETTE</t>
  </si>
  <si>
    <t>UN (1) SERVICIO PARA APOYAR EN EL ANALISIS Y PROYECTOS DE RESOLUCIÓN DE APELACIONES PENDIENTES DE RESOLVER DEL TRIBUNAL ADMINISTRATIVO DE SOLUCIÓN DE RECLAMOS DE USUARIOS DE SERVICIOS DE SANEAMIENTO – TRASS</t>
  </si>
  <si>
    <t>CHOCANO VILLAR CARLOS EDUARDO</t>
  </si>
  <si>
    <t>UN (1) SERVICIO PARA APOYAR EN EL ANALISIS Y PROYECTOS DE RESOLUCIÓN DE LAS QUEJAS ELEVADAS ANTE EL TRIBUNAL ADMINISTRATIVO DE SOLUCIÓN DE RECLAMOS DE USUARIOS DE SERVICIOS DE SANEAMIENTO – TRASS</t>
  </si>
  <si>
    <t>SANCHEZ LLONTOP ANABELL JIMENA</t>
  </si>
  <si>
    <t>UN (1) SERVICIO PARA APOYAR POR INCREMENTO DE CARGA PROCESAL EN EL ANALISIS Y PROYECTOS DE RESOLUCIÓN DE APELACIONES PRESENTADAS EN EL AÑO 2022 ANTE EL TRIBUNAL ADMINISTRATIVO DE SOLUCIÓN DE RECLAMOS DE USUARIOS DE SERVICIOS DE SANEAMIENTO – TRASS</t>
  </si>
  <si>
    <t>NOLE CURASI SYLVIA</t>
  </si>
  <si>
    <t>SERVICIO PARA LA ELABORACIÓN DE PROYECTOS DE INFORMES DE FISCALIZACIÓN, EVALUACIÓN DE MEDIDAS CORRECTIVAS O INFORMES DE INSTRUCCIÓNDE ASPECTOS COMERCIALES A LAS EMPRESAS PRESTADORAS DE LA REGIÓN LIMA PARA LA DIRECCIÓN DE FISCALIZACIÓN</t>
  </si>
  <si>
    <t>SERVICIO DE REVISIÓN, ANÁLISIS Y CARACTERIZACIÓN DE PROCESOS DE LA SUNASS EN TORNO A LA IMPLEMENTACIÓN DE LA GESTIÓN POR PROCESOS</t>
  </si>
  <si>
    <t>SERVICIO DE CONSULTORÍA PARA EL ANALISIS Y CALIDAD DE SOFTWARE DE LOS SISTEMAS DE INFORMACIÓN ORIENTADOS AL CIUDADANO</t>
  </si>
  <si>
    <t>CHIROQUE SANCHEZ SHIRLEY KATHERINE</t>
  </si>
  <si>
    <t>SERVICIO DE CONSULTORÍA PARA EL DISEÑO WEB DE LOS SISTEMAS DE INFORMACIÓN DE LA OFICINA DE TECNOLOGIAS DE INFORMACIÓN</t>
  </si>
  <si>
    <t>CORIMANYA REYES OMAR ANTONIO</t>
  </si>
  <si>
    <t>SERVICIO DE CONSULTORÍA PARA IMPLEMENTACIÓN Y OPERACIÓN DEL DEL SISTEMA DE GESTIÓN DE SEGURIDAD DE LA INFORMACIÓN NTP – ISO/IEC 27001: 2014 PARA LA SUNASS</t>
  </si>
  <si>
    <t>GAMBONI KOIFMAN FRANCO FEDERICO</t>
  </si>
  <si>
    <t>SERVICIO DE CONSULTORÍA DE ELABORACIÓN DE DOCUMENTACIÓN TÉCNICA DE LA INFRAESTRUCTURA TECNOLÓGICA PARA LA OTI</t>
  </si>
  <si>
    <t>MUNAYCO BARRAZA LUIS ALBERTO</t>
  </si>
  <si>
    <t>SERVICIO DE CONFIGURACION Y MANTENIMIENTO DE INFRAESTRUCTURA TECNOLÓGICA PARA LA OTI</t>
  </si>
  <si>
    <t>VILCA ROMERO DANIEL FERNANDO VICENTE</t>
  </si>
  <si>
    <t>SERVICIO DE CONSULTORÍA PARA LA PROGRAMACIÓN DE LOS SISTEMAS DE INFORMACIÓN DE NEGOCIO DE LA SUNASS</t>
  </si>
  <si>
    <t>SERVICIO DE CONSULTORÍA PARA EL DESARROLLO FULL STACK DE LOS SISTEMAS DE INFORMACIÓN DE NEGOCIO DE LA SUNASS</t>
  </si>
  <si>
    <t>SERVICIO DE CONSULTORÍA PARA EL DESARROLLO DE LOS MÓDULOS DEL SISTEMA DE SEGUIMIENTO PARA LA ASISTENCIA TÉCNICA DE LA CUOTA FAMILIAR</t>
  </si>
  <si>
    <t>INGARUCA CRUZADO CESAR MIGUEL</t>
  </si>
  <si>
    <t>SERVICIO DE CONSULTORÍA PARA AUTOMATIZACIÓN DE FLUJOS DEL PROCESO DE CONTRATACIONES MENORES A 8 UIT</t>
  </si>
  <si>
    <t>VISION IT S.A.C.</t>
  </si>
  <si>
    <t>SERVICIO DE ANÁLISIS DE MUESTRAS DE AGUA (NATURAL Y DE CONSUMO HUMANO) PARA EL CUMPLIMIENTO DE LAS ACCIONES DE FISCALIZACIÓN EN LAS EMPRESAS PRESTADORAS</t>
  </si>
  <si>
    <t>SGS DEL PERÚ SAC</t>
  </si>
  <si>
    <t>SERVICIO DE ABSOLUCIÓN DE CONSULTAS EN MATERIA PENAL</t>
  </si>
  <si>
    <t>SERVICIO DE ABSOLUCIÓN DE CONSULTAS EN MATERIA LABORAL</t>
  </si>
  <si>
    <t>JAVIER DOLORIER TORRES ABOGADOS E.I.R.L.</t>
  </si>
  <si>
    <t>SERVICIO DE CONSULTORÍA PARA LA ELABORACIÓN DE MATRIZ DE RIESGOS Y DETERMINACIÓN DE LA CAPACIDAD OPERATIVA DE FISCALIZACIÓN DE EMPRESAS PRESTADORAS PARA PROPUESTA DE PLAN MULTIANUAL DE FISCALIZACIÓN 2022-2026</t>
  </si>
  <si>
    <t>ASCENSORES S.A.</t>
  </si>
  <si>
    <t>SERVICIO DE PRODUCCIÓN AUDIOVISUAL Y DE TRASMISIÓN VÍA STREAMING DE LAS AUDIENCIAS PÚBLICAS VIRTUALES PARA LA PRESENTACIÓN DE LOS PROYECTOS DE ESTUDIO TARIFARIO APROBADOS POR LA SUNASS EN EL AÑO 2022</t>
  </si>
  <si>
    <t>SERVICIO DE CONSULTORÍA PARA LA ELABORACIÓN DE PROYECTOS DE INFORMES DE EVALUACIÓN TÉCNICA RESPECTO DEL CUMPLIMIENTO DE LAS METAS DE GESTIÓN ESTABLECIDAS A LAS EMPRESAS PRESTADORAS Y EL ESTUDIO DE LOS FACTORES AGRAVANTES Y ATENUANTES PARA LA DIRECCIÓN DE SANCIONES</t>
  </si>
  <si>
    <t>RODAS VARGAS JOSE RODRIGO</t>
  </si>
  <si>
    <t xml:space="preserve">SERVICIO DE CONSULTORÍA PARA LA ELABORACIÓN DE PROYECTOS DE INFORMES DE EVALUACIÓN TÉCNICA RESPECTO DEL CUMPLIMIENTO DE ASPECTOS OPERACIONALES REFERIDOS A ABASTECIMIENTO DE AGUA POTABLE Y EL ESTUDIO DE CÁLCULO DE MULTAS PARA LA DIRECCIÓN DE SANCIONES </t>
  </si>
  <si>
    <t>SERVICIO DE CONSULTORÍA PARA LA ELABORACIÓN DE LA SISTEMATIZACIÓN DE PROYECTOS DE INFORMES DE EVALUACIÓN LEGAL PARA LA DIRECCIÓN DE SANCIONES</t>
  </si>
  <si>
    <t>PAUCAR PRADO ALEXIS LORENZO</t>
  </si>
  <si>
    <t>CONTRATACIÓN DE SERVICIOS DE MEDICINA OCUPACIONAL</t>
  </si>
  <si>
    <t>WORLD COMMUNICATIONS S.A</t>
  </si>
  <si>
    <t>SERVICIO DE ACONDICIONAMIENTO DE SSHH DE LA AV. MATERIALES DE LA SUNASS</t>
  </si>
  <si>
    <t>CONSTRUCTORA MASIAS &amp; ASOCIADOS S.A.C.</t>
  </si>
  <si>
    <t>ALFONSO ARMANDO RIVERA</t>
  </si>
  <si>
    <t>SERVICIO DE MANTENIMIENTO DE PUERTA E INSTALACION DE SEÑALÉTICA Y EXTINTORES PARA LA SEDE MATERIALES DE LA SUNASS</t>
  </si>
  <si>
    <t>SERVICIO DE CONSULTORIA PARA SEGUIMIENTO TECNICO DE LA OEPRACION Y MANTENIMIENTO DE LOS SISTEMAS Y DE LA RED DE MONITOREO REMOTO DEL TRATAMIENTO DE CALIDAD DE AGUA EN PEQUEÑAS CIUDADES (MTCA-PC)</t>
  </si>
  <si>
    <t>MASIAS CHACON PAUL ANDREE</t>
  </si>
  <si>
    <t>CONTRATACIÓN DEL SERVICIO DE SEGUIMIENTO VINCULADO AL ACONDICIONAMIENTO PROGRESIVO DE LA INFRAESTRUCTURA PARA LA IMPLEMENTACIÓN OPERATIVA DE LA MODALIDAD DE TELETRABAJO EN LA SUNASS</t>
  </si>
  <si>
    <t>EDUARDO ALVAREZ PIO</t>
  </si>
  <si>
    <t>SERVICIO DE CONCEPTUALIZACIÓN EDITORIAL, EDICIÓN, CORRECCIÓN DE ESTILO, DISEÑO Y DIAGRAMACIÓN DEL DOCUMENTO “LA REFORMA DEL SECTOR SANEAMIENTO: AVANCES REGULATORIOS 2017 – 2022”</t>
  </si>
  <si>
    <t>CONTRATACIO?N DEL SERVICIO ESPECIALIZADO EN SEGUIMIENTO DE LA IMPLEMENTACIO?N DE RECOMENDACIONES RESPECTO A LOS INFORMES DE SERVICIO DE CONTROL POSTERIOR, SERVICIOS SIMULTANEO Y SERVICIO RELACIONADO, QUE SE ENCUENTRAN EN EL MARCO DE LA LEY Nº 28296 Y SU REGLAMENTO Y MODIFICATORIAS, ASI? COMO LAS DIRECTIVAS EMITIDAS POR LA CONTRALORI?A GENERAL</t>
  </si>
  <si>
    <t>SERVICIO DE ACONDICIONAMIENTO DE AMBIENTE PARA EL CENTRO DE DOCUMENTACION DE LA SUNASS</t>
  </si>
  <si>
    <t>SEMASIEL SA</t>
  </si>
  <si>
    <t>SUSCRIPCIÓN DE LICENCIAS ANTIVIRUS Y SOPORTE TÉCNICO</t>
  </si>
  <si>
    <t>INNOVA TECNOLOGIA CORP S.A.C. - INNOVA TC</t>
  </si>
  <si>
    <t>SERVICIO DE CONSULTORÍA PARA DETERMINAR LA RENTABILIDAD Y LA VIABILIDAD DE FINANCIAMIENTO A TRAVÉS DE LA TARIFA DE LOS MECANISMOS DE RETRIBUCIÓN DE LOS SERVICIOS ECOSISTÉMICOS HÍDRICOS (MRSEH) EN LAS EMPRESAS PRESTADORAS EMUSAP ABANCAY S.A Y EPS MOYOBAMBA S.A</t>
  </si>
  <si>
    <t>JULIEN JACQUES C.DIDEROT</t>
  </si>
  <si>
    <t>SERVICIO TEMPORAL PARA ABSOLUCION DE CONSULTAS LEGALES RESPECTO A LA EJECUCION DE LOS CONTRATOS Y FISCALIZACION POSTERIOR DURANTE EL II TRIMESTRE DEL EJERCICIO 2022</t>
  </si>
  <si>
    <t>SERVICIO DE REVISIÓN, SEGUIMIENTO E IMPLEMENTACIÓN DE LAS ACCIONES RELACIONADAS A LA GESTIÓN DE CALIDAD, GESTIÓN ANTISOBORNO Y GESTIÓN DE LA SEGURIDAD DE LA 
 INFORMACIÓN PARA LA UNIDAD DE RECURSOS HUMANOS DE LA
SUNASS”</t>
  </si>
  <si>
    <t>VILLACORTA CHUYACAMA SUSAN ELIZABETH</t>
  </si>
  <si>
    <t>SERVICIO LEGAL PARA PARTICIPAR EN LAS COMISIONES DE SERVICIOS DE CONTROL POSTERIOR Y SIMULTANEOS PROGRAMADOS EN EL PLAN ANUAL DE CONTROL OCI 2022</t>
  </si>
  <si>
    <t>MEDER RAMIREZ RUBEN DARIO</t>
  </si>
  <si>
    <t>SERVICIO CONTROL DOCUMENTARIO PARA PARTICIPAR EN LAS COMISIONES DE SERVICIOS DE CONTROL POSTERIOR Y SIMULTANEOS PROGRAMADOS EN EL PLAN ANUAL DE CONTROL OCI 2022</t>
  </si>
  <si>
    <t>VELIZ PEREZ KATIA JANETT</t>
  </si>
  <si>
    <t>CONTRATACIÓN DE UN CONSULTOR PARA LA EVALUACIÓN DEL CRONOGRAMA DE IMPLEMENTACIÓN DE LAS NUEVAS FUNCIONES Y COMPETENCIAS DE LA SUNASS RELATIVAS A LOS PRESTADORES DE SERVICIOS DE SANEAMIENTO  EN PEQUEÑAS CIUDADES Y AMBITO RURA</t>
  </si>
  <si>
    <t>BLAS ESPINOZA FAUSTO DONATO</t>
  </si>
  <si>
    <t>ASISTENCIA TÉCNICA PARA LA FASE DE IDENTIFICACIÓN DE LA PROGRAMACIÓN MULTIANUAL DE BIENES, SERVICIOS Y OBRAS (PMBSO), EN EL SISTEMA INTEGRADO DE GESTION ADMINISTRATIVA – SIGA PARA LA UNIDAD DE ABASTECIMIENTO</t>
  </si>
  <si>
    <t>SERQUEN ANACLETO JULIO CESAR</t>
  </si>
  <si>
    <t>SERVICIO DE REVISIÓN Y ANALISIS DE LOS PROCESOS DE SERVICIOS DE CONTROL POSTERIOR DEL ORGANO DE CONTROL INSTITUCIONAL DE LA SUNASS</t>
  </si>
  <si>
    <t>VARGAS QUISPE EDGAR FLORENCIO</t>
  </si>
  <si>
    <t>SERVICIO DE REVISIÓN Y SEGUIMIENTOI DE LOS PROCESOS DE SERVICIOS DE CONTROL POSTERIOR DEL ORGANO DE CONTROL INSTITUCIONAL DE LA SUNASS</t>
  </si>
  <si>
    <t>FALCON ALIAGA CARLOS DARIO</t>
  </si>
  <si>
    <t>INCARNATA S.A.C</t>
  </si>
  <si>
    <t>EMPRESA PERUANA DE SERVICIOS EDITORIALES S.A</t>
  </si>
  <si>
    <t>SERVICIO DE ACONDICIONAMIENTO DE SALA DE ESTAR EN EL PISO 12 DEL EDIFICIO SEDE CENTRAL DE LA SUNASS</t>
  </si>
  <si>
    <t>PROYECTOS INTEGRALES DE CONSTRUCCIÓN DE RA &amp; RO ASOCIADOS S.A.C.</t>
  </si>
  <si>
    <t>SERVICIO DE GESTIÓN DOCUMENTARIA PARA LA UNIDAD DE PLANEAMIENTO Y PRESUPUESTO DE LA OFICINA DE PLANEAMIENTO, PRESUPUESTO Y MODERNIZACIÓN</t>
  </si>
  <si>
    <t>RAMOS SALAZAR JHONNY EDWIN</t>
  </si>
  <si>
    <t>SERVICIO DE MANTENIMIENTO DE PINTURA DE LOCAL FELIX DIBOS</t>
  </si>
  <si>
    <t>CONSTRUCTORA GONZALES MARIN E.I.R.L</t>
  </si>
  <si>
    <t xml:space="preserve">SERVICIO DE CONSULTORÍA PARA LA “ELABORACIÓN DE CONTENIDO Y REDACCIÓN DE LA  MEMORIA ANUAL 2021 CON INFORMACIÓN CONSOLIDADA DE LA REVISIÓN DE DOCUMENTOS DE LAS UNIDADES DE ORGANIZACIÓN” </t>
  </si>
  <si>
    <t>BRAVO RUSSO JOSE LUIS</t>
  </si>
  <si>
    <t>CONTRATACIÓN DEL SERVICIO DE UN COORDINADOR ESPECIALISTA EN GESTIÓN DOCUMENTAL PARA EL PROYECTO DE INVERSION - PRIMERA ETAPA: "MEJORAMIENTO DEL SISTEMA DE TRAMITE DOCUMENTARIO DE LA SUNASS EN EL MARCO DEL MODELO DE GESTION DOCUMENTAL.</t>
  </si>
  <si>
    <t>QUISPE PAQUIYAURI MELISSA</t>
  </si>
  <si>
    <t>CONTRATACIÓN DEL SERVICIO DE CONSULTORIA PARA ELABORACIÓN DE DOCUMENTOS DE GESTIÓN ARCHIVÍSTICA: DIAGNÓSTICO SITUACIONAL DE LOS ARCHIVOS DE LAS OFICINAS DESCONCENTRADAS DE LA SUNASS Y ACTUALIZACIÓN TÉCNICA DEL PROGRAMA DE CONTROL DE DOCUMENTOS ARCHIVÍSTICOS PARA EL PROYECTO DE INVERSIÓN</t>
  </si>
  <si>
    <t>J Y M ARCHIVISTICA INTEGRADA E.I.R.L.</t>
  </si>
  <si>
    <t xml:space="preserve">SERVICIO DE CONSULTORIA PARA LA ELABORACIÓN E IMPLEMENTACIÓN DEL MODELO DE INTEGRIDAD, EN EL MARCO DE LA POLÍTICA Y EL PLAN NACIONAL  DE INTEGRIDAD PÚBLICA Y LUCHA CONTRA LA CORRUPCIÓN PARA LA SUNASS </t>
  </si>
  <si>
    <t>CADENAS ORTIZ BERTHA JESUS</t>
  </si>
  <si>
    <t>CONSULTORÍA DEL SERVICIO PARA REALIZAR ACCIONES DE FISCALIZACIÓN, MEDIDAS CORRECTIVAS O INFORMES FINALES DE INSTRUCCION RELACIONADOS A FONDOS DE INVERSION Y RESERVAS, ASÍ COMO INFORMES DE TRANSFERENCIAS FINANCIERAS REALIZADAS A LAS EMPRESAS PRESTADORAS EPS AGUAS DE LIMA NORTE, EPS BARRANCA, SEDAPAL, EMAPA CAÑETE, EMAPA HUARAL</t>
  </si>
  <si>
    <t>SERVICIO ESPECIALIZADO PARA DESARROLLAR LOS SERVICIOS DE CONTROL POSTERIOR  Y SIMULTANEO DEL ORGANOD E CONTROL INSTITUCIONAL</t>
  </si>
  <si>
    <t>GONZALES CARDENAS RAFAEL ERNESTO</t>
  </si>
  <si>
    <t>SERVICIO PARA REALIZAR PROYECTOS DE INFORMES DE FISCALIZACIÓN Y EVALUACIONES, RELATIVAS A METAS DE GESTIÓN, ASPECTOS OPERACIONALES Y ATENCIÓN A DENUNCIAS DE LAS EMPRESAS PRESTADORAS EPS EMAPA CAÑETE S.A., UNIDAD EJECUTORA AGUA TUMBES, SEDAPAR S.A., EPS GRAU S.A. y EPSEL S.A., PARA LA SEDE CENTRAL DE LA SUNASS</t>
  </si>
  <si>
    <t>SERVICIO PARA REALIZAR PROYECTOS DE INFORMES DE FISCALIZACIÓN Y EVALUACIONES, RELATIVAS A METAS DE GESTIÓN, ASPECTOS OPERACIONALES Y ATENCIÓN A DENUNCIAS DE LAS EMPRESAS PRESTADORAS SEDALIB S.A., EMAPA HUARAL S.A., EPS AGUAS DEL ANTIPLANO S.A., EPS SEMAPACH S.A. y EPS BARRANCA S.A., PARA LA SEDE CENTRAL DE LA SUNASS</t>
  </si>
  <si>
    <t>SERVICIO DE CAPACITACIÓN VIRTUAL CURSO PLANTAS DESALINIZADORAS DE AGUA DE MAR PARA CONSUMO HUMANO PARA EL PERSONAL DE LA SUNASS</t>
  </si>
  <si>
    <t>ANDINA GLOBAL CONSULTING S.A.C</t>
  </si>
  <si>
    <t>SERVICIO PARA CARACTERIZACIONES DE PRESTADORES DE LOS DISTRITOS DE SUPE Y PATIVILCA DE LA PROVINCIA DE BARRANCA EN LA REGIÓN LIMA EN EL MARCO DE LA VALIDACIÓN DE INFORMACIÓN PARA EL ADP LIMA Y EL SEGUIMIENTO, MONITOREO Y ACTUALIZACIÓN DEL REGISTRO DE INFRAESTRUCTURA DE AGUA POTABLE Y SANEAMIENTO EN LA BASE DE DATOS DE CARACTERIZACIÓN DE PRESTADORES</t>
  </si>
  <si>
    <t>ROJAS COBOS RODRIGO ZENON</t>
  </si>
  <si>
    <t>SERVICIO PARA LA ASISTENCIA TÉCNICA EN LA SISTEMATIZACIÓN DE INFORMACIÓN EN ACTIVIDADES DE PLANEAMIENTO Y PRESUPUESTO 2022 EN EL MARCO DE LOS PROCESOS DE LA UPP</t>
  </si>
  <si>
    <t>FORTALECIMIENTO DE CAPACIDADES CORPORATIVAS E.I.R.L</t>
  </si>
  <si>
    <t>SERVICIO DE SEGUIMIENTO Y CONTROL DE PATOLOGÍAS IDENTIFICADAS EN LOS TRABAJADORES DE LA SUNASS</t>
  </si>
  <si>
    <t>CONTRATACIÓN PARA EL SERVICIO DE VALORACIÓN, SELECCIÓN Y ARMADO DE EXPEDIENTE DE ELIMINACION DOCUMENTAL PARA EL ARCHIVO CENTRAL DE LA SUNASS COMO PARTE DEL PROYECTO DE INVERSIÓN – PRIMERA ETAPA: “MEJORAMIENTO DEL SISTEMA DE TRAMITE DOCUMENTARIO DE LA SUNASS EN EL MARCO DEL MODELO DE GESTIÓN DOCUMENTAL MAGDALENA DEL MAR DEL DISTRITO DE MAGDALENA DEL MAR - PROVINCIA DE LIMA - DEPARTAMENTO DE LIMA”, CON CODIGO UNICO DE INVERSIONES 2513478</t>
  </si>
  <si>
    <t>CABEL VALENZUELA WALTER JESUS</t>
  </si>
  <si>
    <t>SERVICIO DE CONSULTORÍA PARA EL ANÁLISIS DEL ESTADO SITUACIONAL DE LAS ACTIVIDADES EJECUTADAS DE LOS PLANES DE TRABAJO EN EL MARCO DE LOS CONVENIOS SUSCRITOS CON WATER FOR PEOPLE, ALLIANCE FOR WATER STEWARDSHIP (AWS) Y EL INSTITUTO COREANO DE SEGURIDAD AMBIENTAL (KESi)</t>
  </si>
  <si>
    <t>BUENO DE OLARTE MARIA AZUCENA</t>
  </si>
  <si>
    <t>SERVICIO DE SISTEMATIZACIÓN Y ANÁLISIS DE INFORMACIÓN PARA LA IMPLEMENTACIÓN DE LOS MECANISMOS DE PARTICIPACIÓN CIUDADANA DE LA SUNASS</t>
  </si>
  <si>
    <t>SANTA CRUZ GAMONAL WALKIRIA</t>
  </si>
  <si>
    <t>SERVICIO DE ASISTENCIA TÉCNICA Y PREPARACIÓN DE INFORMACIÓN DE LA BASE DE DATOS DE PRESUPUESTO Y DE PLANEAMIENTO PARA LA UNIDAD DE PLANEAMIENTO Y PRESUPUESTO DE LA OFICINA DE PLANEAMIENTO, PRESUPUESTO Y MODERNIZACIÓN</t>
  </si>
  <si>
    <t>EURIBE ROJAS EVELIN GRICELA</t>
  </si>
  <si>
    <t>CONTRATACIÓN DEL SERVICIO DE SEGUIMIENTO Y CONTROL DEL ACONDICIONAMIENTO DE LA INFRAESTRUCTURA Y DE LA GESTIÓN DE RECURSOS HUMANOS ORIENTADOS A LA IMPLEMENTACIÓN DE LA MODALIDAD DE TELETRABAJO EN LA SUNASS</t>
  </si>
  <si>
    <t>CASTELLANOS SALAZAR RODOLFO ERNESTO</t>
  </si>
  <si>
    <t>SERVICIO DE CALIBRACIÓN Y MANTENIMIENTO PREVENTIVO PARA EQUIPOS DE MEDICIÓN DE PARÁMETROS DE CALIDAD DEL AGUA EN MARCO A LA CALIDAD DE LA PRESTACIÓN EN LOS SERVICIOS DE SANEAMIENTO</t>
  </si>
  <si>
    <t>PID INGENIEROS S.A.C.</t>
  </si>
  <si>
    <t>MARKA SOLUCIONES E.I.R.L</t>
  </si>
  <si>
    <t>SERVICIO DE CAPACITACIÓN VIRTUAL DEL CURSO ACTIVIDAD DE FISCALIZACIÓN Y PROCEDIMIENTO SANCIONADOR PARA EL PERSONAL DE LA SUNASS</t>
  </si>
  <si>
    <t>UNIVERSIDAD RICARDO PALMA</t>
  </si>
  <si>
    <t>MENDOZA RAA LEIDY CATHERINE</t>
  </si>
  <si>
    <t>VACA ARGOMEDO EDGARD TOMAS</t>
  </si>
  <si>
    <t>SERVICIO DE REDACCIÓN, EDICIÓN, CORRECCIÓN DE ESTILO, DISEÑO, DIAGRAMACIÓN E ILUSTRACIÓN DEL MANUAL Y CARTILLA INFORMATIVA: REGLAMENTO DE RECLAMOS EN LA PRESTACIÓN DE LOS SERVICIOS DE SANEAMIENTO DE LAS ORGANIZACIONES COMUNALES EN EL ÁMBITO RURAL</t>
  </si>
  <si>
    <t>SUYANASPES S.A.C</t>
  </si>
  <si>
    <t>SERVICIO DE PUBLICACIÓN EN EL PERUANO.</t>
  </si>
  <si>
    <t xml:space="preserve">“SERVICIO DE ACTUALIZACIÓN DE LA BASE DE DATOS DE PROCESOS JUDICIALES EN  TRÁMITE Y ARCHIVADOS DE LA OFICINA DE ASESORÍA JURÍDICA” </t>
  </si>
  <si>
    <t>MAMANI VILCA ROSA MARTHA</t>
  </si>
  <si>
    <t>CONTRATACIÓN DE SERVICIOS PARA ELABORACIÓN DE PROCEDIMIENTOS DE PROCESOS PRIORIZADOS</t>
  </si>
  <si>
    <t>SOLUCIONES PRECISAS DE SISTEMAS S.A.C</t>
  </si>
  <si>
    <t>CONTRATACIÓN DEL SERVICIO PARA LA EVALUACIÓN Y ANÁLISIS DE LA INFORMACIÓN DE LAS ACTIVIDADES REALIZADAS POR LAS EMPRESAS PRESTADORAS DE SERVICIOS DE SANEAMIENTO DEL ÁMBITO DE LA ODS CUSCO</t>
  </si>
  <si>
    <t>QUIROGA QUISPE ARLOS</t>
  </si>
  <si>
    <t>SEGURO DE ASISTENCIA MÉDICA – FORMACION LABORAL PROVENIENTE DE LA OS 0011-2022 Y OS 0711-2021</t>
  </si>
  <si>
    <t>MAPFRE PERU COMPAÑIA DE SEGUROS Y REASEGUROS</t>
  </si>
  <si>
    <t>ELABORACIÓN DE PROYECTOS DE ESTUDIOS TARIFARIOS Y ESTUDIOS TARIFARIOS FINALES PARA LA IMPLEMENTACIÓN DE LOS SUBSIDIOS CRUZADOS FOCALIZADOS EN LAS ESTRUCTURAS TARIFARIAS DE LAS EMPRESAS PRESTADORAS EPS SEDAJULIACA S.A. Y EPS AGUAS DEL ALTIPLANO S.R.L.</t>
  </si>
  <si>
    <t>LUCERO ZEVALLOS JACKELINE MARGOT</t>
  </si>
  <si>
    <t>Servicio Temporal de coordinador especialista en gestión administrativa 
para la Oficina de Administración y Finanzas de la Sunass</t>
  </si>
  <si>
    <t>PRIETO SANTOS ALDO FABIAN</t>
  </si>
  <si>
    <t>Asistencia Técnica para la Fase de Clasificación y Priorización de la Programación Multianual De bienes, Servicios y Obras (PMBSO), en el Sistema Integrado de Gestión Administrativa – SIGA para la Unidad de Abastecimiento</t>
  </si>
  <si>
    <t xml:space="preserve">SERQUEN ANACLETO JULIO CESAR
</t>
  </si>
  <si>
    <t xml:space="preserve">SERNA ALVAREZ MARAGNE
</t>
  </si>
  <si>
    <t>Servicio temporal para la revisión y seguimiento de consultas legales respecto a la ejecución contractual de los contratos suscritos por la entidad y su fiscalización posterior durante el III y IV trimestre del ejercicio 2022</t>
  </si>
  <si>
    <t>Servicio temporal de seguimiento contractual y armado de expedientes de las contrataciones del servicio de limpieza, suministro de combustible  y mantenimiento de vehículos a nivel nacional correspondiente al III y IV trimestre del ejercicio 2022</t>
  </si>
  <si>
    <t xml:space="preserve">CHAVEZ CRUCES RONALD SMITH
</t>
  </si>
  <si>
    <t>SERVICIO DE ASISTENTE DOCUMENTARIO PARA LA OFICINA DE TECNOLOGÍA DE LA INFORMACIÓN DE LA SUNASS</t>
  </si>
  <si>
    <t>SCHAMBAHER PAREDES MARIA TERESA</t>
  </si>
  <si>
    <t>SERVICIO DE ASISTENCIA EN LA GESTIÓN Y MONITOREO DE LA INFRAESTRUCTURA TECNOLÓGICA EN LA OFICINA DE TECNOLOGÍAS DE LA INFORMACIÓN DE LA SUNASS</t>
  </si>
  <si>
    <t>ESPINOZA BARTRA JOSE JAVIER</t>
  </si>
  <si>
    <t>SERVICIO DE REVISIÓN Y ACTUALIZACIÓN DE LA ESTRATEGIA INSTITUCIONAL</t>
  </si>
  <si>
    <t>DAZA ISUIZA MELISSA</t>
  </si>
  <si>
    <t>Servicio de consultoría para la elaboración de proyectos de informes de
evaluación técnica respecto del cumplimiento de aspectos de
confiabilidad operativa y el estudio de cálculo de multas para la
Dirección de Sanciones</t>
  </si>
  <si>
    <t>Servicio de consultoría para la elaboración de proyectos de informes de
evaluación técnica respecto del cumplimiento de aspectos comerciales
relativos a la facturación y el estudio de cálculo de multas para la
Dirección de Sanciones</t>
  </si>
  <si>
    <t>SERVICIOS DE ATENCIÓN Y PREVENCIÓN DE SALUD LABORAL</t>
  </si>
  <si>
    <t xml:space="preserve">NAVARRO DURAND LESLIE GIOVANNA
</t>
  </si>
  <si>
    <t>SERVICIO DE VERIFICACION, PROCESAMIENTO, REGISTRO Y 
ACTUALIZACIÓN DE INFORMACION DE LOS BIENES MUEBLES 
PATRIMONIALES DE SUNASS</t>
  </si>
  <si>
    <t>MENDO CARRILLO ISAURA MAGALY</t>
  </si>
  <si>
    <t>CONTRATACIÓN DEL SERVICIO PARA LA PREPARACIÓN DE LOTES DE DOCUMENTACIÓN DEL ARCHIVO CENTRAL Y EL CONTROL DE CALIDAD DE LOS PRODUCTOS ENTREGADOS POR EL SERVICIO CONTRATADO, COMO PARTE DEL PROYECTO DE INVERSIÓN –PRIMERA ETAPA: MEJORAMIENTO DEL SISTEMA DE TRÁMITE DOCUMENTARIO DE LA SUNASS EN EL MARCO DEL MODELO DE GESTIÓN DOCUMENTAL DEL DISTRITO DE MAGDALENA DEL MAR -PROVINCIA DE LIMA -DEPARTAMENTO DE LIMA", CON CÓDIGO ÚNICO DE INVERSIONES 2513478</t>
  </si>
  <si>
    <t>CALLE VIDAL ALVARO JESUS</t>
  </si>
  <si>
    <t>SERVICIO DE REVISIÓN, ANÁLISIS Y MEJORA DE PROCESOS DE LA SUNASS EN TORNO A LA IMPLEMENTACIÓN DE LA GESTIÓN POR PROCESOS</t>
  </si>
  <si>
    <t xml:space="preserve">ROJAS ROJAS GIMY CLEYDER
</t>
  </si>
  <si>
    <t>SERVICIO PARA REALIZAR LAS ACCIONES DE MODERNIZACIÓN DE LA GESTIÓN PÚBLICA</t>
  </si>
  <si>
    <t>LAZOS SOLIS ADELINA VERMES</t>
  </si>
  <si>
    <t>UN SERVICIO PARA REALIZAR LA EVALUACIÓN Y PRECALIFICACIÓN DE LOS RECURSOS DE APELACIÓN ELEVADOS POR LAS EMPRESAS PRESTADORAS EN EL AÑO 2022 ANTE EL TRIBUNAL ADMINISTRATIVO DE SOLUCIÓN DE RECLAMOS DE USUARIOS DE SERVICIOS DE SANEAMIENTO –TRASS</t>
  </si>
  <si>
    <t>UN SERVICIO PARA REALIZAR LA EVALUACIÓN Y PRECALIFICACIÓN DE LAS QUEJAS ELEVADAS POR LAS EMPRESAS PRESTADORAS EN EL AÑO 2022 ANTE EL TRIBUNAL ADMINISTRATIVO DE SOLUCIÓN DE RECLAMOS DE USUARIOS DE SERVICIOS DE SANEAMIENTO –TRAS</t>
  </si>
  <si>
    <t>UN SERVICIO PARA REALIZAR LA PRECALIFICACIÓN Y DERIVACIÓN POR SU COMPLEJIDAD DE LOS EXPEDIENTES DE APELACIÓN QUE INGRESAN DE MANERA VIRTUAL PARA ASIGNARSE A LOS ANALISTAS DETERMINADOS A ATENDER LOS PROCESOS DE CONCILIACIÓN QUE POR SU EXPERTISE REALIZAN LAS AUDIENCIAS, ACORDE CON LA NUEVA CASUÍSTICA RECLAMADA Y DISPONIBILIDAD DE LAS EMPRESAS PRESTADORAS PARA REALIZAR UNA AUDIENCIA POR LA VÍA TELEFÓNICA</t>
  </si>
  <si>
    <t>SUSCRIPCIÓN DE LICENCIAS ZOOM Y WEBINAR</t>
  </si>
  <si>
    <t>GRUPO ELECTRODATA S.A.C.</t>
  </si>
  <si>
    <t>SERVICIO ESPECIALIZADO PARA EL DESARROLLO DE LOS SERVICIOS DE CONTROL POSTERIOR Y SIMULTANEO DEL OCI EN CALIDAD DE SUPERVISION DE COMISION</t>
  </si>
  <si>
    <t>MURILLO DIONISIO SEGUNDO GREGORIO</t>
  </si>
  <si>
    <t>SERVICIOS DE UN ESPECIALISTA LEGAL EN CONTROL GUBERNAMENTAL PARA PARTICIPAR COMO INTEGRANTE COMO COMISION DE CONTROL EN LA EJECUCION DE LOS SERVICIOS DE CONTROL POSTERIOR Y SIMULTANEO DEL OCI</t>
  </si>
  <si>
    <t>SIANCAS CULQUICONDOR RICARDO</t>
  </si>
  <si>
    <t>Servicio de elaboración de estrategias y manual de crisis
reputacional para la Superintendencia Nacional de Servicios de
Saneamiento</t>
  </si>
  <si>
    <t>MATTE S.A.C.</t>
  </si>
  <si>
    <t>SERVICIO TEMPORAL DE ASISTENCIA TÉCNICA EN LA
EJECUCIÓN DE INVERSIONES PÚBLICAS ESTRATÉGICAS
PREVISTAS Y NO PREVISTAS PARA EL TERCER TRIMESTRE
DE LA SUNASS, EN EL MARCO DEL INVIERTE PE</t>
  </si>
  <si>
    <t>Servicio temporal de analista en contrataciones iguales e inferiores a 8
UIT y acuerdo marco correspondiente al III y IV trimestre 2022</t>
  </si>
  <si>
    <t>RIVERA SALINAS CESAR PABLO</t>
  </si>
  <si>
    <t>Servicio temporal para el armado de expedientes de contratación y de
pagos iguales e inferiores a 8 UIT y acuerdo marco correspondiente al
III y IV trimestre 2022</t>
  </si>
  <si>
    <t>PEREZ CHARAHUAYTA OLGER</t>
  </si>
  <si>
    <t>SERVICIO DE INGENIERO SANITARIO PARA REALIZAR ACCIONES DE ASISTENCIA TÉCNICA Y SEGUIMIENTO PARA LA IMPLEMENTACIÓN DE LA METODOLOGÍA PARA EL CÁLCULO DEL VALOR DE LA CUOTA FAMILIAR EN LAS ORGANIZACIONES COMUNALES DEL ÁMBITO RURAL DE LIMA PROVINCIAS</t>
  </si>
  <si>
    <t>FERNANDEZ LOYOLA CECILIA</t>
  </si>
  <si>
    <t>SERVICIO PARA LA EJECUCIÓN DE ACTIVIDADES VINCULADAS AL ANÁLISIS DE IMPACTO REGULATORIO SOBRE LA PROBLEMÁTICA ASOCIADA AL SERVICIO DE MONITOREO Y GESTIÓN DE AGUAS SUBTERRÁNEAS</t>
  </si>
  <si>
    <t>MORANTE MONTENEGRO JUAN JOSE</t>
  </si>
  <si>
    <t>SERVICIO DE ABSOLUCIÓN DE CONSULTAS EN MATERIA ADMINISTRATIVA</t>
  </si>
  <si>
    <t>MUNDACA ZAPATA MANUEL ALEJANDRO</t>
  </si>
  <si>
    <t>SERVICIO PARA LA ELABORACIÓN DE PROYECTOS DE
INFORMES DE FISCALIZACIÓN, EVALUACIÓN DE MEDIDAS
CORRECTIVAS O INFORMES FINALES DE INSTRUCCIÓN
RELACIONADOS A LA CALIDAD DE FACTURACIÓN Y
ESTRUCTURA TARIFARIA DE LAS EMPRESAS PRESTADORAS DE
LA REGIÓN LIMA PARA LA DIRECCIÓN DE FISCALIZACIÓN</t>
  </si>
  <si>
    <t>SERVICIO DE CONSULTORÍA PARA LA IMPLEMENTACIÓN DE LA CARTA DE SERVICIO DE LA SUNASS EN EL PROCESO DE ORIENTACIÓN AL USUARIO, REALIZAR LA AUDITORÍA INTERNA Y EL ACOMPAÑAMIENTO EN LA CERTIFICACIÓN BAJO LA NORMA UNE 93200:2008</t>
  </si>
  <si>
    <t>PRYMEROS S.A.C</t>
  </si>
  <si>
    <t>SERVICIO DE EVALUACIÓN Y ANÁLISIS DE LA INFORMACIÓN DE LAS ACTIVIDADES REALIZADAS POR LAS EMPRESAS PRESTADORAS DE SERVICIOS DE SANEAMIENTO DEL ÁMBITO DE LA ODS ICA</t>
  </si>
  <si>
    <t xml:space="preserve">AREVALO SORIA CARLOS AUGUSTO
</t>
  </si>
  <si>
    <t>SERVICIO PARA REALIZAR PROYECTOS DE INFORMES DE FISCALIZACIÓN Y EVALUACIONES, RELATIVAS A METAS DE GESTIÓN, ASPECTOS OPERACIONALES Y ATENCIÓN A
DENUNCIAS DE LAS EMPRESAS PRESTADORAS EPS EMSAPUNO S.A., EPS SEDAJULIACA S.A., EPS SEMAPACH S.A., EPS BARRANCA S.A. Y EMAPA HUARAL S.A., PARA LA SEDE CENTRAL DE LA SUNASS</t>
  </si>
  <si>
    <t>SERVICIO TEMPORAL PARA REALIZAR LA REVISIÓN DE LOS PROCEDIMIENTOS DE LAS UNIDADES DE LA OFICINA DE ADMINISTRACIÓN Y FINANZAS, Y ASPECTOS RELACIONADOS A MEDIDAS DE REMEDIACIÓN, CONTROL Y SUPERVISIÓN DEL SISTEMA DE CONTROL INTERNO</t>
  </si>
  <si>
    <t>TORRES VILLANUEVA FERNANDO GINO</t>
  </si>
  <si>
    <t xml:space="preserve">SERVICIO DE ENERGIA ELECTRICA SEDE CENTRAL EJERCICIO 2022 </t>
  </si>
  <si>
    <t>ENEL DISTRIBUCION PERU S.A.A.</t>
  </si>
  <si>
    <t xml:space="preserve">SERVICIO DE ENERGIA ELECTRICA SEDE FELIX DIBOS EJERCICIO 2022 </t>
  </si>
  <si>
    <t xml:space="preserve">SERVICIO DE AGUA POTABLE PARA LA SEDE CENTRAL PERIODO 2022 </t>
  </si>
  <si>
    <t xml:space="preserve">SERVICIO DE ENERGIA ELECTRICA ODS LORETO EJERCICIO 2022 </t>
  </si>
  <si>
    <t>EMPRESA REGIONAL DE SERVICIO PUBLICO DE ELECTRICIDAD DEL ORIENTE S.A.</t>
  </si>
  <si>
    <t xml:space="preserve">SERVICIO DE LIMPIEZA DE LOCAL PARA LA ODS LAMBAYEQUE </t>
  </si>
  <si>
    <t>SERVICIO DE ALQUILER DE LOCAL PARA LA OAU CAÑETE</t>
  </si>
  <si>
    <t>SERVICIO DE MENSAJERIA NACIONAL Y LOCAL</t>
  </si>
  <si>
    <t>MITO COURIER SAC</t>
  </si>
  <si>
    <t>AVC SEGURIDAD VARGAS S.R.L.</t>
  </si>
  <si>
    <t>SUMINISTRO DE COMBUSTIBLE DIESEL B5 Y GASOLINA 97 OCTANOS PARA LOS VEHICULOS DE LA SEDE CENTRAL</t>
  </si>
  <si>
    <t>GRIFO SAN IGNACIO S.A.C.</t>
  </si>
  <si>
    <t>SERVICIOS TELEVISIVOS - CABLE</t>
  </si>
  <si>
    <t>Menores a 8 UIT</t>
  </si>
  <si>
    <t>PROYECCION SEGÚN APM  OTORGADA A LA UA</t>
  </si>
  <si>
    <t>PROYECCIÒN</t>
  </si>
  <si>
    <t>SILLA GIRATORIA DE METAL CON BRAZOS</t>
  </si>
  <si>
    <t>MANTENIMIENTO CORRECTIVO DE POZO DE AGUA</t>
  </si>
  <si>
    <t>SERVICIO DE RECOPILACIÓN, ARCHIVO E INVENTARIO DE DOCUMENTACIÓN Y EXPEDIENTES</t>
  </si>
  <si>
    <t>MANTENIMIENTO CORRECTIVO DE BOMBA DE AGUA</t>
  </si>
  <si>
    <t>MANTENIMIENTO PREVENTIVO DE BOMBA DE AGUA</t>
  </si>
  <si>
    <t>MANTENIMIENTO CORRECTIVO DE ASCENSORES</t>
  </si>
  <si>
    <t>SERVICIO DE MONITOREO DE VEHICULOS VIA GPS</t>
  </si>
  <si>
    <t>SERVICIO DE APOYO EN INSPECCIÓN DE LA LIMPIEZA Y MANTENIMIENTO DE LOCALES</t>
  </si>
  <si>
    <t>MANTENIMIENTO CORRECTIVO DE BIENES MUEBLES</t>
  </si>
  <si>
    <t>SERVICIO DE ASISTENCIA TÉCNICA PARA LA SISTEMATIZACIÓN Y ESTRUCTURACIÓN DE INFORMACIÓN DEL SIGA MEF</t>
  </si>
  <si>
    <t>MANTENIMIENTO PREVENTIVO DE ASCENSORES Y SIMILARES</t>
  </si>
  <si>
    <t>ASESORIAS Y CONSULTORIAS EN OTRAS ESPECIALIDADES</t>
  </si>
  <si>
    <t>MANTENIMIENTO PREVENTIVO DE INSTALACIONES ELECTRICAS</t>
  </si>
  <si>
    <t>SERVICIO DE APOYO EN ORDENAMIENTO Y DESCRIPCIÓN DE ARCHIVOS DE DOCUMENTACIÓN ADMINISTRATIVA</t>
  </si>
  <si>
    <t>SERVICIO DE SUPERVISION Y MONITOREO DE ACTIVIDADES TECNICO ADMINISTRATIVO</t>
  </si>
  <si>
    <t>DIESEL B5</t>
  </si>
  <si>
    <t>MEJORAMIENTO Y ACONDICIONAMIENTO DE LOS AMBIENTES</t>
  </si>
  <si>
    <t xml:space="preserve">SERVICIO DE ACCESO DEDICADO DE INTERNET DE BANDA ANCHA DE 150 MBPS </t>
  </si>
  <si>
    <t>CONSULTORÍA DE AUDITORÍA DE SEGUIMIENTO ISO: 9001-2015</t>
  </si>
  <si>
    <t>SERVICIO DE PINTADO EN GENERAL</t>
  </si>
  <si>
    <t>SERVICIO DE PINTADO DE EDIFICACIONES</t>
  </si>
  <si>
    <t>CONSULTORIA EN ELABORACION DE ESTUDIOS</t>
  </si>
  <si>
    <t>MASCARILLA DESCARTABLE ADULTO</t>
  </si>
  <si>
    <t xml:space="preserve">SERVICIO DE EVALUACION MEDICA OCUPACIONAL </t>
  </si>
  <si>
    <t>MANTENIMIENTO PREVENTIVO DE EQUIPOS DE COMPUTO</t>
  </si>
  <si>
    <t>TAMBOR DE IMAGEN PARA LEXMARK COD. REF. 50F0Z00 NEGRO</t>
  </si>
  <si>
    <t>SERVICIO DE FILMACIONES</t>
  </si>
  <si>
    <t xml:space="preserve">TAMBOR DE IMAGEN PARA LEXMARK COD. REF. 52D0Z00 NEGRO </t>
  </si>
  <si>
    <t>SERVICIO ESPECIALIZADO DE LABORATORIO PARA ENSAYOS EN PLANTAS DE TRATAMIENTO DE AGUAS RESIDUALES</t>
  </si>
  <si>
    <t>MASCARILLA DESCARTABLE TIPO N-95 X 50</t>
  </si>
  <si>
    <t>SERVICIO DE MONITOREO DE NOTICIAS EN LOS MEDIOS DE COMUNICACIÓN</t>
  </si>
  <si>
    <t>SERVICIO DE VIGILANCIA DE MEDIDAS DE SEGURIDAD Y SALUD EN EL TRABAJO</t>
  </si>
  <si>
    <t>SERVICIO DE FORMULACIÓN Y ACTUALIZACIÓN DEL PLAN DE CONTINUIDAD OPERATIVA</t>
  </si>
  <si>
    <t>SERVICIO DE ELABORACIÓN DE REGISTROS Y CONTROL DE DOCUMENTOS</t>
  </si>
  <si>
    <t>CONSULTORÍA PARA LA SISTEMATIZACIÓN DE LA INFORMACIÓN DE BRECHAS DE INFRAESTRUCTURA DE SECTORES SELECCIONADOS</t>
  </si>
  <si>
    <t>SERVICIO DE MENSAJERIA INSTANTÁNEA A TRAVÉS DEL CHAT EN APLICACIONES WEB</t>
  </si>
  <si>
    <t>SERVICIO DE SOPORTE Y MANTENIMIENTO DE SOFTWARE</t>
  </si>
  <si>
    <t>SERVICIO DE EDICION Y POST PRODUCCION DE VIDEO</t>
  </si>
  <si>
    <t>SERVICIO DE EMBALAJE Y ALMACENAJE DE MUEBLES DE OFICINA</t>
  </si>
  <si>
    <t>SERVICIO DE SEGURO DE ASISTENCIA MÉDICA Y ACCIDENTES PERSONALES PARA LOS PRACTICANTES</t>
  </si>
  <si>
    <t>SERVICIO DE FOTOCOPIADO, IMPRESIONES Y ESCANEADO</t>
  </si>
  <si>
    <t>PANETON 900 g</t>
  </si>
  <si>
    <t>SERVICIO DE RECOPILACION , ANALISIS Y SISTEMATIZACION DE INFORMACION RELACIONADA A PROGRAMAS PRESUPUESTALES</t>
  </si>
  <si>
    <t>SERVICIO DE REVISION DIGITACION Y SISTEMATIZACION DE INFORMACION</t>
  </si>
  <si>
    <t>COMPUTADORA PERSONAL PORTATIL</t>
  </si>
  <si>
    <t>CONSULTORIA ADMINISTRATIVA LEGAL</t>
  </si>
  <si>
    <t>SERVICIO DE INTERESES LEGALES</t>
  </si>
  <si>
    <t>SERVICIO DE APOYO ADMINISTRATIVO EN PLANIFICACION Y PRESUPUESTO</t>
  </si>
  <si>
    <t>SERVICIO DE TELEFONIA SATELITAL</t>
  </si>
  <si>
    <t>SERVICIO DE ASISTENCIA TECNICA EN LA ELABORACION DE HERRAMIENTAS DE GESTION</t>
  </si>
  <si>
    <t>CONSULTORIA EVALUACION DE VIABILIDADES</t>
  </si>
  <si>
    <t>SERVICIO ESPECIALIZADO EN TEMAS DE TELECOMUNICACIONES</t>
  </si>
  <si>
    <t>PUBLICACIONES NO OFICIALES EN DIARIOS</t>
  </si>
  <si>
    <t>SEGUROS ACCIDENTES PERSONALES</t>
  </si>
  <si>
    <t>MEDIDOR DE CLORO LIBRE PORTATIL</t>
  </si>
  <si>
    <t>RENOVACION DE LICENCIA DE SOFTWARE</t>
  </si>
  <si>
    <t>SERVICIO DE COORDINACION, SEGUIMIENTO Y MONITOREO DE PRESTACION DE SERVICIOS</t>
  </si>
  <si>
    <t>SERVICIO DE SEGUIMIENTO Y MONITOREO DE SUPERVISIONES</t>
  </si>
  <si>
    <t>SERVICIO DE SEGUIMIENTO Y MONITOREO DE PLAN ACTIVIDADES</t>
  </si>
  <si>
    <t>PAVO ENTERO CONGELADO X 8 kg APROX</t>
  </si>
  <si>
    <t xml:space="preserve">SERVICIO DE EDICIÓN, DISEÑO Y DIAGRAMACIÓN DE CONTENIDO DE MEMORIA INSTITUCIONAL </t>
  </si>
  <si>
    <t>CONSULTORIA EN IMPLEMENTACION DE SISTEMA DE CALIDAD ISO 9001</t>
  </si>
  <si>
    <t>CONSULTORÍA EN IMPLEMENTACIÓN DE CERTIFICACION ISO 37001</t>
  </si>
  <si>
    <t>CONSULTORIA EN IMPLEMENTACION DE SISTEMA DE SEGURIDAD Y SALUD EN EL TRABAJO</t>
  </si>
  <si>
    <t>CONSULTORIA EN DISEÑO ARQUITECTONICO, EVALUACION DE RIESGO Y VULNERABILIDAD DE INFRAESTRUCTURA</t>
  </si>
  <si>
    <t>CONSULTORIA PARA LA REVISION Y EVALUACION DE INFORMACION SOBRE PROCEDIMIENTOS</t>
  </si>
  <si>
    <t xml:space="preserve">SERVICIO DE APOYO EN ANÁLISIS, ELABORACIÓN Y SEGUIMIENTO DE PROCESOS ADMINISTRATIVOS </t>
  </si>
  <si>
    <t>SERVICIO DE SUPERVISIÓN Y FISCALIZACION TÉCNICA</t>
  </si>
  <si>
    <t>SERVICIO DE TRATAMIENTO DE AGUAS RESIDUALES</t>
  </si>
  <si>
    <t>SERVICIO DE INSTALACIÓN Y ACONDICIONAMIENTO DE UPS</t>
  </si>
  <si>
    <t xml:space="preserve">SENSOR DE CALIDAD DE AGUA </t>
  </si>
  <si>
    <t>SERVICIO DE SISTEMATIZACION DE REGISTROS Y CONSOLIDACION DE DATOS</t>
  </si>
  <si>
    <t>CONSULTORIA PARA LA ELABORACION DE MAPEO DE PROCESOS</t>
  </si>
  <si>
    <t>SERVICIO DE ELABORACION DE DOCUMENTOS DE GESTION DEL MANUAL DE PROCESOS Y PROCEDIMIENTOS</t>
  </si>
  <si>
    <t>SERVICIO DE ACTUALIZACIÓN DE MANUALES DE GESTIÓN DE PROCESOS Y PROCEDIMIENTOS</t>
  </si>
  <si>
    <t>CONSULTORIA MONITOREO</t>
  </si>
  <si>
    <t>SERVICIO DE MANTENIMIENTO PREVENTIVO DE EQUIPOS DE MEDICION</t>
  </si>
  <si>
    <t>SERVICIO DE APOYO EN SUPERVISION Y FISCALIZACION</t>
  </si>
  <si>
    <t>MANTENIMIENTO CORRECTIVO DE EQUIPO PARA TRATAMIENTO DE AGUA</t>
  </si>
  <si>
    <t>SERVICIO DE APOYO EN COORDINACIÓN, SEGUIMIENTO EN MATERIA LABORAL EN APLICACIÓN A LA LEY</t>
  </si>
  <si>
    <t xml:space="preserve">SERVICIO DE RECOLECCIÓN DE DATOS EN CAMPO </t>
  </si>
  <si>
    <t>SERVICIO EN DIAGNÓSTICO Y EVALUACIÓN DE INFRAESTRUCTURA</t>
  </si>
  <si>
    <t>SERVICIO DE PRODUCCION DE EVENTOS DE PROMOCION</t>
  </si>
  <si>
    <t>SERVICIO DE ASISTENCIA TECNICA PARA IMPLEMENTACION Y/O DESAROLLO DE FERIAS REFERIDAS EN TEMAS DE EDUCACION</t>
  </si>
  <si>
    <t>SERVICIO DE ANÁLISIS DE DATOS ADMINISTRATIVOS Y ENCUESTAS</t>
  </si>
  <si>
    <t>CONSULTORIA PARA ELABORACION DE ENCUESTAS DE SATISFACCION DE USUARIOS</t>
  </si>
  <si>
    <t>SERVICIO DE APOYO EN ATENCIÓN A CONSULTAS</t>
  </si>
  <si>
    <t>SERVICIO DE INTERNET POR LINEA ANALÓGICA</t>
  </si>
  <si>
    <t>SERVICIO DE MANTENIMIENTO Y DESARROLLO DE SISTEMAS EN TEMAS DE CONTROL DE PAGOS DE PLANILLAS</t>
  </si>
  <si>
    <t>SERVICIO DE APOYO PARA EL REGISTRO Y ORIENTACION EN PLATAFORMA DE ATENCION AL USUARIO</t>
  </si>
  <si>
    <t>SERVICIO DE SEGUIMIENTO Y APLICACIÓN DE ENCUESTA</t>
  </si>
  <si>
    <t>CONSULTORIA EN ELABORACION DE INFORMES TECNICOS</t>
  </si>
  <si>
    <t>ANALISIS DE LABORATORIO - PH EN MUESTRA DE AGUA</t>
  </si>
  <si>
    <t>PRUEBA RÁPIDA COVID-19 IgG/IgM</t>
  </si>
  <si>
    <t>SERVICIO DE ELABORACION DE FICHAS DE DIAGNOSTICO Y ESTUDIO DE AGUA Y SANEAMIENTO</t>
  </si>
  <si>
    <t>SERVICIO DE AUDITORIA INTERNA DE LA IMPLEMENTACIÓN  DEL SISTEMA DE GESTIÓN ANTI-SOBORNO EN BASE A LA NORMA INTERNACIONAL ISO 37001</t>
  </si>
  <si>
    <t>SERVICIO DE EVALUACION DE CURSOS DE CAPACITACION</t>
  </si>
  <si>
    <t>SERVICIO DE MENSAJERÍA NIVEL LOCAL, REGIONAL Y NACIONAL</t>
  </si>
  <si>
    <t>SERVICIOS DE APOYO ADMINISTRATIVO EMPRESARIAL</t>
  </si>
  <si>
    <t>CONSULTORIA DE ANALISIS DEL PLAN DE COOPERACION INTERNACIONAL</t>
  </si>
  <si>
    <t>SERVICIO DE APOYO EN EL ANÁLISIS DE VARIABLES ESTRATÉGICAS SOCIALES</t>
  </si>
  <si>
    <t>SERVICIO DE REVISIÓN Y OPINIÓN TÉCNICA EN TEMAS DE MEDICINA OCUPACIONAL</t>
  </si>
  <si>
    <t>ACONDICIONAMIENTO DE LOCAL</t>
  </si>
  <si>
    <t xml:space="preserve">SERVICIO DE ELABORACION DE REPORTES E INDICADORES A LA BASE DE DATOS </t>
  </si>
  <si>
    <t>CAPACITACIÓN PLAN DE DESARROLLO DE LAS PERSONAS - PDP</t>
  </si>
  <si>
    <t>SERVICIO EN GESTION DE COMUNICACIONES Y PROMOCION DE SERVICIOS</t>
  </si>
  <si>
    <t>SERVICIO ESPECIALIZADO EN GESTIÓN DEL CONOCIMIENTO</t>
  </si>
  <si>
    <t>SERVICIO PROFESIONAL EN PLANIFICACIÓN Y PRESUPUESTO</t>
  </si>
  <si>
    <t>CONSULTORIA EN ASISTENCIA TECNICA EN IMPLEMENTACIÓN DE ACCIONES DE PLANEAMIENTO</t>
  </si>
  <si>
    <t>SERVICIO DE APOYO EN ACTIVIDADES DE PLANEAMIENTO, SEGUIMIENTO Y EVALUCIÓN DE PLANES OPERATIVOS E INSTRUMENTOS DE GESTIÓN</t>
  </si>
  <si>
    <t>SERVICIO DE REVISIÓN Y ANÁLISIS DE INFORMES DE EVALUACIÓN Y PROPUESTA DE MEJORAS PARA UNA ADECUADA IMPLEMENTACIÓN DE LOS PLANES DEL GOBIERNO NACIONAL.</t>
  </si>
  <si>
    <t xml:space="preserve">SERVICIO DE APOYO EN LA FORMULACIÓN DEL PRESUPUESTO Y SOPORTE ADMINISTRATIVO </t>
  </si>
  <si>
    <t>SERVICIO DE ELABORACION DE CONTENIDO DE MEMORIA ANUAL INSTITUCIONAL</t>
  </si>
  <si>
    <t>SERVICIO DE SUPERVISIÓN Y CONTROL DE SERVICIOS GENERALES</t>
  </si>
  <si>
    <t>SERVICIO DE MONITOREO EN LA ARTICULACIÓN DEL POI Y LOS SISTEMAS ADMINISTRATIVOS TRANSVERSALES</t>
  </si>
  <si>
    <t xml:space="preserve">SERVICIO DE SEGUIMIENTO Y APOYO AL CUMPLIMIENTO DE LAS PRIORIDADES Y METAS DEFINIDAS EN EL PEI Y POI </t>
  </si>
  <si>
    <t>SERVICIO DE VIGILANCIA</t>
  </si>
  <si>
    <t>SERVICIO DE CUSTODIA DOCUMENTAL DE ARCHIVO</t>
  </si>
  <si>
    <t>SERVICIO DE EVALUACION DE EXPEDIENTES DE APELACION APLICANDO NORMATIVIDAD PESQUERA</t>
  </si>
  <si>
    <t>SERVICIO DE SOPORTE Y MANTENIMIENTO DE SERVIDORES</t>
  </si>
  <si>
    <t>RENOVACION DE LICENCIA DE SOFTWARE DE INFORMACION GEOGRAFICA - BASICA</t>
  </si>
  <si>
    <t>SERVICIO DE IMPLEMENTACIÓN DE MEJORAS DE SEÑALIZACIÓN</t>
  </si>
  <si>
    <t>SERVICIO DE EXAMENES MEDICOS</t>
  </si>
  <si>
    <t>SUSCRIPCIÓN DE LICENCIA DE SOFTWARE OFIMÁTICO</t>
  </si>
  <si>
    <t>1 SERVICIO DE SUPERVISIÓN DE OBRAS CORRESPONDIENTES A LOS EXPEDIENTES TÉCNICOS DE INVERSIONES OBLIGATORIAS ETAPAS 1 Y 2, Y DEL ADELANTO DE OBRAS EN FUNCIÓN A LA DEMANDA ETAPAS 3 Y 4, A SER EJECUTADAS EN EL TERMINAL PORTUARIO MULTIPROPÓSITO DE SALAVERRY</t>
  </si>
  <si>
    <t>PROCEDIMIENTO DE SELECCIÓN ORDINARIO</t>
  </si>
  <si>
    <t>006-2020</t>
  </si>
  <si>
    <t>20503028655 TÉCNICA Y PROYECTOS S.A. SUCURSAL DEL PERÚ</t>
  </si>
  <si>
    <t>2 SERVICIO DE SUPERVISIÓN DE LA EJECUCIÓN DE LAS OBRAS DE REHABILITACIÓN POR OCURRENCIA DEL FENÓMENO EL NIÑO EN LA AUTOPISTA DEL SOL, TRAMO TRUJILLO - SULLANA</t>
  </si>
  <si>
    <t>007-2020</t>
  </si>
  <si>
    <t>20607104639 CONSORCIO SUPERVISOR ACRUTA - EURO 
20262241441 ACRUTA &amp; TAPIA
INGENIEROS S.A.C.
20553360910 EUROCONSULT SUCRUSAL PERÚ</t>
  </si>
  <si>
    <t>3 SERVICIO DE SUPERVISIÓN DE LA EJECUCIÓN DE LA VÍA DE EVITAMIENTO CHIMBOTE ENTRE EL KM. 00+000 AL KM. 39+688 DE LA RED VIAL N°4</t>
  </si>
  <si>
    <t>004-2020</t>
  </si>
  <si>
    <t>20607034088 CONSORCIO SUPERVISOR VIAL CHIMBOTE
20601137624 CONURMA INGENIEROS CONSULTORES S.L.
SUCURSAL DEL PERÚ
20601626510 CONSULGAL - CONSULTORES DE ENGENHARIA E GESTAO, S.A. – SUCURSAL DEL PERU 
20513943998 H Y C INGENIEROS CONSULTORES S.A.C.</t>
  </si>
  <si>
    <t>4 SERVICIO DE SUPERVISIÓN PARA LA EJECUCIÓN DE LA VÍA DE EVITAMIENTO OLLACHEA SECTOR KM. 232+700 AL KM. 233+820</t>
  </si>
  <si>
    <t>008-2020</t>
  </si>
  <si>
    <t>20607130486 CONSORCIO SUPERVISOR OLLACHEA
20601626510 CONSULGAL - CONSULTORES DE ENGENHARIA E
GESTAO, S.A. - SUCURSAL DEL PERU 
20504131875 MTV PERÚ EMPRESA INDIVIDUAL DE RESPONSABILIDAD LIMITADA
20137114705 SERVICIO DE CONSULTORES ANDINOS SOCIEDAD ANÓNIMA - SERCONSULT S.A.</t>
  </si>
  <si>
    <t>5 SERVICIO DE DEFENSA LEGAL EN MATERIA PENAL PARA EX SERVIDOR DE OSITRÁN</t>
  </si>
  <si>
    <t>CONTRATACIÓN DIRECTA</t>
  </si>
  <si>
    <t>20601543011 DULANTO ABOGADOS &amp; ASOCIADOS E.I.R.L.</t>
  </si>
  <si>
    <t>HASTA FINALIZACION DEL PROCESO</t>
  </si>
  <si>
    <t>6 ADQUISICIÓN DE UN (01) STORAGE, DOS (02) SWITCHES SAN Y UNA (01) LIBRERÍA BACKUP PARA EL CENTRO DE DATOS DEL OSITRÁN</t>
  </si>
  <si>
    <t>LICITACIÓN PÚBLICA</t>
  </si>
  <si>
    <t>001-2020</t>
  </si>
  <si>
    <t>20267163228  INGRAM MICRO S.A.C. 
20602909035 TEC &amp; INFO SOLUCIONES TECNOLÓGICAS S.A.C.</t>
  </si>
  <si>
    <t>7 SERVICIO DE CONSULTORÍA PARA LA MEDICIÓN Y EVALUACIÓN DE NIVEL DE SERVICIO GLOBAL, RUGOSIDAD (IRI), DEFLECTOMETRÍA Y TIEMPO DE ESPERA EN COLA (TEC) EN LAS CONCESIONES DE CARRETERAS EN OPERACIÓN</t>
  </si>
  <si>
    <t>PROCEDIMIENTO DE SELECCIÓN DERIVADO DEL PROCEDIMIENTO DE SELECCIÓN ORDINARIO</t>
  </si>
  <si>
    <t>003-2020</t>
  </si>
  <si>
    <t>20503028655 TÉCNICA Y PROYECTOS S.A. SUCURSAL DEL PERÚ - TYPSA
CIF B83212118 RAUROS ZMCOM S.L. SOCIEDAD UNIPERSONAL
20603702957 RAUROSMX S.A. DE C.V SUCURSAL DEL PERU
20504131875 MTV PERÚ EMPRESA INDIVIDUAL DE RESPONSABILIDAD LIMITADA</t>
  </si>
  <si>
    <t>8 CONTRATACIÓN DEL SERVICIO DE TELEFONÍA MÓVIL PARA EL OSITRÁN</t>
  </si>
  <si>
    <t>20467534026 AMÉRICA MÓVIL PERÚ S.A.C.</t>
  </si>
  <si>
    <t>9 CONTRATACIÓN DEL SERVICIO DE DEFENSA LEGAL EN MATERIA PENAL PARA EX SERVIDOR DEL OSITRÁN”</t>
  </si>
  <si>
    <t>10091786881 LUIS FELIPE BRAMONT-ARIAS TORRES</t>
  </si>
  <si>
    <t>10 CONTRATACIÓN DEL SERVICIO DE CUSTODIA, TRASLADOS Y SERVICIOS ARCHIVÍSTICOS DEL ACERVO DOCUMENTARIO DEL ARCHIVO CENTRAL DEL OSITRÁN</t>
  </si>
  <si>
    <t>20390724919 IRON MOUNTAIN PERÚ S.A.</t>
  </si>
  <si>
    <t>11 CONTRATACIÓN DEL SERVICIO DE SUSCRIPCIÓN A LA PLATAFORMA DE COLABORACIÓN MICROSOFT OFFICE 365 PARA EL OSITRÁN</t>
  </si>
  <si>
    <t>20421780472 GTD PERÚ S.A.</t>
  </si>
  <si>
    <t>12 SERVICIO DE ASESORÍA PARA LA REVISIÓN DE LOS PROYECTOS Y LAS PÓLIZAS DE SEGUROS ESTABLECIDOS EN LOS CONTRATOS DE CONCESIÓN</t>
  </si>
  <si>
    <t>20101097448 LA PROTECTORA CORREDORES DE SEGUROS S.A.</t>
  </si>
  <si>
    <t>13 SERVICIO DE MANTENIMIENTO PREVENTIVO Y CORRECTIVO DE LOS EQUIPOS INFORMÁTICOS DEL OSITRÁN</t>
  </si>
  <si>
    <t>20600735358 DELTA SYSTEM PLUS S.A.C.</t>
  </si>
  <si>
    <t>14 SERVICIO DE SEGUROS DE RIESGOS PATRIMONIALES PARA EL OSITRÁN</t>
  </si>
  <si>
    <t>20202380621 MAPFRE PERÚ COMPAÑÍA DE SEGUROS Y REASEGUROS S.A.</t>
  </si>
  <si>
    <t>15 ADQUISICIÓN DE SERVIDORES PARA EL CENTRO DE DATOS DEL OSITRÁN</t>
  </si>
  <si>
    <t>20438509039 COMPURED S.A.C.</t>
  </si>
  <si>
    <t>16 SERVICIO DE DEFENSA LEGAL EN MATERIA PENAL PARA EX SERVIDOR DEL OSITRÁN</t>
  </si>
  <si>
    <t>20563418622 SERVIGÓN &amp; GANOZA ABOGADOS S.A.C.</t>
  </si>
  <si>
    <t>17 SERVICIO DE SUSCRIPCIÓN DE LICENCIAS DE UN SOFTWARE DE GESTIÓN DE PROCESOS DE NEGOCIO (BPMS) PARA LA AUTOMATIZACIÓN DE PROCESOS DEL OSITRÁN</t>
  </si>
  <si>
    <t>20505970919 XPERTA GESTIÓN EMPRESARIAL S.A.C.</t>
  </si>
  <si>
    <t>18 ADQUISICIÓN DE LICENCIAMIENTO DE LA PLATAFORMA DE ANALÍTICA DE DATOS QLIK ANALITYCS PLATFORM (QAP) PARA EL OSITRÁN</t>
  </si>
  <si>
    <t>20392648209 PREDIQT S.A.C.</t>
  </si>
  <si>
    <t>19 CONTRATACIÓN DEL SERVICIO DE SUSCRIPCIÓN DE LICENCIAS ON PREMISE DEL SOFTWARE ALFRESCO CONTENT SERVICES</t>
  </si>
  <si>
    <t>008-2021</t>
  </si>
  <si>
    <t>20536142569 DOMAIN CONSULTING S.A.C.</t>
  </si>
  <si>
    <t>20 SERVICIO DE SUSCRIPCIÓN DE LICENCIAS PARA UNA SOLUCIÓN DE PROTECCIÓN AVANZADA ANTIMALWARE PARA DISPOSITIVOS FINALES DEL OSITRAN</t>
  </si>
  <si>
    <t>20552075341 IMPERIA SOLUCIONES
TECNOLÓGICAS S.A.C.</t>
  </si>
  <si>
    <t>21 ADQUISICIÓN DE BIENES DE CONSUMO PARA EL PLAN ANUAL DE BIENESTAR Y MOTIVACIÓN DEL TALENTO HUMANO</t>
  </si>
  <si>
    <t>010-2021</t>
  </si>
  <si>
    <t>20100070970 SUPERMERCADOS PERUANOS S.A. - S.P.S.A</t>
  </si>
  <si>
    <t>22 CONTRATACIÓN DEL SERVICIO DE SUSCRIPCIÓN DE LA SUITE DE SOFTWARE ESIGNA® PARA LA CONTINUIDAD DE LA SEDE DIGITAL DEL OSITRÁN</t>
  </si>
  <si>
    <t>20549615709 INDENOVA SUCURSAL DEL PERÚ</t>
  </si>
  <si>
    <t>1 “SERVICIO DE SEGUROS DE RIESGOS HUMANOS PARA EL OSITRÁN - PÓLIZA DE SEGURO COMPLEMENTARIO DE TRABAJO DE RIESGO (SCTR) – PENSIÓN</t>
  </si>
  <si>
    <t>011-2021</t>
  </si>
  <si>
    <t>20332970411 PACÍFICO COMPAÑÍA DE
SEGUROS Y REASEGUROS S.A.</t>
  </si>
  <si>
    <t>2 SERVICIO DE SEGUROS DE RIESGOS HUMANOS PARA EL OSITRÁN - PÓLIZA DE SEGURO COMPLEMENTARIO DE TRABAJO DE RIESGO (SCTR) – SALUD</t>
  </si>
  <si>
    <t>20523470761 SANITAS PERÚ S.A. - EPS</t>
  </si>
  <si>
    <t>3 SERVICIO DE SEGUROS DE RIESGOS HUMANOS PARA EL OSITRÁN - PÓLIZA DE SEGURO DE VIDA LEY</t>
  </si>
  <si>
    <t>20517207331 PROTECTA S.A. COMPAÑÍA DE SEGUROS</t>
  </si>
  <si>
    <t>4 SERVICIO DE SUPERVISIÓN DE LA PRESTACIÓN DEL SERVICIO Y DE LA CONSERVACIÓN DE LOS BIENES DE LA CONCESIÓN DE LA LÍNEA 1 DEL METRO DE LIMA Y CALLAO</t>
  </si>
  <si>
    <t>20609131081 CONSORCIO SUPERVISORES LÍNEA 1
CIF N° Q0901576-J FERROCARRILS DE LA GENERALITAT DE CATALUNYA (FGC)
20549020691  ARDANUY INGENIERÍA S.A. SUCURSAL PERÚ
20504131875 MTV PERÚ EMPRESA INDIVIDUAL DE RESPONSABILIDAD LIMITADA</t>
  </si>
  <si>
    <t>5 SERVICIO DE SUPERVISIÓN DEL PROCEDIMIENTO DE DETERMINACIÓN DE LA RETRIBUCIÓN AL ESTADO DE LA ENTIDAD PRESTADORA A CARGO DE LA JEFATURA DE CONTRATOS PORTUARIOS DE LA GERENCIA DE SUPERVISIÓN Y FISCALIZACIÓN DEL OSITRÁN</t>
  </si>
  <si>
    <t>20122065694 VIGO &amp; ASOCIADOS
SOCIEDAD CIVIL
20504131875 MTV PERÚ EMPRESA INDIVIDUAL DE RESPONSABILIDAD LIMITADA</t>
  </si>
  <si>
    <t>6 SERVICIO DE SUPERVISIÓN DEL PROCEDIMIENTO DE DETERMINACIÓN DE LA RETRIBUCIÓN AL ESTADO DE LA ENTIDAD PRESTADORA A CARGO DE LA JEFATURA DE CONTRATOS AEROPORTUARIOS DE LA GERENCIA DE SUPERVISIÓN Y FISCALIZACIÓN DEL OSITRÁN</t>
  </si>
  <si>
    <t>20609198304 CONSORCIO SUPERVISOR CONTRATOS AEROPORTUARIOS
20100714613 TRAVINSA S.A.C. ASESORÍA Y LOGÍSTICA INDUSTRIAL
20291282866 WEIS &amp; ASOCIADOS S.A.C</t>
  </si>
  <si>
    <t>7 SERVICIO DE CONSULTORÍA PARA LA MEDICIÓN EN EL AÑO 2022 DEL CUMPLIMIENTO DE LOS NIVELES DE SERVICIO IATA EN EL AEROPUERTO INTERNACIONAL JORGE CHÁVEZ (AIJCH), PRIMER GRUPO DE AEROPUERTOS Y SEGUNDO GRUPO DE AEROPUERTOS DE PROVINCIA</t>
  </si>
  <si>
    <t>BN (Business No.) 107510570RC0001 INTERNATIONAL AIR TRANSPORT ASSOCIATION (IATA)</t>
  </si>
  <si>
    <t>8 SERVICIO DE TELEFONÍA MÓVIL PARA EL OSITRÁN</t>
  </si>
  <si>
    <t>9 SERVICIO DE SUSCRIPCIÓN A LA PLATAFORMA DE COLABORACIÓN MICROSOFT OFFICE 365 PARA EL OSITRÁN</t>
  </si>
  <si>
    <t>20100083362 CORPORACIÓN SAPIA S.A</t>
  </si>
  <si>
    <t>CONTRATO RESUELTO</t>
  </si>
  <si>
    <t>10 SERVICIO DE SUPERVISIÓN DEL PROCEDIMIENTO DE DETERMINACIÓN DE LA RETRIBUCIÓN AL ESTADO DE LA ENTIDAD  PRESTADORA A CARGO DE LA JEFATURA DE CONTRATOS AEROPORTUARIOS DE LA GERENCIA DE SUPERVISION Y FISCALIZACION DEL OSITRÁN</t>
  </si>
  <si>
    <t>PROCEDIMIENTO DE SELECCIÓN ABREVIADO</t>
  </si>
  <si>
    <t>004-2022</t>
  </si>
  <si>
    <t>20122065694 VIGO &amp; ASOCIADOS S.R.L.
20504131875 y MTV PERU EMPRESA INDIVIDUAL DE RESPONSABILIDAD LIMITADA</t>
  </si>
  <si>
    <t>11 SERVICIO DE SUPERVISIÓN DE LA EJECUCIÓN DE LAS OBRAS DE INVERSIONES OBLIGATORIAS DE LA FASE 2A Y DE LAS OBRAS CIVILES DE LAS INVERSIONES ADICIONALES DEL NUEVO TERMINAL DE CONTENEDORES DEL TERMINAL PORTUARIO DEL CALLAO – ZONA SUR</t>
  </si>
  <si>
    <t>20609806312 CONSORCIO SUPERVISOR TP CALLAO
20504131875 MTV PERU EMPRESA INDIVIDUAL DE RESPONSABILIDAD  LIMITADA
20600366948 DOHWA ENGINEERING CO., LTD. SUCURSAL DEL PERU
110-81-02570 SEKWANG ENGINEERING CONSULTANTS CO., LTD.</t>
  </si>
  <si>
    <t>12 SERVICIO DE PROCESAMIENTO ARCHIVÍSTICO DEL ACERVO DOCUMENTARIO FÍSICO DEL OSITRÁN</t>
  </si>
  <si>
    <t>13 SERVICIO DE SUPERVISIÓN DEL PROCEDIMIENTO DE DETERMINACIÓN DE LA RETRIBUCIÓN AL ESTADO PRINCIPAL Y RETRIBUCIÓN AL ESTADO ESPECIAL A CARGO DE LA JEFATURA DE CONTRATOS FERROVIARIOS Y DEL METRO DE LIMA Y CALLAO DE LA GERENCIA DE SUPERVISIÓN Y FISCALIZACIÓN DEL OSITRÁN</t>
  </si>
  <si>
    <t>20609804816 CONSORCIO SUPERVISOR FERROVIARIO
20291282866 WEIS &amp; ASOCIADOS S.A.C.
20100714613 TRAVINSA S.A.C. ASESORÍA Y LOGÍSTICA INDUSTRIAL</t>
  </si>
  <si>
    <t>14 SERVICIO DE SUPERVISIÓN DEL PROCEDIMIENTO DE DETERMINACIÓN DE LA RETRIBUCIÓN AL ESTADO DE LA ENTIDAD PRESTADORA A CARGO DE LA JEFATURA DE CONTRATOS PORTUARIOS DE LA GERENCIA DE SUPERVISION Y FISCALIZACION DEL OSITRÁN</t>
  </si>
  <si>
    <t>15 SERVICIO DE SUPERVISIÓN DEL PROCEDIMIENTO DE DETERMINACIÓN DE LA RETRIBUCIÓN AL ESTADO DE LAS ENTIDADES PRESTADORAS A CARGO DE LA JEFATURA DE CONTRATOS DE LA RED VIAL DE LA GERENCIA DE SUPERVISIÓN Y FISCALIZACIÓN DEL OSITRÁN</t>
  </si>
  <si>
    <t>20609917483 CONSORCIO SUPERVISOR RED VIAL
20291282866 WEIS &amp; ASOCIADOS S.A.C.
20100714613 TRAVINSA S.A.C. ASESORÍA Y LOGÍSTICA INDUSTRIAL</t>
  </si>
  <si>
    <t>1 SEGUROS DE RIESGOS HUMANOS (VIDA LEY, SCTR, ACCIDENTES PERSONALES, ACCIDENTES DE VIAJE, FOLA)</t>
  </si>
  <si>
    <t>Programado para incluirse en el PAC 2023, de acuerdo al presupuesto aprobado por el MEF</t>
  </si>
  <si>
    <t>2 SERVICIO DE EVALUACIÓN MÉDICA OCUPACIONAL</t>
  </si>
  <si>
    <t>3 SEGURO DE RIESGOS PATRIMONIALES PARA EL OSITRÁN</t>
  </si>
  <si>
    <t>4 RENOVACIÓN DEL SERVICIO DE SOPORTE TÉCNICO DE SOFTWARE ORACLE BASE DE DATOS Y WEBLOGIC</t>
  </si>
  <si>
    <t>5 SERVICIO DE SOPORTE Y GARANTÍA DE SERVIDORES</t>
  </si>
  <si>
    <t>6 SUSCRIPCIÓN PARA PLATAFORMA DE COLABORACIÓN EN LA NUBE (OFFICE 365)</t>
  </si>
  <si>
    <t>7 EJECUCIÓN DE LABORES DE MANTENIMIENTO Y FUNCIONAMIENTO DE EQUIPOS INFORMÁTICOS</t>
  </si>
  <si>
    <t>8 SERVICIO DE TELEFONÍA MÓVIL</t>
  </si>
  <si>
    <t>1.-Servicio de mantenimiento preventivo - correctivo para equipamiento tecnológico DELL o equivalente.</t>
  </si>
  <si>
    <t>AS-SM-9-2021-SERVIR-2</t>
  </si>
  <si>
    <t>En Ejecucion</t>
  </si>
  <si>
    <t>2.-Servicio de Mensajería a nivel local y nacional para la Autoridad Nacional del Servicio Civil- SERVIR</t>
  </si>
  <si>
    <t>AS-SM-12-2021-SERVIR-1</t>
  </si>
  <si>
    <t>20524480850 - APOYO Y SERVICIOS PROFESIONALES S.A.C.</t>
  </si>
  <si>
    <t>3.-Servicios de Fedatación Informática para la Línea de Producción de Microformas Digitales (LPMD) implementada y certificada en el Archivo Central de SERVIR</t>
  </si>
  <si>
    <t>AS-SM-11-2021-SERVIR-1</t>
  </si>
  <si>
    <t>10095353431 - BENAVENTE CANO MARCO RAM</t>
  </si>
  <si>
    <t>4.-Suscripción a servicio de gestión de contenidos de portales web para la biblioteca de la Escuela Nacional de Administración Pública</t>
  </si>
  <si>
    <t>INTER-PROC-4-2021-SERVIR-1</t>
  </si>
  <si>
    <t>L0603769748 - SPRINGSHARE LLC</t>
  </si>
  <si>
    <t>5.-Suscripción a portal electrónico con temas relacionados a la Gestión Pública para la biblioteca de la Escuela Nacional de Administración Pública (ENAP)</t>
  </si>
  <si>
    <t>INTER-PROC-3-2021-SERVIR-1</t>
  </si>
  <si>
    <t>L0603769743 - GPA GLOBAL PUBLICATIONS AGENCY INC</t>
  </si>
  <si>
    <t>6.-Suscripción a plataforma web antiplagio para publicaciones de la Escuela Nacional de Administración Pública (ENAP)</t>
  </si>
  <si>
    <t>INTER-PROC-2-2021-SERVIR-1</t>
  </si>
  <si>
    <t>L0603769664 - Turnitin México S. de R.L. de C.V.</t>
  </si>
  <si>
    <t>7.-Renovación de Servicios para los Equipos de la Infraestructura Tecnológica de Servir y para el Sistema de Seguridad Anti-Denegación de Servicio en la Nube de la Marca Imperva o Equivalente.</t>
  </si>
  <si>
    <t>AS-SM-10-2021-SERVIR-1</t>
  </si>
  <si>
    <t>20601317461 - SECURESOFT CORPORATION S.A.C</t>
  </si>
  <si>
    <t>8.-Servicio de suscripción de membresía al identificador de objetos digitales (DOI) para las publicaciones de la Escuela Nacional de Administración Pública</t>
  </si>
  <si>
    <t>INTER-PROC-1-2021-SERVIR-1</t>
  </si>
  <si>
    <t>L0603769587 - JOSÉ DAVID ALARCÓN ARANEDA</t>
  </si>
  <si>
    <t>9.-Servicio de mantenimiento y afinamiento a la solución para la gestión de pistas de auditoría de las base de datos.</t>
  </si>
  <si>
    <t>AS-SM-6-2021-SERVIR-1</t>
  </si>
  <si>
    <t>20543342905 - EVOTECH SOLUTION S.A.C.</t>
  </si>
  <si>
    <t>10.-Contratación del Servicio de los Seguros: Multiriesgo,Comprensiva 3D, Responsabilidad Civil y Vehículos de la Autoridad Nacional del Servicio Civil.</t>
  </si>
  <si>
    <t>AS-SM-8-2021-SERVIR-1</t>
  </si>
  <si>
    <t>11.-Servicio de apoyo legal en la resolución de recursos de apelación - servicio de evaluación de expedientes y proyección de resoluciones referidos a la materia de evaluación y progresión en la carrera ¿ desplazamiento</t>
  </si>
  <si>
    <t>AS-SM-4-2021-SERVIR-1</t>
  </si>
  <si>
    <t>10448856980 - SEMINARIO REYES CARLOS ALBERTO</t>
  </si>
  <si>
    <t>12.-Servicio de control de calidad de resoluciones de las materias: ítem N° 1 - Régimen disciplinario y acceso al servicio civil e ítem N°2 - Terminación de la relación de trabajo y, evaluación y progresión en la carrera.</t>
  </si>
  <si>
    <t>AS-SM-7-2021-SERVIR-1</t>
  </si>
  <si>
    <t>10467317500 - RODRIGUEZ GUEVARA TITO ERICKSON</t>
  </si>
  <si>
    <t>13.-Renovación del servicio de suscripción y soporte de la herramienta de gestión documental ALFRESCO o equivalente de la Autoridad Nacional del Servicio Civil.</t>
  </si>
  <si>
    <t>CP-SM-3-2021-SERVIR-1</t>
  </si>
  <si>
    <t>20536142569 - DOMAIN CONSULTING SAC</t>
  </si>
  <si>
    <t>14.-Servicio de Fábrica de Software para el desarrollo de aplicativos de la Autoridad Nacional del Servicio Civil -SERVIR</t>
  </si>
  <si>
    <t>CP-SM-2-2021-SERVIR-1</t>
  </si>
  <si>
    <t>20512258647 - MDP CONSULTING SAC</t>
  </si>
  <si>
    <t>15.-Servicio de Soporte Técnico y Actualización de Licencias para Productos Oracle o Equivalente Oracle Database.</t>
  </si>
  <si>
    <t>DIRECTA-PROC-1-2021-SERVIR-1</t>
  </si>
  <si>
    <t>16.-Servicio de custodia, digitalización y almacenamiento de los documentos del archivo central de la Autoridad Nacional del Servicio Civil</t>
  </si>
  <si>
    <t>AS-SM-21-2020-SERVIR-2</t>
  </si>
  <si>
    <t>20431995281 - POLYSISTEMAS CORP SOCIEDAD ANONIMA CERRADA</t>
  </si>
  <si>
    <t>17.-Servicio de un fedatario informático para la Línea de Producción de Microformas de archivos digitales.</t>
  </si>
  <si>
    <t>AS-SM-3-2021-SERVIR-1</t>
  </si>
  <si>
    <t>10087519843 - PEDROZA BARRIOS CARLOS ARISTIDES AKRAM</t>
  </si>
  <si>
    <t>18.-Contratación del Servicio de telefonía móvil para la autoridad nacional del servicio civil  SERVIR</t>
  </si>
  <si>
    <t>AS-SM-1-2021-SERVIR-1</t>
  </si>
  <si>
    <t>19.-Servicio de apoyo legal en la Resolucion de recursos de apelacion.</t>
  </si>
  <si>
    <t>CP-SM-1-2021-SERVIR-1</t>
  </si>
  <si>
    <t>Item 1.-Servicio de evaluación de expedientes y proyección de resoluciones referidos a la materia de acceso al Servicio Civil-Reingreso, Reincorporación o Reposición.</t>
  </si>
  <si>
    <t>item 2.-Servicio de evaluación de expedientes y proyección de resoluciones referidos a la materia de acceso al Servicio Civil, Concurso Publico, Incorporación a la Carrera , Nombramiento o Adjudicación de las Plazas</t>
  </si>
  <si>
    <t>10427465557 - PAIVA GOYBURU DANTE MARTIN</t>
  </si>
  <si>
    <t>item 3.-Servicio de evaluación de expedientes y proyección de resoluciones referidos a la materia de terminación de la relación de Trabajo.</t>
  </si>
  <si>
    <t>10105442578 - YOKOO HIGA VERONICA</t>
  </si>
  <si>
    <t>item 4.-Servicio de evaluación de expedientes y proyección de resoluciones referidos a la materia de evaluación y progresión en la carrera-evaluación de desempeño y promociones</t>
  </si>
  <si>
    <t>10444533655 - COLCHADO CRUZ GERTI GIANCARLO</t>
  </si>
  <si>
    <t>item 6.-Servicio de evaluación de expedientes de proyección de resoluciones referidos a la materia de régimen disciplinario sanciones mayores de 90 días hasta 180 días.</t>
  </si>
  <si>
    <t>10413155784 - ORE SARAVIA DANTE AUGUSTO</t>
  </si>
  <si>
    <t>item 7.-Servicio de evaluación de expedientes y proyección de resoluciones referidos a la materia de régimen Disciplinario-Sanciones de 31 días hasta 90 días.</t>
  </si>
  <si>
    <t>10437425910 - SANDOVAL CASTILLO KATHRYN TATYANA</t>
  </si>
  <si>
    <t>item 8.-Servicio de evaluación de expedientes y proyección de resoluciones referidos a la materia de régimen Disciplinario-Sanciones menores o iguales a 30 días.</t>
  </si>
  <si>
    <t>item 10.-Servicio de evaluación de expedientes y proyección de resoluciones referidos a la materia de régimen Disciplinario despido (Decreto Legislativo N 728).</t>
  </si>
  <si>
    <t>item 11.-Servicio de evaluación de expedientes y proyección de resoluciones referidos a la materia de régimen Disciplinario-Destituciones (Decreto Legislativo N 276).</t>
  </si>
  <si>
    <t>10433117846 - ZEGARRA VALENCIA JAVIER EDUARDO</t>
  </si>
  <si>
    <t>item 12.-Servicio de evaluación de expedientes y proyección de resoluciones referidos a la materia de Evaluación y Progresión en la Carrera Licencias y Permisos</t>
  </si>
  <si>
    <t>10463043952 - NAVARRETE MALDONADO ALEJANDRO JOSE</t>
  </si>
  <si>
    <t>20.-Servicio de correo electrónico corporativo en la nube</t>
  </si>
  <si>
    <t>AS-SM-2-2021-SERVIR-1</t>
  </si>
  <si>
    <t>20601726174 - XERTICA LABS SOCIEDADANONIMA CERRADA - XERTICA LABS S.A.C.</t>
  </si>
  <si>
    <t>21.-Servicio de control de calidad de resoluciones de las materias: terminación de la relación de trabajo y, evaluación y progresión en la carrera -Ítem N 2</t>
  </si>
  <si>
    <t>AS-SM-15-2020-SERVIR-2</t>
  </si>
  <si>
    <t>22. CONTRATACION DEL SERVICIO DE SEGURIDAD Y VIGILANCIA PARA LAS SEDES DE LA AUTORIDAD NACIONAL DEL SERVICIO CIVIL - SERVIR</t>
  </si>
  <si>
    <t>Ordenes de Servicio</t>
  </si>
  <si>
    <t>20539721870 - PROTEKTOR SEGURIDAD INTEGRAL S.A.C.</t>
  </si>
  <si>
    <t>23. SERVICIO DE ALQUILER DE INMUEBLE PARA EL FUNCIONAMIENTO DEL TRIBUNAL DEL SERVICIO CIVIL DE LA AUTORIDAD NACIONAL DEL SERVICIO CIVIL</t>
  </si>
  <si>
    <t>20101790411 - VERVEL S.A.C.</t>
  </si>
  <si>
    <t>24. SERVICIO DE VOZ A TRÁVES DE ENLACE TRONCAL PARA SERVIR</t>
  </si>
  <si>
    <t>25. SERVICIO DE EVALUACION DE EXPEDIENTES Y PROYECCION DE RESOLUCIONES REFERIDOS A LA MATERIA DE ACCESO AL SERVICIO CIVIL - REINGRESO, REINCORPORACION O REPOSICION, ITEM 1</t>
  </si>
  <si>
    <t xml:space="preserve">26. SERVICIO DE CONTROL DE CALIDAD DE RESOLUCIONES DE LAS MATERIAS : TERMINACION DE LA RELACION DE TRABAJO Y EVALUACION Y PROGRESION EN LA CARRERA </t>
  </si>
  <si>
    <t>27. CCP 9: SERVICIO DE CONTROL DE CALIDAD DE RESOLUCIONES DE LA MATERIA REGIMEN DISCIPLINARIO Y ACCESO AL SERVICIO CIVIL</t>
  </si>
  <si>
    <t>28. CONTRATACIÓN DE SERVICIO DE TELEFONIA MOVIL PARA LA AUTORIDAD NACIONAL DEL SERVICIO CIVIL – SERVIR</t>
  </si>
  <si>
    <t>29. Servicio para la verificación de datos (screening) y evaluación crediticia a postulantes y aval</t>
  </si>
  <si>
    <t>20117597262 - INSTITUTO PERUANO DE FOMENTO EDUCATIVO</t>
  </si>
  <si>
    <t>30.  ITEM 12 - SERVICIO DE EVALUACIÓN DE EXPEDIENTES Y PROYECCIÓN DE RESOLUCIONES REFERIDOS A LA MATERIA DE EVALUACIÓN Y PROGRESIÓN EN LA CARRERA – LICENCIAS Y PERMISOS</t>
  </si>
  <si>
    <t>31. SERVICIO DE ALQUILER, DISEÑO, DESARROLLO, PRUEBAS E IMPLEMENTACIÓN DEL SISTEMA DE REGISTRO DE S</t>
  </si>
  <si>
    <t>20544987306 - GALAXY BUSINESS INFORMATION SYSTEMS S.A.C</t>
  </si>
  <si>
    <t>32. RENOVACIÓN DEL SERVICIO DE SUSCRIPCIÓN Y SOPORTE DE LA HERRAMIENTA DE GESTIÓN DOCUMENTAL ALFRESCO O EQUIVALENTE DE LA AUTORIDAD NACIONAL DEL SERVICIO CIVIL</t>
  </si>
  <si>
    <t>33. SERVICIO DE EVALUACIÓN DE EXPEDIENTES Y PROYECCIÓN DE RESOLUCIONES REFERIDOS A LA MATERIA DE EVALUACION Y PROGRESION EN LA CARRERA – LICENCIAS Y PERMISOS.</t>
  </si>
  <si>
    <t>34. “CONTRATACIÓN DEL SERVICIO DE LIMPIEZA PARA LAS SEDES DE LA AUTORIDAD NACIONAL DEL SERVICIO CIVIL”</t>
  </si>
  <si>
    <t>20486484013 - TODO EVENTOS S.A.C.</t>
  </si>
  <si>
    <t>35. PRESTACION ADICIONAL DEL CONTRATO N° 008-2020-SERVIR-GG-OGAF</t>
  </si>
  <si>
    <t>10447792805 - PICHON DE LA CRUZ JUNIOR</t>
  </si>
  <si>
    <t>36. SERVICIO DE EVALUACION DE EXPEDIENTES Y PROYECCION DE RESOLUCIONES REFERIDOS A LA MATERIA DE REGIMEN DISCIPLINARIO - SECOTR EDUCACION Y CARRERA PUBLICA MAGISTERIAL</t>
  </si>
  <si>
    <t>37. CONTRATACIÓN DE SERVICIO DE EVALUACIÓN DE EXPEDIENTES Y PROYECCIÓN DE RECOMENDACIONES O PRONUNCIAMIENTOS COMO RESULTADO DE LAS ACCIONES DE SUPERVISIÓN EFECTUADAS POR PRESUNTOS INCUMPLIMIENTOS DE LAS POLÍTICAS Y NORMAS DEL SISTEMA ADMINISTRA</t>
  </si>
  <si>
    <t>10448114886 - CRESPO MINAYA MARIA LIZETH</t>
  </si>
  <si>
    <t>38. CONTRATACIÓN DE SERVICIO DE EVALUACIÓN DE EXPEDIENTES Y PROYECCIÓN DE RECOMENDACIONES O PRONUNCIAMIENTOS COMO RESULTADO DE LAS ACCIONES DE SUPERVISIÓN EFECTUADAS POR PRESUNTOS INCUMPLIMIENTOS DE LAS POLÍTICAS Y NORMAS DEL SISTEMA ADMINISTRA</t>
  </si>
  <si>
    <t>10448114886 - GUEVARA OCAÑA MARIA DE LOS ANGELES SHIRLEY</t>
  </si>
  <si>
    <t>39. SERVICIO DE APOYO LEGAL EN LA RESOLUCIÓN DE RECURSOS DE APELACIÓN: SERVICIO DE EVALUACIÓN DE EXPEDIENTES Y PROYECCIÓN DE RESOLUCIONES REFERIDOS A LA MATERIA DEL REGIMEN DISICIPLINARIO (DL N° 276)</t>
  </si>
  <si>
    <t>40. Contratación de servicio de diagramación de contenidos académicos, elaboración de piezas gráfic</t>
  </si>
  <si>
    <t>10092246626 - JOSUE FIGUEROA ESCOBAR</t>
  </si>
  <si>
    <t>41. ITEM 7 - SERVICIO DE APOYO LEGAL EN LA RESOLUCIÓN DE RECURSOS DE APELACIÓN: SERVICIO DE EVALUACIÓN DE EXPEDIENTES Y PROYECCIÓN DE RESOLUCIONES REFERIDOS A LA MATERIA DE RÉGIMEN DISCIPLINARIO – SANCIONES DE 31 DÍAS HASTA 90 DÍAS</t>
  </si>
  <si>
    <t>42. ITEM 8 - SERVICIO DE APOYO LEGAL EN LA RESOLUCIÓN DE RECURSOS DE APELACIÓN: SERVICIO DE EVALUACIÓN DE EXPEDIENTES Y PROYECCIÓN DE RESOLUCIONES REFERIDOS A LA MATERIA DE RÉGIMEN DISCIPLINARIO – SANCIONES MENORES O IGUALES A 30 DÍAS</t>
  </si>
  <si>
    <t>43. PUBLICACIONES EN EL DIARIO OFICIAL EL PERUANO</t>
  </si>
  <si>
    <t>EMPRESA PERUANA DE SERVICIOS EDITORIALES S.A. - EDITORA PERU</t>
  </si>
  <si>
    <t>44. SERVICIO DE TRANSPORTE Y CUSTODIA DE CINTAS DE RESPALDO DE INFORMACIÓN EN LA MODALIDAD DE CINTOTECA EN SERVIR</t>
  </si>
  <si>
    <t>10707765041 - IRON MOUNTAIN PERU S.A.</t>
  </si>
  <si>
    <t xml:space="preserve">45. DEFENSA LEGAL PARA EX VOCAL DE LA SEGUNDA SALA DEL TRIBUNAL DEL SERVICIO CIVIL DE LA AUTORIDAD </t>
  </si>
  <si>
    <t>10400359399 - MASSON PAZOS JORGE ALEJANDRO</t>
  </si>
  <si>
    <t>46. SERVICIO DE REVISIÓN Y/O EVALUACIÓN DE MANUALES DE CLASIFICADOR DE CARGOS EN EL MARCO DE LA ELA</t>
  </si>
  <si>
    <t>10470250807 - LI CORDOVA KENNY AMELIA</t>
  </si>
  <si>
    <t>47. CONTRATACION DEL SERVICIO DE SOPORTE, PLANIFICACIÓN Y SEGUIMIENTO AL SISTEMA DE HORAS POR COMPE</t>
  </si>
  <si>
    <t>10108089348 - SUSANO URBINA GUSTAVO ROBERTO</t>
  </si>
  <si>
    <t>48. CONTRATACIÓN DE CONSULTORÍA PARA LA SISTEMATIZACIÓN DE LOS INFORMES TÉCNICOS DE SERVIR</t>
  </si>
  <si>
    <t>10482610451 - SILVA ALMERCO SAMUEL BRYAN</t>
  </si>
  <si>
    <t>49. “SERVICIO DE RACIONALIZACIÓN, ESTANDARIZACIÓN, VALIDACIÓN Y HOMOLOGACIÓN DE LA BASE DE DATOS DE EXPEDIENTES DE SUPERVISIÓN Y FISCALIZACIÓN DEL PERIODO ENTRE LOS AÑOS 2012 A 2019”</t>
  </si>
  <si>
    <t>10069546850 - CERVA CABRERA LUIS ALONSO</t>
  </si>
  <si>
    <t>50. SERVICIO ESPECIALIZADO PARA PROPONER LINEAMIENTOS ESTRATÉGICOS PARA IMPULSAR LA MEJORA DE LA GE</t>
  </si>
  <si>
    <t>10075618862 - CORTAZAR VELARDE JUAN CARLOS</t>
  </si>
  <si>
    <t>51. SUSCRIPCION A UNA PLATAFORMA DE VIDEOCONFERENCIA EN LA NUBE PARA SERVIR</t>
  </si>
  <si>
    <t>20511522987 - WORLDSYS E.I.R.L.</t>
  </si>
  <si>
    <t>52. SERVICIO DE EVALUACIÓN DE EXPEDIENTES DE SUPERVISIÓN 2021 VINCULADOS A ENTIDADES PÚBLICAS DEL GOBIERNO NACIONAL Y LOCAL Y AL SUBSISTEMA DE GESTIÓN DEL EMPLEO</t>
  </si>
  <si>
    <t>10484909569 - CAVERO PALOMINO CECILIA</t>
  </si>
  <si>
    <t>53. SERVICIO DE EVALUACIÓN DE EXPEDIENTES DE SUPERVISIÓN 2021 VINCULADOS A ENTIDADES DEL GOBIERNO NACIONAL Y LOCAL SUBSISTEMA DE GESTIÓN DE LA COMPENSACIÓN</t>
  </si>
  <si>
    <t>10069546850 - CHAPARRO MENDOZA ROSARIO</t>
  </si>
  <si>
    <t>54. SERVICIO DE EVALUACIÓN DE EXPEDIENTES DE SUPERVISIÓN 2021 VINCULADOS A ENTIDADES PÚBLICAS DEL GOBIERNO REGIONAL Y AL SUBSISTEMA DE GESTIÓN DEL EMPLEO</t>
  </si>
  <si>
    <t>DIAZ CARO NELSON ARMANDO</t>
  </si>
  <si>
    <t>55. CONTRATAR EL SERVICIO DE DESARROLLO E IMPLEMENTACIÓN DE SISTEMA COGNITIVO DE RESPUESTA AUTOMÁTICAS - CHATBOT</t>
  </si>
  <si>
    <t>20553458642 - AVALORA AMERICA S.A.C.</t>
  </si>
  <si>
    <t>56. CONTRATACIÓN DEL SERVICIO DE ELABORACIÓN DEL INFORME FINAL SOBRE LOS RESULTADOS DEL GRUPO DE TR</t>
  </si>
  <si>
    <t>INNOVA Y RESULTA - GESTION POR PROCESOS Y PROYECTOS PARA EMPRESAS Y ESTADO S.A.C. - INNOVA Y RESULTA</t>
  </si>
  <si>
    <t>57. SERVICIO DE ELABORACIÓN DE SUSTENTO TÉCNICO PARA LA OPTIMIZACIÓN NORMATIVA SOBRE EL TRÁNSITO DE</t>
  </si>
  <si>
    <t>10703494680 - MENDOZA CASTRO KATHERINE RUTH</t>
  </si>
  <si>
    <t xml:space="preserve">58. SERVICIOS DE TERCEROS PARA LA SISTEMATIZACIÓN DE PROCESOS OPERATIVOS DE LA ESCUELA NACIONAL DE </t>
  </si>
  <si>
    <t>10442867360 - ARIVILCA VALENZUELA JOHANNA AMELIA</t>
  </si>
  <si>
    <t>59. SERVICIO ESPECIALIZADO PARA EL DIAGNÓSTICO Y PROSPECTIVAS DE TRABAJO PARA LOS EQUIPOS DE LÍNEA Y APOYO DE AUTORIDAD NACIONAL DEL SERVICIO CIVIL</t>
  </si>
  <si>
    <t>10074524201 - TAMASHIRO SAKUDA MARIA DEL PILAR</t>
  </si>
  <si>
    <t>60. SERVICIO ESPECIALIZADO PARA EL DIAGNÓSTICO Y PROSPECTIVAS DE TRABAJO PARA LOS EQUIPOS DE LÍNEA Y APOYO DE AUTORIDAD NACIONAL DEL SERVICIO CIVIL</t>
  </si>
  <si>
    <t>61. CONTRATACIÓN DEL SERVICIO DE ANÁLISIS DE RESULTADOS DE LOS DIAGNÓSTICOS DE CONOCIMIENTOS 2019-2</t>
  </si>
  <si>
    <t>10456196930 - ARAUJO CASTAÑEDA AURORA GENOVEVA</t>
  </si>
  <si>
    <t>62. SERVICIO ASISTENCIA TÉCNICA PARA LA DETERMINACIÓN DE DOTACIÓN DE PERSONAL DE ENTIDADES PÚBLICAS</t>
  </si>
  <si>
    <t>10704043461 - SOLIS VALENCIA JAIME MAURICIO</t>
  </si>
  <si>
    <t>63. SERVICIO DE CONSULTORÍA PARA EL DIAGNÓSTICO DE LOS PROCESOS DE CLIMA Y CULTURA ORGANIZACIONAL Y COMUNICACIÓN INTERNA</t>
  </si>
  <si>
    <t>64. SERVICIO PARA REALIZAR EL DIAGNÓSTICO DE LAS ACCIONES EFECTUADAS POR SERVIR EN RELACIÓN A LA IMPLEMENTACIÓN DEL SISTEMA ADMINISTRATIVO DE GESTIÓN DE RECURSOS HUMANOS</t>
  </si>
  <si>
    <t>DIAZ CALLACNA LIZANDRO JOSE LUIS</t>
  </si>
  <si>
    <t>65. Servicio de atención de expedientes de supervisión 2020 - Procesos de Administración de persona</t>
  </si>
  <si>
    <t>66. CONTRATACIÓN DEL SERVICIO PROFESIONAL ESPECIALIZADO EN PROCESOS DE GESTIÓN ADMINISTRATIVA Y CON</t>
  </si>
  <si>
    <t>10079687354 - JULCA ENCOMENDERO MARIA DEL ROSARIO</t>
  </si>
  <si>
    <t>67. SERVICIO ESPECIALIZADO PARA LA ELABORACIÓN DEL (DE LOS) PERFIL(ES) GÉNERICO(S) DEL DIRECTIVO PÚBLICO TÉRMINOS DE REFERENCIA</t>
  </si>
  <si>
    <t>20536788744 - ALFREDO PAREDES CONSULTORES ASOCIADOS S.A.C</t>
  </si>
  <si>
    <t>68. SERVICIO DE ACTUALIZACIÓN, SOPORTE Y MANTENIMIENTO DEL SOFTWARE DE FIRMA DIGITAL WEB CON SELLO DE TIEMPO</t>
  </si>
  <si>
    <t>10075618862 - FIRMUX DIGITAL S.A.C.</t>
  </si>
  <si>
    <t>69. PROFESIONAL QUE PRESTE SERVICIOS DE ASESORÍA LEGAL EN MATERIA DE RECURSOS HUMANOS PARA LA OFICINA DE RECURSOS HUMANOS DE LA AUTORIDAD NACIONAL DEL SERVICIO CIVIL – SERVIR</t>
  </si>
  <si>
    <t>10256585061 - VALENTIN PERALTA IVAN RAFAEL</t>
  </si>
  <si>
    <t>70. SERVICIO DE ELABORACIÓN Y/O REVISIÓN DE PERFILES DE PUESTOS DE PROGRAMAS Y PROYECTOS ESPECIALES</t>
  </si>
  <si>
    <t>10724657031 - SOBENES OJEDA ALISSON ALEXANDRA</t>
  </si>
  <si>
    <t>71. SERVICIO DE ELABORACIÓN Y/O REVISIÓN DE MANUALES DE PERFILES DE PUESTOS DE ENTIDADES PÚBLICAS D</t>
  </si>
  <si>
    <t>10463665490 - ROQUE VILLALOBOS SUSAN HELLEN</t>
  </si>
  <si>
    <t>72. Desarrollar videos institucionales que permitan informar y explicar a las y los servidores civi</t>
  </si>
  <si>
    <t>20539721870 - PRODIAL COMUNICACION INTEGRAL S.A.C.</t>
  </si>
  <si>
    <t>73. CONTRATACIÓN DE UN ABOGADO PARA QUE BRINDE ASESORÍA EN MATERIA DE CONTRATACIONES DEL ESTADO A L</t>
  </si>
  <si>
    <t>10427607211 - CARPIO ZUÑIGA JUAN BRAULIO</t>
  </si>
  <si>
    <t>74. CONTRATACIÓN DE UN PROFESIONAL QUE PRESTE SERVICIOS EN MATERIA LEGAL PARA LA GERENCIA DE POLITI</t>
  </si>
  <si>
    <t>10411161612 - MEJIA TRUJILLO ELLIOT GIANFRANCO</t>
  </si>
  <si>
    <t>75. SERVICIO ESPECIALIZADO PARA APLICAR DISEÑO INSTRUCCIONAL A LOS CONTENIDOS DEL CURSO DE CAPACITA</t>
  </si>
  <si>
    <t>10434620266 - RIOS GUTIERREZ ELIDA</t>
  </si>
  <si>
    <t>76. SERVICIO ESPECIALIZADO PARA LA CONSTRUCCIÓN Y VIRTUALIZACIÓN DE LOS CONTENIDOS DEL CURSO DE CAP</t>
  </si>
  <si>
    <t>10073063596 - TORRES ZAVALA CAROLINA PILAR</t>
  </si>
  <si>
    <t>77. CONTRATACIÓN DEL SERVICIO DE ELABORACIÓN DE UN ESTUDIO SOBRE MODELOS DE DESARROLLO DE CAPACIDAD</t>
  </si>
  <si>
    <t>20349248132 - TAMASHIRO &amp; RAMIREZ CONSULTORES SRLTDA</t>
  </si>
  <si>
    <t>78. SERVICIO DE IMPLEMENTACIÓN DEL SISTEMA DE GESTIÓN DE SEGURIDAD DE LA INFORMACIÓN SEGÚN LA NORMA</t>
  </si>
  <si>
    <t>20511546819 - I-SEC INFORMATION SECURITY DEL PERU S.A.C.</t>
  </si>
  <si>
    <t xml:space="preserve">79. CONTRATACIÓN DE UN ESPECIALISTA EN CONTRATACION PÚBLICA PARA EL AREA DE EJECUCIÓN DE CONTRATOS </t>
  </si>
  <si>
    <t>10101937467 - MONTES CHAVEZ ANGELA AURORA</t>
  </si>
  <si>
    <t>80. CONTRATACIÓN DE UN SERVICIO PROFESIONAL ESPECIALIZADO PARA LA EJECUCION CONTRACTUAL DE LA SUBJE</t>
  </si>
  <si>
    <t>81. Contratar los servicios de un profesional especializado en control gubernamental con la finalid</t>
  </si>
  <si>
    <t>10073310631 - ARREDONDO BERNABE FELIX</t>
  </si>
  <si>
    <t>82. CONTRATACION DEL SERVICIO DE VERIFICACIÓN Y CONTROL DE CALIDAD DEL SISTEMA GDC, TALENTO PERÚ, C</t>
  </si>
  <si>
    <t>10407183695 - ROCA RAMOS KAREM MELISSA</t>
  </si>
  <si>
    <t>83. CONTAR CON EL SERVICIO DE RECOJO DE INFORMACIÓN DE LA CIUDADANÍA PARA SERVIR</t>
  </si>
  <si>
    <t>20260497414 - IPSOS OPINION Y MERCADO S.A.</t>
  </si>
  <si>
    <t>84. CONTRATACION DEL SERVICIO DE SOPORTE A LOS APLICATIVOS DXC ENCUESTAS, SISTEMA GCD, SISTEMA DE G</t>
  </si>
  <si>
    <t>10760379749 - MELGAREJO BAZAN DIEGO ESMITT</t>
  </si>
  <si>
    <t xml:space="preserve">85. SERVICIO DE SOPORTE TÉCNICO Y ACTUALIZACIÓN DE LICENCIAS PARA PRODUCTOS ORACLE O EQUIVALENTE </t>
  </si>
  <si>
    <t>86. SERVICIO DE REVISIÓN Y EVALUACIÓN DE PROPUESTAS DE CUADRO DE ASIGNACIÓN DE PERSONAL PROVISIONAL</t>
  </si>
  <si>
    <t>10447734007 - SOLANO ADRIAN KELLY KATE</t>
  </si>
  <si>
    <t>87. CONTRATAR EL SERVICIO DE UNA (01) PERSONA NATURAL, PARA DIRIGIR LA IMPLEMENTACIÓN DE ESTRATEGIA</t>
  </si>
  <si>
    <t>10403315791 - URQUIZO NEGRON AURORA YRENE</t>
  </si>
  <si>
    <t xml:space="preserve">88. SERVICIO DE ACTUALIZACIÓN E IDENTIFICACIÓN DE PROPUESTA DE MEJORAS DEL PROCEDIMIENTO DE SELECCIÓN DE PERSONA, Y APOYO EN LAS ACTIVIDADES PARA LA IMPLEMENTACIÓN DEL PROCESO DE TRÁNSITO PARA LOS PROCESOS DE LAS 05 POSICIONES DE LA FAMILIA DE </t>
  </si>
  <si>
    <t>10468404163 - CRUZ TORRES RICARDO ANDRE</t>
  </si>
  <si>
    <t xml:space="preserve">89. SERVICIO DE FEDATARIO INFORMATICO PARA LA LINEA DE PRODUCCION DE MICROFORMAS DIGITALES DEL TRIBUNAL DEL SERVICIO CIVIL </t>
  </si>
  <si>
    <t>90. Contratar el servicio de elaboración de productos de comunicación, de acuerdo a la estrategia d</t>
  </si>
  <si>
    <t>10468754971 - TASSARA LAFOSSE DANIEL ALFREDO</t>
  </si>
  <si>
    <t>91. SERVICIO ESPECIALIZADO DE ELABORACION DE UN PLAN DE ESCALAMIENTO DE BUENAS PRÁCTICAS DE GESTIÓN</t>
  </si>
  <si>
    <t>10438256941 - CANCINO ROJAS ZOROBABEL</t>
  </si>
  <si>
    <t>92. Servicio de apoyo para la SJ Contabilidad segun termino de referencia</t>
  </si>
  <si>
    <t>10106005660 - BERNAHOLA MORAS ERMELINDA</t>
  </si>
  <si>
    <t>93. CONTRATACION DEL SERVICIO DE UN ANALISTA PARA LAS ACTIVIDADES EN LA PLANIFICACIÓN DE COMPRAS CO</t>
  </si>
  <si>
    <t>10438256941 - CALDERON FLORES GUILLERMO</t>
  </si>
  <si>
    <t xml:space="preserve">94. SERVICIO DE REVISIÓN DE (18) DIECIOCHO PROPUESTAS DE CAP PROVISIONAL DE ENTIDADES PÚBLICAS DEL </t>
  </si>
  <si>
    <t>10415287351 - CHARA RIOS ROSMY YAHAIRA</t>
  </si>
  <si>
    <t>95. SERVICIO EN GESTIÓN DE LA PLANIFICACIÓN, ANÁLISIS DE EJECUCIÓN DE METAS FÍSICAS Y DE PRESUPUEST</t>
  </si>
  <si>
    <t>10485870348 - CHAVEZ ALARCON DIANA CAROLINA</t>
  </si>
  <si>
    <t>96. SERVICIO DE ADMINISTRACION DE BASE DE DATOS DE INFORMACIÓN DE SUPERVISIÓN Y FISCALIZACIÓN DE LA</t>
  </si>
  <si>
    <t>97. SERVICIO DE ASISTENCIA TÉCNICA EN TEMAS DEL SISTEMA ADMINISTRATIVO DE GESTIÓN DE RECURSOS HUMAN</t>
  </si>
  <si>
    <t>10440231026 - VALDEZ MAKINAGA MARIBEL ALEJANDRA</t>
  </si>
  <si>
    <t>98. SERVICIO DE ASISTENCIA TÉCNICA LEGAL EN EL MARCO DEL SISTEMA ADMINISTRATIVO DE GESTIÓN DE RECUR</t>
  </si>
  <si>
    <t>10425091978 - SALAS ZETA HENRY FABIAN</t>
  </si>
  <si>
    <t>99. Apoyo a la SJ Contabilidad</t>
  </si>
  <si>
    <t>100. SERVICIO DE ELABORACIÓN DE PROPUESTAS DE VALORIZACIÓN DE PUESTOS Y POSICIONES BAJO EL RÉGIMEN DEL SERVICIO CIVIL EN EL MARCO DE LOS DOCUMENTOS PRESENTADOS POR ENTIDADES PÚBLICAS EN PROCESO DE TRÁNSITO</t>
  </si>
  <si>
    <t>10436443787 - ZAVALETA PORTOCARRERO TEOFILO JAVIER</t>
  </si>
  <si>
    <t>101. SERVICIO DE OPINIÓN TÉCNICA RESPECTO A LA REVISIÓN DE PROPUESTAS DE CUADROS DE ASIGNACIÓN DE PERSONAL PROVISIONAL PRESENTADOS POR ENTIDADES PÚBLICAS DEL GOBIERNO LOCAL</t>
  </si>
  <si>
    <t>10483003604 - SOLARI MESIAS ERICK DIEGO</t>
  </si>
  <si>
    <t>102. SERVICIO DE DISEÑO DE PROCEDIMIENTO DE DESPLAZAMIENTOS DEL SISTEMA  ADMINISTRATIVO DE GESTIÓN D</t>
  </si>
  <si>
    <t>GALLO ALVARADO JANNISE</t>
  </si>
  <si>
    <t>103. CONTRATACION DEL "SERVICIO PARA EL SEGUIMIENTO Y GESTIÓN DE LA CARTERA DE PROYECTOS TECNOLÓGICO</t>
  </si>
  <si>
    <t>10484909569 - CERCADO TELLO WALTER MARLON</t>
  </si>
  <si>
    <t xml:space="preserve">104. CONTRATACION DEL "SERVICIO PARA LA ATENCIÓN DE LA GESTIÓN Y FORTALECIMIENTO DE LOS SISTEMAS DE </t>
  </si>
  <si>
    <t>10074329352 - BARAHONA YAURI FERNANDO MARCELINO</t>
  </si>
  <si>
    <t>105. SERVICIO DE APOYO EN LAS ACTIVIDADES VINCULADAS AL DESARROLLO DEL CICLO DE GESTIÓN DEL RENDIMIENTO Y CPACITACION A CARGO DE LA ORH</t>
  </si>
  <si>
    <t>10468082590 - PEREZ DIAZ MARIA FERNANDA</t>
  </si>
  <si>
    <t>106. CONTRATACION DE SERVICIO DE DEFENSA LEGAL PARA EL GERENTE PÚBLICO FRANCIS AYLEEM PITTMAN VILLARREAL</t>
  </si>
  <si>
    <t>10076279841 - RAMIREZ RAMIREZ JORGE MIGUEL</t>
  </si>
  <si>
    <t>107. CONTRATACIÓN DEL “SERVICIO DE ASIGNACIÓN DE CREDENCIALES DE ACCESO A LOS SISTEMAS Y SERVICIOS INFORMATICOS DE SERVIR"</t>
  </si>
  <si>
    <t>10452509747 - PAUCCA INCA ERICK JIM</t>
  </si>
  <si>
    <t xml:space="preserve">108. SERVICIO DE CONTROL DE CALIDAD DE RESOLUCIONES DE LAS MATERIAS: RÉGIMEN DISCIPLINARIO Y ACCESO </t>
  </si>
  <si>
    <t>109. SERVICIO DE CONTROL DE CALIDAD DE INFORMES DE RESULTADOS A CARGO DEL ÁREA DE SUPERVISIÓN Y FISCALIZACION DE LA GERENCIA DE DESARROLLO DEL SISTEMA DE RECURSOS HUMANOS, EN EL NIVEL DE GOBIERNO NACIONAL</t>
  </si>
  <si>
    <t>110. CONTRATACIÓN DEL SERVICIO DE DIAGNÓSTICO DE LA GESTIÓN DE LA CAPACITACIÓN EN ENTIDADES QUE NO E</t>
  </si>
  <si>
    <t>10454737411 - ACOSTA CARMEN CINDY MARIEL</t>
  </si>
  <si>
    <t>111. CONNTRATACIÓN DE UN SERVICIO ESPECIALIZADO EN CONTROL PREVIO PARA LA SUBJEFATURA DE CONTABILIDA</t>
  </si>
  <si>
    <t>112. CCP 50: SUMINISTRO DE COMBUSTIBLE PARA EL ABASTECIMIENTO DE LOS VEHÍCULOS DE SERVIR Y EL GRUPO ELECTROGENO</t>
  </si>
  <si>
    <t>Ordenes de Compra</t>
  </si>
  <si>
    <t>ASIA GRIFOS Y SERVICIOS GENERALES SOCIEDAD ANONIMA CERRADA</t>
  </si>
  <si>
    <t>113. ADQUISICIÓN DE CINTAS DE BACKUP PARA LA SJTI</t>
  </si>
  <si>
    <t>COMPU-SISTEMAS DEL PERU SAC</t>
  </si>
  <si>
    <t>114. ADQUISICIÓN DE SISTEMA DE IVR DE ENCUESTAS PARA EL CANAL TELEFÓNICO DE LA AUTORIDAD NACIONAL DE</t>
  </si>
  <si>
    <t>20492986331 - OMNIMEDIA PERU S.A.C.</t>
  </si>
  <si>
    <t>115. ADQUISICIÓN DE COMPUTADORAS PORTÁTILES - ACUERDO MARCO - PERUCOMPRAS</t>
  </si>
  <si>
    <t>MARPTECH GROUP SOCIEDAD ANONIMA CERRADA - MARPTECH GROUP S.A.C.</t>
  </si>
  <si>
    <t>116. ADQUISICiÓN DE ESCANER DE ALTO RENDIMIENTO.</t>
  </si>
  <si>
    <t xml:space="preserve">117. ADQUIRIR CINCO (5) LICENCIAS DE SOFTWARE PARA DISEÑO Y EDICIÓN DE DOCUMENTOS MULTIMEDIA </t>
  </si>
  <si>
    <t>10075618862 - ATMOSPHERA CLOUD COMPUTING DEL PERU SOCIEDAD ANONIMACERRADA - ACC PERU S.A.C</t>
  </si>
  <si>
    <t>118. ADQUISICIÓN DE COMPUTADORAS PORTATILES PARA LOS USUARIOS DE SERVIR</t>
  </si>
  <si>
    <t>INVERSIONES TECNOLOGICAS DEL PERU S.A.C.</t>
  </si>
  <si>
    <t>1.-servicio especializado de elaboración de proyectos de informes técnicos en materia gestión de recursos humanos</t>
  </si>
  <si>
    <t>AS-SM-8-2022-SERVIR-1</t>
  </si>
  <si>
    <t>10408681346 - CURI PORTOCARRERO PERCY ANTONIO</t>
  </si>
  <si>
    <t xml:space="preserve"> 17/08/2022</t>
  </si>
  <si>
    <t>2.-servicio de alojamiento, actualización y asesoría de open journal systems (ojs) para la revista saber servir de la escuela nacional de administración pública</t>
  </si>
  <si>
    <t>INTER-PROC-1-2022-SERVIR-1</t>
  </si>
  <si>
    <t>L0556212771 - FUNDACIÓN DIALNET</t>
  </si>
  <si>
    <t>3.-contratación del servicio de apoyo legal en la resolucion de recursos de apelacion  servicio de evaluacion de expedientes y proyeccion de resoluciones referidos a la materia de evaluacion y progresión en la carrera - desplazamiento</t>
  </si>
  <si>
    <t>AS-SM-7-2022-SERVIR-1</t>
  </si>
  <si>
    <t>4.-servicio de control de calidad de resoluciones de las materias  régimen disciplinario y acceso al servicio civil</t>
  </si>
  <si>
    <t>AS-SM-6-2022-SERVIR-1</t>
  </si>
  <si>
    <t>5.-contratacion del servicio de apoyo legal en la resolucion de recursos de apelacion</t>
  </si>
  <si>
    <t>CP-SM-1-2022-SERVIR-1</t>
  </si>
  <si>
    <t>item 1 - Servicio de evaluación de expedientes y proyección de resoluciones referidos a la materia de acceso al Servicio Civil-Reingreso, Reincorporación o Reposición.</t>
  </si>
  <si>
    <t>item 2 - Servicio de evaluación de expedientes y proyección de resoluciones referidos a la materia de acceso al Servicio Civil, Concurso Publico, Incorporación a la Carrera , Nombramiento o Adjudicación de las Plazas</t>
  </si>
  <si>
    <t>10434473131 - ROMERO PALACIOS LUIS MIGUEL</t>
  </si>
  <si>
    <t>item 3 - Servicio de evaluación de expedientes y proyección de resoluciones referidos a la materia de terminación de la relación de Trabajo.</t>
  </si>
  <si>
    <t>item 4 - Servicio de evaluación de expedientes y proyección de resoluciones referidos a la materia de evaluación y progresión en la carrera-evaluación de desempeño y promociones.</t>
  </si>
  <si>
    <t>item 5 - Servicio de evaluación de expedientes de proyección de resoluciones referidos a la materia de régimen disciplinario sanciones mayores de 90 días hasta 180 días.</t>
  </si>
  <si>
    <t xml:space="preserve"> 20/07/2022</t>
  </si>
  <si>
    <t>item 6 - Servicio de evaluación de expedientes y proyección de resoluciones referidos a la materia de régimen Disciplinario-Sanciones de 31 días hasta 90 días.</t>
  </si>
  <si>
    <t>item 7 - Servicio de evaluación de expedientes y proyección de resoluciones referidos a la materia de régimen Disciplinario-Sanciones menores o iguales a 30 días.</t>
  </si>
  <si>
    <t>item 8 - Servicio de evaluación de expedientes y proyección de resoluciones referidos a la materia de régimen Disciplinario despido (Decreto Legislativo N 728).</t>
  </si>
  <si>
    <t>item9 - Servicio de evaluación de expedientes y proyección de resoluciones referidos a la materia de régimen Disciplinario-Destituciones (Decreto Legislativo N 276).</t>
  </si>
  <si>
    <t>item 10 - Servicio de evaluación de expedientes y proyección de resoluciones referidos a la materia de Evaluación y Progresión en la Carrera Licencias y Permisos</t>
  </si>
  <si>
    <t>6.-servicio de un fedatario informático para la línea de producción de microformas digitales (lpmd) del tribunal del servicio civil</t>
  </si>
  <si>
    <t>AS-SM-5-2022-SERVIR-1</t>
  </si>
  <si>
    <t>7.-Servicio para la Verificación de Datos (Screening) y Evaluación Crediticia de Postulantes y Avales de las Convocatorias del Programa Piloto de Crédito-Beca ¿Reto Excelencia¿ durante los años 2022, 2023 Y 2024</t>
  </si>
  <si>
    <t>AS-SM-2-2022-SERVIR-2</t>
  </si>
  <si>
    <t>20606383364 - CVIL IMPORT E.I.R.L.</t>
  </si>
  <si>
    <t>8.-servicio de correo electronico en la nube para la autoridad nacional del servicio civil</t>
  </si>
  <si>
    <t>AS-SM-4-2022-SERVIR-1</t>
  </si>
  <si>
    <t>20601726174 - XERTICA LABS SOCIEDAD ANONIMA CERRADA - XERTICA LABS S.A.C.</t>
  </si>
  <si>
    <t>9.-Servicio de Impresión, Escaneo y Fotocopiado con Equipos Multifuncionales para SERVIR</t>
  </si>
  <si>
    <t>AS-SM-1-2022-SERVIR-1</t>
  </si>
  <si>
    <t>20514724033 - CORPORACION ANDES PRODUCTS SOCIEDAD ANONIMA CERRADA</t>
  </si>
  <si>
    <t>10.-Servicio de control de calidad de resoluciones de las materias: terminación de la relación de trabajo y, evaluación y progresión en la carrera</t>
  </si>
  <si>
    <t>AS-SM-7-2021-SERVIR-4</t>
  </si>
  <si>
    <t>11. SERVICIO DE ALQUILER DE INMUEBLE PARA EL FUNCIONAMIENTO DE LA ESCUELA NACIONAL DE ADMINISTRACIÓN PÚBLICA - ENAP</t>
  </si>
  <si>
    <t>ESCUELA INTERNACIONAL DE GERENCIA INTERNATIONAL HIGH SCHOOL OF MANAGEMENT- EIGER</t>
  </si>
  <si>
    <t>12. SERVICIO ESPECIALIZADO PARA EL ORDENAMIENTO DE LA INFORMACIÓN PARA LA IMPLEMENTACIÓN DE LA REFO</t>
  </si>
  <si>
    <t>10714577579 - BEJAR DIAZ MANUEL</t>
  </si>
  <si>
    <t>13. SERVICIO ESPECIALIZADO PARA EL DISEÑO DE LA ESTRATEGIA DE FORTALECIMIENTO DE CAPACIDADES EN INV</t>
  </si>
  <si>
    <t>FLORES MACHER ALONSO</t>
  </si>
  <si>
    <t>14. SERVICIO ESPECIALIZADO PARA EL ANÁLISIS CUANTITATIVO Y LA EVALUACIÓN DE ESTRATEGIAS PARA ACELER</t>
  </si>
  <si>
    <t>10704626571 - PAZ OJEDA SANTIAGO</t>
  </si>
  <si>
    <t>15. SERVICIO ESPECIALIZADO PARA EL ESTADO SITUACIONAL DE LA VALORIZACION DE COMPENSACIONES SEGÚN EL</t>
  </si>
  <si>
    <t>EILERS ROMERO GERALD GERHARD</t>
  </si>
  <si>
    <t>16. SERVICIO ESPECIALIZADO PARA EL DISEÑO Y SEGUIMIENTO ESTRATÉGICO DE MEDIDAS PARA LA MEJORA CONTI</t>
  </si>
  <si>
    <t>10483092666 - VASQUEZ VILLANUEVA DIANA</t>
  </si>
  <si>
    <t>17. CONTRATACION DE  SERVICIO DE INTERNET  E  INTERCONEXION INSTITUCIONAL</t>
  </si>
  <si>
    <t>18. ADENDA 02 AL CONTRATO N° 031-2019-SERVIR/GG-OGAF - SERVICIO DE ALQUILER DE INMUEBLE PARA EL FUNCIONAMIENTO DEL TRIBUNAL DEL SERVICIO CIVIL</t>
  </si>
  <si>
    <t>19. CONTRATACION DEL SERVICIO DE SEGURIDAD Y VIGILANCIA PARA LAS SEDES DE LA AUTORIDAD NACIONAL DEL SERVICIO CIVIL - SERVIR</t>
  </si>
  <si>
    <t xml:space="preserve">20. PRESTACIONES PENDIENTES DE EJECUCIÓN DEL “SERVICIO DE LIMPIEZA PARA LAS SEDES DE LA AUTORIDAD NACIONAL DEL SERVICIO CIVIL-SERVIR” </t>
  </si>
  <si>
    <t>20455067465 - SERMANSA S.A.C.</t>
  </si>
  <si>
    <t>18/01/2022</t>
  </si>
  <si>
    <t>21. SERVICIO ESPECIALIZADO DE ANÁLISIS Y PROPUESTAS LEGALES EN MATERIAS QUE COMPRENDEN EL SISTEMA A</t>
  </si>
  <si>
    <t>10468404163 - CURI PORTOCARRERO PERCY ANTONIO</t>
  </si>
  <si>
    <t>22. SERVICIO DE ENERGIA ELECTRICA - SEDE AREQUIPA PERIODO 2022</t>
  </si>
  <si>
    <t xml:space="preserve">23. SERVICIO DE APOYO LEGAL EN LA RESOLUCIÓN DE RECURSOS DE APELACIÓN: SERVICIO DE EVALUACIÓN DE EXPEDIENTES Y PROYECCIÓN DE RESOLUCIONES REFERIDOS A LA MATERIA DE EVALUACIÓN Y PROGRESION EN LA CARRERA - DESPLAZAMIENTO </t>
  </si>
  <si>
    <t>24. SERVICIO DE ENERGÍA ELÉCTRICA - SEDE ESCUELA NACIONAL DE ADMINISTRACIÓN PÚBLICA PERIODO 2022</t>
  </si>
  <si>
    <t>25. SERVICIO DE INSTALACION, CONFIGURACIÓN, ALOJAMIENTO, MANTENIMIENTO Y ASISTENCIA TÉCNICA PARA UNA PLA</t>
  </si>
  <si>
    <t>20566119324 - SEIDOR TECHNOLOGIES PERU S.A.C.</t>
  </si>
  <si>
    <t xml:space="preserve">26. CONVENIO DE WEB SERVICE DE DATOS ENTRE EL REGISTRO NACIONAL DE IDENTIFICACIÓN Y ESTADO CIVIL Y </t>
  </si>
  <si>
    <t>20295613620 - REGISTRO NACIONAL DE IDENTIFICACION Y ESTADO CIVIL</t>
  </si>
  <si>
    <t>27. CONTRATACIÓN DE SERVICIO DE CUSTODIA, DIGITALIZACIÓN Y ALMACENAMIENTO DE LOS DOCUMENTOS DEL ARCHIVO CENTRAL DE LA AUTORIDAD NACIONAL DEL SERVICIO CIVIL – SERVIR</t>
  </si>
  <si>
    <t>28. CONTRATACIÓN DEL SERVICIO DE MENSAJERÍA A NIVEL LOCAL Y NACIONAL</t>
  </si>
  <si>
    <t>20515184971 - MULTISERVICIOS LARREA Y RIOJAS S.A.C.- MULTISERVICIOS L Y R S.A.C.</t>
  </si>
  <si>
    <t xml:space="preserve">29. CONTRATACION DE UN SERVICIO TECNICO ADMINISTRATIVO PARA LA OFICINA GENERAL DE ADMINISTRACION Y </t>
  </si>
  <si>
    <t>10405964819 - LIZZETTI MENDOZA SANDRA LORENA</t>
  </si>
  <si>
    <t>30. SERVICIO DE IMPRESIÓN, ESCANEO Y FOTOCOPIADO CON EQUIPOS MULTIFUNCIONALES INSTALADOS EN LAS SED</t>
  </si>
  <si>
    <t>31. SERVICIO DE ENERGÍA ELÉCTRICA SEDE TSC PERIODO 2022</t>
  </si>
  <si>
    <t>32. SERVICIO DE ELABORACIÓN DE PROPUESTAS DE VALORIZACIÓN DE PUESTOS Y POSICIONES BAJO EL RÉGIMEN DEL SERVICIO CIVIL EN ORGANISMOS PÚBLICOS EJECUTORES, PROGRAMAS Y PROYECTOS</t>
  </si>
  <si>
    <t>HUAMANI PONCE PERCY</t>
  </si>
  <si>
    <t>33. SERVICIO DE ELABORACIÓN DE PROPUESTAS DE VALORIZACIÓN DE PUESTOS Y POSICIONES BAJO EL RÉGIMEN DEL SERVICIO CIVIL EN MINISTERIOS Y ORGANISMOS TÉCNICOS ESPECIALIZADOS</t>
  </si>
  <si>
    <t>34. SERVICIO DE SISTEMATIZACIÓN Y ANÁLISIS DE INFORMACIÓN PARA LA ELABORACIÓN DE REPORTES CUANTITATIVOS Y CUALITATIVOS SOBRE CARGOS Y PUESTOS EN EL MARCO DEL TRÁNSITO AL RÉGIMEN DEL SERVICIO CIVIL</t>
  </si>
  <si>
    <t>35. SERVICIO DE ASISTENCIA TÉCNICA PARA LA FORMULACIÓN DE PERFILES DE PUESTOS EN EL MARCO DEL TRÁNSITO DE ENTIDADES AL RÉGIMEN DEL SERVICIO CIVIL POR PARTE DE ENTIDADES PÚBLICAS DE LOS SECTORES AMBIENTE Y MUJER Y POBLACIONES VULNERABLES</t>
  </si>
  <si>
    <t xml:space="preserve">36. SERVICIO DE ASISTENCIA TÉCNICA PARA LA FORMULACIÓN DE PERFILES DE PUESTOS EN EL MARCO DEL TRÁNSITO DE ENTIDADES AL RÉGIMEN DEL SERVICIO CIVIL POR PARTE DE ENTIDADES PÚBLICAS DE LOS SECTORES ENERGÍA Y MINAS Y VIVIENDA, CONSTRUCCIÓN </t>
  </si>
  <si>
    <t>10455048902 - DAVILA GUZMAN JESSICA ESTEFANIA</t>
  </si>
  <si>
    <t>37. SERVICIO DE ASISTENCIA TÉCNICA PARA LA FORMULACIÓN DE PERFILES DE PUESTOS EN EL MARCO DEL TRÁNSITO DE ENTIDADES AL RÉGIMEN DEL SERVICIO CIVIL POR PARTE DE ORGANISMOS CONSTITUCIONALES AUTÓNOMOS Y UNIVERSIDADES PÚBLICAS</t>
  </si>
  <si>
    <t>10727103126 - BARRERA ROMERO JOSELYN MILAGROS</t>
  </si>
  <si>
    <t>38. SERVICIO DE REVISIÓN DE MANUALES DE PERFILES DE PUESTOS DE ENTIDADES PÚBLICAS DE LOS SECTORES DESARROLLO AGRARIO Y PRESIDENCIA DEL CONSEJO DE MINISTROS EN EL MARCO DEL TRÁNSITO DE ENTIDADES AL RÉGIMEN DEL SERVICIO CIVIL</t>
  </si>
  <si>
    <t>39. CONTRATACION DEL “SERVICIO DE SEGUIMIENTO Y GESTION DEL PROYECTO DE GESTIÓN DEL RENDIMIENTO, ME</t>
  </si>
  <si>
    <t>10095170299 - BISSO MENDOZA D'ANGELO IVAN</t>
  </si>
  <si>
    <t>40. CONTRATACION DEL “SERVICIO PARA LA ATENCIÓN DE LA GESTIÓN DE PROYECTOS Y FORTALECIMIENTO DE LOS</t>
  </si>
  <si>
    <t>41. CONTRATACION DEL “SERVICIO PARA EL SEGUIMIENTO Y GESTIÓN DE LOS PROYECTOS TECNOLÓGICOS DE SERVI</t>
  </si>
  <si>
    <t>42. SERVICIO DE APOYO LEGAL EN LA RESOLUCIÓN DE RECURSOS DE APELACIÓN: SERVICIO DE EVALUACIÓN DE EXPEDIENTES Y PROYECCIÓN DE RESOLUCIONES REFERIDOS A LA MATERIA DE REGIMEN DISICPLINARIO SANCIONES MAYORES DE 90 DIAS HASTA 180 DIAS - ITEM N°  5</t>
  </si>
  <si>
    <t>43. SERVICIO DE APOYO LEGAL EN LA RESOLUCIÓN DE RECURSOS DE APELACIÓN: SERVICIO DE EVALUACIÓN DE EXPEDIENTES Y PROYECCIÓN DE RESOLUCIONES REFERIDOS A LA MATERIA DE REGIMEN DISICPLINARIO - DESTITUCIONES (DECRETO LEGISLATIVO N° 276) - ITEM N°  11</t>
  </si>
  <si>
    <t xml:space="preserve">44. SERVICIO DE APOYO LEGAL EN LA RESOLUCIÓN DE RECURSOS DE APELACIÓN: SERVICIO DE EVALUACIÓN DE EXPEDIENTES Y PROYECCIÓN DE RESOLUCIONES REFERIDOS A LA MATERIA DE ACCESO AL SERVICIO CIVIL - REINGRESO, REINCORPORACION O REPOSICION- ITEM N° 1 </t>
  </si>
  <si>
    <t>45. SERVICIO DE APOYO LEGAL EN LA RESOLUCIÓN DE RECURSOS DE APELACIÓN: SERVICIO DE EVALUACIÓN DE EXPEDIENTES Y PROYECCIÓN DE RESOLUCIONES REFERIDOS A LA MATERIA DE TERMINACION DE LA RELACION DE TRABAJO - ITEM 3.</t>
  </si>
  <si>
    <t>46. SERVICIO DE APOYO LEGAL EN LA RESOLUCIÓN DE RECURSOS DE APELACIÓN: SERVICIO DE EVALUACIÓN DE EXPEDIENTES Y PROYECCIÓN DE RESOLUCIONES REFERIDOS A LA MATERIA DE EVALUACIÓN Y PROGRESIÓN EN LA CARRERA EVALUACIÓN DE DESEMPEÑO Y PROMOCIONES - ITEM N° 4</t>
  </si>
  <si>
    <t>47. CONTRATACIÓN DEL “SERVICIO DE CONFIGURACIÓN DE LOS SERVIDORES, SISTEMAS DE ALMACENAMIENTO Y COP</t>
  </si>
  <si>
    <t>10255696004 - MESTANZA CARBAJAL ANTONIO BALTAZAR</t>
  </si>
  <si>
    <t xml:space="preserve">48. CONTRATACIÓN DEL “SERVICIO DE CONFIGURACIÓN E INTEGRACIÓN DE LOS HOST DE VIRTUALIZACIÓN DE LAS </t>
  </si>
  <si>
    <t>20101790411 - VERA ZEGARRA ROGER MIGUEL</t>
  </si>
  <si>
    <t>49. CONTRATACION DEL SERVICIO ESPECIALIZADO PARA LA ATENCION DE REQUERIMIENTOS DE BIENES Y/O SERVIC</t>
  </si>
  <si>
    <t>10418912338 - FLOREANO BRINGAS ESTRELLA ESMERALDA</t>
  </si>
  <si>
    <t>50. SERVICIO DE APOYO LEGAL EN LA RESOLUCIÓN DE RECURSOS DE APELACIÓN: SERVICIO DE EVALUACIÓN DE EXPEDIENTES Y PROYECCIÓN DE RESOLUCIONES REFERIDOS A LA MATERIA DE ACCESO AL SERVICIO CIVIL, CONCURSO PÚBLICO, INCORPORACIÓN A LA CARRERA, NOMBRAMIENTO O ADJ</t>
  </si>
  <si>
    <t>51. SERVICIO DE REVISIÓN DE MANUALES DE PERFILES DE PUESTOS DE ENTIDADES PÚBLICAS DE LOS SECTORES D</t>
  </si>
  <si>
    <t>10736575324 - MONTORO DIAZ VALIA KARINA</t>
  </si>
  <si>
    <t>52. SERVICIO DE ASISTENCIA TÉCNICA PARA LA DETERMINACIÓN DE DOTACIÓN DE PERSONAL A UNIVERSIDADES PÚBLICAS</t>
  </si>
  <si>
    <t>10700056720 - SARMIENTO TRUJILLO CRISTHIAN ALEJANDRO</t>
  </si>
  <si>
    <t>53. SERVICIO DE ASISTENCIA TÉCNICA PARA LA DETERMINACIÓN DE DOTACIÓN DE PERSONAL A ORGANISMOS TÉCNICOS</t>
  </si>
  <si>
    <t>54. CONTRATACION DEL “SERVICIO DE SOPORTE A LOS APLICATIVOS SISTEMA SISCA, SISTEMA DE GESTIÓN DOCUM</t>
  </si>
  <si>
    <t>55. SERVICIO DE ASISTENCIA TÉCNICA PARA LA DETERMINACIÓN DE DOTACIÓN DE PERSONAL A ORGANISMOS PÚBLICOS</t>
  </si>
  <si>
    <t>10468339680 - MORE SALINAS RAIZA INDHIRA</t>
  </si>
  <si>
    <t xml:space="preserve">56. SERVICIO DE ANÁLISIS DE INFORMACIÓN, ELABORACIÓN DE PROPUESTAS DE DOCUMENTOS DE PLANIFICACIÓN, </t>
  </si>
  <si>
    <t>57. CONTRATACION DEL “SERVICIO DE SEGUIMIENTO Y ATENCIÓN A LOS SISTEMAS SICE Y SGE DEL TRIBUNAL DEL</t>
  </si>
  <si>
    <t>GARCIA MELENDREZ LEYDI</t>
  </si>
  <si>
    <t>58. SERVICIO DE EVALUACIÓN DE EXPEDIENTES Y PROYECCIÓN DE RESOLUCIONES REFERIDOS A LA MATERIA DE EVALUACION Y PROGRESION EN LA CARRERA - LICENCIAS Y PERMISOS - ITEM 12</t>
  </si>
  <si>
    <t>59. SERVICIO DE APOYO LEGAL EN LA RESOLUCIÓN DE RECURSOS DE APELACIÓN: SERVICIO DE EVALUACIÓN DE EXPEDIENTES Y PROYECCIÓN DE RESOLUCIONES REFERIDOS A LA MATERIA DE RÉGIMEN DISCIPLINARIO - SANCIONES MENORES O IGUALES A 30 DÍAS -ITEM N° 8</t>
  </si>
  <si>
    <t>60. SERVICIO DE APOYO LEGAL EN LA RESOLUCIÓN DE RECURSOS DE APELACIÓN: SERVICIO DE EVALUACIÓN DE EXPEDIENTES Y PROYECCIÓN DE RESOLUCIONES REFERIDOS A LA MATERIA DE RÉGIMEN DISCIPLINARIO -DESPIDO (DECRETO LEGISLATIVO N° 728) - ITEM N° 10</t>
  </si>
  <si>
    <t>61. SERVICIO DE APOYO LEGAL EN LA RESOLUCIÓN DE RECURSOS DE APELACIÓN: SERVICIO DE EVALUACIÓN DE EXPEDIENTES Y PROYECCIÓN DE RESOLUCIONES REFERIDOS A LA MATERIA DE RÉGIMEN DISCIPLINARIO - SANCIONES DE 31 HASTA 90 DÍAS-ITEM N° 7</t>
  </si>
  <si>
    <t xml:space="preserve">62. CONTRATACIÓN DEL “SERVICIO DE TRANSPORTE Y CUSTODIA DE CINTAS DE RESPALDO DE INFORMACIÓN EN LA </t>
  </si>
  <si>
    <t>63. SERVICIO DE CAPACITACIÓN Y ASISTENCIA TÉCNICA RESPECTO DEL CUADRO DE ASIGNACIÓN DE PERSONAL PRO</t>
  </si>
  <si>
    <t>10418910165 - OSORIO AREVALO IRENE DEL ROCIO</t>
  </si>
  <si>
    <t>64. SERVICIO DE CAPACITACIÓN Y ASISTENCIA TÉCNICA RESPECTO DEL CUADRO DE ASIGNACIÓN DE PERSONAL PRO</t>
  </si>
  <si>
    <t>10415753344 - CUADRADO SANTIAGO LESLIE ELIZABETH</t>
  </si>
  <si>
    <t>65. SERVICIO DE CAPACITACIÓN Y ASISTENCIA TÉCNICA RESPECTO DEL CUADRO DE ASIGNACIÓN DE PERSONAL PRO</t>
  </si>
  <si>
    <t>66. SERVICIO DE UN FEDATARIO INFORMATICO PARA LA LINEA DE PRODUCCION DE MICROFORMAS DIGITALES (LPMD) DEL TRIBUNAL DEL SERVICIO CIVIL</t>
  </si>
  <si>
    <t>67. SERVICIO DE REVISIÓN Y/O EVALUACIÓN DE MANUALES DE CLASIFICADOR DE CARGOS EN ENTIDADES PÚBLICAS</t>
  </si>
  <si>
    <t>10726240570 - RIVAS MONTENEGRO ALFREDO</t>
  </si>
  <si>
    <t>68. SERVICIO DE REVISIÓN Y/O EVALUACIÓN DE MANUALES DE CLASIFICADOR DE CARGOS EN ENTIDADES PÚBLICAS</t>
  </si>
  <si>
    <t>69. SERVICIO DE REVISIÓN Y EVALUACIÓN DE PROPUESTAS DE CUADRO DE ASIGNACIÓN DE PERSONAL PROVISIONAL</t>
  </si>
  <si>
    <t>10475337013 - KIMBHERLY YHESSEL SOSA CORDOVA</t>
  </si>
  <si>
    <t>70. SERVICIO DE CONTROL DE CALIDAD DE RESOLUCIONES DE LAS MATERIAS - ITEM 1: RÉGIMEN DISCIPLINARIO Y ACCESO AL SERVICIO CIVIL</t>
  </si>
  <si>
    <t>71. SERVICIO DE SISTEMATIZACIÓN, REGISTRO Y ACTUALIZACIÓN DE MATRICES DE INFORMACIÓN GENERADA POR LAS ACTIVIDADES</t>
  </si>
  <si>
    <t>ESTEBAN IBARRA ALEXANDRA TATIANA</t>
  </si>
  <si>
    <t>72. CONTRATACIÓN DEL “SERVICIO ESPECIALIZADO EN CIBERSEGURIDAD PARA LA AUTORIDAD NACIONAL DEL SERVI</t>
  </si>
  <si>
    <t>10432118873 - VARGAS CUBAS ELVIS</t>
  </si>
  <si>
    <t>73. SERVICIO LEGAL ESPECIALIZADO EN GESTIÓN PÚBLICA PARA LA OFICINA GENERAL DE ADMINISTRACIÓN Y FIN</t>
  </si>
  <si>
    <t xml:space="preserve"> 10181424473 - MUEDAS MUNIVE MARIBEL</t>
  </si>
  <si>
    <t>74. SERVICIO DE REVISIÓN DE MANUALES DE PERFILES DE PUESTOS Y ASISTENCIA TÉCNICA EN HERRAMIENTAS DE</t>
  </si>
  <si>
    <t>10732462461 - COLLADO MORAN GERSON WILBHER</t>
  </si>
  <si>
    <t>75. SERVICIO DE CAPACITACIÓN Y ASISTENCIA TÉCNICA RESPECTO DEL CUADRO DE ASIGNACIÓN DE PERSONAL PROVISIONAL A ENTIDADES PÚBLICAS DE NIVELES DE GOBIERNO REGIONAL Y LOCAL DE LAS REGIONES CAJAMARCA Y JUNÍN.</t>
  </si>
  <si>
    <t>10736823832 - CHAVEZ CERNA STEPHANY MILAGROS</t>
  </si>
  <si>
    <t>76. SERVICIO DE REVISIÓN Y EVALUACIÓN DE PROPUESTAS DE CUADRO DE ASIGNACIÓN DE PERSONAL PROVISIONAL DE ENTIDADES PÚBLICAS DE NIVELES DE GOBIERNO REGIONAL Y LOCAL DE LAS REGIONES CAJAMARCA, JUNÍN, LA LIBERTAD, LAMBAYEQUE, LORETO, PIURA y SAN MARTÍN</t>
  </si>
  <si>
    <t>10482927152 - PAZ JAUREGUI AMBAR STEFANIA</t>
  </si>
  <si>
    <t>77. CCP:112: SERVICIO DE REVISIÓN Y EVALUACIÓN DE PROPUESTAS DE CUADRO DE ASIGNACIÓN DE PERSONAL PROVISIONAL DE ENTIDADES PÚBLICAS DE NIVELES DE GOBIERNO REGIONAL Y LOCAL DE LAS REGIONES APURÍMAC, ÁNCASH, AREQUIPA, AYACUCHO, CUSCO, LIMA Y PUNO</t>
  </si>
  <si>
    <t>78. SERVICIO DE CAPACITACIÓN Y ASISTENCIA TÉCNICA RESPECTO DEL CUADRO DE ASIGNACIÓN DE PERSONAL PRO</t>
  </si>
  <si>
    <t>10467886466 - CALLAMPI CHUCHON GIANINA ZULEIKA_x000D_</t>
  </si>
  <si>
    <t>79. SERVICIO DE INVENTARIO FÍSICO DE BIENES PATRIMONIALES DE LA AUTORIDAD NACIONAL DEL SERVICIO CIV</t>
  </si>
  <si>
    <t>FBG INVERSIONES Y SERVICIOS GENERALES S.A.C.</t>
  </si>
  <si>
    <t>80. CONTRATACIÓN DE SERVICIO ESPECIALIZADO EN CONTRATACIONES Y GESTIÓN.ADMINISTRATIVA PARA LA OFIC</t>
  </si>
  <si>
    <t>81. PUBLICACIONES OFICIALES EN EL DIARIO EL PERUANO (REFERENCIA OS 710-2021)</t>
  </si>
  <si>
    <t>82. SERVICIO DE REGISTRO DE ATENCIONES DE CASOS DE HOSTIGAMIENTO SEXUAL DEL PERIODO 2019 A ENERO 20</t>
  </si>
  <si>
    <t>10401959934 - CANGAHUALA ORTIZ FLOR ELENA</t>
  </si>
  <si>
    <t>83. SERVICIO DE ELABORACIÓN DEL PLAN DE FORTALECIMIENTO PARA LAS OFICINAS DE RECURSOS HUMANOS Y ACT</t>
  </si>
  <si>
    <t>84. CONTRATAR LOS SERVICIOS DE UN PROFESIONAL ESPECIALIZADO EN CONTROL GUBERNAMENTAL CON LA FINALID</t>
  </si>
  <si>
    <t>10257937998 - LAVALLE GIANNONI CARLOS ALBERTO</t>
  </si>
  <si>
    <t>85. SERVICIO DE ATENCIÓN DE CONSULTAS TÉCNICAS LEGALES, Y ELABORACIÓN Y/O REVISIÓN DE PROPUESTAS LE</t>
  </si>
  <si>
    <t>GOMEZ APAC VICENTE PAUL</t>
  </si>
  <si>
    <t>27/01/2022</t>
  </si>
  <si>
    <t>86. SERVICIO IMPLEMENTACIÓN DEL SERVICIO 1.1.8 ESTABLECIDO EN LA PNIG Y ACTIVIDADES EN EL MARCO DEL</t>
  </si>
  <si>
    <t>10721036796 - SANCHEZ YARINGAÑO GIANNINA MARIA</t>
  </si>
  <si>
    <t>87. Contratar los servicios de una compañía de seguros que brinde las coberturas a través de la pól</t>
  </si>
  <si>
    <t>20523470761 - SANITAS PERU S.A. - EPS</t>
  </si>
  <si>
    <t>88. CONTRATACIÓN DEL SERVICIO DE PLANES DE INTERNET MÓVIL PARA LA EJECUCIÓN DE TRABAJO REMOTO DEL P</t>
  </si>
  <si>
    <t>89. CONTRATACION DEL “SERVICIO DE TESTING Y PREVENCIÓN DE FALLOS DEL SISTEMA DE GESTIÓN DOCUMENTAL,</t>
  </si>
  <si>
    <t>10408192345 - NORABUENA CASIMIRO LECTOR ANTONINO</t>
  </si>
  <si>
    <t>90. CONTRATACION DEL “SERVICIO DE PRUEBAS, ASEGURAMIENTO DE CALIDAD Y ACOMPAÑAMIENTO DEL PLAN PILOT</t>
  </si>
  <si>
    <t>10415007952 - NOLAZCO RIVAS GUSTAVO ADOLFO</t>
  </si>
  <si>
    <t>91. CONTRATACION DEL “SERVICIO DE VERIFICACIÓN Y CONTROL DE CALIDAD DEL SISTEMA SISCA Y NUEVO TALEN</t>
  </si>
  <si>
    <t>10434824163 - JORGE LUIS CHIQUINTA ESPINOZA</t>
  </si>
  <si>
    <t>92. CONTRATACION DE SERVICIO DE FABRICA DE SOFTWARE PARA EL DESARROLLO DE APLICATIVOS DE LA AUTORIDAD NACIONAL DEL SERVICIO CIVIL</t>
  </si>
  <si>
    <t>93. SERVICIO DE CUSTODIA DE MICROFORMAS DE LA LPMD DEL TSC</t>
  </si>
  <si>
    <t>94. SERVICIO DE SOPORTE TECNICO ESPECIALIZADO PARA LA CONFIGURACIÓN DE ACCESOS Y CREDENCIALES EN LO</t>
  </si>
  <si>
    <t>95. CONTRATACIÓN DE SERVICIO DE TELEFONIA MOVIL PARA LA AUTORIDAD NACIONAL DEL SERVICIO CIVIL – SERVIR</t>
  </si>
  <si>
    <t>96. CONTRATO N°092-2021-SERVIR-GG-OGAF (CONTRATACION DEL SERVICIO ESPECIALIZADO PARA LA ATENCION DE</t>
  </si>
  <si>
    <t>10709872392 - ALFARO LOAYZA CLAUDIA ROSARIO</t>
  </si>
  <si>
    <t>97. SERVICIO ESPECIALIZADO PARA LA ATENCION DE REQUERIMIENTOS DE BIENES Y/O SERVICIOS MENORES O IG</t>
  </si>
  <si>
    <t>10725122387 - PORTUGAL AREVALO VANESSA STEPHANIE</t>
  </si>
  <si>
    <t>98. SERVICIO PROFESIONAL ESPECIALIZADO EN LA CADENA DE ABASTECIMIENTO DEL ESTADO PARA LA SUBJEFATUR</t>
  </si>
  <si>
    <t>10436730344 - PALOMINO CAPCHA NATALY</t>
  </si>
  <si>
    <t>99. SERVICIO ESPECIALIZADO PARA EL MONITOREO DEL GASTO EN LA PLANIFICACION Y PROGRAMACION DE COMPRA</t>
  </si>
  <si>
    <t>100. CONTRATACIÓN DE UN ABOGADO CON CONOCIMIENTO DE LA NORMATIVA DE CONTRATACION PÚBLICA PARAEL AREA</t>
  </si>
  <si>
    <t>10466445661 - PEREZ ORTEGA SARA STEFANY ISABELA</t>
  </si>
  <si>
    <t xml:space="preserve">101. SERVICIO ESPECIALIZADO PARA LA ATENCIÓN DE SOLICITUDES Y/O REQUERIMIENTOS DE.INFORMACIÓN PARA </t>
  </si>
  <si>
    <t>10440192292 - SALINAS MUNDO HUGO FERNANDO</t>
  </si>
  <si>
    <t>102. SERVICIO DE VOZ A TRAVÉS DE ENLACE TRONCAL PARA SERVIR</t>
  </si>
  <si>
    <t>103. CONTRATACIÓN DE UN PROFESIONAL ESPECIALIZADO EN CONTRATACIONES CON EL ESTADO COMO APOYO PARA LA</t>
  </si>
  <si>
    <t>104. SERVICIO PROFESIONAL ESPECIALIZADO EN DERECHO ADMINISTRATIVO PARA LA SUBJEFATURA DE ABASTECIMIE</t>
  </si>
  <si>
    <t>10700965321 - ZENOZAIN GONZALES JOYCE ROSARIO</t>
  </si>
  <si>
    <t>105. SERVICIO ESPECIALIZADO LEGAL EN MATERIA DE RECURSOS HUMANOS PARA LA OFICINA DE RECURSOS HUMANOS</t>
  </si>
  <si>
    <t>106. SERVICIO ESPECIALIZADO PARA CONTROL DE CALIDAD DE LAS ETAPAS CORRESPONDIENTES A LOS PROCESOS DE</t>
  </si>
  <si>
    <t xml:space="preserve">107. SERVICIO DE MONITOREO DE NOTICIAS EN LOS MEDIOS DE COMUNICACIÓN </t>
  </si>
  <si>
    <t>07/02/2022</t>
  </si>
  <si>
    <t>108. SERVICIO ESPECIALIZADO PARA EL ESTUDIO DE LA NECESIDAD DE IMPLEMENTAR NORMAS REGLAMENTARIAS SOB</t>
  </si>
  <si>
    <t>10400359399 - MESINAS MONTERO JORGE MANUEL</t>
  </si>
  <si>
    <t>109. SERVICIO ESPECIALIZADO PARA EL DESARROLLO DE PROYECTOS O ACTIVIDADES DE COOPERACIÓN TÉCNICA INT</t>
  </si>
  <si>
    <t>10069960869 - SAMAME ESPINO MARIO RAUL</t>
  </si>
  <si>
    <t>110. CONTRATAR LOS SERVICIOS DE UN PROFESIONAL EN DERECHO ADMINISTRATIVO, SISTEMAS ADMINISTRATIVOS</t>
  </si>
  <si>
    <t>10452689168 - POMASONCCO VILLEGAS ELIZABETH</t>
  </si>
  <si>
    <t>111. RENOVACIÓN DE SERVICIOS PARA LOS EQUIPOS DE LA INFRAESTRUCTURA TECNOLOGICA DE SERVIR Y PARA EL SISTEMA DE SEGURIDAD ANTI-DENEGACIÓN DE SERVICIOS EN LA NUBE DE LA MARCA IMPERVA O EQUIVALENTE</t>
  </si>
  <si>
    <t>08/02/2022</t>
  </si>
  <si>
    <t>112. CONTRATACIÓN DE SERVICIO DE MANTENIMIENTO PREVENTIVO -  CORRECTIVO PARA EQUIPAMIENTO TECNOLÓGICO DELL O EQUIVALENTE</t>
  </si>
  <si>
    <t>10/02/2022</t>
  </si>
  <si>
    <t>113. CONTRATACIÓN DEL SERVICIO DE ASISTENCIA TÉCNICA PARA LA PROPUESTA DE IMPLEMENTACIÓN DE CAPACITA</t>
  </si>
  <si>
    <t>10460429671 - MONCADA CARLOS YESENIA MILAGROS</t>
  </si>
  <si>
    <t xml:space="preserve">114. SERVICIO DE FEDATACIÓN INFORMATICA PARA LA LINEA DE PRODUCCIÓN DE MICROFORMAS DIGITALES (LPMD) IMPLEMENTADA Y CERTIFICADA EN EL ARCHIVO CENTRAL DE SERVIR </t>
  </si>
  <si>
    <t>14/02/2022</t>
  </si>
  <si>
    <t>115. SERVICIO ESPECIALIZADO PARA PROPONER EL MODELO PARA EL MONITOREO DE LOS PROCESOS DE.INCORPORAC</t>
  </si>
  <si>
    <t>10454737411 - ALEGRIA ALEGRIA ROSA HERMINIA</t>
  </si>
  <si>
    <t>116. SERVICIO DE MANTENIMIENTO Y AFINAMIENTO A LA SOLUCIÓN PARA LA GESTIÓN DE PISTAS DE AUDITORÍA DE</t>
  </si>
  <si>
    <t>117. SERVICIO DE APOYO LEGAL EN LA RESOLUCIÓN DE RECURSOS DE APELACIÓN: SERVICIO DE EVALUACIÓN DE EXPEDIENTES Y_x000D_
PROYECCIÓN DE RESOLUCIONES REFERIDOS A LA MATERIA DE REGIMEN DISICPLINARIO - DESTITUCIONES (DECRETO LEGISLATIVO N° 276)</t>
  </si>
  <si>
    <t>15/02/2022</t>
  </si>
  <si>
    <t>118. CONTRATACIÓN DEL SERVICIO PARA SISTEMATIZACIÓN DE LA INFORMACIÓN DE LOS PRESTATARIOS Y GENERACI</t>
  </si>
  <si>
    <t>10700965321 - ZEVALLOS ROJAS RAUL</t>
  </si>
  <si>
    <t>119. CONTRATACIÓN DEL SERVICIO DE EVALUACIÓN DE EXPEDIENTES Y PROYECCIÓN DE RESOLUCIONES REFERIDOS A</t>
  </si>
  <si>
    <t>120. CONTRATACIÓN DEL SERVICIO DE EVALUACIÓN DE EXPEDIENTES Y PROYECCIÓN DE RESOLUCIONES REFERIDOS A</t>
  </si>
  <si>
    <t xml:space="preserve">121. SERVICIO ESPECIALIZADO PARA EL DIAGNÓSTICO Y ESTRATEGIAS PARA IMPULSAR LA REFORMA DEL SERVICIO </t>
  </si>
  <si>
    <t>10444328792 - SAMANAMUD PINEDO KATIA LEONOR</t>
  </si>
  <si>
    <t>18/02/2022</t>
  </si>
  <si>
    <t>122. CONTRATACIÓN DE SERVICIO DE GESTIÓN Y ASISTENCIA TÉCNICA PARA LA GERENCIA DE DESARROLLO DE LA GERENCIA PUBLICA</t>
  </si>
  <si>
    <t>10424434570 - CHAVEZ LUDEÑA KELLY JOHANNA</t>
  </si>
  <si>
    <t>123. CONTRATAR LOS SERVICIOS DE UN ESTABLECIMIENTO DE SALUD Y/O LABORATORIO ESPECIALIZADO EN LA TOMA</t>
  </si>
  <si>
    <t>20602250807 - SAMA OCUPACIONAL E.I.R.L.</t>
  </si>
  <si>
    <t>22/02/2022</t>
  </si>
  <si>
    <t>124. CONTRATACIÓN DEL SERVICIO DE ASISTENCIA TÉCNICA PARA LA IMPLEMENTACIÓN DE LA GESTIÓN DE LA CAPA</t>
  </si>
  <si>
    <t>10430215553 - LAOS SILVA LESLIE KIMBERLY</t>
  </si>
  <si>
    <t>125. INCREMENTAR LOS NIVELES DE EFICIENCIA EN EL MARCO DEL CUMPLIMIENTO DE LA FUNCIÓN DE APOYO QUE L</t>
  </si>
  <si>
    <t>126. CONTRATACIÓN DEL “SERVICIO DE MIGRACION DE LA PLATAFORMA DE VIRTUALIZACION RED HAT VIRTUALIZATI</t>
  </si>
  <si>
    <t>10438826420 - VIDAL ALEGRIA ALBERTO</t>
  </si>
  <si>
    <t>127. CONTRATACIÓN DEL SERVICIO DE EVALUACIÓN DE EXPEDIENTES Y PROYECCIÓN DE RESOLUCIONES REFERIDOS A</t>
  </si>
  <si>
    <t>128. CONTRATACION DEL SERVICIO DE LOS SEGUROS MULTIRIESGO, COMPRENSIVA 3D, RESPONSABILIDAD CIVIL Y VEHICULOS DE LA AUTORIDAD NACIONAL DEL SERVICIO CIVIL</t>
  </si>
  <si>
    <t>129. CONTRATACIÓN DE SERVICIO ESPECIALIZADO EN MATERIA LEGAL PARA LA GERENCIA DE DESARROLLO DE LA GERENCIA PUBLICA</t>
  </si>
  <si>
    <t>10428981761 - PORTOCARRERO VARGAS LEIDY</t>
  </si>
  <si>
    <t>25/02/2022</t>
  </si>
  <si>
    <t>130. SERVICIO DE CAPACITACIÓN Y ASISTENCIA TÉCNICA RESPECTO DEL CUADRO DE ASIGNACIÓN DE PERSONAL PRO</t>
  </si>
  <si>
    <t>IMAN GUEVARA HEYSEL VERONICA</t>
  </si>
  <si>
    <t>02/03/2022</t>
  </si>
  <si>
    <t xml:space="preserve">131. SERVICIO DOCENTE PARA EL CURSO “GESTIÓN POR PROCESOS PARA LA ADMINISTRACIÓN PÚBLICA” – G1, G2,G3, G4, G5, G6. </t>
  </si>
  <si>
    <t>GOMEZ AQUINO CARLOS ANTONIO</t>
  </si>
  <si>
    <t>132. CONTAR CON UNA ESTRATEGIA DE RELACIONAMIENTO Y DE COMUNICACIONES CON LOS GOBIERNOS REGIONALES Q</t>
  </si>
  <si>
    <t>10061430038 - CASTILLO CUADRA IVAN ARMANDO</t>
  </si>
  <si>
    <t>08/03/2022</t>
  </si>
  <si>
    <t xml:space="preserve">133. SERVICIO DE ASISTENCIA TÉCNICA PARA EJECUCIÓN DE TALLERES Y/O  EVENTOS VIRTUALES Y ELABORACIÓN </t>
  </si>
  <si>
    <t>10435638631 - MAGUIÑA MELENDEZ MARIELA RENE</t>
  </si>
  <si>
    <t>11/03/2022</t>
  </si>
  <si>
    <t>134. SERVICIO ESPECIALIZADO PARA PROPONER LA MEJORA DE LOS PROCESOS DE ASIGNACIÓN DE UN GERENTE PÚBL</t>
  </si>
  <si>
    <t>135. SERVICIO DE DIAGRAMACIÓN DE CONTENIDOS ACADÉMICOS PARA CINCO (5) CURSOS DE CAPACITACIÓN EN MODA</t>
  </si>
  <si>
    <t>10439306187 - LOPEZ HIPKAM ANDY ROGER</t>
  </si>
  <si>
    <t>136. CONTRATAR EL SERVICIO DE UN ABOGADO A ELECCIÓN DEL EX GERENTE PÚBLICO, PARA QUE LE BRINDE LA DEFENSA LEGAL</t>
  </si>
  <si>
    <t>10081952448 - MENDOZA ANGULO GUILLERMO SATURNINO</t>
  </si>
  <si>
    <t>137. SERVICIO ESPECIALIZADO PARA EL DIAGNÓSTICO DE BRECHAS Y BARRERAS DE GÉNERO EN EL SEGMENTO DIREC</t>
  </si>
  <si>
    <t>10102834998 - VEGA TORRES ZADITH DEL CARMEN</t>
  </si>
  <si>
    <t>22/03/2022</t>
  </si>
  <si>
    <t xml:space="preserve">138. SERVICIO ESPECIALIZADO EN ASESORÍA Y/O ASISTENCIA TÉCNICO LEGAL EN LAS ACCIONES DE SUPERVISIÓN Y FISCALIZACIÓN, Y DEL REGISTRO NACIONAL DE SANCIONES DE SERVIDORES CIVILES; EN EL MARCO DEL CUMPLIMIENTO DE LAS NORMAS Y POLÍTICAS </t>
  </si>
  <si>
    <t>GIRON RIOJA DANA VICTORIA</t>
  </si>
  <si>
    <t>139. SERVICIO ESPECIALIZADO PARA PROPONER LINEAMIENTOS ESTRATÉGICOS PARA IMPULSAR LA MEJORA DE LA GESTIÓN DEL SEGMENTO DIRECTIVO</t>
  </si>
  <si>
    <t>10069960869 - SANCHEZ ZAMBRANO MARIA ELENA</t>
  </si>
  <si>
    <t>140. CONTRATACIÓN DEL SERVICIO DE MENSAJERÍA A NIVEL LOCAL Y NACIONAL</t>
  </si>
  <si>
    <t>24/03/2022</t>
  </si>
  <si>
    <t>141. SERVICIO ESPECIALIZADO PARA BRINDAR ASISTENCIA TÉCNICA EN TEMAS VINCULADOS A LA IMPLEMENTACIÓN DE PROCESOS Y HERRAMIENTAS DEL SISTEMA ADMINISTRATIVO DE GESTIÓN DE RECURSOS HUMANOS Y ELABORAR Y/O REVISAR CONTENIDOS A DIFUNDIR E</t>
  </si>
  <si>
    <t>25/03/2022</t>
  </si>
  <si>
    <t>142. SERVICIO DE MONITOREO Y PROCESAMIENTO DE INFORMACIÓN  PARA LOS CURSOS, Y/O TALLERES, Y/O CONFER</t>
  </si>
  <si>
    <t>10482311259 - CASTRO PARI VICTOR LEONARDO</t>
  </si>
  <si>
    <t>29/03/2022</t>
  </si>
  <si>
    <t>143. CONTRATAR EL SERVICIO DE UN ABOGADO A ELECCIÓN DEL EX GERENTE PÚBLICO, PARA QUE LE BRINDE LA DEFENSA LEGAL</t>
  </si>
  <si>
    <t>10404526541 - ORELLANA CHIPANA LORENA MARIA</t>
  </si>
  <si>
    <t>144. CONTRATAR EL SERVICIO DE UN ABOGADO A ELECCIÓN DEL EX GERENTE PÚBLICO, PARA QUE LE BRINDE LA DEFENSA LEGAL</t>
  </si>
  <si>
    <t>145. CONTRATACIÓN DE UN SERVICIO ESPECIALIZADO PARA LA IMPLEMENTACIÓN DE UN MECANISMO DE SEGUIMIENTO</t>
  </si>
  <si>
    <t>31/03/2022</t>
  </si>
  <si>
    <t>146. SERVICIO ESPECIALIZADO PARA LA ELABORACION DE DOCUMENTOS BAJO LA LEY DE CONTRATACIONES Y MONITO</t>
  </si>
  <si>
    <t>147. SERVICIO PROFESIONAL DE DOCENCIA PARA EL DESARROLLO DEL CURSO DE CAPACITACIÓN "DENUNCIA, INVESTIGACIÓN Y SANCIÓN DEL HOSTIGAMIENTO SEXUAL LABORAL EN LAS ENTIDADES PÚBLICAS"</t>
  </si>
  <si>
    <t>HILARIO MELGAREJO ANA VICTORIA</t>
  </si>
  <si>
    <t>148. SERVICIO ESPECIALIZADO LEGAL PARA LA SUBJEFATURA DE ABASTECIMIENTO DE.LA AUTORIDAD NACIONAL DE</t>
  </si>
  <si>
    <t>149. CONTRATACION DE UN SERVICIO ESPECIALIZADO EN MONITOREO Y CONTROL DE LA PROGRAMACION DE LAS CONT</t>
  </si>
  <si>
    <t>150. SERVICIO DE EVALUACIÓN DE ESTUDIO DE PRE- INVERSIÓN</t>
  </si>
  <si>
    <t>10441935981 - VALER VILLEGAS PATRICIA VERONICA</t>
  </si>
  <si>
    <t>07/04/2022</t>
  </si>
  <si>
    <t>151. SERVICIO DE ASISTENCIA TÉCNICA A LAS SEDES CENTRALES DE LOS MINISTERIOS, ORGANISMOS PÚBLICOS REGULADORES Y ORGANISMO TÉCNICOS ESPECIALIZADOS PARA LA IMPLEMENTACIÓN DEL SUBSISTEMA DE GESTIÓN DEL RENDIMIENTO EN EL CICLO 2022</t>
  </si>
  <si>
    <t>EZRATTY VELA MARIA TERESA</t>
  </si>
  <si>
    <t xml:space="preserve">152. CCP 460: SERVICIO ESPECIALIZADO EN CONTRATACIONES MENORES Y MAYORES A 8 UIT Y MONITOREO DEL PRESUPUESTO </t>
  </si>
  <si>
    <t>08/04/2022</t>
  </si>
  <si>
    <t>153. CCP 463-2022: SERVICIO DE ASISTENCIA TÉCNICA A LOS ORGANISMOS PÚBLICOS EJECUTORES, ORGANISMOS CONSTITUCIONALMENTE AUTÓNOMOS Y SEDES CENTRALES DE LOS GOBIERNOS REGIONALES PARA LA IMPLEMENTACIÓN DEL SUBSISTEMA DE GESTIÓN DEL RENDIMIENTO EN EL</t>
  </si>
  <si>
    <t>10403315791 - VALLE TEMOCHE ROGGER MANFREDY</t>
  </si>
  <si>
    <t xml:space="preserve">154. CCP 464: SERVICIO LEGAL EN GESTIÓN PÚBLICA Y CONTRATACIONES PARA LA OFICINA GENERAL DE ADMINISTRACIÓN Y </t>
  </si>
  <si>
    <t>10181424473 - MUEDAS MUNIVE MARIBEL</t>
  </si>
  <si>
    <t>155. CONTRATACIÓN DEL “SERVICIO CON EQUIPOS MULTIFUNCIONALES DE IMPRESIONES PARA LAS.SEDES DE SERVI</t>
  </si>
  <si>
    <t>12/04/2022</t>
  </si>
  <si>
    <t>156. CONTRATACIÓN DEL SERVICIO PARA LA MANTENIMIENTO Y AMPLIACIÓN DEL ALCANCE DEL SISTEMA DE GESTIÓN DE S</t>
  </si>
  <si>
    <t>157. SERVICIO DE ELABORACIÓN DE OFICIOS DE INICIO DE SUPERVISIÓN PARA ENTIDADES PÚBLICAS DE.LOS TRE</t>
  </si>
  <si>
    <t>10726200012 - ANGELES SAENZ CRISTINA MARIA</t>
  </si>
  <si>
    <t>13/04/2022</t>
  </si>
  <si>
    <t>158. Servicio de revisión y verificación de los procesos del Programa Piloto de Crédito-Beca "Reto E</t>
  </si>
  <si>
    <t xml:space="preserve">10095513323 - CULQUI OBLITAS LUIS ENRIQUE </t>
  </si>
  <si>
    <t>18/04/2022</t>
  </si>
  <si>
    <t>159. CONTRATACIÓN DEL SERVICIO DE CONTROL DE CALIDAD DE RESOLUCIONES DE LAS MATERIAS: TERMINACIÓN DE LA RELACIÓN DE TRABAJO Y EVALUACIÓN Y PROGRESIÓN EN LA CARRERA</t>
  </si>
  <si>
    <t>160. CONTRATACIÓN DEL “SERVICIO PARA LA IMPLEMENTACIÓN DEL PROTOCOLO IPv6 EN LA INFRAESTRUCTURA TECN</t>
  </si>
  <si>
    <t>20603047266 - SYSTEMS INTEGRATION &amp; DIGITAL TRANSFORMATION SERVICES SAC - IDTSA SAC</t>
  </si>
  <si>
    <t>161. SERVICIO DE EVALUACIÓN DE EXPEDIENTES DE SUPERVISIÓN DEL AÑO 2021 Y 2022 RELACIONADOS AL SUBSISTEMA DE GESTIÓN DEL EMPLEO RESPECTO DEL PROCESO DE ADMINISTRACIÓN DE PERSONAS: DESVINCULACIÓN Y SUBSISTEMA DE GESTIÓN DE RELACIONES HUM</t>
  </si>
  <si>
    <t>10452658335 - SU GRIMALDO LUCIANA DEL ROSARIO</t>
  </si>
  <si>
    <t>162. SERVICIO DE EVALUACIÓN DE EXPEDIENTES DE SUPERVISIÓN DEL AÑO 2021 Y 2022 RELACIONADOS AL SUBSISTEMA DE GESTIÓN DEL EMPLEO RESPECTO DE LOS PROCESOS DE ADMINISTRACION DE PERSONAS: ADMINISTRACIÓN DE LEGAJOS, CONTROL DE ASISTENCIA, DE</t>
  </si>
  <si>
    <t>10425145083 - LOAYZA ZENTENO ERICK JESUS</t>
  </si>
  <si>
    <t>163. SERVICIO DE EVALUACIÓN DEL ESTADO DE IMPLEMENTACIÓN DE RECOMENDACIONES Y/O MEDIDAS.CORRECTIVAS</t>
  </si>
  <si>
    <t>10415429351 - VILCHEZ ARISMENDI JOHN</t>
  </si>
  <si>
    <t>26/04/2022</t>
  </si>
  <si>
    <t>164. CONTRATACIÓN DEL SERVICIO DE EVALUACION DE EXPEDIENTES Y PROYECCION DE RESOLUCIONES REFERIDOS A</t>
  </si>
  <si>
    <t>165. SERVICIO DE ASISTENCIA TÉCNICA PARA LA DETERMINACIÓN DE DOTACIÓN DE PERSONAL A ENTIDADES PÚBLICAS DEL SECTOR VIVIENDA, CONSTRUCCIÓN Y SANEAMIENTO O DE DESARROLLO E INCLUSIÓN SOCIAL</t>
  </si>
  <si>
    <t>166. SERVICIO DE ASISTENCIA TÉCNICA PARA LA DETERMINACIÓN DE DOTACIÓN DE PERSONAL A ENTIDADES PÚBLICAS DEL SECTOR EDUCACIÓN O INTERIOR</t>
  </si>
  <si>
    <t>167. Contratar los servicios de un profesional especializado en control gubernamental con la finalid</t>
  </si>
  <si>
    <t>04/05/2022</t>
  </si>
  <si>
    <t>168. SERVICIO ESPECIALIZADO EN LAS ACTIVIDADES DE IMPLEMENTACIÓN DEL PROCESO DE TRÁNSITO DE LOS SER</t>
  </si>
  <si>
    <t>05/05/2022</t>
  </si>
  <si>
    <t>169. SERVICIO LEGAL ESPECIALIZADO EN TEMAS DEL SISTEMA ADMINISTRATIVO DE GESTIÓN DE RECURSOS HUMANO</t>
  </si>
  <si>
    <t>170. SERVICIO DE PRIORIZACIÓN DE MATERIAS DE CAPACITACIÓN PARA EL FORTALECIMIENTO DEL SERVICIO CIVIL</t>
  </si>
  <si>
    <t xml:space="preserve">171. CONTRATACIÓN DEL “SERVICIO DE MANTENIMIENTO DE HERRAMIENTAS TECNOLÓGICAS DE LOS EQUIPOS DE LOS </t>
  </si>
  <si>
    <t>10447403175 - MARTIN SEVILLANO WILDER</t>
  </si>
  <si>
    <t>172. CONTRATACIÓN DEL “SERVICIO DE MANTENIMIENTO DE HERRAMIENTAS TECNOLÓGICAS DE LOS EQUIPOS INFORMÁ</t>
  </si>
  <si>
    <t>10430058954 - DAZA RUIZ JOSE MANUEL</t>
  </si>
  <si>
    <t>173. CONTRATACIÓN DEL “SERVICIO DE MANTENIMIENTO DE LA INFRAESTRUCTURA Y PLATAFORMAS TECNOLÓGICAS QU</t>
  </si>
  <si>
    <t>174. CONTRATACIÓN DEL SERVICIO DE MANTENIMIENTO DE LA ARQUITECTURA TECNOLÓGICA QUE SOPORTA LOS SISTE</t>
  </si>
  <si>
    <t>10452189441 - PRESA PRESA OSWALDO MANUEL</t>
  </si>
  <si>
    <t xml:space="preserve">175. CONTRATACIÓN DEL SERVICIO DE ASISTENCIA Y COORDINACION LEGAL PARA LA GERENCIA DE DESARROLLO DE </t>
  </si>
  <si>
    <t>09/05/2022</t>
  </si>
  <si>
    <t>176. CONTRATACIÓN DEL SERVICIO DE MANTENIMIENTO DE LOS EQUIPOS DE PROCESAMIENTO DE DATOS, SISTEMAS DE ALMACENAMIENTO Y COPIAS DE RESPALDO DE SERVIR</t>
  </si>
  <si>
    <t>177. CONTRATACIÓN DEL SERVICIO DE MANTENIMIENTO DE LA INFRAESTRUCTURA DE COMUNICACIONES Y SEGURIDAD INFORMATICA DE SERVIR</t>
  </si>
  <si>
    <t>178. CONTRATACIÓN DEL SERVICIO DE MANTENIMIENTO A LA ARQUITECTURA TECNOLOGICA DE LOS EQUIPOS DE SERVIR</t>
  </si>
  <si>
    <t>10400359399 - MECA QUINTO JOJAYRA ARMANDINA</t>
  </si>
  <si>
    <t xml:space="preserve">179. CONTRATACION DE UN SERVICIO ESPECIALIZADO PARA EL ANALISIS DEL SEGUIMIENTO Y CONTROL DEL GASTO </t>
  </si>
  <si>
    <t>11/05/2022</t>
  </si>
  <si>
    <t>180. CONTRATACIÓN DEL SERVICIO DE MANTENIMIENTO Y OPTIMIZACIÓN DE LA SOLUCIÓN DE ALTA DISPONIBILIDAD DE LA INFRAESTRUCTURA DE SERVIR</t>
  </si>
  <si>
    <t>181. SERVICIO DE SOPORTE TÉCNICO AL SISTEMA AIP, SGD Y CASILLA ELECTRÓNICA PARA ADECUARLOS A LAS NORMAS DE TRANSPARENCIA</t>
  </si>
  <si>
    <t>HUARANCCA ÑAUPARI YONNY</t>
  </si>
  <si>
    <t>16/05/2022</t>
  </si>
  <si>
    <t>20601977266 - JMO CONSULTORIA E IMPLEMENTACION DE SISTEMAS S.A.C.</t>
  </si>
  <si>
    <t>183. SERVICIO PARA LA GESTIÓN DE LOS PROYECTOS TECNOLÓGICOS DE SERVIR PAD, SISCA, COORDINACIÓN DEL SISTEMA DE DIAGNÓSTICO Y PUESTA EN FUNCIONAMIENTO DEL SISTEMA RFID</t>
  </si>
  <si>
    <t>18/05/2022</t>
  </si>
  <si>
    <t>184. SERVICIO DE SEGUIMIENTO Y GESTIÓN DEL PROYECTO DE GDR, INTEGRACIÓN DE MESA DE PARTES CON LA LPMD, CÓDIGO DE VERIFICACIÓN Y SEGUIMIENTO DE MANTENIMIENTOS A APLICATIVOS</t>
  </si>
  <si>
    <t>185. SERVICIO PARA LA ATENCIÓN DE LA GESTIÓN DE PROYECTOS Y FORTALECIMIENTO DEL SISTEMA DE GESTIÓN ACADÉMICA, CONSULTA DE INFORMES CECI Y SEGUIMIENTO DE MANTENIMIENTOS EVOLUTIVOS</t>
  </si>
  <si>
    <t>186. CONTRATACION DEL “SERVICIO DE DESARROLLO E IMPLEMENTACION DE NUEVAS FUNCIONALIDADES PARA EL SIS</t>
  </si>
  <si>
    <t>10106280229 - ZELA LEDESMA YOLANDA</t>
  </si>
  <si>
    <t>19/05/2022</t>
  </si>
  <si>
    <t>187. CONTRATACIÓN COMPLEMENTARIA AL CONTRATO N° 012-2021-SERVIR/GG-OGAF POR EL "SERVICIO DE CORREO ELECTRÓNICO EN LA NUBE PARA LA AUTORIDAD NACIONAL DEL SERVICIO CIVIL"</t>
  </si>
  <si>
    <t>20/05/2022</t>
  </si>
  <si>
    <t xml:space="preserve">188. SERVICIO ESPECIALIZADO DE SOPORTE AUDIOVISUAL Y DE EVENTOS </t>
  </si>
  <si>
    <t>ESPINOZA RODRIGUEZ CHRISTOPHER MARTIN</t>
  </si>
  <si>
    <t>189. CONTRATACIÓN DE UN SERVICIO DE DISEÑO Y DIAGRAMACIÓN DE RECURSOS PARA LA SUBJEFATURA DE COMUNIC</t>
  </si>
  <si>
    <t>10707765041 - JENNIFFER SILVANA ESPINOZA DE LA O</t>
  </si>
  <si>
    <t>24/05/2022</t>
  </si>
  <si>
    <t xml:space="preserve">190. CONTRATACION DEL “SERVICIO DE SOPORTE AL SISTEMA DE GESTIÓN DE LA CAPACITACIÓN DE LA GDCSC, AL </t>
  </si>
  <si>
    <t>191. CONTRATACION DEL “SERVICIO DE TESTING AL SISTEMA DE GESTIÓN DEL RENDIMIENTO Y SISTEMA NUEVO TAL</t>
  </si>
  <si>
    <t>192. CONTRATACION DEL “SERVICIO DE SOPORTE Y ATENCIÓN AL SISTEMA CASILLA ELECTRÓNICA Y SISTEMA DE GE</t>
  </si>
  <si>
    <t>193. CONTRATACION DEL “SERVICIO DE TESTING AL SISTEMA DE GESTIÓN ACADÉMICA DE ENAP, AL SISTEMA DE GE</t>
  </si>
  <si>
    <t>194. CCP 606: CONTRATACIÓN DEL SERVICIO DE EVALUACIÓN DE EXPEDIENTES Y PROYECCIÓN DE RESOLUCIONES REFERIDOS A</t>
  </si>
  <si>
    <t>25/05/2022</t>
  </si>
  <si>
    <t>195. SERVICIO DE IMPLEMENTACIÓN, SEGUIMIENTO Y ANÁLISIS DE INDICADORES DE GESTIÓN Y EJECUCIÓN DE ESTRATEGIA DE SUPERVISIÓN, Y OTRAS ACTIVIDADES DE PLANIFICACIÓN Y PRESUPUESTO</t>
  </si>
  <si>
    <t>26/05/2022</t>
  </si>
  <si>
    <t>196. SERVICIO ESPECIALIZADO PARA LA PROPUESTA DE MECANISMOS DE INCENTIVOS PARA IMPLEMENTAR LAS ESTRATEGIAS PRIORIZADAS PARA FORTALECER EL SERVICIO CIVIL</t>
  </si>
  <si>
    <t>27/05/2022</t>
  </si>
  <si>
    <t>197. CONTRATAR EL SERVICIO DE UN ABOGADO A ELECCIÓN DEL EX GERENTE PÚBLICO, PARA QUE LE BRINDE LA DEFENSA LEGAL</t>
  </si>
  <si>
    <t>HÉCTOR FIDEL ROJAS RODRÍGUEZ</t>
  </si>
  <si>
    <t>198. SERVICIO DE EVALUACIÓN DE EXPEDIENTES DE SUPERVISIÓN DEL AÑO 2021 Y 2022 RELACIONADOS AL SUBSISTEMA DE GESTIÓN DEL EMPLEO RESPECTO DEL PROCESO DE GESTION DE LA INCORPORACION: SELECCIÓN Y VINCULACIÓN, Y OTROS DE PRIORIDAD DE LA GER</t>
  </si>
  <si>
    <t>02/06/2022</t>
  </si>
  <si>
    <t xml:space="preserve">199. SERVICIO DE  REVISIÓN, SEGUIMIENTO, CLASIFICACIÓN Y REDACCIÓN DE DOCUMENTOS REALIZADOS PARA EL </t>
  </si>
  <si>
    <t>10436598501 - QUINTANA TIMANA VERONICA MARIBEL</t>
  </si>
  <si>
    <t>200. SERVICIO DE REVISIÓN Y EVALUACIÓN DE PROPUESTAS DE CUADRO DE ASIGNACIÓN DE PERSONAL PROVISIONAL</t>
  </si>
  <si>
    <t>06/06/2022</t>
  </si>
  <si>
    <t>201. SERVICIO DE REVISIÓN Y EVALUACIÓN DE PROPUESTAS DE CUADRO PARA ASIGNACIÓN DE PERSONAL PROVISION</t>
  </si>
  <si>
    <t>202. SERVICIO DE REVISIÓN Y/O EVALUACIÓN DE MANUALES DE CLASIFICADOR DE CARGOS EN ENTIDADES PÚBLICAS</t>
  </si>
  <si>
    <t>203. SERVICIO DE REVISIÓN Y/O EVALUACIÓN DE MANUALES DE CLASIFICADOR DE CARGOS EN ENTIDADES PÚBLICAS</t>
  </si>
  <si>
    <t>204. SERVICIO DE REVISIÓN Y EVALUACIÓN DE PROPUESTAS DE CUADRO PARA ASIGNACIÓN DE PERSONAL PROVISION</t>
  </si>
  <si>
    <t>10454708127 - BECERRIL MERCADO FIORELLA DEL ROCIO</t>
  </si>
  <si>
    <t>205. SERVICIO DE ASISTENCIA TÉCNICA EN MATERIA DE FORMULACIÓN DE FUNCIONES Y ESTABLECIMIENTO DE REQU</t>
  </si>
  <si>
    <t>206. SERVICIO DE ASISTENCIA TÉCNICA EN MATERIA DE FORMULACIÓN DE FUNCIONES Y ESTABLECIMIENTO DE REQU</t>
  </si>
  <si>
    <t xml:space="preserve">207. SERVICIO DE REVISIÓN EN MATERIA DE FORMULACIÓN DE FUNCIONES Y ESTABLECIMIENTO DE REQUISITOS EN </t>
  </si>
  <si>
    <t>208. SERVICIO DE ASISTENCIA TÉCNICA EN MATERIA DE FORMULACIÓN DE FUNCIONES Y ESTABLECIMIENTO DE REQU</t>
  </si>
  <si>
    <t>209. CONTRATACIÓN DEL “SERVICIO DE IMPRESIÓN, ESCANEO Y FOTOCOPIADO CON EQUIPOS MULTIFUNCIONALES PAR</t>
  </si>
  <si>
    <t xml:space="preserve">210. SERVICIO DE REVISIÓN EN MATERIA DE FORMULACIÓN DE FUNCIONES Y ESTABLECIMIENTO DE REQUISITOS EN </t>
  </si>
  <si>
    <t>211. SERVICIO DE CAPACITACIÓN Y ASISTENCIA TÉCNICA RESPECTO DEL CUADRO DE ASIGNACIÓN DE PERSONAL PRO</t>
  </si>
  <si>
    <t>HUAMAN CRUZ KATTERINEE BRIGHIET</t>
  </si>
  <si>
    <t>212. SERVICIO DE CAPACITACIÓN Y ASISTENCIA TÉCNICA RESPECTO DEL CUADRO DE ASIGNACIÓN DE PERSONAL PRO</t>
  </si>
  <si>
    <t>10730763013 - TRIVEÑO LEON DALIA VALERIA</t>
  </si>
  <si>
    <t>213. SERVICIO DE SISTEMATIZACIÓN DE LOS RESULTADOS DE LA DECIMA CONVOCATORIA Y DEL PROGRAMA PILOTO DE CRÉDITO-BECA “RETO EXCELENCIA”</t>
  </si>
  <si>
    <t>10770868276 - CONDEZO MONGE HEYDY BIBI</t>
  </si>
  <si>
    <t>214. SERVICIO DE ELABORACIÓN DE INFORMES SOBRE ESPACIOS DE MEJORA PARA LA VALORIZACIÓN DE PROPUESTAS</t>
  </si>
  <si>
    <t>08/06/2022</t>
  </si>
  <si>
    <t>215. SERVICIO DE ACTUALIZACIÓN Y/O CREACIÓN DE CARPETAS DIGITALES CON DOCUMENTACIÓN CORRESPONDIENTE A EXPEDIENTES DE SUPERVISIÓN DEL PERIODO 2020- 2021 - 2022</t>
  </si>
  <si>
    <t>10099031676 - REYES SEGURA MARIA DEL ROSARIO</t>
  </si>
  <si>
    <t>10/06/2022</t>
  </si>
  <si>
    <t>216. CONTRATACIÓN DE SERVICIO DE FEDATARIO INFORMATICO PARA LA LINEA DE.PRODUCCIÓN DE MICROFORMAS D</t>
  </si>
  <si>
    <t>15/06/2022</t>
  </si>
  <si>
    <t>217. CONTRATACION DEL SERVICIO DE CONTROL DE CALIDAD DE RESOLUCIONES DE LAS MATERIAS: RÉGIMEN DISCIP</t>
  </si>
  <si>
    <t>218. Servicio para la verificación de datos (screening) y evaluación crediticia de postulantes y ava</t>
  </si>
  <si>
    <t>20606383364 - CIVIL IMPORT E.R.I.L.</t>
  </si>
  <si>
    <t>219. SUSCRIPCIÓN A PLATAFORMA PARA CONFERENCIAS Y SEMINARIOS MASIVOS EN LÍNEA PARA LA ESCUELA NACION</t>
  </si>
  <si>
    <t>220. CONTRATACIÓN DEL SERVICIO ESPECIALIZADO DE MANTENIMIENTO PREVENTIVO DE TABLEROS ELÉCTRICOS Y TR</t>
  </si>
  <si>
    <t>10107486106 - RIOS JURADO MIGUEL ANGEL</t>
  </si>
  <si>
    <t>21/06/2022</t>
  </si>
  <si>
    <t>221. CCP 726: CONTRATACIÓN DEL SERVICIO DE EVALUACIÓN DE EXPEDIENTES Y PROYECCIÓN DE RESOLUCIONES REFERIDOS A</t>
  </si>
  <si>
    <t>222. CONTRATACIÓN DEL SERVICIO DE CORREO ELECTRÓNICO EN LA NUBE PARA LA AUTORIDAD NACIONAL DEL SERVI</t>
  </si>
  <si>
    <t>223. CONTRATACION DEL SERVICIO DE APOYO LEGAL EN LA RESOLUCION DE RECURSOS DE APELACION - SERVICIO D</t>
  </si>
  <si>
    <t>224. CONTRATACIÓN DEL SERVICIO ESPECIALIZADO PARA ELABORAR UN INFORME DE DISEÑO DE CARACTERIZACIÓN D</t>
  </si>
  <si>
    <t>225. CONTRATACIÓN DEL SERVICIO ESPECIALIZADO PARA LA SISTEMATIZACIÓN DE UN DOCUMENTO ESTRATÉGICO DEL</t>
  </si>
  <si>
    <t>24/06/2022</t>
  </si>
  <si>
    <t>226. SERVICIO ESPECIALIZADO EN ELABORACIÓN DE PROPUESTAS DE DIRECTIVAS O INSTRUMENTOS DE TEMAS O PROCESOS DEL SAGRH, ASISTENCIA TÉCNICA Y ATENCIÓN DE CONSULTAS EN MATERIAS VINCULADAS AL SAGRH</t>
  </si>
  <si>
    <t>227. SERVICIO DE ANÁLISIS Y REPORTES DE INDICADORES DEL EQUIPO SAGRH, ADMINISTRACIÓN DE DATA, REVISIÓN DE EXPEDIENTES DERIVADOS DE SERVICIOS CONTRATADOS PARA EJECUTAR METAS POI, REPORTES DE ASISTENCIAS TÉCNICAS Y CLASIFICACIÓN DE CONSU</t>
  </si>
  <si>
    <t>228. SERVICIO PROFESIONAL ESPECIALIZADO PARA EL DESARROLLO DEL ENFOQUE NORMATIVO DE METODOLOGÍAS, LINEAMIENTOS Y HERRAMIENTAS DEL SISTEMA DE GESTIÓN DE RECURSOS HUMANOS Y ANALISIS DE NORMAS DE INTERÉS EMITIDAS Y SU IMPACTO</t>
  </si>
  <si>
    <t>27/06/2022</t>
  </si>
  <si>
    <t>229. SERVICIO ESPECIALIZADO PARA ACTUALIZAR LOS CONTENIDOS Y LA EVALUACIÓN DEL CURSO DE CAPACITACIÓN</t>
  </si>
  <si>
    <t>10453585846 - LEON HURTADO SARITA SAKIMI</t>
  </si>
  <si>
    <t>230. SERVICIO DE ATENCIÓN DE EXPEDIENTES DE SUPERVISIÓN DE OFICIO DE ENTIDADES DE TIPO: GOBIERNOS LO</t>
  </si>
  <si>
    <t>10415287351 - CHAVEZ ALVAREZ BONELI GIORDANO</t>
  </si>
  <si>
    <t>30/06/2022</t>
  </si>
  <si>
    <t>231. CONTRATACIÓN DEL SERVICIO DE EVALUACIÓN DE EXPEDIENTES Y PROYECCIÓN DE RESOLUCIONES REFERIDOS A</t>
  </si>
  <si>
    <t>232. CONTRATACIÓN DEL SERVICIO DE EVALUACIÓN DE EXPEDIENTES Y PROYECCIÓN DE RESOLUCIONES REFERIDOS A</t>
  </si>
  <si>
    <t>233. SERVICIO DE ATENCIÓN DE EXPEDIENTES DE SUPERVISIÓN DE OFICIO DE ENTIDADES DE TIPO: GOBIERNOS RE</t>
  </si>
  <si>
    <t>10484909569 - ZEVALLOS VASQUEZ CAROLINA VICTORIA</t>
  </si>
  <si>
    <t>234. SERVICIO DE ATENCIÓN DE EXPEDIENTES DE SUPERVISIÓN DE OFICIO DE ENTIDADES DE TIPO: ORGANISMOS P</t>
  </si>
  <si>
    <t>10415287351 - CHAVEZ MATIAS JANSSEN RONALD</t>
  </si>
  <si>
    <t>01/07/2022</t>
  </si>
  <si>
    <t xml:space="preserve">235. SERVICIO DE ATENCIÓN DE EXPEDIENTES DE SUPERVISIÓN DE OFICIO DE ENTIDADES DE TIPO: MINISTERIOS </t>
  </si>
  <si>
    <t>DELGADO CERDA KAREN ELIZABETH</t>
  </si>
  <si>
    <t>236. SERVICIO ESPECIALIZADO PARA EL ANALISIS Y LA MEJORA DE LOS PROCEDIMIENTOS VINCULADOS CON LA REM</t>
  </si>
  <si>
    <t>237. SERVICIO DE ATENCIÓN DE EXPEDIENTES DE SUPERVISIÓN DE OFICIO DE ENTIDADES DE TIPO: GOBIERNOS LOCALES - PROVINCIALES, EN EL MARCO DEL OPERATIVO DENOMINADO “SUPERVISIÓN DE CUMPLIMIENTO DE LA LEY N° 31419, LEY QUE ESTABLECE DISPOSICI</t>
  </si>
  <si>
    <t>10447355570 - LEYVA HERRERA HELGA CAROLINA</t>
  </si>
  <si>
    <t>04/07/2022</t>
  </si>
  <si>
    <t>238. SERVICIO DE DIGITALIZACIÓN DE EXPEDIENTES DE SUPERVISIÓN EN ARCHIVO FÍSICO DE LA GERENCIA DE DESARROLLO DEL SISTEMA DE RECURSOS HUMANOS</t>
  </si>
  <si>
    <t>20505409010 - CYBERSEC CONSULT S.A.</t>
  </si>
  <si>
    <t>05/07/2022</t>
  </si>
  <si>
    <t>239. CONTRATO N° 014-2019-SERVIR/GG-OGAF - SERVICIO DE ALQUILER DE INMUEBLE PARA EL FUNCIONAMIENTO DE LAS OFICINAS DE LA AUTORIDAD NACIONAL DEL SERVICIO CIVIL</t>
  </si>
  <si>
    <t>10091800981 - BENITES FALCONI WALTER URBANO</t>
  </si>
  <si>
    <t>240. SERVICIO LEGAL ESPECIALIZADO EN CONTRATACIONES DEL ESTADO PARA LA OFICINA GENERAL DE ADMINISTRACIÓN Y FINANZAS</t>
  </si>
  <si>
    <t>10432353597 - ALVAREZ PLASENCIA SEIDY YANET</t>
  </si>
  <si>
    <t>06/07/2022</t>
  </si>
  <si>
    <t xml:space="preserve">241. SERVICIO DE ASISTENCIA TÉCNICA PARA LA DIFUSIÓN DE CAPACITA+ A ENTIDADES PÚBLICAS Y SERVIDORES/AS CIVILES_x000D_
</t>
  </si>
  <si>
    <t>07/07/2022</t>
  </si>
  <si>
    <t>242. SERVICIO DE ORIENTACIÓN Y CAPACITACIÓN EN MATERIA DE HOSTIGAMIENTO SEXUAL LABORAL, Y, ATENCIÓN Y GESTIÓN A CASOS DE HOSTIGAMIENTO SEXUAL LABORAL</t>
  </si>
  <si>
    <t>08/07/2022</t>
  </si>
  <si>
    <t>243. SERVICIO DE ELABORACIÓN, REVISIÓN Y ADECUACIÓN DE PROPUESTAS DE CUADRO DE PUESTOS DE ENTIDADES PÚBLICAS DE LOS SECTORES ECONOMÍA Y FINANZAS, EDUCACIÓN, PRESIDENCIA DEL CONSEJO DE MINISTROS Y RELACIONES EXTERIORES</t>
  </si>
  <si>
    <t>244. SERVICIO DE CAPACITACIÓN Y ASISTENCIA TÉCNICA RESPECTO DEL CUADRO DE ASIGNACIÓN DE PERSONAL PRO</t>
  </si>
  <si>
    <t xml:space="preserve">245. CCP 772-SERVICIO DE ELABORACIÓN, REVISIÓN Y ADECUACIÓN DE PROPUESTAS DE CUADRO DE PUESTOS DE ENTIDADES </t>
  </si>
  <si>
    <t>246. SERVICIO DE SISTEMATIZACIÓN Y ANÁLISIS DE INFORMACIÓN SOBRE ROTACIÓN DE ACTORES INVOLUCRADOS EN</t>
  </si>
  <si>
    <t>247. SERVICIO DE CAPACITACIÓN Y ASISTENCIA TÉCNICA RESPECTODEL CUADRO DE ASIGNACIÓN DE PERSONAL PRO</t>
  </si>
  <si>
    <t>248. CCP 770-CONTRATACIÓN DE SERVICIO ESPECIALIZADO EN MATERIA LEGAL PARA LA GERENCIA DE DESARROLLO DE LA GE</t>
  </si>
  <si>
    <t>249. CONTRATO COMPLEMENTARIO REFERIDO AL CONTRATO N° 033-2021-SERVIR/GG-OGAF</t>
  </si>
  <si>
    <t>13/07/2022</t>
  </si>
  <si>
    <t>250. CONTRATO COMPLEMENTARIO REFERIDO AL CONTRATO N° 023-2021-SERVIR/GG-OGAF</t>
  </si>
  <si>
    <t>251. ITEM N° 06: SERVICIO DE EVALUACIÓN DE EXPEDIENTES Y PROYECCIÓN DE RESOLUCIONES REFERIDOS A LA MATERIA DE RÉGIMEN DISCIPLINARIO-SANCIONES DE 31 DÍAS HASTA 90 DÍAS.</t>
  </si>
  <si>
    <t>252.  ITEM N° 03: SERVICIO DE EVALUACIÓN DE EXPEDIENTES Y PROYECCIÓN DE RESOLUCIONES REFERIDOS A LA MATERIA DE TERMINACIÓN DE LA RELACIÓN DE TRABAJO.</t>
  </si>
  <si>
    <t>253. ITEM N° 05: SERVICIO DE EVALUACIÓN DE EXPEDIENTES DE PROYECCIÓN DE RESOLUCIONES REFERIDOS A LA MATERIA DE RÉGIMEN DISCIPLINARIO SANCIONES MAYORES DE 90 DÍAS HASTA 180 DÍAS.</t>
  </si>
  <si>
    <t>254. ITEM N° 01: SERVICIO DE EVALUACIÓN DE EXPEDIENTES Y PROYECCIÓN DE RESOLUCIONES REFERIDOS A LA MATERIA DE ACCESO AL SERVICIO CIVIL-REINGRESO, REINCORPORACIÓN O REPOSICIÓN.</t>
  </si>
  <si>
    <t>255. ITEM N° 04: SERVICIO DE EVALUACIÓN DE EXPEDIENTES Y PROYECCIÓN DE RESOLUCIONES REFERIDOS A LA MATERIA DE EVALUACIÓN Y PROGRESIÓN EN LA CARRERA-EVALUACIÓN DE DESEMPEÑO Y PROMOCIONES.</t>
  </si>
  <si>
    <t>25/07/2022</t>
  </si>
  <si>
    <t xml:space="preserve">256. CONTRATACION DEL SERVICIO DE APOYO LEGAL EN LA RESOLUCION DE RECURSOS DE APELACION - ITEM Nº 7 </t>
  </si>
  <si>
    <t xml:space="preserve">257. CONTRATACION DEL SERVICIO DE APOYO LEGAL EN LA RESOLUCION DE RECURSOS DE APELACION - ITEM Nº 8 </t>
  </si>
  <si>
    <t xml:space="preserve">258. CONTRATACION DEL SERVICIO DE APOYO LEGAL EN LA RESOLUCION DE RECURSOS DE APELACION - ITEM Nº 2 </t>
  </si>
  <si>
    <t>08/08/2022</t>
  </si>
  <si>
    <t xml:space="preserve">259. CONTRATACION DEL SERVICIO DE APOYO LEGAL EN LA RESOLUCION DE RECURSOS DE APELACION - ITEM Nº 9 </t>
  </si>
  <si>
    <t>09/08/2022</t>
  </si>
  <si>
    <t>10428015482 - CARRION ZAPATA JOANIE IVETTE</t>
  </si>
  <si>
    <t>10/08/2022</t>
  </si>
  <si>
    <t xml:space="preserve">261. SERVICIO DE REGISTRO, ACTUALIZACIÓN Y SEGUIMIENTO DE LA INFORMACIÓN, EN RELACIÓN A LOS EXPEDIENTES DE SUPERVISIÓN DE OFICIO O POR DENUNCIA, INGRESADAS A LA GERENCIA DE_x000D_
DESARROLLO DEL SISTEMA DE RECURSOS HUMANOS_x000D_
</t>
  </si>
  <si>
    <t>10080255492 - ALVAREZ ASCARZA HERNANDO</t>
  </si>
  <si>
    <t>11/08/2022</t>
  </si>
  <si>
    <t>262. CONTRATACIÓN DE UN SERVICIO LEGAL ESPECIALIZADO EN CONTRATACIONES CON EL ESTADO PARA LA SUBJEFA</t>
  </si>
  <si>
    <t>10407057274 - CAMINO CHUNG KIM MOY ANGELICA LUCIA</t>
  </si>
  <si>
    <t>263. CONTRATACIÓN DEL SERVICIO ESPECIALIZADO DE GESTIÓN PÚBLICA Y ASISTENCIA TÉCNICA PARA LA GERENCI</t>
  </si>
  <si>
    <t>GAVIDIA MORACHIMO LUIS ALBERTO</t>
  </si>
  <si>
    <t>19/08/2022</t>
  </si>
  <si>
    <t xml:space="preserve">264. PARA EJECUCIÓN DE PAGO DE LA OS 671-2022, SERVICIO DE AUDITORIA INTERNA, EVALUACIÓN, IDENTIFICACIÓN DE OPORTUNIDADES DE MEJORA Y ACTUALIZACIÓN DE LOS PROCEDIMIENTOS DE PRODUCCIÓN Y ALMACENAMIENTO DE MICROFORMAS PARA EL SISTEMA </t>
  </si>
  <si>
    <t>20536554328 - DIGINEX S.A.C.</t>
  </si>
  <si>
    <t>22/08/2022</t>
  </si>
  <si>
    <t xml:space="preserve">265. SERVICIO DE ATENCIÓN DE EXPEDIENTES DE SUPERVISIÓN 2022, CONSIDERANDO LAS ETAPAS DE SUPERVISIÓN: EJECUCIÓN Y RESULTADOS; Y SEGUIMIENTO A LA IMPLEMENTACIÓN DE MEDIDAS CORRECTIVAS Y RECOMENDACIONES, EN EL MARCO DEL CUMPLIMIENTO DE </t>
  </si>
  <si>
    <t>10458645499 - ZEVALLOS PIZARRO ANDREA MELISA</t>
  </si>
  <si>
    <t>266. SERVICIO ESPECIALIZADO DE ELABORACIÓN DE PROYECTOS DE INFORMES TÉCNICOS EN MATERIA GESTIÓN DE R</t>
  </si>
  <si>
    <t>24/08/2022</t>
  </si>
  <si>
    <t>267. SERVICIO DE ELABORACIÓN Y REVISIÓN DE DOCUMENTOS E INFORMACIÓN VINCULADA A LOS PROCESOS DEL SIS</t>
  </si>
  <si>
    <t>31/08/2022</t>
  </si>
  <si>
    <t>268. SERVICIO DE MANTENIMIENTO PREVENTIVO Y CORRECTIVO DEL TABLERO ELECTRICO DE AIRES ACONDICIONADOS</t>
  </si>
  <si>
    <t>20609226235 - ARIA INGENIERIA Y CONSTRUCCION E.I.R.L.</t>
  </si>
  <si>
    <t>269. SERVICIO DE ASISTENCIA TÉCNICA PARA LA DETERMINACIÓN DE DOTACIÓN DE ENTIDADES PÚBLICAS DE</t>
  </si>
  <si>
    <t>01/09/2022</t>
  </si>
  <si>
    <t>270. SERVICIO DE ATENCIÓN DE EXPEDIENTES DE SUPERVISIÓN DE OFICIO DE ENTIDADES DE TIPO: ORGANISMOS P</t>
  </si>
  <si>
    <t>10081598725 - QUIROZ QUISPE MILAGROS AYNE</t>
  </si>
  <si>
    <t>271. CCP 965: SERVICIO DE ATENCIÓN DE EXPEDIENTES DE SUPERVISIÓN DE OFICIO DE ENTIDADES DE TIPO: GOBIERNOS RE</t>
  </si>
  <si>
    <t>10099062474 - PORTUGAL FIGUEROA FLOR DE MARIA</t>
  </si>
  <si>
    <t>272. CONTRATACION DEL SERVICIO DE APOYO LEGAL EN LA RESOLUCION DE RECURSOS DE APELACION - ITEM Nº 10</t>
  </si>
  <si>
    <t>09/09/2022</t>
  </si>
  <si>
    <t>273. SERVICIO DE GESTIÓN DE RECURSOS PARA LA EJECUCIÓN DE ACTIVIDADES DE LA GERENCIA DE DESARROLLO D</t>
  </si>
  <si>
    <t>12/09/2022</t>
  </si>
  <si>
    <t>274. ADQUISICIÓN DE CINTAS DE BACKUP PARA SERVIR</t>
  </si>
  <si>
    <t>GRUPO D2D SOLUTIONS S.A.C.</t>
  </si>
  <si>
    <t>275. SUMINISTRO DE COMBUSTIBLE PARA EL ABASTECIMIENTO DE LOS VEHÍCULOS EGC-765, EGC-767, EGC-769, EGW-317 Y GRUPO ELECTRÓGENO DEL TSC</t>
  </si>
  <si>
    <t>GLG INVERSIONES S.A.C.</t>
  </si>
  <si>
    <t>1. alquiler de local - ENAP</t>
  </si>
  <si>
    <t>Por convocarse</t>
  </si>
  <si>
    <t>2. servicio de apoyo de sistemas de plataforma</t>
  </si>
  <si>
    <t>3. servicio de apoyo especializado en acciones de gestion- ENAP</t>
  </si>
  <si>
    <t>4. servicio de docencia- ENAP</t>
  </si>
  <si>
    <t>5. servicio de apoyo operativo- ENAP</t>
  </si>
  <si>
    <t>6. servicio de virtualización de contenido de curso- ENAP</t>
  </si>
  <si>
    <t>7. servicio especializado en gestion de capacitacion y rendimiento- ENAP</t>
  </si>
  <si>
    <t>8. servicio de docencia- ENAP</t>
  </si>
  <si>
    <t>9. servicio de soporte y mantenimiento especializado de plataforma de datos abiertos</t>
  </si>
  <si>
    <t>10. servicio de energia electrica- ENAP</t>
  </si>
  <si>
    <t>11. servicio de suscripcion anual a la web- ENAP</t>
  </si>
  <si>
    <t>12. servicio de facilitacion en talleres de capacitacion- ENAP</t>
  </si>
  <si>
    <t>13. servicio de elaboracion de la base de datos estadisticos- ENAP</t>
  </si>
  <si>
    <t>14. servicio de facilitacion en talleres de capacitacion- ENAP</t>
  </si>
  <si>
    <t>15. servicio de monitoreo de plataforma web - ENAP</t>
  </si>
  <si>
    <t>16. servicio de monitoreo de plataforma web - ENAP</t>
  </si>
  <si>
    <t>17. servicio especializado en gestion de capacitacion y rendimiento - GDCRSC</t>
  </si>
  <si>
    <t>18. servicio de apoyo de sistemas de plataforma - GDCRSC</t>
  </si>
  <si>
    <t>19. servicio especializado en sistemas informaticos- GDCRSC</t>
  </si>
  <si>
    <t>20. gastos bancarios - GDCRSC</t>
  </si>
  <si>
    <t>21. servicio de apoyo especializado en acciones de gestion - GDGP</t>
  </si>
  <si>
    <t>22. comision de servicios - viaticos nacionales - GDGP</t>
  </si>
  <si>
    <t>23. servicio de elaboracion de diagnostico y propuesta de estrategias operativas - GDGP</t>
  </si>
  <si>
    <t>24. asesoría legal a funcionarios - GDGP</t>
  </si>
  <si>
    <t>25. servicio especializado en sistemas informaticos - GDGP</t>
  </si>
  <si>
    <t>26. servicio de apoyo especializado en acciones de gestion - GDSRH</t>
  </si>
  <si>
    <t>27. servicio especializado en recursos humanos - GDSRH</t>
  </si>
  <si>
    <t>28. servicio de revisión, seguimiento, clasificación, digitalización de documentos - GDSRH</t>
  </si>
  <si>
    <t>29. servicio de sistematizacion de registros y consolidacion de datos - GDSRH</t>
  </si>
  <si>
    <t>30. servicio de apoyo para acciones de control - GDSRH</t>
  </si>
  <si>
    <t>31. servicio de apoyo legal - GDSRH</t>
  </si>
  <si>
    <t>32. servicio de análisis, diseño y desarrollo de software - GDSRH</t>
  </si>
  <si>
    <t>33. servicio de realización de estudio cuantitativo de percepción - GPGSC</t>
  </si>
  <si>
    <t>34. servicio de facilitacion en talleres de capacitacion - ORH</t>
  </si>
  <si>
    <t>35. gel antibacterial para manos x 380 ml aprox.  - ORH</t>
  </si>
  <si>
    <t>36. capacitación virtual tiempos de cuarentena  - ORH</t>
  </si>
  <si>
    <t>37. taller de capacitacion  - ORH</t>
  </si>
  <si>
    <t>38. servicio de examen médico ocupacional  - ORH</t>
  </si>
  <si>
    <t>39. capacitación virtual tiempos de cuarentena  - ORH</t>
  </si>
  <si>
    <t>40. capacitación de seguridad y salud en el trabajo - ORH</t>
  </si>
  <si>
    <t>41. asesoría legal a funcionarios - SJA</t>
  </si>
  <si>
    <t>42. servicio de gestión administrativa- SJA</t>
  </si>
  <si>
    <t>43. servicio de gestión administrativa- SJA</t>
  </si>
  <si>
    <t>44. diesel b5 s50- SJA</t>
  </si>
  <si>
    <t>45. servicio de energia electrica- SJA</t>
  </si>
  <si>
    <t>46. servicio de limpieza de locales- SJA</t>
  </si>
  <si>
    <t>47. servicio de seguridad y vigilancia- SJA</t>
  </si>
  <si>
    <t>48. servicio de instalacion cableado y conexion de sensores- SJA</t>
  </si>
  <si>
    <t>49. mantenimiento preventivo de vehiculos en general- SJA</t>
  </si>
  <si>
    <t>50. mantenimiento correctivo de vehiculos en general- SJA</t>
  </si>
  <si>
    <t>51. mantenimiento preventivo de equipo de aire acondicionado- SJA</t>
  </si>
  <si>
    <t>52. reparacion de equipo de aire acondicionado- SJA</t>
  </si>
  <si>
    <t>53. servicio de recarga, mantenimiento, prueba hidrostática y distribución de extintores- SJA</t>
  </si>
  <si>
    <t>54. alquiler de local- SJA</t>
  </si>
  <si>
    <t>55. alquiler de estacionamiento para vehiculo- SJA</t>
  </si>
  <si>
    <t>56. seguro de deshonestidad, desaparición y destrucción- SJA</t>
  </si>
  <si>
    <t>57. seguro multi riesgo (prima)- SJA</t>
  </si>
  <si>
    <t>58. servicio de revisión y mantenimiento de cableado estructurado de red- SJA</t>
  </si>
  <si>
    <t>59. servicio de elaboración de reportes de expedientes de trámite documentario- SJA</t>
  </si>
  <si>
    <t>60. servicio de telefonia moviles (celular)- SJA</t>
  </si>
  <si>
    <t>61. servicio de linea ip para acceso a internet- SJA</t>
  </si>
  <si>
    <t>62. servicio de voz a traves de enlace troncal- SJA</t>
  </si>
  <si>
    <t>63. mantenimiento preventivo de equipos informáticos- SJA</t>
  </si>
  <si>
    <t>64. mantenimiento preventivo de equipo anti denegación de servicio distribuido- SJA</t>
  </si>
  <si>
    <t>65. mantenimiento correctivo de equipos de comunicaciones- SJA</t>
  </si>
  <si>
    <t>66. alquiler de equipo multifuncional copiadora impresora scanner- SJA</t>
  </si>
  <si>
    <t>67. renovación de licencia de software antivirus- SJA</t>
  </si>
  <si>
    <t>68. renovación de suscripción de licencia de herramienta de gestión documental- SJA</t>
  </si>
  <si>
    <t>69. renovacion de licencia de software- SJA</t>
  </si>
  <si>
    <t>70. servicio de procesamiento, verificacion y actualizacion de datos- SJA</t>
  </si>
  <si>
    <t>71. servicio de respaldo de data de servidores- SJA</t>
  </si>
  <si>
    <t>72. servicio de renovacion de soporte del equipo de seguridad perimetral - firewall- SJA</t>
  </si>
  <si>
    <t>73. servicio gestionado de seguridad firewall- SJA</t>
  </si>
  <si>
    <t>74. servicio de virtualizacion de servidores- SJA</t>
  </si>
  <si>
    <t>75. servicio de linea ip para acceso a internet - SJTI</t>
  </si>
  <si>
    <t>76. servicio de análisis, diseño y desarrollo de software - SJTI</t>
  </si>
  <si>
    <t>77. servicio de hackeo ético - etical hacking - SJTI</t>
  </si>
  <si>
    <t>78. servicio de energia eléctrica – ENAP</t>
  </si>
  <si>
    <t>79. alquiler de local – ENAP</t>
  </si>
  <si>
    <t>80. servicio de fedatario informatico – ENAP</t>
  </si>
  <si>
    <t>81. servicio de apoyo legal – ENAP</t>
  </si>
  <si>
    <t>ADQUISICION DE 10 EQUIPOS DE POSICIONAMIENTO GPS</t>
  </si>
  <si>
    <t>18 - Adjudicacion sin Procedimiento</t>
  </si>
  <si>
    <t>ORDEN DE COMPRA : 83</t>
  </si>
  <si>
    <t>20522464075 - EXPLORADOR ANDINO S.A.C.</t>
  </si>
  <si>
    <t>ADQUISICION DE 24 EQUIPOS TANDEM COMBINACION CLINOMETRO Y BRUJULA/360°</t>
  </si>
  <si>
    <t>ORDEN DE COMPRA : 85</t>
  </si>
  <si>
    <t>ADQUISICION DE ACCESOSRIOS (CAMARAS WEB Y AURICULARES CON MICROFONO) PARA LOS EQUIPOS DE COMPUTO DEL TIPO ESTACIONARIO DEL OSINFOR</t>
  </si>
  <si>
    <t>ORDEN DE COMPRA :74</t>
  </si>
  <si>
    <t>20603101228 - MUSANET S.A.C.</t>
  </si>
  <si>
    <t>ADQUISICIÓN DE CINTAS LTO-6 PARA EL CENTRO DE DATOS DE LA SEDE CENTRAL DEL OSINFOR</t>
  </si>
  <si>
    <t>ORDEN DE COMPRA : 02</t>
  </si>
  <si>
    <t>20517098613 - ANDES TECNOLOGIA COMERCIAL S.A.C.</t>
  </si>
  <si>
    <t>Adquisición de componentes para la ampliación de la capacidad de almacenamiento del Centro de D</t>
  </si>
  <si>
    <t>54 - Adjudicacion Simplificada</t>
  </si>
  <si>
    <t>Adjudicacion Simplificada N° 007-2021</t>
  </si>
  <si>
    <t>20498848428 - CENTRO NACIONAL DE SERVICIOS S.A.C.</t>
  </si>
  <si>
    <t>7/07/20221</t>
  </si>
  <si>
    <t>ADQUISICION DE COMPUTADORA PORTATIL PARA EL OSINFOR</t>
  </si>
  <si>
    <t>Convenio  marco</t>
  </si>
  <si>
    <t>CAM-2021-1319-40</t>
  </si>
  <si>
    <t>20600257286 - PROYECTEC E.I.R.L.</t>
  </si>
  <si>
    <t>ADQUISICION DE LICENCIA DE SOFTWARE PARA MONITOREO DE INFRAESTRUCTURA DE TI DEL OSINFOR</t>
  </si>
  <si>
    <t>ORDEN DE COMPRA : 73</t>
  </si>
  <si>
    <t>20199144961 - BAFING SAC</t>
  </si>
  <si>
    <t>ADQUISICIÓN DE LICENCIAS DE SOFTWARE DE GESTIÓN DE BASES DE DATOS PARA EL CENTRO DE DATOS DE LA SEDE CENTRAL DEL OSINFOR</t>
  </si>
  <si>
    <t>Adjudicacion Simplificada N° 006-2021</t>
  </si>
  <si>
    <t>20551407820 - NET FUSION CONSULTING SOCIEDAD ANONIMA CERRADA</t>
  </si>
  <si>
    <t>ADQUISICION DE LINCENCIAS DE SOFTWARE ANTIVIRUS, ANTISPAM Y FILTRO DE CONTENIDO WEB PARA EL OSINFOR</t>
  </si>
  <si>
    <t>Adjudicacion Simplificada N° 005-2021</t>
  </si>
  <si>
    <t>ADQUISICION DE MATERIALES PARA LOS TALLERES DE CAPACITACION DEL OSINFOR, ORGANIZADOS POR LA DIRECCION DE EVALUACION FORESTAL Y DE FAUNA SILVESTRE</t>
  </si>
  <si>
    <t>ORDEN DE COMPRA :84</t>
  </si>
  <si>
    <t>20555402334 - BOLSOS ECOLOGICOS DEL PERU S.R.L.</t>
  </si>
  <si>
    <t>ADQUISICIÓN DE MESAS PLEGABLES PARA LA SALA ZOOM MULTIUSOS DE LA SEDE CENTRAL DEL OSINFOR</t>
  </si>
  <si>
    <t>ORDEN DE COMPRA : 70</t>
  </si>
  <si>
    <t>20269863626 - FURSYS S.A</t>
  </si>
  <si>
    <t>ADQUISICIÓN DE MODULOS DE EXPANSIÓN PARA LA AMPLIACIÓN DE LA CAPACIDAD DE ALMACENAMIENTO PARA LA IMPLEMENTACIÓN DE UNA HERRAMIENTA PARA LA GESTIÓN DE EXPEDIENTES DIGITALES EN EL CENTRO DE DATOS DE LA SEDE CENTRAL DEL OISINFOR</t>
  </si>
  <si>
    <t>Adjudicacion Simplificada N° 004-2021</t>
  </si>
  <si>
    <t>20511638349 - OMNITECH TRADING S.A.C.</t>
  </si>
  <si>
    <t>ADQUISICIÓN DE VIENTE (20) SUEROS ANTIOFÍDICOS</t>
  </si>
  <si>
    <t>ORDEN DE COMPRA : 76</t>
  </si>
  <si>
    <t>20567295932 - CENTRO DE INVESTIGACION Y PRODUCCION DE ANTIVENENOS BIOPHIDIC S.A.C.</t>
  </si>
  <si>
    <t>ADQUISICIÓN DE VÍVERES PARA CONSUMO HUMANO PARA CONSUMO REALIZANDO LABORES DE SUPERVISIÓN DE LA DIRECCIÓN DE SUPERVISIÓN FORESTAL Y DE FAUNA SILVESTRE DEL OSINFOR - OD PUERTO MALDONADO</t>
  </si>
  <si>
    <t>ORDEN DE COMPRA : 48</t>
  </si>
  <si>
    <t>20490765507 - MINIMARKET SAN JUAN EMPRESA INDIVIDUAL DE RESPONSABILIDAD LIMITADA</t>
  </si>
  <si>
    <t>3/122/2021</t>
  </si>
  <si>
    <t>ADQUISICION E IMPLEMENTACION DE SERVIDOR DE CONTINGENCIA DE BASES DE DATOS PARA EL CENTRO DE DATOS DE LA SEDE CENTRAL DEL OSINFOR</t>
  </si>
  <si>
    <t>Adjudicacion Simplificada N° 003-2021</t>
  </si>
  <si>
    <t>20600530535 - OTECH CONSULTING S.A.C._x000D_</t>
  </si>
  <si>
    <t>CONTRATACIÓN DE LOS SERVICIOS DE ACONDICIONAMIENTO DE LAS OFICINAS DE LA SEDE CENTRAL DEL OSINFOR</t>
  </si>
  <si>
    <t>ORDEN DE SERVICIO: 154</t>
  </si>
  <si>
    <t>10075845265 - NICOLINI ALVA CARMELA MARISA</t>
  </si>
  <si>
    <t>20 dias calenadrio</t>
  </si>
  <si>
    <t>CONTRATACIÓN DE PÓLIZAS DE SEGUROS: MULTIRIESGO, COMPRENSIVA 3D, RESPONSABILIDAD CIVIL Y AUTOMÓVILES</t>
  </si>
  <si>
    <t xml:space="preserve">Adjudicacion Simplificada N° 006-2020 </t>
  </si>
  <si>
    <t>20603101228 - RIMAC SEGUROS Y REASEGUROS</t>
  </si>
  <si>
    <t>365 DIAS CALENDARIOS</t>
  </si>
  <si>
    <t>2 ARMADAS CONTRATO FIRMADO  14.01.2021</t>
  </si>
  <si>
    <t>CONTRATACIÓN DE UN ESPECIALISTA EN GESTIÓN ADMINISTRATIVA PARA LA UNIDAD DE ABASTECIMIENTO DEL OSINFOR</t>
  </si>
  <si>
    <t>ORDEN DE SERVICIO: 111</t>
  </si>
  <si>
    <t>10254802056 - QUISPE TERAN WALTER RAMON</t>
  </si>
  <si>
    <t>120 dias calenadario</t>
  </si>
  <si>
    <t>4 entregables</t>
  </si>
  <si>
    <t>CONTRATACIÓN DE UN SERVICIO PARA LA ATENCIÓN DE INCIDENTES EN LOS SISTEMAS SIGOSC, SISFOR Y CCE DEL ORGANISMO DE SUPERVISIÓN DE LOS RECURSOS FORESTALES Y DE FAUNA SILVESTRE (OSINFOR)</t>
  </si>
  <si>
    <t>ORDEN DE SERVICIO: 125</t>
  </si>
  <si>
    <t>10759714429 - ATUNCAR POMA KENYIYO</t>
  </si>
  <si>
    <t>180 dias calenadario</t>
  </si>
  <si>
    <t>6 entregables</t>
  </si>
  <si>
    <t>CONTRATACIÓN DEL SERVICIO DE ASISTENTE ADMINISTRATIVO EN EL SEGUIMIENTO CONTRACTUAL PARA LA UNIDAD DE ABASTECIMIENTO DEL OSINFOR</t>
  </si>
  <si>
    <t>ORDEN DE SERVICIO: 130</t>
  </si>
  <si>
    <t>10725579018 - PISCOYA HONORES MARIA ALEJANDRA</t>
  </si>
  <si>
    <t>CONTRATACION DEL SERVICIO DE SEGURIDAD Y VIGILANCIA PARA LA OFICINA DESCONCENTRADA DE ATALAYA DEL OSINFOR - ITEM Nº 08</t>
  </si>
  <si>
    <t>02 - Concurso Publico</t>
  </si>
  <si>
    <t>CONCURSO PUBLICO N° 001-2020</t>
  </si>
  <si>
    <t>20600665953 - AMAZON SECURITY PERU SOCIEDAD COMERCIAL DE RESPONSABILIDAD LIMITADA</t>
  </si>
  <si>
    <t>365 dias calenadario</t>
  </si>
  <si>
    <t>apartir  del 01.07.2021</t>
  </si>
  <si>
    <t>CONTRATACION DEL SERVICIO DE SEGURIDAD Y VIGILANCIA PARA LA OFICINA DESCONCENTRADA DE IQUITOS DEL OSINFOR - ITEM Nº 02</t>
  </si>
  <si>
    <t>20528357637 - TOTAL SERVICIOS GLOBAL S.R.L.</t>
  </si>
  <si>
    <t>CONTRATACION DEL SERVICIO DE SEGURIDAD Y VIGILANCIA PARA LA OFICINA DESCONCENTRADA DE LA MERCED DEL OSINFOR - ITEM Nº 07</t>
  </si>
  <si>
    <t>20568286562 - C.I.S. VIPROSER S.A.C.</t>
  </si>
  <si>
    <t>CONTRATACION DEL SERVICIO DE SEGURIDAD Y VIGILANCIA PARA LA OFICINA DESCONCENTRADA DE PUERTO MALDONADO DEL OSINFOR - ITEM Nº 04</t>
  </si>
  <si>
    <t>20490222716 - 811 SERVICIOS DE CONTROL DE SEGURIDAD Y VIGILANCIA SOCIEDAD COMERCIAL DE RESPONSABILIDAD LIMITADA</t>
  </si>
  <si>
    <t>CONTRATACION DEL SERVICIO DE SEGURIDAD Y VIGILANCIA PARA LA OFICINA DESCONCENTRADA DE TARAPOTO DEL OSINFOR - ITEM Nº 05</t>
  </si>
  <si>
    <t>CONTRATACIÓN DEL SERVICIO DE SOPORTE ESPECIALIZADO DE BASE DE DATOS PARA EL OSINFOR</t>
  </si>
  <si>
    <t>ORDEN DE SERVICIO : 107</t>
  </si>
  <si>
    <t>180 dias calendario</t>
  </si>
  <si>
    <t>2 entregables</t>
  </si>
  <si>
    <t>CONTRATO COMPLEMENTARIO PARA EL SERVICIO DE SEGURIDAD Y VIGILANCIA PARA LA SEDE CENTRAL. CP 01-2020</t>
  </si>
  <si>
    <t>20508357401 - SEGURIDAD Y PROTECCION BOUNCER SAC</t>
  </si>
  <si>
    <t>22.03.20221</t>
  </si>
  <si>
    <t>hasta terniar orden</t>
  </si>
  <si>
    <t>GASTO PROYECTADO EN SERVICIOS DE MANTENIMIENTO DE LA SEDE CENTRAL</t>
  </si>
  <si>
    <t>ORDEN DE SERVICIO : 160</t>
  </si>
  <si>
    <t>20600059794 - ERW PROPERTY MANAGEMENT SERVICES S.A.</t>
  </si>
  <si>
    <t>año 2021</t>
  </si>
  <si>
    <t>NFORME DE EVALUACIÓN, SEGUIMIENTO Y EJECUCIÓN TÉCNICO - FINANCIERO DEL HITO 02 E HITO 03 DEL PROYECTO DE INVESTIGACIÓN: “ESTUDIO ECOLÓGICO DE LA ESTRUCTURA VERTICAL DEL BOSQUE DE LAS PRINCIPALES ESPECIES FORESTALES MADERABLES DE LA AMAZONIA</t>
  </si>
  <si>
    <t>ORDEN DE SERVICIO : 15</t>
  </si>
  <si>
    <t>20522464075 - VILLA ZEGARRA BORIS EDUARDO</t>
  </si>
  <si>
    <t>90 dias calenadario</t>
  </si>
  <si>
    <t>3 entregables</t>
  </si>
  <si>
    <t>PUBLICACIONES EN EL DIARIO OFICIAL _x001C_EL PERUANO_x001D_ DE RESOLUCIONES DE JEFATURA Y GERENCIA GENERAL EN EL PRESENTE AÑO HASTA EL 31 DE DICIEMBRE DEL 2021.</t>
  </si>
  <si>
    <t>ORDEN DE SERVICIO : 03</t>
  </si>
  <si>
    <t>20524279160 - EMP. PERUANA DE SERV. EDIT. S.A. EDITORA PERU</t>
  </si>
  <si>
    <t>235 dias calendario</t>
  </si>
  <si>
    <t>SEGUIMIENTO AL REGISTRO, AL CONTROL DE CALIDAD Y ENVIO DE LA INFORMACION DE TITULOS HABILITANTES</t>
  </si>
  <si>
    <t>ORDEN DE SERVICIO : 69</t>
  </si>
  <si>
    <t>20600530535 - SIFUENTES RENGIFO VICTORIA CRISTINA</t>
  </si>
  <si>
    <t>176 dias calendario</t>
  </si>
  <si>
    <t>SERVICIO CORRECCIÓN DE INCIDENTES Y AJUSTES DEL SISTEMA DE TRÁMITE DOCUMENTARIO DEL OSINFOR, ENFOCADO EN LA CONTINUIDAD OPERATIVA DEL OSINFOR</t>
  </si>
  <si>
    <t>ORDEN DE SERVICIO : 177</t>
  </si>
  <si>
    <t>20601585121 - LVL CONSULTING S.A.C._x000D_</t>
  </si>
  <si>
    <t>SERVICIO DE “PRODUCCIÓN DE VIDEOS PARA EL PROGRAMA OSINFÓRMATETV DEL OSINFOR”</t>
  </si>
  <si>
    <t>ORDEN DE SERVICIO : 257</t>
  </si>
  <si>
    <t>20601395518 - WIWAKUNA S.A.C.</t>
  </si>
  <si>
    <t>30 dias calendario</t>
  </si>
  <si>
    <t>SERVICIO DE APOYO PARA LA GESTIÓN COBRANZA DE LAS MULTAS ADMINISTRATIVAS IMPUESTAS EN LAS RESOLUCIONES DE FISCALIZACIÓN DEL OSINFOR</t>
  </si>
  <si>
    <t>ORDEN DE SERVICIO :145</t>
  </si>
  <si>
    <t>10428876071 - ARIAS ESTEBAN SHEYLA LORENA</t>
  </si>
  <si>
    <t>SERVICIO DE ARRENDAMIENTO DE INMUEBLE PARA LA OFICINA DESCONCENTRADA DE PUERTO MALDONADO DEL OSINFOR</t>
  </si>
  <si>
    <t>ORDEN DE SERVICIO : 57</t>
  </si>
  <si>
    <t>20608085069 - CASAPINO ZUNE DIOMEDES</t>
  </si>
  <si>
    <t>184 dias calendario</t>
  </si>
  <si>
    <t>SERVICIO DE ASEGURAMIENTO Y CONTROL DE CALIDAD EN LOS SISTEMAS DE INFORMACIÓN CRÍTICOS (SIGOSFC, SISFOR, SIADO) DEL OSINFOR</t>
  </si>
  <si>
    <t>ORDEN DE SERVICIO : 176</t>
  </si>
  <si>
    <t>20537291347 - TEOS TAV SAC</t>
  </si>
  <si>
    <t>Servicio de asistencia especializada y monitoreo en la atención de requerimientos, análisis y s</t>
  </si>
  <si>
    <t>ORDEN DE SERVICIO : 08</t>
  </si>
  <si>
    <t>20603601263 - RUIZ TOCRE EDGAR ELVIS</t>
  </si>
  <si>
    <t>SERVICIO DE ATENCIÓN Y SOPORTE DEL SISTEMA INTEGRADO DE GESTIÓN ADMINISTRATIVA SIGA, PARA LA PROGRAMACIÓN MULTIANUAL DE NECESIDADES 2022-2024 DESDE EL SISTEMA SIGA PARA EL OSINFOR</t>
  </si>
  <si>
    <t>ORDEN DE SERVICIO : 182</t>
  </si>
  <si>
    <t>20604653534 - IMASERVI E.I.R.L._x000D_</t>
  </si>
  <si>
    <t>116 dias calendario</t>
  </si>
  <si>
    <t>SERVICIO DE CONSULTORÍA PARA LA ASISTENCIA TÉCNICA, SEGUIMIENTO Y CONTROL DE LOS SIST INTEGRADOS GEST, ASÍ COMO DEL SIST DE CONTROL INT Y LA IMPLEMENT DE LA NORMA TÉCNICA DE LA GESTIÓN DE LA CALIDAD Y SERVICIOS, IMPLEMENTADOS EN EL OSINFOR</t>
  </si>
  <si>
    <t>ORDEN DE SERVICIO : 146</t>
  </si>
  <si>
    <t>20600796896 - TEJADA ROJAS OFELIA MARIBEL</t>
  </si>
  <si>
    <t>SERVICIO DE CUSTODIA DE DOCUMENTOS GENERADOS POR EL OSINFOR PERIODO 2021. CON PREVISION N° 019-2020.</t>
  </si>
  <si>
    <t>ORDEN DE SERVICIO : 47</t>
  </si>
  <si>
    <t>10461871637 - IRON MOUNTAIN PERU S.A.</t>
  </si>
  <si>
    <t>SERVICIO DE ENERGIA ELECTRICA Y AGUA POTABLE Y ALCANTARILLADO DE LA SEDE CENTRAL DEL OSINFOR</t>
  </si>
  <si>
    <t>ORDEN DE SERVICIO : 61</t>
  </si>
  <si>
    <t>10284572705 - ERW PROPERTY MANAGEMENT SERVICES S.A.</t>
  </si>
  <si>
    <t>360 dias</t>
  </si>
  <si>
    <t>Servicio de especialista en programación logística, gestión administrativa y presupuestal</t>
  </si>
  <si>
    <t>ORDEN DE SERVICIO  : 30</t>
  </si>
  <si>
    <t>20502786467 - CARBAJAL GUTIERREZ MAYKOL GERMAN</t>
  </si>
  <si>
    <t>SERVICIO DE ESPECIALISTA PARA EFECTUAR LA FASE DE CLASIFICACIÓN Y PRIORIZACIÓN DE LA PROGRAMACIÓN MULTIANUAL DE BIENES Y SERVICIOS PARA EL PERÍODO 2022-2024 Y APOYO EN GESTIÓN ADMINISTRATIVA Y PRESUPUESTAL PARA LA UNIDAD DE ABASTECIMIENTO</t>
  </si>
  <si>
    <t>ORDEN DE SERVICIO : 110</t>
  </si>
  <si>
    <t>10411073713 - CARBAJAL GUTIERREZ MAYKOL GERMAN</t>
  </si>
  <si>
    <t>SERVICIO DE IMPRESION DE INFOGRAFIAS, PARA EL FORTALECIMIENTO DE CAPACIDADES DE COMUNIDADES NATIVAS Y DIFERENTES ACTORES FORESTALES Y DE FAUNA SILVESTRE</t>
  </si>
  <si>
    <t>ORDEN DE SERVICIO : 103</t>
  </si>
  <si>
    <t>20557656422 - EAGLE COLOR S.A.C.</t>
  </si>
  <si>
    <t>20 dias calendario</t>
  </si>
  <si>
    <t>SERVICIO DE INTERNET PARA LA OD DE IQUITOS DEL OSINFOR</t>
  </si>
  <si>
    <t>ORDEN DE SERVICIO : 70</t>
  </si>
  <si>
    <t>20269863626 - SERVICIOS GENERALES SANTOX E.I.R.L</t>
  </si>
  <si>
    <t>15 dias calendario</t>
  </si>
  <si>
    <t>SERVICIO DE MANTENIMIENTO CORRECTIVO DE SERVIDORES DEL CENTRO DE DATOS DE LA SEDE CENTRAL DEL OSINFOR</t>
  </si>
  <si>
    <t>ORDEN DE SERVICIO : 250</t>
  </si>
  <si>
    <t>20602471277 - RAM &amp; MAR INGENIEROS S.A.C.</t>
  </si>
  <si>
    <t>SERVICIO DE MANTENIMIENTO PREVENTIVO Y GARANTÍA EXTENDIDA DE LOS SISTEMAS DE PROTECCIÓN AMBIENTAL Y ELÉCTRICA DEL CENTRO DE DATOS DE LA SEDE CENTRAL DEL OSINFOR</t>
  </si>
  <si>
    <t>Adjudicacion Simplificada N° 002-2021</t>
  </si>
  <si>
    <t>365 DIAS</t>
  </si>
  <si>
    <t>APARTIR  16 /12/2021</t>
  </si>
  <si>
    <t>SERVICIO DE REVISIÓN DE LA PROYECCIÓN DE INGRESOS PARA LA PROGRAMACIÓN MULTIANUAL 2022 – 2024 Y ELABORACIÓN DE LA PROPUESTA DE INFORMACIÓN DE SUSTENTO PARA LA CONCILIACIÓN Y CIERRE PRESUPUESTAL 2020</t>
  </si>
  <si>
    <t>ORDEN DE SERVICIO : 27</t>
  </si>
  <si>
    <t>20501543277 - GONZALES RUIZ JOSE LUIS</t>
  </si>
  <si>
    <t>85 dias calenadario</t>
  </si>
  <si>
    <t>SERVICIO DE SEGURIDAD Y VIGILANCIA PARA LA OD CHICLAYO DE LA OSINFOR</t>
  </si>
  <si>
    <t>20103358761 - MULTISERVICIOS INTEGRALES RESGUARDO Y ALARMAS S.A.</t>
  </si>
  <si>
    <t>apartir  del 05.04.2021</t>
  </si>
  <si>
    <t>SERVICIO DE SEGURIDAD Y VIGILANCIA PARA LA SEDE CENTRAL OSINFOR</t>
  </si>
  <si>
    <t>20552917210 - TS DEL PERU SOCIEDAD ANONIMA CERRADA - TS PERU S.A.C</t>
  </si>
  <si>
    <t>apartir  del 12.04.2021</t>
  </si>
  <si>
    <t>SERVICIO DE SEGURIDAD Y VIGILANCIA PARA OD PUCALLPA DE LA OSINFOR</t>
  </si>
  <si>
    <t>20601692806 - HALCONES SECURITY COMPANY SAC</t>
  </si>
  <si>
    <t>apartir  del 13.04.2021</t>
  </si>
  <si>
    <t>SERVICIO DE TELEFONIA MOVIL PARA EL PERSONAL DEL OSINFOR. CON PREVISION PRESUPUESTAL N° 016-2020.</t>
  </si>
  <si>
    <t>Adjudicacion Simplificada N° 001-2021</t>
  </si>
  <si>
    <t>20100017491 - TELEFONICA DEL PERU S.A.A.</t>
  </si>
  <si>
    <t>apartir  del 28.06.2021</t>
  </si>
  <si>
    <t>Servicio de un Asistente de Contrataciones Públicas para la Unidad de Abastecimiento</t>
  </si>
  <si>
    <t>ORDEN DE SERVICIO : 05</t>
  </si>
  <si>
    <t>10805898157 - TORRES LIMAYLLA JORDIN CRISTIAN</t>
  </si>
  <si>
    <t>330 dias calendario</t>
  </si>
  <si>
    <t>11 entregables</t>
  </si>
  <si>
    <t>SERVICIO DE UN ESPECIALISTA EN CONTRATACIONES PÚBLICAS PARA LA UNIDAD DE ABASTECIMIENTO DEL OSINFOR.</t>
  </si>
  <si>
    <t>ORDEN DE SERVICIO : 04</t>
  </si>
  <si>
    <t>20601770114 - VELARDE DANTAS YRINIA DEL PILAR</t>
  </si>
  <si>
    <t>150  dias calendario</t>
  </si>
  <si>
    <t>5 entregables</t>
  </si>
  <si>
    <t>SERVICIO DE UN ESPECIALISTA EN EJECUCION CONTRACTUAL PARA LA UNIDAD DE ABASTECIMIENTO</t>
  </si>
  <si>
    <t>10420437311 - VELARDE DANTAS YRINIA DEL PILAR</t>
  </si>
  <si>
    <t>150 dias calendario</t>
  </si>
  <si>
    <t>Servicio de un especialista en gestión pública para la Unidad de Abastecimiento</t>
  </si>
  <si>
    <t>ORDEN DE SERVICIO : 07</t>
  </si>
  <si>
    <t>20605861114 - QUISPE TERAN WALTER RAMON</t>
  </si>
  <si>
    <t>SERVICIO DE UNA P.N. PARA LA ELABORACION DE OPINIONES TECNICAS EN MATERIA FORESTAL</t>
  </si>
  <si>
    <t>ORDEN DE SERVICIO : 41</t>
  </si>
  <si>
    <t>20600530535 - CERON VILLANUEVA JOSE LUIS</t>
  </si>
  <si>
    <t>SERVICIO DE UNA PERSONA JURÍDICA QUE DESARROLLE Y GESTIONE LAS DISPOSICIONES PARA LA GESTIÓN DE LA ECOEFICIENCIA EN EL MARCO DEL DECRETO SUPREMO Nº016-2021-MINAM</t>
  </si>
  <si>
    <t>ORDEN DE SERVICIO : 223</t>
  </si>
  <si>
    <t>20608469525 - ECO &amp; GREEN SOLUCIONES E.I.R.L.</t>
  </si>
  <si>
    <t>40 dias calendario</t>
  </si>
  <si>
    <t>SERVICIO DE UNA PERSONA JURÍDICA QUE REALICE EL SERVICIO PARA LA ACTUALIZACIÓN DE LA PROPUESTA DEL PLAN DE RECUPERACIÓN DE SERVICIOS DE TECNOLOGÍA DE LA INFORMACIÓN (PRSTI) PARA LA OFICINA DE TECNOLOGÍA DE LA INFORMACIÓN</t>
  </si>
  <si>
    <t>ORDEN DE SERVICIO : 243</t>
  </si>
  <si>
    <t>20516346087 - LEADER PARTNER S.A.C.</t>
  </si>
  <si>
    <t>SERVICIO DE UNA PN PARA EL SEGUIMIENTO DE LA NOTIFICACION DE LAS RD QUE SE EMITEN, SE ELABOREN LOS DOCUMENTOS SOBRE LA FIRMEZA DE DICHAS RESOLUCIONES Y DEMAS RELACIONADOS CON EL PROCEDIMIENTO ADMINISTRATIVO UNICO</t>
  </si>
  <si>
    <t>ORDEN DE SERVICIO : 80</t>
  </si>
  <si>
    <t>20605446893 - ARAGON COAGUILA JADE MARLEY</t>
  </si>
  <si>
    <t>270 dias calendario</t>
  </si>
  <si>
    <t>9 entregables</t>
  </si>
  <si>
    <t>SERVICIO ESPECIALIZADO EN SALUD OCUPACIONAL, PARA PROTEGER Y PROMOVER LA SEGURIDAD Y SALUD INTEGRAL</t>
  </si>
  <si>
    <t>ORDEN DE SERVICIO : 129</t>
  </si>
  <si>
    <t>10438001391 - CARHUALLANQUI TAMAYO BRYAN GUSTAVO</t>
  </si>
  <si>
    <t>240 dias calendario</t>
  </si>
  <si>
    <t>8 entregables</t>
  </si>
  <si>
    <t>SERVICIO ESPECIALIZADO PARA EL CONTROL DE OPERACIÓN DE LOS SERVICIOS DE INFRAESTRUCTURA DE TI DEL OSINFOR</t>
  </si>
  <si>
    <t>ORDEN DE SERVICIO  :172</t>
  </si>
  <si>
    <t>20600116542 - ORASAP S.A.C.</t>
  </si>
  <si>
    <t>Servicio especializado para el monitoreo de servicios de infraestructura de TI del OSINFOR.</t>
  </si>
  <si>
    <t>ORDEN DE SERVICIO : 9</t>
  </si>
  <si>
    <t>20600604458 - RAMOS SORIANO MIULLER HUMBERTO</t>
  </si>
  <si>
    <t>SERVICIO ESPECIALIZADO PARA LA CONFIGURACIÓN Y ACTUALIZACIÓN DE LOS EQUIPOS INFORMÁTICOS UBICADOS EN LAS OFICINAS DESCONCENTRADAS DE CHICLAYO, TARAPOTO, LA MERCED Y ATALAYA, Y SEDE CENTRAL, ACORDE A LOS CONTROLES DE SEGURIDAD DE LA INFORMAC</t>
  </si>
  <si>
    <t>ORDEN DE SERVICIO : 175</t>
  </si>
  <si>
    <t>20600699513 - PRECISION SERVICES SYSTEM IT S.A.C.</t>
  </si>
  <si>
    <t>SERVICIO ESPECIALIZADO PARA LA ORGANIZACIÓN DEL EVENTO: “RUTA DE LA MOCHILA FORESTAL: UNA MIRADA A LA GESTIÓN SOSTENIBLE DE LOS BOSQUES”, QUE SE LLEVARÁ A CABO EN LIMA LOS DÍAS 12 Y 13 DE NOVIEMBRE DEL 2021</t>
  </si>
  <si>
    <t>ORDEN DE SERVICIO : 224</t>
  </si>
  <si>
    <t>20600738497 - QUANTICO PRODUCCIONES SAC_x000D_</t>
  </si>
  <si>
    <t>2 dias</t>
  </si>
  <si>
    <t>organización de evento</t>
  </si>
  <si>
    <t>SERVICIO PARA EL ANÁLISIS DE ALGORITMOS EN EL PROCESO DE SUPERVISIÓN EN EL MARCO DEL PILOTO DEL PROYECTO DE SUPERVISIONES OPTIMIZADAS</t>
  </si>
  <si>
    <t>ORDEN DE SERVICIO : 210</t>
  </si>
  <si>
    <t>20605027335 - GESTION DE INFORMACION PARA EL DESARROLLO INTEGRAL DEL TERRITORIO SOCIEDAD ANONIMA CERRADA</t>
  </si>
  <si>
    <t>70 dias calenadario</t>
  </si>
  <si>
    <t>SERVICIO PARA EL CONTRATO COMPLEMENTARIO DE SEGURIDAD Y VIGILANCIA  DE LA OD CHICLAYO, CP 01-2020</t>
  </si>
  <si>
    <t>ORDEN DE SERVICIO : 67</t>
  </si>
  <si>
    <t>20100049181 - MULTISERVICIOS INTEGRALES RESGUARDO Y ALARMAS S.A.</t>
  </si>
  <si>
    <t>apartir 23.03.2021</t>
  </si>
  <si>
    <t>Hasta  culminar orden</t>
  </si>
  <si>
    <t>SERVICIO PARA EL DESARROLLO DE NUEVOS COMPONENTES EN LOS SISTEMAS ADMINISTRATIVOS DEL ORGANISMO DE SUPERVISIÓN DE LOS RECURSOS FORESTALES Y DE FAUNA SILVESTRE (OSINFOR)</t>
  </si>
  <si>
    <t>ORDEN DE SERVICIO : 16</t>
  </si>
  <si>
    <t>20605721011 - CAYLLAHUA RUTTI PABLO ALONSO</t>
  </si>
  <si>
    <t>SERVICIO PARA EL MONITOREO Y ELABORACION DE FICHAS DE MONITOREO DE TITULARES DE TITULOS HABILITANTES</t>
  </si>
  <si>
    <t>ORDEN DE SERVICIO : 71</t>
  </si>
  <si>
    <t>20546331653 - SUAREZ SOLORZANO JOSE FRANCISCO</t>
  </si>
  <si>
    <t>SERVICIO PARA EL SEGUIMIENTO AL REGISTRO, CONTROL DE CALIDAD Y ENVIO DE LA INFORMACION</t>
  </si>
  <si>
    <t>ORDEN DE SERVICIO : 68</t>
  </si>
  <si>
    <t>20511638349 - ARMEY MALPARTIDA ROCIO MARIELA</t>
  </si>
  <si>
    <t>SERVICIO PARA LA ASISTENCIA TÉCNICA Y OPERACIÓN DEL SISTEMA DE INFORMACIÓN DE ARCHIVOS DIGITALIZADOS (SIADO) – SIADO REGIÓN DEL ORGANISMO DE SUPERVISIÓN DE LOS RECURSOS FORESTALES Y DE FAUNA SILVESTRE (OSINFOR)</t>
  </si>
  <si>
    <t>ORDEN DE SERVICIO : 19</t>
  </si>
  <si>
    <t>10418611362 - CORTEZ CORTEZ BRYAN HERNAN</t>
  </si>
  <si>
    <t>SERVICIO PARA LA ELABORACIÓN DE INFORMES TÉCNICO A PROPUESTAS DE DOCUMENTOS DE GESTIÓN EN EL MARCO DE LA POLÍTICA NACIONAL DE MODERNIZACIÓN DE LA GESTIÓN PÚBLICA, A DESARROLLARSE EN LA UNIDAD DE PLANIFICACIÓN Y MODERNIZACIÓN</t>
  </si>
  <si>
    <t>ORDEN DE SERVICIO : 20</t>
  </si>
  <si>
    <t>10719379261 - PALACIOS HUANDO VILMA MELISSA</t>
  </si>
  <si>
    <t>75 dias calendario</t>
  </si>
  <si>
    <t>SERVICIO PARA LA IMPLEMENTACIÓN DE MEJORAS EN LA MESA DE PARTES VIRTUAL DEL ORGANISMO DE SUPERVISIÓN DE LOS RECURSOS FORESTALES Y DE FAUNA SILVESTRE (OSINFOR)</t>
  </si>
  <si>
    <t>ORDEN DE SERVICIO : 17</t>
  </si>
  <si>
    <t>20528344578 - LLANOS VALVERDE ERNESTO CARLOS</t>
  </si>
  <si>
    <t>SERVICIO PARA LA PUESTA EN PRODUCCIÓN E IMPLEMENTACIÓN DE LA INTEROPERABILIDAD DEL OSINFOR CON LA PROCURADURÍA GENERAL DEL ESTADO (PGE)</t>
  </si>
  <si>
    <t>ORDEN DE SERVICIO : 174</t>
  </si>
  <si>
    <t>20556833011 - RAKLER PERU S.A.C.</t>
  </si>
  <si>
    <t>120 dias calendario</t>
  </si>
  <si>
    <t>SERVICIO TÉCNICO ESPECIALIZADO PARA REVISAR LOS CONTROLES DE S.I. Y MTTO. PREVENTIVO DEL OSINFOR</t>
  </si>
  <si>
    <t>ORDEN DE SERVICIO : 54</t>
  </si>
  <si>
    <t>20551157611 - PEÑARAN ESCALANTE MIGUEL ANGEL</t>
  </si>
  <si>
    <t>SERVICIO TEMPORAL PARA EL DESARROLLO DE MEJORAS AL MÓDULO DE EJECUCIÓN COACTIVA (MECO) DEL OSINFOR</t>
  </si>
  <si>
    <t>ORDEN DE SERVICIO : 203</t>
  </si>
  <si>
    <t>20605274120 - CIDE INNOVACION TECNOLOGICA S.A.C.</t>
  </si>
  <si>
    <t>SERVICIOS DE UNA P.N. PARA LA ELABORACIÓN DE OFICIOS E INFORMES  DE RESPUESTAS A LAS FEMA PRESENTADAS ANTE LA DFFS</t>
  </si>
  <si>
    <t>ORDEN DE SERVICIO : 40</t>
  </si>
  <si>
    <t>20528344578 - MAYORIA JACINTO ALLISON JACKELINE</t>
  </si>
  <si>
    <t>SERVICIOS DE UNA PERSONA NATURAL PARA EL SEGUIMIENTO DE LA ATENCIÓN DE LOS REQ. DE LAS FISCALIAS ESP</t>
  </si>
  <si>
    <t>ORDEN DE SERVICIO : 74</t>
  </si>
  <si>
    <t>20603101228 - ACUÑA GILVONIO LUISA BARBARA</t>
  </si>
  <si>
    <t>SERVICIOS PARA LA IMPLEMENTACIÓN DE LOS TALLERES EN EL MARCO DEL PLAN DE DESARROLLO DE CAPACIDADES 2021 DEL OSINFOR</t>
  </si>
  <si>
    <t>ORDEN DE SERVICIO : 18</t>
  </si>
  <si>
    <t>20230757764 - GARCIA RODRIGUEZ LUIS ALEXANDER</t>
  </si>
  <si>
    <t>SERVICIOS PROFESIONALES DE UNA PERSONA NATURAL PARA EL PROCESO DE CIERRE DEL PIP 2307255 “MEJORAMIENTO DEL SERVICIO DE SUPERVISIÓN Y CAPACITACIÓN DE LA OFICINA DESCONCENTRADA DEL OSINFOR EN IQUITOS, PROVINCIA DE MAYNAS, REGIÓN LORETO”</t>
  </si>
  <si>
    <t>ORDEN DE SERVICIO : 152</t>
  </si>
  <si>
    <t>10471469748 - RUMI HUAMAN MILAGROS IRIS</t>
  </si>
  <si>
    <t>Contratcion directa</t>
  </si>
  <si>
    <t>CONTRATACION DIRECTA 002-2021</t>
  </si>
  <si>
    <t>20603622902 - CASAPINO ZUNE DIOMEDES</t>
  </si>
  <si>
    <t>APARTIR  6/12/2021</t>
  </si>
  <si>
    <t>ADQUISICIÓN DE COMPUTADORAS PERSONALES PORTÁTILES PARA SUPERVISORES FORESTALES (IOARR Nº 255379) Y ADQUISICION DE COMPUTADORA PERSONAL PORTÁTIL PARA DIRECTIVOS Y JEFES (ADQUISICION DE BIENES DE CAPITAL)</t>
  </si>
  <si>
    <t>OCAM  -2022-1319-15</t>
  </si>
  <si>
    <t>20605287957 - CISCOMSA E.I.R.L.</t>
  </si>
  <si>
    <t>DEL 05.09. AL 05.12.2022</t>
  </si>
  <si>
    <t>por recibir</t>
  </si>
  <si>
    <t>ADQUISICIÓN DE EQUIPOS PERSONALES DE CAMPO PARA LA DSFFS</t>
  </si>
  <si>
    <t>ORDEN DE COMPRA : 6</t>
  </si>
  <si>
    <t>20601790786 - BIG BAG DISTRIBUCIONES S.A.C.</t>
  </si>
  <si>
    <t>ADQUISICIÓN DE LAPTOPS PARA LAS OFICINAS DESCONCENTRADA - TALLERES (IOARR Nº 255379) Y ADQUISICION DE COMPUTADORA PERSONAL PORTÁTIL PARA UNIDADES ORGÁNICAS (ADQUISICION DE BIENES DE CAPITAL)</t>
  </si>
  <si>
    <t>OCAM  -2022-1319-16</t>
  </si>
  <si>
    <t>10424747934 - ESPINOZA SAAVEDRA GILMER ANTONIO</t>
  </si>
  <si>
    <t>ADQUISICIÓN DE MONITORES PANORÁMICOS (IOARR Nº 255379)</t>
  </si>
  <si>
    <t>OCAM  -2022-1319-18</t>
  </si>
  <si>
    <t>20506058687 - OFIMATICA DEL PERU SOCIEDAD ANONIMA CERRADA</t>
  </si>
  <si>
    <t>DEL 06.09. AL 29.11.2022</t>
  </si>
  <si>
    <t>ADQUISICIÓN DE SILLAS FIJAS DE METAL PARA LA SALA ZOOM MULTIUSOS DE LA SEDE CENTRAL DEL OSINFOR</t>
  </si>
  <si>
    <t>26</t>
  </si>
  <si>
    <t>ORDEN DE COMPRA : 23</t>
  </si>
  <si>
    <t>CONTRATACIÓN COMPLEMENTARIA AL CONTRATO Nº 002-2021-OSINFOR DEL SERVICIO DE SEGURIDAD Y VIGILANCIA P</t>
  </si>
  <si>
    <t>20.04.2022</t>
  </si>
  <si>
    <t>Hasta terminar contrato</t>
  </si>
  <si>
    <t>CONTRATACION COMPLEMENTARIA AL CONTRATO Nº 004-2021-OSINFOR - ITEM Nº 001 - CONTRATACION DEL SERVICIO DE SEGURIDAD Y VIGILANCIA PARA LA SEDE CENTRAL</t>
  </si>
  <si>
    <t>08.05.2022</t>
  </si>
  <si>
    <t>CONTRATACIÓN DE LOS SERVICIOS DE NOTIFICACIÓN PARA EL DILIGENCIAMIENTO DE DIVERSOS DOCUMENTOS  RELACIONADO</t>
  </si>
  <si>
    <t>ORDEN DE SERVICIO : 86</t>
  </si>
  <si>
    <t>10242831727 - GONZALEZ PINTO HENRRY</t>
  </si>
  <si>
    <t>CONTRATACIÓN DE LOS SERVICIOS DE UN APOYO PARA LA DIGITALIZACIÓN, RECOPILACIÓN Y ARCHIVO DE DOCUMENT</t>
  </si>
  <si>
    <t>ORDEN DE SERVICIO : 88</t>
  </si>
  <si>
    <t>10106843771 - PANDURO MORENO ERIKA DEL PILAR</t>
  </si>
  <si>
    <t>CONTRATACIÓN DE PÓLIZAS DE SEGUROS PATRIMONIALES DE OSINFOR</t>
  </si>
  <si>
    <t>Adjudicacion Simplificada N° 010-2021</t>
  </si>
  <si>
    <t>365 dias calendario</t>
  </si>
  <si>
    <t>apartir  02.04.2022</t>
  </si>
  <si>
    <t>CONTRATACIÓN DE SERVICIO DE SOPORTE TÉCNICO Y ACTUALIZACIÓN DE VERSIÓN DEL GESTOR DE BASE DE DATOS EN EL OSINFOR</t>
  </si>
  <si>
    <t>ORDEN DE SERVICIO : 164</t>
  </si>
  <si>
    <t>6 MESES</t>
  </si>
  <si>
    <t>CONTRATACION DE UN SERVICIO DE DESARROLLO, SOPORTE Y ASISTENCIA TÉCNICA DEL SIGOSFC 2 EN EL MARCO DE LA DIRECTIVA DE SUPERVISIÓN DEL OSINFOR</t>
  </si>
  <si>
    <t>ORDEN DE SERVICIO : 30</t>
  </si>
  <si>
    <t>20602690467 - LVL CONSULTING S.A.C._x000D_</t>
  </si>
  <si>
    <t>CONTRATACIÓN DEL SERVICIO ARCHIVÍSTICO, PARA LA TRANSFERENCIA Y ELABORACIÓN DE EXPEDIENTES DE ELIMINACIÓN DE DOCUMENTOS ARCHIVÍSTICOS EN EL ARCHIVO CENTRAL DEL OSINFOR</t>
  </si>
  <si>
    <t>ORDEN DE SERVICIO : 117</t>
  </si>
  <si>
    <t>10462123693 - CONDORI MENDOZA CARMEN ROSA</t>
  </si>
  <si>
    <t>200 dias calendario</t>
  </si>
  <si>
    <t>7 entregables</t>
  </si>
  <si>
    <t>CONTRATACIÓN DEL SERVICIO DE ANÁLISIS FUNCIONAL EN SISTEMAS DE INFORMÁTICOS DE TRÁMITE DOCUMENTARIO</t>
  </si>
  <si>
    <t>ORDEN DE SERVICIO : 157</t>
  </si>
  <si>
    <t>10733238271 - CESAR BENJAMIN PAREJA VALERIO</t>
  </si>
  <si>
    <t>CONTRATACION DEL SERVICIO DE CUSTODIA DE DOCUMENTOS GENERADOS POR EL OSINFOR POR EL PERIODO DE 36 MESES</t>
  </si>
  <si>
    <t>20390724919 - IRON MOUNTAIN PERU S.A.</t>
  </si>
  <si>
    <t>apartir del 21.01.2022</t>
  </si>
  <si>
    <t>CONTRATACIÓN DEL SERVICIO DE ESPECIALISTA EN PROGRAMACION LOGISTICA, GESTION ADMINISTRATIVA  Y PRESUPUESTAL</t>
  </si>
  <si>
    <t>ORDEN DE SERVICIO : 39</t>
  </si>
  <si>
    <t>20601068886 - SANCHEZ HUAMANI RUBEN DARIO</t>
  </si>
  <si>
    <t>CONTRATACIÓN DEL SERVICIO DE INTEGRACIÓN ENTRE SISTEMAS INFORMÁTICOS</t>
  </si>
  <si>
    <t>ORDEN DE SERVICIO :  119</t>
  </si>
  <si>
    <t>10445950870 - HUAMANI HUANUQUEÑO HENRY JUNIOR</t>
  </si>
  <si>
    <t>CONTRATACIÓN DEL SERVICIO DE SEGURIDAD Y VIGILANCIA PARA LA OFICINA DESCONCENTRADA ATALAYA DEL OSINFOR</t>
  </si>
  <si>
    <t>CONCURSO PUBLICO N° 001-2022</t>
  </si>
  <si>
    <t>apartir  19.07.2022</t>
  </si>
  <si>
    <t>CONTRATACIÓN DEL SERVICIO DE SEGURIDAD Y VIGILANCIA PARA LA OFICINA DESCONCENTRADA DE LA MERCED DEL OSINFOR</t>
  </si>
  <si>
    <t>20486954851 - EMPRESA DE SEGURIDAD ARMADURA DE DIOS S.A.C.</t>
  </si>
  <si>
    <t>apartir  01.07.2022</t>
  </si>
  <si>
    <t>CONTRATACIÓN DEL SERVICIO DE SEGURIDAD Y VIGILANCIA PARA LA OFICINA DESCONCENTRADA DE PUCALLPA DEL OSINFOR</t>
  </si>
  <si>
    <t>20602978100 - GRUPO B &amp; C SEGURIDAD INTEGRAL S.A.C.</t>
  </si>
  <si>
    <t>CONTRATACIÓN DEL SERVICIO DE SEGURIDAD Y VIGILANCIA PARA LA OFICINA DESCONCENTRADA DE PUERTO MALDONADO DEL OSINFOR</t>
  </si>
  <si>
    <t>20490929119 - F.C.C.SEGURIDAD S.A.C.</t>
  </si>
  <si>
    <t>CONTRATACION DEL SERVICIO DE SEGURO COMPLEMENTARIO DE TRABAJO DE RIESGO - SCTR SALUD</t>
  </si>
  <si>
    <t>ORDEN DE SERVICIO :  45</t>
  </si>
  <si>
    <t>20209808341 - MAPFRE PERU S.A. ENTIDAD PRESTADORA DE SALUD</t>
  </si>
  <si>
    <t>9 meses</t>
  </si>
  <si>
    <t>GASTO PROYECTADO EN SERVICIOS DE MANTENIMIENTO DEL EDIFICIO DE LA SEDE CENTRAL DEL OSINFOR</t>
  </si>
  <si>
    <t>53 - Contratacion Directa</t>
  </si>
  <si>
    <t>ORDEN DE SERVICIO :  93</t>
  </si>
  <si>
    <t>año 2022</t>
  </si>
  <si>
    <t>mantenimiento sede central</t>
  </si>
  <si>
    <t>REQUERIMIENTO DE PUBLICACIONES EN EL DIARIO OFICIAL "EL PERUANO" PARA LAS RESOLCUIONES DE LA JEFATURA Y LA GERENCIA GENERAL EN EL PRESENTE AÑO 2022 HASTA EL 31 DE DICIEMBRE</t>
  </si>
  <si>
    <t>ORDEN DE SERVICIO : 82</t>
  </si>
  <si>
    <t>20100072751 - EMP. PERUANA DE SERV. EDIT. S.A. EDITORA PERU</t>
  </si>
  <si>
    <t>SERVICIO ASISTENCIA EN PROGRAMACIÓN SIGA MEF Y SIAF PARA LA UNIDAD DE ABASTECIMIENTO</t>
  </si>
  <si>
    <t>ORDEN DE SERVICIO : 1</t>
  </si>
  <si>
    <t>20524279160 - TORRES LIMAYLLA JORDIN CRISTIAN</t>
  </si>
  <si>
    <t>SERVICIO DE ALOJAMIENTO PARA EL CENTRO DE DATOS DE CONTINGENCIA DE LA SEDE CENTRAL DEL OSINFOR</t>
  </si>
  <si>
    <t>Adjudicacion Simplificada N° 009-2021</t>
  </si>
  <si>
    <t>20552504641 - OPTICAL TECHNOLOGIES SAC</t>
  </si>
  <si>
    <t>790 dias calendario</t>
  </si>
  <si>
    <t>A partir de 10.03.2022</t>
  </si>
  <si>
    <t>SERVICIO DE ANALISIS FUNCIONAL EN SISTEMAS INFORMÁTICOS DE TRAMITE DOCUMENTARIO</t>
  </si>
  <si>
    <t>ORDEN DE SERVICIO : 95</t>
  </si>
  <si>
    <t>10099083081 - LLANOS VALVERDE ERNESTO CARLOS</t>
  </si>
  <si>
    <t>ORDEN DE SERVICIO : 55</t>
  </si>
  <si>
    <t>20506058687 - CORTEZ CORTEZ BRYAN HERNAN</t>
  </si>
  <si>
    <t>SERVICIO DE APOYO ADMINISTRATIVO PARA LA GESTION COBRANZA DE LAS MULTAS ADMINISTRATIVAS IMPUESTAS POR LA DFFFS DEL OSINFOR.</t>
  </si>
  <si>
    <t>ORDEN DE SERVICIO : 65</t>
  </si>
  <si>
    <t>10704354474 - MORA CORDOVA ERIKA ELIANNI</t>
  </si>
  <si>
    <t>SERVICIO DE APOYO ADMINISTRATIVO PARA LA GESTIÓN COBRANZA DE LAS MULTAS ADMINISTRATIVAS IMPUESTAS POR LA DIRECCIÓN DE FISCALIZACIÓN FORESTAL Y DE FAUNA SILVESTRE DEL OSINFOR</t>
  </si>
  <si>
    <t>ORDEN DE SERVICIO : 183</t>
  </si>
  <si>
    <t>10427552620 - ATENCIO CARRASCO SHADY JENNIFER</t>
  </si>
  <si>
    <t>10077175755 - AMOROS COBO RITA VICTORINA</t>
  </si>
  <si>
    <t>300 dias calendario</t>
  </si>
  <si>
    <t>10 entregables</t>
  </si>
  <si>
    <t>SERVICIO DE DISEÑO DE MATERIAL GRÁFICO Y AUDIOVISUAL PARA IMPLEMENTAR CAMPAÑAS DE COMUNICACIÓN INTERNAS Y EXTERNAS DEL OSINFOR</t>
  </si>
  <si>
    <t>ORDEN DE SERVICIO : 62</t>
  </si>
  <si>
    <t>10426742735 - AGUILAR CUBAS WILLIAM</t>
  </si>
  <si>
    <t>SERVICIO DE ENERGIA ELECTRICA Y AGUA POTABLE Y ALCANTARILLADO DE LA SEDE CENTRAL DEL OSINFOR (PROYECCION HASTA DICIEMBRE 2022)</t>
  </si>
  <si>
    <t>ORDEN DE SERVICIO : 99</t>
  </si>
  <si>
    <t>periodo  2022</t>
  </si>
  <si>
    <t>gsatos de luz y agua sede central</t>
  </si>
  <si>
    <t>SERVICIO DE IMPLEMENTACION DE PRUEBAS DE CALIDAD Y SEGURIDAD DE SISTEMAS INFORMATICO</t>
  </si>
  <si>
    <t>ORDEN DE SERVICIO : 97</t>
  </si>
  <si>
    <t>10098930651 - TALAVERA VALENZUELA GUADALUPE MATILDE</t>
  </si>
  <si>
    <t>SERVICIO DE LIMPIEZA INTEGRAL EN LAS OFICINAS DESCONCENTRADAS DEL OSINFOR</t>
  </si>
  <si>
    <t xml:space="preserve">Adjudicación Simplificada Nº 008-2021-OSINFOR </t>
  </si>
  <si>
    <t>20606351322 - SERVICIOS COMPLEMENTARIOS DE LIMPIEZA Y SANEAMIENTO M &amp; C S.A.C.</t>
  </si>
  <si>
    <t>apartir  22.02.2022</t>
  </si>
  <si>
    <t>SERVICIO DE MANTENIMIENTO PREVENTIVO DE EQUIPOS DE CÓMPUTO EN LAS OFICINAS DESCONCENTRADAS DE PUERTO MALDONADO, PUCALLPA E IQUITOS DEL OSINFOR</t>
  </si>
  <si>
    <t>ORDEN DE SERVICIO : 102</t>
  </si>
  <si>
    <t>10067861286 - RUIZ TOCRE EDGAR ELVIS</t>
  </si>
  <si>
    <t>SERVICIO DE ORGANIZACIÓN Y DIGITALIZACIÓN DE LA DOCUMENTACIÓN DE ARCHIVOS PARA LA UNIDAD DE ABASTECIMIENTO Y LA OFICINA DE ADMINISTRACIÓN DEL OSINFOR</t>
  </si>
  <si>
    <t>ORDEN DE SERVICIO : 96</t>
  </si>
  <si>
    <t>10079019173 - PERALES GARRO ROXANA DEL PILAR</t>
  </si>
  <si>
    <t>265 dias calendario</t>
  </si>
  <si>
    <t>SERVICIO DE SOPORTE DE SISTEMA INFORMÁTICO ADMINISTRATIVO FINANCIERO</t>
  </si>
  <si>
    <t>ORDEN DE SERVICIO : 132</t>
  </si>
  <si>
    <t>10402705693 - CAYLLAHUA RUTTI PABLO ALONSO</t>
  </si>
  <si>
    <t>ORDEN DE SERVICIO : 101</t>
  </si>
  <si>
    <t>10429300679 - PEÑARAN ESCALANTE MIGUEL ANGEL</t>
  </si>
  <si>
    <t>SERVICIO DE VIGILANCIA MÉDICA OCUPACIONAL, PARA PROTEGER Y PROMOVER LA SEGURIDAD Y SALUD INTEGRAL DE LOS/AS SERVIDORES/AS DEL OSINFOR, PARA LA UNIDAD DE RECURSOS HUMANOS</t>
  </si>
  <si>
    <t>ORDEN DE SERVICIO : 126</t>
  </si>
  <si>
    <t>SERVICIO ESPECIALIZADO EN INFRAESTRUCTURA DE TECNOLOGÍAS DE INFORMACION</t>
  </si>
  <si>
    <t>10075118622 - RAMOS SORIANO MIULLER HUMBERTO</t>
  </si>
  <si>
    <t>SERVICIO PARA LA IMPLEMENTACIÓN DE NUEVAS FUNCIONALIDADES EN EL SISTEMA INFORMÁTICO</t>
  </si>
  <si>
    <t>ORDEN DE SERVICIO : 209</t>
  </si>
  <si>
    <t>10410968717 - GARCIA SALAZAR TONY</t>
  </si>
  <si>
    <t>SERVICIOS DE ASISTENCIA EN LA GESTION DE CONTRATACIONES PUBLICAS</t>
  </si>
  <si>
    <t xml:space="preserve">ORDEN DE SERVICIO : 210 </t>
  </si>
  <si>
    <t>10167564807 - ROSPIGLIOSI SILVA EDWAL JULIO</t>
  </si>
  <si>
    <t>SERVICIOS PARA EL MONITOREO DE PLANES DE MANEJO Y ELABORACIÓN DE FICHAS DE MONITOREO DE RUTINA O EXCEPCIONAL DE PLANES DE CONSERVACIÓN DE TITULARES DE TÍTULOS HABILITANTES 2022</t>
  </si>
  <si>
    <t>ORDEN DE SERVICIO : 148</t>
  </si>
  <si>
    <t>10731299035 - MACHOA FLORES GINO DI ANGELO</t>
  </si>
  <si>
    <t>SERVICIOS PARA EL MONITOREO DE PLANES DE MANEJO Y ELABORACION DE FICHAS DE MONITOREO DE RUTINA O EXCEPCIONAL DE PLANES DE CONSERVACION DE TITULARES DE TITULOS HABILITANTES 2022.</t>
  </si>
  <si>
    <t>10461564360 - SUAREZ SOLORZANO JOSE FRANCISCO</t>
  </si>
  <si>
    <t>SERVICIOS PARA LA IMPLEMENTACIÓN DE LOS TALLERES EN EL MARCO DEL PLAN DE DESARROLLO DE CAPACIDADES 2022 DEL OSINFOR</t>
  </si>
  <si>
    <t>10438187443 - GARCIA RODRIGUEZ LUIS ALEXANDER</t>
  </si>
  <si>
    <t>CONTRATACIÓN DEL SERVICIO DE LÍNEA DEDICADA PARA CONEXIÓN A INTERNET EN LA SEDE CENTRAL DEL OSINFOR</t>
  </si>
  <si>
    <t>CONTRATACION DEL SERVICIO DE LIMPIEZA INTEGRAL DE LA SEDE CENTRAL POR 2 AÑOS</t>
  </si>
  <si>
    <t>POR 2 AÑOS</t>
  </si>
  <si>
    <t>CONTRATACION DEL SERVICIO DE LIMPIEZA INTEGRAL DE LAS OFICINAS DESCONCENTRADAS DEL OSINFOR POR 2 AÑOS</t>
  </si>
  <si>
    <t>CONTRATACION DEL SERVICIO DE SEGURIDAD Y VIGILANCIA PARA LA SEDE CENTRAL Y LAS OFICINAS DESCONCENTRADAS DEL OSINFOR</t>
  </si>
  <si>
    <t>CONTRATACIÓN DEL SERVICIO DE ARRRENDAMIENTO PARA INMUEBLE DE LA SEDE CENTRAL</t>
  </si>
  <si>
    <t>POR 3 AÑOS</t>
  </si>
  <si>
    <t>CONTRATACION DE POLIZAS DE SEGURO PARA OSINFOR</t>
  </si>
  <si>
    <t>ADQUISICIÓN DE ALIMENTOS PARA CONSUMO HUMANO PARA TRABAJOS DE SUPERVISION Y FISCALIZACION</t>
  </si>
  <si>
    <t>18 - Adjudicacion sin Procedimiento y/o fondo por encargo</t>
  </si>
  <si>
    <t>Se envian a las OD, como fondo por encargo</t>
  </si>
  <si>
    <t>ADQUISICION DE VESTUARIO PARA SUPERVISION</t>
  </si>
  <si>
    <t>ADQUISICION DE COMBUSTIBLE PARA LA SEDE CENTRAL</t>
  </si>
  <si>
    <t>ADQUISICION DE COMBUSTIBLE PARA LAS OD CHICLAYO</t>
  </si>
  <si>
    <t>19 - Adjudicacion sin Procedimiento</t>
  </si>
  <si>
    <t>ADQUISICION DE UTILES DE ESCRITORIO PARA LA SEDE CENTRAL</t>
  </si>
  <si>
    <t>CONVENIO MARCO</t>
  </si>
  <si>
    <t>ADQUISICION DE UTILES DE ESCRITORIO PARA LAS OFICINAS DESCONCENTRADAS</t>
  </si>
  <si>
    <t>SERVICIO DE TELEFONIA MOVIL</t>
  </si>
  <si>
    <t>SERVICIO DE INTERNET PARA LA OD IQUITOS</t>
  </si>
  <si>
    <t>DIFUSION EN DIARIO OFICIAL</t>
  </si>
  <si>
    <t>MANTENIMIENTO DE EDIFICIO - SEDE CENTRAL</t>
  </si>
  <si>
    <t>MANTENIMIENTO DE EDIFICIO - OD IQUITOS</t>
  </si>
  <si>
    <t>ALQUILER DE LOCAL - OD CHICLAYO</t>
  </si>
  <si>
    <t>ALQUILER DE LOCAL - OD LA MERCED</t>
  </si>
  <si>
    <t>ALQUILER DE LOCAL - OD PUCALLPA</t>
  </si>
  <si>
    <t>ALQUILER DE LOCAL - OD PUERTO MALDONADO</t>
  </si>
  <si>
    <t>ALQUILER DE LOCAL - OD TARAPOTO</t>
  </si>
  <si>
    <t>SERVICIO DE APOYO LEGAL - SUB DIRECCIÓN DE  FISCALIZACIÓN DE CONCESIONES FORESTALES Y DE FAUNA SILVESTRE</t>
  </si>
  <si>
    <t>SERVICIO DE APOYO OPERATIVO - SUB DIRECCIÓN DE SUPERVISIÓN DE PERMISOS Y AUTORIZACIONES FORESTALES Y DE FAUNA SILVESTRE</t>
  </si>
  <si>
    <t>SERVICIO DE COCINERO PARA PREPARACION DE ALIMENTOS - SUBDIRECCIÓN DE SUPERVISIÓN DE CONCESIONES FORESTALES Y DE FAUNA SILVESTRE</t>
  </si>
  <si>
    <t>SERVICIO DE ESPECIALISTA FORESTAL - SEGUIMIENTO Y EVALUACIÓN</t>
  </si>
  <si>
    <t>18 - Adjudicacion sin Procedimiento y/o Contrato de Terceros</t>
  </si>
  <si>
    <t>CONTRATACION DEL SERVICIO ARCHIVISTICO - UNIDAD DE ADMINISTRACIÓN DOCUMENTARÍA Y ARCHIVO</t>
  </si>
  <si>
    <t>SERVICIO DE ASISTENCIA TECNICA EN LA EJECUCIÓN CONTRACTUAL MENORES A 8UIT A TRAVES DEL SISTEMA INTEGRADO DE GESTION - UNIDAD DE ABASTECIMIENTO</t>
  </si>
  <si>
    <t>SERVICIO DE ASISTENTE ADMINISTRATIVO - UNIDAD DE ADMINISTRACIÓN DOCUMENTARÍA Y ARCHIVO</t>
  </si>
  <si>
    <t>SERVICIO DE GESTIÓN ADMINISTRATIVA - UNIDAD DE ABASTECIMIENTO</t>
  </si>
  <si>
    <t>SERVICIO DE INDICADORES ESTRATÉGICOS DE EJES DE GESTIÓN PRIORIZADOS - OFICINA DE TECNOLOGIA DE LA INFORMACIÓN (J)</t>
  </si>
  <si>
    <t>SERVICIO DE SOPORTE TECNICO DE SISTEMAS INFORMATICOS - OFICINA DE TECNOLOGIA DE LA INFORMACIÓN (J)</t>
  </si>
  <si>
    <t>SERVICIO ESPECIALIZADO EN DISEÑO Y DIAGRAMACION DE DOCUMENTOS TECNICOS - UNIDAD FUNCIONAL DE COMUNICACIONES</t>
  </si>
  <si>
    <t>SERVICIO ESPECIALIZADO EN INFRAESTRUCTURA DE TECNOLOGÍAS DE INFORMACIÓN - OFICINA DE TECNOLOGIA DE LA INFORMACIÓN (J)</t>
  </si>
  <si>
    <t>ALQUILER DE BOTE - SUB DIRECCIÓN DE SUPERVISIÓN DE PERMISOS Y AUTORIZACIONES FORESTALES Y DE FAUNA SILVESTRE</t>
  </si>
  <si>
    <t>19 - Adjudicacion sin Procedimiento y/o fondo por encargo</t>
  </si>
  <si>
    <t>ALQUILER DE BOTE - SUBDIRECCIÓN DE SUPERVISIÓN DE CONCESIONES FORESTALES Y DE FAUNA SILVESTRE</t>
  </si>
  <si>
    <t>ALQUILER DE BOTE - O.D. ATALAYA</t>
  </si>
  <si>
    <t>ALQUILER DE CAMIONETA - O.D. DE PUCALLPA</t>
  </si>
  <si>
    <t>ALQUILER DE MOTONAVE FLUVIAL - O.D. DE TARAPOTO</t>
  </si>
  <si>
    <t>MANTENIMIENTO PREVENTIVO DE SERVIDOR - OFICINA DE TECNOLOGIA DE LA INFORMACIÓN (J)</t>
  </si>
  <si>
    <t>MANTENIMIENTO Y ACONDICIONAMIENTO DEL SISTEMA ELECTRICO - OFICINA DE TECNOLOGIA DE LA INFORMACIÓN (J)</t>
  </si>
  <si>
    <t>SERVICIO DE ALMACENAMIENTO Y CUSTODIA DE CINTAS BACKUP - OFICINA DE TECNOLOGIA DE LA INFORMACIÓN (J)</t>
  </si>
  <si>
    <t>SERVICIO DE ALOJAMIENTO (HOUSING) PARA SERVIDORES - OFICINA DE TECNOLOGIA DE LA INFORMACIÓN (J)</t>
  </si>
  <si>
    <t>SERVICIO DE ANALISIS FUNCIONAL EN SISTEMAS INFORMÁTICOS DE TRAMITE DOCUMENTARIO - OFICINA DE TECNOLOGIA DE LA INFORMACIÓN (J)</t>
  </si>
  <si>
    <t>SERVICIO DE ANALISIS Y PROGRAMACION DE SISTEMAS INFORMATICOS - OFICINA DE TECNOLOGIA DE LA INFORMACIÓN (J)</t>
  </si>
  <si>
    <t>SERVICIO DE ELABORACIÓN DE DOCUMENTACIÓN DE GESTIÓN PARA LA EJECUCIÓN DE PROYECTOS PRIORIZADOS EN EL PLAN GOBIERNO DIGITAL - OFICINA DE TECNOLOGIA DE LA INFORMACIÓN (J)</t>
  </si>
  <si>
    <t>SERVICIO DE IMPLEMENTACION DE PRUEBAS DE CALIDAD Y SEGURIDAD DE SISTEMAS INFORMATICO - OFICINA DE TECNOLOGIA DE LA INFORMACIÓN (J)</t>
  </si>
  <si>
    <t>SERVICIO DE SOPORTE DE SISTEMA INFORMÁTICO ADMINISTRATIVO FINANCIERO - OFICINA DE TECNOLOGIA DE LA INFORMACIÓN (J)</t>
  </si>
  <si>
    <t>SERVICIO PARA EL ANALISIS , DESARROLLO Y MANTENIMIENTO EN SISTEMAS INFORMATICOS - OFICINA DE TECNOLOGIA DE LA INFORMACIÓN (J)</t>
  </si>
  <si>
    <t>MANTENIMIENTO PREVENTIVO DE EQUIPOS DE COMPUTO - OFICINA DE TECNOLOGIA DE LA INFORMACIÓN (J)</t>
  </si>
  <si>
    <t>SERVICIO DE SOPORTE INFORMATICO - OFICINA DE TECNOLOGIA DE LA INFORMACIÓN (J)</t>
  </si>
  <si>
    <t>SERVICIO DE SOPORTE TECNICO Y ACTUALIZACION DE VERSION DEL GESTOR DE BASE DE DATOS - OFICINA DE TECNOLOGIA DE LA INFORMACIÓN (J)</t>
  </si>
  <si>
    <t>ADQUISICION DE CINTA TAPE BACKUP LTO6 2.5/6.25 TB - OFICINA DE TECNOLOGIA DE LA INFORMACIÓN (J)</t>
  </si>
  <si>
    <t>CARPA PARA CAMPAMENTO DE LONA IMPERMEABLE PARA 2 PERSONAS - SUB DIRECCIÓN DE SUPERVISIÓN DE PERMISOS Y AUTORIZACIONES FORESTALES Y DE FAUNA SILVESTRE</t>
  </si>
  <si>
    <t>ÍTEM 2: SEGURO VIDA LEY</t>
  </si>
  <si>
    <t>CONCURSO PÚBLICO N° 004-2020-INDECOPI</t>
  </si>
  <si>
    <t>20418896915 MAPFRE PERU VIDA COMPAÑÍA DE SEGUROS Y REASEGUROS S.A.</t>
  </si>
  <si>
    <t>ÍTEM 1: SEGURO DE ASISTENCIA MÉDICA Y ACCIDENTES PERSONALES MODALIDAD FORMACIÓN LABORAL</t>
  </si>
  <si>
    <t>ÍTEM 3: SEGURO COMPLEMENTARIO DE TRABAJO DE RIESGO -  SALUD</t>
  </si>
  <si>
    <t>20523470761 CONSORCIO PROTECTA - SANITAS ( PROTECTA S.A Y SANITAS PERU S.A.)</t>
  </si>
  <si>
    <t>ÍTEM 4: SEGURO COMPLEMENTARIO DE TRABAJO DE RIESGO -  PENSIÓN</t>
  </si>
  <si>
    <t>SERVICIO DE MANTENIMIENTO CORRECTIVO DE LA INFRAESTRUCTURA DE SERVIDORES, PLATAFORMA DE VIRTUALIZACIÓN (VMWARE) SISTEMA DE ALMACENAMIENTO (STORAGE XIV)</t>
  </si>
  <si>
    <t>CONTRATACIÓN DIRECTA N° 007-2020-INDECOPI</t>
  </si>
  <si>
    <t>20505120451 IT STORAGE E.I.R.L.</t>
  </si>
  <si>
    <t>CULMINÓ</t>
  </si>
  <si>
    <t>ADQUISICIÓN DE CÁMARAS FOTOGRÁFICAS Y ACCESORIOS</t>
  </si>
  <si>
    <t>20107277405 WILHELMI MONGE S.R.L.</t>
  </si>
  <si>
    <t>PRIMERA PRÓRROGA: CONTRATACION DEL SERVICIO DE ALQUILER DE LOCAL PARA LA OFICINA DEL INDECOPI AREQUIPA</t>
  </si>
  <si>
    <t>CONTRATACIÓN DIRECTA N° 009-2017-INDECOPI</t>
  </si>
  <si>
    <t>10296670613 MARIA LUZ GUTIERREZ ARAPA</t>
  </si>
  <si>
    <t>SERVICIO DE SEGUROS DE BIENES PATRIMONIALES DEL INDECOPI</t>
  </si>
  <si>
    <t>20332970411 PACIFICO COMPAÑÍA DE SEGUROS Y REASEGUROS S.A.</t>
  </si>
  <si>
    <t>SERVICIO DE MENSAJERÍA NACIONAL E INTERNACIONAL ENVIADA DESDE LA SEDE CENTRAL DEL INDECOPI</t>
  </si>
  <si>
    <t>CONCURSO PÚBLICO N° 006-2020-INDECOPI</t>
  </si>
  <si>
    <t>20387377167 MACRO POST S.A.C.</t>
  </si>
  <si>
    <t>ADENDA N° 1 DE LA CONTRATACIÓN DEL SERVICIO DE ALQUILER DE LOCAL PARA LA OFICINA REGIONAL DEL INDECOPI ICA</t>
  </si>
  <si>
    <t>CONTRATACIÓN DIRECTA N° 007-2017-INDECOPI</t>
  </si>
  <si>
    <t>10077993652 RAQUEL GUADALUPE ELIAS DE LA QUINTANA</t>
  </si>
  <si>
    <t>SERVICIO DE MANTENIMIENTO CORRECTIVO Y PREVENTIVO DEL SISTEMA DE CAMARAS DE VIDEO VIGILANCIA DE LA SEDE CENTRAL DEL INDECOPI</t>
  </si>
  <si>
    <t>20522593045 EML INVERSIONES &amp; SOLUCIONES INALÁMBRICAS S.A.C.</t>
  </si>
  <si>
    <t>ADENDA 1 - CONTRATACION DEL SERVICIO DE ALQUILER DE LOCAL PARA LA OFICINA REGIONAL DEL INDECOPI PUNO</t>
  </si>
  <si>
    <t>CONTRATACIÓN DIRECTA N° 011-2017-INDECOPI</t>
  </si>
  <si>
    <t>10013336062 SAMMY WILFREDO CONTRERAS TAVERA</t>
  </si>
  <si>
    <t>ADENDA 1 - CONTRATACION DEL SERVICIO DE ALQUILER DE LOCAL PARA LA OFICINA DEL INDECOPI LIMA NORTE</t>
  </si>
  <si>
    <t>CONTRATACIÓN DIRECTA N° 008-2017-INDECOPI</t>
  </si>
  <si>
    <t>10200738999 ALEJANDRO TORRES JESUS</t>
  </si>
  <si>
    <t>ADENDA 1 - CONTRATACION DEL SERVICIO DE ALQUILER DE LOCAL PARA LA OFICINA DEL INDECOPI JUNIN</t>
  </si>
  <si>
    <t>CONTRATACIÓN DIRECTA N° 012-2017-INDECOPI</t>
  </si>
  <si>
    <t>10200219339 NERY DORIS PUCUHUANCA TITO</t>
  </si>
  <si>
    <t>CONTRATACIÓN DEL SERVICIO DE MANTENIMIENTO DE LA SUBESTACIÓN ELÉCTRICA, TABLEROS ELECTRICOS Y POZOS A TIERRA DEL INDECOPI.</t>
  </si>
  <si>
    <t>CONCURSO PUBLICO Nº 008-2020-INDECOPI</t>
  </si>
  <si>
    <t>20162086473 CELEIN S.R.L.</t>
  </si>
  <si>
    <t>SERVICIO DE MANTENIMIENTO PREVENTIVO Y CORRECTIVO DE LA INFRAESTRUCTURA DE SERVIDORES, PLATAFORMA DE VIRTUALIZACIÓN (VMWARE), SISTEMA DE ALMACENAMIENTO (STORAGE XIV)</t>
  </si>
  <si>
    <t>ADENDA N° 01 - CONTRATACIÓN DEL SERVICIO DE ALQUILER DE LOCAL PARA LA OFICINA REGIONAL DEL INDECOPI CUSCO</t>
  </si>
  <si>
    <t>CONTRATACIÓN DIRECTA N° 0001-2018-INDECOPI</t>
  </si>
  <si>
    <t>10239515679 MENDOZA DE ITURRI ELIZABETH</t>
  </si>
  <si>
    <t>ADENDA N° 01 - CONTRATACION DEL SERVICIO DE ALQUILER DE LOCAL PARA LA OFICINA REGIONAL DEL INDECOPI PIURA</t>
  </si>
  <si>
    <t>CONTRATACIÓN DIRECTA  N° 002-2018-INDECOPI</t>
  </si>
  <si>
    <t>10026576968 MARIA DELIA RODRIGUEZ DE CERVANTES</t>
  </si>
  <si>
    <t>SERVICIO DE TASACIÓN DE BIENES INMUEBLES Y VEHÍCULOS</t>
  </si>
  <si>
    <t>20559758508 TAFISAC - TASACIONES FIESTAS SAC</t>
  </si>
  <si>
    <t>ADQUISICIÓN DE SOFTWARE DE INVENTARIO DE HARDWARE Y SOFTWARE LEVERIT</t>
  </si>
  <si>
    <t>20606750430 INTEGRACIONES J &amp; I S.A.C.</t>
  </si>
  <si>
    <t>ADQUISICIÓN DE CINTAS DE RESPALDO DE INFORMACIÓN Y CINTA DE LIMPIEZA DE CABEZALES</t>
  </si>
  <si>
    <t>PRÓRROGA DE LA CONTRATACIÓN DEL SERVICIO DE ALQUILER DE LOCAL PARA LA OFICINA REGIONAL DEL INDECOPI TACNA</t>
  </si>
  <si>
    <t>CONTRATACIÓN DIRECTA N° 003-2018-INDECOPI</t>
  </si>
  <si>
    <t>10432912618 ANA BERTHA CHAPI CHOQUE</t>
  </si>
  <si>
    <t>PRÓRROGA DE LA CONTRATACION DEL SERVICIO DE ALQUILER DE LOCAL PARA LA OFICINA REGIONAL DEL INDECOPI HUANUCO</t>
  </si>
  <si>
    <t>CONTRATACIÓN DIRECTA N° 004-2018-INDECOPI</t>
  </si>
  <si>
    <t>10224910059 ALDO SATURNINO GOMEZ MARCHISIO</t>
  </si>
  <si>
    <t>PRÓRROGA DE LA CONTRATACION DEL SERVICIO DE ALQUILER DE LOCAL PARA LA OFICINA REGIONAL DEL INDECOPI ANCASH SEDE HUARAZ</t>
  </si>
  <si>
    <t>CONTRATACIÓN DIRECTA N° 005-2018-INDECOPI</t>
  </si>
  <si>
    <t>10190982373 MAGALI ERESVITA CHINCHAY OBREGON</t>
  </si>
  <si>
    <t>SERVICIO DE ALMACENAMIENTO EXTERNO Y CUSTODIA DE LOS DOCUMENTOS DEL ARCHIVO CENTRAL DEL INDECOPI</t>
  </si>
  <si>
    <t>CONCURSO PÚBLICO N° 002-2018-INDECOPI</t>
  </si>
  <si>
    <t>20431995281 POLYSISTEMAS CORP. S.A.C.</t>
  </si>
  <si>
    <t>ADQUISICIÓN DE LICENCIAS DE AGENTES GENESYS PARA EL CENTRO DE CONTACTO GENESYS DEL INDECOPI</t>
  </si>
  <si>
    <t>CONTRATACIÓN DIRECTA N° 001-2021-INDECOPI</t>
  </si>
  <si>
    <t>20474529291 E-BUSSINESS DISTRIBUTION PERU S.A. - EBD PERU S.A.</t>
  </si>
  <si>
    <t>ADQUISICIÓN DE SERVIDORES, PLATAFORMA DE VIRTUALIZACIÓN Y SISTEMA DE ALMACENAMIENTO PARA RENOVAR LA INFRAESTRUCTURA DEL DATACENTER DEL INDECOPI
PRESTACIÓN PRINCIPAL: 105 DÍAS DE EJECUCIÓN
PRESTACIÓN ACCESORIA: 1095 DÍAS DE EJECUCIÓN</t>
  </si>
  <si>
    <t>LICITACIÓN PÚBLICA N° 001-2021-INDECOPI</t>
  </si>
  <si>
    <t>20466261255 GRUPO SYPSA S.A.C.</t>
  </si>
  <si>
    <t>SERVICIO DE PUBLICACIÓN DE ANUNCIOS EN EL DIARIO OFICIAL EL PERUANO</t>
  </si>
  <si>
    <t>CONCURSO PÚBLICO Nº 004-2019-INDECOPI</t>
  </si>
  <si>
    <t>20293877964 PRODUCCIONES GENESIS S.A.C.</t>
  </si>
  <si>
    <t>SERVICIO DE MANTENIMIENTO PREVENTIVO Y CORRECTIVO A LOS EQUIPOS DE COMUNICACIONES DE LA RED LAN DE INDECOPI</t>
  </si>
  <si>
    <t>20551955797 GRUPO INGECORP S.A.C.</t>
  </si>
  <si>
    <t>SERVICIO DE DESINFECCIÓN DE AMBIENTES, PARA LAS SEDES LIMA SUR, LIMA NORTE, LA OFICINA DE GAMARRA Y LAS 2 OFICINAS DEL AEROPUERTO JORGE CHAVEZ</t>
  </si>
  <si>
    <t>20102187211 SALUBRIDAD SANEAMIENTO AMBIENTAL Y SERVICIOS S.A.C.</t>
  </si>
  <si>
    <t>SERVICIO DE TELEFONÍA MÓVIL</t>
  </si>
  <si>
    <t>20467534026 AMERICA MOVIL S.A.C.</t>
  </si>
  <si>
    <t>SERVICIO DE INFRAESTRUCTURA OFICIAL DE LA FIRMA ELECTRÓNICA (IOFE) EN LA NUBE</t>
  </si>
  <si>
    <t>CONTRATACIÓN DIRECTA N° 002-2021-INDECOPI</t>
  </si>
  <si>
    <t>20549615709 INDENOVA SUCURSAL DEL PERU</t>
  </si>
  <si>
    <t>PRÓRROGA A LA CONTRATACION DEL SERVICIO DE ALQUILER DE LOCAL PARA LA OFICINA REGIONAL DE INDECOPI LA LIBERTAD</t>
  </si>
  <si>
    <t>CONTRATACIÓN DIRECTA N° 006-2018-INDECOPI</t>
  </si>
  <si>
    <t>10178457093 GLADYS SUSANA LANZA VILLACORTA DE RODRIGUEZ</t>
  </si>
  <si>
    <t>SERVICIO DE MANTENIMIENTO PREVENTIVO DEL SISTEMA DE AIRE ACONDICIONADO DEL EDIFICIO SAC</t>
  </si>
  <si>
    <t>20601726191 GENERA CLIMA S.A.C.</t>
  </si>
  <si>
    <t>PRIMERA PRÓRROGA A LA CONTRATACION DEL SERVICIO DE ALQUILER DE LOCAL PARA LA OFICINA REGIONAL DEL INDECOPI LAMBAYEQUE</t>
  </si>
  <si>
    <t>CONTRATACIÓN DIRECTA N° 008-2018-INDECOPI</t>
  </si>
  <si>
    <t>10167005042 MARIA FELICITA VARGAS DIAZ</t>
  </si>
  <si>
    <t>ADQUISICIÓN E INSTALACIÓN DE TABLEROS Y ACOMETIDAS ELÉCTRICAS PARA EL MEJORAMIENTO DEL SISTEMA ELÉCTRICO DE LA SEDE CENTRAL DEL INDECOPI</t>
  </si>
  <si>
    <t>20372523361 COMERCIO Y SERVICIOS EN ELECTRICIDAD S.A.</t>
  </si>
  <si>
    <t xml:space="preserve">ADQUISICIÓN DE LICENCIA DEL SOFTWARE DE GESTIÓN DE CONTENIDOS LIFERAY O EQUIVALENTE </t>
  </si>
  <si>
    <t>20515479261 NET CONSULTORES S.A.C.</t>
  </si>
  <si>
    <t>SERVICIO DE REALIZACIÓN DE PRUEBAS MOLECULARES PARA LA DETECCIÓN DE SARS COV-2 (COVID-19) PARA EL PERSONAL DE INDECOPI</t>
  </si>
  <si>
    <t>20553108153 MEDICAL CARE SERVICES S.A.C.</t>
  </si>
  <si>
    <t>ADQUSICIÓN DE SOFTWARE ESTADISTICO</t>
  </si>
  <si>
    <t>20601999499 MS MIAMI SOFTWARE PERU S.A.C.</t>
  </si>
  <si>
    <t>ADQUISICIÓN DE SISTEMA DE ADMINISTRACIÓN DE COLAS A&amp;S</t>
  </si>
  <si>
    <t>20505654162 A &amp; S SOFTWARE DEVELOPERS S.A.C.</t>
  </si>
  <si>
    <t>SERVICIO DE ACONDICIONAMIENTO DE AMBIENTES DEL INDECOPI SEDE LIMA NORTE</t>
  </si>
  <si>
    <t>20605009787 CONSTRUCCIONES SEASE E&amp;E S.A.C.</t>
  </si>
  <si>
    <t>SERVICIO DE TRANSPORTE DE CARGA A NIVEL NACIONAL</t>
  </si>
  <si>
    <t>CONCURSO PÚBLICO N° 004-2021-INDECOPI</t>
  </si>
  <si>
    <t>20197116171 TRANSPORTES TURISMO Y SERVICIOS GENERALES EL AEREO E.I.R.L.</t>
  </si>
  <si>
    <t>CONTRATACIÓN DE SERVICIO DE SOPORTE Y ACTUALIZACIÓN DE LICENCIAS DE SOFTWARE ORACLE O EQUIVALENTE</t>
  </si>
  <si>
    <t>CONTRATACIÓN DIRECTA N° 003-2021-INDECOPI</t>
  </si>
  <si>
    <t>20182246078 SISTEMAS ORACLE DEL PERU S.R.L.</t>
  </si>
  <si>
    <t>ADQUISICIÓN DE LICENCIA DE UNA SOLUCIÓN DE GESTIÓN DOCUMENTAL</t>
  </si>
  <si>
    <t>LICITACIÓN PÚBLICO Nº 002-2021-INDECOPI</t>
  </si>
  <si>
    <t>PRÓRROGA - CONTRATACIÓN DEL SERVICIO DE ALQUILER DE LOCAL PARA LA OFICINA REGIONAL DEL INDECOPI UCAYALI</t>
  </si>
  <si>
    <t xml:space="preserve">CONTRATACIÓN DIRECTA N° 006-2017-INDECOPI </t>
  </si>
  <si>
    <t>10727176247 MATG KAROL LÓPEZ QUEVEDO</t>
  </si>
  <si>
    <t>ADQUISICIÓN DE SILLAS GIRATORIAS DE METAL CON BRAZOS PARA LAS OFICINAS ADMINISTRATIVAS DE LA SEDE CENTRAL DE INDECOPI" A TRAVÉS DE CATÁLOGOS ELECTRÓNICOS DE ACUERDOS MARCO</t>
  </si>
  <si>
    <t>CM</t>
  </si>
  <si>
    <t>ACUERDO MARCO OCAM-2021-163-30-0</t>
  </si>
  <si>
    <t>10316611562 SALINAS VALVERDE JORGE LEONARDO</t>
  </si>
  <si>
    <t>ADQUISICION DE IMPRESORAS PORTATILES</t>
  </si>
  <si>
    <t>20509131989 JL BUSINESS AND SERVICE S.A.C.</t>
  </si>
  <si>
    <t>CONTRATACIÓN  DE SERVICIO DE ALMACENAMIENTO EXTERNO Y CUSTODIA DE LOS DOCUMENTOS DEL ARCHIVO CENTRAL DEL INDECOPI</t>
  </si>
  <si>
    <t>CONCURSO PÚBLICO N° 001-2021-INDECOPI</t>
  </si>
  <si>
    <t>SERVICIO DE SEGURIDAD Y  VIGILANCIA INTEGRAL A NIVEL NACIONAL DEL INDECOPI</t>
  </si>
  <si>
    <t>CONCURSO PÚBLICO N° 003-2021-INDECOPI</t>
  </si>
  <si>
    <t>20100904315 SEGUROC S.A.</t>
  </si>
  <si>
    <t>CONTRATACION DEL SERVICIO DE TRANSMISION DE DATOS A NIVEL NACIONAL E INTERNET - SERVICIO DE TRANSMISION DE DATOS OFICINAS REGIONALES ITEM N° 2</t>
  </si>
  <si>
    <t>CONCURSO PÚBLICO N° 001-2018-INDECOPI</t>
  </si>
  <si>
    <t>20100017491 TELEFONICA DEL PERU S.A.A.</t>
  </si>
  <si>
    <t>CONTRATACIÓN DEL SERVICIO DE PATROCINIO Y ASESORÍA LEGAL EN MATERIA PENAL PARA INDECOPI</t>
  </si>
  <si>
    <t>20604165611 WAINE ENTERPRISE S.A.C.</t>
  </si>
  <si>
    <t>PRÓRROGA: CONTRATACION DEL SERVICIO DE ALQUILER DE LOCAL PARA LA OFICINA REGIONAL DEL INDECOPI LORETO</t>
  </si>
  <si>
    <t>CONTRATACIÓN DIRECTA Nº 010-2017-INDECOPI</t>
  </si>
  <si>
    <t>10052103547 TERESA VARGAS VDA DE GARCIA</t>
  </si>
  <si>
    <t>SERVICIO ESPECIALIZADO EN MATERIA LEGAL EN GESTIÓN PÚBLICA</t>
  </si>
  <si>
    <t>10090738092 ZEVALLOS VALVERDE PATRICIA CECILIA</t>
  </si>
  <si>
    <t>EJECUTADO</t>
  </si>
  <si>
    <t>SERVICIO DE IMPLEMENTACIÓN DE SISTEMA INTEGRADO DE GESTIÓN ADMINISTRATIVA</t>
  </si>
  <si>
    <t>10410812849 LACHOS MERINO DANIEL OCTAVIO</t>
  </si>
  <si>
    <t xml:space="preserve">SERVICIO DE DESINFECCION DE AMBIENTES </t>
  </si>
  <si>
    <t>20510150458 MANTENIMIENTO PROFESIONAL Y SANEAMIENTO AMBIENTAL SOCIEDAD ANONIMA CERRADA</t>
  </si>
  <si>
    <t>20601606896 DELROT S.A.C.</t>
  </si>
  <si>
    <t>10706808952 SANCHEZ MACEDA KAREN</t>
  </si>
  <si>
    <t>SERVICIO ESPECIALIZADO EN TEMAS DE LUCHA CONTRA LA CORRUPCION</t>
  </si>
  <si>
    <t>10704423948 TAFUR MAUTINO JUNETH ISABEL</t>
  </si>
  <si>
    <t>SERVICIO DE NOTIFICADOR</t>
  </si>
  <si>
    <t>10458731221 ESQUIAGOLA MORALES PAOLA KATHERINE</t>
  </si>
  <si>
    <t>10406066784 CUELLAR TELLO DASHIEL VLADIMIR</t>
  </si>
  <si>
    <t xml:space="preserve">SERVICIO DE APOYO EN SUPERVISION Y FISCALIZACION </t>
  </si>
  <si>
    <t>10716960833 CHURANGO ZARATE VALERIA ELVIRA</t>
  </si>
  <si>
    <t>20563326698 SERVENGEN S.A.C.</t>
  </si>
  <si>
    <t>20554910549 GUES DATA S.A.C.</t>
  </si>
  <si>
    <t>10702753088 AVILA CUEVA CLAUDIA MARLENE</t>
  </si>
  <si>
    <t>10464931801 BECERRA VITE BEATRIZ ALEJANDRINA</t>
  </si>
  <si>
    <t>MANTENIMIENTO Y ACONDICIONAMIENTO DE JARDINES</t>
  </si>
  <si>
    <t>10099476881 ANTAY CCARHUAS YSIQUEL</t>
  </si>
  <si>
    <t>10424563795 ZEVALLOS ROBLES GLADYS SABINA</t>
  </si>
  <si>
    <t>SERVICIO ESPECIALIZADO EN CIENCIAS DE LA COMUNICACION</t>
  </si>
  <si>
    <t>10417446121 ALAVA MANRIQUE AHMED AZIZ</t>
  </si>
  <si>
    <t>10450334397 LÚCAR RONCAL CARLA VANESSA</t>
  </si>
  <si>
    <t>10072041912 MEJIA SANDOVAL DELIA INES ROSARIO</t>
  </si>
  <si>
    <t>SERVICIO DE CABLEADO DE ESTRUCTURA DE RED</t>
  </si>
  <si>
    <t>10101113995 CHAVEZ MEDINA JESUS GERARDO</t>
  </si>
  <si>
    <t>10104919711 MONTERO CEVALLOS ROSA ELVIRA</t>
  </si>
  <si>
    <t>CONCURSO PÚBLICO Nº 006-2019-INDECOPI</t>
  </si>
  <si>
    <t>10181680372 SOLIDORO MORENO SILVIA MABEL</t>
  </si>
  <si>
    <t>10414027381 CASTILLO RIVERA GIANCARLO</t>
  </si>
  <si>
    <t>MANTENIMIENTO PREVENTIVO DE INFRAESTRUCTURA FÍSICA DE INMUEBLES</t>
  </si>
  <si>
    <t>20600664493 INVERSIONES &amp; CONTRATISTAS ZAYD S.A.C.</t>
  </si>
  <si>
    <t>10094474341 ROBLES ALTAMIRANO ALICIA ANDREA</t>
  </si>
  <si>
    <t>20409231790 CONSTRUCCIONES Y EDIFICACIONES YAVE JIRED EMPRESA INDIVIDUAL DE RESPONSABILIDAD LIMITADA</t>
  </si>
  <si>
    <t>SERVICIO DE IMPLEMENTACIÓN DE PILOTO DE EXPEDIENTE DIGITAL PARA TRAMITES RESOLUTIVOS</t>
  </si>
  <si>
    <t>20512258647 MDP CONSULTING SAC</t>
  </si>
  <si>
    <t xml:space="preserve">SERVICIO DE ANÁLISIS DE INFORMACIÓN ECONÓMICA Y FINANCIERA </t>
  </si>
  <si>
    <t>20603841639 EMEDOS S.A.C.</t>
  </si>
  <si>
    <t>MANTENIMIENTO CORRECTIVO DE SISTEMA DE DETECCION DE INCENDIO</t>
  </si>
  <si>
    <t>20603477023 DJ &amp; P INGENIERIA Y PROYECTOS S.A.C.</t>
  </si>
  <si>
    <t>20521561492 PACIFIC CONTROL, CALIDAD Y MEDIO AMBIENTE, LABORATORIOS YCERTIFICACIONES S.A.C</t>
  </si>
  <si>
    <t>SERVICIO DE APOYO PARA EL ANÁLISIS EN TEMAS ECONÓMICOS</t>
  </si>
  <si>
    <t xml:space="preserve">10458095014 CHIA LOAYZA MARIA MEI YU </t>
  </si>
  <si>
    <t>SERVICIO DE LEGALIZACIÓN DE DOCUMENTOS OFICIALES</t>
  </si>
  <si>
    <t>10093924415 RAMOS RIVAS RUTH ALESSANDRA</t>
  </si>
  <si>
    <t>20549766154 GAMBOA AUTOMOTRIZ E.I.R.L.</t>
  </si>
  <si>
    <t>MANTENIMIENTO CORRECTIVO DE EQUIPOS INFORMÁTICOS</t>
  </si>
  <si>
    <t xml:space="preserve">SERVICIO DE MONITOREO Y ANÁLISIS DE REDES SOCIALES </t>
  </si>
  <si>
    <t>20557112759 QUANTICO TRENDS S.A.C.</t>
  </si>
  <si>
    <t>SERVICIO DE MENSAJERÍA NIVEL LOCAL Y REGIONAL</t>
  </si>
  <si>
    <t>20494598401 CAR COURIER EIRL</t>
  </si>
  <si>
    <t>20319363221 UNIVERSIDAD CONTINENTAL SOCIEDAD ANONIMA CERRADA</t>
  </si>
  <si>
    <t>20536504819 OPEN NOVA IT CONSULTING S.A.C</t>
  </si>
  <si>
    <t>10702522078 SARMIENTO LUJAN FIORELLA LISSETH</t>
  </si>
  <si>
    <t>SERVICIO DE RED PRIVADA DE COMUNICACIONES - LINEA BANCARED</t>
  </si>
  <si>
    <t>20139491077 ASOCIACION DE BANCOS DEL PERU</t>
  </si>
  <si>
    <t>SERVICIO DE RECAUDACIÓN EN LÍNEA</t>
  </si>
  <si>
    <t>10412665991 JIMENEZ MEDINA NANCY GABRIELA</t>
  </si>
  <si>
    <t>10458009266 DELGADO BEJAR JAVIER EDUARDO</t>
  </si>
  <si>
    <t>SERVICIO DE INVENTARIO</t>
  </si>
  <si>
    <t>10094511327 RAMOS VILCA JAVIER MARTIN</t>
  </si>
  <si>
    <t>SERVICIO DE IMPLEMENTACIÓN DE SISTEMAS INFORMÁTICOS</t>
  </si>
  <si>
    <t>20555805455 ONLINE STUDIO MOBILE FACTORY S.A.C.</t>
  </si>
  <si>
    <t>10428142441 SALINAS QUISPE KELLY JESSICA</t>
  </si>
  <si>
    <t>20535503550 VANEGAS CONSULTORES EIRL</t>
  </si>
  <si>
    <t>10461885425 MUCHAYPIÑA GUTIERREZ JORGE MICHAEL</t>
  </si>
  <si>
    <t>CONSULTORIA PARA ELABORACION DE DIAGNOSTICO</t>
  </si>
  <si>
    <t>10093959847 TRIVEÑO CHAN JAN GLADYS MONICA</t>
  </si>
  <si>
    <t>SERVICIO DE APOYO DE ANÁLISIS LEGAL Y ATENCIÓN DE CONSULTAS</t>
  </si>
  <si>
    <t>10444202781 VALDIVIA ARANGO PAMELA FRANSHESCA</t>
  </si>
  <si>
    <t>SERVICIO DE ELABORACION DEL DISEÑO Y PLANOS DEL SISTEMA CONTRA INCENDIO</t>
  </si>
  <si>
    <t>20600699530 UP INGENIERIA Y CONSTRUCCION S.A.C. - UP IC S.A.C.</t>
  </si>
  <si>
    <t>10258395404 SCHABAUER MURGUIA ARACELLI EMMA</t>
  </si>
  <si>
    <t>10426097554 BERAUN MAC-LONG CARLOS RAUL</t>
  </si>
  <si>
    <t>20601346754 GLJ ARQUITECTOS E INGENIEROS E.I.R.L.</t>
  </si>
  <si>
    <t>20601206481 DYSAMAX CONSTRUCCIONES Y SERVICIOS GENERALES E.I.R.L.</t>
  </si>
  <si>
    <t>MANTENIMIENTO CORRECTIVO DE CANALETAS Y COBERTURA DE TECHOS</t>
  </si>
  <si>
    <t>20479502367 DIAZ Y CASTILLO MANTENIMIENTO INDUSTRIAL SAC</t>
  </si>
  <si>
    <t>20479764728 ARQUIPROYECT SRL</t>
  </si>
  <si>
    <t>MANTENIMIENTO CORRECTIVO DE MUROS Y PINTADO DE INMUEBLE</t>
  </si>
  <si>
    <t>MANTENIMIENTO CORRECTIVO DE SISTEMA ELECTRICO</t>
  </si>
  <si>
    <t>20603102488 DATABIT SOLUCIONES S.A.C.</t>
  </si>
  <si>
    <t>20506303746 CENTRO TOXICOLOGICO S.A.C</t>
  </si>
  <si>
    <t xml:space="preserve">10412835510 GAMBOA PAREDES EVELYN LIT </t>
  </si>
  <si>
    <t>SERVICIO DE ANALISTA PROGRAMADOR DE SISTEMAS EN SOPORTE DE APLICACIONES</t>
  </si>
  <si>
    <t>10437655087 LAURA GUZMAN MANUEL ANGEL</t>
  </si>
  <si>
    <t>SERVICIO APOYO DE PROGRAMADOR DE SISTEMAS DE INFORMACION</t>
  </si>
  <si>
    <t>10420307611 CCANTO LLACTAHUAMAN ADOLFO DARIO</t>
  </si>
  <si>
    <t>10469643595 TUCNO CONDE CRISTIAN</t>
  </si>
  <si>
    <t xml:space="preserve">10454765872 AGUEDO DEL CASTILLO RAULITHO GUERY </t>
  </si>
  <si>
    <t>MANTENIMIENTO DE MARCOS DE VENTANA Y CAMBIO DE VIDRIOS</t>
  </si>
  <si>
    <t>20602540155 INVERSIONES Y SERVICIOS GENERALES HEYLI S.A.C.</t>
  </si>
  <si>
    <t>SERVICIO DE APOYO LEGAL EN PROCEDIMIENTOS ADMINISTRATIVOS</t>
  </si>
  <si>
    <t>10414437325 AGUILAR ZAPATA MARITZA</t>
  </si>
  <si>
    <t xml:space="preserve">10425548269 FERRER SUSANIBAR ALAN JAVIER </t>
  </si>
  <si>
    <t>SERVICIO DE ASISTENCIA LEGAL EN CONTRATACIONES</t>
  </si>
  <si>
    <t>10464229910 POLANCO DAVILA CESAR DARIO</t>
  </si>
  <si>
    <t xml:space="preserve">10475524603 VERDE CORTEZ JUAN CARLOS </t>
  </si>
  <si>
    <t>SERVICIO ESPECIALIZADO DE APOYO EN INGENIERIA DE SISTEMAS</t>
  </si>
  <si>
    <t>10413699075 OREJON SEGURA GUSTAVO WILMER</t>
  </si>
  <si>
    <t>10729726112 NEYRA CERPA ISABEL DEL CARMEN</t>
  </si>
  <si>
    <t>SERVICIO ESPECIALIZADO EN ACTIVIDAD DE INTEGRACION INSTITUCIONAL</t>
  </si>
  <si>
    <t>SERVICIO DE SUPERVISION, GESTION Y EVALUACION DE LA GESTION ADMINISTRATIVA</t>
  </si>
  <si>
    <t>10472116865 CHIA LAULATE ANGEL LLUNCHIAN</t>
  </si>
  <si>
    <t>10707957196 FLORES DEL AGUILA CLAUDIA SOFIA</t>
  </si>
  <si>
    <t>10722476498 MENDOZA MORENO CYNTHIA KAREN</t>
  </si>
  <si>
    <t xml:space="preserve">10480600326 FUENTES MALCA LUIS GUSTAVO </t>
  </si>
  <si>
    <t>10417020182 PEREZ POZO GEORGINA LEONILDA</t>
  </si>
  <si>
    <t>SERVICIO DE ANALISTA EN PROGRAMACION LOGÍSTICA Y PRESUPUESTO</t>
  </si>
  <si>
    <t xml:space="preserve">10448510714 BENITES BARRIENTOS EDSON </t>
  </si>
  <si>
    <t>10454573604 ALFARO SANCA MERCEDES LOURDES</t>
  </si>
  <si>
    <t xml:space="preserve">10440367386 RIOS REYNA ALIDA MERCEDES </t>
  </si>
  <si>
    <t>10465444997 CUPE PACHECO LORENA</t>
  </si>
  <si>
    <t>SERVICIO DE APOYO EN SEGURIDAD Y VIGILANCIA</t>
  </si>
  <si>
    <t>15504328314 DIAZ IPARRAGUIRRE CARLOS ALBERTO</t>
  </si>
  <si>
    <t xml:space="preserve">SERVICIO DE ASISTENCIA TECNICA EN LA EJECUCIÓN CONTRACTUAL MENORES A 8UIT A TRAVES DEL SISTEMA INTEGRADO DE GESTION </t>
  </si>
  <si>
    <t>10455303813 SALINAS GUERRERO YAZMIN FIORELLA</t>
  </si>
  <si>
    <t>10430097861 CARBAJAL CARRANZA ELIZABETH ANTONIA</t>
  </si>
  <si>
    <t xml:space="preserve">SERVICIO DE ATENCIÓN Y SOPORTE DEL SISTEMA INTEGRADO DE GESTIÓN ADMINSITRATIVA SIGA </t>
  </si>
  <si>
    <t xml:space="preserve">10407057274 CAMINO CHUNG KIM MOY ANGELICA LUCIA </t>
  </si>
  <si>
    <t>ASESORIA EN TEMAS DE PROCESOS DISCIPLINARIOS</t>
  </si>
  <si>
    <t>20605807811 CENTRO DE INNOVACION DE POLITICAS PUBLICAS</t>
  </si>
  <si>
    <t>10470590047 GONZALES AZCÁRATE DIEGO EDUARDO</t>
  </si>
  <si>
    <t xml:space="preserve">10466789971 SALINAS MEZA TITO ABEL </t>
  </si>
  <si>
    <t xml:space="preserve">10724377993 MOYA RIVERA MARQUIHO </t>
  </si>
  <si>
    <t>SERVICIO DE AUDITORIA PARA LA CERTIFICACION ISO 9001</t>
  </si>
  <si>
    <t>20515802658 AENOR PERU SAC</t>
  </si>
  <si>
    <t>10471767331 PINEDO GARCES GUIDO JOSEJAVIER</t>
  </si>
  <si>
    <t xml:space="preserve">SERVICIO DE ANALISTA PROGRAMADOR DE SISTEMAS - ATENCION DE REQUERIMIENTOS </t>
  </si>
  <si>
    <t>10728501150 GALLARDO VIDAL BRAYAN WILFREDO</t>
  </si>
  <si>
    <t>10464050804 HEREDIA PRIETO LEONARDO FABIAN</t>
  </si>
  <si>
    <t>10713359888 ARAUJO CASTILLO KATHERINE PAOLA</t>
  </si>
  <si>
    <t>10700813377 CARLOS ROJAS ANA CECILIA</t>
  </si>
  <si>
    <t>10731192451 CANCHARI SALAZAR ALEJANDRA BELÉN</t>
  </si>
  <si>
    <t>10703037599 INGA CHIRINOS DAYANA BLANCA</t>
  </si>
  <si>
    <t xml:space="preserve">10431165941 BULNES ZELADA NATHALIE LISSET </t>
  </si>
  <si>
    <t>20478075571 MALKO SG S.A.C.</t>
  </si>
  <si>
    <t>10468428879 CAJAVILCA GONZALES ANA ROSA</t>
  </si>
  <si>
    <t>10439702112 MENDOZA HUERTAS SAULO GUILLERMO DE MARTIN</t>
  </si>
  <si>
    <t>10428175072 PINCHI RODRIGUEZ MONICA MARIA</t>
  </si>
  <si>
    <t>10413275674 VEGA BAZAN MELENDEZ NELSON ANTONIO</t>
  </si>
  <si>
    <t>10419163355 ARIAS CHILENO MIGUEL ANGEL</t>
  </si>
  <si>
    <t>20486421283 CONSTRUCTORA MULTISERVICIOS PROVEEDORES SOCIEDAD COMERCIAL DE RESPONSABILIDAD LIMITADA</t>
  </si>
  <si>
    <t>20568753284 APUS CONSTRUCTORES CONSULTORES DEL CENTRO S.R.L.</t>
  </si>
  <si>
    <t>10467446385 MORA CHIHUANTITO SHARON VANESSA</t>
  </si>
  <si>
    <t>10454140813 VARGAS VALLADARES ERWIN JOEL</t>
  </si>
  <si>
    <t>10709842931 ANCAJIMA UGAZ ADRIANA DE LOS MILAGROS</t>
  </si>
  <si>
    <t>10215746963 ARQUIÑEGO PAZ RONY JESUS</t>
  </si>
  <si>
    <t>20600208323 CONSTRUCTORA BUENA TIERRA S.R.L.</t>
  </si>
  <si>
    <t>10459304229 BRONCANO SEMINARIO MARLON ABEL</t>
  </si>
  <si>
    <t>10418743188 GASPAR ROSALES CRISTIAN</t>
  </si>
  <si>
    <t>SERVICIO DE ANALISTA FUNCIONAL</t>
  </si>
  <si>
    <t>10099091580 MATHEUS SAIRITUPAC ERICA AVELINA</t>
  </si>
  <si>
    <t>SERVICIO DE DIGITALIZACIÓN DE DOCUMENTOS</t>
  </si>
  <si>
    <t xml:space="preserve">10453675748 ESTACIO QUISPE MANUEL ALEJANDRO </t>
  </si>
  <si>
    <t>10072605581 GUERRERO BEGAZO GEIZA DANITZA</t>
  </si>
  <si>
    <t>10480138355 PUMA LOPEZ KARINA</t>
  </si>
  <si>
    <t>10062663991 ASTUDILLO FALCON AMANDA AIDA</t>
  </si>
  <si>
    <t>SERVICIO ESPECIALIZADO EN SEGUIMIENTO Y EVALUACION PRESUPUESTAL</t>
  </si>
  <si>
    <t>10434560018 CHALLCO HUAMANI HERAUD</t>
  </si>
  <si>
    <t>10098618789 ORTIZ RAMIREZ CAROLA VIVIANA</t>
  </si>
  <si>
    <t>10471205058 VICENTE MANUEL CASTOPE YESQUEN</t>
  </si>
  <si>
    <t>MANTENIMIENTO CORRECTIVO DE EQUIPOS DE ILUMINACIÓN</t>
  </si>
  <si>
    <t>20601140102 G &amp; V INVERSIONES CORPORATIVAS S.R.L.</t>
  </si>
  <si>
    <t>SERVICIO DE ANALISIS Y MEJORA DE PROCEDIMIENTOS ADMINISTRATIVOS</t>
  </si>
  <si>
    <t>10464394210 CASTRO MONROE CARLOS SERGIO</t>
  </si>
  <si>
    <t>SERVICIO ENFERMERÍA PROFESIONAL EN SALUD OCUPACIONAL</t>
  </si>
  <si>
    <t>10076077393 ROSAS LECAROS CELIA CRISTINA</t>
  </si>
  <si>
    <t>20604220981 ESTUDIO ELIAS PUELLES E.I.R.L.</t>
  </si>
  <si>
    <t>SERVICIO ESPECIALIZADO DE MÉDICO CIRUJANO EN SALUD OCUPACIONAL</t>
  </si>
  <si>
    <t xml:space="preserve">15604758588 CESAR JULIO ARIAS PEREZ </t>
  </si>
  <si>
    <t>MANTENIMIENTO CORRECTIVO DE ELECTROBOMBA</t>
  </si>
  <si>
    <t>10425240027 MOREYRA GONZALES DAVID</t>
  </si>
  <si>
    <t>20565220340 MACERA ABOGADOS EIRL</t>
  </si>
  <si>
    <t>10705862287 TORRES PEREZ ERICA LICETH</t>
  </si>
  <si>
    <t>10730657922 VILLAZON SANCHEZ LUIS RAFAEL</t>
  </si>
  <si>
    <t>10706815088 MENDOZA GALLO PAOLA ALEXANDRA</t>
  </si>
  <si>
    <t>SUSCRIPCIÓN ANUAL A PLATAFORMA PARA REALIZAR EVALUACIONES DE SELECCIÓN DE PERSONAL EN LÍNEA</t>
  </si>
  <si>
    <t>SERVICIO DE ANALISTA DE CONTROL DE CALIDAD DE SISTEMAS INFORMATICOS</t>
  </si>
  <si>
    <t xml:space="preserve">10716325496 PAREDES FLORES DIONNY MERY </t>
  </si>
  <si>
    <t>20546801471 SOFTWAREONE PERU S.A.C.</t>
  </si>
  <si>
    <t>10463620780 GONZALES GUEVARA ISRAEL ENRIQUE</t>
  </si>
  <si>
    <t>10480473120 APOLINARIO HUAMAN AXEL</t>
  </si>
  <si>
    <t>10484087186 BENITES GARCIA ROSABETH MARYLIN</t>
  </si>
  <si>
    <t>10437031385 ACHING VILLANUEVA ANGEL ANDRES AARON</t>
  </si>
  <si>
    <t>10456337614 ARRAIZA SIXTO DORIS YOLANDA</t>
  </si>
  <si>
    <t>10103248006 MARTINEZ GUERRERA OLGA LIDIA</t>
  </si>
  <si>
    <t>SERVICIO DE APOYO DE ANALISTA DE SISTEMAS DE INFORMACION</t>
  </si>
  <si>
    <t>10474772531 VILCA DIPAZ ABEL</t>
  </si>
  <si>
    <t>10706716918 ALAYO RODRIGUEZ SERGIO DARIO</t>
  </si>
  <si>
    <t>SERVICIO DE SUMINISTRO DE INFORMACION RENIEC</t>
  </si>
  <si>
    <t>20295613620 REGIST. NAC. DE IDENTIF. Y ESTADO CIVIL - RENIEC</t>
  </si>
  <si>
    <t>SERVICIO DE CUSTODIA DE DOCUMENTOS Y GESTION DE ARCHIVOS PERIFERICOS</t>
  </si>
  <si>
    <t>SERVICIO ESPECIALIZADO EN ADMINISTRACION PUBLICA</t>
  </si>
  <si>
    <t>10077912661 GRIEBENOW MASSONE FERNANDO MAURICIO</t>
  </si>
  <si>
    <t>MANTENIMIENTO CORRECTIVO DE SWITCH PARA RED</t>
  </si>
  <si>
    <t>20512147730 RED DE INFORMACION Y TRANSFERENCIA TECNOLOGICA S.A.C.</t>
  </si>
  <si>
    <t>SERVICIO DE ANALISTA EN SISTEMAS DE INFORMACIÓN</t>
  </si>
  <si>
    <t xml:space="preserve">10106986377 MERCADO QUINTE CARMEN DANIELA </t>
  </si>
  <si>
    <t>SERVICIO DE ANALISIS FUNCIONAL PARA EL MEJORAMIENTO DE PROCESOS</t>
  </si>
  <si>
    <t>20604813418 DIGITO PERU S.A.C.</t>
  </si>
  <si>
    <t>15506643845 RAMIREZ BACA LUIS FELIPE</t>
  </si>
  <si>
    <t>10431907653 HUARANCCA BERROCAL ESAÚ JESÚS</t>
  </si>
  <si>
    <t>SERVICIO DE SEGUIMIENTOY COORDINACIÓN DE EXPEDIENTES DE CONTRATACIONES</t>
  </si>
  <si>
    <t>SERVICIO DE ASISTENCIA EN TEMAS DE ARQUITECTURA</t>
  </si>
  <si>
    <t>10407709352 BREÑA MAYE CLIFORD GERALD</t>
  </si>
  <si>
    <t>10430226512 DAVILA SALDAÑA ELIANA LIZBETH</t>
  </si>
  <si>
    <t>10060285034 SANDOVAL ANGELES ADELAIDA</t>
  </si>
  <si>
    <t>SERVICIO DE APOYO EN ALMACÉN Y CONTROL PATRIMONIAL</t>
  </si>
  <si>
    <t>10708674040 VALENTIN MANZANEDO JOSE LUIS</t>
  </si>
  <si>
    <t>10239939509 PANTIGOSO GUEVARA JOSE ANTONIO</t>
  </si>
  <si>
    <t>10467122873 RUIZ MENACHO MAX ALEJANDRO</t>
  </si>
  <si>
    <t>10725635953 HUAMAN FLORES ORLANDO</t>
  </si>
  <si>
    <t xml:space="preserve">10424495021 PAOLA PATRICIA GARCIA RAMOS </t>
  </si>
  <si>
    <t>10433300063 TEJADA CELI LUIS ANGEL</t>
  </si>
  <si>
    <t>10478553809 HUAYHUAS ZEVALLOS TIFANY VALERIA</t>
  </si>
  <si>
    <t>10473383221 CAMPOS MACHUCA LILIANA</t>
  </si>
  <si>
    <t>10408551515 CABANILLAS KEUTERS ESCARLE</t>
  </si>
  <si>
    <t>10470977596 TAPIA FELIPE JUAN JOSUE</t>
  </si>
  <si>
    <t>10445458436 CAMAYO ALVA ALEXANDER RUSBEL</t>
  </si>
  <si>
    <t xml:space="preserve">10470462294 VASQUEZ BUSTAMANTE ABEL </t>
  </si>
  <si>
    <t>SERVICIO DE ANALISTA DE SISTEMAS</t>
  </si>
  <si>
    <t>SERVICIO DE ANALISTA DE BASE DE DATOS - PROCESAMIENTO DE LA INFORMACIÓN</t>
  </si>
  <si>
    <t>MANTENIMIENTO CORRECTIVO DE GABINETE DE COMUNICACIONES</t>
  </si>
  <si>
    <t>10093691364 LAVADO VILLANUEVA DANTE RAUL</t>
  </si>
  <si>
    <t>SERVICIO DE ESPECIALISTA EN TECNOLOGÍAS DE LA INFORMACIÓN</t>
  </si>
  <si>
    <t>10329587555 ZELADA POZO OSCAR SEGUNDO</t>
  </si>
  <si>
    <t>SERVICIO DE PROPUESTA DE POLITICAS NACIONALES MULTISECTORIALES</t>
  </si>
  <si>
    <t>10448540702 LUNA  NOLE JOSUE MISAC</t>
  </si>
  <si>
    <t>10414676125 PANEZ RODRIGUEZ VIOLETA</t>
  </si>
  <si>
    <t>SERVICIO ESPECIALIZADO DE ELABORACION DE DIAGNOSTICO DE SISTEMAS DE GESTION</t>
  </si>
  <si>
    <t>20542503808 POLARIS REPRESENTACIONES SOCIEDAD ANONIMACERRADA</t>
  </si>
  <si>
    <t>10469264012 PEZO ZUÑIGA MELIZA</t>
  </si>
  <si>
    <t>10420705943 NAVARRO RETO GISSELA LOURDES</t>
  </si>
  <si>
    <t>10157397597 ROJAS SOLIS DE LEON KATYA MARITA</t>
  </si>
  <si>
    <t>10703981882 CARNERO FARIAS MARIA DAYANA PRISCILLA</t>
  </si>
  <si>
    <t>10419043007 CAMPOS SANCHEZ NATHALY MARA</t>
  </si>
  <si>
    <t>10419363354 CASTAÑEDA GUTIERREZ LOURDES</t>
  </si>
  <si>
    <t xml:space="preserve">CONTRATACIÓN DE SERVICIO ESPECIALIZADO LEGAL PARA LA IMPLEMENTACIÓN DEL SIREC </t>
  </si>
  <si>
    <t>10082621194 ORTIZ FARFAN MARIA DEL PILAR</t>
  </si>
  <si>
    <t>SERVICIO DE DESARROLLO PARA MANTENIMIENTO DEL SISTEMA INTEGRADO RESOLUTIVO</t>
  </si>
  <si>
    <t>10218617374 MENDOZA RAMOS VICTOR MARTIN EDUARDO</t>
  </si>
  <si>
    <t>SERVICIO ESPECIALIZADO EN ASPECTOS LEGALES Y ADMINISTRATIVOS PARA LAS CONTRATACIONES DE PERSONAL</t>
  </si>
  <si>
    <t>10473307494 MUÑOZ NORIEGA ANNIE PATRICIA</t>
  </si>
  <si>
    <t>10427974389 CASTILLO HERNANDEZ CINTHYA GERALDINNE</t>
  </si>
  <si>
    <t>10480196886 SUELDO PEREZ ANDERSON HUGO</t>
  </si>
  <si>
    <t>10454390577 SILVA HUERTA CESAR RAUL</t>
  </si>
  <si>
    <t>SERVICIO DE ELABORACION DE INFORMES LEGALES Y PROYECTOS DE RESOLUCIONES</t>
  </si>
  <si>
    <t>10704246264 CABREJOS ALVAREZ FRANKSHESCOLI SHAMIR</t>
  </si>
  <si>
    <t>10418912265 ROSARIO DOMINGUEZ FRANCISCO JUAN</t>
  </si>
  <si>
    <t>MANTENIMIENTO CORRECTIVO DE COBERTURA DE ALUZINC</t>
  </si>
  <si>
    <t>20255789377 ORGANIZACION DE TECNICOS UNIDOS E.I.R.L.</t>
  </si>
  <si>
    <t>10707778879 QUIROZ OVIEDO ANGELA LUCIA</t>
  </si>
  <si>
    <t>10431486496 ALEGRE GUTIERREZ NELLY ISABEL</t>
  </si>
  <si>
    <t>10704650847 LLANOS MAYTA CARLA DOMINGA</t>
  </si>
  <si>
    <t>10750874113 PALOMINO DOLORIERT CARLO FRANCISCO</t>
  </si>
  <si>
    <t>10709378231 HUANAYQUE CONDORI JULIO CESAR</t>
  </si>
  <si>
    <t>SERVICIO DE REVISIÓN, EVALUACIÓN Y ANÁLISIS DEL PROCESO DE PLANILLAS</t>
  </si>
  <si>
    <t>10101273305 FLORES LEON MOISES DANILO</t>
  </si>
  <si>
    <t>SERVICIO DE ELABORACION DE DIRECTIVAS INTERNAS</t>
  </si>
  <si>
    <t>10087156261 GONZALES YBAÑEZ ROSARIO MERCEDES</t>
  </si>
  <si>
    <t>MANTENIMIENTO PREVENTIVO DE EQUIPOS DE ILUMINACION</t>
  </si>
  <si>
    <t>20304323125 INGENIERIA DE SERVICIOS Y REPARACIONES E.I.R.L.</t>
  </si>
  <si>
    <t xml:space="preserve">10436187977 GABRIEL CHIPANA CYNTHIA MILAGROS </t>
  </si>
  <si>
    <t>10763963981 RIVERA BLAS ALFONSO JUNIOR</t>
  </si>
  <si>
    <t>10466862806 PARIHUANA CARDENAS ERICK ALFREDO</t>
  </si>
  <si>
    <t>10435961831 CASTILLO LISSON JOSE ANTONIO</t>
  </si>
  <si>
    <t>10462978893 ALVARADO FLORES RAUL ALEJANDRO</t>
  </si>
  <si>
    <t xml:space="preserve">SERVICIO DE ELABORACION DE CONTENIDOS DE MATERIAL DE DIFUSION </t>
  </si>
  <si>
    <t>10466837321 CAMAN MOLERO KATHERIN ALESSANDRA</t>
  </si>
  <si>
    <t>10460303007 HUAPAYA DIAZ JORGE ANTONIO</t>
  </si>
  <si>
    <t>10445290578 MUÑOZ GOMEZ ROY GERSON</t>
  </si>
  <si>
    <t>10421073797 ANCHAYHUA ARESTEGUI SUSAN</t>
  </si>
  <si>
    <t>10704295508 VELAZCO YABAR ALESSANDRO CARLO ANDRE</t>
  </si>
  <si>
    <t>10700379774 PEÑAHERRERA CASTILLO ARTURO</t>
  </si>
  <si>
    <t>10701231622 TAPIA RONDON PAMELA LISETTE</t>
  </si>
  <si>
    <t>10467957851 VERGARAY CASTILLO DANIELA CAROLINA</t>
  </si>
  <si>
    <t>10454584550 CHAVEZ BERRIOS CARLA VANESSA</t>
  </si>
  <si>
    <t>10466488173 MAYO CHINGA LUZ PIERINNA</t>
  </si>
  <si>
    <t>10741491881 ONGARO DE VETTORI MARÍA LYLIANA</t>
  </si>
  <si>
    <t>10467725713 SANDOVAL CASTILLO CLAUDIA ISABEL</t>
  </si>
  <si>
    <t>10450334397 LUCAR RONCAL CARLA VANESSA</t>
  </si>
  <si>
    <t>10106856198 SEGURA SOSA OMAR DENNIS</t>
  </si>
  <si>
    <t>SERVICIO DE ORIENTACIÓN, ELABORACIÓN DE EXÁMENES DE PATENTABILIDAD Y APOYO EN REDACCIÓN DE SOLICITUDES DE PATENTES</t>
  </si>
  <si>
    <t>10481260006 HUERTA JIMENEZ CIRO JUNIOR</t>
  </si>
  <si>
    <t>10461110041 ZUÑIGA AVILA JOSE MANUEL</t>
  </si>
  <si>
    <t>10769401968 MENDOZA FLORES SANTOS ERNESTO</t>
  </si>
  <si>
    <t>10714624411 BENIQUE VERTIZ DIEGO HERNAN</t>
  </si>
  <si>
    <t>SERVICIO DE ORDENAMIENTO DE DOCUMENTOS DE ARCHIVO</t>
  </si>
  <si>
    <t>10093819298 CRUZADO BINDA ROSA ANGELICA</t>
  </si>
  <si>
    <t>10164190833 DELGADO ARROYO MARGARITA MILAGRO</t>
  </si>
  <si>
    <t>10470251323 ABENIO PERALES BETZABET CHABELI</t>
  </si>
  <si>
    <t>SERVICIO DE ATENCION ESPECIALIZADA EN BUSQUEDAS DE INFORMACION TECNICA</t>
  </si>
  <si>
    <t>10426839127 HIRAOKA MARINA GUILLERMO HENRY</t>
  </si>
  <si>
    <t>10473022171 CANALES OLAZABAL VICTOR EMIR</t>
  </si>
  <si>
    <t>10476625357 CAICEDO LUNA ROSEMARY BEATRIZ</t>
  </si>
  <si>
    <t>10714770581 ALVARADO GUERRERO SERGIO ANTONIO</t>
  </si>
  <si>
    <t xml:space="preserve">10420172848 SEVILLA MOSCOSO MARCO ANTONIO </t>
  </si>
  <si>
    <t>SERVICIO DE EVALUACIÓN Y ELABORACION DE INFORMES TECNICOS DE SOLICITUDES DE PATENTES</t>
  </si>
  <si>
    <t>10102254401 GARCIA ORTIZ CLAUDE LIBERTAD</t>
  </si>
  <si>
    <t>10432535539 ROJAS LI DIANA CAROLINA</t>
  </si>
  <si>
    <t>10192603957 FARRO ESPINOZA JOSE EDUARDO</t>
  </si>
  <si>
    <t>20117411185 SOCIEDAD DE ASESORAMIENTO TECNICO SAC</t>
  </si>
  <si>
    <t>10435377616 MEZA TORRES JORGE ENRIQUE</t>
  </si>
  <si>
    <t>10462432637 ARIAS ALIAGA MARIA EUGENIA</t>
  </si>
  <si>
    <t>10739928872 HERRERA CALDERON ELIANA BETTYLINI</t>
  </si>
  <si>
    <t>10445582862 GOMEZ LLUNGO GABI</t>
  </si>
  <si>
    <t>10472693617 SANTY CABRERA ORNELLA SALOME</t>
  </si>
  <si>
    <t>10442908651 RAMIREZ SORAS NILO</t>
  </si>
  <si>
    <t>10102100781 BALDOCEDA CARAZA CARLOS OSWALDO</t>
  </si>
  <si>
    <t>20507407065 MARJON S.A.C.</t>
  </si>
  <si>
    <t>SERVICIO DE APOYO SOBRE EL SEGUIMIENTO DE LA APLICACIÓN DE LA NORMA Y PROCEDIMIENTOS TECNICOS</t>
  </si>
  <si>
    <t>10426268901 RETAMOZO MALDONADO JHOVNY</t>
  </si>
  <si>
    <t>10436318001 JIMENEZ UBILLUS JOSE ALFREDO</t>
  </si>
  <si>
    <t>15501016494 ANACHE PUPO ILVER</t>
  </si>
  <si>
    <t>10474995181 CHUMBIRAYCO MENDOZA STEFANNY ADELA</t>
  </si>
  <si>
    <t>SERVICIO DE ELABORACIÓN DE PROPUESTAS DE DOCUMENTOS TÉCNICO LEGALES</t>
  </si>
  <si>
    <t>10427969709 ELIAS PUELLES RICARDONICANOR</t>
  </si>
  <si>
    <t>10707454259 MARTINEZ RABANAL CLAUDIA PATRICIA</t>
  </si>
  <si>
    <t>MANTENIMIENTO CORRECTIVO DE INFRAESTRUCTURA FÍSICA DE INMUEBLES</t>
  </si>
  <si>
    <t>10182222114 BAILON PEREZ MITCHELL ARSENIO</t>
  </si>
  <si>
    <t>10425500487 MAYURI MEDINA DIANA FIORELLA</t>
  </si>
  <si>
    <t>10726731981 RONDON FUENTES MARIA ALEJANDRA</t>
  </si>
  <si>
    <t>20474529291 E-BUSINESS DISTRIBUTION PERU S.A.</t>
  </si>
  <si>
    <t>10103726862 MORENO DULANTO GUSTAVO ADOLFO</t>
  </si>
  <si>
    <t>10107836662 BENDEZU PORTILLA VICTOR MANUEL</t>
  </si>
  <si>
    <t>10458688805 AGUIRRE NIETO GLORIA DEL PILAR</t>
  </si>
  <si>
    <t>10701678139 ROMERO HERRERA JULIA YARETH</t>
  </si>
  <si>
    <t>REFACCIÓN DE FACHADA</t>
  </si>
  <si>
    <t>10070696105 HUAMANI CADILLO LUCY JOSEFINA</t>
  </si>
  <si>
    <t xml:space="preserve">MANTENIMIENTO CORRECTIVO DE MAMPARA DE VIDRIO </t>
  </si>
  <si>
    <t>ACONDICIONAMIENTOS DE ACCESO Y DELIMITACIÓN DE AMBIENTES</t>
  </si>
  <si>
    <t>20553317313 LÍNEA MAESTRA E.I.R.L</t>
  </si>
  <si>
    <t>MANTENIMIENTO CORRECTIVO DE ESTRUCTURA DE METAL</t>
  </si>
  <si>
    <t>20603007663 ABB CONSTRUCTORA &amp; INGENIEROS S.A.C.</t>
  </si>
  <si>
    <t>SERVICIO DE INSTALACION ELECTRICA</t>
  </si>
  <si>
    <t>SERVICIO ESPECIALIZADO EN PROYECTOS ELECTROMECANICOS</t>
  </si>
  <si>
    <t xml:space="preserve">10402386997 VILLANUEVA VASQUEZ DANNY DANIEL </t>
  </si>
  <si>
    <t>MANTENIMIENTO DE IMPRESORAS EN GENERAL</t>
  </si>
  <si>
    <t>20549753176 CLANET SOLUCIONES INFORMATICAS S.A.C.</t>
  </si>
  <si>
    <t>10419185316 MALAGA GUARDIA EVA SOFIA</t>
  </si>
  <si>
    <t>10107232503 RAMIREZ BERRU FLAVIO</t>
  </si>
  <si>
    <t>10721261552 VALCARCEL DIANA WALTER VICTOR</t>
  </si>
  <si>
    <t>10239631466 DELGADO ORTEGA TANIA</t>
  </si>
  <si>
    <t>CONTRATACION DE UN PROFESIONAL EN MATERIA LEGAL Y ADMINISTRATIVA PARA LA OFICINA DE ADMINISTRAC</t>
  </si>
  <si>
    <t>10084171439 DEL CARPIO ORTMANN EDUARDO ANTONIO</t>
  </si>
  <si>
    <t>20600593847 DELIRIO ARTE Y DISEÑO S.A.C.</t>
  </si>
  <si>
    <t>20511522987 WORLDSYS EMPRESA INDIVIDUAL DE RESPONSABILIDAD LIMITADA</t>
  </si>
  <si>
    <t>10424962291 VILLANUEVA VILLALOBOS JOSE DAVID</t>
  </si>
  <si>
    <t>20483814641 MORE S.R.L. CONTRATISTAS GENERALES</t>
  </si>
  <si>
    <t>TRASLADO PERSONAL - PASAJES AEREOS NACIONAL</t>
  </si>
  <si>
    <t>20341841357 LATAM AIRLINES PERU S.A.</t>
  </si>
  <si>
    <t>ADQUISICIÓN DE LICENCIA PERPETUA DE SOFTWARE FORENSE</t>
  </si>
  <si>
    <t>20554384553 ONDATA INTERNATIONAL SOCIEDAD ANONIMA CERRADA - ONDATA INTERNATIONAL S.A.C.</t>
  </si>
  <si>
    <t>ADQUISICIÓN E INSTALACIÓN DE MOBILIARIO PARA OFICINAS INTERIORES DE GERENCIA GENERAL DE LA SEDE</t>
  </si>
  <si>
    <t>20533745904 GIALTH CONSTRUCTIONS S.A.C.</t>
  </si>
  <si>
    <t>ADQUISICION DE LICENCIA DE SOFTWARE PARA ANALISIS ECONOMETRICO</t>
  </si>
  <si>
    <t>ADQ. DE UN EQUIPO ESPECIALIZADO DUPLICADOR QUE PERMITE REALIZAR IMAGENES FORENSE O COPIAS BIT A BIT</t>
  </si>
  <si>
    <t>26/04/2021
11/05/2021</t>
  </si>
  <si>
    <t>ADQUISICION DE SISTEMA OPERATIVO PARA SERVIDOR WINDOWS</t>
  </si>
  <si>
    <t>ADQUISICION DE DISPOSITIVOS TOKEN DE SEGURIDAD CON CONECTOR USB</t>
  </si>
  <si>
    <t>20602650244 FIRMUX DIGITAL S.A.C.</t>
  </si>
  <si>
    <t>ADQUISICIÓN DE ALCOHOL MEDICINAL EN SOLUCIÓN AL 70° PARA LA PREVENCIÓN DE LA COVID-19 EN EL IND</t>
  </si>
  <si>
    <t>20601549647 COORPORACION P.PONTEX E.I.R.L.</t>
  </si>
  <si>
    <t>ADQUISICIÓN DE MASCARILLAS COMUNITARIAS PARA LA PREVENCIÓN DE LA COVID-19 EN EL INDECOPI A NIVE</t>
  </si>
  <si>
    <t>20600180666 LA BULLA MARKETING S.A.C.</t>
  </si>
  <si>
    <t>ADQUISICION DE LICENCIAS DE BALANCEO Y ALTA DISPONIBILIDAD PARA EL SOFTWARE DE PUBLICACION REMOTA DE APLICACIONES QUE CUENTA EL INDECOPI</t>
  </si>
  <si>
    <t>20511023808 NS CONSULTING PERU S.A.C.</t>
  </si>
  <si>
    <t>ADQUISICIÓN DE MASCARILLAS QUIRURGICAS DESCARTABLES PARA LA PREVENCIÓN DE LA COVID-19 EN EL IND</t>
  </si>
  <si>
    <t>10448870117 SANTIAGO CURAY DAVID MARTIN</t>
  </si>
  <si>
    <t>ADQUISICION E INSTALACION DE LAMPARAS UVC PARA LOS EQUIPOS DE AIRE ACONDICIONADO DE LAS OFICINAS DEL SOTANO DEL EDIFICIO D DE LA SEDE CENTRAL DEL INDECOPI</t>
  </si>
  <si>
    <t>20344576387 VALOR INDUSTRIAL EIRL</t>
  </si>
  <si>
    <t>ADQUISICION UN SOFTWARE DE GESTIÓN DE CONTRASEÑAS PARA FACILITAR A LOS USUARIOS CREAR CONTRASEÑAS</t>
  </si>
  <si>
    <t xml:space="preserve">20543747557 DICOMTECH SAC </t>
  </si>
  <si>
    <t>Adquisición e instalación de grifería para lavatorios con sensor automático para la Sede Centra</t>
  </si>
  <si>
    <t>10400396898 AGUIRRE RODRIGUEZ FLORIAN</t>
  </si>
  <si>
    <t xml:space="preserve">ADQUISICIÓN DE UTILES POR ACUERDO MARCO </t>
  </si>
  <si>
    <t>20601017823 SERVICIOS GIMALI S.A.C.</t>
  </si>
  <si>
    <t>10096335810 QUINTERO FUENTES RIVERA HENRY</t>
  </si>
  <si>
    <t>ADQUISICION DE UTILES DE ESCRITORIO Y PILAS</t>
  </si>
  <si>
    <t>05/07/2021
16/07/2021</t>
  </si>
  <si>
    <t>ADQUISICION DE UTILES DE ESCRITORIO  Y PILAS .PAQUETE 2</t>
  </si>
  <si>
    <t>20604574162 FER-NELLY S.A.C.</t>
  </si>
  <si>
    <t>ADQUISICIÓN E INSTALACION DE EQUIPOS DE ILUMINACIÓN PARA LAS AREAS COMUNES DE LA SEDE CENTRAL DEL INDECOPI</t>
  </si>
  <si>
    <t>20604772223 CONARQTEC SOCIEDAD ANONIMA CERRADA - CONARQTEC S.A.C.</t>
  </si>
  <si>
    <t>ADQUISICIÓN E INSTALACIÓN DE EXTINTORES Y GABINETES DE EXTINTORES PARA LA SEDE CENTRAL DEL INDECOPI</t>
  </si>
  <si>
    <t>20549604251 EXTINTORES WIESSE E.I.R.L.</t>
  </si>
  <si>
    <t>ADQUISICIÓN DE MATERIALES ELECTRICOS  PARA LA SEDE CENTRAL DEL INDECOPI MEDIANTE ACUERDO MARCO</t>
  </si>
  <si>
    <t>20531966245 GEORGE INGENIEROS E.I.R.L.</t>
  </si>
  <si>
    <t>ADQUISICION E INSTALACION DE LAMPARAS ULTRAVIOLETA (UVC) PARA MEJORAR LA VENTILACION EN LAS OFICINAS DE LA SEDE LIMA NORTE DEL INDECOPI</t>
  </si>
  <si>
    <t>ADQUISICION E INSTALACIÓN DE UN EQUIPO AMPLIFICADOR DE SEÑAL CELULAR PARA EL SOTANO DEL EDIFICIO</t>
  </si>
  <si>
    <t>20536659189 GC. TELECOM S.A.C.</t>
  </si>
  <si>
    <t>ADQUISICIÓN DE SILLONES GIRATORIOS DE METAL CON BRAZOS PARA LAS OFICINAS ADMINISTRATIVAS DE LA SEDE CENTRAL DEL INDECOPI</t>
  </si>
  <si>
    <t>20602763243 PROFESOR TOPO S.A.C.</t>
  </si>
  <si>
    <t>SEGUNDA PRÓRROGA: CONTRATACION DEL SERVICIO DE ALQUILER DE LOCAL PARA LA OFICINA DEL INDECOPI AREQUIPA</t>
  </si>
  <si>
    <t>CONTRATACION DEL SERVICIO DE TRANSMISION DE DATOS A NIVEL NACIONAL E INTERNET - SERVICIO DE TRANSMISION DE DATOS OFICINAS LOCALES ITEM N° 1</t>
  </si>
  <si>
    <t>ADENDA N° 2 DE LA CONTRATACIÓN DEL SERVICIO DE ALQUILER DE LOCAL PARA LA OFICINA REGIONAL DEL INDECOPI ICA</t>
  </si>
  <si>
    <t>CONTRATACION DEL SERVICIO DE TRANSMISION DE DATOS A NIVEL NACIONAL E INTERNET - SERVICIO DE INTERNET Y PUBLICACION DE APLICACIONES ITEM N° 3</t>
  </si>
  <si>
    <t>SERVICIO DE MANTENIMIENTO DE LOS POZOS A TIERRA DE LAS OFICINAS REGIONALES DEL INDECOPI (ORIS)</t>
  </si>
  <si>
    <t>PRÓRROGA DEL SERVICIO DE ALQUILER DE LOCAL PARA LA OFICINA REGIONAL DEL INDECOPI MOQUEGUA</t>
  </si>
  <si>
    <t>CONTRATACIÓN DIRECTA N° 001-2019-INDECOPI</t>
  </si>
  <si>
    <t>10046396494 LUIS FERNANDO LEON MURGA</t>
  </si>
  <si>
    <t>CONTRATACIÓN DEL SERVICIO DE SEGUROS PARA LOS BIENES PATRIMONIALES DEL INDECOPI</t>
  </si>
  <si>
    <t>ÍTEM N° 4: SERVICIO DE LIMPIEZA DEL INDECOPI - ORI AREQUIPA</t>
  </si>
  <si>
    <t>CONCURSO PÚBLICO N° 005-2021-INDECOPI</t>
  </si>
  <si>
    <t>20601727863 SEGEMAVIL PERU S.A.C.</t>
  </si>
  <si>
    <t>ÍTEM N° 22: SERVICIO DE LIMPIEZA DEL INDECOPI - ORI PUNO</t>
  </si>
  <si>
    <t>ÍTEM N° 14: SERVICIO DE LIMPIEZA DEL INDECOPI - ORI LA LIBERTAD</t>
  </si>
  <si>
    <t>20600481020 SANEAMIENTO Y LIMPIEZA TARAZONA S.A.C. - SALITA S.A.C.</t>
  </si>
  <si>
    <t>ÍTEM N° 21: SERVICIO DE LIMPIEZA DEL INDECOPI - ORI PIURA</t>
  </si>
  <si>
    <t>ÍTEM N° 5: SERVICIO DE LIMPIEZA DEL INDECOPI - ORI AYACUCHO</t>
  </si>
  <si>
    <t>20605987967 CLEAN &amp; SECURITY MEPA S.A.C.</t>
  </si>
  <si>
    <t>ÍTEM N° 6: SERVICIO DE LIMPIEZA DEL INDECOPI - ORI CAJAMARCA</t>
  </si>
  <si>
    <t>20603314752 COMPANY OF INTERMEDIATION LABOR SOCIEDAD ANONIMA CERRADA - COMPANY OF INTERMEDIATION LABOR S.A.C.</t>
  </si>
  <si>
    <t>ÍTEM N° 24: SERVICIO DE LIMPIEZA DEL INDECOPI - ORI TACNA</t>
  </si>
  <si>
    <t>ÍTEM N° 15: SERVICIO DE LIMPIEZA DEL INDECOPI - ORI LAMBAYEQUE</t>
  </si>
  <si>
    <t>20602278931 GRUPO MIURY S.A.C.</t>
  </si>
  <si>
    <t>ÍTEM N° 12: SERVICIO DE LIMPIEZA DEL INDECOPI - ORI ICA</t>
  </si>
  <si>
    <t>20608787730 SANEAMIENTO MAE GROUP S. A. C. Y CONSORCIO GEPPI S.A.C.</t>
  </si>
  <si>
    <t>ÍTEM N° 13: SERVICIO DE LIMPIEZA DEL INDECOPI - ORI JUNIN - HUANCAYO</t>
  </si>
  <si>
    <t>ÍTEM N° 16: SERVICIO DE LIMPIEZA DEL INDECOPI - ORI JUNIN - LA MERCED</t>
  </si>
  <si>
    <t>ÍTEM N° 20: SERVICIO DE LIMPIEZA DEL INDECOPI - ORI PASCO</t>
  </si>
  <si>
    <t>ÍTEM N° 2: SERVICIO DE LIMPIEZA DEL INDECOPI - ORI AMAZONAS</t>
  </si>
  <si>
    <t>20602781659 GRUPO DILCORPS SERVICIOS INTEGRALES DE LIMPIEZA S.A.C.</t>
  </si>
  <si>
    <t>ÍTEM N° 3: SERVICIO DE LIMPIEZA DEL INDECOPI - ORI APURIMAC</t>
  </si>
  <si>
    <t>ÍTEM N° 8: SERVICIO DE LIMPIEZA DEL INDECOPI - ORI ANCASH - CHIMBOTE</t>
  </si>
  <si>
    <t>ÍTEM N° 11: SERVICIO DE LIMPIEZA DEL INDECOPI - ORI ANCASH- HUARAZ</t>
  </si>
  <si>
    <t>ÍTEM N° 17: SERVICIO DE LIMPIEZA DEL INDECOPI - ORI LORETO</t>
  </si>
  <si>
    <t>ÍTEM N° 18: SERVICIO DE LIMPIEZA DEL INDECOPI - ORI MADRE DE DIOS</t>
  </si>
  <si>
    <t>ÍTEM N° 19: SERVICIO DE LIMPIEZA DEL INDECOPI - ORI MOQUEGUA</t>
  </si>
  <si>
    <t>ÍTEM N° 27: SERVICIO DE LIMPIEZA DEL INDECOPI - ORI VRAEM</t>
  </si>
  <si>
    <t>ADENDA 2 - CONTRATACION DEL SERVICIO DE ALQUILER DE LOCAL PARA LA OFICINA REGIONAL DEL INDECOPI PUNO</t>
  </si>
  <si>
    <t>CAPTURADOR DE IMAGEN</t>
  </si>
  <si>
    <t>ACUERDO MARCO OCAM-2022-163-8-1</t>
  </si>
  <si>
    <t>20553450749 GRUPO VENTURA PERU S.A.C.</t>
  </si>
  <si>
    <t>ADENDA 2 - CONTRATACION DEL SERVICIO DE ALQUILER DE LOCAL PARA LA OFICINA DEL INDECOPI LIMA NORTE</t>
  </si>
  <si>
    <t>ADENDA 2 - CONTRATACION DEL SERVICIO DE ALQUILER DE LOCAL PARA LA OFICINA DEL INDECOPI JUNIN</t>
  </si>
  <si>
    <t>ADENDA 2 - CONTRATACION DEL SERVICIO DE ALQUILER DE LOCAL PARA LA OFICINA DEL INDECOPI PASCO</t>
  </si>
  <si>
    <t>CONTRATACIÓN DIRECTA N° 012-2018-INDECOPI</t>
  </si>
  <si>
    <t>10200219339 JAIME LUIS MONTESINOS RIVAS</t>
  </si>
  <si>
    <t>ÍTEM N° 7: SERVICIO DE LIMPIEZA DEL INDECOPI - ORI CUSCO</t>
  </si>
  <si>
    <t>20602781659 SEGEMAVIL PERU S.A.C.</t>
  </si>
  <si>
    <t>ÍTEM N° 26: SERVICIO DE LIMPIEZA DEL INDECOPI - ORI UCAYALI</t>
  </si>
  <si>
    <t>20602781659 RED ACTIVA DE SEGURIDAD Y SERVICIOS S.A.C.</t>
  </si>
  <si>
    <t>"SERVICIO DE TRANSMISIÓN DE DATOS A NIVEL NACIONAL E INTERNET, FILTRO DE CONTENIDO WEB Y SISTEMA DE SEGURIDAD CONTRA ATAQUES DDOS"
ITEM N° 02 - SERVICIO DE TRANSMISIÓN DE DATOS OFICINAS REGIONALES</t>
  </si>
  <si>
    <t>CONCURSO PÚBLICO N° 006-2021-INDECOPI</t>
  </si>
  <si>
    <t>ÍTEM N° 1: SERVICIO DE LIMPIEZA DEL INDECOPI - SEDE CENTRAL, SEDE LIMA NORTE, OLI GAMARRA, OLI AEROPUERTO</t>
  </si>
  <si>
    <t>20602781659 CONSORCIO BIENES Y SERVICIOS JONA'S S.A.C. Y SERVICIO DE REPRESENTACIONES, CONSIGNACIONES Y LIMPIEZA MEGA INTEGRAL S.A.C.</t>
  </si>
  <si>
    <t>RESOLUCIÓN DE CONTRATO</t>
  </si>
  <si>
    <t>ÍTEM N° 23: SERVICIO DE LIMPIEZA DEL INDECOPI - ORI SAN MARTIN</t>
  </si>
  <si>
    <t>20602278931 GRUPO DILCORPS SERVICIOS INTEGRALES DE LIMPIEZA S.A.C.</t>
  </si>
  <si>
    <t>ÍTEM N° 25: SERVICIO DE LIMPIEZA DEL INDECOPI - ORI TUMBES</t>
  </si>
  <si>
    <t>ÍTEM N° 9: SERVICIO DE LIMPIEZA DEL INDECOPI - ORI HUANCAVELICA</t>
  </si>
  <si>
    <t>ÍTEM N° 10: SERVICIO DE LIMPIEZA DEL INDECOPI - ORI HUANUCO</t>
  </si>
  <si>
    <t>"SERVICIO DE TRANSMISIÓN DE DATOS A NIVEL NACIONAL E INTERNET, FILTRO DE CONTENIDO WEB Y SISTEMA DE SEGURIDAD CONTRA ATAQUES DDOS"
ITEM N° 03 - SERVICIO DE INTERNET Y PUBLICACIÓN DE APLICACIONES</t>
  </si>
  <si>
    <t>20552504641 OPTICAL TECHNOLOGIES S.A.C.</t>
  </si>
  <si>
    <t>"SERVICIO DE TRANSMISIÓN DE DATOS A NIVEL NACIONAL E INTERNET, FILTRO DE CONTENIDO WEB Y SISTEMA DE SEGURIDAD CONTRA ATAQUES DDOS"
ITEM N° 06 - SERVICIO DE SISTEMA DE SEGURIDAD CONTRA ATAQUES DDOS (DENEGACIÓN DE SERVICIO</t>
  </si>
  <si>
    <t>"SERVICIO DE TRANSMISIÓN DE DATOS A NIVEL NACIONAL E INTERNET, FILTRO DE CONTENIDO WEB Y SISTEMA DE SEGURIDAD CONTRA ATAQUES DDOS"
ITEM N° 05 - SERVICIO DE FILTRO DE CONTENIDO WEB</t>
  </si>
  <si>
    <t>SUMINISTRO DE CINTAS DE RESPALDO DE INFORMACIÓN Y CINTAS DE LIMPIEZA DE CABEZALES</t>
  </si>
  <si>
    <t>20511638349 OMNITECH TRADING S.A.C.</t>
  </si>
  <si>
    <t>18/05/2022
05/08/2022</t>
  </si>
  <si>
    <t>"SERVICIO DE TRANSMISIÓN DE DATOS A NIVEL NACIONAL E INTERNET, FILTRO DE CONTENIDO WEB Y SISTEMA DE SEGURIDAD CONTRA ATAQUES DDOS"
ITEM N° 01 - SERVICIO DE TRANSMISIÓN DE DATOS OFICINAS LOCALES</t>
  </si>
  <si>
    <t>20543254798 VIETTEL PERU S.A.C.</t>
  </si>
  <si>
    <t>ADENDA N° 02 -  CONTRATACIÓN DEL SERVICIO DE ALQUILER DE LOCAL PARA LA OFICINA REGIONAL DEL INDECOPI CUSCO</t>
  </si>
  <si>
    <t>CONTRATACIÓN DEL SERVICIO DE SUSCRIPCIÓN A BASE DE DATOS DE INFORMACIÓN JURÍDICA DE DIFERENTES PAISES PARA EL INDECOPI</t>
  </si>
  <si>
    <t>CONTRATACIÓN DIRECTA N° 001-2022-INDECOPI</t>
  </si>
  <si>
    <t>20514781851 PERU INFORMACIÓN LEGAL S.A.C.</t>
  </si>
  <si>
    <t>ADENDA N° 02 - CONTRATACION DEL SERVICIO DE ALQUILER DE LOCAL PARA LA OFICINA REGIONAL DEL INDECOPI PIURA</t>
  </si>
  <si>
    <t>"SERVICIO DE TRANSMISIÓN DE DATOS A NIVEL NACIONAL E INTERNET, FILTRO DE CONTENIDO WEB Y SISTEMA DE SEGURIDAD CONTRA ATAQUES DDOS"
ÍTEM N° 04 - SERVICIO DE INTERNET PARA EQUIPOS MÓVILES</t>
  </si>
  <si>
    <t>20428698569 GTD PERÚ S.A.</t>
  </si>
  <si>
    <t>SERVICIO DE TASACIÓN DE BIENES INMUEBLES Y VEHÍCULOS EMBARGADOS POR INDECOPI</t>
  </si>
  <si>
    <t>20600287185 TASACIONES OCV E.I.R.L.</t>
  </si>
  <si>
    <t>CONTRATACIÓN DE SERVICIO DE MANTENIMIENTO PREVENTIVO Y CORRECTIVO A LOS EQUIPOS DE  COMUNICACIONES DE LA RED LAN DEL INDECOPI</t>
  </si>
  <si>
    <t>CONTRATACIÓN DE SERVICIO DE SUSCRIPCIÓN A LICENCIA DE SOFTWARE ADOBE O EQUIVALENTE</t>
  </si>
  <si>
    <t>20602497519 CREAINTER SOCIEDAD ANONIMA CERRADA-CREAINTER S.A.C.</t>
  </si>
  <si>
    <t>CONTRATACIÓN DE SERVICIO DE MANTENIMIENTO PREVENTIVO DE LOS UNINTERRUPTIBLE POWER SUPPLY (UPS) Y ESTABILIZADORES DE VOLTAJE DE LOS GABINETES DE RED DE LA SEDE CENTRAL DEL INDECOPI</t>
  </si>
  <si>
    <t>20603866542 UMZ CONSULTORES Y TECNOLOGIA S.A.C. - UMZ CT S.A.C.</t>
  </si>
  <si>
    <t>ADQUISICIÓN DE 45 COMPUTADORAS PORTATIL</t>
  </si>
  <si>
    <t>ACUERDO MARCO OCAM-2022-163-15-1</t>
  </si>
  <si>
    <t>ADQUISICION DE CD Y DVD PARA LA SEDE CENTRAL DEL INDECOPI</t>
  </si>
  <si>
    <t>20600833392 W &amp; C PARTNERS SOCIEDAD ANONIMA CERRADA - W &amp; C PARTNERS S.A.C.</t>
  </si>
  <si>
    <t>ADQUISICIÓN DE JABÓN ESPUMA POR ACUERDO MARCO</t>
  </si>
  <si>
    <t>20602533299 IMPORTACIONES HUARMEY S.A.C.-IHUASAC</t>
  </si>
  <si>
    <t xml:space="preserve">ADQUISICIÓN DE MASCARILLAS RESPIRATORIAS DESCARTABLES KN95 PARA LA PREVENCIÓN DE LA COVID-19 EN EL INDECOPI A NIVEL NACIONAL </t>
  </si>
  <si>
    <t>20523717759 R &amp; G SEGURIDAD E HIGIENE INDUSTRIAL S.A.C.</t>
  </si>
  <si>
    <t xml:space="preserve">ADQUISICIÓN DE DISPOSITIVOS Y MATERIALES MÉDICOS PARA LA IMPLEMENTACIÓN DEL CONSULTORIO MÉDICO </t>
  </si>
  <si>
    <t>20521185814 MEDICAL PRODUCTS DEL PERU S.A.C.</t>
  </si>
  <si>
    <t>ADQUISICIÓN DE SISTEMA DE CONTROL DE ASISTENCIA Y EQUIPOS BIOMETRICOS</t>
  </si>
  <si>
    <t>20607619817 RHGO24 S.A.C.</t>
  </si>
  <si>
    <t>ADQUISICIÓN DE MATERIALES PARA LA INSTALACIÓN DE TABIQUERÍAS DE DRYWALL DE LAS DIVERSAS OFICINA</t>
  </si>
  <si>
    <t>20298610214 NORTH ORIENTAL S.A.</t>
  </si>
  <si>
    <t>ADQUISICIÓN DE TELEPROMPTER PARA VOCERÍAS O APARICIONES EN MEDIOS</t>
  </si>
  <si>
    <t>20511807124 DIVICAM SOCIEDAD ANONIMA CERRADA</t>
  </si>
  <si>
    <t>ADQUISICIÓN DE MATERIALES ELÉCTRICOS PARA LOS DIVERSOS ACONDICIONAMIENTOS EN LA SEDE CENTRAL DEL INDECOPI</t>
  </si>
  <si>
    <t xml:space="preserve">ADQUISICIÓN DE BLOQUEADOR DE ESCRITURA PORTÁTIL </t>
  </si>
  <si>
    <t>20203526041 REPRESENTACIONES ROBINSON 2000 E I R L</t>
  </si>
  <si>
    <t>ADQUISICIÓN DE UNIDADES DE ALMACENAMIENTO DIGITAL (DISCO DURO EXTERNO 4 TB) - DLC</t>
  </si>
  <si>
    <t>20556161837 GOALS NETWORK SOLUTIONS S.A.C.</t>
  </si>
  <si>
    <t>25/08/202</t>
  </si>
  <si>
    <t>ADQUISICIÓN DE MESAS PARA LA SEDE CENTRAL Y EL COMEDOR DE LA SEDE LIMA NORTE DEL INDECOPI.</t>
  </si>
  <si>
    <t>20384122991 INDUSTRIAS ORIHUELA E.I.R.L.</t>
  </si>
  <si>
    <t>SERVICIO DE ESPECIALISTA EN COMUNICACIÓN PARA LA PRESIDENCIA EJECUTIVA DEL INDECOPI</t>
  </si>
  <si>
    <t>10747144201 MINCHAN CLAVO AYRTON ALEXIS</t>
  </si>
  <si>
    <t>SERVICIO DE UN PROFESIONAL EN CONTRATACIONES DEL ESTADO PARA LA UNIDAD DE
ABASTECIMIENTO DEL INDECOPI</t>
  </si>
  <si>
    <t>SERVICIO DE MANTENIMIENTO CORRECTIVO DEL GRUPO ELECTRÓGENO DE LA SEDE
CENTRAL DEL INDECOPI</t>
  </si>
  <si>
    <t>20504751237 VELCO INGENIEROS SAC</t>
  </si>
  <si>
    <t>SERVICIO DE ANALISTA EN PROGRAMACION Y PRESUPUESTO</t>
  </si>
  <si>
    <t>SERVICIO PROFESIONAL EN ESTUDIO DE MERCADO</t>
  </si>
  <si>
    <t>10471343043 VELETO CANCHO MIRIAN ABIGAIL</t>
  </si>
  <si>
    <t>SERVICIO DE ESPECIALISTA EN ADQUISICIONES Y CONTRATACIONES DEL ESTADO</t>
  </si>
  <si>
    <t>SERVICIO DE ANALISTA PARA REVISION DE EXPEDIENTES DERIVADOS DE CONTRATACIONES MENORES A 8UIT EN LA COORDINACIÓN DE SEGUIMIENTO CONTRACTUAL</t>
  </si>
  <si>
    <t>SERVICIO DE ASISTENCIA LEGAL PARA LA COORDINACIÓN DE SEGUIMIENTO CONTRACTUAL DE LA UNIDAD DE ABASTECIMIENTO</t>
  </si>
  <si>
    <t>SERVICIO DE ESPECIALISTA LEGAL PARA LA COORDINACIÓN DE SEGUIMIENTO CONTRACTUAL DE LA UNIDAD DE ABASTECIMIENTO</t>
  </si>
  <si>
    <t>SERVICIO DE ESPECIALISTA ADMINISTRATIVA EN SEGUIMIENTO CONTRACTUAL DE CONTRATACIONES MENORES A 8UIT</t>
  </si>
  <si>
    <t>SERVICIO DE ANALISTA ADMINISTRATIVO EN SEGUIMIENTO DE CONTRATACIONES MENORES A 8UIT</t>
  </si>
  <si>
    <t>SERVICIO DE SUPERVICION EN SEGURIDAD Y VIGILANCIA</t>
  </si>
  <si>
    <t>SERVICIO DE PINTADO DE EDIFICACIONES DE LA ORI PIURA</t>
  </si>
  <si>
    <t>20526653883 NAKAJUBA CONSTRUCTORES S.A.C.</t>
  </si>
  <si>
    <t>SERVICIO ESPECIALIZADO EN PROYECTOS ELECTROMECÁNICOS</t>
  </si>
  <si>
    <t>SERVICIO DE MANTENIMIENTO PREVENTIVO Y CORRECTIVO DE LOS SISTEMAS DE DETECCION Y ALARMA CONTRA INCENDIO DE LAS OFICINAS REGIONALES Y SEDE LIMA NORTE DEL INDECOPI</t>
  </si>
  <si>
    <t>SERVICIO ESPECIALIZADO PARA EL DESARROLLO DE LABORES EN TEMAS DE PLANEAMIENTO, PRESUPUESTO Y MEJORA DE LA CALIDAD - DIRECCIÓN DE DERECHOS DE AUTOR</t>
  </si>
  <si>
    <t>SERVICIO PARA LA TRAMITACIÓN DE EXPEDIENTES DE REGISTROS DE LA DIRECCIÓN DE DERECHO DE AUTOR</t>
  </si>
  <si>
    <t>10707993486 GUANILO MORAN ELIANA LUCIA</t>
  </si>
  <si>
    <t>SERVICIO DE CONSULTAS EN LÍNEA VIA INTERNET Y SUMINISTRO DE CERTIFICACIONES - RENIEC</t>
  </si>
  <si>
    <t>SERVICIO DE AGUA POTABLE Y ALCANTARILLADO SEDE CENTRAL</t>
  </si>
  <si>
    <t xml:space="preserve">20100152356 SERVICIO DE AGUA POTABBLE Y ALCANT DE LIMA-SEDAPAL                                     </t>
  </si>
  <si>
    <t>SERVICIO DE NOTIFICADOR PARA LA ORI MOQUEGUA</t>
  </si>
  <si>
    <t>SERVICIO DE DESARROLLO PARA LA IMPLEMENTACIÓN DE REQUERIMIENTOS DE MEJORA EN LA MESA DE PARTES VIRTUAL Y LA BANDEJA DE INGRESOS</t>
  </si>
  <si>
    <t xml:space="preserve">SERVICIO DE MEJORAS A LA PLATAFORMA INTERACTIVA RECLAMA VIRTUAL </t>
  </si>
  <si>
    <t>SERVICIO DE DESARROLLO PARA EL MANTENIMIENTO Y MEJORAS DE LA GESTIÓN INTERNA DEL REGISTRO DE MARCAS EN LÍNEA</t>
  </si>
  <si>
    <t>SERVICIO PARA LA TRAMITACIÓN Y RESOLUCION DE EXPEDIENTES VINCULADOS AL PROCEDIMIENTO ADMINISTRATIVO SANCIONADOR</t>
  </si>
  <si>
    <t>10469172274 DEL SOLAR POMA JANETH CAROLINA</t>
  </si>
  <si>
    <t>SERVICIO PARA LA TRAMITACIÓN Y RESOLUCIÓN DE EXPEDIENTES DE INFRACCIONES DE LA COMISIÓN DE DERECHO DE AUTOR</t>
  </si>
  <si>
    <t>10731720156 RIVAS CHIHUANTITO NADIA CAROLINA</t>
  </si>
  <si>
    <t>SERVICIO DE TRANSMISIÓN DE DATOS PARA LAS OFICINAS LOCALES DEL INDECOPI</t>
  </si>
  <si>
    <t>SERVICIO ESPECIALIZADO LEGAL PARA LA IMPLEMENTACIÓN DEL SIREC</t>
  </si>
  <si>
    <t>SERVICIO DE DIAGNÓSTICO Y DISEÑO DE PLANES DE SUPERVISIÓN EN MATERIA ECONÓMICA</t>
  </si>
  <si>
    <t>SERVICIO ESPECIALIZADO EN MATERIA ECONÓMICA PARA LA POLÍTICA REGULATORIA</t>
  </si>
  <si>
    <t>SERVICIO ESPECIALIZADO EN ECONOMÍA PARA EL DISEÑO DE PLANES DE SUPERVISIÓN</t>
  </si>
  <si>
    <t>SERVICIO ESPECIALIZADO LEGAL PARA EL DESARROLLO DE SUPERVISIONES A EJECUTARSE EN LOS EQUIPOS FINANCIERO, SEGUROS Y ENSEÑANZA</t>
  </si>
  <si>
    <t>SERVICIO DE ANÁLISIS LEGAL PARA EL DESARROLLO DE ACCIONES DE CAMPO</t>
  </si>
  <si>
    <t>SERVICIO DE ANÁLISIS LEGAL PARA EL DESARROLLO DE INSPECCIONES Y/O COMISOS Y/O INCAUTACIONES</t>
  </si>
  <si>
    <t>SERVICIO DE ANÁLISIS LEGAL PARA EL DESARROLLO DE INTERVENCIONES EN MATERIA DE PROTECCIÓN AL CONSUMIDOR Y PROPIEDAD INTELECTUAL</t>
  </si>
  <si>
    <t>SERVICIO ESPECIALIZADO LEGAL PARA COORDINACIÓN DE EQUIPO DE MEJORA REGULATORIA</t>
  </si>
  <si>
    <t xml:space="preserve">10430452229 MARIÑO TUPIA JOSE MARIA </t>
  </si>
  <si>
    <t>SERVICIO DE ANÁLISIS Y ELABORACIÓN DE INFORMES TÉCNICOS PARA LAS FISCALIZACIONES DEL SECTOR ALIMENTOS</t>
  </si>
  <si>
    <t>10431283293 ARANA VILLANZONA SHIRLEY KATERYN</t>
  </si>
  <si>
    <t>SERVICIO DE ELABORACIÓN DE INFORMES SOBRE PROCEDIMIENTOS ADMINISTRATIVOS</t>
  </si>
  <si>
    <t>10773558740 MORI SANCHEZ DEYVIH ALEXANDER</t>
  </si>
  <si>
    <t>SERVICIO DE MONITOREO DE NOTICIAS</t>
  </si>
  <si>
    <t>SERVICIO ESPECIALIZADO LEGAL PARA EL DESARROLLO DE FISCALIZACIONES EN EL SECTOR SEGURIDAD Y SALUD</t>
  </si>
  <si>
    <t>SERVICIO DE PROFESIONAL EN COMUNICACIONES PARA ELABORACIÓN DE PLAN DE ESTRATEGIA PUBLICITARIA E IMPLEMENTACIÓN DE CAMPAÑAS</t>
  </si>
  <si>
    <t>10081623347 MESIAS MENDOZA JOSE MARTIN</t>
  </si>
  <si>
    <t>SERVICIO DE INTERNET Y PUBLICACIÓN DE APLICACIONES PARA EL INDECOPI</t>
  </si>
  <si>
    <t>SERVICIO DE ESPECIALISTA EN INDAGACIONES DE MERCADO MAYORES A 8UIT</t>
  </si>
  <si>
    <t>10413356429 VIVAR DIAZ FROYLAIN VIKTORIA</t>
  </si>
  <si>
    <t>SERVICIO PARA EL ANALISIS Y CIERRE DE HALLAZGOS Y CONTROLES POR IMPLEMENTAR EN LA GESTION DE RIESGOS DEL SISTEMA INTEGRADO DE GESTION</t>
  </si>
  <si>
    <t xml:space="preserve">20546636926 CUALITY CORPORATION DEL PERU S.A.C </t>
  </si>
  <si>
    <t>SERVICIO DE ASESORIA LEGAL ESPECIALIZADA PARA EL DESARROLLO DE LAS FISCALIZACIONES</t>
  </si>
  <si>
    <t>10099935931 NANETTI CABRERA ALESSANDRO YURI MILENKO</t>
  </si>
  <si>
    <t>SERVICIO DE DEFENSA Y ASESORÍA LEGAL A FAVOR DE LA SEÑORA SILVIA NELLY CHUMBE ABREU,
EX -GERENTE DE ADMINISTRACIÓN Y FINANZAS</t>
  </si>
  <si>
    <t>10106351801 PINILLOS CORDOVA ADOLFO JAVIER</t>
  </si>
  <si>
    <t>SERVICIO DE MANTENIMIENTO CORRECTIVO DE COBERTURAS Y SISTEMA DE EVACUACION PLUVIAL</t>
  </si>
  <si>
    <t>20568374348 CONSULTOR Y EJECUTOR HEIMDALL SOCIEDAD COMERCIAL DE RESPONSABILIDAD LIMITADA</t>
  </si>
  <si>
    <t>SERVICIO DE SOPORTE TECNICO LEGAL PARA LA IMPLEMENTACION DE ACCIONES DE INVESTIGACION DE LAS DENUNCIAS PARA LA SECRETARIA TECNICA DE LOS ORGANOS INSTRUCTORES DEL PROCEDIMIENTO ADMINISTRATIVO DISCIPLINARIO</t>
  </si>
  <si>
    <t>10401572401 PAMELA PERAMÁS RIVERA</t>
  </si>
  <si>
    <t xml:space="preserve">SERVICIO DE RED PRIVADA DE COMUNICACIONES - LINEA BANCARED </t>
  </si>
  <si>
    <t>SERVICIO DE INTERCONEXION AL SISTEMA  DE BANCOS A TRAVES DEL FACILITADOR TRANSACCIONAL DE RECAUDACIONES (FTR)</t>
  </si>
  <si>
    <t>SERVICIO DE ELABORACIÓN DE UN MANUAL DE IDENTIDAD INSTITUCIONAL Y DISEÑO GRÁFICO DE LA MEMORIA INSTITUCIONAL 2021</t>
  </si>
  <si>
    <t>10424987218 CHAVEZ ROMERO EDWIN</t>
  </si>
  <si>
    <t>SERVICIO DE PROFESIONAL EN COMUNICACIONES PARA GESTIÓN DE REDES SOCIALES</t>
  </si>
  <si>
    <t>10416497317 REYES AVILA PATRICIA STEFANIE</t>
  </si>
  <si>
    <t>SERVICIO DE PROFESIONAL EN COMUNICACIONES PARA LA ELABORACIÓN E IMPLEMENTACIÓN DE ESTRATEGIAS Y ACCIONES DE COMUNICACIÓN POLÍTICA INSTITUCIONAL</t>
  </si>
  <si>
    <t>10296349386 SAENZ ZENTENO MARIA CECILIA</t>
  </si>
  <si>
    <t>SERVICIO DE INSTALACION DE 06 EQUIPOS DE AIRE ACONDICIONADO EN LAS ORIS CHIMBOTE, HUANUCO, LORETO, LAMBAYEQUE, MADRE DE DIOS Y UCAYALI</t>
  </si>
  <si>
    <t>SERVICIO PARA LA ADMINISTRACIÓN DE LOS CANALES DE DIFUSIÓN EXTERNOS, ASÍ COMO EL DISEÑO/PROMOCIÓN DE CONTENIDO DE LA DIRECCIÓN DE INVENCIONES Y NUEVAS TECNOLOGÍAS</t>
  </si>
  <si>
    <t>10711985161 MEJIA CARBAJAL SANDRA CLARISSA</t>
  </si>
  <si>
    <t>SERVICIO PARA EN LA EXAMINACIÓN DE SOLICITUDES DE PATENTES Y DESARROLLO DE INFORMES EN EL CAMPO FARMACEUTICO Y BIOTECNOLÓGICO</t>
  </si>
  <si>
    <t>10456237938 PAUCAR QUISPE WILLIAM</t>
  </si>
  <si>
    <t>SERVICIO PARA DESARROLLO DE ACTIVIDADES DE PROMOCIÓN DEL PATENTAMIENTO A NIVEL EMPRESARIAL</t>
  </si>
  <si>
    <t>SERVICIO PARA ORGANIZAR ACTIVIDADES VIRTUALES DE DIFUSIÓN Y CAPACITACIÓN EN TEMAS DIN Y BRINDAR APOYO EN ACCIONES DE LA RED NACIONAL DE CENTROS DE APOYO A LA TECNOLOGÍA Y LA INNOVACIÓN (CATI)</t>
  </si>
  <si>
    <t>SERVICIO PARA LA GESTIÓN DE DOCUMENTOS DE LA DIRECCIÓN DE INVENCIONES Y NUEVAS TECNOLOGÍAS</t>
  </si>
  <si>
    <t>10482976641 LEON CCASANI NERIDA</t>
  </si>
  <si>
    <t>SERVICIO PARA LA EXAMINACIÓN DE SOLICITUDES DE PATENTES Y DESARROLLO DE INFORMES EN EL CAMPO DE LA INGENIERÍA INDUSTRIAL</t>
  </si>
  <si>
    <t>SERVICIO EN EL MANTENIMIENTO DE LA INFORMACIÓN Y FUNCIONES RELACIONADOS CON EL SISTEMA DE SEGUIMIENTO DE EXPEDIENTES DE LA DIN (SSE DIN)</t>
  </si>
  <si>
    <t>10481989201 CARHUAJULCA REATEGUI JOJANNY DEL PILAR</t>
  </si>
  <si>
    <t>SERVICIO PARA LA SUPERVISIÓN Y CONTROL DE TRÁMITE ADMINISTRATIVO DE LOS EXPEDIENTES DE ACCIONES POR INFRACCIÓN DE DERECHOS DE PROPIEDAD INDUSTRIAL, NULIDADES DE REGISTRO, SOLICITUDES DE REGISTRO A LAS CUALES SE LES HAYA FORMULADO OPOSICIÓN, Y SOLICITUDES DE REGISTRO TRAMITADAS EN VÍA DE APELACIÓN POR LA COMISIÓN DE INVENCIONES Y NUEVAS TECNOLOGÍAS</t>
  </si>
  <si>
    <t>10483571645 LOPEZ MUCHA ELLIOT PEDRO</t>
  </si>
  <si>
    <t>SERVICIO DE UNA (1) PERSONA NATURAL PARA EL MANTENIMIENTO Y CUIDADO DE LAS ÁREAS VERDES DEL INDECOPI</t>
  </si>
  <si>
    <t>SERVICIO DE MANTENIMIENTO CORRECTIVO, A TODO COSTO, PARA LAS CAMIONETAS QUE CONFORMAN LA FLOTAVEHICULAR DEL INDECOPI</t>
  </si>
  <si>
    <t>20510893914 PERU PART´S &amp; SERVICE S.A.C</t>
  </si>
  <si>
    <t>SERVICIO PARA LA EXAMINACIÓN DE SOLICITUDES DE PATENTES Y DESARROLLO DE INFORMES EN EL CAMPO DE LA INGENIERÍA ELECTRÓNICA</t>
  </si>
  <si>
    <t>10081582977 CALDERON INGA MITCHELL OMAR</t>
  </si>
  <si>
    <t>SERVICIO PARA LA TRAMITACIÓN DE SOLICITUDES DE PATENTE DE INVENCIÓN Y MODELO DE UTILIDAD</t>
  </si>
  <si>
    <t>10444189237 BORDA SAUÑE MOISES</t>
  </si>
  <si>
    <t>SERVICIO PARA LA TRAMITACIÓN DE SOLICITUDES DE PATENTE DE INVENCIÓN</t>
  </si>
  <si>
    <t>10463878817 MEDINA PEREZ ROSA LIZETH</t>
  </si>
  <si>
    <t>SERVICIO DE DESARROLLO PARA LA IMPLEMENTACIÓN WEB DE LA CONSULTA PÚBLICA POR NÚMERO DE CERTIFICADO O EXPEDIENTE DE REGISTRO DE MARCAS</t>
  </si>
  <si>
    <t>SERVICIO DE DESARROLLO PARA LA IMPLEMENTACIÓN DE LA NUEVA PLATAFORMA DE ASESORÍA DE MARCAS</t>
  </si>
  <si>
    <t>10701726036 MOSQUERA TAHUA MIGUEL</t>
  </si>
  <si>
    <t xml:space="preserve">SERVICIO DE DESARROLLO PARA LA IMPLEMENTACION DE REQUERIMIENTOS DEL MÓDULO DE IMPUGNACIONES DEL REGISTRO DE MARCAS EN LÍNEA </t>
  </si>
  <si>
    <t>SERVICIO DE MANTENIMIENTO CORRECTIVO DE MESAS DE CONCRETO EN LOS SERVICIOS HIGIÉNICOS DE DAMAS Y VARONES DEL 1ERO, 2DO Y 3ER NIVEL DEL EDIFICIO D DE LA SEDE CENTRAL DEL INDECOPI</t>
  </si>
  <si>
    <t>20600985478 LUANTO E.I.R.L</t>
  </si>
  <si>
    <t>SERVICIO DE ALQUILER DE LOCAL PARA LA ORI AMAZONAS</t>
  </si>
  <si>
    <t>17165782747 MORI TUESTA LUIS FELIPE</t>
  </si>
  <si>
    <t>SERVICIO DE APOYO ADMINISTRATIVO PARA EMBARGOS EN EXPEDIENTES COACTIVOS</t>
  </si>
  <si>
    <t>SERVICIO DE PROYECCIÓN Y GESTIÓN DE EMBARGOS EN EXPEDIENTES COACTIVOS</t>
  </si>
  <si>
    <t>SERVICIO DE PROFESIONAL EN COMUNICACIONES PARA COBERTURA DE VIDEO, PRODUCCIÓN Y EDICIÓN AUDIOVISUAL</t>
  </si>
  <si>
    <t>10102122122 SALAS PACHECO LUIS EDUARDO</t>
  </si>
  <si>
    <t>SERVICIO DE OPTIMIZACION Y MEJORAS A LA PLATAFORMA INTERACTIVA DEL SERVICIO DE ATENCIÓN AL CIUDADANO - PISAC</t>
  </si>
  <si>
    <t>10413186132 PACO GRANADOS FRANK ALBERTO</t>
  </si>
  <si>
    <t>SERVICIO DE PINTADO DE LA OFICINA REGIONAL DEL INDECOPI LA LIBERTAD Y SERVICIO DE MANTENIMIENTO DEL LETRERO LUMINOSO DE LA OFICINA REGIONAL DEL INDECOPI LA LIBERTAD</t>
  </si>
  <si>
    <t>20529713739 A Y F INGENIERIA DISEÑO Y CONSTRUCCION S.A.C.</t>
  </si>
  <si>
    <t>SERVICIO DE FORMULACIÓN DE OPINIONES LEGALES RESPECTO DEL ANÁLISIS DE LOS ANTECEDENTES REGISTRALES, REFERENTES A LAS PROPUESTAS DE SIGNOS CONFORMADOS POR ELEMENTOS FIGURATIVOS, PARA DAR ATENCIÓN A LAS CONSULTAS INGRESADAS POR LA PLATAFORMA VIRTUAL DE REGISTRO DE MARCA DE LA DIRECCIÓN DE SIGNOS DISTINTIVOS</t>
  </si>
  <si>
    <t>SERVICIO DE FORMULACIÓN DE OPINIONES LEGALES RESPECTO DEL ANÁLISIS DE LOS ANTECEDENTES REGISTRALES, REFERENTES A LAS PROPUESTAS DE SIGNOS CONFORMADOS POR ELEMENTOS DENOMINATIVOS, PARA DAR ATENCIÓN A LAS CONSULTAS INGRESADAS POR LA PLATAFORMA VIRTUAL DE REGISTRO DE MARCA DE LA DIRECCIÓN DE SIGNOS DISTINTIVOS</t>
  </si>
  <si>
    <t>SERVICIO DE FORMULACIÓN DE OPINIONES LEGALES RESPECTO DEL ANÁLISIS DE LOS ANTECEDENTES REGISTRALES, REFERENTES A LAS PROPUESTAS DE MARCAS DE PRODUCTOS Y NOMBRES COMERCIALES PARA DAR ATENCIÓN A LAS CONSULTAS INGRESADAS POR LA PLATAFORMA VIRTUAL DE REGISTRO DE MARCAS DE LA DIRECCIÓN DE SIGNOS DISTINTIVOS</t>
  </si>
  <si>
    <t>SERVICIO DE FORMULACIÓN DE OPINIONES LEGALES RESPECTO DEL ANÁLISIS DE LOS ANTECEDENTES REGISTRALES, REFERENTES A LAS PROPUESTAS DE MARCAS DE SERVICIO Y LEMA COMERCIALES PARA DAR ATENCIÓN A LAS CONSULTAS INGRESADAS POR LA PLATAFORMA VIRTUAL DE REGISTRO DE MARCAS DE LA DIRECCIÓN DE SIGNOS DISTINTIVOS</t>
  </si>
  <si>
    <t>SERVICIO DE FORMULACIÓN DE OPINIONES LEGALES RESPECTO DE LA PROCEDENCIA DE SOLICITUDES DE OPOSICIÓN DE REGISTROS DE SIGNOS DISTINTIVOS SEGUIDOS ANTE LA SECRETARÍA TÉCNICA DE LA COMISIÓN DE SIGNOS DISTINTIVOS</t>
  </si>
  <si>
    <t>SERVICIO PARA LA ELABORACIÓN DE LOS DOCUMENTOS DE GESTIÓN DE LAS TRES ETAPAS DE LA FASE 1 DEL PROCESO DE INDECOPI AL RÉGIMEN DEL SERVICIO CIVIL</t>
  </si>
  <si>
    <t>10440273349 RETUERTO PERALTA VICKY GUADALUPE</t>
  </si>
  <si>
    <t>SERVICIO DE  “MONITOREO DE REDES SOCIALES”</t>
  </si>
  <si>
    <t>SERVICIO DE ASESORAMIENTO LEGAL PARA LA OFICINA DE ADMINISTRACIÓN Y FINANZAS</t>
  </si>
  <si>
    <t>10070069224 CASTRO CAVAGNARO DE TRIGOSO MERCEDES DORA ILIS</t>
  </si>
  <si>
    <t>SERVICIO LEGAL PARA LA EJECUCIÓN DE ACCIONES DE INSPECCIÓN</t>
  </si>
  <si>
    <t>10459456029 SANCHEZ SANCHEZ GINA</t>
  </si>
  <si>
    <t>SERVICIO DE MANTENIMIENTO PREVENTIVO Y CORRECTIVO DEL SISTEMA DE PRESURIZACIÓN DE ESCALERAS DEL EDIFICIO D Y E DE LA SEDE CENTRAL DEL INDECOPI</t>
  </si>
  <si>
    <t>20600053842 JMG INGENIEROS ASOCIADOS S.A.C.</t>
  </si>
  <si>
    <t>SERVICIO DE SOPORTE Y ACTUALIZACIÓN DE RED HAT ENTERPRISE O EQUIVALENTE</t>
  </si>
  <si>
    <t>20522859410 SOAINT PERU S.A.C.</t>
  </si>
  <si>
    <t>SERVICIO DE APOYO ADMINISTRATIVO PARA LA TRAMITACIÓN DE LOS PROCEDIMIENTOS ADMINISTRATIVOS EN MATERIA DE PROTECCIÓN AL CONSUMIDOR QUE SE ENCUENTRAN A CARGO DE LA SECRETARÍA TÉCNICA DE LA SALA ESPECIALIZADA EN PROTECCIÓN AL CONSUMIDOR</t>
  </si>
  <si>
    <t xml:space="preserve">10402258361 SARA HELEN MARTINEZ ASCANIO </t>
  </si>
  <si>
    <t>SERVICIO DE ACONDICIONAMIENTO DE INFRAESTRUCTURA DE LA OFICINA REGIONAL DEL INDECOPI - AMAZONAS</t>
  </si>
  <si>
    <t>20514019135 S.P.S. INGENIEROS S.A.C.</t>
  </si>
  <si>
    <t>SERVICIO ESPECIALIZADO EN MATERIA LEGAL PARA REVISAR E IDENTIFICAR DETERMINADOS CUESTIONAMIENTOS JURIDICOS SURGIDOS EN UN PROCEDIMIENTO SANCIONADOR REFERIDO A UNA PRESUNTA PRACTICA COLUSORIA HORIZONTAL</t>
  </si>
  <si>
    <t>10444133584 PAREDES FIESTAS GUILLIANA DE LOS MILAGROS</t>
  </si>
  <si>
    <t>SERVICIO DE MANTENIMIENTO, INCIDENTES Y HABILITACIÓN DE TOMAS DE DATO</t>
  </si>
  <si>
    <t>SERVICIO DE OPERADOR DE DIGITALIZACIÓN DE DOCUMENTOS PARA EL INDECOPI</t>
  </si>
  <si>
    <t>SERVICIO DE UN ESPECIALISTA EN COMUNICACIÓN PARA LA PLANIFICACIÓN, EJECUCIÓN Y MONITOREO DE ACTIVIDADES INTERNACIONALES Y DE REPRESENTACIÓN PARA LA PRESIDENCIA DEL CONSEJO DIRECTIVO</t>
  </si>
  <si>
    <t>SERVICIO ESPECIALIZADO DE CONSULTORÍA PERMITIRÁ CONTAR CON UN DIAGNÓSTICO Y ACTIVIDADES DE DILIGENCIAMIENTO SOBRE EL OTORGAMIENTO DE POST GRADOS Y/O GRADOS ACADÉMICOS POR LA ESCUELA NACIONAL DE DEFENSA DE LA COMPETENCIA Y DE LA PROPIEDAD INTELECTUAL EN LAS MATERIAS DE LAS COMPETENCIAS INSTITUCIONALES</t>
  </si>
  <si>
    <t>10404943249 LIZARZABURU RODRIGUEZ MABEL</t>
  </si>
  <si>
    <t>SERVICIO DE INFORMACIÓN DE OCI Y ACCESO DE INFORMACIÓN PÚBLICA</t>
  </si>
  <si>
    <t>20256998743 TECNIASES S.A.C.</t>
  </si>
  <si>
    <t>SERVICIO DE APOYO ADMINISTRATIVO PARA LA MESA DE PARTES DE LA OFICINA REGIONAL DEL INDECOPI (ORI) SEDE CHIMBOTE</t>
  </si>
  <si>
    <t>10419283873 SARE GONZALES FANY VIVIANA</t>
  </si>
  <si>
    <t>SERVICIO ESPECIALIZADO EN ESTADÍSTICA</t>
  </si>
  <si>
    <t xml:space="preserve">10073056204 JUAN CARLOS VALVERDE QUEZADA </t>
  </si>
  <si>
    <t>SERVICIO DE ESPECIALISTA LEGAL PARA LA GERENCIA GENERAL DEL INDECOPI</t>
  </si>
  <si>
    <t>10093808393 VILLENA PETROSINO JOSE ANDRES</t>
  </si>
  <si>
    <t>SERVICIO DE LIMPIEZA PARA SEDE CENTRAL DEL INDECOPI Y SEDE LIMA NORTE</t>
  </si>
  <si>
    <t>20492687180 SERPAEM S.A.C.</t>
  </si>
  <si>
    <t>SERVICIO DE ASISTENCIA TÉCNICA PARA LA GERENCIA GENERAL DEL INDECOPI</t>
  </si>
  <si>
    <t>10258087726 BRAVO MANRIQUE ROXANA</t>
  </si>
  <si>
    <t>SERVICIO DE MANTENIMIENTO DE COBERTURAS, CANALETAS E INSTALACIONES SANITARIAS EN LA OFICINA REGIONAL DEL INDECOPI - LAMBAYEQUE</t>
  </si>
  <si>
    <t>20600028716 FIEWSA SERVICIOS GENERALES S.R.L. - FIEWSA S.R.L.</t>
  </si>
  <si>
    <t>SERVICIO DE ESPECIALISTA EN COMUNICACIÓN PARA LA PRESIDENCIA DEL CONSEJO DIRECTIVO</t>
  </si>
  <si>
    <t>SERVICIO PROFESIONAL EN COMUNICACIONES PARA IMPLEMENTACIÓN DE CAMPAÑAS INFORMATIVAS Y DE DIFUSIÓN</t>
  </si>
  <si>
    <t>SERVICIO DE MANTENIMIENTO DE LA INFRAESTRUCTRA Y DESARROLLO DE REPORTES DE INTELIGENCIA DE NEGOCIOS</t>
  </si>
  <si>
    <t>10458859944 RODRIGUEZ RUIZ ROBERTO CARLOS</t>
  </si>
  <si>
    <t>SERVICIO DE UN PROFESIONAL PARA SOPORTE INFORMÁTICO A DIVERSAS UNIDADES ORGÁNICAS DEL INDECOPI</t>
  </si>
  <si>
    <t>10107475953 FLORES VARGAS HOHALY</t>
  </si>
  <si>
    <t>SERVICIO DE ANALISTA DE CALIDAD PARA LA GESTIÓN DE PRUEBAS DE CALIDAD DE LOS SISTEMAS DE INFORMACIÓN DEL PLAN DE GOBIERNO DIGITAL Y SISTEMAS RELACIONADOS</t>
  </si>
  <si>
    <t>SERVICIO DE EDICIÓN AUDIOVISUAL Y REALIZACIÓN DE ANIMACIONES</t>
  </si>
  <si>
    <t>10473167030 AVILA YANAYACO JOSE ALONZO</t>
  </si>
  <si>
    <t>SERVICIO DE DESARROLLO PARA EL MANTENIMIENTO Y LA IMPLEMENTACION DE FUNCIONALIDADES ADICIONALES DE LA GESTIÓN INTERNA DEL REGISTRO DE MARCAS EN LÍNEA</t>
  </si>
  <si>
    <t>SERVICIO DE DESARROLLO PARA LA IMPLEMENTACIÓN WEB DE LA CONSULTA PÚBLICA DE REGISTRO DE MARCAS DE LA DIRECCIÓN DE SIGNOS DISTINTIVOS POR TITULAR O POR DENUNCIANTE O POR DENUNCIADO</t>
  </si>
  <si>
    <t xml:space="preserve">SERVICIO ESPECIALIZADO EN MATERIA LEGAL Y ADMINISTRATIVA DE LA OFICINA DE ADMINISTRACIÓN Y FINANZAS DEL INSTITUTO NACIONAL DE DEFENSA DE LA COMPETENCIA Y DE LA PROTECCIÓN DE LA PROPIEDAD INTELECTUAL - INDECOPI_x000D_
</t>
  </si>
  <si>
    <t>SERVICIO PROFESIONAL ESPECIALIZADO EN COMUNICACIÓN SOCIAL PARA LA OFICINA DE RECURSOS HUMANOS</t>
  </si>
  <si>
    <t>10755081251 PEÑA CORREA PAOLO JOEL</t>
  </si>
  <si>
    <t>SUSCRIPCIÓN DE REVISTA "GLOBAL COMPETITION REVIEW"</t>
  </si>
  <si>
    <t>20426269377 EUROAMERICAN BUSSINES S.A.</t>
  </si>
  <si>
    <t>SERVICIO DE DISEÑO GRÁFICOPUBLICITARIO PARA CAMPAÑAS</t>
  </si>
  <si>
    <t>SERVICIO LEGAL ESPECIALIZADO PARA LA SALA ESPECIALIZADA EN ELIMINACIÓN DE BARRERAS BUROCRÁTICAS</t>
  </si>
  <si>
    <t>10737466987 PASTOR KOLMAKOVA GALIA</t>
  </si>
  <si>
    <t>SERVICIO DE MONITOREO, MANTENIMIENTO Y CONFIGURACIÓN DE SERVIDORES Y REDES</t>
  </si>
  <si>
    <t>10726660889 SOLANO ANCO GEORGE ANDRE</t>
  </si>
  <si>
    <t>SERVICIO DE ATENCIÓN A LA MESA DE AYUDA - ENDPOINT, TELETRABAJO Y HERRAMIENTAS DE COLABORACIÓN EN LA NUBE</t>
  </si>
  <si>
    <t>10416591917 REYES VARGAS MARLON CRISTIAN</t>
  </si>
  <si>
    <t>SERVICIO DE CONSULTORIA LEGAL PARA LA DIRECCIÓN DE FISCALIZACIÓN</t>
  </si>
  <si>
    <t>SERVICIO DE COMUNICACIÓN CORPORATIVA PARA EL MONITOREO Y CONTROL DE EVENTOS NACIONALES, INTERNACIONALES Y DE REPRESENTACIÓN PARA LA PRESIDENCIA DEL CONSEJO DIRECTIVO</t>
  </si>
  <si>
    <t>SERVICIO DE UN/A PROFESIONAL ESPECIALISTA EN POLÍTICAS PÚBLICAS, QUE BRINDE SOPORTE TÉCNICO A LA GERENCIA GENERAL DEL INDECOPI.</t>
  </si>
  <si>
    <t>SERVICIO DE SUSCRIPCIÓN ANUAL A LICENCIA DE SOFTWARE DE MANTENIMIENTO DE MESA DE AYUDA</t>
  </si>
  <si>
    <t>20608596691 SHARP TECH S.A.C.</t>
  </si>
  <si>
    <t>SERVICIO DE DESARROLLO PARA LA ATENCIÓN DE SOLICITUDES DE USUARIO</t>
  </si>
  <si>
    <t xml:space="preserve">SERVICIO DE PROFESIONAL EN COMUNICACIONES PARA LA PRODUCCIÓN Y POST PRODUCCIÓN DE PRODUCTOS DE COMUNICACIÓN PARA SU DIFUSIÓN EN PLATAFORMAS DIGITALES_x000D_
</t>
  </si>
  <si>
    <t>10724841703 HERRERA QUICHIZ PATRICIA YRIDE</t>
  </si>
  <si>
    <t>SERVICIO DE OPTIMIZACION Y MEJORAS A LA PLATAFORMA INTERACTIVA RECLAMA VIRTUAL, RECLAMA VIRTUAL AUDIENCIAS Y SISTEMAS ADMINISTRATIVOS.</t>
  </si>
  <si>
    <t>SERVICIO INFORMÁTICO PARA BRINDAR SOPORTE TECNOLÓGICO, INFORMÁTICO  Y REALIZAR GESTIÓN DE LA INFORMACIÓN QUE SE RECABE DE VISITAS DE INSPECCIÓN EN EL MARCO DE INVESTIGACIONES PRELIMINARES POR POSIBLES CONDUCTAS ANTICOMPETITIVAS DE LA DLC</t>
  </si>
  <si>
    <t>10717358789 GARAY ZAVALA LISBETHPAMELA</t>
  </si>
  <si>
    <t>SERVICIO DE ANALISTA FUNCIONAL PARA EL REGISTRO DE OBRAS EN LÍNEA DE TODOS LOS TIPOS DE REGISTRO Y GESTIÓN DE ASIENTOS Y CERTIFICADOS DE LA DSD</t>
  </si>
  <si>
    <t>10709906653 ORTEGA POVIS YOSELYN MAVEL</t>
  </si>
  <si>
    <t>SERVICIO DE ANALISTA DE TESTING PARA REALIZAR LAS PRUEBAS DE LOS SISTEMAS DE INFORMACIÓN UTILIZADOS POR ÁREAS DE ADMINISTRACIÓN</t>
  </si>
  <si>
    <t>SERVICIO DE ANALISTA DE TESTING PARA REALIZAR PRUEBAS DE LOS SISTEMAS DE INFORMACIÓN DE PROTECCIÓN AL CONSUMIDOR</t>
  </si>
  <si>
    <t>SERVICIO DE ANALISTA PROGRAMADOR DE SISTEMA - ATENCION DE REQUERIMIENTOS</t>
  </si>
  <si>
    <t>SERVICIO DE AUDITORIA DE MANTENIMIENTO DE LA CERTIFICACION ISO 9001 DEL SISTEMA DE GESTION DE LA CA</t>
  </si>
  <si>
    <t>CONTRATACIÓN DEL SERVICIO DE ESPECIALISTA EN TEMAS PRESUPUESTALES</t>
  </si>
  <si>
    <t>SERVICIO DE SUSCRIPCION A PLATAFORMA VIRTUAL DE EVALUACIONES PSICOMÉTRICAS Y DE CONOCIMIENTO AU</t>
  </si>
  <si>
    <t>SERVICIO DE ASESORÍA EN GESTIÓN ACADÉMICA PARA LA IMPLEMENTACIÓN DE PROCESOS Y ACTIVIDADES DE FORTALECIMIENTO DE LA ESCUELA NACIONAL DE INDECOPI</t>
  </si>
  <si>
    <t>10417118557 LOYOLA OCHOA JOSE CARLOS</t>
  </si>
  <si>
    <t>SERVICIO LEGAL DE ELABORACIÓN DE DOCUMENTOS DE IMPULSO Y CONCLUSIÓN DE PROCEDIMIENTOS ADMINISTRATIVOS</t>
  </si>
  <si>
    <t>SERVICIO ESPECIALIZADO PARA LA GESTIÓN, CONTROL Y MONITOREO DEL PRESUPUESTO DE LA DIRECCIÓN Y COMISIÓN DE DERECHO DE AUTOR Y LA MEJORA DE LA CALIDAD</t>
  </si>
  <si>
    <t>SERVICIO DE LIMPIEZA PARA LAS SEDES LIMA SUR, LIMA NORTE, OLI GAMARRA Y OLI AEROPUERTO.</t>
  </si>
  <si>
    <t>20603247371 SERVICIOS Y LIMPIEZAS TECNIFICADAS SERLITEC S.A.C.</t>
  </si>
  <si>
    <t>SERVICIO DE REVISIÓN LEGAL DE LOS PROYECTOS DE DOCUMENTOS ELABORADOS POR LOS ASISTENTES LEGALES DE LA SECRETARÍA TÉCNICA DE LA COMISIÓN DE PROTECCIÓN AL CONSUMIDOR N° 1.</t>
  </si>
  <si>
    <t>10462906183 INGA BASTIDAS CARLOS ALBERTO</t>
  </si>
  <si>
    <t xml:space="preserve">SERVICIO DE ANÁLISIS LEGAL PARA LA ELABORACIÓN DE INFORMES DE RESOLUCIÓN FINAL REFERIDOS A SERVICIOS DE SEGUROS Y TURISMO (MÉTODOS COMERCIALES AGRESIVOS UTILIZADOS POR AGENCIAS DE VIAJE PARA LOGRAR LA AFILIACIÓN DEL CONSUMIDOR A SUS PLANES </t>
  </si>
  <si>
    <t>10452636099 SERRA ROMERO GABRIELA MARLENE</t>
  </si>
  <si>
    <t>SERVICIO DE ANÁLISIS LEGAL PARA LA ELABORACIÓN DE INFORMES DE RESOLUCIÓN FINAL REFERIDOS A SERVICIOS DE TURISMO (HOSPEDAJE Y COMERCIALIZACIÓN DE SERVICIOS TURÍSTICOS REALIZADA POR AGENCIAS DE VIAJE)</t>
  </si>
  <si>
    <t>10478040551 VALDIVIA AYALA KAROL STEFANNY</t>
  </si>
  <si>
    <t>SERVICIO DE ANÁLISIS LEGAL PARA LA ELABORACIÓN DE INFORMES DE RESOLUCIÓN FINAL REFERIDOS A SERVICIOS DE TRANSPORTES Y TELECOMUNICACIONES</t>
  </si>
  <si>
    <t>10462420396 MONDRAGON FERNANDEZ ELIZABETH</t>
  </si>
  <si>
    <t>SERVICIO DE ANÁLISIS LEGAL PARA LA ELABORACIÓN DE INFORMES DE INICIO REFERIDOS A SERVICIOS DE SEGUROS Y TURISMO (MÉTODOS COMERCIALES AGRESIVOS UTILIZADOS POR AGENCIAS DE VIAJE PARA LOGRAR LA AFILIACIÓN DEL CONSUMIDOR A SUS PLANES DE BENEFIC</t>
  </si>
  <si>
    <t>10735805725 DYER MENDIOLA GONZALO DAVID</t>
  </si>
  <si>
    <t>SERVICIO DE ANÁLISIS LEGAL PARA LA ELABORACIÓN DE INFORMES DE INICIO DE PROCEDIMIENTO ADMINISTRATIVO SANCIONADOR REFERIDOS A SERVICIOS DE TRANSPORTE AÉREO Y TURISMO (HOSPEDAJE Y COMERCIALIZACIÓN DE SERVICIOS TURÍSTICOS REALIZADA POR AGENCIA</t>
  </si>
  <si>
    <t>SERVICIO LEGAL RESPECTO DEL ANÁLISIS DE LOS ANTECEDENTES REGISTRALES, REFERENTES A LAS PROPUESTAS DE MARCAS DENOMINATIVAS DE PRODUCTOS Y/O SERVICIOS, ASÍ COMO ASESORÍA PARA EL INGRESO DE SOLICITUDES DE FORMA ONLINE Y/O FÍSICA A LOS EMPRENDE</t>
  </si>
  <si>
    <t>10460700090 LOPEZ MENDOZA MILAGROS ALEJANDRA</t>
  </si>
  <si>
    <t>SERVICIO LEGAL RESPECTO DEL ANÁLISIS DE LOS ANTECEDENTES REGISTRALES, REFERENTES A LAS PROPUESTAS DE MARCAS MIXTAS DE PRODUCTOS Y/O SERVICIOS, ASÍ COMO ASESORÍA PARA EL INGRESO DE SOLICITUDES DE FORMA ONLINE Y/O FÍSICA A LOS EMPRENDEDORES Q</t>
  </si>
  <si>
    <t>10419356170 CARRASCO MOREANO CINTHYA KATYUSCA</t>
  </si>
  <si>
    <t>SERVICIO DE ANÁLISIS LEGAL PARA LA ELABORACIÓN DE INFORMES DE INICIO DE PROCEDIMIENTO ADMINISTRATIVO SANCIONADOR REFERIDOS A SERVICIOS DE TRANSPORTE TERRESTRE Y TELECOMUNICACIONES</t>
  </si>
  <si>
    <t xml:space="preserve">10714433984 ARNAO ABRAMONTE MONICA </t>
  </si>
  <si>
    <t>CONTRATACION DE UN PROFESIONAL PARA LA ASISTENCIA TECNICO LEGAL PARA LA ATENCION DE DENUNCIAS E</t>
  </si>
  <si>
    <t>SERVICIO LEGAL DE ELABORACIÓN DE INFORMES DE BAJA COMPLEJIDAD SOBRE PROCEDIMIENTOS ADMINISTRATIVOS</t>
  </si>
  <si>
    <t>SERVICIO LEGAL DE ELABORACIÓN DE PROYECTOS DE RESOLUCIÓN SOBRE PROCEDIMIENTOS ADMINISTRATIVOS DE MEDIA Y/O BAJA COMPLEJIDAD</t>
  </si>
  <si>
    <t>10719811634 CHALLCO RAMOS DIEGO FERNANDO</t>
  </si>
  <si>
    <t>SERVICIO LEGAL DE ELABORACIÓN DE PROYECTOS DE RESOLUCIÓN, CARTAS, OFICIOS Y/O MEMORANDOS SOBRE PROCEDIMIENTOS ADMINISTRATIVOS</t>
  </si>
  <si>
    <t>10700869470 RAVAROCCI QUIROZ JENNYFER CAROLINA</t>
  </si>
  <si>
    <t>SERVICIO LEGAL DE ELABORACIÓN DE INFORMES SOBRE PROCEDIMIENTOS ADMINISTRATIVOS QUE REQUIERAN ACTUACIONES ADMINISTRATIVAS POSTERIORES A LA CONCLUSIÓN DEL EXPEDIENTE</t>
  </si>
  <si>
    <t>SERVICIO ESPECIALIZADO EN MATERIA LEGAL PARA LA OAJ</t>
  </si>
  <si>
    <t>10422514592 VEGA MOSCOSO ROSSEMARY</t>
  </si>
  <si>
    <t>SERVICIO DE UN(A) ASISTENTE ADMINISTRATIVO PARA BRINDAR APOYO A LA GERENCIA GENERAL DEL INDECOP</t>
  </si>
  <si>
    <t>SERVICIO DE UN ANALISTA EN GESTION LOGÍSTICA PÚBLICA PARA LA UAB</t>
  </si>
  <si>
    <t>10444367810 NOVOA VASQUEZ LUIS ALBERTO</t>
  </si>
  <si>
    <t>SERVICIO PARA LA IMPLEMENTACIÓN DE LA NORMA TECNICA N° 001-2018-PCM/SGP “IMPLEMENTACION DE LA G</t>
  </si>
  <si>
    <t>10461217732 CASTAÑEDA OSORIO ALEXANDER JUAN</t>
  </si>
  <si>
    <t>SERVICIO ADMINISTRATIVO Y DOCUMENTARIO PARA EL DESPACHO DE LA PRESIDENCIA EJECUTIVA DEL INDECOP</t>
  </si>
  <si>
    <t xml:space="preserve">CONTRATACIÓN DEL SERVICIO LEGAL DE ANÁLISIS, REVISIÓN Y ATENCIÓN DE SOLICITUDES DE ACCESO A LA </t>
  </si>
  <si>
    <t>10723699130 MORALES SUYCO WENDY MALU</t>
  </si>
  <si>
    <t>SERVICIO PARA LA IMPLEMENTACIÓN DE LA NORMA TECNICA N° 001-2018-PCM/SGP "IMPLEMENTACION DE LA GESTION POR PROCESOS EN LAS ENTIDADES DE LA ADMINISTRACION PUBLICA" PARA EL PROCESO DE GESTIÓN DE CONTROVERSIAS DEL INDECOPI</t>
  </si>
  <si>
    <t>10102161691 DIAZ SANCHEZ CARLOS FEDERICO</t>
  </si>
  <si>
    <t>CONTRATACIÓN DEL SERVICIO DE ANÁLISIS LEGAL PARA LA ATENCIÓN DE SOLICITUDES DE ACCESO A LA INFO</t>
  </si>
  <si>
    <t>10732352495 ANAYA ROLDAN KAREN NELVIT</t>
  </si>
  <si>
    <t>SERVICIO DE ANALISTA EN CONTRATACIONES DE BIENES Y/O SERVICIOS PARA LA UNIDAD DE ABASTECIMIENTO DEL INDECOPI</t>
  </si>
  <si>
    <t>10723942441 NAVARRO VASQUEZ SEBASTIAN ARTURO</t>
  </si>
  <si>
    <t>SERVICIO DE ESPECIALISTA EN SEGUIMIENTO Y EJECUCIÓN DEL PLAN ANUAL DE  CONTRATACIONES</t>
  </si>
  <si>
    <t>SERVICIO DE UN ESPECIALISTA EN ABASTECIMIENTO Y GESTIÓN LOGÍSTICA PÚBLICA PARA LA COORDINACIÓN DE PROGRAMACIÓN Y ESTUDIOS DE MERCADO</t>
  </si>
  <si>
    <t>10433771546 ZUBIETA CARLOS JOSE ARMANDO</t>
  </si>
  <si>
    <t>SERVICIO ESPECIALIZADO EN COMPRAS POR CATALOGO ELECTRONICO DE ACUERDOS MARCO PARA LA UNIDAD DE ABASTECIMIENTO</t>
  </si>
  <si>
    <t>10475669695 BARDALES REATEGUI MARY CRUZ</t>
  </si>
  <si>
    <t>SERVICIO DE SOPORTE TECNICO Y FUNCIONAL AL SISTEMA INTEGRADO DE GESTIÓN ADMINISTRATIVA-SIGA MEF</t>
  </si>
  <si>
    <t>10407251054 VASQUEZ GUERRA RONALD ALEX</t>
  </si>
  <si>
    <t>SERVICIO DE ANALISTA LEGAL EN GESTIÓN CONTRACTUAL PARA LA COORDINACIÓN DE SEGUIMIENTO CONTRACTUAL DE LA UNIDAD DE ABASTECIMIENTO</t>
  </si>
  <si>
    <t>SERVICIO DE ESPECIALISTA LEGAL EN GESTIÓN Y CONTRATACIONES DEL ESTADO PARA LA UNIDAD DE ABASTECIMIENTO</t>
  </si>
  <si>
    <t>10405893041 OCROSPOMA RAPRAY FERMIN CLAUDIO</t>
  </si>
  <si>
    <t>SERVICIOS DE APOYOS, ANALISTA Y ESPECIALISTAS PARA LA UNIDAD DE ABASTECIMIENTO - UAB</t>
  </si>
  <si>
    <t>10473565108 MENDOZA GARCIA FRANCISCA DEL ROSARIO</t>
  </si>
  <si>
    <t>SERVICIO DE ASISTENCIA EN ALMACÉN Y EN CONTROL PATRIMONIAL</t>
  </si>
  <si>
    <t>10406208571 GONZALES GASPAR JAVIER LEONCIO</t>
  </si>
  <si>
    <t>SERVICIO DE IMPLEMENTACIÓN Y ADECUACIÓN DE LA FUNCIONALIDAD DEL SISTEMA DE GESTIÓN DOCUMENTAL (SGD) PARA EL CONTROL DE DOCUMENTOS DESDE UN GESTOR DOCUMENTAL DISPUESTO POR LA ENTIDAD</t>
  </si>
  <si>
    <t>10455909746 FRANCIA AUGUSTO KENNY ANTONIO</t>
  </si>
  <si>
    <t>SERVICIO LEGAL RESPECTO DE LA PROCEDENCIA DE SOLICITUDES DE CANCELACIÓN Y ACCIONES DE NULIDAD DE REGISTROS DE SIGNOS DISTINTIVOS SEGUIDOS ANTE LA SECRETARÍA TÉCNICA DE LA COMISIÓN DE SIGNOS DISTINTIVOS</t>
  </si>
  <si>
    <t>10408607324 GARCIA FARFAN ROSSANA MILAGROS</t>
  </si>
  <si>
    <t>SERVICIO DE SEGUIMIENTO Y SUPERVISIÓN DE CONTRATOS DE DESINFECCIÓN, DESRATIZACIÓN Y UNIDADES VEHICULARES DEL INDECOPI</t>
  </si>
  <si>
    <t>SERVICIO DE ASISTENCIA EN SUPERVISION DE CONTRATOS EN LOS SERVICIOS QUE ADMINISTRA EL AREA DE SERVICIOS GENERALES DE LA UNIDAD DE ABASTECIMIENTO DEL INDECOPI</t>
  </si>
  <si>
    <t>10103173553 LAZO GALLEGOS ELIZABETH JULY</t>
  </si>
  <si>
    <t>SERVICIO SUPERVISIÓN Y SEGUIMIENTO DE ACTIVIDADES ARQUITECTÓNICAS PARA LA COORDINACIÓN DE INFRAESTRUCTURA DEL INDECOPI</t>
  </si>
  <si>
    <t>10452152709 HURTADO CERDAN WILMER VENTURO</t>
  </si>
  <si>
    <t>SERVICIO DE ANÁLISIS LEGAL PARA LA EVALUACIÓN DE EXPEDIENTES Y POSTERIOR ELABORACIÓN DE RESOLUCIONES Y/O CARTAS QUE DETERMINEN EL INCUMPLIMIENTO O CUMPLIMIENTO DE LOS MANDATOS ORDENADOS POR LA AUTORIDAD ADMINISTRATIVA PARA LA SECRETARÍA TÉC</t>
  </si>
  <si>
    <t>SERVICIO DE ELABORACIÓN DE PRODUCTOS COMUNICACIONALES PARA CAMPAÑA DE REGISTRO DE MARCAS Y EL PROGRAMA DE NOTICIAS CIUDADANOS AL CENTRO</t>
  </si>
  <si>
    <t>SERVICIO DE MANTENIMIENTO CORRECTIVO DE FACHADA DEL BLOQUE LATERAL DEL EDIFICIO L DE LA SEDE CENTRAL</t>
  </si>
  <si>
    <t>SERVICIO ESPECIALIZADO EN ADQUISICIONES Y CONTRATACIONES PÚBLICAS PARA LA COORDINACIÓN DE PROGRAMACI</t>
  </si>
  <si>
    <t>10422292310 CASTRO ROJAS RICARDO ALEXIS</t>
  </si>
  <si>
    <t>SERVICIO LEGAL PARA LA EVALUACIÓN DE LOS PROCEDIMIENTOS ADMINISTRATIVOS DE INSPECCIONES TÉCNICAS DE SEGURIDAD EN EDIFICACIONES (ITSE) TRAMITADOS ANTE LOS GOBIERNOS LOCALES</t>
  </si>
  <si>
    <t>10439306128 YOVERA MENDOZA JHONATAN JUSSEL</t>
  </si>
  <si>
    <t>SERVICIO LEGAL PARA LA EVALUACIÓN DE PROCEDIMIENTOS ADMINISTRATIVOS TRAMITADOS ANTE EL MINISTERIO DE LA PRODUCCIÓN Y LAS DISPOSICIONES ADMINISTRATIVAS EMITIDAS POR ÉSTE</t>
  </si>
  <si>
    <t>10439723357 GALVAN ORTIZ JEAN PIERRE</t>
  </si>
  <si>
    <t>10702292498 SOTIL SEVILLA RENZO ALAN</t>
  </si>
  <si>
    <t>SERVICIO DE APOYO LEGAL PARA LA PS2</t>
  </si>
  <si>
    <t>10436347419 OLIVARES SALDARRIAGA MARIA CECILIA</t>
  </si>
  <si>
    <t>SERVICIO DE UN ESPECIALISTA PARA LA ATENCIÓN DE REQUERIMIENTOS SIN PROCESOS DE SELECCIÓN PARA LA COO</t>
  </si>
  <si>
    <t>SERVICIO DE ANÁLISIS LEGAL PARA EL ÓRGANO RESOLUTIVO DE ROCEDIMIENTOS SUMARÍSIMOS N° 3 – SEDE CENTRAL (EN DELANTE, EL OPS3).</t>
  </si>
  <si>
    <t>10451955174 ROCA HEREDIA_x000D_ VALERIA CAROLINA</t>
  </si>
  <si>
    <t>10462105164 LILIANA CRYSTABELL MACHACA GUERRERO</t>
  </si>
  <si>
    <t>SERVICIO DE UN PROFESIONAL PARA APOYO EN ACTIVIDADES ADMINISTRATIVAS</t>
  </si>
  <si>
    <t>10432936096 SOTO CUETO SYNTHIA CAROLA</t>
  </si>
  <si>
    <t>CONTRATACIÓN PARA LA GESTIÓN ADMINISTRATIVA DE LA SECRETARÍA TÉCNICA DE LA COMISIÓN DE PROCEDIMIENTOS CONCURSALES</t>
  </si>
  <si>
    <t>SERVICIO DE OPTIMIZACION Y MEJORAS A LA PLATAFORMA INTERACTIVA DEL SERVICIO DE ATENCIÓN AL CIUDADANO - PISAC EN EL MARCO DE LA LEY N°31467 QUE INCORPORA EL ARTICULO 147-A LA LEY N° 29571, CODIGO DE PROTECCIÓN Y DEFENSA DEL CONSUMIDOR</t>
  </si>
  <si>
    <t>SERVICIO PARA LA ELABORACION DE ESPECIFICACIONES TECNICAS PARA ADQUISICIÓN DE EQUIPOS Y SERVICIOS PARA EL DATA CENTER DEL INDECOPI</t>
  </si>
  <si>
    <t>10091262873 CASTRO CARPIO RAMON</t>
  </si>
  <si>
    <t>SERVICIO DE APOYO ECONÓMICO PARA EL ANÁLISIS DE LOS MERCADOS DE COMBUSTIBLES LÍQUIDOS Y GAS LICUADO DE PETRÓLEO (GLP), TRANSPORTE DE VALORES, TRANSPORTE AÉREO Y TRANSPORTE DE CARGA</t>
  </si>
  <si>
    <t>10460972871 CASUSOL ORTEGA LUIS ANTONIO</t>
  </si>
  <si>
    <t>SERVICIO ECONÓMICO PARA EL ANÁLISIS ECONÓMICO EN ESTUDIOS DE ABOGACÍA DE LA COMPETENCIA Y EN UNA INVESTIGACIÓN SOBRE EL MERCADO DE VENTA DE CEMENTO EN LA REGIÓN SUR DEL PAÍS</t>
  </si>
  <si>
    <t xml:space="preserve">10751744299 RAZA HERRERA ANDREA SOLEY </t>
  </si>
  <si>
    <t>SERVICIO ESPECIALIZADO EN MATERIA LEGAL PARA EL ASESORAMIENTO DE LA EJECUCIÓN DE LAS FISCALIZACIONES</t>
  </si>
  <si>
    <t>10438118263 ORELLANA ARMACANQUI JOSE JAVIER</t>
  </si>
  <si>
    <t xml:space="preserve">SERVICIO DE PRODUCCIÓN AUDIOVISUAL Y FOTOGRÁFICA PARA ACTUALIZACIÓN DEL BANCO DE FOTOS Y VIDEO </t>
  </si>
  <si>
    <t>20600597435 CONANDES EXPEDITION E.I.R.L.</t>
  </si>
  <si>
    <t>SERVICIO DE ELABORACIÓN DE INFORMES ECONÓMICOS PARA EL MONITOREO E IDENTIFICACIÓN DE CONDUCTAS ANTICOMPETITIVAS EN LOS PROCESOS DE SELECCIÓN CONVOCADOS POR EL ESTADO; ASÍ COMO DE LA INFORMACIÓN RECABADA DURANTE LAS VISITAS DE INSPECCIÓN R</t>
  </si>
  <si>
    <t>10702273493 ZELADA CHAMBILLA CARLOS ANDRES</t>
  </si>
  <si>
    <t>SERVICIO DE UN ESPECIALISTA EN GESTION LOGÍSTICA PÚBLICA PARA LA UNIDAD DE ABASTECIMIENTO</t>
  </si>
  <si>
    <t>10427639725 GUTARRA SANTOS FREDY TITO</t>
  </si>
  <si>
    <t>SERVICIO DE MANTENIMIENTO CORRECTIVO DE LOS SERVIDORES Y SOFTWARE DE BASE DE DATOS ORACLE</t>
  </si>
  <si>
    <t>20543342905 EVOTECH SOLUTIONS S.A.C.</t>
  </si>
  <si>
    <t>SERVICIO DE REALIZACIÓN Y POST PRODUCCIÓN DE VIDEOS Y SPOTS PARA CAMPAÑA Y PROGRAMA “CIUDADANOS AL CENTRO”</t>
  </si>
  <si>
    <t>SERVICIO DE APOYO ECONÓMICO PARA EL ESTUDIO DE MERCADO DE COMBUSTIBLES LÍQUIDOS Y GAS LICUADO DE PETRÓLEO (GLP) Y ANÁLISIS ECONÓMICO EN LOS MERCADOS DE ENERGÍA</t>
  </si>
  <si>
    <t>10480621919 CARRILLO CHAVEZ ALEXANDER JUNIOR</t>
  </si>
  <si>
    <t>SERVICIO LEGAL PARA LA EVALUACIÓN DE SOLICITUDES DE INICIO DE PROCEDIMIENTOS CONCURSALES Y TRAMITACIÓN DE RECURSOS IMPUGNATIVOS PARA LA SECRETARÍA TÉCNICA DE LA COMISIÓN DE PROCEDIMIENTOS CONCURSALES</t>
  </si>
  <si>
    <t>10742419008 OVIEDO POZO WENDY LUISIANA</t>
  </si>
  <si>
    <t>SERVICIO PROFESIONAL ESPECIALIZADO EN GESTIÓN DE TALENTO HUMANO PARA LA OFICINA DE RECURSOS HUMANOS</t>
  </si>
  <si>
    <t>10468544470 PUCUHUAYLA SIMEON KATHERINE IVETT</t>
  </si>
  <si>
    <t>SERVICIO DE UN/A PROFESIONAL ESPECIALIZADO EN MATERIA DE POLÍTICAS PÚBLICAS, QUE B</t>
  </si>
  <si>
    <t>SERVICIO DE REGISTRO, SEGUIMIENTO Y ELABORACIÓN DE REPORTES (PLANEAMIENTO, PRESUPUESTO Y MODERNIZACIÓN Y GESTIÓN INSTITUCIONAL), PARA LA OFICINA DE PLANEAMIENTO PRESUPUESTO Y MODERNIZACIÓN</t>
  </si>
  <si>
    <t>10729244657 DIAZ SAAVEDRA JUAN SEBASTIAN</t>
  </si>
  <si>
    <t>SERVICIO DE SUSCRIPCIÓN DE SOFTWARE PARA PLATAFORMA DE APLICACIONES EMPRESARIALES._x000D_</t>
  </si>
  <si>
    <t xml:space="preserve">SERVICIO DE MEJORAMIENTO Y ACONDICIONAMIENTO DEL CENTRO DE INFORMACIÓN Y DOCUMENTACIÓN (CID) Y </t>
  </si>
  <si>
    <t>20516516772 GRAVITAT EIRL</t>
  </si>
  <si>
    <t>ANÁLISIS DE INFORMACIÓN DE PROCESOS ADMINISTRATIVOS, PRESUPESTALES, LOGÍSTICOS Y PLANEAMIENTO D</t>
  </si>
  <si>
    <t>10447081674 MEZA CERNA KAREN MELISSA</t>
  </si>
  <si>
    <t>SERVICIO EN LA EXAMINACIÓN DE SOLICITUDES DE PATENTES DE INVENCION Y MODELO DE UTILIDAD Y DESARROLLO DE INFORMES EN EL CAMPO DE LA INGENIERIA INDUSTRIAL</t>
  </si>
  <si>
    <t>SERVICIO DE DESARROLLO DE UN SISTEMA PARA LA SISTEMATIZACIÓN DE LA PRESENTACIÓN Y ATENCIÓN DE SOLICITUDES DE FRACCIONAMIENTO Y SUS RECURSOS DE RECONSIDERACIÓN</t>
  </si>
  <si>
    <t>10076359879 MONTESINOS CORRO MIGUEL ADOLFO</t>
  </si>
  <si>
    <t>SERVICIO DE UN PROFESIONAL ESPECIALIZADO EN MATERIA LEGAL PARA EL SOPORTE Y ASESORAMIENTO EN EL CUMPLIMIENTO DE LAS ACTIVIDADES DE LA GERENCIA GENERAL</t>
  </si>
  <si>
    <t>10404827052 RAMIREZ VARELA LILIA MATILDE</t>
  </si>
  <si>
    <t>SERVICIO DE ESPECIALISTA EN PROGRAMACIÓN LOGÍSTICA, GESTIÓN ADMINISTRATIVA Y PRESUPUESTAL PARA LA UNIDAD DE ABASTECIMIENTO</t>
  </si>
  <si>
    <t>SERVICIO DE SEGURO DE BIENES PATRIMONIALES</t>
  </si>
  <si>
    <t>SERVICIO DE MENSAJERÍA NIVEL LOCAL Y NACIONAL E INTERNACIONAL</t>
  </si>
  <si>
    <t>SERVICIO DE ARRENDAMIENTO DE EQUIPOS DE COMPUTO</t>
  </si>
  <si>
    <t>SERVICIO DE SUSCRIPCION A LICENCIA DE MICROSOFT OFFICE 365 E3 Y PROJECT ONLINE</t>
  </si>
  <si>
    <t>SERVICIO DE MANTENIMIENTO DE LOS POZOS A TIERRA DE LAS OFICINAS REGIONALES DEL INDECOPI- PAC ITEM23</t>
  </si>
  <si>
    <t>SERVICIO DE ALMACENAMIENTO EXTERNO DE CINTAS TIPO LTO</t>
  </si>
  <si>
    <t>SERVICIO DE MANTEMIENTO DE SOFTWARE Y HARDWARE ORACLE Y ACTUALIZACION DE EQUIPOS</t>
  </si>
  <si>
    <t>SUSCRIPCIÓN ANUAL A BASE DE DATOS DE INFORMACIÓN JURÍDICA</t>
  </si>
  <si>
    <t>SERVICIO  DE PASAJES INTERNACIONALES</t>
  </si>
  <si>
    <t>SERVICIO DE EMISIÓN DE BOLETOS ELECTRÓNICOS PARA TRANSPORTE AEREO NACIONAL DE PASAJEROS - COMPRA DE PASAJES AEREOS - CATALOGO ELECTRONICO DEL ACUERDO MARCO</t>
  </si>
  <si>
    <t>SERVICIO DE MANTENIMIENTO PREVENTIVO Y CORRECTIVO DE LA SOLUCION DE BACKUP Y LIBRERÍA</t>
  </si>
  <si>
    <t>SERVICIO DE PATROCINIO Y ASESORIA LEGAL EN MATERI APENAL PARA EL INDECOPI</t>
  </si>
  <si>
    <t>OUTSOURCING DE IMPRESIÓN Y FOTOCOPIADO DE LA SEDE CENTRAL, OFICINAS LOCALES Y OFICINAS REGIONALES DEL INDECOPI- PAC ITEM20</t>
  </si>
  <si>
    <t>SUMINISTRO DE COMBUSTIBLE PARA LAS UNIDADES VEHICULARES DEL INDECOPI, ANEXO 01 ITEM 029</t>
  </si>
  <si>
    <t>ADQUISICIÓN E IMPLEMENTACIÓN DE EQUIPAMIENTO WIFI PARA LA SEDE CENTRAL DEL INDECOPI</t>
  </si>
  <si>
    <t>Servicio de mantenimiento correctivo y preventivo del sistema de cámaras de video vigilancia de la sede central del Indecopi</t>
  </si>
  <si>
    <t>ADQUISICIÓN E IMPLEMENTACIÓN DE SWITCH CORE</t>
  </si>
  <si>
    <t>SERVICIO DE SEGURO DE ASISTENCIA MEDICA Y ACCIDENTES PERSONALES PARA LOS PRACTICANTES</t>
  </si>
  <si>
    <t>UTILES DE ESCRITORIO</t>
  </si>
  <si>
    <t>SOFWARE (INC. LICENCIA) PARA ANÁLISIS FORENSE</t>
  </si>
  <si>
    <t>TOTEM MULTIMEDIA</t>
  </si>
  <si>
    <t>HEAD SET PARA CENTRAL TELEFONICA (MAYOR A 1/4 UIT)</t>
  </si>
  <si>
    <t>IMPRESORA PARA PLANOS - PLOTTERS</t>
  </si>
  <si>
    <t>CAMARA DE VIDEO DIGITAL TIPO PROFESIONAL DE ALTA DEFINICION</t>
  </si>
  <si>
    <t>SWITCHER DE VIDEO DIGITAL</t>
  </si>
  <si>
    <t>VENTILADOR VOLUMETRICO MECANICO</t>
  </si>
  <si>
    <t>DIARIOS Y REVISTAS</t>
  </si>
  <si>
    <t>SUSCRIPCIÓN ANUAL EN LÍNEA A REVISTA GLOBAL COMPETITION REVIEW</t>
  </si>
  <si>
    <t>MANTENIMIENTO DE PLATAFORMA VIRTUAL</t>
  </si>
  <si>
    <t>ESTADO DEL PROCE-
DIMIENTO</t>
  </si>
  <si>
    <t>PLIEGO 001: PRESIDENCIA DEL CONSEJO DE MINISTROS</t>
  </si>
  <si>
    <t>20538158713 - Enterprise Marketing Solution S.A.C.</t>
  </si>
  <si>
    <t>7. Servicio de supervisión del acondicionamiento del MAC Lima Norte de la IOARR: construcción de ambiente de atención al ciudadano, adquisición de equipo y mobiliario, en el Centro de Mejor Atención al Ciudadano - MAC del Departamento y Provincia de Lima, con CUI Nro 2502976</t>
  </si>
  <si>
    <t>20539649826 - Empresa de Vigilancia Privada Security &amp; Confidence SRL - EVP Security &amp; Confidence SRL.</t>
  </si>
  <si>
    <t>20489570565 - Red Activa de Seguridad &amp; Servicios Sociedad Anónima Cerrada</t>
  </si>
  <si>
    <t>11. Adquisición de antemas para conexión punto a punto para sedes de la PCM</t>
  </si>
  <si>
    <t>20202380621 - MAPFRE Perú Compañía de Seguros y Reaseguros S.A.</t>
  </si>
  <si>
    <t>13. Contratación del servicio de desinfección contra la propagación y contagio del virus Covid-19, en los Centros MAC administrados por la Presidencia del Consejo de Ministros</t>
  </si>
  <si>
    <t>15. Adquisición de una solución backup para la Presidencia del Consejo de Ministros</t>
  </si>
  <si>
    <t>16. Contratación del servicio de telefonía móvil y plan de datos corporativo para la PCM</t>
  </si>
  <si>
    <t>17. Servicio de recarga electrónica en el marco del DS N 005-90-PCM Reglamento de la Ley de la Carrera Administrativa</t>
  </si>
  <si>
    <t>20. Adquisición de gabinetes core, aire acondicionado de precisión y equipos de seguridad para la Sede MAC Cajamarca de la PCM</t>
  </si>
  <si>
    <t>23. Adquisición de antenas para conexión punto a punto para Sedes de la PCM</t>
  </si>
  <si>
    <t>24. Contratación del servicio de telefonía fija con líneas primarias para la PCM</t>
  </si>
  <si>
    <t>25. Adquisición de equipos acces point cisco systems o equivalente para la Sede MAC Cajamarca de la PCM</t>
  </si>
  <si>
    <t>26. Adquisición de optimizador de ancho de banda para la PCM</t>
  </si>
  <si>
    <t>20552075341 - Imperia Soluciones Tecnologicas SAC</t>
  </si>
  <si>
    <t>27. Adquisición de una solución backup para la PCM</t>
  </si>
  <si>
    <t>Consorcio - Consorcio Euro Digital Clean SAC - Segurity Apostol Santiago SAC // 20604682089 - Euro Digital Clean SAC - 20512912801 - Segurity Apostol Santiago Sociedad Anónima Cerrada</t>
  </si>
  <si>
    <t>20602691617 - Cloud Infrastructure and Telecom Peru Sociedad Anónima Cerrada - Cloud It Peru SAC</t>
  </si>
  <si>
    <t>30. Adquisición de equipos de seguridad perimetral para la PCM</t>
  </si>
  <si>
    <t>31. Adquisición de equipos access points Cisco Systems o equivalente para la PCM</t>
  </si>
  <si>
    <t>33. Contratación del servicio de vigilancia y seguridad integral para el Centro de Mejor Atención al Ciudadano, MAC Cajamarca</t>
  </si>
  <si>
    <t>Consorcio - Electricom Electricidad &amp; Comunicaciones SAC - Intertactics SAC // 20520655001 - Electricom Electricidad &amp; Comunicaciones SAC -Electricom E&amp;C SAC - 20607946842 - Intertactics SAC</t>
  </si>
  <si>
    <t>20565412257 - Jkm Security Group e Inversiones Super Grass SAC</t>
  </si>
  <si>
    <t>20552588569 - Macropost Logistics S.A.C.</t>
  </si>
  <si>
    <t>38. Contratación de servicio de mensajería a local y nacional para la PCM</t>
  </si>
  <si>
    <t>39. Contratación del servicio de vigilancia y seguridad integral para el Centro de Mejor Atención al Ciudadano, MAC Arequipa</t>
  </si>
  <si>
    <t>40. Contratación del servicio de arrendamiento de un inmueble y acondicionamiento del Centro de Atención Integral de Mejor Atención al Ciudadano, MAC Lima Norte</t>
  </si>
  <si>
    <t>44. Contratación del suministro de agua mineral paa las diferentes dependencias de la PCM</t>
  </si>
  <si>
    <t xml:space="preserve">10448650044 - Santiago Espinoza Elizabeth Carolina </t>
  </si>
  <si>
    <t>20604597294 - Decoraciones y Eventos Montoya E.I.R.L.</t>
  </si>
  <si>
    <t>50. Publicación de declaraciones juradas de ingresos, bienes y rentas, en el Diario Oficial El Peruano, según Convenio Marco de Cooperación Interinstitucional</t>
  </si>
  <si>
    <t>20100072751 - Empresa Peruana de Servicios Editoriales SA - Editora Peru</t>
  </si>
  <si>
    <t>10406716690 - Incio Pasache Oscar William</t>
  </si>
  <si>
    <t>10466511876 - Gonzales Chirinos Miguel Angel</t>
  </si>
  <si>
    <t>56. Contrato N° 030-2019-PCM/OGA "Suministro de agua mineral natural para las diferentes dependencias de la PCM"</t>
  </si>
  <si>
    <t>10036892442 - Villaseca Castillo Milkos Esau</t>
  </si>
  <si>
    <t>64. Servicio de coordinación y gestión administrativa para la Oficina General de Asesoría Jurídica.</t>
  </si>
  <si>
    <t>10706129648 - Aguedo del Castillo Rudy Renzo</t>
  </si>
  <si>
    <t>10107881633 - Bahamonde Mendoza Emilio Jesús</t>
  </si>
  <si>
    <t>10464981867 - Escobar Rosas Jackeline Julia</t>
  </si>
  <si>
    <t>10466936044 - Maguiña Melendez Fanny Muriel</t>
  </si>
  <si>
    <t>10101451271 - García Llontop Jhony Alberto</t>
  </si>
  <si>
    <t>71. SSCAC - Servicio de apoyo al seguimiento de la expansión de los Centros MAC</t>
  </si>
  <si>
    <t>10079328877 - Eto Chero Guadalupe Paulina</t>
  </si>
  <si>
    <t>74. Proyección de gasto x 4 meses 2021 para pago por reembolso por consumo de energía eléctrica, agua potable -Sede Schell</t>
  </si>
  <si>
    <t>77. SC - Servicio de apoyo legal para el análisis de los proyectos y/o autógrafas de ley</t>
  </si>
  <si>
    <t>10438813735 - Brache Mendoza Johnny Jeancarlo</t>
  </si>
  <si>
    <t>10107892783 - Santivañez Romaní Karina Beatriz</t>
  </si>
  <si>
    <t>10329730145 - Alva Burga Guillermo Antonio</t>
  </si>
  <si>
    <t>10098021898 - Alpiste Arriola Humberto Martín</t>
  </si>
  <si>
    <t>10410578030 - Vallejos Cabrera Janeth Magaly</t>
  </si>
  <si>
    <t>86. Servicio especializado en programación y ejecución presupuestal</t>
  </si>
  <si>
    <t>90. SA - Servicio de registro, seguimiento y elaboración de reportes de adquisiciones</t>
  </si>
  <si>
    <t>10428555002 - Rodriguez Gutierrez Diana Paola</t>
  </si>
  <si>
    <t>10095386097 - Ballón Arestegui Fernando Renan</t>
  </si>
  <si>
    <t>92. SSSAR - Servicio de apoyo en coordinación y sistematización de asistencia técnica</t>
  </si>
  <si>
    <t>93. OAA - Servicio de diseño arquitectónico y supervisión de implementación de oficinas</t>
  </si>
  <si>
    <t>15602570182 - Henriquez Alvarez Leontes Christian</t>
  </si>
  <si>
    <t>10401350727 - León Angoma Carlos Enrique</t>
  </si>
  <si>
    <t>10464602360 - Calderon Ardiles Manuel Hilario</t>
  </si>
  <si>
    <t>107. Servicio especializado en control previo y revisión para el area de control previo</t>
  </si>
  <si>
    <t>10436118550 - Albornoz Rosas Flor Angel</t>
  </si>
  <si>
    <t>10067991686 - Perez Pacheco Emma Rosario</t>
  </si>
  <si>
    <t>10215746963 - Arquiñego Paz Rony Jesús</t>
  </si>
  <si>
    <t>112. Saldo del Contrato de Prestación de servicios de asesoramiento por la cooperación internacional para experto integrado del Programa CIM/GIZ (equivalente a 04 pagos mensuales de US$ 1,500 C/U: US$ 6,000.00 T/C proyectado 3.700)</t>
  </si>
  <si>
    <t>10424908717 - Salirrosas Gomez Ericka Karin</t>
  </si>
  <si>
    <t>10430892873 - Escalante Guevara Gian Carlo</t>
  </si>
  <si>
    <t>115. SIP:Servicio de traducción simple del idioma español al inglés de 49 documentos</t>
  </si>
  <si>
    <t>10410436243 - Manco Rivera Silvana Vanessa</t>
  </si>
  <si>
    <t>10702273493 - Zelada Chambilla Carlos Andres</t>
  </si>
  <si>
    <t>121. Pago 2021 de los servicios de energía eléctrica y agua potable del Centro MAC Lima Norte -Adenda N° 001- al Contrato N° 013-2019-PCM/OGA</t>
  </si>
  <si>
    <t>122. Pago 2021 por los servicios de energía eléctrica y agua potable del Centro MAC Arequipa-Contrato de Cesión de Posición Contractual.</t>
  </si>
  <si>
    <t>123. Pago 2021 de los servicios de energía eléctrica y agua potable del Centro MAC Lima Este-Agustino - Adenda N° 002-al Contrato N° 025-2016-PCM/OGA.</t>
  </si>
  <si>
    <t>20100017491 - Telefónica del Perú SAA</t>
  </si>
  <si>
    <t>131. Servicio de seguimiento y monitoreo de los sistemas administrativos de OGA</t>
  </si>
  <si>
    <t>132. SIP - Servicio de apoyo en revisión, verificación y control previo de documentos administrativos</t>
  </si>
  <si>
    <t>133. OTI - Renovación suscripción anual Sistema Peruano de Información Jurídica (SPIJ)</t>
  </si>
  <si>
    <t>20131371617 - Ministerio de Justicia y Derechos Humanos</t>
  </si>
  <si>
    <t>134. OGA - Servicio de asistencia técnica especializado en ingeniería mecánico - eléctrico</t>
  </si>
  <si>
    <t>136. OGA - Servicio de asistencia técnica especializado en costos y presupuestos</t>
  </si>
  <si>
    <t>10443744253 - Alfaro Zegarra Marco Antonio Junior</t>
  </si>
  <si>
    <t>10408698842 - Rivera Torres Allison Milagros</t>
  </si>
  <si>
    <t>10724035898 - Mayorca Munive Gonzalo Orlando</t>
  </si>
  <si>
    <t>10088770931 - Reátegui Zevallos Michael Alonso</t>
  </si>
  <si>
    <t>10072377341 - Ramos Sánchez Carlos Alberto</t>
  </si>
  <si>
    <t>147. OPII - Servicio de asistencia técnica para la implementación de actividades comunicacionales</t>
  </si>
  <si>
    <t>10257375744 - Romero Morquencho Wladimir Gonzalo</t>
  </si>
  <si>
    <t>10107672619 - Chicasaca Acosta Jannet Milagros</t>
  </si>
  <si>
    <t>10412665886 - Arnao Espinoza Robert Alberto</t>
  </si>
  <si>
    <t>10410310452 - Chandia Roque Ninoska Rosario</t>
  </si>
  <si>
    <t>10329286580 - Fernández López José Lino</t>
  </si>
  <si>
    <t>20521553988 - Consultores de servicios de gestión empresarial y gobernanza S.A.C.</t>
  </si>
  <si>
    <t>155. ORH - Servicio de asistencia técnica especializada en procesos administrativos</t>
  </si>
  <si>
    <t>20536408186 - Organización Iberoamericana de Salud Ocupacional S.A.C.</t>
  </si>
  <si>
    <t>10468543325 - Jaramillo Benavides Miler Elias</t>
  </si>
  <si>
    <t>10418662447 - Navarro Fernandez Carlos Antonio</t>
  </si>
  <si>
    <t>10078028195 - Zanabria Sevilla Rómulo Ricardo</t>
  </si>
  <si>
    <t>10707850235 - Pretel Quintanilla Héctor Augusto</t>
  </si>
  <si>
    <t>10406675802 - Salazar Carrillo Vanessa Edith</t>
  </si>
  <si>
    <t>10472218901 - Benites Jimenez Sandra Natividad</t>
  </si>
  <si>
    <t>172. SSARL - Servicio de análisis y evaluación de instrumentos de gestión operativa</t>
  </si>
  <si>
    <t>174. Servicio de desinfección de ambientes de la Sede Lima, de la PCM</t>
  </si>
  <si>
    <t>10424824700-Vasquez-Caicedo Nogales Clara María</t>
  </si>
  <si>
    <t>10466511876 - Gonzáles Chirinos Miguel Angel</t>
  </si>
  <si>
    <t>10400944038 - Rondón Hernandez Glenda Soberly</t>
  </si>
  <si>
    <t>10729205309 - Vidal Barrios Jocelyn Paola</t>
  </si>
  <si>
    <t>10107892783 - Santivañez Romani Karina Beatriz</t>
  </si>
  <si>
    <t>10428534226 - Vasquez Diaz Juanita del Rosario</t>
  </si>
  <si>
    <t>10102652318 - Huerta Monteza Mónica Patricia</t>
  </si>
  <si>
    <t>10100628576 - Quelopana Zapata Christian Martín</t>
  </si>
  <si>
    <t>200. OGPES - Servicio para actividades relevantes al proceso de planeamiento estratégico</t>
  </si>
  <si>
    <t>201. OGPES - Servicio especializado en procesos de las políticas nacionales y sectoriales</t>
  </si>
  <si>
    <t>10422225817 - Alvarez Lloza Cristina Mercedes</t>
  </si>
  <si>
    <t>207. OGA - Servicio seguimiento, monitoreo y supervisión a los sistemas administrativos</t>
  </si>
  <si>
    <t>10710329708 - Ureta Palomino Marcia Alessandra</t>
  </si>
  <si>
    <t>10182178107 - Tupez Briceño Rodolfo Eduardo</t>
  </si>
  <si>
    <t>210. SSCAC - Servico de persona natural para la supervisión para el Centro MAC Arequipa</t>
  </si>
  <si>
    <t>10257770384 - Andrade Rodriguez César Mirko</t>
  </si>
  <si>
    <t>10455549049 - Marroquin Condorpusa Carlos Alberto</t>
  </si>
  <si>
    <t>219. SG - Servicio de asistencia y/o apoyo en consultoría de diagnóstico e implementación</t>
  </si>
  <si>
    <t>10107662940 - Yucra Saravia Williams Fredy</t>
  </si>
  <si>
    <t>241. Adquisición e instalación anaqueles tipo rack metálicos para el almacén central de la PCM</t>
  </si>
  <si>
    <t>10072019402 - Ruidias La Madrid Jorge Gustavo</t>
  </si>
  <si>
    <t>10072377341 - Ramos Sanchez Carlos Alberto</t>
  </si>
  <si>
    <t>250. Adquisición de equipos de iluminación y herramientas para trabajos eléctricos para las distintas Sedes de la PCM</t>
  </si>
  <si>
    <t>10087156261 - Gonzales Ybañez Rosario Mercedes</t>
  </si>
  <si>
    <t>252. Servicio de instalación de piso porcelanato en areas comunes del piso 3 y oficina 710 del edificio Palacio de la PCM</t>
  </si>
  <si>
    <t>10329286580 - Fernandez López José Lino</t>
  </si>
  <si>
    <t>256. ORH - Servicio de revisión, análisis legal y evaluación de procedimientos administrativos</t>
  </si>
  <si>
    <t>254. OPII - Servicio de asistencia técnica para la implementación de actividades comunicacionales</t>
  </si>
  <si>
    <t>257. SSTED - Servicio de asistencia técnica a los administradores institucionales de las entidades</t>
  </si>
  <si>
    <t>258. SD - Servicio de análisis y evaluación en procesos administrativos y presupuestales</t>
  </si>
  <si>
    <t>10102212059 - Matta Bustamante Aurelio Jesús</t>
  </si>
  <si>
    <t>10710716485 - Romero Arevalo Allison Leslie</t>
  </si>
  <si>
    <t>262. SSAP - Servicio elaboración modelos de documentos de procesos de gestión de recursos humanos</t>
  </si>
  <si>
    <t>10099505619 - Gastañadui Ramirez Alvaro</t>
  </si>
  <si>
    <t>264. ORH - Servicio de elaboración de diagnóstico y propuestas estratégicas operativas</t>
  </si>
  <si>
    <t>20492006417 - Computer and Printing Solutions SAC</t>
  </si>
  <si>
    <t>10443638194 - Hernandez Acosta Evelyne Heydi</t>
  </si>
  <si>
    <t>270. Adquisición de mobiliario para el funcionamiento del CentroMAC Cajamarca de la PCM - SSCAC</t>
  </si>
  <si>
    <t>20548600724 - Amoblados G &amp; H E.I.R.L.</t>
  </si>
  <si>
    <t>271. Adquisición de mobiliario para el funcionamiento del CentroMAC Cajamarca de la PCM - SSCAC</t>
  </si>
  <si>
    <t>272. Adquisición de repostero de melamine para el Centro MAC- Cajamarca de la PCMS - SSCAC</t>
  </si>
  <si>
    <t>273. Adquisición de totems para tablet, Inc. Tarima, counter y vinil en columna para el Centro MAC- Cajamarca de la PCM - SSCAC</t>
  </si>
  <si>
    <t>275. Prestación accesoria - Manteminiento preventivo de gabinetes core, aire acondicionado de precisión y seguridad para la Sede MAC Lima Sur de la PCM, según Contrato N° 023-2020-PCM/OGA</t>
  </si>
  <si>
    <t>20600637003 - Planner Eventos Sociedad Anónima Cerrada - Planner Eventos SAC</t>
  </si>
  <si>
    <t>10480194361 - Abanto Castillo Jesús Antonio</t>
  </si>
  <si>
    <t>20606024747 - Bim Latinoamerica Sucursal del Perú</t>
  </si>
  <si>
    <t>10462871908 - Aliaga Rojas Heyleen Lissette</t>
  </si>
  <si>
    <t>10075344738 - Málaga Vilchez Lucia Maruzzella</t>
  </si>
  <si>
    <t>286. SSPS - Servicio revisión, digitación y sistematización de información</t>
  </si>
  <si>
    <t>10483946517 - Torres Flores Merly Celeste</t>
  </si>
  <si>
    <t>20508357401 - Softnet Peru Sociedad Anonima Cerrada</t>
  </si>
  <si>
    <t>292. SSCAC-Adquisición televisores led para la operación del Centro MAC- Cajamarca</t>
  </si>
  <si>
    <t>20605468692 - Corporacion B&amp;U E.I.R.L.</t>
  </si>
  <si>
    <t>10400944038 - Rondon Hernandez Glenda Soberly</t>
  </si>
  <si>
    <t>10066051124 - Jaramillo Sanchez Ivan Enrique</t>
  </si>
  <si>
    <t>298. OAA - Adquisición de felpudos de alto tráfico para la PCM</t>
  </si>
  <si>
    <t>10702273493 - Zelada Chambilla Carlos Andrés</t>
  </si>
  <si>
    <t>10475839451 - Moquillaza Pedroza Angel Jeyson</t>
  </si>
  <si>
    <t>10255306231 - Hernandez Terrones Magda Violeta</t>
  </si>
  <si>
    <t>314. SSCAC - Servicio apoyo especializado en planificación y presupuesto</t>
  </si>
  <si>
    <t>10074903024 - Mallaupoma Suyo Juan José</t>
  </si>
  <si>
    <t>319. (OA) Adquisición luminarias de emergencia para diferentes sedes de la PCM</t>
  </si>
  <si>
    <t>20602727514 - Suministros Ferreteros Fel E.I.R.L.</t>
  </si>
  <si>
    <t>10458184157 - Machado Hidalgo Alberto Arturo</t>
  </si>
  <si>
    <t>10474981121 - Melgarejo Alvarado Patty Josselin</t>
  </si>
  <si>
    <t>326. OAA - Servicio apoyo especializado en programación y presupuesto</t>
  </si>
  <si>
    <t>328. OCT - Servicio apoyo en revisión, verificación y control previo de documentos administrativos</t>
  </si>
  <si>
    <t>10424908717 - Salirrosas Gómez Ericka Karin</t>
  </si>
  <si>
    <t>20430785266 - Tecnología Flexográfica S.A.C.</t>
  </si>
  <si>
    <t>335. OAA - Adquisición Sistema de control de activos basado en código de barras en la PCM.</t>
  </si>
  <si>
    <t>336. (OA) Adquisición de equipos de iluminación de 120CMX60CM para Sede Palacio de Gobierno de la PCM</t>
  </si>
  <si>
    <t>337. (OA) Adquisición e instalación de mamparas de cristal templado para Oficina de Control Interno de la Sede Shell de la PCM</t>
  </si>
  <si>
    <t>338. (SCAC) Adquisición de módulos desinfección, detector de temperatura como medida de prevención Covid-19 para los Centro MAC</t>
  </si>
  <si>
    <t>339. SSCAC-Adquisición equipos informáticos para el uso del Ciudadano en el Centro MAC Lima Sur de la PCM (MINIPC)</t>
  </si>
  <si>
    <t>340. SCAC-ADQUISICIÓN DE MOBILIARIO SILLAS PARA EL FUNCIONAMIENTO DEL CENTRO MAC - CAJAMARCA DE LA PCM</t>
  </si>
  <si>
    <t>341. SSCA-CADQUISICIÓN DE MOBILIARIO SILLAS PARA EL FUNCIONAMIENTO DEL CENTRO MAC CAJAMARCA DE LA PCM</t>
  </si>
  <si>
    <t>20600012674 - Instituto Genomica y Terapias Avanzadas SAC - IGTA SAC</t>
  </si>
  <si>
    <t>20600637003 - Planner Eventos Sociedad Anonima Cerrada - Planner Eventos SAC</t>
  </si>
  <si>
    <t>346. Servicio de mantenimiento preventivo de computadoras de escritorio de la PCM</t>
  </si>
  <si>
    <t>20602317511 - Telemática Ingenieros S.R.L.</t>
  </si>
  <si>
    <t>20604544336 - Suministros del Peru A &amp; C E.I.R.L.</t>
  </si>
  <si>
    <t>348. OGTI - Adquisición de suministros para impresoras de la PCM - TONER HP CF287X</t>
  </si>
  <si>
    <t>349. OGTI - Adquisición de suministros para impresoras de la PCM - HP TONER CF214A</t>
  </si>
  <si>
    <t>350. OGTI - Adquisición de suministros para impresoras de la PCM - HP TONER CF237A</t>
  </si>
  <si>
    <t>351. Adquisición de materiales de aseo para las distintas sedes y oficinas de la PCM</t>
  </si>
  <si>
    <t>20606214660 - Comercializadora de Utiles M &amp; C S.A.C.</t>
  </si>
  <si>
    <t>1. CONTRATACIÓN DEL SUMINISTRO DE DIARIOS Y REVISTAS PARA LA PCM</t>
  </si>
  <si>
    <t>20603884532 - Servicios Generales y Saneamientos Ambientales Goncoah S.A.C.</t>
  </si>
  <si>
    <t>41. Contratación del servicio de diseño implementación y operación del Centro de Atención Alo MAC a nivel nacional</t>
  </si>
  <si>
    <t>42. Servicio de acceso dedicado a internet e interconexión de datos para la PCM</t>
  </si>
  <si>
    <t>47. Contratación del servicio de diseño implementación y operación del Centro de Atención Alo MAC a nivel nacional</t>
  </si>
  <si>
    <t>48. Servicio de acceso dedicado a internet e interconexión de datos para la PCM</t>
  </si>
  <si>
    <t>128. SSCAC: Servicio de mnto preventivo para el equipamiento de los sistemas de audio y video MAC Lima Este</t>
  </si>
  <si>
    <t>135. Adquisicion alcohol etilico 70° para el uso del personalde las diferentes oficinas de la Presidencia del Consejo deMinistros</t>
  </si>
  <si>
    <t>137. OPII:Contratación de un servicio para la realización de videos de testimonios de sensibilización de</t>
  </si>
  <si>
    <t>187. OGAJ - Servicio Coordinación y Gestión Administrativa</t>
  </si>
  <si>
    <t>235. Servicio levantamiento información de sistema eléctrico y elaboración propuesta de solución en la Sede Palacio de Gobierno de la PCM</t>
  </si>
  <si>
    <t>345. Contratación servicio provisión, instalación y monitoreo de alarmas de seguridad para Centro de Mejor Atención al Ciudadano- MAC Cajamarca</t>
  </si>
  <si>
    <t>389. Contratación servicio de persona natural para elaborar análisis y alertas tempranas en la Subsecretaria de Prevención con el fin de evitar riesgos de conflictividad socialy posibles crisis por conflictos sociales.</t>
  </si>
  <si>
    <t>390. Contratación servicio de personal natural para analizar y sistematizar la información relacionada al monitoreo de los acuerdos y compromisos adquiridos como resultado de las mesas de dialogo en la Unidad Territorial Sureste y Centro a cargo de la</t>
  </si>
  <si>
    <t>392. Publicación de declaraciones juradas de ingresos, bienes y rentas, en el Diario Oficial El Peruano (Ampliación)</t>
  </si>
  <si>
    <t>20100072751 - Empresa Peruana de Servicios Editoriales S.A. - Editora Peru</t>
  </si>
  <si>
    <t>393. CONTRATO 025-2021-PCM/OGA: Adquisición Ups para operación del Centro MAC Cajamarca de la PCM (Parte de prestación principal)</t>
  </si>
  <si>
    <t>20520655001 - Electricom Electricidad &amp; Comunicaciones SAC-Electricom E&amp;C SAC</t>
  </si>
  <si>
    <t>395. Contratación persona natural para realizar servicio de elaboración contenido y monitoreo de plataformas digitales y redes sociales de PCM</t>
  </si>
  <si>
    <t>396. Contratación persona natural para realizar cobertura fotográfica de diferentes eventos de la PCM, en el marco de actividades de la PCM, como Oficina de Prensa e Imagen Institucional</t>
  </si>
  <si>
    <t>397. Contratar persona natural para brindar el servicio de asistencia técnica para fortalecer la asociatividad territorial en la comunidad regional amazónica</t>
  </si>
  <si>
    <t xml:space="preserve">398. Contratación persona natural para realizar cobertura audiovisual de los diferentes eventos de la PCM en el marco de las actividades de la PCM como Oficina de Prensa e Imagen Institucional </t>
  </si>
  <si>
    <t>400. Servicio de especialista en tecnologías de información para la Subsecretaría de calidad de servicios de la PCM</t>
  </si>
  <si>
    <t>401. Servicio mantenimiento preventivo-correctivo al ups Salicru SLC-30-CUBE3+, para la operación del Centro de Mejor Atención alCiudadano - MAC Arequipa</t>
  </si>
  <si>
    <t xml:space="preserve">404. Contratar persona natural para brindar servicio de seguimiento de implementación de acciones planificadas para el funcionamiento de las Agencias Regionales de Desarrollo, coordinando con los actores involucrados e identificando cuellos de botella que puedan generar demoras en el proceso de funcionamiento de las mismas. </t>
  </si>
  <si>
    <t>405. SSCS - Adquisición de equipos informáticos para el funcionamiento del Centro MAC -Cajamarca de la PCM (ITEM MINIPC)</t>
  </si>
  <si>
    <t>412. Servicio suscripción anual de tres (03) licencias de software de diseño asistido por computadora para dibujo 2D y modelado 3D</t>
  </si>
  <si>
    <t>413. Adquisición sistema de video conferencias y accesorios multimedia para las salas de reuniones de la PCM</t>
  </si>
  <si>
    <t>414. Servicio adquisición e instalación de acrílicos de protección anti contagios para módulos de los Centros MAC, Lima Sur, Este y Arequipa de la PCM</t>
  </si>
  <si>
    <t>416. Servicio mantenimiento preventivo y correctivo de las impresoras monocromáticas y multifuncionales de las Oficinas de Secretaría de administración, recursos humanos, oficina de abastecimiento, oficina de contabilidad y tesorería, oficina general de planeamiento</t>
  </si>
  <si>
    <t>419. Servicio mantenimiento peventico de equipos del Sistema de prevención contra incendio del Centro MAC Lima Este</t>
  </si>
  <si>
    <t>20605411798 - Condori Cárdenas Contratistas EIRL - Condori Cárdenas E.I.R.L.</t>
  </si>
  <si>
    <t>422. Adquisición materiales para mantenimiento preventivo de servicios higiénicos de la Sede Palacio de Gobierno de la PCM</t>
  </si>
  <si>
    <t>20608051199 - Corporacion Litha Empresa Individual de Responsabilidad Limitada</t>
  </si>
  <si>
    <t>20493433025-A&amp;T Security National SAC.</t>
  </si>
  <si>
    <t>10060984595-Abarca Bazán Carlos Manuel</t>
  </si>
  <si>
    <t>20294066421-Abogados Consultores SA</t>
  </si>
  <si>
    <t>10167606763-Acosta Castro Rony Fernando</t>
  </si>
  <si>
    <t>20262241441-Acruta&amp;Tapia Ingenieros SAC</t>
  </si>
  <si>
    <t>20601280541-Administración de Edificios Santa Isabel Cajamarca S.A.C</t>
  </si>
  <si>
    <t>10166868977-Ahumada García César Neil</t>
  </si>
  <si>
    <t>10434448773-Alarcon Huaman Amberly</t>
  </si>
  <si>
    <t>10108684611-Alatrista Ramírez Vanesa Araceli</t>
  </si>
  <si>
    <t>10770242865-Albujar Liñan Pedro Miguel</t>
  </si>
  <si>
    <t>Servicio apoyo en ordenamiento y descripción de archivos</t>
  </si>
  <si>
    <t>Servicio apoyo en organización y descripción de archivos</t>
  </si>
  <si>
    <t>10416796152-Alcahuaman Mamani Ricardo</t>
  </si>
  <si>
    <t>10103981064-Alejandro Sierra Lucio Yrineo</t>
  </si>
  <si>
    <t>10316601141-Alfaro Aguirre César Augusto</t>
  </si>
  <si>
    <t>10482643910-Alfaro Miranda Edda Fernanda</t>
  </si>
  <si>
    <t>10189012859-Altamirano Agreda Raúl Mario</t>
  </si>
  <si>
    <t>Servicio elaboración metodología de gestión de proyectos</t>
  </si>
  <si>
    <t>20455690715-Alto Impacto Publicidad SRL</t>
  </si>
  <si>
    <t>Acondicionamiento de instalaciones relacionadas con la salud</t>
  </si>
  <si>
    <t>10748048311-Alvarado Alarcón Ximena Nicole</t>
  </si>
  <si>
    <t>10101002387-Alvarado Pérez Tony Edson</t>
  </si>
  <si>
    <t>10082193605-Alzamora Torres Ana María</t>
  </si>
  <si>
    <t>10462067106-Amanque Huanca Giancarlo</t>
  </si>
  <si>
    <t>10011200287-Amasifuen Yshuiza Marcos</t>
  </si>
  <si>
    <t>10468943781-Amaya Arroyo Yazmín Carolina</t>
  </si>
  <si>
    <t>10192605046-Amaya Chirinos Carlos Ruperto</t>
  </si>
  <si>
    <t>20600651901-Analytical Laboratory E.I.R.L.</t>
  </si>
  <si>
    <t>10096620557-Anaya Delgado Jaime Manuel</t>
  </si>
  <si>
    <t>10458893719-Ancajima Poicon Eulogio José</t>
  </si>
  <si>
    <t>10435781034-Anchante Gonzales Raúl</t>
  </si>
  <si>
    <t>10400771931-Angulo Gatica Liz Arleth</t>
  </si>
  <si>
    <t>Mantenimiento correctivo de lente para cámara fotográfica</t>
  </si>
  <si>
    <t>Servicio de asistencia técnica en comunicaciones</t>
  </si>
  <si>
    <t>Servicio especializado en programación y ejecución presupuestal</t>
  </si>
  <si>
    <t>10063248849-Antezana Corrieri Miguel Eduardo</t>
  </si>
  <si>
    <t>10239631431-Antezana Quispe Edson Vladimir</t>
  </si>
  <si>
    <t>Servicio especializado en administración de contrato de obras</t>
  </si>
  <si>
    <t>10432317566-Aquino Gamarra Ynner Jonathan</t>
  </si>
  <si>
    <t>10428226335-Aragon Chuquisuta Alejandra Gina</t>
  </si>
  <si>
    <t>10096418341-Aragon Roman María Elena</t>
  </si>
  <si>
    <t>10452220330-Arana Vasquez Víctor Ernesto</t>
  </si>
  <si>
    <t>10430976627-Araoz Escobedo Tania Ana</t>
  </si>
  <si>
    <t>10755131445-Arauco Pariona Valery Ximena</t>
  </si>
  <si>
    <t>10028500616-Araujo Gutierrez Víctor Manuel</t>
  </si>
  <si>
    <t>10417428441-Arbulu Ballesteros Eder Antonio</t>
  </si>
  <si>
    <t>10181349226-Arce Gamarra Edward Felipe</t>
  </si>
  <si>
    <t>10011567482-Arce Lopez Marjorie Karel</t>
  </si>
  <si>
    <t>10404610762-Arcos Aguirre José Humberto</t>
  </si>
  <si>
    <t>10214186051-Arcos Salas José Luis</t>
  </si>
  <si>
    <t>Servicio levantamiento de planos de instalaciones eléctricas</t>
  </si>
  <si>
    <t>10489106243-Arenas Mejía Efrain Octavio</t>
  </si>
  <si>
    <t>Servicio apoyo en la implementación de sistema de control interno</t>
  </si>
  <si>
    <t>Servicio apoyo en implementación del sistema de control interno</t>
  </si>
  <si>
    <t>10094639129-Ariza Velasquez Renzo William</t>
  </si>
  <si>
    <t>10434963040-Arroyo Dávalos Cindy Ethiel</t>
  </si>
  <si>
    <t>20510551363-Arte Express y Compañía SAC</t>
  </si>
  <si>
    <t>20508539933-Arte Ploteo y Diseño E.I.R.L</t>
  </si>
  <si>
    <t>10413850296-Atalaya Haro Eden Orlando</t>
  </si>
  <si>
    <t>10410662511-Ataurima Cabrera Joe Robinson</t>
  </si>
  <si>
    <t>10408761251-Bada Castillo José Antonio</t>
  </si>
  <si>
    <t>10106025181-Balbin Archi Jesús Bernardo</t>
  </si>
  <si>
    <t>10076560680-Baltazar Ancasi Hugo Acicles</t>
  </si>
  <si>
    <t>10449208191-Barbieri Sanchez Sandra Pamela</t>
  </si>
  <si>
    <t>10732629926-Barboza Diaz Miguel Angel</t>
  </si>
  <si>
    <t>10416884400-Barnuevo Beltran MarLIN</t>
  </si>
  <si>
    <t>10745403986-Barra Oscata Carmen Rosario</t>
  </si>
  <si>
    <t>10085419281-Barranzuela Chuica José Luis</t>
  </si>
  <si>
    <t>10107170109-Barrenechea Chamorro Vanesa</t>
  </si>
  <si>
    <t xml:space="preserve">10076352840-Barreto Castro Ronald Raúl </t>
  </si>
  <si>
    <t>10400465504-Bautista Mejía Jhony Eduardo</t>
  </si>
  <si>
    <t>10166937618-Becerra Cubas Carlos Raúl</t>
  </si>
  <si>
    <t>10449272175-Becerra Peña Miguel Angel</t>
  </si>
  <si>
    <t>10468155384-Bedoya Portella Sofía Luciana</t>
  </si>
  <si>
    <t>10316725487-Bedoya Tello Leonel Belmonht</t>
  </si>
  <si>
    <t>10730064590-Bellido Cabrera Hab Jill</t>
  </si>
  <si>
    <t>10448223081-Bendezu Peña Guadalupe</t>
  </si>
  <si>
    <t>10097365461-Benites Bocanegra Francisco Hernan</t>
  </si>
  <si>
    <t>Servicio especializado en revisión y análisis de contratos y documentos de pagos remitidos por los Gobiernos Regionales</t>
  </si>
  <si>
    <t>10407236411-Bernilla Poma Genaro Nicanor</t>
  </si>
  <si>
    <t>10747427041-Berrospi Bautista David Ezequiel</t>
  </si>
  <si>
    <t>10714327564-Berru Torres Alejandra Elisa</t>
  </si>
  <si>
    <t>10410636242-Bobadilla Atocha Isaac Luis</t>
  </si>
  <si>
    <t>Servicio elaboración de metodología de gestión de proyectos</t>
  </si>
  <si>
    <t>10479411129-Bocanegra Baca Milagros Lilibeth</t>
  </si>
  <si>
    <t>10414111004-Bocanegra Chiclayo Alan Frank</t>
  </si>
  <si>
    <t>Servicio especializado seguimiento y monitoreo de ejecución de intervenciones ante el periodo de lluvias y la ocurrencia del fenómeno del niño</t>
  </si>
  <si>
    <t>10097339134-Brandan Delgado Marisol</t>
  </si>
  <si>
    <t>Servicio generación de base de datos georreferenciada y producción de mapas temáticos de seguimiento de planeamiento territorial</t>
  </si>
  <si>
    <t>Servicio especializado en sistema de información geográfica</t>
  </si>
  <si>
    <t>10483375803-Bravo Salazar Carol Aurora</t>
  </si>
  <si>
    <t>Servicio análisis y programación de sistemas informáticos</t>
  </si>
  <si>
    <t>10101146125-Bravo Sosa Patricia Victoria</t>
  </si>
  <si>
    <t>Servicio revisión, análisis y verificación de documentos de pagos</t>
  </si>
  <si>
    <t>10093729442-Briceño Cardenas Mery Nancy</t>
  </si>
  <si>
    <t>10404962553-Briceño Chavez Julio Jerry</t>
  </si>
  <si>
    <t>Servicio recepción, elaboración y archivo de documentos</t>
  </si>
  <si>
    <t>10270499584-Briones Velasquez Javier Alejandro</t>
  </si>
  <si>
    <t>20562924206-Cabello Consultores S.A.C</t>
  </si>
  <si>
    <t>10168051455-Cabrera Gil José Alejandro</t>
  </si>
  <si>
    <t>10078762379-Cabrera Sanchez José Alfredo</t>
  </si>
  <si>
    <t>10467922811-Cachay Figueroa Juan Gonzalo</t>
  </si>
  <si>
    <t>10266270734-Cacho Becerra Nestor Alejandro</t>
  </si>
  <si>
    <t>10028185401-Cahuana Alamo Eduardo Oolon</t>
  </si>
  <si>
    <t>10093931063-Cahuana Hurtado Delfin Ivan</t>
  </si>
  <si>
    <t>10739418131-Caicay Salas Juan Alexander</t>
  </si>
  <si>
    <t>Servicio apoyo en distribución y archivo de documentos de gestión</t>
  </si>
  <si>
    <t>10087967196-Calenzani Gamarra Beatriz</t>
  </si>
  <si>
    <t>10413661736-Calixtro Navarro Rosmery</t>
  </si>
  <si>
    <t>10092280620-Calmett Guerra Jorge Rafael</t>
  </si>
  <si>
    <t>Servicio evaluación de planes y actividades de planeamiento</t>
  </si>
  <si>
    <t>10238006011-Camacho Galdos Cesar Arturo</t>
  </si>
  <si>
    <t>10478388034-Camacho Vasquez Isis del Rosario</t>
  </si>
  <si>
    <t>20101266819-Camara de Comercio de Lima</t>
  </si>
  <si>
    <t>10427918888-Campaña Boyer Mirko Vladimir</t>
  </si>
  <si>
    <t>10425206325-Canales Tenorio Johanna Liliana</t>
  </si>
  <si>
    <t>10106604598-Cancho Quispe Abelardo Antonio</t>
  </si>
  <si>
    <t>10458624033-Canes Acosta Juan Meliton</t>
  </si>
  <si>
    <t>10415299791-Cano Diaz Alberto Junnior</t>
  </si>
  <si>
    <t>Servicio apoyo administrativo en temas de recursos humanos</t>
  </si>
  <si>
    <t>10412884961-Caña Ramos Christian Fermín</t>
  </si>
  <si>
    <t>10457344177-Carballo Suarez Alicia Morayma</t>
  </si>
  <si>
    <t>10432947721-Cardenas Guerra Raúl Armando</t>
  </si>
  <si>
    <t>10200598984-Cardenas Loardo Robert Augusto</t>
  </si>
  <si>
    <t>10092968982-Cardenas Ramírez José Leonardo</t>
  </si>
  <si>
    <t>10026054406-Carhuapoma López Delia Elvira</t>
  </si>
  <si>
    <t>10449563625-Carhuapoma Najarro Laura Fiorella Pierina</t>
  </si>
  <si>
    <t>10093895768-Carlos Antonio Herrera Carrera</t>
  </si>
  <si>
    <t>10238102893-Caro Palavicini Jorge Luis</t>
  </si>
  <si>
    <t>10761740623-Carranza Chuhui Ricardo Miguel</t>
  </si>
  <si>
    <t>10096333302-Carril Llanos Ronald Iván</t>
  </si>
  <si>
    <t>10701341444-Carrillo Casimiro Jesús Yonathan</t>
  </si>
  <si>
    <t>10073843621-Casas Bautista Luis Agripino</t>
  </si>
  <si>
    <t>10414154382-Casas Yong Pamela Mariana</t>
  </si>
  <si>
    <t>Servicio asistencia técnica en gestión de procesos administrativos</t>
  </si>
  <si>
    <t>10415199380-Castillo Jara Anny del Rosario</t>
  </si>
  <si>
    <t>10296043457-Castillo Vizcarra Miguel Angel</t>
  </si>
  <si>
    <t>10167558998-Castro Armas Carol Paola</t>
  </si>
  <si>
    <t>10447596801-Castro Morales Sheyla Carol</t>
  </si>
  <si>
    <t>Servicio especializado en compras por catálogo electrónico - Convenio Marco</t>
  </si>
  <si>
    <t>10417549396-Castro Neyra Katherine Odalis</t>
  </si>
  <si>
    <t>10414844109-Castro Ochoa Ramiro Guillermo</t>
  </si>
  <si>
    <t>10176374026-Castro Vidal Angelica María</t>
  </si>
  <si>
    <t>10094586025-Caytuiro Sandoval José Fernando</t>
  </si>
  <si>
    <t>10442799941-Ccora Montes Jubertt</t>
  </si>
  <si>
    <t>10705730267-Celi Bilbao Lucia Margarita</t>
  </si>
  <si>
    <t>10737626151-Chambilla Ramirez Araceli Melina</t>
  </si>
  <si>
    <t>10414246651-Cespedes Zuñiga Alexander</t>
  </si>
  <si>
    <t>10427359129-Chanduvi Contreras Alan Martín</t>
  </si>
  <si>
    <t>10066551852-Charun Farfan Marina Consuelo</t>
  </si>
  <si>
    <t>10413837664-Chavez Celi Miguel Hernan</t>
  </si>
  <si>
    <t>Servicio identificación de peligros y evaluación de riesgos</t>
  </si>
  <si>
    <t>10257136871-Chavez Maca María Lorena</t>
  </si>
  <si>
    <t>10257813229-Chavez Mauricio Ananias Mariño</t>
  </si>
  <si>
    <t>10462624030-Ching Flores Carlos Alejandro</t>
  </si>
  <si>
    <t>Servicio especializado administración de contrato de obras</t>
  </si>
  <si>
    <t>10088568171-Chirinos Cardenas Cesar Daniel</t>
  </si>
  <si>
    <t>10316720671-Chirinos Gonzales Liz Diana</t>
  </si>
  <si>
    <t>10457719758-Choque Gavilan Angel Samuel</t>
  </si>
  <si>
    <t>10417462193-Chuchon Cisneros Samuel Arturo</t>
  </si>
  <si>
    <t>10406792914-Chumbe Rodríguez María Cecilia</t>
  </si>
  <si>
    <t>10445572671-Chunga Padilla Pedro Javier</t>
  </si>
  <si>
    <t>10473761098-Chunga Temoche Anibal Martín</t>
  </si>
  <si>
    <t>10433885908-Chuquiviguel Zaña Iris Jhenny</t>
  </si>
  <si>
    <t>10466394861-Ciprian Baca Carlos Adolfo</t>
  </si>
  <si>
    <t>10075918114-Condor Idrogo Luis Alberto</t>
  </si>
  <si>
    <t>Servicio seguimiento y monitoreo de actividades de gestión y/o administrativas</t>
  </si>
  <si>
    <t>Servicio especializado en hidrología hidráulica y drenaje</t>
  </si>
  <si>
    <t>SERVICIO ESPECIALIZADO EN PROCESOS DE SELECCIÓN</t>
  </si>
  <si>
    <t>Servicio elaboración estudio geologico - geotecnico</t>
  </si>
  <si>
    <t>20559288510-Consorcio Sermansa S.A.C.</t>
  </si>
  <si>
    <t>20561378313-Constructora y Consultoría A&amp;R Sociedad Anonima Cerrada</t>
  </si>
  <si>
    <t>20600694881-Consultoría y Constructora de Proyectos Delgado SAC</t>
  </si>
  <si>
    <t>20477613528-Corporacion Sifuentes S.A.C.</t>
  </si>
  <si>
    <t>20560001861-Corporación Watchman S.R.L.</t>
  </si>
  <si>
    <t>20514469335-Corporación Winware S.A.C.</t>
  </si>
  <si>
    <t>10416972180-Correa Cuzquen Carlos Alberto</t>
  </si>
  <si>
    <t>10434595318-Cortabrazo Leon Juvenal Martel</t>
  </si>
  <si>
    <t>10400016866-Cruz Balarezo Milagros Angely</t>
  </si>
  <si>
    <t>10453892412-Cruz Salazar Wendy Patricia</t>
  </si>
  <si>
    <t>10703069750-Cuadros Rojas Emerson Julio</t>
  </si>
  <si>
    <t>10445473591-Cubas Ramirez Cesar Emmanuel</t>
  </si>
  <si>
    <t>10458423372-Cubas Ramírez Giancarlo Javier</t>
  </si>
  <si>
    <t>10167208067-Cubas Rojas Victor</t>
  </si>
  <si>
    <t>10460587552-Cuenca Jaque Geraldine Lizzeth</t>
  </si>
  <si>
    <t>10094583557-Cueto Castro Angel  Eduardo</t>
  </si>
  <si>
    <t>10718242717-Cueva Ayasta Karla Abigail</t>
  </si>
  <si>
    <t>10167644088-Culque Guimaraes Victor Hugo</t>
  </si>
  <si>
    <t>Servicio especializado para coordinación técnica seguimiento de actividades</t>
  </si>
  <si>
    <t>20530062130-Cur Card Servicios Generales Sociedad Comercial de Responsabilidad Lim</t>
  </si>
  <si>
    <t>10096576141-Curo Lopez Flor Yovana</t>
  </si>
  <si>
    <t>10095665689-Curo Lopez Maribel</t>
  </si>
  <si>
    <t>10102862533-Cuzzi Martínez Carla María</t>
  </si>
  <si>
    <t>Consultoría evaluación de condiciones de seguridad de defensa civil</t>
  </si>
  <si>
    <t>Servicio especializado Monitoreo y evaluación de planes operativos</t>
  </si>
  <si>
    <t>20606063084-D&amp;D General Services SRL</t>
  </si>
  <si>
    <t>10067883999-Dall'Orto Cacho David Enrique</t>
  </si>
  <si>
    <t>Servicio elaboración de propuesta de lineamientos y directivas</t>
  </si>
  <si>
    <t>Servicio apoyo en control documentario y administrativo</t>
  </si>
  <si>
    <t>10468594396-De Azambuja Mantilla Carmín</t>
  </si>
  <si>
    <t>10419874715-Delgado Mondragon Omar</t>
  </si>
  <si>
    <t>10482186748-Delgado Tafur Alexandra</t>
  </si>
  <si>
    <t>10439772269-Dextre Castillejo Eunice Loida</t>
  </si>
  <si>
    <t>20108664640-Dhmont SAC Contratistas Generales</t>
  </si>
  <si>
    <t>10435946581-Diaz Aguilar Gerry Saul</t>
  </si>
  <si>
    <t>10431285750-Diaz Araujo Yesika Roxana</t>
  </si>
  <si>
    <t>10443334187-Diaz Zubiate Cynthia Jackeline</t>
  </si>
  <si>
    <t>10468159339-Dioses Avellaneda Alen Arturo</t>
  </si>
  <si>
    <t>20559163491-Eco Tambo Peru Sociedad Comercial de Responsabilidad Limitada</t>
  </si>
  <si>
    <t>20563611201-Empresa Consultora de Tecnología de la Información y Servicio de Asesoría en General SAC</t>
  </si>
  <si>
    <t>20100072751-Empresa Peruana de Servicios Editoriales S.A. - Editora Peru</t>
  </si>
  <si>
    <t>20132023540-Empresa Regional de Servicio Público de Electricidad Electronortemedio Sociedad Anonima</t>
  </si>
  <si>
    <t>10427449331-Enciso Navarro Pavel Danny</t>
  </si>
  <si>
    <t>10023066071-Endara Mamani María Magdalena</t>
  </si>
  <si>
    <t>20269985900-Enel Distribución Peru SAA.</t>
  </si>
  <si>
    <t>10164140852-Eneque Gonzales Hector</t>
  </si>
  <si>
    <t>Servicio actualización de plataforma virtual y página web</t>
  </si>
  <si>
    <t>10282866361-Escalante Contreras Jorge</t>
  </si>
  <si>
    <t>10442615387-Escalante Varona Moises Miguel</t>
  </si>
  <si>
    <t>15366645842-Escobar Baccaro David Felipe</t>
  </si>
  <si>
    <t>10462455131-Eslava Morales Percy Antonio</t>
  </si>
  <si>
    <t>Servicio análisis de mejoras de módulos de sistemas de información</t>
  </si>
  <si>
    <t>10443803713-Espejo Carrión Ronald Melecio</t>
  </si>
  <si>
    <t>10295422471-Espettia Guevara Jorge Luis</t>
  </si>
  <si>
    <t>10296522932-Espezua Paredes Elberth Javier</t>
  </si>
  <si>
    <t>Servicio seguimiento y monitoreo de riesgo de proyecto</t>
  </si>
  <si>
    <t>10106831861-Espinoza Benel Elizabeth Rosa</t>
  </si>
  <si>
    <t>10191857769-Espinoza Campos Humberto Audverto Martín</t>
  </si>
  <si>
    <t>10475815675-Espinoza Egoavil Ingris Rubí</t>
  </si>
  <si>
    <t>10454643131-Espinoza Palacios Rosa Mercedes</t>
  </si>
  <si>
    <t>10436901424-Espinoza Salvador Ronald Gastón</t>
  </si>
  <si>
    <t>10297389594-Esquivel Las Heras Richard Javier</t>
  </si>
  <si>
    <t>20175642341-Estac Servicios San José SAC</t>
  </si>
  <si>
    <t>10718933779-Esteba Apaza Abel Edwar</t>
  </si>
  <si>
    <t>Alquiler equipo multifuncional copiadora impresora scanner</t>
  </si>
  <si>
    <t>20510264542-Exposistemas Servicios SAC</t>
  </si>
  <si>
    <t>10414350033-Fernandez Alban Adriana Selena</t>
  </si>
  <si>
    <t>10099007651-Fernandez Bedia Juan Edmundo</t>
  </si>
  <si>
    <t>10065673610-Figueroa Balvas Leoncio Albino</t>
  </si>
  <si>
    <t>10751626491-Flores Abanto Diego Javier</t>
  </si>
  <si>
    <t>10406284684-Flores Arias Jenry Elvis</t>
  </si>
  <si>
    <t>10436317781-Flores Ataucuri Andrea Carolina</t>
  </si>
  <si>
    <t>10416876962-Flores Castro Luz Marina Carolina</t>
  </si>
  <si>
    <t xml:space="preserve">10406315270-Flores Pajuelo Javier Danny      </t>
  </si>
  <si>
    <t>10463809947-Flores Pajuelo Margarita</t>
  </si>
  <si>
    <t>Servicio especializado en procesos administrativos y logísticos</t>
  </si>
  <si>
    <t>Servicio análisis, diagnóstico situacional y elaboración de propuesta para el acceso a la información y portal de transparencia</t>
  </si>
  <si>
    <t>Servicio gestión y seguimiento de actividades administrativas</t>
  </si>
  <si>
    <t>10428946303-Flores Vasquez María Fernanda</t>
  </si>
  <si>
    <t>10476168746-Florian Dominguez Willian Djair</t>
  </si>
  <si>
    <t>10089983695-Francia Leon Cesar Augusto</t>
  </si>
  <si>
    <t>10028043495-Franco Nunura Samuel Roberto</t>
  </si>
  <si>
    <t>10400625056-Fuentes Pastor Melissa Yasmín</t>
  </si>
  <si>
    <t>10755412771-Galván Guerra Jorge Fabrizzio</t>
  </si>
  <si>
    <t>10465208509-Galvez Vargas Juan Pedro</t>
  </si>
  <si>
    <t>10167129698-Gamonal Suarez Marco Antonio</t>
  </si>
  <si>
    <t>10400042930-Garay Muñoz Guido Horacio</t>
  </si>
  <si>
    <t>10453626151-García Estrada Julio Cesar</t>
  </si>
  <si>
    <t>10459767164-García García Jersson Alfredo</t>
  </si>
  <si>
    <t>10475280887-Garcia Lozano Miguel Angel</t>
  </si>
  <si>
    <t>10060582411-Garcia Osorio Freddy Adolfo</t>
  </si>
  <si>
    <t>Servicio especializado en revisión de expedientes de pago</t>
  </si>
  <si>
    <t>10413496310-Garcia Santander William Jhosvel</t>
  </si>
  <si>
    <t>10060364155-García Vergara Felix Enrique</t>
  </si>
  <si>
    <t>10215229489-García Vivanco Fanny Catalina</t>
  </si>
  <si>
    <t>10466311664-Garcia Yupanqui Karen Gianina</t>
  </si>
  <si>
    <t>10459658136-Gastelo Chozo David Daniel</t>
  </si>
  <si>
    <t>10463106865-Gavidia Guerrero Susana Carolina</t>
  </si>
  <si>
    <t>10103069136-Gomez Quispe Carola Amanda</t>
  </si>
  <si>
    <t>10074599457-Gomez Salas Ysabel Flor de María</t>
  </si>
  <si>
    <t>10456202905-Gomez Vargas Juan Carlos</t>
  </si>
  <si>
    <t>10748642124-Gondo Barzola Raquel Johany</t>
  </si>
  <si>
    <t>10478193489-Gonzales Agreda Arnold Alexis</t>
  </si>
  <si>
    <t>10316735661-Gonzales Alfaro Cesar Alfredo</t>
  </si>
  <si>
    <t>10400109627-Gonzales García Mirka Janina</t>
  </si>
  <si>
    <t xml:space="preserve">10476924745-Gonzales Jimenez DuberuI </t>
  </si>
  <si>
    <t>10099284680-Gonzales Martel Edwin Juan</t>
  </si>
  <si>
    <t>10466689535-Gonzales Mavila Franklin Edgar</t>
  </si>
  <si>
    <t>10427565501-Gonzales Quispe Luis Carlos</t>
  </si>
  <si>
    <t>10461791323-Gonzales Ruiz Carlos Adderle</t>
  </si>
  <si>
    <t>10448982331-Gonzales Trauco Elisabet María</t>
  </si>
  <si>
    <t>10422828571-Gonzales Vasquez Martha Consuelo</t>
  </si>
  <si>
    <t>10433128571-Gonzales Vera Víctor Manuel</t>
  </si>
  <si>
    <t>10437211693-Gonzalez Figuerola José Carlos Wladimir</t>
  </si>
  <si>
    <t>10455969641-Gonzalez Lara Sthefany Cristina</t>
  </si>
  <si>
    <t>10088723614-Gonzalez Sanchez, Percy John</t>
  </si>
  <si>
    <t>10104628007-Gozar De La Cruz Denis Michael</t>
  </si>
  <si>
    <t>10402861547-Grimaldi Diaz Alicia Victoria</t>
  </si>
  <si>
    <t>10481175831-Grimaldo Luna Adalberto Thomas</t>
  </si>
  <si>
    <t>Servicio de ordenamiento de bienes y acervo documentario</t>
  </si>
  <si>
    <t>Elaboración metodológica y conducción de espacios para la construcción de lineamientos en gestión del conocimiento en entidades públicas</t>
  </si>
  <si>
    <t>20556468487 - Servicios &amp; Bienes FOS SAC.
20604685789 - Roccamac Servicios Generales SAC- Roccamac SG S.A.C</t>
  </si>
  <si>
    <t xml:space="preserve">Hasta la conformidad del servicio requerido </t>
  </si>
  <si>
    <t>SERVICIO DE PUBLICACIONES OFICIALES EN EL DIARIO EL PERUANO, SOLICITADO POR EL ATDA.</t>
  </si>
  <si>
    <t>ADQUISICION SIN PROCESO</t>
  </si>
  <si>
    <t>OS N° 1-2021</t>
  </si>
  <si>
    <t>CONTRATACION DE SERVICIO ESPÉCÍFICO Y TEMPORAL DE UN PROFESIONAL QUE BRINDE APOYO LEGAL A LA OFICINA GENERAL DE ADMINISTRACIÓN</t>
  </si>
  <si>
    <t>OS N° 2-2021</t>
  </si>
  <si>
    <t>10103320874 - OJEDA  TORREJON  FRANCHESKA HORTENSIA</t>
  </si>
  <si>
    <t>CONTRATACION DE UN PROFESIONAL QUE PRESTE SERVICIOS EN MATERIA LEGAL RESPECTO A LAS CONTRATACIONES REALIZADAS POR DEVIDA, EN EL MARCO DE LA LEY DE CONTRATACIONES DEL ESTADO Y SU REGLAMENTO</t>
  </si>
  <si>
    <t>OS N° 3-2021</t>
  </si>
  <si>
    <t>10096468984 - NUÑEZ RAMIREZ  JACQUELINE RAQUEL</t>
  </si>
  <si>
    <t>CONTRATACION DE UN PROFESIONAL QUE PRESTE SERVICIOS DE COORDINACIÒN ADMINISTRATIVA PARA LA UNIDAD DE ABASTECIMIENTO RESPECTO A LAS CONTRATACIONES Y GESTIÒN LOGÌSTICA EN DEVIDA</t>
  </si>
  <si>
    <t>OS N° 9-2021</t>
  </si>
  <si>
    <t>10067089648 - LUDEÑA  TELLES  MARIA JESICA</t>
  </si>
  <si>
    <t>CONTRATACION DE UN SERVICIO PROFESIONAL PARA EL APOYO EN PROGRAMACION DE PAGOS  PARA LA U.E.001-DEVIDA Y OTRAS ACCIONES FINANCIERAS</t>
  </si>
  <si>
    <t>OS N° 11-2021</t>
  </si>
  <si>
    <t>10218619849 - SANCHEZ  ROGGERO  RITA JANET</t>
  </si>
  <si>
    <t>SERVICIO DE ENERGIA ELECTRICA PARA LAS OFICINAS DE SEDE CENTRAL</t>
  </si>
  <si>
    <t>OS N° 14-2021</t>
  </si>
  <si>
    <t>CONTRATACIÓN DEL SERVICIO DE APOYO EN LA REVISIÓN, EVALUACIÓN Y PROGRAMACIÓN DE PROYECTOS DE INVERSIÓN Y ACTIVIDADES</t>
  </si>
  <si>
    <t>OS N° 19-2021</t>
  </si>
  <si>
    <t>10427196424 - RAMIREZ  FIGUEROA  JUAN CARLOS</t>
  </si>
  <si>
    <t>ADENDA 4 AL CONTRATO NRO 2-2016-DEVIDA.</t>
  </si>
  <si>
    <t>ADJUDICACIÓN DIRECTA SELECTIVA</t>
  </si>
  <si>
    <t>OS N° 27-2021</t>
  </si>
  <si>
    <t>10054033899 - RIOS ZUMAETA SEGUNDO GERMAN</t>
  </si>
  <si>
    <t xml:space="preserve">SERVICIO DE SEGURIDAD Y VIGILANCIA PARA EL ALMACEN DE LA OFICINA DE LA MERCED </t>
  </si>
  <si>
    <t>OS N° 29-2021</t>
  </si>
  <si>
    <t>20602241581 - EMPRESA DE SEGURIDAD Y SERVICIOS MULTIPLES ASAEL SOCIEDAD COMERCIAL DE RESPONSABILIDAD LIMITADA</t>
  </si>
  <si>
    <t>MANTENIMIENTO Y CONSERVACION DE EDIFICACIONES DE AREAS COMUNES EL EDIFICION CC LA MERCED - SEDE CENTRAL</t>
  </si>
  <si>
    <t>OS N° 32-2021</t>
  </si>
  <si>
    <t>20196507664 - JUNTA DE PROPIETARIOS EDIF C.C.LA MERCED</t>
  </si>
  <si>
    <t>SERVICIO DE LIMPIEZA Y MANTENIMIENTO SEDE CENTRAL SEGUN CONTRATO NRO 28-2020-DEVIDA</t>
  </si>
  <si>
    <t>OS N° 33-2021</t>
  </si>
  <si>
    <t>20554470557 - OBSERVACION, VIGILANCIA Y SEGURIDAD ELECTRONICA S.A.C. - OVYSEL S.A.C.</t>
  </si>
  <si>
    <t>SERVICIO DE ARRENDAMIENTO DE INMUEBLE PARA LA SEDE CENTRAL OFICINAS: 602, 603, 604 Y 701 SEGUN CONTRATO 42-2020-DEVIDA</t>
  </si>
  <si>
    <t>OS N° 34-2021</t>
  </si>
  <si>
    <t>20101060013 - INMOBILIARIA Y CONSTRUCTORA ALAMEDA JOSE PARDO S.A.C.</t>
  </si>
  <si>
    <t xml:space="preserve">SERVICIO DE ALQUILER ARRENDAMIENTO SEDE CENTRAL EDIFICIO CC LA MERCED OFICINAS: 401, 402, 403, 601 Y ESTACIONAMIENTOS. </t>
  </si>
  <si>
    <t>OS N° 36-2021</t>
  </si>
  <si>
    <t>SERVICIO DE SEGURIDAD Y VIGILANCIA PARA LA COORDINACION PUERTO BERMUDEZ SEGUN CONTRATO NRO 39-2020-DEVIDA.</t>
  </si>
  <si>
    <t>OS N° 37-2021</t>
  </si>
  <si>
    <t>20602721249 - GRUPO FAP Y JC S.A.C.</t>
  </si>
  <si>
    <t>SERVICIO DE SEGURIDAD Y VIGILANCIA PARA LA OFICINA DE COORDINACION CHANCHAMAYO SEGUN CONTRATO NRO 56-2020-DEVIDA</t>
  </si>
  <si>
    <t>OS N° 38-2021</t>
  </si>
  <si>
    <t>CONTRATACIÓN TEMPORAL DE UN (01) SERVICIO PROFESIONAL DE APOYO PARA ELABORAR LA PROGRAMACIÓN MENSUAL DE GASTOS PORI</t>
  </si>
  <si>
    <t>OS N° 39-2021</t>
  </si>
  <si>
    <t>10416878957 - RODRIGUEZ  CARO  JORGE LUIS</t>
  </si>
  <si>
    <t>CONTRATACIÓN TEMPORAL DE UN (01) PROFESIONAL EN COMUNICACIONES PARA LA GENERACIÓN DE CAMPAÑAS DIGITALES TEMÁTICAS DIRIGIDAS A LA OPINIÓN PÚBLICA DE LAS ZONAS DE INTERVENCIÓN DE DEVIDA</t>
  </si>
  <si>
    <t>OS N° 41-2021</t>
  </si>
  <si>
    <t>10441054641 - ARCE  VALDEZ  ALVARO GABRIEL</t>
  </si>
  <si>
    <t>SERVICIO ESPECIALIZADO DE SUPERVISION EN ACTIVIDADES DE PROGRAMAS PRESUPUESTALES SEGUN CONTRATO NRO 97-202-DEVIDA</t>
  </si>
  <si>
    <t>OS N° 43-2021</t>
  </si>
  <si>
    <t>10416752775 - LIÑAN  SOLIS FREDDY ANTONIO</t>
  </si>
  <si>
    <t>SERVICIO ESPECIALIZADO DE SUPERVISION EN ACTIVIDADES DE PROGRAMAS PRESUPUESTALES SEGUN CONTRATO NRO 96-202-DEVIDA</t>
  </si>
  <si>
    <t>OS N° 44-2021</t>
  </si>
  <si>
    <t>10443872154 - KAQUI BAILON SHEILY NOLY</t>
  </si>
  <si>
    <t xml:space="preserve">CONTRATACION TEMPORAL DE UN (01) SERVICIO ADMINISTRATIVO PARA LA GERENCIA GENERAL DE DEVIDA </t>
  </si>
  <si>
    <t>OS N° 45-2021</t>
  </si>
  <si>
    <t>10447929835 - JARAMILLO  RENGIFO GERALDINE JENNIFER</t>
  </si>
  <si>
    <t>CONTRATACIÓN DE UN (01) SERVICIO TECNICO EN SECRETARIADO PARA EL DESPACHO DE LA GERENCIA GENERAL DE LA COMISIÓN NACIONAL PARA EL DESARROLLO Y VIDA SIN DROGAS (DEVIDA</t>
  </si>
  <si>
    <t>OS N° 46-2021</t>
  </si>
  <si>
    <t>10103083775 - BARDALES ARIAS ROSA DEL PILAR</t>
  </si>
  <si>
    <t xml:space="preserve">CONTRATACION TEMPORAL DE UN (01) SERVICIO ESPECIALIZADO EN MATERIAL LEGAL PARA LA GERENCIA GENERAL DE DEVIDA </t>
  </si>
  <si>
    <t>OS N° 47-2021</t>
  </si>
  <si>
    <t>10404023913 - CARRILLO TELLO FLOR DE MARIA</t>
  </si>
  <si>
    <t>SERVICIO DE SEGURIDAD Y VIGILANCIA PARA LA OFICINA COORDINACION ALMACEN CABALLOCOCHA SEGUN CONTRATO NRO 58-2020-DEVIDA</t>
  </si>
  <si>
    <t>OS N° 48-2021</t>
  </si>
  <si>
    <t>20602648151 - GEPSI SELVA S.A.C</t>
  </si>
  <si>
    <t>SERVICIO DE SEGURIDAD Y VIGILANCIA PARA LA OFICINA ZONAL DE IQUITOS 
SEGUN CONTRATO NRO 19-2018-DEVIDA.</t>
  </si>
  <si>
    <t>OS N° 49-2021</t>
  </si>
  <si>
    <t>20541216449 - SEGURIDAD Y VIGILANCIA LIFE SECURITY SRL</t>
  </si>
  <si>
    <t>SERVICIO DE LIMPIEZA PARA LA OFICINA ZONAL IQUITOS ITEM 3 SEGUN CONTRATO NRO 44-2019-DEVIDA</t>
  </si>
  <si>
    <t>OS N° 50-2021</t>
  </si>
  <si>
    <t>20602860443 - MR. LIMPIO S.A.C.</t>
  </si>
  <si>
    <t xml:space="preserve">SERVICIO DE LIMPIEZA PARA LA OFICINA ZONAL LA MERCED SEDE CONSTITUCION </t>
  </si>
  <si>
    <t>OS N° 51-2021</t>
  </si>
  <si>
    <t>SERVICIO DE SEGURIDAD Y VIGILANCIA PARA LA OFICINA DE COORDINACION CABALLOCOCHA. SEGUN CONTRATO NRO 22-2018-DEVIDA</t>
  </si>
  <si>
    <t>OS N° 52-2021</t>
  </si>
  <si>
    <t>20601692806 - HALCONES SECURITY COMPANY S.A.C</t>
  </si>
  <si>
    <t>SERVICIO DE LIMPIEZA PARA LA OFICINA ZONAL DE IQUITOS ITEM 4 CONTRATO NRO 45-2019-DEVIDA</t>
  </si>
  <si>
    <t>OS N° 53-2021</t>
  </si>
  <si>
    <t>SERVICIO DE TRANSPORTE TERRESTRE Y FLUVIAL PARA EL RECOJO TRASLADO Y DISTRIBUCION EN LOS CASERIOS DE OS AMBITOS DE OFICINAS ZONALES - IQUITOS, DE ACUERDO AL CONTRATO 46-2020-DEVIDA</t>
  </si>
  <si>
    <t>OS N° 54-2021</t>
  </si>
  <si>
    <t>20469028314 - EMPRESA DE TRANSPORTES DE CARGA Y SERVICIOS MULTIPLES CONTINENTAL E.I.R.L. - ETCASEM CONTINENTAL E.I.</t>
  </si>
  <si>
    <t>SERVICIO DE ARRENDAMIENTO DE INMUEBLE PARA LA OFICINA ZONAL SAN JUAN DEL ORO CONTRATO 34-2017-DEVIDA.</t>
  </si>
  <si>
    <t>OS N° 61-2021</t>
  </si>
  <si>
    <t>10297146888 - VILLALTA QUINTO JUSTO ALBERTO</t>
  </si>
  <si>
    <t>SERVICIO DE ARRENDAMIENTO DE INMUEBLE PARA LA OFICINA ZONAL LA MERCED SEGUN  CONTRATO 002-2019-DEVIDA</t>
  </si>
  <si>
    <t>OS N° 63-2021</t>
  </si>
  <si>
    <t>10062194702 - BALDEON SARMIENTO  ISABEL F.</t>
  </si>
  <si>
    <t>SERVICIO DE ARRENDAMIENTO DE INMUEBLE PARA LA OFICINA DE COORDINACION PUERTO BERMUDEZ DE ACUERDO A LA ADENDA 1 AL CONTRATO N° 70-2019-DEVIDA.</t>
  </si>
  <si>
    <t>OS N° 64-2021</t>
  </si>
  <si>
    <t>10720319883 - TORRES  LANDA KEMY ANDRES</t>
  </si>
  <si>
    <t>SERVICIO DE ARRENDAMIENTO ALQUILER DE INMUEBLE PARA LA OFICINA DE COORDINACION CHANCHAMAYO SEGUN CONTRATO 78-2019-DEVIDA.</t>
  </si>
  <si>
    <t>OS N° 65-2021</t>
  </si>
  <si>
    <t>10250088197 - NUÑEZ AYALA ROMULO</t>
  </si>
  <si>
    <t>SERVICIO DE SEGURIDAD Y VIGILANCIA PARA EL ALMACEN DE LA OFICINA ZONAL TARAPOTO DE ACUERDO AL CONTRATO N° 48-2020-DEVIDA.</t>
  </si>
  <si>
    <t>OS N° 70-2021</t>
  </si>
  <si>
    <t>20600913141 - PROVISEG PERU S.R.L</t>
  </si>
  <si>
    <t>SERVICIO DE ARRENDAMIENTO DE INMUEBLE PARA LA OFICINA DE COORDINACION SAN MARTIN SEGUN CONTRATO N° 001-2019-DEVIDA.</t>
  </si>
  <si>
    <t>OS N° 71-2021</t>
  </si>
  <si>
    <t>10011347121 - AGUILAR REATEGUI DE RIVA ZONIA LILY</t>
  </si>
  <si>
    <t>SERVICIO DE ARRENDAMIENTO PARA EL FUNCIONAMIENTO DEL ALMACEN EN EL MARCO DE LA ACTIVIDAD ATENCION A LA POBLACION PRE Y POST ERRADICACION OFICINA ZONAL TARAPOTO.</t>
  </si>
  <si>
    <t>OS N° 75-2021</t>
  </si>
  <si>
    <t>10011350211 - CORDOVA  CORDOVA DE TORRES  SALLY</t>
  </si>
  <si>
    <t>SERVICIO DE LIMPIEZA INTEGRAL PARA LA OFICINA ZONAL DE TARAPOTO SEGUN CONTRATO N° 43-2019-DEVIDA ITEM 1.</t>
  </si>
  <si>
    <t>OS N° 76-2021</t>
  </si>
  <si>
    <t>SERVICIO DE TELEFONIA MOVIL - CELULAR SEGUN CONTRATO N° 69-2020-DEVIDA</t>
  </si>
  <si>
    <t>OS N° 78-2021</t>
  </si>
  <si>
    <t>SERVICIO DE ARRENDAMIENTO DE INMUEBLE PARA LA OFICINA DE COORDINACION CODO DE POZUZO SEGUN CONTRATO N° 009-2019-DEVIDA.</t>
  </si>
  <si>
    <t>OS N° 79-2021</t>
  </si>
  <si>
    <t>10225224060 - BAUMAN DE GESTIR ROSINA</t>
  </si>
  <si>
    <t>SERVICIO DE SEGURIDAD Y VIGILANCIA PARA LA OFICINA DE COORDINACION AGUAYTIA SEGUN CONTRATO N° 009-2018-DEVIDA</t>
  </si>
  <si>
    <t>OS N° 80-2021</t>
  </si>
  <si>
    <t>20489509149 - E.V.P. CORPORACION GLOBAL FORCE S.R.L</t>
  </si>
  <si>
    <t>SERVICIO DE FOTOCOPIADO, ESCANEADO Y ESPIRALADO PARA LA SEDE CENTRAL SEGUN CONTRATO N° 14-2020-DEVIDA.</t>
  </si>
  <si>
    <t>OS N° 81-2021</t>
  </si>
  <si>
    <t>10099420249 - HUAYAMA ANDRADE ELIZABETH MADELEYNE</t>
  </si>
  <si>
    <t>CONTRATO N°023-2020-DEVIDA - SERVICIO D ALQUILER DE UPS PARA EL DATACENTER</t>
  </si>
  <si>
    <t>OS N° 88-2021</t>
  </si>
  <si>
    <t>20510307705 - MAFORT SERVICE SOCIEDAD ANONIMA CERRADA</t>
  </si>
  <si>
    <t>CONTRATO N°106-2020-DEVIDA - SERVICIO DE DESINFECCION DE LAS OFICINAS DE LA SEDE CENTRAL DE DEVIDA</t>
  </si>
  <si>
    <t>OS N° 89-2021</t>
  </si>
  <si>
    <t>20498877797 - EXIT MAX S.A.C.</t>
  </si>
  <si>
    <t>CONTRATO N°063-2020-DEVIDA - SERVICIO DE REPORTE ELECTRONICO E INFORMATIVO DE NOTICIAS MONITOREO DE MEDIOS</t>
  </si>
  <si>
    <t>OS N° 91-2021</t>
  </si>
  <si>
    <t xml:space="preserve">SERVICIO ARRENDAMIENTO PARA LA OFICINA DE COORDINACION DE MONZON SEGUN ADENA 2 </t>
  </si>
  <si>
    <t>OS N° 95-2021</t>
  </si>
  <si>
    <t>10224030377 - ZEVALLOS NIETO CLARA</t>
  </si>
  <si>
    <t>SERVICIO ARRENDAMIENTO PARA LA OFICINA ZONAL DE TINGO MARIA SEGUN ADENDA NRO 3 DEL CONTRATO 60-2013-DEVIDA</t>
  </si>
  <si>
    <t>OS N° 96-2021</t>
  </si>
  <si>
    <t>10229932174 - CABRERA ARCE DONALD</t>
  </si>
  <si>
    <t>SERVICIO DE LIMPIEZA PARA LA OFICINA ZONAL TINGO MARIA SEGUN CONTRATO NRO 69-2019-DEVIDA</t>
  </si>
  <si>
    <t>OS N° 97-2021</t>
  </si>
  <si>
    <t>20602781659 - GRUPO DILCORPS SERVICIOS INTEGRALES DE LIMPIEZA</t>
  </si>
  <si>
    <t>SERVICIO DE SEGURIDAD Y VIGILANCIA PARA LA OFICINA DE ZONAL TINGO MARIA SEGUN CONTRATO NRO 50-2020-DEVIDA</t>
  </si>
  <si>
    <t>OS N° 98-2021</t>
  </si>
  <si>
    <t>20601197848 - HNOS ROCA SEGURIDAD SOCIEDAD COMERCIAL DE RESPONSABILIDAD LIMITADA</t>
  </si>
  <si>
    <t>CONTRATACION DE SERVICIOS ESPECIFICOS Y TEMPORAL PARA APOYAR AL CIERRE CONTABLE DEL EJERCICIO 2020, EN LA UNIDAD DE CONTABILIDAD DE DEVIDA</t>
  </si>
  <si>
    <t>OS N° 99-2021</t>
  </si>
  <si>
    <t>10225127790 - VILLANUEVA  RODRIGUEZ  FIDEL</t>
  </si>
  <si>
    <t>CONTRATACION DEL SERVICIO TEMPORAL PARA LA ELABORACION DEL LIBRO BLANCO DE LA POLITICA NACIONAL CONTRA  LAS DROGAS</t>
  </si>
  <si>
    <t>OS N° 100-2021</t>
  </si>
  <si>
    <t>10435196077 - MUJICA  PUJAZON  JARIS</t>
  </si>
  <si>
    <t>SEGUIMIENTO Y EVALUACIÓN DE RESULTADOS DE LA ASISTENCIA EN PROYECTOS DE INVERSIÓN PUBLICA ASOCIADOS A LA MEJORA DE LA CAPACIDAD DE EJECUCIÓN PRESUPUESTAL DE LOS GOBIERNOS LOCALES DEL AMBITO DE INTERVENCIÓN DEL ATE-VRAEM Y DEL PROYECTO FORTALECIMIENTO INSTITUCIONAL DE DEVIDA, AL CIERRE DEL 2020 E INICIO DEL PRIMER TRIMESTRE 2021 DE LA DIRECCIÓN DE ARTICULACIÓN TERRITORIAL – DATE</t>
  </si>
  <si>
    <t>OS N° 103-2021</t>
  </si>
  <si>
    <t>10424127901 - ALDAVE  SALAZAR  LENIN VLADIMIR</t>
  </si>
  <si>
    <t xml:space="preserve">CONTRATO 065-2019-DEVIDA "SERVICIO DE ACCESO DE INTERNET - DEVIDA" </t>
  </si>
  <si>
    <t>OS N° 107-2021</t>
  </si>
  <si>
    <t>20421780472 - GTD PERU S.A.</t>
  </si>
  <si>
    <t>CONTRATACIÓN DEL SERVICIO DE ELABORACIÓN DE REPORTE DE PERCEPCIONES DE AUTORIDADES DEL VRAEM RESPECTO A LA ESTRATEGIA VRAEM 2021</t>
  </si>
  <si>
    <t>OS N° 111-2021</t>
  </si>
  <si>
    <t>10420348601 - CONDOR TICLLAVILCA JAVIER HIPOLITO</t>
  </si>
  <si>
    <t>CONTRATACION DE UN PROFESIONAL PARA SOPORTE A LA UNIDAD DE ABASTECIMIENTO EN LA EJECUCIÓN DE LOS PROCEDIMIENTOS DE SELECCIÓN CONVOCADOS POR DEVIDA</t>
  </si>
  <si>
    <t>OS N° 112-2021</t>
  </si>
  <si>
    <t>10098594600 - FLORES ROMANO JOE ALEXIS</t>
  </si>
  <si>
    <t>SERVICIO DE PRODUCCION DE 7 VIDEOS PSICOEDUCATIVOS PARA EL SERVICIO HABLA FRANCO</t>
  </si>
  <si>
    <t>OS N° 116-2021</t>
  </si>
  <si>
    <t>20505021984 - VPI MEDIA SAC</t>
  </si>
  <si>
    <t>CONTRATACION DEL SERVICIO DE ACTUALIZACION Y MANTENIMIENTO DEL MODULO DE DIGITACION DEL SIMDEV Y SOPORTE TECNICO DURANTE EL PROCESO DE DIGITACION DE LA ENCUESTA DE LA EVALUACION DE RESULTADOS E IMPACTO DEL PROGRAMA PRESUPUESTAL DESARROLLO ALTERNATIVO INTEGRAL Y SOSTENIBLE - PIRDAIS 2020</t>
  </si>
  <si>
    <t>OS N° 117-2021</t>
  </si>
  <si>
    <t>10099083081 - LLANOS  VALVERDE  ERNESTO CARLOS</t>
  </si>
  <si>
    <t>SERVICIO DE SEGURIDAD Y VIGILANCIA SEDE CENTRAL</t>
  </si>
  <si>
    <t>OS N° 120-2021</t>
  </si>
  <si>
    <t>20499001984 - BEREAN SERVICE S.A.C</t>
  </si>
  <si>
    <t>CONTRATACION DEL SERVICIO PARA VERIFICAR LA CONSISTENCIA DE LAS FICHAS APLICADAS EN CAMPO CORRESPONDIENTE A LA EVALUACION DE RESULTADOS DE IMPACTO DEL PROGRAMA PRESUPUESTAL DESARROLLO ALTERNATIVO INTEGRAL Y SOSTENIBLE - PIRDAIS 2020</t>
  </si>
  <si>
    <t>OS N° 121-2021</t>
  </si>
  <si>
    <t>SERVICIO DE SEGURIDAD Y VIGILANCIA PARA LA OFICINA ZONAL SAN JUAN DEL ORO SEGUN CONTRATO 49-2020-DEVIDA</t>
  </si>
  <si>
    <t>OS N° 122-2021</t>
  </si>
  <si>
    <t>20558611881 - CENTRAL DE INTELIGENCIA PRIVADA DEL PERU S.A.</t>
  </si>
  <si>
    <t>SERVICIO DE LIMPIEZA PARA LA OFICINA ZONAL SAN JUAN DEL ORO SEGUN CONTRATO Nª 46-2019-DEVIDA</t>
  </si>
  <si>
    <t>OS N° 123-2021</t>
  </si>
  <si>
    <t>CONTRATACIÓN DE SERVICIO TEMPORAL DE UN ABOGADO ESPECIALISTA PARA LA SECRETARÍA TÉCNICA DE PROCEDIMIENTOS ADMINISTRATIVOS DISCIPLINARIOS DE LA UNIDAD DE RECURSOS HUMANOS</t>
  </si>
  <si>
    <t>OS N° 125-2021</t>
  </si>
  <si>
    <t>10452658335 - SU  GRIMALDO  LUCIANA DEL ROSARIO</t>
  </si>
  <si>
    <t>SERVICIO DE LIMPIEZA PARA LA OFICINA DE COORDINACION AGUAYTIA PUCALLPA SEGUN CONTRATO Nª 45-2020-DEVIDA</t>
  </si>
  <si>
    <t>OS N° 126-2021</t>
  </si>
  <si>
    <t>20601597315 - GRUPO GENERAL SERVICE DEL ORIENTE S.A.C</t>
  </si>
  <si>
    <t>CONTRATACIÓN DEL SERVICIO DE APOYO EN LA VERIFICACIÓN, OPINIÓN TECNICA Y PROGRAMACIÓN DE LAS PROPUESTAS DE PROYECTOS DE INVERSIÓN Y ACTIVIDADES DE LOS AMBITOS DE LAS OFICINAS ZONALES DE LA MERCED, SAN FRANCISCO Y SAN JUAN DEL ORO</t>
  </si>
  <si>
    <t>OS N° 129-2021</t>
  </si>
  <si>
    <t>10432789361 - ROJAS VILCAYAURI JOHEL EDWIN</t>
  </si>
  <si>
    <t>CONTRATACION DE SERVICIO DE TRANSMISION DE VOZ Y DATOS PARA DEVIDA SEGUN CONTRATO N° 52-2020-DEVIDA</t>
  </si>
  <si>
    <t>OS N° 131-2021</t>
  </si>
  <si>
    <t>20543254798 - VIETTEL PERU S.A.C.</t>
  </si>
  <si>
    <t>SERVICIO DE TELEFONIA FIJA MEDIANTE LINEAS PRIMARIAS O TRONCALES SIP SEGUN CONTRATO Nª 42-2019-DEVIDA</t>
  </si>
  <si>
    <t>OS N° 132-2021</t>
  </si>
  <si>
    <t>CONTRATACIÓN DE SERVICIO TEMPORAL DE UN COORDINADOR I PARA LA SECRETARÍA TÉCNICA DE PROCEDIMIENTOS ADMINISTRATIVOS DISCIPLINARIOS DE LA UNIDAD DE RECURSOS HUMANOS</t>
  </si>
  <si>
    <t>OS N° 133-2021</t>
  </si>
  <si>
    <t>10088819905 - SALAZAR  MENDOZA  VIOLETA</t>
  </si>
  <si>
    <t>CONTRATACIÓN DEL SERVICIO DE APOYO PARA LA ELABORACIÓN DE LA CARACTERIZACIÓN DE UN GEOVISOR PARA PROYECTOS Y ACTIVIDADES DE DEVIDA</t>
  </si>
  <si>
    <t>OS N° 139-2021</t>
  </si>
  <si>
    <t>10081375602 - HOSTOS  CHUMPITAZI  VICTOR ANDRES</t>
  </si>
  <si>
    <t>CONTRATACIÓN TEMPORAL DE UN (01) SERVICIO DE REALIZACIÓN, EDICIÓN Y POSPRODUCCIÓN DE MATERIAL AUDIOVISUAL DE ACTIVIDADES DESARROLLADAS POR DEVIDA</t>
  </si>
  <si>
    <t>OS N° 141-2021</t>
  </si>
  <si>
    <t>10100673776 - QUINTASI  LAURA  MANUEL KANILIN</t>
  </si>
  <si>
    <t>CONTRATACIÓN DEL SERVICIO DE APOYO ESPECIALIZADO PARA EL CIERRE ANUAL DE INFORMACIÓN EN EL SISTEMA DE MONITOREO DE PROYECTOS Y ACTIVIDADES DEL AÑO 2019, DEL PROGRAMA PRESUPUESTAL PIRDAIS</t>
  </si>
  <si>
    <t>OS N° 142-2021</t>
  </si>
  <si>
    <t>10460919547 - EUGENIO QUIROZ FELIX ANDI</t>
  </si>
  <si>
    <t>SERVICIO DE ARRENDAMIENTO DE INMUEBLE  PARA EL FUNCIONAMIENTO DEL ALMACEN DE LA OFICINA DE COORDINACION DE MONZON SEGUN ADENDA 1 DEL CONTRATO 74-2019-DEVIDA.</t>
  </si>
  <si>
    <t>OS N° 143-2021</t>
  </si>
  <si>
    <t>10229981558 - CIERTO ROJAS BENITO</t>
  </si>
  <si>
    <t>ITEM N° 2: SERVICIO DE LIMPIEZA INTEGRAL PARA LA OFICINA DE COORDINACION SAN MARTIN SEGUN CONTRATO N° 47-2019-DEVIDA.</t>
  </si>
  <si>
    <t>OS N° 144-2021</t>
  </si>
  <si>
    <t>OS N° 145-2021</t>
  </si>
  <si>
    <t>10158642811 - ROJAS  FUNG  JAIME JESUS</t>
  </si>
  <si>
    <t>CONTRATACIÓN TEMPORAL DE UN (01) SERVICIO PARA LA REALIZACIÓN DE ACTIVIDADES REFERIDAS A SOCIAL MEDIA EN APOYO AL ÁREA DE COMUNICACIONES DE LA GERENCIA GENERAL DE DEVIDA</t>
  </si>
  <si>
    <t>OS N° 147-2021</t>
  </si>
  <si>
    <t>10449226696 - RODRIGUEZ  SALAZAR  ANA BELEN</t>
  </si>
  <si>
    <t xml:space="preserve">SERVICIO DE TRASLADO Y CUSTODIA DE CAJAS DE ARCHIVO DEL ACERVO DOCUMENTAL DEL ARCHIVO CENTRAL DE DEVIDA.
</t>
  </si>
  <si>
    <t>OS N° 149-2021</t>
  </si>
  <si>
    <t>SERVICIO DE SEGURIDAD Y VIGILANCIA PARA LA OFICINA DE COORDINACION MONZON SEGUN CONTRATO N° 002-2021-DEVIDA</t>
  </si>
  <si>
    <t>OS N° 150-2021</t>
  </si>
  <si>
    <t>20542570581 - ALVI SECURITY SOCIEDAD COMERCIAL DE RESPONSABILIDAD LIMITADA</t>
  </si>
  <si>
    <t>SERVICIO DE SEGURIDAD Y VIGILANCIA PARA LA OFICINA ZOONAL QUILLABAMBA SEGUN CONTRATO N° 47-2020-DEVIDA.</t>
  </si>
  <si>
    <t>OS N° 151-2021</t>
  </si>
  <si>
    <t>ARRENDAMIENTO DE INMUEBLE PARA EL FUNCIONAMIENTO DEL ALMACEN DEL PLAN POST ERRADICACION DE LA OFICINA ZONAL TINGO MARIA SEGUN ADENDA 1 DEL CONTRATO N° 63-2019-DEVIDA</t>
  </si>
  <si>
    <t>OS N° 152-2021</t>
  </si>
  <si>
    <t>10420985253 - ORTEGA CUEVA IVAN</t>
  </si>
  <si>
    <t>SERVICIO DE SEGURIDAD Y VIGILANCIA PARA LAS INSTALACIONES DE LA OFICINA ZONAL LA MERCED SEGUN CONTRATO N° 010-2021-DEVIDA.</t>
  </si>
  <si>
    <t>OS N° 153-2021</t>
  </si>
  <si>
    <t>CONTRATACIÓN DE SERVICIO TEMPORAL DE UN PROFESIONAL ESPECIALISTA PARA REALIZAR LA EJECUCIÓN CONTRACTUAL DE LOS PROCEDIMIENTOS DE SELECCIÓN PARA LA UNIDAD DE ABASTECIMIENTO DE LA COMISIÓN NACIONAL PARA EL DESARROLLO Y VIDA SIN DROGAS</t>
  </si>
  <si>
    <t>OS N° 154-2021</t>
  </si>
  <si>
    <t>10407243493 - CALDERON  ACAPANA  DANIEL CESAR</t>
  </si>
  <si>
    <t>OS N° 155-2021</t>
  </si>
  <si>
    <t>10425145083 - LOAYZA  ZENTENO  ERICK JESUS</t>
  </si>
  <si>
    <t>OS N° 158-2021</t>
  </si>
  <si>
    <t>10077138507 - ORTEGA  BOCANEGRA  BERTHA GISELLA</t>
  </si>
  <si>
    <t>CONTRATACIÓN DE UN PROFESIONAL PARA LA ELABORACIÓN DEL SILABO DEL PROGRAMA DE CAPACITACIÓN DE DEVIDA Y DE FORMACIÓN DE FORMADORES PARA EL DICTADO DE LOS TALLERES EN MATERIA DE AMBIENTE, RECURSOS NATURALES Y DAIS</t>
  </si>
  <si>
    <t>OS N° 159-2021</t>
  </si>
  <si>
    <t>10093666840 - AGUADO  MARTINEZ  MIGUEL ANGEL</t>
  </si>
  <si>
    <t>SERVICIO DE MANTENIMIENTO PREVENTIVO DEL SISTEMA DE AIRE ACONDICIONADO DE PRECISION DEL CENTRO DE DATOS DE DEVIDA</t>
  </si>
  <si>
    <t>OS N° 162-2021</t>
  </si>
  <si>
    <t>OS N° 163-2021</t>
  </si>
  <si>
    <t>10439786367 - DOMINGUEZ  ODAR  LUPITA DEL ROSARIO</t>
  </si>
  <si>
    <t>SERVICIO DE MENSAJERIA LOCAL Y NACIONAL SEGUN CONTRATO N° 60-2020-DEVIDA</t>
  </si>
  <si>
    <t>OS N° 169-2021</t>
  </si>
  <si>
    <t>20387377167 - MACRO POST S.A.C.</t>
  </si>
  <si>
    <t>SERVICIO DE SEGURIDAD Y VIGILANCIA PARA LAS INSTALACION DEL ALMACEN DE LA OFICINA DE COORDINACION MONZON SEGUN CONTRATO 1-2021-DEVIDA</t>
  </si>
  <si>
    <t>OS N° 172-2021</t>
  </si>
  <si>
    <t>SERVICIO DE SEGURIDAD Y VIGILANCIA PARA LA OFICINA ZONAL PUCALLPA SEGUN CONTRATO N° 71-2019-DEVIDA</t>
  </si>
  <si>
    <t>OS N° 173-2021</t>
  </si>
  <si>
    <t>SERVICIO DE LIMPIEZA Y MANTENIMIENTO DE LOCALES PARA LA COORDINACION CODO DE POZUZO PUCALLPA SEGUN CONTRATO N° 67-2019-DEVIDA.</t>
  </si>
  <si>
    <t>OS N° 174-2021</t>
  </si>
  <si>
    <t>20529007869 - EMPRESA DE SERVICIOS MULTIPLES LEOMIL S.R.L.</t>
  </si>
  <si>
    <t xml:space="preserve">CONTRATACIÓN DEL SERVICIO TEMPORAL PARA LA ELABORACIÓN DE LA 
GUÍA DE CLAVES DE INTERPRETACIÓN PARA LA DETECCIÓN VISUAL Y LA DELIMITACIÓN DE LA SUPERFICIE CULTIVADA CON EL ARBUSTO DE HOJA DE COCA EN PRODUCCIÓN
</t>
  </si>
  <si>
    <t>OS N° 176-2021</t>
  </si>
  <si>
    <t>10466110707 - MILLONES  RAMOS  CESAR HENRY</t>
  </si>
  <si>
    <t>CONTRATACIÓN DE SERVICIO TEMPORAL PARA SEGUIMIENTO DE LA EJECUCION PRESUPUESTAL DE LA UNIDAD DE ABASTECIMIENTO, SEGUIMIENTO DEL PLAN ANUAL DE CONTRATACIONES</t>
  </si>
  <si>
    <t>OS N° 179-2021</t>
  </si>
  <si>
    <t>10066723301 - ESTRADA  MENDOZA  JACKELINE EDITH</t>
  </si>
  <si>
    <t>OS N° 180-2021</t>
  </si>
  <si>
    <t>10077642213 - VARILLAS  COELLO  YORKA FABIOLA</t>
  </si>
  <si>
    <t>CONTRATACIÓN DE UN SERVICIO ESPECIALIZADO PARA LA IMPLEMENTACION DE FUNCIONALIDADES
AL SISTEMA DE MONITOREO DE DEVIDA – SIMDEV PARA LAS INTERVENCIONES DE LOS PROGRAMAS
PRESUPUESTALES A CARGO DE DEVIDA</t>
  </si>
  <si>
    <t>OS N° 182-2021</t>
  </si>
  <si>
    <t>10105688411 - CERDAN GUEVARA STEVE EMILIO</t>
  </si>
  <si>
    <t>CONTRATACION DE UN SERVICIO PARA EL APOYO EN PROGRAMACION DE PAGOS  PARA LA U.E.001-DEVIDA Y OTRAS ACCIONES FINANCIERAS</t>
  </si>
  <si>
    <t>OS N° 184-2021</t>
  </si>
  <si>
    <t>10403534981 - RUIZ  CARAZAS  ELARD EDWIN</t>
  </si>
  <si>
    <t>CONTRATACIÓN DE UN (01) SERVICIO DE APOYO DE ACTIVIDADES PERIODÍSTICAS</t>
  </si>
  <si>
    <t>OS N° 185-2021</t>
  </si>
  <si>
    <t>10450328371 - CARREÑO  GIRIO  MARIA ISABEL</t>
  </si>
  <si>
    <t>OS N° 187-2021</t>
  </si>
  <si>
    <t>10472366811 - LIÑAN  VERGARAY  DAVID ARTURO</t>
  </si>
  <si>
    <t>SUSCRIPCIÓN DE LICENCIAS DE SOFTWARE DE EDICIÓN, CREACION DE DISEÑO GRÁFICO, DISEÑO WEB, ELABORACIÓN Y EDICIÓN DE PRODUCTOS MULTIMEDIA</t>
  </si>
  <si>
    <t>OS N° 188-2021</t>
  </si>
  <si>
    <t>20293126641 - J&amp;P HARDWARE Y SOFTWARE S.R.LTDA</t>
  </si>
  <si>
    <t>SERVICIO DE PROGRAMAS DE SEGUROS 2019 Y 2021.</t>
  </si>
  <si>
    <t>OS N° 189-2021</t>
  </si>
  <si>
    <t>CONTRATACION DE UN SERVICIO DE APOYO EN CAPACITACION Y REGISTRO DE INFORMACION EN EL SISTEMA DE MONITOREO, ACTIVIDADES DEL AÑO 2021 DEL PROGRAMA PRESUPUESTAL PTCD DE DEVIDA EN LAS REGIONES DE ANCASH, APURÍMAC, AYACUCHO, HUANCAVELICA, HUÁNUCO, JUNÍN, LAMBAYEQUE, PASCO Y LIMA</t>
  </si>
  <si>
    <t>OS N° 194-2021</t>
  </si>
  <si>
    <t>CONTRATACION DE UN PROFESIONAL EN MATERIA DE GESTION PÚBLICA Y SISTEMAS ADMINISTRATIVOS PARA LA OFICNA GENERAL DE ADMINISTRACIÓN DE DEVIDA</t>
  </si>
  <si>
    <t>OS N° 199-2021</t>
  </si>
  <si>
    <t>10401912512 - DE PINHO  MIRANDA  CYNTHIA JUSCELINA</t>
  </si>
  <si>
    <t>SERVICIO DE CONSULTORÍA PARA LA EVALUACIÓN DE RESULTADOS E IMPACTO DEL PROGRAMA PRESUPUESTAL DESARROLLO ALTERNATIVO INTEGRAL Y SOSTENIBLE – PIRDAIS 2020.</t>
  </si>
  <si>
    <t>OS N° 200-2021</t>
  </si>
  <si>
    <t>20456851445 - INSTITUTO PERUANO DE CATASTRO S.A.</t>
  </si>
  <si>
    <t>POR EL SERVICIO DE CONSULTORÍA PARA EL LEVANTAMIENTO DE INFORMACIÓN Y ELABORACIÓN DEL INFORME DE VERIFICACIÓN-OPERADORES USAID 2018-2019 EN LOS DEPARTAMENTOS DE SAN MARTIN, UCAYALI Y HUÁNUCO EN EL MARCO DEL DESARROLLO ALTERNATIVO INTEGRAL Y SOSTENIBLE</t>
  </si>
  <si>
    <t>OS N° 201-2021</t>
  </si>
  <si>
    <t>20110807156 - CENTRO DE ESTUDIOS Y PROMOCION DEL DESARROLLO</t>
  </si>
  <si>
    <t>SERVICIO TEMPORAL PARA LA ELABORACIÓN DE UN INFORME DE INDICADORES Y RESULTADOS DE LOS EJES DE DESARROLLO ALTERNATIVO INTEGRAL Y SOSTENIBLE, CONTROL DE LA OFERTA DE DROGAS Y PREVENCIÓN Y TRATAMIENTO DEL CONSUMO DE DROGAS, PERIODO 2010-2020</t>
  </si>
  <si>
    <t>OS N° 202-2021</t>
  </si>
  <si>
    <t>10405315373 - CACERES HUAMAN CRISTINA</t>
  </si>
  <si>
    <t>SERVICIO DE PUBLICACIONES EN EL DIARIO EL PERUANO, SOLICITAD POR LA DATE.</t>
  </si>
  <si>
    <t>OS N° 204-2021</t>
  </si>
  <si>
    <t xml:space="preserve"> CONTRATACIÓN DEL SERVICIO TEMPORAL PARA LA ELABORACIÓN DE MATERIAL EDUCATIVO SOBRE PREVENCIÓN DEL CONSUMO DE DROGAS EN MODALIDAD INFOGRAFIAS Y SUS CARTILLAS INSTRUCCIONALES </t>
  </si>
  <si>
    <t>OS N° 205-2021</t>
  </si>
  <si>
    <t>10409270773 - HERRERA VALLADARES LUZ MARITZA</t>
  </si>
  <si>
    <t>CONTRATACION DE ANALISIS E INTERPRETACION DE SUELOS PARA LA OFICINA ZONAL PUCALLPA.</t>
  </si>
  <si>
    <t>OS N° 208-2021</t>
  </si>
  <si>
    <t>20494037123 - CONSULTORES PARA LA INNOVACION TECNOLOGICA DE LA AMAZONIA S.A.C.</t>
  </si>
  <si>
    <t>SERVICIO DE SEGURIDAD Y VIGILANCIA ALMACEN OZ TINGO MARIA CONTRATO 12-2021-DEVIDA</t>
  </si>
  <si>
    <t>OS N° 209-2021</t>
  </si>
  <si>
    <t>20604138362 - EMPRESA  SERCOSEG SOCIEDAD ANONIMA CERRADA</t>
  </si>
  <si>
    <t>SERVICIO TEMPORAL PARA LA ELABORACIÓN DE UN ESTUDIO SOBRE LA DESCRIPCIÓN Y ANÁLISIS DE LAS ORGANIZACIONES CRIMINALES DEL TRÁFICO ILÍCITO DE COCAÍNA EN EL PERÚ</t>
  </si>
  <si>
    <t>OS N° 210-2021</t>
  </si>
  <si>
    <t>10408177923 - CERNA  RIVERA  MAURICIO ROGELIO</t>
  </si>
  <si>
    <t>SERVICIO TEMPORAL PARA LA ELABORACIÓN DE UNA METODOLOGÍA Y ANÁLISIS DE LA SITUACIÓN ACTUAL Y DE LA CALIDAD DE DATOS DEL ARCHIVO DE PRODUCTORES DE HOJA DE COCA EMPADRONADOS POR ENACO (“PADRÓN”)</t>
  </si>
  <si>
    <t>OS N° 211-2021</t>
  </si>
  <si>
    <t>10107355095 - FALLA  CARRILLO  GONZALO DIEGO</t>
  </si>
  <si>
    <t>CONTRATACION DEL SERVICIO DE TRANSPORTE TERRESTRE Y FLUVIAL DE BIENES PARA EL RECOJO, TRASLADO Y DISTRIBUCION EN LOS CASERIOS DE LOS AMBITOS DE LAS OFICINAZ ZONALES DE LA MERCED, TARAPOTO, PUCALLPA, IQUITOS, SAN JUAN DE ORO Y TINGO MARIA
OFICINAS DE TINGO MARIA</t>
  </si>
  <si>
    <t>OS N° 213-2021</t>
  </si>
  <si>
    <t>CONTRATACION DEL SERVICIO DE TRANSPORTE TERRESTRE Y FLUVIAL DE BIENES PARA EL RECOJO, TRASLADO Y DISTRIBUCION EN LOS CASERIOS DE LOS AMBITOS DE LAS OFICINAZ ZONALES DE LA MERCED, TARAPOTO, PUCALLPA, IQUITOS, SAN JUAN DE ORO Y TINGO MARIA
OFICINA ZONAL DE LA MERCED</t>
  </si>
  <si>
    <t>OS N° 214-2021</t>
  </si>
  <si>
    <t>CONTRATACION DEL SERVICIO DE TRANSPORTE TERRESTRE Y FLUVIAL DE BIENES PARA EL RECOJO, TRASLADO Y DISTRIBUCION EN LOS CASERIOS DE LOS AMBITOS DE LAS OFICINAZ ZONALES DE LA MERCED, TARAPOTO, PUCALLPA, IQUITOS, SAN JUAN DE ORO Y TINGO MARIA
OFICINA ZONAL DE TARAOTO</t>
  </si>
  <si>
    <t>OS N° 216-2021</t>
  </si>
  <si>
    <t xml:space="preserve">CONTRATACIÓN DE UN SERVICIO TEMPORAL PARA LA ELABORACIÓN DE UN DISEÑO INSTRUCCIONAL Y FICHAS DE GUIONES PARA AUDIO-APRENDIZAJE </t>
  </si>
  <si>
    <t>OS N° 231-2021</t>
  </si>
  <si>
    <t>10072625060 - GALINDO  ROJAS  PERCY</t>
  </si>
  <si>
    <t>SERVICIO TEMPORAL PARA LA ELABORACIÓN DE CONTENIDOS PARA WEB Y POSICIONAMIENTO DEL SISTEMA DE INFORMACIÓN DE LUCHA CONTRA LAS DROGAS (SISCOD)</t>
  </si>
  <si>
    <t>OS N° 232-2021</t>
  </si>
  <si>
    <t>10464278899 - GOYA  LAÑAS  FLAVIA ALEXANDRA</t>
  </si>
  <si>
    <t>CONTRATACION DE UN SERVICIO PARA LA CREACIÓN Y DISEÑO CURRICULAR DEL CURSO VIRTUAL “MOTIVACIÓN AL CAMBIO PARA LA ADHERENCIA AL TRATAMIENTO POR CONSUMO DE DROGAS” EN EL MARCO DEL PROGRAMA DE FORMACIÓN EN REDUCCIÓN DE LA DEMANDA DE DROGAS</t>
  </si>
  <si>
    <t>OS N° 236-2021</t>
  </si>
  <si>
    <t>10075208290 - VALLEJOS FLORES MIGUEL ANGEL</t>
  </si>
  <si>
    <t>CONTRATACIÓN DE EXPERTO INDEPENDIENTE PARA LA SUPERVISION DE LA CONSULTORIA PARA LA EVALUACIÓN OPERATIVA, ADMINISTRATIVA Y FINANCIERA DEL PROYECTO ESPECIAL DE CONTROL Y REDUCCIÓN DEL CULTIVO DE LA COCA EN EL ALTO HUALLAGA – CORAH (CONSULTORÍA CORAH)</t>
  </si>
  <si>
    <t>OS N° 237-2021</t>
  </si>
  <si>
    <t>10071792612 - VASQUEZ ROJAS ALFONSO</t>
  </si>
  <si>
    <t>CONTRATACIÓN DEL SERVICIO DE ACONDICIONAMIENTO DE LAS OFICINAS DE DIRECCIÓN DE PROMOCIÓN Y MONITOREO DE LA SEDE CENTRAL DE DEVIDA</t>
  </si>
  <si>
    <t>OS N° 239-2021</t>
  </si>
  <si>
    <t>20507407065 - MARJON S.A.C.</t>
  </si>
  <si>
    <t>CONTRATACION TEMPORAL DE UN (01) SERVICIO ESPECIALIZADO EN MATERIAL LEGAL PARA LA GERENCIA GENERAL DE DEVIDA</t>
  </si>
  <si>
    <t>OS N° 240-2021</t>
  </si>
  <si>
    <t>SERVICIO DE ELABORACIÓN DE CONCEPTOS CREATIVOS Y DESPLIEGUE PARA CAMPAÑAS DE EJES TEMÁTICOS DEL PLAN DE COMUNICACIONES 2021</t>
  </si>
  <si>
    <t>OS N° 241-2021</t>
  </si>
  <si>
    <t>CONTRATACION TEMPORAL DE UN PROFESIONAL ESPECIALIZADO EN GESTIÓN PÚBLICA PARA LA PRESIDENCIA EJECUTIVA DE DEVIDA</t>
  </si>
  <si>
    <t>OS N° 242-2021</t>
  </si>
  <si>
    <t>10096097161 - BARRIENTOS  SALAZAR  GLADYS ROSARIO</t>
  </si>
  <si>
    <t xml:space="preserve">CONTRATACION TEMPORAL DE UN SERVICIO PARA SOPORTE A LA UNIDAD DE ABASTECIMIENTO EN LA EJECUCIÓN DE LOS PROCEDIMIENTOS DE SELECCIÓN CONVOCADOS POR DEVIDA EN APOYO A LA GESTION DEL PP PIRDAIS
</t>
  </si>
  <si>
    <t>OS N° 247-2021</t>
  </si>
  <si>
    <t>CONTRATACION DEL SERVICIO DE TRANSPORTE TERRESTRE Y FLUVIAL DE BIENES PARA EL RECOJO, TRASLADO Y DISTRIBUCION EN LOS CASERIOS DE LOS AMBITOS DE LAS OFICINAZ ZONALES DE LA MERCED, TARAPOTO, PUCALLPA, IQUITOS, SAN JUAN DE ORO Y TINGO MARIA
OFICINA ZONAL DE PUCALLPA</t>
  </si>
  <si>
    <t>OS N° 248-2021</t>
  </si>
  <si>
    <t>CONTRATACION DE SERVICIO ESPECÍFICO Y TEMPORAL PARA APOYAR LA ELABORACION FINANCIERA Y PRESUPUESTARIA, CON PERIODICIDAD MENSUAL, TRIMESTRAL Y SEMESTRAL DEL EJERCICIO 2021, EN LA UNIDAD DE CONTABILIDAD DE DEVIDA.</t>
  </si>
  <si>
    <t>OS N° 249-2021</t>
  </si>
  <si>
    <t>CONTRATACIÓN TEMPORAL DE UN SERVICIO PROFESIONAL PARA REALIZAR LA EJECUCIÓN CONTRACTUAL DE LOS PROCEDIMIENTOS DE SELECCIÓN PARA LA UNIDAD DE ABASTECIMIENTO EN APOYO A LA GESTION DEL PP PIRDAIS</t>
  </si>
  <si>
    <t>OS N° 250-2021</t>
  </si>
  <si>
    <t>CONTRATACIÓN DEL SERVICIO DE RENOVACIÓN DEL SOPORTE A LAS LICENCIAS DE BASE DE DATOS ORACLE</t>
  </si>
  <si>
    <t>OS N° 251-2021</t>
  </si>
  <si>
    <t>20182246078 - SISTEMAS ORACLE DEL PERU S.R.L</t>
  </si>
  <si>
    <t>CONTRATACION DE UN SERVICIO TEMPORAL PARA LA ELABORACIÓN DE INFOGRAFIAS DIRIGIDAS A ESTUDIANTES EN RIESGO DEL CONSUMO DE DROGAS</t>
  </si>
  <si>
    <t>OS N° 253-2021</t>
  </si>
  <si>
    <t>10106890132 - BASAURI  ROJAS  ANA CECILIA</t>
  </si>
  <si>
    <t>OS N° 266-2021</t>
  </si>
  <si>
    <t>CONTRATACIÓN DE UN SERVICIO ESPECÍFICO Y TEMPORAL DE UN ABOGADO ESPECIALISTA PARA LA SECRETARÍA TÉCNICA DE PROCEDIMIENTOS ADMINISTRATIVOS DISCIPLINARIOS DE LA UNIDAD DE RECURSOS HUMANOS</t>
  </si>
  <si>
    <t>OS N° 267-2021</t>
  </si>
  <si>
    <t>10402719864 - TAMBRA  HUAMANI  HENRY VLADEMIR</t>
  </si>
  <si>
    <t>SERVICIO DE SEGURIDAD Y VIGILANCIA PARA LA OFICINA ZONAL TARAPOTO</t>
  </si>
  <si>
    <t>OS N° 275-2021</t>
  </si>
  <si>
    <t>20600168615 - SWAT RESGUARD SAC</t>
  </si>
  <si>
    <t>SERVICIO DE SEGURIDAD Y VIGILANCIA PARA LA OFICINA DE COORDINACION SAN MARTIN OFICINA ZONAL TARAPOTO</t>
  </si>
  <si>
    <t>OS N° 276-2021</t>
  </si>
  <si>
    <t>CONTRATACION DE ARRENAMIENTO DEL LOCAL PARA EL FUNCIONAMIENTO DEL ALMACEN DE LA OFICINA ZONAL TARAPOTO.</t>
  </si>
  <si>
    <t>OS N° 277-2021</t>
  </si>
  <si>
    <t>10473961381 - ACUÑA RAMOS JONATAN</t>
  </si>
  <si>
    <t>SERVICIO DE SEGURIDAD Y VIGILANCIA PARA LA COORDINACION CABALLOCOCHA OFICINA ZONAL IQUITOS.</t>
  </si>
  <si>
    <t>OS N° 278-2021</t>
  </si>
  <si>
    <t>20603411715 - ORIENTE SECURITY CORPORATION SAC</t>
  </si>
  <si>
    <t>SERVICIO TEMPORAL PARA LA ELABORACIÓN DEL ANÁLISIS DE LA INCAUTACIÓN DE HOJA DE COCA Y RECOMENDACIONES DE ACCIÓN</t>
  </si>
  <si>
    <t>OS N° 279-2021</t>
  </si>
  <si>
    <t>10427264331 - TARRILLO  VELASQUEZ  JAVIER GUSTAVO</t>
  </si>
  <si>
    <t>SERVICIO TEMPORAL PARA LA SISTEMATIZACIÓN DE LA EXPERIENCIA DEL SISTEMA DE INFORMACIÓN DE LUCHA CONTRA LAS DROGAS – SISCOD</t>
  </si>
  <si>
    <t>OS N° 280-2021</t>
  </si>
  <si>
    <t>10107980747 - CALDERON  MOROCHO  JENNY</t>
  </si>
  <si>
    <t xml:space="preserve">SERVICIO TEMPORAL PARA EL DESARROLLO DE UNA METODOLOGÍA DE ANÁLISIS DE LA CADENA DE VALOR DE INSUMOS QUÍMICOS FISCALIZADOS (ÁCIDO CLORHIDÍRICO) </t>
  </si>
  <si>
    <t>OS N° 283-2021</t>
  </si>
  <si>
    <t xml:space="preserve">SERVICIO DE SEGURIDAD Y VIGILANCIA PARA LA OFICINA DE COORDINACION CABALLOCOCHA </t>
  </si>
  <si>
    <t>OS N° 284-2021</t>
  </si>
  <si>
    <t>SERVICIO DE ARRENDAMIENTO DE INMUEBLE PARA EL FUNCIONAMIENTO DE LA OFICINA ZONAL TARAPOTO</t>
  </si>
  <si>
    <t>OS N° 286-2021</t>
  </si>
  <si>
    <t>10084457359 - ALIAGA CARDENAS BENIT</t>
  </si>
  <si>
    <t xml:space="preserve">SERVICIO DE SEGURIDAD Y VIGILANCIA PARA LA OFICINA ZONAL IQUITOS </t>
  </si>
  <si>
    <t>OS N° 289-2021</t>
  </si>
  <si>
    <t>20601649579 - PREVENCION VIGILANCIA Y SEGURIDAD DEL ORIENTE SOCIEDAD ANONIMA CERRADA - PREVISEG S.A.C</t>
  </si>
  <si>
    <t>CONTRATACION TEMPORAL DE UN PROFESIONAL QUE PRESTE SERVICIOS EN LA COORDINACIÒN ADMINISTRATIVA PARA LA UNIDAD DE ABASTECIMIENTO RESPECTO A LAS CONTRATACIONES Y GESTIÒN LOGÌSTICA EN DEVIDA EN APOYO A LA GESTION DEL PP PIRDAIS</t>
  </si>
  <si>
    <t>OS N° 292-2021</t>
  </si>
  <si>
    <t xml:space="preserve">SERVICIO DE LIMPIEZA PARA LA OFICINA DE COORDINACION PUERTO BERMUDEZ - OFICINA ZONAL LA MERCED .
</t>
  </si>
  <si>
    <t>OS N° 293-2021</t>
  </si>
  <si>
    <t>20601406358 - SERVICIOS GENERALES ALL MASTER SRL</t>
  </si>
  <si>
    <t>CONTRATACION TEMPORAL DE UN SERVICIO PARA SOPORTE A LA UNIDAD DE ABASTECIMIENTO EN LA EJECUCIÓN DE LOS PROCEDIMIENTOS DE SELECCIÓN CONVOCADOS POR DEVIDA EN APOYO A LA GESTION DEL PP PIRDAIS</t>
  </si>
  <si>
    <t>OS N° 295-2021</t>
  </si>
  <si>
    <t>CONTRATACION DE SERVICIO TEMPORAL PARA LA EJECUCION CONTRACTUAL DE LOS CONTRATOS DE LAS OFICINAS ZONALES Y SEDE CENTRAL DE LA UNIDAD DE ABASTECIMIENTO DE LA COMISION NACIONAL PARA EL DESARROLLO Y VIDA SIN DROGAS EN APOYO A LA GESTION DEL PP PIRDAIS</t>
  </si>
  <si>
    <t>OS N° 299-2021</t>
  </si>
  <si>
    <t>10412773204 - VASQUEZ  REVELO  EMERLAN DORADIT</t>
  </si>
  <si>
    <t>CONTRATACION DE UN SERVICIO DE APOYO TEMPORAL EN MONITOREO PARA EL SEGUIMIENTO DE AVANCE FISICO Y FINANCIERO EN EL SISTEMA DE INFORMACIÓN DE MONITOREO DE DEVIDA (SIMDEV) EN LAS REGIONES DE CAJAMARCA, CALLAO, MADRE DE DIOS, PUNO, SAN MARTÍN, TUMBES, UCAYALI, PIURA Y LORETO   DEL PROGRAMA PRESUPUESTAL PTCD DE LA DIRECCIÓN DE PROMOCIÓN Y MONITOREO</t>
  </si>
  <si>
    <t>OS N° 301-2021</t>
  </si>
  <si>
    <t>10452353071 - HOLGUIN  DOMINGUEZ DIANA ELIZABETH</t>
  </si>
  <si>
    <t>SEGUIMIENTO Y MONITOREO DE LOS PROYECTOS DE INVERSIÓN PÚBLICA PRIORIZADOS EN LA JURISDICCIÓN TERRITORIAL DEL VRAEM, ASI COMO ACTIVIDADES DE COORDINACIÓN MULTISECTORIAL DE LA DIRECCIÓN DE ARTICULACIÓN TERRITORIAL – DATE</t>
  </si>
  <si>
    <t>OS N° 302-2021</t>
  </si>
  <si>
    <t>SERVICIO DE ARRENDAMIENTO SEDE CENTRAL ADENDA 1 AL CONTRATO 14-2021-DEVIDA.</t>
  </si>
  <si>
    <t>OS N° 309-2021</t>
  </si>
  <si>
    <t xml:space="preserve">SERVICIO DE DEFENSA LEGAL A FAVOR DEL SR. NOAM DANTE VALENTIN LOPEZ VILLANES </t>
  </si>
  <si>
    <t>OS N° 311-2021</t>
  </si>
  <si>
    <t>10096789276 - LEON PATIÑO ALDO</t>
  </si>
  <si>
    <t xml:space="preserve">SERVICIO DE DEFENSA LEGAL A FAVOR DE LA SERVIDORA VIOLETA LEYVA ESTELA </t>
  </si>
  <si>
    <t>OS N° 313-2021</t>
  </si>
  <si>
    <t>SERVICIO DE PRODUCCIÓN DE SPOTS RADIALES PARA CAMPAÑAS PUBLICITARIAS SOBRE RUTA ALTERNATIVA Y ESTRATEGIA VRAEM 2021</t>
  </si>
  <si>
    <t>OS N° 315-2021</t>
  </si>
  <si>
    <t>20565897838 - MACONDO COMUNICACIONES E.I.R.L.</t>
  </si>
  <si>
    <t>CONTRATACIÓN DE UN SERVICIO ESPECÍFICO Y TEMPORAL DE UN PROFESIONAL INFORMÁTICO PARA LA ADECUACIÓN DE DATA HISTÓRICA E IMPLEMENTACIÓN DE REPORTES PARA EL SISTEMA DE GESTIÓN DE ACTIVIDADES Y PROYECTOS</t>
  </si>
  <si>
    <t>OS N° 316-2021</t>
  </si>
  <si>
    <t>10465513247 - VASQUEZ  SAMAN  EDGAR DAVID</t>
  </si>
  <si>
    <t>CONTRATACIÓN DE UN SERVICIO ESPECÍFICO Y TEMPORAL DE UN PROFESIONAL INFORMÁTICO PARA LA ACTUALIZACIÓN Y MANTENIMIENTO DE LOS MÓDULOS DE GESTIÓN DE ACTIVIDADES Y PROYECTOS PARA EL SISTEMA DE GESTIÓN DE ACTIVIDADES Y PROYECTOS</t>
  </si>
  <si>
    <t>OS N° 317-2021</t>
  </si>
  <si>
    <t>10436958701 - GREY FERRARI ALLAN DAVIS</t>
  </si>
  <si>
    <t>CONTRATACION DEL SERVICIO DE ALQUILER DE ESPACIO PARA LA DIFUSIÓN DE LA PÁGINA WEB “RUTA ALTERNATIVA</t>
  </si>
  <si>
    <t>OS N° 321-2021</t>
  </si>
  <si>
    <t>20306841506 - ADMINISTRADORA JOCKEY PLAZA SHOPPING CENTER S.A.</t>
  </si>
  <si>
    <t>CONTRATACIÓN DEL SERVICIO TEMPORAL DE APOYO LEGAL PARA LA ATENCIÓN DE REQUERIMIENTOS DE INFORMACIÓN Y PROPUESTAS DE CONVENIOS A CARGO DE LA SUB DIRECCIÓN DE CONTROL DE OFERTA DE DROGAS DE LA DIRECCIÓN DE ASUNTOS TÉCNICOS</t>
  </si>
  <si>
    <t>OS N° 324-2021</t>
  </si>
  <si>
    <t>10700946521 - IBARRA  ARREGUI  KARLA LUCERO</t>
  </si>
  <si>
    <t xml:space="preserve">CONTRATACIÓN TEMPORAL DE UN (01) SERVICIO PROFESIONAL DE APOYO PARA ELABORAR LA PROGRAMACIÓN MENSUAL DE GASTOS PORI </t>
  </si>
  <si>
    <t>OS N° 326-2021</t>
  </si>
  <si>
    <t>SERVICIO DE ARRENDAMIENTO DE INMUEBLE PARA LA OFICINA DE COORDINACION MONZON - OZTM - DEVIDA</t>
  </si>
  <si>
    <t>OS N° 327-2021</t>
  </si>
  <si>
    <t>SERVICIO DE CONSULTORIA PARA ACTULIZACION DEL REPORTE DE EVALUACION Y ELABORACION DEL PLAN DE ACCION PARA USO SEGURO DE PLAGUICIDAS (PERSUAP)</t>
  </si>
  <si>
    <t>OS N° 329-2021</t>
  </si>
  <si>
    <t>10092569689 - NARREA CANGO MONICA</t>
  </si>
  <si>
    <t>ARRENDAMIENTO PARA LA OFICINA DE COORDINACION CABALLOCOCHA</t>
  </si>
  <si>
    <t>OS N° 333-2021</t>
  </si>
  <si>
    <t>15493195414 - VASQUEZ ANGULO JULIO</t>
  </si>
  <si>
    <t>SERVICIO DE PUBLICACION EN EL DIARIO EL PERUANO, SOLICITADO POR LA DATE.</t>
  </si>
  <si>
    <t>OS N° 338-2021</t>
  </si>
  <si>
    <t>CONTRATACION DE SERVICIO ESPECÍFICO Y TEMPORAL DE UN PROFESIONAL QUE  BRINDE APOYO LEGAL Y EN GESTION ADMINISTRATIVA A LA OFICINA GENERAL DE ADMINISTRACIÓN</t>
  </si>
  <si>
    <t>OS N° 340-2021</t>
  </si>
  <si>
    <t>CONTRATACION DE CONSULTORIA PARA LA OPERACION OPERATIVA, ADMINISTRATIVA Y FINANACIERA DEL PROYECTO ESPECIAL DE CONTROL Y REDUCCION DE CULTIVO DE LA COCA EN EL ALTO HUAYAGA = CORAH</t>
  </si>
  <si>
    <t>OS N° 344-2021</t>
  </si>
  <si>
    <t>20419081907 - GERENS ESCUELA DE GESTION Y ECONOMIA S.A</t>
  </si>
  <si>
    <t>SERVICIO DE ACTUALIZACION DE CONTENIDO DE SIETE (07) TUTORIALES DEL
PROGRAMA FAMILIAS FUERTES: AMOR Y LÍMITES, SOLICITADO POR LA DATE</t>
  </si>
  <si>
    <t>OS N° 345-2021</t>
  </si>
  <si>
    <t>20551078231 - MARACUYA CONTENIDOS AUDIOVISUALES S.A.C.</t>
  </si>
  <si>
    <t>CONTRATACIÓN DE UN LICENCIADO/A EN ENFERMERIA  PARA LA UNIDAD DE RECURSOS HUMANOS</t>
  </si>
  <si>
    <t>OS N° 349-2021</t>
  </si>
  <si>
    <t>10430835446 - DE LA CRUZ MANYARI JESSICA MARIA</t>
  </si>
  <si>
    <t>CONTRATACIÓN TEMPORAL DE UN ESPECIALISTA LEGAL EN GESTION PÚBLICA PARA LA PRESIDENCIA EJECUTIVA DE DEVIDA</t>
  </si>
  <si>
    <t>OS N° 351-2021</t>
  </si>
  <si>
    <t>OS N° 354-2021</t>
  </si>
  <si>
    <t>OS N° 355-2021</t>
  </si>
  <si>
    <t xml:space="preserve">SERVICIO DE LIMPIEZA PARA LA COORDINACION DE CHANCHAMAYO </t>
  </si>
  <si>
    <t>OS N° 356-2021</t>
  </si>
  <si>
    <t>20319262548 - EMPRESA DE SERVICIOS LAVAMAX SRL</t>
  </si>
  <si>
    <t xml:space="preserve">CONTRATACIÓN DE UN (01) SERVICIO DE APOYO PARA LA COORDINACIÓN DE ACCIONES DE COMUNICACIÓN ESTRATÉGICA
</t>
  </si>
  <si>
    <t>OS N° 357-2021</t>
  </si>
  <si>
    <t>CONTRATACION TEMPORAL DEL SERVICIO DE SEGUIMIENTO PRESUPUESTAL DE LAS CONTRATACIONES REALIZADAS POR LA UNIDAD DE ABASTECIMIENTO EN APOYO A LA GESTION DEL PP PIRDAIS</t>
  </si>
  <si>
    <t>OS N° 358-2021</t>
  </si>
  <si>
    <t>CONTRATACION DE UN SERVICIO TEMPORAL PARA LA ELABORACIÓN DE UNA EVALUACIÓN DE PERCEPCIONES DE PROFESORES Y ESTUDIANTES SOBRE LA PREVENCIÓN DEL CONSUMO DE DROGAS EN LA ESCUELA PÚBLICA</t>
  </si>
  <si>
    <t>OS N° 361-2021</t>
  </si>
  <si>
    <t>10102300853 - MURILLO PONTE RICARDO VICTOR</t>
  </si>
  <si>
    <t>OS N° 364-2021</t>
  </si>
  <si>
    <t>CONTRATACION TEMPORAL DE UN SERVICIO DE SOPORTE LOGISTICO PARA LA UNIDAD DE ABASTECIMIENTO PARA LA REALIZACION DE LOS PROCEDIMIENTOS DE SELECCION</t>
  </si>
  <si>
    <t>OS N° 366-2021</t>
  </si>
  <si>
    <t>CONTRATACION TEMPORAL DE UN PROFESIONAL QUE PRESTE SERVICIOS EN APOYO ADMINISTRATIVO PARA LA UNIDAD DE ABASTECIMIENTO RESPECTO A LAS CONTRATACIONES Y GESTIÒN LOGÌSTICA EN LA GESTION DEL PP PIRDAIS</t>
  </si>
  <si>
    <t>OS N° 368-2021</t>
  </si>
  <si>
    <t>SERVICIO DE ARRENDAMIENTO DE INMUEBLE QUE SERA UTILIZADO PARA EL FUNCIONAMIENTO DE LA OFICINA ZONAL SAN JUAN DEL ORO</t>
  </si>
  <si>
    <t>OS N° 369-2021</t>
  </si>
  <si>
    <t>SERVICIO DE SEGURIDAD Y VIGILANCIA PARA LA SEDE CENTRAL - DEVIDA</t>
  </si>
  <si>
    <t>OS N° 372-2021</t>
  </si>
  <si>
    <t>20604500762 - OPTIMA AGENCIA DE SEGURIDAD SAC</t>
  </si>
  <si>
    <t>SERVICIO DE SEGURIDAD Y VIGILANCIA PARA EL ALMACEN Y LAS INSTALACIONES DE LA OFICINA ZONAL PUCALLPA SEDE AGUAYTIA</t>
  </si>
  <si>
    <t>OS N° 374-2021</t>
  </si>
  <si>
    <t>SERVICIO DE ARRENDAMIENTO DE INMUEBLE PARA EL FUNCIONAMIENTO DEL ALMACEN DE LA OFICINA DE COORDINACION CABALLOCOCHA.</t>
  </si>
  <si>
    <t>OS N° 375-2021</t>
  </si>
  <si>
    <t>10057886647 - PEREZ  PEZO DE DA COSTA LITA</t>
  </si>
  <si>
    <t>SERVICIO DE ARRENDAMIENTO DE INMUEBLE PARA EL FUNCIONAMIENTO DE LA OFICINA ZONAL QUILLABAMBA</t>
  </si>
  <si>
    <t>OS N° 376-2021</t>
  </si>
  <si>
    <t>10238739042 - RODRIGUEZ TORRES ROSA AMPARO</t>
  </si>
  <si>
    <t>SERVICIO DE TRANSPORTE TERRESTRE Y FLUVIAL DE BIENES PARA EL RECOJO, TRASLADO Y DISTRIBUCION EN LOS CASERIOS DE LOS AMBITOS DE LAS OFICINAS ZONALES.</t>
  </si>
  <si>
    <t>OS N° 377-2021</t>
  </si>
  <si>
    <t>OS N° 378-2021</t>
  </si>
  <si>
    <t>OS N° 379-2021</t>
  </si>
  <si>
    <t>CONTRATACIÓN TEMPORAL DE UN SERVICIO PROFESIONAL PARA REALIZAR LA EJECUCIÓN CONTRACTUAL DE LOS PROCEDIMIENTOS DE SELECCIÓN PARA LA UNIDAD DE ABASTECIMIENTO</t>
  </si>
  <si>
    <t>OS N° 385-2021</t>
  </si>
  <si>
    <t>OS N° 393-2021</t>
  </si>
  <si>
    <t>OS N° 394-2021</t>
  </si>
  <si>
    <t>CONTRATACION TEMPORAL DE UN SERVICIO DE APOYO LOGISTICO PARA LA UNIDAD DE ABASTECIMIENTO PARA LA REALIZACION DE LAS ACTUACIONES NECESARIAS PARA LOS PROCEOS DE CONTRATACION QUE SE EJECUTAN EN EL MARCO DE LA LEY 30225</t>
  </si>
  <si>
    <t>OS N° 395-2021</t>
  </si>
  <si>
    <t>CONTRATACION DE SERVICIO DE VOZ Y DATOS PARA DEVIDA</t>
  </si>
  <si>
    <t>OS N° 397-2021</t>
  </si>
  <si>
    <t>SERVICIO TEMPORAL PARA LA ELABORACIÓN DE LA HOJA DE RUTA ESTRATÉGICA PARA EL REFORZAMIENTO Y POSICIONAMIENTO DEL SISTEMA DE INFORMACIÓN DE LUCHA CONTRA LAS DROGAS</t>
  </si>
  <si>
    <t>OS N° 404-2021</t>
  </si>
  <si>
    <t xml:space="preserve">CONTRATACIÓN DEL SERVICIO DE ASISTENCIA COMUNICACIONAL PARA EL DISEÑO E IMPLEMENTACIÓN DE CAMPAÑA ORGÁNICA DIGITAL SOBRE LA ESTRATEGIA RUTA ALTERNATIVA
</t>
  </si>
  <si>
    <t>OS N° 406-2021</t>
  </si>
  <si>
    <t>CONTRATACION DE UN SERVICIO DE APOYO EN LA VALIDACION DEL REGISTRO DE INFORMACION EN EL SISTEMA DE MONITOREO, ACTIVIDADES DEL AÑO 2021 DEL PROGRAMA PRESUPUESTAL PTCD DE DEVIDA EN LAS REGIONES DE ANCASH, APURÍMAC, AYACUCHO, HUANCAVELICA, HUÁNUCO, JUNÍN, LAMBAYEQUE, PASCO Y LIMA</t>
  </si>
  <si>
    <t>OS N° 407-2021</t>
  </si>
  <si>
    <t>CONTRATACIÓN DEL SERVICIO DE ALQUILER DE STANDS PARA EL APOYO A LA PARTICIPACIÓN DE DEVIDA EN EL EVENTO “DIA DEL CAFÉ PERUANO”</t>
  </si>
  <si>
    <t>OS N° 409-2021</t>
  </si>
  <si>
    <t>20517998878 - AWNINGS PERU S.A.C.</t>
  </si>
  <si>
    <t xml:space="preserve">SERVICIO DE ELABORACIÓN DE DISEÑOS DE CONTENIDO GRÁFICO PARA EL SERVICIO HABLA FRANCO.
</t>
  </si>
  <si>
    <t>OS N° 412-2021</t>
  </si>
  <si>
    <t>20511494916 - PIXEL MEDIA S.A.C.</t>
  </si>
  <si>
    <t>CONTRATACIÓN DE UN SERVICIO TEMPORAL DE UN PROFESIONAL INFORMÁTICO PARA LA OPTIMIZACIÓN DE LAS BASES DE DATOS DE DEVIDA</t>
  </si>
  <si>
    <t>OS N° 414-2021</t>
  </si>
  <si>
    <t>10457816303 - MEJIA PAREDES DIEGO EDUARDO</t>
  </si>
  <si>
    <t>CONTRATACIÓN TEMPORAL DEL SERVICIO DE ASISTENCIA COMUNICACIONAL PARA EL REGISTRO FOTOGRÁFICO, AUDIOVISUAL, EDICIÓN Y POST PRODUCCIÓN DE MATERIAL AUDIOVISUAL DE LAS ACTIVIDADES DESARROLLADAS POR DEVIDA</t>
  </si>
  <si>
    <t>OS N° 418-2021</t>
  </si>
  <si>
    <t>CONTRATACION TEMPORAL DE UN ESPECIALISTA EN GESTION PUBLICA PARA LA PRESIDENCIA EJECUTIVA DE DEVIDA</t>
  </si>
  <si>
    <t>OS N° 425-2021</t>
  </si>
  <si>
    <t>SERVICIO DE ALQUILER DE INMUEBLE PARA LA OFICINA DE IQUITOS.</t>
  </si>
  <si>
    <t>OS N° 431-2021</t>
  </si>
  <si>
    <t>CONTRATACIÓN DE UN (01) SERVICIO DE ASISTENCIA ADMINISTRATIVA PARA LA GESTIÓN DOCUMENTAL DE LA OFICINA DE LA GERENCIA GENERAL Y TRANSFERENCIA DOCUMENTAL AL ARCHIVO GENERAL</t>
  </si>
  <si>
    <t>OS N° 432-2021</t>
  </si>
  <si>
    <t>CONTRATACION TEMPORAL DE UN SERVICIO (01) ADMINISTRATIVO PARA BRINDAR APOYO EN TEMAS DE CONTROL INTERNO PARA LA GERENCIA GENERAL</t>
  </si>
  <si>
    <t>OS N° 433-2021</t>
  </si>
  <si>
    <t>CONTRATACIÓN DEL SERVICIO DE ASISTENCIA COMUNICACIONAL PARA LA ELABORACIÓN DE CONTENIDO DIGITAL Y REPORTES MENSUALIZADOS DE LAS PLATAFORMAS DIGITALES DE LA INSTITUCIÓN PARA EL ÁREA DE COMUNICACIONES</t>
  </si>
  <si>
    <t>OS N° 434-2021</t>
  </si>
  <si>
    <t>SERVICIO DE UNA EMPRESA ESPECIALIZADA PARA LA PRODUCCION, GRABACION POS PRODUCCION, EDICION Y MULTICOPIADO DE LOS VIDEOS DE LOS PROGRAMAS FAMILIAS FUERTES: AMOR Y LIMITES, CONTENIENDO LAS ACTUALIZACIONES REALIZADAS POR LA ORGANIZACION PANAMERICANA DE SALUD.</t>
  </si>
  <si>
    <t>OS N° 435-2021</t>
  </si>
  <si>
    <t>20602162975 - PUNTO ROJO PUBLICIDAD EIRL</t>
  </si>
  <si>
    <t>SERVICIO DE SEGURIDAD Y VIGILANCIA PARA LAS INSTALACIONES DEL ALMACEN DE LA OFICINA ZONAL LA MERCED - SEDE CONSTITUCION.</t>
  </si>
  <si>
    <t>OS N° 436-2021</t>
  </si>
  <si>
    <t>SERVICIO DE SEGURIDAD Y VIGILANCIA PARA LAS INSTALACIONES DEL ALMACEN TARAPOTO SEDE TOCACHE.</t>
  </si>
  <si>
    <t>OS N° 438-2021</t>
  </si>
  <si>
    <t>20603851715 - SHILCAYO SECURITY SAC</t>
  </si>
  <si>
    <t>CONTRATACIÓN DEL SERVICIO DE SUSCRIPCIÓN DE LICENCIA DE PLATAFORMA DE VIDEOCONFERENCIA</t>
  </si>
  <si>
    <t>OS N° 440-2021</t>
  </si>
  <si>
    <t>CONTRATACION DEL SERVICIO DE ESPACIO E IMPLEMENTACION DE UN STAND PARA EL APOYO A LA PARTICIPACION DE DEVIDA EN EL EVENTO  "INTERNACIONAL ONE WINTH NATURE - OWN"</t>
  </si>
  <si>
    <t>OS N° 446-2021</t>
  </si>
  <si>
    <t>L0603769376 - HUNGEXPO BUDAPEST CONGRESS AND EXHIBITION CENTER LTD.</t>
  </si>
  <si>
    <t>SERVICIO DE TRANSPORTE DE CARGA Y ENCOMIENDAS A NIVEL LOCAL Y NACIONAL.</t>
  </si>
  <si>
    <t>OS N° 450-2021</t>
  </si>
  <si>
    <t>CONTRATACION TEMPORAL DE UN SERVICIO PARA SOPORTE LOGISTICO PARA LA UNIDAD DE ABASTECIMIENTO PARA LA REALIZACION DE LAS ACTUACIONES NECESARIAS DE LOS PROCEOS DE CONTRATACION QUE SE EJECUTAN EN EL MARCO DE LA LEY 30225</t>
  </si>
  <si>
    <t>OS N° 457-2021</t>
  </si>
  <si>
    <t>CONTRATACION TEMPORAL DE UN PROFESIONAL QUE BRINDE APOYO LEGAL EN GESTION ADMINISTRATIVA A LA OFICINA GENERAL DE ADMINISTRACION</t>
  </si>
  <si>
    <t>OS N° 458-2021</t>
  </si>
  <si>
    <t>OS N° 462-2021</t>
  </si>
  <si>
    <t>CONTRATACIÓN DEL SERVICIO INTEGRAL PARA LA IMPLEMENTACION DE LA PARTICIPACION DE PRODUCTORES EN EL EVENTO INTERNACIONAL “ONE WITH NATURE - OWN”</t>
  </si>
  <si>
    <t>OS N° 465-2021</t>
  </si>
  <si>
    <t>20506945934 - STAFF DE NEGOCIOS S.A.C.</t>
  </si>
  <si>
    <t>OS N° 480-2021</t>
  </si>
  <si>
    <t>OS N° 481-2021</t>
  </si>
  <si>
    <t>SERVICIO DE RENOVACIÓN DE LA LICENCIA DE FABRICANTE DE LA HERRAMIENTA DE MONITOREO DE SERVIDORES Y EQUIPOS DE COMUNICACIÓN DE LA COMISIÓN NACIONAL PARA EL DESARROLLO Y VIDA SIN DROGAS – DEVIDA)</t>
  </si>
  <si>
    <t>OS N° 484-2021</t>
  </si>
  <si>
    <t>20199144961 - BAFING S.A.C.</t>
  </si>
  <si>
    <t>CONTRATACIÓN DEL SERVICIO TEMPORAL PARA LA ELABORACIÓN DE UN DOCUMENTO SOBRE LAS ZONAS HISTÓRICAS DE PRODUCCIÓN Y POTENCIALIDAD ECONÓMICA DE LA HOJA DE COCA Y LA COCAÍNA LÍCITA EN EL PERÚ</t>
  </si>
  <si>
    <t>OS N° 508-2021</t>
  </si>
  <si>
    <t>10415042103 - REBATA  DELGADO  ROCIO DENISSE</t>
  </si>
  <si>
    <t>OS N° 510-2021</t>
  </si>
  <si>
    <t>OS N° 513-2021</t>
  </si>
  <si>
    <t>CONTRATACIÓN DEL SERVICIO DE APOYO PARA VISIBILIDAD MEDIATICA DE SERVICIOS PÚBLICOS INSTITUCIONALES PARA EL ÁREA DE COMUNICACIONES</t>
  </si>
  <si>
    <t>OS N° 515-2021</t>
  </si>
  <si>
    <t>CONTRATACION DE UN SERVICIO TEMPORAL PARA LA ELABORACIÓN DE UNA EVALUACIÓN DE PERCEPCIONES DE PROFESIONALES DE LA SALUD MENTAL SOBRE EL TRATAMIENTO DE TRASTORNOS RELACIONADOS CON EL CONSUMO DE DROGAS</t>
  </si>
  <si>
    <t>OS N° 516-2021</t>
  </si>
  <si>
    <t>10407221619 - MATASSINI  EYZAGUIRRE  SILVANA MARIA</t>
  </si>
  <si>
    <t>SERVICIO DE RENOVACIÓN DE LA GARANTÍA DEL FABRICANTE PARA LOS SERVIDORES HP-HPE MSA 2040 ES SAN DCC SFF DE LA COMISIÓN NACIONAL PARA EL DESARROLLO Y VIDA SIN DROGAS – DEVIDA</t>
  </si>
  <si>
    <t>OS N° 519-2021</t>
  </si>
  <si>
    <t>SERVICIO DE TRANSPORTE TERRESTRE Y FLUVIAL DE BIENES PARA EL RECOJO, TRASLADO Y DISTRIBUCIÓN EN LOS CASERÍOS DE LOS ÁMBITOS DE LAS OFICINAS ZONALES DE LA MERCED, TARAPOTO, PUCALLPA, IQUITOS, SAN JUAN DEL ORO Y TINGO MARÍA</t>
  </si>
  <si>
    <t>OS N° 520-2021</t>
  </si>
  <si>
    <t>“CONTRATACIÓN DEL SERVICIO PROGRAMA DE SEGUROS PERSONALES Y PATRIMONIALES 2019-2021</t>
  </si>
  <si>
    <t>OS N° 522-2021</t>
  </si>
  <si>
    <t>CONTRATACION DE SERVICIO ESPECÍFICO Y TEMPORAL PARA APOYAR EN ELABORACION FINANCIERA Y PRESUPUESTARIA, CON PERIODICIDAD MENSUAL Y TRIMESTRAL DEL EJERCICIO 2021, IDENTIFICACIÓN DE GASTOS DEL P. P. PIRDAIS Y ANÁLISIS DE OPERACIONES DE EJERCICIOS ANTERIORES PARA LA APLICACIÓN DE ACCIONES DE DEPURACION Y SINCERAMIENTO CONTABLE, EN LA UNIDAD DE CONTABILIDAD DE DEVIDA</t>
  </si>
  <si>
    <t>OS N° 527-2021</t>
  </si>
  <si>
    <t>CONTRATACION DEL SERVICIO DE TRANSPORTE TERRESTRE Y FLUVIAL DE BIENES PARA EL RECOJO TRASLADO Y DISTRIBUCION EN LOS CASERIOS DE LOS AMBITOS DE LAS OFICINAS ZONALES DE LA MERCED TARAPOTO PUCALLPA IQUITOS SAN JUAN DEL ORO Y TINGO MARIA</t>
  </si>
  <si>
    <t>OS N° 528-2021</t>
  </si>
  <si>
    <t>OS N° 529-2021</t>
  </si>
  <si>
    <t>OS N° 531-2021</t>
  </si>
  <si>
    <t>OS N° 532-2021</t>
  </si>
  <si>
    <t>CONTRATACION DE SERVICIO DE TRANSPORTE TERRESTRE Y FLUVIAL DE BIENES PARA EL RECOJO Y TRASLADO Y DISTRIBUCION EN LOS CASERIOS DE LOS AMBITOS DE LAS OFICINAS ZONALES LA MERCED, TARAPOTO PUCALLPA IQUITOS SAN JUAN DEL ORO Y TINGO MARIA</t>
  </si>
  <si>
    <t>OS N° 536-2021</t>
  </si>
  <si>
    <t>OS N° 537-2021</t>
  </si>
  <si>
    <t>CONTRATACIÓN DEL SERVICIO DE RENOVACIÓN DEL SOPORTE A LAS LICENCIAS DE FILTRO DE CORREO ANTI SPAM (FORTIMAIL)</t>
  </si>
  <si>
    <t>OS N° 549-2021</t>
  </si>
  <si>
    <t>20455664391 - LSCV SYSTEMS E.I.R.L.</t>
  </si>
  <si>
    <t>CONTRATACIÓN DEL SERVICIO DE ACTUALIZACIÓN DE LICENCIA DE SOFTWARE DE SISTEMA DE INFORMACIÓN GEOGRÁFICA TIPO SERVIDOR ARCGIS SERVER ENTERPRISE STANDARD “O EQUIVALENTE”</t>
  </si>
  <si>
    <t>OS N° 553-2021</t>
  </si>
  <si>
    <t>CONTRATACION TEMPORAL DE UN ESPECIALISTA LEGAL EN GESTION PÚBLICA PARA LA PRESIDENCIA EJECUTIVA DE DEVIDA</t>
  </si>
  <si>
    <t>OS N° 562-2021</t>
  </si>
  <si>
    <t>CONTRATACIÓN DEL SERVICIO DE DIFUSIÓN DE SPOT RADIAL EN EMISORA DE TARAPOTO (SAN MARTÍN) PARA CAMPAÑA PUBLICITARIA “RUTA ALTERNATIVA”</t>
  </si>
  <si>
    <t>OS N° 580-2021</t>
  </si>
  <si>
    <t>20104117776 - RADIO TROPICAL S.A.C</t>
  </si>
  <si>
    <t>CONTRATACION DE UN SERVICIO PROFESIONAL PARA LA UNIDAD DE ABASTECIMIENTO RESPECTO A LAS CONTRATACIONES SOLICITADAS POR LAS OFICINAS ZONALES EN EL PIRDAIS Y LAS UNIDADES ORGÁNICAS DE DEVIDA</t>
  </si>
  <si>
    <t>OS N° 588-2021</t>
  </si>
  <si>
    <t>10458555228 - POQUIOMA  ESQUIVEL  NATHALY</t>
  </si>
  <si>
    <t>OS N° 589-2021</t>
  </si>
  <si>
    <t>10106191439 - NAVARRO  GONZALES  PATRICIA HARLETH</t>
  </si>
  <si>
    <t xml:space="preserve">CONTRATACIÓN TEMPORAL DE UN (01) SERVICIO PROFESIONAL DE APOYO PARA ELABORAR LA PROGRAMACIÓN DE GASTOS PORI Y LA FORMULACIÓN DEL PROYECTO PORI 22 </t>
  </si>
  <si>
    <t>OS N° 598-2021</t>
  </si>
  <si>
    <t>10448587920 - CORNEJO  MAGUIÑA  LUZ MARIA</t>
  </si>
  <si>
    <t>CONTRATACIÓN DEL SERVICIO DE DIFUSIÓN DE SPOT RADIAL EN EMISORA DE JUNÍN PARA CAMPAÑA PUBLICITARIA “ESTRATEGIA VRAEM 2021”</t>
  </si>
  <si>
    <t>OS N° 600-2021</t>
  </si>
  <si>
    <t>20112257994 - RADIODIFUSORA HUANCAYO S.A.C</t>
  </si>
  <si>
    <t>CONTRATACIÓN DEL SERVICIO DE DIFUSIÓN DE SPOT RADIAL EN EMISORA DE JUNÍN PARA CAMPAÑA PUBLICITARIA “RUTA ALTERNATIVA”</t>
  </si>
  <si>
    <t>OS N° 604-2021</t>
  </si>
  <si>
    <t>CONTRATACION DE SERVICIO DE PARA EL DESARROLLO DE SOLUCIONES DE SOFWARE PARA EL REGISTRO DE LLAMADAS (CALL CENTER) Y MANEJO DE CONTACTOS (CONTACT CENTER) PERSONALIZADO PARA EL USO DE LA LINEA TELEFONICA 1815 PARA EL SERVICIO HABLA FRANCO</t>
  </si>
  <si>
    <t>OS N° 618-2021</t>
  </si>
  <si>
    <t>20539472390 - EDDAS HOLDING GROUP SAC</t>
  </si>
  <si>
    <t>CONTRATACION DEL SERVICIO DE DEFENSA LEGAL A FAVOR DE ABEL ANTONIO PAZ YZAGUIRRE</t>
  </si>
  <si>
    <t>OS N° 625-2021</t>
  </si>
  <si>
    <t>20603692391 - RHLM ABOGADOS S.A.C.</t>
  </si>
  <si>
    <t>CONTRATACION DE SERVICIO DE ELABORACION DE GUIONES, PRODUCCION Y REALIZACION DE PROGRAMAS RADIALES PARA CAMPAÑA PUBLICITARIA "SEMBRANDO ESPERANZA"</t>
  </si>
  <si>
    <t>OS N° 627-2021</t>
  </si>
  <si>
    <t>CONTRATACION TEMPORAL DE UN ESPECIALISTA EN INVESTIGACIÓN ECONÓMICA ENTRE OTROS PARA LA PRESIDENCIA EJECUTIVA DE DEVIDA</t>
  </si>
  <si>
    <t>OS N° 628-2021</t>
  </si>
  <si>
    <t>10105859517 - CABIESES  CUBAS  HUGO EDUARDO</t>
  </si>
  <si>
    <t>CONTRATACIÓN DEL SERVICIO DE IMPLEMENTACIÓN DEL PROTOCOLO IPV6 EN DEVIDA</t>
  </si>
  <si>
    <t>OS N° 629-2021</t>
  </si>
  <si>
    <t>10461912350 - CRUZ COLAN ARTURO MIGUEL</t>
  </si>
  <si>
    <t>SERVICIO DE ORGANIZACIÓN DE EVENTOS PARA LA REALIZACION DE LAS FERIAS: "RUTA ALTERNATIVA II" Y "EXPOVRAEM III", SOLICITADO POR LA DPM.</t>
  </si>
  <si>
    <t>OS N° 631-2021</t>
  </si>
  <si>
    <t>CONTRATACIÓN DEL SERVICIO DE RENOVACIÓN DEL SOPORTE A LA LICENCIA DE SOFTWARE ANTIVIRUS CORPORATIVO</t>
  </si>
  <si>
    <t>OS N° 634-2021</t>
  </si>
  <si>
    <t>20521209420 - ITERA S.A.C</t>
  </si>
  <si>
    <t xml:space="preserve">CONTRATACION DEL SERVICIO DE ALQUILER DE INMUEBLE PARA EL PROGRAMA DE POST ERRADICACION DE LA OFICINA ZONAL TINGO MARIA </t>
  </si>
  <si>
    <t>OS N° 642-2021</t>
  </si>
  <si>
    <t>10229997331 - ANGULO  ESPINOZA DE CABRERA JULIA  AMANDA</t>
  </si>
  <si>
    <t>SERVICIO DE ELABORACION TRASLADO ARMADO E INSTALACION DE SECADOR SOLAR TIPO TUNEL COMO ESTRATEGIA DE GESTION EMPRESARIAL DE LA ACTIVIDAD Y NO AGRICOLA EN ZONAS DE INFLUENCIA COCALERA DE LA OFICINA ZONAL QUILLABAMBA.</t>
  </si>
  <si>
    <t>OS N° 644-2021</t>
  </si>
  <si>
    <t>10463379616 - QUINTANA SALAS EMMA GABRIELA</t>
  </si>
  <si>
    <t xml:space="preserve">CONTRATACIÓN DEL SERVICIO DE TRANSPORTE TERRESTRE Y FLUVIAL DE BIENES PARA EL RECOJO, TRASLADO Y DISTRIBUCIÓN EN LOS CASERÍOS DE LOS ÁMBITOS DE LAS OFICINAS ZONALES DE LA MERCED, TARAPOTO, PUCALLPA, IQUITOS, SAN JUAN DEL ORO Y TINGO MARÌA  </t>
  </si>
  <si>
    <t>OS N° 650-2021</t>
  </si>
  <si>
    <t>20603028202 - ALFIL COURIER SAC</t>
  </si>
  <si>
    <t>OS N° 651-2021</t>
  </si>
  <si>
    <t>OS N° 655-2021</t>
  </si>
  <si>
    <t>OS N° 656-2021</t>
  </si>
  <si>
    <t>CONTRATACIÓN DEL SERVICIO DE ACTUALIZACIÓN DE LICENCIA DE SOFTWARE DE SISTEMA DE INFORMACIÓN GEOGRÁFICA TIPO CLIENTE ARCGIS DESKTOP ADVANCED “O EQUIVALENTE.</t>
  </si>
  <si>
    <t>OS N° 668-2021</t>
  </si>
  <si>
    <t>CONTRATACIÓN DEL SERVICIO RENOVACIÓN DE LICENCIA DE SOFTWARE GENERADOR DE REPORTES EXCEL, PARA PERSONAL DE LAS UNIDADES DE CONTABILIDAD, TESORERÍA, PRESUPUESTO Y OTRAS ÁREAS ORGÁNICAS DE DEVIDA</t>
  </si>
  <si>
    <t>OS N° 671-2021</t>
  </si>
  <si>
    <t>20567230300 - SOFTWARE Y SISTEMAS DEL PERU S.A.C.</t>
  </si>
  <si>
    <t>OS N° 697-2021</t>
  </si>
  <si>
    <t xml:space="preserve">SERVICIO DE DIFUSIÓN EN PÁGINAS WEB DE DIARIOS PARA CAMPAÑAS
PUBLICITARIAS “ESTRATEGIA VRAEM 2021”, “RUTA ALTERNATIVA” Y “SERVICIO
GRATUITO DE INFORMACIÓN, ORIENTACIÓN Y CONSEJERÍA HABLA FRANCO”
</t>
  </si>
  <si>
    <t>OS N° 699-2021</t>
  </si>
  <si>
    <t>OS N° 702-2021</t>
  </si>
  <si>
    <t>OS N° 705-2021</t>
  </si>
  <si>
    <t>ADQUISICION DE PETROLEO DIESEL B5-50 PARA LAS CAMIONETAS ASIGNADAS A LA OFICINA ZONAL TARAPOTO SEGUN CONTRATO N° 33-2020-DEVIDA.</t>
  </si>
  <si>
    <t>OC N°3-2021</t>
  </si>
  <si>
    <t>20450302610 - ESTACION DE SERVICIOS ZARITA TOCACHE E.I.R.L.</t>
  </si>
  <si>
    <t>ADQUISICION DE CMBUSTIBLE DIESEL B5-5-50 SEGUN CONTRATO NRO 006-2020-DEVIDA</t>
  </si>
  <si>
    <t>OC N°5-2021</t>
  </si>
  <si>
    <t>20181197570 - INVERSIONES ARIAS S.A.C.</t>
  </si>
  <si>
    <t>ADQUISICION DE CINTAS MAGNETICAS TIPO LTO-6 PARA COPIA DE SEGURIDAD DE SERVIDORES.</t>
  </si>
  <si>
    <t>OC N°9-2021</t>
  </si>
  <si>
    <t>20603576951 - RC IMPLEMENTA S.A.C</t>
  </si>
  <si>
    <t>POR LA ADQUISICIÓN DE UN MOLINO PULVERIZADOR PARA MÓDULO DE TRANSFORMACIÓN DE CACAO DE ORGANIZACIÓN DE PRODUCTORES DEL ÁMBITO DE INTERVENCIÓN DE LA OFICINA ZONAL TINGO MARIA</t>
  </si>
  <si>
    <t>OC N°45-2021</t>
  </si>
  <si>
    <t>20487198561 - INDUSTRIAS FRACLEN S.R.L</t>
  </si>
  <si>
    <t>ADQUISCIÓN DE HIJUELOS DE PIÑAPARA LA OFICINA ZONAL DE SAN JUAN DEL ORO, SEGUN CONTRATO N° 075-2020-DEVIDA</t>
  </si>
  <si>
    <t>OC N°46-2021</t>
  </si>
  <si>
    <t>10249915811 - BACA VALDERRAMA LIVIO FERNANDEZ</t>
  </si>
  <si>
    <t>ITEM 03: ADQUISICIÓN DE TIJERAS DE PODAR DE DOS MANOS PARA LA OFICINA ZONAL SAN JUAN DEL ORO.</t>
  </si>
  <si>
    <t>OC N°47-2021</t>
  </si>
  <si>
    <t>ADQUISICION DE EQUIPOS PARA MODULO DE PANIFICACION OZ TINGO MARIA</t>
  </si>
  <si>
    <t>OC N°48-2021</t>
  </si>
  <si>
    <t>20512302999 - COMERCIALIZADORA A Y V SOCIEDAD COMERCIAL DE RESPONSABILIDAD LIMITADA</t>
  </si>
  <si>
    <t>ADQUISICION DE ALIMENTO BALANCEADO PARA PACES PARA LA OFICINA ZONAL TINGO MARIA</t>
  </si>
  <si>
    <t>OC N°49-2021</t>
  </si>
  <si>
    <t>20407565828 - CENTRAL AGROPECUARIA SOCIEDAD COMERCIAL DE RESPONSABILIDAD LIMITADA</t>
  </si>
  <si>
    <t>ADQUISICIÓN DE EQUIPOS MENORES PARA MODULOS DE PANIFICACIÓN SEGUN CONTRATO N° 078-2020 - ITEM PAQUETE N° 06</t>
  </si>
  <si>
    <t>OC N°50-2021</t>
  </si>
  <si>
    <t>20502365879 - NOVA INDUSTRIAL TOOLS S.A.C.</t>
  </si>
  <si>
    <t xml:space="preserve">ADQUICION DE CAJAS SANITARIAS PARA EL TRANSPORTE DE PECES DE LA ACTIVIDAD ACUICULTURA DE LA OZ TINGO MARIA </t>
  </si>
  <si>
    <t>OC N°51-2021</t>
  </si>
  <si>
    <t>ADQUISICION DE BIENES DE CRIANZA PARA IMPLEMENTACION DE MODULOS DE MANTENIMIENTO Y PRODUUCCION SEGUN CONTRATO 101-2020-DEVIDA</t>
  </si>
  <si>
    <t>OC N°53-2021</t>
  </si>
  <si>
    <t>20557796607 - CORPORACION ANDINA BAVIL SAC</t>
  </si>
  <si>
    <t>ADQUISICION DE BOMBA FUMIGADORA TIPO MOHILA PARA LAS OFICINAS ZONALES DE LA MERCED Y PUCALLPA.</t>
  </si>
  <si>
    <t>OC N°54-2021</t>
  </si>
  <si>
    <t>20605123792 - AGROTEC SOLUCIONES AGRICOLAS S.A.C</t>
  </si>
  <si>
    <t>ADQUISICIÓN DE BIENES DE CRIANZA PARA LA IMPLEMENTACIÓN DE LOS MODULOS DE MANTENIMIENTO Y PRODUCCIÓN APICOLA DE PRODUCTORES EN EL AMBITO DE LOS DISTRITOS DE LA OFICINA ZONAL TINGO MARIA -    ITEM PAQUETE Nº 01</t>
  </si>
  <si>
    <t>OC N°55-2021</t>
  </si>
  <si>
    <t>ADQUISICIÓN DE BIENES DE CRIANZA PARA LA IMPLEMENTACIÓN DE LOS MODULOS DE MANTENIMIENTO Y PRODUCCIÓN APICOLA DE PRODUCTORES EN EL AMBITO DE LOS DISTRITOS DE LA OFICINA ZONAL TINGO MARIA -    ITEM PAQUETE Nº 03</t>
  </si>
  <si>
    <t>OC N°56-2021</t>
  </si>
  <si>
    <t>ADQUISICIÓN DE BIENES DE CRIANZA PARA LA IMPLEMENTACIÓN DE LOS MODULOS DE MANTENIMIENTO Y PRODUCCIÓN APICOLA DE PRODUCTORES EN EL AMBITO DE LOS DISTRITOS DE LA OFICINA ZONAL TINGO MARIA -    ITEM PAQUETE Nº 04</t>
  </si>
  <si>
    <t>OC N°57-2021</t>
  </si>
  <si>
    <t>ADQUISICIÓN DE BIENES DE CRIANZA PARA LA IMPLEMENTACIÓN DE LOS MODULOS DE MANTENIMIENTO Y PRODUCCIÓN APICOLA DE PRODUCTORES EN EL AMBITO DE LOS DISTRITOS DE LA OFICINA ZONAL TINGO MARIA -    ITEM PAQUETE Nº 05</t>
  </si>
  <si>
    <t>OC N°58-2021</t>
  </si>
  <si>
    <t>ITEM 02: ADQUISICIÓN DE TIJERAS DE PODAR DE DOS MANOS PARA LA OFICINA ZONAL DE PUCALLPA</t>
  </si>
  <si>
    <t>OC N°59-2021</t>
  </si>
  <si>
    <t>ITEM 05: ADQUISICIÓN DE TIJERAS DE PODAR DE DOS MANOS PARA LA OFICINA ZONAL DE TINGO MARIA</t>
  </si>
  <si>
    <t>OC N°60-2021</t>
  </si>
  <si>
    <t>ITEM Nº 01 ADQUISICIÓN DE EQUIPOS MENORES PARA MÓDULOS DE TRANSFORMACIÓN DE CACAO Y CAFÈ PARA LAS ORGANIZACIONES DEL ÀMBITO DE LA OFICINA ZONAL TARAPOTO”.</t>
  </si>
  <si>
    <t>OC N°62-2021</t>
  </si>
  <si>
    <t>20603643829 - AGROVISION GROUP S.A.C.</t>
  </si>
  <si>
    <t>ITEM 05: ADQUISICIÓN DE TIJERAS DE PODAR DE DOS MANOS PARA LA OFICINA ZONAL DE TARAPOTO</t>
  </si>
  <si>
    <t>OC N°63-2021</t>
  </si>
  <si>
    <t>ADQUISICION DE FERTILIZANTE SULFATO DE POTASIO</t>
  </si>
  <si>
    <t>OC N°66-2021</t>
  </si>
  <si>
    <t>20530897983 - PERU PRODUCTOS AGRICOLAS S.A.C.</t>
  </si>
  <si>
    <t>ADQUISICION DE EQUIPOS MENORES PARA MODULOS DE TRANSFORMACION DE CACAO Y CAFE PARA LA OFICINA ZONAL SAN JUAN DEL ORO</t>
  </si>
  <si>
    <t>OC N°79-2021</t>
  </si>
  <si>
    <t>20573894511 - MAQUINARIAS PARA CAFE &amp; CACAO J.R. S.A.C.</t>
  </si>
  <si>
    <t xml:space="preserve">ADQUISICION DE EQUIPOS MENORES PARA MODULOS DE TRANSFORMACION DE CACAO Y CAFE DE ORGANIZACION DE PRODUCTORES DEL AMBITO DE INTERVENCION DE LA OFICINA ZONAL PUCALLPA. </t>
  </si>
  <si>
    <t>OC N°80-2021</t>
  </si>
  <si>
    <t>ADQUISICION DE EQUIPOS MENORES PARA MODULOS DE PANIFICACION DE ORGANIZACIONES DE PRODUCTORES DEL AMBITO DE LAS OFICINAS ZONALES LA MERCED, PUCALLPA, SAN JUAN DEL ORO, TINGO MARIA Y TARAPOTO.</t>
  </si>
  <si>
    <t>OC N°82-2021</t>
  </si>
  <si>
    <t>ADQUISICION DE EQUIPOS MENORES PARA MODULOS DE PANIFICACION DE ORGANIZACIONES LA MERCED, PUCALLPA, SAN JUAN DEL ORO, TINGO MARIA Y TARAPOTO</t>
  </si>
  <si>
    <t>OC N°84-2021</t>
  </si>
  <si>
    <t xml:space="preserve">ADQUISICION DE EQUIPOS MENORES PARA MODULOS DE PANIFICACION DE ORGANIZACIONES DE PRODUCTORES DEL AMBITO DE LAS OFICINAS ZONALES LA MERCED, PUCALLPA, SAN JUAN DEL ORO, TINGO MARIA Y TARAPOTO </t>
  </si>
  <si>
    <t>OC N°85-2021</t>
  </si>
  <si>
    <t>ADQUISICION DE EQUIPOS MENORES PARA EL MODEULO DE TRANFORMACION CACAO Y CAFE OZ LA MERCED</t>
  </si>
  <si>
    <t>OC N°88-2021</t>
  </si>
  <si>
    <t>ADQUISICIÓN DE EQUIPOS MENORES PARA MODULOS DE PANIFICACIÓN SEGUN CONTRATO N° 078-2020 - ITEM PAQUETE N° 08</t>
  </si>
  <si>
    <t>OC N°94-2021</t>
  </si>
  <si>
    <t>ADQUISICIÓN DE EQUIPOS MENORES PARA MODULOS DE PANIFICACIÓN SEGUN CONTRATO N° 078-2020 - ITEM PAQUETE N° 05</t>
  </si>
  <si>
    <t>OC N°95-2021</t>
  </si>
  <si>
    <t>ADQUISICION DE COMPOST ORGANICO PARA LA OFICINA DE IQUITOS</t>
  </si>
  <si>
    <t>OC N°97-2021</t>
  </si>
  <si>
    <t>20600265068 - PACIFICO GROUP EMPRESA INDIVIDUAL DE RESPONSABILIDAD LIMITADA</t>
  </si>
  <si>
    <t>ADQUISICION DE EQUIPOS MENORES PARA MODULO DE PANIFICACION OZ TARAPOTO</t>
  </si>
  <si>
    <t>OC N°98-2021</t>
  </si>
  <si>
    <t>ADQUISICION DE ALEVINOS PARA LA OFICINA ZONAL TINGO MARIA SEGUN CONTRATO N· 22-2021-DEVIDA.</t>
  </si>
  <si>
    <t>OC N°100-2021</t>
  </si>
  <si>
    <t>20606469951 - AQUANOVA INGENIERIA Y PRODUCCION ACUICOLA SAC</t>
  </si>
  <si>
    <t>ADQUISICION DE CAJONES DE FERMENTACION MELLIZOS PARA LA OFICINA ZONAL IQUITOS</t>
  </si>
  <si>
    <t>OC N°107-2021</t>
  </si>
  <si>
    <t>10455401092 - CASANOVA RIVERA HERDER</t>
  </si>
  <si>
    <t>ADQUISICION DE FERTILIZANTE DE HIDROXIDO DE CALCIO PARA LA OFICINA ZONAL SAN JUAN DEL ORO</t>
  </si>
  <si>
    <t>OC N°125-2021</t>
  </si>
  <si>
    <t>10225118006 - ELIAS VALDEZ VILMA</t>
  </si>
  <si>
    <t xml:space="preserve">ADQUISICION DE FERTILIZANTE DOBLE POTASIO Y MAGNESIO PARA LA OFICINA ZONAL TINGO MARIA </t>
  </si>
  <si>
    <t>OC N°126-2021</t>
  </si>
  <si>
    <t>ADQUISICION FERTILIZANTE DE HIDROXIDO DE CALCIO PARA LA OFICINA ZONAL IQUITOS.</t>
  </si>
  <si>
    <t>OC N°127-2021</t>
  </si>
  <si>
    <t>20508677571 - MINERALES &amp; DERIVADOS SUDAMERICANA S.A.C.</t>
  </si>
  <si>
    <t>ADQUISICION DE GUANO DE LAS INSLAS PARA LAS OFICINAS ZONALES DE TIGO MARIA , LA MERCED, PUCALLPA Y SAN JUAN DEL ORO.</t>
  </si>
  <si>
    <t>OC N°128-2021</t>
  </si>
  <si>
    <t>20477936882 - PROGRAMA DE DESARROLLO PRODUCTIVO AGRARIO RURAL -AGRORURAL</t>
  </si>
  <si>
    <t>OC N°129-2021</t>
  </si>
  <si>
    <t>OC N°130-2021</t>
  </si>
  <si>
    <t>OC N°131-2021</t>
  </si>
  <si>
    <t>ADQUISICIÓN DE CALAMINA DE POLIPROPILENO (TRANSLUCIDO) PARA LA OFICINA ZONAL DE LA MERCED</t>
  </si>
  <si>
    <t>OC N°134-2021</t>
  </si>
  <si>
    <t>20600771338 - GRUPO ERCAN E.I.R.L.</t>
  </si>
  <si>
    <t>OC N°135-2021</t>
  </si>
  <si>
    <t>20601296544 - TECHNICAL IT SUPPORT &amp; SYSTEMS S.A.C.</t>
  </si>
  <si>
    <t>ADQUISICIÓN DE CALAMINA DE POLIPROPILENO (TRANSLUCIDO) PARA LAS OFICINA ZONAL DE PUCALLPA</t>
  </si>
  <si>
    <t>OC N°137-2021</t>
  </si>
  <si>
    <t>ADQUISICIÓN DE COMBUSTIBLE GASOHOL 98 PLUS PARA LA SEDE CENTRAL DE DEVIDA</t>
  </si>
  <si>
    <t>OC N°141-2021</t>
  </si>
  <si>
    <t>20131191040 - CORPORACION DE SERVICENTROS S.A.C</t>
  </si>
  <si>
    <t xml:space="preserve">ADQUISICION DE EQUIPOS MENORES PARA LINEA DE GRANOS Y PROCESAMIENTO DE CACAO PARA LAS ORGANIZACIONES DE PRODUCTORES DE AMBITO DE INTERVENCION ITEM 6 = OFICINA ZONAL TARAPOTO </t>
  </si>
  <si>
    <t>OC N°152-2021</t>
  </si>
  <si>
    <t>20603288727 - SINERGIA DEL SUR S.R.L.</t>
  </si>
  <si>
    <t>ADQUISICION DE EQUIPOS MENORES PARA LINEA DE GRANOS Y PROCESAMIENTO DE CACAO PARA LAS ORGANIZACIONES DE PRODUCTORES DE AMBITO DE INTERVENCION ITEM 8 OFICINA ZONAL QUILLABAMBA</t>
  </si>
  <si>
    <t>OC N°153-2021</t>
  </si>
  <si>
    <t>ADQUISICION DE EQUIPOS MENORES PARA LINEA DE GRANOS Y PROCESAMIENTO DE CACAO PARA LAS ORGANIZACIONES DE PRODUCTORES DE AMBITO DE INTERVENCION ITEM 2 Y 3 OFICINA ZONAL PUCALLPA</t>
  </si>
  <si>
    <t>OC N°155-2021</t>
  </si>
  <si>
    <t>ADQUISICION DE EQUIPOS MENORES PARA LINEA DE GRANOS Y PROCESAMIENTO DE CACAO PARA LAS ORGANIZACIONES DE PRODUCTORES DE AMBITO DE INTERVENCION ITEM 7 TARAPOTO</t>
  </si>
  <si>
    <t>OC N°156-2021</t>
  </si>
  <si>
    <t>SUMINISTRO E INSTALACION DE GRUPOS ELECTROGENOS DE DIVERSAS CAPACIDADES PARA LAS OFICINAS ZONALES DE DEVIDA. TEM 1, 2, 3, 4 Y 5</t>
  </si>
  <si>
    <t>OC N°157-2021</t>
  </si>
  <si>
    <t>20553231273 - KEYPOWER PERU SA</t>
  </si>
  <si>
    <t>ADQUISICION DE COMPOST ORGANICO PARA LA OFICINA ZONAL LA MERCED</t>
  </si>
  <si>
    <t>OC N°158-2021</t>
  </si>
  <si>
    <t>OC N°164-2021</t>
  </si>
  <si>
    <t>OC N°165-2021</t>
  </si>
  <si>
    <t>ADQUISICION DE ULEXITA PARA LAS OFICINAS ZONALES LA MERCED , PUCALLPA, TARAPOTO Y TINGO MARIA</t>
  </si>
  <si>
    <t>OC N°170-2021</t>
  </si>
  <si>
    <t>20602374603 - O&amp;D INNOVATION SUSTAINABLE E.I.R.L</t>
  </si>
  <si>
    <t>OC N°173-2021</t>
  </si>
  <si>
    <t>OC N°174-2021</t>
  </si>
  <si>
    <t>OC N°175-2021</t>
  </si>
  <si>
    <t>ADQUISICION DE FERTILIZANTE COMPUESTO GRANULADO PARA LAS OFICINAS ZONALES LA MERCED, PUCALLPA, TINGO MARIA Y TARAPOTO</t>
  </si>
  <si>
    <t>OC N°176-2021</t>
  </si>
  <si>
    <t>ADQUISICON DE INSECTICIA BIOLOGICO PARA LA OFICINA ZONAL TINGO MARIA</t>
  </si>
  <si>
    <t>OC N°177-2021</t>
  </si>
  <si>
    <t>ADQUISICION DE EQUIPOS MENORES PARA MODULOS DE TRANSFORMACION DE CAFE DE ORGANIZACIONES DE PRODUCTORES DE LOS AMBITOS DE INTERVENCION DE LAS OFICINAS ZONALES. ITEM 3</t>
  </si>
  <si>
    <t>OC N°179-2021</t>
  </si>
  <si>
    <t xml:space="preserve">ADQUISICION DEL FERTILIZANTE COMPUESTO GRANULADO (NPK 20-20-20) PARA LAS OFICINAS ZONALES LA MERCED, PUCALLPA, TINGO MARIA Y TARAPOTO,
</t>
  </si>
  <si>
    <t>OC N°180-2021</t>
  </si>
  <si>
    <t>20572197779 - AGROQUIMICOS S &amp; B SOCIEDAD DE RESPONSABILIDAD LIM</t>
  </si>
  <si>
    <t>ADQUISICION DE EQUIPOS MENORES PARA MODULOS DE TRANSFORMACION DE CAFE DE ORGANIZACIONES DE PRODUCTORES DE LOS AMBITOS DE INTERVENCION DE LAS OFICINAS ZONALES. ITEM 1, 2 Y 4.</t>
  </si>
  <si>
    <t>OC N°184-2021</t>
  </si>
  <si>
    <t>20485927914 - IND.  METALICA SARA S.R.L.</t>
  </si>
  <si>
    <t>OC N°185-2021</t>
  </si>
  <si>
    <t>OC N°186-2021</t>
  </si>
  <si>
    <t>ADQUISICION DE FUNGICIDA AZOXYSTROBIN + DIFENACONAZOLE PARA LA OFICINA ZONAL TINGO MARIA</t>
  </si>
  <si>
    <t>OC N°189-2021</t>
  </si>
  <si>
    <t>10239231051 - TURRIATE BONNET ABEL AURELIO</t>
  </si>
  <si>
    <t>OC N°191-2021</t>
  </si>
  <si>
    <t>ADQUISICION DE FERTILIZANTE DE SULFATO DE COBRE PENTAHIDRATADO - ITEM 3 - OZ TARAPOTO</t>
  </si>
  <si>
    <t>OC N°193-2021</t>
  </si>
  <si>
    <t>20601169518 - CIVA INDUSTRIAL SAC</t>
  </si>
  <si>
    <t>ADQUISICION DE FERTILIZANTE DE SULFATO DE COBRE PENTAHIDRATADO - ITEM 1 - OZ LA MERCED</t>
  </si>
  <si>
    <t>OC N°194-2021</t>
  </si>
  <si>
    <t>ADQUISICION DE FERTILIZANTE DE SULFATO DE COBRE PENTAHIDRATADO - ITEM 2 - OZ PUCALLPA</t>
  </si>
  <si>
    <t>OC N°196-2021</t>
  </si>
  <si>
    <t>OC N°197-2021</t>
  </si>
  <si>
    <t>20493903609 - AGRO IMPERIO PERU SAC</t>
  </si>
  <si>
    <t xml:space="preserve">CONTRATACION DE BIENES ADQUISICION DE FERTILIZANTE DE SULFATO DOBLE DE POTASIO Y MAGNESIO PARA LAS OFICINAS ZONALES LA MERCED Y PUCALLPA. </t>
  </si>
  <si>
    <t>OC N°198-2021</t>
  </si>
  <si>
    <t>ADQUISICION DE FUNGICIDA METALAXIL + MANCOZEB PARA LAS OFICINAS ZONALES DE TINGO MARIA, TARAPOTO Y PUCALLPA - ITEM 1, 2 Y 3.</t>
  </si>
  <si>
    <t>OC N°204-2021</t>
  </si>
  <si>
    <t>20100141583 - FARMEX .S.A.</t>
  </si>
  <si>
    <t>OC N°205-2021</t>
  </si>
  <si>
    <t>ADQUISICION DE FERTILIZANTE SULFATO DE POTASIO Y MAGNESIO PARA LAS OFICINAS ZONALES LA MERCED Y PUCALLPA</t>
  </si>
  <si>
    <t>OC N°206-2021</t>
  </si>
  <si>
    <t xml:space="preserve">CONTRATACION DE BIENES ADQUISICION DE FERTILIZANTE DE HIDROXIDO DE CALCIO PARA LAS OFICINAS ZONALES LA MERCED, PUCALLPA, TINGO MARIA Y TARAPOTO. </t>
  </si>
  <si>
    <t>OC N°215-2021</t>
  </si>
  <si>
    <t>10198923872 - CARRILLO DE QUISPE MARIA FLORA</t>
  </si>
  <si>
    <t xml:space="preserve">ADQUISICION DE FERTILIZANTE DE HIDROXIDO DE CALCIO PARA LAS OFICINAS ZONALES LA MERCED, PUCALLPA, TINGO MARIA Y TARAPOTO.
</t>
  </si>
  <si>
    <t>OC N°216-2021</t>
  </si>
  <si>
    <t>ADQUISICION DE MICA SOLAR PARA CAFE Y CACAO PARA LA OFICINA ZONAL TINGO MARIA.</t>
  </si>
  <si>
    <t>OC N°218-2021</t>
  </si>
  <si>
    <t>10425797510 - DUEÑAS HERRERA FLORO</t>
  </si>
  <si>
    <t>ADQUISICION DE FERTILIZANTE SULFATO DE POTASIO PARA LAS OFICINAS ZONALES LA MERCED Y TINGO MARIA - ITEM 1 - OFICINA ZONAL LA MERCED.</t>
  </si>
  <si>
    <t>OC N°219-2021</t>
  </si>
  <si>
    <t>20481454264 - K &amp; J INVERSIONES SAC</t>
  </si>
  <si>
    <t>ADQUISICION DE BIENES DE FERTILIZANTR DE HIDROXIDO DE CALCIO PARA LAS OFICINAS ZONALES LA MERCED, PUCALLPA, TINGO MARIA, Y TARAPOTO - ITEM 1 Y 4.</t>
  </si>
  <si>
    <t>OC N°222-2021</t>
  </si>
  <si>
    <t>ADQUISICION DE BIENES PARA MODULOS DE PRODUCCION DE ALIMENTO BALANCEADO E IMPLEMENTACION DE LABORATORIO DE REPRODUCCION DE PECES AMAZONICOS PARA LAS OFICINAS ZONLES - OZ TINGO MARIA</t>
  </si>
  <si>
    <t>OC N°223-2021</t>
  </si>
  <si>
    <t>20600696344 - LCD INGENIEROS EIRL</t>
  </si>
  <si>
    <t>ADQUISICION DE BIENES PARA MODULOS DE PRODUCCION DE ALIMENTO BALANCEADO E IMPLEMENTACION DE LABORATORIO DE REPRODUCCION DE PECES AMAZONICOS PARA LAS OFICINAS ZONLES - OZ TARAPOTO</t>
  </si>
  <si>
    <t>OC N°225-2021</t>
  </si>
  <si>
    <t>ADQUISICION DE FUNGICIDA FOSETIL ALUMINIO PARA LAS OFICINAS ZONALES SAN JUAN DEL ORO Y TINGO MARIA. ITEM 1 Y 2.</t>
  </si>
  <si>
    <t>OC N°226-2021</t>
  </si>
  <si>
    <t>OC N°227-2021</t>
  </si>
  <si>
    <t>ADQUISICION DE COMBUSTIBLE B5 S-50 PARA LA OFICINA ZONAL TINGO MARIA.</t>
  </si>
  <si>
    <t>OC N°230-2021</t>
  </si>
  <si>
    <t>OC N°232-2021</t>
  </si>
  <si>
    <t>ADQUISICION DE MICA SOLAR PARA CAFE Y CACAO PARA LA OFICINA ZONAL IQUITOS</t>
  </si>
  <si>
    <t>OC N°238-2021</t>
  </si>
  <si>
    <t>ADQUISICION DE TARIMA SECADOR DE CACAO PARA LA OFICINA ZONAL IQUITOS</t>
  </si>
  <si>
    <t>OC N°239-2021</t>
  </si>
  <si>
    <t>ADQUISICION DE CAJONES FERMENTADORES DE MELLIZOS PARA LA OFICINA ZONAL IQUITOS.</t>
  </si>
  <si>
    <t>OC N°240-2021</t>
  </si>
  <si>
    <t>20600171985 - MULTISERVICIOS EFRAMA EIRL</t>
  </si>
  <si>
    <t>ADQUISICION DE BIENES DE CRIANZA PRA LA IMPLEMENTACION DE MODULOS DE PRODUCCION APICOLA DE PRODUCTORES DE LOS DISTRITOS DE MONZON, LUYANDO, DAMASO, ALOMIA, CHINCHAO, CHOLON, RUPA RUPA - ITEMS 1,2,3,4,5,6 Y 7.</t>
  </si>
  <si>
    <t>OC N°242-2021</t>
  </si>
  <si>
    <t>OC N°243-2021</t>
  </si>
  <si>
    <t>OC N°244-2021</t>
  </si>
  <si>
    <t>OC N°245-2021</t>
  </si>
  <si>
    <t>OC N°247-2021</t>
  </si>
  <si>
    <t>OC N°248-2021</t>
  </si>
  <si>
    <t>OC N°250-2021</t>
  </si>
  <si>
    <t>ADQUISICION DE BIENES PARA MODULOS DE PRODUCCION DE ALIMENTO BALANCEADO E IMPLEMENTACION DE LABORATORIO DE REPRODUCCION DE PECES AMAZONICOS PARA LAS OFICINAS ZONLES - OZ LA MERCED</t>
  </si>
  <si>
    <t>OC N°251-2021</t>
  </si>
  <si>
    <t>ADQUISICION DE BIENES PARA MODULOS DE PRODUCCION DE ALIMENTO BALANCEADO E IMPLEMENTACION DE LABORATORIO DE REPRODUCCION DE PECES AMAZONICOS PARA LAS OFICINAS ZONLES - OZ PUCALLPA</t>
  </si>
  <si>
    <t>OC N°252-2021</t>
  </si>
  <si>
    <t>ADQUISICION DE PLANTONES FORESTALES (ESPECIES) PARA LA OFICINA ZONAL TINGO MARIA</t>
  </si>
  <si>
    <t>OC N°254-2021</t>
  </si>
  <si>
    <t>20573141092 - VECTOR AGRICULTURE E.I.R.L</t>
  </si>
  <si>
    <t>ADQUISICIÓN DE AZÚCAR RUBIA PARA LA ACTIVIDAD “ASISTENCIA TÉCNICA EN LA DIVERSIFICACIÓN PRODUCTIVA DE BIENES Y SERVICIOS ALTERNATIVOS SOSTENIBLES EN APICULTURA, ÁMBITO DE LA OFICINA ZONAL TINGO MARÍA”.</t>
  </si>
  <si>
    <t>OC N°263-2021</t>
  </si>
  <si>
    <t>10410709185 - CAQUI DIAZ GILMAN ALEX</t>
  </si>
  <si>
    <t>ADQUISICIÓN DE CALAMINAS DE ACERO GALVANIZADO PARA LA OFICINA ZONAL DE IQUITOS</t>
  </si>
  <si>
    <t>OC N°266-2021</t>
  </si>
  <si>
    <t>OC N°268-2021</t>
  </si>
  <si>
    <t>ADQUISICION DE ALIMENTO BALANCEADO PARA LA OFICINA ZONAL TINGO MARIA  ITEMS 1, 2 Y 3.</t>
  </si>
  <si>
    <t>OC N°269-2021</t>
  </si>
  <si>
    <t>ADQUISICION DE ALEVINO DE PECES AMAZONICOS PARA LA OFICINA ZONAL TINGO MARIA.</t>
  </si>
  <si>
    <t>OC N°271-2021</t>
  </si>
  <si>
    <t>10001160376 - SOTO VELA LUIS EMILIO</t>
  </si>
  <si>
    <t xml:space="preserve">ADQUISICION DE MOTOGUADAÑAS, MOTOPULVERIZADORAS Y PODADORAS DE ALTURA PARA LA OFICINA ZONAL TARAPOTO - ITEM 2 </t>
  </si>
  <si>
    <t>OC N°275-2021</t>
  </si>
  <si>
    <t>20557255860 - DILIVEN PROVEEDORES INDUSTRIALES GLOBAL EIRL</t>
  </si>
  <si>
    <t>OC N°276-2021</t>
  </si>
  <si>
    <t>ADQUISICION DE EQUIPOS MENORES PARA MODULOS DE TRANSFORMACION DE CACAO Y CAFE DE ORGANIZACION DE PRODUCTORES DEL AMBITO DE INTERVENCION DE LA OFICINA ZONAL TINGO MARIA.</t>
  </si>
  <si>
    <t>OC N°277-2021</t>
  </si>
  <si>
    <t>ADQUISICION DE EQUIPOS MENORES PARA MODULOS DE TRANSFORMACION DE CAFE DE ORGANIZACION DE PRODUCTORES DEL AMBITO DE INTERVENCION DE LA OFICINA ZONAL QUILLABAMBA</t>
  </si>
  <si>
    <t>OC N°280-2021</t>
  </si>
  <si>
    <t>ADQUISICIÓN DE EQUIPOS MENORES PARA LA LÍNEA DE GRANOS Y PROCESAMIENTO DE CACAO PARA ORGANIZACIONES DE PRODUCTORES DE LOS ÁMBITOS DE INTERVENCIÓN DE LAS OFICINAS ZONALES TINGO MARÍA, LA MERCED” – ÍTEM PAQUETE N° 01 Y 03 “LÍNEA DE PROCESAMIENTO DE CACAO-OZ TINGO MARIA” Y “LÍNEA DE PROCESAMIENTO DE CACAO-OZ LA MERCED</t>
  </si>
  <si>
    <t>OC N°292-2021</t>
  </si>
  <si>
    <t>10099794271 - MERINO FANOLA NICOMEDES</t>
  </si>
  <si>
    <t>OC N°293-2021</t>
  </si>
  <si>
    <t>FERTILIZANTE DE SULFATO DE COBRE PENTAHIDRATADO PARA LA OFICINA ZONAL TINGO MARÍA - ITEM 4</t>
  </si>
  <si>
    <t>OC N°313-2021</t>
  </si>
  <si>
    <t>OC N°315-2021</t>
  </si>
  <si>
    <t>OC N°316-2021</t>
  </si>
  <si>
    <t>ADQUISICION DE EQUIPOS MENORES PARA EL PROCESAMIENTO DE FRUTAS Y MODULOS DE TRANSFORMACION DE FRUTAS DE LAS ORGANIZACIONES DE PRODUCTORES PARA LA OFICINA ZONAL LA MERCED</t>
  </si>
  <si>
    <t>OC N°324-2021</t>
  </si>
  <si>
    <t>20600451562 - CORPORACION HALLIBUR SAC</t>
  </si>
  <si>
    <t xml:space="preserve">ADQUISICIÓN DE FERTILIZANTE COMPUESTO GRANULADO (N-P-K 20-20-20) PARA LAS OFICINAS ZONALES DE IQUITOS Y OFICINA ZONAL DE SAN JUAN DEL ORO” – ITEM 01: FERTILIZANTE COMPUESTO GRANULADO (N-P-K 20-20-20) PARA LA OFICINA ZONAL IQUITOS </t>
  </si>
  <si>
    <t>OC N°325-2021</t>
  </si>
  <si>
    <t>20482439161 - INVERSIONES SPALA PERU S.A.C.</t>
  </si>
  <si>
    <t>ADQUISICIÓN DE FERTILIZANTE COMPUESTO GRANULADO (N-P-K 20-20-20) PARA LAS OFICINAS ZONALES DE IQUITOS Y OFICINA ZONAL DE SAN JUAN DEL ORO” – ITEM 01: FERTILIZANTE COMPUESTO GRANULADO (N-P-K 20-20-20) PARA LA OFICINA ZONAL IQUITOS Y ITEM 02: FERTILIZANTE COMPUESTO GRANULADO (N-P-K 20-20-20) PARA LA OFICINA ZONAL SAN JUAN DEL ORO</t>
  </si>
  <si>
    <t>OC N°326-2021</t>
  </si>
  <si>
    <t>ADQUISICIÓN DE FERTILIZANTE FOSFATO DIAMÓNICO PARA LAS OFICINAS ZONALES DE LA MERCED, TARAPOTO Y TINGO MARÍA” – ITEM 01: ADQUISICIÓN DE FERTILIZANTE FOSFATO DIAMÓNICO PARA LA OFICINA ZONAL LA MERCED</t>
  </si>
  <si>
    <t>OC N°327-2021</t>
  </si>
  <si>
    <t>ADQUISICIÓN DE FERTILIZANTE FOSFATO DIAMÓNICO PARA LAS OFICINAS ZONALES DE LA MERCED, TARAPOTO Y TINGO MARÍA” – ITEM 02: ADQUISICIÓN DE FERTILIZANTE FOSFATO DIAMÓNICO PARA LA OFICINA ZONAL TINGO MARIA</t>
  </si>
  <si>
    <t>OC N°329-2021</t>
  </si>
  <si>
    <t>1 FERTILIZANTE ULEXITA</t>
  </si>
  <si>
    <t>OC 00009-221</t>
  </si>
  <si>
    <t>O&amp;D INNOVATION SUSTAINABLE EIRL
20602374603</t>
  </si>
  <si>
    <t>DEVENGADO</t>
  </si>
  <si>
    <t>2 FUNGICIDA (MANCOZEB + METALAXIL)</t>
  </si>
  <si>
    <t>OC 00018-21</t>
  </si>
  <si>
    <t>PERU PRODUCTOS AGRICOLAS SAC
20530897983</t>
  </si>
  <si>
    <t>3 MICA SOLAR (MANTA PLASTICA DE POLIETILENO)</t>
  </si>
  <si>
    <t>OC 00027-21</t>
  </si>
  <si>
    <t>4 MOTOGUADAÑAS</t>
  </si>
  <si>
    <t>OC 00054-21</t>
  </si>
  <si>
    <t>ADQUISICIÓN DE ABONO FOLIAR SUPER CONCENTRADO CON MACRO Y MICRONUTRIENTES.</t>
  </si>
  <si>
    <t>20601215846</t>
  </si>
  <si>
    <t>PAGADO</t>
  </si>
  <si>
    <t>ADQUISICIÓN DE FERTILIZANTES, OXICLORURO DE COBRE Y ADHERENTE DE USO AGROPECUARIO</t>
  </si>
  <si>
    <t>20573141092</t>
  </si>
  <si>
    <t>ADQUISICIÓN DE ADHERENTE AGRÍCOLA MEJORADOR DE PH, SURFACTANTE PENETRANTE.</t>
  </si>
  <si>
    <t>20605710345</t>
  </si>
  <si>
    <t>ADQUISICIÓN DE CARRETILLA DE METAL  TIPO BUGGY.</t>
  </si>
  <si>
    <t>20602755771</t>
  </si>
  <si>
    <t>ADQUISIICÓN DE HERRAMIENTAS - MACHETES TIPO SABLE Y AZADÓN CON MANGO DE MADERA.</t>
  </si>
  <si>
    <t>10469601663</t>
  </si>
  <si>
    <t>ADQUISICIÓN DE SULFATO DE COBRE PENTAHIDRATADO Y ULEXITA - FUENTE DE BORO.</t>
  </si>
  <si>
    <t>10014882737</t>
  </si>
  <si>
    <t>ADQUISICIÓN DE MOTOSIERRAS - EQUIPO AGRÍCOLA.</t>
  </si>
  <si>
    <t>20603490623</t>
  </si>
  <si>
    <t>ADQUISICIÓN DE MOTOPULVERIZADORAS CON MOTOR DE 2 TIEMPOS PARA LA OFICINA ZONAL SAN JUAN DEL ORO.</t>
  </si>
  <si>
    <t>20602374603</t>
  </si>
  <si>
    <t>ADQUISICIÓN DE MOTOGUADAÑAS CON MOTOR DE 2 TIEMPOS PARA LA OFICINA ZONAL SAN JUAN DEL ORO.</t>
  </si>
  <si>
    <t>ADQUISICIÓN DE MOTOHOYADORAS PARA LA OFICINA ZONAL SAN JUAN DEL ORO - PUNO.</t>
  </si>
  <si>
    <t>SERVICIO DE ALQUILER DE STAND DE EXHIBICIÓN Y DECORACIÓN DE 39 STAND DE ESTRUCTURA METÁLICA Y OTROS.</t>
  </si>
  <si>
    <t>SERVICIO</t>
  </si>
  <si>
    <t>20600759745</t>
  </si>
  <si>
    <t>SERVICIO DE  ACONDICIONAMIENTO, MANTENIMIENTO Y/O REPARACIÓN DEL ANEXO DEL PUESTO DE SALUD DEL CASERÍO EL CARMEN DEL DISTRITO DE SAN GABÁN - CARABAYA - PUNO.</t>
  </si>
  <si>
    <t>20448032915</t>
  </si>
  <si>
    <t>SERVICIO DE ACONDICIONAMIENTO DE INFRAESTRUCTURA DE PANIFICACIÓN PRODUCTORES DE PIÑA Y FRUTAS DE PUENTE ARICA - SAN GABÁN - PUNO.</t>
  </si>
  <si>
    <t>SERVICIO DE ACONDICIONAMIENTO DEL LOCAL PRODUCTORES ASOCIADOS FUNDO YANAMAYO DEL DISTRITO DE SAN JUAN DEL ORO – SANDIA – PUNO.</t>
  </si>
  <si>
    <t>20603644621</t>
  </si>
  <si>
    <t>SERVICIO DE ORGANIZACIÓN DE LA EXPO VIDA FESTIVAL DE PRODUCTOS ALTERNATIVOS PUNO 2021.</t>
  </si>
  <si>
    <t>10401979684</t>
  </si>
  <si>
    <t>SERVICIO DE ALQUILER DE STANDS DE EXHIBICIÓN Y DECORACIÓN PARA PROMOCIÓN DE PRODUCTOS EN EL EVENTO “EXPO VIDA 2021” (40 STANDS).</t>
  </si>
  <si>
    <t>10024053445</t>
  </si>
  <si>
    <t xml:space="preserve">1 ADQUISICIÓN DE MALLA RASCHEL </t>
  </si>
  <si>
    <t>COMPRA</t>
  </si>
  <si>
    <t>ASP  00581-2021DEVIDA</t>
  </si>
  <si>
    <t>20600630840 - NEGOCIACIONES Y SERVICIOS NISSI SOCIEDAD</t>
  </si>
  <si>
    <t>CONCLUIDO</t>
  </si>
  <si>
    <t>2 ADQUISICIÓN DE MATERIA ORGANICA COMPOSTADA</t>
  </si>
  <si>
    <t>ASP  01383-2021DEVIDA</t>
  </si>
  <si>
    <t>3 ADQUISICIÓN DE DESPULPADORA DE CAFÉ</t>
  </si>
  <si>
    <t>ASP  01405-2021DEVIDA</t>
  </si>
  <si>
    <t>10433759503 - CANDELA  TERRONES  ALVARO JESUS</t>
  </si>
  <si>
    <t>4 ADQUISICIÓN DE INSECTICIDA BIOLOGICO</t>
  </si>
  <si>
    <t>ASP  01440-2021DEVIDA</t>
  </si>
  <si>
    <t>5 ADQUISICIÓN DE INDUMENTARIA DE PROTECCIÓN PARA EL MANEJO APICOLA</t>
  </si>
  <si>
    <t>ASP  01780-2021DEVIDA</t>
  </si>
  <si>
    <t>20606773740 - KENSUR E.I.R.L. -</t>
  </si>
  <si>
    <t>6 ADQUISICIÓN DE MOTOGUADAÑA</t>
  </si>
  <si>
    <t>ASP  02813-2021DEVIDA</t>
  </si>
  <si>
    <t>10229963410 - ABAD VASQUEZ RICARDO</t>
  </si>
  <si>
    <t>7 ADQUISICIÓN DE MOTOPULVERIZADOR</t>
  </si>
  <si>
    <t>ASP  02814-2021DEVIDA</t>
  </si>
  <si>
    <t>20489398991 - DUO MACHINERY S.A.C.</t>
  </si>
  <si>
    <t>8 ADQUISICIÓN DE PODADURA DE ALTURA</t>
  </si>
  <si>
    <t>ASP  02822-2021DEVIDA</t>
  </si>
  <si>
    <t>9 ADQUISICIÓN DE BIOESTIMULANTE</t>
  </si>
  <si>
    <t>ASP  02823-2021DEVIDA</t>
  </si>
  <si>
    <t>20489662923 - AGRO FARMA E.I.R.L</t>
  </si>
  <si>
    <t>10 ADQUISICIÓN DE INSECTICIDA BIOLOGICO</t>
  </si>
  <si>
    <t>ASP  02827-2021DEVIDA</t>
  </si>
  <si>
    <t>11 ADQUISICIÓN DE ABONO FOLIAR LIQUIDO - CALCIO BORO</t>
  </si>
  <si>
    <t>ASP  02838-2021DEVIDA</t>
  </si>
  <si>
    <t>12 ADQUISICIÓN DE ADHERENTE COADYUVANTE</t>
  </si>
  <si>
    <t>ASP  02949-2021DEVIDA</t>
  </si>
  <si>
    <t>13 ADQUISICIÓN DE FERTILIZANTE FOLIAR NPK 20-20-20</t>
  </si>
  <si>
    <t>ASP  02950-2021DEVIDA</t>
  </si>
  <si>
    <t>14 ADQUISICIÓN DE BOMBA FUMIGADORA TIPO MOCHILA</t>
  </si>
  <si>
    <t>ASP  02980-2021DEVIDA</t>
  </si>
  <si>
    <t>15 ADQUISICIÓN DE TIJERA DE PODAR DE UNA MANO</t>
  </si>
  <si>
    <t>ASP  02981-2021DEVIDA</t>
  </si>
  <si>
    <t>16 SERVICIO DE LIMPIEZA Y MANTENIMIENTO DE LOCALES</t>
  </si>
  <si>
    <t>ASP  00755-2021DEVIDA</t>
  </si>
  <si>
    <t>20602090443 - SERVICIOS Y SEGURIDAD MACA SOCIEDAD COMERCIAL DE RESPONSABILIDAD LIMITADA</t>
  </si>
  <si>
    <t>Los pagos se realizaban mensualmente</t>
  </si>
  <si>
    <t>17 ALQUILER DE STAND DE EXHIBICION</t>
  </si>
  <si>
    <t>ASP  02307-2021DEVIDA</t>
  </si>
  <si>
    <t>20603803257 - H&amp;M GLOBAL INVERSIONES E.I.R.L.</t>
  </si>
  <si>
    <t>El servicio consta de un periodo de 05 días</t>
  </si>
  <si>
    <t>18 SERVICIO DE MANTENIMIENTO DE INFRAESTRUCTURAS EN GENERAL</t>
  </si>
  <si>
    <t>ASP  02620-2021DEVIDA</t>
  </si>
  <si>
    <t>20600926838 - CONSTRUCTORA PIPO EMPRESA INDIVIDUAL DE RESPONSABILIDAD LIMITADA</t>
  </si>
  <si>
    <t>El servicio consta de un periodo de 30 días</t>
  </si>
  <si>
    <t>19 SERVICIO DE MANTENIMIENTO DE INFRAESTRUCTURAS EN GENERAL</t>
  </si>
  <si>
    <t>ASP  02618-2021DEVIDA</t>
  </si>
  <si>
    <t>20529024283 - CONSULTORA Y CONSTRUCTORA C&amp;S E.I.R.L</t>
  </si>
  <si>
    <t>20 SERVICIO DE MANTENIMIENTO DE INFRAESTRUCTURAS EN GENERAL</t>
  </si>
  <si>
    <t>ASP  02626-2021DEVIDA</t>
  </si>
  <si>
    <t>21 SERVICIO DE MANTENIMIENTO DE INFRAESTRUCTURAS EN GENERAL</t>
  </si>
  <si>
    <t>ASP  02630-2021DEVIDA</t>
  </si>
  <si>
    <t>22 SERVICIO DE MANTENIMIENTO DE INFRAESTRUCTURAS EN GENERAL</t>
  </si>
  <si>
    <t>ASP  02632-2021DEVIDA</t>
  </si>
  <si>
    <t>23 SERVICIO DE MANTENIMIENTO DE INFRAESTRUCTURAS EN GENERAL</t>
  </si>
  <si>
    <t>ASP  02651-2021DEVIDA</t>
  </si>
  <si>
    <t>20573255349 - AMBIENTE SANO FUTURO MEJOR - AMSAFUM S.R.L.</t>
  </si>
  <si>
    <t>24 SERVICIO DE MANTENIMIENTO DE INFRAESTRUCTURAS EN GENERAL</t>
  </si>
  <si>
    <t>ASP  02673-2021DEVIDA</t>
  </si>
  <si>
    <t>20606647531 - INVERSIONES HATARIY SOCIEDAD ANONIMA CERRADA</t>
  </si>
  <si>
    <t>25 SERVICIO DE MANTENIMIENTO DE INFRAESTRUCTURAS EN GENERAL</t>
  </si>
  <si>
    <t>ASP  02676-2021DEVIDA</t>
  </si>
  <si>
    <t>20529132256 - CONSULTORIA E INGENIERIA AJ E.I.R.L.</t>
  </si>
  <si>
    <t>26 SERVICIO DE MANTENIMIENTO DE INFRAESTRUCTURAS EN GENERAL</t>
  </si>
  <si>
    <t>ASP  02679-2021DEVIDA</t>
  </si>
  <si>
    <t xml:space="preserve">1 SERVICIO DE MANTENIMIENTO DE 60 EQUIPOS DESPULPADORAS DE GRANOS DE CAFÉ </t>
  </si>
  <si>
    <t>ASP N° 00454-2021/DEVIDA</t>
  </si>
  <si>
    <t>CHURA SERRANO ABEL ALEJO - 10249952988</t>
  </si>
  <si>
    <t>2 REVISION EXTERNA DE FINCAS PARA CERTIFICACION ORGANICA DE LA COOPERATIVA AGRARIA CAFETALERA AGUILAYOC N° 084 Y COOPERATIVA AGRARIA CAFETALERA ALTO URUBAMBA N° 239</t>
  </si>
  <si>
    <t>ASP N° 01598-2021/DEVIDA</t>
  </si>
  <si>
    <t>IMO CONTROL LATINOAMERICA - PERU S.A.C. - 20508126183</t>
  </si>
  <si>
    <t>3 SERVICIO DE ALQUILER E IMPLEMENTACIÓN Y ACONDICIONAMIENTO DE 10 STAND PARA EL APOYO EN LA PARTICIPACIÓN DE DEVIDA EN LA V FERIA DE CAFÉS ESPECIALES – FICAFE QUILLABAMBA 2021</t>
  </si>
  <si>
    <t>ASP N° 02406-2021/DEVIDA</t>
  </si>
  <si>
    <t>STAFF DE NEGOCIOS S.A.C.- 20506945934</t>
  </si>
  <si>
    <t>4 ADQUISICION DE EQUIPO ESPRESSO DE 2 GRUPOS</t>
  </si>
  <si>
    <t>ASP N° 02422-2021/DEVIDA</t>
  </si>
  <si>
    <t>GALLEGOS SINCHI JUAN CARLOS - 10737393785</t>
  </si>
  <si>
    <t>5 ADQUISICION DE EQUIPOS PARA LABORATORIO DE CONTROL DE CALIDAD DE CAFÉ</t>
  </si>
  <si>
    <t>ASP N° 02583-2021/DEVIDA</t>
  </si>
  <si>
    <t>MAQUINARIAS PARA CAFE &amp; CACAO J.R. S.A.C. - 20573894511</t>
  </si>
  <si>
    <t>SE ADQUIRIO: PILADORA DE CAFÉ, MOLINO DE CAFÉ DE LABORATORIO Y TOSTADORA DE CAFÉ DE LABORATORIO</t>
  </si>
  <si>
    <t>6 SERVICIO DE ELABORACION, TRASLADO, ARMADO E INSTALACION DE MODULOS DE COSECHA DE CACAO</t>
  </si>
  <si>
    <t>ASP N° 02607-2021/DEVIDA</t>
  </si>
  <si>
    <t>QUINTANA SALAS EMMA GABRIELA - 10463379616</t>
  </si>
  <si>
    <t>7 SERVICIO DE ASISTENCIA TÉCNICA A LA ASOCIACIÓN DE TURISMO RURAL COMUNITARIO FLOR DE CAFÉ LUCMABAMBA, UBICADO EN EL DISTRITO DE SANTA TERESA, PROVINCIA DE LA CONVENCIÓN, REGIÓN CUSCO; PARA LA ACTIVIDAD “PROMOCION DE LA ASOCIATIVIDAD DE PRODUCTORES AGRICOLAS Y NO AGRICOLAS EN ZONAL DE INFLUENCIA COCALERA, EN EL AMBITO DE LA OZQ-DEVIDA</t>
  </si>
  <si>
    <t>ASP N° 02718-2021/DEVIDA</t>
  </si>
  <si>
    <t>LOPEZ  CARDENAS RUDY - 10282508236</t>
  </si>
  <si>
    <t>ADQUISICIÓN DE PLANTONES FRUTALES</t>
  </si>
  <si>
    <t>O/C. 85</t>
  </si>
  <si>
    <t>20601989248</t>
  </si>
  <si>
    <t>GENERADO</t>
  </si>
  <si>
    <t>ADQUISICION DE FUNGICIDA AZOXYSTROBIN MAS DIFENOCONAZOLE</t>
  </si>
  <si>
    <t>O/C. 136</t>
  </si>
  <si>
    <t>10427507438</t>
  </si>
  <si>
    <t xml:space="preserve">ADQUISICIÓN DE AZUFRE AGRICOLA </t>
  </si>
  <si>
    <t>O/C. 139</t>
  </si>
  <si>
    <t>10001858632</t>
  </si>
  <si>
    <t xml:space="preserve">ADQUISICIÓN DE MELAZA DE CAÑA </t>
  </si>
  <si>
    <t>O/C. 148</t>
  </si>
  <si>
    <t>ADQUISICIÓN DE CARPAS</t>
  </si>
  <si>
    <t>O/C. 151</t>
  </si>
  <si>
    <t>10447519530</t>
  </si>
  <si>
    <t>O/S 32</t>
  </si>
  <si>
    <t>20602391427</t>
  </si>
  <si>
    <t>SERVICIO DE DESARROLLO DE PIEZAS AUDIOVISUALES</t>
  </si>
  <si>
    <t>O/S 61</t>
  </si>
  <si>
    <t>10423533914</t>
  </si>
  <si>
    <t>SERVICIO DE ANÁLISIS DE SUELOS</t>
  </si>
  <si>
    <t>O/S 222</t>
  </si>
  <si>
    <t>10455401092</t>
  </si>
  <si>
    <t>CONTRATACIÓN DEL SERVICIO DE ANÁLISIS DE SUELOS, PARA LA OFICINA ZONAL PUCALLPA</t>
  </si>
  <si>
    <t xml:space="preserve"> SERVICIO DE ACONDICIONAMIENTO, MANTENIMIENTO Y REPARACIÓN DE LA INFRAESTRUCTURA DE LOCAL COMUNAL </t>
  </si>
  <si>
    <t>O/S 244</t>
  </si>
  <si>
    <t>10704675661</t>
  </si>
  <si>
    <t>O/S 245</t>
  </si>
  <si>
    <t>10412512354</t>
  </si>
  <si>
    <t>O/S 246</t>
  </si>
  <si>
    <t>10472727635</t>
  </si>
  <si>
    <t>O/S 247</t>
  </si>
  <si>
    <t>10721652713</t>
  </si>
  <si>
    <t>O/S 248</t>
  </si>
  <si>
    <t>20393688468</t>
  </si>
  <si>
    <t>O/S 249</t>
  </si>
  <si>
    <t>20604837091</t>
  </si>
  <si>
    <t>O/S 250</t>
  </si>
  <si>
    <t>20604219435</t>
  </si>
  <si>
    <t>O/S 251</t>
  </si>
  <si>
    <t>10766910438</t>
  </si>
  <si>
    <t>O/S 252</t>
  </si>
  <si>
    <t>20607900311</t>
  </si>
  <si>
    <t>O/S 253</t>
  </si>
  <si>
    <t>10211464602</t>
  </si>
  <si>
    <t>O/S 254</t>
  </si>
  <si>
    <t>20605506233</t>
  </si>
  <si>
    <t>O/S 255</t>
  </si>
  <si>
    <t>10167414503</t>
  </si>
  <si>
    <t>ADQUISICIÓN DE BOLSAS PARA VIVERO DE CACAO PARA LA ACTIVIDAD ASISTENCIA TECNICA EN LA  DIVERSIFICACION PORDUCTIVA DE BIENES Y SERVICIOS ALTERNATIVOS SOSTENIBLES EN LOS DISTRITOS DE CONSTITUCION Y PUERTO BERMUDEZ AMBITO DE LA OFICINA ZONAL DE LA MERCED SEDE CONSTITUCION.</t>
  </si>
  <si>
    <t xml:space="preserve"> 0012-2021</t>
  </si>
  <si>
    <t xml:space="preserve">20602374603 - O&amp;D INNOVATION SUSTAINABLE E.I.R.L  </t>
  </si>
  <si>
    <t>31 DE MAYO DEL 2021</t>
  </si>
  <si>
    <t>SERVICIO DE ACONDICIONAMIENTO DEL LOCAL DE PANADERIA DE LA ASOCIACIÓN DE MUJERES EMPRENDEDORAS “WARMI TSINANI” DEL DISTRITO DE RIO NEGRO – PROVINCIA DE SAPITO – DEPARTAMENTO DE JUNIN, EN EL MARCO DE LAS ACTIVIDADES DE ASOCIATIVIDAD EN EL ÁMBITO DE LA OFICINA ZONAL LA MERCED</t>
  </si>
  <si>
    <t xml:space="preserve"> 0026-2021</t>
  </si>
  <si>
    <t>10426205071 - JOAB ADIEL  BENDEZU GALINDEZ</t>
  </si>
  <si>
    <t>DEL 19 DE MAYO AL 15 DE JUNIO DEL 2021</t>
  </si>
  <si>
    <t>ADQUISICIÓN DE POLOS PROMOCIONALES PARA JVC Y JDC PARA LA ACTIVIDAD “DESARROLLO Y FORTALECIMIENTO DE CAPACIDADES EN GESTIÓN COMUNAL EN EL ÁMBITO DE LA OFICINA ZONAL LA MERCED – SEDE CONSTITUCIÓN</t>
  </si>
  <si>
    <t xml:space="preserve"> 0036-2021</t>
  </si>
  <si>
    <t xml:space="preserve">10205661391 - BUSTAMANTE HINOSTROZA PEERLESS ISELA  </t>
  </si>
  <si>
    <t>28 DE AGOSTO DEL 2021</t>
  </si>
  <si>
    <t>ADQUISICIÓN DE ADQUISICIÓN DE FERTILIZANTE SULFATO DE MANGANESO Y SULFATO DE ZINC PARA LA ACTIVIDAD “ASISTENCIA TÉCNICA EN LA DIVERSIFICACIÓN PRODUCTIVA DE BIENES Y SERVICIOS ALTERNATIVOS Y SOSTENIBLES EN LOS DISTRITOS DE CONSTITUCIÓN Y PUERTO BERMÚDEZ EN EL ÁMBITO DE LA OFICINA ZONAL LA MERCED - SEDE CONSTITUCIÓN”</t>
  </si>
  <si>
    <t xml:space="preserve"> 0037-2021</t>
  </si>
  <si>
    <t xml:space="preserve">20487297039 - PROYECTOS DE INNOVACION TECNOLOGICA Y SOSTENIBLE SOCIEDAD ANONIMA CERRADA-PROINTECSOS S.A.C  </t>
  </si>
  <si>
    <t>14 DE SETIEMBRE DEL 2021</t>
  </si>
  <si>
    <t>ADQUISICIÓN DE POSEADORA DE DOS MANOS PARA LA ACTIVIDAD “ASISTENCIA TÉCNICA EN LA DIVERSIFICACIÓN PRODUCTIVA DE BIENES Y SERVICIOS ALTERNATIVOS Y SOSTENIBLES EN LOS DISTRITOS DE CONSTITUCIÓN Y PUERTO BERMÚDEZ EN EL ÁMBITO DE LA OFICINA ZONAL LA MERCED - SEDE CONSTITUCIÓN”</t>
  </si>
  <si>
    <t xml:space="preserve"> 0047-2021</t>
  </si>
  <si>
    <t>10469200693 - WENDY GISSELA NOBLEJAS FLORIDO</t>
  </si>
  <si>
    <t>24 SETIEMBRE DEL 2021</t>
  </si>
  <si>
    <t>ADQUISICIÓN DE CUCHILLAS DE INJERTAR PARA LA ACTIVIDAD “ASISTENCIA TÉCNICA EN LA DIVERSIFICACIÓN PRODUCTIVA DE BIENES Y SERVICIOS ALTERNATIVOS Y SOSTENIBLES EN LOS DISTRITOS DE CONSTITUCIÓN Y PUERTO BERMÚDEZ EN EL ÁMBITO DE LA OFICINA ZONAL LA MERCED - SEDE  CONSTITUCIÓN”</t>
  </si>
  <si>
    <t xml:space="preserve"> 0048-2021</t>
  </si>
  <si>
    <t>10425797510 - FLORO DUEÑAS HERRERA</t>
  </si>
  <si>
    <t>21 DE SETIEMBRE  DEL 2021</t>
  </si>
  <si>
    <t>ADQUISICIÓN DE FUNGICIDA OXICLORURO DE COBRE PARA LA ACTIVIDAD “ASISTENCIA TÉCNICA EN LA DIVERSIFICACIÓN PRODUCTIVA DE BIENES Y SERVICIOS ALTERNATIVOS Y SOSTENIBLES, SANIDAD EN EL CULTIVO DE CACAO EN LOS DISTRITOS DE CONSTITUCIÓN Y PUERTO BERMÚDEZ EN EL ÁMBITO DE LA OFICINA ZONAL LA MERCED - SEDE CONSTITUCIÓN”</t>
  </si>
  <si>
    <t xml:space="preserve"> 0063-2021</t>
  </si>
  <si>
    <t>10 DE DICIEMBRE DEL 2021</t>
  </si>
  <si>
    <t>ADQUISICIÓN DE BIOESTIMULANTES PARA LA ACTIVIDAD “ASISTENCIA TÉCNICA EN LA DIVERSIFICACIÓN PRODUCTIVA DE BIENES Y SERVICIOS ALTERNATIVOS Y SOSTENIBLES - CACAO EN LOS DISTRITOS DE CONSTITUCIÓN Y PUERTO BERMÚDEZ EN EL ÁMBITO DE LA OFICINA ZONAL LA MERCED - SEDE CONSTITUCIÓN”</t>
  </si>
  <si>
    <t xml:space="preserve"> 0065-2021</t>
  </si>
  <si>
    <t xml:space="preserve">20556129356 - ORGANIC FERTILIZERS S.A.C.-ORGAFERT S.A.C.  </t>
  </si>
  <si>
    <t>13 DE DICIEMBRE DEL 2021</t>
  </si>
  <si>
    <t>ADQUISICIÓN DE SERRUCHOS DE PODAR, PARA LA ACTIVIDAD “ASISTENCIA TÉCNICA EN LA DIVERSIFICACIÓN PRODUCTIVA DE BIENES Y SERVICIOS ALTERNATIVOS Y SOSTENIBLES, SANIDAD EN EL CULTIVO DE CACAO EN LOS DISTRITOS DE CONSTITUCIÓN Y PUERTO BERMÚDEZ EN EL ÁMBITO DE LA OFICINA ZONAL LA MERCED - SEDE CONSTITUCIÓN”</t>
  </si>
  <si>
    <t xml:space="preserve"> 0062-2021</t>
  </si>
  <si>
    <t>03 DE DICIEMBRE DEL 2021</t>
  </si>
  <si>
    <t>SERVICIO DE ACONDICIONAMIENTO DEINFRAESTRUCTURA PRODUCTIVA</t>
  </si>
  <si>
    <t>ORDEN DE SERVICIO N°79-21</t>
  </si>
  <si>
    <t>18,632.79</t>
  </si>
  <si>
    <t>MEDINAVIERAJAVIER RUC:10445008881</t>
  </si>
  <si>
    <t>11 de noviembre al 10 de diciembre del 2021</t>
  </si>
  <si>
    <t>SULFATO DE ZINC HEPTAHIDRATADO</t>
  </si>
  <si>
    <t>ADJUDICACION SIN PROCESO</t>
  </si>
  <si>
    <t>ORDEN DE COMPRA N°33-2022</t>
  </si>
  <si>
    <t>9,603.36</t>
  </si>
  <si>
    <t>VIDAL LOPEZ CLARINA RUC N°10426276441</t>
  </si>
  <si>
    <t>---</t>
  </si>
  <si>
    <t>AZUFRE AGRICOLA</t>
  </si>
  <si>
    <t>ORDEN DE COMPRA N°32-2022</t>
  </si>
  <si>
    <t>14,802.75</t>
  </si>
  <si>
    <t>ORDEN DE COMPRA N°67-2022</t>
  </si>
  <si>
    <t>TIJERA TELESCOPICA DE PODAR</t>
  </si>
  <si>
    <t xml:space="preserve">ORDEN DE COMPRA N°23-2022 </t>
  </si>
  <si>
    <t>REPRESENTACIONES REPUESTOS DEL ORIENTE E.I.R.L. RUC N° 20489117224</t>
  </si>
  <si>
    <t>INSECTIDA BIOLOGICO BEAUVERIA BASSIANA</t>
  </si>
  <si>
    <t xml:space="preserve">ORDEN DE COMPRA N°35-2022 </t>
  </si>
  <si>
    <t>33,750.00</t>
  </si>
  <si>
    <t>PRODUCTOS BIOLOGICOS PARA LA AGRICULTURA EIRL-PBA EIRL RUC:20515364952</t>
  </si>
  <si>
    <t>ABONO FOLIAR LIQUIDO - POTASIO</t>
  </si>
  <si>
    <t xml:space="preserve">ORDEN DE COMPRA N°49-2022 </t>
  </si>
  <si>
    <t>34,827.00</t>
  </si>
  <si>
    <t xml:space="preserve">ORDEN DE COMPRA N°65-2022 </t>
  </si>
  <si>
    <t>ABONO FOLIAR LIQUIDO - CALCIO BORO</t>
  </si>
  <si>
    <t xml:space="preserve">ORDEN DE COMPRA N°51-2022 </t>
  </si>
  <si>
    <t xml:space="preserve">ORDEN DE COMPRA N°64-2022 </t>
  </si>
  <si>
    <t>ABONO FOLIAR SUPER CONCENTRADO CON MACRO Y MICRO NUTRIENTES</t>
  </si>
  <si>
    <t xml:space="preserve">ORDEN DE COMPRA N°52-2022 </t>
  </si>
  <si>
    <t>34,678.80</t>
  </si>
  <si>
    <t xml:space="preserve">ORDEN DE COMPRA N°69-2022 </t>
  </si>
  <si>
    <t>FERTILIZANTE LIQUIDO FOSFORO (P2O5), POTASIO (K2O) Y OTROS DE 1 LT</t>
  </si>
  <si>
    <t xml:space="preserve">ORDEN DE COMPRA N°68-2022 </t>
  </si>
  <si>
    <t>34,086.00</t>
  </si>
  <si>
    <t>ORDEN DE COMPRA N°39-2022</t>
  </si>
  <si>
    <t>ORDEN DE COMPRA N°38-2022</t>
  </si>
  <si>
    <t>TIJERA DE PODAR DE UNA MANO</t>
  </si>
  <si>
    <t>23,130.00</t>
  </si>
  <si>
    <t>ADQUISICION DE OVAS EMBRIONADAS DE TRUCHA PARA LA ACTIVIDAD, CAPACITACIÓN Y ASISTENCIA TÉCNICA DE LA CADENA DE VALOR DE PRODUCTOS ALTERNATIVOS SOSTENIBLES EN ACUICULTURA EN EL ÁMBITO DE LA OFICINA ZONAL SAN FRANCISCO UE006 DEVIDA VRAEM.</t>
  </si>
  <si>
    <t>AS-SM-1-2021-DEVIDA-UE006OEC-1</t>
  </si>
  <si>
    <t>20600765095 - PERUVIAN CORPORATION AQUA ALEVINES SOCIEDAD ANONIMA CERRADA</t>
  </si>
  <si>
    <t>ADQUISICION DE DOLOMITA PARA LA ACTIVIDAD CAPACITACION Y ASISTENCIA TECNICA DE LA CADENA DE VALOR DE PRODUCTOS ALTERNATIVOS SOSTENIBLES EN EL AMBITO DEL VRAEM CULTIVO CACAO OZ SAN FRANCISCO UE 006 DEVIDA VRAEM</t>
  </si>
  <si>
    <t>AS-SM-2-2021-DEVIDA-UE006/CS-2</t>
  </si>
  <si>
    <t>ADQUISICION DE SULFATO DE POTASIO, PARA LA ACTIVIDAD CAPACITACION Y ASISTENCIA TECNICA DE CADENA DE VALOR DE PRODUCTOS ALTERNATIVOS SOSTENIBLES EN EL AMBITO DEL VRAEM CULTIVO DE CAFE OZ SAN FRANCISCO UE 006 DEVIDA VRAEM</t>
  </si>
  <si>
    <t>AS-SM-3-2021-DEVIDA-UE06/OEC-1</t>
  </si>
  <si>
    <t>20490100289 - MAREM REPRESENTACIONES S.R.L.</t>
  </si>
  <si>
    <t>ADQUISICION DE FERTILIZANTE FOSFATADO GRANULADO ORGANICO PARA LA ACTIVIDAD CAPACITACION Y ASISTENCIA TECNICA DE LA CADENA DE VALOR DE PRODUCTOS ALTERNATIVOS SOSTENIBLES EN EL AMBITO DEL VRAEM CULTIVO CACAO OZ SAN FRANCISCO UE 006 DEVIDA VRAEM</t>
  </si>
  <si>
    <t>AS-SM-4-2021-DEVIDA-UE06/OEC-1</t>
  </si>
  <si>
    <t>ADQUISICION DE POST LARVAS DE PECES AMAZÓNICOS PARA LA ACTIVIDAD, CAPACITACIÓN Y ASISTENCIA TÉCNICA DE LA CADENA DE VALOR DE PRODUCTOS ALTERNATIVOS SOSTENIBLES EN ACUICULTURA EN EL ÁMBITO DE LA OFICINA ZONAL SAN FRANCISCO UE006 DEVIDA VRAEM.</t>
  </si>
  <si>
    <t>AS-SM-5-2021-DEVIDA-UE006/CS-1</t>
  </si>
  <si>
    <t>20568718454 - INVERSIONES Y NEGOCIACIONES SELVA EMPRESA INDIVIDUAL DE RESPOSABILIDAD LIMITADA</t>
  </si>
  <si>
    <t>ADQUISICION DE MALLA NYLON DE PESCADOR, PARA LA ACTIVIDAD CAPACITACION Y ASISTENCIA TECNICADE CADENA DE VALOR DE PRODUCTOS ALTERNATIVOS SOSTENIBLES EN EL AMBITODEL VRAEM -CULTIVO DE CACAO-OZ SAN FRANCISCO UE 006-DEVIDA-VRAEM</t>
  </si>
  <si>
    <t>AS-SM-6-2021-DEVIDA-UE06/OEC-1</t>
  </si>
  <si>
    <t>20542321441 - ENDOVER S.A.C.</t>
  </si>
  <si>
    <t>ADQUISICION BIENES DE CRIANZA APICOLA, PARA IMPLEMENTACION DE UNIDADES PRODUCTIVAS EN LOS DISTRITOS DE SANTA ROSA Y CHUNGUI, PARA LA ACTIVIDAD ¿CAPACITACION Y ASISTENCIA TECNICA DE LA CADENA DE VALOR DE PRODUCTOS ALTERNATIVOS SOSTENIBLES EN APICULTURA EN EL AMBITO DE LA OFICINA ZONAL SAN FRANCISCO.</t>
  </si>
  <si>
    <t>AS-SM-7-2021-DEVIDA-UE006/CS-2</t>
  </si>
  <si>
    <t>20557796607 - CORPORACION ANDINA BAVIL SOCIEDAD ANONIMA CERRADA - BAVIL S.A.C.</t>
  </si>
  <si>
    <t>CONTRATACION DEL SERVICIO DE ANALISIS DE SUELO E INTERPRETACION DE RESULTADOS, PARA LA ACTIVIDAD CAPACITACION Y ASISTENCIA TECNICA DE CADENA DE VALOR DE PRODUCTOS ALTERNATIVOS SOSTENIBLES EN EL AMBITO DEL VRAEM CULTIVO DE CACAO OZ SAN FRANCISCO UE 006 DEVIDA VRAEM</t>
  </si>
  <si>
    <t>AS-SM-8-2021-DEVIDA-UE06/OEC-1</t>
  </si>
  <si>
    <t>20602715451 - LASA TINGO MARIA E.I.R.L.</t>
  </si>
  <si>
    <t>ADQUISICION DE INSECTICIDA BIOLOGICO, PARA LA ACTIVIDAD CAPACITACION Y ASISTENCIA TECNICA DE LA CADENA DE VALOR DE PRODUCTOS ALTERNATIVOS SOSTENIBLES EN EL AMBITO DEL VRAEM - CULTIVO DE CAFÉ - OZ SAN FRANCISCO.</t>
  </si>
  <si>
    <t>AS-SM-9-2021-DEVIDA-UE06/OEC-1</t>
  </si>
  <si>
    <t>ADQUISICION DE NEMATICIDA ORGANICO PARA LA ACTIVIDAD "CAPACITACION Y ASISTENCIA TECNICA DE CADENA DE VALOR DE PRODUCTOS ALTERNATIVOS SOSTENIBLES EN EL AMBITO DEL WRAEM-CULTIVO DE CAFÉ -OZ SAN FRANCISCO.</t>
  </si>
  <si>
    <t>AS-SM-10-2021-DEVIDA-UE06/OEC-1</t>
  </si>
  <si>
    <t>ADQUISICION DE OXICLORURO DE COBRE PARA LA ACTIVIDAD "CAPACITACION Y ASISTENCIA TECNICA DE CADENA DE VALOR DE PRODUCTOS ALTERNATIVOS SOSTENIBLES EN EL AMBITO DEL WRAEM-CULTIVO DE CAFÉ -OZ SAN FRANCISCO.</t>
  </si>
  <si>
    <t>AS-SM-11-2021-DEVIDA-UE06/OEC-1</t>
  </si>
  <si>
    <t>20530897983 - PERU PRODUCTOS AGRICOLAS SAC</t>
  </si>
  <si>
    <t>ADQUISICION DE TIJERA DE PODAR DE DOS MANOS, PARA LA ACTIVIDAD CAPACITACION Y ASISTENCIA TECNICA DE LA CADENA DE VALOR DE PRODUCTOS ALTERNATIVOS SOSTENIBLES EN EL AMBITO DEL WRAEM - CULTIVO DE CACAO - OZ SAN FRANCISCO</t>
  </si>
  <si>
    <t>AS-SM-12-2021-DEVIDA-UE06/OEC-1</t>
  </si>
  <si>
    <t>SERVICIO DE TRANSPORTE DE 27,350 SACOS DE GUANO DE ISLAS PARA LAS ACTIVIDADES CAPACITACION Y ASISTENCIA TECNICA DE LA CADENA DE VALOR DE PRODUCTOS ALTERNATIVOS SOSTENIBLES EN EL AMBITO DEL VRAEM- CULTIVO DE CACAO Y CAFÉ  OZ SAN FRANCISCO UE 006 DEVIDA VRAEM</t>
  </si>
  <si>
    <t>AS-SM-13-2021-DEVIDA-UE006/CS-1</t>
  </si>
  <si>
    <t>20522392813 - AC INDUSTRIA METALMECANICA S.A.C.</t>
  </si>
  <si>
    <t>ADQUISICION DE ALIMENTO EXTRUIDO FLOTANTE PARA PECES AMAZÓNICOS, ETAPA DE INICIO PARA LA ACTIVIDAD, CAPACITACIÓN Y ASISTENCIA TÉCNICA DE LA CADENA DE VALOR DE PRODUCTOS ALTERNATIVOS SOSTENIBLES EN ACUICULTURA EN EL ÁMBITO DE LA OFICINA ZONAL SAN FRANCISCO UE006 DEVIDA VRAEM.</t>
  </si>
  <si>
    <t>AS-SM-14-2021-DEVIDA-UE06/OEC-1</t>
  </si>
  <si>
    <t>20506774862 - UNITED PRODUCTS SAC</t>
  </si>
  <si>
    <t>ADQUISICION DE MODULOS DE MICA SOLAR PARA LA ACTIVIDAD CAPACITACION Y ASISTENCIA TECNICA DE CADENA DE VALOR DE PRODUCTOS ALTERNATIVOS SOSTENIBLES EN EL AMBITO DEL VRAEM-CULTIVO DE CAFÉ-OZ SAN FRANCISCO.</t>
  </si>
  <si>
    <t>AS-SM-15-2021-DEVIDA-UE06/OEC-1</t>
  </si>
  <si>
    <t>ADQUISICION DE DESPULPADORA MECANICA DE CAFÉ PARA LA ACTIVIDAD CAPACITACION Y ASISTENCIA TECNICA DE LA CADENA DE VALOR DE PRODUCTOS ALTERNATIVOS SOSTENIBLES EN EL AMBITO DEL VRAEM-CULTIVO DE CAFÉ - OZ SAN FRANCISCO</t>
  </si>
  <si>
    <t>AS-SM-16-2021-DEVIDA-UE06/OEC-1</t>
  </si>
  <si>
    <t>10249490640 - ARANYA CHOQUE ALEJANDRINO</t>
  </si>
  <si>
    <t>ADQUISICION DE MOCHILA FUNIGADORA DE 20 LITROS, PARA LA ACTIVIDAD CAPACITACION Y ASISTENCIA TECNICA DE CADENA DE VALOR DE PRODUCTOS ALTERNATIVOS SOSTENIBLES EN EL AMBITO DEL VRAEM - CULTIVO DE CAFÉ -OZ SAN FRANCISCO.</t>
  </si>
  <si>
    <t>AS-SM-17-2021-DEVIDA-UE06/OEC-1</t>
  </si>
  <si>
    <t>20605123792 - AGROTEC SOLUCIONES AGRICOLAS S.A.C.</t>
  </si>
  <si>
    <t>ADQUISICION DE LADRILLO ´PARA LA ACTIVIDAD CAPACITACION Y ASISTENCIA TECNICA DE CADENA DE VALOR DE PRODUCTOS ALTERNATIVOS SOSTENIBLES EN EL AMBITO DEL VRAEM - CULTIVO DE CAFÉ -OZ SAN FRANCISCO</t>
  </si>
  <si>
    <t>AS-SM-18-2021-DEVIDA-UE06/OEC-1</t>
  </si>
  <si>
    <t>10432671611 - QUISPE OROSCO ERIKA</t>
  </si>
  <si>
    <t>ADQUISICION DE BIOFUNGICIDA BIOLOGICO (TRICHODERMA HARZIANUM, T VIRIDE Y/O T. ASPERELLUM), PARA LA ACTIVIDAD CAPACITACION Y ASISTENCIA TECNICA DE CADENA DE VALOR DE PRODUCTOS ALTERNATIVOS SOSTENIBLES EN EL AMBITO DEL VRAEM-CULTIVO DE CACAO-OZ SAN FRANCISCO</t>
  </si>
  <si>
    <t>AS-SM-19-2021-DEVIDA-UE06/OEC-1</t>
  </si>
  <si>
    <t>ADQUISICION DE FUNGICIDA BIOLOGICO, PARA LA ACTIVIDAD CAPACITACION Y ASISTENCIA TECNICA DE CADENA DE VALOR DE PRODUCTOS ALTERNATIVOS SOSTENIBLES EN EL AMBITO DEL VRAEM-CULTIVO DE CAFE-OZ SAN FRANCISCO</t>
  </si>
  <si>
    <t>AS-SM-20-2021-DEVIDA-UE06/OEC-2</t>
  </si>
  <si>
    <t>10282868984 - MENDOZA VEGA YANINA</t>
  </si>
  <si>
    <t>SERVICIO DE CONSTRUCCION DE CAJONES FERMENTADORES Y/O LAVADORES DE CAFÉ, PARA LA ACTIVIDAD CAPACITACION Y ASISTENCIA TECNICA DE LA CADENA DE VALOR DE PRODUCTOS ALTERNATIVOS SOSTENIBLES EN EL AMBITO DEL VRAEM-CULTIVO DE CAFÉ- OFICINA ZONAL SAN FRANCISCO</t>
  </si>
  <si>
    <t>AS-SM-21-2021-DEVIDA-UE06/OEC-1</t>
  </si>
  <si>
    <t>20574655651 - CORPORACIÓN CONSTRUC PERU S.R.L.</t>
  </si>
  <si>
    <t>ADQUISICION DE ALIMENTO EXTRUIDO FLOTANTE PARA PECES AMAZÓNICOS, ETAPA DE CRECIMIENTO PARA LA ACTIVIDAD, CAPACITACIÓN Y ASISTENCIA TÉCNICA DE LA CADENA DE VALOR DE PRODUCTOS ALTERNATIVOS SOSTENIBLES EN ACUICULTURA EN EL ÁMBITO DE LA OFICINA ZONAL SAN FRANCISCO UE006 DEVIDA VRAEM.</t>
  </si>
  <si>
    <t>AS-SM-22-2021-DEVIDA-UE06/OEC-1</t>
  </si>
  <si>
    <t>ADQUISICION DE ALIMENTO BALANCEADO PARA TRUCHA CRECIMIENTO I PARA LA ACTIVIDAD, CAPACITACIÓN Y ASISTENCIA TÉCNICA DE LA CADENA DE VALOR DE PRODUCTOS ALTERNATIVOS SOSTENIBLES EN ACUICULTURA EN EL ÁMBITO DE LA OFICINA ZONAL SAN FRANCISCO UE006 DEVIDA VRAEM.</t>
  </si>
  <si>
    <t>AS-SM-23-2021-DEVIDA-UE06/OEC-1</t>
  </si>
  <si>
    <t>ADQUISICION DE ALIMENTO BALANCEADO PARA TRUCHA CRECIMIENTO II PARA LA ACTIVIDAD, CAPACITACIÓN Y ASISTENCIA TÉCNICA DE LA CADENA DE VALOR DE PRODUCTOS ALTERNATIVOS SOSTENIBLES EN ACUICULTURA EN EL ÁMBITO DE LA OFICINA ZONAL SAN FRANCISCO UE006 DEVIDA VRAEM.</t>
  </si>
  <si>
    <t>AS-SM-24-2021-DEVIDA-UE06/OEC-1</t>
  </si>
  <si>
    <t>CONTRATACION DE SERVICIO DE ELABORACION, TRASLADO, ARMADO E INSTALACION DE CAJONES FERMENTADORES DE CACAO PARA LAS ORGANIZACIONES DE LAS CADENAS PRODUCTIVAS DE CACAO EN EL AMBITO DE INFLUENCIA DE LA UE006 DEVIDA VRAEM</t>
  </si>
  <si>
    <t>AS-SM-25-2021-DEVIDA-UE06/OEC-3</t>
  </si>
  <si>
    <t>20553872732 - GRUPO ASTRIDS SOCIEDAD ANONIMA</t>
  </si>
  <si>
    <t>CONTRATADO - RESOLUCION TOTAL</t>
  </si>
  <si>
    <t>RESOLUCION TOTAL DEL CONTRATO POR INCUMPLIMIENTO DE OBLIGACIONES CONTRACTUALES</t>
  </si>
  <si>
    <t>CONTRATACION DE SERVICIO DE ELABORACION, TRASLADO, ARMADO E INSTALACION DE MODULOS DE POST COSECHA DE CACAO PARA LAS ORGANIZACIONES DE LAS CADENAS PRODUCTIVAS DE CACAO EN EL AMBITO DE INFLUENCIA DE LA UNIDAD DE COORDINACION DE ANCHIHUAY</t>
  </si>
  <si>
    <t>AS-SM-26-2021-DEVIDA-UE06/OEC-1</t>
  </si>
  <si>
    <t>10427394188 - CURO YARANGA ALBERTO</t>
  </si>
  <si>
    <t>CONTRATACION DE UN SERVICIO PARA EL MANTENIMIENTO DEL LOCAL COMUNAL DEL CENTRO POBLADO REMOLINO, DISTRITO DE VIZCATAN DEL ENE, PROVINCIA DE SATIPO, DEPARTAMENTO DE JUNIN, EN EL PROCESO DE IMPLEMENTACION DE LA ACTIVIDAD DESARROLLO Y FORTALECIMIENTO DE CAPACIDADES EN GESTION COMUNAL EN EL AMBITO DE LA OFICINA ZONAL SAN FRANCISCO.</t>
  </si>
  <si>
    <t>AS-SM-27-2021-DEVIDA-UE06/OEC-1</t>
  </si>
  <si>
    <t>ADQUISICION DE RED CHINCHORRO CON MALLA 1/2 (30MX3M) PARA LA ACTIVIDAD, CAPACITACIÓN Y ASISTENCIA TÉCNICA DE LA CADENA DE VALOR DE PRODUCTOS ALTERNATIVOS SOSTENIBLES EN ACUICULTURA EN EL ÁMBITO DE LA OFICINA ZONAL SAN FRANCISCO UE006 DEVIDA VRAEM.</t>
  </si>
  <si>
    <t>AS-SM-28-2021-DEVIDA-UE06/OEC-1</t>
  </si>
  <si>
    <t>20448822304 - INTERNATIONAL LOGISTIC GROUP PERU S.A.C.</t>
  </si>
  <si>
    <t>ADQUISICION DE CEMENTO PORTLAND TIPO I PARA LA ACTIVIDAD " CAPACITACION Y ASISTENCIA TECNICA DE LA CADENA DE VALOR DE PRODUCTOS ALTERNATIVOS SOSTENIBLES EN EL AMBITO DEL VRAEM-CULTIVO DE CAFÉ -OZ SAN FRANCISCO", UE 006 DEVIDA-VRAEM</t>
  </si>
  <si>
    <t>AS-SM-29-2021-DEVIDA-UE06/OEC-1</t>
  </si>
  <si>
    <t>20494498104 - EMPRESA DE TRANSPORTES DE CARGA EN GENERAL Y SERVICIOS MULTIPLES FLORES S.A.C.</t>
  </si>
  <si>
    <t>ADQUISICION DE BIOINSECTICIDA BIOLOGICO (BAUBERIA, METARRIZOS Y LECANICINIUM (0.75KG./ HAC) (PRESENTACION DE 1/4 KG.)-INSECTICIDA), PARA LA ACTIVIDAD CAPACITACION Y ASISTENCIA TECNICA DE CADENA DE VALOR DE PRODUCTOS ALTERNATIVOS SOSTENIBLES EN EL AMBITO DEL VRAEM-CULTIVO DE CACAO-OZ SAN FRANCISCO</t>
  </si>
  <si>
    <t>AS-SM-30-2021-DEVIDA-UE06/OEC-1</t>
  </si>
  <si>
    <t>ADQUISICION DE SULFATO DE COBRE PENTAHIDRATADO, PARA LA ACTIVIDAD CAPACITACION Y ASISTENCIA TECNICA DE CADENA DE VALOR DE PRODUCTOS ALTERNATIVOS SOSTENIBLES EN EL AMBITO DEL VRAEM CULTIVO DE CACAO OZ SAN FRANCISCO UE 006 DEVIDA VRAEM</t>
  </si>
  <si>
    <t>AS-SM-31-2021-DEVIDA-UE06/OEC-1</t>
  </si>
  <si>
    <t>20604174989 - BIODEGRADABLE PERU S.A.C.</t>
  </si>
  <si>
    <t>ADQUISICION DE DOLOMITA PARA LA ACTIVIDAD CAPACITACION Y ASISTENCIA TECNICA DE LA CADENA DE VALOR DE PRODUCTOS ALTERNATIVOS SOSTENIBLES EN EL AMBITO DEL VRAEM CULTIVO CAFE OZ SAN FRANCISCO UE 006 DEVIDA VRAEM</t>
  </si>
  <si>
    <t>AS-SM-32-2021-DEVIDA-UE006/CS-1</t>
  </si>
  <si>
    <t>ADQUISICION DE EQUIPOS DE MEDICION PARA ORGANIZACIONES DE PRODUCTORES DEL AMBITO DE INFLUENCIA DE LA UE 006 DEVIDA VRAEM, EN EL MARCO DE LA EJECUCION DEL PLAN DE TRABAJO "EQUIPAMIENTO MENOR PARA LAS ORGANIZACIONES DE LAS CADENAS PRODUCTIVAS DE CACAO Y CAFÉ EN EL ÁMBITO DEL VRAEM ¿ OZ SAN FRANCISCO</t>
  </si>
  <si>
    <t>AS-SM-33-2021-DEVIDA-UE06/OEC-1</t>
  </si>
  <si>
    <t>20605223088 - SLN Y VARIOPINTO MEDIC S.A.C.</t>
  </si>
  <si>
    <t>ADQUISICIÓN DE FUNGICIDA AGRÍCOLA PARA LA ACTIVIDAD CAPACITACIÓN Y ASISTENCIA TÉCNICA DE LA CADENA DE VALOR DE PRODUCTOS ALTERNATIVOS SOSTENIBLES EN EL ÁMBITO DEL VRAEM CULTIVO DE CAFÉ OFICINA ZONAL SAN FRANCISCO</t>
  </si>
  <si>
    <t>AS-SM-34-2021-DEVIDA-UE06/OEC-1</t>
  </si>
  <si>
    <t>SERVICIOS DE ELABORACIÓN, TRASLADO, ARMADO E INSTALACIÓN DE MÓDULOS POST COSECHA DE CACAO PARA LAS ORGANIZACIONES DE LAS CADENAS PRODUCTIVAS DE CACAO EN EL ÁMBITO DE INFLUENCIA DE LA UNIDAD DE COORDINACIÓN SAN FRANCISCO (ZONA CENTRO)</t>
  </si>
  <si>
    <t>AS-SM-35-2021-DEVIDA-UE06/OEC-1</t>
  </si>
  <si>
    <t>10427264209 - QUISPE QUILCA EDY LUZ</t>
  </si>
  <si>
    <t>CONTRATACION DEL SERVICIO DE ELABORACIÓN, TRASLADO, ARMADO E INSTALACIÓN DE MÓDULOS POST COSECHA DE CACAO PARA LAS ORGANIZACIONES DE LAS CADENAS PRODUCTIVAS DE CACAO EN EL ÁMBITO DE INFLUENCIA DE LA UNIDAD DE COORDINACIÓN MAZAMARI (ZONA NORTE)</t>
  </si>
  <si>
    <t>AS-SM-36-2021-DEVIDA-UE06/OEC-2</t>
  </si>
  <si>
    <t>ADQUISICION DE BALANZAS PARA LA IMPLEMENTACION CON EQUIPAMIENTO MENOR Y BIENES DE ESTANDARIZACION A ORGANIZACIONES  DE LA CADENA PRODUCTIVA DE CACAO EN EL AMBITO DEL VRAEM - OFICINA ZONAL SAN FRANCISCO</t>
  </si>
  <si>
    <t>AS-SM-38-2021-DEVIDA-UE06/OEC-1</t>
  </si>
  <si>
    <t>20603185391 - INDICON PERU S.A.C.</t>
  </si>
  <si>
    <t>ADQUISICION DE GUILLOTINAS PARA CACAO CON FINES DE IMPLEMENTACION CON EQUIPAMIENTO MENOR Y BIENES DE ESTANDARIZACION A ORGANIZACIONES DE LA CADENA PRODUCTIVA DE CACAO EN EL AMBITO DEL VRAEM - OFICINA ZONAL SAN FRANCISCO</t>
  </si>
  <si>
    <t>AS-SM-39-2021-DEVIDA-UE06/OEC-1</t>
  </si>
  <si>
    <t>20603809018 - SID SARA GARCIA SOCIEDAD ANONIMA CERRADA</t>
  </si>
  <si>
    <t>ADQUISICION DE QUEBRADORAS DE MAZORCAS DE CACAO PARA LA IMPLEMENTACION CON EQUIPAMIENTO MENOR Y BIENES DE ESTANDARIZACION A ORGANIZACIONES DE LA CADENA PRODUCTIVA DE CACAO EN EL AMBITO DEL VRAEM - OFICINA ZONAL SAN FRANCISCO</t>
  </si>
  <si>
    <t>AS-SM-40-2021-DEVIDA-UE06/OEC-2</t>
  </si>
  <si>
    <t>20494483093 - INVERSIONES VRAE E.I.R.L.</t>
  </si>
  <si>
    <t>ADQUISICION DE DESPULPADORA MECANICA DE CAFÉ PARA LA ACTIVIDAD CAPACITACION Y ASISTENCIA TECNICA DE LA CADENA DE VALOR DE PRODUCTOS ALTERNATIVOS SOSTENIBLES EN EL AMBITO DEL VRAEM-CULTIVO DE CAFÉ - OZ SAN FRANCISCO.</t>
  </si>
  <si>
    <t>AS-SM-41-2021-DEVIDA-UE06/OEC-1</t>
  </si>
  <si>
    <t>ADQUISICION ALIMENTO EXTRUIDO FLOTANTE PARA PECES AMAZÓNICOS, ETAPA DE ENGORDE PARA LA ACTIVIDAD, CAPACITACIÓN Y ASISTENCIA TÉCNICA DE LA CADENA DE VALOR DE PRODUCTOS ALTERNATIVOS SOSTENIBLES EN ACUICULTURA EN EL ÁMBITO DE LA OFICINA ZONAL SAN FRANCISCO UE006 DEVIDA VRAEM</t>
  </si>
  <si>
    <t>AS-SM-42-2021-DEVIDA-UE006/CS-2</t>
  </si>
  <si>
    <t>CONTRATACION DE SERVICIO DE SEGURIDAD Y VIGILANCIA PARA LAS INSTALACIONES DE LA UNIDAD DE COORDINACION MAZAMARI DE LA OFICINA ZONAL SAN FRANCISCO UE006- DEVIDA- VRAEM</t>
  </si>
  <si>
    <t>AS-SM-44-2021-DEVIDA-UE06/OEC-1</t>
  </si>
  <si>
    <t>20602697062 - EMPRESA DE SEGURIDAD PRIVADA CALDERON &amp; VENTURA S.A.C.</t>
  </si>
  <si>
    <t>CONTRATADO - EN EJECUCION CONTRACTUAL</t>
  </si>
  <si>
    <t>SERVICIO DE SEGURIDAD Y VIGILANCIA PARA LA UNIDAD DE COORDINACION ANCHIHUAY - DEVIDA DE LA OFICINA ZONAL SAN FRANCISCO  UE006-VRAEM</t>
  </si>
  <si>
    <t>AS-SM-45-2021-DEVIDA-UE06/OEC-2</t>
  </si>
  <si>
    <t>20605987967 - CLEAN &amp; SECURITY MEPA S.A.C.</t>
  </si>
  <si>
    <t>CONTRATACION DEL SERVICIO DE LIMPIEZA PARA LAS INSTALACIONES DE LA OFICINA ZONAL SAN FRANCISCO UE006-DEVIDA-VRAEM</t>
  </si>
  <si>
    <t>AS-SM-47-2021-DEVIDA-UE06/OEC-1</t>
  </si>
  <si>
    <t>20515906607 - GRUPO CORPORATIVO AGS S.R.L.</t>
  </si>
  <si>
    <t>ADQUISICION DE EQUIPOS MENORES PARA MODULO DE PRODUCCION DE ALIMENTO EXTRUSADO PARA PECES PARA LA ORGANIZACIÓN DE PRODUCTORES DEL AMBITO DE INTERVENCION DE LA OFICINA ZONAL SAN FRANCISCO - UE 006</t>
  </si>
  <si>
    <t>AS-SM-48-2021-DEVIDA-UE006/CS-1</t>
  </si>
  <si>
    <t>CONVOCADO - EVALUACION DE OFERTAS</t>
  </si>
  <si>
    <t>A LA ESPERA DEL CAMBIO DE PREVISION PRESUPUESTAL POR LA CCP 2022</t>
  </si>
  <si>
    <t>ADQUISICION DE SULFATO DE POTASIO, PARA LA ACTIVIDAD CAPACITACION Y ASISTENCIA TECNICA DE CADENA DE VALOR DE PRODUCTOS ALTERNATIVOS SOSTENIBLES EN EL AMBITO DEL VRAEM CULTIVO DE CACAO OZ SAN FRANCISCO UE 006 DEVIDA VRAEM</t>
  </si>
  <si>
    <t>LP-SM-1-2021-DEVIDA-UE006/CS-1</t>
  </si>
  <si>
    <t>ADQUISICION DE FERTILIZANTE FOSFATADO GRANULADO ORGANICO PARA LA ACTIVIDAD CAPACITACION Y ASISTENCIA TECNICA DE LA CADENA DE VALOR DE PRODUCTOS ALTERNATIVOS SOSTENIBLES EN EL AMBITO DEL VRAEM CULTIVO CAFE OZ SAN FRANCISCO UE 006 DEVIDA VRAEM</t>
  </si>
  <si>
    <t>LP-SM-3-2021-DEVIDA-UE006/CS-1</t>
  </si>
  <si>
    <t>ADQUISICION DE COMPOST ORGANICO, PARA LA ACTIVIDAD CAPACITACION Y ASISTENCIA TECNICADE CADENA DE VALOR DE PRODUCTOS ALTERNATIVOS SOSTENIBLES EN EL AMBITODEL VRAEM -CULTIVO DE CACAO-OZ SAN FRANCISCO" UE 006-DEVIDA-VRAEM</t>
  </si>
  <si>
    <t>LP-SM-4-2021-DEVIDA-UE006/CS-1</t>
  </si>
  <si>
    <t>ADQUISICION DE ALIMENTO BALANCEADO PARA TRUCHA ENGORDE PARA LA ACTIVIDAD, CAPACITACIÓN Y ASISTENCIA TÉCNICA DE LA CADENA DE VALOR DE PRODUCTOS ALTERNATIVOS SOSTENIBLES EN ACUICULTURA EN EL ÁMBITO DE LA OFICINA ZONAL SAN FRANCISCO UE006 DEVIDA VRAEM.</t>
  </si>
  <si>
    <t>LP-SM-7-2021-DEVIDA-UE006/CS-1</t>
  </si>
  <si>
    <t>CONTRATACION DEL SERVICIO DE TRANSPORTE TERRESTRE Y FLUVIAL DE FERTILIZANTES A TODO COSTO, DE LOS ALMACENES DE LA OFICINA ZONAL DE SAN FRANCISCO Y DE LA UNIDAD DE COORDINACION DE MAZAMARI, PARA LA ACTIVIDAD CAPACITACION Y ASISTENCIA TECNICA DE CADENA DE VALOR DE PRODUCTOS ALTERNATIVOS SOSTENIBLES EN EL AMBITO DEL VRAEM-CULTIVO DE CAFE -OZ SAN FRANCISCO</t>
  </si>
  <si>
    <t>CP-SM-1-2021-DEVIDA-UE006/CS-1</t>
  </si>
  <si>
    <t xml:space="preserve">CONSORCIO PICHARI :
10452989544 - GAMARRA RAMOS FRANKLIN DAVID
20512524380 - TRANSCARGO PAUCAR'S S.R.L.
</t>
  </si>
  <si>
    <t>CONTRATACION DEL SERVICIO DE TRANSPORTE TERRESTRE Y FLUVIAL DE FERTILIZANTES A TODO COSTO, DE LOS ALMACENES DE LA OFICINA ZONAL DE SAN FRANCISCO Y DE LA UNIDAD DE COORDINACION DE MAZAMARI, PARA LA ACTIVIDAD CAPACITACION Y ASISTENCIA TECNICA DE CADENA DE VALOR DE PRODUCTOS ALTERNATIVOS SOSTENIBLES EN EL AMBITO DEL VRAEM-CULTIVO DE CACAO -OZ SAN FRANCIASCO</t>
  </si>
  <si>
    <t>CP-SM-2-2021-DEVIDA-UE006/CS-1</t>
  </si>
  <si>
    <t xml:space="preserve">CONSORCIO VRAEM :
10452989544 - GAMARRA RAMOS FRANKLIN DAVID
20512524380 - TRANSCARGO PAUCAR'S S.R.L.
</t>
  </si>
  <si>
    <t>ADQUISICION DE GUANO DE ISLAS PARA LAS ACTIVIDADES CAPACITACION Y ASISTENCIA TECNICA DE LA CADENA DE VALOR DE PRODUCTOS ALTERNATIVOS SOSTENIBLES EN EL AMBITO DEL VRAEM- CULTIVO DE CACAO Y CAFÉ  OZ SAN FRANCISCO UE 006 DEVIDA VRAEM</t>
  </si>
  <si>
    <t>DIRECTA-PROC-1-2021-DEVIDA-UE06/OEC-1</t>
  </si>
  <si>
    <t>20477936882 - PROGRAMA DE DESARROLLO PRODUCTIVO AGRARIO RURAL</t>
  </si>
  <si>
    <t>ADQUISICION DE SUMINISTRO DE COMBUSTIBLE ( DIESEL B5 - S50) PARA LOS VEHICULOS ASIGNADOS A LA OFICINA ZONAL SAN FRANCISCO EN EL MARCO DE LA IMPLEMENTACION DE LA UNIDAD EJECUTORA  UNIDAD DE GESTION DE APOYO AL DESARROLLO SOSTENIBLE DEL VRAEM.</t>
  </si>
  <si>
    <t>SIE-SIE-1-2021-DEVIDA-UE006OEC-2</t>
  </si>
  <si>
    <t>10282602402 - HERRERAS CONDEMAITA MAXIMILIANA</t>
  </si>
  <si>
    <t>ADQUISICION DE ULEXITA, PARA LA ACTIVIDAD ¿CAPACITACION Y ASISTENCIA TECNICA DE LA CADENA DE VALOR DE PRODUCTOS ALTERNATIVOS SOSTENIBLES EN EL AMBITO DEL VRAEM ¿ CULTIVO DE CACAO DE LA OZSFCO.</t>
  </si>
  <si>
    <t>SIE-SIE-2-2021-DEVIDA-UE06/OEC-1</t>
  </si>
  <si>
    <t>ADQUISICION DE NUCLEO NUTRICIONAL HUMICO HORMONAL O BIOTICO LIQUIDO ESTABILIZADO, PARA LA ACTIVIDAD "CAPACITACIÓN Y ASISTENCIA TÉCNICA DE CADENA DE VALOR DE PRODUCTOS ALTERNATIVOS SOSTENIBLES EN EL ÁMBITO DEL VRAEM, CULTIVO DE CACAO - OZ SAN FRANCISCO" UE006 DEVIDA VRAEM.</t>
  </si>
  <si>
    <t>COMPARACION DE PRECIO</t>
  </si>
  <si>
    <t>COMPRE-SM-1-2021-DEVIDA-UE06/OEC-1</t>
  </si>
  <si>
    <t>ADQUISICIÓN DE EM. 1 (MICROORGANISMOS EFICACES), PARA LA ACTIVIDAD ¿CAPACITACIÓN Y ASISTENCIA TÉCNICA DE LA CADENA DE VALOR DE PRODUCTOS ALTERNATIVOS SOSTENIBLES EN EL CULTIVO DE CAFÉ EN EL ÁMBITO DE LA OFICINA ZONAL SAN FRANCISCO¿, DE LA UE 006 DEVIDA-VRAEM.</t>
  </si>
  <si>
    <t>COMPRE-SM-2-2021-DEVIDA-UE06/OEC-1</t>
  </si>
  <si>
    <t>ADQUISICION DE CAL APAGADA PARA USO ACUICOLA DE LA ACTIVIDAD CAPACITACION Y ASISTENCIA TECNICA DE LA CADENA DE VALOR DE PRODUCTOS ALTERNATIVOS SOSTENIBLES EN ACUICULTURA EN EL AMBITO DE LA OFICINA ZONAL SAN FRANCISCO</t>
  </si>
  <si>
    <t>COMPRE-SM-3-2021-DEVIDA-UE06/OEC-1</t>
  </si>
  <si>
    <t>ADQUISICION DE COSEDORA DE SACOS CON FINES DE IMPLEMENTACION CON EQUIPAMIENTO MENOR Y BIENES DE ESTANDARIZACION A ORGANIZACIONES DE LA CADENA PRODUCTIVA DE CACAO EN EL AMBITO DEL VRAEM - OZ SAN FRANCISCO.</t>
  </si>
  <si>
    <t>COMPRE-SM-4-2021-DEVIDA-UE06/OEC-1</t>
  </si>
  <si>
    <t>10776611242 - HUAMAN AGUILAR YOEL</t>
  </si>
  <si>
    <t>ADQUISICION DE  PETROLEO DIESEL B5</t>
  </si>
  <si>
    <t>INVERSIONES OREPAL S.A.C. - 20601898871</t>
  </si>
  <si>
    <t>ADQUISICION DE  CALAMINA DE POLIPROPILENO 1 MM X 84 CM X 3.60 M</t>
  </si>
  <si>
    <t>INGENIERIA CULTURA Y ECOLOGIA PERU S.A.C. - 20542394324</t>
  </si>
  <si>
    <t>ADQUISICION DE  CAMISETA DE ALGODÓN MANGA CORTA CUELLO CAMISERO</t>
  </si>
  <si>
    <t>KENSUR EMPRESA INDIVIDUAL DE RESPONSABILIDAD LIMITADA - 20606773740</t>
  </si>
  <si>
    <t>ADQUISICION DE  FERTILIZANTE SULFATO DE MANGANESO MONOHIDRATADO 99% POLVO</t>
  </si>
  <si>
    <t>MENDOZA  VEGA  YANINA - 10282868984</t>
  </si>
  <si>
    <t>ADQUISICION DE  SULFATO DE ZINC HEPTAHIDRATADO</t>
  </si>
  <si>
    <t xml:space="preserve">ADQUISICION DE  BOLSA DE POLIETILENO 2 µM X 6 IN X 12 IN APROX. </t>
  </si>
  <si>
    <t>POLYFLEX GROUP S.A.C. - 20539765061</t>
  </si>
  <si>
    <t xml:space="preserve">ADQUISICION DE  MICA TRANSPARENTE 4 MM X 1.20 M X 1.80 M </t>
  </si>
  <si>
    <t>MENDOZA  VEGA  SONIA - 10447797297</t>
  </si>
  <si>
    <t>ADQUISICION DE  MALLA RASCHEL AL 65% 4.2 M X 100 M COLOR VERDE</t>
  </si>
  <si>
    <t>ADQUISICION DE  ALIMENTADOR INTERNO DE PLASTICO PARA COLMENA X3.25 KG</t>
  </si>
  <si>
    <t>ECOPRIDE PERU S.R.L. - 20604651698</t>
  </si>
  <si>
    <t>ADQUISICION DE  ALIMENTO BALANCEADO PARA TRUCHA PRE - INICIO II</t>
  </si>
  <si>
    <t>ADQUISICION DE  POLO DE ALGODON MANGA LARGA CUELLO CAMISERO VERDE</t>
  </si>
  <si>
    <t>HUAMAN  AGUILAR  YOEL - 10776611242</t>
  </si>
  <si>
    <t>ADQUISICION DE  POLO PROMOCIONAL</t>
  </si>
  <si>
    <t>VINILO PUBLICIDAD S.A.C. - 20602519709</t>
  </si>
  <si>
    <t xml:space="preserve">ADQUISICION DE  ABONO FOLIAR (NITROGENO, FÓSFORO Y POTASIO) 6-3-5- CARBOHIDRATOS+AMINOACIDOS+CALCIO </t>
  </si>
  <si>
    <t>CONSULTORES Y CONTRATISTAS GRUPO MENDOZA E.I.R.L. - 20452316073</t>
  </si>
  <si>
    <t xml:space="preserve">ADQUISICION DE  ADQUISICIÓN DE POLOS, GORRO Y MOCHILA PARA </t>
  </si>
  <si>
    <t>ADQUISICIÓN DE 19 KIT (BOCINA - DIFUSOR DE AUDIO, CONSOLA PARA CONTROL DE AUDIO, MICROFONO ALAMBRICO) PARA RADIO BOCINA, CONSOLA MEZCLADOR AMPLIFICADOR Y MICROFONO.</t>
  </si>
  <si>
    <t>PIÑARREAL BENAVIDES NAIDA LUZ - 10424711883</t>
  </si>
  <si>
    <t>ADQUISICION DE  ADQUISICIÓN DE VESTUARIO</t>
  </si>
  <si>
    <t>BRAND INVERSIONES S.A.C. - 20605632468</t>
  </si>
  <si>
    <t>ADQUISICION DE  TIJERA DE ALTURA PARA PODAR DE 40 MM</t>
  </si>
  <si>
    <t xml:space="preserve">ADQUISICION DE  ADHERENTE PARA USO AGROPECUARIO </t>
  </si>
  <si>
    <t>ADQUISICION DE  MELAZA</t>
  </si>
  <si>
    <t>ADQUISICION DE  ALIMENTO BALANCEADO PARA TRUCHA INICIO II</t>
  </si>
  <si>
    <t>NUTRIMENTOS JANA S.A.C. - 20494647622</t>
  </si>
  <si>
    <t xml:space="preserve">ADQUISICION DE  TIJERA PARA PODAR DE UNA MANO DE 9 IN </t>
  </si>
  <si>
    <t>QUISPE  OROSCO  ERIKA - 10432671611</t>
  </si>
  <si>
    <t>ADQUISICION DE  TIJERA PARA PODAR DE UNA MANO</t>
  </si>
  <si>
    <t>ADQUISICION DE BIDON DE PLASTICO X 80 L</t>
  </si>
  <si>
    <t>ADQUISICION DE  SULFATO DE COBRE</t>
  </si>
  <si>
    <t>GOMEZ  GUTIERREZ  HIPOLITO - 10445690479</t>
  </si>
  <si>
    <t>ADQUISICION DE  ABONO FOLIAR O BIOESTIMULANTE 20-20-20</t>
  </si>
  <si>
    <t>ADQUISICION DE  FERTILIZANTE CON MICRONUTRIENTE.</t>
  </si>
  <si>
    <t>ADQUISICION DE  MOLDES PARA CHOCOLATE</t>
  </si>
  <si>
    <t>SERVICIOS PLASTICOS TECNICOS DE EXPORTACION SOCIEDAD ANONIMA CERRADA - SERPLASTEX S.A.C. -20518633211</t>
  </si>
  <si>
    <t>ADQUISICION DE  MOCHILA DE LONA IMPERMEABLE</t>
  </si>
  <si>
    <t>VINILO PUBLICIDAD S.A.C. -20602519709</t>
  </si>
  <si>
    <t>ADQUISICION DE  CALAMINA GALVANIZADA 0.22 MM X 80 CM X 3.60 M</t>
  </si>
  <si>
    <t>BRAVO RUIZ YOVANA PILAR - 10774865123</t>
  </si>
  <si>
    <t>ADQUISICION DE  MALLA PLASTICA DIAMANTE</t>
  </si>
  <si>
    <t>ADQUISICION DE  EQUIPOS DE MEDICIÓN</t>
  </si>
  <si>
    <t>ADQUISICION DE  CENTRIFUGA</t>
  </si>
  <si>
    <t xml:space="preserve"> ADQUISICION DE  PARIHUELA DE MADERA</t>
  </si>
  <si>
    <t>CONGA  AYALA  SHEIBER MARINO - 10465494862</t>
  </si>
  <si>
    <t>ADQUISICION DE  CALAMINA DE POLIPROPILENO DE 3MM X 3.6M X 0.8-0.84M TRANSPARENTE</t>
  </si>
  <si>
    <t>CHAMBI ESENARRO LEONARDA FLORA - 10094506889</t>
  </si>
  <si>
    <t>ADQUISICION DE  MOTOPULVERIZADOR</t>
  </si>
  <si>
    <t>ADQUISICION DE  AZUFRE POLVO MOJABLE</t>
  </si>
  <si>
    <t>ADQUISICION DE  SUERO ANTIOFIDICO</t>
  </si>
  <si>
    <t>SHALOM INVERSIONES S.A.C. - 20366164741</t>
  </si>
  <si>
    <t>ADQUISICION DE  SEMILLAS FORRESTALES</t>
  </si>
  <si>
    <t>ADQUISICION DE  BIDORES DE 80 Y 200 LITROS</t>
  </si>
  <si>
    <t>ZAMORA  ESPINOZA  LIZ DEYSI - 10471691378</t>
  </si>
  <si>
    <t>ADQUISICION DE  ESTANTE DE ANGULO RANURADO DE METAL 30 CM X 90 CM X 2.40 M CON 5 PANELES</t>
  </si>
  <si>
    <t>TUTAYA GARMA ISABEL JUANA - 10419655207</t>
  </si>
  <si>
    <t>ADQUISICION DE  PANEL SOLAR</t>
  </si>
  <si>
    <t>ADQUISICION DE  PEZ PACO - PIARACTUS BRACHYPOMUS</t>
  </si>
  <si>
    <t>INVERSIONES Y NEGOCIACIONES SELVA E. I. R.L. - 20568718454</t>
  </si>
  <si>
    <t>ADQUISICION DE  HONGO ENTOMOPATOGENO</t>
  </si>
  <si>
    <t>VEGA GUTIERREZ EFRAIN - 10423345867</t>
  </si>
  <si>
    <t>EULOGIO CASTILLO MIGUEL ANGEL - 10765998005</t>
  </si>
  <si>
    <t>ADQUISICION DE  ABONO FOLIAR LIQUIDO - CALCIO BORO</t>
  </si>
  <si>
    <t>ADQUISICION DE  COLMENA DE MADERA TIPO LANGSTROTH DE 10 CUADROS</t>
  </si>
  <si>
    <t>CORPORACION ANDINA BAVIL SOCIEDAD ANONIMA CERRADA - 20557796607</t>
  </si>
  <si>
    <t>ADQUISICION DE  FRASCO DE VIDRIO</t>
  </si>
  <si>
    <t>CINSA E.I.R.L . - 20494720729</t>
  </si>
  <si>
    <t>ADQUISICION DE  RED CAL PARA PECES Y CAJA SANITARIA</t>
  </si>
  <si>
    <t>ADQUISICION DE  CARPAS</t>
  </si>
  <si>
    <t>SOTO  GAMBOA  ROGER - 10805651933</t>
  </si>
  <si>
    <t>ADQUISICION DE  ESTAMPADORA DE RODILLO PARA CERA DE ABEJAS</t>
  </si>
  <si>
    <t>ADQUISICION DE  MAQUINA EXPRESERA DE CAFÉ AUTOMÁTICA CON MOLINO DE CAFÉ ELÉCTRICO</t>
  </si>
  <si>
    <t>SABA EQUIPAMIENTOS S.A.C. - 20525030432</t>
  </si>
  <si>
    <t>INSTRUMENTOS Y SISTEMAS.E.I.R.L - 20527033790</t>
  </si>
  <si>
    <t xml:space="preserve">ADQUISICION DE  BALANZAS </t>
  </si>
  <si>
    <t>INDICON PERÚ S.A.C. - 20603185391</t>
  </si>
  <si>
    <t xml:space="preserve">ADQUISICION DE  FUNGICIDA </t>
  </si>
  <si>
    <t xml:space="preserve">ADQUISICION DE  BALANZA DIGITAL </t>
  </si>
  <si>
    <t xml:space="preserve">ICAPERU S.R.L. - 20601819563 </t>
  </si>
  <si>
    <t xml:space="preserve">CULMINADO </t>
  </si>
  <si>
    <t>ICAPERU S.R.L. -  20601819563</t>
  </si>
  <si>
    <t>ALQUILER DE INMUEBLES</t>
  </si>
  <si>
    <t xml:space="preserve">VARGAS SOSA ANA MARIA -10199096732 </t>
  </si>
  <si>
    <t>10451951578 - CURO  SULLCA  YOVANA</t>
  </si>
  <si>
    <t>10286843455 - SANDOVAL  TORRES  ANTONIO</t>
  </si>
  <si>
    <t>10287165884 - INFANZON  MEDINA  FELIPE ILIADES</t>
  </si>
  <si>
    <t>31/09/2021</t>
  </si>
  <si>
    <t>20602781659 - GRUPO DILCORPS SERVICIOS INTEGRALES DE LIMPIEZA S.A.C.</t>
  </si>
  <si>
    <t>10098092752 - NAVARRO FIGUEROA AQUILINA</t>
  </si>
  <si>
    <t>10282618520 - MIRANDA  SULCA  DELIA FRINE</t>
  </si>
  <si>
    <t>10209705490 - ANDAMAYO  SULLUCHUCO  LIDIA ISABEL</t>
  </si>
  <si>
    <t>10199096732 - VARGAS SOSA ANA MARIA</t>
  </si>
  <si>
    <t>20601406358 - SERVICIOS GENERALES ALL MASTER S.R.L. - SEGALMAS S.R.L.</t>
  </si>
  <si>
    <t>20574653283 - E&amp;S MOVILES CENTRAL E.I.R.L.</t>
  </si>
  <si>
    <t>INSTALACION DE PUNTOS DE RED</t>
  </si>
  <si>
    <t>SERVICIO DE MANTENIMIENTO DE INFRAESTRUCTURAS EN GENERAL</t>
  </si>
  <si>
    <t>10455410440 - GARATE  CHUMBE  YAN KARLO</t>
  </si>
  <si>
    <t>10075255794 - PANDO GALVAN   HAYDEE GUADALUPE</t>
  </si>
  <si>
    <t>TOMA DE INVENTARIO DE BIENES PATRIMONIALES Y EXISTENCIAS DE ALMACEN</t>
  </si>
  <si>
    <t>20601625262 - GAMI Y ASOCIADOS S.A.C.</t>
  </si>
  <si>
    <t>10428952231 - QUISPE  CCARHUAS  NESTOR</t>
  </si>
  <si>
    <t>ACONDICIONAMIENTO Y REMODELACION DE INSTALACIONES EN GENERAL</t>
  </si>
  <si>
    <t>10409325055 - MOLINA  OBREGON  JUAN EDUARDO</t>
  </si>
  <si>
    <t>10442266536 - BACA LOAYZA AMELIA ISABEL</t>
  </si>
  <si>
    <t>ATENCIONES MEDICAS ESPECIALIZADAS</t>
  </si>
  <si>
    <t>20542473461 - CENTRO DE SALUD ESPECIALIZADO VIRGEN DEL CARMEN - HUANUCO S.C.R.L.</t>
  </si>
  <si>
    <t>ANALISIS DE CADMIO EN ALMENDROS</t>
  </si>
  <si>
    <t>20607141828 - HAMARU INGENIEROS SOLUCIONES TOTALES E.I.R.L.</t>
  </si>
  <si>
    <t>10434248961 - VALENCIA BACA VANESSA</t>
  </si>
  <si>
    <t>10422844495 - CASTRO CRUZ WILBER</t>
  </si>
  <si>
    <t>SERVICIO DE ACONDICIONAMIENTO DE AMBIENTES</t>
  </si>
  <si>
    <t>20601563666 - INVERSIONES &amp; NEGOCIACIONES SOLUCIONES AVANZADAS S.R.L.</t>
  </si>
  <si>
    <t>ANALISIS DE SUELO</t>
  </si>
  <si>
    <t>10467573565 - CARRION  PACHECO CHRIS JOHANNA</t>
  </si>
  <si>
    <t>10239968541 - SILVA SOLORZANO ALBERTO</t>
  </si>
  <si>
    <t>SERVICIO DE AMBIENTACION, DECORACION E IMPLEMENTACION DE LOCAL PARA EVENTOS INSTITUCIONALES</t>
  </si>
  <si>
    <t>20604379793 - GLOBAL GEST S.A.C.</t>
  </si>
  <si>
    <t>SERVICIO DE TRANSPORTE Y TRASLADO DE CARGA - TERRESTRE</t>
  </si>
  <si>
    <t>20522545741 - GRUPO PANAMUNDO S.A.C.</t>
  </si>
  <si>
    <t>20553317313 - LINEA MAESTRA E.I.R.L.</t>
  </si>
  <si>
    <t>SERVICIOS DIVERSOS</t>
  </si>
  <si>
    <t>SERVICIO DE GESTION DE PROCESO DE INSPECCION EXTERNA DE FINCAS PARA CERTIFICACION ORGANICA</t>
  </si>
  <si>
    <t>20515447491 - KIWA PERU S.A.C.</t>
  </si>
  <si>
    <t xml:space="preserve">POLIZA DE SEGURO DE VEHICULO </t>
  </si>
  <si>
    <t>20504194796 - CONTROL UNION PERU SAC</t>
  </si>
  <si>
    <t>10424711883 - PIÑARREAL BENAVIDES NAIDA LUZ</t>
  </si>
  <si>
    <t>SERVICIO DE DECORACION DE AMBIENTES PROMOCIONALES</t>
  </si>
  <si>
    <t>20517998878 - AWNINGS PERU SAC</t>
  </si>
  <si>
    <t>10415935850 - GAMARRA GONZALES SIRIA</t>
  </si>
  <si>
    <t>10209950125 - MORVELI  DIAZ  KATIA VIVIANA</t>
  </si>
  <si>
    <t>10283165111 - MEDINA SULCA JACQUELINE NORKA</t>
  </si>
  <si>
    <t>OTROS SERVICIOS ESPECIALIZADOS EN GENERAL</t>
  </si>
  <si>
    <t>10478139344-CENTENO  MOLLO  BIANCA TERESA</t>
  </si>
  <si>
    <t>ESPECIALISTA EN CONTRATACIONES DEL ESTADO</t>
  </si>
  <si>
    <t>10239946866-ARZUBIALDE PALOMINO CESAR AUGUSTO</t>
  </si>
  <si>
    <t>SERVICIO DE ASESORIA PARA ARTICULACIÓN DEL PROGRAMA PRESUPUESTAL PIRDAIS</t>
  </si>
  <si>
    <t>10239830639-TABOADA CRUZ ROMMIE STEFFANY</t>
  </si>
  <si>
    <t>SERVICIO DE ESPECIALISTA EN CONTABILIDAD</t>
  </si>
  <si>
    <t>10478924441-GAMERO HOYOS KATERIN DAYVELI</t>
  </si>
  <si>
    <t>10468092102-TOVAR RODRÍGUEZ JORGE GINO</t>
  </si>
  <si>
    <t>SERVICIO DE ASISTENCIA TECNICA EN TEMAS DE SIAF</t>
  </si>
  <si>
    <t>10447215492-QUISPE  CORDOVA  MIRIAN</t>
  </si>
  <si>
    <t>10433568058-ÑAHUI  AMIQUERO  BERTHA</t>
  </si>
  <si>
    <t>10102177083-OBANDO  VILCHEZ PABLO MIGUEL</t>
  </si>
  <si>
    <t>10702275992-TAPARA  AGUILAR  JUAN CARLOS</t>
  </si>
  <si>
    <t>SERVICIO DE ASISTENCIA TECNICA EN TEMAS DE SIGA</t>
  </si>
  <si>
    <t>10472593337-TORRES HUAYTA NAMBERT</t>
  </si>
  <si>
    <t>SERVICIO DE ESPECIALISTA EN INFRAESTRUCTURA</t>
  </si>
  <si>
    <t>10437015428-MONTES  MACEDO  JAIME KENNETH</t>
  </si>
  <si>
    <t>SERVICIO ESPECIALIZADO EN TEMAS DE DESARROLLO PRODUCTIVO</t>
  </si>
  <si>
    <t>10425364311-YANCCE  AMANTE  JEARZINIO</t>
  </si>
  <si>
    <t>10411248688-CASTRO  ROMERO JUAN CARLOS</t>
  </si>
  <si>
    <t>10097417364-VALDEZ  SOLIER  VICTOR ARISTIDES</t>
  </si>
  <si>
    <t>10101348976-OLIVERI TURKOWSKY RUBI JUANA</t>
  </si>
  <si>
    <t>SERVICIO DE SECRETARIA</t>
  </si>
  <si>
    <t>10438989027-CHUCHON CAÑAHUIRI   KARINA NERY</t>
  </si>
  <si>
    <t>10460552236-OCHOA ALVAREZ LUIS GUSTAVO</t>
  </si>
  <si>
    <t>10716928336-MARTINEZ RUBIO   ALEX</t>
  </si>
  <si>
    <t>SERVICIO DE ESPECIALISTA LEGAL EN CONTRATACIONES DEL ESTADO</t>
  </si>
  <si>
    <t>10454862622-ACUÑA PORRAS PAOLA SOLEDAD</t>
  </si>
  <si>
    <t>SERVICIO ESPECIALIZADO EN SISTEMA SEACE</t>
  </si>
  <si>
    <t>10448125403-VILCATOMA DELGADO LUIS CHRISTOPHER</t>
  </si>
  <si>
    <t>CONTRATACIONES DE PROFESIONALES - OTRAS ESPECIALIDADES</t>
  </si>
  <si>
    <t>10436811123-BOCANGEL MAMANI HANS ENDELBERTH</t>
  </si>
  <si>
    <t>10757800808-YULGO AGUIRRE SHIOMARA</t>
  </si>
  <si>
    <t>10466633572-HUARANCCA  CCORIMANYA  NORMA</t>
  </si>
  <si>
    <t>10708469675-RONDINEL YANASUPO JUSSEP</t>
  </si>
  <si>
    <t>10473018662-QUISPE GUTIERREZ SOLEDAD ESTEFANY</t>
  </si>
  <si>
    <t>SERVICIO DE RESPONSABLE PARA SOPORTE DE INTERVENCION DE PROGRAMAS PRESUPUESTALES</t>
  </si>
  <si>
    <t>10446126691-HUAYTALLA  FLORES  MERY</t>
  </si>
  <si>
    <t>10425767467-KOIDE  VELASCO  SABURO EDUARDO</t>
  </si>
  <si>
    <t>10462889505-VARGAS HUANACO ROMAN</t>
  </si>
  <si>
    <t>10476956892-CHUMBES GAVILAN MARIZOL</t>
  </si>
  <si>
    <t>10460112724-PALOMINO  CORDOVA  LISBETH ILIAN</t>
  </si>
  <si>
    <t>10411165219-DIAZ URBANO SONIA DOLORES</t>
  </si>
  <si>
    <t>10446493421-GAGO  BRICEÑO  RICARDO PEDRO</t>
  </si>
  <si>
    <t>ASESORIA EN GESTION ADMINISTRATIVA</t>
  </si>
  <si>
    <t>10077241707-PEINADO SILVA JORGE LUIS</t>
  </si>
  <si>
    <t>SUPERVISOR DE CAMPO</t>
  </si>
  <si>
    <t>10450988753 - CAVALCANTI MUÑOZ JHON ERWIN</t>
  </si>
  <si>
    <t>SERVICIO DE TÉCNICO EXTENSIONISTA DE CAMPO PRODUCTIVO</t>
  </si>
  <si>
    <t>10466697414 - ROJAS  CAMPOS  FRELING QUENIO</t>
  </si>
  <si>
    <t>10422971403 - VELARDE  VELI  JUAN ANIBAL</t>
  </si>
  <si>
    <t>10708464959 - TANTTE  HUAMAN  KEYSA</t>
  </si>
  <si>
    <t>SERVICIO DE SUPERVISION Y ASISTENCIA TECNICA</t>
  </si>
  <si>
    <t>10230030320 - VERA HERNANDEZ HECTOR ALBERTO</t>
  </si>
  <si>
    <t>GESTOR COMUNITARIO</t>
  </si>
  <si>
    <t>10215757230 - DIPAS  TORRES  ROSA VILMA</t>
  </si>
  <si>
    <t>10720720537 - DIMAS  LAVADO  ROSALVINA</t>
  </si>
  <si>
    <t>10471512023 - LAZARO MEZA EYLIN NYA</t>
  </si>
  <si>
    <t>10472862826 - OROSCO  MAVILA  JULIANA</t>
  </si>
  <si>
    <t>10462188256 - URBINA CESAR DEYVIS RONY</t>
  </si>
  <si>
    <t>10471985622 - PADILLA  SACHA  NORMA</t>
  </si>
  <si>
    <t>10402450199 - PEREZ CALDERON RONNIE LUIS</t>
  </si>
  <si>
    <t>10438856167 - GUTARRA  MARMANILLO  FEDERICO</t>
  </si>
  <si>
    <t>RESPONSABLE DE ZONA</t>
  </si>
  <si>
    <t>10441633446 - TELLO CARDENAS HENRY IVAN</t>
  </si>
  <si>
    <t>10445558317 - CAMPOS  DIAZ  JHONY KERLER</t>
  </si>
  <si>
    <t>SERVICIO ESPECIALIZADO EN CERTIFICACION AMBIENTAL</t>
  </si>
  <si>
    <t>10412853968 - GALLARDO  QUISPE  ELDAD SAUL</t>
  </si>
  <si>
    <t>10430739307 - ZEVALLOS  ARELLANO  LENNYN RUBEN</t>
  </si>
  <si>
    <t>10416215591 - HUARAUYA  AGUIRRE  MILTON MARINO</t>
  </si>
  <si>
    <t>10443652103 - GAMBOA  GONZALES  ISAAC SAMUEL</t>
  </si>
  <si>
    <t>10481613952 - ROJAS  PRADO KENNY JORDAN</t>
  </si>
  <si>
    <t>10469167599 - GUIZADO  OVANDO  CESAR DARIO</t>
  </si>
  <si>
    <t>10453189860 - ORTEGA RODRIGO ROYER</t>
  </si>
  <si>
    <t>10282656006 - TABOADA  MENDEZ  JUAN</t>
  </si>
  <si>
    <t>10418632963 - TAQUIA  JUSTO  JAIME</t>
  </si>
  <si>
    <t>10471976216 - MARTINEZ  TORRES  PAUL FEDERICO</t>
  </si>
  <si>
    <t>10473645624 - BENDEZU  CASTILLO  RYDER ELEAZAR</t>
  </si>
  <si>
    <t>10043522499 - ROJAS PALOMINO SIMEON EFRAIN</t>
  </si>
  <si>
    <t>10482687445 - TURPO GUTIERREZ ALEXANDER</t>
  </si>
  <si>
    <t>ESPECIALISTA EN COSECHA Y POST COSECHA</t>
  </si>
  <si>
    <t>10449317217 - ROSALES  ORTEGA  EDMER</t>
  </si>
  <si>
    <t>10443090156 - EVANGELISTA  MADUEÑO  EMIL</t>
  </si>
  <si>
    <t>10468654691 - RICRA  SANCHEZ  JHON ROLE</t>
  </si>
  <si>
    <t>10444089470 - BERROCAL  ÑAHUI  DAY DARLING</t>
  </si>
  <si>
    <t>10421915828 - MAPELLI  BUDIEL  RENZO DANIEL</t>
  </si>
  <si>
    <t>10416193849 - SILVA  MACETAS  EDGAR DANTE</t>
  </si>
  <si>
    <t>10209958177 - PIZARRO  CAMARENA  PERCY EMILIANO</t>
  </si>
  <si>
    <t>10406473223 - LLANTOY  PONCE  PERCY WILDER</t>
  </si>
  <si>
    <t>RESPONSABLE DE UNIDAD DE ASISTENCIA TÉCNICA</t>
  </si>
  <si>
    <t>10428815349 - CCENTE  GASPAR  EDGARDO</t>
  </si>
  <si>
    <t>10076826639 - TORRES FERNANDEZ  MIGUEL ANGEL</t>
  </si>
  <si>
    <t>10223122570 - BARBARAN  GRANDA  CESAR YOUL</t>
  </si>
  <si>
    <t>10209632573 - PORTOCARRERO  DAVILA  DAVID</t>
  </si>
  <si>
    <t>10400385349 - CURACA  QUINTANILLA  JUAN JOSE</t>
  </si>
  <si>
    <t>10472647976 - CHACON  HUAMANI DARWIN</t>
  </si>
  <si>
    <t>10466633131 - QUISPE  HUYHUA  HEBER</t>
  </si>
  <si>
    <t>10282937561 - QUISPE  RAMOS  ELADIO EDMAR</t>
  </si>
  <si>
    <t>10283044268 - CABRERA ONCEBAY RENEE LUIS</t>
  </si>
  <si>
    <t>10428754722 - VARGAS  RAMOS  ELMER</t>
  </si>
  <si>
    <t>10464895472 - MAURICIO  AVENDAÑO  FROILAN</t>
  </si>
  <si>
    <t>10438401038 - TORRES  ANCCASI  EDU EDEN</t>
  </si>
  <si>
    <t>10199257256 - RONDAN  ASPILCUETA  JAVIER</t>
  </si>
  <si>
    <t>10443625971 - PINEDO  VASQUEZ  ELVIS BRADLY</t>
  </si>
  <si>
    <t>10464906563 - PAREDES  SALAZAR  RONALD MENDIS</t>
  </si>
  <si>
    <t>10400414811 - SANCHEZ  ÑAHUINRIPA  HILDA DORIS</t>
  </si>
  <si>
    <t>10439105769 - HUAMAN  CABEZAS  JHONY</t>
  </si>
  <si>
    <t>10436077136 - MORENO  LOPEZ  LUIS GABRIEL</t>
  </si>
  <si>
    <t>10436761193 - ESCALANTE  SALAZAR  VILMA ALICIA</t>
  </si>
  <si>
    <t>10431865845 - TANTTE  HUAMAN  ERIKA ASTRID</t>
  </si>
  <si>
    <t>10471114605 - AUCATOMA HUARANCCA ULISES</t>
  </si>
  <si>
    <t>10417648254 - MACIZO  CERVANTES  RONALD</t>
  </si>
  <si>
    <t>10801328666 - CASTILLO  ZEGARRA  WILLIAN</t>
  </si>
  <si>
    <t>10425888302 - JARA  BENAVIDES  AUGUSTO</t>
  </si>
  <si>
    <t>10603560103 - PALOMINO DE LA CRUZ ORLANDIN BEQUER</t>
  </si>
  <si>
    <t>10454163155 - BAUTISTA INGA EDGARDO</t>
  </si>
  <si>
    <t>10440205327 - MONJA COYCA JUANA JESSICA</t>
  </si>
  <si>
    <t>10445973187 - HUAMANRIMACHI MACHUCA MIRIAN JHOANA</t>
  </si>
  <si>
    <t>10416154142 - MARIÑAS  PEREZ  ELIAS RAUL</t>
  </si>
  <si>
    <t>10454040371 - POZO  BAUTISTA  TARI GROVER</t>
  </si>
  <si>
    <t>10461096153 - MONTALVO TENAZOA MARLON FRANKS</t>
  </si>
  <si>
    <t>10461934752 - TOLENTINO  RAMOS  MILTON FRANKLIN</t>
  </si>
  <si>
    <t>10448276738 - LEON  PEREZ  ALFREDO</t>
  </si>
  <si>
    <t>ANALISTA EN GESTION DE LA INFORMACION</t>
  </si>
  <si>
    <t>10472551669 - DIAZ  GONZALES  EMMANUEL</t>
  </si>
  <si>
    <t>10430324697 - CHAVEZ BARRIENTOS NOEL</t>
  </si>
  <si>
    <t>10704335127 - MARTINEZ  SACCSARA  MIRIAM PATRICIA</t>
  </si>
  <si>
    <t>10486471170 - PILCO  RONDINEL  SHIRLEY ZULEYKA</t>
  </si>
  <si>
    <t>10428512991 - TOVAR  POMA  SEBASTIAN FREDY</t>
  </si>
  <si>
    <t>10772826252 - CASTILLON POMA MIRSA PAMELA</t>
  </si>
  <si>
    <t>ESPECIALISTA EN PISCICULTURA</t>
  </si>
  <si>
    <t>10102049042 - INGA  VILLARROEL  DANY ARTURO</t>
  </si>
  <si>
    <t>10425161691 - LOZANO  CHAVIGURI  EDISON</t>
  </si>
  <si>
    <t>10413969269 - ALCANTARA  FALCONI CESAR LUIS</t>
  </si>
  <si>
    <t>10702099019 - PALOMINO ALFARO JHINA</t>
  </si>
  <si>
    <t>SERVICIO ESPECIALIZADO EN TEMAS SOCIALES</t>
  </si>
  <si>
    <t>10405478957 - ORE RIVEROS NERIO</t>
  </si>
  <si>
    <t>10453826801 - NAVARRO  DE LA CRUZ HEENRY KCARLEISY</t>
  </si>
  <si>
    <t>10459531004 - RONDINEL MORA YEFERSON</t>
  </si>
  <si>
    <t>SERVICIO DE APOYO EN EL PROCESO DE CERTIFICACIÓN ORGANICA</t>
  </si>
  <si>
    <t>10413947095 - SULCA  LUJAN  ROBERTO CARLOS</t>
  </si>
  <si>
    <t>10406788585 - CABEZAS  ARAUJO  PAULINO MARCIAL</t>
  </si>
  <si>
    <t>SERVICIO ESPECIALIZADO EN GESTION DE SERVICIO DE DESARROLLO EMPRESARIAL</t>
  </si>
  <si>
    <t>10425714843 - LEON  PANCORBO  TAYA CRUZCA</t>
  </si>
  <si>
    <t>10411916117 - BORDA LOPEZ ERICK MAXIMO</t>
  </si>
  <si>
    <t>SERVICIO DE ASISTENCIA TÉCNICA PARA VERIFICACIÓN Y REVISIÓN DEL FUNCIONAMIENTO DE EQUIPOS ELECTROMECÁNICOS</t>
  </si>
  <si>
    <t>10407809667 - BERROCAL VENTURA VICTOR</t>
  </si>
  <si>
    <t>10282990518 - CISNEROS  CASTRO  GUIDO</t>
  </si>
  <si>
    <t>10435862000 - CAÑARI  ARAGON  IRUPE</t>
  </si>
  <si>
    <t>ESPECIALISTA EN FINANZAS</t>
  </si>
  <si>
    <t>10481670042 - PARDO SOTO DENISSA IDA</t>
  </si>
  <si>
    <t>COMUNICADOR COMUNITARIO</t>
  </si>
  <si>
    <t>10229953236 - REMIGIO  FALCON  ISAC ADVIENTO</t>
  </si>
  <si>
    <t>SERVICIO DE ASISTENCIA TÉCNICA EN APICULTURA</t>
  </si>
  <si>
    <t>10801184010 - PALOMINO SALDIVAR ALEJANDRO</t>
  </si>
  <si>
    <t>10461677067 - MUÑOZ ALARCON JOEL CRISTHIAN</t>
  </si>
  <si>
    <t>SERVICIO DE ARTICULACIÓN GUBERNAMENTAL EN IMPLEMENTACIÓN DE ESTRATEGIA MULTISECTORIAL</t>
  </si>
  <si>
    <t>10200283312 - LAIME  CORDOVA  EDWIN ALBERTO</t>
  </si>
  <si>
    <t>10215534818 - ANTEZANA  ROMERO  FREDY FERNANDO</t>
  </si>
  <si>
    <t>10200528196 - MEDRANO  GUERRA  JANNET ROSARIO</t>
  </si>
  <si>
    <t>ESPECIALISTA EN INFRAESTRUCTURA COMUNAL</t>
  </si>
  <si>
    <t>10444433766 - JACOBI  MUÑOZ  SORAYA SALESCLERK</t>
  </si>
  <si>
    <t>10440070812 - FIGUEROA  CRUZADO  HUMBERTO DAVID</t>
  </si>
  <si>
    <t>10806886233 - CISNEROS  LLOCCLLA GILBER JEREMIAS</t>
  </si>
  <si>
    <t>SERVICIO DE TÉCNICO EXTENSIONISTA DE PRODUCCIÓN</t>
  </si>
  <si>
    <t>10468650504 - BENDEZU  CASTILLO  OSEAS ROGER</t>
  </si>
  <si>
    <t xml:space="preserve">EXTENSIONISTA AMBIENTAL </t>
  </si>
  <si>
    <t>10452053743 - IPANAQUE  CURIPACO  BREDDY LEYDDY</t>
  </si>
  <si>
    <t>10400553861 - TICSE PAUCAR EVELYN EDITH</t>
  </si>
  <si>
    <t>OS N°17-2022</t>
  </si>
  <si>
    <t>20605447920 - CR SEGURITY S.R.L.</t>
  </si>
  <si>
    <t>SERVICIO DE DIFUSION DE LAS PUBLICACIONES OFICIALES DE LA COMISION NACIONAL PARA EL DESARROLLO Y VIDA SIN DROGAS – DEVIDA</t>
  </si>
  <si>
    <t>OS N°18-2022</t>
  </si>
  <si>
    <t xml:space="preserve"> CONTRATACIÓN DEL SERVICIO DE ARRENDAMIENTO DE INMUEBLE PARA EL FUNCIONAMIENTO DEL ALMACÉN DEL PLAN DE POST ERRADICACIÓN DE LA OFICINA ZONAL TINGO MARIA – DEVIDA. </t>
  </si>
  <si>
    <t>OS N°20-2022</t>
  </si>
  <si>
    <t>10229880786 - ROJAS CARBONEL ZOILA MARINA</t>
  </si>
  <si>
    <t>CONTRATACIÓN TEMPORAL DE UN (01) SERVICIO PROFESIONAL DE APOYO PARA ELABORAR LA FORMULACIÓN DEL PROYECTO PORI 2022 AJUSTADO AL FINANCIAMIENTO ESTABLECIDO POR USAID, LA EVALUACIÓN ANUAL DEL PORI 2021, INFORME PARA EL REGISTRO DEL PORI 2022 EN EL APCI, Y EVALUACIÓN DE LA EJECUCIÓN DE LA PROGRAMACIÓN DEL GASTO DEL PORI 2022 AL PRIMER TRIMESTRE.</t>
  </si>
  <si>
    <t>OS N°26-2022</t>
  </si>
  <si>
    <t>CONTRATACIÓN TEMPORAL DE UN (01) SERVICIO DE APOYO A LA GESTIÓN EN PRENSA PARA DIFUSIÓN DE ACTIVIDADES REALIZADAS EN EL MARCO DE
LA POLÍTICA NACIONAL CONTRA LAS DROGAS AL 2030</t>
  </si>
  <si>
    <t>OS N°43-2022</t>
  </si>
  <si>
    <t>CONTRATACIÓN DEL SERVICIO DE ASISTENCIA COMUNICACIONAL PARA EL
DISEÑO E IMPLEMENTACIÓN INICIAL DE CAMPAÑA INFORMATIVA SOBRE LA
POLÍTICA NACIONAL CONTRA LAS DROGAS AL 2030</t>
  </si>
  <si>
    <t>OS N°48-2022</t>
  </si>
  <si>
    <t>CONTRATACIÓN TEMPORAL DE UN (01) SERVICIO DE APOYO PARA LA PLANIFICACIÓN, ELABORACIÓN, EDICIÓN Y POSPRODUCCIÓN DE MATERIAL AUDIOVISUAL DE LAS ACTIVIDADES DESARROLLADAS POR DEVIDA.</t>
  </si>
  <si>
    <t>OS N°49-2022</t>
  </si>
  <si>
    <t>10078702716 - CACHAY  CARPIO  RAUL</t>
  </si>
  <si>
    <t>SERVICIO ESPECIALIZADO PARA ASISTENCIA LEGAL EN LOS PROCEDIMIENTOS EFECTUADOS POR LA OFICINA DE ABASTECIMIENTO DENTRO DEL MARCO DE SUS COMPETENCIAS</t>
  </si>
  <si>
    <t>OS N°50-2022</t>
  </si>
  <si>
    <t>10080514048 - DIAZ CABALLERO MARIA</t>
  </si>
  <si>
    <t>CONTRATACION DE UN SERVICIO PARA EL APOYO EN PROGRAMACION DE PAGOS  PARA LA U.E.001-DEVIDA Y OTRAS ACCIONES FINANCIERAS II</t>
  </si>
  <si>
    <t>OS N°58-2022</t>
  </si>
  <si>
    <t>CONTRATACION DE UN SERVICIO PARA EL APOYO EN PROGRAMACION DE PAGOS  PARA LA U.E.001-DEVIDA Y OTRAS ACCIONES FINANCIERAS I</t>
  </si>
  <si>
    <t>OS N°59-2022</t>
  </si>
  <si>
    <t>CONTRATACION TEMPORAL DE UN ASESOR ECONÓMICO PARA LA PRESIDENCIA EJECUTIVA DE DEVIDA</t>
  </si>
  <si>
    <t>OS N°62-2022</t>
  </si>
  <si>
    <t xml:space="preserve">CONTRATACION TEMPORAL DE UN SERVICIO (1) DE SEGUIMIENTO Y MONITOREO ADMINISTRATIVO EN TEMAS DE CONTROL INTERNO PARA LA GERENCIA GENERAL 
</t>
  </si>
  <si>
    <t>OS N°63-2022</t>
  </si>
  <si>
    <t>CONTRATACIÓN TEMPORAL DE UN SERVICIO DE ASISTENCIA ADMINISTRATIVA EN LA GESTIÓN DOCUMENTAL DEL DESPACHO DE LA GERENCIA GENERAL</t>
  </si>
  <si>
    <t>OS N°64-2022</t>
  </si>
  <si>
    <t>CONTRATACION DE SERVICIOS ESPECIFICOS Y TEMPORAL PARA APOYAR AL CIERRE CONTABLE DEL EJERCICIO 2021, EN LA UNIDAD DE CONTABILIDAD DE DEVIDA Y EN LA PREPARACIÓN DE LA INFORMACIÓN PARA LA AUDITORÍA FINANCIERA Y PRESUPUESTARIA DEL AÑO 2021</t>
  </si>
  <si>
    <t>OS N°65-2022</t>
  </si>
  <si>
    <t xml:space="preserve">CONTRATACIÓN DEL SERVICIO DE ASISTENCIA COMUNICACIONAL PARA EL MANEJO DE LAS REDES SOCIALES INSTITUCIONALES </t>
  </si>
  <si>
    <t>OS N°66-2022</t>
  </si>
  <si>
    <t>CONTRATACIÓN DEL SERVICIO DE ARRENDAMIENTO DE UN INMUEBLE PARA USO COMO ALMACÉN A TODO COSTO EN EL MARCO DE LA ACTIVIDAD “ASISTENCIA TÉCNICA EN LA DIVERSIFICACIÓN PRODUCTIVA DE BIENES Y SERVICIOS ALTERNATIVOS SOSTENIBLES EN EL CULTIVO DE CACAO, EN EL ÁMBITO DE LA OFICINA ZONAL PUCALLPA. DE ACUERDO AL CONTRATO N° 117-2021-DEVIDA- ASP</t>
  </si>
  <si>
    <t>OS N°68-2022</t>
  </si>
  <si>
    <t>10073175467 - FLORES RAYMUNDO NATIVIDAD</t>
  </si>
  <si>
    <t>CONTRATACIÓN DEL SERVICIO DE ARRENDAMIENTO DE UN INMUEBLE PARA USO COMO ALMACÉN TEMPORAL A TODO COSTO PARA LA OFICINA-SEDE AGUAYTIA, EN EL ÁMBITO DE LA OFICINA ZONA PUCALLPA. DE ACUERDO AL CONTRATO N° 123-2021-DEVIDA-ASP</t>
  </si>
  <si>
    <t>OS N°69-2022</t>
  </si>
  <si>
    <t>10001858632 - AYALA VALENZUELA LUIS ANTONIO</t>
  </si>
  <si>
    <t>CONTRATACIÓN DEL SERVICIO DE ARRENDAMIENTO DE UN INMUEBLE A TODO COSTO PARA EL ALMACÉN DEL CENTRO POBLADO SUNGARO DE LA OFICINA DE COORDINACIÓN DEL CODO DEL POZUZO, PARA LA ACTIVIDAD: “ASISTENCIA TÉCNICA EN LA DIVERSIFICACIÓN PRODUCTIVA DE BIENES Y SERVICIOS ALTERNATIVOS SOSTENIBLES-CACAO. DE ACUERDO AL CONTRATO N° 118-2021-DEVIDA-ASP.</t>
  </si>
  <si>
    <t>OS N°70-2022</t>
  </si>
  <si>
    <t>10460291092 - PIÑA  VENTURA  JAIDI CARINA</t>
  </si>
  <si>
    <t>OS N°71-2022</t>
  </si>
  <si>
    <t>10411760575 - DE LA CRUZ MAIZ JUAN LEDIO</t>
  </si>
  <si>
    <t>CONTRATACION DEL SERVICIO DE ARRENDAMIENTO DE INMUEBLE PARA EL FUNCIONAMIENTO DE LA OFICINA ZONAL PUCALLPA - SEDE AGUAYTIA . CONTRATO N° 115-2021-DEVIDA CD 14-2021.</t>
  </si>
  <si>
    <t>OS N°72-2022</t>
  </si>
  <si>
    <t>10084261918 - VASQUEZ  JIMENEZ GLADYS AMALIA</t>
  </si>
  <si>
    <t>SERVICIO DE FOTOCOPIADO, ESCANEADO Y ASPIRALADO PARA LA SEDE CENTRAL. DE ACUERDO CONTRATO N° 14-2020-DEVIDA. DERIVADO DE LA AS 08-2020.</t>
  </si>
  <si>
    <t>OS N°73-2022</t>
  </si>
  <si>
    <t xml:space="preserve">SERVICIO DE SUMINISTRO DE ENERGIA ELECTRICA PARA LAS DIFERENTES OFICINAS DE LA SEDE CENTRAL - DEVIDA. </t>
  </si>
  <si>
    <t>OS N°74-2022</t>
  </si>
  <si>
    <t>CONTRATACION DE SERVICIO DE ARRENDAMIENTO DE UN INMUEBLE PARA EL FUNCIONAMEINTO DE LA OFICINA DE COORDINACIÓN DE CODO DEL POZUZO EN EL AMBITO DE LA OFICINA ZONAL DE PUCALLPA - DEVIDA. DE ACUERDO AL CONTRATO N° 009-2019-DEVIDA DERIVADO DE LA CD 01-2019.</t>
  </si>
  <si>
    <t>OS N°75-2022</t>
  </si>
  <si>
    <t>SERVICIO DE SEGURIDAD Y VIGILANCIA PARA LA OFICINA DE COORDINACION CODO DE POZUZO - PUCALLPA. DE ACUERDO AL CONTRATO N° 71-2019-DEVIDA DERIVADO DE LA CP 003-2019.</t>
  </si>
  <si>
    <t>OS N°76-2022</t>
  </si>
  <si>
    <t>SERVICIO DE LIMPIEZA Y MANTENIMIENTO PARA LA OFICINA ZONAL PUCALLPA CON SEDE AGUAYTIA.</t>
  </si>
  <si>
    <t>OS N°77-2022</t>
  </si>
  <si>
    <t>SERVICIO DE ARRENDAMIENTO DE INMUEBLE PARA SEDE CENTRAL DE DEVIDA UBICADO EN EL EDIFICIO C.C. LA MERCED  OFICINAS 401, 402, 403, 601 Y ESTACIONAMIENTOS</t>
  </si>
  <si>
    <t>OS N°78-2022</t>
  </si>
  <si>
    <t>SERVICIO DE ARRENDAMIENTO DE INMUEBLE PARA SEDE CENTRAL DE DEVIDA   OFICINAS 602, 603, 604 Y 701</t>
  </si>
  <si>
    <t>OS N°79-2022</t>
  </si>
  <si>
    <t xml:space="preserve">CONTRATACION DE TELEFONIA MOVIL Y PLAN DE DATOS - DEVIDA.
</t>
  </si>
  <si>
    <t>OS N°80-2022</t>
  </si>
  <si>
    <t>SERVICIO DE MANTENIMIENTO DE AREAS COMUNES DE LA SEDE CENTRAL.</t>
  </si>
  <si>
    <t>OS N°81-2022</t>
  </si>
  <si>
    <t>SERVICIO DE SEGURIDAD Y VIGILANCIA PARA LAS INSTALACIONES DE LA OFICINA ZONAL TARAPOTO</t>
  </si>
  <si>
    <t>OS N°82-2022</t>
  </si>
  <si>
    <t>SERVICIO DE ARRENDAMIENTO DE INMUEBLE PARA EL FUNCIONAMIENTO DE LA OFICINA ZONAL TARAPOTO SEDE TOCACHE</t>
  </si>
  <si>
    <t>OS N°83-2022</t>
  </si>
  <si>
    <t>CONTRATACION DE ARRENDAMIENTO DE LOCAL PARA EL FUNCIONAMIENTO DEL ALMACEN DE LA OFICINA ZONAL TARAPOTO</t>
  </si>
  <si>
    <t>OS N°84-2022</t>
  </si>
  <si>
    <t>SERVICIO DE SEGURIDAD Y VIGILANCIA PARA LAS INSTALACIONES DEL ALMACEN DE LA OFICINA ZONAL TARAPOTO SEDE TOCACHE DE LA COMISION NACIONAL PARA EL DESARROLLO Y VIDA SIN DROGAS - DEVIDA</t>
  </si>
  <si>
    <t>OS N°85-2022</t>
  </si>
  <si>
    <t>SERVICIO DE LIMPIEZA INTEGRAL DE LA OFICINA ZONAL TARAPOTO - DEVIDA.
DE ACUERDO AL CONTRATO</t>
  </si>
  <si>
    <t>OS N°87-2022</t>
  </si>
  <si>
    <t>20602382053 - ENGINEERING GROUP TO WORLD REMO EIRL</t>
  </si>
  <si>
    <t xml:space="preserve">ALQUILER DE INMUEBLESCONTRATACION DEL SERVICIO DE ALQUILER DE INMUEBLE PARA EL PROGRAMA DE POST ERRADICACION DE LA OFICINA ZONAL TINGO MARIA. </t>
  </si>
  <si>
    <t>OS N°88-2022</t>
  </si>
  <si>
    <t>SERVICIO DE ARRENDAMIENTO DE INMUEBLE PARA EL FUNCIONAMIENTO DEL ALMACEN DE LA OFICINA DE COORDINACION MONZON</t>
  </si>
  <si>
    <t>OS N°91-2022</t>
  </si>
  <si>
    <t>SERVICIO DE ARRENDAMIENTO DE INMUEBLE PARA LA OFICINA DE COORDINACION MONZON</t>
  </si>
  <si>
    <t>OS N°92-2022</t>
  </si>
  <si>
    <t>SERVICIO DE SEGURIDAD Y VIGILANCIASERVICIO DE SEGURIDAD Y VIGILANCIA PARA LAS INSTALACIONES DEL ALMACEN DE LA OFICINA ZONAL LA MERCED - SEDE CONSTITUCION.</t>
  </si>
  <si>
    <t>OS N°94-2022</t>
  </si>
  <si>
    <t>SERVICIO DE SEGURIDAD Y VIGILANCIACONTRATACIÓN DEL SERVICIO DE SEGURIDAD Y VIGILANCIA 
PARA LAS INSTALACIONES DE LA OFICINA DE COORDINACION PUERTO BERMUDEZ - DEVIDA</t>
  </si>
  <si>
    <t>OS N°97-2022</t>
  </si>
  <si>
    <t>20600908406 - TECNICOS Y EXPERTOS EN SEGURIDAD SAC</t>
  </si>
  <si>
    <t>ALQUILER DE INMUEBLESSERVICIO DE ARRENDAMIENTO DE INMUEBLE PARA EL FUNCIONAMIENTO 3,000.00
DE LA OFICINA DE COORDINACIÓN DE PUERTO BERMUDEZ, AMBITO DE LA OFICINA ZONAL LA
MERCED-DEVIDA</t>
  </si>
  <si>
    <t>OS N°98-2022</t>
  </si>
  <si>
    <t>CONTRATACION DE UN PROFESIONAL QUE PRESTE SERVICIOS EN MATERIA LEGAL Y ADMINISTRATIVA PARA LA OFICINA GENERAL DE ADMINISTRACIÓN</t>
  </si>
  <si>
    <t>OS N°99-2022</t>
  </si>
  <si>
    <t>10404273561 - TORRES  CORTEZ  KATERIN ROSARIO</t>
  </si>
  <si>
    <t>CONTRATACIÓN DE UN SERVICIO TEMPORAL PARA LA ELABORACIÓN DE UNA PROPUESTA ESTRATÉGICA PARA LA PRODUCCIÓN DE SERIE DOCUMENTAL DE LA COLECCIÓN HISTÓRICA DE LA HOJA DE COCA Y DE LA COCAÍNA EN EL PERÚ</t>
  </si>
  <si>
    <t>OS N°100-2022</t>
  </si>
  <si>
    <t>SERVICIO DE SEGURIDAD Y VIGILANCIACONTRATACIÓN DEL SERVICIO DE SEGURIDAD Y VIGILANCIA PARA LAS INSTALACIONES DE LA OFICINA DE COORDINACIÓN CHANCHAMAYO – DEVIDA</t>
  </si>
  <si>
    <t>OS N°101-2022</t>
  </si>
  <si>
    <t>SERVICIO DE ARRENDAMIENTO DE INMUEBLE PARA EL FUNCIONAMIENTO DE LA OFICINA DE COORDINACION DE CHANCHAMAYO - ZONAL LA MERCED.</t>
  </si>
  <si>
    <t>OS N°102-2022</t>
  </si>
  <si>
    <t>SERVICIO DE LIMPIEZA Y MANTENIMIENTO DE LOCALES SEDE CENTRAL</t>
  </si>
  <si>
    <t>OS N°103-2022</t>
  </si>
  <si>
    <t>CONTRATACIÓN DE UN SERVICIO TEMPORAL DE UN ABOGADO – I  ESPECIALISTA PARA LA SECRETARÍA TÉCNICA DE PROCEDIMIENTOS ADMINISTRATIVOS DISCIPLINARIOS DE LA UNIDAD DE RECURSOS HUMANOS</t>
  </si>
  <si>
    <t>OS N°104-2022</t>
  </si>
  <si>
    <t>CONTRATACIÓN DE UN SERVICIO TEMPORAL DE UN ABOGADO – II  ESPECIALISTA PARA LA SECRETARÍA TÉCNICA DE PROCEDIMIENTOS ADMINISTRATIVOS DISCIPLINARIOS DE LA UNIDAD DE RECURSOS HUMANOS</t>
  </si>
  <si>
    <t>OS N°105-2022</t>
  </si>
  <si>
    <t>SERVICIO DE ALQUILER DE EQUIPO UPS PARA EL DATA CENTER, SEGUN CONTRATO N°061-2021-DEVIDA</t>
  </si>
  <si>
    <t>OS N°106-2022</t>
  </si>
  <si>
    <t xml:space="preserve">CONTRATACION DEL SERVICIO DE SEGURIDAD Y VIGILANCIA PARA LA SEDE CENTRAL DE LA COMISION NACIONAL PARA EL DESARROLLO Y VIDA SON DROGAS - DEVIDA, 
</t>
  </si>
  <si>
    <t>OS N°110-2022</t>
  </si>
  <si>
    <t>CONTRATACION DE UN SERVICIO DE SUPERVISION Y ASISTENCIA TECNICA A LAS ENTIDADES EJECUTORAS QUE EJECUTAN ACTIVIDADES Y PROYECTOS, EN EL MARCO DEL PROGRAMA PRESUPUESTAL PIRDAIS</t>
  </si>
  <si>
    <t>OS N°112-2022</t>
  </si>
  <si>
    <t>10076322886 - LUNA VICTORIA  GROSSO  MANUEL ROBERTO</t>
  </si>
  <si>
    <t>OS N°117-2022</t>
  </si>
  <si>
    <t xml:space="preserve">SERVICIO DE ACCESO A INTERNET </t>
  </si>
  <si>
    <t>OS N°118-2022</t>
  </si>
  <si>
    <t>CONTRATACION DEL PROGRAMA DE SEGUROS PATRIMONIALES Y PERSONALES</t>
  </si>
  <si>
    <t>OS N°119-2022</t>
  </si>
  <si>
    <t>SERVICIO DE LIMPIEZA INTEGRAL PARA LA OFICINA ZONAL SAN JUAN DEL ORO.</t>
  </si>
  <si>
    <t>OS N°120-2022</t>
  </si>
  <si>
    <t>20515906607 - GRUPO CORPORATIVO AGS SRL</t>
  </si>
  <si>
    <t>SERVICIO DE ARRENDAMIENTO DE INMUEBLE QUE SERA UTILIZADO PARA LA OFICINA ZONAL SAN JUAN DEL ORO</t>
  </si>
  <si>
    <t>OS N°121-2022</t>
  </si>
  <si>
    <t>CONTRATACIÓN DE SERVICIO DE SEGURIDAD Y VIGILANCIA PARA LAS INSTALACIONES DE LA OFICINA ZONAL SAN JUAN DEL ORO</t>
  </si>
  <si>
    <t>OS N°122-2022</t>
  </si>
  <si>
    <t>CONTRATACION DE SERVICIO DE ARRENDAMIENTO DE INMUEBLE PARA EL FUNCIONAMIENTO DE LA OFICINA ZONAL QUILLABAMBA.</t>
  </si>
  <si>
    <t>OS N°125-2022</t>
  </si>
  <si>
    <t xml:space="preserve">SERVICIO DE MONITOREO Y REPORTE ELECTRÓNICO INFORMATIVO DE NOTICIAS – MONITOREO DE MEDIOS
</t>
  </si>
  <si>
    <t>OS N°126-2022</t>
  </si>
  <si>
    <t>20508671378 - IMEDIA COMUNICACIONES SOCIEDAD ANONIMA CERRADA</t>
  </si>
  <si>
    <t>SERVICIO DE APLICACIÓN DE PRUEBAS DE MOLECULARES COVID-19 PARA EL
PERSONAL QUE PRESTA SERVICIOS MEDIANTE CUALQUIER MODALIDAD DE
CONTRATACIÓN LABORAL O CONTRACTUAL EN LA COMISIÓN NACIONAL PARA EL DESARROLLO Y VIDA SIN DROGAS – DEVIDA; SEGUN CONTRATO  N° 109-2021-DEVIDA</t>
  </si>
  <si>
    <t>OS N°127-2022</t>
  </si>
  <si>
    <t>20515490311 - SERVICIOS MEDICOS REPROMEDIC S.AC.</t>
  </si>
  <si>
    <t>POR LA CONTRATACIÓN DEL SERVICIO DE ARRENDAMIENTO DE UN INMUEBLE PARA FUNCIONAMIENTO DE LA OFICINA SEDE SAN GABAN A TODO COSTO EN EL MARCO DE LA ACTIVIDAD "ASISTENCIA TÉCNICA EN LA DIVERSIFICACIÓN PRODUCTIVA DE BIENES Y SERVICIOS ALTERNATIVOS SOSTENIBLES - CACAO, CITRICO - PIÑA, AMBITO DE LA OFICINA ZONAL SAN JUAN DE ORO" SEGUN CONTRATO N° 122-2021-DEVIDA</t>
  </si>
  <si>
    <t>OS N°129-2022</t>
  </si>
  <si>
    <t>20448034616 - COMUNIDAD CAMPESINA DE ICACO</t>
  </si>
  <si>
    <t>SERVICIO DE SEGURIDAD Y VIGILANCIA PARA LAS INSTALACIONES DE LA OFICINA ZONAL QUILLABAMBA.</t>
  </si>
  <si>
    <t>OS N°130-2022</t>
  </si>
  <si>
    <t xml:space="preserve">CONTRATACION DE SERVICIO DE TRANSMISION DE VOZ Y DATOS PARA DEVIDA.
</t>
  </si>
  <si>
    <t>OS N°131-2022</t>
  </si>
  <si>
    <t>CONTRATACIÓN DE SERVICIOS DE ABOGADO PARA QUE BRINDE APOYO EN ASUNTOS DE CONTRATACIÓN PÚBLICA Y CASOS ADMINISTRATIVOS DE LA OFICINA DE ASESORIA JURIDICA DE LA COMISION NACIONAL PARA EL DESARROLLO Y VIDA SIN DROGAS</t>
  </si>
  <si>
    <t>OS N°137-2022</t>
  </si>
  <si>
    <t>10294086108 - ZEGARRA  FIGUEROA  WALTER ENRIQUE</t>
  </si>
  <si>
    <t>OS N°139-2022</t>
  </si>
  <si>
    <t xml:space="preserve">SERVICIO DE ALQUILER DE INMUEBLE PARA LA OFICINA ZONAL IQUITOS </t>
  </si>
  <si>
    <t>OS N°140-2022</t>
  </si>
  <si>
    <t>SERVICIO DE SEGURIDAD Y VIGILANCIA PARA LAS INSTALACIONES DE LA OFICINA DE COORDINACIÓN DE CABALLOCOCHA - DEVIDA</t>
  </si>
  <si>
    <t>OS N°141-2022</t>
  </si>
  <si>
    <t>SERVICIO DE SEGURIDAD Y VIGILANCIA PARA LAS INSTALACIONES DE LA OFICINA ZONAL IQUITOS</t>
  </si>
  <si>
    <t>OS N°142-2022</t>
  </si>
  <si>
    <t xml:space="preserve">SERVICIO DE SEGURIDAD Y VIGILANCIA PARA LAS INSTALACIONES DEL ALMACEN COORDINACION CABALLOCOCHA.
</t>
  </si>
  <si>
    <t>OS N°143-2022</t>
  </si>
  <si>
    <t>CONTRATACION DE SERVICIO DE LIMPIEZA INTEGRAL PARA LA OFICINA COORDINACION CABALLOCOCHA</t>
  </si>
  <si>
    <t>OS N°144-2022</t>
  </si>
  <si>
    <t>20318506575 - L Y F SERVICE S.R.LTDA</t>
  </si>
  <si>
    <t>SERVICIO DE LIMPIEZA INTEGRAL PARA LA OFICINA ZONAL IQUITOS.</t>
  </si>
  <si>
    <t>OS N°145-2022</t>
  </si>
  <si>
    <t>SERVICIO DE SEGURIDAD Y VIGILANCIA PARA EL ALMACEN DE LA OFICINA ZONAL PUCALLPA.</t>
  </si>
  <si>
    <t>OS N°146-2022</t>
  </si>
  <si>
    <t>SERVICIO DE LIMPIEZA PARA LA OFICINA DE COORDINACION CODO DE PÓZUZO - PUCALLPA</t>
  </si>
  <si>
    <t>OS N°147-2022</t>
  </si>
  <si>
    <t>CONTRATACIÓN DE UN SERVICIO ESPECIALIZADO DE APOYO EN EL SEGUIMIENTO Y REVISIÓN DE LOS INFORMES FINALES DE POA DEL PP PTCD 2021 Y APOYO DE ASISTENCIA DE MONITOREO DE POA EN 8 REGIONES CORRESPONDIENTES AL AÑO 2022</t>
  </si>
  <si>
    <t>OS N°152-2022</t>
  </si>
  <si>
    <t>CONTRATACION DE SERVICIO DE TRANSPORTE TERRESTRE Y FLUVIAL DE BIENES PARA EL RECOJO TRASLADO Y DISTRIBUCION EN LOS CASERIOS DE LOS AMBITOS DE LAS OFICINAS ZONALES.</t>
  </si>
  <si>
    <t>OS N°156-2022</t>
  </si>
  <si>
    <t>CONTRATACIÓN DE UN SERVICIO ESPECIALIZADO PARA LA ACTUALIZACIÓN DEL MÓDULO VRAEM DEL SISTEMA DE MONITOREO DE DEVIDA - SIMDEV A CARGO DE LA DIRECCION DE PROMOCIÓN Y MONITOREO - DPM</t>
  </si>
  <si>
    <t>OS N°157-2022</t>
  </si>
  <si>
    <t>10431444360 - LIZARDO  SANGAMA JULIAN BENILDO</t>
  </si>
  <si>
    <t>CONTRATACION DE SERVICIO DE PARA EL DESARROLLO DE SOLUCIONES DE SOFWARE PARA EL REGISTRO DE LLAMADAS (CALL CENTER) Y MANEJO DE
CONTACTOS (CONTACT CENTER) PERSONALIZADO PARA EL USO DE LA LINEA TELEFONICA 1815
PARA EL SERVICIO HABLA FRANCO</t>
  </si>
  <si>
    <t>OS N°160-2022</t>
  </si>
  <si>
    <t>CONTRATACION DE UN PROFESIONAL – IV EN MATERIA DE CONTRATACIONES DEL ESTADO PARA BRINDAR SOPORTE LOGISTICO A LA UNIDAD DE ABASTECIMIENTO PARA LA REALIZACION DE LAS ACTUACIONES NECESARIAS DE LOS PROCEOS DE CONTRATACIONES CONVOCADOS POR DEVIDA</t>
  </si>
  <si>
    <t>OS N°163-2022</t>
  </si>
  <si>
    <t>10406819111 - GRANADOS PERALTA ISMAEL KALIM</t>
  </si>
  <si>
    <t>SERVICIO DE ARRENDAMIENTO DE INMUEBLE PARA EL FUNCIONAMIENTO DEL ALMACEN DE LA OFICINA ZONAL LA MERCED</t>
  </si>
  <si>
    <t>OS N°168-2022</t>
  </si>
  <si>
    <t>10489590617 - CARHUAMACA BAUTISTA MANUEL ANTONIO</t>
  </si>
  <si>
    <t>SERVICIO DE LIMPIEZA INTEGRAL PARA LA OFICINA ZONAL LA MERCED.</t>
  </si>
  <si>
    <t>OS N°169-2022</t>
  </si>
  <si>
    <t>20608078330 - AC &amp; C EMPRESARIAL SAC</t>
  </si>
  <si>
    <t>SERVICIO DE LIMPIEZA INTEGRAL DE LA OFICINA DE COORDINACION PUERTO BERMUDEZ - OFICINA ZONAL LA MERCED - DEVIDA</t>
  </si>
  <si>
    <t>OS N°170-2022</t>
  </si>
  <si>
    <t>SERVICIO DE LIMPIEZA INTEGRAL DE LA OFICINA DE COORDINACION CHANCHAMAYO - LA MERCED</t>
  </si>
  <si>
    <t>OS N°171-2022</t>
  </si>
  <si>
    <t>SERVICIO DE ARRENDAMIENTO DE INMUEBLE PARA EL FUNCIONAMIENTO DE LA OFICINA ZONAL LA MERCED</t>
  </si>
  <si>
    <t>OS N°172-2022</t>
  </si>
  <si>
    <t>CONTRATACIÓN DE UN SERVICIO PARA EL APOYO EN EL ARCHIVO DE LA UNIDAD DE TESORERÍA (I)</t>
  </si>
  <si>
    <t>OS N°173-2022</t>
  </si>
  <si>
    <t>10417303044 - PEZO  ZARATE  GINA MAGALY</t>
  </si>
  <si>
    <t>CONTRATACIÓN DE UN SERVICIO PARA EL APOYO EN EL ARCHIVO DE LA UNIDAD DE TESORERÍA (II)</t>
  </si>
  <si>
    <t>OS N°174-2022</t>
  </si>
  <si>
    <t>10096151361 - JARAMILLO DE LA CRUZ EDITH LUZ</t>
  </si>
  <si>
    <t>CONTRATACIÓN DE SERVICIO DE TELEFONÍA FIJA MEDIANTE LÍNEAS PRIMARIAS O TRONCALES SIP</t>
  </si>
  <si>
    <t>OS N°175-2022</t>
  </si>
  <si>
    <t>CONTRATACION TEMPORAL NO PROFESIONAL DE UN SERVICIO DE ASISTENTE ADMINISTRATIVO PARA EL AREA DE TRAMITE DOCUMENTARIO Y ARCHIVO PARA LA RECEPCION DOCUMENTARIA DE LA MESA DE PARTES</t>
  </si>
  <si>
    <t>OS N°176-2022</t>
  </si>
  <si>
    <t>10106087704 - SALGADO GONZALES LISSI CAROL</t>
  </si>
  <si>
    <t>SERVICIO DE IMPRESIÓN DE LA POLÍTICA NACIONAL CONTRA LAS DROGAS AL 2030</t>
  </si>
  <si>
    <t>OS N°184-2022</t>
  </si>
  <si>
    <t>CONTRATACION DE UN SERVICIO DE ORGANIZACION DE EVENTOS PARA APOYAR LA PARTICIPACIÓN DE DEVIDA EN LA FERIA "INTEGRANDO TALENTO EN EL MARCO DEL DÍA DE LA MUJER"</t>
  </si>
  <si>
    <t>OS N°187-2022</t>
  </si>
  <si>
    <t>20549922385 - QUILCAY CLUB LURIN S.A.C.</t>
  </si>
  <si>
    <t>SERVICIO DE PUBLICACIONES EN EL DIARIO EL PERUANO, SOLICITADO POR
LA DATE</t>
  </si>
  <si>
    <t>OS N°188-2022</t>
  </si>
  <si>
    <t>CONTRATACIÓN DEL SERVICIO TEMPORAL PARA LA ELABORACIÓN DEL DOCUMENTO DE DIAGNÓSTICO DE LA FASE DE INTERPRETACIÓN VISUAL DE LAS IMÁGENES SATELITALES EN EL MARCO DEL ENFOQUE METODOLÓGICO PARA EL MONITOREO DE SUPERFICIE CULTIVADA CON ARBUSTO DE HOJA DE COCA EN PRODUCCIÓN</t>
  </si>
  <si>
    <t>OS N°190-2022</t>
  </si>
  <si>
    <t>10100435395 - CANDIA DIPAZ OSCAR RAUL</t>
  </si>
  <si>
    <t>CONTRATACIÓN DE UN SERVICIO TEMPORAL PARA LA ELABORACIÓN DE UN INFORME LEGAL PARA LA SEGURIDAD JURÍDICA TERRITORIAL RESPECTO A LAS COMUNIDADES NATIVAS CATUNGO QUIMPIRI Y QUEMPIRI EN LAS REGIONES JUNÍN Y CUSCO</t>
  </si>
  <si>
    <t>OS N°191-2022</t>
  </si>
  <si>
    <t>10099226167 - CASTILLO  CASTAÑEDA PEDRO JOSÉ</t>
  </si>
  <si>
    <t>SEGURIDAD Y VIGILANCIA PARA LAS INSTALACIONES PARA LA OFICINA ZONAL LA MERCED - SEDE CONSTITUCION.</t>
  </si>
  <si>
    <t>OS N°194-2022</t>
  </si>
  <si>
    <t>CONTRATACIÓN DEL SERVICIO TEMPORAL PARA LA ELABORACIÓN DEL DOCUMENTO DE DEFINICIÓN DE PATRONES DE INTERPRETACIÓN PARA LA DETECCIÓN VISUAL Y LA DELIMITACIÓN DE LA SUPERFICIE CULTIVADA CON EL
ARBUSTO DE HOJA DE COCA EN PRODUCCIÓN</t>
  </si>
  <si>
    <t>OS N°195-2022</t>
  </si>
  <si>
    <t>10106320921 - VALENCIA MOREY JUAN MIGUEL</t>
  </si>
  <si>
    <t>CONTRATACIÓN DEL SERVICIO TEMPORAL PARA LA ELABORACIÓN DEL DIAGNÓSTICO FÍSICO PARA LA GEORREFERENCIACÓN DE LAS COMUNIDADES NATIVAS CATUNGO, QUIMPIRI Y QUEMPIRI EN LAS REGIONES DE JUNÍN Y CUSCO</t>
  </si>
  <si>
    <t>OS N°201-2022</t>
  </si>
  <si>
    <t>10102715654 - TUESTA CERRÓN ERMETO</t>
  </si>
  <si>
    <t>OS N°203-2022</t>
  </si>
  <si>
    <t>10410578030 - VALLEJOS  CABRERA  JANETH MAGALY</t>
  </si>
  <si>
    <t>CONTRATACION TEMPORAL DE ASESORÍA TÉCNICO - LEGAL PARA LA DIRECCIÓN DE ASUNTOS TÉCNICOS DE DEVIDA</t>
  </si>
  <si>
    <t>OS N°207-2022</t>
  </si>
  <si>
    <t>10077648416 - CASTRO  VARGAS  ENRIQUE DAVID QUINTO</t>
  </si>
  <si>
    <t>CONTRATACIÓN DEL SERVICIO TEMPORAL PARA EL DESARROLLO E IMPLEMENTACIÓN DEL PILOTO AUTOMATIZADO DE TELEDETECCIÓN DE CULTIVOS ILÍCITOS</t>
  </si>
  <si>
    <t>OS N°208-2022</t>
  </si>
  <si>
    <t>10426296905 - CRUZ LEDESMA LIZBETH CAROL</t>
  </si>
  <si>
    <t>CONTRATACIÓN DEL SERVICIO DE PRODUCCIÓN DE AUDIOS Y VIDEOS DE LOS GUIONES DE MICROAPRENDIZAJE DE LAS SESIONES DE TUTORÍA EN EL MARCO DE LA ACTIVIDAD FORTALECIMIENTO DE HABILIDADES PSICOSOCIALES EN ESCOLARES DEL NIVEL DE EDUCACIÓN SECUNDARIA</t>
  </si>
  <si>
    <t>OS N°209-2022</t>
  </si>
  <si>
    <t>SERVICIO DE SEGURIDAD Y VIGILANCIA PARA LAS INSTALACIONES DE LA OFICINA DE COORDINACIÓN MONZÓN DE LA OFICINA ZONAL TINGO MARÍA - DEVIDA</t>
  </si>
  <si>
    <t>OS N°210-2022</t>
  </si>
  <si>
    <t>CONTRATACIÓN DE UN SERVICIO TEMPORAL DE UN PROFESIONAL INFORMÁTICO PARA LA ESTANDARIZACIÓN DE LAS BASES DE DATOS ORACLE Y ACTUALIZACIÓN DE LOS SERVIDORES DE APLICACIONES</t>
  </si>
  <si>
    <t>OS N°211-2022</t>
  </si>
  <si>
    <t>CONTRATACION DE UN PROFESIONAL - I EN MATERIA DE CONTRATACIONES DEL ESTADO PARA BRINDAR SOPORTE LOGISTICO A LA UNIDAD DE ABASTECIMIENTO PARA LA REALIZACION DE LAS ACTUACIONES NECESARIAS DE LOS PROCEOS DE CONTRATACIONES CONVOCADOS POR DEVIDA</t>
  </si>
  <si>
    <t>OS N°212-2022</t>
  </si>
  <si>
    <t>10417722373 - ALVAREZ  ROBERTO  MICHELE ALEJANDRO</t>
  </si>
  <si>
    <t>CONTRATACIÓN DEL SERVICIO PARA VERIFICAR EL LEVANTAMIENTO DE INFORMACIÓN DE LA EVALUACIÓN DE RESULTADOS DEL PROGRAMA PRESUPUESTAL DESARROLLO ALTERNATIVO INTEGRAL Y SOSTENIBLE – PIRDAIS 2021</t>
  </si>
  <si>
    <t>OS N°213-2022</t>
  </si>
  <si>
    <t>10011622432 - GARCIA  TUESTA  WAGNER LUIS</t>
  </si>
  <si>
    <t>SERVICIO TEMPORAL DE UN ESPECIALISTA EN PROGRAMACION LOGÍSTICA PARA EL SEGUIMIENTO DE LAS ACTIVIDADES EN LA ETAPA DE PROGRAMACIÓN Y EJECUCIÓN PRESUPUESTAL</t>
  </si>
  <si>
    <t>OS N°247-2022</t>
  </si>
  <si>
    <t>10440692767 - MONTESINOS  MENDOZA  PEDRO LUIS</t>
  </si>
  <si>
    <t>CONTRATACION TEMPORAL DE UN APOYO TECNICO ADMINISTRATIVO PARA LA OFICINA GENERAL DE ADMINISTRACION</t>
  </si>
  <si>
    <t>OS N°249-2022</t>
  </si>
  <si>
    <t>10096296580 - VIGO  CATTER  LESLIE ANN</t>
  </si>
  <si>
    <t>POR LA EMISION DE PASAJES AEREOS</t>
  </si>
  <si>
    <t>OS N°251-2022</t>
  </si>
  <si>
    <t>CONTRATACION DE UN SERVICIO ESPECIALIZADO EN PROCESOS LOGISTICOS</t>
  </si>
  <si>
    <t>OS N°254-2022</t>
  </si>
  <si>
    <t>10316807220 - ESPINOZA  VIDAL  JOSE LUIS</t>
  </si>
  <si>
    <t>CONTRATACION DE UN SERVICIO DE EXPERTO EN CONTRATACIONES Y ADQUISICIONES</t>
  </si>
  <si>
    <t>OS N°255-2022</t>
  </si>
  <si>
    <t>CONTRATACION DE UN ESPECIALISTA EN CONTRATACIONES</t>
  </si>
  <si>
    <t>OS N°256-2022</t>
  </si>
  <si>
    <t>10474227346 - TELLO  CHINCHAY  LUIS MIGUEL</t>
  </si>
  <si>
    <t>CONTRATACIÓN DE UN SERVICIO DE ATENCIÓN Y ORGANIZACIÓN DE EVENTOS PARA UN TALLER DE CAPACITACIÓN PARA EJECUTORES DEL PROGRAMA PRESUPUESTAL DE PREVENCIÓN Y TRATAMIENTO DEL CONSUMO DE DROGAS - PTCD, AÑO 2022, EN EL USO DE INSTRUMENTOS DE MONITOREO DE DEVIDA HA DESARROLLARSE EN LA CIUDAD DE LIMA.</t>
  </si>
  <si>
    <t>OS N°260-2022</t>
  </si>
  <si>
    <t>20501545997 - MCCARTHUR S.A.C.</t>
  </si>
  <si>
    <t>CONTRATACIÓN DE UN SERVICIO TEMPORAL DE UN PROFESIONAL INFORMÁTICO PARA LA ACTUALIZACIÓN Y MANTENIMIENTO DEL SISTEMA DE GESTIÓN DE ACTIVIDADES Y PROYECTOS</t>
  </si>
  <si>
    <t>OS N°263-2022</t>
  </si>
  <si>
    <t>CONTRATACION DEL SERVICIO DE PUBLICACIONES EN EL DIARIO ELL PERUANO, SOLICITADO POR LA DATE.</t>
  </si>
  <si>
    <t>OS N°264-2022</t>
  </si>
  <si>
    <t>CONTRATACIÓN DEL SERVICIO DE MANTENIMIENTO DEL SIMDEV Y SOPORTE TÉCNICO PARA LA DIGITACIÓN DE LA ENCUESTA DE EVALUACIÓN DE RESULTADOS DEL PROGRAMA PRESUPUESTAL DESARROLLO ALTERNATIVO INTEGRAL Y SOSTENIBLE – PIRDAIS 2021</t>
  </si>
  <si>
    <t>OS N°265-2022</t>
  </si>
  <si>
    <t xml:space="preserve">CONTRATACION TEMPORAL DE ESPECIALISTA EN PROCEDIMIENTOS DE SELECCIÓN PARA BRINDAR SOPORTE LOGISTICO A LA UNIDAD DE ABASTECIMIENTO PARA LA REALIZACION DE LAS ACTUACIONES NECESARIAS DE LOS PROCEDIMIENTOS DE SELECCIÓN, EN EL MARCO DEL POI Y PORI </t>
  </si>
  <si>
    <t>OS N°266-2022</t>
  </si>
  <si>
    <t>10445630808 - GUZMAN  PAREDES  JACKELINE</t>
  </si>
  <si>
    <t>CONTRATACIÓN DE SERVICIO TEMPORAL DE UN ESPECIALISTA EN GESTIÓN DE RIESGOS DE DESASTRES</t>
  </si>
  <si>
    <t>OS N°271-2022</t>
  </si>
  <si>
    <t>10448344091 - LUZA  ORTEGA  LILYAN</t>
  </si>
  <si>
    <t>CONTRATACIÓN TEMPORAL DE UN (01) SERVICIO PROFESIONAL DE APOYO PARA ELABORAR LA PROGRAMACIÓN DEL GASTO DEL PORI 2022 AL MES DE JUNIO, INFORME PARA LA ACTUALIZACIÓN DEL REGISTRO DEL PORI 2022 EN EL APCI, INFORME DE SEGUIMIENTO DE LA EJECUCIÓN DE LOS GASTOS DEL PORI 2022 AL 1ER SEMESTRE, ELABORAR LA PROGRAMACIÓN DEL GASTO DEL PORI 2022 AL MES DE SETIEMBRE.</t>
  </si>
  <si>
    <t>OS N°275-2022</t>
  </si>
  <si>
    <t>CONTRATACION DE UN SERVICIO ESPECIALIZADO DE APOYO A LA VERIFICACIÓN FINAL DE LA INFORMACIÓN DEL REPORTE DE EJECUCION ANUAL 2021 EN EL MÓDULO VRAEM DEL SIMDEV- DEVIDA Y CARGA DE INFORMACIÓN EN EL REPOSITORIO</t>
  </si>
  <si>
    <t>OS N°276-2022</t>
  </si>
  <si>
    <t>10446005761 - GALLARDO  JARA  MARITE</t>
  </si>
  <si>
    <t>OS N°278-2022</t>
  </si>
  <si>
    <t xml:space="preserve">CONTRATACION DE UNA PROFESIONAL PARA EL SEGUIMIENTO Y ARMADO DE LOS EXPEDIENTES DE PAGO DERIVADOS DE LOS PROCEDIMIENTOS DE SELECCIÓN PARA LA UNIDAD DE ABASTECIMIENTO </t>
  </si>
  <si>
    <t>OS N°282-2022</t>
  </si>
  <si>
    <t>10098032601 - ANGULO  CAVERO  ROXANA SHIRLEY</t>
  </si>
  <si>
    <t>CONTRATACIÓN TEMPORAL DE UN (01) SERVICIO DE APOYO EN LA ELABORACIÓN DE CONTENIDOS INFORMATIVOS E IMPLEMENTACION DE ACTIVIDADES PERIODÍSTICAS EN EL MARCO DE LA IMPLEMENTACIÓN DE LA POLÍTICA NACIONAL CONTRA LAS DROGAS AL 2030</t>
  </si>
  <si>
    <t>OS N°283-2022</t>
  </si>
  <si>
    <t>SERVICIO DE ACONDICIONAMIENTO DE LAS OFICINAS DE HABLA FRANCO DE LA SEDE CENTRAL DE LA COMISIÓN NACIONAL PARA EL DESARROLLO Y VIDA SIN DROGAS – DEVIDA</t>
  </si>
  <si>
    <t>OS N°284-2022</t>
  </si>
  <si>
    <t>20600540557 - DISTRIBUIDORA JEMA S.A.C.</t>
  </si>
  <si>
    <t>CONTRATACIÓN DEL SERVICIO DE ASISTENCIA PARA GENERACIÓN DE CONTENIDOS Y ACCIONES COMUNICACIONALES SOBRE EL PACTO SOCIAL CIUDADANO</t>
  </si>
  <si>
    <t>OS N°285-2022</t>
  </si>
  <si>
    <t>CONTRATACIÓN DEL SERVICIO DE RENOVACIÓN DEL SOPORTE A LAS LICENCIAS DE BASE DE DATOS ORACLE “O EQUIVALENTE”, SOLICITADO POR LA UTIC.</t>
  </si>
  <si>
    <t>OS N°286-2022</t>
  </si>
  <si>
    <t>CONTRATACIÓN DEL SERVICIO DE SUSCRIPCIÓN DE LICENCIA DE HERRAMIENTA DE AUTOMATIZACIÓN ROBÓTICA DE PROCESOS (RPA) PARA BOTS</t>
  </si>
  <si>
    <t>OS N°288-2022</t>
  </si>
  <si>
    <t>20603845928 - ROCKETBOT PERU S.A.C.</t>
  </si>
  <si>
    <t>SERVICIO ESPECIALIZADO EN MATERIA ADMINISTRATIVA Y LEGAL PARA LA UNIDAD DE ABASTECIMIENTO</t>
  </si>
  <si>
    <t>OS N°289-2022</t>
  </si>
  <si>
    <t>SERVICIO DE INTERNET SATELITAL PARA LA OFICINA DE COORDINACIÓN DE CABALLOCOCHA</t>
  </si>
  <si>
    <t>OS N°294-2022</t>
  </si>
  <si>
    <t>20513447079 - COLINANET SOCIEDAD ANONIMA</t>
  </si>
  <si>
    <t>OS N°302-2022</t>
  </si>
  <si>
    <t>SERVICIO DE TRANSPORTE TERRESTRE Y FLUVIAL DE BIENES PARA EL RECOJO, TRASLADO Y DISTRIBUCIÓN EN LOS CASERÍOS DE LOS ÁMBITOS DE LAS OFICINAS ZONALES DE LA MERCED, TARAPOTO, PUCALLPA, IQUITOS, SAN JUAN DEL ORO Y TINGO MARÍA.</t>
  </si>
  <si>
    <t>OS N°303-2022</t>
  </si>
  <si>
    <t>OS N°304-2022</t>
  </si>
  <si>
    <t>OS N°305-2022</t>
  </si>
  <si>
    <t>OS N°306-2022</t>
  </si>
  <si>
    <t xml:space="preserve">CONTRATACIÓN DEL SERVICIO DE DISEÑO, DIAGRAMACIÓN E IMPRESIÓN DEL MANUAL Y LA GUÍA DEL FACILITADOR DEL PROGRAMA FAMILIAS FUERTES: AMOR Y LÍMITES.
</t>
  </si>
  <si>
    <t>OS N°310-2022</t>
  </si>
  <si>
    <t>20430131738 - HETA GRAFICA Y SERVICIOS S.A.C.</t>
  </si>
  <si>
    <t>CONTRATACION DE UN SERVICIO DE APOYO EN EL SEGUIMIENTO Y ASISTENCIA TECNICA A AQUELLAS ENTIDADES EJECUTORAS IDENTIFICADAS Y FOCALIZADAS EN LOS AMBITOS DE INTERVENCION DE LAS OFICINAS ZONALES TINGO MARIA, PUCALLPA, TARAPOTO, LA MERCED, SAN JUAN DEL ORO Y SAN FRANCISCO, QUE EJECUTAN ACTIVIDADES Y PROYECTOS, EN EL MARCO DEL PP PIRDAIS</t>
  </si>
  <si>
    <t>OS N°315-2022</t>
  </si>
  <si>
    <t>CONTRATACION TEMPORAL PARA EL SERVICIO DE APOYO EN LA EJECUCION DE PAGOS PARA LA UNIDAD DE TESORERIA DE LA EJECUTORA N°001-DEVIDA, RELACIONADO AL PROGRAMA PRESUPUESTAL - PIRDAIS Y FUENTE DE FINANCIAMIENTO RECURSOS ORDINARIOS - RO</t>
  </si>
  <si>
    <t>OS N°317-2022</t>
  </si>
  <si>
    <t>SERVICIO DE SEGURIDAD Y VIGILANCIA PARA LAS INSTALACIONES DE LA OFICINA DE COORDINACIÓN MONZÓN DE LA OFICINA ZONAL TINGO MARÍA - DEVIDA -ITEM 1</t>
  </si>
  <si>
    <t>OS N°319-2022</t>
  </si>
  <si>
    <t>CONTRATACIÓN TEMPORAL DE UN (01) SERVICIO PROFESIONAL DE APOYO PARA ELABORAR EL PROYECTO DE REPORTE DE SEGUIMIENTO DEL POI 2022 DEL MES DE MAYO; EL PROYECTO DE REPORTE DE SEGUIMIENTO DEL POI 2022 AL 1ER SEMESTRE; LOS PROYECTOS DE REFORMULACIÓN DE PTA DE LAS ACTIVIDADES DE LA DATE, DPM, DAT, ACOM, OZQ Y OZIQ; EL PROYECTO DE REPORTE CONSOLIDADO DEL SEGUIMIENTO AL 2DO TRIMESTRE DE LAS ACTIVIDADES DE LOS PTA DE LOS PP PTCD Y GIECOD; EL PROYECTO DE REPORTE DE SEGUIMIENTO DEL POI 2022 DEL MES DE JULIO</t>
  </si>
  <si>
    <t>OS N°324-2022</t>
  </si>
  <si>
    <t>10704908631 - LOPEZ CUSCO DIANA ELIZABETH</t>
  </si>
  <si>
    <t>CONTRATO N° 02-2022-DEVIDA - SERVICIO DE TRASLADO Y CUSTODIA DE CAJAS DE ARCHIVO DEL ACERVO DOCUMENTARIO DE DEVIDA</t>
  </si>
  <si>
    <t>OS N°329-2022</t>
  </si>
  <si>
    <t>CONTRATACIÓN DEL SERVICIO DE MIGRACIÓN DEL SERVICIO DE CORREO ELECTRÓNICO A NUBE PARA DEVIDA</t>
  </si>
  <si>
    <t>OS N°332-2022</t>
  </si>
  <si>
    <t>20602691617 - CLOUD INFRASTRUCTURE AND TELECOM PERU S.A.C.</t>
  </si>
  <si>
    <t>CONTRATACIÓN TEMPORAL DE UN PROFESIONAL PARA EL SERVICIO DE REDISEÑO CURRICULAR DEL CURSO VIRTUAL “HERRAMIENTAS TEÓRICAS Y PRÁCTICAS PARA LA INTERVENCIÓN EN CALLE, CON NIÑAS, NIÑOS Y ADOLESCENTES ALTAMENTE VULNERABLES Y EN RIESGO” EN EL MARCO DE LA ACTIVIDAD: FORTALECIMIENTO DE LAS COMUNIDADES PARA LA PREVENCIÓN DEL CONSUMO DE DROGAS</t>
  </si>
  <si>
    <t>OS N°335-2022</t>
  </si>
  <si>
    <t>10407994332 - ROJAS  LIVIA  JACQUELINEE GRESSE</t>
  </si>
  <si>
    <t>CONTRATACIÓN TEMPORAL DE UN PROFESIONAL PARA EL SERVICIO DE REDISEÑO DEL CURSO VIRTUAL “FACILITADORES COMUNITARIOS PARA LA PREVENCIÓN DE DROGODEPENDENCIA Y OTROS RIESGOS SOCIALES” EN EL MARCO DE LA ACTIVIDAD: FORTALECIMIENTO DE LAS COMUNIDADES PARA LA PREVENCIÓN DEL CONSUMO DE DROGAS</t>
  </si>
  <si>
    <t>OS N°336-2022</t>
  </si>
  <si>
    <t>10074901374 - CABRERA  CHACON  JOSE LUIS</t>
  </si>
  <si>
    <t>CONTRATACIÓN TEMPORAL DE UN PROFESIONAL PARA EL  SERVICIO DE REDISEÑO CURRICULAR DEL CURSO VIRTUAL: “INTERVENCIÓN PARA LA REDUCCIÓN DE LA DEMANDA DE DROGAS EN FAMILIAS ALTAMENTE VULNERABLE” EN EL MARCO DE LA ACTIVIDAD: FORTALECIMIENTO DE LAS COMUNIDADES PARA LA PREVENCIÓN DEL CONSUMO DE DROGAS</t>
  </si>
  <si>
    <t>OS N°337-2022</t>
  </si>
  <si>
    <t>10073330110 - URIBE  YBAÑEZ  YRMA PATRICIA</t>
  </si>
  <si>
    <t>CONSULTORIA PARA LA EVALUACION DE RESULTADOS DEL PROGRAMA PRESUPUESTAL DESARROLLO ALTERNATIVO INTEGRAL Y SOSTENIBLE – PIRDAIS 2021</t>
  </si>
  <si>
    <t>OS N°340-2022</t>
  </si>
  <si>
    <t>CONTRATACION DE UN SERVICIO QUE REALICE LA REVISIÓN Y EVALUACIÓN DE LOS EXPEDIENTES DE LAS SOLICITUDES DE FINANCIAMIENTO PRESENTADAS POR LAS ENTIDADES EJECUTORAS QUE EJECUTAN ACTIVIDADES Y PROYECTOS, EN EL MARCO DEL PROGRAMA PRESUPUESTAL PIRDAIS</t>
  </si>
  <si>
    <t>OS N°341-2022</t>
  </si>
  <si>
    <t>10411248688 - CASTRO  ROMERO  JUAN CARLOS</t>
  </si>
  <si>
    <t>CONTRATACIÓN TEMPORAL DE UN (01) SERVICIO DE ELABORACIÓN E IMPLEMENTACIÓN DE UNA CAMPAÑA COMUNICACIONAL PARA PROMOVER LA PREVENCIÓN DEL CONSUMO DE DROGAS EN EL MARCO DE LA IMPLEMENTACIÓN DE LA POLÍTICA NACIONAL CONTRA LAS DROGAS AL 203</t>
  </si>
  <si>
    <t>OS N°344-2022</t>
  </si>
  <si>
    <t>10726598130 - BRICEÑO TIPACTI PALOMA PATRICIA</t>
  </si>
  <si>
    <t>CONTRATO N° 009-2021-DEVIDA - CONCURSO PUBLICO N° 006-2021-DEVIDA - SERVICIO DE DESARROLLO DE UNA APLICACION WEB INTEGRAL PARA EL PROGRAMA: "FORMACION EN REDUCCION DE LA DEMANDA DE DROGAS"</t>
  </si>
  <si>
    <t>OS N°345-2022</t>
  </si>
  <si>
    <t>20518135610 - EXPERTS SYSTEMS SOCIEDAD ANONIMA CERRADA</t>
  </si>
  <si>
    <t>OS N°354-2022</t>
  </si>
  <si>
    <t>20602975071 - CORPORACION SEGURIDAD BEREAN S.A.C.</t>
  </si>
  <si>
    <t>CONTRATACIÓN DE UN SERVICIO ESPECIALIZADO DE APOYO EN EL PROCESO DE SEGUIMIENTO Y MONITOREO A LA IMPLEMENTACIÓN DEL PLAN OPERATIVO ANUAL DE LAS ACTIVIDADES DEL PROGRAMA PRESUPUESTAL DE PREVENCIÓN Y TRATAMIENTO DEL CONSUMO DE DROGAS - PTCD DEL AÑO 2022, EN LAS REGIONES DE AYACUCHO, CUSCO, HUANCAVELICA, HUÁNUCO, JUNÍN, LAMBAYEQUE, LIMA Y PASCO</t>
  </si>
  <si>
    <t>OS N°355-2022</t>
  </si>
  <si>
    <t>CONTRATACION DEL SERVICIO TEMPORAL EN SEGUIMIENTO Y EJECUCION DE CONTRATOS</t>
  </si>
  <si>
    <t>OS N°361-2022</t>
  </si>
  <si>
    <t>SERVICIO DE ARRENDAMIENTO DE INMUEBLE PARA EL FUNCIONAMIENTO DE LA OFICINA DE COORDINACION DE CABALLOCOCHA DE LA OFICINA ZONAL DE IQUITOS.</t>
  </si>
  <si>
    <t>OS N°363-2022</t>
  </si>
  <si>
    <t>10001015449 - ARRIARAN GUTIERREZ ROCIO LILIAN</t>
  </si>
  <si>
    <t>CONTRATACION TEMPORAL DE UN PROFESIONAL QUE BRINDE SERVICIO ESPECIALIZADO EN MATERIA LEGAL A LA OFICINA GENERAL DE ADMINISTRACION</t>
  </si>
  <si>
    <t>OS N°364-2022</t>
  </si>
  <si>
    <t>CONTRATACION DE SERVICIO DE ESPECIALISTA EN CONTRATACIONES PÚBLICAS</t>
  </si>
  <si>
    <t>OS N°369-2022</t>
  </si>
  <si>
    <t xml:space="preserve">SERVICIO DE ARRENDAMIENTO DE UN INMUEBLE PARA EL FUNCIONMIENTO DE LA OFICINA DE COORDINACION DE CODO DE POZUZO ZONAL PUCALLPA </t>
  </si>
  <si>
    <t>OS N°370-2022</t>
  </si>
  <si>
    <t>SERVICIO TEMPORAL DE APOYO EN LA PROGRAMACIÓN DE PAGOS DE LA UNIDAD EJECUTORA 001</t>
  </si>
  <si>
    <t>OS N°378-2022</t>
  </si>
  <si>
    <t>CONTRATACIÓN TEMPORAL DE UN (01) SERVICIO PARA LA GENERACIÓN Y REVISIÓN DE CONTENIDOS AUDIOVISUALES DE LAS ACTIVIDADES DESARROLLADAS POR DEVIDA.</t>
  </si>
  <si>
    <t>OS N°379-2022</t>
  </si>
  <si>
    <t>CONTRATACIÓN DEL SERVICIO COMUNICACIONAL RELACIONADO A MANEJO DE REDES SOCIALES INSTITUCIONALES</t>
  </si>
  <si>
    <t>OS N°381-2022</t>
  </si>
  <si>
    <t>SERVICIO DEFENSA LEGAL A FAVOR DEL SEÑOR NOAM DANTE VALENTIN LOPEZ VILLANES.</t>
  </si>
  <si>
    <t>OS N°383-2022</t>
  </si>
  <si>
    <t>OS N°384-2022</t>
  </si>
  <si>
    <t>SERVICIO DE DEFENSA LEGAL DE LA SERVIDORA VIOLETA LEYVA ESTELA</t>
  </si>
  <si>
    <t>OS N°385-2022</t>
  </si>
  <si>
    <t>SERVICIO TEMPORAL DE ANALISTA EN PROGRAMACION PARA LA UNIDAD DE ABASTECIMIENTO</t>
  </si>
  <si>
    <t>OS N°388-2022</t>
  </si>
  <si>
    <t>CONTRATACION DE SERVICIOS ESPECIFICOS Y TEMPORAL PARA APOYAR AL CIERRE FINANCIERO Y PRESUPUESTO DE PERÍODOS INTERMEDIOS DEL EJERCICIO 2022, EN LA UNIDAD DE CONTABILIDAD DE DEVIDA.</t>
  </si>
  <si>
    <t>OS N°389-2022</t>
  </si>
  <si>
    <t>SERVICIO DE ACONDICIONAMIENTO E INSTALACION DE SISTEMA DE EXTRACCION MECANICA DE AIRE ACONDICIONADO, SOLICITADO POR LA DATE.</t>
  </si>
  <si>
    <t>OS N°390-2022</t>
  </si>
  <si>
    <t>20552063172 - FRIO BANK S.A.C.</t>
  </si>
  <si>
    <t>SERVICIO DE APOYO ESPECIALIZADO PARA PROCESOS DE MONITOREO DE LAS INTERVENCIONES DEL PP PIRDAIS – 2022 - PLANES OPERATIVOS ANUALES DE PROYECTOS Y ACTIVIDADES DE CARÁCTER PRODUCTIVO EN AMBITOS DE LAS OFICINAS ZONALES DE SAN FRANCISCO, LA MERCED Y PUCALLPA</t>
  </si>
  <si>
    <t>OS N°397-2022</t>
  </si>
  <si>
    <t>10282248676 - GUERRA ALLENDE GUIDO EDGAR</t>
  </si>
  <si>
    <t>CONTRATACIÓN TEMPORAL DE UN (01) PROFESIONAL PARA LA ASISTENCIA TECNICA EN LA ATENCIÓN DE USUARIOS DERIVADOS DE LOS SERVICIOS DE ORIENTACIÓN AL ADOLESCENTE A LA MODALIDAD AMBULATORIA DEL SERVICIO HABLA FRANCO</t>
  </si>
  <si>
    <t>OS N°398-2022</t>
  </si>
  <si>
    <t>10421960289 - ORIHUELA  MANRIQUE  EDER JESUS</t>
  </si>
  <si>
    <t>CONTRATACIÓN TEMPORAL DE UN (01) PROFESIONAL PARA ASISTENCIA TECNICA EN LA ATENCIÓN DE USUARIOS DERIVADOS DE LA LÍNEA DE ACCIÓN JUSTICIA JUVENIL RESTAURATIVA DE LA MODALIDAD AMBULATORIA DEL SERVICIO HABLA FRANCO</t>
  </si>
  <si>
    <t>OS N°399-2022</t>
  </si>
  <si>
    <t>10103401807 - CORDOVA  CCASA  FANNY PAQUITA</t>
  </si>
  <si>
    <t>CONTRATACION TEMPORAL DE UN ESPECIALISTA PARA APOYO EN EL SEGUIMIENTO, COORDINACION Y SOPORTE LOGISTICO A LA DATE, DE LOS REQUIERMIENTOS DE BIENES Y SERVICIOS PRESENTADOS POR LAS OFICINAS ZONALES DE DEVIDA</t>
  </si>
  <si>
    <t>OS N°400-2022</t>
  </si>
  <si>
    <t>10178151181 - GUERRERO  TALLEDO  LITA DEL CARMEN</t>
  </si>
  <si>
    <t>SERVICIO DE APOYO ESPECIALIZADO PARA PROCESOS DE MONITOREO DE LAS INTERVENCIONES DEL PP PIRDAIS – 2022 - PLANES OPERATIVOS ANUALES DE PROYECTOS Y ACTIVIDADES DE INFRAESTRUCTURA EN AMBITOS DE LAS OFICINAS ZONALES DE SAN FRANCISCO, LA MERCED, PUCALLPA Y TINGO MARIA</t>
  </si>
  <si>
    <t>OS N°402-2022</t>
  </si>
  <si>
    <t>10224864561 - CERON  TORRES  EDWARD</t>
  </si>
  <si>
    <t>CONTRATACION DE SERVICIO TEMPORAL DE PROFESIONAL EN CONTRATACIONES PÚBLICAS</t>
  </si>
  <si>
    <t>OS N°403-2022</t>
  </si>
  <si>
    <t>CONTRATACION DE SERVICIO TEMPORAL DE PROFESIONAL EN CONTRATACIONES DEL ESTADO</t>
  </si>
  <si>
    <t>OS N°404-2022</t>
  </si>
  <si>
    <t>SERVICIO DE APOYO ESPECIALIZADO PARA PROCESOS DE MONITOREO DE LAS INTERVENCIONES DEL PP PIRDAIS – 2022 - PLANES OPERATIVOS ANUALES DE PROYECTOS Y ACTIVIDADES DE CARÁCTER PRODUCTIVO EN AMBITOS DE LAS OFICINAS ZONALES DE TINGO MARIA Y SAN JUAN DEL ORO</t>
  </si>
  <si>
    <t>OS N°405-2022</t>
  </si>
  <si>
    <t>10102889415 - TERAN  FIGUEROA  JUAN JOSE</t>
  </si>
  <si>
    <t>CONTRATACIÓN DEL SERVICIO DE UN PROFESIONAL ESPECIALIZADO EN SEGURIDAD Y
SALUD EN EL TRABAJO</t>
  </si>
  <si>
    <t>OS N°408-2022</t>
  </si>
  <si>
    <t>10461822997 - ASCENCIO  CARRERA  OSCAR WILFREDO</t>
  </si>
  <si>
    <t>SERVICIO DE SOBREVUELO EN HIDROAVIÓN EN LA ZONA ESTRATÉGICA DE INTERVENCIÓN TRIPLE FRONTERA</t>
  </si>
  <si>
    <t>OS N°410-2022</t>
  </si>
  <si>
    <t>20528497137 - TRADEN S.A.C</t>
  </si>
  <si>
    <t>CONTRATACION DE SERVICIO TEMPORAL DE PROFESIONAL EN PROCEDIMIENTOS DE SELECCIÓN</t>
  </si>
  <si>
    <t>OS N°419-2022</t>
  </si>
  <si>
    <t>CONTRATACION DE SERVICIO TEMPORAL DE PROFESIONAL EN ADQUISICIONES Y CONTRATACIONES</t>
  </si>
  <si>
    <t>OS N°420-2022</t>
  </si>
  <si>
    <t>CONTRATACIÓN DEL SERVICIO DE ALQUILER DE ESTRUCTURAS PARA LA PARTICIPACION DE DEVIDA EN LA REALIZACION DE LA “III EXPO INTEROCEÁNICA CENTRO SIHUAS 2022</t>
  </si>
  <si>
    <t>OS N°423-2022</t>
  </si>
  <si>
    <t>20571423759 - KALLPA'S F&amp;D E.I.R.L.</t>
  </si>
  <si>
    <t>CONTRATACIÓN TEMPORAL DE UN SERVICIO DE APOYO EN GESTIÓN DOCUMENTAL Y ADMINISTRATIVA DE LA GERENCIA GENERAL</t>
  </si>
  <si>
    <t>OS N°426-2022</t>
  </si>
  <si>
    <t>CONTRATACIÓN DE SERVICIO PROFESIONAL EN TEMAS DE EJECUCIÓN CONTRACTUAL</t>
  </si>
  <si>
    <t>OS N°427-2022</t>
  </si>
  <si>
    <t>10419321686 - RUIZ  POZO  VANESSA GIOVANNA</t>
  </si>
  <si>
    <t>CONTRATACION TEMPORAL DE UN SERVICIO DE APOYO PARA SEGUIMIENTO ADMINISTRATIVO DE LAS ACTIVIDADES DE LA GERENCIA GENERAL</t>
  </si>
  <si>
    <t>OS N°429-2022</t>
  </si>
  <si>
    <t>CONTRATACIÓN TEMPORAL DE UN (01) SERVICIO DE APOYO EN LA COORDINACIÓN DE ACTIVIDADES COMUNICACIONALES Y ELABORACIÓN DE CONTENIDOS INFORMATIVOS EN EL MARCO DE LA IMPLEMENTACIÓN DE LA POLÍTICA NACIONAL CONTRA LAS DROGAS AL 2030</t>
  </si>
  <si>
    <t>OS N°436-2022</t>
  </si>
  <si>
    <t>10704099571 - JUAREZ  CASTILLO  IRVIN</t>
  </si>
  <si>
    <t>CONTRATACION DEL SERVICIO DE ARRENDAMIENTO DE UN INMUEBLE PARA EL FUNCIONAMIENTO DEL ALMACEN DEL PLAN DE POST ERRADICACION DE LA OFICINA ZONAL TINGO MARIA - DEVIDA</t>
  </si>
  <si>
    <t>OS N°437-2022</t>
  </si>
  <si>
    <t>CONTRATACION DEL SERVICIO DE ARRENDAMIENTO DE INMUEBLE PARA EL FUNCIONAMIENTO DE LA OFICINA ZONAL QUILLABAMBA</t>
  </si>
  <si>
    <t>OS N°439-2022</t>
  </si>
  <si>
    <t>CONTRATACION DE UNA PROFESIONAL PAR EL SERVICIO TEMPORAL EN SEGUIMIENTO DE DEVENGADOS Y EJECUCION CONTRACTUAL</t>
  </si>
  <si>
    <t>OS N°446-2022</t>
  </si>
  <si>
    <t>10258516741 - MACHUCA  OLAYA  GLORIA ELIZABETH</t>
  </si>
  <si>
    <t>MANTENIMIENTO DE AREAS COMUNES A LA JUNTA DE PROPIETARIOS DEL EDIFICIO CC LA MERCED</t>
  </si>
  <si>
    <t>OS N°448-2022</t>
  </si>
  <si>
    <t>CONTRATACION DEL SERVICIO DE ALQUILER DE STANDS DE EXHIBICION EN LA “DÉCIMA EDICION DE LA EXPO AMAZÓNICA AMAZONAS 2022”, PARA LA PARTICIPACIÓN DE DEVIDA</t>
  </si>
  <si>
    <t>OS N°457-2022</t>
  </si>
  <si>
    <t xml:space="preserve"> SERVICIO DE IMPLEMENTACIÓN DE STANDS Y OTRAS ESTRUCTURAS PARA LA “DÉCIMA EDICIÓN DE LA EXPO AMAZÓNICA AMAZONAS 2022”</t>
  </si>
  <si>
    <t>OS N°458-2022</t>
  </si>
  <si>
    <t>20601003555 - ULTRAMODULAR E.I.R.L.</t>
  </si>
  <si>
    <t xml:space="preserve">SERVICIO DE LIMPIEZA INTEGRAL DE LA OFICINA ZONAL TINGO MARÍA </t>
  </si>
  <si>
    <t>OS N°460-2022</t>
  </si>
  <si>
    <t>20573853246 - ENERGY TRANSMISSION AND ENERGY SOLUTION SAC</t>
  </si>
  <si>
    <t>CONTRATACIÓN DEL SERVICIO DE ACONDICIONAMIENTO DE LAS OFICINAS DE TRAMITE DOCUMENTARIO DE LA SEDE CENTRAL DE LA COMISIÓN NACIONAL PARA EL DESARROLLO Y VIDA SIN DROGAS – DEVIDA”</t>
  </si>
  <si>
    <t>OS N°461-2022</t>
  </si>
  <si>
    <t>10466299036 - LEYVA MORALES JUAN CHRISTIAN</t>
  </si>
  <si>
    <t>CONTRATACIÓN DE UN SERVICIO TEMPORAL DE UN PROFESIONAL INFORMÁTICO PARA LA IMPLEMENTACIÓN DEL SISTEMA DE DESARROLLO INSTITUCIONAL</t>
  </si>
  <si>
    <t>OS N°462-2022</t>
  </si>
  <si>
    <t>CONTRATACIÓN TEMPORAL DE UN PROFESIONAL PARA SERVICIO DE DISEÑO CURRICULAR DEL CURSO VIRTUAL NUEVO “HABILIDADES DE AFRONTAMIENTO FRENTE AL CONSUMO DE DROGAS” EN EL MARCO DE LA ACTIVIDAD: FORTALECIMIENTO DE CAPACIDADES Y COMPETENCIAS DE LOS ACTORES DE LA COMUNIDAD EDUCATIVA</t>
  </si>
  <si>
    <t>OS N°464-2022</t>
  </si>
  <si>
    <t>10096239101 - SANCHEZ SILVA BAHAMONDE SANDRA PATRICIA</t>
  </si>
  <si>
    <t>CONTRATACIÓN TEMPORAL DE UN PROFESIONAL PARA EL SERVICIO DE DISEÑO CURRICULAR DEL CURSO VIRTUAL: “DETECCIÓN DE LOS FACTORES DE RIESGO DEL CONSUMO DE DROGAS EN ADOLESCENTES ESCOLARES” EN EL MARCO DE LA ACTIVIDAD: FORTALECIMIENTO DE CAPACIDADES Y COMPETENCIAS DE LOS ACTORES DE LA COMUNIDAD EDUCATIVA</t>
  </si>
  <si>
    <t>OS N°466-2022</t>
  </si>
  <si>
    <t>10098502683 - MARTINEZ  DIAZ  JOSE MANUEL</t>
  </si>
  <si>
    <t>ALQUILER DE INMUEBLESSERVICIO DE ARRENDAMIENTO DE INMUEBLE PARA SEDE CENTRAL DE 326,278.68
DEVIDA OFICINAS 602, 603, 604 Y 701.</t>
  </si>
  <si>
    <t>OS N°467-2022</t>
  </si>
  <si>
    <t>ALQUILER DE INMUEBLESSERVICIO DE ARRENDAMIENTO DE INMUEBLE PARA SEDE CENTRAL DE 443,163.56
DEVIDA UBICADO EN EL EDIFICIO C.C. LA MERCED OFICINAS 401, 402, 403, 601 Y
ESTACIONAMIENTOS.</t>
  </si>
  <si>
    <t>OS N°468-2022</t>
  </si>
  <si>
    <t>CONTRATACIÓN TEMPORAL DE UN PROFESIONAL PARA EL SERVICIO DE DISEÑO CURRICULAR DEL CURSO VIRTUAL: “ESTRATEGIAS DOCENTES   PARA LA PREVENCÍON DEL CONSUMO DE DROGAS EN LA EDUCACIÓN SECUNDARIA” EN EL MARCO DE LA ACTIVIDAD: FORTALECIMIENTO DE CAPACIDADES Y COMPETENCIAS DE LOS ACTORES DE LA COMUNIDAD EDUCATIVA</t>
  </si>
  <si>
    <t>OS N°472-2022</t>
  </si>
  <si>
    <t>SERVICIO DE SOBREVUELO EN AVIONETA O AVIÓN LIGERO EN LAS NUEVAS ZONAS COCALERAS DE BAJO UCAYALI Y BAJO HUALLAGA</t>
  </si>
  <si>
    <t>OS N°474-2022</t>
  </si>
  <si>
    <t>20393502119 - OPERADOR LOGISTICO DASOSA E.I.R.L.</t>
  </si>
  <si>
    <t>SERVICIO DE ALQUILER DE INMUEBLE PARA LA OFICINA ZONAL IQUITOS. ADENDA N° 06 CONTRATO N° 002-2016-DEVIDA. DERIVADO DE LA ADS 092-2015.</t>
  </si>
  <si>
    <t>OS N°476-2022</t>
  </si>
  <si>
    <t>SERVICIO DE ORGANIZACIÓN DE EVENTOS PARA LA REALIZACIÓN DE ACTIVIDAD POR EL DIA DEL CAFE PERRUANO</t>
  </si>
  <si>
    <t>OS N°477-2022</t>
  </si>
  <si>
    <t>20602773303 - NOVA CREATIVA S.A.C.</t>
  </si>
  <si>
    <t>SERVICIO SEGURIDAD Y VIGILANCIA PARA LAS INSTALACIONES DEL ALMACÉN DE LA OFICINA ZONAL DE TINGO MARÍA.</t>
  </si>
  <si>
    <t>OS N°479-2022</t>
  </si>
  <si>
    <t>OS N°480-2022</t>
  </si>
  <si>
    <t>20418896915 - MAPFRE PERU COMPAÑIA DE SEGUROS Y REASEGUROS</t>
  </si>
  <si>
    <t>ADQUISICON DE COMBUSTIBLE DIESEL B5 S-50 PARA LAS CAMIONETAS ASIGNADAS A LA OFICINA ZONAL TARAPOTO</t>
  </si>
  <si>
    <t>OC N° 6-2022</t>
  </si>
  <si>
    <t>ADQUISICION DE COMBUSTIBLE GASOHOL 98 PARA LA FLOTA VEHICULAR DE LA SEDE CENTRAL DE DEVIDA, SEGUN CONTRATO N° 0110-2021</t>
  </si>
  <si>
    <t>OC N° 8-2022</t>
  </si>
  <si>
    <t>ADQUISICION DE HIJUELOS DE PIÑA PARA LA OFICINA ZONAL SAN JUAN DEL ORO</t>
  </si>
  <si>
    <t>OC N° 12-2022</t>
  </si>
  <si>
    <t>ADQUISICIÓN DE FERTILIZANTE COMPUESTO GRANULADO (N-P-K 20-20-20) PARA LAS OFICINAS ZONALES DE IQUITOS Y OFICINA ZONAL DE SAN JUAN DEL ORO” – ITEM 01: FERTILIZANTE COMPUESTO GRANULADO (N-P-K 20-20-20) PARA LA OFICINA ZONAL IQUITOS</t>
  </si>
  <si>
    <t>OC N° 13-2022</t>
  </si>
  <si>
    <t>CAJON FERMENTADOR DE CACAOADQUISICION DE CAJONES FERMENTADORES MELLIZOS PARA LA 
OFICINA ZONAL IQUITOS.</t>
  </si>
  <si>
    <t>OC N° 14-2022</t>
  </si>
  <si>
    <t>SERVIDOR PARA CENTRAL TELEFONICA CONTRATACION DE SERVICIO DE PARA EL DESARROLLO DE SOLUCIONES DE SOFWARE PARA EL REGISTRO DE LLAMADAS (CALL CENTER) Y MANEJO DE CONTACTOS (CONTACT CENTER) PERSONALIZADO PARA EL USO DE LA LINEA TELEFONICA 1815
PARA EL SERVICIO HABLA FRANCO.</t>
  </si>
  <si>
    <t>OC N° 16-2022</t>
  </si>
  <si>
    <t>ADQUISICION DE EQUIPOS MENORES PARA LINEA DE GRANOS Y PROCESAMIENTO DE CACAO PARA LAS ORGANIZACIONES DE PRODUCTORES DE AMBITO DE INTERVENCION DE LAS OFICINAS ZONALES TINGO MARIA, PUCALLPA, LA MERCED, TARAPOTO Y QUILLABAMBA - ITEM 2 Y 3 - OFICINA ZONAL PUCALLLPA</t>
  </si>
  <si>
    <t>OC N° 17-2022</t>
  </si>
  <si>
    <t>ADQUISICIÓN DE BIENES PARA MÓDULOS DE PRODUCCIÓN DE ALIMENTO
BALANCEADO E IMPLEMENTACIÓN DE LABORATORIO DE REPRODUCCIÓN DE
PECES AMAZÓNICOS PARA LAS ORGANIZACIONES DE PRODUCTORES DEL
ÁMBITO DE INTERVENCIÓN DE LAS OFICINAS ZONALES LA MERCED,
PUCALLPA, TINGO MARÍA Y TARAPOTO</t>
  </si>
  <si>
    <t>OC N° 18-2022</t>
  </si>
  <si>
    <t>ADQUISICION DE FERTILIZANTE FOSFATO DIAMONICO PARA LAS OFICINAS ZONALES LA MERCED TARAPOTO Y TINGO MARIA.</t>
  </si>
  <si>
    <t>OC N° 19-2022</t>
  </si>
  <si>
    <t>ADQUISICION DE MALLA DE POLIETILENO PARA LA OFICINA LA MERCED.</t>
  </si>
  <si>
    <t>OC N° 24-2022</t>
  </si>
  <si>
    <t>20549482636 - RECICLAJES DEL PERU EIRL</t>
  </si>
  <si>
    <t>ADQUISICION DE EQUIPOS MENORES PARA MODULOS DE TRANSFORMACION DE CAFE PARA LAS OFICINAS ZONALES LA MERCED, QUILLABAMBA , SAN JUAN DEL ORO Y TINGO MARIA.</t>
  </si>
  <si>
    <t>OC N° 43-2022</t>
  </si>
  <si>
    <t>ADQUISICIÓN DE EQUIPO CENTRALIZADOR DE LOG, ANÁLISIS Y REPORTE DEL FIREWALL UTM DE LA MARCA FORTINET “O EQUIVALENTE”</t>
  </si>
  <si>
    <t>OC N° 47-2022</t>
  </si>
  <si>
    <t>ADQUISICION DE CALAMINAS DE ACERO GALVANIZADO PARA LA OFICINA ZONAL DE IQUITOS</t>
  </si>
  <si>
    <t>OC N° 50-2022</t>
  </si>
  <si>
    <t>10737957212 - ALBERCA MOJALOTT FRANK RONALD</t>
  </si>
  <si>
    <t>ADQUISICIÓN DE MATERIAL PROMOCIONAL PARA TALLERES DEL SERVICIO HABLA FRANCO</t>
  </si>
  <si>
    <t>OC N° 52-2022</t>
  </si>
  <si>
    <t>20556749494 - TRES PUNTOS COMERCIAL &amp; PUBLICIDAD S.A.C.</t>
  </si>
  <si>
    <t>POR LA ADQUISICIÓN DE EQUIPOS MENORES PARA MÓDULOS DE TRANSFORMACIÓN DE CAFÉ DE ORGANIZACIONES DE PRODUCTORES DE LOS ÁMBITOS DE INTERVENCIÓN DE LAS OFICINAS ZONALES - OZ LA MERCED ITEM 1,2 Y 4 SEGÚN CONTRATO N° 046-2021-DEVIDA, CORRESPONDIENTE A LA LP N° 016-2020-DEVIDA</t>
  </si>
  <si>
    <t>OC N° 58-2022</t>
  </si>
  <si>
    <t>POR LA ADQUISICIÓN DE EQUIPOS MENORES PARA MÓDULOS DE TRANSFORMACIÓN DE CAFÉ DE ORGANIZACIONES DE PRODUCTORES DE LOS ÁMBITOS DE INTERVENCIÓN DE LAS OFICINAS ZONALES - OZ TINGO MARIA ITEM 4 SEGÚN CONTRATO N° 046-2021-DEVIDA, CORRESPONDIENTE A LA LP N° 016-2020-DEVIDA</t>
  </si>
  <si>
    <t>OC N° 59-2022</t>
  </si>
  <si>
    <t>ADQUISICIÓN DE EQUIPOS MENORES PARA LA LINEA DE GRANOS Y PROCEDIMIENTO DE CACAO PARA ORGANIZACIONES DE PRODUCTOS DE  LOS AMBITOS DE INTERVENCIÓN DE LA OZ TINGO MARIA Y LA MERCED" ITEM PAQUETE 01 OZ TINGO MARIA Y ITEM 03 LA MERCED</t>
  </si>
  <si>
    <t>OC N° 67-2022</t>
  </si>
  <si>
    <t>ADQUISICION DE EQUIPOS MENORES PARA LINEA DE GRANOS Y PROCESAMIENTO DE CACAO PARA LAS ORGANIZACIONES DE PRODUCTORES DE AMBITO DE INTERVENCION DE LAS OFICINAS ZONALES TINGO MARIA, UCALLPA, LA MERCED, TARAPOTO Y QUILLABAMBA.
- ITEM 7 - OFICINA ZONAL TARAPOTO.</t>
  </si>
  <si>
    <t>OC N° 72-2022</t>
  </si>
  <si>
    <t>ADQUISICIÓN DE BALDE DE PLÁSTICO PARA LA OFICINA ZONAL TINGO MARÍA</t>
  </si>
  <si>
    <t>OC N° 77-2022</t>
  </si>
  <si>
    <t>20600620755 - JYKS CORPORATION S.R.L.</t>
  </si>
  <si>
    <t>ADQUISICIÓN DE EQUIPOS MENORES PARA LÍNEA DE GRANOS Y PROCESAMIENTO DE CACAO PARA LAS ORGANIZACIONES DE PRODUCTORES DE LOS ÁMBITOS DE INTERVENCIÓN DE LAS OFICINAS ZONALES TINGO MARÍA, PUCALLPA, LA MERCED, TARAPOTO Y QUILLABAMBA - ITEM N° 2 Y N° 3 – OFICINA ZONAL PUCALLPA</t>
  </si>
  <si>
    <t>OC N° 79-2022</t>
  </si>
  <si>
    <t>ADQUISISCIÓN DE EQUIPOS MENORES PARA LA LINEA DE GRANOS Y PROCEDIMIENTO DE CACAO PARA ORGANIZACIONES DE PRODUCTOS DE LOS AMBITOS DE INTERVENCIÓN DE LAS OFICINAS ZONALES TINGO MARIA Y LA MERCED" ITEM PAQUETE N° 01 Y 03.</t>
  </si>
  <si>
    <t>OC N° 80-2022</t>
  </si>
  <si>
    <t>ADQUISISCIÓN DE EQUIPOS MENORES PARA LA LINEA DE GRANOS Y PROCEDIMIENTO DE CACAO PARA ORGANIZACIONES DE PRODUCTOS DE LOS AMBITOS DE INTERVENCIÓN DE LAS OFICINAS ZONALES TINGO MARIA Y LA MERCED" ITEM PAQUETE N° 02 OZTM</t>
  </si>
  <si>
    <t>OC N° 81-2022</t>
  </si>
  <si>
    <t>20605237798 - GRUPO VADYS EIRL</t>
  </si>
  <si>
    <t>ADQUISICIÓN DE EQUIPOS MENORES PARA MODULOS DE TRANSFORMACION DE CACAO Y CAFE DE ORGANIZACION DE PRODUCTORES DEL AMBITO DE INTERVENCION DE LA OFICINA ZONAL TINGO MARIA</t>
  </si>
  <si>
    <t>OC N° 83-2022</t>
  </si>
  <si>
    <t xml:space="preserve">ADQUISICIÓN DE POLOS PROMOCIONALES PARA APOYO AL EVENTO XII EDICIÓN NACIONAL Y X INTERNACIONAL DEL FESTIVAL ATLÉTICO INTERNACIONAL “YO VIVO SIN DROGAS - TÚ DECIDES 5K”, </t>
  </si>
  <si>
    <t>OC N° 87-2022</t>
  </si>
  <si>
    <t>10471368682 - AVELLANEDA GUERRERO REINERITA</t>
  </si>
  <si>
    <t>ADQUISICIÓN DE EQUIPOS MENORES PARA LÍNEA DE TRATAMIENTO PARA DERIVADOS DE CACAO Y LA LÍNEA MANTECA DE CACAO PARA LA ORGANIZACIÓN DE PRODUCTORES DEL ÁMBITO DE INTERVENCIÓN DE LA OFICINA ZONAL DE PUCALLPA</t>
  </si>
  <si>
    <t>OC N° 90-2022</t>
  </si>
  <si>
    <t>ITEM N° 1: ADQUISICIÓN DE FUNGICIDA BIOLÓGICO TRICHODERMA PARA LA OZ LA MERCED.</t>
  </si>
  <si>
    <t>OC N° 92-2022</t>
  </si>
  <si>
    <t>ITEM N° 2: ADQUISICIÓN DE FUNGICIDA BIOLÓGICO TRICHODERMA PARA LA OZ PUCALLPA.</t>
  </si>
  <si>
    <t>OC N° 94-2022</t>
  </si>
  <si>
    <t>ITEM N° 3: ADQUISICIÓN DE FUNGICIDA BIOLÓGICO TRICHODERMA PARA LA OZ TARAPOTO.</t>
  </si>
  <si>
    <t>OC N° 95-2022</t>
  </si>
  <si>
    <t>ADQUISICIÓN DE CAJAS ARCHIVERAS DE DOCUMENTOS PARA EL AREA DE TRAMITE DOCUMENTARIO Y ARCHIVO</t>
  </si>
  <si>
    <t>OC N° 96-2022</t>
  </si>
  <si>
    <t>20566130565 - INVERSIONES LAMV E.I.R.L.</t>
  </si>
  <si>
    <t>ITEM N° 1 - ADQUISICIÓN DE TIJERAS DE PODAR DE DOS MANOS PARA LAS OZ LA MERCED</t>
  </si>
  <si>
    <t>OC N° 98-2022</t>
  </si>
  <si>
    <t>ITEM N° 3 - ADQUISICIÓN DE TIJERAS DE PODAR DE DOS MANOS PARA LA OZ TINGO MARÍA.</t>
  </si>
  <si>
    <t>OC N° 99-2022</t>
  </si>
  <si>
    <t>ITEM N° 4- ADQUISICIÓN DE TIJERAS DE PODAR DE DOS MANOS PARA LA OZ PUCALLPA.</t>
  </si>
  <si>
    <t>OC N° 100-2022</t>
  </si>
  <si>
    <t>ADQUISICIÓN DE CALAMINA PLÁSTICA DE POLIPROPILENO TRANSLUCIDA PARA LA OFICINA ZONAL DE TARAPOTO - ACUERDO MARCO</t>
  </si>
  <si>
    <t>OC N° 101-2022</t>
  </si>
  <si>
    <t>20607370754 - ALFA CENTER BUSINESS E.I.R.L.</t>
  </si>
  <si>
    <t>ITEM N° 2 - ADQUISICIÓN DE TIJERAS DE PODAR DE UNA MANO PARA LA OZ LA MERCED</t>
  </si>
  <si>
    <t>OC N° 104-2022</t>
  </si>
  <si>
    <t>20602910114 - HERRAMAS E.I.R.L.</t>
  </si>
  <si>
    <t>ADQUISICIÓN DE FERTILIZANTE DE HIDROXIDO DE CALCIO PARA LA OFICINA ZONAL SAN JUAN DEL ORO</t>
  </si>
  <si>
    <t>OC N° 105-2022</t>
  </si>
  <si>
    <t>ITEM 1: ADQUISICIÓN DE MOTOGUADAÑAS PARA LA OFICINA ZONAL DE TARAPOTO</t>
  </si>
  <si>
    <t>OC N° 106-2022</t>
  </si>
  <si>
    <t>20557433717 - INVERSIONES Y NEGOCIACIONES MASS HARINA E.I.R.L.</t>
  </si>
  <si>
    <t>ADQUISICION DE FERTILIZANTE COMPUESTO GRANULADO (N-P-K 20-20-20) PARA LA OFICINA SAN JUAN DEL ORO</t>
  </si>
  <si>
    <t>OC N° 107-2022</t>
  </si>
  <si>
    <t>ADQUISICIÓN DE EQUIPOS MENORES PARA EL PROCESAMIENTO DE FRUTAS Y MÓDULOS DE TRANSFORMACIÓN DE FRUTAS Y MÓDULOS DE TRANSFORMACIÓN DE FRUTAS DE LAS ORGANIZACIONES DE PRODUCTORES DEL ÁMBITO DE INTERVENCIÓN DE LA OFICINA ZONAL LA MERCED Y LA OFICINA ZONAL SAN JUAN DEL ORO" -ITEM PAQUETE Nº 03: LÍNEA DE DOSIFICACIÓN Y ENVASADO-O2 SAN JUAN DEL ORO"</t>
  </si>
  <si>
    <t>OC N° 108-2022</t>
  </si>
  <si>
    <t>20402250136 - INDUSTRIAS PATCOR S.A.</t>
  </si>
  <si>
    <t>ADQUISICIÓN DE EQUIPOS MENORES PARA EL PROCESAMIENTO DE FRUTAS Y MÓDULOS DE TRANSFORMACIÓN DE FRUTAS Y MÓDULOS DE TRANSFORMACIÓN DE FRUTAS DE LAS ORGANIZACIONES DE PRODUCTORES DEL ÁMBITO DE INTERVENCIÓN DE LA OFICINA ZONAL LA MERCED Y LA OFICINA ZONAL SAN JUAN DEL ORO” – ITEM PAQUETE N° 04: LÍNEA DE PROCESAMIENTO DE BEBIDAS – OZ SAN JUAN DEL ORO".</t>
  </si>
  <si>
    <t>OC N° 109-2022</t>
  </si>
  <si>
    <t>ADQUISICION DE LISTONES Y POSTES DE MADERA PARA LA OFICINA ZONAL TARAPOTO</t>
  </si>
  <si>
    <t>OC N° 111-2022</t>
  </si>
  <si>
    <t>10011117991 - TORRES YNGA JOSE WILSON</t>
  </si>
  <si>
    <t>ADQUISICION FERTILIZANTE SULFATO DE POTASIO PARA LA OFICINA ZONAL IQUITOS</t>
  </si>
  <si>
    <t>OC N° 124-2022</t>
  </si>
  <si>
    <t>OC N° 125-2022</t>
  </si>
  <si>
    <t>ADQUISICION DE COMPOST PARA USO AGRICOLA PARA LA OFICINA ZONAL IQUITOS</t>
  </si>
  <si>
    <t>OC N° 130-2022</t>
  </si>
  <si>
    <t>ADQUISICION DE ABONO ORGANICO BIOL PARA LA OFICINA ZONAL IQUITOS</t>
  </si>
  <si>
    <t>OC N° 132-2022</t>
  </si>
  <si>
    <t>ADQUISICION DE BIENES PARA COSECHA Y POST COSECHA DE MIEL DE ABEJA PARA LA ACTIVIDAD "ASISTENCIA TECNICA EN LA DIVERSIDICACION APICULTURA, AMBITO DE LA OFICINA ZONAL DE TINGO MARIA"</t>
  </si>
  <si>
    <t>OC N° 133-2022</t>
  </si>
  <si>
    <t>20562958364 - FRINOX SERVICE EIRL</t>
  </si>
  <si>
    <t>SUMINISTRO DE COMBUSTIBLE DIESEL B5 S -50 PARA LAS CAMIONETAS ASIGNADAS A LA OFICINA ZONAL TARAPOTO</t>
  </si>
  <si>
    <t>OC N° 137-2022</t>
  </si>
  <si>
    <t xml:space="preserve">ADQUISICION DE FERTILIZANTE SULFATO DE CINC PARA LAS OFICINAS ZONALES TINGO MARIA, PUCALLPA Y TARAPOTO </t>
  </si>
  <si>
    <t>OC N° 142-2022</t>
  </si>
  <si>
    <t>OC N° 143-2022</t>
  </si>
  <si>
    <t>OC N° 144-2022</t>
  </si>
  <si>
    <t>ADQUISICIÓN DE BIENES PARA MÓDULOS DE PRODUCCIÓN DE ALIMENTO BALANCEADO E IMPLEMENTACIÓN DE LABORATORIO DE REPRODUCCIÓN DE PECES AMAZÓNICOS PARA LAS ORGANIZACIONES DE PRODUCTORES DEL ÁMBITO DE INTERVECIÓN DE LA OFICINA ZONAL DE PUCALLPA, TINGO MARIA Y TARAPOTO” – ITEM PAQUETE N° 1, 2 Y 3.</t>
  </si>
  <si>
    <t>OC N° 145-2022</t>
  </si>
  <si>
    <t>OC N° 146-2022</t>
  </si>
  <si>
    <t>OC N° 147-2022</t>
  </si>
  <si>
    <t>ADQUISICIÓN DE ALIMENTO BALANCEADO PARA PECES PARA LA OFICINA ZONAL DE TINGO MARIA</t>
  </si>
  <si>
    <t>OC N° 150-2022</t>
  </si>
  <si>
    <t>ADQUISICION DE TUBO DE PVC PARA LA OZ IQUITOS</t>
  </si>
  <si>
    <t>OC N° 153-2022</t>
  </si>
  <si>
    <t>10297334862 - HOLGUINO LAROTA ERIKA</t>
  </si>
  <si>
    <t>OC N° 154-2022</t>
  </si>
  <si>
    <t>20606656417 - AGROVENDE S.A.C.</t>
  </si>
  <si>
    <t>10 MOTOPULVERIZADORA</t>
  </si>
  <si>
    <t>OC 00013-22</t>
  </si>
  <si>
    <t>CONSORCIO IMPORTADORA Y REPRESENTACIONES SOCIEDAD ANONIMA CERRADA - COIMPORT SAC
20516519950</t>
  </si>
  <si>
    <t>11 MOTOSIERRA</t>
  </si>
  <si>
    <t>OC 00018-22</t>
  </si>
  <si>
    <t>12 MOTOGUADAÑA</t>
  </si>
  <si>
    <t xml:space="preserve">ASP </t>
  </si>
  <si>
    <t>OC 00019-22</t>
  </si>
  <si>
    <t>13 SERVICIO DE ENERGIA ELECTRICA PARA LA OZ IQUITOS</t>
  </si>
  <si>
    <t>OS 00012-22</t>
  </si>
  <si>
    <t xml:space="preserve">EMP REG DE SERV PUBLICO DE ELECTRICIDAD S.A
20103795631
</t>
  </si>
  <si>
    <t>DEVENGADO
PARCIAL</t>
  </si>
  <si>
    <t>14 SERVICIO DE ESPECIALISTA FORESTAL</t>
  </si>
  <si>
    <t>OS 00018-22</t>
  </si>
  <si>
    <t xml:space="preserve">BRAGA RAMIREZ ERICK RAY
10053852608
</t>
  </si>
  <si>
    <t>DEVENGADO 
PARCIAL</t>
  </si>
  <si>
    <t>15 SERVICIO MANTENIMIENTO DE LA INFRAESTRUCTURA DEL JUZGADO DE PAZ DEL CENTRO POBLADO MENOR DE CUSHILLO COCHA, EN LA LOCALIDAD DE CUSHILLO COCHA, DISTRITO DE RAMON CASTILLA, PROVINCIA DE MARISCAL RAMON CASTILLA, REGION LORETO - META 22</t>
  </si>
  <si>
    <t>OS 00019-22</t>
  </si>
  <si>
    <t xml:space="preserve">TUKI TUKI IDEAS E.I.R.L.
20601527490
</t>
  </si>
  <si>
    <t>16 SERVICIO DE MANTENIMIENTO Y DE LA INFRAESTRUCTURA AL COMPLEJO DEPORTIVO DE LA COMUNIDAD NATIVA CAHUIDE DE YANAYACU, DISTRITO DE RAMON CASTILLA, PROVINCIA DE MARISCAL RAMON CASTILLA, REGION LORETO - META 22</t>
  </si>
  <si>
    <t>OS 00020-22</t>
  </si>
  <si>
    <t xml:space="preserve">GRANDEZ CORPORACION CONSTRUCTORA E.I.R.L
20494146330
</t>
  </si>
  <si>
    <t>17 SERVICIO DE MANTENIMIENTO DE LA INFRAESTRUCTURA AL LOCAL COMUNAL EN LA COMUNIDAD NATIVA SAN JOSE DE YANAYACU, DISTRITO DE RAMON CASTILLA, PROVINCIA DE MARISCAL RAMON CASTILLA, REGION LORETO - META 22</t>
  </si>
  <si>
    <t>OS 00021-22</t>
  </si>
  <si>
    <t>18 SERVICIO DE MANTENIMIENTO DE LA INFRAESTRUCTURA DEL PUESTO DE SALUD I-1 EN LA LOCALIDAD DE BELLAVISTA CALLARU, DISTRITO DE RAMON CASTILLA, PROVINCIA DE MARISCAL RAMON CASTILLA, REGION LORETO - META 22</t>
  </si>
  <si>
    <t>OS 00022-22</t>
  </si>
  <si>
    <t>19 BIDON DE 220 LT</t>
  </si>
  <si>
    <t>PROYECTO</t>
  </si>
  <si>
    <t>20 SERVICIO DE MANTENIIMIENTO PREVENTIVO Y/O CORRECTIVO DE EQUIPOS AGRICOLAS</t>
  </si>
  <si>
    <t>PETROLEO DIESEL B5</t>
  </si>
  <si>
    <t>20145496170</t>
  </si>
  <si>
    <t>FUNGICIDA  AZOXYSTROBIN + DIFENOCONAZOLE</t>
  </si>
  <si>
    <t>SULFATO DE COBRE</t>
  </si>
  <si>
    <t>SULFATO DOBLE DE POTASIO Y MAGNESIO</t>
  </si>
  <si>
    <t>ULEXITA</t>
  </si>
  <si>
    <t>20508677571</t>
  </si>
  <si>
    <t>TIJERA PARA PODAR DE UNA MANO</t>
  </si>
  <si>
    <t xml:space="preserve">SERVICIO DE ORGANIZACION DE EVENTOS           </t>
  </si>
  <si>
    <t>10013110129</t>
  </si>
  <si>
    <t>27 SUMINISTRO DE PETROLEO DIESEL B5</t>
  </si>
  <si>
    <t>ASP  00761-2022DEVIDA</t>
  </si>
  <si>
    <t>20603632215 - ESTACION DE SERVICIOS AFILADOR E.I.R.L</t>
  </si>
  <si>
    <t>Los pagos se realizo de acuerdo al consumo</t>
  </si>
  <si>
    <t>28 ACONDICIONAMIENTO Y REMODELACION DE INSTALACIONES EN GENERAL</t>
  </si>
  <si>
    <t>ASP  00745-2022DEVIDA</t>
  </si>
  <si>
    <t>29 SERVICIO DE REGISTRO SANITARIO DE PRODUCTOS ALIMENTICIOS</t>
  </si>
  <si>
    <t>ASP  01179-2022DEVIDA</t>
  </si>
  <si>
    <t>10719194406 - PISCO CALDAS JOSELITO WILSON</t>
  </si>
  <si>
    <t>30 SERVICIO DE MANTENIMIENTO DE INFRAESTRUCTURAS EN GENERAL</t>
  </si>
  <si>
    <t>ASP  01559-2022DEVIDA</t>
  </si>
  <si>
    <t>20609130050 - CORPORACION PUERTO POGOCHA S.A.C</t>
  </si>
  <si>
    <t>31/0/2022</t>
  </si>
  <si>
    <t>31 ACONDICIONAMIENTO Y REMODELACION DE INSTALACIONES EN GENERAL</t>
  </si>
  <si>
    <t>ASP  01777-2022DEVIDA</t>
  </si>
  <si>
    <t>En ejecución del servicio</t>
  </si>
  <si>
    <t xml:space="preserve">10 SERVICIO DE MANTENIMIENTO DE 60 EQUIPOS DESPULPADORAS DE GRANOS DE CAFE </t>
  </si>
  <si>
    <t>ASP N° 00386-2022/DEVIDA</t>
  </si>
  <si>
    <t>11 ADQUISICION DE MATERIAL PROMOCIONAL PARA DIFERENTES EVENTOS PROMOCIONALES DE LA ACTIVIDAD DE PROMOCION DE LA ASOCIATIVIDAD DE PRODUCTORES AGRICOLAS DE ZONAS DE INFLUENCIA COCALERA EN EL AMBITO DE LA OZQ-DEVIDA</t>
  </si>
  <si>
    <t>ASP N° 00611-2022/DEVIDA</t>
  </si>
  <si>
    <t>JIDS PUBLICIDAD S.A.C. - 20603307713</t>
  </si>
  <si>
    <t>12 ADQUISICION DE MERCHANDISING PRODUCTOS PROMOCIONALES PARA EL AREA DE PREVENCION DE LA OZQ-DEVIDA</t>
  </si>
  <si>
    <t>ASP N° 00783-2022/DEVIDA</t>
  </si>
  <si>
    <t xml:space="preserve">13 SERVICIO DE MANTENIMIENTO DE EQUIPOS DESPULPADORAS DE GRANOS DE CAFÉ </t>
  </si>
  <si>
    <t>ASP N° 00842-2022/DEVIDA</t>
  </si>
  <si>
    <t>ARANYA CAPARO IVAN MANUEL - 10467204250</t>
  </si>
  <si>
    <t>14 SERVICIO DE CERTIFICACION ORGANICA DE LAS COPERATIVAS AGRARIA CAFETALERA MARANURA LTDA Y JOSE OLAYA LTDA</t>
  </si>
  <si>
    <t>ASP N° 01422-2022/DEVIDA</t>
  </si>
  <si>
    <t>O/C. 29</t>
  </si>
  <si>
    <t>20393559145</t>
  </si>
  <si>
    <t xml:space="preserve">LA ORDEN SE ENCUENTRA VIGENTE </t>
  </si>
  <si>
    <t>O/C. 37</t>
  </si>
  <si>
    <t>O/C. 45</t>
  </si>
  <si>
    <t>O/S 11</t>
  </si>
  <si>
    <t>20600805470</t>
  </si>
  <si>
    <t>O/S 69</t>
  </si>
  <si>
    <t>20232236273</t>
  </si>
  <si>
    <t>O/S 73</t>
  </si>
  <si>
    <t>10413671634</t>
  </si>
  <si>
    <t>ADQUISICION DE SEMILLA DE ESPECIES FORESTALES</t>
  </si>
  <si>
    <t>MONTO QUE SE EJECUTARÁ A PARTIR DEL MES DE OCTUBRE DEL 2022, COMPRA DE SEMILLA DE ESPECIES FORESTALES - PTA CACAO META 039.</t>
  </si>
  <si>
    <t>Adquisición de fitofortificante organico</t>
  </si>
  <si>
    <t>Adquisición de Calcio Boro</t>
  </si>
  <si>
    <t xml:space="preserve">Adquisición de materia organica compostada </t>
  </si>
  <si>
    <t xml:space="preserve">Adquisición de Humus Liquido </t>
  </si>
  <si>
    <t xml:space="preserve">Adquisición de Bioestimulante Organico </t>
  </si>
  <si>
    <t xml:space="preserve"> Adquisición de Serruchos de Podar</t>
  </si>
  <si>
    <t xml:space="preserve">: Adquisición de Motosierras de Podar </t>
  </si>
  <si>
    <t>SERVICIO DE APOYO LOGISTICO SERVICIO ESPECIFICO Y TEMPORAL DE APOYO LOGISTICO PARA LA OFICINA ZONAL LA MERCED – SEDE CONSTITUCION</t>
  </si>
  <si>
    <t xml:space="preserve"> 0031-2022</t>
  </si>
  <si>
    <t>10450817151 - JHONATAN ADIZON GAMARRA OSCANOA</t>
  </si>
  <si>
    <t>ENTREGABLES</t>
  </si>
  <si>
    <t>SERVICIO DE TRANSPORTE DE CARGA PARA EL TRASLADO DE GUANO DE LAS ISLAS HACIA LA OFICINA ZONAL LA MERCED</t>
  </si>
  <si>
    <t xml:space="preserve"> 0059-2022</t>
  </si>
  <si>
    <t xml:space="preserve">20604020329 - ALKHA &amp; CIA S.A.C.
  </t>
  </si>
  <si>
    <t>DEL 05 AL 08 DE JULIO DEL 2022</t>
  </si>
  <si>
    <t>ADQUISICION DE SULFTO DE MANGANESO PARA LA ACTIVIDAD DE CACAO EN EL AMBITO  DE LA OFICINA ZONAL LA MERCED</t>
  </si>
  <si>
    <t xml:space="preserve"> 0038-2022</t>
  </si>
  <si>
    <t xml:space="preserve">20573141092 - VECTOR AGRICULTURE E.I.R.L  </t>
  </si>
  <si>
    <t>15 DE AGOSTO DEL 2022</t>
  </si>
  <si>
    <t>ADQUISICION DE SULFTO DE ZINC PARA LA ACTIVIDAD DE CACAO EN EL AMBITO  DE LA OFICINA ZONAL LA MERCED</t>
  </si>
  <si>
    <t xml:space="preserve"> 0036-2022</t>
  </si>
  <si>
    <t>16 DE AGOSTO DEL 2022</t>
  </si>
  <si>
    <t>ADQUISICION DE NAVAJAS DE INJERTAR PARA LA ACTIVIDAD DE CACAO EN EL AMBITO DE LA OFICINA ZONAL LA MERCED</t>
  </si>
  <si>
    <t xml:space="preserve"> 0040-2022</t>
  </si>
  <si>
    <t xml:space="preserve">ADQUISICION DE INDUMENTARIA </t>
  </si>
  <si>
    <t xml:space="preserve"> ADQUISICIONOXIOCLORURO DE COBRE PARA LA ACTIVIDAD DE SANIDAD EN EL AMBITO  DE LA OFICINA ZONAL LA MERCED</t>
  </si>
  <si>
    <t xml:space="preserve"> ADQUISICION FERTILIZANTE FOLIAR NPK MAS MICROELEMENTOS PARA LA ACTIVIDAD DE CACAO EN EL AMBITO  DE LA OFICINA ZONAL LA MERCED</t>
  </si>
  <si>
    <t>SERVICIO DE EJECUCION DE MANTENEIMIENTOS DE ACTIVOS COMUNALES - ALTO MORONA</t>
  </si>
  <si>
    <t>SERVICIO DE EJECUCION DE MANTENEIMIENTOS DE ACTIVOS COMUNALES - UNION SIRIA</t>
  </si>
  <si>
    <t>SERVICIO DE EJECUCION DE MANTENEIMIENTOS DE ACTIVOS COMUNALES - PUERTO PRVENIR</t>
  </si>
  <si>
    <t>SERVICIO DE EJECUCION DE MANTENEIMIENTOS DE ACTIVOS COMUNALES - GOLONDRINAS</t>
  </si>
  <si>
    <t>SERVICIO DE ELABORACION DE EXPEDIENTES DE MANTENIMIENTO DE INFRAESTRUCTURA COMUNAL</t>
  </si>
  <si>
    <t>38,500.00</t>
  </si>
  <si>
    <t>SE ENCUENTRA EN ESTUDIO DE MERCADO</t>
  </si>
  <si>
    <t>LEVADURA</t>
  </si>
  <si>
    <t>ORDEN DE COMPRA N°45-2022</t>
  </si>
  <si>
    <t>CONSULTORIA&amp; ASESORIADEL AGUILAE.I.R.L RUC N°20605999931</t>
  </si>
  <si>
    <t>ORDEN DE COMPRA N°40-2022</t>
  </si>
  <si>
    <t>CONTRATACION DE SERVICIO DE SEGURIDAD Y VIGILANCIA PARA LA UNIDAD DE COORDINACION SAN FRANCISCO DE LA UNIDAD EJECUTORA006-DEVIDA-VRAEM</t>
  </si>
  <si>
    <t>AS-SM-46-2021-DEVIDA-UE06/OEC-2</t>
  </si>
  <si>
    <t>20601372852 - GRUPO MUFALAAC S.A.C.</t>
  </si>
  <si>
    <t>ADQUISICION DE EQUIPOS MENORES DE LA LINEA DE PROCESAMIENTO DE CAFÉ PARA LA COOPERATIVA AGROINDUSTRIAL INDIGENA ASHANINKA Y NOMATSIGENGA ASI OMAGARO KANUJA</t>
  </si>
  <si>
    <t>AS-SM-49-2021-DEVIDA-UE006/CS-2</t>
  </si>
  <si>
    <t>CONTRATACION DEL SERVICIO DE SEGURIDAD Y VIGILANCIA PARA LAS INSTALACIONES DE LA OFICINA ZONAL SAN FRANCISCO UE006- DEVIDA- VRAEM</t>
  </si>
  <si>
    <t>AS-SM-1-2022-DEVIDA-UE006/CS-2</t>
  </si>
  <si>
    <t>CONSORCIO IPERSEGUR PERU SAC Y IPERSEGUR SECURITY SRL :
20601984696 - IPERSEGUR SECURITY SOCIEDAD COMERCIAL DE RESPONSABILIDAD LIMITADA - IPERSEGUR SECURITY S.R.L.
20607836974 - IPERSEGUR PERU SOCIEDAD ANONIMA CERRADA</t>
  </si>
  <si>
    <t>ADQUISICIÓN DE BIENES DE CRIANZA APÍCOLA PARA LA IMPLEMENTACIÓN DE UNIDADES APÍCOLAS DE LA ACTIVIDAD CAPACITACIÓN Y ASISTENCIA TÉCNICA DE LA CADENA DE VALOR DE PRODUCTOS ALTERNATIVOS SOSTENIBLES EN APICULTURA EN EL ÁMBITO DE LA OFICINA ZONAL SAN FRANCISCO</t>
  </si>
  <si>
    <t>AS-SM-2-2022-DEVIDA-UE006/CS-2</t>
  </si>
  <si>
    <t>20601599113 - LINDAR CONSULTORES S.A.C.</t>
  </si>
  <si>
    <t>ADQUISICIÓN DE OVAS EMBRIONADAS DE TRUCHA PARA LA IMPLEMENTACIÓN DE UNIDADES PRODUCTIVAS ACUÍCOLAS DE LA ACTIVIDAD CAPACITACIÓN Y ASISTENCIA TÉCNICA DE LA CADENA DE VALOR DE PRODUCTOS ALTERNATIVOS SOSTENIBLES EN ACUICULTURA EN EL ÁMBITO DE LA OFICINA ZONAL SAN FRANCISCO</t>
  </si>
  <si>
    <t>AS-SM-3-2022-DEVIDA-UE006/CS-1</t>
  </si>
  <si>
    <t>ADQUISICION DE DOLOMITA - (50 KG X SACO) PARA LA ACTIVIDAD ¿CAPACITACIÓN Y ASISTENCIA TÉCNICA DE CADENA DE VALOR DE PRODUCTOS ALTERNATIVOS SOSTENIBLES EN EL ÁMBITO DEL VRAEM - CULTIVO DE CACAO Y CAFÉ - OZ SAN FRANCISCO¿ UE 006 ¿ DEVIDA - VRAEM</t>
  </si>
  <si>
    <t>AS-SM-4-2022-DEVIDA-UE006/CS-1</t>
  </si>
  <si>
    <t>ADQUISICION DE OXICLORURO DE COBRE PARA LA ACTIVIDAD CAPACITACION Y ASISTENCIA TECNICA DE CADENA DE VALOR DE PRODUCTOS ALTERNATIVOS SOSTENIBLES EN EL AMBITO DEL WRAEM-CULTIVO DE CAFÉ -OZ SAN FRANCISCO.</t>
  </si>
  <si>
    <t>AS-SM-5-2022-DEVIDA-UE06/OEC-1</t>
  </si>
  <si>
    <t>10200610852 - ROJAS BRUNO ROSARIO MIRTHA</t>
  </si>
  <si>
    <t>ADQUISICION NEMATICIDA ORGANICO  PARA LA ACTIVIDA DE  DE CAPACITACION Y ASISTENCIA TECNICA DE LA CADENA DE VALOR DE PRODUCTOS ALTERNATIVOS SOSTENIBLES EN EL AMBITO DEL VRAEM- CULTIVO DE CAFÉ- OZ SAN FRANCISCO UE 006 DEVIDA VRAEM</t>
  </si>
  <si>
    <t>AS-SM-6-2022-DEVIDA-UE06/OEC-1</t>
  </si>
  <si>
    <t>20601598656 - ABONOS ORGANICOS DEL SUR E.I.R.L.</t>
  </si>
  <si>
    <t>ADQUISICIÓN DE EM.1 (MICROORGANISMOS EFICACES) PARA LA ACTIVIDAD ¿CAPACITACIÓN Y ASISTENCIA TÉCNICA DE CADENA DE VALOR DE PRODUCTOS ALTERNATIVOS SOSTENIBLES EN EL ÁMBITO DEL VRAEM - CULTIVO DE CAFÉ - OZ SAN FRANCISCO¿</t>
  </si>
  <si>
    <t>AS-SM-7-2022-DEVIDA-UE06/OEC-1</t>
  </si>
  <si>
    <t>20452052238 - EMPRESA PROAGRO LOS ANDES E.I.R.L.</t>
  </si>
  <si>
    <t>ADQUISICIÓN DE MELAZA DE CAÑA PARA LA ACTIVIDAD ¿CAPACITACIÓN Y ASISTENCIA TÉCNICA DE CADENA DE VALOR DE PRODUCTOS ALTERNATIVOS SOSTENIBLES EN EL ÁMBITO DEL VRAEM - CULTIVO DE CACAO Y CAFE - OZ SAN FRANCISCO¿ UE006-DEVIDA-VRAEM</t>
  </si>
  <si>
    <t>AS-SM-8-2022-DEVIDA-UE06/OEC-1</t>
  </si>
  <si>
    <t>CONTRATACIÓN DE SERVICIO DE ELABORACIÓN, TRASLADO, ARMADO E INSTALACIÓN DE CAJONES FERMENTADORES DE CACAO PARA LAS ORGANIZACIONES DE LAS CADENAS PRODUCTIVAS DE CACAO EN EL ÁMBITO DE INFLUENCIA DE LA UE006-DEVIDA-VRAEM</t>
  </si>
  <si>
    <t>AS-SM-9-2022-DEVIDA-UE006/CS-1</t>
  </si>
  <si>
    <t>10075255794 - PANDO GALVAN HAYDEE GUADALUPE</t>
  </si>
  <si>
    <t>ADQUISICION DE POST LARVAS DE PECES AMAZONICOS PARA LA ACTIVIDAD CAPACITACION Y ASISTENCIA TECNICA DE LA CADENA DE VALOR DE PRODUCTOS ALTERNATIVOS SOSTENIBLES EN ACUICULTURA EN EL AMBITO DE LA OFICINA ZONAL DE SAN FRANCISCO</t>
  </si>
  <si>
    <t>AS-SM-10-2022-DEVIDA-UE006/CS-2</t>
  </si>
  <si>
    <t>ADQUISICION DE NUCLEO NUTRICIONAL HUMICO HORMONAL - BIOTICO LIQUIDO ESTABILIZADO PARA LA ACTIVIDAD CAPACITACION Y ASISTENCIA TECNICA DE LA CADENA DE VALOR DE PRODUCTOS ALTERNATIVOS SOSTENIBLES EN EL AMBITO DEL VRAEM- CULTIVO DE CACAO- OZ SAN FRANCISCO UE 006 DEVIDA VRAEM</t>
  </si>
  <si>
    <t>AS-SM-11-2022-DEVIDA-UE006/CS-1</t>
  </si>
  <si>
    <t>ADQUISICION DE MODULOS DE MICA SOLAR PARA LA ACTIVIDAD "CAPACITACION Y ASISTENCIA TECNICA DE LA CADENA DE VALOR DE PRODUCTOS ALTERNATIVOS SOSTENIBLES EN EL AMBITO DEL VRAEM - CULTIVO DE CAFÉ - OZ SAN FRANCISCO".</t>
  </si>
  <si>
    <t>AS-SM-12-2022-DEVIDA-UE06/OEC-1</t>
  </si>
  <si>
    <t>10413217976 - HERRERA TANTARICO WALKADER STALIN</t>
  </si>
  <si>
    <t>ADQUISICION DE RED DE ARRASTRE DE MALLA ( RED CHINCHORO CON MALLA) PARA LA ACTIVIDAD CAPACITACION Y ASISTENCIA TÉCNICA DE LA CADENA DE VALOR DE PRODUCTOS ALTERNATIVOS SOSTENIBLES EN ACUICULTURA EN EL AMBITO DE LA OFICINA ZONAL SAN FRANCISCO.</t>
  </si>
  <si>
    <t>AS-SM-13-2022-DEVIDA-UE06/OEC-1</t>
  </si>
  <si>
    <t>CONTRATACION SERVICIO DE TRANSPORTE DE 26,047 SACOS DE GUANO DE ISLAS PARA LAS ACTIVIDADES "CAPACITACION Y ASISTENCIA TECNICA DE LA CADENA DE VALOR DE PRODUCTOS ALTERNATIVOS SOSTENIBLES EN EL AMBITO DEL VRAEM- CULTIVO DE CACAO - OZ SAN FRANCISCO" Y" CAPACITACION Y ASISTENCIA TECNICA DE CADENA DE VALOR DE PRODUCTOS ALTERNATIVOS SOSTENIBLES EN EL AMBITO DEL VRAEM - CULTIVO DE CAFÉ- OZ SAN FRANCISCO " DE LA U.E 006 DEVIDA - VRAEM.</t>
  </si>
  <si>
    <t>AS-SM-14-2022-DEVIDA-UE006/CS-1</t>
  </si>
  <si>
    <t>20524879191 - J &amp; J TRANSPORTES Y SOLUCIONES INTEGRALES S.A.C</t>
  </si>
  <si>
    <t>CONTRATACION DEL SERVICIO DE TRANSPORTE TERRESTRE DE ABONOS, INSUMOS, EQUIPOS Y MATERIALES A TODO COSTO, DE LOS ALMACENES DE LA OFICINA ZONAL DE SAN FRANCISCO Y DE LA UNIDAD DE COORDINACION DE MAZAMARI, PARA LA ACTIVIDAD CAPACITACION Y ASISTENCIA TECNICA DE LA CADENA DE VALOR DE PRODUCTOS ALTERNATIVOS SOSTENIBLES EN EL AMBITO DEL VRAEM - CULTIVO DE CAFÉ OZ SAN FRANCISCO, UE006- DEVIDA- VRAEM.</t>
  </si>
  <si>
    <t>AS-SM-15-2022-DEVIDA-UE006/CS-2</t>
  </si>
  <si>
    <t>10452989544 - GAMARRA RAMOS FRANKLIN DAVID</t>
  </si>
  <si>
    <t>EL CONSENTIMIENTO DE LA BUENA PRO SERA EL DIA 09/09/2022</t>
  </si>
  <si>
    <t>CONTRATACION PARA EL SERVICIO DE INJERTACION EN EL CULTIVO DE CACAO ( CLONES MEJORADOS), PARA LA ACTIVIDAD "CAPACITACION Y ASISTENCIA TECNICA DE LA CADENA DE VALOR DE PRODUCTOS ALTERNATIVOS SOSTENIBLES EN EL AMBITO DEL VRAEM - CULTIVO DE CACAO - OFICINA ZONAL SAN FRANCISCO" UE006-DEVIDA-VRAEM</t>
  </si>
  <si>
    <t>AS-SM-16-2022-DEVIDA-UE006/CS-1</t>
  </si>
  <si>
    <t>10282826963 - SOTO CORONADO ROLANDO</t>
  </si>
  <si>
    <t>CONTRATACIÓN DE BIENES ADQUISICIÓN DE ALIMENTOS EXTRUIDOS FLOTANTE PARA PECES AMAZONICOS ETAPA CRECIMIENTO PARA LA IMPLEMENTACION DE UNIDADES PRODUCTIVAS ACUICOLAS DE LA ACTIVIDAD ACUICULTURA - ITEM 03</t>
  </si>
  <si>
    <t>AS-SM-17-2022-DEVIDA-UE006/CS-1</t>
  </si>
  <si>
    <t>CONSORCIO LOGISTIC PERU TRADING :
10106679636 - CUNTO QUISPE JAVIER
20604297380 - MIA CONSULTING &amp; TRADING E.I.R.L</t>
  </si>
  <si>
    <t>ADQUISICION DE BIOFUNGICIDA BIOLOGICO PARA LA ACTIVIDAD ¿CAPACITACION Y ASISTENCIA TECNICA DE CADENA DE VALOR DE PRODUCTOS ALTERNATIVOS SOSTENIBLES EN EL AMBITO DEL VRAEM ¿ CULTIVO DE CACAO -OZ SAN FRANCISCO¿, UE006-DEVIDA-VRAEM.</t>
  </si>
  <si>
    <t>AS-SM-18-2022-DEVIDA-UE06/OEC-1</t>
  </si>
  <si>
    <t>ADQUISICIÓN DE CONTROLADOR BIOLOGICO (BEAUVERIA BASSIANA), PARA LA ACTIVIDAD ¿CAPACITACIÓN Y ASISTENCIA TÉCNICA DE LA CADENA DE VALOR DE PRODUCTOS ALTERNATIVOS SOSTENIBLES EN EL AMBITO DEL VRAEM - CULTIVO DE CAFÉ - OFICINA ZONAL SAN FRANCISCO¿ UE 006 ¿ DEVIDA - VRAEM.</t>
  </si>
  <si>
    <t>AS-SM-19-2022-DEVIDA-UE06/OEC-1</t>
  </si>
  <si>
    <t>ADQUISICIÓN DE BIOINSECTICIDA BIOLÓGICO (Bauberia, Metarrizos y Lecanicinium), PARA LA ACTIVIDAD ¿CAPACITACIÓN Y ASISTENCIA TÉCNICA DE CADENA DE VALOR DE PRODUCTOS ALTERNATIVOS SOSTENIBLES EN EL ÁMBITO DEL VRAEM-CULTIVO DE CACAO-OZ SAN FRANCISCO¿ - UE006-DEVIDA-VRAEM.</t>
  </si>
  <si>
    <t>AS-SM-20-2022-DEVIDA-UE06/OEC-1</t>
  </si>
  <si>
    <t>ADQUISICION DE ALIMENTOS BALANCEADO PARA TRUCHA PARA LA IMPLEMENTACION DE LAS UNIDADES ACUICOLAS DE LA ACTIVIDAD ACUICULTURA - ITEM I-II-III</t>
  </si>
  <si>
    <t>LP-SM-1-2022-DEVIDA-UE006/CS-1</t>
  </si>
  <si>
    <t>CONSORCIO LOGISTIG PERU TRADING :
	20604297380 - MIA CONSULTING &amp; TRADING E.I.R.L
	10106679636 - CUNTO QUISPE JAVIER</t>
  </si>
  <si>
    <t>ITEM I - 18/07/2022
ITEM II - 18/07/2022
ITEM III - 18/07/2022</t>
  </si>
  <si>
    <t>ITEM I - 02/08/2022
ITEM II - 27/08/2022
ITEM III - 16/09/2022</t>
  </si>
  <si>
    <t>ADQUISICION DE ALIMENTO EXTRUIDO FLOTANTE PARA PECES AMAZÓNICOS PARA LA IMPLEMENTACION DE UNIDADES ACUICOLAS DE LA ACTIVIDAD ACUICULTURA - ITEM I-II-III-IV</t>
  </si>
  <si>
    <t>LP-SM-2-2022-DEVIDA-UE006/CS-1</t>
  </si>
  <si>
    <t>ITEM I - 22/07/2022
ITEM II - 22/07/2022
ITEM IV - 22/07/2022</t>
  </si>
  <si>
    <t>ITEM I - 06/08/2022
ITEM II - 06/08/2022
ITEM IV - 25/09/2022</t>
  </si>
  <si>
    <t>ADQUISICION DE FERTILIZANTE FOSFATADO ORGANICO GRANULADO ORGANICO, PARA LA ACTIVIDAD CAPACITACION Y ASISTENCIA TECNICA DE LA CADENA DE VALOR DE PRODUCTOS ALTERNATIVOS SOSTENIBLES EN EL AMBITO DEL VRAEM CULTIVO DE CACAO Y CAFE OZ SAN FRANCISCO UE006-DEVIDA-VRAEM</t>
  </si>
  <si>
    <t>LP-SM-3-2022-DEVIDA-UE006/CS-1</t>
  </si>
  <si>
    <t>CONTRATACION DEL SERVICIO DE ARRENDAMIENTO DE INMUEBLE PARA EL FUNCIONAMIENTO DE LA OFICINAS DE LA UNIDAD DE COORDINACION DE ANCHIHUAY</t>
  </si>
  <si>
    <t>DIRECTA-PROC-1-2022-DEVIDA-UE06/OEC-1</t>
  </si>
  <si>
    <t>10287165884 - INFANZON MEDINA FELIPE ILIADES</t>
  </si>
  <si>
    <t>CONTRATACIÓN DE SERVICIO DE ARRENDAMIENTO DE INMUEBLE PARA EL FUNCIONAMIENTO DEL ALMACÉN DE LA UNIDAD DE COORDINACIÓN MAZAMARI</t>
  </si>
  <si>
    <t>DIRECTA-PROC-2-2022-DEVIDA-UE06/OEC-1</t>
  </si>
  <si>
    <t>10209705490 - ANDAMAYO SULLUCHUCO LIDIA ISABEL</t>
  </si>
  <si>
    <t>ADQUISICION DE SUMINISTRO DE COMBUSTIBLE GASOHOL 90 PLUS Y DIESEL B5 S50 PARA LOS VEHICULOS ASIGNADOS A LA UNIDAD DE COORDINACION MAZAMARI UNIDAD DE GESTION DE APOYO AL DESARROLLO SOSTENIBLE DEL VRAEM UE006 1715</t>
  </si>
  <si>
    <t>SIE-SIE-1-2022-DEVIDA-UE006/CS-1</t>
  </si>
  <si>
    <t>20134572630 - SERVICENTRO ORTEGA E.I.R.L.</t>
  </si>
  <si>
    <t>ADQUISICION DE SUMINISTRO DE COMBUSTIBLE DIESEL B5 S-50 PARA LOS VEHICULOS ASIGNADOS A LA OFICINA ZONAL SAN FRANCISCO EN EL MARCO DE LA IMPLEMENTACION DE LA UNIDAD EJECUTORA - UNIDAD DE GESTION DE APOYO AL DESARROLLO SOSTENIBLE  DEL VRAEM UE006-1715</t>
  </si>
  <si>
    <t>SIE-SIE-2-2022-DEVIDA-UE006/CS-2</t>
  </si>
  <si>
    <t>20494554535 - ESTACION DE SERVICIOS NEYKAR E.I.R.L.</t>
  </si>
  <si>
    <t>ADQUISICIÓN DE SULFATO DE COBRE PENTAHIDRATADO PARA LA ACTIVIDAD ¿CAPACITACIÓN Y ASISTENCIA TÉCNICA DE CADENA DE VALOR DE PRODUCTOS ALTERNATIVOS SOSTENIBLES EN EL ÁMBITO DEL VRAEM - CULTIVO DE CACAO Y CAFÉ - OZ SAN FRANCISCO¿ UE006 - DEVIDA - VRAEM</t>
  </si>
  <si>
    <t>SIE-SIE-3-2022-DEVIDA-UE006OEC-1</t>
  </si>
  <si>
    <t>ADQUISICIÓN DE ULEXITA PARA LA ACTIVIDAD ¿CAPACITACIÓN Y ASISTENCIA TÉCNICA DE CADENA DE VALOR DE PRODUCTOS ALTERNATIVOS SOSTENIBLES EN EL ÁMBITO DEL VRAEM - CULTIVO DE CACAO Y CAFÉ - OZ SAN FRANCISCO¿ UE 006 ¿ DEVIDA - VRAEM.</t>
  </si>
  <si>
    <t>SIE-SIE-4-2022-DEVIDA-UE006OEC-1</t>
  </si>
  <si>
    <t>ADQUISICION DE SULFATO DE POTASIO, PARA LAS ACTIVIDADES "CAPACITACION Y ASISTENCIA TECNICA DE LA CADENA DE VALOR DE PRODUCTOS ALTERNATIVOS SOSTENIBLES EN EL AMBITO DEL VRAEM - CULTIVO DE CACAO Y CAFÉ - OZ SAN FRANCISCO" UE006 - DEVIDA- VRAEM.</t>
  </si>
  <si>
    <t>SIE-SIE-5-2022-DEVIDA-UE006/CS-1</t>
  </si>
  <si>
    <t>20493903609 - AGRO IMPERIO PERU S.A.C.</t>
  </si>
  <si>
    <t>ADQUISICIÓN DE FERTILIZANTE SULFATO DOBLE DE POTASIO Y MAGNESIO PARA LA ACTIVIDAD ¿CAPACITACIÓN Y ASISTENCIA TÉCNICA DE CADENA DE VALOR DE PRODUCTOS ALTERNATIVOS SOSTENIBLES EN EL ÁMBITO DEL VRAEM-CULTIVO DE CACAO - OZ SAN FRANCISCO-UE006-DEVIDA-VRAEM</t>
  </si>
  <si>
    <t>SIE-SIE-6-2022-DEVIDA-UE06/OEC-2</t>
  </si>
  <si>
    <t>SE  CONVOCARA A UNA ADJUDICACION SIMPLIFICADA</t>
  </si>
  <si>
    <t>ADQUISICION DE ABONO FOLIAR NITROGENO, FOSFORO Y POTASIO, PARA LA ACTIVIDAD CAPACITACION Y ASISTENCIA TECNICA DE LA CADENA DE VALOR DE PRODUCTOS ALTERNATIVOS SOSTENIBLES EN EL AMBITO DEL VRAEM- CULTIVO DE CAFE- OZ SAN FRANCISCO</t>
  </si>
  <si>
    <t>COMPRE-SM-1-2022-DEVIDA-UE06/OEC-1</t>
  </si>
  <si>
    <t>ADQUISICION DE 590 BIDONES DE 80 LITROS, PARA LA ACTIVIDAD CAPACITACION Y ASISTENCIA TECNICA DE CADENA DE VALOR DE PRODUCTOS ALTERNATIVOS SOSTENIBLES EN EL VRAEM - CULTIVO CAFÉ - OZ SAN FRANCISCO- UE 006 - DEVIDA - VRAEM</t>
  </si>
  <si>
    <t>COMPRE-SM-2-2022-DEVIDA-UE06/OEC-1</t>
  </si>
  <si>
    <t>20600041267 - MULTIVENTAS MAYERLI E.I.R.L.</t>
  </si>
  <si>
    <t>CONTRATACIÓN DEL SERVICIO DE TRANSPORTE TERRESTRE Y FLUVIAL DE FERTILIZANTES A TODO COSTO, DE LOS ALMACENES DE LA OFICINA ZONAL SAN FRANCISCO Y DE LA UNIDAD DE COORDINACIÓN DE MAZAMARI</t>
  </si>
  <si>
    <t xml:space="preserve">CP-SM-1-2022-DEVIDA-UE006/CS-1	</t>
  </si>
  <si>
    <t>EVALUACION DE OFERTAS 07/09/2022</t>
  </si>
  <si>
    <t>ADQUISICION DE GUANO DE ISLA PARA LA ACTIVIDAD DE CACAO Y CAFÉ</t>
  </si>
  <si>
    <t>PROGRAMADO EN EL PAC 2022</t>
  </si>
  <si>
    <t>ADQUISICION DE ABONO FOLIAR LIQUIDO X 1 LITRO PARA LA ACTIVIDAD DE CAFÉ</t>
  </si>
  <si>
    <t>ADQUISICION DE ABONOS Y FERTILIZANTES ORGANICOS PARA LA ACTIVIDAD DE CAFÉ</t>
  </si>
  <si>
    <t>ADQUISICION DE ABONO FOLIAR SUPER CONCENTRADO CON MACRO Y MICRO NUTRIENTES PARA LA ACTIVIDAD DE CACAO</t>
  </si>
  <si>
    <t>ADQUISICION DE ADHERENTE PARA USO AGROPECUARIO - APICULTURA</t>
  </si>
  <si>
    <t>ADQUISICION DE HORMONA TIPO OVAPRIN GNRH (SGNRHA) X 10 ML - ACUICULTURA</t>
  </si>
  <si>
    <t xml:space="preserve">ADQUISICION DE HIDROXIDO DE CALCIO X 25 KG </t>
  </si>
  <si>
    <t>ADQUISICION DE POLOS  PARA PROMOCIÓN DE LA ASOCIATIVIDAD DE PRODUCTORES AGRÍCOLAS Y NO AGRÍCOLAS - OZ SAN FRANCISCO</t>
  </si>
  <si>
    <t xml:space="preserve">EN EJECUCIÓN </t>
  </si>
  <si>
    <t xml:space="preserve">25/01/2022
ADENDA N° 02 AL CONTRATO N° 57-2021 </t>
  </si>
  <si>
    <t>25/01/2022
CONTRATO N° 11-2020-DEVIDA-OZSFCO-UA</t>
  </si>
  <si>
    <t>27/01/2022
ADENDA N° 01 AL CONTRATO N° 012-2020</t>
  </si>
  <si>
    <t>10210009847 - FLORES  FABIAN  ALDO ANGEL</t>
  </si>
  <si>
    <t>10433502481 - GUZMAN MIRANDA EDSON</t>
  </si>
  <si>
    <t>20129646099 - ELECTROCENTRO S.A.</t>
  </si>
  <si>
    <t>20601984696 - IPERSEGUR SECURITY S.R.L.</t>
  </si>
  <si>
    <t>28/01/2022
ADENDA N° 01 AL CONTRATO N° 01-2020</t>
  </si>
  <si>
    <t>ASESORÍA PARA ACCESO A FINANCIAMIENTO DE CAPITAL DE TRABAJO Y CRÉDITO AGROPECUARIO</t>
  </si>
  <si>
    <t>10400708474 - VENTURA  FLORES  ROLANDO</t>
  </si>
  <si>
    <t>ASESORÍA EN LA ELABORACIÓN DE INSTRUMENTOS DE GESTIÓN ORGANIZATIVA</t>
  </si>
  <si>
    <t>10428904244 - ORE  GAMBOA  CARLOS PELAYO</t>
  </si>
  <si>
    <t>SERVICIO DE ELABORACIÓN DE EXPEDIENTES Y FICHAS TÉCNICAS</t>
  </si>
  <si>
    <t>10732651051 - AUCARURI  CALIZAYA  JOHAN FRANK</t>
  </si>
  <si>
    <t>10108110363 - BAUTISTA TINEO HERNAN</t>
  </si>
  <si>
    <t>ALQUILER DE STAND PARA PARTICIPACIÓN EN FERIA PRESENCIAL Y/O VIRTUAL</t>
  </si>
  <si>
    <t>ALQUILER DE VEHICULOS DE TRANSPORTE ACUATICO (BOTE)</t>
  </si>
  <si>
    <t>10198133138 - HUAMANCULI  TRINIDAD  ABILIO LEONIDAS</t>
  </si>
  <si>
    <t>ALQUILER DE VEHICULOS DE TRANSPORTE TERRESTRE</t>
  </si>
  <si>
    <t>10803554132 - ROJAS HUICHO FELIX GREGORIO</t>
  </si>
  <si>
    <t>SERVICIO DE CONTRATACIÓN DE PROFESIONALES MÉDICOS</t>
  </si>
  <si>
    <t>SERVICIO DE INSPECCION INTERNA DE FINCAS PARA CERTIFICACIÓN ORGANICA</t>
  </si>
  <si>
    <t>CONTRATACION SERVICIO DE ASESORIA PARA JEFATURA</t>
  </si>
  <si>
    <t>10084594925-VILLAR ROZAS LUZMILA ANTONIA</t>
  </si>
  <si>
    <t>SERVICIO DE ASESORIA PARA ARTICULACION PRESUPUESTAL PIRDAIS</t>
  </si>
  <si>
    <t>EJECUCION</t>
  </si>
  <si>
    <t>SERVICIO DE ASESORIA ADMINISTRATIVA EN GESTION PUBLICA PARA JEFATURA DE  LA OFICINA  ZONAL SAN FRANCISCO - UNIDAD EJECUTORA 006 DEVIDA VRAEM</t>
  </si>
  <si>
    <t>PROFESIONAL EN ARTCULACION TERRTORIAL Y FORTALECIMIENTO INSTITUCIONAL DEL PACTO SOCIAL CIUDADANO</t>
  </si>
  <si>
    <t>10089107453-SOTO RODRIGUEZ HUGO ALEJANDRO</t>
  </si>
  <si>
    <t>CONTRATACIÓN DEL SERVICIO DE UN PROFESIONAL EN COMUNICACION AUDIOVISUAL DE  LA OFICINA ZONAL SAN FRANCISCO – UNIDAD EJECUTORA 006 DEVIDA VRAEM.</t>
  </si>
  <si>
    <t>10445955359-TAIPE  HERRERAS  JHONATAN</t>
  </si>
  <si>
    <t>SERVICIO ESPECIALIZADO EN CIENCIAS DE LA COMUNICACIÓN</t>
  </si>
  <si>
    <t>SERVICIO DE UN APOYO EN COMUNICACIONES PARA LA UNIDAD DE COORDINACIÓN SAN FRANCISCO</t>
  </si>
  <si>
    <t>10430988854-VARGAS QUISPE GILDER AMERICO</t>
  </si>
  <si>
    <t>10724556359-MUNIVE  INGA  JHOELBER</t>
  </si>
  <si>
    <t>SERVICIO DE UN PROFESIONAL EN COMUNICACIONES PARA LA OFICINA ZONAL SAN FRANCISCO – UNIDAD EJECUTORA 006 DEVIDA VRAEM.</t>
  </si>
  <si>
    <t>10461803496-TAQUIRE  QUISPE  ROBERT</t>
  </si>
  <si>
    <t>SERVICIOS ESPECIALIZADOS EN CIENCIAS DE LA COMUNICACIÓN</t>
  </si>
  <si>
    <t>SERVICIO DE VERIFICACION, SUPERVISION Y SEGUIMIENTO DE PROCESOS DEL AREA DE ABASTECIMIENTO</t>
  </si>
  <si>
    <t>10007926702-TICONA CHOQUE LOURDES ROSARIO</t>
  </si>
  <si>
    <t>SERVICIO DE EXPERTO EN LOGISTICA Y CADENA DE ABASTECIMIENTO</t>
  </si>
  <si>
    <t>SERVICIO ESPECIALISTA LEGAL EN CONTRATACIONES  DEL ESTADO</t>
  </si>
  <si>
    <t>10476687930-ALMORA TIAHUALLPA ELARD</t>
  </si>
  <si>
    <t>SERVICIO DE UN PROFESIONAL ABOGADO PARA EL AREA DE ABASTECIMIENTO</t>
  </si>
  <si>
    <t>-PEREZ RAMOS JAVIER MAX</t>
  </si>
  <si>
    <t>10200730670-ESTEBAN GARCIA JULIO</t>
  </si>
  <si>
    <t>SERVICIO DE UN ESPECIALISTA EN CONTROL PREVIO</t>
  </si>
  <si>
    <t>ESPECIALISTA EN CONTABILIDAD - ESPECIALISTA EN INTEGRACION CONTABLE</t>
  </si>
  <si>
    <t>SERVICIO DE SPECIALISTA EN CONTABILIDAD FINANCIERO I</t>
  </si>
  <si>
    <t>SERVICIO PROFESIONAL ESPECIALISTA EN SIGA DE TECNOLOGIAS DE LA INFORMACION</t>
  </si>
  <si>
    <t>SERVICIO DE ABOGADO PARA LA UNIDAD DE ASEASORIA JURIDICA</t>
  </si>
  <si>
    <t>SERVICIO DE UN ESPECIALISTA EN PLANEAMIENTO Y PRESUPUESTO</t>
  </si>
  <si>
    <t>SERVICIO PROFESIONAL ESPECIALISTA EN EVALUACION DE ACTIVIDADES Y PROYECTOS PRODUCTIVOS.</t>
  </si>
  <si>
    <t>SERVICIO DE UN ESPECIALISTA EN EVALUACION DE PROYECTOS DE INVERSION</t>
  </si>
  <si>
    <t>10230136411-FLORES MORALES GUMERCINDA ISABEL</t>
  </si>
  <si>
    <t>ESPECIALISTA EN INVERSIONES DE INFRESTRUCTURA</t>
  </si>
  <si>
    <t>SERVICIO EN DIAGNOSTICO Y EVALUACION DE INFRAESTRUCTURA</t>
  </si>
  <si>
    <t>10411248688-JUAN CARLOS CASTRO ROMERO</t>
  </si>
  <si>
    <t xml:space="preserve">ESPECIALISTA EN GESTION ORGANIZATIVA Y SOCIAL DE LA ZONA SUR DEL VRAEM </t>
  </si>
  <si>
    <t xml:space="preserve"> ESPECIALISTA EN GESTIÓN ORGANIZATIVA Y SOCIAL, DEL AMBITO DE LA OFICINA ZONAL SAN FRANCISCO</t>
  </si>
  <si>
    <t>ESPECIALISTA EN GESTION LEGAL</t>
  </si>
  <si>
    <t>ESPECIALISTA EN GESTION EMPRESARIAL</t>
  </si>
  <si>
    <t>ESPECIALISTA EN GESTION ORGANIZATIVA Y SOCIAL DE LA ZONA NORTE DEL VRAEM</t>
  </si>
  <si>
    <t xml:space="preserve">10423103634 - GARCIA RAMIREZ ELVIS HECTOR </t>
  </si>
  <si>
    <t>10413849069 - SALAZAR SILVA CLAUDIA PAOLA</t>
  </si>
  <si>
    <t xml:space="preserve">EXTENSIONISTA ACUICOLA III - NORTE SUR </t>
  </si>
  <si>
    <t xml:space="preserve">EXTENSIONISTA ACUICOLA II - CENTRO </t>
  </si>
  <si>
    <t>EXTENSIONISTA ACUICOLA I  - SUR</t>
  </si>
  <si>
    <t>10442063252 - LOPEZ  GRANADOS  JUAN CARLOS</t>
  </si>
  <si>
    <t xml:space="preserve">EXTENSIONISTA APICOLA I </t>
  </si>
  <si>
    <t xml:space="preserve">EXTENSIONISTA EN CACAO PARA LA ZONA CENTRO SUR </t>
  </si>
  <si>
    <t>EXTENSIONISTA EN CACAO PARA LA ZONA CENTRO SUR</t>
  </si>
  <si>
    <t>RESPONSABLE DE LA ZONA NORTE</t>
  </si>
  <si>
    <t>EXTENSIONISTA EN CACAO PARA LA ZONA NORTE</t>
  </si>
  <si>
    <t>SUPERVISOR DE CACAO PARA LA ZONA NORTE</t>
  </si>
  <si>
    <t>10466163843 - CAMPOS  VILLAR  HENRY</t>
  </si>
  <si>
    <t xml:space="preserve">RESPONSABLE DE ZONA CENTRO - SUR </t>
  </si>
  <si>
    <t>10096995585 - ARANA TOVAR HILDEBRANDO ANGEL</t>
  </si>
  <si>
    <t>SUPERVISOR DE CACAO PARA LA ZONA CENTRO SUR</t>
  </si>
  <si>
    <t>10472059811 - GUTIERREZ CONTRERAS EVELYN</t>
  </si>
  <si>
    <t>ESPECIALISTA EN COSECHA, POST COSECHA Y TRANSFORMACIÓN – ZONA CENTRO SUR</t>
  </si>
  <si>
    <t>ESPECIALISTA EN COSECHA, POST COSECHA Y TRANSFORMACIÓN – ZONA NORTE</t>
  </si>
  <si>
    <t xml:space="preserve">EXTENSIONISTA AMBIENTAL PARA LA ZONA NORTE </t>
  </si>
  <si>
    <t>10446148490 - VALENCIA RIQUELME RUBEN ROGELIO</t>
  </si>
  <si>
    <t xml:space="preserve"> EXTENSIONISTA AMBIENTAL PARA LA ZONA CENTRO SUR </t>
  </si>
  <si>
    <t>EXTENSIONISTA EN CACAO - ZONA NORTE</t>
  </si>
  <si>
    <t>10209987843 - CAMPOS ENRIQUE ABRAHAM DAVID</t>
  </si>
  <si>
    <t xml:space="preserve">EXTENSIONISTA EN CACAO - ZONA CENTRO SUR </t>
  </si>
  <si>
    <t xml:space="preserve">10456297060 - CAYETANO HUAMAN LITMAN </t>
  </si>
  <si>
    <t xml:space="preserve">EXTENSIONISTA EN CACAO – ZONA NORTE </t>
  </si>
  <si>
    <t>10480225941 - VELARDE  VELI NAPOLEON CRISTOBAL</t>
  </si>
  <si>
    <t>EXTENSIONISTA EN CAFE PARA LA ZONA CENTRO</t>
  </si>
  <si>
    <t>10428075159 - VARGAS MATAMOROS CARLOS</t>
  </si>
  <si>
    <t>EXTENSIONISTA EN CAFE PARA LA ZONA SUR</t>
  </si>
  <si>
    <t xml:space="preserve">EXTENSIONISTA EN CAFE PARA LA ZONA NORTE </t>
  </si>
  <si>
    <t>EXTENSIONISTA EN CAFE PARA LA ZONA NORTE</t>
  </si>
  <si>
    <t>RESPONSABLE DE ZONA NORTE</t>
  </si>
  <si>
    <t>RESPONSABLE DE ZONA CENTRO SUR</t>
  </si>
  <si>
    <t>SUPERVISOR DE CAFÉ PARA LA ZONA SUR</t>
  </si>
  <si>
    <t>SUPERVISOR DE CAFÉ PARA LA ZONA NORTE</t>
  </si>
  <si>
    <t>SUPERVISOR DE CAFÉ PARA LA ZONA CENTRO</t>
  </si>
  <si>
    <t>EXTENSIONISTA AMBIENTAL PARA LA ZONA CENTRO - SUR</t>
  </si>
  <si>
    <t>EXTENSIONISTA AMBIENTAL PARA LA ZONA NORTE</t>
  </si>
  <si>
    <t>EXTENSIONISTA EN CERTIFICACION ORGANICA PARA LA ZONA NORTE</t>
  </si>
  <si>
    <t xml:space="preserve">ESPECIALISTA EN COSECHA , POST COSECHA Y TRANSFORMACION EN CAFÉ PARA LA ZONA NORTE </t>
  </si>
  <si>
    <t>ESPECIALISTA EN COSECHA, POST COSECHA Y TRANSFORMACION EN CAFÉ PARA LA ZONA CENTRO - SUR</t>
  </si>
  <si>
    <t xml:space="preserve">EXTENSIONISTA EN CACA PARA LA ZONA NORTE </t>
  </si>
  <si>
    <t>10702801988 - ONOFRE FUNDAR RONALD</t>
  </si>
  <si>
    <t>28/02//2022</t>
  </si>
  <si>
    <t>GESTOR COMUNAL</t>
  </si>
  <si>
    <t xml:space="preserve">GESTOR COMUNAL - NORTE </t>
  </si>
  <si>
    <t>10458098277 - SIERRA  SOLIS  RONALD MILTON</t>
  </si>
  <si>
    <t>ANALISTA EN GESTIÓN DE LA INFORMACIÓN</t>
  </si>
  <si>
    <t xml:space="preserve">10472551669 - DIAZ GONZALES EMMANUEL </t>
  </si>
  <si>
    <t>ESPECIALISTA EN ARTICULACIÓN MULTISECTORIAL ZONA I</t>
  </si>
  <si>
    <t xml:space="preserve">10282949569 - VILLAGARAY YANQUI SIXTO MARCELINO </t>
  </si>
  <si>
    <t>ESPECIALISTA EN ARTICULACIÓN MULTISECTORIAL ZONA II</t>
  </si>
  <si>
    <t>ESPECIALISTA EN ARTICULACIÓN MULTISECTORIAL ZONA IV</t>
  </si>
  <si>
    <t xml:space="preserve">ESPECIALISTA EN ARTICULACIÓN MULTISECTORIAL ZONA III </t>
  </si>
  <si>
    <t>10406573384 - OROSCO TORRES MIRIAM</t>
  </si>
  <si>
    <t xml:space="preserve">
 TECNICO EN CALIDAD (CACAO) DE  LA ZONA NORTE</t>
  </si>
  <si>
    <t>10711021839 - LLANTOY  SEDANO  OLENKA</t>
  </si>
  <si>
    <t>TECNICO EN CALIDAD EN CAFE DE  LA ZONA NORTE</t>
  </si>
  <si>
    <t>10415326934 - MIRANDA CALDERON RENY WILLIAM</t>
  </si>
  <si>
    <t xml:space="preserve"> TECNICO EN CALIDAD CACAO DE  LA ZONA SUR </t>
  </si>
  <si>
    <t>10475307114 - BALBIN  JAVIER  MIRIAM EVELIN</t>
  </si>
  <si>
    <t>TECNICO EN DISEÑO GRÁFICO Y MARKETING DIGITAL DE LA ZONA NORTE</t>
  </si>
  <si>
    <t>10733563392 - DIAZ VILCAMICHE LUIS NAHUN</t>
  </si>
  <si>
    <t>TECNICO EN DISEÑO GRÁFICO Y MARKETING DIGITAL DE LA ZONA CENTRO Y SUR</t>
  </si>
  <si>
    <t>10459054371 - HUAMAN  CARTAGENA  FRANK CARLOS</t>
  </si>
  <si>
    <t>TECNICO EN BARISMO</t>
  </si>
  <si>
    <t>10484766512 - YUCRA  HUAMANQUILLA  YAKELINE MAYLI</t>
  </si>
  <si>
    <t xml:space="preserve">TECNICO EN COMERCIO INTERNACIONAL DE LA ZONA SUR DEL VRAEM </t>
  </si>
  <si>
    <t>10777065594 - ROCA  LAURENTE  BRICHMAN GABRIEL</t>
  </si>
  <si>
    <t xml:space="preserve">ESPECIALISTA EN GESTIÓN ORGANIZATIVA Y SOCIAL DE LA ZONA CENTRO DEL VRAEM </t>
  </si>
  <si>
    <t>10407832421 - QUICHUA PALOMINO ELSA ERICA</t>
  </si>
  <si>
    <t>GESTOR COMUNAL -CENTRO</t>
  </si>
  <si>
    <t>10703452952 - VELARDE HUINCHO CYNTHIA NOEMI</t>
  </si>
  <si>
    <t>GESTOR COMUNAL - CENTRO</t>
  </si>
  <si>
    <t>10448245883 - CERVANTES VILLAR REINEL DANILO</t>
  </si>
  <si>
    <t>COMUNICADOR COMUNITARIO - CENTRO</t>
  </si>
  <si>
    <t>10773869001 - PALOMINO ORIUNDO DENISSE KATHERIN</t>
  </si>
  <si>
    <t>GESTOR COMUNAL - NORTE</t>
  </si>
  <si>
    <t>10415584143 - AQUINO AQUINO LUIS RICARDO</t>
  </si>
  <si>
    <t>OTROS SERVICIOS TÉCNICOS Y PROFESIONALES DESARROLLADOS POR PERSONAS NATURALES</t>
  </si>
  <si>
    <t>proyeccion en proceso de requerimiento</t>
  </si>
  <si>
    <t>OTROS BIENES</t>
  </si>
  <si>
    <t>DE OTROS BIENES Y ACTIVOS</t>
  </si>
  <si>
    <t>LOCACIÓN DE SERVICIOS REALIZADOS POR PERSONAS NATURALES RELACIONADAS AL ROL DE LA ENTIDAD</t>
  </si>
  <si>
    <t>EQUIPO DE USO AGRICOLA Y PESQUERO</t>
  </si>
  <si>
    <t>MAQUINARIAS, EQUIPOS Y MOBILIARIOS DE OTRAS INSTALACIONES</t>
  </si>
  <si>
    <t>HERRAMIENTAS</t>
  </si>
  <si>
    <t>TRANSPORTE Y TRASLADO DE CARGA, BIENES Y MATERIALES</t>
  </si>
  <si>
    <t>ALIMENTOS Y BEBIDAS PARA CONSUMO ANIMAL</t>
  </si>
  <si>
    <t>VIATICOS Y ASIGNACIONES POR COMISION DE SERVICIO</t>
  </si>
  <si>
    <t>DE EDIFICACIONES, OFICINAS Y ESTRUCTURAS</t>
  </si>
  <si>
    <t>OTROS SERVICIOS TÉCNICOS Y PROFESIONALES DESARROLLADOS POR PERSONAS
JURÍDICAS</t>
  </si>
  <si>
    <t>EQUIPOS E INSTRUMENTOS DE MEDICION</t>
  </si>
  <si>
    <t>DE VEHICULOS</t>
  </si>
  <si>
    <t>SEGURO DE VEHICULOS</t>
  </si>
  <si>
    <t>A OTRAS UNIDADES DEL GOBIERNO LOCAL</t>
  </si>
  <si>
    <t>ESTUDIOS SOBRE LA PROBLEMÁTICA DEL  CONSUMO DE DROGAS EN LA POBLACIÓN GENERAL Y VULNERABLE EN POST PANDEMIA</t>
  </si>
  <si>
    <t>EVALUACIÓN DE LOS PROGRAMAS DE PREVENCIÓN DEL CONSUMO DE DROGAS</t>
  </si>
  <si>
    <t>EVALUACIÓN DE LOS PROGRAMAS DE ATENCIÓN Y TRATAMIENTO PARA PERSONAS CON PROBLEMAS DE CONSUMO DE DROGAS</t>
  </si>
  <si>
    <t>SERVICIO DE DISEÑO DE VIDEOS TUTORIALES</t>
  </si>
  <si>
    <t>SERVICIO DE PRODUCCION DE VIDEO</t>
  </si>
  <si>
    <t>SERVICIO DE PROCESAMIENTO DE ENCUESTAS</t>
  </si>
  <si>
    <t>SERVICIO DE ADMINISTRACION EN EVENTOS PROMOCIONALES</t>
  </si>
  <si>
    <t>SERVICIO DE ALOJAMIENTO</t>
  </si>
  <si>
    <t>SERVICIO DE CORRECCION DE ESTILO</t>
  </si>
  <si>
    <t>SERVICIO DE DISEÑO Y ELABORACIÓN DE MATERIAL EDUCATIVO PARA CURSO VIRTUAL</t>
  </si>
  <si>
    <t>SERVICIO DE DISEÑO, DIAGRAMACIÓN Y EDICIÓN DIGITAL</t>
  </si>
  <si>
    <t>POLO PROMOCIONAL</t>
  </si>
  <si>
    <t>CANGURO DE LONA PLASTIFICADA</t>
  </si>
  <si>
    <t>SERVICIO DE CORRECCIÓN DE ESTILO, DISEÑO, DIAGRAMACIÓN E IMPRESIÓN</t>
  </si>
  <si>
    <t>SERVICIO DE DISEÑO DE MATERIAL AUDIOVISUAL</t>
  </si>
  <si>
    <t>MEMORIA USB PROMOCIONAL CON LOGOTIPO INSTITUCIONAL</t>
  </si>
  <si>
    <t>CANGURO TELA TETRON</t>
  </si>
  <si>
    <t>SERVICIO DE PUBLICIDAD DE CAMPAÑA INSTITUCIONAL</t>
  </si>
  <si>
    <t>GALLINAZA - ABONO EXCRETO DE GALLINA</t>
  </si>
  <si>
    <t>GIGANTOGRAFIA EN BANNER</t>
  </si>
  <si>
    <t>SERVICIO ESPECIALIZADO EN ANALISIS DE PROYECTOS DE INVESTIGACION</t>
  </si>
  <si>
    <t>SERVICIO DE ORDENAMIENTO DE ARCHIVO</t>
  </si>
  <si>
    <t>APOYO EN GESTIÓN ADMINISTRATIVA</t>
  </si>
  <si>
    <t>OTROS SERVICIOS INFORMATICA</t>
  </si>
  <si>
    <t>SERVICIO DE ACONDICIONAMIENTO DE AMBIENTES DE USO COMUNAL</t>
  </si>
  <si>
    <t>SERVICIO DE ASISTENCIA TECNICA PARA EMPRENDIMIENTO COMUNAL</t>
  </si>
  <si>
    <t>SERVICIO DE ELABORACION DE EXPEDIENTES TECNICOS</t>
  </si>
  <si>
    <t>PAPELOGRAFO CUADRICULADO 75 G DE 86 CM X 64 CM</t>
  </si>
  <si>
    <t>TRASLADO DE PERSONAL POR COMISION DE SERVICIO</t>
  </si>
  <si>
    <t>TRANSPORTE Y TRASLADAO DE CARGA FLUVIAL</t>
  </si>
  <si>
    <t>SERVICIO DE ACONDICIONAMIENTO DE INFRAESTRUCTURA PRODUCTIVA</t>
  </si>
  <si>
    <t>MANTENIMIENTO DE LOCAL COMUNAL</t>
  </si>
  <si>
    <t>SERVICIO DE ASISTENCIA TECNICA EN ORGANIZACION DE EVENTOS</t>
  </si>
  <si>
    <t>FACILITADOR DE TALLER DE CAPACITACION EN LIDERAZGO</t>
  </si>
  <si>
    <t>GUANO DE ISLA X 50 KG</t>
  </si>
  <si>
    <t>FERTILIZANTE FOSFATO DIAMONICO </t>
  </si>
  <si>
    <t>SULFATO DE POTASIO</t>
  </si>
  <si>
    <t>NPK</t>
  </si>
  <si>
    <t>MICA SOLAR - SECADORA DE GRANOS</t>
  </si>
  <si>
    <t>SERVICIO DE TRANSPORTE DE CARGA TERRESTRE Y FLUVIAL</t>
  </si>
  <si>
    <t>ALIMENTO BALANCEADO TIPO INICIO</t>
  </si>
  <si>
    <t>ALIMENTO BALANCEADO TIPO CRECIMIENTO</t>
  </si>
  <si>
    <t>ALIMENTO BALANCEADO TIPO ENGORDE</t>
  </si>
  <si>
    <t>AZUCAR RUBIA</t>
  </si>
  <si>
    <t>CENTRIFUGA DE ACERO INOXIDABLE PARA 3 BASTIDORES</t>
  </si>
  <si>
    <t>BALDE DE PLASTICO DE 20 LITROS</t>
  </si>
  <si>
    <t>COLMENA ESTANDAR</t>
  </si>
  <si>
    <t>NÚCLEO DE ABEJAS CON 4 BASTIDORES (REINA FECUNDADA + BASTIDORES CON CRÍAS + BASTIDORES DE RESERVA DE MIEL Y POLEN)</t>
  </si>
  <si>
    <t>CERA ESTAMPADA X 1 KG</t>
  </si>
  <si>
    <t>AZUFRE POLVO MOJABLE</t>
  </si>
  <si>
    <t>FERTILIZANTE COMPUESTO (N+P+K)</t>
  </si>
  <si>
    <t>ACEITE DE NEEM + AZADIRACHTINA CONCENTRADO EMULSIONABLE (EC)</t>
  </si>
  <si>
    <t>FUNGICIDA BIOLOGICO TRICHODERMA SPP</t>
  </si>
  <si>
    <t>INSECTICIDA BIOLOGICO BACILLUS THURINGIENSIS</t>
  </si>
  <si>
    <t>OXICLORURO DE COBRE</t>
  </si>
  <si>
    <t>SERVICIO DE TRANSPORTE FLUVIAL</t>
  </si>
  <si>
    <t>MALLA DE POLIETILENO</t>
  </si>
  <si>
    <t>ABONO FOLIAR LIQUIDO X 1 LITRO</t>
  </si>
  <si>
    <t>SUERO ANTIOFIDICO</t>
  </si>
  <si>
    <t>SERRUCHO DE PODA</t>
  </si>
  <si>
    <t>TIJERA PARA PODAR DE DOS MANOS</t>
  </si>
  <si>
    <t>CAJON FERMENTADOR DE CACAO</t>
  </si>
  <si>
    <t>TARIMAS DE SECADO</t>
  </si>
  <si>
    <t>CALAMINA DE ACERO GALVANIZADO CORRUGADO 1.80M X 0.81M X 0.30MM</t>
  </si>
  <si>
    <t>ADHERENTE/COADYUVANTE</t>
  </si>
  <si>
    <t>SULFATO DE MAGNESIO</t>
  </si>
  <si>
    <t>HIDROXIDO DE CALCIO</t>
  </si>
  <si>
    <t>FERTILIZANTE CON MICRONUTRIENTE.</t>
  </si>
  <si>
    <t>CALAMINA DE POLIPROPILENO DE 3MM X 3.6M X 0.8-0.84M TRANSPARENTE</t>
  </si>
  <si>
    <t>SERVICIO DE ATENCIONES PARA EVENTO DIVERSOS</t>
  </si>
  <si>
    <t>SULFATO DE ZINC</t>
  </si>
  <si>
    <t>SULFATO DE COBRE PENTAHIDRATADO</t>
  </si>
  <si>
    <t>SULFATO DE MANGANESO</t>
  </si>
  <si>
    <t>FUNGICIDA (MANCOZEB + METALAXIL)</t>
  </si>
  <si>
    <t>CALAMINA DE POLIPROPILENO TRANSLUCIDA.</t>
  </si>
  <si>
    <t>SULFATO DE COBRE X 25 KG</t>
  </si>
  <si>
    <t>HIDROXIDO DE CALCIO X 25 KG</t>
  </si>
  <si>
    <t>AZUFRE POLVO MOJABLE 25KG</t>
  </si>
  <si>
    <t>FERTILIZANTE COMPUESTO (N+P+K) X 50 KG</t>
  </si>
  <si>
    <t>FUNGICIDA</t>
  </si>
  <si>
    <t>MELAZA</t>
  </si>
  <si>
    <t>SULFATO DE MANGANESO X 25 KG.</t>
  </si>
  <si>
    <t>SULFATO DE ZINC X SACO DE 25 KG.</t>
  </si>
  <si>
    <t>CALAMINA DE POLIPROPILENO 1 MM X 84 CM X 3.60 M</t>
  </si>
  <si>
    <t>MANTENIMIENTO PREVENTIVO / CORRECTIVO DE VEHICULOS</t>
  </si>
  <si>
    <t>SERVICIO DE ATENCION DE REFRIGERIOS</t>
  </si>
  <si>
    <t>POLO CAMISERO MANGA CORTA</t>
  </si>
  <si>
    <t>POLO DE ALGODON MANGA LARGA CUELLO CAMISERO VERDE</t>
  </si>
  <si>
    <t>MANTENIMIENTO Y/O REPARACION DE EQUIPOS Y/O MAQUINARIAS</t>
  </si>
  <si>
    <t>SERVICIO DE REGISTRO SANITARIO DE PRODUCTOS ALIMENTICIOS</t>
  </si>
  <si>
    <t>SERVICIO DE FACILITADOR DE TALLER CAPACITACIÓN EN SENSIBILIZACIÓN Y DIFUSIÓN DE LAS BONDADES DE LA ASOCIATIVIDAD</t>
  </si>
  <si>
    <t>BOLSA TRILAMINADAS DE 250 GR.</t>
  </si>
  <si>
    <t>SERVICIO DE MAQUILA DE CACAO EN PASTA AL 100% X 90 GR.</t>
  </si>
  <si>
    <t>SERVICIO DE MAQUILA DE CAFÉ</t>
  </si>
  <si>
    <t>SERVICIO DE INSTALACION Y ACONDICIONAMIENTO DE STAND</t>
  </si>
  <si>
    <t>MANTENIMIENTO, ACONDICIONAMIENTO Y/O REPARACION DE LOCAL</t>
  </si>
  <si>
    <t>SERVICIOS DE CAPACITACION EN GENERAL</t>
  </si>
  <si>
    <t>REVISION DE CONTENIDOS DE MANUALES Y GUIAS EN GENERAL</t>
  </si>
  <si>
    <t>SERVICIO DE INSPECCION Y CERTIFICACION</t>
  </si>
  <si>
    <t>SERVICIO ESPECIALIZADO DE ELABORACION DE PLAN DE NEGOCIOS</t>
  </si>
  <si>
    <t>SERVICIO DE ALIMENTACION PARA EVENTOS VARIOS</t>
  </si>
  <si>
    <t>SERVICIO DE IMPLEMENTACION DE FINCAS PARA EL PROCESO DE CERTIFICACION ORGANICA</t>
  </si>
  <si>
    <t>SERVICIO DE ELABORACION DE EXPEDIENTE DE MANTENIMIENTO DE INFRAESTRUCTURA BASICA PRODUCTIVA</t>
  </si>
  <si>
    <t>SERVICIO DE INSTALACIÓN DE TOLDOS Y MESAS</t>
  </si>
  <si>
    <t>-SERVICIO DE GESTION DE PROCESO DE INSPECCION EXTERNA DE FINCAS PARA CERTIFICACION FAIRTRADE</t>
  </si>
  <si>
    <t>ALQUILER DE ESCENARIO, EQUIPOS Y OTROS BIENES PARA DESARROLLO DE EVENTO</t>
  </si>
  <si>
    <t>SERVICIO DE CERTIFICACIONES</t>
  </si>
  <si>
    <t>SERVICIO DE ALQUILER DE AVIONETA</t>
  </si>
  <si>
    <t>SERVICIO DE ACTUALIZACION DE LICENCIA ARCGIS</t>
  </si>
  <si>
    <t>RENOVACIÓN DE LICENCIA DE SOFTWARE ARCGIS FOR DESKTOP</t>
  </si>
  <si>
    <t>ELABORACIÓN DE ESTUDIOS ESPECIALIZADO PARA LA ESTIMACIÓN DEL ÍNDICE DE PRODUCTIVIDAD EN LA ZONA COCALERA DE  SAN GABÁN</t>
  </si>
  <si>
    <t>ELABORACIÓN DE ESTUDIOS ESPECIALIZADO PARA LA ESTIMACIÓN DEL ÍNDICE DE PRODUCTIVIDAD EN LA ZONA COCALERA DE LA CONVENCIÓN</t>
  </si>
  <si>
    <t>SERVICIO DE MEJORA DEL DISEÑO/ IMPLEMENTACIÓN/SEGUIMIENTO/EVALUACIÓN DEL PP GIECOD EN EL MARCO DE LA PNCD</t>
  </si>
  <si>
    <t>CINTA PARA IMPRESORA FARGO DTC1000 COLOR</t>
  </si>
  <si>
    <t>SERVICIO PARA EL DISEÑO Y CONSTRUCCIÓN DE SOFTWARE</t>
  </si>
  <si>
    <t>SERVICIO DE ESPECIALISTA COORDINADOR DE PLANEAMIENTO Y PRESUPUESTO</t>
  </si>
  <si>
    <t>SERVICIO DE ESPECIALISTA EN GESTIÓN PÚBLICA PARA EVALUACIÓN, SEGUIMIENTO Y MEJORA DE PROCESOS</t>
  </si>
  <si>
    <t>SERVICIO DE ANALISTA EN PRESUPUESTO Y PROCESOS SIAF</t>
  </si>
  <si>
    <t>SERVICIO DE ESPECIALISTA EN PROCESOS DE PLANEAMIENTO Y PRESUPUESTO</t>
  </si>
  <si>
    <t>GASOHOL 90 OCTANOS</t>
  </si>
  <si>
    <t>CAMISA PROMOCIONAL MANGA LARGA HOMBRE</t>
  </si>
  <si>
    <t>SUSCRIPCION DE LICENCIAS</t>
  </si>
  <si>
    <t>SERVICIO DE REPORTE ELECTRONICO E INFORMATIVO DE NOTICIAS-MONITOREO DE MEDIOS</t>
  </si>
  <si>
    <t>SERVICIO COMUNICACIONAL RELACIONADO A TEMAS DE PRENSA Y/O DIFUSIÓN DE ACTIVIDADES Y/O VISIBILIDAD MEDIÁTICA</t>
  </si>
  <si>
    <t>SERVICIO COMUNICACIONAL RELACIONADO A TEMAS AUDIOVISUALES Y/O REGISTRO FOTOGRÁFICO Y/O EDICIÓN Y/O POST PRODUCCIÓN</t>
  </si>
  <si>
    <t>SERVICIO PROFESIONAL EN COMUNICACIONES</t>
  </si>
  <si>
    <t>SERVICIOS COMUNICACIONAL RELACIONADO A MANEJO DE REDES SOCIALES Y/O COMMUNITY MANAGER Y/O CREACIÓN DE CONTENIDOS DIGITALES</t>
  </si>
  <si>
    <t>SERVICIO COMUNICACIONAL RELACIONADO A DISEÑO Y/O EJECUCIÓN Y/O IMPLEMENTACIÓN DE CAMPAÑAS</t>
  </si>
  <si>
    <t>CAJAS DE CARTON CORRUGADO DE 26 X 37 X 31 CM</t>
  </si>
  <si>
    <t>MANTENIMIENTO PREVENTIVO Y CORRECTIVO DE IMPRESORA LASER</t>
  </si>
  <si>
    <t>MANTENIMIENTO Y REPARACION DE IMPRESORAS A TODO COSTO</t>
  </si>
  <si>
    <t>SERVICIO DE EMBALAJE DIVERSO</t>
  </si>
  <si>
    <t>SERVICIO DE ASESORÍA EN GESTION Y ORGANIZACIÓN ADMINISTRATIVA</t>
  </si>
  <si>
    <t>GASOHOL 98 PLUS</t>
  </si>
  <si>
    <t>CINTA TAPE BACKUP LTO6 ULTRIUM DE 6.25 TB DE CAPACIDAD</t>
  </si>
  <si>
    <t>SERVICIO DE MENSAJERIA LOCAL Y NACIONAL</t>
  </si>
  <si>
    <t>SERVICIO DE ENLACE DE TRANSMISION DE VOZ Y DATOS IP-VPN</t>
  </si>
  <si>
    <t>MANTENIMIENTO Y PREVENTIVO DE INSTALACIONES ELECTRICAS Y POZOS A TIERRA</t>
  </si>
  <si>
    <t>MANTENIMIENTO PREVENTIVO DE EXTRACTOR DE AIRE</t>
  </si>
  <si>
    <t>MANTENIMIENTO PREVENTIVO DE EQUIPO DE AIRE ACONDICIONADO DE PRECISIÓN</t>
  </si>
  <si>
    <t>MANTENIMIENTO PREVENTIVO DE EQUIPOS DE CÓMPUTO</t>
  </si>
  <si>
    <t>RENOVACION DE SOPORTE DE LICENCIA ANTIVIRUS</t>
  </si>
  <si>
    <t>RENOVACION DE LICENCIA DE SOLUCION DE SEGURIDAD PERIMETRAL</t>
  </si>
  <si>
    <t>SERVICIO DE SOPORTE Y MANTENIMIENTO DE LICENCIA DE MONITOREO DE RED</t>
  </si>
  <si>
    <t>SERVICIO DE SOPORTE Y ACTUALIZACION DE BASE DE DATOS ORACLE</t>
  </si>
  <si>
    <t>SERVICIO DE SOPORTE MEDIANTE BOLSA DE HORAS PARA EL SISTEMA DE BACKUP NETWORKER DEL CENTRO DE DATOS DE LA COMISIÓN NACIONAL PARA EL DESARROLLO Y VIDA SIN DROGAS – DEVIDA.</t>
  </si>
  <si>
    <t>RENOVACIÓN DE GARANTÍA DEL SERVIDOR BLADE</t>
  </si>
  <si>
    <t>SERVICIO DE HOSTING PARA SERVICIOS DIGITALES</t>
  </si>
  <si>
    <t>RENOVACION DE GARANTIA DEL STORAGE</t>
  </si>
  <si>
    <t>RENOVACIÓN DE GARANTÍA DEL DATA DOMAIN</t>
  </si>
  <si>
    <t>SERVICIO DE SOPORTE TÉCNICO DE CENTRAL TELEFÓNICA</t>
  </si>
  <si>
    <t>POLIZA DE SEGURO DE VEHICULO</t>
  </si>
  <si>
    <t>SEGURO DE ACCIDENTE PERSONALES PARA VIAJES</t>
  </si>
  <si>
    <t>SEGURO DE DESHONESTIDAD, DESTRUCCION Y DESAPARICION - 3D (DEDUCIBLE)</t>
  </si>
  <si>
    <t>SERVICIO DE FOTOCOPIADO</t>
  </si>
  <si>
    <t>CAJA CHICA</t>
  </si>
  <si>
    <t>IMPLEMENTACIÓN DEL CABLEADO ESTRUCTURADO CON FIBRA ÓPTICA EN EL CENTRO DE DATOS A 10GB + IMPLEMENTACIÓN DEL CABLEADO ESTRUCTURADO DEL BACKBONE</t>
  </si>
  <si>
    <t>SERVICIO DE AUDITORIAS</t>
  </si>
  <si>
    <t>SERVICIO DE DEFENSA Y ASESORIA LEGAL PARA EX FUNCIONARIOS</t>
  </si>
  <si>
    <t>SERVICIO INVENTARIADOR P/TOMA DE INVENTARIO FISICO DE BIENES PATRIM.Y EXIST. ALMACEN</t>
  </si>
  <si>
    <t>SERVICIO DE ESPECIALISTA LEGAL EN PROCEDIMIENTOS DE SELECCIÓN</t>
  </si>
  <si>
    <t>SERVICIO DE PROFESIONAL EN ABASTECIMIENTO</t>
  </si>
  <si>
    <t>SERVICIO DE UN PROFESIONAL EN CATALOGO ELECTRONICO - ACUERDO MARCO</t>
  </si>
  <si>
    <t>OPERADOR DE PLATAFORMA SEACE PARA EL AREA DE ABASTECIMIENTO</t>
  </si>
  <si>
    <t>SERVICIO DE EXPERTO EN CONTRATACIONES Y ADQUISICIONES</t>
  </si>
  <si>
    <t>SERVICIO DE APOYO EN FOLIACIÓN, ORDENAMIENTO Y TRASLADO DE RENDICIONES DE CUENTA AL ARCHIVO CENTRAL DE DEVIDA</t>
  </si>
  <si>
    <t>SERVICIO ESPECÍFICO Y TEMPORAL PARA APOYAR AL CIERRE CONTABLE EN LA UNIDAD DE CONTABILIDAD</t>
  </si>
  <si>
    <t>ESPECIALISTA EN GESTION LEGAL-ADMINISTRATIVA</t>
  </si>
  <si>
    <t>PROFESIONAL ADMINISTRATIVO</t>
  </si>
  <si>
    <t>SERVICIO DE ESPECIALISTA EN PROGRAMACION LOGÍSTICA</t>
  </si>
  <si>
    <t>SERVICIO DE MANTENIMIENTO Y SOPORTE DE BASE DE DATOS</t>
  </si>
  <si>
    <t>SERVICIO DE DESARROLLO DE SISTEMA DE RESOLUCIONES VERSIÓN 2</t>
  </si>
  <si>
    <t>SERVICIO DE RENOVACIÓN DE CERTIFICACIÓN ISO 27001:2013</t>
  </si>
  <si>
    <t>EQUIPO DE ALMACENAMIENTO EXTERNO (STORAGE)</t>
  </si>
  <si>
    <t>ACCESS POINT CON SOPORTE IPV6</t>
  </si>
  <si>
    <t>SISTEMA DE PROTECCION Y SEGURIDAD PARA RED (FIREWALL) DE CONTINGENCIA</t>
  </si>
  <si>
    <t>SISTEMA CONTRA INCENDIOS Y ANIEGO EN EL CENTRO DE DATOS</t>
  </si>
  <si>
    <t>SWITCH DE 48 PUERTOS CON CONEXIÓN DE FIBRA</t>
  </si>
  <si>
    <t>EQUIPO UPS PARA DATA CENTER (INC. RACK Y BATERIAS)</t>
  </si>
  <si>
    <t>SERVIDOR</t>
  </si>
  <si>
    <t>IMPRESORA MULTIFUNCIONAL A3 MONOCROMATICA</t>
  </si>
  <si>
    <t>IMPRESORA MULTIFUNCIONAL A3 A COLOR</t>
  </si>
  <si>
    <t>SOFTWARE DE VIRTUALIZACION VMWARE 6</t>
  </si>
  <si>
    <t>TRADUCCION E INTERPRETACION SIMULTANEA</t>
  </si>
  <si>
    <t>CAMISETA DE ALGODÓN MANGA CORTA CUELLO REDONDO UNISEX CON ESTAMPADO</t>
  </si>
  <si>
    <t>GORRO - TIPO ARABE</t>
  </si>
  <si>
    <t>SERVICIO DE ASISTENCIA TECNICA EN ACTIVIDADES DE PROMOCION Y DIFUSION</t>
  </si>
  <si>
    <t>SERVICIO PARA LA REALIZACIÓN DEL CAMPEONATO RELÁMPAGO DE FULBITO Y VOLEYBOL PARA INSTITUCIONES EDUCATIVAS</t>
  </si>
  <si>
    <t>SERVICIO DE APOYO EN ALMACEN</t>
  </si>
  <si>
    <t>DIESEL B5 S50</t>
  </si>
  <si>
    <t>PETROLEO BIODIESEL B5</t>
  </si>
  <si>
    <t>GASOLINA DE 90 OCTANOS</t>
  </si>
  <si>
    <t>SERVICIO DE MENSAJERIA NIVEL REGIONAL Y NACIONAL</t>
  </si>
  <si>
    <t>SERVICIO DE ESCANEO DE DOCUMENTOS DE GESTIÓN</t>
  </si>
  <si>
    <t>MASCARILLA  DESCARTABLE</t>
  </si>
  <si>
    <t>SERVICIO ESPECIALIZADO PARA ACTIVIDADES DE DIFUSION, PROMOCION Y ARTICULACION COMERCIAL</t>
  </si>
  <si>
    <t>MANTENIMIENTO Y ACTUALIZACION DE PAGINA WEB</t>
  </si>
  <si>
    <t>20 SERRUCHO DE PODA</t>
  </si>
  <si>
    <t>21 FERTILIZANTE ULEXITA</t>
  </si>
  <si>
    <t>22 SUERO ANTIOFIDICO</t>
  </si>
  <si>
    <t>ADHERENTE MEJORA PH ANTIDERIVA SURFACTANTE PENETRANTE CONCENTRADO EMULSIONABLE (EC) - ACUACID  (PRESENTACION 1.0 L)</t>
  </si>
  <si>
    <t>ESTIÉRCOL COMPOSTADA (SACOS DE 50 KG)</t>
  </si>
  <si>
    <t>CAJON FERMENTADOR Y PARIHUELA (MODULO DE FERMENTACION)</t>
  </si>
  <si>
    <t>MALLA RASCHEL AL 65% DE SOMBRA DE 100 M x 4.2 M (COLOR VERDE/NEGRO)</t>
  </si>
  <si>
    <t>SERVICIO DE ATENCION DE ALMUERZOS PARA PARTICPANTES EN LAS  CAPACITACIONES (CTG, ECAS, DDC Y PASANTIAS)</t>
  </si>
  <si>
    <t>SERVICIO DE ALQUILER DE LOCAL (ALMACEN Y OFICINA)</t>
  </si>
  <si>
    <t>ADQUISICIÓN DE PALA Y PICO (PARA TRABAJOS DE INICIATIVAS COMUNALES - FAENAS)</t>
  </si>
  <si>
    <t>ADQUISICIÓN DE POLOS, CHALECOS, GORROS, MORRALES Y MANDILES PROMOCIONALES PARA JVC, JDC, PROMOTORES COMUNALES Y EMPRENDIMIENTOS COMUNALES</t>
  </si>
  <si>
    <t>SERVICIO DE ACONDIONAMIENTO, MANTENIMIENTO Y/O REPARACIÓN DEL LOCAL COMUNAL DE LA COMUNIDAD NATIVA DE SAN LORENZO DEL DSTRITO DE CAMANTI - CUSCO</t>
  </si>
  <si>
    <t>SERVICIO DE ACONDIONAMIENTO, MANTENIMIENTO Y/O REPARACIÓN DEL LOCAL COMUNAL DE LA COMUNIDAD NATIVA DE ARAZAIRE DEL DSTRITO DE INAMBARI - MADRE DE DIOS</t>
  </si>
  <si>
    <t>SERVICIO DE ORGANIZACIÓN DE LA EXPO VIDA FESTIVAL DE PRODUCTOS ALTERNATIVOS PUNO 2023</t>
  </si>
  <si>
    <t>SERVICIO DE ALQUILER DE STANDS DE EXHIBICIÓN Y DECORACIÓN PARA PROMOCIÓN DE PRODUCTOS EN EL EVENTO “EXPO VIDA 2023”</t>
  </si>
  <si>
    <t>ENVASES, EMPAQUES PARA CAFÉ TOSTADO/MOLIDO Y DERIVADOS DE CACAO</t>
  </si>
  <si>
    <t>ADQUISICION DE MATERIALES PROMOCIONALES DE CONSUMO DE CAFÉ Y CACAO</t>
  </si>
  <si>
    <t>32 SERVICIO DE MANTENIMIENTO DE INFRAESTRUCTURAS EN GENERAL 01</t>
  </si>
  <si>
    <t>33 SERVICIO DE MANTENIMIENTO DE INFRAESTRUCTURAS EN GENERAL 02</t>
  </si>
  <si>
    <t>34 SERVICIO DE MANTENIMIENTO DE INFRAESTRUCTURAS EN GENERAL 03</t>
  </si>
  <si>
    <t>35 SERVICIO DE MANTENIMIENTO DE INFRAESTRUCTURAS EN GENERAL 04</t>
  </si>
  <si>
    <t>36 SERVICIO DE MANTENIMIENTO DE INFRAESTRUCTURAS EN GENERAL 05</t>
  </si>
  <si>
    <t>37 SERVICIO DE MANTENIMIENTO DE INFRAESTRUCTURAS EN GENERAL 06</t>
  </si>
  <si>
    <t>38 SERVICIO DE MANTENIMIENTO DE INFRAESTRUCTURAS EN GENERAL 07</t>
  </si>
  <si>
    <t>39 SERVICIO DE MANTENIMIENTO DE INFRAESTRUCTURAS EN GENERAL 08</t>
  </si>
  <si>
    <t>40 ADQUISICIÓN DE BALDE DE PLASTICO DE 20 LITROS</t>
  </si>
  <si>
    <t>41 ADQUISICIÓN DE MELAZA DE CAÑA</t>
  </si>
  <si>
    <t>42 ADQUISICIÓN DE SUERO DE LECHE</t>
  </si>
  <si>
    <t>43 ADQUISICIÓN DE PLASTICO DE POLIPROPILENO</t>
  </si>
  <si>
    <t>44 AZUFRE POLVO MOJABLE</t>
  </si>
  <si>
    <t>45 HIDROXIDO DE CALCIO</t>
  </si>
  <si>
    <t>46 CLORURO DE SODIO (SAL COMUN)</t>
  </si>
  <si>
    <t>47 SERVICIO DE IMPRESIÓN EN TEMAS ACUICOLAS</t>
  </si>
  <si>
    <t xml:space="preserve">20 SERVICIO DE MANTENIMIENTO DE EQUIPOS DESPULPADORAS DE GRANOS DE CAFÉ </t>
  </si>
  <si>
    <t>21 SERVICIO DE ALQUILER DE STAND PARA FERIAS NACIONALES</t>
  </si>
  <si>
    <t>22 ACONDICIONAMIENTO DE STAND PARA FERIAS NACIONALES</t>
  </si>
  <si>
    <t>Adquisición de Combustible - Aguaytia</t>
  </si>
  <si>
    <t>Es proyeccion, por eso no se completa los datos en blanco.</t>
  </si>
  <si>
    <t>Adquisición de Combustible - Codo del Pozuzo</t>
  </si>
  <si>
    <t>Adquisición de pasajes aereos</t>
  </si>
  <si>
    <t xml:space="preserve">Servicio de energia electrica </t>
  </si>
  <si>
    <t>Servicio de Internet - OCCP</t>
  </si>
  <si>
    <t>Servicio de mensajeria y/o courrier</t>
  </si>
  <si>
    <t>Servicio de mantenimiento precentivo y correctivo de vehiculos</t>
  </si>
  <si>
    <t>Locador para apoyo en logistica</t>
  </si>
  <si>
    <t>Locador para apoyo en Almacen</t>
  </si>
  <si>
    <t>EXPEDIENTE DE “ACONDICIONAMIENTO EN LA INFRAESTRUCTURA</t>
  </si>
  <si>
    <t>CONTRATACIÓN DEL SERVICIO DE ALQUILER DE STAND Y OTROS BIENES PARA EL DESARROLLO DE UN EVENTO DE PROMOCIÓN COMERCIAL E INCENTIVO AL CONSUMO INTERNO, EN EL MARCO DE LA ACTIVIDAD “PROMOCIÓN DE LA ASOCIATIVIDAD DE PRODUCTOS AGRÍCOLAS Y NO AGRÍCOLAS EN EL ÁMBITO DE LA OFICINA ZONAL PUCALLPA</t>
  </si>
  <si>
    <t xml:space="preserve">Mantenimiento de Local Comunal </t>
  </si>
  <si>
    <t>Adquisicón de merchandising</t>
  </si>
  <si>
    <t>ALQUILER DE BOTE (ASISTENCIA TÉCNICA RÍO SAN ALEJANDRO- RÍO ZUNGARO - YUYAPICHIS) - PTA CACAO OZPC</t>
  </si>
  <si>
    <t>ADQUISICIÓN DE CHALECO INSTITUCIONAL - PTA CACAO OZPC</t>
  </si>
  <si>
    <t>FUNGICIDA (METALAXIL+MANCOZEB) (PRESENTACIÓN 1 KG) - PTA CACAO OZPC</t>
  </si>
  <si>
    <t>ADQUISICIÓN DE MELAZA PARA LA PRODUCIÓN DE  BIOFERTILIZANTES - PTA CACAO OZPC</t>
  </si>
  <si>
    <t>MOCHILLA INSTITUCIONAL PARA EL EQUIPO TÉCNICO - PTA CACAO OZPC</t>
  </si>
  <si>
    <t>POLO CON CUELLO CAMISERO MANGA LARGA INSTITUCIONAL - PTA CACAO OZPC</t>
  </si>
  <si>
    <t>POLO CON CUELLO CAMISERO MANGA  CORTA - PTA CACAO OZPC</t>
  </si>
  <si>
    <t>SERVICIO DE ALQUILER DE ALMACÉN DE POST ERRADICACIÓN - PTA CACAO OZPC</t>
  </si>
  <si>
    <t>SERVICIO DE ALQUILER DE ALMACÉN TEMPORAL SAN JUAN - CODO P. - PTA CACAO OZPC</t>
  </si>
  <si>
    <t xml:space="preserve">SERVICIO DE ALQUILER DE ALMACÉN TEMPORAL YANAYACU - YUYAPICHIS </t>
  </si>
  <si>
    <t>SERVICIO DE ALQUILER DE VEHÍCULOS, PARA ACCIONES DEL COORDINADOR ESPECIALISTA - PTA CACAO OZPC</t>
  </si>
  <si>
    <t>SERVICIO DE ANÁLISIS DE SUELOS (MACRONUTRIENTES Y MICRONUTRIENTES) - PTA CACAO OZPC</t>
  </si>
  <si>
    <t>SULFATO DE MANGANESO (SACO DE 25 KG.)  - PTA CACAO OZPC</t>
  </si>
  <si>
    <t>SULFATO DE ZINC (SACO DE 25 KG.)  - PTA CACAO OZPC</t>
  </si>
  <si>
    <t>TIJERA DE PODAR DE UNA MANO - PTA CACAO OZPC</t>
  </si>
  <si>
    <t xml:space="preserve">Adquisición de fitofortificante organico </t>
  </si>
  <si>
    <t xml:space="preserve">Adquisición de Hidroxido de calcio </t>
  </si>
  <si>
    <t xml:space="preserve">Adquisición de sulfato de cobre </t>
  </si>
  <si>
    <t>Adquisición de merchandaising</t>
  </si>
  <si>
    <t>SERVICIO DE APOYO LOGISTICO SERVICIO ESPECIFICO Y TEMPORAL PARA LA OZLM</t>
  </si>
  <si>
    <t>SERVICIO DE APOYO EN GESTION DOCUMENTAL Y ADMINISTRATIVO PARA LA OZLM</t>
  </si>
  <si>
    <t>SERVICIO DE APOYO ADMINISTRATIVO PARA LA OC PUERTO BERMUDEZ</t>
  </si>
  <si>
    <t>SERVICIO DE DIGITACION Y GESTION DOCUMENTAL DE LA OZ LA MERCED</t>
  </si>
  <si>
    <t>OTROS SERVICIOS TECNICOS Y PROFESIONALES DESARROLLADOS POR PERSONAS NATURALES - ACCIONES COMUNES-PIRDAIS</t>
  </si>
  <si>
    <t>GESTION DE PROGRAMA</t>
  </si>
  <si>
    <t>DESARROLLO Y FORTALECIMIENTO DE CAPACIDADES EN GESTION COMUNAL</t>
  </si>
  <si>
    <t>51150</t>
  </si>
  <si>
    <t>VIATICOS</t>
  </si>
  <si>
    <t>SERVICIO DE AMBIENTACION, DECORACION E IMPLEMENTACION DE ESCENARIOS PARA EVENTOS INSTITUCIONALES</t>
  </si>
  <si>
    <t>ALQUILER DE GRUPO ELECTROGENO</t>
  </si>
  <si>
    <t>SERVICIO DE TECNICO DE CAMPO</t>
  </si>
  <si>
    <t>PROMOTOR DE CAMPO</t>
  </si>
  <si>
    <t>DESARROLLO Y FORTALECIMIENTO DE CAPACIDADES DE ACTORES REGIONALES Y LOCALES</t>
  </si>
  <si>
    <t>INSECTICIDAS</t>
  </si>
  <si>
    <t>CAPACITACION Y ASISTENCA TECNICA  DE LA CADENA DE VALOR DE PRODUCTOS ALTERNATIVOS SOSTENIBLES</t>
  </si>
  <si>
    <t xml:space="preserve">ADHERENTE PARA USO AGROPECUARIO </t>
  </si>
  <si>
    <t xml:space="preserve">SUPERVISOR DE CAFE </t>
  </si>
  <si>
    <t>DOLOMITA - CARBONATO DE CALCIO Y MAGNESIO</t>
  </si>
  <si>
    <t>SULFATO DE POTASIO X 50 KG</t>
  </si>
  <si>
    <t>TRASLADO DE PERSONAL POR COMISION DE SERVICIO - PASAJE TERRESTRE</t>
  </si>
  <si>
    <t>TÉCNICO EN COSECHA, POS COSECHA Y TRANSFORMACIÓN</t>
  </si>
  <si>
    <t>EXTENSIONISTA DE CAMPO EN CAFÉ</t>
  </si>
  <si>
    <t>PROMOTOR AGRÍCOLA</t>
  </si>
  <si>
    <t xml:space="preserve">TECNICO DE CAMPO DE CAFÉ </t>
  </si>
  <si>
    <t>OXICLORURO DE COBRE 85% X 1KG</t>
  </si>
  <si>
    <t>BIDON DE PLASTICO X 80 L</t>
  </si>
  <si>
    <t xml:space="preserve"> DIGITADOR DE ACTAS DE ENTREGA DE INSUMOS Y MATERIALES </t>
  </si>
  <si>
    <t>EXTESIONISTA EN CERTIFICACION ORGANICA</t>
  </si>
  <si>
    <t>INSECTICIDA BIOLOGICO EXTRACTO DE CANELA +CINAMALDEHIDO+ACIDO CINAMICO 15% X 1L</t>
  </si>
  <si>
    <t>CHALECO</t>
  </si>
  <si>
    <t xml:space="preserve">CANASTA PARA COSECHAR                        </t>
  </si>
  <si>
    <t>MICROORGANISMOS (BACTERIAS FOTOTROFICAS, DE AC. LACTICO Y LEVADURAS)</t>
  </si>
  <si>
    <t>CEPA DE MICROORGANISMOS EFICIENTES</t>
  </si>
  <si>
    <t>BOMBA FUMIGADORA TIPO MOCHILA</t>
  </si>
  <si>
    <t xml:space="preserve">FERTILIZANTE FOSFORADO P + CAO + EM GRANULADO X 50 KG </t>
  </si>
  <si>
    <t>SERVICIO ASISTENTE DE ALMACEN</t>
  </si>
  <si>
    <t xml:space="preserve">ACEITE AGRÍCOLA </t>
  </si>
  <si>
    <t>HONGO ENTOMOPATOGENO</t>
  </si>
  <si>
    <t>SERVICIO DE ASISTENCIA TÉCNICA EN LA MEJORA DE PROCESOS DE CATACIÓN, TOSTADO Y BARISMO EN EL SECTOR CAFÉ</t>
  </si>
  <si>
    <t>FUNGICIDA PARA CONTROL DE PLAGAS</t>
  </si>
  <si>
    <t>TRANSPORTE Y TRASLADO DE CARGA TERRESTRE NACIONAL</t>
  </si>
  <si>
    <t>BOLSAS PLASTICAS</t>
  </si>
  <si>
    <t xml:space="preserve">ASISTENTE TÉCNICO ADMINISTRATIVO </t>
  </si>
  <si>
    <t>MALLA RACHELL</t>
  </si>
  <si>
    <t>ABONO FOLIAR O BIOESTIMULANTE 20-20-20</t>
  </si>
  <si>
    <t>POLO CAMISERO MANGA LARGA</t>
  </si>
  <si>
    <t>SEMILLA DE CAFE (AL PESO)</t>
  </si>
  <si>
    <t>DESPULPADORA DE CAFE</t>
  </si>
  <si>
    <t>COMPOST ORGANICO X 50 KG</t>
  </si>
  <si>
    <t>CALAMINA GALVANIZADA 0.22 MM X 80 CM X 3.60 M</t>
  </si>
  <si>
    <t>ESPECIALISTA EN COSECHA, POS COSECHA Y TRANSFORMACIÓN</t>
  </si>
  <si>
    <t>MOCHILAS</t>
  </si>
  <si>
    <t>MALLA DE NYLON</t>
  </si>
  <si>
    <t xml:space="preserve">SERRUCHO 36CM PARA PODAR </t>
  </si>
  <si>
    <t>EXTENSIONISTA DE CAMPO EN CACAO</t>
  </si>
  <si>
    <t>CONTROLADOR BIOLOGICO TRICHODERMA HARZIANUM</t>
  </si>
  <si>
    <t>TECNICO FORESTAL DE CAMPO</t>
  </si>
  <si>
    <t>TECNICO DE CAMPO EN CACAO</t>
  </si>
  <si>
    <t>GUILLOTINA</t>
  </si>
  <si>
    <t>FERTILIZANTE FOSFATADO ORGANICO GRANULADO</t>
  </si>
  <si>
    <t>CEPA DE METARHIZIUM ANISOPLIAE POLVO MOJABLE (WP) X 200 G.</t>
  </si>
  <si>
    <t>PODADORA DE ALTURA</t>
  </si>
  <si>
    <t>SULFATO DE POTASIO Y MAGNESIO X 50 KG</t>
  </si>
  <si>
    <t>TIJERAS TELESCOPICA DE PODAR</t>
  </si>
  <si>
    <t xml:space="preserve"> MANTENIMIENTO Y/O REPARACION DE EQUIPOS Y/O MAQUINARIAS</t>
  </si>
  <si>
    <t>MEDIDOR DE HUMEDAD PARA GRANO DE CACAO</t>
  </si>
  <si>
    <t>MICA TRANSPARENTE DE POLIETILENO 6M X 50M</t>
  </si>
  <si>
    <t>SUPERVISOR DE CAMPO EN CACAO</t>
  </si>
  <si>
    <t>NUCLEO NUTRICIONAL HUMICO HORMONAL - BIOTICO LIQUIDO ESTABILIZADO</t>
  </si>
  <si>
    <t>DIGITADOR DE ACTAS</t>
  </si>
  <si>
    <t>RED CAL CAL PARA PECES</t>
  </si>
  <si>
    <t>PH METRO DIGITAL</t>
  </si>
  <si>
    <t>ALIMENTO BALANCEADO PARA TRUCHA CRECIMIENTO I</t>
  </si>
  <si>
    <t>EXTENSIONISTA DE CAMPO</t>
  </si>
  <si>
    <t>HORMONA TIPO OVAPRIN GNRH (SGNRHA) X 10 ML</t>
  </si>
  <si>
    <t>ALIMENTO BALANCEADO PARA TRUCHA CRECIMIENTO II</t>
  </si>
  <si>
    <t>OVA EMBRIONARIA DE TRUCHA ARCO IRIS</t>
  </si>
  <si>
    <t>POST LARVAS DE PECES AMAZÓNICOS</t>
  </si>
  <si>
    <t>ALIMENTO EXTRUIDO FLOTANTE PARA PECES AMAZÓNICOS, PARA ETAPA  REPRODUCTORES CON 40%DE PROTEINA, 20 MM DIÁMETRO</t>
  </si>
  <si>
    <t>CAJA SANITARIA</t>
  </si>
  <si>
    <t>ALIMENTO BALANCEADO PARA TRUCHA ENGORDE</t>
  </si>
  <si>
    <t>ALIMENTO EXTRUIDO FLOTANTE PARA PECES AMAZÓNICOS, ETAPA DE CRECIMIENTO CON 25% DE PROTEÍNA, 6MM DIÁMETRO</t>
  </si>
  <si>
    <t>ALIMENTO BALANCEADO PARA TRUCHA INICIO II</t>
  </si>
  <si>
    <t>ALIMENTO EXTRUIDO FLOTANTE PARA PECES AMAZONICOS, ETAPA DE INICIO CON 40 % DE PROTEINA, 2MM DIAMETRO</t>
  </si>
  <si>
    <t>CARRETILLA BUGGI</t>
  </si>
  <si>
    <t>ALIMENTO EXTRUIDO FLOTANTE PARA PECES AMAZÓNICOS, ETAPA DE ENGORDE CON 25% DE PROTEÍNA, 10MM DIÁMETRO</t>
  </si>
  <si>
    <t>ALIMENTO EXTRUIDO FLOTANTE PARA PECES AMAZÓNICOS, ETAPA DE INICIO CON 28% DE PROTEÍNA, 2MM DIÁMETRO</t>
  </si>
  <si>
    <t>RED CHINCHORRO DE MALLA  1” X 1/2</t>
  </si>
  <si>
    <t>CENTRÍFUGA</t>
  </si>
  <si>
    <t>COLMENA DE MADERA TIPO LANGSTROTH DE 10 CUADROS</t>
  </si>
  <si>
    <t>TECNICO EN COMERCIO INTERNACIONAL</t>
  </si>
  <si>
    <t>TECNICO EN CALIDAD</t>
  </si>
  <si>
    <t>PROMOTOR EN ASOCIATIVIDAD Y CALIDAD</t>
  </si>
  <si>
    <t>ASISTENTE EN ASOCIATIVIDAD</t>
  </si>
  <si>
    <t>SERVICIO DE ANÁLISIS ANTE LABORATORIOS CERTIFICADOS</t>
  </si>
  <si>
    <t>ESPECIALISTA EN ACCESO A FINANZAS</t>
  </si>
  <si>
    <t>SERVICIO DE ACONDICIONAMIENTO DE STANDS</t>
  </si>
  <si>
    <t>SERVICIO DE MAQUILA Y ETIQUETADO DE PRODUCTOS</t>
  </si>
  <si>
    <t>TECNICO EN DISEÑO GRAFICO Y MARKETING DIGITAL</t>
  </si>
  <si>
    <t>ALQUILER DE STAND DE EXHIBICION</t>
  </si>
  <si>
    <t>TECNICO EN CATACION</t>
  </si>
  <si>
    <t>ESPECIALISTA EN GESTION ORGANIZATIVA Y SOCIAL</t>
  </si>
  <si>
    <t>ELABORACIÓN DE CAJON FERMENTADOR DE MADERA</t>
  </si>
  <si>
    <t>ADQUISICION DE COMBUSTIBLE PARA LA OFICINA ZONAL SAN FRANCISCO (PICHARI - CUSCO) Y UNIDADES DE COORDINACION DE MAZAMARI (JUNIN), DE ANCHIHUAY  Y DE SAN FRANCISCO (AYACUCHO).UE006-DEVIDA-VRAEM</t>
  </si>
  <si>
    <t>ADQUISICION DE PAPELERIA EN GENERAL, UTILES  Y MATERIALES  DE OFICINA PARA LA OFICINA ZONAL SAN FRANCISCO (PICHARI - CUSCO) Y UNIDADES DE COORDINACION DE MAZAMARI (JUNIN), DE ANCHIHUAY  Y DE SAN FRANCISCO (AYACUCHO) Y ALMACENES-UE006 DEVIDA -VRAEM</t>
  </si>
  <si>
    <t>SERVICIO DE INTERNET PARA  LA OFICINA ZONAL SAN FRANCISCO (PICHARI - CUSCO) Y UNIDADES DE COORDINACION DE MAZAMARI (JUNIN), DE ANCHIHUAY  Y DE SAN FRANCISCO (AYACUCHO) Y ALMACENES-UE006 DEVIDA -VRAEM</t>
  </si>
  <si>
    <t>SERVICIO DE LIMPIEZA PARA LAS INSTALACIONES DE  LA OFICINA ZONAL SAN FRANCISCO (PICHARI - CUSCO) Y UNIDADES DE COORDINACION DE MAZAMARI (JUNIN), DE ANCHIHUAY  Y DE SAN FRANCISCO (AYACUCHO)-UE006 DEVIDA -VRAEM</t>
  </si>
  <si>
    <t>SERVICIO DE SEGURIDAD Y VIGILANCIA PARA LAS INSTALACIONES DE LALA OFICINA ZONAL SAN FRANCISCO (PICHARI - CUSCO) Y UNIDADES DE COORDINACION DE MAZAMARI (JUNIN), DE ANCHIHUAY  Y DE SAN FRANCISCO (AYACUCHO)-UE006 DEVIDA -VRAEM</t>
  </si>
  <si>
    <t>SERVICIO DE ALQUILER DE INMUEBLE PARA EL FUNCIONAMIENTO DE LA OFICINA ZONAL SAN FRANCISCO (PICHARI - CUSCO) Y UNIDADES DE COORDINACION DE MAZAMARI (JUNIN), DE ANCHIHUAY  Y DE SAN FRANCISCO (AYACUCHO) Y ALMACENES-UE006 DEVIDA -VRAEM</t>
  </si>
  <si>
    <t>SERVICIO DE SUMINISTRO DE ENERGIA ELECTRICA DE LA OFICINA ZONAL SAN FRANCISCO (PICHARI - CUSCO) Y UNIDADES DE COORDINACION DE MAZAMARI (JUNIN), DE ANCHIHUAY  Y DE SAN FRANCISCO (AYACUCHO) Y ALMACENES-UE006 DEVIDA -VRAEM</t>
  </si>
  <si>
    <t>SERVICIO DE TELEFONIA MOVIL PARA  LA OFICINA ZONAL SAN FRANCISCO (PICHARI - CUSCO) Y UNIDADES DE COORDINACION DE MAZAMARI (JUNIN), DE ANCHIHUAY  Y DE SAN FRANCISCO (AYACUCHO) Y ALMACENES-UE006 DEVIDA -VRAEM</t>
  </si>
  <si>
    <t>SERVICIO DE MANTENIMIENTO DE EDIFICACIONES, OFICINAS Y ESTRUCTURAS DE LA UE006-DEVIDA-VAEM</t>
  </si>
  <si>
    <t>SERVICIO DE MANTENIMIENTO, ACONDICONAMIENTO Y REPARACION DE VEHICULOS DE LA UE006-DEVIDA-VAEM</t>
  </si>
  <si>
    <t>SERVICIO DE MANTENIMIENTO DE MAQUINAS Y EQUIPOS</t>
  </si>
  <si>
    <t>SERVICIO DE IMPRESIONES, ENCUADERNACION Y EMPASTADO</t>
  </si>
  <si>
    <t>PASAJE Y GASTOS DE TRANSPORTE</t>
  </si>
  <si>
    <t>REPUESTOS Y ACCESORIOS PARA VEHICULOS</t>
  </si>
  <si>
    <t>ALIMENTOS Y BEBIDAS PARA CONSUMO HUMANO</t>
  </si>
  <si>
    <t>CORREOS Y SERVICIOS DE MENSAJERIA</t>
  </si>
  <si>
    <t>OTROS BIENES Y ACTIVOS</t>
  </si>
  <si>
    <t>OTROS SERVICIOS TECNICOS Y PROFESIONALES DESARROLLADOS POR PERSONAS NATURALES (LOCADORES)</t>
  </si>
  <si>
    <t>CONTRATACIÓN DE SEGURIDAD Y VIGILANCIA PARA LAS INSTALACIONES DE OFICINA ZONAL DE TINGO MARIA, SEGUN CONTRATO N° 114-2021-DEVIDA</t>
  </si>
  <si>
    <t>NEGOCIOS DE LIMPIEZA Y AFINES SOCIEDAD COMERCIAL DE RESPONSABILIDAD LIMITADA - NEGLIAF S.R.L.
ASEO Y MANTENIMIENTO SOCIEDAD ANONIMA CERRADA - ASEO Y MANTENIMIENTO S.A.C. - 20605159398 / 20605252444</t>
  </si>
  <si>
    <t>CONTRATACIÓN DEL SERVICIO DE ELABORACIÓN DE TÉRMINOS DE REFERENCIA (TDR) PARA EL DESARROLLO LOGÍSTICO DEL VIII FORO MUNDIAL DE REGULACIÓN DE ENERGÍA (WFER)</t>
  </si>
  <si>
    <t>CONTRATACIÓN DEL SERVICIO DE DISEÑO PARA PUBLICACIONES CON INFORMACIÓN RELACIONADA AL SECTOR ENERGÍA DIRIGIDA A LOS CIUDADANOS</t>
  </si>
  <si>
    <t>SERVICIO DE MANTENIMIENTO PREVENTIVO DE PLANTAS ORNAMENTALES EN SUS ESPACIOS DE DESARROLLO Y JARDINES VERTICALES DE LAS SEDES EN LIMA DE OSINERGMIN</t>
  </si>
  <si>
    <t xml:space="preserve">	CONTRATACIÓN DEL SERVICIO DE TELEFONIA E INTERNET MOVIL</t>
  </si>
  <si>
    <t xml:space="preserve">	CONTRATACION DEL SERVICIO DE RENOVACION DEL SOPORTE Y MANTENIMIENTO DE LICENCIAS MICROSOFT</t>
  </si>
  <si>
    <t>CONTRATACIÓN DEL SERVICIO DE CONSULTORÍA PARA LA VERIFICACIÓN DE LOS SISTEMAS ELÉCTRICOS RURALES DE LAS EMPRESAS DE DISTRIBUCIÓN ELÉCTRICA</t>
  </si>
  <si>
    <t>CONTRATACION DE SERVICIO DE APLICACIÓN DE PRUEBAS DE DESCARTE DE COVID-19 ITEM 3 - APLICACIÓN DE PRUEBAS ANTIGENAS</t>
  </si>
  <si>
    <t>CONTRATACION DE SERVICIO DE PATROCINIO DE LOS PROCESOS JUDICIAL</t>
  </si>
  <si>
    <t>CONTRATACION DEL SERVICIO DE ARRENDAMIENTO PARA LA OFICINA REGIONAL DE TUMBES</t>
  </si>
  <si>
    <t>CONTRATACIÓN SERVICIO ARRENDAMIENTO PARA LA OFICINA DE LIMA NORESTE</t>
  </si>
  <si>
    <t>CONTRATACIÓN DEL SERVICIO DE ELABORACIÓN, APLICACIÓN Y CALIFICACIÓN DE PRUEBAS DE CONOCIMIENTOS PARA LA SELECCIÓN DE GERENTES DE OSINERGMIN</t>
  </si>
  <si>
    <t>CONTRATACIÓN DEL SERVICIO PARA LA IMPLEMENTACIÓN DE MAPAS DIGITALES EN LOS PORTALES DE OSINERGMIN A TRAVÉS DEL API DE GOOGLE MAPS</t>
  </si>
  <si>
    <t>CONTRATACION DEL SOPORTE Y MANTENIMIENTO DEL SISTEMA DE ADMINISTRACION DE LLAMADAS TELEFONICAS PCSISTEL</t>
  </si>
  <si>
    <t>CONTRATACIÓN DEL SERVICIO DE ACTIVACIONES BTL SOBRE AHORRO DE ENERGÍA Y PREVENCIÓN DE ACCIDENTES EN EL MARCO POR EL DÍA DEL CONSUMIDOR</t>
  </si>
  <si>
    <t>CONTRATACIÓN DEL SERVICIO DE SOPORTE Y MANTENIMIENTO PARA LICENCIAS DE AUDITORIA DE CONTROLADORES DE DOMINIOS Y FILE SERVERS. PLAZO DE VIGENCIA 1080 DIAS.</t>
  </si>
  <si>
    <t>CONTRATACIÓN DEL SERVICIO DE ANÁLISIS LEGAL SOBRE EL PROCESO DE REASIGNACIÓN DE PROYECTOS DE LOS PLANES DE INVERSIÓN EN TRANSMISIÓN MEDIANTE EL MECANISMO DE MANIFESTACIÓN DE INTERÉS, CONFORME A LO ESTABLECIDO EN EL DECRETO SUPREMO N° 018-2021-EM</t>
  </si>
  <si>
    <t>CONTRATACIÓN DEL SERVICIO PARA EL SEGUIMIENTO Y MONITOREO DE LOS PROCESOS Y CONTRATOS DE EMPRESAS SUPERVISORAS</t>
  </si>
  <si>
    <t>CONTRATACIÓN DE CONSULTORIA PARA EL ANÁLISIS DE ASPECTOS TÉCNICOS RELACIONADOS CON LA REPARACIÓN Y/O MEJORA EN LOS TANQUES A TRAVES DEL REVESTIMIENTO INTERNO CON PLASTICO REFORZADO EN FIBRA DE VIDRIO (PRFV)</t>
  </si>
  <si>
    <t>PARTICIPACIÓN DE OSINERGMIN EN LA EXHIBICIÓN TECNOLÓGICA MINERA – EXTEMIN 2022</t>
  </si>
  <si>
    <t>CONTRATACIÓN DE ESTUDIO DE ABOGADOS PARA QUE ASISTA A LA ENTIDAD EN EL ARBITRAJE LABORAL POR EL PLIEGO DE RECLAMOS PRTESETNADO POR EL SIEP-OSINERGMIN- PERÍODO 2022-2023</t>
  </si>
  <si>
    <t>SERVICIO DE FABRICACIÓN DE DIVISIONES EN VIDRIO TEMPLADO PARA MÓDULOS DE ATENCIÓN AL USUARIO EN SEDES DE MAGDALENA, LOS OLIVOS, SAN JUAN DE MIRAFLORES, SAN JUAN DE LURIGANCHO Y CALLAO.</t>
  </si>
  <si>
    <t>CONTRATACIÓN DEL SERVICIO DE ACTUALIZACIÓN TÉCNICA DE PROCESO DEL PLAN ANUAL DE CONTRATACIONES (PAC) MEDIANTE EL BUSINESS PLANNING AND CONSOLIDATION CON SMARTWORKFLOW EN SAP BUSINESS TECHNOLOGY PLATFORM</t>
  </si>
  <si>
    <t>CONTRATACIÓN DEL SERVICIO DE CREACIÓN DE STORYTELLING PARA INFORMAR SOBRE EL USO RESPONSABLE DE LA ELECTRICIDAD Y COMBUSTIBLES</t>
  </si>
  <si>
    <t>CONTRATACIÓN DEL SERVICIO DE ELABORACIÓN DE FORMATOS Y REGISTRO DE INFORMACIÓN DE LA VERIFICACIÓN ULTERIOR - 2022</t>
  </si>
  <si>
    <t>SERVICIO DE ANÁLISIS DE REVISIÓN Y ACTUALIZACIÓN DE LOS ARCHIVOS DE FLUJO DE POTENCIA Y FORMATOS DEL SISTEMA ELÉCTRICO A REMUNERAR PARA LAS ÁREAS DE DEMANDA 3, 6 Y 7</t>
  </si>
  <si>
    <t>SERVICIO DE APOYO PARA ANÁLISIS DE REVISIÓN Y ACTUALIZACIÓN DE LOS ARCHIVOS DE FLUJO DE POTENCIA Y FORMATOS DEL SISTEMA ELÉCTRICO A REMUNERAR PARA LAS ÁREAS DE DEMANDA 5,10,11,12 Y 13</t>
  </si>
  <si>
    <t>SUSCRIPCIÓN DE PRODUCTOS MICROSOFT 365 E3, MICROSOFT VISIO PLAN2, MICROSOFT PROJECT PLAN 3.</t>
  </si>
  <si>
    <t>SERVICIO DE APOYO PARA LA ELABORACION DE PROYECTOS DE INFORMES DE EVALUACION DE MEDIDAS CORRECTIVAS Y DE SUPERVISIÓN DE LAS EMPRESAS PRESTADORAS EPS EMAPA HUARAL S.A., EPS SEMAPA BARRANCA, AGUAS DE LIMA NORTE S.A., EMPSSMU S.A, EPS ILO S.A., EPS MARAÑON., EMAPICA S.A., SEDA AYACUCHO S.A. Y EMAPA SAN MARTÍN.</t>
  </si>
  <si>
    <t>SERVICIO DE CONSULTORÍA PARA IMPLEMENTAR EL SISTEMA DE GESTIÓN ANTISOBORNO-SGAS, REALIZAR LA AUDITORIA INTERNA Y EL ACOMPAÑAMIENTO EN LA CERTIFICACIÓN DEL SGAS BAJO LA NORMA ISO 37001:2016 EN LA SUNASS</t>
  </si>
  <si>
    <t>SERVICIO DE CONSULTORIA PARA REALIZAR EL MEJORAMIENTO DE LA PLATAFORMA DE WEB DE APORTES POR REGULACIONES DE LA SUNASS</t>
  </si>
  <si>
    <t>SERVICIO DE FILMACIÓN, EDICIÓN Y POST PRODUCCIÓN DE VIDEOS PARA ALUMNOS FINALISTAS EN FERIA EXPOAGUA EDUCATIVA SUNASS 2021 (1,104 videos) AMAZONAS-APURIMAC-AYACUCHO-LORETO-PUNOUCAYALI</t>
  </si>
  <si>
    <t xml:space="preserve">SERVICIO DE FILMACIÓN, EDICIÓN Y POST PRODUCCIÓN DE VIDEOS PARA ALUMNOS FINALISTAS EN FERIA EXPOAGUA EDUCATIVA SUNASS 2021 (1,104 videos) AREQUIPA-JUNIN-MOQUEGUA-PIURA-SAN MARTINTUMBES </t>
  </si>
  <si>
    <t xml:space="preserve">SERVICIO DE FILMACIÓN, EDICIÓN Y POST PRODUCCIÓN DE VIDEOS PARA ALUMNOS FINALISTAS EN FERIA EXPOAGUA EDUCATIVA SUNASS 2021 (1,104 videos) CAJAMARCA-CHIMBOTE-CUSCO-HUANCAVELICA-PASCOTACNA </t>
  </si>
  <si>
    <t>SERVICIO DE FILMACIÓN, EDICIÓN Y POST PRODUCCIÓN DE VIDEOS PARA ALUMNOS FINALISTAS EN FERIA EXPOAGUA EDUCATIVA SUNASS 2021 (1,104 videos)</t>
  </si>
  <si>
    <t>CONTRATACIÓN DEL SERVICIO PARA EL PROCESAMIENTO TÉCNICO DE LOS ARCHIVOS DE GESTIÓN DE LA SUNASS PARA LA TRANSFERENCIA AL ARCHIVO CENTRAL , COMO PARTE DEL PROYECTO DE INVERSIÓN PRIMERA ETAPA: “MEJORAMIENTO DEL SISTEMA DE TRAMITE DOCUMENTARIO DE LA SUNASS EN EL MARCO DEL MODELO DE GESTIÓN DOCUMENTAL DEL DISTRITO DE MAGDALENA DEL MAR PROVINCIA DE LIMA DEPARTAMENTO DE LIMA”, CON CODIGO UNICO DE INVERSIONES 2513478</t>
  </si>
  <si>
    <t>SERVICIO TEMPORAL DEL SEGUIMIENTO VINCULADO AL CUMPLIMIENTO DE OBLIGACIONES NORMATIVAS Y AL ACONDICIONAMIENTO DE LA INFRAESTRUCTURA PARA LA IMPLEMENTACIÓN OPERATIVA DE LA MODALIDAD DE TELETRABAJO EN LA SUNASS</t>
  </si>
  <si>
    <t>SERVICIO PARA EL ANÁLISIS DE LOS PLANES DE GOBIERNO EN MATERIA DE SERVICIOS DE SANEAMIENTO DE LAS ORGANIZACIONES POLÍTICAS CON REPRESENTACIÓN EN EL CONGRESO DE LA REPÚBLICA 2021-2026, QUE TIENEN VINCULACIÓN CON LA SUNASS Y ELABORACIÓN DE ESTRATEGIA DE ACERCAMIENTO CON LOS PARLAMENTARIOS.</t>
  </si>
  <si>
    <t>SERVICIO DE ACONDICIONAMIENTO DEL DEPÓSITO 01 Y 02 DEL INMUEBLE DE MATERIALES DE LA SUPERINTENDENCIA NACIONAL DE SERVICIOS DE SANEAMIENTO</t>
  </si>
  <si>
    <t>CONTRATACIÓN DEL SERVICIO DE ELABORACIÓN DE DOCUMENTOS NORMATIVOS COMO PARTE DEL PROYECTO DE INVERSIÓN PRIMERA ETAPA: “MEJORAMIENTO DEL SISTEMA DE TRAMITE DOCUMENTARIO DE LA SUNASS EN EL MARCO DEL MODELO DE GESTIÓN DOCUMENTAL MAGDALENA DEL MAR DEL DISTRITO DE MAGDALENA DEL MAR PROVINCIA DE LIMA DEPARTAMENTO DE LIMA”, CON CODIGO UNICO DE INVERSIONES 2513478</t>
  </si>
  <si>
    <t>SERVICIO DE ACONDICIONAMIENTO DE LAS INSTALACIONES ELECTRICAS EN EL PISO 12 DEL EDIFICIO SEDE CENTRAL DE LA SUNAS</t>
  </si>
  <si>
    <t>Servicio Especializado en Diagnostico de la Infraestructura Tecnológica y Servicios, Gestionados por la Oficina de Tecnologías de la Información de la SUNASS</t>
  </si>
  <si>
    <t>CONTRATACIÓN DEL SERVICIO DE UN INGENIERO PARA LA ELABORACIÓN DE PROYECTOS DE INFORMES DE EVALUACIÓN TÉCNICA RESPECTO DEL CUMPLIMIENTO DE LOS VMA Y EL ESTUDIO DE CÁLCULO DE MULTAS PARA LA DIRECCIÓN DE SANCIONES</t>
  </si>
  <si>
    <t>Servicio de consultoría para la elaboración de proyectos de informes de
evaluación legal referidos a temas operacionales para la Dirección de
Sanciones</t>
  </si>
  <si>
    <t>servicio para la elaboración de un informe especializado que relacione los pronunciamientos del Tribunal Constitucional con los procedimientos administrativos sancionadores</t>
  </si>
  <si>
    <t>Servicio temporal de recopilación, ordenamiento y base de datos de las contrataciones de servicios básicos y alquileres de cochera a nivel nacional correspondiente al III y IV trimestre del ejercicio 2022</t>
  </si>
  <si>
    <t>CONTRATACIÓN DE UN PROFESIONAL PARA RELIZAR COORDINACIONES CON LAS ODS Y REALIZAR SEGUIMIENTO Y/O REVISIÓN DE DOCUMENTACIÓN GENERADA POR LA DIRECCIÓN DE AMBITO DE LA PRESTACION RELACIONADA A LAS ODS Y CONVENIOS</t>
  </si>
  <si>
    <t xml:space="preserve">CONTRATACIÓN DE UN PROFESIONAL PARA LA COORDINACIÓN, SEGUIMIENTO Y/O REVISIÓN DE DOCUMENTOS ELABORADOS POR EL ÁREA DE DETERMINACIÓN DE LA PRESTACIÓN Y REALZAR SEGUIMIENTO A LA EJECUCIÓN PRESUPUESTAL DEL POI 2022 DE LA DIRECCIÓN DE AMBITO DE LA PRESTACION. 
</t>
  </si>
  <si>
    <t>CONSULTORÍA DEL SERVICIO PARA REALIZAR ACCIONES
DE FISCALIZACIÓN, MEDIDAS CORRECTIVAS O INFORMES FINALES DE INSTRUCCION RELACIONADOS A ASPECTOS OPERACIONALES Y METAS DE GESTIÓN DEL SERVICIO DE MONITOREO Y GESTIÓN DEL USO DE AGUAS SUBTERRÁNEAS DE SEDAPAL, RESPECTO A LAS ACTIVIDADES PROGRAMADAS DE JULIO A NOVIEMBRE DEL 2022</t>
  </si>
  <si>
    <t>SERVICIO DE IMPLEMENTACIÓN DE GESTIÓN DEL CONOCIMIENTO EN UN PROCESO MISIONAL DE LA SUNASS</t>
  </si>
  <si>
    <t>“SERVICIO PARA ASISTIR A INFORME ORAL Y ELABORAR INFORME ESCRITO EN PROCESO DE AMPARO DE AGUAS SUBTERRÁNEAS</t>
  </si>
  <si>
    <t>TARJETAS SIM M2M MULTIOPERADOR PARA DATALOGGER REMOTOS PARA LAS ACCIONES DE FISCALIZACIÓN DESARROLLADAS POR LA DIRECCIÓN DE FISCALIZACIÓN</t>
  </si>
  <si>
    <t>SERVICIO DE SEGUIMIENTO Y CONTROL DE REQUERIMIENTOS, EJECUCIÓN DE LA PROYECCIÓN FINANCIERA Y FISICA DE LAS ACTIVIDADES DEL PLAN ANUAL CORRESPONDIENTE AL PERIODO DE JUNIO A DICIEMBRE 2022</t>
  </si>
  <si>
    <t>SERVICIO TEMPORAL DE ASISTENCIA TÉCNICA EN LA EJECUCIÓN DE INVERSIONES PÚBLICAS ESTRATÉGICAS PREVISTAS Y NO PREVISTAS PARA EL SEGUNDO TRIMESTRE DE LA SUNASS, EN EL MARCO DEL INVIERTE PE</t>
  </si>
  <si>
    <t>SERVICIO TEMPORAL PARA REALIZAR EL ANÁLISIS DE LAS RECOMENDACIONES  EMITIDAS POR EL OCI PARA LA OFICINA DE ADMINISTRACIÓN Y FINANZAS Y SUS UNIDADES, Y ASPECTOS RELACIONADOS AL SEGUIMIENTO DE ACCIONES DURANTE EL II TRIMESTRE DEL AÑO 2022</t>
  </si>
  <si>
    <t>SERVICIO DE TRASMISIÓN DE EVENTOS VÍA STREAMING PARA LA SEMANA NACIONAL DEL AGUA POTABLE Y PARA LOS FOROS Y TALLERES REGIONALES DE LA FERIA EXPOAGUA EDUCATIVA SUNASS 2022</t>
  </si>
  <si>
    <t>SERVICIO DE CAPACITACIÓN VIRTUAL CURSO DE INGLÉS PRE-INTERMEDIATE 2 PARA EL PERSONAL DE LA SUNASS</t>
  </si>
  <si>
    <t>SERVICIO DE ELABORACIÓN DE PROYECTOS DE ESCRITOS EN LOS PROCESOS JUDICIALES</t>
  </si>
  <si>
    <t>ADQUISICIÓN DE PAQUETE DE PUESTO CENTRAL DE TELEGESTIÓN
MEDIANTE SOFTWARE PARA DATALOGGER REMOTOS DE LA DIRECCIÓN DE FISCALIZACIÓN</t>
  </si>
  <si>
    <t>SERVICIO DE CONSULTORÍA PARA LA ELABORACIÓN DE MODELO ECONÓMICO FINANCIERO ESTANDARIZADO PARA LAS EMPRESAS PRESTADORAS DE SERVICIOS DE SANEAMIENTO</t>
  </si>
  <si>
    <t>260. SERVICIO DE ATENCIÓN DE EXPEDIENTES DE SUPERVISIÓN DE OFICIO DE ENTIDADES DE TIPO: ORGANISMOS PÚBLICOS EJECUTORES Y REGULADORES, EN EL MARCO DEL OPERATIVODENOMINADO "_x000D_</t>
  </si>
  <si>
    <t>SERVICIOS PARA LA IMPLEMENTACION DE LOS TALLERES EN EL MARCO DEL PLAN DE DESARROLLO DE CAPACIDADES 2022 DEL OSINFOR_x000D_</t>
  </si>
  <si>
    <t>SERVICIO DE APOYO EN ORDENAMIENTO Y DESCRIPCION DE ARCHIVOS DE LA DOCUMENTACION ADMINISTRATIVA._x000D_</t>
  </si>
  <si>
    <t>1. SERVICIO DE ATENCION DE MENUS  PERSONAL 728 -  CONCYTEC</t>
  </si>
  <si>
    <t>LEY DE CONTRATACIONES</t>
  </si>
  <si>
    <t>005-2018-CONCYTEC-OGA</t>
  </si>
  <si>
    <t>FIORELLA ESPERANZA SALIRROSAS MURILLO (RUC 10092228091)</t>
  </si>
  <si>
    <t>2. SERVICIO DE ATENCION DE MENUS  PERSONAL 728 -  FONDECYT</t>
  </si>
  <si>
    <t>LEY CONTRATACIONES DEL ESTADO</t>
  </si>
  <si>
    <t>3. SERVICIO DE ARRENDAMIENTO DE UN INMUEBLE PARA LAS OFICINAS DEL PLIEGO - CONCYTEC</t>
  </si>
  <si>
    <t>DIRECTA</t>
  </si>
  <si>
    <t>001-2019-CONCYTEC-OGA</t>
  </si>
  <si>
    <t>NARCISA SAGRARIO SOSA RIVERA DE GUTIÉRREZ (RUC 17149457411)</t>
  </si>
  <si>
    <t>4. SERVICIO DE ARRENDAMIENTO DE UN INMUEBLE PARA LAS OFICINAS DEL PLIEGO - CONCYTEC</t>
  </si>
  <si>
    <t>5. SERVICIO DE CORREO ELECTRONICO Y HERRAMIENTAS DE COLABORACIÓN EN NUBE PARA EL PLIEGO CONCYTEC</t>
  </si>
  <si>
    <t xml:space="preserve"> AS-SM-001-2020-CONCYTEC-OGA</t>
  </si>
  <si>
    <t>XERTICA LABS SOCIEDAD ANONIMA CERRADA - XERTICA LABS S.A.C
(RUC 20601726174)</t>
  </si>
  <si>
    <t>6. SERVICIO DE  ACCESO A INTERNET PARA  EL CONCYTEC</t>
  </si>
  <si>
    <t xml:space="preserve"> AS-SM-002-2020-CONCYTEC-OGA</t>
  </si>
  <si>
    <t>OPTICAL THECNOLOGIES SAC
(RUC 20552504641)</t>
  </si>
  <si>
    <t>CONTRATO COMPLEMENTARIO</t>
  </si>
  <si>
    <t>7. SERVICIO DE ACCESO A BASES DE DATOS BIBLIOMETRICAS WEB OF SCIENCE</t>
  </si>
  <si>
    <t>CONTRATACION INTERNACIONAL</t>
  </si>
  <si>
    <t>004-2020-CONCYTEC-OGA-1</t>
  </si>
  <si>
    <t>clavirate analytics (UK) Limited</t>
  </si>
  <si>
    <t>8. SERVICIO ESPECIALIZADO PARA LA INTERACCIÓN DE CTI VITAE CON UN SISTEMA INTERNACIONAL QUE PROPORCIONE UN IDENTIFICADOR ÚNICO NORMALIZADO (ISO 27729:2012)</t>
  </si>
  <si>
    <t>02-2019-CONCYTEC-OGA-1</t>
  </si>
  <si>
    <t>ORCID INC.</t>
  </si>
  <si>
    <t>9. SERVICIO PARA PLAN DE DATOS PARA 20 TABLETAS IPAD AIR</t>
  </si>
  <si>
    <t>TELEFONICA DEL PERU S.A.A.
(RUC 20100017491)</t>
  </si>
  <si>
    <t>10. SERVICIO DE TELEFONIA FIJA PARA LA UNIDAD EJECUTORA DEL CONCYTEC</t>
  </si>
  <si>
    <t>11. SERVICIO DE TELEFONIA FIJA PARA LA UNIDAD EJECUTORA DEL FONDECYT</t>
  </si>
  <si>
    <t>CONVERGIA PERÚ S.A.
(RUC 20262207774)</t>
  </si>
  <si>
    <t>12. SERVICIO DE TELEFONIA MOVIL</t>
  </si>
  <si>
    <t xml:space="preserve"> AS-SM-005-2020-CONCYTEC-OGA</t>
  </si>
  <si>
    <t>13. SERVICIO DE LIMPIEZA DE LOCALES PARA LA SEDE INSTITUCIONAL Y EL LOCAL DE SAN BORJA DEL PLIEGO CONCYTEC</t>
  </si>
  <si>
    <t>003-2020-CONCYTEC-OGA-1</t>
  </si>
  <si>
    <t>GRUPO SANFER CLEAN SAC
(RUC 20601590906)</t>
  </si>
  <si>
    <t xml:space="preserve">ADENDA </t>
  </si>
  <si>
    <t>14. SERVICIO DE CORREO ELECTRONICO Y HERRAMIENTAS DE COLABORACIÓN EN NUBE PARA EL FONDECYT</t>
  </si>
  <si>
    <t>001-2020-FONDECYT-OGA-2</t>
  </si>
  <si>
    <t>ENTEL PERU SA
(RUC 20106897914)</t>
  </si>
  <si>
    <t>15. SUMINISTRO DE COMBUSTIBLE PARA LA FLOTA VEHICULAR DEL PLIEGO CONCYTEC</t>
  </si>
  <si>
    <t>GLG INVERSIONES SAC
(RUC 20522173933)</t>
  </si>
  <si>
    <t>16. ADQUISICION DE PANETONES PARA LOS SERVIDORES DEL REGIMEN LABORAL 728 DEL PLIEGO CONCYTEC</t>
  </si>
  <si>
    <t>ALGI BUSINESS SAC
(RUC 20432407811)</t>
  </si>
  <si>
    <t>17. ADQUISICION DE PAVOS ENTEROS CONGELADOS</t>
  </si>
  <si>
    <t>COMERCIAL TRES ESTRELLAS S.A.
(RUC 20130471464)</t>
  </si>
  <si>
    <t>18. SERVICIO DE VIGILANCIA PRIVADA PARA LA SEDE INSTITUCIONAL SAN ISIDRO Y EL LOCAL DE SAN BORJA DEL PLIEGO CONCYTEC</t>
  </si>
  <si>
    <t>001-2020-CONCYTEC-OGA-1</t>
  </si>
  <si>
    <t>PROVISEG PERU SRL
(RUC 20600913141)</t>
  </si>
  <si>
    <t>19. SERVICIO: SERVICIO DE SUSCRIPCION DE ACCESO A LITERATURA CIENTIFICA PARA INVESTIGADORES CALIFICADOS EN EL REGISTRO NACIONAL DE CIENCIA, TECNOLOGÍA Y DE INNOVACION TECNOLOGICA - RENACYT</t>
  </si>
  <si>
    <t>006-2020-CONCYTEC-OGA-1</t>
  </si>
  <si>
    <t>EBSCO MEXICO INC SA DE CV
(30603769692)</t>
  </si>
  <si>
    <t>20. ADQUISICIÓN DE VALES O TARJETAS ELECTRONICAS DE CONSUMO PARA EL PERSONAL DL 728 DEL PLIEGO CONCYTEC</t>
  </si>
  <si>
    <t>AS-SM-7-2021-CONCYTEC-OGA-1</t>
  </si>
  <si>
    <t>SERVITEBCA PERU SERVICIO DE TRANSFERENCIA ELECTRONICA DE BENEFICIOS Y PAGOS SA (RUC 20517372294)</t>
  </si>
  <si>
    <t>21. SERVICIO PARA ESTUDIO DE MEDICIÓN DE RETORNO DE LA INVERSIÓN EN I+D+I PARA EL PERÚ</t>
  </si>
  <si>
    <t>AS-SM-5-2021-CONCYTEC-OGA-1</t>
  </si>
  <si>
    <t>GESTIONA Y APRENDE SOCIEDAD ANONIMA CERRADA (RUC 20477886761)</t>
  </si>
  <si>
    <t>22. SERVICIO DE MONITOREO EN VIVO, PERMANENTE Y ANALISIS DE NOTICIAS O INFORMACIONES PERIODISTICAS RELACIONADAS AL PLIEGO CONCYTEC , EN MEDIOS DE COMUNICACIÓN IMPRESO , RADIALES , TELEVISIVOS DE SEÑAL ABIERTA Y CABLE , ASI COMO MEDIOS DIGITALES</t>
  </si>
  <si>
    <t>001-2021-CONCYTEC-OGA</t>
  </si>
  <si>
    <t>DP COMUNICACIONES SAC (RUC 20510709099)</t>
  </si>
  <si>
    <t>23. CONTRATACIÓN DEL SERVICIO DE ALQUILER DE PLATAFORMA, PRODUCCIÓN Y OPERACIÓN DE LA FERIA VIRTUAL PERÚ CON CIENCIA, EUREKA 2021</t>
  </si>
  <si>
    <t>AS-SM-3-2021-CONCYTEC-OGA-1</t>
  </si>
  <si>
    <t>STAFF DE NEGOCIOS S.A.C. (RUC 20506945934)</t>
  </si>
  <si>
    <t>24. ADQUISICION DE TARJETAS ELECTRONICAS DE CONSUMO DE ALIMENTOS</t>
  </si>
  <si>
    <t>002-2021-CONCYTEC-OGA</t>
  </si>
  <si>
    <t>25. SERVICIO DE PUBLICACIONES EN EL DIARIO EL PERUANO</t>
  </si>
  <si>
    <t>EMPRESA PERUANA DE SERVICIOS EDITORIALES S.A. (RUC 20100072751)</t>
  </si>
  <si>
    <t>26. SERVICIO DE FUMIGACION DE AMBIENTES Y OFICINAS (SEDE SAN BORJA Y SAN ISIDRO)</t>
  </si>
  <si>
    <t>AS-SM-4-2021-CONCYTEC-OGA-1</t>
  </si>
  <si>
    <t>CLAVE UNO
(RUC 20543225933)</t>
  </si>
  <si>
    <t>27. SERVICIO DE FUMIGACION DE AMBIENTES Y OFICINAS (SEDE SAN BORJA Y SAN ISIDRO)</t>
  </si>
  <si>
    <t>BIOHAZARD E.I.R.L.
(RUC 20603108605)</t>
  </si>
  <si>
    <t>28. SERVICIO DE POLIZA DE SEGURO MEDICO FAMILIAR Y FORMACION LABORAL PARA EL CONCYTEC Y FONDECYT</t>
  </si>
  <si>
    <t xml:space="preserve"> CP-SM-1-2021-CONCYTEC-OGA-1</t>
  </si>
  <si>
    <t>MAPFRE PERU COMPAÑIA DE SEGUROS Y REASEGUROS S.A. (RUC 20202380621)</t>
  </si>
  <si>
    <t>29. SUSCRIPCIÓN PARA CONTRATACIÓN DE UNA PLATAFORMA PARA ENVÍO DE CORREOS ELECTRÓNICOS MASIVOS - PLIEGO DEL CONCYTEC</t>
  </si>
  <si>
    <t>MDU PERU SOLUCIONES DIGITALES SAC
(RUC 20537126494)</t>
  </si>
  <si>
    <t>30. CONTRATACIÓN DE LA SUSCRIPCIÓN DE UNA PLATAFORMA PARA ENVÍO DE CORREOS ELECTRÓNICOS MASIVOS PARA EL PLIEGO CONCYTEC</t>
  </si>
  <si>
    <t xml:space="preserve"> AS-SM-6-2021-CONCYTEC-OGA-1</t>
  </si>
  <si>
    <t>ARPYNET SAC (RUC 20600708067)</t>
  </si>
  <si>
    <t>31. SERVICIO DE SUSCRIPCION DE ACCESO A LITERATURA CIENTIFICA PARA USUARIOS CITI VITAE</t>
  </si>
  <si>
    <t>N° 05-2021-CONCYTEC-OGA-1</t>
  </si>
  <si>
    <t>EBSCO MEXICO INC SA DE CV
30603769692)</t>
  </si>
  <si>
    <t>32. SERVICIO: SERVICIO DE SUSCRIPCION DE ACCESO A LITERATURA CIENTIFICA PARA INVESTIGADORES CALIFICADOS EN EL REGISTRO NACIONAL DE CIENCIA, TECNOLOGÍA Y DE INNOVACION TECNOLOGICA - RENACYT</t>
  </si>
  <si>
    <t>N° 06-2021-CONCYTEC-OGA-1</t>
  </si>
  <si>
    <t>33. SERVICIO DE MANTENIMIENTO CORRECTIVO DE SERVIDORES DEL CONCYTEC</t>
  </si>
  <si>
    <t xml:space="preserve"> AS-SM-8-2021-CONCYTEC-OGA-1</t>
  </si>
  <si>
    <t>GOMEZ ELIAS JOSE LUIS
(RUC 10218687470)</t>
  </si>
  <si>
    <t>34. SERVICIO DE DESARROLLO PARA LA ADECUACIÓN DE LOS MÓDULOS DEL SISTEMA DE GESTIÓN DOCUMENTAL, IMPLEMENTACIÓN DE NUEVAS FUNCIONALIDADES E IMPLEMENTACIÓN DE HERRAMIENTAS PARA LA ADMINISTRACIÓN DE DOCUMENTOS</t>
  </si>
  <si>
    <t xml:space="preserve"> AS-SM-10-2021-CONCYTEC-OGA-1</t>
  </si>
  <si>
    <t>CREAINTER SOCIEDAD ANONIMA CERRADA
(RUC 20602497519)</t>
  </si>
  <si>
    <t>35. SERVICIO DE SUSCRIPCION DE ACCESO A LITERATURA CIENTIFICA PARA USUARIOS CITI VITAE</t>
  </si>
  <si>
    <t>N° 05-2020-CONCYTEC-OGA-1</t>
  </si>
  <si>
    <t>36. SERVICIO DE INFRAESTRUCTURA EN NUBE PARA LAS PLATAFORMAS INFORMATICAS DEL PLIEGO CONCYTEC</t>
  </si>
  <si>
    <t>002-2020-CONCYTEC-OGA-1</t>
  </si>
  <si>
    <t>ITSTK PERU SAC
(RUC 20554345493)</t>
  </si>
  <si>
    <t>37. SERVICIO DE AGUA POTABLE</t>
  </si>
  <si>
    <t>SERVICIO DE AGUA POTABLE Y ALCANTARILLADO DE LIMA
(RUC 20100152356)</t>
  </si>
  <si>
    <t>38. SERVICIO DE ENERGÍA ELECTRICA</t>
  </si>
  <si>
    <t>LUZ DEL SUR 
(RUC 20331898008)</t>
  </si>
  <si>
    <t xml:space="preserve">39. SERVICIO DE TOMA DE INVENTARIO DE BIENES PATRIMONIALES DEL PLIEGO CONCYTEC </t>
  </si>
  <si>
    <t>INVERSIONES GROT &amp; COMPAÑÍA E.I.R.L.
(RUC 20548621055)</t>
  </si>
  <si>
    <t>RO.CO.DP 18 - SERVICIO DE REVISIÓN Y ANÁLISIS PARA EL LEVANTAMIENTO DE LAS OBSERVACIONES, RECOMENDACIONES Y/O SUGERENCIAS QUE FORMULEN LOS DISTINTOS ACTORES DEL SINACYT AL PROYECTO DE LEY DEL SISTEMA NACIONAL DE CIENCIA, TECNOLOGÍA E INNOVACIÓN</t>
  </si>
  <si>
    <t>BERNAL PEREZ PEDRO MARTIN
(10421432568)</t>
  </si>
  <si>
    <t xml:space="preserve">RO.CO.TD.1. SERVICIO DE MOTORIZADO PARA ENVIO DE DOCUMENTOS, PAQUETES Y BIENES PATRIMONIALES </t>
  </si>
  <si>
    <t>ZAVALETA MENDOZA FLUY LEMCHEK
(10409352630)</t>
  </si>
  <si>
    <t>RO.CO.TD.3 SERVICIO DE APOYO ADMINISTRATIVO EN LOS PROCESOS DE ATENCIÓN AL CIUDADANO CONCYTEC</t>
  </si>
  <si>
    <t>SALAS RIVERA ROY CLAUDIO
(10473993789)</t>
  </si>
  <si>
    <t>RO.CO.TD.4 SERVICIO DE ANALISTA DE ARCHIVO DE LOS EXPEDIENTES Y DOCUMENTOS DE LOS PROCESOS DE S</t>
  </si>
  <si>
    <t>RUIZ BERRIOS HERNAN ERICK
(10413287168)</t>
  </si>
  <si>
    <t>RO.CO.OL.1 - SERVICIO DE APOYO LOGÍSTICO PARA LA ATENCIÓN DE LOS REQUERIMIENTOS DE SERVICIOS EN GENERAL Y DE LOCACIÓN DE LA UNIDAD EJECUTORA DEL CONSEJO NACIONAL DE CIENCIA TECNOLOGÍA, E INNOVACIÓN TECNOLÓGICA – CONCYTEC</t>
  </si>
  <si>
    <t>JIMENEZ TORRES JORGE LUIS
(10471611242)</t>
  </si>
  <si>
    <t>RO.CO.OP.4 - CONTRATACIÓN DE MÉDICO OCUPACIONAL PARA EL PLIEGO DEL CONCYTEC - PLAN COVID 19.</t>
  </si>
  <si>
    <t>CASTELLO GALVEZ JOSE ARTURO
(10096165647)</t>
  </si>
  <si>
    <t>RO.CO.OL.1 - SERVICIO DE APOYO LOGÍSTICO PARA LA GESTIÓN DE CONTRATACIÓN DE BIENES Y SERVICIOS DE MONTOS MENORES A 8 UIT DEL PLIEGO DEL CONSEJO NACIONAL DE CIENCIA TECNOLOGÍA, E INNOVACIÓN TECNOLÓGICA – CONCYTEC</t>
  </si>
  <si>
    <t>GARCIA BARTRA PATRICK
(10432589493)</t>
  </si>
  <si>
    <t>RO.CO.OF.4 SERVICIO DE APOYO EN LAS ACTIVIDADES DEL SISTEMA NACIONAL DE TESORERIA</t>
  </si>
  <si>
    <t>MUJICA LOLI ARTURO JOSE
(10451384321)</t>
  </si>
  <si>
    <t>RO.CO.OL.1 - SERVICIO DE APOYO EN CONTROL PATRIMONIAL Y SERVICIOS GENERALES</t>
  </si>
  <si>
    <t>ZAPATA ANTICONA CLAUDIA LIZBET
(10460566814)</t>
  </si>
  <si>
    <t>RO.CO.PP-14 - SERVICIO PARA EL DESARROLLO DE ACCIONES REFERIDAS A LA MODERNIZACIÓN DE LA GESTIÓN</t>
  </si>
  <si>
    <t>DE LA CRUZ MASIAS ALEXANDER ROMULO
(10471162456)</t>
  </si>
  <si>
    <t>RO.CO.OF.4  -  SERVICIO DE APOYO EN LAS ACTIVIDADES DE TESORERÍA DEL CONCYTEC</t>
  </si>
  <si>
    <t>CHACON RAMOS ELVIA NOEMI
(10470357741)</t>
  </si>
  <si>
    <t>RO.CO.OL.1 -  SERVICIO DE APOYO ADMINISTRATIVO PARA LA OFICINA LOGÍSTICA QUE BRINDE SOPORTE EN LA GESTIÓN DE CONTRATACIÓN Y PAGO DE EVALUADORES DE LA UNIDAD EJECUTORA CONCYTEC/FONDECYT</t>
  </si>
  <si>
    <t>MEJIA JHONG BRUNO RENATO
(10451872899)</t>
  </si>
  <si>
    <t>RO.CO.OL.1 - SERVICIO DE ASISTENCIA TÉCNICA ADMINISTRATIVA PARA REALIZAR SEGUIMIENTO Y ATENCIÓN A LOS PEDIDOS DE INFORMACIÓN REALIZADA POR LA SE, OGA, OCI, PCM, CONGRESO DE LA REPÚBLICA, ENTRE OTROS, ASÍ COMO REALIZAR EL SEGUIMIENTO DE LOS REQUERIMIENTOS DE CONTRATACIÓN DERIVADOS A LA OFICINA DE LOGÍSTICA DE CONCYTEC</t>
  </si>
  <si>
    <t>ASCENCIO CARRERA DAVID WILSON
(10107560829)</t>
  </si>
  <si>
    <t>RO.CO.OL1 - SERVICIO DE ASISTENCIA LEGAL PARA LA OFICINA DE LOGISTICA - CONCYTEC</t>
  </si>
  <si>
    <t>TAPIA GONZALEZ JEZABELL HELENA DEL MILAGRO
(10430719144)</t>
  </si>
  <si>
    <t>RO.CO.CT.02 - SERVICIO PROFESIONAL PARA LA ELABORACIÓN DE UNA LÍNEA BASE FINALIZADA A LA SISTEMATIZACIÓN DE LAS PRINCIPALES LÍNEAS DE INVESTIGACIÓN EN CIENCIAS SOCIALES EN EL PAÍS – CONCYTEC</t>
  </si>
  <si>
    <t>MANRIQUE GUZMAN ARTURO OCTAVIO
(10086805052)</t>
  </si>
  <si>
    <t>RO.CO.OL.1- SERVICIO DE APOYO LOGÍSTICO PARA LA GESTIÓN DE PAGOS DE BIENES Y SERVICIOS DE LA OFICINA DE LOGÍSTICA</t>
  </si>
  <si>
    <t>LLONTOP LEONARDO ROXANA ELIZABETH
(10451361410)</t>
  </si>
  <si>
    <t>RO.CO.GI. 4 SERVICIO ESPECIALIZADO DE ASISTENCIA TÉCNICA DE PRIMERA LÍNEA DE LOS DIRECTORIOS DE CTI DEL CONCYTEC PARA LOS MIEMBROS DEL SINACYT</t>
  </si>
  <si>
    <t>FLORES PASMIÑO PAMELA ISABEL
(10726825993)</t>
  </si>
  <si>
    <t>RO.CO.CT.01 - SERVICIO DE ASISTENCIA TÉCNICA PARA LA COORDINACIÓN Y REALIZACIÓN DE LAS ACCIONES VINCULADAS AL PROCESO DE ELABORACIÓN DE LA PROPUESTA DE ACTUALIZACIÓN DE LA POLÍTICA NACIONAL PARA EL DESARROLLO DE LA CIENCIA, TECNOLOGÍA E INNOVACIÓN</t>
  </si>
  <si>
    <t>FERNANDEZ VINCES RAUL
(10084269366)</t>
  </si>
  <si>
    <t>RO.CO.OL.1- SERVICIO DESINFECCIÓN Y FUMIGACIÓN DE LAS SEDES DE SAN ISIDRO Y SAN BORJA DEL CONCYTEC</t>
  </si>
  <si>
    <t>BIOHAZARD E.I.R.L.
(20603108605)</t>
  </si>
  <si>
    <t>RO.CO.CT.10 - SERVICIO DE ASISTENCIA TÉCNICA ADMINISTRATIVA EN LA VERIFICACIÓN Y EVALUACIÓN DE SOLICITUDES PRESENTADAS EN EL MARCO DE LAS CONVOCATORIAS PARA EL PROCESO DE CALIFICACIÓN, CLASIFICACIÓN Y REGISTRO DE INVESTIGADORES EN EL RENACYT Y QUE RESULTEN PROCEDENTES</t>
  </si>
  <si>
    <t>DIPAZ PAREDEZ VANESA ROSA
(10460905899)</t>
  </si>
  <si>
    <t>RO.CO.CT.10 - ERVICIO DE APOYO TÉCNICO ADMINISTRATIVO EN LA VERIFICACIÓN DE SOLICITUDES PRESENTADAS EN EL MARCO DE LAS CONVOCATORIAS PARA EL PROCESO DE CALIFICACIÓN, CLASIFICACIÓN Y REGISTRO DE INVESTIGADORES EN EL RENACYT Y QUE RESULTEN IMPROCEDENTES</t>
  </si>
  <si>
    <t>ROMERO SANTIVAÑEZ RENZO AARON
(10474880384)</t>
  </si>
  <si>
    <t>RO.CO.IE.03 - SERVICIO DE APOYO EN LA RECOLECCIÓN, PROCESAMIENTO Y ANÁLISIS DE INFORMACIÓN</t>
  </si>
  <si>
    <t>RUIZ LOPEZ SOLEDA SANDRA
(10474849444)</t>
  </si>
  <si>
    <t>RO.CO.PP.27 -SERVICIO PARA LA ELABORACIÓN DE UN DOCUMENTO DE ANÁLISIS TÉCNICO DE ALTERNATIVAS DE SOLUCIÓN SOBRE LA BASE DE LA BRECHA DE LA OFERTA DE SERVICIOS DE CTI IDENTIFICADAS A NIVEL NACIONAL</t>
  </si>
  <si>
    <t>BERNAOLA CABRERA ALEJANDRO MARTIN
(10105428966)</t>
  </si>
  <si>
    <t>RO.CO.GI.04 - SERVICIO DE ASISTENCIA ADMINISTRATIVA PARA GESTIÓN DOCUMENTARIA Y SEGUIMIENTO ESTADÍSTICO DEL USO DE LOS SERVICIOS QUE CON FONDOS ORDINARIOS DE LA DIRECCIÓN DE EVALUACIÓN Y GESTIÓN DEL CONOCIMIENTO - DEGC, OFRECE A LOS MIEMBROS DEL SINACYT</t>
  </si>
  <si>
    <t>VEGA HUANJARES ROCIO
(10759667331)</t>
  </si>
  <si>
    <t>RO.CO.EI. 01 - SERVICIO PARA REALIZAR EL DISEÑO Y METODOLOGÍA DE EVALUACIÓN DE IMPACTO PARA EL INSTRUMENTO FINANCIERO DE FONDECYT “BECAS DE MAESTRÍA EN UNIVERSIDADES PERUANAS DEL AÑO (2013)”</t>
  </si>
  <si>
    <t>NOEL PAREDES WALTER MANUEL
(10731379004)</t>
  </si>
  <si>
    <t>RO.CO.IT.14 - SERVICIO PARA APOYAR EN LA GESTIÓN REFERIDA A ACTIVIDADES DE DIFUSIÓN, PLANIFICACION, EJECUCION DE TAREAS ADMINISTRATIVAS, ASISTENCIA LEGAL DENTRO DE LA FISCALIZACIÓN POSTERIOR ADMINISTRATIVA Y FISCALIZACIÓN TÉCNICA A PROYECTOS DE I+D+I EN EL MARCO DE LA LEY N° 30309  "</t>
  </si>
  <si>
    <t>HILARIO VERGARA MOISES ARTURO
(10713072112)</t>
  </si>
  <si>
    <t>RO.CO.PP.27 -  ERVICIO PARA LA ELABORACIÓN DE UN DOCUMENTO DE ANÁLISIS DE DEMANDA DE LOS SERVICIOS DE CTI DEL SISTEMA NACIONAL DE CIENCIA, TECNOLOGÍA E INNOVACIÓN TECNOLÓGICA A NIVEL NACIONAL</t>
  </si>
  <si>
    <t>PORLES BAZALAR TANIA ULRIKA
(10072660965)</t>
  </si>
  <si>
    <t>RO.CO.PP.27 -  SERVICIO PARA LA ELABORACIÓN DE UN DOCUMENTO DE DIAGNÓSTICO QUE PERMITA SUSTENTAR EL ANÁLISIS, INTERPRETACIÓN Y MEDICIÓN DE LA SITUACIÓN ACTUAL DE LOS SERVICIOS DE CTI DEL SISTEMA NACIONAL DE CIENCIA, TECNOLOGÍA E INNOVACIÓN TECNOLÓGICA A NIVEL NACIONAL</t>
  </si>
  <si>
    <t>NUÑEZ CABAÑAS LUIS
(10096516067)</t>
  </si>
  <si>
    <t>RO.CO.CT2 - SERVICIO DE ASISTENCIA Y ACOMPAÑAMIENTO TÉCNICO PARA LA ETAPA DE FORMULACIÓN DEL PROCESO DE ACTUALIZACIÓN DE LA POLÍTICA NACIONAL PARA EL DESARROLLO DE LA CIENCIA, TECNOLOGÍA E INNOVACIÓN TECNOLÓGICA</t>
  </si>
  <si>
    <t>DAVILA GAGLIARDO MIGUEL LUIS MARTIN
(10093387878)</t>
  </si>
  <si>
    <t>RO.CO.CT2 - SERVICIO DE ASESORAMIENTO PARA EL PROCESO DE ACTUALIZACIÓN DE LA POLÍTICA NACIONAL PARA EL DESARROLLO DE LA CIENCIA, TECNOLOGÍA E INNOVACIÓN TECNOLÓGICA</t>
  </si>
  <si>
    <t>VILLARAN DE LA PUENTE FERNANDO GONZALO
(10082607761)</t>
  </si>
  <si>
    <t>RO.CO.PP. 11- SERVICIO PROFESIONAL A LA OFICINA GENERAL DE PLANEAMIENTO Y PRESUPUESTO PARA LA ELABORACION DE MANUAL DE OPERACIONES DE PROCIENCIA</t>
  </si>
  <si>
    <t>MARTINEZ MALQUI BIANCA MAKEY
(10106702298)</t>
  </si>
  <si>
    <t>RO.CO.PP.27 -  SERVICIO PARA LA ELABORACIÓN DE UN DOCUMENTO DE EVALUACIÓN SOCIAL DE LOS SERVICIOS DE CTI DEL SISTEMA NACIONAL DE CIENCIA, TECNOLOGÍA E INNOVACIÓN TECNOLÓGICA A NIVEL NACIONAL.</t>
  </si>
  <si>
    <t>VALVERDE DEL AGUILA TATIANA
(10409381842)</t>
  </si>
  <si>
    <t>RO.CO.OP.1 - SERVICIO DE APOYO PARA LA REALIZACIÓN DE ACTIVIDADES QUE PERMITAN LA IMPLEMENTACIÓN DEL SUBSISTEMA DE GESTIÓN DE RENDIMIENTO Y EL APOYO EN LOS PROCESOS DE RECLUTAMIENTO Y SELECCIÓN DE PERSONAL, ASÍ COMO EN LA ADMINISTRACIÓN DE PLANILLAS DE LA OFICINA DE PERSONAL DE LA OFICINA GENERAL DE ADMINISTRACIÓN DEL CONCYTEC</t>
  </si>
  <si>
    <t>BELLIDO DEL VALLE CAROL CHRIS
(10419477481)</t>
  </si>
  <si>
    <t>RO.CO.OL..1 SERVICIO DE UN(A) PROFESIONAL EN CONTRATACIONES CON EL ESTADO QUE BRINDE APOYO Y SOPORTE EN LA FASE DE PAGO DE LOS SERVICIOS CONTINUOS Y SERVICIOS BÁSICOS DEL PLIEGO CONCYTEC, ASÍ COMO LA GESTIÓN DE COMPRA Y PAGO DE ÚTILES DE ESCRITORIO A TRAVÉS DE LA PLATAFORMA DE ACUERDO MARCO – PERÚ COMPRAS</t>
  </si>
  <si>
    <t>REYES SANCHEZ ANGELLA MARIA
(10423826521)</t>
  </si>
  <si>
    <t>RO.CO.DP 20- SERVICIO DE ASISTENCIA TÉCNICA EN CAPACITACIÓN Y ENTRENAMIENTO FINALIZADO AL EMPODERAMIENTO EN CIENCIA Y TECNOLOGÍA DE 200 NIÑAS Y/O ADOLESCENTES MUJERES EN EL MARCO DEL BICENTENARIO DEL PERÚ</t>
  </si>
  <si>
    <t>MINI ACADEMIA DE CIENCIA Y TECNOLOGIA
(20601327016)</t>
  </si>
  <si>
    <t>RO.CO.IE. 09 - SERVICIO PARA LA IMPLEMENTACIÓN DE NUEVAS FUNCIONALIDADES EN LA PLATAFORMA DE COMPLEJIDAD ECONÓMICA DEL PERÚ (PCEP)</t>
  </si>
  <si>
    <t>OCHOA LUNA JOSE EDUARDO
(10297387605)</t>
  </si>
  <si>
    <t>RO.CO.IT.07 - SERVICIO ESPECIALIZADO PARA EL ENTRENAMIENTO Y DESARROLLO DE UNA GUÍA PARA LOS EQUIPOS DE INVESTIGACIÓN (GESTORES TECNOLÓGICOS Y/O INVESTIGADORES) PARA ENTRAR EN UNA ETAPA DE INVERSIÓN</t>
  </si>
  <si>
    <t>ASOCIACION PERUANA DE CAPITAL SEMILLA Y EMPRENDEDOR - PECAP
(20603101198)</t>
  </si>
  <si>
    <t>RO.CO.CT.14 - SERVICIO PARA MANTENIMIENTO Y SOPORTE TÉCNICO DE SOFTWARE DEL SISTEMA DE BENEFICIO TRIBUTARIO</t>
  </si>
  <si>
    <t>SAUCEDO ASCONA JORGE ARMANDO
(10414068516)</t>
  </si>
  <si>
    <t>RO.CO.IT 12 -  SERVICIO DE UN PROFESIONAL PARA DISEÑAR Y ELABORAR UN PLAN DE ACCIONES VINCULADAS A UNA ESTRATEGIA DE DIFUSIÓN PARA EL AÑO 2021 SOBRE LA LEY Nº 30309, LEY QUE PROMUEVE LA INVESTIGACIÓN CIENTÍFICA, DESARROLLO TECNOLÓGICO E INNOVACIÓN TECNOLÓGICA (I+D+I)</t>
  </si>
  <si>
    <t>JURADO VEGA LAURA MIREYA
(10427232030)</t>
  </si>
  <si>
    <t>RO.CO.CT.11- SERVICIO DE ANÁLISIS LEGAL PARA DISEÑAR Y ELABORAR UN NUEVO MECANISMO PARA EL INCENTIVO DE FINANCIAMIENTO EN I+D+I</t>
  </si>
  <si>
    <t>RODRIGUEZ CALDERON CAROLINA
(10401942608)</t>
  </si>
  <si>
    <t>RO.CO.CT.02 - SERVICIO DE ELABORACIÓN Y VALIDACIÓN DE LOS ENTREGABLES “.SITUACIÓN FUTURA DESEADA Y ALTERNATIVAS DE SOLUCIÓN” Y “OBJETIVOS PRIORITARIOS, INDICADORES Y LINEAMIENTOS” PARA EL PROCESO DE ACTUALIZACIÓN DE LA POLÍTICA NACIONAL PARA EL DESARROLLO DE LA CIENCIA</t>
  </si>
  <si>
    <t>CARDENAS CORNEJO ANDRES ALONSO
(10064091145)</t>
  </si>
  <si>
    <t xml:space="preserve">RO.CO.OL.01 -SERVICIO DE APOYO LOGÍSTICO PARA EL SEGUIMIENTO, REVISIÓN Y TRÁMITE DE EXPEDIENTES DE PAGO DE CONTRATACIONES DE BIENES Y SERVICIOS DE MONTOS MENORES O IGUALES A 8 UIT´S </t>
  </si>
  <si>
    <t>RO.CO.OL.01- SERVICIO DE APOYO EN LAS ACCIONES DE INDAGACION DE MERCADO Y DETERMINACION DE LOS COSTOS DE LOS BIENES Y SERVICIOS DE LOS REQUERIMIENTOS DE LAS DIFERENTES UNIDADES ORGÁNICAS DEL PLIEGO DEL CONSEJO NACIONAL DE CIENCIA TECNOLOGÍA</t>
  </si>
  <si>
    <t>RO.CO.CT.10 - SERVICIO DE ATENCIÓN DE USUARIOS Y GESTIÓN DE INFORMACIÓN DE LAS PLATAFORMAS DEL REGISTRO NACIONAL DE CIENCIA, TECNOLOGÍA E INNOVACIÓN TECNOLÓGICA</t>
  </si>
  <si>
    <t>MENDOZA SOUZA ANA CECILIA
(10402114032)</t>
  </si>
  <si>
    <t>RO.CO.OP.1- SERVICIO DE DIGITALIZACIÓN DE LEGAJOS DE PERSONAL</t>
  </si>
  <si>
    <t>RICOH DEL PERU S.A.C.
(20515319574)</t>
  </si>
  <si>
    <t>RO.CO.OL.1- SERVICIO DE APOYO EN LA ELABORACIÓN DE DOCUMENTOS E INFORMACIÓN SOLICITADOS A LA OFICINA DE LOGÍSTICA PARA LA TRANSFERENCIA DE GESTIÓN DE GOBIERNO, DEL PROCESO DE FUSIÓN POR ABSORCIÓN DEL FONDECYT A PROCIENCIA Y DE SEGUIMIENTO PRESUPUESTARIO DE LA OFICINA DE LOGÍSTICA</t>
  </si>
  <si>
    <t>RO.CO.OF.4-SERVICIO DE APOYO PROFESIONAL PARA EL GIRADO Y ATENCIÓN OPORTUNA DEL PROCESO DE PAGO</t>
  </si>
  <si>
    <t>RO.CO.DP.01 - SERVICIO PROFESIONAL PARA LA ELABORACIÓN Y EDICIÓN DE UN DOCUMENTO QUE RECOPILE Y SISTEMATICE EN FORMATO LIBRO, LA INFORMACIÓN DEL TALLER “FORMACIÓN E INVESTIGACIÓN EN CIENCIAS SOCIALES EN EL PERÚ DE HOY” Y EL COLOQUIO “CIENCIA Y SOCIEDAD"</t>
  </si>
  <si>
    <t>RO.CO.CT.10SERVICIO DE APOYO TÉCNICO ADMINISTRATIVO PARA LA VERIFICACIÓN DE LOS DOCUMENTOS DE SOLICITUD DE CALIFICACIÓN Y CLASIFICACIÓN CORRESPONDIENTES AL GRUPO MARÍA ROSTWOROWSKI (NIVEL III)</t>
  </si>
  <si>
    <t>RODRIGUEZ GOMEZ MILAGROS LISBETH
(10702943201)</t>
  </si>
  <si>
    <t>RO.CO.CT.10 SERVICIO DE ASISTENCIA TÉCNICO ADMINISTRATIVA PARA LA VERIFICACIÓN Y EVALUACIÓN DE LOS DOCUMENTOS DE SOLICITUD DE CALIFICACIÓN Y CLASIFICACIÓN CORRESPONDIENTES AL GRUPO CARLOS MONGE MEDRANO (NIVELES I Y II), ASÍ COMO EN LA ATENCIÓN DE RECURSOS DE APELACIÓN INTERPUESTOS</t>
  </si>
  <si>
    <t>RO.CO.CT.10 SERVICIO DE ASISTENCIA TÉCNICO ADMINISTRATIVA PARA LA VERIFICACIÓN Y EVALUACIÓN DE LOS DOCUMENTOS DE SOLICITUD DE CALIFICACIÓN Y CLASIFICACIÓN CORRESPONDIENTES AL GRUPO CARLOS MONGE MEDRANO (NIVELES III Y IV), ASÍ COMO EN LA ATENCIÓN DE RECLAMOS PRESENTADOS A TRAVÉS DEL FORMATO VIRTUAL DEL LIBRO DE RECLAMACIONES REFERIDOS A LA CALIFICACIÓN, CLASIFICACIÓN Y/O REGISTRO DE INVESTIGADORES AL RENACYT</t>
  </si>
  <si>
    <t>RO.CO.CT. 10 SERVICIO DE APOYO TÉCNICO ADMINISTRATIVO PARA LA VERIFICACIÓN DE LOS DOCUMENTOS DE SOLICITUD DE CALIFICACIÓN Y CLASIFICACIÓN CORRESPONDIENTES AL GRUPO MARÍA ROSTWOROWSKI (NIVELES I Y II), ASÍ COMO EN LA ATENCIÓN VÍA ELECTRÓNICA DE CONSULTAS Y/O SOLICITUDES DE INFORMACIÓN RESPECTO DE LOS PROCESOS DE CALIFICACIÓN, CLASIFICACIÓN Y REGISTRO DE INVESTIGADORES EN EL RENACYT</t>
  </si>
  <si>
    <t>ZEGARRA TORRES HAROLD MAC MILLER
(10729101236)</t>
  </si>
  <si>
    <t>RO.CO.OP.1 SERVICIO DE ASISTENCIA TÉCNICA ADMINISTRATIVA PARA LA ELABORACIÓN DE PLANILLA EN EL PROCESO DE GESTIÓN DE PAGO</t>
  </si>
  <si>
    <t>PINEDO SALAS JUAN CARLOS
(10283108690)</t>
  </si>
  <si>
    <t>RO.CO.CT.02 - SERVICIO DE COORDINACIÓN PARA LA ELABORACIÓN DEL “RESUMEN EJECUTIVO” Y “DOCUMENTO TÉCNICO DE PRESENTACIÓN” DE LA POLÍTICA NACIONAL DE CIENCIA, TECNOLOGÍA E INNOVACIÓN</t>
  </si>
  <si>
    <t>RO.CO.DP.18 - SERVICIO PROFESIONAL PARA LA ELABORACIÓN DE UNA PROPUESTA TÉCNICA PARA EL PROYECTO DE REGLAMENTO DEL CAPÍTULO VII DE LA LEY 31250, LEY DEL SISTEMA NACIONAL DE CIENCIA, TECNOLOGÍA E INNOVACIÓN (SINACTI) REFERIDO AL FINANCIAMIENTO DEL SINACTI, Y A LAS FUNCIONES DEL CONCYTEC</t>
  </si>
  <si>
    <t>SEGAMA CORNEJO AYME LIDIA
(10406261544)</t>
  </si>
  <si>
    <t>RO.CO.DP.18- SERVICIO PARA LA ELABORACIÓN DE LA PROPUESTA DEL SUSTENTO TÉCNICO LEGAL PARA EL PROYECTO DE REGLAMENTO DE LA LEY NO 31250 - SINACTI, EN LO QUE RESPECTA A LA POTESTAD SANCIONADORA DEL CONCYTEC EN EL MARCO DE LA CTI, A LOS INVESTIGADORES, O CUALQUIER ENTIDAD DEL SINACTI</t>
  </si>
  <si>
    <t>TERRONES MARIÑAS JOHANNA KARINA
(10422951372)</t>
  </si>
  <si>
    <t>RO.CO.TI.2 SERVICIO DE MANTENIMIENTO DE SOLUCIÓN ANTIMALWARE EN EQUIPOS INFORMÁTICOS</t>
  </si>
  <si>
    <t>SECURITY LABS PERU S.A.C.
(20563462010)</t>
  </si>
  <si>
    <t>RO.CO.DP.02 - SERVICIO DE DESARROLLO DE EXPOSICIÓN VIRTUAL SOBRE CIENCIA Y TECNOLOGÍA EN EL PERÚ PREHISPÁNICO</t>
  </si>
  <si>
    <t>MATRAZ COMUNICACION EXPERIMENTADA S.A.C.
(20605678956)</t>
  </si>
  <si>
    <t>RO.CO.DP.18- SERVICIO PARA LA ELABORACIÓN DE LA PROPUESTA DEL SUSTENTO TÉCNICO PARA EL PROYECTO DE REGLAMENTO DE LA LEY Nº 31250 - SINACTI, EN LO QUE RESPECTA A LA IMPLEMENTACIÓN DE LOS CONSORCIOS REGIONALES DE CIENCIA, TECNOLOGÍA E INNOVACIÓN (CRCTI)</t>
  </si>
  <si>
    <t>CASTILLO GRANDA MARICELA DEL CARMEN
(10446876444)</t>
  </si>
  <si>
    <t>RO.CO.DP.02 SERVICIO DE GESTIÓN DE CONTENIDOS PARA EXPOSITORES NANOANDES EN LA FERIA PERÚ CON CIENCIA 2021</t>
  </si>
  <si>
    <t>COMUNICACION Y SOSTENIBILIDAD S.A.C.
(20549587144)</t>
  </si>
  <si>
    <t>RO.CO.CT.07- SERVICIO PARA LA ELABORACIÓN DE LA PROPUESTA DEL SUSTENTO TÉCNICO LEGAL PARA EL PROYECTO DE REGLAMENTO DE LA LEY Nº 31250 - SINACTI, EN LO QUE RESPECTA AL FORTALECIMIENTO DE LOS INSTITUTOS PÚBLICOS DE INVESTIGACIÓN</t>
  </si>
  <si>
    <t>CORILLOCLLA TERBULLINO PAVEL GABRIEL
(10408229940)</t>
  </si>
  <si>
    <t>RO.CO.CT 10 - SERVICIO ESPECIALIZADO DE DESARROLLO DE SOFTWARE DE UNA PLATAFORMA PARA LA CALIFICACIÓN, CLASIFICACIÓN, REGISTRO Y PROMOCIÓN DE INVESTIGADORES</t>
  </si>
  <si>
    <t>SAUCEDO ASCONA EDWIN MANUEL
(10419189796)</t>
  </si>
  <si>
    <t>RO.CO.OL.1- SERVICIO DE UN ESPECIALISTA PARA ORIENTACIÓN, CONTRATACIÓN Y PAGOS DE REQUERIMIENTOS DE LOS ÓRGANOS DE APOYO Y ASESORAMIENTO DEL CONCYTEC, ASÍ COMO AQUELLOS VINCULADOS AL MANTENIMIENTO DE EQUIPOS, DE INFRAESTRUCTURA DE LA ENTIDAD Y LOS REALIZADOS A TRAVÉS DE LA PLATAFORMA DE ACUERDO MARCO (PERÚ COMPRAS)</t>
  </si>
  <si>
    <t>RO.CO.OL.1- SERVICIO DE ASISTENCIA TECNICA EN LA FASE DE PAGO DE LOS SERVICIOS DE EVALUACION EXTERNA, SERVICIOS CONTINUOS Y BASICOS DEL CONCYTEC</t>
  </si>
  <si>
    <t>RO.CO.OL.1 SERVICIO DE UN ESPECIALISTA PARA LAS CONTRATACIONES Y PAGOS DE BIENES O SERVICIOS POR MONTOS MENORES IGUALES A 8 UIT</t>
  </si>
  <si>
    <t>RO.CO.GI2 - SERVICIO PARA EL DESARROLLO DE SOFTWARE DE ACTUALIZACIÓN PARA LA IMPLEMENTACIÓN DEL BANCO DE PROYECTOS 2.0 DEL CONCYTEC</t>
  </si>
  <si>
    <t>VIDALSYSTEM S.A.C.
(20548580359)</t>
  </si>
  <si>
    <t>RO.CO.TI.3 SERVICIO DE SUSCRIPCIÓN DE LICENCIA DE OFIMÁTICA PARA EL PLIEGO CONCYTEC</t>
  </si>
  <si>
    <t>XENTIC S.A.C.
(20521435357)</t>
  </si>
  <si>
    <t xml:space="preserve">RO.CO.IE 01 - SERVICIO DE DISEÑO Y METODOLOGÍA DE EVALUACIÓN DE IMPACTO FINANCIERO </t>
  </si>
  <si>
    <t>RO.CO.DP.02 - SERVICIO DE DIFUSIÓN RADIAL PARA LA EMISIÓN DE MICROPROGRAMAS SOBRE LA FERIA PERÚ</t>
  </si>
  <si>
    <t>GRUPORPP SOCIEDAD ANONIMA CERRADA
(20492353214)</t>
  </si>
  <si>
    <t>SERVICIO DE CAPACITACIÓN ESPECIALIZADO PARA.LA ESCRITURA Y ORALIZACIÓN DE MONÓLOGOS CIENTÍFICO</t>
  </si>
  <si>
    <t>ASOCIACION CULTURAL THE BIG VAN THEORY
(30603769498)</t>
  </si>
  <si>
    <t>SERVICIO DE PRODUCCION, REALIZACION Y POSPRODUCCION DE VIDEOS DE CASOS DE PROYECTOS I+D+I.</t>
  </si>
  <si>
    <t>LIMA VEINTE -VEINTE SAC
(20557336517)</t>
  </si>
  <si>
    <t>RO.CO.CT.11 SERVICIO DE DIFUSIÓN DE LA PROMOCIÓN DE LOS BENEFICIOS TRIBUTARIOS EN CTI – LEY N° 30309</t>
  </si>
  <si>
    <t>ESFERA COMUNICACIONES Y RESPONSABILIDAD SOCIAL S.A.C.
(20551198562)</t>
  </si>
  <si>
    <t>SERVICIO DE ANÁLISIS ECONÓMICO PARA DISEÑAR Y ELABORAR UN NUEVO MECANISMO PARA EL INCENTIVO DE FINANCIAMIENTO EN I+D+I</t>
  </si>
  <si>
    <t>MAXIMIXE GOVERNA S.A.C.
(20605270809)</t>
  </si>
  <si>
    <t>RO.CO.IT.14 - SERVICIO DE DIFUSION DE PUBLICACIONES ESPECIALIZADAS -DIARIO</t>
  </si>
  <si>
    <t>EMPRESA EDITORA EL COMERCIO S.A.
(20143229816)</t>
  </si>
  <si>
    <t>RO.CO.CT.10 SERVICIO PARA LA MEJORA Y OPTIMIZACIÓN DE LA FUNCIONALIDAD Y PROCESOS DE LOS RECURSOS ADMINISTRATIVOS DE LA PLATAFORMA RENACYT</t>
  </si>
  <si>
    <t>GAMBOA GAMARRA PATRICK WILDER
(10747053796)</t>
  </si>
  <si>
    <t>RO.CO.CT.10 SERVICIO PARA LA FORMULACIÓN Y VALIDACIÓN DE PROPUESTA DEL MANUAL DEL REGLAMENTO RENACYT</t>
  </si>
  <si>
    <t>HANDBOOK BUSINESS COMPANY E.I.R.L.
(20549958819)</t>
  </si>
  <si>
    <t>RO.CO.OL.1 – SERVICIO DE UN PROFESIONAL PARA EL SEGUIMIENTO DE LA EJECUCIÓN CONTRACTUAL DE
LOS SERVICIOS DE FUMIGACIÓN, LIMPIEZA, VIGILANCIA Y DE SUMINISTRO DE COMBUSTIBLE, ASI COMO LA GESTIÓN DE CRÉDITOS DEVENGADOS DEL CONCYTEC.</t>
  </si>
  <si>
    <t>BRONCANO RAMOS AGUSTIN EDUARDO
(10099444482)</t>
  </si>
  <si>
    <t>RO.CO.TI.1 SERVICIO DE ANALISIS DE VULNERABILIDAD DE SIST. ADMINISTRATIVO,SERV DE DIAGNOSTICO, IDENTIFICACION Y CONTROL DE VULNERABILIDADES TECNICAS POTENCIALES DE LA SEGUR DE LA INFOR. DEL PLIEGO CONCYTEC</t>
  </si>
  <si>
    <t>DEEP SECURITY DEL PERU S.A.C.
(20600837622)</t>
  </si>
  <si>
    <t>RO.CO.CT.10 - SERVICIO PARA LA IMPLEMENTACIÓN DE SOFTWARE CRM (CUSTOMER RELATIONSHIP MANAGEMENT)</t>
  </si>
  <si>
    <t>MDU PERU SOLUCIONES DIGITALES S.A.C
(20537126494)</t>
  </si>
  <si>
    <t>RO.CO.OL.2 SERVICIO DE MANTENIMIENTO DE LOS SERVICIOS HIGIENICOS DE LA SEDE SAN BORJA</t>
  </si>
  <si>
    <t>CONSTRUCTORA SUR PERU S.A.C.
(20501880869)</t>
  </si>
  <si>
    <t>RO.CO.OL.1 SERVICIO DE POLIZA DE SEGURO MULTIRRIESGO PARA EL PLIEGO CONCYTEC</t>
  </si>
  <si>
    <t>CHUBB PERU S.A. COMPAÑIA DE SEGUROS Y REASEGUROS
(20390625007)</t>
  </si>
  <si>
    <t>RO.CO.OL.1 SERVICIO DE POLIZA DE SEGURO 3D PARA EL PLIEGO CONCYTEC</t>
  </si>
  <si>
    <t>RO.CO.TI.4- SERVICIO DE INFRAESTRUCTURA EN NUBE PARA LAS PLATAFORMAS INFORMATICAS DEL PLIEGO CO</t>
  </si>
  <si>
    <t>IT ERA PERU S.A.C.
(20521361990)</t>
  </si>
  <si>
    <t>CONTRATACIÓN DEL SERVICIO DE SEGURO MÉDICO FAMILIAR PARA LOS TRABAJADORES SUJETOS AL RÉGIMEN LABORAL D. LEG. NO 728 Y PENSIONISTAS</t>
  </si>
  <si>
    <t>2021-2022</t>
  </si>
  <si>
    <t>SERVICIO DE CAPACITACIÓN PARA EL DESARROLLO DEL "CAMPAMENTO VIRTUAL EN CIENCIA E INNOVACIÓN 2021</t>
  </si>
  <si>
    <t>INTERNACIONAL</t>
  </si>
  <si>
    <t>L0603769500 - INSTITUTE OF THE AMERICAS</t>
  </si>
  <si>
    <t>SEGURO MEDICO FAMILIAR PARA LOS TRABAJADORES DEL DL 728</t>
  </si>
  <si>
    <t>NO CORRESPONDE</t>
  </si>
  <si>
    <t>SERVICIO PARA EL SEGUIMIENTO Y MONITOREO EXTERNO TÉCNICO Y FINANCIERO A 56 PROYECTOS</t>
  </si>
  <si>
    <t>10293608038 - RAMOS HURTADO ANA MARIA</t>
  </si>
  <si>
    <t xml:space="preserve"> SERVICIO ESPECIALIZADO DE SUPERVISIÓN FINANCIERA EN LA EJECUCIÓN DE PROYECTOS </t>
  </si>
  <si>
    <t>10089490885 - NINATANTA MEDINA CLEOFE HORTENCIA</t>
  </si>
  <si>
    <t>SERVICIO PARA EL SEGUIMIENTO Y MONITOREO EXTERNO TÉCNICO Y FINANCIERO A 49 PROYECTOS</t>
  </si>
  <si>
    <t>10294857643 - LAZO ZÚÑIGA JORGE</t>
  </si>
  <si>
    <t xml:space="preserve"> SERVICIO PARA EL SEGUIMIENTO Y MONITOREO EXTERNO TÉCNICO Y FINANCIERO A 72 PROYECTOS</t>
  </si>
  <si>
    <t>10444486941 - ORTEGA ROMERO ELIZABETH CONSUELO</t>
  </si>
  <si>
    <t>SERVICIO PARA EL SEGUIMIENTO Y MONITOREO EXTERNO TÉCNICO Y FINANCIERO A 55 PROYECTOS</t>
  </si>
  <si>
    <t>10200470724 - LARA EGAS CORALI</t>
  </si>
  <si>
    <t>SERVICIO PARA EL SEGUIMIENTO Y MONITOREO EXTERNO TÉCNICO Y FINANCIERO A 41 PROYECTOS</t>
  </si>
  <si>
    <t>10238654675 - ARCE ZAVALA VILMA</t>
  </si>
  <si>
    <t xml:space="preserve">SERVICIO DE UN PROFESIONAL PARA EL DESARROLLO DE ACTIVIDADES DE ESTRATEGIAS </t>
  </si>
  <si>
    <t>10075257380 - DIAZ ROSADO JOSE CARLOS</t>
  </si>
  <si>
    <t>SEGURO MEDICO FAMILIAR PARA EL PERSONAL 728-FONDECYT</t>
  </si>
  <si>
    <t>REQUERIMIENTO DE UNA PERSONA NATURAL PARA QUE REALICE EL SERVICIO DE SEGUIMIENTO Y MONITOREO</t>
  </si>
  <si>
    <t xml:space="preserve">REQUERIMIENTO DE UNA PERSONA NATURAL PARA QUE REALICE EL SERVICIO DE SEGUIMIENTO Y  MONITOREO </t>
  </si>
  <si>
    <t xml:space="preserve">REQUERIMIENTO DE  UNA PERSONA NATURAL PARA QUE REALICE EL SERVICIO DE SEGUIMIENTO Y MONITOREO </t>
  </si>
  <si>
    <t>CONTRATAR A UNA PERSONA NATURAL PARA QUE REALICE EL SERVICIO PARA EL SEGUIMIENTO Y MONITOREO</t>
  </si>
  <si>
    <t>REQUERIMIENTO DE UNA PERSONA NATURAL PARA QUE REALICE EL SERVICIO PARA EL SEGUIMIENTO Y MONITOR</t>
  </si>
  <si>
    <t>SERVICIO DE DESARROLLO E IMPLEMENTACIÓN DE UNA PLATAFORMA DE BÚSQUEDA DE EVALUADO</t>
  </si>
  <si>
    <t>040-2021</t>
  </si>
  <si>
    <t>L0603769418 - ESCIRE S.A</t>
  </si>
  <si>
    <t>SERVICIO SUPERVISION Y ANALISIS DE 40 PROYECTOS</t>
  </si>
  <si>
    <t xml:space="preserve"> SERVICIO SUPERVISION Y ANALISIS DE 40 PROYECTOS</t>
  </si>
  <si>
    <t>SERVICIO DE SUPERVISION Y ANALISIS DE 36 PROYECTOS</t>
  </si>
  <si>
    <t>1. SERVICIO DE PUBLICACIONES EN EL DIARIO EL PERUANO</t>
  </si>
  <si>
    <t>2. SERVICIO DE AGUA POTABLE</t>
  </si>
  <si>
    <t>3. SERVICIO DE ENERGÍA ELECTRICA</t>
  </si>
  <si>
    <t>4. ADQUISICION DE TARJETAS ELECTRONICAS DE CONSUMO DE ALIMENTOS</t>
  </si>
  <si>
    <t xml:space="preserve"> AS 1-2022-CONCYTEC-OGA</t>
  </si>
  <si>
    <t xml:space="preserve"> AS 2-2020-CONCYTEC-OGA</t>
  </si>
  <si>
    <t>6. SERVICIO DE ATENCION DE MENUS  PERSONAL 728 -  CONCYTEC</t>
  </si>
  <si>
    <t>CHELO VERDE S.A.C.
(RUC 20605342826)</t>
  </si>
  <si>
    <t>7. SERVICIO DE SEGURO VIDA LEY PARA LOS TRABAJADORES SUJETOS AL REGIMEN LABORAL D. LEG N° 728-CONCYTEC</t>
  </si>
  <si>
    <t>8. LICENCIA DE SOFTWARE PARA DISEÑO GRÁFICO Y EDICIÓN AUDIOVISUAL</t>
  </si>
  <si>
    <t>MDU PERU SOLUCIONES DIGITALES S.A.C
(RUC 20537126494)</t>
  </si>
  <si>
    <t>9. ADQUISICION DE TARJETAS ELECTRONICAS DE CONSUMO PARA SERVIDORES D.LEG N 728-CONCYTEC (JULIO Y DICIEMBRE)</t>
  </si>
  <si>
    <t xml:space="preserve"> AS 4-2022-CONCYTEC-OGA</t>
  </si>
  <si>
    <t>10. SERVICIO PARA PLAN DE DATOS PARA 20 TABLETAS IPAD AIR</t>
  </si>
  <si>
    <t xml:space="preserve"> AS 2-2022-CONCYTEC-OGA-OL</t>
  </si>
  <si>
    <t>11. SERVICIO DE ACCESO A BASES DE DATOS BIBLIOMETRICAS WEB OF SCIENCE</t>
  </si>
  <si>
    <t>001-2022-CONCYTEC-OGA-1</t>
  </si>
  <si>
    <t>MASKHAY PERU S.A.C.
(RUC 20600360389)</t>
  </si>
  <si>
    <t>12. SERVICIO DE POLIZA DE SEGURO MEDICO FAMILIAR Y FORMACION LABORAL PARA EL CONCYTEC Y FONDECYT</t>
  </si>
  <si>
    <t xml:space="preserve"> CP-1-2022-CONCYTEC-OGA</t>
  </si>
  <si>
    <t>RIMAC SEGUROS Y REASEGUROS
(RUC 20100041953)</t>
  </si>
  <si>
    <t xml:space="preserve"> 01/07/2022</t>
  </si>
  <si>
    <t>13. SERVICIO DE  ACCESO A INTERNET PARA  EL CONCYTEC</t>
  </si>
  <si>
    <t xml:space="preserve"> AS 5-2022-CONCYTEC-OGA</t>
  </si>
  <si>
    <t>CENTURYLINK PERU S.A.
(RUC 20252575457)</t>
  </si>
  <si>
    <t>14. SERVICIO DE TELEFONIA FIJA PARA LA UNIDAD EJECUTORA DEL CONCYTEC</t>
  </si>
  <si>
    <t xml:space="preserve"> AS 6-2022-CONCYTEC-OGA</t>
  </si>
  <si>
    <t>COMPETROL SAC
(RUC 20601527457)</t>
  </si>
  <si>
    <t>16. CONTRATACION DEL SERVICIO DE ACONDICIONAMIENTO Y HABILITACION DE UN AMBIENTE DE CENTRO DE DATOS EN LA SEDE DE SAN BORJA</t>
  </si>
  <si>
    <t>AS-SM-3-2022-CONCYTEC-OGA-1</t>
  </si>
  <si>
    <t>GRUPO INVERCON S.A.C.
(RUC 20600346581)</t>
  </si>
  <si>
    <t>17. SERVICIO DE IDENTIFICACION DE MODELOS INSTITUCIONALES PUBLICO-PRIVADO-ACADEMIA PARA LA MEJORA DE LA GESTION DE LA CTI</t>
  </si>
  <si>
    <t>AS-SM-7-2022-CONCYTEC-OGA-1</t>
  </si>
  <si>
    <t>INNOVATION2VALUE S.A.C.
(RUC 20601377064)</t>
  </si>
  <si>
    <t>RO.CO.OL.1-SERVICIO DE ASISTENCIA TÉCNICA PARA LA GESTIÓN DE PAGO DE SERVICIOS BÁSICOS Y AQUELLOS DERIVADOS DE CONTRATOS SUSCRITOS POR EL CONCYTEC</t>
  </si>
  <si>
    <t>LLONTOP LEONARDO ROXANA ELIZABETH
(RUC 10451361410)</t>
  </si>
  <si>
    <t>RO.CO.OL.1. SERVICIO DE UN PROFESIONAL PARA LA CONTRATACIÓN Y PAGOS DE BIENES Y SERVICIOS DE MONTOS MENORES O IGUALES A 8 UIT REQUERIDOS POR LOS ÓRGANOS DE APOYO Y ASESORAMIENTO DEL CONSEJO NACIONAL DE CIENCIA TECNOLOGÍA, E INNOVACIÓN TECNOLÓGICA – CONCYTEC</t>
  </si>
  <si>
    <t>JIMENEZ TORRES JORGE LUIS
(RUC 10471611242)</t>
  </si>
  <si>
    <t>RO.CO.OL.1-SERVICIO DE ENERGIA ELECTRICA</t>
  </si>
  <si>
    <t>LUZ DEL SUR
(RUC 20331898008)</t>
  </si>
  <si>
    <t>RO.CO.OL.1-SERVICIO DE ALQUILER DE INMUEBLE PARA EL PLIEGO - CONCYTEC</t>
  </si>
  <si>
    <t>SOSA RIVERA DE GUTIERREZ NARCISA SAGRARIO
(RUC 17149457411)</t>
  </si>
  <si>
    <t>RO.CO.TI.4-SERVICIO DE TELEFONIA MOVIL PARA LA UNIDAD EJECUTORA CONCYTEC</t>
  </si>
  <si>
    <t>005-2020-CONCYTEC</t>
  </si>
  <si>
    <t>ASCENCIO CARRERA DAVID WILSON
(RUC 10107560829)</t>
  </si>
  <si>
    <t>RO.CO.TI.1-SERVICIO DE ANALISIS DE BRECHAS Y RIESGO DEL ALCANCE DE LA SEGURIDAD DE LA INFORMACION</t>
  </si>
  <si>
    <t>PRIME PROFESIONAL S.A.C.
(RUC 20509988359)</t>
  </si>
  <si>
    <t>RO.CO.TI.4- SERVICIO DE ACCESO A INTERNET PARA LAS UNIDADES EJECUTORAS DEL PLIEGO CONCYTEC</t>
  </si>
  <si>
    <t>OPTICAL TECHNOLOGIES SAC
(RUC 20552504641)</t>
  </si>
  <si>
    <t>RO.CO.OP.2.CONTRATACION DE UN CENTRO MEDICO O LABORATORIO PARA REALIZAR 195 PRUEBAS MOLECULARES</t>
  </si>
  <si>
    <t>SUIZA LAB S.A.C.
(RUC 20330025213)</t>
  </si>
  <si>
    <t>RO.CO.CP.1-SERVICIO DE MONITOREO PERMANENTE Y ANÁLISIS DIARIO DE NOTICIAS O INFORMACIONES PERIODICAS</t>
  </si>
  <si>
    <t>DP COMUNICACIONES S.A.C.
(RUC 20510709099)</t>
  </si>
  <si>
    <t>RO.CO.TD.1.SERVICIO DE ENVÍO DE CORRESPONDENCIA EL CONCYTEC A NIVEL LOCAL</t>
  </si>
  <si>
    <t>ZAVALETA MENDOZA FLUY LEMCHEK
(RUC 10409352630)</t>
  </si>
  <si>
    <t>RO.CO.CP.2-SERVICIO DE SUSCRIPCION PARA UNA PLATAFORMA PARA ENVIO DE CORREOES ELECTRONICOS MASIVOS</t>
  </si>
  <si>
    <t>ARPYNET SAC
(RUC 20600708067)</t>
  </si>
  <si>
    <t>RO.CO.OL.1-SERVICIO DE VIGILANCIA PRIVADA PARA LA SEDE INSTITUCIONAL SAN ISIDRO Y EL LOCAL DE SAN BORJA</t>
  </si>
  <si>
    <t>PROVISEG PERU S.R.L
(RUC 20600913141)</t>
  </si>
  <si>
    <t>RO.CO.OP.1-SERVICIO DE SEGURO MEDICO FAMILIAR PARA LOS TRABAJADORES SUJETOS AL REGIMEN LABORAL</t>
  </si>
  <si>
    <t>MAPFRE PERU COMPAÑIA DE SEGUROS Y REASEGUROS S.A.
(RUC 20202380621)</t>
  </si>
  <si>
    <t xml:space="preserve">RO.CO.CT.05.SERVICIO PROFESIONAL DE ASISTENCIA LEGAL PARA LA FORMULACIÓN DE INFORMES LEGALES </t>
  </si>
  <si>
    <t>ORTEGA PINO ALONSO YSMAEL
(RUC 10408468715)</t>
  </si>
  <si>
    <t>RO.CO.OL.1. SERVICIO DE UN ESPECIALISTA PARA LA CONTRATACIÓN Y PAGOS
DE BIENES Y SERVICIOS DE MONTOS MENORES O IGUALES A 8 UIT REQUERIDOS POR LOS ÓRGANOS DE LÍNEA DEL CONCYTEC, ASÍ COMO AQUELLOS REALIZADOS A TRAVÉS DE LA PLATAFORMA DE ACUERDO MARCO (PERÚ COMPRAS)</t>
  </si>
  <si>
    <t>GARCIA BARTRA PATRICK
(RUC 10432589493)</t>
  </si>
  <si>
    <t xml:space="preserve">RO.CO.OL.1-SERVICIO DE LIMPIEZA DE LOCALES PARA LA SEDE INSTITUCIONAL Y EL LOCAL DE SAN BORJA </t>
  </si>
  <si>
    <t>GRUPO SANFER CLEAN S.A.C. - SANFER CLEAN S.A.C.
(RUC 20601590906)</t>
  </si>
  <si>
    <t>RO.CO.CT.11.SERVICIO DE ASISTENCIA TÉCNICO ADMINISTRATIVA PARA LA ATENCIÓN DE SOLICITUDES DE PROMOCIÓN PRESENTADAS ANTE EL RENACYT, ASÍ COMO PARA LA CALIFICACIÓN Y CLASIFICACIÓN DE SOLICITUDES DE INCORPORACIÓN CORRESPONDIENTES A LOS NIVELES IV, VI Y VII</t>
  </si>
  <si>
    <t>PACHECO CONTRERAS JOEMAR JOHAN
(RUC 10740226148)</t>
  </si>
  <si>
    <t>RO.CO.OL.1. SERVICIO DE UN PROFESIONAL EN EJECUCIÓN CONTRACTUAL PARA LA OFICINA DE LOGÍSTICA.</t>
  </si>
  <si>
    <t>BRONCANO RAMOS AGUSTIN EDUARDO
(RUC 10099444482)</t>
  </si>
  <si>
    <t>RO.CO.TI.4-SERVICIO DE INFRAESTRUCTURA EN NUBE PARA LA PLATAFORMA INFORMATICA DEL PLIEGO CONCYTEC</t>
  </si>
  <si>
    <t>ITSTK PERU S.A.C.
(RUC 20554345493)</t>
  </si>
  <si>
    <t>RO.CO.CT.05 -SERVICIO DE ASISTENCIA TÉCNICA PARA LA EJECUCIÓN DE ACCIONES ORIENTADAS AL FORTALECIMIENTO DE LA CALIDAD EN LA FORMACIÓN DE CAPITAL HUMANO EN CTI Y LA GENERACIÓN DE CAPACIDADES Y CALIDAD EN INVESTIGACIÓN, CIENCIA Y TECNOLOGÍA DENTRO DEL SINACYT</t>
  </si>
  <si>
    <t>SANCHO ABREGU JULIO INOCENCIO
(RUC 10406940921)</t>
  </si>
  <si>
    <t>RO.CO.TD.03 - SERVICIO DE ACTUALIZACIÓN DE LA BASE DE DATOS DEL INVENTARIO GENERAL DEL FONDO DOCUMENTAL DEL ARCHIVO CENTRAL DEL CONCYTEC Y PROCIENCIA (ANTES FONDECYT)</t>
  </si>
  <si>
    <t>ROSAS VARA JUANA LUISA
(RUC 10079556594)</t>
  </si>
  <si>
    <t>RO.CO.OL.1 SERVICIO DE ASISTENCIA TÉCNICA ADMINISTRATIVA PARA BRINDAR SOPORTE EN LA PLANIFICACIÓN, COORDINACIÓN Y MONITOREO EN LAS ACCIONES VINCULADAS AL MANTENIMIENTO DE LA INFRAESTRUCTURA Y AL BUEN RENDIMIENTO DE LOS SERVICIOS CONTRATADOS DEL CONCYTEC</t>
  </si>
  <si>
    <t>CALLE NAVARRO LUIS ENRIQUE
(RUC 10104708931)</t>
  </si>
  <si>
    <t>RO.CO.IE.9 DIAGNÓSTICO DE LAS BRECHAS DE CAPACIDADES DE LAS CTI A NIVEL REGIONAL..</t>
  </si>
  <si>
    <t>TELLO PACHECO MARIO DELFIN
(RUC 10064683484)</t>
  </si>
  <si>
    <t>RO.CO.IT.11 - SERVICIO DE ASISTENCIA TÉCNICA PARA LA REVISIÓN, ANÁLISIS Y EVALUACIÓN EN MATERIA ECONOMICA</t>
  </si>
  <si>
    <t>MARQUEZ DEL RIO SALVADOR RAUL
(RUC 10429355309)</t>
  </si>
  <si>
    <t>RO.CO.IT.11.SERVICIO DE APOYO Y SOPORTE TÉCNICO-ADMINISTRATIVO PARA LA GESTIÓN Y APLICACIÓN</t>
  </si>
  <si>
    <t>HILARIO VERGARA MOISES ARTURO
(RUC 10713072112)</t>
  </si>
  <si>
    <t>DT.CO.IT.01 - SERVICIO DE ASISTENCIA TÉCNICA A LOS USUARIOS PARALA IMPLEMENTACIÓN DEL MODELO</t>
  </si>
  <si>
    <t>MENDOZA SOUZA ANA CECILIA
(RUC 10402114032)</t>
  </si>
  <si>
    <t>RO.CO.SG.O6 - CONTAR CON LOS SERVICIOS DE UN ESTUDIO JURÍDICO ESPECIALIZADO EN DERECHO LABORAL</t>
  </si>
  <si>
    <t>ESTUDIO MUÑIZ SOCIEDAD CIVIL DE RESPONSABILIDAD LIMITADA
(RUC 20550205409)</t>
  </si>
  <si>
    <t>DT.CO.TI.1-SERVICIO DE DESARROLLO PARA LA ADECUACIÓN DE LOS MÓDULOS DEL SISTEMA DE GESTIÓN DOCUMENTAL</t>
  </si>
  <si>
    <t>010-2021-CONCYTEC</t>
  </si>
  <si>
    <t>CREAINTER SOCIEDAD ANONIMA CERRADA-CREAINTER S.A.C.
(RUC 20602497519)</t>
  </si>
  <si>
    <t>RO.CO.CT.15 SERVICIO DE ASISTENCIA TÉCNICA DE REVISIÓN Y ANÁLISIS EN MATERIA TRIBUTARIA Y FISCAL PARA FORMULAR PROPUESTAS REFERIDAS A LA AMPLIACIÓN Y/O ACTUALIZACIÓN DE LA LEY N° 30309 QUE INCENTIVEN Y PROMUEVAN LA ACTIVIDAD INVESTIGATIVA Y</t>
  </si>
  <si>
    <t>RODRIGUEZ CALDERON CAROLINA
(RUC 10401942608)</t>
  </si>
  <si>
    <t>RO.CO.TI.4-SERVICIO DE CORREO ELECTRÓNICO Y HERRAMIENTAS DE COLABORACIONÓN EN NUBE - CONCYTEC</t>
  </si>
  <si>
    <t>002-2022-CONCYTEC</t>
  </si>
  <si>
    <t>RO.CO.OP.3-SERVICIO DE SEGURO VIDA LEY PARA LOS TRABAJADORES DEL D.LEY.Nº728 DEL PLIEGO CONCYTE</t>
  </si>
  <si>
    <t>CHUBB PERU S.A. COMPAÑIA DE SEGUROS Y REASEGUROS
(RUC 20390625007)</t>
  </si>
  <si>
    <t>R0.CO.OP.1 SERVICIO DE ATENCION DE MENU PARA EL PERSONAL DEL DECRETO LEGISLATIVO 728-CONCYTEC</t>
  </si>
  <si>
    <t>RO.CO.CP 2 - RENOVACIÓN DE LICENCIA DE SOFTWARE PARA DISEÑO GRÁFICO Y EDICIÓN AUDIOVISUAL</t>
  </si>
  <si>
    <t>RO.CO.GI.4- SERVICIO ESPECIALIZADO PARA LA INTERACION DE CTI VITAE CON UN SISTEMA INTERNACIONAL QUE PROPORCIONE UN IDENTIFICADOR ÚNICO NORMALIZADO (ISO 27729:2012)</t>
  </si>
  <si>
    <t>001-2022-CONCYTEC</t>
  </si>
  <si>
    <t>ORCID. INC.
(RUC 30000002719)</t>
  </si>
  <si>
    <t>RO.CO.OA.1 . SERVICIO DE UN ESPECIALISTA EN GESTIÓN PÚBLICA PARA EL SEGUIMIENTO Y CUMPLIMIENTO DE ACTIVIDADES, METAS Y OBJETIVOS DE LA OFICINA GENERAL DE ADMINISTRACIÓN Y SUS OFICINAS</t>
  </si>
  <si>
    <t>RO.CO.DP02- SERVICIO PARA EL MONITOREO Y SEGUIMIENTO DE LA EJECUCIÓN DEL PLAN DE GESTIÓN DEL PROYECTO DE FORTALECIMIENTO DEL SISTEMA NACIONAL DE INVESTIGACIÓN, CIENCIA Y TECNOLOGÍA.</t>
  </si>
  <si>
    <t>ROMERO SANTIVAÑEZ RENZO AARON
(RUC 10474880384)</t>
  </si>
  <si>
    <t>RO.CO.SE.07 - SERVICIO ESPECIALIZADO PARA LA EVALUACIÓN DE RESULTADOS EX POST DEL PROGRAMA ESPECIAL</t>
  </si>
  <si>
    <t>QUISPE LLANOS RENAN JESUS
(RUC 10091574441)</t>
  </si>
  <si>
    <t>RO.CO.IT.1 SERVICIO DE AMBIENTACIÓN, SISTEMA DE SONIDO, SOPORTE TECNOLÓGICO Y STREAMING HIBRIDO DEL EVENTO SEMANA DE LA INNOVACIÓN 2022</t>
  </si>
  <si>
    <t>PEÑA HIDALGO DE CASTILLO SANTOS RAQUEL
(RUC 10103394126)</t>
  </si>
  <si>
    <t>RO.CO.GI.1-SERVICIO DE ACCESO A BASE DE DATOS BIBLIOMETRICA WEB OF SCIENCIE</t>
  </si>
  <si>
    <t>001-2022-CONCYTEC-OGA</t>
  </si>
  <si>
    <t>RO.CO.OL.1.   SERVICIO DE UN ESPECIALISTA PARA LA GESTIÓN DE LAS CONTRATACIONES Y PAGOS DE REQUERIMIENTOS DE BIENES Y SERVICIOS REALIZADOS POR LOS ÓRGANOS DE APOYO DEL CONCYTEC</t>
  </si>
  <si>
    <t>RO.CO.OL.1. SERVICIO DE ASISTENCIA TÉCNICA PARA LA GESTIÓN DE CONTRATACIÓN DE SERVICIOS DE EVALUACIÓN EXTERNA, ASÍ COMO PAGOS DERIVADOS DE PROCEDIMIENTOS DE SELECCIÓN Y/O EVALUADORES EXTERNOS</t>
  </si>
  <si>
    <t>DT.CO.TD.01 - SERVICIO PARA IDENTIFICAR LAS NECESIDADES Y EXPECTATIVAS DE LOS USUARIOS DE LOS PROCESOS DE GESTIÓN DOCUMENTAL DEL PLIEGO DEL CONCYTEC, CON EL OBJETO DE MEJORAR SU NIVEL DE SATISFACCIÓN Y FORTALECER LA TRANSFORMACIÓN DIGITAL INSTITUCIONAL</t>
  </si>
  <si>
    <t>TAMASHIRO &amp; RAMIREZ CONSULTORES SRLTDA
(RUC 20349248132)</t>
  </si>
  <si>
    <t>RO.CO.CT.17: CONTRATACIÓN DE UN SERVICIO PROFESIONAL PARA LA ELABORACIÓN Y EDICIÓN DE UN DOCUMENTO QUE RECOPILE Y SISTEMATICE EN FORMATO LIBRO, LA INFORMACIÓN DEL TALLER “FORMACIÓN E INVESTIGACIÓN EN CIENCIAS SOCIALES EN EL PERÚ DE HOY” Y EL COLOQUIO “CIENCIA Y SOCIEDAD"</t>
  </si>
  <si>
    <t>DESARROLLADORES PERUANOS DE SOFTWARE S.A.C.
(RUC 20554676414)</t>
  </si>
  <si>
    <t>RO.CO.TI.2: SERVICIO DE ESPECIALISTA DE INFRAESTRUCTURA PARA LAS ACTIVIDADES DE MANTENIMIENTO Y ACONDICIONAMIENTO DE TECNOLOGÍAS DE INFORMACIÓN</t>
  </si>
  <si>
    <t>ESPINOZA BARTRA JOSE JAVIER
(RUC 10412424315)</t>
  </si>
  <si>
    <t>R0.OP.3.SEGURO MEDICO FAMILIAR PARA LOS TRABAJADORES DEL REGIMEN 728, DE LA UE- CONCYTEC.</t>
  </si>
  <si>
    <t>01-2022-CONCYTEC-OGA</t>
  </si>
  <si>
    <t>RO.CO.OF.2.SERVICIO PROFESIONAL PARA EL ANÁLISIS DE INGRESOS Y GASTOS REALIZADOS POR EL CONCYTE</t>
  </si>
  <si>
    <t>CHACON RAMOS ELVIA NOEMI
(RUC 10470357741)</t>
  </si>
  <si>
    <t>RO.OP.6 CONTRATO COMPLEMENTARIO AL CONTRATO DEL SEGURO MEDICO FAMILIAR PARA LOS TRABAJADORES DEL REGIMEN 728. DE LA  U.E. CONCYTEC</t>
  </si>
  <si>
    <t>01-2021-CONCYTEC-OGA</t>
  </si>
  <si>
    <t>MAPFRE PERU COMPAÑIA DE SEGUROS Y REASEGUROS
(RUC 20418896915)</t>
  </si>
  <si>
    <t>RO.CO.AJ.1 CONTRATACIÓN DE UN/A ABOGADO/A PARA LA EVALUACIÓN Y OPINIÓN LEGAL DE EXPEDIENTES ENT</t>
  </si>
  <si>
    <t>MEJIA AGUILAR KETTY ROCIO
(RUC 10102399116)</t>
  </si>
  <si>
    <t>R0.CO.OP.1 SERVICIO PROFESIONAL PARA EL ANÁLISIS, CONCILIACIÓN Y DESCARGOS DE LAS OBSERVACIONES PRESENTADAS POR LAS AFP, IMPLEMENTACIÓN DE OBSERVACIONES DE AUDITORIA EXTERNA DEL PERIODO 2021, CON RESPECTO A TEMAS DE AFP Y ACTUALIZACIÓN DEL LEGAJO DEL RÉGIMEN LABORAL 728 CON SUS PAGOS DE CTS, QUINQUENIOS Y LIQUIDACIÓN PARA LA OFICINA DE PERSONAL</t>
  </si>
  <si>
    <t>ESCOBAR SERNA STEVE JOSUED
(RUC 10410583602)</t>
  </si>
  <si>
    <t>RO.CO. DP. 20 - SERVICIO PROFESIONAL PARA LA FORMULACIÓN DE UNA HOJA DE RUTA</t>
  </si>
  <si>
    <t>RODRIGUEZ PIAZZE HECTOR RENE ANSELMO
(RUC 10239931656)</t>
  </si>
  <si>
    <t>RO.CO.IE.1 MODELOS INSTITUCIONALES PÚBLICO-PRIVADO-ACADEMIA PARA LA MEJORA DE LA GESTIÓN</t>
  </si>
  <si>
    <t>007-2022-CONCYTEC</t>
  </si>
  <si>
    <t>RO.CO.CT.11 SERVICIO DE ASISTENCIA TÉCNICA ADMINISTRATIVA EN LA VERIFICACIÓN Y EVALUACIÓN TÉCNICA E INTEGRAL DE LAS SOLICITUDES PRESENTADAS EN EL MARCO DE LA MODALIDAD DE “VENTANILLA ABIERTA” PARA EL PROCESO DE CALIFICACIÓN, CLASIFICACIÓN Y REGISTRO DE SOLICITUDES DE MANTENIMIENTO ACTIVO, ASÍ COMO LA REVISIÓN DE LAS SOLICITUDES DE PRECALIFICACIÓN</t>
  </si>
  <si>
    <t>CHAVEZ HUACACHINO MANUEL ISIDRO
(RUC 10721861681)</t>
  </si>
  <si>
    <t>RO.CO.CT.11 SERVICIO DE ASISTENCIA TÉCNICA ADMINISTRATIVA EN LA VERIFICACIÓN Y EVALUACIÓN TÉCNICA E INTEGRAL DE LAS SOLICITUDES PRESENTADAS EN EL MARCO DE LA MODALIDAD DE “VENTANILLA ABIERTA” PARA EL PROCESO DE CALIFICACIÓN, CLASIFICACIÓN Y REGISTRO DE SOLICITUDES DE INCORPORACIÓN CORRESPONDIENTES AL NIVEL IV, NIVEL V Y NIVEL VI, ASÍ COMO LA REVISIÓN DE LAS SOLICITUDES DE PROMOCIÓN</t>
  </si>
  <si>
    <t>OTERO GUILLERMO WALTER GINO
(RUC 10760872577)</t>
  </si>
  <si>
    <t>RO.CO.CT.11 SERVICIO DE ASISTENCIA TÉCNICA ADMINISTRATIVA EN LA VERIFICACIÓN Y EVALUACIÓN TÉCNICA</t>
  </si>
  <si>
    <t>RO.CO.OA.1 . SERVICIO DE UN ESPECIALISTA EN SISTEMAS ADMINISTRATIVOS DE LA ADMINISTRACION PUBLICA</t>
  </si>
  <si>
    <t>RO.CO.IT.11 - CONTRATACIÓN DE SERVICIO DE DISEÑO Y ACTUALIZACIÓN DEL PORTAL WEB DE BENEFICIOS TRIBUTARIOS DE CONCYTEC</t>
  </si>
  <si>
    <t>ONLINE STUDIO MOBILE FACTORY S.A.C
(RUC 20555805455)</t>
  </si>
  <si>
    <t>RO.CO.IE.15 SERVICIO DE ELABORACIÓN DE ESTUDIO DE VIGILANCIA TECNOLÓGICA - SERVICIO PARA LA ELABORACIÓN DE</t>
  </si>
  <si>
    <t>ITL SOLUCIONES INTEGRALES S.A.C.
(RUC 20601463572)</t>
  </si>
  <si>
    <t>RO.CO.OP.1-SERVICIO DE SEGURO MEDICO FAMILIAR PARA LOS TRABAJADORES SUJETOS AL REG. LABORAL D.L</t>
  </si>
  <si>
    <t>RO.CO.CT 15. SERVICIO DE ALQUILER DE UN STAND PARA LA PARTICIPACIÓN DE CONCYTEC EN PERUMIN 2022</t>
  </si>
  <si>
    <t>INST. DE INGENIEROS DE MINAS DEL PERU
(RUC 20107972090)</t>
  </si>
  <si>
    <t>RO.CO.OL.02- SERVICIO DE ELABORACIÓN DEL DIAGNOSTICO TÉCNICO (ESTADO SITUACIONAL) DE AMBIENTES LIBRES DE LA SEDE SAN BORJA DEL CONCYTEC, PARA EL ACONDICIONAMIENTO DE INFRAESTRUCTURA</t>
  </si>
  <si>
    <t>MENA ROSELL JULIO ALVARO
(RUC 10091552031)</t>
  </si>
  <si>
    <t>RO.CO.CT.17 -  SERVICIO DE SUSCRIPCIÓN ANUAL DE PLATAFORMA EDUCATIVA DIGITAL PARA LA IMPLEMENTACIÓN DE LOS CLUBES DE CIENCIA Y TECNOLOGÍA</t>
  </si>
  <si>
    <t>A &amp; V EDUCATIONAL BUSINESS GROUP S.A.C.
(RUC 20608284215)</t>
  </si>
  <si>
    <t>RO.CO.IE.10 ESTUDIO DE MODELO DE EQUILIBRIO GENERAL COMPUTABLE SOBRE LA INVERSIÓN EN I+D+I EN L</t>
  </si>
  <si>
    <t>18. SERVICIO DE TELEFONIA MOVIL PARA EL PLIEGO CONCYTEC</t>
  </si>
  <si>
    <t>AS-SM-8-2022-CONCYTEC-OGA-1</t>
  </si>
  <si>
    <t xml:space="preserve">TELEFONICA DEL PERU SAA (RUC 20100017491) </t>
  </si>
  <si>
    <t>19. SERVICIO DE PRODUCCION Y OPERACION DE LA FERIA PERU CON CIENCIA EDICION 2022</t>
  </si>
  <si>
    <t>AS-SM-9-2022-CONCYTEC-OGA-1</t>
  </si>
  <si>
    <t>PRESENTACION DE PROPUESTAS</t>
  </si>
  <si>
    <t>20. SERVICIO DE TOMA DE INVENTARIO DE BIENES PATRIMONIALES DEL PLIEGO CONCYTEC</t>
  </si>
  <si>
    <t>21. SERVICIO DE LIMPIEZA DE LOCALES PARA LA SEDE INSTITUCIONAL Y EL LOCAL DE SAN BORJA DEL PLIEGO CONCYTEC</t>
  </si>
  <si>
    <t>22. SERVICIO DE ARRENDAMIENTO DE UN INMUEBLE PARA LAS OFICINAS DEL PLIEGO - CONCYTEC</t>
  </si>
  <si>
    <t>23. SERVICIO DE VIGILANCIA PRIVADA PARA LA SEDE INSTITUCIONAL SAN ISIDRO Y EL LOCAL DE SAN BORJA DEL PLIEGO CONCYTEC</t>
  </si>
  <si>
    <t>24. SERVICIO DE PLAN DE TRANSFORMACION DE GOBERNANZA DIGITAL ALINEADO A LAS DISPOSICIONES DE LA SECRETARIA DE GOBIERNO</t>
  </si>
  <si>
    <t>25. SERVICIO DE IMPLEMENTACION DEL PROCESO DE AUTOMATIZACION DEL RENACYT</t>
  </si>
  <si>
    <t>26. SERVICIO DE PRODUCCION PARA EL ENCUENTRO DE ORGANISMOS DE CIENCIA Y TECNOLOGIA SOBRE POLITICAS, ESTRATEGIAS Y CONSENSOS DE ACCION  EN CIENCIA Y TECNOLOGIA</t>
  </si>
  <si>
    <t>27. SERVICIO DE PUBLICIDAD PARA LA DIFUSION Y PROMOCION DE LA LEY 30309</t>
  </si>
  <si>
    <t>28. SERVICIO DE ACCESO A METABUSCADORES, AUTENTIFICADORES Y LITERATURA CIENTÍFICA PARA LOS USUARIOS DEL CTI VITAE.</t>
  </si>
  <si>
    <t>CONTRATACION DEL SERVICIO DE CORREO ELECTRONICO Y HERRAMIENTAS DE COLABORACION EN NUBE PARA EL PROCIENCIA</t>
  </si>
  <si>
    <t>2022-2023</t>
  </si>
  <si>
    <t>ADQUISICIÓN DE TARJETA ELECTRÓNICAS DE CONSUMO DE ALIMENTOS.</t>
  </si>
  <si>
    <t>20507852549 - SODEXO PASS PERU S.A.C.</t>
  </si>
  <si>
    <t>CONTRATAR A UNA PERSONA NATURAL PARA QUE REALICE EXTERNAMENTE EL SERVICIO PARA EL SOPORTE, SEGUIMIENTO Y EVALUACIÓN TÉCNICO Y FINANCIERO A 24 PROYECTOS</t>
  </si>
  <si>
    <t>10078746993 - PONCE CALDERON ANA MARIA</t>
  </si>
  <si>
    <t>REQUERIMIENTO DE UNA PERSONA NATURAL PARA EL SEGUIMIENTO Y MONITOREO FINANCIERO DE PROYECTOS</t>
  </si>
  <si>
    <t>SERVICIO DE COORDINACIÓN Y ANALICES DE 48 PROYECTOS QUE SE ENCUENTRAN EN PROCESO DE FINALIZACIÓN Y/O EJECUCIÓN DE LAS CONVOCATORIAS EF-041-2015-01 Y DE E041-2015-03</t>
  </si>
  <si>
    <t>10093679691 - SALDAÑA ZAVALA ISABEL</t>
  </si>
  <si>
    <t>REQUERIMIENTO DE PERSONA NATURAL PARA QUE REALICE EN COORDINACIÓN CON EL RESPONSABLE DE LA SUB UNIDAD</t>
  </si>
  <si>
    <t>10105686175 - ARCE BARBOZA BLANCA AURORA</t>
  </si>
  <si>
    <t>REQUERIMIENTO DE PERSONA NATURAL PARA QUE REALICE EXTERNAMENTE EL SERVICIO PARA EL SOPORTE, SEGUIMIENTO</t>
  </si>
  <si>
    <t xml:space="preserve">SERVICIO DE SEGUIMIENTO Y MONITOREO EXTERNO TÉCNICO Y FINANCIERO PARA ATENDER 28 SUBVENCIONES </t>
  </si>
  <si>
    <t>10238218697 - CARDENAS VARGAS WILLIAR</t>
  </si>
  <si>
    <t>SERVICIO PARA EL SOPORTE, SEGUIMIENTO Y EVALUACIÓN TÉCNICO YFINANCIERO A 38 PROYECTOS, DE LOS ESQUEMAS FINANCIEROS DE LOS ESQUEMAS FINANCIEROS: IDEAS AUDACES, ERANET LAC - PROYECTOS DE INVESTIGACIÓN COLABORATIVA, PROYECTOS DE I+D+I”</t>
  </si>
  <si>
    <t>SERVICIO PARA EL SOPORTE, SEGUIMIENTO Y EVALUACIÓN TÉCNICO Y FINANCIERO A 35 PROYECTOS DE INVESTIGACION DE LAS CONVOCATORIAS 2015-2021 FINANCIADO POR PROCIENCIA</t>
  </si>
  <si>
    <t>SERVICIO PARA EL SOPORTE SEGUIMIENTO Y EVALUACION TÉCNICO Y FINANCIERO</t>
  </si>
  <si>
    <t>10293634730 - GARCIA ROMERO VIOLETA GABY</t>
  </si>
  <si>
    <t xml:space="preserve">SERVICIO PARA EL SOPORTE, SEGUIMIENTO Y EVALUACIÓN TÉCNICO Y FINANCIERO A 34 PROYECTOS DE LOS ESQUEMAS FINANCIEROS: PROYECTOS DE INVESTIGACIÓN </t>
  </si>
  <si>
    <t>REQUERIMIENTO DE UNA PERSONA NATURAL PARA QUE REALICE LA SUPERVISIÓN Y ANÁLISIS DE 41 SUBPROYECTOS</t>
  </si>
  <si>
    <t>10449418749 - VILLAGOMEZ BAUTISTA KARLA INES ALEJANDRA</t>
  </si>
  <si>
    <t>CONTRATACIÓN DE UN SERVICIO PARA COORDINACIÓN Y APOYO EN EL SEGUIMIENTO Y MONITOREO EXTERNO TÉCNICO Y FINANCIERO PARA 37 PROYECTOS DE INVESTIGACIÓN; FINANCIADOS POR LA UNSAAC:</t>
  </si>
  <si>
    <t>10463136004 - RAMOS AYALA LUZ AMPARO</t>
  </si>
  <si>
    <t>10725376401 - ALLCA QUISPE ANGELA</t>
  </si>
  <si>
    <t>SERVICIO DE PROFESIONAL QUE BRINDE ASESORÍA A LA DIRECCIÓN EJECUTIVA DE PROCIENCIA</t>
  </si>
  <si>
    <t>10060462548 - ZAMORA ASPILCUETA MANUEL HERNAN</t>
  </si>
  <si>
    <t>SERVICIO DE UNA PERSONA NATURAL PARA QUE APOYE Y SUPERVISE LA GESTIÓN TÉCNICA Y ADMINISTRATIVA</t>
  </si>
  <si>
    <t>10411904062 - UZATEGUI AGUILAR KEYDA RUBI</t>
  </si>
  <si>
    <t xml:space="preserve">SERVICIO DE COORDINACIÓN FINANCIERA DE PROYECTOS SUBVENCIONADOS POR PROCIENCIA </t>
  </si>
  <si>
    <t>SERVICIO ESPECIALIZADO EN GESTIÓN ADMINISTRATIVA DE PROYECTOS SUBVENCIONADOS POR PROCIENCIA.</t>
  </si>
  <si>
    <t>10422625351 - REVOLLAR CHOQUE GONZALES CINTIA</t>
  </si>
  <si>
    <t xml:space="preserve">SERVICIO DE COORDINACIÓN TÉCNICA, SUPERVISIÓN  Y ANÁLISIS DE LOS PROYECTOS GANADORES </t>
  </si>
  <si>
    <t>10079707606 - ZAVALLA PUCCIO CYNTHIA BEATRIZ</t>
  </si>
  <si>
    <t xml:space="preserve">SERVICIO DE COORDINACIÓN, GESTIÓN Y SOPORTE DE 56 PROYECTOS QUE SE ENCUENTRAN EN PROCESO </t>
  </si>
  <si>
    <t xml:space="preserve">SERVICIO DE APOYO FINANCIERO DE UNA CARTERA DE PROYECTOS SUBVENCIONADOS POR PROCIENCIA </t>
  </si>
  <si>
    <t>10181864635 - ANDERSON DEL VAL CARLOS FEDERICO JESUS</t>
  </si>
  <si>
    <t>SERVICIO  DE SEGUIMIENTO Y MONITOREO A 36 PROYECTOS DE LOS DIFERENTES ESQUEMAS FINANCIEROS</t>
  </si>
  <si>
    <t>SERVICIO ESPECIALIZADO PARA EL SEGUIMIENTO Y MONITOREO A 39 PROYECTOS DE LOS DIFERENTES ESQUEMAS FINANCIEROS</t>
  </si>
  <si>
    <t>SERVICIO ESPECIALIZADO DE UNA PERSONA NATURAL PARA ACOMPAÑAR EL SEGUIMIENTO Y MONITOREO A 33 PROYECTOS</t>
  </si>
  <si>
    <t>SERVICIO DE SEGUIMIENTO Y MONITOREO A 24 PROYECTOS DE LOS DIFERENTES ESQUEMAS FINANCIEROS SUBVENCIONES</t>
  </si>
  <si>
    <t xml:space="preserve">SERVICIO DE SEGUIMIENTO Y MONITOREO DE SUBPROYECTOS DE SUBVENCIONES (SUBPROYECTOS, PROGRAMAS </t>
  </si>
  <si>
    <t>CONTRATACIÓN DE UNA PERSONA NATURAL PARA EL PROCEDIMIENTO DE SEGUIMIENTO Y REVISIÓN DE 32 PROYECTOS</t>
  </si>
  <si>
    <t>SERVICIO ESPECIALIZADO DE UNA PERSONA NATURAL PARA ACOMPAÑAR EL SEGUIMIENTO Y MONITOREO A 26 PROYECTOS</t>
  </si>
  <si>
    <t>SERVICIO DE PUBLICACIONES OFICIALES, DECLARACIONES JURADAS DE BIENES Y RENTA DEL PROCIENCIA</t>
  </si>
  <si>
    <t>SERVICIO DE   SUPERVISIÓN Y EVALUACIÓN DE  43 PROYECTOS DE DIFERENTES ESQUEMAS FINANCIEROS SUBVENCIONES</t>
  </si>
  <si>
    <t>SERVICIO DE ELABORACIÓN APOYO EN LA ELABORACIÓN DEL ESTUDIO DEFINITIVO DEL.PROYECTO DE INVERSIÓN PÚBLICA</t>
  </si>
  <si>
    <t>10105428966 - BERNAOLA CABRERA ALEJANDRO MARTIN</t>
  </si>
  <si>
    <t>SERVICIO DE UNA PERSONA NATURAL PARA EL SOPORTE Y SEGUIMIENTO DE PROCESOS DE PROYECTOS Y SUBVENCIONES</t>
  </si>
  <si>
    <t>REQUERIMIENTO DE UNA PERSONA NATURAL PARA EL SERVICIO DE SEGUIMIENTO Y Y MONITOREO DE 27 PROYECTOS</t>
  </si>
  <si>
    <t>SERVICIO DE UNA PERSONA NATURAL PARA QUE APOYE EN EL PROCESO ADMINISTRATIVO DE LAS SUBVENCIONES</t>
  </si>
  <si>
    <t>SERVICIO DE DIAGNOSTICO DE CLIMA LABORAL Y ELABORACIÓN DE INSTRUMENTOS</t>
  </si>
  <si>
    <t>20549526609 - ALQUIMIA CONSULTORES S.A.C.</t>
  </si>
  <si>
    <t>SERVICIO DE APOYO PARA LA IMPLEMENTACIÓN DEL SISTEMA DE CONTROL INTERNO Y MODELO DE INTEGRIDAD</t>
  </si>
  <si>
    <t>10104703815 - YORI ROJAS LUIS ALFREDO</t>
  </si>
  <si>
    <t>SERVICIO DE GESTIÓN FINANCIERA DE UNA CARTERA DE PROYECTOS SUBVENCIONADOS POR PROCIENCIA DE ACUERDO AL TDR</t>
  </si>
  <si>
    <t>SERVICIO DE ELABORACION DE DOCUMENTACION RELACIONADO A PROYECTO DE INVERSION</t>
  </si>
  <si>
    <t>10296768508 - ALVAREZ SALAZAR JUBALT RAFAEL</t>
  </si>
  <si>
    <t>1. SERVICIO DE AGUA POTABLE</t>
  </si>
  <si>
    <t>2. SERVICIO DE ENERGÍA ELECTRICA</t>
  </si>
  <si>
    <t>3. SERVICIO DE SEGURO VIDA LEY PARA LOS TRABAJADORES SUJETOS AL REGIMEN LABORAL D. LEG N° 728-CONCYTEC</t>
  </si>
  <si>
    <t>4. SUMINISTRO DE COMBUSTIBLE PARA LA FLOTA VEHICULAR DEL PLIEGO CONCYTEC</t>
  </si>
  <si>
    <t>5. SERVICIO DE ACCESO A BASES DE DATOS BIBLIOMETRICAS WEB OF SCIENCE</t>
  </si>
  <si>
    <t>7. SERVICIO DE PUBLICACIONES EN EL DIARIO EL PERUANO</t>
  </si>
  <si>
    <t>8. SERVICIO DE POLIZA DE SEGURO MEDICO FAMILIAR Y FORMACION LABORAL PARA EL CONCYTEC Y FONDECYT</t>
  </si>
  <si>
    <t>10. ADQUISICION DE TARJETAS ELECTRONICAS DE CONSUMO DE ALIMENTOS</t>
  </si>
  <si>
    <t>11. ADQUISICION DE PAPELERIA Y TONER</t>
  </si>
  <si>
    <t xml:space="preserve">12. SEGURO MULTIRRIESGO </t>
  </si>
  <si>
    <t>13. SEGURO 3D</t>
  </si>
  <si>
    <t xml:space="preserve">14. SERVICIO DE TOMA DE INVENTARIO DE BIENES PATRIMONIALES DEL PLIEGO CONCYTEC </t>
  </si>
  <si>
    <t>2023-2024</t>
  </si>
  <si>
    <t>PUBLICACIONES EN EL DIARIO EN EL PERUANO</t>
  </si>
  <si>
    <t>Compra corporativa facultativa convocado por el Pliego Concytec con participación de Fondecyt, Entidad absorbida por Prociencia en el 2021</t>
  </si>
  <si>
    <t>25/07/2023 o hasta agotar monto contractual</t>
  </si>
  <si>
    <t>No corresponde</t>
  </si>
  <si>
    <t>Compra corporativa facultativa convocado por el Pliego Concytec</t>
  </si>
  <si>
    <t>No sujeto a la Ley de Contrataciones</t>
  </si>
  <si>
    <t>SERVICIO DE ASISTENCIA TECNICA FUNCIONAL DEL MODULO DE LOGISTICA, CONFIGURACIÓN, PATRIMONIO Y TESORERIA DEL SISTEMA INTEGRADO DE GESTIÓN ADMINIATRATIVA – SIGA-MEF</t>
  </si>
  <si>
    <t>SERVICIO LEGAL DE ELABORACIÓN DE PROYECTOS DE RESOLUCIÓN SOBRE PROCEDIMIENTOS ADMINISTRATIVOS DE MEDIA Y/O ALTA COMPLEJIDAD</t>
  </si>
  <si>
    <t xml:space="preserve"> SERVICIO DE ELABORACIÓN Y SUPERVISIÓN DE PROPUESTAS DE ARQUITECTURA Y MOBILIARIO</t>
  </si>
  <si>
    <t>49. Publicación de normas legales en el Diario Oficial El Peruano, según Convenio Marco de Cooperación Interinstitucional</t>
  </si>
  <si>
    <t>20499133899 - Sistemas de Protección Electrica S.A.C.</t>
  </si>
  <si>
    <t>20513447079-Colinanet Sociedad Anonima</t>
  </si>
  <si>
    <t>10475176630-Collantes Estacio Fernando Andres</t>
  </si>
  <si>
    <t>10086035362-Cordova Sanchez Hugo Alberto</t>
  </si>
  <si>
    <t xml:space="preserve">10407537551-Cordova Salvador Yana Milagros </t>
  </si>
  <si>
    <t>10446819521-Cornejo Amezaga Claudia Beatriz</t>
  </si>
  <si>
    <t>10097751531-Cornejo Podesta Milar Patrick</t>
  </si>
  <si>
    <t>10704047172-Coronel Benavides José Antonio</t>
  </si>
  <si>
    <t>20601374081-Corporacion Dragmar Peru SAC</t>
  </si>
  <si>
    <t>Servicio revisión términos de referencia de estudio de ingeniería</t>
  </si>
  <si>
    <t>10409649977-Cordero Chaupis Armando Steven</t>
  </si>
  <si>
    <t>10182077912-Adrianzen Carreño Edwar Alberto</t>
  </si>
  <si>
    <t>10465449034-Adrianzen Concha Ruth Virginia</t>
  </si>
  <si>
    <t>10473404325-Aguilar Palpa Milagros Victoria</t>
  </si>
  <si>
    <t>10401865310-Aguilar Pereda Omar Nelson</t>
  </si>
  <si>
    <t>20522997642-AHF Asesores de Seguros SAC.</t>
  </si>
  <si>
    <t>10419169744-Alarcon Barrera Alberto Richard</t>
  </si>
  <si>
    <t>10456892758-Alburqueque Nuñez Reynaldo Martin</t>
  </si>
  <si>
    <t>10064682666-Altamirano Matus Leonidas Ivan</t>
  </si>
  <si>
    <t>10706141460-Alvarado Mendoza Oscar Augusto</t>
  </si>
  <si>
    <t>10413727222-Alvites Ruiz Harold Guillermo</t>
  </si>
  <si>
    <t>20507123466-Analisis de Ciclos Termicos S.A.C</t>
  </si>
  <si>
    <t>Servicio instalación equipo de aire acondicionado (no incluye el bien)</t>
  </si>
  <si>
    <t>20600397789-APL Servicios Generales E.I.R.L.</t>
  </si>
  <si>
    <t>Servicio análisis, procesamiento y cruces de información de base de datos</t>
  </si>
  <si>
    <t>10408409425-Araoz Uribe Carlos Enrique Yasmany</t>
  </si>
  <si>
    <t>10470897576-Arisaca Chiquillan Juan Roberto</t>
  </si>
  <si>
    <t>10714067066-Ascencio Diaz Christian Xavier</t>
  </si>
  <si>
    <t>20518003896-Asesores Ecologicos San Lorenzo Sociedad Comercial de Responsabilidad Limitada</t>
  </si>
  <si>
    <t>20602627048-Automotores y Servicios del Norte SAC</t>
  </si>
  <si>
    <t>20502616201-AUTOSERVICIOS UNTIVEROS SAC.</t>
  </si>
  <si>
    <t>10459291259-Avellaneda Villanueva Norvil Heli</t>
  </si>
  <si>
    <t>Servicio ordenamiento, clasificación y foliación de documentación</t>
  </si>
  <si>
    <t>10181491758-Avila Sotomayor Cristhian Franco</t>
  </si>
  <si>
    <t>10418356257-Ayudante Salvatierra Isabel Jacqueline</t>
  </si>
  <si>
    <t>10182292554-Barrantes Gutierrez Paula Sofia</t>
  </si>
  <si>
    <t xml:space="preserve">10429259881-Benites Pareja Miguel Angel Anibal </t>
  </si>
  <si>
    <t>10704725570-Barrenechea Ramirez Walter Santiago</t>
  </si>
  <si>
    <t>10079673272-Blossiers Pinedo Leopoldo Javier</t>
  </si>
  <si>
    <t>20601221331-Boxer Security Corporativa S.R.L.</t>
  </si>
  <si>
    <t>10413689380-Buolanger Aguirre German David</t>
  </si>
  <si>
    <t>10417176361-Burga Sanchez Karem Francesca</t>
  </si>
  <si>
    <t>10454602370-Bustamante Almonte Fabiola Patricia</t>
  </si>
  <si>
    <t>20511469997-BUSINESS TECHNOLOGY GROUP SAC</t>
  </si>
  <si>
    <t>10026465422-Bustamante Canales Carlos Herbert</t>
  </si>
  <si>
    <t>10478689239-Calderon Paz Silvia Lourdes del Socorro</t>
  </si>
  <si>
    <t>10167481804-Calderon Tavara Elizabeth Asuncion</t>
  </si>
  <si>
    <t>10749247962-Campano Camargo Jason Brandom</t>
  </si>
  <si>
    <t>10412142972-Castillo Navarro Leonardo Franco</t>
  </si>
  <si>
    <t>10101386886-Cerdan Ramirez Norman Heriberto</t>
  </si>
  <si>
    <t>10451530173-Chavesta Ruelas Erick Pedro Adrian</t>
  </si>
  <si>
    <t>10468464123-Coaguila Gomero Brigitte Eufemia</t>
  </si>
  <si>
    <t>10434581490-Collazos Hurtado Alejandro Ruben</t>
  </si>
  <si>
    <t>20458280348-Control de Grupos Electrogenos SAC.</t>
  </si>
  <si>
    <t>Reubicación e instalación de cableado eléctrico de grupo electrógeno</t>
  </si>
  <si>
    <t>10444245234-Corigliano Zegarra Victorio Daniel</t>
  </si>
  <si>
    <t>10710621875-Criollo Velazque Luis Jhonnatan</t>
  </si>
  <si>
    <t>SERVICIO APOYO EN DISTRIBUCIÓN Y ARCHIVO DE DOCUMENTOS DE GESTIÓN</t>
  </si>
  <si>
    <t>10472535671-De La Cruz Gaslac Christian Jorge</t>
  </si>
  <si>
    <t>10718935402-De La Cruz Quezada Jhoubert Jhairt</t>
  </si>
  <si>
    <t>10105484670-Del Pomar Saettone Maali Olga Betty</t>
  </si>
  <si>
    <t>10726449614-Delgado Jimenez Angela del Rocio</t>
  </si>
  <si>
    <t>10718049887-Delgado Valderrama Moises David</t>
  </si>
  <si>
    <t>10093101656-Dolorier Manzaneda Nestor Raul</t>
  </si>
  <si>
    <t>10444168183-Dominguez Vasquez Maycol Lutty</t>
  </si>
  <si>
    <t>10452921249-Egoavil Cornejo Alberto Augusto</t>
  </si>
  <si>
    <t>20103117560-EmpReg de ServPub de Elect Dl Norte SA</t>
  </si>
  <si>
    <t>20103795631-EmpReg de ServPublico de Electricidad</t>
  </si>
  <si>
    <t>20540085383-Empresa de Seguridad Integral y Vigilancia Privada Century Sociedad Anonima Cerrada</t>
  </si>
  <si>
    <t>20545122368-Empresa de Transporte Turismo Artica EIRL</t>
  </si>
  <si>
    <t>20102762925-Entidad Prest.de SS de Saneam. Grau SA</t>
  </si>
  <si>
    <t>10725710572-Erazo Rondinel Andrews Alexander</t>
  </si>
  <si>
    <t>10078022391-Estabridis del Campo Jaime Roberto</t>
  </si>
  <si>
    <t>20606245565-Facilities Maintenance &amp; Service EIRL.</t>
  </si>
  <si>
    <t>10719922215-Flores Olazaval Gabriela Fernanda</t>
  </si>
  <si>
    <t>10425407886-Flores Rabines Lourdes Milagritos</t>
  </si>
  <si>
    <t>10480414026-Flores Velasquez Milagros Carolina</t>
  </si>
  <si>
    <t>10102999857-Garcia Arribasplata Renato Ricardo</t>
  </si>
  <si>
    <t>10091377204-Gonzales del Valle Morales Monica Ysabel</t>
  </si>
  <si>
    <t>10087013095-Guevara Salas María del Rosario Beatriz</t>
  </si>
  <si>
    <t>10192333763-Gutierrez Rodriguez Victor Toribio</t>
  </si>
  <si>
    <t>10096760073-Hidalgo Pasco Irma Patricia Antonieta_x000D_</t>
  </si>
  <si>
    <t>003 SG - PCM</t>
  </si>
  <si>
    <t>00-000-299375</t>
  </si>
  <si>
    <t>DIC. 2002</t>
  </si>
  <si>
    <t>00-068-371066</t>
  </si>
  <si>
    <t>02.06.2017</t>
  </si>
  <si>
    <t>02.02.2018</t>
  </si>
  <si>
    <t>018 PROMSACE</t>
  </si>
  <si>
    <t>00-068-381223</t>
  </si>
  <si>
    <t>09.01.2019</t>
  </si>
  <si>
    <t>00-000-283274</t>
  </si>
  <si>
    <t>SET. 2001</t>
  </si>
  <si>
    <t xml:space="preserve">    REC.DIRECT.RECAUD-CUT</t>
  </si>
  <si>
    <t>00-068-386128</t>
  </si>
  <si>
    <t>01.06.2021</t>
  </si>
  <si>
    <t>01.04.2022</t>
  </si>
  <si>
    <t>3.- RECURSOS OPERACIONES OFICIALES DE CRED.</t>
  </si>
  <si>
    <t xml:space="preserve">     - CRED. EXTERNO</t>
  </si>
  <si>
    <t>00-068-381169</t>
  </si>
  <si>
    <t>04.01.2019</t>
  </si>
  <si>
    <t>06-068-002026</t>
  </si>
  <si>
    <t>01.10.2021</t>
  </si>
  <si>
    <t xml:space="preserve">     - CRED. INTERNO</t>
  </si>
  <si>
    <t>00-000-863262</t>
  </si>
  <si>
    <t>MAR. 2007</t>
  </si>
  <si>
    <t>00-068-247799</t>
  </si>
  <si>
    <t>DIC. 2010</t>
  </si>
  <si>
    <t>00-068-313546</t>
  </si>
  <si>
    <t>MAR. 2012</t>
  </si>
  <si>
    <t>06-000-034965</t>
  </si>
  <si>
    <t>MAR. 2010</t>
  </si>
  <si>
    <t>06-068-001542</t>
  </si>
  <si>
    <t>00-068-371120</t>
  </si>
  <si>
    <t>- CANON  Y  SOBRECANON, REGALIAS Y PARTICIPACIONES</t>
  </si>
  <si>
    <t xml:space="preserve">         - EJECUCION DE CARTAS FIANZAS POR GARANTIAS</t>
  </si>
  <si>
    <t>00-068-382254</t>
  </si>
  <si>
    <t>21.06.2019</t>
  </si>
  <si>
    <t xml:space="preserve">         - FONDO GARANTIAS VALORIZACIONES OBRAS</t>
  </si>
  <si>
    <t>00-068-386071</t>
  </si>
  <si>
    <t>01.05.2021</t>
  </si>
  <si>
    <t>000005 INEI</t>
  </si>
  <si>
    <t>00-000-299391</t>
  </si>
  <si>
    <t>00-000-281700</t>
  </si>
  <si>
    <t xml:space="preserve">INEI DONACIONES  </t>
  </si>
  <si>
    <t>00-000-866970</t>
  </si>
  <si>
    <t xml:space="preserve">INSTITUTO NACIONAL DE ESTADISTICA E INFORMATICA-INEI                   </t>
  </si>
  <si>
    <t>00-068-331862</t>
  </si>
  <si>
    <t>MEF - CUT</t>
  </si>
  <si>
    <t>00-000-299456</t>
  </si>
  <si>
    <t>00-000-298395</t>
  </si>
  <si>
    <t>00.000.299464</t>
  </si>
  <si>
    <t>00.000.309346</t>
  </si>
  <si>
    <t>001064</t>
  </si>
  <si>
    <t>00000299472</t>
  </si>
  <si>
    <t>Enero - 2003</t>
  </si>
  <si>
    <t>001715</t>
  </si>
  <si>
    <t>00-416-008566</t>
  </si>
  <si>
    <t>00000295426</t>
  </si>
  <si>
    <t>Julio  - 2002</t>
  </si>
  <si>
    <t>CUT</t>
  </si>
  <si>
    <t>Convenio USAID N° 0527-0426</t>
  </si>
  <si>
    <t>Banco Continental</t>
  </si>
  <si>
    <t>0011-0661-0100072828</t>
  </si>
  <si>
    <t>Octunre - 2018</t>
  </si>
  <si>
    <t xml:space="preserve">DEVIDA - Apoyo Rural </t>
  </si>
  <si>
    <t>0011-0661-0100025293</t>
  </si>
  <si>
    <t>Setiembre - 2005</t>
  </si>
  <si>
    <t>DEVIDA - Embajada Americana NAS</t>
  </si>
  <si>
    <t>0011-0661-0100028055</t>
  </si>
  <si>
    <t>Octubre - 2006</t>
  </si>
  <si>
    <t>00-416-009538</t>
  </si>
  <si>
    <t>Convenio T.R. MINAG</t>
  </si>
  <si>
    <t>Banco de la Nacion</t>
  </si>
  <si>
    <t>0000-284653</t>
  </si>
  <si>
    <t>Noviembre - 2001</t>
  </si>
  <si>
    <t>DEVIDA Ley 28254 Art. 18</t>
  </si>
  <si>
    <t>0000-525782</t>
  </si>
  <si>
    <t>Febrero - 2005</t>
  </si>
  <si>
    <t>DEVIDA - Retenciones 10% Ley 28015 Art 21</t>
  </si>
  <si>
    <t>00068315360</t>
  </si>
  <si>
    <t>Mayo - 2012</t>
  </si>
  <si>
    <t>DEVIDA - Insumos Quimicos y Bienes Fiscalizados D. Leg. 1126</t>
  </si>
  <si>
    <t>00068352819</t>
  </si>
  <si>
    <t>Mayo - 2015</t>
  </si>
  <si>
    <t>DEVIDA - Ejecucion de Cartas Fianzas por Garantias</t>
  </si>
  <si>
    <t>00068376475</t>
  </si>
  <si>
    <t>Febrero - 2018</t>
  </si>
  <si>
    <t>001. CEPLAN</t>
  </si>
  <si>
    <t xml:space="preserve">    - OTROS (EJEC.CARTAS FIANZAS POR GARANTIAS) </t>
  </si>
  <si>
    <t>OSIPTEL</t>
  </si>
  <si>
    <t>Banco de la Nación</t>
  </si>
  <si>
    <t>0000-299294</t>
  </si>
  <si>
    <t>0000-291706</t>
  </si>
  <si>
    <t>0000-876321</t>
  </si>
  <si>
    <t>0068-166934</t>
  </si>
  <si>
    <t>0068-172519</t>
  </si>
  <si>
    <t>0068-375169</t>
  </si>
  <si>
    <t>Banco de Crédito</t>
  </si>
  <si>
    <t>193-1405607-0-49</t>
  </si>
  <si>
    <t>193-1449991-0-72</t>
  </si>
  <si>
    <t>193-0172599-1-32</t>
  </si>
  <si>
    <t>Scotiabank Perú</t>
  </si>
  <si>
    <t>000-0415987</t>
  </si>
  <si>
    <t>000-2224879</t>
  </si>
  <si>
    <t>000-6027423</t>
  </si>
  <si>
    <t>000-1985772</t>
  </si>
  <si>
    <t>Banco Interbank</t>
  </si>
  <si>
    <t>200-3001245129</t>
  </si>
  <si>
    <t>Banco BBVA</t>
  </si>
  <si>
    <t>0011-0661-0100059678-61</t>
  </si>
  <si>
    <t>Caja Municipal Maynas</t>
  </si>
  <si>
    <t>Caja Municipal de Ica</t>
  </si>
  <si>
    <t>Caja Rural Raíz</t>
  </si>
  <si>
    <t>69704-0</t>
  </si>
  <si>
    <t>Caja Municipal de Tacna</t>
  </si>
  <si>
    <t>RENTESEG</t>
  </si>
  <si>
    <t>0068-324173 (R.O.)</t>
  </si>
  <si>
    <t>0000-876348</t>
  </si>
  <si>
    <t>0000-879029</t>
  </si>
  <si>
    <t xml:space="preserve">64-01000018648 </t>
  </si>
  <si>
    <t>193-1019901-0-29</t>
  </si>
  <si>
    <t>193-1405567-0-45</t>
  </si>
  <si>
    <t>193-1510302-0-75</t>
  </si>
  <si>
    <t>193-1989983-0-36</t>
  </si>
  <si>
    <t>193-1522184-1-05</t>
  </si>
  <si>
    <t xml:space="preserve">193-1536216-0-32 </t>
  </si>
  <si>
    <t xml:space="preserve">000-3967417 </t>
  </si>
  <si>
    <t>000-2926180</t>
  </si>
  <si>
    <t>001-200-3001324100</t>
  </si>
  <si>
    <t>0152-0200006434</t>
  </si>
  <si>
    <t>007000148616 (R.D.R.)</t>
  </si>
  <si>
    <t>981DPCM211890004</t>
  </si>
  <si>
    <t>8800105630-00-000</t>
  </si>
  <si>
    <t>193-82675117-0-3</t>
  </si>
  <si>
    <t>BANBIF</t>
  </si>
  <si>
    <t>8800107710-00-000</t>
  </si>
  <si>
    <t>06000116000001096950-6</t>
  </si>
  <si>
    <t>981DPCM212450015</t>
  </si>
  <si>
    <t>8800109130-00-000</t>
  </si>
  <si>
    <t>193-82690577-0-9</t>
  </si>
  <si>
    <t>193-82692557-0-9</t>
  </si>
  <si>
    <t>193-82700100-0-8</t>
  </si>
  <si>
    <t>IB00014923</t>
  </si>
  <si>
    <t>193-82702917-0-3</t>
  </si>
  <si>
    <t>IB00014926</t>
  </si>
  <si>
    <t>981DPCM213330031</t>
  </si>
  <si>
    <t>IB000014957</t>
  </si>
  <si>
    <t>0001/1427399</t>
  </si>
  <si>
    <t>IB00015224</t>
  </si>
  <si>
    <t>0001/1461196</t>
  </si>
  <si>
    <t xml:space="preserve">11311079   </t>
  </si>
  <si>
    <t>135-022-000177224-000</t>
  </si>
  <si>
    <t>135-022-000177540-000</t>
  </si>
  <si>
    <t>0001/1465578</t>
  </si>
  <si>
    <t>981DPCM221790001</t>
  </si>
  <si>
    <t>0068-324173 (R.D.R.)</t>
  </si>
  <si>
    <t>06068002956</t>
  </si>
  <si>
    <t>068-375177</t>
  </si>
  <si>
    <t>06-068-001593</t>
  </si>
  <si>
    <t>068-372194</t>
  </si>
  <si>
    <t>007000148616 (F.R.)</t>
  </si>
  <si>
    <t>000-3022146</t>
  </si>
  <si>
    <t>981DPCM210990001</t>
  </si>
  <si>
    <t>193-82652330-1-7</t>
  </si>
  <si>
    <t>981DPCM211880001</t>
  </si>
  <si>
    <t>193-82667680-1-8</t>
  </si>
  <si>
    <t>06-068-001526 (D. y T.)</t>
  </si>
  <si>
    <t>0068-324173 (D. y T.)</t>
  </si>
  <si>
    <t>001267</t>
  </si>
  <si>
    <t>00-068-324181</t>
  </si>
  <si>
    <t>00-000-876356</t>
  </si>
  <si>
    <t>00-000-525537</t>
  </si>
  <si>
    <t>00-068-182964</t>
  </si>
  <si>
    <t>00-068-327202</t>
  </si>
  <si>
    <t>00-068-375185</t>
  </si>
  <si>
    <t>194-0007304-0-77</t>
  </si>
  <si>
    <t>193-1405575-0-26</t>
  </si>
  <si>
    <t>000-2740974</t>
  </si>
  <si>
    <t>000-4644026</t>
  </si>
  <si>
    <t>0011-0661-0100039758</t>
  </si>
  <si>
    <t>200-3004068996</t>
  </si>
  <si>
    <t>981DPCM210900079</t>
  </si>
  <si>
    <t>31/03/2021</t>
  </si>
  <si>
    <t>981DPCM210900080</t>
  </si>
  <si>
    <t>193-82760515-0-4</t>
  </si>
  <si>
    <t>193-82760516-0-2</t>
  </si>
  <si>
    <t>141101865924</t>
  </si>
  <si>
    <t>00-068-371600</t>
  </si>
  <si>
    <t>Banco de la Nación ***</t>
  </si>
  <si>
    <t>00-068-324203</t>
  </si>
  <si>
    <t>001: OSITRAN</t>
  </si>
  <si>
    <t>0000 876364</t>
  </si>
  <si>
    <t>00-005-202612</t>
  </si>
  <si>
    <t>Banco de Crédito del Perú</t>
  </si>
  <si>
    <t>193-1138783-0-57</t>
  </si>
  <si>
    <t>Banco de Crédito del Perú ****</t>
  </si>
  <si>
    <t>193-1569860-1-80</t>
  </si>
  <si>
    <t>Scotiabank del Perú</t>
  </si>
  <si>
    <t>000 4174267</t>
  </si>
  <si>
    <t>0011 0661 0100036333</t>
  </si>
  <si>
    <t>0000-875147</t>
  </si>
  <si>
    <t>Año 2008</t>
  </si>
  <si>
    <t>Soles</t>
  </si>
  <si>
    <t xml:space="preserve">    RECURSOS DIRECTAM. RECAUD. CENTRAL</t>
  </si>
  <si>
    <t>0000-878464</t>
  </si>
  <si>
    <t>Año 2009</t>
  </si>
  <si>
    <t xml:space="preserve">    RECURSOS DIRECTAM. RECAUD. CUT</t>
  </si>
  <si>
    <t>Año 2013</t>
  </si>
  <si>
    <t xml:space="preserve">      DONACION - CONVENIO AECID</t>
  </si>
  <si>
    <t>0068-349346</t>
  </si>
  <si>
    <t>Año 2014</t>
  </si>
  <si>
    <t xml:space="preserve">    - OTROS (ESPECIFIQUE) - FONBECA - CREDITO BECA</t>
  </si>
  <si>
    <t>Año 2017</t>
  </si>
  <si>
    <t>RDR - CUT</t>
  </si>
  <si>
    <t>DGTP</t>
  </si>
  <si>
    <t xml:space="preserve">RDR </t>
  </si>
  <si>
    <t>RDR - MULTAS</t>
  </si>
  <si>
    <t xml:space="preserve"> 086 CONCYTEC</t>
  </si>
  <si>
    <t>00000300063</t>
  </si>
  <si>
    <t>1522 - FONDECYT</t>
  </si>
  <si>
    <t>00-068-334330</t>
  </si>
  <si>
    <t xml:space="preserve">00-068-334330 BM-RO           </t>
  </si>
  <si>
    <t>1736 - PROCIENCIA</t>
  </si>
  <si>
    <t>00-068-387116</t>
  </si>
  <si>
    <t xml:space="preserve">00-068-387116 BM-RO  </t>
  </si>
  <si>
    <t>00000282057</t>
  </si>
  <si>
    <t>00-068-339804</t>
  </si>
  <si>
    <t>1522 - FONDECYT CUT</t>
  </si>
  <si>
    <t xml:space="preserve">00-068-334330 CUT-RDR (TR:7)   </t>
  </si>
  <si>
    <t xml:space="preserve">00-046-220730 DETRACCION  </t>
  </si>
  <si>
    <t>00-068-387299</t>
  </si>
  <si>
    <t>1736 - PROCIENCIA CUT</t>
  </si>
  <si>
    <t>00-068-387116 CUT - RDR</t>
  </si>
  <si>
    <t>00-068-371694</t>
  </si>
  <si>
    <t>06-068-001577</t>
  </si>
  <si>
    <t>120704-0357-01520000-03</t>
  </si>
  <si>
    <t>1736 - PROCEINCIA</t>
  </si>
  <si>
    <t>00-068-387469</t>
  </si>
  <si>
    <t>06-068-003219</t>
  </si>
  <si>
    <t>00000284203</t>
  </si>
  <si>
    <t>00000622710</t>
  </si>
  <si>
    <t>06068002603</t>
  </si>
  <si>
    <t xml:space="preserve">06-068-001119 UK   </t>
  </si>
  <si>
    <t xml:space="preserve">00-068-384508 - AECID         </t>
  </si>
  <si>
    <t xml:space="preserve">00-068-386217  - AECID        </t>
  </si>
  <si>
    <t xml:space="preserve">00-068-387450 AEICD           </t>
  </si>
  <si>
    <t xml:space="preserve">00-068-387116 - 13-CUT        </t>
  </si>
  <si>
    <t xml:space="preserve"> 00068257034</t>
  </si>
  <si>
    <t xml:space="preserve">00-068-346533 RET 88   </t>
  </si>
  <si>
    <t xml:space="preserve">00-068-387345 RET. 10%     </t>
  </si>
  <si>
    <t>193-1161125-0-34</t>
  </si>
  <si>
    <t>16/10/2001</t>
  </si>
  <si>
    <t>193-2383280-0-34</t>
  </si>
  <si>
    <t>193-1201786-1-61</t>
  </si>
  <si>
    <t>07/01/2003</t>
  </si>
  <si>
    <t>193-1852417-0-81</t>
  </si>
  <si>
    <t>03/02/2010</t>
  </si>
  <si>
    <t>193-1852416-0-71</t>
  </si>
  <si>
    <t>0000-282545</t>
  </si>
  <si>
    <t>22/09/2001</t>
  </si>
  <si>
    <t>0000-252468</t>
  </si>
  <si>
    <t>20/08/1997</t>
  </si>
  <si>
    <t>06-000-034043</t>
  </si>
  <si>
    <t>15/02/2009</t>
  </si>
  <si>
    <t>046-024818</t>
  </si>
  <si>
    <t>02/04/2012</t>
  </si>
  <si>
    <t>00-068-375630</t>
  </si>
  <si>
    <t>00-068-378982</t>
  </si>
  <si>
    <t>00-068-382246</t>
  </si>
  <si>
    <t>000-4206380</t>
  </si>
  <si>
    <t>045-3000418247</t>
  </si>
  <si>
    <t>01/12/2008</t>
  </si>
  <si>
    <t>0011-0661-01-00039529</t>
  </si>
  <si>
    <t>01/05/2009</t>
  </si>
  <si>
    <t>0011-0661-01-00079784</t>
  </si>
  <si>
    <t>27/01/2021</t>
  </si>
  <si>
    <t>109012331000445000</t>
  </si>
  <si>
    <t>108342331000000000</t>
  </si>
  <si>
    <t>6000116000001090000</t>
  </si>
  <si>
    <t>Dólares</t>
  </si>
  <si>
    <t>SALDO 
2021 (*)</t>
  </si>
  <si>
    <t>SALDO
 2022 (**)</t>
  </si>
  <si>
    <t>Tesoro Público-CUT/BN (REC."7")</t>
  </si>
  <si>
    <t>Tesoro Público-CUT/BN (REC."10")</t>
  </si>
  <si>
    <t>Tesoro Público-CUT/BN (REC."F")</t>
  </si>
  <si>
    <t>Banco de la Nacion (CUT)</t>
  </si>
  <si>
    <t>Banco BBVA Perú</t>
  </si>
  <si>
    <t>Scotiabank</t>
  </si>
  <si>
    <t>Banco Scotiabank</t>
  </si>
  <si>
    <t>CUT - Tesoro Público</t>
  </si>
  <si>
    <t>Banco Interamericano de Finanzas</t>
  </si>
  <si>
    <t>Crediscotia Financiera</t>
  </si>
  <si>
    <t>Banco Internacional del Perú</t>
  </si>
  <si>
    <t xml:space="preserve">Banco Scotiabank </t>
  </si>
  <si>
    <t>Tesoro Público</t>
  </si>
  <si>
    <t>Banco GNB Perú SA</t>
  </si>
  <si>
    <t>Banco Santander</t>
  </si>
  <si>
    <t>Financiera Confianza</t>
  </si>
  <si>
    <t>Compartamos Financiera</t>
  </si>
  <si>
    <t>Financiera Crediscotia</t>
  </si>
  <si>
    <t>Financiera Efectiva S.A.</t>
  </si>
  <si>
    <t>ICBC Perú Bank</t>
  </si>
  <si>
    <t>ESPECIALISTA EN MATERIA DE PLANEAMIENTO</t>
  </si>
  <si>
    <t>000675876</t>
  </si>
  <si>
    <t>BAUTISTA LOPEZ MARIA FERNANDA</t>
  </si>
  <si>
    <t>ADMINISTRACION PUBLICA</t>
  </si>
  <si>
    <t>TITULO PROFESIONAL</t>
  </si>
  <si>
    <t>ADMINISTRADORA PUBLICA</t>
  </si>
  <si>
    <t>PROFESIONAL</t>
  </si>
  <si>
    <t>01124789</t>
  </si>
  <si>
    <t>DEL CASTILLO RUIZ JORGE</t>
  </si>
  <si>
    <t>CONTABILIDAD</t>
  </si>
  <si>
    <t>CONTADOR PUBLICO</t>
  </si>
  <si>
    <t>ASESOR II DEL DESPACHO MINISTERIAL</t>
  </si>
  <si>
    <t>01323191</t>
  </si>
  <si>
    <t>VILCA ARPASI PAULO CESAR</t>
  </si>
  <si>
    <t>DERECHO</t>
  </si>
  <si>
    <t>TITULO</t>
  </si>
  <si>
    <t>MAGISTER EN CIENCIA POLITICA Y GOBIERNO</t>
  </si>
  <si>
    <t>COORDINADOR EN DESARROLLO TERRITORIAL</t>
  </si>
  <si>
    <t>02838136</t>
  </si>
  <si>
    <t>LAZO GARCIA ZABALETA SERGIO DRAUCIN</t>
  </si>
  <si>
    <t>INGENIERIA ZOOTECNISTA</t>
  </si>
  <si>
    <t>INGENIERO ZOOTECNISTA</t>
  </si>
  <si>
    <t>SECRETARIO DE LA SECRETARÍA DE DESCENTRALIZACIÓN</t>
  </si>
  <si>
    <t>03333236</t>
  </si>
  <si>
    <t>RUIZ ROSALES MAXIMILIANO</t>
  </si>
  <si>
    <t xml:space="preserve">ECONOMIA </t>
  </si>
  <si>
    <t>LICENCIATURA</t>
  </si>
  <si>
    <t>ECONOMISTA</t>
  </si>
  <si>
    <t>04086193</t>
  </si>
  <si>
    <t>JACHA ESPINOZA WUILDA IRA</t>
  </si>
  <si>
    <t>ECONOMIA</t>
  </si>
  <si>
    <t>ANALISTA EN GESTION DE CONFLICTOS - ABANCAY (APURIMAC)</t>
  </si>
  <si>
    <t>04440140</t>
  </si>
  <si>
    <t>REYES GAMEZ ROBERTO ARTURO</t>
  </si>
  <si>
    <t>ABOGADO</t>
  </si>
  <si>
    <t>PROFESIONAL EN ACTIVIDADES DE TESORERIA</t>
  </si>
  <si>
    <t>06008671</t>
  </si>
  <si>
    <t>VALVERDE CANALES MANUEL</t>
  </si>
  <si>
    <t xml:space="preserve">ECONOMISTA </t>
  </si>
  <si>
    <t>ASISTENTE TECNICO</t>
  </si>
  <si>
    <t>06020151</t>
  </si>
  <si>
    <t>VARGAS SOTOMAYOR DE WALDE ZULEMA EMILIA</t>
  </si>
  <si>
    <t>SECRETARIADO</t>
  </si>
  <si>
    <t>TITULO TECNICO</t>
  </si>
  <si>
    <t>SECRETARIA EJECUTIVA</t>
  </si>
  <si>
    <t>ESPECIALISTA DE COMUNICACIONES EN DESCENTRALIZACION</t>
  </si>
  <si>
    <t>06036671</t>
  </si>
  <si>
    <t>PALACIOS DIAZ MARIA LOURDES</t>
  </si>
  <si>
    <t>CIENCIAS DE LA COMUNICACION</t>
  </si>
  <si>
    <t>LICENCIADA EN CIENCIAS DE LA COMUNICACION</t>
  </si>
  <si>
    <t>TECNICO</t>
  </si>
  <si>
    <t>06135046</t>
  </si>
  <si>
    <t>VERGARA HUAYANCA MANUEL SANTIAGO</t>
  </si>
  <si>
    <t>CARPINTERIA</t>
  </si>
  <si>
    <t>TECNICO PROFESIONAL DE CARPINTERIA</t>
  </si>
  <si>
    <t>ANALISTA DE INVESTIGACION EN MATERIA DE INNOVACION</t>
  </si>
  <si>
    <t>06221518</t>
  </si>
  <si>
    <t>BAZAN VARGAS DIANA</t>
  </si>
  <si>
    <t>SOCIOLOGIA</t>
  </si>
  <si>
    <t>SOCIOLOGA</t>
  </si>
  <si>
    <t>06269855</t>
  </si>
  <si>
    <t>CABELLO VARGAS GILBERTO EDUARDO</t>
  </si>
  <si>
    <t>SECRETARIA DE LA SECRETARÍA DE GESTIÓN SOCIAL Y DIÁLOGO</t>
  </si>
  <si>
    <t>06479238</t>
  </si>
  <si>
    <t>HUAMANI OLIVO CARMEN GISELLE</t>
  </si>
  <si>
    <t>BACHILLER</t>
  </si>
  <si>
    <t>PROFESIONAL EN CONTROL PREVIO</t>
  </si>
  <si>
    <t>06618476</t>
  </si>
  <si>
    <t>CONDADO VEGA MARIO CESAR AUGUSTO</t>
  </si>
  <si>
    <t>06698892</t>
  </si>
  <si>
    <t>SALAZAR VALVERDE DE VALENCIA GINA MARILYN</t>
  </si>
  <si>
    <t>SUBSECRETARIO DE DESARROLLO TERRITORIAL</t>
  </si>
  <si>
    <t>06793261</t>
  </si>
  <si>
    <t>PAULINI SANCHEZ JAVIER ALEXANDER</t>
  </si>
  <si>
    <t>TITULADO</t>
  </si>
  <si>
    <t>TÍTULO DE MÁSTER EN GESTIÓN DE POLÍTICAS PÚBLICAS</t>
  </si>
  <si>
    <t>APOYO TECNICO PROFESIONAL</t>
  </si>
  <si>
    <t>07219901</t>
  </si>
  <si>
    <t>TAQUIRI YUPANQUI GILMER EDILBERTO</t>
  </si>
  <si>
    <t>ELECTRONICA</t>
  </si>
  <si>
    <t>TECNICO EN ELECTRONICA</t>
  </si>
  <si>
    <t>ESPECIALISTA EN MONITOREO Y EVALUACION</t>
  </si>
  <si>
    <t>07225175</t>
  </si>
  <si>
    <t>ZUMAETA ALMEZA MARIA JANNET</t>
  </si>
  <si>
    <t>ESPECIALISTA EN CONTROL PREVIO</t>
  </si>
  <si>
    <t>07244289</t>
  </si>
  <si>
    <t>CORNEJO RODRIGUEZ FERNANDO AUGUSTO</t>
  </si>
  <si>
    <t>CONTADOR PÚBLICO</t>
  </si>
  <si>
    <t>ESPECIALISTA DE TECNOLOGIAS DE LA INFORMACION Y COMUNICACIÓN I DEL CENTRO DE MEJOR ATENCION AL CIUDADANO - MAC</t>
  </si>
  <si>
    <t>07256891</t>
  </si>
  <si>
    <t>PUERTAS FARFAN DAVE IRVING</t>
  </si>
  <si>
    <t>INGENIERIA DE SISTEMAS</t>
  </si>
  <si>
    <t>INGENIERO DE SISTEMAS</t>
  </si>
  <si>
    <t>07332581</t>
  </si>
  <si>
    <t>NAVARRO BARRENO ELIZABETH CECILIA</t>
  </si>
  <si>
    <t>ESPECIALISTA EN GESTION PUBLICA</t>
  </si>
  <si>
    <t>07342497</t>
  </si>
  <si>
    <t>ALFARO DEL PIELAGO DAVID ENRIQUE</t>
  </si>
  <si>
    <t>07463525</t>
  </si>
  <si>
    <t>BERMUDEZ ALCOCER GUSTAVO ADOLFO</t>
  </si>
  <si>
    <t>COORDINADOR DE EJECUCION DE INVERSIONES</t>
  </si>
  <si>
    <t>07502209</t>
  </si>
  <si>
    <t>DIAZ ORTEGA IVO DIANDICH</t>
  </si>
  <si>
    <t>INGENIERIA CIVIL</t>
  </si>
  <si>
    <t>INGENIERIO CIVIL</t>
  </si>
  <si>
    <t>07505166</t>
  </si>
  <si>
    <t>BUZZIO CORDOBA RODRIGO HERNAN</t>
  </si>
  <si>
    <t xml:space="preserve">ABOGADO </t>
  </si>
  <si>
    <t>COORDINADORA DE DESARROLLO Y RELACIONES HUMANAS</t>
  </si>
  <si>
    <t>07506418</t>
  </si>
  <si>
    <t>ROMERO SANCHEZ GISELA IVONNE</t>
  </si>
  <si>
    <t>PSICOLOGIA</t>
  </si>
  <si>
    <t>PSICOLOGA</t>
  </si>
  <si>
    <t>ASESOR DE GESTION ADMINISTRATIVA</t>
  </si>
  <si>
    <t>07510424</t>
  </si>
  <si>
    <t>JUAPE CARBAJAL YASMIN ROCIO</t>
  </si>
  <si>
    <t>ABOGADA</t>
  </si>
  <si>
    <t>07510452</t>
  </si>
  <si>
    <t>YARINSUECA MUNCIBAY JORGE DAVID</t>
  </si>
  <si>
    <t>DISEÑO PUBLICITARIO</t>
  </si>
  <si>
    <t>TECNICO EN DISEÑO PUBLICITARIO</t>
  </si>
  <si>
    <t>ESPECIALISTA DE PROCESOS</t>
  </si>
  <si>
    <t>07536688</t>
  </si>
  <si>
    <t>ALIAGA VERA JAIME</t>
  </si>
  <si>
    <t>INGENIERIA INDUSTRIAL</t>
  </si>
  <si>
    <t>INGENIERO INDUSTRIAL</t>
  </si>
  <si>
    <t>CONDUCTOR DE VEHICULO</t>
  </si>
  <si>
    <t>07555430</t>
  </si>
  <si>
    <t>COTITO FRANCO JORGE LUIS</t>
  </si>
  <si>
    <t>SECUNDARIA</t>
  </si>
  <si>
    <t>SECUNDARIA COMPLETA</t>
  </si>
  <si>
    <t>07560886</t>
  </si>
  <si>
    <t>RAMOS MALASQUEZ ROSA VICTORIA</t>
  </si>
  <si>
    <t>LICENCIADA EN ADMINISTRACION PUBLICA</t>
  </si>
  <si>
    <t>ASESOR LEGAL I</t>
  </si>
  <si>
    <t>07618842</t>
  </si>
  <si>
    <t>MAGAN HIJAR JORGE LUIS</t>
  </si>
  <si>
    <t>07619534</t>
  </si>
  <si>
    <t>VASQUEZ MATIENZO JAIME MANUEL</t>
  </si>
  <si>
    <t>07634503</t>
  </si>
  <si>
    <t>VILCA LUCERO BLANCA KATTY</t>
  </si>
  <si>
    <t>07757588</t>
  </si>
  <si>
    <t>CONTRERAS SOSA MARIA INES</t>
  </si>
  <si>
    <t>INGENIERA DE SISTEMAS</t>
  </si>
  <si>
    <t>SUB SECRETARIO DE TECNOLOGIAS DIGITALES</t>
  </si>
  <si>
    <t>07843999</t>
  </si>
  <si>
    <t>RUIZ GUEVARA CARLOS GUSTAVO</t>
  </si>
  <si>
    <t>07876526</t>
  </si>
  <si>
    <t>DEL CAMPO GAYTAN TEOBALDO JULIO</t>
  </si>
  <si>
    <t>07877579</t>
  </si>
  <si>
    <t>ARAUJO PORTOCARRERO MARCO ANTONIO</t>
  </si>
  <si>
    <t>EXPERTO EN SEGURIDAD DIGITAL</t>
  </si>
  <si>
    <t>07890595</t>
  </si>
  <si>
    <t>PAREDES CASTILLO INOCENCIO ARSENIO</t>
  </si>
  <si>
    <t>INGENIERIA DE SISTEMAS Y COMPUTO</t>
  </si>
  <si>
    <t>INGENIERO DE SISTEMAS Y COMPUTO</t>
  </si>
  <si>
    <t>EXPERTA EN MODERNIZACION DE LA GESTION PUBLICA</t>
  </si>
  <si>
    <t>07968729</t>
  </si>
  <si>
    <t>JAVE ARIAS PATRICIA MERCEDES</t>
  </si>
  <si>
    <t>INGENIERIA EN INDUSTRIAS ALIMENTARIAS</t>
  </si>
  <si>
    <t>INGENIERA EN INDUSTRIAS ALIMENTARIAS</t>
  </si>
  <si>
    <t>08071761</t>
  </si>
  <si>
    <t>MORALES NAVARRETE TEODORO MANUEL</t>
  </si>
  <si>
    <t>ADMINISTRACION</t>
  </si>
  <si>
    <t>LICENCIADO EN ADMINISTRACION</t>
  </si>
  <si>
    <t>08121078</t>
  </si>
  <si>
    <t>GUARDAMINO QUIROZ MARCOS PERCY</t>
  </si>
  <si>
    <t>08138701</t>
  </si>
  <si>
    <t>UGARTE AGUILAR GERMAN GIOVANNI</t>
  </si>
  <si>
    <t>08238617</t>
  </si>
  <si>
    <t>AROSTEGUI SANCHEZ BLANCA LUZ</t>
  </si>
  <si>
    <t>APOYO SECRETARIAL</t>
  </si>
  <si>
    <t>08254346</t>
  </si>
  <si>
    <t>DE OLARTE TRUCIOS ALEJANDRINA JULIA MARIA</t>
  </si>
  <si>
    <t>SECRETARIADO BILINGÜE</t>
  </si>
  <si>
    <t>SECRETARIA BILINGÜE</t>
  </si>
  <si>
    <t>08272264</t>
  </si>
  <si>
    <t>FRANCISKOVIC YNGUNZA ZORKA ALICIA</t>
  </si>
  <si>
    <t>APOYO PROFESIONAL</t>
  </si>
  <si>
    <t>08347917</t>
  </si>
  <si>
    <t>DEL AGUILA TORRES MARLENE DEYANIRA</t>
  </si>
  <si>
    <t>EDUCACION</t>
  </si>
  <si>
    <t>LICENCIADA EN EDUCACION</t>
  </si>
  <si>
    <t>08395252</t>
  </si>
  <si>
    <t>ZELADA MALAQUIAS SARA NOEMI</t>
  </si>
  <si>
    <t>ESPECIALISTA EN GESTION DE CONFLICTOS - LIMA Y LIMA PROVINCIAS</t>
  </si>
  <si>
    <t>08406066</t>
  </si>
  <si>
    <t>GAGO JIMENEZ GLADYS</t>
  </si>
  <si>
    <t>LICENCIADA EN PSICOLOGIA</t>
  </si>
  <si>
    <t>ESPECIALISTA EN DEMARCACION Y ORGANIZACION TERRITORIAL</t>
  </si>
  <si>
    <t>08414088</t>
  </si>
  <si>
    <t>SILVA ROJAS JUANA MARIA</t>
  </si>
  <si>
    <t>GEOGRAFIA</t>
  </si>
  <si>
    <t>LICENCIADA EN GEOGRAFIA</t>
  </si>
  <si>
    <t>08584942</t>
  </si>
  <si>
    <t>LIRA CASAS EDGAR ANDRES</t>
  </si>
  <si>
    <t>COMPUTACION E INFORMATICA</t>
  </si>
  <si>
    <t>TECNICO EN COMPUTACION E INFORMATICA</t>
  </si>
  <si>
    <t>AUXILIAR</t>
  </si>
  <si>
    <t>08596479</t>
  </si>
  <si>
    <t>WETZELL CONDOR LUIS ALBERTO</t>
  </si>
  <si>
    <t>CHOFER</t>
  </si>
  <si>
    <t>08637766</t>
  </si>
  <si>
    <t>FARRO PAREDES EDUARDO</t>
  </si>
  <si>
    <t>08745260</t>
  </si>
  <si>
    <t>HUIÑOCANA CARBAJAL MERY MAXI</t>
  </si>
  <si>
    <t>08747323</t>
  </si>
  <si>
    <t>OLIVEROS QUIÑONES VICTOR JULIAN</t>
  </si>
  <si>
    <t>AUXILIAR ADMINISTRATIVO</t>
  </si>
  <si>
    <t>08758620</t>
  </si>
  <si>
    <t>LAGOS CAMACHO JAIME MARTIN</t>
  </si>
  <si>
    <t>08842901</t>
  </si>
  <si>
    <t>CASTELLANOS CACERES LILIANA ELENA</t>
  </si>
  <si>
    <t>EXPERTO EN DESARROLLO Y ARTICULACIÓN TERRITORIAL</t>
  </si>
  <si>
    <t>08911444</t>
  </si>
  <si>
    <t>RIOS MORALES NESTOR ANDRES</t>
  </si>
  <si>
    <t>BACHILLER EN DERECHO Y CIENCIA POLÍTICA</t>
  </si>
  <si>
    <t xml:space="preserve">TECNICO ADMINISTRATIVO </t>
  </si>
  <si>
    <t>09023485</t>
  </si>
  <si>
    <t>PISCONTE PAREDES JESUS JANET</t>
  </si>
  <si>
    <t>TECNICO ADMINISTRATIVO</t>
  </si>
  <si>
    <t>09102726</t>
  </si>
  <si>
    <t>CONDEZO PARIONA NAPOLEON</t>
  </si>
  <si>
    <t>ANFITRION PARA EL CENTRO DE ATENCION  "MEJOR ATENCION AL CIUDADANO"</t>
  </si>
  <si>
    <t>09173539</t>
  </si>
  <si>
    <t>GONZALES FLORES RUTH MARIVEL</t>
  </si>
  <si>
    <t>OPERADOR DE PRESTACION DE SERVICIOS</t>
  </si>
  <si>
    <t>09185430</t>
  </si>
  <si>
    <t>BANCES OCHOA FERNANDO RAUL</t>
  </si>
  <si>
    <t>OFICIAL DE SEGURIDAD INFORMATICA</t>
  </si>
  <si>
    <t>09303357</t>
  </si>
  <si>
    <t>GARCIA TUESTA LUIS ALBERTO</t>
  </si>
  <si>
    <t>INGENIERIA ESTADISTICA E INFORMATICA</t>
  </si>
  <si>
    <t>INGENIERO ESTADISTICO E INFORMATICO</t>
  </si>
  <si>
    <t>SUBSECRETARIA DE LA SUBSECRETARÍA DE CALIDAD DE ATENCIÓN AL CIUDADANO DE LA SECRETARÍA DE GESTIÓN PÚBLICA</t>
  </si>
  <si>
    <t>09326687</t>
  </si>
  <si>
    <t>ASENJO TELLO GLORIA JULIA</t>
  </si>
  <si>
    <t>INGENIERA ADMINISTRATIVA</t>
  </si>
  <si>
    <t>09337573</t>
  </si>
  <si>
    <t>CORASI LIMACHE ROLAND</t>
  </si>
  <si>
    <t>INGENIERIA ELECTRONICA</t>
  </si>
  <si>
    <t>INGENIERO ELECTRONICO</t>
  </si>
  <si>
    <t>09435295</t>
  </si>
  <si>
    <t>CORDOVA MORENO JESUS MARIA DEL CARMEN</t>
  </si>
  <si>
    <t>09447560</t>
  </si>
  <si>
    <t>ENCISO SORIA MARIA AMALIA</t>
  </si>
  <si>
    <t>09448681</t>
  </si>
  <si>
    <t>MEZA DEXTRE CARLOS JESUS</t>
  </si>
  <si>
    <t>LICENCIADO EN ECONOMÍA</t>
  </si>
  <si>
    <t>MOTORIZADO</t>
  </si>
  <si>
    <t>09465981</t>
  </si>
  <si>
    <t>VELIZ SANTOYO LUCIO EMILIO</t>
  </si>
  <si>
    <t>APOYO ADMINISTRATIVO</t>
  </si>
  <si>
    <t>09560091</t>
  </si>
  <si>
    <t>PANTOJA MUÑOZ MARIZOL</t>
  </si>
  <si>
    <t xml:space="preserve">BACHILLER TECNICO EN CONTABILIDAD </t>
  </si>
  <si>
    <t>COORDINADORA DE ORGANIZACIÓN Y GESTION DEL EMPLEO</t>
  </si>
  <si>
    <t>09615754</t>
  </si>
  <si>
    <t>MORALES GONZALEZ BETTSY LUCIA</t>
  </si>
  <si>
    <t>09648264</t>
  </si>
  <si>
    <t>LOLI RAMIREZ GUILLERMO ADOLFO</t>
  </si>
  <si>
    <t>INGENIERIA MECANICA</t>
  </si>
  <si>
    <t>INGENIERO MECANICO</t>
  </si>
  <si>
    <t>09658806</t>
  </si>
  <si>
    <t>TABOADA ALVA MIGUEL ANGEL</t>
  </si>
  <si>
    <t>09660494</t>
  </si>
  <si>
    <t>TASAYCO BORJAS MARCOS ANTONIO</t>
  </si>
  <si>
    <t xml:space="preserve">RESPONSABLE PARA LA SUPERVISION DEL CENTRO MAC LIMA ESTE  </t>
  </si>
  <si>
    <t>09671905</t>
  </si>
  <si>
    <t>QUISPE CORREA ANGULO JORGE ISAACS</t>
  </si>
  <si>
    <t>09689571</t>
  </si>
  <si>
    <t>ROMERO ASENCIO PEDRO</t>
  </si>
  <si>
    <t>09713030</t>
  </si>
  <si>
    <t>CHAUCA SALINAS MARCO ANTONIO</t>
  </si>
  <si>
    <t>PROFESIONAL ESPECIALIZADO EN AUDITORIA</t>
  </si>
  <si>
    <t>09829159</t>
  </si>
  <si>
    <t>VILLAVICENCIO YUPANQUI PAULINO</t>
  </si>
  <si>
    <t>09854686</t>
  </si>
  <si>
    <t>ORE SARAVIA MILUSHKA PAOLA</t>
  </si>
  <si>
    <t>09862239</t>
  </si>
  <si>
    <t>MANDARE DURAN ERICA DEL CARMEN</t>
  </si>
  <si>
    <t>09876205</t>
  </si>
  <si>
    <t>MARIN GALVEZ JUAN JOSE</t>
  </si>
  <si>
    <t>ESPECIALISTA EN TECNOLOGIAS DE LA INFORMACION Y COMUNICACIONES</t>
  </si>
  <si>
    <t>09892950</t>
  </si>
  <si>
    <t>VALLADARES ABANTO CICEL FELIPE</t>
  </si>
  <si>
    <t>SUPERVISOR- CMAC LIMA ESTE</t>
  </si>
  <si>
    <t>09943796</t>
  </si>
  <si>
    <t>PIGHI VERA EDGARDO ANATHOLY</t>
  </si>
  <si>
    <t>ADMINISTRACION DE EMPRESAS</t>
  </si>
  <si>
    <t>BACHILLER EN ADMINISTRACION DE EMPRESAS</t>
  </si>
  <si>
    <t>09945368</t>
  </si>
  <si>
    <t>URBISAGASTEGUI VARGAS JUAN MANUEL</t>
  </si>
  <si>
    <t>ESPECIALISTA DE TECNOLOGÍAS DE LA INFORMACIÓN Y COMUNICACIÓN</t>
  </si>
  <si>
    <t>09955498</t>
  </si>
  <si>
    <t>SAAVEDRA TARMEÑO DANY RAUL</t>
  </si>
  <si>
    <t>INGENIERO DE SISTEMAS E INFORMÁTICA</t>
  </si>
  <si>
    <t>SECRETARIA DE LA SECRETARÍA DE COORDINACIÓN</t>
  </si>
  <si>
    <t>09993606</t>
  </si>
  <si>
    <t>GARCIA DIAZ CECILIA DEL PILAR</t>
  </si>
  <si>
    <t>10024244</t>
  </si>
  <si>
    <t>TENAZOA HUITRON MARJORIE YESSENIA</t>
  </si>
  <si>
    <t>INVESTIGACION OPERATIVA</t>
  </si>
  <si>
    <t>LICENCIADA EN INVESTIGACION OPERATIVA</t>
  </si>
  <si>
    <t>10063007</t>
  </si>
  <si>
    <t>ESPINOZA GUTIERREZ SYLVIA</t>
  </si>
  <si>
    <t>10125156</t>
  </si>
  <si>
    <t>MOQUILLAZA COSME DAVID PERCCY</t>
  </si>
  <si>
    <t>10126575</t>
  </si>
  <si>
    <t>GUZMAN BARBARAN JORGE ISRAEL</t>
  </si>
  <si>
    <t>ESPECIALISTA EN COMUNICACIONES</t>
  </si>
  <si>
    <t>10151946</t>
  </si>
  <si>
    <t>SIERRA PERALTA YAZMYN ZARELA</t>
  </si>
  <si>
    <t>COMUNICACION</t>
  </si>
  <si>
    <t>PRODURADOR PUBLICO ADJUNTO</t>
  </si>
  <si>
    <t>10158562</t>
  </si>
  <si>
    <t>PASTOR REYES WALTER ORLANDO</t>
  </si>
  <si>
    <t>10176650</t>
  </si>
  <si>
    <t>ESPINOZA ANDRADE ROSSANA LUZ</t>
  </si>
  <si>
    <t xml:space="preserve">ADMINISTRACION </t>
  </si>
  <si>
    <t xml:space="preserve">LICENCIADA EN ADMINISTRACION </t>
  </si>
  <si>
    <t>SUPERVISORA DEL CENTRO MAC LIMA</t>
  </si>
  <si>
    <t>10213420</t>
  </si>
  <si>
    <t>ANCHANTE GARAVITO PATRICIA DEL CARMEN</t>
  </si>
  <si>
    <t>LICENCIADA DE PSICOLOGIA</t>
  </si>
  <si>
    <t>10225349</t>
  </si>
  <si>
    <t>VELARDE DEL CARPIO ALVA PAOLA CAROLINA</t>
  </si>
  <si>
    <t>SUPERVISORA DEL CENTRO MAC</t>
  </si>
  <si>
    <t>10244560</t>
  </si>
  <si>
    <t>GOMEZ VELASQUEZ FABIOLA</t>
  </si>
  <si>
    <t>INGENIERIA ADMINISTRATIVA</t>
  </si>
  <si>
    <t xml:space="preserve">BACHILLER </t>
  </si>
  <si>
    <t>BACHILLER EN INGENIERIA ADMINISTRATIVA</t>
  </si>
  <si>
    <t>ANALISTA EN TECNOLOGIAS EMERGENTES</t>
  </si>
  <si>
    <t>10251583</t>
  </si>
  <si>
    <t>BARRIAL CASTILLO JAIME OSCAR</t>
  </si>
  <si>
    <t>ASESOR LEGAL II</t>
  </si>
  <si>
    <t>10284058</t>
  </si>
  <si>
    <t>BARREDO ZERGA REGINA PAOLA</t>
  </si>
  <si>
    <t>10299565</t>
  </si>
  <si>
    <t>AZAÑERO DEGOLLAR LILIAN FLORMIDA</t>
  </si>
  <si>
    <t>TRABAJO SOCIAL</t>
  </si>
  <si>
    <t>LICENCIADA EN TRABAJO SOCIAL</t>
  </si>
  <si>
    <t>ESPECIALISTA EN GESTION DE PROCESOS Y ADMINISTRACION DE BASE DE DATOS</t>
  </si>
  <si>
    <t>10300505</t>
  </si>
  <si>
    <t>MACAVILCA DE LA ROCA OMAR EYRE</t>
  </si>
  <si>
    <t>COORDINADORA DE LA UNIDAD DE COMUNICACION ESTRATEGICA</t>
  </si>
  <si>
    <t>10306626</t>
  </si>
  <si>
    <t>SALCEDO ARNAIZ SANDRA GABRIELA</t>
  </si>
  <si>
    <t>FILOSOFIA</t>
  </si>
  <si>
    <t>OPERADOR DE SERVICIOS GENERALES</t>
  </si>
  <si>
    <t>10326677</t>
  </si>
  <si>
    <t>MARCOS FERNANDEZ EUSEBIO</t>
  </si>
  <si>
    <t>10329173</t>
  </si>
  <si>
    <t>APAZA MESONES MARCO ANTONIO</t>
  </si>
  <si>
    <t>BACHILLER EN CONTABILIDAD</t>
  </si>
  <si>
    <t>ASESOR</t>
  </si>
  <si>
    <t>10376028</t>
  </si>
  <si>
    <t>GUERRERO COMISSI RAFAEL ROLANDO</t>
  </si>
  <si>
    <t xml:space="preserve">LICENCIADO EN ADMINISTRACION </t>
  </si>
  <si>
    <t>10383015</t>
  </si>
  <si>
    <t>SILVA MONTERO LUIS ALBERTO</t>
  </si>
  <si>
    <t>10387342</t>
  </si>
  <si>
    <t>HINOJOSA CHAVEZ GILDA LUZ</t>
  </si>
  <si>
    <t xml:space="preserve">JEFA DE LA OFICINA DE ASUNTOS FINANCIEROS </t>
  </si>
  <si>
    <t>10390526</t>
  </si>
  <si>
    <t>GUTIERREZ GUERRERO ROSA MARIA</t>
  </si>
  <si>
    <t>CIENCIAS CONTABLES</t>
  </si>
  <si>
    <t>COORDINADOR EN PROGRAMACION MULTIANUAL DE INVERSIONES</t>
  </si>
  <si>
    <t>10428020</t>
  </si>
  <si>
    <t>AREVALO NAVARRO GUIDO</t>
  </si>
  <si>
    <t>ESPECIALISTA EN GESTION Y ARTICULACION PARA EL CUMPLIMIENTO DE GOBIERNO EN MATERIA DE INFRAESTRUCTURA</t>
  </si>
  <si>
    <t>10455797</t>
  </si>
  <si>
    <t>QUIÑONES CONTRERAS YESSICA</t>
  </si>
  <si>
    <t>10475029</t>
  </si>
  <si>
    <t>VARGAS NEGRETE PATRICIA DESIREE</t>
  </si>
  <si>
    <t>ESPECIALISTA EN DESARROLLO PRODUCTIVO</t>
  </si>
  <si>
    <t>10539811</t>
  </si>
  <si>
    <t>ZAVALETA CUEVAS URSULA</t>
  </si>
  <si>
    <t>PROFESIONAL TECNICO</t>
  </si>
  <si>
    <t>10593490</t>
  </si>
  <si>
    <t>WINCHEZ AYLAS TANIA BEATRIZ</t>
  </si>
  <si>
    <t>TECNICO EN ADMINISTRACION DE EMPRESAS</t>
  </si>
  <si>
    <t>ANALISTA EN GESTION DE ASUNTOS TECNICOS</t>
  </si>
  <si>
    <t>10677609</t>
  </si>
  <si>
    <t>LEON PEREIRA CESAR ENRIQUE</t>
  </si>
  <si>
    <t>INGENIERO GEOGRAFO</t>
  </si>
  <si>
    <t>10734518</t>
  </si>
  <si>
    <t>HURTADO REGALADO FERNANDO GONZALO</t>
  </si>
  <si>
    <t>COMUNICACION AUDIOVISUAL</t>
  </si>
  <si>
    <t>LICENCIADO EN COMUNICACION AUDIOVISUAL</t>
  </si>
  <si>
    <t>10735294</t>
  </si>
  <si>
    <t>RUIZ NUÑEZ MELANIE DANIELLA MARIA</t>
  </si>
  <si>
    <t>ESPECIALISTA DE DIALOGO</t>
  </si>
  <si>
    <t>10788646</t>
  </si>
  <si>
    <t>MANTARI ROSAS YESICA VICTORIA</t>
  </si>
  <si>
    <t>BACHILLER EN SOCIOLOGIA</t>
  </si>
  <si>
    <t>10789231</t>
  </si>
  <si>
    <t>CHIRITO PAREDES MANUEL EMERICO</t>
  </si>
  <si>
    <t>COORDINADOR DE SOPORTE TECNICO</t>
  </si>
  <si>
    <t>15286517</t>
  </si>
  <si>
    <t>CHAFLOQUE BELTRAN JOSE</t>
  </si>
  <si>
    <t>15352904</t>
  </si>
  <si>
    <t>GAMBOA CHIPANA ROSA ELVIRA</t>
  </si>
  <si>
    <t>INGENIERA INDUSTRIAL</t>
  </si>
  <si>
    <t xml:space="preserve">ORIENTADOR </t>
  </si>
  <si>
    <t>15443040</t>
  </si>
  <si>
    <t>VALLE CHUMPITAZ ALEX</t>
  </si>
  <si>
    <t>COORDINADORA EN PRESUPUESTO</t>
  </si>
  <si>
    <t>15724052</t>
  </si>
  <si>
    <t>LA ROSA VALLADARES ISABEL JACQUELINE</t>
  </si>
  <si>
    <t>INGENIERA DE SISTEMAS Y COMPUTO</t>
  </si>
  <si>
    <t>16611193</t>
  </si>
  <si>
    <t>GANOZA GUERRERO ANGEL AURELIO</t>
  </si>
  <si>
    <t>ESPECIALISTA SENIOR EN DESARROLLO TERRITORIAL</t>
  </si>
  <si>
    <t>16746268</t>
  </si>
  <si>
    <t>ENCOMENDEROS BANCALLAN YZIA JUSTA MERCEDES</t>
  </si>
  <si>
    <t>INGENIERA AGROINDUSTRIAL</t>
  </si>
  <si>
    <t>ESPECIALISTA EN SIMPLIFICACION ADMINISTRATIVA</t>
  </si>
  <si>
    <t>17640451</t>
  </si>
  <si>
    <t>BAUTISTA FAÑAÑAN IRIS MARLENI</t>
  </si>
  <si>
    <t>LICENCIADA EN SOCIOLOGIA</t>
  </si>
  <si>
    <t>SECRETARIA</t>
  </si>
  <si>
    <t>17839778</t>
  </si>
  <si>
    <t>MACEDO LANDAURO CECILIA ELVIRA</t>
  </si>
  <si>
    <t>ESPECIALISTA LEGAL</t>
  </si>
  <si>
    <t>18073116</t>
  </si>
  <si>
    <t>SAGASTEGUI CRUZ FREDDY YVAN</t>
  </si>
  <si>
    <t>COORDINADORA CONTABLE</t>
  </si>
  <si>
    <t>18087640</t>
  </si>
  <si>
    <t>RAMIREZ CEDEÑO MARIELLA EMELDA</t>
  </si>
  <si>
    <t>CONTADORA PUBLICA</t>
  </si>
  <si>
    <t>18133458</t>
  </si>
  <si>
    <t>RODRIGUEZ AGUIRRE MARCO IVAN</t>
  </si>
  <si>
    <t>COORDINADOR DE LA OFICINA DE INTEGRIDAD INSTITUCIONAL</t>
  </si>
  <si>
    <t>18198039</t>
  </si>
  <si>
    <t>LACA RAMOS ITALO ALBERTO</t>
  </si>
  <si>
    <t>20000272</t>
  </si>
  <si>
    <t>MARTINEZ RAMOS EVA</t>
  </si>
  <si>
    <t>EXPERTO PARA LA UNIDAD FORMULADORA</t>
  </si>
  <si>
    <t>20122141</t>
  </si>
  <si>
    <t>HUAMAN VALENCIA HECTOR GUILLERMO</t>
  </si>
  <si>
    <t>COORDINADORA DE ASISTENCIA TECNICA</t>
  </si>
  <si>
    <t>22487340</t>
  </si>
  <si>
    <t>ESPINOZA CARDOSO ASRIEL</t>
  </si>
  <si>
    <t>ESPECIALISTA</t>
  </si>
  <si>
    <t>23270878</t>
  </si>
  <si>
    <t>PEÑARES LUCAS DARIO</t>
  </si>
  <si>
    <t>ESPECIALISTA EN GESTION</t>
  </si>
  <si>
    <t>23995506</t>
  </si>
  <si>
    <t>PALOMINO MEDINA MOISES PEDRO</t>
  </si>
  <si>
    <t>GESTOR TERRITORIAL - SEDE APURIMAC</t>
  </si>
  <si>
    <t>24714857</t>
  </si>
  <si>
    <t>CALDERON CONCHA PERCY</t>
  </si>
  <si>
    <t>PERIODISMO</t>
  </si>
  <si>
    <t>LICENCIADO EN PERIODISMO</t>
  </si>
  <si>
    <t>25625257</t>
  </si>
  <si>
    <t>REPETTO SOLORZANO GREGORIO ALBERTO</t>
  </si>
  <si>
    <t>25659018</t>
  </si>
  <si>
    <t>ZAPATA MORENO JOSE EDUARDO</t>
  </si>
  <si>
    <t>25690126</t>
  </si>
  <si>
    <t>CARRILLO RODRIGUEZ JUAN CARLOS</t>
  </si>
  <si>
    <t>ESPECIALISTA II</t>
  </si>
  <si>
    <t>25738352</t>
  </si>
  <si>
    <t>GARCIA CONTTY CARLOS ALBERTO</t>
  </si>
  <si>
    <t>INGENIERO CIVIL</t>
  </si>
  <si>
    <t>25775890</t>
  </si>
  <si>
    <t>MONTELLANOS PALOMINO RAUL ANGEL</t>
  </si>
  <si>
    <t>25783746</t>
  </si>
  <si>
    <t>YUPARI SAAVEDRA LINDER CRISTIAN</t>
  </si>
  <si>
    <t>ESTADISTICA</t>
  </si>
  <si>
    <t>LICENCIADO EN ESTADISTICA</t>
  </si>
  <si>
    <t>25797753</t>
  </si>
  <si>
    <t>SILVA SOTO EDUARDO</t>
  </si>
  <si>
    <t>ESPECIALISTA EN ESTRUCTURA Y FUNCIONAMIENTO</t>
  </si>
  <si>
    <t>25831434</t>
  </si>
  <si>
    <t>DIAZ HURTADO SHIRLEY YVONNE</t>
  </si>
  <si>
    <t>ESPECIALISTA EN GESTION DE INVERSION PUBLICA</t>
  </si>
  <si>
    <t>28296163</t>
  </si>
  <si>
    <t>CORDOVA GAMARRA JUAN CARLOS</t>
  </si>
  <si>
    <t>28314488</t>
  </si>
  <si>
    <t>ALCA HUAMANI JOSE CARLOS</t>
  </si>
  <si>
    <t xml:space="preserve">ESPECIALISTA SENIOR </t>
  </si>
  <si>
    <t>31663361</t>
  </si>
  <si>
    <t>VEGA BENITES FREDDY</t>
  </si>
  <si>
    <t>INGENIERIA AMBIENTAL</t>
  </si>
  <si>
    <t>INGENIERO AMBIENTAL</t>
  </si>
  <si>
    <t xml:space="preserve">ANALISTA LEGAL </t>
  </si>
  <si>
    <t>32945949</t>
  </si>
  <si>
    <t>RUFINO CUMPA ARACELLI YENI</t>
  </si>
  <si>
    <t>COORDINADOR EN GESTIÓN DE CALIDAD DE SERVICIOS</t>
  </si>
  <si>
    <t>40030351</t>
  </si>
  <si>
    <t>FARIAS CARRETERO CHRISTIAN GERMAN</t>
  </si>
  <si>
    <t>INGENIERIA</t>
  </si>
  <si>
    <t>40040662</t>
  </si>
  <si>
    <t>MAQUERA COYLA GINO RUBEN</t>
  </si>
  <si>
    <t>CIENCIAS INFORMATICA Y SISTEMAS</t>
  </si>
  <si>
    <t>SUPERVISORA DEL CMAC LIMA NORTE</t>
  </si>
  <si>
    <t>40044886</t>
  </si>
  <si>
    <t>CHIPANA LEIVA CECILIA</t>
  </si>
  <si>
    <t>COORDINADOR PLANES Y PROGRAMAS ESTRATÉGICO SECTORIAL</t>
  </si>
  <si>
    <t>40045794</t>
  </si>
  <si>
    <t>MONTALVAN CASTILLO GEOFRET MANUEL</t>
  </si>
  <si>
    <t>ASESORA</t>
  </si>
  <si>
    <t>40052344</t>
  </si>
  <si>
    <t>MORENO VENTOCILLA CARMEN CRISTINA DE JESUS</t>
  </si>
  <si>
    <t>ASESOR JURÍDICO</t>
  </si>
  <si>
    <t>40060930</t>
  </si>
  <si>
    <t>SILVA VILLACORTA MOISES ADRIAN</t>
  </si>
  <si>
    <t>40071946</t>
  </si>
  <si>
    <t>CACEDA SALAS ROCIO DEL CARMEN</t>
  </si>
  <si>
    <t>40083093</t>
  </si>
  <si>
    <t>VALCARCEL RUIZ GABRIELA NATALIA</t>
  </si>
  <si>
    <t>ASISTENTE</t>
  </si>
  <si>
    <t>40101035</t>
  </si>
  <si>
    <t>RIVASPLATA ANTINORI LILLIAN ROBERTA</t>
  </si>
  <si>
    <t>ANALISTA</t>
  </si>
  <si>
    <t>40120602</t>
  </si>
  <si>
    <t>VILA ROJAS EDWIN RICARDO</t>
  </si>
  <si>
    <t>40166040</t>
  </si>
  <si>
    <t>ARROYO GOICOCHEA YARKO RAFAEL</t>
  </si>
  <si>
    <t>ANALISTA LEGAL DE ASUNTOS DE DEMARCACIÓN Y ORGANIZACIÓN TERRITORIAL</t>
  </si>
  <si>
    <t>40170913</t>
  </si>
  <si>
    <t>LINO PALIZA ROSARIO DEL PILAR</t>
  </si>
  <si>
    <t>40172570</t>
  </si>
  <si>
    <t>FRETEL CHAVEZ SHIRLEY SUSY</t>
  </si>
  <si>
    <t>40198002</t>
  </si>
  <si>
    <t>PLASENCIA SANCHEZ GUILLERMO AGUSTIN</t>
  </si>
  <si>
    <t xml:space="preserve">ESPECIALISTA LEGAL </t>
  </si>
  <si>
    <t>40213906</t>
  </si>
  <si>
    <t>SARRIA TORRES SABRINA KATIUSKA</t>
  </si>
  <si>
    <t>40218544</t>
  </si>
  <si>
    <t>VILLENA CHANGANAQUI CARLOS AUGUSTO</t>
  </si>
  <si>
    <t>40312019</t>
  </si>
  <si>
    <t>LOPEZ CHIROQUE LUIS EDUARDO</t>
  </si>
  <si>
    <t>ANALISTA ADMINISTRATIVO</t>
  </si>
  <si>
    <t>40325965</t>
  </si>
  <si>
    <t>REYES GARMENDIA EVELIN</t>
  </si>
  <si>
    <t>40358260</t>
  </si>
  <si>
    <t>MARCHENA MIRANDA JANETH</t>
  </si>
  <si>
    <t>ESPECIALISTA EN GESTION DEL RIESGO DE DESASTRES</t>
  </si>
  <si>
    <t>40409574</t>
  </si>
  <si>
    <t>GONZALES CALIENES KATHERINE NIDIA</t>
  </si>
  <si>
    <t>MEDICINA</t>
  </si>
  <si>
    <t>MEDICO CIRUJANA</t>
  </si>
  <si>
    <t>ANALISTA DE DATOS</t>
  </si>
  <si>
    <t>40453916</t>
  </si>
  <si>
    <t>VERGARA VILLARINO KERLIM ARTURO</t>
  </si>
  <si>
    <t>40465240</t>
  </si>
  <si>
    <t>PEÑA CONTRERAS JULY ESTHER</t>
  </si>
  <si>
    <t>40496769</t>
  </si>
  <si>
    <t>NUÑEZ ARCE BETSAIDA CONSUELO</t>
  </si>
  <si>
    <t>EDUCACION PRIMARIA</t>
  </si>
  <si>
    <t>LICENCIADA EN EDUCACION CON ESPECIALIDAD EN EDUCACION PRIMARIA</t>
  </si>
  <si>
    <t>ORIENTADORA DEL CENTRO MAC AREQUIPA</t>
  </si>
  <si>
    <t>40508897</t>
  </si>
  <si>
    <t>SACCSI QUISPE EUDES</t>
  </si>
  <si>
    <t>GESTION DE EMPRESAS</t>
  </si>
  <si>
    <t>LICENCIADA EN GESTION CON MENCION EN GESTION DE EMPRESAS</t>
  </si>
  <si>
    <t>JEFE DE LA OFICINA DE TECNOLOGÍAS DE LA INFORMACIÓN PARA OFICINA GENERAL DE ADMINISTRACIÓN</t>
  </si>
  <si>
    <t>40535960</t>
  </si>
  <si>
    <t>ORTIZ VILLALOBOS SERGIO GABRIEL</t>
  </si>
  <si>
    <t>INGENIERO INFORMATICO Y DE SISTEMAS</t>
  </si>
  <si>
    <t>ANALISTA DE VULNERABILIDADES</t>
  </si>
  <si>
    <t>40545131</t>
  </si>
  <si>
    <t>CALIZAYA VENTURA EDWING GABRIEL</t>
  </si>
  <si>
    <t>INGENIERIA DE SISTEMAS E INFORMATICA</t>
  </si>
  <si>
    <t>INGENIERO DE SISTEMAS Y COMPUTO/ MAESTRO EN ADMINISTRACION DE NEGOCIOS - EXECUTIVE MBA</t>
  </si>
  <si>
    <t>ESPECIALISTA DE ARTICULACION DE DESARROLLO TERRITORIAL</t>
  </si>
  <si>
    <t>40556432</t>
  </si>
  <si>
    <t>CORDOVA GARCIA FLOR DE MARIA</t>
  </si>
  <si>
    <t>40573515</t>
  </si>
  <si>
    <t>FUNG CHAN ISABEL SOFIA</t>
  </si>
  <si>
    <t>CONDUCTOR</t>
  </si>
  <si>
    <t>40599797</t>
  </si>
  <si>
    <t>SUAREZ PINEDA LEVI DAVID</t>
  </si>
  <si>
    <t>40616788</t>
  </si>
  <si>
    <t>SIVINCHA TAYPE DEYVI EUSEBIO</t>
  </si>
  <si>
    <t>ESPECIALISTA EN FORMULACIÓN Y EVALUACIÓN DE INVERSIONES</t>
  </si>
  <si>
    <t>40644536</t>
  </si>
  <si>
    <t>PRIMO CIRIACO SHELLEY MILENA</t>
  </si>
  <si>
    <t>40668822</t>
  </si>
  <si>
    <t>TALA TICONA CARMEN JACINTA</t>
  </si>
  <si>
    <t>COORDINADOR EN CONTROL PATRIMONIAL</t>
  </si>
  <si>
    <t>40670049</t>
  </si>
  <si>
    <t>TUPAYACHI TUPAYACHI EDWARD LEONIDAS</t>
  </si>
  <si>
    <t>INGENIERO ELECTRÓNICO</t>
  </si>
  <si>
    <t>ESPECIALISTA DE SEGUIMIENTO DE REGLAMENTACIÓN DE NORMAS</t>
  </si>
  <si>
    <t>40681974</t>
  </si>
  <si>
    <t>RODRIGUEZ FIGUEROA SERGIO CHRISTIAN</t>
  </si>
  <si>
    <t>SUB SECRETARIO DE DIALOGO Y SOSTENIBILIDAD</t>
  </si>
  <si>
    <t>40701731</t>
  </si>
  <si>
    <t>ALMEIDA MENCHOLA MILYTZA OMAIRA</t>
  </si>
  <si>
    <t>40752495</t>
  </si>
  <si>
    <t>PARIONA QUINTANILLA ENRIQUE MANUEL</t>
  </si>
  <si>
    <t xml:space="preserve">INGENIERO DE SISTEMAS Y COMPUTO </t>
  </si>
  <si>
    <t>ESPECIALISTA EN GESTION DE INVERSIONES PARA GOBIERNOS REGIONALES Y GOBIERNOS LOCALES</t>
  </si>
  <si>
    <t>40768977</t>
  </si>
  <si>
    <t>TELLO TORRES TATIUSKA</t>
  </si>
  <si>
    <t>INGENIERA CIVIL</t>
  </si>
  <si>
    <t>ANALISTA DE DEFENSA JURÍDICA DE LA ENTIDAD</t>
  </si>
  <si>
    <t>40780605</t>
  </si>
  <si>
    <t>COSSIO ROJAS YESENIA ELIZABETH</t>
  </si>
  <si>
    <t xml:space="preserve">ORIENTADOR DEL CENTRO MAC </t>
  </si>
  <si>
    <t>40807642</t>
  </si>
  <si>
    <t>QUISPE SALCEDO MICHAEL JIMMY</t>
  </si>
  <si>
    <t>MARKENTING EMPRESARIAL</t>
  </si>
  <si>
    <t>TECNICO EN MARKENTING EMPRESARIAL</t>
  </si>
  <si>
    <t>GESTORA TERRITORIAL -NORTE</t>
  </si>
  <si>
    <t>40845663</t>
  </si>
  <si>
    <t>DIAZ PIZARRO GLADYS</t>
  </si>
  <si>
    <t>SUPERVISOR DEL CENTRO MAC AREQUIPA</t>
  </si>
  <si>
    <t>40847463</t>
  </si>
  <si>
    <t>CARPIO AVILA RENATO JORGE</t>
  </si>
  <si>
    <t>ESPECIALISTA I</t>
  </si>
  <si>
    <t>40919457</t>
  </si>
  <si>
    <t>CONTRERAS CERVANTES PAOLA</t>
  </si>
  <si>
    <t>SOPORTE TECNICO</t>
  </si>
  <si>
    <t>40949728</t>
  </si>
  <si>
    <t>GUTIERREZ MENDOZA JOSE WILMER</t>
  </si>
  <si>
    <t>40959464</t>
  </si>
  <si>
    <t>REYES RIERA JAVIER ROMAN</t>
  </si>
  <si>
    <t>40966923</t>
  </si>
  <si>
    <t>PORRAS PORRAS YVETTE GUADALUPE</t>
  </si>
  <si>
    <t>COORDINADORA DE LA UNIDAD FORMULADORA</t>
  </si>
  <si>
    <t>40971655</t>
  </si>
  <si>
    <t>AGUILAR CANELO MARIA NATALIA</t>
  </si>
  <si>
    <t xml:space="preserve">INGENIERA ECONOMISTA </t>
  </si>
  <si>
    <t>ESPECIALISTA DE ORIENTACION Y ATENCION DE ALERTAS</t>
  </si>
  <si>
    <t>41005792</t>
  </si>
  <si>
    <t>MERINO JARA URUSULA PAMELA</t>
  </si>
  <si>
    <t>GESTOR TERRITORIAL – SEDE ANCASH</t>
  </si>
  <si>
    <t>41092030</t>
  </si>
  <si>
    <t>GONZALES HUAMAN EVELYN LADY</t>
  </si>
  <si>
    <t>EXPERTA EN PLANEAMIENTO REGIONAL Y LOCAL</t>
  </si>
  <si>
    <t>41110273</t>
  </si>
  <si>
    <t>ZAVALETA LAZO CLARA MILUSKA</t>
  </si>
  <si>
    <t xml:space="preserve">PROFESIONAL EN GESTION DE LA INFORMACION </t>
  </si>
  <si>
    <t>41110604</t>
  </si>
  <si>
    <t>MENESES FARROMEQUE ANTUANETTE DEL CARMEN</t>
  </si>
  <si>
    <t>BIBLIOTECOLOGIA Y CIENCIAS DE LA INFORMACION</t>
  </si>
  <si>
    <t>LICENCIADA EN BIBLIOTECOLOGIA Y CIENCIAS DE LA INFORMACION</t>
  </si>
  <si>
    <t>41116740</t>
  </si>
  <si>
    <t>ROMERO LEON LUIS ALBERTO</t>
  </si>
  <si>
    <t>ANALISTA DE SELECCIÓN DE PERSONAL</t>
  </si>
  <si>
    <t>41118862</t>
  </si>
  <si>
    <t>TACZA HILARIO CLARISA ISOLINA</t>
  </si>
  <si>
    <t>41140454</t>
  </si>
  <si>
    <t>QUISPE LLANCACURO DARWIN DENIS</t>
  </si>
  <si>
    <t>INGENIERIA INFORMATICA Y DE SISTEMAS</t>
  </si>
  <si>
    <t>BACHILLER EN INGENIERIA INFORMATICA Y DE SISTEMAS</t>
  </si>
  <si>
    <t xml:space="preserve">APOYO PROFESIONAL </t>
  </si>
  <si>
    <t>41209298</t>
  </si>
  <si>
    <t>CLAVIJO PORTUGAL MARIA DEL CARMEN</t>
  </si>
  <si>
    <t>SECRETARIO IV</t>
  </si>
  <si>
    <t>41265543</t>
  </si>
  <si>
    <t>QUILCAT LASTARRIA VICTOR JOHN</t>
  </si>
  <si>
    <t>5° CICLO DE INGENIERIA INDUSTRIAL</t>
  </si>
  <si>
    <t>ESPECIALISTA II EN SISTEMAS DE INFORMACION GEOGRAFICA PARA EL ORDENAMIENTO TERRITORIAL</t>
  </si>
  <si>
    <t>41294820</t>
  </si>
  <si>
    <t>ABAD PEREZ CESAR</t>
  </si>
  <si>
    <t>GEOGRAFO</t>
  </si>
  <si>
    <t>ANALISTA EN IMPLEMENTACION Y DESARROLLO TECNOLOGICO</t>
  </si>
  <si>
    <t>41364207</t>
  </si>
  <si>
    <t>LLANTO PEÑA RONAL MIRKO</t>
  </si>
  <si>
    <t>SECRETARIA IV DEL DESPACHO
MINISTERIAL</t>
  </si>
  <si>
    <t>41401006</t>
  </si>
  <si>
    <t>ESPINAL VELASQUEZ GREASE ELIZABETH</t>
  </si>
  <si>
    <t>PROFESIONAL TECNICO EN CONTABILIDAD</t>
  </si>
  <si>
    <t>COORDINADORA EN CALIDAD REGULATORIA</t>
  </si>
  <si>
    <t>41422076</t>
  </si>
  <si>
    <t>DEL CARPIO LIRA ANA SOFIA</t>
  </si>
  <si>
    <t>JEFE DE LA OFICINA DE CUMPLIMIENTO DE GOBIERNO E INNOVACIÓN SECTORIAL</t>
  </si>
  <si>
    <t>41440275</t>
  </si>
  <si>
    <t>LUNA VERA TUDELA DIEGO ARTURO</t>
  </si>
  <si>
    <t xml:space="preserve">MAGISTER EN CIENCIA POLÍTICA Y GOBIERNO </t>
  </si>
  <si>
    <t>ASESOR EN PROCESO PRESUPUESTARIO</t>
  </si>
  <si>
    <t>41474614</t>
  </si>
  <si>
    <t>MONZON CASTILLO ERICK DANIEL</t>
  </si>
  <si>
    <t>LICENCIADO EN ECONOMIA</t>
  </si>
  <si>
    <t>41703650</t>
  </si>
  <si>
    <t>MOREANO ROMAN JEANNETTE SILVIA</t>
  </si>
  <si>
    <t>41764711</t>
  </si>
  <si>
    <t>LOAIZA ORTEGA CARLOS ROBERTO</t>
  </si>
  <si>
    <t>LICENCIADO EN SOCIOLOGIA</t>
  </si>
  <si>
    <t>ESPECIALISTA EN EJECUCION CONTRACTUAL</t>
  </si>
  <si>
    <t>41776672</t>
  </si>
  <si>
    <t>MARTOS ROJAS MARIA VIOLETA</t>
  </si>
  <si>
    <t>41789148</t>
  </si>
  <si>
    <t>TORRES CAMPOS DORIS</t>
  </si>
  <si>
    <t>LICENCIADA EN ADMINISTRACION</t>
  </si>
  <si>
    <t>ASISTENTE ADMINISTRATIVO</t>
  </si>
  <si>
    <t>41795276</t>
  </si>
  <si>
    <t>RIOS BRAVO WILMER OMAR</t>
  </si>
  <si>
    <t xml:space="preserve">BACHILLER EN ADMINSITRACION </t>
  </si>
  <si>
    <t xml:space="preserve">PROFESIONAL </t>
  </si>
  <si>
    <t>41834715</t>
  </si>
  <si>
    <t>BERAUN CHACA JOHN JAMES</t>
  </si>
  <si>
    <t>ANALISTA DE SEGUIMIENTO A COMPROMISOS SECTORIALES Y MULTISECTORIALES</t>
  </si>
  <si>
    <t>41839321</t>
  </si>
  <si>
    <t>NIEVES BARRUETA DEYSI BEBEL</t>
  </si>
  <si>
    <t>ESPECIALISTA DE TECNOLOGIAS DE LA INFORMACION Y COMUNICACION I DEL CENTRO MAC AREQUIPA</t>
  </si>
  <si>
    <t>41850718</t>
  </si>
  <si>
    <t>ACERO PATIÑO ROLANDO FELIPE</t>
  </si>
  <si>
    <t>COORDINADORA DE ARTICULACION DE DESARROLLO TERRITORIAL</t>
  </si>
  <si>
    <t>41875993</t>
  </si>
  <si>
    <t>PRIETO BARRAGAN TRACY ALEXANDRA</t>
  </si>
  <si>
    <t>INGENIERA INFORMATICA</t>
  </si>
  <si>
    <t>ESPECIALISTA EN REGULACION DIGITAL</t>
  </si>
  <si>
    <t>41886121</t>
  </si>
  <si>
    <t>BELLOTA ZAPATA JOSE CARLOS</t>
  </si>
  <si>
    <t>41898468</t>
  </si>
  <si>
    <t>AYALA RAMOS DANY ELVIS</t>
  </si>
  <si>
    <t>ANALISTA EN COMPENSACIONES</t>
  </si>
  <si>
    <t>41911648</t>
  </si>
  <si>
    <t>CHUMPITAZ LOPEZ EDWIN ERIXON</t>
  </si>
  <si>
    <t>INGENIERIA DE COMPUTACION Y SISTEMAS</t>
  </si>
  <si>
    <t>BACHILLER EN INGENIERIA DE COMPUTACION Y SISTEMAS</t>
  </si>
  <si>
    <t>PROFESIONAL PARA REALIZAR LABORES DE MANTENIMIENTO Y MONITOREO DE LA INFRAESTRUCTURA DE RED</t>
  </si>
  <si>
    <t>41923276</t>
  </si>
  <si>
    <t>MAGUIÑA ANGULO CARLOS</t>
  </si>
  <si>
    <t>INGENIERIA EN TELECOMUNICACIONES</t>
  </si>
  <si>
    <t>INGENIERO EN TELECOMUNICACIONES</t>
  </si>
  <si>
    <t>RESPONSABLE DE SUPERVISION Y GESTION</t>
  </si>
  <si>
    <t>41946461</t>
  </si>
  <si>
    <t>ALMEYDA CAMPOS CECILIA CAROLINA</t>
  </si>
  <si>
    <t>ANALISTA ESTADISTICO TERRITORIAL</t>
  </si>
  <si>
    <t>41982886</t>
  </si>
  <si>
    <t>CHIQUE ACERO WILY GRIMALDO</t>
  </si>
  <si>
    <t>41994604</t>
  </si>
  <si>
    <t>SANTISTEBAN NECHOCHEA ALEJANDRO</t>
  </si>
  <si>
    <t>PROFESIONAL EN SOPORTE TECNOLOGICO E INFORMATICO</t>
  </si>
  <si>
    <t>42027211</t>
  </si>
  <si>
    <t>RAMOS ZELADA HERBERT DANIEL</t>
  </si>
  <si>
    <t>ASESORA LEGAL</t>
  </si>
  <si>
    <t>42079553</t>
  </si>
  <si>
    <t>NUÑEZ BENAVIDES SANDRA LILIANA</t>
  </si>
  <si>
    <t>ESPECIALISTA EN ADMINISTRACION PUBLICA</t>
  </si>
  <si>
    <t>42150396</t>
  </si>
  <si>
    <t>SULLCA MAQUERA JOSE LUIS</t>
  </si>
  <si>
    <t>ORIENTADOR- MAC LIMA ESTE</t>
  </si>
  <si>
    <t>42168643</t>
  </si>
  <si>
    <t>LEIVA COCHACHIN JUANA LIZ</t>
  </si>
  <si>
    <t>CIENCIAS SOCIALES</t>
  </si>
  <si>
    <t>BACHILLER EN CIENCIAS SOCIALES</t>
  </si>
  <si>
    <t>EXPERTA EN DISEÑO DE INSTRUMENTOS Y METODOLOGÍAS DE DESARROLLO TERRITORIAL</t>
  </si>
  <si>
    <t>42222156</t>
  </si>
  <si>
    <t>CALIXTO PEÑAFIEL SORELY ALCIRA</t>
  </si>
  <si>
    <t>ORIENTADORA DEL CENTRO MAC</t>
  </si>
  <si>
    <t>42234982</t>
  </si>
  <si>
    <t>PEREZ BREÑA ROCIO RITA</t>
  </si>
  <si>
    <t xml:space="preserve"> TURISMO Y HOTELERIA</t>
  </si>
  <si>
    <t>LICENCIADA EN TURISMO Y HOTELERIA</t>
  </si>
  <si>
    <t>ESPECIALISTA EN PROGRAMACION Y GESTION DE INVERSIONES</t>
  </si>
  <si>
    <t>42264827</t>
  </si>
  <si>
    <t>URQUIZO MEDINA GLORIA NATALIA</t>
  </si>
  <si>
    <t xml:space="preserve">ESPECIALISTA EN SIMPLIFICACION </t>
  </si>
  <si>
    <t>42290562</t>
  </si>
  <si>
    <t>RIVA ARBURUA NELSON</t>
  </si>
  <si>
    <t>ANALISTA DE ADMINISTRACIÓN DE REDES DE DATOS Y COMUNICACIONES</t>
  </si>
  <si>
    <t>42337731</t>
  </si>
  <si>
    <t>MITMA SIVIRUERO RAUL OSCAR</t>
  </si>
  <si>
    <t>42371550</t>
  </si>
  <si>
    <t>MELLADO ALANIA JACKELIN DEL PILAR</t>
  </si>
  <si>
    <t>CIENCIAS DE LA COMUNICACIÓN</t>
  </si>
  <si>
    <t>LICENCIADA EN COMUNICACIÓN SOCIAL</t>
  </si>
  <si>
    <t>COORDINADORA DEL CENTRO DE MEJOR ATENCION AL CIUDADANO (MAC)</t>
  </si>
  <si>
    <t>42413001</t>
  </si>
  <si>
    <t>CAYO BOLARTE ADY BETTY</t>
  </si>
  <si>
    <t>ANALISTA DE LINEAMIENTOS DIGITALES</t>
  </si>
  <si>
    <t>42413946</t>
  </si>
  <si>
    <t>LUZA AVALOS SILVIA</t>
  </si>
  <si>
    <t>42428662</t>
  </si>
  <si>
    <t>CHAVEZ RAMOS RAQUEL DEL CARMEN</t>
  </si>
  <si>
    <t>ASISTENTE AUDIOVISUAL</t>
  </si>
  <si>
    <t>42452832</t>
  </si>
  <si>
    <t>MANRIQUE ARREDONDO JUNIOR</t>
  </si>
  <si>
    <t xml:space="preserve">BACHILLER EN CIENCIAS DE LA COMUNICACION </t>
  </si>
  <si>
    <t>COORDINADOR DESCENTRALIZADO CENTRO - SEDE HUANCAYO Y VALLE DEL MANTARO (JUNÍN)</t>
  </si>
  <si>
    <t>42529909</t>
  </si>
  <si>
    <t>RIVADENEYRA ORIHUELA JOSE CARLOS</t>
  </si>
  <si>
    <t>LICENCIADO EN CIENCIAS DE LA COMUNICACIÓN</t>
  </si>
  <si>
    <t>42595419</t>
  </si>
  <si>
    <t>HERRERA BUITRON LUIS ALBERTO</t>
  </si>
  <si>
    <t>ANALISTA DE CALIDAD</t>
  </si>
  <si>
    <t>42718880</t>
  </si>
  <si>
    <t>HUAYCHA CONDE EDWIN CIPRIANO</t>
  </si>
  <si>
    <t>OPERADOR DE ALMACEN</t>
  </si>
  <si>
    <t>42749636</t>
  </si>
  <si>
    <t>MIRANDA ZEÑA WILLIAM MARTIN</t>
  </si>
  <si>
    <t>ASESORA EN SIMPLIFICACION ADMINISTRATIVA</t>
  </si>
  <si>
    <t>42802007</t>
  </si>
  <si>
    <t>VITON ZORRILLA ELIZABETH ROSARIO</t>
  </si>
  <si>
    <t>BACHILLER EN DERECHO</t>
  </si>
  <si>
    <t>ANALISTA DE SISTEMAS DE INFORMACION DE DATOS ESPACIALES - IDEP</t>
  </si>
  <si>
    <t>42840345</t>
  </si>
  <si>
    <t>TURIN ESPINOZA ELTON DAVIS</t>
  </si>
  <si>
    <t>INGENIERO EN SISTEMAS</t>
  </si>
  <si>
    <t>ESPECIALISTA EN POLITICAS DE DESARROLLO</t>
  </si>
  <si>
    <t>42865776</t>
  </si>
  <si>
    <t>TAVARA ARANIBAR ALEX</t>
  </si>
  <si>
    <t>CIENCIAS POLITICAS</t>
  </si>
  <si>
    <t>LICENCIADO EN CIENCIA POLITICA</t>
  </si>
  <si>
    <t>42868394</t>
  </si>
  <si>
    <t>PIZARRO VALLE JORGE ANTONIO</t>
  </si>
  <si>
    <t>ESPECIALISTA EN FORMULACION Y EJECUCION</t>
  </si>
  <si>
    <t>42931574</t>
  </si>
  <si>
    <t>CARRASCO MENDOZA JOHANNA DE LOS ANGELES</t>
  </si>
  <si>
    <t>ARQUITECTURA</t>
  </si>
  <si>
    <t>ARQUITECTA</t>
  </si>
  <si>
    <t>42962274</t>
  </si>
  <si>
    <t>ACHATA CHAMBI JUDITH</t>
  </si>
  <si>
    <t>RELACIONES PUBLICAS</t>
  </si>
  <si>
    <t>LICENCIADA EN CIENCIAS DE LA COMUNICACION, ESPECIALIDAD RELACIONES PUBLICAS</t>
  </si>
  <si>
    <t>COORDINADORA DE MODERNIZACION INSTITUCIONAL, DESARROLLO INSTITUCIONAL Y RACIONALIZACION</t>
  </si>
  <si>
    <t>42985310</t>
  </si>
  <si>
    <t>YACSAHUACHE GOICOCHEA CARMEN</t>
  </si>
  <si>
    <t>ANALISTA DE MESA DE AYUDA</t>
  </si>
  <si>
    <t>43061551</t>
  </si>
  <si>
    <t>ROMERO FLORES PAULO CESAR</t>
  </si>
  <si>
    <t>43105169</t>
  </si>
  <si>
    <t>PORRAS FLORES EDWIN HILDEBRANDO</t>
  </si>
  <si>
    <t xml:space="preserve">BACHILLER EN ADMINISTRACION </t>
  </si>
  <si>
    <t>43167533</t>
  </si>
  <si>
    <t>MELLO GONZALEZ JAVIER AUGUSTO</t>
  </si>
  <si>
    <t>ANALISTA EN SISTEMAS DE INFORMACION GEOGRAFICA PARA EL ORDENAMIENTO TERRITORIAL</t>
  </si>
  <si>
    <t>43199085</t>
  </si>
  <si>
    <t>BORZEE DEL SOLAR JEAN LOUP</t>
  </si>
  <si>
    <t>RESPONSABLE DE SEGURIDAD</t>
  </si>
  <si>
    <t>43299936</t>
  </si>
  <si>
    <t>CASTRO MIRANDA MARIO ROLANDO</t>
  </si>
  <si>
    <t>ADMINISTRACION Y CIENCIAS POLICIALES</t>
  </si>
  <si>
    <t>BACHILLER EN ADMINISTRACION Y CIENCIAS POLICIALES</t>
  </si>
  <si>
    <t>DIRECTOR DE LA OFICINA GENERAL DE PLANEAMIENTO ESTRATÉGICO SECTORIAL</t>
  </si>
  <si>
    <t>43315344</t>
  </si>
  <si>
    <t>CABRERA DELGADO OSWALDO</t>
  </si>
  <si>
    <t>INGENIERIA MILITAR</t>
  </si>
  <si>
    <t>MAGISTER</t>
  </si>
  <si>
    <t>LICENCIADO EN CIENCIAS MILITARES</t>
  </si>
  <si>
    <t>43436137</t>
  </si>
  <si>
    <t>MATOS SOLORZANO ROCIO DEL PILAR</t>
  </si>
  <si>
    <t>CIENCIAS POLITICAS Y GOBIERNO</t>
  </si>
  <si>
    <t>BACHILLER EN CIENCIAS SOCIALES, ESPECIALIDAD: CON MENCION EN CIENCIA POLITICA Y GOBIERNO</t>
  </si>
  <si>
    <t>ANALISTA EN GESTION</t>
  </si>
  <si>
    <t>43459821</t>
  </si>
  <si>
    <t>BOADA VICUÑA SERGIO</t>
  </si>
  <si>
    <t>43465566</t>
  </si>
  <si>
    <t>MARTINEZ VALENCIA CRISTIAN PEDRO</t>
  </si>
  <si>
    <t>ANALISTA DE PROYECTOS</t>
  </si>
  <si>
    <t>43465568</t>
  </si>
  <si>
    <t>DONAYRE MENDEZ MELISSA ANTONIETA</t>
  </si>
  <si>
    <t>43543723</t>
  </si>
  <si>
    <t>MAURICIO LEGUA KARINA ROXANA</t>
  </si>
  <si>
    <t>43566084</t>
  </si>
  <si>
    <t>ATO IBARRA LUIS MIGUEL</t>
  </si>
  <si>
    <t>ANALISTA DE SISTEMAS</t>
  </si>
  <si>
    <t>43568288</t>
  </si>
  <si>
    <t>ALDORADIN CARBAJAL YURI</t>
  </si>
  <si>
    <t>BACHILLER EN INGENIERIA DE SISTEMAS</t>
  </si>
  <si>
    <t>GESTOR TERRITORIAL - SEDE LAMBAYEQUE</t>
  </si>
  <si>
    <t>43632636</t>
  </si>
  <si>
    <t>SALDAÑA REBAZA JUAN EDILBERTO</t>
  </si>
  <si>
    <t>ANTROPOLOGIA SOCIAL</t>
  </si>
  <si>
    <t>LICENCIADO EN ANTROPOLOGIA SOCIAL</t>
  </si>
  <si>
    <t>TECNICO EN SOPORTE DE TELEFONIA</t>
  </si>
  <si>
    <t>43729470</t>
  </si>
  <si>
    <t>QUIÑONEZ SANABRIA JEAN HENRY</t>
  </si>
  <si>
    <t>43732892</t>
  </si>
  <si>
    <t>SOSA VILLALTA ROSARIO DEL PILAR</t>
  </si>
  <si>
    <t>HISTORIA</t>
  </si>
  <si>
    <t>BACHILLER EN HISTORIA</t>
  </si>
  <si>
    <t>43753027</t>
  </si>
  <si>
    <t>DE LA CRUZ SANCHEZ MARIA ALEJANDRA</t>
  </si>
  <si>
    <t xml:space="preserve">GESTION </t>
  </si>
  <si>
    <t>LICENCIADA EN GESTION CON MENCION EN ADMINISTRACION</t>
  </si>
  <si>
    <t>ESPECIALISTA EN COMUNICACIÓN DIGITAL</t>
  </si>
  <si>
    <t>43781154</t>
  </si>
  <si>
    <t>GARCIA GUTIERRES KARLA ARACELLI</t>
  </si>
  <si>
    <t>LICENCIADA EN PERIODISMO</t>
  </si>
  <si>
    <t>ESPECIALISTA DE GESTION Y ARTICULACION PARA EL CUMPLIMIENTO DE GOBIERNO EN MATERIA DE INFRAESTRUCTURA</t>
  </si>
  <si>
    <t>43810078</t>
  </si>
  <si>
    <t>COLINA CALVO ISRAEL JESUS</t>
  </si>
  <si>
    <t>COORDINADORA DEL CENTRO MAC AREQUIPA</t>
  </si>
  <si>
    <t>43826870</t>
  </si>
  <si>
    <t>CHIRINOS ZEGARRA YBETH YESSELEN</t>
  </si>
  <si>
    <t>43881373</t>
  </si>
  <si>
    <t>BRACHE MENDOZA JOHNNY JEANCARLO</t>
  </si>
  <si>
    <t>43971911</t>
  </si>
  <si>
    <t>BLANCO HENCKELL MARIA DEL CARMEN</t>
  </si>
  <si>
    <t>ASISTENTE TECNICO EN GESTION ADMINISTRATIVA</t>
  </si>
  <si>
    <t>43974895</t>
  </si>
  <si>
    <t>MOYA PALOMINO RENATO</t>
  </si>
  <si>
    <t>43986318</t>
  </si>
  <si>
    <t>HERNANDEZ ZAPATA CHARLES HENRY</t>
  </si>
  <si>
    <t>44046091</t>
  </si>
  <si>
    <t>TORO VASQUEZ DAVID</t>
  </si>
  <si>
    <t>ESPECIALISTA ADMINISTRATIVO</t>
  </si>
  <si>
    <t>44134872</t>
  </si>
  <si>
    <t>FLORES NAVAS FERNANDO</t>
  </si>
  <si>
    <t>BACHILLER EN CIENCIAS ECONOMICAS</t>
  </si>
  <si>
    <t>44215605</t>
  </si>
  <si>
    <t>MORALES BARRIENTOS STEPHANY MARLENE</t>
  </si>
  <si>
    <t>44242528</t>
  </si>
  <si>
    <t>ADRIAN SANCHEZ PAOLA DAYSI</t>
  </si>
  <si>
    <t>SUPERVISORA DE ARCHIVO</t>
  </si>
  <si>
    <t>44373238</t>
  </si>
  <si>
    <t>GONZALES VALVERDE LIZBETH</t>
  </si>
  <si>
    <t>ARCHIVISTICA</t>
  </si>
  <si>
    <t>PROFESIONAL EN ARCHIVO</t>
  </si>
  <si>
    <t>44436595</t>
  </si>
  <si>
    <t>MUNIVE PARIONA ELOY ALBERTO</t>
  </si>
  <si>
    <t>44457863</t>
  </si>
  <si>
    <t>WONG PALACIOS CLAUDIA GISELLA</t>
  </si>
  <si>
    <t>ESPECIALISTA EN GESTION DE CONTENIDO</t>
  </si>
  <si>
    <t>44529002</t>
  </si>
  <si>
    <t>VIDAL VENTURO SILVANA LORENA</t>
  </si>
  <si>
    <t xml:space="preserve">LICENCIADA EN CIENCIAS DE LA COMUNICACION </t>
  </si>
  <si>
    <t>44546017</t>
  </si>
  <si>
    <t>AVILA CHUMPISUCA LAURA IRENE</t>
  </si>
  <si>
    <t>44585215</t>
  </si>
  <si>
    <t>QUISPE QUISPE BRAULIO</t>
  </si>
  <si>
    <t>LICENCIADO EN MATEMATICA ESPECIALIDAD: MENCION ESTADISTICA</t>
  </si>
  <si>
    <t>ESPECIALISTA LEGAL EN PROCEDIMIENTOS ADMINISTRATIVOS DISCIPLINARIOS</t>
  </si>
  <si>
    <t>44661301</t>
  </si>
  <si>
    <t>GALVEZ SIME MIGUEL EDGAR</t>
  </si>
  <si>
    <t>ANALISTA DE GESTION</t>
  </si>
  <si>
    <t>44709663</t>
  </si>
  <si>
    <t>AZNARAN ISLA JESSICA DEL PILAR</t>
  </si>
  <si>
    <t>44727340</t>
  </si>
  <si>
    <t>HOYOS YAILE JUAN CARLOS</t>
  </si>
  <si>
    <t>ARQUITECTO</t>
  </si>
  <si>
    <t>44808412</t>
  </si>
  <si>
    <t>ALVAREZ VERASTEGUI YURI MAX</t>
  </si>
  <si>
    <t>BACHILLER EN INGENIERÍA INDUSTRIAL</t>
  </si>
  <si>
    <t>ESPECIALISTA EN PLANEAMIENTO</t>
  </si>
  <si>
    <t>44897264</t>
  </si>
  <si>
    <t>CALDERON HUARI JEANINE PATRICIA</t>
  </si>
  <si>
    <t>EXPERTO EN MECANISMOS FINANCIEROS</t>
  </si>
  <si>
    <t>44949367</t>
  </si>
  <si>
    <t>FIGUEROA ARAMBULO MIGUEL ANGEL</t>
  </si>
  <si>
    <t>44982376</t>
  </si>
  <si>
    <t>SANCHEZ SAENZ YAHAIRA ALEXANDRA LEONOR</t>
  </si>
  <si>
    <t>44990685</t>
  </si>
  <si>
    <t>CABRERA VARGAS MARIA GRACIA</t>
  </si>
  <si>
    <t>45034065</t>
  </si>
  <si>
    <t>CARMONA TERREROS JOAO GUILLERMO</t>
  </si>
  <si>
    <t>ASISTENTE DE SOPORTE TECNICO</t>
  </si>
  <si>
    <t>45059117</t>
  </si>
  <si>
    <t>LUNA RIVERA GREGORIO OMAR</t>
  </si>
  <si>
    <t>45096962</t>
  </si>
  <si>
    <t>BAUTISTA QUISPE ROGELIO YONATAN</t>
  </si>
  <si>
    <t>BACHILLER EN INGENIERIA INDUSTRIAL</t>
  </si>
  <si>
    <t>ASISTENTE DE CONTROL DE ASISTENCIA</t>
  </si>
  <si>
    <t>45103668</t>
  </si>
  <si>
    <t>ARGANDOÑA ANDRADE BLANCA CRISTINA</t>
  </si>
  <si>
    <t>ANALISTA DE CAPACITACION</t>
  </si>
  <si>
    <t>45224623</t>
  </si>
  <si>
    <t>HONORES ACOSTA DENISSE LILIBETH</t>
  </si>
  <si>
    <t>ESPECIALISTA EN GESTION Y ARTICULACION PARA EL CUMPLIMIENTO DE GOBIERNO</t>
  </si>
  <si>
    <t>45224974</t>
  </si>
  <si>
    <t>PEREYRA ZAPLANA ROCIO DEL CARMEN</t>
  </si>
  <si>
    <t xml:space="preserve">CIENCIAS SOCIALES   </t>
  </si>
  <si>
    <t>COORDINADOR LEGAL DE RECURSOS HUMANOS</t>
  </si>
  <si>
    <t>45244252</t>
  </si>
  <si>
    <t>SOLORZANO YABAR LUIS ALVARO</t>
  </si>
  <si>
    <t>ANALISTA DE GESTION DE INDICADORES TERRITORIALES</t>
  </si>
  <si>
    <t>45302895</t>
  </si>
  <si>
    <t>VERASTEGUI TENORIO KATTYA MELINA</t>
  </si>
  <si>
    <t>BACHILLER EN ESTADISTICA</t>
  </si>
  <si>
    <t>ANALISTA EN INVESTIGACION EN NECESIDADES CIUDADANAS</t>
  </si>
  <si>
    <t>45309046</t>
  </si>
  <si>
    <t>RAMIREZ FRANCHINI ADRIANA LUCIA</t>
  </si>
  <si>
    <t xml:space="preserve">BACHILLER EN COMUNICACION </t>
  </si>
  <si>
    <t>45422032</t>
  </si>
  <si>
    <t>PEREZ ORTIZ STEPHANIE MILAGROS</t>
  </si>
  <si>
    <t>TECNICO EN ADMINISTRACION</t>
  </si>
  <si>
    <t>45423007</t>
  </si>
  <si>
    <t>KANCHA ATAULLUCO NAYRUT</t>
  </si>
  <si>
    <t>BACHILLER EN CIENCIAS DE LA COMUNICACION</t>
  </si>
  <si>
    <t>ESPECIALISTA DE TECNOLOGIAS DE LA INFORMACION Y COMUNICACION II DEL CENTRO MAC AREQUIPA</t>
  </si>
  <si>
    <t>45504419</t>
  </si>
  <si>
    <t>HUAMANI GONZALES CARLOS ALBERTO</t>
  </si>
  <si>
    <t>45545176</t>
  </si>
  <si>
    <t>PIZARRO CORDOVA ROGER</t>
  </si>
  <si>
    <t>ESPECIALISTA DE GESTION DE RIESGOS</t>
  </si>
  <si>
    <t>45575922</t>
  </si>
  <si>
    <t>MEJIA ZEVALLOS LIZ FIORELLA</t>
  </si>
  <si>
    <t>ANALISTA EN GESTIÓN DE CONFLICTOS MOQUEGUA</t>
  </si>
  <si>
    <t>45596257</t>
  </si>
  <si>
    <t>ZEVALLOS PAREDES ANTHONY HENRY</t>
  </si>
  <si>
    <t>ANALISTA EN COMUNICACIONES</t>
  </si>
  <si>
    <t>45604426</t>
  </si>
  <si>
    <t>BUITRON LAU MANUEL EDUARDO</t>
  </si>
  <si>
    <t xml:space="preserve">COMUNICACION </t>
  </si>
  <si>
    <t>45610853</t>
  </si>
  <si>
    <t>NUÑEZ CHAUPIS FREDY EUSEBIO</t>
  </si>
  <si>
    <t>TURISMO Y HOTELERIA</t>
  </si>
  <si>
    <t>BACHILLER EN TURISMO Y HOTELERIA</t>
  </si>
  <si>
    <t>45639555</t>
  </si>
  <si>
    <t>RAMOS PARI JOEL FERNANDO</t>
  </si>
  <si>
    <t>SUPERVISOR PARA EL CENTRO DE MEJOR ATENCION AL CIUDADANO</t>
  </si>
  <si>
    <t>45646120</t>
  </si>
  <si>
    <t>MANRIQUE VERA ALDO GUSTAVO</t>
  </si>
  <si>
    <t>LICENCIADO EN ADMINISTRACION, ESPECIALIDAD: CON MENCION EN ADMINISTRACION PUBLICA</t>
  </si>
  <si>
    <t>45676521</t>
  </si>
  <si>
    <t>ROJAS TICA MICHAEL DENNIS</t>
  </si>
  <si>
    <t>DISEÑO DIGITAL</t>
  </si>
  <si>
    <t>TECNICO EN DISEÑO DIGITAL</t>
  </si>
  <si>
    <t>45683990</t>
  </si>
  <si>
    <t>HUAMAN VARGAS RAUL ANGEL</t>
  </si>
  <si>
    <t>ANALISTA TÉCNICO</t>
  </si>
  <si>
    <t>45689181</t>
  </si>
  <si>
    <t>ZUSSNER ESPINOZA DAYAN SUSAN</t>
  </si>
  <si>
    <t>ESPECIALISTA DE IMPLEMENTACIÓN DEL SISTEMA DE INTEGRIDAD PÚBLICA</t>
  </si>
  <si>
    <t>45804030</t>
  </si>
  <si>
    <t>PISSANI SEGURA JIM EDUARDO</t>
  </si>
  <si>
    <t>LICENCIADO EN CIENCIA POLÍTICA</t>
  </si>
  <si>
    <t>ANALISTA PROGRAMADOR</t>
  </si>
  <si>
    <t>45818352</t>
  </si>
  <si>
    <t>CASTAGNOLA PERALDO JOSE GIANCARLO</t>
  </si>
  <si>
    <t>ASISTENTE DE ESTUDIOS DE ZONIFICACION TERRITORIAL</t>
  </si>
  <si>
    <t>45873555</t>
  </si>
  <si>
    <t>FLORES MERINO RONY ISRAEL</t>
  </si>
  <si>
    <t>BACHILLER EN GEOGRAFIA</t>
  </si>
  <si>
    <t>ESPECIALISTA EN INVERSIONES A GOBIERNOS REGIONALES Y GOBIERNOS LOCALES</t>
  </si>
  <si>
    <t>45943353</t>
  </si>
  <si>
    <t>YABAR ABRILL GISELA NILDRET</t>
  </si>
  <si>
    <t>45953393</t>
  </si>
  <si>
    <t>AGUIRRE CHAUPIN YURIKO MARIBEL</t>
  </si>
  <si>
    <t>45995227</t>
  </si>
  <si>
    <t>CHAMORRO CORILLA FRECIA KATERIN</t>
  </si>
  <si>
    <t>ADMINMITRACION</t>
  </si>
  <si>
    <t>EGRESADA</t>
  </si>
  <si>
    <t>EGRESADA EN ADMINISTRACIÓN DE NEGOCIOS INTERNACIONALES</t>
  </si>
  <si>
    <t>46098823</t>
  </si>
  <si>
    <t>CASQUERO JARA CARLOS ALFREDO</t>
  </si>
  <si>
    <t>46103218</t>
  </si>
  <si>
    <t>SANCHEZ GUTIERREZ ALEJANDRO</t>
  </si>
  <si>
    <t>46163696</t>
  </si>
  <si>
    <t>MORI RUBIO ENZO CESAR ANTONIO</t>
  </si>
  <si>
    <t>46166382</t>
  </si>
  <si>
    <t>RAYO VELA KAREN CRISTINA</t>
  </si>
  <si>
    <t>BACHILLER EN HUMANIDADES CON MENCION EN GEOGRAFIA</t>
  </si>
  <si>
    <t>46172035</t>
  </si>
  <si>
    <t>ZEGARRA VILLANUEVA ALICIA ADRIANA</t>
  </si>
  <si>
    <t>ADMINISTRACION Y MARKETING</t>
  </si>
  <si>
    <t>BACHILLER EN ADMINISTRACION Y MARKETING</t>
  </si>
  <si>
    <t>ANALISTA DE GESTIÓN PÚBLICA</t>
  </si>
  <si>
    <t>46210351</t>
  </si>
  <si>
    <t>RIVERA CHENG LUIS SEBASTIAN</t>
  </si>
  <si>
    <t>GESTION PUBLICA</t>
  </si>
  <si>
    <t>LICENCIADO EN CIENCIA POLÍTICA Y GOBIERNO</t>
  </si>
  <si>
    <t>ESPECIALISTA I EN GESTION PUBLICA</t>
  </si>
  <si>
    <t>46279809</t>
  </si>
  <si>
    <t>ZAMORA ALAYO VICTORIA XIMENA</t>
  </si>
  <si>
    <t>BACHILLER EN CIENCIAS SOCIALES CON MENCION EN CIENCIA POLITICA Y GOBIERNO</t>
  </si>
  <si>
    <t>ANALISTA EN MODERNIZACION DE LA GESTION PUBLICA</t>
  </si>
  <si>
    <t>46394253</t>
  </si>
  <si>
    <t>BAÑOS LEITE ANA SOFIA</t>
  </si>
  <si>
    <t>LICENCIADA EN CIENCIA POLITICA Y GOBIERNO</t>
  </si>
  <si>
    <t xml:space="preserve">ORIENTADORA DEL CENTRO MAC </t>
  </si>
  <si>
    <t>46438294</t>
  </si>
  <si>
    <t>GRANADOS MARCELO KAREN VANESSA</t>
  </si>
  <si>
    <t>TECNICA EN ADMINISTRACION</t>
  </si>
  <si>
    <t>46560285</t>
  </si>
  <si>
    <t>CRUZ ROJAS ALEXANDER</t>
  </si>
  <si>
    <t>LICENCIADO EN CIENCIAS POLITICAS Y GOBIERNO</t>
  </si>
  <si>
    <t>ANALISTA LEGAL I</t>
  </si>
  <si>
    <t>46568819</t>
  </si>
  <si>
    <t>LARA ROMERO JUAN MANUEL</t>
  </si>
  <si>
    <t>ESPECIALISTA DE MODERNIZACIÓN Y REFORMA</t>
  </si>
  <si>
    <t>46571420</t>
  </si>
  <si>
    <t>REYES VILLON MILLY ALEXANDRA</t>
  </si>
  <si>
    <t>46594062</t>
  </si>
  <si>
    <t>ALMEYDA MORENO JOSE MARTIN</t>
  </si>
  <si>
    <t>ADMINISTRACION DE NEGOCIOS</t>
  </si>
  <si>
    <t>LICENCIADO EN ADMINISTRACION DE NEGOCIOS</t>
  </si>
  <si>
    <t>ESPECIALISTA EN ANALISIS DE INFORMACION</t>
  </si>
  <si>
    <t>46658652</t>
  </si>
  <si>
    <t>RUEDA HUATANGARE RONALD STALIN</t>
  </si>
  <si>
    <t>BACHILLER EN ECONOMIA</t>
  </si>
  <si>
    <t>ESPECIALISTA JUNIOR EN DESARROLLO TERRITORIAL Y DESCENTRALIZACION</t>
  </si>
  <si>
    <t>46690931</t>
  </si>
  <si>
    <t>ESPINOZA PEREDA MORAIMA VANESSA</t>
  </si>
  <si>
    <t>46692789</t>
  </si>
  <si>
    <t>RODRIGUEZ NEYRA MARYORY</t>
  </si>
  <si>
    <t>ANALISTA DE SISTEMA</t>
  </si>
  <si>
    <t>46699770</t>
  </si>
  <si>
    <t>CASTRO MANRIQUE SERGIO JUAN</t>
  </si>
  <si>
    <t>INGENIERO DE SISTEMAS E INFORMATICA</t>
  </si>
  <si>
    <t>46800705</t>
  </si>
  <si>
    <t>HOCES ORENDO BRYAN</t>
  </si>
  <si>
    <t>ASISTENTE EN RELACIONES HUMANAS Y SOCIALES</t>
  </si>
  <si>
    <t>46876706</t>
  </si>
  <si>
    <t>HUAMAN ESPINOZA SISSILIANA</t>
  </si>
  <si>
    <t>47071108</t>
  </si>
  <si>
    <t>VILLAFUERTE PALACIOS IVONNY ENMA</t>
  </si>
  <si>
    <t>LICENCIADA EN ADMINISTRACIÓN DE TURISMO</t>
  </si>
  <si>
    <t>47108534</t>
  </si>
  <si>
    <t>PACHECO PONCE DIEGO ARMANDO</t>
  </si>
  <si>
    <t>ESPECIALISTA EN PRESUPUESTO</t>
  </si>
  <si>
    <t>47112811</t>
  </si>
  <si>
    <t>CHILQUE LIÑAN STEFANY ALEJANDRA</t>
  </si>
  <si>
    <t>47123160</t>
  </si>
  <si>
    <t>VALDEZ ROMERO LUCY ANABEL</t>
  </si>
  <si>
    <t>EGRESADA DE HISTORIA</t>
  </si>
  <si>
    <t>47138826</t>
  </si>
  <si>
    <t>GUERRA MURILLO KRYSTEL ROSARIO</t>
  </si>
  <si>
    <t xml:space="preserve">LICENCIADA EN TURISMO  Y HOTELERIA </t>
  </si>
  <si>
    <t>ESPECIALISTA EN GEOGRAFIA</t>
  </si>
  <si>
    <t>47501611</t>
  </si>
  <si>
    <t>ASMAT LINARES MIGUEL MOISES</t>
  </si>
  <si>
    <t>47970632</t>
  </si>
  <si>
    <t>CASARETTO IBAÑEZ FABIOLA FATIMA</t>
  </si>
  <si>
    <t>BACHILLER EN CIENCIA POLITICA</t>
  </si>
  <si>
    <t>ASESORA EN ORDENAMIENTO TERRITORIAL</t>
  </si>
  <si>
    <t>48974941</t>
  </si>
  <si>
    <t>MARTINEZ MARTINEZ MARIA GUADALUPE</t>
  </si>
  <si>
    <t>GEOGRAFIA E HISTORIA</t>
  </si>
  <si>
    <t>LICENCIADA EN GEOGRAFIA E HISTORIA</t>
  </si>
  <si>
    <t>ANALISTA DE GESTION Y MONITOREO PARA EL CUMPLIMIENTO DE GOBIERNO EN MATERIA DE VIOLENCIA CONTRA LA MUJER</t>
  </si>
  <si>
    <t>70022988</t>
  </si>
  <si>
    <t>PEREZ DIAZ KENNY JORGE</t>
  </si>
  <si>
    <t>ABOGADO/ MASTER EN DERECHOS HUMANOS</t>
  </si>
  <si>
    <t>70122475</t>
  </si>
  <si>
    <t>ORMEA ALCAZAR BRENDA RAQUEL</t>
  </si>
  <si>
    <t>70260523</t>
  </si>
  <si>
    <t>CALAGUA APCHO JEAN FERNANDO</t>
  </si>
  <si>
    <t>INTERNATIONAL BUSINESS</t>
  </si>
  <si>
    <t>BACHILLER EN INTERNATIONAL BUSINESS</t>
  </si>
  <si>
    <t>ANALISTA DE GESTIÓN Y MONITOREO PARA EL CUMPLIMIENTO DE GOBIERNO</t>
  </si>
  <si>
    <t>70285912</t>
  </si>
  <si>
    <t>RODRIGUEZ CORDOVA NURIA YANELLA</t>
  </si>
  <si>
    <t>ANALISTA DE SEGUIMIENTO A REGLAMENTACION DE NORMAS</t>
  </si>
  <si>
    <t>70435955</t>
  </si>
  <si>
    <t>GARCIA SANCHEZ DAVID JONATAN</t>
  </si>
  <si>
    <t>70441196</t>
  </si>
  <si>
    <t>SALVATIERRA SARAVIA CYNTHIA BRUNELLA DE JESUS</t>
  </si>
  <si>
    <t>ANALISTA EN PRESUPUESTO</t>
  </si>
  <si>
    <t>70817858</t>
  </si>
  <si>
    <t>YAYA FRANCIA MARJORIE ALEXANDRA</t>
  </si>
  <si>
    <t>71237705</t>
  </si>
  <si>
    <t>BEDOYA MARTEL DANIELA MELISSA</t>
  </si>
  <si>
    <t>ORIENTADORA</t>
  </si>
  <si>
    <t>71629221</t>
  </si>
  <si>
    <t>SANCHEZ PINTADO GLADYS ASTRID GERALDINE</t>
  </si>
  <si>
    <t>71834748</t>
  </si>
  <si>
    <t>CARLOS LEIVA DIANA KIM</t>
  </si>
  <si>
    <t>ADMINISTRACION DE NEGOCIOS INTERNACIONALES</t>
  </si>
  <si>
    <t>LICENCIADA EN ADMINISTRACION CON MENCION EN NEGOCIOS INTERNACIONALES</t>
  </si>
  <si>
    <t>ESPECIALISTA DE TECNOLOGIAS DE LA INFORMACION Y COMUNICACION DEL CENTRO MAC - LIMA ESTE</t>
  </si>
  <si>
    <t>71838462</t>
  </si>
  <si>
    <t>CORTEZ ZARATE ERIK HERNAN</t>
  </si>
  <si>
    <t>TECNICO PARA OPERAR LA MESA DE AYUDA</t>
  </si>
  <si>
    <t>71850908</t>
  </si>
  <si>
    <t>CHINCHAY ALBURQUEQUE VICTOR FRANCO</t>
  </si>
  <si>
    <t>ANALISTA DE DISEÑO DE METODOLOGIAS PARA EL DESARROLLO TERRITORIAL</t>
  </si>
  <si>
    <t>72191410</t>
  </si>
  <si>
    <t>BALDEON ARRUNATEGUI ALEXANDER ELIAS REYNALDO</t>
  </si>
  <si>
    <t>72262497</t>
  </si>
  <si>
    <t>CESPEDES ALIAGA GRICELDA</t>
  </si>
  <si>
    <t>ADMINISTRACION Y SISTEMAS</t>
  </si>
  <si>
    <t>TECNICO EN ADMINISTRACION Y SISTEMAS</t>
  </si>
  <si>
    <t>ANALISTA DE PRENSA</t>
  </si>
  <si>
    <t>72385992</t>
  </si>
  <si>
    <t>ESPINOZA MIRANDA YUSSELI ISVELIA</t>
  </si>
  <si>
    <t>BACHILLER EN PERIODISMO</t>
  </si>
  <si>
    <t>ASISTENTE DE PROTOCOLO REGIONAL</t>
  </si>
  <si>
    <t>72505857</t>
  </si>
  <si>
    <t>MOYANO ORTIZ CARLO GIACOMO</t>
  </si>
  <si>
    <t>COORDINADORA DEL CENTRO MAC – LIMA NORTE</t>
  </si>
  <si>
    <t>80609175</t>
  </si>
  <si>
    <t>BUSTOS MARTINEZ KATTY VIVIANA</t>
  </si>
  <si>
    <t>ESPECIALISTA EN MONITOREO TECNOLÓGICO PARA LOS MAC EXPRESS</t>
  </si>
  <si>
    <t>00793467</t>
  </si>
  <si>
    <t>CASTILLO TITO ASUNCION ELIAS</t>
  </si>
  <si>
    <t>UNIVERSIDAD NACIONAL JORGE BASADRE GROHMANN</t>
  </si>
  <si>
    <t>ASESOR MAC EXPRESS PARA EL MAC AREQUIPA</t>
  </si>
  <si>
    <t>06797574</t>
  </si>
  <si>
    <t>PINARES CARDENAS RENZO ALONZO</t>
  </si>
  <si>
    <t>UNIVERSIDAD ALAS PERUANAS</t>
  </si>
  <si>
    <t>DIRECTORA DE LA OFICINA GENERAL DE ADMINISTRACIÓN</t>
  </si>
  <si>
    <t>08174409</t>
  </si>
  <si>
    <t>JHONG GUERRERO MARIA ISABEL</t>
  </si>
  <si>
    <t>SUBSECRETARIO DE LA SUBSECRETARÍA DE DIÁLOGO Y SOSTENIBILIDAD DE LA SECRETARÍA DE GESTIÓN SOCIAL Y DIALOGO</t>
  </si>
  <si>
    <t>09147097</t>
  </si>
  <si>
    <t>BEDOYA GARCIA CESAR MARTIN</t>
  </si>
  <si>
    <t>BACHILLER EN CIENCIAS SOCIOLOGIA</t>
  </si>
  <si>
    <t xml:space="preserve">JEFA DE LA OFICINA DE RECURSOS HUMANOS DE LA OFICINA GENERAL DE ADMINISTRACIÓN </t>
  </si>
  <si>
    <t>09536812</t>
  </si>
  <si>
    <t>CHAVEZ ABANTO WENDY KARIM</t>
  </si>
  <si>
    <t>MAESTRIA</t>
  </si>
  <si>
    <t>ASESOR II DEL DESPACHO DE LA PRESIDENCIA DEL CONSEJO DE MINISTROS</t>
  </si>
  <si>
    <t>09641513</t>
  </si>
  <si>
    <t>GONZALEZ ANGULO MAURICIO LUIS</t>
  </si>
  <si>
    <t>SUBSECRETARÍA DE GESTIÓN DE CONFLICTOS DE LA SECRETARÍA DE GESTIÓN SOCIAL Y DIÁLOGO</t>
  </si>
  <si>
    <t>09866996</t>
  </si>
  <si>
    <t>ORE IBARRA LUIS ENRIQUE</t>
  </si>
  <si>
    <t>ESPECIALISTA EN RESOLUCIÓN DE CONFLICTOS</t>
  </si>
  <si>
    <t>09873192</t>
  </si>
  <si>
    <t>TAGLE CASTILLO MARIA DEL CARMEN</t>
  </si>
  <si>
    <t>LICENCIADA EN CIENCIAS DE LA COMUNICACIÓN</t>
  </si>
  <si>
    <t>ASESORA II</t>
  </si>
  <si>
    <t>09999695</t>
  </si>
  <si>
    <t>TOLENTINO GAMARRA NANCY ROSALINA</t>
  </si>
  <si>
    <t>PSICOLOGÍA</t>
  </si>
  <si>
    <t>LICENCIADA EN PSICOLOGÍA</t>
  </si>
  <si>
    <t>ASESORA LEGAL EN DESARROLLO TERRITORIAL</t>
  </si>
  <si>
    <t>10058456</t>
  </si>
  <si>
    <t>PEREZ BRAVO FLOR DE MARIA</t>
  </si>
  <si>
    <t>SUBSECRETARÍA DE PREVENCIÓN Y SEGUIMIENTO DE LA SECRETARÍA DE GESTIÓN SOCIAL Y DIÁLOGO</t>
  </si>
  <si>
    <t>10059208</t>
  </si>
  <si>
    <t>CARAVEDO CHOCANO JAVIER IGNACIO</t>
  </si>
  <si>
    <t>PROFESIONAL DE LA SALUD PARA EL CENTRO MAC LIMA SUR</t>
  </si>
  <si>
    <t>10099865</t>
  </si>
  <si>
    <t>HUASUPOMA YZAGUIRRE ANA BEATRIZ</t>
  </si>
  <si>
    <t xml:space="preserve"> UNIVERSIDAD PRIVADA NORBERT WIENER S.A.</t>
  </si>
  <si>
    <t>DIRECTORA DE LA OFICINA GENERAL DE PLANIFICACIÓN Y PRESUPUESTO</t>
  </si>
  <si>
    <t>10267152</t>
  </si>
  <si>
    <t>RUIZ ATAU JESSICA MELINA</t>
  </si>
  <si>
    <t>ASESORA II DEL DESPACHO DE LA PRESIDENCIA DEL CONSEJO DE MINISTROS</t>
  </si>
  <si>
    <t>10301262</t>
  </si>
  <si>
    <t>MARTINEZ BELTRAN KARLA YALILE</t>
  </si>
  <si>
    <t xml:space="preserve">TITULADA </t>
  </si>
  <si>
    <t xml:space="preserve">ABOGADA </t>
  </si>
  <si>
    <t>ASESOR MAC EXPRESS PARA EL MAC LIMA SUR</t>
  </si>
  <si>
    <t>10645608</t>
  </si>
  <si>
    <t>RUIZ RICAPA RENZO ALBERTO</t>
  </si>
  <si>
    <t>UNIVERSIDAD DE SAN MARTÍN DE PORRES</t>
  </si>
  <si>
    <t>ASESOR EN GOBERNANZA TERRITORIAL</t>
  </si>
  <si>
    <t>20072813</t>
  </si>
  <si>
    <t>CCARI GALINDO ANGEL GILMER</t>
  </si>
  <si>
    <t>LICENCIADO EN ANTROPOLOGIA</t>
  </si>
  <si>
    <t>ASESORA LEGAL II</t>
  </si>
  <si>
    <t>40038838</t>
  </si>
  <si>
    <t>MENESES CASTAÑEDA KARLA MAGALY</t>
  </si>
  <si>
    <t>SECRETARIO DE LA SECRETARÍA DE COMUNICACIÓN SOCIAL</t>
  </si>
  <si>
    <t>40808464</t>
  </si>
  <si>
    <t>TAUPIER CHAVEZ OMAR ALONSO</t>
  </si>
  <si>
    <t>BACHILLER EN CIENCIAS Y ARTES DE LA COMUNICACION, ESPECIALIDAD: CON MENCION EN COMUNICACION PARA EL DESARROLLO</t>
  </si>
  <si>
    <t>JEFA DE LA OFICINA DE ASUNTOS ADMINISTRATIVOS</t>
  </si>
  <si>
    <t>41214261</t>
  </si>
  <si>
    <t>IZAGUIRRE CENTENO LUCERO</t>
  </si>
  <si>
    <t>LICENCIADA EN EDUCACION ESPECIALIDAD : MATEMATICA/ CONTADORA PUBLICA</t>
  </si>
  <si>
    <t>JEFA DE PRENSA E IMAGEN INSTITUCIONAL</t>
  </si>
  <si>
    <t>41331735</t>
  </si>
  <si>
    <t>BOLAÑOS MATELLINI SILVANA SANDRA</t>
  </si>
  <si>
    <t xml:space="preserve">LICENCIADA EN CIENCIAS DE LA COMUNICACIÓN </t>
  </si>
  <si>
    <t>ESPECIALISTA EN GESTIÓN DE CONFLICTOS - HUANCAVELICA</t>
  </si>
  <si>
    <t>41597766</t>
  </si>
  <si>
    <t>COMUN SALAS GERVER</t>
  </si>
  <si>
    <t>MÉDICO OCUPACIONAL</t>
  </si>
  <si>
    <t>41601303</t>
  </si>
  <si>
    <t>ELIZALDE ZAQUEL ANGIE STEFFANY</t>
  </si>
  <si>
    <t>PROFESIONAL DE LA SALUD PARA EL CENTRO MAC LIMA NORTE</t>
  </si>
  <si>
    <t>42237573</t>
  </si>
  <si>
    <t>SULCA LOAYZA ANALI MIRIAM</t>
  </si>
  <si>
    <t>ESPECIALISTA EN ORDENAMIENTO TERRITORIAL</t>
  </si>
  <si>
    <t>42595525</t>
  </si>
  <si>
    <t>ORTIZ JARAMILLO DAVID WILDER</t>
  </si>
  <si>
    <t>LICENCIADO GEOGRAFO</t>
  </si>
  <si>
    <t>MÉDICO ASISTENCIAL</t>
  </si>
  <si>
    <t>43089287</t>
  </si>
  <si>
    <t>ESCALANTE GUEVARA GIAN CARLO</t>
  </si>
  <si>
    <t>UNIVERSIDAD PRIVADA ANTENOR ORREGO</t>
  </si>
  <si>
    <t>43614180</t>
  </si>
  <si>
    <t>MONTAÑEZ ROJAS MIGUEL ANGEL</t>
  </si>
  <si>
    <t>BACHILLER EN ECONOMÍA</t>
  </si>
  <si>
    <t>SECRETARIA DE ALTA DIRECCIÓN DE LA PRESIDENCIA DEL CONSEJO DE MINISTROS</t>
  </si>
  <si>
    <t>43703191</t>
  </si>
  <si>
    <t>GAMARRA FERNANDEZ MELINA ROMELIA</t>
  </si>
  <si>
    <t>TÉCNICO</t>
  </si>
  <si>
    <t>SECRETARIADO EJECUTIVO COMPUTARIZADO</t>
  </si>
  <si>
    <t>ANALISTA DE SEGUIMIENTO A
REGLAMENTACIÓN DE NORMAS PARA LA SECRETARÍA DE COORDINACIÓN</t>
  </si>
  <si>
    <t>43770252</t>
  </si>
  <si>
    <t>TOVAR JESUS ASHLEY CLAUDIA JOANNA</t>
  </si>
  <si>
    <t xml:space="preserve">ASISTENTE FINANCIERO </t>
  </si>
  <si>
    <t>43834986</t>
  </si>
  <si>
    <t>CORDOVA OCHANTE DOMITILA</t>
  </si>
  <si>
    <t>CONTABILIDAD Y FINANZAS</t>
  </si>
  <si>
    <t>JEFE DE LA OFICINA DE ASUNTOS ADMINISTRATIVOS</t>
  </si>
  <si>
    <t>44078290</t>
  </si>
  <si>
    <t>FLORES MAGINO CHRISTIAN ANTONIO</t>
  </si>
  <si>
    <t xml:space="preserve">COORDINADOR DE ORGANIZACIÓN Y GESTIÓN DEL EMPLEO </t>
  </si>
  <si>
    <t>44169185</t>
  </si>
  <si>
    <t>BRENIS LLUEN GIANMARCO GIOVANNY</t>
  </si>
  <si>
    <t>ANALISTA DE IMPLEMENTACIÓN DEL SISTEMA DE INTEGRIDAD PÚBLICA - GOBIERNOS REGIONALES Y LOCALES</t>
  </si>
  <si>
    <t>44575521</t>
  </si>
  <si>
    <t>PEÑA PEÑA JUAN CARLOS ISRAEL</t>
  </si>
  <si>
    <t>ANALISTA EN MONITOREO DE CUMPLIMIENTO EN TRANSFORMACIÓN DIGITAL</t>
  </si>
  <si>
    <t>46096305</t>
  </si>
  <si>
    <t>ALEJO RAMIREZ WILLY ALFONSO</t>
  </si>
  <si>
    <t>PROFESIONAL DE LA SALUD PARA EL CENTRO MAC AREQUIPA</t>
  </si>
  <si>
    <t>46197497</t>
  </si>
  <si>
    <t>ALMONTE BURGOS JOEL</t>
  </si>
  <si>
    <t>UNIVERSIDAD NACIONAL DEL ALTIPLANO</t>
  </si>
  <si>
    <t>46351127</t>
  </si>
  <si>
    <t>ROJAS PAREDES MAYRA IVETTE</t>
  </si>
  <si>
    <t>TÉCNICA EN ENFERMERÍA</t>
  </si>
  <si>
    <t>46427019</t>
  </si>
  <si>
    <t>BOJORQUEZ OREGON SANDRA ROXANA</t>
  </si>
  <si>
    <t>ENFERMERIA</t>
  </si>
  <si>
    <t>TÉCNICA</t>
  </si>
  <si>
    <t>INSTITUTO ASZOBISPO LOAYZA</t>
  </si>
  <si>
    <t>ANALISTA DE ESTUDIOS DE ZONIFICACIÓN TERRITORIAL</t>
  </si>
  <si>
    <t>46531396</t>
  </si>
  <si>
    <t>CHAVARRIA CASTILLO CINDY CECILIA</t>
  </si>
  <si>
    <t>BACHILLER EN GEOGRAFÍA</t>
  </si>
  <si>
    <t>ESPECIALISTA EN INDAGACIÓN DE MERCADO</t>
  </si>
  <si>
    <t>46675752</t>
  </si>
  <si>
    <t>MENDOZA RIVERA ELIANA RUTH</t>
  </si>
  <si>
    <t>47199806</t>
  </si>
  <si>
    <t>RAYMUNDO VARGAS SINDY FABIOLLA</t>
  </si>
  <si>
    <t>ESPECIALISTA DE CALIDAD REGULATORIA</t>
  </si>
  <si>
    <t>47261690</t>
  </si>
  <si>
    <t>AYALA GONZALES LESLY WINDY</t>
  </si>
  <si>
    <t>ASESORA II DEL DESPACHO VICEMINISTERIAL DE GOBERNANZA TERRITORIAL</t>
  </si>
  <si>
    <t>49007779</t>
  </si>
  <si>
    <t>ARGUEDAS GOURZONG CINTHYA GISELLE</t>
  </si>
  <si>
    <t>LICENCIADA EN DERECHO (ABOGADA)</t>
  </si>
  <si>
    <t>ANALISTA EN GESTIÓN DE CONFLICTOS - TACNA</t>
  </si>
  <si>
    <t>70313186</t>
  </si>
  <si>
    <t>ESPICHAN WU JORGE ALBERTO</t>
  </si>
  <si>
    <t>LICENCIADO EN SOCIOLOGÍA</t>
  </si>
  <si>
    <t>ASESORA MAC EXPRESS PARA EL MAC LIMA ESTE</t>
  </si>
  <si>
    <t>70841365</t>
  </si>
  <si>
    <t>HUAMANI MARTINEZ PAOLA ALESSANDRA</t>
  </si>
  <si>
    <t>ANALISTA DE INFORMACIÓN Y COMUNICACIÓN DEMARCATORIA</t>
  </si>
  <si>
    <t>72925134</t>
  </si>
  <si>
    <t>VALENCIA QUIROZ MARIA ALEJANDRA</t>
  </si>
  <si>
    <t>LICENCIADA EN COMUNICACIÓN</t>
  </si>
  <si>
    <t>73992795</t>
  </si>
  <si>
    <t>CALLALLE CUETO CLARA LIZETH</t>
  </si>
  <si>
    <t>LICENCIADA EN GEOGRAFÍA Y MEDIO AMBIENTE</t>
  </si>
  <si>
    <t>ANALISTA EN PLANIFICACIÓN, SEGUIMIENTO Y EVALUACIÓN PARA LA SUBSECRETARÍA DE CALIDAD DE ATENCIÓN AL CIUDADANO</t>
  </si>
  <si>
    <t>46361235</t>
  </si>
  <si>
    <t>RAYGADA MIMBELA ADRIANA CRISTINA</t>
  </si>
  <si>
    <t>ASESORA MAC EXPRESS PARA EL MAC LIMA NORTE</t>
  </si>
  <si>
    <t>76344185</t>
  </si>
  <si>
    <t>DELGADO LOYOLA JULISSA CAROLINA</t>
  </si>
  <si>
    <t>JEFE DE LA OFICINA DE ASUNTOS FINANCIEROS</t>
  </si>
  <si>
    <t>08158752</t>
  </si>
  <si>
    <t>PACHECO NAVARRO JUAN DAGOBERTO</t>
  </si>
  <si>
    <t>PROFESIONAL DE LA SALUD PARA EL CENTRO MAC CAJAMARCA</t>
  </si>
  <si>
    <t>72289418</t>
  </si>
  <si>
    <t>ESCOBAR VEGA KAREN VANESSA</t>
  </si>
  <si>
    <t>OBSTETRICIA</t>
  </si>
  <si>
    <t>TITULO PROFESIONAL DE OBSTETRIZ</t>
  </si>
  <si>
    <t>ORIENTADOR DEL CENTRO MAC LORETO</t>
  </si>
  <si>
    <t>45407508</t>
  </si>
  <si>
    <t>SILVA SINARAHUA HECTOR ALBERTO</t>
  </si>
  <si>
    <t>TITULO PROFESIONAL EN ADMINISTRACION DE NEGOCIOS</t>
  </si>
  <si>
    <t>COORDINADOR DEL CENTRO DE MEJOR ATENCIÓN AL CIUDADANO - MAC CAJAMARCA</t>
  </si>
  <si>
    <t>43332366</t>
  </si>
  <si>
    <t>ESCRIBA NAJARRO GRACIHER LUIS</t>
  </si>
  <si>
    <t>TITULO PROFESIONAL EN ADMINISTRACION</t>
  </si>
  <si>
    <t>ORIENTADORA DEL CENTRO MAC CAJAMARCA</t>
  </si>
  <si>
    <t>46151277</t>
  </si>
  <si>
    <t>VALDERRAMA VIGO MAIRA YESENIA</t>
  </si>
  <si>
    <t>ADMINISTRACION Y NEGOCIOS INTERNACIONALES</t>
  </si>
  <si>
    <t>TITULO PROFESIONAL DE ADMINISTRACION EN NEGOCIOS INTERNACIONALES</t>
  </si>
  <si>
    <t>ORIENTADOR DEL CENTRO MAC CAJAMARCA</t>
  </si>
  <si>
    <t>70021038</t>
  </si>
  <si>
    <t>UGAZ MONTENEGRO JOSE LUIS</t>
  </si>
  <si>
    <t>COORDINADOR DEL CENTRO DE MEJOR ATENCIÓN AL CIUDADANO - MAC LORETO</t>
  </si>
  <si>
    <t>43577325</t>
  </si>
  <si>
    <t>REBAZA MENDOZA ANGEL RUSSEL</t>
  </si>
  <si>
    <t>BACHILLER EN INGENIERIA INFORMATICA Y SISTEMAS</t>
  </si>
  <si>
    <t>ESPECIALISTA DE TECNOLOGÍA DE LA INFORMACIÓN Y COMUNICACIÓN MAC LORETO</t>
  </si>
  <si>
    <t>43899829</t>
  </si>
  <si>
    <t>DIAZ VARGAS MARTIN ISAAC</t>
  </si>
  <si>
    <t>TITULO PROFESIONAL EN INGENIERIA INFORMATICA Y DE SISTEMAS</t>
  </si>
  <si>
    <t>ESPECIALISTA DE TECNOLOGÍA DE LA INFORMACIÓN Y COMUNICACIÓN MAC CAJAMARCA</t>
  </si>
  <si>
    <t>41957704</t>
  </si>
  <si>
    <t>ASTO TERAN WILMER MARTIN</t>
  </si>
  <si>
    <t>TITULO PROFESIONAL EN INGENIERIA DE SISTEMAS</t>
  </si>
  <si>
    <t>ESPECIALISTA DE TECNOLOGÍA DE LA INFORMA </t>
  </si>
  <si>
    <t>47222090</t>
  </si>
  <si>
    <t>PLAZA TORRRES PERCY JOEL</t>
  </si>
  <si>
    <t>TITULO PROFESIONAL EN INGENIERIA DE SISTEMAS E INFORMATICA</t>
  </si>
  <si>
    <t>71216743</t>
  </si>
  <si>
    <t>YEPEZ MENDOZA ANTONIO ALEXANDER</t>
  </si>
  <si>
    <t>SUPERVISORA DEL CENTRO MAC CAJAMARCA</t>
  </si>
  <si>
    <t>41772591</t>
  </si>
  <si>
    <t>DEL AGUILA GOMEZ KELLY YOLANDA</t>
  </si>
  <si>
    <t>GESTION</t>
  </si>
  <si>
    <t>TITULO PROFESIONAL EN GESTION</t>
  </si>
  <si>
    <t>SUPERVISOR DEL CENTRO MAC LORETO</t>
  </si>
  <si>
    <t>44645583</t>
  </si>
  <si>
    <t>SALAS RODRIGUEZ MANUEL ALEJANDRO</t>
  </si>
  <si>
    <t>TITULO PROFESIONAL DE ECONOMISTA</t>
  </si>
  <si>
    <t>SECRETARIO DE LA SECRETARÍA DE DEMARCACIÓN Y ORGANIZACIÓN TERRITORIAL</t>
  </si>
  <si>
    <t>26628349</t>
  </si>
  <si>
    <t>RIMARACHIN CABRERA JORGE ANTONIO</t>
  </si>
  <si>
    <t>ASESOR II</t>
  </si>
  <si>
    <t>15583891</t>
  </si>
  <si>
    <t>LA ROSA CALLE JAVIER ANTONIO</t>
  </si>
  <si>
    <t>TITULO DE ABOGADO</t>
  </si>
  <si>
    <t>06151890</t>
  </si>
  <si>
    <t>RIOS BARRIENTOS MARIO CESAR</t>
  </si>
  <si>
    <t>GERENCIA PUBLICA</t>
  </si>
  <si>
    <t>MAESTRO</t>
  </si>
  <si>
    <t>MAESTRO EN GERENCIA PUBLICA</t>
  </si>
  <si>
    <t>09439873</t>
  </si>
  <si>
    <t>QUISPE ARONES JESUS OSWALDO</t>
  </si>
  <si>
    <t>TITULO PROFESIONAL DE INGENIERO INDUSTRIAL</t>
  </si>
  <si>
    <t>42322016</t>
  </si>
  <si>
    <t>BARRANZUELA BOMBILLA PERCY YHAIR</t>
  </si>
  <si>
    <t>CIENCIA POLITICA Y GOBIERNO</t>
  </si>
  <si>
    <t>SECRETARIA IV</t>
  </si>
  <si>
    <t>48240963</t>
  </si>
  <si>
    <t>VEGA TAFUR NATALY YASMYN</t>
  </si>
  <si>
    <t>SECRETARIO DE  SECRETARIA DE GESTION PÚBLICA</t>
  </si>
  <si>
    <t>27437789</t>
  </si>
  <si>
    <t>CUSMA SALDAÑA HEBER</t>
  </si>
  <si>
    <t>MASTER</t>
  </si>
  <si>
    <t>TITULO DE MASTER EN DERECHO DE LA CONTRATACION PUBLICA</t>
  </si>
  <si>
    <t>09926379</t>
  </si>
  <si>
    <t>FLORES  ALBINO ETHEL MARGARITA</t>
  </si>
  <si>
    <t>TITULO DE LICENCIADO EN CIENCIAS DE LA COMUNICACIÓN</t>
  </si>
  <si>
    <t>SUBSECRETARIO DE LA SUBSECRETARÍA DE GESTIÓN DEL DIÁLOGO</t>
  </si>
  <si>
    <t>80645137</t>
  </si>
  <si>
    <t>QUISPE MONTAÑEZ CRISTIAN</t>
  </si>
  <si>
    <t>40482705</t>
  </si>
  <si>
    <t>RAMIREZ VARELA LILIA MATILDE</t>
  </si>
  <si>
    <t>COORDINADOR</t>
  </si>
  <si>
    <t>07201940</t>
  </si>
  <si>
    <t>RUIDIAS LA MADRID JORGE GUSTAVO</t>
  </si>
  <si>
    <t>TITULO DE ECONOMISTA</t>
  </si>
  <si>
    <t>ASESORA LEGAL I</t>
  </si>
  <si>
    <t>10201477</t>
  </si>
  <si>
    <t>GOMERO BRAVO ROSA ELVIRA</t>
  </si>
  <si>
    <t>SERVICIO SOCIAL</t>
  </si>
  <si>
    <t>10723734</t>
  </si>
  <si>
    <t>CARDENAS OSCATEGUI CAROLINA</t>
  </si>
  <si>
    <t>TITULO PROFESIONAL DE LICENCIADA EN TRABAJO SOCIAL</t>
  </si>
  <si>
    <t>42320527</t>
  </si>
  <si>
    <t>HUASUPOMA VALENZUELA LEANDRA MARCELA</t>
  </si>
  <si>
    <t>43324692</t>
  </si>
  <si>
    <t>PAREDES PECHO SAUL</t>
  </si>
  <si>
    <t>PROFESIONAL TECNICO EN ADMINISTRACION DE EMPRESA</t>
  </si>
  <si>
    <t>MEDICO - SST</t>
  </si>
  <si>
    <t>44758858</t>
  </si>
  <si>
    <t>FARFAN MEZA GAUDY SILVANA</t>
  </si>
  <si>
    <t>TITULO DE MEDICO CIRUJANO</t>
  </si>
  <si>
    <t>PROFESIONAL DE LA SALUD PARA EL CENTRO MAC LIMA ESTE</t>
  </si>
  <si>
    <t>46566760</t>
  </si>
  <si>
    <t>MEZA JAIME LISBET EVELY</t>
  </si>
  <si>
    <t>TITULO PROFESIONAL DE LICENCIADA EN OBSTETRICIA</t>
  </si>
  <si>
    <t>ASESOR MAC EXPRESS MAC MOQUEGUA</t>
  </si>
  <si>
    <t>70194555</t>
  </si>
  <si>
    <t>MAMANI TAPIA CHRISTIAN ALBERTO</t>
  </si>
  <si>
    <t>INGENIERIA COMERCIAL</t>
  </si>
  <si>
    <t>BACHILLER EN INGENIERIA COMERCIAL</t>
  </si>
  <si>
    <t>ESPECIALISTA DE TECNOLOGÍAS DE LA INFORMACIÓN Y COMUNICACIÓN - MAC HUANUCO</t>
  </si>
  <si>
    <t>23275167</t>
  </si>
  <si>
    <t>CASTILLO PEÑARES EDGAR TOMAS</t>
  </si>
  <si>
    <t>INGENIERIA INFORMATICA</t>
  </si>
  <si>
    <t>BACHILLER EN INGENIERIA INFORMATICA</t>
  </si>
  <si>
    <t>ESPECIALISTA DE TECNOLOGÍAS DE LA INFORMACIÓN Y COMUNICACIÓN - MAC LIMA SUR</t>
  </si>
  <si>
    <t>21874047</t>
  </si>
  <si>
    <t>MOLINA PACHAS JUAN CARLOS</t>
  </si>
  <si>
    <t>TITULO PROFESIONAL DE INGENIERO DE SISTEMAS Y COMPUTO</t>
  </si>
  <si>
    <t>SUPERVISORA DEL CENTRO MAC MOQUEGUA</t>
  </si>
  <si>
    <t>71239137</t>
  </si>
  <si>
    <t>ALE ALE STEFANNY GLORIA</t>
  </si>
  <si>
    <t>TITULO PROFESIONAL DE LICENCIADA EN ADMINISTRACION</t>
  </si>
  <si>
    <t>COORDINADOR DEL CENTRO MAC MOQUEGUA</t>
  </si>
  <si>
    <t>04440056</t>
  </si>
  <si>
    <t>AYAMAMANI QUISPE EDGAR AMERICO</t>
  </si>
  <si>
    <t>INGENIERIA DE MINAS</t>
  </si>
  <si>
    <t>TITULO PROFESIONAL DE INGENIERO DE MINAS</t>
  </si>
  <si>
    <t>ORIENTADORA DEL CENTRO MAC LORETO</t>
  </si>
  <si>
    <t>45472837</t>
  </si>
  <si>
    <t>TANANTA HIDALGO FRANCESCA VIVIANA</t>
  </si>
  <si>
    <t>MAESTRA</t>
  </si>
  <si>
    <t>MAESTRA EN GESTION EMPRESARIAL</t>
  </si>
  <si>
    <t>COORDINADOR DEL CENTRO MAC HUANUCO</t>
  </si>
  <si>
    <t>46416147</t>
  </si>
  <si>
    <t>FARFAN JIMENEZ JUNIOR ANDRES</t>
  </si>
  <si>
    <t>MAGISTER EN DIRECCION DE EMPRESAS INDUSTRIALES Y DE SERVICIOS</t>
  </si>
  <si>
    <t>SUPERVISORA DEL CENTRO MAC AREQUIPA</t>
  </si>
  <si>
    <t>45150804</t>
  </si>
  <si>
    <t>ESPEJO VERA MILAGROS ELVIRA</t>
  </si>
  <si>
    <t>31682861</t>
  </si>
  <si>
    <t>OCROSPOMA REYNAGA KELLY YANINA</t>
  </si>
  <si>
    <t>TITULO PROFESIONAL DE CONTADOR PUBLICO</t>
  </si>
  <si>
    <t>COORDINADORA DE PLANIFICACIÓN Y PROCEDIMIENTOS EN RECURSOS HUMANOS</t>
  </si>
  <si>
    <t>45935185</t>
  </si>
  <si>
    <t>DIAZ ROJAS KARLA LIZETH</t>
  </si>
  <si>
    <t>ESPECIALISTA EN DESARROLLO DE SISTEMAS</t>
  </si>
  <si>
    <t>43025310</t>
  </si>
  <si>
    <t>LAZO BARTRA ULISES</t>
  </si>
  <si>
    <t>TITULO PROFESIONAL DE INGENIERO DE SISTEMAS</t>
  </si>
  <si>
    <t>ANALISTA DE CALIDAD DE SISTEMAS</t>
  </si>
  <si>
    <t>47475285</t>
  </si>
  <si>
    <t>CUEVA OCHOA JENNY GIOVANNA</t>
  </si>
  <si>
    <t>TITULO PROFESIONAL DE INGENIERA DE SISTEMAS</t>
  </si>
  <si>
    <t>ANALISTA DE SOPORTE TÉCNICO</t>
  </si>
  <si>
    <t>003612097</t>
  </si>
  <si>
    <t>MIQUILENA  CORONADO LUIS GONZALO</t>
  </si>
  <si>
    <t>INFORMATICA</t>
  </si>
  <si>
    <t>TITULO TECNICO SUPERIOR UNIVERSITARIO EN INFORMATICA</t>
  </si>
  <si>
    <t>ESPECIALISTA EN GESTIÓN ADMINISTRATIVA</t>
  </si>
  <si>
    <t>44363819</t>
  </si>
  <si>
    <t>HERNANDEZ ACOSTA EVELYNE HEYDI</t>
  </si>
  <si>
    <t>MAGISTER EN GESTION PUBLICA</t>
  </si>
  <si>
    <t>ASISTENTE EN GESTIÓN DE ARCHIVOS</t>
  </si>
  <si>
    <t>47503290</t>
  </si>
  <si>
    <t>GRIMALDOS VALENCIA YVAN EDER</t>
  </si>
  <si>
    <t>BACHILLER EN BIBLIOTECOLOGIA Y CIENCIAS DE LA INFORMACION</t>
  </si>
  <si>
    <t>46027309</t>
  </si>
  <si>
    <t>QUISPE CONDORI PRISCILA MARJORE</t>
  </si>
  <si>
    <t>COORDINADORA DE POLÍTICAS DE DESARROLLO TERRITORIAL</t>
  </si>
  <si>
    <t>40100436</t>
  </si>
  <si>
    <t>CUBAS ZANABRIA MARIA BEATRIZ</t>
  </si>
  <si>
    <t>TITULO PROFESIONAL DE LICENCIADA EN ECONOMIA</t>
  </si>
  <si>
    <t xml:space="preserve">ESPECIALISTA LEGAL   </t>
  </si>
  <si>
    <t>72851517</t>
  </si>
  <si>
    <t>RENGIFO DAVILA MARIA MILAGROS</t>
  </si>
  <si>
    <t>42045336</t>
  </si>
  <si>
    <t>TABOADA SUAREZ BENY MARIBEL</t>
  </si>
  <si>
    <t>ANALISTA EN GESTIÓN DE CONFLICTOS - LIMA</t>
  </si>
  <si>
    <t>07523740</t>
  </si>
  <si>
    <t>VASQUEZ HIDALGO HENRY</t>
  </si>
  <si>
    <t>BACHILLER EN CIENCIAS ADMINISTRATIVAS</t>
  </si>
  <si>
    <t>ANALISTA EN GESTIÓN DE CONFLICTOS - SAN LORENZO LORETO</t>
  </si>
  <si>
    <t>17925580</t>
  </si>
  <si>
    <t>GARAY MONTES JUAN ANTONIO</t>
  </si>
  <si>
    <t>EDUCACION SECUNDARIA</t>
  </si>
  <si>
    <t>MAESTRO EN GESTION PUBLICA</t>
  </si>
  <si>
    <t>46287190</t>
  </si>
  <si>
    <t xml:space="preserve">ALIAGA ROJAS HEYLEEN LISSETTE </t>
  </si>
  <si>
    <t>GESTOR TERRITORIAL - SEDE TRUJILLO LA LIBERTAD</t>
  </si>
  <si>
    <t>26702490</t>
  </si>
  <si>
    <t>BARRANTES SANCHEZ NELSON ALBERTO</t>
  </si>
  <si>
    <t>70441303</t>
  </si>
  <si>
    <t>CAMARGO TELLO SINAI EPIFANIA</t>
  </si>
  <si>
    <t>TITULO PROFESIONAL DE GEOGRAFA</t>
  </si>
  <si>
    <t>ESPECIALISTA EN CONTROL PATRIMONIAL</t>
  </si>
  <si>
    <t>06770165</t>
  </si>
  <si>
    <t>HUAMAN ORTIZ IVAN CESAR</t>
  </si>
  <si>
    <t>COORDINADOR DE GESTIÓN DE LA COMPENSACIÓN</t>
  </si>
  <si>
    <t>08877093</t>
  </si>
  <si>
    <t>REATEGUI ZEVALLOS MICHAEL ALONSO</t>
  </si>
  <si>
    <t>TITULO PROFESIONAL DE LICENCIADO EN ADMINISTRACION</t>
  </si>
  <si>
    <t>TÉCNICA DE ENFERMERÍA</t>
  </si>
  <si>
    <t>62192692</t>
  </si>
  <si>
    <t>AVALOS MORENO ANAYELI YULISSA</t>
  </si>
  <si>
    <t>EGRESADA EN ENFERMERIA TECNICA</t>
  </si>
  <si>
    <t>44088281</t>
  </si>
  <si>
    <t>HUANGAL ROJAS  DIANA ESTHER</t>
  </si>
  <si>
    <t>TITULO PROFESIONAL TECNICO EN ENFERMERIA TECNICA</t>
  </si>
  <si>
    <t>ESPECIALISTA EN SEGUIMIENTO A COMISIONES SECTORIALES Y MULTISECTORIALES</t>
  </si>
  <si>
    <t>09638883</t>
  </si>
  <si>
    <t>MACAVILCA MIRANDA RUBEN</t>
  </si>
  <si>
    <t>ASESOR DE LA OFICINA GENERAL DE PLANEAMIENTO Y PRESUPUESTO</t>
  </si>
  <si>
    <t>32928658</t>
  </si>
  <si>
    <t>FERNANDEZ LOPEZ JOSE LINO</t>
  </si>
  <si>
    <t>MAGISTER EN ADMINISTRACION DE NEGOCIOS MBA EXECUTIVE</t>
  </si>
  <si>
    <t>ANALISTA EN INDAGACIÓN DE MERCADO</t>
  </si>
  <si>
    <t>47583945</t>
  </si>
  <si>
    <t>MOQUILLAZA PEDROZA ANGEL JEYSON</t>
  </si>
  <si>
    <t>ESPECIALISTA EN EN INDAGACION DE MERCADO</t>
  </si>
  <si>
    <t>09398016</t>
  </si>
  <si>
    <t>BRAVO GASPAR WILLMER JULIO</t>
  </si>
  <si>
    <t>COORDINADORA DE GOBIERNO Y TRANSFORMACIÓN DIGITAL</t>
  </si>
  <si>
    <t>41992863</t>
  </si>
  <si>
    <t>DIAZ LARA VANESSA LILIANA</t>
  </si>
  <si>
    <t>TITULO PROFESIONAL DE INGENIERA DE COMPUTACION Y SISTEMAS</t>
  </si>
  <si>
    <t>EXPERTO EN PLANEAMIENTO REGIONAL Y LOCAL DE LA SECRETARIA DE DESCENTRALIZACIÓN</t>
  </si>
  <si>
    <t>06209783</t>
  </si>
  <si>
    <t>PAREDES PINTO LUIS ANTONIO</t>
  </si>
  <si>
    <t>COORDINADOR DE GESTIÓN DE CONFLICTOS SOCIALES – NORTE</t>
  </si>
  <si>
    <t>40681486</t>
  </si>
  <si>
    <t>BALAREZO TOLENTINO CARLOS JEISSON</t>
  </si>
  <si>
    <t>07874344</t>
  </si>
  <si>
    <t>TORRES QUISPE SAUL ABRAHAM</t>
  </si>
  <si>
    <t>BACHILLER EN INGENIERIA MECANICA</t>
  </si>
  <si>
    <t>CONDUCTOR VEHICULAR</t>
  </si>
  <si>
    <t>00793470</t>
  </si>
  <si>
    <t>NAVARRO MEZA ROBINSON GUILLERMO</t>
  </si>
  <si>
    <t>ANALISTA DE ARTICULACIÓN Y DESARROLLO PRODUCTIVO</t>
  </si>
  <si>
    <t>45169372</t>
  </si>
  <si>
    <t>CABRERA CALLE JOHN ISAEL</t>
  </si>
  <si>
    <t>40169657</t>
  </si>
  <si>
    <t>ASTOCURI AVILA WILBER EDGAR</t>
  </si>
  <si>
    <t>48019436</t>
  </si>
  <si>
    <t>ABANTO CASTILLO JESUS ANTONIO</t>
  </si>
  <si>
    <t>72385775</t>
  </si>
  <si>
    <t>MIRANDA HUAYTA JOAN FREDDY</t>
  </si>
  <si>
    <t>BACHILLER EN INVESTIGACION OPERATIVA</t>
  </si>
  <si>
    <t>48752724</t>
  </si>
  <si>
    <t>GARCIA CONTRERAS PITER SAMUEL</t>
  </si>
  <si>
    <t>GESTOR TERRITORIAL - SEDE PIURA</t>
  </si>
  <si>
    <t>02766288</t>
  </si>
  <si>
    <t>ROSILLO VALDIVIEZO JAIME MARTIN</t>
  </si>
  <si>
    <t>LICENCIADO EN EDUCACION ESPECIALIDAD LENGUA Y LITERATURA</t>
  </si>
  <si>
    <t>ESPECIALISTA EN EJECUCIÓN DE INVERSIONES</t>
  </si>
  <si>
    <t>70556497</t>
  </si>
  <si>
    <t>KAHN PINEDO  ANTONIO</t>
  </si>
  <si>
    <t>TITULO PROFESIONAL DE INGENIERO ELECTRONICO</t>
  </si>
  <si>
    <t>CONDUCTOR VEHICULAR - SEDE CUSCO</t>
  </si>
  <si>
    <t>80245711</t>
  </si>
  <si>
    <t>DEL MAR QUISPE FELIPE</t>
  </si>
  <si>
    <t>ESPECIALISTA EN GESTIÓN DE CONFLICTOS - LIMA</t>
  </si>
  <si>
    <t>45769484</t>
  </si>
  <si>
    <t>PAREDES  MONTEZA DAYNIRIA MERLE</t>
  </si>
  <si>
    <t>LICENCIADA EN GESTION CON MENCION EN GESTION PUBLICA</t>
  </si>
  <si>
    <t>ESPECIALISTA EN INFRAESTRUCTURA</t>
  </si>
  <si>
    <t>47748028</t>
  </si>
  <si>
    <t>ZUÑIGA SABINO CYNTHIA WENDY</t>
  </si>
  <si>
    <t>TITULO PROFESIONAL DE ARQUITECTA</t>
  </si>
  <si>
    <t>ESPECIALISTA EN PLANEAMIENTO ESTRATÉGICO Y PROGRAMAS PRESUPUESTALES</t>
  </si>
  <si>
    <t>41109448</t>
  </si>
  <si>
    <t>ESPINO COBEÑA CARLO JOHAN</t>
  </si>
  <si>
    <t>ASESOR EN GESTIÓN DE CONFLICTOS</t>
  </si>
  <si>
    <t>23926774</t>
  </si>
  <si>
    <t>FARFAN MARTINEZ GORGE</t>
  </si>
  <si>
    <t>07490302</t>
  </si>
  <si>
    <t>MALLAUPOMA SUYO JUAN JOSE</t>
  </si>
  <si>
    <t>ESPECIALISTA EN TESORERÍAI</t>
  </si>
  <si>
    <t>07939621</t>
  </si>
  <si>
    <t>PEREZ  HERNANDEZ JORGE LUIS</t>
  </si>
  <si>
    <t>10788163</t>
  </si>
  <si>
    <t>BAHAMONDE MENDOZA EMILIO JESUS</t>
  </si>
  <si>
    <t>ESPECIALISTA EN SEGURIDAD Y SALUD EN EL TRABAJO</t>
  </si>
  <si>
    <t>70230585</t>
  </si>
  <si>
    <t>CHAVARRIA SALAZAR JOSE MIGUEL</t>
  </si>
  <si>
    <t>INGENIERIA QUIMICA</t>
  </si>
  <si>
    <t>TITULO PROFESIONAL DE INGENIERO QUIMICO</t>
  </si>
  <si>
    <t>07460032</t>
  </si>
  <si>
    <t>MAS MARQUEZ CARLOS ALBERTO</t>
  </si>
  <si>
    <t>ESPECIALISTA EN MODERNIZACIÓN</t>
  </si>
  <si>
    <t>09953726</t>
  </si>
  <si>
    <t>ROSALES REYES GANIMEDES TRIMEGISTRO</t>
  </si>
  <si>
    <t>MAGISTER EN ADMINISTRACION</t>
  </si>
  <si>
    <t>46651187</t>
  </si>
  <si>
    <t>GONZALES CHIRINOS MIGUEL ANGEL</t>
  </si>
  <si>
    <t>47498112</t>
  </si>
  <si>
    <t>MELGAREJO ALVARADO PATTY JOSSELIN</t>
  </si>
  <si>
    <t>41673280</t>
  </si>
  <si>
    <t>ACHIN CATAÑO ZINTYA NATALI</t>
  </si>
  <si>
    <t>ANALISTA DE REDES DE DATOS Y COMUNICACIONES</t>
  </si>
  <si>
    <t>46918650</t>
  </si>
  <si>
    <t>MORENO LOZADA JIMMY GUSTAVO</t>
  </si>
  <si>
    <t>42529227</t>
  </si>
  <si>
    <t>MARTINEZ ARROYO REYNER JOHAN</t>
  </si>
  <si>
    <t>ANALISTA EN TESORERÍA I</t>
  </si>
  <si>
    <t>43611855</t>
  </si>
  <si>
    <t>ALBORNOZ ROSAS FLOR ANGEL</t>
  </si>
  <si>
    <t>ESPECIALISTA EN DESARROLLO TERRITORIAL Y DESCENTRALIZACIÓN</t>
  </si>
  <si>
    <t>41157506</t>
  </si>
  <si>
    <t>VEGA CORDOVA GROVERT GUSTAVO</t>
  </si>
  <si>
    <t>ANALISTA DE PROTOCOLO REGIONAL</t>
  </si>
  <si>
    <t>72677470</t>
  </si>
  <si>
    <t>VIA JARA GREDSON GREGORY</t>
  </si>
  <si>
    <t>GESTORA TERRITORIAL - SEDE AYACUCHO</t>
  </si>
  <si>
    <t>40516094</t>
  </si>
  <si>
    <t>CHAVEZ RODRIGUEZ KARINA CINTHIA</t>
  </si>
  <si>
    <t>MAGISTER EN PSICOLOGIA COMUNITARIA</t>
  </si>
  <si>
    <t>ASISTENTE ADMINISTRATIVA</t>
  </si>
  <si>
    <t>44834800</t>
  </si>
  <si>
    <t>ESPIRITU ROMERO ROMMY CARMELA</t>
  </si>
  <si>
    <t>09829545</t>
  </si>
  <si>
    <t>RENTEROS SALDARRIAGA ALICIA DEL PILAR</t>
  </si>
  <si>
    <t>TITULO DE LICENCIADA EN PRODUCCION DE CINE, RADIO Y TELEVISION</t>
  </si>
  <si>
    <t>GESTOR TERRITORIAL - SEDE AREQUIPA</t>
  </si>
  <si>
    <t>23011994</t>
  </si>
  <si>
    <t>MESIAS RIOS WALTER</t>
  </si>
  <si>
    <t>INGENIERIA DE INDUSTRIAS ALIMENTARIAS</t>
  </si>
  <si>
    <t>DOCTOR EN GESTION EMPRESARIAL</t>
  </si>
  <si>
    <t>Secretario de la Secretaria de Comunicación Social</t>
  </si>
  <si>
    <t>10736198</t>
  </si>
  <si>
    <t>CANO MENDOZA RUBEN ALONSO</t>
  </si>
  <si>
    <t>TITULO PROFESIONAL DE LICENCIADO EN PERIODISMO</t>
  </si>
  <si>
    <t>DIRECTOR</t>
  </si>
  <si>
    <t>42690172</t>
  </si>
  <si>
    <t>VALDERA GARCIA MANUEL HUMBERTO</t>
  </si>
  <si>
    <t xml:space="preserve"> Subsecretaría  del Secretaría de Gestión Social y Diálogo</t>
  </si>
  <si>
    <t>ALBURQUEQUE VILCHEZ FABIOLA LISBET</t>
  </si>
  <si>
    <t>ESPECIALISTA EN REGULACIÓN DIGITAL INTERNACIONAL</t>
  </si>
  <si>
    <t>43092169</t>
  </si>
  <si>
    <t>GANZ ALVARADO HEDDA GUADALUPE</t>
  </si>
  <si>
    <t>COORDINADOR DE DESARROLLO DE SISTEMAS</t>
  </si>
  <si>
    <t>40601338</t>
  </si>
  <si>
    <t>RUFASTO HALIRE WILBER RAUL</t>
  </si>
  <si>
    <t>42065359</t>
  </si>
  <si>
    <t>RIMAC CARDENAS MOISES ALEJANDRO</t>
  </si>
  <si>
    <t>SECRETARIO DE LA SECRETARÍA DE DESCENTRALIZACION</t>
  </si>
  <si>
    <t>00506151</t>
  </si>
  <si>
    <t>CHESSMAN  OLAECHEA YURI ALEJANDRO</t>
  </si>
  <si>
    <t>DOCTOR EN ECONOMIA</t>
  </si>
  <si>
    <t>SUBSECRETARIA DE LA SUBSECRETARÍA DE CALIDAD DE SERVICIOS</t>
  </si>
  <si>
    <t>07251175 </t>
  </si>
  <si>
    <t>LLONA ROSA MARIANA</t>
  </si>
  <si>
    <t>SUBSECRETARIA DE LA SUBSECRETARÍA DE ADMINISTRACIÓN PÚBLICA</t>
  </si>
  <si>
    <t>16419083</t>
  </si>
  <si>
    <t>DELGADO ARROYO MARGARITA MILAGRO</t>
  </si>
  <si>
    <t>MAESTRO EN DIRECCION EN LA GESTION PUBLICA</t>
  </si>
  <si>
    <t>SECRETARIO DE LA SECRETARÍA DE GESTIÓN SOCIAL Y DIÁLOGO</t>
  </si>
  <si>
    <t>16460912</t>
  </si>
  <si>
    <t>MURO VENTURAJOSE ALBERTO</t>
  </si>
  <si>
    <t>INGENIERIA AGRICOLA</t>
  </si>
  <si>
    <t>MASTER EN DIRECCION Y GESTION EMPRESARIAL</t>
  </si>
  <si>
    <t>SUBSECRETARÍA de la SUBSECRETARÍA DE FORTALECIMIENTO DE LA GESTIÓN DESCENTRALIZADA</t>
  </si>
  <si>
    <t>08734582</t>
  </si>
  <si>
    <t>NIÑO DE GUZMANELSA GABRIELA</t>
  </si>
  <si>
    <t>MASTER EN GERENCIA PUBLICA PARA DIRECTIVOS IBEROAMERICANOS</t>
  </si>
  <si>
    <t>JEFE DE LA OFICINA DE PRENSA E IMAGEN INSTITUCIONAL</t>
  </si>
  <si>
    <t>42747785</t>
  </si>
  <si>
    <t>PUELLES CARDENAS HERNAN MARCELO</t>
  </si>
  <si>
    <t>TITULO PROFESIONAL DE LICENCIADO EN CIENCIAS DE LA COMUNICACION</t>
  </si>
  <si>
    <t>Secretaria de la Secretaría de Comunicación Social</t>
  </si>
  <si>
    <t>40358924</t>
  </si>
  <si>
    <t>PINTO LA FUENTE XIMENA MIROSLAVA</t>
  </si>
  <si>
    <t>COMUNICACIONES</t>
  </si>
  <si>
    <t>TITULO PROFESIONAL DE LICENCIADO EN COMUNICACIONES</t>
  </si>
  <si>
    <t>Jefe de la oficina de Prensa e Imagen institucional </t>
  </si>
  <si>
    <t>45776109</t>
  </si>
  <si>
    <t>INFANTES CALERO MIGUEL ANGEL</t>
  </si>
  <si>
    <t>41164956</t>
  </si>
  <si>
    <t>ZEVALLOS PAREDES JHON RICHARD</t>
  </si>
  <si>
    <t>INGENIERIA GEOGRAFICA</t>
  </si>
  <si>
    <t>MAESTRO EN GESTION DE POLITICAS PUBLICAS</t>
  </si>
  <si>
    <t>44758887</t>
  </si>
  <si>
    <t>SOTELO OJEDA RAFAEL</t>
  </si>
  <si>
    <t>TITULO PROFESIONAL DE ABOGADO</t>
  </si>
  <si>
    <t>JEFE DEL GABINETE DE ASESORES DE LA PRESIDENCIA DEL CONSEJO DE MINISTROS</t>
  </si>
  <si>
    <t>09540628</t>
  </si>
  <si>
    <t>LARREA SANCHEZ MANUEL EDUARDO</t>
  </si>
  <si>
    <t>40764199</t>
  </si>
  <si>
    <t>HERRERA JERI DANITZA MERCEDES</t>
  </si>
  <si>
    <t>JEFE DE LA OFICINA DE CUMPLIMIENTO DE GOBIERNO</t>
  </si>
  <si>
    <t>41715917</t>
  </si>
  <si>
    <t>SILVA GIL RONALD NILTON</t>
  </si>
  <si>
    <t>INGENIERIA ECONOMICA</t>
  </si>
  <si>
    <t xml:space="preserve">DIRECTOR DE LA OFICINA GENERAL DE ADMINISTRACIÓN </t>
  </si>
  <si>
    <t>09440062</t>
  </si>
  <si>
    <t>LEON NIETO PEDRO HUMBERTO</t>
  </si>
  <si>
    <t xml:space="preserve">SECRETARIO DE LA SECRETARÍA DE COMUNICACIÓN SOCIAL </t>
  </si>
  <si>
    <t>07971294</t>
  </si>
  <si>
    <t>SUNICO RABORG MANUEL ALBERTO</t>
  </si>
  <si>
    <t>ANALISTA EN MODERNIZACIÓN DE LA GESTIÓN PÚBLICA</t>
  </si>
  <si>
    <t>44631461</t>
  </si>
  <si>
    <t>PAREDES ARROYO JHONATAN LUIS</t>
  </si>
  <si>
    <t>SUBSECRETARIO DE LA SUBSECRETARÍA DE INFORMACIÓN Y ANÁLISIS TERRITORIAL</t>
  </si>
  <si>
    <t>08242786</t>
  </si>
  <si>
    <t>INJOQUE RONCEROS FREDDY MIGUEL</t>
  </si>
  <si>
    <t>40482085</t>
  </si>
  <si>
    <t>CHAGUA TIMOTEO OLGA LUZ</t>
  </si>
  <si>
    <t>MAGISTER EN MEDIO AMBIENTE Y DESARROLLO SOSTENIBLE CON MENCION EN GESTION AMBIENTAL</t>
  </si>
  <si>
    <t>42695638</t>
  </si>
  <si>
    <t>MACO PINTO, MIGUEL ANGEL</t>
  </si>
  <si>
    <t>TITULO PROFESIONAL DE MEDICO CIRUJANO</t>
  </si>
  <si>
    <t>Asesor II</t>
  </si>
  <si>
    <t>16464954</t>
  </si>
  <si>
    <t>LLANOS HUERTA EDGARD ROBERTO</t>
  </si>
  <si>
    <t>MAESTRO EN PROYECTOS Y DESARROLLO EMPRESARIAL</t>
  </si>
  <si>
    <t>JEFA DE LA OFICINA DE RECURSOS HUMANOS</t>
  </si>
  <si>
    <t>40465276</t>
  </si>
  <si>
    <t>GOTELLI MELENDEZ FIORELLA MERCEDES</t>
  </si>
  <si>
    <t>EXPERTO EN DISEÑO DE INSTRUMENTOS Y METODOLOGÍAS DE DESARROLLO TERRITORIAL DE LA SECRETARIA DE DESCENTRALIZACIÓN</t>
  </si>
  <si>
    <t>20084493</t>
  </si>
  <si>
    <t>JESUSI POMA DENNYS HUGO</t>
  </si>
  <si>
    <t>41050108</t>
  </si>
  <si>
    <t>JAVE CARDICH MARCO HAROLD</t>
  </si>
  <si>
    <t>INGENIERIA AGROINDUSTRIAL</t>
  </si>
  <si>
    <t>TITULO PROFESIONAL DE INGENIERO AGROINDUSTRIAL</t>
  </si>
  <si>
    <t>DIRECTOR DE LA OFICINA GENERAL DE PLANEAMIENTO Y PRESUPUESTO</t>
  </si>
  <si>
    <t>17970577</t>
  </si>
  <si>
    <t>MONTOYA MESTANZA SEGUNDO DEMETRIO</t>
  </si>
  <si>
    <t>44142693</t>
  </si>
  <si>
    <t>BERNAL NUÑEZ SUGGEY KIMBERLY</t>
  </si>
  <si>
    <t>ADMINISTRACION TURISTICA, HOTELERA Y GUIA OFICIAL</t>
  </si>
  <si>
    <t>TITULO PROFESIONAL TECNICO EN ADMINISTRACION TURISTICA, HOTELERA Y GUIA OFICIAL</t>
  </si>
  <si>
    <t xml:space="preserve">SUBSECRETARIO DE LA SUBSECRETARÍA DE SEGUIMIENTO Y GESTIÓN DE COMPROMISOS </t>
  </si>
  <si>
    <t>09343874</t>
  </si>
  <si>
    <t>CHAVEZ FALCON WUIDO CRUZ</t>
  </si>
  <si>
    <t>MAGISTER EN DIRECCION DE OPERACIONES Y LOGISTICA</t>
  </si>
  <si>
    <t>75925623</t>
  </si>
  <si>
    <t>VILLEGAS MADRID VECKA ROSAYDEE</t>
  </si>
  <si>
    <t> GESTIÓN PÚBLICA</t>
  </si>
  <si>
    <t>LICENCIADA EN GESTIÓN CON MENCIÓN EN GESTIÓN PÚBLICA</t>
  </si>
  <si>
    <t>ORIENTADOR</t>
  </si>
  <si>
    <t>46914012</t>
  </si>
  <si>
    <t>ESLI JANGE ALEN SAUL</t>
  </si>
  <si>
    <t>MEDICO</t>
  </si>
  <si>
    <t>29651397</t>
  </si>
  <si>
    <t>GORVEÑA SALLES RODOLFO ROBERTO</t>
  </si>
  <si>
    <t>MEDICINA HUMANA</t>
  </si>
  <si>
    <t>TUTALADO</t>
  </si>
  <si>
    <t>MEDICO CIRUJANO</t>
  </si>
  <si>
    <t>71788019</t>
  </si>
  <si>
    <t>GAHUANA JARAMILLO BERTHA</t>
  </si>
  <si>
    <t>ADMINISTRADOR</t>
  </si>
  <si>
    <t>ADMINISTRACIÓN DE EMPRESAS</t>
  </si>
  <si>
    <t>EXPERTO EN SISTEMA ADMINISTRATIVO I</t>
  </si>
  <si>
    <t>40513161</t>
  </si>
  <si>
    <t>ESTRELLA DIEGO CRISTIAN</t>
  </si>
  <si>
    <t>70218880</t>
  </si>
  <si>
    <t>CASTRO SALINAS JORGE RENATO</t>
  </si>
  <si>
    <t>INGENIERO COMERCIAL. ESPECIALIDAD: ECONOMIA</t>
  </si>
  <si>
    <t>70434160</t>
  </si>
  <si>
    <t>BENITES RAMOS JUDITH PATRICIA</t>
  </si>
  <si>
    <t>40141567</t>
  </si>
  <si>
    <t>CIEZA GUARNIZO CRISTIAN SEGUNDO</t>
  </si>
  <si>
    <t>07977634</t>
  </si>
  <si>
    <t>SAETTONE RAMIREZ MARIO PAUL JOSE</t>
  </si>
  <si>
    <t>INGENIERO</t>
  </si>
  <si>
    <t>41538373</t>
  </si>
  <si>
    <t>CASQUINA ALCA EDWIN</t>
  </si>
  <si>
    <t>(***)</t>
  </si>
  <si>
    <t>(***) Plazas Vacantes CAS programadas para contratación</t>
  </si>
  <si>
    <t>FUNCIONARIOS</t>
  </si>
  <si>
    <t>Especialista III Legal</t>
  </si>
  <si>
    <t>42245848</t>
  </si>
  <si>
    <t>ABANTO ALVA HENRRY FRANK</t>
  </si>
  <si>
    <t>Derecho</t>
  </si>
  <si>
    <t>Título Profesional</t>
  </si>
  <si>
    <t>Especialista I en Costos</t>
  </si>
  <si>
    <t>31655902</t>
  </si>
  <si>
    <t>ABARCA ORELLANO LINDAURA JULIA</t>
  </si>
  <si>
    <t>Ingeniería Civíl</t>
  </si>
  <si>
    <t>Analista I de Soporte Técnico</t>
  </si>
  <si>
    <t>46544903</t>
  </si>
  <si>
    <t>ADRIANZEN CONCHA RUTH VIRGINIA</t>
  </si>
  <si>
    <t>Ingeniería Informática</t>
  </si>
  <si>
    <t>Especialista II en Evaluación de Proyectos</t>
  </si>
  <si>
    <t>44232630</t>
  </si>
  <si>
    <t>AGUILAR AQUITUARI ALVARO ALBERTO</t>
  </si>
  <si>
    <t>Ingeniería Agrícola</t>
  </si>
  <si>
    <t>Especialista II en Inversión Pública</t>
  </si>
  <si>
    <t>40186531</t>
  </si>
  <si>
    <t>AGUILAR PEREDA OMAR NELSON</t>
  </si>
  <si>
    <t xml:space="preserve">Especialista II en Inversión Pública </t>
  </si>
  <si>
    <t>Especialista II Gestor de Obra</t>
  </si>
  <si>
    <t>45243350</t>
  </si>
  <si>
    <t>AGUIRRE GUZMAN KAROL LILIANA</t>
  </si>
  <si>
    <t>Especialista II en Seguimiento y Monitoreo</t>
  </si>
  <si>
    <t>23963327</t>
  </si>
  <si>
    <t>AGUIRRE NUÑEZ MARIO</t>
  </si>
  <si>
    <t>18210431</t>
  </si>
  <si>
    <t>AGUIRRE PAJUELO MARIA SARA</t>
  </si>
  <si>
    <t>Especialista III Administrador de Contratos de Supervisión</t>
  </si>
  <si>
    <t>00837121</t>
  </si>
  <si>
    <t>ALAVA HERRERA JOSE ELISEO</t>
  </si>
  <si>
    <t>Especialista II en Presupuesto</t>
  </si>
  <si>
    <t>45378042</t>
  </si>
  <si>
    <t>ALBERCA ROBLEDO ROLEX IVAN</t>
  </si>
  <si>
    <t>Especialista III en Seguimiento al PIRCC</t>
  </si>
  <si>
    <t>Especialista I en Planeamiento</t>
  </si>
  <si>
    <t>18211662</t>
  </si>
  <si>
    <t>ALBINAGORTA MORENO RONALD FRANCIS</t>
  </si>
  <si>
    <t>Arquitectura</t>
  </si>
  <si>
    <t>Gerente de Proyecto</t>
  </si>
  <si>
    <t>Gerente de Proyecto SAT</t>
  </si>
  <si>
    <t>Recepcionista</t>
  </si>
  <si>
    <t>77024286</t>
  </si>
  <si>
    <t>ALBUJAR LIÑAN PEDRO MIGUEL</t>
  </si>
  <si>
    <t>Auxiliar Administrativo</t>
  </si>
  <si>
    <t>Técnico</t>
  </si>
  <si>
    <t>31629753</t>
  </si>
  <si>
    <t>ALCANTARA CERNA EVA VALENTINA</t>
  </si>
  <si>
    <t>Subdirector Regional de La Libertad</t>
  </si>
  <si>
    <t>42153496</t>
  </si>
  <si>
    <t>ALCANTARA HEREDIA HERBERT CHRISTIAN</t>
  </si>
  <si>
    <t>Auxiliar de Archivo</t>
  </si>
  <si>
    <t>25807674</t>
  </si>
  <si>
    <t>ALDANA SOLIS ROSA ESMERALDA</t>
  </si>
  <si>
    <t>Administración</t>
  </si>
  <si>
    <t>Bachiller</t>
  </si>
  <si>
    <t xml:space="preserve">Especialista II en Costos  </t>
  </si>
  <si>
    <t>28317168</t>
  </si>
  <si>
    <t>ALMEYDA QUINTANA INOCENTE MELCHOR</t>
  </si>
  <si>
    <t>Especialista III en Seguimiento</t>
  </si>
  <si>
    <t>46181174</t>
  </si>
  <si>
    <t>ALVARADO CRISANTO DORIS FRESIA</t>
  </si>
  <si>
    <t>Especialista I en Procura</t>
  </si>
  <si>
    <t>41288198</t>
  </si>
  <si>
    <t>ALVARADO MELGAR MIGUEL ANTONIO</t>
  </si>
  <si>
    <t>Especialista II en Ejecucion Contractual</t>
  </si>
  <si>
    <t>40030942</t>
  </si>
  <si>
    <t>ALVAREZ HEREDIA CLAUDIA LISETTE</t>
  </si>
  <si>
    <t>44051842</t>
  </si>
  <si>
    <t>ALVAREZ LARA JUAN ELADIO</t>
  </si>
  <si>
    <t>40646232</t>
  </si>
  <si>
    <t>ALVAREZ RODRIGUEZ LUIS ANGEL</t>
  </si>
  <si>
    <t>Especialista I en Seguimiento y Monitoreo</t>
  </si>
  <si>
    <t>00791628</t>
  </si>
  <si>
    <t>ALVAREZ SOLIS LUCIO RICARDO</t>
  </si>
  <si>
    <t>Especialista II Legal</t>
  </si>
  <si>
    <t>40900210</t>
  </si>
  <si>
    <t>ALVAREZ TORRES YOHANA</t>
  </si>
  <si>
    <t>Especialista III en Gestión de la Procura</t>
  </si>
  <si>
    <t>41109523</t>
  </si>
  <si>
    <t>ALVIS SANTOS GIANCARLO</t>
  </si>
  <si>
    <t>Especialista III en Constrataciones</t>
  </si>
  <si>
    <t>41382152</t>
  </si>
  <si>
    <t>ALVITRES ORE GISSELA JUANA</t>
  </si>
  <si>
    <t>Contabilidad</t>
  </si>
  <si>
    <t>Analista II en Soporte</t>
  </si>
  <si>
    <t>25812918</t>
  </si>
  <si>
    <t>ALVITRES TORRES SEGUNDO SERGIO</t>
  </si>
  <si>
    <t>Computación e Informática</t>
  </si>
  <si>
    <t>Egresado</t>
  </si>
  <si>
    <t>Analista en Seguridad Informática</t>
  </si>
  <si>
    <t>Especialista I en Gestión Social</t>
  </si>
  <si>
    <t>46894378</t>
  </si>
  <si>
    <t>AMAYA ARROYO YAZMIN CAROLINA</t>
  </si>
  <si>
    <t>Sociología</t>
  </si>
  <si>
    <t>Especialista II Gestor de Obras</t>
  </si>
  <si>
    <t>19260504</t>
  </si>
  <si>
    <t>AMAYA CHIRINOS CARLOS RUPERTO</t>
  </si>
  <si>
    <t>Asesor I</t>
  </si>
  <si>
    <t>07881117</t>
  </si>
  <si>
    <t>ANAYA CALDERON AUBERTO WALTER</t>
  </si>
  <si>
    <t>Ingeniería Civil</t>
  </si>
  <si>
    <t>Especialista III en Administración de Contratos</t>
  </si>
  <si>
    <t>41495145</t>
  </si>
  <si>
    <t>ANTON ANGELES HARDY ALEX</t>
  </si>
  <si>
    <t>Especialista III Administración de Contratos</t>
  </si>
  <si>
    <t>07533782</t>
  </si>
  <si>
    <t>ANTONIO FERNANDEZ CARLOS CESAR</t>
  </si>
  <si>
    <t>Ingeniería Industrial</t>
  </si>
  <si>
    <t>Especialista III Administrador de Contratos</t>
  </si>
  <si>
    <t>41887064</t>
  </si>
  <si>
    <t>APESTEGUI HERMENEGILDO JENIFER WENDY</t>
  </si>
  <si>
    <t>47464454</t>
  </si>
  <si>
    <t>AQUIJE ZEA CINDY FIORELLA</t>
  </si>
  <si>
    <t>Especialista en Inversión Pública</t>
  </si>
  <si>
    <t>23862812</t>
  </si>
  <si>
    <t>ARAGON GRANEROS LUIS</t>
  </si>
  <si>
    <t>Coordinador de Inversión Pública</t>
  </si>
  <si>
    <t>44139942</t>
  </si>
  <si>
    <t>ARAGON MAMANI MARCIA FIORELA</t>
  </si>
  <si>
    <t>Economía</t>
  </si>
  <si>
    <t>40840942</t>
  </si>
  <si>
    <t>ARAOZ URIBE CARLOS ENRIQUE YASMANY</t>
  </si>
  <si>
    <t>Especialista II en costos y presupuestos</t>
  </si>
  <si>
    <t>02850061</t>
  </si>
  <si>
    <t>ARAUJO GUTIERREZ VICTOR MANUEL</t>
  </si>
  <si>
    <t>10265283</t>
  </si>
  <si>
    <t>ARENAS SOVERO RICARDO ALFREDO</t>
  </si>
  <si>
    <t>Secretaria</t>
  </si>
  <si>
    <t>40358715</t>
  </si>
  <si>
    <t>ARESTEGUI FERNANDEZ CLAUDIA ELISA</t>
  </si>
  <si>
    <t>Título Técnico Profesional</t>
  </si>
  <si>
    <t>Experto en Inversión Pública</t>
  </si>
  <si>
    <t>01341918</t>
  </si>
  <si>
    <t>ARIAS NINAN MOISES ANTONIO</t>
  </si>
  <si>
    <t>46438369</t>
  </si>
  <si>
    <t>ARMAS CASTRO PABLO JOSE</t>
  </si>
  <si>
    <t>Especialista II en Obras Civiles</t>
  </si>
  <si>
    <t>46318703</t>
  </si>
  <si>
    <t>ARMAS HUAMAN JAIRO GABRIEL</t>
  </si>
  <si>
    <t>Especialista Economico I en Gestión del PIRCC</t>
  </si>
  <si>
    <t>70415122</t>
  </si>
  <si>
    <t>ARROYO LEANDRO MIGUEL ANGEL</t>
  </si>
  <si>
    <t>Especialista II en Comunicación Estratégica</t>
  </si>
  <si>
    <t>41840349</t>
  </si>
  <si>
    <t>ASENJO NORIEGA DIANA</t>
  </si>
  <si>
    <t>Comunicación Social</t>
  </si>
  <si>
    <t>18139058</t>
  </si>
  <si>
    <t>ASMAD CUBA MIGUEL ROMAN</t>
  </si>
  <si>
    <t>40783820</t>
  </si>
  <si>
    <t>ASTO AGUILAR  ESMERALDA BEATRIZ</t>
  </si>
  <si>
    <t>45929125</t>
  </si>
  <si>
    <t>AVELLANEDA VILLANUEVA NORVIL HELI</t>
  </si>
  <si>
    <t>Especialistas I en Actos Preparatorios, Contrataciones Por Asp Y Acuerdo Marco</t>
  </si>
  <si>
    <t>60972160</t>
  </si>
  <si>
    <t>AYALA DIAZ ALESSANDRA MILAGROS</t>
  </si>
  <si>
    <t>Especialista en Seguimiento y Monitoreo</t>
  </si>
  <si>
    <t>00448253</t>
  </si>
  <si>
    <t>AYCA CASTRO CESAR NUMAN</t>
  </si>
  <si>
    <t>Subdirector Regional de Lima</t>
  </si>
  <si>
    <t>10222744</t>
  </si>
  <si>
    <t>AYVAR DIAZ ANGEL HELMAN</t>
  </si>
  <si>
    <t>18859859</t>
  </si>
  <si>
    <t>AZAÑERO CENTURION CARLOS ALBERTO</t>
  </si>
  <si>
    <t>Coordinador de Intervenciones</t>
  </si>
  <si>
    <t>10598159</t>
  </si>
  <si>
    <t>BACA SALINAS ISOLINA DAFNE</t>
  </si>
  <si>
    <t>40876125</t>
  </si>
  <si>
    <t>BADA CASTILLO JOSE ANTONIO</t>
  </si>
  <si>
    <t>Especialista I BIM</t>
  </si>
  <si>
    <t>41264932</t>
  </si>
  <si>
    <t>BAJONERO MANRIQUE LESLIE CECILIA</t>
  </si>
  <si>
    <t>08647582</t>
  </si>
  <si>
    <t>BALBUENA MONZON VICTOR MANUEL</t>
  </si>
  <si>
    <t>09470143</t>
  </si>
  <si>
    <t>BALLADARES SANDOVAL JESUS JAVIER</t>
  </si>
  <si>
    <t>Especialista II en Finanzas para Gestión de Contratos Internacionales</t>
  </si>
  <si>
    <t>25644737</t>
  </si>
  <si>
    <t>BARREDA GUTIERREZ ROSANA PATRICIA</t>
  </si>
  <si>
    <t>72219115</t>
  </si>
  <si>
    <t>BARRETO MINAYA LISSET MAYUMI</t>
  </si>
  <si>
    <t>41480787</t>
  </si>
  <si>
    <t>BARRETO PAJARES JAQUELEEN ALLICE</t>
  </si>
  <si>
    <t>Especialista III en Evaluación</t>
  </si>
  <si>
    <t>42682102</t>
  </si>
  <si>
    <t>BARRIENTOS MEZA ANGEL</t>
  </si>
  <si>
    <t>44773069</t>
  </si>
  <si>
    <t>BARRIOS VILCHEZ MIGUEL ROMULO</t>
  </si>
  <si>
    <t>40033261</t>
  </si>
  <si>
    <t>BARRUETO AGUINAGA PERCY RICARDO</t>
  </si>
  <si>
    <t>Especialista II en Inversiones</t>
  </si>
  <si>
    <t>02605983</t>
  </si>
  <si>
    <t>BARRUETO TORRES ALFONSO HILDEBRANDO</t>
  </si>
  <si>
    <t>26695060</t>
  </si>
  <si>
    <t>BASAURI BECERRA WILLIAM RAFAEL</t>
  </si>
  <si>
    <t>47153418</t>
  </si>
  <si>
    <t>BAYONA FLORES JOSE ALFREDO</t>
  </si>
  <si>
    <t>Analista I de Mesa de Ayuda y Soporte Técnico</t>
  </si>
  <si>
    <t>44927119</t>
  </si>
  <si>
    <t>BAZAN EYZAGUIRRE LENIEN JOSE ROBERTO</t>
  </si>
  <si>
    <t>Ingeniería de Sistemas e Informática</t>
  </si>
  <si>
    <t>Analista III en Gestión de Proyecto de Frente</t>
  </si>
  <si>
    <t>45686341</t>
  </si>
  <si>
    <t>BECERRA FERNANDEZ ANNI SUCELY</t>
  </si>
  <si>
    <t>Especialista II en Planificación</t>
  </si>
  <si>
    <t>40972092</t>
  </si>
  <si>
    <t>BECERRA TELLO LUIS ARTURO</t>
  </si>
  <si>
    <t>Apoyo Administrativo - Notificador</t>
  </si>
  <si>
    <t>07500921</t>
  </si>
  <si>
    <t>BECERRA VEGA NICOLAS</t>
  </si>
  <si>
    <t>Especialista I Comunicación Audiovisual</t>
  </si>
  <si>
    <t>46815538</t>
  </si>
  <si>
    <t>BEDOYA PORTELLA SOFIA LUCIANA</t>
  </si>
  <si>
    <t>Ciencias de la Comunicación</t>
  </si>
  <si>
    <t>31672548</t>
  </si>
  <si>
    <t>BEDOYA TELLO LEONEL BELMONHT</t>
  </si>
  <si>
    <t>Auxiliar de Almacen</t>
  </si>
  <si>
    <t>09664335</t>
  </si>
  <si>
    <t>BEDREGAL VICUÑA LUIS FELIPE</t>
  </si>
  <si>
    <t>40784679</t>
  </si>
  <si>
    <t>BERNARDO CHAVEZ DARWIN</t>
  </si>
  <si>
    <t>09585331</t>
  </si>
  <si>
    <t>BERROCAL TITO BECKY FATIMA</t>
  </si>
  <si>
    <t>Especialista I en seguimiento del PIRCC</t>
  </si>
  <si>
    <t>47664470</t>
  </si>
  <si>
    <t>BERROSPI MATEO WILI RUIL</t>
  </si>
  <si>
    <t>32941463</t>
  </si>
  <si>
    <t>BLAS COTRINA RAUL FERNANDO</t>
  </si>
  <si>
    <t>Asesora III</t>
  </si>
  <si>
    <t>43316628</t>
  </si>
  <si>
    <t>BOBADILLA ARIZAGA CINTHYA CAROLINA</t>
  </si>
  <si>
    <t>Asesor III</t>
  </si>
  <si>
    <t>06804970</t>
  </si>
  <si>
    <t>BOBADILLA LEIVA JAVIER ANTONIO</t>
  </si>
  <si>
    <t>40388470</t>
  </si>
  <si>
    <t>BOHORQUEZ COSI FREDY ERICK</t>
  </si>
  <si>
    <t>45230801</t>
  </si>
  <si>
    <t>BOLAÑOS NARCIZO IRWING LUIS</t>
  </si>
  <si>
    <t>Profesional en Seguimiento y Monitoreo</t>
  </si>
  <si>
    <t>45470703</t>
  </si>
  <si>
    <t>BRAVO CARDOZO ROGER SMITH</t>
  </si>
  <si>
    <t>Especialista II en Procedimientos de Selección</t>
  </si>
  <si>
    <t>40743863</t>
  </si>
  <si>
    <t>BRAVO CASARETTO ROBERTO CARLOS</t>
  </si>
  <si>
    <t>Especialistas II gestor de obras</t>
  </si>
  <si>
    <t>27049958</t>
  </si>
  <si>
    <t>BRIONES VELASQUEZ JAVIER ALEJANDRO</t>
  </si>
  <si>
    <t xml:space="preserve">Especialista I en Seguimiento y Control de Gestión de Inversión Pública </t>
  </si>
  <si>
    <t>40584176</t>
  </si>
  <si>
    <t>BURGA BLAS ALAN HERNAN</t>
  </si>
  <si>
    <t>17538810</t>
  </si>
  <si>
    <t>BURGA SANTISTEBAN DEMETRIO GUERI</t>
  </si>
  <si>
    <t>Especialista I en Publicidad y Marketing</t>
  </si>
  <si>
    <t>45460237</t>
  </si>
  <si>
    <t>BUSTAMANTE ALMONTE FABIOLA PATRICIA</t>
  </si>
  <si>
    <t>Publicidad</t>
  </si>
  <si>
    <t>41902237</t>
  </si>
  <si>
    <t>BUSTAMANTE DIOSES SCARLEY JULIANA</t>
  </si>
  <si>
    <t>Experto en Planificación, Gestión y Monitoreo del PIRCC</t>
  </si>
  <si>
    <t>41573993</t>
  </si>
  <si>
    <t>BUSTAMANTE SANCHEZ GUILLERMO</t>
  </si>
  <si>
    <t>Ciencias Sociales con mención en Economía</t>
  </si>
  <si>
    <t>17823811</t>
  </si>
  <si>
    <t>BUSTAMANTE VACA JAVIER OMAR</t>
  </si>
  <si>
    <t>Coordinador de Inversión Publica</t>
  </si>
  <si>
    <t>06308551</t>
  </si>
  <si>
    <t>BUSTAMANTE ZAMALLOA JOSE ANTONIO</t>
  </si>
  <si>
    <t>Ingeniería Sanitaria</t>
  </si>
  <si>
    <t>Especialista II en Costos</t>
  </si>
  <si>
    <t>46941664</t>
  </si>
  <si>
    <t>CABALLERO OCHOA ROSARIO</t>
  </si>
  <si>
    <t>Especialistas II en Costos</t>
  </si>
  <si>
    <t xml:space="preserve">Experta </t>
  </si>
  <si>
    <t>45840633</t>
  </si>
  <si>
    <t>CABELLO RIVADENEYRA SULLY MARIBETT</t>
  </si>
  <si>
    <t>41849117</t>
  </si>
  <si>
    <t>CACERES SANTIN ENRIQUE DANIEL</t>
  </si>
  <si>
    <t>40620244</t>
  </si>
  <si>
    <t>CADILLO MENDEZ PILAR MERCEDES</t>
  </si>
  <si>
    <t>Asesor III en Calidad</t>
  </si>
  <si>
    <t>08796719</t>
  </si>
  <si>
    <t>CALENZANI GAMARRA BEATRIZ</t>
  </si>
  <si>
    <t>Ciencias Técnicas</t>
  </si>
  <si>
    <t>Magíster</t>
  </si>
  <si>
    <t>29672478</t>
  </si>
  <si>
    <t>CALIENES SILES FERNANDO MAURICIO</t>
  </si>
  <si>
    <t>Especialista III En Estructuras</t>
  </si>
  <si>
    <t>42590385</t>
  </si>
  <si>
    <t>CALLI MAMANI YURI</t>
  </si>
  <si>
    <t>43324453</t>
  </si>
  <si>
    <t>CALLO CONTO RAFAEL</t>
  </si>
  <si>
    <t>40553664</t>
  </si>
  <si>
    <t>CAMACHO GUTIERREZ YSAAC ANTONIO</t>
  </si>
  <si>
    <t>Historia</t>
  </si>
  <si>
    <t>10818664</t>
  </si>
  <si>
    <t>CAMARGO COSME RUBEN WILLY</t>
  </si>
  <si>
    <t>45455293</t>
  </si>
  <si>
    <t>CAMONES GARCIA LUIS ALBERTO</t>
  </si>
  <si>
    <t>Especialista I en Giros, Conciliaciones y Cartas Fianzas</t>
  </si>
  <si>
    <t>42508751</t>
  </si>
  <si>
    <t>CAMONES RODRIGUEZ HENRY JOHN</t>
  </si>
  <si>
    <t>41288496</t>
  </si>
  <si>
    <t>CAÑA RAMOS CRISTHIAN FERMIN</t>
  </si>
  <si>
    <t>40995435</t>
  </si>
  <si>
    <t>CAÑARI CASAÑO EDILBERTO DANIEL</t>
  </si>
  <si>
    <t>Estadística</t>
  </si>
  <si>
    <t xml:space="preserve">Coordinador en Proyectos de Drenaje Pluvial </t>
  </si>
  <si>
    <t>20038868</t>
  </si>
  <si>
    <t>CAPCHA MORALES ROSSIEL</t>
  </si>
  <si>
    <t>Coordinador en Proyectos de Drenaje Pluvial</t>
  </si>
  <si>
    <t>Especialista II en Proyectos-Enlace con PMO</t>
  </si>
  <si>
    <t>24004547</t>
  </si>
  <si>
    <t>CARBAJAL LEON MIRIAM</t>
  </si>
  <si>
    <t>Ingeniería Informática y de Sistemas</t>
  </si>
  <si>
    <t>18168668</t>
  </si>
  <si>
    <t>CARDENAS BAZAN ROBERTO MARIO</t>
  </si>
  <si>
    <t>Gestión Pública</t>
  </si>
  <si>
    <t>Especialista II en Coordinación</t>
  </si>
  <si>
    <t>08882685</t>
  </si>
  <si>
    <t>CARDENAS RODRIGUEZ ERNESTO RAFAEL IVAN</t>
  </si>
  <si>
    <t>Especialista II en Ejecución Contractual</t>
  </si>
  <si>
    <t>42415655</t>
  </si>
  <si>
    <t>CARDENAS SANCHEZ ROSA NOELIA</t>
  </si>
  <si>
    <t>Experto en Seguimiento</t>
  </si>
  <si>
    <t>40953948</t>
  </si>
  <si>
    <t>CARHUAS HUACHO SUSAN</t>
  </si>
  <si>
    <t>Ingeniería de Sistemas</t>
  </si>
  <si>
    <t>Coordinadora en Inversión Pública I</t>
  </si>
  <si>
    <t>Coordinador en Inversión Pública</t>
  </si>
  <si>
    <t>Apoyo Administrativo</t>
  </si>
  <si>
    <t>16781593</t>
  </si>
  <si>
    <t>CARRANZA ESTRADA PAMELA ELIZABETH</t>
  </si>
  <si>
    <t>Especialista III Arquitectua Hospitalaria</t>
  </si>
  <si>
    <t>10618985</t>
  </si>
  <si>
    <t>CARRANZA RODRIGUEZ FRANCISCO JAVIER</t>
  </si>
  <si>
    <t>Analista II Administrativo</t>
  </si>
  <si>
    <t>40795704</t>
  </si>
  <si>
    <t>CARRASCO PEREZ MARIANA YANINY</t>
  </si>
  <si>
    <t>Analista III Administrativo</t>
  </si>
  <si>
    <t>27715677</t>
  </si>
  <si>
    <t>CARRERA ANCAJIMA TITO EDGARDO</t>
  </si>
  <si>
    <t>Especialista II en Obras Hidraúlicas</t>
  </si>
  <si>
    <t>41574571</t>
  </si>
  <si>
    <t>CARRIL RUIZ JOSE AUGUSTO</t>
  </si>
  <si>
    <t>07415607</t>
  </si>
  <si>
    <t>CARRILLO NIÑO DE GUZMAN CESAR MIGUEL</t>
  </si>
  <si>
    <t>Especialista en Seguimiento de Intervenciones</t>
  </si>
  <si>
    <t>10343856</t>
  </si>
  <si>
    <t>CARRION MARQUEZ MARIA DEL PILAR</t>
  </si>
  <si>
    <t>07207553</t>
  </si>
  <si>
    <t>CASAVERDE SAAVEDRA RAUL OSWALDO</t>
  </si>
  <si>
    <t>Especialista III en Equipamiento de la Infraestructura de la Salud</t>
  </si>
  <si>
    <t>10686659</t>
  </si>
  <si>
    <t>CASILLA JANCCO CLAUDIO</t>
  </si>
  <si>
    <t>Ingeniería Electrónica con mención en Telecomunicaciones</t>
  </si>
  <si>
    <t>Especialista II en Proyecto (enlace Con Pmo)</t>
  </si>
  <si>
    <t>42347968</t>
  </si>
  <si>
    <t>CASIQUE ARMAS PEDRO</t>
  </si>
  <si>
    <t>40186129</t>
  </si>
  <si>
    <t>CASTAÑEDA CRUZALEGUI ERNESTO YAMIL</t>
  </si>
  <si>
    <t>41104137</t>
  </si>
  <si>
    <t>CASTAÑEDA DEL CASTILLO LUIS FERNANDO</t>
  </si>
  <si>
    <t>Secretaria de Alta Dirección</t>
  </si>
  <si>
    <t>40623653</t>
  </si>
  <si>
    <t xml:space="preserve">CASTAÑEDA ROMAN PILAR </t>
  </si>
  <si>
    <t>Especialista I Responsable de Patrimonio</t>
  </si>
  <si>
    <t>09418699</t>
  </si>
  <si>
    <t>CASTAÑEDA VICHES JILMER BENJAMIN</t>
  </si>
  <si>
    <t>Especialista II en Seguimiento de Inversión</t>
  </si>
  <si>
    <t>43248834</t>
  </si>
  <si>
    <t>CASTILLA MATEO CESAR IVAN</t>
  </si>
  <si>
    <t>32982470</t>
  </si>
  <si>
    <t>CASTILLO FERNANDEZ VICTOR EDUARDO</t>
  </si>
  <si>
    <t>Especialista I en Base de Datos</t>
  </si>
  <si>
    <t>10206439</t>
  </si>
  <si>
    <t>CASTILLO FONSECA CHRISTIAN ALEJANDRO</t>
  </si>
  <si>
    <t>Especialista I en Seguimiento</t>
  </si>
  <si>
    <t>73226018</t>
  </si>
  <si>
    <t>CASTILLO ORTIZ TERESA ESMERALDA</t>
  </si>
  <si>
    <t>09646701</t>
  </si>
  <si>
    <t>CASTILLO SERRANO ROXANA PATRICIA</t>
  </si>
  <si>
    <t>Secretariado Ejecutivo</t>
  </si>
  <si>
    <t>46784630</t>
  </si>
  <si>
    <t>CASTILLO VILLARREAL KARINA LIZETH</t>
  </si>
  <si>
    <t>29604345</t>
  </si>
  <si>
    <t>CASTILLO VIZCARRA MIGUEL ANGEL</t>
  </si>
  <si>
    <t>Ingeniería Electrónica</t>
  </si>
  <si>
    <t>40652309</t>
  </si>
  <si>
    <t>CASTRO ALVARADO KARLA MARIA GISELA</t>
  </si>
  <si>
    <t>16755899</t>
  </si>
  <si>
    <t>CASTRO ARMAS CAROL PAOLA</t>
  </si>
  <si>
    <t>09300358</t>
  </si>
  <si>
    <t>CASTRO LOSTAUNAU IRENE ROBERTA</t>
  </si>
  <si>
    <t>05374798</t>
  </si>
  <si>
    <t>CASTRO PIZANGO MARCO ANTONIO</t>
  </si>
  <si>
    <t>Especialista II en Costo</t>
  </si>
  <si>
    <t>43200789</t>
  </si>
  <si>
    <t>CASTRO QUISPE KENNY ZENON</t>
  </si>
  <si>
    <t>07882841</t>
  </si>
  <si>
    <t>CENTURION ZALDIVAR OMAR IVAN</t>
  </si>
  <si>
    <t>29649297</t>
  </si>
  <si>
    <t>CERVANTES CHOQUE YRINA XIMENA</t>
  </si>
  <si>
    <t>Analista I Legal</t>
  </si>
  <si>
    <t>47146564</t>
  </si>
  <si>
    <t>CERVERA SANCHEZ GERALDINE STEPHANE</t>
  </si>
  <si>
    <t>71487328</t>
  </si>
  <si>
    <t>CESPEDES TEJADA KAREN ANTUANE</t>
  </si>
  <si>
    <t>Especialista II en Planificación SAT</t>
  </si>
  <si>
    <t>41424665</t>
  </si>
  <si>
    <t>CESPEDES ZUÑIGA ALEXANDER</t>
  </si>
  <si>
    <t>Coordinador en Inversión Pública I</t>
  </si>
  <si>
    <t>23926631</t>
  </si>
  <si>
    <t>CEVALLOS ASTETE YOLANDA</t>
  </si>
  <si>
    <t>45342079</t>
  </si>
  <si>
    <t>CHACCHA ZARATE LUZ CLAUDIA</t>
  </si>
  <si>
    <t>Psicología</t>
  </si>
  <si>
    <t xml:space="preserve">Analista II Administrativo </t>
  </si>
  <si>
    <t>Especialista I  en planificación, gestión y monitoreo del PIRCC</t>
  </si>
  <si>
    <t>70441300</t>
  </si>
  <si>
    <t>CHAMPI MEDINA FERNANDO RAMIRO</t>
  </si>
  <si>
    <t>Especialista III Administrador de Contratos DISS</t>
  </si>
  <si>
    <t>41754757</t>
  </si>
  <si>
    <t>CHANDUVI CASTILLO LUIS ALBERTO</t>
  </si>
  <si>
    <t>43334197</t>
  </si>
  <si>
    <t>CHAVEZ CAMPOS WILSON</t>
  </si>
  <si>
    <t xml:space="preserve">Auxiliar en Archivo </t>
  </si>
  <si>
    <t>08075730</t>
  </si>
  <si>
    <t>CHAVEZ ESPIRITU LOLA GLADYS</t>
  </si>
  <si>
    <t>Ciencias Financieras y Contables</t>
  </si>
  <si>
    <t>Especialista III en Gestión de Contratos Internacionales</t>
  </si>
  <si>
    <t>43328094</t>
  </si>
  <si>
    <t>CHAVEZ TORRES SANDRA CECILIA</t>
  </si>
  <si>
    <t>Especialista I en Racionalización</t>
  </si>
  <si>
    <t>46262403</t>
  </si>
  <si>
    <t>CHING FLORES CARLOS ALEJANDRO</t>
  </si>
  <si>
    <t>Comercio Internacional</t>
  </si>
  <si>
    <t>Especialista III en Proyectos</t>
  </si>
  <si>
    <t>23937580</t>
  </si>
  <si>
    <t>CHIPANA ENRIQUEZ HENRY RODOLFO</t>
  </si>
  <si>
    <t>Experto en Inversiones</t>
  </si>
  <si>
    <t>08871088</t>
  </si>
  <si>
    <t>CHIRINOS TRUJILLO ORLANDO HERNAN</t>
  </si>
  <si>
    <t>42854538</t>
  </si>
  <si>
    <t>CHOES DAVILA JORGE MAGNO</t>
  </si>
  <si>
    <t>01139859</t>
  </si>
  <si>
    <t>CHONG TANGOA JAMES JOHAN</t>
  </si>
  <si>
    <t>45771975</t>
  </si>
  <si>
    <t xml:space="preserve">CHOQUE GAVILAN ANGEL SAMUEL </t>
  </si>
  <si>
    <t>Analista en Gestión del Empleo</t>
  </si>
  <si>
    <t>47857365</t>
  </si>
  <si>
    <t xml:space="preserve">CHOQUE HILAQUITA  TIFFANI BRILLIT </t>
  </si>
  <si>
    <t>09389101</t>
  </si>
  <si>
    <t>CHOY IZAGUIRRE JORGE ANTONIO</t>
  </si>
  <si>
    <t>Especialista III en Legal</t>
  </si>
  <si>
    <t>40679291</t>
  </si>
  <si>
    <t xml:space="preserve">CHUMBE RODRIGUEZ MARIA CECILIA </t>
  </si>
  <si>
    <t>Especialista II en Proyectos de Obras por Impuestos</t>
  </si>
  <si>
    <t>09544269</t>
  </si>
  <si>
    <t>CHUMBES MARIN MARTHA MABEL</t>
  </si>
  <si>
    <t>Especialista Técnico en Seguimiento y Monitoreo de Ejecución del PIRCC</t>
  </si>
  <si>
    <t>07446374</t>
  </si>
  <si>
    <t>CHUMBIRIZA TAPIA CARLOS ELIAS</t>
  </si>
  <si>
    <t>09869602</t>
  </si>
  <si>
    <t>CHUQUILLANQUI CONDOR CARLOS ALBERTO</t>
  </si>
  <si>
    <t>Ingeniería de Sistemas y Computación</t>
  </si>
  <si>
    <t>41817447</t>
  </si>
  <si>
    <t>CHUQUIN MONTOYA FRANK ROBERTO</t>
  </si>
  <si>
    <t>46639486</t>
  </si>
  <si>
    <t>CIPRIAN BACA CARLOS ADOLFO</t>
  </si>
  <si>
    <t>Especialista I en Gestión Predial</t>
  </si>
  <si>
    <t>41416926</t>
  </si>
  <si>
    <t>COLCHADO CERDAN LADIESKA ULIANOVA</t>
  </si>
  <si>
    <t>Coordinador en proyectos de drenaje pluvial</t>
  </si>
  <si>
    <t xml:space="preserve"> 10690795</t>
  </si>
  <si>
    <t>COLLAZOS RIOS CRISTIAN ANTONIO</t>
  </si>
  <si>
    <t>Ingeniería Mecánica y de Fluidos</t>
  </si>
  <si>
    <t>Asesor (I-III)</t>
  </si>
  <si>
    <t>09631762</t>
  </si>
  <si>
    <t>COLLAZOS ROMAN SERGIO OSCAR</t>
  </si>
  <si>
    <t>Analista II en Intervenciones</t>
  </si>
  <si>
    <t>48165287</t>
  </si>
  <si>
    <t>CONDORI CRISPIN CHRISTIAN SLATER</t>
  </si>
  <si>
    <t>Experto/a Legal de Gestión Pública</t>
  </si>
  <si>
    <t>41356895</t>
  </si>
  <si>
    <t>CONDORI LUNA JUAN PABLO</t>
  </si>
  <si>
    <t>41870282</t>
  </si>
  <si>
    <t>CONISLLA MURGUIA LOURDES ERVEGILIA</t>
  </si>
  <si>
    <t>Asistente III en Control Documentario</t>
  </si>
  <si>
    <t>76735168</t>
  </si>
  <si>
    <t>CONTRERAS CARO WENDY BRIGGITTE</t>
  </si>
  <si>
    <t>Asistente III Control Documentario</t>
  </si>
  <si>
    <t>42773515</t>
  </si>
  <si>
    <t>CONTRERAS SANABRIA EDWARD DANIEL</t>
  </si>
  <si>
    <t>Analista II en Procesos de Contratación</t>
  </si>
  <si>
    <t>45899729</t>
  </si>
  <si>
    <t>CORAL BARRERA MAYRA</t>
  </si>
  <si>
    <t>40753755</t>
  </si>
  <si>
    <t>CORDOVA SALVADOR YANA MILAGROS</t>
  </si>
  <si>
    <t>Especialista II de Infraestructura Tecnológica</t>
  </si>
  <si>
    <t>44424523</t>
  </si>
  <si>
    <t>CORIGLIANO ZEGARRA VICTORIO DANIEL</t>
  </si>
  <si>
    <t>Sub Director Regional de Arequipa</t>
  </si>
  <si>
    <t>21441628</t>
  </si>
  <si>
    <t>CORNEJO VENTURA JAVIER HERMOGENES</t>
  </si>
  <si>
    <t>Especialistas II en Control Previo</t>
  </si>
  <si>
    <t>05411425</t>
  </si>
  <si>
    <t>CORREA AVILA JULIO CESAR</t>
  </si>
  <si>
    <t>43847866</t>
  </si>
  <si>
    <t>CORTEZ SALAZAR  MIGUEL ALEXANDER</t>
  </si>
  <si>
    <t>Especialista II en Costos Y Presupuesto</t>
  </si>
  <si>
    <t>71605085</t>
  </si>
  <si>
    <t>COTRINA GARAY NYNA LIDSAYDA</t>
  </si>
  <si>
    <t xml:space="preserve">Coordinador en G2G </t>
  </si>
  <si>
    <t>01334580</t>
  </si>
  <si>
    <t>COYLA SANCHEZ DANIEL</t>
  </si>
  <si>
    <t>Coordinador en G2G</t>
  </si>
  <si>
    <t>40979296</t>
  </si>
  <si>
    <t>CRUZ CARRANZA GIANCARLO MARCELO</t>
  </si>
  <si>
    <t>Especialista en Inversión Publica</t>
  </si>
  <si>
    <t>42576374</t>
  </si>
  <si>
    <t>CRUZ LINARES LENIN IVAN</t>
  </si>
  <si>
    <t>Asistente II en Diseño Gráfico</t>
  </si>
  <si>
    <t>40917291</t>
  </si>
  <si>
    <t>CRUZ NUÑEZ GUILIANA PAMELA</t>
  </si>
  <si>
    <t>08490298</t>
  </si>
  <si>
    <t>CRUZ RAMIREZ GABRIEL ANGEL</t>
  </si>
  <si>
    <t>Gestión de Inversión Pública</t>
  </si>
  <si>
    <t>Coordinadora de Trámite Documentario y Archivo</t>
  </si>
  <si>
    <t>06673499</t>
  </si>
  <si>
    <t>CUADROS CASTILLO CAROLA MILAGROS</t>
  </si>
  <si>
    <t>45842337</t>
  </si>
  <si>
    <t>CUBAS RAMIREZ GIANCARLO JAVIER</t>
  </si>
  <si>
    <t>46058755</t>
  </si>
  <si>
    <t>CUENCA JAQUE GERALDINE LIZZETH</t>
  </si>
  <si>
    <t>Administración de Turismo</t>
  </si>
  <si>
    <t>45354488</t>
  </si>
  <si>
    <t>CUEVA PORTAL WILSON</t>
  </si>
  <si>
    <t>Analista en Evaluación de Proyectos II</t>
  </si>
  <si>
    <t>43177659</t>
  </si>
  <si>
    <t>CUEVA SIPION ERICK JOSE</t>
  </si>
  <si>
    <t>Especialista II en Costos y Presupuesto</t>
  </si>
  <si>
    <t>41744021</t>
  </si>
  <si>
    <t>CUNYARACHI PRECIADO OSMAN ROLANDO</t>
  </si>
  <si>
    <t>10280204</t>
  </si>
  <si>
    <t xml:space="preserve">CURO LIVIA JAIME </t>
  </si>
  <si>
    <t>45801408</t>
  </si>
  <si>
    <t>DAVILA BRAVO EBER DENY</t>
  </si>
  <si>
    <t>Enfermera</t>
  </si>
  <si>
    <t>45814904</t>
  </si>
  <si>
    <t>DAVILA SILVA SONIA</t>
  </si>
  <si>
    <t>Enefermería</t>
  </si>
  <si>
    <t>26705916</t>
  </si>
  <si>
    <t xml:space="preserve">DE LA CRUZ ROJAS VICTOR ELOY </t>
  </si>
  <si>
    <t>Sub Director Regional de Cajamarca</t>
  </si>
  <si>
    <t>42649851</t>
  </si>
  <si>
    <t>DEL CARPIO MINAYA ALVARO ORLANDO</t>
  </si>
  <si>
    <t>Coordinador(a) enlace parlamentario</t>
  </si>
  <si>
    <t>10548467</t>
  </si>
  <si>
    <t>DEL POMAR SAETTONE MAALI OLGA BETTY</t>
  </si>
  <si>
    <t>40525295</t>
  </si>
  <si>
    <t>DELGADILLO GAMBOA YANETT MAGALI</t>
  </si>
  <si>
    <t>10391338</t>
  </si>
  <si>
    <t>DELGADO ESPINOZA CRISTIAN</t>
  </si>
  <si>
    <t>Especialista II en Costo SAT</t>
  </si>
  <si>
    <t>41987471</t>
  </si>
  <si>
    <t>DELGADO MONDRAGON OMAR</t>
  </si>
  <si>
    <t>10281106</t>
  </si>
  <si>
    <t>DELGADO POLANCO JAIME JOSE</t>
  </si>
  <si>
    <t>Analista II en Seguridad Informática</t>
  </si>
  <si>
    <t>46382229</t>
  </si>
  <si>
    <t>DENEGRI MAYTA JAIR JOSUE</t>
  </si>
  <si>
    <t>Especialista I en Gestión de la Información</t>
  </si>
  <si>
    <t>40664501</t>
  </si>
  <si>
    <t>DIAZ CHAVEZ OMAR</t>
  </si>
  <si>
    <t>43920440</t>
  </si>
  <si>
    <t>DIAZ GUTIERREZ LUIS LIONEL</t>
  </si>
  <si>
    <t>Técnico en Servicios Generales</t>
  </si>
  <si>
    <t>09268559</t>
  </si>
  <si>
    <t>DIAZ SOBERON CARLOS WILFREDO</t>
  </si>
  <si>
    <t>Especialista I Planeamiento</t>
  </si>
  <si>
    <t>70023859</t>
  </si>
  <si>
    <t>DIAZ SOTOMAYOR RUY OMAR</t>
  </si>
  <si>
    <t>Ingeniería Naval</t>
  </si>
  <si>
    <t>46793782</t>
  </si>
  <si>
    <t>DIESTRA BULNES CHRISTIAN AUGUSTO</t>
  </si>
  <si>
    <t>Ingeniería Económica</t>
  </si>
  <si>
    <t>Asistente III de Documentación Técnica y CAD</t>
  </si>
  <si>
    <t>44404007</t>
  </si>
  <si>
    <t>DOMINGUEZ ALBA JOSE MARTIN</t>
  </si>
  <si>
    <t>Ingeniería en Energía</t>
  </si>
  <si>
    <t>22277599</t>
  </si>
  <si>
    <t>DOROTEO ÑAÑEZ JUAN JOSE</t>
  </si>
  <si>
    <t>08089422</t>
  </si>
  <si>
    <t>DURAN ALVARADO HUGO JOSE</t>
  </si>
  <si>
    <t>Especialista III en Inversión</t>
  </si>
  <si>
    <t>42038287</t>
  </si>
  <si>
    <t>DURAND MIRAVAL NILTON JOHN</t>
  </si>
  <si>
    <t>Especialista III en Inversiones</t>
  </si>
  <si>
    <t>18186640</t>
  </si>
  <si>
    <t>DURAND ORELLANA ROCIO DEL PILAR</t>
  </si>
  <si>
    <t>45292124</t>
  </si>
  <si>
    <t>EGOAVIL CORNEJO ALBERTO AUGUSTO</t>
  </si>
  <si>
    <t>Especialista III en Gestión de Cambios</t>
  </si>
  <si>
    <t>08274457</t>
  </si>
  <si>
    <t>ELIAS DUPUY INES</t>
  </si>
  <si>
    <t>02849332</t>
  </si>
  <si>
    <t>ENCALADA PAZOS ARTURO MANUEL</t>
  </si>
  <si>
    <t>42744933</t>
  </si>
  <si>
    <t>ENCISO NAVARRO PAVEL DANNY</t>
  </si>
  <si>
    <t>Especialista I en Gestión de Riesgo</t>
  </si>
  <si>
    <t>47452223</t>
  </si>
  <si>
    <t>ENRIQUEZ TEMOCHE MARISSEL</t>
  </si>
  <si>
    <t>Ingeniería Empresarial</t>
  </si>
  <si>
    <t>46245513</t>
  </si>
  <si>
    <t>ESLAVA MORALES PERCY ANTONIO</t>
  </si>
  <si>
    <t>Analista I Programador de Sistemas de Información</t>
  </si>
  <si>
    <t>44380371</t>
  </si>
  <si>
    <t>ESPEJO CARRION RONALD MELECIO</t>
  </si>
  <si>
    <t>Coordinador de Obras</t>
  </si>
  <si>
    <t>10683186</t>
  </si>
  <si>
    <t>ESPINOZA BENEL ELIZABETH ROSA</t>
  </si>
  <si>
    <t>Coordinadora en Actos Preparatorios, Contrataciones por ASP y Acuerdo Marco</t>
  </si>
  <si>
    <t>42212765</t>
  </si>
  <si>
    <t>ESPINOZA CHINO IRIS ZORAIDA</t>
  </si>
  <si>
    <t>46881365</t>
  </si>
  <si>
    <t>ESPINOZA FAJARDO CRISTIAN DAVID</t>
  </si>
  <si>
    <t>Especialista en Planeamiento y Presupuesto II</t>
  </si>
  <si>
    <t>41109533</t>
  </si>
  <si>
    <t>ESPINOZA MANRIQUE CARLOS OMAR</t>
  </si>
  <si>
    <t>41168950</t>
  </si>
  <si>
    <t>ESPINOZA MEZARINA KARINA MAGALY</t>
  </si>
  <si>
    <t>07295004</t>
  </si>
  <si>
    <t>ESPINOZA ROBLES GUSTAVO ADOLFO</t>
  </si>
  <si>
    <t xml:space="preserve">ESPINOZA ROBLES GUSTAVO ADOLFO   </t>
  </si>
  <si>
    <t>43616074</t>
  </si>
  <si>
    <t>ESPINOZA VERA MARIO FELIPE JAIR</t>
  </si>
  <si>
    <t>43023468</t>
  </si>
  <si>
    <t>ESTRADA MARENGO OSCAR</t>
  </si>
  <si>
    <t>Gerente de Ejecución de Proyectos G2G</t>
  </si>
  <si>
    <t>08815767</t>
  </si>
  <si>
    <t>ESTUPIÑAN VIGIL JUAN MANUEL</t>
  </si>
  <si>
    <t>07071749</t>
  </si>
  <si>
    <t>EURIBE FLORES MARIA CONSUELO</t>
  </si>
  <si>
    <t>Ingeniería Sanitaria y Ambiental</t>
  </si>
  <si>
    <t>40480970</t>
  </si>
  <si>
    <t>EXEBIO LOZANO CAROL GRETEL</t>
  </si>
  <si>
    <t>Gerencia de la Construcción Moderna</t>
  </si>
  <si>
    <t>Especialista III en Seguimiento y Monitoreo de Estudios y Obras</t>
  </si>
  <si>
    <t>09514339</t>
  </si>
  <si>
    <t>FALERA RIPAS PEDRO LEONCIO</t>
  </si>
  <si>
    <t>Especialista III en Seguimiento y Evaluación</t>
  </si>
  <si>
    <t>41504766</t>
  </si>
  <si>
    <t>FEIJO BALMACEDA JUAN CARLOS</t>
  </si>
  <si>
    <t>Ingeniería Electrónica y Telecomunicaciones</t>
  </si>
  <si>
    <t>Especialista en Seguimiento y Evaluación</t>
  </si>
  <si>
    <t>Experta</t>
  </si>
  <si>
    <t>41480135</t>
  </si>
  <si>
    <t>FERNANDEZ CORDOVA SIBILLE MICHEL</t>
  </si>
  <si>
    <t>Asistente Administrativo</t>
  </si>
  <si>
    <t>25782739</t>
  </si>
  <si>
    <t>FIESTAS SAAVEDRA ROCIO DEL PILAR</t>
  </si>
  <si>
    <t>31680373</t>
  </si>
  <si>
    <t>FIGUEROA JAMANCA HEBER CAMILO</t>
  </si>
  <si>
    <t>29677927</t>
  </si>
  <si>
    <t>FLORES MARTINEZ JENIFFER</t>
  </si>
  <si>
    <t>09595539</t>
  </si>
  <si>
    <t>FLORES REZZA AMILCAR GUILLERMO</t>
  </si>
  <si>
    <t xml:space="preserve">Analista en Control Previo </t>
  </si>
  <si>
    <t>10181005</t>
  </si>
  <si>
    <t>FLORES URIBE PATRICK ROBERTH</t>
  </si>
  <si>
    <t>Coordinador de Trámite Documentario y Archivo</t>
  </si>
  <si>
    <t>23012649</t>
  </si>
  <si>
    <t>FONSECA HIDALGO NELLY</t>
  </si>
  <si>
    <t>08727183</t>
  </si>
  <si>
    <t>FOSCA PASTOR PATRICIA GIOVANNA</t>
  </si>
  <si>
    <t>Especialista legal</t>
  </si>
  <si>
    <t>08998369</t>
  </si>
  <si>
    <t>FRANCIA LEON CESAR AUGUSTO</t>
  </si>
  <si>
    <t>10176774</t>
  </si>
  <si>
    <t>FRANCO NOLASCO FERNANDO JUVENAL</t>
  </si>
  <si>
    <t>41669261</t>
  </si>
  <si>
    <t>FRISANCHO PEREZ WILLIAMS ALEXANDER</t>
  </si>
  <si>
    <t>Especialista II en Economía</t>
  </si>
  <si>
    <t>44007778</t>
  </si>
  <si>
    <t>FUENTES DAVILA ANGELES HUGO</t>
  </si>
  <si>
    <t>27855901</t>
  </si>
  <si>
    <t>FUENTES GUERRERO DARGUING</t>
  </si>
  <si>
    <t>ANALISTA III EN GESTIÓN DEL EMPLEO</t>
  </si>
  <si>
    <t>40062505</t>
  </si>
  <si>
    <t>FUENTES PASTOR MELISSA YASMIN</t>
  </si>
  <si>
    <t>08659605</t>
  </si>
  <si>
    <t>FUERTES ESCUDERO NESTOR EDUARDO</t>
  </si>
  <si>
    <t>45259325</t>
  </si>
  <si>
    <t>GALICIA TORALVA MARIA VICTORIA</t>
  </si>
  <si>
    <t>Ingeniería Física</t>
  </si>
  <si>
    <t>Especialista I en Planificación, Gestión y Monitoreo del PIRCC</t>
  </si>
  <si>
    <t>45447698</t>
  </si>
  <si>
    <t>GALICIO CARDENAS NERIO ELVIS</t>
  </si>
  <si>
    <t xml:space="preserve">Asistente III en control documentario </t>
  </si>
  <si>
    <t>44855721</t>
  </si>
  <si>
    <t>GALLO PORTOCARRERO MARIANELLA</t>
  </si>
  <si>
    <t>45811024</t>
  </si>
  <si>
    <t>GALLO PORTOCARRERO SAULO</t>
  </si>
  <si>
    <t>42420242</t>
  </si>
  <si>
    <t>GALLOSO PORRAS ELMER MARCOS</t>
  </si>
  <si>
    <t>75541277</t>
  </si>
  <si>
    <t>GALVAN GUERRA JORGE FABRIZZIO</t>
  </si>
  <si>
    <t>Computación</t>
  </si>
  <si>
    <t>42021814</t>
  </si>
  <si>
    <t>GALVAN TAPIA JHON WILVER</t>
  </si>
  <si>
    <t>Analista II de Intervenciones</t>
  </si>
  <si>
    <t>72166496</t>
  </si>
  <si>
    <t>GAMARRA BERRIOS PAOLA IVONNE</t>
  </si>
  <si>
    <t xml:space="preserve">Analista II en Intervenciones </t>
  </si>
  <si>
    <t>41062829</t>
  </si>
  <si>
    <t>GAMARRA CONCEPCION FREDY JULIAN</t>
  </si>
  <si>
    <t>Ingeniería Agrónoma</t>
  </si>
  <si>
    <t>40983754</t>
  </si>
  <si>
    <t>GAMBOA ROSPIGLIOSI JOSE LUIS</t>
  </si>
  <si>
    <t>20050625</t>
  </si>
  <si>
    <t>GAMBOA SANCHEZ ARTURO MIGUEL</t>
  </si>
  <si>
    <t>40524830</t>
  </si>
  <si>
    <t>GARAY HUAMAN LARISA INDIRA</t>
  </si>
  <si>
    <t>Analista II en Gestión Administrativa</t>
  </si>
  <si>
    <t>47159986</t>
  </si>
  <si>
    <t>GARCIA BARRETO GIANCARLO</t>
  </si>
  <si>
    <t>Coordinador de Contratos G2G</t>
  </si>
  <si>
    <t>45362615</t>
  </si>
  <si>
    <t>GARCIA ESTRADA JULIO CESAR</t>
  </si>
  <si>
    <t>43166362</t>
  </si>
  <si>
    <t>GARCIA EUSEBIO ENRIQUE</t>
  </si>
  <si>
    <t>Analista III En Calidad de Data de Inversión Publica</t>
  </si>
  <si>
    <t>45976716</t>
  </si>
  <si>
    <t>GARCIA GARCIA JERSSON ALFREDO</t>
  </si>
  <si>
    <t>Especialista II en Control Previo</t>
  </si>
  <si>
    <t>01147289</t>
  </si>
  <si>
    <t>GARCIA GARCIA NELSY</t>
  </si>
  <si>
    <t>Contador</t>
  </si>
  <si>
    <t>Coordinadora en Inversión Pública</t>
  </si>
  <si>
    <t>41196598</t>
  </si>
  <si>
    <t>GARCIA LAZO DANITZA MILAGROS</t>
  </si>
  <si>
    <t>32042945</t>
  </si>
  <si>
    <t>GARCIA PEREZ TANIA CATHERINE</t>
  </si>
  <si>
    <t>Especialista II en Planificacion</t>
  </si>
  <si>
    <t>44914861</t>
  </si>
  <si>
    <t>GARCIA RAYMUNDO MIGUEL ANGEL</t>
  </si>
  <si>
    <t>42259014</t>
  </si>
  <si>
    <t>GARCIA TRUJILLO ZARELA MILAGROS</t>
  </si>
  <si>
    <t>06036415</t>
  </si>
  <si>
    <t>GARCIA VERGARA FELIX ENRIQUE</t>
  </si>
  <si>
    <t>41476132</t>
  </si>
  <si>
    <t>GARIBAY GUTIERREZ HUBER EDER</t>
  </si>
  <si>
    <t>Gerente(a) de Proyecto</t>
  </si>
  <si>
    <t>40854491</t>
  </si>
  <si>
    <t>GARRAFA VALENZUELA ERWIN</t>
  </si>
  <si>
    <t>70022566</t>
  </si>
  <si>
    <t>GASTELO PEREZ MOISES</t>
  </si>
  <si>
    <t>08404310</t>
  </si>
  <si>
    <t>GAVANCHO RUIZ PEDRO RUBEN</t>
  </si>
  <si>
    <t>44251496</t>
  </si>
  <si>
    <t>GIL QUESQUEN ELVA ETHEL</t>
  </si>
  <si>
    <t>Asesor III Legal DAB</t>
  </si>
  <si>
    <t>09663472</t>
  </si>
  <si>
    <t>GOMEZ HIDALGO WALTER RICARDO</t>
  </si>
  <si>
    <t>10306913</t>
  </si>
  <si>
    <t>GOMEZ QUISPE CAROLA AMANDA</t>
  </si>
  <si>
    <t>Ingeniería Geográfica</t>
  </si>
  <si>
    <t>Especialista I Responsable de Almacen</t>
  </si>
  <si>
    <t>42590178</t>
  </si>
  <si>
    <t>GOMEZ QUISPE HECTOR</t>
  </si>
  <si>
    <t>Especialista en Planificación</t>
  </si>
  <si>
    <t>20024280</t>
  </si>
  <si>
    <t>GONZALES CALLE JOSE MANUEL</t>
  </si>
  <si>
    <t>Especialista III en Servicios de Salud</t>
  </si>
  <si>
    <t>41545793</t>
  </si>
  <si>
    <t>GONZALES CARDENAS MIGUEL ANGEL</t>
  </si>
  <si>
    <t>Medicina</t>
  </si>
  <si>
    <t>09137720</t>
  </si>
  <si>
    <t>GONZALES DEL VALLE MORALES MONICA YSABEL</t>
  </si>
  <si>
    <t>Project Management</t>
  </si>
  <si>
    <t>43002162</t>
  </si>
  <si>
    <t>GONZALES LEON YOVANY LENIN</t>
  </si>
  <si>
    <t>Ingeniería Ambiental</t>
  </si>
  <si>
    <t>09492442</t>
  </si>
  <si>
    <t>GONZALES PEDREROS ROGELIO FERNANDO</t>
  </si>
  <si>
    <t>Analista III en Seguridad y Salud en el Trabajo</t>
  </si>
  <si>
    <t>45413011</t>
  </si>
  <si>
    <t>GOYTIZOLO VILLANUEVA IVAN EDUARDO</t>
  </si>
  <si>
    <t>Contador General</t>
  </si>
  <si>
    <t>07939013</t>
  </si>
  <si>
    <t>GOZALO ZAVALETA JOSE ANTONIO MAURICIO</t>
  </si>
  <si>
    <t>21463862</t>
  </si>
  <si>
    <t>GRADOS GARRIDO MARTIN ANTONIO</t>
  </si>
  <si>
    <t>Analista III Servicios Generales</t>
  </si>
  <si>
    <t>44465945</t>
  </si>
  <si>
    <t>GUARDAMINO SAAVEDRA JOSE FERNANDO</t>
  </si>
  <si>
    <t>03701837</t>
  </si>
  <si>
    <t>GUERRERO GUERRERO MIRIAN MARLENY</t>
  </si>
  <si>
    <t>Analista III en Planillas</t>
  </si>
  <si>
    <t>80291434</t>
  </si>
  <si>
    <t>GUIA RIVERA ROXANA ADRIANA</t>
  </si>
  <si>
    <t>Coordinadora Administrativa</t>
  </si>
  <si>
    <t>46095933</t>
  </si>
  <si>
    <t>GUILLEN LOPEZ JENNIFER EDITH</t>
  </si>
  <si>
    <t>42799922</t>
  </si>
  <si>
    <t>GUTIERREZ GALVAN ANGELA</t>
  </si>
  <si>
    <t>40789709</t>
  </si>
  <si>
    <t>GUTIERREZ GONZALES LAURA LISSET</t>
  </si>
  <si>
    <t>Especialista I en Inversiones</t>
  </si>
  <si>
    <t>71814120</t>
  </si>
  <si>
    <t>GUTIERREZ RAMOS LUIS CARLOS</t>
  </si>
  <si>
    <t>Asesora I</t>
  </si>
  <si>
    <t>07633834</t>
  </si>
  <si>
    <t>GUTIÉRREZ SÁNCHEZ CARMEN CECILIA</t>
  </si>
  <si>
    <t>Asistente III de Proyectos</t>
  </si>
  <si>
    <t>46905646</t>
  </si>
  <si>
    <t>GUZMAN ROSALES ROCIO DEL PILAR</t>
  </si>
  <si>
    <t>Analista en Soporte Técnico</t>
  </si>
  <si>
    <t>45676881</t>
  </si>
  <si>
    <t>GUZMAN VERAMENDI ABRAHAM ACZY</t>
  </si>
  <si>
    <t>40234019</t>
  </si>
  <si>
    <t>HERNANDEZ CRESPO ZOILA</t>
  </si>
  <si>
    <t>25483405</t>
  </si>
  <si>
    <t>HERRERA AYCA HECTOR UBALDO</t>
  </si>
  <si>
    <t>44824550</t>
  </si>
  <si>
    <t>HERRERA MARTINEZ MELISSA KAREN</t>
  </si>
  <si>
    <t>09436559</t>
  </si>
  <si>
    <t>HERRERA MONTEALEGRE MARTHA CECILIA</t>
  </si>
  <si>
    <t>27858478</t>
  </si>
  <si>
    <t>HERRERA MURILLOS LUIS ALBERTO</t>
  </si>
  <si>
    <t>Experto en Saneamiento</t>
  </si>
  <si>
    <t>08598958</t>
  </si>
  <si>
    <t>HIDALGO COLQUICOCHA LUIS ALBERTO</t>
  </si>
  <si>
    <t>21544563</t>
  </si>
  <si>
    <t>HIDALGO REYES MIGUEL ANGEL</t>
  </si>
  <si>
    <t>46714867</t>
  </si>
  <si>
    <t>HINOSTROZA CAPANI JOSE CRISTHIAN</t>
  </si>
  <si>
    <t>Analista en Control Patrimonial</t>
  </si>
  <si>
    <t>10227681</t>
  </si>
  <si>
    <t>HOSTIA GOMEZ EDINSON WILBER</t>
  </si>
  <si>
    <t>Auxiliar Administativo</t>
  </si>
  <si>
    <t>Especialista I en Seguridad y Salud</t>
  </si>
  <si>
    <t>18130214</t>
  </si>
  <si>
    <t>HOYOS RIMARACHIN JULIO CESAR</t>
  </si>
  <si>
    <t>Ingeniería Química</t>
  </si>
  <si>
    <t>16494948</t>
  </si>
  <si>
    <t>HUAMAN DURAND ELMER REINERIO</t>
  </si>
  <si>
    <t>42275370</t>
  </si>
  <si>
    <t>HUAMAN LABAN LEYDER SMITH</t>
  </si>
  <si>
    <t>40650488</t>
  </si>
  <si>
    <t>HUAMAN LAURENTE KARINA LUZ</t>
  </si>
  <si>
    <t>Especialista III Gestión de Indicadores</t>
  </si>
  <si>
    <t>45933443</t>
  </si>
  <si>
    <t>HUAMAN SANCHEZ WALTER JAVIER</t>
  </si>
  <si>
    <t>46500270</t>
  </si>
  <si>
    <t>HUAMAN VARGAS JOSE JANCARLO</t>
  </si>
  <si>
    <t>08891927</t>
  </si>
  <si>
    <t>HUAMANI LI ADA NATALIA</t>
  </si>
  <si>
    <t>41519789</t>
  </si>
  <si>
    <t>HUAMANI ROJAS ELTON DAVID</t>
  </si>
  <si>
    <t>Analista III de Asignación Presupuestal</t>
  </si>
  <si>
    <t>43712567</t>
  </si>
  <si>
    <t>HUAMANÍ SERRANO MAGHALY</t>
  </si>
  <si>
    <t>10197483</t>
  </si>
  <si>
    <t>HUARI GONZALEZ SYLVIA DORIS</t>
  </si>
  <si>
    <t>Especialista I en Ejecución Contractual</t>
  </si>
  <si>
    <t>46573883</t>
  </si>
  <si>
    <t>HUARI MAXIMILIANO MERCEDES LORENZZA</t>
  </si>
  <si>
    <t>08380547</t>
  </si>
  <si>
    <t>HUAYNA VILCA ELMER ESTEBAN</t>
  </si>
  <si>
    <t>Especialista I en Salud y Seguridad</t>
  </si>
  <si>
    <t>40524094</t>
  </si>
  <si>
    <t>HUAYPAR GUTIERREZ JANET PATRICIA</t>
  </si>
  <si>
    <t>Especialista Senior en Inversión Pública II</t>
  </si>
  <si>
    <t>07620403</t>
  </si>
  <si>
    <t>HUERTA RONDAN NEIL ANTONIO</t>
  </si>
  <si>
    <t>02864607</t>
  </si>
  <si>
    <t>HURTADO SERNAQUE DANNY PAUL</t>
  </si>
  <si>
    <t>10789495</t>
  </si>
  <si>
    <t>ILLESCAS SUITO FELIPE ROBERTO</t>
  </si>
  <si>
    <t>Analista III en Gestión de Recursos Humanos</t>
  </si>
  <si>
    <t>46604688</t>
  </si>
  <si>
    <t>INFANTE FAJARDO YELKA</t>
  </si>
  <si>
    <t>19943999</t>
  </si>
  <si>
    <t>INGA RUPAY ANIBAL RAMON</t>
  </si>
  <si>
    <t>Contabilidad y Finanzas</t>
  </si>
  <si>
    <t>72893945</t>
  </si>
  <si>
    <t>ISHIKAWA VILLAR ANA PRISCILA</t>
  </si>
  <si>
    <t>Subdirector Regional la Libertad</t>
  </si>
  <si>
    <t>Especialista II en Obras</t>
  </si>
  <si>
    <t>28604733</t>
  </si>
  <si>
    <t>IZARRA ABAD CAMILO</t>
  </si>
  <si>
    <t>Especialista III Arquitecto</t>
  </si>
  <si>
    <t>44687650</t>
  </si>
  <si>
    <t>JABIEL BAUDOUIN ERIC EDUARDO</t>
  </si>
  <si>
    <t>Especialista I en Procesos</t>
  </si>
  <si>
    <t>43930608</t>
  </si>
  <si>
    <t>JARA TORRES KELLY ANTONIA</t>
  </si>
  <si>
    <t>Coordinador de Seguimiento de Intervenciones</t>
  </si>
  <si>
    <t>15850397</t>
  </si>
  <si>
    <t>JAUREGUI AYALA CARLOS OMAR FRANCISCO</t>
  </si>
  <si>
    <t>44965202</t>
  </si>
  <si>
    <t>JERI REYES JHONATHAN JAVIER</t>
  </si>
  <si>
    <t>16754506</t>
  </si>
  <si>
    <t>JIMENEZ BARTUREN SILVIA YANINA</t>
  </si>
  <si>
    <t>16656753</t>
  </si>
  <si>
    <t xml:space="preserve">JIMENEZ CARRASCO JUAN ANTONIO </t>
  </si>
  <si>
    <t>Chofer</t>
  </si>
  <si>
    <t>10515199</t>
  </si>
  <si>
    <t>JUAREZ ALARCON CARLOS GILBERTO</t>
  </si>
  <si>
    <t>Secundaria</t>
  </si>
  <si>
    <t>10191903</t>
  </si>
  <si>
    <t>JUGO QUIÑONES JORGE OMAR</t>
  </si>
  <si>
    <t>31672581</t>
  </si>
  <si>
    <t>JULCA GARCIA MIGUEL ANGEL</t>
  </si>
  <si>
    <t>02843206</t>
  </si>
  <si>
    <t>KCOMT LI VICTOR MANUEL</t>
  </si>
  <si>
    <t>07586011</t>
  </si>
  <si>
    <t>LA ROSA BERNAL  ALBERTO</t>
  </si>
  <si>
    <t>43040839</t>
  </si>
  <si>
    <t>LACCA VELASCO ELISSA CLOBERLINA</t>
  </si>
  <si>
    <t>40309122</t>
  </si>
  <si>
    <t>LAURENCIO LUNA VILMA MONICA</t>
  </si>
  <si>
    <t>09035558</t>
  </si>
  <si>
    <t>LAZO PEREZ ANA MARIA</t>
  </si>
  <si>
    <t>Especialista III en Instalaciones Sanitarias</t>
  </si>
  <si>
    <t>09998825</t>
  </si>
  <si>
    <t>LAZO RIVERA GISELLE LUZ</t>
  </si>
  <si>
    <t>43357897</t>
  </si>
  <si>
    <t>LEIVA PINILLOS ARTURO JONNATHAN</t>
  </si>
  <si>
    <t>44854329</t>
  </si>
  <si>
    <t>LEON BALLARDO BRUNELA KAREN</t>
  </si>
  <si>
    <t>05642939</t>
  </si>
  <si>
    <t>LEON SILVA GALO</t>
  </si>
  <si>
    <t>43694408</t>
  </si>
  <si>
    <t>LEON VASQUEZ JAVIER RUBEN</t>
  </si>
  <si>
    <t>40866881</t>
  </si>
  <si>
    <t>LESCANO GALVEZ SHEILA</t>
  </si>
  <si>
    <t>Turismo y Hotelería</t>
  </si>
  <si>
    <t>44003554</t>
  </si>
  <si>
    <t>LESCANO MELENDEZ MARY ELIZABETH</t>
  </si>
  <si>
    <t>Gestión Pública y Gobernabilidad</t>
  </si>
  <si>
    <t>Doctor</t>
  </si>
  <si>
    <t>07624114</t>
  </si>
  <si>
    <t>LEYVA PEDRAZA MARCO ANTONIO</t>
  </si>
  <si>
    <t>Especialista III Infraestructura Hospitalaria</t>
  </si>
  <si>
    <t>41096777</t>
  </si>
  <si>
    <t>LICAS CANSAYA MARIA DEL PILAR</t>
  </si>
  <si>
    <t>Gerente de Hospitales Temporales</t>
  </si>
  <si>
    <t>08473957</t>
  </si>
  <si>
    <t>LIENDO SOTOMAYOR JOSE LUIS</t>
  </si>
  <si>
    <t>Regulación y Gestión de Servicios Públicos</t>
  </si>
  <si>
    <t>40382305</t>
  </si>
  <si>
    <t>LINARES MASIAS JORGE LUIS</t>
  </si>
  <si>
    <t>42290068</t>
  </si>
  <si>
    <t>LINDO  CARDENAS ANGELO ALEXIS</t>
  </si>
  <si>
    <t>06637375</t>
  </si>
  <si>
    <t>LIÑAN IZAGUIRRE FRANCISCO MANUEL</t>
  </si>
  <si>
    <t>31665381</t>
  </si>
  <si>
    <t>LIRION CORAL FREDY RENEE</t>
  </si>
  <si>
    <t>Especialista I en Actos Preparatorios, Contrataciones por ASP y Acuerdo Marco</t>
  </si>
  <si>
    <t>21527759</t>
  </si>
  <si>
    <t>LLANOS ALAMEDA LUZMILA YNES</t>
  </si>
  <si>
    <t>Administración, Finanzas y Negocios Globales</t>
  </si>
  <si>
    <t>Especialista II en Planeamiento y Presupuesto</t>
  </si>
  <si>
    <t>40398885</t>
  </si>
  <si>
    <t>LLANOS HERMOSILLA MARCO TULIO</t>
  </si>
  <si>
    <t>41360354</t>
  </si>
  <si>
    <t>LLAURY LOPEZ FLOR DE MARIA</t>
  </si>
  <si>
    <t>43160042</t>
  </si>
  <si>
    <t>LLUCHO CARRION EDUARDO DAVID</t>
  </si>
  <si>
    <t>Dirección de Empresas de la Construcción</t>
  </si>
  <si>
    <t>41547422</t>
  </si>
  <si>
    <t>LOPEZ CARCAMO LUIS ALBERTO</t>
  </si>
  <si>
    <t>43379265</t>
  </si>
  <si>
    <t>LOPEZ FERNANDEZ ENRIQUE DE JESUS</t>
  </si>
  <si>
    <t>Especialista II en Proyectos - Enlace con PMO</t>
  </si>
  <si>
    <t>40967846</t>
  </si>
  <si>
    <t>LOPEZ FERNANDEZ MAURICIO MARCELO</t>
  </si>
  <si>
    <t>Analista Económico</t>
  </si>
  <si>
    <t>72921938</t>
  </si>
  <si>
    <t>LOPEZ HOSPINAL PABLO CHRISTIAN</t>
  </si>
  <si>
    <t>07473121</t>
  </si>
  <si>
    <t>LOPEZ LLANOS MARLENE</t>
  </si>
  <si>
    <t>18016146</t>
  </si>
  <si>
    <t>LOPEZ LUNA CELSO ESTEBAN</t>
  </si>
  <si>
    <t>44928931</t>
  </si>
  <si>
    <t>LOPEZ NIEVES JANIA</t>
  </si>
  <si>
    <t>Analista III en Gestión de Contrato Operativo G2G</t>
  </si>
  <si>
    <t>41555259</t>
  </si>
  <si>
    <t>LOPEZ SALCEDO KATTY</t>
  </si>
  <si>
    <t>Administración y Dirección de Proyectos</t>
  </si>
  <si>
    <t>Coordinador Parlamentario</t>
  </si>
  <si>
    <t>07885562</t>
  </si>
  <si>
    <t>LOZADA BONILLA ALFREDO ARCADIO</t>
  </si>
  <si>
    <t>Acción política, fortalecimiento institucional y participación ciudadana en el estado de derecho</t>
  </si>
  <si>
    <t>42076834</t>
  </si>
  <si>
    <t>LUJAN FERNANDEZ ERIKA JANET</t>
  </si>
  <si>
    <t>Analista II de Gestión Estratégica</t>
  </si>
  <si>
    <t>73754061</t>
  </si>
  <si>
    <t>LUNA MEDINA MARCIA ALEXANDRA</t>
  </si>
  <si>
    <t>Analista II en Gestión Estratégica</t>
  </si>
  <si>
    <t>Asistente III Responsable del Fondo de Caja Chica</t>
  </si>
  <si>
    <t>10284501</t>
  </si>
  <si>
    <t>LUNA SALINAS RUTH MERY</t>
  </si>
  <si>
    <t>19250161</t>
  </si>
  <si>
    <t>LUPERDI MENDOZA JOSE GIOVANNY RAMON</t>
  </si>
  <si>
    <t>Administración de Negocios</t>
  </si>
  <si>
    <t>Asistente I de Proyectos SAT</t>
  </si>
  <si>
    <t>73993481</t>
  </si>
  <si>
    <t>LUYO CARBONERO PABLO MILTON</t>
  </si>
  <si>
    <t>40454105</t>
  </si>
  <si>
    <t>MACEDO ROJAS ZULEMA TANIA</t>
  </si>
  <si>
    <t>Analista de Gestión del Empleo</t>
  </si>
  <si>
    <t>44052310</t>
  </si>
  <si>
    <t>MAGALLANES LUJAN JAVIER ANGEL (Supl.)</t>
  </si>
  <si>
    <t>Especialista II en Obras Hidráulicas</t>
  </si>
  <si>
    <t>41354827</t>
  </si>
  <si>
    <t>MALDONADO OLIVA JUAN ERNESTO</t>
  </si>
  <si>
    <t>Ciencias con mención en Ing. Hidráulica</t>
  </si>
  <si>
    <t>10627372</t>
  </si>
  <si>
    <t>MALPICA PIMENTEL JOE EDDIE</t>
  </si>
  <si>
    <t>Ciencias con mención en Proyectos de Inversión</t>
  </si>
  <si>
    <t>Asistente III en Control Documnetario</t>
  </si>
  <si>
    <t>46334393</t>
  </si>
  <si>
    <t>MAMANI CHAMBILLA DIANI YINET</t>
  </si>
  <si>
    <t>Ingeniería Comercial</t>
  </si>
  <si>
    <t>Especialista II en Seguimiento</t>
  </si>
  <si>
    <t>02784842</t>
  </si>
  <si>
    <t>MANRIQUE RIVAS LUIS HUGO</t>
  </si>
  <si>
    <t>Especialista en Seguimiento</t>
  </si>
  <si>
    <t>44360995</t>
  </si>
  <si>
    <t>MARAVI CHAVEZ RONALD JERSY</t>
  </si>
  <si>
    <t>Especialista I en Gestión del Seguimiento</t>
  </si>
  <si>
    <t>40364692</t>
  </si>
  <si>
    <t>MARIN DIAZ LUIS ALBERTO</t>
  </si>
  <si>
    <t>44015396</t>
  </si>
  <si>
    <t>MARIN VASQUEZ NEYLA MARIEL</t>
  </si>
  <si>
    <t>45946760</t>
  </si>
  <si>
    <t>MARIÑOS MEDINA JAIME FRANK IRVING</t>
  </si>
  <si>
    <t>41010946</t>
  </si>
  <si>
    <t>MARQUEZ MEJIA EDGAR EDUARDO</t>
  </si>
  <si>
    <t>Administración Estratégica de Empresas</t>
  </si>
  <si>
    <t>10100411</t>
  </si>
  <si>
    <t>MARTEL VARGAS GUERRY JACK</t>
  </si>
  <si>
    <t>Ingeniería</t>
  </si>
  <si>
    <t>42248497</t>
  </si>
  <si>
    <t>MARTINEZ ALCA LUIS ALBERTO</t>
  </si>
  <si>
    <t>09907164</t>
  </si>
  <si>
    <t>MARTINEZ FERNANDEZ ERIKA PAOLA</t>
  </si>
  <si>
    <t>44931035</t>
  </si>
  <si>
    <t>MATA MILLA CINDY ELIZABETH</t>
  </si>
  <si>
    <t>02722010</t>
  </si>
  <si>
    <t>MAZA SULLON TEOFILO</t>
  </si>
  <si>
    <t>41006996</t>
  </si>
  <si>
    <t>MECHATO GARAY CARLOS GABRIEL</t>
  </si>
  <si>
    <t>06904452</t>
  </si>
  <si>
    <t xml:space="preserve">MEDINA CUADROS ANIBAL OCTAVIO </t>
  </si>
  <si>
    <t>10803836</t>
  </si>
  <si>
    <t>MEIGGS MENACHO MANUEL MAURICIO</t>
  </si>
  <si>
    <t>02865363</t>
  </si>
  <si>
    <t>MEJIA MASIAS VERONICA VIOLETA</t>
  </si>
  <si>
    <t>70576857</t>
  </si>
  <si>
    <t>MEJIA QUIROZ FRANKLIN MIGUEL</t>
  </si>
  <si>
    <t>07603276</t>
  </si>
  <si>
    <t>MEJIA VALLEJOS JULIO FRANCISCO</t>
  </si>
  <si>
    <t>Subdirector Regional de Piura</t>
  </si>
  <si>
    <t>03473384</t>
  </si>
  <si>
    <t>MEJIAS CORONADO JOSE MARTIN</t>
  </si>
  <si>
    <t>Especialista III en Contrataciones</t>
  </si>
  <si>
    <t>07498595</t>
  </si>
  <si>
    <t>MELGAREJO TAMBINI AUGUSTO DAVID</t>
  </si>
  <si>
    <t>73114541</t>
  </si>
  <si>
    <t>MENDEZ CHUMPISUCA JORGE VIANOR</t>
  </si>
  <si>
    <t>26706256</t>
  </si>
  <si>
    <t>MENDOZA ARCE PERCY HUMBERTO</t>
  </si>
  <si>
    <t>32733871</t>
  </si>
  <si>
    <t>MENDOZA CHINCHAYAN ANGEL ALFONSO</t>
  </si>
  <si>
    <t>46778939</t>
  </si>
  <si>
    <t>MENDOZA PAICO DIANA KARINA</t>
  </si>
  <si>
    <t xml:space="preserve">Asistente III control Documentario </t>
  </si>
  <si>
    <t>41123713</t>
  </si>
  <si>
    <t>MENDOZA REQUEJO JHONNY FELIPE</t>
  </si>
  <si>
    <t>40324564</t>
  </si>
  <si>
    <t>MERINO ESPINOZA JUAN ARMANDO</t>
  </si>
  <si>
    <t>Especialista I Control Previo</t>
  </si>
  <si>
    <t>44707670</t>
  </si>
  <si>
    <t>MEZA OSORIO ZULLY NAHIR</t>
  </si>
  <si>
    <t>Especialista I Legal en Procesos de Contratación</t>
  </si>
  <si>
    <t>46944073</t>
  </si>
  <si>
    <t>MILLA CARRASCO ADRIANA PIA</t>
  </si>
  <si>
    <t>Especialista III en Análisis de Procesos</t>
  </si>
  <si>
    <t>09467709</t>
  </si>
  <si>
    <t>MILLAN BAJONERO MIRTHA ESTELA</t>
  </si>
  <si>
    <t>16525445</t>
  </si>
  <si>
    <t>MILLONES COLLAZOS JAVIER EDUARDO</t>
  </si>
  <si>
    <t>10613915</t>
  </si>
  <si>
    <t>MILLONES SORIANO LUIS DANIEL</t>
  </si>
  <si>
    <t>Analista III en Gestión del Empleo</t>
  </si>
  <si>
    <t>Especialista III en Gestión de Partes Interesada, Prevención y Solución de Conflictos</t>
  </si>
  <si>
    <t>25854785</t>
  </si>
  <si>
    <t>MIMBELA CLAUDET ANGEL EUGENIO</t>
  </si>
  <si>
    <t>Coordinador de Modernización y Cooperación Técnica</t>
  </si>
  <si>
    <t>07886426</t>
  </si>
  <si>
    <t>MISAD PAULET JOSE ABRAHAM</t>
  </si>
  <si>
    <t>43724867</t>
  </si>
  <si>
    <t>MITMA HUAYTALLA LIONEL PEDRO</t>
  </si>
  <si>
    <t>45859543</t>
  </si>
  <si>
    <t>MONCADA IBARRA DARWIN JOEL</t>
  </si>
  <si>
    <t>47183532</t>
  </si>
  <si>
    <t>MONCADA MORALES ALICIA ANGELICA</t>
  </si>
  <si>
    <t>Especialista III en Gestión de Costos</t>
  </si>
  <si>
    <t>42000536</t>
  </si>
  <si>
    <t>MONTALVA TALLEDO CARLOS AUGUSTO</t>
  </si>
  <si>
    <t>Especialista en Programación</t>
  </si>
  <si>
    <t>42979747</t>
  </si>
  <si>
    <t>MONTERO GARCIA FRANKLIN MIGUEL</t>
  </si>
  <si>
    <t>Ingeniería Estadística</t>
  </si>
  <si>
    <t>Especialista II Secretaria Técnica de los Procesos Administrativos Disciplinarios</t>
  </si>
  <si>
    <t>10607105</t>
  </si>
  <si>
    <t>MONZON MELGAREJO ERICKA LORENA</t>
  </si>
  <si>
    <t>44054020</t>
  </si>
  <si>
    <t>MORA CARRERA SABRINA</t>
  </si>
  <si>
    <t>Arquitectura de Interiores</t>
  </si>
  <si>
    <t>41420278</t>
  </si>
  <si>
    <t>MORALES GONZALEZ HECTOR RICARDO</t>
  </si>
  <si>
    <t>44350621</t>
  </si>
  <si>
    <t>MORALES MILLONES DESGNER MANUEL</t>
  </si>
  <si>
    <t>72457252</t>
  </si>
  <si>
    <t>MORALES ZAPATA JOSUE SMITH</t>
  </si>
  <si>
    <t>Asistente en Seguimiento de Intervenciones</t>
  </si>
  <si>
    <t>41530561</t>
  </si>
  <si>
    <t>MORAN RIVAS ENZO ERICK</t>
  </si>
  <si>
    <t>41534908</t>
  </si>
  <si>
    <t>MORANTE SILUPU TEOFILO ANTENOR</t>
  </si>
  <si>
    <t>71701207</t>
  </si>
  <si>
    <t>MORENO BUTILER JENIFFER ROOS</t>
  </si>
  <si>
    <t>40267885</t>
  </si>
  <si>
    <t>MORENO VASQUEZ LUIS ALBERTO</t>
  </si>
  <si>
    <t>46513315</t>
  </si>
  <si>
    <t>MORENO ZAPATA PAULA PATRICIA</t>
  </si>
  <si>
    <t>Arqueología</t>
  </si>
  <si>
    <t>46726869</t>
  </si>
  <si>
    <t>MORILLO MEJIA EINER ERIC</t>
  </si>
  <si>
    <t>09925437</t>
  </si>
  <si>
    <t>MOSCOSO BIEBERACH PEDRO KARLO</t>
  </si>
  <si>
    <t>42222828</t>
  </si>
  <si>
    <t>MOYA RIVERA ROBERTH FELIPE</t>
  </si>
  <si>
    <t>40190669</t>
  </si>
  <si>
    <t>MUCHA MEZA ARACELI</t>
  </si>
  <si>
    <t>21878822</t>
  </si>
  <si>
    <t>MUCHAYPIÑA GONZALES KATHERINE MARGOT</t>
  </si>
  <si>
    <t>40033942</t>
  </si>
  <si>
    <t>MUGA QUICAÑO OSCAR JOSE</t>
  </si>
  <si>
    <t>Analista en Proceso de Información de Proyectos</t>
  </si>
  <si>
    <t>47358400</t>
  </si>
  <si>
    <t>MUÑOZ TORRES RICARDO FERNANDO</t>
  </si>
  <si>
    <t>40655305</t>
  </si>
  <si>
    <t>MURO ROSADO VICTOR GUILLERMO</t>
  </si>
  <si>
    <t>Especialista III en Gestión de los Sistemas de Información</t>
  </si>
  <si>
    <t>16691508</t>
  </si>
  <si>
    <t>MUSAYON DIAZ JEFFRY STOKELY</t>
  </si>
  <si>
    <t>17403513</t>
  </si>
  <si>
    <t>NANFUÑAY BARRAGAN JOSE LUIS</t>
  </si>
  <si>
    <t>16597555</t>
  </si>
  <si>
    <t>NECIOSUP RIVERA MANUEL OSWALDO</t>
  </si>
  <si>
    <t>40048222</t>
  </si>
  <si>
    <t>NERIO PONCE CECILIA</t>
  </si>
  <si>
    <t>Especialista Senior en Inversión Pública</t>
  </si>
  <si>
    <t>10685942</t>
  </si>
  <si>
    <t>NUÑEZ CAJACURI JOSE ALEJANDRO</t>
  </si>
  <si>
    <t>Especialista II en Ingeniería Ambiental</t>
  </si>
  <si>
    <t>40285609</t>
  </si>
  <si>
    <t>NUÑEZ ESPIRITU CHRISTIAN FERNANDO</t>
  </si>
  <si>
    <t>Coordinadora en G2G</t>
  </si>
  <si>
    <t>09677905</t>
  </si>
  <si>
    <t xml:space="preserve">NUÑEZ MARISCAL  KATIA MARIA DEL CARMEN </t>
  </si>
  <si>
    <t>70017824</t>
  </si>
  <si>
    <t>OBREGON POMAYAY KATHERINE GABRIELA</t>
  </si>
  <si>
    <t>40809667</t>
  </si>
  <si>
    <t>OCAS DE LA CRUZ JOSE LUIS</t>
  </si>
  <si>
    <t>41051629</t>
  </si>
  <si>
    <t>OJEDA MOSCOL HANSSI DARIO</t>
  </si>
  <si>
    <t>09533422</t>
  </si>
  <si>
    <t>OLAVARRIA FLEMING SILVIA LILIANA</t>
  </si>
  <si>
    <t>Especialista II Seguimiento y Monitoreo de Gestión de Inversiones G2G</t>
  </si>
  <si>
    <t>09643843</t>
  </si>
  <si>
    <t>OLAZABAL NAPURI HECTOR JAVIER</t>
  </si>
  <si>
    <t>42402245</t>
  </si>
  <si>
    <t>ORBEGOSO SALAZAR CARLOS EDUARDO</t>
  </si>
  <si>
    <t>Especialista II en Modernización Pública</t>
  </si>
  <si>
    <t>42515584</t>
  </si>
  <si>
    <t>ORCO CAMPERO JOAQUIN DIEGO</t>
  </si>
  <si>
    <t>09142718</t>
  </si>
  <si>
    <t>ORE GARNICA ALEJANDRO POMPEYO</t>
  </si>
  <si>
    <t>09386044</t>
  </si>
  <si>
    <t>ORELLANA BATTILANA ALFREDO EDUARDO</t>
  </si>
  <si>
    <t>31603853</t>
  </si>
  <si>
    <t>ORELLANA SAN MARTIN RODRIGO EDUARDO</t>
  </si>
  <si>
    <t>10324457</t>
  </si>
  <si>
    <t>ORIHUELA MORALES CESAR WILMER</t>
  </si>
  <si>
    <t>41441176</t>
  </si>
  <si>
    <t>OROZCO PANTA MARCO ANTONIO LIBRADO</t>
  </si>
  <si>
    <t>Coordinador de Integridad y Control Interno</t>
  </si>
  <si>
    <t>40641796</t>
  </si>
  <si>
    <t>ORTIZ GUZMAN DAVID LEONARDO</t>
  </si>
  <si>
    <t>16707194</t>
  </si>
  <si>
    <t>ORTIZ MUÑOZ YDELSO</t>
  </si>
  <si>
    <t>10791310</t>
  </si>
  <si>
    <t>ORTIZ TOLEDO ANGELA ROSA</t>
  </si>
  <si>
    <t>Analista III en Seguimiento y Monitoreo</t>
  </si>
  <si>
    <t>Especialista III en Instalaciones Mecánico Eléctricas</t>
  </si>
  <si>
    <t>43679821</t>
  </si>
  <si>
    <t>OSCANOA ACHACHAO MIGUEL ANGEL</t>
  </si>
  <si>
    <t>Ingeniería Eléctrica</t>
  </si>
  <si>
    <t>Analista I en Comunicación Audiovisual</t>
  </si>
  <si>
    <t>43507359</t>
  </si>
  <si>
    <t>PABLO RIVERA EDUARDO</t>
  </si>
  <si>
    <t>40701108</t>
  </si>
  <si>
    <t>PACHECO BEDREGAL JULIO ERNESTO</t>
  </si>
  <si>
    <t>Coordinador de Proyectos de Inversión Pública</t>
  </si>
  <si>
    <t>07882141</t>
  </si>
  <si>
    <t>PACHECO FLORES ANA CECILIA</t>
  </si>
  <si>
    <t>Diseño, Gestión y Dirección de Proyectos</t>
  </si>
  <si>
    <t>20074108</t>
  </si>
  <si>
    <t>PACHECO PALOMINO JOSE LUIS</t>
  </si>
  <si>
    <t>46395919</t>
  </si>
  <si>
    <t>PACHECO RAMOS CAROLINA</t>
  </si>
  <si>
    <t>16691855</t>
  </si>
  <si>
    <t>PACHERREZ GUERRERO RAUL GARY</t>
  </si>
  <si>
    <t xml:space="preserve">Apoyo Administrativo </t>
  </si>
  <si>
    <t>02894771</t>
  </si>
  <si>
    <t>PACHERREZ PACHERRE DE DIAZ JESSICA MATILDE</t>
  </si>
  <si>
    <t>45093621</t>
  </si>
  <si>
    <t xml:space="preserve">PACORA CASTRO JHONATAN ALDEMAR </t>
  </si>
  <si>
    <t>Especialista III Administración de Contratos Supervisión G2G</t>
  </si>
  <si>
    <t>19830623</t>
  </si>
  <si>
    <t>PADILLA SAGARVINAGA ELIZABETH SUSANA</t>
  </si>
  <si>
    <t>41126291</t>
  </si>
  <si>
    <t>PAIRAZAMAN TORREL JOSE RICARDO</t>
  </si>
  <si>
    <t>Contabilidad y Auditoría</t>
  </si>
  <si>
    <t>Especialista Legal III</t>
  </si>
  <si>
    <t>40680420</t>
  </si>
  <si>
    <t>PAJARES NARANJO CARLOS MARTIN</t>
  </si>
  <si>
    <t>Finanzas y Derecho Corporativo</t>
  </si>
  <si>
    <t>10712818</t>
  </si>
  <si>
    <t>PALACIOS VEGA LUCIA DEL PILAR</t>
  </si>
  <si>
    <t>Coordinador Legales-DAB</t>
  </si>
  <si>
    <t>42765404</t>
  </si>
  <si>
    <t>PALOMINO DEL CASTILLO EDWIN ADELKY</t>
  </si>
  <si>
    <t>06129333</t>
  </si>
  <si>
    <t>PALOMINO PUMA JOSE ANTONIO</t>
  </si>
  <si>
    <t>44802258</t>
  </si>
  <si>
    <t>PANDURO RUIZ VERONICA</t>
  </si>
  <si>
    <t>10130879</t>
  </si>
  <si>
    <t>PARDAVE JIMENEZ JUDITH MARILYN</t>
  </si>
  <si>
    <t>Analista II en Seguimiento y Monitoreo</t>
  </si>
  <si>
    <t>72492341</t>
  </si>
  <si>
    <t>PAREDES PAUCAR LUIS BRYAN</t>
  </si>
  <si>
    <t>Coordinador Regional de Cajamarca</t>
  </si>
  <si>
    <t>26604762</t>
  </si>
  <si>
    <t>PAREDES SALDAÑA ISMAEL ADEMHIR</t>
  </si>
  <si>
    <t>40459449</t>
  </si>
  <si>
    <t>PAREDES SILVA ROSA DALI</t>
  </si>
  <si>
    <t xml:space="preserve">Especialista I en Actos Preparatorios, Contrataciones por ASP y Acuerdo Marco </t>
  </si>
  <si>
    <t>45494141</t>
  </si>
  <si>
    <t>PAREJA DONAIRE IVAN CARLOS</t>
  </si>
  <si>
    <t>03507358</t>
  </si>
  <si>
    <t>PARODI RUMICHE CHRISTOPHER</t>
  </si>
  <si>
    <t>40258555</t>
  </si>
  <si>
    <t>PARRAGA ESPINOZA JANELA CRISTINA</t>
  </si>
  <si>
    <t>Especialista III en Innovación y Planificación Estratégica de Comunicaciones</t>
  </si>
  <si>
    <t>10267510</t>
  </si>
  <si>
    <t>PASTOR TEJEDA JOSE LUIS</t>
  </si>
  <si>
    <t>43875621</t>
  </si>
  <si>
    <t>PAUCAR MAURICIE ROSA LOURDES</t>
  </si>
  <si>
    <t>20005081</t>
  </si>
  <si>
    <t>PAUCAR MEJIA MAGNO ESTEBAN</t>
  </si>
  <si>
    <t>44607466</t>
  </si>
  <si>
    <t>PAYTAN ORDOÑEZ JHONATAN</t>
  </si>
  <si>
    <t>42792978</t>
  </si>
  <si>
    <t>PAZ CONTRERAS DUSTIN AARON</t>
  </si>
  <si>
    <t>Coordinador de la Oficina de Planificación y Presupuesto</t>
  </si>
  <si>
    <t>42361926</t>
  </si>
  <si>
    <t>PEÑA ALANOCA MARCELO DANIEL</t>
  </si>
  <si>
    <t>06269039</t>
  </si>
  <si>
    <t>PERALES PECEROS JACINTO MELITON</t>
  </si>
  <si>
    <t>08344151</t>
  </si>
  <si>
    <t>PERALES SANCHEZ LISTER DARIO</t>
  </si>
  <si>
    <t>70397446</t>
  </si>
  <si>
    <t>PERALTA SUNCION ARIANA CAROLINA</t>
  </si>
  <si>
    <t xml:space="preserve"> Especialista I en Planeamiento</t>
  </si>
  <si>
    <t>48012389</t>
  </si>
  <si>
    <t>PEREDA RONDON CHRISTOPHER PHILLIP</t>
  </si>
  <si>
    <t>41419905</t>
  </si>
  <si>
    <t>PEREZ DIAZ HAYDI MARIVEL</t>
  </si>
  <si>
    <t>Coordinadora de Enlace Parlamentario</t>
  </si>
  <si>
    <t>41347492</t>
  </si>
  <si>
    <t>PEREZ GAMARRA IRAN ARGELIA</t>
  </si>
  <si>
    <t>Subdirector Regional de Lambayeque</t>
  </si>
  <si>
    <t>41004163</t>
  </si>
  <si>
    <t>PEREZ SANTA CRUZ ANGEL MIGUEL</t>
  </si>
  <si>
    <t>Coordinador en Inversión Publica I</t>
  </si>
  <si>
    <t>43118751</t>
  </si>
  <si>
    <t>PEREZ SANTA CRUZ STALIN ABRAHAM</t>
  </si>
  <si>
    <t>43624143</t>
  </si>
  <si>
    <t>PILCO MAMANI ALEX LEE</t>
  </si>
  <si>
    <t>47161311</t>
  </si>
  <si>
    <t>PINEDO CRUZ WILLIAM EDWIN</t>
  </si>
  <si>
    <t>40659411</t>
  </si>
  <si>
    <t>PINTO AVILA FABIOLA EDITH</t>
  </si>
  <si>
    <t>41451222</t>
  </si>
  <si>
    <t>PINTO NICHO BRUNO</t>
  </si>
  <si>
    <t>Ingeniería Administrativa</t>
  </si>
  <si>
    <t>43588205</t>
  </si>
  <si>
    <t>PISCOCHE ESPEJO BARNARD KAROL</t>
  </si>
  <si>
    <t>Administración de Empresas en Neg. Internacionales</t>
  </si>
  <si>
    <t>Especialista III Presupuesto y Procura</t>
  </si>
  <si>
    <t>47350525</t>
  </si>
  <si>
    <t>PONCE AVELINO LUIS ALEXANDER</t>
  </si>
  <si>
    <t>42547438</t>
  </si>
  <si>
    <t>POZO TIMANA WILLIAM ROLANDO</t>
  </si>
  <si>
    <t>Ingeniería Ambiental y Seguridad Industrial</t>
  </si>
  <si>
    <t>Especialista I en Monitoreo, Reportería y Análisis del PIRCC</t>
  </si>
  <si>
    <t>45474465</t>
  </si>
  <si>
    <t>PUMA ISUIZA OMAR ARTURO</t>
  </si>
  <si>
    <t>32974000</t>
  </si>
  <si>
    <t>QUEA MEDINA ROSA LAURA</t>
  </si>
  <si>
    <t>46149819</t>
  </si>
  <si>
    <t>QUEZADA CASTILLO JOEL ALEJANDRO</t>
  </si>
  <si>
    <t>Analista en Inversión Pública</t>
  </si>
  <si>
    <t>45079884</t>
  </si>
  <si>
    <t>QUIJANDRIA SOTIL LUCIANA TERESA</t>
  </si>
  <si>
    <t>41930659</t>
  </si>
  <si>
    <t>QUINDE MARCHENA DAVID AMADO</t>
  </si>
  <si>
    <t>80614245</t>
  </si>
  <si>
    <t>QUINTANA ESCURRA FRANK KIKO</t>
  </si>
  <si>
    <t>44316635</t>
  </si>
  <si>
    <t>QUIÑONES LOPEZ SANDRA JENNIFER</t>
  </si>
  <si>
    <t>42041707</t>
  </si>
  <si>
    <t>QUIROZ PINEDA LUIS EDWIN</t>
  </si>
  <si>
    <t>40034905</t>
  </si>
  <si>
    <t>QUIROZ RAMIREZ YAMER ERNESTO</t>
  </si>
  <si>
    <t>42289634</t>
  </si>
  <si>
    <t>QUISOCALA CALDERON EVELYN ANGELA</t>
  </si>
  <si>
    <t>42560187</t>
  </si>
  <si>
    <t>QUISOCALA CHOQUE MARIO VICTOR</t>
  </si>
  <si>
    <t>00328600</t>
  </si>
  <si>
    <t>QUISPE ALEMAN DAGNER GILBERTO</t>
  </si>
  <si>
    <t>Ingeniería Civíl con mención en Estructuras</t>
  </si>
  <si>
    <t>Coordinador en Procedimientos de Selección</t>
  </si>
  <si>
    <t>16630420</t>
  </si>
  <si>
    <t>QUISPE ARIAS EDWIN WILLIAM</t>
  </si>
  <si>
    <t>01296518</t>
  </si>
  <si>
    <t>QUISPE CUENCA JOSE LUIS</t>
  </si>
  <si>
    <t>26646262</t>
  </si>
  <si>
    <t>QUISPE DAVILA DAYSI BERTHA</t>
  </si>
  <si>
    <t>40713279</t>
  </si>
  <si>
    <t>QUISPE MANOSALVA VILAR</t>
  </si>
  <si>
    <t>41701068</t>
  </si>
  <si>
    <t>QUISPE PALMA RONALD ARMANDO</t>
  </si>
  <si>
    <t>25854456</t>
  </si>
  <si>
    <t>QUISPE TALLA NELSON ERNESTO</t>
  </si>
  <si>
    <t>Especialista en Evaluación de Proyectos</t>
  </si>
  <si>
    <t>00822299</t>
  </si>
  <si>
    <t>RAFAEL CUSMA CÉSAR NELSON</t>
  </si>
  <si>
    <t>Analista de Sistemas de Información</t>
  </si>
  <si>
    <t>45034500</t>
  </si>
  <si>
    <t>RAMIREZ BRUNO JUAN CARLOS</t>
  </si>
  <si>
    <t>Especialistas II En Costos</t>
  </si>
  <si>
    <t>42630100</t>
  </si>
  <si>
    <t>RAMIREZ LORA VICTOR</t>
  </si>
  <si>
    <t>Coordinador de Obras por Impuestos</t>
  </si>
  <si>
    <t>09229274</t>
  </si>
  <si>
    <t>RAMIREZ RIVERA ADHEMIR GASTON</t>
  </si>
  <si>
    <t>07757523</t>
  </si>
  <si>
    <t>RAMIREZ VIZCARRA DE HIZO ANA LUZ</t>
  </si>
  <si>
    <t>16797156</t>
  </si>
  <si>
    <t>RAMIREZ ZAMORA OSCAR ORLANDO</t>
  </si>
  <si>
    <t>42493913</t>
  </si>
  <si>
    <t>RAMOS CONDOR SHERYL MILAGROS</t>
  </si>
  <si>
    <t>45803257</t>
  </si>
  <si>
    <t>RAMOS HUAMAN MANUEL  ALEXANDER</t>
  </si>
  <si>
    <t>Especialista II en Gestión del Empleo</t>
  </si>
  <si>
    <t>41526536</t>
  </si>
  <si>
    <t>RAZO HUAMANI CHRISTIAN</t>
  </si>
  <si>
    <t>16473748</t>
  </si>
  <si>
    <t>REMON CHAMBERGO JUAN VIRGILIO</t>
  </si>
  <si>
    <t>07022343</t>
  </si>
  <si>
    <t>RETAMOZO ARRIETA LUIS</t>
  </si>
  <si>
    <t>41020546</t>
  </si>
  <si>
    <t>REYES ARMIJO PERCY WILLIAM</t>
  </si>
  <si>
    <t>41023347</t>
  </si>
  <si>
    <t>REYES MOSCOSO HELENA MARIA</t>
  </si>
  <si>
    <t xml:space="preserve">Coordinador/a en Inversión Pública I </t>
  </si>
  <si>
    <t>41124946</t>
  </si>
  <si>
    <t>REYES PRIETO CHRISS JEANIFFER</t>
  </si>
  <si>
    <t>42081356</t>
  </si>
  <si>
    <t>REYNA NAVARRO VICTOR ALLAN</t>
  </si>
  <si>
    <t>Administración de Negocios Globales</t>
  </si>
  <si>
    <t>44131198</t>
  </si>
  <si>
    <t>REYNA NOMBERTO JORGE MARTIN</t>
  </si>
  <si>
    <t>09748089</t>
  </si>
  <si>
    <t>RIOS DIAZ ORLANDO HUGO</t>
  </si>
  <si>
    <t>Especialista II en Procesos de Contratación</t>
  </si>
  <si>
    <t>70434251</t>
  </si>
  <si>
    <t>RIOS FERNANDEZ SHARON MICHELLE</t>
  </si>
  <si>
    <t>Especialista III en Riesgos</t>
  </si>
  <si>
    <t>09553089</t>
  </si>
  <si>
    <t>RIOS MUÑOZ MARCO ANTONIO</t>
  </si>
  <si>
    <t>Especialista en Obras Civiles</t>
  </si>
  <si>
    <t>06812564</t>
  </si>
  <si>
    <t>RIVA CABALLERO JOAQUIN</t>
  </si>
  <si>
    <t>41385599</t>
  </si>
  <si>
    <t>RIVERA COTRINA CLAUDIA</t>
  </si>
  <si>
    <t>Especialista en Desarrollo y Análisis de Procesos</t>
  </si>
  <si>
    <t>45800079</t>
  </si>
  <si>
    <t>RIVERA GARIBAY WALTER ENRIQUE</t>
  </si>
  <si>
    <t>Asistente III CAD / BIM</t>
  </si>
  <si>
    <t>70570310</t>
  </si>
  <si>
    <t>ROALCABA CARLOS CHRISTIAN ANTHONY</t>
  </si>
  <si>
    <t>40718553</t>
  </si>
  <si>
    <t>ROBLES CELESTINO JORGE RICHARD</t>
  </si>
  <si>
    <t>Coordinadora de Ejecución Contractual</t>
  </si>
  <si>
    <t>41681220</t>
  </si>
  <si>
    <t>RODRIGUEZ AQUINO KARLA SOLANGEL</t>
  </si>
  <si>
    <t>Especialista II en Proyectos Tecnológicos</t>
  </si>
  <si>
    <t>42850632</t>
  </si>
  <si>
    <t>RODRIGUEZ BILBAO CARLOS SERGIO</t>
  </si>
  <si>
    <t>70457208</t>
  </si>
  <si>
    <t>RODRIGUEZ CHAVARRY ANDERSSON NIELSER NILTHONY</t>
  </si>
  <si>
    <t>44235664</t>
  </si>
  <si>
    <t>RODRIGUEZ CHUMBE JOSE RICARDO</t>
  </si>
  <si>
    <t>Analista I en Monitoreo de Intervenciones</t>
  </si>
  <si>
    <t>70282186</t>
  </si>
  <si>
    <t>RODRIGUEZ MANYARI ADRIAN FRANZ</t>
  </si>
  <si>
    <t>00494410</t>
  </si>
  <si>
    <t>RODRIGUEZ MOGROVEJO DANTE REYNALDO</t>
  </si>
  <si>
    <t>Analista I en Archivo</t>
  </si>
  <si>
    <t>45514413</t>
  </si>
  <si>
    <t>RODRIGUEZ ONCEBAY GIANCARLO</t>
  </si>
  <si>
    <t>Especialista en Planeamiento y Presupuesto</t>
  </si>
  <si>
    <t>01142750</t>
  </si>
  <si>
    <t>RODRIGUEZ PAREDES MARCO ANTONIO</t>
  </si>
  <si>
    <t>02603762</t>
  </si>
  <si>
    <t>ROJAS RAMIREZ JOSE MARTIN</t>
  </si>
  <si>
    <t>45474931</t>
  </si>
  <si>
    <t>ROMERO GUTIERREZ ADOLFO</t>
  </si>
  <si>
    <t>41554256</t>
  </si>
  <si>
    <t>ROMERO MIRANDA WILDER EDWIN</t>
  </si>
  <si>
    <t>44441536</t>
  </si>
  <si>
    <t>ROMERO QUEVEDO JESUS ANDRES</t>
  </si>
  <si>
    <t>Analista en Evaluación de Proyectos</t>
  </si>
  <si>
    <t>41355685</t>
  </si>
  <si>
    <t>ROSALES GOMEZ GUILLERMA TEODORA</t>
  </si>
  <si>
    <t>18126683</t>
  </si>
  <si>
    <t>RUBIO SANCHEZ ISABEL JOSEFINA</t>
  </si>
  <si>
    <t>16692248</t>
  </si>
  <si>
    <t>RUBIO VILCHEZ VICTOR ANIBAL</t>
  </si>
  <si>
    <t>Sub Director Regional de Tumbes</t>
  </si>
  <si>
    <t>09526153</t>
  </si>
  <si>
    <t>RUEDA MELONI RAUL ANTONIO</t>
  </si>
  <si>
    <t>07250110</t>
  </si>
  <si>
    <t>RUIZ CHAVEZ ELIAS JOEL</t>
  </si>
  <si>
    <t>40208859</t>
  </si>
  <si>
    <t>RUIZ ENERO PATRICIA ANGELICA</t>
  </si>
  <si>
    <t>80311781</t>
  </si>
  <si>
    <t>RUIZ ESCALANTE LORENZO ASUNCION</t>
  </si>
  <si>
    <t>40727836</t>
  </si>
  <si>
    <t>RUIZ GALLO JULIO AUGUSTO</t>
  </si>
  <si>
    <t>42841962</t>
  </si>
  <si>
    <t>RUIZ GUERRA AILEEN FIORELLA</t>
  </si>
  <si>
    <t>23860820</t>
  </si>
  <si>
    <t>SAAVEDRA MARTINEZ LARISA</t>
  </si>
  <si>
    <t>40801957</t>
  </si>
  <si>
    <t>SAAVEDRA SANCARRANCO CONCEPCION ANABELI</t>
  </si>
  <si>
    <t>Asesora II</t>
  </si>
  <si>
    <t>41199803</t>
  </si>
  <si>
    <t>SALAMANCA HUIZA GIANINA GISELLA</t>
  </si>
  <si>
    <t>44108130</t>
  </si>
  <si>
    <t>SALAS MARCELO GLADYS VANESSA</t>
  </si>
  <si>
    <t>Especialista I en Seguimiento del PIRCC</t>
  </si>
  <si>
    <t>21563233</t>
  </si>
  <si>
    <t>SALAS RODRIGUEZ DANNY SERGIO LUIS</t>
  </si>
  <si>
    <t>31662914</t>
  </si>
  <si>
    <t>SALAZAR CELESTINO MARCO ANTONIO</t>
  </si>
  <si>
    <t>16641945</t>
  </si>
  <si>
    <t>SALAZAR FERNANDEZ LUIS BENJAMIN</t>
  </si>
  <si>
    <t>40912291</t>
  </si>
  <si>
    <t>SALAZAR SILVA ELIZABETH JENNIFFER</t>
  </si>
  <si>
    <t>Administración y Negocios Internacionales</t>
  </si>
  <si>
    <t>47824579</t>
  </si>
  <si>
    <t>SALAZAR VASQUEZ SILVANA VERIUSKA</t>
  </si>
  <si>
    <t>Ingeniería Agroindustrial y Comercio Exterior</t>
  </si>
  <si>
    <t>45282832</t>
  </si>
  <si>
    <t>SALES CALDERON ANA LUCIA</t>
  </si>
  <si>
    <t>43414331</t>
  </si>
  <si>
    <t>SALINAS PIMENTEL GIDALTHI MAXIMO</t>
  </si>
  <si>
    <t>Experto en Inversión</t>
  </si>
  <si>
    <t>40580952</t>
  </si>
  <si>
    <t>SALINAS QUINTANA LUIS FRANCISCO</t>
  </si>
  <si>
    <t>47178754</t>
  </si>
  <si>
    <t>SAMANAMUD DAVALOS JORGE LUIS</t>
  </si>
  <si>
    <t>45616351</t>
  </si>
  <si>
    <t>SAMANIEGO GONZALES TANIA ESTRELLA</t>
  </si>
  <si>
    <t>Especialista II G2G</t>
  </si>
  <si>
    <t>10867142</t>
  </si>
  <si>
    <t>SAN MARTIN VERGARA LOURDES CECILIA ANGELICA</t>
  </si>
  <si>
    <t>Analista de Evaluación de Proyectos</t>
  </si>
  <si>
    <t>15422628</t>
  </si>
  <si>
    <t>SANCHEZ DE LA CRUZ PAUL HECTOR</t>
  </si>
  <si>
    <t>09619718</t>
  </si>
  <si>
    <t>SANCHEZ GUERRERO ESMERALDA VALERIA</t>
  </si>
  <si>
    <t>Especialista II en Comunicación Externa</t>
  </si>
  <si>
    <t>40819004</t>
  </si>
  <si>
    <t>SANCHEZ QUISPE ANGELICA TEREZA</t>
  </si>
  <si>
    <t xml:space="preserve">Especialista III en Inversiones  </t>
  </si>
  <si>
    <t>42083497</t>
  </si>
  <si>
    <t>SANCHEZ QUITO ALBERTO MICHAEL</t>
  </si>
  <si>
    <t>00430451</t>
  </si>
  <si>
    <t>SANCHEZ RAMIREZ ELIAS ROBERTO</t>
  </si>
  <si>
    <t>16797458</t>
  </si>
  <si>
    <t>SANCHEZ RUIZ JUAN</t>
  </si>
  <si>
    <t>40150074</t>
  </si>
  <si>
    <t>SANCHEZ TORRES GERONIMO</t>
  </si>
  <si>
    <t>33265310</t>
  </si>
  <si>
    <t>SANDOVAL ALVAREZ PABLO RONALD</t>
  </si>
  <si>
    <t>Sub Director Regional de Ancash</t>
  </si>
  <si>
    <t>31667052</t>
  </si>
  <si>
    <t>SANDOVAL BALTAZAR WALTER HUGO</t>
  </si>
  <si>
    <t>47577168</t>
  </si>
  <si>
    <t>SANDOVAL CRUZ JEISON JERIDAN</t>
  </si>
  <si>
    <t>42714420</t>
  </si>
  <si>
    <t>SANTAMARIA QUEVEDO BETSABE ISABEL</t>
  </si>
  <si>
    <t>Especialista III en Comunicación Externa</t>
  </si>
  <si>
    <t>06665135</t>
  </si>
  <si>
    <t>SANTILLAN HERNANDEZ DANIEL</t>
  </si>
  <si>
    <t>Especialista III Instalaciones Mecánico Eléctricas</t>
  </si>
  <si>
    <t>41929365</t>
  </si>
  <si>
    <t>SANTISTEBAN CHAPOÑAN EBERTH</t>
  </si>
  <si>
    <t>Ingeniería Mecánica Eléctrica</t>
  </si>
  <si>
    <t>Sub Director Regional de Lambayeque</t>
  </si>
  <si>
    <t>16802023</t>
  </si>
  <si>
    <t>SANTISTEBAN ROMERO CARMEN ALICIA</t>
  </si>
  <si>
    <t>08271752</t>
  </si>
  <si>
    <t>SANTIVAÑEZ ARIAS BEATRIZ AURELIA</t>
  </si>
  <si>
    <t>Especialista III en Comunicaciones</t>
  </si>
  <si>
    <t>07698942</t>
  </si>
  <si>
    <t>SARANGO ARIAS MARIO EFRAIN</t>
  </si>
  <si>
    <t>Subdirector Regional Arequipa</t>
  </si>
  <si>
    <t>01325925</t>
  </si>
  <si>
    <t>SARAVIA ANGLES ABEL</t>
  </si>
  <si>
    <t>16732882</t>
  </si>
  <si>
    <t>SAUSA MONTENEGRO HENRY FERNANDO</t>
  </si>
  <si>
    <t>42765832</t>
  </si>
  <si>
    <t>SAYAS HUARACA HAYDEE SOFIA</t>
  </si>
  <si>
    <t>44420209</t>
  </si>
  <si>
    <t>SERQUEN EFFIO PEDRO LUIS</t>
  </si>
  <si>
    <t>Analista II en Almacenes y Patrimonio</t>
  </si>
  <si>
    <t>06726197</t>
  </si>
  <si>
    <t>SICCHA MACASSI ELVIRA GIOVANA</t>
  </si>
  <si>
    <t>45309874</t>
  </si>
  <si>
    <t>SICHE LOPEZ IRVIN EDENSON</t>
  </si>
  <si>
    <t>16762780</t>
  </si>
  <si>
    <t>SILVA MERA PEDRO LEOPOLDO</t>
  </si>
  <si>
    <t>Analista I en Sistema de Gestión de Calidad de Tecnoloía de la Información</t>
  </si>
  <si>
    <t>42883590</t>
  </si>
  <si>
    <t>SILVERA ORTIZ ADAIA ONICE</t>
  </si>
  <si>
    <t xml:space="preserve">Especialista I en procura </t>
  </si>
  <si>
    <t>42699583</t>
  </si>
  <si>
    <t>SOLORZANO CAMONES MARINO JOHN</t>
  </si>
  <si>
    <t>41006529</t>
  </si>
  <si>
    <t>SOTERO GARCIA MIGUEL ERASMO</t>
  </si>
  <si>
    <t xml:space="preserve">Especialista II en Costo </t>
  </si>
  <si>
    <t>43805541</t>
  </si>
  <si>
    <t>SOTO ROSADO JONATHAN JESUS</t>
  </si>
  <si>
    <t>02830203</t>
  </si>
  <si>
    <t>SOTOMAYOR CASTILLO MAXIMO ELADIO</t>
  </si>
  <si>
    <t>Especialista II Administrativo</t>
  </si>
  <si>
    <t>45228492</t>
  </si>
  <si>
    <t>TACCA CAHUAPAZA JESUS NESTOR</t>
  </si>
  <si>
    <t>29381062</t>
  </si>
  <si>
    <t>TALAVERA DAVILA ELVIS FRANCISCO</t>
  </si>
  <si>
    <t>45165055</t>
  </si>
  <si>
    <t>TAMARIZ VELASQUEZ PAOLA ISABEL</t>
  </si>
  <si>
    <t>40044997</t>
  </si>
  <si>
    <t>TANTALEAN CATACHURA LUIS EDUARDO</t>
  </si>
  <si>
    <t>Analista III en Gestión de Proyectos</t>
  </si>
  <si>
    <t>46422056</t>
  </si>
  <si>
    <t>TAPIA MORALES MARCO ANTONIO</t>
  </si>
  <si>
    <t>Especialista II Contable</t>
  </si>
  <si>
    <t>09326582</t>
  </si>
  <si>
    <t>TAPIA ROJAS EDITH MARISOL</t>
  </si>
  <si>
    <t>Especialista II en Coordinacion</t>
  </si>
  <si>
    <t>40055901</t>
  </si>
  <si>
    <t>TARIFEÑO RAMIREZ MARCO ANTONIO</t>
  </si>
  <si>
    <t>Auxiliar de Trámite Documentario</t>
  </si>
  <si>
    <t>42729249</t>
  </si>
  <si>
    <t>TASSARA CARNERO ANDREA</t>
  </si>
  <si>
    <t>Publicista</t>
  </si>
  <si>
    <t>09946324</t>
  </si>
  <si>
    <t>TAVARA GARCIA ADA ELISA</t>
  </si>
  <si>
    <t>Analista III en Inversión Pública</t>
  </si>
  <si>
    <t>06078151</t>
  </si>
  <si>
    <t>TAVARA GARCIA MARIA DEL PILAR</t>
  </si>
  <si>
    <t>41009235</t>
  </si>
  <si>
    <t>TAVARA MONZON HERNAN</t>
  </si>
  <si>
    <t>26632200</t>
  </si>
  <si>
    <t>TELLO CHIONG JULIO CARLOS</t>
  </si>
  <si>
    <t>Especialista III Monitoreo y Seguimiento de Calidad – Sede Posope Alto / Sullana</t>
  </si>
  <si>
    <t>80549130</t>
  </si>
  <si>
    <t>TEMOCHE PECHE JOSE AGUSTIN</t>
  </si>
  <si>
    <t>02771420</t>
  </si>
  <si>
    <t>TESEN SANDOVAL CESAR AUGUSTO</t>
  </si>
  <si>
    <t>43704384</t>
  </si>
  <si>
    <t>TINOCO GALLEGOS JUAN CARLOS</t>
  </si>
  <si>
    <t>Coordinador de Inversiones</t>
  </si>
  <si>
    <t>44967283</t>
  </si>
  <si>
    <t>TIPARRA FERNANDEZ MARTHA ANAUTIALER</t>
  </si>
  <si>
    <t>Asistente en Trámite Documentario</t>
  </si>
  <si>
    <t>07549264</t>
  </si>
  <si>
    <t>TIRADO MARAVI DE HUERTAS MARIA DEL CARMEN</t>
  </si>
  <si>
    <t>43132702</t>
  </si>
  <si>
    <t>TORRES PAREDES JESSICA CRISTINA</t>
  </si>
  <si>
    <t>47130184</t>
  </si>
  <si>
    <t>TORRES PAXI FREDY</t>
  </si>
  <si>
    <t>40918448</t>
  </si>
  <si>
    <t>TORRES RAMIREZ ANTONIO GOTTLIEB</t>
  </si>
  <si>
    <t>43174590</t>
  </si>
  <si>
    <t>TORRES ROMERO SAUL STANY</t>
  </si>
  <si>
    <t>22079404</t>
  </si>
  <si>
    <t>TORRICO HINOSTROZA YIMI FRANCISCO</t>
  </si>
  <si>
    <t>08088308</t>
  </si>
  <si>
    <t>TRISTAN GAMARRA LUIS GUILLERMO</t>
  </si>
  <si>
    <t>Ingeniería Pesquera</t>
  </si>
  <si>
    <t>40236312</t>
  </si>
  <si>
    <t>TRUJILLO ATANACIO BRENDA ZULEMA</t>
  </si>
  <si>
    <t>Especialista Legal</t>
  </si>
  <si>
    <t>Coordinadora de Obras</t>
  </si>
  <si>
    <t>40410534</t>
  </si>
  <si>
    <t>UGARTE MANRIQUE ELIZABETH</t>
  </si>
  <si>
    <t>Analista III en Bienestar</t>
  </si>
  <si>
    <t>45063196</t>
  </si>
  <si>
    <t>URBANO LEON DIANA MARIBEL</t>
  </si>
  <si>
    <t>Trabajo Social</t>
  </si>
  <si>
    <t>21522295</t>
  </si>
  <si>
    <t>URIBE ESCALANTE MARIA ELENA</t>
  </si>
  <si>
    <t>23920819</t>
  </si>
  <si>
    <t>URRUTIA MUÑOZ DARIO FRANCISCO</t>
  </si>
  <si>
    <t>10705224</t>
  </si>
  <si>
    <t>USCA LIMA WILLIAM ROBERTO</t>
  </si>
  <si>
    <t>42699603</t>
  </si>
  <si>
    <t>VALDIVIA MARTEL ANTONIO TEODORO</t>
  </si>
  <si>
    <t>41772005</t>
  </si>
  <si>
    <t>VALDIVIA URDAY CRISTIAM PAUL</t>
  </si>
  <si>
    <t>32992448</t>
  </si>
  <si>
    <t xml:space="preserve">VALIENTE RAMIREZ CESAR WILLY </t>
  </si>
  <si>
    <t>16537000</t>
  </si>
  <si>
    <t>VALLEJOS VALLEJOS VICTOR RAUL</t>
  </si>
  <si>
    <t>40216837</t>
  </si>
  <si>
    <t>VALVERDE MILANOVICH ANDRES MIRKO</t>
  </si>
  <si>
    <t>09386922</t>
  </si>
  <si>
    <t>VALVERDE MORANTE MARTIN JOSE</t>
  </si>
  <si>
    <t>40664290</t>
  </si>
  <si>
    <t>VARAS VELASQUEZ BETSY EDITH</t>
  </si>
  <si>
    <t>40639736</t>
  </si>
  <si>
    <t>VARGAS DE LA CRUZ DAVID</t>
  </si>
  <si>
    <t>02604745</t>
  </si>
  <si>
    <t>VARGAS TRELLES MARCO TULIO</t>
  </si>
  <si>
    <t>08152347</t>
  </si>
  <si>
    <t>VARGAS VARGAS VERONICA ALEJANDRINA</t>
  </si>
  <si>
    <t>46443207</t>
  </si>
  <si>
    <t>VASQUEZ BARRETO KEVIN ARNOLD</t>
  </si>
  <si>
    <t>42549029</t>
  </si>
  <si>
    <t>VASQUEZ CANALES MARIBEL</t>
  </si>
  <si>
    <t>40591307</t>
  </si>
  <si>
    <t>VASQUEZ CARRILLO ANGEL ISAI</t>
  </si>
  <si>
    <t>Especialista I Legal</t>
  </si>
  <si>
    <t>45953659</t>
  </si>
  <si>
    <t>VASQUEZ GUTIERREZ MERCEDES ELIZABETH</t>
  </si>
  <si>
    <t>45727680</t>
  </si>
  <si>
    <t>VASQUEZ MONCADA CARLOS ENRRIQUE</t>
  </si>
  <si>
    <t>00864801</t>
  </si>
  <si>
    <t>VASQUEZ SILVA JORGE</t>
  </si>
  <si>
    <t>80492618</t>
  </si>
  <si>
    <t>VEGA GARCIA MIGUEL ANGEL</t>
  </si>
  <si>
    <t>07095453</t>
  </si>
  <si>
    <t xml:space="preserve">VEGA MEZA GUSTAVO FELIPE </t>
  </si>
  <si>
    <t>40903300</t>
  </si>
  <si>
    <t>VEGA ORREGO ALFONSO DAVID</t>
  </si>
  <si>
    <t>47378370</t>
  </si>
  <si>
    <t>VEGA SILVA FORTUNATO AURELIO</t>
  </si>
  <si>
    <t>17526582</t>
  </si>
  <si>
    <t>VEGA VARIAS VICTOR RAUL</t>
  </si>
  <si>
    <t>43966637</t>
  </si>
  <si>
    <t>VELA VILLAMONTE JONATHAN DANIEL</t>
  </si>
  <si>
    <t>42021219</t>
  </si>
  <si>
    <t>VELASQUEZ BERMEO ALAN</t>
  </si>
  <si>
    <t>Analista Geógrafo</t>
  </si>
  <si>
    <t>74212773</t>
  </si>
  <si>
    <t>VELASQUEZ FERNANDEZ JOSEPH ESTEFAN</t>
  </si>
  <si>
    <t xml:space="preserve">Analista II Cartógrafo </t>
  </si>
  <si>
    <t>48536147</t>
  </si>
  <si>
    <t>VELASQUEZ INCIO MIGUEL JORDAN</t>
  </si>
  <si>
    <t>Comercio y Negocios Internacionales</t>
  </si>
  <si>
    <t>31673460</t>
  </si>
  <si>
    <t>VELASQUEZ PALMA VERONICA BEATRIZ</t>
  </si>
  <si>
    <t>45492864</t>
  </si>
  <si>
    <t>VELIZ MONTERO ALEXANDER</t>
  </si>
  <si>
    <t>45409973</t>
  </si>
  <si>
    <t>VENANCIO CORDOVA YANINA AYDEE</t>
  </si>
  <si>
    <t>40451397</t>
  </si>
  <si>
    <t>VENEGAS VILLAR KAREM LIZBETH</t>
  </si>
  <si>
    <t>Especialista en Gestión de Recursos Humanos</t>
  </si>
  <si>
    <t>71638356</t>
  </si>
  <si>
    <t>VENEROS MENDIVIL INGRID LIZBETH</t>
  </si>
  <si>
    <t>Analista III en Seguimiento de Intervenciones</t>
  </si>
  <si>
    <t>72846293</t>
  </si>
  <si>
    <t>VERA MERA OSCAR BELIZARIO</t>
  </si>
  <si>
    <t>Ciencias Políticas</t>
  </si>
  <si>
    <t>Especialista I en Gestión y Análisis de la Información de Contratos</t>
  </si>
  <si>
    <t>47485931</t>
  </si>
  <si>
    <t>VICHARRA CHAMORRO ROSA BLANCA</t>
  </si>
  <si>
    <t>41827981</t>
  </si>
  <si>
    <t>VILA INOCENTE LUIS ANTONIO</t>
  </si>
  <si>
    <t>09454207</t>
  </si>
  <si>
    <t>VILCA ARAMBULO MAZELLY</t>
  </si>
  <si>
    <t>22498465</t>
  </si>
  <si>
    <t>VILCA FERRER WALDIR RICHARD</t>
  </si>
  <si>
    <t>Coordinador de Estudios</t>
  </si>
  <si>
    <t>07575656</t>
  </si>
  <si>
    <t>VILCHEZ MARAZO VIRGINIA SABINA</t>
  </si>
  <si>
    <t>40810166</t>
  </si>
  <si>
    <t>VILELA PEÑALOZA LISSETH ELISA</t>
  </si>
  <si>
    <t>45869457</t>
  </si>
  <si>
    <t>VILLALOBOS VARGAS CRISTIAN</t>
  </si>
  <si>
    <t>46603318</t>
  </si>
  <si>
    <t>VILLANUEVA LABAN JIMMY TOMAS</t>
  </si>
  <si>
    <t>Analista III Control de Viáticos</t>
  </si>
  <si>
    <t>06768711</t>
  </si>
  <si>
    <t>VILLANUEVA MELGAR JAVIER CARLOMAGNO</t>
  </si>
  <si>
    <t>45474167</t>
  </si>
  <si>
    <t>VILLANUEVA VEGA RUDDY ARMANDO</t>
  </si>
  <si>
    <t>31621964</t>
  </si>
  <si>
    <t>VILLANUEVA VERGARA ELVIS JHONY</t>
  </si>
  <si>
    <t>Educación</t>
  </si>
  <si>
    <t>71376505</t>
  </si>
  <si>
    <t>VILLAR PIMENTEL LEISY AMY</t>
  </si>
  <si>
    <t>Especialista II Médico Ocupacional</t>
  </si>
  <si>
    <t>47499888</t>
  </si>
  <si>
    <t>VILLARROEL MIÑANO JUAN VICTOR SANTIAGO</t>
  </si>
  <si>
    <t>Médico Ocupacional</t>
  </si>
  <si>
    <t>40798694</t>
  </si>
  <si>
    <t>VILLAZANA SANTOS GERMAN</t>
  </si>
  <si>
    <t>46345030</t>
  </si>
  <si>
    <t>VILLON BAUTISTA ALAN HERNAN FERNANDO</t>
  </si>
  <si>
    <t>42825705</t>
  </si>
  <si>
    <t>VIZARRA PALOMINO KARINA YOVANA</t>
  </si>
  <si>
    <t xml:space="preserve">Especialista III en inversiones </t>
  </si>
  <si>
    <t>07930588</t>
  </si>
  <si>
    <t>WONG CONCA EDYS LUZ</t>
  </si>
  <si>
    <t>23875731</t>
  </si>
  <si>
    <t>YABAR MAR TEOFILO AUGUSTO</t>
  </si>
  <si>
    <t>42282700</t>
  </si>
  <si>
    <t>YANAC LEON INES PERPETUA</t>
  </si>
  <si>
    <t>25849455</t>
  </si>
  <si>
    <t>YARO PECEROS GIOVANA ESTHER</t>
  </si>
  <si>
    <t>47233905</t>
  </si>
  <si>
    <t>ZABA TINEO JOSE CRISTIAN</t>
  </si>
  <si>
    <t>Especialista I en Comunicaciones</t>
  </si>
  <si>
    <t>42701247</t>
  </si>
  <si>
    <t>ZAPATA CASTILLO ANYELA KARINA</t>
  </si>
  <si>
    <t>Especialista II en Proyectos</t>
  </si>
  <si>
    <t>43418412</t>
  </si>
  <si>
    <t>ZAPATA MANDAMIENTO OMAR ANDERSON</t>
  </si>
  <si>
    <t>80522754</t>
  </si>
  <si>
    <t>ZAVALETA PONCE RODOLFO JOSE</t>
  </si>
  <si>
    <t>Especialista II en Inversiones UEI y UF</t>
  </si>
  <si>
    <t>06794877</t>
  </si>
  <si>
    <t>ZEGARRA MORAN ALDO</t>
  </si>
  <si>
    <t>07967071</t>
  </si>
  <si>
    <t>ZOPPI BELTRAN GIOVANNA IRENE</t>
  </si>
  <si>
    <t>Especialista I Responsable de Servicios Generales</t>
  </si>
  <si>
    <t>25793211</t>
  </si>
  <si>
    <t>ZUÑIGA CASANOVA PAUL ANDRE</t>
  </si>
  <si>
    <t>09419852</t>
  </si>
  <si>
    <t>ZUÑIGA QUISPE RAUL</t>
  </si>
  <si>
    <t>ANALISTA II EN GESTIÓN OPERATIVA DEL PIRCC</t>
  </si>
  <si>
    <t>ASESOR III EN COMUNICACIÓN SOCIAL Y RELACIONES PÚBLICAS EN INTERVENCIONES G2G</t>
  </si>
  <si>
    <t>ESPECIALISTA II EN PRENSA Y GESTIÓN DE MEDIOS DE COMUNICACIÓN</t>
  </si>
  <si>
    <t>ESPECIALISTA III EN GESTIÓN DE RELACIONES ESTRATÉGICAS EN INTERVENCIONES G2G</t>
  </si>
  <si>
    <t>COORDINADOR EN PROGRAMACION</t>
  </si>
  <si>
    <t>ESPECIALISTA III EN PROGRAMACION</t>
  </si>
  <si>
    <t>ESPECIALISTA II EN PROGRAMACION</t>
  </si>
  <si>
    <t>ASISTENTE III EN PROGRAMACION</t>
  </si>
  <si>
    <t>ESPECIALISTA III EN ACTOS PREPARATORIOS</t>
  </si>
  <si>
    <t>ESPECIALISTA II EN ACTOS PREPARATORIOS</t>
  </si>
  <si>
    <t>ESPECIALISTA I EN ACTOS PREPARATORIOS</t>
  </si>
  <si>
    <t>ANALISTA III EN ACTOS PREPARATORIOS</t>
  </si>
  <si>
    <t>ESPECIALISTA III EN PROCESOS DE SELECCION</t>
  </si>
  <si>
    <t>ANALISTA III EN PROCESOS DE SELECCION</t>
  </si>
  <si>
    <t>ASISTENTE III EN PROCESOS DE SELECCION</t>
  </si>
  <si>
    <t>ESPECIALISTA III EN EJECUCION CONTRACTUAL</t>
  </si>
  <si>
    <t>ESPECIALISTA II EN EJECUCION CONTRACTUAL</t>
  </si>
  <si>
    <t>ESPECIALISTA I EN EJECUCION CONTRACTUAL</t>
  </si>
  <si>
    <t>ANALISTA III EN EJECUCION CONTRACTUAL</t>
  </si>
  <si>
    <t>ASISTENTE III EN EJECUCION CONTRACTUAL</t>
  </si>
  <si>
    <t>ESPECIALISTA III EN PATRIMONIO</t>
  </si>
  <si>
    <t>ESPECIALISTA II EN PATRIMONIO</t>
  </si>
  <si>
    <t>ANALISTA II EN PATRIMONIO</t>
  </si>
  <si>
    <t>ANALISTA III GESTION DEL EMPLEO</t>
  </si>
  <si>
    <t>ESPECIALISTA I GESTION DE LA CAPACITACION Y RENDIMIENTO</t>
  </si>
  <si>
    <t>ESPECIALISTA I LEGAL</t>
  </si>
  <si>
    <t>ASISTENTE III ADMINISTRATIVO</t>
  </si>
  <si>
    <t>SUBDIRECTOR REGIONAL</t>
  </si>
  <si>
    <t>ESPECIALISTA III EN ADMINISTRADOR DE CONTRATOS</t>
  </si>
  <si>
    <t>ASISTENTE II EN SERVICIOS GENERALES</t>
  </si>
  <si>
    <t>Auxiliar de Contabilidad</t>
  </si>
  <si>
    <t>Analistas II  de Soporte</t>
  </si>
  <si>
    <t xml:space="preserve">Asistente II en Diseño Gráfico </t>
  </si>
  <si>
    <t>Subdirector Regional Cajamarca</t>
  </si>
  <si>
    <t>Especialista III en gestión de cambios</t>
  </si>
  <si>
    <t>Especialista III en Innovación y Planificación Estrategica de Comunicaciones</t>
  </si>
  <si>
    <t xml:space="preserve">Especialista II Legal </t>
  </si>
  <si>
    <t>OPERATIVO DE PLANTA</t>
  </si>
  <si>
    <t>ABURTO TORRES ADITA MICAELA</t>
  </si>
  <si>
    <t>PROFESIONAL TÉCNICO EN ADMINISTRACIÓN</t>
  </si>
  <si>
    <t>TÍTULO</t>
  </si>
  <si>
    <t>08682380</t>
  </si>
  <si>
    <t>AGUAYO CABEZA, RHINA BELEN</t>
  </si>
  <si>
    <t>TÉCNICO EN COMPUTACIÓN</t>
  </si>
  <si>
    <t>TÉCNICO EN COMPUTACIÓN E INFORMÁTICA</t>
  </si>
  <si>
    <t>OPERATIVO DE APOYO</t>
  </si>
  <si>
    <t>AGUILAR OBREGÓN MARIA DEL CARMEN VALENTINA</t>
  </si>
  <si>
    <t>09630092</t>
  </si>
  <si>
    <t>ÁLVAREZ CARASSA RAMÓN FERNANDO</t>
  </si>
  <si>
    <t>SECTORISTA EN COBRANZA DE CONEXIONES</t>
  </si>
  <si>
    <t>08591394</t>
  </si>
  <si>
    <t>ÁLVAREZ QUISPE , JOSE ALBERTO</t>
  </si>
  <si>
    <t>COMPUTACIÓN</t>
  </si>
  <si>
    <t xml:space="preserve">LIC. EN COMPUTACIÓN </t>
  </si>
  <si>
    <t>TESORERO</t>
  </si>
  <si>
    <t>43003524</t>
  </si>
  <si>
    <t>ALVIS RAMIREZ, JENNY</t>
  </si>
  <si>
    <t>ADMINISTRACIÓN</t>
  </si>
  <si>
    <t>LICENCIADO EN ADMINISTRACIÓN</t>
  </si>
  <si>
    <t>JEFE DE LA UNIDAD DE  ADMINISTRACIÓN DEL FONDO- FONAVI</t>
  </si>
  <si>
    <t>'09389776</t>
  </si>
  <si>
    <t>ANGELES GUARDAMINO ERNESTO TADEO</t>
  </si>
  <si>
    <t>JEFE DE SUB UNIDAD DE COBRANZAS E INVERSIONES</t>
  </si>
  <si>
    <t>06774157</t>
  </si>
  <si>
    <t xml:space="preserve">ASCARZA LÓPEZ, ARTURO </t>
  </si>
  <si>
    <t>CONTADOR</t>
  </si>
  <si>
    <t>JEFE DE LA SUB UNIDAD DE DESARROLLO E INFRAESTRUCTURA</t>
  </si>
  <si>
    <t>08393029</t>
  </si>
  <si>
    <t>ASCUE RUIZ, VÍCTOR MANUEL</t>
  </si>
  <si>
    <t>AYLAS ZELAYARAN CHRISTIAN JESÚS</t>
  </si>
  <si>
    <t>INDUSTRIAS ALIMENTARIAS</t>
  </si>
  <si>
    <t>ASESOR LEGAL  EN MATERIA PROCESAL</t>
  </si>
  <si>
    <t>10054548</t>
  </si>
  <si>
    <t>BALBÍN SOLIS DANIEL</t>
  </si>
  <si>
    <t>BALCAZAR CHILCHO CARMEN ROSA</t>
  </si>
  <si>
    <t>40846999</t>
  </si>
  <si>
    <t>BARRERA CRISTOBAL , LENNY</t>
  </si>
  <si>
    <t>09445862</t>
  </si>
  <si>
    <t>BENITES BRACAMONTE JÉSSICA GRACIELA</t>
  </si>
  <si>
    <t>TÉCNICA EN CONTABILIDAD</t>
  </si>
  <si>
    <t>08714759</t>
  </si>
  <si>
    <t>BETANCOUR  GUERRERO DIANA</t>
  </si>
  <si>
    <t>EGRESADO EN TÉCNICO EN CONTABILIDAD</t>
  </si>
  <si>
    <t>BRAGA  ZUÑIGA FABIOLA  GISSELLE</t>
  </si>
  <si>
    <t>ESTUDIANTE</t>
  </si>
  <si>
    <t xml:space="preserve">SECRETARIA </t>
  </si>
  <si>
    <t>TÉCNICO EN ARCHIVO</t>
  </si>
  <si>
    <t>CABRERA YAYA OSWALDO FIDEL</t>
  </si>
  <si>
    <t>ESTUDIOS INCONCLUSOS DE ADMINISTRACIÓN</t>
  </si>
  <si>
    <t>CAMACHO SALINAS JASMÍN ROSA</t>
  </si>
  <si>
    <t>TÉCNICO  PROFESIONAL EN ADMINISTRACIÓN</t>
  </si>
  <si>
    <t>41359526</t>
  </si>
  <si>
    <t>CANLLA CULQUI YULY CATHERINE</t>
  </si>
  <si>
    <t>TELEOPERADORA DE CENTRALES TELEFÓNICAS</t>
  </si>
  <si>
    <t>ASESOR LEGAL EN  PROCESOS JUDICIALES</t>
  </si>
  <si>
    <t>CÁRCAMO SANCHEZ ABY ANITA</t>
  </si>
  <si>
    <t>43619571</t>
  </si>
  <si>
    <t>CARDENAS BALDEÓN YAQUELINE OMELINA</t>
  </si>
  <si>
    <t>CARDENAS DUEÑAS IRVIN GIAMPIERE</t>
  </si>
  <si>
    <t>ADMINIDTRACIÓN DE EMPRESAS</t>
  </si>
  <si>
    <t>EGRESADO</t>
  </si>
  <si>
    <t>40318714</t>
  </si>
  <si>
    <t>CASTRO  FLORES VICTOR</t>
  </si>
  <si>
    <t>PREGRADO</t>
  </si>
  <si>
    <t>ESTOMATOLOGÍA</t>
  </si>
  <si>
    <t>07178450</t>
  </si>
  <si>
    <t>CHAUPIS CHAUPIS CARMEN VICTORIA</t>
  </si>
  <si>
    <t>25831792</t>
  </si>
  <si>
    <t>CHIPANA BASILIO, VÍCTOR HUGO</t>
  </si>
  <si>
    <t>PROFESIONAL TÉCNICO EN ELECTRICIDAD</t>
  </si>
  <si>
    <t>TÉCNICO EN ELECTRICIDAD</t>
  </si>
  <si>
    <t>TÉCNICO EN SEGURIDAD</t>
  </si>
  <si>
    <t>06606518</t>
  </si>
  <si>
    <t>CHUMBIAUCA CARTTY, JOSÉ LUIS</t>
  </si>
  <si>
    <t xml:space="preserve">JEFE DE LA SUB  UNIDAD DE PROYECTOS </t>
  </si>
  <si>
    <t>CONTRERAS VELASQUEZ FERNANDO</t>
  </si>
  <si>
    <t>INGENIERO INFORMÁTICO</t>
  </si>
  <si>
    <t>07105061</t>
  </si>
  <si>
    <t>CORNEJO BACA, VÍCTOR AUGUSTO</t>
  </si>
  <si>
    <t>CUELLAR SÁNCHEZ ANA MILENA</t>
  </si>
  <si>
    <t>NEGOCIOS INTERNACIONALES</t>
  </si>
  <si>
    <t>TÉCNICO ADMINISTRATIVO</t>
  </si>
  <si>
    <t>41051046</t>
  </si>
  <si>
    <t xml:space="preserve">DAMAZO LULO , JOEL NELSON </t>
  </si>
  <si>
    <t>BIBLIOTECOLOGÍA Y CIENCIAS DE LA INFORMACIÓN</t>
  </si>
  <si>
    <t>CONTADORA</t>
  </si>
  <si>
    <t>09322649</t>
  </si>
  <si>
    <t>DE LA CRUZ OBREGÓN , GRACIELA</t>
  </si>
  <si>
    <t>10720382</t>
  </si>
  <si>
    <t>DELGADO BONIFACIO MILAGROS CELIA</t>
  </si>
  <si>
    <t>JEFE DE SUB UNIDAD DE CONTABILIDAD</t>
  </si>
  <si>
    <t>25677555</t>
  </si>
  <si>
    <t>DIANDERAS VARGAS , CARLOS HUGO</t>
  </si>
  <si>
    <t>ESPECIALISTA EN SERVICIOS Y CONTROL PATRIMONIAL</t>
  </si>
  <si>
    <t>06693684</t>
  </si>
  <si>
    <t>DÍAZ HURTADO , MARIO</t>
  </si>
  <si>
    <t>COORDINADOR DE INFRAESTRUCTURA</t>
  </si>
  <si>
    <t>08158633</t>
  </si>
  <si>
    <t>DONAYRE ESCRIBA , JUANA ROSA</t>
  </si>
  <si>
    <t>INGENIERÍA DE SISTEMAS</t>
  </si>
  <si>
    <t>08019884</t>
  </si>
  <si>
    <t>DRAGO LLANOS LUCILA ELEONORA</t>
  </si>
  <si>
    <t>AUXILIAR DE CONTABILIDAD</t>
  </si>
  <si>
    <t>ESPECIALISTA EN SISTEMAS ADMINISTRATIVOS</t>
  </si>
  <si>
    <t>08250790</t>
  </si>
  <si>
    <t>ESCOBEDO APESTEGUI, RONALD ELADIO</t>
  </si>
  <si>
    <t>INGENIERÍA  INDUSTRIAL</t>
  </si>
  <si>
    <t>10409314</t>
  </si>
  <si>
    <t>ESPINOZA LÓPEZ CESAR ANIBAL</t>
  </si>
  <si>
    <t>FACHIN RUIZ ROBERTO CARLOS</t>
  </si>
  <si>
    <t xml:space="preserve">SOPORTE TÉCNICO </t>
  </si>
  <si>
    <t>06779988</t>
  </si>
  <si>
    <t>FIGUEROA PANDURO, JAVIER</t>
  </si>
  <si>
    <t>PROFESIONAL TÉCNICO EN ELECTRÓNICA  DE SISTEMAS COMPUTARIZADOS</t>
  </si>
  <si>
    <t>JEFE DE LA SUB UNIDAD DE RECURSOS HUMANOS</t>
  </si>
  <si>
    <t>10694941</t>
  </si>
  <si>
    <t>FLORENTINO ESPEJO, ROSA MARLENE</t>
  </si>
  <si>
    <t>LICENCIADO EN GESTIÓN</t>
  </si>
  <si>
    <t>JEFE DE SUB UNIDAD DE INMUEBLES</t>
  </si>
  <si>
    <t>FLORES  MORALES NORMA MILAGROS</t>
  </si>
  <si>
    <t>41275392</t>
  </si>
  <si>
    <t>FLORES ESPINOZA, RUBEN TOMÁS</t>
  </si>
  <si>
    <t>47083720</t>
  </si>
  <si>
    <t>FLORES GONZALES, NATHALY AQUILA</t>
  </si>
  <si>
    <t>ANALISTA PROGRAMADOR C/ ESPECIALIDAD</t>
  </si>
  <si>
    <t>40974491</t>
  </si>
  <si>
    <t>FLORES INGARUCA, JOSÉ MIGUEL</t>
  </si>
  <si>
    <t>PROFESIONAL TÉCNICO  EN COMPUTACIÓN E INFORMÁTICA</t>
  </si>
  <si>
    <t>ASESOR LEGAL  EN MATERIA PROCESAL CIVIL</t>
  </si>
  <si>
    <t>40984211</t>
  </si>
  <si>
    <t>GAMARRA MERE MARÍA DE LOS ANGELES VICTORIA</t>
  </si>
  <si>
    <t>CONTADOR DE APOYO</t>
  </si>
  <si>
    <t>41022438</t>
  </si>
  <si>
    <t>GAMBINI VENTURA, LILIANA ROCIO DE LAS NIEVES</t>
  </si>
  <si>
    <t>10618405</t>
  </si>
  <si>
    <t>GARCIA MORALES ROSARIO ESPERANZA</t>
  </si>
  <si>
    <t>JEFE DE SUB UNIDAD DE ORIENTACIÓN Y REGISTRO</t>
  </si>
  <si>
    <t>29616011</t>
  </si>
  <si>
    <t>GAYTAN VILCA, EDUARDO</t>
  </si>
  <si>
    <t>SECRETARIO TÉCNICO</t>
  </si>
  <si>
    <t>GONZALEZ ANGULO, MAURICIO LUIS</t>
  </si>
  <si>
    <t>10659665</t>
  </si>
  <si>
    <t>GUERRA PAREDES GIANELA GIANELLI</t>
  </si>
  <si>
    <t>CIENCIAS FORESTALES</t>
  </si>
  <si>
    <t>JEFE  DE  SUB UNIDAD DE ADMINISTRACIÓN FINANCIERA Y PLANEAMIENTO</t>
  </si>
  <si>
    <t>18205868</t>
  </si>
  <si>
    <t xml:space="preserve">GUTIERREZ CABALLERO, MARÍA ISABEL </t>
  </si>
  <si>
    <t xml:space="preserve">LICENCIADA EN ADMINISTRACIÓN </t>
  </si>
  <si>
    <t>GUTIERREZ SALAS CARLOS ARMANDO</t>
  </si>
  <si>
    <t>VACANTE</t>
  </si>
  <si>
    <t>HUAMANCONDOR SÁNCHEZ ERIKA  LUZ</t>
  </si>
  <si>
    <t>ASISTENTE DE SISTEMAS</t>
  </si>
  <si>
    <t>45438159</t>
  </si>
  <si>
    <t>HUAMANTTUPA CUEVAS EDWIN</t>
  </si>
  <si>
    <t>COMPUTACIÓN E INFORMÁTICA</t>
  </si>
  <si>
    <t>TÉCNICO EN COBRANZAS</t>
  </si>
  <si>
    <t>09297098</t>
  </si>
  <si>
    <t>IBARBURU VALLADARES, MARÍIA GREGORIA A.</t>
  </si>
  <si>
    <t>SECTORISTA EN COBRANZA DE INFRAESTRUCTURA  BÁSICA</t>
  </si>
  <si>
    <t>07226336</t>
  </si>
  <si>
    <t>IBARRA RAMIREZ , MIGUEL GRIMALDO</t>
  </si>
  <si>
    <t>ESPECIALISTA EN ADMINISTRACIÓN DE NEGOCIOS</t>
  </si>
  <si>
    <t xml:space="preserve">ANALISTA DE DATOS </t>
  </si>
  <si>
    <t>45696193</t>
  </si>
  <si>
    <t>INFANTE CRUZ HAIDY JELITZA</t>
  </si>
  <si>
    <t>INGA TRUJILLO SERGIO FREDDY</t>
  </si>
  <si>
    <t>IRIARTE GALLARDO ALDA MILAGRITOS</t>
  </si>
  <si>
    <t>43989257</t>
  </si>
  <si>
    <t>JANAMPA INGA SHANDYBELL</t>
  </si>
  <si>
    <t>CARRERA TECNICA DE ADMINISTRACIÓN</t>
  </si>
  <si>
    <t>JEFE DE UNIDAD DE OPERACIONES</t>
  </si>
  <si>
    <t>08784553</t>
  </si>
  <si>
    <t>KRETSCHMER MORÁN, HELMUT MANFRED</t>
  </si>
  <si>
    <t>INGENIERÍA INDUSTRIAL</t>
  </si>
  <si>
    <t>45549799</t>
  </si>
  <si>
    <t>LIMA CRUZ ALFREDO JOSE</t>
  </si>
  <si>
    <t>APOYO A JURIDICA</t>
  </si>
  <si>
    <t>45150113</t>
  </si>
  <si>
    <t>LLANTO AGUIRRE, EDITH</t>
  </si>
  <si>
    <t xml:space="preserve">ANALISTA PROGRAMADOR DE SISTEMAS </t>
  </si>
  <si>
    <t>43221679</t>
  </si>
  <si>
    <t>MAMANI SALGUERO, WILBER GROVER</t>
  </si>
  <si>
    <t>ESPECIALISTA EN ANALISIS Y DESARROLLO</t>
  </si>
  <si>
    <t>MARIANO ALCÁNTARA EDUARDO DANIEL</t>
  </si>
  <si>
    <t>44419524</t>
  </si>
  <si>
    <t>MÁRQUEZ  SANTILLAN PEDRO</t>
  </si>
  <si>
    <t>GESTIÓN Y ALTA DIRECCIÓN</t>
  </si>
  <si>
    <t>45741512</t>
  </si>
  <si>
    <t>MARTINEZ CASANOVA  MARIÓN BONNYBLUE</t>
  </si>
  <si>
    <t>TÉCNICO EN COMPUTACIÓN  E INFORMÁTICA</t>
  </si>
  <si>
    <t>ADMINISTRADOR DE BASE DE DATOS Y APLICACIONES</t>
  </si>
  <si>
    <t>MAZA JIMÉNEZ LUIS ALEX</t>
  </si>
  <si>
    <t>08494897</t>
  </si>
  <si>
    <t>MEDINA VALENCIA, FREDDY SEBASTIÁN</t>
  </si>
  <si>
    <t>CAPACITACIÓN EN ARCHIVO</t>
  </si>
  <si>
    <t>MEJÍA  SIGUEÑAS VERÓNICA JÉSSICA</t>
  </si>
  <si>
    <t>46458213</t>
  </si>
  <si>
    <t>MENDOZA CAIRO, KALIEZKA</t>
  </si>
  <si>
    <t>ADMINISTRACIÓN TURÍSTICA</t>
  </si>
  <si>
    <t>42721032</t>
  </si>
  <si>
    <t>MEZA ZEGARRA RAFAEL JESÚS</t>
  </si>
  <si>
    <t>ADMINISTRACIÓN DE NEGOCIOS -GESTIÓN EMPRESARIAL</t>
  </si>
  <si>
    <t>ASESOR LEGAL</t>
  </si>
  <si>
    <t>MIRANDA MORI DIANA LUZ</t>
  </si>
  <si>
    <t>TÉCNICO EN MANTENIMIENTO</t>
  </si>
  <si>
    <t>10187586</t>
  </si>
  <si>
    <t>MIRANDA MUÑOZ, WILMER WILLY</t>
  </si>
  <si>
    <t>43563372</t>
  </si>
  <si>
    <t>MONTERO PINO  GABRIELA DEL PILAR</t>
  </si>
  <si>
    <t>43712504</t>
  </si>
  <si>
    <t>MORALES VILLAVICENCIO CHARLES</t>
  </si>
  <si>
    <t>MUÑOZ PINO JOHANNA KARILYN</t>
  </si>
  <si>
    <t xml:space="preserve">INGENIERÍA DE SISTEMAS Y COMPUTO </t>
  </si>
  <si>
    <t>42202029</t>
  </si>
  <si>
    <t>ORTEGA GONZALES EDER OSWALDO</t>
  </si>
  <si>
    <t>43770769</t>
  </si>
  <si>
    <t>ORTIZ SÁNCHEZ, JUAN JOSÉ</t>
  </si>
  <si>
    <t>FACULTAD CIENCIAS ADMINISTRATIVAS</t>
  </si>
  <si>
    <t>07760995</t>
  </si>
  <si>
    <t>OYARCE MONCAYO, LEILA</t>
  </si>
  <si>
    <t>TURISMO Y HOTELERÍA</t>
  </si>
  <si>
    <t>ASESOR DE ENLACE</t>
  </si>
  <si>
    <t>PACHECO TOMAS, GISELA ZAYDA</t>
  </si>
  <si>
    <t>46121708</t>
  </si>
  <si>
    <t>PACHECO NATIVIDAD JHANET PATRICIA</t>
  </si>
  <si>
    <t>ADMINISTRACIÓN Y NEGOCIOS INTERNACIONALES</t>
  </si>
  <si>
    <t>40449539</t>
  </si>
  <si>
    <t>PAEZ FABIAN JACK LENIN</t>
  </si>
  <si>
    <t>JEFE DE LA UNIDAD DE ASESORIA JURIDICA</t>
  </si>
  <si>
    <t>29419758</t>
  </si>
  <si>
    <t>PALACIOS DELGADO PABLO ERNESTO</t>
  </si>
  <si>
    <t>PALACIOS GUTIERREZ GIOVANNA HILDA</t>
  </si>
  <si>
    <t>LINGÜÍSTICA</t>
  </si>
  <si>
    <t>ASISTENTE DE CONSTRUCCIÓN DE CUENTA INDIVIDUAL</t>
  </si>
  <si>
    <t>PALOMINO CORZO JOSÉ ANTONIO</t>
  </si>
  <si>
    <t xml:space="preserve">ADMINISTRACIÓN </t>
  </si>
  <si>
    <t>COORDINADOR DE PROYECTOS SENIOR</t>
  </si>
  <si>
    <t>08145203</t>
  </si>
  <si>
    <t>PALOMINO GARCÍA, EDELFINA</t>
  </si>
  <si>
    <t>COORDINADOR DE PROYECTOS SEÑIOR</t>
  </si>
  <si>
    <t>09875301</t>
  </si>
  <si>
    <t>PALOMINO PAUCAR MARCEL  EVER</t>
  </si>
  <si>
    <t>42179227</t>
  </si>
  <si>
    <t>PALOMINO SULCA ROSSMERY</t>
  </si>
  <si>
    <t>PAREDES CALDERÓN  MARÍA ISABEL</t>
  </si>
  <si>
    <t>40218613</t>
  </si>
  <si>
    <t>PAREJA ZEA, YSABEL KARINA</t>
  </si>
  <si>
    <t>JEFE DE LA UNIDAD  DE DESARROLLO Y PROYECTOS</t>
  </si>
  <si>
    <t>09060233</t>
  </si>
  <si>
    <t>PASTRANA MEJÍA, CELSO ENRIQUE</t>
  </si>
  <si>
    <t>INGENERÍA MECÁNICA</t>
  </si>
  <si>
    <t>INGENIERO  MECÁNICO</t>
  </si>
  <si>
    <t>COORDINADOR DE OBRAS</t>
  </si>
  <si>
    <t>06092159</t>
  </si>
  <si>
    <t>PEREZ LEÓN , HUGO</t>
  </si>
  <si>
    <t>INGENIERÍA CIVIL</t>
  </si>
  <si>
    <t>44288183</t>
  </si>
  <si>
    <t>PISCONTE CAMPOS  FIORELLA</t>
  </si>
  <si>
    <t xml:space="preserve">JEFE DE LA UNIDAD DE ADMINISTRACIÓN </t>
  </si>
  <si>
    <t>25596113</t>
  </si>
  <si>
    <t>PORTUGAL TORRES, HERNÁN ELADIO</t>
  </si>
  <si>
    <t>ASESOR DEL DESPACHO DEL SECRETARIO TÉCNICO</t>
  </si>
  <si>
    <t>07956160</t>
  </si>
  <si>
    <t>PRADO DELGADO , MÁXIMO SALOMÓN</t>
  </si>
  <si>
    <t>ASISTENTE DE ATENCIÓN AL 
FONAVISTA</t>
  </si>
  <si>
    <t>10102257</t>
  </si>
  <si>
    <t>PUMARRAYME SIME, ANABEL VIVIANA</t>
  </si>
  <si>
    <t>DERECHO Y CIENCIAS POLITICAS</t>
  </si>
  <si>
    <t>40361112</t>
  </si>
  <si>
    <t>QUEVEDO SOTELO MARCO ANTONIO</t>
  </si>
  <si>
    <t>47686631</t>
  </si>
  <si>
    <t>RAMOS LA JARA TULA ALEXANDRA VIRGINIA</t>
  </si>
  <si>
    <t>ESPECIALISTA EN CONTRATACIONES</t>
  </si>
  <si>
    <t>41358134</t>
  </si>
  <si>
    <t>RIVAS JIMÉNEZ DAVID ALFREDO</t>
  </si>
  <si>
    <t>TÉCNICO EN ALMACEN</t>
  </si>
  <si>
    <t>ROJAS CHÁVEZ JORGE LUIS</t>
  </si>
  <si>
    <t>ANALISTA PROGRAMADOR SENIOR</t>
  </si>
  <si>
    <t>43810019</t>
  </si>
  <si>
    <t>ROJAS DELGADO LEONARDO MARTÍN</t>
  </si>
  <si>
    <t>COORDINADOR DE ESTIMACIÓN</t>
  </si>
  <si>
    <t>09433045</t>
  </si>
  <si>
    <t>ROMÁN FARFÁN, RICARDO GIOVANI</t>
  </si>
  <si>
    <t xml:space="preserve">INGENIERÍA DE SISTEMAS DE INFORMACIÓN Y GESTIÓN </t>
  </si>
  <si>
    <t>TÉCNICO ESPECIALISTA EN LIQUIDACIONES FINANCIERAS Y ADMINISTRACIÓN DE SISTEMAS DE CONTROL</t>
  </si>
  <si>
    <t>08844095</t>
  </si>
  <si>
    <t>ROMERO MAURICIO , MIGUEL ÁNGEL</t>
  </si>
  <si>
    <t>JEFE DE LA SUB UNIDAD DE LOGÍSTICA Y ARCHIVO</t>
  </si>
  <si>
    <t>07399266</t>
  </si>
  <si>
    <t>SALVADOR SALAZAR, MARY</t>
  </si>
  <si>
    <t>SÁNCHEZ PAULETT FABIOLA ROSA</t>
  </si>
  <si>
    <t>SECRETARIADO EJECUTIVO</t>
  </si>
  <si>
    <t>41043782</t>
  </si>
  <si>
    <t>SENCIE MARTEL RUT ELIZABETH</t>
  </si>
  <si>
    <t>TÉCNICO EN ADMINISTRACIÓN</t>
  </si>
  <si>
    <t>SUPERVISOR DE PLATAFORMA.</t>
  </si>
  <si>
    <t>15721017</t>
  </si>
  <si>
    <t xml:space="preserve">SERPA NAVARRO, PATRICIA ELIZABETH </t>
  </si>
  <si>
    <t>40878617</t>
  </si>
  <si>
    <t>SOSAYA ARMACANQUI, GISSELA PAOLA</t>
  </si>
  <si>
    <t>CIENCIAS DE LA COMUNICACIÓN TURISMO Y ARQUEOLOGÍA</t>
  </si>
  <si>
    <t>41044908</t>
  </si>
  <si>
    <t>SOTO ROMERO, ANDREA FÁTIMA</t>
  </si>
  <si>
    <t>JEFE DE SUB UNIDAD   DE ESTIMACIÓN Y DEVOLUCIONES</t>
  </si>
  <si>
    <t>10686936</t>
  </si>
  <si>
    <t>SULCA PALOMINO, ABELARDO</t>
  </si>
  <si>
    <t>TEJADA LABAJOS CARMELA</t>
  </si>
  <si>
    <t>ADMINISTRACIÓN BANCARIA</t>
  </si>
  <si>
    <t>TÉCNICO EN ADMINISTRACIÓN BANCARIA</t>
  </si>
  <si>
    <t>25461451</t>
  </si>
  <si>
    <t>TORRES MONTAÑEZ , MATÍAS MARTÍN</t>
  </si>
  <si>
    <t>ENCARGADO ÁREA DE COBRANZAS</t>
  </si>
  <si>
    <t>08387029</t>
  </si>
  <si>
    <t>TUPEZ LÓPEZ , CARLOS ELVIS</t>
  </si>
  <si>
    <t>40361736</t>
  </si>
  <si>
    <t>VALLEJO HUAYNE  GILMER HARRIS</t>
  </si>
  <si>
    <t>41070195</t>
  </si>
  <si>
    <t>VICENTE MACALUPU JUAN CARLOS</t>
  </si>
  <si>
    <t>10588702</t>
  </si>
  <si>
    <t>VICTORIA FIGUEREDO , KATIA SILVIA</t>
  </si>
  <si>
    <t>ENCARGADO DE LOS BIENES PATRIONIALES DEL FONAVI EN LIQUIDACIÓN</t>
  </si>
  <si>
    <t>06177312</t>
  </si>
  <si>
    <t xml:space="preserve">VILCA CHANINI , ELOY BERNARDINO </t>
  </si>
  <si>
    <t>CURSO DE PATRIMONIO</t>
  </si>
  <si>
    <t>JEFE DE UNIDAD DE ASUNTOS PROCESALES</t>
  </si>
  <si>
    <t>08703427</t>
  </si>
  <si>
    <t>VILCA MORALES, ALDO GILBERTO</t>
  </si>
  <si>
    <t>47132300</t>
  </si>
  <si>
    <t>VILLANUEVA GAMARRA JUAN CARLOS</t>
  </si>
  <si>
    <t>SUPERVISOR DE PLATAFORMA NACIONAL</t>
  </si>
  <si>
    <t>19801026</t>
  </si>
  <si>
    <t>VILLASANTE  CANO HUGO ROLANDO</t>
  </si>
  <si>
    <t>VILLOGAS HURTADO LUCY HAYDEE</t>
  </si>
  <si>
    <t>SUPERVISOR DE PERSONAL OPERATIVO (PROCESOS OPERATIVOS)</t>
  </si>
  <si>
    <t>09604807</t>
  </si>
  <si>
    <t>VIVANCO SEMINARIO, ESTHER KATHERINE</t>
  </si>
  <si>
    <t>40037344</t>
  </si>
  <si>
    <t>ZEGARRA ALEMÁN , PATRICIA</t>
  </si>
  <si>
    <t>INGENIERÍA DE COMPUTACIÓN Y SISTEMAS</t>
  </si>
  <si>
    <t>INGENIERO DE  COMPUTACIÓN Y SISTEMAS</t>
  </si>
  <si>
    <t xml:space="preserve">PLIEGO 001: PRESIDENCIA DEL CONSEJO DE MINISTROS </t>
  </si>
  <si>
    <t>ESPECIALISTA EN MARCOS MUESTRALES Y CONTROL DE CALIDAD DE LA INFORMACION</t>
  </si>
  <si>
    <t>06002748</t>
  </si>
  <si>
    <t>ABANTO CHAVEZ WALTER JAIME</t>
  </si>
  <si>
    <t>INGENIERIA ESTADISTICA</t>
  </si>
  <si>
    <t>1</t>
  </si>
  <si>
    <t>OPERADOR ANTROPOMETRISTA</t>
  </si>
  <si>
    <t>43816968</t>
  </si>
  <si>
    <t>ACHAHUANCO APAZA MACBETH</t>
  </si>
  <si>
    <t xml:space="preserve">NUTRICION </t>
  </si>
  <si>
    <t>OPERADOR DE VIGILANCIA Y SEGURIDAD</t>
  </si>
  <si>
    <t>10427064</t>
  </si>
  <si>
    <t>ACOSTA YBACETA RICARDO ALBERTO</t>
  </si>
  <si>
    <t>12</t>
  </si>
  <si>
    <t>ASISTENTE ESPECIALISTA EN CALIDAD DE INFORMACION Y ANALISIS DE LA BASE DE DATOS</t>
  </si>
  <si>
    <t>29531422</t>
  </si>
  <si>
    <t>ACOSTA ZEA CESAR ANDRES</t>
  </si>
  <si>
    <t>OPERADOR DE APLICACION DE ENCUESTA</t>
  </si>
  <si>
    <t>20067004</t>
  </si>
  <si>
    <t>ADAUTO ARROYO JUAN JOSE</t>
  </si>
  <si>
    <t>TECNICO MECANICO, PRODUCCION</t>
  </si>
  <si>
    <t>OPERADOR DE DIGITALIZACION CARTOGRAFICA</t>
  </si>
  <si>
    <t>02617816</t>
  </si>
  <si>
    <t>ADRIANZEN MARTINO CARMEN ROSA</t>
  </si>
  <si>
    <t>COORDINADOR DEPARTAMENTAL DE PROYECTOS</t>
  </si>
  <si>
    <t>42681754</t>
  </si>
  <si>
    <t>AGRADA VALLE JULIVET</t>
  </si>
  <si>
    <t>NIVEL PRIMARIA</t>
  </si>
  <si>
    <t>LICENCIADO EN EDUCACION</t>
  </si>
  <si>
    <t>ANALISTA DE CONTROL DE CALIDAD DE SOFTWARE Y PROCESOS</t>
  </si>
  <si>
    <t>40907663</t>
  </si>
  <si>
    <t>AGÜERO VARGAS ARLETT VANESSA</t>
  </si>
  <si>
    <t>ING. DE SISTEMAS</t>
  </si>
  <si>
    <t>SUPERVISOR (A) LOCAL DE ENCUESTAS - ENDES</t>
  </si>
  <si>
    <t>44024320</t>
  </si>
  <si>
    <t>AGUILAR CHUQUITARQUI LIZ RAQUEL</t>
  </si>
  <si>
    <t>BIOLOGIA</t>
  </si>
  <si>
    <t>LICENCIADA EN BIOLOGIA</t>
  </si>
  <si>
    <t>76297332</t>
  </si>
  <si>
    <t>AGUILAR RAMOS ALEJANDRINA</t>
  </si>
  <si>
    <t>ANALISTA ESTADISTICO DEPARTAMENTAL</t>
  </si>
  <si>
    <t>40516110</t>
  </si>
  <si>
    <t>AGUILAR ZELADA JUDITH AYDEE</t>
  </si>
  <si>
    <t>OPERADOR DE APLICACION DE ENCUESTAS -ENCUESTADOR</t>
  </si>
  <si>
    <t>42404807</t>
  </si>
  <si>
    <t>AGURTO BRICEÑO DIEGO ARMANDO</t>
  </si>
  <si>
    <t>41697423</t>
  </si>
  <si>
    <t>AGURTO MARIÑOS MARIA ELIZABETH</t>
  </si>
  <si>
    <t>71342929</t>
  </si>
  <si>
    <t>ALACHE GUTIERREZ JAZMIN IRINA</t>
  </si>
  <si>
    <t>TITULADO UNIVERSITARIO</t>
  </si>
  <si>
    <t>OPERADOR DE MONITOREO Y VERIFICACION DE CALIDAD DE DATOS</t>
  </si>
  <si>
    <t>43073886</t>
  </si>
  <si>
    <t>ALAN LIVIA ANTONIO JOSE</t>
  </si>
  <si>
    <t>42157166</t>
  </si>
  <si>
    <t>ALANOCA RAMOS MARIA ELENA</t>
  </si>
  <si>
    <t>CIENCIAS AGRICOLAS</t>
  </si>
  <si>
    <t>ASISTENTE TECNICO INFORMATICO</t>
  </si>
  <si>
    <t>71488918</t>
  </si>
  <si>
    <t xml:space="preserve">ALANYA CHAVEZ RICHARD KENYI </t>
  </si>
  <si>
    <t xml:space="preserve">ASISTENTE ESPECIALISTA EN INDICADORES SOCIODEMOGRAFICOS </t>
  </si>
  <si>
    <t>09725071</t>
  </si>
  <si>
    <t>ALARCON MEDINA ORLANDO SOTERO</t>
  </si>
  <si>
    <t>BIOESTADISTICO</t>
  </si>
  <si>
    <t>ESTUDIOS DE MAESTRIA</t>
  </si>
  <si>
    <t>MAESTRIA EN BIOESTADISTICA</t>
  </si>
  <si>
    <t>45844452</t>
  </si>
  <si>
    <t>ALARCON TORRES GUSTAVO HUMBERTO</t>
  </si>
  <si>
    <t>EGRESADO TECNICO</t>
  </si>
  <si>
    <t>02615892</t>
  </si>
  <si>
    <t>ALBAN ZAPATA FRANCISCO ROBERTO</t>
  </si>
  <si>
    <t>ING. INDUSTRIAL</t>
  </si>
  <si>
    <t>INGE. INDUSTRIAL</t>
  </si>
  <si>
    <t>41313119</t>
  </si>
  <si>
    <t>ALBORNOZ IZQUIERDO YAHANINA TANIA</t>
  </si>
  <si>
    <t>ENFERMERA(O) ASISTENCIA A DOMICILIO</t>
  </si>
  <si>
    <t>OPERARIO DE SOPORTE TECNICO Y MANTENIMIENTO INFORMATICO DE ODEI</t>
  </si>
  <si>
    <t>41946951</t>
  </si>
  <si>
    <t>ALCA HUAMAN JOEL JEFFERSON</t>
  </si>
  <si>
    <t>PROFESIONAL TECNICO EN COMPUTACION E INFORMATICA</t>
  </si>
  <si>
    <t>04439043</t>
  </si>
  <si>
    <t>ALCAZAR REATEGUI NADIA MAGALI</t>
  </si>
  <si>
    <t>ENFERMERIA TECNICA</t>
  </si>
  <si>
    <t>19928214</t>
  </si>
  <si>
    <t>ALDANA CHAVEZ DE PEREZ EDELMIRA LIDIA</t>
  </si>
  <si>
    <t>ANTROPOLOGIA</t>
  </si>
  <si>
    <t>75727228</t>
  </si>
  <si>
    <t>ALDANA CHOZO ELOISA CATALINA</t>
  </si>
  <si>
    <t>ESTADISTICO</t>
  </si>
  <si>
    <t>BACHILLER UNIVERSITARIO</t>
  </si>
  <si>
    <t xml:space="preserve">SUPERVISOR NACIONAL DE ANTROPOMETRIA </t>
  </si>
  <si>
    <t>46446353</t>
  </si>
  <si>
    <t>ALEJANDRO ESPEJO FIORELA SOLANCHS</t>
  </si>
  <si>
    <t>BROMATOLOGIA Y NUTRICION</t>
  </si>
  <si>
    <t xml:space="preserve">CARTOGRAFO AUTOMATIZADOR </t>
  </si>
  <si>
    <t>09507246</t>
  </si>
  <si>
    <t>ALIAGA PAUCARHUANCA MELINA EMPERATRIZ</t>
  </si>
  <si>
    <t>ING. GEOGRAFICA</t>
  </si>
  <si>
    <t>INGE. GEOGRAFICA</t>
  </si>
  <si>
    <t>ASISTENTE DE CAPACITACION DE LA ESCUELA NACIONAL DE ESTADISTICA E INFORMATICA</t>
  </si>
  <si>
    <t>09804734</t>
  </si>
  <si>
    <t>ALLCCACO ORE SILVIA GLADYS</t>
  </si>
  <si>
    <t>AUXILIAR INFORMÁTICO</t>
  </si>
  <si>
    <t>10607592</t>
  </si>
  <si>
    <t xml:space="preserve">ALMEIDA CRUZ ROSA ERIKA </t>
  </si>
  <si>
    <t>TITULADO TECNICO</t>
  </si>
  <si>
    <t xml:space="preserve">ANALISTA DE CONSISTENCIA DE INFORMACION CONTABLE </t>
  </si>
  <si>
    <t>08080814</t>
  </si>
  <si>
    <t>ALMEYDA CASTRO JUANA LILIANA</t>
  </si>
  <si>
    <t>26683375</t>
  </si>
  <si>
    <t>ALVA GUEVARA ONDINA CARIDAD</t>
  </si>
  <si>
    <t>PROFESOR, EDUCACION SECUNDARIA/LENGUA Y LITERATURA</t>
  </si>
  <si>
    <t xml:space="preserve">EDUCACION </t>
  </si>
  <si>
    <t>ANALIS. DE INFORMACION DE ENCUESTAS DE EMP. Y ESTA</t>
  </si>
  <si>
    <t>06111319</t>
  </si>
  <si>
    <t>ALVARADO CABRERA ZORAIDA GISSELL</t>
  </si>
  <si>
    <t>SUPERVISOR NACIONAL DE ENCUESTAS</t>
  </si>
  <si>
    <t>17930871</t>
  </si>
  <si>
    <t>ALVARADO FRANCO MARIA TERESA</t>
  </si>
  <si>
    <t>ASISTENTE DE DIAGRAMACION Y DISEÑO</t>
  </si>
  <si>
    <t>09434374</t>
  </si>
  <si>
    <t>ALVAREZ MORENO GLADYS EMMA</t>
  </si>
  <si>
    <t>COMPUTACION</t>
  </si>
  <si>
    <t>OPERADOR DE CONDUCCION VEHICULAR</t>
  </si>
  <si>
    <t>41657295</t>
  </si>
  <si>
    <t>ALVAREZ NUÑEZ YEYSON MAURO</t>
  </si>
  <si>
    <t>TECNICOS EN ADMINISTRACION</t>
  </si>
  <si>
    <t>GUIA OFICIAL DE TURISMO</t>
  </si>
  <si>
    <t xml:space="preserve">COORDINADOR DE ESTADISTICAS DEPARTAMENTALES </t>
  </si>
  <si>
    <t>41153798</t>
  </si>
  <si>
    <t>ALVAREZ REYES ELI CARLOS</t>
  </si>
  <si>
    <t>70658355</t>
  </si>
  <si>
    <t>ALVAREZ ROMERO GINA MERCEDES</t>
  </si>
  <si>
    <t>ANALISTA SOCIOECONOMICO DE INVESTIGACIONES</t>
  </si>
  <si>
    <t>42992493</t>
  </si>
  <si>
    <t>ALVAREZ VASQUEZ GLORIA DEL PILAR</t>
  </si>
  <si>
    <t>ASISTENTE ESTADISTICO DEPARTAMENTAL</t>
  </si>
  <si>
    <t>04424421</t>
  </si>
  <si>
    <t>ANAHUA CAUNA VIRGINIA SECUNDINA</t>
  </si>
  <si>
    <t>ING. ECONOMICA</t>
  </si>
  <si>
    <t>28281196</t>
  </si>
  <si>
    <t>ANAYA CARDENAS FANNY ROSA</t>
  </si>
  <si>
    <t>AUXILIAR, CONTABLE</t>
  </si>
  <si>
    <t xml:space="preserve">CONTABILIDAD </t>
  </si>
  <si>
    <t>40936457</t>
  </si>
  <si>
    <t>ANCAJIMA YOVERA GABY LILY</t>
  </si>
  <si>
    <t>AGRONOMIA</t>
  </si>
  <si>
    <t>INGENIERO AGRONOMO</t>
  </si>
  <si>
    <t xml:space="preserve">ASISTENTE INFORMATICO </t>
  </si>
  <si>
    <t>25789994</t>
  </si>
  <si>
    <t>ANCHANTE HURTADO GONZALO EMILIO</t>
  </si>
  <si>
    <t xml:space="preserve">INGENIERIA DE SISTEMAS </t>
  </si>
  <si>
    <t>01770842</t>
  </si>
  <si>
    <t>ANCHAPURI APAZA ALDO</t>
  </si>
  <si>
    <t>41869169</t>
  </si>
  <si>
    <t>ANCHIRAICO ASTUVILCA VANESSA ELVA</t>
  </si>
  <si>
    <t>PROFESOR DE EDUCACION PRIMARIA</t>
  </si>
  <si>
    <t xml:space="preserve">ANALISTA EN CONSTRUCCION DE DISEÑOS MUESTRALES </t>
  </si>
  <si>
    <t>16008344</t>
  </si>
  <si>
    <t>ANDRADE PALOMARES KATIA MARIELA</t>
  </si>
  <si>
    <t>ING. DE ESTAD. E INFORM.</t>
  </si>
  <si>
    <t>INGE. DE ESTD. E INFORM.</t>
  </si>
  <si>
    <t>45787948</t>
  </si>
  <si>
    <t>ANDRES BENDEZU KATHERINE MAGALY</t>
  </si>
  <si>
    <t>PROFESOR DE COMPUTACION E INFORMATICA</t>
  </si>
  <si>
    <t>METODOLOGO</t>
  </si>
  <si>
    <t>07172538</t>
  </si>
  <si>
    <t>ANGULO BOTIQUIN EDITH BEATRIZ</t>
  </si>
  <si>
    <t>05341665</t>
  </si>
  <si>
    <t>ANGULO PINEDO ROSA YSELA</t>
  </si>
  <si>
    <t>ING. QUIMICA</t>
  </si>
  <si>
    <t>ANALISTA DE METODOLOGIAS DE ENCUESTA CON PROCEDIMIENTOS BIOMEDICOS</t>
  </si>
  <si>
    <t>10044434</t>
  </si>
  <si>
    <t>ANGULO REYES DORIS AMELIA</t>
  </si>
  <si>
    <t xml:space="preserve">ESPECIALISTA CARTOGRAFICO </t>
  </si>
  <si>
    <t>43897947</t>
  </si>
  <si>
    <t>ANICAMA MACHUCA DANIEL ANGEL</t>
  </si>
  <si>
    <t>44809559</t>
  </si>
  <si>
    <t>ANICETO CHAVEZ JOSE DEYVI</t>
  </si>
  <si>
    <t>ESTUDIANTE TECNICO</t>
  </si>
  <si>
    <t>ANALISTA ADMINISTRATIVO EN PROYECTOS DE INVESTIGACIÓN</t>
  </si>
  <si>
    <t>09971137</t>
  </si>
  <si>
    <t>ANICETO SANCHEZ ALICIA JANETH</t>
  </si>
  <si>
    <t>OPERADOR DE LA UNIDAD DE DISTRIBUCION, RECEPCION Y ARCHIVO</t>
  </si>
  <si>
    <t>15840093</t>
  </si>
  <si>
    <t>ANTESANA ARGANDOÑA MIGUEL ANGEL</t>
  </si>
  <si>
    <t>40359904</t>
  </si>
  <si>
    <t>ANTONIO ANYOSA BERTHA ELIZABETH</t>
  </si>
  <si>
    <t>ANALISTA ECONOMICO DEL SECTOR INSTITUCIONAL SOCIEDADES NO FINANCIERAS</t>
  </si>
  <si>
    <t>42441803</t>
  </si>
  <si>
    <t>ANTUNEZ ONCOY ERIKA</t>
  </si>
  <si>
    <t>71574731</t>
  </si>
  <si>
    <t>APARICIO ELIZALDE XIMENA NATALY</t>
  </si>
  <si>
    <t>POLITOLOGO</t>
  </si>
  <si>
    <t>EGRESADO UNIVERSITARIO</t>
  </si>
  <si>
    <t>ESPECIALISTA EN ARCHIVO</t>
  </si>
  <si>
    <t>46899778</t>
  </si>
  <si>
    <t>APAZA BELLO MARIA GUADALUPE</t>
  </si>
  <si>
    <t>APOYO ADMINISTRATIVO DE LAS ODEI</t>
  </si>
  <si>
    <t>43600448</t>
  </si>
  <si>
    <t>APAZA CCOA JULIAN IGNACIO</t>
  </si>
  <si>
    <t>GERENCIA MEDIOAMBIENTAL</t>
  </si>
  <si>
    <t>ASISTENTE DE CAPACITACION DE LAS OFICINAS DEPARTAMENTALES</t>
  </si>
  <si>
    <t>45821681</t>
  </si>
  <si>
    <t>APAZA LAYME WILLIANS</t>
  </si>
  <si>
    <t>41439857</t>
  </si>
  <si>
    <t>APONTE SURITA ISIDRO</t>
  </si>
  <si>
    <t>SUPER. LOCAL DE OPER. DE APLICACION DE ENCUESTAS</t>
  </si>
  <si>
    <t>42596199</t>
  </si>
  <si>
    <t>AQUITUARI PACAYA SANDRA ISABEL</t>
  </si>
  <si>
    <t>41623813</t>
  </si>
  <si>
    <t>ARANA GRADOS MARIA ALICIA</t>
  </si>
  <si>
    <t xml:space="preserve">EDUCACION SECUNDARIA </t>
  </si>
  <si>
    <t>CARTOGRAFO TEMATICO</t>
  </si>
  <si>
    <t>07119594</t>
  </si>
  <si>
    <t>ARANDA DE LA RIVA DORA MARIA</t>
  </si>
  <si>
    <t>GEOLOGIA, MINAS METALURGIA Y CIENCIAS GE</t>
  </si>
  <si>
    <t>43163514</t>
  </si>
  <si>
    <t>ARANDA VALDIVIEZO MONIKA GISELL</t>
  </si>
  <si>
    <t>COMUNICACION SOCIAL</t>
  </si>
  <si>
    <t>28227518</t>
  </si>
  <si>
    <t>ARANGO RAMOS FLORA</t>
  </si>
  <si>
    <t>OBSTETRIZ</t>
  </si>
  <si>
    <t>71059375</t>
  </si>
  <si>
    <t>ARANGOYTIA QUISPE KAREN PAMELA</t>
  </si>
  <si>
    <t>NUTRICION HUMANA</t>
  </si>
  <si>
    <t>ASISTENTE DE SISTEMA DE REDES</t>
  </si>
  <si>
    <t>41879309</t>
  </si>
  <si>
    <t>ARAUJO JAUREGUI MARCOS EUGENIO</t>
  </si>
  <si>
    <t>INGENIERIA DE SISTEMAS Y COMPUTACION</t>
  </si>
  <si>
    <t>SEGMENTISTA</t>
  </si>
  <si>
    <t>40894334</t>
  </si>
  <si>
    <t>ARAUJO JAUREGUI MARTIN JACOBO</t>
  </si>
  <si>
    <t>16703706</t>
  </si>
  <si>
    <t>ARCE CORNEJO CARITO DE LOS MILAGROS</t>
  </si>
  <si>
    <t>MAESTRIA EN EDUCACION</t>
  </si>
  <si>
    <t>00236851</t>
  </si>
  <si>
    <t>ARCELLES MORAN MIGUEL ALBERTO</t>
  </si>
  <si>
    <t>ING. PESQUERA</t>
  </si>
  <si>
    <t>INGENIERIA PESQUERA</t>
  </si>
  <si>
    <t>29625168</t>
  </si>
  <si>
    <t>ARCOS ARCOS ANA MARIA</t>
  </si>
  <si>
    <t>ESP. DE LAS ACT. DE BIEN.Y SERVICIOS NO FINANCIEROS</t>
  </si>
  <si>
    <t>07281512</t>
  </si>
  <si>
    <t>ARCOS CHIRITO CESAR EMILIO</t>
  </si>
  <si>
    <t>CIENCIAS ECONOMICAS</t>
  </si>
  <si>
    <t>42255185</t>
  </si>
  <si>
    <t>ARELLAN OROYA FRANKLIN JAKSON</t>
  </si>
  <si>
    <t>TECNICO INSPECTOR, NAVAL</t>
  </si>
  <si>
    <t>ASISTENTE ADMINISTRATIVO DE ALTA DIRECCION</t>
  </si>
  <si>
    <t>07428737</t>
  </si>
  <si>
    <t>ARELLANO VERA ZOILA MARCELA</t>
  </si>
  <si>
    <t>ANALISTA DE LAS ACTIVIDADES EXTRACTIVAS, DE MANUFACTURA, SERVICIOS Y CUENTAS DE LAS SOCIEDADES NO FINANCIERAS</t>
  </si>
  <si>
    <t>43857193</t>
  </si>
  <si>
    <t>ARGUME SANDOVAL SUSANA LUCIA</t>
  </si>
  <si>
    <t>40626539</t>
  </si>
  <si>
    <t>ARICA BENITES JHESENIA DEL CARMEN</t>
  </si>
  <si>
    <t>ING. AGRONOMA</t>
  </si>
  <si>
    <t xml:space="preserve">INGENIERO AGRONOMA </t>
  </si>
  <si>
    <t>01147165</t>
  </si>
  <si>
    <t>ARMAS SILVA LOYSI</t>
  </si>
  <si>
    <t>41161607</t>
  </si>
  <si>
    <t>ARMAS VARGAS EVELYN JULISSA</t>
  </si>
  <si>
    <t>41574972</t>
  </si>
  <si>
    <t>ARPI QUISPE EFRAIN VICENTE</t>
  </si>
  <si>
    <t>MATEMATICA</t>
  </si>
  <si>
    <t>40840884</t>
  </si>
  <si>
    <t>ARREDONDO HERMOZA PATRICIA</t>
  </si>
  <si>
    <t>PROFESOR DE EDUCACION INICIAL (PRE-ESCOLAR)</t>
  </si>
  <si>
    <t xml:space="preserve">EDUCACION INICIAL </t>
  </si>
  <si>
    <t>ESPECIALISTA EN ANALISIS Y ELABORACION DE INDICADORES SOCIALES</t>
  </si>
  <si>
    <t>42763621</t>
  </si>
  <si>
    <t>ARROYO ROJAS ELVIS FELIX HARRY</t>
  </si>
  <si>
    <t>05641834</t>
  </si>
  <si>
    <t>ARRUNATEGUI SALDARRIAGA GUADALUPE ANDREA</t>
  </si>
  <si>
    <t>ANALISTA DE PRECIOS AL CONSUMIDOR</t>
  </si>
  <si>
    <t>45619507</t>
  </si>
  <si>
    <t>ARTEAGA CARRASCO VICTOR RENZO</t>
  </si>
  <si>
    <t>40118192</t>
  </si>
  <si>
    <t>ARTEAGA MEZA GUILLERMO ALEXS</t>
  </si>
  <si>
    <t xml:space="preserve">INGENIERO GEOGRAFICO Y ECOLOGICO </t>
  </si>
  <si>
    <t>ASISTENTE DE ANALISIS DE PRECIOS</t>
  </si>
  <si>
    <t>47531232</t>
  </si>
  <si>
    <t>ARZÁPALO CASTRO PENTTI ALEXIS</t>
  </si>
  <si>
    <t xml:space="preserve">ASISTENTE INFORMATICO DE ENCUESTAS ECONOMICAS </t>
  </si>
  <si>
    <t>40785050</t>
  </si>
  <si>
    <t>ASCA GUTIERREZ MONICA LUZ</t>
  </si>
  <si>
    <t>05373235</t>
  </si>
  <si>
    <t>ASPAJO FLORES ABNER AUGUSTO</t>
  </si>
  <si>
    <t>ESPECIALISTA EN CUENTAS NACIONALES DEL SECTOR DE LAS SOCIEDADES NO FINANCIERAS</t>
  </si>
  <si>
    <t>06805542</t>
  </si>
  <si>
    <t>ASPARRIN MARTIN CARMEN PAULINA</t>
  </si>
  <si>
    <t>EGRESADO DE MAESTRIA</t>
  </si>
  <si>
    <t xml:space="preserve">ASISTENTE DE ORGANIZACIÓN Y MÉTODOS </t>
  </si>
  <si>
    <t>70068145</t>
  </si>
  <si>
    <t>ASTOCONDOR ROJAS ANABEL PAMELA</t>
  </si>
  <si>
    <t>CIENCIAS ADMINISTRATIVAS</t>
  </si>
  <si>
    <t xml:space="preserve">ASISTENTE EN EL  ANALISIS DE BASE DE DATOS </t>
  </si>
  <si>
    <t>21460019</t>
  </si>
  <si>
    <t>ASTORGA CABRERA DEICIA MARCELINA</t>
  </si>
  <si>
    <t>ANALISTA DE PRODUCCION SECTORIAL</t>
  </si>
  <si>
    <t>70159981</t>
  </si>
  <si>
    <t>ATAYPOMA PEÑALOZA ELIZABETH</t>
  </si>
  <si>
    <t>ANALISTA DE PAGADURÍA</t>
  </si>
  <si>
    <t>44214406</t>
  </si>
  <si>
    <t>ATO ORDINOLA GIULIANA VICTORIA</t>
  </si>
  <si>
    <t>08295630</t>
  </si>
  <si>
    <t>AVENDAÑO ASCASIBAR ROLANDO ALBERTO</t>
  </si>
  <si>
    <t>ESPECIALISTA EN FORMULACION DE PROYECTOS DE INVERSION PUBLICA</t>
  </si>
  <si>
    <t>80298666</t>
  </si>
  <si>
    <t xml:space="preserve">AVILA PAUCAR EVER </t>
  </si>
  <si>
    <t>22661771</t>
  </si>
  <si>
    <t>AYALA GOMEZ SUSANA</t>
  </si>
  <si>
    <t>41588648</t>
  </si>
  <si>
    <t>AYLAS MERCADO BENNY CARLA</t>
  </si>
  <si>
    <t>40442545</t>
  </si>
  <si>
    <t>BACA MENDOZA JOVANA</t>
  </si>
  <si>
    <t>41054004</t>
  </si>
  <si>
    <t>BACA PUMA MAGALI</t>
  </si>
  <si>
    <t xml:space="preserve">ASISTENTE ADMINISTRATIVO DE PROYECTO </t>
  </si>
  <si>
    <t>06597553</t>
  </si>
  <si>
    <t>BALAREZO MENDOZA DE CHIU MERCEDES TERESA</t>
  </si>
  <si>
    <t>ANALISTA DE RESULTADOS DE PRECIOS</t>
  </si>
  <si>
    <t>48135136</t>
  </si>
  <si>
    <t>BALBIN RAYMUNDO ISAMAR ESTEFANI</t>
  </si>
  <si>
    <t>ASISTENTE EN CAPACITACION Y RENDIMIENTO</t>
  </si>
  <si>
    <t>44282489</t>
  </si>
  <si>
    <t>BALDEON PINEDO SANDRA ARTEMIA</t>
  </si>
  <si>
    <t>ASISTENTE DE CONSISTENCIA DE PRECIOS</t>
  </si>
  <si>
    <t>09606885</t>
  </si>
  <si>
    <t>BALLENA GONZALES PATRICIA ELIZABETH</t>
  </si>
  <si>
    <t>RELACIONES INDUSTRIALES</t>
  </si>
  <si>
    <t>OPERADOR EN PROGRAMACION DE RUTAS DE TRABAJO SISTEMATIZADAS</t>
  </si>
  <si>
    <t>10283940</t>
  </si>
  <si>
    <t>BALTAZAR BERNABLE TRINIDAD MABEL</t>
  </si>
  <si>
    <t>44994416</t>
  </si>
  <si>
    <t>BAÑARES MAYTA MARIBEL ROXANA</t>
  </si>
  <si>
    <t>OPERADOR DE MONITOREO CARTOGRAFICO</t>
  </si>
  <si>
    <t>07617189</t>
  </si>
  <si>
    <t>BARAIBAR GOMEZ JOSE OMAR ESTEBAN</t>
  </si>
  <si>
    <t>COORDINADOR DE ACTUALIZACION CARTOGRAFICA Y REGISTRO DE VIVIENDAS Y ESTABLECIMIENTOS</t>
  </si>
  <si>
    <t>06227982</t>
  </si>
  <si>
    <t>BARBA MAIQUE JOSE CESAR</t>
  </si>
  <si>
    <t>ING. ADMINISTRATIVA</t>
  </si>
  <si>
    <t>44164588</t>
  </si>
  <si>
    <t>BARRERA ANCCO MARVELIN LADY</t>
  </si>
  <si>
    <t>31014979</t>
  </si>
  <si>
    <t>BARRIENTOS LLAMOCCA ANTONIO</t>
  </si>
  <si>
    <t>OPERADOR DE CAMARA</t>
  </si>
  <si>
    <t>29650425</t>
  </si>
  <si>
    <t>BARRIGA OVIEDO CESAR CHIPE</t>
  </si>
  <si>
    <t>TECNICO, COMUNICACION AUDIOVISUAL</t>
  </si>
  <si>
    <t>PRODUCCION Y DIRECCION DE RADIO Y TELEVI</t>
  </si>
  <si>
    <t>ESPEC. ADMINIST. DE LA SUBJEFATURA DE ESTADISTICA</t>
  </si>
  <si>
    <t>21578449</t>
  </si>
  <si>
    <t>BARRIOS MUÑOZ MARCOS WENCESLAO</t>
  </si>
  <si>
    <t>ANALISTA DEL SECTOR SERVICIOS</t>
  </si>
  <si>
    <t>42763973</t>
  </si>
  <si>
    <t>BARZOLA ARCOS KARINA VANESSA</t>
  </si>
  <si>
    <t>28311327</t>
  </si>
  <si>
    <t>BAUTISTA QUICHCA JOSUE</t>
  </si>
  <si>
    <t xml:space="preserve">ANALISTA CARTOGRAFICO </t>
  </si>
  <si>
    <t>40840163</t>
  </si>
  <si>
    <t>BAZAN HUAMANI ELIO ORLANDO</t>
  </si>
  <si>
    <t>GEOGRAFIA Y MEDIO AMBIENTE</t>
  </si>
  <si>
    <t>09978022</t>
  </si>
  <si>
    <t>BEJARANO MARIN PILAR SOLEDAD</t>
  </si>
  <si>
    <t>23805314</t>
  </si>
  <si>
    <t>BELLOTA QUINTANILLA EMMA</t>
  </si>
  <si>
    <t>ECONOMIA Y ADMINISTRACION</t>
  </si>
  <si>
    <t>ECONOMIA Y ADMINISTRACION-ADMINISTRACION</t>
  </si>
  <si>
    <t>09928320</t>
  </si>
  <si>
    <t>BENAVENTE FLORES JULIO CESAR</t>
  </si>
  <si>
    <t>46144844</t>
  </si>
  <si>
    <t>BENAVIDES GONZALES YEESEÑA MARISOL</t>
  </si>
  <si>
    <t>OPERADOR DE COMPILACION CARTOGRAFICA</t>
  </si>
  <si>
    <t>30941887</t>
  </si>
  <si>
    <t>BENAVIDES PEREZ CARLOS</t>
  </si>
  <si>
    <t>OPERADOR DE MONITOREO EN TRANSFERENCIA DE INFORMACION</t>
  </si>
  <si>
    <t>06143167</t>
  </si>
  <si>
    <t>BENDEZU BARAZORDA MARIA MARCELINA</t>
  </si>
  <si>
    <t>ESPECIALISTA EN METODOLOGIAS DE INVESTIGACION</t>
  </si>
  <si>
    <t>40603993</t>
  </si>
  <si>
    <t>BENITES VELASQUEZ BACH BEKER</t>
  </si>
  <si>
    <t>02660955</t>
  </si>
  <si>
    <t>BENITES VISE SILVIA</t>
  </si>
  <si>
    <t>01149543</t>
  </si>
  <si>
    <t>BERAUN HIDALGO JULIA ELIZABETH</t>
  </si>
  <si>
    <t>ING. AGRO INDUSTRIAL</t>
  </si>
  <si>
    <t>PROFESIONAL INFORMÁTICO IV</t>
  </si>
  <si>
    <t>08018442</t>
  </si>
  <si>
    <t>BERETTA ENCISO AGUSTIN JAVIER</t>
  </si>
  <si>
    <t>LICENCIADO EN COMPUTACION</t>
  </si>
  <si>
    <t>ASISTENTE DE PROGRAMACION ACADEMICA</t>
  </si>
  <si>
    <t>40036455</t>
  </si>
  <si>
    <t>BERNUY VACA JULISSA ANGELICA</t>
  </si>
  <si>
    <t xml:space="preserve">ANALISTA EN METODOLOGIAS DE INVESTIGACION </t>
  </si>
  <si>
    <t>42021943</t>
  </si>
  <si>
    <t>BETANCOURT SARMIENTO JOHANA DEL PILAR</t>
  </si>
  <si>
    <t xml:space="preserve">ANALISTA SOCIODEMOGRAFICO </t>
  </si>
  <si>
    <t>42229963</t>
  </si>
  <si>
    <t>BEZADA DAVALOS RENZO JESUS</t>
  </si>
  <si>
    <t>OPERADOR DE CONSISTENCIA BASICA</t>
  </si>
  <si>
    <t>08032089</t>
  </si>
  <si>
    <t>BLANCO CHICANA CONCEPCION</t>
  </si>
  <si>
    <t>ASISTENTE EN EVALUACION PRESUPUESTAL</t>
  </si>
  <si>
    <t>71469733</t>
  </si>
  <si>
    <t>BLANCO LOPEZ TANNY CAROL</t>
  </si>
  <si>
    <t>20005300</t>
  </si>
  <si>
    <t>BLAZ CHAUPIN YLSIAS GUISELA</t>
  </si>
  <si>
    <t>ING. INDUSTRUAL</t>
  </si>
  <si>
    <t>SUPERVISOR(A) LOCAL DE OPERADOR DE APLICACION DE ENCUESTAS</t>
  </si>
  <si>
    <t>46951754</t>
  </si>
  <si>
    <t>BOJORQUEZ HUANCA JEYMI SHIRLEY</t>
  </si>
  <si>
    <t xml:space="preserve">RESPONSABLE DE OPERACIÓN DE CAMPO </t>
  </si>
  <si>
    <t>08154966</t>
  </si>
  <si>
    <t>BOLIVAR TALAVERA MIGUEL AUGUSTO</t>
  </si>
  <si>
    <t>09972626</t>
  </si>
  <si>
    <t>BONIFACIO CURO JOVITA</t>
  </si>
  <si>
    <t>31632661</t>
  </si>
  <si>
    <t>BONIFACIO TINOCO MARCELINO ALEJANDRO</t>
  </si>
  <si>
    <t>ASISTENTE EN CONTROL DE CALIDAD ESTADISTICA</t>
  </si>
  <si>
    <t>09832714</t>
  </si>
  <si>
    <t>BORDA QUISPE CONCEPCION</t>
  </si>
  <si>
    <t>44046545</t>
  </si>
  <si>
    <t>BOTTGER QUIÑONES SOLEDAD GIOVANA</t>
  </si>
  <si>
    <t>PROFESOR DE ENSEÑANZA PRIMARIA</t>
  </si>
  <si>
    <t>SUPERVISOR NACIONAL DE ANTROPOMETRIA</t>
  </si>
  <si>
    <t xml:space="preserve">SUPERVISOR NACIONAL DE ENCUESTAS </t>
  </si>
  <si>
    <t>23261967</t>
  </si>
  <si>
    <t>BREÑA APUMAYTA NORMA</t>
  </si>
  <si>
    <t>GESTION EMPRESARIAL</t>
  </si>
  <si>
    <t>47321229</t>
  </si>
  <si>
    <t>BRICEÑO TACURI LUZREYNA</t>
  </si>
  <si>
    <t>46694798</t>
  </si>
  <si>
    <t>BUELOT COMECA LIZETH ADELAIDA</t>
  </si>
  <si>
    <t>TURISMO Y ADMINISTRACION</t>
  </si>
  <si>
    <t>LICENCIADA EN TURISMO Y ADMINISTRACION</t>
  </si>
  <si>
    <t>07995646</t>
  </si>
  <si>
    <t>BUENDIA DIAZ MIGUEL ANGEL</t>
  </si>
  <si>
    <t>40193521</t>
  </si>
  <si>
    <t>BULEJE SAYRITUPAC KARINA MASSIEL</t>
  </si>
  <si>
    <t>PROFESOR, EDUCACION SECUNDARIA</t>
  </si>
  <si>
    <t>40902845</t>
  </si>
  <si>
    <t>BURGOS CHIRINOS RITA NOVILU</t>
  </si>
  <si>
    <t>40723817</t>
  </si>
  <si>
    <t>BUSTAMANTE CIEZA KENNY</t>
  </si>
  <si>
    <t>10345027</t>
  </si>
  <si>
    <t>BUSTAMANTE RETUERTO JORGE EDGARDO</t>
  </si>
  <si>
    <t>OPER. DE ADM. DE EQ. INFORMATICOS Y TELF. MOVIL INST.</t>
  </si>
  <si>
    <t>48073003</t>
  </si>
  <si>
    <t>CABELLO HERENCIA DIEGO</t>
  </si>
  <si>
    <t>ADMINISTRACION, FINANZAS Y NEGOCIOS GLOBALES</t>
  </si>
  <si>
    <t>41343414</t>
  </si>
  <si>
    <t>CABELLO PICOY MARITZA</t>
  </si>
  <si>
    <t>09355136</t>
  </si>
  <si>
    <t>CABELLO VASQUEZ BERNARDINO</t>
  </si>
  <si>
    <t>OPERARIO DE LIMPIEZA</t>
  </si>
  <si>
    <t>44602656</t>
  </si>
  <si>
    <t>CABELLOS BERNABE RONALD OSWALDO</t>
  </si>
  <si>
    <t>SUPERVISOR DE ESTADISTICAS SOCIOECONOMICAS DE GESTION MUNICIPAL</t>
  </si>
  <si>
    <t>10700068</t>
  </si>
  <si>
    <t>CABEZAS MEDINA GISSELA MARIA</t>
  </si>
  <si>
    <t>LICENCIADA EN ESTADISTICA</t>
  </si>
  <si>
    <t>28291031</t>
  </si>
  <si>
    <t>CABRERA BELLIDO MARIA ANGELICA</t>
  </si>
  <si>
    <t>INGENIERA QUIMICA</t>
  </si>
  <si>
    <t>06267783</t>
  </si>
  <si>
    <t>CABRERA CONISLLA ERNESTO LUIS</t>
  </si>
  <si>
    <t>32906720</t>
  </si>
  <si>
    <t>CABRERA MEDINA CONSUELO LILIA</t>
  </si>
  <si>
    <t xml:space="preserve">ENFERMERIA TECNICA </t>
  </si>
  <si>
    <t>09749071</t>
  </si>
  <si>
    <t>CABRERA VARGAS NELLY MARGARITA</t>
  </si>
  <si>
    <t>09690434</t>
  </si>
  <si>
    <t>CACCHA SANCHEZ NANCY SOFIA</t>
  </si>
  <si>
    <t>ANALISTA DE SERIES DE TIEMPO</t>
  </si>
  <si>
    <t>47960139</t>
  </si>
  <si>
    <t>CACERES AYMA CESAR ALBERTO</t>
  </si>
  <si>
    <t>10601560</t>
  </si>
  <si>
    <t>CACERES RIVERA CATTI FRANCIA</t>
  </si>
  <si>
    <t>25734067</t>
  </si>
  <si>
    <t>CADILLO JAVIER ELIZABETH</t>
  </si>
  <si>
    <t>71252710</t>
  </si>
  <si>
    <t>CALDERON ARIAS MACARENA DEL ROSARIO</t>
  </si>
  <si>
    <t>41330613</t>
  </si>
  <si>
    <t>CALDERON BOCANEGRA EDIL ENRIQUE</t>
  </si>
  <si>
    <t>41274754</t>
  </si>
  <si>
    <t>CALDERON DAVILA OSCAR DANIEL</t>
  </si>
  <si>
    <t>ASISTENTE DE PRECIOS DE COMERCIO EXTERIOR</t>
  </si>
  <si>
    <t>43650478</t>
  </si>
  <si>
    <t>CALDERON HINOSTROZA MINERVA</t>
  </si>
  <si>
    <t>15354334</t>
  </si>
  <si>
    <t>CALDERON LOPEZ ANTONIO SANTOS</t>
  </si>
  <si>
    <t>43067508</t>
  </si>
  <si>
    <t>CALDERON MENDOZA CARLOS AUGUSTO</t>
  </si>
  <si>
    <t>ANALISTA DEL SECTOR DE LOS HOGARES</t>
  </si>
  <si>
    <t>70003861</t>
  </si>
  <si>
    <t>CALDERON MIGUEL STEFANO JESUS</t>
  </si>
  <si>
    <t>ANALISTA DE INDICADORES SOCIOECONOMICOS DEL SISTEMA DE INFORMACION REGIONAL PARA LA TOMA DE DECISIONES-SIRTOD</t>
  </si>
  <si>
    <t>71775430</t>
  </si>
  <si>
    <t>CALDERON RAMOS KARINA NATHALY</t>
  </si>
  <si>
    <t>CONTADOR, EMPRESA</t>
  </si>
  <si>
    <t xml:space="preserve">CIENCIAS CONTABLES Y FINANCIERAS </t>
  </si>
  <si>
    <t>OPERADOR DE REENTREVISTA</t>
  </si>
  <si>
    <t>09805534</t>
  </si>
  <si>
    <t>CALDERON VALENZUELA JULIO GEORGE</t>
  </si>
  <si>
    <t>70869575</t>
  </si>
  <si>
    <t>CALDERON VALLE WALTER MAURICIO</t>
  </si>
  <si>
    <t>29315392</t>
  </si>
  <si>
    <t>CALDERON VILCA CECILIA ESTEFANIA</t>
  </si>
  <si>
    <t>PROGRAMADOR DE SISTEMAS</t>
  </si>
  <si>
    <t>46908349</t>
  </si>
  <si>
    <t>CALIXTRO AGUILAR MARIBEL</t>
  </si>
  <si>
    <t>09466948</t>
  </si>
  <si>
    <t>CALLALLI CAMPANA MARIA ELENA</t>
  </si>
  <si>
    <t xml:space="preserve">ANALISTA DE BASE DE DATOS </t>
  </si>
  <si>
    <t>42357569</t>
  </si>
  <si>
    <t>CALLE HUAMANI ABDON RENE</t>
  </si>
  <si>
    <t>ESPECIALISTA EN ANALISIS DE INDICADORES DEL SISTEMA DE INFORMACION REGIONAL PARA LA TOMA DE DECISIONES-SIRTOD</t>
  </si>
  <si>
    <t>41593209</t>
  </si>
  <si>
    <t>CALLE ROSASCO LUIS FRANCISCO</t>
  </si>
  <si>
    <t>43577330</t>
  </si>
  <si>
    <t>CALONGE VEGA EDUARDO SEGUNDO</t>
  </si>
  <si>
    <t>09897343</t>
  </si>
  <si>
    <t>CAMACHO LEON FLOR YESENIA</t>
  </si>
  <si>
    <t>EDUCACION INICIAL</t>
  </si>
  <si>
    <t>74394357</t>
  </si>
  <si>
    <t>CAMACHO TORRES SANDY JUDITH</t>
  </si>
  <si>
    <t>FISIOTERAPIA Y REHABILITACION</t>
  </si>
  <si>
    <t>20657320</t>
  </si>
  <si>
    <t>CAMARENA BARZOLA YONI NELIDA</t>
  </si>
  <si>
    <t>20070950</t>
  </si>
  <si>
    <t>CAMARENA CRUZ JANET SOLEDAD</t>
  </si>
  <si>
    <t>ADMINISTRADOR, PERSONAL</t>
  </si>
  <si>
    <t>43512660</t>
  </si>
  <si>
    <t>CAMARGO MOREANO YENNY</t>
  </si>
  <si>
    <t>43490228</t>
  </si>
  <si>
    <t>CAMONES SABINO LIZ PAOLA</t>
  </si>
  <si>
    <t xml:space="preserve">CIENCIAS DE  LA COMUNICACION </t>
  </si>
  <si>
    <t>04079891</t>
  </si>
  <si>
    <t>CAMPOS ALVARADO EUMELIO OLIMPIO</t>
  </si>
  <si>
    <t>46041551</t>
  </si>
  <si>
    <t>CAMPOS CUMPA AMELIA MAGDALENA</t>
  </si>
  <si>
    <t>ASISTENTE LOGISTICO - ALMACEN</t>
  </si>
  <si>
    <t>40900663</t>
  </si>
  <si>
    <t>CANCHARI BRAVO HENRY JAVIER</t>
  </si>
  <si>
    <t>44543263</t>
  </si>
  <si>
    <t>CANCHUMANYA INGA IRAIDA YULY</t>
  </si>
  <si>
    <t>44835405</t>
  </si>
  <si>
    <t>CANLLAHUA HUILLCA INES MIGUELA</t>
  </si>
  <si>
    <t>04809581</t>
  </si>
  <si>
    <t>CANO CORNEJO CONSUELO</t>
  </si>
  <si>
    <t>EDUCACION SECUNDARIA MATEMATICA</t>
  </si>
  <si>
    <t>44697656</t>
  </si>
  <si>
    <t>CANTU CONDOR GLADYS BEATRIZ</t>
  </si>
  <si>
    <t>PRIMARIA Y EDUC BILINGUE INTERCULTURAL</t>
  </si>
  <si>
    <t>PROFESIONAL ECONÓMICO SOCIAL V</t>
  </si>
  <si>
    <t>09448057</t>
  </si>
  <si>
    <t>CAÑOTE FAJARDO GISELLA MARIANA</t>
  </si>
  <si>
    <t>45593231</t>
  </si>
  <si>
    <t>CARBAJAL CACERES YESICA</t>
  </si>
  <si>
    <t xml:space="preserve">INGENIERIA DE COMPUTACION Y SISTEMAS </t>
  </si>
  <si>
    <t>21843314</t>
  </si>
  <si>
    <t>CARBAJAL CHIRINOS ANA MARIA</t>
  </si>
  <si>
    <t>73609585</t>
  </si>
  <si>
    <t>CARBAJAL VILCA MARIBEL SANDRA</t>
  </si>
  <si>
    <t>45152861</t>
  </si>
  <si>
    <t>CARDENAS ISIDRO ZORAIDA CLEDIA</t>
  </si>
  <si>
    <t>COORDINADOR DEPARTAMENTAL DE PROYECTO</t>
  </si>
  <si>
    <t>10531957</t>
  </si>
  <si>
    <t>CARDENAS MENDOZA MARIBEL ELISA</t>
  </si>
  <si>
    <t>07449293</t>
  </si>
  <si>
    <t>CARDENAS YANQUE OLGA MARGARITA</t>
  </si>
  <si>
    <t>ASISTENTE ESPECIALISTA EN ANALISIS DE BASE DE DATOS</t>
  </si>
  <si>
    <t>09630826</t>
  </si>
  <si>
    <t>CARHUACHIN ALE GLEEN DANIEL</t>
  </si>
  <si>
    <t>48519407</t>
  </si>
  <si>
    <t>CARHUANCHO MATTOS EDITH KATHERIN</t>
  </si>
  <si>
    <t>21524637</t>
  </si>
  <si>
    <t>CARO ORIUNDO FLOR ISABEL</t>
  </si>
  <si>
    <t>41478475</t>
  </si>
  <si>
    <t>CARO SAAVEDRA DEISY JULIANA</t>
  </si>
  <si>
    <t>07893343</t>
  </si>
  <si>
    <t>CARQUIN CHAVEZ MARIA LOURDES</t>
  </si>
  <si>
    <t>ADMINISTRACION Y FINANZAS DE NEGOCIOS GLOBALES</t>
  </si>
  <si>
    <t>ADMINISTRACION FINANZAS Y NEGOCIOS GLOBA</t>
  </si>
  <si>
    <t>40848829</t>
  </si>
  <si>
    <t>CARRANZA SAMBRANO FLOR DEL CARMEN</t>
  </si>
  <si>
    <t>07430977</t>
  </si>
  <si>
    <t>CARRASCAL GARCIA YRIS AGUSTINA</t>
  </si>
  <si>
    <t>73127216</t>
  </si>
  <si>
    <t>CASAS BALDEON MILAGROS ROCIO</t>
  </si>
  <si>
    <t>10594122</t>
  </si>
  <si>
    <t>CASAS BENDEZU MIXSI JOANNE</t>
  </si>
  <si>
    <t>44132290</t>
  </si>
  <si>
    <t>CASAS PAREDES ELIZABETH VANESSA</t>
  </si>
  <si>
    <t>ANALISTA DE BASE DE DATOS SOBRE CONDICIONES DE VIDA</t>
  </si>
  <si>
    <t>45554950</t>
  </si>
  <si>
    <t>CASIMIRO YARINGAÑO JILLIAN</t>
  </si>
  <si>
    <t>43971974</t>
  </si>
  <si>
    <t>CASO TRUJILLO ANA KARINA</t>
  </si>
  <si>
    <t>09600025</t>
  </si>
  <si>
    <t>CASTAÑEDA HUAMAÑAHUI JOHANA YVONNE</t>
  </si>
  <si>
    <t>41957018</t>
  </si>
  <si>
    <t>CASTILLO CORZO FERNANDO ALBERTO</t>
  </si>
  <si>
    <t>08076414</t>
  </si>
  <si>
    <t>CASTILLO LEON MAXIMO ENRIQUE</t>
  </si>
  <si>
    <t>09539920</t>
  </si>
  <si>
    <t>CASTILLO MEZA GISSELA IVONNE</t>
  </si>
  <si>
    <t>LICENCIADA EN OBSTETRICIA</t>
  </si>
  <si>
    <t>10305956</t>
  </si>
  <si>
    <t>CAVERO CARRILLO MARIA ROSA</t>
  </si>
  <si>
    <t>CIENCIAS FINANCIERAS Y CONTABLES</t>
  </si>
  <si>
    <t>44566353</t>
  </si>
  <si>
    <t>CAVERO SAAVEDRA PATRICIO GUILLERMO</t>
  </si>
  <si>
    <t>SECTORIALISTA DE SERVICIOS - ENSER</t>
  </si>
  <si>
    <t>41773382</t>
  </si>
  <si>
    <t>CAYO ZAPATA RUTH RAQUEL</t>
  </si>
  <si>
    <t>41445707</t>
  </si>
  <si>
    <t>CEFERINO VICTORIA ROSARIO ZENOBIA</t>
  </si>
  <si>
    <t>07990089</t>
  </si>
  <si>
    <t>CENTENO PABLO ROSA MARIA</t>
  </si>
  <si>
    <t xml:space="preserve">OBSTETRICIA </t>
  </si>
  <si>
    <t>COORDINADOR GENERAL DE OPERACIÓN DE CAMPO</t>
  </si>
  <si>
    <t>09607546</t>
  </si>
  <si>
    <t>CENTENO QUISPE SONIA RAQUEL</t>
  </si>
  <si>
    <t>SALUD PUBLICA</t>
  </si>
  <si>
    <t>06936255</t>
  </si>
  <si>
    <t>CERDA MARTINEZ ROMULO</t>
  </si>
  <si>
    <t>41165914</t>
  </si>
  <si>
    <t>CERNA ROBLES ROCIO DEL CARMEN</t>
  </si>
  <si>
    <t>OPERADOR DE MONITOREO Y CONTROL DE CALIDAD</t>
  </si>
  <si>
    <t>09669501</t>
  </si>
  <si>
    <t>CERNADES SANCHEZ BETSY</t>
  </si>
  <si>
    <t>17431207</t>
  </si>
  <si>
    <t>CESPEDES FIGUEROA MERLY YSABEL</t>
  </si>
  <si>
    <t>24004604</t>
  </si>
  <si>
    <t>CHACACANTA HUARI HENRY</t>
  </si>
  <si>
    <t>ESTADISTICO, MATEMATICO</t>
  </si>
  <si>
    <t>MENCION EN ESTADISTICA</t>
  </si>
  <si>
    <t xml:space="preserve">ESPECIALISTA EN ANALISIS DE INDICADORES DEPARTAMENTALES </t>
  </si>
  <si>
    <t xml:space="preserve">ECONOMIA - MENCION DE PROYECTOS DE INVERSION </t>
  </si>
  <si>
    <t>07267003</t>
  </si>
  <si>
    <t>CHACATE GONZALES NORMA ROSA</t>
  </si>
  <si>
    <t>CONSERJE DE JEFATURA</t>
  </si>
  <si>
    <t>26700752</t>
  </si>
  <si>
    <t>CHACHA HUAMAN JUAN</t>
  </si>
  <si>
    <t>40740741</t>
  </si>
  <si>
    <t>CHACON CONDORI EDWIN JESUS</t>
  </si>
  <si>
    <t>45488195</t>
  </si>
  <si>
    <t>CHAHUAYO ARANA JOVANA</t>
  </si>
  <si>
    <t>ZOOTECNIA</t>
  </si>
  <si>
    <t>45499904</t>
  </si>
  <si>
    <t>CHALCO ROSALES ANNE MERY</t>
  </si>
  <si>
    <t>INGENIERIA EN ECOTURISMO</t>
  </si>
  <si>
    <t>46428768</t>
  </si>
  <si>
    <t>CHAMBI CALLA WILLIAN ENSO</t>
  </si>
  <si>
    <t xml:space="preserve">INGENIERIA ESTADISTICA </t>
  </si>
  <si>
    <t>OPERADOR DE INGRESO DE INFORMACION ECONOMICA SECTORIAL</t>
  </si>
  <si>
    <t>04437635</t>
  </si>
  <si>
    <t>CHAMBI MUÑIZ WILTON SANTOS</t>
  </si>
  <si>
    <t>TECNICO, COMPUTADORAS</t>
  </si>
  <si>
    <t>ANALISTA EN CONSTRUCCION DE DISEÑOS MUESTRALES</t>
  </si>
  <si>
    <t>09826318</t>
  </si>
  <si>
    <t>CHAMBI VARGAS MARTIN WILMER</t>
  </si>
  <si>
    <t>OPERADOR EN DIGITALIZACION CARTOGRAFICA</t>
  </si>
  <si>
    <t>40342757</t>
  </si>
  <si>
    <t>CHANG BUSTAMANTE MICHELL PIERRE</t>
  </si>
  <si>
    <t>OPERADOR DE INGRESO DE INFORMACION DE PRECIOS</t>
  </si>
  <si>
    <t>06731375</t>
  </si>
  <si>
    <t>CHANGRA AGUILAR JOSE LUIS</t>
  </si>
  <si>
    <t>ASISTENTE DE MANTENIMIENTO</t>
  </si>
  <si>
    <t>10363526</t>
  </si>
  <si>
    <t>CHARA CHOQUEPUMA FELICIANO RAUL</t>
  </si>
  <si>
    <t>29643765</t>
  </si>
  <si>
    <t>CHARCA FLORES FLAVIO</t>
  </si>
  <si>
    <t>ANALISTA DE METOLOGIAS PARA LOS PROCESOS DE ACTUALIZACION CARTOGRAFICA</t>
  </si>
  <si>
    <t>41056337</t>
  </si>
  <si>
    <t>CHAUCA CLAROS CARLOS ALBERTO</t>
  </si>
  <si>
    <t>PERIODISMO Y RELACIONES PUBLICAS</t>
  </si>
  <si>
    <t>47466132</t>
  </si>
  <si>
    <t>CHAVESTA CUMPA RONALD HUMBERTO</t>
  </si>
  <si>
    <t>18162896</t>
  </si>
  <si>
    <t>CHAVEZ BAZAN MARIO ALBERTY</t>
  </si>
  <si>
    <t>GERENCIA DE OPERACIONES</t>
  </si>
  <si>
    <t xml:space="preserve">ASISTENTE DE MUESTREO Y CONTROL DE CALIDAD </t>
  </si>
  <si>
    <t>06707006</t>
  </si>
  <si>
    <t>CHAVEZ CASIMIRO GUADIAN NELSON</t>
  </si>
  <si>
    <t>INGENERIA ESTADISTICA E INFORMATICA</t>
  </si>
  <si>
    <t>33425838</t>
  </si>
  <si>
    <t>CHAVEZ JAUREGUI JEAN ROBERT</t>
  </si>
  <si>
    <t>44657231</t>
  </si>
  <si>
    <t>CHAVEZ LECCA ELIZABETH</t>
  </si>
  <si>
    <t>DOCENTE</t>
  </si>
  <si>
    <t>PROFESIONAL INFORMÁTICO V</t>
  </si>
  <si>
    <t>15744367</t>
  </si>
  <si>
    <t>CHAVEZ MARTINEZ WILDER ANGEL</t>
  </si>
  <si>
    <t>42342570</t>
  </si>
  <si>
    <t>CHAVEZ MENDOZA OFELIA</t>
  </si>
  <si>
    <t>GUIAS, TURISMO</t>
  </si>
  <si>
    <t>47051991</t>
  </si>
  <si>
    <t>CHAVEZ QUIJANO CECILIA KATHERIN</t>
  </si>
  <si>
    <t>FISICO, ESTATICA</t>
  </si>
  <si>
    <t xml:space="preserve">ANALISTA DE LAS ACTIVIDADES EXTRACTIVAS, DE MANUFACTURA, SERVICIOS Y CUENTAS DE LAS SOCIEDADES NO FINANCIERAS </t>
  </si>
  <si>
    <t>47102060</t>
  </si>
  <si>
    <t>CHAVEZ VASQUEZ EVELYN DENISSE</t>
  </si>
  <si>
    <t>46603937</t>
  </si>
  <si>
    <t>CHICALLA CUAYLA YULISSA ROSMERY</t>
  </si>
  <si>
    <t>45783746</t>
  </si>
  <si>
    <t>CHICHIPE LOZANO JHON PERCY</t>
  </si>
  <si>
    <t>42686355</t>
  </si>
  <si>
    <t>CHILENO CARQUIN GIANCARLOS ABELARDO</t>
  </si>
  <si>
    <t>OPERADOR DE CONDUCCION VEHICULAR DE JEFATURA</t>
  </si>
  <si>
    <t>46840634</t>
  </si>
  <si>
    <t>CHILON CHACHA OSCAR DAVID</t>
  </si>
  <si>
    <t>29210643</t>
  </si>
  <si>
    <t>CHIPANA CHIPANA ANGELA</t>
  </si>
  <si>
    <t>TRADUCTOR</t>
  </si>
  <si>
    <t>40280947</t>
  </si>
  <si>
    <t>CHIU MATOS DE MATHIEU  YURI SUN</t>
  </si>
  <si>
    <t>TRADUCTOR DE IDIOMAS</t>
  </si>
  <si>
    <t xml:space="preserve">TRADUCCION E INTERPRETACION </t>
  </si>
  <si>
    <t>44820029</t>
  </si>
  <si>
    <t>CHOQUE SEDANO JUAN CARLOS</t>
  </si>
  <si>
    <t>ASISTENTE DE COOPERACIÓN TECNICA</t>
  </si>
  <si>
    <t>72790299</t>
  </si>
  <si>
    <t>CHUCHON OCHOA MARIA TERESA</t>
  </si>
  <si>
    <t>41988873</t>
  </si>
  <si>
    <t>CHUCHON QUISPE NOEL</t>
  </si>
  <si>
    <t>ESPECIALISTA EN ANALISIS DE INFORMACION ESTADISTICA</t>
  </si>
  <si>
    <t>40681194</t>
  </si>
  <si>
    <t>CHUMACERO JIMENEZ EDWIN HELAR</t>
  </si>
  <si>
    <t>ASISTENTE DE AUDITOR GUBERNAMENTAL</t>
  </si>
  <si>
    <t>10046660</t>
  </si>
  <si>
    <t>CHUMBIMUNI TORRES  LAURA MATILDE</t>
  </si>
  <si>
    <t>70802970</t>
  </si>
  <si>
    <t>CHUNGA CHULLY LOURDES MILAGROS</t>
  </si>
  <si>
    <t>ASIST. DE CAPACITACION DE LAS OFI. DEPARTAMENTALES</t>
  </si>
  <si>
    <t>43820313</t>
  </si>
  <si>
    <t>CHUQUIAURI COTRINA PILAR</t>
  </si>
  <si>
    <t>INGENIERA DE SISTEMAS E INFORMATICA</t>
  </si>
  <si>
    <t>INGENIERIA DE SISTEMAS E  INFORMATICA</t>
  </si>
  <si>
    <t xml:space="preserve">ANALISTA CONTABLE DE CUENTAS NACIONALES </t>
  </si>
  <si>
    <t>10137373</t>
  </si>
  <si>
    <t>CHUQUIHUACCHA JOYO JULIAN ELEODORO</t>
  </si>
  <si>
    <t>40311080</t>
  </si>
  <si>
    <t>CHURA HUANCA TANIA NANCY</t>
  </si>
  <si>
    <t>TECNICO EN ENFERMERIA</t>
  </si>
  <si>
    <t>41931573</t>
  </si>
  <si>
    <t>CLAUDIO ALANYA JOHON JAROL</t>
  </si>
  <si>
    <t>00247919</t>
  </si>
  <si>
    <t>CLAVIJO ARRESE ANGELA</t>
  </si>
  <si>
    <t>LICENCIADA EN ENFERMERIA</t>
  </si>
  <si>
    <t>22515348</t>
  </si>
  <si>
    <t>CLEMENTE MARTEL CESAR AUGUSTO</t>
  </si>
  <si>
    <t>23276163</t>
  </si>
  <si>
    <t>CLEMENTE PEREZ MARILUZ</t>
  </si>
  <si>
    <t>29285398</t>
  </si>
  <si>
    <t>COAGUILA SOTO PAULA SONIA</t>
  </si>
  <si>
    <t>CIENCIAS DE LA COMUNICACION SOCIAL</t>
  </si>
  <si>
    <t>80211619</t>
  </si>
  <si>
    <t>COCHACHIN MELGAREJO MANUEL LUCIANO</t>
  </si>
  <si>
    <t>INGENIERIA DE ESTADISTICA E INFORMATICA</t>
  </si>
  <si>
    <t>42397230</t>
  </si>
  <si>
    <t>COLLADO SIERRA INGUAEBUR JHATZUKO</t>
  </si>
  <si>
    <t>TECNICO EN COMPUTACION</t>
  </si>
  <si>
    <t>75280568</t>
  </si>
  <si>
    <t>COLLAZOS COLLAZOS SAMANTHA PAMELA</t>
  </si>
  <si>
    <t>21569971</t>
  </si>
  <si>
    <t>CONDE TORRES KARINA DEL ROCIO</t>
  </si>
  <si>
    <t>INGENIERIA AGRONOMO</t>
  </si>
  <si>
    <t>40371708</t>
  </si>
  <si>
    <t>CONDORI ADUVIRE YODDALY CLARA</t>
  </si>
  <si>
    <t>43996682</t>
  </si>
  <si>
    <t>CONDORI CENCIA NORA</t>
  </si>
  <si>
    <t>TECNICO AGROPECUARIO</t>
  </si>
  <si>
    <t>00521720</t>
  </si>
  <si>
    <t>CONDORI CHAMBILLA GAMALIEL JOHN</t>
  </si>
  <si>
    <t>CIENCIAS DE LA EDUCACION</t>
  </si>
  <si>
    <t>JEFE DE PROYECTO</t>
  </si>
  <si>
    <t>29641992</t>
  </si>
  <si>
    <t>CONDORI HUAHUACHAMPI LOURDES VICENTINA</t>
  </si>
  <si>
    <t>INGENIERO QUIMICO</t>
  </si>
  <si>
    <t>40442165</t>
  </si>
  <si>
    <t>CONDORI QUISPE MARLENY MARIA</t>
  </si>
  <si>
    <t>23008012</t>
  </si>
  <si>
    <t>CONDORI RONDAN GETRUDES</t>
  </si>
  <si>
    <t>06697841</t>
  </si>
  <si>
    <t>CONTRERAS CONTRERAS ALFREDO ALEJANDRO</t>
  </si>
  <si>
    <t>ANALISTA DE ADMINISTRACIÓN DE PERSONAL Y PENSIONES</t>
  </si>
  <si>
    <t>48040873</t>
  </si>
  <si>
    <t>CORDERO SIERRA SHIRLEY ANNIE</t>
  </si>
  <si>
    <t>43474140</t>
  </si>
  <si>
    <t>CORDOVA GOMEZ KATIA</t>
  </si>
  <si>
    <t>CIENCIA POLITICA Y GOBERNABILIDAD</t>
  </si>
  <si>
    <t>41379868</t>
  </si>
  <si>
    <t>CORDOVA LUCERO MELODIE JADE</t>
  </si>
  <si>
    <t>02807299</t>
  </si>
  <si>
    <t>CORDOVA SANJINEZ SANDRA LUZ</t>
  </si>
  <si>
    <t>COORDINADOR EN SEGURIDAD DE LA INFORMACION</t>
  </si>
  <si>
    <t>20037930</t>
  </si>
  <si>
    <t>CORILLA BAQUERIZO EDUARDO CANCIO</t>
  </si>
  <si>
    <t xml:space="preserve">GESTION  EN ALTA DIRECCION </t>
  </si>
  <si>
    <t>29466372</t>
  </si>
  <si>
    <t>CORNEJO MOTTA MARIA VICTORIA</t>
  </si>
  <si>
    <t xml:space="preserve">ASISTENTE ADMINISTRATIVO DE LOGISTICA </t>
  </si>
  <si>
    <t>07998946</t>
  </si>
  <si>
    <t>CORONADO GONZALES LILIANA ROSA</t>
  </si>
  <si>
    <t>18121671</t>
  </si>
  <si>
    <t>CORREA BECERRA LUZ MARLENY</t>
  </si>
  <si>
    <t>ADMINISTRADOR DE EMPRESAS</t>
  </si>
  <si>
    <t>INDUSTRIAL</t>
  </si>
  <si>
    <t>15852856</t>
  </si>
  <si>
    <t>CORTEZ BACA ADRIANA OTILIA</t>
  </si>
  <si>
    <t>LENGUA Y LITERATURA</t>
  </si>
  <si>
    <t>ANALISTA DE ESTADISTICAS SOCIOECONOMICAS DE GESTION MUNICIPAL</t>
  </si>
  <si>
    <t>45039332</t>
  </si>
  <si>
    <t>CORTEZ HUAMANHORQQUE ABEL ADAN</t>
  </si>
  <si>
    <t>09515264</t>
  </si>
  <si>
    <t>CORTEZ LUNA JUAN ROLANDO</t>
  </si>
  <si>
    <t>ASISTENTE ADMINISTRATIVO DE OEPER</t>
  </si>
  <si>
    <t>40667821</t>
  </si>
  <si>
    <t>CORTIJO ALFARO CARLOS ALBERTO</t>
  </si>
  <si>
    <t>08033744</t>
  </si>
  <si>
    <t>CORZO QUEZADA CARMEN LOUISELLA</t>
  </si>
  <si>
    <t>TECNICO, INGENIERIA CIVIL/CONSTRUCCION (CONTRATISTA)</t>
  </si>
  <si>
    <t>CONSTRUCCION CIVIL</t>
  </si>
  <si>
    <t>APOYO ADMINISTRATIVO Y LOGISTICO</t>
  </si>
  <si>
    <t>07964381</t>
  </si>
  <si>
    <t>CORZO SANCHEZ JANETH GLADYS</t>
  </si>
  <si>
    <t>02867605</t>
  </si>
  <si>
    <t>COSTA BANDA FABIOLA ELIZABETH</t>
  </si>
  <si>
    <t xml:space="preserve">BACHILLER EN OBSTETRICIA </t>
  </si>
  <si>
    <t>31044491</t>
  </si>
  <si>
    <t>COSTILLO CAMACHO LADISLAO</t>
  </si>
  <si>
    <t>46356390</t>
  </si>
  <si>
    <t>COVEÑAS ECHEANDIA MARIA SUSANA</t>
  </si>
  <si>
    <t>43765526</t>
  </si>
  <si>
    <t>CRUCES CRUCES ROXANA INGRID</t>
  </si>
  <si>
    <t>02800854</t>
  </si>
  <si>
    <t>CRUZ AGUILAR JENY</t>
  </si>
  <si>
    <t>PROFESIONAL TECNICO EN ENFERMERIA</t>
  </si>
  <si>
    <t>46866461</t>
  </si>
  <si>
    <t>CRUZ GUABLOCHO ZAIDA GISELA</t>
  </si>
  <si>
    <t>07025813</t>
  </si>
  <si>
    <t>CRUZ MEZA LILIA CECILIA</t>
  </si>
  <si>
    <t xml:space="preserve">ADMINISTRACION DE NEGOCIOS </t>
  </si>
  <si>
    <t>ASISTENTE EN EL ANALISIS DE BASE DE DATOS</t>
  </si>
  <si>
    <t>42431745</t>
  </si>
  <si>
    <t>CRUZ RAMOS DAVID SALOMON</t>
  </si>
  <si>
    <t>45626061</t>
  </si>
  <si>
    <t>CRUZ ROMERO BANI JUDITH</t>
  </si>
  <si>
    <t>LICENCIADA EN HISTORIA</t>
  </si>
  <si>
    <t>70299031</t>
  </si>
  <si>
    <t>CUAREZ MAQUERA IVELIN</t>
  </si>
  <si>
    <t>INGENIERIA AMBIENTAL Y SANITARIA</t>
  </si>
  <si>
    <t>ASISTENTE EN EL ANALISIS ECONOMICO DEPARTAMENTAL</t>
  </si>
  <si>
    <t>46919522</t>
  </si>
  <si>
    <t>CUBA HINOSTROZA VICTOR</t>
  </si>
  <si>
    <t xml:space="preserve">COORDINADOR DE CONSISTENCIA BASICA DE DATOS </t>
  </si>
  <si>
    <t>09457993</t>
  </si>
  <si>
    <t>CUBAS AGUILAR VANIA</t>
  </si>
  <si>
    <t>45986977</t>
  </si>
  <si>
    <t>CUCHILLO POCCO FELIX</t>
  </si>
  <si>
    <t>08918593</t>
  </si>
  <si>
    <t>CUETO YAURI FORTUNATA</t>
  </si>
  <si>
    <t>44040645</t>
  </si>
  <si>
    <t>CUEVA SILVA CINTHIA MELISSA</t>
  </si>
  <si>
    <t>00832927</t>
  </si>
  <si>
    <t>CULLAMPE GARCIA CESAR AUGUSTO</t>
  </si>
  <si>
    <t>47149730</t>
  </si>
  <si>
    <t>CURIPACO CHAHUAYO JAVIER</t>
  </si>
  <si>
    <t>ANALISTA DE INDICADORES ECONOMICOS DEPARTAMENTALES</t>
  </si>
  <si>
    <t>47023354</t>
  </si>
  <si>
    <t>CUSICUNA HUARHUA FELIPE STEVE</t>
  </si>
  <si>
    <t>09732495</t>
  </si>
  <si>
    <t>DAGA BOCANEGRA EDWARD ROBERT</t>
  </si>
  <si>
    <t>COORDINADOR DE METODOLOGIAS DE LA INVESTIGACION Y ANALISIS DE BASE DE DATOS</t>
  </si>
  <si>
    <t>25676491</t>
  </si>
  <si>
    <t>DE COSSIO ZUNINO FRANCA EUGENIA</t>
  </si>
  <si>
    <t>ARQUITECTO, EDIFICIOS</t>
  </si>
  <si>
    <t>ANALISTA EN INDICADORES DEMOGRAFICOS Y SOCIALES</t>
  </si>
  <si>
    <t>10467394</t>
  </si>
  <si>
    <t>DE LA CERNA VILLAVICENCIO JHON FRANK</t>
  </si>
  <si>
    <t>17613041</t>
  </si>
  <si>
    <t>DE LA CRUZ CRUZADO MARIA ISABEL</t>
  </si>
  <si>
    <t>28237999</t>
  </si>
  <si>
    <t>DE LA CRUZ FLORES MONICA</t>
  </si>
  <si>
    <t>21476160</t>
  </si>
  <si>
    <t>DE LA CRUZ HERNANDEZ JAVIER MANUEL</t>
  </si>
  <si>
    <t>ING. CIVIL</t>
  </si>
  <si>
    <t>INGENERIA CIVIL</t>
  </si>
  <si>
    <t>25460509</t>
  </si>
  <si>
    <t>DE LA CRUZ HURTADO JOSE</t>
  </si>
  <si>
    <t xml:space="preserve">ANALISTA DE SISTEMAS </t>
  </si>
  <si>
    <t>41419624</t>
  </si>
  <si>
    <t>DE LA CRUZ LAZARO RAMON MIGUEL</t>
  </si>
  <si>
    <t>INGENIERIA DE SOFTWARE</t>
  </si>
  <si>
    <t>42449285</t>
  </si>
  <si>
    <t>DE LA CRUZ PAYTAN YESENIA</t>
  </si>
  <si>
    <t>EDUCACION ESPECIAL</t>
  </si>
  <si>
    <t>23273051</t>
  </si>
  <si>
    <t>DE LA CRUZ RIVEROS MICHELA</t>
  </si>
  <si>
    <t>INGENIERO ZOOTECNIA</t>
  </si>
  <si>
    <t>PROFESIONAL ECONÓMICO SOCIAL IV</t>
  </si>
  <si>
    <t>09774684</t>
  </si>
  <si>
    <t>DE LA CRUZ TARMEÑO MARTHA BEATRIZ</t>
  </si>
  <si>
    <t>GERENCIA SOCIAL</t>
  </si>
  <si>
    <t>44185261</t>
  </si>
  <si>
    <t>DE LA CRUZ VIVAS EDUARD FRANCO</t>
  </si>
  <si>
    <t>OPERADOR DE ACTUALIZACION CARTOGRAFICA DE LA ENDES</t>
  </si>
  <si>
    <t>23269070</t>
  </si>
  <si>
    <t>DE LA CRUZ YAURI ANIBAL ANGEL</t>
  </si>
  <si>
    <t>MATEMATICA - FISICA</t>
  </si>
  <si>
    <t>LICENCIADO EN EDUCACION SECUNDARIA</t>
  </si>
  <si>
    <t>00086961</t>
  </si>
  <si>
    <t>DEL AGUILA BARDALES DANIEL</t>
  </si>
  <si>
    <t>70836474</t>
  </si>
  <si>
    <t>DEL CASTILLO RAMIREZ LUZ DEL PILAR</t>
  </si>
  <si>
    <t>29665009</t>
  </si>
  <si>
    <t>DEL MAR DELGADO LINETTY FRANCISCA</t>
  </si>
  <si>
    <t>CONSISTENCIADOR CARTOGRAFICO</t>
  </si>
  <si>
    <t>09546584</t>
  </si>
  <si>
    <t>DELGADILLO BALDEON LUISA AMANDA</t>
  </si>
  <si>
    <t xml:space="preserve">INGENIERIA GEOGRAFICA </t>
  </si>
  <si>
    <t>26728577</t>
  </si>
  <si>
    <t>DELGADO BARRANTES FATIMA DEL ROCIO</t>
  </si>
  <si>
    <t>77438341</t>
  </si>
  <si>
    <t>DELGADO BUENDIA RAFAEL ARTURO</t>
  </si>
  <si>
    <t>09634253</t>
  </si>
  <si>
    <t>DEXTRE VARGAS JAIME ENRIQUE</t>
  </si>
  <si>
    <t>SUPERVISOR DE OPERADOR DE UDRA</t>
  </si>
  <si>
    <t>07941375</t>
  </si>
  <si>
    <t>DIAZ CHANDUY JULIO</t>
  </si>
  <si>
    <t xml:space="preserve">ASISTENTE ADMINISTRATIVO PARA LA CONTRATACION DE PERSONAL DE LOS PROYECTOS </t>
  </si>
  <si>
    <t>06023567</t>
  </si>
  <si>
    <t>DIAZ GONZALES CARMEN LUISA</t>
  </si>
  <si>
    <t>32968596</t>
  </si>
  <si>
    <t>DIAZ GRANADOS HUGO FELIPE</t>
  </si>
  <si>
    <t>LICENCIADO EN OBSTETRICIA</t>
  </si>
  <si>
    <t>26723154</t>
  </si>
  <si>
    <t>DIAZ MENDOZA WILMAN ALIXER</t>
  </si>
  <si>
    <t>15741577</t>
  </si>
  <si>
    <t>DIAZ MORA HECTOR DANILO</t>
  </si>
  <si>
    <t>33406331</t>
  </si>
  <si>
    <t>DIAZ MORI PEDRO</t>
  </si>
  <si>
    <t>08854161</t>
  </si>
  <si>
    <t>DIAZ ORTEGA CRISTINA DELFINA</t>
  </si>
  <si>
    <t>43696186</t>
  </si>
  <si>
    <t>DIAZ PICHUELLA YONY DANGEL</t>
  </si>
  <si>
    <t>43523000</t>
  </si>
  <si>
    <t>DIAZ RIOS KATIUZCA</t>
  </si>
  <si>
    <t>CIENCIAS AGROPECUARIAS</t>
  </si>
  <si>
    <t>09832635</t>
  </si>
  <si>
    <t>DIAZ TELLO MARIA VICTORIA</t>
  </si>
  <si>
    <t>42634974</t>
  </si>
  <si>
    <t>DOMINGUEZ GUILLEN YANET PATRICIA</t>
  </si>
  <si>
    <t>05383867</t>
  </si>
  <si>
    <t>DOMINGUEZ SANCHEZ ROCIO DEL PILAR</t>
  </si>
  <si>
    <t>21452451</t>
  </si>
  <si>
    <t>DONAYRE MAYURI DORIS ERLINDA</t>
  </si>
  <si>
    <t>ODONTOLOGIA</t>
  </si>
  <si>
    <t>25575122</t>
  </si>
  <si>
    <t>DUENDE GONZALES ARNALDO</t>
  </si>
  <si>
    <t>OPERADOR AUXILIAR DE IMPRENTA</t>
  </si>
  <si>
    <t>10386522</t>
  </si>
  <si>
    <t>DURAND DE LOS SANTOS MARINA</t>
  </si>
  <si>
    <t>07905723</t>
  </si>
  <si>
    <t>ELIAS PAREDES MOISES GUILLERMO</t>
  </si>
  <si>
    <t>41713934</t>
  </si>
  <si>
    <t>ELIZALDE PULACHE JAVIER ALEXANDER</t>
  </si>
  <si>
    <t>COORDINADOR DE OPERACIONES EN SOPORTE TECNICO</t>
  </si>
  <si>
    <t>07263460</t>
  </si>
  <si>
    <t>ENCARNACION MENDOZA FERNANDO RONALD</t>
  </si>
  <si>
    <t>33432271</t>
  </si>
  <si>
    <t>ENCINA CABELLO ELIANA CARINA</t>
  </si>
  <si>
    <t>PROFESOR, EDUCACION SECUNDARIA/CIENCIAS NATURALES</t>
  </si>
  <si>
    <t xml:space="preserve">PROFESOR, EDUCACION SECUNDARIA/CIENCIAS </t>
  </si>
  <si>
    <t>41446617</t>
  </si>
  <si>
    <t>ENRIQUEZ PEREZ ROSA ELIZABETH</t>
  </si>
  <si>
    <t>01319267</t>
  </si>
  <si>
    <t>ENRIQUEZ TAVERA ALFREDO</t>
  </si>
  <si>
    <t>INGENIERO ESTADISTICO</t>
  </si>
  <si>
    <t>71619370</t>
  </si>
  <si>
    <t>ESCOBAR GUERRERO MARIA CLAUDIA</t>
  </si>
  <si>
    <t>32990230</t>
  </si>
  <si>
    <t>ESCOBEDO GUTIERREZ HEIDI</t>
  </si>
  <si>
    <t>77294835</t>
  </si>
  <si>
    <t>ESLI JANGE BRAYAN ARNOLD</t>
  </si>
  <si>
    <t>45157294</t>
  </si>
  <si>
    <t>ESPEJO MAMANI JESSICA NOELI</t>
  </si>
  <si>
    <t>09555342</t>
  </si>
  <si>
    <t>ESPINOZA ALARCON ISABEL</t>
  </si>
  <si>
    <t>21546473</t>
  </si>
  <si>
    <t>ESPINOZA BULEJE LILIA AMPARO</t>
  </si>
  <si>
    <t>PROFESIONAL TECNICO ENFERMERIA TECNICA</t>
  </si>
  <si>
    <t>44312831</t>
  </si>
  <si>
    <t>ESPINOZA CASIO MARIBEL</t>
  </si>
  <si>
    <t>44009489</t>
  </si>
  <si>
    <t>ESPINOZA GUERRERO ROCIO MILAGROS</t>
  </si>
  <si>
    <t>02773404</t>
  </si>
  <si>
    <t>ESPINOZA JULIAN SOCORRO DEL PILAR</t>
  </si>
  <si>
    <t>29520189</t>
  </si>
  <si>
    <t>ESPINOZA NIETO ZORAYA YHONNY</t>
  </si>
  <si>
    <t xml:space="preserve">OPERADOR DE MONITOREO </t>
  </si>
  <si>
    <t>15726884</t>
  </si>
  <si>
    <t>ESPINOZA URBANO JUANA ROSA</t>
  </si>
  <si>
    <t>CIENCIAS CONTABLES Y FINANCIERAS</t>
  </si>
  <si>
    <t>10450994</t>
  </si>
  <si>
    <t>ESQUIVES CAJAN FRANQUI ARTURO</t>
  </si>
  <si>
    <t>ASISTENTE ESPECIALISTA EN CALIDAD DE INFORMACION Y ANALISIS DE BASE  DE DATOS</t>
  </si>
  <si>
    <t>01344626</t>
  </si>
  <si>
    <t>ESTEBA MAMANI NOEMI JUDITH</t>
  </si>
  <si>
    <t>71730519</t>
  </si>
  <si>
    <t>ESTEBAN BARTRA MILUSKA KATHERINE</t>
  </si>
  <si>
    <t>46520856</t>
  </si>
  <si>
    <t>ESTEBAN SIXTO JANETH</t>
  </si>
  <si>
    <t>18029520</t>
  </si>
  <si>
    <t>ESTRADA MARTINEZ ROSA ANGELICA</t>
  </si>
  <si>
    <t>TECNICO AUTOMOTRIZ</t>
  </si>
  <si>
    <t>MECANICA AUTOMOTRIZ</t>
  </si>
  <si>
    <t>74477015</t>
  </si>
  <si>
    <t>EURIBE GUEVARA LEONELLA PAULETTE</t>
  </si>
  <si>
    <t>08155161</t>
  </si>
  <si>
    <t>FAJARDO DE LA CRUZ ANGELICA</t>
  </si>
  <si>
    <t>10707777</t>
  </si>
  <si>
    <t>FALCON CHUMPITAZ MARIA ELENA</t>
  </si>
  <si>
    <t>METODOLOGO DE INDICADORES DEPARTAMENTALES</t>
  </si>
  <si>
    <t>73149405</t>
  </si>
  <si>
    <t>FARFAN ANGELES MELISSA GERALDINE</t>
  </si>
  <si>
    <t>07345273</t>
  </si>
  <si>
    <t>FARFAN HUAMAN ANA LUZ</t>
  </si>
  <si>
    <t>04055266</t>
  </si>
  <si>
    <t>FARFAN HUAMAN BLANCA ELIZABETH</t>
  </si>
  <si>
    <t>OPERADOR DE APLICACION DE ENCUESTAS DE PRECIOS</t>
  </si>
  <si>
    <t>21439607</t>
  </si>
  <si>
    <t>FARFAN QUIROZ LUIS ALBERTO</t>
  </si>
  <si>
    <t>21144243</t>
  </si>
  <si>
    <t>FERNANDEZ ALEGRIA ERICK</t>
  </si>
  <si>
    <t>42050264</t>
  </si>
  <si>
    <t>FERNANDEZ CUBA URIEL</t>
  </si>
  <si>
    <t>42351032</t>
  </si>
  <si>
    <t>FERNANDEZ HUANACUNI IRMA</t>
  </si>
  <si>
    <t>ADMINISTRACION TURISTICO HOTELERA</t>
  </si>
  <si>
    <t>42211919</t>
  </si>
  <si>
    <t>FERNANDEZ JIMENEZ JAKELINE LISBETH</t>
  </si>
  <si>
    <t>MEDICINA VETERINARIA</t>
  </si>
  <si>
    <t xml:space="preserve">ASIST. DE CONTROL DE INGRESO DE INFOR. DE PRECIOS </t>
  </si>
  <si>
    <t>08143127</t>
  </si>
  <si>
    <t>FERREYRA SALVATIERRA CARMEN CECILIA</t>
  </si>
  <si>
    <t>EGRESADA UNIVERSITARIA</t>
  </si>
  <si>
    <t>ANALISIS DE CONSISTENCIA BASICA DE DATOS</t>
  </si>
  <si>
    <t>07209470</t>
  </si>
  <si>
    <t>FIGUEROA OSTOLAZA JORGE ALFONSO</t>
  </si>
  <si>
    <t>SUPERVISOR DE OPERADORES DE MONITOREO</t>
  </si>
  <si>
    <t>42717654</t>
  </si>
  <si>
    <t>FILIO MEJIA MARIA TERESA</t>
  </si>
  <si>
    <t>41819880</t>
  </si>
  <si>
    <t>FILIO MEJIA RICHARD MAURO</t>
  </si>
  <si>
    <t>16762939</t>
  </si>
  <si>
    <t>FINQUIN VILCHEZ GIULIANA</t>
  </si>
  <si>
    <t>03876571</t>
  </si>
  <si>
    <t>FLOR MONTERO JUAN CARLOS</t>
  </si>
  <si>
    <t>PROFESIONAL TECNICO EN ADMINISTRACION DE EMPRESAS</t>
  </si>
  <si>
    <t xml:space="preserve">ASISTENTE DE SOPORTE </t>
  </si>
  <si>
    <t>42296031</t>
  </si>
  <si>
    <t>FLORES ANDIA JUAN CARLOS</t>
  </si>
  <si>
    <t>ASISTENTE DE TESORERIA</t>
  </si>
  <si>
    <t>44118152</t>
  </si>
  <si>
    <t>FLORES MOTTA LEYDI SOLEDAD</t>
  </si>
  <si>
    <t>21475764</t>
  </si>
  <si>
    <t>FLORES ORMEÑO JUANA ROSA</t>
  </si>
  <si>
    <t>05393294</t>
  </si>
  <si>
    <t>FLORES SALDAÑA AMANDA</t>
  </si>
  <si>
    <t>40310603</t>
  </si>
  <si>
    <t>FLORES TARRILLO LUZVELINA</t>
  </si>
  <si>
    <t>44739212</t>
  </si>
  <si>
    <t>FLORIAN PLASENCIA ROSITA LIZETH</t>
  </si>
  <si>
    <t>40523384</t>
  </si>
  <si>
    <t>FRANCO YARIN ENRIQUE</t>
  </si>
  <si>
    <t xml:space="preserve">ESPECIALISTA EN DESARROLLO DE METODOLOGIA CENSAL Y DE ENCUESTAS </t>
  </si>
  <si>
    <t>07447114</t>
  </si>
  <si>
    <t>FRASSINETTI YBARGÜEN RAQUEL ELENA</t>
  </si>
  <si>
    <t>42383451</t>
  </si>
  <si>
    <t>FRIAS ARIAS ANA MARIA DEL CARMEN</t>
  </si>
  <si>
    <t>40871687</t>
  </si>
  <si>
    <t>GALARZA MATEO ROSA LUZ</t>
  </si>
  <si>
    <t>CIENCIAS ADMINISTRATIVAS Y CONTABLES</t>
  </si>
  <si>
    <t>43076335</t>
  </si>
  <si>
    <t>GALINDO GUILLEN SANDRA ROCIO</t>
  </si>
  <si>
    <t>ECONOMÍA</t>
  </si>
  <si>
    <t>26719337</t>
  </si>
  <si>
    <t>GALVEZ BRICENO KELLER LISBETH</t>
  </si>
  <si>
    <t>43010597</t>
  </si>
  <si>
    <t>GALVEZ PINCO KELLY</t>
  </si>
  <si>
    <t>06816442</t>
  </si>
  <si>
    <t>GAMARRA JUAREZ ROCIO DEL PILAR</t>
  </si>
  <si>
    <t>00087729</t>
  </si>
  <si>
    <t>GARATE GARCIA LEDIS</t>
  </si>
  <si>
    <t>22480656</t>
  </si>
  <si>
    <t>GARAY MORALES KELLY ROSARIO</t>
  </si>
  <si>
    <t>29415129</t>
  </si>
  <si>
    <t>GARAY ZUBIA PATRICIA</t>
  </si>
  <si>
    <t>ADM DE SERVICIOS DE HOSTELERIA</t>
  </si>
  <si>
    <t xml:space="preserve">ANALISTA ESTADISTICO DE JEFATURA </t>
  </si>
  <si>
    <t>40459226</t>
  </si>
  <si>
    <t>GARBOZA ERAZO JENNIFFER</t>
  </si>
  <si>
    <t>05362758</t>
  </si>
  <si>
    <t>GARCIA CORTEGANO LUZ MARINA</t>
  </si>
  <si>
    <t>ING. DE IND. ALIMENTARIAS</t>
  </si>
  <si>
    <t>45263873</t>
  </si>
  <si>
    <t>GARCIA GUEVARA JORGE LUIS</t>
  </si>
  <si>
    <t>07284132</t>
  </si>
  <si>
    <t>GARCIA HERNANDEZ WALTER MIGUEL</t>
  </si>
  <si>
    <t>MATEMATICAS</t>
  </si>
  <si>
    <t>41133983</t>
  </si>
  <si>
    <t>GARCIA MONTUFAR NAZIA LIZBETH</t>
  </si>
  <si>
    <t>08933698</t>
  </si>
  <si>
    <t>GARCIA RAMIREZ DIONICIA</t>
  </si>
  <si>
    <t>00113921</t>
  </si>
  <si>
    <t>GARCIA URQUIA GEISHA NURI</t>
  </si>
  <si>
    <t>COORDINADOR GENERAL DE ENCUESTAS</t>
  </si>
  <si>
    <t>07255445</t>
  </si>
  <si>
    <t>GASLAC TORRES LUCIA INES</t>
  </si>
  <si>
    <t xml:space="preserve">ADMINISTRACION Y GERENCIA SOCIAL </t>
  </si>
  <si>
    <t>41402871</t>
  </si>
  <si>
    <t>GAVILANO BERNAOLA LISSETTE MILAGROS</t>
  </si>
  <si>
    <t>07198580</t>
  </si>
  <si>
    <t>GAVINO ALVARADO ALEJANDRO</t>
  </si>
  <si>
    <t>ANALISTA DE SISTEMA DE BASE DE DATOS DE ENCUESTAS</t>
  </si>
  <si>
    <t>44144387</t>
  </si>
  <si>
    <t>GENEBROSO HUAYTA JUAN CARLOS</t>
  </si>
  <si>
    <t>OPERADOR DE MANTENIMIENTO DE EQUIPOS DE SEDE</t>
  </si>
  <si>
    <t>43480350</t>
  </si>
  <si>
    <t>GIRON ZAMBRANO JOSE LUIS</t>
  </si>
  <si>
    <t>40721123</t>
  </si>
  <si>
    <t>GODINES ORDINOLA DE LEON MARIA ENRIQUETA</t>
  </si>
  <si>
    <t>TECNICO, CIENCIAS MEDICAS</t>
  </si>
  <si>
    <t>LABORATORIO CLINICO</t>
  </si>
  <si>
    <t>09671617</t>
  </si>
  <si>
    <t>GOMEZ BAUTISTA CESAR OCTAVIO</t>
  </si>
  <si>
    <t>ESTADISTICO, INVESTIGACION</t>
  </si>
  <si>
    <t>00099674</t>
  </si>
  <si>
    <t>GOMEZ CABRERA ALEIDA DEL ROCIO</t>
  </si>
  <si>
    <t>10455814</t>
  </si>
  <si>
    <t>GOMEZ CAMACHO CARMEN EMMA</t>
  </si>
  <si>
    <t>40355063</t>
  </si>
  <si>
    <t>GOMEZ CONCHA OLNIDA</t>
  </si>
  <si>
    <t>40721044</t>
  </si>
  <si>
    <t>GOMEZ PAREDES FROYLAN ELVIS</t>
  </si>
  <si>
    <t>44736203</t>
  </si>
  <si>
    <t>GOMEZ SILVA VIRGINIA VANESSA</t>
  </si>
  <si>
    <t>23933854</t>
  </si>
  <si>
    <t>GONGORA MONTALVO WILLIAM</t>
  </si>
  <si>
    <t>INGENIERIA DE RECURSOS NATURALES RENOVABLES</t>
  </si>
  <si>
    <t>GESTIION AMBIENTAL Y DESARROLLO SOSTENIL</t>
  </si>
  <si>
    <t>40178011</t>
  </si>
  <si>
    <t>GONZALES BARTOLO TANIA GLADYSMI</t>
  </si>
  <si>
    <t>42079658</t>
  </si>
  <si>
    <t>GONZALES CHOQUE JACKELIN KAREN</t>
  </si>
  <si>
    <t>ANALISTA DE EJECUCIÓN DE PRESUPUESTO</t>
  </si>
  <si>
    <t>41622162</t>
  </si>
  <si>
    <t>GONZALES GARGATE KAREN JANET</t>
  </si>
  <si>
    <t>43097023</t>
  </si>
  <si>
    <t>GONZALES MONTEZA JIMMY ROBINSON</t>
  </si>
  <si>
    <t>ASIST. EN CONSISTENCIA DE INFORMACION CONTABLE</t>
  </si>
  <si>
    <t>42204205</t>
  </si>
  <si>
    <t>GONZALES PLASENCIA CARMEN ROSA</t>
  </si>
  <si>
    <t>ANALISTA ECONOMICO DE INDICADORES DEPARTAMENTALES</t>
  </si>
  <si>
    <t>41772185</t>
  </si>
  <si>
    <t>GONZALES RIVAS JENNY MARGOT</t>
  </si>
  <si>
    <t>00075238</t>
  </si>
  <si>
    <t>GONZALES TELLO AMALIA</t>
  </si>
  <si>
    <t>ANALISTA DE PRECIOS POR SECTOR</t>
  </si>
  <si>
    <t>29710877</t>
  </si>
  <si>
    <t>GOYZUETA RAMOS GIOVANNA</t>
  </si>
  <si>
    <t>47268586</t>
  </si>
  <si>
    <t>GRANADOS BARRERA PAMELA ISABEL</t>
  </si>
  <si>
    <t>METODOLOGO CARTOGRAFICO</t>
  </si>
  <si>
    <t>09858769</t>
  </si>
  <si>
    <t>GRANDA CARRION MILAGROS MARIA</t>
  </si>
  <si>
    <t>16526017</t>
  </si>
  <si>
    <t>GRANDA RODRIGUEZ ANA MARIA DEL CARMEN</t>
  </si>
  <si>
    <t>08744768</t>
  </si>
  <si>
    <t>GRIMALDO RUIZ OSCAR CEFERINO</t>
  </si>
  <si>
    <t>04805191</t>
  </si>
  <si>
    <t>GUERRA GRANADOS LUCIO</t>
  </si>
  <si>
    <t>ANALISTA ECONOMICO CONTABLE EMPRESARIAL</t>
  </si>
  <si>
    <t>42759816</t>
  </si>
  <si>
    <t>GUERRA LIZARRAGA JORGE RAUL</t>
  </si>
  <si>
    <t>09395507</t>
  </si>
  <si>
    <t>GUERRA UBALDO HILADIA SALOME</t>
  </si>
  <si>
    <t>40013622</t>
  </si>
  <si>
    <t>GUERRERO AGURTO NOELITH ADRIANA</t>
  </si>
  <si>
    <t>45977006</t>
  </si>
  <si>
    <t>GUERRERO DIAZ DE GASTELO CYNTIA VIRGHINIA</t>
  </si>
  <si>
    <t>09667724</t>
  </si>
  <si>
    <t>GUERRERO DIAZ JESSICA ELIZABETH</t>
  </si>
  <si>
    <t>71792699</t>
  </si>
  <si>
    <t>GUERRERO GARCIA LEYNI ANNEL DEL CARMEN</t>
  </si>
  <si>
    <t>31038340</t>
  </si>
  <si>
    <t>GUERRERO GUTIERREZ EDMUNDO</t>
  </si>
  <si>
    <t>ESTOMATOLOGIA</t>
  </si>
  <si>
    <t>ANALISTA DE LOS SECTORES DE LAS SOCIEDADES FINANCIERAS, SEGUROS Y PENSIONES</t>
  </si>
  <si>
    <t>09733413</t>
  </si>
  <si>
    <t>GUERRERO ORIHUELA NANCY MARIA</t>
  </si>
  <si>
    <t>02805399</t>
  </si>
  <si>
    <t>GUERRERO PANGALIMA ROEL EDUARDO</t>
  </si>
  <si>
    <t>BAILARINES DE DANZA CLASICA Y MODERNA</t>
  </si>
  <si>
    <t>DIBUJO ARQUITECTONICO FORMACION BASICA</t>
  </si>
  <si>
    <t>47981289</t>
  </si>
  <si>
    <t>GUEVARA BAZÁN DIEGO ALVARO EVER</t>
  </si>
  <si>
    <t>40392918</t>
  </si>
  <si>
    <t>GUEVARA GARCIA HENNY MIRTHA</t>
  </si>
  <si>
    <t>33408330</t>
  </si>
  <si>
    <t>GUEVARA MUÑOZ MILAGROS ISABEL</t>
  </si>
  <si>
    <t>TECNICO, LABORATORISTA</t>
  </si>
  <si>
    <t>40972086</t>
  </si>
  <si>
    <t>GUEVARA ORTIZ JESSICA JAQUELIN</t>
  </si>
  <si>
    <t>40719874</t>
  </si>
  <si>
    <t>GUEVARA TINGAL MARY ALBINA</t>
  </si>
  <si>
    <t>TURISMO</t>
  </si>
  <si>
    <t>LICENCIADA EN TURISMO</t>
  </si>
  <si>
    <t>COORDINADOR DE COMUNICACIÓN</t>
  </si>
  <si>
    <t>41181612</t>
  </si>
  <si>
    <t>GUIDO CASTRO MELINA</t>
  </si>
  <si>
    <t>40629218</t>
  </si>
  <si>
    <t>GUILLEN ESPINO MARGOT MILAGROS</t>
  </si>
  <si>
    <t xml:space="preserve">SUPERVISOR DE CONSISTENCIA DE INFORMACION </t>
  </si>
  <si>
    <t>25459994</t>
  </si>
  <si>
    <t>GUTIERREZ CARRION CARLOS RODOLFO</t>
  </si>
  <si>
    <t>ESTADISTICAS Y MATEMATICAS</t>
  </si>
  <si>
    <t>ASISTENTE EN CUENTAS DEL SECTOR FINANCIERO</t>
  </si>
  <si>
    <t>73480767</t>
  </si>
  <si>
    <t xml:space="preserve">GUTIERREZ DIAZ  JHUNIOR ALDO </t>
  </si>
  <si>
    <t>32977209</t>
  </si>
  <si>
    <t>GUTIERREZ IBAÑEZ JESSICA LEILET</t>
  </si>
  <si>
    <t>10081735</t>
  </si>
  <si>
    <t>GUTIERREZ NAVIO NOEMI</t>
  </si>
  <si>
    <t>42191776</t>
  </si>
  <si>
    <t>GUTIERREZ RUIZ ERIK IVAN</t>
  </si>
  <si>
    <t>ING. DE COMPUTACION</t>
  </si>
  <si>
    <t>48459926</t>
  </si>
  <si>
    <t>GUTIERREZ TIRADO LIZBETH SORAYA</t>
  </si>
  <si>
    <t>41616864</t>
  </si>
  <si>
    <t>GUZMAN CUSIHUNCA CECILIO FREDY</t>
  </si>
  <si>
    <t>OFICIOS NO ESPECIFICADOS</t>
  </si>
  <si>
    <t>44167881</t>
  </si>
  <si>
    <t>HANCCO LARICO JACQUELINE GINA</t>
  </si>
  <si>
    <t>NUTRICION</t>
  </si>
  <si>
    <t>44850378</t>
  </si>
  <si>
    <t>HERNANDEZ CACERES ZOILA ROCIO</t>
  </si>
  <si>
    <t>21539274</t>
  </si>
  <si>
    <t>HERNANDEZ GAMBOA MERCEDES CONCEPCION</t>
  </si>
  <si>
    <t>04821803</t>
  </si>
  <si>
    <t>HERRERA CAICHO GLENY MILAGROS</t>
  </si>
  <si>
    <t>42735150</t>
  </si>
  <si>
    <t>HERRERA CONTRERAS ALEX EDUARDO</t>
  </si>
  <si>
    <t>40301011</t>
  </si>
  <si>
    <t>HERRERA PAIRAZAMAN ELISA BEATRIZ</t>
  </si>
  <si>
    <t>08925789</t>
  </si>
  <si>
    <t>HERRERA PULCHA JANETT SUSANA</t>
  </si>
  <si>
    <t>41693373</t>
  </si>
  <si>
    <t>HERRERA TRUJILLO CARMEN YAQUELINA</t>
  </si>
  <si>
    <t>41773374</t>
  </si>
  <si>
    <t>HERRERA URDANEGUI MABEL YULISSA</t>
  </si>
  <si>
    <t>ASISTENTE DE INVESTIGACION SOCIOECONOMICA</t>
  </si>
  <si>
    <t>43631473</t>
  </si>
  <si>
    <t>HERRERA URDANEGUI NISSIDA ERIKA</t>
  </si>
  <si>
    <t>ANALISTA DE PROCESOS DE GENERACION DE INDICADORES ECONOMICOS, DEMOGRAFICOS Y SOCIALES</t>
  </si>
  <si>
    <t>09387491</t>
  </si>
  <si>
    <t>HIDALGO JARA JUANA</t>
  </si>
  <si>
    <t xml:space="preserve">ADMINISTRACION DE NEGOCIOS Y TECNOLOGIA </t>
  </si>
  <si>
    <t>43155428</t>
  </si>
  <si>
    <t>HIDALGO RIOS DRISDALLY</t>
  </si>
  <si>
    <t>CIENCIAS DE LOS RECURSOS NATURALES RENOVABLES</t>
  </si>
  <si>
    <t>CIENCIAS DE LOS RECURSOS NATURALES RENOV</t>
  </si>
  <si>
    <t>ANALISTA DE INFORMACIÓN DE ESTADISTICAS VITALES Y REGISTROS ADMINISTRATIVOS</t>
  </si>
  <si>
    <t>45359975</t>
  </si>
  <si>
    <t>HILARIO CAMPOS VERÓNICA KARINA</t>
  </si>
  <si>
    <t>70904861</t>
  </si>
  <si>
    <t>HILARIO CHUQUILLANQUI YELENA YANETH</t>
  </si>
  <si>
    <t>23275296</t>
  </si>
  <si>
    <t>HILARIO MALLASCA OSCAR</t>
  </si>
  <si>
    <t>42273885</t>
  </si>
  <si>
    <t>HUACCACHI GARCIA GUISELLA</t>
  </si>
  <si>
    <t>47661041</t>
  </si>
  <si>
    <t>HUACCHO BLAS CARMEN FIORELA</t>
  </si>
  <si>
    <t>ANALISTA DE MODERNIZACION DE LA GESTION PUBLICA</t>
  </si>
  <si>
    <t>08110880</t>
  </si>
  <si>
    <t>HUAMAN ABAD LUIS ANGEL</t>
  </si>
  <si>
    <t>PROGRAMADOR DE RUTAS</t>
  </si>
  <si>
    <t>08033858</t>
  </si>
  <si>
    <t>HUAMAN ABAD LUIS CARLOS</t>
  </si>
  <si>
    <t>HOTELERIA Y TURISMO</t>
  </si>
  <si>
    <t>ASISTENTE EN CONSTRUCCION DE DISEÑOS MUESTRALES</t>
  </si>
  <si>
    <t>72120505</t>
  </si>
  <si>
    <t>HUAMAN BAUTISTA ROCIO DEL PILAR</t>
  </si>
  <si>
    <t>23272565</t>
  </si>
  <si>
    <t>HUAMAN LIZANA NANCY</t>
  </si>
  <si>
    <t>INGENIERA ZOOTECNISTA</t>
  </si>
  <si>
    <t>ESPECIALISTA CARTOGRAFICO</t>
  </si>
  <si>
    <t>09789269</t>
  </si>
  <si>
    <t>HUAMAN NIEVES JOSE LUIS</t>
  </si>
  <si>
    <t>40463463</t>
  </si>
  <si>
    <t>HUAMAN SERVAN KEYLA ROSA</t>
  </si>
  <si>
    <t>ESPECIALISTA INFORMATICO EN EL ANALISIS DE INDICADORES ECONOMICOS, DEMOGRAFICOS Y SOCIALES</t>
  </si>
  <si>
    <t>07502607</t>
  </si>
  <si>
    <t>HUAMAN VERA EDGAR EDUARDO</t>
  </si>
  <si>
    <t>28303674</t>
  </si>
  <si>
    <t>HUAMANI FERNANDEZ PEDRO VLADIMIR</t>
  </si>
  <si>
    <t xml:space="preserve">ASISTENTE DE LA  ACTIVIDAD MINERA </t>
  </si>
  <si>
    <t>45426278</t>
  </si>
  <si>
    <t>HUAMANI SALAS ELISABET</t>
  </si>
  <si>
    <t>43170394</t>
  </si>
  <si>
    <t>HUAMANI VALLADOLID HERMELINDA</t>
  </si>
  <si>
    <t>HISTORIA - CIENCIAS SOCIALES</t>
  </si>
  <si>
    <t>ASISTENTE DE CONSISTENCIA DE INFORMACION CARTOGRAFICA</t>
  </si>
  <si>
    <t>45688781</t>
  </si>
  <si>
    <t>HUANCA FLORES SANDY IRENE</t>
  </si>
  <si>
    <t>71231471</t>
  </si>
  <si>
    <t>HUANCA VEGA MARYLUZ MILAGROS</t>
  </si>
  <si>
    <t>46892553</t>
  </si>
  <si>
    <t>HUANCACURI FLORES DORIS</t>
  </si>
  <si>
    <t>71050505</t>
  </si>
  <si>
    <t>HUARANGA ROJAS ESTEFANI KAREN</t>
  </si>
  <si>
    <t>41601318</t>
  </si>
  <si>
    <t>HUARCAYA BUSTINZA CARLOS</t>
  </si>
  <si>
    <t>ASISTENTE EN PROCESOS DE CONSISTENCIA Y MANTENIMIENTO DE BASE DE DATOS</t>
  </si>
  <si>
    <t>06780722</t>
  </si>
  <si>
    <t>HUARCAYA RUIZ ROSA MAXIMA</t>
  </si>
  <si>
    <t>42449216</t>
  </si>
  <si>
    <t>HUARICAPCHA JANAMPA JERSON DARWIN</t>
  </si>
  <si>
    <t>04015906</t>
  </si>
  <si>
    <t>HUAROC PONCE LUIS ANTHONY</t>
  </si>
  <si>
    <t>09017563</t>
  </si>
  <si>
    <t>HUATAY CACHAY VICTOR RAUL</t>
  </si>
  <si>
    <t>ANALISTA INFORMÁTICO DE CUENTAS NACIONALES POR SECTORES INSTITUCIONALES</t>
  </si>
  <si>
    <t>47223924</t>
  </si>
  <si>
    <t>HUAUYA TACZA ANA PAULA</t>
  </si>
  <si>
    <t xml:space="preserve">ESPECIALISTA ESTADISTICO EN INFORMACION GEORREFERENCIADA </t>
  </si>
  <si>
    <t>08975382</t>
  </si>
  <si>
    <t>HUERTA ROSALES LOURDES SOLEDAD</t>
  </si>
  <si>
    <t>40848268</t>
  </si>
  <si>
    <t>HUERTAS ANCAJIMA ELSA</t>
  </si>
  <si>
    <t>ANALISTA DE INDICADORES SOCIOECONOMICOS</t>
  </si>
  <si>
    <t>41160350</t>
  </si>
  <si>
    <t>HUGO ALVAREZ ANGHELA JHOANA</t>
  </si>
  <si>
    <t>45976244</t>
  </si>
  <si>
    <t>HUILLCAS OSORIO ISIDORA</t>
  </si>
  <si>
    <t>20055163</t>
  </si>
  <si>
    <t>HURTADO RUIZ ELY SAUL</t>
  </si>
  <si>
    <t>09559883</t>
  </si>
  <si>
    <t>IBARRA VILLARREAL MARIA LUISA</t>
  </si>
  <si>
    <t>25757553</t>
  </si>
  <si>
    <t>ILIZARBE JAUREGUI LISBETH ZENAIDA</t>
  </si>
  <si>
    <t>ANALISTA PROGRAMADOR PARA EL SISTEMA DE ESTADISTICAS DEPARTAMENTALES</t>
  </si>
  <si>
    <t>45202993</t>
  </si>
  <si>
    <t>INCA ALVAREZ GILVER</t>
  </si>
  <si>
    <t>19998971</t>
  </si>
  <si>
    <t>INFANTE LEON ROSA BASILIDES</t>
  </si>
  <si>
    <t>44427762</t>
  </si>
  <si>
    <t>INGA CAMPOS LISSETE ARACELI</t>
  </si>
  <si>
    <t>25530097</t>
  </si>
  <si>
    <t>INOCENTE ESPINOZA JUANA LOURDES</t>
  </si>
  <si>
    <t>05070132</t>
  </si>
  <si>
    <t>INUMA CAMPANA DIANIRA</t>
  </si>
  <si>
    <t>02812813</t>
  </si>
  <si>
    <t>IPANAQUE FERNANDEZ MILAGROS PATRICIA</t>
  </si>
  <si>
    <t>SUPERVISOR EN PROGRAMACION DE RUTAS</t>
  </si>
  <si>
    <t>41677388</t>
  </si>
  <si>
    <t>JACHO BLANCOS DANIEL</t>
  </si>
  <si>
    <t>ANALISTA DE PRODUCCIÓN SECTORIAL</t>
  </si>
  <si>
    <t>44041055</t>
  </si>
  <si>
    <t>JACOBI ZANABRIA RUBEN PHELIPS</t>
  </si>
  <si>
    <t>23094113</t>
  </si>
  <si>
    <t>JARA BASILIO FELIX DALMACIO</t>
  </si>
  <si>
    <t>26719753</t>
  </si>
  <si>
    <t>JARA HUARIPATA NANCY HAYDEE</t>
  </si>
  <si>
    <t>ESTUDIANTE UNIVERSITARIO</t>
  </si>
  <si>
    <t>20040889</t>
  </si>
  <si>
    <t>JAYCO PAUCAR PEDRO WILLIAM</t>
  </si>
  <si>
    <t>06973890</t>
  </si>
  <si>
    <t>JERONIMO ESTRADA MARTHA CECILIA</t>
  </si>
  <si>
    <t>47238485</t>
  </si>
  <si>
    <t>JIMENEZ FLORES GISELA ROSALVINA</t>
  </si>
  <si>
    <t>05403724</t>
  </si>
  <si>
    <t>JIMENEZ RODRIGUEZ MARY</t>
  </si>
  <si>
    <t>QUIMICA</t>
  </si>
  <si>
    <t>40733383</t>
  </si>
  <si>
    <t>JIMENEZ YARLEQUE NORMA VIRGINIA</t>
  </si>
  <si>
    <t>28288139</t>
  </si>
  <si>
    <t>JONISLLA MARCELO DANTE</t>
  </si>
  <si>
    <t>22512087</t>
  </si>
  <si>
    <t>JORGE SALAZAR EDITH ZARELA</t>
  </si>
  <si>
    <t>23930210</t>
  </si>
  <si>
    <t>KALA CONZA EVELYN JANET</t>
  </si>
  <si>
    <t>ESPECIALISTA EN ANALISIS DE INDICADORES SOCIALES</t>
  </si>
  <si>
    <t>41918360</t>
  </si>
  <si>
    <t>KUROIWA QUISPE OSCAR JONATHAN</t>
  </si>
  <si>
    <t>ANALISTA EN CUENTAS DE LAS SOCIEDADES NO FINANCIERAS</t>
  </si>
  <si>
    <t>09503936</t>
  </si>
  <si>
    <t>LA ROSA REYES IRENE ANGELICA</t>
  </si>
  <si>
    <t>ASISTENTE DE ESTADISTICAS MUNICIPALES</t>
  </si>
  <si>
    <t>74284584</t>
  </si>
  <si>
    <t>LA SERNA FELICES ELIANA</t>
  </si>
  <si>
    <t>COORDINADOR DE PROCESOS PARA ASIGNACION DE RUTAS DE TRABAJO</t>
  </si>
  <si>
    <t>09636820</t>
  </si>
  <si>
    <t>LA TORRE ZUÑIGA RODOLFO</t>
  </si>
  <si>
    <t>06806258</t>
  </si>
  <si>
    <t>LABRIN VARGAS CARLA SUSANA</t>
  </si>
  <si>
    <t>05379045</t>
  </si>
  <si>
    <t>LACHI JESUS MARIA ESTHER</t>
  </si>
  <si>
    <t>ING DE ALIMENTOS</t>
  </si>
  <si>
    <t>46969195</t>
  </si>
  <si>
    <t>LADINES CUSTODIO MIRLA ELENA</t>
  </si>
  <si>
    <t>CIENCIAS ECONOMICAS, ADMINISTRATIVAS Y C</t>
  </si>
  <si>
    <t>23392189</t>
  </si>
  <si>
    <t>LANDEO ORE DE GUEVARA JANET TATJANA</t>
  </si>
  <si>
    <t>PROFESOR DE EDUCACION SECUNDARIA</t>
  </si>
  <si>
    <t>42851172</t>
  </si>
  <si>
    <t>LARA CERVANTES NOA</t>
  </si>
  <si>
    <t xml:space="preserve">ADMINISTRACION Y FINANZAS </t>
  </si>
  <si>
    <t xml:space="preserve">ASISTENTE DE SOPORTE TECNICO EN ENCUESTA </t>
  </si>
  <si>
    <t>25777701</t>
  </si>
  <si>
    <t>LARA PONCE CESAR JESUS</t>
  </si>
  <si>
    <t>COORDINADOR DE LOGISTICA</t>
  </si>
  <si>
    <t>29483210</t>
  </si>
  <si>
    <t>LARREA GONZALES JORGE ENRIQUE</t>
  </si>
  <si>
    <t>76669736</t>
  </si>
  <si>
    <t>LAURA LAZARO ANA MARIA ALEJANDRINA</t>
  </si>
  <si>
    <t>04014071</t>
  </si>
  <si>
    <t>LAUREANO CAMPOS BILHA NERI</t>
  </si>
  <si>
    <t>SUPERVISOR DE SEGMENTACION</t>
  </si>
  <si>
    <t>22474935</t>
  </si>
  <si>
    <t>LAURENCIO BOZA ZULEMA YOLANDA</t>
  </si>
  <si>
    <t>SALUD PUBLICA CON MENCION EN SALUD REPRO</t>
  </si>
  <si>
    <t>ASISTENTE EN CUENTAS AMBIENTALES</t>
  </si>
  <si>
    <t>73090745</t>
  </si>
  <si>
    <t>LAVADO ROMANI FELIXALBERTO PIERR</t>
  </si>
  <si>
    <t>44759489</t>
  </si>
  <si>
    <t>LAYNES SIERRA HAROLD RANDALL</t>
  </si>
  <si>
    <t>70064166</t>
  </si>
  <si>
    <t>LECCA NUÑEZ ROOSEWELT OTONIEL</t>
  </si>
  <si>
    <t>21420483</t>
  </si>
  <si>
    <t>LEGUA FLORES REBECA AURORA</t>
  </si>
  <si>
    <t xml:space="preserve">CIENCIAS CONTABLES </t>
  </si>
  <si>
    <t>46400810</t>
  </si>
  <si>
    <t>LEON GARRO JARLIN LUIS</t>
  </si>
  <si>
    <t>45852996</t>
  </si>
  <si>
    <t>LEON TRUCIOS CARLOS OMAR</t>
  </si>
  <si>
    <t xml:space="preserve">INFORMATICA Y SISTEMAS </t>
  </si>
  <si>
    <t>29663566</t>
  </si>
  <si>
    <t>LIMA CHIPANA SILVIA BEATRIZ</t>
  </si>
  <si>
    <t>00026076</t>
  </si>
  <si>
    <t>LIMA PRADA GERMAN</t>
  </si>
  <si>
    <t>GESTION PUBLICA Y CONTROL GUBERNAMENTAL</t>
  </si>
  <si>
    <t>ESPECIALISTA EN MUESTREO Y ANALISIS DE INDICADORES SOCIALES</t>
  </si>
  <si>
    <t>06946606</t>
  </si>
  <si>
    <t>LIMACO DE LA CRUZ LUIS MODESTO</t>
  </si>
  <si>
    <t>43638120</t>
  </si>
  <si>
    <t>LINARES RENGIFO LIA MILUSKA</t>
  </si>
  <si>
    <t>77296801</t>
  </si>
  <si>
    <t>LINAREZ RIMARACHIN FRANKLIN</t>
  </si>
  <si>
    <t>TELEMATICA</t>
  </si>
  <si>
    <t>06801372</t>
  </si>
  <si>
    <t>LLACCHUA GUTIERREZ MELQUIADES</t>
  </si>
  <si>
    <t>06026527</t>
  </si>
  <si>
    <t>LLACSAHUACHE GARCIA JESUS ALBERTO</t>
  </si>
  <si>
    <t>ANALISTA DE INTEGRACION DE BASE DE DATOS Y CONSTRUCCION DE INDICADORES</t>
  </si>
  <si>
    <t>06776366</t>
  </si>
  <si>
    <t>LLANOS SOLORZANO JOSE ANTONIO</t>
  </si>
  <si>
    <t xml:space="preserve">SISTEMAS </t>
  </si>
  <si>
    <t>42446210</t>
  </si>
  <si>
    <t>LLANOS YARLAQUE EDWARD</t>
  </si>
  <si>
    <t>70306967</t>
  </si>
  <si>
    <t>LLIHUA SALDAÑA KELI ROCIO</t>
  </si>
  <si>
    <t>42244374</t>
  </si>
  <si>
    <t>LLUMPO ARAUCO RONALD ALBERTO</t>
  </si>
  <si>
    <t>41175201</t>
  </si>
  <si>
    <t>LOPEZ MUCHAYPIÑA JUAN JOSE</t>
  </si>
  <si>
    <t>40549081</t>
  </si>
  <si>
    <t>LOPEZ SALDIVAR BETSY MERY</t>
  </si>
  <si>
    <t>CIENCIAS AGRONOMICAS</t>
  </si>
  <si>
    <t>CIENCIAS AGRARIAS</t>
  </si>
  <si>
    <t>42893718</t>
  </si>
  <si>
    <t>LOPEZ YAURI CECILIA KELY</t>
  </si>
  <si>
    <t>ASISTENTE DE PAGADURIA</t>
  </si>
  <si>
    <t>07498828</t>
  </si>
  <si>
    <t>LOPEZ YAYA ROSARIO DEL PILAR</t>
  </si>
  <si>
    <t>43244055</t>
  </si>
  <si>
    <t>LOYOLA ARANDA ROGGER GROVER</t>
  </si>
  <si>
    <t>TECNICOS EN MECANICA Y CONSTRUCCION MECANICA</t>
  </si>
  <si>
    <t>01858352</t>
  </si>
  <si>
    <t>LOZA MAYTA MARTHA ROSARIO</t>
  </si>
  <si>
    <t xml:space="preserve">ANALISTA INFORMATICO EN INDICADORES DE PRECIOS </t>
  </si>
  <si>
    <t>06652994</t>
  </si>
  <si>
    <t>LOZADA SAMANEZ LUIS MANUEL</t>
  </si>
  <si>
    <t>00896864</t>
  </si>
  <si>
    <t>LOZANO ALEGRIA MIRELA</t>
  </si>
  <si>
    <t>07176824</t>
  </si>
  <si>
    <t>LUCERO ALEGRE SONIA ERNESTINA</t>
  </si>
  <si>
    <t>MAESTRIA EN GESTION PUBLICA</t>
  </si>
  <si>
    <t>22507596</t>
  </si>
  <si>
    <t>MACALUPU RAMIREZ SEGUNDO FELIX</t>
  </si>
  <si>
    <t>ANALISTA DE SISTEMAS DE ENCUESTAS</t>
  </si>
  <si>
    <t>10127976</t>
  </si>
  <si>
    <t>MACAVILCA MEJIA MICHAEL JOHN</t>
  </si>
  <si>
    <t>20075727</t>
  </si>
  <si>
    <t>MACHUCA ELMES MARINO ESTEBAN</t>
  </si>
  <si>
    <t xml:space="preserve">SECTORIALISTA DE SERVICIOS </t>
  </si>
  <si>
    <t>41034165</t>
  </si>
  <si>
    <t>MAGUIÑO AVILA GAUDY KATIUSKA</t>
  </si>
  <si>
    <t>07168165</t>
  </si>
  <si>
    <t>MAITA GUTIERREZ DEBI TEODORA</t>
  </si>
  <si>
    <t>ANALIS. DEL SECT. INST. SOCIEDADES NO FINANCIERAS</t>
  </si>
  <si>
    <t>09897650</t>
  </si>
  <si>
    <t>MALDONADO CCOLLATUPA CESAR AUGUSTO</t>
  </si>
  <si>
    <t>23963294</t>
  </si>
  <si>
    <t>MALLMA DE LA TORRE ROXANA</t>
  </si>
  <si>
    <t>44479895</t>
  </si>
  <si>
    <t>MAMANI ALANOCA HILARIA</t>
  </si>
  <si>
    <t>80660121</t>
  </si>
  <si>
    <t>MAMANI APAZA ROSA MARIA</t>
  </si>
  <si>
    <t>40159474</t>
  </si>
  <si>
    <t>MAMANI CCOLA YSABEL LOURDES</t>
  </si>
  <si>
    <t>42214147</t>
  </si>
  <si>
    <t>MAMANI CENTENO ANGELA MERCEDES</t>
  </si>
  <si>
    <t>40432002</t>
  </si>
  <si>
    <t>MAMANI GONZALES NELLY OTILIA</t>
  </si>
  <si>
    <t>44872595</t>
  </si>
  <si>
    <t>MAMANI ITUSACA ELVA NANCY</t>
  </si>
  <si>
    <t>46012858</t>
  </si>
  <si>
    <t>MAMANI MAMANI GLADIS</t>
  </si>
  <si>
    <t>24711610</t>
  </si>
  <si>
    <t>MAMANI MAMANI LINA AURELIA</t>
  </si>
  <si>
    <t>45015677</t>
  </si>
  <si>
    <t>MAMANI PAUCAR NOEMI</t>
  </si>
  <si>
    <t>40738655</t>
  </si>
  <si>
    <t>MAMANI PAYHUANCA MARILUZ AURORA</t>
  </si>
  <si>
    <t xml:space="preserve">TECNICO CONTABLE </t>
  </si>
  <si>
    <t>ESPECIALISTA DEMOGRAFICO</t>
  </si>
  <si>
    <t>25715088</t>
  </si>
  <si>
    <t>MANAYAY GUILLERMO ELVIS</t>
  </si>
  <si>
    <t>DOCTOR</t>
  </si>
  <si>
    <t>40370923</t>
  </si>
  <si>
    <t>MANCILLA VALDIVIA LIDIA NORMA</t>
  </si>
  <si>
    <t>18137790</t>
  </si>
  <si>
    <t>MANTILLA LOPEZ EVILUZ</t>
  </si>
  <si>
    <t>OPERADOR DE APLICACION DE ENCUESTAS</t>
  </si>
  <si>
    <t>46911788</t>
  </si>
  <si>
    <t>MAQUERA ACERO ANA VICTORIA</t>
  </si>
  <si>
    <t>00796901</t>
  </si>
  <si>
    <t>MAQUERA COYLA YESICA YULIANA</t>
  </si>
  <si>
    <t>46023322</t>
  </si>
  <si>
    <t>MARCA MAQUERA WILBER</t>
  </si>
  <si>
    <t>06724459</t>
  </si>
  <si>
    <t>MARQUEZ GONZALES JULIO ALFONSO</t>
  </si>
  <si>
    <t>ASISTENTE ADMINISTRATIVO EN GESTION DE RECURSOS HUMANOS</t>
  </si>
  <si>
    <t>41024714</t>
  </si>
  <si>
    <t>MARRUFO LOPEZ MARGARITA BERENA</t>
  </si>
  <si>
    <t>ANALISTA DE PLANEAMIENTO ESTRATEGICO</t>
  </si>
  <si>
    <t>08277790</t>
  </si>
  <si>
    <t>MARTICORENA ZARATE CARMEN SOLEDAD</t>
  </si>
  <si>
    <t xml:space="preserve">ASISTENTE DE DIRECCION </t>
  </si>
  <si>
    <t>08711544</t>
  </si>
  <si>
    <t>MARTINEZ AGUILAR SILVIA HAYDEE</t>
  </si>
  <si>
    <t>TECNICO, ADMINISTRADOR/OTROS</t>
  </si>
  <si>
    <t xml:space="preserve">SECRETARIADO </t>
  </si>
  <si>
    <t xml:space="preserve">ASISTENTE DE SOFTWARE </t>
  </si>
  <si>
    <t>70772025</t>
  </si>
  <si>
    <t>MARTINEZ BERMUDEZ MATHIAS ALBERTO</t>
  </si>
  <si>
    <t>ANALISTA DE SISTEMAS DE PROYECTOS ESTADISTICOS</t>
  </si>
  <si>
    <t>09602259</t>
  </si>
  <si>
    <t>MARTINEZ PADILLA MARIA JANNET</t>
  </si>
  <si>
    <t>INGENIERIA INDUSTRIAL Y DE SISTEMAS</t>
  </si>
  <si>
    <t>INGENIERIA INDUSTRIAL Y SISTEMAS</t>
  </si>
  <si>
    <t>17625504</t>
  </si>
  <si>
    <t>MARTINEZ SAMAME LUPE EMELY</t>
  </si>
  <si>
    <t>46747359</t>
  </si>
  <si>
    <t>MARTINEZ TAIPE YAKELIN BERTHA</t>
  </si>
  <si>
    <t>21458352</t>
  </si>
  <si>
    <t>MATTA MENDOZA CARMEN ROSA</t>
  </si>
  <si>
    <t>FARMACIA Y BIOQUIMICA</t>
  </si>
  <si>
    <t>QUIMICO FARMACEUTICO</t>
  </si>
  <si>
    <t>ESPECIALISTA ADMINISTRATIVO DE PROYECTO</t>
  </si>
  <si>
    <t>47325000</t>
  </si>
  <si>
    <t>MATTA SAAVEDRA MARIELLA</t>
  </si>
  <si>
    <t>ADMINITRACION</t>
  </si>
  <si>
    <t>44490651</t>
  </si>
  <si>
    <t>MATUTE TAPAYURI VICTOR RAUL</t>
  </si>
  <si>
    <t>PROFESOR, EDUCACION SUPERIOR/INFORMATICA</t>
  </si>
  <si>
    <t>40262817</t>
  </si>
  <si>
    <t>MEDINA MORALES HENRY LUIS</t>
  </si>
  <si>
    <t>ANALISTA DE SECTOR SERVICIOS-ENSER</t>
  </si>
  <si>
    <t>43186440</t>
  </si>
  <si>
    <t>MEDRANO GONZALES EVELYN MELISSA</t>
  </si>
  <si>
    <t>42085404</t>
  </si>
  <si>
    <t>MEJIA BALBIN JORGE ANTONIO</t>
  </si>
  <si>
    <t>40891974</t>
  </si>
  <si>
    <t>MEJIA SALAZAR MIRIAN MERCEDES</t>
  </si>
  <si>
    <t xml:space="preserve">INGINIERO EN INFORMATICA Y DE SISTEMAS </t>
  </si>
  <si>
    <t>06159666</t>
  </si>
  <si>
    <t>MEJIA TOVAR NANCY CONSUELO</t>
  </si>
  <si>
    <t>10245625</t>
  </si>
  <si>
    <t>MELENDEZ FLORES ROSA ANA</t>
  </si>
  <si>
    <t>ESPECIALISTA EN CONTATACIONES DEL ESTADO.</t>
  </si>
  <si>
    <t>46867408</t>
  </si>
  <si>
    <t>MELGAR ARELLANO SILVIA ANGELICA</t>
  </si>
  <si>
    <t>42273881</t>
  </si>
  <si>
    <t>MELGAR GALIAS FELIX</t>
  </si>
  <si>
    <t>INGENIERO INFORMATICO</t>
  </si>
  <si>
    <t xml:space="preserve">INGENIERIA INFORMATICA </t>
  </si>
  <si>
    <t>ASISTENTE DE ADQUISICIONES INFORMATICAS TIC</t>
  </si>
  <si>
    <t>09380093</t>
  </si>
  <si>
    <t>MELGAR HUERTA JOSE ALBERTO</t>
  </si>
  <si>
    <t>32965126</t>
  </si>
  <si>
    <t>MELGAREJO YPARRAGUIRRE MIXSY ALEYDA</t>
  </si>
  <si>
    <t>41649901</t>
  </si>
  <si>
    <t>MENA HACHO RAUL YSRAEL</t>
  </si>
  <si>
    <t>CIENCIAS CON MENCION EN INFORMATICA Y SISTEMAS</t>
  </si>
  <si>
    <t>INFORMATICA Y SISTEMAS</t>
  </si>
  <si>
    <t>10720644</t>
  </si>
  <si>
    <t>MENA TAFUR WILLIAM RICHARD</t>
  </si>
  <si>
    <t>PROFESORES (MAESTROS Y/O PEDAGOGOS)</t>
  </si>
  <si>
    <t>ASISTENTE ADMINISTRATIVO DE SECRETARIA GENERAL</t>
  </si>
  <si>
    <t>07971738</t>
  </si>
  <si>
    <t>MENACHO DAVALOS MILAGROS TERESA</t>
  </si>
  <si>
    <t>45535390</t>
  </si>
  <si>
    <t>MENACHO LANDA HILDA JESSICA</t>
  </si>
  <si>
    <t>18075193</t>
  </si>
  <si>
    <t>MENDOCILLA SERRANO EBERTH WILLIAM</t>
  </si>
  <si>
    <t>44263154</t>
  </si>
  <si>
    <t>MENDOZA ALCANTARA LUIS ALBERTO</t>
  </si>
  <si>
    <t>40220079</t>
  </si>
  <si>
    <t>MENDOZA CASTROMONTE MILU</t>
  </si>
  <si>
    <t>09023142</t>
  </si>
  <si>
    <t>MENDOZA DIAZ ALEJANDRO</t>
  </si>
  <si>
    <t>ANALISTA INFORMATICO DE CUENTAS NACIONALES</t>
  </si>
  <si>
    <t>40245178</t>
  </si>
  <si>
    <t>MENDOZA MARTEL FRANCISCO JESUS</t>
  </si>
  <si>
    <t xml:space="preserve">ESPECIALISTA INFORMATICO DE CUENTAS NACIONALES </t>
  </si>
  <si>
    <t>15217681</t>
  </si>
  <si>
    <t>MENDOZA TELLO YANET MARIA</t>
  </si>
  <si>
    <t>40486242</t>
  </si>
  <si>
    <t>MENESES DEL SOLAR GLADYS</t>
  </si>
  <si>
    <t>PRIMARIA</t>
  </si>
  <si>
    <t>41616425</t>
  </si>
  <si>
    <t>MERCADO CASTILLO VANESSA KAREN</t>
  </si>
  <si>
    <t>ESPECIALISTA EN CUENTAS NACIONALES TRIMESTRALES</t>
  </si>
  <si>
    <t>10487050</t>
  </si>
  <si>
    <t>MERCADO OCAMPO ERNESTO</t>
  </si>
  <si>
    <t>ADMINISTRACION Y GERENCIA SOCIAL</t>
  </si>
  <si>
    <t xml:space="preserve">GESTION DE INVERSION PUBLICA </t>
  </si>
  <si>
    <t>41963491</t>
  </si>
  <si>
    <t>MESTANZA SOLANO WILLY</t>
  </si>
  <si>
    <t>29627632</t>
  </si>
  <si>
    <t>MESTAS RAMOS MIRTHA YESENIA</t>
  </si>
  <si>
    <t>SECRETARIADO EJECUTIVO BILINGUE</t>
  </si>
  <si>
    <t>24583066</t>
  </si>
  <si>
    <t>MEZA PEREZ NILDA</t>
  </si>
  <si>
    <t>ANALISTA ESTADISTICO DEMOGRAFICO</t>
  </si>
  <si>
    <t>07746459</t>
  </si>
  <si>
    <t>MEZA SANTA CRUZ LUIS ALBERTO</t>
  </si>
  <si>
    <t>40096437</t>
  </si>
  <si>
    <t>MEZA URCO BETSY RAQUEL</t>
  </si>
  <si>
    <t>47142050</t>
  </si>
  <si>
    <t>MEZA VEGA DENISSE</t>
  </si>
  <si>
    <t>70828094</t>
  </si>
  <si>
    <t>MEZONES VILLANUEVA JUAN CARLOS</t>
  </si>
  <si>
    <t>22494371</t>
  </si>
  <si>
    <t>MIGUEL LUCIANO HUGO</t>
  </si>
  <si>
    <t>ASISTENTE DE PLANILLAS</t>
  </si>
  <si>
    <t>75781414</t>
  </si>
  <si>
    <t>MIGUEL REBATTA JOSE MANUEL</t>
  </si>
  <si>
    <t>43984767</t>
  </si>
  <si>
    <t>MIJA VILLAVICENCIO NATHALY MIRELLA</t>
  </si>
  <si>
    <t>ENFERMERA</t>
  </si>
  <si>
    <t>08781647</t>
  </si>
  <si>
    <t>MILICICH RAMOS DIRIA MERCEDES</t>
  </si>
  <si>
    <t>17596794</t>
  </si>
  <si>
    <t>MIÑOPE MIO JUAN MARTIN</t>
  </si>
  <si>
    <t>DOCENCIA UNIVERSITARIA E INVESTIGACION E</t>
  </si>
  <si>
    <t>00838900</t>
  </si>
  <si>
    <t>MIRANDA SILVA MIGUEL ANGEL</t>
  </si>
  <si>
    <t>FISIOTERAPISTA</t>
  </si>
  <si>
    <t>04084360</t>
  </si>
  <si>
    <t>MIRANDA TORREZ DORIS JEANNETH</t>
  </si>
  <si>
    <t xml:space="preserve">SALUD PUBLICA </t>
  </si>
  <si>
    <t>33430427</t>
  </si>
  <si>
    <t>MIRANO FERNANDEZ DANY LIZBETH</t>
  </si>
  <si>
    <t>70884306</t>
  </si>
  <si>
    <t>MITMA ARANGO EDWIN CÉSAR</t>
  </si>
  <si>
    <t>27155747</t>
  </si>
  <si>
    <t>MONCADA MONDRAGON ANABEL</t>
  </si>
  <si>
    <t>71887190</t>
  </si>
  <si>
    <t>MONTALVAN TAFUR KAROLAY NATIVIDAD</t>
  </si>
  <si>
    <t>ANALISTA DE CALIDAD Y SEGURIDAD DE LA INFORMACIÓN</t>
  </si>
  <si>
    <t>72569301</t>
  </si>
  <si>
    <t>MONTENEGRO JULCAPOMA KATHERINE</t>
  </si>
  <si>
    <t>06893359</t>
  </si>
  <si>
    <t>MONTENEGRO MARIN LUZ ANGELICA</t>
  </si>
  <si>
    <t>COORDINADOR DE RELACIONES PUBLICAS ODEI</t>
  </si>
  <si>
    <t>40333912</t>
  </si>
  <si>
    <t>MONTERO ATENCIO KAREN MARIA</t>
  </si>
  <si>
    <t>25793492</t>
  </si>
  <si>
    <t>MONTERO KHANG MARCO ANTONIO</t>
  </si>
  <si>
    <t>DISEÑO GRAFICO</t>
  </si>
  <si>
    <t>JEFE DE CONSISTENCIA</t>
  </si>
  <si>
    <t>40280933</t>
  </si>
  <si>
    <t>MONTERO PARI JUANA</t>
  </si>
  <si>
    <t>40836101</t>
  </si>
  <si>
    <t>MONTES CARLOS YIANINA</t>
  </si>
  <si>
    <t>49008777</t>
  </si>
  <si>
    <t>MONTES CHUJUTALLI LADY KAREN</t>
  </si>
  <si>
    <t>43404667</t>
  </si>
  <si>
    <t>MONTOYA VICTORIA TRINIDAD UBALDINE</t>
  </si>
  <si>
    <t>42478032</t>
  </si>
  <si>
    <t>MORALES QUISPE CLEDER ANGEL</t>
  </si>
  <si>
    <t>AGROINDUSTRIA</t>
  </si>
  <si>
    <t>00125219</t>
  </si>
  <si>
    <t>MORALES RENGIFO ALI</t>
  </si>
  <si>
    <t>25522102</t>
  </si>
  <si>
    <t>MOREANO CONTRERAS DORIS ELIZABETH</t>
  </si>
  <si>
    <t>18124576</t>
  </si>
  <si>
    <t>MORENO CHAVEZ CRISTINA LUCRECIA</t>
  </si>
  <si>
    <t>09747710</t>
  </si>
  <si>
    <t>MORENO FLORES JOHNNY JUSTINIANO</t>
  </si>
  <si>
    <t>ANALISTA CARTOGRAFICO</t>
  </si>
  <si>
    <t>10156728</t>
  </si>
  <si>
    <t>MORENO SOTELO GIOVANNA SUSY</t>
  </si>
  <si>
    <t>40167217</t>
  </si>
  <si>
    <t>MORI CHICHIPE MARIBEL</t>
  </si>
  <si>
    <t>06885868</t>
  </si>
  <si>
    <t>MORI ECHEVARRIA NELLY DORIS</t>
  </si>
  <si>
    <t>40070678</t>
  </si>
  <si>
    <t>MOSCOL SALINAS ALICE MARIBEL</t>
  </si>
  <si>
    <t>40698261</t>
  </si>
  <si>
    <t>MOSCOSO TRUJILLO BETTY BENICIA</t>
  </si>
  <si>
    <t>INGENIERA AGRONOMA</t>
  </si>
  <si>
    <t xml:space="preserve">ANALISTA EN METODOLOGIAS DE  INVESTIGACION </t>
  </si>
  <si>
    <t>43890137</t>
  </si>
  <si>
    <t>MUNGUIA GARCIA CECIL JACQUELINE</t>
  </si>
  <si>
    <t>43612691</t>
  </si>
  <si>
    <t>MUNGUIA TITO HERLINDA MARIBEL</t>
  </si>
  <si>
    <t xml:space="preserve">SOCIOLOGIA </t>
  </si>
  <si>
    <t>10382110</t>
  </si>
  <si>
    <t>MUNIVE HUAYLINOS GISSELA</t>
  </si>
  <si>
    <t>21433830</t>
  </si>
  <si>
    <t>MUÑANTE CAMPOS ELSA CECILIA</t>
  </si>
  <si>
    <t xml:space="preserve">CONTADOR PUBLICO </t>
  </si>
  <si>
    <t>10415327</t>
  </si>
  <si>
    <t>MUÑOZ PEREZ LILA CARMEN</t>
  </si>
  <si>
    <t>21497585</t>
  </si>
  <si>
    <t>MURGUIA VILCHEZ CECILIA SILVANA</t>
  </si>
  <si>
    <t>ASISTENTE ESPECIALISTA EN CONSISTENCIA DE BASE DE DATOS</t>
  </si>
  <si>
    <t>42475656</t>
  </si>
  <si>
    <t>MURILLO PUJAY GIOVANNA LIZET</t>
  </si>
  <si>
    <t xml:space="preserve">AGROECOLOGIA </t>
  </si>
  <si>
    <t>32957070</t>
  </si>
  <si>
    <t>NARRO DIAZ DAVID MOISES</t>
  </si>
  <si>
    <t>43961701</t>
  </si>
  <si>
    <t>NARRO LEON CARLA ELIZETH</t>
  </si>
  <si>
    <t>44363767</t>
  </si>
  <si>
    <t>NATIVIDAD ROJAS HONORIA JULISSA</t>
  </si>
  <si>
    <t>ANALISTA SOCIODEMOGRAFICO</t>
  </si>
  <si>
    <t>09323362</t>
  </si>
  <si>
    <t>NAUPARI RIVAS ANA SANTOS</t>
  </si>
  <si>
    <t>42533258</t>
  </si>
  <si>
    <t>NAVARRO FLORES DALIA MILAGROS</t>
  </si>
  <si>
    <t>42357751</t>
  </si>
  <si>
    <t>NAVARRO GONZALES NAVI KARINA</t>
  </si>
  <si>
    <t>41827238</t>
  </si>
  <si>
    <t>NAVARRO RAMIREZ BETTY ELIZABETH</t>
  </si>
  <si>
    <t>15726496</t>
  </si>
  <si>
    <t>NAVARRO SERPA ELSA MARIA</t>
  </si>
  <si>
    <t>46612307</t>
  </si>
  <si>
    <t>NAVARRO URBINA ALICIA JACKELINE</t>
  </si>
  <si>
    <t>42932359</t>
  </si>
  <si>
    <t>NEIRA ORTEGA ERICK ROBERTO</t>
  </si>
  <si>
    <t>18138979</t>
  </si>
  <si>
    <t>NEIRA REGALADO SUSY VALERIA</t>
  </si>
  <si>
    <t>CIENCIAS MATEMATICAS</t>
  </si>
  <si>
    <t>44025152</t>
  </si>
  <si>
    <t>NEYRA CARBONEL VICTOR LUIS</t>
  </si>
  <si>
    <t>INGENIERA EN INFORMATICA</t>
  </si>
  <si>
    <t>45986792</t>
  </si>
  <si>
    <t>NEYRA FLORES LESLIE KAREN</t>
  </si>
  <si>
    <t>09975864</t>
  </si>
  <si>
    <t>NICHO DELGADO ANGELA YSABEL</t>
  </si>
  <si>
    <t>44863101</t>
  </si>
  <si>
    <t>NINA MENDOZA LILIANA ROXANA</t>
  </si>
  <si>
    <t>41740776</t>
  </si>
  <si>
    <t>NIÑO RETO CECILIO CESAR</t>
  </si>
  <si>
    <t xml:space="preserve">NEGOCIOS Y TECNOLOGIAS DE INFORMACION </t>
  </si>
  <si>
    <t>06013002</t>
  </si>
  <si>
    <t>NIQUEN FELIX PERCY PIO</t>
  </si>
  <si>
    <t>COOPERATIVISMO</t>
  </si>
  <si>
    <t>25003672</t>
  </si>
  <si>
    <t>NUÑEZ CARPIO ANGELA MARIA</t>
  </si>
  <si>
    <t>04644634</t>
  </si>
  <si>
    <t>NUÑEZ ORTIZ ANA LUZ</t>
  </si>
  <si>
    <t>CIENCIAS ECONOMICAS Y COMERCIALES</t>
  </si>
  <si>
    <t>15760702</t>
  </si>
  <si>
    <t>NUÑEZ REA MARKO ANTONIO</t>
  </si>
  <si>
    <t>47648782</t>
  </si>
  <si>
    <t>OBREGON HUAMAN DIANA EDITH</t>
  </si>
  <si>
    <t xml:space="preserve">OPERADOR ANTROPOMETRISTA </t>
  </si>
  <si>
    <t>41114405</t>
  </si>
  <si>
    <t>OCHOA FLORES ERIKA</t>
  </si>
  <si>
    <t>AGROPECUARIA</t>
  </si>
  <si>
    <t>04828471</t>
  </si>
  <si>
    <t>OCOLA CARDICEL YASMIN YANINA</t>
  </si>
  <si>
    <t>07967573</t>
  </si>
  <si>
    <t>O'CONNOR MARTELL HEINZ JHON</t>
  </si>
  <si>
    <t>DISEÑADOR GRAFICO</t>
  </si>
  <si>
    <t>31040774</t>
  </si>
  <si>
    <t>OJEDA PUMACALLAHUI ROSA ELVIRA</t>
  </si>
  <si>
    <t>ANALISTA EN CONSISTENCIA DE BASE DE DATOS</t>
  </si>
  <si>
    <t>09431513</t>
  </si>
  <si>
    <t>OLIVARES HUAPAYA MILAGROS JUANA</t>
  </si>
  <si>
    <t>ESPECIALISTA EN ANÁLISIS DE BASE DE DATOS Y CALIDAD DE INFORMACIÓN</t>
  </si>
  <si>
    <t>46540824</t>
  </si>
  <si>
    <t>ONTON GUERRA KATHERINE SHIRLEY</t>
  </si>
  <si>
    <t>01324879</t>
  </si>
  <si>
    <t>ORDOÑEZ NAIRA IRMA MERCEDES</t>
  </si>
  <si>
    <t>20054133</t>
  </si>
  <si>
    <t>ORE CORNEJO SILVIA SOFIA</t>
  </si>
  <si>
    <t>ANALISTA DE METODOLOGIA DE ENCUESTA CON PROCEDIMIENTOS BIOMEDICOS</t>
  </si>
  <si>
    <t>28286716</t>
  </si>
  <si>
    <t>ORE MEDINA GLORIA MARILU</t>
  </si>
  <si>
    <t>41122766</t>
  </si>
  <si>
    <t>ORE TOSCANO LIZ MARVILA</t>
  </si>
  <si>
    <t>ANALISTA DE SISTEMAS DE INFORMACION</t>
  </si>
  <si>
    <t>07470988</t>
  </si>
  <si>
    <t>ORELLANA MENDOZA EDITH GLADYS</t>
  </si>
  <si>
    <t>10280684</t>
  </si>
  <si>
    <t>ORIHUELA NUÑEZ MELGAR JUDITH AGUEDA</t>
  </si>
  <si>
    <t>TURISMO, HOTELERIA Y TURISMO</t>
  </si>
  <si>
    <t>26687341</t>
  </si>
  <si>
    <t>ORTIZ BARRANTES CESAR AUGUSTO</t>
  </si>
  <si>
    <t>29561427</t>
  </si>
  <si>
    <t>ORTIZ DE ORUE SOLIS FRIDA</t>
  </si>
  <si>
    <t xml:space="preserve">CIENCIAS HISTORICOS SOCIALES </t>
  </si>
  <si>
    <t>ANALISTA DE RECURSOS HUMANOS</t>
  </si>
  <si>
    <t>07925678</t>
  </si>
  <si>
    <t>ORTIZ PRADA ELENA BEATRIZ</t>
  </si>
  <si>
    <t>LICENCIADO EN PSICOLOGIA</t>
  </si>
  <si>
    <t>ANALISTA  DE GESTIÓN DEL DESARROLLO HUMANO</t>
  </si>
  <si>
    <t>16432831</t>
  </si>
  <si>
    <t>ORTIZ RODRIGUEZ WALTER NAPOLEON</t>
  </si>
  <si>
    <t>06019588</t>
  </si>
  <si>
    <t>OTOYA ZAPATA MARIA AURORA</t>
  </si>
  <si>
    <t>ASISTENTE ESPECIALISTA DE PROYECTOS</t>
  </si>
  <si>
    <t>06764966</t>
  </si>
  <si>
    <t>OYOLA RAMIREZ JOSE ENRIQUE</t>
  </si>
  <si>
    <t>OPERADOR DE TOMA DE INFORMACION CARTOGRAFICA</t>
  </si>
  <si>
    <t>09081372</t>
  </si>
  <si>
    <t>PACCO JAUREGUI CARMEN JESUS</t>
  </si>
  <si>
    <t>TECNICOS CONTABLES</t>
  </si>
  <si>
    <t>09133211</t>
  </si>
  <si>
    <t>PACHECO LARA FERNANDO MANUEL</t>
  </si>
  <si>
    <t>OPERADOR DE ENCUESTAS DEL SECTOR SERVICIOS</t>
  </si>
  <si>
    <t>46865054</t>
  </si>
  <si>
    <t>PACHECO ORTIZ DE ORUE NATALY</t>
  </si>
  <si>
    <t xml:space="preserve">DIAGRAMADOR </t>
  </si>
  <si>
    <t>45860557</t>
  </si>
  <si>
    <t>PADILLA GRANADOS MONICA YURI</t>
  </si>
  <si>
    <t>41908825</t>
  </si>
  <si>
    <t>PADILLA GUILLERMO ERICK LEONEL</t>
  </si>
  <si>
    <t>TECNICO AGRONOMO</t>
  </si>
  <si>
    <t>AGRONOMO</t>
  </si>
  <si>
    <t>ANALISTA DE REDES Y CONECTIVIDAD</t>
  </si>
  <si>
    <t>21887812</t>
  </si>
  <si>
    <t>PADILLA PADILLA JUAN MANUEL</t>
  </si>
  <si>
    <t>ANALISTA DE INFORMACION ESTADISTICA</t>
  </si>
  <si>
    <t>45631027</t>
  </si>
  <si>
    <t>PAICO DIAZ DIANA MARIEL</t>
  </si>
  <si>
    <t>40991134</t>
  </si>
  <si>
    <t>PALACIOS DEXTRE YOVANI IRMA</t>
  </si>
  <si>
    <t xml:space="preserve">EDUCACION PRIMARIA </t>
  </si>
  <si>
    <t>LICENCIADA EN EDUCACION NIVEL PRIMARIA</t>
  </si>
  <si>
    <t>ASISTENTE DE BASE DE DATOS DE SUB JEFATURA</t>
  </si>
  <si>
    <t>40525221</t>
  </si>
  <si>
    <t>PALOMARES CRISTOBAL ROXANA VERONICA</t>
  </si>
  <si>
    <t>09272772</t>
  </si>
  <si>
    <t>PALOMINO COSSIO BENITO ROLANDO</t>
  </si>
  <si>
    <t>JEFE DE METODOLOGIA</t>
  </si>
  <si>
    <t>43543587</t>
  </si>
  <si>
    <t>PANUERA MORENO YESSICA MARIA</t>
  </si>
  <si>
    <t xml:space="preserve">JEFE DE EQUIPO DE CONSISTENCIA </t>
  </si>
  <si>
    <t>10489574</t>
  </si>
  <si>
    <t>PAREDES CHAVEZ HECTOR MARTIN</t>
  </si>
  <si>
    <t>46424983</t>
  </si>
  <si>
    <t>PAREDES TORREZ KAROL MARGARITA</t>
  </si>
  <si>
    <t>ING. FORESTAL</t>
  </si>
  <si>
    <t xml:space="preserve">INGENIERIA FORESTAL Y DE MEDIO AMBIENTE </t>
  </si>
  <si>
    <t>16169820</t>
  </si>
  <si>
    <t>PAREJA MENDOZA ELIZABETH SILVIA</t>
  </si>
  <si>
    <t>70076482</t>
  </si>
  <si>
    <t>PARIAPAZA OJEDA EVELIN SUGEY</t>
  </si>
  <si>
    <t>ANALISTA DE SOFTWARE SIGA</t>
  </si>
  <si>
    <t>07863710</t>
  </si>
  <si>
    <t>PARIONA GARAY ESTELA HAYDEE</t>
  </si>
  <si>
    <t>10181483</t>
  </si>
  <si>
    <t>PARRAGA MICHUY ANGELA PAOLA</t>
  </si>
  <si>
    <t>70169687</t>
  </si>
  <si>
    <t>PATILLA PINEDA BRICEYDA</t>
  </si>
  <si>
    <t xml:space="preserve">INGENIERIA FORESTAL Y MEDIO AMBIENTE </t>
  </si>
  <si>
    <t>ASISTENTE DE METODOLOGIA</t>
  </si>
  <si>
    <t>07455356</t>
  </si>
  <si>
    <t>PATIÑO SALDAÑA YAMILE IVANOF</t>
  </si>
  <si>
    <t>CIENCIAS JURIDICAS,EMPRESARIALES Y PEDAG</t>
  </si>
  <si>
    <t>45668545</t>
  </si>
  <si>
    <t>PAUCAR CONTRERAS JIOVANNA</t>
  </si>
  <si>
    <t>LICENCIADA EN EDUCACION ESPECIALIDAD: MATEMATICA Y FISICA</t>
  </si>
  <si>
    <t>06067241</t>
  </si>
  <si>
    <t>PAZ CHAVEZ RAUL ALEJANDRO</t>
  </si>
  <si>
    <t>25537803</t>
  </si>
  <si>
    <t>PAZ SALDAÑA BETTY ANA</t>
  </si>
  <si>
    <t>TECNICO, CONTABLE EN COSTOS</t>
  </si>
  <si>
    <t>44130831</t>
  </si>
  <si>
    <t>PEÑA CARHUAPOMA JOEL VICTOR</t>
  </si>
  <si>
    <t>43229612</t>
  </si>
  <si>
    <t>PERALTA CASTAÑEDA RUBEN</t>
  </si>
  <si>
    <t>41842766</t>
  </si>
  <si>
    <t>PERALTA DIAZ JORGE LUIS</t>
  </si>
  <si>
    <t>ASIST. DE MANTEMIENTO DE EQUIPOS INFORMATICOS</t>
  </si>
  <si>
    <t>25467689</t>
  </si>
  <si>
    <t>PERALTA PELAIZA JUAN FRANCISCO</t>
  </si>
  <si>
    <t xml:space="preserve">ELECTRICIDAD </t>
  </si>
  <si>
    <t>45197779</t>
  </si>
  <si>
    <t>PEREZ CARPENA JOAN MICHAEL</t>
  </si>
  <si>
    <t>COORDINADOR DE PROYECTOS - TIC</t>
  </si>
  <si>
    <t>41466924</t>
  </si>
  <si>
    <t>PEREZ ESPINOZA ELMER JOHN</t>
  </si>
  <si>
    <t>08469067</t>
  </si>
  <si>
    <t>PEREZ PIZARRO YOHEL MARIO</t>
  </si>
  <si>
    <t>43395461</t>
  </si>
  <si>
    <t>PEREZ ROJAS JOSE</t>
  </si>
  <si>
    <t>42792796</t>
  </si>
  <si>
    <t>PEREZ SAUCEDO JOSE HUMBERTO</t>
  </si>
  <si>
    <t>ELECTRICIDAD INDUSTRIAL</t>
  </si>
  <si>
    <t>42747820</t>
  </si>
  <si>
    <t>PERFECTO MENDEZ EDER YURI</t>
  </si>
  <si>
    <t>08476015</t>
  </si>
  <si>
    <t>PERFECTO VASQUEZ OSCAR ANIBAL</t>
  </si>
  <si>
    <t>ANALISTA EN ORGANIZACIÓN DEL TRABAJO Y GESTIÓN DE LA INCORPORACIÓN</t>
  </si>
  <si>
    <t>40224709</t>
  </si>
  <si>
    <t>PERRY CARTY KELLY CHRISTIAN MERY</t>
  </si>
  <si>
    <t>2</t>
  </si>
  <si>
    <t>15756335</t>
  </si>
  <si>
    <t>PICHILINGUE PICHILINGUE AYDEE</t>
  </si>
  <si>
    <t>CIENCIAS HISTORICO SOCIALES</t>
  </si>
  <si>
    <t>00000395</t>
  </si>
  <si>
    <t>PICON MACEDO RICARDO</t>
  </si>
  <si>
    <t>ASISTENTE ADMINISTRATIVO DE CARTOGRAFIA</t>
  </si>
  <si>
    <t>10145457</t>
  </si>
  <si>
    <t>PIMENTEL ESTRADA ELIZABETH ROSARIO</t>
  </si>
  <si>
    <t>CONSERJE</t>
  </si>
  <si>
    <t>00116280</t>
  </si>
  <si>
    <t>PINCHI AMASIFUEN LENIN</t>
  </si>
  <si>
    <t>01327093</t>
  </si>
  <si>
    <t>PINEDA QUIJAHUAMAN YESSENIA ESMERALDA</t>
  </si>
  <si>
    <t>45024822</t>
  </si>
  <si>
    <t>PINEDO HOYOS DEISY</t>
  </si>
  <si>
    <t>01075020</t>
  </si>
  <si>
    <t>PINEDO TANGOA MARIA LOLA</t>
  </si>
  <si>
    <t>23930471</t>
  </si>
  <si>
    <t>PINO AMACHI MARIA CARLOTA</t>
  </si>
  <si>
    <t>DOCENTE EDUCATIVO</t>
  </si>
  <si>
    <t>32972445</t>
  </si>
  <si>
    <t>PINO ELIAS JULIO MARTIN</t>
  </si>
  <si>
    <t>71972994</t>
  </si>
  <si>
    <t>PISCO SAAVEDRA SAMANTA SANDY</t>
  </si>
  <si>
    <t>41786478</t>
  </si>
  <si>
    <t>PISCOYA JURUPE LUZ HAYDEE</t>
  </si>
  <si>
    <t>48626860</t>
  </si>
  <si>
    <t>PIZANGO MANUYAMA LUIS JAVIER</t>
  </si>
  <si>
    <t>45877104</t>
  </si>
  <si>
    <t>PIZARRO ADAUTO MARIBEL ROCIO</t>
  </si>
  <si>
    <t>10674601</t>
  </si>
  <si>
    <t>PIZARRO MUCHO JACKELINE BETHSABE</t>
  </si>
  <si>
    <t>10661588</t>
  </si>
  <si>
    <t>PIZARRO MUCHO YISSELA  ELIZABETH</t>
  </si>
  <si>
    <t>72082234</t>
  </si>
  <si>
    <t>POLLERA GAMARRA PALMIRA CIRILA</t>
  </si>
  <si>
    <t>00127381</t>
  </si>
  <si>
    <t>POLO CARDENAS ANA ILMER</t>
  </si>
  <si>
    <t>22513294</t>
  </si>
  <si>
    <t>PORTALATINO CERCEDO AYDEE</t>
  </si>
  <si>
    <t>ASISTENTE ADMINISTRATIVO DE PROYECTO</t>
  </si>
  <si>
    <t>70488313</t>
  </si>
  <si>
    <t>PORTILLA CHIONG MARIA FERNANDA</t>
  </si>
  <si>
    <t>04034894</t>
  </si>
  <si>
    <t>PORTILLO PAULINO MARITZA</t>
  </si>
  <si>
    <t>ASIST. EN CONSTRUCCION DE DISEÑOS MUESTRALES</t>
  </si>
  <si>
    <t>09471502</t>
  </si>
  <si>
    <t>PORTOCARRERO CORREA SUSANA</t>
  </si>
  <si>
    <t>40750924</t>
  </si>
  <si>
    <t>PORTOCARRERO ZAVALETA EILEEN PAMELA</t>
  </si>
  <si>
    <t>40940835</t>
  </si>
  <si>
    <t>PORTUGAL CABANA BRISEIDA VERONICA ORIELE</t>
  </si>
  <si>
    <t>40991673</t>
  </si>
  <si>
    <t>POZO LAZO LUIS FERNANDO</t>
  </si>
  <si>
    <t>09831879</t>
  </si>
  <si>
    <t>PRADEL CACERES ROY</t>
  </si>
  <si>
    <t>LICENCIADO EN TRABAJO SOCIAL</t>
  </si>
  <si>
    <t xml:space="preserve">ANALISTA DE LAS ACTIVIDADES DEL GOBIERNO </t>
  </si>
  <si>
    <t>41617562</t>
  </si>
  <si>
    <t>PRADO BARBA RICHARD EDUARDO</t>
  </si>
  <si>
    <t>70548433</t>
  </si>
  <si>
    <t>PUJAY MORENO ELIENY VIKY</t>
  </si>
  <si>
    <t>29667023</t>
  </si>
  <si>
    <t>PUMA PUMA JORGE ENRIQUE</t>
  </si>
  <si>
    <t>ASISTENTE DE DIRECCION</t>
  </si>
  <si>
    <t>43479868</t>
  </si>
  <si>
    <t>PURCA CUICAPUSA LIVIA SEBASTIANA</t>
  </si>
  <si>
    <t>COORDINADOR DE PROCESAMIENTO Y CONSISTENCIA DE INFORMACION</t>
  </si>
  <si>
    <t>07719139</t>
  </si>
  <si>
    <t>PURE JURADO CARLOS ABRAHAM</t>
  </si>
  <si>
    <t>ING. ELECTRONICA</t>
  </si>
  <si>
    <t>42221832</t>
  </si>
  <si>
    <t>QUECCHO RAMOS ROXANA HILDA</t>
  </si>
  <si>
    <t>47338779</t>
  </si>
  <si>
    <t>QUEREVALU DELGADO JORGE ALBERTO</t>
  </si>
  <si>
    <t>40766281</t>
  </si>
  <si>
    <t>QUICARA CHOQUEPIUNTA LUPE NANCY</t>
  </si>
  <si>
    <t>07456664</t>
  </si>
  <si>
    <t>QUICHE PICHILINGUE MARIA GUADALUPE</t>
  </si>
  <si>
    <t>21528915</t>
  </si>
  <si>
    <t>QUIJANDRIA CHARPENTIER DIANA YSABEL</t>
  </si>
  <si>
    <t>EDUCACION FISICA</t>
  </si>
  <si>
    <t>PROFESOR DE EDUCACION FISICA</t>
  </si>
  <si>
    <t>40245438</t>
  </si>
  <si>
    <t>QUIJANO LUZARDO ROBERTO MABEL</t>
  </si>
  <si>
    <t>44069012</t>
  </si>
  <si>
    <t>QUILCA DEL VALLE ZULLY</t>
  </si>
  <si>
    <t>47034606</t>
  </si>
  <si>
    <t>QUINTANA JARAMILLO KATYE GREGORA</t>
  </si>
  <si>
    <t>80245103</t>
  </si>
  <si>
    <t>QUINTANILLA GONZALES WALKER JESUS</t>
  </si>
  <si>
    <t>ADMINISTRADOR DE LA BASE DE DATOS DE GEST.ADM.I.</t>
  </si>
  <si>
    <t>40014051</t>
  </si>
  <si>
    <t>QUIROGA ADRIANZEN JUAN CARLOS</t>
  </si>
  <si>
    <t>07247971</t>
  </si>
  <si>
    <t>QUIROZ AZULA YANETHY MARILU</t>
  </si>
  <si>
    <t>47185322</t>
  </si>
  <si>
    <t>QUISOCAPA FLORES VANESSA</t>
  </si>
  <si>
    <t>02037315</t>
  </si>
  <si>
    <t>QUISPE ALIAGA ZAIDA</t>
  </si>
  <si>
    <t>TRABAJADOR(A) SOCIAL</t>
  </si>
  <si>
    <t>43661627</t>
  </si>
  <si>
    <t>QUISPE AMPUERO ROSALVINA</t>
  </si>
  <si>
    <t>28273204</t>
  </si>
  <si>
    <t>QUISPE APAZA JULIA BERTHA</t>
  </si>
  <si>
    <t>23523974</t>
  </si>
  <si>
    <t>QUISPE CANALES EDITH VIANNY</t>
  </si>
  <si>
    <t>10581354</t>
  </si>
  <si>
    <t>QUISPE CCONCHA LUIS ALBERTO</t>
  </si>
  <si>
    <t>44916315</t>
  </si>
  <si>
    <t>QUISPE DURAN KATHERIN PILAR</t>
  </si>
  <si>
    <t>01309632</t>
  </si>
  <si>
    <t>QUISPE DURAN PEDRO</t>
  </si>
  <si>
    <t>ESPECIALISTA EN BASE DE DATOS</t>
  </si>
  <si>
    <t>41798969</t>
  </si>
  <si>
    <t>QUISPE HUAMANÍ GABY ESTHER</t>
  </si>
  <si>
    <t>02430377</t>
  </si>
  <si>
    <t>QUISPE OLIVERA MARLENY CLAUDIA</t>
  </si>
  <si>
    <t>22188822</t>
  </si>
  <si>
    <t>QUISPE RIVERA JORGE EDUARDO</t>
  </si>
  <si>
    <t>23272588</t>
  </si>
  <si>
    <t>QUISPE ROCA EDISON CLAUDIO</t>
  </si>
  <si>
    <t>46324736</t>
  </si>
  <si>
    <t>QUISPE ROQUE MARLON GREGORI</t>
  </si>
  <si>
    <t xml:space="preserve">DISEÑADOR GRAFICO </t>
  </si>
  <si>
    <t>43307282</t>
  </si>
  <si>
    <t>QUISPE SAAVEDRA ANA LUCIA</t>
  </si>
  <si>
    <t>ARTE Y DISEÑO EMPRESARIAL</t>
  </si>
  <si>
    <t>ANALISTA DE INFORMACION SOCIODEMOGRAFICA EN AREAS MENORES</t>
  </si>
  <si>
    <t>40158999</t>
  </si>
  <si>
    <t>QUISPE SEGURA DANIEL LUCIANO</t>
  </si>
  <si>
    <t>40723325</t>
  </si>
  <si>
    <t>RAFAEL HUAMANI BETTY</t>
  </si>
  <si>
    <t>LICENCIADO EN EDUCACION PRIMARIA</t>
  </si>
  <si>
    <t>21429233</t>
  </si>
  <si>
    <t>RAMIREZ AJALCRIÑA CRUZ MARLENI</t>
  </si>
  <si>
    <t>10427791</t>
  </si>
  <si>
    <t>RAMIREZ BARRERA DAVID</t>
  </si>
  <si>
    <t>MAESTRIA EN TECNOLOGIAS DE INFORMACION GEOGRAFICA</t>
  </si>
  <si>
    <t>MAESTRIA EN TECNOLOGIAS DE INFORMACION G</t>
  </si>
  <si>
    <t>43924686</t>
  </si>
  <si>
    <t>RAMIREZ GAMBOA DIANA DENISSE</t>
  </si>
  <si>
    <t>41421186</t>
  </si>
  <si>
    <t>RAMIREZ ILDEFONZO FLORMILA DOMINICA</t>
  </si>
  <si>
    <t>PROFESOR EN EDUCACION PRIMARIA</t>
  </si>
  <si>
    <t>40495708</t>
  </si>
  <si>
    <t>RAMIREZ LANDA ANGELA MARIELE</t>
  </si>
  <si>
    <t>SISTEMAS E INFORMATICA</t>
  </si>
  <si>
    <t>09665749</t>
  </si>
  <si>
    <t>RAMIREZ LUCANA ERIKA DEL PILAR</t>
  </si>
  <si>
    <t>07506331</t>
  </si>
  <si>
    <t>RAMIREZ MENESES CARLOS ALBERTO</t>
  </si>
  <si>
    <t>ESPECIALISTA DEL SECTOR DE LOS HOGARES</t>
  </si>
  <si>
    <t>09194269</t>
  </si>
  <si>
    <t>RAMIREZ PALOMINO ELIZABETH</t>
  </si>
  <si>
    <t>ANALISTA DE SERVICIOS INMOBILIARIOS, SOCIALES Y PER</t>
  </si>
  <si>
    <t>09315866</t>
  </si>
  <si>
    <t>RAMIREZ PALOMINO MARLENE</t>
  </si>
  <si>
    <t>22319061</t>
  </si>
  <si>
    <t>RAMIREZ TUESTA MARINELY</t>
  </si>
  <si>
    <t>22413929</t>
  </si>
  <si>
    <t>RAMIREZ ZEVALLOS DORYS CONSUELO</t>
  </si>
  <si>
    <t>ASIST. INFORMATICO DE INDICADORES DE COYUNTURA</t>
  </si>
  <si>
    <t>45441797</t>
  </si>
  <si>
    <t>RAMOS ARPHI CARLOS HUMBERTO</t>
  </si>
  <si>
    <t>42415387</t>
  </si>
  <si>
    <t>RAMOS BENDEZU KATTY KARIN</t>
  </si>
  <si>
    <t>70354711</t>
  </si>
  <si>
    <t>RAMOS CLEMENTE ELVIS HENRY</t>
  </si>
  <si>
    <t>40661834</t>
  </si>
  <si>
    <t>RAMOS GARCIA YAMELI CRISTINA</t>
  </si>
  <si>
    <t>PROFESORA DE EDUCACION INICIAL</t>
  </si>
  <si>
    <t xml:space="preserve">ANALISTA DE PROCEDIMIENTOS DE SELECCIÓN </t>
  </si>
  <si>
    <t>48026212</t>
  </si>
  <si>
    <t>RAMOS HUERTO LISBETH WENDY</t>
  </si>
  <si>
    <t>09650336</t>
  </si>
  <si>
    <t>RAMOS PACHAS YOLANDA</t>
  </si>
  <si>
    <t xml:space="preserve">TRABAJO SOCIAL </t>
  </si>
  <si>
    <t>09050768</t>
  </si>
  <si>
    <t>RAMOS RODRIGUEZ SONIA AMELIA</t>
  </si>
  <si>
    <t>ANALISTA EN CUENTAS DEL GOBIERNO GENERAL</t>
  </si>
  <si>
    <t>10363481</t>
  </si>
  <si>
    <t>RAMOS TOLEDO RICARDO WILLIAN</t>
  </si>
  <si>
    <t>46297856</t>
  </si>
  <si>
    <t>RAVICHAGUA ALEJOS CRISTOPHER DANTE</t>
  </si>
  <si>
    <t>41281849</t>
  </si>
  <si>
    <t>REA ILLACHURA CLAUDIA KARINA</t>
  </si>
  <si>
    <t>ECONOMIA AGRARIA</t>
  </si>
  <si>
    <t>33431960</t>
  </si>
  <si>
    <t>REGALADO IPARRAGUIRRE JOSE PABLO</t>
  </si>
  <si>
    <t>ELECTRONICA INDUSTRIAL</t>
  </si>
  <si>
    <t>AUDITOR DEL ORGANO DE CONTROL INSTITUCIONAL</t>
  </si>
  <si>
    <t>70433207</t>
  </si>
  <si>
    <t>REINOSO RODRIGUEZ CYNTHIA CECILIA</t>
  </si>
  <si>
    <t>DIAGRAMADOR GRAFICO</t>
  </si>
  <si>
    <t>08721382</t>
  </si>
  <si>
    <t>RETO NUÑEZ PEDRO EDUARDO</t>
  </si>
  <si>
    <t>ANALISTA DE PROYECTOS Y CONVENIOS DE COOPERACION TECNICA</t>
  </si>
  <si>
    <t>07416989</t>
  </si>
  <si>
    <t>REVILLA CORRALES ESTHER BENITA</t>
  </si>
  <si>
    <t>INGENIERO EN INDUSTRIAS ALIMENTARIAS</t>
  </si>
  <si>
    <t>00127364</t>
  </si>
  <si>
    <t>REVOREDO TORRES JESSICA YSELA</t>
  </si>
  <si>
    <t>ASISTENTE ADMINISTRATIVO PARA LA CONTRATACION DE PERSONAL DE LOS PROYECTOS</t>
  </si>
  <si>
    <t>41934045</t>
  </si>
  <si>
    <t>REY SANCHEZ ARELLANO LUIS ENRIQUE</t>
  </si>
  <si>
    <t>43523634</t>
  </si>
  <si>
    <t>REYES MEJIA OLIVER MARTIN</t>
  </si>
  <si>
    <t>80259132</t>
  </si>
  <si>
    <t>REYES QUIROZ MIGLMAR ERIKA</t>
  </si>
  <si>
    <t>09919935</t>
  </si>
  <si>
    <t>REYES SALAZAR CARLOS ELIAS</t>
  </si>
  <si>
    <t xml:space="preserve">ANALISTA ESTADISTICO DEL FLUJO VEHICULAR A NIVEL NACIONAL </t>
  </si>
  <si>
    <t>46796476</t>
  </si>
  <si>
    <t>REYNA MOTTA DIANA MILAGROS</t>
  </si>
  <si>
    <t>ASISTENTE DE CONECTIVIDAD DE RED Y SOPORTE</t>
  </si>
  <si>
    <t>40046356</t>
  </si>
  <si>
    <t>REYNA PALOMINO ESTHER IVON</t>
  </si>
  <si>
    <t>73100902</t>
  </si>
  <si>
    <t>RIJALBA CANO HILANNE NATHALY</t>
  </si>
  <si>
    <t>41639795</t>
  </si>
  <si>
    <t>RIMACHI CHACON DORIS</t>
  </si>
  <si>
    <t>05339008</t>
  </si>
  <si>
    <t>RIOS NAJAR ELDA ROSARIO</t>
  </si>
  <si>
    <t>SUPERVISOR DE LA UNIDAD DE DISTRIBUCION, RECEPCION Y ARCHIVO</t>
  </si>
  <si>
    <t>42228814</t>
  </si>
  <si>
    <t>RIOS PIHUE JESUS ANGEL</t>
  </si>
  <si>
    <t>80223381</t>
  </si>
  <si>
    <t>RIOS ZAGACETA MARIANA</t>
  </si>
  <si>
    <t>ESPECIALISTA EN CONSTRUCCION DE DISEÑOS MUESTRALES</t>
  </si>
  <si>
    <t>10093205</t>
  </si>
  <si>
    <t>RISCO GUEVARA ALLEN WILLIAM</t>
  </si>
  <si>
    <t>09715161</t>
  </si>
  <si>
    <t>RISCO PALOMINO RAQUEL AURORA</t>
  </si>
  <si>
    <t>10136649</t>
  </si>
  <si>
    <t>RIVAS TOMASICH YOVANNY ARTURO</t>
  </si>
  <si>
    <t>08690855</t>
  </si>
  <si>
    <t>RIVERA BUSTAMANTE ADOLFO ROLDAN</t>
  </si>
  <si>
    <t>ADMINISTRACION DE TURISMO</t>
  </si>
  <si>
    <t>COORDINADOR DE RELACIONES PUBLICAS</t>
  </si>
  <si>
    <t>41839940</t>
  </si>
  <si>
    <t>RIVERA FAJARDO DE SIGUAS ROSA MARIA</t>
  </si>
  <si>
    <t>SUPERVISOR NACIONAL DE ACTUALIZACION CARTOGRAFICA Y REGISTRO DE VIVIENDAS Y ESTABLECIMIENTOS</t>
  </si>
  <si>
    <t>31044499</t>
  </si>
  <si>
    <t>RIVERA GUTIERREZ SALVADOR ALFREDO</t>
  </si>
  <si>
    <t>10511877</t>
  </si>
  <si>
    <t>RIVERA HUAMAN SEGUNDO RAUL</t>
  </si>
  <si>
    <t>ANALISTA DE EJECUCION PRESUPUESTAL</t>
  </si>
  <si>
    <t>45448197</t>
  </si>
  <si>
    <t>RIVERA MARISCAL ERNESTO ALONSO</t>
  </si>
  <si>
    <t>45504000</t>
  </si>
  <si>
    <t>RIVERA RAMIREZ MARCO ANTONIO</t>
  </si>
  <si>
    <t>06071788</t>
  </si>
  <si>
    <t>RIVERA YARASCA CARMEN ROSA</t>
  </si>
  <si>
    <t>ANALISTA DE INDICADORES DE LA ACTIVIDAD PRODUCTIVA DEPARTAMENTAL</t>
  </si>
  <si>
    <t>47205096</t>
  </si>
  <si>
    <t>RIVERO DULANTO YOSSELYN MILAGRO</t>
  </si>
  <si>
    <t>10742304</t>
  </si>
  <si>
    <t>RIVEROS QUISPE MARIA PATRICIA</t>
  </si>
  <si>
    <t>00256961</t>
  </si>
  <si>
    <t>ROBLES RUIZ DIANA ERIKA KARINA</t>
  </si>
  <si>
    <t>40050510</t>
  </si>
  <si>
    <t>ROBLES UBAQUE ADELA</t>
  </si>
  <si>
    <t>08615826</t>
  </si>
  <si>
    <t>ROCA ALVAREZ ALEJANDRO</t>
  </si>
  <si>
    <t>INGENIERO EN ESTADISTICA E INFORMATICA</t>
  </si>
  <si>
    <t>27979259</t>
  </si>
  <si>
    <t>RODAS RODAS ROSULA ANGELICA</t>
  </si>
  <si>
    <t>19038209</t>
  </si>
  <si>
    <t>RODRIGUEZ ARQUEROS DONOVA ESVERGITO</t>
  </si>
  <si>
    <t>SUPERVISOR DE PROGRAMACION DE RUTAS</t>
  </si>
  <si>
    <t>08547452</t>
  </si>
  <si>
    <t>RODRIGUEZ CABRERA JORGE LUIS</t>
  </si>
  <si>
    <t>INFORMATICO</t>
  </si>
  <si>
    <t>42938115</t>
  </si>
  <si>
    <t>RODRIGUEZ CANDELA MIGUEL ANGEL</t>
  </si>
  <si>
    <t>43163863</t>
  </si>
  <si>
    <t>RODRIGUEZ CASTRO MARIELA ELIZABETH</t>
  </si>
  <si>
    <t>PROFESIONAL TECNICO EN ENFERMERIA TECNICA</t>
  </si>
  <si>
    <t>46040226</t>
  </si>
  <si>
    <t>RODRIGUEZ FLORES LUIS FELICIANO</t>
  </si>
  <si>
    <t>70868617</t>
  </si>
  <si>
    <t>RODRIGUEZ GARCIA SARA</t>
  </si>
  <si>
    <t>45631762</t>
  </si>
  <si>
    <t>RODRIGUEZ LEYVA ADELA</t>
  </si>
  <si>
    <t>19921016</t>
  </si>
  <si>
    <t>RODRIGUEZ MANRIQUE DE LARA LILI SALOME</t>
  </si>
  <si>
    <t>42574011</t>
  </si>
  <si>
    <t>RODRIGUEZ MEDRANO CAMILO</t>
  </si>
  <si>
    <t>45000294</t>
  </si>
  <si>
    <t>RODRIGUEZ MENDOZA ERIKA KARINA</t>
  </si>
  <si>
    <t>NUTRICION Y DIETETICA</t>
  </si>
  <si>
    <t>ANALISTA DE PRESUPUESTO PUBLICO</t>
  </si>
  <si>
    <t>60142139</t>
  </si>
  <si>
    <t>RODRIGUEZ PRIETO JAMELY DEL PILAR</t>
  </si>
  <si>
    <t>43288953</t>
  </si>
  <si>
    <t>RODRIGUEZ RAVINES RAQUEL ELENA</t>
  </si>
  <si>
    <t>25829044</t>
  </si>
  <si>
    <t>RODRIGUEZ REYNA KELY LUZ</t>
  </si>
  <si>
    <t>02896471</t>
  </si>
  <si>
    <t>RODRIGUEZ SAAVEDRA FELIX OSWALDO</t>
  </si>
  <si>
    <t>01165131</t>
  </si>
  <si>
    <t>RODRIGUEZ VELA NANCY JESUS</t>
  </si>
  <si>
    <t>41366725</t>
  </si>
  <si>
    <t>RODRIGUEZ VILLARREAL MILAGRITOS</t>
  </si>
  <si>
    <t>31038675</t>
  </si>
  <si>
    <t>ROJAS AMESQUITA JOSE</t>
  </si>
  <si>
    <t>47637691</t>
  </si>
  <si>
    <t>ROJAS CIPRIANO JAZMINE LUZ</t>
  </si>
  <si>
    <t>80649263</t>
  </si>
  <si>
    <t>ROJAS CORCINO DELFIN RAUL</t>
  </si>
  <si>
    <t>41135090</t>
  </si>
  <si>
    <t>ROJAS CRUZ RUBEN LEOPOLDO</t>
  </si>
  <si>
    <t>40804039</t>
  </si>
  <si>
    <t>ROJAS GAMBOA LUIS ALBERTO</t>
  </si>
  <si>
    <t>44887597</t>
  </si>
  <si>
    <t>ROJAS MARINA MILAGROS DEL PILAR</t>
  </si>
  <si>
    <t>ECOLOGIA DE BOSQUES TROPICALES</t>
  </si>
  <si>
    <t>ASISTENTE DE PRESUPUESTO PUBLICO</t>
  </si>
  <si>
    <t>73736057</t>
  </si>
  <si>
    <t>ROJAS NIETO LUIS ANGEL</t>
  </si>
  <si>
    <t>41911765</t>
  </si>
  <si>
    <t>ROJAS PESANTES JULIA VICTORIA</t>
  </si>
  <si>
    <t>SUPERVISOR DE CONSISTENCIA BASICA DE DATOS</t>
  </si>
  <si>
    <t>07622444</t>
  </si>
  <si>
    <t>ROJAS SOTO LUCIO RAFAEL MARTIN</t>
  </si>
  <si>
    <t xml:space="preserve">EDUCACION Y HUMANIDADES </t>
  </si>
  <si>
    <t>25710559</t>
  </si>
  <si>
    <t>ROJAS YNGUIL JOSE MANUEL</t>
  </si>
  <si>
    <t>42191374</t>
  </si>
  <si>
    <t>ROJAS YNJANTE MARIA DEL CARMEN</t>
  </si>
  <si>
    <t>ING. MECANICA</t>
  </si>
  <si>
    <t>00245845</t>
  </si>
  <si>
    <t>ROJAS ZETA DUNIA ZULU</t>
  </si>
  <si>
    <t>08471929</t>
  </si>
  <si>
    <t>ROLDAN JARAMILLO ESTHER HILDA</t>
  </si>
  <si>
    <t>10237337</t>
  </si>
  <si>
    <t>ROLDAN PRECIADO MIGUEL ANGEL</t>
  </si>
  <si>
    <t>40752758</t>
  </si>
  <si>
    <t>ROMAN RISCO MOISES</t>
  </si>
  <si>
    <t>10182579</t>
  </si>
  <si>
    <t>ROMANI PAREDES LUIS GUILLERMO</t>
  </si>
  <si>
    <t>25856426</t>
  </si>
  <si>
    <t>ROMERO BOLOGNESI EDUARDO MANUEL</t>
  </si>
  <si>
    <t>44099269</t>
  </si>
  <si>
    <t>ROMERO CONDOR ERIK</t>
  </si>
  <si>
    <t>41409559</t>
  </si>
  <si>
    <t>ROMERO JARES KAREN ALEXA</t>
  </si>
  <si>
    <t>25709168</t>
  </si>
  <si>
    <t>ROMERO ORDOÑEZ EDUARDO ALBERTO</t>
  </si>
  <si>
    <t>ANALISTA DE COMUNICACIÓN</t>
  </si>
  <si>
    <t>15597087</t>
  </si>
  <si>
    <t>ROMERO PACHECO ALEJANDRINA YSABEL</t>
  </si>
  <si>
    <t>LICENCIADO EN CIENCIAS DE LA COMUNICACION</t>
  </si>
  <si>
    <t>48161813</t>
  </si>
  <si>
    <t>RONDAN MORENO LILIANA PAMELA</t>
  </si>
  <si>
    <t>02865368</t>
  </si>
  <si>
    <t>RONDOY HUAPAYA JESUS MANUEL</t>
  </si>
  <si>
    <t>46313985</t>
  </si>
  <si>
    <t>ROSALES ESPINOZA DANIEL</t>
  </si>
  <si>
    <t>19910629</t>
  </si>
  <si>
    <t>ROSALES SORIANO CARLOS AMERICO</t>
  </si>
  <si>
    <t xml:space="preserve">ASISTENTE DE CONTROL PATRIMONIAL </t>
  </si>
  <si>
    <t>08027828</t>
  </si>
  <si>
    <t>RUBERTO CHIGNOLLI LUIS ORLANDO</t>
  </si>
  <si>
    <t>44159239</t>
  </si>
  <si>
    <t>RUELAS SERRANO RICHARD JHON</t>
  </si>
  <si>
    <t>ADMINISTRACION INDUSTRIAL</t>
  </si>
  <si>
    <t xml:space="preserve">OPERADOR DE ENCUESTAS DE PRECIOS BÁSICOS </t>
  </si>
  <si>
    <t>40197380</t>
  </si>
  <si>
    <t>RUIZ ARRIAGA MARGARITA ANGELICA</t>
  </si>
  <si>
    <t>OPERADOR, EQUIPOS INFORMATICOS/COMPUTADORAS</t>
  </si>
  <si>
    <t xml:space="preserve">TECNICO OPERADOR DE COMPUTADORAS </t>
  </si>
  <si>
    <t>41746361</t>
  </si>
  <si>
    <t>RUIZ CALDERON RICHARD DANIEL</t>
  </si>
  <si>
    <t>42734712</t>
  </si>
  <si>
    <t>RUIZ CHAVEZ LINDA VIVIANA</t>
  </si>
  <si>
    <t>43959620</t>
  </si>
  <si>
    <t>RUIZ CONCHA LITZ VANESSA</t>
  </si>
  <si>
    <t>07023718</t>
  </si>
  <si>
    <t>RUIZ CONEJO DIAZ MARINA ESTEFANIA</t>
  </si>
  <si>
    <t>08124074</t>
  </si>
  <si>
    <t>RUIZ DE LA CRUZ RODNEY MARTIN</t>
  </si>
  <si>
    <t>43645722</t>
  </si>
  <si>
    <t>RUIZ HIDALGO WILLY PRINCIPE</t>
  </si>
  <si>
    <t>40074363</t>
  </si>
  <si>
    <t>RUMICHE PURISACA MANUELA ELOISA</t>
  </si>
  <si>
    <t>CIENCIAS HISTORICAS SOCIALES Y FILOSOFIA</t>
  </si>
  <si>
    <t>45597260</t>
  </si>
  <si>
    <t>SAAVEDRA BARRETO ELIANA YRENE</t>
  </si>
  <si>
    <t>ANALISTA DE METODOLOGÍA DE INDICADORES ECONÓMICOS</t>
  </si>
  <si>
    <t>08128168</t>
  </si>
  <si>
    <t>SAAVEDRA DEL AGUILA MONICA PATRICIA</t>
  </si>
  <si>
    <t>17532385</t>
  </si>
  <si>
    <t>SAAVEDRA PAZ CARMEN MONICA</t>
  </si>
  <si>
    <t>03376267</t>
  </si>
  <si>
    <t>SAAVEDRA RIVAS MARICARMEN</t>
  </si>
  <si>
    <t>41978588</t>
  </si>
  <si>
    <t>SACHA CHAHUAYO DANIEL</t>
  </si>
  <si>
    <t>07642156</t>
  </si>
  <si>
    <t>SALAS CARRILLO MAGALI ALICIA</t>
  </si>
  <si>
    <t xml:space="preserve">ANALISTA DE BIENES Y SERVICIOS </t>
  </si>
  <si>
    <t>46109180</t>
  </si>
  <si>
    <t>SALAS RODRIGUEZ KATHYA HELLEN</t>
  </si>
  <si>
    <t>45467988</t>
  </si>
  <si>
    <t>SALAZAR ALBORNOZ ERIKA YACILA</t>
  </si>
  <si>
    <t>10669189</t>
  </si>
  <si>
    <t>SALAZAR GRANDA DEYSI MARTHA</t>
  </si>
  <si>
    <t>44972671</t>
  </si>
  <si>
    <t>SALAZAR HERNANDEZ JORDY ERIK</t>
  </si>
  <si>
    <t>20715828</t>
  </si>
  <si>
    <t>SALAZAR MELCHOR GRACIELA ENRIQUETA</t>
  </si>
  <si>
    <t>40236825</t>
  </si>
  <si>
    <t>SALAZAR NINAQUISPE ROSA ELVIRA</t>
  </si>
  <si>
    <t>INGENIERIO DE COMPUTACION Y SISTEMAS</t>
  </si>
  <si>
    <t>40855427</t>
  </si>
  <si>
    <t>SALCEDO ANGEL SUSSY YOVANA</t>
  </si>
  <si>
    <t xml:space="preserve">LICENCIADA EN EDUCACION </t>
  </si>
  <si>
    <t>40108137</t>
  </si>
  <si>
    <t>SALDAÑA ALVARADO ROBERTO CARLOS</t>
  </si>
  <si>
    <t>19333925</t>
  </si>
  <si>
    <t>SALDAÑA HERNANDEZ MIRIAM ELIZABETH</t>
  </si>
  <si>
    <t>21143467</t>
  </si>
  <si>
    <t>SALINAS ROJAS ESTHER FLORITA</t>
  </si>
  <si>
    <t>40119552</t>
  </si>
  <si>
    <t>SAMAN QUISPE CESAR ANTONIO</t>
  </si>
  <si>
    <t>40118939</t>
  </si>
  <si>
    <t>SANCHEZ ALIAGA JORGE LUIS</t>
  </si>
  <si>
    <t>44332460</t>
  </si>
  <si>
    <t>SANCHEZ ALIAGA ROGER ELVIS</t>
  </si>
  <si>
    <t>41532431</t>
  </si>
  <si>
    <t>SANCHEZ ARAUJO EDILSA MILAGROS</t>
  </si>
  <si>
    <t>70248409</t>
  </si>
  <si>
    <t>SANCHEZ CARRILLO ELITA MARGOT</t>
  </si>
  <si>
    <t xml:space="preserve">SALUD PUBLICA MATERNO INFANTIL </t>
  </si>
  <si>
    <t>43368655</t>
  </si>
  <si>
    <t>SANCHEZ ESPINOZA ROY BORIS</t>
  </si>
  <si>
    <t>OPERADOR DE SERVICIOS ELECTRICOS</t>
  </si>
  <si>
    <t>09954329</t>
  </si>
  <si>
    <t>SANCHEZ FERNANDEZ JUAN CARLOS</t>
  </si>
  <si>
    <t>40038987</t>
  </si>
  <si>
    <t>SANCHEZ GIL VLADIMIR NELMAR</t>
  </si>
  <si>
    <t>46265549</t>
  </si>
  <si>
    <t>SANCHEZ QUISPE ANA MELISSA</t>
  </si>
  <si>
    <t>ADMINISTRACION, FINANZAS Y NEGOCIOS GLOB</t>
  </si>
  <si>
    <t>07374876</t>
  </si>
  <si>
    <t>SANCHEZ VILCAYAURI LOURDES CARMEN</t>
  </si>
  <si>
    <t>47156854</t>
  </si>
  <si>
    <t>SANCHEZ ZAVALA MARIA LEIDY</t>
  </si>
  <si>
    <t>22666024</t>
  </si>
  <si>
    <t>SANDOVAL GARCIA JENNIFER MARGIT</t>
  </si>
  <si>
    <t>01321550</t>
  </si>
  <si>
    <t>SANDOVAL HERNANDEZ JOHNNY MIGUEL</t>
  </si>
  <si>
    <t>40265013</t>
  </si>
  <si>
    <t>SANDOVAL RIVERA JUAN DE DIOS</t>
  </si>
  <si>
    <t>17619714</t>
  </si>
  <si>
    <t>SANTAMARIA RISCO LUZ NANCY</t>
  </si>
  <si>
    <t>44333404</t>
  </si>
  <si>
    <t>SANTAMARIA VIDAURRE JORGE ARMANDO</t>
  </si>
  <si>
    <t>41516041</t>
  </si>
  <si>
    <t>SANTIAGO CAHUANA BIXSE</t>
  </si>
  <si>
    <t>00820518</t>
  </si>
  <si>
    <t>SANTILLAN MORI NEILA MARIBEL</t>
  </si>
  <si>
    <t>05345074</t>
  </si>
  <si>
    <t>SANTILLAN PEREZ PAOLA MARGOT</t>
  </si>
  <si>
    <t>42277617</t>
  </si>
  <si>
    <t>SANTISTEBAN RIVEROS LUZ MARIA</t>
  </si>
  <si>
    <t>10311900</t>
  </si>
  <si>
    <t>SANTOS CANDELA AGUSTINA TEODORA</t>
  </si>
  <si>
    <t>06188713</t>
  </si>
  <si>
    <t>SANTOS OROPEZA PELAYA BLANCA</t>
  </si>
  <si>
    <t>41056451</t>
  </si>
  <si>
    <t>SANTOYO LUZA ROSS MERY</t>
  </si>
  <si>
    <t>ANALISTA EN GESTION DE BASE DE DATOS</t>
  </si>
  <si>
    <t>40050032</t>
  </si>
  <si>
    <t>SARAVIA AGUILAR KARINA HELGA</t>
  </si>
  <si>
    <t>32541693</t>
  </si>
  <si>
    <t>SARMIENTO SARMIENTO EDER ADEL</t>
  </si>
  <si>
    <t>42202966</t>
  </si>
  <si>
    <t>SEDANO HUARCAYA JUAN CARLOS</t>
  </si>
  <si>
    <t>LICENCIADA EN EDUCACION PRIMARIA</t>
  </si>
  <si>
    <t>09168096</t>
  </si>
  <si>
    <t>SENADOR PISFIL DIONISIO</t>
  </si>
  <si>
    <t>ANALISTA DE CONTABILIDAD</t>
  </si>
  <si>
    <t>07958551</t>
  </si>
  <si>
    <t>SEQUEIROS SALVADOR DAVID SANTOS</t>
  </si>
  <si>
    <t>ASISTENTE DE LIQUIDACIONES Y TRIBUTOS LABORALES</t>
  </si>
  <si>
    <t>25678807</t>
  </si>
  <si>
    <t>SERPA ASENCIOS JOSE EDUARDO</t>
  </si>
  <si>
    <t>46010661</t>
  </si>
  <si>
    <t>SILVA CORDERO CHARLES MILKO</t>
  </si>
  <si>
    <t>40773074</t>
  </si>
  <si>
    <t>SILVA MARTEL MARCO ANTONIO</t>
  </si>
  <si>
    <t>70333250</t>
  </si>
  <si>
    <t>SILVA PADILLA JOSE GERARDO</t>
  </si>
  <si>
    <t>26610676</t>
  </si>
  <si>
    <t>SOLIS GONZALES ANDRES</t>
  </si>
  <si>
    <t>CIENCIA TECNOLOGIA Y AMBIENTE</t>
  </si>
  <si>
    <t>43693130</t>
  </si>
  <si>
    <t>SOLORZANO MANRIQUE MIGUEL ANGEL</t>
  </si>
  <si>
    <t>02864001</t>
  </si>
  <si>
    <t>SOSA FENCO JUANA ANGELINA</t>
  </si>
  <si>
    <t>15729145</t>
  </si>
  <si>
    <t>SOSA HERNANDEZ EVITA MINISOL</t>
  </si>
  <si>
    <t xml:space="preserve">ANALISTA DE MATRIZ DE EMPLEO E INGRESOS </t>
  </si>
  <si>
    <t>10030030</t>
  </si>
  <si>
    <t>SOTA JANAMPA MARISOL SOFIA</t>
  </si>
  <si>
    <t>32909769</t>
  </si>
  <si>
    <t>SOTO GUTIERREZ HAYDEE MADELEINE</t>
  </si>
  <si>
    <t xml:space="preserve">ANAL. INFORMATICO DE INDICADORES DE LA PRODUCCIO </t>
  </si>
  <si>
    <t>07630637</t>
  </si>
  <si>
    <t>SOTOMAYOR HUAMAN EINER</t>
  </si>
  <si>
    <t>OPERADOR DE LA CENTRAL TELEFONICA</t>
  </si>
  <si>
    <t>43539194</t>
  </si>
  <si>
    <t>SULCA LEON MAGALY</t>
  </si>
  <si>
    <t xml:space="preserve">ASISTENTE DE ESTADISTICAS AMBIENTALES </t>
  </si>
  <si>
    <t>46075760</t>
  </si>
  <si>
    <t>SUMALAVE VELASQUEZ FANNY RAQUEL</t>
  </si>
  <si>
    <t>75507117</t>
  </si>
  <si>
    <t>SUNI AQUIMA MILAGROS SOFIA BUENAVENTURA</t>
  </si>
  <si>
    <t>TECNOLOGIA MEDICA</t>
  </si>
  <si>
    <t>40566663</t>
  </si>
  <si>
    <t>SUXE PEREZ MIRNA MILENA</t>
  </si>
  <si>
    <t>CONTADOR(A)</t>
  </si>
  <si>
    <t>00516391</t>
  </si>
  <si>
    <t>TACURI GALINDO MARITZA DAYSI</t>
  </si>
  <si>
    <t>40206113</t>
  </si>
  <si>
    <t>TAFUR LECCA SHAROM LIZ</t>
  </si>
  <si>
    <t>47488862</t>
  </si>
  <si>
    <t>TALLEDO ASPIROS JHON GERARDO</t>
  </si>
  <si>
    <t>ASISTENTE DE CONTABILIDAD</t>
  </si>
  <si>
    <t>25770109</t>
  </si>
  <si>
    <t>TANCUN TORRES SEBASTIAN AUGUSTO</t>
  </si>
  <si>
    <t>OPERADOR DE ATENCION AL PUBLICO USUARIO</t>
  </si>
  <si>
    <t>06096246</t>
  </si>
  <si>
    <t>TANG ALVAN DORIS CONSUELO</t>
  </si>
  <si>
    <t>25497686</t>
  </si>
  <si>
    <t>TANTALEAN ASTUHUAMAN ELVIRA ZORAIDA</t>
  </si>
  <si>
    <t>ASISTENTE ADMINISTRATIVO PARA LA PROGRAMACION Y EJECUCION DE PRESUPUESTO</t>
  </si>
  <si>
    <t>10176021</t>
  </si>
  <si>
    <t>TAPIA MALLMA MARISELLA</t>
  </si>
  <si>
    <t>08885647</t>
  </si>
  <si>
    <t>TARAZONA JERONIMO ELVIRA</t>
  </si>
  <si>
    <t>22517388</t>
  </si>
  <si>
    <t>TARAZONA TUCTO VILMA</t>
  </si>
  <si>
    <t>72949578</t>
  </si>
  <si>
    <t>TASAYCO ARIAS CLARA ISABEL</t>
  </si>
  <si>
    <t>21798027</t>
  </si>
  <si>
    <t>TASAYCO TORRES MARIA LUZ</t>
  </si>
  <si>
    <t>00213733</t>
  </si>
  <si>
    <t>TAVARA LAMA MARCO ANTONIO</t>
  </si>
  <si>
    <t>ANALISTA DE BASE DE DATOS DE ENCUESTAS</t>
  </si>
  <si>
    <t>44854987</t>
  </si>
  <si>
    <t>TEJEDA LEON MARIA VERONICA</t>
  </si>
  <si>
    <t>19809791</t>
  </si>
  <si>
    <t>TELLO RODRIGUEZ JULIO CESAR</t>
  </si>
  <si>
    <t>41449868</t>
  </si>
  <si>
    <t>TENORIO RAMIREZ PAOLA MILAGROS</t>
  </si>
  <si>
    <t>48234933</t>
  </si>
  <si>
    <t>TERAN SANCHEZ CORALI FLOR</t>
  </si>
  <si>
    <t>45441639</t>
  </si>
  <si>
    <t>TERRONES QUIROZ FLOR ROXANA</t>
  </si>
  <si>
    <t>17606159</t>
  </si>
  <si>
    <t>TESEN ARROYO LILIANA</t>
  </si>
  <si>
    <t>MAESTRIA EN INV.Y DOCENCIA UNI</t>
  </si>
  <si>
    <t>22502464</t>
  </si>
  <si>
    <t>TIBURCIO CORNELIO CARLOS</t>
  </si>
  <si>
    <t>45511509</t>
  </si>
  <si>
    <t>TICLLASUCA HUAMAN DAVID</t>
  </si>
  <si>
    <t>73456517</t>
  </si>
  <si>
    <t>TICONA ACERO VALERIA DANY</t>
  </si>
  <si>
    <t>ANALISTA EN CUENTAS DEL GOBIERNO CENTRAL EXCEPTO SEGURIDAD SOCIAL</t>
  </si>
  <si>
    <t>40735153</t>
  </si>
  <si>
    <t>TICONA COARITA NORMA YULY</t>
  </si>
  <si>
    <t>INGENIERO EN ECONOMIA</t>
  </si>
  <si>
    <t xml:space="preserve">INGENIERO ECONOMICO </t>
  </si>
  <si>
    <t xml:space="preserve">OPERADOR AUXILIAR DE IMPRENTA </t>
  </si>
  <si>
    <t>06247104</t>
  </si>
  <si>
    <t>TICONA INTUSCCA EMILIO FERNANDO</t>
  </si>
  <si>
    <t>41739995</t>
  </si>
  <si>
    <t>TICONA ZUMARAN MAGALY ROSARIO</t>
  </si>
  <si>
    <t>44399337</t>
  </si>
  <si>
    <t>TINOCO GOZME JHON ALBER</t>
  </si>
  <si>
    <t>31672453</t>
  </si>
  <si>
    <t>TINOCO TAHUA MAXIMO EDUARDO</t>
  </si>
  <si>
    <t xml:space="preserve">ADMINISTRATIVO DE PROYECTO </t>
  </si>
  <si>
    <t>08886646</t>
  </si>
  <si>
    <t>TIPPE CAMPOS JORGE RAMON</t>
  </si>
  <si>
    <t>ASISTENTE EN METODOLOGIA</t>
  </si>
  <si>
    <t>41688834</t>
  </si>
  <si>
    <t>TOLENTINO URDANEGUI JORGE LUIS</t>
  </si>
  <si>
    <t>71385500</t>
  </si>
  <si>
    <t>TORBISCO LUJAN RENZO GUSTAVO</t>
  </si>
  <si>
    <t>ANALISTA DE SOFTWARES ESTADISTICOS</t>
  </si>
  <si>
    <t>06266748</t>
  </si>
  <si>
    <t>TORREJON HERRERA LEONCIO WALTER</t>
  </si>
  <si>
    <t>06111002</t>
  </si>
  <si>
    <t>TORRES CHACCARA PASCUAL POLICARPO</t>
  </si>
  <si>
    <t>ASISTENTE EN CUENTAS DEL GOBIERNO</t>
  </si>
  <si>
    <t>47661439</t>
  </si>
  <si>
    <t>TORRES GUIVAR MARIA AMELIA</t>
  </si>
  <si>
    <t>46878596</t>
  </si>
  <si>
    <t>TORRES MARAVI ROCIO MARIBEL</t>
  </si>
  <si>
    <t>SUPERVISOR DE CONSISTENCIA DE INFORMACION CARTOGRAFICA</t>
  </si>
  <si>
    <t>10628959</t>
  </si>
  <si>
    <t>TORRES PEREZ LUIS HUMBERTO</t>
  </si>
  <si>
    <t>46495909</t>
  </si>
  <si>
    <t>TORRES PIZARRO JUAN GIANFRANCO</t>
  </si>
  <si>
    <t>06682456</t>
  </si>
  <si>
    <t>TORRES RIVADENEIRA CESAR AUGUSTO</t>
  </si>
  <si>
    <t>09617133</t>
  </si>
  <si>
    <t>TORRES VALLADARES LUIS ENRIQUE</t>
  </si>
  <si>
    <t>32970588</t>
  </si>
  <si>
    <t>TOUZETT LLANOS ANY PATRICIA</t>
  </si>
  <si>
    <t>ESPECIALISTA ESTADISTICO</t>
  </si>
  <si>
    <t>40715610</t>
  </si>
  <si>
    <t>TREJO BEDON JUAN DIOMEDES</t>
  </si>
  <si>
    <t>70493558</t>
  </si>
  <si>
    <t>TRIGOS YAYA MARIA DEL ROSARIO</t>
  </si>
  <si>
    <t>10007929</t>
  </si>
  <si>
    <t>TRINIDAD LAVADO LYDYA ELENA</t>
  </si>
  <si>
    <t>10344256</t>
  </si>
  <si>
    <t>TRUJILLO GOMEZ CARLOS JUAN</t>
  </si>
  <si>
    <t>SUPERVISOR DE DIAGRAMACION</t>
  </si>
  <si>
    <t>25570359</t>
  </si>
  <si>
    <t>TRUJILLO VALDIVIEZO GUIDO</t>
  </si>
  <si>
    <t>48293198</t>
  </si>
  <si>
    <t>TTITO GALINDO PAOLA</t>
  </si>
  <si>
    <t>42207770</t>
  </si>
  <si>
    <t>TUERO CABANA JUAN CARLOS</t>
  </si>
  <si>
    <t>42247068</t>
  </si>
  <si>
    <t>UBILLUS PRIETO CARLOS ALBERTO</t>
  </si>
  <si>
    <t>44682889</t>
  </si>
  <si>
    <t>UMIÑA QUISPE YANE ROXANA</t>
  </si>
  <si>
    <t>INGENIERIA DE MATERIALES</t>
  </si>
  <si>
    <t>ANALISTA DE RENDICIONES DE CUENTAS</t>
  </si>
  <si>
    <t>41550734</t>
  </si>
  <si>
    <t>URBINA CUELLAR PAUL RANDY</t>
  </si>
  <si>
    <t>43844049</t>
  </si>
  <si>
    <t>URIBE TRUJILLO MIRELLA</t>
  </si>
  <si>
    <t>LITERATURA</t>
  </si>
  <si>
    <t>25006270</t>
  </si>
  <si>
    <t>USCA CORNEJO SAIDA</t>
  </si>
  <si>
    <t xml:space="preserve">INGENIERIA AGROINDUSTRIAL </t>
  </si>
  <si>
    <t>23863629</t>
  </si>
  <si>
    <t>USCAPI BUSTAMANTE MARGARITA</t>
  </si>
  <si>
    <t>00105196</t>
  </si>
  <si>
    <t>VALDERRAMA SHUPINGAHUA KATTY PATRICIA</t>
  </si>
  <si>
    <t>43355208</t>
  </si>
  <si>
    <t>VALDEZ JUNCO CRISTHINE NATALIE</t>
  </si>
  <si>
    <t>09893745</t>
  </si>
  <si>
    <t>VALDIVIA NASCIMENTO JOSE AMERICO</t>
  </si>
  <si>
    <t>40704116</t>
  </si>
  <si>
    <t>VALDIVIESO ZAPATA MARCELA ISABEL</t>
  </si>
  <si>
    <t>COORDINADOR DE LA UNIDAD DE DIST, RECEP Y ARCHIV</t>
  </si>
  <si>
    <t>08819896</t>
  </si>
  <si>
    <t>VALENCIA MENDIZABAL JAVIER SANTIAGO</t>
  </si>
  <si>
    <t>06233683</t>
  </si>
  <si>
    <t>VALENZUELA CAMILO REINALDO</t>
  </si>
  <si>
    <t>10789659</t>
  </si>
  <si>
    <t>VALENZUELA YASALDE MOISES GUIDO</t>
  </si>
  <si>
    <t>42278380</t>
  </si>
  <si>
    <t>VALLE GOMEZ NORVIL ABINAEL</t>
  </si>
  <si>
    <t>ENSAMBLAJE</t>
  </si>
  <si>
    <t>CIENCIA POLITICA</t>
  </si>
  <si>
    <t>47525155</t>
  </si>
  <si>
    <t>VALVERDE PAREDES YOSHY LEONARDA</t>
  </si>
  <si>
    <t>42798396</t>
  </si>
  <si>
    <t>VARGAS HUILLCA ANA MARIA</t>
  </si>
  <si>
    <t>32963140</t>
  </si>
  <si>
    <t>VARGAS LEYVA PAOLA ELIZABETH</t>
  </si>
  <si>
    <t>02819101</t>
  </si>
  <si>
    <t>VARGAS MULATILLO MARISOL</t>
  </si>
  <si>
    <t>41972952</t>
  </si>
  <si>
    <t>VARGAS PALOMINO ESMERALDA RUBI</t>
  </si>
  <si>
    <t>20089361</t>
  </si>
  <si>
    <t>VARGAS SALAS CECILIA</t>
  </si>
  <si>
    <t>AUXILIAR CONTADOR</t>
  </si>
  <si>
    <t xml:space="preserve">CONTABILIDAD Y FINANZAS </t>
  </si>
  <si>
    <t>70891889</t>
  </si>
  <si>
    <t>VASQUEZ AMOROZ LUIS ALBERTO</t>
  </si>
  <si>
    <t>44575658</t>
  </si>
  <si>
    <t>VASQUEZ LAQUI JUDITH KARINA</t>
  </si>
  <si>
    <t>MEDICINA VETERINARIA Y ZOOTECNIA</t>
  </si>
  <si>
    <t>32920652</t>
  </si>
  <si>
    <t>VASQUEZ MANRIQUE MARIA DEL ROSARIO</t>
  </si>
  <si>
    <t>42241143</t>
  </si>
  <si>
    <t>VASQUEZ MEZA JESYCA</t>
  </si>
  <si>
    <t>09544474</t>
  </si>
  <si>
    <t>VASQUEZ PEÑAHERRERA ROSA LUZ</t>
  </si>
  <si>
    <t>SECRETARIADO EN ADMINISTRACION E INFORMA</t>
  </si>
  <si>
    <t>08735767</t>
  </si>
  <si>
    <t>VASQUEZ SALAZAR JORGE ESPIRITU</t>
  </si>
  <si>
    <t>09037791</t>
  </si>
  <si>
    <t>VASQUEZ SAUCEDO VIOLETA</t>
  </si>
  <si>
    <t>43610292</t>
  </si>
  <si>
    <t>VASQUEZ SERRANO CRISCEIDA SOFIA</t>
  </si>
  <si>
    <t>42601769</t>
  </si>
  <si>
    <t>VEGA SULCA NELY KARINA</t>
  </si>
  <si>
    <t>08066107</t>
  </si>
  <si>
    <t>VEGA VASQUEZ NEPTALI MARIO</t>
  </si>
  <si>
    <t>ING. DE ESTADISTICA E INFORMATICA</t>
  </si>
  <si>
    <t>44545425</t>
  </si>
  <si>
    <t>VELA DAVILA LADY HORTENCIA</t>
  </si>
  <si>
    <t>29613230</t>
  </si>
  <si>
    <t>VELARDE SANCHEZ MARIA CRISTINA</t>
  </si>
  <si>
    <t>01345314</t>
  </si>
  <si>
    <t>VELASQUEZ CCORI IBIS HEDY</t>
  </si>
  <si>
    <t>01314683</t>
  </si>
  <si>
    <t>VELASQUEZ CHURATA EDGAR DAVID</t>
  </si>
  <si>
    <t>06697922</t>
  </si>
  <si>
    <t>VELAZCO BRAVO CECILIA MARINA</t>
  </si>
  <si>
    <t>ANALISTA DE METODOLOGIAS PARA EL CALCULO DE INDICADORES ECONOMICOS A CORTO PLAZO</t>
  </si>
  <si>
    <t>41777578</t>
  </si>
  <si>
    <t>VELIZ QUISPE KATTY NOEMI</t>
  </si>
  <si>
    <t>22505722</t>
  </si>
  <si>
    <t>VENTURA ÑAUPA MARIONILA</t>
  </si>
  <si>
    <t>ANALIS. DEL TRAB. NO REMUNERADO DE LOS HOGARES</t>
  </si>
  <si>
    <t>10499566</t>
  </si>
  <si>
    <t>VENTURA ZARATE JAVIER</t>
  </si>
  <si>
    <t>41848672</t>
  </si>
  <si>
    <t>VERA BECERRA GLENY ARLETT</t>
  </si>
  <si>
    <t>40205557</t>
  </si>
  <si>
    <t>VERA CASTILLO ELEAZAR ALFREDO</t>
  </si>
  <si>
    <t>17449335</t>
  </si>
  <si>
    <t>VERA RUIZ JEANNETTE PATRICIA</t>
  </si>
  <si>
    <t>43453201</t>
  </si>
  <si>
    <t>VERA ZELADA NATALY</t>
  </si>
  <si>
    <t>09433630</t>
  </si>
  <si>
    <t>VERGARAY PONTE MARIA ISABEL</t>
  </si>
  <si>
    <t>08158910</t>
  </si>
  <si>
    <t>VICENTE ALCARRAZ ARTURO ALEJANDRO</t>
  </si>
  <si>
    <t>OPER. DE SISTEMA DE MONOSAURIO</t>
  </si>
  <si>
    <t>02667203</t>
  </si>
  <si>
    <t>VIGNOLO FARFAN JOSE ALEJANDRO</t>
  </si>
  <si>
    <t>CIENCIAS CONTABLES Y FINANZAS</t>
  </si>
  <si>
    <t>09826357</t>
  </si>
  <si>
    <t>VILA BERROCAL DOMITILA</t>
  </si>
  <si>
    <t>26674459</t>
  </si>
  <si>
    <t>VILCA BARDALES JESUS DIODORO</t>
  </si>
  <si>
    <t>CONDUCTOR, CAMIONETA</t>
  </si>
  <si>
    <t>20041617</t>
  </si>
  <si>
    <t>VILCAHUAMAN CARRION GRACIELA</t>
  </si>
  <si>
    <t>10253754</t>
  </si>
  <si>
    <t>VILLACORTA CONTRERAS ARANCELI</t>
  </si>
  <si>
    <t>32984504</t>
  </si>
  <si>
    <t>VILLACORTA DAMIAN LUIS JESUS</t>
  </si>
  <si>
    <t>10861536</t>
  </si>
  <si>
    <t>VILLALOBOS NOA SEGUNDO BRINDISE</t>
  </si>
  <si>
    <t>20654430</t>
  </si>
  <si>
    <t>VILLANES SOTO BLADY GUINEA</t>
  </si>
  <si>
    <t>COORDINADOR DE CONTRATACIONES PUBLICAS</t>
  </si>
  <si>
    <t>42905480</t>
  </si>
  <si>
    <t>VILLANTOY MIGUEL LUIS ALBERTO</t>
  </si>
  <si>
    <t xml:space="preserve">ESPECIALISTA LEGAL EN DERECHO ADMINISTRATIVO </t>
  </si>
  <si>
    <t>42428917</t>
  </si>
  <si>
    <t>VILLANUEVA BARRON CLARA KARINA</t>
  </si>
  <si>
    <t>40134020</t>
  </si>
  <si>
    <t>VILLANUEVA QUISPE JUAN CARLOS</t>
  </si>
  <si>
    <t>PROFESIONAL ECONÓMICO SOCIAL VI</t>
  </si>
  <si>
    <t>06039438</t>
  </si>
  <si>
    <t>VILLAR AGURTO VICTOR HUGO</t>
  </si>
  <si>
    <t>42153063</t>
  </si>
  <si>
    <t>VILLAVICENCIO PEREZ SARITA YOLANDA</t>
  </si>
  <si>
    <t>20034744</t>
  </si>
  <si>
    <t>VILLENA DURAN CAROL NINOSKA</t>
  </si>
  <si>
    <t>04415269</t>
  </si>
  <si>
    <t>VIZCARRA ROJAS MATILDE FLORENCIA</t>
  </si>
  <si>
    <t>40798820</t>
  </si>
  <si>
    <t>WILSON ESCRIBAS KAREM YOVANA</t>
  </si>
  <si>
    <t>19834223</t>
  </si>
  <si>
    <t>YACHI DEL PINO LILIAN MARITZA</t>
  </si>
  <si>
    <t>07287245</t>
  </si>
  <si>
    <t>YAMUNAQUE TIMANA LUIS ALBERTO</t>
  </si>
  <si>
    <t xml:space="preserve">INGENIERO GEOGRAFO </t>
  </si>
  <si>
    <t>43175291</t>
  </si>
  <si>
    <t>YARANGA SULCA DIANA FIORELLA</t>
  </si>
  <si>
    <t xml:space="preserve">ANALISTA DE BASE DE DATOS Y TABULADOS </t>
  </si>
  <si>
    <t>21262065</t>
  </si>
  <si>
    <t>YARASCA SANTOS YDA NELVA</t>
  </si>
  <si>
    <t>47871044</t>
  </si>
  <si>
    <t>YAULIMANGO CUYUBAMBA REYNA DEL ROSARIO</t>
  </si>
  <si>
    <t>40946989</t>
  </si>
  <si>
    <t>YLLESCAS GARCIA JULIA VERONICA</t>
  </si>
  <si>
    <t>45229040</t>
  </si>
  <si>
    <t>ZAMBRANO DURAN CESAR AUGUSTO</t>
  </si>
  <si>
    <t>40777333</t>
  </si>
  <si>
    <t>ZAMORA DIAZ DANY DANIEL</t>
  </si>
  <si>
    <t>MECANICO DE AUTOMOTORES DIESEL</t>
  </si>
  <si>
    <t>MECANICO DE  AUTOMOTORES DIESEL</t>
  </si>
  <si>
    <t>41086761</t>
  </si>
  <si>
    <t>ZANABRIA URDANEGUI JHONNY JOEL</t>
  </si>
  <si>
    <t>DISEÑADOR, PUBLICITARIO</t>
  </si>
  <si>
    <t>DISEÑADOR PUBLICITARIO</t>
  </si>
  <si>
    <t>ANALISTA EN METODOLOGIAS Y NORMATIVIDADES ESTADISTICAS</t>
  </si>
  <si>
    <t>46089340</t>
  </si>
  <si>
    <t>ZAPAILLE FLORES GLISSET MERCEDES</t>
  </si>
  <si>
    <t>40611196</t>
  </si>
  <si>
    <t>ZAPATA AGUILAR YAHAIRA VANESSA</t>
  </si>
  <si>
    <t>00255262</t>
  </si>
  <si>
    <t>ZAPATA MACEDA ANGELICA PAOLA</t>
  </si>
  <si>
    <t>06189900</t>
  </si>
  <si>
    <t>ZARATE ARDELA GRACIELA LAURA EMILIA</t>
  </si>
  <si>
    <t>AUXILIAR DE EDUCACION (ENCARGADO DE CURSO)</t>
  </si>
  <si>
    <t xml:space="preserve">AUXILIAR DE EDUCACION  (ENCARGADO DE </t>
  </si>
  <si>
    <t>47142752</t>
  </si>
  <si>
    <t>ZAVALA MOGOLLON XINA ROSE</t>
  </si>
  <si>
    <t xml:space="preserve">ESTADISTICA </t>
  </si>
  <si>
    <t>10152735</t>
  </si>
  <si>
    <t>ZAVALETA MURGA DANIEL MARCOS</t>
  </si>
  <si>
    <t>04742968</t>
  </si>
  <si>
    <t>ZEA CARREON MAGALY</t>
  </si>
  <si>
    <t>ING.  DE SISTEMAS</t>
  </si>
  <si>
    <t>43485815</t>
  </si>
  <si>
    <t>ZEGARRA ARANDA BALMIRA ALEXANDRA</t>
  </si>
  <si>
    <t>47358899</t>
  </si>
  <si>
    <t>ZERPA MOLINA DIANA LOURDES</t>
  </si>
  <si>
    <t>05367792</t>
  </si>
  <si>
    <t>ZUMAETA PUGA ETHEL LLERME</t>
  </si>
  <si>
    <t>CONDUCTOR DE VEHICULOS</t>
  </si>
  <si>
    <t>ENCUESTADOR</t>
  </si>
  <si>
    <t>ENCUESTADOR II</t>
  </si>
  <si>
    <t>JEFE</t>
  </si>
  <si>
    <t>SUPERVISOR DE ENCUESTAS</t>
  </si>
  <si>
    <t>COORDINADOR DE PROYECTO</t>
  </si>
  <si>
    <t>ASISTENTE DE BASE DE DATOS</t>
  </si>
  <si>
    <t>ANALISTA ESTADISTICO I</t>
  </si>
  <si>
    <t>ANALISTA PROGRAMADOR I</t>
  </si>
  <si>
    <t>ASISTENTE DE ESTADISTICA E INFORMATICA</t>
  </si>
  <si>
    <t>LIMPIEZA</t>
  </si>
  <si>
    <t>ANALISTA EN METODOLOGIA</t>
  </si>
  <si>
    <t>ASISTENTE I</t>
  </si>
  <si>
    <t>ASISTENTE EN SERVICIOS ECONOMICOS</t>
  </si>
  <si>
    <t>ASISTENTE DE PRESUPUESTO</t>
  </si>
  <si>
    <t>SECTORIALISTA</t>
  </si>
  <si>
    <t>AGUILAR  ULLOA  CLAUDIA IDALIA</t>
  </si>
  <si>
    <t>PROFESIONAL PARA EL ÁREA DE TRANSPORTES</t>
  </si>
  <si>
    <t>ARIAS  CUYA  EDDY EMMANUEL</t>
  </si>
  <si>
    <t>BACHILLER EN ING AUTOMOTRIZ</t>
  </si>
  <si>
    <t>ESPECIALISTA EN PLANILLAS</t>
  </si>
  <si>
    <t>BACA RIVA DANNY MARTIN</t>
  </si>
  <si>
    <t>CARPINTERO</t>
  </si>
  <si>
    <t>BARRETO  BERRIOS  DANTE LUIS</t>
  </si>
  <si>
    <t>TECNICO EN CARPINTERIA</t>
  </si>
  <si>
    <t>BARRIENTOS  ZAPATA  VICTOR LUIS</t>
  </si>
  <si>
    <t xml:space="preserve">ESTUDIANTE                    </t>
  </si>
  <si>
    <t>BENITES  FLOREZ  RICARDO ALONSO  KREBS</t>
  </si>
  <si>
    <t>TRABAJADOR DE MANTENIMIENTO</t>
  </si>
  <si>
    <t xml:space="preserve">BRICEÑO  LUNA  NOLBERTA </t>
  </si>
  <si>
    <t>TECNICO EN MANTENIMIENTO</t>
  </si>
  <si>
    <t>BRICEÑO  MONTALVAN  JESUS ANIBAL</t>
  </si>
  <si>
    <t>BACHILLER EN ING. DE SISTEMAS</t>
  </si>
  <si>
    <t>TECNICO MECANICO DE MANTENIMIENTO</t>
  </si>
  <si>
    <t>BUENO  VARGAS  ALEXANDER MANUEL</t>
  </si>
  <si>
    <t>TECNICO MECÁNICO</t>
  </si>
  <si>
    <t>MECANICO</t>
  </si>
  <si>
    <t>ASISTENTE ADMINISTRATIVO PARA FLOTA VEHICULAR</t>
  </si>
  <si>
    <t>BUSTOS  CHUQUISPUMA  JUAN MANUEL</t>
  </si>
  <si>
    <t xml:space="preserve">PROFESOR O DOCENTE            </t>
  </si>
  <si>
    <t>ASESOR TÉCNICO</t>
  </si>
  <si>
    <t>CABRERA CABRERA MAXIMO OSCAR</t>
  </si>
  <si>
    <t>RESPONSABLE DEL ÁREA DE TRANSPORTES</t>
  </si>
  <si>
    <t xml:space="preserve">CALLE  MEZARES  ANDRES </t>
  </si>
  <si>
    <t>BACHILLER EN ADMINISTRACION</t>
  </si>
  <si>
    <t>CANAYO  MARIN  LILA AURORA</t>
  </si>
  <si>
    <t>ANALISTA PROGRAMADOR WEB</t>
  </si>
  <si>
    <t xml:space="preserve">CANAZA  TORRES  GERMAN </t>
  </si>
  <si>
    <t xml:space="preserve">INGENIERO DE SISTEMAS         </t>
  </si>
  <si>
    <t>PERSONAL DE APOYO PARA EL AREA DE ALIMENTACIÓN</t>
  </si>
  <si>
    <t>CANTARO  PAICO  RENSO ANTONY</t>
  </si>
  <si>
    <t>MESERO</t>
  </si>
  <si>
    <t>CARHUAVILCA  CONDORI  MANUEL JESUS</t>
  </si>
  <si>
    <t>PROFESIONAL EN MEDIOS DE COMUNICACIÓN Y REDACCIÓN</t>
  </si>
  <si>
    <t>CARRILLO  VALENCIA  GABRIELA AURORA</t>
  </si>
  <si>
    <t xml:space="preserve">PERIODISTA                    </t>
  </si>
  <si>
    <t xml:space="preserve">CARRION  DIAZ  ANALI </t>
  </si>
  <si>
    <t>SECRETARIA EJECUTIVO</t>
  </si>
  <si>
    <t>ANALISTA DE  SELECCIÓN</t>
  </si>
  <si>
    <t>CASIQUE  CALLA  RUTH ISABEL</t>
  </si>
  <si>
    <t>PSICOLOGO</t>
  </si>
  <si>
    <t>CHIPANA  ENCISO  DORA EMILIA</t>
  </si>
  <si>
    <t>LICENCIADO EN EDUCACIÓN</t>
  </si>
  <si>
    <t>CISNEROS  SAQUIRAY  JORGE LUIS</t>
  </si>
  <si>
    <t>CLAUDET  JUAREZ  CHRISTIAN ANIBAL</t>
  </si>
  <si>
    <t>CONDOR  TORRES  HECTOR LEONCIO</t>
  </si>
  <si>
    <t>TRABAJADOR DE SERVICIOS</t>
  </si>
  <si>
    <t>CUELLAR  CONDORI  FLORENTINA VILMA</t>
  </si>
  <si>
    <t>CUEVA  RODAS  ISABEL VIOLETA</t>
  </si>
  <si>
    <t>DE LOAYZA  VIGIL  JUAN DOMINGO CARLOS</t>
  </si>
  <si>
    <t>COCINERO</t>
  </si>
  <si>
    <t>ESPECIALISTA DE ACTIVIDADES</t>
  </si>
  <si>
    <t>DELGADO  BARREDA  ROSA MARIA</t>
  </si>
  <si>
    <t>LICENCIADO EN COMUNICACION SOCIAL</t>
  </si>
  <si>
    <t>ESCOBAR  SOTO  MIGUEL ANGEL</t>
  </si>
  <si>
    <t>PROFESIONAL EN ADMINISTRACION Y GESTION DE SEGUROS</t>
  </si>
  <si>
    <t>ESTELA  RODRIGUEZ  FRANCK ANTHONNY</t>
  </si>
  <si>
    <t xml:space="preserve">FELICES GARCES ENRIQUE V </t>
  </si>
  <si>
    <t>ING. QUÍMICO</t>
  </si>
  <si>
    <t>FERNANDEZ    RENATO ADOLFO RAFAEL</t>
  </si>
  <si>
    <t>FIGUEROA  PARI  JOSE GUADALUPE</t>
  </si>
  <si>
    <t>FLORES  AGUIRRE  KATHERYN ROSA</t>
  </si>
  <si>
    <t>ANALISTA EN REDES MÓVILES</t>
  </si>
  <si>
    <t>FLORES  BARRIOS  PABLO FERNANDO</t>
  </si>
  <si>
    <t>TÉCNICO EN ELECTRÓNICA</t>
  </si>
  <si>
    <t>PROFESIONAL EN SOPORTE TECNICO</t>
  </si>
  <si>
    <t>FRANCO  VEGA  JOSE LUIS</t>
  </si>
  <si>
    <t>ASISTENTE DE TRANSPORTE</t>
  </si>
  <si>
    <t>GAMARRA  DE LA FUENTE  DANIEL ABRAHAM</t>
  </si>
  <si>
    <t>GONZALES  CHALLCO  ELIANA SISSY</t>
  </si>
  <si>
    <t>GONZALES  ESCUDERO  PAUL ALEXANDER</t>
  </si>
  <si>
    <t>ESPECIALISTA LOGISTICO</t>
  </si>
  <si>
    <t>HERNANDEZ  HUAMANI  MARIBEL SUSANA</t>
  </si>
  <si>
    <t>ANALISTA EN TECNOLOGIA DE LA INFORMACIÓN</t>
  </si>
  <si>
    <t>HUANCAHUIRI  SILVERA  IDA JUANA</t>
  </si>
  <si>
    <t xml:space="preserve">INGA  RAMIREZ  ROCIO </t>
  </si>
  <si>
    <t>JUAREZ  ANICAMA  YULISSA LIZBETH</t>
  </si>
  <si>
    <t>ESTUDIANTE - DERECHO</t>
  </si>
  <si>
    <t>TECNICO EN GASTRONOMIA</t>
  </si>
  <si>
    <t>LAURA  PEREZ  MARCOS ANTONIO</t>
  </si>
  <si>
    <t xml:space="preserve">COCINERO                      </t>
  </si>
  <si>
    <t>APOYO EN SSGG - CARPINTEROS</t>
  </si>
  <si>
    <t>LAZARO  CARLOS  ASRAEL FRANCISCO</t>
  </si>
  <si>
    <t xml:space="preserve">EBANISTA                      </t>
  </si>
  <si>
    <t>LEON  ESPINOZA  LESSNER AUGUSTO</t>
  </si>
  <si>
    <t xml:space="preserve">ECONOMISTA                    </t>
  </si>
  <si>
    <t>JARDINERO</t>
  </si>
  <si>
    <t>LIPA  CALBAS  LUIS ROBERTO</t>
  </si>
  <si>
    <t>TÉCNICO EN JARDINERIA</t>
  </si>
  <si>
    <t>COMUNICADOR SOCIAL</t>
  </si>
  <si>
    <t>LOAYZA  QUIROZ  ROSA MARIA</t>
  </si>
  <si>
    <t>PROFESIONAL EN GESTIÓN ADMINISTRATIVA</t>
  </si>
  <si>
    <t>LOPEZ  ESTRADA  KATHERINE ESTELA</t>
  </si>
  <si>
    <t>OFICIAL DE SEGURIDAD DE LA INFORMACION</t>
  </si>
  <si>
    <t xml:space="preserve">LOPEZ  RAMOS  ALEX </t>
  </si>
  <si>
    <t>ASISTENTE ADMINISTYRATIVO IV</t>
  </si>
  <si>
    <t xml:space="preserve">MALAGA SABOGAL LUCIA </t>
  </si>
  <si>
    <t>LIC. EN BIBLIOTECOLOGÍA  Y CIENCIAS DE LA IONFORMACIÓN</t>
  </si>
  <si>
    <t>MANTILLA  MUJICA  WILMER ELIO</t>
  </si>
  <si>
    <t>COORDINADOR DE LA SECRETARIA DE ACTIVIDADES</t>
  </si>
  <si>
    <t>MEGGO  QUIROZ  WALTER ANDRES</t>
  </si>
  <si>
    <t xml:space="preserve">MEDICO                        </t>
  </si>
  <si>
    <t xml:space="preserve">MENDOZA  ALVAREZ  WILFREDO </t>
  </si>
  <si>
    <t>RECEPCIONISTA DE MESA DE PARTES</t>
  </si>
  <si>
    <t>MENDOZA  SALAS  CLAUDIA VANESSA</t>
  </si>
  <si>
    <t>MERA  PIZARRO  JOSE LUIS</t>
  </si>
  <si>
    <t>INSTRUCTOR PARA FUERZAS DE SEGURIDAD</t>
  </si>
  <si>
    <t>MONTEJO  MARQUEZ  WALTER MOISES</t>
  </si>
  <si>
    <t>LICENCIADO EN CIENCIAS MILITARES INGENIERIA</t>
  </si>
  <si>
    <t>ASISTENTE EN ECOEFICIENCIA</t>
  </si>
  <si>
    <t>MORA  MENDOZA  SELENE FIORELLA</t>
  </si>
  <si>
    <t>BACHILLER EN INGENIERIA Y GESTION AMBIENTAL</t>
  </si>
  <si>
    <t>ASISTENE EN GESTION ADMINISTRATIVA</t>
  </si>
  <si>
    <t>MOSCOSO  ZAMUDIO  JANNY ROSSINE</t>
  </si>
  <si>
    <t>BACHILLER EN CONTABILIDAD Y FINANZAS</t>
  </si>
  <si>
    <t>ESPECIALISTA FINANCIERO</t>
  </si>
  <si>
    <t>NAPURI  HERBOZO  JUANA IRMA</t>
  </si>
  <si>
    <t xml:space="preserve">CONTADOR PUBLICO COLEGIADO    </t>
  </si>
  <si>
    <t>NAVARRO ANGELES MELISSA DORA</t>
  </si>
  <si>
    <t>LI. EN CIENCIAS POLÍTICAS Y GOBIERNO</t>
  </si>
  <si>
    <t>LAVADOR DE MENAJES</t>
  </si>
  <si>
    <t>OCHOA  YAURI  PERCY JONATHAN</t>
  </si>
  <si>
    <t>07639749</t>
  </si>
  <si>
    <t>OLIVARES RAMIREZ ALEJANDRO OSCAR</t>
  </si>
  <si>
    <t>ANALISTA PROGRAMADOR JAVA</t>
  </si>
  <si>
    <t xml:space="preserve">PAEZ  BUENO  HERMES </t>
  </si>
  <si>
    <t>ESPECIALISTA EN PROCEDIMIENTOS DE SELECCION</t>
  </si>
  <si>
    <t>PANTA  YMAN  ELSA OTILIA</t>
  </si>
  <si>
    <t>ING INFORMATICO</t>
  </si>
  <si>
    <t>ESPECIALISTA CONTABLE I</t>
  </si>
  <si>
    <t>PELAEZ  LUNA  MIRTHA LILIANA</t>
  </si>
  <si>
    <t>PINTOR</t>
  </si>
  <si>
    <t>QUINTANA  ACOSTA  VICTOR ANDRES</t>
  </si>
  <si>
    <t xml:space="preserve">QUISPE  MALLQUI  EMILIA </t>
  </si>
  <si>
    <t>ANALISTA EN GESTION DE LA CAPACITACION</t>
  </si>
  <si>
    <t>RAMIREZ  ORTIZ  ADRIAN FERNANDO</t>
  </si>
  <si>
    <t>TRABAJADOR (A) SOCIAL</t>
  </si>
  <si>
    <t>RAMOS  CABALLERO  CONNI ZOILA ESTHER</t>
  </si>
  <si>
    <t>ASISTENTA SOCIAL.</t>
  </si>
  <si>
    <t xml:space="preserve">RAMOS  GUILLENA  DAILY </t>
  </si>
  <si>
    <t>TECNICO ADMINISTRACION</t>
  </si>
  <si>
    <t xml:space="preserve">REAÑO  FIGUEROA  NELLY </t>
  </si>
  <si>
    <t>REATEGUI  AVILA  LILIA MARINA</t>
  </si>
  <si>
    <t>ESPECIALISTA EN PROYECTOS DE TI</t>
  </si>
  <si>
    <t>ROBLES  CABRERA  MARIELA VERONICA</t>
  </si>
  <si>
    <t xml:space="preserve">RODRIGUEZ  BLAS  JUDITH </t>
  </si>
  <si>
    <t>DIRECTORA</t>
  </si>
  <si>
    <t>ROJAS REGALADO IRMA ALTEMIRA</t>
  </si>
  <si>
    <t>PROFESORA</t>
  </si>
  <si>
    <t>ASISTENTE EN COMUNICACION INTERNA</t>
  </si>
  <si>
    <t>ROJAS  RUIZ  LORENA ESPERANZA</t>
  </si>
  <si>
    <t>INTEGRADOR CONTABLE</t>
  </si>
  <si>
    <t>ROQUE  CHOQUEÑA  NICIDA YOVANA</t>
  </si>
  <si>
    <t>SALAZAR  ANDIA  THALIA LINDA</t>
  </si>
  <si>
    <t>ESPECIALISTA EN REDES Y COMUNICACIONES</t>
  </si>
  <si>
    <t>SALAZAR  PAUCAR  CARLOS ENRIQUE</t>
  </si>
  <si>
    <t>SANCARRANCO  HIDALGO  BETSY CAROL</t>
  </si>
  <si>
    <t>SANCHEZ GOMEZ SILVIA HAYDEE</t>
  </si>
  <si>
    <t>ASISTENTE DE SOPORTE Y MANTENIMIENTO</t>
  </si>
  <si>
    <t>SANCHEZ  SANCHEZ  CHRISTIAN MANUEL</t>
  </si>
  <si>
    <t>ESPECIALISTA PARA EL AREA DE PROTECCION DEL PATRIMONIO CULTURAL</t>
  </si>
  <si>
    <t>SANDOVAL  RODRIGUEZ  JUAN JOSE</t>
  </si>
  <si>
    <t xml:space="preserve">SEGOVIA  BLAS  JAVIER </t>
  </si>
  <si>
    <t>ASISTENTE TECNICO ADMINISTRATIVO</t>
  </si>
  <si>
    <t xml:space="preserve">TANG  VASQUEZ  MARIANA </t>
  </si>
  <si>
    <t>BACHILLER EN  ADMINISTRACION Y NEGOCIOS INTERNACIONALES</t>
  </si>
  <si>
    <t xml:space="preserve">TARAZONA  GENEBROZO  REVECA </t>
  </si>
  <si>
    <t>TEMBLADERA  MANRIQUE  JANET MORAIMA</t>
  </si>
  <si>
    <t>TINOCO  DE LA CRUZ  MARY LUZ</t>
  </si>
  <si>
    <t>TITO  SANCHEZ  LUIS MIGUEL</t>
  </si>
  <si>
    <t>AUDITOR JUNIOR</t>
  </si>
  <si>
    <t>VALDIVIA  MOSCOSO  WALTER JESÚS</t>
  </si>
  <si>
    <t>ADMINISTRADOR DE BASE DE DATOS</t>
  </si>
  <si>
    <t>VALENCIA  HUAMAN  CARLOS ALBERTO</t>
  </si>
  <si>
    <t>RESPONSABLE DEL ÁREA DE SERVICIOS GENERALES</t>
  </si>
  <si>
    <t>VALVERDE  TRUJILLO  SANDRO JESUS</t>
  </si>
  <si>
    <t>RESPONSABLE DEL AREA DE DESARROLLO DE PERSONAL Y CAPACITACION</t>
  </si>
  <si>
    <t>VERA  MENDOZA  BLANCA YSELA</t>
  </si>
  <si>
    <t>VILCAPOMA  QUISPE  HENRY JODY</t>
  </si>
  <si>
    <t>ELECTRICISTA</t>
  </si>
  <si>
    <t>VILLAFUERTE  ESTEBAN  JHONNY ADOLFO</t>
  </si>
  <si>
    <t xml:space="preserve">ELECTRICISTA                  </t>
  </si>
  <si>
    <t>APOYO TECNICO</t>
  </si>
  <si>
    <t>YON  LI  WILLIAM FERNANDO</t>
  </si>
  <si>
    <t>ZAPATA  TTITO  VICTOR VICTIRIANO</t>
  </si>
  <si>
    <t>ZAVALA  VERA  LUIS MIGUEL</t>
  </si>
  <si>
    <t>ABOGADO ESPECIALISTA EN SERVICIOS DE CONTROL</t>
  </si>
  <si>
    <t>ZORRILLA  BEJAR  ISMAEL RICARDO</t>
  </si>
  <si>
    <t>NO REGISTRADO NO REGISTRADO NO REGISTRADO</t>
  </si>
  <si>
    <t>PAEZ BUENO HERMES (VACANTE)</t>
  </si>
  <si>
    <t>ZUMAETA  MURO  ZOILA MILAGROS</t>
  </si>
  <si>
    <t>TÉCNICO EN ALMACÉN</t>
  </si>
  <si>
    <t>80345889</t>
  </si>
  <si>
    <t>ACUÑA CASTRO OVIDIO SAMUEL</t>
  </si>
  <si>
    <t xml:space="preserve"> ADMINISTRACION</t>
  </si>
  <si>
    <t>ASISTENTE EN ARCHIVO PARA EL ÁREA DE TRÁMITE DOCUMENTARIO Y ARCHIVO</t>
  </si>
  <si>
    <t>43307568</t>
  </si>
  <si>
    <t>AGUILAR GAMARRA ROSA VICTORIA</t>
  </si>
  <si>
    <t>ANALISTA LEGAL EN REGIMEN DISCIPLINARIO</t>
  </si>
  <si>
    <t>42415873</t>
  </si>
  <si>
    <t>AGUILAR GUZMAN SARITA JAKELINE</t>
  </si>
  <si>
    <t>40393817</t>
  </si>
  <si>
    <t>ALBORNOZ CASTILLO ZHENA EVOHE</t>
  </si>
  <si>
    <t>LICENCIADO</t>
  </si>
  <si>
    <t>ESPECIALISTA COORDINADOR CACAO</t>
  </si>
  <si>
    <t>40298415</t>
  </si>
  <si>
    <t>ALVAREZ PINEDO MAX</t>
  </si>
  <si>
    <t>COORDINADOR EN EJECUCIÓN CONTRACTUAL</t>
  </si>
  <si>
    <t>41258815</t>
  </si>
  <si>
    <t>ALZOLA CUEVA LORENA MERCEDES</t>
  </si>
  <si>
    <t>45611118</t>
  </si>
  <si>
    <t>AMBICHO SILVA JOSUE CALEB</t>
  </si>
  <si>
    <t>ESPECIALISTA EN PREVENCIÓN Y TRATAMIENTO DE CONSUMO DE DROGAS</t>
  </si>
  <si>
    <t>46443521</t>
  </si>
  <si>
    <t>ANDRADE LEON NURY RUTTY</t>
  </si>
  <si>
    <t>44524278</t>
  </si>
  <si>
    <t>ANDRADE MORALES MARVIN LEONARD</t>
  </si>
  <si>
    <t>PRODUCCION DE CINE RADIO Y TELEVISION</t>
  </si>
  <si>
    <t>LICENCIADO EN PRODUCCION DE CINE RADIO Y TELEVISION</t>
  </si>
  <si>
    <t>ASISTENTE DE DIRECCIÓN O GERENCIA</t>
  </si>
  <si>
    <t>46035996</t>
  </si>
  <si>
    <t>ANDRADE PERONA ANDREA LOURDES</t>
  </si>
  <si>
    <t>EGRESADA ADMINISTRACIÓN DE HOTELES Y RESTAURATES</t>
  </si>
  <si>
    <t>46602722</t>
  </si>
  <si>
    <t>APAC BARRUETA MARYORI STEFFANY</t>
  </si>
  <si>
    <t>TÉCNICO INFORMÁTICO</t>
  </si>
  <si>
    <t>42428719</t>
  </si>
  <si>
    <t>ARAZOLA CCOSI ALEX YONY</t>
  </si>
  <si>
    <t>ESTADISTICA E INFORMATICA</t>
  </si>
  <si>
    <t>ASISTENTE DE DIRECCIÓN</t>
  </si>
  <si>
    <t>42357283</t>
  </si>
  <si>
    <t>AREVALO RICSE DEBORA VANESSA</t>
  </si>
  <si>
    <t>ASESOR EN DESARROLLO ALTERNATIVO INTEGRAL Y SOSTENIBLE</t>
  </si>
  <si>
    <t>02810952</t>
  </si>
  <si>
    <t>ARICA MELENDRES ALFONSO</t>
  </si>
  <si>
    <t>ESPECIALISTA EN SELECCIÓN DE PERSONAL</t>
  </si>
  <si>
    <t>10181195</t>
  </si>
  <si>
    <t>ARRIBASPLATA BAUTISTA OFELIA MARIBEL</t>
  </si>
  <si>
    <t>ANALISTA EN INFORMACIÓN FINANCIERA</t>
  </si>
  <si>
    <t>44671475</t>
  </si>
  <si>
    <t>ARTEAGA VALVERDE EDGAR MICHAEL</t>
  </si>
  <si>
    <t>43130416</t>
  </si>
  <si>
    <t>AVENDAÑO ANAYA DANIEL NILO</t>
  </si>
  <si>
    <t>ESPECIALISTA EN POLÍTICA DE DROGAS</t>
  </si>
  <si>
    <t>43518064</t>
  </si>
  <si>
    <t>AVILA OCAMPO KRISTEL FABIOLA</t>
  </si>
  <si>
    <t>ESPECIALISTA PARA LA ATENCIÓN DEL SERVICIO HABLA FRANCO</t>
  </si>
  <si>
    <t>70112992</t>
  </si>
  <si>
    <t>BALVERDE ECHEVARRIA LUCIA PILAR</t>
  </si>
  <si>
    <t>22514363</t>
  </si>
  <si>
    <t>BENITES MENDOZA LUZ ELENA</t>
  </si>
  <si>
    <t>ANALISTA EN ARCHIVO Y GESTIÓN DOCUMENTAL PARA EL ÁREA DE TRÁMITE DOCUMENTARIO Y ARCHIVO</t>
  </si>
  <si>
    <t>45144425</t>
  </si>
  <si>
    <t>BENITES VASQUEZ JUAN CHARLES</t>
  </si>
  <si>
    <t>LICENCIADO EN HISTORIA</t>
  </si>
  <si>
    <t>CONDUCTOR DE VEHÍCULO</t>
  </si>
  <si>
    <t>46409116</t>
  </si>
  <si>
    <t>BOBADILLA ORIUNDO EFRAIN REYNALDO</t>
  </si>
  <si>
    <t>MECANICO DE MANTENIMIENTO</t>
  </si>
  <si>
    <t>COORDINADOR EN GESTIÓN DE INFORMACIÓN DE LA POLÍTICA DE DROGAS</t>
  </si>
  <si>
    <t>43405607</t>
  </si>
  <si>
    <t>BRAVO ÑAÑEZ MARCOS MANUEL</t>
  </si>
  <si>
    <t>40937274</t>
  </si>
  <si>
    <t>BRAVO PICON WALKER FELIX</t>
  </si>
  <si>
    <t>ESPECIALISTA EN INVERSIONES</t>
  </si>
  <si>
    <t>08434206</t>
  </si>
  <si>
    <t>BRON TORRES JOSE ALBERTO</t>
  </si>
  <si>
    <t>41717636</t>
  </si>
  <si>
    <t>BURGA SÁNCHEZ KAREM FRANCESCA</t>
  </si>
  <si>
    <t>40793035</t>
  </si>
  <si>
    <t>BUSTOS USCUVILCA DE VELIZ JULIA MERCEDES</t>
  </si>
  <si>
    <t>COMUNICACIÓN</t>
  </si>
  <si>
    <t>BACHILLER EN COMUNICACIÓN</t>
  </si>
  <si>
    <t>45264691</t>
  </si>
  <si>
    <t>CABELLO VELA JUAN</t>
  </si>
  <si>
    <t>09409300</t>
  </si>
  <si>
    <t>CABRERA BERNAOLA CARLOS ANTONIO</t>
  </si>
  <si>
    <t>AUXILIAR DE ALMACÉN PARA LA TAREA CAFÉ</t>
  </si>
  <si>
    <t>47938421</t>
  </si>
  <si>
    <t>CABRERA REVILLA BRYAN JULIO JAIR</t>
  </si>
  <si>
    <t>BACHILLER EN CIENCIAS CONTABLES</t>
  </si>
  <si>
    <t>ANALISTA PROGRAMADOR DE SISTEMAS ADMINISTRATIVOS</t>
  </si>
  <si>
    <t>43618782</t>
  </si>
  <si>
    <t>CACHO CUCHCA ENRIQUE ULISES</t>
  </si>
  <si>
    <t>ESPECIALISTA SUPERVISOR DE CACAO</t>
  </si>
  <si>
    <t>42341288</t>
  </si>
  <si>
    <t>CALDAS LOPEZ JULIO CESAR</t>
  </si>
  <si>
    <t>ANALISTA EN MONITOREO DE PROYECTOS DE DESARROLLO ALTERNATIVO Y SOSTENIBLE</t>
  </si>
  <si>
    <t>22998129</t>
  </si>
  <si>
    <t>CALDERON TITO MIGUEL ANGEL</t>
  </si>
  <si>
    <t>ESPECIALISTA EN PÁGINAS WEB</t>
  </si>
  <si>
    <t>02439844</t>
  </si>
  <si>
    <t>CALLATA GARRIDO MARLENE</t>
  </si>
  <si>
    <t>ASISTENCIA TÉCNICA PARA EL PROGRAMA FAMILIAS FUERTES</t>
  </si>
  <si>
    <t>44626527</t>
  </si>
  <si>
    <t>CALVIMONTES FLORIAN MARIANELA</t>
  </si>
  <si>
    <t>40862010</t>
  </si>
  <si>
    <t>CAMPANA SANCHEZ MIGUEL ANGEL</t>
  </si>
  <si>
    <t>LICENCIADO EN ADMINISTRACION DE EMPRESAS</t>
  </si>
  <si>
    <t>ASISTENTE ADMINISTRATIVO PARA LA SECRETARIA TÉCNICA</t>
  </si>
  <si>
    <t>74831778</t>
  </si>
  <si>
    <t>CAMPOS LOPEZ DIEGO ALONSO</t>
  </si>
  <si>
    <t>ANALISTA EN SISTEMAS DE INFORMACIÓN GEOGRÁFICA EN CONTROL DE LA OFERTA DE DROGAS</t>
  </si>
  <si>
    <t>46555184</t>
  </si>
  <si>
    <t>CAMPOS PAIVA JOSE ABDON</t>
  </si>
  <si>
    <t>INGENIERIA GEOGRAFO</t>
  </si>
  <si>
    <t>ESPECIALISTA EN COMPENSACIONES ECONÓMICAS</t>
  </si>
  <si>
    <t>44606379</t>
  </si>
  <si>
    <t>CAMPOSANO DE LA CRUZ ITALO GUDELIO</t>
  </si>
  <si>
    <t>BACHILLER EN ADMINISTRACION Y SISTEMAS</t>
  </si>
  <si>
    <t>ESPECIALISTA COORDINADOR DE LA PLATAFORMA VIRTUAL EDUCATIVA</t>
  </si>
  <si>
    <t>25763234</t>
  </si>
  <si>
    <t>CANDIO LOPEZ ERICKA ELIZABETH</t>
  </si>
  <si>
    <t>ESPECIALISTA EN CONTRATACIONES PÚBLICAS</t>
  </si>
  <si>
    <t>43924101</t>
  </si>
  <si>
    <t>CARDENAS NUÑEZ ROMINA DEL CARMEN</t>
  </si>
  <si>
    <t>INGENIERIA PESQUERO</t>
  </si>
  <si>
    <t>INGENIERO PESQUERO</t>
  </si>
  <si>
    <t>PROFESIONAL PRODUCTIVO</t>
  </si>
  <si>
    <t>41410015</t>
  </si>
  <si>
    <t>CARO FERNANDEZ ROBBY ROLANDO</t>
  </si>
  <si>
    <t>ESPECIALISTA EN MEDIO AMBIENTE</t>
  </si>
  <si>
    <t>43453258</t>
  </si>
  <si>
    <t>CARRANZA JARA DAVID</t>
  </si>
  <si>
    <t>INGENIERIA EN RECURSOS NATURALES RENOVABLES CON MENCION EN CONSERVACION DE SUELOS Y AGUA</t>
  </si>
  <si>
    <t>INGENIERO EN RECURSOS NATURALES RENOVABLES CON MENCION EN CONSERVACION DE SUELOS Y AGUA</t>
  </si>
  <si>
    <t>ESPECIALISTA COORDINADOR EN ASOCIATIVIDAD</t>
  </si>
  <si>
    <t>20031138</t>
  </si>
  <si>
    <t>CASAS SAMANIEGO JAIME</t>
  </si>
  <si>
    <t>ESPECIALISTA PISCÍCOLA</t>
  </si>
  <si>
    <t>45424998</t>
  </si>
  <si>
    <t>CASTAÑEDA SARMIENTO LUIS ALBERTO</t>
  </si>
  <si>
    <t>AUXILIAR EN SERVICIOS GENERALES</t>
  </si>
  <si>
    <t>41052546</t>
  </si>
  <si>
    <t>CASTILLO GUERRERO SUCSY ANALIZ</t>
  </si>
  <si>
    <t>ESPECIALISTA EN DISEÑO Y SEGUIMIENTO DE POLÍTICAS PÚBLICAS</t>
  </si>
  <si>
    <t>44400158</t>
  </si>
  <si>
    <t>CASTILLO HILARIO YNDIRA PILAR</t>
  </si>
  <si>
    <t>ASISTENTE ADMINISTRATIVO PARA LA OFICINA DE SERVICIOS GENERALES</t>
  </si>
  <si>
    <t>07881403</t>
  </si>
  <si>
    <t>CASTRO OLIART CESAR GONZALO</t>
  </si>
  <si>
    <t>CIENCIAS MARITIMO NAVALES</t>
  </si>
  <si>
    <t>BACHILLER EN CIENCIAS MARITIMO NAVALES</t>
  </si>
  <si>
    <t>ASISTENTE DE PRENSA</t>
  </si>
  <si>
    <t>70667336</t>
  </si>
  <si>
    <t>CASTRO PAREDES JOSUE DAX</t>
  </si>
  <si>
    <t>01159816</t>
  </si>
  <si>
    <t>CAVERO ROJAS JOSÉ ENRIQUE</t>
  </si>
  <si>
    <t>ESPECIALISTA EN MONITOREO DE PROYECTOS EN CONTROL DE LA OFERTA DE DROGAS</t>
  </si>
  <si>
    <t>10497975</t>
  </si>
  <si>
    <t>CAYCHO MENDOZA WINDER TEODORO</t>
  </si>
  <si>
    <t>BACHILLER ESTADISTICO</t>
  </si>
  <si>
    <t>ESPECIALISTA EN PROCEDIMIENTO DE SELECCIÓN I</t>
  </si>
  <si>
    <t>10488915</t>
  </si>
  <si>
    <t>CAYCHO SORAS NADIA</t>
  </si>
  <si>
    <t>ESPECIALISTA MULTISECTORIAL</t>
  </si>
  <si>
    <t>22511638</t>
  </si>
  <si>
    <t>CELIS CABELLO LUZ AMELIA</t>
  </si>
  <si>
    <t>23010196</t>
  </si>
  <si>
    <t>CELIS TARAZONA RICHARD STEVE</t>
  </si>
  <si>
    <t>45818695</t>
  </si>
  <si>
    <t>CENTENO RAMOS JOANA ELISSA</t>
  </si>
  <si>
    <t>41656236</t>
  </si>
  <si>
    <t>CENTENO RENGIFO HENRY</t>
  </si>
  <si>
    <t>COORDINADOR PRODUCTIVO</t>
  </si>
  <si>
    <t>40787282</t>
  </si>
  <si>
    <t>CERNA BARRUETO ALEX JUNIOR</t>
  </si>
  <si>
    <t>43930619</t>
  </si>
  <si>
    <t>CERNA DELGADO IBEHT KAREN</t>
  </si>
  <si>
    <t>ESPECIALISTA EN TESORERÍA</t>
  </si>
  <si>
    <t>45762399</t>
  </si>
  <si>
    <t>CESPEDES ORBEZO JUAN ALEXANDER</t>
  </si>
  <si>
    <t>ESPECIALISTA EN CONTROL PREVIO Y RENDICIÓN DE CUENTAS</t>
  </si>
  <si>
    <t>05361254</t>
  </si>
  <si>
    <t>CESPEDES ROLIN ANGELO LISTER</t>
  </si>
  <si>
    <t>JEFE DE COMISIÓN</t>
  </si>
  <si>
    <t>19870115</t>
  </si>
  <si>
    <t>CHACON PEREZ VICTOR DAVID</t>
  </si>
  <si>
    <t xml:space="preserve">ESPECIALISTA EN INTERDICCIÓN Y CONTROL DEL TRÁFICO ILÍCITO DE DROGAS PARA EL PROGRAMA PRESUPUESTAL GESTIÓN INTEGRADA Y EFECTIVA DEL CONTROL DE OFERTA DE DROGAS EN EL PERÚ </t>
  </si>
  <si>
    <t>43316586</t>
  </si>
  <si>
    <t>CHAMORRO ACOSTA EDUARDO ORLANDO</t>
  </si>
  <si>
    <t>ESPECIALISTA TÉCNICO PARA EL PROGRAMA PRESUPUESTAL DE PREVENCIÓN Y TRATAMIENTO DEL CONSUMO DE DROGAS</t>
  </si>
  <si>
    <t>09833661</t>
  </si>
  <si>
    <t>CHAMORRO MENZALA RAQUEL VICTORIA</t>
  </si>
  <si>
    <t>47052214</t>
  </si>
  <si>
    <t>CHAVARRY RUIZ ALEXIS SEGUNDO</t>
  </si>
  <si>
    <t>ESPECIALISTA EN MONITOREO Y EVALUACIÓN DE LAS ACTIVIDADES DE TRATAMIENTO</t>
  </si>
  <si>
    <t>07917677</t>
  </si>
  <si>
    <t>CHAVEZ GONZALES VDA DE GAZZOLO MARIA SOLEDAD</t>
  </si>
  <si>
    <t>ASISTENTE EN TESORERÍA</t>
  </si>
  <si>
    <t>72801255</t>
  </si>
  <si>
    <t>CHÁVEZ QUITO JHANALIT</t>
  </si>
  <si>
    <t>PSICÓLOGO CLÍNICO PARA LA ATENCIÓN DE LA MODALIDAD TELEFÓNICA Y ONLINE DEL SERVICIO HABLA FRANCO</t>
  </si>
  <si>
    <t>44371783</t>
  </si>
  <si>
    <t>CHE GALLARDO JIMMY LUI</t>
  </si>
  <si>
    <t>PERSONAL ADMINISTRATIVO PARA DISEÑO GRÁFICO DEL PIT PPT</t>
  </si>
  <si>
    <t>25615104</t>
  </si>
  <si>
    <t>CHIRINOS PEÑA JORGE ALEJANDRO</t>
  </si>
  <si>
    <t>TECNICO DISEÑO PAGINAS WEB</t>
  </si>
  <si>
    <t>ESPECIALISTA EN GESTIÓN DE LAS COMPENSACIONES ECONÓMICAS</t>
  </si>
  <si>
    <t>03646604</t>
  </si>
  <si>
    <t>CHIROQUE SANDOVAL BETSY</t>
  </si>
  <si>
    <t>INGENIERIA DE SISTEMAS Y CÓMPUTO</t>
  </si>
  <si>
    <t>BACHILLER EN INGENIERIA DE SISTEMAS Y CÓMPUTO</t>
  </si>
  <si>
    <t>TÉCNICO EN TESORERÍA</t>
  </si>
  <si>
    <t>46413332</t>
  </si>
  <si>
    <t>CHOCCELAGUA COA JESENIA JANETH</t>
  </si>
  <si>
    <t>42437052</t>
  </si>
  <si>
    <t>CHUNCA ÑAHUI ELIAS</t>
  </si>
  <si>
    <t>41579644</t>
  </si>
  <si>
    <t>CHURATA MOLLEHUANCA SAUL</t>
  </si>
  <si>
    <t>ASISTENTE CONTABLE, ADMINISTRATIVO Y FINANCIERO</t>
  </si>
  <si>
    <t>45830568</t>
  </si>
  <si>
    <t>CISNEROS DAVILA OMAR</t>
  </si>
  <si>
    <t>47199056</t>
  </si>
  <si>
    <t>COLLAN LOPEZ CLAUDIA VANESA</t>
  </si>
  <si>
    <t>42192689</t>
  </si>
  <si>
    <t>COLLQUE ESPINOZA YESER YVAN</t>
  </si>
  <si>
    <t>43666952</t>
  </si>
  <si>
    <t>COLQUI BASILIO MILTON IGNACIO</t>
  </si>
  <si>
    <t>10665607</t>
  </si>
  <si>
    <t>CONDORCUYA MENDOZA JADE JUDITH</t>
  </si>
  <si>
    <t>PROFESIONAL PARA EL SERVICIO DE HABLA FRANCO</t>
  </si>
  <si>
    <t>44728344</t>
  </si>
  <si>
    <t>CONDORI MACURI RAUL EUGENIO</t>
  </si>
  <si>
    <t>ESPECIALISTA PARA REVISIÓN DE RENDICIONES DE CUENTA</t>
  </si>
  <si>
    <t>43607261</t>
  </si>
  <si>
    <t>CORDOVA MORENO CLAUDIA CONSUELO</t>
  </si>
  <si>
    <t>SUPERVISOR DE SERVICIOS DE CONTROL</t>
  </si>
  <si>
    <t>09799932</t>
  </si>
  <si>
    <t>CORTEZ ZAPATA VICTOR GUILLERMO</t>
  </si>
  <si>
    <t>ADMINISTRADOR DE REDES Y COMUNICACIONES</t>
  </si>
  <si>
    <t>44131441</t>
  </si>
  <si>
    <t>CUADROS QUICHIZ LUZMILA HILDA</t>
  </si>
  <si>
    <t>42738314</t>
  </si>
  <si>
    <t>CUESTA SAAVEDRA DIANA</t>
  </si>
  <si>
    <t>PSICÓLOGO ESPECIALISTA PARA LA ATENCIÓN DE LA MODALIDAD PRESENCIAL DEL SERVICIO HABLA FRANCO - TURNO TARDE</t>
  </si>
  <si>
    <t>42641371</t>
  </si>
  <si>
    <t>CUEVA ARROYO ANTONY YOSETP</t>
  </si>
  <si>
    <t>MÉDICO EN SALUD OCUPACIONAL</t>
  </si>
  <si>
    <t>43485627</t>
  </si>
  <si>
    <t>CULLAS CARDENAS YVONNE GERALDINE</t>
  </si>
  <si>
    <t>45694639</t>
  </si>
  <si>
    <t>CULQUICONDOR SOTO SAMIR GASPAR</t>
  </si>
  <si>
    <t>AUDITOR DE SERVICIOS DE CONTROL</t>
  </si>
  <si>
    <t>71251929</t>
  </si>
  <si>
    <t>CURASI ÑAUPARI LAURA YURIKO</t>
  </si>
  <si>
    <t>05391332</t>
  </si>
  <si>
    <t>DAPENA MORALES JONATHAN</t>
  </si>
  <si>
    <t>22414942</t>
  </si>
  <si>
    <t>DAVILA PANIAGUA ARMIDIO FRANCISCO</t>
  </si>
  <si>
    <t>CHOFER SEGURIDAD</t>
  </si>
  <si>
    <t>03880137</t>
  </si>
  <si>
    <t>DE LA CRUZ POZO MARIO ROSAS</t>
  </si>
  <si>
    <t>TECNICO DE EJERCITO DEL PERU</t>
  </si>
  <si>
    <t>44486219</t>
  </si>
  <si>
    <t>DELGADO ALVARADO MARIO ERNESTO</t>
  </si>
  <si>
    <t>CIENCIAS DE LA COMUNICACIÓN SOCIAL</t>
  </si>
  <si>
    <t>LICENCIADO EN CIENCIAS DE LA COMUNICACIÓN SOCIAL</t>
  </si>
  <si>
    <t>AUXILIAR EN CONTROL PATRIMONIAL</t>
  </si>
  <si>
    <t>47374645</t>
  </si>
  <si>
    <t>DELGADO FLORES ALEX MARIO</t>
  </si>
  <si>
    <t>ESPECIALISTA EN ASOCIATIVIDAD</t>
  </si>
  <si>
    <t>42847785</t>
  </si>
  <si>
    <t>DIAZ CERON ROMULO</t>
  </si>
  <si>
    <t>ESPECIALISTA DE GESTIÓN POR PROCESOS</t>
  </si>
  <si>
    <t>41716825</t>
  </si>
  <si>
    <t>DIAZ DE LAS CASAS JOSE LUIS</t>
  </si>
  <si>
    <t>LICENCIADO EN INVESTIGACION OPERATIVA</t>
  </si>
  <si>
    <t>43384819</t>
  </si>
  <si>
    <t>DIAZ LLANOS MARIELA</t>
  </si>
  <si>
    <t>09623663</t>
  </si>
  <si>
    <t>DIAZ PORTUGAL VIVIANA CECILIA</t>
  </si>
  <si>
    <t>09745302</t>
  </si>
  <si>
    <t>DIAZ RUBIÑOS CESAR ERNESTO</t>
  </si>
  <si>
    <t>BACHILLER CIENCIAS ADMINISTRATIVAS</t>
  </si>
  <si>
    <t>42584394</t>
  </si>
  <si>
    <t>DUTRA CAMARGO MABEL</t>
  </si>
  <si>
    <t>AUXILIAR DE OFICINA</t>
  </si>
  <si>
    <t>07530163</t>
  </si>
  <si>
    <t>ELCORROBARRUTIA MENDOZA ERICK ALEXANDER</t>
  </si>
  <si>
    <t>03692417</t>
  </si>
  <si>
    <t>ELIAS SANDOVAL ENRIQUE DEL CARMEN</t>
  </si>
  <si>
    <t>COORDINADOR EN GESTIÓN Y POLÍTICAS PÚBLICAS</t>
  </si>
  <si>
    <t>41074082</t>
  </si>
  <si>
    <t>ESCOBEDO SANCHEZ JAIME</t>
  </si>
  <si>
    <t>09572294</t>
  </si>
  <si>
    <t>ESCUDERO AGUERO RICARDO NICOLAS</t>
  </si>
  <si>
    <t>TECNICO ELECTRICO</t>
  </si>
  <si>
    <t>TÉCNICO AGROFORESTAL</t>
  </si>
  <si>
    <t>41532063</t>
  </si>
  <si>
    <t>ESPEJO MEZA JHONSTHON CIRO</t>
  </si>
  <si>
    <t>INGENIERIA EN RECURSOS NATUALES RENOVABLES MENCION CONSERVACION DE SUELOS Y AGUA</t>
  </si>
  <si>
    <t>INGENIERO EN RECURSOS NATUALES RENOVABLES MENCION CONSERVACION DE SUELOS Y AGUA</t>
  </si>
  <si>
    <t>SUPERVISOR DE LA MODALIDAD PRESENCIAL PARA EL SERVICIO HABLA FRANCO</t>
  </si>
  <si>
    <t>09676218</t>
  </si>
  <si>
    <t>ESPINOZA PAUL LUIS SANTIAGO</t>
  </si>
  <si>
    <t>CONDUCTOR DE VEHÍCULOS</t>
  </si>
  <si>
    <t>19254125</t>
  </si>
  <si>
    <t>FARRO CHUCAN ALDO MARTIN</t>
  </si>
  <si>
    <t>01067306</t>
  </si>
  <si>
    <t>FERNANDEZ TENAZOA WALTER JAVIER</t>
  </si>
  <si>
    <t>ESPECIALISTA TÉCNICO PARA EL PROGRAMA DE PREVENCIÓN Y TRATAMIENTO DEL CONSUMO DE DROGAS - PTCD</t>
  </si>
  <si>
    <t>09604794</t>
  </si>
  <si>
    <t>FLORES  BARDALES JANETT MARLENE</t>
  </si>
  <si>
    <t>ESPECIALISTA COORDINADOR DE CACAO</t>
  </si>
  <si>
    <t>42314348</t>
  </si>
  <si>
    <t>FLORES CABALLERO HECTOR HUGO</t>
  </si>
  <si>
    <t>COORDINADOR II</t>
  </si>
  <si>
    <t>07786602</t>
  </si>
  <si>
    <t>FLORES DEL CASTILLO JUAN EMILIANO</t>
  </si>
  <si>
    <t>43320149</t>
  </si>
  <si>
    <t>FLORES JIMENEZ EMILIANO</t>
  </si>
  <si>
    <t>COORDINADOR TECNICO PARA LA OFICINA DE COORDINACION CHANCHAMAYO</t>
  </si>
  <si>
    <t>22975185</t>
  </si>
  <si>
    <t>FONSECA NUÑEZ HUGO</t>
  </si>
  <si>
    <t>70772749</t>
  </si>
  <si>
    <t>FUENTES GARRIDO CLAUDIA ALEJANDRA</t>
  </si>
  <si>
    <t>SUPERVISOR DE CACAO Y FARIÑA</t>
  </si>
  <si>
    <t>20525527</t>
  </si>
  <si>
    <t>GAMARRA AYALA FERNANDO UBALDO</t>
  </si>
  <si>
    <t>45081715</t>
  </si>
  <si>
    <t>GAMARRA OSCANOA JHONATAN ADIZON</t>
  </si>
  <si>
    <t>45326290</t>
  </si>
  <si>
    <t>GAMIO TUPIA MONICA CAROLINA</t>
  </si>
  <si>
    <t>23002071</t>
  </si>
  <si>
    <t>GARCIA DIAZ CLARISA SOSIMA</t>
  </si>
  <si>
    <t>05353673</t>
  </si>
  <si>
    <t>GARCIA RIOS JUANA ZOILA</t>
  </si>
  <si>
    <t>05360677</t>
  </si>
  <si>
    <t>GARCIA TORRES CARLOS ALBERTO</t>
  </si>
  <si>
    <t>01284777</t>
  </si>
  <si>
    <t>GARNICA SANCHEZ AURORA MILAGROS</t>
  </si>
  <si>
    <t>SECRETARIA EJCUTIVA</t>
  </si>
  <si>
    <t>ESPECIALISTA EN PREVENCIÓN DEL CONSUMO DE DROGAS EN EL ÁMBITO EDUCATIVO</t>
  </si>
  <si>
    <t>07306696</t>
  </si>
  <si>
    <t>GIRALDO WAAGNER PATRICIA HORTENCIA</t>
  </si>
  <si>
    <t>10028114</t>
  </si>
  <si>
    <t>GOMEZ SANCHEZ VICTOR MARTIN</t>
  </si>
  <si>
    <t>41100067</t>
  </si>
  <si>
    <t>GONGORA GOYZUETA JULIO EDUARDO</t>
  </si>
  <si>
    <t>ASISTENTE EN LOGÍSTICA</t>
  </si>
  <si>
    <t>47046874</t>
  </si>
  <si>
    <t>GONZALES MALLQUI YESENIA LINSEY</t>
  </si>
  <si>
    <t>BACHILLER EN ADMINISTRACIÓN</t>
  </si>
  <si>
    <t>40858013</t>
  </si>
  <si>
    <t>GONZALES MONTES ELIZABETH YENI</t>
  </si>
  <si>
    <t>ANALISTA EN PRESUPUESTO PARA LA UNIDAD DE PRESUPUESTO</t>
  </si>
  <si>
    <t>21886432</t>
  </si>
  <si>
    <t>GONZALES ZUÑIGA WILFREDO</t>
  </si>
  <si>
    <t>ASISTENTE SECRETARIAL</t>
  </si>
  <si>
    <t>07725961</t>
  </si>
  <si>
    <t>GONZALEZ WALDE LILIANA ROSA MARIA</t>
  </si>
  <si>
    <t>TÉCNICO LOGÍSTICO</t>
  </si>
  <si>
    <t>40502427</t>
  </si>
  <si>
    <t>GOYBURO DELGADO AMELIA DEL SOCORRO</t>
  </si>
  <si>
    <t>22989794</t>
  </si>
  <si>
    <t>GRANDEZ LOPEZ JORGE ORLANDO</t>
  </si>
  <si>
    <t>ASISTENTE EN DISEÑO GRÁFICO</t>
  </si>
  <si>
    <t>48521078</t>
  </si>
  <si>
    <t>GREY GUTIERREZ JOSHUA CRISTIAN</t>
  </si>
  <si>
    <t>ESPECIALISTA EN LOGÍSTICA</t>
  </si>
  <si>
    <t>42931931</t>
  </si>
  <si>
    <t>GUEVARA CENEPO JANNY</t>
  </si>
  <si>
    <t>18071095</t>
  </si>
  <si>
    <t>GUEVARA HIDALGO ERNESTO</t>
  </si>
  <si>
    <t>10659653</t>
  </si>
  <si>
    <t>GUEVARA PINO ERIKA YVONNE</t>
  </si>
  <si>
    <t>70102232</t>
  </si>
  <si>
    <t>GUEVARA SINARAHUA MINOU LITZS GIANELLA</t>
  </si>
  <si>
    <t>ESPECIALISTA COORDINADOR  EN GESTIÓN COMUNAL</t>
  </si>
  <si>
    <t>09437413</t>
  </si>
  <si>
    <t>GUTIERREZ LEDESMA JOSE LUIS</t>
  </si>
  <si>
    <t>44469260</t>
  </si>
  <si>
    <t>GUTIERREZ RAMOS JHAIR EDSON</t>
  </si>
  <si>
    <t>TECNICO CAJERO</t>
  </si>
  <si>
    <t>19089341</t>
  </si>
  <si>
    <t>GUZMAN ARANGURI OLGA DORLIZA</t>
  </si>
  <si>
    <t>02842636</t>
  </si>
  <si>
    <t>GUZMAN CACHO KARINA ISABEL</t>
  </si>
  <si>
    <t>CONDUCTOR DE VEHÍCULOS PARA LA OFICINA DE COORDINACIÓN CODO DEL POZUZO</t>
  </si>
  <si>
    <t>45701520</t>
  </si>
  <si>
    <t>HENDERSON VILLACREZ ANDY</t>
  </si>
  <si>
    <t>09619762</t>
  </si>
  <si>
    <t>HENRIQUEZ VILLEGAS DANIEL EDY</t>
  </si>
  <si>
    <t>ALMACENERO</t>
  </si>
  <si>
    <t>70272773</t>
  </si>
  <si>
    <t>HERAS  MERA MAX ARMANDO</t>
  </si>
  <si>
    <t>ASISTENTE ADMINISTRATIVO Y GESTIÓN DOCUMENTAL PARA EL ÁREA DE TRÁMITE DOCUMENTARIO Y ARCHIVO</t>
  </si>
  <si>
    <t>06149535</t>
  </si>
  <si>
    <t>HERNANDEZ AGUINAGA VICTOR JAVIER</t>
  </si>
  <si>
    <t>10136700</t>
  </si>
  <si>
    <t>HERNANDEZ JIMENEZ ROGER MANUEL</t>
  </si>
  <si>
    <t>08682593</t>
  </si>
  <si>
    <t>HERRERA AGURTO VICTOR ENRIQUE</t>
  </si>
  <si>
    <t>SUB OFICIAL DEL EJERCITO</t>
  </si>
  <si>
    <t>ESPECIALISTA EN ASISTENCIA TÉCNICA DE  PROYECTOS Y ACTIVIDADES DEL DESARROLLO ALTERNATIVO INTEGRAL Y SOSTENIBLE</t>
  </si>
  <si>
    <t>41216865</t>
  </si>
  <si>
    <t>HERRERA ARANDA JORDAN BERTONI</t>
  </si>
  <si>
    <t>28237400</t>
  </si>
  <si>
    <t>HUACACHI CAMA JORGE LUIS</t>
  </si>
  <si>
    <t>ASISTENTE LOGÍSTICO</t>
  </si>
  <si>
    <t>72147352</t>
  </si>
  <si>
    <t>HUAMAN CONDEZO BRENDA ANDRÓMEDA</t>
  </si>
  <si>
    <t>43088526</t>
  </si>
  <si>
    <t>HUAMAN LAURENTE EDISON</t>
  </si>
  <si>
    <t>40936990</t>
  </si>
  <si>
    <t>HUANCA POMA WILLIAM ROLDAN</t>
  </si>
  <si>
    <t>LICENCIADO EN ADMINISTRACION Y MARKETING</t>
  </si>
  <si>
    <t>ESPECIALISTA EN PROMOCIÓN</t>
  </si>
  <si>
    <t>41699886</t>
  </si>
  <si>
    <t>HUNCUY PEREZ NERCY MARIBEL</t>
  </si>
  <si>
    <t>ESPECIALISTA EN ANÁLISIS GEOGRÁFICO DE INFORMACIÓN</t>
  </si>
  <si>
    <t>45448877</t>
  </si>
  <si>
    <t>HURTADO ALFARO ISMAEL ALBERTO</t>
  </si>
  <si>
    <t>ESPECIALISTA EN GESTIÓN COMUNAL</t>
  </si>
  <si>
    <t>45471462</t>
  </si>
  <si>
    <t>HURTADO PUMACARHUA HENRY ROLAND</t>
  </si>
  <si>
    <t>23016882</t>
  </si>
  <si>
    <t>IGLESIAS TAFUR DIOMEL</t>
  </si>
  <si>
    <t>46098033</t>
  </si>
  <si>
    <t>INOMATA SUAZO MARIA BELEN</t>
  </si>
  <si>
    <t>08211224</t>
  </si>
  <si>
    <t>ISLA ZEVALLOS JOSE IGNACIO</t>
  </si>
  <si>
    <t>07977952</t>
  </si>
  <si>
    <t>JAUREGUI MORAN MARIANO SANTIAGO</t>
  </si>
  <si>
    <t>AUXILIAR EN ALMACEN Y PATRIMONIO</t>
  </si>
  <si>
    <t>10341460</t>
  </si>
  <si>
    <t>JOYA GARCIA RICARDO</t>
  </si>
  <si>
    <t>20430888</t>
  </si>
  <si>
    <t>JULCAPOMA GALARZA VICTOR</t>
  </si>
  <si>
    <t>ESPECIALISTA EN SISTEMAS DE INFORMACIÓN GEOGRÁFICA</t>
  </si>
  <si>
    <t>10123138</t>
  </si>
  <si>
    <t>LAURA ALLENDE MIGUEL</t>
  </si>
  <si>
    <t>47261067</t>
  </si>
  <si>
    <t>LAURENCIO JESUS LUCY CLINA</t>
  </si>
  <si>
    <t>TECNICO EN CONTABILIDAD</t>
  </si>
  <si>
    <t>SOPORTE TECNOLÓGICO</t>
  </si>
  <si>
    <t>42717671</t>
  </si>
  <si>
    <t>LEON DE LA SOTA MICHAEL ALEX</t>
  </si>
  <si>
    <t>TÉCNICO EN INFORMÁTICA</t>
  </si>
  <si>
    <t>000860690</t>
  </si>
  <si>
    <t xml:space="preserve">LIMA OCHOA SERGIO FELIX </t>
  </si>
  <si>
    <t>CIENCIAS DE LA COMPUTACION</t>
  </si>
  <si>
    <t>44388412</t>
  </si>
  <si>
    <t>LIMA VASQUEZ SAUL JUAN JAIME</t>
  </si>
  <si>
    <t>08155172</t>
  </si>
  <si>
    <t>LIMO RUIZ JIMMY HENRY</t>
  </si>
  <si>
    <t>ANALISTA PRESUPUESTAL - FINANCIERO</t>
  </si>
  <si>
    <t>10402704</t>
  </si>
  <si>
    <t>LOPEZ BRIONES CLOFER ALBERTO</t>
  </si>
  <si>
    <t>ESPECIALISTA PARA EL MONITOREO</t>
  </si>
  <si>
    <t>40420827</t>
  </si>
  <si>
    <t>LOPEZ BURGA URSULA RAQUEL</t>
  </si>
  <si>
    <t>ESPECIALISTA EN MONITOREO</t>
  </si>
  <si>
    <t>23003525</t>
  </si>
  <si>
    <t>LOPEZ TRUJILLO CARLOS</t>
  </si>
  <si>
    <t>INGENIERIA EN RECURSOS NATURALES RENOVABLES CON MENCION EN FORESTALES</t>
  </si>
  <si>
    <t>INGENIERO EN RECURSOS NATURALES RENOVABLES CON MENCION EN FORESTALES</t>
  </si>
  <si>
    <t>45915576</t>
  </si>
  <si>
    <t>LOZANO BENITES MELINA LUCIA</t>
  </si>
  <si>
    <t>LICIENCIADO EN PSICOLOGIA</t>
  </si>
  <si>
    <t>00010621</t>
  </si>
  <si>
    <t>LOZANO REATEGUI FERNANDO</t>
  </si>
  <si>
    <t>ESPECIALISTA PARA EL PROGRAMA DE FAMILIAS FUERTES</t>
  </si>
  <si>
    <t>25723133</t>
  </si>
  <si>
    <t>LUEY ORDOÑEZ LENNY SUSANA</t>
  </si>
  <si>
    <t>07722237</t>
  </si>
  <si>
    <t>LUGLIO VALDIVIESO MARIA CARMEN</t>
  </si>
  <si>
    <t>COORDINADOR DE INFORMACIÓN GEORREFERENCIADA DEL DESARROLLO ALTERNATIVO INTEGRAL Y SOSTENIBLE</t>
  </si>
  <si>
    <t>10374780</t>
  </si>
  <si>
    <t>LUMBRE BENEL PALOMA DEL PILAR</t>
  </si>
  <si>
    <t>INGENIERA FORESTAL</t>
  </si>
  <si>
    <t>INGENIERO FORESTAL</t>
  </si>
  <si>
    <t>ESPECIALISTA EN ASUNTOS PRODUCTIVOS</t>
  </si>
  <si>
    <t>00479866</t>
  </si>
  <si>
    <t>LUNA FIGUEROA JUAN MANUEL</t>
  </si>
  <si>
    <t>COORDINADOR DE SISTEMAS DE INFORMACIÓN</t>
  </si>
  <si>
    <t>44141382</t>
  </si>
  <si>
    <t>MACEDO SALAS YVETTE ALEJANDRA</t>
  </si>
  <si>
    <t>42648026</t>
  </si>
  <si>
    <t>MAJINO AYALA HOWE ENOS</t>
  </si>
  <si>
    <t>ESPECIALISTA COORDINADOR PARA EL PROGRAMA PRESUPUESTAL DE PREVENCIÓN Y TRATAMIENTO DEL CONSUMO DE DROGAS</t>
  </si>
  <si>
    <t>44580905</t>
  </si>
  <si>
    <t>MALACAS BAUTISTA CARLOS ALEXANDER</t>
  </si>
  <si>
    <t>SUPERVISOR DE CAMPO CACAO</t>
  </si>
  <si>
    <t>17443916</t>
  </si>
  <si>
    <t>MANAYAY LLAGUENTO JOSE SANTOS</t>
  </si>
  <si>
    <t>01109081</t>
  </si>
  <si>
    <t>MANRIQUE TORRES ELISEO</t>
  </si>
  <si>
    <t>SOPORTE TÉCNICO</t>
  </si>
  <si>
    <t>46329159</t>
  </si>
  <si>
    <t>MARTINEZ NAZARIO KELLY DAISY</t>
  </si>
  <si>
    <t>ANALISTA MULTISECTORIAL</t>
  </si>
  <si>
    <t>07474916</t>
  </si>
  <si>
    <t>MASGO CASTRO EUCEBIO ALEJANDRO</t>
  </si>
  <si>
    <t>20115448</t>
  </si>
  <si>
    <t>MAYCO TOYKIN JORGE LUIS</t>
  </si>
  <si>
    <t>46156792</t>
  </si>
  <si>
    <t>MEJIA BARDALEZ ALEX DARWIN</t>
  </si>
  <si>
    <t>ESPECIALISTA EN GESTION Y MONITOREO</t>
  </si>
  <si>
    <t>42422121</t>
  </si>
  <si>
    <t>MELENDEZ COLAN ROSA LUCIA</t>
  </si>
  <si>
    <t>COORDINADOR EN PROCEDIMIENTO DE SELECCIÓN</t>
  </si>
  <si>
    <t>10815375</t>
  </si>
  <si>
    <t>MELGAR JIMENEZ MANUEL FERNANDO</t>
  </si>
  <si>
    <t>ESPECIALISTA EN ADMINISTRACIÓN DE PERSONAL</t>
  </si>
  <si>
    <t>10764895</t>
  </si>
  <si>
    <t>MENDOZA COLCHADO JANETH MAGALY</t>
  </si>
  <si>
    <t>ADMINISTRACIÓN Y GERENCIA</t>
  </si>
  <si>
    <t>LICENCIADA EN ADMINISTRACIÓN Y GERENCIA</t>
  </si>
  <si>
    <t>10145200</t>
  </si>
  <si>
    <t>MENDOZA FONSECH ALONSO MARLON</t>
  </si>
  <si>
    <t>SUPERVISOR DE SERVICIO DE CONTROL</t>
  </si>
  <si>
    <t>25646685</t>
  </si>
  <si>
    <t>MENDOZA HUAMANI LUCIO RAUL</t>
  </si>
  <si>
    <t>41798670</t>
  </si>
  <si>
    <t>MENDOZA ORBEZO CHRISTIAN ADOLFO</t>
  </si>
  <si>
    <t>10024669</t>
  </si>
  <si>
    <t>MENDOZA QUISPE DE GOMEZ SANCHEZ MONICA MARLENE</t>
  </si>
  <si>
    <t>16753409</t>
  </si>
  <si>
    <t>MENDOZA VELA ANA LUISA</t>
  </si>
  <si>
    <t>INGENIERA AGRICOLA</t>
  </si>
  <si>
    <t>INGENIERO AGRICOLA</t>
  </si>
  <si>
    <t>ESPECIALISTA EN PROGRAMAS PRESUPUESTALES, MONITOREO Y EVALUACIÓN</t>
  </si>
  <si>
    <t>44603006</t>
  </si>
  <si>
    <t>MINAYA MERINO JUAN WILDER</t>
  </si>
  <si>
    <t>ESPECIALISTA EN REGISTRO, PROCESAMIENTO Y CONTROL DE EJECUCIÓN PRESUPUESTAL EN EL SIAF-SP</t>
  </si>
  <si>
    <t>09098433</t>
  </si>
  <si>
    <t>MIRANDA FUENTES HUMBERTO EDUARDO</t>
  </si>
  <si>
    <t>40975509</t>
  </si>
  <si>
    <t>MOLINA CAVERO LEISLE SOSIRE</t>
  </si>
  <si>
    <t>COMPUTACIÓN E INFORMATICA</t>
  </si>
  <si>
    <t>07223094</t>
  </si>
  <si>
    <t>MONGE SORIANO JAIME GERARDO</t>
  </si>
  <si>
    <t>INGENIERO DE CIVIL</t>
  </si>
  <si>
    <t>ESPECIALISTA EN DISPOSITIVOS DE TELEFONÍA MÓVIL</t>
  </si>
  <si>
    <t>43889636</t>
  </si>
  <si>
    <t>MONSUP VELA ROBERTO CARLOS</t>
  </si>
  <si>
    <t>TÉCNICO PROFESIONAL EN TELEFONIA</t>
  </si>
  <si>
    <t>ESPECIALISTA EN POSICIONAMIENTO Y ARTICULACIÓN PARA EL SERVICIO HABLA FRANCO</t>
  </si>
  <si>
    <t>10586190</t>
  </si>
  <si>
    <t>MONTALVO CASTRO SANDRA EDITH</t>
  </si>
  <si>
    <t>LICENCIADO EN ENFERMERIA</t>
  </si>
  <si>
    <t>09676274</t>
  </si>
  <si>
    <t>MONTENEGRO TARAZONA MARIA ISABEL</t>
  </si>
  <si>
    <t>44506284</t>
  </si>
  <si>
    <t>MONTES DE OCA VELAZCO TULIO RENE</t>
  </si>
  <si>
    <t>ESPECIALISTA EN PROGRAMACIÓN Y CONTRATACIONES DEL ESTADO</t>
  </si>
  <si>
    <t>44069276</t>
  </si>
  <si>
    <t>MONTESINOS MENDOZA PEDRO LUIS</t>
  </si>
  <si>
    <t>BACHILLER EN INGENIERIA DE SISTEMAS E INFORMATICA</t>
  </si>
  <si>
    <t>COORDINADOR EN ANÁLISIS Y EVALUACIÓN DE POLÍTICA DE CONTROL DE DROGAS</t>
  </si>
  <si>
    <t>40809407</t>
  </si>
  <si>
    <t>MORALES CASTRO SANDRA DANIZA</t>
  </si>
  <si>
    <t>43606571</t>
  </si>
  <si>
    <t>MORALES SACACA OLI</t>
  </si>
  <si>
    <t>INGENIERO AGROINDUSTRIAL</t>
  </si>
  <si>
    <t>ESPECIALISTA PRODUCTIVO</t>
  </si>
  <si>
    <t>19236707</t>
  </si>
  <si>
    <t>MUÑOZ CARBAJAL EDIE WILFREDO</t>
  </si>
  <si>
    <t>ESPECIALISTA EN ANÁLISIS Y DESARROLLO DE SISTEMAS</t>
  </si>
  <si>
    <t>43672625</t>
  </si>
  <si>
    <t>MURGA NORABUENA VICTOR IVAN</t>
  </si>
  <si>
    <t>42382111</t>
  </si>
  <si>
    <t>MURILLAS VALVERDE ESMERALDA ROCIO</t>
  </si>
  <si>
    <t>40674628</t>
  </si>
  <si>
    <t>MURRIETA LOZANO JORGE</t>
  </si>
  <si>
    <t>46437991</t>
  </si>
  <si>
    <t>MUSAYON MONTAÑO LISET PAMELA</t>
  </si>
  <si>
    <t>09944795</t>
  </si>
  <si>
    <t>NARCIZO CHAC MARIO DOMINGO</t>
  </si>
  <si>
    <t>42403842</t>
  </si>
  <si>
    <t>NAVARRO PAREDES ANALY JANETH</t>
  </si>
  <si>
    <t>TECNICA EN CONTABILIDAD</t>
  </si>
  <si>
    <t>TÉCNICO EN PRESUPUESTO</t>
  </si>
  <si>
    <t>45977822</t>
  </si>
  <si>
    <t>NEIRA ALBERTO ERICKSON JESUS</t>
  </si>
  <si>
    <t>TECNICO EN ADMINISTRACION CON MENCION EN FINANZAS</t>
  </si>
  <si>
    <t>ESPECIALISTA LOGÍSTICO</t>
  </si>
  <si>
    <t>44419173</t>
  </si>
  <si>
    <t>NEYRA ALVA ERIK NILSON</t>
  </si>
  <si>
    <t>NEGOCIOS INTERNACIONALES Y TURISMO</t>
  </si>
  <si>
    <t>80629495</t>
  </si>
  <si>
    <t>NEYRA MUÑOZ SEGUNDO RAMON</t>
  </si>
  <si>
    <t>80648820</t>
  </si>
  <si>
    <t>NIETO MAGARIÑO JEAN ALBERTO</t>
  </si>
  <si>
    <t>18100766</t>
  </si>
  <si>
    <t>OBESO ARTEAGA CARLOS OMAR</t>
  </si>
  <si>
    <t>ESPECIALISTA LEGAL EN RÉGIMEN DISCIPLINARIO</t>
  </si>
  <si>
    <t>08664362</t>
  </si>
  <si>
    <t>OBREGON CARRERA EDDA MARIBEL</t>
  </si>
  <si>
    <t>01332856</t>
  </si>
  <si>
    <t>OCHOA ESPEZUA JEAN HENRY</t>
  </si>
  <si>
    <t>DOCENTE EN EDUCACION PRIMARIA</t>
  </si>
  <si>
    <t>SUPERVISOR CACAO</t>
  </si>
  <si>
    <t>33819869</t>
  </si>
  <si>
    <t>OLORTEGUI RIOS GROVER</t>
  </si>
  <si>
    <t>INGENIERO EN RECURSOS NATURALES Y RENOVABLES</t>
  </si>
  <si>
    <t>70556474</t>
  </si>
  <si>
    <t>ORBE TORRES JUNIOR</t>
  </si>
  <si>
    <t>42873433</t>
  </si>
  <si>
    <t>ORE MARTINEZ CLARISA GIOVANNA</t>
  </si>
  <si>
    <t>CIENCAS DE LA COMUNICACIÓN</t>
  </si>
  <si>
    <t>LICENCIADO EN CIENCAS DE LA COMUNICACIÓN</t>
  </si>
  <si>
    <t>42960569</t>
  </si>
  <si>
    <t>ORGEDA CASTILLO CYNTHIA YANET</t>
  </si>
  <si>
    <t>01320068</t>
  </si>
  <si>
    <t>ORTEGA GUTIERREZ WILFREDO</t>
  </si>
  <si>
    <t>ESPECIALISTA EN TESORERÍA I</t>
  </si>
  <si>
    <t>25790200</t>
  </si>
  <si>
    <t>PALACIOS CHERRE LUIS MARTIN</t>
  </si>
  <si>
    <t>ESPECIALISTA EN INVERSIÓN PÚBLICA</t>
  </si>
  <si>
    <t>31037050</t>
  </si>
  <si>
    <t>PALIZA PINTO JUAN ELMER</t>
  </si>
  <si>
    <t>04322383</t>
  </si>
  <si>
    <t>PANEZ OCHANTE HUGO ARQUIMIDES</t>
  </si>
  <si>
    <t>44464255</t>
  </si>
  <si>
    <t>PARICAHUA LECAROS JOSE ANIBAL</t>
  </si>
  <si>
    <t>ESTUDIANTE DE ING. AGRONOMO</t>
  </si>
  <si>
    <t>ESPECIALISTA COORDINADOR EN GESTIÓN COMUNAL</t>
  </si>
  <si>
    <t>40547937</t>
  </si>
  <si>
    <t>PASCAL LAJARA MARLIT</t>
  </si>
  <si>
    <t>TÉCNICO PARA SOPORTE DE INFORMÁTICA</t>
  </si>
  <si>
    <t>16653256</t>
  </si>
  <si>
    <t>PASSALACQUA SOTO LEOPOLDO EDMUNDO ORLANDO</t>
  </si>
  <si>
    <t>ESTUDIOS DE COMPUTACION</t>
  </si>
  <si>
    <t>71593436</t>
  </si>
  <si>
    <t>PAZ SUPO WILLY RODRIGO</t>
  </si>
  <si>
    <t>45263178</t>
  </si>
  <si>
    <t>PEIXOTO MUÑOZ JUAN MIGUEL</t>
  </si>
  <si>
    <t>ESPECIALISTA EN PROCEDIMIENTOS DE SELECCIÓN I</t>
  </si>
  <si>
    <t>72204734</t>
  </si>
  <si>
    <t>PEÑA CERON ALDO JESUS</t>
  </si>
  <si>
    <t>41379689</t>
  </si>
  <si>
    <t>PEÑA PIÑAN RAUL</t>
  </si>
  <si>
    <t>00101315</t>
  </si>
  <si>
    <t>PEÑA TORRES ANGEL</t>
  </si>
  <si>
    <t>TÉCNICO EN INFORMACIÓN PARA LA TOMA DE DECISIONES ESTRATÉGICAS DE LUCHA CONTRA LAS DROGAS PARA EL OBSERVATORIO PERUANO DE DROGAS</t>
  </si>
  <si>
    <t>71241999</t>
  </si>
  <si>
    <t>PEÑALOZA  GONZÁLEZ ÁNGEL RAFAEL</t>
  </si>
  <si>
    <t>ESPECIALISTA COORDINADOR CAFÉ</t>
  </si>
  <si>
    <t>40677370</t>
  </si>
  <si>
    <t>PERDOMO CUEVA EMER</t>
  </si>
  <si>
    <t>05373282</t>
  </si>
  <si>
    <t>PEREZ ROJAS CARLOS ALBERTO</t>
  </si>
  <si>
    <t>ESPECIALISTA COORDINADOR EN PREVENCIÓN Y TRATAMIENTO DE CONSUMO DE DROGAS</t>
  </si>
  <si>
    <t>08678309</t>
  </si>
  <si>
    <t>PILCO VILLAR JESUS ANGEL</t>
  </si>
  <si>
    <t>23012148</t>
  </si>
  <si>
    <t>PINO VALDIVIA DANIEL ROLANDO</t>
  </si>
  <si>
    <t>PRESIDENTE EJECUTIVO</t>
  </si>
  <si>
    <t>25833439</t>
  </si>
  <si>
    <t>PINTADO PASAPERA FIDEL</t>
  </si>
  <si>
    <t>23558844</t>
  </si>
  <si>
    <t>POMPILIO CANDIOTTI LEO CLUBER</t>
  </si>
  <si>
    <t>COORDINADOR EN SISTEMAS ADMINISTRATIVOS</t>
  </si>
  <si>
    <t>41037077</t>
  </si>
  <si>
    <t>PONCE BASURTO MERCEDES MARGOT</t>
  </si>
  <si>
    <t>LICENCIADA EN CIENCIA POLITICA</t>
  </si>
  <si>
    <t>ASESOR EN COMUNICACIONES Y RELACIONES INTERINSTITUCIONALES</t>
  </si>
  <si>
    <t>09953934</t>
  </si>
  <si>
    <t>PORTOCARRERO ALIAGA JUAN CARLOS</t>
  </si>
  <si>
    <t>ANALISTA EN CONTROL DE ASISTENCIA</t>
  </si>
  <si>
    <t>45554804</t>
  </si>
  <si>
    <t>PRIETO VILLAFANA AIDA STEPHANNY</t>
  </si>
  <si>
    <t>ESPECIALISTA EN CONTRATACIÓN MENOS O IGUALES A 8 UIT</t>
  </si>
  <si>
    <t>47844933</t>
  </si>
  <si>
    <t>QUESADA MANTILLA OLENKA MILAGROS</t>
  </si>
  <si>
    <t>LICENCIADO EN ADMINISTRACION DE NEGOCIOS INTERNACIONALES</t>
  </si>
  <si>
    <t>ANALISTA EN GESTIÓN PRESUPUESTAL Y ADMINISTRATIVA PARA EL PROGRAMA PRESUPUESTAL GESTIÓN INTEGRADA Y EFECTIVA DEL CONTROL DE OFERTA DE DROGAS EN EL PERÚ - PP GIECOD</t>
  </si>
  <si>
    <t>08740607</t>
  </si>
  <si>
    <t>QUEZADA SANCHEZ ANTONIO</t>
  </si>
  <si>
    <t>ESPECIALISTA EN CONTROL DE GASTOS Y RENDICIÓN DE CUENTAS</t>
  </si>
  <si>
    <t>02436358</t>
  </si>
  <si>
    <t>QUINTEROS CAMAPAZA ELIZABETH EDITH</t>
  </si>
  <si>
    <t>ESPECIALISTA EN INFORMACIÓN Y MONITOREO DE PROYECTOS</t>
  </si>
  <si>
    <t>22077554</t>
  </si>
  <si>
    <t>QUISPE BENDEZU SEGUNDO FELIX</t>
  </si>
  <si>
    <t>AUDITOR ABOGADO</t>
  </si>
  <si>
    <t>46553374</t>
  </si>
  <si>
    <t>QUISPE TAYPE FLOR VIOLETA</t>
  </si>
  <si>
    <t>47246435</t>
  </si>
  <si>
    <t>RAMIREZ NEIRA GINO MIGUEL</t>
  </si>
  <si>
    <t>42867136</t>
  </si>
  <si>
    <t>RAMOS BARDALES ALDO</t>
  </si>
  <si>
    <t>ESPECIALISTA EN EVALUACIÓN DE PROYECTOS DE DESARROLLO ALTERNATIVO INTEGRAL Y SOSTENIBLE</t>
  </si>
  <si>
    <t>41019571</t>
  </si>
  <si>
    <t>RAMOS COTACALLAPA EDWEN</t>
  </si>
  <si>
    <t>ESPECIALISTA EN SISTEMAS DE INFORMACIÓN PARA LA EVALUACIÓN DE PROYECTOS</t>
  </si>
  <si>
    <t>40813113</t>
  </si>
  <si>
    <t>RAMOS LOZA LEYLY ANITA</t>
  </si>
  <si>
    <t>46214328</t>
  </si>
  <si>
    <t>RAMOS OSCANOA GERALDINE CHRISTEL</t>
  </si>
  <si>
    <t>ESPECIALISTA COORDINADOR PARA EL PROGRAMA DE PREVENCIÓN Y TRATAMIENTO DEL CONSUMO DE DROGAS</t>
  </si>
  <si>
    <t>25787872</t>
  </si>
  <si>
    <t>REATEGUI TOMANGUILLA ERIKA</t>
  </si>
  <si>
    <t>45732323</t>
  </si>
  <si>
    <t>RENGIFFO ARROYO RONNIE HARI</t>
  </si>
  <si>
    <t>41301204</t>
  </si>
  <si>
    <t>RENGIFO VIENA LIDIA ROSALYM</t>
  </si>
  <si>
    <t>BACHILLER EN NEGOCIOS INTERNACIONALES Y TURISMO</t>
  </si>
  <si>
    <t>COORDINADOR DE LA OFICINA DE COORDINACIÓN PUERTO BERMUDEZ</t>
  </si>
  <si>
    <t>23276207</t>
  </si>
  <si>
    <t>REYES ORTIZ ALEJANDRO</t>
  </si>
  <si>
    <t>INGENIERIA FORESTAL</t>
  </si>
  <si>
    <t>20053726</t>
  </si>
  <si>
    <t>RICSE JIMENEZ LUCIO SILVANO</t>
  </si>
  <si>
    <t>TÉCNICO DE ALMACÉN</t>
  </si>
  <si>
    <t>00956048</t>
  </si>
  <si>
    <t>RIOS AGUILAR JORGE LUIS</t>
  </si>
  <si>
    <t>70032973</t>
  </si>
  <si>
    <t>RIOS PAREDES PAOLA ELIZABETH</t>
  </si>
  <si>
    <t>01121055</t>
  </si>
  <si>
    <t>RIOS ROMERO LLESY</t>
  </si>
  <si>
    <t>71020505</t>
  </si>
  <si>
    <t>RIVERO ANGELES CARLOS ARMANDO</t>
  </si>
  <si>
    <t>ESTUDIANTE DEL VII CICLO ADM. DE EMPRESAS</t>
  </si>
  <si>
    <t>00105066</t>
  </si>
  <si>
    <t>ROCA PAREDES FERNANDO</t>
  </si>
  <si>
    <t>ESPECIALISTA EN ASISTENCIA TÉCNICA PARA EL PROGRAMA PRESUPUESTAL PIRDAIS</t>
  </si>
  <si>
    <t>09606077</t>
  </si>
  <si>
    <t>RODRIGUEZ CORREA ORLANDO</t>
  </si>
  <si>
    <t>ESPECIALISTA EN DISEÑO Y EVALUACIÓN DE PROGRAMAS Y PROYECTOS SOCIALES</t>
  </si>
  <si>
    <t>10313986</t>
  </si>
  <si>
    <t>RODRIGUEZ MARIN GUADALUPE JANETH</t>
  </si>
  <si>
    <t>LICENCIADA EN NUTRICION Y DIETETICA</t>
  </si>
  <si>
    <t>ESPECIALISTA EN TRANSFORMACIÓN Y CALIDAD</t>
  </si>
  <si>
    <t>40639025</t>
  </si>
  <si>
    <t>RODRIGUEZ TAPIA JUAN CARLOS</t>
  </si>
  <si>
    <t>INGENIERIA AGRONOMA</t>
  </si>
  <si>
    <t>46436716</t>
  </si>
  <si>
    <t>RODRIGUEZ VIDALON ADRIANA</t>
  </si>
  <si>
    <t>06970915</t>
  </si>
  <si>
    <t>ROJAS COSTA URSULA HILDA</t>
  </si>
  <si>
    <t>47188273</t>
  </si>
  <si>
    <t>ROJAS DE LOS SANTOS ESTRELLITA NAOMI</t>
  </si>
  <si>
    <t>43417270</t>
  </si>
  <si>
    <t>ROJAS DIAZ MANUEL</t>
  </si>
  <si>
    <t>ABASTECIMIENTO</t>
  </si>
  <si>
    <t>46376005</t>
  </si>
  <si>
    <t>ROJAS SILUPU DE RAMIREZ DORIS NOEMI</t>
  </si>
  <si>
    <t>09894108</t>
  </si>
  <si>
    <t>ROMERO  TRINIDAD CESAR AUGUSTO</t>
  </si>
  <si>
    <t>ESPECIALISTA EN CONTROL PREVIO DE GASTOS Y MONITOREO DEL PROCESO DE RENDICIÓN DE CUENTAS</t>
  </si>
  <si>
    <t>19839476</t>
  </si>
  <si>
    <t>ROMERO CONDOR MOISES ABEL</t>
  </si>
  <si>
    <t>42111584</t>
  </si>
  <si>
    <t>ROMERO ILAVE LINSAY MAGNOLIA</t>
  </si>
  <si>
    <t>ESPECIALISTA EN CONTROL PREVIO DE GASTOS Y RENDICIONES DE CUENTA</t>
  </si>
  <si>
    <t>41791161</t>
  </si>
  <si>
    <t>ROMERO MAMANI MIGUEL ANGEL</t>
  </si>
  <si>
    <t>TÉCNICO EN CONTROL PATRIMONIAL</t>
  </si>
  <si>
    <t>07756016</t>
  </si>
  <si>
    <t>ROMERO PARIONA TEOFILO</t>
  </si>
  <si>
    <t>TÉCNICO EN COMUNICACIÓN INTERNA</t>
  </si>
  <si>
    <t>40446101</t>
  </si>
  <si>
    <t>ROMERO SANTOS KATTIA CONSUELO</t>
  </si>
  <si>
    <t>ESTUDIANTE DE PSICOLOGIA</t>
  </si>
  <si>
    <t>TÉCNICO EN LOGÍSTICA</t>
  </si>
  <si>
    <t>01335350</t>
  </si>
  <si>
    <t>ROQUE MENDOZA MARIBEL YESENIA</t>
  </si>
  <si>
    <t>25736994</t>
  </si>
  <si>
    <t>ROSADO ZUÑIGA LUZ MAGALI</t>
  </si>
  <si>
    <t>42852284</t>
  </si>
  <si>
    <t>ROSS LOZANO JEANETTE MILUSKA</t>
  </si>
  <si>
    <t>ESPECIALISTA EN GESTIÓN DEL EMPLEO Y PLANIFICACIÓN DE POLÍTICAS DE RECURSOS HUMANOS</t>
  </si>
  <si>
    <t>43456382</t>
  </si>
  <si>
    <t>RUDAS TICSE LEANDRO SERGEI</t>
  </si>
  <si>
    <t>40673321</t>
  </si>
  <si>
    <t>RUIZ AMPUDIA LOURDES DEL PILAR</t>
  </si>
  <si>
    <t>TÉCNICO ADMINISTRATIVO PARA LA OFICINA DE COORDINACIÓN CABALLOCOCHA</t>
  </si>
  <si>
    <t>44691954</t>
  </si>
  <si>
    <t>RUIZ LIMA BRUNO</t>
  </si>
  <si>
    <t xml:space="preserve"> CIENCIAS ECONOMICAS</t>
  </si>
  <si>
    <t>ESPECIALISTA EN CONTROL PREVIO Y RENDICIONES DE CUENTAS</t>
  </si>
  <si>
    <t>41400880</t>
  </si>
  <si>
    <t>SAAVEDRA MONJA MARITA MAXIMINA</t>
  </si>
  <si>
    <t>COORDINADOR TÉCNICO</t>
  </si>
  <si>
    <t>01091256</t>
  </si>
  <si>
    <t>SAAVEDRA RAMIREZ JORGE</t>
  </si>
  <si>
    <t>45223400</t>
  </si>
  <si>
    <t>SABINO FALCON DAVID CAMILO</t>
  </si>
  <si>
    <t>10474049</t>
  </si>
  <si>
    <t>SALINAS DEL AGUILA ELIZABETH VILMA</t>
  </si>
  <si>
    <t>08385984</t>
  </si>
  <si>
    <t>SANCHEZ DOMINGUEZ MANUEL ENRIQUE</t>
  </si>
  <si>
    <t>CHOFER RESGUARDO</t>
  </si>
  <si>
    <t>43517540</t>
  </si>
  <si>
    <t>SANCHEZ GAMARRA WILMER ROSAS</t>
  </si>
  <si>
    <t>SUBOFICIAL PNP</t>
  </si>
  <si>
    <t>41664795</t>
  </si>
  <si>
    <t>SANCHEZ RAMOS EDWIN JAVIER</t>
  </si>
  <si>
    <t>03676527</t>
  </si>
  <si>
    <t>SANTA CRUZ AVILA JOSE HERNAN</t>
  </si>
  <si>
    <t>44188242</t>
  </si>
  <si>
    <t>SANTIAGO MODESTO ANDRES CESAR</t>
  </si>
  <si>
    <t xml:space="preserve">CIENCIAS DE LA COMUNICACIÓN SOCIAL </t>
  </si>
  <si>
    <t>23994287</t>
  </si>
  <si>
    <t>SARMIENTO YABAR NADYA</t>
  </si>
  <si>
    <t>22513603</t>
  </si>
  <si>
    <t>SATALAYA PISCO ROSA EMERITA</t>
  </si>
  <si>
    <t>ESPECIALISTA DE PLANEAMIENTO ESTRATÉGICO</t>
  </si>
  <si>
    <t>44817073</t>
  </si>
  <si>
    <t>SEDANO CABEZAS CYNTHIA MELISSA</t>
  </si>
  <si>
    <t>ESPECIALISTA EN BIENESTAR SOCIAL</t>
  </si>
  <si>
    <t>30431714</t>
  </si>
  <si>
    <t>SERRANO ESQUIVEL NERY ELIZABETH</t>
  </si>
  <si>
    <t>BIENESTAR SOCIAL</t>
  </si>
  <si>
    <t>ESPECIALISTA EN GESTIÓN ADMINISTRATIVA Y PRESUPUESTAL</t>
  </si>
  <si>
    <t>48017127</t>
  </si>
  <si>
    <t>SERVAN VELARDE GERALDINE EVELYN</t>
  </si>
  <si>
    <t>COORDINADOR TÉCNICO DE LA OFICINA DE COORDINACIÓN CODO DEL POZUZO</t>
  </si>
  <si>
    <t>22506273</t>
  </si>
  <si>
    <t>SHAHUANO DOMINGUEZ YSSA MONICA</t>
  </si>
  <si>
    <t>LINCENCIADA EN OBSTETRICIA</t>
  </si>
  <si>
    <t>COORDINADOR I</t>
  </si>
  <si>
    <t>08096655</t>
  </si>
  <si>
    <t>SIALER UBILLUS CARLOS ALBERTO</t>
  </si>
  <si>
    <t>06625316</t>
  </si>
  <si>
    <t>SOBERON GARRIDO RICARDO ANTONIO</t>
  </si>
  <si>
    <t>46807467</t>
  </si>
  <si>
    <t>SOLIS CASSIA LISSET</t>
  </si>
  <si>
    <t xml:space="preserve">ESPECIALISTA EN POLITICAS Y PLANES </t>
  </si>
  <si>
    <t>47381741</t>
  </si>
  <si>
    <t>SOSA ALVAREZ KATHERINE PAOLA</t>
  </si>
  <si>
    <t>TÉCNICO EN MANTENIMIENTO E INFRAESTRUCTURA EN SERVICIOS GENERALES</t>
  </si>
  <si>
    <t>25734013</t>
  </si>
  <si>
    <t>SOSA DIAZ VICTOR EDMUNDO MANUEL</t>
  </si>
  <si>
    <t>ESTUDIANTE INGENIERIA DE COMPUTACION Y SISTEMAS (V CICLO)</t>
  </si>
  <si>
    <t>43215478</t>
  </si>
  <si>
    <t>SOSA RAMOS NILDA YUDY</t>
  </si>
  <si>
    <t>EGRESADA CONTABILIDAD</t>
  </si>
  <si>
    <t>07621192</t>
  </si>
  <si>
    <t>SOTILLO OSORIO GUIDO</t>
  </si>
  <si>
    <t>ESPECIALISTA PARA EL MANTENIMIENTO Y SEGURIDAD DEL SIAF</t>
  </si>
  <si>
    <t>42773261</t>
  </si>
  <si>
    <t>TANTA BRAVO HENRY WALTER NICOLAS</t>
  </si>
  <si>
    <t>ESPECIALISTA EN ORGANIZACIÓN DEL TRABAJO Y GESTIÓN DEL RENDIMIENTO</t>
  </si>
  <si>
    <t>31674539</t>
  </si>
  <si>
    <t>TARAZONA SILVA JESSICA MILUSKA</t>
  </si>
  <si>
    <t>01325039</t>
  </si>
  <si>
    <t>TICONA NINA HIPOLITO</t>
  </si>
  <si>
    <t>22508862</t>
  </si>
  <si>
    <t>TOLENTINO VARGAS NEBER</t>
  </si>
  <si>
    <t>ESPECIALISTA EN PROYECTOS DE INVERSIÓN PÚBLICA</t>
  </si>
  <si>
    <t>08161793</t>
  </si>
  <si>
    <t>TONGO PIZARRO ELISEO</t>
  </si>
  <si>
    <t>COORDINADOR DEL SERVICIO HABLA FRANCO</t>
  </si>
  <si>
    <t>43394058</t>
  </si>
  <si>
    <t>TORO CRUZ MONICA ROXANA</t>
  </si>
  <si>
    <t>40293197</t>
  </si>
  <si>
    <t>TORRES PINEDO JOSE CARLOS</t>
  </si>
  <si>
    <t>01323931</t>
  </si>
  <si>
    <t>TOVAR VALDIVIA EVA PATRICIA</t>
  </si>
  <si>
    <t>SECRETARIADO COMERCIAL COMPUTARIZADO</t>
  </si>
  <si>
    <t>42888732</t>
  </si>
  <si>
    <t>TRIGOSO PINTO CARLOS</t>
  </si>
  <si>
    <t>BACHILLER EN EDUCACION</t>
  </si>
  <si>
    <t>41990822</t>
  </si>
  <si>
    <t>TRINIDAD MALPARTIDA BEDSABE</t>
  </si>
  <si>
    <t>ESPECIALISTA EN ESTADÍSTICA</t>
  </si>
  <si>
    <t>25801110</t>
  </si>
  <si>
    <t>TRONCOS SAENZ KARINA RAQUEL</t>
  </si>
  <si>
    <t>46381183</t>
  </si>
  <si>
    <t>URETA PAUCAR ILIANA JHOANA</t>
  </si>
  <si>
    <t>40081397</t>
  </si>
  <si>
    <t>URETA RICALDI YADIN ROSSINI</t>
  </si>
  <si>
    <t>43125516</t>
  </si>
  <si>
    <t>USHÑAHUA SANCHEZ WALTER ROLAND</t>
  </si>
  <si>
    <t>40412947</t>
  </si>
  <si>
    <t>VALDIVIA MARIN CESAR</t>
  </si>
  <si>
    <t>SISTEMAS DE LA INFORMACION</t>
  </si>
  <si>
    <t>09821988</t>
  </si>
  <si>
    <t>VALDIVIA YONAMINE SAYURI ELENA</t>
  </si>
  <si>
    <t>ESTUDIANTE DE INGENIERIA DE SISTEMAS</t>
  </si>
  <si>
    <t>ESPECIALISTA COORDINADOR ACUICULTURA</t>
  </si>
  <si>
    <t>42565380</t>
  </si>
  <si>
    <t>VALDIVIESO ARENAS GLAUCO ANTONIO</t>
  </si>
  <si>
    <t>LICENCIADO EN BIOLOGIA</t>
  </si>
  <si>
    <t>44162126</t>
  </si>
  <si>
    <t>VALVERDE CHUQUILLANQUI JORGE LUIS</t>
  </si>
  <si>
    <t>BACHILLER EN ING. INDUSTRIAL</t>
  </si>
  <si>
    <t>ESPECIALISTA DE INVERSIONES</t>
  </si>
  <si>
    <t>42835961</t>
  </si>
  <si>
    <t>VALVERDE ESCUDERO FERNANDO LENIN</t>
  </si>
  <si>
    <t>INGENIERIA ECONOMISTA</t>
  </si>
  <si>
    <t>INGENIERO ECONOMISTA</t>
  </si>
  <si>
    <t>08116505</t>
  </si>
  <si>
    <t>VARGAS MERCADES PRIMITIVA GLADYS</t>
  </si>
  <si>
    <t>ANALISTA EN SOCIALIZACIÓN PARA LA ACTIVIDAD DE GESTIÓN COMUNAL</t>
  </si>
  <si>
    <t>45026884</t>
  </si>
  <si>
    <t>VARGAS ROSAS LENIN MIGUEL</t>
  </si>
  <si>
    <t>40464467</t>
  </si>
  <si>
    <t>VARGAS RUIZ JACKSON MICHEL</t>
  </si>
  <si>
    <t>41011398</t>
  </si>
  <si>
    <t>VASQUEZ CARRILLO JOHAMNA HAILY</t>
  </si>
  <si>
    <t>23018015</t>
  </si>
  <si>
    <t>VASQUEZ DEL CASTILLO NARCISO</t>
  </si>
  <si>
    <t>ESPECIALISTA COORDINADOR DE ASOCIATIVIDAD</t>
  </si>
  <si>
    <t>43113827</t>
  </si>
  <si>
    <t>VASQUEZ GARCIA EVERT ORLANDO</t>
  </si>
  <si>
    <t>COORDINADOR TÉCNICO PARA LA OFICINA DE COORDINACIÓN MONZÓN</t>
  </si>
  <si>
    <t>16783433</t>
  </si>
  <si>
    <t>VASQUEZ VARGAS URIAS</t>
  </si>
  <si>
    <t>09298320</t>
  </si>
  <si>
    <t>VASQUEZ VELA ROGER RICARDO</t>
  </si>
  <si>
    <t>SECRETARIA PARA LA OFICINA DE COORDINACIÓN MONZÓN</t>
  </si>
  <si>
    <t>41861361</t>
  </si>
  <si>
    <t>VEGA ALVA CARINA VICTORIA</t>
  </si>
  <si>
    <t>ANALISTA EN GESTIÓN DE INFORMACIÓN DE MONITOREO DE PROYECTOS Y ACTIVIDADES</t>
  </si>
  <si>
    <t>40450322</t>
  </si>
  <si>
    <t>VEGA MORENO MILAGROS GRACIELA</t>
  </si>
  <si>
    <t>ESPECIALISTA EN COOPERACIÓN INTERNACIONAL</t>
  </si>
  <si>
    <t>23010372</t>
  </si>
  <si>
    <t>VELA MENDOZA NANCY IVONNE</t>
  </si>
  <si>
    <t>00978526</t>
  </si>
  <si>
    <t>VELA RODRIGUEZ NOEMI</t>
  </si>
  <si>
    <t>20577651</t>
  </si>
  <si>
    <t>VELARDE ROSALES SUSANA LUCIA</t>
  </si>
  <si>
    <t>31657380</t>
  </si>
  <si>
    <t>VELASQUEZ DEPAZ RODOLFO AMERICO</t>
  </si>
  <si>
    <t>ESPECIALISTA COORDINADOR</t>
  </si>
  <si>
    <t>09985384</t>
  </si>
  <si>
    <t>VELASQUEZ SANTIAGO JOSE MIGUEL</t>
  </si>
  <si>
    <t>ANALISTA EN DESARROLLO ALTERNATIVO Y SOSTENIBLE</t>
  </si>
  <si>
    <t>40252453</t>
  </si>
  <si>
    <t>VELEZ BURGA JORGE LUIS</t>
  </si>
  <si>
    <t>ESPECIALISTA EN PROYECTOS TIC</t>
  </si>
  <si>
    <t>09537110</t>
  </si>
  <si>
    <t>VELEZ ESCALANTE LOURDES MILUSKA</t>
  </si>
  <si>
    <t>40038227</t>
  </si>
  <si>
    <t>VELIZ VALLE DAVID JESUS</t>
  </si>
  <si>
    <t>COMUNICACIÓN SOCIAL</t>
  </si>
  <si>
    <t>BACHILLER EN COMUNICACIÓN SOCIAL</t>
  </si>
  <si>
    <t>41228612</t>
  </si>
  <si>
    <t>VERGARA DIAZ MANUEL ANGEL</t>
  </si>
  <si>
    <t>45512106</t>
  </si>
  <si>
    <t>VILCA MAQUERA EDER YINO</t>
  </si>
  <si>
    <t>40100558</t>
  </si>
  <si>
    <t>VILCAPOMA ARECHE ESTHER</t>
  </si>
  <si>
    <t>45840204</t>
  </si>
  <si>
    <t>VILLACORTA VENTURO CARLOS JAVIER</t>
  </si>
  <si>
    <t>15427965</t>
  </si>
  <si>
    <t>VILLAFANA PINO ARIELA BERTHA</t>
  </si>
  <si>
    <t>ESPECIALISTA EN EJECUCIÓN CONTRACTUAL II</t>
  </si>
  <si>
    <t>15736188</t>
  </si>
  <si>
    <t>VILLAFANE RAMOS ELIZABETH</t>
  </si>
  <si>
    <t>COORDINADOR DE PROYECTOS TECNOLÓGICOS</t>
  </si>
  <si>
    <t>40311659</t>
  </si>
  <si>
    <t>VILLANUEVA DE LOS SANTOS ELVIS EDUARDO</t>
  </si>
  <si>
    <t>46685427</t>
  </si>
  <si>
    <t>VILLAVERDE HUAMAN GINA CLAUDIA</t>
  </si>
  <si>
    <t>43338870</t>
  </si>
  <si>
    <t>VISA CHALLCO EDITH MIRIAN</t>
  </si>
  <si>
    <t>TÉCNICO EN ARCHIVO Y ADMINISTRACIÓN DE LEGAJOS PERSONALES</t>
  </si>
  <si>
    <t>44369489</t>
  </si>
  <si>
    <t>YOVERA PURUGUAY UBALDO</t>
  </si>
  <si>
    <t>80328017</t>
  </si>
  <si>
    <t>YSIDRO REMIGIO JUAN FREDY</t>
  </si>
  <si>
    <t>09835855</t>
  </si>
  <si>
    <t>ZACARIAS PEREZ JERICA PAOLA</t>
  </si>
  <si>
    <t>ANALISTA DE MODERNIZACIÓN DE LA GESTIÓN PÚBLICA</t>
  </si>
  <si>
    <t>40411631</t>
  </si>
  <si>
    <t>ZARAVIA MIOCA ANA CECILIA</t>
  </si>
  <si>
    <t>41118227</t>
  </si>
  <si>
    <t>ZAVALA VALLADOLID JIMMY DENNIS</t>
  </si>
  <si>
    <t>23983327</t>
  </si>
  <si>
    <t>ZULOAGA CCORIMANYA ROGER MARIO</t>
  </si>
  <si>
    <t>08884429</t>
  </si>
  <si>
    <t>ZUÑIGA MONTES MAURICIO EDUARDO</t>
  </si>
  <si>
    <t>01318706</t>
  </si>
  <si>
    <t>CHOQUE CUTIRI FREDY</t>
  </si>
  <si>
    <t>43978636</t>
  </si>
  <si>
    <t>DOMINGUEZ ODAR LUPITA DEL ROSARIO</t>
  </si>
  <si>
    <t>ESPECIALISTA EN PROCEDIMIENTO DE SELECCIÓN Y ACUERDO MARCO</t>
  </si>
  <si>
    <t>40688780</t>
  </si>
  <si>
    <t>GAMBOA VILCHEZ WALTER WILFREDO</t>
  </si>
  <si>
    <t>ESPECIALISTA DE MONITOREO DE PREVENCIÓN DE CONSUMO DE DROGAS</t>
  </si>
  <si>
    <t>45235307</t>
  </si>
  <si>
    <t>HOLGUIN DOMINGUEZ DIANA ELIZABETH</t>
  </si>
  <si>
    <t>COORDINADOR TÉCNICO PARA LA OFICINA DE COORDINACIÓN CABALLOCOCHA</t>
  </si>
  <si>
    <t>01148402</t>
  </si>
  <si>
    <t>TANGOA TUESTA CARLOS ALBERTO</t>
  </si>
  <si>
    <t>TECNICO EN ALMACEN</t>
  </si>
  <si>
    <t>43505373</t>
  </si>
  <si>
    <t>YUCRA RAMOS YHON</t>
  </si>
  <si>
    <t>ESPECIALISTA EN MONITOREO DE PROYECTOS Y ACTIVIDADES</t>
  </si>
  <si>
    <t>42910448</t>
  </si>
  <si>
    <t>ANTONIO MENESES JUAN VICTOR</t>
  </si>
  <si>
    <t>BACHILLER EN CIENCIAS AGRICOLAS</t>
  </si>
  <si>
    <t>10485898</t>
  </si>
  <si>
    <t>ARAUJO  VEGA HUGO CLAY</t>
  </si>
  <si>
    <t>BACHILLER EN CIENCIAS DE LA COMUNICACIÓN</t>
  </si>
  <si>
    <t>28290479</t>
  </si>
  <si>
    <t>ARONES JARA JOSE LUIS</t>
  </si>
  <si>
    <t>BACHILLER EN CIENCIAS DE LA INGENIERIA CIVIL</t>
  </si>
  <si>
    <t>28206653</t>
  </si>
  <si>
    <t xml:space="preserve">AVALOS PILLPE HUGO </t>
  </si>
  <si>
    <t>ESPECIALISTA EN CONTABILIDAD</t>
  </si>
  <si>
    <t>28267474</t>
  </si>
  <si>
    <t>BAUTISTA GOMEZ JAVIER MAURO</t>
  </si>
  <si>
    <t>RESPONSABLE DE PATRIMONIO</t>
  </si>
  <si>
    <t>47561038</t>
  </si>
  <si>
    <t>BORJAS QUEZADA; KELLY GRYSELL</t>
  </si>
  <si>
    <t>COORDINADOR MULTISECTORIAL</t>
  </si>
  <si>
    <t>21010136</t>
  </si>
  <si>
    <t>CAMPOS TELLO JAIME DANINI</t>
  </si>
  <si>
    <t>BACHILLER EN CIENCIAS AGRARIAS</t>
  </si>
  <si>
    <t>INGENIERO EN CIENCIAS AGRARIAS</t>
  </si>
  <si>
    <t>44762612</t>
  </si>
  <si>
    <t>CASAVERDE GUILLEN; ARSEMIO</t>
  </si>
  <si>
    <t>RESPONSABLE DE SERVICIOS GENERALES</t>
  </si>
  <si>
    <t>25438928</t>
  </si>
  <si>
    <t>CASTILLO NAVARRETE FELIX HUMBERTO</t>
  </si>
  <si>
    <t>ASISTENTE LEGAL</t>
  </si>
  <si>
    <t>47813934</t>
  </si>
  <si>
    <t>CENTENO MOLLO BIANCA TERESA</t>
  </si>
  <si>
    <t>EXPERTO EN DESARROLLO COMUNAL Y LOCAL</t>
  </si>
  <si>
    <t>32397807</t>
  </si>
  <si>
    <t>CERNA RAMIREZ EFRAIN ABELARDO</t>
  </si>
  <si>
    <t>ASISTENTE DE JEFATURA</t>
  </si>
  <si>
    <t>41846291</t>
  </si>
  <si>
    <t>CHAVEZ VILLAFUERTE FLOR JULIETA</t>
  </si>
  <si>
    <t>RESPONSABLE DE MESA DE PARTES</t>
  </si>
  <si>
    <t>43147706</t>
  </si>
  <si>
    <t>CHOQUE GUILLEN MARITZA YANINA</t>
  </si>
  <si>
    <t>TECNICO EN TURISMO | SECRETARIADO</t>
  </si>
  <si>
    <t>47411277</t>
  </si>
  <si>
    <t>CONDORI SINGUNA JHOEL</t>
  </si>
  <si>
    <t>10177086</t>
  </si>
  <si>
    <t>COSQUILLO MACHUCA OSCAR LOEL</t>
  </si>
  <si>
    <t>44226781</t>
  </si>
  <si>
    <t>DEL AGUILA MALDONADO WILLY</t>
  </si>
  <si>
    <t>41210115</t>
  </si>
  <si>
    <t>DURAND CCAHUANA AURORA</t>
  </si>
  <si>
    <t>TECNICO EN COMPUTACION  E INFORMATICA</t>
  </si>
  <si>
    <t>ESPECIALISTA EN CONTROL PREVIO Y RENDICION DE CUENTAS</t>
  </si>
  <si>
    <t>73601728</t>
  </si>
  <si>
    <t>ESQUIVEL ROSALES RUTH MELISSA</t>
  </si>
  <si>
    <t>BACHILLER EN CIENCIAS CONTABLES Y FINANCIERAS</t>
  </si>
  <si>
    <t>TÍTULO DE CONTADOR PÚBLICO</t>
  </si>
  <si>
    <t>44161349</t>
  </si>
  <si>
    <t>FLORES LAITE LUZMILA</t>
  </si>
  <si>
    <t>TECNICA EN SECRETARIADO</t>
  </si>
  <si>
    <t>TECNICO EN SECRETARIADO</t>
  </si>
  <si>
    <t>EXPERTO DE DESARROLLO EMPRESARIAL Y PROMOCION COMERCIAL</t>
  </si>
  <si>
    <t>44184851</t>
  </si>
  <si>
    <t>GALINDO CCALLOCUNTO JAVIER ALBAN</t>
  </si>
  <si>
    <t>BACHILLER EN INGENIERIA AGROINDUSTRIAL</t>
  </si>
  <si>
    <t>ESPECIALISTA EN PROCESOS DE RECURSOS HUMANOS Y COMPENSACIONES ECONÓMICAS</t>
  </si>
  <si>
    <t>09998432</t>
  </si>
  <si>
    <t>GALLEGOS MOSCOSO EDDIE OSWALDO</t>
  </si>
  <si>
    <t>COORDINADOR TECNICO</t>
  </si>
  <si>
    <t>28262912</t>
  </si>
  <si>
    <t>GAMONAL REZZA PERCY HUMBERTO</t>
  </si>
  <si>
    <t>COORDINADOR TÉCNICO CACAO</t>
  </si>
  <si>
    <t>23001274</t>
  </si>
  <si>
    <t xml:space="preserve">GARCIA TORRES ELISEO </t>
  </si>
  <si>
    <t>COORDINADOR TÉCNICO ACUICULTURA</t>
  </si>
  <si>
    <t>41186887</t>
  </si>
  <si>
    <t>GONZALEZ MONTALVO JESUS</t>
  </si>
  <si>
    <t>BACHILLER EN INGENIERIA PESQUERA</t>
  </si>
  <si>
    <t>45277282</t>
  </si>
  <si>
    <t>GUZMAN RUIZ RONALD RAFAEL</t>
  </si>
  <si>
    <t>BACHILLER EN INGENIERIA CIVIL</t>
  </si>
  <si>
    <t>62190830</t>
  </si>
  <si>
    <t xml:space="preserve">HUAMAN BORDA GABY OSHIN </t>
  </si>
  <si>
    <t>41647880</t>
  </si>
  <si>
    <t>JAIME AVENDAÑO; YOVER</t>
  </si>
  <si>
    <t>42559489</t>
  </si>
  <si>
    <t>LIZANA GOMEZ JOSE CARLOS</t>
  </si>
  <si>
    <t>RESPONSABLE DE ALMACEN</t>
  </si>
  <si>
    <t>40547897</t>
  </si>
  <si>
    <t>LUNAZCO MORALES, SILVESTRE PABLO</t>
  </si>
  <si>
    <t>RESPONSABLE DE BIENESTAR SOCIAL</t>
  </si>
  <si>
    <t>72042728</t>
  </si>
  <si>
    <t>MESTANZA SANCHEZ; ROCÍO DEL PILAR</t>
  </si>
  <si>
    <t>BACHILLER EN ENFERMERÍA</t>
  </si>
  <si>
    <t>LICENCIADO EN ENFERMERÍA</t>
  </si>
  <si>
    <t>EXPERTO EN ABASTECIMIENTO</t>
  </si>
  <si>
    <t>10217708</t>
  </si>
  <si>
    <t>OBANDO VILCHEZ PABLO MIGUEL</t>
  </si>
  <si>
    <t>JEFE DE LA UNIDAD DE PLANEAMIENTO Y PRESUPUESTO</t>
  </si>
  <si>
    <t>MAGISTER EN ADMINISTRACION CON MENCION EN GERENCIA GUBERNAMENTAL</t>
  </si>
  <si>
    <t>LICENCIADO EN CIENCIAS ADMINISTRATIVAS</t>
  </si>
  <si>
    <t>ESPECIALISTA EN TESORERIA</t>
  </si>
  <si>
    <t>45196324</t>
  </si>
  <si>
    <t>PALOMINO CORDOVA ERICA TANIA</t>
  </si>
  <si>
    <t>43945314</t>
  </si>
  <si>
    <t>PALOMINO QUISPE; FREED STIVEN</t>
  </si>
  <si>
    <t>INGENIERO DE SISTEMAS Y CÓMPUTO</t>
  </si>
  <si>
    <t>28275823</t>
  </si>
  <si>
    <t>PALOMINO VILLANTOY JOHN NICANOR</t>
  </si>
  <si>
    <t>42557783</t>
  </si>
  <si>
    <t>PEREZ BRANCACHO CECILIA ANTONIA</t>
  </si>
  <si>
    <t>ESPECIALISTA EN ABASTECIMIENTO</t>
  </si>
  <si>
    <t>44819111</t>
  </si>
  <si>
    <t>TECNICO EN INFORMATICA</t>
  </si>
  <si>
    <t>EXPERTO EN INVERSIONES</t>
  </si>
  <si>
    <t>28275140</t>
  </si>
  <si>
    <t>PINCO GODOY PORFIRIO</t>
  </si>
  <si>
    <t>46246417</t>
  </si>
  <si>
    <t>POVES HUAMANI; ISABEL MARIA</t>
  </si>
  <si>
    <t>BACHILLER EN ADMINISTRACIÓN Y SISTEMAS</t>
  </si>
  <si>
    <t>46983988</t>
  </si>
  <si>
    <t>QUINTO TALAVERA; RICHAR</t>
  </si>
  <si>
    <t>28295935</t>
  </si>
  <si>
    <t>QUISPE MURILLO; CARLOS DARWIN</t>
  </si>
  <si>
    <t>20688808</t>
  </si>
  <si>
    <t>RAMOS CRISTOBAL; CASTOLO JOSE</t>
  </si>
  <si>
    <t>EXPERTO EN TECNOLOGÍA E INFORMÁTICA Y COMUNICACIONES</t>
  </si>
  <si>
    <t>43370842</t>
  </si>
  <si>
    <t>RIVAS CARDENAS ALAN VLADIMIR</t>
  </si>
  <si>
    <t>19862367</t>
  </si>
  <si>
    <t xml:space="preserve">RODRIGUEZ DE LA ROCA JULIO CESAR </t>
  </si>
  <si>
    <t>45960579</t>
  </si>
  <si>
    <t>ROJAS CAZO WILDER EMILIO</t>
  </si>
  <si>
    <t>44320280</t>
  </si>
  <si>
    <t>RONDINEL CRESPO JUAN CARLOS</t>
  </si>
  <si>
    <t>COORDINADOR TECNICO DE CAFÉ</t>
  </si>
  <si>
    <t>20052715</t>
  </si>
  <si>
    <t>SANTIVAÑEZ JUZCAMAYTA ; RUBEN DARIO</t>
  </si>
  <si>
    <t>BACHILLER EN AGRONOMIA</t>
  </si>
  <si>
    <t>ESPECIALISTA EN COMUNICACIONES II</t>
  </si>
  <si>
    <t>41826228</t>
  </si>
  <si>
    <t>SOTO QUISPE EDMAR ALEXANDER</t>
  </si>
  <si>
    <t>COMUNICADOR</t>
  </si>
  <si>
    <t>LICENCIADO EN RELACIONES PUBLICAS</t>
  </si>
  <si>
    <t>JEFE DE LA UNIDAD DE ADMINISTRACIÓN</t>
  </si>
  <si>
    <t>23983063</t>
  </si>
  <si>
    <t>TABOADA CRUZ ROMMIE STEFFANY</t>
  </si>
  <si>
    <t>42560419</t>
  </si>
  <si>
    <t>TORRES MOSCO; CARLOS ALBERTO</t>
  </si>
  <si>
    <t>ESPECIALISTA EN PROCESO DE CONTRATACIONES</t>
  </si>
  <si>
    <t>47374478</t>
  </si>
  <si>
    <t>VARGAS MARTINEZ, WALTER YONATAN</t>
  </si>
  <si>
    <t>COORDINADOR TECNICO GESTION COMUNAL</t>
  </si>
  <si>
    <t>45297185</t>
  </si>
  <si>
    <t>VASQUEZ VICUÑA DASY GISELA</t>
  </si>
  <si>
    <t>EXPERTO EN RECURSOS HUMANOS</t>
  </si>
  <si>
    <t>42904976</t>
  </si>
  <si>
    <t xml:space="preserve">VERA ALVAREZ JAVIER </t>
  </si>
  <si>
    <t>71713652</t>
  </si>
  <si>
    <t>VICENTE PATILLA; MABEL MAGDALENA</t>
  </si>
  <si>
    <t>41529274</t>
  </si>
  <si>
    <t>VILA ESCOBAR; ALFREDO</t>
  </si>
  <si>
    <t>BACHILLER EN DERECHO Y CIENCIA POLITICA</t>
  </si>
  <si>
    <t>JEFE DE LA UNIDAD DE ASESORIA JURÍDICA</t>
  </si>
  <si>
    <t>BACHILLER EN DERECHO Y CIENCIAS POLITICAS</t>
  </si>
  <si>
    <t>Especialista en Planeamiento y Cooperación Internacional</t>
  </si>
  <si>
    <t>07368516</t>
  </si>
  <si>
    <t>Yusa Araki Mónica Teresa</t>
  </si>
  <si>
    <t>Especialista en Temas Presupuestarios</t>
  </si>
  <si>
    <t>41563375</t>
  </si>
  <si>
    <t>Cañari Guzmán Américo</t>
  </si>
  <si>
    <t>Asistente Técnico Administrativo</t>
  </si>
  <si>
    <t>10254865</t>
  </si>
  <si>
    <t>Arroyo Fernandez Mitsy Aracely</t>
  </si>
  <si>
    <t>Administración De Empresas</t>
  </si>
  <si>
    <t>Especialista en Periodismo</t>
  </si>
  <si>
    <t>41141698</t>
  </si>
  <si>
    <t>Huamani Sanchez Jairo Armando</t>
  </si>
  <si>
    <t>Ciencias De La Comunicación</t>
  </si>
  <si>
    <t>Coordinadora de Prensa e Imagen Institucional</t>
  </si>
  <si>
    <t>42190768</t>
  </si>
  <si>
    <t>Leon Meneses Vanessa Elizabeth</t>
  </si>
  <si>
    <t>Analista en Gestion de Contenidos Digitales</t>
  </si>
  <si>
    <t>40945196</t>
  </si>
  <si>
    <t>Huaripata Huaman Job Ped'huarn</t>
  </si>
  <si>
    <t>18111512</t>
  </si>
  <si>
    <t>Castillo Orihuela Margarita Julia</t>
  </si>
  <si>
    <t>Especialista en Políticas Públicas I</t>
  </si>
  <si>
    <t>09350858</t>
  </si>
  <si>
    <t>Coral Cordero Maria del Pilar</t>
  </si>
  <si>
    <t>Analista en el Sistema Administrativo de Abastecimiento</t>
  </si>
  <si>
    <t>48319119</t>
  </si>
  <si>
    <t>Arce Silgueron Yaneth</t>
  </si>
  <si>
    <t>Administración Y Negocios Internacionales</t>
  </si>
  <si>
    <t>Responsable del Sistema Administrativo de Recursos Humanos</t>
  </si>
  <si>
    <t>42365824</t>
  </si>
  <si>
    <t>Atoche Galarza Cinthia Lisseti</t>
  </si>
  <si>
    <t>Especialista en Contabilidad</t>
  </si>
  <si>
    <t>06545362</t>
  </si>
  <si>
    <t>Celis Pacherrez Elena Zoraida</t>
  </si>
  <si>
    <t>09974280</t>
  </si>
  <si>
    <t>Cuzcano Cueto Cesar Augusto</t>
  </si>
  <si>
    <t>Secundaria Completa</t>
  </si>
  <si>
    <t>NO TIENE</t>
  </si>
  <si>
    <t>25742652</t>
  </si>
  <si>
    <t>Davila Becerra Gabriela Cecilia</t>
  </si>
  <si>
    <t>Administracion Y Gestion De Empresas</t>
  </si>
  <si>
    <t>Responsable del Sistema Administrativo de Tesoreria</t>
  </si>
  <si>
    <t>70438841</t>
  </si>
  <si>
    <t>Guzman Mendez Jack Williams</t>
  </si>
  <si>
    <t>Responsable de Tecnologías Digitales</t>
  </si>
  <si>
    <t>40121094</t>
  </si>
  <si>
    <t>Laupa Buitron Cesar Guillermo</t>
  </si>
  <si>
    <t>Ingenieria Electrónica</t>
  </si>
  <si>
    <t>45747190</t>
  </si>
  <si>
    <t>Lazaro Bernaola Marcos Antonio</t>
  </si>
  <si>
    <t>Analista en Soporte de Tecnología de la Información y la Comunicación</t>
  </si>
  <si>
    <t>10687371</t>
  </si>
  <si>
    <t>Perez Gomez Franklin</t>
  </si>
  <si>
    <t>09121307</t>
  </si>
  <si>
    <t>Trujillo Villodas Lenner</t>
  </si>
  <si>
    <t>Responsable del Sistema Administrativo de Contabilidad</t>
  </si>
  <si>
    <t>20439633</t>
  </si>
  <si>
    <t>Ramon Guerra Eleazar Damaso</t>
  </si>
  <si>
    <t>Especialista en Contrataciones</t>
  </si>
  <si>
    <t>43421624</t>
  </si>
  <si>
    <t>Ramos Sandoval Raisa</t>
  </si>
  <si>
    <t>Administración De Negocios Internacionales</t>
  </si>
  <si>
    <t>Especialista en Gestión Patrimonial y Almacén</t>
  </si>
  <si>
    <t>22999219</t>
  </si>
  <si>
    <t xml:space="preserve">Lopez Gonzales Javier </t>
  </si>
  <si>
    <t>Asistente de Trámite Documentario</t>
  </si>
  <si>
    <t>41985748</t>
  </si>
  <si>
    <t xml:space="preserve">Vera Quezada Thelma Elena </t>
  </si>
  <si>
    <t>Técnico En Administración</t>
  </si>
  <si>
    <t>Especialista en Sistemas Informáticos</t>
  </si>
  <si>
    <t>70446279</t>
  </si>
  <si>
    <t>Casquin Aguilar JeanCarlos</t>
  </si>
  <si>
    <t>Ingeniería De Computación Y Sistemas</t>
  </si>
  <si>
    <t>Responsable del Sistema Administrativo de Abastecimiento</t>
  </si>
  <si>
    <t>41877766</t>
  </si>
  <si>
    <t>Meza Postigo Karen Lesley</t>
  </si>
  <si>
    <t>Administracion</t>
  </si>
  <si>
    <t>Analista Legal</t>
  </si>
  <si>
    <t>46793160</t>
  </si>
  <si>
    <t>Córdova Abregú Aurora Flor</t>
  </si>
  <si>
    <t>Especialista en Control Gubernamental</t>
  </si>
  <si>
    <t>06023264</t>
  </si>
  <si>
    <t>Velez Arana Jose Socrates</t>
  </si>
  <si>
    <t>Auditor Integrante</t>
  </si>
  <si>
    <t>42586347</t>
  </si>
  <si>
    <t xml:space="preserve">Quichiz Mora Juan Augusto </t>
  </si>
  <si>
    <t>Contabilidad Y Finanzas</t>
  </si>
  <si>
    <t>Especialista en Gestión del Conocimiento</t>
  </si>
  <si>
    <t>42292256</t>
  </si>
  <si>
    <t xml:space="preserve">Celiz Ignacio Erika del Pilar </t>
  </si>
  <si>
    <t>Especialista en Prospectiva Económica</t>
  </si>
  <si>
    <t>07254331</t>
  </si>
  <si>
    <t>Del Aguila Alfaro Alberto Enrique</t>
  </si>
  <si>
    <t>Coordinador de Investigación y Estudios</t>
  </si>
  <si>
    <t>44481668</t>
  </si>
  <si>
    <t xml:space="preserve">Francisco Torres Marco Antonio </t>
  </si>
  <si>
    <t>Ingeniería En Gestión Empresarial</t>
  </si>
  <si>
    <t>Secretaria Ejecutiva</t>
  </si>
  <si>
    <t>44784678</t>
  </si>
  <si>
    <t>Herrera Blas Christin Kate</t>
  </si>
  <si>
    <t>Analista en Investigación Económica con énfasis en Desarrollo Económico</t>
  </si>
  <si>
    <t>43829088</t>
  </si>
  <si>
    <t>Vásquez Pérez José Luis</t>
  </si>
  <si>
    <t>Analista de Procesos de Diálogo Social</t>
  </si>
  <si>
    <t>10738572</t>
  </si>
  <si>
    <t>Bahamonde Quinteros Carmen del Rosario</t>
  </si>
  <si>
    <t>Especialista en Estudios de Prospectiva</t>
  </si>
  <si>
    <t>70045548</t>
  </si>
  <si>
    <t>Ataucusi Ataucusi Yiem Aurora</t>
  </si>
  <si>
    <t>Analista en Temas Economicos</t>
  </si>
  <si>
    <t>47795523</t>
  </si>
  <si>
    <t>Stehli Torrecilla Hans</t>
  </si>
  <si>
    <t>Especialista  en Temas Sociales y Participación Ciudadana</t>
  </si>
  <si>
    <t>43761098</t>
  </si>
  <si>
    <t>Carranza Ancajima Mariana</t>
  </si>
  <si>
    <t>Analista en Gestión de Políticas Públicas a Nivel Sectorial</t>
  </si>
  <si>
    <t>06779415</t>
  </si>
  <si>
    <t>Chavez  Chavez Neldi Floresmila</t>
  </si>
  <si>
    <t>Especialista en Seguimiento II</t>
  </si>
  <si>
    <t>70118618</t>
  </si>
  <si>
    <t>Huaman Huanaco Félix</t>
  </si>
  <si>
    <t>Economia</t>
  </si>
  <si>
    <t>46234744</t>
  </si>
  <si>
    <t>Sotelo Castro Alvaro Alexánder</t>
  </si>
  <si>
    <t>Especialista en Evaluación I</t>
  </si>
  <si>
    <t>45076505</t>
  </si>
  <si>
    <t>Lavilla Ruiz Hans</t>
  </si>
  <si>
    <t xml:space="preserve">Analista en Seguimiento y Evaluación </t>
  </si>
  <si>
    <t>72548606</t>
  </si>
  <si>
    <t>Ruiz Quispe Marissa Virginia</t>
  </si>
  <si>
    <t>Analista en Seguimiento y/o monitoreo</t>
  </si>
  <si>
    <t>72194631</t>
  </si>
  <si>
    <t>Pardo Saavedra Luciana Fiorella</t>
  </si>
  <si>
    <t>32964126</t>
  </si>
  <si>
    <t>Rios Norabuena Rosario Lastenia</t>
  </si>
  <si>
    <t>Periodista</t>
  </si>
  <si>
    <t>46677341</t>
  </si>
  <si>
    <t>Huaman Romero Mijail Davis</t>
  </si>
  <si>
    <t>Especialista en Seguimiento y Evaluación I</t>
  </si>
  <si>
    <t>45823860</t>
  </si>
  <si>
    <t xml:space="preserve">Hermoza Palomino Niker </t>
  </si>
  <si>
    <t xml:space="preserve">Especialista en Análisis de Megatendencias, Factores Externos y Oportunidades  </t>
  </si>
  <si>
    <t>08369063</t>
  </si>
  <si>
    <t>Orellana Manrique Socorro Asunción</t>
  </si>
  <si>
    <t>08714170</t>
  </si>
  <si>
    <t>Sifuentes Cancino Monica Cecilia</t>
  </si>
  <si>
    <t>Secretariado</t>
  </si>
  <si>
    <t>Especialista en Prospectiva Territorial</t>
  </si>
  <si>
    <t>41274768</t>
  </si>
  <si>
    <t>Silva Piña Sandy Katheryn</t>
  </si>
  <si>
    <t>Ingenieria Ambiental</t>
  </si>
  <si>
    <t>Coordinador de Sistemas Administrativos Transversales</t>
  </si>
  <si>
    <t>16178072</t>
  </si>
  <si>
    <t>Huarcaya Clemente Carlos Alberto</t>
  </si>
  <si>
    <t>Especialista en Políticas y Planes</t>
  </si>
  <si>
    <t>40006059</t>
  </si>
  <si>
    <t>Cuba Vidal Karin Katherin</t>
  </si>
  <si>
    <t>Ingenieria Forestal</t>
  </si>
  <si>
    <t>Coordinadora de Políticas Nacionales y Planes Sectoriales</t>
  </si>
  <si>
    <t>28302905</t>
  </si>
  <si>
    <t>Aguirre Alarcón Candy Jéssica</t>
  </si>
  <si>
    <t>Analista De Automatización De Procesos</t>
  </si>
  <si>
    <t>43156099</t>
  </si>
  <si>
    <t>Napán Yactayo Dionicio Iván</t>
  </si>
  <si>
    <t>Analista De Gestión De Contrataciones</t>
  </si>
  <si>
    <t>46188894</t>
  </si>
  <si>
    <t xml:space="preserve">De La Cruz Yupanqui Luis Gustavo </t>
  </si>
  <si>
    <t>Analista En Gestión De La Compensación Y Del Empleo</t>
  </si>
  <si>
    <t>46095442</t>
  </si>
  <si>
    <t>Rengifo Alvarez Angela Fabiola</t>
  </si>
  <si>
    <t>Pajuelo Calderon Iris Yanina</t>
  </si>
  <si>
    <t>47352417</t>
  </si>
  <si>
    <t>Analista De Recursos Humanos</t>
  </si>
  <si>
    <t>10465055</t>
  </si>
  <si>
    <t>Gonzales Chaffo Luz Maxi</t>
  </si>
  <si>
    <t>40023945</t>
  </si>
  <si>
    <t>Peñaloza Contreras Maximo Eduardo</t>
  </si>
  <si>
    <t>Analista De Prospectiva Económica</t>
  </si>
  <si>
    <t>47302542</t>
  </si>
  <si>
    <t>Estrada Ramos Milagros</t>
  </si>
  <si>
    <t>Analista De Investigación Y Participación Académica Y Social</t>
  </si>
  <si>
    <t>44546931</t>
  </si>
  <si>
    <t>Gamboa Buendia Alvaro Miguel</t>
  </si>
  <si>
    <t>Ciencia Política Y Gobierno</t>
  </si>
  <si>
    <t>Analista De Estudios Estratégicos Para El Desarrollo Territorial</t>
  </si>
  <si>
    <t>47596271</t>
  </si>
  <si>
    <t>Sobrino Vidal Eduardo Junior</t>
  </si>
  <si>
    <t>Geografía Y Medio Ambiente</t>
  </si>
  <si>
    <t>Asistente De Investigación Multidisciplinaria</t>
  </si>
  <si>
    <t>71521731</t>
  </si>
  <si>
    <t>Velasquez Taipe Wendy Carol</t>
  </si>
  <si>
    <t>Especialista De Planes Estratégicos</t>
  </si>
  <si>
    <t>46013567</t>
  </si>
  <si>
    <t>Lopez Peña Addy Elena</t>
  </si>
  <si>
    <t>Especialista De Planes Institucionales</t>
  </si>
  <si>
    <t>42951991</t>
  </si>
  <si>
    <t>Farroñan Turkowsky Ronald Edgar</t>
  </si>
  <si>
    <t>Ingeniero Informático Y De Sistemas</t>
  </si>
  <si>
    <t>Especialista De Políticas Regionales Y Locales</t>
  </si>
  <si>
    <t>45033204</t>
  </si>
  <si>
    <t>Garcia Flores Lleny</t>
  </si>
  <si>
    <t>Analista De Políticas Y Planes Nacionales</t>
  </si>
  <si>
    <t>40643051</t>
  </si>
  <si>
    <t>Guerra Ruiz Monica</t>
  </si>
  <si>
    <t>Especialista En Contrataciones</t>
  </si>
  <si>
    <t>Chavez Garcia Richard Jesus</t>
  </si>
  <si>
    <t xml:space="preserve">43656647
</t>
  </si>
  <si>
    <t>Camargo Castillo Eduardo Franco</t>
  </si>
  <si>
    <t>Especialista En Planes Estratégicos Territoriales, Regionales Y Locales.</t>
  </si>
  <si>
    <t>Castillo Gomez Cintia Cristin</t>
  </si>
  <si>
    <t>Analista En Seguimiento Y Evaluación De Planes Institucionales</t>
  </si>
  <si>
    <t>Huamani Cotacallapa Manuel</t>
  </si>
  <si>
    <t>Analista De Seguimiento Y Evaluación De Políticas Nacionales</t>
  </si>
  <si>
    <t>Paucar Amaro Flor De Liz</t>
  </si>
  <si>
    <t>Asistente Legal Renteseg</t>
  </si>
  <si>
    <t>44470077</t>
  </si>
  <si>
    <t>ACOSTA LA JARA, JENIFFER MILUSKA</t>
  </si>
  <si>
    <t>Profesional en Selección de Recursos Humanos</t>
  </si>
  <si>
    <t>40566585</t>
  </si>
  <si>
    <t>ALAYO GIL, MARIO GARY</t>
  </si>
  <si>
    <t>Asistente Legal</t>
  </si>
  <si>
    <t>72399494</t>
  </si>
  <si>
    <t>ALEGRE MALCA, KATHERINE JULISSA</t>
  </si>
  <si>
    <t>ASISTENTE DE ORIENTACIÓN YURIMAGUAS</t>
  </si>
  <si>
    <t>73198344</t>
  </si>
  <si>
    <t>ALEMAN VEGA, KATTIA ELIZABETH</t>
  </si>
  <si>
    <t>Analista de Centro de Orientación</t>
  </si>
  <si>
    <t>43617621</t>
  </si>
  <si>
    <t>ALMONACID CAYLLAHUA, ALEX ENZO</t>
  </si>
  <si>
    <t>Orientador</t>
  </si>
  <si>
    <t>72257812</t>
  </si>
  <si>
    <t>ALVARADO SANTAMARIA, PATRICIA ALMENDRA</t>
  </si>
  <si>
    <t>DERECHO Y CIENCIAS POLÍTICAS</t>
  </si>
  <si>
    <t>Supervisor Técnico</t>
  </si>
  <si>
    <t>42187531</t>
  </si>
  <si>
    <t>ALVAREZ CRUZ, NELSON OMAR</t>
  </si>
  <si>
    <t>INGENIERÍA INFORMÁTICA</t>
  </si>
  <si>
    <t>ASISTENTE PARA LA GESTIÓN DE REDES SOCIALES</t>
  </si>
  <si>
    <t>44805184</t>
  </si>
  <si>
    <t>ALVAREZ GUTIERREZ, DIEGO ALEXIS</t>
  </si>
  <si>
    <t>Asistente de Coordinación Regional</t>
  </si>
  <si>
    <t>72920496</t>
  </si>
  <si>
    <t>AMBIA TORRES, FERNANDO VALDIMIRO</t>
  </si>
  <si>
    <t>Supervisor Administrativo</t>
  </si>
  <si>
    <t>40049108</t>
  </si>
  <si>
    <t>ANCALLE DE LA CRUZ, JULIO ALFONSO</t>
  </si>
  <si>
    <t xml:space="preserve">INGENIERÍA ELECTRÓNICA </t>
  </si>
  <si>
    <t>SUPERVISOR</t>
  </si>
  <si>
    <t>40317331</t>
  </si>
  <si>
    <t>ANDRADE VILLAVICENCIOS, ROBERTO RAUL</t>
  </si>
  <si>
    <t>Especialista Legal - Sancionadores TRASU</t>
  </si>
  <si>
    <t>42585323</t>
  </si>
  <si>
    <t>ANGULO AVILA, DAPHNE JOYCE</t>
  </si>
  <si>
    <t>Asistente de Orientacion Satipo</t>
  </si>
  <si>
    <t>71470073</t>
  </si>
  <si>
    <t>APAZA QUISPE, HUBER</t>
  </si>
  <si>
    <t>Especialista de Tesorería</t>
  </si>
  <si>
    <t>07522028</t>
  </si>
  <si>
    <t>AQUINO GODIÑO, SOFIA MAURA</t>
  </si>
  <si>
    <t>45594222</t>
  </si>
  <si>
    <t>ARANA FERNANDEZ, ENRIQUE ALONSO</t>
  </si>
  <si>
    <t>Orientador de Contact Center GPSU</t>
  </si>
  <si>
    <t>46428777</t>
  </si>
  <si>
    <t>ARAUJO REYES, TANIA BETSABETH</t>
  </si>
  <si>
    <t>46702188</t>
  </si>
  <si>
    <t>AYALA PEREZ,  INGRID</t>
  </si>
  <si>
    <t xml:space="preserve">Analista Programador </t>
  </si>
  <si>
    <t>48281206</t>
  </si>
  <si>
    <t>AYLAS YUPANQUI, EDGAR</t>
  </si>
  <si>
    <t xml:space="preserve">Asistente Administrativo </t>
  </si>
  <si>
    <t>70659792</t>
  </si>
  <si>
    <t>BARRAZA HUAZO, JOSSELINE MARLENI</t>
  </si>
  <si>
    <t>CIENCIAS ADMINISTRATIVAS Y GESTION DE EMPRESAS</t>
  </si>
  <si>
    <t>Orientador de Contac Center</t>
  </si>
  <si>
    <t>76597268</t>
  </si>
  <si>
    <t>BERNUY PARDAVE, PIERINA NATIVIDAD</t>
  </si>
  <si>
    <t>10672673</t>
  </si>
  <si>
    <t>BERROSPI ESPINAL, ANA MARITZA</t>
  </si>
  <si>
    <t>Procurador Público Adjunto</t>
  </si>
  <si>
    <t>10126630</t>
  </si>
  <si>
    <t>BRAVO CHUQUILLANQUE, EDWARD HENRY</t>
  </si>
  <si>
    <t>71337166</t>
  </si>
  <si>
    <t>BRAVO VEGAS, KARLA ELIZABETH</t>
  </si>
  <si>
    <t>Asistente Legal TRASU</t>
  </si>
  <si>
    <t>70158442</t>
  </si>
  <si>
    <t>BUSTAMANTE FLORES, DIAK ANTONY</t>
  </si>
  <si>
    <t>41284959</t>
  </si>
  <si>
    <t xml:space="preserve">CALDERON HERNANDEZ, ROCIO MILAGROS </t>
  </si>
  <si>
    <t>48060133</t>
  </si>
  <si>
    <t>CALDERON MINAYA, LUCERO AURELIA</t>
  </si>
  <si>
    <t>EGRESADO PROFESIONAL</t>
  </si>
  <si>
    <t>Apoyo para recepción de documentos</t>
  </si>
  <si>
    <t>06661787</t>
  </si>
  <si>
    <t>CALDERON PARODI, ANA MARIA</t>
  </si>
  <si>
    <t>AVIACION COMERCIAL Y TURISMO</t>
  </si>
  <si>
    <t>10771317</t>
  </si>
  <si>
    <t>CALDERON TOSI, KAREN ADRIANA</t>
  </si>
  <si>
    <t>Auditor - Abogado</t>
  </si>
  <si>
    <t>41902135</t>
  </si>
  <si>
    <t>CAMARENA BORROVIC,  FRANCISCO</t>
  </si>
  <si>
    <t>Coordinador de Comunicación Corporativa</t>
  </si>
  <si>
    <t>41308546</t>
  </si>
  <si>
    <t>CANO GUTIERREZ, MIRELIA LIZ</t>
  </si>
  <si>
    <t>71653368</t>
  </si>
  <si>
    <t>CARBAJAL GUTIERREZ, JENNIFER KATIUSCA</t>
  </si>
  <si>
    <t>41907957</t>
  </si>
  <si>
    <t>CARHUAPOMA MORALES, GUSTAVO</t>
  </si>
  <si>
    <t>47995474</t>
  </si>
  <si>
    <t>CARNERO CACERES, FERNANDO JAMES DEAN</t>
  </si>
  <si>
    <t>72922048</t>
  </si>
  <si>
    <t>CARRASCO PACHAS, STEFANY LUCILA</t>
  </si>
  <si>
    <t>Asistente de Aportes</t>
  </si>
  <si>
    <t>47577198</t>
  </si>
  <si>
    <t>CARUAJULCA ALVA, ARACELLY</t>
  </si>
  <si>
    <t>Orientador de Contact Center</t>
  </si>
  <si>
    <t>74659888</t>
  </si>
  <si>
    <t>CASTAÑEDA OTERO, JOSELIN GRISEL</t>
  </si>
  <si>
    <t>Oficial de Seguridad de la Información y Protección de datos personales y abiertos</t>
  </si>
  <si>
    <t>42557802</t>
  </si>
  <si>
    <t>CASTAÑEDA ZUBIAUR, JENNY</t>
  </si>
  <si>
    <t>Asistente Administrativo de Trámite Documentario</t>
  </si>
  <si>
    <t>07450605</t>
  </si>
  <si>
    <t>CASTELLANO CARRILLO, LILIANA JOSEFINA</t>
  </si>
  <si>
    <t xml:space="preserve">SECRETARIA EJECUTIVA </t>
  </si>
  <si>
    <t xml:space="preserve">TÉCNICO DE SECRETARIO EJECUTIVO </t>
  </si>
  <si>
    <t>70816024</t>
  </si>
  <si>
    <t>CASTILLO ORIA, MARVIN DICK</t>
  </si>
  <si>
    <t>Redactor Periodístico II</t>
  </si>
  <si>
    <t>80526839</t>
  </si>
  <si>
    <t>CASTRO CRUZADO, CARLOS MANUEL</t>
  </si>
  <si>
    <t>ESPECIALISTA EN COORDINACIÓN INTERINSTITUCIONAL</t>
  </si>
  <si>
    <t>09834219</t>
  </si>
  <si>
    <t>CASTRO DÍAZ, JOSÉ LUIS</t>
  </si>
  <si>
    <t>71818431</t>
  </si>
  <si>
    <t>CASTRO ROMERO, JESUS ALONSO</t>
  </si>
  <si>
    <t>Especialista en Supervisión 1</t>
  </si>
  <si>
    <t>41005364</t>
  </si>
  <si>
    <t>CASTRO TRUJILLO, JOSE VICTOR</t>
  </si>
  <si>
    <t>Analista de Contabilidad - Caja Chica</t>
  </si>
  <si>
    <t>08460120</t>
  </si>
  <si>
    <t>CENTURION LARA, MIGUEL ANGEL</t>
  </si>
  <si>
    <t>SUPERVISOR TÉCNICO ESPECIALISTA</t>
  </si>
  <si>
    <t>43164845</t>
  </si>
  <si>
    <t>CESAR TAMO, LUIS MIGUEL</t>
  </si>
  <si>
    <t>INGENIERÍA ELECTRÓNICA</t>
  </si>
  <si>
    <t>Supervisor Especialista</t>
  </si>
  <si>
    <t>43021362</t>
  </si>
  <si>
    <t xml:space="preserve">CEVALLOS RIVA, MANUEL </t>
  </si>
  <si>
    <t>Apoyo Técnico en la planificación y gestión de las actividades de  supervisión de la cobertura</t>
  </si>
  <si>
    <t>06594600</t>
  </si>
  <si>
    <t>CHALCO MENDOZA, FREDY MARCEL</t>
  </si>
  <si>
    <t>Asistente de Orientación Juliaca GOD</t>
  </si>
  <si>
    <t>72203934</t>
  </si>
  <si>
    <t>CHIPANA HUANQUI, BRUNDY LIZETH</t>
  </si>
  <si>
    <t>Abogado en temas de gestión pública</t>
  </si>
  <si>
    <t>09302471</t>
  </si>
  <si>
    <t>CHIRI MARQUEZ, RENZO LEONARDO</t>
  </si>
  <si>
    <t>47399320</t>
  </si>
  <si>
    <t>CHUNGUI SEVILLANO, NAISA SOLEDAD</t>
  </si>
  <si>
    <t xml:space="preserve">ADMINISTRACIÓN DE EMPRESAS </t>
  </si>
  <si>
    <t>44972597</t>
  </si>
  <si>
    <t>CHUQUIMANGO SANCHEZ, LORENZO JAIME</t>
  </si>
  <si>
    <t>Analista Económico para Revisión Normativa</t>
  </si>
  <si>
    <t>71716342</t>
  </si>
  <si>
    <t>CISNEROS MONASTERIO, HENRY PAUL</t>
  </si>
  <si>
    <t>Analista de Base de Datos</t>
  </si>
  <si>
    <t>43652129</t>
  </si>
  <si>
    <t>CLEMENTE ANTAURCO, YONATAN RICHARD</t>
  </si>
  <si>
    <t>71328577</t>
  </si>
  <si>
    <t>CONISLLA ALAMO, ALAIN JHERIMY</t>
  </si>
  <si>
    <t>Orientador Módulo MAC</t>
  </si>
  <si>
    <t>76386188</t>
  </si>
  <si>
    <t>CORDOVA LASTARRIA, LUIS ALBERTO</t>
  </si>
  <si>
    <t>48748988</t>
  </si>
  <si>
    <t>CORDOVA PINEDO, OLGA MERCEDES</t>
  </si>
  <si>
    <t>46595431</t>
  </si>
  <si>
    <t>COTOS TAPIA, KATHERINE ROXANA</t>
  </si>
  <si>
    <t>Gestor de Proyecto</t>
  </si>
  <si>
    <t>09991161</t>
  </si>
  <si>
    <t>COVEÑAS CHIROQUE, JORGE LUIS</t>
  </si>
  <si>
    <t>40573472</t>
  </si>
  <si>
    <t>CRIBILLERO LUCERO, PEDRO ALBERTO</t>
  </si>
  <si>
    <t>INGENIERIA DE TELECOMUNICACIONES</t>
  </si>
  <si>
    <t>ESPECIALISTA EN IMAGEN INSTITUCIONAL</t>
  </si>
  <si>
    <t>06802795</t>
  </si>
  <si>
    <t xml:space="preserve">CRUZ SACO BELLIDO, ANA ROCIO </t>
  </si>
  <si>
    <t xml:space="preserve">MARKETING Y GESTIÓN COMERCIAL </t>
  </si>
  <si>
    <t>Especialista en Procedimientos Administrativos</t>
  </si>
  <si>
    <t>41574668</t>
  </si>
  <si>
    <t>CRUZ VISALAYA, MÓNICA RENATA</t>
  </si>
  <si>
    <t>Analista de Aportes</t>
  </si>
  <si>
    <t>45139093</t>
  </si>
  <si>
    <t>CUEVA MONTOYA, EDUARDO FRANCISCO</t>
  </si>
  <si>
    <t>45136159</t>
  </si>
  <si>
    <t>DAVILA BUSTAMANTE, MAYRA VICTORIA</t>
  </si>
  <si>
    <t>Analista de Tesoreria</t>
  </si>
  <si>
    <t>44335780</t>
  </si>
  <si>
    <t>DAZA HURTADO, JESSICA</t>
  </si>
  <si>
    <t xml:space="preserve">DISEÑADOR INFOGRAFISTA </t>
  </si>
  <si>
    <t>10557998</t>
  </si>
  <si>
    <t>DE LA SOTTA LONGO, URSULA FIORELLA</t>
  </si>
  <si>
    <t xml:space="preserve">DISEÑO PUBLICITARIO </t>
  </si>
  <si>
    <t xml:space="preserve">PROFESIONAL TÉCNICO </t>
  </si>
  <si>
    <t>Coordinador de Seguridad Institucional</t>
  </si>
  <si>
    <t>40438651</t>
  </si>
  <si>
    <t>DE LA VEGA VENTO, MANUEL GARCILAZO</t>
  </si>
  <si>
    <t>CIENCIAS MILITARES</t>
  </si>
  <si>
    <t>45935968</t>
  </si>
  <si>
    <t>DE LAMA SACIO, KATHERINE VANESSA</t>
  </si>
  <si>
    <t>44229923</t>
  </si>
  <si>
    <t>DE LOS RIOS HERNANDEZ, LUIS ADOLFO</t>
  </si>
  <si>
    <t>43130307</t>
  </si>
  <si>
    <t>DEL CARPIO FLORES, CHRISTIAN DAVID</t>
  </si>
  <si>
    <t>46772700</t>
  </si>
  <si>
    <t>DELGADO LLANOS, JORGE JUNIOR</t>
  </si>
  <si>
    <t>46853434</t>
  </si>
  <si>
    <t>DEZA CLAVO, RICARDO</t>
  </si>
  <si>
    <t>46535308</t>
  </si>
  <si>
    <t>DÍAZ TORRES, LYLY</t>
  </si>
  <si>
    <t>Analista en Auditoria de Aportes</t>
  </si>
  <si>
    <t>41344384</t>
  </si>
  <si>
    <t>DOROTEO ÑAÑEZ, MANUEL ALFREDO</t>
  </si>
  <si>
    <t>Analista de Recaudación del Aporte</t>
  </si>
  <si>
    <t>43040294</t>
  </si>
  <si>
    <t>ENRIQUEZ GUIZADO, YULIANA</t>
  </si>
  <si>
    <t>Profesional en Enfermería</t>
  </si>
  <si>
    <t>10260792</t>
  </si>
  <si>
    <t>ESCOBEDO RIOS, FRANCISCO JAVIER</t>
  </si>
  <si>
    <t>ENFEMERÍA</t>
  </si>
  <si>
    <t>Apoyo administrativo para organización y desarrollo de los Curso de Extensión Universitaria</t>
  </si>
  <si>
    <t>45200443</t>
  </si>
  <si>
    <t>ESPEJO FLORES, KAREN CINTHYA</t>
  </si>
  <si>
    <t>72022879</t>
  </si>
  <si>
    <t>ESPINOZA PEÑA, YULEYBI JHOSSETTI</t>
  </si>
  <si>
    <t>Especialista de Inversiones e Innovación</t>
  </si>
  <si>
    <t>29724481</t>
  </si>
  <si>
    <t>ESPINOZA ROLDAN, NOEMI NANCY</t>
  </si>
  <si>
    <t>47177776</t>
  </si>
  <si>
    <t>ESPIRITU RAMIREZ, KATHLEEN ASTRID</t>
  </si>
  <si>
    <t>Asistente Legal Sanciones</t>
  </si>
  <si>
    <t>72690387</t>
  </si>
  <si>
    <t>FARFAN DE LA FUENTE, VICTOR EDUARDO</t>
  </si>
  <si>
    <t xml:space="preserve">MIEMBRO DEL TRIBUNAL DE SOLUCIÓN DE CONTROVERSIAS </t>
  </si>
  <si>
    <t>43668692</t>
  </si>
  <si>
    <t xml:space="preserve">FERNANDEZ CALIENES, MILKA ALEJANDRA </t>
  </si>
  <si>
    <t>46368649</t>
  </si>
  <si>
    <t>FLORES ALVA, MARINA MONICA</t>
  </si>
  <si>
    <t>09389400</t>
  </si>
  <si>
    <t>FLORES BERNAL, VICTOR OSCAR ABDEL</t>
  </si>
  <si>
    <t>Analista de Politicas Regulatorias</t>
  </si>
  <si>
    <t>43097956</t>
  </si>
  <si>
    <t>FLORES CALDERON, GEANCARLO NICOLAI</t>
  </si>
  <si>
    <t>INGENIERÍA ELECTRÓNICA Y TELECOMUNICACIONES</t>
  </si>
  <si>
    <t>46511761</t>
  </si>
  <si>
    <t>FLORES MEJÍA, DEYBY AUGUSTO</t>
  </si>
  <si>
    <t>71850825</t>
  </si>
  <si>
    <t>FLORES TORRES, CLAUDIA GIANINA</t>
  </si>
  <si>
    <t>Analista Técnico</t>
  </si>
  <si>
    <t>47235051</t>
  </si>
  <si>
    <t>GALLARDO SILVA, OSCAR GENARO</t>
  </si>
  <si>
    <t>44148743</t>
  </si>
  <si>
    <t>GAMARRA ESPEJO, LIZ ROCIO</t>
  </si>
  <si>
    <t>Técnico administrativo para el registro, verificación, ingreso de datos</t>
  </si>
  <si>
    <t>46557990</t>
  </si>
  <si>
    <t>GAMARRA PIZARRO, CARLA BERENIS</t>
  </si>
  <si>
    <t xml:space="preserve">TITULADO TÉCNICO </t>
  </si>
  <si>
    <t>Auxiliar Administrativo - Archivo TRASU</t>
  </si>
  <si>
    <t>74080330</t>
  </si>
  <si>
    <t>GARAY ZEGARRA, JULIO MANUEL</t>
  </si>
  <si>
    <t xml:space="preserve">Analista de Procesos y Procedimientos </t>
  </si>
  <si>
    <t>40837677</t>
  </si>
  <si>
    <t>GARCIA ALVARADO, MICHAEL ROBERT</t>
  </si>
  <si>
    <t xml:space="preserve">INVESTIGACIÓN OPERATIVA </t>
  </si>
  <si>
    <t>Profesional para la realización de labores de coordinación académica</t>
  </si>
  <si>
    <t>44204558</t>
  </si>
  <si>
    <t>GARCIA GUEVARA, XIMENA LUCIANA</t>
  </si>
  <si>
    <t>PUBLICIDAD</t>
  </si>
  <si>
    <t>43147341</t>
  </si>
  <si>
    <t xml:space="preserve">GARCIA SALINAS, DANNY ORLANDO </t>
  </si>
  <si>
    <t>43576928</t>
  </si>
  <si>
    <t>GARRIDO GALLARDO, JORGE ALBERTO</t>
  </si>
  <si>
    <t>73473069</t>
  </si>
  <si>
    <t>GESTRO MONTALVO, ALVARO GUILLERMO</t>
  </si>
  <si>
    <t>INGENIERO DE MONITOREO Y RED</t>
  </si>
  <si>
    <t>08959672</t>
  </si>
  <si>
    <t>GODOY ORTIZ, CARLOS PEDRO</t>
  </si>
  <si>
    <t>48174881</t>
  </si>
  <si>
    <t>GONGORA PORTOCARRERO, NADIA DOBERIA</t>
  </si>
  <si>
    <t>45501145</t>
  </si>
  <si>
    <t>GONZALES LIZANA, CYNTHIA CLAUDIA</t>
  </si>
  <si>
    <t>71606066</t>
  </si>
  <si>
    <t>GUERRA DIOSES, WENDY YADIRA</t>
  </si>
  <si>
    <t xml:space="preserve">DERECHO </t>
  </si>
  <si>
    <t>46072666</t>
  </si>
  <si>
    <t>GUERRERO REATEGUI, STIVENS MARTIN</t>
  </si>
  <si>
    <t>Asistente Económico</t>
  </si>
  <si>
    <t>46757308</t>
  </si>
  <si>
    <t>GUEVARA GUTIERREZ, LESLIE CAROL</t>
  </si>
  <si>
    <t>Asistente de Orientación que se encargue de la implementación y administración</t>
  </si>
  <si>
    <t>41056155</t>
  </si>
  <si>
    <t>GUEVARA TORRES, JUDITH</t>
  </si>
  <si>
    <t>42265682</t>
  </si>
  <si>
    <t>GUEVARA VASQUEZ, RUTH ELIZABETH</t>
  </si>
  <si>
    <t>Auxiliar Administrativo TRASU - Despacho de Notificaciones</t>
  </si>
  <si>
    <t>25866173</t>
  </si>
  <si>
    <t>GUEVARA VERA, GISELLA FABIOLA</t>
  </si>
  <si>
    <t>Analista Legal en Temas Penales y Contencioso Administrativo</t>
  </si>
  <si>
    <t>07267589</t>
  </si>
  <si>
    <t>GUTIERREZ QUINTANA, LOURDES</t>
  </si>
  <si>
    <t>Supervisor de Contact Center</t>
  </si>
  <si>
    <t>46641753</t>
  </si>
  <si>
    <t>HEREDIA CARRIZALES, MILAGROS MAITE</t>
  </si>
  <si>
    <t>46133186</t>
  </si>
  <si>
    <t>HINOJOSA CONDORI, DENYNS VALOIS</t>
  </si>
  <si>
    <t>Asistente de Archivo</t>
  </si>
  <si>
    <t>44763408</t>
  </si>
  <si>
    <t>HUAMANCHAHUA TINEO, KARINA MARIBEL</t>
  </si>
  <si>
    <t>73103798</t>
  </si>
  <si>
    <t>HUANATICO CHOMBO, BRAJAM CLAUDIO</t>
  </si>
  <si>
    <t>70440132</t>
  </si>
  <si>
    <t>HUERTA CASTILLO, JACK ANTONIO</t>
  </si>
  <si>
    <t>CIENCIAS ECONÓMICAS</t>
  </si>
  <si>
    <t>47210442</t>
  </si>
  <si>
    <t>IBAÑEZ ESCOBAR, MARTIN ROBERTO</t>
  </si>
  <si>
    <t>Analista de Trámite Documentario</t>
  </si>
  <si>
    <t>70438950</t>
  </si>
  <si>
    <t>INCIO SAAVEDRA, MARCELA MARGOTH</t>
  </si>
  <si>
    <t>Asistente de Almacén</t>
  </si>
  <si>
    <t>48276625</t>
  </si>
  <si>
    <t>INOCENCIO TORIBIO, SILMERT</t>
  </si>
  <si>
    <t>ASISTENTE DE TELECOMUNICACIONES</t>
  </si>
  <si>
    <t>47357932</t>
  </si>
  <si>
    <t>JUAREZ MALDONADO, MARCIAL GUALBERTO</t>
  </si>
  <si>
    <t>Analista de Ejecución Contractual y Pagos</t>
  </si>
  <si>
    <t>43558802</t>
  </si>
  <si>
    <t>JURO GUZMAN, EDITH MADELEINE</t>
  </si>
  <si>
    <t>Analista de Seguridad y Servicios de Infraestructura Tecnológica</t>
  </si>
  <si>
    <t>46472877</t>
  </si>
  <si>
    <t>KOIKE JARA ALMONTE, IGNACIO</t>
  </si>
  <si>
    <t>75830672</t>
  </si>
  <si>
    <t>KUGA ALCANTARA, SETSUKO KATTERINE</t>
  </si>
  <si>
    <t>Asistente de Orientación</t>
  </si>
  <si>
    <t>41382260</t>
  </si>
  <si>
    <t>LARICO TUNI, PATRICIA JESSENIA</t>
  </si>
  <si>
    <t>Analista de Servicios Generales e Infraestructura</t>
  </si>
  <si>
    <t>25768844</t>
  </si>
  <si>
    <t>LIMACHI GALLO, RAQUEL SILVANA</t>
  </si>
  <si>
    <t>Profesional para el apoyo en la tramitación de procedimientos administrativos</t>
  </si>
  <si>
    <t>45235330</t>
  </si>
  <si>
    <t>LLACSAHUANGA YESQUEN, JORGE EDUARDO</t>
  </si>
  <si>
    <t>Asistente de Seguimiento de Mercado</t>
  </si>
  <si>
    <t>74060494</t>
  </si>
  <si>
    <t>LOPEZ DAVILA, ANGHY RAQUEL</t>
  </si>
  <si>
    <t>Especialista en contrataciones para el Area de Logística de la Gerencia de Administración y Finanzas</t>
  </si>
  <si>
    <t>07537538</t>
  </si>
  <si>
    <t>LOPEZ GONZALES, ROSEMARY</t>
  </si>
  <si>
    <t>45987327</t>
  </si>
  <si>
    <t>LOPEZ MAKINO, KATIA JEANET</t>
  </si>
  <si>
    <t>71510273</t>
  </si>
  <si>
    <t>LUCHO CABRERA, STHEPHANIA MARLENI</t>
  </si>
  <si>
    <t>46585673</t>
  </si>
  <si>
    <t>LÓPEZ GUTIÉRREZ, JORDAN JOEL</t>
  </si>
  <si>
    <t>REALIZADOR AUDIOVISUAL</t>
  </si>
  <si>
    <t>41398355</t>
  </si>
  <si>
    <t>LÓPEZ TINOCO, ALDO FABRICIO</t>
  </si>
  <si>
    <t>47131857</t>
  </si>
  <si>
    <t>MAMANI CRUZ, EDITH NOEMI</t>
  </si>
  <si>
    <t>10213330</t>
  </si>
  <si>
    <t>MANOSALVA PEÑA, JOSE CARLOS</t>
  </si>
  <si>
    <t>Especialista en Presupuesto</t>
  </si>
  <si>
    <t>09006254</t>
  </si>
  <si>
    <t>MANTILLA ROJAS, LUIS ARMANDO</t>
  </si>
  <si>
    <t>48035134</t>
  </si>
  <si>
    <t>MARCOS HUARACA, HERVIN ERICK</t>
  </si>
  <si>
    <t>71249548</t>
  </si>
  <si>
    <t>MEDINA VALVERDE, CLAUDIA SELENE</t>
  </si>
  <si>
    <t>44225323</t>
  </si>
  <si>
    <t>MEJIA VERA, VICTOR HUGO</t>
  </si>
  <si>
    <t>Asistente de Orientación Huaraz</t>
  </si>
  <si>
    <t>48177913</t>
  </si>
  <si>
    <t>MENA VELASQUEZ, ISAMAR JAMALIT</t>
  </si>
  <si>
    <t>ASISTENTE ADMINISTRATIVO - RENTESEG</t>
  </si>
  <si>
    <t>43023218</t>
  </si>
  <si>
    <t>MENDOZA PINEDO, LUIS PHILIP</t>
  </si>
  <si>
    <t>ADMINISTRACIÓN DE NEGOCIOS</t>
  </si>
  <si>
    <t>EGRESADO TÉCNICO</t>
  </si>
  <si>
    <t>45977681</t>
  </si>
  <si>
    <t>MENDOZA RAMOS, DIANA ALIDA MILAGROS</t>
  </si>
  <si>
    <t>Apoyo técnico para la supervisión de los servicios públicos de telecomunicaciones</t>
  </si>
  <si>
    <t>41807448</t>
  </si>
  <si>
    <t>MENDOZA YAÑE, FRANCO EUSEBIO</t>
  </si>
  <si>
    <t>Asistente de Comunicación Interna</t>
  </si>
  <si>
    <t>46025505</t>
  </si>
  <si>
    <t>MINAYA BASALDUA, JUAN MANUEL ENRICO</t>
  </si>
  <si>
    <t xml:space="preserve">Analista en Ejecución Contractual y Pagos </t>
  </si>
  <si>
    <t>42776379</t>
  </si>
  <si>
    <t>MIRANDA SALDAÑA, MAYRA ROSMERY</t>
  </si>
  <si>
    <t>43489322</t>
  </si>
  <si>
    <t>MONCADA ESCALANTE, SAULO JUNIOR</t>
  </si>
  <si>
    <t>Apoyo Técnico - Legal en temas relacionados a las obligaciones en telecomunicaciones</t>
  </si>
  <si>
    <t>10197302</t>
  </si>
  <si>
    <t>MORI GORDILLO, DIANA DEL ROCIO</t>
  </si>
  <si>
    <t>ESPECIALISTA ECONOMICO</t>
  </si>
  <si>
    <t>43437431</t>
  </si>
  <si>
    <t>MOROCHO RUIZ, JUAN DANIEL</t>
  </si>
  <si>
    <t>09887734</t>
  </si>
  <si>
    <t>MUGUERZA GUADALUPE, ENRIQUE ORLANDO</t>
  </si>
  <si>
    <t>41938086</t>
  </si>
  <si>
    <t>MUÑOZ HERNANDEZ, ORANNA</t>
  </si>
  <si>
    <t>46088317</t>
  </si>
  <si>
    <t>NAPAN ESPIRITO, DHEYANIRA LUCIA</t>
  </si>
  <si>
    <t>47051179</t>
  </si>
  <si>
    <t>NARRO TORRES, CARLOS REILLY</t>
  </si>
  <si>
    <t>47006302</t>
  </si>
  <si>
    <t>NOBLECILLA ALBURQUEQUE, RICARDO EPIFANIO</t>
  </si>
  <si>
    <t>46917364</t>
  </si>
  <si>
    <t>NOGUNI SANTIAGO, LUIS DANIEL</t>
  </si>
  <si>
    <t>47374580</t>
  </si>
  <si>
    <t>OBESO CASTRO, PAOLA GERALDINE</t>
  </si>
  <si>
    <t>72799201</t>
  </si>
  <si>
    <t>OBREGÓN CHERCCA, CHRISTIAN</t>
  </si>
  <si>
    <t>42876695</t>
  </si>
  <si>
    <t>OLIVARES NAVARRO, MARITZA VICTORIA ESTHER</t>
  </si>
  <si>
    <t>44105700</t>
  </si>
  <si>
    <t>OLORTEGUI CRUZADO, EVELYN LEO</t>
  </si>
  <si>
    <t>47142651</t>
  </si>
  <si>
    <t>ORREGO CORDOVA, LOURDES FATIMA</t>
  </si>
  <si>
    <t>43707110</t>
  </si>
  <si>
    <t>OSCO MATEO, VICTOR JHONNATAN</t>
  </si>
  <si>
    <t>43602222</t>
  </si>
  <si>
    <t>OSORIO BOGGIANO, JOHN ARMANDO</t>
  </si>
  <si>
    <t>40062302</t>
  </si>
  <si>
    <t>PACHECO CARRILLO, CARLOS ADRIAN</t>
  </si>
  <si>
    <t>DERECHO Y CIENCIA POLITICA</t>
  </si>
  <si>
    <t>70247951</t>
  </si>
  <si>
    <t>PACHECO HUAMANI, ARNOLD PIO</t>
  </si>
  <si>
    <t>70021772</t>
  </si>
  <si>
    <t xml:space="preserve">PALOMINO ALFARO, JORGE LUIS </t>
  </si>
  <si>
    <t>73639964</t>
  </si>
  <si>
    <t>PALOMINO CHIRAPA, JHYNA SABRINA</t>
  </si>
  <si>
    <t>Asistente de Atención al Usuario</t>
  </si>
  <si>
    <t>72655063</t>
  </si>
  <si>
    <t>PALOMINO SALCEDO, LUZ ANEL</t>
  </si>
  <si>
    <t>Auxiliar Administrativo TRASU - Mesa de Partes</t>
  </si>
  <si>
    <t>43794006</t>
  </si>
  <si>
    <t>PARDO DE LA CRUZ, EVELYN KATHERINE</t>
  </si>
  <si>
    <t>Especialista en Fiscalización y Control de Gestión</t>
  </si>
  <si>
    <t>41616011</t>
  </si>
  <si>
    <t>PAREDES PEREZ, MAGALY TANIA</t>
  </si>
  <si>
    <t>46454533</t>
  </si>
  <si>
    <t>PASTOR PECHE, ELÍ</t>
  </si>
  <si>
    <t>70565607</t>
  </si>
  <si>
    <t>PIEDRA BUSTAMANTE, DAVID NESTOR</t>
  </si>
  <si>
    <t>Asistente Técnico</t>
  </si>
  <si>
    <t>47000602</t>
  </si>
  <si>
    <t>PINARES ANDRADE, JEAN PIERRE DARIO</t>
  </si>
  <si>
    <t>Profesional en Compensaciones</t>
  </si>
  <si>
    <t>72038938</t>
  </si>
  <si>
    <t>PINEDO REYES, MIGUEL ANGEL</t>
  </si>
  <si>
    <t>48337627</t>
  </si>
  <si>
    <t>PORTILLO ESPINOZA, MYSHELL LIZBET</t>
  </si>
  <si>
    <t>73042298</t>
  </si>
  <si>
    <t>PRADO CHAVEZ, ALBINO JUNIOR</t>
  </si>
  <si>
    <t>72644237</t>
  </si>
  <si>
    <t>PUMA MAMANI, JUDHIT LILIANA</t>
  </si>
  <si>
    <t>Asistente de Supervisión</t>
  </si>
  <si>
    <t>47408917</t>
  </si>
  <si>
    <t>QUINTANILLA CARLETTO, ANDREA YVONNE</t>
  </si>
  <si>
    <t>INGENIERÍA ELECTRÓNICA Y DE TELECOMUNICACIONES</t>
  </si>
  <si>
    <t>Asistente de Soporte de Aplicaciones</t>
  </si>
  <si>
    <t>74060397</t>
  </si>
  <si>
    <t>QUINTEROS RAMOS, ESTEFANI NATALY</t>
  </si>
  <si>
    <t>46466139</t>
  </si>
  <si>
    <t>QUISPE ILLA, MILAGROS FIORELA</t>
  </si>
  <si>
    <t>72208434</t>
  </si>
  <si>
    <t>RAMIREZ ZARE, CLAUDIA GIULLIANA</t>
  </si>
  <si>
    <t>Asistente de Gestión de Innovación</t>
  </si>
  <si>
    <t>44827712</t>
  </si>
  <si>
    <t>RAMOS DE ROSAS CANO, SHIRLEY NOHELY</t>
  </si>
  <si>
    <t>Coordinador - Procedimientos Administrativos Sancionadores TRASU</t>
  </si>
  <si>
    <t>42858549</t>
  </si>
  <si>
    <t xml:space="preserve">RAMOS MENESES, NARCISA LAURA </t>
  </si>
  <si>
    <t>46994742</t>
  </si>
  <si>
    <t>RAMOS ORELLANA, FLOR VIOLETA</t>
  </si>
  <si>
    <t>42699776</t>
  </si>
  <si>
    <t>RAMOS QUISPE, JOSE LUIS</t>
  </si>
  <si>
    <t>48051661</t>
  </si>
  <si>
    <t>RAMOS SERRANO, PATRICIA PAMELA</t>
  </si>
  <si>
    <t>Especialista de Redes Sociales</t>
  </si>
  <si>
    <t>46717693</t>
  </si>
  <si>
    <t>RAMOS TORRES, MILEVA BLANCALUZ</t>
  </si>
  <si>
    <t>COMUNICIÓN AUDIOVISUAL</t>
  </si>
  <si>
    <t>48409864</t>
  </si>
  <si>
    <t>REYES GOMEZ, BEVERLY MASAKO YAQUELIN</t>
  </si>
  <si>
    <t>Coordinador de Comunicación Interna</t>
  </si>
  <si>
    <t>10796169</t>
  </si>
  <si>
    <t>REYES GUERRA, RAFAEL</t>
  </si>
  <si>
    <t>70248714</t>
  </si>
  <si>
    <t>ROCHA CORTEZ, IVAN ENRIQUE</t>
  </si>
  <si>
    <t>48964242</t>
  </si>
  <si>
    <t>RODRÍGUEZ SUÁREZ, EVELYN JANETH</t>
  </si>
  <si>
    <t>09670182</t>
  </si>
  <si>
    <t>ROJAS CASTRO, JESSICA ROXANA</t>
  </si>
  <si>
    <t xml:space="preserve">MEDICINA HUMANA </t>
  </si>
  <si>
    <t>45611959</t>
  </si>
  <si>
    <t>ROJAS DE LA TORRE, BERTHA</t>
  </si>
  <si>
    <t>04083899</t>
  </si>
  <si>
    <t xml:space="preserve">ROJAS PONCE, EDWIN RONALD </t>
  </si>
  <si>
    <t xml:space="preserve">INGENIERO DE SISTEMAS Y COMPUTACIÓN </t>
  </si>
  <si>
    <t>42102091</t>
  </si>
  <si>
    <t>ROJAS SILVA, ISRAEL</t>
  </si>
  <si>
    <t>Asistente en Auditoria de Aportes</t>
  </si>
  <si>
    <t>43521154</t>
  </si>
  <si>
    <t>ROJAS SOTA, EFRAIN</t>
  </si>
  <si>
    <t>72663568</t>
  </si>
  <si>
    <t>ROJAS VÁSQUEZ, MICHAEL ANDERSON</t>
  </si>
  <si>
    <t>45114832</t>
  </si>
  <si>
    <t>ROMERO CALLE, ADELÍ GERMAINE</t>
  </si>
  <si>
    <t>47470600</t>
  </si>
  <si>
    <t>ROMERO CHALLCO, ADRIANA</t>
  </si>
  <si>
    <t xml:space="preserve">Asistente de Soporte Técnico </t>
  </si>
  <si>
    <t>70250445</t>
  </si>
  <si>
    <t>ROMERO DAVILA, MARCO ANTONIO</t>
  </si>
  <si>
    <t>INGENIERÍA DE SISTEMAS E INFORMÁTICA</t>
  </si>
  <si>
    <t>45788055</t>
  </si>
  <si>
    <t>RUIZ FLORES, ERWING JUAN MIGUEL</t>
  </si>
  <si>
    <t>Asistente de Planeamiento</t>
  </si>
  <si>
    <t>73277230</t>
  </si>
  <si>
    <t>SAAVEDRA CASTRO, LUCILA GABRIELA</t>
  </si>
  <si>
    <t>Asistente Administrativo Secretarial GG</t>
  </si>
  <si>
    <t>42963014</t>
  </si>
  <si>
    <t>SAAVEDRA LOPEZ, CLARA JULISSA</t>
  </si>
  <si>
    <t>Asistente de Orientación Huacho</t>
  </si>
  <si>
    <t>46769481</t>
  </si>
  <si>
    <t>SAENZ TARRILLO, ISAURA SAMANTHA</t>
  </si>
  <si>
    <t>07263490</t>
  </si>
  <si>
    <t>SAEZ MONTOYA, LUIS FELIPE</t>
  </si>
  <si>
    <t>72677099</t>
  </si>
  <si>
    <t>SALAS BALTA, CÉSAR EDUARDO</t>
  </si>
  <si>
    <t>45362937</t>
  </si>
  <si>
    <t>SALDIVAR FLORES, KATHERINE PAOLA</t>
  </si>
  <si>
    <t>70767235</t>
  </si>
  <si>
    <t>SANCHEZ LLONTOP, ANABELL JIMENA</t>
  </si>
  <si>
    <t>47897735</t>
  </si>
  <si>
    <t>SANCHEZ RAZURI, TIFFANNY BRISSETT</t>
  </si>
  <si>
    <t>Analista de Red e Interoperabilidad</t>
  </si>
  <si>
    <t>45086054</t>
  </si>
  <si>
    <t>SANDOVAL BRAVO, JOSE JESUS</t>
  </si>
  <si>
    <t>46658918</t>
  </si>
  <si>
    <t>SANTA CRUZ QUISPE, JIMENA ALESSANDRA</t>
  </si>
  <si>
    <t>48629156</t>
  </si>
  <si>
    <t>SANTILLAN MENDOZA,  CRISTHIAN GABRIEL</t>
  </si>
  <si>
    <t>43335538</t>
  </si>
  <si>
    <t>SANTOS HOSTOS, ELIANA CAROLA</t>
  </si>
  <si>
    <t>Supervisor Legal</t>
  </si>
  <si>
    <t>48310011</t>
  </si>
  <si>
    <t>SEGURA CASTILLO, MARJORY KIARA</t>
  </si>
  <si>
    <t>ORIENTADOR DE CONTACT CENTER</t>
  </si>
  <si>
    <t>76722892</t>
  </si>
  <si>
    <t>SERRANO MILIAN, ALEGANDRA CECILIA</t>
  </si>
  <si>
    <t>Asistente para la Administración Web y el Portal de Transparencia</t>
  </si>
  <si>
    <t>46421084</t>
  </si>
  <si>
    <t>SILVA MIRANDA, RENZO ANDRE</t>
  </si>
  <si>
    <t>45667172</t>
  </si>
  <si>
    <t>SOLIS AUQUI, PAULET ANDREA</t>
  </si>
  <si>
    <t>47102099</t>
  </si>
  <si>
    <t>SOTO HUARINGA, JOSE PAULO</t>
  </si>
  <si>
    <t>72721297</t>
  </si>
  <si>
    <t>SUMIANO PEREZ, IRMA</t>
  </si>
  <si>
    <t>46444682</t>
  </si>
  <si>
    <t>TAIPE MAURIOLA, CECILIA DEL CARMEN VICTORIA</t>
  </si>
  <si>
    <t>46658965</t>
  </si>
  <si>
    <t>TERREROS INGARUCA, DAVID ALBERTO</t>
  </si>
  <si>
    <t>Analista de Información de Supervisión</t>
  </si>
  <si>
    <t>41570128</t>
  </si>
  <si>
    <t>TINEO BRICENO, VICTOR DANIEL</t>
  </si>
  <si>
    <t>48314637</t>
  </si>
  <si>
    <t>TORRES ESPINOZA, CLAUDIA SUSU</t>
  </si>
  <si>
    <t>70425063</t>
  </si>
  <si>
    <t>TORRES SOTO, KHYRA DEL CHAYO</t>
  </si>
  <si>
    <t>70758189</t>
  </si>
  <si>
    <t>UTRILLA ARTEAGA, JOSCELYN YAZMIN</t>
  </si>
  <si>
    <t>45452839</t>
  </si>
  <si>
    <t>VALDIVIA HERRERA, FERNANDA SOLEDAD</t>
  </si>
  <si>
    <t>40917123</t>
  </si>
  <si>
    <t>VALENZUELA HUINCHO, LUCIA INES</t>
  </si>
  <si>
    <t>Administrador de Base De Datos</t>
  </si>
  <si>
    <t>10684654</t>
  </si>
  <si>
    <t>VALVERDE BERNALES, ALEXANDER</t>
  </si>
  <si>
    <t>40524555</t>
  </si>
  <si>
    <t>VASQUEZ ALFARO, OSCAR ROMEO</t>
  </si>
  <si>
    <t>45808085</t>
  </si>
  <si>
    <t>VASQUEZ LOPEZ, MARIO RUBEN</t>
  </si>
  <si>
    <t>70444077</t>
  </si>
  <si>
    <t>VELASQUEZ BRACAMONTE, DAPHNE MELISSA</t>
  </si>
  <si>
    <t>47261950</t>
  </si>
  <si>
    <t>VELASQUEZ GARCIA, MARIELLA RUBY</t>
  </si>
  <si>
    <t>46012645</t>
  </si>
  <si>
    <t>VELASQUEZ ROJAS, SINDY PAMELA</t>
  </si>
  <si>
    <t>Profesional que se encargue del mantenimiento y ampliación del Sistema de Gestión de la Calidad</t>
  </si>
  <si>
    <t>10616070</t>
  </si>
  <si>
    <t>VICENTE GODOY, MARIA MATILDE</t>
  </si>
  <si>
    <t>Asistente Administrativo de la Secretaría del Consejo Directivo</t>
  </si>
  <si>
    <t>43717818</t>
  </si>
  <si>
    <t>VILLAR CORONEL, JULIA</t>
  </si>
  <si>
    <t xml:space="preserve">SECRETARIADO EJECUTIVO </t>
  </si>
  <si>
    <t>47548351</t>
  </si>
  <si>
    <t>VILLAVICENCIO QUISPE, KEVIN</t>
  </si>
  <si>
    <t>47476826</t>
  </si>
  <si>
    <t>VIVANCO SOLANO, GLADYS YESICA</t>
  </si>
  <si>
    <t>46752377</t>
  </si>
  <si>
    <t>WONG RAMIREZ, SAILIN SELENE</t>
  </si>
  <si>
    <t>70755462</t>
  </si>
  <si>
    <t>YABAR MACAHUACHI, JOE BENJAMIN</t>
  </si>
  <si>
    <t>72918465</t>
  </si>
  <si>
    <t>YANAGUI SAMILLÁN, CARLOS SEIJI</t>
  </si>
  <si>
    <t xml:space="preserve">Analista de Contabilidad - Encargos y Viáticos </t>
  </si>
  <si>
    <t>45758148</t>
  </si>
  <si>
    <t>YARANGA DE LA CRUZ, LIDIANA</t>
  </si>
  <si>
    <t>72933243</t>
  </si>
  <si>
    <t>YESQUEN NIZAMA, JESUS DAVID</t>
  </si>
  <si>
    <t>70792711</t>
  </si>
  <si>
    <t>YPANAQUE DURAND, MERCEDES DEL SOCORRO</t>
  </si>
  <si>
    <t>Analista de Contabilidad</t>
  </si>
  <si>
    <t>42928423</t>
  </si>
  <si>
    <t>ZAMORA BALDARRAGO, GLADYS</t>
  </si>
  <si>
    <t>CONTABILIDAD, AUDITORIA Y FINANZAS</t>
  </si>
  <si>
    <t>70285089</t>
  </si>
  <si>
    <t>ZAPATA TELLO, SERGIO ENRIQUE</t>
  </si>
  <si>
    <t>47156931</t>
  </si>
  <si>
    <t>ZARATE SUCASAIRE, KEVIN STEVE</t>
  </si>
  <si>
    <t>Analista de Planeamiento</t>
  </si>
  <si>
    <t>06807358</t>
  </si>
  <si>
    <t>ZELAYA SALVADOR, ROSA LUZ</t>
  </si>
  <si>
    <t>Coordinación de Denuncias y Sanciones</t>
  </si>
  <si>
    <t>40604303</t>
  </si>
  <si>
    <t>ACOSTA LEDESMA, CARLOS ISAAC</t>
  </si>
  <si>
    <t>ORIENTADORA DE OFICINA REGIONAL DE SERVICIOS</t>
  </si>
  <si>
    <t>75606176</t>
  </si>
  <si>
    <t>CAHUANA SALAZAR, ANNY</t>
  </si>
  <si>
    <t>72044427</t>
  </si>
  <si>
    <t>CASTILLO MAR,  LUCYMAR CRISHTYN</t>
  </si>
  <si>
    <t>42246989</t>
  </si>
  <si>
    <t>CASTILLO OLIVEIRA, SERGIO MANUEL</t>
  </si>
  <si>
    <t>71541915</t>
  </si>
  <si>
    <t>CUESTAS MILLA, JHOYSY ANGÉLICA</t>
  </si>
  <si>
    <t>42853005</t>
  </si>
  <si>
    <t>JIMENEZ CASTILLO, MARLENY</t>
  </si>
  <si>
    <t>46021142</t>
  </si>
  <si>
    <t>MANCILLA QUIROZ, DAVID GIANFRANCO</t>
  </si>
  <si>
    <t>75223457</t>
  </si>
  <si>
    <t>NILUPU RIOS, JUAN GERARDO</t>
  </si>
  <si>
    <t>40689760</t>
  </si>
  <si>
    <t>PUEMAPE LOSTAUNAU,  BORIS VLADIMIR ALFONSO</t>
  </si>
  <si>
    <t>09278927</t>
  </si>
  <si>
    <t>TALAVERA CUCALÓN, GUILLERMO ENRIQUE</t>
  </si>
  <si>
    <t>45395540</t>
  </si>
  <si>
    <t xml:space="preserve">VASQUEZ OLORTEGUI, JESUS VICTOR JOSE </t>
  </si>
  <si>
    <t>Cese Michael Garcia</t>
  </si>
  <si>
    <t>Cese Ignacio Koike</t>
  </si>
  <si>
    <t>VASQUEZ OLORTEGUI JESUS VICTOR JOSE</t>
  </si>
  <si>
    <t>MANCILLA QUIROZ DAVID GIANFRANCO</t>
  </si>
  <si>
    <t xml:space="preserve"> CAHUANA SALAZAR ANNY</t>
  </si>
  <si>
    <t>APOYO PARA RECEPCIÓN DE DOCUMENTOS</t>
  </si>
  <si>
    <t>ASISTENTE DE ORIENTACIÓN QUE SE ENCARGUE DE LA IMPLEMENTACIÓN Y ADMINISTRACIÓN</t>
  </si>
  <si>
    <t>ASISTENTE DE ORIENTACIÓN</t>
  </si>
  <si>
    <t>ANALISTA DE CENTRO DE ORIENTACIÓN</t>
  </si>
  <si>
    <t>ORIENTADOR DE CONTACT CENTER GPSU</t>
  </si>
  <si>
    <t>SUPERVISOR DE CONTACT CENTER</t>
  </si>
  <si>
    <t>ASISTENTE DE ORIENTACIÓN HUACHO</t>
  </si>
  <si>
    <t>ANALISTA ECONÓMICO</t>
  </si>
  <si>
    <t>ASISTENTE DE ORIENTACIÓN HUARAZ</t>
  </si>
  <si>
    <t>ORIENTADOR MÓDULO MAC</t>
  </si>
  <si>
    <t>ASISTENTE DE ORIENTACION SATIPO</t>
  </si>
  <si>
    <t>ASISTENTE DE COORDINACIÓN REGIONAL</t>
  </si>
  <si>
    <t>ROJAS PONCE, EDWIN RONALD</t>
  </si>
  <si>
    <t>APOYO TÉCNICO EN LA PLANIFICACIÓN Y GESTIÓN DE LAS ACTIVIDADES DE  SUPERVISIÓN DE LA COBERTURA</t>
  </si>
  <si>
    <t>APOYO TÉCNICO - LEGAL EN TEMAS RELACIONADOS A LAS OBLIGACIONES EN TELECOMUNICACIONES</t>
  </si>
  <si>
    <t>ESPECIALISTA EN SUPERVISIÓN 1</t>
  </si>
  <si>
    <t>ANALISTA DE INFORMACIÓN DE SUPERVISIÓN</t>
  </si>
  <si>
    <t>APOYO TÉCNICO PARA LA SUPERVISIÓN DE LOS SERVICIOS PÚBLICOS DE TELECOMUNICACIONES</t>
  </si>
  <si>
    <t>SUPERVISOR ESPECIALISTA</t>
  </si>
  <si>
    <t>CEVALLOS RIVA, MANUEL</t>
  </si>
  <si>
    <t>SUPERVISOR TÉCNICO</t>
  </si>
  <si>
    <t>ANALISTA DE POLITICAS REGULATORIAS</t>
  </si>
  <si>
    <t>ANALISTA ECONÓMICO PARA REVISIÓN NORMATIVA</t>
  </si>
  <si>
    <t>ASISTENTE DE SEGUIMIENTO DE MERCADO</t>
  </si>
  <si>
    <t>CRUZ SACO BELLIDO, ANA ROCIO</t>
  </si>
  <si>
    <t>ASISTENTE PARA LA ADMINISTRACIÓN WEB Y EL PORTAL DE TRANSPARENCIA</t>
  </si>
  <si>
    <t>ASISTENTE ECONÓMICO</t>
  </si>
  <si>
    <t>ASISTENTE ADMINISTRATIVO DE TRÁMITE DOCUMENTARIO</t>
  </si>
  <si>
    <t>SUPERVISOR ADMINISTRATIVO</t>
  </si>
  <si>
    <t>AUXILIAR ADMINISTRATIVO TRASU - DESPACHO DE NOTIFICACIONES</t>
  </si>
  <si>
    <t>ESPECIALISTA LEGAL - SANCIONADORES TRASU</t>
  </si>
  <si>
    <t>RAMOS MENESES, NARCISA LAURA</t>
  </si>
  <si>
    <t>ASISTENTE LEGAL TRASU</t>
  </si>
  <si>
    <t>GARCIA SALINAS, DANNY ORLANDO</t>
  </si>
  <si>
    <t>AUXILIAR ADMINISTRATIVO TRASU - MESA DE PARTES</t>
  </si>
  <si>
    <t>PROFESIONAL PARA EL APOYO EN LA TRAMITACIÓN DE PROCEDIMIENTOS ADMINISTRATIVOS</t>
  </si>
  <si>
    <t>FLORES MEJIA, DEYBY AUGUSTO</t>
  </si>
  <si>
    <t>DIAZ TORRES, LYLY</t>
  </si>
  <si>
    <t>TÉCNICO ADMINISTRATIVO PARA EL REGISTRO, VERIFICACIÓN, INGRESO DE DATOS</t>
  </si>
  <si>
    <t>ANALISTA DE TRÁMITE DOCUMENTARIO</t>
  </si>
  <si>
    <t xml:space="preserve">ASISTENTE ADMINISTRATIVO </t>
  </si>
  <si>
    <t>CASTRO ROMERO, JESÚS ALONSO</t>
  </si>
  <si>
    <t>ASISTENTE LEGAL SANCIONES</t>
  </si>
  <si>
    <t>AUXILIAR ADMINISTRATIVO - ARCHIVO TRASU</t>
  </si>
  <si>
    <t>Asistente de Orientación - Loreto</t>
  </si>
  <si>
    <t>Cese Braham Huanatico</t>
  </si>
  <si>
    <t>Cese Patricia Alvarado</t>
  </si>
  <si>
    <t>Cese Sergio Zapata</t>
  </si>
  <si>
    <t>Cese Jean Pinares</t>
  </si>
  <si>
    <t>Redactor Periodistico II</t>
  </si>
  <si>
    <t>Cese Carlos Castro Cruzado</t>
  </si>
  <si>
    <t>SECRETARIA DE GERENCIA</t>
  </si>
  <si>
    <t>Cese Marleny Jimenez</t>
  </si>
  <si>
    <t>Cese Sthephania Lucho</t>
  </si>
  <si>
    <t>Especialista en Control y Gestión Gubernamental</t>
  </si>
  <si>
    <t>Profesional en selección de recursos humanos</t>
  </si>
  <si>
    <t>Analista de Programación y Evaluación de Contrataciones,</t>
  </si>
  <si>
    <t>Analista de SGC</t>
  </si>
  <si>
    <t>Apoyo en labores de Presupuesto</t>
  </si>
  <si>
    <t>Especialista en Economía</t>
  </si>
  <si>
    <t>Analista de Sistemas de tecnologías de la información</t>
  </si>
  <si>
    <t>Analisis Legal</t>
  </si>
  <si>
    <t xml:space="preserve">Especialista </t>
  </si>
  <si>
    <t>Coordinador de Administración de Recursos Humanos</t>
  </si>
  <si>
    <t>Orientador de Contact Center -Rentenseg</t>
  </si>
  <si>
    <t>Cese Milka Fernandez</t>
  </si>
  <si>
    <t>SUPERVISOR TECNICO</t>
  </si>
  <si>
    <t>Cese Luis Cesar Tamo</t>
  </si>
  <si>
    <t>Cese Carlos Yanagui</t>
  </si>
  <si>
    <t>ACARAPI TORRES JAVIER ENRIQUE</t>
  </si>
  <si>
    <t>ANALISTA DE DESARROLLO ORGANIZACIONAL</t>
  </si>
  <si>
    <t xml:space="preserve">ACERO NAVARRO MARILYN </t>
  </si>
  <si>
    <t>INGENIEROINDUSTRIAL</t>
  </si>
  <si>
    <t>UNIVERSIDAD COMPLETA</t>
  </si>
  <si>
    <t xml:space="preserve">ASISTENTE EN SERVICIOS GENERALES </t>
  </si>
  <si>
    <t>ACUÑA VEGA LUCILA MADGALENA</t>
  </si>
  <si>
    <t xml:space="preserve">ESPECIALISTA 3 DE COMERCIALIZACIÓN JUNIOR </t>
  </si>
  <si>
    <t>AGUILAR GONZALES ELIZABETH JUDITH</t>
  </si>
  <si>
    <t>INGENIERO ELECTRICISTA</t>
  </si>
  <si>
    <t xml:space="preserve">ESPECIALISTA REGIONAL EN ELECTRICIDAD </t>
  </si>
  <si>
    <t xml:space="preserve">AGUILAR ROBLES GREGORIO </t>
  </si>
  <si>
    <t>ESPECIALISTA TÉCNICO</t>
  </si>
  <si>
    <t>AGUIRRE CHAUCA LUIS ALBERTO</t>
  </si>
  <si>
    <t xml:space="preserve">ALCA CUSI AMADOR </t>
  </si>
  <si>
    <t>EDUCACIÓN  SECUNDARIA</t>
  </si>
  <si>
    <t xml:space="preserve">CONSERJE </t>
  </si>
  <si>
    <t>ALCAZAR CALIZAYA JORGE ARNALDO</t>
  </si>
  <si>
    <t>Jefe de Gestión Documentaria y Archivo</t>
  </si>
  <si>
    <t>ALEGRIA DEL AGUILA JORGE ANTONIO VLADIMIR</t>
  </si>
  <si>
    <t>ESPECIALISTA TÉCNICO III - DGTE (GART)</t>
  </si>
  <si>
    <t>ALEJOS GARCIA RICARDO ROMAN</t>
  </si>
  <si>
    <t>ESPECIALISTA EN IMPUGNACIONES</t>
  </si>
  <si>
    <t>ALFARO MARROQUIN DEYSI ALEXANDRA</t>
  </si>
  <si>
    <t>ANALISTA TÉCNICO EN REGULACIÓN DE GAS NATURAL</t>
  </si>
  <si>
    <t>ALLCCA ALVAREZ JUAN FRANCISCO</t>
  </si>
  <si>
    <t>INGENIERÍA PETROLERA</t>
  </si>
  <si>
    <t>Especialista Regional en Hidrocarburos</t>
  </si>
  <si>
    <t>ALMEYDA SALGUERO LUISA DEL ROSARIO</t>
  </si>
  <si>
    <t>ALMONACIN GASTELU KARINA DEL PILAR</t>
  </si>
  <si>
    <t>Especialista 3 - Sanciones</t>
  </si>
  <si>
    <t>ALONSO RONDON GIANINA MARCELA</t>
  </si>
  <si>
    <t xml:space="preserve">ESPECIALISTA II - PROYECTOS ESPECIALES </t>
  </si>
  <si>
    <t>ALTAMIRANO OJANAMA JAMES EMIR</t>
  </si>
  <si>
    <t>ASISTENTE ADMINISTRATIVO REGIONAL</t>
  </si>
  <si>
    <t>ALVA  AGUIRRE JONATHAN  RENZO</t>
  </si>
  <si>
    <t>ESPECIALISTA REGIONAL EN HIDROCARBUROS</t>
  </si>
  <si>
    <t>ALVARADO  SANCHEZ JOSE  ARMANDO</t>
  </si>
  <si>
    <t>INGENIERÍA MECÁNICA - ELÉCTRICA</t>
  </si>
  <si>
    <t>ALVARADO JERONIMO TANIA CAROLINA</t>
  </si>
  <si>
    <t>Asist Regional en Atención al Ciudadano</t>
  </si>
  <si>
    <t>ALVARADO SALAS SUSY JACKELIN</t>
  </si>
  <si>
    <t>ADMINISTRADORA</t>
  </si>
  <si>
    <t>ANALISTA DE SEGURIDAD</t>
  </si>
  <si>
    <t>ALVAREZ  TARAZONA ANGEL  ALFREDO</t>
  </si>
  <si>
    <t>INGENIERO DE HIGIENE Y SEGURIDAD</t>
  </si>
  <si>
    <t xml:space="preserve">Analista Técnico </t>
  </si>
  <si>
    <t>ALVAREZ JARA RAMIRO WILLY</t>
  </si>
  <si>
    <t>INGENIERO MECANICA ELECTRICA</t>
  </si>
  <si>
    <t xml:space="preserve">CHOFER  DE CAMPO </t>
  </si>
  <si>
    <t>ALVAREZ URIBE FABIO ENRIQUE</t>
  </si>
  <si>
    <t>MECÁNICO AUTOMOTRÍZ</t>
  </si>
  <si>
    <t xml:space="preserve">ESPECIALISTA 3 - LEGAL RECLAMOS </t>
  </si>
  <si>
    <t>ALVITES CARPIO CESAR EDUARDO</t>
  </si>
  <si>
    <t>ANALISTA TÉCNICO EN RECLAMOS</t>
  </si>
  <si>
    <t xml:space="preserve">ANCHAYHUA HILARIO WENCESLAO </t>
  </si>
  <si>
    <t>INGENIERO MECANICO ELECTRICISTA</t>
  </si>
  <si>
    <t xml:space="preserve">ANDRADE PANIHUARA NERIDA </t>
  </si>
  <si>
    <t xml:space="preserve">AUXILIAR ADMINISTRATIVO - CENTRAL TELEFÓNICA </t>
  </si>
  <si>
    <t>ANTUNEZ SAAVEDRA PATRICIA HAYDEE</t>
  </si>
  <si>
    <t>ANALISTA LEGAL EN RECLAMOS Y CUMPLIMIENTO</t>
  </si>
  <si>
    <t>APAZA MORENO ALVARO FRANCISCO</t>
  </si>
  <si>
    <t>ABOGADO -  GERENCIA LEGAL</t>
  </si>
  <si>
    <t>APOLAYA VALENCIA JUAN PABLO</t>
  </si>
  <si>
    <t xml:space="preserve">AUXILIAR ADMINISTRATIVO </t>
  </si>
  <si>
    <t>APONTE QUISPE ROSSY DALLANA</t>
  </si>
  <si>
    <t>TÉCNICO EN CONTABILIDAD</t>
  </si>
  <si>
    <t>ANALISTA DE TESORERIA</t>
  </si>
  <si>
    <t>ARANA BAXERIAS JOSE MANUEL</t>
  </si>
  <si>
    <t>ARMAS VALENCIA CRISTHINE JENNIFER</t>
  </si>
  <si>
    <t>ESPECIALISTA EN TECNOLOGÍA DE LA INFORMACIÓN</t>
  </si>
  <si>
    <t>ARTEAGA LIÑAN JORGE LUIS</t>
  </si>
  <si>
    <t>Asistente de Base de Datos</t>
  </si>
  <si>
    <t xml:space="preserve">ASENCIOS CERNA JULISSA </t>
  </si>
  <si>
    <t>Analista de Seguridad de Información</t>
  </si>
  <si>
    <t>ASTETE COTRINA JAIME ANDRES</t>
  </si>
  <si>
    <t>ESPECIALISTA EN GEOMECÁNICA</t>
  </si>
  <si>
    <t>ATAHUAMAN VALLADARES EDER HELIO</t>
  </si>
  <si>
    <t>INGENIERO GEOLOGO</t>
  </si>
  <si>
    <t>Especialista - 3 Abogado</t>
  </si>
  <si>
    <t xml:space="preserve">ATUNGA CHAMORRO DIANA </t>
  </si>
  <si>
    <t>AVALOS SANCHEZ ARMANDO OCTAVIO</t>
  </si>
  <si>
    <t>INGENIERÍA QUÍMICA</t>
  </si>
  <si>
    <t xml:space="preserve">ESPECIALISTA 3 - ASISTENTE LEGAL DE MINERÍA </t>
  </si>
  <si>
    <t>AYERVE ROMERO ATENAS ADRIANA</t>
  </si>
  <si>
    <t>TITULO DE INGENIERO</t>
  </si>
  <si>
    <t>ESPECIALISTA REGIONAL EN ELECTRICIDAD</t>
  </si>
  <si>
    <t>BALCAZAR CASTRO LEWIS LEONEL</t>
  </si>
  <si>
    <t xml:space="preserve">ABOGADO - COACTIVO ADMINISTRATIVO </t>
  </si>
  <si>
    <t>BALDERA QUIROZ KATHERY ANABEL</t>
  </si>
  <si>
    <t>BALLON BRICEÑO CARLA ERIKA</t>
  </si>
  <si>
    <t>ANALISTA TECNICO</t>
  </si>
  <si>
    <t>BALTAZAR QUITO EDWARD PAUL</t>
  </si>
  <si>
    <t xml:space="preserve">ESPECIALISTA LEGAL REGIONAL </t>
  </si>
  <si>
    <t>BANCES SOSA EDUARDO JESUS SANTIAGO</t>
  </si>
  <si>
    <t>Especialista Senior en Solución de Contr</t>
  </si>
  <si>
    <t xml:space="preserve">BARBOZA GARAUNDO DONALD </t>
  </si>
  <si>
    <t>BARRENECHEA ARNAO FRANCIS ANDERSON</t>
  </si>
  <si>
    <t xml:space="preserve">ESPECIALISTA FINANCIERO </t>
  </si>
  <si>
    <t>BARRENO PAREDES CLAUDIA LUZMILA</t>
  </si>
  <si>
    <t xml:space="preserve">ASISTENTE ADMINISTRATIVO REGIONAL </t>
  </si>
  <si>
    <t>BARRERA ROMÁN KELLY GERALDINE</t>
  </si>
  <si>
    <t>BARRETO FERNANDEZ CESAR RENATO</t>
  </si>
  <si>
    <t>BARRIONUEVO ASENCIO LUIS DIEGO</t>
  </si>
  <si>
    <t xml:space="preserve">ESPECIALISTA REGIONAL EN HIDROCARBUROS </t>
  </si>
  <si>
    <t>BARRIOS REATEGUI CARLOS ALFONSO</t>
  </si>
  <si>
    <t>INGENIERO PETROQUIMICO</t>
  </si>
  <si>
    <t>BASTIDAS QUISPE EDISON HUGO</t>
  </si>
  <si>
    <t>INGENIERÍA MECÁNICA</t>
  </si>
  <si>
    <t xml:space="preserve">BAUTISTA GUEVARA FREDY </t>
  </si>
  <si>
    <t>ESPECIALISTA II - GESTOR DE NORMAS (GFHL)</t>
  </si>
  <si>
    <t xml:space="preserve">BECERRA RUIZ GUSTAVO </t>
  </si>
  <si>
    <t xml:space="preserve">ESPECIALISTA TÉCNICO II - DGTE </t>
  </si>
  <si>
    <t>BEJAR CACERES HERCY ABDEL</t>
  </si>
  <si>
    <t>BELLIDO OCHOA JONATHAN RENZO</t>
  </si>
  <si>
    <t xml:space="preserve">ESPECIALISTA 2 - SALA COLEGIADA </t>
  </si>
  <si>
    <t>BELTRAN POMA ROGER RAFAEL</t>
  </si>
  <si>
    <t>COORDINADOR LEGISLATIVO DE PROYECTOS Y NORMAS</t>
  </si>
  <si>
    <t>BERMEJO KLOKOCH ROXANA HAYDEE</t>
  </si>
  <si>
    <t>LI CENCIADA EN SOCIOLOGIA</t>
  </si>
  <si>
    <t xml:space="preserve">ESPECIALISTA DE PROYECTO DISTRIBUCIÓN - ICA </t>
  </si>
  <si>
    <t>BERNALES FIGUEROA AUGUSTO ENRIQUE</t>
  </si>
  <si>
    <t>ASISTENTE DE CONTROL PREVIO</t>
  </si>
  <si>
    <t>BERNAOLA ARONI MARIA FERNANDA</t>
  </si>
  <si>
    <t>AUXILIAR DE ATENCION MAC</t>
  </si>
  <si>
    <t>BERNEDO TEJADA LESLY JESSYBEL</t>
  </si>
  <si>
    <t xml:space="preserve">ESPECIALISTA LEGAL EN HIDROCARBUROS </t>
  </si>
  <si>
    <t>BERRIO YABAR CARLOS ALBERTO</t>
  </si>
  <si>
    <t>ANALISTA DE EXPEDIENTES Y PENALIDADES</t>
  </si>
  <si>
    <t>BLAS REYES VICTOR MANUEL</t>
  </si>
  <si>
    <t>INGENIERO EN ENERGIA</t>
  </si>
  <si>
    <t>ASISTENTE DE CAPACITACIÓN</t>
  </si>
  <si>
    <t>BOCANEGRA JACOBS MARIANA PATRICIA</t>
  </si>
  <si>
    <t>Especialista Senior en Supervisión de Re</t>
  </si>
  <si>
    <t>BOGGIO NIETO JOSÉ CARLOS</t>
  </si>
  <si>
    <t>BOULANGGER MIRANDA CARLOS ENRIQUE</t>
  </si>
  <si>
    <t>INGENIERO ELECTRICO</t>
  </si>
  <si>
    <t xml:space="preserve">ESPECIALISTA 1 </t>
  </si>
  <si>
    <t>BRAÑES RODRÍGUEZ HERMENEGILDO ARSENIO</t>
  </si>
  <si>
    <t>Especialista en Energía</t>
  </si>
  <si>
    <t>CABALLERO INGA LUIS RICARDO</t>
  </si>
  <si>
    <t xml:space="preserve">ESPECIALISTA 1 DE PROYECTO DE MASIFICACIÓN DE GAS </t>
  </si>
  <si>
    <t>CABELLOS CORNEJO MARIO GUILLERMO</t>
  </si>
  <si>
    <t>ESPECIALISTA EN ANÁLISIS ECONÓMICO</t>
  </si>
  <si>
    <t>CACERES AGUILAR ADRIAN RAUL</t>
  </si>
  <si>
    <t>ESPECIALISTA LEGAL SENIOR</t>
  </si>
  <si>
    <t xml:space="preserve">CACERES DELGADO ANGIE </t>
  </si>
  <si>
    <t xml:space="preserve">ESPECIALISTA LEGAL 1 </t>
  </si>
  <si>
    <t>CÁCERES LOUREIRO MARIO RICARDO</t>
  </si>
  <si>
    <t>ESPECIALISTA LEGAL DEL PROYECTO DE MASIFICACIÓN DE</t>
  </si>
  <si>
    <t>CADENAS SAYAN NORCA EVELYN</t>
  </si>
  <si>
    <t xml:space="preserve">CALDERON CASTELAR FROILAN </t>
  </si>
  <si>
    <t>CALDERON OJEDA KARLA GERALDINE</t>
  </si>
  <si>
    <t>ESPECIALISTA 1 (ESPECIALISTA EN TECNOLOGÍA DE INFO</t>
  </si>
  <si>
    <t>CALERO CUEVA CARLOS OMAR</t>
  </si>
  <si>
    <t xml:space="preserve">CALOGGERO SUAREZ GIOVANNI </t>
  </si>
  <si>
    <t xml:space="preserve">ESPECIALISTA II-GESTOR PROYECTO SCOP </t>
  </si>
  <si>
    <t>CALVO MEJIA ANGEL ADHEMIR</t>
  </si>
  <si>
    <t>RECEPCIONISTA (STOR)</t>
  </si>
  <si>
    <t>CAMACHO LEON ROSINA KARINA</t>
  </si>
  <si>
    <t>FORMACIÓN TÉCNICA</t>
  </si>
  <si>
    <t xml:space="preserve">ESPECIALISTA I (ESPECIALISTA EN GAS NATURAL) </t>
  </si>
  <si>
    <t>CAMPOS PEVES ALCIDES JUAN</t>
  </si>
  <si>
    <t>INGENIERO DE PETROLEO</t>
  </si>
  <si>
    <t xml:space="preserve">ANALISTA TÉCNICO </t>
  </si>
  <si>
    <t>CANALES ROSAS JUSTO GERMAN</t>
  </si>
  <si>
    <t>CANO MACCHERI CLAUDIA ANGÉLICA</t>
  </si>
  <si>
    <t>ESPECIALISTA EN INFRAESTRUCTURA E INSTAL</t>
  </si>
  <si>
    <t>CANO REYES CARLOS DANY</t>
  </si>
  <si>
    <t>INGENIERÍA</t>
  </si>
  <si>
    <t>CARBAJAL ROSEL MIGUEL ANGEL</t>
  </si>
  <si>
    <t>CARDENAS BILBAO MARTIN GONZALO</t>
  </si>
  <si>
    <t>CARHUAMACA TITO MERCEDES ROSARIO</t>
  </si>
  <si>
    <t>INGENIERA ELECTRICISTA</t>
  </si>
  <si>
    <t>CARPIO ESCALANTE EDGARD ALBERTO</t>
  </si>
  <si>
    <t>INGENIERIO INDUSTRIAL</t>
  </si>
  <si>
    <t>CARPIO ESCALANTE ENRIQUE DANIEL</t>
  </si>
  <si>
    <t>ASISTENTE REGIONAL EN ATENCION AL CIUDAD</t>
  </si>
  <si>
    <t>CARRANZA RAMOS FELICITA NATALI</t>
  </si>
  <si>
    <t>ESPECIALISTA TÉCNICO DE GAS NATURAL</t>
  </si>
  <si>
    <t>CARRILLO CASTILLO RODRIGO EDUARDO</t>
  </si>
  <si>
    <t>Analista del sector energía y minería</t>
  </si>
  <si>
    <t>CARRILLO CHAVEZ ALEXANDER JUNIOR</t>
  </si>
  <si>
    <t>ESPECIALISTA TÉCNICO I - DDE (GART)</t>
  </si>
  <si>
    <t xml:space="preserve">CARRILLO GUTIERREZ FERNANDO </t>
  </si>
  <si>
    <t>TITULO DE INGENIERO ELECTRICISTA</t>
  </si>
  <si>
    <t>ESPECIALISTA SENIOR EN SUP DE GEN ELEC</t>
  </si>
  <si>
    <t xml:space="preserve">CARRILLO TINCALLPA EDUARDO </t>
  </si>
  <si>
    <t>ESPECIALISTA SENIOR EN GOBIERNO DIGITAL</t>
  </si>
  <si>
    <t>CARRION CRISTOBAL HENRY EDUARDO</t>
  </si>
  <si>
    <t xml:space="preserve">AUXILIAR </t>
  </si>
  <si>
    <t>CASAPIA NUÑEZ CLAUDIA PATRICIA</t>
  </si>
  <si>
    <t>ESPECIALISTA DE LA SUPERVISIÓN DE GAS NATURAL</t>
  </si>
  <si>
    <t>CASAPÍA NUÑEZ GUILLERMO FRANCISCO</t>
  </si>
  <si>
    <t>INGENIERO METALURGISTA</t>
  </si>
  <si>
    <t>CASAS EFFIO HERBERT KRIS</t>
  </si>
  <si>
    <t xml:space="preserve">ESPECIALISTA EN SISTEMA INTEGRADO DE GESTIÓN </t>
  </si>
  <si>
    <t>CASTAÑEDA GRISPO JUAN JESUS</t>
  </si>
  <si>
    <t xml:space="preserve">ADMINISTRADOR DE SISTEMAS DE INFORMACIÓN </t>
  </si>
  <si>
    <t>CASTAÑEDA ROSSEL JOSE MANUEL</t>
  </si>
  <si>
    <t>INGENIERO EN COMPUTACION Y SISTEMAS</t>
  </si>
  <si>
    <t>CASTILLO ARRIETA ALEXIS ANDREE DEL LUREN</t>
  </si>
  <si>
    <t>ASISTENTE MENSAJERIA INTERNA</t>
  </si>
  <si>
    <t>CASTILLO GAMBOA ROBERTO SANTIAGO</t>
  </si>
  <si>
    <t>ESPECIALISTA GESTIÓN PROY Y SUPERV GAS N</t>
  </si>
  <si>
    <t>CASTILLO GONZALES JOSE CARLOS</t>
  </si>
  <si>
    <t xml:space="preserve">CASTRO LUERA MOISES </t>
  </si>
  <si>
    <t>INGENIERÍA EN ENERGÍA</t>
  </si>
  <si>
    <t>CASTRO QUIROZ ANTHONY JOEL</t>
  </si>
  <si>
    <t>ESPECIALISTA LEGAL EN HIDROCARBUROS (OR)</t>
  </si>
  <si>
    <t>CASTRO VALDIVIEZO VERONICA ISABEL</t>
  </si>
  <si>
    <t>Especialista en Atención al Usuario</t>
  </si>
  <si>
    <t>CATARI CALLOAPAZA JOHNNY ANGELO</t>
  </si>
  <si>
    <t>ESPECIALISTA 3 - UNIDAD DE TRANSMISIÓN - ALTAS Y B</t>
  </si>
  <si>
    <t>CCOLLATUPA PUMASUPA JOSE CARLOS</t>
  </si>
  <si>
    <t>CEPEDA VERA ALFREDO CESAR</t>
  </si>
  <si>
    <t>ANALISTA PROGRAMADOR DE APLICACIONES TIC</t>
  </si>
  <si>
    <t>CERRON  BALCAZAR RICARDO  MANUEL</t>
  </si>
  <si>
    <t>CERSSO CASO CARLOS MARX</t>
  </si>
  <si>
    <t>ESPECIALISTA SENIOR EN SISTEMAS DE INFORMACIÓN ENE</t>
  </si>
  <si>
    <t>CERVANTES RODRIGUEZ FREDDY HECTOR</t>
  </si>
  <si>
    <t>Analista de Gestión</t>
  </si>
  <si>
    <t xml:space="preserve">CHACALIAZA RIOS ROMINA </t>
  </si>
  <si>
    <t>CHAMORRO BOHORQUEZ GUILLERMO EUGENIO</t>
  </si>
  <si>
    <t>MAESTRO EN CIENCIAS CON MENCIÓN EN INGENIERIA DE MINAS</t>
  </si>
  <si>
    <t xml:space="preserve">ORIENTADOR TÉCNICO </t>
  </si>
  <si>
    <t>CHAPOÑAN MIGUEL AIDA CYNTHIA</t>
  </si>
  <si>
    <t>CHARRY HIPÓLITO EMILY MILAGROS</t>
  </si>
  <si>
    <t>Asistente de mensajería interna</t>
  </si>
  <si>
    <t xml:space="preserve">CHAUCA ZEGARRA GIANCARLO </t>
  </si>
  <si>
    <t xml:space="preserve">ESPECIALISTA II </t>
  </si>
  <si>
    <t>CHÁVARRI BALLADARES ALBERT FARITH</t>
  </si>
  <si>
    <t>CHÁVARRY INFANTE HINGRYD ESTRELLA</t>
  </si>
  <si>
    <t>ANALISTA EN GESTIÓN DE COBRANZA</t>
  </si>
  <si>
    <t>CHAVEZ GIL RICHARD IVAN</t>
  </si>
  <si>
    <t xml:space="preserve">CHAVEZ PORTA THAIS </t>
  </si>
  <si>
    <t>CHAVEZ VASQUEZ DARHA VALESKKA</t>
  </si>
  <si>
    <t>ESPECIALISTA EN COMBUSTIBLES LÍQUIDOS</t>
  </si>
  <si>
    <t>CHAVEZ VILLANUEVA PATRICIA BEATRIZ</t>
  </si>
  <si>
    <t>ESPECIALISTA 3 (COORDINACIÓN ADMINISTRATIVA)</t>
  </si>
  <si>
    <t>CHAVEZ WAUKE MARIA MERCEDES</t>
  </si>
  <si>
    <t>ASISTENTE EN SERVICIOS GENERALES</t>
  </si>
  <si>
    <t>CHAVEZ ZEVALLOS JULY LORENZA</t>
  </si>
  <si>
    <t xml:space="preserve">ASISTENTE SECTORIAL </t>
  </si>
  <si>
    <t>CHICASACA HUAMANÍ JOSÉ EMILIO</t>
  </si>
  <si>
    <t>Especialista Contable</t>
  </si>
  <si>
    <t>CHIHUA CISNEROS JULIO CESAR</t>
  </si>
  <si>
    <t>ASISTENTE GESTIÓN OPERATIVA DE SUPERVISI</t>
  </si>
  <si>
    <t>CHILINGANO MEDINA HELIN YOSAN</t>
  </si>
  <si>
    <t>Especialista Técnico II-DGTE</t>
  </si>
  <si>
    <t>CHINCHA ALVA NILTON ROOSEVELT</t>
  </si>
  <si>
    <t xml:space="preserve">CHIQUILIN CASTRO ETELVINA </t>
  </si>
  <si>
    <t xml:space="preserve">ANALISTA FUNCIONAL </t>
  </si>
  <si>
    <t>CHIRINOS AZPILCUETA CARLOS ALBERTO</t>
  </si>
  <si>
    <t>ASISTENTE DE CONTROL PATRIMONIAL</t>
  </si>
  <si>
    <t>CHOCANO CHAVEZ JORGE HERNAN</t>
  </si>
  <si>
    <t>ASISTENTE SOCIAL</t>
  </si>
  <si>
    <t>CHOQUE CRUZ LUIS DENNIS</t>
  </si>
  <si>
    <t>Especialista - 3 Legal (Reclamos y Cumpl</t>
  </si>
  <si>
    <t>CHOQUE MENDEZ ELIZABETH SOFIA</t>
  </si>
  <si>
    <t>CHOY BALBOA ANGELICA LORENA</t>
  </si>
  <si>
    <t>CHUCHON GOMEZ YEFERSON ANDY ALEXIS</t>
  </si>
  <si>
    <t>ESPECIALISTA TÉCNICO PROYECTOS GAS NATUR</t>
  </si>
  <si>
    <t>CHUCHULLO LAUCATA HENRRY BRAULIO</t>
  </si>
  <si>
    <t>CHUMBIAUCA CASTILLO JULIO FRANCISCO</t>
  </si>
  <si>
    <t>ABOGADO (GFGN)</t>
  </si>
  <si>
    <t xml:space="preserve">CHUMPEN AMARO LIZANDRO </t>
  </si>
  <si>
    <t>ANALISTA DE CLIMA LABORAL Y D.O.</t>
  </si>
  <si>
    <t>CHUNG PADILLA RAMKEL ELIANA</t>
  </si>
  <si>
    <t>CHUNGA GALÁN SARELLA ESTÉFANI</t>
  </si>
  <si>
    <t>ESPECIALISTA REGIONAL EN ELECTRICIDAD (OR)</t>
  </si>
  <si>
    <t>CHUNGA GARCÍA JORGE EDUARDO</t>
  </si>
  <si>
    <t>INGENIERO MECANICO ELECTRICO</t>
  </si>
  <si>
    <t xml:space="preserve">ESPECIALISTA III - CONTROL DE GESTIÓN-B </t>
  </si>
  <si>
    <t>CLAVIJO DUEÑAS YENNY LUPE</t>
  </si>
  <si>
    <t>CLEMENTE AVILA JOSE MIGUEL</t>
  </si>
  <si>
    <t>Esp en trámite documentario y mensajería</t>
  </si>
  <si>
    <t>COBARRUBIAS FIGUEROA OMAR ALEXIS</t>
  </si>
  <si>
    <t xml:space="preserve">COELHO BARDALES DUONEE </t>
  </si>
  <si>
    <t>ORIENTADOR TÉCNICO (GFHL)</t>
  </si>
  <si>
    <t>COELLO ALDANA LUCIANA GISELE</t>
  </si>
  <si>
    <t xml:space="preserve">ANALISTA ECONÓMICO SECTORIAL </t>
  </si>
  <si>
    <t>COELLO JARAMILLO FRANCISCO JAVIER</t>
  </si>
  <si>
    <t>COLQUEPISCO MATOS JULIO CÉSAR</t>
  </si>
  <si>
    <t>ASISTENTE ADMINISTRATIVO (DOP) (GFHL)</t>
  </si>
  <si>
    <t>CONDEMARIN NALVARTE LUZMILA ZOILA INES</t>
  </si>
  <si>
    <t>ESPECIALISTA  1  EN  DISTRIBUCIÓN  Y  COMERCIALIZA</t>
  </si>
  <si>
    <t>CONDOR ARROYO OLINDA LIDIA</t>
  </si>
  <si>
    <t>INGENIERO PETROQUÍMICO</t>
  </si>
  <si>
    <t xml:space="preserve">ESPECIALISTA TÉCNICO I - DGTE </t>
  </si>
  <si>
    <t>CONDOR CANALES JUAN ANTONIO</t>
  </si>
  <si>
    <t>INGENIERÍA ELÉCTRICA</t>
  </si>
  <si>
    <t xml:space="preserve">ESPECIALISTA 1 (ECONOMISTA) </t>
  </si>
  <si>
    <t>CONDORI SULLASI MAYRA LUZ MARIA</t>
  </si>
  <si>
    <t xml:space="preserve">ANALISTA DE PRUEBAS Y AUTOMATIZACIÓN DE </t>
  </si>
  <si>
    <t>CONTRERAS ARCE SOCORRO DEL PILAR</t>
  </si>
  <si>
    <t>Especialista II - Gestor  Proyectos</t>
  </si>
  <si>
    <t xml:space="preserve">CONTRERAS CHAVEZ ZANDY </t>
  </si>
  <si>
    <t>ESPECIALISTA I (ESPECIALISTA EN REGISTRO Y PROYECT</t>
  </si>
  <si>
    <t>CONTRERAS SERRANO JUAN AMILCAR</t>
  </si>
  <si>
    <t xml:space="preserve">ESPECIALISTA TÉCNICO III- DDE </t>
  </si>
  <si>
    <t>COPELLO ZEVALLOS JORGE ANTONIO</t>
  </si>
  <si>
    <t>CHOFER (OAF)</t>
  </si>
  <si>
    <t>CORDOVA CALLE JOSE LINO</t>
  </si>
  <si>
    <t xml:space="preserve">ESPECIALISTA DE SEGURIDAD Y GESTIÓN AMBIENTAL </t>
  </si>
  <si>
    <t>CORDOVA DIAZ KAREN INES</t>
  </si>
  <si>
    <t>TITULO PROFESIONAL DE INGENIERO DE HIGIENE Y SEGURIDAD INDUSTRIAL</t>
  </si>
  <si>
    <t>CORONADO DIAZ SUSANA ROSALIA</t>
  </si>
  <si>
    <t>Espe Senior en Planeamiento Estratégico</t>
  </si>
  <si>
    <t xml:space="preserve">CORREA GUERRERO MILAGROS </t>
  </si>
  <si>
    <t>CORREA MERA LUZ DEL CARMEN</t>
  </si>
  <si>
    <t>CORREA ZUÑIGA ANAIDA KELLY</t>
  </si>
  <si>
    <t>Abogado Penalista</t>
  </si>
  <si>
    <t>CORTEZ AGUILAR JOHANNA BELLAMY</t>
  </si>
  <si>
    <t xml:space="preserve">CORTEZ LOPE ROGELIO </t>
  </si>
  <si>
    <t>ASISTENTE  ADMINISTRATIVO</t>
  </si>
  <si>
    <t>COSIO TICLAVILCA MYLENE JENNIFER</t>
  </si>
  <si>
    <t>Especialista Senior en Base de Datos</t>
  </si>
  <si>
    <t>COSSIO GIURIA FERNANDO OMAR</t>
  </si>
  <si>
    <t>INGENIERÍA EMPRESARIAL Y SISTEMAS</t>
  </si>
  <si>
    <t>COSTA MOSCOL FERNANDO JAVIER</t>
  </si>
  <si>
    <t>ESPECIALISTA ECONÓMICO</t>
  </si>
  <si>
    <t xml:space="preserve">CRISPIN CUNYA MARIANELLA </t>
  </si>
  <si>
    <t xml:space="preserve">ESPECIALISTA EN  TESORERÍA </t>
  </si>
  <si>
    <t>CRUZ GARCÍA ISABEL DEL PILAR</t>
  </si>
  <si>
    <t>CRUZ HERRERA LEYDI LISETH</t>
  </si>
  <si>
    <t>CRUZ PALAS ALDRIN MANUEL</t>
  </si>
  <si>
    <t xml:space="preserve">ESPECIALISTA II EN PRESUPUESTO </t>
  </si>
  <si>
    <t xml:space="preserve">CRUZADA ROBLES CRISTIAM </t>
  </si>
  <si>
    <t>CRUZADO ABANTO YAN DUBER</t>
  </si>
  <si>
    <t>CUBAS RODRIGUEZ GARY JEAN MARCO</t>
  </si>
  <si>
    <t>CUBAS RUBIO ALAN ROY</t>
  </si>
  <si>
    <t>ASISTENTE DE TRAMITE DOCUMENTARIO</t>
  </si>
  <si>
    <t>CUETO MEZA MARÍA LOURDES</t>
  </si>
  <si>
    <t>PROFESIONAL TÉCNICO EN COMPUTACIÓN E INFORMÁTICA</t>
  </si>
  <si>
    <t>CUZCANO GONZÁLEZ RONALD IVÁN</t>
  </si>
  <si>
    <t>DE LA CRUZ ROJAS JOSÉ LUIS</t>
  </si>
  <si>
    <t xml:space="preserve">ESPECIALISTA 3 ( FINANCIERO)  </t>
  </si>
  <si>
    <t>DE LA VEGA MEJIA JUAN MANUEL</t>
  </si>
  <si>
    <t>ESPECIALISTA DE MASIFICACIÓN DE GAS NATURAL – SECT</t>
  </si>
  <si>
    <t xml:space="preserve">DE LAMA CASTILLO GONZALO </t>
  </si>
  <si>
    <t>ESPECIALISTA LEGAL EN HIDROCARBUROS</t>
  </si>
  <si>
    <t>DEL CARPIO PINTO JOSE ALONSO</t>
  </si>
  <si>
    <t xml:space="preserve">ESPECIALISTA II - LEGAL HIDROCARBUROS </t>
  </si>
  <si>
    <t>DEL VILLAR GUERRA WILMER ANTHONY</t>
  </si>
  <si>
    <t>DELGADO ARITA CLAUDIA DENISSE</t>
  </si>
  <si>
    <t>ESPECIALISTA -3</t>
  </si>
  <si>
    <t>DELGADO CUBAS ERVIN JOHN</t>
  </si>
  <si>
    <t>ESPECIALISTA GESTION DE COBRANZA</t>
  </si>
  <si>
    <t>DEXTRE SANCHEZ JESUS ENRIQUE</t>
  </si>
  <si>
    <t>ANALISTA TÉCNICO EN REGULACIÓN DE GENERA</t>
  </si>
  <si>
    <t>DIAZ ABURTO MAYKOL ALEXANDER</t>
  </si>
  <si>
    <t>CHOFER  DE CAMPO (GFGN)</t>
  </si>
  <si>
    <t>DIAZ CARRILLO CRISTOPHER JONATHAN</t>
  </si>
  <si>
    <t>DÍAZ FLORES JOSÉ DANIEL</t>
  </si>
  <si>
    <t>ANALISTA DE SISTEMAS (OS)</t>
  </si>
  <si>
    <t>DÍAZ MAZABEL JORGE MANUEL</t>
  </si>
  <si>
    <t>Ingeniería de Computación y Sistemas</t>
  </si>
  <si>
    <t xml:space="preserve">ESPECIALISTA AMBIENTAL </t>
  </si>
  <si>
    <t>DIAZ PERALTA MEYLING ANTONIETA</t>
  </si>
  <si>
    <t xml:space="preserve">ABOGADO - DGTE </t>
  </si>
  <si>
    <t>DIAZ VILLANUEVA EDWAR RAFAEL</t>
  </si>
  <si>
    <t xml:space="preserve">ESPECIALISTA EN GESTIÓN DE CALIDAD </t>
  </si>
  <si>
    <t>ECHEGARAY ALVARADO GIANCARLO MANUEL</t>
  </si>
  <si>
    <t>ESPECIALISTA LEGAL (MADRE DE DIOS)</t>
  </si>
  <si>
    <t>ECHEGARAY PACHECO EDGAR JUVENAL</t>
  </si>
  <si>
    <t>JEFE DE ADMINISTRACION TRIBUTARIA Y GEST</t>
  </si>
  <si>
    <t>EFFIO ZÚÑIGA KATHERINE AMELIA</t>
  </si>
  <si>
    <t xml:space="preserve">Especialista Legal Regional </t>
  </si>
  <si>
    <t>ENDARA  ORTIZ DIETER  JHOSEFF</t>
  </si>
  <si>
    <t>ESPECIALISTA -1</t>
  </si>
  <si>
    <t>ENRIQUEZ ROMERO ARMANDO MANUEL</t>
  </si>
  <si>
    <t xml:space="preserve">ESPECIALISTA-3 - CONTADOR </t>
  </si>
  <si>
    <t>ESCOBAR PEREZ ELIZABETH ESTHER</t>
  </si>
  <si>
    <t>ESPINOZA COSTA RICARDO ERNESTO</t>
  </si>
  <si>
    <t>ESPINOZA ESPINOZA SANDRA PAOLA</t>
  </si>
  <si>
    <t xml:space="preserve">ESPECIALISTA CONTABLE </t>
  </si>
  <si>
    <t>ESPINOZA GIL TANIA VERONICA</t>
  </si>
  <si>
    <t xml:space="preserve">ESPINOZA MELGAREJO DAVID </t>
  </si>
  <si>
    <t>SISTEMAS ELÉCTRICOS DE DISTRIBUCIÓN</t>
  </si>
  <si>
    <t>ESPINOZA PAREDES LORENA DEL ROSARIO</t>
  </si>
  <si>
    <t xml:space="preserve">ESPINOZA ROJAS EDISON </t>
  </si>
  <si>
    <t>INGENIERIA ELECTRICA</t>
  </si>
  <si>
    <t>ESPECIALISTA II - SUPERVISIÓN CONTABLE DE APORTES</t>
  </si>
  <si>
    <t>ESPINOZA VALENZUELA ALBERTO IVAN</t>
  </si>
  <si>
    <t xml:space="preserve">TESORERO </t>
  </si>
  <si>
    <t>ESTRADA MIER MARIA DEL CARMEN</t>
  </si>
  <si>
    <t>ESPECIALISTA SENIOR EN RELACIONES INTERN</t>
  </si>
  <si>
    <t xml:space="preserve">ESTRADA MORENO BEATRIZ </t>
  </si>
  <si>
    <t>RELACIONES INTERNACIONALES</t>
  </si>
  <si>
    <t>ESPECIALISTA EN CONTROL DE LA PRODUCCIÓN Y RESERVA</t>
  </si>
  <si>
    <t>ESTRADA VERA ENRIQUE OSWALDO</t>
  </si>
  <si>
    <t xml:space="preserve">ESPECIALISTA TÉCNICO I - DGN </t>
  </si>
  <si>
    <t>ESTRELLA CAMACUARI ANDRÉS LUIS</t>
  </si>
  <si>
    <t>INGENIERO MÉCANICO</t>
  </si>
  <si>
    <t xml:space="preserve">ASISTENTE - 1 </t>
  </si>
  <si>
    <t>EUGENIO PRAELI CYNTHIA AHIMET</t>
  </si>
  <si>
    <t xml:space="preserve">EUGENIO RODRIGUEZ MARCOS </t>
  </si>
  <si>
    <t>ESPECIALISTA EN PLANTAS DE BENEFICIO</t>
  </si>
  <si>
    <t>FABIAN FABIAN HECTOR MANUEL</t>
  </si>
  <si>
    <t>Especialista Legal Senior en Energía</t>
  </si>
  <si>
    <t>FALCÓN ALZAMORA SILVIA CARMELA</t>
  </si>
  <si>
    <t xml:space="preserve">FERNANDEZ CONDORI MADANI </t>
  </si>
  <si>
    <t xml:space="preserve">ESPECIALISTA DE CONTRATACIONES Y ADQUISICIONES </t>
  </si>
  <si>
    <t xml:space="preserve">FERNANDEZ CROSSETTY HECTOR </t>
  </si>
  <si>
    <t>ASISTENTE ADMINISTRATIVO-REGIONAL PICHARI</t>
  </si>
  <si>
    <t xml:space="preserve">FERNANDEZ QUINTANILLA JENNY </t>
  </si>
  <si>
    <t>ABOGADO - COACTIVO ADMINISTRATIVO (GL)</t>
  </si>
  <si>
    <t>FERNANDEZ QUIROZ NADIA STEFANY</t>
  </si>
  <si>
    <t xml:space="preserve">ESPECIALISTA 3 - SISTEMAS ELÉCTRICOS </t>
  </si>
  <si>
    <t>FERNANDEZ RUIZ JORGE LUIS</t>
  </si>
  <si>
    <t>FLORES APONTE CELINDA ELVIRA</t>
  </si>
  <si>
    <t>ESPECIALISTA TÉCNICO II - DGTE (GART)</t>
  </si>
  <si>
    <t>FLORES CUBAS MIGUEL ANGEL</t>
  </si>
  <si>
    <t xml:space="preserve">ESPECIALISTA TÉCNICO </t>
  </si>
  <si>
    <t>FLORES MASS IVAN ARMANDO</t>
  </si>
  <si>
    <t>FLORES TIPISMANA RUFINO</t>
  </si>
  <si>
    <t>INGENIERO DE COMPUTACION Y SISTEMAS</t>
  </si>
  <si>
    <t>FONSECA PALACIOS JOSE FERNANDO</t>
  </si>
  <si>
    <t>PRIMARIA COMPLETA</t>
  </si>
  <si>
    <t xml:space="preserve">FREITAS VILLAVICENCIO JACY </t>
  </si>
  <si>
    <t>FRETEL PORTAS YESENIA YENI</t>
  </si>
  <si>
    <t xml:space="preserve">AUXILIAR DE ORIENTADOR TÉCNICO </t>
  </si>
  <si>
    <t>FRIAS VALDIVIEZO TEOFILO JUNIOR</t>
  </si>
  <si>
    <t xml:space="preserve">FRISANCHO PEREYRA EFRAIN </t>
  </si>
  <si>
    <t>FUENTES CANDELA LUIS ANTENOR</t>
  </si>
  <si>
    <t>FUENTES CHUZON MIGUEL AGUSTAVO</t>
  </si>
  <si>
    <t>FUERTES CASTRO MANUEL JESUS</t>
  </si>
  <si>
    <t>ESPECIALISTA SENIOR FISCALIZACION TRIBUT</t>
  </si>
  <si>
    <t>FUSTAMANTE CONDOR LORENA VERONICA</t>
  </si>
  <si>
    <t>Especialista en Posicionamiento Instituc</t>
  </si>
  <si>
    <t>GALVEZ AGUIRRE CARLOS MANUEL</t>
  </si>
  <si>
    <t>ESPECIALISTA 3 - SANCIONES (SALA UNIPERSONAL 1)</t>
  </si>
  <si>
    <t>GAMARRA RUIZ KATERINE ANA</t>
  </si>
  <si>
    <t>GAMBOA ORE JOSE LUIS</t>
  </si>
  <si>
    <t>ASISTENTE DE LOGISTICA SIAF</t>
  </si>
  <si>
    <t>GARCIA MOREANO MARIELENA SALOME</t>
  </si>
  <si>
    <t>GARCIA SOLIS ROGELIO JOSE</t>
  </si>
  <si>
    <t>GARCIA USCAMAYTA JESUS WILLIAM</t>
  </si>
  <si>
    <t>CHOFER (GL)</t>
  </si>
  <si>
    <t>GHERSI ICOCHEA MANUEL WUILMER</t>
  </si>
  <si>
    <t>ARQUITECTO DE SOFTWARE</t>
  </si>
  <si>
    <t>GIL NUÑEZ MARTIN IGNACIO</t>
  </si>
  <si>
    <t>GONZALES OCHOA JULIO CESAR</t>
  </si>
  <si>
    <t xml:space="preserve">ASISTENTE DE PRESUPUESTO </t>
  </si>
  <si>
    <t>GONZALES ROMERO ISMAEL IVAN</t>
  </si>
  <si>
    <t>ESPECIALISTA SENIOR EN FISCALIZACIÓN TRI</t>
  </si>
  <si>
    <t>GONZALES VILLENA VILMA EDITH</t>
  </si>
  <si>
    <t>GONZALEZ SAAVEDRA ANGHELA SUSAN DEL CARMEN</t>
  </si>
  <si>
    <t>GORRITTI SIAPPO WILLIAM FERNANDO</t>
  </si>
  <si>
    <t>GRAJEDA PARI MARTHA JAZMIN</t>
  </si>
  <si>
    <t>GROSSO CUSTODIO GUSTAVO ADOLFO</t>
  </si>
  <si>
    <t>GUARDAMINO MONTESINOS GISELA DINA</t>
  </si>
  <si>
    <t xml:space="preserve">ESPECIALISTA 3 - LEGAL RECLAMOS (SALA UNIPERSONAL </t>
  </si>
  <si>
    <t>GUELAC RAMOS SABY SARAI</t>
  </si>
  <si>
    <t>GUERRA LU JOSE ALEXANDER</t>
  </si>
  <si>
    <t xml:space="preserve">ANALISTA SECTORIAL EN ELECTRICIDAD Y GAS NATURAL </t>
  </si>
  <si>
    <t>GUEVARA CCAMA ERNESTO YURI</t>
  </si>
  <si>
    <t>ANALISTA LEGAL EN REGULACION Y SUPERVISI</t>
  </si>
  <si>
    <t>GUEVARA ROSALES HENRY VLADIMIR</t>
  </si>
  <si>
    <t>GUILLERMO ALVARADO JACK MICHAEL</t>
  </si>
  <si>
    <t xml:space="preserve">ASISTENTE </t>
  </si>
  <si>
    <t xml:space="preserve">GUTIERREZ ESCALANTE MARCELINA </t>
  </si>
  <si>
    <t xml:space="preserve">ESPECIALISTA LEGAL III - DGTE </t>
  </si>
  <si>
    <t xml:space="preserve">GUTIERREZ GALVÁN NATALI </t>
  </si>
  <si>
    <t>Especialista Senior en Gestión de Proces</t>
  </si>
  <si>
    <t>GUZMÁN ESTREMADOYRO WALTER ALEJANDRO</t>
  </si>
  <si>
    <t>GUZMAN LLOCLLA MELISA YOMALIT</t>
  </si>
  <si>
    <t>HEREDIA MARQUEZ WALTER MIGUEL</t>
  </si>
  <si>
    <t>INGENIERIA EN ENERGIA</t>
  </si>
  <si>
    <t>Analista Legal en Energía</t>
  </si>
  <si>
    <t>HERNANDEZ CELIS JOSE ALEJANDRO</t>
  </si>
  <si>
    <t>HERNANDEZ LUJAN MARIA ELENA</t>
  </si>
  <si>
    <t>ESPECIALISTA 3 - UNIDAD DE TRANSMISIÓN - SEGURIDAD</t>
  </si>
  <si>
    <t xml:space="preserve">HERNANDEZ OLIVERA RONY </t>
  </si>
  <si>
    <t xml:space="preserve">ESPECIALISTA 3 - ABOGADO </t>
  </si>
  <si>
    <t>HERNANDEZ ZARATE RODRIGO ALONSO</t>
  </si>
  <si>
    <t>ESPECIALISTA SENIOR EN FISCALIZACIÓN TRIBUTARIA DE</t>
  </si>
  <si>
    <t>HERRERA AVILA OLGA GRACIELA</t>
  </si>
  <si>
    <t>ESPECIALISTA 3-LEGAL RECLAMOS (SALA COLE</t>
  </si>
  <si>
    <t>HIDALGO BELSUZARRI RAUL CESAR</t>
  </si>
  <si>
    <t>HIDALGO MONTESINOS JUAN ANTONIO</t>
  </si>
  <si>
    <t>JEFE REGIONAL</t>
  </si>
  <si>
    <t>HINOSTROZA CAIRO ANDERSON RICHARD</t>
  </si>
  <si>
    <t>HIPOLITO RICALDI EDWIN RUBEL</t>
  </si>
  <si>
    <t>HUAMAN  CASTILLO OSCAR  ALEXANDER</t>
  </si>
  <si>
    <t>Analista de Operaciones e Infraestructur</t>
  </si>
  <si>
    <t>HUAMANI LLAMOCCA JOSE LUIS</t>
  </si>
  <si>
    <t xml:space="preserve">ESPECIALISTA III </t>
  </si>
  <si>
    <t xml:space="preserve">HUAMANI VILLENA MARQUIÑO </t>
  </si>
  <si>
    <t>HUANCA LEON JOSE LUIS</t>
  </si>
  <si>
    <t>HUAYLLAQUISPE AQUINO ERICA CELESTE</t>
  </si>
  <si>
    <t xml:space="preserve">ESPECIALISTA EN GESTIÓN DE LA SUPERVISIÓN </t>
  </si>
  <si>
    <t>HUAYTAN PONCE JAVIER FRANCISCO</t>
  </si>
  <si>
    <t>HUISA CUTIPA ROSA MILAGROS MAGALY</t>
  </si>
  <si>
    <t>INGENIERÍA COMERCIAL</t>
  </si>
  <si>
    <t>ANALISTA TÉCNICO EN REGULACIÓN DE DISTRI</t>
  </si>
  <si>
    <t>HUMPIRE MOJONERO DAVID DANIEL</t>
  </si>
  <si>
    <t xml:space="preserve">IDROGO BENDEZU BRAYAM </t>
  </si>
  <si>
    <t xml:space="preserve">ESPECIALISTA ADMINISTRATIVO </t>
  </si>
  <si>
    <t xml:space="preserve">ILDEFONSO VARGAS NANCY </t>
  </si>
  <si>
    <t>INFANTES APOLO WIDMER WILFREDO</t>
  </si>
  <si>
    <t xml:space="preserve">ANALISTA DE SEGURIDAD DIGITAL </t>
  </si>
  <si>
    <t>INGA FERNANDEZ JONATHAN DANIEL</t>
  </si>
  <si>
    <t>IVKOVIC DEL POZO ERICK RASKO</t>
  </si>
  <si>
    <t>ESPECIALISTA REGIONAL EN HIDROCARBUROS (OR)</t>
  </si>
  <si>
    <t>JACINTO ARMAS JOSE JOHANZON</t>
  </si>
  <si>
    <t>JANAMPA CORDOVA JEAN DANNY</t>
  </si>
  <si>
    <t xml:space="preserve">ESPECIALISTA II - GESTIÓN DE NORMAS </t>
  </si>
  <si>
    <t>JARA ALATA ALEXANDRO ISRAEL</t>
  </si>
  <si>
    <t>ESPECIALISTA LEGAL SUPERVISIÓN GAS NATUR</t>
  </si>
  <si>
    <t>JARA POLO BRYAN ALFREDO</t>
  </si>
  <si>
    <t xml:space="preserve">JIMENEZ LUNA ROMEL </t>
  </si>
  <si>
    <t>Asistente de Gas Natural</t>
  </si>
  <si>
    <t>JORGE ALVARADO NOELIA LIZZETT</t>
  </si>
  <si>
    <t>INGENIERIA QUIMICAA</t>
  </si>
  <si>
    <t>JUSTINIANI ROMERO MARIA REBECA</t>
  </si>
  <si>
    <t>LA ROSA CARQUIN SOFIA ELIANA</t>
  </si>
  <si>
    <t>ESPECIALISTA 2 - INGENIERO</t>
  </si>
  <si>
    <t>LAGONES CARDENAS PEDRO HERNAN</t>
  </si>
  <si>
    <t>INGENIERÍA DE MINAS</t>
  </si>
  <si>
    <t>LAGONES CÁRDENAS CIRO RAFAEL</t>
  </si>
  <si>
    <t xml:space="preserve">ASISTENTE LEGAL - COACTIVO </t>
  </si>
  <si>
    <t>LAGOS YANES FRANCISCO ALFONSO</t>
  </si>
  <si>
    <t>LANDA ANTAYHUA LUIS ALBERTO</t>
  </si>
  <si>
    <t>ANALISTA TRIBUTARIO</t>
  </si>
  <si>
    <t>LATORRE BAZÁN JOHANA ZARAIT</t>
  </si>
  <si>
    <t>LAURENTE MACHADO JESUS GUSTAVO</t>
  </si>
  <si>
    <t>ANALISTA DE CAPACITACIÓN</t>
  </si>
  <si>
    <t>LAYZA SILVA SIGIFREDO IVAN</t>
  </si>
  <si>
    <t>INGENIERIA DE COMPUTACION Y</t>
  </si>
  <si>
    <t>LAZARTE MARQUEZ MARY ESTHEFANY</t>
  </si>
  <si>
    <t>LEON CUBAS JORGE MANUEL</t>
  </si>
  <si>
    <t>ESPECIALISTA 3 - LEGAL RECLAMOS</t>
  </si>
  <si>
    <t>LEÓN VARGAS VÍCTOR JORGE</t>
  </si>
  <si>
    <t>LEÓN ZULOETA ALEX ABANTO</t>
  </si>
  <si>
    <t xml:space="preserve">ESPECIALISTA EN CONTROL DE GESTIÓN </t>
  </si>
  <si>
    <t>LEVANO FELIX EDGARDO MARTIN</t>
  </si>
  <si>
    <t>INGENIERO MECÁNICO</t>
  </si>
  <si>
    <t>ESPECIALISTA LEGAL EN GENERACIÓN Y TRANS</t>
  </si>
  <si>
    <t>LINAN GAMBINI DANIEL ALEJANDRO</t>
  </si>
  <si>
    <t>LLANTOY PALOMINO ALVARO WILFREDO</t>
  </si>
  <si>
    <t>Abogado en Recargos Tarifarios</t>
  </si>
  <si>
    <t>LLERENA ESTRADA JORGE LUIS</t>
  </si>
  <si>
    <t>LLERENA PRATOLONGO MELISSA ISABEL</t>
  </si>
  <si>
    <t>ESPECIALISTA EN REFINERÍAS Y PLANTAS DE LUBRICANTE</t>
  </si>
  <si>
    <t>LÓPEZ COLLANTES SANDRO JOE</t>
  </si>
  <si>
    <t>LOPEZ CUBA DANERY ELVIA</t>
  </si>
  <si>
    <t>LOPEZ GONZALES ZEUDI JHANISEE</t>
  </si>
  <si>
    <t>LOPEZ JARA MARIBEL MAXIMA</t>
  </si>
  <si>
    <t>ESPECIALISTA SENIOR GESTIÓN PROC SUP INT</t>
  </si>
  <si>
    <t>LOPEZ TUESTA ROGER FERNANDO</t>
  </si>
  <si>
    <t>Analista de Remuneraciones</t>
  </si>
  <si>
    <t>LOPEZ VERA CARLOS ENRIQUE</t>
  </si>
  <si>
    <t>ING. EN GESTION EMPRESARIAL</t>
  </si>
  <si>
    <t>LUCEN REBAZA DORA IOVANA</t>
  </si>
  <si>
    <t>LUJAN DELGADO WALTER CARLOS</t>
  </si>
  <si>
    <t>LUNA DURAND DILQUER ALONSO</t>
  </si>
  <si>
    <t>LUPERDIGA MIRANDA JORGE JUAN</t>
  </si>
  <si>
    <t>MACAVILCA ROMERO LITTMAN JEAN POOL</t>
  </si>
  <si>
    <t xml:space="preserve">MACEDO HERRERA GUIOMAR </t>
  </si>
  <si>
    <t>MALAGA LUNA MARIELENA JULY</t>
  </si>
  <si>
    <t>MALLMA FALCON WALTER HERNAN</t>
  </si>
  <si>
    <t>MAMANI MIRANDA WILBERT ABEL</t>
  </si>
  <si>
    <t>MANTARI INOCENTE KEVIN STEVE</t>
  </si>
  <si>
    <t xml:space="preserve">MAQUERA PAYVA DANITZA </t>
  </si>
  <si>
    <t>MARCHENA LARA GIOVANA FRANCISCA</t>
  </si>
  <si>
    <t xml:space="preserve">MARIN MUÑOZ EDWIN </t>
  </si>
  <si>
    <t>MARQUEZ FERRANDIZ PERCY DANTE</t>
  </si>
  <si>
    <t>MÁRQUEZ HUAMANÑAHUI MARY LUZ</t>
  </si>
  <si>
    <t xml:space="preserve">MARTINEZ GONZALES IGNACIO </t>
  </si>
  <si>
    <t>ASISTENTE LEGAL - COACTIVO (GL)</t>
  </si>
  <si>
    <t>MARTINEZ SOSA MARIA ELIZABETH</t>
  </si>
  <si>
    <t>MASIAS MANCHEGO PAULA SOFIA</t>
  </si>
  <si>
    <t xml:space="preserve">MAYTA JARA DELVY </t>
  </si>
  <si>
    <t>MAZA  GONZALES ROLANDO  HUMBERTO</t>
  </si>
  <si>
    <t xml:space="preserve">ECONOMISTA III - DGN </t>
  </si>
  <si>
    <t>MEDINA TACURI MARITZA MERCEDES</t>
  </si>
  <si>
    <t>ESPECIALISTA LEGAL REGIONAL</t>
  </si>
  <si>
    <t>MEDROA TALANCHA LILA ALEJANDRA</t>
  </si>
  <si>
    <t>ESPECIALISTA EN PROYECTOS DE INVERSION P</t>
  </si>
  <si>
    <t>MEGO ARMAS INDIRA AMADA</t>
  </si>
  <si>
    <t>Ciencia Política  y Gobierno con mención en Políticas Públicas y Gestión Pública</t>
  </si>
  <si>
    <t>Especialista Legal Senior en Recargos Ta</t>
  </si>
  <si>
    <t>MEJIA BARTOLO MAGDA GELINHA</t>
  </si>
  <si>
    <t>MEJIA COLONIA ROMEL TITO</t>
  </si>
  <si>
    <t>MEJIA LOPEZ RAUL FERNANDO</t>
  </si>
  <si>
    <t>MELENDEZ CARPIO PAOLO RICHARD</t>
  </si>
  <si>
    <t xml:space="preserve">ASISTENTE DE LOGÍSTICA </t>
  </si>
  <si>
    <t>MENA COLQUI SONIA MERCEDES</t>
  </si>
  <si>
    <t>MENDIETA OCHOA JOSE CARLOS</t>
  </si>
  <si>
    <t>ASISTENTE DE EVENTOS Y CULTURA</t>
  </si>
  <si>
    <t>MENDIOLA PUMA JENNIE KATERIN</t>
  </si>
  <si>
    <t>Especialista Senior en Auditoría</t>
  </si>
  <si>
    <t>MENDOZA AHUMADA JAMES WILL</t>
  </si>
  <si>
    <t>MAGISTER EN ADMINISTRACIÓN CON MENCIÓN EN FINANZAS</t>
  </si>
  <si>
    <t>MENDOZA BUSTAMANTE JULIO CESAR</t>
  </si>
  <si>
    <t>MENDOZA VIZARRAGA ANGEL EDGAR</t>
  </si>
  <si>
    <t>INGENIERO MECÁNICO - ELECTRICISTA</t>
  </si>
  <si>
    <t>MEREGILDO MARINES GEORGE ANIBAL</t>
  </si>
  <si>
    <t>MERINO HERRERA FELIX ARTURO</t>
  </si>
  <si>
    <t>MEZA DE LA CRUZ GEDEON ALCIDES</t>
  </si>
  <si>
    <t>ESPECIALISTA 1</t>
  </si>
  <si>
    <t>MEZA LEYVA MYRKO DI ANGELO</t>
  </si>
  <si>
    <t>ESPECIALISTA TECNICO</t>
  </si>
  <si>
    <t>MEZA ROMAN EDUARDO MARTIN</t>
  </si>
  <si>
    <t xml:space="preserve">ESPECIALISTA 3 - INGENIERO </t>
  </si>
  <si>
    <t>MINCHOLA CHIRINOS JAIME ALBERTO</t>
  </si>
  <si>
    <t>INGENIERO DE MINAS</t>
  </si>
  <si>
    <t xml:space="preserve">MIRANDA MOLINA HENRY </t>
  </si>
  <si>
    <t>MIRANDA QUIJANDRIA LUIS FERNANDO</t>
  </si>
  <si>
    <t>ANALISTA ECONÓMICO REGULATORIO</t>
  </si>
  <si>
    <t>MIRANDA VELASQUEZ CARLOS ALBERTO</t>
  </si>
  <si>
    <t>ESPECIALISTA 2 (UNIDAD DEL SEIN)</t>
  </si>
  <si>
    <t>MONTENEGRO SANTOS JORGE ISRAEL</t>
  </si>
  <si>
    <t>Asesor Técnico</t>
  </si>
  <si>
    <t>MONTOYA BENITES RAUL EDGARDO</t>
  </si>
  <si>
    <t>MONTOYA VASQUEZ EDWIN ROLANDO</t>
  </si>
  <si>
    <t xml:space="preserve">MORA VIZURRAGA ERIK </t>
  </si>
  <si>
    <t>MORALES DE LA CRUZ GANDIA KATHIA</t>
  </si>
  <si>
    <t>ESPECIALISTA LEGAL SENIOR  PROY GAS NATU</t>
  </si>
  <si>
    <t>MORALES REYES IRMA ANTONIA</t>
  </si>
  <si>
    <t xml:space="preserve">MOREANO ZEVALLOS ZULMA </t>
  </si>
  <si>
    <t>MORENO RAMOS MAYRA MARIA ELENA</t>
  </si>
  <si>
    <t xml:space="preserve">MOROCHO FLORES EVERT </t>
  </si>
  <si>
    <t>MORVELI SALAS NILO SAUL</t>
  </si>
  <si>
    <t>ASISTENTE DE ATENCIÓN AL USUARIO</t>
  </si>
  <si>
    <t xml:space="preserve">MORY TORRES DAVID </t>
  </si>
  <si>
    <t>TÉCNICO EN ADMINISTRACIÓN HOTELERA</t>
  </si>
  <si>
    <t>MUNARES DIAZ ELIZABETH ENITH</t>
  </si>
  <si>
    <t>ASISTENTE DE BIENESTAR Y BENEFICIOS</t>
  </si>
  <si>
    <t>MUÑINCO BARBOZA MARIA KARINA</t>
  </si>
  <si>
    <t xml:space="preserve">ASISTENTE ADMINISTRATIVO COACTIVO </t>
  </si>
  <si>
    <t>MUÑOA ORE ANTONIO LUIS</t>
  </si>
  <si>
    <t xml:space="preserve">MUÑOZ FOURNIER OSCAR </t>
  </si>
  <si>
    <t xml:space="preserve">ASISTENTE CONTROL FINANCIERO </t>
  </si>
  <si>
    <t>MUÑOZ HUAYTA SELENA JENIFER</t>
  </si>
  <si>
    <t>MUÑOZ LLANCA ANA ORFELIA</t>
  </si>
  <si>
    <t>NAKAYAMA WATANABE ARTURO HARUO</t>
  </si>
  <si>
    <t>ANALISTA DE GESTIÓN ADMINISTRATIVA</t>
  </si>
  <si>
    <t>NAVARRO ALANYA TEODORO JOSE</t>
  </si>
  <si>
    <t xml:space="preserve">ESPECIALISTA TÉCNICO DEL PROYECTO DE MASIFICACIÓN </t>
  </si>
  <si>
    <t>NEGRON TUNJAR RAUL GUIOVANI</t>
  </si>
  <si>
    <t xml:space="preserve">NORIEGA TISNADO WENCESLAO </t>
  </si>
  <si>
    <t xml:space="preserve">NUÑEZ BOLIVAR LIZANDRO </t>
  </si>
  <si>
    <t xml:space="preserve">NUÑEZ BORJA MIRIAM </t>
  </si>
  <si>
    <t>NUÑEZ FONSECA JOSE CARLOS</t>
  </si>
  <si>
    <t>OBREGON CORDOVA MARGARITA</t>
  </si>
  <si>
    <t xml:space="preserve">Especialista en Supervisión de Recargos </t>
  </si>
  <si>
    <t>OLANO OCHOA CÉSAR GUILLERMO</t>
  </si>
  <si>
    <t>INGENIERIA MECANICA ELECTRICA</t>
  </si>
  <si>
    <t>ASISTENTE DE CAPACITACION</t>
  </si>
  <si>
    <t>OLAYA MÁLAGA ALEX ENRIQUE</t>
  </si>
  <si>
    <t xml:space="preserve">ESPECIALISTA TÉCNICO II - DDE </t>
  </si>
  <si>
    <t>OLIVARES RAMOS JOSIAS LUIS</t>
  </si>
  <si>
    <t xml:space="preserve">ESPECIALISTA 2 - SALA UNIPERSONAL 1 </t>
  </si>
  <si>
    <t>OÑA SARMIENTO JULIO CESAR</t>
  </si>
  <si>
    <t>ORCCON HERRERA GIOVANNA GINA</t>
  </si>
  <si>
    <t>ORDAYA MIRANDA PEDRO RUPERTO</t>
  </si>
  <si>
    <t xml:space="preserve">ASISTENTE DE ADMINISTRACIÓN DE PERSONAL </t>
  </si>
  <si>
    <t>ORÉ SILVA ANDY ERICK</t>
  </si>
  <si>
    <t>ORELLANA TEMBLADERA GIOVANNI IVAN</t>
  </si>
  <si>
    <t>ORTIZ CONDOR GLADYS NIRMA</t>
  </si>
  <si>
    <t xml:space="preserve">ABOGADO - PROCESOS PENALES </t>
  </si>
  <si>
    <t>ORTIZ MOSTACERO JHONN ROYSEL</t>
  </si>
  <si>
    <t>ADMINISTRADOR DE CONTENIDOS DEL PORTAL DE OSINERGM</t>
  </si>
  <si>
    <t>OTAROLA SANCHEZ MANUEL HUMBERTO</t>
  </si>
  <si>
    <t>ANALISTA DE CONTROL DE GESTION</t>
  </si>
  <si>
    <t>OVIEDO ESPINOZA LISBETH REBECA</t>
  </si>
  <si>
    <t xml:space="preserve">ASISTENTE TÉCNICO ARCHIVO </t>
  </si>
  <si>
    <t xml:space="preserve">PABLO JOTA BEATRIZ </t>
  </si>
  <si>
    <t>PACHECO CONDORI JORGE LUIS</t>
  </si>
  <si>
    <t>PAHUACHO VASQUEZ ELIZABETH LESLY</t>
  </si>
  <si>
    <t>PALACIOS CAIRAMPOMA MAYRA SHERA</t>
  </si>
  <si>
    <t>PALACIOS CAJALEON DAVID ROBERTO</t>
  </si>
  <si>
    <t>ANALISTA LEGAL SENIOR</t>
  </si>
  <si>
    <t>PALACIOS PAJAR GIOVANNA LEONIDAS</t>
  </si>
  <si>
    <t>MAGISTER EN FINANZAS Y DERECHO CORPORATIVO</t>
  </si>
  <si>
    <t>PALOMINO ALAVE DAYSI MONICA</t>
  </si>
  <si>
    <t>PALOMINO SALCEDO LUZ ANEL</t>
  </si>
  <si>
    <t xml:space="preserve">ESPECIALISTA SENIOR EN GIS </t>
  </si>
  <si>
    <t>PANDO ARGOTE RICARDO JOSE</t>
  </si>
  <si>
    <t>PANDO CARDENAS GRACIANO SIXTO</t>
  </si>
  <si>
    <t>ANALISTA DE OPERACIONES E INFRAESTRUCTURA</t>
  </si>
  <si>
    <t>PANTA BAYONA LUIS HUMBERTO</t>
  </si>
  <si>
    <t xml:space="preserve">PANTI CARRION LILIANA </t>
  </si>
  <si>
    <t>PAPUICO LIMAYMANTA RAUL TEODOSIO</t>
  </si>
  <si>
    <t>Especialista Sistemas Información Geográ</t>
  </si>
  <si>
    <t xml:space="preserve">PARIONA MALPICA EDMER </t>
  </si>
  <si>
    <t>PASTOR CAVERO LUIS ALEJANDRO</t>
  </si>
  <si>
    <t>PAZOS GUTIÉRREZ GABRIELA MIRTHA</t>
  </si>
  <si>
    <t>Analista Técnico en Reclamos</t>
  </si>
  <si>
    <t>PECHO ÑAUPARI JHON ALFREDO</t>
  </si>
  <si>
    <t>ESPECIALISTA SENIOR EN GAS NATURAL</t>
  </si>
  <si>
    <t>PEREZ AGUILAR MARITZA DEL PILAR</t>
  </si>
  <si>
    <t xml:space="preserve">ESPECIALISTA 3 - LEGAL RECLAMOS  </t>
  </si>
  <si>
    <t>PEREZ CARRASCO ANDREA CAROLINA</t>
  </si>
  <si>
    <t>PEREZ HUAMANLAZO EDGAR SILVERIO</t>
  </si>
  <si>
    <t>PEREZ PRADO DARLING PAUL</t>
  </si>
  <si>
    <t>PEREZ VERASTEGUI ANGELA GENOVEVA</t>
  </si>
  <si>
    <t xml:space="preserve">ESPECIALISTA GESTIÓN OPER SUPERVISION </t>
  </si>
  <si>
    <t>PICHARDO CONDORHUAMAN GISCARD CURSINIO</t>
  </si>
  <si>
    <t>ESPECIALISTA SENIOR EN GEOTÉCNIA</t>
  </si>
  <si>
    <t xml:space="preserve">PILARES PFUÑO ALFREDO </t>
  </si>
  <si>
    <t>INGENIERIA GEOLOGICA</t>
  </si>
  <si>
    <t>PIMENTEL SILVA ALEX RUBEN</t>
  </si>
  <si>
    <t>PINEDO SERNAQUE JULISSA JOHANA</t>
  </si>
  <si>
    <t xml:space="preserve">PINO HUAMANÍ JAVIER </t>
  </si>
  <si>
    <t>ESPECIALISTA SENIOR EN INSTALACIONES DE HIDROCARBU</t>
  </si>
  <si>
    <t>PINTO MORENO LUIS ANGEL</t>
  </si>
  <si>
    <t xml:space="preserve">PIÑAS SALINAS MERARY </t>
  </si>
  <si>
    <t>POLO ORELLANA JOSE LUIS</t>
  </si>
  <si>
    <t>ESPECIALISTA – 3 LEGAL (RECLAMOS Y CUMPLIMIENTO)</t>
  </si>
  <si>
    <t xml:space="preserve">PONCE DE LEÓN CAMAHUALÍ FANNY </t>
  </si>
  <si>
    <t>PRADO CHUQUILLANQUI JOSE MANUEL</t>
  </si>
  <si>
    <t xml:space="preserve">PUICAN  LUNA RAUL  </t>
  </si>
  <si>
    <t xml:space="preserve">PUMA SORIA DAVID </t>
  </si>
  <si>
    <t>ESPECIALISTA 3 - LEGAL RECLAMOS  (SALA COLEGIADA -</t>
  </si>
  <si>
    <t xml:space="preserve">PUNTAS SANTIBAÑEZ MELINA </t>
  </si>
  <si>
    <t>QUINDE CORDOVA JORGE LUIS</t>
  </si>
  <si>
    <t>QUIROZ GONZALES JESSICA JUDITH</t>
  </si>
  <si>
    <t>INGENIERO QUÍMICO</t>
  </si>
  <si>
    <t>QUISPE BERDEJO DAVID HEBERT</t>
  </si>
  <si>
    <t>QUISPE CORREA ANGULO GABRIEL MARTIN</t>
  </si>
  <si>
    <t>Analista en Geotecnia</t>
  </si>
  <si>
    <t>QUISPE DOMINGUEZ ELIZABETH DEL CARMEN</t>
  </si>
  <si>
    <t xml:space="preserve">QUISPE HUALLPARIMACHI RENSO </t>
  </si>
  <si>
    <t>ESPECIALISTA LEGAL III - DGN</t>
  </si>
  <si>
    <t>QUISPE HUANCA ANA PAOLA</t>
  </si>
  <si>
    <t>ESPECIALISTA EN REVISION TECNICA DE CUMP</t>
  </si>
  <si>
    <t>QUISPE HUANCA JOSE CARLOS</t>
  </si>
  <si>
    <t>QUISPE VELAZQUE ZAIDA</t>
  </si>
  <si>
    <t xml:space="preserve">ESPECIALISTA II - GESTOR  PROYECTOS </t>
  </si>
  <si>
    <t>QUITO CORTEZ SONIA LILY</t>
  </si>
  <si>
    <t xml:space="preserve">RABINES GUILLEN KATIA </t>
  </si>
  <si>
    <t xml:space="preserve">ASISTENTE EN SERVICIOS GENERALES  </t>
  </si>
  <si>
    <t>RACCHUMI FERNANDEZ JUAN SANTOS</t>
  </si>
  <si>
    <t>EN RELACIONES INDUSTRIALES</t>
  </si>
  <si>
    <t>RAMIREZ BRUNOTT ERICK LEE</t>
  </si>
  <si>
    <t>Abogado- Sanciones TASTEM</t>
  </si>
  <si>
    <t xml:space="preserve">RAMIREZ MONGE PAMELA </t>
  </si>
  <si>
    <t>RAMOS URTEAGA KARLA FIORELLA</t>
  </si>
  <si>
    <t>RASHTA MILLA EDUARDO SEVERO</t>
  </si>
  <si>
    <t>CIENCIAS CON MENCIÓN EN INGENIERÍA MECÁNICA Y ELÉCTRICA</t>
  </si>
  <si>
    <t xml:space="preserve">ESPECIALISTA I </t>
  </si>
  <si>
    <t xml:space="preserve">REATEGUI RAMIREZ WILLIAMS </t>
  </si>
  <si>
    <t>MAGISTER EN ADMINISTRACION ESTRATÉGICA DE EMPRESAS</t>
  </si>
  <si>
    <t>Especialista Económico en Energía</t>
  </si>
  <si>
    <t>REQUENA ORELLANA LEV JAVIER</t>
  </si>
  <si>
    <t>RETAMOZO RUIZ MARIA LUZ</t>
  </si>
  <si>
    <t>RETO GONZALES ALBERTO FRANKLIN</t>
  </si>
  <si>
    <t>ESPECIALISTA SENIOR EN COMBUSTIBLES LÍQUIDOS</t>
  </si>
  <si>
    <t>RETUERTO CALDERÓN CÉSAR IVÁN</t>
  </si>
  <si>
    <t>ESPECIALISTA EN ADMINISTRACIÓN DE MULTAS Y COBRANZ</t>
  </si>
  <si>
    <t>REYES FLORES ROSALINA DOROTEA</t>
  </si>
  <si>
    <t xml:space="preserve">ESPECIALISTA DE SERVICIOS GENERALES </t>
  </si>
  <si>
    <t>REYNA BOHORQUEZ PEDRO HUMBERTO</t>
  </si>
  <si>
    <t>INGENIERO ADMINISTRATIVO</t>
  </si>
  <si>
    <t>Esp en Gestión Documentaria y Archivo</t>
  </si>
  <si>
    <t>REYNOSO PERALTA OSCAR MARTIN</t>
  </si>
  <si>
    <t>REZA ROQUE ASTRID JAQUELINE</t>
  </si>
  <si>
    <t xml:space="preserve">ESPECIALISTA II LEGAL </t>
  </si>
  <si>
    <t>RICALDE GUDIEL KATHERINE KRIS</t>
  </si>
  <si>
    <t>ESPECIALISTA LEGAL EN PROCESOS ADMINISTR</t>
  </si>
  <si>
    <t>RIOS FIORENTINI MARA CECILIA</t>
  </si>
  <si>
    <t>RISCO QUIROZ SARITA WENDY</t>
  </si>
  <si>
    <t>Especialista en Asociaciones Público Pri</t>
  </si>
  <si>
    <t>RIVAS CASTILLO JUAN MANUEL</t>
  </si>
  <si>
    <t>RIVAS CHALAM WILLIAM TISHIRO</t>
  </si>
  <si>
    <t>RIVAS QUINTANILLA CHRISTIAN JOSEPH</t>
  </si>
  <si>
    <t xml:space="preserve">RIVERA VELA DIANA </t>
  </si>
  <si>
    <t>ESPECIALISTA SENIOR GEST PROY Y SUP GAS</t>
  </si>
  <si>
    <t>ROBLES LAYNES JOSE LUIS</t>
  </si>
  <si>
    <t>ROBLES LUNA JOEL ELI</t>
  </si>
  <si>
    <t>ESPECIALISTA 3  (UNIDAD DE TRANSMISIÓN )</t>
  </si>
  <si>
    <t>ROBLES SARAVIA ANGEL DANIEL</t>
  </si>
  <si>
    <t>ESPECIALISTA  ATRACCIÓN SELECCIÓN PERSON</t>
  </si>
  <si>
    <t>ROCHA RONCAL RITA DE CASSIA</t>
  </si>
  <si>
    <t>RODRIGUEZ ARRIETA PRISCILIA SERENA</t>
  </si>
  <si>
    <t>RODRIGUEZ ARUHUANCA JOSE LUIS</t>
  </si>
  <si>
    <t>RODRIGUEZ VENTURA JAHEN CARLOS</t>
  </si>
  <si>
    <t xml:space="preserve">RODRIGUEZ VILLALOBOS LIZBETH </t>
  </si>
  <si>
    <t>ROJAS ARTEAGA MEDALITH CHARILIMN</t>
  </si>
  <si>
    <t>ROJAS ASPAJO MARIA DESIREE</t>
  </si>
  <si>
    <t xml:space="preserve">ROMERO CÓRDOVA MERRY </t>
  </si>
  <si>
    <t xml:space="preserve">AUXILIAR DEL REGISTRO </t>
  </si>
  <si>
    <t>ROMERO GARCIA MIGUEL ANGEL</t>
  </si>
  <si>
    <t>TÉCNICO EN COMPUTACIÓN BANCARIA</t>
  </si>
  <si>
    <t>ROMERO SANCHEZ GLORIA MARLENE</t>
  </si>
  <si>
    <t>ESPECIALISTA LEGAL TRIBUTARIO</t>
  </si>
  <si>
    <t xml:space="preserve">ROMERO SIPAN NORMA </t>
  </si>
  <si>
    <t>RONCAL GONZALEZ FRANKLIN ISIDRO</t>
  </si>
  <si>
    <t xml:space="preserve">ASISTENTE DE REGISTRO DE HIDROCARBUROS </t>
  </si>
  <si>
    <t xml:space="preserve">ROSALES CRUZ RUBEN </t>
  </si>
  <si>
    <t>ASISTENTE ADMINISTRATIVO (GART)</t>
  </si>
  <si>
    <t>RUIZ BARRIOS ALBERTO MARTIN</t>
  </si>
  <si>
    <t xml:space="preserve">RUIZ SOLDEVILLA EDGAR </t>
  </si>
  <si>
    <t>SAENZ REYES CHRISTIAN ALEXIS</t>
  </si>
  <si>
    <t>INGENIERO MECÁNICO ELECTRICISTA</t>
  </si>
  <si>
    <t>SALAS ESPINOZA ROSMERY EMPERATRIZ</t>
  </si>
  <si>
    <t>Especialista Técnico en Energía</t>
  </si>
  <si>
    <t>SALAS LAZO LILY GABY</t>
  </si>
  <si>
    <t>ESPECIALISTA 2 (PLANES DE CIERRE)</t>
  </si>
  <si>
    <t>SALAS MARROQUIN WILDER JORGE</t>
  </si>
  <si>
    <t>INGENIERO DE MINOS</t>
  </si>
  <si>
    <t>ANALISTA DE BIENESTAR</t>
  </si>
  <si>
    <t>SALAVERRY ALFARO YANINA DEL PILAR</t>
  </si>
  <si>
    <t>ESPECIALISTA EN MÉTODOS CUANTITATIVOS Y ECONOMETRÍ</t>
  </si>
  <si>
    <t>SALAZAR RIOS CARLOS RENATO</t>
  </si>
  <si>
    <t xml:space="preserve">SALAZAR RUBINA HUMBERTO </t>
  </si>
  <si>
    <t>SALAZAR TIMOTEO JESSICA MARLENE</t>
  </si>
  <si>
    <t xml:space="preserve">ESPECIALISTA EN INGENIERÍA DE DATOS </t>
  </si>
  <si>
    <t>SALCEDO CASTILLO GRACIELA NORA</t>
  </si>
  <si>
    <t xml:space="preserve">ESPECIALISTA EN LA NTCSE </t>
  </si>
  <si>
    <t>SALVADOR GARAYAR MARIN DAVID</t>
  </si>
  <si>
    <t>ESPECIALISTA II - SUPERVISIÓN CONTABLE D</t>
  </si>
  <si>
    <t>SALVADOR MEDRANO MARIASELA ELIZABETH</t>
  </si>
  <si>
    <t xml:space="preserve">ESPECIALISTA - 2 </t>
  </si>
  <si>
    <t>SAMAME OBANDO JULISSA DEL CARMEN</t>
  </si>
  <si>
    <t>ANALISTA DE VENTILACIÓN</t>
  </si>
  <si>
    <t>SAMANAMUD CORREA JUAN FRANCISCO</t>
  </si>
  <si>
    <t>SÁNCHEZ ASTO JULIO CÉSAR</t>
  </si>
  <si>
    <t>ESPECIALISTA DE GESTIÓN</t>
  </si>
  <si>
    <t>SANCHEZ BAEZ KAREN PATRICIA</t>
  </si>
  <si>
    <t>Analista en Atracción y Selección de Per</t>
  </si>
  <si>
    <t>SANCHEZ CAUTY SHEYLA JESSICA</t>
  </si>
  <si>
    <t xml:space="preserve">SANCHEZ ESTEBAN ALFREDO </t>
  </si>
  <si>
    <t>ANALISTA DE LOGÍSTICA Y ALMACENES</t>
  </si>
  <si>
    <t>SANCHEZ MEZA ERNESTO ALFREDO</t>
  </si>
  <si>
    <t>ESPECIALISTA SENIOR EN DUCTOS DE HIDROCARBUROS</t>
  </si>
  <si>
    <t>SANCHEZ OBREGON ADAN ECO</t>
  </si>
  <si>
    <t>MASTER EN ALTA DIRECCIÓN EMPRESARIAL</t>
  </si>
  <si>
    <t>AUXILIAR COACTIVO</t>
  </si>
  <si>
    <t>SANCHEZ PANTA ROBERTO CARLOS</t>
  </si>
  <si>
    <t>SANCHEZ VIDANGOS ANA CECILIA</t>
  </si>
  <si>
    <t xml:space="preserve">ESPECIALISTA EN GESTIÓN DE INFORMACIÓN ENERGÉTICO </t>
  </si>
  <si>
    <t>SANDOVAL MICHA YSELA ARACELY</t>
  </si>
  <si>
    <t>ESPECIALISTA EN ATENCIÓN AL USUARIO</t>
  </si>
  <si>
    <t>SANDOVAL PALACIOS RONNY RICARDO</t>
  </si>
  <si>
    <t xml:space="preserve">ANALISTA DE CALIDAD DE APLICACIONES </t>
  </si>
  <si>
    <t>SANDOVAL SERPA KATHERINE EDITH</t>
  </si>
  <si>
    <t xml:space="preserve">SANDOVAL VALER JEYSSON </t>
  </si>
  <si>
    <t>SANTA MARIA TABOADA URSULA CECILIA</t>
  </si>
  <si>
    <t xml:space="preserve">ABOGADO EN CONTRATACIONES </t>
  </si>
  <si>
    <t>SANTISTEBAN CHÁVEZ JACKELYNE LIDIA</t>
  </si>
  <si>
    <t xml:space="preserve">SANTOS ESPINOZA VALERIANO </t>
  </si>
  <si>
    <t>ASISTENTE ECONÓMICO REGULATORIO</t>
  </si>
  <si>
    <t>SANTOS VIERA WILDER JHONATAN</t>
  </si>
  <si>
    <t>ESPECIALISTA EN GESTIÓN DE PROYECTOS – MASIFICACIÓ</t>
  </si>
  <si>
    <t>SANTOYO ROBLES HILDA YAMILETT</t>
  </si>
  <si>
    <t>SEMINARIO CACHA ALEXANDER OSHIRO</t>
  </si>
  <si>
    <t>INGENIERÍA PETROQUÍMICA</t>
  </si>
  <si>
    <t>SEMINARIO SUAREZ CARLOS ALBERTO</t>
  </si>
  <si>
    <t>SEMINARIO VILCA JUAN CARLOS</t>
  </si>
  <si>
    <t>INGENERIO MECANICO ELECTRICISTA</t>
  </si>
  <si>
    <t xml:space="preserve">ECONOMISTA - DGTE </t>
  </si>
  <si>
    <t>SERNA SANTOS LADY AURORA</t>
  </si>
  <si>
    <t>SERPA GUILLERMO KRISANTH RODRIGO</t>
  </si>
  <si>
    <t>ANALISTA DE DESARROLLO DE PERSONAL</t>
  </si>
  <si>
    <t>SILVA CHUMPITAZI MARCO ANTONIO</t>
  </si>
  <si>
    <t>ESPECIALISTA EN ANÁLISIS DE NEGOCIO</t>
  </si>
  <si>
    <t>SILVA PRETEL KRISTELL HERMINIA</t>
  </si>
  <si>
    <t xml:space="preserve">ASISTENTE DE SEGURIDAD Y GESTIÓN AMBIENTAL </t>
  </si>
  <si>
    <t xml:space="preserve">SILVA RUIZ GIANELLA </t>
  </si>
  <si>
    <t>SILVA VASQUEZ LEYDI LLANETH</t>
  </si>
  <si>
    <t>SOLANO MACARLUPU JOE VIDAL</t>
  </si>
  <si>
    <t>SOLIS SAAVEDRA CARLOS ALBERTO</t>
  </si>
  <si>
    <t>Analista en Ventilación</t>
  </si>
  <si>
    <t>SOLORZANO TICONA YELSIN WALTER</t>
  </si>
  <si>
    <t>SONCCO LUJAN JHOMEL DE LA CRUZ</t>
  </si>
  <si>
    <t>SOSA VERA ROSSY CAROL</t>
  </si>
  <si>
    <t>SOTELO SOLIS ALEX ARTHUR</t>
  </si>
  <si>
    <t>JEFE DE FINANZAS</t>
  </si>
  <si>
    <t xml:space="preserve">SOTELO ZAPATA MARIO </t>
  </si>
  <si>
    <t>SOTO HORNA YSABEL STEFANIA</t>
  </si>
  <si>
    <t>SUCLUPE GIRIO PABLO ANTHONY</t>
  </si>
  <si>
    <t>SUERO GUERRERO MARCOS MIGUEL</t>
  </si>
  <si>
    <t xml:space="preserve">SUYO PINO EDILBERTO </t>
  </si>
  <si>
    <t>TABOADA CARO PAOLA IVETTE</t>
  </si>
  <si>
    <t xml:space="preserve">TAIPE ROJAS ABRAHAM </t>
  </si>
  <si>
    <t>TALAVIÑA GARRIDO JACKELINE IVONNE</t>
  </si>
  <si>
    <t xml:space="preserve">ESPECIALISTA EN GESTIÓN DE PROCESOS </t>
  </si>
  <si>
    <t>TANTAVILCA PAUCAR KETTY CINTHIA</t>
  </si>
  <si>
    <t>ASISTENTE ADMINISTRATIVO (GFE)</t>
  </si>
  <si>
    <t>TAPIA GALLARDO MARIEL ETHEL</t>
  </si>
  <si>
    <t>TARRILLO TARRILLO MILVIA LARISSA</t>
  </si>
  <si>
    <t>Especialista en Telecomunicaciones</t>
  </si>
  <si>
    <t>TEJADA AQUINO DAVID RENZO</t>
  </si>
  <si>
    <t>TELLO ALCANTARA PAULA CATERINE</t>
  </si>
  <si>
    <t>TERREL HUAMAN WILLIAMS LIZANDRO</t>
  </si>
  <si>
    <t>TEVES CABRERA ANA ELIZABETH</t>
  </si>
  <si>
    <t>ANALISTA EN SUPERVISIÓN DE ESTABILIDAD D</t>
  </si>
  <si>
    <t>TICONA AQUISE CHRISTIAN RAFAEL</t>
  </si>
  <si>
    <t>ESPECIALISTA II - GESTOR  PROYECTOS (GFHL)</t>
  </si>
  <si>
    <t>TINOCO LICAS JUAN CARLOS</t>
  </si>
  <si>
    <t>TOCRA ARROYO EDGAR SAUL</t>
  </si>
  <si>
    <t>TORRES CANALES KATERINE VANESA</t>
  </si>
  <si>
    <t>TITULADO EN DERECHO</t>
  </si>
  <si>
    <t>TORRES CORAL ROBERTH WALDO</t>
  </si>
  <si>
    <t>TORRES DAVILA MANUEL RICHARD</t>
  </si>
  <si>
    <t xml:space="preserve">TORRES ESPINOZA HENRY </t>
  </si>
  <si>
    <t>TORRES GAMARRA DANIEL ALFREDO</t>
  </si>
  <si>
    <t xml:space="preserve">ASISTENTE DE TRÁMITE DOCUMENTARIO </t>
  </si>
  <si>
    <t xml:space="preserve">TORRES LEDESMA KAREN </t>
  </si>
  <si>
    <t>Especialista Téc en Regulación de GAS</t>
  </si>
  <si>
    <t>TORRES MORALES EDUARDO ANTONIO</t>
  </si>
  <si>
    <t>TRIGO VILLACA ELIZABETH BELINDA</t>
  </si>
  <si>
    <t>TUBINO REPETTO ISABELLA LAURA</t>
  </si>
  <si>
    <t xml:space="preserve">TUERO ESPINAL DANIELA </t>
  </si>
  <si>
    <t xml:space="preserve">ESPECIALISTA II (ESPECIALISTA EN GAS NATURAL) </t>
  </si>
  <si>
    <t>TUPAC YUPANQUI SANCHEZ CESAR AUGUSTO</t>
  </si>
  <si>
    <t>TITULO PROFESIONAL DE INGENIERO DE PETROLEO</t>
  </si>
  <si>
    <t>ULLOA RODRIGUEZ YERLIN ALVARITO</t>
  </si>
  <si>
    <t xml:space="preserve">VALDERA ANGELES EDGART </t>
  </si>
  <si>
    <t>VALDERA ANGELES PEDRO ENRIQUE</t>
  </si>
  <si>
    <t>Especialista 3 - Legal Reclamos</t>
  </si>
  <si>
    <t>VALDERRAMA ITURRIZAGA SERGIO ENRIQUE</t>
  </si>
  <si>
    <t>VALDEZ FABIAN ISABELA KATÚM</t>
  </si>
  <si>
    <t xml:space="preserve">VALDIVIA GUTIERREZ SANDRO </t>
  </si>
  <si>
    <t>VALDIVIA HERNANDEZ YOHANA</t>
  </si>
  <si>
    <t>VALDIVIA TORRES MARCO ANTONIO</t>
  </si>
  <si>
    <t>ESPECIALISTA 1 (PLANEAMIENTO DE LA SUPERVISIÓN)</t>
  </si>
  <si>
    <t>VALDIVIA VERA REBOLLAR JORGE GUILLERMO</t>
  </si>
  <si>
    <t>ESPECIALISTA SENIOR EN SERVICIOS GENERALES</t>
  </si>
  <si>
    <t>VALENZUELA BENITES LUIS ALEXANDER</t>
  </si>
  <si>
    <t>INGENIERO INDUSTRIAL - DUPLICADO</t>
  </si>
  <si>
    <t>VALENZUELA SOTO MIGUEL ANGEL</t>
  </si>
  <si>
    <t>VALER MORALES ALDO EDMUNDO</t>
  </si>
  <si>
    <t xml:space="preserve">VALLE  YARIN YOSIP  </t>
  </si>
  <si>
    <t>VALLEJO VEGA ROSARIO JESUS</t>
  </si>
  <si>
    <t>VARGAS BARRANTES CARLOS ALBERTO</t>
  </si>
  <si>
    <t>VARGAS GARCIA ABEL MARTIN</t>
  </si>
  <si>
    <t>ESPECIALISTA EN TRÁMITE DOCUMENTARIO Y  MENSAJERÍA</t>
  </si>
  <si>
    <t>VARGAS MARQUEZ PILAR ROSA CLARA</t>
  </si>
  <si>
    <t>VARGAS MIRANDA ANAIS CYNTHIA</t>
  </si>
  <si>
    <t>TECNICO EN ADMINISTRACIÓN BANCARIA</t>
  </si>
  <si>
    <t>VÁSQUEZ LIZÁRRAGA JAIME FRANCISCO</t>
  </si>
  <si>
    <t>VASQUEZ LOPEZ MARIO RUBEN</t>
  </si>
  <si>
    <t>VASQUEZ MACHACA VILMA YESSICA</t>
  </si>
  <si>
    <t>GESTOR PUBLICO Y DESARROLLO SOCIAL</t>
  </si>
  <si>
    <t>VASQUEZ SILVA ALEJANDRA JHOANNA</t>
  </si>
  <si>
    <t>ASISTENTE DE ADMINISTRACIÓN DE PERSONAL (GTH)</t>
  </si>
  <si>
    <t>VELARDE ALMESTAR HUGO NICOLAS</t>
  </si>
  <si>
    <t xml:space="preserve">VELÁSQUEZ PERA ELÍ </t>
  </si>
  <si>
    <t>ANALISTA DE IMPLEMENTACIÓN DE SOLUCIONES</t>
  </si>
  <si>
    <t>VENTO MEZA MAURO LUIS</t>
  </si>
  <si>
    <t>Especialista Legal en Energía</t>
  </si>
  <si>
    <t>VERA CESPEDES RITA TANIA</t>
  </si>
  <si>
    <t>VERA VASQUEZ ROXANA MILAGROS</t>
  </si>
  <si>
    <t xml:space="preserve">VERANO TERRAZAS YACOF </t>
  </si>
  <si>
    <t>VEREAU CHAVEZ ROBERT JOHN</t>
  </si>
  <si>
    <t>VILCAPOMA VILCAPOMA DEISY SILVIA</t>
  </si>
  <si>
    <t>INGENIERÍA EN INDUSTRIAS ALIMENTARIAS</t>
  </si>
  <si>
    <t>VILLA MENDOZA JUAN CARLOS</t>
  </si>
  <si>
    <t>VILLACRIZ CONDOR RUTH MIRIAM</t>
  </si>
  <si>
    <t>ESPECIALISTA EXPERTO FISCALIZACION TRIB</t>
  </si>
  <si>
    <t>VILLAGÓMEZ CHINCHAY JUAN ALBERTO</t>
  </si>
  <si>
    <t xml:space="preserve">ASISTENTE CONTABLE </t>
  </si>
  <si>
    <t>VILLALOBOS SANCHEZ JENNY JAKELINY</t>
  </si>
  <si>
    <t xml:space="preserve">VILLALOBOS VASQUEZ ALEX </t>
  </si>
  <si>
    <t xml:space="preserve">VILLALTA GAMARRA HERVI </t>
  </si>
  <si>
    <t>VILLANUEVA TORRES DE ALTA CECILIA DEL PILAR</t>
  </si>
  <si>
    <t>VILLAR VIVAR RANDAL ARTURO</t>
  </si>
  <si>
    <t>ESPECIALISTA EN SISTEMAS INFORMÁTICOS DE HIDROCARB</t>
  </si>
  <si>
    <t>VIVAS QUISPE ROSENDO ALEXANDER</t>
  </si>
  <si>
    <t xml:space="preserve">YAIPEN QUIROZ JAIME </t>
  </si>
  <si>
    <t>ESPECIALISTA COACTIVO</t>
  </si>
  <si>
    <t>YANAC PARIASCA PEDRO RONALD</t>
  </si>
  <si>
    <t>YAURI JIMENEZ VICTOR MANUEL</t>
  </si>
  <si>
    <t xml:space="preserve">INGENIERO MECÁNICO </t>
  </si>
  <si>
    <t>YERREN ECHEVARRIA MARIA DE FATIMA</t>
  </si>
  <si>
    <t>YUFRA PALOMINO EDDIE HUMBERTO</t>
  </si>
  <si>
    <t>YUPANQUI LEON DENISE MARY</t>
  </si>
  <si>
    <t>ESPECIALISTA EN INTEGRACIÓN DE SERVICIOS</t>
  </si>
  <si>
    <t>ZAMALLOA REMIGIO YON ERIK</t>
  </si>
  <si>
    <t>ZAMORA AYALA MARY LUZ</t>
  </si>
  <si>
    <t xml:space="preserve">RECEPCIÓN </t>
  </si>
  <si>
    <t>ZAVALETA RAMIREZ AUREA GRETEL</t>
  </si>
  <si>
    <t>ESPECIALISTA EN SUPERVISIÓN DE PLANTAS</t>
  </si>
  <si>
    <t>ZAVALETA SIGUENZA CARLOS RAUL</t>
  </si>
  <si>
    <t>ANALISTA  ATRACCIÓN SELECCIÓN PERSONAL</t>
  </si>
  <si>
    <t>ZENITAGOYA  TANTA RAUL  DANNY</t>
  </si>
  <si>
    <t>ZETA RIVAS SONIA MIGUELINA</t>
  </si>
  <si>
    <t>ZEVALLOS GONZALEZ KELLY DEL CARMEN</t>
  </si>
  <si>
    <t>ZEVALLOS VILLEGAS PERCY GUSTAVO</t>
  </si>
  <si>
    <t>ZUÑE SALAZAR MELANIE JANNET</t>
  </si>
  <si>
    <t>Recursos Directamente Recaudados</t>
  </si>
  <si>
    <t>APOYO EN ORIENTACIÓN AL USUARIO PARA LA OFICINA DESCONCENTRADA DE SERVICIOS DE CAJAMARCA</t>
  </si>
  <si>
    <t>47137893</t>
  </si>
  <si>
    <t>ACUÑA VERA, ELVIS JOEL</t>
  </si>
  <si>
    <t>ANALISTA LEGAL EN REGULACIÓN PARA LA DIRECCIÓN DE POLÍTICAS Y NORMAS</t>
  </si>
  <si>
    <t>48507795</t>
  </si>
  <si>
    <t>ALVARADO BARZOLA, SILVANA ANGELI</t>
  </si>
  <si>
    <t>GRADO DE BACHILLER</t>
  </si>
  <si>
    <t>ASISTENTE LEGAL EN REGULACIÓN</t>
  </si>
  <si>
    <t>PROFESIONAL PARA EL APOYO EN LA VERIFICACIÓN DEL CUMPLIMIENTO NORMATIVO Y METAS DE GESTIÓN DE LAS EPS</t>
  </si>
  <si>
    <t>42765490</t>
  </si>
  <si>
    <t>ALVAREZ BARDALES, DANNY LESTER</t>
  </si>
  <si>
    <t>INGENIERO SANITARIO</t>
  </si>
  <si>
    <t>CHOFER PARA LA DIRECCIÓN DE ÁMBITO DE LA PRESTACIÓN</t>
  </si>
  <si>
    <t>16783363</t>
  </si>
  <si>
    <t>ANCIETA URIARTE, GUILLERMO HASSEN</t>
  </si>
  <si>
    <t>CHOFER DE VEHICULOS DE MOTOR</t>
  </si>
  <si>
    <t>10249312</t>
  </si>
  <si>
    <t>ANGELES GARCIA, JESUS EDGAR</t>
  </si>
  <si>
    <t>COMUNICADOR PARA EL DESARROLLO DE OFICINA DESCONCENTRADA DE SUNASS EN PUNO</t>
  </si>
  <si>
    <t>45002886</t>
  </si>
  <si>
    <t>APAZA QUISPE, VERONICA</t>
  </si>
  <si>
    <t>CIENCIAS DE LA COMUNICACIaN</t>
  </si>
  <si>
    <t>ASISTENTE EN PRESUPUESTO Y PLANEAMIENTO</t>
  </si>
  <si>
    <t>45766191</t>
  </si>
  <si>
    <t>APESTEGUI POZO, ANAIS DEL PILAR</t>
  </si>
  <si>
    <t>ECONOMIA (BACHILLER)</t>
  </si>
  <si>
    <t>PROGRAMADOR DE SISTEMAS DE INFORMACIÓN</t>
  </si>
  <si>
    <t>44502006</t>
  </si>
  <si>
    <t>APUMAYTA CONDE, ALAN JOEL CHRISTIAN</t>
  </si>
  <si>
    <t>COMUNICADOR PARA EL DESARROLLO DE OFICINA DESCONCENTRADA EN AYACUCHO</t>
  </si>
  <si>
    <t>42170356</t>
  </si>
  <si>
    <t>ARTEAGA ARONES, LIZ YANINA</t>
  </si>
  <si>
    <t>ANALISTA DE INFORMACION FINANCIERA</t>
  </si>
  <si>
    <t>47174134</t>
  </si>
  <si>
    <t>ARTEAGA MACEDO, JHORDIN FRANK</t>
  </si>
  <si>
    <t>JEFE DE OFICINA</t>
  </si>
  <si>
    <t>09659548</t>
  </si>
  <si>
    <t>AVILES HURTADO, ZOILA DEL CARMEN</t>
  </si>
  <si>
    <t>GESTOR DE CAMPAÑAS DE PROMOCIÓN Y SENSIBILIZACIÓN (NACIONAL)</t>
  </si>
  <si>
    <t>46012918</t>
  </si>
  <si>
    <t>BERROCAL TORO, ALESSANDRA MILAGROS</t>
  </si>
  <si>
    <t>PERIODISTA</t>
  </si>
  <si>
    <t>ASISTENTE DE INFRAESTRUCTURA</t>
  </si>
  <si>
    <t>44211051</t>
  </si>
  <si>
    <t>BUENO TALAVERA, FERNANDO RAMON</t>
  </si>
  <si>
    <t>OCUPACIÓN NO ESPECIFICADA.</t>
  </si>
  <si>
    <t>40977127</t>
  </si>
  <si>
    <t>CABALLERO VIZCARRA, ROGER ANTONIO</t>
  </si>
  <si>
    <t>APOYO ADM EN EL ARCHIVO Y GESTIÓN DOC DE EXP ADM ELEVADOS EN 2DA INSTANCIA</t>
  </si>
  <si>
    <t>48167833</t>
  </si>
  <si>
    <t>CÁCERES HIJAR, LUIS DAVID</t>
  </si>
  <si>
    <t>ADMINISTRADORES, OTROS</t>
  </si>
  <si>
    <t>UNIVERSITARIA COMPLETA</t>
  </si>
  <si>
    <t>07483899</t>
  </si>
  <si>
    <t>CACHAY CASTILLO, JOSE ATILIO</t>
  </si>
  <si>
    <t>APOYO LEGAL EN LA RESOLUCIÓN DE APELACIONES</t>
  </si>
  <si>
    <t>72815372</t>
  </si>
  <si>
    <t>CAMPOS PAREDES, JOSELYN ELIZABETH</t>
  </si>
  <si>
    <t>REPRESENTANTE</t>
  </si>
  <si>
    <t>45507662</t>
  </si>
  <si>
    <t>CANCHANYA ARTEAGA, KATHERINE GIOVANNA</t>
  </si>
  <si>
    <t>ANALISTA EN CONTROL DE PROCESOS DE TRATAMIENTO DE AGUA DE PRESTADORES</t>
  </si>
  <si>
    <t>74119026</t>
  </si>
  <si>
    <t>CANDIOTTI PORTILLO, GIUSSEPPI RODRIGO</t>
  </si>
  <si>
    <t>INGENIERIA SANITARIA</t>
  </si>
  <si>
    <t>APOYO LEGAL - RECURSOS DE APELACIÓN</t>
  </si>
  <si>
    <t>45210230</t>
  </si>
  <si>
    <t>CARPIO ZEA, MARIA DEL CARMEN</t>
  </si>
  <si>
    <t>GESTORA DE COMUNICACIÓN SOCIAL</t>
  </si>
  <si>
    <t>CARRANZA ANCAJIMA, MARIANA</t>
  </si>
  <si>
    <t>ESPECIALISTA EN AGUA Y SANEAMIENTO PARA ÁREA DE PRESTACIÓN</t>
  </si>
  <si>
    <t>70584133</t>
  </si>
  <si>
    <t>CASTILLO VILLANUEVA, WILMER</t>
  </si>
  <si>
    <t>EST.MAESTRIA COMPLETA</t>
  </si>
  <si>
    <t>ANALISTA ECONÓMICO REGULATORIO DE ÁREAS RURALES Y PEQUEÑAS CIUDADES</t>
  </si>
  <si>
    <t>46910635</t>
  </si>
  <si>
    <t>CHAMARA CADILLO, ROMEL GASPAR</t>
  </si>
  <si>
    <t>74693766</t>
  </si>
  <si>
    <t>CHAVEZ SALDAÑA, PEDRO RICARDO</t>
  </si>
  <si>
    <t>ESPECIALISTA EN SUPERVISIÓN II</t>
  </si>
  <si>
    <t>70501376</t>
  </si>
  <si>
    <t>CHAVEZ YAPO, KAROL JHERALDINE</t>
  </si>
  <si>
    <t>ESPECIALISTA EN SUPERVISIÓN II DE OFICINA DESCONCENTRADA DE SERVICIO (ODS) EN CAJAMARCA</t>
  </si>
  <si>
    <t>47042946</t>
  </si>
  <si>
    <t>CHICHIPE BUSTAMANTE, JERSY</t>
  </si>
  <si>
    <t>ESPECIALISTA ECONÓMICO EN IMPACTO REGULATORIO</t>
  </si>
  <si>
    <t>46205968</t>
  </si>
  <si>
    <t>CHIRINOS CEPEDA, RODRIGO FREDDY</t>
  </si>
  <si>
    <t>ANALISTA ECONÓMICO Y FINANCIERO</t>
  </si>
  <si>
    <t>48047314</t>
  </si>
  <si>
    <t>CHUCO SUTTA, JOEL DAVID</t>
  </si>
  <si>
    <t>ECONOMISTA, OTROS</t>
  </si>
  <si>
    <t>DISEÑADOR WEB PARA SISTEMAS DE INFORMACIÓN</t>
  </si>
  <si>
    <t>74575340</t>
  </si>
  <si>
    <t>CHUQUILLANQUI SERMEÑO, KATHERINE BEATRIZ</t>
  </si>
  <si>
    <t>TECNICA COMPLETA</t>
  </si>
  <si>
    <t>APOYO EN ORIENTACIÓN AL USUARIO PARA LA OFICINA DESCONCENTRADA DE SERVICIOS DE HUARAZ</t>
  </si>
  <si>
    <t>43024935</t>
  </si>
  <si>
    <t>CIPRIANO HURTADO, DAVID VIRGILIO</t>
  </si>
  <si>
    <t>ASISTENTE   EN REGULACIÓN ECONÓMICA  PARA  LA DIRECCIÓN DE POLÍTICAS Y NORMAS</t>
  </si>
  <si>
    <t>46795878</t>
  </si>
  <si>
    <t>CONDORI MESTAS, VLADIMIR</t>
  </si>
  <si>
    <t>COMUNICADOR PARA EL DESARROLLO DE OFICINA DESCONCENTRADA DE SUNASS EN HUARAZ</t>
  </si>
  <si>
    <t>44511774</t>
  </si>
  <si>
    <t>CRUZ CAJAVILCA, GIOVANNA CELICA</t>
  </si>
  <si>
    <t>43460044</t>
  </si>
  <si>
    <t>CUBA TIRADO, IRIS LORENA</t>
  </si>
  <si>
    <t>ANALISTA DE GESTIÓN Y SEGUIMIENTO DE LAS OFICINAS DE ATENCION</t>
  </si>
  <si>
    <t>09826996</t>
  </si>
  <si>
    <t>DE LA CRUZ PEREZ, SILVIA</t>
  </si>
  <si>
    <t>INST.SUPERIOR COMPLETA</t>
  </si>
  <si>
    <t>42743220</t>
  </si>
  <si>
    <t>DE LA FUENTE LOSSIO, MARIA ALEJANDRA</t>
  </si>
  <si>
    <t>ORIENTADOR DE ATENCIÓN AL USUARIO</t>
  </si>
  <si>
    <t>41728140</t>
  </si>
  <si>
    <t>DEL AGUILA ZARATE, HELEN NILA</t>
  </si>
  <si>
    <t>APOYO LEGAL EN LA ELABORACIÓN DE PROYECTOS DE RESOLUCIÓN QUE RESUELVEN RECURSOS DE APELACIÓN</t>
  </si>
  <si>
    <t>ESPECIALISTA EN SUPERVISIÓN I DE OFICINA DESCONCENTRADA DE SERVICIO (ODS) EN SAN MARTIN</t>
  </si>
  <si>
    <t>16804975</t>
  </si>
  <si>
    <t>DUEÑAS PAYSIG, VIKTOR SHANNON</t>
  </si>
  <si>
    <t>GESTOR SOCIAL JUNIOR</t>
  </si>
  <si>
    <t>45688673</t>
  </si>
  <si>
    <t>ESCUDERO LEON, HANS DEAVE</t>
  </si>
  <si>
    <t>ABOGADO EN DERECHO ADMINISTRATIVO SANCIONADOR Y DERECHO REGULATORIO</t>
  </si>
  <si>
    <t>70482942</t>
  </si>
  <si>
    <t>ESPINO MIRANDA, FERNANDO FRANCOISE</t>
  </si>
  <si>
    <t>COORDINADORA DE PRENSA Y DIFUSIÓN</t>
  </si>
  <si>
    <t>40587325</t>
  </si>
  <si>
    <t>ESPINOZA MENACHO, CYNTIA LUCIA</t>
  </si>
  <si>
    <t>ANALISTA ECONÓMICO REGULATORIO DE ÁREAS RURALES Y PEQUEÑAS CIUDADES PARA LA OFICINA DESCONCENTRADA DE SERVICIOS (ODS) DE MADRE
DE DIOS</t>
  </si>
  <si>
    <t>74139773</t>
  </si>
  <si>
    <t>FLORES VEGA, TANIA MERCEDES</t>
  </si>
  <si>
    <t>PERSONAL DE APOYO ADMINISTRATIVO</t>
  </si>
  <si>
    <t>40208969</t>
  </si>
  <si>
    <t>GALAN QUEREVALU, PAOLA TERESA</t>
  </si>
  <si>
    <t>ABOGADO PARA EL SERVICIO DE APOYO LEGAL EN LA ELABORACIÓN DE PROYECTOS DE RESOLUCIÓN QUE RESUELVEN RECURSOS DE APELACIÓN</t>
  </si>
  <si>
    <t>72854225</t>
  </si>
  <si>
    <t>GALLOSO SANCHEZ, CRISTINA ALHELI</t>
  </si>
  <si>
    <t>COORDINADOR DE DESARROLLO TECNOLÓGICO</t>
  </si>
  <si>
    <t>10286094</t>
  </si>
  <si>
    <t>GALVAN VIDALON, IVAN MARIO</t>
  </si>
  <si>
    <t>ANALISTA EN CONTRATACIONES MENORES A 8 UIT</t>
  </si>
  <si>
    <t>46598694</t>
  </si>
  <si>
    <t>GAMARRA CAYA, CELESTINA MERY</t>
  </si>
  <si>
    <t>PROFESIONAL PARA RECURSOS HUMANOS</t>
  </si>
  <si>
    <t>09274727</t>
  </si>
  <si>
    <t>GAMARRA CRUZ, MYRIAM EMMA</t>
  </si>
  <si>
    <t xml:space="preserve">ANALISTA DE EVENTOS Y PROTOCOLO </t>
  </si>
  <si>
    <t>40030219</t>
  </si>
  <si>
    <t>GARAY OSORIO, MIRTHA LIZET</t>
  </si>
  <si>
    <t>ESPECIALISTA LEGAL EN ASOCIACIONES PÚBLICO PRIVADAS</t>
  </si>
  <si>
    <t>41700617</t>
  </si>
  <si>
    <t>GARCIA LOAYZA, JESSICA IVONNE</t>
  </si>
  <si>
    <t>UNIVERSITARIA INCOMPLETA</t>
  </si>
  <si>
    <t>ANALISTA EN TECNOLOGÍAS DE LA INFORMACIÓN Y COMUNICACIÓN</t>
  </si>
  <si>
    <t>43355219</t>
  </si>
  <si>
    <t>GARCILAZO QUIROZ, MIRKO ANDRES</t>
  </si>
  <si>
    <t>ESPECIALISTA EN SUPERVISIÓN I DE OFICINA DESCONCENTRADA DE SERVICIO (ODS) EN LA LIBERTAD</t>
  </si>
  <si>
    <t>45577389</t>
  </si>
  <si>
    <t>GOICOCHEA AREVALO, DIEGO SALVADOR</t>
  </si>
  <si>
    <t>INGENIERIA CIVIL (BACHILLER)</t>
  </si>
  <si>
    <t>06747550</t>
  </si>
  <si>
    <t>GUERRERO DIAZ, JOSE LUIS</t>
  </si>
  <si>
    <t>43528223</t>
  </si>
  <si>
    <t>GUEVARA TRUJILLO, GRACIELA</t>
  </si>
  <si>
    <t>ASESOR LEGAL PARA LA GERENCIA GENERAL</t>
  </si>
  <si>
    <t>10727946</t>
  </si>
  <si>
    <t>GUTIERREZ CERNA, ROBERTO ISAIAS</t>
  </si>
  <si>
    <t>ESPECIALISTA EN SEGUIMIENTO Y MONITOREO PARA LA COORDINACIÓN ODS</t>
  </si>
  <si>
    <t>46638551</t>
  </si>
  <si>
    <t>GUZMAN LOPEZ, ELIANI</t>
  </si>
  <si>
    <t>APOYO PARA EL SERVICIO DE MENSAJERÍA MOTORIZADA PARA LA CORRESPONDENCIA INSTITUCIONAL</t>
  </si>
  <si>
    <t>41364145</t>
  </si>
  <si>
    <t>HINOJOSA MENDOZA, CARLOS RENATO</t>
  </si>
  <si>
    <t>COORDINADOR DE SUPERVISIÓN DE PRESTADORES</t>
  </si>
  <si>
    <t>42477450</t>
  </si>
  <si>
    <t>HUAMAN BELLIDO, ROMAIN PERICLES</t>
  </si>
  <si>
    <t>INGENIERO, SANITARIO</t>
  </si>
  <si>
    <t xml:space="preserve">APOYO LEGAL EN LA ELABORACIÓN DE PROYECTOS DE RESOLUCIÓN QUE RESUELVEN RECURSOS DE APELACIÓN </t>
  </si>
  <si>
    <t>APOYO EN ORIENTACIÓN AL USUARIO</t>
  </si>
  <si>
    <t>46789668</t>
  </si>
  <si>
    <t>IBERICO VEGA, JOSE NICOLAS</t>
  </si>
  <si>
    <t>ANALISTA PRESUPUESTAL II</t>
  </si>
  <si>
    <t>45776308</t>
  </si>
  <si>
    <t>INOCENTE MEZA, EVELIN SINTIA</t>
  </si>
  <si>
    <t>ECONOMISTA (INGENIERO)</t>
  </si>
  <si>
    <t>ANALISTA ECONÓMICO REGULATORIO DE ÁREAS RURALES PARA LA OFICINA DESCONCENTRADA DE SERVICIOS (ODS) DE TUMBES</t>
  </si>
  <si>
    <t>47152930</t>
  </si>
  <si>
    <t>INOÑAN SIESQUEN, JULIANI VANESA</t>
  </si>
  <si>
    <t>43692894</t>
  </si>
  <si>
    <t>JARA CHAVEZ, MIRTHA NATALY</t>
  </si>
  <si>
    <t>GRADO MAESTRIA</t>
  </si>
  <si>
    <t>APOYO  LEGAL  EN  LA ELABORACIÓN   DE  PROYECTOS     DE RESOLUCIÓN  QUE RESUELVEN  RECURSOS DE APELACIÓN EN EL TRIBUNAL ADMINISTRASTIVO DE SOLUCION DE RECLAMOS DE  LOS USUARIOS   DE LOS SERVICIOS   DE SANEAMIENTO</t>
  </si>
  <si>
    <t>71500193</t>
  </si>
  <si>
    <t>JIMENEZ ROBLES, JUANA</t>
  </si>
  <si>
    <t>07259410</t>
  </si>
  <si>
    <t>KOSAKA HARIMA, JULIO CESAR</t>
  </si>
  <si>
    <t>APOYO EN ORIENTACIÓN AL USUARIO - OAU</t>
  </si>
  <si>
    <t>45530610</t>
  </si>
  <si>
    <t>LEON SULCA, GLENDY MAYBETH</t>
  </si>
  <si>
    <t>46703107</t>
  </si>
  <si>
    <t>LLAQUE MENDOZA, BERTHA DALICIA</t>
  </si>
  <si>
    <t>APOYO PARA PLANEAMIENTO Y PRESUPUESTO</t>
  </si>
  <si>
    <t>08079726</t>
  </si>
  <si>
    <t>LOAYZA CHAVEZ, JOSE CARLOS</t>
  </si>
  <si>
    <t>SUPERVISOR INGENIERO EN REGULACIÓN</t>
  </si>
  <si>
    <t>41566952</t>
  </si>
  <si>
    <t>LOAYZA QUISPE, JUAN CARLOS</t>
  </si>
  <si>
    <t>GESTOR(A) DE CONTENIDO PERIODÍSTICO</t>
  </si>
  <si>
    <t>08851645</t>
  </si>
  <si>
    <t>LOLI CASTRO, CARMEN EUGENIA</t>
  </si>
  <si>
    <t>10799966</t>
  </si>
  <si>
    <t>LOPEZ MUÑOZ, CECILIA ELIZABETH</t>
  </si>
  <si>
    <t>00839328</t>
  </si>
  <si>
    <t>LOPEZ VASQUEZ, ANITA DE JESUS</t>
  </si>
  <si>
    <t>73032652</t>
  </si>
  <si>
    <t>LUJAN ALFARO, JAMES STEVE</t>
  </si>
  <si>
    <t>10454199</t>
  </si>
  <si>
    <t>LUJÁN BRICEÑO, LUIS ANGEL</t>
  </si>
  <si>
    <t>APOYO EN ANALISIS ECONOMICO</t>
  </si>
  <si>
    <t>44860190</t>
  </si>
  <si>
    <t>MAMANI CONDORI, MARGARITA</t>
  </si>
  <si>
    <t>ANALISTA EN CONTRACCIONES</t>
  </si>
  <si>
    <t>10627484</t>
  </si>
  <si>
    <t>MARIN MONTOYA, NEYZER</t>
  </si>
  <si>
    <t>ESPECIALISTA EN REGULACIÓN ECONÓMICA PARA LA DIRECCIÓN DE POLÍTICAS Y NORMAS</t>
  </si>
  <si>
    <t>73315621</t>
  </si>
  <si>
    <t>MARINO NEGRON, DIEGO ALONSO</t>
  </si>
  <si>
    <t>74031839</t>
  </si>
  <si>
    <t>MARTINEZ ARCE, JUAN YORDI</t>
  </si>
  <si>
    <t>GESTOR SOCIAL</t>
  </si>
  <si>
    <t>43453792</t>
  </si>
  <si>
    <t>MARTINEZ CASTRO, GILBER SILVIO</t>
  </si>
  <si>
    <t>ANALISTA DE PROYECTOS DE SISTEMAS DE INFORMACIÓN</t>
  </si>
  <si>
    <t>46880956</t>
  </si>
  <si>
    <t>MATEO GUERRA, VICTOR ALEXANDER</t>
  </si>
  <si>
    <t>45858055</t>
  </si>
  <si>
    <t>MATUTE SANTA CRUZ, ANA</t>
  </si>
  <si>
    <t>ESPECIALISTA EN SUPERVISIÓN II DE OFICINA DESCONCENTRADA DE SERVICIO (ODS) EN HUANCAVELICA</t>
  </si>
  <si>
    <t>42700905</t>
  </si>
  <si>
    <t>MAYO TORALVA, NADDIA JENNIFER</t>
  </si>
  <si>
    <t>ANALISTA PRESUPUESTAL III</t>
  </si>
  <si>
    <t>41523082</t>
  </si>
  <si>
    <t>MEJIA CANARES, ROBINSON</t>
  </si>
  <si>
    <t>ESPECIALISTA LEGAL MACRORREGIONAL PARA LA DIRECCIÓN DE FISCALIZACIÓN</t>
  </si>
  <si>
    <t>41416352</t>
  </si>
  <si>
    <t>MERCADO IBAÑEZ, TERY CARMEN</t>
  </si>
  <si>
    <t>ESPECIALISTA ADMINISTRATIVO PARA LA SUPERVISIÓN DE DIRECTORIOS Y BUEN GOBIERNO CORPORATIVO</t>
  </si>
  <si>
    <t>46174802</t>
  </si>
  <si>
    <t>MEZA GARIBOTTO, JOSE ENRIQUE</t>
  </si>
  <si>
    <t>DISEÑADOR GRÁFICO</t>
  </si>
  <si>
    <t>43593505</t>
  </si>
  <si>
    <t>MEZA RENGIFO, WALTER MARTIN</t>
  </si>
  <si>
    <t>70673121</t>
  </si>
  <si>
    <t>MONTELLANOS LLAMOCA, DANIELA</t>
  </si>
  <si>
    <t>41193782</t>
  </si>
  <si>
    <t>MORY ROSAS, FREDDY NARCISO</t>
  </si>
  <si>
    <t>APOYO EN LA GESTIÓN DE COMUNIDADES VIRTUALES</t>
  </si>
  <si>
    <t>47176737</t>
  </si>
  <si>
    <t>MURRIETA BARDALES, GINO MANUEL</t>
  </si>
  <si>
    <t>ANALISTA PROGRAMADOR DE SISTEMAS DE INFORMACIÓN</t>
  </si>
  <si>
    <t>40402071</t>
  </si>
  <si>
    <t>NAJARRO RIVERA, FANNY YOVANA</t>
  </si>
  <si>
    <t>APOYO ADMINISTRATIVO PARA EL ADECUADO FUNCIONAMIENTO DE TRÁMITE DOCUMENTARIO</t>
  </si>
  <si>
    <t>76379085</t>
  </si>
  <si>
    <t>NAZARIO ROJAS, MELISA YESICA</t>
  </si>
  <si>
    <t>ESPECIALISTA SENIOR EN PROCESOS LOGÍSTICOS</t>
  </si>
  <si>
    <t>OBANDO VILCHEZ, PABLO MIGUEL</t>
  </si>
  <si>
    <t>ANALISTA EN COMUNICACIÓN INSTITUCIONAL</t>
  </si>
  <si>
    <t>43679243</t>
  </si>
  <si>
    <t>OCHOA CHAVEZ, CESAR JESUS</t>
  </si>
  <si>
    <t>APOYO EN PLANEAMIENTO Y PRESUPUESTO</t>
  </si>
  <si>
    <t>45529348</t>
  </si>
  <si>
    <t>OCHOA HUANCO, JOSE</t>
  </si>
  <si>
    <t>46087762</t>
  </si>
  <si>
    <t>OCHOA SURCO, ARTURO DAVID</t>
  </si>
  <si>
    <t>INGENIERIA DE SISTEMAS (BACHILLER)</t>
  </si>
  <si>
    <t>46605508</t>
  </si>
  <si>
    <t>ORTIZ CARREÑO, ERIK ALFONSO</t>
  </si>
  <si>
    <t>APOYO EN ORGANIZACIÓN DE CHARLAS Y TALLERES DE SENSIBILIZACIÓN (NACIONAL)</t>
  </si>
  <si>
    <t>06773506</t>
  </si>
  <si>
    <t>OYARZABAL DAVILA, FERNANDO ROBERTO</t>
  </si>
  <si>
    <t>ESPECIALISTA EN TECNOLOGÍAS DE INFORMACIÓN Y COMUNICACIÓN PARA LA REGULACIÓN DE PRESTADORES DE PEQUEÑAS CIUDADES Y ORGANIZACIONES COMUNALES</t>
  </si>
  <si>
    <t>10136443</t>
  </si>
  <si>
    <t>PACHECO CASTAÑEDA, ROLANDO BENJAMIN</t>
  </si>
  <si>
    <t>BIBLIOTECARIA Y CIENCIAS DE INFORMACION</t>
  </si>
  <si>
    <t>AUDITOR</t>
  </si>
  <si>
    <t>08307626</t>
  </si>
  <si>
    <t>PACORA CHIOK, MARIA TERESA</t>
  </si>
  <si>
    <t>PROFESIONAL PARA LA FORMULACIÓN Y EVALUACIÓN DE INVERSIONES</t>
  </si>
  <si>
    <t>40362597</t>
  </si>
  <si>
    <t>PALMA GUEVARA, HALINA</t>
  </si>
  <si>
    <t>ASISTENTE EN CONTABILIDAD</t>
  </si>
  <si>
    <t>70981546</t>
  </si>
  <si>
    <t>PALOMINO NINAPAYTAN, SHIRLEY GISELA</t>
  </si>
  <si>
    <t>43692698</t>
  </si>
  <si>
    <t>PAREDES OSHITA, KELLY ROMY</t>
  </si>
  <si>
    <t>ESPECIALISTA EN SUPERVISIÓN I DE OFICINA DESCONCENTRADA DE SERVICIO (ODS) EN PUNO</t>
  </si>
  <si>
    <t>01296860</t>
  </si>
  <si>
    <t>PARI LUQUE, MARCOS ABRAHAM</t>
  </si>
  <si>
    <t>45421935</t>
  </si>
  <si>
    <t>PARIONA MOLINA, NOEMI BRIGIDA</t>
  </si>
  <si>
    <t>GESTOR DE MECANISMOS DE PARTICIPACIÓN CIUDADANA</t>
  </si>
  <si>
    <t>44993052</t>
  </si>
  <si>
    <t>PAUCAR DIAZ, LIZ MILAGROS</t>
  </si>
  <si>
    <t>ESPECIALISTA EN SUPERVISIÓN II DE OFICINA DESCONCENTRADA DE SERVICIO (ODS) EN PIURA</t>
  </si>
  <si>
    <t>48353099</t>
  </si>
  <si>
    <t>PAZOS PINGO, DORITA YULISSA</t>
  </si>
  <si>
    <t>40542585</t>
  </si>
  <si>
    <t>PEREIRA NAPURI, ERIKA BEATRIZ</t>
  </si>
  <si>
    <t>APOYO PARA PRODUCCIÓN DE CONTENIDOS AUDIOVISUALES PARA DIFUSIÓN INSTITUCIONAL</t>
  </si>
  <si>
    <t>48337142</t>
  </si>
  <si>
    <t>PEREZ GUZMAN, ESLY FRANCISS</t>
  </si>
  <si>
    <t>ANALISTA LEGAL PARA LA UNIDAD DE RECURSOS HUMANOS</t>
  </si>
  <si>
    <t>70417648</t>
  </si>
  <si>
    <t>PINTO PAAN, ANDREA ALESSANDRA</t>
  </si>
  <si>
    <t>ANALISTA ECONÓMICO REGULATORIO DE ÁREAS RURALES Y PEQUEÑAS CIUDADES PARA LA OFICINA DESCONCENTRADA DE SERVICIOS (ODS) DE UCAYALI</t>
  </si>
  <si>
    <t>44426009</t>
  </si>
  <si>
    <t>PIÑAN ALCEDO, CATY CARINA</t>
  </si>
  <si>
    <t>APOYO TÉCNICO ADMINISTRATIVO</t>
  </si>
  <si>
    <t>72557896</t>
  </si>
  <si>
    <t>PISCOYA HONORES, CLARA LUCIA DEL CARMEN</t>
  </si>
  <si>
    <t>COMERCIO EXTERIOR</t>
  </si>
  <si>
    <t>47303619</t>
  </si>
  <si>
    <t>POMA LINARES, OSCAR JUNIOR</t>
  </si>
  <si>
    <t>ANALISTA EN CONTRATACIONES MENORES O IGUALES A 8 UIT</t>
  </si>
  <si>
    <t>72257517</t>
  </si>
  <si>
    <t>PONTE RUIZ, WENDY SHARLOTT</t>
  </si>
  <si>
    <t>DERECHO (BACHILLER)</t>
  </si>
  <si>
    <t>GESTOR/A  DE CONTENIDOS DIGITALES</t>
  </si>
  <si>
    <t>43312058</t>
  </si>
  <si>
    <t>QUEIROLO BENAVENTE, KATHERINE MILAGROS</t>
  </si>
  <si>
    <t>ANALISTA EN LOGÍSTICA</t>
  </si>
  <si>
    <t>40974365</t>
  </si>
  <si>
    <t>QUEZADA RODAS, JANETH PAOLA</t>
  </si>
  <si>
    <t>45440612</t>
  </si>
  <si>
    <t>QUIROZ PITA, XIMENA</t>
  </si>
  <si>
    <t>ESPECIALISTA EN SUPERVISIÓN I DE LA OFICINA DESCONCENTRADA DE SERVICIOS  DE TACNA</t>
  </si>
  <si>
    <t>41989692</t>
  </si>
  <si>
    <t>QUISPE HUARACCALLO, JAIME MARTIN</t>
  </si>
  <si>
    <t>COMUNICADORA PARA EL DESARROLLO</t>
  </si>
  <si>
    <t>40609809</t>
  </si>
  <si>
    <t>QUISPE OSCCO, ESMID GAUDY</t>
  </si>
  <si>
    <t>ASISTENTE DE PERSONAL</t>
  </si>
  <si>
    <t>25751180</t>
  </si>
  <si>
    <t>RAMIREZ MEJIA, MARIA DEL CARMEN</t>
  </si>
  <si>
    <t>UN  ASISTENTE     EN INGENIERÍA   PARA REGULACIÓN  EN   LA DIRECCIÓN  DE  POLÍTICAS Y NORMAS</t>
  </si>
  <si>
    <t>72960559</t>
  </si>
  <si>
    <t>RAMOS PORTALES, CESAR AUGUSTO</t>
  </si>
  <si>
    <t>ANALISTA  ECONÓMICO REGULATORIO DE ÁREAS RURALES Y PEQUEÑAS CIUDADES       PARA       LA OFICINA DESCONCENTRADA       DE SERVICIOS      (ODS)      DE LORETO</t>
  </si>
  <si>
    <t>72546494</t>
  </si>
  <si>
    <t>RIOS LOZANO, KAROL DEL CARMEN</t>
  </si>
  <si>
    <t>ANALISTA ECONÓMICO REGULATORIO DE ÁREAS RURALES Y PEQUEÑAS CIUDADES PARA LA OFICINA DESCONCENTRADA DE SERVICIOS (ODS) DE CUSCO</t>
  </si>
  <si>
    <t>70420348</t>
  </si>
  <si>
    <t>RIOS YUCA, ARNOLD MILTON</t>
  </si>
  <si>
    <t>47427426</t>
  </si>
  <si>
    <t>RIVERA COTOS, JOSEFINA GORYET</t>
  </si>
  <si>
    <t>ESPECIALISTA EN INFRAESTRUCTURA TECNOLÓGICA</t>
  </si>
  <si>
    <t>42770144</t>
  </si>
  <si>
    <t>RODRIGUEZ ROMERO, EDGAR FERNANDO</t>
  </si>
  <si>
    <t>COMUNICADOR PARA EL DESARROLLO DE OFICINA DESCONCENTRADA DE SUNASS EN TACNA</t>
  </si>
  <si>
    <t>16662545</t>
  </si>
  <si>
    <t>RONCAL RODRIGUEZ, MARITZA</t>
  </si>
  <si>
    <t>ANALISTA ECONÓMICO REGULATORIO DE ÁREAS RURALES Y PEQUEÑAS CIUDADES PARA LA OFICINA DESCONCENTRADA DE SERVICIOS (ODS) DE CHIMBOTE</t>
  </si>
  <si>
    <t>47261763</t>
  </si>
  <si>
    <t>ROSAS REYNA, JULIO CESAR</t>
  </si>
  <si>
    <t>44305754</t>
  </si>
  <si>
    <t>ROSSI UBILLA, JOSELYNE SILVANA</t>
  </si>
  <si>
    <t>CONSEJERO, ORIENTACION PROFESIONAL</t>
  </si>
  <si>
    <t>COMUNICADOR PARA EL DESARROLLO</t>
  </si>
  <si>
    <t>41238617</t>
  </si>
  <si>
    <t>RUEDA KUONG, GUILLERMO EDILBERTO</t>
  </si>
  <si>
    <t>70250746</t>
  </si>
  <si>
    <t>SAAVEDRA ROCA, IVETH MILAGROS</t>
  </si>
  <si>
    <t>72682271</t>
  </si>
  <si>
    <t>SALAS HUARCAYA, MORELIA ANGELICA</t>
  </si>
  <si>
    <t>ASISTENTE  ECONÓMICO EN IMPACTO REGULATORIO  PARA  LA DIRECCIÓN  DE  POLÍTICAS Y NORMAS</t>
  </si>
  <si>
    <t>75129134</t>
  </si>
  <si>
    <t>SANCHEZ CALIENES, DAYANNE OLENKA</t>
  </si>
  <si>
    <t>07117045</t>
  </si>
  <si>
    <t>SANCHEZ MENDOZA, NOLBERTO FRANCISCO</t>
  </si>
  <si>
    <t>43021313</t>
  </si>
  <si>
    <t>SANTA CRUZ MEJIA, ROLANDO MARTIN</t>
  </si>
  <si>
    <t>ESPECIALISTA EN PRODUCCIÓN AUDIOVISUAL</t>
  </si>
  <si>
    <t>42855034</t>
  </si>
  <si>
    <t>SANTOS FLORES, RONALD</t>
  </si>
  <si>
    <t>ANALISTA EN GESTIÓN DEL RENDIMIENTO</t>
  </si>
  <si>
    <t>40339577</t>
  </si>
  <si>
    <t>SARANGO SEMINARIO, CARLOS ALBERTO</t>
  </si>
  <si>
    <t>ESPECIALISTA EN CONTROL DE PROCESOS DE TRATAMIENTO DE AGUA DE PRESTADORES</t>
  </si>
  <si>
    <t>16627419</t>
  </si>
  <si>
    <t>SENMACHE YAIPEN, JESUS ENRIQUE</t>
  </si>
  <si>
    <t>70040237</t>
  </si>
  <si>
    <t>SIERRA ORCON, STEPHANY PAOLA</t>
  </si>
  <si>
    <t>APOYO EN EL ARCHIVO Y GESTIÓN DOCUMENTARIA DE LOS EXPEDIENTES ADMINISTRATIVOS QUE SON ELEVADOS EN SEGUNDA INSTANCIA</t>
  </si>
  <si>
    <t>44639854</t>
  </si>
  <si>
    <t>SIFUENTES MURILLO, MELISSA NATALY</t>
  </si>
  <si>
    <t>ANALISTA EN CONTRATACIONES MENORES O IGUALES A 8 UIT Y ACUERDO MARCO</t>
  </si>
  <si>
    <t>41377497</t>
  </si>
  <si>
    <t>SILVA MONTERO, IVAN FRANCO</t>
  </si>
  <si>
    <t>SUPERVISOR ECONÓMICO EN REGULACIÓN</t>
  </si>
  <si>
    <t>41690075</t>
  </si>
  <si>
    <t>SOLIER SIERRALTA, JOHN MARCEL</t>
  </si>
  <si>
    <t>ANALISTA EN PRENSA Y DIFUSIÓN</t>
  </si>
  <si>
    <t>47171476</t>
  </si>
  <si>
    <t>SOSA VILLALTA, EDUARDO MARTIN</t>
  </si>
  <si>
    <t>EJECUTIVO DE TECNOLOGÍAS DE LA INFORMACIÓN Y COMUNICACIONES</t>
  </si>
  <si>
    <t>41595484</t>
  </si>
  <si>
    <t>SOTELO LOPEZ, GROVER OMAR</t>
  </si>
  <si>
    <t>INGENIERO, SISTEMAS/EXCEPTO INFORMATICOS</t>
  </si>
  <si>
    <t>COORDINADOR LEGAL SENIOR</t>
  </si>
  <si>
    <t>41166753</t>
  </si>
  <si>
    <t>SULLCA TEMPLO, MILAGROS AMELIA</t>
  </si>
  <si>
    <t>APOYO EN LAS ACTIVIDADES DE ADMINISTRACIÓN DOCUMENTARIA / JEFA (E ) DE LA UNIDAD DE GESTION DOCUMENTARIA</t>
  </si>
  <si>
    <t>42747894</t>
  </si>
  <si>
    <t>TINOCO PALACIOS, ANGELICA MARIA</t>
  </si>
  <si>
    <t>ESPECIALISTA EN SUPERVISIÓN I DE LA OFICINA DESCONCENTRADA DE SERVICIOS DE PASCO</t>
  </si>
  <si>
    <t>43071023</t>
  </si>
  <si>
    <t>TRUJILLO POMA, MARIO MANUEL</t>
  </si>
  <si>
    <t>INGENIERO, MEDIO AMBIENTE</t>
  </si>
  <si>
    <t>APOYO LOGÍSTICO EN SEGURIDAD, MANTENIMIENTO Y SERVICIOS GENERALES</t>
  </si>
  <si>
    <t>07835272</t>
  </si>
  <si>
    <t>UCAÑAN FELICE, FELIX ITALO</t>
  </si>
  <si>
    <t>ESTUDIANTE DE CONTABILIDAD</t>
  </si>
  <si>
    <t>ESPECIALISTA EN SUPERVISIÓN I</t>
  </si>
  <si>
    <t>42522201</t>
  </si>
  <si>
    <t>URRO MELENDEZ, RAUL ENRIQUE</t>
  </si>
  <si>
    <t>COMUNICADOR PARA EL DESARROLLO DE OFICINA DESCONCENTRADA DE SUNASS EN AMAZONAS</t>
  </si>
  <si>
    <t>43174991</t>
  </si>
  <si>
    <t>VALDERRAMA TORRES, JESUS MOISES</t>
  </si>
  <si>
    <t>46923630</t>
  </si>
  <si>
    <t>VALLE MORENO, TANIA CRISTINA</t>
  </si>
  <si>
    <t>20579984</t>
  </si>
  <si>
    <t>VALVERDE PEÑA, CARMEN</t>
  </si>
  <si>
    <t>ASISTENTE ADMINISTRATIVO DE OFICINA DESCONCENTRADA DE SERVICIOS (ODS) DE LORETO</t>
  </si>
  <si>
    <t>47214040</t>
  </si>
  <si>
    <t>VARGAS SORIA, KARINA</t>
  </si>
  <si>
    <t>ESPECIALISTA EN SUPERVISIÓN I DE OFICINA DESCONCENTRADA DE SERVICIO (ODS) EN PIURA</t>
  </si>
  <si>
    <t>45310318</t>
  </si>
  <si>
    <t>VASQUEZ CRUZ, LUCIA ANGELICA</t>
  </si>
  <si>
    <t>ANALISTA EN REGULACIÓN ECONÓMICA PARA LA DIRECCIÓN DE POLÍTICAS Y NORMAS</t>
  </si>
  <si>
    <t>72924851</t>
  </si>
  <si>
    <t>VELA VARGAS, JOSEPH CRISTIAN</t>
  </si>
  <si>
    <t>ASISTENTE ECONÓMICO EN REGULACIÓN</t>
  </si>
  <si>
    <t>ANALISTA EN PLANEAMIENTO</t>
  </si>
  <si>
    <t>08564249</t>
  </si>
  <si>
    <t>VELAZCO CHAUPIS, SONIA LOURDES</t>
  </si>
  <si>
    <t>ASISTENTE DE AUDITORÍA</t>
  </si>
  <si>
    <t>41010597</t>
  </si>
  <si>
    <t>VERA TORRES, JESUS ANTONIO</t>
  </si>
  <si>
    <t>10530516</t>
  </si>
  <si>
    <t>VERGARA MANRIQUE DE LARA, CARLOS ALBERTO</t>
  </si>
  <si>
    <t>ASISTENTE TÉCNICO DE TECNOLOGÍAS DE INFORMACIÓN</t>
  </si>
  <si>
    <t>42853184</t>
  </si>
  <si>
    <t>VERTIZ BARRANTES, YURI ALEXANDER</t>
  </si>
  <si>
    <t>ASISTENTE EN COOPERACIÓN INTERNACIONAL</t>
  </si>
  <si>
    <t>43558821</t>
  </si>
  <si>
    <t>VIGIL HOWARD, VANESSA MARIELLA</t>
  </si>
  <si>
    <t>03386970</t>
  </si>
  <si>
    <t>VILCA GARCIA, FREDY OSCAR</t>
  </si>
  <si>
    <t>APOYO EN LA GESTIÓN DE COMUNICADES VIRTUALES</t>
  </si>
  <si>
    <t>72846636</t>
  </si>
  <si>
    <t>YARANGA LEON, EDGAR FABIAN MARCEL</t>
  </si>
  <si>
    <t>ESPECIALISTA EN GESTIÓN DOCUMENTAL</t>
  </si>
  <si>
    <t>45832032</t>
  </si>
  <si>
    <t>YLLACONZA SALCEDO, ALICIA INES</t>
  </si>
  <si>
    <t>42940307</t>
  </si>
  <si>
    <t>ZAMBRANO ARCE, ANA INES</t>
  </si>
  <si>
    <t>HISTORIADOR</t>
  </si>
  <si>
    <t>45366771</t>
  </si>
  <si>
    <t>ZEGARRA MARTINEZ, CRISTHIAN PAUL</t>
  </si>
  <si>
    <t>42917341</t>
  </si>
  <si>
    <t>ZELA ESTEBAN, JOSE FRANCISCOJAVIER</t>
  </si>
  <si>
    <t>ASISTENTE PARA SOPORTE TÉCNICO EN LA DETERMINACIÓN DEL ÁREA DE PRESTACIÓN</t>
  </si>
  <si>
    <t>75686115</t>
  </si>
  <si>
    <t>ZEVALLOS TIMOTEO, MARCOS YAIR</t>
  </si>
  <si>
    <t>45189184</t>
  </si>
  <si>
    <t>ABADIA SALINAS, YENIFER MILAGROS</t>
  </si>
  <si>
    <t>PROFESIONAL PARA EL SERVICIO DE APOYO EN PLANEAMIENTO Y PRESUPUESTO</t>
  </si>
  <si>
    <t>07116000</t>
  </si>
  <si>
    <t>ACHATA SALAS, ADRIEL FRANCISCO</t>
  </si>
  <si>
    <t>CHOFER DE OFICINA DESCONCENTRADA DE SERVICIOS (ODS) DE MADRE DE DIOS</t>
  </si>
  <si>
    <t>45311642</t>
  </si>
  <si>
    <t>ACOSTA RENGIFO, JESUS ENRIQUE</t>
  </si>
  <si>
    <t>PROFESION U OCUPACION NO ESPECIFICADA</t>
  </si>
  <si>
    <t>GESTOR SOCIAL II</t>
  </si>
  <si>
    <t>41794219</t>
  </si>
  <si>
    <t>AGUILAR PINARES, REINALDO</t>
  </si>
  <si>
    <t>41889759</t>
  </si>
  <si>
    <t>AGUIRRE RIOS, JAVIER</t>
  </si>
  <si>
    <t>ESPECIALISTAS EN SUPERVISIÓN I DE OFICINA DESCONCENTRADA DE SERVICIOS (ODS) EN LAMBAYEQUE</t>
  </si>
  <si>
    <t>ANALISTA ECONÓMICO REGULATORIO DE ÁREAS RURALES Y PEQUEÑAS CIUDADES PARA LA OFICINA DESCONCENTRADA DE SERVICIOS (ODS) DE PUNO</t>
  </si>
  <si>
    <t>70146126</t>
  </si>
  <si>
    <t>ALANOCA GONZALES, DINA YENI</t>
  </si>
  <si>
    <t>GESTOR AMBIENTAL</t>
  </si>
  <si>
    <t>40395849</t>
  </si>
  <si>
    <t>ALAYO CALIZAYA, HENRRY FERNANDO</t>
  </si>
  <si>
    <t>44245256</t>
  </si>
  <si>
    <t>ALBARRACIN MACHICADO, FRANZUA DERLY</t>
  </si>
  <si>
    <t>COORDINADOR DE LA SECRETARIA TÉCNICA DEL TRIBUNAL ADMINISTRATIVO DE SOLUCIÓN DE RECLAMOS DE USUARIOS</t>
  </si>
  <si>
    <t>07624391</t>
  </si>
  <si>
    <t>ALCOSER BONILLA, GIOVANNA LUISA</t>
  </si>
  <si>
    <t>ASISTENTE EN ADMINISTRACIÓN DE PERSONAL</t>
  </si>
  <si>
    <t>25751818</t>
  </si>
  <si>
    <t>ALDANA SOLIS, MÓNICA ISABEL</t>
  </si>
  <si>
    <t>42207667</t>
  </si>
  <si>
    <t>ALENCASTRE ROJAS, JORGE ARMANDO</t>
  </si>
  <si>
    <t>43436382</t>
  </si>
  <si>
    <t>ALFARO ASTORIMA, TANNIA LIZ</t>
  </si>
  <si>
    <t>42719765</t>
  </si>
  <si>
    <t>ALIAGA QUISPE, LUZ ISABEL</t>
  </si>
  <si>
    <t>47641583</t>
  </si>
  <si>
    <t>ALIAGA ROMAYNA, JANNINA NOELIA</t>
  </si>
  <si>
    <t>04641293</t>
  </si>
  <si>
    <t>ALIRE BENAVIDES, SAUL ERIK</t>
  </si>
  <si>
    <t>44922633</t>
  </si>
  <si>
    <t>ALONSO RONDON, GIANINA MARCELA</t>
  </si>
  <si>
    <t>ANALISTA DE CONTRATACIONES</t>
  </si>
  <si>
    <t>10286988</t>
  </si>
  <si>
    <t>ALTAMIRANO DEL POZO, JUAN CARLOS</t>
  </si>
  <si>
    <t>PROFESIONAL PARA APOYO EN ORIENTACIÓN</t>
  </si>
  <si>
    <t>44482738</t>
  </si>
  <si>
    <t>ALVA IZQUIERDO, DANILO</t>
  </si>
  <si>
    <t>ANALISTA ECONÓMICO REGULATORIO DE ÁREAS RURALES Y PEQUEÑAS CIUDADES PARA LA OFICINA DESCONCENTRADA DE SERVICIOS (ODS) DE ICA</t>
  </si>
  <si>
    <t>72221103</t>
  </si>
  <si>
    <t>ALVAREZ CARCHERI, RENZO ANTONIO</t>
  </si>
  <si>
    <t>45980921</t>
  </si>
  <si>
    <t>ALVAREZ GORDILLO, YOJANNA LEYDA</t>
  </si>
  <si>
    <t>45040311</t>
  </si>
  <si>
    <t>ANDRADE CONDORI, MARICRUZ</t>
  </si>
  <si>
    <t>ESPECIALISTA ECONÓMICO PARA LA PROMOCIÓN DE MECANISMOS DE RETRIBUCIÓN POR SERVICIOS ECOSISTÉMICOS</t>
  </si>
  <si>
    <t>43003684</t>
  </si>
  <si>
    <t>ANTONIO GARCIA, WILLIAMS</t>
  </si>
  <si>
    <t>07939036</t>
  </si>
  <si>
    <t>APESTIGUE SARRIA, JUAN FERNANDO</t>
  </si>
  <si>
    <t>70759008</t>
  </si>
  <si>
    <t>AQUINO MEZA, CARLOS AVELINO</t>
  </si>
  <si>
    <t>23986906</t>
  </si>
  <si>
    <t>ARAOZ MONZON, ROSARIO</t>
  </si>
  <si>
    <t>ASISTENTE DE FINANZAS II</t>
  </si>
  <si>
    <t>43855623</t>
  </si>
  <si>
    <t>ARAUJO INOSTROZA, SUSAN CATHERINE</t>
  </si>
  <si>
    <t>ASESOR LEGAL EN REGULACIÓN DE LA PRESTACIÓN DE LOS SERVICIOS DE SANEAMIENTO PARA OFICINAS DESCONCENTRADAS</t>
  </si>
  <si>
    <t>41629032</t>
  </si>
  <si>
    <t>ARCA MOROTE, CHARLIE</t>
  </si>
  <si>
    <t>ASISTENTE EN BENCHMARKING DE GOBIERNO CORPORATIVO</t>
  </si>
  <si>
    <t>47670864</t>
  </si>
  <si>
    <t>ARIAS CALLUPE, WALDIR ENRIQUE</t>
  </si>
  <si>
    <t>40285360</t>
  </si>
  <si>
    <t>ARISTA VILLANUEVA, IVAN JOSUE</t>
  </si>
  <si>
    <t>45672787</t>
  </si>
  <si>
    <t>ARIZA HIDALGO, SANDRA YULLYETT</t>
  </si>
  <si>
    <t>GESTOR DE CONTENIDOS DIGITALES</t>
  </si>
  <si>
    <t>45782182</t>
  </si>
  <si>
    <t>ARONÉS GÓMEZ, RUBÉN DARÍO</t>
  </si>
  <si>
    <t>ESPECIALISTA EN SUPERVISIÓN I DE LA OFICINA DESCONCENTRADA DE SERVICIOS DE JUNÍN</t>
  </si>
  <si>
    <t>45294607</t>
  </si>
  <si>
    <t>AROTOMA VELIZ, KATHERINE SARELA</t>
  </si>
  <si>
    <t>18133626</t>
  </si>
  <si>
    <t>ARROYO SANCHEZ, LUCY KATY</t>
  </si>
  <si>
    <t>ESPECIALISTA LEGAL EN DERECHO ADMINISTRATIVO</t>
  </si>
  <si>
    <t>73453900</t>
  </si>
  <si>
    <t>ARRUNATEGUI REYES, CLAUDIA YANINA</t>
  </si>
  <si>
    <t>45317044</t>
  </si>
  <si>
    <t>ARTEADA CALLUPE, JIMMY ALVARO</t>
  </si>
  <si>
    <t>45589480</t>
  </si>
  <si>
    <t>ASCENCIO GARCIA, JHON</t>
  </si>
  <si>
    <t>ESPECIALISTA EN ANÁLISIS DE LA GESTIÓN EMPRESARIAL</t>
  </si>
  <si>
    <t>06790103</t>
  </si>
  <si>
    <t>ASTORGA MIÑAN, MIGUEL ANGEL</t>
  </si>
  <si>
    <t>COORDINADOR DE NOTIFICACIONES NACIONAL</t>
  </si>
  <si>
    <t>46509948</t>
  </si>
  <si>
    <t>AUCCAPUCLLA TORRES, CHRISTOPER EDUARDO</t>
  </si>
  <si>
    <t>APOYO EN ORIENTACIÓN AL USUARIO PARA LA OFICINA DESCONCENTRADA DE SERVICIOS DE AYACUCHO</t>
  </si>
  <si>
    <t>41804725</t>
  </si>
  <si>
    <t>AYALA FARFAN, RENE BRENNER</t>
  </si>
  <si>
    <t>42774643</t>
  </si>
  <si>
    <t>AYCACHI INGA, ROMULO</t>
  </si>
  <si>
    <t>MICROBIOLOGIA Y PARASITOLOGIA</t>
  </si>
  <si>
    <t>ESPECIALISTA EN INGENIERÍA</t>
  </si>
  <si>
    <t>45218335</t>
  </si>
  <si>
    <t>BADILLO CHINCHAY, ERNESTINA VICTORIA</t>
  </si>
  <si>
    <t>ESPECIALISTA II EN GESTIÓN DE ODS</t>
  </si>
  <si>
    <t>44360342</t>
  </si>
  <si>
    <t>BAHAMONDE PACHECO, ALFONSO MARTIN</t>
  </si>
  <si>
    <t>ECONOMISTA, ESPECIALISTA EN MERCADOTECNIA</t>
  </si>
  <si>
    <t>COORDINADOR DE ASOCIACIONES PÚBLICO PRIVADAS, SUBSIDIOS CRUZADOS Y MÉTODOS CUANTITATIVOS PARA LA GERENCIA DE REGULACIÓN TARIFARIA</t>
  </si>
  <si>
    <t>43041831</t>
  </si>
  <si>
    <t>BALDEON PAUCAR, HEBER JULIO</t>
  </si>
  <si>
    <t>40468396</t>
  </si>
  <si>
    <t>BANCES MENDOZA, JESUS MANUEL</t>
  </si>
  <si>
    <t>ANALISTA PARA ASISTENCIA TÉCNICA EN GESTIÓN DEL RIESGO DE DESASTRES</t>
  </si>
  <si>
    <t>46070028</t>
  </si>
  <si>
    <t>BARROS SALAS, CINTHYA</t>
  </si>
  <si>
    <t>ESPECIALISTA PARA LA ASISTENCIA TÉCNICA EN GESTIÓN DEL RIESGO DE DESASTRES</t>
  </si>
  <si>
    <t>16710522</t>
  </si>
  <si>
    <t>BASAURI ARÁMBULO, AGUSTÍN SIMÓN ELADIO</t>
  </si>
  <si>
    <t>ESPECIALISTA, PREVENCION DE INCENDIOS</t>
  </si>
  <si>
    <t>09517190</t>
  </si>
  <si>
    <t>BENITES SARAVIA, CARLOS ERNESTO</t>
  </si>
  <si>
    <t>40253916</t>
  </si>
  <si>
    <t>BERNAL MARCHENA, LUIS SEGUNDO</t>
  </si>
  <si>
    <t>INGENIERO (NO CLASIFICADO EN OTRAS CLASIFICACIONES)</t>
  </si>
  <si>
    <t>ANALISTA FINANCIERO</t>
  </si>
  <si>
    <t>42529095</t>
  </si>
  <si>
    <t>BERNIA LEON, ELKE GLORIA</t>
  </si>
  <si>
    <t>41254889</t>
  </si>
  <si>
    <t>BLAS TAPIA, NEVA</t>
  </si>
  <si>
    <t>ANALISTA EN CONTABILIDAD</t>
  </si>
  <si>
    <t>25525557</t>
  </si>
  <si>
    <t>BORDA PACHECO, NELLY</t>
  </si>
  <si>
    <t>ASISTENTE EN GESTIÓN EN SERVICIOS GENERALES</t>
  </si>
  <si>
    <t>21569533</t>
  </si>
  <si>
    <t>BORDA QUISPE, LETICIA ELIZABETH</t>
  </si>
  <si>
    <t>COORDINADOR DE OFICINAS DESCONCENTRADAS DE SUNASS</t>
  </si>
  <si>
    <t>26730200</t>
  </si>
  <si>
    <t>BRINGAS USQUIANO, WILDER ANTONIO</t>
  </si>
  <si>
    <t>44093360</t>
  </si>
  <si>
    <t>BUSTINZA VILCA, ALEXANDER</t>
  </si>
  <si>
    <t>07600094</t>
  </si>
  <si>
    <t>CABALLERO MARTIN, VICTOR ENRIQUE</t>
  </si>
  <si>
    <t>29721434</t>
  </si>
  <si>
    <t>CABANA CAHUANA, SILVIA MARA</t>
  </si>
  <si>
    <t>42202599</t>
  </si>
  <si>
    <t>CABRERA ALARCON, EDGAR AMERICO</t>
  </si>
  <si>
    <t>ANALISTA ECONOMICO REGULATORIO DE AREAS RURALES Y PEQUEÑAS CIUDADES</t>
  </si>
  <si>
    <t>40218246</t>
  </si>
  <si>
    <t>CAHUANA ESPINOZA, WILLIAM</t>
  </si>
  <si>
    <t>ANALISTA ECONÓMICO REGULATORIO DE ÁREAS RURALES Y PEQUEÑAS CIUDADES PARA LA OFICINA DESCONCENTRADA DE SERVICIOS DE JUNÍN</t>
  </si>
  <si>
    <t>46731579</t>
  </si>
  <si>
    <t>CAHUANA EULOGIO, JOULE JASSON</t>
  </si>
  <si>
    <t>73878052</t>
  </si>
  <si>
    <t>CAJAS BASILIO, DEYVIT CRISTIAN</t>
  </si>
  <si>
    <t>40432083</t>
  </si>
  <si>
    <t>CAJUSOL AREVALO, RAUL ARTURO</t>
  </si>
  <si>
    <t>47433302</t>
  </si>
  <si>
    <t>CALIZAYA MIRANDA, VERONICA ANGELICA</t>
  </si>
  <si>
    <t>41336547</t>
  </si>
  <si>
    <t>CALLE CASTILLO, JORGE CAMILO</t>
  </si>
  <si>
    <t>ESPECIALISTA EN ANÁLISIS DEL SISTEMA DE INFORMACIÓN GEOGRÁFICA (GIS)</t>
  </si>
  <si>
    <t>70442808</t>
  </si>
  <si>
    <t>CALLIRGOS MONDRAGRON, LEYNA KARIN</t>
  </si>
  <si>
    <t>ASISTENTE EN PLANEAMIENTO</t>
  </si>
  <si>
    <t>71731788</t>
  </si>
  <si>
    <t>CAMARENA CAPCHA, JONSHON ADALBERTO</t>
  </si>
  <si>
    <t>03386875</t>
  </si>
  <si>
    <t>CAMPOS CISNEROS, YANY SEVERA</t>
  </si>
  <si>
    <t>ANALISTA ECONÓMICO REGULATORIO DE ÁREAS RURALES Y PEQUEÑAS CIUDADES PARA LA OFICINA DESCONCENTRADA DE SERVICIOS (ODS) DE LAMBAYEQUE</t>
  </si>
  <si>
    <t>47800015</t>
  </si>
  <si>
    <t>CAMPOVERDE JABO, MILVER DOMINGO</t>
  </si>
  <si>
    <t>ESPECIALISTA EN GESTIÓN DE LA INFORMACIÓN Y DEL CONOCIMIENTO</t>
  </si>
  <si>
    <t>09392965</t>
  </si>
  <si>
    <t>CANCINO BORGE, IGNACIO MARTIN</t>
  </si>
  <si>
    <t>SOCIOLOGO, INDUSTRIA</t>
  </si>
  <si>
    <t>ASISTENTE DE FINANZAS</t>
  </si>
  <si>
    <t>45641493</t>
  </si>
  <si>
    <t>CARBAJAL SOTO, MAGGUI MARISOL</t>
  </si>
  <si>
    <t>ADMINISTRADOR, ADMINISTRACION PUBLICA</t>
  </si>
  <si>
    <t>APOYO EN LAS LABORES DE DESARROLLO</t>
  </si>
  <si>
    <t>42465699</t>
  </si>
  <si>
    <t>CARDENAS HUACAC, EDWIN ALEJANDRO</t>
  </si>
  <si>
    <t>PROFESIONAL PARA EL APOYO LEGAL EN LA PREPARACIÓN DE AUDIENCIAS DE CONCILIACIÓN</t>
  </si>
  <si>
    <t>43881527</t>
  </si>
  <si>
    <t>CARRASCO PACHECO, MAYROLI GERALDINE</t>
  </si>
  <si>
    <t>06183242</t>
  </si>
  <si>
    <t>CARREÑO FERRE, PATRICIA CRISTINA</t>
  </si>
  <si>
    <t>CHOFER DE OFICINA DESCONCENTRADA DE SERVICIOS (ODS) EN SAN MARTÍN</t>
  </si>
  <si>
    <t>00865025</t>
  </si>
  <si>
    <t>CARRION SANTA CRUZ, FRANCISCO ANDRES</t>
  </si>
  <si>
    <t>PROFESIONAL DE ECONOMÍA</t>
  </si>
  <si>
    <t>41343753</t>
  </si>
  <si>
    <t>CASTAÑEDA SANCHEZ, GRETELINA</t>
  </si>
  <si>
    <t>16755530</t>
  </si>
  <si>
    <t>CASTILLO ALVARADO, MARTHA</t>
  </si>
  <si>
    <t>ESPECIALISTA DE PRESTADORES URBANO NO EPS Y PRESTADORES RURALES</t>
  </si>
  <si>
    <t>40015714</t>
  </si>
  <si>
    <t>CASTRO CENTENO, EDITH MARLENE</t>
  </si>
  <si>
    <t>70032886</t>
  </si>
  <si>
    <t>CASTRO FERNANDEZ, RUBEN GENARO MARTIN</t>
  </si>
  <si>
    <t>42464045</t>
  </si>
  <si>
    <t>CASTRO MEGO, ZOILA ESPERANZA</t>
  </si>
  <si>
    <t>70828680</t>
  </si>
  <si>
    <t>CASTRO MINCHOLA, CRISTIAN GLEISER</t>
  </si>
  <si>
    <t>42300699</t>
  </si>
  <si>
    <t>CAVERO CARDENAS, ALFREDO DAVID</t>
  </si>
  <si>
    <t>ANALISTA LEGAL EN CONTRATACIONES</t>
  </si>
  <si>
    <t>03370387</t>
  </si>
  <si>
    <t>CEDANO POZO, ROSA ELISA</t>
  </si>
  <si>
    <t>32138719</t>
  </si>
  <si>
    <t>CERNA RUBIO, FRANCISCA ELIZABETH</t>
  </si>
  <si>
    <t>43221625</t>
  </si>
  <si>
    <t>CERRON SALINAS, CATHERINE</t>
  </si>
  <si>
    <t>41182301</t>
  </si>
  <si>
    <t>CERVANTES ZAVALA, RONAL</t>
  </si>
  <si>
    <t>48119767</t>
  </si>
  <si>
    <t>CHAMPI QUISPE, NORMA</t>
  </si>
  <si>
    <t>ESPECIALISTA SENIOR EN PROCESOS Y MEJORA CONTINUA</t>
  </si>
  <si>
    <t>41691172</t>
  </si>
  <si>
    <t>CHANCASANAMPA MANDUJANO, JOE</t>
  </si>
  <si>
    <t>23928115</t>
  </si>
  <si>
    <t>CHARIARSE VALENCIA, VIELKA</t>
  </si>
  <si>
    <t>46795679</t>
  </si>
  <si>
    <t>CHAVARRIA URBANO, ALAN JEREMIAS</t>
  </si>
  <si>
    <t>41999554</t>
  </si>
  <si>
    <t>CHAVEZ ARCE, VERUSCHKA NARE</t>
  </si>
  <si>
    <t>GESTOR SOCIAL DE OFICINA DESCONCENTRADA DE SERVICIOS (ODS) EN AYACUCHO</t>
  </si>
  <si>
    <t>26692241</t>
  </si>
  <si>
    <t>CHAVEZ CASTRO, PETER EDUARDO</t>
  </si>
  <si>
    <t>SOCIOLOGIA (BACHILLER)</t>
  </si>
  <si>
    <t>41839038</t>
  </si>
  <si>
    <t>CHAVEZ SAAVEDRA, GLORIA</t>
  </si>
  <si>
    <t>ESPECIALISTA EN SUPERVISIÓN I DE LA OFICINA DESCONCENTRADA DE SERVICIOS DE SAN MARTÍN</t>
  </si>
  <si>
    <t>43231060</t>
  </si>
  <si>
    <t>CHEMPEN PASCO, JOEL ELIAS</t>
  </si>
  <si>
    <t>21571348</t>
  </si>
  <si>
    <t>CHINQUILLO ARANGO, LUZ YANET</t>
  </si>
  <si>
    <t>ESPECIALISTA EN GESTIÓN DE RIESGOS Y ADAPTACIÓN AL CAMBIO CLIMÁTICO</t>
  </si>
  <si>
    <t>10249554</t>
  </si>
  <si>
    <t>CHIOCK CHANG, FERNANDO CARLOS</t>
  </si>
  <si>
    <t>ANALISTA EN INGENIERIA</t>
  </si>
  <si>
    <t>71459719</t>
  </si>
  <si>
    <t>CHIPANA MORALES, JULIO CESAR</t>
  </si>
  <si>
    <t>APOYO EN ORIENTACIÓN AL USUARIO PARA LA OFICINA DESCONCENTRADA DE SERVICIOS DE MOQUEGUA</t>
  </si>
  <si>
    <t>46406441</t>
  </si>
  <si>
    <t>CHIPOCO DIAZ, GIANN PAULO</t>
  </si>
  <si>
    <t>44035012</t>
  </si>
  <si>
    <t>CHOQUE CALLATA, JOSE LUIS</t>
  </si>
  <si>
    <t>ANALISTA ECONÓMICO REGULATORIO DE ÁREAS RURALES Y PEQUEÑAS CIUDADES PARA LA OFICINA DESCONCENTRADA DE SERVICIOS DE AREQUIPA</t>
  </si>
  <si>
    <t>46610936</t>
  </si>
  <si>
    <t>CHOQUE CALLO, LUIS ENRIQUE</t>
  </si>
  <si>
    <t>ESPECIALISTA EN PROGRAMACIÓN DE SISTEMAS DE INFORMACIÓN</t>
  </si>
  <si>
    <t>44147855</t>
  </si>
  <si>
    <t>CHUAN QUINTERO, JOSÉ ALEXANDER</t>
  </si>
  <si>
    <t>PROGRAMADOR, INFORMATICA/ANALISIS DE SISTEMAS</t>
  </si>
  <si>
    <t>41137924</t>
  </si>
  <si>
    <t>CHUNA PAIBA, CARMEN ISABEL</t>
  </si>
  <si>
    <t>46086295</t>
  </si>
  <si>
    <t>CHUPURGO CANCHARI, KAROL HELEN</t>
  </si>
  <si>
    <t>72465016</t>
  </si>
  <si>
    <t>CHUQUIMANGO TORRES, GREGORIA MARIA</t>
  </si>
  <si>
    <t>ESPECIALISTA EN TELEDETECCIÓN</t>
  </si>
  <si>
    <t>46748096</t>
  </si>
  <si>
    <t>CIEZA TARRILLO, DENNIS ALVARINO</t>
  </si>
  <si>
    <t>43002171</t>
  </si>
  <si>
    <t>COLLA TREJO, DEYSI AIDA</t>
  </si>
  <si>
    <t>CHOFER DE OFICINA DESCONCENTRADA DE SERVICIOS (ODS) EN AMAZONAS</t>
  </si>
  <si>
    <t>41005358</t>
  </si>
  <si>
    <t>COLLANTES SANTILLAN, NEISER</t>
  </si>
  <si>
    <t>41864636</t>
  </si>
  <si>
    <t>COLONIA ORTIZ, DANIEL FERNANDO</t>
  </si>
  <si>
    <t>40340601</t>
  </si>
  <si>
    <t>COLQUE CAIPA, VIDOY JORGE</t>
  </si>
  <si>
    <t>EDUCACION SECUNDARIA(BACHILLER EDUCACION)</t>
  </si>
  <si>
    <t>ESPECIALISTA EN DERECHO ADMINISTRATIVO Y CORPORATIVO</t>
  </si>
  <si>
    <t>41224607</t>
  </si>
  <si>
    <t>CONDEMARIN GONZALES, MAGALY DEL PILAR</t>
  </si>
  <si>
    <t>ESPECIALISTA, CIENCIAS POLITICAS</t>
  </si>
  <si>
    <t>41320185</t>
  </si>
  <si>
    <t>CONDEZO DIAZ, JOSE MANUEL</t>
  </si>
  <si>
    <t>ANALISTA EN REGULACIÓN ECONÓMICA</t>
  </si>
  <si>
    <t>45598984</t>
  </si>
  <si>
    <t>CONDOR GUERRA, ROY</t>
  </si>
  <si>
    <t>20088122</t>
  </si>
  <si>
    <t>CONDOR HINOSTROZA, OLIVERIO KENNYDO</t>
  </si>
  <si>
    <t>46546370</t>
  </si>
  <si>
    <t>CONDOR RIVEROS, ISABEL</t>
  </si>
  <si>
    <t>40476528</t>
  </si>
  <si>
    <t>CONDORI CALLA, DAVID HERACLIO</t>
  </si>
  <si>
    <t>INGENIERO SANITARIO Y AMBIENTAL</t>
  </si>
  <si>
    <t>47658231</t>
  </si>
  <si>
    <t>CONDORI GAMARRA, ALEXANDER</t>
  </si>
  <si>
    <t>ESPECIALISTA EN HIDROGEOLOGÍA</t>
  </si>
  <si>
    <t>46469588</t>
  </si>
  <si>
    <t>CONDORI QUISPE, ELMER</t>
  </si>
  <si>
    <t>INGENIERO, HIDROLOGIA</t>
  </si>
  <si>
    <t>ESPECIALISTA EN SUPERVISIÓN DE ASPECTOS COMERCIALES</t>
  </si>
  <si>
    <t>10403409</t>
  </si>
  <si>
    <t>CONISLLA ARTEAGA, YESSI PATRICIA</t>
  </si>
  <si>
    <t>PROFESIONAL PARA EL AREA DE ADMINISTRACION DE PERSONAL</t>
  </si>
  <si>
    <t>10700628</t>
  </si>
  <si>
    <t>CONTRERAS MACAVILCA, CHRISTIAN NILTON</t>
  </si>
  <si>
    <t>ASISTENTE TÉCNICO PARA PROMOVER LA IMPLEMENTACIÓN DE MECANISMOS DE RETRIBUCIÓN POR SERVICIOS ECOSISTÉMICOS HÍDRICOS (MRSEH)</t>
  </si>
  <si>
    <t>76622069</t>
  </si>
  <si>
    <t>CONTRERAS TAPIA, MELISSA KAREN</t>
  </si>
  <si>
    <t>24803260</t>
  </si>
  <si>
    <t>CONTRERAS TITO, ELVER</t>
  </si>
  <si>
    <t>ANALISTA DE EJECUCIÓN CONTRACTUAL</t>
  </si>
  <si>
    <t>24716113</t>
  </si>
  <si>
    <t>CORAHUA ALVAREZ, DANIEL</t>
  </si>
  <si>
    <t>44427040</t>
  </si>
  <si>
    <t>CORDOVA ALVARADO, ELLEN CAROLINE</t>
  </si>
  <si>
    <t>ANALISTA PRESUPUESTAL I</t>
  </si>
  <si>
    <t>17937052</t>
  </si>
  <si>
    <t>CORDOVA ZAVALETA, YACQUELINE ELIZABETH</t>
  </si>
  <si>
    <t>45516640</t>
  </si>
  <si>
    <t>CORNEJO SANCHEZ, YESENIA ESPERANZA</t>
  </si>
  <si>
    <t>ANALISTA DE LA COORDINACIÓN ODS MACROREGIONAL NORTE</t>
  </si>
  <si>
    <t>45257526</t>
  </si>
  <si>
    <t>CORTIJO ARTEAGA, EDINSON ARMANDO</t>
  </si>
  <si>
    <t>20024364</t>
  </si>
  <si>
    <t>COTRADO AYALA, ALFREDO FRANCISCO</t>
  </si>
  <si>
    <t>ESPECIALISTA EN SISTEMAS DE INFORMACIÓN GEOGRÁFICA I</t>
  </si>
  <si>
    <t>41751552</t>
  </si>
  <si>
    <t>CRISÓLOGO RODRÍGUEZ, MIRTON ENRIQUE</t>
  </si>
  <si>
    <t>01332865</t>
  </si>
  <si>
    <t>CRUZ CAHUANA, MAXIMO</t>
  </si>
  <si>
    <t>44025517</t>
  </si>
  <si>
    <t>CUBA MOGOLLON, MARIA</t>
  </si>
  <si>
    <t>PROFESIONAL II ESPECIALISTA DE LA COORDINACIÓN ODS MACROREGIONAL CENTRO</t>
  </si>
  <si>
    <t>47227874</t>
  </si>
  <si>
    <t>CUBAS PAISIG, ANA BEATRIZ</t>
  </si>
  <si>
    <t>42049479</t>
  </si>
  <si>
    <t>CUBAS REGALADO, ELDER ROGER</t>
  </si>
  <si>
    <t>71474677</t>
  </si>
  <si>
    <t>CUCHO MONTALVO, ERIKA KATHERINE</t>
  </si>
  <si>
    <t>ANALISTA EN ATENCIÓN AL USUARIO</t>
  </si>
  <si>
    <t>08166979</t>
  </si>
  <si>
    <t>CUELLAR SANCHEZ, MARIELA</t>
  </si>
  <si>
    <t>46367185</t>
  </si>
  <si>
    <t>CUEVAS CASTILLO, CLEYDY TATIANA</t>
  </si>
  <si>
    <t>80479009</t>
  </si>
  <si>
    <t>CULQUI LOZADA, MIRTHA</t>
  </si>
  <si>
    <t>43304124</t>
  </si>
  <si>
    <t>CUNEO MACEDO, SOFIA ANDREA</t>
  </si>
  <si>
    <t>41489884</t>
  </si>
  <si>
    <t>DAÑINO PEREZ, ASTRID MARJORIE</t>
  </si>
  <si>
    <t>25764134</t>
  </si>
  <si>
    <t>DAVALOS MEJIA, BLANCA SILVIA</t>
  </si>
  <si>
    <t>40954921</t>
  </si>
  <si>
    <t>DE LA CRUZ CALLE, GARY MICHAEL</t>
  </si>
  <si>
    <t>CONTADOR PÚBLICO COLEGIADO (AUDITOR)</t>
  </si>
  <si>
    <t>07515251</t>
  </si>
  <si>
    <t>DE LA CRUZ CARRION, SABINO MARIANO</t>
  </si>
  <si>
    <t>GESTOR AMBIENTAL DE LA OFICINA DESCONCENTRADA DE SERVICIOS DE MOQUEGUA</t>
  </si>
  <si>
    <t>41985589</t>
  </si>
  <si>
    <t>DELGADO MANRIQUE, FREDDY ALVARO</t>
  </si>
  <si>
    <t>BIOLOGO</t>
  </si>
  <si>
    <t>44721279</t>
  </si>
  <si>
    <t>DELGADO NOVOA, PAULO SMITH</t>
  </si>
  <si>
    <t>ABOGADO CON EXPERIENCIA EN DERECHO ADMINISTRATIVO</t>
  </si>
  <si>
    <t>10131253</t>
  </si>
  <si>
    <t>DIAZ ALBAN, HERDELL JORDINEE</t>
  </si>
  <si>
    <t>71802220</t>
  </si>
  <si>
    <t>DIAZ DEL AGUILA, JAIME ALBERTO</t>
  </si>
  <si>
    <t>ESPECIALISTA EN PROCESOS</t>
  </si>
  <si>
    <t>42246796</t>
  </si>
  <si>
    <t>DIAZ GUERRA, SANDRA LIZETH</t>
  </si>
  <si>
    <t>APOYO EN LABORES DE SOPORTE</t>
  </si>
  <si>
    <t>46250937</t>
  </si>
  <si>
    <t>DIAZ MARTINEZ, MANUEL AUGUSTO</t>
  </si>
  <si>
    <t>43724286</t>
  </si>
  <si>
    <t>ECHEVARRIA CHAVEZ, JAVIER SANTIAGO</t>
  </si>
  <si>
    <t xml:space="preserve">ABOGADO ESPECIALISTA EN DERECHO REGULATORIO </t>
  </si>
  <si>
    <t>45174323</t>
  </si>
  <si>
    <t>ESPINOZA ABARCA, FIORELLA GIULIANA</t>
  </si>
  <si>
    <t>42219712</t>
  </si>
  <si>
    <t>ESTEBAN GARCIA, GUILLERMO ALFREDO</t>
  </si>
  <si>
    <t>42250566</t>
  </si>
  <si>
    <t>ESTRADA AMBIA, MAYRA GIANNINA</t>
  </si>
  <si>
    <t>APOYO EN GESTIÓN DE OFICINAS DESCONCENTRADAS</t>
  </si>
  <si>
    <t>40958578</t>
  </si>
  <si>
    <t>EURIBE ROJAS, EVELIN GRICELA</t>
  </si>
  <si>
    <t>42079873</t>
  </si>
  <si>
    <t>FARFAN ESQUIVEL, OSCAR DENNIS</t>
  </si>
  <si>
    <t>42697408</t>
  </si>
  <si>
    <t>FARFAN REQUE, CARMEN ROSA</t>
  </si>
  <si>
    <t>41323737</t>
  </si>
  <si>
    <t>FARFAN URBANO, FRANK ANTONIO</t>
  </si>
  <si>
    <t>45741662</t>
  </si>
  <si>
    <t>FERNANDEZ BARRERA, PAOLA DEL PILAR</t>
  </si>
  <si>
    <t>ESPECIALISTA LEGAL EN DERECHO ADMINISTRATIVO SANCIONADOR</t>
  </si>
  <si>
    <t>07968952</t>
  </si>
  <si>
    <t>FIGUEROA CARPIO, CARLA YVETTE</t>
  </si>
  <si>
    <t>22520200</t>
  </si>
  <si>
    <t>FIGUEROA GOMEZ, NITZA ANGELA</t>
  </si>
  <si>
    <t>PROFESIONAL II ESPECIALISTA DE LA COORDINACIÓN ODS MACROREGIONAL SUR</t>
  </si>
  <si>
    <t>40847297</t>
  </si>
  <si>
    <t>FLOR HERRERA, VALMI KAREN</t>
  </si>
  <si>
    <t>41264920</t>
  </si>
  <si>
    <t>FLORES AGÜERO, MARIA LORENA</t>
  </si>
  <si>
    <t>20074410</t>
  </si>
  <si>
    <t>FLORES ARANA, ENVER</t>
  </si>
  <si>
    <t>CHOFER DE OFICINA DESCONCENTRADA DE SERVICIOS (ODS) EN PUNO</t>
  </si>
  <si>
    <t>47204521</t>
  </si>
  <si>
    <t>FLORES CAHUANA, ALEX</t>
  </si>
  <si>
    <t>40457801</t>
  </si>
  <si>
    <t>FLORES CORREA, JORGE EDWIN</t>
  </si>
  <si>
    <t>01343746</t>
  </si>
  <si>
    <t>FLORES CRUZ, MARCO ANTONIO</t>
  </si>
  <si>
    <t>44075575</t>
  </si>
  <si>
    <t>FLORES GARCIA, RAY CRISTIAN</t>
  </si>
  <si>
    <t>00510675</t>
  </si>
  <si>
    <t>FLORES MAMANI, BERNABE</t>
  </si>
  <si>
    <t>40669489</t>
  </si>
  <si>
    <t>FLORES MARCHENA, CARINA</t>
  </si>
  <si>
    <t>45254722</t>
  </si>
  <si>
    <t>FLORES PINEDO, KELY</t>
  </si>
  <si>
    <t>45512848</t>
  </si>
  <si>
    <t>FLORES REYNA, DANNY MELISSA</t>
  </si>
  <si>
    <t>20079442</t>
  </si>
  <si>
    <t>FLORES VITOR, JESUS MILTON</t>
  </si>
  <si>
    <t>42353184</t>
  </si>
  <si>
    <t>FRANCO DIAZ, GIANCARLO MANUEL VENISSON</t>
  </si>
  <si>
    <t>ANALISTA EN SISTEMAS DE INFORMACIÓN GEOGRÁFICA</t>
  </si>
  <si>
    <t>70196172</t>
  </si>
  <si>
    <t>FRANCO IZQUIERDO, MAITE PIERINA</t>
  </si>
  <si>
    <t>CHOFER DE OFICINA DESCONCENTRADA DE SERVICIOS (ODS) EN CUSCO</t>
  </si>
  <si>
    <t>40053252</t>
  </si>
  <si>
    <t>FRISANCHO CARRASCO, EDWIN</t>
  </si>
  <si>
    <t>ESPECIALISTA EN IGUALDAD DE GÉNERO</t>
  </si>
  <si>
    <t>41949096</t>
  </si>
  <si>
    <t>FUENTES GUIJA, ISA KATHERINE</t>
  </si>
  <si>
    <t>47115053</t>
  </si>
  <si>
    <t>GALLARDO VIVAS, EMILY DELIA</t>
  </si>
  <si>
    <t>23976208</t>
  </si>
  <si>
    <t>GAMARRA FLOREZ, RUDY RONALD</t>
  </si>
  <si>
    <t>42737788</t>
  </si>
  <si>
    <t>GARCIA CORTEGANO, DANIEL</t>
  </si>
  <si>
    <t>ASISTENTE EN EJECUCIÓN CONTRACTUAL</t>
  </si>
  <si>
    <t>71073290</t>
  </si>
  <si>
    <t>GARCIA GARCIA, INES VIRGINIA</t>
  </si>
  <si>
    <t>02873397</t>
  </si>
  <si>
    <t>GARCIA MENESES, RAQUEL MARIA</t>
  </si>
  <si>
    <t>APOYO LEGAL EN LA PREPARACIÓN DE AUDIENCIAS DE CONCILIACIÓN</t>
  </si>
  <si>
    <t>42207855</t>
  </si>
  <si>
    <t>GARCIA MORENO, ALEJANDRO ISMAEL</t>
  </si>
  <si>
    <t>ESPECIALISTA INGENIERO EN ANALISIS REGULATORIO EN AMBITO RURAL</t>
  </si>
  <si>
    <t>40190289</t>
  </si>
  <si>
    <t>GARCIA MOSCOSO, JORGE GUSTAVO</t>
  </si>
  <si>
    <t>NOTIFICADOR NACIONAL</t>
  </si>
  <si>
    <t>71940667</t>
  </si>
  <si>
    <t>GARCIA ORO, SHYRLEY DAPNE</t>
  </si>
  <si>
    <t>ASISTENTE EN FINANZAS IV</t>
  </si>
  <si>
    <t>43829861</t>
  </si>
  <si>
    <t>GARCIA SIESQUEN, PEDRO VICTOR</t>
  </si>
  <si>
    <t>41614796</t>
  </si>
  <si>
    <t>GAVANCHO CHAVEZ, XAVIER ALFREDO</t>
  </si>
  <si>
    <t>45491806</t>
  </si>
  <si>
    <t>GOMEZ ALVARADO, MILUSKA MIROSLAVA</t>
  </si>
  <si>
    <t>41344848</t>
  </si>
  <si>
    <t>GOMEZ AMPUDIA, NORMA LUZ</t>
  </si>
  <si>
    <t>CHOFER DE OFICINA DESCONCENTRADA DE SERVICIOS DE LAMBAYEQUE</t>
  </si>
  <si>
    <t>17446991</t>
  </si>
  <si>
    <t>GOMEZ MELENDEZ, CAMILO ORLANDO</t>
  </si>
  <si>
    <t>CHOFER PARTICULAR</t>
  </si>
  <si>
    <t>ESPECIALISTA ECONÓMICO EN ESTRUCTURA DE MERCADOS DE SERVICIOS DE SANEAMIENTO</t>
  </si>
  <si>
    <t>09945021</t>
  </si>
  <si>
    <t>GONZALES CHAVEZ, CHRISTIAM MIGUEL</t>
  </si>
  <si>
    <t>GRADO DE DOCTOR</t>
  </si>
  <si>
    <t>ESPECIALISTA EN MÉTODOS CUANTITATIVOS</t>
  </si>
  <si>
    <t>09868648</t>
  </si>
  <si>
    <t>GONZALES KING KEE, KARIN CECILIA</t>
  </si>
  <si>
    <t>43321005</t>
  </si>
  <si>
    <t>GONZALES SANCHEZ, ANDREA</t>
  </si>
  <si>
    <t>44450361</t>
  </si>
  <si>
    <t>GONZALEZ COLLANTES, CYNTHIA ISABEL</t>
  </si>
  <si>
    <t>CHOFER DE OFICINA DESCONCENTRADA DE SERVICIOS (ODS) EN PASCO</t>
  </si>
  <si>
    <t>41193201</t>
  </si>
  <si>
    <t>GRADOS SUAREZ, DAVID MOISES</t>
  </si>
  <si>
    <t>42863928</t>
  </si>
  <si>
    <t>GRANADOS RODRIGUEZ, RENATO DE JESUS</t>
  </si>
  <si>
    <t>32875411</t>
  </si>
  <si>
    <t>GUANILO LECCA, MADELEYNE LORENA</t>
  </si>
  <si>
    <t>ESPECIALISTA EN SUPERVISIÓN I DE LA OFICINA DESCONCENTRADA DE SERVICIOS DE CHIMBOTE</t>
  </si>
  <si>
    <t>45490537</t>
  </si>
  <si>
    <t>GUARDIA BOCANEGRA, DIANA GABRIELA</t>
  </si>
  <si>
    <t>43215463</t>
  </si>
  <si>
    <t>GUARDIA QUISPE, LUIS EDUARDO</t>
  </si>
  <si>
    <t>ASISTENTE DE ALMACÉN</t>
  </si>
  <si>
    <t>44903356</t>
  </si>
  <si>
    <t>GUERRA GARCIA, JEAN PIERRE</t>
  </si>
  <si>
    <t>31666002</t>
  </si>
  <si>
    <t>GUILLEN MENDOZA DE ANTEQUERA, MARTA SOLEDAD</t>
  </si>
  <si>
    <t>40828354</t>
  </si>
  <si>
    <t>GUILLERMO RAMOS, YECENIA</t>
  </si>
  <si>
    <t>ASISTENTE ADMINISTRATIVO II DE LA OFICINA DE COORDINACIÓN MACROREGIONAL</t>
  </si>
  <si>
    <t>45867768</t>
  </si>
  <si>
    <t>GUTIERREZ LEYVA, ANDREA LUCIA</t>
  </si>
  <si>
    <t>25843990</t>
  </si>
  <si>
    <t>GUTIERREZ ROMERO, HERBERT RUBEN</t>
  </si>
  <si>
    <t>PROFESIONAL PARA APOYO EN ORIENTACIÓN EN LA OFICINA DE ATENCIÓN DE USUARIOS - OAU VILLA EL SALVADOR</t>
  </si>
  <si>
    <t>15449948</t>
  </si>
  <si>
    <t>GUTIERREZ VILCAPUMA, JACKELINE ROSA</t>
  </si>
  <si>
    <t>COORDINADOR DEL ÁREA DE LA PRESTACIÓN</t>
  </si>
  <si>
    <t>06449663</t>
  </si>
  <si>
    <t>GUZMAN CASTILLO, WAGNER</t>
  </si>
  <si>
    <t>RESPONSABLE ODS</t>
  </si>
  <si>
    <t>06989117</t>
  </si>
  <si>
    <t>HART RHEDEY, MARIO ALBERTO ALADAR</t>
  </si>
  <si>
    <t>46265259</t>
  </si>
  <si>
    <t>HERNANDEZ BUENO, NEISER JAMES</t>
  </si>
  <si>
    <t>45022263</t>
  </si>
  <si>
    <t>HERRERA COCHACHI, LIZBETH PAOLA</t>
  </si>
  <si>
    <t>42466561</t>
  </si>
  <si>
    <t>HERRERA PAMPAMALLCO, WILBER</t>
  </si>
  <si>
    <t>43617677</t>
  </si>
  <si>
    <t>HUALLPA MAMANI, DIEGO ARMANDO</t>
  </si>
  <si>
    <t>24000869</t>
  </si>
  <si>
    <t>HUAMAN AYRAMPO, ENRIQUE</t>
  </si>
  <si>
    <t>10192019</t>
  </si>
  <si>
    <t>HUAMÁN FUERTES, FRANZ ABRAHAM</t>
  </si>
  <si>
    <t>08012096</t>
  </si>
  <si>
    <t>HUAMANI CASTRO, GUSTAVO ADOLFO</t>
  </si>
  <si>
    <t>CHOFER DE OFICINA DESCONCENTRADA DE SERVICIOS (ODS) EN APURIMAC</t>
  </si>
  <si>
    <t>10024469</t>
  </si>
  <si>
    <t>HUAMANI HUAMAN, NICANOR</t>
  </si>
  <si>
    <t>41214785</t>
  </si>
  <si>
    <t>HUANCAPAZA HUAMAN, BORIS VLADIMIRO</t>
  </si>
  <si>
    <t>10625049</t>
  </si>
  <si>
    <t>HUAÑAMBAL VILCHEZ, DELIA</t>
  </si>
  <si>
    <t>ANALISTA DE REGULACIÓN</t>
  </si>
  <si>
    <t>46809238</t>
  </si>
  <si>
    <t>HUARHUACHI ZORRILLA, HAWELL</t>
  </si>
  <si>
    <t>CHOFER DE OFICINA DESCONCENTRADA DE SERVICIOS (ODS) EN HUANCAVELICA</t>
  </si>
  <si>
    <t>46270166</t>
  </si>
  <si>
    <t>HUAYHUANI SAENZ, JAVIER CONSTANCIO</t>
  </si>
  <si>
    <t>10027655</t>
  </si>
  <si>
    <t>HUAYTA QUISPE, JORGE SERGIO</t>
  </si>
  <si>
    <t>45128969</t>
  </si>
  <si>
    <t>HUAYTA SANCHEZ, CYNTHIA VANESSA</t>
  </si>
  <si>
    <t>10624923</t>
  </si>
  <si>
    <t>HURTADO ANGEL, AUGUSTO</t>
  </si>
  <si>
    <t>ESPECIALISTA EN SUPERVISIÓN I DE OFICINA DESCONCENTRADA DE SERVICIO (ODS) EN JUNÍN</t>
  </si>
  <si>
    <t>40973012</t>
  </si>
  <si>
    <t>HURTADO SAENZ, CECILIA CAROL</t>
  </si>
  <si>
    <t>46375018</t>
  </si>
  <si>
    <t>IZQUIERDO PARDO, JUAN ERNESTO</t>
  </si>
  <si>
    <t>ANALISTA EN EJECUCIÓN CONTRACTUAL</t>
  </si>
  <si>
    <t>10618585</t>
  </si>
  <si>
    <t>JACINTO INCA, MIKE STEVE</t>
  </si>
  <si>
    <t>45954397</t>
  </si>
  <si>
    <t>JAUREGUI CHIPANA, RONALD ERNESTO</t>
  </si>
  <si>
    <t>ESPECIALISTA SENIOR DE GESTION Y PROCESOS</t>
  </si>
  <si>
    <t>42714192</t>
  </si>
  <si>
    <t>JAVIER JARA, JUAN JOSE</t>
  </si>
  <si>
    <t>46867167</t>
  </si>
  <si>
    <t>JAVIER VENTURA, DIANA JULISSA</t>
  </si>
  <si>
    <t>44427534</t>
  </si>
  <si>
    <t>JURADO USCUCHAGUA, DENISSE</t>
  </si>
  <si>
    <t>45229485</t>
  </si>
  <si>
    <t>JUSTO MINAYA, OLGA IDALIA</t>
  </si>
  <si>
    <t>ESPECIALISTA ECONÓMICO EN ANÁLISIS REGULATORIO RURAL</t>
  </si>
  <si>
    <t>72199332</t>
  </si>
  <si>
    <t>KCOMT CABREJO, ALEJANDRA SULING</t>
  </si>
  <si>
    <t>41347688</t>
  </si>
  <si>
    <t>LABAN CABRERA, GIULLIANA LIZBETH</t>
  </si>
  <si>
    <t>70610379</t>
  </si>
  <si>
    <t>LAGUNA QUISPE, JOEL MARTIN</t>
  </si>
  <si>
    <t>ESPECIALISTA DE SUPERVISIÓN DE OPERADORES URBANOS NO EPS</t>
  </si>
  <si>
    <t>40648308</t>
  </si>
  <si>
    <t>LAU RISCO, ANA TERESA</t>
  </si>
  <si>
    <t>44275657</t>
  </si>
  <si>
    <t>LAURA CASTILLO, RONALDS MANUEL</t>
  </si>
  <si>
    <t>INGENIERO MECANICO, AGRICULTURA (ING. AGRICOLA)</t>
  </si>
  <si>
    <t>ESPECIALISTA EN REGULACIÓN ECONÓMICA PARA EL ÁREA DE LA PRESTACIÓN</t>
  </si>
  <si>
    <t>47459156</t>
  </si>
  <si>
    <t>LAZARO PEREZ, ARTURO RODOLFO</t>
  </si>
  <si>
    <t>APOYO EN ORIENTACIÓN AL USUARIO PARA LA OFICINA DESCONCENTRADA DE SERVICIOS DE JUNÍN</t>
  </si>
  <si>
    <t>70345900</t>
  </si>
  <si>
    <t>LAZO ALVA, BRIGGITTE MAR</t>
  </si>
  <si>
    <t>42872919</t>
  </si>
  <si>
    <t>LEIVA CHIPANA, MARLOND WILLIAMS</t>
  </si>
  <si>
    <t>EMPLEADO, ARCHIVO/SERVICIOS</t>
  </si>
  <si>
    <t>ECONOMISTA PARA CARACTERIZACIÓN DE LA DETERMINACIÓN DEL ÁREA DE PRESTACIÓN</t>
  </si>
  <si>
    <t>44343248</t>
  </si>
  <si>
    <t>LEIVA GANOZA, KATE BERTHA</t>
  </si>
  <si>
    <t>43294857</t>
  </si>
  <si>
    <t>LEIVA HERRERA, MARLON RAUL</t>
  </si>
  <si>
    <t>TECNICO EN MECANICA</t>
  </si>
  <si>
    <t xml:space="preserve">COMUNICADOR PARA EL DESARROLLO </t>
  </si>
  <si>
    <t>42823360</t>
  </si>
  <si>
    <t>LEVANO DIAZ, GENOVEVA LOURDES REGINA</t>
  </si>
  <si>
    <t>GESTOR SOCIAL SENIOR</t>
  </si>
  <si>
    <t>46168906</t>
  </si>
  <si>
    <t>LEYVA RAMIREZ, GERALDINE ESTEFANY</t>
  </si>
  <si>
    <t>PROFESIONAL PARA EL APOYO LEGAL EN LA ELABORACIÓN DE PROYECTOS DE RESOLUCIÓN QUE RESUELVEN RECURSOS DE APELACIÓN</t>
  </si>
  <si>
    <t>47027042</t>
  </si>
  <si>
    <t>LIZARRAGA CASTRO, ESTEFANY ANGELICA</t>
  </si>
  <si>
    <t>ASISTENTE ADMINISTRATIVO DE OFICINA DESCONCENTRADA DE SUNASS (ODS) DE MADRE DE DIOS</t>
  </si>
  <si>
    <t>70977826</t>
  </si>
  <si>
    <t>LIZONDE TORREN, AARON</t>
  </si>
  <si>
    <t>ANALISTA EN PROCESOS</t>
  </si>
  <si>
    <t>45554197</t>
  </si>
  <si>
    <t>LLONTOP PALACIOS, CARLA</t>
  </si>
  <si>
    <t>ANALISTA, PROFESIONES</t>
  </si>
  <si>
    <t>ESPECIALISTA EN SUPERVISION II DE OFICINA DESCONCENTRADA DE SERVICIOS (ODS) EN AYACUCHO</t>
  </si>
  <si>
    <t>23957141</t>
  </si>
  <si>
    <t>LOAYZA ALFARO, JORGE</t>
  </si>
  <si>
    <t>42956071</t>
  </si>
  <si>
    <t>LOPE LOPE, ALEX JAVIER</t>
  </si>
  <si>
    <t>72199101</t>
  </si>
  <si>
    <t>LOPEZ AHUANARI, JULIO FERNANDO</t>
  </si>
  <si>
    <t>LOPEZ LUNA, CELSO ESTEBAN</t>
  </si>
  <si>
    <t>ADMINISTRADOR DE LA OFICINA DE COORDINACIÓN MACROREGIONAL</t>
  </si>
  <si>
    <t>09425383</t>
  </si>
  <si>
    <t>LOPEZ MILLA, GLADYS BETZABE</t>
  </si>
  <si>
    <t>70566747</t>
  </si>
  <si>
    <t>LOPEZ MONCADA, GLORIA VICTORIA</t>
  </si>
  <si>
    <t>28293338</t>
  </si>
  <si>
    <t>LÓPEZ OBREGÓN, EITEL</t>
  </si>
  <si>
    <t>41996879</t>
  </si>
  <si>
    <t>LOPEZ TUESTA, CESAR AUGUSTO</t>
  </si>
  <si>
    <t>ESPECIALISTA ADMINISTRATIVO PARA SUPERVISIÓN DE DIRECTORIOS Y BUEN GOBIERNO CORPORATIVO</t>
  </si>
  <si>
    <t>46180501</t>
  </si>
  <si>
    <t>LOPEZ VASQUEZ, CESAR MARTIN</t>
  </si>
  <si>
    <t>ESPECIALISTA EN ANÁLISIS REGULATORIO</t>
  </si>
  <si>
    <t>44076635</t>
  </si>
  <si>
    <t>LORA MEZA, JOSELYNE MARJORIE</t>
  </si>
  <si>
    <t>43149863</t>
  </si>
  <si>
    <t>LOZADA VALENCIA, MARIA GRACIA</t>
  </si>
  <si>
    <t>43518540</t>
  </si>
  <si>
    <t>LOZANO ANCANI, FABIOLA NATALIA</t>
  </si>
  <si>
    <t>21285532</t>
  </si>
  <si>
    <t>LUDEÑA BUSTAMANTE, MIRTHA GUISELA</t>
  </si>
  <si>
    <t>18141410</t>
  </si>
  <si>
    <t>LUJAN GARCIA, SONIA KARIN</t>
  </si>
  <si>
    <t>CHOFER DE OFICINA DESCONCENTRADA DE SERVICIOS (ODS) EN JUNÍN</t>
  </si>
  <si>
    <t>40873255</t>
  </si>
  <si>
    <t>LUYA CONDOR, JESUS</t>
  </si>
  <si>
    <t>ESPECIALISTA EN GESTIÓN DE LA INFORMACIÓN</t>
  </si>
  <si>
    <t>06656099</t>
  </si>
  <si>
    <t>LUYO LUCERO, MELISA EWY</t>
  </si>
  <si>
    <t>27929827</t>
  </si>
  <si>
    <t>MACHUCA VILCHEZ, CELESTINO ROSELES</t>
  </si>
  <si>
    <t>26683002</t>
  </si>
  <si>
    <t>MAL QUISPE, EDILBERTO</t>
  </si>
  <si>
    <t>24005540</t>
  </si>
  <si>
    <t>MALPARTIDA RUIZ, LUZ MERY</t>
  </si>
  <si>
    <t>42605050</t>
  </si>
  <si>
    <t>MALPICA MAGUIÑA DE SHIMOKAWA, MIURY ANA</t>
  </si>
  <si>
    <t>CHOFER DE OFICINA DESCONCENTRADA DE SERVICIOS (ODS) EN AREQUIPA</t>
  </si>
  <si>
    <t>44469792</t>
  </si>
  <si>
    <t>MAMANI QUILLA, ROGER</t>
  </si>
  <si>
    <t>43892865</t>
  </si>
  <si>
    <t>MAMANI QUISPE, JUAN ORLANDO</t>
  </si>
  <si>
    <t>42251957</t>
  </si>
  <si>
    <t>MANANITA TERRONES, ERIC</t>
  </si>
  <si>
    <t>40754281</t>
  </si>
  <si>
    <t>MANNUCCI BANDA, PATRICIA ROSSANNA</t>
  </si>
  <si>
    <t>ANALISTA ECONÓMICO REGULATORIO DE ÁREAS RURALES Y PEQUEÑAS CIUDADES PARA LA OFICINA DESCONCENTRADA DE SERVICIOS (ODS) DE HUARAZ</t>
  </si>
  <si>
    <t>46661902</t>
  </si>
  <si>
    <t>MARIN HUALLPA, MICHAEL ELVIS</t>
  </si>
  <si>
    <t>23948233</t>
  </si>
  <si>
    <t>MARTINEZ ACHULLI, LIVIA</t>
  </si>
  <si>
    <t>40972357</t>
  </si>
  <si>
    <t>MARTINEZ CORTEZ, EDGAR ALBERTO</t>
  </si>
  <si>
    <t>42815985</t>
  </si>
  <si>
    <t>MARTINEZ VILLEGAS, NELLY DEL PILAR</t>
  </si>
  <si>
    <t>46426753</t>
  </si>
  <si>
    <t>MASIAS GONZALES, KEYKO</t>
  </si>
  <si>
    <t>PROFESIONAL PARA LA UNIDAD DE RECURSOS HUMANOS</t>
  </si>
  <si>
    <t>07471187</t>
  </si>
  <si>
    <t>MAURA GONZALES, CHRIS DENNIS</t>
  </si>
  <si>
    <t>29724191</t>
  </si>
  <si>
    <t>MAYTA ANCO, SAMUEL EDUARDO</t>
  </si>
  <si>
    <t>ANALISTA ECONOMICO REG DE AREAS RURALES Y PC</t>
  </si>
  <si>
    <t>70142872</t>
  </si>
  <si>
    <t>MAYTA FLORES, SAMANTHA ISABEL</t>
  </si>
  <si>
    <t>09250834</t>
  </si>
  <si>
    <t>MEDINA CHICLOTE, MARCO ANTONIO</t>
  </si>
  <si>
    <t>44685206</t>
  </si>
  <si>
    <t>MEJIA RIOS, ADOLFO AQUILINO</t>
  </si>
  <si>
    <t>09994342</t>
  </si>
  <si>
    <t>MENA MIRANDA, MARCO ANTONIO</t>
  </si>
  <si>
    <t>INGENIERO, SISTEMAS INFORMATICOS</t>
  </si>
  <si>
    <t>44955421</t>
  </si>
  <si>
    <t>MENDIZABAL CHICLLA, WERNHER ANGEL</t>
  </si>
  <si>
    <t>PROFESIONAL I SUPERVISOR DE LA COORDINACIÓN ODS MACROREGIONAL CENTRO</t>
  </si>
  <si>
    <t>09997908</t>
  </si>
  <si>
    <t>MENDOZA CABRERA, JORGE LUIS</t>
  </si>
  <si>
    <t>48252514</t>
  </si>
  <si>
    <t>MESCCO PUMAYALLI, JENNIFER</t>
  </si>
  <si>
    <t>CHOFER DE OFICINA DESCONCENTRADA DE SERVICIOS (ODS) DE CAJAMARCA</t>
  </si>
  <si>
    <t>42415785</t>
  </si>
  <si>
    <t>MESTANZA HUACCHA, JORGE LUIS</t>
  </si>
  <si>
    <t>46271744</t>
  </si>
  <si>
    <t>MEZA CÁRDENAS, GARY ALEXIS</t>
  </si>
  <si>
    <t>32043013</t>
  </si>
  <si>
    <t>MEZA LOPEZ, ERIKA DEL MILAGRO</t>
  </si>
  <si>
    <t>32966258</t>
  </si>
  <si>
    <t>MILLA DIAZ, JHON LARRY</t>
  </si>
  <si>
    <t>44511664</t>
  </si>
  <si>
    <t>MIÑANO CARRANZA, EVELIN</t>
  </si>
  <si>
    <t>42219217</t>
  </si>
  <si>
    <t>MIRANDA ASSEN, JORGE ROBERTO</t>
  </si>
  <si>
    <t>01319736</t>
  </si>
  <si>
    <t>MIRANDA CATACORA, LUIS GUILLERMO</t>
  </si>
  <si>
    <t>ESPECIALISTA EN MECANISMOS DE RETRIBUCIÓN POR SERVICIOS ECOSISTÉMICOS</t>
  </si>
  <si>
    <t>44399133</t>
  </si>
  <si>
    <t>MIRANDA QUISPE, DIANA ALEXANDRA</t>
  </si>
  <si>
    <t>40078319</t>
  </si>
  <si>
    <t>MISAJEL QUISPE, JOSE LUIS</t>
  </si>
  <si>
    <t>10721203</t>
  </si>
  <si>
    <t>MONDRAGON VELASQUEZ, CARLOS ANTONIO</t>
  </si>
  <si>
    <t>44276044</t>
  </si>
  <si>
    <t>MONTERO MATOS, DAISY GUELIANE</t>
  </si>
  <si>
    <t>16708170</t>
  </si>
  <si>
    <t>MONTES CHANG, CESAR ENRIQUE</t>
  </si>
  <si>
    <t>CHOFER DE OFICINA DESCONCENTRADA DE SERVICIOS DE UCAYALI</t>
  </si>
  <si>
    <t>44519105</t>
  </si>
  <si>
    <t>MONTES CRESPO, JULIO CESAR</t>
  </si>
  <si>
    <t>ESPECIALISTA LEGAL EN PROCEDIMIENTOS ADMINISTRATIVOS SANCIONADORES</t>
  </si>
  <si>
    <t>06675487</t>
  </si>
  <si>
    <t>MONTES MORENO, CAROLINA RAQUEL</t>
  </si>
  <si>
    <t>40074550</t>
  </si>
  <si>
    <t>MORALES MIRANDA, VICTOR MANUEL</t>
  </si>
  <si>
    <t>75572541</t>
  </si>
  <si>
    <t>MORENO ARQQUE, MARIBEL</t>
  </si>
  <si>
    <t>09787852</t>
  </si>
  <si>
    <t>MORI CUIPAL, EDISON ROSENDO</t>
  </si>
  <si>
    <t>46051553</t>
  </si>
  <si>
    <t>MOROCHO VALIENTE, NATHALY LISETH</t>
  </si>
  <si>
    <t>ESTADISTICO, ECONOMIA</t>
  </si>
  <si>
    <t>23872656</t>
  </si>
  <si>
    <t>MOTTA VERA, VICTOR JULIO</t>
  </si>
  <si>
    <t>45466300</t>
  </si>
  <si>
    <t>MUNARRIZ ZEGARRA, FRESCIA ELIZABETH</t>
  </si>
  <si>
    <t>21508625</t>
  </si>
  <si>
    <t>MUÑANTE DEL CASTILLO, ARMANDO IRAM</t>
  </si>
  <si>
    <t>46778568</t>
  </si>
  <si>
    <t>MUÑOZ BRICEÑO, SANDRA MARÍA</t>
  </si>
  <si>
    <t>ANALISTA EN GESTIÓN Y CONTROL PATRIMONIAL</t>
  </si>
  <si>
    <t>09515761</t>
  </si>
  <si>
    <t>MUÑOZ EGUSQUIZA, DEBORAH ESTHER</t>
  </si>
  <si>
    <t>70047075</t>
  </si>
  <si>
    <t>MUÑOZ GRANADOS, PILAR</t>
  </si>
  <si>
    <t>ANALISTA DE CAMPAÑAS DE SENSIBILIZACIÓN</t>
  </si>
  <si>
    <t>45946783</t>
  </si>
  <si>
    <t>MUÑOZ JAIME, KEILLA</t>
  </si>
  <si>
    <t>46498204</t>
  </si>
  <si>
    <t>MURILLO ZUÑE, VANIA ROCÍO</t>
  </si>
  <si>
    <t>APOYO ADMINISTRATIVO EN TRÁMITE DOCUMENTARIO</t>
  </si>
  <si>
    <t>72403621</t>
  </si>
  <si>
    <t>MURRUGARRA PACHECO, STEPHANIE ALEXANDRA</t>
  </si>
  <si>
    <t>46887489</t>
  </si>
  <si>
    <t>NAPA MACAVILCA, KATIA JENNIFER</t>
  </si>
  <si>
    <t>70442109</t>
  </si>
  <si>
    <t>NAVARRO ATOCHE, NINIVE EKATHERIN</t>
  </si>
  <si>
    <t>42772658</t>
  </si>
  <si>
    <t>NAVARRO URBINA, MARIELA DEL PILAR</t>
  </si>
  <si>
    <t>80287347</t>
  </si>
  <si>
    <t>NEGRON TUNJAR DE SIFUENTES, KATHY ZULEMA</t>
  </si>
  <si>
    <t>INGENIERO AGRÍCOLA</t>
  </si>
  <si>
    <t>45291316</t>
  </si>
  <si>
    <t>NIEVA LEON, WILFREDO RUBEN</t>
  </si>
  <si>
    <t>42432158</t>
  </si>
  <si>
    <t>NOLE CURASI, SYLVIA</t>
  </si>
  <si>
    <t>05357722</t>
  </si>
  <si>
    <t>NORIEGA MURRIETA, JAVIER</t>
  </si>
  <si>
    <t>42594727</t>
  </si>
  <si>
    <t>NOVOA MARTINEZ, JULIO CESAR</t>
  </si>
  <si>
    <t>44099994</t>
  </si>
  <si>
    <t>ÑAUPARI JULCA, MICHAEL JHOJAN</t>
  </si>
  <si>
    <t>40659220</t>
  </si>
  <si>
    <t>OCHOA ZUBIATE, BONNIE WARNER</t>
  </si>
  <si>
    <t>ESPECIALISTA PROGRAMADOR DE SISTEMAS DE INFORMACION GEOGRÁFICA</t>
  </si>
  <si>
    <t>44674373</t>
  </si>
  <si>
    <t>OLAYA ORDINOLA, EDWIN ROGGER</t>
  </si>
  <si>
    <t>ESPECIALISTA PARA LA COORDINACIÓN Y PROMOCIÓN DE MRSE EN EL SECTOR SANEAMIENTO</t>
  </si>
  <si>
    <t>45906395</t>
  </si>
  <si>
    <t>OLAYA RIVERA, ROBERTO DIMAS</t>
  </si>
  <si>
    <t>16785550</t>
  </si>
  <si>
    <t>OLAZABAL BOGGIO, HECTOR CHRISTIAN</t>
  </si>
  <si>
    <t>17619284</t>
  </si>
  <si>
    <t>OLGUIN CUZQUEN, MARIA GRACIELA</t>
  </si>
  <si>
    <t>29691556</t>
  </si>
  <si>
    <t>OLIVARES AYALA, MIGUEL ALBERTO</t>
  </si>
  <si>
    <t>41630233</t>
  </si>
  <si>
    <t>OLIVAREZ OLANO, JOHN ALBERT</t>
  </si>
  <si>
    <t>44362970</t>
  </si>
  <si>
    <t>ORDOÑEZ CCORA, GLORIA NANCY</t>
  </si>
  <si>
    <t>APOYO EN ORIENTACIÓN AL USUARIO PARA LA OFICINA DESCONCENTRADA DE SERVICIOS DE ICA</t>
  </si>
  <si>
    <t>42007232</t>
  </si>
  <si>
    <t>OSCCO MONRROY, SAUL ENRIQUE</t>
  </si>
  <si>
    <t>COORDINADORA DE COOPERACIÓN INTERNACIONAL</t>
  </si>
  <si>
    <t>06779303</t>
  </si>
  <si>
    <t>OSORIO LINARES, NATALIA MILAGROS</t>
  </si>
  <si>
    <t>47781784</t>
  </si>
  <si>
    <t>OYOLA ESTRADA, MAURICIO OSMAR</t>
  </si>
  <si>
    <t>40173822</t>
  </si>
  <si>
    <t>PAICO INGA, MELISSA KAREM</t>
  </si>
  <si>
    <t>ANALISTA EN CALIDAD DE AGUA</t>
  </si>
  <si>
    <t>43561930</t>
  </si>
  <si>
    <t>PALACIOS CASTILLO, JOSE RAINIERO</t>
  </si>
  <si>
    <t>48043468</t>
  </si>
  <si>
    <t>PALIZA FLORES, JHON DILAN</t>
  </si>
  <si>
    <t>70584224</t>
  </si>
  <si>
    <t>PALIZA ROMERO, PAMELA</t>
  </si>
  <si>
    <t>31044114</t>
  </si>
  <si>
    <t>PALOMINO PRADA, JESUS</t>
  </si>
  <si>
    <t>42437672</t>
  </si>
  <si>
    <t>PALOMINO TAVARA, IRINA  CINTHYA MARLENY</t>
  </si>
  <si>
    <t>47720006</t>
  </si>
  <si>
    <t>PAREDES AGUILAR, LIZ KATHERIN</t>
  </si>
  <si>
    <t>06779713</t>
  </si>
  <si>
    <t>PASTOR BALLÓN, JORGE CARLOS</t>
  </si>
  <si>
    <t>19824891</t>
  </si>
  <si>
    <t>PAUCAR BALBIN, JOSE LUIS</t>
  </si>
  <si>
    <t>40881966</t>
  </si>
  <si>
    <t>PAUCAR MAURICIE, MARCOS MANUEL</t>
  </si>
  <si>
    <t>41064993</t>
  </si>
  <si>
    <t>PAUCAR PAREJA, YOSEP</t>
  </si>
  <si>
    <t>GESTOR DE MODERNIZACIÓN Y ORGANIZACIÓN / JEFA (E ) DE LA UNIDAD DE MODERNIZACION</t>
  </si>
  <si>
    <t>32975333</t>
  </si>
  <si>
    <t>PAZ ORELLANA, KELLY ELIZABETH</t>
  </si>
  <si>
    <t>ESPECIALISTA EN PLANEAMIENTO Y PRESUPUESTO</t>
  </si>
  <si>
    <t>43411146</t>
  </si>
  <si>
    <t>PEÑA ALDAZABAL, RONALD JEFFERSON</t>
  </si>
  <si>
    <t>SUPERVISOR EN HIDROGEOLOGÍA</t>
  </si>
  <si>
    <t>23945206</t>
  </si>
  <si>
    <t>PEÑA LAUREANO, FLUQUER</t>
  </si>
  <si>
    <t>GEOLOGIA</t>
  </si>
  <si>
    <t>72421616</t>
  </si>
  <si>
    <t>PEÑA WAGNER, CYNTHIA ROXANA</t>
  </si>
  <si>
    <t>ASISTENTE ECONÓMICO PARA MECANISMOS DE RETRIBUCIÓN POR SERVICIOS ECOSISTÉMICOS (MRSE)</t>
  </si>
  <si>
    <t>47237021</t>
  </si>
  <si>
    <t>PEÑAFIEL VILLALBA, ROSA LUZ</t>
  </si>
  <si>
    <t>10880403</t>
  </si>
  <si>
    <t>PEREZ MORENO, ALCIBIADES ALFREDO</t>
  </si>
  <si>
    <t>41570831</t>
  </si>
  <si>
    <t>PEZO RUIZ, FRANS WILLY</t>
  </si>
  <si>
    <t>41849007</t>
  </si>
  <si>
    <t>PINEDA ANCCO, JAVIER SOCRATES</t>
  </si>
  <si>
    <t>ESPECIALISTA EN SUPERVISION DE PRESTADORES DE PEQUEÑAS CIUDADES Y DEL AMBITO RURAL</t>
  </si>
  <si>
    <t>10743668</t>
  </si>
  <si>
    <t>PINEDA GUZMAN, PABLO CHRISTIAN</t>
  </si>
  <si>
    <t>41081768</t>
  </si>
  <si>
    <t>PINEDO MACEDO, CLAUDIO BETMAN</t>
  </si>
  <si>
    <t>22517809</t>
  </si>
  <si>
    <t>PINO ORTEGA, AMELIA CECILIA</t>
  </si>
  <si>
    <t>26694763</t>
  </si>
  <si>
    <t>PINTO VASQUEZ, LUIS ENRIQUE</t>
  </si>
  <si>
    <t>APOYO A ORIENTADOR</t>
  </si>
  <si>
    <t>25832370</t>
  </si>
  <si>
    <t>PIZARRO FALCON, JUANA ISABEL</t>
  </si>
  <si>
    <t>CHOFER DE OFICINA DESCONCENTRADA DE SERVICIOS (ODS) EN ICA</t>
  </si>
  <si>
    <t>43798036</t>
  </si>
  <si>
    <t>PIZARRO HINOSTROZA, OVER</t>
  </si>
  <si>
    <t>18198274</t>
  </si>
  <si>
    <t>PLASENCIA LEON, ARLY MARITA</t>
  </si>
  <si>
    <t>APOYO EN TRABAJO SOCIAL</t>
  </si>
  <si>
    <t>75404571</t>
  </si>
  <si>
    <t>PRADO CASIQUE, RICARDO DANIEL</t>
  </si>
  <si>
    <t>PROFESIONAL PARA APOYO LEGAL EN LA PREPARACIÓN DE AUDIENCIAS DE CONCILIACIÓN</t>
  </si>
  <si>
    <t>41504732</t>
  </si>
  <si>
    <t>PRUTSKY LOPEZ, DEBORA YAEL</t>
  </si>
  <si>
    <t>47204777</t>
  </si>
  <si>
    <t>PURIZAGA PEREYRA, CLAUDIA MANUELLA</t>
  </si>
  <si>
    <t>ESPECIALISTA EN ANÁLISIS DE SISTEMAS E INFORMACIÓN</t>
  </si>
  <si>
    <t>45004581</t>
  </si>
  <si>
    <t>QUINTO CRUZADO, ALYSSA MARINA</t>
  </si>
  <si>
    <t>40025401</t>
  </si>
  <si>
    <t>QUIROGA CALLA, GIANCARLO</t>
  </si>
  <si>
    <t>CHOFER DE OFICINA DESCONCENTRADA DE SERVICIOS (ODS) EN AYACUCHO</t>
  </si>
  <si>
    <t>28275877</t>
  </si>
  <si>
    <t>QUISPE CANCHARI, JACINTO</t>
  </si>
  <si>
    <t>42768968</t>
  </si>
  <si>
    <t>QUISPE CONDE, YESICA</t>
  </si>
  <si>
    <t>ESPECIALISTA SOCIAL</t>
  </si>
  <si>
    <t>02431282</t>
  </si>
  <si>
    <t>QUISPE TITO, ADOLFO</t>
  </si>
  <si>
    <t>APOYO ADMINISTRATIVO EN EL ARCHIVO Y GESTIÓN DOCUMENTARIA DE LOS EXPEDIENTES ADMINISTRATIVOS QUE SON ELEVADOS A SEGUNDA INSTANCIA</t>
  </si>
  <si>
    <t>43567664</t>
  </si>
  <si>
    <t>RAMIREZ CACERES, INES IMELDA</t>
  </si>
  <si>
    <t>44895574</t>
  </si>
  <si>
    <t>RAMOS HERRERA, ZAIDA DEL MILAGRO</t>
  </si>
  <si>
    <t>43744025</t>
  </si>
  <si>
    <t>RAMOS SOTO, SOLEDAD GEOVANA</t>
  </si>
  <si>
    <t>75174429</t>
  </si>
  <si>
    <t>RAZA HERRERA, ANDREA SOLEY</t>
  </si>
  <si>
    <t>40030716</t>
  </si>
  <si>
    <t>RENGIFO RIOS, RONNIE</t>
  </si>
  <si>
    <t>23271183</t>
  </si>
  <si>
    <t>RETAMOZO AYUQUE, DANTE RAUL</t>
  </si>
  <si>
    <t>40250871</t>
  </si>
  <si>
    <t>REYES FIGUEROA, DENISSE ELKER</t>
  </si>
  <si>
    <t>42305294</t>
  </si>
  <si>
    <t>REYES RUEDA, YOMAR EDILSON</t>
  </si>
  <si>
    <t>20006266</t>
  </si>
  <si>
    <t>REYMUNDO OCAÑO, JHON FREDY</t>
  </si>
  <si>
    <t>41121972</t>
  </si>
  <si>
    <t>REYNA CORNEJO, AQUILES IGOR</t>
  </si>
  <si>
    <t>ESPECIALISTA SENIOR EN METODOS CUANTITATIVOS</t>
  </si>
  <si>
    <t>10659194</t>
  </si>
  <si>
    <t>RICCI ROJAS, JOSE CARLOS</t>
  </si>
  <si>
    <t>80552326</t>
  </si>
  <si>
    <t>RIVADENEYRA CHUNGA, ESMILDA CRISTINA</t>
  </si>
  <si>
    <t>42147573</t>
  </si>
  <si>
    <t>RIVEROS APOLINARIO, JACQUELINE PAOLA</t>
  </si>
  <si>
    <t>ASISTENTE EN FINANZAS V</t>
  </si>
  <si>
    <t>46212296</t>
  </si>
  <si>
    <t>RODAS LIÑAN, ELIZABETH</t>
  </si>
  <si>
    <t>APOYO LEGAL EN LA ELABORACIÓN DE PROYECTOS DE RESOLUCIÓN QUE RESUELVEN RECURSOS DE APELACIÓN EN EL TRIBUNAL ADMINISTRASTIVO DE SOLUCION DE RECLAMOS DE LOS USUARIOS DE LOS SERVICIOS DE SANEAMIENTO</t>
  </si>
  <si>
    <t>46161277</t>
  </si>
  <si>
    <t>RODRIGUEZ MAMANI, MARILYN MARTA</t>
  </si>
  <si>
    <t>ESPECIALISTA SANITARIO PARA LA DETERMINACIÓN DEL AP</t>
  </si>
  <si>
    <t>08766474</t>
  </si>
  <si>
    <t>ROJAS ESPINOZA, JOSE ESTEBAN</t>
  </si>
  <si>
    <t>SANITARIO</t>
  </si>
  <si>
    <t>05644036</t>
  </si>
  <si>
    <t>ROJAS MERINO, FLOR DELICIA</t>
  </si>
  <si>
    <t>ASISTENTE DE FINANZAS III</t>
  </si>
  <si>
    <t>70668877</t>
  </si>
  <si>
    <t>ROJAS MOSQUEIRA, BERENICE CAROLINA</t>
  </si>
  <si>
    <t>GESTOR LOCAL</t>
  </si>
  <si>
    <t>46049986</t>
  </si>
  <si>
    <t>ROJAS SANCHEZ, LISBETH</t>
  </si>
  <si>
    <t>42074586</t>
  </si>
  <si>
    <t>ROJAS VILLALOBOS, RONALD</t>
  </si>
  <si>
    <t>ORIENTADOR FONO SUNASS</t>
  </si>
  <si>
    <t>44022644</t>
  </si>
  <si>
    <t>ROSAS VEGA, ROBERT PARIS</t>
  </si>
  <si>
    <t>02787230</t>
  </si>
  <si>
    <t>ROSILLO ISASI, HJALMAR</t>
  </si>
  <si>
    <t>ESPCIALISTA SENIOR EN CONTABILIDAD REGULATORIA</t>
  </si>
  <si>
    <t>06639547</t>
  </si>
  <si>
    <t>ROTTA ARCOS, NORMA ROXANA</t>
  </si>
  <si>
    <t>ASISTENTE ADMINISTRATIVA CONTABLE</t>
  </si>
  <si>
    <t>70575435</t>
  </si>
  <si>
    <t>RUBIÑOS CRESPO, NADIA MIRIELI</t>
  </si>
  <si>
    <t>46849200</t>
  </si>
  <si>
    <t>RUELAS ALFARO, CARLOS</t>
  </si>
  <si>
    <t>18121959</t>
  </si>
  <si>
    <t>RUIZ RODRIGUEZ, JUAN LUIS</t>
  </si>
  <si>
    <t>41490192</t>
  </si>
  <si>
    <t>SAAVEDRA RUIZ, CAROLYN ASTRID</t>
  </si>
  <si>
    <t>05414585</t>
  </si>
  <si>
    <t>SALAS COBOS, ERIT MANUEL</t>
  </si>
  <si>
    <t>46781123</t>
  </si>
  <si>
    <t>SALAZAR APAGUENO, GUNTER</t>
  </si>
  <si>
    <t>41009903</t>
  </si>
  <si>
    <t>SALAZAR ESTELA, MARIO</t>
  </si>
  <si>
    <t>47776880</t>
  </si>
  <si>
    <t>SALINAS HERRERA, FLAVIO AUGUSTO</t>
  </si>
  <si>
    <t>COORDINADORA DE LA OFICINA DESCONCENTRADA DE SERVICIOS DE AYACUCHO</t>
  </si>
  <si>
    <t>43103163</t>
  </si>
  <si>
    <t>SAMANAMU MAURICIO, SAIDA YULISSA</t>
  </si>
  <si>
    <t>REPRESENTANTE DE LA OFICINA DESCONCENTRADA DE LA SUNASS EN HUACHO</t>
  </si>
  <si>
    <t>COORDINADOR PARLAMENTARIO</t>
  </si>
  <si>
    <t>42188824</t>
  </si>
  <si>
    <t>SANCHEZ RUIZ, ISRAEL ISAAC</t>
  </si>
  <si>
    <t>ESPECIALISTA ECONÓMICO PARA MRSE</t>
  </si>
  <si>
    <t>42183059</t>
  </si>
  <si>
    <t>SANCHEZ SALAZAR, VANESSA VERONICA</t>
  </si>
  <si>
    <t>46062169</t>
  </si>
  <si>
    <t>SANCHEZ SANCHEZ, KAREN ELIZABETH</t>
  </si>
  <si>
    <t>44468781</t>
  </si>
  <si>
    <t>SANTA CRUZ AREVALO, CESAR ANTONIO</t>
  </si>
  <si>
    <t>42086699</t>
  </si>
  <si>
    <t>SANTILLAN PINEDO, HENRY</t>
  </si>
  <si>
    <t>ORIENTADOR DE ATENCIÓN AL USUARIO DE OFICINA DESCONCENTRADA DE SUNASS (ODS) EN AMAZONAS</t>
  </si>
  <si>
    <t>44305552</t>
  </si>
  <si>
    <t>SANTISTEBAN BALDERA, HUBERT ENRIQUE</t>
  </si>
  <si>
    <t>ESPECIALISTA EN GESTIÓN DE PROYECTOS DE INFRAESTRUCTURA</t>
  </si>
  <si>
    <t>09835602</t>
  </si>
  <si>
    <t>SARMIENTO RAMOS, ALDRICH ALEXIS</t>
  </si>
  <si>
    <t>44869765</t>
  </si>
  <si>
    <t>SEDANO BARRETO, ROSARIO MERCEDES</t>
  </si>
  <si>
    <t>ANALISTA EN PRESUPUESTO Y PLANEAMIENTO</t>
  </si>
  <si>
    <t>72609391</t>
  </si>
  <si>
    <t>SEMINARIO BECERRA, ELY JASBETH</t>
  </si>
  <si>
    <t>COORDINADORA DE LA OFICINA DESCONCENTRADA DE SERVICIOS DE TUMBES</t>
  </si>
  <si>
    <t>17846673</t>
  </si>
  <si>
    <t>SILVA PUELLES, MARÍA DEL ROSARIO</t>
  </si>
  <si>
    <t>INGENIERO QUIMICO, OTROS</t>
  </si>
  <si>
    <t>45512867</t>
  </si>
  <si>
    <t>SILVA RAMIREZ, YESENIA PATRICIA</t>
  </si>
  <si>
    <t>ESPECIALISTA EN DESARROLLO DEL SISTEMA DE INFORMACIÓN GEOGRÁFICA</t>
  </si>
  <si>
    <t>45450460</t>
  </si>
  <si>
    <t>SOLORZANO PALERO, RINAT GIOSUE</t>
  </si>
  <si>
    <t>ANALISTA EN SUPERVISION DE PRESTADORES DE SERVICIOS DE SANEAMIENTO</t>
  </si>
  <si>
    <t>47120996</t>
  </si>
  <si>
    <t>SOTELO TORNERO, MARISELA</t>
  </si>
  <si>
    <t>21411562</t>
  </si>
  <si>
    <t>SOTO GUEVARA, JUAN ANDRES</t>
  </si>
  <si>
    <t>00489819</t>
  </si>
  <si>
    <t>SOTO SILES, RUBEN FERNANDO</t>
  </si>
  <si>
    <t>44275972</t>
  </si>
  <si>
    <t>SUAREZ CERECEDA, BERY GARDENIA</t>
  </si>
  <si>
    <t>23964833</t>
  </si>
  <si>
    <t>SUAREZ GOYZUETA, FREDDY</t>
  </si>
  <si>
    <t>41003912</t>
  </si>
  <si>
    <t>SUAREZ SALDAÑA, RAFAEL ARTURO</t>
  </si>
  <si>
    <t>18172707</t>
  </si>
  <si>
    <t>SUNCION CASTILLO, ERICK HENRY</t>
  </si>
  <si>
    <t>ESPECIALISTA EN PROGRAMACIÓN GIS</t>
  </si>
  <si>
    <t>42823233</t>
  </si>
  <si>
    <t>TACAS MISAICO, JOGUER</t>
  </si>
  <si>
    <t>44206520</t>
  </si>
  <si>
    <t>TAIPE ORE, TANIA</t>
  </si>
  <si>
    <t>40635876</t>
  </si>
  <si>
    <t>TAIPE ROMERO, JULIO CESAR</t>
  </si>
  <si>
    <t>ESPECIALISTA LEGAL PARA ÁREA DE PRESTACIÓN, MECANISMOS DE RETRIBUCIÓN POR SERVICIOS ECOSISTÉMICOS Y GESTIÓN DEL RIESGO DE DESASTRES Y ADAPTACIÓN AL CAMBIO</t>
  </si>
  <si>
    <t>40735286</t>
  </si>
  <si>
    <t>TAMAYO BARTRA, PATRICIA MILUSKA</t>
  </si>
  <si>
    <t>29646361</t>
  </si>
  <si>
    <t>TAPIA CALCINO, NEDDA MARY</t>
  </si>
  <si>
    <t>APOYO ADMINISTRATIVO PARA ARCHIVO DOCUMENTARIO</t>
  </si>
  <si>
    <t>76384084</t>
  </si>
  <si>
    <t>TAPIA GAONA, CARLOS ENRIQUE</t>
  </si>
  <si>
    <t>ESPECIALISTA EN SUPERVISIÓN II DE LA OFICINA DESCONCENTRADA DE SERVICIOS DE AREQUIPA</t>
  </si>
  <si>
    <t>70499166</t>
  </si>
  <si>
    <t>TARAZONA HERRERA, TANIA GRACE</t>
  </si>
  <si>
    <t>05700612</t>
  </si>
  <si>
    <t>TELLO MARTIN, JORGE SALVADOR</t>
  </si>
  <si>
    <t>10281971</t>
  </si>
  <si>
    <t>TENORIO MOSQUERA, LIZANDRA ARACELLI</t>
  </si>
  <si>
    <t>44734453</t>
  </si>
  <si>
    <t>TICONA SIÑA, WENDY CARLA</t>
  </si>
  <si>
    <t>45818919</t>
  </si>
  <si>
    <t>TOLENTINO BOMBILLA, CRISTIAN PASCUAL</t>
  </si>
  <si>
    <t>47424333</t>
  </si>
  <si>
    <t>TORPOCO HUAMAN, JACQUELINE GABRIELA</t>
  </si>
  <si>
    <t>GESTOR/A PARA LA ATENCIÓN A USUARIOS - NACIONAL</t>
  </si>
  <si>
    <t>10622279</t>
  </si>
  <si>
    <t>TORRES CASTRO, DANIEL EDUARDO</t>
  </si>
  <si>
    <t>ESPECIALISTA EN MRSE</t>
  </si>
  <si>
    <t>46049000</t>
  </si>
  <si>
    <t>TORRES MEDINA, MILAGROS MERCEDES</t>
  </si>
  <si>
    <t>PROFESIONAL PARA APOYO EN ORIENTACIÓN EN LA OFICINA DE ATENCIÓN DE USUARIOS - OAU HUACHO</t>
  </si>
  <si>
    <t>76400680</t>
  </si>
  <si>
    <t>TORRES MUÑOZ, DAYANNE MANUELA</t>
  </si>
  <si>
    <t>ESPECIALISTA LEGAL EN CONTRATACIONES DEL ESTADO</t>
  </si>
  <si>
    <t>42253609</t>
  </si>
  <si>
    <t>TORRES VELA, JOSE ANTONIO</t>
  </si>
  <si>
    <t>40105095</t>
  </si>
  <si>
    <t>TORRIANI ALVARADO, PAOLO ELBIO</t>
  </si>
  <si>
    <t>PROFESIONAL DE APOYO EN CONTABILIDAD</t>
  </si>
  <si>
    <t>10009231</t>
  </si>
  <si>
    <t>TRUJILLO MORI, WILMA MERCEDES</t>
  </si>
  <si>
    <t>ESPECIALISTA EN SUPERVISIÓN DE ASPECTOS DE CALIDAD DE AGUA</t>
  </si>
  <si>
    <t>10110993</t>
  </si>
  <si>
    <t>TRUJILLO VILLAVICENCIO, HUGO</t>
  </si>
  <si>
    <t>45259868</t>
  </si>
  <si>
    <t>UNDA CANSAYA, ROY</t>
  </si>
  <si>
    <t>ESPECIALISTA PARA EL ÓRGANO DE CONTROL INSTITUCIONAL</t>
  </si>
  <si>
    <t>25644832</t>
  </si>
  <si>
    <t>URREGO GARCIA, VERONICA MAYJORI</t>
  </si>
  <si>
    <t>ESPECIALISTA EN SISTEMAS DE INFORMACIÓN GEOGRÁFICA GIS</t>
  </si>
  <si>
    <t>40758537</t>
  </si>
  <si>
    <t>VALDIVIESO CHAUPIS, JUAN MANUEL</t>
  </si>
  <si>
    <t>GESTORA DE CONTENIDOS DIGITALES</t>
  </si>
  <si>
    <t>45014608</t>
  </si>
  <si>
    <t>VARGAS CASQUINO ANY</t>
  </si>
  <si>
    <t>20723632</t>
  </si>
  <si>
    <t>VARGAS COCA, GIOVANNI LENOKS</t>
  </si>
  <si>
    <t>40504800</t>
  </si>
  <si>
    <t>VARGAS PINTO, ELIZABETH MILAGROS</t>
  </si>
  <si>
    <t>42199614</t>
  </si>
  <si>
    <t>VASQUEZ CALDERON, JOSE ALEX</t>
  </si>
  <si>
    <t>APOYO EN ORIENTACIÓN AL USUARIO PARA LA OFICINA DESCONCENTRADA DE SERVICIOS (ODS) EN AMAZONAS</t>
  </si>
  <si>
    <t>47265382</t>
  </si>
  <si>
    <t>VASQUEZ HURTADO, PATTY KAROLL</t>
  </si>
  <si>
    <t>ANALISTA EN GESTIÓN DEL RIESGO DE DESASTRES Y ADAPCIÓN AL CAMBIO CLIMÁTICO</t>
  </si>
  <si>
    <t>19325851</t>
  </si>
  <si>
    <t>VASQUEZ RIVASPLATA, HERMAN IVAN</t>
  </si>
  <si>
    <t>45553375</t>
  </si>
  <si>
    <t>VASQUEZ RODRIGUEZ, RICARDO JAVIER</t>
  </si>
  <si>
    <t>44931107</t>
  </si>
  <si>
    <t>VASQUEZ VELA, JOSE LUIS</t>
  </si>
  <si>
    <t>01133572</t>
  </si>
  <si>
    <t>VELA PEZO, DELKI</t>
  </si>
  <si>
    <t>70005135</t>
  </si>
  <si>
    <t>VELASQUEZ ROBLES, HENRY CESAR</t>
  </si>
  <si>
    <t>ORIENTADOR CANALES ALTERNOS</t>
  </si>
  <si>
    <t>46362445</t>
  </si>
  <si>
    <t>VERA CORDOVA, XIMENA LESLY</t>
  </si>
  <si>
    <t>46724604</t>
  </si>
  <si>
    <t>VERA MAMANI, GUSTAVO MARTIN</t>
  </si>
  <si>
    <t>48176549</t>
  </si>
  <si>
    <t>VICTORIA CASTILLO, RAQUEL FELICIA</t>
  </si>
  <si>
    <t>45770204</t>
  </si>
  <si>
    <t>VIDAL VEGA, FLOR MILAGROS</t>
  </si>
  <si>
    <t>07753146</t>
  </si>
  <si>
    <t>VIDALON PALOMINO, SONIA</t>
  </si>
  <si>
    <t>APOYO EN ORIENTACIÓN AL USUARIO PARA LA OFICINA DESCONCENTRADA DE SERVICIOS (ODS) EN SAN MARTIN</t>
  </si>
  <si>
    <t>44927706</t>
  </si>
  <si>
    <t>VIDAURRE GARCIA, PAOLA</t>
  </si>
  <si>
    <t>05345292</t>
  </si>
  <si>
    <t>VIDEIRA PEREZ, ALBERTO</t>
  </si>
  <si>
    <t>ANALISTA ECONÓMICO REGULATORIO DE ÁREAS RURALES Y PEQUEÑAS CIUDADES PARA LA OFICINA DESCONCENTRADA DE SERVICIOS DE PIURA</t>
  </si>
  <si>
    <t>45434898</t>
  </si>
  <si>
    <t>VIENA URQUIA, WILBER</t>
  </si>
  <si>
    <t>46070228</t>
  </si>
  <si>
    <t>VIGO CUBAS, DIANA PATRICIA</t>
  </si>
  <si>
    <t>09857575</t>
  </si>
  <si>
    <t>VILCHEZ HORNA, GUILLERMO RAFAEL</t>
  </si>
  <si>
    <t>ASISTENTE EN PRESUPUESTO</t>
  </si>
  <si>
    <t>47548472</t>
  </si>
  <si>
    <t>VILLAR RAMIREZ, ROXANA VANESSA</t>
  </si>
  <si>
    <t>40314626</t>
  </si>
  <si>
    <t>VILLOSLADA QUISPITUPAC, FRANCOISE</t>
  </si>
  <si>
    <t>INGENIERIA EN ADMINISTRACION DE EMPRESAS</t>
  </si>
  <si>
    <t>CHOFER DE OFICINA DESCONCENTRADA DE SERVICIOS DE PASCO</t>
  </si>
  <si>
    <t>40610414</t>
  </si>
  <si>
    <t>YALICO JAVIER, EZEQUIEL</t>
  </si>
  <si>
    <t>08779010</t>
  </si>
  <si>
    <t>YAMAMOTO SUDA, LILY MERCEDES</t>
  </si>
  <si>
    <t>43427957</t>
  </si>
  <si>
    <t>YANA CALATAYUD, LUZ DELIA</t>
  </si>
  <si>
    <t>45582118</t>
  </si>
  <si>
    <t>YAÑEZ GUTIERREZ, FERNANDO</t>
  </si>
  <si>
    <t>42867743</t>
  </si>
  <si>
    <t>YAPURASI MAMANI, ELISABETH MONICA</t>
  </si>
  <si>
    <t>44353742</t>
  </si>
  <si>
    <t>YARLAQUE SANTISTEBAN, JUAN CARLOS</t>
  </si>
  <si>
    <t>ESPECIALISTA EN GESTIÓN DE INFORMACIÓN DE PRESTADORES</t>
  </si>
  <si>
    <t>20121458</t>
  </si>
  <si>
    <t>YUPANQUI MENDOZA, LIZ TERESA</t>
  </si>
  <si>
    <t>46117635</t>
  </si>
  <si>
    <t>YUPANQUI QUISPE, YULI REICE</t>
  </si>
  <si>
    <t>42765023</t>
  </si>
  <si>
    <t>ZAA RIVEROS, NATALY MILAGROS</t>
  </si>
  <si>
    <t>SUPERVISOR DE PROYECTOS</t>
  </si>
  <si>
    <t>25573693</t>
  </si>
  <si>
    <t>ZAVALETA FLORES, SILVIA MAGALI</t>
  </si>
  <si>
    <t>29706801</t>
  </si>
  <si>
    <t>ZEBALLOS CHAVEZ, ROGER OMAR</t>
  </si>
  <si>
    <t>40340479</t>
  </si>
  <si>
    <t>ZEVALLOS DIEZ, RAUL</t>
  </si>
  <si>
    <t>40462000</t>
  </si>
  <si>
    <t>ZEVALLOS PASCAL, LENIA LELY</t>
  </si>
  <si>
    <t>41415021</t>
  </si>
  <si>
    <t>ZUMARAN SORIANO, KATTYA LISSET</t>
  </si>
  <si>
    <t>ESPECIALISTA DE SUPERVISIÓN DE OPERACIONES RURALES</t>
  </si>
  <si>
    <t>47177867</t>
  </si>
  <si>
    <t>ZUÑIGA CERRON, ALVARO RODRIGO</t>
  </si>
  <si>
    <t>ANALISTA EN GESTIÓN ADM DE LA COORDINACIÓN MACROREGIONAL</t>
  </si>
  <si>
    <t>72905763</t>
  </si>
  <si>
    <t>ZUTA BAZALAR, DELVA CHRISTINA</t>
  </si>
  <si>
    <r>
      <t>COORDINADOR</t>
    </r>
    <r>
      <rPr>
        <sz val="9"/>
        <color indexed="8"/>
        <rFont val="Arial"/>
        <family val="2"/>
      </rPr>
      <t xml:space="preserve"> DE SISTEMAS DE INFORMACIÓN </t>
    </r>
  </si>
  <si>
    <t>09458635</t>
  </si>
  <si>
    <t>ABREU HIDALGO AMERICO OMAR</t>
  </si>
  <si>
    <t>42980085</t>
  </si>
  <si>
    <t>ACOSTA ARBILDO NELVI</t>
  </si>
  <si>
    <t>SUPERVISOR IN SITU</t>
  </si>
  <si>
    <t>07993163</t>
  </si>
  <si>
    <t>AGUILAR GAMIO FIDEL EVERTH</t>
  </si>
  <si>
    <t>APOYO EN TESORERIA</t>
  </si>
  <si>
    <t>43313715</t>
  </si>
  <si>
    <t>AGURTO ACUÑA MAICKY NOELIA</t>
  </si>
  <si>
    <t>07263432</t>
  </si>
  <si>
    <t>ALARCON DIAZ WALTER</t>
  </si>
  <si>
    <t>SUPERVISOR “IN SITU” PARA APOYAR EL SEGUIMIENTO, MONITOREO Y ADMINISTRACIÓN DEL CONTRATO DE CONCESIÓN DEL TRAMO VIAL: OVALO CHANCAY / DV. VARIANTE PASAMAYO - HUARAL - ACOS</t>
  </si>
  <si>
    <t>25653870</t>
  </si>
  <si>
    <t>ALARCON IBARGUEN JULIO CESAR</t>
  </si>
  <si>
    <t>ANALISTA PROGRAMADOR JUNIOR</t>
  </si>
  <si>
    <t>70514767</t>
  </si>
  <si>
    <t>ALARCON MORALES ANDRE JESUS</t>
  </si>
  <si>
    <t>INGENIERÍA DE SOFTWARE</t>
  </si>
  <si>
    <t>INGENIERO DE SOFTWARE</t>
  </si>
  <si>
    <t>ANALISTA EN GESTIÓN DE PROYECTOS DE DESARROLLO DE SOFTWARE</t>
  </si>
  <si>
    <t>ESPECIALISTA AMBIENTAL</t>
  </si>
  <si>
    <t>26729513</t>
  </si>
  <si>
    <t>ALCALDE POMA SOFIA EMPERATRIZ</t>
  </si>
  <si>
    <t>INGENIERÍA DEL AMBIENTE</t>
  </si>
  <si>
    <t>70441606</t>
  </si>
  <si>
    <t>ALEGRE BUSTAMANTE SANDY ANEL</t>
  </si>
  <si>
    <t>70004665</t>
  </si>
  <si>
    <t>ALIAGA MARAVI JOSE EDUARDO</t>
  </si>
  <si>
    <t>AUXILIAR EN CAPTURA DE IMÁGENES DIGITALIZADAS</t>
  </si>
  <si>
    <t>47346044</t>
  </si>
  <si>
    <t>ALVARADO CARMEN MANUEL IGNASIO</t>
  </si>
  <si>
    <t>46089195</t>
  </si>
  <si>
    <t>ALVARADO MICKLE GIORGIA VALERY</t>
  </si>
  <si>
    <t>BACHILLER EN ADMINISTRACION Y GERENCIA</t>
  </si>
  <si>
    <t>44798270</t>
  </si>
  <si>
    <t>ALVAREZ LUQUE IRIS SARITA</t>
  </si>
  <si>
    <t>ANALISTA SENIOR REGULATORIO FINANCIERO</t>
  </si>
  <si>
    <t>25793214</t>
  </si>
  <si>
    <t>AMES SANTILLAN JUAN CARLOS</t>
  </si>
  <si>
    <t>LIC. EN ADMINISTRACIÓN</t>
  </si>
  <si>
    <t>FEDATARIO</t>
  </si>
  <si>
    <t>08271168</t>
  </si>
  <si>
    <t>ANDERSON PUERTAS MARIA GABRIELA</t>
  </si>
  <si>
    <t>TITULADO / MAESTRÍA COMPLETO</t>
  </si>
  <si>
    <t>ABOGADO (A)</t>
  </si>
  <si>
    <t>ANALISTA EN GESTIÓN DEL TRÁMITE DOCUMENTARIO</t>
  </si>
  <si>
    <t>42429815</t>
  </si>
  <si>
    <t>ANGELES LIZA ANA PATRICIA</t>
  </si>
  <si>
    <t>EGRESADA DE ADMINISTRACIÓN</t>
  </si>
  <si>
    <t>SUPERVISOR IN SITU PARA EL SEGUNDO GRUPO DE AEROPUERTOS DE PROVINCIA PARA AREQUIPA, JULIACA Y TACNA</t>
  </si>
  <si>
    <t>09189538</t>
  </si>
  <si>
    <t>ARANDA CHAVEZ WILSON</t>
  </si>
  <si>
    <t>ANALISTA EN GESTIÓN DE CONTENIDOS ECONÓMICOS PARA LA DIFUSIÓN EN MEDIOS DE COMUNICACIÓN</t>
  </si>
  <si>
    <t>09961307</t>
  </si>
  <si>
    <t>ARCE CUSTODIO DIANA LUISA</t>
  </si>
  <si>
    <t>ANALISTA DE ATENCIÓN AL USUARIO PARA LA OFICINA DESCONCENTRADA DE AREQUIPA</t>
  </si>
  <si>
    <t>41283250</t>
  </si>
  <si>
    <t>ASPILCUETA RUBIO MELISSA MARINA</t>
  </si>
  <si>
    <t>ASISTENTE DE INVERSIONES EN PUERTOS</t>
  </si>
  <si>
    <t>70751854</t>
  </si>
  <si>
    <t>ASTO MONTES LISANDRO CLISERIO</t>
  </si>
  <si>
    <t>ESPECIALISTA LEGAL EN MATERIA ADMINISTRATIVA</t>
  </si>
  <si>
    <t>42954442</t>
  </si>
  <si>
    <t>ASTUDILLO HURTADO ANA DEL ROSARIO</t>
  </si>
  <si>
    <t>ABOGADO SENIOR</t>
  </si>
  <si>
    <t>41232206</t>
  </si>
  <si>
    <t>AYALA FIGUEROA WALTHER ENRIQUE</t>
  </si>
  <si>
    <t>08887130</t>
  </si>
  <si>
    <t>BEJAR PEZO ALICE KARINA</t>
  </si>
  <si>
    <t>ESPECIALISTA EN COMUNICACIÓN EXTERNA</t>
  </si>
  <si>
    <t>29641936</t>
  </si>
  <si>
    <t>BELLIDO PASTOR MARIA EUGENIA</t>
  </si>
  <si>
    <t>TITULADO / MAGÍSTER</t>
  </si>
  <si>
    <t>LIC. EN CIENCIAS DE LA COMUNICACIÓN</t>
  </si>
  <si>
    <t>ANALISTA PROGRAMADOR DE SISTEMAS SENIOR</t>
  </si>
  <si>
    <t>10025699</t>
  </si>
  <si>
    <t>BENGOA ACHATA JUAN CARLOS</t>
  </si>
  <si>
    <t>MÉDICO</t>
  </si>
  <si>
    <t>40314120</t>
  </si>
  <si>
    <t>BERRIO CARMELINO DARWIN RAFAEL</t>
  </si>
  <si>
    <t>MÉDICO CIRUJANO</t>
  </si>
  <si>
    <t>SUPERVISOR CONTRACTUAL</t>
  </si>
  <si>
    <t>07579656</t>
  </si>
  <si>
    <t>BRAVO QUEZADA ANTONIO AGUSTIN</t>
  </si>
  <si>
    <t>APOYO ESPECIALIZADO DE PRESUPUESTO</t>
  </si>
  <si>
    <t>06742159</t>
  </si>
  <si>
    <t>BRAVO SAAVEDRA CARLOS ALBERTO</t>
  </si>
  <si>
    <t>COORDINADOR IN SITU, PARA EL SEGUIMIENTO, MONITOREO Y ADMINISTRACIÓN DEL CONTRATO DE CONCESIÓN Y DE LA SUPERVISIÓN DE LAS MEJORAS A CARGO DEL CONCESIONARIO, DE LA CONCESIÓN DEL AEROPUERTO INTERNACIONAL JORGE CHAVEZ (AIJC)</t>
  </si>
  <si>
    <t>25711665</t>
  </si>
  <si>
    <t>BRICEÑO AGURTO LUIS ALBERTO</t>
  </si>
  <si>
    <t>ANALISTA EN CONTRATACIONES</t>
  </si>
  <si>
    <t>47487437</t>
  </si>
  <si>
    <t>BRICEÑO SALVADOR DIANA CAROLINA</t>
  </si>
  <si>
    <t>ESPECIALISTA LEGAL EN MATERIA SANCIONADORA</t>
  </si>
  <si>
    <t>40389621</t>
  </si>
  <si>
    <t>BROUSSET MENDOZA RICARDO ALBERTO</t>
  </si>
  <si>
    <t>ANALISTA EN PROGRAMACIÓN</t>
  </si>
  <si>
    <t>07490442</t>
  </si>
  <si>
    <t>BURGOS FERNANDEZ SANDRO ENRIQUE</t>
  </si>
  <si>
    <t>44800059</t>
  </si>
  <si>
    <t>BUSTAMANTE CHAVEZ RICHARD</t>
  </si>
  <si>
    <t>COORDINADOR DE INFRAESTRUCTURA TECNOLÓGICA</t>
  </si>
  <si>
    <t>40295718</t>
  </si>
  <si>
    <t>BUSTAMANTE MONDRAGON HUGO RONALD</t>
  </si>
  <si>
    <t>INGENIERO EN COMPUTACION E INFORMATICA</t>
  </si>
  <si>
    <t>RECEPCIONISTA</t>
  </si>
  <si>
    <t>10673990</t>
  </si>
  <si>
    <t>CACERES TAPIA NANCY ISABEL</t>
  </si>
  <si>
    <t>SUPERVISOR PORTUARIO</t>
  </si>
  <si>
    <t>07583971</t>
  </si>
  <si>
    <t>CAIPO TRUJILLO CESAR ALFREDO</t>
  </si>
  <si>
    <t>TITULADO / MAESTRÍA INCOMPLETO</t>
  </si>
  <si>
    <t>ANALISTA EN ECONOMÍA</t>
  </si>
  <si>
    <t>70026103</t>
  </si>
  <si>
    <t>CALDERON MARQUEZ JORGE LUIS</t>
  </si>
  <si>
    <t>40964855</t>
  </si>
  <si>
    <t>CALVO JAUREGUI JHOEL</t>
  </si>
  <si>
    <t>INGENIERÍA EN RECURSOS NATURALES</t>
  </si>
  <si>
    <t>INGENIERO EN RECURSOS NATURALES RENOVABLES</t>
  </si>
  <si>
    <t>ANALISTA DE ATENCIÓN AL USUARIO DE LA OFICINA DESCONCENTRADA DE CUSCO</t>
  </si>
  <si>
    <t>44336405</t>
  </si>
  <si>
    <t>CAMPANA RODRIGUEZ VANESSA</t>
  </si>
  <si>
    <t>40578195</t>
  </si>
  <si>
    <t>CAMPOS FLORES FLOR NOELIA</t>
  </si>
  <si>
    <t xml:space="preserve">ASISTENTE DE ALMACÉN Y CONTROL PATRIMONIAL </t>
  </si>
  <si>
    <t>18196088</t>
  </si>
  <si>
    <t>CAMPOS VALDIVIEZO JORGE ANTONIO</t>
  </si>
  <si>
    <t>EDUCACION SUPERIOR (INSTITUTO SUPERIOR, ETC) COMPLETA</t>
  </si>
  <si>
    <t>ASISTENTE DE OPERACIONES PORTUARIAS</t>
  </si>
  <si>
    <t>70440175</t>
  </si>
  <si>
    <t>CANDELA TEPE JULIO MARTIN</t>
  </si>
  <si>
    <t>CIENCIAS MARÍTIMAS</t>
  </si>
  <si>
    <t xml:space="preserve">SUPERVISOR Y COORDINADOR IN SITU PARA LA CONSTRUCCIÓN DE OBRAS PORTUARIAS DEL TERMINAL PORTUARIO DE MATARANI </t>
  </si>
  <si>
    <t>26732252</t>
  </si>
  <si>
    <t>CANTA VENTURA HARDY LUIS</t>
  </si>
  <si>
    <t>ANALISTA DE CENTRO DE ORIENTACIÓN DE LA LÍNEA 1</t>
  </si>
  <si>
    <t>000927760</t>
  </si>
  <si>
    <t>CANTILLO ATALITO ELIEM PATRICIA</t>
  </si>
  <si>
    <t>DERECHO Y CIENCIA POLÍTICA</t>
  </si>
  <si>
    <t>ASISTENTA SOCIAL</t>
  </si>
  <si>
    <t>07652503</t>
  </si>
  <si>
    <t>CARRION OLAZABAL ROSEMIERE VICENTA</t>
  </si>
  <si>
    <t>ESPECIALISTA TRIBUTARIO II</t>
  </si>
  <si>
    <t>43071465</t>
  </si>
  <si>
    <t>CASTAÑEDA CHAVARRY ZOILA ROSA</t>
  </si>
  <si>
    <t>43034136</t>
  </si>
  <si>
    <t>CASTILLO MAR RUTH ELIANA</t>
  </si>
  <si>
    <t>ESPECIALISTA LEGAL PARA CONTRATOS DE CONCESIÓN DE LA RED VIAL</t>
  </si>
  <si>
    <t>07502515</t>
  </si>
  <si>
    <t>CASTILLO ORMEÑO GIULIANA PATRICIA</t>
  </si>
  <si>
    <t>42447435</t>
  </si>
  <si>
    <t>CASTILLO ROMERO ELMER ANDRES</t>
  </si>
  <si>
    <t>ASISTENTE TÉCNICO DEL CONSEJO DIRECTIVO</t>
  </si>
  <si>
    <t>44702534</t>
  </si>
  <si>
    <t>CASTILLON FAJARDO NATALIA SOLEDAD</t>
  </si>
  <si>
    <t>EDUCACION UNIVERSITARIA INCOMPLETA</t>
  </si>
  <si>
    <t>ESTUDIANTE DE ADMINISTRACIÓN</t>
  </si>
  <si>
    <t>JEFE DE LA OFICINA DESCONCENTRADA DE CUSCO</t>
  </si>
  <si>
    <t>41899111</t>
  </si>
  <si>
    <t>CASTRO CUBA LEON JAVIER ERNESTO</t>
  </si>
  <si>
    <t>ESPECIALISTA EN BIBLIOTECA Y CENTRO DE DOCUMENTACIÓN</t>
  </si>
  <si>
    <t>41555859</t>
  </si>
  <si>
    <t>CASTRO HORNA ALEXANDER MITCHELL</t>
  </si>
  <si>
    <t>BIBLIOTECÓLOGO</t>
  </si>
  <si>
    <t xml:space="preserve">APOYO ADMINISTRATIVO </t>
  </si>
  <si>
    <t>09465175</t>
  </si>
  <si>
    <t>CASTRO RUIZ ERIKA</t>
  </si>
  <si>
    <t>ESPECIALISTA LEGAL TRIBUTARIO II</t>
  </si>
  <si>
    <t>43430905</t>
  </si>
  <si>
    <t>CERDA HERNANDEZ ROSA MARIA</t>
  </si>
  <si>
    <t>ASISTENTE TÉCNICO DE ESTACIONES Y TRENES</t>
  </si>
  <si>
    <t>21299563</t>
  </si>
  <si>
    <t>CHACON ARELLANO OSWALDO ALBERTO</t>
  </si>
  <si>
    <t>EDUCACION SECUNDARIA COMPLETA</t>
  </si>
  <si>
    <t>26706396</t>
  </si>
  <si>
    <t>CHAVARRIA MENDOZA OSCAR ROBERTO</t>
  </si>
  <si>
    <t>SUPERVISOR IN SITU II TRAMO 4: INAMBARI – AZÁNGARO</t>
  </si>
  <si>
    <t>07106702</t>
  </si>
  <si>
    <t>CHAVEZ ARAUJO JAIME ENRIQUE</t>
  </si>
  <si>
    <t>ANALISTA DE CENTRO DE ORIENTACIÓN DEL OSITRAN EN EL TERMINAL NORTE MULTIPROPÓSITO DEL CALLAO</t>
  </si>
  <si>
    <t>47062266</t>
  </si>
  <si>
    <t>CHAVEZ CELESTINA MIRIAN ESTHEFANY</t>
  </si>
  <si>
    <t>LICENCIADA EN ADMINISTRACIÓN DE EMPRESAS</t>
  </si>
  <si>
    <t>ESPECIALISTA DE OPERACIONES PORTUARIAS</t>
  </si>
  <si>
    <t>45370321</t>
  </si>
  <si>
    <t>CHAVEZ MANRRIQUE DAVID ANTONIO</t>
  </si>
  <si>
    <t>45839549</t>
  </si>
  <si>
    <t>CHAVEZ MONTOYA CARLA GABRIELA</t>
  </si>
  <si>
    <t xml:space="preserve">COORDINADOR EN PRESUPUESTO </t>
  </si>
  <si>
    <t>29687912</t>
  </si>
  <si>
    <t>CHAVEZ QUIROZ FELIPE GUSTAVO</t>
  </si>
  <si>
    <t>ASISTENTE EN PAGOS</t>
  </si>
  <si>
    <t>73632465</t>
  </si>
  <si>
    <t>CHAVEZ VARGAS HUGO JESUS</t>
  </si>
  <si>
    <t>ADMINISTRACIÓN Y FINANZAS</t>
  </si>
  <si>
    <t>BACHILLER EN ADMINISTRACIÓN Y FINANZAS</t>
  </si>
  <si>
    <t>76176689</t>
  </si>
  <si>
    <t>CHERO LOPEZ ANNIE YULEYDY</t>
  </si>
  <si>
    <t>09993354</t>
  </si>
  <si>
    <t>CHINCHA CAMPRUBI BORIS MARIO</t>
  </si>
  <si>
    <t>16766757</t>
  </si>
  <si>
    <t>CIURLIZZA VILLAR NADIA NAIR</t>
  </si>
  <si>
    <t>46131598</t>
  </si>
  <si>
    <t>CONDORI ARIAS HAROLD</t>
  </si>
  <si>
    <t>47343568</t>
  </si>
  <si>
    <t>CONDORI CAPIA KEVIN</t>
  </si>
  <si>
    <t>ESPECIALISTA LEGAL TRIBUTARIO I</t>
  </si>
  <si>
    <t>20103910</t>
  </si>
  <si>
    <t>CORILLOCLLA GUTARRA LILIANA GIOVANNA</t>
  </si>
  <si>
    <t>44681952</t>
  </si>
  <si>
    <t>CORNEJO AMEZAGA CLAUDIA BEATRIZ</t>
  </si>
  <si>
    <t>SUPERVISOR IN SITU TRAMO 1-A - SAN JUAN DE MARCONA – CHALHUANCA</t>
  </si>
  <si>
    <t>31670371</t>
  </si>
  <si>
    <t>CORRALES DURAND MIGUEL ANGEL</t>
  </si>
  <si>
    <t>ASISTENTE EN ADMIISTRACIÓN DE PERSONAL</t>
  </si>
  <si>
    <t>71732346</t>
  </si>
  <si>
    <t>COSSÍO CHÁVEZ SARA BETSABÉ</t>
  </si>
  <si>
    <t>SUPERVISOR IN SITU II – IIRSA SUR, TRAMO 2: URCOS - INAMBARI</t>
  </si>
  <si>
    <t>10636130</t>
  </si>
  <si>
    <t>COSSIO TAPIA MARCO ANTONIO LEONCIO</t>
  </si>
  <si>
    <t xml:space="preserve">CHOFER </t>
  </si>
  <si>
    <t>08406084</t>
  </si>
  <si>
    <t>COVEÑAS ASCURRA FREDDY FERNANDO</t>
  </si>
  <si>
    <t xml:space="preserve">AUXILIAR DE ARCHIVO </t>
  </si>
  <si>
    <t>46570149</t>
  </si>
  <si>
    <t>CUYA FRANCIA MIGUEL ANGEL</t>
  </si>
  <si>
    <t>ARCHIVÍSTICA</t>
  </si>
  <si>
    <t>EDUCACION SUPERIOR (INSTITUTO SUPERIOR, ETC) INCOMPLETA</t>
  </si>
  <si>
    <t>ESTUDIANTE DE ARCHIVÍSTICA</t>
  </si>
  <si>
    <t>SUPERVISOR DE INVERSIONES</t>
  </si>
  <si>
    <t>07677942</t>
  </si>
  <si>
    <t>DAVILA ROSALES ROSARIO DEL PILAR</t>
  </si>
  <si>
    <t>ESPECIALISTA LEGAL EN MATERIA PENAL</t>
  </si>
  <si>
    <t>42574184</t>
  </si>
  <si>
    <t>DE LA CRUZ MUNIVE ROCIO EVELYN</t>
  </si>
  <si>
    <t>SUPERVISOR IN SITU - RED VIAL 5</t>
  </si>
  <si>
    <t>24706476</t>
  </si>
  <si>
    <t>DELGADO FUENTES YURI</t>
  </si>
  <si>
    <t>ASISTENTE TÉCNICO EN INGENIERÍA</t>
  </si>
  <si>
    <t>48082796</t>
  </si>
  <si>
    <t>DUEÑAS RODRIGUEZ JUAN SEBASTIAN</t>
  </si>
  <si>
    <t>BACHILLER / MAESTRÍA INCOMPLETO</t>
  </si>
  <si>
    <t>BACHILLER EN INGENIERÍA CIVIL</t>
  </si>
  <si>
    <t>ESPECIALISTA EN GESTIÓN DOCUMENTARIA Y ACCESO A LA INFORMACIÓN PÚBLICA</t>
  </si>
  <si>
    <t>16025156</t>
  </si>
  <si>
    <t>ENCISO ALVAREZ VANINA KATIUSKA</t>
  </si>
  <si>
    <t>ESPECIALISTA EN GESTIÓN DE LA CAPACITACIÓN</t>
  </si>
  <si>
    <t>43855391</t>
  </si>
  <si>
    <t>ENRIQUEZ HIDALGO KARLO CHRISTOPHER</t>
  </si>
  <si>
    <t>ANALISTA EN MANTENIMIENTO E INFRAESTRUCTURA</t>
  </si>
  <si>
    <t>43445795</t>
  </si>
  <si>
    <t>ESCARCINI ENCINAS MARIA ALESSANDRA</t>
  </si>
  <si>
    <t>ARQUITECTO (A)</t>
  </si>
  <si>
    <t>25856832</t>
  </si>
  <si>
    <t>ESCOBAR BEDOYA CHRISTIAN MILOVAN</t>
  </si>
  <si>
    <t>71984336</t>
  </si>
  <si>
    <t>ESTRADA FLORES NOHELIA ESTEFANIA</t>
  </si>
  <si>
    <t>ANALISTA EN INGENIERÍA</t>
  </si>
  <si>
    <t>40869132</t>
  </si>
  <si>
    <t>FAJARDO GUTIERREZ VALERIA ROSALIA JULIA</t>
  </si>
  <si>
    <t>46431482</t>
  </si>
  <si>
    <t>FALCON ARRIETA MARIA KARLA ALEJANDRA</t>
  </si>
  <si>
    <t xml:space="preserve">APOYO EN SOPORTE TÉCNICO </t>
  </si>
  <si>
    <t>47652982</t>
  </si>
  <si>
    <t>FIERRO LAUREANO ANDRES ALFONSO</t>
  </si>
  <si>
    <t>REDES Y CONECTIVIDAD</t>
  </si>
  <si>
    <t>EGRESADO DE LA CARRERA TÉCNICA EN REDES Y CONECTIVIDAD</t>
  </si>
  <si>
    <t>ASISTENTE DE REGULACIÓN</t>
  </si>
  <si>
    <t>70085983</t>
  </si>
  <si>
    <t>FLORES QUISPE ALEX ABEL</t>
  </si>
  <si>
    <t>48052555</t>
  </si>
  <si>
    <t>FRANCIA VASQUEZ KELLY JANNET</t>
  </si>
  <si>
    <t>SUPERVISOR IN SITU PARA EL SEGUIMIENTO, MONITOREO Y ADMINISTRACIÓN DEL CONTRATO DE CONCESIÓN Y DE LA SUPERVISIÓN DE LAS OBRAS DE LA CONCESIÓN AUTOPISTA DEL SOL  TRAMO TRUJILLO - SULLANA</t>
  </si>
  <si>
    <t>08736289</t>
  </si>
  <si>
    <t>FRANCO PEBE PEDRO RENE</t>
  </si>
  <si>
    <t>ABOGADO - ESPECIALISTA EN LA DEFENSA DEL ÁREA CONSTITUCIONAL Y PENAL</t>
  </si>
  <si>
    <t>18226417</t>
  </si>
  <si>
    <t>FUENTES ANDRADE YESSENIA PAOLA</t>
  </si>
  <si>
    <t xml:space="preserve"> ANALISTA EN FORMULACIÓN, SEGUIMIENTO Y EVALUACIÓN DE LOS PLANES INSTITUCIONALES</t>
  </si>
  <si>
    <t>45922503</t>
  </si>
  <si>
    <t>GARCIA ADRIANZEN JHINIA LUZ</t>
  </si>
  <si>
    <t>INGENIERO SUPERVISOR</t>
  </si>
  <si>
    <t>08076713</t>
  </si>
  <si>
    <t>GARCIA LOLI RAUL MARCO</t>
  </si>
  <si>
    <t>04085073</t>
  </si>
  <si>
    <t>GOMEZ GALARZA DE CAMPOS ERICKA BRIGITTE</t>
  </si>
  <si>
    <t>SUPERVISOR CONTRACTUAL PARA LA LÍNEA 2 DE METRO DE LIMA</t>
  </si>
  <si>
    <t>07718336</t>
  </si>
  <si>
    <t>GONZALEZ BEDOYA MIGUEL JULIO</t>
  </si>
  <si>
    <t>41702596</t>
  </si>
  <si>
    <t>GOYCOCHEA FLORES CECILIA DEL ROSARIO</t>
  </si>
  <si>
    <t>80032010</t>
  </si>
  <si>
    <t>GUILLEN BARBARAN KELLY</t>
  </si>
  <si>
    <t>SUPERVISOR AMBIENTAL</t>
  </si>
  <si>
    <t>04963664</t>
  </si>
  <si>
    <t>GUTIERREZ CARPIO LUIS ROOSEMBERG</t>
  </si>
  <si>
    <t>INGENIERÍA FORESTAL</t>
  </si>
  <si>
    <t>INGENIERO FORESTAL Y MEDIO AMBIENTE</t>
  </si>
  <si>
    <t>SUPEVISOR IN SITU II TRAMO VIAL DV.QUILCA - AREQUIPA, DV. MATARANI-DV. MOQUEGUA,  DV. ILO-TACNA Y TACNA-LA CONCORDIA</t>
  </si>
  <si>
    <t>29629746</t>
  </si>
  <si>
    <t>GUTIERREZ HANCCO HUGO</t>
  </si>
  <si>
    <t>ASISTENTE LEGAL EN MATERIA ADMINISTRATIVA Y GESTIÓN PÚBLICA</t>
  </si>
  <si>
    <t>47634160</t>
  </si>
  <si>
    <t>GUTIERREZ LEON SANTOS STEVENS</t>
  </si>
  <si>
    <t>ANALISTA EN CONTENIDOS DE COMUNICACIÓN</t>
  </si>
  <si>
    <t>43614218</t>
  </si>
  <si>
    <t>GUTIERREZ RODRIGUEZ JORGE LUIS</t>
  </si>
  <si>
    <t>08696228</t>
  </si>
  <si>
    <t>HARO CORALES JORGE LUIS</t>
  </si>
  <si>
    <t>LIC. EN ECONOMÍA</t>
  </si>
  <si>
    <t>ESPECIALISTA LEGAL PARA CONTRATOS DE CONCESIÓN DE CARRETERAS</t>
  </si>
  <si>
    <t>09901102</t>
  </si>
  <si>
    <t>HERNANDEZ CHANDUVI JORGE LUIS</t>
  </si>
  <si>
    <t>40315604</t>
  </si>
  <si>
    <t>HIDALGO BRICEÑO SILVIA</t>
  </si>
  <si>
    <t>41663966</t>
  </si>
  <si>
    <t>HUAMAN PORRAS CESAR EDGARDO</t>
  </si>
  <si>
    <t>MERCADOTECNIA</t>
  </si>
  <si>
    <t>ASISTENTE DE CENTRO DE ORIENTACIÓN DEL OSITRÁN EN LA LÍNEA 1 DEL METRO DE LIMA Y CALLAO</t>
  </si>
  <si>
    <t>46283111</t>
  </si>
  <si>
    <t>HUAMANI JIMENEZ MONICA LUISA</t>
  </si>
  <si>
    <t>EDUCACION UNIVERSITARIA COMPLETA</t>
  </si>
  <si>
    <t>EGRESADO DE DERECHO Y CIENCIA POLÍTICA</t>
  </si>
  <si>
    <t>ESPECIALISTA LEGAL PARA CONTRATOS DE CONCESIÓN DE RED VIAL</t>
  </si>
  <si>
    <t>40814279</t>
  </si>
  <si>
    <t>HUANQUI VALCARCEL PATRICIA FATIMA</t>
  </si>
  <si>
    <t>ASISTENTE EN GESTIÓN DOCUMENTARIA</t>
  </si>
  <si>
    <t>46338646</t>
  </si>
  <si>
    <t>HUAPAYA POMA LEISLY CAROL</t>
  </si>
  <si>
    <t>ARCHIVÍSTICA Y GESTIÓN DOCUMENTAL</t>
  </si>
  <si>
    <t>BACHILLER EN ARCHIVÍSTICA Y GESTIÓN DOCUMENTAL</t>
  </si>
  <si>
    <t>73872716</t>
  </si>
  <si>
    <t>HUARACA MOSCOSO KATHIA MIRTHA</t>
  </si>
  <si>
    <t>ESPECIALISTA EN SEGUIMIENTO Y MONITOREO EN TEMAS ADMINISTRATIVOS</t>
  </si>
  <si>
    <t>09790660</t>
  </si>
  <si>
    <t>HUERTA OLIVAS KELLY VANESSA</t>
  </si>
  <si>
    <t>41299334</t>
  </si>
  <si>
    <t>ILLAHUAMAN CHIPANA CRISTIAN ELIAS</t>
  </si>
  <si>
    <t>SUPERVISOR IN SITU PARA LA SUPERVISIÓN DE AEROPUERTOS DEL PERÚ - AdP EN LOS AEROPUERTOS DE CAJAMARCA, TRUJILLO, ANTA – HUARAZ Y PISCO</t>
  </si>
  <si>
    <t>09027880</t>
  </si>
  <si>
    <t>JARA MALPARTIDA MARCIAL YVAN</t>
  </si>
  <si>
    <t>ANALISTA EN SELECCIÓN Y GESTIÓN DE PERSONAS</t>
  </si>
  <si>
    <t>42292151</t>
  </si>
  <si>
    <t>JORDAN LIZA ZULEMA</t>
  </si>
  <si>
    <t xml:space="preserve">COORDINADOR IN SITU PARA EL SEGUIMIENTO, MONITOREO Y ADMINISTRACIÓN DEL CONTRATO DE CONCESIÓN Y DE LA SUPERVISIÓN DE LAS OBRAS DE LA CONCESIÓN DE LOS TRAMOS VIALES DEL EJE MULTIMODAL AMAZONAS NORTE Y DE LA CONCESIÓN EMPALME 01B BUENOS AIRES CANCHAQUE </t>
  </si>
  <si>
    <t>01115103</t>
  </si>
  <si>
    <t>JOSEPH BARTRA GUSTAVO SALOMON</t>
  </si>
  <si>
    <t>COORDINADOR DE MANTENIMIENTO</t>
  </si>
  <si>
    <t>25767931</t>
  </si>
  <si>
    <t>KATSUREN TOBARU JUAN CARLOS</t>
  </si>
  <si>
    <t>44749449</t>
  </si>
  <si>
    <t>LAZARO DULANTO RITA ANA</t>
  </si>
  <si>
    <t>ASISTENTE PARA LA MESA DE PARTES VIRTUAL</t>
  </si>
  <si>
    <t>41781773</t>
  </si>
  <si>
    <t>LAZO AQUINO MARISA</t>
  </si>
  <si>
    <t>ANALISTA LEGAL EN MATERIA LABORAL Y CONTENCIOSA ADMINISTRATIVA</t>
  </si>
  <si>
    <t>10278783</t>
  </si>
  <si>
    <t>LEON MANSILLA ALEX ARMANDO MARTIN</t>
  </si>
  <si>
    <t>72104376</t>
  </si>
  <si>
    <t>LEON ROSALES KIMBERLY LUCERO</t>
  </si>
  <si>
    <t>40947521</t>
  </si>
  <si>
    <t>LESCANO ECHAJAYA JOSE LUIS</t>
  </si>
  <si>
    <t>25811588</t>
  </si>
  <si>
    <t>LOAYZA ALVAREZ MANUEL</t>
  </si>
  <si>
    <t>42073985</t>
  </si>
  <si>
    <t>LOLAY HUAMANYAURI INGRID VANESSA</t>
  </si>
  <si>
    <t>INGENIERO MECÁNICO ELÉCTRICO PARA LA SUPERVISIÓN DEL EQUIPAMIENTO ELECTROMECÁNICO DEL METRO  DE LIMA, LÍNEA 1</t>
  </si>
  <si>
    <t>08710419</t>
  </si>
  <si>
    <t>LOPEZ BELTRAN JULIO CESAR</t>
  </si>
  <si>
    <t>10813973</t>
  </si>
  <si>
    <t>LOPEZ GAYOSO HELENA DEL ROCIO</t>
  </si>
  <si>
    <t xml:space="preserve">COORDINADOR DE INFRAESTRUCTURA TECNOLÓGICA </t>
  </si>
  <si>
    <t>10003426</t>
  </si>
  <si>
    <t>LOPEZ HOYOS TULIO RAFAEL</t>
  </si>
  <si>
    <t>ESPECIALISTA EN ESTUDIOS ECONÓMICOS</t>
  </si>
  <si>
    <t>42717613</t>
  </si>
  <si>
    <t>LOPEZ VASQUEZ CINTHYA</t>
  </si>
  <si>
    <t>08110044</t>
  </si>
  <si>
    <t>LOYOLA ESCAJADILLO CARLOS MARTIN EULALIO</t>
  </si>
  <si>
    <t>TITULADO / MAGÍSTER / DOCTOR</t>
  </si>
  <si>
    <t>SUPERVISOR IN SITU II TRAMO 5B: ILO-MOQUEGUA-PUNO-JULIACA</t>
  </si>
  <si>
    <t>01315178</t>
  </si>
  <si>
    <t>LUNA FLORES KENNETH AURELIO</t>
  </si>
  <si>
    <t xml:space="preserve">COORDINADOR IN SITU PARA LA JEFATURA DE CONTRATOS AEROPORTUARIOS </t>
  </si>
  <si>
    <t>32403852</t>
  </si>
  <si>
    <t>MAGUIÑA CORTEZ JUAN JOSÉ</t>
  </si>
  <si>
    <t>42338464</t>
  </si>
  <si>
    <t>MAGUIÑA MESTA MARIBEL NERAIDA</t>
  </si>
  <si>
    <t>SUPERVISOR DE TELECOMUNICACIONES Y SEÑALIZACIÓN</t>
  </si>
  <si>
    <t>40228817</t>
  </si>
  <si>
    <t>MALLQUI RODRIGUEZ OSCAR ENRIQUE</t>
  </si>
  <si>
    <t>ASISTENTE EN GESTIÓN ADMINISTRATIVA</t>
  </si>
  <si>
    <t>29236376</t>
  </si>
  <si>
    <t>MALPARTIDA DEL CARPIO CARMEN BEATRIZ</t>
  </si>
  <si>
    <t>EDUCACION TECNICA COMPLETA</t>
  </si>
  <si>
    <t>ESPECIALISTA CONTRACTUAL</t>
  </si>
  <si>
    <t>40728147</t>
  </si>
  <si>
    <t>MANCO OSORIO RICARDO ALEJANDRO</t>
  </si>
  <si>
    <t>10202555</t>
  </si>
  <si>
    <t>MANDUJANO DAMIAN CAROLINE YVES</t>
  </si>
  <si>
    <t>SUPERVISOR DE OPERACIONES</t>
  </si>
  <si>
    <t>08521409</t>
  </si>
  <si>
    <t>MANRIQUE MANRIQUE ELMER ANASTASIO</t>
  </si>
  <si>
    <t>PROFESIONAL EN TESORERÍA</t>
  </si>
  <si>
    <t>09620409</t>
  </si>
  <si>
    <t>MARCELO TORRE EDUARDO IVAN</t>
  </si>
  <si>
    <t>COORDINADOR IN SITU PARA EL SEGUIMIENTO, MONITOREO Y ADMINISTRACIÓN DEL CONTRATO DE CONCESIÓN Y DE LA SUPERVISIÓN DE LAS OBRAS DE LA CONCESIÓN DE LOS TRAMOS VIALES DEL EJE MULTIMODAL AMAZONAS NORTE Y DE LA CONCESIÓN EMPALME 01B BUENOS AIRES CANCHAQUE</t>
  </si>
  <si>
    <t>00835494</t>
  </si>
  <si>
    <t>MARINA AREVALO ALDO ROMAN</t>
  </si>
  <si>
    <t>ASISTENTE PARA LA ATENCIÓN DE CENTRAL TELEFÓNICA Y APOYO EN MESA DE PARTES</t>
  </si>
  <si>
    <t>40919520</t>
  </si>
  <si>
    <t>MARTINEZ QUINTO KATHERINA</t>
  </si>
  <si>
    <t>ASISTENTE EN INGENIERÍA PORTUARIA</t>
  </si>
  <si>
    <t>71016708</t>
  </si>
  <si>
    <t>MATAMOROS PAITAN CRISTIAN</t>
  </si>
  <si>
    <t>ASISTENTE DE SUPERVISIÓN</t>
  </si>
  <si>
    <t>44284106</t>
  </si>
  <si>
    <t>MATOS SANCHEZ AMIRA ELENI</t>
  </si>
  <si>
    <t>09494181</t>
  </si>
  <si>
    <t>MEDINA RODRIGUEZ GERMAN FIDEL</t>
  </si>
  <si>
    <t>44984227</t>
  </si>
  <si>
    <t>MEDINA RUBIANES EDGARDO RAJMAN</t>
  </si>
  <si>
    <t>41150382</t>
  </si>
  <si>
    <t>MEGO SILVA JULIO CESAR</t>
  </si>
  <si>
    <t>AUXILIAR DE ARCHIVO</t>
  </si>
  <si>
    <t>73025643</t>
  </si>
  <si>
    <t>MELGAR PAJARES ZOILA JULIA DEL ROSARIO</t>
  </si>
  <si>
    <t>44822209</t>
  </si>
  <si>
    <t>MENDEZ VEGA MARIA ALEJANDRA</t>
  </si>
  <si>
    <t>SUPERVISOR DE OPERACIONES FERROVIARIAS</t>
  </si>
  <si>
    <t>41301858</t>
  </si>
  <si>
    <t>MENDEZ ZEVALLOS JUAN JESUS</t>
  </si>
  <si>
    <t>10741146</t>
  </si>
  <si>
    <t>MENDOZA GUZMAN ROCIO</t>
  </si>
  <si>
    <t>ANALISTA DE COMUNICACIÓN EXTERNA</t>
  </si>
  <si>
    <t>09072587</t>
  </si>
  <si>
    <t>MENENDEZ GAITAN SUSANA BEATRIZ</t>
  </si>
  <si>
    <t>ANALISTA DE PAGOS</t>
  </si>
  <si>
    <t>43659242</t>
  </si>
  <si>
    <t>MERCADO QUIROZ JORGE ALBERTO ALESSANDRO</t>
  </si>
  <si>
    <t>CONTADOR (A)</t>
  </si>
  <si>
    <t>ANALISTA DE PROYECTOS DE SISTEMAS</t>
  </si>
  <si>
    <t>46567646</t>
  </si>
  <si>
    <t>MESTANZA DONGO LUIS ANDRES</t>
  </si>
  <si>
    <t>COORDINADOR IN SITU PARA EL SEGUIMIENTO, MONITOREO Y ADMINISTRACIÓN DEL CONTRATO DE CONCESIÓN Y DE LA SUPERVISIÓN DE LAS OBRAS A CARGO DEL CONCESIONARIO, DE LA CONCESIÓN DEL TRAMO 2 DE IIRSA CENTRO: PUENTE RICARDO PALMA - LA OROYA - HUANCAYO Y LA OROYA -DV CERRO DE PASCO</t>
  </si>
  <si>
    <t>08797745</t>
  </si>
  <si>
    <t>MOLINA LUJAN JUAN CARLOS</t>
  </si>
  <si>
    <t>SUPERVISOR IN SITU - RED VIAL 6: PUCUSANA -CERRO AZUL -ICA</t>
  </si>
  <si>
    <t>41370171</t>
  </si>
  <si>
    <t>MONTENEGRO GARCIA KARLIN VALENTY</t>
  </si>
  <si>
    <t>INGENIERO MECÁNICO ELÉCTRICO PARA LA SUPERVISIÓN DEL MATERIAL  RODANTE DEL METRO DE LIMA - LÍNEA 1</t>
  </si>
  <si>
    <t>06085920</t>
  </si>
  <si>
    <t>MONTOYA GUILLEN MAXIMO CASIMIRO</t>
  </si>
  <si>
    <t>INGENIERÍA MECÁNICA Y ELÉCTRICA</t>
  </si>
  <si>
    <t>INGENIERO MECÁNICO Y ELÉCTRICO</t>
  </si>
  <si>
    <t>47101901</t>
  </si>
  <si>
    <t>MORA MUÑANTE CESAR ERNESTO</t>
  </si>
  <si>
    <t>SUPERVISOR IN SITU II PARA EL TRAMO II DE LA IIRSA CENTRO</t>
  </si>
  <si>
    <t>10491785</t>
  </si>
  <si>
    <t>MOSCOSO REATEGUI HUGO DISTEL</t>
  </si>
  <si>
    <t>SUPERVISOR IN SITU II PARA EL TRAMO 5 DE LA IIRSA SUR: MATARANI - JULIACA, ILO - PUNO - JULIACA - AZÁNGARO</t>
  </si>
  <si>
    <t>25303091</t>
  </si>
  <si>
    <t>MOSCOSO VALENZUELA JULIO GIRALDO</t>
  </si>
  <si>
    <t>72178972</t>
  </si>
  <si>
    <t>MOYOLI AGUILAR SOPHIA STEPHANIE</t>
  </si>
  <si>
    <t>46846675</t>
  </si>
  <si>
    <t>NANFARO POMASONGO NORMA SOLANGE</t>
  </si>
  <si>
    <t>GESTOR DOCUMENTARIO</t>
  </si>
  <si>
    <t>43089378</t>
  </si>
  <si>
    <t>NEYRA GONZALES CESAR JEAN PAUL</t>
  </si>
  <si>
    <t>ESPECIALISTA EN GOBIERNO DIGITAL Y GESTIÓN DE PROYECTOS</t>
  </si>
  <si>
    <t>46224452</t>
  </si>
  <si>
    <t>NORIEGA QUIROZ EYLEEN CAROLINA</t>
  </si>
  <si>
    <t>ESPECIALISTA EN ADMINISTRACIÓN DE BASE DE DATOS Y APLICACIONES</t>
  </si>
  <si>
    <t>42034796</t>
  </si>
  <si>
    <t>NUÑEZ RUPAY HILDEBRANDO ULISES</t>
  </si>
  <si>
    <t>ESPECIALISTA LEGAL PARA CONTRATOS DE CONCESIÓN AEROPORTUARIOS</t>
  </si>
  <si>
    <t>23959483</t>
  </si>
  <si>
    <t>OCHOA OCHOA OSCAR ISAAC</t>
  </si>
  <si>
    <t>44870674</t>
  </si>
  <si>
    <t>ORTIZ CABREJOS CLAUDIA IVONNE</t>
  </si>
  <si>
    <t>ASISTENTE DE SERVICIOS ARCHIVÍSTICOS</t>
  </si>
  <si>
    <t>42310544</t>
  </si>
  <si>
    <t>ORTIZ RODRIGUEZ KARINA MAGALY</t>
  </si>
  <si>
    <t>SUPERVISOR IN SITU PARA LA SUPERVISIÓN DE AEROPUERTOS DEL PERÚ AdP EN LOS AEROPUERTOS DE IQUITOS, PUCALLPA, CHACHAPOYAS Y TARAPOTO</t>
  </si>
  <si>
    <t>08675648</t>
  </si>
  <si>
    <t>OYOLA DEL AGUILA ANTONIO</t>
  </si>
  <si>
    <t>21288174</t>
  </si>
  <si>
    <t>PACHECO INGARUCA NOELIA DALILA</t>
  </si>
  <si>
    <t>46741781</t>
  </si>
  <si>
    <t>PADILLA AGAMA WALTER KEVIN</t>
  </si>
  <si>
    <t>ASISTENTE EN SUPERVISIÓN IN SITU PARA EL TRAMO VIAL CHANCAY- ACOS</t>
  </si>
  <si>
    <t>47207518</t>
  </si>
  <si>
    <t>PALOMINO RIVERA ANIBAL MARTÍN</t>
  </si>
  <si>
    <t>ASISTENTE DE ALMACÉN DE EXISTENCIAS</t>
  </si>
  <si>
    <t>10484269</t>
  </si>
  <si>
    <t>PARIONA VEGA EDITH PILAR</t>
  </si>
  <si>
    <t>10282882</t>
  </si>
  <si>
    <t>PAZ PANIZO JORGE LUIS</t>
  </si>
  <si>
    <t>ESPECIALISTA EN GESTIÓN DE DATOS</t>
  </si>
  <si>
    <t>07879682</t>
  </si>
  <si>
    <t>PEREA MOSCOSO JORGE LUIS</t>
  </si>
  <si>
    <t>16471835</t>
  </si>
  <si>
    <t>PEREZ CUBAS TEODORO</t>
  </si>
  <si>
    <t>44940952</t>
  </si>
  <si>
    <t>PEREZ LIRCOS LUIS</t>
  </si>
  <si>
    <t>ESPECIALISTA EN LA DEFENSA DE PROCESOS CIVILES, PENALES Y LABORALES</t>
  </si>
  <si>
    <t>41130363</t>
  </si>
  <si>
    <t>PEREZ VELASQUEZ OSCAR WILLIAM</t>
  </si>
  <si>
    <t>40655398</t>
  </si>
  <si>
    <t>PIZARRO BACA ANTONIO</t>
  </si>
  <si>
    <t>47016685</t>
  </si>
  <si>
    <t>POLANCO NORIEGA EMMANUEL ANTONIO</t>
  </si>
  <si>
    <t>SUPERVISOR IN SITU - NUEVO TERMINAL PORTUARIO DE YURIMAGUAS - NUEVA REFORMA</t>
  </si>
  <si>
    <t>41194734</t>
  </si>
  <si>
    <t>POLO VIVAR CHRISTIAN JOEL</t>
  </si>
  <si>
    <t>LICENCIADO EN ADMINISTRACION   EN EL AMBITO MARITIMO Y PORTUARIO</t>
  </si>
  <si>
    <t>42936369</t>
  </si>
  <si>
    <t>PORRAS CHANCA JIMMY</t>
  </si>
  <si>
    <t>42996489</t>
  </si>
  <si>
    <t>PRECIADO JERONIMO EDGAR JAVIER</t>
  </si>
  <si>
    <t>09641855</t>
  </si>
  <si>
    <t>PRIETO BARRERA ALDO MARTIN</t>
  </si>
  <si>
    <t>ASISTENTE DE ARCHIVO</t>
  </si>
  <si>
    <t>45848704</t>
  </si>
  <si>
    <t>PUCHOC RIOS LIZZETH</t>
  </si>
  <si>
    <t>TÉCNICO EN ARCHIVOS</t>
  </si>
  <si>
    <t>ASISTENTE DE TRANSFERENCIA DE DOCUMENTOS</t>
  </si>
  <si>
    <t>43845522</t>
  </si>
  <si>
    <t>QUIÑONEZ QUISPE ELISVAN</t>
  </si>
  <si>
    <t>OPERADOR DE LA LÍNEA DE DIGITALIZACIÓN</t>
  </si>
  <si>
    <t>48202850</t>
  </si>
  <si>
    <t>QUIROZ GARAY HASSLEN</t>
  </si>
  <si>
    <t>PROFESIONAL I PARA QUE SE ENCARGUE DE LAS LABORES DE SUPERVISIÓN DEL PROYECTO Y DE LAS INVERSIONES EN EQUIPOS Y SISTEMAS FERROVIARIOS ELECTROMECÁNICOS</t>
  </si>
  <si>
    <t>19857763</t>
  </si>
  <si>
    <t>QUISPE DE LA CRUZ ELIAS TORIBIO</t>
  </si>
  <si>
    <t>ABOGADO PARA LA SECRETARIA TÉCNICA DE LOS ÓRGANOS INSTRUCTORES DE LOS PROCEDIMIENTOS ADMINISTRATIVOS DISCIPLINARIOS</t>
  </si>
  <si>
    <t>09850607</t>
  </si>
  <si>
    <t>RAMIREZ RABINES VERONICA CARMEN</t>
  </si>
  <si>
    <t>SUPERVISOR IN SITU II PARA EL TRAMO I DE LA IIRSA SUR</t>
  </si>
  <si>
    <t>31604917</t>
  </si>
  <si>
    <t>RAMIREZ VIZCARRA JOSE MANUEL</t>
  </si>
  <si>
    <t>VERIFICADOR</t>
  </si>
  <si>
    <t>42941164</t>
  </si>
  <si>
    <t>RAMOS VALQUI ROBERT</t>
  </si>
  <si>
    <t>EGRESADO DE CONTABILIDAD Y FINANZAS</t>
  </si>
  <si>
    <t>JEFE DE OFICINA DESCONCENTRADA DE LORETO</t>
  </si>
  <si>
    <t>05412691</t>
  </si>
  <si>
    <t>REATEGUI RIOS JOSE ENRIQUE</t>
  </si>
  <si>
    <t>10348959</t>
  </si>
  <si>
    <t>REGALADO RAFAEL DORIS DELICIA</t>
  </si>
  <si>
    <t>AUXILIAR DE CONTROL DE CALIDAD EN MESA DE PARTES</t>
  </si>
  <si>
    <t>46827609</t>
  </si>
  <si>
    <t>REYES QUEZADA ISABEL JASMINE</t>
  </si>
  <si>
    <t>10602786</t>
  </si>
  <si>
    <t>RICALDI RODRIGUEZ MAGALY GLORIA</t>
  </si>
  <si>
    <t>ESPECIALISTA AMBIENTAL DE LA RED VIAL</t>
  </si>
  <si>
    <t>41177009</t>
  </si>
  <si>
    <t>RIOS ARELLANO KARIN KATIA</t>
  </si>
  <si>
    <t>ZOOTECNISTA</t>
  </si>
  <si>
    <t>AUDITOR II</t>
  </si>
  <si>
    <t>16134096</t>
  </si>
  <si>
    <t>ROBLADILLO QUISPILAY ENRIQUE ALBERTO</t>
  </si>
  <si>
    <t>ESPECIALISTA EN ARCHIVO Y TRANSFORMACIÓN DIGITAL</t>
  </si>
  <si>
    <t>43405933</t>
  </si>
  <si>
    <t>RODRIGUEZ CHOCCARE ARTHUR</t>
  </si>
  <si>
    <t>EDUCACIÓN</t>
  </si>
  <si>
    <t>ESPECIALISTA EN GESTIÓN DE PERSONAS</t>
  </si>
  <si>
    <t>40994522</t>
  </si>
  <si>
    <t>RODRIGUEZ HERNANDEZ ANA ISABEL</t>
  </si>
  <si>
    <t>LIC. EN PSICOLOGÍA</t>
  </si>
  <si>
    <t>ANALISTA DE GESTIÓN DE PROYECTOS DE TI</t>
  </si>
  <si>
    <t>47260394</t>
  </si>
  <si>
    <t>RODRIGUEZ TORVISCO CARLOS</t>
  </si>
  <si>
    <t>45655655</t>
  </si>
  <si>
    <t>ROJAS REGALADO DANNA VALERY</t>
  </si>
  <si>
    <t>07526310</t>
  </si>
  <si>
    <t>ROSALES MAYO CHRISTIAN JUAN</t>
  </si>
  <si>
    <t>47329551</t>
  </si>
  <si>
    <t>RUIZ HERNANDEZ FIORELLA</t>
  </si>
  <si>
    <t>41253157</t>
  </si>
  <si>
    <t>SALAZAR LEON MANUEL ALEJANDRO</t>
  </si>
  <si>
    <t>ASISTENTE EN CONTRATACIONES</t>
  </si>
  <si>
    <t>07631188</t>
  </si>
  <si>
    <t>SAMPLINI BECERRA MONICA PAOLA</t>
  </si>
  <si>
    <t>SUPERVISOR IN SITU DE INVERSIONES</t>
  </si>
  <si>
    <t>22517389</t>
  </si>
  <si>
    <t>SANCHEZ BARRUETA ELVIS LULI</t>
  </si>
  <si>
    <t>42456085</t>
  </si>
  <si>
    <t>SANCHEZ POZO HENRY LEONEL</t>
  </si>
  <si>
    <t>48028493</t>
  </si>
  <si>
    <t>SANDOVAL DIOSES BRENDA VANESSA</t>
  </si>
  <si>
    <t>44103778</t>
  </si>
  <si>
    <t>SANTILLAN ESPINOZA JESSICA VICTORIA</t>
  </si>
  <si>
    <t>ASISTENTE EN CONTROL DE ARCHIVOS</t>
  </si>
  <si>
    <t>48315029</t>
  </si>
  <si>
    <t>SARASI GUILLEN KATHERIN ELIZABETH</t>
  </si>
  <si>
    <t>47130399</t>
  </si>
  <si>
    <t>SAUCEDO DURAN MANUEL GUSTAVO ARTURO</t>
  </si>
  <si>
    <t>SUPERVISOR DE SEGURIDAD Y MEDIO AMBIENTE</t>
  </si>
  <si>
    <t>27081515</t>
  </si>
  <si>
    <t>SILVA GIL LENIN HENRRY</t>
  </si>
  <si>
    <t>INGENIERÍA AMBIENTAL Y DE RECURSOS NATURALES</t>
  </si>
  <si>
    <t>INGENIERO AMBIENTAL Y DE RECURSOS NATURALES</t>
  </si>
  <si>
    <t>20102029</t>
  </si>
  <si>
    <t>SOLANO CHOQUE NURIA MABEL</t>
  </si>
  <si>
    <t>ESPECIALISTA TRIBUTARIO</t>
  </si>
  <si>
    <t>41977044</t>
  </si>
  <si>
    <t>SORIANO DE LA CRUZ JAQUELINE MAGALY</t>
  </si>
  <si>
    <r>
      <t>ASISTENTE EN REGULACIÓN -</t>
    </r>
    <r>
      <rPr>
        <b/>
        <sz val="9"/>
        <rFont val="Arial"/>
        <family val="2"/>
      </rPr>
      <t xml:space="preserve"> SUPLENCIA</t>
    </r>
  </si>
  <si>
    <t>74779989</t>
  </si>
  <si>
    <t>SOTO PAREDES JORGE EDUARDO</t>
  </si>
  <si>
    <t>ASESOR LEGAL PARA LA CONCESIÓN DE LA LÍNEA 2 DE LA RED BÁSICA DEL METRO DE LIMA Y CALLAO</t>
  </si>
  <si>
    <t>10688867</t>
  </si>
  <si>
    <t>SOTOMAYOR TEVES CESAR AUGUSTO</t>
  </si>
  <si>
    <t>SUPERVISOR IN SITU II DE INVERSIONES PARA EL TRAMO 5 DE LA IIRSA SUR</t>
  </si>
  <si>
    <t>02433660</t>
  </si>
  <si>
    <t>SOTOMAYOR VERIA ROLANDO ALFREDO</t>
  </si>
  <si>
    <t>70287496</t>
  </si>
  <si>
    <t>SUMARI CHANG CLAUDIA DEL ROCIO</t>
  </si>
  <si>
    <t>ENFERMERÍA</t>
  </si>
  <si>
    <t>LICENCIADA EN ENFERMERÍA</t>
  </si>
  <si>
    <t>23921213</t>
  </si>
  <si>
    <t>TAIRO TAPIA ELVER BERNARDO</t>
  </si>
  <si>
    <t>ASISTENTE TÉCNICO</t>
  </si>
  <si>
    <t>72103553</t>
  </si>
  <si>
    <t>TARAZONA MALPARTIDA KAREN TATIANA</t>
  </si>
  <si>
    <t>43611645</t>
  </si>
  <si>
    <t>TAVARA VASQUEZ ANGELA ESTHER</t>
  </si>
  <si>
    <t>16665372</t>
  </si>
  <si>
    <t>TERRONES SANCHEZ CESAR FROILAN</t>
  </si>
  <si>
    <t>10329329</t>
  </si>
  <si>
    <t>TINEO HUAMAN JENNY ROSAURA</t>
  </si>
  <si>
    <t>SUPERVISOR IN SITU II</t>
  </si>
  <si>
    <t>28284076</t>
  </si>
  <si>
    <t>TINEO NAJARRO RODOLFO</t>
  </si>
  <si>
    <t>SUPERVISOR IN SITU DE LOS AEROPUERTOS  DE AYACUCHO Y PUERTO MALDONADO</t>
  </si>
  <si>
    <t>43376209</t>
  </si>
  <si>
    <t>TOLEDO CALLA KENNY DANY</t>
  </si>
  <si>
    <t>25586364</t>
  </si>
  <si>
    <t>TORRES SAMOS WALTER FERMIN</t>
  </si>
  <si>
    <t>ANALISTA DE ATENCIÓN AL USUARIO DE LA  OFICINA DESCONCENTRADA DE LORETO</t>
  </si>
  <si>
    <t>TORRES SOTO KHYRA DEL CHAYO</t>
  </si>
  <si>
    <t>ESPECIALISTA CONTABLE EN TRIBUTOS</t>
  </si>
  <si>
    <t>07629775</t>
  </si>
  <si>
    <t>TRUJILLO GONZALES ESTELA MELVA</t>
  </si>
  <si>
    <t>40703425</t>
  </si>
  <si>
    <t>URIARTE ESPEJO URSULA PAULINA</t>
  </si>
  <si>
    <t>46210758</t>
  </si>
  <si>
    <t>VALDIVIA PAREDES GIULIANA GLADYS</t>
  </si>
  <si>
    <t>46139933</t>
  </si>
  <si>
    <t>VALDIVIA RODRIGUEZ ABEL ANTONIO</t>
  </si>
  <si>
    <t>18903134</t>
  </si>
  <si>
    <t>VALENCIA JULCA PEDRO MIGUEL</t>
  </si>
  <si>
    <t>40478639</t>
  </si>
  <si>
    <t>VALLE MANCHEGO TANIA BEATRIZ</t>
  </si>
  <si>
    <t>SUPERVISOR DE VÍAS FÉRREAS Y OBRAS CIVILES</t>
  </si>
  <si>
    <t>43866095</t>
  </si>
  <si>
    <t>VARGAS RODRIGUEZ FRANCIS HAROLD</t>
  </si>
  <si>
    <t>15600355</t>
  </si>
  <si>
    <t>VASQUEZ PESANTES ELINA ELIZABETH</t>
  </si>
  <si>
    <t>10303720</t>
  </si>
  <si>
    <t>VEGA GODINES MARIA ELIZABETH</t>
  </si>
  <si>
    <t>BACHILLER EN COMUNICACION SOCIAL</t>
  </si>
  <si>
    <t>ASISTENTE DE ESTUDIOS ECONÓMICOS</t>
  </si>
  <si>
    <t>72868070</t>
  </si>
  <si>
    <t>VEGA LUGO RAY CARLOS JUNIOR</t>
  </si>
  <si>
    <t>40051430</t>
  </si>
  <si>
    <t>VEIT RODRIGUEZ MARIA TERESA</t>
  </si>
  <si>
    <t>10702589</t>
  </si>
  <si>
    <t>VENTURI MOQUILLAZA ANGELA RITA</t>
  </si>
  <si>
    <t>72548169</t>
  </si>
  <si>
    <t>VICENTE MIRANDA MAYRA ALEXANDRA</t>
  </si>
  <si>
    <t>SUPERVISOR IN SITU - TRAMO 5-A- MATARANI-AREQUIPA-JULIACA-AZÁNGARO</t>
  </si>
  <si>
    <t>06028844</t>
  </si>
  <si>
    <t>VICENTE ROMERO DOMINGO</t>
  </si>
  <si>
    <t>42770850</t>
  </si>
  <si>
    <t>VIGO RIVERA CINTIA ROSSEMARIE</t>
  </si>
  <si>
    <t>43205963</t>
  </si>
  <si>
    <t>VILA QUEREVALU EVELYNN ELENA</t>
  </si>
  <si>
    <t>06268107</t>
  </si>
  <si>
    <t>YABAR SANTILLAN JOSE LUIS</t>
  </si>
  <si>
    <t>ASISTENTE EN INGENIERÍA</t>
  </si>
  <si>
    <t>47151378</t>
  </si>
  <si>
    <t>YNGA CELEDONIO JOSE FAUSTINO</t>
  </si>
  <si>
    <t>BACHILLER EN CIENCIAS CON MENCION EN INGENIERIA CIVIL</t>
  </si>
  <si>
    <t>44503150</t>
  </si>
  <si>
    <t>ZAGAL MALAGA PATRICIA VIRGINIA</t>
  </si>
  <si>
    <t>16806314</t>
  </si>
  <si>
    <t>ZAMORA BARBOZA MARTHA YSABEL</t>
  </si>
  <si>
    <t>10014642</t>
  </si>
  <si>
    <t>ZAPATA CRUZ LUIS ENRIQUE</t>
  </si>
  <si>
    <t>ASISTENTE EN GESTIÓN ECONÓMICA PRESUPUESTARIA</t>
  </si>
  <si>
    <t>71562672</t>
  </si>
  <si>
    <t>ZARATE SALAS CRISTHIAN EMANUEL</t>
  </si>
  <si>
    <t>SUPERVISOR IN SITU, PARA EL SEGUIMIENTO, MONITOREO Y ADMINISTRACIÓN DEL CONTRATO DE CONCESIÓN Y DE LA SUPERVISIÓN DE LAS OBRAS DE LA CONCESIÓN DEL TRAMO VIAL PUENTE PUCUSANA – CERRO AZUL – ICA (RED VIAL 6)</t>
  </si>
  <si>
    <t>10061173</t>
  </si>
  <si>
    <t>ZAVALETA ALTAMIRANO JORGE LUIS</t>
  </si>
  <si>
    <t>SUPERVISOR IN SITU II PARA LOS TRAMOS DESVÍO OLMOS - LAMBAYEQUE, MOCUPE-CAYALTI-OYOTÚN Y EMPALME 1B - BUENOS AIRES-CANCHAQUE</t>
  </si>
  <si>
    <t>02429502</t>
  </si>
  <si>
    <t>ZEA VEGA RAFAEL</t>
  </si>
  <si>
    <t>SUPERVISOR IN SITU II PARA EL TRAMO III DE LA IIRSA SUR</t>
  </si>
  <si>
    <t>43997683</t>
  </si>
  <si>
    <t>ZEGARRA CORDOVA WALTER AUGUSTO</t>
  </si>
  <si>
    <t>41989288</t>
  </si>
  <si>
    <t>ZELA MORAYA WILMER</t>
  </si>
  <si>
    <t>INGENIERÍA ECONÓMICA</t>
  </si>
  <si>
    <t>SUPERVISOR IN SITU II PARA EL TRAMO 3 DE LA IIRSA SUR: INAMBARI - IÑAPARI</t>
  </si>
  <si>
    <t>16544527</t>
  </si>
  <si>
    <t>ZELADA ASMAT WALTER ROLANDO</t>
  </si>
  <si>
    <t>GESTOR DEL PROGRAMA ACADEMICO DE FORMACIÓN</t>
  </si>
  <si>
    <t>41936399</t>
  </si>
  <si>
    <t>ANDRES NEYRA CARLOS ENRIQUE</t>
  </si>
  <si>
    <t>PSICOLOGO(A)</t>
  </si>
  <si>
    <t>TITULADO/A</t>
  </si>
  <si>
    <t>ANALISTA DESARROLLADOR DE CASOS</t>
  </si>
  <si>
    <t>40023015</t>
  </si>
  <si>
    <t>ASCENCIOS BALBIN OLGA KARINA</t>
  </si>
  <si>
    <t>058-2019</t>
  </si>
  <si>
    <t>ASISTENTE DE MONITOREO</t>
  </si>
  <si>
    <t>46455211</t>
  </si>
  <si>
    <t>AYMA BONILLA ANA BESSIER</t>
  </si>
  <si>
    <t>COMUNICADORA SOCIAL</t>
  </si>
  <si>
    <t>028-2019</t>
  </si>
  <si>
    <t>GESTOR DE BIBLIOTECA</t>
  </si>
  <si>
    <t>40886119</t>
  </si>
  <si>
    <t>BOLIVAR LOBATON EVA KATIUSKA</t>
  </si>
  <si>
    <t>BIBLIOTECOLOGO(A)</t>
  </si>
  <si>
    <t>153-2015</t>
  </si>
  <si>
    <t>41003270</t>
  </si>
  <si>
    <t>BRAMON MONZON WILLIAM ALFREDO</t>
  </si>
  <si>
    <t>154-2016</t>
  </si>
  <si>
    <t>ANALISTA ACADÉMICO DE FORMACIÓN</t>
  </si>
  <si>
    <t>25780313</t>
  </si>
  <si>
    <t>BRAVO CORONEL CARMEN DEL ROSARIO</t>
  </si>
  <si>
    <t>COMUNICADOR(A)</t>
  </si>
  <si>
    <t>030-2016</t>
  </si>
  <si>
    <t>GESTOR DE PROGRAMA DE CAPACITACIÓN</t>
  </si>
  <si>
    <t>000738177</t>
  </si>
  <si>
    <t>CALLEJAS RODRIGUEZ LUISA FERNANDA</t>
  </si>
  <si>
    <t>MERCADEO Y PUBLICIDAD</t>
  </si>
  <si>
    <t>091-2016</t>
  </si>
  <si>
    <t>GESTOR DEL PROGRAMA ACADÉMICO DE FORMACIÓN</t>
  </si>
  <si>
    <t>41146643</t>
  </si>
  <si>
    <t>CARBAJAL CONTRERAS KARIN ETHEL</t>
  </si>
  <si>
    <t>INGENIERO(A) INDUSTRIAL</t>
  </si>
  <si>
    <t>141-2015</t>
  </si>
  <si>
    <t>41435815</t>
  </si>
  <si>
    <t>CASTILLA DIAZ CYNTHIA MARLENE</t>
  </si>
  <si>
    <t>037-2019</t>
  </si>
  <si>
    <t>ANALISTA DE PRODUCCIÓN DOCUMENTAL</t>
  </si>
  <si>
    <t>42399637</t>
  </si>
  <si>
    <t>CORNEJO ALVA WILFREDO DAVID</t>
  </si>
  <si>
    <t>178-2016</t>
  </si>
  <si>
    <t>ANALISTA DE EVENTOS ACADÉMICOS</t>
  </si>
  <si>
    <t>42411753</t>
  </si>
  <si>
    <t>CURO SIERRA MIGUEL ANGEL</t>
  </si>
  <si>
    <t>POLITÓLOGO(A)</t>
  </si>
  <si>
    <t>071-2016</t>
  </si>
  <si>
    <t>GESTOR DE SERVICIOS ACADÉMICOS</t>
  </si>
  <si>
    <t>08655339</t>
  </si>
  <si>
    <t>DAVALOS VARGAS MANUEL WILFREDO</t>
  </si>
  <si>
    <t>024-2016</t>
  </si>
  <si>
    <t>ANALISTA ACADÉMICO DE CAPACITACIÓN</t>
  </si>
  <si>
    <t>70050982</t>
  </si>
  <si>
    <t>DEXTRE HUARI KATHERINE SHIRLEY</t>
  </si>
  <si>
    <t>ADMINISTRADOR(A)</t>
  </si>
  <si>
    <t>010-2019</t>
  </si>
  <si>
    <t>ANALISTA ACADÉMICO VIRTUAL</t>
  </si>
  <si>
    <t>41479212</t>
  </si>
  <si>
    <t>DOZA CABALLERO ANTONIO ALEXANDER</t>
  </si>
  <si>
    <t>ARTE</t>
  </si>
  <si>
    <t>053-2016</t>
  </si>
  <si>
    <t>41381375</t>
  </si>
  <si>
    <t>FELIPE ORTIZ MONICA JANETH</t>
  </si>
  <si>
    <t>152-2016</t>
  </si>
  <si>
    <t>09508855</t>
  </si>
  <si>
    <t>GAMARRA CUADROS FATIMA LIBERTAD</t>
  </si>
  <si>
    <t>053-2017</t>
  </si>
  <si>
    <t>ANALISTA DE BANCO DE CASOS</t>
  </si>
  <si>
    <t>41768068</t>
  </si>
  <si>
    <t>GARCIA FERNANDEZ MAGALY</t>
  </si>
  <si>
    <t>094-2016</t>
  </si>
  <si>
    <t>GESTOR DE PROGRAMA B-LEARNING DE CAPACITACIÓN</t>
  </si>
  <si>
    <t>19261583</t>
  </si>
  <si>
    <t>GOICOCHEA CARLOS MANUEL ENRIQUE</t>
  </si>
  <si>
    <t>170-2015</t>
  </si>
  <si>
    <t>ANALISTA DE COMUNIDADES</t>
  </si>
  <si>
    <t>40723379</t>
  </si>
  <si>
    <t>HUAROC TRUCIOS KELLY</t>
  </si>
  <si>
    <t>TERAPIA FÍSICA Y REHABILITAI</t>
  </si>
  <si>
    <t>102-2016</t>
  </si>
  <si>
    <t>ANALISTA DE SERVICIOS DE BIBLIOTECA</t>
  </si>
  <si>
    <t>42112477</t>
  </si>
  <si>
    <t>IPARRAGUIRRE SALDIVAR EVELYN</t>
  </si>
  <si>
    <t>059-2019</t>
  </si>
  <si>
    <t>44346591</t>
  </si>
  <si>
    <t>IRAULA BECERRA ANNI</t>
  </si>
  <si>
    <t>018-2018</t>
  </si>
  <si>
    <t>41667633</t>
  </si>
  <si>
    <t>LEY YAMASHITA ROCIO GIULIANA</t>
  </si>
  <si>
    <t>ANTROPOLOGA</t>
  </si>
  <si>
    <t>143-2015</t>
  </si>
  <si>
    <t>GESTORA DEL PROGRAMA ACADÉMICO DE FORMACIÓN</t>
  </si>
  <si>
    <t>40230726</t>
  </si>
  <si>
    <t>MELGAREJO VIDAL KATIA</t>
  </si>
  <si>
    <t>020-2018</t>
  </si>
  <si>
    <t>GESTOR ACADÉMICO DE AULA VIRTUAL</t>
  </si>
  <si>
    <t>42369994</t>
  </si>
  <si>
    <t>NUÑEZ RUNIN DIANA CRIS</t>
  </si>
  <si>
    <t>003-2016</t>
  </si>
  <si>
    <t>40083086</t>
  </si>
  <si>
    <t>O'HARA BELLINA JESSICA</t>
  </si>
  <si>
    <t>142-2015</t>
  </si>
  <si>
    <t>GESTOR DE ACTIVIDADES DE COMPLEMENTACIÓN ACADÉMICA Y COMUNIDADES</t>
  </si>
  <si>
    <t>41566381</t>
  </si>
  <si>
    <t>POLAR TORRES LURDES MERCEDES</t>
  </si>
  <si>
    <t>HOTELERÍA Y TURISMO</t>
  </si>
  <si>
    <t>185-2016</t>
  </si>
  <si>
    <t>40365101</t>
  </si>
  <si>
    <t>QUIJANDRIA LEZAMETA RAFAEL EDMUNDO</t>
  </si>
  <si>
    <t>099-2016</t>
  </si>
  <si>
    <t>ASISTENTE DE EVENTOS ACADÉMICOS</t>
  </si>
  <si>
    <t>42726990</t>
  </si>
  <si>
    <t>RAMOS LOO-KUNG ELIZABETH WENDY</t>
  </si>
  <si>
    <t>098-2016</t>
  </si>
  <si>
    <t>80086983</t>
  </si>
  <si>
    <t>RAMOS TORRES PERCY ALEXANDER</t>
  </si>
  <si>
    <t>ABOGADO(A)</t>
  </si>
  <si>
    <t>031-2016</t>
  </si>
  <si>
    <t xml:space="preserve">ANALISTA ACADEMICO DE CAPACITACIÓN </t>
  </si>
  <si>
    <t>41044343</t>
  </si>
  <si>
    <t>RODRIGUEZ GOYTIZOLO NATALIA TERESA</t>
  </si>
  <si>
    <t>ESPECIALIDAD EN LENGUA Y LITERATURA</t>
  </si>
  <si>
    <t>41152711</t>
  </si>
  <si>
    <t>RONDINELLI MENDOZA RENATO</t>
  </si>
  <si>
    <t>118-2016</t>
  </si>
  <si>
    <t>GESTOR DE DESARROLLO DE CURSOS</t>
  </si>
  <si>
    <t>41272182</t>
  </si>
  <si>
    <t>RUIZ TORRES CAROLINA ANGELICA</t>
  </si>
  <si>
    <t>091-2017</t>
  </si>
  <si>
    <t>COORDINADOR ACADÉMICO DE CAPACITACIÓN</t>
  </si>
  <si>
    <t>07256472</t>
  </si>
  <si>
    <t>SALAZAR ORJEDA ZULMA YVANCA</t>
  </si>
  <si>
    <t>126-2015</t>
  </si>
  <si>
    <t>SECRETARIA TURNO 2</t>
  </si>
  <si>
    <t>09883993</t>
  </si>
  <si>
    <t>SANCHEZ JARAMILLO LAURA CLAUDIA</t>
  </si>
  <si>
    <t>002-2018</t>
  </si>
  <si>
    <t>ANALISTA ACADÉMICA DE FORMACIÓN</t>
  </si>
  <si>
    <t>40912703</t>
  </si>
  <si>
    <t>SUGA NAKATA GISELLE MARIA</t>
  </si>
  <si>
    <t>076-2016</t>
  </si>
  <si>
    <t>GESTOR DEL PROGRAMA DE CAPACITACIÓN</t>
  </si>
  <si>
    <t>09946846</t>
  </si>
  <si>
    <t>TARAMONA SANCHEZ WILLIAMS LEONARDO</t>
  </si>
  <si>
    <t>151-2016</t>
  </si>
  <si>
    <t>43455573</t>
  </si>
  <si>
    <t>TRUJILLO VILLARROEL CATHERINE</t>
  </si>
  <si>
    <t>034-2016</t>
  </si>
  <si>
    <t>GESTOR DE MONITOREO</t>
  </si>
  <si>
    <t>25794247</t>
  </si>
  <si>
    <t>UCHUYA LAGOS MARIA CECILIA</t>
  </si>
  <si>
    <t>TRABAJADORA SOCIAL</t>
  </si>
  <si>
    <t>40039094</t>
  </si>
  <si>
    <t>VELASQUEZ LOPEZ RAUL</t>
  </si>
  <si>
    <t>063-2019</t>
  </si>
  <si>
    <t>ASISTENTE DE SERVICIOS ACADÉMICOS</t>
  </si>
  <si>
    <t>45441896</t>
  </si>
  <si>
    <t>YURIVILCA ANTONIO GUSTAVO MOISES</t>
  </si>
  <si>
    <t>066-2016</t>
  </si>
  <si>
    <t>ESPECIALISTA DE GESTIÓN DEL RENDIMIENTO Y CAPACITACIÓN</t>
  </si>
  <si>
    <t>43434731</t>
  </si>
  <si>
    <t>BLANCO PEREZ GIANCARLO JESUS</t>
  </si>
  <si>
    <t>SOCIOLOGO</t>
  </si>
  <si>
    <t>069-2017</t>
  </si>
  <si>
    <t>ASISTENTE DE REGISTRO</t>
  </si>
  <si>
    <t>41906422</t>
  </si>
  <si>
    <t>CHAVEZ ARZAPALO NINO FRANK</t>
  </si>
  <si>
    <t>INGENIERO(A) EN GESTIÓN EMPRESARIAL</t>
  </si>
  <si>
    <t>044-2018</t>
  </si>
  <si>
    <t>ANALISTA DE DIFUSIÓN DEL PROGRAMA RETO EXCELENCIA</t>
  </si>
  <si>
    <t>42643132</t>
  </si>
  <si>
    <t>GUTIERREZ VELASQUEZ HAROLD LUIGI</t>
  </si>
  <si>
    <t>107-2016</t>
  </si>
  <si>
    <t>ASISTENTE DE GERENCIA</t>
  </si>
  <si>
    <t>44416286</t>
  </si>
  <si>
    <t>MENDOZA NUÑEZ ANGIE KRISTHEL</t>
  </si>
  <si>
    <t>025-2014</t>
  </si>
  <si>
    <t>EJECUTIVA DE LA GESTIÓN DEL RENDIMIENTO</t>
  </si>
  <si>
    <t>42332478</t>
  </si>
  <si>
    <t>QUEVEDO MARTINEZ LUCIA DEL CARMEN</t>
  </si>
  <si>
    <t>071-2018</t>
  </si>
  <si>
    <t>ANALISTA DE SEGUIMIENTO, MONITOREO Y COACHING</t>
  </si>
  <si>
    <t>08669654</t>
  </si>
  <si>
    <t>CACERES MONTANCHEZ NANCY ARIELA</t>
  </si>
  <si>
    <t>098-2015</t>
  </si>
  <si>
    <t>ANALISTA DE VEEDURÍA DE PROCESOS DE SELECCIÓN DE DIRECTIVOS PÚBLICOS</t>
  </si>
  <si>
    <t>40254527</t>
  </si>
  <si>
    <t>GARCIA ROJAS GIANNINA PATRICIA</t>
  </si>
  <si>
    <t>049-2018</t>
  </si>
  <si>
    <t>ANALISTA DE SEGUIMIENTO Y MONITOREO</t>
  </si>
  <si>
    <t>43740342</t>
  </si>
  <si>
    <t>LETONA DAVILA SILVIA MAGALY</t>
  </si>
  <si>
    <t>089-2017</t>
  </si>
  <si>
    <t xml:space="preserve">ANALISTA DE CONTROL DE GESTIÓN </t>
  </si>
  <si>
    <t>43155660</t>
  </si>
  <si>
    <t>MANYARI ZEA JOEL FRATELLY</t>
  </si>
  <si>
    <t>015-2018</t>
  </si>
  <si>
    <t>ANALISTA DE SELECCIÓN Y DESARROLLO</t>
  </si>
  <si>
    <t>40360484</t>
  </si>
  <si>
    <t>MAYOR MEDINA ANAMARIA ELIZABETH</t>
  </si>
  <si>
    <t>045-2018</t>
  </si>
  <si>
    <t>ANALISTA DE SELECCIÓN Y CAPACITACIÓN</t>
  </si>
  <si>
    <t>46135595</t>
  </si>
  <si>
    <t>MENDOZA TUME GELIMER JHONATAN</t>
  </si>
  <si>
    <t>063-2018</t>
  </si>
  <si>
    <t>ANALISTA DE INCIDENCIAS Y DEFENSA LEGAL</t>
  </si>
  <si>
    <t>41354883</t>
  </si>
  <si>
    <t>PAEZ AYALA JULIA ESTELA</t>
  </si>
  <si>
    <t>032-2019</t>
  </si>
  <si>
    <t>09596125</t>
  </si>
  <si>
    <t>PINEDA HUERTAS VIOLETA LOURDES</t>
  </si>
  <si>
    <t>133-2016</t>
  </si>
  <si>
    <t>08143647</t>
  </si>
  <si>
    <t>PUCUHUAYLA FERNANDEZ EDWARD RODRIGO</t>
  </si>
  <si>
    <t>035-2013</t>
  </si>
  <si>
    <t>46189489</t>
  </si>
  <si>
    <t>TASAYCO CHUMPITAZ JUAN CARLOS</t>
  </si>
  <si>
    <t>ADMINISTRACIÓN RURAL</t>
  </si>
  <si>
    <t>164-2016</t>
  </si>
  <si>
    <t>07640855</t>
  </si>
  <si>
    <t>TIXE HUAMAN ZULMA MYLU</t>
  </si>
  <si>
    <t>009-2008</t>
  </si>
  <si>
    <t>ANALISTA DE REGIMEN LABORAL DE DIRECTIVOS PÚBLICOS</t>
  </si>
  <si>
    <t>47097300</t>
  </si>
  <si>
    <t>VALDERRAMA MENDOZA ANDY LUIS</t>
  </si>
  <si>
    <t>034-2019</t>
  </si>
  <si>
    <t>ANALISTA DE ASISTENCIA TÉCNICA DEL SISTEMA ADMINISTRATIVO DE GESTIÓN DE RECURSOS HUMANOS</t>
  </si>
  <si>
    <t>45464120</t>
  </si>
  <si>
    <t>CASTAÑEDA GONZALES VANESSA DEL ROCIO</t>
  </si>
  <si>
    <t>LICENCIADO/A</t>
  </si>
  <si>
    <t>033-2018</t>
  </si>
  <si>
    <t>TÉCNICO ADMINISTRATIVO DE REGISTRO DE INFORMACIÓN</t>
  </si>
  <si>
    <t>10199524</t>
  </si>
  <si>
    <t>CATAÑO ITA ALDO JUAN</t>
  </si>
  <si>
    <t>022-2012</t>
  </si>
  <si>
    <t>ASISTENTE ADMINISTRATIVO DEL PROCESO DE TRÁNSITO</t>
  </si>
  <si>
    <t>45984265</t>
  </si>
  <si>
    <t>CUBA GAMARRA ROSARIO LUZ</t>
  </si>
  <si>
    <t>070-2019</t>
  </si>
  <si>
    <t>ASISTENTE DE SUPERVISIÓN Y FISCALIZACIÓN</t>
  </si>
  <si>
    <t>47650123</t>
  </si>
  <si>
    <t>DAVILA GARCIA ELIZABET ALINA</t>
  </si>
  <si>
    <t>006-2019</t>
  </si>
  <si>
    <t>43693821</t>
  </si>
  <si>
    <t>HERRERA FIESTAS ROMINA JUDITH</t>
  </si>
  <si>
    <t>187-2016</t>
  </si>
  <si>
    <t>ASISTENTE DE DOCUMENTOS DE GESTIÓN</t>
  </si>
  <si>
    <t>71129239</t>
  </si>
  <si>
    <t>LAURENCIO SABOGAL DIANA IBIS</t>
  </si>
  <si>
    <t>036-2019</t>
  </si>
  <si>
    <t>OPERADOR DEL REGISTRO NACIONAL DE SANCIONES CONTRA SERVIDORES CIVILES</t>
  </si>
  <si>
    <t>41229604</t>
  </si>
  <si>
    <t>SALVATIERRA ORELLANA JESUS ORLANDO</t>
  </si>
  <si>
    <t>INGENIERO EN COMPUTACIÓN E INFORMÁTICA</t>
  </si>
  <si>
    <t>045-2019</t>
  </si>
  <si>
    <t>ANALISTA DEL REGISTRO NACIONAL DE SANCIONES CONTRA SERVIDORES CIVILES</t>
  </si>
  <si>
    <t>43253426</t>
  </si>
  <si>
    <t>TITO CHAVEZ LUIS MARTIN</t>
  </si>
  <si>
    <t>INGENIERO(A) DE SISTEMAS</t>
  </si>
  <si>
    <t>004-2019</t>
  </si>
  <si>
    <t>ANALISTA DE ASISTENCIA TÉCNICA DEL SISTEMA ADMINISTRATIVO DE GESTIÓN DE RECURSOS HUMANOS - GDSRH</t>
  </si>
  <si>
    <t>40654821</t>
  </si>
  <si>
    <t>ZEGARRA SOLANO HUMBERTO</t>
  </si>
  <si>
    <t>093-2017</t>
  </si>
  <si>
    <t>ANALISTA JURÍDICO  II</t>
  </si>
  <si>
    <t>41896100</t>
  </si>
  <si>
    <t>ALCALA HILASACA KARIN PAOLA</t>
  </si>
  <si>
    <t>113-2018</t>
  </si>
  <si>
    <t>COORDINADOR DE SOPORTE Y ORIENTACIÓN LEGAL</t>
  </si>
  <si>
    <t>41131218</t>
  </si>
  <si>
    <t>BASTIDAS SOLIS ANGEL AUGUSTO</t>
  </si>
  <si>
    <t>097-2017</t>
  </si>
  <si>
    <t>47635330</t>
  </si>
  <si>
    <t>CHAUCA BENITO YOSELYN DAYSI</t>
  </si>
  <si>
    <t>122-2016</t>
  </si>
  <si>
    <t>ASISTENTE DE LA GERENCIA DE POLÍTICAS DE GESTIÓN DEL SERVICIO CIVIL II</t>
  </si>
  <si>
    <t>73092167</t>
  </si>
  <si>
    <t>ESTACIO GAMEZ KATERYN YERALYNA</t>
  </si>
  <si>
    <t>027-2019</t>
  </si>
  <si>
    <t>ANALISTA JURÍDICO</t>
  </si>
  <si>
    <t>41317560</t>
  </si>
  <si>
    <t>MORON SANCHEZ WILDER JOUBERT</t>
  </si>
  <si>
    <t>017-2017</t>
  </si>
  <si>
    <t>ASISTENTE JURÍDICO I</t>
  </si>
  <si>
    <t>72685495</t>
  </si>
  <si>
    <t>NIETO VIDARTE LAURA ROSMERY</t>
  </si>
  <si>
    <t>041-2019</t>
  </si>
  <si>
    <t>ESPECIALISTA - COORDINADORA DE GESTIÓN JURÍDICA</t>
  </si>
  <si>
    <t>10508486</t>
  </si>
  <si>
    <t>PANTOJA ACUÑA PAOLA JANET</t>
  </si>
  <si>
    <t>047-2018</t>
  </si>
  <si>
    <t>ASISTENTE LEGAL I</t>
  </si>
  <si>
    <t>47112947</t>
  </si>
  <si>
    <t>PONCIANO SEDANO JANETH ISABEL</t>
  </si>
  <si>
    <t>062-2019</t>
  </si>
  <si>
    <t>45796212</t>
  </si>
  <si>
    <t>ROJAS HUAPAYA KATHERINE CECILIA</t>
  </si>
  <si>
    <t>050-2019</t>
  </si>
  <si>
    <t>ANALISTA DE POLÍTICAS PÚBLICAS Y GESTIÓN</t>
  </si>
  <si>
    <t>73617837</t>
  </si>
  <si>
    <t>SERRANO HURTADO ANDREA MILAGROS</t>
  </si>
  <si>
    <t>042-2019</t>
  </si>
  <si>
    <t>06098803</t>
  </si>
  <si>
    <t>RENTERIA RUIZ MANUELA IRENE</t>
  </si>
  <si>
    <t>013-2013</t>
  </si>
  <si>
    <t>10623255</t>
  </si>
  <si>
    <t>LARRAIN APUELA FELIX DANIEL</t>
  </si>
  <si>
    <t>039-2017</t>
  </si>
  <si>
    <t>ANALISTA DE PLANEAMIENTO Y CONTROL DE GESTIÓN</t>
  </si>
  <si>
    <t>47474552</t>
  </si>
  <si>
    <t>ALVARADO CHAVEZ JOCELYN MARY</t>
  </si>
  <si>
    <t>077-2018</t>
  </si>
  <si>
    <t>ESPECIALISTA EN GESTIÓN DE CALIDAD Y PROCESOS</t>
  </si>
  <si>
    <t>72217577</t>
  </si>
  <si>
    <t>CABALLERO YZAGUIRRE MARIA ELENA</t>
  </si>
  <si>
    <t>INGENIERO(A) PESQUERA</t>
  </si>
  <si>
    <t>ANALISTA EN GESTIÓN POR PROCESOS</t>
  </si>
  <si>
    <t>10191855</t>
  </si>
  <si>
    <t>ESPINOZA TORRES LUIS ARTURO</t>
  </si>
  <si>
    <t>077-2016</t>
  </si>
  <si>
    <t>ANALISTA DE PRESUPUESTO PÚBLICO</t>
  </si>
  <si>
    <t>44101311</t>
  </si>
  <si>
    <t>LIMACHI ASTOCONDOR VICTOR</t>
  </si>
  <si>
    <t>162-2016</t>
  </si>
  <si>
    <t>41221376</t>
  </si>
  <si>
    <t>REYES DE LA CRUZ MONICA CARLA</t>
  </si>
  <si>
    <t>078-2018</t>
  </si>
  <si>
    <t>ESPECIALISTA EN SISTEMA DE CONTROL INTERNO</t>
  </si>
  <si>
    <t>10798999</t>
  </si>
  <si>
    <t>ROJAS ROSAS VICTOR JOSE</t>
  </si>
  <si>
    <t>043-2016</t>
  </si>
  <si>
    <t xml:space="preserve">ANALISTA DE COMPENSACIONES </t>
  </si>
  <si>
    <t>43067916</t>
  </si>
  <si>
    <t>CAPARACHIN LOAYZA KARINA IVONNE</t>
  </si>
  <si>
    <t>090-2017</t>
  </si>
  <si>
    <t>SECRETARIA DE OFICINA DE RECURSOS HUMANOS</t>
  </si>
  <si>
    <t>43301021</t>
  </si>
  <si>
    <t>EFFIO PAZ ANA MARIA MILAGROS</t>
  </si>
  <si>
    <t>TÉCNICO EN ADMINISTRACIÓN DE EMPRESAS</t>
  </si>
  <si>
    <t>026-2019</t>
  </si>
  <si>
    <t>ANALISTA DE SELECCIÓN Y ADMINISTRACIÓN DE PERSONAL</t>
  </si>
  <si>
    <t>46455868</t>
  </si>
  <si>
    <t>GARCIA CARRERA LESLY LIZBETH</t>
  </si>
  <si>
    <t>038-2019</t>
  </si>
  <si>
    <t>ANALISTA DE SELECCIÓN</t>
  </si>
  <si>
    <t>42289388</t>
  </si>
  <si>
    <t>LOAYZA EGOAVIL LIZ ROXANA</t>
  </si>
  <si>
    <t>075-2015</t>
  </si>
  <si>
    <t>ANALISTA EN ADMINISTRACIÓN DE PERSONAL</t>
  </si>
  <si>
    <t>10250350</t>
  </si>
  <si>
    <t>RIVERA PILLCO GLADYS VIRGINIA</t>
  </si>
  <si>
    <t>084-2017</t>
  </si>
  <si>
    <t>PARAMÉDICO</t>
  </si>
  <si>
    <t>25834890</t>
  </si>
  <si>
    <t>SOLORZANO SEGURA JOSE ALBERTO</t>
  </si>
  <si>
    <t>PARAMEDICO</t>
  </si>
  <si>
    <t>188-2016</t>
  </si>
  <si>
    <t>ASISTENTE DE AUDITORIA</t>
  </si>
  <si>
    <t>71454348</t>
  </si>
  <si>
    <t>ALFARO DE LA CRUZ JOE JORDAN</t>
  </si>
  <si>
    <t>061-2019</t>
  </si>
  <si>
    <t>ASISTENTE ADMINISTRATIVO DE OCI</t>
  </si>
  <si>
    <t>40653231</t>
  </si>
  <si>
    <t>MONTORO PALOMINO JANET LORENA</t>
  </si>
  <si>
    <t>BIOLOGA</t>
  </si>
  <si>
    <t>040-2016</t>
  </si>
  <si>
    <t>43091580</t>
  </si>
  <si>
    <t>OLIVERA VIDAL VANESSA VERENA</t>
  </si>
  <si>
    <t>198-2015</t>
  </si>
  <si>
    <t>08694515</t>
  </si>
  <si>
    <t>QUINTANA COLLANTES CARLOS ENRIQUE</t>
  </si>
  <si>
    <t>033-2017</t>
  </si>
  <si>
    <t>ASISTENTE JURÍDICO</t>
  </si>
  <si>
    <t>43801982</t>
  </si>
  <si>
    <t>BENDEZU ÑAÑEZ VICTOR HUGO</t>
  </si>
  <si>
    <t>051-2017</t>
  </si>
  <si>
    <t>43257607</t>
  </si>
  <si>
    <t>DIAZ PUTPAÑA CARLA SILVANA SOL</t>
  </si>
  <si>
    <t>045-2014</t>
  </si>
  <si>
    <t>ESPECIALISTA JURÍDICO</t>
  </si>
  <si>
    <t>43432646</t>
  </si>
  <si>
    <t>LOPEZ QUEVEDO MILAGROS FLORENCIA</t>
  </si>
  <si>
    <t>003-2017</t>
  </si>
  <si>
    <t>40506437</t>
  </si>
  <si>
    <t>OCLOCHO BACAYA MANUEL</t>
  </si>
  <si>
    <t>122-2015</t>
  </si>
  <si>
    <t>41043252</t>
  </si>
  <si>
    <t>QUISPE LEON MARIA DEL CARMEN</t>
  </si>
  <si>
    <t>044-2014</t>
  </si>
  <si>
    <t>42449648</t>
  </si>
  <si>
    <t>SANCHEZ RODRIGUEZ CLAUDIA GABRIELA</t>
  </si>
  <si>
    <t>003-2015</t>
  </si>
  <si>
    <t>ANALISTA DE COMPRAS</t>
  </si>
  <si>
    <t>41563011</t>
  </si>
  <si>
    <t>ARNAO LOO GODOFREDO ANTONIO NOE</t>
  </si>
  <si>
    <t>076-2018</t>
  </si>
  <si>
    <t>ESPECIALISTA DE ADMINISTRACIÓN DE CONTRATOS</t>
  </si>
  <si>
    <t>40932974</t>
  </si>
  <si>
    <t>COCA MALLMA JOSE LUIS</t>
  </si>
  <si>
    <t>049-2019</t>
  </si>
  <si>
    <t>09630550</t>
  </si>
  <si>
    <t>CONTRERAS FLORES HUMBERTO MARTIN</t>
  </si>
  <si>
    <t>054-2018</t>
  </si>
  <si>
    <t>ASISTENTE EN CONTROL PATRIMONIAL</t>
  </si>
  <si>
    <t>41024807</t>
  </si>
  <si>
    <t>CORDOVA FALEN MIGUEL ANGEL</t>
  </si>
  <si>
    <t>031-2019</t>
  </si>
  <si>
    <t>41507673</t>
  </si>
  <si>
    <t>CORDOVA ZUÑIGA GINA EDITH</t>
  </si>
  <si>
    <t>174-2016</t>
  </si>
  <si>
    <t>06760880</t>
  </si>
  <si>
    <t>FLORES VILLANUEVA PEDRO ENRIQUE</t>
  </si>
  <si>
    <t>034-2017</t>
  </si>
  <si>
    <t>06749797</t>
  </si>
  <si>
    <t>MERINO GUERRERO FEDORA DEL CARMEN</t>
  </si>
  <si>
    <t>048-2017</t>
  </si>
  <si>
    <t>44617646</t>
  </si>
  <si>
    <t>OSORIO MALQUI KELLY BELEN</t>
  </si>
  <si>
    <t xml:space="preserve">TÉCNICO EN ADMINISTRACIÓN </t>
  </si>
  <si>
    <t>020-2019</t>
  </si>
  <si>
    <t>21299684</t>
  </si>
  <si>
    <t>ROSADO DELGADO MARIBEL</t>
  </si>
  <si>
    <t>018-2019</t>
  </si>
  <si>
    <t>40725987</t>
  </si>
  <si>
    <t>SANCHEZ SILVA ANDRES EDUARDO</t>
  </si>
  <si>
    <t>016-2019</t>
  </si>
  <si>
    <t>ESPECIALISTA EN SERVICIOS GENERALES E INFRAESTRUCTURA</t>
  </si>
  <si>
    <t>16778721</t>
  </si>
  <si>
    <t>SARMIENTO GUEVARA VICTOR MIGUEL</t>
  </si>
  <si>
    <t>INGENIERO(A) AMBIENTAL Y SEGURIDAD INDUSTRIAL</t>
  </si>
  <si>
    <t>067-2019</t>
  </si>
  <si>
    <t>44691226</t>
  </si>
  <si>
    <t>VALDIVIESO AGUIRRE DAVID</t>
  </si>
  <si>
    <t>068-2019</t>
  </si>
  <si>
    <t>SUBJEFE DE ABASTECIMIENTO</t>
  </si>
  <si>
    <t>41637286</t>
  </si>
  <si>
    <t>VELEZ DE VILLA ASENCIO ABELARDO VICTOR</t>
  </si>
  <si>
    <t>066-2019</t>
  </si>
  <si>
    <t>ASISTENTE DE GESTIÓN DE CONTENIDOS DIGITALES</t>
  </si>
  <si>
    <t>41539933</t>
  </si>
  <si>
    <t>ARANGO VASQUEZ JOSE MANUEL</t>
  </si>
  <si>
    <t>052-2019</t>
  </si>
  <si>
    <t>ANALISTA EN COMUNICACIÓN, DISEÑO Y REDES SOCIALES</t>
  </si>
  <si>
    <t>43371556</t>
  </si>
  <si>
    <t>CANO LOPEZ KATIA MELISSA</t>
  </si>
  <si>
    <t>026-2015</t>
  </si>
  <si>
    <t>43685556</t>
  </si>
  <si>
    <t>CAJUSOL MORANTE JOSE LUIS</t>
  </si>
  <si>
    <t>001-2019</t>
  </si>
  <si>
    <t>ESPECIALISTA EN INTEGRACIÓN CONTABLE</t>
  </si>
  <si>
    <t>40780377</t>
  </si>
  <si>
    <t>JIMENEZ HUACAN ROCIO ANGELA</t>
  </si>
  <si>
    <t>094-2015</t>
  </si>
  <si>
    <t>46621431</t>
  </si>
  <si>
    <t>AICA HUAMAN EDSON TIMOTEO</t>
  </si>
  <si>
    <t>160-2015</t>
  </si>
  <si>
    <t>40989406</t>
  </si>
  <si>
    <t>CANALES ALTAMIRANO PEDRO ALFREDO</t>
  </si>
  <si>
    <t>167-2015</t>
  </si>
  <si>
    <t>41407742</t>
  </si>
  <si>
    <t>CANCHIS FABIAN OFELIA</t>
  </si>
  <si>
    <t>ARCHIVISTA</t>
  </si>
  <si>
    <t>060-2014</t>
  </si>
  <si>
    <t>ASISTENTE DE TRÁMITE DOCUMENTARIO</t>
  </si>
  <si>
    <t>46618322</t>
  </si>
  <si>
    <t>CENTENO VALVERDE KELLY MELIZA</t>
  </si>
  <si>
    <t>023-2017</t>
  </si>
  <si>
    <t>ANALISTA DE SERVICIO AL CIUDADANO</t>
  </si>
  <si>
    <t>10390259</t>
  </si>
  <si>
    <t>ELIAS ESCUDERO ELENA</t>
  </si>
  <si>
    <t>136-2016</t>
  </si>
  <si>
    <t>10719288</t>
  </si>
  <si>
    <t>FERNANDEZ RAMIREZ LILLIAM CAROL</t>
  </si>
  <si>
    <t>009-2018</t>
  </si>
  <si>
    <t>ASISTENTE ADMINISTRATIVO DE ATENCIÓN AL CIUDADANO</t>
  </si>
  <si>
    <t>28997641</t>
  </si>
  <si>
    <t>FRANCO QUISPE OSCAR RUBEN</t>
  </si>
  <si>
    <t>011-2017</t>
  </si>
  <si>
    <t>ANALISTA DE GESTIÓN DOCUMENTARIA Y ARCHIVO</t>
  </si>
  <si>
    <t>08068377</t>
  </si>
  <si>
    <t>GUTIERREZ GOMEZ JULIO CESAR</t>
  </si>
  <si>
    <t>064-2019</t>
  </si>
  <si>
    <t>41708593</t>
  </si>
  <si>
    <t>HUANCA CCAMA YULIANA URSULA</t>
  </si>
  <si>
    <t>059-2014</t>
  </si>
  <si>
    <t>09905563</t>
  </si>
  <si>
    <t>RAMIREZ REYES SIXTO JESUS</t>
  </si>
  <si>
    <t>166-2015</t>
  </si>
  <si>
    <t>RECEPCIONISTA TELEFÓNICO</t>
  </si>
  <si>
    <t>16766743</t>
  </si>
  <si>
    <t>SANCHEZ FERNANDEZ CELVI JUDITH</t>
  </si>
  <si>
    <t>111-2016</t>
  </si>
  <si>
    <t>43108673</t>
  </si>
  <si>
    <t>SIPRIAN TINEO JOHNNY ARMANDO</t>
  </si>
  <si>
    <t>002-2015</t>
  </si>
  <si>
    <t>80655168</t>
  </si>
  <si>
    <t>SORIA GOMEZ OSCAR PAUL</t>
  </si>
  <si>
    <t>164-2015</t>
  </si>
  <si>
    <t>40052580</t>
  </si>
  <si>
    <t>TEVES ALBORNOZ JONATHAN FERNANDO</t>
  </si>
  <si>
    <t>165-2015</t>
  </si>
  <si>
    <t>41981031</t>
  </si>
  <si>
    <t>THOMAS LAYNES JORGE DANIEL</t>
  </si>
  <si>
    <t>159-2015</t>
  </si>
  <si>
    <t>47914615</t>
  </si>
  <si>
    <t>TORRES CRUZ ROCIO JESSICA</t>
  </si>
  <si>
    <t>015-2019</t>
  </si>
  <si>
    <t>04016160</t>
  </si>
  <si>
    <t>ZEVALLOS ERQUICIO JORGE HABAT</t>
  </si>
  <si>
    <t>108-2015</t>
  </si>
  <si>
    <t xml:space="preserve">ANALISTA DE SISTEMAS  </t>
  </si>
  <si>
    <t>46120895</t>
  </si>
  <si>
    <t>LLANTOY CARDENAS DENIS ERIC</t>
  </si>
  <si>
    <t>INGENIERO(A) INFORMÁTICA</t>
  </si>
  <si>
    <t>066-2018</t>
  </si>
  <si>
    <t>ANALISTA DE CALIDAD DE SISTEMAS DE INFORMACIÓN</t>
  </si>
  <si>
    <t>72218312</t>
  </si>
  <si>
    <t>LOZANO RUIZ KLARY MARLIT</t>
  </si>
  <si>
    <t>059-2018</t>
  </si>
  <si>
    <t>18190489</t>
  </si>
  <si>
    <t>PAUCAR PEREZ OSCAR ROLANDO</t>
  </si>
  <si>
    <t>075-2018</t>
  </si>
  <si>
    <t>41253983</t>
  </si>
  <si>
    <t>RAMOS CORDOVA VICTOR ARMANDO</t>
  </si>
  <si>
    <t>INGENIERO(A) DE COMPUTACIOÓN Y SISTEMAS</t>
  </si>
  <si>
    <t>001-2016</t>
  </si>
  <si>
    <t>ADMINISTRADOR DE BASE DE DATOS - DBO</t>
  </si>
  <si>
    <t>42672346</t>
  </si>
  <si>
    <t>TORRES CARRILLO JONATHAN JOAO</t>
  </si>
  <si>
    <t>101-2015</t>
  </si>
  <si>
    <t>45193415</t>
  </si>
  <si>
    <t>TORRES REYES ROXANA KATHERINE</t>
  </si>
  <si>
    <t>041-2018</t>
  </si>
  <si>
    <t>ESPECIALISTA EN INFRAESTRUCTURA DE REDES Y COMUNICACIONES</t>
  </si>
  <si>
    <t>42512971</t>
  </si>
  <si>
    <t>VASQUEZ SIME TAINE</t>
  </si>
  <si>
    <t>035-2019</t>
  </si>
  <si>
    <t>ARQUITECTO DE TECNOLOGÍAS DE INFORMACIÓN</t>
  </si>
  <si>
    <t>26732493</t>
  </si>
  <si>
    <t>VASQUEZ VELASQUEZ MARIO ARTURO</t>
  </si>
  <si>
    <t>012-2018</t>
  </si>
  <si>
    <t>OFICIAL DE SEGURIDAD DE LA INFORMACIÓN</t>
  </si>
  <si>
    <t>10753823</t>
  </si>
  <si>
    <t>BALBIN BALBIN WILMER</t>
  </si>
  <si>
    <t>040-2019</t>
  </si>
  <si>
    <t>46183083</t>
  </si>
  <si>
    <t>CAYO ROJAS LINO STIP</t>
  </si>
  <si>
    <t>042-2018</t>
  </si>
  <si>
    <t>ANALISTA DE TESORERÍA</t>
  </si>
  <si>
    <t>41911939</t>
  </si>
  <si>
    <t>GALARZA MARTINEZ KELY</t>
  </si>
  <si>
    <t>077-2017</t>
  </si>
  <si>
    <t>ASISTENTE DE TESORERÍA</t>
  </si>
  <si>
    <t>43622715</t>
  </si>
  <si>
    <t>MIYASHIRO INAFUKO PAMELA</t>
  </si>
  <si>
    <t>062-2017</t>
  </si>
  <si>
    <t>45425952</t>
  </si>
  <si>
    <t>VASQUEZ HERMOZA ANA PATRICIA</t>
  </si>
  <si>
    <t>063-2017</t>
  </si>
  <si>
    <t>ESPECIALISTA EN GESTIÓN DOCUMENTAL Y ARCHIVO</t>
  </si>
  <si>
    <t>08656927</t>
  </si>
  <si>
    <t>ALARCON PAREDES JULIO CESAR</t>
  </si>
  <si>
    <t>043-2012</t>
  </si>
  <si>
    <t>DIGITALIZADORA DE DOCUMENTOS Y ARCHIVO</t>
  </si>
  <si>
    <t>15217377</t>
  </si>
  <si>
    <t>ALBORNOZ LEANDRO ESTHER LUBE</t>
  </si>
  <si>
    <t>070-2018</t>
  </si>
  <si>
    <t>DIGITALIZADORA DOCUMENTAL</t>
  </si>
  <si>
    <t>70234218</t>
  </si>
  <si>
    <t>CORREA ALVAREZ CAROLINA</t>
  </si>
  <si>
    <t>057-2018</t>
  </si>
  <si>
    <t>ORIENTADORA PRESENCIAL</t>
  </si>
  <si>
    <t>41805612</t>
  </si>
  <si>
    <t>MURO ROSADO MARIA JOSEFINA</t>
  </si>
  <si>
    <t>133-2015</t>
  </si>
  <si>
    <t>70478404</t>
  </si>
  <si>
    <t>OJEDA BRICEÑO RENATTO ANDRE</t>
  </si>
  <si>
    <t>004-2018</t>
  </si>
  <si>
    <t>ASISTENTE ADMINISTRATIVO DE MENSAJERÍA</t>
  </si>
  <si>
    <t>09855821</t>
  </si>
  <si>
    <t>OLIVERA CAMERO JORGE CARLOS</t>
  </si>
  <si>
    <t>022-2018</t>
  </si>
  <si>
    <t>44719824</t>
  </si>
  <si>
    <t>PUELLES RUIZ COLBERT NIKOLAI</t>
  </si>
  <si>
    <t>074-2017</t>
  </si>
  <si>
    <t>44292029</t>
  </si>
  <si>
    <t>RODRIGUEZ LUJAN KARL WILLIAMS</t>
  </si>
  <si>
    <t>048-2019</t>
  </si>
  <si>
    <t>DIGITADORA</t>
  </si>
  <si>
    <t>40032773</t>
  </si>
  <si>
    <t>SANCHEZ GUZMAN CLEDY LILIANA</t>
  </si>
  <si>
    <t>015-2012</t>
  </si>
  <si>
    <t>43001626</t>
  </si>
  <si>
    <t>CASTRO DIAZ MARIELLA</t>
  </si>
  <si>
    <t>037-2015</t>
  </si>
  <si>
    <t>DIGITADOR</t>
  </si>
  <si>
    <t>48033782</t>
  </si>
  <si>
    <t>HUAMANI ASTO HUGO ERICK</t>
  </si>
  <si>
    <t>046-2019</t>
  </si>
  <si>
    <t>22502322</t>
  </si>
  <si>
    <t>RAMOS RAMIREZ REYNALDO RAUL</t>
  </si>
  <si>
    <t>054-2015</t>
  </si>
  <si>
    <t>42724669</t>
  </si>
  <si>
    <t>FIERRO AMBROSIO JHON CHARLES</t>
  </si>
  <si>
    <t>053-2015</t>
  </si>
  <si>
    <t>47553150</t>
  </si>
  <si>
    <t>HUAMAN ANCHANTE ANA VICTORIA</t>
  </si>
  <si>
    <t>068-2018</t>
  </si>
  <si>
    <t>ANALISTA JURIDICO</t>
  </si>
  <si>
    <t>47577914</t>
  </si>
  <si>
    <t>CALLE LOPEZ JULIANA</t>
  </si>
  <si>
    <t>002-2020</t>
  </si>
  <si>
    <t>46790858</t>
  </si>
  <si>
    <t>MERINO PACHERREZ CARLOS EDUARDO</t>
  </si>
  <si>
    <t>023-2019</t>
  </si>
  <si>
    <t>46255007</t>
  </si>
  <si>
    <t>VARGAS MENDEZ ALEJANDRA CRISTINA</t>
  </si>
  <si>
    <t>021-2019</t>
  </si>
  <si>
    <t>SECRETARIA DEL TRIBUNAL DEL SERVICIO CIVIL</t>
  </si>
  <si>
    <t>10023002</t>
  </si>
  <si>
    <t>HUIZA PICON JUANA JESSICA</t>
  </si>
  <si>
    <t>083-2016</t>
  </si>
  <si>
    <t>ANALISTA JURÍDICO III</t>
  </si>
  <si>
    <t>45547231</t>
  </si>
  <si>
    <t>BOZA YDROGO SANDRA LIZBETH</t>
  </si>
  <si>
    <t>052-2018</t>
  </si>
  <si>
    <t>OPERADORA DE NOTIFICACIONES</t>
  </si>
  <si>
    <t>42959310</t>
  </si>
  <si>
    <t>MIRANDA VELA JANETH ROXANA</t>
  </si>
  <si>
    <t>064-2018</t>
  </si>
  <si>
    <t>ANALISTA DE ORGANIZACIÓN E INCORPORACIÓN</t>
  </si>
  <si>
    <t>10867161</t>
  </si>
  <si>
    <t>PEDRAZA GOMEZ YULY SADITH</t>
  </si>
  <si>
    <t>ANALISTA DE SEGUIMIENTO Y EVALUACIÓN</t>
  </si>
  <si>
    <t>47344572</t>
  </si>
  <si>
    <t>OBREGON LUNA EDITH MILAGROS</t>
  </si>
  <si>
    <t>016-2020</t>
  </si>
  <si>
    <t>ANALISTA GENERALISTA DE RECURSOS HUMANOS</t>
  </si>
  <si>
    <t>10216980</t>
  </si>
  <si>
    <t>GONZALES CARPIO HILDA ROSEMARY</t>
  </si>
  <si>
    <t>019-2020</t>
  </si>
  <si>
    <t>ANALISTA DE SUPERVISIÓN Y FISCALIZACIÓN</t>
  </si>
  <si>
    <t>72127386</t>
  </si>
  <si>
    <t>LLERENA VELASQUEZ D'YAN MELANNY</t>
  </si>
  <si>
    <t>020-2020</t>
  </si>
  <si>
    <t>ANALISTA DE REVISIÓN DE CUADROS PARA ASIGNACIÓN DE PERSONAL PROVISIONAL</t>
  </si>
  <si>
    <t>41734407</t>
  </si>
  <si>
    <t>MENDO CALERO DORIS SORANGEL</t>
  </si>
  <si>
    <t>EDUCACIÓN PRIMARIA</t>
  </si>
  <si>
    <t>022-2020</t>
  </si>
  <si>
    <t>ANALISTA DE SEGURIDAD Y SALUD EN EL TRABAJO</t>
  </si>
  <si>
    <t>46883615</t>
  </si>
  <si>
    <t>ANDAMAYO FLORES LILIANA CELINA</t>
  </si>
  <si>
    <t>INGENIERO(A) AMBIENTAL</t>
  </si>
  <si>
    <t>024-2020</t>
  </si>
  <si>
    <t>ANALISTA DE GESTIÓN DE LA INFORMACIÓN DE LA POLÍTICA DE CAPACITACIÓN</t>
  </si>
  <si>
    <t>70464220</t>
  </si>
  <si>
    <t>GARCIA RAMIREZ NATHALY JAZMINE</t>
  </si>
  <si>
    <t>032-2020</t>
  </si>
  <si>
    <t>ANALISTA DE SEGUIMIENTO E INFORMACIÓN DE LA GERENCIA PÚBLICA</t>
  </si>
  <si>
    <t>43384579</t>
  </si>
  <si>
    <t>CHUQUIHUANGA REYNA LAURA INES</t>
  </si>
  <si>
    <t>036-2020</t>
  </si>
  <si>
    <t>ESPECIALISTA DE GESTIÓN E IMPLEMENTACIÓN DEL DIAGNÓSTICO</t>
  </si>
  <si>
    <t>42256507</t>
  </si>
  <si>
    <t>MARTEL GARAY JOSE MANUEL</t>
  </si>
  <si>
    <t>037-2020</t>
  </si>
  <si>
    <t>46671204</t>
  </si>
  <si>
    <t>SAENZ ESCRIBA CRISTIAN OMAR</t>
  </si>
  <si>
    <t>INGENIERO(A) DE COMPUTACIÓN</t>
  </si>
  <si>
    <t>038-2020</t>
  </si>
  <si>
    <t>GESTOR(A) DE PROGRAMA B-LEARNING</t>
  </si>
  <si>
    <t>10810444</t>
  </si>
  <si>
    <t>GRANADOS CAMPOS SILVIA</t>
  </si>
  <si>
    <t>035-2020</t>
  </si>
  <si>
    <t>41740342</t>
  </si>
  <si>
    <t>CIERTO RAMOS HUGO ALBERTO</t>
  </si>
  <si>
    <t>040-2020</t>
  </si>
  <si>
    <t>ANALISTA DE GESTIÓN DE RENDIMIENTO</t>
  </si>
  <si>
    <t>43594096</t>
  </si>
  <si>
    <t>GRANADOS BALBIN LOURDES MARIELLA</t>
  </si>
  <si>
    <t>039-2020</t>
  </si>
  <si>
    <t>ASISTENTE GRÁFICO</t>
  </si>
  <si>
    <t>46794740</t>
  </si>
  <si>
    <t>RODRIGUEZ FAVES ATHENAS VICTORIA</t>
  </si>
  <si>
    <t>DISEÑO GRÁFICO</t>
  </si>
  <si>
    <t>042-2020</t>
  </si>
  <si>
    <t>44064146</t>
  </si>
  <si>
    <t>ALIAGA ANCIETA MAYRA IVONNE</t>
  </si>
  <si>
    <t>043-2020</t>
  </si>
  <si>
    <t>41677825</t>
  </si>
  <si>
    <t>MONTOYA CABREJOS PAMELA</t>
  </si>
  <si>
    <t>041-2020</t>
  </si>
  <si>
    <t>70462326</t>
  </si>
  <si>
    <t>TINOCO OCHOA CARMEN VALENTINA</t>
  </si>
  <si>
    <t>45128993</t>
  </si>
  <si>
    <t>ROSALES SALAS LIZ KAREN</t>
  </si>
  <si>
    <t>ASISTENTE ESTADÍSTICO</t>
  </si>
  <si>
    <t>75743278</t>
  </si>
  <si>
    <t>GRIJALVA BARRANTES GIANELLA GRETA</t>
  </si>
  <si>
    <t>ANALISTA DEL PROGRAMA RETO EXCELENCIA</t>
  </si>
  <si>
    <t>08832465</t>
  </si>
  <si>
    <t>CHAVEZ SILVA ADELINA</t>
  </si>
  <si>
    <t>41361169</t>
  </si>
  <si>
    <t>NOLE CARLOS ELVER MANUEL</t>
  </si>
  <si>
    <t>ANALISTA DE REVISIÓN DE HERRAMIENTAS E INSTRUMENTOS DEL TRÁNSITO</t>
  </si>
  <si>
    <t>73076815</t>
  </si>
  <si>
    <t>CARRION TORRES CINTYA ROSANI</t>
  </si>
  <si>
    <t>GESTIÓN</t>
  </si>
  <si>
    <t>ANALISTA ACADÉMICO</t>
  </si>
  <si>
    <t>71250538</t>
  </si>
  <si>
    <t>LOYOLA SANTOS CAROLINA DEL CARMEN</t>
  </si>
  <si>
    <t>41831389</t>
  </si>
  <si>
    <t>RENGIFO PEZO EMILIA MARIA</t>
  </si>
  <si>
    <t>ANALISTA DE DEFENSA LEGAL Y GESTIÓN DE CONTRATACIONES</t>
  </si>
  <si>
    <t>46768764</t>
  </si>
  <si>
    <t>PONCE ALVARADO SIDNEY ANDROMEDA</t>
  </si>
  <si>
    <t>ANALISTA DE CONTROL PREVIO</t>
  </si>
  <si>
    <t>76518405</t>
  </si>
  <si>
    <t>BRICEÑO CARHUAPOMA WENDY YOMIRA</t>
  </si>
  <si>
    <t>013-2021</t>
  </si>
  <si>
    <t>ANALISTA DE COMUNICACIÓN AUDIOVISUAL</t>
  </si>
  <si>
    <t>42294665</t>
  </si>
  <si>
    <t>RODRIGUEZ CERNA JOHN DAVID</t>
  </si>
  <si>
    <t>015-2021</t>
  </si>
  <si>
    <t>ESPECIALISTA EN EJECUCIÓN CONTRACTUAL</t>
  </si>
  <si>
    <t>09902451</t>
  </si>
  <si>
    <t>BAÑOS DIAZ MARITZA</t>
  </si>
  <si>
    <t>017-2021</t>
  </si>
  <si>
    <t>08454557</t>
  </si>
  <si>
    <t>ALVARADO SALAZAR FREDDY ORLANDO</t>
  </si>
  <si>
    <t>018-2021</t>
  </si>
  <si>
    <t> ANALISTA DE PRESUPUESTO</t>
  </si>
  <si>
    <t>45652131</t>
  </si>
  <si>
    <t>ZAPATA CHIPANA CHRISTIAN ABEL</t>
  </si>
  <si>
    <t>019-2021</t>
  </si>
  <si>
    <t>ANALISTA EN GESTIÓN DE LA CAPACITACIÓN</t>
  </si>
  <si>
    <t>45522966</t>
  </si>
  <si>
    <t>SALAS FERNANDEZ PAULA MARIANA</t>
  </si>
  <si>
    <t> ESPECIALISTA LEGAL</t>
  </si>
  <si>
    <t>42488966</t>
  </si>
  <si>
    <t>TAPIA CASTRO ILLICH JESUS</t>
  </si>
  <si>
    <t>021-2021</t>
  </si>
  <si>
    <t>44563918</t>
  </si>
  <si>
    <t>CHACOLLI PINEDA MIRIAN VICTORIA</t>
  </si>
  <si>
    <t>013-2019</t>
  </si>
  <si>
    <t xml:space="preserve"> ----</t>
  </si>
  <si>
    <t>42509388</t>
  </si>
  <si>
    <t>CHARPENTIER KRUGER DIANA LOURDES</t>
  </si>
  <si>
    <t>116-2015</t>
  </si>
  <si>
    <t>ESPECIALISTA DE SUPERVISIÓN Y FISCALIZACIÓN</t>
  </si>
  <si>
    <t>45206066</t>
  </si>
  <si>
    <t>RODRIGUEZ CASTILLA GLORIA ELEODORA</t>
  </si>
  <si>
    <t>071-2019</t>
  </si>
  <si>
    <t>ANALISTA DE ALMACENES E INVENTARIOS</t>
  </si>
  <si>
    <t>065-2019</t>
  </si>
  <si>
    <t>09338065</t>
  </si>
  <si>
    <t>GARCIA HERRERA JESICA</t>
  </si>
  <si>
    <t>138-2016</t>
  </si>
  <si>
    <t>ANALISTA DE POLÍTICAS DEL SERVICIO CIVIL</t>
  </si>
  <si>
    <t>46377631</t>
  </si>
  <si>
    <t>YARI MERMA FRANK BRAYAN</t>
  </si>
  <si>
    <t>034-2020</t>
  </si>
  <si>
    <t>73008571</t>
  </si>
  <si>
    <t>JAVIER CUBA IVANA</t>
  </si>
  <si>
    <t>114-2018</t>
  </si>
  <si>
    <t>PRESIDENTA EJECUTIVA</t>
  </si>
  <si>
    <t>09915266</t>
  </si>
  <si>
    <t>BOYER CARRERA JANEYRI ELIZABETH</t>
  </si>
  <si>
    <t>001-2021-FP</t>
  </si>
  <si>
    <t>SECRETARIA DE OFICINA</t>
  </si>
  <si>
    <t>41753486</t>
  </si>
  <si>
    <t>MOSCOSO GALARZA NANCY</t>
  </si>
  <si>
    <t>172-2015</t>
  </si>
  <si>
    <t>EJECUTIVO DE LA SUBJEFATURA DE TESORERÍA</t>
  </si>
  <si>
    <t>25573049</t>
  </si>
  <si>
    <t>BURGOS GALLEGOS MIGUEL ANGEL</t>
  </si>
  <si>
    <t>016-2018</t>
  </si>
  <si>
    <t>SUB JEFE DE SERVICIO AL CIUDADANO</t>
  </si>
  <si>
    <t>09760056</t>
  </si>
  <si>
    <t>ARENAS ESTELA SUSANA</t>
  </si>
  <si>
    <t>114-2015</t>
  </si>
  <si>
    <t>ASESOR DE COORDINACIÓN PARLAMENTARIA</t>
  </si>
  <si>
    <t>26712413</t>
  </si>
  <si>
    <t>LEZAMA DIAZ FELIX PAUL</t>
  </si>
  <si>
    <t>037-2017</t>
  </si>
  <si>
    <t>ESPECIALISTA DE IMPLEMENTACIÓN Y MONITOREO DEL TRÁNSITO LSC GOBIERNO NACIONAL</t>
  </si>
  <si>
    <t>44418714</t>
  </si>
  <si>
    <t>DIAZ MONTALVO CINTHYA YANIRA</t>
  </si>
  <si>
    <t>034-2018</t>
  </si>
  <si>
    <t>EJECUTIVO DE SELECCIÓN Y DESARROLLO</t>
  </si>
  <si>
    <t>09853425</t>
  </si>
  <si>
    <t>FERREIRA PINTO GLADYS ELIZABETH</t>
  </si>
  <si>
    <t>010-2016</t>
  </si>
  <si>
    <t>ESPECIALISTA DE IMPLEMENTACIÓN Y MONITOREO DEL TRÁNSITO LSC - GOBIERNO SUBNACIONAL</t>
  </si>
  <si>
    <t>45282829</t>
  </si>
  <si>
    <t>RODRIGUEZ PERALTA MANUEL ANTONIO</t>
  </si>
  <si>
    <t>085-2017</t>
  </si>
  <si>
    <t>ESPECIALISTA DE GESTIÓN DE LA POLÍTICA DE CAPACITACIÓN</t>
  </si>
  <si>
    <t>44592578</t>
  </si>
  <si>
    <t>MANTA VILCACURI ISABEL ROXANA</t>
  </si>
  <si>
    <t>040-2018</t>
  </si>
  <si>
    <t>ESPECIALISTA DE GESTIÓN DEL RENDIMIENTO</t>
  </si>
  <si>
    <t>41929783</t>
  </si>
  <si>
    <t>GALINDEZ FLORES GONZALO JAVIER</t>
  </si>
  <si>
    <t>014-2017</t>
  </si>
  <si>
    <t>ESPECIALISTA DE PLANEAMIENTO Y CONTROL DE GESTIÓN</t>
  </si>
  <si>
    <t>40671329</t>
  </si>
  <si>
    <t>SALAS MARQUEZ JANET MILUSKA</t>
  </si>
  <si>
    <t>053-2018</t>
  </si>
  <si>
    <t>46441793</t>
  </si>
  <si>
    <t>CRUZ MANCHEGO MARSHA JIMENA</t>
  </si>
  <si>
    <t>005-2019</t>
  </si>
  <si>
    <t>COORDINADOR DEL PROGRAMA ACADÉMICO DE GESTIÓN DEL CONOCIMIENTO</t>
  </si>
  <si>
    <t>15449808</t>
  </si>
  <si>
    <t>CUYA CARRASCO JUAN JOSE</t>
  </si>
  <si>
    <t>118-2018</t>
  </si>
  <si>
    <t xml:space="preserve">COORDINADOR DE MODERNIZACIÓN INSTITUCIONAL </t>
  </si>
  <si>
    <t>25760188</t>
  </si>
  <si>
    <t>FLORES LOAYZA FIDEL</t>
  </si>
  <si>
    <t>026-2018</t>
  </si>
  <si>
    <t>EJECUTIVA DE RESOLUCIÓN DE CONTROVERSIAS</t>
  </si>
  <si>
    <t>10545144</t>
  </si>
  <si>
    <t>RODRIGUEZ VILA KARINA PAOLA</t>
  </si>
  <si>
    <t>024-2018</t>
  </si>
  <si>
    <t>40653965</t>
  </si>
  <si>
    <t>PEREZ JURADO MIRIAN HEIDY</t>
  </si>
  <si>
    <t>025-2018</t>
  </si>
  <si>
    <t>40196733</t>
  </si>
  <si>
    <t>BELTRAN VARILLAS CECILIA ESPERANZA</t>
  </si>
  <si>
    <t>030-2020</t>
  </si>
  <si>
    <t>42597933</t>
  </si>
  <si>
    <t>SOLIS ZEVALLOS JULIO CESAR</t>
  </si>
  <si>
    <t>010-2017</t>
  </si>
  <si>
    <t>COMUNICADOR AUDIOVISUAL</t>
  </si>
  <si>
    <t>41079615</t>
  </si>
  <si>
    <t>MEGO LOPEZ DERZU ANDRES</t>
  </si>
  <si>
    <t>051-2019</t>
  </si>
  <si>
    <t>43086690</t>
  </si>
  <si>
    <t>ROSALES ANTUNEZ FRANCIA MARTHALUZ</t>
  </si>
  <si>
    <t>013-2010</t>
  </si>
  <si>
    <t>72453868</t>
  </si>
  <si>
    <t>GAMONAL PALOMINO LUIS ALBERTO</t>
  </si>
  <si>
    <t>033-2019</t>
  </si>
  <si>
    <t>ESPECIALISTA EN GESTIÓN DE PROYECTOS DE TECNOLOGÍAS DE LA INFORMACIÓN</t>
  </si>
  <si>
    <t>80022967</t>
  </si>
  <si>
    <t>DELGADO ALVA LUIS ANTONIO</t>
  </si>
  <si>
    <t>074-2015</t>
  </si>
  <si>
    <t>26686475</t>
  </si>
  <si>
    <t>ROJAS SANTILLAN LUIS EDUARDO</t>
  </si>
  <si>
    <t>068-2017</t>
  </si>
  <si>
    <t>ANALISTA LEGAL Y GESTIÓN DE ASIGNACIONES</t>
  </si>
  <si>
    <t>09392643</t>
  </si>
  <si>
    <t>SINISI SALEZZI DANTE</t>
  </si>
  <si>
    <t>45398995</t>
  </si>
  <si>
    <t>BARRIGA ALBIS SIXTO JOSEPH</t>
  </si>
  <si>
    <t>055-2018</t>
  </si>
  <si>
    <t>ANALISTA JURÍDICO II</t>
  </si>
  <si>
    <t>70313134</t>
  </si>
  <si>
    <t>BARRIENTOS EGAS IBRAHIM ALONSO</t>
  </si>
  <si>
    <t>017-2019</t>
  </si>
  <si>
    <t>45424714</t>
  </si>
  <si>
    <t>TENORIO CUYUTUPAC KATIANA NAHOMI</t>
  </si>
  <si>
    <t>016-2016</t>
  </si>
  <si>
    <t>46645915</t>
  </si>
  <si>
    <t>LOPEZ ESCOBEDO ROMINA ALEJANDRA</t>
  </si>
  <si>
    <t>031-2018</t>
  </si>
  <si>
    <t>ESPECIALISTA DE COOPERACIÓN TÉCNICA</t>
  </si>
  <si>
    <t>41275980</t>
  </si>
  <si>
    <t>PRADO TUESTA CARLA RENATA</t>
  </si>
  <si>
    <t>131-2015</t>
  </si>
  <si>
    <t>40379116</t>
  </si>
  <si>
    <t>CHAMILCO REYES MAGGALY PATRICIA</t>
  </si>
  <si>
    <t>033-2020</t>
  </si>
  <si>
    <t>41001496</t>
  </si>
  <si>
    <t>CCORIMANYA ATAYUPANQUI MELISSA</t>
  </si>
  <si>
    <t>074-2016</t>
  </si>
  <si>
    <t>ANALISTA DE EVALUACIÓN Y MONITOREO DE PROGRAMAS DE FORMACIÓN Y CAPACITACIÓN</t>
  </si>
  <si>
    <t>70421664</t>
  </si>
  <si>
    <t>SANCHEZ MEDINA EDINSON</t>
  </si>
  <si>
    <t>081-2016</t>
  </si>
  <si>
    <t>ASISTENTE DE GESTIÓN DE LA CAPACITACIÓN</t>
  </si>
  <si>
    <t>47638126</t>
  </si>
  <si>
    <t>SAMANEZ VIGURIA YOSELIN</t>
  </si>
  <si>
    <t>058-2017</t>
  </si>
  <si>
    <t>ASISTENTE JURIDICO</t>
  </si>
  <si>
    <t>70188451</t>
  </si>
  <si>
    <t>ROJAS PEÑA LUCIA PAMELA</t>
  </si>
  <si>
    <t>011-2018</t>
  </si>
  <si>
    <t>ESPECIALISTA EN RACIONALIZACION</t>
  </si>
  <si>
    <t>40274906</t>
  </si>
  <si>
    <t>HILARIO RAMOS JESUS MARTIN</t>
  </si>
  <si>
    <t>080-2017</t>
  </si>
  <si>
    <t>45147234</t>
  </si>
  <si>
    <t>MORENO AVELLANEDA MIGUEL ANGEL</t>
  </si>
  <si>
    <t>019-2019</t>
  </si>
  <si>
    <t>COORDINADOR DEL PROGRAMA ACADÉMICO DE FORMACIÓN</t>
  </si>
  <si>
    <t>43212992</t>
  </si>
  <si>
    <t>BURGER QUEZADA ERIKA CARMEN</t>
  </si>
  <si>
    <t>007-2019</t>
  </si>
  <si>
    <t>ANALISTA DE SISTEMAS DE INFORMACIÓN</t>
  </si>
  <si>
    <t>41906717</t>
  </si>
  <si>
    <t>CASTILLO GUPIOC MARCELO ALBERTO</t>
  </si>
  <si>
    <t>087-2017</t>
  </si>
  <si>
    <t>ESPECIALISTA DE GESTIÓN DE LA CAPACITACIÓN</t>
  </si>
  <si>
    <t>ASISTENTE DE CAPACITACIÓN Y RENDIMIENTO</t>
  </si>
  <si>
    <t>44784829</t>
  </si>
  <si>
    <t>GONZALES ROMERO LILIANA</t>
  </si>
  <si>
    <t>061-2018</t>
  </si>
  <si>
    <t>00448025</t>
  </si>
  <si>
    <t>NAQUIRA VILLARROEL ROBERT WILLIAMS</t>
  </si>
  <si>
    <t>44140391</t>
  </si>
  <si>
    <t>GOICOCHEA CORREA MIRELLA LIZETH</t>
  </si>
  <si>
    <t>078-2017</t>
  </si>
  <si>
    <t>ESPECIALISTA DE GESTIÓN DE BECAS</t>
  </si>
  <si>
    <t>40273722</t>
  </si>
  <si>
    <t>RUIZ ROSAS HENRRY</t>
  </si>
  <si>
    <t>016-2021</t>
  </si>
  <si>
    <t>GESTOR DE INFORMACIÓN ACADÉMICA</t>
  </si>
  <si>
    <t>40462499</t>
  </si>
  <si>
    <t>ARRIETA CASTILLO MIRTHA</t>
  </si>
  <si>
    <t>INGENIERÍA EN GESTIÓN EMPRESARIAL</t>
  </si>
  <si>
    <t>152-2015</t>
  </si>
  <si>
    <t>ESPECIALISTA DE DOCUMENTOS DE GESTIÓN DEL TRÁNSITO</t>
  </si>
  <si>
    <t>40787257</t>
  </si>
  <si>
    <t>RUESTA PRADO SUSANA ANA</t>
  </si>
  <si>
    <t>048-2018</t>
  </si>
  <si>
    <t>PROGRAMADOR DE SISTEMA DE INFORMACIÓN</t>
  </si>
  <si>
    <t>42501495</t>
  </si>
  <si>
    <t>SALCEDO CRUZ JOEL ROMEO</t>
  </si>
  <si>
    <t>014-2018</t>
  </si>
  <si>
    <t>47157620</t>
  </si>
  <si>
    <t>ZAVALA PAETAN ANGIE DELIA</t>
  </si>
  <si>
    <t>074-2018</t>
  </si>
  <si>
    <t>43474026</t>
  </si>
  <si>
    <t>DAMIAN MATTOS ANGELICA LOLA</t>
  </si>
  <si>
    <t>072-2015</t>
  </si>
  <si>
    <t>ASISTENTE ADMINISTRATIVO DE SELECCIÓN, ORGANIZACIÓN E INCORPORACIÓN</t>
  </si>
  <si>
    <t>43841121</t>
  </si>
  <si>
    <t>PAUCAR QUISPE CLASEN NORWICH</t>
  </si>
  <si>
    <t>024-2019</t>
  </si>
  <si>
    <t>44653380</t>
  </si>
  <si>
    <t>CERDEÑA GARCIA CLAUDIA ALEJANDRA</t>
  </si>
  <si>
    <t>096-2017</t>
  </si>
  <si>
    <t>ANALISTA DEL SISTEMA ADMINISTRATIVO DE GESTION DE RECURSOS HUMANOS</t>
  </si>
  <si>
    <t>47152191</t>
  </si>
  <si>
    <t>RAZURI DEZA LUZ SILVANA</t>
  </si>
  <si>
    <t>ANALISTA JURIDICO II</t>
  </si>
  <si>
    <t>44617260</t>
  </si>
  <si>
    <t>DIEZ CANSECO CASTILLO ESTEFANIA MURIEL</t>
  </si>
  <si>
    <t>ANALISTA JURIDICO I</t>
  </si>
  <si>
    <t>09834040</t>
  </si>
  <si>
    <t>GUZMAN PEREZ EDUARDO ANTONIO</t>
  </si>
  <si>
    <t>72638028</t>
  </si>
  <si>
    <t>RODRIGUEZ BARBOZA CHRISTIAN CAMILO</t>
  </si>
  <si>
    <t xml:space="preserve">ESPECIALISTA JURÍDICO </t>
  </si>
  <si>
    <t>45268916</t>
  </si>
  <si>
    <t>POMASONCCO VILLEGAS ELIZABETH</t>
  </si>
  <si>
    <t>72476934</t>
  </si>
  <si>
    <t>ARANIBAR MELENDEZ STEPHANIE KAROL</t>
  </si>
  <si>
    <t>Asistente de Seguimiento Contractual</t>
  </si>
  <si>
    <t>43924472</t>
  </si>
  <si>
    <t>ALARCON PALMA, JOHAN YADIR</t>
  </si>
  <si>
    <t>1C</t>
  </si>
  <si>
    <t>1R</t>
  </si>
  <si>
    <t>SUPERVISOR FORESTAL 1</t>
  </si>
  <si>
    <t>43768497</t>
  </si>
  <si>
    <t>ALLCCAHUAMAN MAÑUICO, EDWIN</t>
  </si>
  <si>
    <t>INGENIERO EN RR.NN</t>
  </si>
  <si>
    <t>INGENIERO EN RECURSOS 
RENOVABLES, MENCIÓN FORESTALES</t>
  </si>
  <si>
    <t>Digitadora</t>
  </si>
  <si>
    <t>71883468</t>
  </si>
  <si>
    <t>ALVAREZ LOPEZ, CARLA LILIANA</t>
  </si>
  <si>
    <t>BACHILLER EN CIENCIAS FORESTALES</t>
  </si>
  <si>
    <t>NOTIFICADOR</t>
  </si>
  <si>
    <t>43753878</t>
  </si>
  <si>
    <t>ALVAREZ MACEDO CARLOS ANDREZ</t>
  </si>
  <si>
    <t>CIENCIAS BIOLOGICAS</t>
  </si>
  <si>
    <t>Analista de Procedimientos Administrtivos Disciplinarios</t>
  </si>
  <si>
    <t>41226715</t>
  </si>
  <si>
    <t>ALVIS MARIÑO, CATHERINE YVETTE</t>
  </si>
  <si>
    <t>SUPERVISOR FORESTAL 2</t>
  </si>
  <si>
    <t>41880233</t>
  </si>
  <si>
    <t>AMASIFUEN BALBIN, ELVER</t>
  </si>
  <si>
    <t>25770548</t>
  </si>
  <si>
    <t>AMAYA SANCHEZ, EDGARDO MARTIN</t>
  </si>
  <si>
    <t>ADMINISTRACION DE  EMPRESAS</t>
  </si>
  <si>
    <t>ANALISTA DE CONTROL INSTITUCIONAL</t>
  </si>
  <si>
    <t>46075538</t>
  </si>
  <si>
    <t>ANDRES NAVARRO, JHONATAN JESUS</t>
  </si>
  <si>
    <t>ADMINISTRADOR EN TURISMO</t>
  </si>
  <si>
    <t xml:space="preserve">ABOGADO 1     </t>
  </si>
  <si>
    <t>47249228</t>
  </si>
  <si>
    <t>ANGELES MONTOYA, TERESA ISABEL</t>
  </si>
  <si>
    <t>09338147</t>
  </si>
  <si>
    <t>ANICAMA GONZALEZ, ALVARO JOSE</t>
  </si>
  <si>
    <t>JEFE UAF</t>
  </si>
  <si>
    <t>40999595</t>
  </si>
  <si>
    <t>ANTON GABRIEL, GERARDO DAVID</t>
  </si>
  <si>
    <t>ABOGADO JUNIOR</t>
  </si>
  <si>
    <t>73174512</t>
  </si>
  <si>
    <t>APARCANA SICCHA, CAROLINA YASMIN</t>
  </si>
  <si>
    <t>ANALISTA DE BIENESTAR Y DESARROLLO</t>
  </si>
  <si>
    <t>46759038</t>
  </si>
  <si>
    <t>ARAUJO PALACIOS, ELVIRA GIANINA</t>
  </si>
  <si>
    <t>40711693</t>
  </si>
  <si>
    <t>ARCE GRANDEZ, RINA ELENA</t>
  </si>
  <si>
    <t>Notificador</t>
  </si>
  <si>
    <t>46952931</t>
  </si>
  <si>
    <t>ARECHE SINCHE, CHRISTIAN BRAYAN</t>
  </si>
  <si>
    <t>TITULADO EN INGENIERIA FORESTAL</t>
  </si>
  <si>
    <t>SUBDIRECTOR DE SDSPAFFS</t>
  </si>
  <si>
    <t>42600069</t>
  </si>
  <si>
    <t>ARELLANO OLANO, WILLIAMS</t>
  </si>
  <si>
    <t>Analista de Cobranza</t>
  </si>
  <si>
    <t>42887607</t>
  </si>
  <si>
    <t>ARIAS ESTEBAN, SHEYLA LORENA</t>
  </si>
  <si>
    <t>ASISTENTE EN COMUNICACIONES</t>
  </si>
  <si>
    <t>47318694</t>
  </si>
  <si>
    <t>ARIAS HUAMAN, SULI ANAIS</t>
  </si>
  <si>
    <t>LICENCIADA EN MARKETING Y DIRECCIÓN DE EMPRESAS</t>
  </si>
  <si>
    <t>70187195</t>
  </si>
  <si>
    <t>ARIRAMA CELIS VANIA STEFANI</t>
  </si>
  <si>
    <t>Analista Forestal y de Fauna Silvestre</t>
  </si>
  <si>
    <t>47246222</t>
  </si>
  <si>
    <t>ARMEY MALPARTIDA, ROCIO MARIELA</t>
  </si>
  <si>
    <t>BACHILLER EN INGENIERIA FORESTAL</t>
  </si>
  <si>
    <t>JEFE OTI</t>
  </si>
  <si>
    <t>10055890</t>
  </si>
  <si>
    <t>ARTICA CUYUBAMBA, GUSTAVO</t>
  </si>
  <si>
    <t>71436214</t>
  </si>
  <si>
    <t xml:space="preserve">ASATO ROSAS JULIANA ISABEL </t>
  </si>
  <si>
    <t>71472740</t>
  </si>
  <si>
    <t>ATENCIA POPOLIZIO, JESUS ABEL</t>
  </si>
  <si>
    <t>1C/1R</t>
  </si>
  <si>
    <t>41571385</t>
  </si>
  <si>
    <t>AYLAS CHUQUILLANQUI, RICHARD ANTONIO</t>
  </si>
  <si>
    <t>INGENIERO FORESTAL Y AMBIENTAL</t>
  </si>
  <si>
    <t>19262875</t>
  </si>
  <si>
    <t>BALDOCEDA VALDIVIESO, GIOVANNA</t>
  </si>
  <si>
    <t>41544333</t>
  </si>
  <si>
    <t>BARDALES SORIA, JORGE</t>
  </si>
  <si>
    <t>09630907</t>
  </si>
  <si>
    <t>BAZAN CRUZ, VICTOR</t>
  </si>
  <si>
    <t>ASISTENTE EN LA ATENCIÓN AL CIUDADANO</t>
  </si>
  <si>
    <t>09383610</t>
  </si>
  <si>
    <t xml:space="preserve">BEDOYA BONELLI, CARLOS ALBERTO  </t>
  </si>
  <si>
    <t>16718726</t>
  </si>
  <si>
    <t>BERNILLA  GOTO, EVA ELIZABETH</t>
  </si>
  <si>
    <t xml:space="preserve">TITULADO TECNICO EN COMPUTACION E INFORMATICA </t>
  </si>
  <si>
    <t>TITULADO TECNICO EN COMPUTACION E INFORMATICA</t>
  </si>
  <si>
    <t>DIRECTOR DEFFS</t>
  </si>
  <si>
    <t>23009543</t>
  </si>
  <si>
    <t>BLAS JAIMES, DAVID</t>
  </si>
  <si>
    <t>COORDINADORA ADMINISTRATIVO</t>
  </si>
  <si>
    <t>45206890</t>
  </si>
  <si>
    <t>BOURDIEU ABARCA CARMEN NATALIA</t>
  </si>
  <si>
    <t>ANALISTA DE GESTION DE FONDOS POR ENCARGO</t>
  </si>
  <si>
    <t>46464317</t>
  </si>
  <si>
    <t>BURGOS FERNANDEZ, JOSE CARLOS</t>
  </si>
  <si>
    <t>47131340</t>
  </si>
  <si>
    <t>CABRERA ESPIRITU, ISAU JULIO</t>
  </si>
  <si>
    <t>71710591</t>
  </si>
  <si>
    <t>CACERES HUAYHUACA, CAROL FIORELA</t>
  </si>
  <si>
    <t>41911721</t>
  </si>
  <si>
    <t>CAMPOS ZUMAETA, LUIS ENRIQUE</t>
  </si>
  <si>
    <t>COORDINADOR DE ESTUDIOS FORESTALES Y DE FAUNA SILVESTRE</t>
  </si>
  <si>
    <t>40175079</t>
  </si>
  <si>
    <t>CANDIA DIPAZ, CARLOS RAFAEL</t>
  </si>
  <si>
    <t>40161509</t>
  </si>
  <si>
    <t xml:space="preserve">CANO RUBIN, GUISELA YSABEL  </t>
  </si>
  <si>
    <t xml:space="preserve">ASISTENTE PARA ATENCIÓN AL PÚBLICO </t>
  </si>
  <si>
    <t>CALZADA CARLOS YUDITH PAMELA</t>
  </si>
  <si>
    <t>44477732</t>
  </si>
  <si>
    <t>CARRASCO UBALDO, JHONY JHOEL</t>
  </si>
  <si>
    <t>TITULADO TECNICO EN ADMINISTRACION DE NEGOCIOS</t>
  </si>
  <si>
    <t>44207125</t>
  </si>
  <si>
    <t>CASTAÑEDA JULCA, CINTHIA EMPERATRIZ</t>
  </si>
  <si>
    <t>Especialista en Comunicaciones</t>
  </si>
  <si>
    <t>43984477</t>
  </si>
  <si>
    <t>CASTRO OCC, JHOSELINY</t>
  </si>
  <si>
    <t>COMUNICADORA</t>
  </si>
  <si>
    <t>TÉCNICO EN MANTENIMIENTO Y SEGURIDAD</t>
  </si>
  <si>
    <t>07512798</t>
  </si>
  <si>
    <t xml:space="preserve">CASTRO RUIZ, CESAR AUGUSTO </t>
  </si>
  <si>
    <t>AUDITOR DE CONTROL GUBERNAMENTAL</t>
  </si>
  <si>
    <t>46034022</t>
  </si>
  <si>
    <t>CAVERO SOTA MAYRA ANTONIETA</t>
  </si>
  <si>
    <t>19246760</t>
  </si>
  <si>
    <t>CERNA PRIETO, MARIA MERCEDES</t>
  </si>
  <si>
    <t>RESPONSABLE DE ALMACÉN</t>
  </si>
  <si>
    <t>47729233</t>
  </si>
  <si>
    <t>CESPEDES SANDOVAL, KATHERIE DEL PILAR</t>
  </si>
  <si>
    <t>41597538</t>
  </si>
  <si>
    <t>CHANCASANAMPA MEDINA, RONALD SENIN</t>
  </si>
  <si>
    <t>SUPERVISOR FORESTAL</t>
  </si>
  <si>
    <t>44637688</t>
  </si>
  <si>
    <t>CHOQUE CONDORI, ELISBAN</t>
  </si>
  <si>
    <t>SECRETARIO TECNICO DEL TRIBUNAL FORESTAL Y FAUNA SILVESTRE</t>
  </si>
  <si>
    <t>21877422</t>
  </si>
  <si>
    <t>CHUMBIAUCA CARBAJAL, VIVIAN YRMA</t>
  </si>
  <si>
    <t>Chofer notificador</t>
  </si>
  <si>
    <t>43085471</t>
  </si>
  <si>
    <t>CIEZA BECERRA, JOSE ROBER</t>
  </si>
  <si>
    <t>41488037</t>
  </si>
  <si>
    <t>CONDOR MEZA, LUISA</t>
  </si>
  <si>
    <t>JEFA OFICINA DE ADMINISTRACIÓN</t>
  </si>
  <si>
    <t>07240946</t>
  </si>
  <si>
    <t>CONDORCHUA VIDAL, CARMEN PATROCINIA</t>
  </si>
  <si>
    <t>ADMINISTRADORA DE EMPRESAS</t>
  </si>
  <si>
    <t>JEFE OFICINA ASESORÍA JURÍDICA</t>
  </si>
  <si>
    <t>41910861</t>
  </si>
  <si>
    <t>CORDOVA CHACON, DENIS OMAR</t>
  </si>
  <si>
    <t>JEFE UNIDAD DE PRESUPUESTO</t>
  </si>
  <si>
    <t>41684285</t>
  </si>
  <si>
    <t>CORONEL ZUBIATE, MILTON</t>
  </si>
  <si>
    <t>AYUDANTE DE CAMPO</t>
  </si>
  <si>
    <t>04321422</t>
  </si>
  <si>
    <t xml:space="preserve">CRUZ ORTIZ, EDUARDO </t>
  </si>
  <si>
    <t>44607564</t>
  </si>
  <si>
    <t>CRUZADO BLANCO, LUIS ALBERTO</t>
  </si>
  <si>
    <t>ABOGADO 2</t>
  </si>
  <si>
    <t>25739974</t>
  </si>
  <si>
    <t>CURUCHAGA ZEVALLOS, ROXANA GERTRUDIS</t>
  </si>
  <si>
    <t>70183391</t>
  </si>
  <si>
    <t>DEL AGUILA REATEGUI, ALFREDO</t>
  </si>
  <si>
    <t>ELECTRONICA AUTOMOTRIZ</t>
  </si>
  <si>
    <t>43637934</t>
  </si>
  <si>
    <t>DEL CASTILLO SANTILLANA, MARILIA SHALLY</t>
  </si>
  <si>
    <t>40618982</t>
  </si>
  <si>
    <t>DEL PRADO REATEGUI, JAVIER SIMON</t>
  </si>
  <si>
    <t>BACHILLER ADM</t>
  </si>
  <si>
    <t>46529722</t>
  </si>
  <si>
    <t>DIAZ COTRINA, NORMA MARIBEL</t>
  </si>
  <si>
    <t>ESTUDIOS DE COMPUTACION E INFORMATICA</t>
  </si>
  <si>
    <t>45762198</t>
  </si>
  <si>
    <t>DIAZ SALAS, JOSE EDWIN</t>
  </si>
  <si>
    <t>40788741</t>
  </si>
  <si>
    <t>DIAZ URRUNAGA, WILFREDO JAVIER</t>
  </si>
  <si>
    <t>41524337</t>
  </si>
  <si>
    <t xml:space="preserve">DIONICIO MACHARI, BENNIE HENRY </t>
  </si>
  <si>
    <t>COORDINADOR DE CAPACITACIONES FORESTALES Y DE FAUNA SILVESTRE</t>
  </si>
  <si>
    <t>42669731</t>
  </si>
  <si>
    <t>DURAND TRUJILLO ANTONIO MARCO</t>
  </si>
  <si>
    <t>RECURSOS NATURALES</t>
  </si>
  <si>
    <t>ESPECIALISTA EN RECAUDACIÓN</t>
  </si>
  <si>
    <t>08873424</t>
  </si>
  <si>
    <t>DUTRA PERALTA, IVO HUMBERTO</t>
  </si>
  <si>
    <t>CAPACITADOR</t>
  </si>
  <si>
    <t>43977831</t>
  </si>
  <si>
    <t>EGAS USEDA HARRY ARNOLD</t>
  </si>
  <si>
    <t>46017790</t>
  </si>
  <si>
    <t>ESCALANTE FERNANDEZ, CESAR OMAR</t>
  </si>
  <si>
    <t>SUBDIRECTOR DE SDFPYAFFS</t>
  </si>
  <si>
    <t>40706639</t>
  </si>
  <si>
    <t>ESPICHAN MARIÑAS, MIGUEL ANGEL</t>
  </si>
  <si>
    <t>45692197</t>
  </si>
  <si>
    <t>ESQUECHE RODRIGUEZ, YOELI ALEXANDRA</t>
  </si>
  <si>
    <t>EJECUTORA COACTIVA</t>
  </si>
  <si>
    <t>42671649</t>
  </si>
  <si>
    <t>FANO CASACHAGUA, SILVANA</t>
  </si>
  <si>
    <t>SUPERVISOR DE FAUNA</t>
  </si>
  <si>
    <t>10294636</t>
  </si>
  <si>
    <t>FARRO ROMERO, DIANA DALILA</t>
  </si>
  <si>
    <t>MEDICO VETERINARIA</t>
  </si>
  <si>
    <t>29721321</t>
  </si>
  <si>
    <t>FERNANDEZ DELGADO, WALTER FABRIZIO</t>
  </si>
  <si>
    <t>43101922</t>
  </si>
  <si>
    <t>FERNANDEZ MEDRANO, LUIS ESTEBAN</t>
  </si>
  <si>
    <t>10860955</t>
  </si>
  <si>
    <t>FIGUEROA DIAZ, ERIC AUGUSTO</t>
  </si>
  <si>
    <t>45221163</t>
  </si>
  <si>
    <t>FLORES AQUINO, JESUS ALBERTO</t>
  </si>
  <si>
    <t>28315826</t>
  </si>
  <si>
    <t>FLORES CHIRINOS, WILLIAM  FRANCISCO</t>
  </si>
  <si>
    <t>43307347</t>
  </si>
  <si>
    <t>FLORES POSADAS, MANUEL GERARDO</t>
  </si>
  <si>
    <t>Jefe de la Oficina de Planificación y Presupuesto</t>
  </si>
  <si>
    <t>41606744</t>
  </si>
  <si>
    <t>FRANCO SUAREZ, DIANA MERCEDES</t>
  </si>
  <si>
    <t>ANALISTA DE GESTION DE LA INCORPORACIÓN</t>
  </si>
  <si>
    <t>70435397</t>
  </si>
  <si>
    <t>GARAY SIFUENTES, MONICA STEFANIA</t>
  </si>
  <si>
    <t>PSICÓLOGA</t>
  </si>
  <si>
    <t>JEFE DE LA UNIDAD DE RECURSOS HUMANOS</t>
  </si>
  <si>
    <t>19221804</t>
  </si>
  <si>
    <t>GIL  DIAZ  WILLIAM ENRIQUE</t>
  </si>
  <si>
    <t>SUPERVISOR DE FAUNA 1</t>
  </si>
  <si>
    <t>44075556</t>
  </si>
  <si>
    <t>GOMEZ VELA, KENNY TAIRON</t>
  </si>
  <si>
    <t>Analista Contable</t>
  </si>
  <si>
    <t>47609147</t>
  </si>
  <si>
    <t>GONZALES ALVAREZ, INGRID KATHERINE</t>
  </si>
  <si>
    <t>41095628</t>
  </si>
  <si>
    <t>GONZALES RUIZ, JOSE LUIS</t>
  </si>
  <si>
    <t>1C/2R</t>
  </si>
  <si>
    <t>42539680</t>
  </si>
  <si>
    <t>GONZALEZ ALFARO, GERSOM JUVER</t>
  </si>
  <si>
    <t>SECRETARIA 1</t>
  </si>
  <si>
    <t>70171166</t>
  </si>
  <si>
    <t>GRANDEZ PAREDES KATERIN FIORELLA</t>
  </si>
  <si>
    <t>AUXILIAR ADMINISTRATIVA</t>
  </si>
  <si>
    <t>45135592</t>
  </si>
  <si>
    <t>GUERRA MARQUEZ, SANDY</t>
  </si>
  <si>
    <t>43885851</t>
  </si>
  <si>
    <t>GUERRA REATEGUI, NELSON ULISES</t>
  </si>
  <si>
    <t>42400666</t>
  </si>
  <si>
    <t>GUEVARA AGUILAR, ERICK FRANK</t>
  </si>
  <si>
    <t>41884785</t>
  </si>
  <si>
    <t>GUZMAN  AREVALO OMAR</t>
  </si>
  <si>
    <t>40115121</t>
  </si>
  <si>
    <t>GUZMAN COBEÑAS, LYNDA VANESSA</t>
  </si>
  <si>
    <t>ESPECIALISTA EN EJECUCION COACTIVA</t>
  </si>
  <si>
    <t>47835882</t>
  </si>
  <si>
    <t>HENRIQUEZ CARRASCO, MADIJETH MYLENKA</t>
  </si>
  <si>
    <t>ESPECIALISTA EN RRHH</t>
  </si>
  <si>
    <t>23009757</t>
  </si>
  <si>
    <t>HERMITAÑO AGUILAR, NHORKA YHESENIA</t>
  </si>
  <si>
    <t>LIC. EN ADM. DE EMPRESAS</t>
  </si>
  <si>
    <t>73812509</t>
  </si>
  <si>
    <t>HERNANDEZ ZEVALLOS, ALISON SAMANTHA</t>
  </si>
  <si>
    <t>ESPECIALISTA EN INVERSION PUBLICA</t>
  </si>
  <si>
    <t>46628365</t>
  </si>
  <si>
    <t>HUAMAN ADAMA, REGINA DEL CARMEN</t>
  </si>
  <si>
    <t>44930121</t>
  </si>
  <si>
    <t>HUAMAN POTENCIANO DINA SMITH</t>
  </si>
  <si>
    <t>DIRECTOR DE DIRECCION DE FISCALIZACION</t>
  </si>
  <si>
    <t>41309222</t>
  </si>
  <si>
    <t>HUAMAN TARMEÑO, VICTOR HUGO</t>
  </si>
  <si>
    <t>45967269</t>
  </si>
  <si>
    <t>HUAMANI CONTRERAS, NADIA TEREZA</t>
  </si>
  <si>
    <t>ASISTENTE PROGRAMADOR</t>
  </si>
  <si>
    <t>46782818</t>
  </si>
  <si>
    <t>HUAROC CARRION, CARLOS LEOPOLDO</t>
  </si>
  <si>
    <t>42977023</t>
  </si>
  <si>
    <t>HUAYCAMA TAPULLIMA ALI</t>
  </si>
  <si>
    <t>TECNICO FORESTAL</t>
  </si>
  <si>
    <t>43566837</t>
  </si>
  <si>
    <t>INFANTE HOYOS, WILTER</t>
  </si>
  <si>
    <t xml:space="preserve">Digitador </t>
  </si>
  <si>
    <t>46993415</t>
  </si>
  <si>
    <t>JACINTO RUIZ, DIEGO ALEXANDER</t>
  </si>
  <si>
    <t>48044572</t>
  </si>
  <si>
    <t>JIMENEZ QUISPE, KORALY GERMANDINA</t>
  </si>
  <si>
    <t>INGENIERO TITULADO</t>
  </si>
  <si>
    <t>42591788</t>
  </si>
  <si>
    <t>LAFITTE LAMAS, SAMARA ANNEL</t>
  </si>
  <si>
    <t xml:space="preserve">COORDINADOR </t>
  </si>
  <si>
    <t>42879318</t>
  </si>
  <si>
    <t>LAURENTE CAJACURI MIGUEL ANGEL</t>
  </si>
  <si>
    <t>INGENERIA</t>
  </si>
  <si>
    <t>41209160</t>
  </si>
  <si>
    <t>LEANDRO MELGAREJO, WINSTON RICARDO</t>
  </si>
  <si>
    <t>75283087</t>
  </si>
  <si>
    <t>LOMAS BUSTOS, WENDY JAHAIRA</t>
  </si>
  <si>
    <t>42861701</t>
  </si>
  <si>
    <t>LOPEZ AGUIRRE, MARIA ELENA</t>
  </si>
  <si>
    <t>ESPECIALISTA EN  SIG</t>
  </si>
  <si>
    <t>25791097</t>
  </si>
  <si>
    <t>LOPEZ FLORES WILLIAM</t>
  </si>
  <si>
    <t xml:space="preserve">Asistente de Archivo </t>
  </si>
  <si>
    <t>48508052</t>
  </si>
  <si>
    <t>LOPEZ GUABLOCHO, MARIA ELENA</t>
  </si>
  <si>
    <t>HISTORIADORA</t>
  </si>
  <si>
    <t>ESPECIALISTA EN GESTIÓN INTEGRAL DE RIESGOS</t>
  </si>
  <si>
    <t>001779473</t>
  </si>
  <si>
    <t>LOZANO ANGULO, NATALIA MARCELA</t>
  </si>
  <si>
    <t>46443971</t>
  </si>
  <si>
    <t>LUDEÑA CORNEJO, CLARISSA DESSIRE</t>
  </si>
  <si>
    <t>ESPECIALISTA AUDITOR</t>
  </si>
  <si>
    <t>41329895</t>
  </si>
  <si>
    <t>LUJAN MIRANDA JUAN CARLOS</t>
  </si>
  <si>
    <t>04823488</t>
  </si>
  <si>
    <t>LUNA DELGADO, JOSE ANTONIO</t>
  </si>
  <si>
    <t>ESTUDIANTE ING. FORESTAL</t>
  </si>
  <si>
    <t>Analista de Bienestar y Desarrollo</t>
  </si>
  <si>
    <t>09986789</t>
  </si>
  <si>
    <t>MAMANI LOPEZ, JULISSA ELENA</t>
  </si>
  <si>
    <t>CHOFER NOTIFICADOR</t>
  </si>
  <si>
    <t>04811551</t>
  </si>
  <si>
    <t xml:space="preserve">MANDUJANO HIDALGO, CARLOS ROLANDO  </t>
  </si>
  <si>
    <t>42809302</t>
  </si>
  <si>
    <t>MANTILLA ACOSTA BERTHA NELIDA</t>
  </si>
  <si>
    <t>COORDINADOR DE PROYECTOS DE SISTEMAS DE INFORMACIÓN</t>
  </si>
  <si>
    <t>43750755</t>
  </si>
  <si>
    <t>MARCA QUISPE, RAUL</t>
  </si>
  <si>
    <t>JEFE OD</t>
  </si>
  <si>
    <t>42707201</t>
  </si>
  <si>
    <t>MARCELO BONIFACIO, ERICK ALONSO</t>
  </si>
  <si>
    <t>BIÓLOGO</t>
  </si>
  <si>
    <t>45698518</t>
  </si>
  <si>
    <t>MARTINEZ LEON ANGELA LIZBETH</t>
  </si>
  <si>
    <t>40665242</t>
  </si>
  <si>
    <t>MEDINA ALVARADO, JOSE LUIS</t>
  </si>
  <si>
    <t xml:space="preserve">Digitadora </t>
  </si>
  <si>
    <t>70996549</t>
  </si>
  <si>
    <t>MEDINA RAMIREZ, MARILYN ESTEFANY</t>
  </si>
  <si>
    <t>INGENIERA AGRO INDUSTRIAL</t>
  </si>
  <si>
    <t>45144211</t>
  </si>
  <si>
    <t>MEDINA ZACARIAS JAIME ALONSO</t>
  </si>
  <si>
    <t>INGENERIA DE SISTEMAS</t>
  </si>
  <si>
    <t>01143930</t>
  </si>
  <si>
    <t>MENDEZ SANTANDER, ENRIQUE</t>
  </si>
  <si>
    <t>01133155</t>
  </si>
  <si>
    <t>MENDOZA PAREDES, RUSEL NIQUEL</t>
  </si>
  <si>
    <t>Auxiliar Administrativa</t>
  </si>
  <si>
    <t>41919021</t>
  </si>
  <si>
    <t>MENDOZA ROBLES, BERTHA LUZ</t>
  </si>
  <si>
    <t>ECOTURISMO</t>
  </si>
  <si>
    <t>LICENCIADO EN ADMINISTRACION Y NEGOCIOS INTERNACIONALES</t>
  </si>
  <si>
    <t>ESPECIALISTA EN CONTROL GUBERNAMENTAL</t>
  </si>
  <si>
    <t>09433858</t>
  </si>
  <si>
    <t>MENDOZA TORRES, GRACIELA</t>
  </si>
  <si>
    <t>20727649</t>
  </si>
  <si>
    <t xml:space="preserve">MERCADO GUILLEN, REYNALDO CIRO  </t>
  </si>
  <si>
    <t>09645365</t>
  </si>
  <si>
    <t>MEZA DEL AGUILA, ROBERTO AQUILES</t>
  </si>
  <si>
    <t>Especialsita SIG</t>
  </si>
  <si>
    <t>46611070</t>
  </si>
  <si>
    <t>MILLONES RAMOS, CESAR HENRY</t>
  </si>
  <si>
    <t>BACHILLER EN INGENIERIA GEOGRAFICA</t>
  </si>
  <si>
    <t>2R</t>
  </si>
  <si>
    <t>46076122</t>
  </si>
  <si>
    <t>MINAYA  CANDIA  FRED DANIEL</t>
  </si>
  <si>
    <t>JEFA DE LA UPM</t>
  </si>
  <si>
    <t>40046006</t>
  </si>
  <si>
    <t>MIRANDA GUEVARA, CAROLINA</t>
  </si>
  <si>
    <t>ANALISTA DE PRENSA, MEDIOS DIGITALES Y AUDIOVISUALES</t>
  </si>
  <si>
    <t>44121699</t>
  </si>
  <si>
    <t>MIYASATO AGUADO, JAVIER JHON</t>
  </si>
  <si>
    <t>40647795</t>
  </si>
  <si>
    <t>MORENO INUMA FLOR</t>
  </si>
  <si>
    <t>46740558</t>
  </si>
  <si>
    <t>MORI HUIVIN, LISS KATHERINE</t>
  </si>
  <si>
    <t>06041976</t>
  </si>
  <si>
    <t>MORI INSAPILLO, ADIT</t>
  </si>
  <si>
    <t>09959625</t>
  </si>
  <si>
    <t>MOSCOL CORDOVA, ROCIO DEL PILAR</t>
  </si>
  <si>
    <t>ESPECIALISTA EN GESTIÓN DE ADMINISTRACIÓN</t>
  </si>
  <si>
    <t>44554740</t>
  </si>
  <si>
    <t>NECIOSUP SAMAME, JOSE ANTONIO</t>
  </si>
  <si>
    <t>47647020</t>
  </si>
  <si>
    <t>OCHAVANO FIGUEREDO, LISSENIA MILAGROS</t>
  </si>
  <si>
    <t>07753393</t>
  </si>
  <si>
    <t>OCHOA  NAPURI DE PRIETO JESICA LILIANA</t>
  </si>
  <si>
    <t>EDUCACIÓN TÉCNICA COMPLETA</t>
  </si>
  <si>
    <t>15441522</t>
  </si>
  <si>
    <t>ORELLANA SANCHEZ, ROEL GERMAN</t>
  </si>
  <si>
    <t>BACHILLER EN INGENIERÍA DE SISTEMAS</t>
  </si>
  <si>
    <t>ESPECIALISTA FORESTAL Y DE FAUNA SILVESTRE</t>
  </si>
  <si>
    <t>42533029</t>
  </si>
  <si>
    <t xml:space="preserve">ORTIZ AREVALO, DANY DANIEL </t>
  </si>
  <si>
    <t>09446345</t>
  </si>
  <si>
    <t>ORTIZ SANCHEZ, HUMBERTO SALOMON</t>
  </si>
  <si>
    <t xml:space="preserve">Especialista en Modernización </t>
  </si>
  <si>
    <t>40714021</t>
  </si>
  <si>
    <t>PALACIOS HUANDO, VILMA MELISSA</t>
  </si>
  <si>
    <t>42505910</t>
  </si>
  <si>
    <t>PALAS YACILA, FREDY IVAN</t>
  </si>
  <si>
    <t xml:space="preserve">NOTIFICADOR </t>
  </si>
  <si>
    <t>40462605</t>
  </si>
  <si>
    <t>PANDURO MORI, VICTOR HUGO</t>
  </si>
  <si>
    <t>ESTUDIANTE TOPOGRAFIA</t>
  </si>
  <si>
    <t>TOPOGRAFIA</t>
  </si>
  <si>
    <t>Analista de Ingresos</t>
  </si>
  <si>
    <t>43052761</t>
  </si>
  <si>
    <t>PAREJA JUAREZ, ZAYDA MELISSA</t>
  </si>
  <si>
    <t>CIENCIAS CONTABLES Y FINANZAS CORPORATIVAS</t>
  </si>
  <si>
    <t>40900057</t>
  </si>
  <si>
    <t>PASQUEL VILLARREAL, NELIA JULISSA</t>
  </si>
  <si>
    <t>Analista en Comunicaciones y Redactora Periodística</t>
  </si>
  <si>
    <t>46704634</t>
  </si>
  <si>
    <t>PEÑA AZABACHE, CARMEN CLOTILDE</t>
  </si>
  <si>
    <t>07463945</t>
  </si>
  <si>
    <t>PEREZ INFANTE, IVONNE SOLEDAD</t>
  </si>
  <si>
    <t>COORDINADOR DE CAPACITACIÓN FORESTAL Y DE FAUNA SILVESTRE</t>
  </si>
  <si>
    <t>23016963</t>
  </si>
  <si>
    <t>PEREZ MELENDEZ, ILIANA JANINE</t>
  </si>
  <si>
    <t>ASISTENTE DE CAMPO</t>
  </si>
  <si>
    <t>45592042</t>
  </si>
  <si>
    <t>PEREZ ROMERO, MAX ALBERT</t>
  </si>
  <si>
    <t>BACHILLER ECOLOGIA DE BOSQUES TROPICALES</t>
  </si>
  <si>
    <t>43693544</t>
  </si>
  <si>
    <t>PEREZ TUANAMA GERLES</t>
  </si>
  <si>
    <t>JEFE DE OD - ATALAYA</t>
  </si>
  <si>
    <t>45376492</t>
  </si>
  <si>
    <t>PINEDO NAMUCHE, JORGE ANDRE</t>
  </si>
  <si>
    <t>72557901</t>
  </si>
  <si>
    <t>PISCOYA HONORES, MARIA LEJANDRA</t>
  </si>
  <si>
    <t>BACHI DERECHO</t>
  </si>
  <si>
    <t>ASISTENTE PARA LA ALTA DIRECCIÓN</t>
  </si>
  <si>
    <t>73062771</t>
  </si>
  <si>
    <t>POMA BUENDIA, LEYA ISABEL</t>
  </si>
  <si>
    <t>BACHILLER EN ING. Y GESTION AMBIENTAL</t>
  </si>
  <si>
    <t>42472704</t>
  </si>
  <si>
    <t xml:space="preserve">PONCE FABIAN, BRAULIO ANTONIO </t>
  </si>
  <si>
    <t>Contadora</t>
  </si>
  <si>
    <t>43471928</t>
  </si>
  <si>
    <t>PORTOCARRERO CONTRERAS, NATALLY HILDA</t>
  </si>
  <si>
    <t>45718184</t>
  </si>
  <si>
    <t>POZO AYALA, NICK JESUS</t>
  </si>
  <si>
    <t>ESPECIALISTA EN ADM. DE REDES</t>
  </si>
  <si>
    <t>07523280</t>
  </si>
  <si>
    <t>PRAELLI BUENO, JUAN ANTONIO</t>
  </si>
  <si>
    <t>ESTUDIANTE DE INGENIERIA ELECTRONICA</t>
  </si>
  <si>
    <t>Especialista en Capacitación</t>
  </si>
  <si>
    <t>01127154</t>
  </si>
  <si>
    <t>PRETELL PAREDES, CARLOS ENRIQUE</t>
  </si>
  <si>
    <t>INGENIRO AGRONOMO</t>
  </si>
  <si>
    <t>Digitador</t>
  </si>
  <si>
    <t>48238005</t>
  </si>
  <si>
    <t>QUISPE CCAJAVILCA, CRISTIAN EVELIO</t>
  </si>
  <si>
    <t>INEGENIERO AMBIENTAL Y FORESTAL</t>
  </si>
  <si>
    <t>Especialista en Gestión Administrativa</t>
  </si>
  <si>
    <t>25480205</t>
  </si>
  <si>
    <t>QUISPE TERAN, WALTER RAMON</t>
  </si>
  <si>
    <t>ESPECIALISTA EN CONTROL PREVIO Y FISCALIZACIÓN</t>
  </si>
  <si>
    <t>45548184</t>
  </si>
  <si>
    <t>RAMIREZ GARCIA, TERESA FIORELLA</t>
  </si>
  <si>
    <t>45298702</t>
  </si>
  <si>
    <t>RAMIREZ RODRIGUEZ, JULIO MIGUEL</t>
  </si>
  <si>
    <t>TECNICO CHOFER</t>
  </si>
  <si>
    <t>ANALISTA DE CAPACITACIÓN Y EVALUACIÓN DEL DESEMPEÑO</t>
  </si>
  <si>
    <t>43505023</t>
  </si>
  <si>
    <t>RAMOS CASTILLO, VERONICA ELIZABET</t>
  </si>
  <si>
    <t>48040921</t>
  </si>
  <si>
    <t>RAMOS HUERTO, LISBETH YANINA</t>
  </si>
  <si>
    <t>44759820</t>
  </si>
  <si>
    <t>REATEGUI TELLO, HECTOR ADRIAN</t>
  </si>
  <si>
    <t>23019567</t>
  </si>
  <si>
    <t>RECAVARREN SILVA, OSCAR PAUL</t>
  </si>
  <si>
    <t>SUPERVISOR DE FAUNA 2</t>
  </si>
  <si>
    <t>40213958</t>
  </si>
  <si>
    <t>RICO LLAQUE, LUIS GUILLERMO</t>
  </si>
  <si>
    <t>00884777</t>
  </si>
  <si>
    <t>RIOS RENGIFO, RAUL</t>
  </si>
  <si>
    <t>OPERADOR DE COMPUTADORAS</t>
  </si>
  <si>
    <t>DIRECTOR DE SUPERVISION FORESTAL Y FAUNA SILVESTRE</t>
  </si>
  <si>
    <t>41020639</t>
  </si>
  <si>
    <t>RIQUELME  CIRIACO, ILDEFONZO</t>
  </si>
  <si>
    <t>Chofer Notificador</t>
  </si>
  <si>
    <t>20568914</t>
  </si>
  <si>
    <t>ROCHA URBINA, CLUBER JAVIER</t>
  </si>
  <si>
    <t>GERENTE GENERAL</t>
  </si>
  <si>
    <t>06021877</t>
  </si>
  <si>
    <t>ROJAS SARAPURA, ALEJANDRO ALBERTO</t>
  </si>
  <si>
    <t>SUPERVISOR FORESTAL I</t>
  </si>
  <si>
    <t>44943054</t>
  </si>
  <si>
    <t>ROMERO LEON JOC</t>
  </si>
  <si>
    <t>ROTTA FARROMEQUE RENZO DUILIO</t>
  </si>
  <si>
    <t>Bachiller en Comunicación</t>
  </si>
  <si>
    <t>Bachiller en Comunicaciones</t>
  </si>
  <si>
    <t>40308143</t>
  </si>
  <si>
    <t xml:space="preserve">RUIZ GONZALES JAIME </t>
  </si>
  <si>
    <t>41597548</t>
  </si>
  <si>
    <t>SAAVEDRA VARGAS, LUIS ANSELMO</t>
  </si>
  <si>
    <t>07078139</t>
  </si>
  <si>
    <t>SABINO PEREZ, JAVIER</t>
  </si>
  <si>
    <t xml:space="preserve">COORDINADOR ADMINISTRATIVO </t>
  </si>
  <si>
    <t>40118136</t>
  </si>
  <si>
    <t>SALAZAR LLOJA GUISELLA MILAGROS</t>
  </si>
  <si>
    <t>42765282</t>
  </si>
  <si>
    <t>SALAZAR LOPEZ, JHEREMY</t>
  </si>
  <si>
    <t>41170180</t>
  </si>
  <si>
    <t>SALCEDO PALACIOS, BELIN BEQUER</t>
  </si>
  <si>
    <t>70035161</t>
  </si>
  <si>
    <t>SANCHEZ ALCALA, ANA LUCERO</t>
  </si>
  <si>
    <t>SECRETARIA 3</t>
  </si>
  <si>
    <t>23008382</t>
  </si>
  <si>
    <t>SANCHEZ HEREDIA, JAKELINE</t>
  </si>
  <si>
    <t>SECRETARIA  EJECUTIVA</t>
  </si>
  <si>
    <t>45747434</t>
  </si>
  <si>
    <t>SANCHEZ IHUARAQUI, DONARZON</t>
  </si>
  <si>
    <t>ESPECIALISTA EN PROCESOS DISCIPLINARIOS</t>
  </si>
  <si>
    <t>70441216</t>
  </si>
  <si>
    <t>SANCHEZ LARA RENZO JESUS</t>
  </si>
  <si>
    <t>07519105</t>
  </si>
  <si>
    <t>SANCHEZ OSORES CARLOS</t>
  </si>
  <si>
    <t>COORDINADORA DE LOS SISTEMAS DE GESTION</t>
  </si>
  <si>
    <t>40475423</t>
  </si>
  <si>
    <t>SANCHEZ SALDAÑA, SANDRA</t>
  </si>
  <si>
    <t>17638763</t>
  </si>
  <si>
    <t>SANDOVAL SAAVEDRA, SAUL SANTIAGO</t>
  </si>
  <si>
    <t>TÉCNICO AGROPOECUARIO</t>
  </si>
  <si>
    <t>21144768</t>
  </si>
  <si>
    <t>SANDOVAL SALDAÑA, ABEL</t>
  </si>
  <si>
    <t>43056710</t>
  </si>
  <si>
    <t>SANGAMA SANCHEZ, SINDY</t>
  </si>
  <si>
    <t>SUPERIOR</t>
  </si>
  <si>
    <t>41255644</t>
  </si>
  <si>
    <t>SANTA CRUZ MORENO JOEL</t>
  </si>
  <si>
    <t>EGRESADO EN DERECHO</t>
  </si>
  <si>
    <t>72748329</t>
  </si>
  <si>
    <t>SARA AIQUIPA, RENZO ALDAIR</t>
  </si>
  <si>
    <t>45140399</t>
  </si>
  <si>
    <t>SAYAN RODRIGUEZ, JAZMIN JACKELINE</t>
  </si>
  <si>
    <t>EGRESADO TECNICO BASICO</t>
  </si>
  <si>
    <t>47686059</t>
  </si>
  <si>
    <t>SEDANO RIVERA, SABELY ALINSSON</t>
  </si>
  <si>
    <t>70518782</t>
  </si>
  <si>
    <t>SIFUENTES RENGIFO, VICTORIA CRISTINA</t>
  </si>
  <si>
    <t>INGENIERA AMBIENTAL</t>
  </si>
  <si>
    <t>43822179</t>
  </si>
  <si>
    <t>SILVA TELLO, GIANCARLO</t>
  </si>
  <si>
    <t>10623782</t>
  </si>
  <si>
    <t>SOTO ALVARADO, ERICKA GIOVANNA</t>
  </si>
  <si>
    <t>47660266</t>
  </si>
  <si>
    <t>SOTO LICERAS, ROSA MARIA</t>
  </si>
  <si>
    <t>JEFA DE UNIDAD DE ADMINISTRACION DOCUMENTARIA Y ARCHIVO</t>
  </si>
  <si>
    <t>02872473</t>
  </si>
  <si>
    <t>TABOADA RAMOS, PATRICIA DEL ROSARIO</t>
  </si>
  <si>
    <t>16483892</t>
  </si>
  <si>
    <t>TAPIA  DIAZ , NORMA LUCY</t>
  </si>
  <si>
    <t>40230672</t>
  </si>
  <si>
    <t>TAPIA FUERTES, MAGALY MERCEDES</t>
  </si>
  <si>
    <t>43036545</t>
  </si>
  <si>
    <t>TAPIA OTERO, ARLENE MILAGROS</t>
  </si>
  <si>
    <t>SUBDIRECTOR DE LA SUBDIRECCION DE SUPERVISION DE PERMISOS Y AUTORIZACIONES FORESTALES Y DE FAUNA SILVESTRE</t>
  </si>
  <si>
    <t>09875333</t>
  </si>
  <si>
    <t>TAPIA RUIZ, RUDY ERNESTO</t>
  </si>
  <si>
    <t>​SUPERVISOR/A EN PLANEAMIENTO Y EVALUACIÓN</t>
  </si>
  <si>
    <t>43487570</t>
  </si>
  <si>
    <t>TARAZONA LLANOS, MIGUEL ENRIQUE</t>
  </si>
  <si>
    <t>INGENIERO ECONÓMICO</t>
  </si>
  <si>
    <t>Especialista del Sistema de Gestión de Seguridad de la Información</t>
  </si>
  <si>
    <t>18173476</t>
  </si>
  <si>
    <t>TEJADA ROJAS, OFELIA MARIBEL</t>
  </si>
  <si>
    <t>Especialista en Programación y Gestión de Inversiones</t>
  </si>
  <si>
    <t>44768562</t>
  </si>
  <si>
    <t>TELLO GONZALES, JACQUELINE NIEVES</t>
  </si>
  <si>
    <t xml:space="preserve">1C </t>
  </si>
  <si>
    <t>40985165</t>
  </si>
  <si>
    <t>TIMOTEO ARRASCUE, JOSE VICENTE</t>
  </si>
  <si>
    <t>TORRES LIMAYLLA JORDIN CRISTIAN</t>
  </si>
  <si>
    <t>JEFA DEL OSINFOR</t>
  </si>
  <si>
    <t>29404976</t>
  </si>
  <si>
    <t>ULLILEN VEGA, LUCETTY JUANITA</t>
  </si>
  <si>
    <t xml:space="preserve">INGENIERA FORESTAL </t>
  </si>
  <si>
    <t>45893484</t>
  </si>
  <si>
    <t>URRUCHI SANCHEZ, RENZO GIANCARLO</t>
  </si>
  <si>
    <t>JEFE OD - PUERTO M.</t>
  </si>
  <si>
    <t>43117981</t>
  </si>
  <si>
    <t>VALENCIA CASTILLO BENJAMIN</t>
  </si>
  <si>
    <t>04827175</t>
  </si>
  <si>
    <t>VALLE TERRAZAS, ROBERTO FELICIANO</t>
  </si>
  <si>
    <t>44342505</t>
  </si>
  <si>
    <t>VALLEJO GASTELU, DEYSSI SANDIBELL</t>
  </si>
  <si>
    <t>44499329</t>
  </si>
  <si>
    <t>VARGAS OLIVA, SHEYLA ANGELA</t>
  </si>
  <si>
    <t>JEFA DE LA UNIDAD DE ABASTECIMIENTO</t>
  </si>
  <si>
    <t>09078185</t>
  </si>
  <si>
    <t>VARGAS ROTTA, PATRICIA TERESA</t>
  </si>
  <si>
    <t>COORDINADOR ADMINISTRATIVO</t>
  </si>
  <si>
    <t>00115544</t>
  </si>
  <si>
    <t>VARGAS TORRES, ASTRID GRETA</t>
  </si>
  <si>
    <t>48016266</t>
  </si>
  <si>
    <t>VASQUEZ FIGUEREDO, WENDY XIOMY</t>
  </si>
  <si>
    <t>LICENCIADA EN CIENCIAS ADMINISTRATIVAS</t>
  </si>
  <si>
    <t>LICENCIADA</t>
  </si>
  <si>
    <t>46165130</t>
  </si>
  <si>
    <t>VASQUEZ  PALOMINO JOSEPH JUNIOR</t>
  </si>
  <si>
    <t>Especialista en Ejecución Contractual</t>
  </si>
  <si>
    <t>42043731</t>
  </si>
  <si>
    <t>VELARDE DANTAS, YRINIA DEL PILAR</t>
  </si>
  <si>
    <t>09634203</t>
  </si>
  <si>
    <t>VELASQUEZ MONTOYA, ROSA MARIA</t>
  </si>
  <si>
    <t>09346695</t>
  </si>
  <si>
    <t>VERA PRECIADO, FLAVIO JESUS</t>
  </si>
  <si>
    <t>28250906</t>
  </si>
  <si>
    <t>VILLA ZEGARRA, BORIS EDUARDO</t>
  </si>
  <si>
    <t>45219020</t>
  </si>
  <si>
    <t>VILLALVA ROMERO, NELSON WILMER</t>
  </si>
  <si>
    <t>42600700</t>
  </si>
  <si>
    <t>YAURI QUISPE, JULIO JESUS</t>
  </si>
  <si>
    <t>ESPECIALISTA EN COBRANZA</t>
  </si>
  <si>
    <t>45857652</t>
  </si>
  <si>
    <t>YBAÑEZ GAMBOA, GRISSEL ROSSANA</t>
  </si>
  <si>
    <t>42284687</t>
  </si>
  <si>
    <t>ZAPATA RODRIGUEZ, OSCAR LUIS</t>
  </si>
  <si>
    <t>TITULADO TECNICO EN ADMINISTRACION</t>
  </si>
  <si>
    <t>41075250</t>
  </si>
  <si>
    <t>ZARATE ACARLEY, JESSICA LUZMILA</t>
  </si>
  <si>
    <t>GESTOR DE PROYECTOS DE TECNOLOGÍAS DE LA INFORMACIÓN</t>
  </si>
  <si>
    <t>10418948</t>
  </si>
  <si>
    <t xml:space="preserve">ZARATE VICTORIA, DENIS ARTURO </t>
  </si>
  <si>
    <t>44935261</t>
  </si>
  <si>
    <t>ZAVALA CARRASCO, LIZ CELIA</t>
  </si>
  <si>
    <t>41810357</t>
  </si>
  <si>
    <t>ZAVALETA CARDENAS, DAN JANHSON</t>
  </si>
  <si>
    <t>TÉCNICO FORESTAL</t>
  </si>
  <si>
    <t>Especialista SIG</t>
  </si>
  <si>
    <t>ALVAREZ RIOS LENEHER IRVIR</t>
  </si>
  <si>
    <t>BACHILLER EN INGENIERIA GEOGRAFICA CON MENCION MEDIDO AMBIENTE Y RECURSOS NATURALES</t>
  </si>
  <si>
    <t>46292526</t>
  </si>
  <si>
    <t>GATICA SANCHEZ, NILTON LUIS</t>
  </si>
  <si>
    <t>1C/3R</t>
  </si>
  <si>
    <t>70427425</t>
  </si>
  <si>
    <t>GUERRA PINEDO, PAULA CELESTE</t>
  </si>
  <si>
    <t>Especialista en Gestión de la Información Geográfica y Espacial</t>
  </si>
  <si>
    <t>HERRERA LLERENA JUAN DIEGO</t>
  </si>
  <si>
    <t>43553898</t>
  </si>
  <si>
    <t>MARQUEZ RODRIGUEZ, HENRRY IGOR</t>
  </si>
  <si>
    <t>MEDICO VETERINARIO</t>
  </si>
  <si>
    <t>44238077</t>
  </si>
  <si>
    <t>MORALES RUIZ, ERIKA JOANNA</t>
  </si>
  <si>
    <t>ESPECIALISTA EN CAPACITACION</t>
  </si>
  <si>
    <t>43400620</t>
  </si>
  <si>
    <t>PORTOCARRERO ANTOÑO, JHONATAN</t>
  </si>
  <si>
    <t>INGENIERO EN RECURSOS NATURALES RENOVABLES MENCIÓN CONSERVACIÓN DE SUELOS Y AGUA</t>
  </si>
  <si>
    <t>46220854</t>
  </si>
  <si>
    <t>VALENCIA GUTIERREZ, GABRIELA DENIS</t>
  </si>
  <si>
    <t xml:space="preserve">INGENIERO FORESTAL </t>
  </si>
  <si>
    <t>41962393</t>
  </si>
  <si>
    <t>VASQUEZ ALEGRIA, RAUL CESAR</t>
  </si>
  <si>
    <t>INGENIERO EN RECURSOS NATURALES RENOVABLES MENCIÓN  FORESTALES</t>
  </si>
  <si>
    <t>Abogada Junior</t>
  </si>
  <si>
    <t>SUBVENCION</t>
  </si>
  <si>
    <t>AUXILIAR DE SERVICIOS</t>
  </si>
  <si>
    <t>08199472</t>
  </si>
  <si>
    <t>AGREDA PALOMINO ZOILA MARLENI</t>
  </si>
  <si>
    <t>SECRETARIADO COMERCIAL</t>
  </si>
  <si>
    <t>40489893</t>
  </si>
  <si>
    <t>ALMENDRAS FERNANDEZ ELIZA MARIELA</t>
  </si>
  <si>
    <t xml:space="preserve">MAESTRÍA </t>
  </si>
  <si>
    <t>EGRESADA DE MAESTRÍA EN DERECHO</t>
  </si>
  <si>
    <t>40605800</t>
  </si>
  <si>
    <t xml:space="preserve">ALVA RAVELO FERNANDO MARTIN </t>
  </si>
  <si>
    <t>CIENCIA Y TECNOLOGÍA DE LA COMUNICACIÓN</t>
  </si>
  <si>
    <t>BACHILLER EN CIENCIA Y TECNOLOGÍA DE LA COMUNICACIÓN</t>
  </si>
  <si>
    <t>ASESOR DE PRESIDENCIA</t>
  </si>
  <si>
    <t>29676850</t>
  </si>
  <si>
    <t>ALVAREZ SALAZAR JUBALT RAFAEL</t>
  </si>
  <si>
    <t xml:space="preserve">INGENIERO INDUSTRIAL. MAESTRÍA EN ADMINISTRACIÓN ESTRATÉGICA DE EMPRESAS. DOCTORADO EN GESTIÓN ESTRATÉGICA. </t>
  </si>
  <si>
    <t>10</t>
  </si>
  <si>
    <t>42794985</t>
  </si>
  <si>
    <t>ANACLETO CORNELIO JOSE LUIS</t>
  </si>
  <si>
    <t>INGENIERÍA DE SISTEMAS Y CÓMPUTO</t>
  </si>
  <si>
    <t>INGENIERO DE SISTEMAS Y CÓMPUTO/  EGRESADO DE MAESTRÍA EN GESTIÓN PÚBLICA</t>
  </si>
  <si>
    <t>PROGRAMADOR</t>
  </si>
  <si>
    <t>44739690</t>
  </si>
  <si>
    <t>ANGELES QUISPE DIANA SABY</t>
  </si>
  <si>
    <t xml:space="preserve">LICENCIADA EN BIBLIOTECOLOGÍA Y CIENCIAS DE LA INFORMACIÓN </t>
  </si>
  <si>
    <t xml:space="preserve">ANALISTA </t>
  </si>
  <si>
    <t>41465496</t>
  </si>
  <si>
    <t>AQUINO REMIGIO SILVANA JACQUELINE</t>
  </si>
  <si>
    <t>LICENCIADA EN BIBLIOTECOLOGÍA Y CIENCIAS DE LA INFORMACIÓN. MÁSTER EN SISTEMAS DE LA INFORMACIÓN DIGITAL</t>
  </si>
  <si>
    <t>ESPECIALISTA EN SEGUIMIENTO</t>
  </si>
  <si>
    <t>18158049</t>
  </si>
  <si>
    <t>ARIAS VELASQUEZ MARIBEL ANGELICA</t>
  </si>
  <si>
    <t>INGENIERA DE COMPUTACIÓN Y SISTEMAS/  MASTER EN GERENCIA PÚBLICA</t>
  </si>
  <si>
    <t>06147641</t>
  </si>
  <si>
    <t>ARREDONDO GUTIERREZ SILVIA ROSA</t>
  </si>
  <si>
    <t>7</t>
  </si>
  <si>
    <t>08872138</t>
  </si>
  <si>
    <t>AYQUIPA  ELGUERA MIGUEL ANGEL</t>
  </si>
  <si>
    <t>INGENIERO/ MAGISTER</t>
  </si>
  <si>
    <t>INGENIERO ZOOTECNISTA / MAGÍSTER SCIENTIAE EN PRODUCCIÓN ANIMAL</t>
  </si>
  <si>
    <t xml:space="preserve">SUB DIRECTOR SDCTT </t>
  </si>
  <si>
    <t>41667820</t>
  </si>
  <si>
    <t>BALAREZO ALMANZA VANESSA</t>
  </si>
  <si>
    <t>10298711</t>
  </si>
  <si>
    <t>BARTUREN HUAMAN RENZO RENATO</t>
  </si>
  <si>
    <t xml:space="preserve">INGENIERO DE SISTEMAS </t>
  </si>
  <si>
    <t>10223086</t>
  </si>
  <si>
    <t>BAZAN BORJA MARIO FRANCISCO</t>
  </si>
  <si>
    <t xml:space="preserve">ECONOMÍA </t>
  </si>
  <si>
    <t>ECONOMISTA. MAESTRÍA EN DESARROLLO AMBIENTAL. DOCTORADO EN GESTIÓN ESTRATÉGICA.</t>
  </si>
  <si>
    <t>6</t>
  </si>
  <si>
    <t>ESPECIALISTA EN RR.HH.</t>
  </si>
  <si>
    <t>41947748</t>
  </si>
  <si>
    <t>BELLIDO DEL VALLE CAROL CHRIS</t>
  </si>
  <si>
    <t>BACHILLER EN PSICOLOGÍA</t>
  </si>
  <si>
    <t>3</t>
  </si>
  <si>
    <t>42186331</t>
  </si>
  <si>
    <t>BELLIDO FLORES GINO GREGORIO</t>
  </si>
  <si>
    <t>BELLIDO FUENTES YENNY MARISOL</t>
  </si>
  <si>
    <t>LICENCIA EN OBSTETRICIA</t>
  </si>
  <si>
    <t>10399868</t>
  </si>
  <si>
    <t>BENDEZU POMA ORLANDO</t>
  </si>
  <si>
    <t>CIENCIAS-MENCIÓN INGENIERÍA ECONÓMICA</t>
  </si>
  <si>
    <t>BACHILLER EN CIENCIAS- MENCIÓN EN INGENIERÍA ECONÓMICA</t>
  </si>
  <si>
    <t xml:space="preserve">ESPECIALISTA </t>
  </si>
  <si>
    <t>48645558</t>
  </si>
  <si>
    <t>BERMUDEZ DIAZ LUDISLEYDIS</t>
  </si>
  <si>
    <t>BIOQUÍMICA</t>
  </si>
  <si>
    <t>LICENCIADA EN BIOQUÍMICA</t>
  </si>
  <si>
    <t>LICENCIADA EN BIOQUÍMICA. MÁSTER EN GESTIÓN AMBIENTAL, CALIDAD Y AUDITORÍA PARA EMPRESAS. DOCTORA EN CIENCIAS BIOMÉDICAS.</t>
  </si>
  <si>
    <t>ASESOR DPP</t>
  </si>
  <si>
    <t>42143256</t>
  </si>
  <si>
    <t>BERNAL PEREZ PEDRO MARTIN</t>
  </si>
  <si>
    <t>TECNOLOGÍA MÉDICA</t>
  </si>
  <si>
    <t>LICENCIADO EN TECNOLOGÍA MÉDICA</t>
  </si>
  <si>
    <t>LICENCIADO EN TECNOLOGÍA MÉDICA. MAESTRO EN POLÍTICAS Y GESTIÓN DE LA TECNOLOGÍA E INNOVACIÓN. MAGISTER EN CIENCIAS POLÍTICAS Y GOBIERNO CON MENCIÓN EN POLÍTICAS PÚBLICAS Y GESTIÓN PÚBLICA.</t>
  </si>
  <si>
    <t>5</t>
  </si>
  <si>
    <t>06546505</t>
  </si>
  <si>
    <t>BLAS FALCON JUAN CARLOS</t>
  </si>
  <si>
    <t>42818177</t>
  </si>
  <si>
    <t>BRAÑES GUTIERREZ VANESSA</t>
  </si>
  <si>
    <t>LICENCIADA EN BIBLIOTECOLOGÍA Y CIENCIAS DE LA INFORMACIÓN</t>
  </si>
  <si>
    <t>25808772</t>
  </si>
  <si>
    <t>BRAVO MANRIQUE ROXANA</t>
  </si>
  <si>
    <t xml:space="preserve">MEDICINA VETERINARIA </t>
  </si>
  <si>
    <t>MÉDICO VETERINARIO</t>
  </si>
  <si>
    <t>MÁSTER UNIVERSITARIO EN SANIDAD Y PRODUCCIÓN PORCINA</t>
  </si>
  <si>
    <t>07922483</t>
  </si>
  <si>
    <t>BUENO LEYVA JOSE SIXTO</t>
  </si>
  <si>
    <t>BACHILLER PROFESIONAL EN ADMINISTRACIÓN DE EMPRESAS</t>
  </si>
  <si>
    <t>40192124</t>
  </si>
  <si>
    <t>BULEJE SONO JOSE LUIS</t>
  </si>
  <si>
    <t>BIOLOGÍA</t>
  </si>
  <si>
    <t>BIÓLOGO, MENCIÓN EN BIOLOGÍA CELULAR Y GENÉTICA</t>
  </si>
  <si>
    <t>0</t>
  </si>
  <si>
    <t>OPERADOR DE CENTRAL TELEFONICA</t>
  </si>
  <si>
    <t>33336529</t>
  </si>
  <si>
    <t>CABALLERO CABALLERO BLANCA</t>
  </si>
  <si>
    <t>TÉCNICA EN CENTRALES TELEFÓNICAS</t>
  </si>
  <si>
    <t>43078852</t>
  </si>
  <si>
    <t>CABALLERO MENDOZA CRISTINA PAOLA</t>
  </si>
  <si>
    <t xml:space="preserve"> ADMINISTRACIÓN DE TURISMO</t>
  </si>
  <si>
    <t>42162299</t>
  </si>
  <si>
    <t>CABRERA FUENTES MARIA ISABEL</t>
  </si>
  <si>
    <t>ABOGADA/ EGRESADA DE MAESTRÍA EN GESTIÓN PÚBLICA</t>
  </si>
  <si>
    <t>70753471</t>
  </si>
  <si>
    <t>CARDENAS VELASQUEZ JULIA ISABEL</t>
  </si>
  <si>
    <t>INGENIERA INDUSTRIAL/ EGRESADA DE MAESTRÍA EN ADMINISTRACIÓN Y GESTIÓN PÚBLICA</t>
  </si>
  <si>
    <t>40461244</t>
  </si>
  <si>
    <t>CARPIO GAVILAN CLAUDIA PAOLA</t>
  </si>
  <si>
    <t>41334508</t>
  </si>
  <si>
    <t>CARRION HUAMAN YSMAEL ANTONIO</t>
  </si>
  <si>
    <t>45745655</t>
  </si>
  <si>
    <t>CASARIEGO CHUPILLON HOLGER WALDO</t>
  </si>
  <si>
    <t>TECNICO EN ADMINISTRACIÓN</t>
  </si>
  <si>
    <t>09593885</t>
  </si>
  <si>
    <t>CASILDO CANEDO ROCIO CATHIA</t>
  </si>
  <si>
    <t>MARKETING Y NEGOCIOS INTERNACIONALES / TRADUCCIÓN E INTERPRETACIÓN</t>
  </si>
  <si>
    <t>LICENCIADA/ EGRESADA DE MAESTRÍA</t>
  </si>
  <si>
    <t xml:space="preserve">EGRESADA DE MAESTRÍA EN MARKETING Y NEGOCIOS INTERNACIONALES/LICENCIADA EN TRADUCCIÓN E INTERPRETACIÓN/ </t>
  </si>
  <si>
    <t>09616564</t>
  </si>
  <si>
    <t>CASTELLO GALVEZ JOSE ARTURO</t>
  </si>
  <si>
    <t xml:space="preserve">MEDICINA  </t>
  </si>
  <si>
    <t>MÉDICO CIRUJANO. EGRESADO DE LA MAESTRÍA EN SALUD OCUPACIONAL Y AMBIENTAL</t>
  </si>
  <si>
    <t>70276726</t>
  </si>
  <si>
    <t>CASTRO RIOS  CLAUDIA IVETTE</t>
  </si>
  <si>
    <t>CONTADORA PÚBLICA</t>
  </si>
  <si>
    <t>CONTADORA PÚBLICA / BACHILLER EN CIENCIAS FINANCIERAS Y CONTABLES</t>
  </si>
  <si>
    <t>11</t>
  </si>
  <si>
    <t>43696499</t>
  </si>
  <si>
    <t xml:space="preserve">CHAUCA CONTRERAS CARMEN ISABEL </t>
  </si>
  <si>
    <t>PROFESIONAL TÉCNICO</t>
  </si>
  <si>
    <t>PROFESIONAL TÉCNICO EN SECRETARIADO EJECUTIVO</t>
  </si>
  <si>
    <t>ESPECIALISTA SOPORTE</t>
  </si>
  <si>
    <t>42364197</t>
  </si>
  <si>
    <t>CHAVEZ  YRIGOIN JUAN ISAEL</t>
  </si>
  <si>
    <t>70922369</t>
  </si>
  <si>
    <t>CHING IBARRA SUYIN MEYLIN</t>
  </si>
  <si>
    <t>41204342</t>
  </si>
  <si>
    <t>CHUMPITAZI CADILLO HECTOR GUSTAVO</t>
  </si>
  <si>
    <t>09179990</t>
  </si>
  <si>
    <t>CLAVIJO VILLASECA WALTER</t>
  </si>
  <si>
    <t xml:space="preserve">SECUNDARIA </t>
  </si>
  <si>
    <t>SECUNDARIA / ESTUDIOS SUPERIORES INCOMPLETOS</t>
  </si>
  <si>
    <t>ESPECIALISTA EN ESTUDIOS</t>
  </si>
  <si>
    <t>41928855</t>
  </si>
  <si>
    <t>COLLANTES  RIOS JHON MOISES</t>
  </si>
  <si>
    <t>COORDINADORA</t>
  </si>
  <si>
    <t>08126542</t>
  </si>
  <si>
    <t>CONDOR PORRAS ELENA GABRIELA</t>
  </si>
  <si>
    <t xml:space="preserve">INGENIERÍA INDUSTRIAL </t>
  </si>
  <si>
    <t>INGENIERO INDUSTRIAL. MAESTRÍA EN GESTIÓN PÚBLICA.</t>
  </si>
  <si>
    <t xml:space="preserve">DIRECTORA </t>
  </si>
  <si>
    <t>08128750</t>
  </si>
  <si>
    <t>CORDOVA YAMAUCHI CLAUDIA GYSELLA</t>
  </si>
  <si>
    <t>INGENERÍA ELECTRÓNICA</t>
  </si>
  <si>
    <t>TÍTULO PROFESIONAL DE INGENERÍA ELECTRÓNICA</t>
  </si>
  <si>
    <t>44325173</t>
  </si>
  <si>
    <t>CRIALES JOHNSON ASTRID HASSEL</t>
  </si>
  <si>
    <t>ARQUITECTA / EGRESADA DE MAESTRÍA EN POLÍTICAS Y GESTIÓN DE LA CIENCIA, TECNOLOGÍA E INNOVACIÓN</t>
  </si>
  <si>
    <t>ASESOR TECNICO</t>
  </si>
  <si>
    <t>42726000</t>
  </si>
  <si>
    <t>CRUCES MAYHUA HECTOR ENRIQUE</t>
  </si>
  <si>
    <t>INGENIERO INDUSTRIAL/ MAGÍSTER EN ADMINISTRACIÓN ESTRATÉGICA DE EMPRESAS</t>
  </si>
  <si>
    <t>JEFE DE LA OFICINA GENERAL DE PLANEAMIENTO Y PRESUPUESTO</t>
  </si>
  <si>
    <t>47116245</t>
  </si>
  <si>
    <t>DE LA CRUZ MASIAS ALEXANDER ROMULO</t>
  </si>
  <si>
    <t>08275098</t>
  </si>
  <si>
    <t xml:space="preserve">DEL CARPIO GUERRERO ABEL ERICK </t>
  </si>
  <si>
    <t>BACHILLER EN INGENIERÍA ELECTRÓNICA</t>
  </si>
  <si>
    <t>15709138</t>
  </si>
  <si>
    <t>DELGADO CHANGA ROSARIO DEL PILAR</t>
  </si>
  <si>
    <t>09160346</t>
  </si>
  <si>
    <t>DIEZ PEREZ OSCAR RODOLFO</t>
  </si>
  <si>
    <t>DOCTOR EN GESTIÓN  PÚBLICA Y GOBERNABILIDAD</t>
  </si>
  <si>
    <t>25662679</t>
  </si>
  <si>
    <t>ESPINO RODRIGUEZ ANA TERESA</t>
  </si>
  <si>
    <t>10302248</t>
  </si>
  <si>
    <t>ESPINOZA HIDALGO JULIA ERICKA</t>
  </si>
  <si>
    <t>42783343</t>
  </si>
  <si>
    <t>ESTRADA TABOADA DIANA PLACIDA</t>
  </si>
  <si>
    <t>INGENIERÍA AGRÓNOMA</t>
  </si>
  <si>
    <t>INGENIERO / MAGISTER</t>
  </si>
  <si>
    <t>INGENIERO AGRÓNOMO / MAGISTER EN MEJORAMIENTO GENÉTICO DE PLANTAS CULTIVADAS</t>
  </si>
  <si>
    <t>44995590</t>
  </si>
  <si>
    <t>FARFAN RAMOS AMERICO</t>
  </si>
  <si>
    <t>09872068</t>
  </si>
  <si>
    <t>FIGUEROA MOY CAMILO ALFREDO</t>
  </si>
  <si>
    <t>40685754</t>
  </si>
  <si>
    <t>FLORES FLORES MYRA EVELYN</t>
  </si>
  <si>
    <t xml:space="preserve">CIENCIAS- MENCIÓN EN QUÍMICA </t>
  </si>
  <si>
    <t xml:space="preserve">BACHILLER / MÁSTER </t>
  </si>
  <si>
    <t>BACHILLER EN CIENCIAS- MENCIÓN EN QUÍMICA / MÁSTER UNIVERSITARIO EUROPEO EN ALIMENTACIÓN, NUTRICIÓN Y METABOLISMO / TÍTULO UNIVERSITARIO OFICIAL DE DOCTORA DENTRO DEL PROGRAMA DE DOCTORADO EN ALIMENTACIÓN, FISIOLOGÍA Y SALUD</t>
  </si>
  <si>
    <t>ADMINISTRADOR BASE DE DATOS</t>
  </si>
  <si>
    <t>41276024</t>
  </si>
  <si>
    <t>FRANCISCO  CARPIO HENRY YOVANNI</t>
  </si>
  <si>
    <t>FRANCO SUAREZ DIANA MERCEDES</t>
  </si>
  <si>
    <t>ECONOMISTA / MAGÍSTER</t>
  </si>
  <si>
    <t>ECONOMISTA / MAGÍSTER EN ADMINISTRACIÓN ESTRATÉGICA DE EMPRESAS</t>
  </si>
  <si>
    <t>40856279</t>
  </si>
  <si>
    <t>FREITAS CHANAME EDWIN ERNESTO</t>
  </si>
  <si>
    <t>09389099</t>
  </si>
  <si>
    <t>GARCIA ZEGARRA RUBEN ALEJANDRO</t>
  </si>
  <si>
    <t>INGENIERO DE COMPUTACIÓN  Y SISTEMAS</t>
  </si>
  <si>
    <t>INGENIERO DE COMPUTACIÓN  Y SISTEMAS. EGRESADO DE MAESTRÍA EN ADMINISTRACIÓN.</t>
  </si>
  <si>
    <t>32542223</t>
  </si>
  <si>
    <t>GOMEZ RAZZA VICTOR HUMBERTO</t>
  </si>
  <si>
    <t>06804570</t>
  </si>
  <si>
    <t>GUTIERREZ PEÑALOZA MAGALY LOURDES</t>
  </si>
  <si>
    <t>LICENCIADA EN ADMINISTRACIÓN / MAESTRA EN COMPORTAMIENTO ORGANIZACIONAL Y RRHH</t>
  </si>
  <si>
    <t>HERNANDEZ PEDRAZA LUZ ANGELITA</t>
  </si>
  <si>
    <t>INGENIERIA DE COMPUTACIÓN Y SISTEMAS</t>
  </si>
  <si>
    <t xml:space="preserve">INGENIERO DE COMPUTACIÓN Y SISTEMAS </t>
  </si>
  <si>
    <t>41180596</t>
  </si>
  <si>
    <t>HERRERA CAMACHO CESAR AUGUSTO</t>
  </si>
  <si>
    <t>MAGISTER EN GESTIÓN Y POLÍTICA DE LA INNOVACIÓN</t>
  </si>
  <si>
    <t>41936669</t>
  </si>
  <si>
    <t>HERRERA PEREZ EDER GUILLERMO</t>
  </si>
  <si>
    <t>MÉDICO CIRUJANO / MÁSTER INTERNACIONAL EN SALUD INFANTIL COMUNITARIA</t>
  </si>
  <si>
    <t>10637515</t>
  </si>
  <si>
    <t>HERRERA SARMIENTO ANA SILVIA</t>
  </si>
  <si>
    <t>CONTADOR PÚBLICO / MAGÍSTER EN GESTIÓN PÚBLICA</t>
  </si>
  <si>
    <t>09652171</t>
  </si>
  <si>
    <t>HIDALGO  MINAYA NEYDO EDGAR</t>
  </si>
  <si>
    <t>41300223</t>
  </si>
  <si>
    <t xml:space="preserve">HUACACHE BALDEON ROXANA </t>
  </si>
  <si>
    <t>08828992</t>
  </si>
  <si>
    <t xml:space="preserve">HUAMAN  GONZALES CESAR ENRIQUE </t>
  </si>
  <si>
    <t>ESTUDIOS DE ADMINISTRACIÓN</t>
  </si>
  <si>
    <t>HUAMANI FUNES JESSICA STEFANIE</t>
  </si>
  <si>
    <t>40954337</t>
  </si>
  <si>
    <t>HUERTO AMADO HANS</t>
  </si>
  <si>
    <t>CIENCIA POLÍTICA  / CIENCIAS Y ARTES DE LA COMUNICACIÓN</t>
  </si>
  <si>
    <t>BACHILLER / MAGISTER</t>
  </si>
  <si>
    <t>MAGÍSTER EN CIENCIA POLÍTICA CON MENCIÓN EN POLÍTICAS PÚBLICAS Y SOCIEDAD CIVIL / BACHILLER EN CIENCIAS Y ARTES DE LA COMUNICACIÓN</t>
  </si>
  <si>
    <t>43632205</t>
  </si>
  <si>
    <t>ISIQUE CHAVEZ JUAN MANUEL LUIS</t>
  </si>
  <si>
    <t>CIENCIAS FARMACEÚTICAS Y BIOQUÍMICA</t>
  </si>
  <si>
    <t>QUÍMICO FARMACEÚTICO Y BIOQUÍMICO</t>
  </si>
  <si>
    <t>QUÍMICO FARMACEÚTICO Y BIOQUÍMICO. MASTER EN DERECHO, ECONOCMÍA, GESTIÓN CON FINES DE INVESTIGACIÓN Y PROFESIONAL, CON MENCIÓN EN ADMINISTRACIÓN DE NEGOCIO, ESPECIALIDAD EN ADMINISTRACIÓN DE EMPRESAS.</t>
  </si>
  <si>
    <t>40453570</t>
  </si>
  <si>
    <t>KAHATT SANCHEZ JUAN SALVADOR</t>
  </si>
  <si>
    <t>46474486</t>
  </si>
  <si>
    <t xml:space="preserve">LEON MEDINA JEZMIN DEL CARMEN </t>
  </si>
  <si>
    <t>43185648</t>
  </si>
  <si>
    <t>LLANOS GARCIA ALEJANDRO JOSE</t>
  </si>
  <si>
    <t>INGENIERO ELECTRÓNICO. EGRESADO DE LA MAESTRIA EN TELECOMUNICACIONES.</t>
  </si>
  <si>
    <t>25613853</t>
  </si>
  <si>
    <t xml:space="preserve">LOPEZ CHANG MIGUEL ALEJANDRO </t>
  </si>
  <si>
    <t>ABOGADO- ESTUDIOS DE MAESTRÍA EN DERECHO PENAL</t>
  </si>
  <si>
    <t>75686818</t>
  </si>
  <si>
    <t>LOPEZ MARTINEZ DANITZA ANDREA</t>
  </si>
  <si>
    <t>46462553</t>
  </si>
  <si>
    <t>LUJAN TANTARICO DAVID ERNESTO</t>
  </si>
  <si>
    <t>INGENIERÍA PESQUERA</t>
  </si>
  <si>
    <t>INGENIERO PESQUERO. ESTUDIOS DE MAESTRÍA EN POLÍTICAS Y GESTIÓN DE LA CIENCIA, TECNOLOGÍA E INNOVACIÓN.</t>
  </si>
  <si>
    <t>44399336</t>
  </si>
  <si>
    <t>MALDONADO CARBAJAL KARINA</t>
  </si>
  <si>
    <t>MAESTRÍA / DOCTORADO</t>
  </si>
  <si>
    <t>ECONOMISTA / MAESTRÍA EN ESTUDIOS SOCIALES / DOCTORADO EN ESTUDIOS SOCIALES</t>
  </si>
  <si>
    <t>41687093</t>
  </si>
  <si>
    <t>MANCISIDOR SOLORZANO VILIALDO URFE</t>
  </si>
  <si>
    <t>41890968</t>
  </si>
  <si>
    <t>MARAVI ORTEGA ELIANA NELIDA</t>
  </si>
  <si>
    <t>INGENIERA</t>
  </si>
  <si>
    <t>07723322</t>
  </si>
  <si>
    <t>MARTICORENA CASTILLO BENJAMIN AB</t>
  </si>
  <si>
    <t>FÍSICA</t>
  </si>
  <si>
    <t>FÍSICO/ DOCTOR EN FÍSICA</t>
  </si>
  <si>
    <t>MATEO QUISPE ELIZABETH</t>
  </si>
  <si>
    <t>10145776</t>
  </si>
  <si>
    <t>MELGAR SASIETA HECTOR ANDRES</t>
  </si>
  <si>
    <t>INGENIERÍA INFORMÁTICA/ CIENCIAS E INGENIERÍA</t>
  </si>
  <si>
    <t>INGENIERO/ MAGISTER / DOCTOR</t>
  </si>
  <si>
    <t>INGENIERO INFORMÁTICO/ BACHILLER EN CIENCIAS E INGENIERÍA/ MAGÍSTER EN INGENIERÍA BIOMÉDICA / DOCTOR EN INGENIERÍA Y GESTIÓN DEL CONOCIMIENTO</t>
  </si>
  <si>
    <t>4</t>
  </si>
  <si>
    <t>43233259</t>
  </si>
  <si>
    <t>MILLAN ZUZUNAGA MARIA CAROLINA</t>
  </si>
  <si>
    <t>ABOGADO/ ESTUDIOS DE MAESTRÍA EN GESTIÓN PÚBLICA</t>
  </si>
  <si>
    <t>MIRANDA GUEVARA CAROLINA</t>
  </si>
  <si>
    <t>INGENIERA INDUSTRIAL / EGRESADA DE LA MAESTRÍA EN GESTIÓN PÚBLICA / MASTER EN GESTIÓN PÚBLICA</t>
  </si>
  <si>
    <t>MIRANDA SOTELO SAMUEL ARNALDO</t>
  </si>
  <si>
    <t>INGENIERÍA ELECTRÓNICO</t>
  </si>
  <si>
    <t>BACHILLER EN INGENIERIA ELECTRÓNICA</t>
  </si>
  <si>
    <t>06875415</t>
  </si>
  <si>
    <t>MONTALVO CACHAY ANA BERTHA</t>
  </si>
  <si>
    <t>LICENCIADA EN ADMINISTRACIÓN</t>
  </si>
  <si>
    <t>44082619</t>
  </si>
  <si>
    <t>MONTES PEREZ ALINA YNES</t>
  </si>
  <si>
    <t>42302885</t>
  </si>
  <si>
    <t>MORA VELIT JESSICA JENIFER</t>
  </si>
  <si>
    <t xml:space="preserve">INGENIERA EN INDUSTRIAS ALIMENTARIAS / EGRESADA DE MAESTRÍA EN TECNOLOGÍAS DE ALIMENTOS </t>
  </si>
  <si>
    <t>41149361</t>
  </si>
  <si>
    <t>MURGUIA QUINTANA MARIA MILAGROS</t>
  </si>
  <si>
    <t>LICENCIADA EN PSICOLOGIA. MAESTRA EN RESPONSABILIDAD SOCIAL.</t>
  </si>
  <si>
    <t>8</t>
  </si>
  <si>
    <t>09995441</t>
  </si>
  <si>
    <t>NARCISO SALAZAR ANMARY GUISELA</t>
  </si>
  <si>
    <t>ABOGADA / EGRESADA DEL MASTER EN GESTIÓN PÚBLICA</t>
  </si>
  <si>
    <t>10372873</t>
  </si>
  <si>
    <t>NAVA PASCO ANTHONY JAMES</t>
  </si>
  <si>
    <t>41412871</t>
  </si>
  <si>
    <t xml:space="preserve">NIFLA ANCOCALLO AGUEDA </t>
  </si>
  <si>
    <t>INGENIERA EN INDUSTRIAS ALIMENTARIAS/ EGRESADA DE MAESTRÍA EN GESTIÓN AMBIENTAL Y DESARROLLO SOSTENIBLE</t>
  </si>
  <si>
    <t>41897941</t>
  </si>
  <si>
    <t>NUÑEZ MOGROVEJO LUIS ALEXANDER</t>
  </si>
  <si>
    <t>DISEÑO</t>
  </si>
  <si>
    <t>TECNICO EN DISEÑO</t>
  </si>
  <si>
    <t>42778404</t>
  </si>
  <si>
    <t>OCUPA FLORIAN DANIEL ALBERTO</t>
  </si>
  <si>
    <t>CIENCIAS</t>
  </si>
  <si>
    <t>BACHILLER EN CIENCIAS CON MENCIÓN EN INGENIERIA FISICA</t>
  </si>
  <si>
    <t>ESPECIALISTA EN LOGISTICA</t>
  </si>
  <si>
    <t>09342040</t>
  </si>
  <si>
    <t xml:space="preserve">OLIVARES POGGI CÉSAR AUGUSTO </t>
  </si>
  <si>
    <t>INFORMÁTICA CON MENCIÓN EN CIENCIAS DE LA COMPUTACIÓN</t>
  </si>
  <si>
    <t>MAGÍSTER</t>
  </si>
  <si>
    <t>MAGÍSTER EN INFORMÁTICA CON MENCIÓN EN CIENCIAS DE LA COMPUTACIÓN</t>
  </si>
  <si>
    <t>06961905</t>
  </si>
  <si>
    <t>OLIVERA GARCIA JOSE ENRIQUE</t>
  </si>
  <si>
    <t>BIÓLOGÍA CON MENCIÓN EN GENÉTICA</t>
  </si>
  <si>
    <t>BIÓLOGO CON MENCIÓN EN GENÉTICA/ MAESTRÍA EN BIOQUÍMICA</t>
  </si>
  <si>
    <t>40945836</t>
  </si>
  <si>
    <t>ORBEGOSO MESONES PAOLA</t>
  </si>
  <si>
    <t>08660591</t>
  </si>
  <si>
    <t>ORDOÑEZ BARRUETA ALFREDO RICHARD</t>
  </si>
  <si>
    <t>CONTADOR PÚBLICO. EGRESADO DE MAESTRÍA EN AUDITORÍA INTEGRAL.</t>
  </si>
  <si>
    <t>40846871</t>
  </si>
  <si>
    <t>ORTEGA PINO ALONSO YSMAEL</t>
  </si>
  <si>
    <t>06020349</t>
  </si>
  <si>
    <t>ORTEGA SAN MARTIN FERNANDO JAIME</t>
  </si>
  <si>
    <t>INGENIERÍA INDUSTRIAL / INGENIERÍA METALÚRGICO Y SIDERÚRGICO</t>
  </si>
  <si>
    <t>BACHILLER EN INGENIERÍA INDUSTRIAL / INGENIERO METALÚRGICO Y SIDERÚRGICO/ MAGÍSTER EN ADMINISTRACIÓN</t>
  </si>
  <si>
    <t>43368628</t>
  </si>
  <si>
    <t>PALOMINO  PACHECO CHRISTIAN JESUS</t>
  </si>
  <si>
    <t>DERECHO / QUÍMICA FARMACÉUTICA</t>
  </si>
  <si>
    <t>QUÍMICO / BACHILLER</t>
  </si>
  <si>
    <t>QUÍMICO FARMACÉUTICO-  / EGRESADO DE MAESTRÍA DE PRODUCTOS NATURALES Y BIO COMERCIO / BACHILLER EN DERECHO</t>
  </si>
  <si>
    <t>73687208</t>
  </si>
  <si>
    <t>PALOMINO NAIVARIS MARITZA</t>
  </si>
  <si>
    <t>43689484</t>
  </si>
  <si>
    <t>PALOMINO REYNA KATHERINE PATRICIA</t>
  </si>
  <si>
    <t>INGENIERA DE SISTEMAS/ ESTUDIOS DE MAESTRÍA EN EMPRENDIMIENTO E INNOVACIÓN</t>
  </si>
  <si>
    <t>10132622</t>
  </si>
  <si>
    <t>PEÑA BACA TANIA SARITH</t>
  </si>
  <si>
    <t>PH. D / MASTER</t>
  </si>
  <si>
    <t>MASTER IN SCIENCE / PH. D. EN ECOLOGÍA, EVOLUCIÓN Y COMPORTAMIENTO / BIÓLOGA</t>
  </si>
  <si>
    <t>25485835</t>
  </si>
  <si>
    <t>PERALTA DELGADO CARLOS SALVADOR</t>
  </si>
  <si>
    <t>INGENIERO INDUSTRIAL / ESTUDIOS DE MAESTRÍA EN ADMINISTRACIÓN / ESTUDIOS DE MAESTRÍA EN PROSPECTIVA ESTRATÉGICA / ESTUDIOS DE DOCTORADO EN GESTIÓN EMPRESARIAL</t>
  </si>
  <si>
    <t>42248986</t>
  </si>
  <si>
    <t>PEREZ GRANDEZ VIOLETA</t>
  </si>
  <si>
    <t>MÉDICO CIRUJANO / ESTUDIOS DE MAESTRÍA EN POLÍTICA Y GESTIÓN UNIVERSITARIA</t>
  </si>
  <si>
    <t>42660051</t>
  </si>
  <si>
    <t>PONCE ACUÑA RAFAEL ALEJANDRO</t>
  </si>
  <si>
    <t>44360519</t>
  </si>
  <si>
    <t>PONTE  RAMOS SUSY GLADYS</t>
  </si>
  <si>
    <t>42786294</t>
  </si>
  <si>
    <t>PRIETO MUÑOZ GIOVANNA LISSETH</t>
  </si>
  <si>
    <t>MAGISTER EN DIRECCIÓN Y GESTIÓN PÚBLICA</t>
  </si>
  <si>
    <t>43823513</t>
  </si>
  <si>
    <t>QUEGUA ESPINOZA ERIK CESAR</t>
  </si>
  <si>
    <t>10025410</t>
  </si>
  <si>
    <t>QUINTANA SALDARRIAGA MARTIN CESAR</t>
  </si>
  <si>
    <t>09998637</t>
  </si>
  <si>
    <t>QUIROZ GONZALES JOSE LUIS</t>
  </si>
  <si>
    <t>INGENIERO MECÁNICO / MASTER EN ADMINISTRACIÓN DE EMPRESAS</t>
  </si>
  <si>
    <t>GESTOR DE PROYECTOS</t>
  </si>
  <si>
    <t>42081227</t>
  </si>
  <si>
    <t xml:space="preserve">QUISPE RIVEROS DAVID ELADIO </t>
  </si>
  <si>
    <t>FILOSOFÍA</t>
  </si>
  <si>
    <t>BACHILLER EN FILOSOFÍA</t>
  </si>
  <si>
    <t>15957549</t>
  </si>
  <si>
    <t xml:space="preserve">RAMIREZ  TODCO NELLY BEATRIZ </t>
  </si>
  <si>
    <t>CONTADOR / MAESTRÍA</t>
  </si>
  <si>
    <t>CONTADOR PÚBLICO / MAESTRA EN AUDITORÍA INTEGRAL</t>
  </si>
  <si>
    <t>45418714</t>
  </si>
  <si>
    <t>REQUEJO GARCIA OSCAR</t>
  </si>
  <si>
    <t>40675780</t>
  </si>
  <si>
    <t>REVELLI QUISPE ROSA ELIZABETH</t>
  </si>
  <si>
    <t>ABOGADA / MAESTRA EN GESTIÓN PÚBLICA</t>
  </si>
  <si>
    <t>10043231</t>
  </si>
  <si>
    <t>REYES CONDE MAXIMO RICARDO</t>
  </si>
  <si>
    <t>SOCIOLOGÍA</t>
  </si>
  <si>
    <t>BACHILLER / EGRESADO DE MAESTRÍA</t>
  </si>
  <si>
    <t>BACHILLER EN SOCIOLOGÍA/ EGRESADO DE MAESTRÍA EN PROSPECTIVA ESTRATÉGICA PARA EL DESARROLLO NACIONAL/ EGRESADO DE MAESTRÍA EN GESTIÓN DE INVERSIÓN PÚBLICA</t>
  </si>
  <si>
    <t>COORDINADOR DE RECURSOS HUMANOS</t>
  </si>
  <si>
    <t>000966544</t>
  </si>
  <si>
    <t>RINALDI XXX MARCO</t>
  </si>
  <si>
    <t>CIENCIAS POLÍTICAS</t>
  </si>
  <si>
    <t>LICENCIADO / MAGÍSTER</t>
  </si>
  <si>
    <t>LICENCIADO EN CIENCIAS POLÍTICAS / MAGÍSTER EN GERENCIA SOCIAL</t>
  </si>
  <si>
    <t>08160341</t>
  </si>
  <si>
    <t>RIOS DELGADO ADÁN</t>
  </si>
  <si>
    <t>LICENCIADO EN PERIODISMO / EGRESADO DE MAESTRÍA DE DESARROLLO Y DEFENSA NACIONAL</t>
  </si>
  <si>
    <t>41421171</t>
  </si>
  <si>
    <t>RIVADENEYRA SANCHEZ FIORELLA MEDALIT</t>
  </si>
  <si>
    <t>SECRETARIADO/ASISTENTE DE GERENCIA - ADMINISTRACIÓN DE NEGOCIOS</t>
  </si>
  <si>
    <t>SECRETARIA, ASISTENTE DE GERENCIA - ADMINISTRACIÓN DE NEGOCIOS</t>
  </si>
  <si>
    <t>46549608</t>
  </si>
  <si>
    <t>RODRIGUEZ  SALDARRIAGA ALFONSO JESUS</t>
  </si>
  <si>
    <t>BACHILLER, MAESTRÍA</t>
  </si>
  <si>
    <t>BACHILLER EN CIENCIAS SOCIALES- MENCIÓN EN ECONOMÍA/ ESTUDIOS DE MAESTRÍA EN ECONOMÍA</t>
  </si>
  <si>
    <t>80463966</t>
  </si>
  <si>
    <t>RODRIGUEZ PEÑA MIGUEL ANGEL</t>
  </si>
  <si>
    <t>COLEGIATURA</t>
  </si>
  <si>
    <t xml:space="preserve">EGRESADA DE MAESTRÍA EN ADMINISTRACIÓN PÚBLICA CON MENCIÓN EN ANTICORRUPCIÓN- </t>
  </si>
  <si>
    <t>09878711</t>
  </si>
  <si>
    <t>RODRIGUEZ TORRES ELSA JANET</t>
  </si>
  <si>
    <t>07509722</t>
  </si>
  <si>
    <t>ROJAS DIEZ JORGE LUIS</t>
  </si>
  <si>
    <t>43662047</t>
  </si>
  <si>
    <t>ROJAS OCHANTE JUAN MANUEL</t>
  </si>
  <si>
    <t>10514406</t>
  </si>
  <si>
    <t>ROLDAN DAVILA CESAR</t>
  </si>
  <si>
    <t>ESPECIALISTA EN DESARROLLO DE SOFTWARE</t>
  </si>
  <si>
    <t>70142734</t>
  </si>
  <si>
    <t>ROMERO BRUNO LILIAM LORENA</t>
  </si>
  <si>
    <t xml:space="preserve">INGENERÍA DE COMPUTACIÓN Y SISTEMAS </t>
  </si>
  <si>
    <t>48910378</t>
  </si>
  <si>
    <t>ROMERO RUGEL ELVIA XIMENA</t>
  </si>
  <si>
    <t>ESPECIALISTA EN GESTIÓN</t>
  </si>
  <si>
    <t>06831551</t>
  </si>
  <si>
    <t>ROSAS CULCOS FREDY ROBERT</t>
  </si>
  <si>
    <t>41328716</t>
  </si>
  <si>
    <t>RUIZ BERRIOS HERNAN ERICK</t>
  </si>
  <si>
    <t>ARCHIVISTICA Y GESTIÓN DOCUMENTAL</t>
  </si>
  <si>
    <t>BACHILLER EN ARCHIVISTICA Y GESTIÓN DOCUMENTAL</t>
  </si>
  <si>
    <t>47399378</t>
  </si>
  <si>
    <t>SALAS RIVERA ROY CLAUDIO</t>
  </si>
  <si>
    <t>CARRERA TÉCNICA DE MKT Y VENTAS</t>
  </si>
  <si>
    <t>06717365</t>
  </si>
  <si>
    <t>SALAZAR  GONZALES MARCO ANTONIO</t>
  </si>
  <si>
    <t>INGENIERO INDUSTRIAL / EGRESADO DE MAESTRÍA EN ADMINISTRACIÓN- MENCIÓN EN AUDITORÍA ADMINISTRATIVA</t>
  </si>
  <si>
    <t>40694092</t>
  </si>
  <si>
    <t>SANCHO ABREGU JULIO INOCENCIO</t>
  </si>
  <si>
    <t xml:space="preserve">LICENCIADO EN PSICOLOGÍA </t>
  </si>
  <si>
    <t>10371852</t>
  </si>
  <si>
    <t>SERVAN MELENDEZ GILBERT</t>
  </si>
  <si>
    <t>000080325</t>
  </si>
  <si>
    <t>SOBARZO ARTEAGA ANA GABRIELA</t>
  </si>
  <si>
    <t>BIÓLOGO MARINO</t>
  </si>
  <si>
    <t>BIÓLOGO MARINO / EGRESADA DE MAESTRÍA EN POLÍTICAS Y GESTIÓN DE LA CTEI</t>
  </si>
  <si>
    <t>SUB DIRECTOR</t>
  </si>
  <si>
    <t>40121847</t>
  </si>
  <si>
    <t>SOPLIN ALVARADO PAUL ANDERSON</t>
  </si>
  <si>
    <t>LICENCIADO EN ECONOMÍA / MAESTRÍA EN RELACIONES INTERNACIONALES APLICADAS</t>
  </si>
  <si>
    <t>44273907</t>
  </si>
  <si>
    <t>SOTOMAYOR PARIAN RAQUEL MERCEDES</t>
  </si>
  <si>
    <t>LICENCIADA EN BIOLOGÍA/ MAGÍSTER EN POLÍTICAS Y GESTIÓN DE LA CTI</t>
  </si>
  <si>
    <t>40468492</t>
  </si>
  <si>
    <t>SULCA CHACCHI ULIANOV</t>
  </si>
  <si>
    <t>QUÍMICA FÍSICA</t>
  </si>
  <si>
    <t>LICENCIADO EN QUÍMICA FÍSICA/ ESTUDIOS CONCLUIDOS DE MAESTRÍA EN EDUCACIÓN AMBIENTAL Y DESARROLLO SOSTENIBLE</t>
  </si>
  <si>
    <t>40554785</t>
  </si>
  <si>
    <t>VALDIVIA QUISPE MARITZA</t>
  </si>
  <si>
    <t>04748032</t>
  </si>
  <si>
    <t>VALENCIA LLAMOCA DANYER ALAIN</t>
  </si>
  <si>
    <t>42491116</t>
  </si>
  <si>
    <t>VALVERDE CHUQUILLANQUI CRISTIAN ENRIQUE</t>
  </si>
  <si>
    <t>ECONOMISTA / EGRESADA  DE MAESTRÍA EN CIENCIAS ECONÓMICAS, CON MENCIÓN EN PROYECTOS DE INVERSIÓN</t>
  </si>
  <si>
    <t>ASISTENTE ADMINITRATIVO</t>
  </si>
  <si>
    <t>40297197</t>
  </si>
  <si>
    <t>VARGAS ORMEÑO MARIA ELENA</t>
  </si>
  <si>
    <t>09341482</t>
  </si>
  <si>
    <t>VERTIZ GUIDO HUGO</t>
  </si>
  <si>
    <t>ABOGADO - EGRESADO DE MAESTRÍA EN DERECHO</t>
  </si>
  <si>
    <t>ASESOR JURIDICO</t>
  </si>
  <si>
    <t>08621169</t>
  </si>
  <si>
    <t>VILCHEZ VILLAVICENCIO EMILIANO</t>
  </si>
  <si>
    <t>SECUNDARIA TÉCNICA: TÉCNICO EN ELECTRICIDAD</t>
  </si>
  <si>
    <t>CERTIFICADO DE CAPACITACIÓN TÉCNICO EN TELEFONÍA</t>
  </si>
  <si>
    <t>45920289</t>
  </si>
  <si>
    <t>VILLEGAS MEDINA JUAN DE DIOS</t>
  </si>
  <si>
    <t>BACHILER</t>
  </si>
  <si>
    <t>MAGISTER EN DESARROLLO HUMANO</t>
  </si>
  <si>
    <t>07380381</t>
  </si>
  <si>
    <t>ZAMUDIO DIAZ YOLANDA ISABEL</t>
  </si>
  <si>
    <t>INGENIERO GEÓLOGO</t>
  </si>
  <si>
    <t>INGENIERO GEÓLOGO / MAGISTER EN CIENCIAS- ESPECIALIDAD GEOFÍSICA</t>
  </si>
  <si>
    <t>09821605</t>
  </si>
  <si>
    <t>ZARATE ANCHANTE ANA FABIOLA</t>
  </si>
  <si>
    <t>PRESIDENCIA-P</t>
  </si>
  <si>
    <t>SECRETARÍA GENERAL</t>
  </si>
  <si>
    <t>JEFA DE LA OFICINA GENERAL DE ADMINISTRACIÓN</t>
  </si>
  <si>
    <t>JEFE DE LA OFICINA DE LOGÍSTICA</t>
  </si>
  <si>
    <t>ESPECIALISTA EJECUCIÓN CONTRACTUAL</t>
  </si>
  <si>
    <t>ESPECIALISTA EN CONTRATACIONES MENORES O IGUALES A 8 UITS</t>
  </si>
  <si>
    <t>AUXILIAR LOGÍSTICO</t>
  </si>
  <si>
    <t>COORDINADOR OFICINA PERSONAL</t>
  </si>
  <si>
    <t>ESPECIALISTA EN GESTION DE LA COMPENSACION</t>
  </si>
  <si>
    <t>ESPECIALISTA EN PROSPECTIVA Y VIGILANCIA TECNOLÓGICA</t>
  </si>
  <si>
    <t>ESPECIALISTA EN SALUD HUMANA</t>
  </si>
  <si>
    <t>ESPECIALISTA EN SISTEMAS INTELIGENTES</t>
  </si>
  <si>
    <t>ESPECIALISTA EN SERVICIOS GENERALES</t>
  </si>
  <si>
    <t>ESPECIALISTA PARA LAS CONTRATACIONES MENORES O IGUALES A 8 UIT.</t>
  </si>
  <si>
    <t>ANALISTA EN ESTUDIOS SOCIALES DE LA CIENCIA</t>
  </si>
  <si>
    <t>ANALISTA DE POLÍTICAS Y PROGRAMAS DE CTI</t>
  </si>
  <si>
    <t>ASESOR EN POLÍTICAS PÚBLICAS DE CTI</t>
  </si>
  <si>
    <t>ESPECIALISTA EN TRANSFERENCIA TECNOLÓGICA</t>
  </si>
  <si>
    <t>COORDINADOR TÉCNICO PARA LA PLATAFORMA DE GESTIÓN DEL CONOCIMIENTO</t>
  </si>
  <si>
    <t xml:space="preserve">COORDINADORA DE GESTIÓN </t>
  </si>
  <si>
    <t>10735754</t>
  </si>
  <si>
    <t>ALVARADO BARBARAN, LAURA SILVIA</t>
  </si>
  <si>
    <t>TITULO PROFESIONAL EN ECONOMIA</t>
  </si>
  <si>
    <t>JEFE DE OFICINA DE ASESORIA JURIDICA</t>
  </si>
  <si>
    <t>07883125</t>
  </si>
  <si>
    <t>ALVAREZ ALVAREZ, MARCO</t>
  </si>
  <si>
    <t>INGENIERIA INFORMÁTICA</t>
  </si>
  <si>
    <t>MAGISTER EN GERENCIA DE PROYECTOS DE INGENIERIA</t>
  </si>
  <si>
    <t>08501405</t>
  </si>
  <si>
    <t>ALVAREZ VILLANUEVA, ROSA ELVIRA</t>
  </si>
  <si>
    <t>TÉCNICO EN SECRETARIADO</t>
  </si>
  <si>
    <t>ESPECIALISTA EN EVALUACIÓN Y SELECCIÓN II</t>
  </si>
  <si>
    <t>23854773</t>
  </si>
  <si>
    <t>ARCE ZAVALA, ARLET</t>
  </si>
  <si>
    <t>ASTOLINGON ASTO, YANIRA MILAGROS</t>
  </si>
  <si>
    <t>ESPECIALISTA DE RECLUTAMIENTO Y SELECCIÓN DE PERSONAL</t>
  </si>
  <si>
    <t>09386591</t>
  </si>
  <si>
    <t>AVALOS RODRIGUEZ, LOURDES KARINA</t>
  </si>
  <si>
    <t>TITULO PROFESIONAL EN PSICOLOGIA</t>
  </si>
  <si>
    <t>BALLARDO SANTIAGO, CLARITA HELEN</t>
  </si>
  <si>
    <t>BERNABE VARGAS, ELARD DANIEL</t>
  </si>
  <si>
    <t>RESPONSABLE DE LA UNIDAD DE GESTIÓN DE CONCURSOS</t>
  </si>
  <si>
    <t>CABRERA SOTELO, JULIETA GLADYS</t>
  </si>
  <si>
    <t>INGENIERIA EN MATERIALES</t>
  </si>
  <si>
    <t>INGENIERO EN MATERIALES</t>
  </si>
  <si>
    <t>DOCTORADO EN CIENCIAS CON MENCION EN QUIMICA</t>
  </si>
  <si>
    <t>ANALISTA DE REMUNERACIONES</t>
  </si>
  <si>
    <t>44576168</t>
  </si>
  <si>
    <t>CASTRO SOTO, PABLO ANDRES</t>
  </si>
  <si>
    <t>CAYO RIVAS, MARCO ANTONIO</t>
  </si>
  <si>
    <t>TITULO PROFESIONAL EN CONTABILIDAD</t>
  </si>
  <si>
    <t>CHAVEZ ORE, MARIELL MARIANA</t>
  </si>
  <si>
    <t>COORDINADORA TÉCNICO DE BECAS Y PROGRAMAS DE MAESTRÍA Y DOCTORADO</t>
  </si>
  <si>
    <t>CORNEJO MANRIQUE, CELIA GLADYS</t>
  </si>
  <si>
    <t>DOCTORADO EN ESTUDIOS DE DESARROLLO</t>
  </si>
  <si>
    <t>CORNEJO PAREJA, VICKY DANIELA</t>
  </si>
  <si>
    <t>MAGISTER EN DERECHO DE LA EMPRESA</t>
  </si>
  <si>
    <t>ASESORA DE LA DIRECCIÓN EJECUTIVA</t>
  </si>
  <si>
    <t>CORRALES ACOSTA, JEANETTE DEL CARMEN</t>
  </si>
  <si>
    <t xml:space="preserve">ESPECIALISTA EN COORDINACIÓN Y SEGUIMIENTO </t>
  </si>
  <si>
    <t>DE LA TORRE GUZMAN, ALDO</t>
  </si>
  <si>
    <t>TITULO PROFESIONAL  EN ADMINISTRACIÓN DE EMPRESAS</t>
  </si>
  <si>
    <t>ESPECIALISTA EN PRESUPUESTO PÚBLICO</t>
  </si>
  <si>
    <t>ESTELA CARRERA, RAQUEL JENNY</t>
  </si>
  <si>
    <t>ANALISTA EN TESORERÍA</t>
  </si>
  <si>
    <t>22188738</t>
  </si>
  <si>
    <t>FERREYRA CABRERA, TORIBIO DANILO</t>
  </si>
  <si>
    <t>07319946</t>
  </si>
  <si>
    <t>FRANCO LESCANO, MANUEL MAXIMO</t>
  </si>
  <si>
    <t>MONITOR 2 EN PROYECTOS DE INNOVACIÓN</t>
  </si>
  <si>
    <t>07466632</t>
  </si>
  <si>
    <t>GARCIA RENGIFO, ALDO RUBEN</t>
  </si>
  <si>
    <t>TITULO PROFESIONAL EN INGENIERIA INDUSTRIAL</t>
  </si>
  <si>
    <t>RESPONSABLE DE LA UNIDAD DE DISEÑO</t>
  </si>
  <si>
    <t>48938019</t>
  </si>
  <si>
    <t>GOLUP X, ROMINA SOL</t>
  </si>
  <si>
    <t>GONZALES CARPIO, SANDRA</t>
  </si>
  <si>
    <t>HERRERA GODENZI, DANTE</t>
  </si>
  <si>
    <t>TITULO PROFESIONAL  EN DERECHO</t>
  </si>
  <si>
    <t>HUAMANI VERA, MARIA ISABEL</t>
  </si>
  <si>
    <t>MAGISTER EN ECONOMIA</t>
  </si>
  <si>
    <t>41186524</t>
  </si>
  <si>
    <t>HUASUPOMA BECERRA, DIEGO ARTURO</t>
  </si>
  <si>
    <t>TITULO PROFESIONAL EN DERECHO</t>
  </si>
  <si>
    <t>JIMENEZ SANDOVAL, NADIA VICTORIA</t>
  </si>
  <si>
    <t>INGENIERIA EN GESTIÓN EMPRESARIAL</t>
  </si>
  <si>
    <t>INGENIERO EN GESTIÓN EMPRESARIAL</t>
  </si>
  <si>
    <t>TITULO PROFESIONAL EN INGENIERIA DE GESTIÓN EMPRESARIAL</t>
  </si>
  <si>
    <t>JIMENEZ TORRES, JORGE LUIS</t>
  </si>
  <si>
    <t>ANALISTA DE LA UNIDAD DE EVALUACIÓN Y SELECCIÓN</t>
  </si>
  <si>
    <t>LUNA MERCADO, AYDA CECILIA</t>
  </si>
  <si>
    <t>TITULO PROFESIONAL EN INGENIERIA ZOOTECNISTA</t>
  </si>
  <si>
    <t>MANCISIDOR SOLORZANO, VILIALDO URFE</t>
  </si>
  <si>
    <t xml:space="preserve">  ESPECIALISTA EN CONTABILIDAD</t>
  </si>
  <si>
    <t>MANDUJANO NONALAYA, JULIO PEDRO PABLO</t>
  </si>
  <si>
    <t>ESPECIALISTA EN GESTIÓN Y PLANIFICACIÓN DE ESQUEMAS FINANCIEROS</t>
  </si>
  <si>
    <t>09883851</t>
  </si>
  <si>
    <t>MANRIQUE  CARMEN, ALEX WILFREDO</t>
  </si>
  <si>
    <t>08075877</t>
  </si>
  <si>
    <t>MONITOR DE PROYECTOS DE INVESTIGACIÓN</t>
  </si>
  <si>
    <t>MAZA CORDOVA, CARMEN ROSA</t>
  </si>
  <si>
    <t>TITULO PROFESIONAL EN BIOLOGIA</t>
  </si>
  <si>
    <t>MOLINA LOPEZ, CRISTIAN MANUEL</t>
  </si>
  <si>
    <t>ESPECIALISTA EN GESTIÓN FINANCIERA</t>
  </si>
  <si>
    <t>MONTALVO CACHAY, ANA BERTHA</t>
  </si>
  <si>
    <t>RESPONSABLE DE OFICINA</t>
  </si>
  <si>
    <t>06684743</t>
  </si>
  <si>
    <t>MUÑOZ VASQUEZ, LUIS JULIAN</t>
  </si>
  <si>
    <t>09797065</t>
  </si>
  <si>
    <t>NERIO VEGA, MILAGROS LUZ</t>
  </si>
  <si>
    <t>ESPECIALISTA EN GESTIÓN LOGÍSTICA</t>
  </si>
  <si>
    <t>OLIVERA ENRIQUEZ, AMNER ROLANDO</t>
  </si>
  <si>
    <t>ADMINISTRACION / DERECHO</t>
  </si>
  <si>
    <t>ADMINISTRADOR / ABOGADO</t>
  </si>
  <si>
    <t>TITULO PROFESIONAL EN ADMINISTRACION / DERECHO</t>
  </si>
  <si>
    <t>45457343</t>
  </si>
  <si>
    <t>OYOLA LOZADA, MARIA GIULIANA</t>
  </si>
  <si>
    <t>MAGISTER EN POLÍTICAS Y GESTIÓN DE LA CIENCIA, TECNOLOGÍA E INNOVACIÓN</t>
  </si>
  <si>
    <t>RESPONSABLE DEL ÁREA DE TESORERÍA</t>
  </si>
  <si>
    <t>PICHI MENDOZA, ORLANDO JOSE</t>
  </si>
  <si>
    <t>07635482</t>
  </si>
  <si>
    <t>PORTUGAL  ARAKAKI, SANDRA PAOLA</t>
  </si>
  <si>
    <t>TITULO PROFESIONAL EN INGENIERIA PESQUERA</t>
  </si>
  <si>
    <t>08141765</t>
  </si>
  <si>
    <t>QUESQUEN ANGELES, JUAN CARLOS</t>
  </si>
  <si>
    <t>09685531</t>
  </si>
  <si>
    <t>QUIROZ RAMIREZ, RAUL VLADIMIR</t>
  </si>
  <si>
    <t>ESPECIALISTA EN INTEGRACIÓN Y ANÁLISIS DE CUENTAS</t>
  </si>
  <si>
    <t>QUISPE PACHAS, FLOR ISABEL</t>
  </si>
  <si>
    <t>RESPONSABLE DE LA UNIDAD DE VINCULACIÓN</t>
  </si>
  <si>
    <t>42930373</t>
  </si>
  <si>
    <t>RAMIREZ SOTO, MAX CARLOS</t>
  </si>
  <si>
    <t>ESPECIALISTA DE LA UNIDAD DE DESARROLLO</t>
  </si>
  <si>
    <t>41016338</t>
  </si>
  <si>
    <t xml:space="preserve">REYES MATOS , URSULA FABIOLA </t>
  </si>
  <si>
    <t>BACHILLER EN BIOLOGIA</t>
  </si>
  <si>
    <t>DIRECTOR EJECUTIVO</t>
  </si>
  <si>
    <t>09469986</t>
  </si>
  <si>
    <t>RODRIGUEZ RODRIGUEZ, JUAN MARTIN</t>
  </si>
  <si>
    <t>FISICA</t>
  </si>
  <si>
    <t>DOCTORADO EN CIENCIAS CON MENCION EN FISICA</t>
  </si>
  <si>
    <t xml:space="preserve">ESPECIALISTA DE EVALUACIÓN Y SELECCIÓN 2 </t>
  </si>
  <si>
    <t>28294025</t>
  </si>
  <si>
    <t>ROJAS NACCHA, DIANETH CAROLINA</t>
  </si>
  <si>
    <t>TITULO PROFESIONAL EN INGENIERA EN INDUSTRIAS ALIMENTARIAS</t>
  </si>
  <si>
    <t>ROSAS RIVERA, ALFREDO MANUEL</t>
  </si>
  <si>
    <t>ASISTENTE CONTABLE 1</t>
  </si>
  <si>
    <t>RUBIO MELENDEZ, SUSANA YSABEL</t>
  </si>
  <si>
    <t>ANALISTA PROGRAMADOR 2</t>
  </si>
  <si>
    <t>SAAVEDRA REMIGIO, DAVID JONATHAN</t>
  </si>
  <si>
    <t>TÉCNICO EN COMPUTACION E INFORMATICA</t>
  </si>
  <si>
    <t>COORDINADORA DE PROYECTOS</t>
  </si>
  <si>
    <t>SANCHEZ DIAZ, ROSA ANGELICA</t>
  </si>
  <si>
    <t>INGENIERIA AGRÓNOMA</t>
  </si>
  <si>
    <t>INGENIERO AGRÓNOMO</t>
  </si>
  <si>
    <t>TITULO PROFESIONAL EN INGENIERIA AGRÓNOMA</t>
  </si>
  <si>
    <t>42509197</t>
  </si>
  <si>
    <t>SALAS ZETA, HENRY FABIAN</t>
  </si>
  <si>
    <t>SANGAMA CACHAY, JOSE</t>
  </si>
  <si>
    <t>08033217</t>
  </si>
  <si>
    <t>TEALDO DULANTO, CARMEN ROSA</t>
  </si>
  <si>
    <t>TITULO PROFESIONAL EN INGENIERIA QUIMICA</t>
  </si>
  <si>
    <t>MONITOR</t>
  </si>
  <si>
    <t>29415991</t>
  </si>
  <si>
    <t>URQUIZO SALAS, PATRICIA LEONOR</t>
  </si>
  <si>
    <t>COORDINADOR TÉCNICO FINANCIERO DE MOVILIZACIÓN, EVENTOS Y PUBLICACIONES</t>
  </si>
  <si>
    <t>VASQUEZ MUÑOZ, NOEMI LUCINDA</t>
  </si>
  <si>
    <t>VELASQUEZ RAMOS, GUILLERMO JONATHAN</t>
  </si>
  <si>
    <t>MONITOR FINANCIERO EN SEGUIMIENTO Y MONITOREO</t>
  </si>
  <si>
    <t>VILLANO TARRAGA, WILBERT VICENTE</t>
  </si>
  <si>
    <t>NGENIERIA AGRONOMA</t>
  </si>
  <si>
    <t>NGENIERO AGRONOMO</t>
  </si>
  <si>
    <t>TITULO PROFESIONAL EN INGENIERIA  AGRONOMA</t>
  </si>
  <si>
    <t>YEOSHIRO ITURRY, LUIS MARIANO</t>
  </si>
  <si>
    <t>INGENIERO COMERCIAL</t>
  </si>
  <si>
    <t>TITULO PROFESIONAL EN INGENIERIA COMERCIAL</t>
  </si>
  <si>
    <t>ANALISTA EN RECURSOS HUMANOS</t>
  </si>
  <si>
    <t>YUPANQUI RAMOS, VANESSA  ANTONIA</t>
  </si>
  <si>
    <t xml:space="preserve"> BACHILLER EN ADMINISTRACIÓN DE EMPRESAS</t>
  </si>
  <si>
    <t>BACHILLER EN ADMINISTRACIÓN DE EMPRESAS</t>
  </si>
  <si>
    <t>ESPECIALISTA / ENCARGADA DE LA UNIDAD</t>
  </si>
  <si>
    <t>RESPONSABLE</t>
  </si>
  <si>
    <t>ESPECIALISTA EN MODERNIZACION</t>
  </si>
  <si>
    <t>ASISTENTE FINANCIERO</t>
  </si>
  <si>
    <t>ASISTENTE LEGAL GOR-LA LIBERTAD-OPS ES3</t>
  </si>
  <si>
    <t>47136336</t>
  </si>
  <si>
    <t>ABANTO FLORES, STEPHANIE MONIKE</t>
  </si>
  <si>
    <t>818-2017</t>
  </si>
  <si>
    <t>SECRETARIA CEB</t>
  </si>
  <si>
    <t>41190150</t>
  </si>
  <si>
    <t>ABREGU RAMOS, ROSA</t>
  </si>
  <si>
    <t>EDUCACIÓN SUPERIOR (INST. SUP., ETC) COMPLETA</t>
  </si>
  <si>
    <t>46-2020</t>
  </si>
  <si>
    <t>NOTIFICADOR MOTORIZADO GOR-LA LIBERTAD AA3</t>
  </si>
  <si>
    <t>42744495</t>
  </si>
  <si>
    <t>ACEVEDO SANCHEZ, PACHAKOCHTER HILEMARO</t>
  </si>
  <si>
    <t>NINGUNO</t>
  </si>
  <si>
    <t>193-2017</t>
  </si>
  <si>
    <t>ANALISTA LEGAL GOR-TACNA ES3</t>
  </si>
  <si>
    <t>70207159</t>
  </si>
  <si>
    <t>ACEVEDO VASQUEZ, DANIELA PATRICIA</t>
  </si>
  <si>
    <t>237-2019</t>
  </si>
  <si>
    <t>PROF. EN DERECHO GOR-LA LIBERTAD ES3</t>
  </si>
  <si>
    <t>46160439</t>
  </si>
  <si>
    <t>ACOSTA AGUILAR, JOSE MANUEL</t>
  </si>
  <si>
    <t>145-2018</t>
  </si>
  <si>
    <t>SECRETARIA SPI AA4</t>
  </si>
  <si>
    <t>71380928</t>
  </si>
  <si>
    <t>ACOSTA PARIONA, WENDY MITSI</t>
  </si>
  <si>
    <t>702-2017</t>
  </si>
  <si>
    <t>ANALISTA DE COMUNICACIONES Y PRENSA GPD ES2</t>
  </si>
  <si>
    <t>70259620</t>
  </si>
  <si>
    <t>ACOSTA PEREZ, GABRIELA LIZZETH</t>
  </si>
  <si>
    <t>CIENCIA DE LA COMUNICACIÓN</t>
  </si>
  <si>
    <t>238-2019</t>
  </si>
  <si>
    <t>PROF. EN DERECHO GOR-CUSCO ES3</t>
  </si>
  <si>
    <t>46917352</t>
  </si>
  <si>
    <t>AEDO VARGAS, DAJANA LIZBETH</t>
  </si>
  <si>
    <t>MENSAJERO MOTORIZADO GAF-SGL AA4</t>
  </si>
  <si>
    <t>09857996</t>
  </si>
  <si>
    <t>AGUILAR ESCALANTE, RICHARD HUMBERTO</t>
  </si>
  <si>
    <t>TECNICO ELECTRICISTA</t>
  </si>
  <si>
    <t>332-2017</t>
  </si>
  <si>
    <t>PROF. EN ADM. DE EMP. GAF-AEC ES3</t>
  </si>
  <si>
    <t>09894447</t>
  </si>
  <si>
    <t>AGUILAR JARA, CHRISTIAN JESUS</t>
  </si>
  <si>
    <t>414-2017</t>
  </si>
  <si>
    <t>ANALISTA LEGAL I GSF</t>
  </si>
  <si>
    <t>77506740</t>
  </si>
  <si>
    <t>AGUILAR JAUREGUI, VERONICA</t>
  </si>
  <si>
    <t>093-2021 (D.U 034)</t>
  </si>
  <si>
    <t>ASISTENTE LEGAL GOR TACNA</t>
  </si>
  <si>
    <t>48214197</t>
  </si>
  <si>
    <t>AGUILAR MURRIETA, ISABEL CIELITO</t>
  </si>
  <si>
    <t>088-2021 (D.U 034)</t>
  </si>
  <si>
    <t>ANALISTA LEGAL GOR-LAL-OPS ES3</t>
  </si>
  <si>
    <t>71142116</t>
  </si>
  <si>
    <t>AGUIRRE FLORIAN, BRENDA ALISON</t>
  </si>
  <si>
    <t>303-2019</t>
  </si>
  <si>
    <t>ANALISTA EN GESTIÓN DE PROYECTOS GRH ES2</t>
  </si>
  <si>
    <t>25801035</t>
  </si>
  <si>
    <t>ALARCON CANCHARI, MAGALY LOURDES</t>
  </si>
  <si>
    <t>EDUCACIÓN UNIVERSITARIA</t>
  </si>
  <si>
    <t>377-2018</t>
  </si>
  <si>
    <t>PROF. EN DERECHO GEG-SAC ES3</t>
  </si>
  <si>
    <t>41169150</t>
  </si>
  <si>
    <t>ALATA SERNAQUE, PEDRO IVAN</t>
  </si>
  <si>
    <t>312-2019</t>
  </si>
  <si>
    <t>PROF. EN DERECHO GAF-AEC ES1</t>
  </si>
  <si>
    <t>42125944</t>
  </si>
  <si>
    <t>ALATRISTA MILLA, CESAR ELISEO</t>
  </si>
  <si>
    <t>424-2017</t>
  </si>
  <si>
    <t>APOYO ADMINISTRATIVO CC2 AA3</t>
  </si>
  <si>
    <t>07762877</t>
  </si>
  <si>
    <t>ALBA VILCA, JESSICA VIOLETA</t>
  </si>
  <si>
    <t>480-2017</t>
  </si>
  <si>
    <t>PROF. EN DERECHO SPC ES2</t>
  </si>
  <si>
    <t>72486549</t>
  </si>
  <si>
    <t>ALBAN MEJIA, LUIS EDUARDO</t>
  </si>
  <si>
    <t>255-2019</t>
  </si>
  <si>
    <t>PROF. EN DERECHO GOR-PIURA ES3</t>
  </si>
  <si>
    <t>46439408</t>
  </si>
  <si>
    <t>ALBERCA CAMPOS, CLAUDIA ANAHI</t>
  </si>
  <si>
    <t>913-2017</t>
  </si>
  <si>
    <t>PROF. EN DERECHO CC2 ES1</t>
  </si>
  <si>
    <t>44754544</t>
  </si>
  <si>
    <t>ALBERCA GUZMAN, PATRICIA MARCELA</t>
  </si>
  <si>
    <t>PROF. EN DERECHO CSD ES1</t>
  </si>
  <si>
    <t>41118475</t>
  </si>
  <si>
    <t>ALBERCA PALMA, AMIR JASON</t>
  </si>
  <si>
    <t>190-2018</t>
  </si>
  <si>
    <t>70546687</t>
  </si>
  <si>
    <t>ALDAVE ACOSTA CARLOS ALEJANDRO</t>
  </si>
  <si>
    <t>171-2020</t>
  </si>
  <si>
    <t>ESP. EN CONTRATACIONES Y ESTUDIOS DE MERCADO E1 GAF-SGL</t>
  </si>
  <si>
    <t>46137521</t>
  </si>
  <si>
    <t>ALDERETE SOLIS, SADITH PATRICIA</t>
  </si>
  <si>
    <t>181-2019</t>
  </si>
  <si>
    <t>ASISTENTE LEGAL  GOR-LORETO ES3</t>
  </si>
  <si>
    <t>71274103</t>
  </si>
  <si>
    <t>ALEGRIA CASTILLO, BREMINCHER JESUS</t>
  </si>
  <si>
    <t>108-2019</t>
  </si>
  <si>
    <t>ANALISTA DE SISTEMAS GTI ES2</t>
  </si>
  <si>
    <t>43937665</t>
  </si>
  <si>
    <t>ALEGRIA DELGADO, JONATHAN ADAN</t>
  </si>
  <si>
    <t>1158-2017</t>
  </si>
  <si>
    <t>47933653</t>
  </si>
  <si>
    <t>ALEJOS AVILA, GREYSSE PATRICIA</t>
  </si>
  <si>
    <t>094-2019</t>
  </si>
  <si>
    <t>44032137</t>
  </si>
  <si>
    <t>ALFARO AUCCA, ITKRA</t>
  </si>
  <si>
    <t>160-2017</t>
  </si>
  <si>
    <t>PROF. EN ADMINISTRACIÓN GOR ES2</t>
  </si>
  <si>
    <t>45028799</t>
  </si>
  <si>
    <t>ALMEIDA HIDALGO, LESLIE AMPARO</t>
  </si>
  <si>
    <t>310-2018</t>
  </si>
  <si>
    <t>ESPECIALISTA LEGAL GSF</t>
  </si>
  <si>
    <t>46088330</t>
  </si>
  <si>
    <t>ALMEIDA PEREZ, MARICED MORAYMA</t>
  </si>
  <si>
    <t>090-2021 (D.U 034)</t>
  </si>
  <si>
    <t>PROFESIONAL EN CONTABILIDAD GPG E2</t>
  </si>
  <si>
    <t>46262125</t>
  </si>
  <si>
    <t>ALTAMIRANO VASQUEZ, CYNTHIA ELIZABETH</t>
  </si>
  <si>
    <t>284-2018</t>
  </si>
  <si>
    <t>BIBLIOTECÓLOGO GPD ES3</t>
  </si>
  <si>
    <t>10694735</t>
  </si>
  <si>
    <t>ALVARADO PISCONTE, DEYVI IVAN</t>
  </si>
  <si>
    <t xml:space="preserve">BIBLIOTECOLOGIA Y CIENCIAS DE LA INFORMACION </t>
  </si>
  <si>
    <t>EDUCACIÓN TÉCNICA</t>
  </si>
  <si>
    <t>PROF. EN DERECHO DIN ES1</t>
  </si>
  <si>
    <t>10558988</t>
  </si>
  <si>
    <t>ALVARADO TORRES, CARLOS MARTIN</t>
  </si>
  <si>
    <t>MAESTRÍA</t>
  </si>
  <si>
    <t>989-2017</t>
  </si>
  <si>
    <t xml:space="preserve">GESTOR DE RECURSOS HUMANOS GRH </t>
  </si>
  <si>
    <t>71406171</t>
  </si>
  <si>
    <t>ALVARADO VALVERDE, JANELL FIORELLA</t>
  </si>
  <si>
    <t>071-2021 (D.U 034)</t>
  </si>
  <si>
    <t>ANALISTA DE SELECCIÓN GRH ES2</t>
  </si>
  <si>
    <t>42646040</t>
  </si>
  <si>
    <t>ALVAREZ BLAS, OSCAR RICARDO</t>
  </si>
  <si>
    <t>413-2018</t>
  </si>
  <si>
    <t>COORDINADOR LEGAL GOR-PIURA ES2</t>
  </si>
  <si>
    <t>43893695</t>
  </si>
  <si>
    <t>ALVAREZ CALDERON, MARIA ALEJANDRA</t>
  </si>
  <si>
    <t>178-2018</t>
  </si>
  <si>
    <t>ASISTENTE LEGAL GOR- SAC ILN ES3</t>
  </si>
  <si>
    <t>70411319</t>
  </si>
  <si>
    <t>ALVAREZ GUARNIZ, CAROLINA ANAIS</t>
  </si>
  <si>
    <t>224-2019</t>
  </si>
  <si>
    <t>GESTOR DE PROYECTOS DE SISTEMAS DE INFORMACIÓN GTI E2</t>
  </si>
  <si>
    <t>40305235</t>
  </si>
  <si>
    <t>ALVAREZ YSLA, JANET MAGALY</t>
  </si>
  <si>
    <t>177-2018</t>
  </si>
  <si>
    <t>PROF. EN DERECHO GOR-LAMBAYEQUE ES3</t>
  </si>
  <si>
    <t>45759490</t>
  </si>
  <si>
    <t>AMOROS RANGEL, FIORELLA PRISSILA</t>
  </si>
  <si>
    <t>089-2019</t>
  </si>
  <si>
    <t>PROF. EN DERECHO SDC ES2</t>
  </si>
  <si>
    <t>72195274</t>
  </si>
  <si>
    <t>AMPUERO AYALA, DIANA JESUS</t>
  </si>
  <si>
    <t>239-2019</t>
  </si>
  <si>
    <t>PROF. EN DERECHO GAF-AEC ES3</t>
  </si>
  <si>
    <t>43711637</t>
  </si>
  <si>
    <t>AMPUERO HUAMAN, JAVIER</t>
  </si>
  <si>
    <t>120-2019</t>
  </si>
  <si>
    <t>76129263</t>
  </si>
  <si>
    <t>ANASTACIO RAMOS, ROCIO IBET</t>
  </si>
  <si>
    <t>082-2019</t>
  </si>
  <si>
    <t>PROF. EN DERECHO SPI ES2</t>
  </si>
  <si>
    <t>70675167</t>
  </si>
  <si>
    <t>ANCHANTE PEÑALOZA, MANUEL ISAAC</t>
  </si>
  <si>
    <t>695-2017</t>
  </si>
  <si>
    <t>PROF. EN DERECHO GOR ILN OPS E2</t>
  </si>
  <si>
    <t>41709760</t>
  </si>
  <si>
    <t>ANCO FERNANDEZ, JOHANNA LUISA</t>
  </si>
  <si>
    <t>129-2018</t>
  </si>
  <si>
    <t>SECRETARIA/O  SCO AA2</t>
  </si>
  <si>
    <t>40559658</t>
  </si>
  <si>
    <t>ANDIA ROMERO, NORKA GUILLERMINA</t>
  </si>
  <si>
    <t>172-2018</t>
  </si>
  <si>
    <t>71330769</t>
  </si>
  <si>
    <t>ANGELES OLARTE, FREDDY ELMER</t>
  </si>
  <si>
    <t>EDUCACIÓN UNIVERSITARIA COMPLETA</t>
  </si>
  <si>
    <t>93-2020</t>
  </si>
  <si>
    <t>PROF. EN DERECHO GOR-LA LIBERTAD ES1</t>
  </si>
  <si>
    <t>45129069</t>
  </si>
  <si>
    <t>ANGULO GAMARRA, SARITA ALICIA</t>
  </si>
  <si>
    <t>195-2017</t>
  </si>
  <si>
    <t>10036068</t>
  </si>
  <si>
    <t>ANGULO POLO, WILFREDO ARTURO</t>
  </si>
  <si>
    <t>379-2018</t>
  </si>
  <si>
    <t>PROFESIONAL EN DERECHO CLC E1</t>
  </si>
  <si>
    <t>46042919</t>
  </si>
  <si>
    <t>ANTONIO SANCHEZ, KIRSCHEN MIRELLA</t>
  </si>
  <si>
    <t>323-2019</t>
  </si>
  <si>
    <t>PROF. EN DERECHO CEB ES2</t>
  </si>
  <si>
    <t>45799572</t>
  </si>
  <si>
    <t>APAGUENO RUIZ, CLAUDIA ISABEL</t>
  </si>
  <si>
    <t>121-2020</t>
  </si>
  <si>
    <t>ASISTENTE LEGAL GOR-TACNA ES3</t>
  </si>
  <si>
    <t>70933562</t>
  </si>
  <si>
    <t>APAZA NUÑEZ, FIAMA FIORELLA</t>
  </si>
  <si>
    <t>350-2018</t>
  </si>
  <si>
    <t>72746726</t>
  </si>
  <si>
    <t>APOLO URBINA, TANIA GABRIELA</t>
  </si>
  <si>
    <t>110-2019</t>
  </si>
  <si>
    <t>07442323</t>
  </si>
  <si>
    <t>AQUINO LOZADA, SEMER GERZON</t>
  </si>
  <si>
    <t>331-2017</t>
  </si>
  <si>
    <t>ESPECIALISTA DE SIGNOS DISTINTIVOS DSD</t>
  </si>
  <si>
    <t>42519823</t>
  </si>
  <si>
    <t>ARANDA BARCELLI, LUIS ALEJANDRO</t>
  </si>
  <si>
    <t>120-2021 (D.U 034)</t>
  </si>
  <si>
    <t>SECRETARIA GOR-ILN-OPS AA3</t>
  </si>
  <si>
    <t>08408167</t>
  </si>
  <si>
    <t>ARAUCO HINOSTROZA, ROSARIO</t>
  </si>
  <si>
    <t>109-2019</t>
  </si>
  <si>
    <t>PROF. EN CONTABILIDAD DDA ES1</t>
  </si>
  <si>
    <t>40670766</t>
  </si>
  <si>
    <t>ARAUJO FERNANDEZ, LIZETH</t>
  </si>
  <si>
    <t>481-2017</t>
  </si>
  <si>
    <t>SUPERV. DE SEGURIDAD GAF-SGL ES3</t>
  </si>
  <si>
    <t>10580251</t>
  </si>
  <si>
    <t>ARELLANO SALAS, WILBER GUILLERMO</t>
  </si>
  <si>
    <t>SEGURIDAD</t>
  </si>
  <si>
    <t>288-2017</t>
  </si>
  <si>
    <t>ASIST. ADMINISTRATIVO OPS3 AA4</t>
  </si>
  <si>
    <t>09873847</t>
  </si>
  <si>
    <t>AREVALO BRACAMONTE, ELIZABETH DEL CARMEN</t>
  </si>
  <si>
    <t>160-2018</t>
  </si>
  <si>
    <t>PROF. EN DERECHO CEB ES1</t>
  </si>
  <si>
    <t>46628172</t>
  </si>
  <si>
    <t>AREVALO SANCHEZ, VIVIANA DEL PILAR</t>
  </si>
  <si>
    <t>9-2020</t>
  </si>
  <si>
    <t>PROFESIONAL EN ING. DE SISTEMAS ES1 GTI</t>
  </si>
  <si>
    <t>29727875</t>
  </si>
  <si>
    <t>ARIAS ARIAS, RICHARD</t>
  </si>
  <si>
    <t>340-2019</t>
  </si>
  <si>
    <t>NOTIFICADOR MOTORIZADO GAF-SGL AA4</t>
  </si>
  <si>
    <t>15360406</t>
  </si>
  <si>
    <t>ARIAS CACHAY, HUGO ABELARDO</t>
  </si>
  <si>
    <t>ADMINISTRACION HOTELERA</t>
  </si>
  <si>
    <t>1064-2017</t>
  </si>
  <si>
    <t>PROF. EN CIENCIAS DE LA COM. DPC E1</t>
  </si>
  <si>
    <t>40314911</t>
  </si>
  <si>
    <t>ARIAS QUIJANO, ISRAEL SANDINO</t>
  </si>
  <si>
    <t>492-2017</t>
  </si>
  <si>
    <t>ASISTENTE LEGAL  GOR-UCAYALI ES3</t>
  </si>
  <si>
    <t>70927619</t>
  </si>
  <si>
    <t>ARMAS QUISPE, TEOFILO</t>
  </si>
  <si>
    <t>254-2019</t>
  </si>
  <si>
    <t>APOYO ADMINISTRATIVO GAF-AEC AA4</t>
  </si>
  <si>
    <t>70545913</t>
  </si>
  <si>
    <t>ARTEAGA FARIAS, ADRIANA GUADALUPE</t>
  </si>
  <si>
    <t>313-2019</t>
  </si>
  <si>
    <t>PROF. EN CIENCIAS DE LA COM. GPD ES2</t>
  </si>
  <si>
    <t>41559148</t>
  </si>
  <si>
    <t>ASCUE MONTESINOS, JORGE MARTIN</t>
  </si>
  <si>
    <t>589-2017</t>
  </si>
  <si>
    <t>OPER. DE LIMP. Y MANTTO. GOR-ANCASH AA4</t>
  </si>
  <si>
    <t>41326777</t>
  </si>
  <si>
    <t>ASENCIOS CIRIACO, JAVIER ROGELIO</t>
  </si>
  <si>
    <t>30-2021</t>
  </si>
  <si>
    <t>ESP.  EN SEGUIMIENTO CONTRACTUAL GAF-Sgl  E1</t>
  </si>
  <si>
    <t>09612069</t>
  </si>
  <si>
    <t>ASENCIOS TRUJILLO, MARLENE</t>
  </si>
  <si>
    <t>138-2019</t>
  </si>
  <si>
    <t>PROF. EN DERECHO DDA Plataforma Preferente ES2</t>
  </si>
  <si>
    <t>44195984</t>
  </si>
  <si>
    <t>ASHTU AGUERO, PATRICIA PILAR</t>
  </si>
  <si>
    <t>484-2017</t>
  </si>
  <si>
    <t>PROF. EN DERECHO DSD Plataforma Preferente ES1</t>
  </si>
  <si>
    <t>46028196</t>
  </si>
  <si>
    <t>AYALA GOMEZ, FERNANDO DIEGO ALONSO</t>
  </si>
  <si>
    <t>545-2017</t>
  </si>
  <si>
    <t>PROF. EN DERECHO OPS3 E1</t>
  </si>
  <si>
    <t>41633516</t>
  </si>
  <si>
    <t>AYALA SILVA, VANESSA JANETT</t>
  </si>
  <si>
    <t>220-2019</t>
  </si>
  <si>
    <t>71455059</t>
  </si>
  <si>
    <t>AYVAR AYVAR, CARLA SUSAN</t>
  </si>
  <si>
    <t>10-2021</t>
  </si>
  <si>
    <t>PROF. EN DERECHO OPS2 ES3</t>
  </si>
  <si>
    <t>72274301</t>
  </si>
  <si>
    <t>BALBUENA PAJUELO, ALONSO MARTIN</t>
  </si>
  <si>
    <t>060-2020</t>
  </si>
  <si>
    <t>PROF. EN DERECHO GOR-LA LIBERTAD-OPS ES3</t>
  </si>
  <si>
    <t>45941883</t>
  </si>
  <si>
    <t>BALCAZAR GOICOCHEA, GRECIA ANAIS</t>
  </si>
  <si>
    <t>878-2017</t>
  </si>
  <si>
    <t>ASISTENTE EN PROTECCIÓN AL CONSUMIDOR CC1 ES3</t>
  </si>
  <si>
    <t>71414557</t>
  </si>
  <si>
    <t>BALLETTA VERA, VALERIA ANDREA</t>
  </si>
  <si>
    <t>70-2021</t>
  </si>
  <si>
    <t>ASISTENTE LEGAL  OPS3 ES3</t>
  </si>
  <si>
    <t>71291901</t>
  </si>
  <si>
    <t>BALUARTE MARTINEZ, ANTONIO JOSE</t>
  </si>
  <si>
    <t>26-2020</t>
  </si>
  <si>
    <t>45733016</t>
  </si>
  <si>
    <t>BARAHONA MURILLO, IRVING ARTURO</t>
  </si>
  <si>
    <t>118-2020</t>
  </si>
  <si>
    <t>PROF. EN DERECHO OPS3 ES3</t>
  </si>
  <si>
    <t>42775383</t>
  </si>
  <si>
    <t>BARRANZUELA TELLO, JIMHY ALONSO</t>
  </si>
  <si>
    <t>285-2019</t>
  </si>
  <si>
    <t>PROFESIONAL EN DERECHO</t>
  </si>
  <si>
    <t>70207014</t>
  </si>
  <si>
    <t>BARRIONUEVO APAZA, JULIETH GERALDINE</t>
  </si>
  <si>
    <t>167-2020</t>
  </si>
  <si>
    <t>PROF. EN DERECHO CC1 ES3</t>
  </si>
  <si>
    <t>73236243</t>
  </si>
  <si>
    <t>BASTO RAMIREZ, MARCO ANTONIO</t>
  </si>
  <si>
    <t>155-2019</t>
  </si>
  <si>
    <t xml:space="preserve">ASISTENTE LEGAL GOR-AYACUCHO </t>
  </si>
  <si>
    <t>45527882</t>
  </si>
  <si>
    <t>BAUTISTA ALVAREZ, ANDWAR</t>
  </si>
  <si>
    <t>060-2021 ( D.U 034)</t>
  </si>
  <si>
    <t>ARCHIVERO SDC ES3</t>
  </si>
  <si>
    <t>45085652</t>
  </si>
  <si>
    <t>BAYGORREA HUAMANI, EDER BELTRAN</t>
  </si>
  <si>
    <t>099-2018</t>
  </si>
  <si>
    <t>46393265</t>
  </si>
  <si>
    <t>BAZAN VASQUEZ, VICTOR HUGO FORTUNATO</t>
  </si>
  <si>
    <t>178-2019</t>
  </si>
  <si>
    <t>SECRETARIA GAF-AEC AA4</t>
  </si>
  <si>
    <t>25770963</t>
  </si>
  <si>
    <t>BECERRA VIVERO, ROSA MILAGROS</t>
  </si>
  <si>
    <t>765-2017</t>
  </si>
  <si>
    <t>ASISTENTE LEGAL GOR-AREQUIPA ES3</t>
  </si>
  <si>
    <t>71799195</t>
  </si>
  <si>
    <t>BEJARANO ALEMAN, BRIGUIT DIANE</t>
  </si>
  <si>
    <t>064-2020</t>
  </si>
  <si>
    <t>CAS D.U 083</t>
  </si>
  <si>
    <t>ESPECIALISTA EN SERVICIOS GENERALES GAF-SGL</t>
  </si>
  <si>
    <t>47490532</t>
  </si>
  <si>
    <t>BELLON PACHECO, GERALDINE MARLENI</t>
  </si>
  <si>
    <t>111-2021 (D.U 034-2021)</t>
  </si>
  <si>
    <t>46661835</t>
  </si>
  <si>
    <t>BENITES GARCIA, NESTOR BILLY</t>
  </si>
  <si>
    <t>1110-2017</t>
  </si>
  <si>
    <t>CAS D.U 034</t>
  </si>
  <si>
    <t xml:space="preserve">ASESOR(A) EN LIBRE COMPETENCIA CLC </t>
  </si>
  <si>
    <t>42609755</t>
  </si>
  <si>
    <t>BERAUN MAC-LONG, CARLOS RAUL</t>
  </si>
  <si>
    <t>063-2021 (D.U 034-2021)</t>
  </si>
  <si>
    <t>PROF. EN ECON. DPC E1</t>
  </si>
  <si>
    <t>06793850</t>
  </si>
  <si>
    <t>BERMUDEZ ORTIZ, MIGUEL ANGEL</t>
  </si>
  <si>
    <t>493-2017</t>
  </si>
  <si>
    <t>ASISTENTE LEGAL GOR-LA LIBERTAD ES3</t>
  </si>
  <si>
    <t>77150996</t>
  </si>
  <si>
    <t>BERNILLA ZULOETA, GLORIA SANTOS TATIANA</t>
  </si>
  <si>
    <t>101-2020</t>
  </si>
  <si>
    <t>COORDINADOR DEL PROGRAMA PRESUPUESTAL DE PROPIEDAD INTELECTUAL DIN E1</t>
  </si>
  <si>
    <t>40864188</t>
  </si>
  <si>
    <t>BERROSPI SANCHEZ, MANUEL CRISTHIAN</t>
  </si>
  <si>
    <t>215-2018</t>
  </si>
  <si>
    <t>44837777</t>
  </si>
  <si>
    <t>BETETA GONZALES, OSCAR OMAR</t>
  </si>
  <si>
    <t>171-2019</t>
  </si>
  <si>
    <t>SECRETARIA CC2 AA4</t>
  </si>
  <si>
    <t>48549239</t>
  </si>
  <si>
    <t>BETETA JUSTO, JOSSELY</t>
  </si>
  <si>
    <t>PROF. EN ING. DE SISTEMAS GTI ES3</t>
  </si>
  <si>
    <t>46309055</t>
  </si>
  <si>
    <t>BLANCO SILVA, ANTHONNY HUMBERTO</t>
  </si>
  <si>
    <t>605-2017</t>
  </si>
  <si>
    <t>PROF. EN DERECHO SDC F3</t>
  </si>
  <si>
    <t>46088892</t>
  </si>
  <si>
    <t>BOCANEGRA ABARCA, GIANFRANCO DANIEL</t>
  </si>
  <si>
    <t>190-2019</t>
  </si>
  <si>
    <t>46655988</t>
  </si>
  <si>
    <t>BONILLA GODINES, LORENA CATALINA</t>
  </si>
  <si>
    <t>11-2020</t>
  </si>
  <si>
    <t>ESPECIALISTA ECONÓMICO EN LIBRE COMPETENCIA CLC E2</t>
  </si>
  <si>
    <t>45880050</t>
  </si>
  <si>
    <t>BORDA GIANELLA, WALDO</t>
  </si>
  <si>
    <t>074-2019</t>
  </si>
  <si>
    <t>COORDINADOR ADMINISTRATIVO OPS 3 AA3</t>
  </si>
  <si>
    <t>08784848</t>
  </si>
  <si>
    <t>BRACAMONTE LUNA, JANET CAROL</t>
  </si>
  <si>
    <t>130-2018</t>
  </si>
  <si>
    <t>ASISTENTE DE ELIMINACIÓN DE BARRERAS BUROCRÁTICAS CEB</t>
  </si>
  <si>
    <t>71421553</t>
  </si>
  <si>
    <t>BRAVO AGUILAR, KARLA STEPHANY</t>
  </si>
  <si>
    <t>104-2021</t>
  </si>
  <si>
    <t>PROF. EN DERECHO SAC ES3</t>
  </si>
  <si>
    <t>44361592</t>
  </si>
  <si>
    <t>BRAVO CERSSO, LIZBETH YANET</t>
  </si>
  <si>
    <t>097-2018</t>
  </si>
  <si>
    <t>PROF. EN DERECHO GAF-AEC E2</t>
  </si>
  <si>
    <t>01322011</t>
  </si>
  <si>
    <t>BRAVO COLLANTES, JACQUELINE JEANETTE</t>
  </si>
  <si>
    <t>423-2017</t>
  </si>
  <si>
    <t>SECRETARIA GOR-ICA AA3</t>
  </si>
  <si>
    <t>40597791</t>
  </si>
  <si>
    <t>BREÑA LUNA, MARIA ADALINA</t>
  </si>
  <si>
    <t>165-2017</t>
  </si>
  <si>
    <t>47178228</t>
  </si>
  <si>
    <t>BRUNO MARTINEZ, GRECIA CAROLINA</t>
  </si>
  <si>
    <t>243-2019</t>
  </si>
  <si>
    <t>PROF. EN DERECHO SPC ES3</t>
  </si>
  <si>
    <t>71464510</t>
  </si>
  <si>
    <t>BUDIEL ECHEVARRIA, CARMEN LUCIA</t>
  </si>
  <si>
    <t>PROF. EN DERECHO DSD-MNC ES3</t>
  </si>
  <si>
    <t>45112308</t>
  </si>
  <si>
    <t>BUENO DIEGO, VANESSA RUTH</t>
  </si>
  <si>
    <t>984-2017</t>
  </si>
  <si>
    <t>GESTOR DE COBRANZA TELEFONICA GAF-AEC</t>
  </si>
  <si>
    <t>40684952</t>
  </si>
  <si>
    <t>BULNES VARILLAS, WILLIAM FERNANDO</t>
  </si>
  <si>
    <t>084-2019</t>
  </si>
  <si>
    <t>COORDINADOR GOR-LAMBAYEQUE ES2</t>
  </si>
  <si>
    <t>46066171</t>
  </si>
  <si>
    <t>BULNES ZELADA, MANUEL JESUS DAVID</t>
  </si>
  <si>
    <t>216-2017</t>
  </si>
  <si>
    <t>ANALISTA LEGAL II GSF</t>
  </si>
  <si>
    <t>43116594</t>
  </si>
  <si>
    <t xml:space="preserve">BULNES ZELADA, NATHALIE LISSET
</t>
  </si>
  <si>
    <t>107-2021</t>
  </si>
  <si>
    <t>PROF. EN DERECHO DSD-MCO ES3</t>
  </si>
  <si>
    <t>73146816</t>
  </si>
  <si>
    <t>BUSTAMANTE ARROYO, PAMELA ALEJANDRA</t>
  </si>
  <si>
    <t>124-2020</t>
  </si>
  <si>
    <t>ASISTENTE LEGAL GOR-CUSCO ES3</t>
  </si>
  <si>
    <t>74809313</t>
  </si>
  <si>
    <t>BUSTAMANTE ZUÑIGA, IVONNE NELYDA</t>
  </si>
  <si>
    <t>81-2020</t>
  </si>
  <si>
    <t>PROF. EN DERECHO GOR-ANCASH ES3</t>
  </si>
  <si>
    <t>44027460</t>
  </si>
  <si>
    <t>CABALLERO COLLAZOS, DENNIS</t>
  </si>
  <si>
    <t>131-2017</t>
  </si>
  <si>
    <t>PROF. EN DERECHO DSD E2</t>
  </si>
  <si>
    <t>44428737</t>
  </si>
  <si>
    <t>CABALLERO FLORES, ALEJANDRO STEVEN</t>
  </si>
  <si>
    <t>242-2019</t>
  </si>
  <si>
    <t>42313815</t>
  </si>
  <si>
    <t>CABELLO DOLORES, DAYANA JACKELYN</t>
  </si>
  <si>
    <t>94-2021 (D.U 034-2021)</t>
  </si>
  <si>
    <t>SECRETARIA DDA AA4</t>
  </si>
  <si>
    <t>41152679</t>
  </si>
  <si>
    <t>CABEZA VALDEZ, PATRICIA DENISSE</t>
  </si>
  <si>
    <t>286-2019</t>
  </si>
  <si>
    <t>COORDINADOR GOR-PIURA ES2</t>
  </si>
  <si>
    <t>70231274</t>
  </si>
  <si>
    <t>CABRERA QUIROZ, NEY DEL PILAR</t>
  </si>
  <si>
    <t>047-2019</t>
  </si>
  <si>
    <t>PROF. EN DERECHO GOR-CHIMBOTE ES3</t>
  </si>
  <si>
    <t>70223165</t>
  </si>
  <si>
    <t>CACHIQUE ZAFRA, CRISTHIAN JOSE</t>
  </si>
  <si>
    <t>058-2018</t>
  </si>
  <si>
    <t>EJECUTIVO EN PROTECCIÓN AL CONSUMIDOR CC1 E2</t>
  </si>
  <si>
    <t>46417851</t>
  </si>
  <si>
    <t>CAFFO PUCCIO, LUIS ENRIQUE</t>
  </si>
  <si>
    <t>085-2021 (D.U 034-2021)</t>
  </si>
  <si>
    <t>PROF. EN DERECHO DPC ES1</t>
  </si>
  <si>
    <t>46301261</t>
  </si>
  <si>
    <t>CALAMPA VILLAORDUÑA, MANUEL ANDRE</t>
  </si>
  <si>
    <t>7-2021</t>
  </si>
  <si>
    <t>PROFESIONAL EN DERECHO DSD ES3</t>
  </si>
  <si>
    <t>47434554</t>
  </si>
  <si>
    <t>CALDERON RUDAS, FIORELLA PILAR</t>
  </si>
  <si>
    <t>103-2020</t>
  </si>
  <si>
    <t>OPER. DE LIMP. Y MANTTO. GOR-JUNIN AA4</t>
  </si>
  <si>
    <t>20071725</t>
  </si>
  <si>
    <t>CALERO VALVERDE, IVAMOVICH</t>
  </si>
  <si>
    <t>179-2017</t>
  </si>
  <si>
    <t>PROF. EN ADM. DE EMP. GAF-SGF ES3</t>
  </si>
  <si>
    <t>46049359</t>
  </si>
  <si>
    <t>CALLA ENCARNACION, LISANDRA</t>
  </si>
  <si>
    <t>ADMINISTRACION BANCARIA</t>
  </si>
  <si>
    <t>225-2019</t>
  </si>
  <si>
    <t>PROF. EN DERECHO GOR-AREQUIPA ES1</t>
  </si>
  <si>
    <t>29529264</t>
  </si>
  <si>
    <t>CALLE CHIRINOS, SARA ALBINA</t>
  </si>
  <si>
    <t>145-2017</t>
  </si>
  <si>
    <t>COORDINADOR DE DISUASIÓN GSF F3</t>
  </si>
  <si>
    <t>45328689</t>
  </si>
  <si>
    <t>CALLE MERINO-CARRASCO, MARIAJOSE</t>
  </si>
  <si>
    <t>143-2019</t>
  </si>
  <si>
    <t>ASESOR(A) LEGAL GAF-SGL</t>
  </si>
  <si>
    <t>40705727</t>
  </si>
  <si>
    <t>CAMINO CHUNG, KIM MOY ANGELICA LUCIA</t>
  </si>
  <si>
    <t>102-2021 (D.U 034-2021)</t>
  </si>
  <si>
    <t>CORRDINADOR LEGAL -DSD F3</t>
  </si>
  <si>
    <t>10635751</t>
  </si>
  <si>
    <t>CAMPOS FRANCO, CARLOS JOSE</t>
  </si>
  <si>
    <t>073-2018</t>
  </si>
  <si>
    <t>ASISTENTE LEGAL CC2 ES3</t>
  </si>
  <si>
    <t>46524242</t>
  </si>
  <si>
    <t>CAMPUSANO TOHALINO, NERY MARTIN</t>
  </si>
  <si>
    <t>207-2019</t>
  </si>
  <si>
    <t>PROF. EN DERECHO GOR-MAC LIMA NORTE ES3</t>
  </si>
  <si>
    <t>70052023</t>
  </si>
  <si>
    <t>CANTORAL VARGAS, MIRELLA ERNESTINA</t>
  </si>
  <si>
    <t>849-2017</t>
  </si>
  <si>
    <t>PROF. EN DERECHO SCO ES3</t>
  </si>
  <si>
    <t>41537974</t>
  </si>
  <si>
    <t>CARBAJAL RUIZ, CARLOS ALBERTO</t>
  </si>
  <si>
    <t>26-2021</t>
  </si>
  <si>
    <t>45612974</t>
  </si>
  <si>
    <t>CARDENAS PANUERA, SANDRA MARISOL</t>
  </si>
  <si>
    <t>113-2019</t>
  </si>
  <si>
    <t>42009372</t>
  </si>
  <si>
    <t>CARO CHECA, LOURDES VANESSA</t>
  </si>
  <si>
    <t>543-2017</t>
  </si>
  <si>
    <t>ANALISTA DEARCHIVO GRH ES3</t>
  </si>
  <si>
    <t>45526071</t>
  </si>
  <si>
    <t>CARO SANCHEZ RUIZ, CESAR</t>
  </si>
  <si>
    <t>236-2019</t>
  </si>
  <si>
    <t>ABOGADO ESPECIALISTA EN CONTRATAC.</t>
  </si>
  <si>
    <t>72762515</t>
  </si>
  <si>
    <t>CARRANZA ALARCON, MANUEL EDUARDO</t>
  </si>
  <si>
    <t>330-2019</t>
  </si>
  <si>
    <t>PROF. EN CONTABILIDAD GAF-SGF ES2</t>
  </si>
  <si>
    <t>25790597</t>
  </si>
  <si>
    <t>CARRANZA MOTTA, JORGE ARMANDO</t>
  </si>
  <si>
    <t>653-2017</t>
  </si>
  <si>
    <t>76471352</t>
  </si>
  <si>
    <t>CARREÑO CAUNA, HAYDEE MILAGROS</t>
  </si>
  <si>
    <t>85-2020</t>
  </si>
  <si>
    <t>NOTIFICADOR MOTORIZADO GOR-JUNIN AA4</t>
  </si>
  <si>
    <t>07465035</t>
  </si>
  <si>
    <t>CASAPIA ORONCOY, RAUL</t>
  </si>
  <si>
    <t>178-2017</t>
  </si>
  <si>
    <t>ARCHIVERO GEG-SAC-ARC ES3</t>
  </si>
  <si>
    <t>42950919</t>
  </si>
  <si>
    <t>CASTILLO BAUTISTA, CARLOS EDUARDO</t>
  </si>
  <si>
    <t>49-2017</t>
  </si>
  <si>
    <t>47089899</t>
  </si>
  <si>
    <t>CASTILLO CALVERA, MARIA FERNANDA</t>
  </si>
  <si>
    <t>098-2019</t>
  </si>
  <si>
    <t>MENSAJERO MOTORIZADO GOR-PIURA AA4</t>
  </si>
  <si>
    <t>03380178</t>
  </si>
  <si>
    <t>CASTILLO CARMEN, FRANCISCO</t>
  </si>
  <si>
    <t>247-2017</t>
  </si>
  <si>
    <t>OPER. DE LIMP. Y MANTTO. GOR-LA LIBERTAD AA4</t>
  </si>
  <si>
    <t>40123931</t>
  </si>
  <si>
    <t>CASTILLO DOMINGUEZ, JIMMY LUIS</t>
  </si>
  <si>
    <t>194-2017</t>
  </si>
  <si>
    <t>PROF. EN DERECHO SEL ES2</t>
  </si>
  <si>
    <t>74022010</t>
  </si>
  <si>
    <t>CASTILLO GOMEZ, YANIRA ENITH</t>
  </si>
  <si>
    <t>120-2020</t>
  </si>
  <si>
    <t>ASISTENTE LEGAL GOR-LORETO ES3</t>
  </si>
  <si>
    <t>72184440</t>
  </si>
  <si>
    <t>CASTILLO GUERRA, IVON STELLA</t>
  </si>
  <si>
    <t>291-2019</t>
  </si>
  <si>
    <t>ESPECIALISTA EN MODERNIZACIÓN GPG-ARG</t>
  </si>
  <si>
    <t>08214149</t>
  </si>
  <si>
    <t>CASTILLO PEÑA, ROBERTO</t>
  </si>
  <si>
    <t>116-2021 (D.U 034-2021)</t>
  </si>
  <si>
    <t>ASESOR(A) EN CONTRATACIONES PÚBLICAS GEL</t>
  </si>
  <si>
    <t>41402738</t>
  </si>
  <si>
    <t>CASTILLO RIVERA, GIANCARLO</t>
  </si>
  <si>
    <t>087-2021 (D.U 034-2021)</t>
  </si>
  <si>
    <t>47431035</t>
  </si>
  <si>
    <t>CASTILLO TORRES, BLANCA DORA</t>
  </si>
  <si>
    <t>128-2017</t>
  </si>
  <si>
    <t>OPER. DE LIMP. Y MANTTO. GOR-CAJAMARCA AA4</t>
  </si>
  <si>
    <t>26678657</t>
  </si>
  <si>
    <t>CASTREJON IDRUGO, GREGORIO ENRIQUE</t>
  </si>
  <si>
    <t>153-2017</t>
  </si>
  <si>
    <t>PROF. EN ADM. DE EMP. GOR-AEROPUERTO ES3</t>
  </si>
  <si>
    <t>45134699</t>
  </si>
  <si>
    <t>CASTRO CASTAÑEDA, CAROLINA</t>
  </si>
  <si>
    <t>574-2017</t>
  </si>
  <si>
    <t>45923137</t>
  </si>
  <si>
    <t>CASTRO ESTRADA, RAMON MANUEL</t>
  </si>
  <si>
    <t>090-2019</t>
  </si>
  <si>
    <t xml:space="preserve">ANALISTA LEGAL GOR-JUNIN </t>
  </si>
  <si>
    <t>47203345</t>
  </si>
  <si>
    <t>CASTRO POMA, ISABEL MAGALY</t>
  </si>
  <si>
    <t>073-2021 (D.U 034-2021)</t>
  </si>
  <si>
    <t>COORDINADOR DE PLANIFICACIÓN SRB E2</t>
  </si>
  <si>
    <t>46064187</t>
  </si>
  <si>
    <t>CASTRO TENA, JACQUELINE LIZETH</t>
  </si>
  <si>
    <t>260-2018</t>
  </si>
  <si>
    <t>ASISTENTE DE ORIENTACIÓN Y GESTIÓN DE RECLAMOS -SAC ES2</t>
  </si>
  <si>
    <t>44815633</t>
  </si>
  <si>
    <t>CASTROMONTE CASTILLO, MARIANA KATHEN</t>
  </si>
  <si>
    <t>202-2018</t>
  </si>
  <si>
    <t>74132745</t>
  </si>
  <si>
    <t>CAVALIER PASCUAL, IVANKA MELANIE</t>
  </si>
  <si>
    <t>17-2021</t>
  </si>
  <si>
    <t>SECRETARIA GAF AA4</t>
  </si>
  <si>
    <t>74286789</t>
  </si>
  <si>
    <t>CCAHUANA AUCCA, ANALY</t>
  </si>
  <si>
    <t>062-2018</t>
  </si>
  <si>
    <t>43667824</t>
  </si>
  <si>
    <t>CELIS FLORES, DANNY JONATHAN</t>
  </si>
  <si>
    <t>139-2020</t>
  </si>
  <si>
    <t>ASISTENTE LEGAL  GOR-SAN MARTIN ES3</t>
  </si>
  <si>
    <t>73311227</t>
  </si>
  <si>
    <t>CÉLIZ OLIVEIRA, ASHLEY CILINIA</t>
  </si>
  <si>
    <t>223-2019</t>
  </si>
  <si>
    <t>PROF. EN HISTORIA DSD-REG ES3</t>
  </si>
  <si>
    <t>42963631</t>
  </si>
  <si>
    <t>CENTENO MONZON, RICARDO MANUEL</t>
  </si>
  <si>
    <t>308-2019</t>
  </si>
  <si>
    <t>PROF. EN ECONOMÍA GEE ES2</t>
  </si>
  <si>
    <t>47593808</t>
  </si>
  <si>
    <t>CERRON SOLANO, JOSEP CARMELO</t>
  </si>
  <si>
    <t>251-2019</t>
  </si>
  <si>
    <t>PROF. EN DERECHO OCI F3</t>
  </si>
  <si>
    <t>43188999</t>
  </si>
  <si>
    <t>CESAR VARGAS, CARMELA JULISSA</t>
  </si>
  <si>
    <t>32-2020</t>
  </si>
  <si>
    <t>ASISTENTE ADMINISTRATIVO CLC ES3</t>
  </si>
  <si>
    <t>46096182</t>
  </si>
  <si>
    <t>CESPEDES OCAS, JULLIANA LISBETH</t>
  </si>
  <si>
    <t>209-2019</t>
  </si>
  <si>
    <t>PROF. EN DERECHO CC1 ES2</t>
  </si>
  <si>
    <t>44669337</t>
  </si>
  <si>
    <t>CHACALTANA SAQUIA, ELVIRA JAKELYN</t>
  </si>
  <si>
    <t>97-2020</t>
  </si>
  <si>
    <t>ANALISTA DE DERECHOS DE AUTOR CDA</t>
  </si>
  <si>
    <t>45560558</t>
  </si>
  <si>
    <t>CHAHUA QUISPE, ISAIAS LUCIANO</t>
  </si>
  <si>
    <t>114-2021 (CAS D.U 034)</t>
  </si>
  <si>
    <t>ASISTENTE LEGAL  GOR-MOQUEGUA ES3</t>
  </si>
  <si>
    <t>76134666</t>
  </si>
  <si>
    <t>CHALCO CACHICATARI, VANESA MERCEDES</t>
  </si>
  <si>
    <t>145-2020</t>
  </si>
  <si>
    <t>PROF. EN DEFENSA COMERCIAL CDB E2</t>
  </si>
  <si>
    <t>46754281</t>
  </si>
  <si>
    <t>CHANGANAQUI MIRANDA, JORGE LUIS</t>
  </si>
  <si>
    <t>264-2019</t>
  </si>
  <si>
    <t>73084754</t>
  </si>
  <si>
    <t>CHAPOÑAN CASTRO, MARIA FERNANDA</t>
  </si>
  <si>
    <t>148-2020</t>
  </si>
  <si>
    <t>PROF. EN DERECHO GOR-ILN-CPC ES3</t>
  </si>
  <si>
    <t>43666614</t>
  </si>
  <si>
    <t>CHAU PAREDES, JAVIER ALBERTO</t>
  </si>
  <si>
    <t>334-2018</t>
  </si>
  <si>
    <t>ASISTENTE ADMINISTRATIVO ECP AA3</t>
  </si>
  <si>
    <t>43465902</t>
  </si>
  <si>
    <t>CHAVEZ CANDELA, FLOR MARIA</t>
  </si>
  <si>
    <t>163-2018</t>
  </si>
  <si>
    <t>PROF. EN DERECHO OPS2 ES2</t>
  </si>
  <si>
    <t>46019534</t>
  </si>
  <si>
    <t>CHAVEZ ORTIZ, YANITZA DEL ROSARIO</t>
  </si>
  <si>
    <t>193-2019</t>
  </si>
  <si>
    <t>PROFESIONAL EN DERECHO DSD ES ES3</t>
  </si>
  <si>
    <t>72972806</t>
  </si>
  <si>
    <t>CHAVEZ ROLDAN, JENNIFER</t>
  </si>
  <si>
    <t>104-2020</t>
  </si>
  <si>
    <t>ASISTENTE LEGAL OPS2 ES3</t>
  </si>
  <si>
    <t>74201658</t>
  </si>
  <si>
    <t>CHAVEZ RUIZ, JORGE LUIS</t>
  </si>
  <si>
    <t>170-2018</t>
  </si>
  <si>
    <t>72216635</t>
  </si>
  <si>
    <t>CHE ESQUERRE, LUIS JOSE</t>
  </si>
  <si>
    <t>ANALISTA LEGAL GOR-CHIMBOTE ES3</t>
  </si>
  <si>
    <t>46730548</t>
  </si>
  <si>
    <t>CHERRE PEREDA, ROMINA YADIRA</t>
  </si>
  <si>
    <t>227-2019</t>
  </si>
  <si>
    <t>ANALISTA EN INTEGRIDAD Y TRANSPARENCIA GEG</t>
  </si>
  <si>
    <t>47211686</t>
  </si>
  <si>
    <t>CHIA LAULATE, ANGEL LLUNCHIAN</t>
  </si>
  <si>
    <t>PROF. EN BIOLOGÍA DIN ES2</t>
  </si>
  <si>
    <t>40627935</t>
  </si>
  <si>
    <t>CHIPA YUPANQUI, MILAGRITOS YOANA</t>
  </si>
  <si>
    <t>SECRETARIA GOR-PUNO AA3</t>
  </si>
  <si>
    <t>41639499</t>
  </si>
  <si>
    <t>CHIPANA ALARCON, LISBETH GRAYCCE</t>
  </si>
  <si>
    <t>256-2017</t>
  </si>
  <si>
    <t>127-2020</t>
  </si>
  <si>
    <t>PROF. EN DERECHO CC3 ES1</t>
  </si>
  <si>
    <t>46257948</t>
  </si>
  <si>
    <t>CHIRINOS TAPIA, OSCAR SANTIAGO</t>
  </si>
  <si>
    <t>249-2018</t>
  </si>
  <si>
    <t>ANALISTA DE ORIENTACIÓN Y GESTIÓN DE RECLAMOS -SAC ES2</t>
  </si>
  <si>
    <t>70429597</t>
  </si>
  <si>
    <t>CHIYONG REBAZA, JAVIER SEGUNDO</t>
  </si>
  <si>
    <t>204-2018</t>
  </si>
  <si>
    <t>AUXILIAR COACTIVA/O  GAF-SGC ES1</t>
  </si>
  <si>
    <t>42206535</t>
  </si>
  <si>
    <t>CHONCEN CORDOVA, MONICA LISETTE</t>
  </si>
  <si>
    <t>231-2018</t>
  </si>
  <si>
    <t>SECRETARIA SEL AA1</t>
  </si>
  <si>
    <t>46103653</t>
  </si>
  <si>
    <t>CHOQUE BALBIN, RINA EMPERATRIZ</t>
  </si>
  <si>
    <t>42488261</t>
  </si>
  <si>
    <t>CHOQUE CAYLLAHUA, CLARA CRISIS</t>
  </si>
  <si>
    <t>426-2017</t>
  </si>
  <si>
    <t>ASISTENTE DE INVESTIGACIÓN DE CONDUCTAS ANTICOMPETITIVAS CLC</t>
  </si>
  <si>
    <t>45006362</t>
  </si>
  <si>
    <t>CHUA GUEVARA, EDWIN MARTÍN</t>
  </si>
  <si>
    <t>CIENCIAS ADMINISTRATIVAS CONTABLES Y ECONOMICA</t>
  </si>
  <si>
    <t>064-2021</t>
  </si>
  <si>
    <t>45907581</t>
  </si>
  <si>
    <t>CHUECAS GONZALEZ, PRISCILA KIRSGNE</t>
  </si>
  <si>
    <t>38-2021</t>
  </si>
  <si>
    <t xml:space="preserve">PROF. EN DERECHO SEL </t>
  </si>
  <si>
    <t>46783166</t>
  </si>
  <si>
    <t>CHUMBES VILLAVICENCIO, MICHAEL AGUSTIN</t>
  </si>
  <si>
    <t>057-2021</t>
  </si>
  <si>
    <t>PROFESIONAL EN DERECHO DIN ES3</t>
  </si>
  <si>
    <t>70322197</t>
  </si>
  <si>
    <t>CHUQUITAPA CUNO, DEYRA</t>
  </si>
  <si>
    <t>214-2019</t>
  </si>
  <si>
    <t>ASISTENTE ADMINISTRATIVO  DPC AA2</t>
  </si>
  <si>
    <t>47565524</t>
  </si>
  <si>
    <t>CIENFUEGOS CRUZ, LORENA DEL MILAGRO</t>
  </si>
  <si>
    <t>243-2018</t>
  </si>
  <si>
    <t>44576598</t>
  </si>
  <si>
    <t>CIEZA RIVAS, JUANA ROSA</t>
  </si>
  <si>
    <t>1157-2017</t>
  </si>
  <si>
    <t>ASISTENTE EN PROTECCIÓN AL CONSUMIDOR - CC3</t>
  </si>
  <si>
    <t>73804225</t>
  </si>
  <si>
    <t>COLLAO ALVARADO, CESAR IVAN</t>
  </si>
  <si>
    <t>110-2021</t>
  </si>
  <si>
    <t>ANALISTA LEGAL  OPS3 ES2</t>
  </si>
  <si>
    <t>70080259</t>
  </si>
  <si>
    <t>COLLAO VERA, MARIA BELEN</t>
  </si>
  <si>
    <t>ANALISTA LEGAL GOR ES2</t>
  </si>
  <si>
    <t>43400584</t>
  </si>
  <si>
    <t>CONTRERAS INFANTES, KAROL ZUSETY</t>
  </si>
  <si>
    <t>25-2020</t>
  </si>
  <si>
    <t>PROF. EN DERECHO GAF-AEC ES2</t>
  </si>
  <si>
    <t>71256980</t>
  </si>
  <si>
    <t>CORALES VERA, JAMPIER GERMAN</t>
  </si>
  <si>
    <t>263-2019</t>
  </si>
  <si>
    <t>PROF. EN ECONOMIA GSF E2</t>
  </si>
  <si>
    <t>44065591</t>
  </si>
  <si>
    <t>CORDOVA ALZAMORA, SUSAN ELIANA</t>
  </si>
  <si>
    <t>128-2020</t>
  </si>
  <si>
    <t>43992428</t>
  </si>
  <si>
    <t>CORDOVA JARA, KARINA GRECIA</t>
  </si>
  <si>
    <t>102-2017</t>
  </si>
  <si>
    <t>PROF. EN DERECHO GRH ES2</t>
  </si>
  <si>
    <t>41557457</t>
  </si>
  <si>
    <t>CORDOVA SALINAS, CYNTHIA MABEL</t>
  </si>
  <si>
    <t>118-2019</t>
  </si>
  <si>
    <t>DIGITADOR/A DE MESA DE PARTES -SAC MDTP AA4</t>
  </si>
  <si>
    <t>70387508</t>
  </si>
  <si>
    <t>CORI AYALA, GARDENIA</t>
  </si>
  <si>
    <t>275-2018</t>
  </si>
  <si>
    <t>70193455</t>
  </si>
  <si>
    <t>CORIMANYA BAUTISTA, CARLA BERENIZ</t>
  </si>
  <si>
    <t>086-2020</t>
  </si>
  <si>
    <t>ASISTENTE DE CLIMA LABORAL GRH ES3</t>
  </si>
  <si>
    <t>70126907</t>
  </si>
  <si>
    <t>CORNEJO MORILLO, ANGEL GUSTAVO</t>
  </si>
  <si>
    <t>381-2018</t>
  </si>
  <si>
    <t>ANALISTA LEGAL GOR-AREQUIPA ES3</t>
  </si>
  <si>
    <t>43436252</t>
  </si>
  <si>
    <t>CORRALES SIANCAS, ERIKA REBECA</t>
  </si>
  <si>
    <t>229-2019</t>
  </si>
  <si>
    <t>ASESOR/A</t>
  </si>
  <si>
    <t>07855251</t>
  </si>
  <si>
    <t>CORREA ALAMO, MIRTHA ELIZABETH</t>
  </si>
  <si>
    <t>05-2021</t>
  </si>
  <si>
    <t>72537734</t>
  </si>
  <si>
    <t>CORTEZ ESCOBAR, GIANCARLO DANIEL</t>
  </si>
  <si>
    <t>164-2020</t>
  </si>
  <si>
    <t>47800311</t>
  </si>
  <si>
    <t>COTRINA TEATINO, NEYDA TABITA</t>
  </si>
  <si>
    <t>130-2020</t>
  </si>
  <si>
    <t>MEDICO OCUPACIONAL  GRH E2</t>
  </si>
  <si>
    <t>40935723</t>
  </si>
  <si>
    <t>COTRINA VILCHEZ, ROSARIO DEL PILAR</t>
  </si>
  <si>
    <t>44290478</t>
  </si>
  <si>
    <t>CRUZ ARGUELLES, MARITZA JACKELINE</t>
  </si>
  <si>
    <t>288-2019</t>
  </si>
  <si>
    <t>ASESOR EN LIBRE COMPETENCIA CLC F2</t>
  </si>
  <si>
    <t>43971526</t>
  </si>
  <si>
    <t>CRUZ DORREGO, SILVIA VANIA</t>
  </si>
  <si>
    <t>095-2020</t>
  </si>
  <si>
    <t>44674244</t>
  </si>
  <si>
    <t>CRUZ VALDERRAMA, GABRIELA MILUSKA</t>
  </si>
  <si>
    <t>518-2017</t>
  </si>
  <si>
    <t>COORDINADOR DE COMUNICACIÓN Y CONTENIDOS GPD E1</t>
  </si>
  <si>
    <t>10495699</t>
  </si>
  <si>
    <t>CUADROS GUEDES, JUAN CARLOS</t>
  </si>
  <si>
    <t>208-2018</t>
  </si>
  <si>
    <t>ANALISTA ECONÓMICO (A) Y PLANEAMIENTO SEL ES2</t>
  </si>
  <si>
    <t>70128478</t>
  </si>
  <si>
    <t>CUADROS RAMÍREZ, DENIS IVÁN</t>
  </si>
  <si>
    <t>106-2020</t>
  </si>
  <si>
    <t>PROF. EN DERECHO SEL E2</t>
  </si>
  <si>
    <t>ASESOR/A LEGAL GAF F3</t>
  </si>
  <si>
    <t>42400035</t>
  </si>
  <si>
    <t>CUBAS RUIZ, CINTHYA JULLIANA</t>
  </si>
  <si>
    <t>316-2018</t>
  </si>
  <si>
    <t>ASISTENTE LEGAL GOR-LAMBAYEQUE ES3</t>
  </si>
  <si>
    <t>44424108</t>
  </si>
  <si>
    <t>CUBAS VILLEGAS, FLOR EDIT</t>
  </si>
  <si>
    <t>290-2019</t>
  </si>
  <si>
    <t>PROFESIONAL EN DERECHO GOR-LA LIBERTAD ES3</t>
  </si>
  <si>
    <t>74076417</t>
  </si>
  <si>
    <t>CUEVA AREVALO, MARIA AYDEE</t>
  </si>
  <si>
    <t>031-2021</t>
  </si>
  <si>
    <t>SECRETARIA GOR-CHIMBOTE AA3</t>
  </si>
  <si>
    <t>43788738</t>
  </si>
  <si>
    <t>CUEVA CAMACHO, NATALIA ELIZABETH</t>
  </si>
  <si>
    <t>122-2017</t>
  </si>
  <si>
    <t>PROF. EN DERECHO GSF E2</t>
  </si>
  <si>
    <t>47422246</t>
  </si>
  <si>
    <t>CUEVA RISCO, MARTIN JORGE FELIPE</t>
  </si>
  <si>
    <t>ASISTENTE DE LEGAJOS GRH</t>
  </si>
  <si>
    <t>46091857</t>
  </si>
  <si>
    <t>CUEVAS PILLMAN, JOSE ROOSVELT</t>
  </si>
  <si>
    <t>097-2021 (D.U 034-2021)</t>
  </si>
  <si>
    <t>PROF. EN ING. DE SISTEMAS GTI E2</t>
  </si>
  <si>
    <t>40219078</t>
  </si>
  <si>
    <t>CULLANCO CAMPOS, MIGUEL MANUEL</t>
  </si>
  <si>
    <t>607-2017</t>
  </si>
  <si>
    <t>PROF. EN DERECHO GOR-TUMBES ES3</t>
  </si>
  <si>
    <t>72122100</t>
  </si>
  <si>
    <t>CUNYA URBINA, JUNIOR ARTEMIO</t>
  </si>
  <si>
    <t>118-2017</t>
  </si>
  <si>
    <t>PROF. EN FARMACIA BIOQUIMICA DIN E2</t>
  </si>
  <si>
    <t>25574689</t>
  </si>
  <si>
    <t>CURAY GUTIERREZ, PATRICIA LIZBETH</t>
  </si>
  <si>
    <t>379-2017</t>
  </si>
  <si>
    <t>42302356</t>
  </si>
  <si>
    <t>CUYA CASTILLO, JENNY ROSSANA</t>
  </si>
  <si>
    <t>OPERARIO DE MANTENIMIENTO GAF-SGL AA3</t>
  </si>
  <si>
    <t>03701060</t>
  </si>
  <si>
    <t>CUYATE OLIVOS, JOSE ALEX</t>
  </si>
  <si>
    <t>148-2018</t>
  </si>
  <si>
    <t>ARCHIVERO DSD-INF ES3</t>
  </si>
  <si>
    <t>71845020</t>
  </si>
  <si>
    <t>CUZCANO AUCCAPUCLLA, ERIKA CELESTE</t>
  </si>
  <si>
    <t>TÉCNICO TITULADO</t>
  </si>
  <si>
    <t>140-2020</t>
  </si>
  <si>
    <t>ESPECIALISTA EN ARBITRAJE</t>
  </si>
  <si>
    <t>44875970</t>
  </si>
  <si>
    <t>DAVILA ECHEVERRIA, THATY JOHANNY</t>
  </si>
  <si>
    <t>331-2019</t>
  </si>
  <si>
    <t>COORDINADOR DE SEGUIMIENTO CONTRACTUAL  GAF-SGL E1</t>
  </si>
  <si>
    <t>44030262</t>
  </si>
  <si>
    <t>DAVILA TICONA, ANGELLA BETTY</t>
  </si>
  <si>
    <t>GESTIÓN PÚBLICA</t>
  </si>
  <si>
    <t>188-2020</t>
  </si>
  <si>
    <t>ASISTENTE LEGAL OPS1 ES3</t>
  </si>
  <si>
    <t>72421700</t>
  </si>
  <si>
    <t>DE GRACIA CABRERA, MARIA CLARA</t>
  </si>
  <si>
    <t>165-2020</t>
  </si>
  <si>
    <t>45350320</t>
  </si>
  <si>
    <t>DE LA CADENA ESPINOZA, ISABEL REBECA</t>
  </si>
  <si>
    <t>176-2019</t>
  </si>
  <si>
    <t>74122721</t>
  </si>
  <si>
    <t>DE LA CRUZ GARCIA, FABIAN ALEJANDRO</t>
  </si>
  <si>
    <t>105-2021 (D.U 034-2021)</t>
  </si>
  <si>
    <t>JEFE DEL ÁREA DE RACIONALIZACIÓN Y GESTIÓN INSTITUCIONAL GPG F3</t>
  </si>
  <si>
    <t>10222007</t>
  </si>
  <si>
    <t>DE LA CRUZ GUEVARA, CARLOS FERNANDO MARCEL</t>
  </si>
  <si>
    <t>100-2018</t>
  </si>
  <si>
    <t>ANALISTA LEGAL GOR-ICA ES3</t>
  </si>
  <si>
    <t>45892215</t>
  </si>
  <si>
    <t>DE LA CRUZ MARTINEZ, ANTONY AQUILINO</t>
  </si>
  <si>
    <t>PROF. EN DERECHO CC1 E2</t>
  </si>
  <si>
    <t>41576677</t>
  </si>
  <si>
    <t>DE LA CRUZ MORA, ROBERTO DANIEL</t>
  </si>
  <si>
    <t>971-2017</t>
  </si>
  <si>
    <t>PROF. EN INGENIERÍA INDUSTRIAL ES2</t>
  </si>
  <si>
    <t>09464640</t>
  </si>
  <si>
    <t>DE LA CRUZ PRADO, SANDRO MANUEL</t>
  </si>
  <si>
    <t>1004-2017</t>
  </si>
  <si>
    <t>10001728</t>
  </si>
  <si>
    <t>DEL CASTILLO RIVAS, SHIRLEY MONICA</t>
  </si>
  <si>
    <t>419-2017</t>
  </si>
  <si>
    <t>ANALISTA LEGAL  CC3 ES2</t>
  </si>
  <si>
    <t>70312724</t>
  </si>
  <si>
    <t>DEL ROSARIO GAMERO, ANA XIMENA</t>
  </si>
  <si>
    <t>002-2019</t>
  </si>
  <si>
    <t>SECRETARIA GOR-JUNIN AA3</t>
  </si>
  <si>
    <t>40202416</t>
  </si>
  <si>
    <t>DELGADO ARZAPALO, JENNY PILAR</t>
  </si>
  <si>
    <t>172-2017</t>
  </si>
  <si>
    <t>COORDINADOR DE DESARROLLO Y GESTIÓN DEL RENDIMIENTO GRH E2</t>
  </si>
  <si>
    <t>45941580</t>
  </si>
  <si>
    <t>DELGADO HUAUYA, JUAN ANTONIO</t>
  </si>
  <si>
    <t>111-2018</t>
  </si>
  <si>
    <t>ESPECIALISTA EN ANALISIS DE INGRESOS DE TASAS Y MULTAS GAF SGF ES1</t>
  </si>
  <si>
    <t>10086282</t>
  </si>
  <si>
    <t>DELGADO LOPEZ, HENRY RICHARD</t>
  </si>
  <si>
    <t>313-2018</t>
  </si>
  <si>
    <t>44145996</t>
  </si>
  <si>
    <t>DELGADO YANAC, DANIEL</t>
  </si>
  <si>
    <t>070-2020</t>
  </si>
  <si>
    <t>PROF. EN DERECHO O ADMINISTRACIÓN- GOR MAC AQP ES3</t>
  </si>
  <si>
    <t>45086030</t>
  </si>
  <si>
    <t>DIAZ BENAVENTE, GUSTAVO ENRIQUE</t>
  </si>
  <si>
    <t>054-2019</t>
  </si>
  <si>
    <t>ASISTENTE ADMINISTRATIVO CCO ES3</t>
  </si>
  <si>
    <t>48340474</t>
  </si>
  <si>
    <t>DIAZ BLAS, YELITZA FIORELLA</t>
  </si>
  <si>
    <t>342-2019</t>
  </si>
  <si>
    <t>ASISTENTE EN PLATAFORMAS DIGITALES GPD ES3</t>
  </si>
  <si>
    <t>72497868</t>
  </si>
  <si>
    <t>DIAZ CABREJOS, ANGELICA MARIA</t>
  </si>
  <si>
    <t>APOYO ADMIN SPI AA4</t>
  </si>
  <si>
    <t>47468123</t>
  </si>
  <si>
    <t>DIAZ CARDENAS, KATHERINE ANAIS</t>
  </si>
  <si>
    <t>785-2017</t>
  </si>
  <si>
    <t>PROF. EN DERECHO DDA E2</t>
  </si>
  <si>
    <t>09493586</t>
  </si>
  <si>
    <t>DIAZ NOBLECILLA, GUILLERMO ERNESTO</t>
  </si>
  <si>
    <t>486-2017</t>
  </si>
  <si>
    <t>45889368</t>
  </si>
  <si>
    <t>DIAZ PEREYRA, LADY ESTRLER</t>
  </si>
  <si>
    <t>082-2020</t>
  </si>
  <si>
    <t>PROFESIONAL EN DERECHO ES2 GEL</t>
  </si>
  <si>
    <t>48102807</t>
  </si>
  <si>
    <t>DIAZ RAMOS, CARLOS ALBERTO</t>
  </si>
  <si>
    <t>281-2018</t>
  </si>
  <si>
    <t>45801458</t>
  </si>
  <si>
    <t>DOMINGUEZ FERNANDEZ, CLAUDEL HELDER</t>
  </si>
  <si>
    <t>608-2017</t>
  </si>
  <si>
    <t>48292930</t>
  </si>
  <si>
    <t>DONAYRE MONTESINOS, ERICH AXEL</t>
  </si>
  <si>
    <t>175-2020</t>
  </si>
  <si>
    <t>SUPERVISOR DE SEGURIDAD GAF-SGL ES3</t>
  </si>
  <si>
    <t>08469133</t>
  </si>
  <si>
    <t>DULANTO GUTIERREZ, GILMER MANUEL</t>
  </si>
  <si>
    <t>287-2017</t>
  </si>
  <si>
    <t>76230541</t>
  </si>
  <si>
    <t>DURÁN EURIBE, MADELEYNE</t>
  </si>
  <si>
    <t>250-2019</t>
  </si>
  <si>
    <t>ASISTENTE ADMINISTRATIVO 3 OPS1 AA3</t>
  </si>
  <si>
    <t>46304403</t>
  </si>
  <si>
    <t>ECOS TIPACTI, RITA PATRICIA</t>
  </si>
  <si>
    <t>003-2019</t>
  </si>
  <si>
    <t>PROF. EN DERECHO GOR-JUNIN ES3</t>
  </si>
  <si>
    <t>47473924</t>
  </si>
  <si>
    <t>EGOAVIL GONZALES, ELIZABETH CRISTINA</t>
  </si>
  <si>
    <t>905-2017</t>
  </si>
  <si>
    <t>AUXILIAR COACTIVO GAF-AEC ES1</t>
  </si>
  <si>
    <t>45197612</t>
  </si>
  <si>
    <t>EGUILUZ VALERA, ANA ROSA ALESSANDRA</t>
  </si>
  <si>
    <t>953-2017</t>
  </si>
  <si>
    <t>DISEÑADOR/A GRÁFICO  GPD AA1</t>
  </si>
  <si>
    <t>44537725</t>
  </si>
  <si>
    <t>ELESCANO VILLAGARAY, FRANK EFRAIN</t>
  </si>
  <si>
    <t>397-2018</t>
  </si>
  <si>
    <t>OPER. DE IMPRENTA GAF-SGL AA4</t>
  </si>
  <si>
    <t>15439990</t>
  </si>
  <si>
    <t>ELIAS ANAPAN, OSWALDO FELIX</t>
  </si>
  <si>
    <t>286-2017</t>
  </si>
  <si>
    <t>ASISTENTE LEGAL  GOR-PIURA ES3</t>
  </si>
  <si>
    <t>70501370</t>
  </si>
  <si>
    <t>ENCALADA SANDOVAL, BRECSI JACKELINE</t>
  </si>
  <si>
    <t>128-2019</t>
  </si>
  <si>
    <t>ESPECIALISTA EN PROGRAMACIÓN Y ESTUDIO DE MERCADO GSF-SGL</t>
  </si>
  <si>
    <t>07877833</t>
  </si>
  <si>
    <t>ERAZO MOLINA, LUIS CARLOS</t>
  </si>
  <si>
    <t>043-2021</t>
  </si>
  <si>
    <t>PROF. EN COMUNICACIONES GPD ES2</t>
  </si>
  <si>
    <t>06659583</t>
  </si>
  <si>
    <t>ESCALANTE DELGADO, VILMA GLORIA</t>
  </si>
  <si>
    <t>584-2017</t>
  </si>
  <si>
    <t>ANALISTA EN GESTIÓN FINANCIERA GAF-SGF ES2</t>
  </si>
  <si>
    <t>10809817</t>
  </si>
  <si>
    <t>ESCATE LISSON, JOSE CARLOS</t>
  </si>
  <si>
    <t>164-2019</t>
  </si>
  <si>
    <t>SECRETARIA GOR-CAJAMARCA AA4</t>
  </si>
  <si>
    <t>43170736</t>
  </si>
  <si>
    <t>ESCOBAL TORRES, MIRIAM</t>
  </si>
  <si>
    <t>149-2017</t>
  </si>
  <si>
    <t>ANALISTA LEGAL SRB ES2</t>
  </si>
  <si>
    <t>46258445</t>
  </si>
  <si>
    <t>ESPARZA ESPARZA, MARTIN EDUARDO</t>
  </si>
  <si>
    <t>133-2020</t>
  </si>
  <si>
    <t>47640551</t>
  </si>
  <si>
    <t>ESPINOZA CAMPOS, LIZ EDITH</t>
  </si>
  <si>
    <t>165-2019</t>
  </si>
  <si>
    <t>09794806</t>
  </si>
  <si>
    <t>ESPINOZA GARCIA, MIGUEL ANGEL</t>
  </si>
  <si>
    <t>321-2017</t>
  </si>
  <si>
    <t>PROF. EN DERECHO CC2 ES3</t>
  </si>
  <si>
    <t>44686546</t>
  </si>
  <si>
    <t>ESPINOZA JACAY, KATERINE CELESTE</t>
  </si>
  <si>
    <t>994-2017</t>
  </si>
  <si>
    <t>42698252</t>
  </si>
  <si>
    <t>ESPINOZA PRADO, REGINA PAOLA</t>
  </si>
  <si>
    <t>341-2019</t>
  </si>
  <si>
    <t>ASISTENTE LEGAL CCO ES3</t>
  </si>
  <si>
    <t>47355970</t>
  </si>
  <si>
    <t>ESPINOZA TAMANI, PRISCILA</t>
  </si>
  <si>
    <t>39-2020</t>
  </si>
  <si>
    <t>PROF. EN DERECHO OCI E1</t>
  </si>
  <si>
    <t>42004917</t>
  </si>
  <si>
    <t>ESQUEN EVARISTO, EMILY JENNIFER</t>
  </si>
  <si>
    <t>240-2019</t>
  </si>
  <si>
    <t>SECRETARIA/O SCO ES3</t>
  </si>
  <si>
    <t>46574928</t>
  </si>
  <si>
    <t>ESTRADA CHAVEZ, YURI YSAMAR</t>
  </si>
  <si>
    <t>213-2019</t>
  </si>
  <si>
    <t>70059960</t>
  </si>
  <si>
    <t>ESTRADA PEREZ, VALERIA ANAIS</t>
  </si>
  <si>
    <t>160-2020</t>
  </si>
  <si>
    <t>ANALISTA DE SELECCION GRH ES3</t>
  </si>
  <si>
    <t>46195188</t>
  </si>
  <si>
    <t>FAJARDO LOYOLA, CAROLINA ANGELA</t>
  </si>
  <si>
    <t>206-2018</t>
  </si>
  <si>
    <t>45963689</t>
  </si>
  <si>
    <t>FARFAN RIOS, DAVIS HERITRON</t>
  </si>
  <si>
    <t>12-2020</t>
  </si>
  <si>
    <t>73130785</t>
  </si>
  <si>
    <t>FARRO RUIZ, MARIA ELENA</t>
  </si>
  <si>
    <t>180-2020</t>
  </si>
  <si>
    <t>PROF. EN DERECHO SEL ES1</t>
  </si>
  <si>
    <t>48286020</t>
  </si>
  <si>
    <t>FELIX ESCALANTE, GLORIA YESSEBEL</t>
  </si>
  <si>
    <t>178-2020</t>
  </si>
  <si>
    <t>44900841</t>
  </si>
  <si>
    <t>FERNANDEZ DIAZ, MILLER</t>
  </si>
  <si>
    <t>PROF. EN DERECHO SDC E2</t>
  </si>
  <si>
    <t>46072544</t>
  </si>
  <si>
    <t>FERNANDEZ LLICAN, JOSE GAUDENCIO</t>
  </si>
  <si>
    <t>41816956</t>
  </si>
  <si>
    <t>FERNANDEZ MARTINO, ROBERT ENRIQUE</t>
  </si>
  <si>
    <t>337-2019</t>
  </si>
  <si>
    <t>OPER. DE LIMP. Y MANTTO. GOR-LAMBAYEQUE AA4</t>
  </si>
  <si>
    <t>16663856</t>
  </si>
  <si>
    <t>FERNANDEZ MUÑOZ, UWE ANTONIO</t>
  </si>
  <si>
    <t>212-2017</t>
  </si>
  <si>
    <t>ASISTENTE ADMINISTRATIVO/A  ECP AA3</t>
  </si>
  <si>
    <t>78015025</t>
  </si>
  <si>
    <t>FERNANDEZ NUÑEZ, GABRIELA KATE</t>
  </si>
  <si>
    <t>28-2020</t>
  </si>
  <si>
    <t>PROF. EN ECONOMIA GEE E1</t>
  </si>
  <si>
    <t>41858748</t>
  </si>
  <si>
    <t>FERNANDEZ POLO, CHRISTIAN</t>
  </si>
  <si>
    <t>121-2018</t>
  </si>
  <si>
    <t>41029353</t>
  </si>
  <si>
    <t>FERREYRA ALEJOS, GIANINA JESUS</t>
  </si>
  <si>
    <t>573-2017</t>
  </si>
  <si>
    <t>TITULADO EN ADMINISTRACIÓN DE EMPRESAS  CDB ES3</t>
  </si>
  <si>
    <t>42477839</t>
  </si>
  <si>
    <t>FIESTAS MONDRAGON, MELISSA MARGARITA</t>
  </si>
  <si>
    <t>JEFE/A DE INVESTIGACIÓN EN LIBRE COMPETENCIA CLC F3</t>
  </si>
  <si>
    <t>10001817</t>
  </si>
  <si>
    <t>FIGARI KAHN, HUGO RENZO</t>
  </si>
  <si>
    <t>226-2019</t>
  </si>
  <si>
    <t>74552690</t>
  </si>
  <si>
    <t>FIGUEROA LOAYZA, MARYSABELL ADELINA</t>
  </si>
  <si>
    <t>33-2021</t>
  </si>
  <si>
    <t>APOYO SECRETARIAL DSD-MNC ES4</t>
  </si>
  <si>
    <t>09866422</t>
  </si>
  <si>
    <t>FLORES ALBURQUEQUE, CLAUDIA MAGALY</t>
  </si>
  <si>
    <t>343-2019</t>
  </si>
  <si>
    <t>ESPECIALISTA EN PROCEDIMIENTOS CONCURSALES FCO-CCO</t>
  </si>
  <si>
    <t>CAS D.U. 103-2021</t>
  </si>
  <si>
    <t>48578447</t>
  </si>
  <si>
    <t>FLORES BANDA, ELIZABETH LUCERO</t>
  </si>
  <si>
    <t>70011580</t>
  </si>
  <si>
    <t>FLORES BOCANGEL, MIREYA ALEJANDRA</t>
  </si>
  <si>
    <t>318-2019</t>
  </si>
  <si>
    <t>43537159</t>
  </si>
  <si>
    <t>FLORES GONZALES, ALLAN JUAN PABLO</t>
  </si>
  <si>
    <t>47231606</t>
  </si>
  <si>
    <t>FLORES MARIN, MERCEDES DEL ROSARIO</t>
  </si>
  <si>
    <t>CAS D.U. 075-2021</t>
  </si>
  <si>
    <t>ASISTENTE EN TRAMITACIÓN DE PROCEDIMIENTO  ADM. CC1 AA4</t>
  </si>
  <si>
    <t>70916972</t>
  </si>
  <si>
    <t>FLORES PRADO, JAREK HANS</t>
  </si>
  <si>
    <t>065-2020</t>
  </si>
  <si>
    <t>70976584</t>
  </si>
  <si>
    <t>FLORES RAMOS, SANDRA AMELIA</t>
  </si>
  <si>
    <t>CAS D.U. 091-2021</t>
  </si>
  <si>
    <t>ASISTENTE LEGAL  GOR-JUNIN-OPS ES3</t>
  </si>
  <si>
    <t>70769262</t>
  </si>
  <si>
    <t>FLORES RODRIGUEZ, GIANFRANCO RICARDO</t>
  </si>
  <si>
    <t>315-2018</t>
  </si>
  <si>
    <t>SECRETARIA/O  OPS2 AA3</t>
  </si>
  <si>
    <t>77047787</t>
  </si>
  <si>
    <t>FLORES SALVADOR, JESSICA ESTHER</t>
  </si>
  <si>
    <t>70027822</t>
  </si>
  <si>
    <t>FLORES WONG, ENZO SANTIAGO</t>
  </si>
  <si>
    <t>306-2019</t>
  </si>
  <si>
    <t>PROF. EN DERECHO DDA ES3</t>
  </si>
  <si>
    <t>47157698</t>
  </si>
  <si>
    <t>FONTANA AGÜERO, JAVIER ALFREDO</t>
  </si>
  <si>
    <t>036-2018</t>
  </si>
  <si>
    <t>ASISTENTE/A LEGAL GOR-PIURA ES3</t>
  </si>
  <si>
    <t>71788558</t>
  </si>
  <si>
    <t>FRANCIA GALLOSO, MARYCIELO</t>
  </si>
  <si>
    <t>ESPECIALISTA LEGAL SRB ES1</t>
  </si>
  <si>
    <t>46036946</t>
  </si>
  <si>
    <t>FRANCIA VEGA, FIORELLA ARACELI</t>
  </si>
  <si>
    <t>094-2020</t>
  </si>
  <si>
    <t>ASESOR EN ECONOMÍA CDB F3</t>
  </si>
  <si>
    <t>40277109</t>
  </si>
  <si>
    <t>FUENTES LOMPARTE, DIEGO ALONSO</t>
  </si>
  <si>
    <t>1117-2017</t>
  </si>
  <si>
    <t>43945390</t>
  </si>
  <si>
    <t>FUENTES SALAS, PAOLA ISABELLA</t>
  </si>
  <si>
    <t>PROF. EN DERECHO GSF ES2</t>
  </si>
  <si>
    <t>70098702</t>
  </si>
  <si>
    <t>GALINDO FLORES, FIORELLA VANESSA</t>
  </si>
  <si>
    <t>174-2018</t>
  </si>
  <si>
    <t>ANALISTA EN ATENCIÓN AL USUARIO GOR-GAM ES3</t>
  </si>
  <si>
    <t>47586432</t>
  </si>
  <si>
    <t>GALINDO RAYMONDI, LISSETT ALEJANDRA ISABEL</t>
  </si>
  <si>
    <t>116-2020</t>
  </si>
  <si>
    <t>ANALISTA LEGAL - GRH ES2</t>
  </si>
  <si>
    <t>72757850</t>
  </si>
  <si>
    <t>GAMBOA SAAVEDRA, ANA BELEN</t>
  </si>
  <si>
    <t>210-2019</t>
  </si>
  <si>
    <t>ASISTENTE EN TRAMITACIÓN DE PROCEDIMIENTOS ADMINISTRATIVOS AA4 CC1</t>
  </si>
  <si>
    <t>76027186</t>
  </si>
  <si>
    <t>GAONA MARTINEZ, MARCO ANTONIO</t>
  </si>
  <si>
    <t>CAS D.U. 062-20221</t>
  </si>
  <si>
    <t>PROF. EN ADM. DE NEG. INT. GEG-SAC ES3</t>
  </si>
  <si>
    <t>42280837</t>
  </si>
  <si>
    <t>GARATE ESPINOZA, CLAUDIA ZULEMA</t>
  </si>
  <si>
    <t>70-2017</t>
  </si>
  <si>
    <t>ANALISTA DE PLANIFICACIÓN  GSF E1</t>
  </si>
  <si>
    <t>44988453</t>
  </si>
  <si>
    <t>GARAY LEON, MARIA ALEJANDRA</t>
  </si>
  <si>
    <t>6-2021</t>
  </si>
  <si>
    <t>44622658</t>
  </si>
  <si>
    <t>GARCIA CHUMIOQUE, MARIO JAVIER</t>
  </si>
  <si>
    <t>8-2021</t>
  </si>
  <si>
    <t>COORDINADOR LEGAL GOR-CAJAMARCA ES2</t>
  </si>
  <si>
    <t>46154957</t>
  </si>
  <si>
    <t>GARCIA COLLANTES, VICTOR MANUEL</t>
  </si>
  <si>
    <t>088-2020</t>
  </si>
  <si>
    <t>ASISTENTE LEGAL  GOR-LAMBAYEQUE ES3</t>
  </si>
  <si>
    <t>73041495</t>
  </si>
  <si>
    <t>GARCIA CUBAS, ABRAHAM ISAAC</t>
  </si>
  <si>
    <t>ASISTENTE DE TRAMITE DOCUMENTARIO  GEL AA4</t>
  </si>
  <si>
    <t>47512738</t>
  </si>
  <si>
    <t>GARCIA ESPINAL, MAYQUER YUL</t>
  </si>
  <si>
    <t>123-2018</t>
  </si>
  <si>
    <t>OPER. DE LIMP. Y MANTTO. GOR-SAN MARTIN AA4</t>
  </si>
  <si>
    <t>43765073</t>
  </si>
  <si>
    <t>GARCIA FLORES, ERICK</t>
  </si>
  <si>
    <t>232-2017</t>
  </si>
  <si>
    <t>77146423</t>
  </si>
  <si>
    <t>GARCIA GARRAFA, SANDY MALUC</t>
  </si>
  <si>
    <t>077-2021 (D.U 034-2021)</t>
  </si>
  <si>
    <t>43460172</t>
  </si>
  <si>
    <t>GARCIA HUAMANTICO, MONICA MIRELLA</t>
  </si>
  <si>
    <t>415-2017</t>
  </si>
  <si>
    <t>ASISTENTE DEL CENTRO DE DESARROLLO DE LA PROPIEDAD INTELECTUAL GOR-SMA-CEPI ES3</t>
  </si>
  <si>
    <t>48079516</t>
  </si>
  <si>
    <t>GARCÍA NÚÑEZ, KARLA MÁRIAM</t>
  </si>
  <si>
    <t>087-2020</t>
  </si>
  <si>
    <t>ESPECIALISTA EN ESTUDIOS ECONÓMICOS GEE</t>
  </si>
  <si>
    <t>72387812</t>
  </si>
  <si>
    <t>GARCIA ORTEGA, RODRIGO MARTIN</t>
  </si>
  <si>
    <t>079-2021 (D.U 034-2021)</t>
  </si>
  <si>
    <t>JEFE DE ACTIVIDADES RESOLUTIVAS SRB E1</t>
  </si>
  <si>
    <t>44771516</t>
  </si>
  <si>
    <t>GARCIA PEÑA, CLAUDIO ROBERTO</t>
  </si>
  <si>
    <t>088-2018</t>
  </si>
  <si>
    <t>19936376</t>
  </si>
  <si>
    <t>GARCIA SOTELO, MAGDA CECILIA</t>
  </si>
  <si>
    <t>410-2017</t>
  </si>
  <si>
    <t>46187890</t>
  </si>
  <si>
    <t>GARGUREVICH BORDA, YASMIN YOALI</t>
  </si>
  <si>
    <t>142-2020</t>
  </si>
  <si>
    <t>25857949</t>
  </si>
  <si>
    <t>GARNICA QUISPE, ORLANDO ADOLFO</t>
  </si>
  <si>
    <t>399-2017</t>
  </si>
  <si>
    <t>PROF. EN CONTABILIDAD GAF SGF E2</t>
  </si>
  <si>
    <t>45932846</t>
  </si>
  <si>
    <t>GAVINO ALVES, JUNIOR GAMELIN</t>
  </si>
  <si>
    <t>76613601</t>
  </si>
  <si>
    <t>GIRON GUTIERREZ, DIANA CAROLINA</t>
  </si>
  <si>
    <t>041-2021</t>
  </si>
  <si>
    <t>SECRETARIA CC1 AA3</t>
  </si>
  <si>
    <t>45733910</t>
  </si>
  <si>
    <t>GOMEZ CUSICHE, LIZBETH MARICRIS</t>
  </si>
  <si>
    <t>173-2020</t>
  </si>
  <si>
    <t>PROF. EN DERECHO DSD Plataforma Preferente ES2</t>
  </si>
  <si>
    <t>70433078</t>
  </si>
  <si>
    <t>GOMEZ ROSALES, LIZET ROXANA</t>
  </si>
  <si>
    <t>74026574</t>
  </si>
  <si>
    <t>GONZALES CABANILLAS, LESLI ROXANA</t>
  </si>
  <si>
    <t>35-2020</t>
  </si>
  <si>
    <t>PROF. EN DERECHO GOR-PUNO ES3</t>
  </si>
  <si>
    <t>47546997</t>
  </si>
  <si>
    <t>GONZALES CAYRA, ANGHYELA LIZELY</t>
  </si>
  <si>
    <t>265-2017</t>
  </si>
  <si>
    <t>PROF. EN DERECHO SPI ES3</t>
  </si>
  <si>
    <t>76541558</t>
  </si>
  <si>
    <t>GONZALES GARAY, KARLA ALEJANDRA</t>
  </si>
  <si>
    <t>199-2019</t>
  </si>
  <si>
    <t>41046799</t>
  </si>
  <si>
    <t>GONZALES HERNANDEZ, LEIRY SALOME</t>
  </si>
  <si>
    <t>022-2019</t>
  </si>
  <si>
    <t>PROF. EN ADMINISTRACIÓN GAF-AEC ES3</t>
  </si>
  <si>
    <t>46171858</t>
  </si>
  <si>
    <t>GONZALES VERGIU, ELVIS</t>
  </si>
  <si>
    <t>416-2017</t>
  </si>
  <si>
    <t>43478409</t>
  </si>
  <si>
    <t>GONZALES VIZQUERRA, CYNTHIA MAGALY</t>
  </si>
  <si>
    <t>177-2019</t>
  </si>
  <si>
    <t>72180467</t>
  </si>
  <si>
    <t>GONZALES ZAMORA, MICHEL ALBERTO</t>
  </si>
  <si>
    <t>179-2020</t>
  </si>
  <si>
    <t>ASISTENTE LEGAL  GOR- AREQUIPA ES3</t>
  </si>
  <si>
    <t>70441522</t>
  </si>
  <si>
    <t>GRADOS GALLEGOS, AYELEN ANTUANNETTE</t>
  </si>
  <si>
    <t>327-2018</t>
  </si>
  <si>
    <t>PROF. EN DERECHO Asistencia Técnica F3</t>
  </si>
  <si>
    <t>41375127</t>
  </si>
  <si>
    <t>GUARDA CORDOVA, MARIA CECILIA</t>
  </si>
  <si>
    <t>289-2018</t>
  </si>
  <si>
    <t>PROF. EN ECONOMIA. DPC ES2</t>
  </si>
  <si>
    <t>70945418</t>
  </si>
  <si>
    <t>GUERRA QUISPE, ROGER</t>
  </si>
  <si>
    <t>302-2019</t>
  </si>
  <si>
    <t>PROF. EN DERECHO GOR-HUANUCO ES3</t>
  </si>
  <si>
    <t>71706969</t>
  </si>
  <si>
    <t>GUERRA REYES, KAREN ASTRID</t>
  </si>
  <si>
    <t>1000-2017</t>
  </si>
  <si>
    <t>42781133</t>
  </si>
  <si>
    <t>GUERRA ZAMORA, TANY RAQUEL</t>
  </si>
  <si>
    <t>133-2017</t>
  </si>
  <si>
    <t>43919188</t>
  </si>
  <si>
    <t>GUERRERO ADRIANZEN, EVA YASENY</t>
  </si>
  <si>
    <t>198-2017</t>
  </si>
  <si>
    <t>PROF. EN DERECHO CC1 ES1</t>
  </si>
  <si>
    <t>46439352</t>
  </si>
  <si>
    <t>GUEVARA CORNEJO, MAYRA PALMIRA</t>
  </si>
  <si>
    <t>403-2018</t>
  </si>
  <si>
    <t>42150405</t>
  </si>
  <si>
    <t>GUILLEN CASTILLO, MEDALLIT ROCIO</t>
  </si>
  <si>
    <t>130-2017</t>
  </si>
  <si>
    <t>45541386</t>
  </si>
  <si>
    <t>GUILLEN FLORES, LUCIA MARIANA</t>
  </si>
  <si>
    <t>216-2019</t>
  </si>
  <si>
    <t>PROF. EN DERECHO SRB ES3</t>
  </si>
  <si>
    <t>71515166</t>
  </si>
  <si>
    <t>GUTIERREZ ASENCIOS, DIEGO ALONSO</t>
  </si>
  <si>
    <t>028-2021</t>
  </si>
  <si>
    <t>PROF.  EN DERECHO CC3 E1</t>
  </si>
  <si>
    <t>41515429</t>
  </si>
  <si>
    <t>GUTIERREZ BERNEDO, JOHANA RUTH</t>
  </si>
  <si>
    <t>084-2018</t>
  </si>
  <si>
    <t>PROF. EN INGENIERIA INDUSTRIAL GPG ES2</t>
  </si>
  <si>
    <t>10791599</t>
  </si>
  <si>
    <t>GUTIERREZ CABANI, ELIZABETH CRISTINA</t>
  </si>
  <si>
    <t>846-2017</t>
  </si>
  <si>
    <t>PROF. EN DERECHO GOR-AEROPUERTO ES3</t>
  </si>
  <si>
    <t>46299080</t>
  </si>
  <si>
    <t>GUTIERREZ CARBAJAL, ANA PATRICIA</t>
  </si>
  <si>
    <t>581-2017</t>
  </si>
  <si>
    <t>ASISTENTE ADMINISTRATIVO DSD-AGA AA3</t>
  </si>
  <si>
    <t>47263519</t>
  </si>
  <si>
    <t>GUTIERREZ CERDA, LEYDI JHORYINA</t>
  </si>
  <si>
    <t>1010-2017</t>
  </si>
  <si>
    <t>ESPECIALISTA DE PROYECTOS Y DESARROLLO DE SISTEMAS II GTI ES1</t>
  </si>
  <si>
    <t>45972203</t>
  </si>
  <si>
    <t>GUTIERREZ RONDON, MANUEL ALEJANDRO</t>
  </si>
  <si>
    <t>1065-2017</t>
  </si>
  <si>
    <t>ASISTENTE DE ARCHIVO SPC ES3</t>
  </si>
  <si>
    <t>10366858</t>
  </si>
  <si>
    <t>GUZMAN GARCIA, GERMAN</t>
  </si>
  <si>
    <t>TECNICO CONTABLE</t>
  </si>
  <si>
    <t>972-2017</t>
  </si>
  <si>
    <t>40443899</t>
  </si>
  <si>
    <t>HECHLER KILIMAJER, ARTURO</t>
  </si>
  <si>
    <t>366-2018</t>
  </si>
  <si>
    <t>PROF. EXAMINADOR DE PATENTES DIN ES2</t>
  </si>
  <si>
    <t>41290036</t>
  </si>
  <si>
    <t>HERALDEZ HUILLCA, RUTH JEENYFERT</t>
  </si>
  <si>
    <t>278-2019</t>
  </si>
  <si>
    <t>43309785</t>
  </si>
  <si>
    <t>HERAS MATOS, LUIS ANTONIO</t>
  </si>
  <si>
    <t>317-2017</t>
  </si>
  <si>
    <t>73344029</t>
  </si>
  <si>
    <t>HERNANDEZ BACA, MARIO CARLOS</t>
  </si>
  <si>
    <t>180-2019</t>
  </si>
  <si>
    <t>ASISTENTE DE INVESTIGACIÓN DE COND.</t>
  </si>
  <si>
    <t>48118915</t>
  </si>
  <si>
    <t>HERNANDEZ HUMIRE, MIRELLA RUTH</t>
  </si>
  <si>
    <t>339-2019</t>
  </si>
  <si>
    <t>COORDINADOR LEGAL CPC ILN E2</t>
  </si>
  <si>
    <t>46422274</t>
  </si>
  <si>
    <t>HERRERA CABRERA, ANYHELA IBETH</t>
  </si>
  <si>
    <t>46671446</t>
  </si>
  <si>
    <t>HERRERA DOMINGUEZ, DENNIS FIORELA</t>
  </si>
  <si>
    <t>748-2017</t>
  </si>
  <si>
    <t>ASISTENTE ADMINISTRATIVO GOR-ILN-SAC AA4</t>
  </si>
  <si>
    <t>74177830</t>
  </si>
  <si>
    <t>HERRERA PAREDES, VERONICA MERCEDES</t>
  </si>
  <si>
    <t>161-2020</t>
  </si>
  <si>
    <t>SECRETARIA GOR-ILN-CPC AA3</t>
  </si>
  <si>
    <t>47456286</t>
  </si>
  <si>
    <t>HONORES HEREDIA, LEIDY DIANA</t>
  </si>
  <si>
    <t>919-2017</t>
  </si>
  <si>
    <t>45008133</t>
  </si>
  <si>
    <t>HOYOS HURTADO, FRANKLIN ISAAC</t>
  </si>
  <si>
    <t>022-2021</t>
  </si>
  <si>
    <t>48025913</t>
  </si>
  <si>
    <t>HOYOS PACHAS, GUADALUPE ZORAYDA</t>
  </si>
  <si>
    <t>270-2019</t>
  </si>
  <si>
    <t>DIGITADOR GAF-AEC AA4</t>
  </si>
  <si>
    <t>45683837</t>
  </si>
  <si>
    <t>HUACCHA VILLAVICENCIO, MARIELA LILIANA</t>
  </si>
  <si>
    <t>TRAMITADOR/A DE DOCUMENTACIÓN  PRE AA4</t>
  </si>
  <si>
    <t>41025782</t>
  </si>
  <si>
    <t>HUAMAN ASTORGA, SARA DERLY</t>
  </si>
  <si>
    <t>228-2018</t>
  </si>
  <si>
    <t>SECRETARIA SPC AA3</t>
  </si>
  <si>
    <t>10442674</t>
  </si>
  <si>
    <t>HUAMAN CHURAMPI, HELEN ANYA</t>
  </si>
  <si>
    <t>675-2017</t>
  </si>
  <si>
    <t>ASISTENTE DEL CENTRO DE DESARROLLO DE LA PROPIEDAD INTELECTUAL  GOR-JUNIN-CEPI ES3</t>
  </si>
  <si>
    <t>46465561</t>
  </si>
  <si>
    <t>HUAMAN PALOMINO, GABY YHERALDINE</t>
  </si>
  <si>
    <t>129-2020</t>
  </si>
  <si>
    <t>PROF. EN ADM. DE EMP. GOR-AEROPUERTO ES2</t>
  </si>
  <si>
    <t>40556798</t>
  </si>
  <si>
    <t>HUAMANI TARAZONA, LUZ ESTRELLA</t>
  </si>
  <si>
    <t>569-2017</t>
  </si>
  <si>
    <t>MENSAJERO MOTORIZADO GOR-TACNA AA4</t>
  </si>
  <si>
    <t>40097386</t>
  </si>
  <si>
    <t>HUANACUNE CUENTAS, LUIS ENRIQUE</t>
  </si>
  <si>
    <t>274-2017</t>
  </si>
  <si>
    <t>PROFESIONAL EN DEFENSA COMERCIAL CDB E2</t>
  </si>
  <si>
    <t>72418556</t>
  </si>
  <si>
    <t>HUAPAYA CHAFLOQUE, JASSMIN DENISSE</t>
  </si>
  <si>
    <t>115-2019</t>
  </si>
  <si>
    <t>OPER. DE LIMP. Y MANTTO. GOR-CUSCO AA4</t>
  </si>
  <si>
    <t>42780116</t>
  </si>
  <si>
    <t>HUARACHA YUPANQUI, CAROLINA</t>
  </si>
  <si>
    <t>162-2017</t>
  </si>
  <si>
    <t>OPER. DE LIMP. Y MANTTO. GOR-AREQUIPA AA4</t>
  </si>
  <si>
    <t>29624184</t>
  </si>
  <si>
    <t>HUARCA CHAPI, ALEJANDRA NILODINA</t>
  </si>
  <si>
    <t>142-2017</t>
  </si>
  <si>
    <t>PROF. EN COMPUTACIÓN E INFORMATICA SPC AA4</t>
  </si>
  <si>
    <t>70442998</t>
  </si>
  <si>
    <t>HUARCAYA JAYO, CATHERINE FRANCESCA</t>
  </si>
  <si>
    <t>957-2017</t>
  </si>
  <si>
    <t>47205223</t>
  </si>
  <si>
    <t>HUARICANCHA PALACIOS, JHENNYFER FORTUNATA</t>
  </si>
  <si>
    <t>395-2017</t>
  </si>
  <si>
    <t>AUX. ADMIN. DSD-AGA AA3</t>
  </si>
  <si>
    <t>44053571</t>
  </si>
  <si>
    <t>HUAROC ANCA, KAROL BRIGIDA</t>
  </si>
  <si>
    <t>985-2017</t>
  </si>
  <si>
    <t>PROF. EN DERECHO OPS1 ES2</t>
  </si>
  <si>
    <t>72875232</t>
  </si>
  <si>
    <t>HURTADO ABARCA, SANDRA MARIBEL</t>
  </si>
  <si>
    <t>168-2019</t>
  </si>
  <si>
    <t>ANALISTA DE GESTIÓN POR PROCESOS -SAC ES2</t>
  </si>
  <si>
    <t>70435106</t>
  </si>
  <si>
    <t>HURTADO LOPEZ, CARMEN ROSA</t>
  </si>
  <si>
    <t>273-2018</t>
  </si>
  <si>
    <t>PROF. EN DERECHO OPS1 ES3</t>
  </si>
  <si>
    <t>46874047</t>
  </si>
  <si>
    <t>IBAÑEZ ANAMARIA, CLAUDIA FRANCESCA</t>
  </si>
  <si>
    <t>006-2018</t>
  </si>
  <si>
    <t>MENSAJERO MOTORIZADO GOR-LAMBAYEQUE AA4</t>
  </si>
  <si>
    <t>42181260</t>
  </si>
  <si>
    <t>IBAÑEZ RIOS, DANIEL ALFONSO</t>
  </si>
  <si>
    <t>211-2017</t>
  </si>
  <si>
    <t>ESPECIALISTA EN CONTRATACIONES GAF-SGL E1</t>
  </si>
  <si>
    <t>22521327</t>
  </si>
  <si>
    <t>ILLATOPA VALLES, JULIANA DEL PILAR</t>
  </si>
  <si>
    <t>32-2021</t>
  </si>
  <si>
    <t>OPER. DE LIMP. Y MANTTO. GOR-PIURA AA4</t>
  </si>
  <si>
    <t>41789612</t>
  </si>
  <si>
    <t>IMAN SULLON, MARIA MARLENY</t>
  </si>
  <si>
    <t>249-2017</t>
  </si>
  <si>
    <t>46761511</t>
  </si>
  <si>
    <t>INFANTES GARCIA, DIANA SOFIA ISABEL</t>
  </si>
  <si>
    <t>34-2021</t>
  </si>
  <si>
    <t>PROF. EN HISTORIA DSD-MNC ES3</t>
  </si>
  <si>
    <t>71238814</t>
  </si>
  <si>
    <t>INFANTES TORRES, RENATO ALBINO</t>
  </si>
  <si>
    <t>324-2019</t>
  </si>
  <si>
    <t>ASISTENTE ADMINISTRATIVO OPS1 AA3</t>
  </si>
  <si>
    <t>46525881</t>
  </si>
  <si>
    <t>ISIDRO MEDINA, ROSA LUISA</t>
  </si>
  <si>
    <t>167-2019</t>
  </si>
  <si>
    <t>PROF. EN ING. DE SISTEMAS GTI ES2</t>
  </si>
  <si>
    <t>70387467</t>
  </si>
  <si>
    <t>ITURRINO BERROCAL, ANGELO CHRIS</t>
  </si>
  <si>
    <t>612-2017</t>
  </si>
  <si>
    <t>45529860</t>
  </si>
  <si>
    <t>ITUSACA RAMIREZ, DIEGO ALONSO</t>
  </si>
  <si>
    <t>73074207</t>
  </si>
  <si>
    <t xml:space="preserve">IZQUIERDO ALZAMORA WILSON, RODRIGO ALEJANDRO
</t>
  </si>
  <si>
    <t>59-2020</t>
  </si>
  <si>
    <t>PROF. EN DERECHO SEL E1</t>
  </si>
  <si>
    <t>43893714</t>
  </si>
  <si>
    <t>IZQUIERDO DIAZ, CELIA EDITH</t>
  </si>
  <si>
    <t>74857758</t>
  </si>
  <si>
    <t>IZQUIERDO GARCIA, KEREN JEMIMA</t>
  </si>
  <si>
    <t>TECNICO TITULADO</t>
  </si>
  <si>
    <t>103-2019</t>
  </si>
  <si>
    <t>PROF. EN ADM. DE EMP. GOR-CAJAMARCA ES2</t>
  </si>
  <si>
    <t>41563602</t>
  </si>
  <si>
    <t>JARA SILVA, SILVIA ESTHER</t>
  </si>
  <si>
    <t>152-2017</t>
  </si>
  <si>
    <t>APOYO ADMINISTRATIVO CC2  AA4</t>
  </si>
  <si>
    <t>48198146</t>
  </si>
  <si>
    <t>JAUREGUI CONTRERAS, YAJAIRA BRIGGIT</t>
  </si>
  <si>
    <t>887-2017</t>
  </si>
  <si>
    <t>45592417</t>
  </si>
  <si>
    <t>JAYBAR CONDOR, RAFAEL</t>
  </si>
  <si>
    <t>175-2017</t>
  </si>
  <si>
    <t>ANALISTA DE SIGNOS DISTINTIVOS DSD</t>
  </si>
  <si>
    <t>47236857</t>
  </si>
  <si>
    <t>JERI CHAVEZ, LEONARDO LUIS</t>
  </si>
  <si>
    <t>115-2021</t>
  </si>
  <si>
    <t>PROF. EN DERECHO GOR LAL ES3</t>
  </si>
  <si>
    <t>45441945</t>
  </si>
  <si>
    <t>JESUS VENTURA, MILAGROS</t>
  </si>
  <si>
    <t>087-2019</t>
  </si>
  <si>
    <t>71122925</t>
  </si>
  <si>
    <t>JIMENEZ AQUIÑO, CARMEN ALEJANDRA</t>
  </si>
  <si>
    <t>329-2019</t>
  </si>
  <si>
    <t>ANALISTA EN ATENCIÓN AL CIUDADANO DEL AEROPUERTO GOR-AEROPUERTO ES3</t>
  </si>
  <si>
    <t>75525746</t>
  </si>
  <si>
    <t>JIMENEZ SALDAÑA, ANTHONY GABRIEL</t>
  </si>
  <si>
    <t>73-2020</t>
  </si>
  <si>
    <t>SECRETARIA GOR-PIURA AA3</t>
  </si>
  <si>
    <t>44184178</t>
  </si>
  <si>
    <t>JIMENEZ VILCHEZ, ROXANA</t>
  </si>
  <si>
    <t>233-2017</t>
  </si>
  <si>
    <t>46396165</t>
  </si>
  <si>
    <t>JORGE RAYMUNDO, LIZANDRA BETZABE</t>
  </si>
  <si>
    <t>580-2017</t>
  </si>
  <si>
    <t>ASISTENTE EN COMUNICACIONES GPD E1</t>
  </si>
  <si>
    <t>72152539</t>
  </si>
  <si>
    <t>JUAPE TORRES, SHARON ALLISON NELLY ROSA</t>
  </si>
  <si>
    <t>72649322</t>
  </si>
  <si>
    <t>JUGO VALDIVIA, MARIANA</t>
  </si>
  <si>
    <t>45-2021</t>
  </si>
  <si>
    <t xml:space="preserve">ASISTENTE LEGAL  GOR-JUNIN-OPS </t>
  </si>
  <si>
    <t>73045063</t>
  </si>
  <si>
    <t>JURADO ARENALES, JAZMINE YASHIRA</t>
  </si>
  <si>
    <t>119-2021</t>
  </si>
  <si>
    <t>PROF. EN DERECHO CSD E1</t>
  </si>
  <si>
    <t>07502433</t>
  </si>
  <si>
    <t>LA TORRE ORTIZ, LUZMILA KATERINA</t>
  </si>
  <si>
    <t>189-2018</t>
  </si>
  <si>
    <t>PROF. EN ADMINISTRACIÓN GOR-PIURA ES3</t>
  </si>
  <si>
    <t>43567996</t>
  </si>
  <si>
    <t>LACHIRA VALLADOLID, LIZ PAOLA</t>
  </si>
  <si>
    <t>ANALISTA EN SIST.INTEG. DE GESTIÓN  GPG</t>
  </si>
  <si>
    <t>42971971</t>
  </si>
  <si>
    <t>LADERA ORE, JHON JONATTAN</t>
  </si>
  <si>
    <t>53-2020</t>
  </si>
  <si>
    <t>ASISTENTE LEGAL GOR-JUNIN-OPS ES3</t>
  </si>
  <si>
    <t>77467011</t>
  </si>
  <si>
    <t>LANDA ROJAS, PATRICIA YOHANA</t>
  </si>
  <si>
    <t>16-2020</t>
  </si>
  <si>
    <t>45818475</t>
  </si>
  <si>
    <t>LARICO OSCCO, KARINA LOURDES</t>
  </si>
  <si>
    <t>309-2019</t>
  </si>
  <si>
    <t>45129319</t>
  </si>
  <si>
    <t>LARREA SEGALES, ANDREE LUISANTIAGO</t>
  </si>
  <si>
    <t>MARKETING</t>
  </si>
  <si>
    <t>870-2017</t>
  </si>
  <si>
    <t>42675243</t>
  </si>
  <si>
    <t>LAURA SAGUA, RONALD TONY</t>
  </si>
  <si>
    <t>151-2018</t>
  </si>
  <si>
    <t>ASISTENTE LEGAL  GOR-ILN-CPC ES3</t>
  </si>
  <si>
    <t>47160782</t>
  </si>
  <si>
    <t>LAURENTE GEBOL, CARLA ELIZABETH</t>
  </si>
  <si>
    <t>127-2019</t>
  </si>
  <si>
    <t>PROF. EN COMPUTACIÓN E INFORMÁTICA DIN ES3</t>
  </si>
  <si>
    <t>43874394</t>
  </si>
  <si>
    <t>LAVADO RODRIGUEZ, MIRELLA SALOME</t>
  </si>
  <si>
    <t>INST.SUPERIOR INCOMPLETA</t>
  </si>
  <si>
    <t>ASIST. EN ATENCIÓN AL USUARIO DEL CENTRO MAC VENTANILLA  ES3</t>
  </si>
  <si>
    <t>73180409</t>
  </si>
  <si>
    <t>LAZO DE LA VEGA RIEGA, MARIA FERNANDA</t>
  </si>
  <si>
    <t>71106442</t>
  </si>
  <si>
    <t>LECCA CAIÑA, ROBERT ANDRE</t>
  </si>
  <si>
    <t>PROF. EN DERECHO GOR-PASCO ES1</t>
  </si>
  <si>
    <t>43987892</t>
  </si>
  <si>
    <t>LEDESMA CANGAHUALA, NATALY VANESSA</t>
  </si>
  <si>
    <t>750-2017</t>
  </si>
  <si>
    <t>COORDINADOR GENERAL GSF F2</t>
  </si>
  <si>
    <t>70400036</t>
  </si>
  <si>
    <t>LEON BARRANZUELA, RONALD IVAN</t>
  </si>
  <si>
    <t>076-2019</t>
  </si>
  <si>
    <t>07507545</t>
  </si>
  <si>
    <t>LEON CHAVARRIA, EDUARDO JAIME</t>
  </si>
  <si>
    <t>316-2017</t>
  </si>
  <si>
    <t>PROF. EN COMP. E INFORM. GTI ES3</t>
  </si>
  <si>
    <t>41289333</t>
  </si>
  <si>
    <t>LEON JUAN DE DIOS, DIANA KAREN</t>
  </si>
  <si>
    <t>614-2017</t>
  </si>
  <si>
    <t>ANALISTA DE GESTIÓN DEL RENDIMIENTO ES2 GRH</t>
  </si>
  <si>
    <t>41859006</t>
  </si>
  <si>
    <t>LEON MARTELL, ERLAND ALDO</t>
  </si>
  <si>
    <t>301-2019</t>
  </si>
  <si>
    <t>PROF. EN DERECHO GOR-AREQUIPA ES2</t>
  </si>
  <si>
    <t>42730114</t>
  </si>
  <si>
    <t>LEON MEDINA, FREDDY MARIO</t>
  </si>
  <si>
    <t>136-2017</t>
  </si>
  <si>
    <t>40031039</t>
  </si>
  <si>
    <t>LEON PINILLOS, LESLIE SHIRLEY</t>
  </si>
  <si>
    <t>572-2017</t>
  </si>
  <si>
    <t>40603071</t>
  </si>
  <si>
    <t>LEON SOTO, VICTOR HUGO</t>
  </si>
  <si>
    <t>158-2020</t>
  </si>
  <si>
    <t>ASISTENTE LEGAL GOR-PIURA ES3</t>
  </si>
  <si>
    <t>70868526</t>
  </si>
  <si>
    <t>LEON TRELLES, ANABELLA LUCIA</t>
  </si>
  <si>
    <t>027-2021</t>
  </si>
  <si>
    <t>ASISTENTE LEGAL SPC ES3</t>
  </si>
  <si>
    <t>41543552</t>
  </si>
  <si>
    <t>LEON ZAMBRANO, DORIS MARGARITA</t>
  </si>
  <si>
    <t>PROF. EN DERECHO SEL F3</t>
  </si>
  <si>
    <t>46664272</t>
  </si>
  <si>
    <t>LESCANO ABARCA, ROLANDO SANTIAGO</t>
  </si>
  <si>
    <t>072-2020</t>
  </si>
  <si>
    <t>PROF. EN DERECHO SGL ES1</t>
  </si>
  <si>
    <t>41081718</t>
  </si>
  <si>
    <t>LEYTON CARPIO, GIOVANNA MERCEDES</t>
  </si>
  <si>
    <t>341-2017</t>
  </si>
  <si>
    <t>73940567</t>
  </si>
  <si>
    <t>LEYVA SILVA, MARIA TERESA</t>
  </si>
  <si>
    <t>206-2019</t>
  </si>
  <si>
    <t>CHOFER GSF</t>
  </si>
  <si>
    <t>42573308</t>
  </si>
  <si>
    <t>LEZMA SILVA, RICHARD WILSON</t>
  </si>
  <si>
    <t>081-2021 (D.U 034-2021)</t>
  </si>
  <si>
    <t>70875776</t>
  </si>
  <si>
    <t>LI MARCHENA, ARTURO GIANMARCO</t>
  </si>
  <si>
    <t>135-2020</t>
  </si>
  <si>
    <t>ASISTENTE LEGAL GOR-PUNO ES3</t>
  </si>
  <si>
    <t>73812131</t>
  </si>
  <si>
    <t>LIMA CONDORI, ROSENTAL FAYOL</t>
  </si>
  <si>
    <t>305-2019</t>
  </si>
  <si>
    <t>PROF. EN ING. QUIMICA DIN ES1</t>
  </si>
  <si>
    <t>40941662</t>
  </si>
  <si>
    <t>LIVIA PONCE, ERIKA MARIA</t>
  </si>
  <si>
    <t>383-2017</t>
  </si>
  <si>
    <t>PROF. EN DERECHO GOR-ORI-AREQUIPA ES3</t>
  </si>
  <si>
    <t>40814051</t>
  </si>
  <si>
    <t>LIZARRAGA SARMIENTO, DIUSKA GLENNY</t>
  </si>
  <si>
    <t>097-2019</t>
  </si>
  <si>
    <t>ASISTENTE DE REDACCIÓN ECP ES3</t>
  </si>
  <si>
    <t>72785695</t>
  </si>
  <si>
    <t>LIZARZABURU TIMARCHI, FRANCESCA</t>
  </si>
  <si>
    <t>198-2018</t>
  </si>
  <si>
    <t>ASISTENTE LEGAL  GOR-ILN-OPS ES3</t>
  </si>
  <si>
    <t>42509088</t>
  </si>
  <si>
    <t>LLANCACHAHUA ESPEJO, HEIDI LIZZETH</t>
  </si>
  <si>
    <t>042-2021</t>
  </si>
  <si>
    <t>46028536</t>
  </si>
  <si>
    <t>LLAVE FERNANDEZ, TANIA JACKELINE</t>
  </si>
  <si>
    <t>351-2018</t>
  </si>
  <si>
    <t>PROF. EN DERECHO GOR-LORETO ES3</t>
  </si>
  <si>
    <t>47143294</t>
  </si>
  <si>
    <t>LLERENA ARCE, MONICA CRISTINA</t>
  </si>
  <si>
    <t>217-2017</t>
  </si>
  <si>
    <t>ANALISTA DE CAPACITACIÓN GRH ES2</t>
  </si>
  <si>
    <t>25759963</t>
  </si>
  <si>
    <t>LLOSA VARGAS MACHUCA, PAOLA CECILIA</t>
  </si>
  <si>
    <t>099-2019</t>
  </si>
  <si>
    <t>PROF. EN CONTABILIDAD GAF SGF ES3</t>
  </si>
  <si>
    <t>40820248</t>
  </si>
  <si>
    <t>LLUNCOR ZAPATA, GLADYS LORENA</t>
  </si>
  <si>
    <t>21-2020</t>
  </si>
  <si>
    <t>AUXILIAR ADMINISTRATIVO OCI AA4</t>
  </si>
  <si>
    <t>72075116</t>
  </si>
  <si>
    <t>LLUNGO ZAPATA, PATRICIA</t>
  </si>
  <si>
    <t>123-2019</t>
  </si>
  <si>
    <t>PROFESIONAL EN DERECHO SEL</t>
  </si>
  <si>
    <t>72948867</t>
  </si>
  <si>
    <t>LOAIZA PORCEL, XIMENA AZUCENA</t>
  </si>
  <si>
    <t>099-2021</t>
  </si>
  <si>
    <t>ASISTENTE DE TRÁMITE DOCUMENTARIO GTI AA4</t>
  </si>
  <si>
    <t>43872952</t>
  </si>
  <si>
    <t>LOARTE ROSALES, STHEFFANYN</t>
  </si>
  <si>
    <t>345-2018</t>
  </si>
  <si>
    <t>SECRETARIA PRE AA4</t>
  </si>
  <si>
    <t>70811549</t>
  </si>
  <si>
    <t>LOAYZA CASTRO, LIDIA</t>
  </si>
  <si>
    <t>288-2018</t>
  </si>
  <si>
    <t>PROF. EN DERECHO GEL ES2</t>
  </si>
  <si>
    <t>47379739</t>
  </si>
  <si>
    <t>LOAYZA CRISOSTOMO, KATRHIN SARA</t>
  </si>
  <si>
    <t>067-2020</t>
  </si>
  <si>
    <t>43457975</t>
  </si>
  <si>
    <t>LOAYZA DIAZ, HUBERT MARCELO</t>
  </si>
  <si>
    <t>104-2019</t>
  </si>
  <si>
    <t>40864154</t>
  </si>
  <si>
    <t>LOAYZA GALDOS, VICTOR MANUEL</t>
  </si>
  <si>
    <t>89-2017</t>
  </si>
  <si>
    <t>TEC. DE FISCALIZACION DDA ES3</t>
  </si>
  <si>
    <t>42935568</t>
  </si>
  <si>
    <t>LOO MONTAÑEZ, KERVI JORGE</t>
  </si>
  <si>
    <t>488-2017</t>
  </si>
  <si>
    <t>ESPECIALISTA EN ESTUDIOS DE MERCADO GAF-SGL E2</t>
  </si>
  <si>
    <t>05640058</t>
  </si>
  <si>
    <t>LOPEZ ALVARADO, JOSE SANTOS</t>
  </si>
  <si>
    <t>290-2018</t>
  </si>
  <si>
    <t>PROF. EN DERECHO FCO ES3</t>
  </si>
  <si>
    <t>71283334</t>
  </si>
  <si>
    <t>LOPEZ ASMAD, BRENDA NOEMI</t>
  </si>
  <si>
    <t>105-2018</t>
  </si>
  <si>
    <t>PROF. EN ING. DE SISTEMAS GTI ES1</t>
  </si>
  <si>
    <t>43486222</t>
  </si>
  <si>
    <t>LOPEZ LOPEZ, CARLOS</t>
  </si>
  <si>
    <t>157-2020</t>
  </si>
  <si>
    <t>PROF. EN DERECHO DSD F3</t>
  </si>
  <si>
    <t>09383704</t>
  </si>
  <si>
    <t>LOPEZ MORENO, ADOLFO</t>
  </si>
  <si>
    <t>081-2019</t>
  </si>
  <si>
    <t>PROFESIONAL EXAMINADOR DE PATENTES DIN ES2</t>
  </si>
  <si>
    <t>47248354</t>
  </si>
  <si>
    <t>LOZADA BORJAS, CARLOS MARTIN</t>
  </si>
  <si>
    <t>QUIMICA FARMACÉUTICA</t>
  </si>
  <si>
    <t>146-2019</t>
  </si>
  <si>
    <t>ASISTENTE/A EN FACTURACIÓN GAF-SGF ES3</t>
  </si>
  <si>
    <t>44180363</t>
  </si>
  <si>
    <t>LOZADA VEGA, ROCIO DEL PILAR</t>
  </si>
  <si>
    <t>156-2019</t>
  </si>
  <si>
    <t>73374725</t>
  </si>
  <si>
    <t>LOZANO JIMENEZ, RAFAEL OMAR</t>
  </si>
  <si>
    <t>20-2021</t>
  </si>
  <si>
    <t>PROF. EN DERECHO GOR-LAMBAYEQUE ES1</t>
  </si>
  <si>
    <t>41889698</t>
  </si>
  <si>
    <t>LUCERO GIL, CLAUDIA MAGALY</t>
  </si>
  <si>
    <t>927-2017</t>
  </si>
  <si>
    <t>ASISTENTE EN ATENCIÓN AL USUARIO DEL CENTRO MAC, ES3 GOR-MAC EL AGUSTINO</t>
  </si>
  <si>
    <t>76244515</t>
  </si>
  <si>
    <t>LUDEÑA CHACON, ANGELICA GUADALUPE</t>
  </si>
  <si>
    <t>153-2019</t>
  </si>
  <si>
    <t>PROF. EN ADMINISTRACIÓN DE TURISMO GOR-AEROPUERTO ES3</t>
  </si>
  <si>
    <t>01345454</t>
  </si>
  <si>
    <t>LUNA MERCADO, MARIA LUISA</t>
  </si>
  <si>
    <t>578-2017</t>
  </si>
  <si>
    <t>ASISTENTE LEGAL GOR-APU  ES3</t>
  </si>
  <si>
    <t>73664161</t>
  </si>
  <si>
    <t>LUNA SIERRA, DEYSI</t>
  </si>
  <si>
    <t>163-2020</t>
  </si>
  <si>
    <t>SUPERVISOR/A LEGAL  SEL E1</t>
  </si>
  <si>
    <t>43743034</t>
  </si>
  <si>
    <t>LUYO CASTAÑEDA, MICHAEL DAYGORO</t>
  </si>
  <si>
    <t xml:space="preserve">ASISTENTE LEGAL GOR-PIURA </t>
  </si>
  <si>
    <t>48572701</t>
  </si>
  <si>
    <t>MACEDA YACILA, GIULIANO SALVATORE DE JESUS</t>
  </si>
  <si>
    <t>074-2021</t>
  </si>
  <si>
    <t>OPER. DE LIMP. Y MANTTO. GOR-ICA AA4</t>
  </si>
  <si>
    <t>07218062</t>
  </si>
  <si>
    <t>MACEDO CAPPA, MARTHA LUZ</t>
  </si>
  <si>
    <t>170-2017</t>
  </si>
  <si>
    <t>42928425</t>
  </si>
  <si>
    <t>MAGUIÑA CAMPANA, ISRAEL</t>
  </si>
  <si>
    <t>402-2017</t>
  </si>
  <si>
    <t>PROFESIONAL EN ECONOMIA GPG E2</t>
  </si>
  <si>
    <t>09930338</t>
  </si>
  <si>
    <t>MALDONADO ROJAS, JIMY PAUL</t>
  </si>
  <si>
    <t>283-2019</t>
  </si>
  <si>
    <t>ANAL. EN ATENCIÓN AL CIUDADANO DEL AEROPUERTO GOR AOJ ES3</t>
  </si>
  <si>
    <t>40851664</t>
  </si>
  <si>
    <t>MALPARTIDA ILLATOPA, FABIOLA ISABEL</t>
  </si>
  <si>
    <t>292-2019</t>
  </si>
  <si>
    <t>09403661</t>
  </si>
  <si>
    <t>MALPICA VASQUEZ, CARLOS ALFONZO</t>
  </si>
  <si>
    <t>70757124</t>
  </si>
  <si>
    <t>MAMANI PERALTA, MARIA JUAQUINA</t>
  </si>
  <si>
    <t>1121-2017</t>
  </si>
  <si>
    <t>PROF. EN ING. INDUSTRIAL DIN ES2</t>
  </si>
  <si>
    <t>47278415</t>
  </si>
  <si>
    <t>MANCO MENDEZ, ELVIS NEISER</t>
  </si>
  <si>
    <t>1079-2017</t>
  </si>
  <si>
    <t>EJECUTIVO DE SISTEMAS EN TECNOLOGÍAS DE LA INFORMACIÓN  GTI F3</t>
  </si>
  <si>
    <t>41495282</t>
  </si>
  <si>
    <t>MANRIQUE LEMUS, MILAGROS DEL ROSARIO</t>
  </si>
  <si>
    <t>44-2021</t>
  </si>
  <si>
    <t>74123852</t>
  </si>
  <si>
    <t>MANRIQUE LOAYZA, SILVANA</t>
  </si>
  <si>
    <t>19-2021</t>
  </si>
  <si>
    <t>PROF. EN DERECHO GOR-TACNA ES3</t>
  </si>
  <si>
    <t>01345111</t>
  </si>
  <si>
    <t>MANRIQUE VALDEZ, SHIRLEY MARGARET</t>
  </si>
  <si>
    <t>269-2017</t>
  </si>
  <si>
    <t>07456470</t>
  </si>
  <si>
    <t>MANTILLA CORNEJO, LUIS ENRIQUE</t>
  </si>
  <si>
    <t>314-2017</t>
  </si>
  <si>
    <t>PROF. EN ING. QUIMICA GPG ES1</t>
  </si>
  <si>
    <t>42250218</t>
  </si>
  <si>
    <t>MARIN SANCHEZ, MADELEYNE ROSSANA</t>
  </si>
  <si>
    <t>8-2017</t>
  </si>
  <si>
    <t>ANALISTA EN CONTRATACIÓN DE PERSONAL GRH ES2</t>
  </si>
  <si>
    <t>44412178</t>
  </si>
  <si>
    <t>MARQUEZ ALCARRAZA, TERESA JANETH</t>
  </si>
  <si>
    <t>114-2020</t>
  </si>
  <si>
    <t>ANALISTA ADMINISTRATIVO DE MULTAS SGF ES2</t>
  </si>
  <si>
    <t>41050459</t>
  </si>
  <si>
    <t>MARTEL AGUIRRE, MARIA DEL CARMEN</t>
  </si>
  <si>
    <t>36-2020</t>
  </si>
  <si>
    <t>OPERARIO DE MANTENIMIENTO  GAF-SGL AA3</t>
  </si>
  <si>
    <t>40023650</t>
  </si>
  <si>
    <t>MARTINEZ ALVA, CRUZ ANTONIO</t>
  </si>
  <si>
    <t>181-2018</t>
  </si>
  <si>
    <t>PROF. EN DERECHO DSD ES1</t>
  </si>
  <si>
    <t>09548539</t>
  </si>
  <si>
    <t>MARTINEZ ESPINOZA, NIKOLAI GIOVANNI</t>
  </si>
  <si>
    <t>373-2018</t>
  </si>
  <si>
    <t>CHOFER GAF-SGL AA3</t>
  </si>
  <si>
    <t>10011682</t>
  </si>
  <si>
    <t>MARTINEZ MORAN, JUAN CARLOS</t>
  </si>
  <si>
    <t>12-2021</t>
  </si>
  <si>
    <t>70526056</t>
  </si>
  <si>
    <t>MATEU CARDENAS, CESAR EDUARDO</t>
  </si>
  <si>
    <t>314-2018</t>
  </si>
  <si>
    <t>ASISTENTE LEGAL OPS3 ES3</t>
  </si>
  <si>
    <t>46240673</t>
  </si>
  <si>
    <t>MATIENZO CABRERA, CLAUDIA ISABEL</t>
  </si>
  <si>
    <t>47026993</t>
  </si>
  <si>
    <t>MATOS MARAVI, WENDY KATYUSKA</t>
  </si>
  <si>
    <t>326-2019</t>
  </si>
  <si>
    <t>47067296</t>
  </si>
  <si>
    <t>MATTA VALENZUELA, PAMELA FIORELLA</t>
  </si>
  <si>
    <t>154-2020</t>
  </si>
  <si>
    <t>TECNICA/O EN SECRETARIADO  FCO AA3</t>
  </si>
  <si>
    <t>45169469</t>
  </si>
  <si>
    <t>MAZA GARCIA, TANIA NOELY</t>
  </si>
  <si>
    <t>236-2018</t>
  </si>
  <si>
    <t>ASISTENTE/A SOCIAL GRH ES3</t>
  </si>
  <si>
    <t>74136695</t>
  </si>
  <si>
    <t>MC GREGOR ADVINCULA, AMY DE FATIMA</t>
  </si>
  <si>
    <t>414-2018</t>
  </si>
  <si>
    <t>70434126</t>
  </si>
  <si>
    <t>MEDINA CHILQUE, ANA CLAUDIA</t>
  </si>
  <si>
    <t>108-2020</t>
  </si>
  <si>
    <t>ASISTENTE LEGAL GOR-CAJ ES3</t>
  </si>
  <si>
    <t>75080601</t>
  </si>
  <si>
    <t>MEDINA CRUZADO, FRANK LEONEL</t>
  </si>
  <si>
    <t>150-2020</t>
  </si>
  <si>
    <t>70022502</t>
  </si>
  <si>
    <t>MEDINA GARIZA, ROCIO</t>
  </si>
  <si>
    <t>704-2017</t>
  </si>
  <si>
    <t>ASISTENTE LEGAL GOR-ICA ES3</t>
  </si>
  <si>
    <t>72324194</t>
  </si>
  <si>
    <t>MEDINA QUICHCA, CARLOS GUILLERMO MOISES</t>
  </si>
  <si>
    <t>38-2020</t>
  </si>
  <si>
    <t>44725273</t>
  </si>
  <si>
    <t>MEDINA SALAZAR, EDMUNDO</t>
  </si>
  <si>
    <t>253-2019</t>
  </si>
  <si>
    <t>PROF. EN ING. MECÁNICA, IND. ALIMENTARIAS y ENERGÍA DIN ES2</t>
  </si>
  <si>
    <t>44332337</t>
  </si>
  <si>
    <t>MEDINA SANCHEZ, JUAN PABLO</t>
  </si>
  <si>
    <t>740-2017</t>
  </si>
  <si>
    <t>44858889</t>
  </si>
  <si>
    <t>MEJIA SILVA, JHONATAN AUDIAS MARTIN</t>
  </si>
  <si>
    <t>61-2017</t>
  </si>
  <si>
    <t>41091646</t>
  </si>
  <si>
    <t>MELENDEZ MARTINEZ, SILVIA GUILIANA</t>
  </si>
  <si>
    <t>013-2018</t>
  </si>
  <si>
    <t>ASISTENTE LEGAL  CC2 ES3</t>
  </si>
  <si>
    <t>70437395</t>
  </si>
  <si>
    <t>MELENDEZ ROJAS, JACQUELINE ISABEL</t>
  </si>
  <si>
    <t>010-2018</t>
  </si>
  <si>
    <t>PROF. EN HISTORIA DSD ES3</t>
  </si>
  <si>
    <t>44107848</t>
  </si>
  <si>
    <t>MELO ALBERCO, RONNY ROCKY</t>
  </si>
  <si>
    <t>208-2019</t>
  </si>
  <si>
    <t>COORDINADOR(A) EN DEFENSA COMERCIAL</t>
  </si>
  <si>
    <t>MENDEZ VEGA, MARIA ALEJANDRA</t>
  </si>
  <si>
    <t>ECONOMI</t>
  </si>
  <si>
    <t>29-2021</t>
  </si>
  <si>
    <t>COORDINADOR LEGAL SDC F3</t>
  </si>
  <si>
    <t>41827372</t>
  </si>
  <si>
    <t>MENDOZA ANTEZANA, JOSE JULIO</t>
  </si>
  <si>
    <t>1155-2017</t>
  </si>
  <si>
    <t>45206167</t>
  </si>
  <si>
    <t>MENDOZA CHANDUVI, ALICIA YSABEL</t>
  </si>
  <si>
    <t>008-2019</t>
  </si>
  <si>
    <t>ASISTENTE LEGAL GOR-ILN-CPC ES3</t>
  </si>
  <si>
    <t>48199221</t>
  </si>
  <si>
    <t>MENDOZA COTRINA, JHONATAN KEVIN</t>
  </si>
  <si>
    <t>262-2019</t>
  </si>
  <si>
    <t>70442390</t>
  </si>
  <si>
    <t>MENDOZA MEDINA, ERICK GUSTAVO</t>
  </si>
  <si>
    <t>90-2017</t>
  </si>
  <si>
    <t>APOYO ADMIN GOR-SAN MARTIN AA3</t>
  </si>
  <si>
    <t>43361296</t>
  </si>
  <si>
    <t>MERA OJANAMA, GINA</t>
  </si>
  <si>
    <t>228-2017</t>
  </si>
  <si>
    <t>ARCHIVERO GOR-ILN-SAC ES3</t>
  </si>
  <si>
    <t>72261181</t>
  </si>
  <si>
    <t>MERA VILCHEZ, CAMILA LESLIE</t>
  </si>
  <si>
    <t>50-2021</t>
  </si>
  <si>
    <t>SECRETARIA GOR-TACNA AA3</t>
  </si>
  <si>
    <t>04818510</t>
  </si>
  <si>
    <t>MESONES MEJIA DE ARFINENGO, ROXANA PIERINA</t>
  </si>
  <si>
    <t>266-2017</t>
  </si>
  <si>
    <t xml:space="preserve">PROF. EN DERECHO SCO </t>
  </si>
  <si>
    <t>45580709</t>
  </si>
  <si>
    <t>MEZA BERNAL, HANS GIUSEPPE</t>
  </si>
  <si>
    <t>CAS D.U. 113-2021</t>
  </si>
  <si>
    <t>COORD. CONTROL PATRIM. Y ALMACÉN GAF-SGL E1</t>
  </si>
  <si>
    <t>21121931</t>
  </si>
  <si>
    <t>MEZA CAÑARI, MARIA CECILIA</t>
  </si>
  <si>
    <t>358-2018</t>
  </si>
  <si>
    <t>ASISTENTE ACADÉMICO/A  ECP ES3</t>
  </si>
  <si>
    <t>41500277</t>
  </si>
  <si>
    <t>MEZA UGARTE DE VELASQUEZ, SANDRA MELISSA</t>
  </si>
  <si>
    <t>159-2020</t>
  </si>
  <si>
    <t>44691177</t>
  </si>
  <si>
    <t>MINGOS TARAZONA, JORGE LUIS</t>
  </si>
  <si>
    <t>1142-2017</t>
  </si>
  <si>
    <t>PROFESIONAL EN DEFENSA COMERCIAL CDB ES1</t>
  </si>
  <si>
    <t>70004869</t>
  </si>
  <si>
    <t>MIRES MONTES, EDUARDO RENZO</t>
  </si>
  <si>
    <t xml:space="preserve">ADMNISTRACION DE EMPRESAS Y NEGOCIOS INTERNACIONES </t>
  </si>
  <si>
    <t>117-2020</t>
  </si>
  <si>
    <t>COORDINADOR LEGAL  CLC E1</t>
  </si>
  <si>
    <t>42762308</t>
  </si>
  <si>
    <t>MOLINA VERA, CARLA ALICIA</t>
  </si>
  <si>
    <t>1113-2017</t>
  </si>
  <si>
    <t>71822105</t>
  </si>
  <si>
    <t>MOLLEAPAZA APUMAITA, ALDAIR EDISON</t>
  </si>
  <si>
    <t>085-2019</t>
  </si>
  <si>
    <t>72949861</t>
  </si>
  <si>
    <t>MONROY ALMORA, JOSE EDUARDO</t>
  </si>
  <si>
    <t>192-2019</t>
  </si>
  <si>
    <t>42774215</t>
  </si>
  <si>
    <t>MONTALVO VASQUEZ, MARIA YOLANDA</t>
  </si>
  <si>
    <t>998-2017</t>
  </si>
  <si>
    <t>44854107</t>
  </si>
  <si>
    <t>MONTALVO VELASQUEZ, ROSA EDITH</t>
  </si>
  <si>
    <t xml:space="preserve">ASISTENTE EN LIBRE COMPETENCIA CLC </t>
  </si>
  <si>
    <t>70365891</t>
  </si>
  <si>
    <t>MONTORO RODRIGUEZ, DANIELA ALEXANDRA</t>
  </si>
  <si>
    <t>CAS D.U. 065-2021</t>
  </si>
  <si>
    <t>SECRETARIA SPC ES3</t>
  </si>
  <si>
    <t>74954404</t>
  </si>
  <si>
    <t>MORALES CASTRO, YAKELINE BRIGGITE</t>
  </si>
  <si>
    <t>ASISTENTE DE TRAMITE DOCUMENTARIO DSD ES3</t>
  </si>
  <si>
    <t>46920792</t>
  </si>
  <si>
    <t>MORAN LIZARZABURO, JEORGE MICHAEL</t>
  </si>
  <si>
    <t>143-2020</t>
  </si>
  <si>
    <t>ASISTENTE LEGAL GOR LAL</t>
  </si>
  <si>
    <t>46097145</t>
  </si>
  <si>
    <t>MORENO LIZARZABURU, ANNIE MARILYN GIULIANA</t>
  </si>
  <si>
    <t>CAS D.U. 080-2021</t>
  </si>
  <si>
    <t>73765795</t>
  </si>
  <si>
    <t>MORENO RIOS, ADRIANA MARIBEL</t>
  </si>
  <si>
    <t>39-2021</t>
  </si>
  <si>
    <t>PROF. EN DERECHO GOR-ORI-LA LIBERTAD-OPS ES3</t>
  </si>
  <si>
    <t>45156549</t>
  </si>
  <si>
    <t>MOSCOL DIAZ, ITA POLET</t>
  </si>
  <si>
    <t>201-2017</t>
  </si>
  <si>
    <t>PROF. EN DERECHO CC2 ES2</t>
  </si>
  <si>
    <t>45141985</t>
  </si>
  <si>
    <t>MOSCOSO RIVADENEIRA, PAMELA YISEL</t>
  </si>
  <si>
    <t>269-2018</t>
  </si>
  <si>
    <t>ASISTENTE DE ARCHIVO OPS1 AA4</t>
  </si>
  <si>
    <t>43570070</t>
  </si>
  <si>
    <t>MOTTA ARIAS, STEVE MICHAEL</t>
  </si>
  <si>
    <t>REDES Y COMUNICACION DE DATOS</t>
  </si>
  <si>
    <t>112-2018</t>
  </si>
  <si>
    <t>COORDINADOR/A ADMINISTRATIVO/A SRB AA1</t>
  </si>
  <si>
    <t>15992595</t>
  </si>
  <si>
    <t>MOYA ROJAS, FLOR VERONICA</t>
  </si>
  <si>
    <t>PROF. EN DERECHO SPI ES1</t>
  </si>
  <si>
    <t>45665282</t>
  </si>
  <si>
    <t>MUNIVE TALAVERA, PIERRE GONZALO</t>
  </si>
  <si>
    <t>706-2017</t>
  </si>
  <si>
    <t>41887309</t>
  </si>
  <si>
    <t>MUÑOA FLORES, SILVANA FIORELLA</t>
  </si>
  <si>
    <t>344-2019</t>
  </si>
  <si>
    <t>PROF. EN ADMINISTRACIÓN GOR-CONGRESO ES3</t>
  </si>
  <si>
    <t>43332792</t>
  </si>
  <si>
    <t>MUÑOZ HUAÑA, ROCIO MILAGROS</t>
  </si>
  <si>
    <t>758-2017</t>
  </si>
  <si>
    <t>40817886</t>
  </si>
  <si>
    <t>MUÑOZ SALCEDO, DANTE DANIEL</t>
  </si>
  <si>
    <t>398-2018</t>
  </si>
  <si>
    <t>73150767</t>
  </si>
  <si>
    <t>MUÑOZ TORRES, FRANCESCA DEL CARMEN</t>
  </si>
  <si>
    <t>317-2019</t>
  </si>
  <si>
    <t>PROFESIONAL EN HISTORIA SCO ES3</t>
  </si>
  <si>
    <t>45791012</t>
  </si>
  <si>
    <t>NARVAEZ CERVANTES, KARINA</t>
  </si>
  <si>
    <t>410-2018</t>
  </si>
  <si>
    <t>10282069</t>
  </si>
  <si>
    <t>NAVARRETE ARANDA, ANA CECILIA</t>
  </si>
  <si>
    <t>116-2019</t>
  </si>
  <si>
    <t>43636543</t>
  </si>
  <si>
    <t>NAVEA ROSAS, JONATAN RICARDO</t>
  </si>
  <si>
    <t>166-2019</t>
  </si>
  <si>
    <t>44092374</t>
  </si>
  <si>
    <t>NEYRA PAREDES, JONATHAN JESUS</t>
  </si>
  <si>
    <t>62-2019</t>
  </si>
  <si>
    <t>PROF. EN DERECHO SPC ES1</t>
  </si>
  <si>
    <t>41645859</t>
  </si>
  <si>
    <t>NOLE JIMENEZ, LUISA SABRINA</t>
  </si>
  <si>
    <t>672-2017</t>
  </si>
  <si>
    <t>SECRETARIA GEG SAC AA4</t>
  </si>
  <si>
    <t>47352507</t>
  </si>
  <si>
    <t>NUÑEZ AGUILAR, MILAES YASMIN</t>
  </si>
  <si>
    <t>20-2019</t>
  </si>
  <si>
    <t>PROF. EN ING. ELECTRONICA GTI ES1</t>
  </si>
  <si>
    <t>06740748</t>
  </si>
  <si>
    <t>NUÑEZ BERNALES, DAVID FERNAN</t>
  </si>
  <si>
    <t>615-2017</t>
  </si>
  <si>
    <t>ASISTENTE DE PUBLICACIONES GPD AA4</t>
  </si>
  <si>
    <t>46105152</t>
  </si>
  <si>
    <t>NUÑEZ GARCIA, JAVIER RENATO</t>
  </si>
  <si>
    <t>136-2019</t>
  </si>
  <si>
    <t>NOTIFICADOR MOTORIZADO GOR-LORETO AA4</t>
  </si>
  <si>
    <t>46859771</t>
  </si>
  <si>
    <t>OCAMPO SOUZA, JOSE LEONARDO</t>
  </si>
  <si>
    <t>225-2017</t>
  </si>
  <si>
    <t>ANALISTA DE PROCEDIMIENTOS CONCURSALES FCO-CCO</t>
  </si>
  <si>
    <t>46780322</t>
  </si>
  <si>
    <t>OLIVA YENG, CINDY</t>
  </si>
  <si>
    <t>083-2021</t>
  </si>
  <si>
    <t>16748338</t>
  </si>
  <si>
    <t>OLIVERA CALDERON, KARIM JANET</t>
  </si>
  <si>
    <t>205-2017</t>
  </si>
  <si>
    <t>ESPECIALISTA LEGAL GOR-CUSCO ES2</t>
  </si>
  <si>
    <t>46755728</t>
  </si>
  <si>
    <t>OLIVERA FLORES, ROSA LILIA</t>
  </si>
  <si>
    <t>335-2019</t>
  </si>
  <si>
    <t>APOYO ADMIN GOR-ILN-SAC AA3</t>
  </si>
  <si>
    <t>10685056</t>
  </si>
  <si>
    <t>ORDINOLA NUÑEZ, ROCIO RAQUEL</t>
  </si>
  <si>
    <t>366-2017</t>
  </si>
  <si>
    <t>72392452</t>
  </si>
  <si>
    <t>ORELLANA ANTISANA, JULIO CESAR</t>
  </si>
  <si>
    <t>76-2020</t>
  </si>
  <si>
    <t>ANALISTA DE DERECHO GOR-JUNIN ES2</t>
  </si>
  <si>
    <t>42984090</t>
  </si>
  <si>
    <t>ORELLANA ECHEVARRIA, ANGELA NADIA</t>
  </si>
  <si>
    <t>1081-2017</t>
  </si>
  <si>
    <t>PROFE. EN DERECHO CSD E2</t>
  </si>
  <si>
    <t>44073864</t>
  </si>
  <si>
    <t>ORIHUELA TEJADA, CLAUDIA DANIELA</t>
  </si>
  <si>
    <t>191-2018</t>
  </si>
  <si>
    <t>ASIST. EN ATENCIÓN AL USUARIO DEL CENTRO MAC EL AGUSTINO</t>
  </si>
  <si>
    <t>42812923</t>
  </si>
  <si>
    <t>ORMEÑO BOBADILLA, MARIO ALBERTO</t>
  </si>
  <si>
    <t>4-2020</t>
  </si>
  <si>
    <t>25745590</t>
  </si>
  <si>
    <t>OROYA MARQUIÑO, JORDAN GASTON</t>
  </si>
  <si>
    <t>901-2017</t>
  </si>
  <si>
    <t>40172058</t>
  </si>
  <si>
    <t>ORTIZ CARRANZA, FLORMIRA</t>
  </si>
  <si>
    <t>287-2019</t>
  </si>
  <si>
    <t>72641948</t>
  </si>
  <si>
    <t>ORTIZ DE ORUE ESQUIVEL, IBSEN PHELIPE</t>
  </si>
  <si>
    <t>078-2019</t>
  </si>
  <si>
    <t>OPER. DE LIMP. Y MANTTO. GOR-CHIMBOTE AA4</t>
  </si>
  <si>
    <t>32875448</t>
  </si>
  <si>
    <t>ORTIZ LAZARO, AMALIA</t>
  </si>
  <si>
    <t>127-2017</t>
  </si>
  <si>
    <t>PROF. EN DERECHO Asistencia Técnica E1</t>
  </si>
  <si>
    <t>41272367</t>
  </si>
  <si>
    <t>OSORIO ROMERO, ALEXANDER MARTIN</t>
  </si>
  <si>
    <t>522-2017</t>
  </si>
  <si>
    <t>TÉCNICO EN COMP. E INFORM. GAF-AEC ES3</t>
  </si>
  <si>
    <t>73046143</t>
  </si>
  <si>
    <t>OTERO FARFAN, JEAN PIERRE</t>
  </si>
  <si>
    <t>417-2017</t>
  </si>
  <si>
    <t>PROF. EN DERECHO GOR-AREQUIPA ES3</t>
  </si>
  <si>
    <t>45077652</t>
  </si>
  <si>
    <t>OVIEDO CACERES, EDISON DANIEL</t>
  </si>
  <si>
    <t>146-2017</t>
  </si>
  <si>
    <t>PROF. EN DERECHO DSD-MCO ES2</t>
  </si>
  <si>
    <t>46434446</t>
  </si>
  <si>
    <t>PACHECO RAMIREZ, ANTONIO PERCEL</t>
  </si>
  <si>
    <t>267-2018</t>
  </si>
  <si>
    <t>PROF. EN DERECHO GOR-CONGRESO ES3</t>
  </si>
  <si>
    <t>46436420</t>
  </si>
  <si>
    <t>PACORA TEJADA, KATHERINE ESTELA</t>
  </si>
  <si>
    <t>562-2017</t>
  </si>
  <si>
    <t>OPER. DE LIMP. Y MANTTO. GOR-PUNO AA4</t>
  </si>
  <si>
    <t>01310607</t>
  </si>
  <si>
    <t>PADILLA PORTUGAL, EDGAR DAVID</t>
  </si>
  <si>
    <t>264-2017</t>
  </si>
  <si>
    <t xml:space="preserve">ESPECIALISTA DEL CENTRO DE DESARROLLO DE LA PROPIEDAD INTELECTUAL GOR-CAJAMARCA ES3
</t>
  </si>
  <si>
    <t>71690270</t>
  </si>
  <si>
    <t>PAICO REVILLA, LUIS FERNANDO</t>
  </si>
  <si>
    <t xml:space="preserve">DERECHO Y CIENCIAS POLITICAS </t>
  </si>
  <si>
    <t>304-2019</t>
  </si>
  <si>
    <t>43370684</t>
  </si>
  <si>
    <t>PAJARES MENDEZ, CARLOS EDUARDO</t>
  </si>
  <si>
    <t>403-2017</t>
  </si>
  <si>
    <t>ESPECIALISTA EN REMUNERACIONES GRH E2</t>
  </si>
  <si>
    <t>02823493</t>
  </si>
  <si>
    <t>PALACIOS CALDERON, JOSE LUCIANO</t>
  </si>
  <si>
    <t>268-2019</t>
  </si>
  <si>
    <t>PROFESIONAL EN ECONOMÍA CLC E2</t>
  </si>
  <si>
    <t>46517592</t>
  </si>
  <si>
    <t>PALACIOS FIESTAS, HECTOR ABEL</t>
  </si>
  <si>
    <t>418-2018</t>
  </si>
  <si>
    <t>JEFE DE EQUIPO LEGAL EN SUPERVISIÓN Y FISCALIZACIÓN GSF E1</t>
  </si>
  <si>
    <t>46308492</t>
  </si>
  <si>
    <t>PALACIOS HERRERA, KATTYA DEL ROSARIO</t>
  </si>
  <si>
    <t>42-2020</t>
  </si>
  <si>
    <t>SUPERVISOR/A LEGAL SEL E1</t>
  </si>
  <si>
    <t>46615607</t>
  </si>
  <si>
    <t>PALACIOS PANTA, MARIO ALONSO</t>
  </si>
  <si>
    <t>23-2021</t>
  </si>
  <si>
    <t>72604053</t>
  </si>
  <si>
    <t>PALACIOS PILARES, KATHERINE</t>
  </si>
  <si>
    <t>081-2018</t>
  </si>
  <si>
    <t>47906347</t>
  </si>
  <si>
    <t>PALOMINO AVALOS, JENNY JAQUELIN</t>
  </si>
  <si>
    <t>172-2020</t>
  </si>
  <si>
    <t>72501727</t>
  </si>
  <si>
    <t>PALOMINO CAMA, VALERIO GIANCARLO</t>
  </si>
  <si>
    <t>1102-2017</t>
  </si>
  <si>
    <t>PROFESIONAL EN HISTORIA DDA ES3</t>
  </si>
  <si>
    <t>43973991</t>
  </si>
  <si>
    <t>PANAIFO ROMERO, CORA MERIMNA</t>
  </si>
  <si>
    <t>096-2018</t>
  </si>
  <si>
    <t>SECRETARIA SDC AA4</t>
  </si>
  <si>
    <t>47098114</t>
  </si>
  <si>
    <t>PARDO CASTRO, LORENA LIZBETH</t>
  </si>
  <si>
    <t>222-2019</t>
  </si>
  <si>
    <t>ANALISTA DE HELP DESK NIVEL 2 GTI AA3</t>
  </si>
  <si>
    <t>42024899</t>
  </si>
  <si>
    <t>PAREDES LUMBRE, MARIA MAGALY</t>
  </si>
  <si>
    <t>115-2020</t>
  </si>
  <si>
    <t>ASISTENTE LEGAL GOR LORETO</t>
  </si>
  <si>
    <t>75318463</t>
  </si>
  <si>
    <t>PAREDES RENGIFO, ANDREA MARCELA</t>
  </si>
  <si>
    <t>168-2020</t>
  </si>
  <si>
    <t>45054877</t>
  </si>
  <si>
    <t>PAREDES ROMERO, PAUL PATRICK</t>
  </si>
  <si>
    <t>173-2019</t>
  </si>
  <si>
    <t>42557510</t>
  </si>
  <si>
    <t>PAREDES SALAZAR, EDWIN WALTER</t>
  </si>
  <si>
    <t>616-2017</t>
  </si>
  <si>
    <t>SECRETARIA OPS1 AA3</t>
  </si>
  <si>
    <t>41344639</t>
  </si>
  <si>
    <t>PAREDES TORRES, MAGALY TERESA</t>
  </si>
  <si>
    <t>822-2017</t>
  </si>
  <si>
    <t>46274072</t>
  </si>
  <si>
    <t>PAREJA VALLE, DANIEL</t>
  </si>
  <si>
    <t>400-2018</t>
  </si>
  <si>
    <t>ANALISTA LEGAL GOR-ILN-CPC ES3</t>
  </si>
  <si>
    <t>45197704</t>
  </si>
  <si>
    <t>PASCO CJUIRO, AUGUSTA ELIZABETH</t>
  </si>
  <si>
    <t>066-2021 (D.U 034-2021)</t>
  </si>
  <si>
    <t>44122498</t>
  </si>
  <si>
    <t>PASTOR CALDERON, CATHERINE GUADALUPE</t>
  </si>
  <si>
    <t>1131-2017</t>
  </si>
  <si>
    <t>48488280</t>
  </si>
  <si>
    <t>PASTOR LOZA, KEVIN</t>
  </si>
  <si>
    <t>68-2020</t>
  </si>
  <si>
    <t>PASTOR PECHE, ELI</t>
  </si>
  <si>
    <t>CAS D.U. 095-2021</t>
  </si>
  <si>
    <t>46238142</t>
  </si>
  <si>
    <t>PATALA VASQUEZ, EDDY OMAR</t>
  </si>
  <si>
    <t>310-2017</t>
  </si>
  <si>
    <t>APOYO ADMTVO GAF-SGL AA4</t>
  </si>
  <si>
    <t>09712164</t>
  </si>
  <si>
    <t>PATIÑO ALATA, GUSTAVO</t>
  </si>
  <si>
    <t>333-2017</t>
  </si>
  <si>
    <t>PROF EN DERECHO CFE E2</t>
  </si>
  <si>
    <t>42754826</t>
  </si>
  <si>
    <t>PATIÑO CUADROS, LAURA MAGDALENA</t>
  </si>
  <si>
    <t>135-2018</t>
  </si>
  <si>
    <t>72535534</t>
  </si>
  <si>
    <t>PAUCA CASTILLO, WINNIE GIANLY</t>
  </si>
  <si>
    <t>176-2020</t>
  </si>
  <si>
    <t>PROF. EN DERECHO DSD Plataforma Preferente E1</t>
  </si>
  <si>
    <t>40623583</t>
  </si>
  <si>
    <t>PAZ ARAUCO, MARIA EUGENIA</t>
  </si>
  <si>
    <t>520-2017</t>
  </si>
  <si>
    <t>40490618</t>
  </si>
  <si>
    <t>PAZ GILIO, GWENDY MARLENE</t>
  </si>
  <si>
    <t>75781582</t>
  </si>
  <si>
    <t>PAZ KRUMDIEK, JOSE ANTONIO</t>
  </si>
  <si>
    <t>099-2020</t>
  </si>
  <si>
    <t>PROFESIONAL EN HISTORIA DSD-AGA AA4</t>
  </si>
  <si>
    <t>48596325</t>
  </si>
  <si>
    <t>PEÑA LLACTACONDOR, JHON MAYCOL</t>
  </si>
  <si>
    <t>61-2020</t>
  </si>
  <si>
    <t>COORDINADOR DE PLANIFICACIÓN Y ORGANIZACIÓN GRH E1</t>
  </si>
  <si>
    <t>20073451</t>
  </si>
  <si>
    <t>PEÑARES RAYMUNDO, DELIA</t>
  </si>
  <si>
    <t>36-2021</t>
  </si>
  <si>
    <t>TÉCNICA/O EN SECRETARIADO  CC1 ES3</t>
  </si>
  <si>
    <t>46279305</t>
  </si>
  <si>
    <t>PERALTA TAVARA, KATHERINE JULYANA</t>
  </si>
  <si>
    <t>161-2019</t>
  </si>
  <si>
    <t>ASISTENTE DE ARCHIVO CENTRAL -SAC ARC ES3</t>
  </si>
  <si>
    <t>43143571</t>
  </si>
  <si>
    <t>PEREZ CANALES, CARLOS ENRIQUE</t>
  </si>
  <si>
    <t>301-2018</t>
  </si>
  <si>
    <t>PROF. EN DERECHO SDC ES3</t>
  </si>
  <si>
    <t>70814863</t>
  </si>
  <si>
    <t>PEREZ CASTAÑEDA, CAMILA ANDREA</t>
  </si>
  <si>
    <t>316-2019</t>
  </si>
  <si>
    <t>PROF. EN CIENCIAS DE LA COM. - GOR LA LIBERTAD ES3</t>
  </si>
  <si>
    <t>44239341</t>
  </si>
  <si>
    <t>PEREZ CUEVA, CLAUDIA</t>
  </si>
  <si>
    <t>185-2017</t>
  </si>
  <si>
    <t>PROF. EN DERECHO GAF-SGC ES2</t>
  </si>
  <si>
    <t>45382854</t>
  </si>
  <si>
    <t>PEREZ DEDIOS, IRVING JAIR</t>
  </si>
  <si>
    <t>053-2021</t>
  </si>
  <si>
    <t>01170127</t>
  </si>
  <si>
    <t>PEREZ GOMEZ, IVAN ALEXIS</t>
  </si>
  <si>
    <t>269-2019</t>
  </si>
  <si>
    <t>ESPECIALISTA EN ECONOMÍA GSF E2</t>
  </si>
  <si>
    <t>70580959</t>
  </si>
  <si>
    <t>PEREZ INAFUKU, TANIA MEGUMI</t>
  </si>
  <si>
    <t>048-2021</t>
  </si>
  <si>
    <t>45715556</t>
  </si>
  <si>
    <t>PEREZ REYNALDO, JESUS GABRIEL</t>
  </si>
  <si>
    <t>100-2021 (D.U 034-2021)</t>
  </si>
  <si>
    <t>46314710</t>
  </si>
  <si>
    <t>PEREZ RUIZ, CLAUDIA ELISA</t>
  </si>
  <si>
    <t>235-2019</t>
  </si>
  <si>
    <t>43465580</t>
  </si>
  <si>
    <t>PEREZ TUEROS, INGRID KAREN</t>
  </si>
  <si>
    <t>369-2018</t>
  </si>
  <si>
    <t>71224553</t>
  </si>
  <si>
    <t>PESANTES CARDENAS, FERNANDO JHONATAN</t>
  </si>
  <si>
    <t>258-2019</t>
  </si>
  <si>
    <t>ANALISTA LEGAL-LORETO ES3</t>
  </si>
  <si>
    <t>72546498</t>
  </si>
  <si>
    <t>PEZO FLORES, KAREN JESSY</t>
  </si>
  <si>
    <t>CAS D.U. 072-2021</t>
  </si>
  <si>
    <t>43611141</t>
  </si>
  <si>
    <t>PILLACA VELASQUE, SANDRA ROSXANA</t>
  </si>
  <si>
    <t>066-2020</t>
  </si>
  <si>
    <t>PROF. EN DERECHO CDB E1</t>
  </si>
  <si>
    <t>07635169</t>
  </si>
  <si>
    <t>PINEDO AUBIAN, FRANCISCO MARTIN</t>
  </si>
  <si>
    <t>966-2017</t>
  </si>
  <si>
    <t>43324486</t>
  </si>
  <si>
    <t>PINEDO CORNEJO, TATIANA DEL ROSARIO</t>
  </si>
  <si>
    <t>577-2017</t>
  </si>
  <si>
    <t>ANALISTA LEGAL GOR-SAN MARTIN ES3</t>
  </si>
  <si>
    <t>74171624</t>
  </si>
  <si>
    <t>PINEDO FLORES, KIARA MELISSA</t>
  </si>
  <si>
    <t>30-2020</t>
  </si>
  <si>
    <t>SECRETARIA CCO AA4</t>
  </si>
  <si>
    <t>74933922</t>
  </si>
  <si>
    <t>PINTADO BONIFACIO, KELLY MASSIEL</t>
  </si>
  <si>
    <t>065-2018</t>
  </si>
  <si>
    <t>ANALISTA DE CAPACITACION GRH ES2</t>
  </si>
  <si>
    <t>46339563</t>
  </si>
  <si>
    <t>PINTADO OSORIO, ELENA MARGARITA</t>
  </si>
  <si>
    <t>267-2019</t>
  </si>
  <si>
    <t>PROF. EN ECONOMIA SDC E1</t>
  </si>
  <si>
    <t>42230289</t>
  </si>
  <si>
    <t>POMALAYA REQUENA, CYNTHIA PAOLA</t>
  </si>
  <si>
    <t>283-2018</t>
  </si>
  <si>
    <t>ASISTENTE EN ELIMINACIÓN DE BARRERAS BUROCRÁTICAS SRB</t>
  </si>
  <si>
    <t>71238997</t>
  </si>
  <si>
    <t>PORTA CARDENAS, ROLIN CHRIS</t>
  </si>
  <si>
    <t>CAS D.U. 078-2021</t>
  </si>
  <si>
    <t>NOTIFICADOR MOTORIZADO GOR-LA LIBERTAD AA4</t>
  </si>
  <si>
    <t>41609290</t>
  </si>
  <si>
    <t>PORTOCARRERO VIDARTE, ANGEL GIANCARLO</t>
  </si>
  <si>
    <t>ADMINISTRACION DE NEGOCIOS INTERNACIONAL</t>
  </si>
  <si>
    <t>192-2017</t>
  </si>
  <si>
    <t>ASISTENTE DE CONTROL DE ASISTENCIA (A) GRH ES3</t>
  </si>
  <si>
    <t>PRIETO VILLAFANA, AIDA STEPHANNY</t>
  </si>
  <si>
    <t>1112-2017</t>
  </si>
  <si>
    <t>43204136</t>
  </si>
  <si>
    <t>PROSOPIO ALCANTARA, MARIA DEL CARMEN</t>
  </si>
  <si>
    <t>46937684</t>
  </si>
  <si>
    <t>PULIDO PAREDES, SHEYLA KATHERINE</t>
  </si>
  <si>
    <t>112-2020</t>
  </si>
  <si>
    <t>80327647</t>
  </si>
  <si>
    <t>PUMACAYO CASAS, WASHINGTON JULIO</t>
  </si>
  <si>
    <t>308-2017</t>
  </si>
  <si>
    <t>43406123</t>
  </si>
  <si>
    <t>QUECHU CHIRINOS, GIULIANA GISELLA</t>
  </si>
  <si>
    <t>587-2017</t>
  </si>
  <si>
    <t>40441621</t>
  </si>
  <si>
    <t>QUEVEDO ALVARADO, KARLA PAOLA</t>
  </si>
  <si>
    <t>916-2017</t>
  </si>
  <si>
    <t>COORDINADOR GOR-LA LIBERTAD ES2</t>
  </si>
  <si>
    <t>44919437</t>
  </si>
  <si>
    <t>QUEZADA RODRIGUEZ, EDWARDS GIANCARLO</t>
  </si>
  <si>
    <t>907-2017</t>
  </si>
  <si>
    <t>OPER. DE LIMP. Y MANTTO. GOR-TACNA AA4</t>
  </si>
  <si>
    <t>01296566</t>
  </si>
  <si>
    <t>QUILCA SALAS, MARIA ASUNCIÓN</t>
  </si>
  <si>
    <t>1125-2017</t>
  </si>
  <si>
    <t>73983225</t>
  </si>
  <si>
    <t>QUINTANA CHOZO, JOSE VICTOR</t>
  </si>
  <si>
    <t>312-2018</t>
  </si>
  <si>
    <t>44518783</t>
  </si>
  <si>
    <t>QUINTANILLA CARLETTO, ZULTNER JAFETH</t>
  </si>
  <si>
    <t>169-2020</t>
  </si>
  <si>
    <t>ASISTENTE ADMINISTRATIVO CDB AA4</t>
  </si>
  <si>
    <t>75331699</t>
  </si>
  <si>
    <t>QUIROZ CAVILIA, MELINA YOMAYRA</t>
  </si>
  <si>
    <t>092-2019</t>
  </si>
  <si>
    <t>48130384</t>
  </si>
  <si>
    <t>QUIROZ REYNA, GRECIA MERCEDEZ</t>
  </si>
  <si>
    <t>102-2020</t>
  </si>
  <si>
    <t>40162587</t>
  </si>
  <si>
    <t>QUIROZ SANDOVAL, JACK PAUL</t>
  </si>
  <si>
    <t>190-2017</t>
  </si>
  <si>
    <t>SECRETARIA GEL AA4</t>
  </si>
  <si>
    <t>43828983</t>
  </si>
  <si>
    <t>QUISPE ALVARADO, JAZMINA</t>
  </si>
  <si>
    <t>70420933</t>
  </si>
  <si>
    <t>QUISPE BECERRA, ROSA ANGGELA</t>
  </si>
  <si>
    <t>1007-2017</t>
  </si>
  <si>
    <t>47241229</t>
  </si>
  <si>
    <t>QUISPE CHAVEZ, AURORA LUCIA</t>
  </si>
  <si>
    <t>125-2020</t>
  </si>
  <si>
    <t>ASISTENTE LEGAL  GOR-TACNA ES3</t>
  </si>
  <si>
    <t>71073110</t>
  </si>
  <si>
    <t>QUISPE JIHUAÑA, DORIAN</t>
  </si>
  <si>
    <t>10-2020</t>
  </si>
  <si>
    <t>76128687</t>
  </si>
  <si>
    <t>QUISPE MAMANI, MILAGROS CRISTINA</t>
  </si>
  <si>
    <t>196-2019</t>
  </si>
  <si>
    <t>ANALISTA LEGAL GOR-LA MERCED ES3</t>
  </si>
  <si>
    <t>44024209</t>
  </si>
  <si>
    <t>QUISPE ORTIZ, RICHARD</t>
  </si>
  <si>
    <t>CAS D.U. 059-2021</t>
  </si>
  <si>
    <t>73038810</t>
  </si>
  <si>
    <t>QUISPE RIVERO, ANGHELA</t>
  </si>
  <si>
    <t>310-2019</t>
  </si>
  <si>
    <t>ASISTENTE LEGAL GOR-CAJAMARCA ES3</t>
  </si>
  <si>
    <t>72459802</t>
  </si>
  <si>
    <t>RABANAL ALIAGA, LESLY TATIANA</t>
  </si>
  <si>
    <t>51-2021</t>
  </si>
  <si>
    <t>ANALISTA SENIOR DE SELECCIÓN GRH ES2</t>
  </si>
  <si>
    <t>43729543</t>
  </si>
  <si>
    <t>RAEZ CASABONA, EDMEE</t>
  </si>
  <si>
    <t>135-2019</t>
  </si>
  <si>
    <t>PROF. QUIMICO FARMACEUTICO DIN ES1</t>
  </si>
  <si>
    <t>10129831</t>
  </si>
  <si>
    <t>RAFAEL MIGUEL, SILVIA JHOVANA</t>
  </si>
  <si>
    <t>029-2019</t>
  </si>
  <si>
    <t>OPER. DE LIMP. Y MANTTO. GOR-LORETO AA4</t>
  </si>
  <si>
    <t>05371167</t>
  </si>
  <si>
    <t>RAMIREZ AJON, ROSA MERCEDES</t>
  </si>
  <si>
    <t>226-2017</t>
  </si>
  <si>
    <t>ESPECIALISTA EN SEGURIDAD INFORMÁTICA GTI ES2</t>
  </si>
  <si>
    <t>46513184</t>
  </si>
  <si>
    <t>RAMIREZ BAUTISTA, FRELING RILDO</t>
  </si>
  <si>
    <t>146-2018</t>
  </si>
  <si>
    <t>72710685</t>
  </si>
  <si>
    <t>RAMIREZ BRONCANO, PAUL JUNIORS</t>
  </si>
  <si>
    <t>078-2020</t>
  </si>
  <si>
    <t>45606808</t>
  </si>
  <si>
    <t>RAMIREZ MOYA, JAKELAINE LILIANA</t>
  </si>
  <si>
    <t>183-2017</t>
  </si>
  <si>
    <t>47580070</t>
  </si>
  <si>
    <t>RAMIREZ PUELL, URSULA LOURDES DE FATIMA</t>
  </si>
  <si>
    <t>CAS D.U. 067-2021</t>
  </si>
  <si>
    <t>48281890</t>
  </si>
  <si>
    <t>RAMIREZ RAMIREZ, ANDREA MACIEL</t>
  </si>
  <si>
    <t>047-2021</t>
  </si>
  <si>
    <t>PROF. EN DERECHO  GEG SAC</t>
  </si>
  <si>
    <t>72552394</t>
  </si>
  <si>
    <t>RAMOS CRISOSTOMO, RENZO RAUL</t>
  </si>
  <si>
    <t>132-2020</t>
  </si>
  <si>
    <t>PROF. EN DERECHO DSD ES2</t>
  </si>
  <si>
    <t>47286123</t>
  </si>
  <si>
    <t>RAMOS GARCIA, MAYRA ROMINA</t>
  </si>
  <si>
    <t>119-2019</t>
  </si>
  <si>
    <t>ASISTENTE ADMINISTRATIVO GCT AA4</t>
  </si>
  <si>
    <t>48509481</t>
  </si>
  <si>
    <t>RAMOS QUILICHE, SANDY ANAIS</t>
  </si>
  <si>
    <t>175-2019</t>
  </si>
  <si>
    <t>COORDINADOR DE LABORATORIO FORENSE CLC E2</t>
  </si>
  <si>
    <t>43898303</t>
  </si>
  <si>
    <t>RAMOS RAMIREZ, ANTHONY MARKS</t>
  </si>
  <si>
    <t>ANALISTA DE COMUNICACIONES Y MARKETING GPD ES2</t>
  </si>
  <si>
    <t>46035221</t>
  </si>
  <si>
    <t>RAU PALACIOS, GIA ROCIO</t>
  </si>
  <si>
    <t>107-2018</t>
  </si>
  <si>
    <t>70032861</t>
  </si>
  <si>
    <t>RAVELLO BAUTISTA, GIANELLA ALEXANDRA</t>
  </si>
  <si>
    <t>46-2021</t>
  </si>
  <si>
    <t>47583990</t>
  </si>
  <si>
    <t>RAYMOND MARQUEZ, JORGE MARCEL</t>
  </si>
  <si>
    <t>89-2020</t>
  </si>
  <si>
    <t>PROF. EN ECONOMÍA CEB ES2</t>
  </si>
  <si>
    <t>48660928</t>
  </si>
  <si>
    <t>REMON GAMBOA, KAREM</t>
  </si>
  <si>
    <t>PROCURADOR GEL ES3</t>
  </si>
  <si>
    <t>06673309</t>
  </si>
  <si>
    <t>RENDON MENDOZA, RONALD RICARDO</t>
  </si>
  <si>
    <t>627-2017</t>
  </si>
  <si>
    <t>42954812</t>
  </si>
  <si>
    <t>REY DE CASTRO ESPOSTO, ANA ROSA MARIA</t>
  </si>
  <si>
    <t>1114-2017</t>
  </si>
  <si>
    <t>44157690</t>
  </si>
  <si>
    <t>REYES OLZON, SHEYLLA MARIELL</t>
  </si>
  <si>
    <t>COORDINADOR LEGAL CLC E1</t>
  </si>
  <si>
    <t>43432948</t>
  </si>
  <si>
    <t>REYNA GARCIA, DIEGO RAFAEL</t>
  </si>
  <si>
    <t>1130-2017</t>
  </si>
  <si>
    <t>PROFESIONAL EN ADMINISTRACIÓN GOR ES1</t>
  </si>
  <si>
    <t>44139647</t>
  </si>
  <si>
    <t>REYNOSO RODRIGUEZ, MERLUD DE LOS ANGELES</t>
  </si>
  <si>
    <t>228-2019</t>
  </si>
  <si>
    <t>APOYO ADMIN GOR-ANCASH AA3</t>
  </si>
  <si>
    <t>46365109</t>
  </si>
  <si>
    <t>RIMAC LEON, MARGOTH YOVANA</t>
  </si>
  <si>
    <t>129-2017</t>
  </si>
  <si>
    <t>ASISTENTE EN LA TRAMITACIÓN DE PROCEDIMIENTOS ADMINISTRATIVOS CC1 AA4</t>
  </si>
  <si>
    <t>46559612</t>
  </si>
  <si>
    <t>RIOS PRADO, JOSE ORESTES</t>
  </si>
  <si>
    <t>279-2019</t>
  </si>
  <si>
    <t>41380702</t>
  </si>
  <si>
    <t>RIOS QUIÑONES, CARLOS ALBERTO</t>
  </si>
  <si>
    <t>806-2017</t>
  </si>
  <si>
    <t>73172015</t>
  </si>
  <si>
    <t>RIVAS CHIHUANTITO, NADIA CAROLINA</t>
  </si>
  <si>
    <t>144-2018</t>
  </si>
  <si>
    <t>PROF. EN ING. ELECTRONICA DIN ES1</t>
  </si>
  <si>
    <t>40215625</t>
  </si>
  <si>
    <t>RIVAS PEREZ, PEDRO JOSE</t>
  </si>
  <si>
    <t>384-2017</t>
  </si>
  <si>
    <t>PROF. EN ECON. DPC E2</t>
  </si>
  <si>
    <t>42157795</t>
  </si>
  <si>
    <t>RIVERA QUINTANA, NELLY</t>
  </si>
  <si>
    <t>107-2020</t>
  </si>
  <si>
    <t>44739599</t>
  </si>
  <si>
    <t>RIVEROS ESPINOZA, MARCIAL ALEJANDRO</t>
  </si>
  <si>
    <t>239-2018</t>
  </si>
  <si>
    <t>PROF. EN FARMACIA BIOQUIMICA SPI ES1</t>
  </si>
  <si>
    <t>09597407</t>
  </si>
  <si>
    <t>ROBLADILLO SALAS, PAMELA MARIANELLA</t>
  </si>
  <si>
    <t>707-2017</t>
  </si>
  <si>
    <t>PROF. EN DERECHO OPS1 E1</t>
  </si>
  <si>
    <t>41387740</t>
  </si>
  <si>
    <t>ROCA ORTEGA, PAMELA LISSETT</t>
  </si>
  <si>
    <t>106-2019</t>
  </si>
  <si>
    <t>PROF. EN DERECHO GEL F3</t>
  </si>
  <si>
    <t>19099909</t>
  </si>
  <si>
    <t>RODRIGUEZ ARTEAGA, EDITHA MARIELA</t>
  </si>
  <si>
    <t>DERECHOS HUMANOS</t>
  </si>
  <si>
    <t>177-2020</t>
  </si>
  <si>
    <t>47787651</t>
  </si>
  <si>
    <t>RODRIGUEZ CHAVEZ, DIEGO ALEXANDER</t>
  </si>
  <si>
    <t>156-2020</t>
  </si>
  <si>
    <t>ANALISTA LEGAL GOR-LOR ES2</t>
  </si>
  <si>
    <t>42777505</t>
  </si>
  <si>
    <t>RODRIGUEZ CHIENDA, CESAR CHRISTIAN</t>
  </si>
  <si>
    <t>169-2019</t>
  </si>
  <si>
    <t>SECRETARIA GAF-AEC AA3</t>
  </si>
  <si>
    <t>08663975</t>
  </si>
  <si>
    <t>RODRIGUEZ GOMEZ, MIRIAM ROSA</t>
  </si>
  <si>
    <t>SECRETARIADO EJECUTIVO BILINGÜE</t>
  </si>
  <si>
    <t>090-2020</t>
  </si>
  <si>
    <t>72431365</t>
  </si>
  <si>
    <t>RODRIGUEZ HERRERA, DAVID SEBASTIAN</t>
  </si>
  <si>
    <t>15-2020</t>
  </si>
  <si>
    <t>07756469</t>
  </si>
  <si>
    <t>RODRIGUEZ HERRERA, ROCIO DEL PILAR</t>
  </si>
  <si>
    <t>PROF. EN DERECHO GOR-VRAEM E1</t>
  </si>
  <si>
    <t>01321636</t>
  </si>
  <si>
    <t>RODRIGUEZ LEON, CHRISTIAN JOHN</t>
  </si>
  <si>
    <t>120-2017</t>
  </si>
  <si>
    <t>PROF. EN DERECHO GOR-PIURA-MAC ES3</t>
  </si>
  <si>
    <t>41328900</t>
  </si>
  <si>
    <t>RODRIGUEZ PAIVA CALLE, TERESA ARACELI</t>
  </si>
  <si>
    <t>1132-2017</t>
  </si>
  <si>
    <t>PROF. EN DERECHO GOR-VENTANILLA ES3</t>
  </si>
  <si>
    <t>73998018</t>
  </si>
  <si>
    <t>RODRIGUEZ PEÑA, YAN MARCOS</t>
  </si>
  <si>
    <t>088-2019</t>
  </si>
  <si>
    <t>PROF. EN DERECHO GAF- SGC ES2</t>
  </si>
  <si>
    <t>71060342</t>
  </si>
  <si>
    <t>RODRIGUEZ PEREZ, ANA LUCIA</t>
  </si>
  <si>
    <t>245-2019</t>
  </si>
  <si>
    <t>73657306</t>
  </si>
  <si>
    <t>RODRIGUEZ PONCE DE LEON, STEFANY NATALY</t>
  </si>
  <si>
    <t>092-2020</t>
  </si>
  <si>
    <t>PROF. EN DERECHO ORI-LA MERCED-ES1</t>
  </si>
  <si>
    <t>42092671</t>
  </si>
  <si>
    <t>RODRIGUEZ PORTA, REBECA YULIANA</t>
  </si>
  <si>
    <t>114-2017</t>
  </si>
  <si>
    <t>ORIENTADOR (A) GEG-SAC AA4</t>
  </si>
  <si>
    <t>72699260</t>
  </si>
  <si>
    <t>RODRIGUEZ PORTAL, LILIANA KATHERINE</t>
  </si>
  <si>
    <t>773-2017</t>
  </si>
  <si>
    <t xml:space="preserve">ANALISTA LEGAL GOR-PIURA </t>
  </si>
  <si>
    <t>43992990</t>
  </si>
  <si>
    <t>RODRIGUEZ QUISPE, HIRINA KATIUSHA</t>
  </si>
  <si>
    <t>058-2021 (D.U 034-2021)</t>
  </si>
  <si>
    <t>45821137</t>
  </si>
  <si>
    <t>RODRIGUEZ VALENZUELA, DIEGO ALONSO</t>
  </si>
  <si>
    <t>162-2020</t>
  </si>
  <si>
    <t>ANALISTA LEGAL CEB ES2</t>
  </si>
  <si>
    <t>46414949</t>
  </si>
  <si>
    <t>ROJAS CACHAY, GISELA HANNETT</t>
  </si>
  <si>
    <t>411-2018</t>
  </si>
  <si>
    <t>ANALISTA LEGAL GOR CAJ ES3</t>
  </si>
  <si>
    <t>72696905</t>
  </si>
  <si>
    <t>ROJAS CHAVEZ, EVELIN DEL CARMEN</t>
  </si>
  <si>
    <t>182-2020</t>
  </si>
  <si>
    <t>APOYO ADMINISTRATIVO GSF</t>
  </si>
  <si>
    <t>47146322</t>
  </si>
  <si>
    <t>ROJAS DUEÑAS, MICHAEL JESÚS</t>
  </si>
  <si>
    <t>138-2020</t>
  </si>
  <si>
    <t>ASISTENTE LEGAL  GOR-LA LIBERTAD ES3</t>
  </si>
  <si>
    <t>70655309</t>
  </si>
  <si>
    <t>ROJAS ESQUERRE, KARLA LUCIA</t>
  </si>
  <si>
    <t>230-2019</t>
  </si>
  <si>
    <t>77269510</t>
  </si>
  <si>
    <t>ROJAS GUERRERO, SHIRLEY STEPHANY</t>
  </si>
  <si>
    <t>297-2019</t>
  </si>
  <si>
    <t>09853587</t>
  </si>
  <si>
    <t>ROJAS HUAMAN, CARLOS JAVIER</t>
  </si>
  <si>
    <t>619-2017</t>
  </si>
  <si>
    <t>ASISTENTE ADMINISTRATIVO  GRH AA3</t>
  </si>
  <si>
    <t>46477649</t>
  </si>
  <si>
    <t>ROJAS OCHOA, VERONICA MARILYN</t>
  </si>
  <si>
    <t>332-2019</t>
  </si>
  <si>
    <t>ASISTENTE ADMINISTRATIVO GAF-AEC AA4</t>
  </si>
  <si>
    <t>75419647</t>
  </si>
  <si>
    <t>ROJAS RUIZ, WENDY SOLEDAD</t>
  </si>
  <si>
    <t>1105-2017</t>
  </si>
  <si>
    <t>44616856</t>
  </si>
  <si>
    <t>ROJAS VASQUEZ, JUAN MIGUEL</t>
  </si>
  <si>
    <t>137-2018</t>
  </si>
  <si>
    <t>PROF. EN DERECHO GOR-CAJ ES1</t>
  </si>
  <si>
    <t>43988900</t>
  </si>
  <si>
    <t>ROJAS VASQUEZ, MARIELA DEL PILAR</t>
  </si>
  <si>
    <t>117-2018</t>
  </si>
  <si>
    <t>70213991</t>
  </si>
  <si>
    <t>ROMAINVILLE MONGE, CHRISTELL XIMENA</t>
  </si>
  <si>
    <t>142-2019</t>
  </si>
  <si>
    <t>PROF. EN DERECHO GOR-MOQUEGUA ES1</t>
  </si>
  <si>
    <t>43886922</t>
  </si>
  <si>
    <t>ROMERO COSTA, SERGIO ALEXANDER</t>
  </si>
  <si>
    <t>023-2018</t>
  </si>
  <si>
    <t>70272497</t>
  </si>
  <si>
    <t>ROMERO HENOSTROZA, ANDREA YELITZA</t>
  </si>
  <si>
    <t>273-2019</t>
  </si>
  <si>
    <t>09545167</t>
  </si>
  <si>
    <t>ROQUE CASTILLO, HILDA</t>
  </si>
  <si>
    <t>869-2017</t>
  </si>
  <si>
    <t>48147103</t>
  </si>
  <si>
    <t>ROSADIO CAMAHUALI, JHAIR EMANUEL</t>
  </si>
  <si>
    <t>096-2020</t>
  </si>
  <si>
    <t>PROF. EN DERECHO GOR-ILN-SAC ES3</t>
  </si>
  <si>
    <t>41846172</t>
  </si>
  <si>
    <t>ROSADO PISANI, FABIOLA JESUS</t>
  </si>
  <si>
    <t>364-2017</t>
  </si>
  <si>
    <t>43826643</t>
  </si>
  <si>
    <t>ROSAS ZEGARRA, JOEL ALEJANDRO</t>
  </si>
  <si>
    <t>124-2018</t>
  </si>
  <si>
    <t>46978601</t>
  </si>
  <si>
    <t>ROSSEL SORIANO, GABRIEL ALEXIS</t>
  </si>
  <si>
    <t>205-2019</t>
  </si>
  <si>
    <t>PROFESIONAL EN DERECHO GRH E1</t>
  </si>
  <si>
    <t>40124281</t>
  </si>
  <si>
    <t>RUBINA SALINAS, JACQUELIN ROXANA</t>
  </si>
  <si>
    <t>024-2021</t>
  </si>
  <si>
    <t>ASISTENTE LEGAL  GOR-MADRE DE DIOS ES3</t>
  </si>
  <si>
    <t>71206783</t>
  </si>
  <si>
    <t>RUELAS GRANADOS, ELENCITH TEREZA</t>
  </si>
  <si>
    <t>115-2017</t>
  </si>
  <si>
    <t>PROFESIONAL EN DERECHO GEG SAC</t>
  </si>
  <si>
    <t>44476519</t>
  </si>
  <si>
    <t>RUIZ ALFARO, ROCIO DEL PILAR</t>
  </si>
  <si>
    <t>333-2019</t>
  </si>
  <si>
    <t>ANALISTA LEGAL GOR-LAMBAYEQUE ES3</t>
  </si>
  <si>
    <t>45042413</t>
  </si>
  <si>
    <t>RUIZ MOSTACERO, KARLA JULISSA</t>
  </si>
  <si>
    <t>231-2019</t>
  </si>
  <si>
    <t>10673965</t>
  </si>
  <si>
    <t>RUIZ SANCHEZ, CRISTIAN ALEX</t>
  </si>
  <si>
    <t>307-2017</t>
  </si>
  <si>
    <t>SECRETARIA OPS2 AA4</t>
  </si>
  <si>
    <t>73042799</t>
  </si>
  <si>
    <t>RUIZ VITE, RUTH NATHALY</t>
  </si>
  <si>
    <t>ASISTENTE Y/O SECRETARIADO</t>
  </si>
  <si>
    <t>025-2021</t>
  </si>
  <si>
    <t>ASISTENTE DEL CENTRO DE DESARROLLO DE LA PROPIEDAD INTELECTUAL GOR-UCAYALI  ES3</t>
  </si>
  <si>
    <t>42454137</t>
  </si>
  <si>
    <t>RUTTI ROLDAN, KATHERINE CAROL</t>
  </si>
  <si>
    <t>37-2020</t>
  </si>
  <si>
    <t>73078879</t>
  </si>
  <si>
    <t>SAAVEDRA AGUILAR, BRIGGIT LORELEY</t>
  </si>
  <si>
    <t>137-2019</t>
  </si>
  <si>
    <t>MEDICO OCUPACIONAL GRH ES1</t>
  </si>
  <si>
    <t>41865147</t>
  </si>
  <si>
    <t>SABOGAL ALVA, SONIA MARIBEL</t>
  </si>
  <si>
    <t>182-2018</t>
  </si>
  <si>
    <t>ASISTENTE LEGAL GOR-PIU ES3</t>
  </si>
  <si>
    <t>74312142</t>
  </si>
  <si>
    <t>SALAS CUEVA, JUAN CARLOS</t>
  </si>
  <si>
    <t>PROF. EN CONTABILIDAD SGF ES2</t>
  </si>
  <si>
    <t>45789509</t>
  </si>
  <si>
    <t>SALAS GARRIDO, CRISTINA</t>
  </si>
  <si>
    <t>659-2017</t>
  </si>
  <si>
    <t>ARCHIVERO OAF-ARC</t>
  </si>
  <si>
    <t>47161322</t>
  </si>
  <si>
    <t>SALAS MARINO, LEZZY GLENDA</t>
  </si>
  <si>
    <t>084-2020</t>
  </si>
  <si>
    <t>ASISTENTE/A EN GESTIÓN DOCUMENTARIA CC1 ES3</t>
  </si>
  <si>
    <t>47961649</t>
  </si>
  <si>
    <t>SALAS YANQUI, ANGELO BRYAN ERNESTO</t>
  </si>
  <si>
    <t>19-2020</t>
  </si>
  <si>
    <t>70254703</t>
  </si>
  <si>
    <t>SALAZAR FERNANDEZ, KRISTEL DINA AURORA</t>
  </si>
  <si>
    <t>363-2017</t>
  </si>
  <si>
    <t>44228398</t>
  </si>
  <si>
    <t>SALAZAR GOMEZ, DIEGO ALBERTO</t>
  </si>
  <si>
    <t>44-2020</t>
  </si>
  <si>
    <t>ANALISTA ADMINISTRATIVO OPS2 ES2</t>
  </si>
  <si>
    <t>73334410</t>
  </si>
  <si>
    <t>SALAZAR GONZALEZ, EDINSON CESAR</t>
  </si>
  <si>
    <t>084-2021 (D.U 034-2021)</t>
  </si>
  <si>
    <t>44110581</t>
  </si>
  <si>
    <t>SALAZAR QUIROZ, LOUSSIANA CATHERINE</t>
  </si>
  <si>
    <t>130-2019</t>
  </si>
  <si>
    <t>ESPECIALISTA EN GESTIÓN DE PROCESOS Y PROYECTOS DE TI  GTI ES1.</t>
  </si>
  <si>
    <t>10515081</t>
  </si>
  <si>
    <t>SALAZAR SARZANAULA, FIONA FELIPA</t>
  </si>
  <si>
    <t>322-2018</t>
  </si>
  <si>
    <t>PROFESIONAL EN MATERIA ECONÓMICA</t>
  </si>
  <si>
    <t>43458812</t>
  </si>
  <si>
    <t>SALAZAR SILVA, EDUARDO RODOLFO</t>
  </si>
  <si>
    <t>REGULACIÓN DE LOS SERVICIOS PÚBLICOS</t>
  </si>
  <si>
    <t>45-2020</t>
  </si>
  <si>
    <t>PROF. EN COMPUTACIÓN DSD-REG ES3</t>
  </si>
  <si>
    <t>46968904</t>
  </si>
  <si>
    <t>SALAZAR VALLADARES, SIGRID DE FATIMA</t>
  </si>
  <si>
    <t>1115 - 2017</t>
  </si>
  <si>
    <t>APOYO ADMIN GAF-SGL ES3</t>
  </si>
  <si>
    <t>10804799</t>
  </si>
  <si>
    <t>SALCEDO BANAY, LUCIANA ELVIRA</t>
  </si>
  <si>
    <t>291-2017</t>
  </si>
  <si>
    <t>SECRETARIA GPG AA1</t>
  </si>
  <si>
    <t>09344551</t>
  </si>
  <si>
    <t>SALCEDO BANAY, PATRICIA ORIELE</t>
  </si>
  <si>
    <t>9-2017</t>
  </si>
  <si>
    <t>10764206</t>
  </si>
  <si>
    <t>SALCEDO PAREDES, JUAN RAMON</t>
  </si>
  <si>
    <t>418-2017</t>
  </si>
  <si>
    <t>ANALISTA DE ATENCIÓN AL USUARIO DEL AEROPUERTO VELASCO ASTETE - GOR-CUSCO ES3</t>
  </si>
  <si>
    <t>70605090</t>
  </si>
  <si>
    <t>SALDAÑA ARMINTA, MARIANGELA</t>
  </si>
  <si>
    <t>271-2019</t>
  </si>
  <si>
    <t>COORDINADOR GENERAL SRB F3</t>
  </si>
  <si>
    <t>26718879</t>
  </si>
  <si>
    <t>SALDAÑA RODRIGUEZ, MARTHA PATRICIA</t>
  </si>
  <si>
    <t>087-2018</t>
  </si>
  <si>
    <t>44280545</t>
  </si>
  <si>
    <t>SALERNO BOGGIO, MIGUEL RODRIGO</t>
  </si>
  <si>
    <t>9-2021</t>
  </si>
  <si>
    <t>ARCHIVERO FCO ES3</t>
  </si>
  <si>
    <t>47023366</t>
  </si>
  <si>
    <t>SALINAS HUAYLLASCO, VICTOR FELIPE</t>
  </si>
  <si>
    <t>838-2017</t>
  </si>
  <si>
    <t>COORDINADOR(A) EN COMUNICACIÓN REGIONAL GPD</t>
  </si>
  <si>
    <t>42814244</t>
  </si>
  <si>
    <t xml:space="preserve">SALINAS QUISPE, KELLY JESSICA
</t>
  </si>
  <si>
    <t>PROF. EN DERECHO GOR-SAN MARTIN ES3</t>
  </si>
  <si>
    <t>44609178</t>
  </si>
  <si>
    <t>SAMAME PINEDO, VICTOR EDUARDO</t>
  </si>
  <si>
    <t>782-2017</t>
  </si>
  <si>
    <t>72214737</t>
  </si>
  <si>
    <t>SANCARRANCO ESTELA, STEFFANI GISELLA</t>
  </si>
  <si>
    <t>198-2019</t>
  </si>
  <si>
    <t>AUDITOR/A OCI ES1</t>
  </si>
  <si>
    <t>44439651</t>
  </si>
  <si>
    <t>SANCHEZ DAVILA, JULINA DEL PILAR</t>
  </si>
  <si>
    <t>009-2019</t>
  </si>
  <si>
    <t>47474885</t>
  </si>
  <si>
    <t>SANCHEZ LOZANO, JEAN PIERRE MANUEL</t>
  </si>
  <si>
    <t>155-2020</t>
  </si>
  <si>
    <t>70006423</t>
  </si>
  <si>
    <t>SANCHEZ MALAGA, JORGE LUIS</t>
  </si>
  <si>
    <t>106-2021</t>
  </si>
  <si>
    <t>41897318</t>
  </si>
  <si>
    <t>SANCHEZ PACHECO, JORGE LUIS</t>
  </si>
  <si>
    <t>929-2016</t>
  </si>
  <si>
    <t>40044093</t>
  </si>
  <si>
    <t>SANCHEZ PISFIL, HENRRY LUIS</t>
  </si>
  <si>
    <t>200-2018</t>
  </si>
  <si>
    <t>PROF.  EN DEFENSA COMERCIAL CDB ES3</t>
  </si>
  <si>
    <t>72631950</t>
  </si>
  <si>
    <t>SANCHEZ PRIETO, FERNANDO ALONSO</t>
  </si>
  <si>
    <t>153-2020</t>
  </si>
  <si>
    <t xml:space="preserve">JEFE DE EQUIPO LEGAL EN SUPERVISIÓN Y FISCALIZACIÓN GSF E1 </t>
  </si>
  <si>
    <t>72950370</t>
  </si>
  <si>
    <t>SANCHEZ YARLEQUE, IVETTE YESENIA</t>
  </si>
  <si>
    <t>41-2020</t>
  </si>
  <si>
    <t>72359809</t>
  </si>
  <si>
    <t>SANDOVAL CASTILLO, JUAN LUIS ALEJANDRO</t>
  </si>
  <si>
    <t>50-2020</t>
  </si>
  <si>
    <t>ASISTENTE DE CONTROL DE ASISTENCIA (B) GRH ES3</t>
  </si>
  <si>
    <t>46482275</t>
  </si>
  <si>
    <t>SANDOVAL MURAYARI, MAGNOLIA</t>
  </si>
  <si>
    <t>299-2019</t>
  </si>
  <si>
    <t>48040348</t>
  </si>
  <si>
    <t>SANDOVAL ZEVALLOS, ALVARO JORDAN</t>
  </si>
  <si>
    <t>069-2020</t>
  </si>
  <si>
    <t>PROF. EN DERECHO DPC-SISAC E2</t>
  </si>
  <si>
    <t>46682259</t>
  </si>
  <si>
    <t>SANGUINETI CAMPOS, YVETTE STEPHANY</t>
  </si>
  <si>
    <t>1119-2017</t>
  </si>
  <si>
    <t>41672874</t>
  </si>
  <si>
    <t>SANTIAGO AQUISE, JULIO EUSEBIO</t>
  </si>
  <si>
    <t>52-2017</t>
  </si>
  <si>
    <t>07625936</t>
  </si>
  <si>
    <t>SANTIBAÑEZ SANCHEZ, NELLY VERONICA</t>
  </si>
  <si>
    <t>586-2017</t>
  </si>
  <si>
    <t>71867571</t>
  </si>
  <si>
    <t>SANTILLANA BERNEDO, ROCIO LIZBETH</t>
  </si>
  <si>
    <t>144-2017</t>
  </si>
  <si>
    <t>ASISTENTE LEGAL GOR-HCV ES3</t>
  </si>
  <si>
    <t>75266605</t>
  </si>
  <si>
    <t>SANTOS TORRES, LUZ ASTRID NAYLEA</t>
  </si>
  <si>
    <t>98-2020</t>
  </si>
  <si>
    <t xml:space="preserve">ANALISTA EN GESTIÓN PÚBLICA GRH </t>
  </si>
  <si>
    <t>43600091</t>
  </si>
  <si>
    <t>SANTOS VASQUEZ, KATHERINA PAMELA</t>
  </si>
  <si>
    <t>068-2021</t>
  </si>
  <si>
    <t>75239316</t>
  </si>
  <si>
    <t>SANZ CHAVEZ, SHEYLA ANDREINA</t>
  </si>
  <si>
    <t>123-2020</t>
  </si>
  <si>
    <t>ASISTENTE LEGAL SPC  ES3</t>
  </si>
  <si>
    <t>77281013</t>
  </si>
  <si>
    <t>SARAVIA PACHAS, ANA MARGARITA</t>
  </si>
  <si>
    <t>052-2021</t>
  </si>
  <si>
    <t>PROF. EN HISTORIA SPC ES3</t>
  </si>
  <si>
    <t>44784640</t>
  </si>
  <si>
    <t>SAWAYA ROJAS, SANTINO</t>
  </si>
  <si>
    <t>900-2017</t>
  </si>
  <si>
    <t>70899733</t>
  </si>
  <si>
    <t>SECLEN SANDOVAL, PRISCILA LIZET</t>
  </si>
  <si>
    <t>PROF. EN DERECHO SDC F2</t>
  </si>
  <si>
    <t>42215485</t>
  </si>
  <si>
    <t>SIERRA VASQUEZ, GUILLERMO FRANKLIN</t>
  </si>
  <si>
    <t>213-2018</t>
  </si>
  <si>
    <t>ASISTENTE ADMINISTRATIVO GRH AA4</t>
  </si>
  <si>
    <t>47347900</t>
  </si>
  <si>
    <t>SILVA ROMERO, ALICIA</t>
  </si>
  <si>
    <t>295-2019</t>
  </si>
  <si>
    <t>70680748</t>
  </si>
  <si>
    <t>SOLANO CARRILLO, LIZ VALERIA</t>
  </si>
  <si>
    <t>881-2017</t>
  </si>
  <si>
    <t>ASESOR(A) LEGAL EN GESTIÓN PÚBLICA Y PRESUPUESTO PÚBLICO GEL</t>
  </si>
  <si>
    <t>18168037</t>
  </si>
  <si>
    <t>SOLIDORO MORENO, SILVIA MABEL</t>
  </si>
  <si>
    <t>086-2021</t>
  </si>
  <si>
    <t>46093627</t>
  </si>
  <si>
    <t>SOLORZANO SUPO, CINTHIA JESSICA</t>
  </si>
  <si>
    <t>1120-2017</t>
  </si>
  <si>
    <t>TÉCNICA/O EN COMPUTACIÓN E INFORMÁTICA DIN AA4</t>
  </si>
  <si>
    <t>47174133</t>
  </si>
  <si>
    <t>SORIA ALBINO, JUAN FLORENTINO</t>
  </si>
  <si>
    <t>216-2018</t>
  </si>
  <si>
    <t>TÉCNICO EN APOYO SECRETARIAL SEL AA4</t>
  </si>
  <si>
    <t>72028522</t>
  </si>
  <si>
    <t>SOSA TAIPE, MICHELYN ELENA</t>
  </si>
  <si>
    <t>156-2018</t>
  </si>
  <si>
    <t>DIGITADOR/A  DE MESA DE PARTES -SAC MDTP AA4</t>
  </si>
  <si>
    <t>08874662</t>
  </si>
  <si>
    <t>SOTELO DUCLOS, VERONICA BEATRIZ</t>
  </si>
  <si>
    <t>271-2018</t>
  </si>
  <si>
    <t>48096178</t>
  </si>
  <si>
    <t>SOTELO GONZALES, DIANA STEFANNY</t>
  </si>
  <si>
    <t>55-2020</t>
  </si>
  <si>
    <t>PROF. EN DERECHO DSD ES3</t>
  </si>
  <si>
    <t>46993998</t>
  </si>
  <si>
    <t>SOTO ALBERCA, ISIS LISSETH</t>
  </si>
  <si>
    <t>1106-2017</t>
  </si>
  <si>
    <t>ARCHIVERO DIN ES3</t>
  </si>
  <si>
    <t>42036833</t>
  </si>
  <si>
    <t>SOTO QUIÑONES, DANIEL</t>
  </si>
  <si>
    <t>386-2017</t>
  </si>
  <si>
    <t>ESPECIALISTA EN PROCESOS DE SELECCIÓN GAF-SGL E1</t>
  </si>
  <si>
    <t>44157250</t>
  </si>
  <si>
    <t>SUAREZ CANALES, VANESSA</t>
  </si>
  <si>
    <t>35-2021</t>
  </si>
  <si>
    <t>APOYO ADMINISTRATIVO DSD AA3</t>
  </si>
  <si>
    <t>09586699</t>
  </si>
  <si>
    <t>SUAREZ SALAZAR, ALVARO IVAN</t>
  </si>
  <si>
    <t>295-2017</t>
  </si>
  <si>
    <t>AUX. ADMIN. GOR-ILN-CPC AA3</t>
  </si>
  <si>
    <t>10154665</t>
  </si>
  <si>
    <t>SUCLUPE RAMIREZ, SEGUNDO MAURO</t>
  </si>
  <si>
    <t>355-2017</t>
  </si>
  <si>
    <t>PROFESIONAL EN DERECHO SRB ES3</t>
  </si>
  <si>
    <t>72483716</t>
  </si>
  <si>
    <t>SUMARIA ROJAS, FRANCO ALEXIS</t>
  </si>
  <si>
    <t>277-2019</t>
  </si>
  <si>
    <t>PROF. EN DERECHO CC1 E1</t>
  </si>
  <si>
    <t>46238071</t>
  </si>
  <si>
    <t>TAMANI RAFAEL, CARLOS REINERIO</t>
  </si>
  <si>
    <t>195-2019</t>
  </si>
  <si>
    <t>PROF. EN DERECHO CEB ES3</t>
  </si>
  <si>
    <t>77336436</t>
  </si>
  <si>
    <t>TANTARUNA BEDON, LUIS FELIPE</t>
  </si>
  <si>
    <t>122-2020</t>
  </si>
  <si>
    <t>44563189</t>
  </si>
  <si>
    <t>TAPIA YNCHI, IVANA PATRICIA</t>
  </si>
  <si>
    <t>118-2021 ( D.U 034)</t>
  </si>
  <si>
    <t>ANALISTA EN ATENCIÓN AL CIUDADANO GOR-AEROPUERTO ES3</t>
  </si>
  <si>
    <t>47834539</t>
  </si>
  <si>
    <t>TAPULLIMA ROMERO, HOLLY AMALIA</t>
  </si>
  <si>
    <t>189-2019</t>
  </si>
  <si>
    <t>COORDINADOR(A) DE ESTUDIOS ECONÓMICOS GEE</t>
  </si>
  <si>
    <t>10020610</t>
  </si>
  <si>
    <t>TAQUIRI TORO, FRANCISCO GILBERTO</t>
  </si>
  <si>
    <t>ADMINISTRACIÓN PÚBLICA</t>
  </si>
  <si>
    <t>076-2021 (D.U 034-2021)</t>
  </si>
  <si>
    <t>15439596</t>
  </si>
  <si>
    <t>TATAJE ALVA, VICTOR RAUL</t>
  </si>
  <si>
    <t>284-2017</t>
  </si>
  <si>
    <t>COORDINADOR/A DE CLIMA, CULTURA ORGANIZACIONAL Y COMUNICACIÓN INTERNA E2 GRH</t>
  </si>
  <si>
    <t>40148345</t>
  </si>
  <si>
    <t>TEJADA LINARES, MILAGROS JANET</t>
  </si>
  <si>
    <t>334-2019</t>
  </si>
  <si>
    <t>PROF. EN ECONOMÍA CC1 ES1</t>
  </si>
  <si>
    <t>43746564</t>
  </si>
  <si>
    <t>TELLO VARGAS, PABLO MARTIN</t>
  </si>
  <si>
    <t>1111-2017</t>
  </si>
  <si>
    <t>ANALISTA EN GESTIÓN PÚBLICA GRH ES2</t>
  </si>
  <si>
    <t>71872158</t>
  </si>
  <si>
    <t>TELLO VENEGAS, FRANCO</t>
  </si>
  <si>
    <t>187-2020</t>
  </si>
  <si>
    <t>71834063</t>
  </si>
  <si>
    <t>TEMPLE VICENTE, VERONICA SHIRLEY</t>
  </si>
  <si>
    <t>174-2020</t>
  </si>
  <si>
    <t>43313989</t>
  </si>
  <si>
    <t>TOLENTINO DIAZ, CLAUDIA CRISTINA</t>
  </si>
  <si>
    <t>191-2017</t>
  </si>
  <si>
    <t>APOYO ADMTVO DPC AA2</t>
  </si>
  <si>
    <t>44859104</t>
  </si>
  <si>
    <t>TORIBIO GUEVARA, MILY ROCIO</t>
  </si>
  <si>
    <t>752-2017</t>
  </si>
  <si>
    <t>46593481</t>
  </si>
  <si>
    <t>TORREJON VALDERRAMA, IRENE MILAGROS</t>
  </si>
  <si>
    <t>1165-2017</t>
  </si>
  <si>
    <t>07107432</t>
  </si>
  <si>
    <t>TORRES CARDOZO, FELIMON RENAN</t>
  </si>
  <si>
    <t>306-2017</t>
  </si>
  <si>
    <t>ASISTENTE LEGAL GOR-CHIMBOTE ES3</t>
  </si>
  <si>
    <t>46358458</t>
  </si>
  <si>
    <t>TORRES LINARES, LUZ ANGELICA</t>
  </si>
  <si>
    <t>185-2019</t>
  </si>
  <si>
    <t>47608712</t>
  </si>
  <si>
    <t>TORRES SANTOS, JOSSELYN VICTORIA</t>
  </si>
  <si>
    <t>491-2017</t>
  </si>
  <si>
    <t>ANALISTA DE SELECCIÓN GRH ES3</t>
  </si>
  <si>
    <t>75800802</t>
  </si>
  <si>
    <t>TRUJILLO HURTADO, CRISTINA ALEJANDRA</t>
  </si>
  <si>
    <t>51-2020</t>
  </si>
  <si>
    <t>46276836</t>
  </si>
  <si>
    <t>TRUJILLO PAZ, LIZ SELENE</t>
  </si>
  <si>
    <t>864-2017</t>
  </si>
  <si>
    <t>46547670</t>
  </si>
  <si>
    <t>ULLACHICA ESQUIVIAS, LIZ ERIKA</t>
  </si>
  <si>
    <t>1086-2017</t>
  </si>
  <si>
    <t>PROF. EN DERECHO  OPS2  E2</t>
  </si>
  <si>
    <t>46574898</t>
  </si>
  <si>
    <t>UNTIVEROS SALAZAR, JOSE CARLOS</t>
  </si>
  <si>
    <t>187-2019</t>
  </si>
  <si>
    <t>43598619</t>
  </si>
  <si>
    <t>URBINA MEDINA, SANNDY MASSEY</t>
  </si>
  <si>
    <t>030-2018</t>
  </si>
  <si>
    <t>ASISTENTE LEGAL  GOR-APURIMAC ES3</t>
  </si>
  <si>
    <t>70326760</t>
  </si>
  <si>
    <t>URIBE BENDEZU, WENDY MERCEDES</t>
  </si>
  <si>
    <t>071-2020</t>
  </si>
  <si>
    <t>PROF. EN DERECHO GOR-MCL ES3</t>
  </si>
  <si>
    <t>40764209</t>
  </si>
  <si>
    <t>URQUIAGA MARIN, ROXANA GRICEL</t>
  </si>
  <si>
    <t>060-2018</t>
  </si>
  <si>
    <t>70001775</t>
  </si>
  <si>
    <t>URQUIAGA PLASENCIA, KARLA ALEJANDRA</t>
  </si>
  <si>
    <t>131-2020</t>
  </si>
  <si>
    <t>43584102</t>
  </si>
  <si>
    <t>URQUIZO ROJAS, LUIS MIGUEL</t>
  </si>
  <si>
    <t>53-2017</t>
  </si>
  <si>
    <t>71490066</t>
  </si>
  <si>
    <t>URTEAGA PINTADO, GEORGE JONNATHAN</t>
  </si>
  <si>
    <t>148-2019</t>
  </si>
  <si>
    <t>45763473</t>
  </si>
  <si>
    <t>URTEAGA ROJAS, ASELA IRENE</t>
  </si>
  <si>
    <t>184-2019</t>
  </si>
  <si>
    <t>PROF. EN DERECHO GSF ES1</t>
  </si>
  <si>
    <t>72126155</t>
  </si>
  <si>
    <t>VALCARCEL DIANA, WALTER VICTOR</t>
  </si>
  <si>
    <t>274-2019</t>
  </si>
  <si>
    <t>41480587</t>
  </si>
  <si>
    <t>VALDERRAMA PORTUGAL, MARCOS ALAN</t>
  </si>
  <si>
    <t>261-2017</t>
  </si>
  <si>
    <t>PROF. EN ING. INDUSTRIAL ES2</t>
  </si>
  <si>
    <t>45462453</t>
  </si>
  <si>
    <t>VALDEZ SERNA, CRHISTIAN DANIEL</t>
  </si>
  <si>
    <t>387-2017</t>
  </si>
  <si>
    <t>PROF. EN DERECHO O ADMINISTRACIÓN - GOR MAC AQP ES3</t>
  </si>
  <si>
    <t>70008781</t>
  </si>
  <si>
    <t>VALDIVIA NUÑEZ, JHOEN ALEXIS</t>
  </si>
  <si>
    <t>053-2019</t>
  </si>
  <si>
    <t>07497275</t>
  </si>
  <si>
    <t>VALDIVIA RIVAS, NOELIA MARGARITA</t>
  </si>
  <si>
    <t>588-2017</t>
  </si>
  <si>
    <t>02887683</t>
  </si>
  <si>
    <t>VALLADARES SALVADOR, MIGUEL ALFREDO</t>
  </si>
  <si>
    <t>141-2018</t>
  </si>
  <si>
    <t>PROF. EN BIOLOGÍA O QUÍMICO FARMACEUTICO - DIN ES3</t>
  </si>
  <si>
    <t>72929661</t>
  </si>
  <si>
    <t>VALLADOLID SALAZAR, ISABEL</t>
  </si>
  <si>
    <t>1135-2017</t>
  </si>
  <si>
    <t>ANALISTA LEGAL GOR-CUSCO ES3</t>
  </si>
  <si>
    <t>47197102</t>
  </si>
  <si>
    <t>VALLENAS CABRERA, SHARON</t>
  </si>
  <si>
    <t>27-2020</t>
  </si>
  <si>
    <t>PROFESIONAL EN DERECHO DSD ES2</t>
  </si>
  <si>
    <t>46097437</t>
  </si>
  <si>
    <t>VARGAS ARROYO-GUCOVSKY, JAIME ALBERTO TADEO</t>
  </si>
  <si>
    <t>109-2020</t>
  </si>
  <si>
    <t>SECRETARIA GEG-SAC ES3</t>
  </si>
  <si>
    <t>07204900</t>
  </si>
  <si>
    <t>VARGAS EGGERSTEDT, ERIKA YVETTE</t>
  </si>
  <si>
    <t>PROF. EN DERECHO CEB E2</t>
  </si>
  <si>
    <t>43835066</t>
  </si>
  <si>
    <t>VARGAS OBREGON, CRISTY MILAGROS</t>
  </si>
  <si>
    <t>083-2020</t>
  </si>
  <si>
    <t>MENSAJERO MOTORIZADO GOR-CUSCO AA4</t>
  </si>
  <si>
    <t>23961533</t>
  </si>
  <si>
    <t>VARGAS OCHOA, GABRIEL RAUL</t>
  </si>
  <si>
    <t>161-2017</t>
  </si>
  <si>
    <t>PROF. EN DERECHO GOR-CAJAMARCA ES3</t>
  </si>
  <si>
    <t>46213672</t>
  </si>
  <si>
    <t>VASQUEZ ALVARADO, SEGUNDO</t>
  </si>
  <si>
    <t>136 - 2020</t>
  </si>
  <si>
    <t>45702229</t>
  </si>
  <si>
    <t>VASQUEZ CUSMA, NELLY MARIBEL</t>
  </si>
  <si>
    <t>206-2017</t>
  </si>
  <si>
    <t>PROF. EN ECONOMIA SDC ES1</t>
  </si>
  <si>
    <t>46419226</t>
  </si>
  <si>
    <t>VASQUEZ OLAECHEA, ANDREA MARIA</t>
  </si>
  <si>
    <t>303-2018</t>
  </si>
  <si>
    <t>PROF. EN ADMINISTRACIÓN GOR-MCL ES3</t>
  </si>
  <si>
    <t>47815001</t>
  </si>
  <si>
    <t>VASQUEZ PADILLA, ROCIO MARGARITA</t>
  </si>
  <si>
    <t>45475818</t>
  </si>
  <si>
    <t>VASQUEZ SANCHEZ, MARIELA JANETH</t>
  </si>
  <si>
    <t>180-2017</t>
  </si>
  <si>
    <t>45882303</t>
  </si>
  <si>
    <t>VEGA SANCHEZ, ROMY ELIZABETH</t>
  </si>
  <si>
    <t>74569538</t>
  </si>
  <si>
    <t>VEGA VENERO, ALICIA DEL CARMEN</t>
  </si>
  <si>
    <t>184 - 2020</t>
  </si>
  <si>
    <t>MENSAJERO MOTORIZADO GOR-AREQUIPA AA4</t>
  </si>
  <si>
    <t>10149634</t>
  </si>
  <si>
    <t>VELA HUAMAN, JOSE LUIS</t>
  </si>
  <si>
    <t>141-2017</t>
  </si>
  <si>
    <t>40790747</t>
  </si>
  <si>
    <t>VELA MADRID, CESAR AUGUSTO</t>
  </si>
  <si>
    <t>305-2017</t>
  </si>
  <si>
    <t>72668187</t>
  </si>
  <si>
    <t>VELA SANDOVAL, FLOR BERNALDITA</t>
  </si>
  <si>
    <t>149-2019</t>
  </si>
  <si>
    <t>JEFE DE EQUIPO OPS3 E2</t>
  </si>
  <si>
    <t>72804745</t>
  </si>
  <si>
    <t>VELASCO ANICAMA, ATHENAS ALEXANDRA</t>
  </si>
  <si>
    <t>282-2019</t>
  </si>
  <si>
    <t>PROF. EN DERECHO FCO E2</t>
  </si>
  <si>
    <t>43264578</t>
  </si>
  <si>
    <t>VELASQUEZ ALVA, DIANA LOURDES</t>
  </si>
  <si>
    <t>289-2019</t>
  </si>
  <si>
    <t>PROF. EN DERECHO GOR-AMAZONAS ES3</t>
  </si>
  <si>
    <t>71073171</t>
  </si>
  <si>
    <t>VELASQUEZ VELA, EVER MANUEL</t>
  </si>
  <si>
    <t>256-2019</t>
  </si>
  <si>
    <t>46109314</t>
  </si>
  <si>
    <t>VENTURA BRONCALES, CLAUDIA LUCERO</t>
  </si>
  <si>
    <t>56-2017</t>
  </si>
  <si>
    <t>44332790</t>
  </si>
  <si>
    <t>VERA AGUILAR, JHONATAN DANIEL</t>
  </si>
  <si>
    <t>294-2019</t>
  </si>
  <si>
    <t>10348804</t>
  </si>
  <si>
    <t>VERA DEL CARPIO, JUAN MANUEL</t>
  </si>
  <si>
    <t>304-2017</t>
  </si>
  <si>
    <t>70562742</t>
  </si>
  <si>
    <t>VERA HORNA, EVA MARIA</t>
  </si>
  <si>
    <t>300-2019</t>
  </si>
  <si>
    <t>SECRETARIA GAF-SGL AA4</t>
  </si>
  <si>
    <t>40537193</t>
  </si>
  <si>
    <t>VERASTEGUI CALDERON, EDITH NATALY</t>
  </si>
  <si>
    <t>297-2017</t>
  </si>
  <si>
    <t>74600484</t>
  </si>
  <si>
    <t>VICENTE RAMOS, CLAUDIA ANDREA</t>
  </si>
  <si>
    <t>328-2019</t>
  </si>
  <si>
    <t>ASISTENTE LEGAL  GOR-PASCO ES3</t>
  </si>
  <si>
    <t>71271679</t>
  </si>
  <si>
    <t>VICTORIO JUSTINIANO, SONIA KELLY</t>
  </si>
  <si>
    <t>37-2021</t>
  </si>
  <si>
    <t>GESTOR DE COBRANZA TELEFONICA GAF-SGC</t>
  </si>
  <si>
    <t>47163671</t>
  </si>
  <si>
    <t>VIDALON CUENCA, JAIME JEAN CARLO</t>
  </si>
  <si>
    <t>1162-2017</t>
  </si>
  <si>
    <t>70243538</t>
  </si>
  <si>
    <t>VILCA SAGASTEGUI, VANESSA JOHANNA</t>
  </si>
  <si>
    <t>340-2018</t>
  </si>
  <si>
    <t>40535866</t>
  </si>
  <si>
    <t>VILDOZO ASTUDILLO, DANIEL ARMANDO</t>
  </si>
  <si>
    <t>908-2017</t>
  </si>
  <si>
    <t>SECRETARIA GOR AA4</t>
  </si>
  <si>
    <t>40656912</t>
  </si>
  <si>
    <t>VILELA PAREDES, MARIBEL CARLA</t>
  </si>
  <si>
    <t>556-2017</t>
  </si>
  <si>
    <t>PROF. EN DERECHO GOR-PIURA ES1</t>
  </si>
  <si>
    <t>46115393</t>
  </si>
  <si>
    <t>VILELA RIVAS, LUIS MIGUEL</t>
  </si>
  <si>
    <t>PROF. EN QUIMICA DIN ES2</t>
  </si>
  <si>
    <t>70433024</t>
  </si>
  <si>
    <t>VILLA OLIVA, ROSA ANA MARIA</t>
  </si>
  <si>
    <t>389-2017</t>
  </si>
  <si>
    <t>70520139</t>
  </si>
  <si>
    <t>VILLANUEVA VEGA, FLOR DE MARIA</t>
  </si>
  <si>
    <t>399-2018</t>
  </si>
  <si>
    <t>ASISTENTE LEGAL DDA ES3</t>
  </si>
  <si>
    <t>72901603</t>
  </si>
  <si>
    <t>VILLARREAL MARCELO, ALINA ESTELA</t>
  </si>
  <si>
    <t>179-2019</t>
  </si>
  <si>
    <t>AUXILIAR DE MESA DE PARTES -CASILLAS SAC AA4</t>
  </si>
  <si>
    <t>46384492</t>
  </si>
  <si>
    <t>VILLARROEL CARLOS, LIZETT NORA</t>
  </si>
  <si>
    <t>365-2018</t>
  </si>
  <si>
    <t>47150232</t>
  </si>
  <si>
    <t>VILLCA BETETA, DIANA GUADALUPE</t>
  </si>
  <si>
    <t>29-2020</t>
  </si>
  <si>
    <t>45233083</t>
  </si>
  <si>
    <t>VILLENA GUZMAN, NATALI CAROLINA</t>
  </si>
  <si>
    <t>272-2018</t>
  </si>
  <si>
    <t>ASISTENTE LEGAL FCO ES3</t>
  </si>
  <si>
    <t>46675103</t>
  </si>
  <si>
    <t>VILLENA ZELADA, KATIA MILAGRITOS</t>
  </si>
  <si>
    <t>415-2018</t>
  </si>
  <si>
    <t>40608388</t>
  </si>
  <si>
    <t>VINATEA AGUAYO, MONICA MARIA</t>
  </si>
  <si>
    <t>207-2018</t>
  </si>
  <si>
    <t>29661997</t>
  </si>
  <si>
    <t>VITA CASTRO, FREDY RAUL</t>
  </si>
  <si>
    <t>744-2017</t>
  </si>
  <si>
    <t>70314516</t>
  </si>
  <si>
    <t>VITE ABAD, WILLIAM JOSIMAR</t>
  </si>
  <si>
    <t>74-2020</t>
  </si>
  <si>
    <t>41455028</t>
  </si>
  <si>
    <t>VIZCARRA HUANCA, GUADALUPE BONYY</t>
  </si>
  <si>
    <t>205-2018</t>
  </si>
  <si>
    <t>PROF. EN DERECHO CSD F3</t>
  </si>
  <si>
    <t>41088193</t>
  </si>
  <si>
    <t>VIZCARRA PACHECO, ANGELA JULIANA</t>
  </si>
  <si>
    <t>217-2018</t>
  </si>
  <si>
    <t>46129220</t>
  </si>
  <si>
    <t>WONG ADRIANZEN, ALEXANDER JAVIER</t>
  </si>
  <si>
    <t>240-2018</t>
  </si>
  <si>
    <t>44681723</t>
  </si>
  <si>
    <t>YARLEQUE SOTO, JORGE ARTURO</t>
  </si>
  <si>
    <t>185-2020</t>
  </si>
  <si>
    <t>45453001</t>
  </si>
  <si>
    <t>YAURI LAZO, MAURI PAOLI</t>
  </si>
  <si>
    <t>575-2017</t>
  </si>
  <si>
    <t>47315651</t>
  </si>
  <si>
    <t>YAURIMU FLORES, TANIA MARIBEL</t>
  </si>
  <si>
    <t>281-2019</t>
  </si>
  <si>
    <t>ASISTENTE DE TESORERÍA  GAF-SGF ES3</t>
  </si>
  <si>
    <t>77065474</t>
  </si>
  <si>
    <t>YNCA VILLACORTA, VIVIANA JERALDINE</t>
  </si>
  <si>
    <t>149-2020</t>
  </si>
  <si>
    <t>ANALISTA EN ATENCIÓN AL USUARIO GOR-GAMARRA ES3</t>
  </si>
  <si>
    <t>42839111</t>
  </si>
  <si>
    <t>YSIDRO DAMIAN, WILMER JESUS</t>
  </si>
  <si>
    <t>234-2019</t>
  </si>
  <si>
    <t>47326255</t>
  </si>
  <si>
    <t>ZABANICK URIOL, EYLIN JOSCELLIN MILAGROS</t>
  </si>
  <si>
    <t xml:space="preserve">PROF. EN DERECHO GSF E2 </t>
  </si>
  <si>
    <t>41210990</t>
  </si>
  <si>
    <t>ZAPATA FIGALLO DE GASTELLO, GIANINA VANESSA</t>
  </si>
  <si>
    <t>136-2018</t>
  </si>
  <si>
    <t>PROF. EN DERECHO GOR-ILN-CPC ES2</t>
  </si>
  <si>
    <t>72920518</t>
  </si>
  <si>
    <t>ZAPATA LLAVE, SANDRA CAROLINA</t>
  </si>
  <si>
    <t>217-2019</t>
  </si>
  <si>
    <t>PROF. EN CIENCIAS DE LA COMUNICACIÓN GRH ES3</t>
  </si>
  <si>
    <t>44148193</t>
  </si>
  <si>
    <t>ZAPATA ZORRILLA, CINTYA  ELVIRA</t>
  </si>
  <si>
    <t>152-2020</t>
  </si>
  <si>
    <t>73241156</t>
  </si>
  <si>
    <t>ZAVALETA VILLAFANI, VIVIANA MELISSA</t>
  </si>
  <si>
    <t>374-2018</t>
  </si>
  <si>
    <t>70502296</t>
  </si>
  <si>
    <t>ZEVALLOS CRUZ, EVELYN MILAGROS</t>
  </si>
  <si>
    <t>364-2018</t>
  </si>
  <si>
    <t>PROFESIONAL EN DERECHO CEB F3</t>
  </si>
  <si>
    <t>44080329</t>
  </si>
  <si>
    <t>ZEVALLOS POZO, HILDA JACKELINE</t>
  </si>
  <si>
    <t>141-2019</t>
  </si>
  <si>
    <t>PROF. EN DERECHO CC3 ES3</t>
  </si>
  <si>
    <t>72764809</t>
  </si>
  <si>
    <t>ZEVALLOS ROCHA ANDREA</t>
  </si>
  <si>
    <t>056-2019</t>
  </si>
  <si>
    <t>ANALISTA LEGAL GOR LORETO ES3</t>
  </si>
  <si>
    <t>70024880</t>
  </si>
  <si>
    <t>ZUMAETA TUANAMA, ALYSSA JHULIER</t>
  </si>
  <si>
    <t>232-2019</t>
  </si>
  <si>
    <t>ESPECIALISTA EN LIBRE COMPETENCIA</t>
  </si>
  <si>
    <t>45449919</t>
  </si>
  <si>
    <t>ZUÑIGA DIAZ, GIULIANA GABRIELA</t>
  </si>
  <si>
    <t>80-2020</t>
  </si>
  <si>
    <t>45982950</t>
  </si>
  <si>
    <t>ZURITA SILVA, LILIA  ROSA</t>
  </si>
  <si>
    <t>18-2019</t>
  </si>
  <si>
    <t>ESPECIALISTA EN DEFENSA DE LA COMPETENCIA</t>
  </si>
  <si>
    <t>72512161</t>
  </si>
  <si>
    <t>PAREDES CORONEL, ANTONIO ALEXANDER</t>
  </si>
  <si>
    <t>082-2021</t>
  </si>
  <si>
    <t>43148481</t>
  </si>
  <si>
    <t>VASQUEZ BENITES, DANIEL GERARDO</t>
  </si>
  <si>
    <t>112-2021</t>
  </si>
  <si>
    <t xml:space="preserve">MEDICO OCUPACIONAL ORH </t>
  </si>
  <si>
    <t>41344549</t>
  </si>
  <si>
    <t>VILCHEZ MALPARTIDA, WILLIAM RAYMUNDO</t>
  </si>
  <si>
    <t>108-2021</t>
  </si>
  <si>
    <t>ASESOR (A) GPD</t>
  </si>
  <si>
    <t>10477435</t>
  </si>
  <si>
    <t>GALLARDO LEON, TABATA SOFIA</t>
  </si>
  <si>
    <t>109-2022</t>
  </si>
  <si>
    <t>ESPECIALISTA LEGAL CC2</t>
  </si>
  <si>
    <t>40129428</t>
  </si>
  <si>
    <t>ALVAREZ MIGUEL, CLAUDIA MARICELA</t>
  </si>
  <si>
    <t>121-2021</t>
  </si>
  <si>
    <t xml:space="preserve">ESPECIALISTA LEGAL - CPC - LIMA NORTE </t>
  </si>
  <si>
    <t>47787496</t>
  </si>
  <si>
    <t>MARCOS ALVAREZ, JAQUELINE LISSET</t>
  </si>
  <si>
    <t>416-2018</t>
  </si>
  <si>
    <t>45110149</t>
  </si>
  <si>
    <t>RAMIREZ VALLADARES, GYULIANA KARLA</t>
  </si>
  <si>
    <t>63-2020</t>
  </si>
  <si>
    <t>COORDINADOR - SAC</t>
  </si>
  <si>
    <t>10587270</t>
  </si>
  <si>
    <t>RIVERA PORRAS, ROLANDO RAFAEL</t>
  </si>
  <si>
    <t>TITULADO EN ADMINISTRACIÓN </t>
  </si>
  <si>
    <t>125-2021</t>
  </si>
  <si>
    <t>ANALISTA LEGAL DE FISCALIZACIÓN - DFI</t>
  </si>
  <si>
    <t>70944674</t>
  </si>
  <si>
    <t>LUJAN GALLEGOS, EVELYN JUDITH</t>
  </si>
  <si>
    <t>BACHILLER EN DERECHO </t>
  </si>
  <si>
    <t>126-2021</t>
  </si>
  <si>
    <t>ESPECIALISTA EN GESTIÓN POR PROCESOS Y MEJORA CONTINUA</t>
  </si>
  <si>
    <t>8665855</t>
  </si>
  <si>
    <t>RABANAL BUJAICO, JOHN HILMAR</t>
  </si>
  <si>
    <t>TITULADO EN INGENIERÍA ADMINISTRATIVA</t>
  </si>
  <si>
    <t>124-2021</t>
  </si>
  <si>
    <t>47025132</t>
  </si>
  <si>
    <t>ABENIO PERALES, BETZABET CHABELI</t>
  </si>
  <si>
    <t>127-2021</t>
  </si>
  <si>
    <t>COORDINADORA ECONOMICO DPC</t>
  </si>
  <si>
    <t>46842887</t>
  </si>
  <si>
    <t>CAJAVILCA GONZALES, ANA ROSA</t>
  </si>
  <si>
    <t>TITULADA EN ECONOMIA</t>
  </si>
  <si>
    <t>132-2021</t>
  </si>
  <si>
    <t>ESPECIALISTA EN GESTION DE OPERACIONES</t>
  </si>
  <si>
    <t>46439421</t>
  </si>
  <si>
    <t>CASTRO MONROE, CARLOS SERGIO</t>
  </si>
  <si>
    <t>TITULADO EN INGENIERÍA INDUSTRIAL Y DE SISTEMAS</t>
  </si>
  <si>
    <t>131-2021</t>
  </si>
  <si>
    <t>ASISTENTA SOCIAL ORH</t>
  </si>
  <si>
    <t>72530484</t>
  </si>
  <si>
    <t>CAJACHAHUA HUIZA, SORIA MIRTHA JULIA</t>
  </si>
  <si>
    <t>BIENESTAR</t>
  </si>
  <si>
    <t>TITULADA EN TRABAJO SOCIAL</t>
  </si>
  <si>
    <t>128-2021</t>
  </si>
  <si>
    <t>PROFESIONAL EN DERECHO SCO</t>
  </si>
  <si>
    <t>74241900</t>
  </si>
  <si>
    <t>OVIEDO POZO, WENDY LUISIANA</t>
  </si>
  <si>
    <t>129-2021</t>
  </si>
  <si>
    <t>CORDINADORA LEGAL SEL</t>
  </si>
  <si>
    <t>46899018</t>
  </si>
  <si>
    <t>CARBAJAL BALCAZAR, EDITH</t>
  </si>
  <si>
    <t>130-2021</t>
  </si>
  <si>
    <t>ESPECIALISTA LEGAL FCO</t>
  </si>
  <si>
    <t>70000392</t>
  </si>
  <si>
    <t>FLORES ESQUIVEL, ROMINA</t>
  </si>
  <si>
    <t>133-2021</t>
  </si>
  <si>
    <t>ANALISTA EN MARKETING PARA CAMPAÑAS DE DIFUSION</t>
  </si>
  <si>
    <t>46733099</t>
  </si>
  <si>
    <t>VEGA GARCIA, GABRIELA MARIA</t>
  </si>
  <si>
    <t>BACHILLER EN COMUNICACIÓN Y PUBLICIDAD</t>
  </si>
  <si>
    <t>134-2021</t>
  </si>
  <si>
    <t>ESPECIALISTA LEGAL CC1</t>
  </si>
  <si>
    <t>47587724 </t>
  </si>
  <si>
    <t>ARANA COLONIA, SHEYLA YESENIA</t>
  </si>
  <si>
    <t>135-2021</t>
  </si>
  <si>
    <t>PROFESIONAL EN DERECHO CC1</t>
  </si>
  <si>
    <t>41192694</t>
  </si>
  <si>
    <t>VIZCARRA DELGADO, JUAN CARLOS</t>
  </si>
  <si>
    <t>136-2021</t>
  </si>
  <si>
    <t>ESPECIALISTA LEGAL - ORI JUNIN</t>
  </si>
  <si>
    <t>46319829</t>
  </si>
  <si>
    <t>MANGO MAYTA, YAQUELINE SAYDA</t>
  </si>
  <si>
    <t>142-2021</t>
  </si>
  <si>
    <t>ESPECIALISTA EN ECONOMÍA DPC</t>
  </si>
  <si>
    <t>48334965</t>
  </si>
  <si>
    <t>ANDRES LOPEZ, SANTOZA ISABEL</t>
  </si>
  <si>
    <t>137-2021</t>
  </si>
  <si>
    <t>75302423</t>
  </si>
  <si>
    <t>MANCILLA PAUCAR, DAX KEVIN</t>
  </si>
  <si>
    <t>TITULADO EN ECONOMIA</t>
  </si>
  <si>
    <t>138-2021</t>
  </si>
  <si>
    <t>ESPECIALISTA LEGAL DPC</t>
  </si>
  <si>
    <t>72115761</t>
  </si>
  <si>
    <t>MORAN SULLON, ROSA STEPHANY PATRICIA</t>
  </si>
  <si>
    <t>140-2021</t>
  </si>
  <si>
    <t>47804055</t>
  </si>
  <si>
    <t>VALDIVIA AYALA, KAROL STEFANNY</t>
  </si>
  <si>
    <t>144-2020</t>
  </si>
  <si>
    <t>70745425</t>
  </si>
  <si>
    <t>MARTINEZ RABANAL, CLAUDIA PATRICIA</t>
  </si>
  <si>
    <t>139-2021</t>
  </si>
  <si>
    <t>ESPECIALISTA LEGAL  - ORI AREQUIPA</t>
  </si>
  <si>
    <t>70837386 </t>
  </si>
  <si>
    <t>LOZA SALDAÑA, MAYRA ALEJANDRA </t>
  </si>
  <si>
    <t>143-2021</t>
  </si>
  <si>
    <t>ESPECIALISTA LEGAL - ORI LA LIBERTAD</t>
  </si>
  <si>
    <t>46211781</t>
  </si>
  <si>
    <t>AZABACHE ALAYO, MICHAEL STEVEN</t>
  </si>
  <si>
    <t>155-2021</t>
  </si>
  <si>
    <t xml:space="preserve">ESPECIALISTA LEGAL - ORI LAMBAYEQUE </t>
  </si>
  <si>
    <t>44512937</t>
  </si>
  <si>
    <t>MENDEZ ESCUDERO WHU, MILAGROS</t>
  </si>
  <si>
    <t>154-2021</t>
  </si>
  <si>
    <t>ESPECIALISTA LEGAL - ORI PIURA</t>
  </si>
  <si>
    <t>47066209</t>
  </si>
  <si>
    <t>ARBULU DELGADO, ENRIQUE ANGEL</t>
  </si>
  <si>
    <t>153-2021</t>
  </si>
  <si>
    <t>ANALISTA LEGAL - DFI</t>
  </si>
  <si>
    <t>73223183</t>
  </si>
  <si>
    <t>YAURI FLORES, KARLA ROSMERY</t>
  </si>
  <si>
    <t>152-2021</t>
  </si>
  <si>
    <t xml:space="preserve">ESPECIALISTA EN PREVENCION DE CONFLICTOS </t>
  </si>
  <si>
    <t>46795785</t>
  </si>
  <si>
    <t>VERGARAY CASTILLO, DANIELA CAROLINA</t>
  </si>
  <si>
    <t>TITULADA EN DERECHO CORPORATIVO</t>
  </si>
  <si>
    <t>ANALISTA LEGAL DPC</t>
  </si>
  <si>
    <t>75844626</t>
  </si>
  <si>
    <t>ZAVALA TORRES, LUZCELY</t>
  </si>
  <si>
    <t>COORDINADORA EN LIBRE COMPETENCIA</t>
  </si>
  <si>
    <t>45423067</t>
  </si>
  <si>
    <t>VALENZUELA AYALA, MARIANA FATIMA</t>
  </si>
  <si>
    <t>148-2021</t>
  </si>
  <si>
    <t>PROFESIONAL EN DERECHO ORPS2</t>
  </si>
  <si>
    <t>72247649</t>
  </si>
  <si>
    <t>MENDOZA MORENO, CYNTHIA KAREN</t>
  </si>
  <si>
    <t>147-2021</t>
  </si>
  <si>
    <t>46885099</t>
  </si>
  <si>
    <t>QUIQUIA VALENZUELA, JUAN JOSE</t>
  </si>
  <si>
    <t>146-2021</t>
  </si>
  <si>
    <t>PROFESIONAL EN COMUNICACIONES - OPC</t>
  </si>
  <si>
    <t>47099957</t>
  </si>
  <si>
    <t>RIOS INCIO, JOAN PIERRE</t>
  </si>
  <si>
    <t>COMUNICADO</t>
  </si>
  <si>
    <t>TITULADO EN COMUNICACIÓN</t>
  </si>
  <si>
    <t>145-2021</t>
  </si>
  <si>
    <t>ESPECIALISTA PARLAMENTARIO PRE</t>
  </si>
  <si>
    <t>40573503</t>
  </si>
  <si>
    <t>STECK GOMEZ VALERA, ELIAS MIGUEL MARTIN </t>
  </si>
  <si>
    <t>144-2021</t>
  </si>
  <si>
    <t>CAS POR SUPLENCIA</t>
  </si>
  <si>
    <t>77355874</t>
  </si>
  <si>
    <t>MORI SANCHEZ DEYVIH ALEXANDER</t>
  </si>
  <si>
    <t>156-2021</t>
  </si>
  <si>
    <t>70252207</t>
  </si>
  <si>
    <t>SARMIENTO LUJAN FIORELLA LISSETH</t>
  </si>
  <si>
    <t>157-2021</t>
  </si>
  <si>
    <t>Plataforma Nacional de Gobierno Digital - Director PNGD</t>
  </si>
  <si>
    <t>Plataforma Nacional de Gobierno Digital - Arquitecto Digital</t>
  </si>
  <si>
    <t>Plataforma Nacional de Gobierno Digital - Responsable de QA</t>
  </si>
  <si>
    <t>Plataforma Nacional de Gobierno Digital - Responsable de Seguridad</t>
  </si>
  <si>
    <t>Plataforma Nacional de Gobierno Digital - Especialista de operaciones TI</t>
  </si>
  <si>
    <t xml:space="preserve">Plataforma Nacional de Gobierno Digital - Experto en monitoreo </t>
  </si>
  <si>
    <t>Plataforma Nacional de Gobierno Digital - Experto en mesa de ayuda</t>
  </si>
  <si>
    <t>Plataforma Nacional de Gobierno Digital - Experto en ejecución de procesos batch</t>
  </si>
  <si>
    <t>Plataforma Nacional de Gobierno Digital - Especialista en ingenieria</t>
  </si>
  <si>
    <t>Plataforma Nacional de Gobierno Digital - Experto en Infraestructura</t>
  </si>
  <si>
    <t>Plataforma Nacional de Gobierno Digital - Experto en virtualizacion (IaaS y PaaS)</t>
  </si>
  <si>
    <t>Plataforma Nacional de Gobierno Digital - Experto en plataforma</t>
  </si>
  <si>
    <t>Plataforma Nacional de Gobierno Digital - Especialista en desarrollo del Ecosistema</t>
  </si>
  <si>
    <t>Plataforma Nacional de Gobierno Digital - Administrador del Ecosistema</t>
  </si>
  <si>
    <t>Plataforma Nacional de Gobierno Digital - Desarrollador I</t>
  </si>
  <si>
    <t>Plataforma Nacional de Gobierno Digital - Desarollador II</t>
  </si>
  <si>
    <t>Entidad Nacional de Certificación del Estado Peruano - Especialista en Sistemas de Certificación Digital PKI para ECERNEP</t>
  </si>
  <si>
    <t>Entidad Nacional de Certificación del Estado Peruano - Especialista en Políticas y Prácticas de Certificación Digital PKI para ECERNEP</t>
  </si>
  <si>
    <t>Entidad Nacional de Certificación del Estado Peruano - Analista PKI para la ECERNEP I</t>
  </si>
  <si>
    <t>Entidad Nacional de Certificación del Estado Peruano - Analista PKI para la ECERNEP II</t>
  </si>
  <si>
    <t>Entidad Nacional de Certificación del Estado Peruano - Especialista en Sistemas de Certificación Digital PKI para ECEP PCM</t>
  </si>
  <si>
    <t>Entidad Nacional de Certificación del Estado Peruano - Especialista en Políticas y Prácticas de Certificación Digital PKI para ECEP PCM</t>
  </si>
  <si>
    <t>Plataforma de Arquitectura Digital para el Estado Peruano - Especialista en HW/SO/middleware/Hiperconvergencia</t>
  </si>
  <si>
    <t>Plataforma de Arquitectura Digital para el Estado Peruano - Arquitecto de Aplicaciones ( con experiencia en nube)</t>
  </si>
  <si>
    <t>Plataforma de Arquitectura Digital para el Estado Peruano - Especialista de seguridad</t>
  </si>
  <si>
    <t>Red Nacional de Conectividad del Estado Peruano - Experto en Telecomunicaciones I</t>
  </si>
  <si>
    <t>Red Nacional de Conectividad del Estado Peruano - Experto en Telecomunicaciones II</t>
  </si>
  <si>
    <t>Red Nacional de Conectividad del Estado Peruano - Experto en grandes redes privadas I</t>
  </si>
  <si>
    <t>Red Nacional de Conectividad del Estado Peruano - Experto en grandes redes privadas II</t>
  </si>
  <si>
    <t>Red Nacional de Conectividad del Estado Peruano - Ingeniero de redes I</t>
  </si>
  <si>
    <t>Red Nacional de Conectividad del Estado Peruano - Ingeniero de redes II</t>
  </si>
  <si>
    <t>Unidad de Gestión de Proyectos PMO para opinión técnica previa de proyectos de tecnología transversales - Coordinador de PMO (Certificacion PMP)</t>
  </si>
  <si>
    <t>Unidad de Gestión de Proyectos PMO para opinión técnica previa de proyectos de tecnología transversales - PMO senior 1 (10 años de experiencia y certificacion PMP y metodologias agiles)</t>
  </si>
  <si>
    <t>Unidad de Gestión de Proyectos PMO para opinión técnica previa de proyectos de tecnología transversales - PMO senior 2 (10 años de experiencia y certificacion PMP y metodologias agiles)</t>
  </si>
  <si>
    <t>Unidad de Gestión de Proyectos PMO para opinión técnica previa de proyectos de tecnología transversales - PMO Semi-Senior (5 años de experiencia, PMP y metodologias agiles)</t>
  </si>
  <si>
    <t>Centro Nacional de Seguridad Digital (CNSD) - Dirección del Centro Nacional de Seguridad Digital</t>
  </si>
  <si>
    <t>Centro Nacional de Seguridad Digital (CNSD) - Administrador de Infraestructura y Soporte Tecnológico</t>
  </si>
  <si>
    <t>Centro Nacional de Seguridad Digital (CNSD) -  Administrador de Seguridad de Redes</t>
  </si>
  <si>
    <t>Centro Nacional de Seguridad Digital (CNSD) - Administrador del Centro de Talento en Seguridad Digital</t>
  </si>
  <si>
    <t>Centro Nacional de Seguridad Digital (CNSD) - Analista de Seguridad en Gestión de Incidentes</t>
  </si>
  <si>
    <t xml:space="preserve">Centro Nacional de Seguridad Digital (CNSD) - Analista de Seguridad de la Información </t>
  </si>
  <si>
    <t>Centro Nacional de Seguridad Digital (CNSD) - Administrador del SOC</t>
  </si>
  <si>
    <t>Centro Nacional de Seguridad Digital (CNSD) - Supervisor del SOC</t>
  </si>
  <si>
    <t>Centro Nacional de Seguridad Digital (CNSD) - Analista 1 del SOC</t>
  </si>
  <si>
    <t>Centro Nacional de Seguridad Digital (CNSD) - Analista 2 del SOC</t>
  </si>
  <si>
    <t>Centro Nacional de Seguridad Digital (CNSD) - Analista 3 del SOC</t>
  </si>
  <si>
    <t>Centro Nacional de Seguridad Digital (CNSD) - Supervisor de Análisis Forense Digital</t>
  </si>
  <si>
    <t>Centro Nacional de Seguridad Digital (CNSD) - Analista 1 de Forense Digital</t>
  </si>
  <si>
    <t>GOB.PE Páginas Institucionales de los 3 Poderes del Estado, 3 Niveles de Gobierno, Empresas del Estado y Organismos Autónomos - Redactor 1 de contenido para la plataforma GOB.PE nivel I</t>
  </si>
  <si>
    <t>GOB.PE Páginas Institucionales de los 3 Poderes del Estado, 3 Niveles de Gobierno, Empresas del Estado y Organismos Autónomos - Redactor 2 de contenido para la plataforma GOB.PE nivel I</t>
  </si>
  <si>
    <t>GOB.PE Páginas Institucionales de los 3 Poderes del Estado, 3 Niveles de Gobierno, Empresas del Estado y Organismos Autónomos - Redactor 3 de contenido para la plataforma GOB.PE nivel I</t>
  </si>
  <si>
    <t>GOB.PE Páginas Institucionales de los 3 Poderes del Estado, 3 Niveles de Gobierno, Empresas del Estado y Organismos Autónomos - Redactor 4 de contenido para la plataforma GOB.PE nivel I</t>
  </si>
  <si>
    <t>GOB.PE Páginas Institucionales de los 3 Poderes del Estado, 3 Niveles de Gobierno, Empresas del Estado y Organismos Autónomos - Especialista de contenido para la plataforma GOB.PE nivel II</t>
  </si>
  <si>
    <t>GOB.PE Páginas Institucionales de los 3 Poderes del Estado, 3 Niveles de Gobierno, Empresas del Estado y Organismos Autónomos - Especialista de contenido I</t>
  </si>
  <si>
    <t>GOB.PE Páginas Institucionales de los 3 Poderes del Estado, 3 Niveles de Gobierno, Empresas del Estado y Organismos Autónomos - Especialista de contenido II</t>
  </si>
  <si>
    <t>GOB.PE Páginas Institucionales de los 3 Poderes del Estado, 3 Niveles de Gobierno, Empresas del Estado y Organismos Autónomos - Especialista de contenido III</t>
  </si>
  <si>
    <t>GOB.PE Páginas Institucionales de los 3 Poderes del Estado, 3 Niveles de Gobierno, Empresas del Estado y Organismos Autónomos - Especialista de contenido IV</t>
  </si>
  <si>
    <t>GOB.PE Páginas Institucionales de los 3 Poderes del Estado, 3 Niveles de Gobierno, Empresas del Estado y Organismos Autónomos - Coordinador de migración de páginas institucionales</t>
  </si>
  <si>
    <t>GOB.PE Páginas Institucionales de los 3 Poderes del Estado, 3 Niveles de Gobierno, Empresas del Estado y Organismos Autónomos - Desarrollador nivel I para GOB.PE 1</t>
  </si>
  <si>
    <t>GOB.PE Páginas Institucionales de los 3 Poderes del Estado, 3 Niveles de Gobierno, Empresas del Estado y Organismos Autónomos - Desarrollador nivel I para GOB.PE 2</t>
  </si>
  <si>
    <t>GOB.PE Páginas Institucionales de los 3 Poderes del Estado, 3 Niveles de Gobierno, Empresas del Estado y Organismos Autónomos - Desarrollador nivel I para GOB.PE 3</t>
  </si>
  <si>
    <t>GOB.PE Páginas Institucionales de los 3 Poderes del Estado, 3 Niveles de Gobierno, Empresas del Estado y Organismos Autónomos - Desarrollador nivel II GOB.PE 1</t>
  </si>
  <si>
    <t>GOB.PE Páginas Institucionales de los 3 Poderes del Estado, 3 Niveles de Gobierno, Empresas del Estado y Organismos Autónomos - Desarrollador nivel II GOB.PE 2</t>
  </si>
  <si>
    <t>GOB.PE Plataformas y Servicios Digitales Nacionales para la ciudadanía - Especialista de contenido para la plataforma Facilita nivel II</t>
  </si>
  <si>
    <t>GOB.PE Plataformas y Servicios Digitales Nacionales para la ciudadanía - Redactor 1  de contenido para Servicios Digitales nivel I</t>
  </si>
  <si>
    <t>GOB.PE Plataformas y Servicios Digitales Nacionales para la ciudadanía - Redactor 2  de contenido para Servicios Digitales nivel I</t>
  </si>
  <si>
    <t>GOB.PE Plataformas y Servicios Digitales Nacionales para la ciudadanía - Coodinador de contenido de Servicios e Innovación Digital</t>
  </si>
  <si>
    <t>GOB.PE Plataformas y Servicios Digitales Nacionales para la ciudadanía - Experto 1 en Devops - Desarrollo y Operaciones</t>
  </si>
  <si>
    <t>GOB.PE Plataformas y Servicios Digitales Nacionales para la ciudadanía - Experto 2 en Devops - Desarrollo y Operaciones</t>
  </si>
  <si>
    <t>GOB.PE Plataformas y Servicios Digitales Nacionales para la ciudadanía - Experto en marcos de trabajo ágiles</t>
  </si>
  <si>
    <t>GOB.PE Plataformas y Servicios Digitales Nacionales para la ciudadanía - Desarrollador 1 nivel I para Facilita</t>
  </si>
  <si>
    <t>GOB.PE Plataformas y Servicios Digitales Nacionales para la ciudadanía - Desarrollador 2 nivel I para Facilita</t>
  </si>
  <si>
    <t>GOB.PE Plataformas y Servicios Digitales Nacionales para la ciudadanía - Desarrollador 3 nivel I para Facilita</t>
  </si>
  <si>
    <t>GOB.PE Plataformas y Servicios Digitales Nacionales para la ciudadanía - Desarrollador 4 nivel I para Facilita</t>
  </si>
  <si>
    <t>GOB.PE Plataformas y Servicios Digitales Nacionales para la ciudadanía - Desarrollador 1 nivel II Servicios Digitales/Facilta</t>
  </si>
  <si>
    <t>GOB.PE Plataformas y Servicios Digitales Nacionales para la ciudadanía - Desarrollador 2 nivel II Servicios Digitales/Facilta</t>
  </si>
  <si>
    <t>GOB.PE Plataformas y Servicios Digitales Nacionales para la ciudadanía - Desarrollador 3 nivel II Servicios Digitales/Facilta</t>
  </si>
  <si>
    <t>GOB.PE Plataformas y Servicios Digitales Nacionales para la ciudadanía - Desarrollador 4 nivel II Servicios Digitales/Facilta</t>
  </si>
  <si>
    <t>GOB.PE Plataformas y Servicios Digitales Nacionales para la ciudadanía - Desarrollador 5 nivel II Servicios Digitales/Facilta</t>
  </si>
  <si>
    <t>GOB.PE Plataformas y Servicios Digitales Nacionales para la ciudadanía - Desarrollador 6 nivel II Servicios Digitales/Facilta</t>
  </si>
  <si>
    <t>GOB.PE Plataformas y Servicios Digitales Nacionales para la ciudadanía - Desarrollador 7 nivel II Servicios Digitales/Facilta</t>
  </si>
  <si>
    <t>GOB.PE Plataformas y Servicios Digitales Nacionales para la ciudadanía - Coordinador de desarrollo deFacilita</t>
  </si>
  <si>
    <t>GOB.PE Plataformas y Servicios Digitales Nacionales para la ciudadanía - Coordinador de desarrollo de Servicios e innovación digital</t>
  </si>
  <si>
    <t>GOB.PE Plataformas y Servicios Digitales Nacionales para la ciudadanía - Investigadores 1 nivel I</t>
  </si>
  <si>
    <t>GOB.PE Plataformas y Servicios Digitales Nacionales para la ciudadanía - Investigadores 2 nivel I</t>
  </si>
  <si>
    <t>GOB.PE Plataformas y Servicios Digitales Nacionales para la ciudadanía - Investigadores 3 nivel I</t>
  </si>
  <si>
    <t>GOB.PE Plataformas y Servicios Digitales Nacionales para la ciudadanía - Investigadores 1 nivel II</t>
  </si>
  <si>
    <t>GOB.PE Plataformas y Servicios Digitales Nacionales para la ciudadanía - Investigadores 2 nivel II</t>
  </si>
  <si>
    <t>GOB.PE Plataformas y Servicios Digitales Nacionales para la ciudadanía - Coordinador e investigador de Servicios e Innovación DIgital</t>
  </si>
  <si>
    <t>GOB.PE Plataformas y Servicios Digitales Nacionales para la ciudadanía - Analista 1 en Experiencia de Usuarios -UX</t>
  </si>
  <si>
    <t>Acompañamiento, supervisión y fiscalización del cumplimiento digital - Coordinador / Especialista en Gobierno y Transformación Digital para Organismos Constitucionales Autónomos</t>
  </si>
  <si>
    <t>Acompañamiento, supervisión y fiscalización del cumplimiento digital - Especialista en Gobierno y Transformación Digital para Ministerios y otras entidades priorizadas del Poder Ejecutivo</t>
  </si>
  <si>
    <t>Acompañamiento, supervisión y fiscalización del cumplimiento digital - Especialista en Gobierno y Transformación Digital para Gobiernos Locales (Tipo A, B, C y D)</t>
  </si>
  <si>
    <t>Acompañamiento, supervisión y fiscalización del cumplimiento digital - Especialista en Gobierno y Transformación Digital para Gobiernos Locales (Tipo E, F y G)</t>
  </si>
  <si>
    <t>Acompañamiento, supervisión y fiscalización del cumplimiento digital - Especialista en Gobierno y Transformación Digital para Gobiernos Regionales y otras entidades priorizadas</t>
  </si>
  <si>
    <t>Acompañamiento, supervisión y fiscalización del cumplimiento digital - Especialista en Gobierno y Transformación Digital para Programas y otras entidades priorizadas</t>
  </si>
  <si>
    <t>Acompañamiento, supervisión y fiscalización del cumplimiento digital - Especialista en Gobierno y Transformación Digital para Empresas del Estado y otras entidades priorizadas</t>
  </si>
  <si>
    <t>Rectoría en Políticas y Regulación Digital - Experto en Identidad y Firma Digital</t>
  </si>
  <si>
    <t>Rectoría en Políticas y Regulación Digital - Experto en Administración Digital</t>
  </si>
  <si>
    <t>Rectoría en Políticas y Regulación Digital - Especialista en Regulación Digital I</t>
  </si>
  <si>
    <t>Plataforma Nacional de Gestión Documental - Desarrollador 1 nivel I para el SGD</t>
  </si>
  <si>
    <t>Plataforma Nacional de Gestión Documental - Desarrollador 2 nivel I para el SGD</t>
  </si>
  <si>
    <t>Plataforma Nacional de Gestión Documental - Desarrollador nivel II para el SGD</t>
  </si>
  <si>
    <t>Plataforma Nacional de Gestión Documental - Analista en Experiencia de Usuarios -UX</t>
  </si>
  <si>
    <t>Laboratorio de Gobierno, Economía Digital y Talento Digital - Líder de Laboratorio de Gobierno y Transformación Digital</t>
  </si>
  <si>
    <t>Laboratorio de Gobierno, Economía Digital y Talento Digital - Project manager y agile coach LAB</t>
  </si>
  <si>
    <t>Laboratorio de Gobierno, Economía Digital y Talento Digital - Analista de alianzas estratégicas LAB</t>
  </si>
  <si>
    <t>Plataforma Digital Georreferenciada GEOPERU - Especialista Smart Cities para acompañamiento en ciudades intermedias y menores</t>
  </si>
  <si>
    <t>Plataforma Digital Georreferenciada GEOPERU - Especialista TI II - GEO PERÚ - Observatorio ciudadano</t>
  </si>
  <si>
    <t>Plataforma Digital Georreferenciada GEOPERU - Especialista  gobiernos regionales y locales</t>
  </si>
  <si>
    <t>Plataforma Digital Georreferenciada GEOPERU - Especialista SIG II- Observatorio ciudadano</t>
  </si>
  <si>
    <t>Plataforma Digital Georreferenciada GEOPERU - Especialista UI - Observatorio ciudadano</t>
  </si>
  <si>
    <t>Plataforma Digital Georreferenciada GEOPERU - Coordinador</t>
  </si>
  <si>
    <t>Plataforma Digital Georreferenciada GEOPERU - Especialista TI I</t>
  </si>
  <si>
    <t>Infraestructura Nacional de Datos - Arquitecto de Datos</t>
  </si>
  <si>
    <t>Infraestructura Nacional de Datos - Arquitecto de Aplicaciones</t>
  </si>
  <si>
    <t>Infraestructura Nacional de Datos - Especialista en CiberSeguridad</t>
  </si>
  <si>
    <t>Unidad de Analítica de Avanzada de Datos - Especialista 1 en Machine Learning (Python, Keras)</t>
  </si>
  <si>
    <t>Unidad de Analítica de Avanzada de Datos - Especialista 2 en Machine Learning (Python, Keras)</t>
  </si>
  <si>
    <t>Unidad de Analítica de Avanzada de Datos - Especialista 1 en Ciencia de Datos (ETLs, Power BI o Tablue)</t>
  </si>
  <si>
    <t>Unidad de Analítica de Avanzada de Datos - Especialista en Big Data (Hadoop)</t>
  </si>
  <si>
    <t>Centro Nacional de Innovación e Inteligencia Artificial - Especialista 1 en Machine Learning (Python, Keras, TensorFlow, Pytorch)</t>
  </si>
  <si>
    <t>Centro Nacional de Innovación e Inteligencia Artificial - Especialista 2 en Machine Learning (Python, Keras, TensorFlow, Pytorch)</t>
  </si>
  <si>
    <t>Centro Nacional de Innovación e Inteligencia Artificial - Especialista 1 en Ciencia de Datos (ETLs, Power BI o Tablue)</t>
  </si>
  <si>
    <t>Centro Nacional de Innovación e Inteligencia Artificial - Especialista 2  en Ciencia de Datos (ETLs, Power BI o Tablue)</t>
  </si>
  <si>
    <t>Centro Nacional de Innovación e Inteligencia Artificial - Especialista en Big Data (Hadoop)</t>
  </si>
  <si>
    <t>FUENTE DE FINANCIA-MIENTO</t>
  </si>
  <si>
    <t>017 RCC</t>
  </si>
  <si>
    <t>001 DPRESID</t>
  </si>
  <si>
    <t>Donaciones y Transferencias</t>
  </si>
  <si>
    <t>001 SUNASS</t>
  </si>
  <si>
    <t>003 PROCIENCIA
002 FONDECYT</t>
  </si>
  <si>
    <t>TIPO DE CON-TRA-TO</t>
  </si>
  <si>
    <t xml:space="preserve">Magister en Ciencia Política y Gobierno </t>
  </si>
  <si>
    <t>Experta en Presupuesto Público orientado a Gestión de Programas Presupuestales e Inversión Descentralizada</t>
  </si>
  <si>
    <t>Especialista de Tecnologías de la Información y Comunicación del Centro de Mejor Atención al Ciudadano - MAC</t>
  </si>
  <si>
    <t>SubSecretario de Asuntos Técnicos de Demarcación y Organización Territorial de la Secretaría de Demarcación y Organización Territorial</t>
  </si>
  <si>
    <t>PRESENTACIÓN DE INFORMACIÓN DE LA ADMINISTRACIÓN ECONÓMICA Y FINANCIERA DE LOS PLIEGOS DEL GOBIERNO CENTRAL E INSTANCIAS DESCENTRALIZADAS CONTENIDAS EN EL PROYECTO DEL PRESUPUESTO DEL SECTOR PÚBLICO PARA EL AÑO FISCAL 2023</t>
  </si>
  <si>
    <t>FORMATOS</t>
  </si>
  <si>
    <t>SECTOR: 01 PRESIDENCIA DEL CONSEJO DE MINISTROS</t>
  </si>
  <si>
    <t>N°</t>
  </si>
  <si>
    <t>01</t>
  </si>
  <si>
    <t>02</t>
  </si>
  <si>
    <t>03</t>
  </si>
  <si>
    <t>04</t>
  </si>
  <si>
    <t>05</t>
  </si>
  <si>
    <t>06</t>
  </si>
  <si>
    <t>07</t>
  </si>
  <si>
    <t>08</t>
  </si>
  <si>
    <t>09</t>
  </si>
  <si>
    <t>Pág.</t>
  </si>
  <si>
    <t>Presupuesto y Resultados de Indicadores de los Objetivos Estratégicos Institucionales del 2021 al 2023</t>
  </si>
  <si>
    <t>Descripción</t>
  </si>
  <si>
    <t>Distribución del Gasto por Pliegos y sus Unidades Ejecutoras por Toda Fuente de Financiamiento - Proyecto 2023</t>
  </si>
  <si>
    <t>Resumen por Grupo Genérico y Fuentes de Financiamiento Proyecto 2023</t>
  </si>
  <si>
    <t>Resumen de Presupuesto por Funciones PIA 2021, 2022 Y  2023 (Proyectado)</t>
  </si>
  <si>
    <t>Ejecución y Resultados de Programas Presupuestales 2021, 2022 y Proyección  2023</t>
  </si>
  <si>
    <t>Asignación de Bienes y Servicios - Comparativo Presupuesto 2021, 2022 y Proyecto 2023</t>
  </si>
  <si>
    <t>Adquisiciones de Bienes y Contrataciones de Servicios - Presupuesto 2021, 2022 y Proyecto 2023</t>
  </si>
  <si>
    <t>Detalle de Consultorías Personas Jurídicas (mayores a S/ 100, 000) y naturales (mayores a S/ 50, 000) - Presupuesto 2021, 2022 y 2023</t>
  </si>
  <si>
    <t>Alquiler de Inmuebles en los años fiscales 2021 y 2022</t>
  </si>
  <si>
    <t>Contratos de Obras suscritos en los años 2021, 2022 y 2023</t>
  </si>
  <si>
    <t>Nombres e ingresos mensuales del Personal contratado fuera del PAP en los años fiscales 2021 y 2022</t>
  </si>
  <si>
    <t>Resumen de Tesorería por Unidad Ejecutora y fuentes de financiamiento 2021 y 2022</t>
  </si>
  <si>
    <t>RECURSOS 
PUBLICOS</t>
  </si>
  <si>
    <t>20480064772-Beaver Logistica &amp; Construcción SAC.</t>
  </si>
  <si>
    <t>10705373901-Bazalar Saavedra Stefany del Rosario</t>
  </si>
  <si>
    <t>20528443045-Brunner Consultores &amp; Servicios SAC</t>
  </si>
  <si>
    <t>Servicio transporte, recojo y disposición final de residuos sólidos especiales</t>
  </si>
  <si>
    <t>10182024941-Buchelli Burgos de Espag Karen Paola</t>
  </si>
  <si>
    <t>Valor</t>
  </si>
  <si>
    <t>Meta
(Logro Esperado)</t>
  </si>
  <si>
    <t>Meta</t>
  </si>
  <si>
    <t xml:space="preserve">OES.01. </t>
  </si>
  <si>
    <t>Porcentaje de proyectos normativos con acuerdos consensuados con al menos una observación en la Comisión de Coordinación Viceministerial. </t>
  </si>
  <si>
    <t>Porcentaje</t>
  </si>
  <si>
    <t>82% </t>
  </si>
  <si>
    <t>Número de entidades del nivel nacional que implementan el Sistema de Alerta Temprana.</t>
  </si>
  <si>
    <t>Número</t>
  </si>
  <si>
    <t>16 </t>
  </si>
  <si>
    <t xml:space="preserve">OES.02. </t>
  </si>
  <si>
    <t>Porcentaje de Gobiernos Regionales que cuentan con herramientas implementadas para el fortalecimiento de la descentralización.</t>
  </si>
  <si>
    <t>57% </t>
  </si>
  <si>
    <t>OES.03.</t>
  </si>
  <si>
    <t>Porcentaje de entidades públicas de los tres niveles de gobierno que implementan los instrumentos innovadores generados por la Secretaría de Gestión Pública    </t>
  </si>
  <si>
    <t>80% </t>
  </si>
  <si>
    <t>Porcentaje de entidades públicas de los tres niveles de gobierno que implementan la Estrategia Nacional de Gobierno Digital</t>
  </si>
  <si>
    <t>90% </t>
  </si>
  <si>
    <t xml:space="preserve">S.I. </t>
  </si>
  <si>
    <t xml:space="preserve">OES 4 </t>
  </si>
  <si>
    <t>Porcentaje de entidades públicas del nivel nacional, regional y local que cumplen con la Política Nacional de Gestión del Riesgo de Desastres (GRD)</t>
  </si>
  <si>
    <t>45% </t>
  </si>
  <si>
    <t>N.D.</t>
  </si>
  <si>
    <t>Porcentaje de acciones estratégicas que lograron el cumplimiento de sus metas</t>
  </si>
  <si>
    <t>100% </t>
  </si>
  <si>
    <t>OES.03</t>
  </si>
  <si>
    <t>Número de actividades estadísticas estructurales actualizadas</t>
  </si>
  <si>
    <t>Número de productos estadísticos elaborados y difundidos</t>
  </si>
  <si>
    <t>Número de documentos aprobados que mejoran la organización y procesos del Sistema Estadístico Nacional</t>
  </si>
  <si>
    <t xml:space="preserve">Número de Actividades presidenciales </t>
  </si>
  <si>
    <t>Indice de cumplimiento de las actividades y/o acciones implementados según los lineamientos de la Política de Modernización del Estado</t>
  </si>
  <si>
    <t>OEI.03
Reducir la vulnerabilidad, ante 
riesgo de desastres, en la 
entidad</t>
  </si>
  <si>
    <t>Porcentaje de vulnerabilidad del gestión de riesgos en las instaciones del Despacho 
Presidencial</t>
  </si>
  <si>
    <t>OES.01.</t>
  </si>
  <si>
    <t xml:space="preserve">Ingresos lícitos totales anuales de las familias que participan en el PIRDAIS. </t>
  </si>
  <si>
    <t xml:space="preserve">Número de toneladas de cocaína evitada por acciones de erradicación como resultado de las intervenciones interinstitucionales promovidas por DEVIDA. </t>
  </si>
  <si>
    <t xml:space="preserve">Número de personas que participan en las intervenciones de prevención y reducción del consumo de drogas. </t>
  </si>
  <si>
    <t xml:space="preserve">Prevalencia anual de consumo de drogas ilegales en la población escolar de educación secundaria intervenida. </t>
  </si>
  <si>
    <t xml:space="preserve">Prevalencia anual de consumo de drogas legales en la población escolar de educación secundaria intervenida. </t>
  </si>
  <si>
    <t xml:space="preserve">Número de entidades de los tres niveles de gobierno (nacional, regional y local) articuladas a la Lucha contra las Drogas que ejecutan actividades en el marco de los Programas Presupuestales: PIRDAIS, PTCD y GIECOD. </t>
  </si>
  <si>
    <t xml:space="preserve">Porcentaje de actividades operativas del POI en el marco de los PP con prioridad muy alta, con niveles de ejecución igual o mayor al 100%. </t>
  </si>
  <si>
    <t>OES.04</t>
  </si>
  <si>
    <t xml:space="preserve">Porcentaje de acciones de prevención y respuesta implementadas desde DEVIDA, ante riesgos y desastres en la Entidad. </t>
  </si>
  <si>
    <t>Índice de alineamiento del PEDN</t>
  </si>
  <si>
    <t>Índice</t>
  </si>
  <si>
    <t>Porcentaje de políticas nacionales que aplican el ciclo de planeamiento estratégico para la mejora continua</t>
  </si>
  <si>
    <t>1,135,762_x000D_</t>
  </si>
  <si>
    <t>Índice de planes del SINAPLAN que aplican el ciclo de planeamiento estratégico para la mejora continua</t>
  </si>
  <si>
    <t>Porcentaje de implementación de los Pilares de la Política Nacional de Modernización de la Gestión Pública</t>
  </si>
  <si>
    <t xml:space="preserve">OES.04 </t>
  </si>
  <si>
    <t>Porcentaje de personal de la entidad que no sufre daños por la ocurrencia de desastres en el centro de labores</t>
  </si>
  <si>
    <t>Índice de intensidad competitiva de telefonía móvil</t>
  </si>
  <si>
    <t>&gt;1</t>
  </si>
  <si>
    <t>Índice de intensidad competitiva de internet móvil</t>
  </si>
  <si>
    <t>Índice de intensidad competitiva de internet fijo</t>
  </si>
  <si>
    <t>Índice de intensidad competitiva de TV de paga</t>
  </si>
  <si>
    <t>Índice de calidad del servicio de telefonía móvil</t>
  </si>
  <si>
    <t>Índice de calidad del servicio de internet móvil</t>
  </si>
  <si>
    <t>Índice de calidad del servicio de internet fijo</t>
  </si>
  <si>
    <t>Índice de calidad del servicio de TV de paga</t>
  </si>
  <si>
    <t>% de usuarios satisfechos con la calidad del servicio móvil</t>
  </si>
  <si>
    <t>LB</t>
  </si>
  <si>
    <t>% de usuarios satisfechos con la calidad del servicio de internet móvil</t>
  </si>
  <si>
    <t>% de usuarios satisfechos con la calidad del servicio de internet fijo</t>
  </si>
  <si>
    <t>% de usuarios satisfechos con la calidad del servicio de TV de paga</t>
  </si>
  <si>
    <t>% de estándares priorizados de calidad de atención al usuario que cumplen las empresas operadoras</t>
  </si>
  <si>
    <t>% de usuarios satisfechos  con la calidad de atención brindada por la empresa operadora</t>
  </si>
  <si>
    <t>% de usuarios que conocen sus deberes y derechos básicos como consumidores de los servicios de telecomunicaciones</t>
  </si>
  <si>
    <t>% de usuarios que indican que tuvieron una solución adecuada a sus inconvenientes</t>
  </si>
  <si>
    <t>Índice de reputación del OSIPTEL</t>
  </si>
  <si>
    <t>% de clientes internos satisfechos con las Unidades Orgánicas de Línea</t>
  </si>
  <si>
    <t>% de clientes internos satisfechos con las Unidades Orgánicas de Apoyo y Asesoramiento</t>
  </si>
  <si>
    <t>Índice de excelencia en la gestión de la Institución</t>
  </si>
  <si>
    <t>% de colaboradores sensibilizados en prácticas de gestión de riesgo de desastres</t>
  </si>
  <si>
    <t xml:space="preserve"> -</t>
  </si>
  <si>
    <t xml:space="preserve">OES.03 </t>
  </si>
  <si>
    <t>Tasa de variación anual de suministros eléctricos (TVA SE)</t>
  </si>
  <si>
    <t>Tasa</t>
  </si>
  <si>
    <t>Tasa de variación anual de usuarios habilitados de GN (TVA UHGN)</t>
  </si>
  <si>
    <t>Índice de Accidentabilidad del sector minero (IASM)</t>
  </si>
  <si>
    <t>Porcentaje de accidentes respecto de las emergencias en el sector hidrocarburos</t>
  </si>
  <si>
    <t>Índice de cumplimiento de distancia mínima de seguridad del sector electricidad (ICDMS)</t>
  </si>
  <si>
    <t>Tasa de Variación de participantes en Foros y eventos Nacionales e Internacionales (TVA PFE)</t>
  </si>
  <si>
    <t>Tasa de variación de atención de consultas</t>
  </si>
  <si>
    <t>Índice de fortalecimiento de la gestión</t>
  </si>
  <si>
    <t>OES.4</t>
  </si>
  <si>
    <t>Porcentaje de colaboradores sensibilizados en prácticas de gestión de riesgo de desastres</t>
  </si>
  <si>
    <t>Índice de la Gestión y Prestación de los Servicios de Saneamiento de las Empresas Prestadoras (IGPSS)</t>
  </si>
  <si>
    <t>Porcentaje de prestadores del área rural con buena gestión</t>
  </si>
  <si>
    <t>ND</t>
  </si>
  <si>
    <t>Porcentaje de ODS que muestran un desempeño óptimo en el ejercicio de las funciones desconcentradas</t>
  </si>
  <si>
    <t>Porcentaje de usuarios que valoran la importancia de contar con los servicios de saneamiento</t>
  </si>
  <si>
    <t>Porcentaje de usuarios satisfechos con la atención SUNASS</t>
  </si>
  <si>
    <t>Porcentaje de usuarios de los servicios de saneamiento, que muestra disposición al pago de las tarifas establecidas</t>
  </si>
  <si>
    <t>Porcentaje de clientes internos satisfechos con los servicios de los órganos de línea</t>
  </si>
  <si>
    <t>Porcentaje de implementación del Plan de Gestión de Riesgos de Desastres</t>
  </si>
  <si>
    <t>Índice de posicionamiento del Ositrán</t>
  </si>
  <si>
    <t>Índice de Desarrollo Organizacional</t>
  </si>
  <si>
    <t>índice</t>
  </si>
  <si>
    <t>Índice de eficiencia en la Supervisión y Fiscalización de la Infraestructura de Transporte de Uso Público</t>
  </si>
  <si>
    <t>Índice de Cumplimiento de la Función Reguladora</t>
  </si>
  <si>
    <t>Índice del grado de protección del usuario – IGPU.</t>
  </si>
  <si>
    <t>Índice de Gestión de Recursos Organizacionales</t>
  </si>
  <si>
    <t>Número de Informes de implementación de la GRD</t>
  </si>
  <si>
    <t>Porcentaje de entidades que difunden sus convocatorias de selección de personal en el portal Talento Perú</t>
  </si>
  <si>
    <t>Porcentaje de entidades públicas con Resolución de Inicio para el tránsito a la LSC, que inician los procesos de selección de personal en el marco del nuevo régimen</t>
  </si>
  <si>
    <t>Porcentaje de participantes que culminan exitosamente las acciones de capacitación dirigidas a los tres niveles de gobierno</t>
  </si>
  <si>
    <t>Índice de fortalecimiento de gestión institucional</t>
  </si>
  <si>
    <t>Porcentaje de implementación de los procesos de la gestión de riesgo de desastres</t>
  </si>
  <si>
    <t>Porcentaje de planes de manejo con buen 
desempeño en el aprovechamiento de los recursos forestales y de fauna silvestre</t>
  </si>
  <si>
    <t>Índice de gestión institucional efectiva</t>
  </si>
  <si>
    <t>Porcentaje de servidores del OSINFOR con 
conocimiento de los lineamientos de la gestión del riesgo de desastres.</t>
  </si>
  <si>
    <t>Número de planes de las instituciones del SINACYT alineados a la Política Nacional de CTI</t>
  </si>
  <si>
    <t>Instituciones</t>
  </si>
  <si>
    <t xml:space="preserve">Número de investigadores calificados en Registro Nacional de Investigadores en Ciencia y Tecnología (REGINA). </t>
  </si>
  <si>
    <t>Investigadores</t>
  </si>
  <si>
    <t>Número de gestores de CTI calificados</t>
  </si>
  <si>
    <t>Gestores CTI</t>
  </si>
  <si>
    <t>Número de instituciones con laboratorios equipados adecuadamente e integrados a nivel nacional</t>
  </si>
  <si>
    <t>Número de instituciones que han mejorado al menos un proceso de gestión en CTI</t>
  </si>
  <si>
    <t>Nivel de satisfacción de los usuarios de los sistemas de información del SINACYT</t>
  </si>
  <si>
    <t>% de
satisfacción</t>
  </si>
  <si>
    <t>Número de publicaciones en CTI en revistas indizadas</t>
  </si>
  <si>
    <t>Publicaciones</t>
  </si>
  <si>
    <t>Número de solicitudes de registro de patentes nacionales</t>
  </si>
  <si>
    <t>Solicitudes
de patentes</t>
  </si>
  <si>
    <t>Número de instituciones de investigación que cuentan con oficinas de transferencia tecnológica acreditados</t>
  </si>
  <si>
    <t>Número de instituciones de investigación con especialistas calificados en Propiedad Intelectual y Transferencia Tecnológica</t>
  </si>
  <si>
    <t>Número de entidades del SINACYT que aplican incentivos gubernamentales en CTI</t>
  </si>
  <si>
    <t>Porcentaje de cumplimiento de las metas propuestas del PEI</t>
  </si>
  <si>
    <t>Porcentaje de ciudadanas y 
ciudadanos encuestados que 
conocen sus derechos que 
tienen como consumidoras y 
consumidores/respecto del total 
de encuestados</t>
  </si>
  <si>
    <t>Ratio Registros nacionales otorgados por el Indecopi por cada 100,000 habitantes</t>
  </si>
  <si>
    <t>Ratio</t>
  </si>
  <si>
    <t>Porcentaje de Acciones de fiscalización de Órganos Resolutivos en Materia de 
Competencia, aceptadas por los Agentes Económicos</t>
  </si>
  <si>
    <t>Porcentaje de áreas no resolutivas que cumplen con el 90% de su POA</t>
  </si>
  <si>
    <t xml:space="preserve">Porcentaje de Planes para el fortalecimiento de la Gestión de Riesgo de Desastres (GRD), 
implementados </t>
  </si>
  <si>
    <r>
      <t>S.I.</t>
    </r>
    <r>
      <rPr>
        <b/>
        <sz val="8"/>
        <color rgb="FF000000"/>
        <rFont val="Arial"/>
        <family val="2"/>
      </rPr>
      <t>(1)</t>
    </r>
  </si>
  <si>
    <r>
      <t xml:space="preserve">N.D. </t>
    </r>
    <r>
      <rPr>
        <b/>
        <sz val="8"/>
        <color rgb="FF000000"/>
        <rFont val="Arial"/>
        <family val="2"/>
      </rPr>
      <t>(2)</t>
    </r>
  </si>
  <si>
    <r>
      <t xml:space="preserve">ND </t>
    </r>
    <r>
      <rPr>
        <b/>
        <sz val="8"/>
        <color rgb="FF000000"/>
        <rFont val="Arial"/>
        <family val="2"/>
      </rPr>
      <t>(5)</t>
    </r>
  </si>
  <si>
    <r>
      <t xml:space="preserve">62.18 </t>
    </r>
    <r>
      <rPr>
        <b/>
        <sz val="8"/>
        <color rgb="FF000000"/>
        <rFont val="Arial"/>
        <family val="2"/>
      </rPr>
      <t>(6)</t>
    </r>
  </si>
  <si>
    <r>
      <t xml:space="preserve">50% </t>
    </r>
    <r>
      <rPr>
        <b/>
        <sz val="8"/>
        <color rgb="FF000000"/>
        <rFont val="Arial"/>
        <family val="2"/>
      </rPr>
      <t>(8)</t>
    </r>
  </si>
  <si>
    <r>
      <t xml:space="preserve">44% </t>
    </r>
    <r>
      <rPr>
        <b/>
        <sz val="8"/>
        <color rgb="FF000000"/>
        <rFont val="Arial"/>
        <family val="2"/>
      </rPr>
      <t>(8)</t>
    </r>
  </si>
  <si>
    <r>
      <t xml:space="preserve">29% </t>
    </r>
    <r>
      <rPr>
        <b/>
        <sz val="8"/>
        <color rgb="FF000000"/>
        <rFont val="Arial"/>
        <family val="2"/>
      </rPr>
      <t>(8)</t>
    </r>
  </si>
  <si>
    <r>
      <t>0%</t>
    </r>
    <r>
      <rPr>
        <b/>
        <sz val="8"/>
        <color rgb="FF000000"/>
        <rFont val="Arial"/>
        <family val="2"/>
      </rPr>
      <t xml:space="preserve"> (9)</t>
    </r>
  </si>
  <si>
    <r>
      <t xml:space="preserve">5% </t>
    </r>
    <r>
      <rPr>
        <b/>
        <sz val="8"/>
        <color rgb="FF000000"/>
        <rFont val="Arial"/>
        <family val="2"/>
      </rPr>
      <t>(10)</t>
    </r>
  </si>
  <si>
    <r>
      <t xml:space="preserve">16% </t>
    </r>
    <r>
      <rPr>
        <b/>
        <sz val="8"/>
        <color rgb="FF000000"/>
        <rFont val="Arial"/>
        <family val="2"/>
      </rPr>
      <t>(11)</t>
    </r>
  </si>
  <si>
    <r>
      <t xml:space="preserve">55% </t>
    </r>
    <r>
      <rPr>
        <b/>
        <sz val="8"/>
        <color rgb="FF000000"/>
        <rFont val="Arial"/>
        <family val="2"/>
      </rPr>
      <t>(12)</t>
    </r>
  </si>
  <si>
    <r>
      <t xml:space="preserve">0 </t>
    </r>
    <r>
      <rPr>
        <b/>
        <sz val="8"/>
        <color rgb="FF000000"/>
        <rFont val="Arial"/>
        <family val="2"/>
      </rPr>
      <t>(13)</t>
    </r>
  </si>
  <si>
    <r>
      <t xml:space="preserve">0 </t>
    </r>
    <r>
      <rPr>
        <b/>
        <sz val="8"/>
        <color rgb="FF000000"/>
        <rFont val="Arial"/>
        <family val="2"/>
      </rPr>
      <t>(14)</t>
    </r>
  </si>
  <si>
    <r>
      <t xml:space="preserve">0 </t>
    </r>
    <r>
      <rPr>
        <b/>
        <sz val="8"/>
        <color rgb="FF000000"/>
        <rFont val="Arial"/>
        <family val="2"/>
      </rPr>
      <t>(15)</t>
    </r>
  </si>
  <si>
    <r>
      <t xml:space="preserve">0 </t>
    </r>
    <r>
      <rPr>
        <b/>
        <sz val="8"/>
        <color rgb="FF000000"/>
        <rFont val="Arial"/>
        <family val="2"/>
      </rPr>
      <t>(16)</t>
    </r>
  </si>
  <si>
    <r>
      <t>0</t>
    </r>
    <r>
      <rPr>
        <b/>
        <sz val="8"/>
        <color rgb="FF000000"/>
        <rFont val="Arial"/>
        <family val="2"/>
      </rPr>
      <t xml:space="preserve"> (17)</t>
    </r>
  </si>
  <si>
    <r>
      <t>0</t>
    </r>
    <r>
      <rPr>
        <b/>
        <sz val="8"/>
        <color rgb="FF000000"/>
        <rFont val="Arial"/>
        <family val="2"/>
      </rPr>
      <t xml:space="preserve"> (18)</t>
    </r>
  </si>
  <si>
    <r>
      <t xml:space="preserve"> PLIEGO 001:
PRESIDENCIA DEL CONSEJO DE MINISTROS - PCM
</t>
    </r>
    <r>
      <rPr>
        <sz val="8"/>
        <color rgb="FF000000"/>
        <rFont val="Arial"/>
        <family val="2"/>
      </rPr>
      <t>Resolución Ministerial N° 137-2018-PCM (31.05.18) y extensión al 2022 con RM N° 126-2019-PCM (26.04.2019), al 2023 con RM N° 118-2020-PCM (01.06.20) y al 2025 con RM N° 134-2022-PCM (28.04.2022).</t>
    </r>
  </si>
  <si>
    <r>
      <t xml:space="preserve">OEI.01. 
</t>
    </r>
    <r>
      <rPr>
        <sz val="8"/>
        <rFont val="Arial"/>
        <family val="2"/>
      </rPr>
      <t>Mejorar la coordinación y el seguimiento multisectorial de la Presidencia del Consejo de Ministros en los tres niveles de gobierno. </t>
    </r>
  </si>
  <si>
    <r>
      <t xml:space="preserve">OEI. 02.
</t>
    </r>
    <r>
      <rPr>
        <sz val="8"/>
        <rFont val="Arial"/>
        <family val="2"/>
      </rPr>
      <t>Fortalecer la prevención y gestión de conflictos sociales a nivel nacional en articulación con las demandas de la ciudadanía. </t>
    </r>
  </si>
  <si>
    <r>
      <t xml:space="preserve">OEI.03. 
</t>
    </r>
    <r>
      <rPr>
        <sz val="8"/>
        <color rgb="FF000000"/>
        <rFont val="Arial"/>
        <family val="2"/>
      </rPr>
      <t>Fortalecer el proceso de descentralización para el desarrollo integral del país </t>
    </r>
  </si>
  <si>
    <r>
      <t xml:space="preserve">OEI. 04.
</t>
    </r>
    <r>
      <rPr>
        <sz val="8"/>
        <rFont val="Arial"/>
        <family val="2"/>
      </rPr>
      <t>Facilitar las condiciones para que las entidades públicas mejoren su gestión, a fin de que ejerzan sus funciones de regulación o presten servicios de calidad en beneficio de la ciudadanía</t>
    </r>
  </si>
  <si>
    <r>
      <t xml:space="preserve">OEI 05. 
</t>
    </r>
    <r>
      <rPr>
        <sz val="8"/>
        <color rgb="FF000000"/>
        <rFont val="Arial"/>
        <family val="2"/>
      </rPr>
      <t>Fortalecer el Sistema Nacional de Gestión del Riesgo de Desastres en el nivel nacional, regional y local con el fin de proteger la vida y el patrimonio de la población</t>
    </r>
  </si>
  <si>
    <r>
      <t xml:space="preserve">N.D. </t>
    </r>
    <r>
      <rPr>
        <b/>
        <sz val="8"/>
        <rFont val="Arial"/>
        <family val="2"/>
      </rPr>
      <t>(2)</t>
    </r>
  </si>
  <si>
    <r>
      <t xml:space="preserve">OEI.06.
</t>
    </r>
    <r>
      <rPr>
        <sz val="8"/>
        <color rgb="FF000000"/>
        <rFont val="Arial"/>
        <family val="2"/>
      </rPr>
      <t>Optimizar la gestión institucional en la Presidencia del Consejo de Ministros - PCM </t>
    </r>
  </si>
  <si>
    <r>
      <rPr>
        <b/>
        <sz val="8"/>
        <color rgb="FF000000"/>
        <rFont val="Arial"/>
        <family val="2"/>
      </rPr>
      <t xml:space="preserve"> PLIEGO 002:
INSTITUTO NACIONAL DE ESTADÍSTICA E INFORMÁTICA - INEI
</t>
    </r>
    <r>
      <rPr>
        <sz val="8"/>
        <color rgb="FF000000"/>
        <rFont val="Arial"/>
        <family val="2"/>
      </rPr>
      <t>Resolución Jefatural N° 106-2022-INEI, 18.05.2022</t>
    </r>
  </si>
  <si>
    <r>
      <rPr>
        <b/>
        <sz val="8"/>
        <color rgb="FF000000"/>
        <rFont val="Arial"/>
        <family val="2"/>
      </rPr>
      <t xml:space="preserve">OEI.01
</t>
    </r>
    <r>
      <rPr>
        <sz val="8"/>
        <color rgb="FF000000"/>
        <rFont val="Arial"/>
        <family val="2"/>
      </rPr>
      <t>Mantener actualizada la infraestructura estadística</t>
    </r>
  </si>
  <si>
    <r>
      <t xml:space="preserve">0 </t>
    </r>
    <r>
      <rPr>
        <b/>
        <sz val="8"/>
        <color rgb="FF000000"/>
        <rFont val="Arial"/>
        <family val="2"/>
      </rPr>
      <t>(4)</t>
    </r>
  </si>
  <si>
    <r>
      <rPr>
        <b/>
        <sz val="8"/>
        <color rgb="FF000000"/>
        <rFont val="Arial"/>
        <family val="2"/>
      </rPr>
      <t xml:space="preserve">OEI.02
</t>
    </r>
    <r>
      <rPr>
        <sz val="8"/>
        <color rgb="FF000000"/>
        <rFont val="Arial"/>
        <family val="2"/>
      </rPr>
      <t>Satisfacer los requerimientos de la Producción Estadística</t>
    </r>
  </si>
  <si>
    <r>
      <rPr>
        <b/>
        <sz val="8"/>
        <color rgb="FF000000"/>
        <rFont val="Arial"/>
        <family val="2"/>
      </rPr>
      <t xml:space="preserve">OEI.03
</t>
    </r>
    <r>
      <rPr>
        <sz val="8"/>
        <color rgb="FF000000"/>
        <rFont val="Arial"/>
        <family val="2"/>
      </rPr>
      <t>Fortalecer el liderazgo y posicionamiento del Sistema Estadístico Nacional</t>
    </r>
  </si>
  <si>
    <r>
      <rPr>
        <b/>
        <sz val="8"/>
        <color rgb="FFFF0000"/>
        <rFont val="Arial"/>
        <family val="2"/>
      </rPr>
      <t xml:space="preserve">OEI.01
</t>
    </r>
    <r>
      <rPr>
        <sz val="8"/>
        <color rgb="FFFF0000"/>
        <rFont val="Arial"/>
        <family val="2"/>
      </rPr>
      <t>Contribuir en la formulación y ejecución de acciones y políticas a cargo del Presidente de la República y el Consejo de Ministros</t>
    </r>
  </si>
  <si>
    <r>
      <rPr>
        <b/>
        <sz val="8"/>
        <color rgb="FFFF0000"/>
        <rFont val="Arial"/>
        <family val="2"/>
      </rPr>
      <t xml:space="preserve">OEI.02
</t>
    </r>
    <r>
      <rPr>
        <sz val="8"/>
        <color rgb="FFFF0000"/>
        <rFont val="Arial"/>
        <family val="2"/>
      </rPr>
      <t>Mejorar las capacidades y competencias en inteligencia y contrainteligencia del personal del Sistema de Inteligencia Nacional (SINA)</t>
    </r>
  </si>
  <si>
    <r>
      <rPr>
        <b/>
        <sz val="8"/>
        <color rgb="FFFF0000"/>
        <rFont val="Arial"/>
        <family val="2"/>
      </rPr>
      <t xml:space="preserve">OEI.03
</t>
    </r>
    <r>
      <rPr>
        <sz val="8"/>
        <color rgb="FFFF0000"/>
        <rFont val="Arial"/>
        <family val="2"/>
      </rPr>
      <t>Fortalecer la rectoría del Sistema de Inteligencia Nacional (SINA)</t>
    </r>
  </si>
  <si>
    <r>
      <rPr>
        <b/>
        <sz val="8"/>
        <color rgb="FFFF0000"/>
        <rFont val="Arial"/>
        <family val="2"/>
      </rPr>
      <t xml:space="preserve">OEI.04
</t>
    </r>
    <r>
      <rPr>
        <sz val="8"/>
        <color rgb="FFFF0000"/>
        <rFont val="Arial"/>
        <family val="2"/>
      </rPr>
      <t>Fortalecer la gestión institucional de la Dirección Nacional de Inteligencia (DINI)</t>
    </r>
  </si>
  <si>
    <r>
      <rPr>
        <b/>
        <sz val="8"/>
        <color rgb="FFFF0000"/>
        <rFont val="Arial"/>
        <family val="2"/>
      </rPr>
      <t xml:space="preserve">OEI.05
</t>
    </r>
    <r>
      <rPr>
        <sz val="8"/>
        <color rgb="FFFF0000"/>
        <rFont val="Arial"/>
        <family val="2"/>
      </rPr>
      <t>Fortalecer los Sistemas de Gestión de Seguridad de la Dirección Nacional de Inteligencia (DINI)</t>
    </r>
  </si>
  <si>
    <r>
      <rPr>
        <b/>
        <sz val="8"/>
        <color rgb="FFFF0000"/>
        <rFont val="Arial"/>
        <family val="2"/>
      </rPr>
      <t xml:space="preserve">OEI.06
</t>
    </r>
    <r>
      <rPr>
        <sz val="8"/>
        <color rgb="FFFF0000"/>
        <rFont val="Arial"/>
        <family val="2"/>
      </rPr>
      <t>Fomentar la cultura de inteligencia en la sociedad en general</t>
    </r>
  </si>
  <si>
    <r>
      <rPr>
        <b/>
        <sz val="8"/>
        <color rgb="FFFF0000"/>
        <rFont val="Arial"/>
        <family val="2"/>
      </rPr>
      <t xml:space="preserve">OEI.07
</t>
    </r>
    <r>
      <rPr>
        <sz val="8"/>
        <color rgb="FFFF0000"/>
        <rFont val="Arial"/>
        <family val="2"/>
      </rPr>
      <t>Impulsar la Transformación Digital en la Dirección Nacional de Inteligencia (DINI).</t>
    </r>
  </si>
  <si>
    <r>
      <rPr>
        <b/>
        <sz val="8"/>
        <color rgb="FF000000"/>
        <rFont val="Arial"/>
        <family val="2"/>
      </rPr>
      <t>PLIEGO 011:</t>
    </r>
    <r>
      <rPr>
        <sz val="8"/>
        <color rgb="FF000000"/>
        <rFont val="Arial"/>
        <family val="2"/>
      </rPr>
      <t xml:space="preserve"> 
</t>
    </r>
    <r>
      <rPr>
        <b/>
        <sz val="8"/>
        <color rgb="FF000000"/>
        <rFont val="Arial"/>
        <family val="2"/>
      </rPr>
      <t xml:space="preserve">DESPACHO PRESIDENCIAL (3)
</t>
    </r>
    <r>
      <rPr>
        <sz val="8"/>
        <color rgb="FF000000"/>
        <rFont val="Arial"/>
        <family val="2"/>
      </rPr>
      <t xml:space="preserve">Resolución de Secretaría General N° 000044-2022-DP/SG, 20.05.2022 </t>
    </r>
  </si>
  <si>
    <r>
      <rPr>
        <b/>
        <sz val="8"/>
        <color rgb="FF000000"/>
        <rFont val="Arial"/>
        <family val="2"/>
      </rPr>
      <t xml:space="preserve">OEI.01
</t>
    </r>
    <r>
      <rPr>
        <sz val="8"/>
        <color rgb="FF000000"/>
        <rFont val="Arial"/>
        <family val="2"/>
      </rPr>
      <t>Generar condiciones óptimas para el cumplimiento de las funciones y competencias de la Presidencia de la República</t>
    </r>
  </si>
  <si>
    <r>
      <rPr>
        <b/>
        <sz val="8"/>
        <color rgb="FF000000"/>
        <rFont val="Arial"/>
        <family val="2"/>
      </rPr>
      <t xml:space="preserve">OEI.02
</t>
    </r>
    <r>
      <rPr>
        <sz val="8"/>
        <color rgb="FF000000"/>
        <rFont val="Arial"/>
        <family val="2"/>
      </rPr>
      <t xml:space="preserve"> Modernizar la gestión institucional</t>
    </r>
  </si>
  <si>
    <r>
      <rPr>
        <b/>
        <sz val="8"/>
        <rFont val="Arial"/>
        <family val="2"/>
      </rPr>
      <t xml:space="preserve"> PLIEGO 012:</t>
    </r>
    <r>
      <rPr>
        <sz val="8"/>
        <rFont val="Arial"/>
        <family val="2"/>
      </rPr>
      <t xml:space="preserve">
 </t>
    </r>
    <r>
      <rPr>
        <b/>
        <sz val="8"/>
        <rFont val="Arial"/>
        <family val="2"/>
      </rPr>
      <t xml:space="preserve">COMISIÓN NACIONAL PARA EL DESARROLLO Y VIDA SIN DROGAS – DEVIDA
</t>
    </r>
    <r>
      <rPr>
        <sz val="8"/>
        <rFont val="Arial"/>
        <family val="2"/>
      </rPr>
      <t>Resolución de Presidencia Ejecutiva N° 000062-2021-DV-PE, 19.07.2021 (*)</t>
    </r>
  </si>
  <si>
    <r>
      <rPr>
        <b/>
        <sz val="8"/>
        <color rgb="FF000000"/>
        <rFont val="Arial"/>
        <family val="2"/>
      </rPr>
      <t xml:space="preserve">OEI 01
</t>
    </r>
    <r>
      <rPr>
        <sz val="8"/>
        <color rgb="FF000000"/>
        <rFont val="Arial"/>
        <family val="2"/>
      </rPr>
      <t xml:space="preserve">Contribuir a la reducción de la dependencia económica a los cultivos con fines ilícitos de las familias en zonas de influencia o afectadas directa o indirectamente por esta problemática. </t>
    </r>
  </si>
  <si>
    <r>
      <rPr>
        <b/>
        <sz val="8"/>
        <color rgb="FF000000"/>
        <rFont val="Arial"/>
        <family val="2"/>
      </rPr>
      <t>OEI. 02</t>
    </r>
    <r>
      <rPr>
        <sz val="8"/>
        <color rgb="FF000000"/>
        <rFont val="Arial"/>
        <family val="2"/>
      </rPr>
      <t xml:space="preserve">
Contribuir a la reducción de la producción y disponibilidad comercial de drogas ilícitas, a nivel nacional con mayor incidencia en zonas estratégicas de intervención.</t>
    </r>
  </si>
  <si>
    <r>
      <rPr>
        <b/>
        <sz val="8"/>
        <color rgb="FF000000"/>
        <rFont val="Arial"/>
        <family val="2"/>
      </rPr>
      <t>OEI. 03</t>
    </r>
    <r>
      <rPr>
        <sz val="8"/>
        <color rgb="FF000000"/>
        <rFont val="Arial"/>
        <family val="2"/>
      </rPr>
      <t xml:space="preserve">
Fortalecer las intervenciones de prevención y reducción del consumo de drogas en la población. </t>
    </r>
  </si>
  <si>
    <r>
      <rPr>
        <b/>
        <sz val="8"/>
        <color rgb="FF000000"/>
        <rFont val="Arial"/>
        <family val="2"/>
      </rPr>
      <t xml:space="preserve">OEI.04
</t>
    </r>
    <r>
      <rPr>
        <sz val="8"/>
        <color rgb="FF000000"/>
        <rFont val="Arial"/>
        <family val="2"/>
      </rPr>
      <t xml:space="preserve">Consolidar la articulación efectiva multisectorial e intergubernamental que contribuya a la reducción de la oferta y demanda en el uso de drogas, en beneficio de la población. </t>
    </r>
  </si>
  <si>
    <r>
      <rPr>
        <b/>
        <sz val="8"/>
        <color rgb="FF000000"/>
        <rFont val="Arial"/>
        <family val="2"/>
      </rPr>
      <t xml:space="preserve">OEI. 05
</t>
    </r>
    <r>
      <rPr>
        <sz val="8"/>
        <color rgb="FF000000"/>
        <rFont val="Arial"/>
        <family val="2"/>
      </rPr>
      <t xml:space="preserve">Modernizar la gestión institucional 
</t>
    </r>
  </si>
  <si>
    <r>
      <t xml:space="preserve">OEI.06
</t>
    </r>
    <r>
      <rPr>
        <sz val="8"/>
        <color rgb="FF000000"/>
        <rFont val="Arial"/>
        <family val="2"/>
      </rPr>
      <t>Fortalecer la Gestión de riesgos y desastres en la Entidad.</t>
    </r>
  </si>
  <si>
    <r>
      <t>ND</t>
    </r>
    <r>
      <rPr>
        <b/>
        <sz val="8"/>
        <color rgb="FF000000"/>
        <rFont val="Arial"/>
        <family val="2"/>
      </rPr>
      <t xml:space="preserve"> (7)</t>
    </r>
  </si>
  <si>
    <r>
      <rPr>
        <b/>
        <sz val="8"/>
        <color rgb="FF000000"/>
        <rFont val="Arial"/>
        <family val="2"/>
      </rPr>
      <t xml:space="preserve"> PLIEGO 016: 
CENTRO NACIONAL DE PLANEAMIENTO ESTRATÉGICO - CEPLAN (3)
</t>
    </r>
    <r>
      <rPr>
        <sz val="8"/>
        <color rgb="FF000000"/>
        <rFont val="Arial"/>
        <family val="2"/>
      </rPr>
      <t>Resolución de Presidencia de Consejo Directivo N° 00025-2022/CEPLAN/PCD, 31.03.2022</t>
    </r>
  </si>
  <si>
    <r>
      <rPr>
        <b/>
        <sz val="8"/>
        <color rgb="FF000000"/>
        <rFont val="Arial"/>
        <family val="2"/>
      </rPr>
      <t xml:space="preserve">OEI.01
</t>
    </r>
    <r>
      <rPr>
        <sz val="8"/>
        <color rgb="FF000000"/>
        <rFont val="Arial"/>
        <family val="2"/>
      </rPr>
      <t>Fortalecer la gestión estratégica del Estado</t>
    </r>
  </si>
  <si>
    <r>
      <t xml:space="preserve">OEI.02
</t>
    </r>
    <r>
      <rPr>
        <sz val="8"/>
        <color rgb="FF000000"/>
        <rFont val="Arial"/>
        <family val="2"/>
      </rPr>
      <t>Fortalecer el planeamiento estratégico desarrollado en los órganos del SINAPLAN</t>
    </r>
  </si>
  <si>
    <r>
      <rPr>
        <b/>
        <sz val="8"/>
        <color rgb="FF000000"/>
        <rFont val="Arial"/>
        <family val="2"/>
      </rPr>
      <t xml:space="preserve">OEI.03
</t>
    </r>
    <r>
      <rPr>
        <sz val="8"/>
        <color rgb="FF000000"/>
        <rFont val="Arial"/>
        <family val="2"/>
      </rPr>
      <t>Fortalecer la gestión institucional</t>
    </r>
  </si>
  <si>
    <r>
      <rPr>
        <b/>
        <sz val="8"/>
        <color rgb="FF000000"/>
        <rFont val="Arial"/>
        <family val="2"/>
      </rPr>
      <t xml:space="preserve">OEI.04
</t>
    </r>
    <r>
      <rPr>
        <sz val="8"/>
        <color rgb="FF000000"/>
        <rFont val="Arial"/>
        <family val="2"/>
      </rPr>
      <t>Implementar la Gestión Interna de Riesgos deDesastre</t>
    </r>
  </si>
  <si>
    <r>
      <t xml:space="preserve"> PLIEGO 019: 
ORGANISMO SUPERVISOR DE INVERSIÓN PRIVADA EN TELECOMUNICACIONES - OSIPTEL
</t>
    </r>
    <r>
      <rPr>
        <sz val="8"/>
        <color rgb="FF000000"/>
        <rFont val="Arial"/>
        <family val="2"/>
      </rPr>
      <t>Resolución de Presidencia Ejecutiva N° 00030-2021-PD/OSIPTEL, 26.04.2022</t>
    </r>
  </si>
  <si>
    <r>
      <rPr>
        <b/>
        <sz val="8"/>
        <color rgb="FF000000"/>
        <rFont val="Arial"/>
        <family val="2"/>
      </rPr>
      <t xml:space="preserve">OEI.01
</t>
    </r>
    <r>
      <rPr>
        <sz val="8"/>
        <color rgb="FF000000"/>
        <rFont val="Arial"/>
        <family val="2"/>
      </rPr>
      <t>Promover la competencia entre
empresas operadoras de servicios públicos de telecomunicaciones.</t>
    </r>
  </si>
  <si>
    <r>
      <rPr>
        <b/>
        <sz val="8"/>
        <color rgb="FF000000"/>
        <rFont val="Arial"/>
        <family val="2"/>
      </rPr>
      <t xml:space="preserve">OEI.02
</t>
    </r>
    <r>
      <rPr>
        <sz val="8"/>
        <color rgb="FF000000"/>
        <rFont val="Arial"/>
        <family val="2"/>
      </rPr>
      <t>Mejorar la calidad de los servicios públicos de telecomunicaciones brindada por las empresas operadoras respecto a los estándares establecidos</t>
    </r>
  </si>
  <si>
    <r>
      <rPr>
        <b/>
        <sz val="8"/>
        <color rgb="FF000000"/>
        <rFont val="Arial"/>
        <family val="2"/>
      </rPr>
      <t xml:space="preserve">OEI.03
</t>
    </r>
    <r>
      <rPr>
        <sz val="8"/>
        <color rgb="FF000000"/>
        <rFont val="Arial"/>
        <family val="2"/>
      </rPr>
      <t>Mejorar la calidad de atención al usuario de los servicios públicos de telecomunicaciones</t>
    </r>
  </si>
  <si>
    <r>
      <rPr>
        <b/>
        <sz val="8"/>
        <color rgb="FF000000"/>
        <rFont val="Arial"/>
        <family val="2"/>
      </rPr>
      <t xml:space="preserve">OEI.04
</t>
    </r>
    <r>
      <rPr>
        <sz val="8"/>
        <color rgb="FF000000"/>
        <rFont val="Arial"/>
        <family val="2"/>
      </rPr>
      <t>Empoderar a los usuarios de los servicios públicos de telecomunicaciones</t>
    </r>
  </si>
  <si>
    <r>
      <rPr>
        <b/>
        <sz val="8"/>
        <color rgb="FF000000"/>
        <rFont val="Arial"/>
        <family val="2"/>
      </rPr>
      <t xml:space="preserve">OEI.05
</t>
    </r>
    <r>
      <rPr>
        <sz val="8"/>
        <color rgb="FF000000"/>
        <rFont val="Arial"/>
        <family val="2"/>
      </rPr>
      <t>Consolidar la reputación en alta especialización y transparencia</t>
    </r>
  </si>
  <si>
    <r>
      <rPr>
        <b/>
        <sz val="8"/>
        <color rgb="FF000000"/>
        <rFont val="Arial"/>
        <family val="2"/>
      </rPr>
      <t xml:space="preserve">OEI.06
</t>
    </r>
    <r>
      <rPr>
        <sz val="8"/>
        <color rgb="FF000000"/>
        <rFont val="Arial"/>
        <family val="2"/>
      </rPr>
      <t>Consolidar el modelo de excelencia en la  gestión institucional</t>
    </r>
  </si>
  <si>
    <r>
      <rPr>
        <b/>
        <sz val="8"/>
        <color rgb="FF000000"/>
        <rFont val="Arial"/>
        <family val="2"/>
      </rPr>
      <t xml:space="preserve">OEI.07
</t>
    </r>
    <r>
      <rPr>
        <sz val="8"/>
        <color rgb="FF000000"/>
        <rFont val="Arial"/>
        <family val="2"/>
      </rPr>
      <t>Implementar la gestión de riesgo de desastres</t>
    </r>
  </si>
  <si>
    <r>
      <t xml:space="preserve">PLIEGO 20:
ORGANISMO SUPERVISOR DE LA INVERSION EN ENERGIA Y MINERIA – OSINERGMIN
</t>
    </r>
    <r>
      <rPr>
        <sz val="8"/>
        <color rgb="FF000000"/>
        <rFont val="Arial"/>
        <family val="2"/>
      </rPr>
      <t>Resolución de Consejo Directivo OSINERGMIN N° 089-2021-OS/CD, 27.04.2021 (*)</t>
    </r>
  </si>
  <si>
    <r>
      <rPr>
        <b/>
        <sz val="8"/>
        <color rgb="FF000000"/>
        <rFont val="Arial"/>
        <family val="2"/>
      </rPr>
      <t>OEI.01</t>
    </r>
    <r>
      <rPr>
        <sz val="8"/>
        <color rgb="FF000000"/>
        <rFont val="Arial"/>
        <family val="2"/>
      </rPr>
      <t xml:space="preserve">
Promover la mejora de la cobertura de servicios energéticos suficientes, eficientes, asequibles y de calidad, en beneficio de los ciudadanos a nivel nacional</t>
    </r>
  </si>
  <si>
    <r>
      <rPr>
        <b/>
        <sz val="8"/>
        <color rgb="FF000000"/>
        <rFont val="Arial"/>
        <family val="2"/>
      </rPr>
      <t>OEI.02</t>
    </r>
    <r>
      <rPr>
        <sz val="8"/>
        <color rgb="FF000000"/>
        <rFont val="Arial"/>
        <family val="2"/>
      </rPr>
      <t xml:space="preserve">
Contribuir a que las actividades de las empresas sean seguras, en beneficio de los grupos de interés</t>
    </r>
  </si>
  <si>
    <r>
      <rPr>
        <b/>
        <sz val="8"/>
        <color rgb="FF000000"/>
        <rFont val="Arial"/>
        <family val="2"/>
      </rPr>
      <t>OEI.03</t>
    </r>
    <r>
      <rPr>
        <sz val="8"/>
        <color rgb="FF000000"/>
        <rFont val="Arial"/>
        <family val="2"/>
      </rPr>
      <t xml:space="preserve">
Impulsar una visión global de largo plazo en energía y minería que propicie una política sectorial segura, competitiva y sostenible, en beneficio de los grupos de interés</t>
    </r>
  </si>
  <si>
    <r>
      <rPr>
        <b/>
        <sz val="8"/>
        <color rgb="FF000000"/>
        <rFont val="Arial"/>
        <family val="2"/>
      </rPr>
      <t>OEI.04</t>
    </r>
    <r>
      <rPr>
        <sz val="8"/>
        <color rgb="FF000000"/>
        <rFont val="Arial"/>
        <family val="2"/>
      </rPr>
      <t xml:space="preserve">
Fortalecer la comunicación y relacionamiento de los grupos de interés</t>
    </r>
  </si>
  <si>
    <r>
      <rPr>
        <b/>
        <sz val="8"/>
        <color rgb="FF000000"/>
        <rFont val="Arial"/>
        <family val="2"/>
      </rPr>
      <t>OEI.06</t>
    </r>
    <r>
      <rPr>
        <sz val="8"/>
        <color rgb="FF000000"/>
        <rFont val="Arial"/>
        <family val="2"/>
      </rPr>
      <t xml:space="preserve">
Fortalecer la gestión institucional</t>
    </r>
  </si>
  <si>
    <r>
      <rPr>
        <b/>
        <sz val="8"/>
        <color rgb="FF000000"/>
        <rFont val="Arial"/>
        <family val="2"/>
      </rPr>
      <t>OEI.05</t>
    </r>
    <r>
      <rPr>
        <sz val="8"/>
        <color rgb="FF000000"/>
        <rFont val="Arial"/>
        <family val="2"/>
      </rPr>
      <t xml:space="preserve">
Implementar la gestión de riesgos de desastres </t>
    </r>
  </si>
  <si>
    <r>
      <t xml:space="preserve">PLIEGO 021:
SUPERINTENDENCIA NACIONAL DE SERVICIOS DE SANEAMIENTO – SUNASS
</t>
    </r>
    <r>
      <rPr>
        <sz val="8"/>
        <color rgb="FF000000"/>
        <rFont val="Arial"/>
        <family val="2"/>
      </rPr>
      <t>Resolución de Consejo Directivo N° 042-2022-SUNASS-CD, 25.05.2022</t>
    </r>
  </si>
  <si>
    <r>
      <rPr>
        <b/>
        <sz val="8"/>
        <color rgb="FF000000"/>
        <rFont val="Arial"/>
        <family val="2"/>
      </rPr>
      <t xml:space="preserve">OEI.01
</t>
    </r>
    <r>
      <rPr>
        <sz val="8"/>
        <color rgb="FF000000"/>
        <rFont val="Arial"/>
        <family val="2"/>
      </rPr>
      <t>Fortalecer la prestación de los servicios de saneamiento para el usuario</t>
    </r>
  </si>
  <si>
    <r>
      <rPr>
        <b/>
        <sz val="8"/>
        <color rgb="FF000000"/>
        <rFont val="Arial"/>
        <family val="2"/>
      </rPr>
      <t xml:space="preserve">OEI.02
</t>
    </r>
    <r>
      <rPr>
        <sz val="8"/>
        <color rgb="FF000000"/>
        <rFont val="Arial"/>
        <family val="2"/>
      </rPr>
      <t>Consolidar la desconcentración de funciones de SUNASS</t>
    </r>
  </si>
  <si>
    <r>
      <rPr>
        <b/>
        <sz val="8"/>
        <color rgb="FF000000"/>
        <rFont val="Arial"/>
        <family val="2"/>
      </rPr>
      <t xml:space="preserve">OEI.03
</t>
    </r>
    <r>
      <rPr>
        <sz val="8"/>
        <color rgb="FF000000"/>
        <rFont val="Arial"/>
        <family val="2"/>
      </rPr>
      <t>Mejorar la percepción y valoración de los servicios de saneamiento por los usuarios</t>
    </r>
  </si>
  <si>
    <r>
      <rPr>
        <b/>
        <sz val="8"/>
        <color rgb="FF000000"/>
        <rFont val="Arial"/>
        <family val="2"/>
      </rPr>
      <t xml:space="preserve">OEI.04
</t>
    </r>
    <r>
      <rPr>
        <sz val="8"/>
        <color rgb="FF000000"/>
        <rFont val="Arial"/>
        <family val="2"/>
      </rPr>
      <t>Fortalecer la gestión institucional</t>
    </r>
  </si>
  <si>
    <r>
      <rPr>
        <b/>
        <sz val="8"/>
        <color rgb="FF000000"/>
        <rFont val="Arial"/>
        <family val="2"/>
      </rPr>
      <t xml:space="preserve">OEI.05
</t>
    </r>
    <r>
      <rPr>
        <sz val="8"/>
        <color rgb="FF000000"/>
        <rFont val="Arial"/>
        <family val="2"/>
      </rPr>
      <t>Implementar la gestión de riesgos de desastres</t>
    </r>
  </si>
  <si>
    <r>
      <rPr>
        <b/>
        <sz val="8"/>
        <color rgb="FF000000"/>
        <rFont val="Arial"/>
        <family val="2"/>
      </rPr>
      <t xml:space="preserve">PLIEGO 022: 
ORGANISMO SUPERVISOR DE LA INVERSIÓN EN INFRAESTRUCTURA DE TRANSPORTE DE USO PÚBLICO – OSITRAN
</t>
    </r>
    <r>
      <rPr>
        <sz val="8"/>
        <color rgb="FF000000"/>
        <rFont val="Arial"/>
        <family val="2"/>
      </rPr>
      <t>Resolución de Consejo Directivo N° 0013-2022-CD-OSITRAN, 20.04.2022</t>
    </r>
    <r>
      <rPr>
        <b/>
        <sz val="8"/>
        <color rgb="FF000000"/>
        <rFont val="Arial"/>
        <family val="2"/>
      </rPr>
      <t xml:space="preserve"> </t>
    </r>
  </si>
  <si>
    <r>
      <rPr>
        <b/>
        <sz val="8"/>
        <color rgb="FF000000"/>
        <rFont val="Arial"/>
        <family val="2"/>
      </rPr>
      <t xml:space="preserve">OEI.01
</t>
    </r>
    <r>
      <rPr>
        <sz val="8"/>
        <color rgb="FF000000"/>
        <rFont val="Arial"/>
        <family val="2"/>
      </rPr>
      <t>Fortalecer el posicionamiento del OSITRAN en relación a sus grupos de interés y ciudadanía en general</t>
    </r>
  </si>
  <si>
    <r>
      <rPr>
        <b/>
        <sz val="8"/>
        <color rgb="FF000000"/>
        <rFont val="Arial"/>
        <family val="2"/>
      </rPr>
      <t xml:space="preserve">OEI.02
</t>
    </r>
    <r>
      <rPr>
        <sz val="8"/>
        <color rgb="FF000000"/>
        <rFont val="Arial"/>
        <family val="2"/>
      </rPr>
      <t>Optimizar el Desarrollo Organizacional</t>
    </r>
  </si>
  <si>
    <r>
      <rPr>
        <b/>
        <sz val="8"/>
        <color rgb="FF000000"/>
        <rFont val="Arial"/>
        <family val="2"/>
      </rPr>
      <t xml:space="preserve">OEI.03
</t>
    </r>
    <r>
      <rPr>
        <sz val="8"/>
        <color rgb="FF000000"/>
        <rFont val="Arial"/>
        <family val="2"/>
      </rPr>
      <t>Optimizar la supervisión y fiscalización de la Infraestructura de Transporte de Uso Público</t>
    </r>
  </si>
  <si>
    <r>
      <rPr>
        <b/>
        <sz val="8"/>
        <color rgb="FF000000"/>
        <rFont val="Arial"/>
        <family val="2"/>
      </rPr>
      <t xml:space="preserve">OEI.04
</t>
    </r>
    <r>
      <rPr>
        <sz val="8"/>
        <color rgb="FF000000"/>
        <rFont val="Arial"/>
        <family val="2"/>
      </rPr>
      <t>Optimizar la función reguladora en beneficio de nuestros usuarios y ciudadanía en general</t>
    </r>
  </si>
  <si>
    <r>
      <rPr>
        <b/>
        <sz val="8"/>
        <color rgb="FF000000"/>
        <rFont val="Arial"/>
        <family val="2"/>
      </rPr>
      <t xml:space="preserve">OEI.05
</t>
    </r>
    <r>
      <rPr>
        <sz val="8"/>
        <color rgb="FF000000"/>
        <rFont val="Arial"/>
        <family val="2"/>
      </rPr>
      <t>Fortalecer la protección de los derechos de los usuarios de la infraestructura del 
transporte público.</t>
    </r>
  </si>
  <si>
    <r>
      <rPr>
        <b/>
        <sz val="8"/>
        <color rgb="FF000000"/>
        <rFont val="Arial"/>
        <family val="2"/>
      </rPr>
      <t xml:space="preserve">OEI.06
</t>
    </r>
    <r>
      <rPr>
        <sz val="8"/>
        <color rgb="FF000000"/>
        <rFont val="Arial"/>
        <family val="2"/>
      </rPr>
      <t>Administrar eficientemente los recursos institucionales del OSITRAN</t>
    </r>
  </si>
  <si>
    <r>
      <rPr>
        <b/>
        <sz val="8"/>
        <color rgb="FF000000"/>
        <rFont val="Arial"/>
        <family val="2"/>
      </rPr>
      <t xml:space="preserve">OEI 07
</t>
    </r>
    <r>
      <rPr>
        <sz val="8"/>
        <color rgb="FF000000"/>
        <rFont val="Arial"/>
        <family val="2"/>
      </rPr>
      <t>Implementar la Gestión de Riesgos de Desastres</t>
    </r>
  </si>
  <si>
    <r>
      <t xml:space="preserve"> PLIEGO 023: 
AUTORIDAD NACIONAL DEL SERVICIO CIVIL – SERVIR
</t>
    </r>
    <r>
      <rPr>
        <sz val="8"/>
        <color rgb="FF000000"/>
        <rFont val="Arial"/>
        <family val="2"/>
      </rPr>
      <t>Resolución de Presidencia Ejecutiva N° 000043-2022-SERVIR-PE, 18.05.2022 (*)</t>
    </r>
  </si>
  <si>
    <r>
      <rPr>
        <b/>
        <sz val="8"/>
        <color rgb="FF000000"/>
        <rFont val="Arial"/>
        <family val="2"/>
      </rPr>
      <t xml:space="preserve">OEI.01
</t>
    </r>
    <r>
      <rPr>
        <sz val="8"/>
        <color rgb="FF000000"/>
        <rFont val="Arial"/>
        <family val="2"/>
      </rPr>
      <t>Promover la transparencia en el acceso al servicio civil en las entidades públicas</t>
    </r>
  </si>
  <si>
    <r>
      <rPr>
        <b/>
        <sz val="8"/>
        <color rgb="FF000000"/>
        <rFont val="Arial"/>
        <family val="2"/>
      </rPr>
      <t xml:space="preserve">OEI.02
</t>
    </r>
    <r>
      <rPr>
        <sz val="8"/>
        <color rgb="FF000000"/>
        <rFont val="Arial"/>
        <family val="2"/>
      </rPr>
      <t>Impulsar el proceso de implementación de la Ley del Servicio Civil en las entidades públicas</t>
    </r>
  </si>
  <si>
    <r>
      <rPr>
        <b/>
        <sz val="8"/>
        <color rgb="FF000000"/>
        <rFont val="Arial"/>
        <family val="2"/>
      </rPr>
      <t xml:space="preserve">OEI.03
</t>
    </r>
    <r>
      <rPr>
        <sz val="8"/>
        <color rgb="FF000000"/>
        <rFont val="Arial"/>
        <family val="2"/>
      </rPr>
      <t>Fortalecer capacidades para el servicio civil en los tres niveles de gobierno</t>
    </r>
  </si>
  <si>
    <r>
      <rPr>
        <b/>
        <sz val="8"/>
        <color rgb="FF000000"/>
        <rFont val="Arial"/>
        <family val="2"/>
      </rPr>
      <t xml:space="preserve">OEI.04
</t>
    </r>
    <r>
      <rPr>
        <sz val="8"/>
        <color rgb="FF000000"/>
        <rFont val="Arial"/>
        <family val="2"/>
      </rPr>
      <t>Fortalecer la gestión institucional de SERVIR</t>
    </r>
  </si>
  <si>
    <r>
      <rPr>
        <b/>
        <sz val="8"/>
        <color rgb="FF000000"/>
        <rFont val="Arial"/>
        <family val="2"/>
      </rPr>
      <t xml:space="preserve">OEI.05
</t>
    </r>
    <r>
      <rPr>
        <sz val="8"/>
        <color rgb="FF000000"/>
        <rFont val="Arial"/>
        <family val="2"/>
      </rPr>
      <t>Desarrollar la gestión de riesgo de desastres en SERVIR</t>
    </r>
  </si>
  <si>
    <r>
      <t xml:space="preserve">PLIEGO 024: 
ORGANISMO DE SUPERVISIÓN DE LOS RECURSOS FORESTALES Y DE FAUNA SILVESTRE - OSINFOR
</t>
    </r>
    <r>
      <rPr>
        <sz val="8"/>
        <color rgb="FF000000"/>
        <rFont val="Arial"/>
        <family val="2"/>
      </rPr>
      <t>Resolución de Jefatura N° 00020-2022-OSINFOR/01.1, 11.04.2022</t>
    </r>
  </si>
  <si>
    <r>
      <rPr>
        <b/>
        <sz val="8"/>
        <color rgb="FF000000"/>
        <rFont val="Arial"/>
        <family val="2"/>
      </rPr>
      <t xml:space="preserve">OEI.01
</t>
    </r>
    <r>
      <rPr>
        <sz val="8"/>
        <color rgb="FF000000"/>
        <rFont val="Arial"/>
        <family val="2"/>
      </rPr>
      <t>Incrementar el aprovechamiento sostenible y la conservación, de los recursos forestales, de fauna silvestre y sus servicios eco sistémicos, por parte de los titulares de títulos habilitantes</t>
    </r>
  </si>
  <si>
    <r>
      <rPr>
        <b/>
        <sz val="8"/>
        <color rgb="FF000000"/>
        <rFont val="Arial"/>
        <family val="2"/>
      </rPr>
      <t xml:space="preserve">OEI.02
</t>
    </r>
    <r>
      <rPr>
        <sz val="8"/>
        <color rgb="FF000000"/>
        <rFont val="Arial"/>
        <family val="2"/>
      </rPr>
      <t>Optimizar la gestión institucional</t>
    </r>
  </si>
  <si>
    <r>
      <rPr>
        <b/>
        <sz val="8"/>
        <color rgb="FF000000"/>
        <rFont val="Arial"/>
        <family val="2"/>
      </rPr>
      <t xml:space="preserve">OEI.03
</t>
    </r>
    <r>
      <rPr>
        <sz val="8"/>
        <color rgb="FF000000"/>
        <rFont val="Arial"/>
        <family val="2"/>
      </rPr>
      <t>Reducir la vulnerabilidad ante el riesgo de desastres</t>
    </r>
  </si>
  <si>
    <r>
      <t xml:space="preserve"> PLIEGO 0114:
CONSEJO NACIONAL DE CIENCIA, TECNOLOGÍA E INNOVACIÓN TECNOLÓGICA – CONCYTEC
</t>
    </r>
    <r>
      <rPr>
        <sz val="8"/>
        <color rgb="FF000000"/>
        <rFont val="Arial"/>
        <family val="2"/>
      </rPr>
      <t>Resolución de Presidencia N° 048-2022-CONCYTEC-P, 05.05.2022</t>
    </r>
  </si>
  <si>
    <r>
      <rPr>
        <b/>
        <sz val="8"/>
        <color rgb="FF000000"/>
        <rFont val="Arial"/>
        <family val="2"/>
      </rPr>
      <t xml:space="preserve">OEI.01
</t>
    </r>
    <r>
      <rPr>
        <sz val="8"/>
        <color rgb="FF000000"/>
        <rFont val="Arial"/>
        <family val="2"/>
      </rPr>
      <t>Fortalecer en el marco de la Política Nacional de CTI la institucionalidad del Sistema Nacional de Ciencia, Tecnología e Innovación Tecnológica – SINACYT</t>
    </r>
  </si>
  <si>
    <r>
      <rPr>
        <b/>
        <sz val="8"/>
        <color rgb="FF000000"/>
        <rFont val="Arial"/>
        <family val="2"/>
      </rPr>
      <t xml:space="preserve">OEI.02
</t>
    </r>
    <r>
      <rPr>
        <sz val="8"/>
        <color rgb="FF000000"/>
        <rFont val="Arial"/>
        <family val="2"/>
      </rPr>
      <t>Fortalecer las capacidades de científicos, técnicos, tecnólogos, docentes universitarios</t>
    </r>
  </si>
  <si>
    <r>
      <rPr>
        <b/>
        <sz val="8"/>
        <color rgb="FF000000"/>
        <rFont val="Arial"/>
        <family val="2"/>
      </rPr>
      <t xml:space="preserve">OEI.03
</t>
    </r>
    <r>
      <rPr>
        <sz val="8"/>
        <color rgb="FF000000"/>
        <rFont val="Arial"/>
        <family val="2"/>
      </rPr>
      <t>Mejorar la infraestructura para el desarrollo de la CTI</t>
    </r>
  </si>
  <si>
    <r>
      <rPr>
        <b/>
        <sz val="8"/>
        <color rgb="FF000000"/>
        <rFont val="Arial"/>
        <family val="2"/>
      </rPr>
      <t xml:space="preserve">OEI.04
</t>
    </r>
    <r>
      <rPr>
        <sz val="8"/>
        <color rgb="FF000000"/>
        <rFont val="Arial"/>
        <family val="2"/>
      </rPr>
      <t>Fortalecer los sistemas de información para el mejor desempeño de los actores del Sistema Nacional de Ciencia, Tecnología e Innovación Tecnológica – SINACYT</t>
    </r>
  </si>
  <si>
    <r>
      <rPr>
        <b/>
        <sz val="8"/>
        <color rgb="FF000000"/>
        <rFont val="Arial"/>
        <family val="2"/>
      </rPr>
      <t xml:space="preserve">OEI.05
</t>
    </r>
    <r>
      <rPr>
        <sz val="8"/>
        <color rgb="FF000000"/>
        <rFont val="Arial"/>
        <family val="2"/>
      </rPr>
      <t>Promover la generación y transferencia 
de conocimiento científico – tecnológico en los centros de CTI</t>
    </r>
  </si>
  <si>
    <r>
      <rPr>
        <b/>
        <sz val="8"/>
        <color rgb="FF000000"/>
        <rFont val="Arial"/>
        <family val="2"/>
      </rPr>
      <t xml:space="preserve">OEI.06
</t>
    </r>
    <r>
      <rPr>
        <sz val="8"/>
        <color rgb="FF000000"/>
        <rFont val="Arial"/>
        <family val="2"/>
      </rPr>
      <t>Desarrollar incentivos que estimulen las actividades de CTI por parte de los actores del Sistema Nacional de Ciencia, Tecnología e Innovación Tecnológica – SINACYT.</t>
    </r>
  </si>
  <si>
    <r>
      <rPr>
        <b/>
        <sz val="8"/>
        <color rgb="FF000000"/>
        <rFont val="Arial"/>
        <family val="2"/>
      </rPr>
      <t xml:space="preserve">OEI.07
</t>
    </r>
    <r>
      <rPr>
        <sz val="8"/>
        <color rgb="FF000000"/>
        <rFont val="Arial"/>
        <family val="2"/>
      </rPr>
      <t>Fortalecer el desarrollo institucional del CONCYTEC.</t>
    </r>
  </si>
  <si>
    <r>
      <t xml:space="preserve">PLIEGO 183:
INSTITUTO NACIONAL DE DEFENSA DE LA COMPETENCIA Y DE LA PROTECCION DE LA PROPIEDAD INTELECTUAL - INDECOPI (3)
</t>
    </r>
    <r>
      <rPr>
        <sz val="8"/>
        <color rgb="FF000000"/>
        <rFont val="Arial"/>
        <family val="2"/>
      </rPr>
      <t>Resolucion N° 036-2022-PRE/INDECOPI, 28.03.2022</t>
    </r>
  </si>
  <si>
    <r>
      <rPr>
        <b/>
        <sz val="8"/>
        <color rgb="FF000000"/>
        <rFont val="Arial"/>
        <family val="2"/>
      </rPr>
      <t xml:space="preserve">OEI.01
</t>
    </r>
    <r>
      <rPr>
        <sz val="8"/>
        <color rgb="FF000000"/>
        <rFont val="Arial"/>
        <family val="2"/>
      </rPr>
      <t>Asegurar el empoderamiento 
sobre los derechos y 
obligaciones de las ciudadanas 
y ciudadanos</t>
    </r>
  </si>
  <si>
    <r>
      <rPr>
        <b/>
        <sz val="8"/>
        <color rgb="FF000000"/>
        <rFont val="Arial"/>
        <family val="2"/>
      </rPr>
      <t xml:space="preserve">OEI.02
</t>
    </r>
    <r>
      <rPr>
        <sz val="8"/>
        <color rgb="FF000000"/>
        <rFont val="Arial"/>
        <family val="2"/>
      </rPr>
      <t>Promover la creación, la protección y la defensa de la propiedad intelectual, a favor de personas 
naturales y jurídicas</t>
    </r>
  </si>
  <si>
    <r>
      <rPr>
        <b/>
        <sz val="8"/>
        <color rgb="FF000000"/>
        <rFont val="Arial"/>
        <family val="2"/>
      </rPr>
      <t xml:space="preserve">OEI.03
</t>
    </r>
    <r>
      <rPr>
        <sz val="8"/>
        <color rgb="FF000000"/>
        <rFont val="Arial"/>
        <family val="2"/>
      </rPr>
      <t>Mejorar la eficiencia de los mercados en beneficio de los Agentes Económicos</t>
    </r>
  </si>
  <si>
    <r>
      <rPr>
        <b/>
        <sz val="8"/>
        <color rgb="FF000000"/>
        <rFont val="Arial"/>
        <family val="2"/>
      </rPr>
      <t xml:space="preserve">OEI.04
</t>
    </r>
    <r>
      <rPr>
        <sz val="8"/>
        <color rgb="FF000000"/>
        <rFont val="Arial"/>
        <family val="2"/>
      </rPr>
      <t>Fortalecer la Gestión Institucional.</t>
    </r>
  </si>
  <si>
    <r>
      <rPr>
        <b/>
        <sz val="8"/>
        <color rgb="FF000000"/>
        <rFont val="Arial"/>
        <family val="2"/>
      </rPr>
      <t xml:space="preserve">OEI.05
</t>
    </r>
    <r>
      <rPr>
        <sz val="8"/>
        <color rgb="FF000000"/>
        <rFont val="Arial"/>
        <family val="2"/>
      </rPr>
      <t>Fortalecer la Gestión de Riesgo de Desastres (GRD)</t>
    </r>
  </si>
  <si>
    <r>
      <t>ND*</t>
    </r>
    <r>
      <rPr>
        <b/>
        <sz val="8"/>
        <color rgb="FF000000"/>
        <rFont val="Arial"/>
        <family val="2"/>
      </rPr>
      <t>(19)</t>
    </r>
  </si>
  <si>
    <t>Profesional Técnico en Electrónica de Sistemas Computarizados</t>
  </si>
  <si>
    <t>Técnico en Computación e Informática</t>
  </si>
  <si>
    <t>Bachiller en Ciencias Sociales con mención en Sociología</t>
  </si>
  <si>
    <t>Ingeniería de Sistemas y Cómputo</t>
  </si>
  <si>
    <t>Licenciada en Ciencias de la Comunicación</t>
  </si>
  <si>
    <t>Coordinadora de Articulación y Coordinación con Entidades del Poder Ejecutivo y otros Poderes del Estado</t>
  </si>
  <si>
    <t>Abogada/Master en Derecho de la Contratación Pública</t>
  </si>
  <si>
    <t>Bachiller en Ingeniería Administrativa</t>
  </si>
  <si>
    <t>Bachiller en Humanidades con mención en Filosofía</t>
  </si>
  <si>
    <t>Técnico em Administración de Empresas</t>
  </si>
  <si>
    <t>Especialista para la administración del registro de mancomunidades y asistencia técnica legal en materia de desarrollo e integración territorial</t>
  </si>
  <si>
    <t>Bachiller en Ciencias con mención en Informática y Sistemas</t>
  </si>
  <si>
    <t>Licenciada en Administración  mención en Administración de Empresas</t>
  </si>
  <si>
    <t>Ingeniera Informática/ Maestra en Ciencias en Política Pública y Gestión Pública/ Magister en Ciencia Política y Gobierno</t>
  </si>
  <si>
    <t>Ingeniero Estadístico e Informático/Economista</t>
  </si>
  <si>
    <t>Ingeniería Estadística e Informática/ Economía</t>
  </si>
  <si>
    <t>Coordinadora Descentralizada Sur Este-Sede Cusco para la SubSecretaría de Gestión de Conflictos de la Secretaría de Gestión Social y Diálogo</t>
  </si>
  <si>
    <t>Licenciada en Bibliotecología y Ciencias de la Información/ Maestra en Administración</t>
  </si>
  <si>
    <t>Bachillera en Ciencias Sociales.con mención en Ciencia Política y Gobierno</t>
  </si>
  <si>
    <r>
      <rPr>
        <b/>
        <sz val="7"/>
        <color rgb="FF000000"/>
        <rFont val="Arial"/>
        <family val="2"/>
      </rPr>
      <t>(1) L</t>
    </r>
    <r>
      <rPr>
        <sz val="7"/>
        <color rgb="FF000000"/>
        <rFont val="Arial"/>
        <family val="2"/>
      </rPr>
      <t>a Secretaría de Gobierno y Transformación Digital (SGTD) no presentó la Evaluación de Resultados Plan Estratégico Institucional (PEI) - Plan Operativo Institucional (POI) 2021. En ese sentido, se registró S.I. en la Tabla 1, equivalente a “sin información".</t>
    </r>
  </si>
  <si>
    <r>
      <rPr>
        <b/>
        <sz val="7"/>
        <rFont val="Arial"/>
        <family val="2"/>
      </rPr>
      <t xml:space="preserve">(2) </t>
    </r>
    <r>
      <rPr>
        <sz val="7"/>
        <rFont val="Arial"/>
        <family val="2"/>
      </rPr>
      <t>No ha podido evaluarse en el año 2021 ni determinar su proyección para el 2022, debido a que la Política Nacional de Gestión del Riesgo de Desastres al 2050 se aprobó con el Decreto Supremo N° 038-2021-PCM en marzo de 2021, y la medición de su cumplimiento requiere la actualización del PEI de la PCM, con el fin de alinearlo a los 06 objetivos prioritarios y 14 indicadores de la mencionada PNGRD.</t>
    </r>
  </si>
  <si>
    <r>
      <rPr>
        <b/>
        <sz val="7"/>
        <color rgb="FF000000"/>
        <rFont val="Arial"/>
        <family val="2"/>
      </rPr>
      <t xml:space="preserve">(3) </t>
    </r>
    <r>
      <rPr>
        <sz val="7"/>
        <color rgb="FF000000"/>
        <rFont val="Arial"/>
        <family val="2"/>
      </rPr>
      <t>Para estos tres (03) Pliegos: CEPLAN, INDECOPI  y Despacho Presidencial tienen PEI vigente del año 2022 en adelante; por lo tanto, no cuentan con información en el año 2021, los campos "meta" y "resultados" de sus indicadores, tienen la codificación "N.D" (No hay datos).</t>
    </r>
  </si>
  <si>
    <r>
      <rPr>
        <b/>
        <sz val="7"/>
        <color rgb="FF000000"/>
        <rFont val="Arial"/>
        <family val="2"/>
      </rPr>
      <t xml:space="preserve">(4) </t>
    </r>
    <r>
      <rPr>
        <sz val="7"/>
        <color rgb="FF000000"/>
        <rFont val="Arial"/>
        <family val="2"/>
      </rPr>
      <t>INEI: El IND.01.OEI.01 para el año 2021, no presenta avance en razón de las medidas de urgencia dispuestas por el gobierno por la pandemia del COVID-19 y las restricciones presupuestales inherentes</t>
    </r>
  </si>
  <si>
    <r>
      <rPr>
        <b/>
        <sz val="7"/>
        <color rgb="FF000000"/>
        <rFont val="Arial"/>
        <family val="2"/>
      </rPr>
      <t xml:space="preserve">(5) </t>
    </r>
    <r>
      <rPr>
        <sz val="7"/>
        <color rgb="FF000000"/>
        <rFont val="Arial"/>
        <family val="2"/>
      </rPr>
      <t>DEVIDA: IND.01.OEI.01, en el 2021 no registra valor de avance porque los resultados estarán disponibles en julio del 2022, dado que se amplió el plazo para la evaluación de campo, por medidas sanitarias debido a la pandemia del COVID 19.</t>
    </r>
  </si>
  <si>
    <r>
      <rPr>
        <b/>
        <sz val="7"/>
        <color rgb="FF000000"/>
        <rFont val="Arial"/>
        <family val="2"/>
      </rPr>
      <t xml:space="preserve">(6) </t>
    </r>
    <r>
      <rPr>
        <sz val="7"/>
        <color rgb="FF000000"/>
        <rFont val="Arial"/>
        <family val="2"/>
      </rPr>
      <t>DEVIDA: IND.01.OEI.02, una de las variables de este indicador es la erradicación de cultivos de coca reportados por el Proyecto Especial CORAH, y ésta tuvo limitaciones en su desarrollo de campo por el contexto de la pandemia del COVID 19, generando acciones tardías y uso menor de las asignaciones presupuestales, alcanzando erradicar solo 5,775 hectáreas.</t>
    </r>
  </si>
  <si>
    <r>
      <rPr>
        <b/>
        <sz val="7"/>
        <color rgb="FF000000"/>
        <rFont val="Arial"/>
        <family val="2"/>
      </rPr>
      <t>(7)</t>
    </r>
    <r>
      <rPr>
        <sz val="7"/>
        <color rgb="FF000000"/>
        <rFont val="Arial"/>
        <family val="2"/>
      </rPr>
      <t xml:space="preserve"> DEVIDA: IND.01.OEI.06, para el año 2021 el indicador no muestra resultado, dado que el Plan de Prevención y contingencia frente a los riesgos de desastres en la entidad, se encuentra en proceso de elaboración al 31 de diciembre.</t>
    </r>
  </si>
  <si>
    <r>
      <rPr>
        <b/>
        <sz val="7"/>
        <color rgb="FF000000"/>
        <rFont val="Arial"/>
        <family val="2"/>
      </rPr>
      <t xml:space="preserve">(8) </t>
    </r>
    <r>
      <rPr>
        <sz val="7"/>
        <color rgb="FF000000"/>
        <rFont val="Arial"/>
        <family val="2"/>
      </rPr>
      <t>OSIPTEL: Indicadores del OEI.02, respecto a los porcentajes de satisfacción de usuarios de los principales servicios públicos de telecomunicaciones, no se logró alcanzar la meta del año 2021, es preciso mencionar que los cuatro indicadores provienen de los resultados de la Encuesta de Satisfacción de Usuarios. En ese sentido, al estar compuesta por factores exógenos a la gestión del OSIPTEL, se propone como medida correctiva revisar la metodología de la encuesta y ajustar las metas programadas para los próximos años.</t>
    </r>
  </si>
  <si>
    <r>
      <rPr>
        <b/>
        <sz val="7"/>
        <color rgb="FF000000"/>
        <rFont val="Arial"/>
        <family val="2"/>
      </rPr>
      <t>(9)</t>
    </r>
    <r>
      <rPr>
        <sz val="7"/>
        <color rgb="FF000000"/>
        <rFont val="Arial"/>
        <family val="2"/>
      </rPr>
      <t xml:space="preserve"> SUNASS: En el IND.01 OEI 03, "Porcentaje de usuarios que valoran la importancia de contar con los servicios de saneamiento", para el año 2021 el resultado es 0%, debido a la emergencia sanitaria a causa de la pandemia, en el POI 2021, estas actividades no fueron programadas. En este sentido no fue posible medir el indicador.</t>
    </r>
  </si>
  <si>
    <r>
      <rPr>
        <b/>
        <sz val="7"/>
        <color rgb="FF000000"/>
        <rFont val="Arial"/>
        <family val="2"/>
      </rPr>
      <t>(10)</t>
    </r>
    <r>
      <rPr>
        <sz val="7"/>
        <color rgb="FF000000"/>
        <rFont val="Arial"/>
        <family val="2"/>
      </rPr>
      <t xml:space="preserve"> SERVIR: No se logró la meta del año 2021 debido a los siguientes factores principales:
* Alta rotación de Funcionarios Públicos y Directivos Públicos en entidades públicas del Poder Ejecutivo, quienes son los tomadores de decisión para la continuidad del proceso de tránsito a la Ley del Servicio Civil, lo que consecuentemente retrasa el inicio de los procesos de selección de personal que se considera en la última fase del tránsito al nuevo régimen.
* Vigencia de la Ley Nº 31131 “Ley que establece disposiciones para erradicar la discriminación en los regímenes laborales del Sector Público”, que impide el uso del presupuesto que financia posiciones CAS para asignarlos a los procesos de selección de personal de la Ley del Servicio Civil.
* Ausencia de presupuesto adicional para financiar posiciones bajo el régimen del Servicio Civil vacantes en entidades con CPE aprobado, lo que reviste de especial importancia a partir de la vigencia de la Ley Nº 31131, representando el mismo impacto negativo sobre el OEI 2.</t>
    </r>
  </si>
  <si>
    <r>
      <rPr>
        <b/>
        <sz val="7"/>
        <color rgb="FF000000"/>
        <rFont val="Arial"/>
        <family val="2"/>
      </rPr>
      <t>(11)</t>
    </r>
    <r>
      <rPr>
        <sz val="7"/>
        <color rgb="FF000000"/>
        <rFont val="Arial"/>
        <family val="2"/>
      </rPr>
      <t xml:space="preserve"> OSINFOR: Debido a limitaciones técnicas al aprobar correctamente los planes de manejo por parte de las Autoridades Forestales (Regionales o Técnicas), lo cual impide que los Titulares implementen efectivamente sus planes, con lo que se dificulta el buen desempeño de los titulares. Esto sumado a que los Titulares no cuentan con las capacidades para implementar un plan de manejo, identificándose una brecha que requiere ser cerrada por parte de las Autoridades Forestales.</t>
    </r>
  </si>
  <si>
    <r>
      <rPr>
        <b/>
        <sz val="7"/>
        <color rgb="FF000000"/>
        <rFont val="Arial"/>
        <family val="2"/>
      </rPr>
      <t>(12)</t>
    </r>
    <r>
      <rPr>
        <sz val="7"/>
        <color rgb="FF000000"/>
        <rFont val="Arial"/>
        <family val="2"/>
      </rPr>
      <t xml:space="preserve"> Este objetivo no ha recibido una efectiva contribución por parte de la acción estratégica que la conforma, la cual se refiere a la implementación del plan de gestión del riesgo de desastres, en virtud de que el mismo no ha sido aprobado en los plazos previstos. Sin embargo, se destaca las capacitaciones brindadas a los/as servidores/as de la Entidad en temas de gestión de riesgo de desastres, a través del aula virtual del CENEPRED.</t>
    </r>
  </si>
  <si>
    <r>
      <rPr>
        <b/>
        <sz val="7"/>
        <color rgb="FF000000"/>
        <rFont val="Arial"/>
        <family val="2"/>
      </rPr>
      <t xml:space="preserve">(13) </t>
    </r>
    <r>
      <rPr>
        <sz val="7"/>
        <color rgb="FF000000"/>
        <rFont val="Arial"/>
        <family val="2"/>
      </rPr>
      <t>No se logró fortalecer planes estratégicos de las instituciones del SINACYT alineados a la Política Nacional de CTI debido al proceso de actualización en que se encuentra la Política Nacional para el Desarrollo de la CTI.</t>
    </r>
  </si>
  <si>
    <r>
      <rPr>
        <b/>
        <sz val="7"/>
        <color rgb="FF000000"/>
        <rFont val="Arial"/>
        <family val="2"/>
      </rPr>
      <t>(14)</t>
    </r>
    <r>
      <rPr>
        <sz val="7"/>
        <color rgb="FF000000"/>
        <rFont val="Arial"/>
        <family val="2"/>
      </rPr>
      <t xml:space="preserve"> No se cuenta con un mecanismo o norma técnica que pueda establecer los criterios de calificación para los gestores, por lo que no se puede acreditar el número de gestores calificados.</t>
    </r>
  </si>
  <si>
    <r>
      <rPr>
        <b/>
        <sz val="7"/>
        <color rgb="FF000000"/>
        <rFont val="Arial"/>
        <family val="2"/>
      </rPr>
      <t>(15)</t>
    </r>
    <r>
      <rPr>
        <sz val="7"/>
        <color rgb="FF000000"/>
        <rFont val="Arial"/>
        <family val="2"/>
      </rPr>
      <t xml:space="preserve"> Se ha logrado implementar 17 instituciones con equipos de laboratorios diversos, pero no se puede asegurar que se encuentren integrados a nivel nacional.</t>
    </r>
  </si>
  <si>
    <r>
      <rPr>
        <b/>
        <sz val="7"/>
        <color rgb="FF000000"/>
        <rFont val="Arial"/>
        <family val="2"/>
      </rPr>
      <t xml:space="preserve">(16) </t>
    </r>
    <r>
      <rPr>
        <sz val="7"/>
        <color rgb="FF000000"/>
        <rFont val="Arial"/>
        <family val="2"/>
      </rPr>
      <t>La coyuntura del COVID-19, entre otros factores como los políticos y los económicos están afectando el desarrollo de este tipo de actividades.</t>
    </r>
  </si>
  <si>
    <r>
      <rPr>
        <b/>
        <sz val="7"/>
        <color rgb="FF000000"/>
        <rFont val="Arial"/>
        <family val="2"/>
      </rPr>
      <t>(17)</t>
    </r>
    <r>
      <rPr>
        <sz val="7"/>
        <color rgb="FF000000"/>
        <rFont val="Arial"/>
        <family val="2"/>
      </rPr>
      <t xml:space="preserve"> Se ha proporcionado soporte técnico a 17 universidades para la elaboración de sus Reglamentos de Propiedad Intelectual, que incluye Transferencia Tecnológica. Sin embargo, no se cuenta con un mecanismo o norma para acreditar las Oficinas de Transferencia Tecnológica con la que cuentan varias de estas universidades.</t>
    </r>
  </si>
  <si>
    <r>
      <rPr>
        <b/>
        <sz val="7"/>
        <color rgb="FF000000"/>
        <rFont val="Arial"/>
        <family val="2"/>
      </rPr>
      <t>(18)</t>
    </r>
    <r>
      <rPr>
        <sz val="7"/>
        <color rgb="FF000000"/>
        <rFont val="Arial"/>
        <family val="2"/>
      </rPr>
      <t xml:space="preserve"> No se reportan avances, puesto que no se puede corroborar el nivel de operatividad de las Oficinas de Transferencia Tecnológica.</t>
    </r>
  </si>
  <si>
    <t xml:space="preserve"> </t>
  </si>
  <si>
    <t>Adjudicación Simplificada N° 004-2022-INDECOPI</t>
  </si>
  <si>
    <t>Adjudicación Simplificada N° 005-2022-INDECOPI</t>
  </si>
  <si>
    <t>Adjudicación Simplificada N° 006-2022-INDECOPI</t>
  </si>
  <si>
    <t>Adjudicación Simplificada N° 003-2022-INDECOPI</t>
  </si>
  <si>
    <t>Adjudicación Simplificada N° 002-2022-INDECOPI</t>
  </si>
  <si>
    <t>Adjudicación Simplificada N° 012-2020-INDECOPI</t>
  </si>
  <si>
    <t>Adjudicación Simplificada N° 021-2021-INDECOPI</t>
  </si>
  <si>
    <t>Adjudicación Simplificada N° 022-2021-INDECOPI</t>
  </si>
  <si>
    <t xml:space="preserve">Adjudicación Simplificada Nº 018-2019-INDECOPI (2da Conv) </t>
  </si>
  <si>
    <t xml:space="preserve">Adjudicación Simplificada Nº 013-2018-INDECOPI </t>
  </si>
  <si>
    <t>Adjudicación Simplificada Nº
006-2021-Indecopi</t>
  </si>
  <si>
    <t>Adjudicación Simplificada Nº
018-2021-Indecopi</t>
  </si>
  <si>
    <t>Adjudicación Simplificada N° 017-2021-Indecopi</t>
  </si>
  <si>
    <t>Adjudicación Simplificada N° 016-2021-Indecopi</t>
  </si>
  <si>
    <t>Adjudicación Simplificada N° 008-2021-Indecopi</t>
  </si>
  <si>
    <t>Adjudicación Simplificada N° 009-2021-Indecopi</t>
  </si>
  <si>
    <t>Adjudicación Simplificada N° 013-2021-Indecopi</t>
  </si>
  <si>
    <t>Adjudicación Simplificada N° 015-2021-Indecopi</t>
  </si>
  <si>
    <t>Adjudicación Simplificada N° 011-2021-Indecopi</t>
  </si>
  <si>
    <t>Adjudicación Simplificada N° 004-2021-Indecopi</t>
  </si>
  <si>
    <t>Adjudicación Simplificada N° 005-2021-Indecopi</t>
  </si>
  <si>
    <t>Adjudicación Simplificada N° 003-2021-Indecopi</t>
  </si>
  <si>
    <t>Adjudicación Simplificada N° 010-2021-Indecopi</t>
  </si>
  <si>
    <t>Adjudicación Simplificada N° 012-2021-Indecopi</t>
  </si>
  <si>
    <t>Adjudicación Simplificada N° 014-2021-Indecopi</t>
  </si>
  <si>
    <t>Adjudicación Simplificada N° 002-2021-Indecopi</t>
  </si>
  <si>
    <t>Adjudicación Simplificada N° 001-2021-Indecopi derivado del CP N° 003-2020-Indecopi</t>
  </si>
  <si>
    <t>Adjudicación Simplificada N° 009-2020-Indecopi</t>
  </si>
  <si>
    <t>Adjudicación Simplificada N° 012-2020-Indecopi</t>
  </si>
  <si>
    <t>Adjudicación Simplificada N° 014-2020-Indecopi</t>
  </si>
  <si>
    <t>Perfeccionará con Orden de Servicio</t>
  </si>
  <si>
    <t>Entrega parciales</t>
  </si>
  <si>
    <t>Compra corporativa facultativa convocado por pliego Concytec</t>
  </si>
  <si>
    <t>Otorgamiento Buena Pro</t>
  </si>
  <si>
    <t>RO.CO.OL.1. Servicio profesional registro de bienes y servicios en la plataforma SEACE; así como para la gestión de contratación y pagos de bienes y servicios vinculados a la plataforma Perú Compras y lo relacionado a la entrega del inmueble arrendado por pliego Concytec a 8 uit requerido por órganos de apoyo y asesoramiento del CONCYTEC</t>
  </si>
  <si>
    <t>RO.CO.OL.1. Servicio de especialista gestión de las contrataciones y pagos de requerimientos de bienes y/o servicios realizados por órganos de línea, así como el seguimiento de ejecución presupuestal y la atención a los pedidos de información realizada por la SOA, OCI, PCM, CngresoO de la República, entre otros, que son derivados a la Oficina de Logística</t>
  </si>
  <si>
    <t>RO.CO.OL.1. Servicio de especialista realizar seguimiento y atención a los pedidos de información realizada por el OCI, PCM, Congreso de la República, entre otros, que son derivados a la Oficina de Logística; así como para la contratación de bienes o servicios por montos menores o iguales a 8 UIT requeridos por los órganos de apoyo del CONCYTEC, con el fin de continuar el trámite correspondiente</t>
  </si>
  <si>
    <t>28/12/2022 o hasta agotar monto contractual</t>
  </si>
  <si>
    <t>Emitida por Fondecyt ahora Prociencia</t>
  </si>
  <si>
    <t>Contrato Complementario al CP N.º 001-2021-Concytec-Oga</t>
  </si>
  <si>
    <t>Procedimiento de Fondecyt, entidad absorbida por Prociencia</t>
  </si>
  <si>
    <t>04/02/2023 
o hasta agotar monto contractual</t>
  </si>
  <si>
    <t>Adenda amplia 3 meses (nov2022)N</t>
  </si>
  <si>
    <t>30/04/2020 o hasta agotar monto contractual</t>
  </si>
  <si>
    <t>O/S 171 Contrato Complementario</t>
  </si>
  <si>
    <t>O/S 172 Contrato Complementario</t>
  </si>
  <si>
    <t>6 meses o consumo bolsa de horas</t>
  </si>
  <si>
    <t>servicio mantenimiento Sede central</t>
  </si>
  <si>
    <t>O/S 66 Contrato Complementario</t>
  </si>
  <si>
    <t>182. CCP N° 581: SERVICIO DE SOPORTE Y MIGRACIÓN PARA LA OPERATIVIDAD DEL SISTEMA SIARH DE SERVIR</t>
  </si>
  <si>
    <t>En proceso de suscribir con postor que ocupó 2do lugar</t>
  </si>
  <si>
    <t>Procedimiento de Selección derivado del Procedimiento de Selección abreviado</t>
  </si>
  <si>
    <t>Procedimiento de Selección derivado del Procedimiento de Selección ordinario</t>
  </si>
  <si>
    <t>Hasta finalización del proceso</t>
  </si>
  <si>
    <t>Formulación consultas y observaciones</t>
  </si>
  <si>
    <t>Elevación observaciones</t>
  </si>
  <si>
    <t>CONTRATACIÓN DEL SERVICIO PARA LA REVISIÓN Y ANÁLISIS DEL INFORME DE LA SNMPE DE POSTERGAR LA ENTRADA EN VIGENCIA DE LA NORMA - MANUAL DE COSTOS BASADO EN ACTIVIDADES APLICABLE A LAS EMPRESAS DE DISTRIBUCIÓN ELÉCTRICA Y PROPUESTA DE MEJORA.</t>
  </si>
  <si>
    <t>CONTRATACIÓN DEL SERVICIO DE CAMPAÑA DE ORIENTACIÓN EN CENTROS DE
VACUNACIÓN Y EN ÁRBOL ECOLÓGICO SOBRE PREVENCIÓN DE ACCIDENTES Y ENERGÍAS RENOVABLES</t>
  </si>
  <si>
    <t>APOYO EN LA ABSOLUCIÓN DE CONSULTAS REFERIDAS A LA PROPUESTA DE
MODIFICACIÓN A LA NORMA CONDICIONES GENERALES DEL SERVICIO DE DISTRIBUCIÓN DE GAS NATURAL Y DE LA APLICACIÓN DE LAS TARIFAS AL USUARIO FINAL EN EL MARCO DEL DECRETO SUPREMO N° 008-2021-EM Y EN EL
ANÁLISIS DE ASPECTOS REFERIDOS AL PLAN QUINQUENAL DE INVERSIONES</t>
  </si>
  <si>
    <t>CONTRATCION DEL SERVICIO DE TRASLADO Y REPARTO DE KIT NAVIDEÑOS PARA ACTIVIDAD POR CELEBRACIÓN DE LA NAVIDAD A LAS FAMILIAS OSINERGMIN</t>
  </si>
  <si>
    <t>CONTRATACIÓN EL SERVICIO DE DIFUSIÓN EN MEDIOS DIGITALES DE LATINA SOBRE EL PROGRAMA DE BECAS Y CAMPAÑA SEGURIDAD EN EL HOGAR</t>
  </si>
  <si>
    <t>CONTRATACIÓN EL SERVICIO DE INTERPRETACIÓN DE AUDIOS Y SOCIODRAMAS EN LENGUAS ORIGINARIAS</t>
  </si>
  <si>
    <t>CONTRATACION DEL SERVICIO CLOUD PARA LA PREPARACION DEL AMBIENTE BIGDATA DEL OSINERGMIN</t>
  </si>
  <si>
    <t>SERVICIO DE TRANSMISION POR STREAMING AUDIENCIAS PUBLICAS Y EVENTOS TECNICOS DE REGULACION – PERIODO: 2021-2022</t>
  </si>
  <si>
    <t>CONTRATACIÓN EL SERVICIO DE PRODUCCIÓN DE PIEZAS PUBLICITARIAS PARA CAMPAÑAS DE DIFUSIÓN</t>
  </si>
  <si>
    <t>INSCRIPCIÓN DE 08 COLABORADORES AL PROGRAMA ESPECIALIZADO "REGULACIÓN DE MERCADOS ELÉCTRICOS Y DE GAS NATURAL"</t>
  </si>
  <si>
    <t>CONTRATACIÓN DEL SERVICIO DE CONSULTORÍA PARA LA EVALUACIÓN DE CAUSAS DE FALLO EN TURBOCOMPRESORES DE PLANTA DE LICUEFACCIÓN.</t>
  </si>
  <si>
    <t>CONTRATACIÓN DEL SERVICIO DE ALQUILER DE SERVIDORES PARA MIGRACIÓN DE CINTAS DE RESPALDO DE INFORMACIÓN</t>
  </si>
  <si>
    <t>CONTRATACIÓN DE ESTUDIO DE ABOGADOS PARA QUE EJERZA LA DEFENSA DE OSINERGMIN EN LA SEGUNDA INSTANCIA DE LAIMPUGNACIÓN DEL LAUDO ARBITRAL CON OCASIÓN DEL PLIEGO DE RECLAMOS DEL SINDICATO.</t>
  </si>
  <si>
    <t>CONTRATACIÓN DEL SERVICIO DE  DIFUSIÓN DE PUBLICIDAD PROGRAMÁTICA EN LA PLATAFORMA SONATA DE TAP TAP NETWORKS PARA LA CAMPAÑA DEL CONCURSO DE HISTORIETAS Y BECAS OSINERGMIN</t>
  </si>
  <si>
    <t>CONTRATACIÓN DEL SERVICIO DE DIFUSIÓN DE PUBLICIDAD EN TIK TOK PARA LA CAMPAÑA DEL CONCURSO DE HISTORIETAS</t>
  </si>
  <si>
    <t>CONTRATACIÓN DEL SERVICIO DE ELABORACIÓN Y CALIFICACIÓN DE EXÁMENES DE CONOCIMIENTOS PARA LA SELECCIÓN DE TRES GERENTES DE OSINERGMIN</t>
  </si>
  <si>
    <t>CONTRATACIÓN DEL SERVICIO DE IMPLEMENTACIÓN y MANTENIMIENTO DEL SISTEMA DE IVR DEL SCOP Y SUS DERIVADOS</t>
  </si>
  <si>
    <t>CONTRATACIÓN DEL SERVICIO QUE DIMENSIONE LA CANTIDAD DE SUPERVISORES NECESARIA PARA REALIZAR LAS ACTIVIDADES DE FISCALIZACIÓN DE OSINERGMIN</t>
  </si>
  <si>
    <t>DEFF SYSTEM AND SECURITY TECHNOLOGY SAC - DEFF SYSTEC S.A.C.</t>
  </si>
  <si>
    <t>INSCRIPCIÓN DE 22 COLABORADORES EN EL CURSO DE "DESARROLLO Y FUTURO DEL MERCADO ELÉCTRICO"</t>
  </si>
  <si>
    <t>CONTRATACIÓN DEL SERVICIO PARA LA MIGRACIÓN Y AFINAMIENTO DE BASE DE DATOS DE LOS ENTORNOS PRODUCTIVOS</t>
  </si>
  <si>
    <t>DIAGNOSTICO Y PROPUESTAS DE MEJORA EN LA FORMULACIÓN DE LOS PRECIO DE GLP</t>
  </si>
  <si>
    <t>SERVICIO DE APOYO EN IDENTIFICACIÓN DE DATOS ATÍPICOS, CONTROL Y
VALIDACIÓN DE REGISTROS DE MEDICIONES DE LAS INSTALACIONES DE LOS SST Y SCT</t>
  </si>
  <si>
    <t>SERVICIO DE MEJORAS EN EL NPS PARA SUPERVISION POR CRITICIDAD EN
GASOCENTROS, LOCALES DE VENTA DE GLP, MEDIOS DE TRANSPORTE, DISTRIBUIDORES DE GLP EN CILINDROS Y GRIFOS FLOTANTES</t>
  </si>
  <si>
    <t>ASESORÍA TÉCNICA PARA EL MEMORIAL DE DUPLICA DEL ARBITRAJE INTERNACIONAL IC POWER LTD Y KENON HOLDING LTD CONTRA LA REPÚBLICA DEL PERÚ" (CASO CIADI N° ARB/19/19)</t>
  </si>
  <si>
    <t>CONTRATACIÓN DEL SERVICIO DE PRODUCCIÓN DEL EVENTO VIRTUAL "DESAFÍOS DEL SECTOR ENERGÉTICO TRAS LA PANDEMIA"</t>
  </si>
  <si>
    <t>SERVICIO DE MANTENIMIENTO PREVENTIVO DE PLANTAS ORNAMENTALES DE LAS ÁREAS VERDES DE LAS SEDES DE OSINERGMIN EN LIMA.</t>
  </si>
  <si>
    <t>SERVICIO DE APOYO OPERATIVO EN LABORES ARCHIVÍSTICAS Y OTRAS DE SOPORTE EN LA ADMINISTRACIÓN DOCUMENTARIA</t>
  </si>
  <si>
    <t>ANALIZAR LA CORRECTA APLICACIÓN DE LOS PROCEDIMIENTOS TÉCNICOS DEL COES RELATIVOS A LAS TRANSACCIONES ECONÓMICAS DE ELECTRICIDAD, Y REVISIÓN DE PROPUESTAS NORMATIVAS RELATIVOS A LOS PAGOS DE UN GRAN USUARIO EN EL MERCADO MAYORISTA DE ELECTRICIDAD</t>
  </si>
  <si>
    <t>REVISIÓN DE CÁLCULOS Y DESAGREGACIÓN DE COSTOS DE LA VALORIZACIÓN DE ELEMENTOS DE TRANSMISIÓN SST-SCT PUESTOS EN OPERACIÓN EN EL PERIODO 2009-2021</t>
  </si>
  <si>
    <t>SERVICIO DE SUMINISTRO DE COMBUSTIBLE DIESEL PARA LA UNIDAD VEHICULAR EGM-127 QUE BRINDA SERVICIOS EN LA OR MADRE DE DIOS.</t>
  </si>
  <si>
    <t>SERVICIO DE CONSULTORÍA PARA EL DISEÑO DE UN SISTEMA DE COSTEO BASADO EN ACTIVIDADES PARA OSINERGMIN</t>
  </si>
  <si>
    <t>CONTRATACION DEL SERVICIO DE CONECTIVIDAD PARA LOS DATA CENTER DEL OSINERGMIN</t>
  </si>
  <si>
    <t>SERVICIO DE APOYO EN LA DETERMINACIÓN DE COSTOS MEDIOS DE GENERACIÓN DE SISTEMAS AISLADOS - 2021</t>
  </si>
  <si>
    <t>ANÁLISIS Y PROPUESTA DE ACTUALIZACIÓN DE LA METODOLOGÍA DE CÁLCULO DE PRECIOS DE REFERENCIA DE COMBUSTIBLES POR LOS LINEAMIENTOS APROBADOS MEDIANTE LA RESOLUCIÓN DIRECTORAL N° 244-2020-MINEM/DGH</t>
  </si>
  <si>
    <t>APOYO EN LA ELABORACIÓN DE LA PROPUESTA DE MEJORA A LA NORMA
PROCEDIMIENTO PARA LA ELABORACIÓN DE LOS ESTUDIOS TARIFARIOS SOBRE ASPE CTOS REGULADOS DE LA DISTRIBUCIÓN DE GAS NATURAL, APROBADO MEDIANTE RESOLUCIÓN N° 659-2008-OS/CD</t>
  </si>
  <si>
    <t>SERVICIO DE ANÁLISIS JURÍDICO DE LA SENTENCIA DEL PODER JUDICIAL QUE
DECLARÓ NULO EL DS N° 043-2017-EM, ASÍ COMO SOBRE EL DS N° 031-2020-EM; EN RELACIÓN A LOS POSIBLES EFECTOS Y CONDICIONES EN LA NORMATIVA QUE DEBERÁ APROBAR OSINERGMIN</t>
  </si>
  <si>
    <t>CONTRATACIÓN DEL SERVICIO DE VALIDACIÓN Y ACTUALIZACIÓN DE INFORMACIÓN DE DESEMBOLSOS 2021</t>
  </si>
  <si>
    <t>ADQUISICIÓN E INSTALACIÓN DE CÁMARA TERMOGRÁFICA DE MEDICIÓN CORPORAL EN INGRESO PRINCIPAL DE SEDE CENTRAL DE OSINERGMIN.</t>
  </si>
  <si>
    <t>Promoc.asociativ. de productores agrícola y no agrícolas de zonas de influencia cocaleraC</t>
  </si>
  <si>
    <t>Se encuentra en etapa de presentac. ofertas - Fecha otorgam.buena pro 08/09/2022</t>
  </si>
  <si>
    <t>Adquisic. P lantones frutales, para actividad: “Asistencia técnica en la diversificación productiva de bienes y servicios alternativos sostenibles, en el cultivo de cacao, en el ámbito de la OZ Pucallpa Sede Aguaytia”.</t>
  </si>
  <si>
    <t>Adquisic.fungicida  azoxystrobin más difenoconazole para actividad “Asistencia técnica en la diversificación productiva de bienes y servicios alternativos sostenibles – cacao, en ámbito OZ Pucallpa”</t>
  </si>
  <si>
    <t>Adquisic. A zufre agrícola para actividad: “Asistencia técnica en la diversificación productiva de bienes y servicios alternativos sostenibles – cacao, en ámbito OZ Pucallpa”</t>
  </si>
  <si>
    <t>Adquisic. M elaza de caña para actividad: “Asistencia técnica en la diversificación productiva de bienes y servicios alternativos sostenibles – cacao, en ámbito OZ Pucallpa”</t>
  </si>
  <si>
    <t>Adquisic. C arpas para actividades de fortalecimiento organizacional de la actividad: Desarrollo y fortalecimiento de capacidades en gestión comunal ámbito de OZ Pucallpa</t>
  </si>
  <si>
    <t>Seguridad y vigilancia para el almacén y las instalaciones de la OZ Pucallpa – Sede Aguaytia - DEVIDA</t>
  </si>
  <si>
    <t>Servicio desarrollo de piezas audiovisuales para las organizaciones del ámbito de intervención de la OZ Pucallpa</t>
  </si>
  <si>
    <t>Servicio acondicionam, mantenimiento y reparación de la infraestructura de local comuncal de la CC.NN Santa Clara, Dist. Yarinacocha, Prov. Coronel Portillo, Dpto Ucayali, de la actividad “Desarrollo y fortalecimiento de capacidades en gestión comunal ámbito de la OZ Pucallpa – Sede Aguaytia”.</t>
  </si>
  <si>
    <t>Servicio acondicionam, mantenimiento y reparación de la infraestructura de local comuncal de la CCNN Flor de Ucayali, Dist Calleria, Prov Coronel Portillo, Dpto Ucayali, de la actividad “Desarrollo y fortalecimiento de capacidades en gestión comunal ámbito de la OZ Pucallpa – Sede Aguaytia”.</t>
  </si>
  <si>
    <t>Servicio acondicionam, mantenimiento y reparación de la infraestructura de local comuncal de la CCNN Puerto Firmeza, Dist Yarinacocha, Prov Coronel Portillo, Dpto Ucayali, de la actividad “Desarrollo y fortalecimiento de capacidades en gestión comunal ámbito de la OZ Pucallpa – Sede Aguaytia”.</t>
  </si>
  <si>
    <t>Servicio acondicionam, mantenimiento y reparación de la infraestructura de local comunal del Caserio Nuevo Progreso, Dist Padre Abad, Prov Padre Abad, Dpto Ucayali, de la actividad “Desarrollo y fortalecimiento de capacidades en gestión comunal ámbito de la OZ Pucallpa – Sede Aguaytia”.</t>
  </si>
  <si>
    <t>Servicio acondicionam, mantenimiento y reparación de la infraestructura de local de Artesania de la CC.NN Dos Unidos, Dist Honoria, Prov Puerto Inca, Dpto Huánuco, de la actividad “Desarrollo y fortalecimiento de capacidades en gestión comunal ámbito de la OZ Pucallpa – Sede Aguaytia”.</t>
  </si>
  <si>
    <t>Servicio acondicionam, mantenimiento y reparación de la infraestructura de local comunal del Caserío Nueva Alianza, Dist Curimana, Prov Padre Abad, Dpto Ucayali, de la actividad “Desarrollo y fortalecimiento de capacidades en gestión comunal ámbito de la OZ Pucallpa – Sede Aguaytia”.</t>
  </si>
  <si>
    <t>Servicio acondicionam, mantenimiento y reparación de la infraestructura de la I.E Inicial Nº 809 del Caserio Río Codo, Dist Codo de Pozuzo, Prov Puerto Inca, Dpto Huánuco, de la actividad “Desarrollo y fortalecimiento de capacidades en gestión comunal ámbito de la OZ Pucallpa – Sede Aguaytia”.</t>
  </si>
  <si>
    <t>Servicio acondicionam, mantenimiento y reparación de la infraestructura de local de artesanía de la CCNN Nueva Alianza, Dist Honoria, Prov Puerto Inca, Dpto HUánucoR, de la actividad “Desarrollo y fortalecimiento de capacidades en gestión comunal ámbito de la OZ Pucallpa – Sede Aguaytia”.</t>
  </si>
  <si>
    <t>Servicio acondicionam, mantenimiento y reparación de la infraestructura de local comunal de la CCNN San Salvador, Dist Yarinacocha, Prov Coronel Portillo, Dpto Ucayali, de la actividad “Desarrollo y fortalecimiento de capacidades en gestión comunal ámbito de la OZ Pucallpa – Sede Aguaytia”.</t>
  </si>
  <si>
    <t>Servicio acondicionam, mantenimiento y reparación de la infraestructura de local comunal del Caserio Yanayaquillo, Dist Yayapichis, Prov Puerto Inca, Dpto Huánuco, de la actividad “Desarrollo y fortalecimiento de capacidades en gestión comunal ámbito de la OZ Pucallpa – Sede Aguaytia”.</t>
  </si>
  <si>
    <t>Servicio acondicionam, mantenimiento y reparación de la infraestructura de la I.E Primaria Nº33475 del Caserío Santa Isabel, Dist Codo de Pozuzo, Prov Puerto Inca, Dpto Huánuco, de la actividad “Desarrollo y fortalecimiento de capacidades en gestión comunal ámbito de la OZ Pucallpa – Sede Aguaytia”.</t>
  </si>
  <si>
    <t>Servicio acondicionam, mantenimiento y reparación de la infraestructura de local comunal del Caserio Alto Mashoca, Dist Codo de Pozuzo, Prov Puerto Inca, Dpto Huánuco, de la actividad “Desarrollo y fortalecimiento de capacidades en gestión comunal ámbito de la OZ Pucallpa – Sede Aguaytia”.</t>
  </si>
  <si>
    <t>En atapa de absolución de consultas y observaciones</t>
  </si>
  <si>
    <t>En atapa de absolución de presentación ofertas</t>
  </si>
  <si>
    <t>Hasta conformidad del servicio requerido y pago prestac.</t>
  </si>
  <si>
    <t>En etapa de evaluación y otorgam. Buena pro</t>
  </si>
  <si>
    <t>ADQUISICION DE COMBUSTIBLE - ADQUISICION DE COMBUSTIBLE PARA LOS VEHICULOS Y GRUPO ELECTROGENO ASIGNADO A LA OFICINA ZONAL PUCALLPA</t>
  </si>
  <si>
    <t>ADQUISICION DE DOLOMITA Y SULFATO DE MANGANESO - ADQUISICION DE DOLOMITA Y SULFATO DE MANGANESO EN EL MARCO DE LA ACTIVIDAD “ASISTENCIA TECNICA EN LA DIVERSIFICACION PRODUCTIVA DE BIENES Y SERVICIOS ALTERNATIVOS SOSTENIBLES EN EL CULTIVO DE CACAO, EN EL ÁMBITO DE LA OFICINA ZONAL PUCALLPA</t>
  </si>
  <si>
    <t>ADQUISICIÓN DE MELAZA DE CAÑA, SUERO DE LECHE, LEVADURA DE PAN Y MICROORGANISMOS - ADQUISICIÓN DE MELAZA DE CAÑA, SUERO DE LECHE, LEVADURA DE PAN Y MICROORGANISMOS, PARA LA ACTIVIDAD: “ASISTENCIA TÉCNICA EN LA DIVERSIFICACIÓN PRODUCTIVA DE BIENES Y SERVICIOS ALTERNATIVOS SOSTENIBLES, SANIDAD VEGETAL EN EL CULTIVO DE CACAO, EN EL ÁMBITO DE LA OFICINA ZONAL PUCALLPA”.</t>
  </si>
  <si>
    <t xml:space="preserve"> SERVICIO DE INTERNET INALAMBRICO DE BANDA ANCHA - CONTRATACION DEL SERVICIO DE INTERNET INALAMBRICO DE BANDA ANCHA PARA LA OFICINA DE COORDINACION DE CODO DEL POZUZO EN EL AMBITO DE LA OFICINA ZONAL PUCALLPA</t>
  </si>
  <si>
    <t>SERVICIO DE TRANSPORTE TERRESTRE Y DESCARGA DE GUANO DE LAS ISLAS - SERVICIO DE TRANSPORTE TERRESTRE Y DESCARGA DE GUANO DE LAS ISLAS EN EL ALMACEN DE LA OFICINA ZONAL PUCALLPA.</t>
  </si>
  <si>
    <t xml:space="preserve">El monto se efectuara en los meses de octubre dicimebre: </t>
  </si>
  <si>
    <t>El monto se efectuara en los meses de octubre dicimebre</t>
  </si>
  <si>
    <t>Mantenimiento de Local Comunal - Mantenimiento de Local Comunal del Caserío 10 de marzo, Distrito de Curimaná, Provincia de Padre Abad, Ucayali. </t>
  </si>
  <si>
    <t>Mantenimiento de Local Comunal - Mantenimiento de Local Comunal del Caserío Bunos Aires, Distrito de Irazola, Provincia de Padre Abad, Ucayali </t>
  </si>
  <si>
    <t>Mantenimiento de Local Comunal - Mantenimiento de Local Comunal del Caserío Las Palmas, Distrito de Yuyapichis, Provincia de Puerto Inca, Huánuco </t>
  </si>
  <si>
    <t>El monto se efectuara en los meses de octubre dicimebre:</t>
  </si>
  <si>
    <t>Mantenimiento de la IIEE N° 64917 del Caserío El Maronal - Mantenimiento de la IIEE N° 64917 del Caserío El Maronal, Distrito de Curimaná, Provincia de Padre bad, Ucayali </t>
  </si>
  <si>
    <t>Mantenimiento de Puente Peatonal Comunidad Nativa Yamino - Mantenimiento de Puente Peatonal Comunidad Nativa Yamino, Distrito de Padre Abad, Proviincia de Padre Abad, Ucayali </t>
  </si>
  <si>
    <t>: Mantenimiento de Local Comunal de la Comunal - Mantenimiento de Loal Comunal de la Comunal de la Comunidad Nativa Puerto Nuevo, Distrito de Padre Irazola, Provincia de Padre Abad, Ucayali </t>
  </si>
  <si>
    <t>: Mantenimiento de Local Comunal de la Comunal - Mantenimiento de Loal Comunal de la Comunal de la Comunidad Nativa Sinchi Roca II, Distrito de Padre Irazola, Provincia de Padre Abad, Ucayali </t>
  </si>
  <si>
    <t xml:space="preserve">ACONDICIONAMIENTO EN LA INFRAESTRUCTURA DE LA COOPERATIVA ECOLÓGICA AGROINDUSTRIAL DE CURIMANA LTDA - EXPEDIENTE DE “ACONDICIONAMIENTO EN LA INFRAESTRUCTURA DE LA COOPERATIVA ECOLÓGICA AGROINDUSTRIAL DE CURIMANA LTDA, DISTRITO DE CURIMANA, PROVINCIA DE PADRE ABAD, DEPARTAMENTO DE UCAYALI” </t>
  </si>
  <si>
    <t>SERVICIO DE ALQUILER DE STAND - CONTRATACIÓN DEL SERVICIO DE ALQUILER DE STAND Y OTROS BIENES PARA EL DESARROLLO DE UN EVENTO DE PROMOCIÓN COMERCIAL E INCENTIVO AL CONSUMO INTERNO, EN EL MARCO DE LA ACTIVIDAD “PROMOCIÓN DE LA ASOCIATIVIDAD DE PRODUCTOS AGRÍCOLAS Y NO AGRÍCOLAS EN EL ÁMBITO DE LA OFICINA ZONAL PUCALLPA</t>
  </si>
  <si>
    <t>ADQUSICIÓN DE CAMARAS DE FRIO - ADQUSICIÓN PARA EQUIPAMIENTO MENOR, EN EL MARCO DE LA ACTIVIDAD “PROMOCIÓN DE LA ASOCIATIVIDAD DE PRODUCTOS AGRÍCOLAS Y NO AGRÍCOLAS EN EL ÁMBITO DE LA OFICINA ZONAL PUCALLPA</t>
  </si>
  <si>
    <t>El monto se efectura en los meses de octubre dicimebre:</t>
  </si>
  <si>
    <t>El monto se efectura en los meses de octubre dicimebre</t>
  </si>
  <si>
    <t>Consentimiento buena pro: 08/09/2022.derivada de la LP-SM-2-2022-DEVIDA-UE006/CS-1, ITEM III</t>
  </si>
  <si>
    <t>Es proyeccion</t>
  </si>
  <si>
    <t>PROMOCION Y ASOCIATIVIDAD DE PRODUCTORES AGRÍCOLAS Y NO AGRÍCOLAS DE ZONAS DE INFLUENCIA COCALERA</t>
  </si>
  <si>
    <t>CONDUCCION Y ORIENTACIÓN SUPERIOR</t>
  </si>
  <si>
    <t>Servicio actualización procedimientos e identificación de oportunidades de mejora para los procesos de registros de signos distintivos y registro de invenciones y nuevas tecnologías del INDECOPI</t>
  </si>
  <si>
    <t>VIGENCIA DEL CONTRA-TO</t>
  </si>
  <si>
    <t>DNI N°07514916
DNI N°00101544</t>
  </si>
  <si>
    <t>DNI N° 22522406
DNI N° 04310902</t>
  </si>
  <si>
    <t>DNI N°001858632</t>
  </si>
  <si>
    <t>DNI N° 05403389
DNI N°  05407641</t>
  </si>
  <si>
    <t>EJECUCIÓN
 S/</t>
  </si>
  <si>
    <t>EJECUCIÓN 
S/</t>
  </si>
  <si>
    <t>Del 06.04.2022 al 05.04.2023</t>
  </si>
  <si>
    <t>Crac Cencosud Scotia Perú S.A  (antes Crac Cat Perú S.A.)</t>
  </si>
  <si>
    <t>Banco de la Nacion - Cuenta designada (Fondecyt Ptmo. 8682-PE)</t>
  </si>
  <si>
    <t>Banco de la Nacion - Cuenta monetizadora (Fondecyt Ptmo 8682-PE)</t>
  </si>
  <si>
    <t>Tesoro Público (CUT) - Sub Cuenta Endeudamiento - Desembolsos - TR 10</t>
  </si>
  <si>
    <t>Tesoro Público (CUT) - Sub Cuenta Endeudamiento - Desembolsos - BIRF - TR 23</t>
  </si>
  <si>
    <t>Tesoro Público (CUT) - Sub Cuenta Endeudamiento - Bonos - TR F</t>
  </si>
  <si>
    <t>BCRP - Desembolsos - Tesoro Público - TR23</t>
  </si>
  <si>
    <t>Banco de la Nacion - Prog.Nac.Inv.Científica y Estudios Avanzados- Devoluciones Ptmo 8682-PE</t>
  </si>
  <si>
    <t>Banco de la Nacion - Prog.Nac.Inv.Científica y Estudios Avanzados-Préstamo 8682-PE</t>
  </si>
  <si>
    <t>Tesoro Público (CUT) - Sub Cuenta Endeudamiento - Desembolsos BIRF - TR 23</t>
  </si>
  <si>
    <t>BCRP - Desembolsos - Tesoro Público - TR 23</t>
  </si>
  <si>
    <t>00-068-363713 Donaciones</t>
  </si>
  <si>
    <t>06-068-001291 Donaciones</t>
  </si>
  <si>
    <t>00-068-334330 CUT Transferencia (RB:13)</t>
  </si>
  <si>
    <t xml:space="preserve">00-068-387426 Cta.Ctral.Donac </t>
  </si>
  <si>
    <t>06-068-003235 Prociencia Donac</t>
  </si>
  <si>
    <t>00-068-376971 Ejec.Carta Fianz</t>
  </si>
  <si>
    <t>00-068-387337 Ejec.Cartas Fianz</t>
  </si>
  <si>
    <t>PPTO 2021
 (PIM)</t>
  </si>
  <si>
    <t>13</t>
  </si>
  <si>
    <t>14</t>
  </si>
  <si>
    <t>18</t>
  </si>
  <si>
    <t>21</t>
  </si>
  <si>
    <t>24</t>
  </si>
  <si>
    <t>27</t>
  </si>
  <si>
    <t>28</t>
  </si>
  <si>
    <t>31</t>
  </si>
  <si>
    <t>497</t>
  </si>
  <si>
    <t>513</t>
  </si>
  <si>
    <t xml:space="preserve">01
</t>
  </si>
  <si>
    <t xml:space="preserve">10
</t>
  </si>
  <si>
    <t xml:space="preserve">16
</t>
  </si>
  <si>
    <t xml:space="preserve">18
</t>
  </si>
  <si>
    <t xml:space="preserve">32
</t>
  </si>
  <si>
    <t xml:space="preserve">484
</t>
  </si>
  <si>
    <t xml:space="preserve">527
</t>
  </si>
  <si>
    <t xml:space="preserve">823
</t>
  </si>
  <si>
    <t>- A Toda fuente de financiamiento</t>
  </si>
  <si>
    <t>- Recursos Ordinarios</t>
  </si>
  <si>
    <t>- Recursos Directamente Recaudados</t>
  </si>
  <si>
    <t>- Recursos por Operaciones Oficiales de Crédito</t>
  </si>
  <si>
    <t>- Donaciones y Transferencias</t>
  </si>
  <si>
    <t>- Recursos Determinados</t>
  </si>
  <si>
    <t xml:space="preserve">
462438.96</t>
  </si>
  <si>
    <r>
      <rPr>
        <b/>
        <u/>
        <sz val="9"/>
        <rFont val="Arial"/>
        <family val="2"/>
      </rPr>
      <t>24,372 supervisiones</t>
    </r>
    <r>
      <rPr>
        <sz val="9"/>
        <rFont val="Arial"/>
        <family val="2"/>
      </rPr>
      <t xml:space="preserve"> de indicadores de calidad de los servicios de telecomunicaciones
</t>
    </r>
    <r>
      <rPr>
        <b/>
        <u/>
        <sz val="9"/>
        <rFont val="Arial"/>
        <family val="2"/>
      </rPr>
      <t>8,489 localidades</t>
    </r>
    <r>
      <rPr>
        <sz val="9"/>
        <rFont val="Arial"/>
        <family val="2"/>
      </rPr>
      <t xml:space="preserve"> supervisadas respecto a los servicios de telecomunicaciones.
</t>
    </r>
    <r>
      <rPr>
        <b/>
        <u/>
        <sz val="9"/>
        <rFont val="Arial"/>
        <family val="2"/>
      </rPr>
      <t>806.815 orientaciones a usuarios</t>
    </r>
    <r>
      <rPr>
        <sz val="9"/>
        <rFont val="Arial"/>
        <family val="2"/>
      </rPr>
      <t xml:space="preserve"> de los servicios de telecomunicaciones en sus deberes y derechos.</t>
    </r>
  </si>
  <si>
    <r>
      <rPr>
        <b/>
        <u/>
        <sz val="9"/>
        <rFont val="Arial"/>
        <family val="2"/>
      </rPr>
      <t>26,000 supervisiones</t>
    </r>
    <r>
      <rPr>
        <sz val="9"/>
        <rFont val="Arial"/>
        <family val="2"/>
      </rPr>
      <t xml:space="preserve"> de indicadores de calidad de los servicios de telecomunicaciones
</t>
    </r>
    <r>
      <rPr>
        <b/>
        <u/>
        <sz val="9"/>
        <rFont val="Arial"/>
        <family val="2"/>
      </rPr>
      <t>12,000 localidades</t>
    </r>
    <r>
      <rPr>
        <sz val="9"/>
        <rFont val="Arial"/>
        <family val="2"/>
      </rPr>
      <t xml:space="preserve"> supervisadas respecto a los servicios de telecomunicaciones.
</t>
    </r>
    <r>
      <rPr>
        <b/>
        <u/>
        <sz val="9"/>
        <rFont val="Arial"/>
        <family val="2"/>
      </rPr>
      <t>807.000 orientaciones a usuarios</t>
    </r>
    <r>
      <rPr>
        <sz val="9"/>
        <rFont val="Arial"/>
        <family val="2"/>
      </rPr>
      <t xml:space="preserve"> de los servicios de telecomunicaciones en sus deberes y derechos.</t>
    </r>
  </si>
  <si>
    <r>
      <rPr>
        <b/>
        <u/>
        <sz val="9"/>
        <rFont val="Arial"/>
        <family val="2"/>
      </rPr>
      <t>27,465 supervisiones</t>
    </r>
    <r>
      <rPr>
        <sz val="9"/>
        <rFont val="Arial"/>
        <family val="2"/>
      </rPr>
      <t xml:space="preserve"> de indicadores de calidad de los servicios de telecomunicaciones
</t>
    </r>
    <r>
      <rPr>
        <b/>
        <u/>
        <sz val="9"/>
        <rFont val="Arial"/>
        <family val="2"/>
      </rPr>
      <t>15,000 localidades</t>
    </r>
    <r>
      <rPr>
        <sz val="9"/>
        <rFont val="Arial"/>
        <family val="2"/>
      </rPr>
      <t xml:space="preserve"> supervisadas respecto a los servicios de telecomunicaciones.
</t>
    </r>
    <r>
      <rPr>
        <b/>
        <u/>
        <sz val="9"/>
        <rFont val="Arial"/>
        <family val="2"/>
      </rPr>
      <t>810.000 orientaciones a usuarios</t>
    </r>
    <r>
      <rPr>
        <sz val="9"/>
        <rFont val="Arial"/>
        <family val="2"/>
      </rPr>
      <t xml:space="preserve"> de los servicios de telecomunicaciones en sus deberes y derechos.</t>
    </r>
  </si>
  <si>
    <t>Contratación del servicio de arrendamiento de un inmueble a todo costo para el almacén de San Juan de Codo de la Oficina de Coordinación de Codo del Pozuzo, para la actividad: “Asistencia técnica en la diversificación productiva de bienes y servicios alternativos sostenibles – Cacao”, Ambito de la OZ Pucallpa – DEVIDA. de acuerdo al Contrato N° 116-2021-DEVIDA-ASP.</t>
  </si>
  <si>
    <t>Técnico en Conputación e Informática</t>
  </si>
  <si>
    <t xml:space="preserve">Licenciado en Ciencias de la Comunicación Social </t>
  </si>
  <si>
    <t>Bachiller en Ingeniería en Industrias Alimentarias</t>
  </si>
  <si>
    <t>Ingeniero en Industrias Alimentarias</t>
  </si>
  <si>
    <t>Bachiller en Ingeniería de Computación y Sistemas</t>
  </si>
  <si>
    <t>Educación Secundaria Completa</t>
  </si>
  <si>
    <t>Licenciado en Archivistica y Gestión Documental</t>
  </si>
  <si>
    <t>Ingeniero en Recursos 
Renovables, mención Forestales</t>
  </si>
  <si>
    <t>Educación universitaria en curso</t>
  </si>
  <si>
    <t>Técnica en Administración Turística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</si>
</sst>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8" formatCode="&quot;S/&quot;\ #,##0.00;[Red]\-&quot;S/&quot;\ #,##0.00"/>
    <numFmt numFmtId="41" formatCode="_-* #,##0_-;\-* #,##0_-;_-* &quot;-&quot;_-;_-@_-"/>
    <numFmt numFmtId="44" formatCode="_-&quot;S/&quot;\ * #,##0.00_-;\-&quot;S/&quot;\ * #,##0.00_-;_-&quot;S/&quot;\ * &quot;-&quot;??_-;_-@_-"/>
    <numFmt numFmtId="43" formatCode="_-* #,##0.00_-;\-* #,##0.00_-;_-* &quot;-&quot;??_-;_-@_-"/>
    <numFmt numFmtId="164" formatCode="[$-280A]d&quot; de &quot;mmmm&quot; de &quot;yyyy;@"/>
    <numFmt numFmtId="165" formatCode="_ [$S/.-280A]\ * #,##0.00_ ;_ [$S/.-280A]\ * \-#,##0.00_ ;_ [$S/.-280A]\ * &quot;-&quot;??_ ;_ @_ "/>
    <numFmt numFmtId="166" formatCode="_-[$$-540A]* #,##0.00_ ;_-[$$-540A]* \-#,##0.00\ ;_-[$$-540A]* &quot;-&quot;??_ ;_-@_ "/>
    <numFmt numFmtId="167" formatCode="#,##0.00_ ;[Red]\-#,##0.00\ "/>
    <numFmt numFmtId="168" formatCode="#,##0_ ;[Red]\-#,##0\ "/>
    <numFmt numFmtId="169" formatCode="_-* #,##0_-;\-* #,##0_-;_-* &quot;-&quot;??_-;_-@_-"/>
    <numFmt numFmtId="170" formatCode="_ * #,##0.00_ ;_ * \-#,##0.00_ ;_ * &quot;-&quot;??_ ;_ @_ "/>
    <numFmt numFmtId="171" formatCode="000"/>
    <numFmt numFmtId="172" formatCode="00000000"/>
    <numFmt numFmtId="173" formatCode="_-* #,##0.00\ _€_-;\-* #,##0.00\ _€_-;_-* &quot;-&quot;??\ _€_-;_-@_-"/>
    <numFmt numFmtId="174" formatCode="[$$-540A]#,##0.00"/>
    <numFmt numFmtId="175" formatCode="&quot;S/&quot;#,##0.00"/>
    <numFmt numFmtId="176" formatCode="#,##0.00_ ;\-#,##0.00\ "/>
    <numFmt numFmtId="177" formatCode="dd/mm/yyyy"/>
    <numFmt numFmtId="178" formatCode="&quot;S/&quot;\ #,##0.00"/>
    <numFmt numFmtId="179" formatCode="dd/mm/yyyy;@"/>
    <numFmt numFmtId="180" formatCode="0000"/>
    <numFmt numFmtId="181" formatCode="d/m/yyyy"/>
    <numFmt numFmtId="182" formatCode="d/m/yy"/>
    <numFmt numFmtId="183" formatCode="000000"/>
    <numFmt numFmtId="184" formatCode="0_ ;\-0\ "/>
    <numFmt numFmtId="185" formatCode="0.0%"/>
    <numFmt numFmtId="186" formatCode="0.0"/>
    <numFmt numFmtId="187" formatCode="#,##0.0"/>
    <numFmt numFmtId="188" formatCode="0.0000"/>
    <numFmt numFmtId="189" formatCode="#,##0_ ;\-#,##0\ "/>
  </numFmts>
  <fonts count="54">
    <font>
      <sz val="11"/>
      <color theme="1"/>
      <name val="Calibri"/>
      <family val="2"/>
      <scheme val="minor"/>
    </font>
    <font>
      <b/>
      <sz val="8"/>
      <name val="Arial"/>
      <family val="2"/>
    </font>
    <font>
      <sz val="10"/>
      <name val="Arial"/>
      <family val="2"/>
    </font>
    <font>
      <sz val="8"/>
      <name val="Arial"/>
      <family val="2"/>
    </font>
    <font>
      <sz val="10"/>
      <name val="Arial Narrow"/>
      <family val="2"/>
    </font>
    <font>
      <sz val="8"/>
      <color indexed="81"/>
      <name val="Tahoma"/>
      <family val="2"/>
    </font>
    <font>
      <sz val="8"/>
      <name val="Calibri"/>
      <family val="2"/>
      <scheme val="minor"/>
    </font>
    <font>
      <b/>
      <sz val="8"/>
      <name val="Calibri"/>
      <family val="2"/>
      <scheme val="minor"/>
    </font>
    <font>
      <sz val="10"/>
      <name val="Courier"/>
      <family val="3"/>
    </font>
    <font>
      <b/>
      <sz val="9"/>
      <name val="Arial"/>
      <family val="2"/>
    </font>
    <font>
      <b/>
      <sz val="10"/>
      <name val="Arial"/>
      <family val="2"/>
    </font>
    <font>
      <b/>
      <sz val="10"/>
      <color theme="0"/>
      <name val="Arial"/>
      <family val="2"/>
    </font>
    <font>
      <b/>
      <sz val="8"/>
      <color theme="0"/>
      <name val="Arial"/>
      <family val="2"/>
    </font>
    <font>
      <b/>
      <sz val="12"/>
      <name val="Arial"/>
      <family val="2"/>
    </font>
    <font>
      <sz val="8"/>
      <color theme="1"/>
      <name val="Arial"/>
      <family val="2"/>
    </font>
    <font>
      <sz val="9"/>
      <name val="Arial"/>
      <family val="2"/>
    </font>
    <font>
      <sz val="12"/>
      <name val="Arial"/>
      <family val="2"/>
    </font>
    <font>
      <b/>
      <sz val="9"/>
      <color theme="0"/>
      <name val="Arial"/>
      <family val="2"/>
    </font>
    <font>
      <sz val="9"/>
      <color theme="0"/>
      <name val="Arial"/>
      <family val="2"/>
    </font>
    <font>
      <b/>
      <sz val="14"/>
      <name val="Arial"/>
      <family val="2"/>
    </font>
    <font>
      <sz val="11"/>
      <color theme="1"/>
      <name val="Calibri"/>
      <family val="2"/>
      <scheme val="minor"/>
    </font>
    <font>
      <sz val="10"/>
      <color rgb="FF000000"/>
      <name val="Arial"/>
      <family val="2"/>
    </font>
    <font>
      <sz val="9"/>
      <color rgb="FF000000"/>
      <name val="Arial"/>
      <family val="2"/>
    </font>
    <font>
      <sz val="10"/>
      <color theme="1"/>
      <name val="Arial"/>
      <family val="2"/>
    </font>
    <font>
      <sz val="14"/>
      <name val="Arial"/>
      <family val="2"/>
    </font>
    <font>
      <b/>
      <sz val="6"/>
      <color theme="0"/>
      <name val="Arial"/>
      <family val="2"/>
    </font>
    <font>
      <sz val="9"/>
      <color theme="1"/>
      <name val="Arial"/>
      <family val="2"/>
    </font>
    <font>
      <b/>
      <sz val="16"/>
      <name val="Arial"/>
      <family val="2"/>
    </font>
    <font>
      <sz val="11"/>
      <name val="Calibri"/>
      <family val="2"/>
      <scheme val="minor"/>
    </font>
    <font>
      <b/>
      <u/>
      <sz val="9"/>
      <name val="Arial"/>
      <family val="2"/>
    </font>
    <font>
      <sz val="9"/>
      <color rgb="FFFF0000"/>
      <name val="Arial"/>
      <family val="2"/>
    </font>
    <font>
      <b/>
      <sz val="9"/>
      <color indexed="81"/>
      <name val="Tahoma"/>
      <family val="2"/>
    </font>
    <font>
      <sz val="9"/>
      <color indexed="81"/>
      <name val="Tahoma"/>
      <family val="2"/>
    </font>
    <font>
      <b/>
      <sz val="11"/>
      <name val="Arial"/>
      <family val="2"/>
    </font>
    <font>
      <sz val="9"/>
      <color indexed="64"/>
      <name val="Arial"/>
      <family val="2"/>
    </font>
    <font>
      <sz val="9"/>
      <color indexed="63"/>
      <name val="Arial"/>
      <family val="2"/>
    </font>
    <font>
      <b/>
      <sz val="9"/>
      <color theme="1"/>
      <name val="Arial"/>
      <family val="2"/>
    </font>
    <font>
      <sz val="9"/>
      <color indexed="8"/>
      <name val="Arial"/>
      <family val="2"/>
    </font>
    <font>
      <sz val="9"/>
      <color indexed="10"/>
      <name val="Geneva"/>
      <family val="2"/>
    </font>
    <font>
      <sz val="8"/>
      <color rgb="FF000000"/>
      <name val="Arial"/>
      <family val="2"/>
    </font>
    <font>
      <b/>
      <sz val="14"/>
      <color theme="1"/>
      <name val="Arial"/>
      <family val="2"/>
    </font>
    <font>
      <sz val="14"/>
      <color theme="1"/>
      <name val="Arial"/>
      <family val="2"/>
    </font>
    <font>
      <b/>
      <sz val="12"/>
      <color theme="1"/>
      <name val="Arial"/>
      <family val="2"/>
    </font>
    <font>
      <sz val="12"/>
      <color theme="1"/>
      <name val="Arial"/>
      <family val="2"/>
    </font>
    <font>
      <u/>
      <sz val="12"/>
      <color theme="1"/>
      <name val="Arial"/>
      <family val="2"/>
    </font>
    <font>
      <b/>
      <sz val="8"/>
      <color rgb="FF000000"/>
      <name val="Arial"/>
      <family val="2"/>
    </font>
    <font>
      <b/>
      <sz val="8"/>
      <color theme="1"/>
      <name val="Arial"/>
      <family val="2"/>
    </font>
    <font>
      <sz val="8"/>
      <color rgb="FFFF0000"/>
      <name val="Arial"/>
      <family val="2"/>
    </font>
    <font>
      <b/>
      <sz val="8"/>
      <color rgb="FFFF0000"/>
      <name val="Arial"/>
      <family val="2"/>
    </font>
    <font>
      <sz val="8"/>
      <color theme="8"/>
      <name val="Arial"/>
      <family val="2"/>
    </font>
    <font>
      <sz val="7"/>
      <color rgb="FF000000"/>
      <name val="Arial"/>
      <family val="2"/>
    </font>
    <font>
      <b/>
      <sz val="7"/>
      <color rgb="FF000000"/>
      <name val="Arial"/>
      <family val="2"/>
    </font>
    <font>
      <sz val="7"/>
      <name val="Arial"/>
      <family val="2"/>
    </font>
    <font>
      <b/>
      <sz val="7"/>
      <name val="Arial"/>
      <family val="2"/>
    </font>
  </fonts>
  <fills count="27">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bgColor rgb="FF000000"/>
      </patternFill>
    </fill>
    <fill>
      <patternFill patternType="solid">
        <fgColor rgb="FFFFFFFF"/>
        <bgColor rgb="FF000000"/>
      </patternFill>
    </fill>
    <fill>
      <patternFill patternType="solid">
        <fgColor theme="0"/>
        <bgColor rgb="FFFFFFFF"/>
      </patternFill>
    </fill>
    <fill>
      <patternFill patternType="solid">
        <fgColor theme="0"/>
        <bgColor theme="0"/>
      </patternFill>
    </fill>
    <fill>
      <patternFill patternType="solid">
        <fgColor theme="0"/>
        <bgColor rgb="FFD8D8D8"/>
      </patternFill>
    </fill>
    <fill>
      <patternFill patternType="solid">
        <fgColor theme="0"/>
        <bgColor rgb="FFFF0000"/>
      </patternFill>
    </fill>
    <fill>
      <patternFill patternType="solid">
        <fgColor theme="0"/>
        <bgColor rgb="FFF3F3F3"/>
      </patternFill>
    </fill>
    <fill>
      <patternFill patternType="solid">
        <fgColor theme="0"/>
        <bgColor rgb="FFC5E0B3"/>
      </patternFill>
    </fill>
    <fill>
      <patternFill patternType="solid">
        <fgColor theme="0"/>
        <bgColor rgb="FFDEEAF6"/>
      </patternFill>
    </fill>
    <fill>
      <patternFill patternType="solid">
        <fgColor theme="5" tint="0.79998168889431442"/>
        <bgColor indexed="64"/>
      </patternFill>
    </fill>
    <fill>
      <patternFill patternType="lightDown"/>
    </fill>
    <fill>
      <patternFill patternType="solid">
        <fgColor rgb="FFDDEBF7"/>
        <bgColor indexed="64"/>
      </patternFill>
    </fill>
    <fill>
      <patternFill patternType="solid">
        <fgColor rgb="FFBFBFBF"/>
        <bgColor indexed="64"/>
      </patternFill>
    </fill>
    <fill>
      <patternFill patternType="solid">
        <fgColor indexed="65"/>
        <bgColor indexed="64"/>
      </patternFill>
    </fill>
    <fill>
      <patternFill patternType="solid">
        <fgColor indexed="65"/>
        <bgColor rgb="FF000000"/>
      </patternFill>
    </fill>
    <fill>
      <patternFill patternType="solid">
        <fgColor theme="8" tint="-0.499984740745262"/>
        <bgColor indexed="64"/>
      </patternFill>
    </fill>
    <fill>
      <patternFill patternType="solid">
        <fgColor theme="8" tint="-0.499984740745262"/>
        <bgColor rgb="FF000000"/>
      </patternFill>
    </fill>
  </fills>
  <borders count="8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ck">
        <color auto="1"/>
      </left>
      <right style="hair">
        <color auto="1"/>
      </right>
      <top style="thick">
        <color auto="1"/>
      </top>
      <bottom style="hair">
        <color auto="1"/>
      </bottom>
      <diagonal/>
    </border>
    <border>
      <left style="hair">
        <color auto="1"/>
      </left>
      <right style="hair">
        <color auto="1"/>
      </right>
      <top style="thick">
        <color auto="1"/>
      </top>
      <bottom style="hair">
        <color auto="1"/>
      </bottom>
      <diagonal/>
    </border>
    <border>
      <left style="hair">
        <color auto="1"/>
      </left>
      <right style="thick">
        <color auto="1"/>
      </right>
      <top style="thick">
        <color auto="1"/>
      </top>
      <bottom style="hair">
        <color auto="1"/>
      </bottom>
      <diagonal/>
    </border>
    <border>
      <left style="thick">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ck">
        <color auto="1"/>
      </right>
      <top style="hair">
        <color auto="1"/>
      </top>
      <bottom style="hair">
        <color auto="1"/>
      </bottom>
      <diagonal/>
    </border>
    <border>
      <left style="thick">
        <color auto="1"/>
      </left>
      <right style="hair">
        <color auto="1"/>
      </right>
      <top style="hair">
        <color auto="1"/>
      </top>
      <bottom style="thick">
        <color auto="1"/>
      </bottom>
      <diagonal/>
    </border>
    <border>
      <left style="hair">
        <color auto="1"/>
      </left>
      <right style="hair">
        <color auto="1"/>
      </right>
      <top style="hair">
        <color auto="1"/>
      </top>
      <bottom style="thick">
        <color auto="1"/>
      </bottom>
      <diagonal/>
    </border>
    <border>
      <left style="hair">
        <color auto="1"/>
      </left>
      <right style="thick">
        <color auto="1"/>
      </right>
      <top style="hair">
        <color auto="1"/>
      </top>
      <bottom style="thick">
        <color auto="1"/>
      </bottom>
      <diagonal/>
    </border>
    <border>
      <left style="hair">
        <color auto="1"/>
      </left>
      <right/>
      <top style="thick">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ck">
        <color auto="1"/>
      </bottom>
      <diagonal/>
    </border>
    <border>
      <left/>
      <right style="hair">
        <color auto="1"/>
      </right>
      <top style="thick">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style="thick">
        <color auto="1"/>
      </bottom>
      <diagonal/>
    </border>
    <border>
      <left style="thick">
        <color auto="1"/>
      </left>
      <right/>
      <top style="thick">
        <color auto="1"/>
      </top>
      <bottom style="hair">
        <color auto="1"/>
      </bottom>
      <diagonal/>
    </border>
    <border>
      <left style="thick">
        <color auto="1"/>
      </left>
      <right/>
      <top style="hair">
        <color auto="1"/>
      </top>
      <bottom style="hair">
        <color auto="1"/>
      </bottom>
      <diagonal/>
    </border>
    <border>
      <left style="thick">
        <color auto="1"/>
      </left>
      <right/>
      <top style="hair">
        <color auto="1"/>
      </top>
      <bottom style="thick">
        <color auto="1"/>
      </bottom>
      <diagonal/>
    </border>
    <border>
      <left style="thick">
        <color auto="1"/>
      </left>
      <right style="thick">
        <color auto="1"/>
      </right>
      <top style="thick">
        <color auto="1"/>
      </top>
      <bottom style="hair">
        <color auto="1"/>
      </bottom>
      <diagonal/>
    </border>
    <border>
      <left style="thick">
        <color auto="1"/>
      </left>
      <right style="thick">
        <color auto="1"/>
      </right>
      <top style="hair">
        <color auto="1"/>
      </top>
      <bottom style="hair">
        <color auto="1"/>
      </bottom>
      <diagonal/>
    </border>
    <border>
      <left style="thick">
        <color auto="1"/>
      </left>
      <right style="thick">
        <color auto="1"/>
      </right>
      <top style="hair">
        <color auto="1"/>
      </top>
      <bottom style="thick">
        <color auto="1"/>
      </bottom>
      <diagonal/>
    </border>
    <border>
      <left style="hair">
        <color auto="1"/>
      </left>
      <right style="hair">
        <color auto="1"/>
      </right>
      <top style="medium">
        <color auto="1"/>
      </top>
      <bottom style="hair">
        <color auto="1"/>
      </bottom>
      <diagonal/>
    </border>
    <border>
      <left style="hair">
        <color auto="1"/>
      </left>
      <right style="hair">
        <color auto="1"/>
      </right>
      <top style="hair">
        <color auto="1"/>
      </top>
      <bottom style="medium">
        <color auto="1"/>
      </bottom>
      <diagonal/>
    </border>
    <border>
      <left style="thick">
        <color auto="1"/>
      </left>
      <right style="hair">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hair">
        <color auto="1"/>
      </left>
      <right style="thick">
        <color auto="1"/>
      </right>
      <top style="hair">
        <color auto="1"/>
      </top>
      <bottom/>
      <diagonal/>
    </border>
    <border>
      <left/>
      <right style="hair">
        <color auto="1"/>
      </right>
      <top style="hair">
        <color auto="1"/>
      </top>
      <bottom/>
      <diagonal/>
    </border>
    <border>
      <left style="thick">
        <color auto="1"/>
      </left>
      <right style="hair">
        <color auto="1"/>
      </right>
      <top/>
      <bottom style="hair">
        <color auto="1"/>
      </bottom>
      <diagonal/>
    </border>
    <border>
      <left style="hair">
        <color auto="1"/>
      </left>
      <right/>
      <top/>
      <bottom style="hair">
        <color auto="1"/>
      </bottom>
      <diagonal/>
    </border>
    <border>
      <left style="hair">
        <color auto="1"/>
      </left>
      <right style="hair">
        <color auto="1"/>
      </right>
      <top/>
      <bottom style="hair">
        <color auto="1"/>
      </bottom>
      <diagonal/>
    </border>
    <border>
      <left style="hair">
        <color auto="1"/>
      </left>
      <right style="thick">
        <color auto="1"/>
      </right>
      <top/>
      <bottom style="hair">
        <color auto="1"/>
      </bottom>
      <diagonal/>
    </border>
    <border>
      <left/>
      <right style="hair">
        <color auto="1"/>
      </right>
      <top/>
      <bottom style="hair">
        <color auto="1"/>
      </bottom>
      <diagonal/>
    </border>
    <border>
      <left style="thick">
        <color auto="1"/>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thick">
        <color auto="1"/>
      </right>
      <top style="medium">
        <color auto="1"/>
      </top>
      <bottom style="hair">
        <color auto="1"/>
      </bottom>
      <diagonal/>
    </border>
    <border>
      <left/>
      <right style="hair">
        <color auto="1"/>
      </right>
      <top style="medium">
        <color auto="1"/>
      </top>
      <bottom style="hair">
        <color auto="1"/>
      </bottom>
      <diagonal/>
    </border>
    <border>
      <left style="thick">
        <color auto="1"/>
      </left>
      <right style="hair">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thick">
        <color auto="1"/>
      </right>
      <top style="hair">
        <color auto="1"/>
      </top>
      <bottom style="medium">
        <color auto="1"/>
      </bottom>
      <diagonal/>
    </border>
    <border>
      <left/>
      <right style="hair">
        <color auto="1"/>
      </right>
      <top style="hair">
        <color auto="1"/>
      </top>
      <bottom style="medium">
        <color auto="1"/>
      </bottom>
      <diagonal/>
    </border>
    <border>
      <left style="thick">
        <color auto="1"/>
      </left>
      <right style="hair">
        <color auto="1"/>
      </right>
      <top/>
      <bottom/>
      <diagonal/>
    </border>
    <border>
      <left style="thick">
        <color auto="1"/>
      </left>
      <right style="hair">
        <color auto="1"/>
      </right>
      <top/>
      <bottom style="medium">
        <color auto="1"/>
      </bottom>
      <diagonal/>
    </border>
    <border>
      <left style="thick">
        <color auto="1"/>
      </left>
      <right style="hair">
        <color auto="1"/>
      </right>
      <top style="medium">
        <color auto="1"/>
      </top>
      <bottom/>
      <diagonal/>
    </border>
    <border>
      <left style="thin">
        <color theme="0"/>
      </left>
      <right/>
      <top style="thin">
        <color theme="0"/>
      </top>
      <bottom style="thick">
        <color auto="1"/>
      </bottom>
      <diagonal/>
    </border>
    <border>
      <left/>
      <right/>
      <top style="thin">
        <color theme="0"/>
      </top>
      <bottom style="thick">
        <color auto="1"/>
      </bottom>
      <diagonal/>
    </border>
    <border>
      <left style="thick">
        <color auto="1"/>
      </left>
      <right style="thin">
        <color indexed="64"/>
      </right>
      <top style="thin">
        <color indexed="64"/>
      </top>
      <bottom style="thin">
        <color indexed="64"/>
      </bottom>
      <diagonal/>
    </border>
    <border>
      <left style="thin">
        <color indexed="64"/>
      </left>
      <right style="thick">
        <color auto="1"/>
      </right>
      <top style="thin">
        <color indexed="64"/>
      </top>
      <bottom style="thin">
        <color indexed="64"/>
      </bottom>
      <diagonal/>
    </border>
    <border>
      <left style="thin">
        <color theme="0"/>
      </left>
      <right style="thin">
        <color theme="0"/>
      </right>
      <top style="thick">
        <color auto="1"/>
      </top>
      <bottom/>
      <diagonal/>
    </border>
    <border>
      <left style="thin">
        <color theme="0"/>
      </left>
      <right/>
      <top style="thick">
        <color auto="1"/>
      </top>
      <bottom style="thin">
        <color theme="0"/>
      </bottom>
      <diagonal/>
    </border>
    <border>
      <left/>
      <right style="thin">
        <color theme="0"/>
      </right>
      <top style="thick">
        <color auto="1"/>
      </top>
      <bottom style="thin">
        <color theme="0"/>
      </bottom>
      <diagonal/>
    </border>
    <border>
      <left style="thin">
        <color theme="0"/>
      </left>
      <right style="thin">
        <color theme="0"/>
      </right>
      <top style="thick">
        <color auto="1"/>
      </top>
      <bottom style="thin">
        <color theme="0"/>
      </bottom>
      <diagonal/>
    </border>
    <border>
      <left style="thin">
        <color theme="0"/>
      </left>
      <right style="thin">
        <color theme="0"/>
      </right>
      <top/>
      <bottom style="hair">
        <color auto="1"/>
      </bottom>
      <diagonal/>
    </border>
    <border>
      <left style="thin">
        <color theme="0"/>
      </left>
      <right style="thin">
        <color theme="0"/>
      </right>
      <top style="thin">
        <color theme="0"/>
      </top>
      <bottom style="hair">
        <color auto="1"/>
      </bottom>
      <diagonal/>
    </border>
    <border>
      <left/>
      <right/>
      <top/>
      <bottom style="hair">
        <color auto="1"/>
      </bottom>
      <diagonal/>
    </border>
    <border>
      <left style="thin">
        <color theme="0"/>
      </left>
      <right/>
      <top style="thick">
        <color auto="1"/>
      </top>
      <bottom/>
      <diagonal/>
    </border>
    <border>
      <left/>
      <right style="thin">
        <color theme="0"/>
      </right>
      <top style="thick">
        <color auto="1"/>
      </top>
      <bottom/>
      <diagonal/>
    </border>
    <border>
      <left style="thin">
        <color theme="0"/>
      </left>
      <right style="thick">
        <color auto="1"/>
      </right>
      <top style="thick">
        <color auto="1"/>
      </top>
      <bottom/>
      <diagonal/>
    </border>
    <border>
      <left style="thin">
        <color theme="0"/>
      </left>
      <right style="thick">
        <color auto="1"/>
      </right>
      <top/>
      <bottom/>
      <diagonal/>
    </border>
    <border>
      <left style="thin">
        <color theme="0"/>
      </left>
      <right style="thick">
        <color auto="1"/>
      </right>
      <top/>
      <bottom style="thin">
        <color theme="0"/>
      </bottom>
      <diagonal/>
    </border>
    <border>
      <left style="thin">
        <color theme="0"/>
      </left>
      <right style="thick">
        <color auto="1"/>
      </right>
      <top style="thin">
        <color theme="0"/>
      </top>
      <bottom/>
      <diagonal/>
    </border>
    <border>
      <left style="thick">
        <color auto="1"/>
      </left>
      <right style="thin">
        <color theme="0"/>
      </right>
      <top style="thick">
        <color auto="1"/>
      </top>
      <bottom/>
      <diagonal/>
    </border>
    <border>
      <left style="thick">
        <color auto="1"/>
      </left>
      <right style="thin">
        <color theme="0"/>
      </right>
      <top/>
      <bottom style="hair">
        <color auto="1"/>
      </bottom>
      <diagonal/>
    </border>
    <border>
      <left/>
      <right style="thin">
        <color rgb="FFC00000"/>
      </right>
      <top style="thin">
        <color rgb="FFC00000"/>
      </top>
      <bottom style="thin">
        <color rgb="FFC00000"/>
      </bottom>
      <diagonal/>
    </border>
    <border>
      <left/>
      <right/>
      <top style="thick">
        <color auto="1"/>
      </top>
      <bottom/>
      <diagonal/>
    </border>
    <border>
      <left/>
      <right style="hair">
        <color auto="1"/>
      </right>
      <top/>
      <bottom/>
      <diagonal/>
    </border>
    <border>
      <left style="hair">
        <color auto="1"/>
      </left>
      <right style="thick">
        <color auto="1"/>
      </right>
      <top/>
      <bottom/>
      <diagonal/>
    </border>
  </borders>
  <cellStyleXfs count="18">
    <xf numFmtId="0" fontId="0" fillId="0" borderId="0"/>
    <xf numFmtId="0" fontId="4" fillId="0" borderId="0"/>
    <xf numFmtId="49" fontId="8" fillId="0" borderId="0"/>
    <xf numFmtId="0" fontId="4" fillId="0" borderId="0"/>
    <xf numFmtId="0" fontId="2" fillId="0" borderId="0"/>
    <xf numFmtId="9"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2" fillId="0" borderId="0"/>
    <xf numFmtId="170" fontId="2" fillId="0" borderId="0" applyFont="0" applyFill="0" applyBorder="0" applyAlignment="0" applyProtection="0"/>
    <xf numFmtId="0" fontId="2"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38" fillId="0" borderId="0"/>
    <xf numFmtId="170" fontId="20" fillId="0" borderId="0" applyFont="0" applyFill="0" applyBorder="0" applyAlignment="0" applyProtection="0"/>
    <xf numFmtId="0" fontId="2" fillId="0" borderId="0"/>
    <xf numFmtId="9" fontId="2" fillId="0" borderId="0" applyFont="0" applyFill="0" applyBorder="0" applyAlignment="0" applyProtection="0"/>
  </cellStyleXfs>
  <cellXfs count="1501">
    <xf numFmtId="0" fontId="0" fillId="0" borderId="0" xfId="0"/>
    <xf numFmtId="0" fontId="2" fillId="0" borderId="0" xfId="0" applyFont="1"/>
    <xf numFmtId="0" fontId="3" fillId="0" borderId="0" xfId="0" applyFont="1"/>
    <xf numFmtId="0" fontId="6" fillId="0" borderId="0" xfId="0" applyFont="1"/>
    <xf numFmtId="0" fontId="6" fillId="0" borderId="0" xfId="0" applyFont="1" applyAlignment="1">
      <alignment vertical="center" wrapText="1"/>
    </xf>
    <xf numFmtId="0" fontId="6" fillId="0" borderId="0" xfId="0" applyFont="1" applyAlignment="1">
      <alignment wrapText="1"/>
    </xf>
    <xf numFmtId="49" fontId="7" fillId="0" borderId="0" xfId="2" applyFont="1" applyAlignment="1">
      <alignment horizontal="left" vertical="center"/>
    </xf>
    <xf numFmtId="3" fontId="6" fillId="0" borderId="0" xfId="2" applyNumberFormat="1" applyFont="1" applyAlignment="1">
      <alignment vertical="center"/>
    </xf>
    <xf numFmtId="3" fontId="6" fillId="0" borderId="0" xfId="2" applyNumberFormat="1" applyFont="1" applyAlignment="1">
      <alignment horizontal="right" vertical="center"/>
    </xf>
    <xf numFmtId="0" fontId="2" fillId="0" borderId="0" xfId="0" applyFont="1" applyAlignment="1">
      <alignment vertical="center"/>
    </xf>
    <xf numFmtId="0" fontId="3" fillId="0" borderId="0" xfId="0" applyFont="1" applyAlignment="1">
      <alignment horizontal="left" indent="2"/>
    </xf>
    <xf numFmtId="0" fontId="15" fillId="0" borderId="0" xfId="0" applyFont="1"/>
    <xf numFmtId="0" fontId="9" fillId="0" borderId="0" xfId="1" applyFont="1" applyAlignment="1">
      <alignment vertical="center"/>
    </xf>
    <xf numFmtId="0" fontId="9" fillId="0" borderId="0" xfId="0" applyFont="1"/>
    <xf numFmtId="0" fontId="15" fillId="0" borderId="0" xfId="1" applyFont="1" applyAlignment="1">
      <alignment horizontal="left" vertical="center"/>
    </xf>
    <xf numFmtId="49" fontId="15" fillId="0" borderId="0" xfId="3" applyNumberFormat="1" applyFont="1" applyAlignment="1">
      <alignment horizontal="left" vertical="center"/>
    </xf>
    <xf numFmtId="0" fontId="9" fillId="0" borderId="0" xfId="1" applyFont="1" applyAlignment="1">
      <alignment horizontal="center" vertical="center"/>
    </xf>
    <xf numFmtId="0" fontId="15" fillId="0" borderId="0" xfId="4" applyFont="1"/>
    <xf numFmtId="0" fontId="9" fillId="0" borderId="0" xfId="4" applyFont="1" applyAlignment="1">
      <alignment horizontal="center"/>
    </xf>
    <xf numFmtId="164" fontId="15" fillId="0" borderId="0" xfId="0" applyNumberFormat="1" applyFont="1"/>
    <xf numFmtId="0" fontId="15" fillId="0" borderId="0" xfId="0" applyFont="1" applyAlignment="1">
      <alignment horizontal="center" wrapText="1"/>
    </xf>
    <xf numFmtId="0" fontId="9" fillId="0" borderId="0" xfId="0" applyFont="1" applyAlignment="1">
      <alignment horizontal="center" textRotation="90" wrapText="1"/>
    </xf>
    <xf numFmtId="0" fontId="1" fillId="0" borderId="2" xfId="0" applyFont="1" applyBorder="1" applyAlignment="1">
      <alignment horizontal="left" indent="2"/>
    </xf>
    <xf numFmtId="0" fontId="1" fillId="0" borderId="0" xfId="0" applyFont="1" applyAlignment="1">
      <alignment horizontal="left" indent="2"/>
    </xf>
    <xf numFmtId="0" fontId="15" fillId="0" borderId="8" xfId="0" applyFont="1" applyBorder="1"/>
    <xf numFmtId="0" fontId="18" fillId="0" borderId="0" xfId="0" applyFont="1"/>
    <xf numFmtId="49" fontId="9" fillId="0" borderId="0" xfId="3" applyNumberFormat="1" applyFont="1" applyAlignment="1">
      <alignment horizontal="left" vertical="center"/>
    </xf>
    <xf numFmtId="0" fontId="9" fillId="0" borderId="0" xfId="1" applyFont="1" applyAlignment="1">
      <alignment horizontal="left" vertical="center"/>
    </xf>
    <xf numFmtId="0" fontId="15" fillId="6" borderId="0" xfId="0" applyFont="1" applyFill="1"/>
    <xf numFmtId="3" fontId="6" fillId="0" borderId="0" xfId="0" applyNumberFormat="1" applyFont="1"/>
    <xf numFmtId="0" fontId="15" fillId="0" borderId="0" xfId="0" applyFont="1" applyAlignment="1">
      <alignment vertical="center"/>
    </xf>
    <xf numFmtId="0" fontId="6" fillId="0" borderId="0" xfId="0" applyFont="1" applyFill="1"/>
    <xf numFmtId="0" fontId="7" fillId="0" borderId="0" xfId="1" applyFont="1" applyFill="1" applyAlignment="1">
      <alignment vertical="center"/>
    </xf>
    <xf numFmtId="49" fontId="12" fillId="4" borderId="21" xfId="2" applyFont="1" applyFill="1" applyBorder="1" applyAlignment="1">
      <alignment horizontal="center" textRotation="90" wrapText="1"/>
    </xf>
    <xf numFmtId="3" fontId="12" fillId="4" borderId="21" xfId="2" applyNumberFormat="1" applyFont="1" applyFill="1" applyBorder="1" applyAlignment="1">
      <alignment horizontal="center" textRotation="90" wrapText="1"/>
    </xf>
    <xf numFmtId="49" fontId="12" fillId="4" borderId="22" xfId="2" applyFont="1" applyFill="1" applyBorder="1" applyAlignment="1">
      <alignment horizontal="center" textRotation="90" wrapText="1"/>
    </xf>
    <xf numFmtId="4" fontId="9" fillId="0" borderId="21" xfId="2" applyNumberFormat="1" applyFont="1" applyBorder="1" applyAlignment="1">
      <alignment vertical="center"/>
    </xf>
    <xf numFmtId="3" fontId="22" fillId="0" borderId="21" xfId="0" applyNumberFormat="1" applyFont="1" applyFill="1" applyBorder="1" applyAlignment="1">
      <alignment vertical="center"/>
    </xf>
    <xf numFmtId="3" fontId="9" fillId="0" borderId="21" xfId="2" applyNumberFormat="1" applyFont="1" applyBorder="1" applyAlignment="1">
      <alignment vertical="center"/>
    </xf>
    <xf numFmtId="0" fontId="22" fillId="0" borderId="20" xfId="0" applyFont="1" applyFill="1" applyBorder="1" applyAlignment="1">
      <alignment horizontal="left" vertical="center" wrapText="1"/>
    </xf>
    <xf numFmtId="4" fontId="15" fillId="0" borderId="21" xfId="2" applyNumberFormat="1" applyFont="1" applyBorder="1" applyAlignment="1">
      <alignment horizontal="justify" vertical="center"/>
    </xf>
    <xf numFmtId="3" fontId="15" fillId="0" borderId="21" xfId="2" applyNumberFormat="1" applyFont="1" applyBorder="1" applyAlignment="1">
      <alignment horizontal="justify" vertical="center"/>
    </xf>
    <xf numFmtId="3" fontId="15" fillId="0" borderId="21" xfId="2" applyNumberFormat="1" applyFont="1" applyBorder="1" applyAlignment="1">
      <alignment horizontal="right" vertical="center"/>
    </xf>
    <xf numFmtId="4" fontId="15" fillId="0" borderId="21" xfId="2" applyNumberFormat="1" applyFont="1" applyBorder="1" applyAlignment="1">
      <alignment vertical="center"/>
    </xf>
    <xf numFmtId="3" fontId="15" fillId="0" borderId="21" xfId="2" applyNumberFormat="1" applyFont="1" applyBorder="1" applyAlignment="1">
      <alignment vertical="center"/>
    </xf>
    <xf numFmtId="49" fontId="11" fillId="4" borderId="23" xfId="2" applyFont="1" applyFill="1" applyBorder="1" applyAlignment="1">
      <alignment horizontal="center" vertical="center"/>
    </xf>
    <xf numFmtId="3" fontId="11" fillId="4" borderId="24" xfId="2" applyNumberFormat="1" applyFont="1" applyFill="1" applyBorder="1" applyAlignment="1">
      <alignment horizontal="right" vertical="center"/>
    </xf>
    <xf numFmtId="0" fontId="22" fillId="0" borderId="27" xfId="0" applyFont="1" applyFill="1" applyBorder="1" applyAlignment="1">
      <alignment horizontal="left" vertical="center" wrapText="1"/>
    </xf>
    <xf numFmtId="49" fontId="15" fillId="0" borderId="27" xfId="2" applyFont="1" applyBorder="1" applyAlignment="1">
      <alignment horizontal="left" vertical="center" wrapText="1"/>
    </xf>
    <xf numFmtId="49" fontId="11" fillId="4" borderId="28" xfId="2" applyFont="1" applyFill="1" applyBorder="1" applyAlignment="1">
      <alignment horizontal="center" vertical="center"/>
    </xf>
    <xf numFmtId="49" fontId="12" fillId="4" borderId="30" xfId="2" applyFont="1" applyFill="1" applyBorder="1" applyAlignment="1">
      <alignment horizontal="center" textRotation="90" wrapText="1"/>
    </xf>
    <xf numFmtId="4" fontId="9" fillId="0" borderId="30" xfId="2" applyNumberFormat="1" applyFont="1" applyBorder="1" applyAlignment="1">
      <alignment vertical="center"/>
    </xf>
    <xf numFmtId="4" fontId="15" fillId="0" borderId="30" xfId="2" applyNumberFormat="1" applyFont="1" applyBorder="1" applyAlignment="1">
      <alignment horizontal="justify" vertical="center"/>
    </xf>
    <xf numFmtId="3" fontId="22" fillId="0" borderId="30" xfId="0" applyNumberFormat="1" applyFont="1" applyFill="1" applyBorder="1" applyAlignment="1">
      <alignment vertical="center"/>
    </xf>
    <xf numFmtId="4" fontId="15" fillId="0" borderId="30" xfId="2" applyNumberFormat="1" applyFont="1" applyBorder="1" applyAlignment="1">
      <alignment vertical="center"/>
    </xf>
    <xf numFmtId="3" fontId="11" fillId="4" borderId="31" xfId="2" applyNumberFormat="1" applyFont="1" applyFill="1" applyBorder="1" applyAlignment="1">
      <alignment horizontal="right" vertical="center"/>
    </xf>
    <xf numFmtId="49" fontId="12" fillId="4" borderId="20" xfId="2" applyFont="1" applyFill="1" applyBorder="1" applyAlignment="1">
      <alignment horizontal="center" textRotation="90" wrapText="1"/>
    </xf>
    <xf numFmtId="3" fontId="12" fillId="4" borderId="22" xfId="2" applyNumberFormat="1" applyFont="1" applyFill="1" applyBorder="1" applyAlignment="1">
      <alignment horizontal="center" textRotation="90" wrapText="1"/>
    </xf>
    <xf numFmtId="4" fontId="9" fillId="0" borderId="20" xfId="2" applyNumberFormat="1" applyFont="1" applyBorder="1" applyAlignment="1">
      <alignment vertical="center"/>
    </xf>
    <xf numFmtId="3" fontId="9" fillId="0" borderId="22" xfId="2" applyNumberFormat="1" applyFont="1" applyBorder="1" applyAlignment="1">
      <alignment vertical="center"/>
    </xf>
    <xf numFmtId="4" fontId="15" fillId="0" borderId="20" xfId="2" applyNumberFormat="1" applyFont="1" applyBorder="1" applyAlignment="1">
      <alignment horizontal="justify" vertical="center"/>
    </xf>
    <xf numFmtId="4" fontId="15" fillId="0" borderId="20" xfId="2" applyNumberFormat="1" applyFont="1" applyBorder="1" applyAlignment="1">
      <alignment vertical="center"/>
    </xf>
    <xf numFmtId="4" fontId="11" fillId="4" borderId="23" xfId="2" applyNumberFormat="1" applyFont="1" applyFill="1" applyBorder="1" applyAlignment="1">
      <alignment horizontal="right" vertical="center"/>
    </xf>
    <xf numFmtId="3" fontId="11" fillId="4" borderId="25" xfId="2" applyNumberFormat="1" applyFont="1" applyFill="1" applyBorder="1" applyAlignment="1">
      <alignment horizontal="right" vertical="center"/>
    </xf>
    <xf numFmtId="3" fontId="12" fillId="4" borderId="27" xfId="2" applyNumberFormat="1" applyFont="1" applyFill="1" applyBorder="1" applyAlignment="1">
      <alignment horizontal="center" textRotation="90" wrapText="1"/>
    </xf>
    <xf numFmtId="3" fontId="9" fillId="0" borderId="27" xfId="2" applyNumberFormat="1" applyFont="1" applyBorder="1" applyAlignment="1">
      <alignment vertical="center"/>
    </xf>
    <xf numFmtId="3" fontId="11" fillId="4" borderId="28" xfId="2" applyNumberFormat="1" applyFont="1" applyFill="1" applyBorder="1" applyAlignment="1">
      <alignment horizontal="right" vertical="center"/>
    </xf>
    <xf numFmtId="3" fontId="12" fillId="4" borderId="30" xfId="2" applyNumberFormat="1" applyFont="1" applyFill="1" applyBorder="1" applyAlignment="1">
      <alignment horizontal="center" textRotation="90" wrapText="1"/>
    </xf>
    <xf numFmtId="3" fontId="9" fillId="0" borderId="30" xfId="2" applyNumberFormat="1" applyFont="1" applyBorder="1" applyAlignment="1">
      <alignment vertical="center"/>
    </xf>
    <xf numFmtId="4" fontId="9" fillId="0" borderId="22" xfId="2" applyNumberFormat="1" applyFont="1" applyBorder="1" applyAlignment="1">
      <alignment vertical="center"/>
    </xf>
    <xf numFmtId="4" fontId="15" fillId="0" borderId="22" xfId="2" applyNumberFormat="1" applyFont="1" applyBorder="1" applyAlignment="1">
      <alignment horizontal="right" vertical="center"/>
    </xf>
    <xf numFmtId="4" fontId="15" fillId="0" borderId="22" xfId="2" applyNumberFormat="1" applyFont="1" applyBorder="1" applyAlignment="1">
      <alignment vertical="center"/>
    </xf>
    <xf numFmtId="49" fontId="15" fillId="0" borderId="20" xfId="2" applyFont="1" applyBorder="1" applyAlignment="1">
      <alignment vertical="center"/>
    </xf>
    <xf numFmtId="3" fontId="11" fillId="4" borderId="23" xfId="2" applyNumberFormat="1" applyFont="1" applyFill="1" applyBorder="1" applyAlignment="1">
      <alignment horizontal="right" vertical="center"/>
    </xf>
    <xf numFmtId="0" fontId="22" fillId="7" borderId="20" xfId="0" applyFont="1" applyFill="1" applyBorder="1" applyAlignment="1">
      <alignment horizontal="left" vertical="center" wrapText="1"/>
    </xf>
    <xf numFmtId="0" fontId="22" fillId="7" borderId="27" xfId="0" applyFont="1" applyFill="1" applyBorder="1" applyAlignment="1">
      <alignment horizontal="left" vertical="center" wrapText="1"/>
    </xf>
    <xf numFmtId="4" fontId="9" fillId="7" borderId="20" xfId="2" applyNumberFormat="1" applyFont="1" applyFill="1" applyBorder="1" applyAlignment="1">
      <alignment vertical="center"/>
    </xf>
    <xf numFmtId="3" fontId="22" fillId="7" borderId="21" xfId="0" applyNumberFormat="1" applyFont="1" applyFill="1" applyBorder="1" applyAlignment="1">
      <alignment vertical="center"/>
    </xf>
    <xf numFmtId="3" fontId="9" fillId="7" borderId="22" xfId="2" applyNumberFormat="1" applyFont="1" applyFill="1" applyBorder="1" applyAlignment="1">
      <alignment vertical="center"/>
    </xf>
    <xf numFmtId="4" fontId="9" fillId="7" borderId="30" xfId="2" applyNumberFormat="1" applyFont="1" applyFill="1" applyBorder="1" applyAlignment="1">
      <alignment vertical="center"/>
    </xf>
    <xf numFmtId="4" fontId="9" fillId="7" borderId="21" xfId="2" applyNumberFormat="1" applyFont="1" applyFill="1" applyBorder="1" applyAlignment="1">
      <alignment vertical="center"/>
    </xf>
    <xf numFmtId="3" fontId="9" fillId="7" borderId="21" xfId="2" applyNumberFormat="1" applyFont="1" applyFill="1" applyBorder="1" applyAlignment="1">
      <alignment vertical="center"/>
    </xf>
    <xf numFmtId="3" fontId="9" fillId="7" borderId="27" xfId="2" applyNumberFormat="1" applyFont="1" applyFill="1" applyBorder="1" applyAlignment="1">
      <alignment vertical="center"/>
    </xf>
    <xf numFmtId="4" fontId="9" fillId="7" borderId="22" xfId="2" applyNumberFormat="1" applyFont="1" applyFill="1" applyBorder="1" applyAlignment="1">
      <alignment vertical="center"/>
    </xf>
    <xf numFmtId="3" fontId="9" fillId="7" borderId="30" xfId="2" applyNumberFormat="1" applyFont="1" applyFill="1" applyBorder="1" applyAlignment="1">
      <alignment vertical="center"/>
    </xf>
    <xf numFmtId="49" fontId="15" fillId="7" borderId="27" xfId="2" applyFont="1" applyFill="1" applyBorder="1" applyAlignment="1">
      <alignment horizontal="left" vertical="center" wrapText="1"/>
    </xf>
    <xf numFmtId="4" fontId="15" fillId="7" borderId="20" xfId="2" applyNumberFormat="1" applyFont="1" applyFill="1" applyBorder="1" applyAlignment="1">
      <alignment horizontal="justify" vertical="center"/>
    </xf>
    <xf numFmtId="4" fontId="15" fillId="7" borderId="30" xfId="2" applyNumberFormat="1" applyFont="1" applyFill="1" applyBorder="1" applyAlignment="1">
      <alignment horizontal="justify" vertical="center"/>
    </xf>
    <xf numFmtId="4" fontId="15" fillId="7" borderId="21" xfId="2" applyNumberFormat="1" applyFont="1" applyFill="1" applyBorder="1" applyAlignment="1">
      <alignment horizontal="justify" vertical="center"/>
    </xf>
    <xf numFmtId="3" fontId="15" fillId="7" borderId="21" xfId="2" applyNumberFormat="1" applyFont="1" applyFill="1" applyBorder="1" applyAlignment="1">
      <alignment horizontal="justify" vertical="center"/>
    </xf>
    <xf numFmtId="4" fontId="15" fillId="7" borderId="22" xfId="2" applyNumberFormat="1" applyFont="1" applyFill="1" applyBorder="1" applyAlignment="1">
      <alignment horizontal="right" vertical="center"/>
    </xf>
    <xf numFmtId="0" fontId="22" fillId="7" borderId="27" xfId="0" applyFont="1" applyFill="1" applyBorder="1" applyAlignment="1">
      <alignment vertical="center" wrapText="1"/>
    </xf>
    <xf numFmtId="4" fontId="15" fillId="7" borderId="20" xfId="2" applyNumberFormat="1" applyFont="1" applyFill="1" applyBorder="1" applyAlignment="1">
      <alignment vertical="center"/>
    </xf>
    <xf numFmtId="4" fontId="15" fillId="7" borderId="30" xfId="2" applyNumberFormat="1" applyFont="1" applyFill="1" applyBorder="1" applyAlignment="1">
      <alignment vertical="center"/>
    </xf>
    <xf numFmtId="4" fontId="15" fillId="7" borderId="21" xfId="2" applyNumberFormat="1" applyFont="1" applyFill="1" applyBorder="1" applyAlignment="1">
      <alignment vertical="center"/>
    </xf>
    <xf numFmtId="3" fontId="15" fillId="7" borderId="21" xfId="2" applyNumberFormat="1" applyFont="1" applyFill="1" applyBorder="1" applyAlignment="1">
      <alignment vertical="center"/>
    </xf>
    <xf numFmtId="4" fontId="15" fillId="7" borderId="22" xfId="2" applyNumberFormat="1" applyFont="1" applyFill="1" applyBorder="1" applyAlignment="1">
      <alignment vertical="center"/>
    </xf>
    <xf numFmtId="49" fontId="15" fillId="7" borderId="20" xfId="2" applyFont="1" applyFill="1" applyBorder="1" applyAlignment="1">
      <alignment vertical="center"/>
    </xf>
    <xf numFmtId="0" fontId="10" fillId="0" borderId="8" xfId="0" applyFont="1" applyFill="1" applyBorder="1" applyAlignment="1">
      <alignment horizontal="left" vertical="center"/>
    </xf>
    <xf numFmtId="0" fontId="10" fillId="0" borderId="12" xfId="0" applyFont="1" applyFill="1" applyBorder="1" applyAlignment="1">
      <alignment horizontal="left" vertical="center"/>
    </xf>
    <xf numFmtId="0" fontId="15" fillId="0" borderId="0" xfId="0" applyFont="1" applyFill="1"/>
    <xf numFmtId="0" fontId="9" fillId="0" borderId="0" xfId="1" applyFont="1" applyFill="1" applyAlignment="1">
      <alignment vertical="center"/>
    </xf>
    <xf numFmtId="49" fontId="9" fillId="0" borderId="0" xfId="2" applyFont="1" applyAlignment="1">
      <alignment horizontal="left" vertical="center"/>
    </xf>
    <xf numFmtId="0" fontId="10" fillId="0" borderId="0" xfId="0" applyFont="1" applyAlignment="1">
      <alignment horizontal="center" vertical="center" wrapText="1"/>
    </xf>
    <xf numFmtId="0" fontId="24" fillId="0" borderId="0" xfId="0" applyFont="1" applyFill="1"/>
    <xf numFmtId="0" fontId="10" fillId="0" borderId="0" xfId="1" applyFont="1" applyFill="1" applyAlignment="1">
      <alignment horizontal="left" vertical="center"/>
    </xf>
    <xf numFmtId="0" fontId="2" fillId="0" borderId="0" xfId="0" applyFont="1" applyFill="1" applyAlignment="1">
      <alignment horizontal="left"/>
    </xf>
    <xf numFmtId="0" fontId="10" fillId="0" borderId="0" xfId="0" applyFont="1"/>
    <xf numFmtId="3" fontId="15" fillId="0" borderId="0" xfId="0" applyNumberFormat="1" applyFont="1"/>
    <xf numFmtId="0" fontId="11" fillId="4" borderId="21" xfId="0" applyFont="1" applyFill="1" applyBorder="1" applyAlignment="1">
      <alignment horizontal="center" vertical="center" textRotation="90" wrapText="1"/>
    </xf>
    <xf numFmtId="0" fontId="11" fillId="4" borderId="22" xfId="0" applyFont="1" applyFill="1" applyBorder="1" applyAlignment="1">
      <alignment horizontal="center" vertical="center" textRotation="90" wrapText="1"/>
    </xf>
    <xf numFmtId="3" fontId="2" fillId="0" borderId="21" xfId="0" applyNumberFormat="1" applyFont="1" applyBorder="1" applyAlignment="1">
      <alignment vertical="center"/>
    </xf>
    <xf numFmtId="3" fontId="21" fillId="0" borderId="21" xfId="0" applyNumberFormat="1" applyFont="1" applyFill="1" applyBorder="1" applyAlignment="1">
      <alignment vertical="center"/>
    </xf>
    <xf numFmtId="0" fontId="11" fillId="4" borderId="24" xfId="0" applyFont="1" applyFill="1" applyBorder="1"/>
    <xf numFmtId="3" fontId="11" fillId="4" borderId="24" xfId="0" applyNumberFormat="1" applyFont="1" applyFill="1" applyBorder="1" applyAlignment="1">
      <alignment vertical="center"/>
    </xf>
    <xf numFmtId="0" fontId="10" fillId="0" borderId="33" xfId="0" applyFont="1" applyBorder="1" applyAlignment="1">
      <alignment vertical="center" wrapText="1"/>
    </xf>
    <xf numFmtId="0" fontId="23" fillId="0" borderId="33" xfId="0" applyFont="1" applyBorder="1" applyAlignment="1">
      <alignment horizontal="left" vertical="center" wrapText="1"/>
    </xf>
    <xf numFmtId="49" fontId="11" fillId="4" borderId="34" xfId="2" applyFont="1" applyFill="1" applyBorder="1" applyAlignment="1">
      <alignment horizontal="left" vertical="center"/>
    </xf>
    <xf numFmtId="0" fontId="11" fillId="4" borderId="30" xfId="0" applyFont="1" applyFill="1" applyBorder="1" applyAlignment="1">
      <alignment horizontal="center" vertical="center" textRotation="90" wrapText="1"/>
    </xf>
    <xf numFmtId="3" fontId="21" fillId="0" borderId="30" xfId="0" applyNumberFormat="1" applyFont="1" applyFill="1" applyBorder="1" applyAlignment="1">
      <alignment vertical="center"/>
    </xf>
    <xf numFmtId="3" fontId="2" fillId="0" borderId="30" xfId="0" applyNumberFormat="1" applyFont="1" applyBorder="1" applyAlignment="1">
      <alignment vertical="center"/>
    </xf>
    <xf numFmtId="3" fontId="11" fillId="4" borderId="31" xfId="0" applyNumberFormat="1" applyFont="1" applyFill="1" applyBorder="1" applyAlignment="1">
      <alignment vertical="center"/>
    </xf>
    <xf numFmtId="0" fontId="11" fillId="4" borderId="20" xfId="0" applyFont="1" applyFill="1" applyBorder="1" applyAlignment="1">
      <alignment horizontal="center" vertical="center" textRotation="90" wrapText="1"/>
    </xf>
    <xf numFmtId="3" fontId="2" fillId="0" borderId="20" xfId="0" applyNumberFormat="1" applyFont="1" applyBorder="1" applyAlignment="1">
      <alignment vertical="center"/>
    </xf>
    <xf numFmtId="0" fontId="11" fillId="4" borderId="23" xfId="0" applyFont="1" applyFill="1" applyBorder="1"/>
    <xf numFmtId="3" fontId="11" fillId="4" borderId="25" xfId="0" applyNumberFormat="1" applyFont="1" applyFill="1" applyBorder="1" applyAlignment="1">
      <alignment vertical="center"/>
    </xf>
    <xf numFmtId="0" fontId="11" fillId="4" borderId="27" xfId="0" applyFont="1" applyFill="1" applyBorder="1" applyAlignment="1">
      <alignment horizontal="center" vertical="center" textRotation="90" wrapText="1"/>
    </xf>
    <xf numFmtId="3" fontId="11" fillId="4" borderId="28" xfId="0" applyNumberFormat="1" applyFont="1" applyFill="1" applyBorder="1" applyAlignment="1">
      <alignment vertical="center"/>
    </xf>
    <xf numFmtId="0" fontId="25" fillId="4" borderId="35" xfId="0" applyFont="1" applyFill="1" applyBorder="1" applyAlignment="1">
      <alignment horizontal="center" vertical="center" wrapText="1"/>
    </xf>
    <xf numFmtId="0" fontId="11" fillId="4" borderId="36" xfId="0" applyFont="1" applyFill="1" applyBorder="1" applyAlignment="1">
      <alignment horizontal="center" vertical="center" textRotation="90" wrapText="1"/>
    </xf>
    <xf numFmtId="3" fontId="2" fillId="0" borderId="36" xfId="0" applyNumberFormat="1" applyFont="1" applyBorder="1" applyAlignment="1">
      <alignment vertical="center"/>
    </xf>
    <xf numFmtId="0" fontId="11" fillId="4" borderId="37" xfId="0" applyFont="1" applyFill="1" applyBorder="1"/>
    <xf numFmtId="9" fontId="11" fillId="4" borderId="25" xfId="5" applyFont="1" applyFill="1" applyBorder="1" applyAlignment="1">
      <alignment horizontal="center" vertical="center"/>
    </xf>
    <xf numFmtId="3" fontId="10" fillId="0" borderId="22" xfId="0" applyNumberFormat="1" applyFont="1" applyBorder="1" applyAlignment="1">
      <alignment vertical="center"/>
    </xf>
    <xf numFmtId="3" fontId="10" fillId="0" borderId="27" xfId="0" applyNumberFormat="1" applyFont="1" applyBorder="1" applyAlignment="1">
      <alignment vertical="center"/>
    </xf>
    <xf numFmtId="3" fontId="10" fillId="0" borderId="30" xfId="0" applyNumberFormat="1" applyFont="1" applyBorder="1" applyAlignment="1">
      <alignment vertical="center"/>
    </xf>
    <xf numFmtId="9" fontId="10" fillId="0" borderId="22" xfId="5" applyFont="1" applyBorder="1" applyAlignment="1">
      <alignment horizontal="center" vertical="center"/>
    </xf>
    <xf numFmtId="0" fontId="10" fillId="7" borderId="33" xfId="0" applyFont="1" applyFill="1" applyBorder="1" applyAlignment="1">
      <alignment vertical="center" wrapText="1"/>
    </xf>
    <xf numFmtId="3" fontId="2" fillId="7" borderId="20" xfId="0" applyNumberFormat="1" applyFont="1" applyFill="1" applyBorder="1" applyAlignment="1">
      <alignment vertical="center"/>
    </xf>
    <xf numFmtId="3" fontId="21" fillId="7" borderId="21" xfId="0" applyNumberFormat="1" applyFont="1" applyFill="1" applyBorder="1" applyAlignment="1">
      <alignment vertical="center"/>
    </xf>
    <xf numFmtId="3" fontId="10" fillId="7" borderId="22" xfId="0" applyNumberFormat="1" applyFont="1" applyFill="1" applyBorder="1" applyAlignment="1">
      <alignment vertical="center"/>
    </xf>
    <xf numFmtId="3" fontId="2" fillId="7" borderId="30" xfId="0" applyNumberFormat="1" applyFont="1" applyFill="1" applyBorder="1" applyAlignment="1">
      <alignment vertical="center"/>
    </xf>
    <xf numFmtId="3" fontId="2" fillId="7" borderId="21" xfId="0" applyNumberFormat="1" applyFont="1" applyFill="1" applyBorder="1" applyAlignment="1">
      <alignment vertical="center"/>
    </xf>
    <xf numFmtId="3" fontId="10" fillId="7" borderId="27" xfId="0" applyNumberFormat="1" applyFont="1" applyFill="1" applyBorder="1" applyAlignment="1">
      <alignment vertical="center"/>
    </xf>
    <xf numFmtId="3" fontId="2" fillId="7" borderId="36" xfId="0" applyNumberFormat="1" applyFont="1" applyFill="1" applyBorder="1" applyAlignment="1">
      <alignment vertical="center"/>
    </xf>
    <xf numFmtId="3" fontId="10" fillId="7" borderId="30" xfId="0" applyNumberFormat="1" applyFont="1" applyFill="1" applyBorder="1" applyAlignment="1">
      <alignment vertical="center"/>
    </xf>
    <xf numFmtId="9" fontId="10" fillId="7" borderId="22" xfId="5" applyFont="1" applyFill="1" applyBorder="1" applyAlignment="1">
      <alignment horizontal="center" vertical="center"/>
    </xf>
    <xf numFmtId="0" fontId="9" fillId="0" borderId="0" xfId="0" applyFont="1" applyFill="1"/>
    <xf numFmtId="3" fontId="15" fillId="0" borderId="0" xfId="0" applyNumberFormat="1" applyFont="1" applyAlignment="1">
      <alignment horizontal="center"/>
    </xf>
    <xf numFmtId="0" fontId="10" fillId="0" borderId="8" xfId="0" applyFont="1" applyFill="1" applyBorder="1" applyAlignment="1">
      <alignment horizontal="left" vertical="center"/>
    </xf>
    <xf numFmtId="9" fontId="10" fillId="0" borderId="12" xfId="5" applyFont="1" applyFill="1" applyBorder="1" applyAlignment="1">
      <alignment horizontal="center" vertical="center"/>
    </xf>
    <xf numFmtId="9" fontId="15" fillId="0" borderId="0" xfId="5" applyFont="1" applyAlignment="1">
      <alignment horizontal="center" vertical="center"/>
    </xf>
    <xf numFmtId="49" fontId="17" fillId="4" borderId="21" xfId="2" applyFont="1" applyFill="1" applyBorder="1" applyAlignment="1">
      <alignment horizontal="center" textRotation="90" wrapText="1"/>
    </xf>
    <xf numFmtId="0" fontId="15" fillId="0" borderId="21" xfId="0" applyFont="1" applyBorder="1" applyAlignment="1">
      <alignment vertical="center"/>
    </xf>
    <xf numFmtId="3" fontId="26" fillId="0" borderId="21" xfId="0" applyNumberFormat="1" applyFont="1" applyFill="1" applyBorder="1" applyAlignment="1">
      <alignment vertical="center"/>
    </xf>
    <xf numFmtId="9" fontId="15" fillId="3" borderId="21" xfId="5" applyFont="1" applyFill="1" applyBorder="1" applyAlignment="1">
      <alignment horizontal="center" vertical="center"/>
    </xf>
    <xf numFmtId="0" fontId="15" fillId="3" borderId="21" xfId="0" applyFont="1" applyFill="1" applyBorder="1" applyAlignment="1">
      <alignment vertical="center"/>
    </xf>
    <xf numFmtId="9" fontId="17" fillId="4" borderId="22" xfId="5" applyFont="1" applyFill="1" applyBorder="1" applyAlignment="1">
      <alignment horizontal="center" vertical="center" textRotation="90" wrapText="1"/>
    </xf>
    <xf numFmtId="0" fontId="15" fillId="0" borderId="20" xfId="0" applyFont="1" applyBorder="1" applyAlignment="1">
      <alignment vertical="center"/>
    </xf>
    <xf numFmtId="9" fontId="15" fillId="0" borderId="22" xfId="5" applyFont="1" applyBorder="1" applyAlignment="1">
      <alignment horizontal="center" vertical="center"/>
    </xf>
    <xf numFmtId="9" fontId="15" fillId="3" borderId="22" xfId="5" applyFont="1" applyFill="1" applyBorder="1" applyAlignment="1">
      <alignment horizontal="center" vertical="center"/>
    </xf>
    <xf numFmtId="0" fontId="15" fillId="0" borderId="27" xfId="0" applyFont="1" applyBorder="1" applyAlignment="1">
      <alignment vertical="center"/>
    </xf>
    <xf numFmtId="0" fontId="15" fillId="3" borderId="27" xfId="0" applyFont="1" applyFill="1" applyBorder="1" applyAlignment="1">
      <alignment horizontal="right" vertical="center"/>
    </xf>
    <xf numFmtId="49" fontId="17" fillId="4" borderId="30" xfId="2" applyFont="1" applyFill="1" applyBorder="1" applyAlignment="1">
      <alignment horizontal="center" textRotation="90" wrapText="1"/>
    </xf>
    <xf numFmtId="0" fontId="15" fillId="0" borderId="30" xfId="0" applyFont="1" applyBorder="1" applyAlignment="1">
      <alignment vertical="center"/>
    </xf>
    <xf numFmtId="9" fontId="15" fillId="3" borderId="30" xfId="5" applyFont="1" applyFill="1" applyBorder="1" applyAlignment="1">
      <alignment horizontal="center" vertical="center"/>
    </xf>
    <xf numFmtId="3" fontId="26" fillId="0" borderId="30" xfId="0" applyNumberFormat="1" applyFont="1" applyFill="1" applyBorder="1" applyAlignment="1">
      <alignment vertical="center"/>
    </xf>
    <xf numFmtId="0" fontId="15" fillId="3" borderId="30" xfId="0" applyFont="1" applyFill="1" applyBorder="1" applyAlignment="1">
      <alignment vertical="center"/>
    </xf>
    <xf numFmtId="49" fontId="17" fillId="4" borderId="22" xfId="2" applyFont="1" applyFill="1" applyBorder="1" applyAlignment="1">
      <alignment horizontal="center" textRotation="90" wrapText="1"/>
    </xf>
    <xf numFmtId="3" fontId="15" fillId="0" borderId="22" xfId="0" applyNumberFormat="1" applyFont="1" applyBorder="1" applyAlignment="1">
      <alignment vertical="center"/>
    </xf>
    <xf numFmtId="0" fontId="15" fillId="3" borderId="20" xfId="0" applyFont="1" applyFill="1" applyBorder="1" applyAlignment="1">
      <alignment vertical="center"/>
    </xf>
    <xf numFmtId="0" fontId="15" fillId="0" borderId="22" xfId="0" applyFont="1" applyBorder="1" applyAlignment="1">
      <alignment vertical="center"/>
    </xf>
    <xf numFmtId="0" fontId="15" fillId="3" borderId="22" xfId="0" applyFont="1" applyFill="1" applyBorder="1" applyAlignment="1">
      <alignment vertical="center"/>
    </xf>
    <xf numFmtId="49" fontId="17" fillId="4" borderId="27" xfId="2" applyFont="1" applyFill="1" applyBorder="1" applyAlignment="1">
      <alignment horizontal="center" textRotation="90" wrapText="1"/>
    </xf>
    <xf numFmtId="3" fontId="15" fillId="0" borderId="27" xfId="0" applyNumberFormat="1" applyFont="1" applyBorder="1" applyAlignment="1">
      <alignment vertical="center"/>
    </xf>
    <xf numFmtId="0" fontId="15" fillId="3" borderId="27" xfId="0" applyFont="1" applyFill="1" applyBorder="1" applyAlignment="1">
      <alignment vertical="center"/>
    </xf>
    <xf numFmtId="3" fontId="15" fillId="0" borderId="30" xfId="0" applyNumberFormat="1" applyFont="1" applyBorder="1" applyAlignment="1">
      <alignment vertical="center"/>
    </xf>
    <xf numFmtId="49" fontId="17" fillId="4" borderId="20" xfId="2" applyFont="1" applyFill="1" applyBorder="1" applyAlignment="1">
      <alignment horizontal="center" textRotation="90" wrapText="1"/>
    </xf>
    <xf numFmtId="9" fontId="15" fillId="3" borderId="41" xfId="5" applyFont="1" applyFill="1" applyBorder="1" applyAlignment="1">
      <alignment horizontal="center" vertical="center"/>
    </xf>
    <xf numFmtId="9" fontId="15" fillId="3" borderId="40" xfId="5" applyFont="1" applyFill="1" applyBorder="1" applyAlignment="1">
      <alignment horizontal="center" vertical="center"/>
    </xf>
    <xf numFmtId="9" fontId="15" fillId="3" borderId="42" xfId="5" applyFont="1" applyFill="1" applyBorder="1" applyAlignment="1">
      <alignment horizontal="center" vertical="center"/>
    </xf>
    <xf numFmtId="9" fontId="15" fillId="3" borderId="43" xfId="5" applyFont="1" applyFill="1" applyBorder="1" applyAlignment="1">
      <alignment horizontal="center" vertical="center"/>
    </xf>
    <xf numFmtId="9" fontId="15" fillId="3" borderId="44" xfId="5" applyFont="1" applyFill="1" applyBorder="1" applyAlignment="1">
      <alignment horizontal="center" vertical="center"/>
    </xf>
    <xf numFmtId="0" fontId="15" fillId="0" borderId="45" xfId="0" applyFont="1" applyBorder="1" applyAlignment="1">
      <alignment vertical="center"/>
    </xf>
    <xf numFmtId="0" fontId="15" fillId="0" borderId="46" xfId="0" applyFont="1" applyBorder="1" applyAlignment="1">
      <alignment vertical="center"/>
    </xf>
    <xf numFmtId="3" fontId="26" fillId="0" borderId="47" xfId="0" applyNumberFormat="1" applyFont="1" applyFill="1" applyBorder="1" applyAlignment="1">
      <alignment vertical="center"/>
    </xf>
    <xf numFmtId="0" fontId="15" fillId="0" borderId="47" xfId="0" applyFont="1" applyBorder="1" applyAlignment="1">
      <alignment vertical="center"/>
    </xf>
    <xf numFmtId="3" fontId="15" fillId="0" borderId="48" xfId="0" applyNumberFormat="1" applyFont="1" applyBorder="1" applyAlignment="1">
      <alignment vertical="center"/>
    </xf>
    <xf numFmtId="3" fontId="26" fillId="0" borderId="49" xfId="0" applyNumberFormat="1" applyFont="1" applyFill="1" applyBorder="1" applyAlignment="1">
      <alignment vertical="center"/>
    </xf>
    <xf numFmtId="3" fontId="15" fillId="0" borderId="46" xfId="0" applyNumberFormat="1" applyFont="1" applyBorder="1" applyAlignment="1">
      <alignment vertical="center"/>
    </xf>
    <xf numFmtId="0" fontId="15" fillId="0" borderId="48" xfId="0" applyFont="1" applyBorder="1" applyAlignment="1">
      <alignment vertical="center"/>
    </xf>
    <xf numFmtId="3" fontId="15" fillId="0" borderId="49" xfId="0" applyNumberFormat="1" applyFont="1" applyBorder="1" applyAlignment="1">
      <alignment vertical="center"/>
    </xf>
    <xf numFmtId="9" fontId="15" fillId="0" borderId="48" xfId="5" applyFont="1" applyBorder="1" applyAlignment="1">
      <alignment horizontal="center" vertical="center"/>
    </xf>
    <xf numFmtId="0" fontId="15" fillId="0" borderId="50" xfId="0" applyFont="1" applyBorder="1" applyAlignment="1">
      <alignment vertical="center"/>
    </xf>
    <xf numFmtId="0" fontId="15" fillId="0" borderId="51" xfId="0" applyFont="1" applyBorder="1" applyAlignment="1">
      <alignment vertical="center"/>
    </xf>
    <xf numFmtId="3" fontId="26" fillId="0" borderId="38" xfId="0" applyNumberFormat="1" applyFont="1" applyFill="1" applyBorder="1" applyAlignment="1">
      <alignment vertical="center"/>
    </xf>
    <xf numFmtId="0" fontId="15" fillId="0" borderId="38" xfId="0" applyFont="1" applyBorder="1" applyAlignment="1">
      <alignment vertical="center"/>
    </xf>
    <xf numFmtId="3" fontId="15" fillId="0" borderId="52" xfId="0" applyNumberFormat="1" applyFont="1" applyBorder="1" applyAlignment="1">
      <alignment vertical="center"/>
    </xf>
    <xf numFmtId="0" fontId="15" fillId="0" borderId="53" xfId="0" applyFont="1" applyBorder="1" applyAlignment="1">
      <alignment vertical="center"/>
    </xf>
    <xf numFmtId="3" fontId="15" fillId="0" borderId="51" xfId="0" applyNumberFormat="1" applyFont="1" applyBorder="1" applyAlignment="1">
      <alignment vertical="center"/>
    </xf>
    <xf numFmtId="0" fontId="15" fillId="0" borderId="52" xfId="0" applyFont="1" applyBorder="1" applyAlignment="1">
      <alignment vertical="center"/>
    </xf>
    <xf numFmtId="3" fontId="15" fillId="0" borderId="53" xfId="0" applyNumberFormat="1" applyFont="1" applyBorder="1" applyAlignment="1">
      <alignment vertical="center"/>
    </xf>
    <xf numFmtId="9" fontId="15" fillId="0" borderId="52" xfId="5" applyFont="1" applyBorder="1" applyAlignment="1">
      <alignment horizontal="center" vertical="center"/>
    </xf>
    <xf numFmtId="9" fontId="15" fillId="3" borderId="55" xfId="5" applyFont="1" applyFill="1" applyBorder="1" applyAlignment="1">
      <alignment horizontal="center" vertical="center"/>
    </xf>
    <xf numFmtId="9" fontId="15" fillId="3" borderId="54" xfId="5" applyFont="1" applyFill="1" applyBorder="1" applyAlignment="1">
      <alignment horizontal="center" vertical="center"/>
    </xf>
    <xf numFmtId="9" fontId="15" fillId="3" borderId="39" xfId="5" applyFont="1" applyFill="1" applyBorder="1" applyAlignment="1">
      <alignment horizontal="center" vertical="center"/>
    </xf>
    <xf numFmtId="0" fontId="15" fillId="3" borderId="39" xfId="0" applyFont="1" applyFill="1" applyBorder="1" applyAlignment="1">
      <alignment vertical="center"/>
    </xf>
    <xf numFmtId="9" fontId="15" fillId="3" borderId="56" xfId="5" applyFont="1" applyFill="1" applyBorder="1" applyAlignment="1">
      <alignment horizontal="center" vertical="center"/>
    </xf>
    <xf numFmtId="9" fontId="15" fillId="3" borderId="57" xfId="5" applyFont="1" applyFill="1" applyBorder="1" applyAlignment="1">
      <alignment horizontal="center" vertical="center"/>
    </xf>
    <xf numFmtId="0" fontId="15" fillId="3" borderId="41" xfId="0" applyFont="1" applyFill="1" applyBorder="1" applyAlignment="1">
      <alignment horizontal="right" vertical="center"/>
    </xf>
    <xf numFmtId="0" fontId="15" fillId="3" borderId="40" xfId="0" applyFont="1" applyFill="1" applyBorder="1" applyAlignment="1">
      <alignment vertical="center"/>
    </xf>
    <xf numFmtId="0" fontId="15" fillId="3" borderId="42" xfId="0" applyFont="1" applyFill="1" applyBorder="1" applyAlignment="1">
      <alignment vertical="center"/>
    </xf>
    <xf numFmtId="0" fontId="15" fillId="3" borderId="43" xfId="0" applyFont="1" applyFill="1" applyBorder="1" applyAlignment="1">
      <alignment vertical="center"/>
    </xf>
    <xf numFmtId="0" fontId="15" fillId="0" borderId="49" xfId="0" applyFont="1" applyBorder="1" applyAlignment="1">
      <alignment vertical="center"/>
    </xf>
    <xf numFmtId="0" fontId="15" fillId="3" borderId="55" xfId="0" applyFont="1" applyFill="1" applyBorder="1" applyAlignment="1">
      <alignment horizontal="right" vertical="center"/>
    </xf>
    <xf numFmtId="0" fontId="15" fillId="3" borderId="54" xfId="0" applyFont="1" applyFill="1" applyBorder="1" applyAlignment="1">
      <alignment vertical="center"/>
    </xf>
    <xf numFmtId="0" fontId="15" fillId="3" borderId="57" xfId="0" applyFont="1" applyFill="1" applyBorder="1" applyAlignment="1">
      <alignment vertical="center"/>
    </xf>
    <xf numFmtId="0" fontId="15" fillId="3" borderId="56" xfId="0" applyFont="1" applyFill="1" applyBorder="1" applyAlignment="1">
      <alignment vertical="center"/>
    </xf>
    <xf numFmtId="0" fontId="15" fillId="3" borderId="44" xfId="0" applyFont="1" applyFill="1" applyBorder="1" applyAlignment="1">
      <alignment vertical="center"/>
    </xf>
    <xf numFmtId="0" fontId="15" fillId="3" borderId="55" xfId="0" applyFont="1" applyFill="1" applyBorder="1" applyAlignment="1">
      <alignment vertical="center"/>
    </xf>
    <xf numFmtId="0" fontId="15" fillId="3" borderId="41" xfId="0" applyFont="1" applyFill="1" applyBorder="1" applyAlignment="1">
      <alignment vertical="center"/>
    </xf>
    <xf numFmtId="3" fontId="26" fillId="0" borderId="53" xfId="0" applyNumberFormat="1" applyFont="1" applyFill="1" applyBorder="1" applyAlignment="1">
      <alignment vertical="center"/>
    </xf>
    <xf numFmtId="0" fontId="17" fillId="4" borderId="27" xfId="0" applyFont="1" applyFill="1" applyBorder="1" applyAlignment="1">
      <alignment vertical="center"/>
    </xf>
    <xf numFmtId="0" fontId="17" fillId="4" borderId="20" xfId="0" applyFont="1" applyFill="1" applyBorder="1" applyAlignment="1">
      <alignment vertical="center"/>
    </xf>
    <xf numFmtId="3" fontId="17" fillId="4" borderId="21" xfId="0" applyNumberFormat="1" applyFont="1" applyFill="1" applyBorder="1" applyAlignment="1">
      <alignment vertical="center"/>
    </xf>
    <xf numFmtId="3" fontId="17" fillId="4" borderId="22" xfId="0" applyNumberFormat="1" applyFont="1" applyFill="1" applyBorder="1" applyAlignment="1">
      <alignment vertical="center"/>
    </xf>
    <xf numFmtId="3" fontId="17" fillId="4" borderId="30" xfId="0" applyNumberFormat="1" applyFont="1" applyFill="1" applyBorder="1" applyAlignment="1">
      <alignment vertical="center"/>
    </xf>
    <xf numFmtId="0" fontId="17" fillId="4" borderId="21" xfId="0" applyFont="1" applyFill="1" applyBorder="1" applyAlignment="1">
      <alignment vertical="center"/>
    </xf>
    <xf numFmtId="3" fontId="17" fillId="4" borderId="27" xfId="0" applyNumberFormat="1" applyFont="1" applyFill="1" applyBorder="1" applyAlignment="1">
      <alignment vertical="center"/>
    </xf>
    <xf numFmtId="0" fontId="17" fillId="4" borderId="22" xfId="0" applyFont="1" applyFill="1" applyBorder="1" applyAlignment="1">
      <alignment vertical="center"/>
    </xf>
    <xf numFmtId="9" fontId="17" fillId="4" borderId="22" xfId="5" applyFont="1" applyFill="1" applyBorder="1" applyAlignment="1">
      <alignment horizontal="center" vertical="center"/>
    </xf>
    <xf numFmtId="0" fontId="9" fillId="0" borderId="0" xfId="0" applyFont="1" applyAlignment="1">
      <alignment vertical="center"/>
    </xf>
    <xf numFmtId="0" fontId="17" fillId="4" borderId="28" xfId="0" applyFont="1" applyFill="1" applyBorder="1" applyAlignment="1">
      <alignment horizontal="center" vertical="center" wrapText="1"/>
    </xf>
    <xf numFmtId="0" fontId="17" fillId="4" borderId="23" xfId="0" applyFont="1" applyFill="1" applyBorder="1" applyAlignment="1">
      <alignment vertical="center"/>
    </xf>
    <xf numFmtId="9" fontId="17" fillId="4" borderId="24" xfId="5" applyFont="1" applyFill="1" applyBorder="1" applyAlignment="1">
      <alignment horizontal="center" vertical="center"/>
    </xf>
    <xf numFmtId="9" fontId="17" fillId="4" borderId="25" xfId="5" applyFont="1" applyFill="1" applyBorder="1" applyAlignment="1">
      <alignment horizontal="center" vertical="center"/>
    </xf>
    <xf numFmtId="9" fontId="17" fillId="4" borderId="31" xfId="5" applyFont="1" applyFill="1" applyBorder="1" applyAlignment="1">
      <alignment horizontal="center" vertical="center"/>
    </xf>
    <xf numFmtId="0" fontId="17" fillId="4" borderId="24" xfId="0" applyFont="1" applyFill="1" applyBorder="1" applyAlignment="1">
      <alignment vertical="center"/>
    </xf>
    <xf numFmtId="9" fontId="17" fillId="4" borderId="28" xfId="5" applyFont="1" applyFill="1" applyBorder="1" applyAlignment="1">
      <alignment horizontal="center" vertical="center"/>
    </xf>
    <xf numFmtId="0" fontId="17" fillId="4" borderId="25" xfId="0" applyFont="1" applyFill="1" applyBorder="1" applyAlignment="1">
      <alignment vertical="center"/>
    </xf>
    <xf numFmtId="9" fontId="0" fillId="0" borderId="0" xfId="5" applyFont="1"/>
    <xf numFmtId="0" fontId="28" fillId="0" borderId="0" xfId="0" applyFont="1" applyFill="1"/>
    <xf numFmtId="0" fontId="9" fillId="0" borderId="0" xfId="0" applyFont="1" applyAlignment="1">
      <alignment horizontal="center" vertical="center" wrapText="1"/>
    </xf>
    <xf numFmtId="0" fontId="15" fillId="0" borderId="0" xfId="0" applyFont="1" applyAlignment="1">
      <alignment vertical="center" wrapText="1"/>
    </xf>
    <xf numFmtId="3" fontId="0" fillId="0" borderId="0" xfId="0" applyNumberFormat="1"/>
    <xf numFmtId="0" fontId="17" fillId="4" borderId="20" xfId="0" applyFont="1" applyFill="1" applyBorder="1" applyAlignment="1">
      <alignment horizontal="center" vertical="center" wrapText="1"/>
    </xf>
    <xf numFmtId="3" fontId="17" fillId="4" borderId="21" xfId="0" applyNumberFormat="1" applyFont="1" applyFill="1" applyBorder="1" applyAlignment="1">
      <alignment horizontal="center" vertical="center" wrapText="1"/>
    </xf>
    <xf numFmtId="9" fontId="17" fillId="4" borderId="21" xfId="5" applyFont="1" applyFill="1" applyBorder="1" applyAlignment="1">
      <alignment horizontal="center" vertical="center" wrapText="1"/>
    </xf>
    <xf numFmtId="0" fontId="17" fillId="4" borderId="21" xfId="0" applyFont="1" applyFill="1" applyBorder="1" applyAlignment="1">
      <alignment horizontal="center" vertical="center" wrapText="1"/>
    </xf>
    <xf numFmtId="0" fontId="17" fillId="4" borderId="22" xfId="0" applyFont="1" applyFill="1" applyBorder="1" applyAlignment="1">
      <alignment horizontal="center" vertical="center" wrapText="1"/>
    </xf>
    <xf numFmtId="3" fontId="26" fillId="0" borderId="21" xfId="0" applyNumberFormat="1" applyFont="1" applyFill="1" applyBorder="1" applyAlignment="1">
      <alignment vertical="center" wrapText="1"/>
    </xf>
    <xf numFmtId="9" fontId="15" fillId="0" borderId="21" xfId="5" applyFont="1" applyBorder="1" applyAlignment="1">
      <alignment horizontal="center" vertical="center" wrapText="1"/>
    </xf>
    <xf numFmtId="0" fontId="15" fillId="0" borderId="22" xfId="0" applyFont="1" applyBorder="1" applyAlignment="1">
      <alignment vertical="center" wrapText="1"/>
    </xf>
    <xf numFmtId="3" fontId="17" fillId="4" borderId="24" xfId="0" applyNumberFormat="1" applyFont="1" applyFill="1" applyBorder="1" applyAlignment="1">
      <alignment vertical="center" wrapText="1"/>
    </xf>
    <xf numFmtId="9" fontId="17" fillId="4" borderId="24" xfId="5" applyFont="1" applyFill="1" applyBorder="1" applyAlignment="1">
      <alignment horizontal="center" vertical="center" wrapText="1"/>
    </xf>
    <xf numFmtId="0" fontId="17" fillId="4" borderId="25" xfId="0" applyFont="1" applyFill="1" applyBorder="1" applyAlignment="1">
      <alignment vertical="center" wrapText="1"/>
    </xf>
    <xf numFmtId="0" fontId="17" fillId="4" borderId="32" xfId="0" applyFont="1" applyFill="1" applyBorder="1" applyAlignment="1">
      <alignment horizontal="right" vertical="center" wrapText="1"/>
    </xf>
    <xf numFmtId="0" fontId="17" fillId="4" borderId="33" xfId="0" applyFont="1" applyFill="1" applyBorder="1" applyAlignment="1">
      <alignment horizontal="center" vertical="center" wrapText="1"/>
    </xf>
    <xf numFmtId="0" fontId="26" fillId="0" borderId="33" xfId="0" applyFont="1" applyFill="1" applyBorder="1" applyAlignment="1">
      <alignment horizontal="left" vertical="center" wrapText="1"/>
    </xf>
    <xf numFmtId="0" fontId="17" fillId="4" borderId="34" xfId="0" applyFont="1" applyFill="1" applyBorder="1" applyAlignment="1">
      <alignment horizontal="right" vertical="center" wrapText="1"/>
    </xf>
    <xf numFmtId="0" fontId="17" fillId="4" borderId="30" xfId="0" applyFont="1" applyFill="1" applyBorder="1" applyAlignment="1">
      <alignment horizontal="center" vertical="center" wrapText="1"/>
    </xf>
    <xf numFmtId="3" fontId="26" fillId="0" borderId="30" xfId="0" applyNumberFormat="1" applyFont="1" applyFill="1" applyBorder="1" applyAlignment="1">
      <alignment vertical="center" wrapText="1"/>
    </xf>
    <xf numFmtId="3" fontId="17" fillId="4" borderId="31" xfId="0" applyNumberFormat="1" applyFont="1" applyFill="1" applyBorder="1" applyAlignment="1">
      <alignment vertical="center" wrapText="1"/>
    </xf>
    <xf numFmtId="3" fontId="17" fillId="4" borderId="20" xfId="0" applyNumberFormat="1" applyFont="1" applyFill="1" applyBorder="1" applyAlignment="1">
      <alignment horizontal="center" vertical="center" wrapText="1"/>
    </xf>
    <xf numFmtId="3" fontId="26" fillId="0" borderId="20" xfId="0" applyNumberFormat="1" applyFont="1" applyFill="1" applyBorder="1" applyAlignment="1">
      <alignment vertical="center" wrapText="1"/>
    </xf>
    <xf numFmtId="3" fontId="17" fillId="4" borderId="23" xfId="0" applyNumberFormat="1" applyFont="1" applyFill="1" applyBorder="1" applyAlignment="1">
      <alignment vertical="center" wrapText="1"/>
    </xf>
    <xf numFmtId="0" fontId="17" fillId="4" borderId="27" xfId="0" applyFont="1" applyFill="1" applyBorder="1" applyAlignment="1">
      <alignment horizontal="center" vertical="center" wrapText="1"/>
    </xf>
    <xf numFmtId="0" fontId="15" fillId="0" borderId="27" xfId="0" applyFont="1" applyBorder="1" applyAlignment="1">
      <alignment vertical="center" wrapText="1"/>
    </xf>
    <xf numFmtId="0" fontId="17" fillId="4" borderId="28" xfId="0" applyFont="1" applyFill="1" applyBorder="1" applyAlignment="1">
      <alignment vertical="center" wrapText="1"/>
    </xf>
    <xf numFmtId="0" fontId="10" fillId="0" borderId="8" xfId="0" applyFont="1" applyFill="1" applyBorder="1" applyAlignment="1">
      <alignment vertical="center"/>
    </xf>
    <xf numFmtId="0" fontId="15" fillId="0" borderId="4" xfId="0" applyFont="1" applyFill="1" applyBorder="1"/>
    <xf numFmtId="9" fontId="9" fillId="0" borderId="0" xfId="5" applyFont="1" applyAlignment="1">
      <alignment horizontal="center" vertical="center"/>
    </xf>
    <xf numFmtId="9" fontId="15" fillId="0" borderId="0" xfId="5" applyFont="1" applyAlignment="1">
      <alignment horizontal="center"/>
    </xf>
    <xf numFmtId="0" fontId="9" fillId="0" borderId="4" xfId="0" applyFont="1" applyFill="1" applyBorder="1"/>
    <xf numFmtId="0" fontId="9" fillId="0" borderId="4" xfId="1" applyFont="1" applyFill="1" applyBorder="1" applyAlignment="1">
      <alignment vertical="center"/>
    </xf>
    <xf numFmtId="9" fontId="9" fillId="0" borderId="22" xfId="5" applyFont="1" applyBorder="1" applyAlignment="1">
      <alignment horizontal="center" vertical="center"/>
    </xf>
    <xf numFmtId="3" fontId="17" fillId="4" borderId="24" xfId="1" applyNumberFormat="1" applyFont="1" applyFill="1" applyBorder="1" applyAlignment="1">
      <alignment vertical="center"/>
    </xf>
    <xf numFmtId="3" fontId="9" fillId="0" borderId="0" xfId="1" applyNumberFormat="1" applyFont="1" applyAlignment="1">
      <alignment vertical="center"/>
    </xf>
    <xf numFmtId="3" fontId="15" fillId="0" borderId="0" xfId="1" applyNumberFormat="1" applyFont="1" applyAlignment="1">
      <alignment vertical="center"/>
    </xf>
    <xf numFmtId="3" fontId="15" fillId="6" borderId="0" xfId="0" applyNumberFormat="1" applyFont="1" applyFill="1"/>
    <xf numFmtId="3" fontId="9" fillId="0" borderId="30" xfId="1" applyNumberFormat="1" applyFont="1" applyBorder="1" applyAlignment="1">
      <alignment vertical="center"/>
    </xf>
    <xf numFmtId="3" fontId="17" fillId="4" borderId="31" xfId="1" applyNumberFormat="1" applyFont="1" applyFill="1" applyBorder="1" applyAlignment="1">
      <alignment vertical="center"/>
    </xf>
    <xf numFmtId="3" fontId="9" fillId="0" borderId="20" xfId="1" applyNumberFormat="1" applyFont="1" applyBorder="1" applyAlignment="1">
      <alignment vertical="center"/>
    </xf>
    <xf numFmtId="3" fontId="17" fillId="4" borderId="23" xfId="1" applyNumberFormat="1" applyFont="1" applyFill="1" applyBorder="1" applyAlignment="1">
      <alignment vertical="center"/>
    </xf>
    <xf numFmtId="3" fontId="15" fillId="6" borderId="0" xfId="0" applyNumberFormat="1" applyFont="1" applyFill="1" applyAlignment="1">
      <alignment vertical="center"/>
    </xf>
    <xf numFmtId="3" fontId="15" fillId="0" borderId="0" xfId="0" applyNumberFormat="1" applyFont="1" applyAlignment="1">
      <alignment vertical="center"/>
    </xf>
    <xf numFmtId="0" fontId="17" fillId="4" borderId="34" xfId="1" applyFont="1" applyFill="1" applyBorder="1" applyAlignment="1">
      <alignment horizontal="center" vertical="center"/>
    </xf>
    <xf numFmtId="3" fontId="17" fillId="4" borderId="25" xfId="1" applyNumberFormat="1" applyFont="1" applyFill="1" applyBorder="1" applyAlignment="1">
      <alignment vertical="center"/>
    </xf>
    <xf numFmtId="3" fontId="9" fillId="7" borderId="20" xfId="1" applyNumberFormat="1" applyFont="1" applyFill="1" applyBorder="1" applyAlignment="1">
      <alignment vertical="center"/>
    </xf>
    <xf numFmtId="9" fontId="9" fillId="7" borderId="22" xfId="5" applyFont="1" applyFill="1" applyBorder="1" applyAlignment="1">
      <alignment horizontal="center" vertical="center"/>
    </xf>
    <xf numFmtId="3" fontId="9" fillId="7" borderId="30" xfId="1" applyNumberFormat="1" applyFont="1" applyFill="1" applyBorder="1" applyAlignment="1">
      <alignment vertical="center"/>
    </xf>
    <xf numFmtId="3" fontId="26" fillId="7" borderId="21" xfId="0" applyNumberFormat="1" applyFont="1" applyFill="1" applyBorder="1" applyAlignment="1">
      <alignment vertical="center"/>
    </xf>
    <xf numFmtId="0" fontId="26" fillId="0" borderId="33" xfId="0" applyFont="1" applyFill="1" applyBorder="1" applyAlignment="1">
      <alignment vertical="center" wrapText="1"/>
    </xf>
    <xf numFmtId="0" fontId="26" fillId="7" borderId="33" xfId="0" applyFont="1" applyFill="1" applyBorder="1" applyAlignment="1">
      <alignment vertical="center" wrapText="1"/>
    </xf>
    <xf numFmtId="3" fontId="26" fillId="0" borderId="20" xfId="0" applyNumberFormat="1" applyFont="1" applyFill="1" applyBorder="1" applyAlignment="1">
      <alignment vertical="center"/>
    </xf>
    <xf numFmtId="3" fontId="26" fillId="0" borderId="22" xfId="0" applyNumberFormat="1" applyFont="1" applyFill="1" applyBorder="1" applyAlignment="1">
      <alignment vertical="center"/>
    </xf>
    <xf numFmtId="3" fontId="26" fillId="7" borderId="20" xfId="0" applyNumberFormat="1" applyFont="1" applyFill="1" applyBorder="1" applyAlignment="1">
      <alignment vertical="center"/>
    </xf>
    <xf numFmtId="3" fontId="26" fillId="7" borderId="22" xfId="0" applyNumberFormat="1" applyFont="1" applyFill="1" applyBorder="1" applyAlignment="1">
      <alignment vertical="center"/>
    </xf>
    <xf numFmtId="9" fontId="9" fillId="0" borderId="27" xfId="5" applyFont="1" applyBorder="1" applyAlignment="1">
      <alignment horizontal="center" vertical="center"/>
    </xf>
    <xf numFmtId="9" fontId="9" fillId="7" borderId="27" xfId="5" applyFont="1" applyFill="1" applyBorder="1" applyAlignment="1">
      <alignment horizontal="center" vertical="center"/>
    </xf>
    <xf numFmtId="41" fontId="26" fillId="0" borderId="21" xfId="0" applyNumberFormat="1" applyFont="1" applyFill="1" applyBorder="1" applyAlignment="1">
      <alignment vertical="center"/>
    </xf>
    <xf numFmtId="41" fontId="26" fillId="0" borderId="20" xfId="0" applyNumberFormat="1" applyFont="1" applyFill="1" applyBorder="1" applyAlignment="1">
      <alignment vertical="center"/>
    </xf>
    <xf numFmtId="41" fontId="26" fillId="0" borderId="22" xfId="0" applyNumberFormat="1" applyFont="1" applyFill="1" applyBorder="1" applyAlignment="1">
      <alignment vertical="center"/>
    </xf>
    <xf numFmtId="41" fontId="26" fillId="7" borderId="20" xfId="0" applyNumberFormat="1" applyFont="1" applyFill="1" applyBorder="1" applyAlignment="1">
      <alignment vertical="center"/>
    </xf>
    <xf numFmtId="41" fontId="26" fillId="7" borderId="21" xfId="0" applyNumberFormat="1" applyFont="1" applyFill="1" applyBorder="1" applyAlignment="1">
      <alignment vertical="center"/>
    </xf>
    <xf numFmtId="41" fontId="26" fillId="7" borderId="22" xfId="0" applyNumberFormat="1" applyFont="1" applyFill="1" applyBorder="1" applyAlignment="1">
      <alignment vertical="center"/>
    </xf>
    <xf numFmtId="0" fontId="26" fillId="0" borderId="33" xfId="0" applyFont="1" applyFill="1" applyBorder="1" applyAlignment="1">
      <alignment vertical="center"/>
    </xf>
    <xf numFmtId="0" fontId="26" fillId="7" borderId="33" xfId="0" applyFont="1" applyFill="1" applyBorder="1" applyAlignment="1">
      <alignment vertical="center"/>
    </xf>
    <xf numFmtId="3" fontId="15" fillId="0" borderId="21" xfId="0" applyNumberFormat="1" applyFont="1" applyBorder="1" applyAlignment="1">
      <alignment vertical="center" wrapText="1"/>
    </xf>
    <xf numFmtId="0" fontId="13" fillId="0" borderId="4" xfId="0" applyFont="1" applyFill="1" applyBorder="1" applyAlignment="1">
      <alignment vertical="center"/>
    </xf>
    <xf numFmtId="15" fontId="17" fillId="4" borderId="18" xfId="1" applyNumberFormat="1" applyFont="1" applyFill="1" applyBorder="1" applyAlignment="1">
      <alignment horizontal="center" vertical="center" wrapText="1"/>
    </xf>
    <xf numFmtId="0" fontId="15" fillId="0" borderId="20" xfId="1" applyFont="1" applyFill="1" applyBorder="1" applyAlignment="1">
      <alignment horizontal="left" vertical="center" wrapText="1"/>
    </xf>
    <xf numFmtId="0" fontId="15" fillId="0" borderId="21" xfId="1" quotePrefix="1" applyFont="1" applyFill="1" applyBorder="1" applyAlignment="1">
      <alignment horizontal="center" vertical="center" wrapText="1"/>
    </xf>
    <xf numFmtId="0" fontId="15" fillId="0" borderId="21" xfId="1" applyFont="1" applyFill="1" applyBorder="1" applyAlignment="1">
      <alignment horizontal="center" vertical="center" wrapText="1"/>
    </xf>
    <xf numFmtId="165" fontId="15" fillId="0" borderId="21" xfId="6" applyNumberFormat="1" applyFont="1" applyFill="1" applyBorder="1" applyAlignment="1">
      <alignment horizontal="left" vertical="center" wrapText="1"/>
    </xf>
    <xf numFmtId="169" fontId="15" fillId="0" borderId="21" xfId="6" applyNumberFormat="1" applyFont="1" applyFill="1" applyBorder="1" applyAlignment="1">
      <alignment vertical="center" wrapText="1"/>
    </xf>
    <xf numFmtId="0" fontId="15" fillId="0" borderId="21" xfId="1" applyFont="1" applyFill="1" applyBorder="1" applyAlignment="1">
      <alignment horizontal="left" vertical="center" wrapText="1"/>
    </xf>
    <xf numFmtId="0" fontId="15" fillId="0" borderId="22" xfId="1" applyFont="1" applyFill="1" applyBorder="1" applyAlignment="1">
      <alignment vertical="center" wrapText="1"/>
    </xf>
    <xf numFmtId="166" fontId="15" fillId="0" borderId="21" xfId="1" applyNumberFormat="1" applyFont="1" applyFill="1" applyBorder="1" applyAlignment="1">
      <alignment horizontal="right" vertical="center" wrapText="1"/>
    </xf>
    <xf numFmtId="0" fontId="15" fillId="0" borderId="21" xfId="1" applyFont="1" applyBorder="1" applyAlignment="1">
      <alignment horizontal="center" vertical="center"/>
    </xf>
    <xf numFmtId="169" fontId="15" fillId="0" borderId="21" xfId="6" applyNumberFormat="1" applyFont="1" applyBorder="1" applyAlignment="1">
      <alignment vertical="center"/>
    </xf>
    <xf numFmtId="0" fontId="15" fillId="0" borderId="21" xfId="1" applyFont="1" applyBorder="1" applyAlignment="1">
      <alignment vertical="center"/>
    </xf>
    <xf numFmtId="169" fontId="17" fillId="4" borderId="21" xfId="1" applyNumberFormat="1" applyFont="1" applyFill="1" applyBorder="1" applyAlignment="1">
      <alignment vertical="center"/>
    </xf>
    <xf numFmtId="0" fontId="17" fillId="4" borderId="21" xfId="1" applyFont="1" applyFill="1" applyBorder="1" applyAlignment="1">
      <alignment vertical="center"/>
    </xf>
    <xf numFmtId="0" fontId="17" fillId="4" borderId="22" xfId="1" applyFont="1" applyFill="1" applyBorder="1" applyAlignment="1">
      <alignment vertical="center"/>
    </xf>
    <xf numFmtId="0" fontId="15" fillId="0" borderId="20" xfId="1" applyFont="1" applyBorder="1" applyAlignment="1">
      <alignment horizontal="left" vertical="center" wrapText="1"/>
    </xf>
    <xf numFmtId="0" fontId="9" fillId="0" borderId="21" xfId="1" applyFont="1" applyBorder="1" applyAlignment="1">
      <alignment horizontal="center" vertical="center"/>
    </xf>
    <xf numFmtId="3" fontId="15" fillId="0" borderId="21" xfId="1" applyNumberFormat="1" applyFont="1" applyBorder="1" applyAlignment="1">
      <alignment horizontal="right" vertical="center"/>
    </xf>
    <xf numFmtId="3" fontId="9" fillId="0" borderId="21" xfId="1" applyNumberFormat="1" applyFont="1" applyBorder="1" applyAlignment="1">
      <alignment horizontal="right" vertical="center"/>
    </xf>
    <xf numFmtId="0" fontId="15" fillId="0" borderId="21" xfId="1" applyFont="1" applyBorder="1" applyAlignment="1">
      <alignment vertical="center" wrapText="1"/>
    </xf>
    <xf numFmtId="0" fontId="15" fillId="0" borderId="21" xfId="1" applyFont="1" applyFill="1" applyBorder="1" applyAlignment="1">
      <alignment vertical="center" wrapText="1"/>
    </xf>
    <xf numFmtId="3" fontId="17" fillId="4" borderId="21" xfId="1" applyNumberFormat="1" applyFont="1" applyFill="1" applyBorder="1" applyAlignment="1">
      <alignment horizontal="right" vertical="center"/>
    </xf>
    <xf numFmtId="0" fontId="9" fillId="0" borderId="20" xfId="1" applyFont="1" applyBorder="1" applyAlignment="1">
      <alignment horizontal="left" vertical="center"/>
    </xf>
    <xf numFmtId="0" fontId="9" fillId="0" borderId="21" xfId="1" applyFont="1" applyBorder="1" applyAlignment="1">
      <alignment horizontal="left" vertical="center"/>
    </xf>
    <xf numFmtId="0" fontId="9" fillId="0" borderId="21" xfId="1" applyFont="1" applyBorder="1" applyAlignment="1">
      <alignment vertical="center"/>
    </xf>
    <xf numFmtId="0" fontId="9" fillId="0" borderId="22" xfId="1" applyFont="1" applyBorder="1" applyAlignment="1">
      <alignment vertical="center"/>
    </xf>
    <xf numFmtId="0" fontId="15" fillId="0" borderId="21" xfId="1" applyFont="1" applyBorder="1" applyAlignment="1">
      <alignment horizontal="center" vertical="center" wrapText="1"/>
    </xf>
    <xf numFmtId="167" fontId="15" fillId="0" borderId="21" xfId="1" applyNumberFormat="1" applyFont="1" applyBorder="1" applyAlignment="1">
      <alignment horizontal="right" vertical="center" wrapText="1"/>
    </xf>
    <xf numFmtId="168" fontId="15" fillId="0" borderId="21" xfId="1" applyNumberFormat="1" applyFont="1" applyBorder="1" applyAlignment="1">
      <alignment horizontal="right" vertical="center" wrapText="1"/>
    </xf>
    <xf numFmtId="0" fontId="15" fillId="0" borderId="22" xfId="1" applyFont="1" applyBorder="1" applyAlignment="1">
      <alignment vertical="center" wrapText="1"/>
    </xf>
    <xf numFmtId="0" fontId="26" fillId="0" borderId="20" xfId="0" applyFont="1" applyBorder="1" applyAlignment="1">
      <alignment horizontal="left" vertical="center" wrapText="1"/>
    </xf>
    <xf numFmtId="0" fontId="26" fillId="0" borderId="21" xfId="0" applyFont="1" applyBorder="1" applyAlignment="1">
      <alignment horizontal="center" vertical="center"/>
    </xf>
    <xf numFmtId="3" fontId="15" fillId="0" borderId="21" xfId="0" applyNumberFormat="1" applyFont="1" applyBorder="1" applyAlignment="1">
      <alignment horizontal="right" vertical="center" wrapText="1"/>
    </xf>
    <xf numFmtId="3" fontId="15" fillId="5" borderId="21" xfId="1" applyNumberFormat="1" applyFont="1" applyFill="1" applyBorder="1" applyAlignment="1">
      <alignment horizontal="right" vertical="center"/>
    </xf>
    <xf numFmtId="0" fontId="15" fillId="5" borderId="22" xfId="1" applyFont="1" applyFill="1" applyBorder="1" applyAlignment="1">
      <alignment horizontal="left" vertical="center"/>
    </xf>
    <xf numFmtId="0" fontId="26" fillId="0" borderId="21" xfId="0" applyFont="1" applyBorder="1" applyAlignment="1">
      <alignment horizontal="center" vertical="center" wrapText="1"/>
    </xf>
    <xf numFmtId="3" fontId="15" fillId="0" borderId="21" xfId="0" applyNumberFormat="1" applyFont="1" applyBorder="1" applyAlignment="1">
      <alignment horizontal="right" vertical="center"/>
    </xf>
    <xf numFmtId="0" fontId="15" fillId="0" borderId="21" xfId="1" applyFont="1" applyBorder="1" applyAlignment="1">
      <alignment horizontal="left" vertical="center"/>
    </xf>
    <xf numFmtId="169" fontId="15" fillId="0" borderId="21" xfId="6" applyNumberFormat="1" applyFont="1" applyBorder="1" applyAlignment="1">
      <alignment horizontal="right" vertical="center"/>
    </xf>
    <xf numFmtId="0" fontId="15" fillId="5" borderId="22" xfId="1" applyFont="1" applyFill="1" applyBorder="1" applyAlignment="1">
      <alignment vertical="center"/>
    </xf>
    <xf numFmtId="0" fontId="18" fillId="0" borderId="21" xfId="1" applyFont="1" applyBorder="1" applyAlignment="1">
      <alignment horizontal="left" vertical="center"/>
    </xf>
    <xf numFmtId="0" fontId="9" fillId="5" borderId="20" xfId="1" applyFont="1" applyFill="1" applyBorder="1" applyAlignment="1">
      <alignment horizontal="center" vertical="center"/>
    </xf>
    <xf numFmtId="0" fontId="9" fillId="5" borderId="21" xfId="1" applyFont="1" applyFill="1" applyBorder="1" applyAlignment="1">
      <alignment horizontal="center" vertical="center"/>
    </xf>
    <xf numFmtId="0" fontId="9" fillId="5" borderId="22" xfId="1" applyFont="1" applyFill="1" applyBorder="1" applyAlignment="1">
      <alignment horizontal="center" vertical="center"/>
    </xf>
    <xf numFmtId="0" fontId="9" fillId="0" borderId="20" xfId="1" applyFont="1" applyBorder="1" applyAlignment="1">
      <alignment horizontal="left" vertical="center" wrapText="1"/>
    </xf>
    <xf numFmtId="0" fontId="15" fillId="0" borderId="21" xfId="1" applyFont="1" applyBorder="1" applyAlignment="1">
      <alignment horizontal="justify" vertical="center" wrapText="1"/>
    </xf>
    <xf numFmtId="0" fontId="17" fillId="4" borderId="23" xfId="1" applyFont="1" applyFill="1" applyBorder="1" applyAlignment="1">
      <alignment horizontal="center" vertical="center"/>
    </xf>
    <xf numFmtId="0" fontId="17" fillId="4" borderId="24" xfId="1" applyFont="1" applyFill="1" applyBorder="1" applyAlignment="1">
      <alignment horizontal="center" vertical="center"/>
    </xf>
    <xf numFmtId="3" fontId="17" fillId="4" borderId="24" xfId="1" applyNumberFormat="1" applyFont="1" applyFill="1" applyBorder="1" applyAlignment="1">
      <alignment horizontal="right" vertical="center"/>
    </xf>
    <xf numFmtId="0" fontId="17" fillId="4" borderId="24" xfId="1" applyFont="1" applyFill="1" applyBorder="1" applyAlignment="1">
      <alignment vertical="center"/>
    </xf>
    <xf numFmtId="0" fontId="17" fillId="4" borderId="25" xfId="1" applyFont="1" applyFill="1" applyBorder="1" applyAlignment="1">
      <alignment vertical="center"/>
    </xf>
    <xf numFmtId="43" fontId="15" fillId="0" borderId="0" xfId="6" applyFont="1" applyAlignment="1">
      <alignment vertical="center" wrapText="1"/>
    </xf>
    <xf numFmtId="170" fontId="15" fillId="0" borderId="0" xfId="0" applyNumberFormat="1" applyFont="1" applyAlignment="1">
      <alignment vertical="center" wrapText="1"/>
    </xf>
    <xf numFmtId="0" fontId="15" fillId="0" borderId="1" xfId="0" applyFont="1" applyBorder="1" applyAlignment="1">
      <alignment vertical="center"/>
    </xf>
    <xf numFmtId="0" fontId="15" fillId="0" borderId="0" xfId="0" applyFont="1" applyBorder="1" applyAlignment="1">
      <alignment vertical="center"/>
    </xf>
    <xf numFmtId="4" fontId="15" fillId="5" borderId="0" xfId="0" applyNumberFormat="1" applyFont="1" applyFill="1"/>
    <xf numFmtId="0" fontId="15" fillId="5" borderId="0" xfId="0" applyFont="1" applyFill="1"/>
    <xf numFmtId="167" fontId="15" fillId="0" borderId="0" xfId="0" applyNumberFormat="1" applyFont="1" applyAlignment="1">
      <alignment vertical="center"/>
    </xf>
    <xf numFmtId="167" fontId="15" fillId="0" borderId="0" xfId="0" applyNumberFormat="1" applyFont="1"/>
    <xf numFmtId="0" fontId="17" fillId="4" borderId="18" xfId="1" applyFont="1" applyFill="1" applyBorder="1" applyAlignment="1">
      <alignment horizontal="center" vertical="center" wrapText="1"/>
    </xf>
    <xf numFmtId="0" fontId="17" fillId="4" borderId="20" xfId="1" applyFont="1" applyFill="1" applyBorder="1" applyAlignment="1">
      <alignment horizontal="center" vertical="center"/>
    </xf>
    <xf numFmtId="0" fontId="17" fillId="4" borderId="21" xfId="1" applyFont="1" applyFill="1" applyBorder="1" applyAlignment="1">
      <alignment horizontal="center" vertical="center"/>
    </xf>
    <xf numFmtId="0" fontId="15" fillId="0" borderId="0" xfId="0" applyFont="1" applyAlignment="1">
      <alignment wrapText="1"/>
    </xf>
    <xf numFmtId="164" fontId="17" fillId="4" borderId="21" xfId="0" applyNumberFormat="1" applyFont="1" applyFill="1" applyBorder="1" applyAlignment="1">
      <alignment horizontal="center" vertical="center" textRotation="90" wrapText="1"/>
    </xf>
    <xf numFmtId="0" fontId="15" fillId="0" borderId="20" xfId="0" applyFont="1" applyBorder="1" applyAlignment="1">
      <alignment vertical="center" wrapText="1"/>
    </xf>
    <xf numFmtId="0" fontId="15" fillId="0" borderId="21" xfId="0" applyFont="1" applyBorder="1" applyAlignment="1">
      <alignment vertical="center" wrapText="1"/>
    </xf>
    <xf numFmtId="0" fontId="15" fillId="0" borderId="21" xfId="1" applyFont="1" applyBorder="1" applyAlignment="1">
      <alignment horizontal="left" vertical="center" wrapText="1"/>
    </xf>
    <xf numFmtId="0" fontId="15" fillId="0" borderId="21" xfId="0" applyFont="1" applyBorder="1" applyAlignment="1">
      <alignment horizontal="right" vertical="center" wrapText="1"/>
    </xf>
    <xf numFmtId="0" fontId="17" fillId="4" borderId="20" xfId="0" applyFont="1" applyFill="1" applyBorder="1" applyAlignment="1">
      <alignment horizontal="center" wrapText="1"/>
    </xf>
    <xf numFmtId="0" fontId="17" fillId="4" borderId="21" xfId="0" applyFont="1" applyFill="1" applyBorder="1" applyAlignment="1">
      <alignment horizontal="center"/>
    </xf>
    <xf numFmtId="0" fontId="17" fillId="4" borderId="21" xfId="0" applyFont="1" applyFill="1" applyBorder="1"/>
    <xf numFmtId="0" fontId="15" fillId="0" borderId="20" xfId="0" applyFont="1" applyBorder="1" applyAlignment="1">
      <alignment wrapText="1"/>
    </xf>
    <xf numFmtId="0" fontId="15" fillId="0" borderId="21" xfId="0" applyFont="1" applyBorder="1"/>
    <xf numFmtId="3" fontId="15" fillId="0" borderId="21" xfId="0" applyNumberFormat="1" applyFont="1" applyBorder="1"/>
    <xf numFmtId="3" fontId="15" fillId="0" borderId="22" xfId="0" applyNumberFormat="1" applyFont="1" applyBorder="1"/>
    <xf numFmtId="0" fontId="15" fillId="0" borderId="21" xfId="0" applyFont="1" applyBorder="1" applyAlignment="1">
      <alignment horizontal="left" vertical="center"/>
    </xf>
    <xf numFmtId="0" fontId="15" fillId="0" borderId="21" xfId="0" applyFont="1" applyBorder="1" applyAlignment="1">
      <alignment horizontal="center" vertical="center"/>
    </xf>
    <xf numFmtId="49" fontId="15" fillId="0" borderId="21" xfId="0" applyNumberFormat="1" applyFont="1" applyBorder="1" applyAlignment="1">
      <alignment horizontal="center" vertical="center"/>
    </xf>
    <xf numFmtId="4" fontId="15" fillId="0" borderId="21" xfId="1" applyNumberFormat="1" applyFont="1" applyBorder="1" applyAlignment="1">
      <alignment vertical="center"/>
    </xf>
    <xf numFmtId="14" fontId="15" fillId="0" borderId="21" xfId="0" applyNumberFormat="1" applyFont="1" applyBorder="1" applyAlignment="1">
      <alignment horizontal="center" vertical="center"/>
    </xf>
    <xf numFmtId="4" fontId="15" fillId="0" borderId="21" xfId="0" applyNumberFormat="1" applyFont="1" applyBorder="1" applyAlignment="1">
      <alignment vertical="center"/>
    </xf>
    <xf numFmtId="0" fontId="15" fillId="0" borderId="21" xfId="0" applyFont="1" applyBorder="1" applyAlignment="1">
      <alignment horizontal="left" vertical="center" wrapText="1"/>
    </xf>
    <xf numFmtId="14" fontId="15" fillId="0" borderId="21" xfId="0" applyNumberFormat="1" applyFont="1" applyBorder="1" applyAlignment="1">
      <alignment horizontal="center" vertical="center" wrapText="1"/>
    </xf>
    <xf numFmtId="0" fontId="15" fillId="0" borderId="21" xfId="0" quotePrefix="1" applyFont="1" applyBorder="1" applyAlignment="1">
      <alignment horizontal="left" vertical="center" wrapText="1"/>
    </xf>
    <xf numFmtId="43" fontId="15" fillId="0" borderId="21" xfId="6" applyFont="1" applyBorder="1" applyAlignment="1">
      <alignment vertical="center"/>
    </xf>
    <xf numFmtId="171" fontId="15" fillId="0" borderId="20" xfId="0" applyNumberFormat="1" applyFont="1" applyBorder="1" applyAlignment="1">
      <alignment horizontal="left" vertical="center" wrapText="1"/>
    </xf>
    <xf numFmtId="172" fontId="15" fillId="0" borderId="21" xfId="1" applyNumberFormat="1" applyFont="1" applyBorder="1" applyAlignment="1">
      <alignment horizontal="center" vertical="center"/>
    </xf>
    <xf numFmtId="4" fontId="15" fillId="0" borderId="21" xfId="1" applyNumberFormat="1" applyFont="1" applyBorder="1" applyAlignment="1">
      <alignment horizontal="center" vertical="center"/>
    </xf>
    <xf numFmtId="0" fontId="15" fillId="5" borderId="21" xfId="8" applyFont="1" applyFill="1" applyBorder="1" applyAlignment="1">
      <alignment horizontal="center" vertical="center"/>
    </xf>
    <xf numFmtId="0" fontId="15" fillId="5" borderId="21" xfId="8" applyFont="1" applyFill="1" applyBorder="1" applyAlignment="1">
      <alignment horizontal="center" vertical="center" wrapText="1"/>
    </xf>
    <xf numFmtId="0" fontId="15" fillId="0" borderId="21" xfId="8" applyFont="1" applyFill="1" applyBorder="1" applyAlignment="1">
      <alignment horizontal="center" vertical="center"/>
    </xf>
    <xf numFmtId="0" fontId="17" fillId="4" borderId="22" xfId="0" applyFont="1" applyFill="1" applyBorder="1"/>
    <xf numFmtId="49" fontId="15" fillId="0" borderId="21" xfId="1" applyNumberFormat="1" applyFont="1" applyBorder="1" applyAlignment="1">
      <alignment horizontal="center" vertical="center"/>
    </xf>
    <xf numFmtId="166" fontId="15" fillId="0" borderId="21" xfId="1" applyNumberFormat="1" applyFont="1" applyBorder="1" applyAlignment="1">
      <alignment horizontal="center" vertical="center"/>
    </xf>
    <xf numFmtId="0" fontId="15" fillId="0" borderId="20" xfId="0" applyFont="1" applyBorder="1" applyAlignment="1">
      <alignment horizontal="left" vertical="center" wrapText="1"/>
    </xf>
    <xf numFmtId="0" fontId="15" fillId="0" borderId="21" xfId="0" applyFont="1" applyFill="1" applyBorder="1" applyAlignment="1">
      <alignment vertical="center" wrapText="1"/>
    </xf>
    <xf numFmtId="43" fontId="15" fillId="0" borderId="21" xfId="6" applyFont="1" applyBorder="1" applyAlignment="1">
      <alignment horizontal="right" vertical="center"/>
    </xf>
    <xf numFmtId="0" fontId="15" fillId="0" borderId="20" xfId="0" applyFont="1" applyFill="1" applyBorder="1" applyAlignment="1">
      <alignment horizontal="left" wrapText="1"/>
    </xf>
    <xf numFmtId="0" fontId="15" fillId="0" borderId="21" xfId="0" applyFont="1" applyFill="1" applyBorder="1" applyAlignment="1">
      <alignment horizontal="left" wrapText="1"/>
    </xf>
    <xf numFmtId="0" fontId="15" fillId="0" borderId="21" xfId="1" applyFont="1" applyFill="1" applyBorder="1" applyAlignment="1">
      <alignment horizontal="center" vertical="center"/>
    </xf>
    <xf numFmtId="0" fontId="15" fillId="0" borderId="21" xfId="0" applyFont="1" applyFill="1" applyBorder="1" applyAlignment="1">
      <alignment horizontal="center"/>
    </xf>
    <xf numFmtId="0" fontId="15" fillId="0" borderId="21" xfId="0" applyFont="1" applyFill="1" applyBorder="1" applyAlignment="1">
      <alignment horizontal="center" vertical="center"/>
    </xf>
    <xf numFmtId="0" fontId="15" fillId="0" borderId="21" xfId="0" applyFont="1" applyFill="1" applyBorder="1"/>
    <xf numFmtId="4" fontId="15" fillId="0" borderId="21" xfId="0" applyNumberFormat="1" applyFont="1" applyBorder="1" applyAlignment="1">
      <alignment horizontal="right" vertical="center"/>
    </xf>
    <xf numFmtId="0" fontId="15" fillId="0" borderId="21" xfId="0" quotePrefix="1" applyFont="1" applyBorder="1" applyAlignment="1">
      <alignment horizontal="center" vertical="center"/>
    </xf>
    <xf numFmtId="0" fontId="15" fillId="0" borderId="21" xfId="0" applyFont="1" applyFill="1" applyBorder="1" applyAlignment="1">
      <alignment horizontal="center" vertical="center" wrapText="1"/>
    </xf>
    <xf numFmtId="49" fontId="15" fillId="0" borderId="20" xfId="2" applyFont="1" applyBorder="1" applyAlignment="1">
      <alignment vertical="center" wrapText="1"/>
    </xf>
    <xf numFmtId="49" fontId="15" fillId="0" borderId="21" xfId="2" applyFont="1" applyBorder="1" applyAlignment="1">
      <alignment vertical="center" wrapText="1"/>
    </xf>
    <xf numFmtId="49" fontId="15" fillId="0" borderId="21" xfId="1" applyNumberFormat="1" applyFont="1" applyBorder="1" applyAlignment="1">
      <alignment horizontal="center" vertical="center" wrapText="1"/>
    </xf>
    <xf numFmtId="43" fontId="15" fillId="0" borderId="21" xfId="6" applyFont="1" applyBorder="1" applyAlignment="1">
      <alignment vertical="center" wrapText="1"/>
    </xf>
    <xf numFmtId="43" fontId="15" fillId="0" borderId="21" xfId="6" applyFont="1" applyBorder="1" applyAlignment="1">
      <alignment horizontal="center" vertical="center"/>
    </xf>
    <xf numFmtId="0" fontId="15" fillId="0" borderId="20" xfId="8" applyFont="1" applyBorder="1" applyAlignment="1">
      <alignment horizontal="left" vertical="center" wrapText="1"/>
    </xf>
    <xf numFmtId="0" fontId="15" fillId="0" borderId="21" xfId="8" applyFont="1" applyBorder="1" applyAlignment="1">
      <alignment horizontal="center" vertical="center"/>
    </xf>
    <xf numFmtId="14" fontId="15" fillId="0" borderId="21" xfId="8" applyNumberFormat="1" applyFont="1" applyBorder="1" applyAlignment="1">
      <alignment horizontal="center" vertical="center"/>
    </xf>
    <xf numFmtId="175" fontId="15" fillId="0" borderId="21" xfId="9" applyNumberFormat="1" applyFont="1" applyBorder="1" applyAlignment="1">
      <alignment horizontal="right" vertical="center"/>
    </xf>
    <xf numFmtId="0" fontId="15" fillId="0" borderId="21" xfId="8" applyFont="1" applyBorder="1" applyAlignment="1">
      <alignment horizontal="center" vertical="center" wrapText="1"/>
    </xf>
    <xf numFmtId="49" fontId="15" fillId="0" borderId="21" xfId="8" applyNumberFormat="1" applyFont="1" applyBorder="1" applyAlignment="1">
      <alignment horizontal="center" vertical="center"/>
    </xf>
    <xf numFmtId="0" fontId="15" fillId="0" borderId="21" xfId="8" quotePrefix="1" applyFont="1" applyBorder="1" applyAlignment="1">
      <alignment horizontal="center" vertical="center"/>
    </xf>
    <xf numFmtId="0" fontId="17" fillId="4" borderId="23" xfId="0" applyFont="1" applyFill="1" applyBorder="1" applyAlignment="1">
      <alignment horizontal="center" wrapText="1"/>
    </xf>
    <xf numFmtId="0" fontId="17" fillId="4" borderId="24" xfId="0" applyFont="1" applyFill="1" applyBorder="1" applyAlignment="1">
      <alignment horizontal="center"/>
    </xf>
    <xf numFmtId="0" fontId="15" fillId="0" borderId="21" xfId="0" applyFont="1" applyBorder="1" applyAlignment="1">
      <alignment wrapText="1"/>
    </xf>
    <xf numFmtId="0" fontId="15" fillId="0" borderId="21" xfId="8" applyFont="1" applyBorder="1" applyAlignment="1">
      <alignment vertical="center" wrapText="1"/>
    </xf>
    <xf numFmtId="49" fontId="15" fillId="0" borderId="21" xfId="0" applyNumberFormat="1" applyFont="1" applyBorder="1" applyAlignment="1">
      <alignment horizontal="center" vertical="center" wrapText="1"/>
    </xf>
    <xf numFmtId="0" fontId="17" fillId="4" borderId="19" xfId="1" applyFont="1" applyFill="1" applyBorder="1" applyAlignment="1">
      <alignment horizontal="center" vertical="center" wrapText="1"/>
    </xf>
    <xf numFmtId="3" fontId="17" fillId="4" borderId="18" xfId="1" applyNumberFormat="1" applyFont="1" applyFill="1" applyBorder="1" applyAlignment="1">
      <alignment horizontal="center" vertical="center" wrapText="1"/>
    </xf>
    <xf numFmtId="0" fontId="17" fillId="4" borderId="18" xfId="1" applyFont="1" applyFill="1" applyBorder="1" applyAlignment="1">
      <alignment horizontal="center" vertical="center" wrapText="1"/>
    </xf>
    <xf numFmtId="0" fontId="17" fillId="4" borderId="17" xfId="1" applyFont="1" applyFill="1" applyBorder="1" applyAlignment="1">
      <alignment horizontal="center" vertical="center"/>
    </xf>
    <xf numFmtId="0" fontId="15" fillId="0" borderId="21" xfId="0" applyFont="1" applyBorder="1" applyAlignment="1">
      <alignment horizontal="center" vertical="center" wrapText="1"/>
    </xf>
    <xf numFmtId="4" fontId="15" fillId="0" borderId="21" xfId="0" applyNumberFormat="1" applyFont="1" applyBorder="1" applyAlignment="1">
      <alignment horizontal="center" vertical="center"/>
    </xf>
    <xf numFmtId="43" fontId="15" fillId="0" borderId="21" xfId="6" applyNumberFormat="1" applyFont="1" applyBorder="1" applyAlignment="1">
      <alignment horizontal="right" vertical="center" wrapText="1"/>
    </xf>
    <xf numFmtId="4" fontId="15" fillId="0" borderId="21" xfId="6" applyNumberFormat="1" applyFont="1" applyBorder="1" applyAlignment="1">
      <alignment horizontal="right" vertical="center"/>
    </xf>
    <xf numFmtId="4" fontId="15" fillId="0" borderId="21" xfId="1" applyNumberFormat="1" applyFont="1" applyBorder="1" applyAlignment="1">
      <alignment horizontal="right" vertical="center"/>
    </xf>
    <xf numFmtId="4" fontId="15" fillId="0" borderId="21" xfId="1" applyNumberFormat="1" applyFont="1" applyFill="1" applyBorder="1" applyAlignment="1">
      <alignment horizontal="right" vertical="center"/>
    </xf>
    <xf numFmtId="176" fontId="15" fillId="0" borderId="21" xfId="7" applyNumberFormat="1" applyFont="1" applyFill="1" applyBorder="1" applyAlignment="1">
      <alignment horizontal="right" vertical="center"/>
    </xf>
    <xf numFmtId="174" fontId="15" fillId="0" borderId="21" xfId="1" applyNumberFormat="1" applyFont="1" applyFill="1" applyBorder="1" applyAlignment="1">
      <alignment horizontal="right" vertical="center"/>
    </xf>
    <xf numFmtId="14" fontId="15" fillId="0" borderId="21" xfId="8" applyNumberFormat="1" applyFont="1" applyBorder="1" applyAlignment="1">
      <alignment horizontal="center" vertical="center" wrapText="1"/>
    </xf>
    <xf numFmtId="4" fontId="15" fillId="0" borderId="21" xfId="9" applyNumberFormat="1" applyFont="1" applyBorder="1" applyAlignment="1">
      <alignment horizontal="right" vertical="center"/>
    </xf>
    <xf numFmtId="14" fontId="15" fillId="0" borderId="21" xfId="0" applyNumberFormat="1" applyFont="1" applyFill="1" applyBorder="1" applyAlignment="1">
      <alignment horizontal="center" vertical="center"/>
    </xf>
    <xf numFmtId="14" fontId="15" fillId="0" borderId="21" xfId="7" applyNumberFormat="1" applyFont="1" applyFill="1" applyBorder="1" applyAlignment="1">
      <alignment horizontal="center" vertical="center"/>
    </xf>
    <xf numFmtId="43" fontId="15" fillId="0" borderId="21" xfId="6" applyFont="1" applyBorder="1" applyAlignment="1">
      <alignment horizontal="center" vertical="center" wrapText="1"/>
    </xf>
    <xf numFmtId="4" fontId="15" fillId="0" borderId="21" xfId="1" applyNumberFormat="1" applyFont="1" applyBorder="1" applyAlignment="1">
      <alignment horizontal="center" vertical="center" wrapText="1"/>
    </xf>
    <xf numFmtId="3" fontId="15" fillId="0" borderId="21" xfId="6" applyNumberFormat="1" applyFont="1" applyFill="1" applyBorder="1" applyAlignment="1">
      <alignment horizontal="right" vertical="center" wrapText="1"/>
    </xf>
    <xf numFmtId="3" fontId="15" fillId="0" borderId="22" xfId="6" applyNumberFormat="1" applyFont="1" applyFill="1" applyBorder="1" applyAlignment="1">
      <alignment horizontal="right" vertical="center" wrapText="1"/>
    </xf>
    <xf numFmtId="3" fontId="17" fillId="4" borderId="21" xfId="0" applyNumberFormat="1" applyFont="1" applyFill="1" applyBorder="1" applyAlignment="1">
      <alignment horizontal="right"/>
    </xf>
    <xf numFmtId="3" fontId="17" fillId="4" borderId="22" xfId="0" applyNumberFormat="1" applyFont="1" applyFill="1" applyBorder="1" applyAlignment="1">
      <alignment horizontal="right"/>
    </xf>
    <xf numFmtId="3" fontId="15" fillId="0" borderId="21" xfId="1" applyNumberFormat="1" applyFont="1" applyBorder="1" applyAlignment="1">
      <alignment vertical="center"/>
    </xf>
    <xf numFmtId="3" fontId="15" fillId="0" borderId="22" xfId="0" applyNumberFormat="1" applyFont="1" applyBorder="1" applyAlignment="1">
      <alignment horizontal="right" vertical="center"/>
    </xf>
    <xf numFmtId="3" fontId="15" fillId="0" borderId="22" xfId="1" applyNumberFormat="1" applyFont="1" applyBorder="1" applyAlignment="1">
      <alignment horizontal="right" vertical="center"/>
    </xf>
    <xf numFmtId="3" fontId="17" fillId="4" borderId="21" xfId="0" applyNumberFormat="1" applyFont="1" applyFill="1" applyBorder="1" applyAlignment="1">
      <alignment horizontal="right" vertical="center"/>
    </xf>
    <xf numFmtId="3" fontId="17" fillId="4" borderId="22" xfId="0" applyNumberFormat="1" applyFont="1" applyFill="1" applyBorder="1" applyAlignment="1">
      <alignment horizontal="right" vertical="center"/>
    </xf>
    <xf numFmtId="3" fontId="15" fillId="0" borderId="21" xfId="6" applyNumberFormat="1" applyFont="1" applyBorder="1" applyAlignment="1">
      <alignment horizontal="right" vertical="center"/>
    </xf>
    <xf numFmtId="3" fontId="15" fillId="0" borderId="22" xfId="6" applyNumberFormat="1" applyFont="1" applyBorder="1" applyAlignment="1">
      <alignment horizontal="right" vertical="center"/>
    </xf>
    <xf numFmtId="3" fontId="15" fillId="0" borderId="22" xfId="1" applyNumberFormat="1" applyFont="1" applyFill="1" applyBorder="1" applyAlignment="1">
      <alignment horizontal="right" vertical="center"/>
    </xf>
    <xf numFmtId="3" fontId="15" fillId="0" borderId="21" xfId="7" applyNumberFormat="1" applyFont="1" applyFill="1" applyBorder="1" applyAlignment="1">
      <alignment horizontal="right" vertical="center"/>
    </xf>
    <xf numFmtId="3" fontId="15" fillId="0" borderId="22" xfId="0" applyNumberFormat="1" applyFont="1" applyFill="1" applyBorder="1" applyAlignment="1">
      <alignment horizontal="right" vertical="center"/>
    </xf>
    <xf numFmtId="3" fontId="26" fillId="0" borderId="21" xfId="7" applyNumberFormat="1" applyFont="1" applyFill="1" applyBorder="1" applyAlignment="1">
      <alignment horizontal="right" vertical="center"/>
    </xf>
    <xf numFmtId="3" fontId="15" fillId="0" borderId="21" xfId="6" applyNumberFormat="1" applyFont="1" applyFill="1" applyBorder="1" applyAlignment="1">
      <alignment horizontal="right" vertical="center"/>
    </xf>
    <xf numFmtId="3" fontId="15" fillId="5" borderId="22" xfId="6" applyNumberFormat="1" applyFont="1" applyFill="1" applyBorder="1" applyAlignment="1">
      <alignment horizontal="right" vertical="center"/>
    </xf>
    <xf numFmtId="3" fontId="15" fillId="0" borderId="22" xfId="6" applyNumberFormat="1" applyFont="1" applyFill="1" applyBorder="1" applyAlignment="1">
      <alignment horizontal="right" vertical="center"/>
    </xf>
    <xf numFmtId="3" fontId="15" fillId="0" borderId="21" xfId="6" applyNumberFormat="1" applyFont="1" applyBorder="1" applyAlignment="1">
      <alignment horizontal="right" vertical="center" wrapText="1"/>
    </xf>
    <xf numFmtId="3" fontId="15" fillId="0" borderId="22" xfId="6" applyNumberFormat="1" applyFont="1" applyBorder="1" applyAlignment="1">
      <alignment horizontal="right" vertical="center" wrapText="1"/>
    </xf>
    <xf numFmtId="0" fontId="9" fillId="6" borderId="0" xfId="0" applyFont="1" applyFill="1" applyAlignment="1">
      <alignment vertical="center" wrapText="1"/>
    </xf>
    <xf numFmtId="0" fontId="9" fillId="6" borderId="0" xfId="0" applyFont="1" applyFill="1" applyAlignment="1">
      <alignment vertical="center"/>
    </xf>
    <xf numFmtId="0" fontId="15" fillId="6" borderId="0" xfId="0" applyFont="1" applyFill="1" applyAlignment="1">
      <alignment vertical="center"/>
    </xf>
    <xf numFmtId="164" fontId="15" fillId="6" borderId="0" xfId="0" applyNumberFormat="1" applyFont="1" applyFill="1" applyAlignment="1">
      <alignment vertical="center"/>
    </xf>
    <xf numFmtId="43" fontId="15" fillId="0" borderId="0" xfId="0" applyNumberFormat="1" applyFont="1"/>
    <xf numFmtId="0" fontId="17" fillId="4" borderId="24" xfId="0" applyFont="1" applyFill="1" applyBorder="1"/>
    <xf numFmtId="3" fontId="17" fillId="4" borderId="24" xfId="0" applyNumberFormat="1" applyFont="1" applyFill="1" applyBorder="1" applyAlignment="1">
      <alignment horizontal="right" vertical="center"/>
    </xf>
    <xf numFmtId="3" fontId="17" fillId="4" borderId="25" xfId="0" applyNumberFormat="1" applyFont="1" applyFill="1" applyBorder="1" applyAlignment="1">
      <alignment horizontal="right" vertical="center"/>
    </xf>
    <xf numFmtId="0" fontId="15" fillId="0" borderId="1" xfId="1" applyFont="1" applyBorder="1" applyAlignment="1">
      <alignment horizontal="center" vertical="center" wrapText="1"/>
    </xf>
    <xf numFmtId="0" fontId="15" fillId="0" borderId="1" xfId="1" applyFont="1" applyBorder="1" applyAlignment="1">
      <alignment horizontal="center" vertical="center"/>
    </xf>
    <xf numFmtId="0" fontId="15" fillId="0" borderId="1" xfId="1" applyFont="1" applyBorder="1" applyAlignment="1">
      <alignment vertical="center" wrapText="1"/>
    </xf>
    <xf numFmtId="3" fontId="15" fillId="0" borderId="1" xfId="1" applyNumberFormat="1" applyFont="1" applyBorder="1" applyAlignment="1">
      <alignment horizontal="right" vertical="center"/>
    </xf>
    <xf numFmtId="3" fontId="17" fillId="4" borderId="21" xfId="1" applyNumberFormat="1" applyFont="1" applyFill="1" applyBorder="1" applyAlignment="1">
      <alignment vertical="center"/>
    </xf>
    <xf numFmtId="0" fontId="15" fillId="0" borderId="63" xfId="1" applyFont="1" applyBorder="1" applyAlignment="1">
      <alignment horizontal="left" vertical="center" wrapText="1"/>
    </xf>
    <xf numFmtId="0" fontId="15" fillId="0" borderId="64" xfId="1" applyFont="1" applyBorder="1" applyAlignment="1">
      <alignment horizontal="left" vertical="center" wrapText="1"/>
    </xf>
    <xf numFmtId="0" fontId="15" fillId="7" borderId="20" xfId="1" applyFont="1" applyFill="1" applyBorder="1" applyAlignment="1">
      <alignment horizontal="left" vertical="center" wrapText="1"/>
    </xf>
    <xf numFmtId="0" fontId="15" fillId="7" borderId="21" xfId="1" applyFont="1" applyFill="1" applyBorder="1" applyAlignment="1">
      <alignment horizontal="center" vertical="center" wrapText="1"/>
    </xf>
    <xf numFmtId="166" fontId="15" fillId="7" borderId="21" xfId="1" applyNumberFormat="1" applyFont="1" applyFill="1" applyBorder="1" applyAlignment="1">
      <alignment horizontal="right" vertical="center" wrapText="1"/>
    </xf>
    <xf numFmtId="169" fontId="15" fillId="7" borderId="21" xfId="6" applyNumberFormat="1" applyFont="1" applyFill="1" applyBorder="1" applyAlignment="1">
      <alignment vertical="center" wrapText="1"/>
    </xf>
    <xf numFmtId="0" fontId="15" fillId="7" borderId="21" xfId="1" applyFont="1" applyFill="1" applyBorder="1" applyAlignment="1">
      <alignment horizontal="left" vertical="center" wrapText="1"/>
    </xf>
    <xf numFmtId="0" fontId="15" fillId="7" borderId="22" xfId="1" applyFont="1" applyFill="1" applyBorder="1" applyAlignment="1">
      <alignment vertical="center" wrapText="1"/>
    </xf>
    <xf numFmtId="0" fontId="15" fillId="7" borderId="20" xfId="1" applyFont="1" applyFill="1" applyBorder="1" applyAlignment="1">
      <alignment horizontal="left" vertical="center"/>
    </xf>
    <xf numFmtId="0" fontId="15" fillId="7" borderId="21" xfId="1" applyFont="1" applyFill="1" applyBorder="1" applyAlignment="1">
      <alignment horizontal="center" vertical="center"/>
    </xf>
    <xf numFmtId="169" fontId="15" fillId="7" borderId="21" xfId="1" applyNumberFormat="1" applyFont="1" applyFill="1" applyBorder="1" applyAlignment="1">
      <alignment vertical="center"/>
    </xf>
    <xf numFmtId="169" fontId="15" fillId="7" borderId="21" xfId="6" applyNumberFormat="1" applyFont="1" applyFill="1" applyBorder="1" applyAlignment="1">
      <alignment vertical="center"/>
    </xf>
    <xf numFmtId="0" fontId="15" fillId="7" borderId="21" xfId="1" applyFont="1" applyFill="1" applyBorder="1" applyAlignment="1">
      <alignment vertical="center"/>
    </xf>
    <xf numFmtId="0" fontId="9" fillId="7" borderId="21" xfId="1" applyFont="1" applyFill="1" applyBorder="1" applyAlignment="1">
      <alignment horizontal="center" vertical="center"/>
    </xf>
    <xf numFmtId="3" fontId="15" fillId="7" borderId="21" xfId="1" applyNumberFormat="1" applyFont="1" applyFill="1" applyBorder="1" applyAlignment="1">
      <alignment horizontal="right" vertical="center"/>
    </xf>
    <xf numFmtId="3" fontId="9" fillId="7" borderId="21" xfId="1" applyNumberFormat="1" applyFont="1" applyFill="1" applyBorder="1" applyAlignment="1">
      <alignment horizontal="right" vertical="center"/>
    </xf>
    <xf numFmtId="0" fontId="15" fillId="7" borderId="21" xfId="1" applyFont="1" applyFill="1" applyBorder="1" applyAlignment="1">
      <alignment vertical="center" wrapText="1"/>
    </xf>
    <xf numFmtId="0" fontId="15" fillId="7" borderId="63" xfId="1" applyFont="1" applyFill="1" applyBorder="1" applyAlignment="1">
      <alignment horizontal="left" vertical="center" wrapText="1"/>
    </xf>
    <xf numFmtId="0" fontId="15" fillId="7" borderId="1" xfId="1" applyFont="1" applyFill="1" applyBorder="1" applyAlignment="1">
      <alignment horizontal="center" vertical="center" wrapText="1"/>
    </xf>
    <xf numFmtId="0" fontId="15" fillId="7" borderId="1" xfId="1" applyFont="1" applyFill="1" applyBorder="1" applyAlignment="1">
      <alignment horizontal="center" vertical="center"/>
    </xf>
    <xf numFmtId="3" fontId="15" fillId="7" borderId="1" xfId="1" applyNumberFormat="1" applyFont="1" applyFill="1" applyBorder="1" applyAlignment="1">
      <alignment horizontal="right" vertical="center"/>
    </xf>
    <xf numFmtId="0" fontId="15" fillId="7" borderId="1" xfId="1" applyFont="1" applyFill="1" applyBorder="1" applyAlignment="1">
      <alignment vertical="center" wrapText="1"/>
    </xf>
    <xf numFmtId="0" fontId="15" fillId="7" borderId="64" xfId="1" applyFont="1" applyFill="1" applyBorder="1" applyAlignment="1">
      <alignment horizontal="left" vertical="center" wrapText="1"/>
    </xf>
    <xf numFmtId="0" fontId="26" fillId="7" borderId="20" xfId="0" applyFont="1" applyFill="1" applyBorder="1" applyAlignment="1">
      <alignment horizontal="left" vertical="center" wrapText="1"/>
    </xf>
    <xf numFmtId="0" fontId="26" fillId="7" borderId="21" xfId="0" applyFont="1" applyFill="1" applyBorder="1" applyAlignment="1">
      <alignment horizontal="center" vertical="center"/>
    </xf>
    <xf numFmtId="3" fontId="15" fillId="7" borderId="21" xfId="0" applyNumberFormat="1" applyFont="1" applyFill="1" applyBorder="1" applyAlignment="1">
      <alignment horizontal="right" vertical="center" wrapText="1"/>
    </xf>
    <xf numFmtId="0" fontId="15" fillId="7" borderId="22" xfId="1" applyFont="1" applyFill="1" applyBorder="1" applyAlignment="1">
      <alignment horizontal="left" vertical="center"/>
    </xf>
    <xf numFmtId="3" fontId="15" fillId="7" borderId="21" xfId="0" applyNumberFormat="1" applyFont="1" applyFill="1" applyBorder="1" applyAlignment="1">
      <alignment horizontal="right" vertical="center"/>
    </xf>
    <xf numFmtId="0" fontId="18" fillId="7" borderId="21" xfId="1" applyFont="1" applyFill="1" applyBorder="1" applyAlignment="1">
      <alignment horizontal="left" vertical="center"/>
    </xf>
    <xf numFmtId="0" fontId="15" fillId="7" borderId="21" xfId="1" applyFont="1" applyFill="1" applyBorder="1" applyAlignment="1">
      <alignment horizontal="left" vertical="center"/>
    </xf>
    <xf numFmtId="0" fontId="15" fillId="7" borderId="22" xfId="1" applyFont="1" applyFill="1" applyBorder="1" applyAlignment="1">
      <alignment vertical="center"/>
    </xf>
    <xf numFmtId="0" fontId="9" fillId="7" borderId="20" xfId="1" applyFont="1" applyFill="1" applyBorder="1" applyAlignment="1">
      <alignment horizontal="left" vertical="center" wrapText="1"/>
    </xf>
    <xf numFmtId="0" fontId="15" fillId="7" borderId="20" xfId="0" applyFont="1" applyFill="1" applyBorder="1" applyAlignment="1">
      <alignment vertical="center" wrapText="1"/>
    </xf>
    <xf numFmtId="0" fontId="15" fillId="7" borderId="21" xfId="0" applyFont="1" applyFill="1" applyBorder="1" applyAlignment="1">
      <alignment vertical="center" wrapText="1"/>
    </xf>
    <xf numFmtId="0" fontId="15" fillId="7" borderId="21" xfId="0" applyFont="1" applyFill="1" applyBorder="1" applyAlignment="1">
      <alignment horizontal="center" vertical="center" wrapText="1"/>
    </xf>
    <xf numFmtId="43" fontId="15" fillId="7" borderId="21" xfId="6" applyNumberFormat="1" applyFont="1" applyFill="1" applyBorder="1" applyAlignment="1">
      <alignment horizontal="right" vertical="center" wrapText="1"/>
    </xf>
    <xf numFmtId="3" fontId="15" fillId="7" borderId="21" xfId="6" applyNumberFormat="1" applyFont="1" applyFill="1" applyBorder="1" applyAlignment="1">
      <alignment horizontal="right" vertical="center" wrapText="1"/>
    </xf>
    <xf numFmtId="3" fontId="15" fillId="7" borderId="22" xfId="6" applyNumberFormat="1" applyFont="1" applyFill="1" applyBorder="1" applyAlignment="1">
      <alignment horizontal="right" vertical="center" wrapText="1"/>
    </xf>
    <xf numFmtId="4" fontId="15" fillId="7" borderId="21" xfId="0" applyNumberFormat="1" applyFont="1" applyFill="1" applyBorder="1" applyAlignment="1">
      <alignment horizontal="right" vertical="center" wrapText="1"/>
    </xf>
    <xf numFmtId="0" fontId="9" fillId="0" borderId="20" xfId="0" applyFont="1" applyBorder="1" applyAlignment="1">
      <alignment wrapText="1"/>
    </xf>
    <xf numFmtId="0" fontId="9" fillId="0" borderId="21" xfId="0" applyFont="1" applyBorder="1"/>
    <xf numFmtId="3" fontId="9" fillId="0" borderId="21" xfId="0" applyNumberFormat="1" applyFont="1" applyBorder="1" applyAlignment="1">
      <alignment horizontal="right" vertical="center"/>
    </xf>
    <xf numFmtId="3" fontId="9" fillId="0" borderId="22" xfId="0" applyNumberFormat="1" applyFont="1" applyBorder="1" applyAlignment="1">
      <alignment horizontal="right" vertical="center"/>
    </xf>
    <xf numFmtId="0" fontId="9" fillId="0" borderId="21" xfId="0" applyFont="1" applyBorder="1" applyAlignment="1">
      <alignment wrapText="1"/>
    </xf>
    <xf numFmtId="4" fontId="9" fillId="0" borderId="21" xfId="0" applyNumberFormat="1" applyFont="1" applyBorder="1"/>
    <xf numFmtId="0" fontId="15" fillId="7" borderId="21" xfId="0" applyFont="1" applyFill="1" applyBorder="1" applyAlignment="1">
      <alignment horizontal="left" vertical="center"/>
    </xf>
    <xf numFmtId="0" fontId="15" fillId="7" borderId="21" xfId="0" applyFont="1" applyFill="1" applyBorder="1" applyAlignment="1">
      <alignment horizontal="center" vertical="center"/>
    </xf>
    <xf numFmtId="49" fontId="15" fillId="7" borderId="21" xfId="0" applyNumberFormat="1" applyFont="1" applyFill="1" applyBorder="1" applyAlignment="1">
      <alignment horizontal="center" vertical="center"/>
    </xf>
    <xf numFmtId="4" fontId="15" fillId="7" borderId="21" xfId="1" applyNumberFormat="1" applyFont="1" applyFill="1" applyBorder="1" applyAlignment="1">
      <alignment horizontal="center" vertical="center"/>
    </xf>
    <xf numFmtId="0" fontId="15" fillId="7" borderId="21" xfId="0" applyFont="1" applyFill="1" applyBorder="1" applyAlignment="1">
      <alignment vertical="center"/>
    </xf>
    <xf numFmtId="14" fontId="15" fillId="7" borderId="21" xfId="0" applyNumberFormat="1" applyFont="1" applyFill="1" applyBorder="1" applyAlignment="1">
      <alignment horizontal="center" vertical="center"/>
    </xf>
    <xf numFmtId="4" fontId="15" fillId="7" borderId="21" xfId="0" applyNumberFormat="1" applyFont="1" applyFill="1" applyBorder="1" applyAlignment="1">
      <alignment vertical="center"/>
    </xf>
    <xf numFmtId="3" fontId="15" fillId="7" borderId="22" xfId="1" applyNumberFormat="1" applyFont="1" applyFill="1" applyBorder="1" applyAlignment="1">
      <alignment horizontal="right" vertical="center"/>
    </xf>
    <xf numFmtId="3" fontId="15" fillId="7" borderId="21" xfId="7" applyNumberFormat="1" applyFont="1" applyFill="1" applyBorder="1" applyAlignment="1">
      <alignment horizontal="right" vertical="center"/>
    </xf>
    <xf numFmtId="3" fontId="15" fillId="7" borderId="22" xfId="0" applyNumberFormat="1" applyFont="1" applyFill="1" applyBorder="1" applyAlignment="1">
      <alignment horizontal="right" vertical="center"/>
    </xf>
    <xf numFmtId="0" fontId="15" fillId="7" borderId="20" xfId="0" applyFont="1" applyFill="1" applyBorder="1" applyAlignment="1">
      <alignment horizontal="left" vertical="center" wrapText="1"/>
    </xf>
    <xf numFmtId="0" fontId="15" fillId="7" borderId="21" xfId="0" quotePrefix="1" applyFont="1" applyFill="1" applyBorder="1" applyAlignment="1">
      <alignment horizontal="left" vertical="center" wrapText="1"/>
    </xf>
    <xf numFmtId="4" fontId="15" fillId="7" borderId="21" xfId="0" applyNumberFormat="1" applyFont="1" applyFill="1" applyBorder="1" applyAlignment="1">
      <alignment horizontal="right" vertical="center"/>
    </xf>
    <xf numFmtId="3" fontId="15" fillId="7" borderId="21" xfId="6" applyNumberFormat="1" applyFont="1" applyFill="1" applyBorder="1" applyAlignment="1">
      <alignment horizontal="right" vertical="center"/>
    </xf>
    <xf numFmtId="3" fontId="15" fillId="7" borderId="22" xfId="6" applyNumberFormat="1" applyFont="1" applyFill="1" applyBorder="1" applyAlignment="1">
      <alignment horizontal="right" vertical="center"/>
    </xf>
    <xf numFmtId="171" fontId="15" fillId="7" borderId="20" xfId="0" applyNumberFormat="1" applyFont="1" applyFill="1" applyBorder="1" applyAlignment="1">
      <alignment horizontal="left" vertical="center" wrapText="1"/>
    </xf>
    <xf numFmtId="172" fontId="15" fillId="7" borderId="21" xfId="1" applyNumberFormat="1" applyFont="1" applyFill="1" applyBorder="1" applyAlignment="1">
      <alignment horizontal="center" vertical="center"/>
    </xf>
    <xf numFmtId="4" fontId="15" fillId="7" borderId="21" xfId="1" applyNumberFormat="1" applyFont="1" applyFill="1" applyBorder="1" applyAlignment="1">
      <alignment horizontal="right" vertical="center"/>
    </xf>
    <xf numFmtId="4" fontId="15" fillId="7" borderId="21" xfId="1" applyNumberFormat="1" applyFont="1" applyFill="1" applyBorder="1" applyAlignment="1">
      <alignment horizontal="center" vertical="center" wrapText="1"/>
    </xf>
    <xf numFmtId="0" fontId="15" fillId="7" borderId="21" xfId="8" applyFont="1" applyFill="1" applyBorder="1" applyAlignment="1">
      <alignment horizontal="center" vertical="center" wrapText="1"/>
    </xf>
    <xf numFmtId="0" fontId="15" fillId="7" borderId="21" xfId="8" applyFont="1" applyFill="1" applyBorder="1" applyAlignment="1">
      <alignment horizontal="center" vertical="center"/>
    </xf>
    <xf numFmtId="0" fontId="15" fillId="7" borderId="21" xfId="0" applyFont="1" applyFill="1" applyBorder="1" applyAlignment="1">
      <alignment horizontal="left" vertical="center" wrapText="1"/>
    </xf>
    <xf numFmtId="43" fontId="15" fillId="7" borderId="21" xfId="6" applyFont="1" applyFill="1" applyBorder="1" applyAlignment="1">
      <alignment horizontal="right" vertical="center"/>
    </xf>
    <xf numFmtId="0" fontId="15" fillId="0" borderId="20" xfId="0" applyFont="1" applyFill="1" applyBorder="1" applyAlignment="1">
      <alignment horizontal="left" vertical="center" wrapText="1"/>
    </xf>
    <xf numFmtId="0" fontId="15" fillId="0" borderId="21" xfId="0" applyFont="1" applyFill="1" applyBorder="1" applyAlignment="1">
      <alignment horizontal="left" vertical="center" wrapText="1"/>
    </xf>
    <xf numFmtId="43" fontId="15" fillId="0" borderId="21" xfId="6" applyFont="1" applyFill="1" applyBorder="1" applyAlignment="1">
      <alignment horizontal="right" vertical="center"/>
    </xf>
    <xf numFmtId="3" fontId="15" fillId="0" borderId="21" xfId="0" applyNumberFormat="1" applyFont="1" applyFill="1" applyBorder="1" applyAlignment="1">
      <alignment horizontal="right" vertical="center"/>
    </xf>
    <xf numFmtId="0" fontId="15" fillId="7" borderId="20" xfId="0" applyFont="1" applyFill="1" applyBorder="1" applyAlignment="1">
      <alignment horizontal="left" wrapText="1"/>
    </xf>
    <xf numFmtId="0" fontId="15" fillId="7" borderId="21" xfId="0" applyFont="1" applyFill="1" applyBorder="1" applyAlignment="1">
      <alignment horizontal="left" wrapText="1"/>
    </xf>
    <xf numFmtId="0" fontId="30" fillId="7" borderId="21" xfId="0" applyFont="1" applyFill="1" applyBorder="1" applyAlignment="1">
      <alignment horizontal="center" vertical="center"/>
    </xf>
    <xf numFmtId="0" fontId="30" fillId="7" borderId="21" xfId="0" applyFont="1" applyFill="1" applyBorder="1"/>
    <xf numFmtId="176" fontId="15" fillId="7" borderId="21" xfId="7" applyNumberFormat="1" applyFont="1" applyFill="1" applyBorder="1" applyAlignment="1">
      <alignment horizontal="right" vertical="center"/>
    </xf>
    <xf numFmtId="0" fontId="15" fillId="7" borderId="21" xfId="0" applyFont="1" applyFill="1" applyBorder="1"/>
    <xf numFmtId="3" fontId="26" fillId="7" borderId="21" xfId="7" applyNumberFormat="1" applyFont="1" applyFill="1" applyBorder="1" applyAlignment="1">
      <alignment horizontal="right" vertical="center"/>
    </xf>
    <xf numFmtId="1" fontId="15" fillId="7" borderId="21" xfId="0" applyNumberFormat="1" applyFont="1" applyFill="1" applyBorder="1" applyAlignment="1">
      <alignment horizontal="center" vertical="center"/>
    </xf>
    <xf numFmtId="2" fontId="15" fillId="7" borderId="21" xfId="0" applyNumberFormat="1" applyFont="1" applyFill="1" applyBorder="1" applyAlignment="1">
      <alignment horizontal="center" vertical="center"/>
    </xf>
    <xf numFmtId="166" fontId="15" fillId="7" borderId="21" xfId="7" applyNumberFormat="1" applyFont="1" applyFill="1" applyBorder="1" applyAlignment="1">
      <alignment horizontal="center" vertical="center"/>
    </xf>
    <xf numFmtId="0" fontId="26" fillId="7" borderId="21" xfId="0" applyFont="1" applyFill="1" applyBorder="1" applyAlignment="1">
      <alignment horizontal="left" vertical="center"/>
    </xf>
    <xf numFmtId="0" fontId="15" fillId="7" borderId="21" xfId="0" applyFont="1" applyFill="1" applyBorder="1" applyAlignment="1">
      <alignment horizontal="center"/>
    </xf>
    <xf numFmtId="0" fontId="15" fillId="7" borderId="21" xfId="0" quotePrefix="1" applyFont="1" applyFill="1" applyBorder="1" applyAlignment="1">
      <alignment horizontal="center" vertical="center"/>
    </xf>
    <xf numFmtId="14" fontId="15" fillId="7" borderId="21" xfId="0" applyNumberFormat="1" applyFont="1" applyFill="1" applyBorder="1" applyAlignment="1">
      <alignment horizontal="center" vertical="center" wrapText="1"/>
    </xf>
    <xf numFmtId="173" fontId="15" fillId="7" borderId="21" xfId="0" applyNumberFormat="1" applyFont="1" applyFill="1" applyBorder="1" applyAlignment="1">
      <alignment horizontal="right" vertical="center"/>
    </xf>
    <xf numFmtId="4" fontId="15" fillId="7" borderId="21" xfId="6" applyNumberFormat="1" applyFont="1" applyFill="1" applyBorder="1" applyAlignment="1">
      <alignment horizontal="right" vertical="center"/>
    </xf>
    <xf numFmtId="49" fontId="15" fillId="7" borderId="20" xfId="2" applyFont="1" applyFill="1" applyBorder="1" applyAlignment="1">
      <alignment vertical="center" wrapText="1"/>
    </xf>
    <xf numFmtId="49" fontId="15" fillId="7" borderId="21" xfId="2" applyFont="1" applyFill="1" applyBorder="1" applyAlignment="1">
      <alignment vertical="center" wrapText="1"/>
    </xf>
    <xf numFmtId="49" fontId="15" fillId="7" borderId="21" xfId="1" applyNumberFormat="1" applyFont="1" applyFill="1" applyBorder="1" applyAlignment="1">
      <alignment horizontal="center" vertical="center" wrapText="1"/>
    </xf>
    <xf numFmtId="4" fontId="15" fillId="7" borderId="21" xfId="0" applyNumberFormat="1" applyFont="1" applyFill="1" applyBorder="1" applyAlignment="1">
      <alignment horizontal="center" vertical="center"/>
    </xf>
    <xf numFmtId="43" fontId="15" fillId="7" borderId="21" xfId="6" applyFont="1" applyFill="1" applyBorder="1" applyAlignment="1">
      <alignment vertical="center" wrapText="1"/>
    </xf>
    <xf numFmtId="43" fontId="15" fillId="7" borderId="21" xfId="6" applyFont="1" applyFill="1" applyBorder="1" applyAlignment="1">
      <alignment vertical="center"/>
    </xf>
    <xf numFmtId="0" fontId="15" fillId="7" borderId="20" xfId="8" applyFont="1" applyFill="1" applyBorder="1" applyAlignment="1">
      <alignment horizontal="left" vertical="center" wrapText="1"/>
    </xf>
    <xf numFmtId="14" fontId="15" fillId="7" borderId="21" xfId="8" applyNumberFormat="1" applyFont="1" applyFill="1" applyBorder="1" applyAlignment="1">
      <alignment horizontal="center" vertical="center" wrapText="1"/>
    </xf>
    <xf numFmtId="4" fontId="15" fillId="7" borderId="21" xfId="9" applyNumberFormat="1" applyFont="1" applyFill="1" applyBorder="1" applyAlignment="1">
      <alignment horizontal="right" vertical="center"/>
    </xf>
    <xf numFmtId="0" fontId="15" fillId="7" borderId="21" xfId="8" applyFont="1" applyFill="1" applyBorder="1" applyAlignment="1">
      <alignment vertical="center" wrapText="1"/>
    </xf>
    <xf numFmtId="49" fontId="15" fillId="7" borderId="21" xfId="8" applyNumberFormat="1" applyFont="1" applyFill="1" applyBorder="1" applyAlignment="1">
      <alignment horizontal="center" vertical="center"/>
    </xf>
    <xf numFmtId="0" fontId="15" fillId="7" borderId="21" xfId="8" quotePrefix="1" applyFont="1" applyFill="1" applyBorder="1" applyAlignment="1">
      <alignment horizontal="center" vertical="center"/>
    </xf>
    <xf numFmtId="14" fontId="15" fillId="0" borderId="21" xfId="1" applyNumberFormat="1" applyFont="1" applyBorder="1" applyAlignment="1">
      <alignment horizontal="center" vertical="center"/>
    </xf>
    <xf numFmtId="14" fontId="15" fillId="0" borderId="21" xfId="1" applyNumberFormat="1" applyFont="1" applyBorder="1" applyAlignment="1">
      <alignment vertical="center"/>
    </xf>
    <xf numFmtId="9" fontId="15" fillId="0" borderId="21" xfId="5" applyFont="1" applyBorder="1" applyAlignment="1">
      <alignment horizontal="center" vertical="center"/>
    </xf>
    <xf numFmtId="177" fontId="15" fillId="0" borderId="21" xfId="1" applyNumberFormat="1" applyFont="1" applyBorder="1" applyAlignment="1">
      <alignment horizontal="center" vertical="center"/>
    </xf>
    <xf numFmtId="0" fontId="17" fillId="4" borderId="9" xfId="1" applyFont="1" applyFill="1" applyBorder="1" applyAlignment="1">
      <alignment horizontal="center" vertical="center"/>
    </xf>
    <xf numFmtId="0" fontId="17" fillId="4" borderId="70" xfId="1" applyFont="1" applyFill="1" applyBorder="1" applyAlignment="1">
      <alignment horizontal="center" vertical="center" wrapText="1"/>
    </xf>
    <xf numFmtId="0" fontId="17" fillId="4" borderId="71" xfId="1" applyFont="1" applyFill="1" applyBorder="1" applyAlignment="1">
      <alignment horizontal="center" vertical="center" wrapText="1"/>
    </xf>
    <xf numFmtId="0" fontId="17" fillId="4" borderId="69" xfId="1" applyFont="1" applyFill="1" applyBorder="1" applyAlignment="1">
      <alignment horizontal="center" vertical="center" wrapText="1"/>
    </xf>
    <xf numFmtId="3" fontId="15" fillId="0" borderId="21" xfId="6" applyNumberFormat="1" applyFont="1" applyFill="1" applyBorder="1" applyAlignment="1">
      <alignment vertical="center"/>
    </xf>
    <xf numFmtId="3" fontId="17" fillId="4" borderId="22" xfId="1" applyNumberFormat="1" applyFont="1" applyFill="1" applyBorder="1" applyAlignment="1">
      <alignment vertical="center"/>
    </xf>
    <xf numFmtId="3" fontId="17" fillId="4" borderId="9" xfId="1" applyNumberFormat="1" applyFont="1" applyFill="1" applyBorder="1" applyAlignment="1">
      <alignment horizontal="center" vertical="center" wrapText="1"/>
    </xf>
    <xf numFmtId="3" fontId="18" fillId="4" borderId="11" xfId="0" applyNumberFormat="1" applyFont="1" applyFill="1" applyBorder="1" applyAlignment="1">
      <alignment horizontal="center" vertical="center"/>
    </xf>
    <xf numFmtId="3" fontId="17" fillId="4" borderId="77" xfId="0" applyNumberFormat="1" applyFont="1" applyFill="1" applyBorder="1" applyAlignment="1">
      <alignment horizontal="center" vertical="center" wrapText="1"/>
    </xf>
    <xf numFmtId="3" fontId="17" fillId="4" borderId="9" xfId="0" applyNumberFormat="1" applyFont="1" applyFill="1" applyBorder="1" applyAlignment="1">
      <alignment horizontal="center" vertical="center"/>
    </xf>
    <xf numFmtId="0" fontId="26" fillId="7" borderId="33" xfId="0" applyFont="1" applyFill="1" applyBorder="1" applyAlignment="1">
      <alignment horizontal="left" vertical="center" wrapText="1"/>
    </xf>
    <xf numFmtId="3" fontId="26" fillId="7" borderId="20" xfId="0" applyNumberFormat="1" applyFont="1" applyFill="1" applyBorder="1" applyAlignment="1">
      <alignment vertical="center" wrapText="1"/>
    </xf>
    <xf numFmtId="3" fontId="26" fillId="7" borderId="21" xfId="0" applyNumberFormat="1" applyFont="1" applyFill="1" applyBorder="1" applyAlignment="1">
      <alignment vertical="center" wrapText="1"/>
    </xf>
    <xf numFmtId="9" fontId="15" fillId="7" borderId="21" xfId="5" applyFont="1" applyFill="1" applyBorder="1" applyAlignment="1">
      <alignment horizontal="center" vertical="center" wrapText="1"/>
    </xf>
    <xf numFmtId="0" fontId="15" fillId="7" borderId="22" xfId="0" applyFont="1" applyFill="1" applyBorder="1" applyAlignment="1">
      <alignment vertical="center" wrapText="1"/>
    </xf>
    <xf numFmtId="3" fontId="26" fillId="7" borderId="30" xfId="0" applyNumberFormat="1" applyFont="1" applyFill="1" applyBorder="1" applyAlignment="1">
      <alignment vertical="center" wrapText="1"/>
    </xf>
    <xf numFmtId="3" fontId="15" fillId="7" borderId="21" xfId="0" applyNumberFormat="1" applyFont="1" applyFill="1" applyBorder="1" applyAlignment="1">
      <alignment vertical="center" wrapText="1"/>
    </xf>
    <xf numFmtId="0" fontId="15" fillId="7" borderId="27" xfId="0" applyFont="1" applyFill="1" applyBorder="1" applyAlignment="1">
      <alignment vertical="center" wrapText="1"/>
    </xf>
    <xf numFmtId="0" fontId="15" fillId="7" borderId="22" xfId="0" quotePrefix="1" applyFont="1" applyFill="1" applyBorder="1" applyAlignment="1">
      <alignment vertical="center" wrapText="1"/>
    </xf>
    <xf numFmtId="0" fontId="15" fillId="7" borderId="27" xfId="0" quotePrefix="1" applyFont="1" applyFill="1" applyBorder="1" applyAlignment="1">
      <alignment vertical="center" wrapText="1"/>
    </xf>
    <xf numFmtId="0" fontId="9" fillId="0" borderId="4" xfId="0" applyFont="1" applyFill="1" applyBorder="1" applyAlignment="1">
      <alignment horizontal="center" vertical="center"/>
    </xf>
    <xf numFmtId="0" fontId="15" fillId="0" borderId="0" xfId="0" applyFont="1" applyAlignment="1">
      <alignment horizontal="center" vertical="center"/>
    </xf>
    <xf numFmtId="3" fontId="9" fillId="0" borderId="4" xfId="0" applyNumberFormat="1" applyFont="1" applyFill="1" applyBorder="1" applyAlignment="1">
      <alignment horizontal="right" vertical="center"/>
    </xf>
    <xf numFmtId="3" fontId="15" fillId="0" borderId="0" xfId="0" applyNumberFormat="1" applyFont="1" applyAlignment="1">
      <alignment horizontal="right" vertical="center"/>
    </xf>
    <xf numFmtId="0" fontId="9" fillId="0" borderId="4" xfId="0" applyFont="1" applyFill="1" applyBorder="1" applyAlignment="1">
      <alignment horizontal="left" vertical="center" wrapText="1"/>
    </xf>
    <xf numFmtId="0" fontId="15" fillId="0" borderId="0" xfId="0" applyFont="1" applyAlignment="1">
      <alignment horizontal="left" vertical="center" wrapText="1"/>
    </xf>
    <xf numFmtId="49" fontId="15" fillId="0" borderId="4" xfId="3" quotePrefix="1" applyNumberFormat="1" applyFont="1" applyFill="1" applyBorder="1" applyAlignment="1">
      <alignment horizontal="center" vertical="center"/>
    </xf>
    <xf numFmtId="0" fontId="15" fillId="0" borderId="4" xfId="0" applyFont="1" applyFill="1" applyBorder="1" applyAlignment="1">
      <alignment horizontal="center" vertical="center"/>
    </xf>
    <xf numFmtId="0" fontId="9" fillId="0" borderId="0" xfId="0" applyFont="1" applyAlignment="1">
      <alignment wrapText="1"/>
    </xf>
    <xf numFmtId="0" fontId="15" fillId="0" borderId="0" xfId="0" applyFont="1" applyAlignment="1"/>
    <xf numFmtId="0" fontId="15" fillId="0" borderId="0" xfId="0" applyFont="1" applyFill="1" applyAlignment="1"/>
    <xf numFmtId="3" fontId="17" fillId="4" borderId="9" xfId="1" applyNumberFormat="1" applyFont="1" applyFill="1" applyBorder="1" applyAlignment="1">
      <alignment horizontal="right" vertical="center"/>
    </xf>
    <xf numFmtId="0" fontId="17" fillId="4" borderId="9" xfId="1" applyFont="1" applyFill="1" applyBorder="1" applyAlignment="1">
      <alignment horizontal="left" vertical="center" wrapText="1"/>
    </xf>
    <xf numFmtId="0" fontId="9" fillId="9" borderId="20" xfId="1" applyFont="1" applyFill="1" applyBorder="1" applyAlignment="1">
      <alignment horizontal="center" vertical="center" wrapText="1"/>
    </xf>
    <xf numFmtId="0" fontId="17" fillId="9" borderId="21" xfId="1" applyFont="1" applyFill="1" applyBorder="1" applyAlignment="1">
      <alignment horizontal="center" vertical="center" wrapText="1"/>
    </xf>
    <xf numFmtId="3" fontId="9" fillId="9" borderId="21" xfId="6" applyNumberFormat="1" applyFont="1" applyFill="1" applyBorder="1" applyAlignment="1">
      <alignment horizontal="right" vertical="center" wrapText="1"/>
    </xf>
    <xf numFmtId="0" fontId="17" fillId="9" borderId="21" xfId="1" applyFont="1" applyFill="1" applyBorder="1" applyAlignment="1">
      <alignment horizontal="left" vertical="center" wrapText="1"/>
    </xf>
    <xf numFmtId="0" fontId="17" fillId="9" borderId="22" xfId="1" applyFont="1" applyFill="1" applyBorder="1" applyAlignment="1">
      <alignment horizontal="center" vertical="center" wrapText="1"/>
    </xf>
    <xf numFmtId="14" fontId="15" fillId="0" borderId="21" xfId="1" applyNumberFormat="1" applyFont="1" applyBorder="1" applyAlignment="1">
      <alignment horizontal="center" vertical="center" wrapText="1"/>
    </xf>
    <xf numFmtId="4" fontId="15" fillId="0" borderId="21" xfId="1" applyNumberFormat="1" applyFont="1" applyBorder="1" applyAlignment="1">
      <alignment horizontal="left" vertical="center" wrapText="1"/>
    </xf>
    <xf numFmtId="14" fontId="15" fillId="0" borderId="21" xfId="1" applyNumberFormat="1" applyFont="1" applyFill="1" applyBorder="1" applyAlignment="1">
      <alignment horizontal="center" vertical="center" wrapText="1"/>
    </xf>
    <xf numFmtId="3" fontId="15" fillId="0" borderId="21" xfId="1" applyNumberFormat="1" applyFont="1" applyFill="1" applyBorder="1" applyAlignment="1">
      <alignment horizontal="center" vertical="center" wrapText="1"/>
    </xf>
    <xf numFmtId="4" fontId="15" fillId="0" borderId="21" xfId="1" applyNumberFormat="1" applyFont="1" applyFill="1" applyBorder="1" applyAlignment="1">
      <alignment horizontal="left" vertical="center" wrapText="1"/>
    </xf>
    <xf numFmtId="14" fontId="26" fillId="0" borderId="21" xfId="0" applyNumberFormat="1" applyFont="1" applyFill="1" applyBorder="1" applyAlignment="1" applyProtection="1">
      <alignment horizontal="center" vertical="center" wrapText="1"/>
      <protection locked="0"/>
    </xf>
    <xf numFmtId="0" fontId="15" fillId="0" borderId="22" xfId="1" applyFont="1" applyFill="1" applyBorder="1" applyAlignment="1">
      <alignment horizontal="left" vertical="center" wrapText="1"/>
    </xf>
    <xf numFmtId="0" fontId="26" fillId="0" borderId="20" xfId="0" applyFont="1" applyFill="1" applyBorder="1" applyAlignment="1" applyProtection="1">
      <alignment horizontal="left" wrapText="1"/>
      <protection locked="0"/>
    </xf>
    <xf numFmtId="14" fontId="15" fillId="0" borderId="21" xfId="0" applyNumberFormat="1" applyFont="1" applyFill="1" applyBorder="1" applyAlignment="1">
      <alignment horizontal="center" vertical="center" wrapText="1"/>
    </xf>
    <xf numFmtId="0" fontId="26" fillId="0" borderId="20" xfId="0" applyFont="1" applyFill="1" applyBorder="1" applyAlignment="1" applyProtection="1">
      <alignment horizontal="left" vertical="center" wrapText="1"/>
      <protection locked="0"/>
    </xf>
    <xf numFmtId="43" fontId="15" fillId="0" borderId="21" xfId="1" applyNumberFormat="1" applyFont="1" applyBorder="1" applyAlignment="1">
      <alignment horizontal="center" vertical="center" wrapText="1"/>
    </xf>
    <xf numFmtId="0" fontId="15" fillId="0" borderId="22" xfId="1" applyFont="1" applyBorder="1" applyAlignment="1">
      <alignment horizontal="center" vertical="center" wrapText="1"/>
    </xf>
    <xf numFmtId="4" fontId="15" fillId="0" borderId="21" xfId="0" applyNumberFormat="1" applyFont="1" applyFill="1" applyBorder="1" applyAlignment="1">
      <alignment horizontal="left" vertical="center" wrapText="1"/>
    </xf>
    <xf numFmtId="4" fontId="15" fillId="0" borderId="21" xfId="0" applyNumberFormat="1" applyFont="1" applyFill="1" applyBorder="1" applyAlignment="1">
      <alignment horizontal="center" vertical="center" wrapText="1"/>
    </xf>
    <xf numFmtId="4" fontId="15" fillId="0" borderId="21" xfId="1" applyNumberFormat="1" applyFont="1" applyFill="1" applyBorder="1" applyAlignment="1">
      <alignment horizontal="center" vertical="center" wrapText="1"/>
    </xf>
    <xf numFmtId="43" fontId="15" fillId="0" borderId="21" xfId="1" applyNumberFormat="1" applyFont="1" applyBorder="1" applyAlignment="1">
      <alignment horizontal="left" vertical="center" wrapText="1"/>
    </xf>
    <xf numFmtId="43" fontId="15" fillId="0" borderId="22" xfId="1" applyNumberFormat="1" applyFont="1" applyBorder="1" applyAlignment="1">
      <alignment horizontal="center" vertical="center" wrapText="1"/>
    </xf>
    <xf numFmtId="178" fontId="15" fillId="0" borderId="22" xfId="1" applyNumberFormat="1" applyFont="1" applyBorder="1" applyAlignment="1">
      <alignment horizontal="right" vertical="center" wrapText="1"/>
    </xf>
    <xf numFmtId="0" fontId="15" fillId="0" borderId="22" xfId="0" applyFont="1" applyBorder="1" applyAlignment="1">
      <alignment wrapText="1"/>
    </xf>
    <xf numFmtId="0" fontId="15" fillId="9" borderId="21" xfId="1" applyFont="1" applyFill="1" applyBorder="1" applyAlignment="1">
      <alignment horizontal="center" vertical="center" wrapText="1"/>
    </xf>
    <xf numFmtId="3" fontId="15" fillId="9" borderId="21" xfId="6" applyNumberFormat="1" applyFont="1" applyFill="1" applyBorder="1" applyAlignment="1">
      <alignment horizontal="right" vertical="center" wrapText="1"/>
    </xf>
    <xf numFmtId="0" fontId="15" fillId="9" borderId="21" xfId="1" applyFont="1" applyFill="1" applyBorder="1" applyAlignment="1">
      <alignment horizontal="left" vertical="center" wrapText="1"/>
    </xf>
    <xf numFmtId="178" fontId="15" fillId="0" borderId="21" xfId="1" applyNumberFormat="1" applyFont="1" applyBorder="1" applyAlignment="1">
      <alignment horizontal="center" vertical="center" wrapText="1"/>
    </xf>
    <xf numFmtId="178" fontId="15" fillId="0" borderId="21" xfId="1" applyNumberFormat="1" applyFont="1" applyBorder="1" applyAlignment="1">
      <alignment horizontal="left" vertical="center" wrapText="1"/>
    </xf>
    <xf numFmtId="49" fontId="15" fillId="0" borderId="21" xfId="1" applyNumberFormat="1" applyFont="1" applyBorder="1" applyAlignment="1">
      <alignment horizontal="left" vertical="center" wrapText="1"/>
    </xf>
    <xf numFmtId="0" fontId="15" fillId="0" borderId="21" xfId="1" quotePrefix="1" applyFont="1" applyBorder="1" applyAlignment="1">
      <alignment horizontal="left" vertical="center" wrapText="1"/>
    </xf>
    <xf numFmtId="0" fontId="26" fillId="0" borderId="20" xfId="0" applyFont="1" applyBorder="1" applyAlignment="1">
      <alignment vertical="center" wrapText="1"/>
    </xf>
    <xf numFmtId="0" fontId="15" fillId="5" borderId="20" xfId="1" applyFont="1" applyFill="1" applyBorder="1" applyAlignment="1">
      <alignment horizontal="left" vertical="center" wrapText="1"/>
    </xf>
    <xf numFmtId="0" fontId="15" fillId="5" borderId="21" xfId="1" applyFont="1" applyFill="1" applyBorder="1" applyAlignment="1">
      <alignment horizontal="center" vertical="center" wrapText="1"/>
    </xf>
    <xf numFmtId="3" fontId="15" fillId="5" borderId="21" xfId="6" applyNumberFormat="1" applyFont="1" applyFill="1" applyBorder="1" applyAlignment="1">
      <alignment horizontal="right" vertical="center" wrapText="1"/>
    </xf>
    <xf numFmtId="0" fontId="15" fillId="5" borderId="21" xfId="1" applyFont="1" applyFill="1" applyBorder="1" applyAlignment="1">
      <alignment horizontal="left" vertical="center" wrapText="1"/>
    </xf>
    <xf numFmtId="14" fontId="15" fillId="5" borderId="21" xfId="1" applyNumberFormat="1" applyFont="1" applyFill="1" applyBorder="1" applyAlignment="1">
      <alignment horizontal="center" vertical="center" wrapText="1"/>
    </xf>
    <xf numFmtId="0" fontId="15" fillId="5" borderId="22" xfId="1" applyFont="1" applyFill="1" applyBorder="1" applyAlignment="1">
      <alignment vertical="center" wrapText="1"/>
    </xf>
    <xf numFmtId="0" fontId="26" fillId="2" borderId="21" xfId="0" applyFont="1" applyFill="1" applyBorder="1" applyAlignment="1">
      <alignment horizontal="center" vertical="center" wrapText="1"/>
    </xf>
    <xf numFmtId="0" fontId="9" fillId="9" borderId="21" xfId="1" applyFont="1" applyFill="1" applyBorder="1" applyAlignment="1">
      <alignment horizontal="center" vertical="center" wrapText="1"/>
    </xf>
    <xf numFmtId="0" fontId="9" fillId="9" borderId="21" xfId="1" applyFont="1" applyFill="1" applyBorder="1" applyAlignment="1">
      <alignment horizontal="left" vertical="center" wrapText="1"/>
    </xf>
    <xf numFmtId="0" fontId="9" fillId="9" borderId="22" xfId="1" applyFont="1" applyFill="1" applyBorder="1" applyAlignment="1">
      <alignment vertical="center" wrapText="1"/>
    </xf>
    <xf numFmtId="0" fontId="15" fillId="5" borderId="20" xfId="0" applyFont="1" applyFill="1" applyBorder="1" applyAlignment="1">
      <alignment vertical="center" wrapText="1"/>
    </xf>
    <xf numFmtId="0" fontId="35" fillId="0" borderId="21" xfId="0" applyFont="1" applyFill="1" applyBorder="1" applyAlignment="1">
      <alignment horizontal="center" vertical="center" wrapText="1"/>
    </xf>
    <xf numFmtId="3" fontId="35" fillId="0" borderId="21" xfId="0" applyNumberFormat="1" applyFont="1" applyFill="1" applyBorder="1" applyAlignment="1">
      <alignment horizontal="right" vertical="center"/>
    </xf>
    <xf numFmtId="0" fontId="35" fillId="0" borderId="21" xfId="0" applyFont="1" applyFill="1" applyBorder="1" applyAlignment="1">
      <alignment vertical="center" wrapText="1"/>
    </xf>
    <xf numFmtId="179" fontId="35" fillId="0" borderId="21" xfId="0" applyNumberFormat="1" applyFont="1" applyFill="1" applyBorder="1" applyAlignment="1">
      <alignment horizontal="center" vertical="center"/>
    </xf>
    <xf numFmtId="0" fontId="15" fillId="0" borderId="22" xfId="1" applyFont="1" applyBorder="1" applyAlignment="1">
      <alignment horizontal="left" vertical="center" wrapText="1"/>
    </xf>
    <xf numFmtId="179" fontId="15" fillId="0" borderId="21" xfId="1" applyNumberFormat="1" applyFont="1" applyFill="1" applyBorder="1" applyAlignment="1">
      <alignment horizontal="center" vertical="center"/>
    </xf>
    <xf numFmtId="3" fontId="15" fillId="0" borderId="21" xfId="1" applyNumberFormat="1" applyFont="1" applyFill="1" applyBorder="1" applyAlignment="1">
      <alignment horizontal="right" vertical="center"/>
    </xf>
    <xf numFmtId="14" fontId="15" fillId="0" borderId="21" xfId="1" applyNumberFormat="1" applyFont="1" applyFill="1" applyBorder="1" applyAlignment="1">
      <alignment horizontal="center" vertical="center"/>
    </xf>
    <xf numFmtId="14" fontId="35" fillId="0" borderId="21" xfId="0" applyNumberFormat="1" applyFont="1" applyFill="1" applyBorder="1" applyAlignment="1">
      <alignment horizontal="center" vertical="center"/>
    </xf>
    <xf numFmtId="49" fontId="35" fillId="0" borderId="21" xfId="0" applyNumberFormat="1" applyFont="1" applyFill="1" applyBorder="1" applyAlignment="1">
      <alignment horizontal="center" vertical="center"/>
    </xf>
    <xf numFmtId="0" fontId="15" fillId="0" borderId="20" xfId="1" applyFont="1" applyFill="1" applyBorder="1" applyAlignment="1">
      <alignment horizontal="center" vertical="center" wrapText="1"/>
    </xf>
    <xf numFmtId="0" fontId="15" fillId="0" borderId="21" xfId="1" quotePrefix="1" applyFont="1" applyFill="1" applyBorder="1" applyAlignment="1">
      <alignment horizontal="center" vertical="center"/>
    </xf>
    <xf numFmtId="0" fontId="15" fillId="0" borderId="21" xfId="1" quotePrefix="1" applyFont="1" applyBorder="1" applyAlignment="1">
      <alignment horizontal="center" vertical="center" wrapText="1"/>
    </xf>
    <xf numFmtId="0" fontId="15" fillId="0" borderId="21" xfId="1" quotePrefix="1" applyFont="1" applyBorder="1" applyAlignment="1">
      <alignment horizontal="center" vertical="center"/>
    </xf>
    <xf numFmtId="0" fontId="15" fillId="0" borderId="20" xfId="1" applyFont="1" applyFill="1" applyBorder="1" applyAlignment="1">
      <alignment vertical="center" wrapText="1"/>
    </xf>
    <xf numFmtId="0" fontId="35" fillId="0" borderId="21" xfId="0" applyFont="1" applyFill="1" applyBorder="1" applyAlignment="1">
      <alignment horizontal="left" vertical="center" wrapText="1"/>
    </xf>
    <xf numFmtId="3" fontId="35" fillId="0" borderId="21" xfId="0" applyNumberFormat="1" applyFont="1" applyFill="1" applyBorder="1" applyAlignment="1">
      <alignment horizontal="center" vertical="center"/>
    </xf>
    <xf numFmtId="4" fontId="35" fillId="0" borderId="21" xfId="0" applyNumberFormat="1" applyFont="1" applyFill="1" applyBorder="1" applyAlignment="1">
      <alignment horizontal="right" vertical="center" wrapText="1"/>
    </xf>
    <xf numFmtId="179" fontId="15" fillId="0" borderId="21" xfId="1" applyNumberFormat="1" applyFont="1" applyFill="1" applyBorder="1" applyAlignment="1">
      <alignment horizontal="center" vertical="center" wrapText="1"/>
    </xf>
    <xf numFmtId="0" fontId="15" fillId="0" borderId="22" xfId="0" applyFont="1" applyBorder="1" applyAlignment="1"/>
    <xf numFmtId="49" fontId="35" fillId="0" borderId="21" xfId="0" applyNumberFormat="1" applyFont="1" applyFill="1" applyBorder="1" applyAlignment="1">
      <alignment horizontal="center" vertical="center" wrapText="1"/>
    </xf>
    <xf numFmtId="0" fontId="35" fillId="0" borderId="20" xfId="0" applyFont="1" applyFill="1" applyBorder="1" applyAlignment="1">
      <alignment vertical="center" wrapText="1"/>
    </xf>
    <xf numFmtId="0" fontId="15" fillId="0" borderId="21" xfId="1" quotePrefix="1" applyFont="1" applyFill="1" applyBorder="1" applyAlignment="1">
      <alignment horizontal="left" vertical="center" wrapText="1"/>
    </xf>
    <xf numFmtId="0" fontId="9" fillId="9" borderId="20" xfId="1" applyFont="1" applyFill="1" applyBorder="1" applyAlignment="1">
      <alignment horizontal="center" vertical="center"/>
    </xf>
    <xf numFmtId="0" fontId="9" fillId="9" borderId="21" xfId="1" applyFont="1" applyFill="1" applyBorder="1" applyAlignment="1">
      <alignment horizontal="left" vertical="center"/>
    </xf>
    <xf numFmtId="0" fontId="9" fillId="9" borderId="21" xfId="1" applyFont="1" applyFill="1" applyBorder="1" applyAlignment="1">
      <alignment horizontal="center" vertical="center"/>
    </xf>
    <xf numFmtId="0" fontId="9" fillId="9" borderId="21" xfId="1" applyFont="1" applyFill="1" applyBorder="1" applyAlignment="1">
      <alignment vertical="center"/>
    </xf>
    <xf numFmtId="0" fontId="9" fillId="9" borderId="22" xfId="1" applyFont="1" applyFill="1" applyBorder="1" applyAlignment="1">
      <alignment vertical="center"/>
    </xf>
    <xf numFmtId="0" fontId="35" fillId="0" borderId="21" xfId="0" applyFont="1" applyFill="1" applyBorder="1" applyAlignment="1">
      <alignment horizontal="left" vertical="top"/>
    </xf>
    <xf numFmtId="179" fontId="15" fillId="0" borderId="21" xfId="1" applyNumberFormat="1" applyFont="1" applyBorder="1" applyAlignment="1">
      <alignment horizontal="center" vertical="center"/>
    </xf>
    <xf numFmtId="0" fontId="15" fillId="0" borderId="22" xfId="1" applyFont="1" applyBorder="1" applyAlignment="1">
      <alignment vertical="center"/>
    </xf>
    <xf numFmtId="0" fontId="9" fillId="0" borderId="21" xfId="1" applyFont="1" applyFill="1" applyBorder="1" applyAlignment="1">
      <alignment horizontal="center" vertical="center"/>
    </xf>
    <xf numFmtId="0" fontId="26" fillId="0" borderId="20" xfId="0" applyFont="1" applyFill="1" applyBorder="1" applyAlignment="1">
      <alignment horizontal="left" vertical="center" wrapText="1"/>
    </xf>
    <xf numFmtId="0" fontId="15" fillId="0" borderId="20" xfId="11" applyFont="1" applyFill="1" applyBorder="1" applyAlignment="1">
      <alignment horizontal="left" vertical="center" wrapText="1"/>
    </xf>
    <xf numFmtId="3" fontId="15" fillId="0" borderId="21" xfId="9" applyNumberFormat="1" applyFont="1" applyFill="1" applyBorder="1" applyAlignment="1">
      <alignment horizontal="right" vertical="center"/>
    </xf>
    <xf numFmtId="0" fontId="9" fillId="0" borderId="21" xfId="1" applyFont="1" applyFill="1" applyBorder="1" applyAlignment="1">
      <alignment horizontal="left" vertical="center"/>
    </xf>
    <xf numFmtId="0" fontId="15" fillId="0" borderId="21" xfId="1" applyFont="1" applyFill="1" applyBorder="1" applyAlignment="1">
      <alignment vertical="center"/>
    </xf>
    <xf numFmtId="0" fontId="18" fillId="9" borderId="21" xfId="1" applyFont="1" applyFill="1" applyBorder="1" applyAlignment="1">
      <alignment horizontal="center" vertical="center" wrapText="1"/>
    </xf>
    <xf numFmtId="0" fontId="18" fillId="9" borderId="21" xfId="1" applyFont="1" applyFill="1" applyBorder="1" applyAlignment="1">
      <alignment horizontal="left" vertical="center" wrapText="1"/>
    </xf>
    <xf numFmtId="0" fontId="18" fillId="9" borderId="22" xfId="1" applyFont="1" applyFill="1" applyBorder="1" applyAlignment="1">
      <alignment horizontal="center" vertical="center" wrapText="1"/>
    </xf>
    <xf numFmtId="49" fontId="15" fillId="0" borderId="20" xfId="0" applyNumberFormat="1" applyFont="1" applyBorder="1" applyAlignment="1">
      <alignment horizontal="left" vertical="center" wrapText="1"/>
    </xf>
    <xf numFmtId="49" fontId="15" fillId="0" borderId="21" xfId="0" applyNumberFormat="1" applyFont="1" applyBorder="1" applyAlignment="1">
      <alignment horizontal="left" vertical="center" wrapText="1"/>
    </xf>
    <xf numFmtId="0" fontId="15" fillId="9" borderId="22" xfId="1" applyFont="1" applyFill="1" applyBorder="1" applyAlignment="1">
      <alignment vertical="center" wrapText="1"/>
    </xf>
    <xf numFmtId="179" fontId="15" fillId="0" borderId="21" xfId="1" applyNumberFormat="1" applyFont="1" applyBorder="1" applyAlignment="1">
      <alignment horizontal="center" vertical="center" wrapText="1"/>
    </xf>
    <xf numFmtId="14" fontId="15" fillId="0" borderId="22" xfId="1" applyNumberFormat="1" applyFont="1" applyBorder="1" applyAlignment="1">
      <alignment vertical="center" wrapText="1"/>
    </xf>
    <xf numFmtId="0" fontId="15" fillId="9" borderId="22" xfId="1" applyFont="1" applyFill="1" applyBorder="1" applyAlignment="1">
      <alignment horizontal="center" vertical="center" wrapText="1"/>
    </xf>
    <xf numFmtId="0" fontId="15" fillId="5" borderId="21" xfId="0" applyFont="1" applyFill="1" applyBorder="1" applyAlignment="1" applyProtection="1">
      <alignment horizontal="left" vertical="center" wrapText="1"/>
      <protection locked="0"/>
    </xf>
    <xf numFmtId="0" fontId="15" fillId="5" borderId="22" xfId="0" applyFont="1" applyFill="1" applyBorder="1" applyAlignment="1" applyProtection="1">
      <alignment horizontal="center" vertical="center" wrapText="1"/>
      <protection locked="0"/>
    </xf>
    <xf numFmtId="49" fontId="15" fillId="5" borderId="22" xfId="0" applyNumberFormat="1" applyFont="1" applyFill="1" applyBorder="1" applyAlignment="1" applyProtection="1">
      <alignment horizontal="center" vertical="center" wrapText="1"/>
      <protection locked="0"/>
    </xf>
    <xf numFmtId="177" fontId="15" fillId="5" borderId="21" xfId="1" applyNumberFormat="1" applyFont="1" applyFill="1" applyBorder="1" applyAlignment="1">
      <alignment horizontal="center" vertical="center" wrapText="1"/>
    </xf>
    <xf numFmtId="179" fontId="15" fillId="5" borderId="21" xfId="1" applyNumberFormat="1" applyFont="1" applyFill="1" applyBorder="1" applyAlignment="1">
      <alignment horizontal="center" vertical="center" wrapText="1"/>
    </xf>
    <xf numFmtId="0" fontId="15" fillId="0" borderId="20" xfId="0" applyFont="1" applyBorder="1" applyAlignment="1" applyProtection="1">
      <alignment vertical="center" wrapText="1"/>
      <protection locked="0"/>
    </xf>
    <xf numFmtId="0" fontId="15" fillId="5" borderId="20" xfId="0" applyFont="1" applyFill="1" applyBorder="1" applyAlignment="1" applyProtection="1">
      <alignment horizontal="left" vertical="center" wrapText="1"/>
      <protection locked="0"/>
    </xf>
    <xf numFmtId="0" fontId="15" fillId="0" borderId="20" xfId="0" applyFont="1" applyBorder="1" applyAlignment="1" applyProtection="1">
      <alignment wrapText="1"/>
      <protection locked="0"/>
    </xf>
    <xf numFmtId="0" fontId="15" fillId="0" borderId="20" xfId="0" applyFont="1" applyBorder="1" applyAlignment="1" applyProtection="1">
      <alignment horizontal="left" wrapText="1"/>
      <protection locked="0"/>
    </xf>
    <xf numFmtId="0" fontId="22" fillId="0" borderId="21" xfId="0" applyFont="1" applyBorder="1" applyAlignment="1">
      <alignment horizontal="center" vertical="center" wrapText="1"/>
    </xf>
    <xf numFmtId="0" fontId="15" fillId="0" borderId="20" xfId="0" applyFont="1" applyBorder="1" applyAlignment="1" applyProtection="1">
      <alignment horizontal="left" vertical="center" wrapText="1"/>
      <protection locked="0"/>
    </xf>
    <xf numFmtId="0" fontId="15" fillId="5" borderId="21" xfId="0" applyFont="1" applyFill="1" applyBorder="1" applyAlignment="1" applyProtection="1">
      <alignment horizontal="center" vertical="center" wrapText="1"/>
      <protection locked="0"/>
    </xf>
    <xf numFmtId="3" fontId="15" fillId="5" borderId="21" xfId="6" applyNumberFormat="1" applyFont="1" applyFill="1" applyBorder="1" applyAlignment="1" applyProtection="1">
      <alignment horizontal="right" vertical="center" wrapText="1"/>
      <protection locked="0"/>
    </xf>
    <xf numFmtId="0" fontId="15" fillId="0" borderId="21" xfId="0" applyFont="1" applyBorder="1" applyAlignment="1" applyProtection="1">
      <alignment horizontal="left" vertical="center" wrapText="1"/>
      <protection locked="0"/>
    </xf>
    <xf numFmtId="0" fontId="26" fillId="5" borderId="21" xfId="0" applyFont="1" applyFill="1" applyBorder="1" applyAlignment="1" applyProtection="1">
      <alignment horizontal="center" vertical="center" wrapText="1"/>
      <protection locked="0"/>
    </xf>
    <xf numFmtId="14" fontId="15" fillId="0" borderId="21" xfId="0" applyNumberFormat="1" applyFont="1" applyBorder="1" applyAlignment="1" applyProtection="1">
      <alignment horizontal="center" vertical="center" wrapText="1"/>
      <protection locked="0"/>
    </xf>
    <xf numFmtId="0" fontId="26" fillId="10" borderId="21" xfId="0" applyFont="1" applyFill="1" applyBorder="1" applyAlignment="1" applyProtection="1">
      <alignment horizontal="center" vertical="center" wrapText="1"/>
      <protection locked="0"/>
    </xf>
    <xf numFmtId="0" fontId="15" fillId="10" borderId="21" xfId="0" applyFont="1" applyFill="1" applyBorder="1" applyAlignment="1" applyProtection="1">
      <alignment horizontal="center" vertical="center" wrapText="1"/>
      <protection locked="0"/>
    </xf>
    <xf numFmtId="0" fontId="15" fillId="10" borderId="22" xfId="0" applyFont="1" applyFill="1" applyBorder="1" applyAlignment="1" applyProtection="1">
      <alignment horizontal="center" vertical="center" wrapText="1"/>
      <protection locked="0"/>
    </xf>
    <xf numFmtId="0" fontId="26" fillId="5" borderId="21" xfId="0" applyFont="1" applyFill="1" applyBorder="1" applyAlignment="1" applyProtection="1">
      <alignment horizontal="left" vertical="center" wrapText="1"/>
      <protection locked="0"/>
    </xf>
    <xf numFmtId="0" fontId="30" fillId="5" borderId="21" xfId="0" applyFont="1" applyFill="1" applyBorder="1" applyAlignment="1" applyProtection="1">
      <alignment horizontal="center" vertical="center" wrapText="1"/>
      <protection locked="0"/>
    </xf>
    <xf numFmtId="14" fontId="26" fillId="0" borderId="21" xfId="0" applyNumberFormat="1" applyFont="1" applyBorder="1" applyAlignment="1" applyProtection="1">
      <alignment horizontal="center" vertical="center" wrapText="1"/>
      <protection locked="0"/>
    </xf>
    <xf numFmtId="0" fontId="26" fillId="0" borderId="20" xfId="0" applyFont="1" applyBorder="1" applyAlignment="1" applyProtection="1">
      <alignment horizontal="left" vertical="center" wrapText="1"/>
      <protection locked="0"/>
    </xf>
    <xf numFmtId="3" fontId="26" fillId="5" borderId="21" xfId="6" applyNumberFormat="1" applyFont="1" applyFill="1" applyBorder="1" applyAlignment="1" applyProtection="1">
      <alignment horizontal="right" vertical="center" wrapText="1"/>
      <protection locked="0"/>
    </xf>
    <xf numFmtId="0" fontId="26" fillId="0" borderId="21" xfId="0" applyFont="1" applyBorder="1" applyAlignment="1" applyProtection="1">
      <alignment horizontal="left" vertical="center" wrapText="1"/>
      <protection locked="0"/>
    </xf>
    <xf numFmtId="0" fontId="22" fillId="11" borderId="20" xfId="0" applyFont="1" applyFill="1" applyBorder="1" applyAlignment="1" applyProtection="1">
      <alignment vertical="center" wrapText="1"/>
      <protection locked="0"/>
    </xf>
    <xf numFmtId="0" fontId="26" fillId="5" borderId="20" xfId="0" applyFont="1" applyFill="1" applyBorder="1" applyAlignment="1" applyProtection="1">
      <alignment vertical="center" wrapText="1"/>
      <protection locked="0"/>
    </xf>
    <xf numFmtId="0" fontId="15" fillId="5" borderId="20" xfId="0" applyFont="1" applyFill="1" applyBorder="1" applyAlignment="1" applyProtection="1">
      <alignment vertical="center" wrapText="1"/>
      <protection locked="0"/>
    </xf>
    <xf numFmtId="0" fontId="26" fillId="0" borderId="21" xfId="0" applyFont="1" applyBorder="1" applyAlignment="1" applyProtection="1">
      <alignment horizontal="center" vertical="center" wrapText="1"/>
      <protection locked="0"/>
    </xf>
    <xf numFmtId="9" fontId="15" fillId="0" borderId="21" xfId="1" applyNumberFormat="1" applyFont="1" applyBorder="1" applyAlignment="1">
      <alignment horizontal="left" vertical="center" wrapText="1"/>
    </xf>
    <xf numFmtId="8" fontId="15" fillId="0" borderId="21" xfId="1" applyNumberFormat="1" applyFont="1" applyBorder="1" applyAlignment="1">
      <alignment horizontal="center" vertical="center" wrapText="1"/>
    </xf>
    <xf numFmtId="0" fontId="22" fillId="0" borderId="20" xfId="0" applyFont="1" applyBorder="1" applyAlignment="1">
      <alignment horizontal="left" vertical="center" wrapText="1"/>
    </xf>
    <xf numFmtId="0" fontId="22" fillId="0" borderId="22" xfId="0" applyFont="1" applyBorder="1" applyAlignment="1">
      <alignment horizontal="left" vertical="center" wrapText="1"/>
    </xf>
    <xf numFmtId="0" fontId="15" fillId="5" borderId="20" xfId="0" applyFont="1" applyFill="1" applyBorder="1" applyAlignment="1">
      <alignment horizontal="left" vertical="center" wrapText="1"/>
    </xf>
    <xf numFmtId="0" fontId="15" fillId="5" borderId="22" xfId="0" applyFont="1" applyFill="1" applyBorder="1" applyAlignment="1">
      <alignment horizontal="left" vertical="center" wrapText="1"/>
    </xf>
    <xf numFmtId="0" fontId="26" fillId="12" borderId="20" xfId="0" applyFont="1" applyFill="1" applyBorder="1" applyAlignment="1">
      <alignment horizontal="left" vertical="center" wrapText="1"/>
    </xf>
    <xf numFmtId="180" fontId="26" fillId="12" borderId="21" xfId="0" applyNumberFormat="1" applyFont="1" applyFill="1" applyBorder="1" applyAlignment="1">
      <alignment horizontal="center" vertical="center" wrapText="1"/>
    </xf>
    <xf numFmtId="181" fontId="26" fillId="12" borderId="21" xfId="0" applyNumberFormat="1" applyFont="1" applyFill="1" applyBorder="1" applyAlignment="1">
      <alignment horizontal="center" vertical="center" wrapText="1"/>
    </xf>
    <xf numFmtId="0" fontId="26" fillId="12" borderId="22" xfId="0" applyFont="1" applyFill="1" applyBorder="1" applyAlignment="1">
      <alignment horizontal="left" vertical="center" wrapText="1"/>
    </xf>
    <xf numFmtId="0" fontId="26" fillId="13" borderId="20" xfId="0" applyFont="1" applyFill="1" applyBorder="1" applyAlignment="1">
      <alignment horizontal="left" vertical="center" wrapText="1"/>
    </xf>
    <xf numFmtId="180" fontId="26" fillId="14" borderId="21" xfId="0" applyNumberFormat="1" applyFont="1" applyFill="1" applyBorder="1" applyAlignment="1">
      <alignment horizontal="center" vertical="center" wrapText="1"/>
    </xf>
    <xf numFmtId="181" fontId="26" fillId="13" borderId="21" xfId="0" applyNumberFormat="1" applyFont="1" applyFill="1" applyBorder="1" applyAlignment="1">
      <alignment horizontal="center" vertical="center" wrapText="1"/>
    </xf>
    <xf numFmtId="181" fontId="26" fillId="5" borderId="21" xfId="0" applyNumberFormat="1" applyFont="1" applyFill="1" applyBorder="1" applyAlignment="1">
      <alignment horizontal="center" vertical="center" wrapText="1"/>
    </xf>
    <xf numFmtId="0" fontId="26" fillId="13" borderId="22" xfId="0" applyFont="1" applyFill="1" applyBorder="1" applyAlignment="1">
      <alignment horizontal="left" vertical="center" wrapText="1"/>
    </xf>
    <xf numFmtId="180" fontId="26" fillId="13" borderId="21" xfId="0" applyNumberFormat="1" applyFont="1" applyFill="1" applyBorder="1" applyAlignment="1">
      <alignment horizontal="center" vertical="center" wrapText="1"/>
    </xf>
    <xf numFmtId="3" fontId="26" fillId="12" borderId="21" xfId="6" applyNumberFormat="1" applyFont="1" applyFill="1" applyBorder="1" applyAlignment="1">
      <alignment horizontal="right" vertical="center" wrapText="1"/>
    </xf>
    <xf numFmtId="0" fontId="26" fillId="12" borderId="21" xfId="0" applyFont="1" applyFill="1" applyBorder="1" applyAlignment="1">
      <alignment horizontal="left" vertical="center" wrapText="1"/>
    </xf>
    <xf numFmtId="177" fontId="26" fillId="12" borderId="21" xfId="0" applyNumberFormat="1" applyFont="1" applyFill="1" applyBorder="1" applyAlignment="1">
      <alignment horizontal="center" vertical="center" wrapText="1"/>
    </xf>
    <xf numFmtId="14" fontId="26" fillId="12" borderId="21" xfId="0" applyNumberFormat="1" applyFont="1" applyFill="1" applyBorder="1" applyAlignment="1">
      <alignment horizontal="center" vertical="center" wrapText="1"/>
    </xf>
    <xf numFmtId="181" fontId="26" fillId="15" borderId="21" xfId="0" applyNumberFormat="1" applyFont="1" applyFill="1" applyBorder="1" applyAlignment="1">
      <alignment horizontal="center" vertical="center" wrapText="1"/>
    </xf>
    <xf numFmtId="182" fontId="26" fillId="12" borderId="21" xfId="0" applyNumberFormat="1" applyFont="1" applyFill="1" applyBorder="1" applyAlignment="1">
      <alignment horizontal="center" vertical="center" wrapText="1"/>
    </xf>
    <xf numFmtId="3" fontId="26" fillId="13" borderId="21" xfId="6" applyNumberFormat="1" applyFont="1" applyFill="1" applyBorder="1" applyAlignment="1">
      <alignment horizontal="right" vertical="center" wrapText="1"/>
    </xf>
    <xf numFmtId="0" fontId="26" fillId="13" borderId="21" xfId="0" applyFont="1" applyFill="1" applyBorder="1" applyAlignment="1">
      <alignment horizontal="left" vertical="center" wrapText="1"/>
    </xf>
    <xf numFmtId="181" fontId="26" fillId="16" borderId="21" xfId="0" applyNumberFormat="1" applyFont="1" applyFill="1" applyBorder="1" applyAlignment="1">
      <alignment horizontal="center" vertical="center" wrapText="1"/>
    </xf>
    <xf numFmtId="177" fontId="26" fillId="13" borderId="21" xfId="0" applyNumberFormat="1" applyFont="1" applyFill="1" applyBorder="1" applyAlignment="1">
      <alignment horizontal="center" vertical="center" wrapText="1"/>
    </xf>
    <xf numFmtId="3" fontId="26" fillId="5" borderId="21" xfId="6" applyNumberFormat="1" applyFont="1" applyFill="1" applyBorder="1" applyAlignment="1">
      <alignment horizontal="right" vertical="center" wrapText="1"/>
    </xf>
    <xf numFmtId="0" fontId="26" fillId="5" borderId="20" xfId="0" applyFont="1" applyFill="1" applyBorder="1" applyAlignment="1">
      <alignment wrapText="1"/>
    </xf>
    <xf numFmtId="0" fontId="26" fillId="5" borderId="22" xfId="0" applyFont="1" applyFill="1" applyBorder="1" applyAlignment="1">
      <alignment wrapText="1"/>
    </xf>
    <xf numFmtId="0" fontId="22" fillId="13" borderId="20" xfId="0" applyFont="1" applyFill="1" applyBorder="1" applyAlignment="1">
      <alignment wrapText="1"/>
    </xf>
    <xf numFmtId="0" fontId="22" fillId="13" borderId="22" xfId="0" applyFont="1" applyFill="1" applyBorder="1" applyAlignment="1">
      <alignment wrapText="1"/>
    </xf>
    <xf numFmtId="0" fontId="26" fillId="5" borderId="20" xfId="0" applyFont="1" applyFill="1" applyBorder="1" applyAlignment="1">
      <alignment vertical="center" wrapText="1"/>
    </xf>
    <xf numFmtId="0" fontId="26" fillId="5" borderId="22" xfId="0" applyFont="1" applyFill="1" applyBorder="1" applyAlignment="1">
      <alignment vertical="center" wrapText="1"/>
    </xf>
    <xf numFmtId="0" fontId="15" fillId="0" borderId="20" xfId="1" applyFont="1" applyBorder="1" applyAlignment="1">
      <alignment vertical="center" wrapText="1"/>
    </xf>
    <xf numFmtId="0" fontId="15" fillId="5" borderId="20" xfId="1" applyFont="1" applyFill="1" applyBorder="1" applyAlignment="1">
      <alignment vertical="center" wrapText="1"/>
    </xf>
    <xf numFmtId="175" fontId="15" fillId="5" borderId="21" xfId="1" applyNumberFormat="1" applyFont="1" applyFill="1" applyBorder="1" applyAlignment="1">
      <alignment horizontal="left" vertical="center" wrapText="1"/>
    </xf>
    <xf numFmtId="0" fontId="15" fillId="13" borderId="20" xfId="0" applyFont="1" applyFill="1" applyBorder="1" applyAlignment="1">
      <alignment wrapText="1"/>
    </xf>
    <xf numFmtId="180" fontId="15" fillId="13" borderId="21" xfId="0" applyNumberFormat="1" applyFont="1" applyFill="1" applyBorder="1" applyAlignment="1">
      <alignment horizontal="center" vertical="center" wrapText="1"/>
    </xf>
    <xf numFmtId="3" fontId="15" fillId="13" borderId="21" xfId="6" applyNumberFormat="1" applyFont="1" applyFill="1" applyBorder="1" applyAlignment="1">
      <alignment horizontal="right" vertical="center" wrapText="1"/>
    </xf>
    <xf numFmtId="0" fontId="15" fillId="5" borderId="21" xfId="0" applyFont="1" applyFill="1" applyBorder="1" applyAlignment="1">
      <alignment horizontal="left" vertical="center" wrapText="1"/>
    </xf>
    <xf numFmtId="181" fontId="15" fillId="13" borderId="21" xfId="0" applyNumberFormat="1" applyFont="1" applyFill="1" applyBorder="1" applyAlignment="1">
      <alignment horizontal="center" vertical="center" wrapText="1"/>
    </xf>
    <xf numFmtId="0" fontId="15" fillId="13" borderId="22" xfId="0" applyFont="1" applyFill="1" applyBorder="1" applyAlignment="1">
      <alignment wrapText="1"/>
    </xf>
    <xf numFmtId="0" fontId="15" fillId="5" borderId="20" xfId="0" applyFont="1" applyFill="1" applyBorder="1" applyAlignment="1">
      <alignment wrapText="1"/>
    </xf>
    <xf numFmtId="0" fontId="15" fillId="13" borderId="21" xfId="0" applyFont="1" applyFill="1" applyBorder="1" applyAlignment="1">
      <alignment horizontal="left" vertical="center" wrapText="1"/>
    </xf>
    <xf numFmtId="0" fontId="15" fillId="5" borderId="22" xfId="0" applyFont="1" applyFill="1" applyBorder="1" applyAlignment="1">
      <alignment wrapText="1"/>
    </xf>
    <xf numFmtId="0" fontId="15" fillId="13" borderId="20" xfId="0" applyFont="1" applyFill="1" applyBorder="1" applyAlignment="1">
      <alignment horizontal="left" vertical="center" wrapText="1"/>
    </xf>
    <xf numFmtId="0" fontId="15" fillId="13" borderId="22" xfId="0" applyFont="1" applyFill="1" applyBorder="1" applyAlignment="1">
      <alignment horizontal="left" vertical="center" wrapText="1"/>
    </xf>
    <xf numFmtId="0" fontId="15" fillId="13" borderId="20" xfId="0" applyFont="1" applyFill="1" applyBorder="1" applyAlignment="1">
      <alignment horizontal="left" wrapText="1"/>
    </xf>
    <xf numFmtId="177" fontId="15" fillId="13" borderId="21" xfId="0" applyNumberFormat="1" applyFont="1" applyFill="1" applyBorder="1" applyAlignment="1">
      <alignment horizontal="center" vertical="center" wrapText="1"/>
    </xf>
    <xf numFmtId="0" fontId="15" fillId="13" borderId="22" xfId="0" applyFont="1" applyFill="1" applyBorder="1" applyAlignment="1">
      <alignment horizontal="left" wrapText="1"/>
    </xf>
    <xf numFmtId="0" fontId="15" fillId="13" borderId="21" xfId="0" applyFont="1" applyFill="1" applyBorder="1" applyAlignment="1">
      <alignment horizontal="center" vertical="center" wrapText="1"/>
    </xf>
    <xf numFmtId="0" fontId="26" fillId="0" borderId="21" xfId="1" applyFont="1" applyBorder="1" applyAlignment="1">
      <alignment horizontal="center" vertical="center" wrapText="1"/>
    </xf>
    <xf numFmtId="1" fontId="15" fillId="0" borderId="21" xfId="1" applyNumberFormat="1" applyFont="1" applyBorder="1" applyAlignment="1">
      <alignment horizontal="center" vertical="center" wrapText="1"/>
    </xf>
    <xf numFmtId="0" fontId="26" fillId="0" borderId="20" xfId="1" applyFont="1" applyBorder="1" applyAlignment="1">
      <alignment vertical="center" wrapText="1"/>
    </xf>
    <xf numFmtId="3" fontId="26" fillId="0" borderId="21" xfId="6" applyNumberFormat="1" applyFont="1" applyBorder="1" applyAlignment="1">
      <alignment horizontal="right" vertical="center" wrapText="1"/>
    </xf>
    <xf numFmtId="1" fontId="26" fillId="0" borderId="21" xfId="1" applyNumberFormat="1" applyFont="1" applyBorder="1" applyAlignment="1">
      <alignment horizontal="center" vertical="center" wrapText="1"/>
    </xf>
    <xf numFmtId="0" fontId="26" fillId="0" borderId="22" xfId="1" applyFont="1" applyBorder="1" applyAlignment="1">
      <alignment vertical="center" wrapText="1"/>
    </xf>
    <xf numFmtId="170" fontId="15" fillId="0" borderId="21" xfId="9" applyFont="1" applyBorder="1" applyAlignment="1">
      <alignment horizontal="center" vertical="center" wrapText="1"/>
    </xf>
    <xf numFmtId="0" fontId="15" fillId="5" borderId="21" xfId="0" applyFont="1" applyFill="1" applyBorder="1" applyAlignment="1">
      <alignment horizontal="center" vertical="center" wrapText="1"/>
    </xf>
    <xf numFmtId="14" fontId="15" fillId="5" borderId="21" xfId="0" applyNumberFormat="1" applyFont="1" applyFill="1" applyBorder="1" applyAlignment="1">
      <alignment horizontal="center" vertical="center" wrapText="1"/>
    </xf>
    <xf numFmtId="179" fontId="15" fillId="13" borderId="21" xfId="0" applyNumberFormat="1" applyFont="1" applyFill="1" applyBorder="1" applyAlignment="1">
      <alignment horizontal="center" vertical="center" wrapText="1"/>
    </xf>
    <xf numFmtId="0" fontId="9" fillId="0" borderId="22" xfId="1" applyFont="1" applyBorder="1" applyAlignment="1">
      <alignment vertical="center" wrapText="1"/>
    </xf>
    <xf numFmtId="181" fontId="26" fillId="17" borderId="21" xfId="0" applyNumberFormat="1" applyFont="1" applyFill="1" applyBorder="1" applyAlignment="1">
      <alignment horizontal="center" vertical="center" wrapText="1"/>
    </xf>
    <xf numFmtId="3" fontId="15" fillId="5" borderId="21" xfId="0" applyNumberFormat="1" applyFont="1" applyFill="1" applyBorder="1" applyAlignment="1">
      <alignment horizontal="right" vertical="center" wrapText="1"/>
    </xf>
    <xf numFmtId="0" fontId="9" fillId="5" borderId="21" xfId="1" applyFont="1" applyFill="1" applyBorder="1" applyAlignment="1">
      <alignment horizontal="center" vertical="center" wrapText="1"/>
    </xf>
    <xf numFmtId="181" fontId="15" fillId="17" borderId="21" xfId="0" applyNumberFormat="1" applyFont="1" applyFill="1" applyBorder="1" applyAlignment="1">
      <alignment horizontal="center" vertical="center" wrapText="1"/>
    </xf>
    <xf numFmtId="3" fontId="15" fillId="18" borderId="21" xfId="0" applyNumberFormat="1" applyFont="1" applyFill="1" applyBorder="1" applyAlignment="1">
      <alignment horizontal="right" vertical="center" wrapText="1"/>
    </xf>
    <xf numFmtId="4" fontId="15" fillId="18" borderId="21" xfId="0" applyNumberFormat="1" applyFont="1" applyFill="1" applyBorder="1" applyAlignment="1">
      <alignment horizontal="left" vertical="center" wrapText="1"/>
    </xf>
    <xf numFmtId="179" fontId="15" fillId="18" borderId="21" xfId="0" applyNumberFormat="1" applyFont="1" applyFill="1" applyBorder="1" applyAlignment="1">
      <alignment horizontal="center" vertical="center" wrapText="1"/>
    </xf>
    <xf numFmtId="3" fontId="15" fillId="13" borderId="21" xfId="0" applyNumberFormat="1" applyFont="1" applyFill="1" applyBorder="1" applyAlignment="1">
      <alignment horizontal="right" vertical="center" wrapText="1"/>
    </xf>
    <xf numFmtId="4" fontId="15" fillId="13" borderId="21" xfId="0" applyNumberFormat="1" applyFont="1" applyFill="1" applyBorder="1" applyAlignment="1">
      <alignment horizontal="left" vertical="center" wrapText="1"/>
    </xf>
    <xf numFmtId="179" fontId="15" fillId="5" borderId="21" xfId="0" applyNumberFormat="1" applyFont="1" applyFill="1" applyBorder="1" applyAlignment="1">
      <alignment horizontal="center" vertical="center" wrapText="1"/>
    </xf>
    <xf numFmtId="3" fontId="26" fillId="0" borderId="21" xfId="0" applyNumberFormat="1" applyFont="1" applyBorder="1" applyAlignment="1" applyProtection="1">
      <alignment horizontal="right" vertical="center" wrapText="1"/>
      <protection locked="0"/>
    </xf>
    <xf numFmtId="179" fontId="26" fillId="0" borderId="21" xfId="0" applyNumberFormat="1" applyFont="1" applyBorder="1" applyAlignment="1" applyProtection="1">
      <alignment horizontal="center" vertical="center" wrapText="1"/>
      <protection locked="0"/>
    </xf>
    <xf numFmtId="0" fontId="26" fillId="2" borderId="20" xfId="0" applyFont="1" applyFill="1" applyBorder="1" applyAlignment="1">
      <alignment vertical="center" wrapText="1"/>
    </xf>
    <xf numFmtId="0" fontId="22" fillId="5" borderId="20" xfId="0" applyFont="1" applyFill="1" applyBorder="1" applyAlignment="1">
      <alignment vertical="center" wrapText="1"/>
    </xf>
    <xf numFmtId="0" fontId="9" fillId="5" borderId="22" xfId="1" applyFont="1" applyFill="1" applyBorder="1" applyAlignment="1">
      <alignment vertical="center" wrapText="1"/>
    </xf>
    <xf numFmtId="0" fontId="22" fillId="2" borderId="20" xfId="0" applyFont="1" applyFill="1" applyBorder="1" applyAlignment="1">
      <alignment vertical="center" wrapText="1"/>
    </xf>
    <xf numFmtId="3" fontId="26" fillId="5" borderId="21" xfId="0" applyNumberFormat="1" applyFont="1" applyFill="1" applyBorder="1" applyAlignment="1" applyProtection="1">
      <alignment horizontal="right" vertical="center" wrapText="1"/>
      <protection locked="0"/>
    </xf>
    <xf numFmtId="0" fontId="9" fillId="5" borderId="21" xfId="1" applyFont="1" applyFill="1" applyBorder="1" applyAlignment="1">
      <alignment horizontal="left" vertical="center" wrapText="1"/>
    </xf>
    <xf numFmtId="17" fontId="15" fillId="5" borderId="21" xfId="1" applyNumberFormat="1" applyFont="1" applyFill="1" applyBorder="1" applyAlignment="1">
      <alignment horizontal="center" vertical="center" wrapText="1"/>
    </xf>
    <xf numFmtId="179" fontId="26" fillId="0" borderId="21" xfId="0" applyNumberFormat="1" applyFont="1" applyBorder="1" applyAlignment="1">
      <alignment horizontal="center" vertical="center" wrapText="1"/>
    </xf>
    <xf numFmtId="0" fontId="15" fillId="5" borderId="22" xfId="0" applyFont="1" applyFill="1" applyBorder="1" applyAlignment="1">
      <alignment vertical="center" wrapText="1"/>
    </xf>
    <xf numFmtId="179" fontId="26" fillId="5" borderId="21" xfId="0" applyNumberFormat="1" applyFont="1" applyFill="1" applyBorder="1" applyAlignment="1">
      <alignment horizontal="center" vertical="center" wrapText="1"/>
    </xf>
    <xf numFmtId="0" fontId="15" fillId="0" borderId="22" xfId="0" applyFont="1" applyBorder="1" applyAlignment="1">
      <alignment horizontal="left" vertical="center" wrapText="1"/>
    </xf>
    <xf numFmtId="3" fontId="15" fillId="5" borderId="21" xfId="1" applyNumberFormat="1" applyFont="1" applyFill="1" applyBorder="1" applyAlignment="1">
      <alignment horizontal="right" vertical="center" wrapText="1"/>
    </xf>
    <xf numFmtId="0" fontId="15" fillId="5" borderId="21" xfId="1" applyFont="1" applyFill="1" applyBorder="1" applyAlignment="1">
      <alignment vertical="center" wrapText="1"/>
    </xf>
    <xf numFmtId="14" fontId="15" fillId="5" borderId="22" xfId="1" applyNumberFormat="1" applyFont="1" applyFill="1" applyBorder="1" applyAlignment="1">
      <alignment horizontal="left" vertical="center" wrapText="1"/>
    </xf>
    <xf numFmtId="14" fontId="15" fillId="5" borderId="22" xfId="1" applyNumberFormat="1" applyFont="1" applyFill="1" applyBorder="1" applyAlignment="1">
      <alignment horizontal="center" vertical="center" wrapText="1"/>
    </xf>
    <xf numFmtId="0" fontId="22" fillId="0" borderId="20" xfId="0" applyFont="1" applyBorder="1" applyAlignment="1">
      <alignment horizontal="justify" vertical="center" wrapText="1"/>
    </xf>
    <xf numFmtId="0" fontId="26" fillId="0" borderId="21" xfId="0" applyFont="1" applyBorder="1" applyAlignment="1">
      <alignment horizontal="left" vertical="center" wrapText="1"/>
    </xf>
    <xf numFmtId="14" fontId="26" fillId="0" borderId="21" xfId="0" applyNumberFormat="1" applyFont="1" applyBorder="1" applyAlignment="1">
      <alignment horizontal="center" vertical="center" wrapText="1"/>
    </xf>
    <xf numFmtId="0" fontId="26" fillId="0" borderId="22" xfId="0" applyFont="1" applyBorder="1" applyAlignment="1">
      <alignment horizontal="center" vertical="center" wrapText="1"/>
    </xf>
    <xf numFmtId="0" fontId="15" fillId="0" borderId="20" xfId="0" applyFont="1" applyBorder="1" applyAlignment="1">
      <alignment horizontal="justify" vertical="center" wrapText="1"/>
    </xf>
    <xf numFmtId="0" fontId="26" fillId="0" borderId="20" xfId="0" applyFont="1" applyBorder="1" applyAlignment="1">
      <alignment horizontal="justify" vertical="center" wrapText="1"/>
    </xf>
    <xf numFmtId="0" fontId="15" fillId="0" borderId="20" xfId="1" applyFont="1" applyBorder="1" applyAlignment="1">
      <alignment horizontal="justify" vertical="center" wrapText="1"/>
    </xf>
    <xf numFmtId="0" fontId="26" fillId="0" borderId="22" xfId="0" applyFont="1" applyBorder="1" applyAlignment="1">
      <alignment vertical="center" wrapText="1"/>
    </xf>
    <xf numFmtId="14" fontId="26" fillId="0" borderId="21" xfId="10" applyNumberFormat="1" applyFont="1" applyBorder="1" applyAlignment="1">
      <alignment horizontal="center" vertical="center" wrapText="1"/>
    </xf>
    <xf numFmtId="49" fontId="34" fillId="0" borderId="20" xfId="0" applyNumberFormat="1" applyFont="1" applyBorder="1" applyAlignment="1">
      <alignment horizontal="justify" vertical="center" wrapText="1"/>
    </xf>
    <xf numFmtId="0" fontId="15" fillId="0" borderId="23" xfId="1" applyFont="1" applyBorder="1" applyAlignment="1">
      <alignment horizontal="justify" vertical="center" wrapText="1"/>
    </xf>
    <xf numFmtId="0" fontId="15" fillId="0" borderId="24" xfId="1" applyFont="1" applyBorder="1" applyAlignment="1">
      <alignment horizontal="center" vertical="center" wrapText="1"/>
    </xf>
    <xf numFmtId="3" fontId="15" fillId="0" borderId="24" xfId="6" applyNumberFormat="1" applyFont="1" applyBorder="1" applyAlignment="1">
      <alignment horizontal="right" vertical="center" wrapText="1"/>
    </xf>
    <xf numFmtId="0" fontId="15" fillId="0" borderId="24" xfId="1" applyFont="1" applyBorder="1" applyAlignment="1">
      <alignment horizontal="left" vertical="center" wrapText="1"/>
    </xf>
    <xf numFmtId="0" fontId="15" fillId="0" borderId="25" xfId="1" applyFont="1" applyBorder="1" applyAlignment="1">
      <alignment vertical="center" wrapText="1"/>
    </xf>
    <xf numFmtId="14" fontId="15" fillId="9" borderId="21" xfId="1" applyNumberFormat="1" applyFont="1" applyFill="1" applyBorder="1" applyAlignment="1">
      <alignment horizontal="center" vertical="center" wrapText="1"/>
    </xf>
    <xf numFmtId="0" fontId="15" fillId="0" borderId="0" xfId="4" applyFont="1" applyAlignment="1">
      <alignment vertical="center"/>
    </xf>
    <xf numFmtId="0" fontId="13" fillId="0" borderId="0" xfId="4" applyFont="1" applyFill="1"/>
    <xf numFmtId="0" fontId="13" fillId="0" borderId="0" xfId="1" applyFont="1" applyFill="1" applyAlignment="1">
      <alignment vertical="center"/>
    </xf>
    <xf numFmtId="0" fontId="16" fillId="0" borderId="0" xfId="4" applyFont="1" applyFill="1"/>
    <xf numFmtId="0" fontId="33" fillId="0" borderId="6" xfId="1" applyFont="1" applyFill="1" applyBorder="1" applyAlignment="1">
      <alignment vertical="center"/>
    </xf>
    <xf numFmtId="0" fontId="33" fillId="0" borderId="7" xfId="1" applyFont="1" applyFill="1" applyBorder="1" applyAlignment="1">
      <alignment vertical="center"/>
    </xf>
    <xf numFmtId="3" fontId="15" fillId="0" borderId="0" xfId="4" applyNumberFormat="1" applyFont="1" applyAlignment="1">
      <alignment horizontal="right"/>
    </xf>
    <xf numFmtId="0" fontId="17" fillId="4" borderId="21" xfId="4" applyFont="1" applyFill="1" applyBorder="1" applyAlignment="1">
      <alignment horizontal="center" vertical="center"/>
    </xf>
    <xf numFmtId="0" fontId="17" fillId="4" borderId="21" xfId="4" applyFont="1" applyFill="1" applyBorder="1" applyAlignment="1">
      <alignment horizontal="center" vertical="center" wrapText="1"/>
    </xf>
    <xf numFmtId="3" fontId="15" fillId="0" borderId="21" xfId="4" applyNumberFormat="1" applyFont="1" applyBorder="1" applyAlignment="1">
      <alignment horizontal="right"/>
    </xf>
    <xf numFmtId="3" fontId="15" fillId="0" borderId="22" xfId="4" applyNumberFormat="1" applyFont="1" applyBorder="1" applyAlignment="1">
      <alignment horizontal="right"/>
    </xf>
    <xf numFmtId="183" fontId="15" fillId="0" borderId="21" xfId="4" applyNumberFormat="1" applyFont="1" applyBorder="1" applyAlignment="1">
      <alignment horizontal="center"/>
    </xf>
    <xf numFmtId="3" fontId="15" fillId="0" borderId="21" xfId="4" applyNumberFormat="1" applyFont="1" applyBorder="1" applyAlignment="1">
      <alignment horizontal="center"/>
    </xf>
    <xf numFmtId="14" fontId="15" fillId="0" borderId="21" xfId="4" applyNumberFormat="1" applyFont="1" applyBorder="1" applyAlignment="1">
      <alignment horizontal="center" vertical="center"/>
    </xf>
    <xf numFmtId="3" fontId="15" fillId="0" borderId="21" xfId="4" applyNumberFormat="1" applyFont="1" applyBorder="1" applyAlignment="1">
      <alignment horizontal="center" vertical="center"/>
    </xf>
    <xf numFmtId="0" fontId="15" fillId="0" borderId="20" xfId="4" applyFont="1" applyBorder="1" applyAlignment="1">
      <alignment wrapText="1"/>
    </xf>
    <xf numFmtId="0" fontId="15" fillId="0" borderId="20" xfId="4" applyFont="1" applyBorder="1" applyAlignment="1">
      <alignment horizontal="left" wrapText="1"/>
    </xf>
    <xf numFmtId="0" fontId="15" fillId="0" borderId="0" xfId="4" applyFont="1" applyAlignment="1">
      <alignment wrapText="1"/>
    </xf>
    <xf numFmtId="0" fontId="15" fillId="0" borderId="21" xfId="4" applyFont="1" applyBorder="1" applyAlignment="1">
      <alignment vertical="center"/>
    </xf>
    <xf numFmtId="3" fontId="15" fillId="0" borderId="21" xfId="4" applyNumberFormat="1" applyFont="1" applyBorder="1" applyAlignment="1">
      <alignment horizontal="right" vertical="center"/>
    </xf>
    <xf numFmtId="3" fontId="15" fillId="0" borderId="22" xfId="4" applyNumberFormat="1" applyFont="1" applyBorder="1" applyAlignment="1">
      <alignment horizontal="right" vertical="center"/>
    </xf>
    <xf numFmtId="183" fontId="15" fillId="0" borderId="21" xfId="4" applyNumberFormat="1" applyFont="1" applyBorder="1" applyAlignment="1">
      <alignment horizontal="left" vertical="center"/>
    </xf>
    <xf numFmtId="183" fontId="15" fillId="0" borderId="21" xfId="4" applyNumberFormat="1" applyFont="1" applyBorder="1" applyAlignment="1">
      <alignment horizontal="left" wrapText="1"/>
    </xf>
    <xf numFmtId="183" fontId="15" fillId="0" borderId="21" xfId="4" applyNumberFormat="1" applyFont="1" applyBorder="1" applyAlignment="1">
      <alignment horizontal="left" vertical="center" wrapText="1"/>
    </xf>
    <xf numFmtId="3" fontId="15" fillId="0" borderId="21" xfId="4" applyNumberFormat="1" applyFont="1" applyBorder="1" applyAlignment="1">
      <alignment horizontal="left" vertical="center" wrapText="1"/>
    </xf>
    <xf numFmtId="3" fontId="15" fillId="0" borderId="21" xfId="4" applyNumberFormat="1" applyFont="1" applyBorder="1" applyAlignment="1">
      <alignment horizontal="center" vertical="center" wrapText="1"/>
    </xf>
    <xf numFmtId="14" fontId="15" fillId="0" borderId="21" xfId="4" quotePrefix="1" applyNumberFormat="1" applyFont="1" applyBorder="1" applyAlignment="1">
      <alignment horizontal="center" vertical="center" wrapText="1"/>
    </xf>
    <xf numFmtId="0" fontId="15" fillId="0" borderId="21" xfId="4" applyFont="1" applyBorder="1" applyAlignment="1">
      <alignment horizontal="center" vertical="center" wrapText="1"/>
    </xf>
    <xf numFmtId="14" fontId="15" fillId="0" borderId="21" xfId="4" applyNumberFormat="1" applyFont="1" applyBorder="1" applyAlignment="1">
      <alignment horizontal="center" vertical="center" wrapText="1"/>
    </xf>
    <xf numFmtId="179" fontId="15" fillId="0" borderId="21" xfId="4" applyNumberFormat="1" applyFont="1" applyBorder="1" applyAlignment="1">
      <alignment horizontal="center" vertical="center" wrapText="1"/>
    </xf>
    <xf numFmtId="1" fontId="15" fillId="0" borderId="21" xfId="4" applyNumberFormat="1" applyFont="1" applyBorder="1" applyAlignment="1">
      <alignment horizontal="center" vertical="center" wrapText="1"/>
    </xf>
    <xf numFmtId="1" fontId="15" fillId="0" borderId="21" xfId="4" quotePrefix="1" applyNumberFormat="1" applyFont="1" applyBorder="1" applyAlignment="1">
      <alignment horizontal="center" vertical="center" wrapText="1"/>
    </xf>
    <xf numFmtId="3" fontId="17" fillId="4" borderId="21" xfId="4" applyNumberFormat="1" applyFont="1" applyFill="1" applyBorder="1" applyAlignment="1">
      <alignment horizontal="right" vertical="center"/>
    </xf>
    <xf numFmtId="3" fontId="17" fillId="4" borderId="22" xfId="4" applyNumberFormat="1" applyFont="1" applyFill="1" applyBorder="1" applyAlignment="1">
      <alignment horizontal="right" vertical="center"/>
    </xf>
    <xf numFmtId="0" fontId="9" fillId="0" borderId="0" xfId="4" applyFont="1" applyAlignment="1">
      <alignment vertical="center"/>
    </xf>
    <xf numFmtId="3" fontId="17" fillId="4" borderId="24" xfId="4" applyNumberFormat="1" applyFont="1" applyFill="1" applyBorder="1" applyAlignment="1">
      <alignment horizontal="right" vertical="center"/>
    </xf>
    <xf numFmtId="3" fontId="17" fillId="4" borderId="25" xfId="4" applyNumberFormat="1" applyFont="1" applyFill="1" applyBorder="1" applyAlignment="1">
      <alignment horizontal="right" vertical="center"/>
    </xf>
    <xf numFmtId="3" fontId="17" fillId="4" borderId="21" xfId="4" applyNumberFormat="1" applyFont="1" applyFill="1" applyBorder="1" applyAlignment="1">
      <alignment horizontal="center" vertical="center" wrapText="1"/>
    </xf>
    <xf numFmtId="3" fontId="17" fillId="4" borderId="22" xfId="4" applyNumberFormat="1" applyFont="1" applyFill="1" applyBorder="1" applyAlignment="1">
      <alignment horizontal="center" vertical="center" wrapText="1"/>
    </xf>
    <xf numFmtId="0" fontId="17" fillId="4" borderId="20" xfId="0" applyFont="1" applyFill="1" applyBorder="1" applyAlignment="1">
      <alignment horizontal="center" vertical="center"/>
    </xf>
    <xf numFmtId="0" fontId="15" fillId="0" borderId="21" xfId="1" applyFont="1" applyBorder="1" applyAlignment="1">
      <alignment horizontal="center" vertical="center" wrapText="1"/>
    </xf>
    <xf numFmtId="0" fontId="15" fillId="0" borderId="20" xfId="1" applyFont="1" applyBorder="1" applyAlignment="1">
      <alignment horizontal="left" vertical="center" wrapText="1"/>
    </xf>
    <xf numFmtId="0" fontId="15" fillId="5" borderId="21" xfId="1" applyFont="1" applyFill="1" applyBorder="1" applyAlignment="1">
      <alignment horizontal="center" vertical="center" wrapText="1"/>
    </xf>
    <xf numFmtId="0" fontId="15" fillId="0" borderId="21"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0" xfId="0" applyFont="1" applyAlignment="1">
      <alignment horizontal="center" vertical="center" wrapText="1"/>
    </xf>
    <xf numFmtId="0" fontId="2" fillId="0" borderId="0" xfId="0" applyFont="1" applyAlignment="1">
      <alignment horizontal="center" wrapText="1"/>
    </xf>
    <xf numFmtId="0" fontId="10" fillId="0" borderId="0" xfId="0" applyFont="1" applyAlignment="1">
      <alignment horizontal="center" textRotation="90" wrapText="1"/>
    </xf>
    <xf numFmtId="0" fontId="17" fillId="0" borderId="0" xfId="0" applyFont="1" applyAlignment="1">
      <alignment vertical="center" wrapText="1"/>
    </xf>
    <xf numFmtId="0" fontId="18" fillId="0" borderId="0" xfId="0" applyFont="1" applyAlignment="1">
      <alignment horizontal="center" vertical="center" wrapText="1"/>
    </xf>
    <xf numFmtId="0" fontId="17" fillId="0" borderId="0" xfId="0" applyFont="1" applyAlignment="1">
      <alignment horizontal="center" vertical="center" wrapText="1"/>
    </xf>
    <xf numFmtId="0" fontId="11" fillId="4" borderId="20" xfId="0" applyFont="1" applyFill="1" applyBorder="1" applyAlignment="1">
      <alignment horizontal="center" vertical="center" wrapText="1"/>
    </xf>
    <xf numFmtId="0" fontId="11" fillId="4" borderId="21" xfId="0" applyFont="1" applyFill="1" applyBorder="1" applyAlignment="1">
      <alignment horizontal="center" vertical="center" wrapText="1"/>
    </xf>
    <xf numFmtId="164" fontId="11" fillId="4" borderId="21" xfId="0" applyNumberFormat="1" applyFont="1" applyFill="1" applyBorder="1" applyAlignment="1">
      <alignment horizontal="center" textRotation="90" wrapText="1"/>
    </xf>
    <xf numFmtId="3" fontId="11" fillId="4" borderId="21" xfId="0" applyNumberFormat="1" applyFont="1" applyFill="1" applyBorder="1" applyAlignment="1">
      <alignment horizontal="center" textRotation="90" wrapText="1"/>
    </xf>
    <xf numFmtId="0" fontId="15" fillId="5" borderId="20" xfId="8" applyFont="1" applyFill="1" applyBorder="1" applyAlignment="1">
      <alignment horizontal="center" vertical="center" wrapText="1"/>
    </xf>
    <xf numFmtId="0" fontId="26" fillId="5" borderId="21" xfId="0" applyFont="1" applyFill="1" applyBorder="1" applyAlignment="1">
      <alignment horizontal="center" vertical="center" wrapText="1"/>
    </xf>
    <xf numFmtId="43" fontId="15" fillId="5" borderId="21" xfId="6" applyFont="1" applyFill="1" applyBorder="1" applyAlignment="1">
      <alignment horizontal="center" vertical="center" wrapText="1"/>
    </xf>
    <xf numFmtId="3" fontId="15" fillId="5" borderId="21" xfId="6" applyNumberFormat="1" applyFont="1" applyFill="1" applyBorder="1" applyAlignment="1">
      <alignment horizontal="center" vertical="center" wrapText="1"/>
    </xf>
    <xf numFmtId="3" fontId="15" fillId="5" borderId="21" xfId="0" applyNumberFormat="1" applyFont="1" applyFill="1" applyBorder="1" applyAlignment="1">
      <alignment horizontal="center" vertical="center" wrapText="1"/>
    </xf>
    <xf numFmtId="1" fontId="26" fillId="0" borderId="21" xfId="0" applyNumberFormat="1" applyFont="1" applyBorder="1" applyAlignment="1">
      <alignment horizontal="center" vertical="center" wrapText="1"/>
    </xf>
    <xf numFmtId="0" fontId="36" fillId="5" borderId="21" xfId="0" applyFont="1" applyFill="1" applyBorder="1" applyAlignment="1">
      <alignment horizontal="center" vertical="center" wrapText="1"/>
    </xf>
    <xf numFmtId="0" fontId="26" fillId="5" borderId="21" xfId="0" quotePrefix="1" applyFont="1" applyFill="1" applyBorder="1" applyAlignment="1">
      <alignment horizontal="center" vertical="center" wrapText="1"/>
    </xf>
    <xf numFmtId="0" fontId="15" fillId="5" borderId="21" xfId="0" quotePrefix="1" applyFont="1" applyFill="1" applyBorder="1" applyAlignment="1">
      <alignment horizontal="center" vertical="center" wrapText="1"/>
    </xf>
    <xf numFmtId="43" fontId="15" fillId="5" borderId="21" xfId="6" quotePrefix="1" applyFont="1" applyFill="1" applyBorder="1" applyAlignment="1">
      <alignment horizontal="center" vertical="center" wrapText="1"/>
    </xf>
    <xf numFmtId="0" fontId="15" fillId="0" borderId="20" xfId="0" applyFont="1" applyBorder="1"/>
    <xf numFmtId="164" fontId="15" fillId="0" borderId="21" xfId="0" applyNumberFormat="1" applyFont="1" applyBorder="1"/>
    <xf numFmtId="3" fontId="15" fillId="0" borderId="21" xfId="0" applyNumberFormat="1" applyFont="1" applyBorder="1" applyAlignment="1">
      <alignment horizontal="center"/>
    </xf>
    <xf numFmtId="3" fontId="15" fillId="0" borderId="21" xfId="0" applyNumberFormat="1" applyFont="1" applyBorder="1" applyAlignment="1">
      <alignment horizontal="center" vertical="center"/>
    </xf>
    <xf numFmtId="0" fontId="15" fillId="0" borderId="20" xfId="0" quotePrefix="1" applyFont="1" applyBorder="1" applyAlignment="1">
      <alignment horizontal="center" vertical="center" wrapText="1"/>
    </xf>
    <xf numFmtId="4" fontId="15" fillId="0" borderId="21" xfId="0" applyNumberFormat="1" applyFont="1" applyBorder="1" applyAlignment="1">
      <alignment horizontal="center" vertical="center" wrapText="1"/>
    </xf>
    <xf numFmtId="3" fontId="15" fillId="0" borderId="21" xfId="6" applyNumberFormat="1" applyFont="1" applyBorder="1" applyAlignment="1">
      <alignment horizontal="center" vertical="center" wrapText="1"/>
    </xf>
    <xf numFmtId="0" fontId="15" fillId="0" borderId="21" xfId="0" applyNumberFormat="1" applyFont="1" applyBorder="1" applyAlignment="1">
      <alignment horizontal="center" vertical="center" wrapText="1"/>
    </xf>
    <xf numFmtId="164" fontId="15" fillId="0" borderId="21" xfId="0" applyNumberFormat="1" applyFont="1" applyBorder="1" applyAlignment="1">
      <alignment horizontal="center" vertical="center" wrapText="1"/>
    </xf>
    <xf numFmtId="0" fontId="9" fillId="4" borderId="21" xfId="0" applyFont="1" applyFill="1" applyBorder="1" applyAlignment="1">
      <alignment horizontal="center" vertical="center" wrapText="1"/>
    </xf>
    <xf numFmtId="164" fontId="9" fillId="4" borderId="21" xfId="0" applyNumberFormat="1" applyFont="1" applyFill="1" applyBorder="1" applyAlignment="1">
      <alignment horizontal="center" vertical="center" wrapText="1"/>
    </xf>
    <xf numFmtId="169" fontId="9" fillId="4" borderId="21" xfId="0" applyNumberFormat="1" applyFont="1" applyFill="1" applyBorder="1" applyAlignment="1">
      <alignment horizontal="center" vertical="center" wrapText="1"/>
    </xf>
    <xf numFmtId="49" fontId="15" fillId="5" borderId="21" xfId="0" applyNumberFormat="1" applyFont="1" applyFill="1" applyBorder="1" applyAlignment="1">
      <alignment horizontal="center" vertical="center" wrapText="1"/>
    </xf>
    <xf numFmtId="0" fontId="15" fillId="5" borderId="21" xfId="0" applyNumberFormat="1" applyFont="1" applyFill="1" applyBorder="1" applyAlignment="1">
      <alignment horizontal="center" vertical="center" wrapText="1"/>
    </xf>
    <xf numFmtId="0" fontId="15" fillId="0" borderId="21" xfId="0" quotePrefix="1" applyFont="1" applyBorder="1" applyAlignment="1">
      <alignment horizontal="center" vertical="center" wrapText="1"/>
    </xf>
    <xf numFmtId="0" fontId="34" fillId="5" borderId="21" xfId="0" applyNumberFormat="1" applyFont="1" applyFill="1" applyBorder="1" applyAlignment="1">
      <alignment horizontal="center" vertical="center" wrapText="1"/>
    </xf>
    <xf numFmtId="2" fontId="15" fillId="5" borderId="21" xfId="0" applyNumberFormat="1" applyFont="1" applyFill="1" applyBorder="1" applyAlignment="1">
      <alignment horizontal="center" vertical="center" wrapText="1"/>
    </xf>
    <xf numFmtId="0" fontId="15" fillId="0" borderId="20" xfId="0" applyFont="1" applyBorder="1" applyAlignment="1">
      <alignment horizontal="center" vertical="center" wrapText="1"/>
    </xf>
    <xf numFmtId="43" fontId="15" fillId="0" borderId="21" xfId="12" applyFont="1" applyBorder="1" applyAlignment="1">
      <alignment horizontal="center" vertical="center" wrapText="1"/>
    </xf>
    <xf numFmtId="172" fontId="15" fillId="0" borderId="21" xfId="0" applyNumberFormat="1" applyFont="1" applyBorder="1" applyAlignment="1">
      <alignment horizontal="center" vertical="center" wrapText="1"/>
    </xf>
    <xf numFmtId="43" fontId="15" fillId="5" borderId="21" xfId="12" applyFont="1" applyFill="1" applyBorder="1" applyAlignment="1">
      <alignment horizontal="center" vertical="center" wrapText="1"/>
    </xf>
    <xf numFmtId="172" fontId="15" fillId="0" borderId="21" xfId="0" quotePrefix="1" applyNumberFormat="1" applyFont="1" applyBorder="1" applyAlignment="1">
      <alignment horizontal="center" vertical="center" wrapText="1"/>
    </xf>
    <xf numFmtId="169" fontId="15" fillId="0" borderId="21" xfId="6" applyNumberFormat="1" applyFont="1" applyBorder="1" applyAlignment="1">
      <alignment horizontal="center" vertical="center" wrapText="1"/>
    </xf>
    <xf numFmtId="164" fontId="17" fillId="4" borderId="21" xfId="0" applyNumberFormat="1" applyFont="1" applyFill="1" applyBorder="1" applyAlignment="1">
      <alignment horizontal="center" vertical="center" wrapText="1"/>
    </xf>
    <xf numFmtId="3" fontId="15" fillId="0" borderId="21" xfId="0" applyNumberFormat="1" applyFont="1" applyBorder="1" applyAlignment="1">
      <alignment horizontal="center" vertical="center" wrapText="1"/>
    </xf>
    <xf numFmtId="3" fontId="9" fillId="4" borderId="21" xfId="0" applyNumberFormat="1" applyFont="1" applyFill="1" applyBorder="1" applyAlignment="1">
      <alignment horizontal="center" vertical="center" wrapText="1"/>
    </xf>
    <xf numFmtId="1" fontId="15" fillId="0" borderId="21" xfId="13" applyNumberFormat="1" applyFont="1" applyBorder="1" applyAlignment="1">
      <alignment horizontal="center" vertical="center" wrapText="1"/>
    </xf>
    <xf numFmtId="0" fontId="17" fillId="4" borderId="21" xfId="0" applyFont="1" applyFill="1" applyBorder="1" applyAlignment="1">
      <alignment horizontal="center" vertical="center"/>
    </xf>
    <xf numFmtId="1" fontId="17" fillId="4" borderId="21" xfId="13" applyNumberFormat="1" applyFont="1" applyFill="1" applyBorder="1" applyAlignment="1">
      <alignment horizontal="center" vertical="center"/>
    </xf>
    <xf numFmtId="0" fontId="26" fillId="0" borderId="21" xfId="0" applyFont="1" applyBorder="1" applyAlignment="1">
      <alignment vertical="center" wrapText="1"/>
    </xf>
    <xf numFmtId="0" fontId="26" fillId="0" borderId="21" xfId="0" applyNumberFormat="1" applyFont="1" applyBorder="1" applyAlignment="1">
      <alignment vertical="center" wrapText="1"/>
    </xf>
    <xf numFmtId="164" fontId="17" fillId="4" borderId="21" xfId="0" applyNumberFormat="1" applyFont="1" applyFill="1" applyBorder="1" applyAlignment="1">
      <alignment vertical="center"/>
    </xf>
    <xf numFmtId="169" fontId="17" fillId="4" borderId="21" xfId="6" applyNumberFormat="1" applyFont="1" applyFill="1" applyBorder="1" applyAlignment="1">
      <alignment vertical="center"/>
    </xf>
    <xf numFmtId="1" fontId="15" fillId="0" borderId="21" xfId="0" applyNumberFormat="1" applyFont="1" applyBorder="1" applyAlignment="1">
      <alignment horizontal="center" vertical="center" wrapText="1"/>
    </xf>
    <xf numFmtId="0" fontId="17" fillId="4" borderId="21" xfId="0" applyFont="1" applyFill="1" applyBorder="1" applyAlignment="1">
      <alignment vertical="center" wrapText="1"/>
    </xf>
    <xf numFmtId="164" fontId="17" fillId="4" borderId="21" xfId="0" applyNumberFormat="1" applyFont="1" applyFill="1" applyBorder="1" applyAlignment="1">
      <alignment vertical="center" wrapText="1"/>
    </xf>
    <xf numFmtId="0" fontId="15" fillId="0" borderId="20" xfId="0" applyFont="1" applyFill="1" applyBorder="1" applyAlignment="1">
      <alignment horizontal="center" vertical="center" wrapText="1"/>
    </xf>
    <xf numFmtId="1" fontId="15" fillId="0" borderId="21" xfId="0" applyNumberFormat="1" applyFont="1" applyFill="1" applyBorder="1" applyAlignment="1">
      <alignment horizontal="center" vertical="center" wrapText="1"/>
    </xf>
    <xf numFmtId="0" fontId="9" fillId="4" borderId="20" xfId="0" applyFont="1" applyFill="1" applyBorder="1" applyAlignment="1">
      <alignment vertical="center" wrapText="1"/>
    </xf>
    <xf numFmtId="0" fontId="9" fillId="4" borderId="21" xfId="0" applyFont="1" applyFill="1" applyBorder="1" applyAlignment="1">
      <alignment vertical="center" wrapText="1"/>
    </xf>
    <xf numFmtId="0" fontId="15" fillId="4" borderId="21" xfId="0" applyFont="1" applyFill="1" applyBorder="1" applyAlignment="1">
      <alignment vertical="center" wrapText="1"/>
    </xf>
    <xf numFmtId="164" fontId="15" fillId="4" borderId="21" xfId="0" applyNumberFormat="1" applyFont="1" applyFill="1" applyBorder="1" applyAlignment="1">
      <alignment horizontal="center" vertical="center" wrapText="1"/>
    </xf>
    <xf numFmtId="3" fontId="15" fillId="4" borderId="21" xfId="0" applyNumberFormat="1" applyFont="1" applyFill="1" applyBorder="1" applyAlignment="1">
      <alignment horizontal="center" vertical="center" wrapText="1"/>
    </xf>
    <xf numFmtId="49" fontId="15" fillId="0" borderId="21" xfId="0" quotePrefix="1" applyNumberFormat="1" applyFont="1" applyFill="1" applyBorder="1" applyAlignment="1">
      <alignment horizontal="center" vertical="center" wrapText="1"/>
    </xf>
    <xf numFmtId="49" fontId="15" fillId="0" borderId="21" xfId="0" quotePrefix="1" applyNumberFormat="1" applyFont="1" applyBorder="1" applyAlignment="1">
      <alignment horizontal="center" vertical="center" wrapText="1"/>
    </xf>
    <xf numFmtId="49" fontId="15" fillId="0" borderId="21" xfId="0" applyNumberFormat="1" applyFont="1" applyFill="1" applyBorder="1" applyAlignment="1">
      <alignment horizontal="center" vertical="center" wrapText="1"/>
    </xf>
    <xf numFmtId="172" fontId="15" fillId="0" borderId="21" xfId="0" quotePrefix="1" applyNumberFormat="1" applyFont="1" applyFill="1" applyBorder="1" applyAlignment="1">
      <alignment horizontal="center" vertical="center" wrapText="1"/>
    </xf>
    <xf numFmtId="0" fontId="26" fillId="0" borderId="21" xfId="0" applyFont="1" applyFill="1" applyBorder="1" applyAlignment="1">
      <alignment horizontal="center" vertical="center" wrapText="1"/>
    </xf>
    <xf numFmtId="0" fontId="15" fillId="0" borderId="21" xfId="0" applyNumberFormat="1" applyFont="1" applyFill="1" applyBorder="1" applyAlignment="1">
      <alignment horizontal="center" vertical="center" wrapText="1"/>
    </xf>
    <xf numFmtId="0" fontId="15" fillId="0" borderId="21" xfId="0" quotePrefix="1" applyFont="1" applyFill="1" applyBorder="1" applyAlignment="1">
      <alignment horizontal="center" vertical="center" wrapText="1"/>
    </xf>
    <xf numFmtId="171" fontId="15" fillId="0" borderId="21" xfId="0" applyNumberFormat="1" applyFont="1" applyFill="1" applyBorder="1" applyAlignment="1">
      <alignment horizontal="center" vertical="center" wrapText="1"/>
    </xf>
    <xf numFmtId="49" fontId="15" fillId="5" borderId="21" xfId="0" quotePrefix="1" applyNumberFormat="1" applyFont="1" applyFill="1" applyBorder="1" applyAlignment="1">
      <alignment horizontal="center" vertical="center" wrapText="1"/>
    </xf>
    <xf numFmtId="171" fontId="15" fillId="5" borderId="21" xfId="0" applyNumberFormat="1" applyFont="1" applyFill="1" applyBorder="1" applyAlignment="1">
      <alignment horizontal="center" vertical="center" wrapText="1"/>
    </xf>
    <xf numFmtId="0" fontId="18" fillId="4" borderId="21" xfId="0" applyFont="1" applyFill="1" applyBorder="1" applyAlignment="1">
      <alignment vertical="center" wrapText="1"/>
    </xf>
    <xf numFmtId="164" fontId="18" fillId="4" borderId="21" xfId="0" applyNumberFormat="1" applyFont="1" applyFill="1" applyBorder="1" applyAlignment="1">
      <alignment vertical="center" wrapText="1"/>
    </xf>
    <xf numFmtId="0" fontId="15" fillId="0" borderId="20" xfId="0" applyFont="1" applyBorder="1" applyAlignment="1">
      <alignment horizontal="center" vertical="center"/>
    </xf>
    <xf numFmtId="0" fontId="26" fillId="0" borderId="21" xfId="0" applyFont="1" applyBorder="1" applyAlignment="1" applyProtection="1">
      <alignment horizontal="center" vertical="center"/>
      <protection locked="0"/>
    </xf>
    <xf numFmtId="164" fontId="15" fillId="0" borderId="21" xfId="0" applyNumberFormat="1" applyFont="1" applyBorder="1" applyAlignment="1">
      <alignment horizontal="center" vertical="center"/>
    </xf>
    <xf numFmtId="1" fontId="15" fillId="0" borderId="21" xfId="0" applyNumberFormat="1" applyFont="1" applyBorder="1" applyAlignment="1">
      <alignment horizontal="center" vertical="center"/>
    </xf>
    <xf numFmtId="43" fontId="15" fillId="5" borderId="21" xfId="6" applyFont="1" applyFill="1" applyBorder="1" applyAlignment="1">
      <alignment vertical="center"/>
    </xf>
    <xf numFmtId="184" fontId="15" fillId="0" borderId="21" xfId="6" applyNumberFormat="1" applyFont="1" applyBorder="1" applyAlignment="1">
      <alignment horizontal="center" vertical="center"/>
    </xf>
    <xf numFmtId="0" fontId="26" fillId="0" borderId="21" xfId="0" applyFont="1" applyFill="1" applyBorder="1" applyAlignment="1" applyProtection="1">
      <alignment horizontal="center" vertical="center"/>
      <protection locked="0"/>
    </xf>
    <xf numFmtId="164" fontId="15" fillId="0" borderId="21" xfId="0" applyNumberFormat="1" applyFont="1" applyFill="1" applyBorder="1" applyAlignment="1">
      <alignment horizontal="center" vertical="center"/>
    </xf>
    <xf numFmtId="1" fontId="15" fillId="0" borderId="21" xfId="0" applyNumberFormat="1" applyFont="1" applyFill="1" applyBorder="1" applyAlignment="1">
      <alignment horizontal="center" vertical="center"/>
    </xf>
    <xf numFmtId="184" fontId="15" fillId="0" borderId="21" xfId="6" applyNumberFormat="1" applyFont="1" applyFill="1" applyBorder="1" applyAlignment="1">
      <alignment horizontal="center" vertical="center"/>
    </xf>
    <xf numFmtId="43" fontId="15" fillId="0" borderId="21" xfId="6" applyFont="1" applyFill="1" applyBorder="1" applyAlignment="1">
      <alignment vertical="center"/>
    </xf>
    <xf numFmtId="0" fontId="17" fillId="4" borderId="20" xfId="0" applyFont="1" applyFill="1" applyBorder="1" applyAlignment="1">
      <alignment horizontal="center"/>
    </xf>
    <xf numFmtId="164" fontId="17" fillId="4" borderId="21" xfId="0" applyNumberFormat="1" applyFont="1" applyFill="1" applyBorder="1"/>
    <xf numFmtId="43" fontId="17" fillId="4" borderId="21" xfId="6" applyFont="1" applyFill="1" applyBorder="1"/>
    <xf numFmtId="0" fontId="15" fillId="0" borderId="20" xfId="4" applyFont="1" applyFill="1" applyBorder="1" applyAlignment="1">
      <alignment horizontal="center" vertical="center" wrapText="1"/>
    </xf>
    <xf numFmtId="0" fontId="15" fillId="0" borderId="21" xfId="4" applyFont="1" applyBorder="1" applyAlignment="1">
      <alignment vertical="center" wrapText="1"/>
    </xf>
    <xf numFmtId="3" fontId="26" fillId="0" borderId="21" xfId="0" applyNumberFormat="1" applyFont="1" applyBorder="1" applyAlignment="1">
      <alignment horizontal="right" vertical="center" wrapText="1"/>
    </xf>
    <xf numFmtId="3" fontId="26" fillId="0" borderId="22" xfId="0" applyNumberFormat="1" applyFont="1" applyBorder="1" applyAlignment="1">
      <alignment horizontal="right" vertical="center" wrapText="1"/>
    </xf>
    <xf numFmtId="49" fontId="26" fillId="0" borderId="21" xfId="0" applyNumberFormat="1" applyFont="1" applyBorder="1" applyAlignment="1">
      <alignment horizontal="center" vertical="center" wrapText="1"/>
    </xf>
    <xf numFmtId="0" fontId="26" fillId="0" borderId="21" xfId="0" quotePrefix="1" applyFont="1" applyBorder="1" applyAlignment="1">
      <alignment horizontal="center" vertical="center" wrapText="1"/>
    </xf>
    <xf numFmtId="1" fontId="30" fillId="0" borderId="21" xfId="0" applyNumberFormat="1" applyFont="1" applyBorder="1" applyAlignment="1">
      <alignment horizontal="center" vertical="center" wrapText="1"/>
    </xf>
    <xf numFmtId="1" fontId="26" fillId="0" borderId="21" xfId="0" applyNumberFormat="1" applyFont="1" applyBorder="1" applyAlignment="1">
      <alignment horizontal="right" vertical="center" wrapText="1"/>
    </xf>
    <xf numFmtId="0" fontId="17" fillId="4" borderId="21" xfId="0" applyFont="1" applyFill="1" applyBorder="1" applyAlignment="1">
      <alignment horizontal="left" vertical="center" wrapText="1"/>
    </xf>
    <xf numFmtId="3" fontId="17" fillId="4" borderId="21" xfId="15" applyNumberFormat="1" applyFont="1" applyFill="1" applyBorder="1" applyAlignment="1">
      <alignment horizontal="right" vertical="center" wrapText="1"/>
    </xf>
    <xf numFmtId="3" fontId="17" fillId="4" borderId="22" xfId="15" applyNumberFormat="1" applyFont="1" applyFill="1" applyBorder="1" applyAlignment="1">
      <alignment horizontal="right" vertical="center" wrapText="1"/>
    </xf>
    <xf numFmtId="0" fontId="15" fillId="5" borderId="20" xfId="8" quotePrefix="1" applyFont="1" applyFill="1" applyBorder="1" applyAlignment="1">
      <alignment horizontal="center" vertical="center" wrapText="1"/>
    </xf>
    <xf numFmtId="0" fontId="15" fillId="5" borderId="21" xfId="10" applyFont="1" applyFill="1" applyBorder="1" applyAlignment="1">
      <alignment horizontal="center" vertical="center" wrapText="1"/>
    </xf>
    <xf numFmtId="17" fontId="15" fillId="5" borderId="21" xfId="0" applyNumberFormat="1" applyFont="1" applyFill="1" applyBorder="1" applyAlignment="1">
      <alignment horizontal="center" vertical="center" wrapText="1"/>
    </xf>
    <xf numFmtId="0" fontId="15" fillId="5" borderId="21" xfId="6" applyNumberFormat="1" applyFont="1" applyFill="1" applyBorder="1" applyAlignment="1">
      <alignment horizontal="center" vertical="center" wrapText="1"/>
    </xf>
    <xf numFmtId="17" fontId="15" fillId="5" borderId="21" xfId="0" quotePrefix="1" applyNumberFormat="1" applyFont="1" applyFill="1" applyBorder="1" applyAlignment="1">
      <alignment horizontal="center" vertical="center" wrapText="1"/>
    </xf>
    <xf numFmtId="0" fontId="9" fillId="4" borderId="23" xfId="0" applyFont="1" applyFill="1" applyBorder="1" applyAlignment="1">
      <alignment horizontal="center"/>
    </xf>
    <xf numFmtId="0" fontId="9" fillId="4" borderId="24" xfId="0" applyFont="1" applyFill="1" applyBorder="1" applyAlignment="1">
      <alignment horizontal="center"/>
    </xf>
    <xf numFmtId="0" fontId="15" fillId="4" borderId="24" xfId="0" applyFont="1" applyFill="1" applyBorder="1"/>
    <xf numFmtId="164" fontId="15" fillId="4" borderId="24" xfId="0" applyNumberFormat="1" applyFont="1" applyFill="1" applyBorder="1"/>
    <xf numFmtId="43" fontId="15" fillId="4" borderId="24" xfId="6" applyFont="1" applyFill="1" applyBorder="1"/>
    <xf numFmtId="3" fontId="17" fillId="4" borderId="21" xfId="0" applyNumberFormat="1" applyFont="1" applyFill="1" applyBorder="1" applyAlignment="1">
      <alignment horizontal="right" vertical="center" wrapText="1"/>
    </xf>
    <xf numFmtId="3" fontId="34" fillId="5" borderId="21" xfId="0" applyNumberFormat="1" applyFont="1" applyFill="1" applyBorder="1" applyAlignment="1">
      <alignment horizontal="right" vertical="center" wrapText="1"/>
    </xf>
    <xf numFmtId="3" fontId="15" fillId="0" borderId="21" xfId="12" applyNumberFormat="1" applyFont="1" applyBorder="1" applyAlignment="1">
      <alignment horizontal="right" vertical="center" wrapText="1"/>
    </xf>
    <xf numFmtId="3" fontId="15" fillId="0" borderId="21" xfId="13" applyNumberFormat="1" applyFont="1" applyBorder="1" applyAlignment="1">
      <alignment horizontal="right" vertical="center" wrapText="1"/>
    </xf>
    <xf numFmtId="3" fontId="17" fillId="4" borderId="21" xfId="13" applyNumberFormat="1" applyFont="1" applyFill="1" applyBorder="1" applyAlignment="1">
      <alignment horizontal="right" vertical="center"/>
    </xf>
    <xf numFmtId="3" fontId="17" fillId="4" borderId="21" xfId="6" applyNumberFormat="1" applyFont="1" applyFill="1" applyBorder="1" applyAlignment="1">
      <alignment horizontal="right" vertical="center"/>
    </xf>
    <xf numFmtId="3" fontId="15" fillId="0" borderId="21" xfId="0" applyNumberFormat="1" applyFont="1" applyFill="1" applyBorder="1" applyAlignment="1">
      <alignment horizontal="right" vertical="center" wrapText="1"/>
    </xf>
    <xf numFmtId="3" fontId="15" fillId="5" borderId="21" xfId="6" applyNumberFormat="1" applyFont="1" applyFill="1" applyBorder="1" applyAlignment="1">
      <alignment horizontal="right" vertical="center"/>
    </xf>
    <xf numFmtId="3" fontId="11" fillId="4" borderId="21" xfId="0" applyNumberFormat="1" applyFont="1" applyFill="1" applyBorder="1" applyAlignment="1">
      <alignment horizontal="center" vertical="center" textRotation="90" wrapText="1"/>
    </xf>
    <xf numFmtId="3" fontId="15" fillId="5" borderId="22" xfId="0" applyNumberFormat="1" applyFont="1" applyFill="1" applyBorder="1" applyAlignment="1">
      <alignment horizontal="right" vertical="center" wrapText="1"/>
    </xf>
    <xf numFmtId="3" fontId="15" fillId="0" borderId="22" xfId="0" applyNumberFormat="1" applyFont="1" applyBorder="1" applyAlignment="1">
      <alignment horizontal="right" vertical="center" wrapText="1"/>
    </xf>
    <xf numFmtId="3" fontId="17" fillId="4" borderId="22" xfId="0" applyNumberFormat="1" applyFont="1" applyFill="1" applyBorder="1" applyAlignment="1">
      <alignment horizontal="right" vertical="center" wrapText="1"/>
    </xf>
    <xf numFmtId="3" fontId="15" fillId="0" borderId="22" xfId="12" applyNumberFormat="1" applyFont="1" applyBorder="1" applyAlignment="1">
      <alignment horizontal="right" vertical="center" wrapText="1"/>
    </xf>
    <xf numFmtId="3" fontId="15" fillId="0" borderId="22" xfId="13" applyNumberFormat="1" applyFont="1" applyBorder="1" applyAlignment="1">
      <alignment horizontal="right" vertical="center" wrapText="1"/>
    </xf>
    <xf numFmtId="3" fontId="17" fillId="4" borderId="22" xfId="13" applyNumberFormat="1" applyFont="1" applyFill="1" applyBorder="1" applyAlignment="1">
      <alignment horizontal="right" vertical="center"/>
    </xf>
    <xf numFmtId="3" fontId="17" fillId="4" borderId="22" xfId="6" applyNumberFormat="1" applyFont="1" applyFill="1" applyBorder="1" applyAlignment="1">
      <alignment horizontal="right" vertical="center"/>
    </xf>
    <xf numFmtId="3" fontId="15" fillId="0" borderId="22" xfId="0" applyNumberFormat="1" applyFont="1" applyFill="1" applyBorder="1" applyAlignment="1">
      <alignment horizontal="right" vertical="center" wrapText="1"/>
    </xf>
    <xf numFmtId="3" fontId="15" fillId="5" borderId="22" xfId="0" applyNumberFormat="1" applyFont="1" applyFill="1" applyBorder="1" applyAlignment="1">
      <alignment horizontal="right" vertical="center"/>
    </xf>
    <xf numFmtId="3" fontId="18" fillId="4" borderId="25" xfId="6" applyNumberFormat="1" applyFont="1" applyFill="1" applyBorder="1" applyAlignment="1">
      <alignment horizontal="right" vertical="center"/>
    </xf>
    <xf numFmtId="3" fontId="11" fillId="4" borderId="22" xfId="0" applyNumberFormat="1" applyFont="1" applyFill="1" applyBorder="1" applyAlignment="1">
      <alignment horizontal="center" vertical="center" textRotation="90" wrapText="1"/>
    </xf>
    <xf numFmtId="3" fontId="11" fillId="4" borderId="21" xfId="0" applyNumberFormat="1" applyFont="1" applyFill="1" applyBorder="1" applyAlignment="1">
      <alignment horizontal="center" vertical="center" wrapText="1"/>
    </xf>
    <xf numFmtId="3" fontId="22" fillId="0" borderId="21" xfId="0" applyNumberFormat="1" applyFont="1" applyFill="1" applyBorder="1" applyAlignment="1">
      <alignment horizontal="right" vertical="center"/>
    </xf>
    <xf numFmtId="3" fontId="22" fillId="0" borderId="21" xfId="0" applyNumberFormat="1" applyFont="1" applyFill="1" applyBorder="1" applyAlignment="1">
      <alignment horizontal="right" vertical="center" wrapText="1"/>
    </xf>
    <xf numFmtId="3" fontId="9" fillId="4" borderId="21" xfId="0" applyNumberFormat="1" applyFont="1" applyFill="1" applyBorder="1" applyAlignment="1">
      <alignment horizontal="right" vertical="center" wrapText="1"/>
    </xf>
    <xf numFmtId="3" fontId="15" fillId="4" borderId="21" xfId="0" applyNumberFormat="1" applyFont="1" applyFill="1" applyBorder="1" applyAlignment="1">
      <alignment horizontal="right" vertical="center" wrapText="1"/>
    </xf>
    <xf numFmtId="3" fontId="18" fillId="4" borderId="21" xfId="0" applyNumberFormat="1" applyFont="1" applyFill="1" applyBorder="1" applyAlignment="1">
      <alignment horizontal="right" vertical="center" wrapText="1"/>
    </xf>
    <xf numFmtId="3" fontId="15" fillId="0" borderId="21" xfId="14" applyNumberFormat="1" applyFont="1" applyBorder="1" applyAlignment="1">
      <alignment horizontal="right" vertical="center"/>
    </xf>
    <xf numFmtId="3" fontId="15" fillId="0" borderId="21" xfId="14" applyNumberFormat="1" applyFont="1" applyFill="1" applyBorder="1" applyAlignment="1">
      <alignment horizontal="right" vertical="center"/>
    </xf>
    <xf numFmtId="3" fontId="26" fillId="13" borderId="21" xfId="0" applyNumberFormat="1" applyFont="1" applyFill="1" applyBorder="1" applyAlignment="1">
      <alignment horizontal="right" vertical="center" wrapText="1"/>
    </xf>
    <xf numFmtId="3" fontId="9" fillId="4" borderId="24" xfId="0" applyNumberFormat="1" applyFont="1" applyFill="1" applyBorder="1" applyAlignment="1">
      <alignment horizontal="right" vertical="center"/>
    </xf>
    <xf numFmtId="0" fontId="22" fillId="0" borderId="21" xfId="0" applyFont="1" applyFill="1" applyBorder="1" applyAlignment="1">
      <alignment horizontal="center" vertical="center" wrapText="1"/>
    </xf>
    <xf numFmtId="0" fontId="15" fillId="4" borderId="24" xfId="0" applyFont="1" applyFill="1" applyBorder="1" applyAlignment="1">
      <alignment horizontal="center" vertical="center"/>
    </xf>
    <xf numFmtId="0" fontId="9" fillId="4" borderId="21"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8" fillId="4" borderId="21" xfId="0" applyFont="1" applyFill="1" applyBorder="1" applyAlignment="1">
      <alignment horizontal="left" vertical="center" wrapText="1"/>
    </xf>
    <xf numFmtId="0" fontId="15" fillId="0" borderId="21" xfId="0" applyFont="1" applyFill="1" applyBorder="1" applyAlignment="1" applyProtection="1">
      <alignment horizontal="left" vertical="center" wrapText="1"/>
      <protection locked="0"/>
    </xf>
    <xf numFmtId="0" fontId="15" fillId="4" borderId="24" xfId="0" applyFont="1" applyFill="1" applyBorder="1" applyAlignment="1">
      <alignment horizontal="left" vertical="center" wrapText="1"/>
    </xf>
    <xf numFmtId="0" fontId="15" fillId="4" borderId="21" xfId="0" applyFont="1" applyFill="1" applyBorder="1" applyAlignment="1">
      <alignment horizontal="center" vertical="center" wrapText="1"/>
    </xf>
    <xf numFmtId="172" fontId="15" fillId="0" borderId="21" xfId="0" applyNumberFormat="1" applyFont="1" applyFill="1" applyBorder="1" applyAlignment="1">
      <alignment horizontal="center" vertical="center" wrapText="1"/>
    </xf>
    <xf numFmtId="1" fontId="15" fillId="5" borderId="21" xfId="0" quotePrefix="1" applyNumberFormat="1" applyFont="1" applyFill="1" applyBorder="1" applyAlignment="1">
      <alignment horizontal="center" vertical="center" wrapText="1"/>
    </xf>
    <xf numFmtId="0" fontId="18" fillId="4" borderId="21" xfId="0" applyFont="1" applyFill="1" applyBorder="1" applyAlignment="1">
      <alignment horizontal="center" vertical="center" wrapText="1"/>
    </xf>
    <xf numFmtId="164" fontId="15" fillId="4" borderId="24" xfId="0" applyNumberFormat="1" applyFont="1" applyFill="1" applyBorder="1" applyAlignment="1">
      <alignment horizontal="center" vertical="center"/>
    </xf>
    <xf numFmtId="49" fontId="15" fillId="0" borderId="20" xfId="0" applyNumberFormat="1" applyFont="1" applyBorder="1" applyAlignment="1">
      <alignment horizontal="center" vertical="center" wrapText="1"/>
    </xf>
    <xf numFmtId="49" fontId="26" fillId="0" borderId="20" xfId="0" quotePrefix="1" applyNumberFormat="1" applyFont="1" applyBorder="1" applyAlignment="1">
      <alignment horizontal="center" vertical="center" wrapText="1"/>
    </xf>
    <xf numFmtId="0" fontId="40" fillId="0" borderId="0" xfId="0" applyFont="1"/>
    <xf numFmtId="0" fontId="41" fillId="0" borderId="0" xfId="0" applyFont="1"/>
    <xf numFmtId="0" fontId="42" fillId="0" borderId="0" xfId="0" applyFont="1" applyAlignment="1">
      <alignment horizontal="center" vertical="center"/>
    </xf>
    <xf numFmtId="0" fontId="43" fillId="0" borderId="0" xfId="0" applyFont="1"/>
    <xf numFmtId="0" fontId="43" fillId="0" borderId="0" xfId="0" quotePrefix="1" applyFont="1" applyAlignment="1">
      <alignment horizontal="center" vertical="top"/>
    </xf>
    <xf numFmtId="0" fontId="44" fillId="0" borderId="0" xfId="0" applyFont="1" applyAlignment="1">
      <alignment wrapText="1"/>
    </xf>
    <xf numFmtId="0" fontId="44" fillId="0" borderId="0" xfId="0" applyFont="1" applyAlignment="1">
      <alignment horizontal="left" wrapText="1"/>
    </xf>
    <xf numFmtId="3" fontId="15" fillId="7" borderId="21" xfId="6" applyNumberFormat="1" applyFont="1" applyFill="1" applyBorder="1" applyAlignment="1">
      <alignment vertical="center"/>
    </xf>
    <xf numFmtId="14" fontId="15" fillId="7" borderId="21" xfId="1" applyNumberFormat="1" applyFont="1" applyFill="1" applyBorder="1" applyAlignment="1">
      <alignment horizontal="center" vertical="center"/>
    </xf>
    <xf numFmtId="14" fontId="15" fillId="7" borderId="21" xfId="1" applyNumberFormat="1" applyFont="1" applyFill="1" applyBorder="1" applyAlignment="1">
      <alignment vertical="center"/>
    </xf>
    <xf numFmtId="9" fontId="15" fillId="7" borderId="21" xfId="5" applyFont="1" applyFill="1" applyBorder="1" applyAlignment="1">
      <alignment horizontal="center" vertical="center"/>
    </xf>
    <xf numFmtId="3" fontId="15" fillId="7" borderId="22" xfId="0" applyNumberFormat="1" applyFont="1" applyFill="1" applyBorder="1" applyAlignment="1">
      <alignment vertical="center"/>
    </xf>
    <xf numFmtId="4" fontId="15" fillId="7" borderId="21" xfId="1" applyNumberFormat="1" applyFont="1" applyFill="1" applyBorder="1" applyAlignment="1">
      <alignment vertical="center"/>
    </xf>
    <xf numFmtId="3" fontId="15" fillId="7" borderId="21" xfId="1" applyNumberFormat="1" applyFont="1" applyFill="1" applyBorder="1" applyAlignment="1">
      <alignment vertical="center"/>
    </xf>
    <xf numFmtId="177" fontId="15" fillId="7" borderId="21" xfId="1" applyNumberFormat="1" applyFont="1" applyFill="1" applyBorder="1" applyAlignment="1">
      <alignment horizontal="center" vertical="center"/>
    </xf>
    <xf numFmtId="16" fontId="15" fillId="7" borderId="21" xfId="1" applyNumberFormat="1" applyFont="1" applyFill="1" applyBorder="1" applyAlignment="1">
      <alignment horizontal="center" vertical="center"/>
    </xf>
    <xf numFmtId="0" fontId="15" fillId="0" borderId="20" xfId="4" applyFont="1" applyBorder="1" applyAlignment="1">
      <alignment horizontal="left" vertical="center" wrapText="1"/>
    </xf>
    <xf numFmtId="0" fontId="3" fillId="0" borderId="0" xfId="0" applyFont="1" applyFill="1" applyAlignment="1">
      <alignment horizontal="left"/>
    </xf>
    <xf numFmtId="0" fontId="3" fillId="0" borderId="9" xfId="0" applyFont="1" applyFill="1" applyBorder="1" applyAlignment="1"/>
    <xf numFmtId="0" fontId="3" fillId="0" borderId="0" xfId="8" applyFont="1"/>
    <xf numFmtId="0" fontId="3" fillId="0" borderId="0" xfId="8" applyFont="1" applyAlignment="1">
      <alignment horizontal="center" vertical="top"/>
    </xf>
    <xf numFmtId="0" fontId="3" fillId="0" borderId="0" xfId="8" applyFont="1" applyAlignment="1">
      <alignment vertical="top"/>
    </xf>
    <xf numFmtId="0" fontId="1" fillId="0" borderId="21" xfId="8" applyFont="1" applyBorder="1" applyAlignment="1">
      <alignment horizontal="center" vertical="center" wrapText="1"/>
    </xf>
    <xf numFmtId="0" fontId="3" fillId="0" borderId="21" xfId="8" applyFont="1" applyBorder="1" applyAlignment="1">
      <alignment horizontal="center" vertical="center" wrapText="1"/>
    </xf>
    <xf numFmtId="0" fontId="3" fillId="0" borderId="21" xfId="0" applyFont="1" applyBorder="1" applyAlignment="1">
      <alignment horizontal="center" vertical="center" wrapText="1"/>
    </xf>
    <xf numFmtId="9" fontId="3" fillId="0" borderId="21" xfId="0" applyNumberFormat="1" applyFont="1" applyBorder="1" applyAlignment="1">
      <alignment horizontal="center" vertical="center" wrapText="1"/>
    </xf>
    <xf numFmtId="9" fontId="3" fillId="0" borderId="21" xfId="8" applyNumberFormat="1" applyFont="1" applyBorder="1" applyAlignment="1">
      <alignment horizontal="center" vertical="center" wrapText="1"/>
    </xf>
    <xf numFmtId="3" fontId="3" fillId="0" borderId="21" xfId="8" applyNumberFormat="1" applyFont="1" applyBorder="1" applyAlignment="1">
      <alignment horizontal="center" vertical="center" wrapText="1"/>
    </xf>
    <xf numFmtId="9" fontId="3" fillId="0" borderId="21" xfId="5" applyFont="1" applyBorder="1" applyAlignment="1">
      <alignment horizontal="center" vertical="center" wrapText="1"/>
    </xf>
    <xf numFmtId="3" fontId="3" fillId="0" borderId="22" xfId="8" applyNumberFormat="1" applyFont="1" applyBorder="1" applyAlignment="1">
      <alignment horizontal="center" vertical="center" wrapText="1"/>
    </xf>
    <xf numFmtId="9" fontId="3" fillId="0" borderId="80" xfId="8" applyNumberFormat="1" applyFont="1" applyBorder="1" applyAlignment="1">
      <alignment horizontal="center" vertical="center" wrapText="1"/>
    </xf>
    <xf numFmtId="0" fontId="3" fillId="0" borderId="0" xfId="8" applyFont="1" applyAlignment="1">
      <alignment horizontal="justify" vertical="center" wrapText="1"/>
    </xf>
    <xf numFmtId="0" fontId="3" fillId="0" borderId="80" xfId="8" applyFont="1" applyBorder="1" applyAlignment="1">
      <alignment horizontal="center" vertical="center" wrapText="1"/>
    </xf>
    <xf numFmtId="0" fontId="45" fillId="0" borderId="21" xfId="8" applyFont="1" applyBorder="1" applyAlignment="1">
      <alignment horizontal="center" vertical="center" wrapText="1"/>
    </xf>
    <xf numFmtId="0" fontId="39" fillId="0" borderId="21" xfId="0" quotePrefix="1" applyFont="1" applyBorder="1" applyAlignment="1">
      <alignment horizontal="center" vertical="center" wrapText="1"/>
    </xf>
    <xf numFmtId="9" fontId="39" fillId="0" borderId="21" xfId="8" applyNumberFormat="1" applyFont="1" applyBorder="1" applyAlignment="1">
      <alignment horizontal="center" vertical="center" wrapText="1"/>
    </xf>
    <xf numFmtId="0" fontId="39" fillId="0" borderId="21" xfId="0" applyFont="1" applyBorder="1" applyAlignment="1">
      <alignment horizontal="center" vertical="center" wrapText="1"/>
    </xf>
    <xf numFmtId="3" fontId="39" fillId="0" borderId="21" xfId="8" applyNumberFormat="1" applyFont="1" applyBorder="1" applyAlignment="1">
      <alignment horizontal="center" vertical="center" wrapText="1"/>
    </xf>
    <xf numFmtId="0" fontId="39" fillId="0" borderId="21" xfId="8" applyFont="1" applyBorder="1" applyAlignment="1">
      <alignment horizontal="center" vertical="center" wrapText="1"/>
    </xf>
    <xf numFmtId="3" fontId="39" fillId="0" borderId="22" xfId="8" applyNumberFormat="1" applyFont="1" applyBorder="1" applyAlignment="1">
      <alignment horizontal="center" vertical="center" wrapText="1"/>
    </xf>
    <xf numFmtId="0" fontId="3" fillId="20" borderId="21" xfId="8" applyFont="1" applyFill="1" applyBorder="1" applyAlignment="1">
      <alignment horizontal="center" vertical="center" wrapText="1"/>
    </xf>
    <xf numFmtId="0" fontId="39" fillId="5" borderId="21" xfId="8" applyFont="1" applyFill="1" applyBorder="1" applyAlignment="1">
      <alignment horizontal="center" vertical="center" wrapText="1"/>
    </xf>
    <xf numFmtId="0" fontId="39" fillId="11" borderId="21" xfId="0" applyFont="1" applyFill="1" applyBorder="1" applyAlignment="1">
      <alignment horizontal="center" vertical="center" wrapText="1"/>
    </xf>
    <xf numFmtId="9" fontId="39" fillId="11" borderId="21" xfId="0" applyNumberFormat="1" applyFont="1" applyFill="1" applyBorder="1" applyAlignment="1">
      <alignment horizontal="center" vertical="center" wrapText="1"/>
    </xf>
    <xf numFmtId="9" fontId="39" fillId="5" borderId="21" xfId="8" applyNumberFormat="1" applyFont="1" applyFill="1" applyBorder="1" applyAlignment="1">
      <alignment horizontal="center" vertical="center" wrapText="1"/>
    </xf>
    <xf numFmtId="0" fontId="39" fillId="5" borderId="80" xfId="8" applyFont="1" applyFill="1" applyBorder="1" applyAlignment="1">
      <alignment horizontal="center" vertical="center" wrapText="1"/>
    </xf>
    <xf numFmtId="0" fontId="47" fillId="22" borderId="21" xfId="8" applyFont="1" applyFill="1" applyBorder="1" applyAlignment="1">
      <alignment horizontal="center" vertical="center" wrapText="1"/>
    </xf>
    <xf numFmtId="10" fontId="49" fillId="22" borderId="21" xfId="0" applyNumberFormat="1" applyFont="1" applyFill="1" applyBorder="1" applyAlignment="1">
      <alignment horizontal="center" vertical="center"/>
    </xf>
    <xf numFmtId="10" fontId="49" fillId="22" borderId="22" xfId="0" applyNumberFormat="1" applyFont="1" applyFill="1" applyBorder="1" applyAlignment="1">
      <alignment horizontal="center" vertical="center"/>
    </xf>
    <xf numFmtId="10" fontId="49" fillId="22" borderId="80" xfId="0" applyNumberFormat="1" applyFont="1" applyFill="1" applyBorder="1" applyAlignment="1">
      <alignment horizontal="center" vertical="center"/>
    </xf>
    <xf numFmtId="10" fontId="39" fillId="0" borderId="21" xfId="0" applyNumberFormat="1" applyFont="1" applyBorder="1" applyAlignment="1">
      <alignment horizontal="center" vertical="center" wrapText="1"/>
    </xf>
    <xf numFmtId="3" fontId="39" fillId="0" borderId="21" xfId="0" applyNumberFormat="1" applyFont="1" applyBorder="1" applyAlignment="1">
      <alignment horizontal="center" vertical="center" wrapText="1"/>
    </xf>
    <xf numFmtId="185" fontId="39" fillId="0" borderId="21" xfId="0" applyNumberFormat="1" applyFont="1" applyBorder="1" applyAlignment="1">
      <alignment horizontal="center" vertical="center" wrapText="1"/>
    </xf>
    <xf numFmtId="3" fontId="39" fillId="0" borderId="22" xfId="0" applyNumberFormat="1" applyFont="1" applyBorder="1" applyAlignment="1">
      <alignment horizontal="center" vertical="center" wrapText="1"/>
    </xf>
    <xf numFmtId="0" fontId="39" fillId="0" borderId="80" xfId="8" applyFont="1" applyBorder="1" applyAlignment="1">
      <alignment horizontal="center" vertical="center" wrapText="1"/>
    </xf>
    <xf numFmtId="10" fontId="39" fillId="0" borderId="21" xfId="8" applyNumberFormat="1" applyFont="1" applyBorder="1" applyAlignment="1">
      <alignment horizontal="center" vertical="center" wrapText="1"/>
    </xf>
    <xf numFmtId="2" fontId="39" fillId="0" borderId="21" xfId="8" applyNumberFormat="1" applyFont="1" applyBorder="1" applyAlignment="1">
      <alignment horizontal="center" vertical="center" wrapText="1"/>
    </xf>
    <xf numFmtId="0" fontId="39" fillId="0" borderId="80" xfId="0" applyFont="1" applyBorder="1" applyAlignment="1">
      <alignment horizontal="center" vertical="center" wrapText="1"/>
    </xf>
    <xf numFmtId="185" fontId="39" fillId="11" borderId="21" xfId="0" applyNumberFormat="1" applyFont="1" applyFill="1" applyBorder="1" applyAlignment="1">
      <alignment horizontal="center" vertical="center" wrapText="1"/>
    </xf>
    <xf numFmtId="9" fontId="39" fillId="0" borderId="80" xfId="8" applyNumberFormat="1" applyFont="1" applyBorder="1" applyAlignment="1">
      <alignment horizontal="center" vertical="center" wrapText="1"/>
    </xf>
    <xf numFmtId="0" fontId="39" fillId="0" borderId="21" xfId="4" applyFont="1" applyBorder="1" applyAlignment="1">
      <alignment horizontal="center" vertical="center" wrapText="1"/>
    </xf>
    <xf numFmtId="3" fontId="39" fillId="0" borderId="21" xfId="4" applyNumberFormat="1" applyFont="1" applyBorder="1" applyAlignment="1">
      <alignment horizontal="center" vertical="center" wrapText="1"/>
    </xf>
    <xf numFmtId="10" fontId="39" fillId="0" borderId="21" xfId="0" applyNumberFormat="1" applyFont="1" applyBorder="1" applyAlignment="1">
      <alignment horizontal="center" vertical="center"/>
    </xf>
    <xf numFmtId="9" fontId="39" fillId="0" borderId="21" xfId="0" applyNumberFormat="1" applyFont="1" applyBorder="1" applyAlignment="1">
      <alignment horizontal="center" vertical="center"/>
    </xf>
    <xf numFmtId="3" fontId="39" fillId="0" borderId="21" xfId="0" applyNumberFormat="1" applyFont="1" applyBorder="1" applyAlignment="1">
      <alignment horizontal="center" vertical="center"/>
    </xf>
    <xf numFmtId="3" fontId="39" fillId="11" borderId="22" xfId="0" applyNumberFormat="1" applyFont="1" applyFill="1" applyBorder="1" applyAlignment="1">
      <alignment horizontal="center" vertical="center" wrapText="1"/>
    </xf>
    <xf numFmtId="3" fontId="39" fillId="0" borderId="80" xfId="4" applyNumberFormat="1" applyFont="1" applyBorder="1" applyAlignment="1">
      <alignment horizontal="center" vertical="center" wrapText="1"/>
    </xf>
    <xf numFmtId="1" fontId="39" fillId="0" borderId="21" xfId="0" applyNumberFormat="1" applyFont="1" applyBorder="1" applyAlignment="1">
      <alignment horizontal="center" vertical="center"/>
    </xf>
    <xf numFmtId="2" fontId="39" fillId="0" borderId="21" xfId="0" applyNumberFormat="1" applyFont="1" applyBorder="1" applyAlignment="1">
      <alignment horizontal="center" vertical="center"/>
    </xf>
    <xf numFmtId="9" fontId="39" fillId="0" borderId="21" xfId="0" applyNumberFormat="1" applyFont="1" applyBorder="1" applyAlignment="1">
      <alignment horizontal="center" vertical="center" wrapText="1"/>
    </xf>
    <xf numFmtId="0" fontId="39" fillId="0" borderId="80" xfId="4" applyFont="1" applyBorder="1" applyAlignment="1">
      <alignment horizontal="center" vertical="center" wrapText="1"/>
    </xf>
    <xf numFmtId="4" fontId="39" fillId="0" borderId="21" xfId="4" applyNumberFormat="1" applyFont="1" applyBorder="1" applyAlignment="1">
      <alignment horizontal="center" vertical="center" wrapText="1"/>
    </xf>
    <xf numFmtId="2" fontId="39" fillId="0" borderId="80" xfId="4" applyNumberFormat="1" applyFont="1" applyBorder="1" applyAlignment="1">
      <alignment horizontal="center" vertical="center" wrapText="1"/>
    </xf>
    <xf numFmtId="186" fontId="39" fillId="0" borderId="21" xfId="0" applyNumberFormat="1" applyFont="1" applyBorder="1" applyAlignment="1">
      <alignment horizontal="center" vertical="center"/>
    </xf>
    <xf numFmtId="187" fontId="39" fillId="0" borderId="21" xfId="4" applyNumberFormat="1" applyFont="1" applyBorder="1" applyAlignment="1">
      <alignment horizontal="center" vertical="center" wrapText="1"/>
    </xf>
    <xf numFmtId="3" fontId="39" fillId="11" borderId="21" xfId="0" applyNumberFormat="1" applyFont="1" applyFill="1" applyBorder="1" applyAlignment="1">
      <alignment horizontal="center" vertical="center" wrapText="1"/>
    </xf>
    <xf numFmtId="0" fontId="1" fillId="0" borderId="21" xfId="4" applyFont="1" applyBorder="1" applyAlignment="1">
      <alignment horizontal="center" vertical="center" wrapText="1"/>
    </xf>
    <xf numFmtId="0" fontId="45" fillId="0" borderId="21" xfId="4" applyFont="1" applyBorder="1" applyAlignment="1">
      <alignment horizontal="center" vertical="center" wrapText="1"/>
    </xf>
    <xf numFmtId="0" fontId="39" fillId="2" borderId="21" xfId="4" applyFont="1" applyFill="1" applyBorder="1" applyAlignment="1">
      <alignment horizontal="center" vertical="center" wrapText="1"/>
    </xf>
    <xf numFmtId="0" fontId="39" fillId="11" borderId="22" xfId="0" applyFont="1" applyFill="1" applyBorder="1" applyAlignment="1">
      <alignment horizontal="center" vertical="center" wrapText="1"/>
    </xf>
    <xf numFmtId="0" fontId="1" fillId="0" borderId="21" xfId="16" applyFont="1" applyBorder="1" applyAlignment="1">
      <alignment horizontal="center" vertical="center"/>
    </xf>
    <xf numFmtId="9" fontId="39" fillId="0" borderId="21" xfId="16" applyNumberFormat="1" applyFont="1" applyBorder="1" applyAlignment="1">
      <alignment horizontal="center" vertical="center" wrapText="1"/>
    </xf>
    <xf numFmtId="1" fontId="39" fillId="0" borderId="21" xfId="16" applyNumberFormat="1" applyFont="1" applyBorder="1" applyAlignment="1">
      <alignment horizontal="center" vertical="center" wrapText="1"/>
    </xf>
    <xf numFmtId="185" fontId="39" fillId="0" borderId="21" xfId="16" applyNumberFormat="1" applyFont="1" applyBorder="1" applyAlignment="1">
      <alignment horizontal="center" vertical="center" wrapText="1"/>
    </xf>
    <xf numFmtId="1" fontId="39" fillId="0" borderId="80" xfId="16" applyNumberFormat="1" applyFont="1" applyBorder="1" applyAlignment="1">
      <alignment horizontal="center" vertical="center" wrapText="1"/>
    </xf>
    <xf numFmtId="0" fontId="39" fillId="0" borderId="21" xfId="16" applyFont="1" applyBorder="1" applyAlignment="1">
      <alignment horizontal="center" vertical="center" wrapText="1"/>
    </xf>
    <xf numFmtId="186" fontId="39" fillId="0" borderId="21" xfId="16" applyNumberFormat="1" applyFont="1" applyBorder="1" applyAlignment="1">
      <alignment horizontal="center" vertical="center" wrapText="1"/>
    </xf>
    <xf numFmtId="186" fontId="39" fillId="0" borderId="80" xfId="16" applyNumberFormat="1" applyFont="1" applyBorder="1" applyAlignment="1">
      <alignment horizontal="center" vertical="center" wrapText="1"/>
    </xf>
    <xf numFmtId="0" fontId="39" fillId="5" borderId="21" xfId="16" applyFont="1" applyFill="1" applyBorder="1" applyAlignment="1">
      <alignment horizontal="center" vertical="center" wrapText="1"/>
    </xf>
    <xf numFmtId="9" fontId="39" fillId="0" borderId="80" xfId="16" applyNumberFormat="1" applyFont="1" applyBorder="1" applyAlignment="1">
      <alignment horizontal="center" vertical="center" wrapText="1"/>
    </xf>
    <xf numFmtId="0" fontId="45" fillId="0" borderId="21" xfId="16" applyFont="1" applyBorder="1" applyAlignment="1">
      <alignment horizontal="center" vertical="center"/>
    </xf>
    <xf numFmtId="0" fontId="39" fillId="0" borderId="21" xfId="0" applyFont="1" applyBorder="1" applyAlignment="1">
      <alignment horizontal="center" vertical="center"/>
    </xf>
    <xf numFmtId="2" fontId="39" fillId="2" borderId="21" xfId="0" applyNumberFormat="1" applyFont="1" applyFill="1" applyBorder="1" applyAlignment="1">
      <alignment horizontal="center" vertical="center" wrapText="1"/>
    </xf>
    <xf numFmtId="188" fontId="39" fillId="0" borderId="21" xfId="0" applyNumberFormat="1" applyFont="1" applyBorder="1" applyAlignment="1">
      <alignment horizontal="center" vertical="center" wrapText="1"/>
    </xf>
    <xf numFmtId="2" fontId="39" fillId="0" borderId="21" xfId="0" applyNumberFormat="1" applyFont="1" applyBorder="1" applyAlignment="1">
      <alignment horizontal="center" vertical="center" wrapText="1"/>
    </xf>
    <xf numFmtId="2" fontId="39" fillId="0" borderId="80" xfId="0" applyNumberFormat="1" applyFont="1" applyBorder="1" applyAlignment="1">
      <alignment horizontal="center" vertical="center" wrapText="1"/>
    </xf>
    <xf numFmtId="9" fontId="39" fillId="0" borderId="21" xfId="5" applyFont="1" applyFill="1" applyBorder="1" applyAlignment="1">
      <alignment horizontal="center" vertical="center" wrapText="1"/>
    </xf>
    <xf numFmtId="9" fontId="39" fillId="0" borderId="80" xfId="0" applyNumberFormat="1" applyFont="1" applyBorder="1" applyAlignment="1">
      <alignment horizontal="center" vertical="center" wrapText="1"/>
    </xf>
    <xf numFmtId="0" fontId="39" fillId="23" borderId="21" xfId="0" applyFont="1" applyFill="1" applyBorder="1" applyAlignment="1">
      <alignment horizontal="center" vertical="center" wrapText="1"/>
    </xf>
    <xf numFmtId="9" fontId="39" fillId="24" borderId="21" xfId="0" applyNumberFormat="1" applyFont="1" applyFill="1" applyBorder="1" applyAlignment="1">
      <alignment horizontal="center" vertical="center" wrapText="1"/>
    </xf>
    <xf numFmtId="0" fontId="39" fillId="24" borderId="21" xfId="0" applyFont="1" applyFill="1" applyBorder="1" applyAlignment="1">
      <alignment horizontal="center" vertical="center" wrapText="1"/>
    </xf>
    <xf numFmtId="185" fontId="39" fillId="0" borderId="21" xfId="0" applyNumberFormat="1" applyFont="1" applyBorder="1" applyAlignment="1">
      <alignment horizontal="center" vertical="center"/>
    </xf>
    <xf numFmtId="9" fontId="39" fillId="0" borderId="80" xfId="0" applyNumberFormat="1" applyFont="1" applyBorder="1" applyAlignment="1">
      <alignment horizontal="center" vertical="center"/>
    </xf>
    <xf numFmtId="185" fontId="39" fillId="0" borderId="80" xfId="0" applyNumberFormat="1" applyFont="1" applyBorder="1" applyAlignment="1">
      <alignment horizontal="center" vertical="center"/>
    </xf>
    <xf numFmtId="2" fontId="39" fillId="0" borderId="21" xfId="5" applyNumberFormat="1" applyFont="1" applyFill="1" applyBorder="1" applyAlignment="1">
      <alignment horizontal="center" vertical="center"/>
    </xf>
    <xf numFmtId="0" fontId="39" fillId="0" borderId="80" xfId="0" applyFont="1" applyBorder="1" applyAlignment="1">
      <alignment horizontal="center" vertical="center"/>
    </xf>
    <xf numFmtId="9" fontId="39" fillId="0" borderId="21" xfId="17" applyFont="1" applyFill="1" applyBorder="1" applyAlignment="1">
      <alignment horizontal="center" vertical="center"/>
    </xf>
    <xf numFmtId="10" fontId="39" fillId="0" borderId="21" xfId="17" applyNumberFormat="1" applyFont="1" applyFill="1" applyBorder="1" applyAlignment="1">
      <alignment horizontal="center" vertical="center"/>
    </xf>
    <xf numFmtId="0" fontId="46" fillId="23" borderId="21" xfId="0" applyFont="1" applyFill="1" applyBorder="1" applyAlignment="1">
      <alignment horizontal="center" vertical="center" wrapText="1"/>
    </xf>
    <xf numFmtId="185" fontId="39" fillId="0" borderId="21" xfId="17" applyNumberFormat="1" applyFont="1" applyFill="1" applyBorder="1" applyAlignment="1">
      <alignment horizontal="center" vertical="center"/>
    </xf>
    <xf numFmtId="9" fontId="39" fillId="0" borderId="80" xfId="17" applyFont="1" applyFill="1" applyBorder="1" applyAlignment="1">
      <alignment horizontal="center" vertical="center"/>
    </xf>
    <xf numFmtId="10" fontId="39" fillId="0" borderId="21" xfId="4" applyNumberFormat="1" applyFont="1" applyBorder="1" applyAlignment="1">
      <alignment horizontal="center" vertical="center" wrapText="1"/>
    </xf>
    <xf numFmtId="10" fontId="39" fillId="11" borderId="21" xfId="0" applyNumberFormat="1" applyFont="1" applyFill="1" applyBorder="1" applyAlignment="1">
      <alignment horizontal="center" vertical="center" wrapText="1"/>
    </xf>
    <xf numFmtId="4" fontId="39" fillId="11" borderId="22" xfId="0" applyNumberFormat="1" applyFont="1" applyFill="1" applyBorder="1" applyAlignment="1">
      <alignment horizontal="center" vertical="center" wrapText="1"/>
    </xf>
    <xf numFmtId="10" fontId="39" fillId="0" borderId="80" xfId="4" applyNumberFormat="1" applyFont="1" applyBorder="1" applyAlignment="1">
      <alignment horizontal="center" vertical="center" wrapText="1"/>
    </xf>
    <xf numFmtId="9" fontId="39" fillId="0" borderId="21" xfId="4" applyNumberFormat="1" applyFont="1" applyBorder="1" applyAlignment="1">
      <alignment horizontal="center" vertical="center" wrapText="1"/>
    </xf>
    <xf numFmtId="9" fontId="39" fillId="0" borderId="80" xfId="4" applyNumberFormat="1" applyFont="1" applyBorder="1" applyAlignment="1">
      <alignment horizontal="center" vertical="center" wrapText="1"/>
    </xf>
    <xf numFmtId="185" fontId="39" fillId="0" borderId="21" xfId="4" applyNumberFormat="1" applyFont="1" applyBorder="1" applyAlignment="1">
      <alignment horizontal="center" vertical="center" wrapText="1"/>
    </xf>
    <xf numFmtId="3" fontId="3" fillId="0" borderId="21" xfId="0" applyNumberFormat="1" applyFont="1" applyBorder="1" applyAlignment="1">
      <alignment horizontal="center" vertical="center" wrapText="1"/>
    </xf>
    <xf numFmtId="185" fontId="3" fillId="0" borderId="21" xfId="0" applyNumberFormat="1" applyFont="1" applyBorder="1" applyAlignment="1">
      <alignment horizontal="center" vertical="center" wrapText="1"/>
    </xf>
    <xf numFmtId="10" fontId="3" fillId="0" borderId="21" xfId="0" applyNumberFormat="1" applyFont="1" applyBorder="1" applyAlignment="1">
      <alignment horizontal="center" vertical="center" wrapText="1"/>
    </xf>
    <xf numFmtId="3" fontId="3" fillId="0" borderId="22" xfId="0" applyNumberFormat="1" applyFont="1" applyBorder="1" applyAlignment="1">
      <alignment horizontal="center" vertical="center" wrapText="1"/>
    </xf>
    <xf numFmtId="185" fontId="39" fillId="0" borderId="80" xfId="0" applyNumberFormat="1" applyFont="1" applyBorder="1" applyAlignment="1">
      <alignment horizontal="center" vertical="center" wrapText="1"/>
    </xf>
    <xf numFmtId="0" fontId="1" fillId="0" borderId="21" xfId="0" applyFont="1" applyBorder="1" applyAlignment="1">
      <alignment horizontal="center" vertical="center"/>
    </xf>
    <xf numFmtId="2" fontId="39" fillId="0" borderId="21" xfId="17" applyNumberFormat="1" applyFont="1" applyFill="1" applyBorder="1" applyAlignment="1">
      <alignment horizontal="center" vertical="center"/>
    </xf>
    <xf numFmtId="10" fontId="39" fillId="0" borderId="21" xfId="5" applyNumberFormat="1" applyFont="1" applyFill="1" applyBorder="1" applyAlignment="1">
      <alignment horizontal="center" vertical="center" wrapText="1"/>
    </xf>
    <xf numFmtId="9" fontId="39" fillId="0" borderId="80" xfId="5" applyFont="1" applyFill="1" applyBorder="1" applyAlignment="1">
      <alignment horizontal="center" vertical="center" wrapText="1"/>
    </xf>
    <xf numFmtId="2" fontId="39" fillId="0" borderId="80" xfId="8" applyNumberFormat="1" applyFont="1" applyBorder="1" applyAlignment="1">
      <alignment horizontal="center" vertical="center" wrapText="1"/>
    </xf>
    <xf numFmtId="0" fontId="1" fillId="5" borderId="21" xfId="8" applyFont="1" applyFill="1" applyBorder="1" applyAlignment="1">
      <alignment horizontal="center" vertical="center"/>
    </xf>
    <xf numFmtId="1" fontId="39" fillId="0" borderId="21" xfId="0" applyNumberFormat="1" applyFont="1" applyBorder="1" applyAlignment="1">
      <alignment horizontal="center" vertical="center" wrapText="1"/>
    </xf>
    <xf numFmtId="1" fontId="39" fillId="0" borderId="80" xfId="0" applyNumberFormat="1" applyFont="1" applyBorder="1" applyAlignment="1">
      <alignment horizontal="center" vertical="center" wrapText="1"/>
    </xf>
    <xf numFmtId="9" fontId="39" fillId="0" borderId="21" xfId="17" applyFont="1" applyFill="1" applyBorder="1" applyAlignment="1">
      <alignment horizontal="center" vertical="center" wrapText="1"/>
    </xf>
    <xf numFmtId="9" fontId="39" fillId="0" borderId="80" xfId="17" applyFont="1" applyFill="1" applyBorder="1" applyAlignment="1">
      <alignment horizontal="center" vertical="center" wrapText="1"/>
    </xf>
    <xf numFmtId="0" fontId="39" fillId="5" borderId="21" xfId="0" applyFont="1" applyFill="1" applyBorder="1" applyAlignment="1">
      <alignment horizontal="center" vertical="center" wrapText="1"/>
    </xf>
    <xf numFmtId="0" fontId="39" fillId="0" borderId="21" xfId="10" applyFont="1" applyBorder="1" applyAlignment="1">
      <alignment horizontal="center" vertical="center" wrapText="1"/>
    </xf>
    <xf numFmtId="186" fontId="39" fillId="22" borderId="21" xfId="10" applyNumberFormat="1" applyFont="1" applyFill="1" applyBorder="1" applyAlignment="1">
      <alignment horizontal="center" vertical="center" wrapText="1"/>
    </xf>
    <xf numFmtId="2" fontId="39" fillId="22" borderId="21" xfId="10" applyNumberFormat="1" applyFont="1" applyFill="1" applyBorder="1" applyAlignment="1">
      <alignment horizontal="center" vertical="center" wrapText="1"/>
    </xf>
    <xf numFmtId="9" fontId="39" fillId="22" borderId="21" xfId="0" applyNumberFormat="1" applyFont="1" applyFill="1" applyBorder="1" applyAlignment="1">
      <alignment horizontal="center" vertical="center" wrapText="1"/>
    </xf>
    <xf numFmtId="9" fontId="39" fillId="0" borderId="21" xfId="10" applyNumberFormat="1" applyFont="1" applyBorder="1" applyAlignment="1">
      <alignment horizontal="center" vertical="center" wrapText="1"/>
    </xf>
    <xf numFmtId="4" fontId="39" fillId="0" borderId="21" xfId="0" applyNumberFormat="1" applyFont="1" applyBorder="1" applyAlignment="1">
      <alignment horizontal="center" vertical="center"/>
    </xf>
    <xf numFmtId="4" fontId="3" fillId="0" borderId="22" xfId="0" applyNumberFormat="1" applyFont="1" applyBorder="1" applyAlignment="1">
      <alignment horizontal="center" vertical="center" wrapText="1"/>
    </xf>
    <xf numFmtId="9" fontId="39" fillId="0" borderId="80" xfId="10" applyNumberFormat="1" applyFont="1" applyBorder="1" applyAlignment="1">
      <alignment horizontal="center" vertical="center" wrapText="1"/>
    </xf>
    <xf numFmtId="2" fontId="39" fillId="0" borderId="21" xfId="10" applyNumberFormat="1" applyFont="1" applyBorder="1" applyAlignment="1">
      <alignment horizontal="center" vertical="center" wrapText="1"/>
    </xf>
    <xf numFmtId="0" fontId="3" fillId="11" borderId="21" xfId="0" applyFont="1" applyFill="1" applyBorder="1" applyAlignment="1">
      <alignment horizontal="center" vertical="center" wrapText="1"/>
    </xf>
    <xf numFmtId="2" fontId="39" fillId="0" borderId="80" xfId="10" applyNumberFormat="1" applyFont="1" applyBorder="1" applyAlignment="1">
      <alignment horizontal="center" vertical="center" wrapText="1"/>
    </xf>
    <xf numFmtId="185" fontId="39" fillId="0" borderId="21" xfId="10" applyNumberFormat="1" applyFont="1" applyBorder="1" applyAlignment="1">
      <alignment horizontal="center" vertical="center" wrapText="1"/>
    </xf>
    <xf numFmtId="10" fontId="39" fillId="0" borderId="21" xfId="10" applyNumberFormat="1" applyFont="1" applyBorder="1" applyAlignment="1">
      <alignment horizontal="center" vertical="center" wrapText="1"/>
    </xf>
    <xf numFmtId="185" fontId="39" fillId="0" borderId="80" xfId="10" applyNumberFormat="1" applyFont="1" applyBorder="1" applyAlignment="1">
      <alignment horizontal="center" vertical="center" wrapText="1"/>
    </xf>
    <xf numFmtId="9" fontId="39" fillId="22" borderId="21" xfId="10" applyNumberFormat="1" applyFont="1" applyFill="1" applyBorder="1" applyAlignment="1">
      <alignment horizontal="center" vertical="center" wrapText="1"/>
    </xf>
    <xf numFmtId="10" fontId="39" fillId="22" borderId="21" xfId="10" applyNumberFormat="1" applyFont="1" applyFill="1" applyBorder="1" applyAlignment="1">
      <alignment horizontal="center" vertical="center" wrapText="1"/>
    </xf>
    <xf numFmtId="0" fontId="1" fillId="0" borderId="24" xfId="10" applyFont="1" applyBorder="1" applyAlignment="1">
      <alignment horizontal="center" vertical="center"/>
    </xf>
    <xf numFmtId="0" fontId="39" fillId="0" borderId="24" xfId="10" applyFont="1" applyBorder="1" applyAlignment="1">
      <alignment horizontal="center" vertical="center" wrapText="1"/>
    </xf>
    <xf numFmtId="0" fontId="39" fillId="0" borderId="24" xfId="0" applyFont="1" applyBorder="1" applyAlignment="1">
      <alignment horizontal="center" vertical="center" wrapText="1"/>
    </xf>
    <xf numFmtId="9" fontId="39" fillId="0" borderId="24" xfId="0" applyNumberFormat="1" applyFont="1" applyBorder="1" applyAlignment="1">
      <alignment horizontal="center" vertical="center" wrapText="1"/>
    </xf>
    <xf numFmtId="0" fontId="39" fillId="22" borderId="24" xfId="10" applyFont="1" applyFill="1" applyBorder="1" applyAlignment="1">
      <alignment horizontal="center" vertical="center" wrapText="1"/>
    </xf>
    <xf numFmtId="9" fontId="39" fillId="22" borderId="24" xfId="0" applyNumberFormat="1" applyFont="1" applyFill="1" applyBorder="1" applyAlignment="1">
      <alignment horizontal="center" vertical="center" wrapText="1"/>
    </xf>
    <xf numFmtId="9" fontId="39" fillId="0" borderId="24" xfId="10" applyNumberFormat="1" applyFont="1" applyBorder="1" applyAlignment="1">
      <alignment horizontal="center" vertical="center" wrapText="1"/>
    </xf>
    <xf numFmtId="9" fontId="3" fillId="0" borderId="24" xfId="0" applyNumberFormat="1" applyFont="1" applyBorder="1" applyAlignment="1">
      <alignment horizontal="center" vertical="center" wrapText="1"/>
    </xf>
    <xf numFmtId="4" fontId="39" fillId="0" borderId="24" xfId="0" applyNumberFormat="1" applyFont="1" applyBorder="1" applyAlignment="1">
      <alignment horizontal="center" vertical="center"/>
    </xf>
    <xf numFmtId="185" fontId="3" fillId="0" borderId="24" xfId="0" applyNumberFormat="1" applyFont="1" applyBorder="1" applyAlignment="1">
      <alignment horizontal="center" vertical="center" wrapText="1"/>
    </xf>
    <xf numFmtId="4" fontId="3" fillId="0" borderId="25" xfId="0" applyNumberFormat="1" applyFont="1" applyBorder="1" applyAlignment="1">
      <alignment horizontal="center" vertical="center" wrapText="1"/>
    </xf>
    <xf numFmtId="0" fontId="39" fillId="0" borderId="80" xfId="10" applyFont="1" applyBorder="1" applyAlignment="1">
      <alignment horizontal="center" vertical="center" wrapText="1"/>
    </xf>
    <xf numFmtId="0" fontId="48" fillId="19" borderId="80" xfId="8" applyFont="1" applyFill="1" applyBorder="1" applyAlignment="1">
      <alignment horizontal="center" vertical="center" wrapText="1"/>
    </xf>
    <xf numFmtId="0" fontId="3" fillId="0" borderId="0" xfId="8" applyFont="1" applyAlignment="1">
      <alignment horizontal="center" vertical="center" wrapText="1"/>
    </xf>
    <xf numFmtId="0" fontId="12" fillId="26" borderId="21" xfId="0" applyFont="1" applyFill="1" applyBorder="1" applyAlignment="1">
      <alignment horizontal="center" vertical="center" wrapText="1"/>
    </xf>
    <xf numFmtId="0" fontId="1" fillId="19" borderId="80" xfId="8" applyFont="1" applyFill="1" applyBorder="1" applyAlignment="1">
      <alignment horizontal="center" vertical="center" wrapText="1"/>
    </xf>
    <xf numFmtId="189" fontId="18" fillId="4" borderId="24" xfId="6" applyNumberFormat="1" applyFont="1" applyFill="1" applyBorder="1"/>
    <xf numFmtId="0" fontId="15" fillId="0" borderId="21" xfId="1" applyFont="1" applyBorder="1" applyAlignment="1">
      <alignment horizontal="center" vertical="center" wrapText="1"/>
    </xf>
    <xf numFmtId="0" fontId="15" fillId="0" borderId="20" xfId="1" applyFont="1" applyBorder="1" applyAlignment="1">
      <alignment horizontal="left" vertical="center" wrapText="1"/>
    </xf>
    <xf numFmtId="0" fontId="15" fillId="5" borderId="21" xfId="1" applyFont="1" applyFill="1" applyBorder="1" applyAlignment="1">
      <alignment horizontal="center" vertical="center" wrapText="1"/>
    </xf>
    <xf numFmtId="0" fontId="17" fillId="4" borderId="21" xfId="1" applyFont="1" applyFill="1" applyBorder="1" applyAlignment="1">
      <alignment horizontal="center" vertical="center" wrapText="1"/>
    </xf>
    <xf numFmtId="0" fontId="15" fillId="0" borderId="21" xfId="0" applyFont="1" applyBorder="1" applyAlignment="1">
      <alignment horizontal="center" vertical="center" wrapText="1"/>
    </xf>
    <xf numFmtId="0" fontId="50" fillId="0" borderId="0" xfId="0" applyFont="1" applyAlignment="1">
      <alignment vertical="top"/>
    </xf>
    <xf numFmtId="0" fontId="52" fillId="0" borderId="0" xfId="8" applyFont="1" applyAlignment="1">
      <alignment vertical="top"/>
    </xf>
    <xf numFmtId="0" fontId="52" fillId="0" borderId="0" xfId="8" applyFont="1" applyAlignment="1">
      <alignment horizontal="center" vertical="top"/>
    </xf>
    <xf numFmtId="3" fontId="6" fillId="0" borderId="0" xfId="2" applyNumberFormat="1" applyFont="1" applyAlignment="1">
      <alignment horizontal="center" vertical="center"/>
    </xf>
    <xf numFmtId="0" fontId="6" fillId="0" borderId="0" xfId="0" applyFont="1" applyAlignment="1">
      <alignment horizontal="center"/>
    </xf>
    <xf numFmtId="14" fontId="9" fillId="9" borderId="21" xfId="1" applyNumberFormat="1" applyFont="1" applyFill="1" applyBorder="1" applyAlignment="1">
      <alignment horizontal="center" vertical="center" wrapText="1"/>
    </xf>
    <xf numFmtId="0" fontId="9" fillId="9" borderId="22" xfId="1" applyFont="1" applyFill="1" applyBorder="1" applyAlignment="1">
      <alignment horizontal="center" vertical="center" wrapText="1"/>
    </xf>
    <xf numFmtId="0" fontId="9" fillId="9" borderId="22" xfId="0" applyFont="1" applyFill="1" applyBorder="1" applyAlignment="1">
      <alignment wrapText="1"/>
    </xf>
    <xf numFmtId="3" fontId="9" fillId="9" borderId="21" xfId="1" applyNumberFormat="1" applyFont="1" applyFill="1" applyBorder="1" applyAlignment="1">
      <alignment horizontal="right" vertical="center" wrapText="1"/>
    </xf>
    <xf numFmtId="3" fontId="9" fillId="9" borderId="21" xfId="1" applyNumberFormat="1" applyFont="1" applyFill="1" applyBorder="1" applyAlignment="1">
      <alignment horizontal="right" vertical="center"/>
    </xf>
    <xf numFmtId="3" fontId="9" fillId="9" borderId="21" xfId="6" applyNumberFormat="1" applyFont="1" applyFill="1" applyBorder="1" applyAlignment="1">
      <alignment vertical="center" wrapText="1"/>
    </xf>
    <xf numFmtId="3" fontId="18" fillId="4" borderId="21" xfId="0" applyNumberFormat="1" applyFont="1" applyFill="1" applyBorder="1"/>
    <xf numFmtId="0" fontId="15" fillId="7" borderId="20" xfId="4" applyFont="1" applyFill="1" applyBorder="1" applyAlignment="1">
      <alignment vertical="center" wrapText="1"/>
    </xf>
    <xf numFmtId="0" fontId="15" fillId="7" borderId="21" xfId="4" applyFont="1" applyFill="1" applyBorder="1" applyAlignment="1">
      <alignment vertical="center"/>
    </xf>
    <xf numFmtId="3" fontId="15" fillId="7" borderId="21" xfId="4" applyNumberFormat="1" applyFont="1" applyFill="1" applyBorder="1" applyAlignment="1">
      <alignment horizontal="left" vertical="center" wrapText="1"/>
    </xf>
    <xf numFmtId="3" fontId="15" fillId="7" borderId="21" xfId="4" applyNumberFormat="1" applyFont="1" applyFill="1" applyBorder="1" applyAlignment="1">
      <alignment horizontal="center" vertical="center" wrapText="1"/>
    </xf>
    <xf numFmtId="3" fontId="15" fillId="7" borderId="21" xfId="4" applyNumberFormat="1" applyFont="1" applyFill="1" applyBorder="1" applyAlignment="1">
      <alignment horizontal="right" vertical="center"/>
    </xf>
    <xf numFmtId="3" fontId="15" fillId="7" borderId="22" xfId="4" applyNumberFormat="1" applyFont="1" applyFill="1" applyBorder="1" applyAlignment="1">
      <alignment horizontal="right" vertical="center"/>
    </xf>
    <xf numFmtId="0" fontId="15" fillId="7" borderId="20" xfId="4" quotePrefix="1" applyFont="1" applyFill="1" applyBorder="1" applyAlignment="1">
      <alignment horizontal="left" vertical="center" wrapText="1"/>
    </xf>
    <xf numFmtId="14" fontId="15" fillId="7" borderId="21" xfId="4" quotePrefix="1" applyNumberFormat="1" applyFont="1" applyFill="1" applyBorder="1" applyAlignment="1">
      <alignment horizontal="center" vertical="center" wrapText="1"/>
    </xf>
    <xf numFmtId="0" fontId="15" fillId="7" borderId="20" xfId="4" applyFont="1" applyFill="1" applyBorder="1" applyAlignment="1">
      <alignment wrapText="1"/>
    </xf>
    <xf numFmtId="183" fontId="15" fillId="7" borderId="21" xfId="4" applyNumberFormat="1" applyFont="1" applyFill="1" applyBorder="1" applyAlignment="1">
      <alignment horizontal="left" vertical="center"/>
    </xf>
    <xf numFmtId="0" fontId="15" fillId="7" borderId="21" xfId="4" applyFont="1" applyFill="1" applyBorder="1" applyAlignment="1">
      <alignment horizontal="center" vertical="center" wrapText="1"/>
    </xf>
    <xf numFmtId="0" fontId="15" fillId="7" borderId="21" xfId="4" applyFont="1" applyFill="1" applyBorder="1" applyAlignment="1">
      <alignment horizontal="left" vertical="center"/>
    </xf>
    <xf numFmtId="0" fontId="15" fillId="7" borderId="21" xfId="4" applyFont="1" applyFill="1" applyBorder="1" applyAlignment="1">
      <alignment horizontal="left" vertical="center" wrapText="1"/>
    </xf>
    <xf numFmtId="179" fontId="15" fillId="7" borderId="21" xfId="4" applyNumberFormat="1" applyFont="1" applyFill="1" applyBorder="1" applyAlignment="1">
      <alignment horizontal="center" vertical="center" wrapText="1"/>
    </xf>
    <xf numFmtId="0" fontId="15" fillId="7" borderId="20" xfId="4" applyFont="1" applyFill="1" applyBorder="1" applyAlignment="1">
      <alignment horizontal="left" wrapText="1"/>
    </xf>
    <xf numFmtId="14" fontId="15" fillId="7" borderId="21" xfId="4" applyNumberFormat="1" applyFont="1" applyFill="1" applyBorder="1" applyAlignment="1">
      <alignment horizontal="center" vertical="center" wrapText="1"/>
    </xf>
    <xf numFmtId="183" fontId="15" fillId="7" borderId="21" xfId="4" applyNumberFormat="1" applyFont="1" applyFill="1" applyBorder="1" applyAlignment="1">
      <alignment horizontal="center"/>
    </xf>
    <xf numFmtId="3" fontId="15" fillId="7" borderId="21" xfId="4" applyNumberFormat="1" applyFont="1" applyFill="1" applyBorder="1" applyAlignment="1">
      <alignment horizontal="center"/>
    </xf>
    <xf numFmtId="14" fontId="15" fillId="7" borderId="21" xfId="4" applyNumberFormat="1" applyFont="1" applyFill="1" applyBorder="1" applyAlignment="1">
      <alignment horizontal="center" vertical="center"/>
    </xf>
    <xf numFmtId="3" fontId="15" fillId="7" borderId="21" xfId="4" applyNumberFormat="1" applyFont="1" applyFill="1" applyBorder="1" applyAlignment="1">
      <alignment horizontal="right"/>
    </xf>
    <xf numFmtId="3" fontId="15" fillId="7" borderId="22" xfId="4" applyNumberFormat="1" applyFont="1" applyFill="1" applyBorder="1" applyAlignment="1">
      <alignment horizontal="right"/>
    </xf>
    <xf numFmtId="1" fontId="15" fillId="7" borderId="21" xfId="4" applyNumberFormat="1" applyFont="1" applyFill="1" applyBorder="1" applyAlignment="1">
      <alignment horizontal="center" vertical="center" wrapText="1"/>
    </xf>
    <xf numFmtId="1" fontId="15" fillId="7" borderId="21" xfId="4" quotePrefix="1" applyNumberFormat="1" applyFont="1" applyFill="1" applyBorder="1" applyAlignment="1">
      <alignment horizontal="center" vertical="center" wrapText="1"/>
    </xf>
    <xf numFmtId="183" fontId="15" fillId="7" borderId="21" xfId="4" applyNumberFormat="1" applyFont="1" applyFill="1" applyBorder="1" applyAlignment="1">
      <alignment horizontal="left" wrapText="1"/>
    </xf>
    <xf numFmtId="3" fontId="15" fillId="7" borderId="21" xfId="4" applyNumberFormat="1" applyFont="1" applyFill="1" applyBorder="1" applyAlignment="1">
      <alignment horizontal="center" vertical="center"/>
    </xf>
    <xf numFmtId="0" fontId="15" fillId="7" borderId="20" xfId="4" applyFont="1" applyFill="1" applyBorder="1" applyAlignment="1">
      <alignment horizontal="left" vertical="center" wrapText="1"/>
    </xf>
    <xf numFmtId="0" fontId="15" fillId="7" borderId="21" xfId="4" applyFont="1" applyFill="1" applyBorder="1" applyAlignment="1">
      <alignment horizontal="center" vertical="center"/>
    </xf>
    <xf numFmtId="183" fontId="15" fillId="7" borderId="21" xfId="4" applyNumberFormat="1" applyFont="1" applyFill="1" applyBorder="1" applyAlignment="1">
      <alignment horizontal="left" vertical="center" wrapText="1"/>
    </xf>
    <xf numFmtId="0" fontId="15" fillId="0" borderId="20" xfId="4" applyFont="1" applyBorder="1" applyAlignment="1">
      <alignment vertical="top" wrapText="1"/>
    </xf>
    <xf numFmtId="0" fontId="15" fillId="0" borderId="20" xfId="4" applyFont="1" applyBorder="1" applyAlignment="1">
      <alignment horizontal="left" vertical="top" wrapText="1"/>
    </xf>
    <xf numFmtId="0" fontId="15" fillId="0" borderId="4" xfId="0" applyFont="1" applyFill="1" applyBorder="1" applyAlignment="1"/>
    <xf numFmtId="0" fontId="43" fillId="0" borderId="0" xfId="0" quotePrefix="1" applyFont="1" applyAlignment="1">
      <alignment horizontal="center" vertical="center"/>
    </xf>
    <xf numFmtId="0" fontId="43" fillId="0" borderId="0" xfId="0" quotePrefix="1" applyFont="1" applyAlignment="1">
      <alignment horizontal="left" wrapText="1"/>
    </xf>
    <xf numFmtId="0" fontId="44" fillId="0" borderId="0" xfId="0" quotePrefix="1" applyFont="1" applyAlignment="1">
      <alignment horizontal="center" vertical="center" wrapText="1"/>
    </xf>
    <xf numFmtId="0" fontId="44" fillId="0" borderId="0" xfId="0" quotePrefix="1" applyFont="1" applyAlignment="1">
      <alignment horizontal="center" vertical="center"/>
    </xf>
    <xf numFmtId="169" fontId="15" fillId="0" borderId="21" xfId="6" applyNumberFormat="1" applyFont="1" applyBorder="1" applyAlignment="1">
      <alignment horizontal="right" vertical="center" wrapText="1"/>
    </xf>
    <xf numFmtId="0" fontId="40" fillId="0" borderId="0" xfId="0" applyFont="1" applyAlignment="1">
      <alignment horizontal="center" vertical="center" wrapText="1"/>
    </xf>
    <xf numFmtId="0" fontId="42" fillId="0" borderId="0" xfId="0" applyFont="1" applyAlignment="1">
      <alignment horizontal="center"/>
    </xf>
    <xf numFmtId="0" fontId="40" fillId="0" borderId="0" xfId="0" applyFont="1" applyAlignment="1">
      <alignment horizontal="left"/>
    </xf>
    <xf numFmtId="0" fontId="27" fillId="0" borderId="4" xfId="0" applyFont="1" applyFill="1" applyBorder="1" applyAlignment="1">
      <alignment horizontal="center" vertical="center" wrapText="1"/>
    </xf>
    <xf numFmtId="0" fontId="1" fillId="0" borderId="21" xfId="8" applyFont="1" applyBorder="1" applyAlignment="1">
      <alignment horizontal="center" vertical="center" wrapText="1"/>
    </xf>
    <xf numFmtId="0" fontId="39" fillId="21" borderId="20" xfId="8" applyFont="1" applyFill="1" applyBorder="1" applyAlignment="1">
      <alignment horizontal="center" vertical="center" textRotation="90" wrapText="1"/>
    </xf>
    <xf numFmtId="0" fontId="14" fillId="21" borderId="20" xfId="8" applyFont="1" applyFill="1" applyBorder="1" applyAlignment="1">
      <alignment horizontal="center" vertical="center" textRotation="90" wrapText="1"/>
    </xf>
    <xf numFmtId="0" fontId="46" fillId="5" borderId="21" xfId="8" applyFont="1" applyFill="1" applyBorder="1" applyAlignment="1">
      <alignment horizontal="center" vertical="center"/>
    </xf>
    <xf numFmtId="0" fontId="13" fillId="0" borderId="11" xfId="0" applyFont="1" applyFill="1" applyBorder="1" applyAlignment="1">
      <alignment horizontal="left" vertical="center"/>
    </xf>
    <xf numFmtId="0" fontId="13" fillId="0" borderId="8" xfId="0" applyFont="1" applyFill="1" applyBorder="1" applyAlignment="1">
      <alignment horizontal="left" vertical="center"/>
    </xf>
    <xf numFmtId="0" fontId="13" fillId="0" borderId="12" xfId="0" applyFont="1" applyFill="1" applyBorder="1" applyAlignment="1">
      <alignment horizontal="left" vertical="center"/>
    </xf>
    <xf numFmtId="0" fontId="12" fillId="25" borderId="17" xfId="8" applyFont="1" applyFill="1" applyBorder="1" applyAlignment="1">
      <alignment horizontal="center" vertical="center" wrapText="1"/>
    </xf>
    <xf numFmtId="0" fontId="12" fillId="25" borderId="20" xfId="8" applyFont="1" applyFill="1" applyBorder="1" applyAlignment="1">
      <alignment horizontal="center" vertical="center" wrapText="1"/>
    </xf>
    <xf numFmtId="0" fontId="12" fillId="25" borderId="18" xfId="8" applyFont="1" applyFill="1" applyBorder="1" applyAlignment="1">
      <alignment horizontal="center" vertical="center" wrapText="1"/>
    </xf>
    <xf numFmtId="0" fontId="12" fillId="25" borderId="21" xfId="8" applyFont="1" applyFill="1" applyBorder="1" applyAlignment="1">
      <alignment horizontal="center" vertical="center" wrapText="1"/>
    </xf>
    <xf numFmtId="0" fontId="12" fillId="26" borderId="21" xfId="0" applyFont="1" applyFill="1" applyBorder="1" applyAlignment="1">
      <alignment horizontal="center" vertical="center" wrapText="1"/>
    </xf>
    <xf numFmtId="0" fontId="12" fillId="25" borderId="19" xfId="8" applyFont="1" applyFill="1" applyBorder="1" applyAlignment="1">
      <alignment horizontal="center" vertical="center" wrapText="1"/>
    </xf>
    <xf numFmtId="0" fontId="45" fillId="21" borderId="20" xfId="8" applyFont="1" applyFill="1" applyBorder="1" applyAlignment="1">
      <alignment horizontal="center" vertical="center" textRotation="90" wrapText="1"/>
    </xf>
    <xf numFmtId="0" fontId="3" fillId="21" borderId="20" xfId="8" applyFont="1" applyFill="1" applyBorder="1" applyAlignment="1">
      <alignment horizontal="center" vertical="center" textRotation="90" wrapText="1"/>
    </xf>
    <xf numFmtId="0" fontId="1" fillId="22" borderId="21" xfId="8" applyFont="1" applyFill="1" applyBorder="1" applyAlignment="1">
      <alignment horizontal="center" vertical="center" wrapText="1"/>
    </xf>
    <xf numFmtId="0" fontId="1" fillId="0" borderId="21" xfId="8" applyFont="1" applyBorder="1" applyAlignment="1">
      <alignment horizontal="center" vertical="center"/>
    </xf>
    <xf numFmtId="0" fontId="3" fillId="0" borderId="21" xfId="8" applyFont="1" applyBorder="1" applyAlignment="1">
      <alignment horizontal="center" vertical="center"/>
    </xf>
    <xf numFmtId="0" fontId="3" fillId="5" borderId="40" xfId="4" applyFont="1" applyFill="1" applyBorder="1" applyAlignment="1">
      <alignment horizontal="center" vertical="center" textRotation="90" wrapText="1"/>
    </xf>
    <xf numFmtId="0" fontId="3" fillId="5" borderId="58" xfId="4" applyFont="1" applyFill="1" applyBorder="1" applyAlignment="1">
      <alignment horizontal="center" vertical="center" textRotation="90" wrapText="1"/>
    </xf>
    <xf numFmtId="0" fontId="3" fillId="5" borderId="45" xfId="4" applyFont="1" applyFill="1" applyBorder="1" applyAlignment="1">
      <alignment horizontal="center" vertical="center" textRotation="90" wrapText="1"/>
    </xf>
    <xf numFmtId="0" fontId="1" fillId="0" borderId="21" xfId="4" applyFont="1" applyBorder="1" applyAlignment="1">
      <alignment horizontal="center" vertical="center" wrapText="1"/>
    </xf>
    <xf numFmtId="0" fontId="45" fillId="5" borderId="20" xfId="8" applyFont="1" applyFill="1" applyBorder="1" applyAlignment="1">
      <alignment horizontal="center" vertical="center" textRotation="90" wrapText="1"/>
    </xf>
    <xf numFmtId="0" fontId="3" fillId="5" borderId="20" xfId="8" applyFont="1" applyFill="1" applyBorder="1" applyAlignment="1">
      <alignment horizontal="center" vertical="center" textRotation="90" wrapText="1"/>
    </xf>
    <xf numFmtId="3" fontId="39" fillId="11" borderId="22" xfId="0" applyNumberFormat="1" applyFont="1" applyFill="1" applyBorder="1" applyAlignment="1">
      <alignment horizontal="center" vertical="center" wrapText="1"/>
    </xf>
    <xf numFmtId="0" fontId="39" fillId="11" borderId="22" xfId="0" applyFont="1" applyFill="1" applyBorder="1" applyAlignment="1">
      <alignment horizontal="center" vertical="center" wrapText="1"/>
    </xf>
    <xf numFmtId="0" fontId="12" fillId="26" borderId="22" xfId="0" applyFont="1" applyFill="1" applyBorder="1" applyAlignment="1">
      <alignment horizontal="center" vertical="center" wrapText="1"/>
    </xf>
    <xf numFmtId="0" fontId="39" fillId="21" borderId="20" xfId="16" applyFont="1" applyFill="1" applyBorder="1" applyAlignment="1">
      <alignment horizontal="center" vertical="center" textRotation="90" wrapText="1"/>
    </xf>
    <xf numFmtId="0" fontId="3" fillId="21" borderId="20" xfId="16" applyFont="1" applyFill="1" applyBorder="1" applyAlignment="1">
      <alignment horizontal="center" vertical="center" textRotation="90" wrapText="1"/>
    </xf>
    <xf numFmtId="0" fontId="1" fillId="0" borderId="21" xfId="16" applyFont="1" applyBorder="1" applyAlignment="1">
      <alignment horizontal="center" vertical="center"/>
    </xf>
    <xf numFmtId="0" fontId="45" fillId="5" borderId="21" xfId="16" applyFont="1" applyFill="1" applyBorder="1" applyAlignment="1">
      <alignment horizontal="center" vertical="center" wrapText="1"/>
    </xf>
    <xf numFmtId="0" fontId="39" fillId="5" borderId="21" xfId="16" applyFont="1" applyFill="1" applyBorder="1" applyAlignment="1">
      <alignment horizontal="center" vertical="center" wrapText="1"/>
    </xf>
    <xf numFmtId="0" fontId="1" fillId="0" borderId="21" xfId="0" applyFont="1" applyBorder="1" applyAlignment="1">
      <alignment horizontal="center" vertical="center" wrapText="1"/>
    </xf>
    <xf numFmtId="0" fontId="3" fillId="0" borderId="21" xfId="0" applyFont="1" applyBorder="1" applyAlignment="1">
      <alignment horizontal="center" vertical="center" wrapText="1"/>
    </xf>
    <xf numFmtId="0" fontId="39" fillId="0" borderId="21" xfId="0" applyFont="1" applyBorder="1" applyAlignment="1">
      <alignment horizontal="center" vertical="center" wrapText="1"/>
    </xf>
    <xf numFmtId="3" fontId="39" fillId="11" borderId="21" xfId="0" applyNumberFormat="1" applyFont="1" applyFill="1" applyBorder="1" applyAlignment="1">
      <alignment horizontal="center" vertical="center" wrapText="1"/>
    </xf>
    <xf numFmtId="0" fontId="39" fillId="11" borderId="21" xfId="0" applyFont="1" applyFill="1" applyBorder="1" applyAlignment="1">
      <alignment horizontal="center" vertical="center" wrapText="1"/>
    </xf>
    <xf numFmtId="9" fontId="39" fillId="11" borderId="21" xfId="0" applyNumberFormat="1" applyFont="1" applyFill="1" applyBorder="1" applyAlignment="1">
      <alignment horizontal="center" vertical="center" wrapText="1"/>
    </xf>
    <xf numFmtId="0" fontId="45" fillId="21" borderId="40" xfId="0" applyFont="1" applyFill="1" applyBorder="1" applyAlignment="1">
      <alignment horizontal="center" vertical="center" textRotation="90" wrapText="1"/>
    </xf>
    <xf numFmtId="0" fontId="45" fillId="21" borderId="58" xfId="0" applyFont="1" applyFill="1" applyBorder="1" applyAlignment="1">
      <alignment horizontal="center" vertical="center" textRotation="90" wrapText="1"/>
    </xf>
    <xf numFmtId="0" fontId="45" fillId="21" borderId="44" xfId="0" applyFont="1" applyFill="1" applyBorder="1" applyAlignment="1">
      <alignment horizontal="center" vertical="center" textRotation="90" wrapText="1"/>
    </xf>
    <xf numFmtId="0" fontId="45" fillId="21" borderId="82" xfId="0" applyFont="1" applyFill="1" applyBorder="1" applyAlignment="1">
      <alignment horizontal="center" vertical="center" textRotation="90" wrapText="1"/>
    </xf>
    <xf numFmtId="0" fontId="45" fillId="21" borderId="49" xfId="0" applyFont="1" applyFill="1" applyBorder="1" applyAlignment="1">
      <alignment horizontal="center" vertical="center" textRotation="90" wrapText="1"/>
    </xf>
    <xf numFmtId="0" fontId="39" fillId="0" borderId="21" xfId="4" applyFont="1" applyBorder="1" applyAlignment="1">
      <alignment horizontal="center" vertical="center" wrapText="1"/>
    </xf>
    <xf numFmtId="3" fontId="39" fillId="0" borderId="21" xfId="0" applyNumberFormat="1" applyFont="1" applyBorder="1" applyAlignment="1">
      <alignment horizontal="center" vertical="center"/>
    </xf>
    <xf numFmtId="0" fontId="39" fillId="0" borderId="21" xfId="0" applyFont="1" applyBorder="1" applyAlignment="1">
      <alignment horizontal="center" vertical="center"/>
    </xf>
    <xf numFmtId="9" fontId="39" fillId="0" borderId="21" xfId="0" applyNumberFormat="1" applyFont="1" applyBorder="1" applyAlignment="1">
      <alignment horizontal="center" vertical="center"/>
    </xf>
    <xf numFmtId="0" fontId="39" fillId="5" borderId="20" xfId="4" applyFont="1" applyFill="1" applyBorder="1" applyAlignment="1">
      <alignment horizontal="center" vertical="center" textRotation="90" wrapText="1"/>
    </xf>
    <xf numFmtId="0" fontId="3" fillId="5" borderId="20" xfId="4" applyFont="1" applyFill="1" applyBorder="1" applyAlignment="1">
      <alignment horizontal="center" vertical="center" textRotation="90" wrapText="1"/>
    </xf>
    <xf numFmtId="0" fontId="1" fillId="0" borderId="21" xfId="0" applyFont="1" applyBorder="1" applyAlignment="1">
      <alignment horizontal="center" vertical="center"/>
    </xf>
    <xf numFmtId="0" fontId="46" fillId="23" borderId="21" xfId="0" applyFont="1" applyFill="1" applyBorder="1" applyAlignment="1">
      <alignment horizontal="center" vertical="center" wrapText="1"/>
    </xf>
    <xf numFmtId="9" fontId="39" fillId="0" borderId="21" xfId="0" applyNumberFormat="1" applyFont="1" applyBorder="1" applyAlignment="1">
      <alignment horizontal="center" vertical="center" wrapText="1"/>
    </xf>
    <xf numFmtId="0" fontId="45" fillId="21" borderId="45" xfId="0" applyFont="1" applyFill="1" applyBorder="1" applyAlignment="1">
      <alignment horizontal="center" vertical="center" textRotation="90" wrapText="1"/>
    </xf>
    <xf numFmtId="0" fontId="45" fillId="21" borderId="20" xfId="4" applyFont="1" applyFill="1" applyBorder="1" applyAlignment="1">
      <alignment horizontal="center" vertical="center" textRotation="90" wrapText="1"/>
    </xf>
    <xf numFmtId="0" fontId="1" fillId="21" borderId="20" xfId="4" applyFont="1" applyFill="1" applyBorder="1" applyAlignment="1">
      <alignment horizontal="center" vertical="center" textRotation="90" wrapText="1"/>
    </xf>
    <xf numFmtId="49" fontId="45" fillId="21" borderId="20" xfId="4" applyNumberFormat="1" applyFont="1" applyFill="1" applyBorder="1" applyAlignment="1">
      <alignment horizontal="center" vertical="center" textRotation="90" wrapText="1"/>
    </xf>
    <xf numFmtId="49" fontId="1" fillId="21" borderId="20" xfId="4" applyNumberFormat="1" applyFont="1" applyFill="1" applyBorder="1" applyAlignment="1">
      <alignment horizontal="center" vertical="center" textRotation="90" wrapText="1"/>
    </xf>
    <xf numFmtId="0" fontId="1" fillId="5" borderId="21" xfId="8" applyFont="1" applyFill="1" applyBorder="1" applyAlignment="1">
      <alignment horizontal="center" vertical="center"/>
    </xf>
    <xf numFmtId="0" fontId="45" fillId="5" borderId="20" xfId="4" applyFont="1" applyFill="1" applyBorder="1" applyAlignment="1">
      <alignment horizontal="center" vertical="center" textRotation="90" wrapText="1"/>
    </xf>
    <xf numFmtId="0" fontId="1" fillId="2" borderId="21" xfId="4" applyFont="1" applyFill="1" applyBorder="1" applyAlignment="1">
      <alignment horizontal="center" vertical="center"/>
    </xf>
    <xf numFmtId="3" fontId="39" fillId="0" borderId="22" xfId="0" applyNumberFormat="1" applyFont="1" applyBorder="1" applyAlignment="1">
      <alignment horizontal="center" vertical="center" wrapText="1"/>
    </xf>
    <xf numFmtId="0" fontId="39" fillId="0" borderId="22" xfId="0" applyFont="1" applyBorder="1" applyAlignment="1">
      <alignment horizontal="center" vertical="center" wrapText="1"/>
    </xf>
    <xf numFmtId="0" fontId="1" fillId="5" borderId="20" xfId="4" applyFont="1" applyFill="1" applyBorder="1" applyAlignment="1">
      <alignment horizontal="center" vertical="center" textRotation="90" wrapText="1"/>
    </xf>
    <xf numFmtId="0" fontId="1" fillId="5" borderId="23" xfId="4" applyFont="1" applyFill="1" applyBorder="1" applyAlignment="1">
      <alignment horizontal="center" vertical="center" textRotation="90" wrapText="1"/>
    </xf>
    <xf numFmtId="0" fontId="1" fillId="0" borderId="21" xfId="10" applyFont="1" applyBorder="1" applyAlignment="1">
      <alignment horizontal="center" vertical="center"/>
    </xf>
    <xf numFmtId="0" fontId="50" fillId="0" borderId="81" xfId="0" applyFont="1" applyBorder="1" applyAlignment="1">
      <alignment horizontal="left" vertical="top"/>
    </xf>
    <xf numFmtId="0" fontId="52" fillId="0" borderId="0" xfId="0" applyFont="1" applyAlignment="1">
      <alignment horizontal="left" vertical="top" wrapText="1"/>
    </xf>
    <xf numFmtId="3" fontId="39" fillId="0" borderId="21" xfId="0" applyNumberFormat="1" applyFont="1" applyBorder="1" applyAlignment="1">
      <alignment horizontal="center" vertical="center" wrapText="1"/>
    </xf>
    <xf numFmtId="185" fontId="39" fillId="0" borderId="21" xfId="0" applyNumberFormat="1" applyFont="1" applyBorder="1" applyAlignment="1">
      <alignment horizontal="center" vertical="center" wrapText="1"/>
    </xf>
    <xf numFmtId="0" fontId="45" fillId="5" borderId="40" xfId="4" applyFont="1" applyFill="1" applyBorder="1" applyAlignment="1">
      <alignment horizontal="center" vertical="center" textRotation="90" wrapText="1"/>
    </xf>
    <xf numFmtId="0" fontId="45" fillId="5" borderId="58" xfId="4" applyFont="1" applyFill="1" applyBorder="1" applyAlignment="1">
      <alignment horizontal="center" vertical="center" textRotation="90" wrapText="1"/>
    </xf>
    <xf numFmtId="0" fontId="45" fillId="5" borderId="45" xfId="4" applyFont="1" applyFill="1" applyBorder="1" applyAlignment="1">
      <alignment horizontal="center" vertical="center" textRotation="90" wrapText="1"/>
    </xf>
    <xf numFmtId="0" fontId="50" fillId="0" borderId="0" xfId="0" applyFont="1" applyAlignment="1">
      <alignment horizontal="left" vertical="top" wrapText="1"/>
    </xf>
    <xf numFmtId="0" fontId="50" fillId="0" borderId="0" xfId="0" applyFont="1" applyAlignment="1">
      <alignment vertical="top" wrapText="1"/>
    </xf>
    <xf numFmtId="0" fontId="50" fillId="0" borderId="0" xfId="0" applyFont="1" applyAlignment="1">
      <alignment horizontal="left" vertical="top"/>
    </xf>
    <xf numFmtId="0" fontId="22" fillId="0" borderId="20" xfId="0" applyFont="1" applyFill="1" applyBorder="1" applyAlignment="1">
      <alignment horizontal="left" vertical="center" wrapText="1"/>
    </xf>
    <xf numFmtId="0" fontId="19" fillId="0" borderId="4" xfId="0" applyFont="1" applyFill="1" applyBorder="1" applyAlignment="1">
      <alignment horizontal="center" vertical="center" wrapText="1"/>
    </xf>
    <xf numFmtId="49" fontId="11" fillId="4" borderId="17" xfId="2" applyFont="1" applyFill="1" applyBorder="1" applyAlignment="1">
      <alignment horizontal="center" vertical="center" wrapText="1"/>
    </xf>
    <xf numFmtId="49" fontId="11" fillId="4" borderId="20" xfId="2" applyFont="1" applyFill="1" applyBorder="1" applyAlignment="1">
      <alignment horizontal="center" vertical="center" wrapText="1"/>
    </xf>
    <xf numFmtId="49" fontId="11" fillId="4" borderId="26" xfId="2" applyFont="1" applyFill="1" applyBorder="1" applyAlignment="1">
      <alignment horizontal="center" vertical="center" wrapText="1"/>
    </xf>
    <xf numFmtId="49" fontId="11" fillId="4" borderId="27" xfId="2" applyFont="1" applyFill="1" applyBorder="1" applyAlignment="1">
      <alignment horizontal="center" vertical="center" wrapText="1"/>
    </xf>
    <xf numFmtId="49" fontId="11" fillId="4" borderId="18" xfId="2" applyFont="1" applyFill="1" applyBorder="1" applyAlignment="1">
      <alignment horizontal="center" vertical="center" wrapText="1"/>
    </xf>
    <xf numFmtId="49" fontId="11" fillId="4" borderId="19" xfId="2" applyFont="1" applyFill="1" applyBorder="1" applyAlignment="1">
      <alignment horizontal="center" vertical="center" wrapText="1"/>
    </xf>
    <xf numFmtId="49" fontId="11" fillId="4" borderId="29" xfId="2" applyFont="1" applyFill="1" applyBorder="1" applyAlignment="1">
      <alignment horizontal="center" vertical="center" wrapText="1"/>
    </xf>
    <xf numFmtId="49" fontId="17" fillId="4" borderId="17" xfId="2" applyFont="1" applyFill="1" applyBorder="1" applyAlignment="1">
      <alignment horizontal="center" vertical="center" wrapText="1"/>
    </xf>
    <xf numFmtId="49" fontId="17" fillId="4" borderId="19" xfId="2" applyFont="1" applyFill="1" applyBorder="1" applyAlignment="1">
      <alignment horizontal="center" vertical="center" wrapText="1"/>
    </xf>
    <xf numFmtId="0" fontId="19" fillId="0" borderId="4" xfId="0" applyFont="1" applyFill="1" applyBorder="1" applyAlignment="1">
      <alignment horizontal="center" vertical="center"/>
    </xf>
    <xf numFmtId="0" fontId="11" fillId="4" borderId="32" xfId="0" applyFont="1" applyFill="1" applyBorder="1" applyAlignment="1">
      <alignment horizontal="center" vertical="center" wrapText="1"/>
    </xf>
    <xf numFmtId="0" fontId="11" fillId="4" borderId="33" xfId="0" applyFont="1" applyFill="1" applyBorder="1" applyAlignment="1">
      <alignment horizontal="center" vertical="center" wrapText="1"/>
    </xf>
    <xf numFmtId="0" fontId="11" fillId="4" borderId="17" xfId="0" applyFont="1" applyFill="1" applyBorder="1" applyAlignment="1">
      <alignment horizontal="center" vertical="center"/>
    </xf>
    <xf numFmtId="0" fontId="11" fillId="4" borderId="18"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9" xfId="0" applyFont="1" applyFill="1" applyBorder="1" applyAlignment="1">
      <alignment horizontal="center" vertical="center"/>
    </xf>
    <xf numFmtId="0" fontId="11" fillId="4" borderId="26" xfId="0" applyFont="1" applyFill="1" applyBorder="1" applyAlignment="1">
      <alignment horizontal="center" vertical="center"/>
    </xf>
    <xf numFmtId="0" fontId="17" fillId="4" borderId="20" xfId="0" applyFont="1" applyFill="1" applyBorder="1" applyAlignment="1">
      <alignment horizontal="center" vertical="center"/>
    </xf>
    <xf numFmtId="0" fontId="17" fillId="4" borderId="23" xfId="0" applyFont="1" applyFill="1" applyBorder="1" applyAlignment="1">
      <alignment horizontal="center" vertical="center"/>
    </xf>
    <xf numFmtId="49" fontId="17" fillId="4" borderId="29" xfId="2" applyFont="1" applyFill="1" applyBorder="1" applyAlignment="1">
      <alignment horizontal="center" vertical="center" wrapText="1"/>
    </xf>
    <xf numFmtId="0" fontId="17" fillId="4" borderId="17" xfId="0" applyFont="1" applyFill="1" applyBorder="1" applyAlignment="1">
      <alignment horizontal="center" vertical="center"/>
    </xf>
    <xf numFmtId="0" fontId="17" fillId="4" borderId="26" xfId="0" applyFont="1" applyFill="1" applyBorder="1" applyAlignment="1">
      <alignment horizontal="center" vertical="center" wrapText="1"/>
    </xf>
    <xf numFmtId="0" fontId="17" fillId="4" borderId="27" xfId="0" applyFont="1" applyFill="1" applyBorder="1" applyAlignment="1">
      <alignment horizontal="center" vertical="center" wrapText="1"/>
    </xf>
    <xf numFmtId="49" fontId="17" fillId="4" borderId="17" xfId="2" applyFont="1" applyFill="1" applyBorder="1" applyAlignment="1">
      <alignment horizontal="center" vertical="center"/>
    </xf>
    <xf numFmtId="49" fontId="17" fillId="4" borderId="18" xfId="2" applyFont="1" applyFill="1" applyBorder="1" applyAlignment="1">
      <alignment horizontal="center" vertical="center"/>
    </xf>
    <xf numFmtId="49" fontId="17" fillId="4" borderId="19" xfId="2" applyFont="1" applyFill="1" applyBorder="1" applyAlignment="1">
      <alignment horizontal="center" vertical="center"/>
    </xf>
    <xf numFmtId="49" fontId="17" fillId="4" borderId="18" xfId="2" applyFont="1" applyFill="1" applyBorder="1" applyAlignment="1">
      <alignment horizontal="center" vertical="center" wrapText="1"/>
    </xf>
    <xf numFmtId="49" fontId="17" fillId="4" borderId="26" xfId="2" applyFont="1" applyFill="1" applyBorder="1" applyAlignment="1">
      <alignment horizontal="center" vertical="center" wrapText="1"/>
    </xf>
    <xf numFmtId="0" fontId="15" fillId="0" borderId="40" xfId="0" applyFont="1" applyBorder="1" applyAlignment="1">
      <alignment horizontal="center" vertical="center" wrapText="1"/>
    </xf>
    <xf numFmtId="0" fontId="15" fillId="0" borderId="58" xfId="0" applyFont="1" applyBorder="1" applyAlignment="1">
      <alignment horizontal="center" vertical="center" wrapText="1"/>
    </xf>
    <xf numFmtId="0" fontId="15" fillId="0" borderId="59" xfId="0" applyFont="1" applyBorder="1" applyAlignment="1">
      <alignment horizontal="center" vertical="center" wrapText="1"/>
    </xf>
    <xf numFmtId="0" fontId="15" fillId="0" borderId="60" xfId="0" applyFont="1" applyBorder="1" applyAlignment="1">
      <alignment horizontal="center" vertical="center" wrapText="1"/>
    </xf>
    <xf numFmtId="0" fontId="15" fillId="0" borderId="45" xfId="0" applyFont="1" applyBorder="1" applyAlignment="1">
      <alignment horizontal="center" vertical="center" wrapText="1"/>
    </xf>
    <xf numFmtId="0" fontId="17" fillId="4" borderId="17" xfId="0" applyFont="1" applyFill="1" applyBorder="1" applyAlignment="1">
      <alignment horizontal="center" vertical="center" wrapText="1"/>
    </xf>
    <xf numFmtId="0" fontId="17" fillId="4" borderId="19" xfId="0" applyFont="1" applyFill="1" applyBorder="1" applyAlignment="1">
      <alignment horizontal="center" vertical="center" wrapText="1"/>
    </xf>
    <xf numFmtId="0" fontId="17" fillId="4" borderId="18" xfId="0" applyFont="1" applyFill="1" applyBorder="1" applyAlignment="1">
      <alignment horizontal="center" vertical="center" wrapText="1"/>
    </xf>
    <xf numFmtId="0" fontId="17" fillId="4" borderId="29" xfId="0" applyFont="1" applyFill="1" applyBorder="1" applyAlignment="1">
      <alignment horizontal="center" vertical="center" wrapText="1"/>
    </xf>
    <xf numFmtId="0" fontId="13" fillId="0" borderId="61" xfId="0" applyFont="1" applyFill="1" applyBorder="1" applyAlignment="1">
      <alignment horizontal="left" vertical="center"/>
    </xf>
    <xf numFmtId="0" fontId="13" fillId="0" borderId="62" xfId="0" applyFont="1" applyFill="1" applyBorder="1" applyAlignment="1">
      <alignment horizontal="left" vertical="center"/>
    </xf>
    <xf numFmtId="0" fontId="19" fillId="0" borderId="4" xfId="1" applyFont="1" applyFill="1" applyBorder="1" applyAlignment="1">
      <alignment horizontal="center" vertical="center"/>
    </xf>
    <xf numFmtId="3" fontId="17" fillId="4" borderId="17" xfId="1" applyNumberFormat="1" applyFont="1" applyFill="1" applyBorder="1" applyAlignment="1">
      <alignment horizontal="center" vertical="center" wrapText="1"/>
    </xf>
    <xf numFmtId="3" fontId="17" fillId="4" borderId="20" xfId="1" applyNumberFormat="1" applyFont="1" applyFill="1" applyBorder="1" applyAlignment="1">
      <alignment horizontal="center" vertical="center" wrapText="1"/>
    </xf>
    <xf numFmtId="9" fontId="17" fillId="4" borderId="19" xfId="5" applyFont="1" applyFill="1" applyBorder="1" applyAlignment="1">
      <alignment horizontal="center" vertical="center" wrapText="1"/>
    </xf>
    <xf numFmtId="9" fontId="17" fillId="4" borderId="22" xfId="5" applyFont="1" applyFill="1" applyBorder="1" applyAlignment="1">
      <alignment horizontal="center" vertical="center" wrapText="1"/>
    </xf>
    <xf numFmtId="3" fontId="17" fillId="4" borderId="29" xfId="1" applyNumberFormat="1" applyFont="1" applyFill="1" applyBorder="1" applyAlignment="1">
      <alignment horizontal="center" vertical="center" wrapText="1"/>
    </xf>
    <xf numFmtId="3" fontId="17" fillId="4" borderId="30" xfId="1" applyNumberFormat="1" applyFont="1" applyFill="1" applyBorder="1" applyAlignment="1">
      <alignment horizontal="center" vertical="center" wrapText="1"/>
    </xf>
    <xf numFmtId="0" fontId="17" fillId="4" borderId="19" xfId="1" applyFont="1" applyFill="1" applyBorder="1" applyAlignment="1">
      <alignment horizontal="center" vertical="center" wrapText="1"/>
    </xf>
    <xf numFmtId="0" fontId="17" fillId="4" borderId="22" xfId="1" applyFont="1" applyFill="1" applyBorder="1" applyAlignment="1">
      <alignment horizontal="center" vertical="center" wrapText="1"/>
    </xf>
    <xf numFmtId="0" fontId="17" fillId="4" borderId="32" xfId="1" applyFont="1" applyFill="1" applyBorder="1" applyAlignment="1">
      <alignment horizontal="center" vertical="center" wrapText="1"/>
    </xf>
    <xf numFmtId="0" fontId="17" fillId="4" borderId="33" xfId="1" applyFont="1" applyFill="1" applyBorder="1" applyAlignment="1">
      <alignment horizontal="center" vertical="center" wrapText="1"/>
    </xf>
    <xf numFmtId="3" fontId="17" fillId="4" borderId="18" xfId="1" applyNumberFormat="1" applyFont="1" applyFill="1" applyBorder="1" applyAlignment="1">
      <alignment horizontal="center" vertical="center" wrapText="1"/>
    </xf>
    <xf numFmtId="3" fontId="17" fillId="4" borderId="21" xfId="1" applyNumberFormat="1" applyFont="1" applyFill="1" applyBorder="1" applyAlignment="1">
      <alignment horizontal="center" vertical="center" wrapText="1"/>
    </xf>
    <xf numFmtId="3" fontId="17" fillId="4" borderId="19" xfId="1" applyNumberFormat="1" applyFont="1" applyFill="1" applyBorder="1" applyAlignment="1">
      <alignment horizontal="center" vertical="center" wrapText="1"/>
    </xf>
    <xf numFmtId="3" fontId="17" fillId="4" borderId="22" xfId="1" applyNumberFormat="1" applyFont="1" applyFill="1" applyBorder="1" applyAlignment="1">
      <alignment horizontal="center" vertical="center" wrapText="1"/>
    </xf>
    <xf numFmtId="0" fontId="13" fillId="0" borderId="4" xfId="0" applyFont="1" applyFill="1" applyBorder="1" applyAlignment="1">
      <alignment horizontal="left" vertical="center"/>
    </xf>
    <xf numFmtId="0" fontId="10" fillId="0" borderId="9" xfId="0" applyFont="1" applyFill="1" applyBorder="1" applyAlignment="1">
      <alignment horizontal="left"/>
    </xf>
    <xf numFmtId="9" fontId="17" fillId="4" borderId="26" xfId="5" applyFont="1" applyFill="1" applyBorder="1" applyAlignment="1">
      <alignment horizontal="center" vertical="center" wrapText="1"/>
    </xf>
    <xf numFmtId="9" fontId="17" fillId="4" borderId="27" xfId="5" applyFont="1" applyFill="1" applyBorder="1" applyAlignment="1">
      <alignment horizontal="center" vertical="center" wrapText="1"/>
    </xf>
    <xf numFmtId="0" fontId="10" fillId="8" borderId="20" xfId="1" applyFont="1" applyFill="1" applyBorder="1" applyAlignment="1">
      <alignment horizontal="center" vertical="center"/>
    </xf>
    <xf numFmtId="0" fontId="10" fillId="8" borderId="21" xfId="1" applyFont="1" applyFill="1" applyBorder="1" applyAlignment="1">
      <alignment horizontal="center" vertical="center"/>
    </xf>
    <xf numFmtId="0" fontId="10" fillId="8" borderId="22" xfId="1" applyFont="1" applyFill="1" applyBorder="1" applyAlignment="1">
      <alignment horizontal="center" vertical="center"/>
    </xf>
    <xf numFmtId="0" fontId="33" fillId="8" borderId="20" xfId="1" applyFont="1" applyFill="1" applyBorder="1" applyAlignment="1">
      <alignment horizontal="center" vertical="center"/>
    </xf>
    <xf numFmtId="0" fontId="33" fillId="8" borderId="21" xfId="1" applyFont="1" applyFill="1" applyBorder="1" applyAlignment="1">
      <alignment horizontal="center" vertical="center"/>
    </xf>
    <xf numFmtId="0" fontId="33" fillId="8" borderId="22" xfId="1" applyFont="1" applyFill="1" applyBorder="1" applyAlignment="1">
      <alignment horizontal="center" vertical="center"/>
    </xf>
    <xf numFmtId="0" fontId="15" fillId="5" borderId="20" xfId="1" applyFont="1" applyFill="1" applyBorder="1" applyAlignment="1">
      <alignment horizontal="left" vertical="center" wrapText="1"/>
    </xf>
    <xf numFmtId="0" fontId="15" fillId="5" borderId="21" xfId="1" applyFont="1" applyFill="1" applyBorder="1" applyAlignment="1">
      <alignment horizontal="center" vertical="center" wrapText="1"/>
    </xf>
    <xf numFmtId="0" fontId="15" fillId="0" borderId="20" xfId="1" applyFont="1" applyBorder="1" applyAlignment="1">
      <alignment horizontal="left" vertical="center" wrapText="1"/>
    </xf>
    <xf numFmtId="0" fontId="15" fillId="0" borderId="21" xfId="1" applyFont="1" applyBorder="1" applyAlignment="1">
      <alignment horizontal="center" vertical="center" wrapText="1"/>
    </xf>
    <xf numFmtId="0" fontId="15" fillId="5" borderId="21" xfId="0" applyFont="1" applyFill="1" applyBorder="1" applyAlignment="1" applyProtection="1">
      <alignment horizontal="left" vertical="center" wrapText="1"/>
      <protection locked="0"/>
    </xf>
    <xf numFmtId="0" fontId="15" fillId="0" borderId="43" xfId="1" applyFont="1" applyFill="1" applyBorder="1" applyAlignment="1">
      <alignment horizontal="left" vertical="center" wrapText="1"/>
    </xf>
    <xf numFmtId="0" fontId="15" fillId="0" borderId="83" xfId="1" applyFont="1" applyFill="1" applyBorder="1" applyAlignment="1">
      <alignment horizontal="left" vertical="center" wrapText="1"/>
    </xf>
    <xf numFmtId="0" fontId="15" fillId="0" borderId="48" xfId="1" applyFont="1" applyFill="1" applyBorder="1" applyAlignment="1">
      <alignment horizontal="left" vertical="center" wrapText="1"/>
    </xf>
    <xf numFmtId="0" fontId="19" fillId="0" borderId="4" xfId="1" applyFont="1" applyFill="1" applyBorder="1" applyAlignment="1">
      <alignment horizontal="center" vertical="center" wrapText="1"/>
    </xf>
    <xf numFmtId="0" fontId="17" fillId="4" borderId="18" xfId="1" applyFont="1" applyFill="1" applyBorder="1" applyAlignment="1">
      <alignment horizontal="center" vertical="center" wrapText="1"/>
    </xf>
    <xf numFmtId="0" fontId="17" fillId="4" borderId="21" xfId="1" applyFont="1" applyFill="1" applyBorder="1" applyAlignment="1">
      <alignment horizontal="center" vertical="center" wrapText="1"/>
    </xf>
    <xf numFmtId="0" fontId="17" fillId="4" borderId="17" xfId="1" applyFont="1" applyFill="1" applyBorder="1" applyAlignment="1">
      <alignment horizontal="center" vertical="center"/>
    </xf>
    <xf numFmtId="0" fontId="17" fillId="4" borderId="20" xfId="1" applyFont="1" applyFill="1" applyBorder="1" applyAlignment="1">
      <alignment horizontal="center" vertical="center"/>
    </xf>
    <xf numFmtId="0" fontId="17" fillId="4" borderId="18" xfId="1" applyFont="1" applyFill="1" applyBorder="1" applyAlignment="1">
      <alignment horizontal="center" vertical="center"/>
    </xf>
    <xf numFmtId="0" fontId="17" fillId="4" borderId="21" xfId="1" applyFont="1" applyFill="1" applyBorder="1" applyAlignment="1">
      <alignment horizontal="center" vertical="center"/>
    </xf>
    <xf numFmtId="0" fontId="17" fillId="4" borderId="19" xfId="1" applyFont="1" applyFill="1" applyBorder="1" applyAlignment="1">
      <alignment horizontal="center" vertical="center"/>
    </xf>
    <xf numFmtId="0" fontId="17" fillId="4" borderId="22" xfId="1" applyFont="1" applyFill="1" applyBorder="1" applyAlignment="1">
      <alignment horizontal="center" vertical="center"/>
    </xf>
    <xf numFmtId="0" fontId="15" fillId="0" borderId="21" xfId="1" applyFont="1" applyBorder="1" applyAlignment="1">
      <alignment horizontal="justify" vertical="justify" wrapText="1"/>
    </xf>
    <xf numFmtId="0" fontId="9" fillId="8" borderId="20" xfId="1" applyFont="1" applyFill="1" applyBorder="1" applyAlignment="1">
      <alignment horizontal="center" vertical="center"/>
    </xf>
    <xf numFmtId="0" fontId="9" fillId="8" borderId="21" xfId="1" applyFont="1" applyFill="1" applyBorder="1" applyAlignment="1">
      <alignment horizontal="center" vertical="center"/>
    </xf>
    <xf numFmtId="0" fontId="9" fillId="8" borderId="22" xfId="1" applyFont="1" applyFill="1" applyBorder="1" applyAlignment="1">
      <alignment horizontal="center" vertical="center"/>
    </xf>
    <xf numFmtId="0" fontId="15" fillId="0" borderId="21" xfId="0" applyFont="1" applyBorder="1" applyAlignment="1">
      <alignment horizontal="center" vertical="center" wrapText="1"/>
    </xf>
    <xf numFmtId="0" fontId="19" fillId="0" borderId="3" xfId="0" applyFont="1" applyFill="1" applyBorder="1" applyAlignment="1">
      <alignment horizontal="center" vertical="center"/>
    </xf>
    <xf numFmtId="0" fontId="19" fillId="0" borderId="0" xfId="0" applyFont="1" applyFill="1" applyAlignment="1">
      <alignment horizontal="center" vertical="center"/>
    </xf>
    <xf numFmtId="3" fontId="17" fillId="4" borderId="19" xfId="0" applyNumberFormat="1" applyFont="1" applyFill="1" applyBorder="1" applyAlignment="1">
      <alignment horizontal="center" vertical="center" wrapText="1"/>
    </xf>
    <xf numFmtId="3" fontId="17" fillId="4" borderId="22" xfId="0" applyNumberFormat="1" applyFont="1" applyFill="1" applyBorder="1" applyAlignment="1">
      <alignment horizontal="center" vertical="center" wrapText="1"/>
    </xf>
    <xf numFmtId="3" fontId="17" fillId="4" borderId="18" xfId="0" applyNumberFormat="1" applyFont="1" applyFill="1" applyBorder="1" applyAlignment="1">
      <alignment horizontal="center" vertical="center" wrapText="1"/>
    </xf>
    <xf numFmtId="3" fontId="17" fillId="4" borderId="21" xfId="0" applyNumberFormat="1" applyFont="1" applyFill="1" applyBorder="1" applyAlignment="1">
      <alignment horizontal="center" vertical="center" wrapText="1"/>
    </xf>
    <xf numFmtId="0" fontId="13" fillId="0" borderId="3" xfId="0" applyFont="1" applyFill="1" applyBorder="1" applyAlignment="1">
      <alignment horizontal="left" vertical="center"/>
    </xf>
    <xf numFmtId="0" fontId="13" fillId="0" borderId="0" xfId="0" applyFont="1" applyFill="1" applyBorder="1" applyAlignment="1">
      <alignment horizontal="left" vertical="center"/>
    </xf>
    <xf numFmtId="0" fontId="9" fillId="6" borderId="0" xfId="0" applyFont="1" applyFill="1" applyAlignment="1">
      <alignment horizontal="left" vertical="center" wrapText="1"/>
    </xf>
    <xf numFmtId="0" fontId="9" fillId="0" borderId="0" xfId="0" applyFont="1" applyAlignment="1">
      <alignment horizontal="left" vertical="center" wrapText="1"/>
    </xf>
    <xf numFmtId="0" fontId="9" fillId="0" borderId="0" xfId="0" applyFont="1" applyBorder="1" applyAlignment="1">
      <alignment horizontal="left" vertical="center" wrapText="1"/>
    </xf>
    <xf numFmtId="0" fontId="19" fillId="0" borderId="5" xfId="1" applyFont="1" applyFill="1" applyBorder="1" applyAlignment="1">
      <alignment horizontal="center" vertical="center"/>
    </xf>
    <xf numFmtId="0" fontId="19" fillId="0" borderId="6" xfId="1" applyFont="1" applyFill="1" applyBorder="1" applyAlignment="1">
      <alignment horizontal="center" vertical="center"/>
    </xf>
    <xf numFmtId="0" fontId="19" fillId="0" borderId="7" xfId="1" applyFont="1" applyFill="1" applyBorder="1" applyAlignment="1">
      <alignment horizontal="center" vertical="center"/>
    </xf>
    <xf numFmtId="0" fontId="19" fillId="0" borderId="8" xfId="1" applyFont="1" applyFill="1" applyBorder="1" applyAlignment="1">
      <alignment horizontal="center" vertical="center"/>
    </xf>
    <xf numFmtId="0" fontId="19" fillId="0" borderId="12" xfId="1" applyFont="1" applyFill="1" applyBorder="1" applyAlignment="1">
      <alignment horizontal="center" vertical="center"/>
    </xf>
    <xf numFmtId="3" fontId="17" fillId="4" borderId="74" xfId="0" applyNumberFormat="1" applyFont="1" applyFill="1" applyBorder="1" applyAlignment="1">
      <alignment horizontal="center" vertical="center" wrapText="1"/>
    </xf>
    <xf numFmtId="3" fontId="17" fillId="4" borderId="75" xfId="0" applyNumberFormat="1" applyFont="1" applyFill="1" applyBorder="1" applyAlignment="1">
      <alignment horizontal="center" vertical="center" wrapText="1"/>
    </xf>
    <xf numFmtId="3" fontId="17" fillId="4" borderId="76" xfId="0" applyNumberFormat="1" applyFont="1" applyFill="1" applyBorder="1" applyAlignment="1">
      <alignment horizontal="center" vertical="center" wrapText="1"/>
    </xf>
    <xf numFmtId="0" fontId="17" fillId="4" borderId="65" xfId="1" applyFont="1" applyFill="1" applyBorder="1" applyAlignment="1">
      <alignment horizontal="center" vertical="center" wrapText="1"/>
    </xf>
    <xf numFmtId="0" fontId="17" fillId="4" borderId="69" xfId="1" applyFont="1" applyFill="1" applyBorder="1" applyAlignment="1">
      <alignment horizontal="center" vertical="center" wrapText="1"/>
    </xf>
    <xf numFmtId="0" fontId="17" fillId="4" borderId="66" xfId="1" applyFont="1" applyFill="1" applyBorder="1" applyAlignment="1">
      <alignment horizontal="center" vertical="center"/>
    </xf>
    <xf numFmtId="0" fontId="17" fillId="4" borderId="67" xfId="1" applyFont="1" applyFill="1" applyBorder="1" applyAlignment="1">
      <alignment horizontal="center" vertical="center"/>
    </xf>
    <xf numFmtId="0" fontId="17" fillId="4" borderId="66" xfId="1" applyFont="1" applyFill="1" applyBorder="1" applyAlignment="1">
      <alignment horizontal="center" vertical="center" wrapText="1"/>
    </xf>
    <xf numFmtId="0" fontId="17" fillId="4" borderId="67" xfId="1" applyFont="1" applyFill="1" applyBorder="1" applyAlignment="1">
      <alignment horizontal="center" vertical="center" wrapText="1"/>
    </xf>
    <xf numFmtId="0" fontId="17" fillId="4" borderId="78" xfId="1" applyFont="1" applyFill="1" applyBorder="1" applyAlignment="1">
      <alignment horizontal="center" vertical="center" wrapText="1"/>
    </xf>
    <xf numFmtId="0" fontId="17" fillId="4" borderId="79" xfId="1" applyFont="1" applyFill="1" applyBorder="1" applyAlignment="1">
      <alignment horizontal="center" vertical="center" wrapText="1"/>
    </xf>
    <xf numFmtId="0" fontId="17" fillId="4" borderId="68" xfId="1" applyFont="1" applyFill="1" applyBorder="1" applyAlignment="1">
      <alignment horizontal="center" vertical="center" wrapText="1"/>
    </xf>
    <xf numFmtId="3" fontId="17" fillId="4" borderId="72" xfId="1" applyNumberFormat="1" applyFont="1" applyFill="1" applyBorder="1" applyAlignment="1">
      <alignment horizontal="center" vertical="center" wrapText="1"/>
    </xf>
    <xf numFmtId="3" fontId="17" fillId="4" borderId="73" xfId="1" applyNumberFormat="1" applyFont="1" applyFill="1" applyBorder="1" applyAlignment="1">
      <alignment horizontal="center" vertical="center" wrapText="1"/>
    </xf>
    <xf numFmtId="3" fontId="17" fillId="4" borderId="3" xfId="1" applyNumberFormat="1" applyFont="1" applyFill="1" applyBorder="1" applyAlignment="1">
      <alignment horizontal="center" vertical="center" wrapText="1"/>
    </xf>
    <xf numFmtId="3" fontId="17" fillId="4" borderId="14" xfId="1" applyNumberFormat="1" applyFont="1" applyFill="1" applyBorder="1" applyAlignment="1">
      <alignment horizontal="center" vertical="center" wrapText="1"/>
    </xf>
    <xf numFmtId="3" fontId="17" fillId="4" borderId="15" xfId="1" applyNumberFormat="1" applyFont="1" applyFill="1" applyBorder="1" applyAlignment="1">
      <alignment horizontal="center" vertical="center" wrapText="1"/>
    </xf>
    <xf numFmtId="3" fontId="17" fillId="4" borderId="16" xfId="1" applyNumberFormat="1" applyFont="1" applyFill="1" applyBorder="1" applyAlignment="1">
      <alignment horizontal="center" vertical="center" wrapText="1"/>
    </xf>
    <xf numFmtId="0" fontId="17" fillId="4" borderId="72" xfId="1" applyFont="1" applyFill="1" applyBorder="1" applyAlignment="1">
      <alignment horizontal="center" vertical="center" wrapText="1"/>
    </xf>
    <xf numFmtId="0" fontId="17" fillId="4" borderId="73" xfId="1" applyFont="1" applyFill="1" applyBorder="1" applyAlignment="1">
      <alignment horizontal="center" vertical="center" wrapText="1"/>
    </xf>
    <xf numFmtId="0" fontId="17" fillId="4" borderId="3" xfId="1" applyFont="1" applyFill="1" applyBorder="1" applyAlignment="1">
      <alignment horizontal="center" vertical="center" wrapText="1"/>
    </xf>
    <xf numFmtId="0" fontId="17" fillId="4" borderId="14" xfId="1" applyFont="1" applyFill="1" applyBorder="1" applyAlignment="1">
      <alignment horizontal="center" vertical="center" wrapText="1"/>
    </xf>
    <xf numFmtId="0" fontId="17" fillId="4" borderId="15" xfId="1" applyFont="1" applyFill="1" applyBorder="1" applyAlignment="1">
      <alignment horizontal="center" vertical="center" wrapText="1"/>
    </xf>
    <xf numFmtId="0" fontId="17" fillId="4" borderId="16" xfId="1" applyFont="1" applyFill="1" applyBorder="1" applyAlignment="1">
      <alignment horizontal="center" vertical="center" wrapText="1"/>
    </xf>
    <xf numFmtId="3" fontId="17" fillId="4" borderId="65" xfId="1" applyNumberFormat="1" applyFont="1" applyFill="1" applyBorder="1" applyAlignment="1">
      <alignment horizontal="center" vertical="center" wrapText="1"/>
    </xf>
    <xf numFmtId="3" fontId="17" fillId="4" borderId="13" xfId="1" applyNumberFormat="1" applyFont="1" applyFill="1" applyBorder="1" applyAlignment="1">
      <alignment horizontal="center" vertical="center" wrapText="1"/>
    </xf>
    <xf numFmtId="3" fontId="17" fillId="4" borderId="10" xfId="1" applyNumberFormat="1" applyFont="1" applyFill="1" applyBorder="1" applyAlignment="1">
      <alignment horizontal="center" vertical="center" wrapText="1"/>
    </xf>
    <xf numFmtId="0" fontId="13" fillId="0" borderId="5" xfId="1" applyFont="1" applyFill="1" applyBorder="1" applyAlignment="1">
      <alignment horizontal="left" vertical="center"/>
    </xf>
    <xf numFmtId="0" fontId="13" fillId="0" borderId="6" xfId="1" applyFont="1" applyFill="1" applyBorder="1" applyAlignment="1">
      <alignment horizontal="left" vertical="center"/>
    </xf>
    <xf numFmtId="0" fontId="13" fillId="0" borderId="7" xfId="1" applyFont="1" applyFill="1" applyBorder="1" applyAlignment="1">
      <alignment horizontal="left" vertical="center"/>
    </xf>
    <xf numFmtId="0" fontId="19" fillId="0" borderId="0" xfId="0" applyFont="1" applyFill="1" applyBorder="1" applyAlignment="1">
      <alignment horizontal="center" vertical="center"/>
    </xf>
    <xf numFmtId="0" fontId="11" fillId="4" borderId="17" xfId="0" applyFont="1" applyFill="1" applyBorder="1" applyAlignment="1">
      <alignment horizontal="center" vertical="center" wrapText="1"/>
    </xf>
    <xf numFmtId="0" fontId="11" fillId="4" borderId="18" xfId="0" applyFont="1" applyFill="1" applyBorder="1" applyAlignment="1">
      <alignment horizontal="center" vertical="center" wrapText="1"/>
    </xf>
    <xf numFmtId="164" fontId="11" fillId="4" borderId="18" xfId="0" applyNumberFormat="1" applyFont="1" applyFill="1" applyBorder="1" applyAlignment="1">
      <alignment horizontal="center" vertical="center" wrapText="1"/>
    </xf>
    <xf numFmtId="0" fontId="11" fillId="4" borderId="19" xfId="0" applyFont="1" applyFill="1" applyBorder="1" applyAlignment="1">
      <alignment horizontal="center" vertical="center" wrapText="1"/>
    </xf>
    <xf numFmtId="0" fontId="13" fillId="0" borderId="3" xfId="1" applyFont="1" applyFill="1" applyBorder="1" applyAlignment="1">
      <alignment horizontal="left" vertical="center"/>
    </xf>
    <xf numFmtId="0" fontId="13" fillId="0" borderId="0" xfId="1" applyFont="1" applyFill="1" applyBorder="1" applyAlignment="1">
      <alignment horizontal="left" vertical="center"/>
    </xf>
    <xf numFmtId="0" fontId="19" fillId="0" borderId="4" xfId="4" applyFont="1" applyFill="1" applyBorder="1" applyAlignment="1">
      <alignment horizontal="center"/>
    </xf>
    <xf numFmtId="0" fontId="17" fillId="4" borderId="20" xfId="4" applyFont="1" applyFill="1" applyBorder="1" applyAlignment="1">
      <alignment horizontal="center" vertical="center"/>
    </xf>
    <xf numFmtId="0" fontId="17" fillId="4" borderId="21" xfId="4" applyFont="1" applyFill="1" applyBorder="1" applyAlignment="1">
      <alignment horizontal="center" vertical="center"/>
    </xf>
    <xf numFmtId="0" fontId="17" fillId="4" borderId="17" xfId="4" applyFont="1" applyFill="1" applyBorder="1" applyAlignment="1">
      <alignment horizontal="center" vertical="center" wrapText="1"/>
    </xf>
    <xf numFmtId="0" fontId="17" fillId="4" borderId="20" xfId="4" applyFont="1" applyFill="1" applyBorder="1" applyAlignment="1">
      <alignment horizontal="center" vertical="center" wrapText="1"/>
    </xf>
    <xf numFmtId="0" fontId="17" fillId="4" borderId="18" xfId="4" applyFont="1" applyFill="1" applyBorder="1" applyAlignment="1">
      <alignment horizontal="center" vertical="center"/>
    </xf>
    <xf numFmtId="0" fontId="17" fillId="4" borderId="18" xfId="4" applyFont="1" applyFill="1" applyBorder="1" applyAlignment="1">
      <alignment horizontal="center"/>
    </xf>
    <xf numFmtId="0" fontId="17" fillId="4" borderId="19" xfId="4" applyFont="1" applyFill="1" applyBorder="1" applyAlignment="1">
      <alignment horizontal="center"/>
    </xf>
    <xf numFmtId="0" fontId="17" fillId="4" borderId="23" xfId="4" applyFont="1" applyFill="1" applyBorder="1" applyAlignment="1">
      <alignment horizontal="center" vertical="center"/>
    </xf>
    <xf numFmtId="0" fontId="17" fillId="4" borderId="24" xfId="4" applyFont="1" applyFill="1" applyBorder="1" applyAlignment="1">
      <alignment horizontal="center" vertical="center"/>
    </xf>
    <xf numFmtId="0" fontId="33" fillId="0" borderId="11" xfId="1" applyFont="1" applyFill="1" applyBorder="1" applyAlignment="1">
      <alignment horizontal="left" vertical="center"/>
    </xf>
    <xf numFmtId="0" fontId="33" fillId="0" borderId="8" xfId="1" applyFont="1" applyFill="1" applyBorder="1" applyAlignment="1">
      <alignment horizontal="left" vertical="center"/>
    </xf>
    <xf numFmtId="0" fontId="15" fillId="0" borderId="40" xfId="4" applyFont="1" applyBorder="1" applyAlignment="1">
      <alignment horizontal="left" vertical="center" wrapText="1"/>
    </xf>
    <xf numFmtId="0" fontId="15" fillId="0" borderId="58" xfId="4" applyFont="1" applyBorder="1" applyAlignment="1">
      <alignment horizontal="left" vertical="center" wrapText="1"/>
    </xf>
    <xf numFmtId="0" fontId="15" fillId="0" borderId="45" xfId="4" applyFont="1" applyBorder="1" applyAlignment="1">
      <alignment horizontal="left" vertical="center" wrapText="1"/>
    </xf>
    <xf numFmtId="0" fontId="15" fillId="7" borderId="40" xfId="4" applyFont="1" applyFill="1" applyBorder="1" applyAlignment="1">
      <alignment horizontal="left" vertical="center" wrapText="1"/>
    </xf>
    <xf numFmtId="0" fontId="15" fillId="7" borderId="58" xfId="4" applyFont="1" applyFill="1" applyBorder="1" applyAlignment="1">
      <alignment horizontal="left" vertical="center" wrapText="1"/>
    </xf>
    <xf numFmtId="0" fontId="15" fillId="7" borderId="45" xfId="4" applyFont="1" applyFill="1" applyBorder="1" applyAlignment="1">
      <alignment horizontal="left" vertical="center" wrapText="1"/>
    </xf>
  </cellXfs>
  <cellStyles count="18">
    <cellStyle name="Cancel" xfId="14" xr:uid="{00000000-0005-0000-0000-000000000000}"/>
    <cellStyle name="Millares" xfId="6" builtinId="3"/>
    <cellStyle name="Millares 2" xfId="9" xr:uid="{00000000-0005-0000-0000-000002000000}"/>
    <cellStyle name="Millares 6" xfId="13" xr:uid="{00000000-0005-0000-0000-000003000000}"/>
    <cellStyle name="Millares 7" xfId="12" xr:uid="{00000000-0005-0000-0000-000004000000}"/>
    <cellStyle name="Millares 8" xfId="15" xr:uid="{00000000-0005-0000-0000-000005000000}"/>
    <cellStyle name="Moneda 2" xfId="7" xr:uid="{00000000-0005-0000-0000-000006000000}"/>
    <cellStyle name="Normal" xfId="0" builtinId="0"/>
    <cellStyle name="Normal 10" xfId="8" xr:uid="{00000000-0005-0000-0000-000008000000}"/>
    <cellStyle name="Normal 2" xfId="4" xr:uid="{00000000-0005-0000-0000-000009000000}"/>
    <cellStyle name="Normal 2 3" xfId="11" xr:uid="{00000000-0005-0000-0000-00000A000000}"/>
    <cellStyle name="Normal 3" xfId="10" xr:uid="{00000000-0005-0000-0000-00000B000000}"/>
    <cellStyle name="Normal 4" xfId="16" xr:uid="{00000000-0005-0000-0000-00000C000000}"/>
    <cellStyle name="Normal_ESTR98" xfId="3" xr:uid="{00000000-0005-0000-0000-00000D000000}"/>
    <cellStyle name="Normal_PLAZAS98" xfId="1" xr:uid="{00000000-0005-0000-0000-00000E000000}"/>
    <cellStyle name="Normal_SPGG98" xfId="2" xr:uid="{00000000-0005-0000-0000-00000F000000}"/>
    <cellStyle name="Porcentaje" xfId="5" builtinId="5"/>
    <cellStyle name="Porcentaje 2" xfId="17" xr:uid="{00000000-0005-0000-0000-000011000000}"/>
  </cellStyles>
  <dxfs count="11">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478281</xdr:colOff>
      <xdr:row>16</xdr:row>
      <xdr:rowOff>507161</xdr:rowOff>
    </xdr:from>
    <xdr:ext cx="5312919" cy="937464"/>
    <xdr:sp macro="" textlink="">
      <xdr:nvSpPr>
        <xdr:cNvPr id="2" name="CuadroTexto 1">
          <a:extLst>
            <a:ext uri="{FF2B5EF4-FFF2-40B4-BE49-F238E27FC236}">
              <a16:creationId xmlns:a16="http://schemas.microsoft.com/office/drawing/2014/main" id="{B07EF7B5-AB4F-489F-97E8-24D2BAA1F742}"/>
            </a:ext>
          </a:extLst>
        </xdr:cNvPr>
        <xdr:cNvSpPr txBox="1"/>
      </xdr:nvSpPr>
      <xdr:spPr>
        <a:xfrm>
          <a:off x="6741921" y="9254921"/>
          <a:ext cx="5312919" cy="937464"/>
        </a:xfrm>
        <a:prstGeom prst="rect">
          <a:avLst/>
        </a:prstGeom>
        <a:solidFill>
          <a:sysClr val="window" lastClr="FFFFFF"/>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PE" sz="1100" b="1">
              <a:solidFill>
                <a:sysClr val="windowText" lastClr="000000"/>
              </a:solidFill>
            </a:rPr>
            <a:t>INFORMACIÓN SECRETA DE ACUERDO AL ARTÍCULO 15° NUMERAL 2 INCISO e) DE LA  LEY N° 27806 "LEY DE TRANSPARENCIA Y ACCESO A LA INFORMACIÓN PÚBLICA".</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xdr:col>
      <xdr:colOff>702129</xdr:colOff>
      <xdr:row>27</xdr:row>
      <xdr:rowOff>70757</xdr:rowOff>
    </xdr:from>
    <xdr:to>
      <xdr:col>6</xdr:col>
      <xdr:colOff>1170214</xdr:colOff>
      <xdr:row>27</xdr:row>
      <xdr:rowOff>310242</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4076700" y="16350343"/>
          <a:ext cx="4865914" cy="2394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900" b="0">
              <a:latin typeface="Arial" panose="020B0604020202020204" pitchFamily="34" charset="0"/>
              <a:cs typeface="Arial" panose="020B0604020202020204" pitchFamily="34" charset="0"/>
            </a:rPr>
            <a:t>No aplica</a:t>
          </a:r>
        </a:p>
      </xdr:txBody>
    </xdr:sp>
    <xdr:clientData/>
  </xdr:twoCellAnchor>
  <xdr:twoCellAnchor>
    <xdr:from>
      <xdr:col>2</xdr:col>
      <xdr:colOff>734786</xdr:colOff>
      <xdr:row>30</xdr:row>
      <xdr:rowOff>70757</xdr:rowOff>
    </xdr:from>
    <xdr:to>
      <xdr:col>7</xdr:col>
      <xdr:colOff>21771</xdr:colOff>
      <xdr:row>30</xdr:row>
      <xdr:rowOff>310242</xdr:rowOff>
    </xdr:to>
    <xdr:sp macro="" textlink="">
      <xdr:nvSpPr>
        <xdr:cNvPr id="3" name="CuadroTexto 2">
          <a:extLst>
            <a:ext uri="{FF2B5EF4-FFF2-40B4-BE49-F238E27FC236}">
              <a16:creationId xmlns:a16="http://schemas.microsoft.com/office/drawing/2014/main" id="{00000000-0008-0000-0C00-000003000000}"/>
            </a:ext>
          </a:extLst>
        </xdr:cNvPr>
        <xdr:cNvSpPr txBox="1"/>
      </xdr:nvSpPr>
      <xdr:spPr>
        <a:xfrm>
          <a:off x="4109357" y="17036143"/>
          <a:ext cx="4865914" cy="2394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900" b="0">
              <a:latin typeface="Arial" panose="020B0604020202020204" pitchFamily="34" charset="0"/>
              <a:cs typeface="Arial" panose="020B0604020202020204" pitchFamily="34" charset="0"/>
            </a:rPr>
            <a:t>No aplica</a:t>
          </a:r>
        </a:p>
      </xdr:txBody>
    </xdr:sp>
    <xdr:clientData/>
  </xdr:twoCellAnchor>
  <xdr:twoCellAnchor>
    <xdr:from>
      <xdr:col>2</xdr:col>
      <xdr:colOff>745672</xdr:colOff>
      <xdr:row>33</xdr:row>
      <xdr:rowOff>65314</xdr:rowOff>
    </xdr:from>
    <xdr:to>
      <xdr:col>7</xdr:col>
      <xdr:colOff>32657</xdr:colOff>
      <xdr:row>33</xdr:row>
      <xdr:rowOff>304799</xdr:rowOff>
    </xdr:to>
    <xdr:sp macro="" textlink="">
      <xdr:nvSpPr>
        <xdr:cNvPr id="4" name="CuadroTexto 3">
          <a:extLst>
            <a:ext uri="{FF2B5EF4-FFF2-40B4-BE49-F238E27FC236}">
              <a16:creationId xmlns:a16="http://schemas.microsoft.com/office/drawing/2014/main" id="{00000000-0008-0000-0C00-000004000000}"/>
            </a:ext>
          </a:extLst>
        </xdr:cNvPr>
        <xdr:cNvSpPr txBox="1"/>
      </xdr:nvSpPr>
      <xdr:spPr>
        <a:xfrm>
          <a:off x="4120243" y="17716500"/>
          <a:ext cx="4865914" cy="2394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900" b="0">
              <a:latin typeface="Arial" panose="020B0604020202020204" pitchFamily="34" charset="0"/>
              <a:cs typeface="Arial" panose="020B0604020202020204" pitchFamily="34" charset="0"/>
            </a:rPr>
            <a:t>No aplica</a:t>
          </a:r>
        </a:p>
      </xdr:txBody>
    </xdr:sp>
    <xdr:clientData/>
  </xdr:twoCellAnchor>
  <xdr:twoCellAnchor>
    <xdr:from>
      <xdr:col>2</xdr:col>
      <xdr:colOff>713014</xdr:colOff>
      <xdr:row>51</xdr:row>
      <xdr:rowOff>76200</xdr:rowOff>
    </xdr:from>
    <xdr:to>
      <xdr:col>6</xdr:col>
      <xdr:colOff>1181099</xdr:colOff>
      <xdr:row>51</xdr:row>
      <xdr:rowOff>315685</xdr:rowOff>
    </xdr:to>
    <xdr:sp macro="" textlink="">
      <xdr:nvSpPr>
        <xdr:cNvPr id="5" name="CuadroTexto 4">
          <a:extLst>
            <a:ext uri="{FF2B5EF4-FFF2-40B4-BE49-F238E27FC236}">
              <a16:creationId xmlns:a16="http://schemas.microsoft.com/office/drawing/2014/main" id="{00000000-0008-0000-0C00-000005000000}"/>
            </a:ext>
          </a:extLst>
        </xdr:cNvPr>
        <xdr:cNvSpPr txBox="1"/>
      </xdr:nvSpPr>
      <xdr:spPr>
        <a:xfrm>
          <a:off x="4087585" y="19191514"/>
          <a:ext cx="4865914" cy="2394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900" b="0">
              <a:latin typeface="Arial" panose="020B0604020202020204" pitchFamily="34" charset="0"/>
              <a:cs typeface="Arial" panose="020B0604020202020204" pitchFamily="34" charset="0"/>
            </a:rPr>
            <a:t>No aplica</a:t>
          </a:r>
        </a:p>
      </xdr:txBody>
    </xdr:sp>
    <xdr:clientData/>
  </xdr:twoCellAnchor>
  <xdr:twoCellAnchor>
    <xdr:from>
      <xdr:col>2</xdr:col>
      <xdr:colOff>505690</xdr:colOff>
      <xdr:row>164</xdr:row>
      <xdr:rowOff>54841</xdr:rowOff>
    </xdr:from>
    <xdr:to>
      <xdr:col>6</xdr:col>
      <xdr:colOff>899884</xdr:colOff>
      <xdr:row>164</xdr:row>
      <xdr:rowOff>294326</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3498272" y="106229150"/>
          <a:ext cx="4578267" cy="2394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900" b="0">
              <a:latin typeface="Arial" panose="020B0604020202020204" pitchFamily="34" charset="0"/>
              <a:cs typeface="Arial" panose="020B0604020202020204" pitchFamily="34" charset="0"/>
            </a:rPr>
            <a:t>No aplica</a:t>
          </a:r>
        </a:p>
      </xdr:txBody>
    </xdr:sp>
    <xdr:clientData/>
  </xdr:twoCellAnchor>
  <xdr:twoCellAnchor>
    <xdr:from>
      <xdr:col>2</xdr:col>
      <xdr:colOff>484908</xdr:colOff>
      <xdr:row>167</xdr:row>
      <xdr:rowOff>62345</xdr:rowOff>
    </xdr:from>
    <xdr:to>
      <xdr:col>6</xdr:col>
      <xdr:colOff>876793</xdr:colOff>
      <xdr:row>167</xdr:row>
      <xdr:rowOff>301830</xdr:rowOff>
    </xdr:to>
    <xdr:sp macro="" textlink="">
      <xdr:nvSpPr>
        <xdr:cNvPr id="8" name="CuadroTexto 7">
          <a:extLst>
            <a:ext uri="{FF2B5EF4-FFF2-40B4-BE49-F238E27FC236}">
              <a16:creationId xmlns:a16="http://schemas.microsoft.com/office/drawing/2014/main" id="{00000000-0008-0000-0C00-000008000000}"/>
            </a:ext>
          </a:extLst>
        </xdr:cNvPr>
        <xdr:cNvSpPr txBox="1"/>
      </xdr:nvSpPr>
      <xdr:spPr>
        <a:xfrm>
          <a:off x="3477490" y="106915527"/>
          <a:ext cx="4575958" cy="2394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900" b="0">
              <a:latin typeface="Arial" panose="020B0604020202020204" pitchFamily="34" charset="0"/>
              <a:cs typeface="Arial" panose="020B0604020202020204" pitchFamily="34" charset="0"/>
            </a:rPr>
            <a:t>No aplica</a:t>
          </a:r>
        </a:p>
      </xdr:txBody>
    </xdr:sp>
    <xdr:clientData/>
  </xdr:twoCellAnchor>
  <xdr:twoCellAnchor>
    <xdr:from>
      <xdr:col>2</xdr:col>
      <xdr:colOff>477982</xdr:colOff>
      <xdr:row>170</xdr:row>
      <xdr:rowOff>55418</xdr:rowOff>
    </xdr:from>
    <xdr:to>
      <xdr:col>6</xdr:col>
      <xdr:colOff>869867</xdr:colOff>
      <xdr:row>170</xdr:row>
      <xdr:rowOff>294903</xdr:rowOff>
    </xdr:to>
    <xdr:sp macro="" textlink="">
      <xdr:nvSpPr>
        <xdr:cNvPr id="9" name="CuadroTexto 8">
          <a:extLst>
            <a:ext uri="{FF2B5EF4-FFF2-40B4-BE49-F238E27FC236}">
              <a16:creationId xmlns:a16="http://schemas.microsoft.com/office/drawing/2014/main" id="{00000000-0008-0000-0C00-000009000000}"/>
            </a:ext>
          </a:extLst>
        </xdr:cNvPr>
        <xdr:cNvSpPr txBox="1"/>
      </xdr:nvSpPr>
      <xdr:spPr>
        <a:xfrm>
          <a:off x="3470564" y="107608254"/>
          <a:ext cx="4575958" cy="2394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900" b="0">
              <a:latin typeface="Arial" panose="020B0604020202020204" pitchFamily="34" charset="0"/>
              <a:cs typeface="Arial" panose="020B0604020202020204" pitchFamily="34" charset="0"/>
            </a:rPr>
            <a:t>No aplica</a:t>
          </a:r>
        </a:p>
      </xdr:txBody>
    </xdr:sp>
    <xdr:clientData/>
  </xdr:twoCellAnchor>
  <xdr:twoCellAnchor>
    <xdr:from>
      <xdr:col>2</xdr:col>
      <xdr:colOff>471054</xdr:colOff>
      <xdr:row>173</xdr:row>
      <xdr:rowOff>55418</xdr:rowOff>
    </xdr:from>
    <xdr:to>
      <xdr:col>6</xdr:col>
      <xdr:colOff>862939</xdr:colOff>
      <xdr:row>173</xdr:row>
      <xdr:rowOff>294903</xdr:rowOff>
    </xdr:to>
    <xdr:sp macro="" textlink="">
      <xdr:nvSpPr>
        <xdr:cNvPr id="10" name="CuadroTexto 9">
          <a:extLst>
            <a:ext uri="{FF2B5EF4-FFF2-40B4-BE49-F238E27FC236}">
              <a16:creationId xmlns:a16="http://schemas.microsoft.com/office/drawing/2014/main" id="{00000000-0008-0000-0C00-00000A000000}"/>
            </a:ext>
          </a:extLst>
        </xdr:cNvPr>
        <xdr:cNvSpPr txBox="1"/>
      </xdr:nvSpPr>
      <xdr:spPr>
        <a:xfrm>
          <a:off x="3463636" y="108314836"/>
          <a:ext cx="4575958" cy="2394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900" b="0">
              <a:latin typeface="Arial" panose="020B0604020202020204" pitchFamily="34" charset="0"/>
              <a:cs typeface="Arial" panose="020B0604020202020204" pitchFamily="34" charset="0"/>
            </a:rPr>
            <a:t>No aplica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872837</xdr:colOff>
      <xdr:row>69</xdr:row>
      <xdr:rowOff>96982</xdr:rowOff>
    </xdr:from>
    <xdr:to>
      <xdr:col>10</xdr:col>
      <xdr:colOff>249382</xdr:colOff>
      <xdr:row>69</xdr:row>
      <xdr:rowOff>284018</xdr:rowOff>
    </xdr:to>
    <xdr:sp macro="" textlink="">
      <xdr:nvSpPr>
        <xdr:cNvPr id="2" name="CuadroTexto 1">
          <a:extLst>
            <a:ext uri="{FF2B5EF4-FFF2-40B4-BE49-F238E27FC236}">
              <a16:creationId xmlns:a16="http://schemas.microsoft.com/office/drawing/2014/main" id="{00000000-0008-0000-0D00-000002000000}"/>
            </a:ext>
          </a:extLst>
        </xdr:cNvPr>
        <xdr:cNvSpPr txBox="1"/>
      </xdr:nvSpPr>
      <xdr:spPr>
        <a:xfrm>
          <a:off x="4786746" y="24834273"/>
          <a:ext cx="5874327" cy="1870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900">
              <a:latin typeface="Arial" panose="020B0604020202020204" pitchFamily="34" charset="0"/>
              <a:cs typeface="Arial" panose="020B0604020202020204" pitchFamily="34" charset="0"/>
            </a:rPr>
            <a:t>No aplica</a:t>
          </a:r>
        </a:p>
      </xdr:txBody>
    </xdr:sp>
    <xdr:clientData/>
  </xdr:twoCellAnchor>
  <xdr:twoCellAnchor>
    <xdr:from>
      <xdr:col>3</xdr:col>
      <xdr:colOff>914400</xdr:colOff>
      <xdr:row>72</xdr:row>
      <xdr:rowOff>103909</xdr:rowOff>
    </xdr:from>
    <xdr:to>
      <xdr:col>10</xdr:col>
      <xdr:colOff>290945</xdr:colOff>
      <xdr:row>72</xdr:row>
      <xdr:rowOff>290945</xdr:rowOff>
    </xdr:to>
    <xdr:sp macro="" textlink="">
      <xdr:nvSpPr>
        <xdr:cNvPr id="3" name="CuadroTexto 2">
          <a:extLst>
            <a:ext uri="{FF2B5EF4-FFF2-40B4-BE49-F238E27FC236}">
              <a16:creationId xmlns:a16="http://schemas.microsoft.com/office/drawing/2014/main" id="{00000000-0008-0000-0D00-000003000000}"/>
            </a:ext>
          </a:extLst>
        </xdr:cNvPr>
        <xdr:cNvSpPr txBox="1"/>
      </xdr:nvSpPr>
      <xdr:spPr>
        <a:xfrm>
          <a:off x="4828309" y="25644764"/>
          <a:ext cx="5874327" cy="1870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900">
              <a:latin typeface="Arial" panose="020B0604020202020204" pitchFamily="34" charset="0"/>
              <a:cs typeface="Arial" panose="020B0604020202020204" pitchFamily="34" charset="0"/>
            </a:rPr>
            <a:t>No aplica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133</xdr:row>
      <xdr:rowOff>68580</xdr:rowOff>
    </xdr:from>
    <xdr:to>
      <xdr:col>14</xdr:col>
      <xdr:colOff>344285</xdr:colOff>
      <xdr:row>133</xdr:row>
      <xdr:rowOff>304800</xdr:rowOff>
    </xdr:to>
    <xdr:sp macro="" textlink="">
      <xdr:nvSpPr>
        <xdr:cNvPr id="2" name="CuadroTexto 1">
          <a:extLst>
            <a:ext uri="{FF2B5EF4-FFF2-40B4-BE49-F238E27FC236}">
              <a16:creationId xmlns:a16="http://schemas.microsoft.com/office/drawing/2014/main" id="{00000000-0008-0000-0E00-000002000000}"/>
            </a:ext>
          </a:extLst>
        </xdr:cNvPr>
        <xdr:cNvSpPr txBox="1"/>
      </xdr:nvSpPr>
      <xdr:spPr>
        <a:xfrm>
          <a:off x="6972300" y="184015380"/>
          <a:ext cx="5563985"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900">
              <a:latin typeface="Arial" panose="020B0604020202020204" pitchFamily="34" charset="0"/>
              <a:cs typeface="Arial" panose="020B0604020202020204" pitchFamily="34" charset="0"/>
            </a:rPr>
            <a:t>No aplica</a:t>
          </a:r>
        </a:p>
      </xdr:txBody>
    </xdr:sp>
    <xdr:clientData/>
  </xdr:twoCellAnchor>
  <xdr:twoCellAnchor>
    <xdr:from>
      <xdr:col>7</xdr:col>
      <xdr:colOff>7620</xdr:colOff>
      <xdr:row>136</xdr:row>
      <xdr:rowOff>60960</xdr:rowOff>
    </xdr:from>
    <xdr:to>
      <xdr:col>14</xdr:col>
      <xdr:colOff>351905</xdr:colOff>
      <xdr:row>136</xdr:row>
      <xdr:rowOff>297180</xdr:rowOff>
    </xdr:to>
    <xdr:sp macro="" textlink="">
      <xdr:nvSpPr>
        <xdr:cNvPr id="3" name="CuadroTexto 2">
          <a:extLst>
            <a:ext uri="{FF2B5EF4-FFF2-40B4-BE49-F238E27FC236}">
              <a16:creationId xmlns:a16="http://schemas.microsoft.com/office/drawing/2014/main" id="{00000000-0008-0000-0E00-000003000000}"/>
            </a:ext>
          </a:extLst>
        </xdr:cNvPr>
        <xdr:cNvSpPr txBox="1"/>
      </xdr:nvSpPr>
      <xdr:spPr>
        <a:xfrm>
          <a:off x="6979920" y="184800240"/>
          <a:ext cx="5563985"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900">
              <a:latin typeface="Arial" panose="020B0604020202020204" pitchFamily="34" charset="0"/>
              <a:cs typeface="Arial" panose="020B0604020202020204" pitchFamily="34" charset="0"/>
            </a:rPr>
            <a:t>No aplica</a:t>
          </a:r>
        </a:p>
      </xdr:txBody>
    </xdr:sp>
    <xdr:clientData/>
  </xdr:twoCellAnchor>
  <xdr:twoCellAnchor>
    <xdr:from>
      <xdr:col>7</xdr:col>
      <xdr:colOff>0</xdr:colOff>
      <xdr:row>139</xdr:row>
      <xdr:rowOff>76200</xdr:rowOff>
    </xdr:from>
    <xdr:to>
      <xdr:col>14</xdr:col>
      <xdr:colOff>344285</xdr:colOff>
      <xdr:row>139</xdr:row>
      <xdr:rowOff>312420</xdr:rowOff>
    </xdr:to>
    <xdr:sp macro="" textlink="">
      <xdr:nvSpPr>
        <xdr:cNvPr id="4" name="CuadroTexto 3">
          <a:extLst>
            <a:ext uri="{FF2B5EF4-FFF2-40B4-BE49-F238E27FC236}">
              <a16:creationId xmlns:a16="http://schemas.microsoft.com/office/drawing/2014/main" id="{00000000-0008-0000-0E00-000004000000}"/>
            </a:ext>
          </a:extLst>
        </xdr:cNvPr>
        <xdr:cNvSpPr txBox="1"/>
      </xdr:nvSpPr>
      <xdr:spPr>
        <a:xfrm>
          <a:off x="6972300" y="185585100"/>
          <a:ext cx="5563985"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900">
              <a:latin typeface="Arial" panose="020B0604020202020204" pitchFamily="34" charset="0"/>
              <a:cs typeface="Arial" panose="020B0604020202020204" pitchFamily="34" charset="0"/>
            </a:rPr>
            <a:t>No aplica</a:t>
          </a:r>
        </a:p>
      </xdr:txBody>
    </xdr:sp>
    <xdr:clientData/>
  </xdr:twoCellAnchor>
  <xdr:twoCellAnchor>
    <xdr:from>
      <xdr:col>7</xdr:col>
      <xdr:colOff>15240</xdr:colOff>
      <xdr:row>142</xdr:row>
      <xdr:rowOff>60960</xdr:rowOff>
    </xdr:from>
    <xdr:to>
      <xdr:col>14</xdr:col>
      <xdr:colOff>359525</xdr:colOff>
      <xdr:row>142</xdr:row>
      <xdr:rowOff>297180</xdr:rowOff>
    </xdr:to>
    <xdr:sp macro="" textlink="">
      <xdr:nvSpPr>
        <xdr:cNvPr id="5" name="CuadroTexto 4">
          <a:extLst>
            <a:ext uri="{FF2B5EF4-FFF2-40B4-BE49-F238E27FC236}">
              <a16:creationId xmlns:a16="http://schemas.microsoft.com/office/drawing/2014/main" id="{00000000-0008-0000-0E00-000005000000}"/>
            </a:ext>
          </a:extLst>
        </xdr:cNvPr>
        <xdr:cNvSpPr txBox="1"/>
      </xdr:nvSpPr>
      <xdr:spPr>
        <a:xfrm>
          <a:off x="6987540" y="186362340"/>
          <a:ext cx="5563985"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900">
              <a:latin typeface="Arial" panose="020B0604020202020204" pitchFamily="34" charset="0"/>
              <a:cs typeface="Arial" panose="020B0604020202020204" pitchFamily="34" charset="0"/>
            </a:rPr>
            <a:t>No aplica</a:t>
          </a:r>
        </a:p>
      </xdr:txBody>
    </xdr:sp>
    <xdr:clientData/>
  </xdr:twoCellAnchor>
  <xdr:twoCellAnchor>
    <xdr:from>
      <xdr:col>7</xdr:col>
      <xdr:colOff>0</xdr:colOff>
      <xdr:row>145</xdr:row>
      <xdr:rowOff>60960</xdr:rowOff>
    </xdr:from>
    <xdr:to>
      <xdr:col>14</xdr:col>
      <xdr:colOff>344285</xdr:colOff>
      <xdr:row>145</xdr:row>
      <xdr:rowOff>297180</xdr:rowOff>
    </xdr:to>
    <xdr:sp macro="" textlink="">
      <xdr:nvSpPr>
        <xdr:cNvPr id="6" name="CuadroTexto 5">
          <a:extLst>
            <a:ext uri="{FF2B5EF4-FFF2-40B4-BE49-F238E27FC236}">
              <a16:creationId xmlns:a16="http://schemas.microsoft.com/office/drawing/2014/main" id="{00000000-0008-0000-0E00-000006000000}"/>
            </a:ext>
          </a:extLst>
        </xdr:cNvPr>
        <xdr:cNvSpPr txBox="1"/>
      </xdr:nvSpPr>
      <xdr:spPr>
        <a:xfrm>
          <a:off x="6972300" y="187124340"/>
          <a:ext cx="5563985"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900">
              <a:latin typeface="Arial" panose="020B0604020202020204" pitchFamily="34" charset="0"/>
              <a:cs typeface="Arial" panose="020B0604020202020204" pitchFamily="34" charset="0"/>
            </a:rPr>
            <a:t>No aplica</a:t>
          </a:r>
        </a:p>
      </xdr:txBody>
    </xdr:sp>
    <xdr:clientData/>
  </xdr:twoCellAnchor>
  <xdr:twoCellAnchor>
    <xdr:from>
      <xdr:col>7</xdr:col>
      <xdr:colOff>0</xdr:colOff>
      <xdr:row>148</xdr:row>
      <xdr:rowOff>68580</xdr:rowOff>
    </xdr:from>
    <xdr:to>
      <xdr:col>14</xdr:col>
      <xdr:colOff>344285</xdr:colOff>
      <xdr:row>148</xdr:row>
      <xdr:rowOff>304800</xdr:rowOff>
    </xdr:to>
    <xdr:sp macro="" textlink="">
      <xdr:nvSpPr>
        <xdr:cNvPr id="7" name="CuadroTexto 6">
          <a:extLst>
            <a:ext uri="{FF2B5EF4-FFF2-40B4-BE49-F238E27FC236}">
              <a16:creationId xmlns:a16="http://schemas.microsoft.com/office/drawing/2014/main" id="{00000000-0008-0000-0E00-000007000000}"/>
            </a:ext>
          </a:extLst>
        </xdr:cNvPr>
        <xdr:cNvSpPr txBox="1"/>
      </xdr:nvSpPr>
      <xdr:spPr>
        <a:xfrm>
          <a:off x="6972300" y="187893960"/>
          <a:ext cx="5563985"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900">
              <a:latin typeface="Arial" panose="020B0604020202020204" pitchFamily="34" charset="0"/>
              <a:cs typeface="Arial" panose="020B0604020202020204" pitchFamily="34" charset="0"/>
            </a:rPr>
            <a:t>No aplica</a:t>
          </a:r>
        </a:p>
      </xdr:txBody>
    </xdr:sp>
    <xdr:clientData/>
  </xdr:twoCellAnchor>
  <xdr:twoCellAnchor>
    <xdr:from>
      <xdr:col>7</xdr:col>
      <xdr:colOff>0</xdr:colOff>
      <xdr:row>151</xdr:row>
      <xdr:rowOff>60960</xdr:rowOff>
    </xdr:from>
    <xdr:to>
      <xdr:col>14</xdr:col>
      <xdr:colOff>344285</xdr:colOff>
      <xdr:row>151</xdr:row>
      <xdr:rowOff>297180</xdr:rowOff>
    </xdr:to>
    <xdr:sp macro="" textlink="">
      <xdr:nvSpPr>
        <xdr:cNvPr id="8" name="CuadroTexto 7">
          <a:extLst>
            <a:ext uri="{FF2B5EF4-FFF2-40B4-BE49-F238E27FC236}">
              <a16:creationId xmlns:a16="http://schemas.microsoft.com/office/drawing/2014/main" id="{00000000-0008-0000-0E00-000008000000}"/>
            </a:ext>
          </a:extLst>
        </xdr:cNvPr>
        <xdr:cNvSpPr txBox="1"/>
      </xdr:nvSpPr>
      <xdr:spPr>
        <a:xfrm>
          <a:off x="6972300" y="188648340"/>
          <a:ext cx="5563985"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900">
              <a:latin typeface="Arial" panose="020B0604020202020204" pitchFamily="34" charset="0"/>
              <a:cs typeface="Arial" panose="020B0604020202020204" pitchFamily="34" charset="0"/>
            </a:rPr>
            <a:t>No aplica</a:t>
          </a:r>
        </a:p>
      </xdr:txBody>
    </xdr:sp>
    <xdr:clientData/>
  </xdr:twoCellAnchor>
  <xdr:twoCellAnchor>
    <xdr:from>
      <xdr:col>7</xdr:col>
      <xdr:colOff>7620</xdr:colOff>
      <xdr:row>154</xdr:row>
      <xdr:rowOff>53340</xdr:rowOff>
    </xdr:from>
    <xdr:to>
      <xdr:col>14</xdr:col>
      <xdr:colOff>351905</xdr:colOff>
      <xdr:row>154</xdr:row>
      <xdr:rowOff>289560</xdr:rowOff>
    </xdr:to>
    <xdr:sp macro="" textlink="">
      <xdr:nvSpPr>
        <xdr:cNvPr id="9" name="CuadroTexto 8">
          <a:extLst>
            <a:ext uri="{FF2B5EF4-FFF2-40B4-BE49-F238E27FC236}">
              <a16:creationId xmlns:a16="http://schemas.microsoft.com/office/drawing/2014/main" id="{00000000-0008-0000-0E00-000009000000}"/>
            </a:ext>
          </a:extLst>
        </xdr:cNvPr>
        <xdr:cNvSpPr txBox="1"/>
      </xdr:nvSpPr>
      <xdr:spPr>
        <a:xfrm>
          <a:off x="6979920" y="189417960"/>
          <a:ext cx="5563985"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900">
              <a:latin typeface="Arial" panose="020B0604020202020204" pitchFamily="34" charset="0"/>
              <a:cs typeface="Arial" panose="020B0604020202020204" pitchFamily="34" charset="0"/>
            </a:rPr>
            <a:t>No aplica</a:t>
          </a:r>
        </a:p>
      </xdr:txBody>
    </xdr:sp>
    <xdr:clientData/>
  </xdr:twoCellAnchor>
  <xdr:twoCellAnchor>
    <xdr:from>
      <xdr:col>7</xdr:col>
      <xdr:colOff>0</xdr:colOff>
      <xdr:row>157</xdr:row>
      <xdr:rowOff>60960</xdr:rowOff>
    </xdr:from>
    <xdr:to>
      <xdr:col>14</xdr:col>
      <xdr:colOff>344285</xdr:colOff>
      <xdr:row>157</xdr:row>
      <xdr:rowOff>297180</xdr:rowOff>
    </xdr:to>
    <xdr:sp macro="" textlink="">
      <xdr:nvSpPr>
        <xdr:cNvPr id="10" name="CuadroTexto 9">
          <a:extLst>
            <a:ext uri="{FF2B5EF4-FFF2-40B4-BE49-F238E27FC236}">
              <a16:creationId xmlns:a16="http://schemas.microsoft.com/office/drawing/2014/main" id="{00000000-0008-0000-0E00-00000A000000}"/>
            </a:ext>
          </a:extLst>
        </xdr:cNvPr>
        <xdr:cNvSpPr txBox="1"/>
      </xdr:nvSpPr>
      <xdr:spPr>
        <a:xfrm>
          <a:off x="6972300" y="190202820"/>
          <a:ext cx="5563985"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900">
              <a:latin typeface="Arial" panose="020B0604020202020204" pitchFamily="34" charset="0"/>
              <a:cs typeface="Arial" panose="020B0604020202020204" pitchFamily="34" charset="0"/>
            </a:rPr>
            <a:t>No aplica</a:t>
          </a:r>
        </a:p>
      </xdr:txBody>
    </xdr:sp>
    <xdr:clientData/>
  </xdr:twoCellAnchor>
  <xdr:twoCellAnchor>
    <xdr:from>
      <xdr:col>7</xdr:col>
      <xdr:colOff>15240</xdr:colOff>
      <xdr:row>160</xdr:row>
      <xdr:rowOff>68580</xdr:rowOff>
    </xdr:from>
    <xdr:to>
      <xdr:col>14</xdr:col>
      <xdr:colOff>359525</xdr:colOff>
      <xdr:row>160</xdr:row>
      <xdr:rowOff>304800</xdr:rowOff>
    </xdr:to>
    <xdr:sp macro="" textlink="">
      <xdr:nvSpPr>
        <xdr:cNvPr id="11" name="CuadroTexto 10">
          <a:extLst>
            <a:ext uri="{FF2B5EF4-FFF2-40B4-BE49-F238E27FC236}">
              <a16:creationId xmlns:a16="http://schemas.microsoft.com/office/drawing/2014/main" id="{00000000-0008-0000-0E00-00000B000000}"/>
            </a:ext>
          </a:extLst>
        </xdr:cNvPr>
        <xdr:cNvSpPr txBox="1"/>
      </xdr:nvSpPr>
      <xdr:spPr>
        <a:xfrm>
          <a:off x="6987540" y="190987680"/>
          <a:ext cx="5563985"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900">
              <a:latin typeface="Arial" panose="020B0604020202020204" pitchFamily="34" charset="0"/>
              <a:cs typeface="Arial" panose="020B0604020202020204" pitchFamily="34" charset="0"/>
            </a:rPr>
            <a:t>No aplica</a:t>
          </a:r>
        </a:p>
      </xdr:txBody>
    </xdr:sp>
    <xdr:clientData/>
  </xdr:twoCellAnchor>
  <xdr:twoCellAnchor>
    <xdr:from>
      <xdr:col>7</xdr:col>
      <xdr:colOff>15240</xdr:colOff>
      <xdr:row>163</xdr:row>
      <xdr:rowOff>76200</xdr:rowOff>
    </xdr:from>
    <xdr:to>
      <xdr:col>14</xdr:col>
      <xdr:colOff>359525</xdr:colOff>
      <xdr:row>163</xdr:row>
      <xdr:rowOff>312420</xdr:rowOff>
    </xdr:to>
    <xdr:sp macro="" textlink="">
      <xdr:nvSpPr>
        <xdr:cNvPr id="12" name="CuadroTexto 11">
          <a:extLst>
            <a:ext uri="{FF2B5EF4-FFF2-40B4-BE49-F238E27FC236}">
              <a16:creationId xmlns:a16="http://schemas.microsoft.com/office/drawing/2014/main" id="{00000000-0008-0000-0E00-00000C000000}"/>
            </a:ext>
          </a:extLst>
        </xdr:cNvPr>
        <xdr:cNvSpPr txBox="1"/>
      </xdr:nvSpPr>
      <xdr:spPr>
        <a:xfrm>
          <a:off x="6987540" y="191772540"/>
          <a:ext cx="5563985"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900">
              <a:latin typeface="Arial" panose="020B0604020202020204" pitchFamily="34" charset="0"/>
              <a:cs typeface="Arial" panose="020B0604020202020204" pitchFamily="34" charset="0"/>
            </a:rPr>
            <a:t>No aplica</a:t>
          </a:r>
        </a:p>
      </xdr:txBody>
    </xdr:sp>
    <xdr:clientData/>
  </xdr:twoCellAnchor>
  <xdr:twoCellAnchor>
    <xdr:from>
      <xdr:col>6</xdr:col>
      <xdr:colOff>952500</xdr:colOff>
      <xdr:row>166</xdr:row>
      <xdr:rowOff>68580</xdr:rowOff>
    </xdr:from>
    <xdr:to>
      <xdr:col>14</xdr:col>
      <xdr:colOff>336665</xdr:colOff>
      <xdr:row>166</xdr:row>
      <xdr:rowOff>304800</xdr:rowOff>
    </xdr:to>
    <xdr:sp macro="" textlink="">
      <xdr:nvSpPr>
        <xdr:cNvPr id="13" name="CuadroTexto 12">
          <a:extLst>
            <a:ext uri="{FF2B5EF4-FFF2-40B4-BE49-F238E27FC236}">
              <a16:creationId xmlns:a16="http://schemas.microsoft.com/office/drawing/2014/main" id="{00000000-0008-0000-0E00-00000D000000}"/>
            </a:ext>
          </a:extLst>
        </xdr:cNvPr>
        <xdr:cNvSpPr txBox="1"/>
      </xdr:nvSpPr>
      <xdr:spPr>
        <a:xfrm>
          <a:off x="6964680" y="192542160"/>
          <a:ext cx="5563985"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900">
              <a:latin typeface="Arial" panose="020B0604020202020204" pitchFamily="34" charset="0"/>
              <a:cs typeface="Arial" panose="020B0604020202020204" pitchFamily="34" charset="0"/>
            </a:rPr>
            <a:t>No aplica</a:t>
          </a:r>
        </a:p>
      </xdr:txBody>
    </xdr:sp>
    <xdr:clientData/>
  </xdr:twoCellAnchor>
  <xdr:twoCellAnchor>
    <xdr:from>
      <xdr:col>7</xdr:col>
      <xdr:colOff>7620</xdr:colOff>
      <xdr:row>169</xdr:row>
      <xdr:rowOff>83820</xdr:rowOff>
    </xdr:from>
    <xdr:to>
      <xdr:col>14</xdr:col>
      <xdr:colOff>351905</xdr:colOff>
      <xdr:row>169</xdr:row>
      <xdr:rowOff>320040</xdr:rowOff>
    </xdr:to>
    <xdr:sp macro="" textlink="">
      <xdr:nvSpPr>
        <xdr:cNvPr id="14" name="CuadroTexto 13">
          <a:extLst>
            <a:ext uri="{FF2B5EF4-FFF2-40B4-BE49-F238E27FC236}">
              <a16:creationId xmlns:a16="http://schemas.microsoft.com/office/drawing/2014/main" id="{00000000-0008-0000-0E00-00000E000000}"/>
            </a:ext>
          </a:extLst>
        </xdr:cNvPr>
        <xdr:cNvSpPr txBox="1"/>
      </xdr:nvSpPr>
      <xdr:spPr>
        <a:xfrm>
          <a:off x="6979920" y="193342260"/>
          <a:ext cx="5563985"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900">
              <a:latin typeface="Arial" panose="020B0604020202020204" pitchFamily="34" charset="0"/>
              <a:cs typeface="Arial" panose="020B0604020202020204" pitchFamily="34" charset="0"/>
            </a:rPr>
            <a:t>No aplica</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895350</xdr:colOff>
      <xdr:row>2854</xdr:row>
      <xdr:rowOff>85725</xdr:rowOff>
    </xdr:from>
    <xdr:to>
      <xdr:col>9</xdr:col>
      <xdr:colOff>326596</xdr:colOff>
      <xdr:row>2854</xdr:row>
      <xdr:rowOff>321945</xdr:rowOff>
    </xdr:to>
    <xdr:sp macro="" textlink="">
      <xdr:nvSpPr>
        <xdr:cNvPr id="2" name="CuadroTexto 1">
          <a:extLst>
            <a:ext uri="{FF2B5EF4-FFF2-40B4-BE49-F238E27FC236}">
              <a16:creationId xmlns:a16="http://schemas.microsoft.com/office/drawing/2014/main" id="{D967C4EF-3DB0-4989-A005-2461125EF83F}"/>
            </a:ext>
          </a:extLst>
        </xdr:cNvPr>
        <xdr:cNvSpPr txBox="1"/>
      </xdr:nvSpPr>
      <xdr:spPr>
        <a:xfrm>
          <a:off x="6467475" y="1267225050"/>
          <a:ext cx="5003371"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900">
              <a:latin typeface="Arial" panose="020B0604020202020204" pitchFamily="34" charset="0"/>
              <a:cs typeface="Arial" panose="020B0604020202020204" pitchFamily="34" charset="0"/>
            </a:rPr>
            <a:t>No aplica</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7.bin"/><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pageSetUpPr fitToPage="1"/>
  </sheetPr>
  <dimension ref="A1:C23"/>
  <sheetViews>
    <sheetView zoomScale="140" zoomScaleNormal="140" workbookViewId="0">
      <selection activeCell="B10" sqref="B10"/>
    </sheetView>
  </sheetViews>
  <sheetFormatPr baseColWidth="10" defaultColWidth="11.53125" defaultRowHeight="17.25"/>
  <cols>
    <col min="1" max="1" width="7.19921875" style="1044" customWidth="1"/>
    <col min="2" max="2" width="81.796875" style="1044" customWidth="1"/>
    <col min="3" max="16384" width="11.53125" style="1044"/>
  </cols>
  <sheetData>
    <row r="1" spans="1:3" s="1043" customFormat="1" ht="97.25" customHeight="1">
      <c r="A1" s="1263" t="s">
        <v>37679</v>
      </c>
      <c r="B1" s="1263"/>
      <c r="C1" s="1263"/>
    </row>
    <row r="2" spans="1:3" s="1043" customFormat="1" ht="42" customHeight="1">
      <c r="A2" s="1264" t="s">
        <v>37680</v>
      </c>
      <c r="B2" s="1264"/>
      <c r="C2" s="1264"/>
    </row>
    <row r="3" spans="1:3" s="1043" customFormat="1" ht="52.8" customHeight="1">
      <c r="A3" s="1265" t="s">
        <v>37681</v>
      </c>
      <c r="B3" s="1265"/>
      <c r="C3" s="1265"/>
    </row>
    <row r="5" spans="1:3" s="1046" customFormat="1" ht="15">
      <c r="A5" s="1045" t="s">
        <v>37682</v>
      </c>
      <c r="B5" s="1045" t="s">
        <v>37694</v>
      </c>
      <c r="C5" s="1045" t="s">
        <v>37692</v>
      </c>
    </row>
    <row r="6" spans="1:3" s="1046" customFormat="1" ht="30">
      <c r="A6" s="1047" t="s">
        <v>37683</v>
      </c>
      <c r="B6" s="1048" t="s">
        <v>37693</v>
      </c>
      <c r="C6" s="1260" t="s">
        <v>38175</v>
      </c>
    </row>
    <row r="7" spans="1:3" s="1046" customFormat="1" ht="30">
      <c r="A7" s="1047" t="s">
        <v>37684</v>
      </c>
      <c r="B7" s="1049" t="s">
        <v>37695</v>
      </c>
      <c r="C7" s="1260" t="s">
        <v>38176</v>
      </c>
    </row>
    <row r="8" spans="1:3" s="1046" customFormat="1" ht="15">
      <c r="A8" s="1047" t="s">
        <v>37685</v>
      </c>
      <c r="B8" s="1049" t="s">
        <v>37696</v>
      </c>
      <c r="C8" s="1261" t="s">
        <v>38165</v>
      </c>
    </row>
    <row r="9" spans="1:3" s="1046" customFormat="1" ht="15">
      <c r="A9" s="1047" t="s">
        <v>37686</v>
      </c>
      <c r="B9" s="1049" t="s">
        <v>37697</v>
      </c>
      <c r="C9" s="1261" t="s">
        <v>38166</v>
      </c>
    </row>
    <row r="10" spans="1:3" s="1046" customFormat="1" ht="30">
      <c r="A10" s="1047" t="s">
        <v>37687</v>
      </c>
      <c r="B10" s="1049" t="s">
        <v>37698</v>
      </c>
      <c r="C10" s="1260" t="s">
        <v>38177</v>
      </c>
    </row>
    <row r="11" spans="1:3" s="1046" customFormat="1" ht="30">
      <c r="A11" s="1047" t="s">
        <v>37688</v>
      </c>
      <c r="B11" s="1049" t="s">
        <v>37699</v>
      </c>
      <c r="C11" s="1260" t="s">
        <v>38178</v>
      </c>
    </row>
    <row r="12" spans="1:3" s="1046" customFormat="1" ht="15">
      <c r="A12" s="1047"/>
      <c r="B12" s="1259" t="s">
        <v>38183</v>
      </c>
      <c r="C12" s="1258" t="s">
        <v>38167</v>
      </c>
    </row>
    <row r="13" spans="1:3" s="1046" customFormat="1" ht="15">
      <c r="A13" s="1047"/>
      <c r="B13" s="1259" t="s">
        <v>38184</v>
      </c>
      <c r="C13" s="1258" t="s">
        <v>38168</v>
      </c>
    </row>
    <row r="14" spans="1:3" s="1046" customFormat="1" ht="15">
      <c r="A14" s="1047"/>
      <c r="B14" s="1259" t="s">
        <v>38185</v>
      </c>
      <c r="C14" s="1258" t="s">
        <v>38169</v>
      </c>
    </row>
    <row r="15" spans="1:3" s="1046" customFormat="1" ht="15">
      <c r="A15" s="1047"/>
      <c r="B15" s="1259" t="s">
        <v>38186</v>
      </c>
      <c r="C15" s="1258" t="s">
        <v>38170</v>
      </c>
    </row>
    <row r="16" spans="1:3" s="1046" customFormat="1" ht="15">
      <c r="A16" s="1047"/>
      <c r="B16" s="1259" t="s">
        <v>38187</v>
      </c>
      <c r="C16" s="1258" t="s">
        <v>38171</v>
      </c>
    </row>
    <row r="17" spans="1:3" s="1046" customFormat="1" ht="15">
      <c r="A17" s="1047"/>
      <c r="B17" s="1259" t="s">
        <v>38188</v>
      </c>
      <c r="C17" s="1258" t="s">
        <v>38172</v>
      </c>
    </row>
    <row r="18" spans="1:3" s="1046" customFormat="1" ht="30">
      <c r="A18" s="1047" t="s">
        <v>37689</v>
      </c>
      <c r="B18" s="1049" t="s">
        <v>37700</v>
      </c>
      <c r="C18" s="1260" t="s">
        <v>38179</v>
      </c>
    </row>
    <row r="19" spans="1:3" s="1046" customFormat="1" ht="30">
      <c r="A19" s="1047" t="s">
        <v>37690</v>
      </c>
      <c r="B19" s="1049" t="s">
        <v>37701</v>
      </c>
      <c r="C19" s="1260" t="s">
        <v>38180</v>
      </c>
    </row>
    <row r="20" spans="1:3" s="1046" customFormat="1" ht="15">
      <c r="A20" s="1047" t="s">
        <v>37691</v>
      </c>
      <c r="B20" s="1049" t="s">
        <v>37702</v>
      </c>
      <c r="C20" s="1261" t="s">
        <v>38173</v>
      </c>
    </row>
    <row r="21" spans="1:3" s="1046" customFormat="1" ht="15">
      <c r="A21" s="1047" t="s">
        <v>33720</v>
      </c>
      <c r="B21" s="1049" t="s">
        <v>37703</v>
      </c>
      <c r="C21" s="1261" t="s">
        <v>38174</v>
      </c>
    </row>
    <row r="22" spans="1:3" s="1046" customFormat="1" ht="30">
      <c r="A22" s="1047" t="s">
        <v>33832</v>
      </c>
      <c r="B22" s="1049" t="s">
        <v>37704</v>
      </c>
      <c r="C22" s="1260" t="s">
        <v>38181</v>
      </c>
    </row>
    <row r="23" spans="1:3" s="1046" customFormat="1" ht="30">
      <c r="A23" s="1047" t="s">
        <v>23695</v>
      </c>
      <c r="B23" s="1049" t="s">
        <v>37705</v>
      </c>
      <c r="C23" s="1260" t="s">
        <v>38182</v>
      </c>
    </row>
  </sheetData>
  <mergeCells count="3">
    <mergeCell ref="A1:C1"/>
    <mergeCell ref="A2:C2"/>
    <mergeCell ref="A3:C3"/>
  </mergeCells>
  <pageMargins left="1.299212598425197" right="0.70866141732283472" top="0.94488188976377963" bottom="0.74803149606299213" header="0.31496062992125984" footer="0.31496062992125984"/>
  <pageSetup paperSize="9" scale="80" fitToHeight="0" orientation="portrait" r:id="rId1"/>
  <ignoredErrors>
    <ignoredError sqref="C8:C9 C12:C17 C20:C21"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59999389629810485"/>
    <pageSetUpPr fitToPage="1"/>
  </sheetPr>
  <dimension ref="A1:R28"/>
  <sheetViews>
    <sheetView view="pageBreakPreview" topLeftCell="A7" zoomScale="140" zoomScaleNormal="110" zoomScaleSheetLayoutView="140" workbookViewId="0">
      <selection activeCell="E140" sqref="E140"/>
    </sheetView>
  </sheetViews>
  <sheetFormatPr baseColWidth="10" defaultColWidth="11.46484375" defaultRowHeight="11.65"/>
  <cols>
    <col min="1" max="1" width="67.796875" style="11" customWidth="1"/>
    <col min="2" max="7" width="14.796875" style="108" customWidth="1"/>
    <col min="8" max="8" width="14.796875" style="272" customWidth="1"/>
    <col min="9" max="9" width="14.796875" style="108" customWidth="1"/>
    <col min="10" max="10" width="14.796875" style="11" customWidth="1"/>
    <col min="11" max="16384" width="11.46484375" style="11"/>
  </cols>
  <sheetData>
    <row r="1" spans="1:18" s="273" customFormat="1" ht="30" customHeight="1">
      <c r="A1" s="1383" t="s">
        <v>174</v>
      </c>
      <c r="B1" s="1383"/>
      <c r="C1" s="1383"/>
      <c r="D1" s="1383"/>
      <c r="E1" s="1383"/>
      <c r="F1" s="1383"/>
      <c r="G1" s="1383"/>
      <c r="H1" s="1383"/>
      <c r="I1" s="1383"/>
      <c r="J1" s="1383"/>
    </row>
    <row r="2" spans="1:18" s="270" customFormat="1" ht="18" customHeight="1">
      <c r="A2" s="1398" t="s">
        <v>227</v>
      </c>
      <c r="B2" s="1398"/>
      <c r="C2" s="1398"/>
      <c r="D2" s="1398"/>
      <c r="E2" s="1398"/>
      <c r="F2" s="1398"/>
      <c r="G2" s="1398"/>
      <c r="H2" s="1398"/>
      <c r="I2" s="1398"/>
      <c r="J2" s="1398"/>
      <c r="K2" s="274"/>
      <c r="L2" s="274"/>
      <c r="M2" s="274"/>
      <c r="N2" s="274"/>
      <c r="O2" s="274"/>
      <c r="P2" s="274"/>
      <c r="Q2" s="274"/>
      <c r="R2" s="274"/>
    </row>
    <row r="3" spans="1:18" s="270" customFormat="1" ht="28.8" customHeight="1" thickBot="1">
      <c r="A3" s="1399" t="s">
        <v>350</v>
      </c>
      <c r="B3" s="1399"/>
      <c r="C3" s="1399"/>
      <c r="D3" s="1399"/>
      <c r="E3" s="1399"/>
      <c r="F3" s="1399"/>
      <c r="G3" s="1399"/>
      <c r="H3" s="1399"/>
      <c r="I3" s="1399"/>
      <c r="J3" s="1399"/>
    </row>
    <row r="4" spans="1:18" ht="25.8" customHeight="1" thickTop="1">
      <c r="A4" s="1392" t="s">
        <v>181</v>
      </c>
      <c r="B4" s="1384" t="s">
        <v>137</v>
      </c>
      <c r="C4" s="1394" t="s">
        <v>86</v>
      </c>
      <c r="D4" s="1394" t="s">
        <v>138</v>
      </c>
      <c r="E4" s="1394" t="s">
        <v>140</v>
      </c>
      <c r="F4" s="1396" t="s">
        <v>139</v>
      </c>
      <c r="G4" s="1388" t="s">
        <v>344</v>
      </c>
      <c r="H4" s="1400" t="s">
        <v>345</v>
      </c>
      <c r="I4" s="1384" t="s">
        <v>346</v>
      </c>
      <c r="J4" s="1390" t="s">
        <v>347</v>
      </c>
    </row>
    <row r="5" spans="1:18" ht="25.8" customHeight="1">
      <c r="A5" s="1393"/>
      <c r="B5" s="1385"/>
      <c r="C5" s="1395"/>
      <c r="D5" s="1395"/>
      <c r="E5" s="1395"/>
      <c r="F5" s="1397"/>
      <c r="G5" s="1389"/>
      <c r="H5" s="1401"/>
      <c r="I5" s="1385"/>
      <c r="J5" s="1391"/>
    </row>
    <row r="6" spans="1:18" s="30" customFormat="1" ht="18" customHeight="1">
      <c r="A6" s="292" t="s">
        <v>295</v>
      </c>
      <c r="B6" s="301"/>
      <c r="C6" s="300"/>
      <c r="D6" s="300"/>
      <c r="E6" s="300">
        <v>160</v>
      </c>
      <c r="F6" s="302"/>
      <c r="G6" s="280">
        <f>+D6-B6</f>
        <v>0</v>
      </c>
      <c r="H6" s="298">
        <v>0</v>
      </c>
      <c r="I6" s="282">
        <f>+F6-D6</f>
        <v>0</v>
      </c>
      <c r="J6" s="275">
        <v>0</v>
      </c>
    </row>
    <row r="7" spans="1:18" s="30" customFormat="1" ht="30" customHeight="1">
      <c r="A7" s="293" t="s">
        <v>296</v>
      </c>
      <c r="B7" s="303"/>
      <c r="C7" s="304">
        <v>67340</v>
      </c>
      <c r="D7" s="304"/>
      <c r="E7" s="304"/>
      <c r="F7" s="305"/>
      <c r="G7" s="290">
        <f t="shared" ref="G7:G21" si="0">+D7-B7</f>
        <v>0</v>
      </c>
      <c r="H7" s="299">
        <v>0</v>
      </c>
      <c r="I7" s="288">
        <f t="shared" ref="I7:I21" si="1">+F7-D7</f>
        <v>0</v>
      </c>
      <c r="J7" s="289">
        <v>0</v>
      </c>
    </row>
    <row r="8" spans="1:18" s="30" customFormat="1" ht="18" customHeight="1">
      <c r="A8" s="292" t="s">
        <v>297</v>
      </c>
      <c r="B8" s="301"/>
      <c r="C8" s="300">
        <v>1551091</v>
      </c>
      <c r="D8" s="300"/>
      <c r="E8" s="300">
        <v>1415940</v>
      </c>
      <c r="F8" s="302"/>
      <c r="G8" s="280">
        <f t="shared" si="0"/>
        <v>0</v>
      </c>
      <c r="H8" s="298">
        <v>0</v>
      </c>
      <c r="I8" s="282">
        <f t="shared" si="1"/>
        <v>0</v>
      </c>
      <c r="J8" s="275">
        <v>0</v>
      </c>
    </row>
    <row r="9" spans="1:18" s="30" customFormat="1" ht="18" customHeight="1">
      <c r="A9" s="293" t="s">
        <v>299</v>
      </c>
      <c r="B9" s="303"/>
      <c r="C9" s="304"/>
      <c r="D9" s="304"/>
      <c r="E9" s="304">
        <v>433</v>
      </c>
      <c r="F9" s="305"/>
      <c r="G9" s="290">
        <f t="shared" si="0"/>
        <v>0</v>
      </c>
      <c r="H9" s="299">
        <v>0</v>
      </c>
      <c r="I9" s="288">
        <f t="shared" si="1"/>
        <v>0</v>
      </c>
      <c r="J9" s="289">
        <v>0</v>
      </c>
    </row>
    <row r="10" spans="1:18" s="30" customFormat="1" ht="18" customHeight="1">
      <c r="A10" s="292" t="s">
        <v>304</v>
      </c>
      <c r="B10" s="301"/>
      <c r="C10" s="300"/>
      <c r="D10" s="300"/>
      <c r="E10" s="300">
        <v>12272</v>
      </c>
      <c r="F10" s="302"/>
      <c r="G10" s="280">
        <f t="shared" si="0"/>
        <v>0</v>
      </c>
      <c r="H10" s="298">
        <v>0</v>
      </c>
      <c r="I10" s="282">
        <f t="shared" si="1"/>
        <v>0</v>
      </c>
      <c r="J10" s="275">
        <v>0</v>
      </c>
    </row>
    <row r="11" spans="1:18" s="30" customFormat="1" ht="18" customHeight="1">
      <c r="A11" s="293" t="s">
        <v>305</v>
      </c>
      <c r="B11" s="303"/>
      <c r="C11" s="304">
        <v>1580</v>
      </c>
      <c r="D11" s="304"/>
      <c r="E11" s="304"/>
      <c r="F11" s="305"/>
      <c r="G11" s="290">
        <f t="shared" si="0"/>
        <v>0</v>
      </c>
      <c r="H11" s="299">
        <v>0</v>
      </c>
      <c r="I11" s="288">
        <f t="shared" si="1"/>
        <v>0</v>
      </c>
      <c r="J11" s="289">
        <v>0</v>
      </c>
    </row>
    <row r="12" spans="1:18" s="30" customFormat="1" ht="30" customHeight="1">
      <c r="A12" s="292" t="s">
        <v>307</v>
      </c>
      <c r="B12" s="301"/>
      <c r="C12" s="300">
        <v>8360</v>
      </c>
      <c r="D12" s="300"/>
      <c r="E12" s="300"/>
      <c r="F12" s="302"/>
      <c r="G12" s="280">
        <f t="shared" si="0"/>
        <v>0</v>
      </c>
      <c r="H12" s="298">
        <v>0</v>
      </c>
      <c r="I12" s="282">
        <f t="shared" si="1"/>
        <v>0</v>
      </c>
      <c r="J12" s="275">
        <v>0</v>
      </c>
    </row>
    <row r="13" spans="1:18" s="30" customFormat="1" ht="18" customHeight="1">
      <c r="A13" s="293" t="s">
        <v>313</v>
      </c>
      <c r="B13" s="303"/>
      <c r="C13" s="304"/>
      <c r="D13" s="304"/>
      <c r="E13" s="304">
        <v>108826</v>
      </c>
      <c r="F13" s="305"/>
      <c r="G13" s="290">
        <f t="shared" si="0"/>
        <v>0</v>
      </c>
      <c r="H13" s="299">
        <v>0</v>
      </c>
      <c r="I13" s="288">
        <f t="shared" si="1"/>
        <v>0</v>
      </c>
      <c r="J13" s="289">
        <v>0</v>
      </c>
    </row>
    <row r="14" spans="1:18" s="30" customFormat="1" ht="18" customHeight="1">
      <c r="A14" s="292" t="s">
        <v>314</v>
      </c>
      <c r="B14" s="301"/>
      <c r="C14" s="300">
        <v>1635000</v>
      </c>
      <c r="D14" s="300"/>
      <c r="E14" s="300">
        <v>2287742</v>
      </c>
      <c r="F14" s="302"/>
      <c r="G14" s="280">
        <f t="shared" si="0"/>
        <v>0</v>
      </c>
      <c r="H14" s="298">
        <v>0</v>
      </c>
      <c r="I14" s="282">
        <f t="shared" si="1"/>
        <v>0</v>
      </c>
      <c r="J14" s="275">
        <v>0</v>
      </c>
    </row>
    <row r="15" spans="1:18" s="30" customFormat="1" ht="18" customHeight="1">
      <c r="A15" s="293" t="s">
        <v>319</v>
      </c>
      <c r="B15" s="303"/>
      <c r="C15" s="304">
        <v>6845830</v>
      </c>
      <c r="D15" s="304"/>
      <c r="E15" s="304">
        <v>4503253</v>
      </c>
      <c r="F15" s="305"/>
      <c r="G15" s="290">
        <f t="shared" si="0"/>
        <v>0</v>
      </c>
      <c r="H15" s="299">
        <v>0</v>
      </c>
      <c r="I15" s="288">
        <f t="shared" si="1"/>
        <v>0</v>
      </c>
      <c r="J15" s="289">
        <v>0</v>
      </c>
    </row>
    <row r="16" spans="1:18" s="30" customFormat="1" ht="30" customHeight="1">
      <c r="A16" s="292" t="s">
        <v>320</v>
      </c>
      <c r="B16" s="301"/>
      <c r="C16" s="300">
        <v>5402238</v>
      </c>
      <c r="D16" s="300"/>
      <c r="E16" s="300">
        <v>2623250</v>
      </c>
      <c r="F16" s="302"/>
      <c r="G16" s="280">
        <f t="shared" si="0"/>
        <v>0</v>
      </c>
      <c r="H16" s="298">
        <v>0</v>
      </c>
      <c r="I16" s="282">
        <f t="shared" si="1"/>
        <v>0</v>
      </c>
      <c r="J16" s="275">
        <v>0</v>
      </c>
    </row>
    <row r="17" spans="1:10" s="30" customFormat="1" ht="30" customHeight="1">
      <c r="A17" s="293" t="s">
        <v>323</v>
      </c>
      <c r="B17" s="303"/>
      <c r="C17" s="304">
        <v>2761494</v>
      </c>
      <c r="D17" s="304"/>
      <c r="E17" s="304">
        <v>2691330</v>
      </c>
      <c r="F17" s="305"/>
      <c r="G17" s="290">
        <f t="shared" si="0"/>
        <v>0</v>
      </c>
      <c r="H17" s="299">
        <v>0</v>
      </c>
      <c r="I17" s="288">
        <f t="shared" si="1"/>
        <v>0</v>
      </c>
      <c r="J17" s="289">
        <v>0</v>
      </c>
    </row>
    <row r="18" spans="1:10" s="30" customFormat="1" ht="18" customHeight="1">
      <c r="A18" s="292" t="s">
        <v>324</v>
      </c>
      <c r="B18" s="301"/>
      <c r="C18" s="300">
        <v>51469143</v>
      </c>
      <c r="D18" s="300"/>
      <c r="E18" s="300">
        <v>35673997</v>
      </c>
      <c r="F18" s="302"/>
      <c r="G18" s="280">
        <f t="shared" si="0"/>
        <v>0</v>
      </c>
      <c r="H18" s="298">
        <v>0</v>
      </c>
      <c r="I18" s="282">
        <f t="shared" si="1"/>
        <v>0</v>
      </c>
      <c r="J18" s="275">
        <v>0</v>
      </c>
    </row>
    <row r="19" spans="1:10" s="30" customFormat="1" ht="18" customHeight="1">
      <c r="A19" s="293" t="s">
        <v>327</v>
      </c>
      <c r="B19" s="303"/>
      <c r="C19" s="304">
        <v>69038</v>
      </c>
      <c r="D19" s="304"/>
      <c r="E19" s="304">
        <v>85079</v>
      </c>
      <c r="F19" s="305"/>
      <c r="G19" s="290">
        <f t="shared" si="0"/>
        <v>0</v>
      </c>
      <c r="H19" s="299">
        <v>0</v>
      </c>
      <c r="I19" s="288">
        <f t="shared" si="1"/>
        <v>0</v>
      </c>
      <c r="J19" s="289">
        <v>0</v>
      </c>
    </row>
    <row r="20" spans="1:10" s="30" customFormat="1" ht="18" customHeight="1">
      <c r="A20" s="292" t="s">
        <v>337</v>
      </c>
      <c r="B20" s="301"/>
      <c r="C20" s="300">
        <v>19143827</v>
      </c>
      <c r="D20" s="300"/>
      <c r="E20" s="300">
        <v>3090006</v>
      </c>
      <c r="F20" s="302"/>
      <c r="G20" s="280">
        <f t="shared" si="0"/>
        <v>0</v>
      </c>
      <c r="H20" s="298">
        <v>0</v>
      </c>
      <c r="I20" s="282">
        <f t="shared" si="1"/>
        <v>0</v>
      </c>
      <c r="J20" s="275">
        <v>0</v>
      </c>
    </row>
    <row r="21" spans="1:10" s="30" customFormat="1" ht="18" customHeight="1">
      <c r="A21" s="293" t="s">
        <v>341</v>
      </c>
      <c r="B21" s="303"/>
      <c r="C21" s="304">
        <v>1200644</v>
      </c>
      <c r="D21" s="304"/>
      <c r="E21" s="304">
        <v>731975</v>
      </c>
      <c r="F21" s="305"/>
      <c r="G21" s="290">
        <f t="shared" si="0"/>
        <v>0</v>
      </c>
      <c r="H21" s="299">
        <v>0</v>
      </c>
      <c r="I21" s="288">
        <f t="shared" si="1"/>
        <v>0</v>
      </c>
      <c r="J21" s="289">
        <v>0</v>
      </c>
    </row>
    <row r="22" spans="1:10" s="30" customFormat="1" ht="22.25" customHeight="1" thickBot="1">
      <c r="A22" s="286" t="s">
        <v>10</v>
      </c>
      <c r="B22" s="283">
        <f>SUM(B6:B21)</f>
        <v>0</v>
      </c>
      <c r="C22" s="276">
        <f>SUM(C6:C21)</f>
        <v>90155585</v>
      </c>
      <c r="D22" s="276">
        <f>SUM(D6:D21)</f>
        <v>0</v>
      </c>
      <c r="E22" s="276">
        <f>SUM(E6:E21)</f>
        <v>53224263</v>
      </c>
      <c r="F22" s="287">
        <f>SUM(F6:F21)</f>
        <v>0</v>
      </c>
      <c r="G22" s="281">
        <f>+D22-B22</f>
        <v>0</v>
      </c>
      <c r="H22" s="238">
        <v>0</v>
      </c>
      <c r="I22" s="283">
        <f>+F22-D22</f>
        <v>0</v>
      </c>
      <c r="J22" s="235">
        <v>0</v>
      </c>
    </row>
    <row r="23" spans="1:10" ht="12" thickTop="1">
      <c r="A23" s="27" t="s">
        <v>87</v>
      </c>
      <c r="B23" s="277"/>
      <c r="C23" s="277"/>
      <c r="D23" s="277"/>
      <c r="E23" s="277"/>
      <c r="F23" s="277"/>
      <c r="G23" s="277"/>
      <c r="H23" s="271"/>
      <c r="I23" s="277"/>
    </row>
    <row r="24" spans="1:10">
      <c r="A24" s="27" t="s">
        <v>182</v>
      </c>
      <c r="B24" s="278"/>
      <c r="C24" s="278"/>
      <c r="D24" s="278"/>
      <c r="E24" s="278"/>
      <c r="F24" s="278"/>
      <c r="G24" s="278"/>
      <c r="H24" s="151"/>
      <c r="I24" s="278"/>
    </row>
    <row r="25" spans="1:10">
      <c r="A25" s="27" t="s">
        <v>88</v>
      </c>
      <c r="B25" s="277"/>
      <c r="C25" s="277"/>
      <c r="D25" s="277"/>
      <c r="E25" s="277"/>
      <c r="F25" s="277"/>
      <c r="G25" s="277"/>
      <c r="H25" s="271"/>
      <c r="I25" s="277"/>
    </row>
    <row r="26" spans="1:10">
      <c r="A26" s="14"/>
      <c r="B26" s="277"/>
      <c r="C26" s="277"/>
      <c r="D26" s="277"/>
      <c r="E26" s="277"/>
      <c r="F26" s="277"/>
      <c r="G26" s="277"/>
      <c r="H26" s="271"/>
      <c r="I26" s="277"/>
    </row>
    <row r="27" spans="1:10">
      <c r="A27" s="28" t="s">
        <v>188</v>
      </c>
      <c r="B27" s="279"/>
    </row>
    <row r="28" spans="1:10">
      <c r="A28" s="28" t="s">
        <v>192</v>
      </c>
      <c r="B28" s="279"/>
    </row>
  </sheetData>
  <mergeCells count="13">
    <mergeCell ref="H4:H5"/>
    <mergeCell ref="I4:I5"/>
    <mergeCell ref="J4:J5"/>
    <mergeCell ref="A1:J1"/>
    <mergeCell ref="A2:J2"/>
    <mergeCell ref="A3:J3"/>
    <mergeCell ref="A4:A5"/>
    <mergeCell ref="B4:B5"/>
    <mergeCell ref="C4:C5"/>
    <mergeCell ref="D4:D5"/>
    <mergeCell ref="E4:E5"/>
    <mergeCell ref="F4:F5"/>
    <mergeCell ref="G4:G5"/>
  </mergeCells>
  <printOptions horizontalCentered="1"/>
  <pageMargins left="0.31496062992125984" right="0.31496062992125984" top="0.74803149606299213" bottom="0.74803149606299213" header="0.31496062992125984" footer="0.31496062992125984"/>
  <pageSetup paperSize="9" scale="70" fitToHeight="0" orientation="landscape" r:id="rId1"/>
  <headerFooter>
    <oddFooter>&amp;C&amp;"Arial,Normal"&amp;10Página N° &amp;P&amp;R&amp;"Arial,Negrita"&amp;10FORMATO 06</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59999389629810485"/>
    <pageSetUpPr fitToPage="1"/>
  </sheetPr>
  <dimension ref="A1:R53"/>
  <sheetViews>
    <sheetView view="pageBreakPreview" topLeftCell="A37" zoomScale="150" zoomScaleNormal="140" zoomScaleSheetLayoutView="150" workbookViewId="0">
      <selection activeCell="E140" sqref="E140"/>
    </sheetView>
  </sheetViews>
  <sheetFormatPr baseColWidth="10" defaultColWidth="11.46484375" defaultRowHeight="11.65"/>
  <cols>
    <col min="1" max="1" width="67.796875" style="11" customWidth="1"/>
    <col min="2" max="7" width="14.796875" style="285" customWidth="1"/>
    <col min="8" max="8" width="14.796875" style="272" customWidth="1"/>
    <col min="9" max="9" width="14.796875" style="108" customWidth="1"/>
    <col min="10" max="10" width="14.796875" style="11" customWidth="1"/>
    <col min="11" max="16384" width="11.46484375" style="11"/>
  </cols>
  <sheetData>
    <row r="1" spans="1:18" s="273" customFormat="1" ht="30" customHeight="1">
      <c r="A1" s="1383" t="s">
        <v>174</v>
      </c>
      <c r="B1" s="1383"/>
      <c r="C1" s="1383"/>
      <c r="D1" s="1383"/>
      <c r="E1" s="1383"/>
      <c r="F1" s="1383"/>
      <c r="G1" s="1383"/>
      <c r="H1" s="1383"/>
      <c r="I1" s="1383"/>
      <c r="J1" s="1383"/>
    </row>
    <row r="2" spans="1:18" s="270" customFormat="1" ht="18" customHeight="1">
      <c r="A2" s="1398" t="s">
        <v>227</v>
      </c>
      <c r="B2" s="1398"/>
      <c r="C2" s="1398"/>
      <c r="D2" s="1398"/>
      <c r="E2" s="1398"/>
      <c r="F2" s="1398"/>
      <c r="G2" s="1398"/>
      <c r="H2" s="1398"/>
      <c r="I2" s="1398"/>
      <c r="J2" s="1398"/>
      <c r="K2" s="274"/>
      <c r="L2" s="274"/>
      <c r="M2" s="274"/>
      <c r="N2" s="274"/>
      <c r="O2" s="274"/>
      <c r="P2" s="274"/>
      <c r="Q2" s="274"/>
      <c r="R2" s="274"/>
    </row>
    <row r="3" spans="1:18" s="270" customFormat="1" ht="28.25" customHeight="1" thickBot="1">
      <c r="A3" s="1399" t="s">
        <v>351</v>
      </c>
      <c r="B3" s="1399"/>
      <c r="C3" s="1399"/>
      <c r="D3" s="1399"/>
      <c r="E3" s="1399"/>
      <c r="F3" s="1399"/>
      <c r="G3" s="1399"/>
      <c r="H3" s="1399"/>
      <c r="I3" s="1399"/>
      <c r="J3" s="1399"/>
    </row>
    <row r="4" spans="1:18" ht="25.8" customHeight="1" thickTop="1">
      <c r="A4" s="1392" t="s">
        <v>181</v>
      </c>
      <c r="B4" s="1384" t="s">
        <v>137</v>
      </c>
      <c r="C4" s="1394" t="s">
        <v>86</v>
      </c>
      <c r="D4" s="1394" t="s">
        <v>138</v>
      </c>
      <c r="E4" s="1394" t="s">
        <v>140</v>
      </c>
      <c r="F4" s="1396" t="s">
        <v>139</v>
      </c>
      <c r="G4" s="1388" t="s">
        <v>344</v>
      </c>
      <c r="H4" s="1400" t="s">
        <v>345</v>
      </c>
      <c r="I4" s="1384" t="s">
        <v>346</v>
      </c>
      <c r="J4" s="1390" t="s">
        <v>347</v>
      </c>
    </row>
    <row r="5" spans="1:18" ht="25.8" customHeight="1">
      <c r="A5" s="1393"/>
      <c r="B5" s="1385"/>
      <c r="C5" s="1395"/>
      <c r="D5" s="1395"/>
      <c r="E5" s="1395"/>
      <c r="F5" s="1397"/>
      <c r="G5" s="1389"/>
      <c r="H5" s="1401"/>
      <c r="I5" s="1385"/>
      <c r="J5" s="1391"/>
    </row>
    <row r="6" spans="1:18" s="30" customFormat="1" ht="18" customHeight="1">
      <c r="A6" s="292" t="s">
        <v>295</v>
      </c>
      <c r="B6" s="294"/>
      <c r="C6" s="154">
        <v>664097</v>
      </c>
      <c r="D6" s="154"/>
      <c r="E6" s="154">
        <v>672043</v>
      </c>
      <c r="F6" s="295"/>
      <c r="G6" s="280">
        <f>+D6-B6</f>
        <v>0</v>
      </c>
      <c r="H6" s="298">
        <v>0</v>
      </c>
      <c r="I6" s="282">
        <f>+F6-D6</f>
        <v>0</v>
      </c>
      <c r="J6" s="275">
        <v>0</v>
      </c>
    </row>
    <row r="7" spans="1:18" s="30" customFormat="1" ht="30" customHeight="1">
      <c r="A7" s="293" t="s">
        <v>296</v>
      </c>
      <c r="B7" s="296"/>
      <c r="C7" s="291">
        <v>266100</v>
      </c>
      <c r="D7" s="291"/>
      <c r="E7" s="291">
        <v>232000</v>
      </c>
      <c r="F7" s="297"/>
      <c r="G7" s="290">
        <f t="shared" ref="G7:G46" si="0">+D7-B7</f>
        <v>0</v>
      </c>
      <c r="H7" s="299">
        <v>0</v>
      </c>
      <c r="I7" s="288">
        <f t="shared" ref="I7:I46" si="1">+F7-D7</f>
        <v>0</v>
      </c>
      <c r="J7" s="289">
        <v>0</v>
      </c>
    </row>
    <row r="8" spans="1:18" s="30" customFormat="1" ht="18" customHeight="1">
      <c r="A8" s="292" t="s">
        <v>297</v>
      </c>
      <c r="B8" s="294"/>
      <c r="C8" s="154">
        <v>175000</v>
      </c>
      <c r="D8" s="154"/>
      <c r="E8" s="154">
        <v>112000</v>
      </c>
      <c r="F8" s="295"/>
      <c r="G8" s="280">
        <f t="shared" si="0"/>
        <v>0</v>
      </c>
      <c r="H8" s="298">
        <v>0</v>
      </c>
      <c r="I8" s="282">
        <f t="shared" si="1"/>
        <v>0</v>
      </c>
      <c r="J8" s="275">
        <v>0</v>
      </c>
    </row>
    <row r="9" spans="1:18" s="30" customFormat="1" ht="18" customHeight="1">
      <c r="A9" s="293" t="s">
        <v>299</v>
      </c>
      <c r="B9" s="296"/>
      <c r="C9" s="291">
        <v>2038499</v>
      </c>
      <c r="D9" s="291"/>
      <c r="E9" s="291">
        <v>151620</v>
      </c>
      <c r="F9" s="297"/>
      <c r="G9" s="290">
        <f t="shared" si="0"/>
        <v>0</v>
      </c>
      <c r="H9" s="299">
        <v>0</v>
      </c>
      <c r="I9" s="288">
        <f t="shared" si="1"/>
        <v>0</v>
      </c>
      <c r="J9" s="289">
        <v>0</v>
      </c>
    </row>
    <row r="10" spans="1:18" s="30" customFormat="1" ht="18" customHeight="1">
      <c r="A10" s="292" t="s">
        <v>301</v>
      </c>
      <c r="B10" s="294"/>
      <c r="C10" s="154">
        <v>1484688</v>
      </c>
      <c r="D10" s="154"/>
      <c r="E10" s="154">
        <v>820878</v>
      </c>
      <c r="F10" s="295"/>
      <c r="G10" s="280">
        <f t="shared" si="0"/>
        <v>0</v>
      </c>
      <c r="H10" s="298">
        <v>0</v>
      </c>
      <c r="I10" s="282">
        <f t="shared" si="1"/>
        <v>0</v>
      </c>
      <c r="J10" s="275">
        <v>0</v>
      </c>
    </row>
    <row r="11" spans="1:18" s="30" customFormat="1" ht="18" customHeight="1">
      <c r="A11" s="293" t="s">
        <v>302</v>
      </c>
      <c r="B11" s="296"/>
      <c r="C11" s="291">
        <v>69820</v>
      </c>
      <c r="D11" s="291"/>
      <c r="E11" s="291">
        <v>100150</v>
      </c>
      <c r="F11" s="297"/>
      <c r="G11" s="290">
        <f t="shared" si="0"/>
        <v>0</v>
      </c>
      <c r="H11" s="299">
        <v>0</v>
      </c>
      <c r="I11" s="288">
        <f t="shared" si="1"/>
        <v>0</v>
      </c>
      <c r="J11" s="289">
        <v>0</v>
      </c>
    </row>
    <row r="12" spans="1:18" s="30" customFormat="1" ht="18" customHeight="1">
      <c r="A12" s="292" t="s">
        <v>303</v>
      </c>
      <c r="B12" s="294"/>
      <c r="C12" s="154">
        <v>323113</v>
      </c>
      <c r="D12" s="154"/>
      <c r="E12" s="154">
        <v>30000</v>
      </c>
      <c r="F12" s="295"/>
      <c r="G12" s="280">
        <f t="shared" si="0"/>
        <v>0</v>
      </c>
      <c r="H12" s="298">
        <v>0</v>
      </c>
      <c r="I12" s="282">
        <f t="shared" si="1"/>
        <v>0</v>
      </c>
      <c r="J12" s="275">
        <v>0</v>
      </c>
    </row>
    <row r="13" spans="1:18" s="30" customFormat="1" ht="18" customHeight="1">
      <c r="A13" s="293" t="s">
        <v>304</v>
      </c>
      <c r="B13" s="296"/>
      <c r="C13" s="291">
        <v>1116593</v>
      </c>
      <c r="D13" s="291"/>
      <c r="E13" s="291">
        <v>298728</v>
      </c>
      <c r="F13" s="297"/>
      <c r="G13" s="290">
        <f t="shared" si="0"/>
        <v>0</v>
      </c>
      <c r="H13" s="299">
        <v>0</v>
      </c>
      <c r="I13" s="288">
        <f t="shared" si="1"/>
        <v>0</v>
      </c>
      <c r="J13" s="289">
        <v>0</v>
      </c>
    </row>
    <row r="14" spans="1:18" s="30" customFormat="1" ht="18" customHeight="1">
      <c r="A14" s="292" t="s">
        <v>305</v>
      </c>
      <c r="B14" s="294"/>
      <c r="C14" s="154">
        <v>20000</v>
      </c>
      <c r="D14" s="154"/>
      <c r="E14" s="154"/>
      <c r="F14" s="295"/>
      <c r="G14" s="280">
        <f t="shared" si="0"/>
        <v>0</v>
      </c>
      <c r="H14" s="298">
        <v>0</v>
      </c>
      <c r="I14" s="282">
        <f t="shared" si="1"/>
        <v>0</v>
      </c>
      <c r="J14" s="275">
        <v>0</v>
      </c>
    </row>
    <row r="15" spans="1:18" s="30" customFormat="1" ht="18" customHeight="1">
      <c r="A15" s="293" t="s">
        <v>306</v>
      </c>
      <c r="B15" s="296"/>
      <c r="C15" s="291">
        <v>1097425</v>
      </c>
      <c r="D15" s="291"/>
      <c r="E15" s="291">
        <v>242900</v>
      </c>
      <c r="F15" s="297"/>
      <c r="G15" s="290">
        <f t="shared" si="0"/>
        <v>0</v>
      </c>
      <c r="H15" s="299">
        <v>0</v>
      </c>
      <c r="I15" s="288">
        <f t="shared" si="1"/>
        <v>0</v>
      </c>
      <c r="J15" s="289">
        <v>0</v>
      </c>
    </row>
    <row r="16" spans="1:18" s="30" customFormat="1" ht="30" customHeight="1">
      <c r="A16" s="292" t="s">
        <v>307</v>
      </c>
      <c r="B16" s="294"/>
      <c r="C16" s="154">
        <v>264217</v>
      </c>
      <c r="D16" s="154"/>
      <c r="E16" s="154">
        <v>79560</v>
      </c>
      <c r="F16" s="295"/>
      <c r="G16" s="280">
        <f t="shared" si="0"/>
        <v>0</v>
      </c>
      <c r="H16" s="298">
        <v>0</v>
      </c>
      <c r="I16" s="282">
        <f t="shared" si="1"/>
        <v>0</v>
      </c>
      <c r="J16" s="275">
        <v>0</v>
      </c>
    </row>
    <row r="17" spans="1:10" s="30" customFormat="1" ht="18" customHeight="1">
      <c r="A17" s="293" t="s">
        <v>308</v>
      </c>
      <c r="B17" s="296"/>
      <c r="C17" s="291">
        <v>88000</v>
      </c>
      <c r="D17" s="291"/>
      <c r="E17" s="291"/>
      <c r="F17" s="297"/>
      <c r="G17" s="290">
        <f>+D17-B17</f>
        <v>0</v>
      </c>
      <c r="H17" s="299">
        <v>0</v>
      </c>
      <c r="I17" s="288">
        <f>+F17-D17</f>
        <v>0</v>
      </c>
      <c r="J17" s="289">
        <v>0</v>
      </c>
    </row>
    <row r="18" spans="1:10" s="30" customFormat="1" ht="30" customHeight="1">
      <c r="A18" s="292" t="s">
        <v>309</v>
      </c>
      <c r="B18" s="294"/>
      <c r="C18" s="154">
        <v>13703390</v>
      </c>
      <c r="D18" s="154"/>
      <c r="E18" s="154">
        <v>19951385</v>
      </c>
      <c r="F18" s="295"/>
      <c r="G18" s="280">
        <f t="shared" si="0"/>
        <v>0</v>
      </c>
      <c r="H18" s="298">
        <v>0</v>
      </c>
      <c r="I18" s="282">
        <f t="shared" si="1"/>
        <v>0</v>
      </c>
      <c r="J18" s="275">
        <v>0</v>
      </c>
    </row>
    <row r="19" spans="1:10" s="30" customFormat="1" ht="18" customHeight="1">
      <c r="A19" s="293" t="s">
        <v>310</v>
      </c>
      <c r="B19" s="296"/>
      <c r="C19" s="291">
        <v>80000</v>
      </c>
      <c r="D19" s="291"/>
      <c r="E19" s="291">
        <v>80920</v>
      </c>
      <c r="F19" s="297"/>
      <c r="G19" s="290">
        <f t="shared" si="0"/>
        <v>0</v>
      </c>
      <c r="H19" s="299">
        <v>0</v>
      </c>
      <c r="I19" s="288">
        <f t="shared" si="1"/>
        <v>0</v>
      </c>
      <c r="J19" s="289">
        <v>0</v>
      </c>
    </row>
    <row r="20" spans="1:10" s="30" customFormat="1" ht="18" customHeight="1">
      <c r="A20" s="292" t="s">
        <v>311</v>
      </c>
      <c r="B20" s="294"/>
      <c r="C20" s="154">
        <v>4383471</v>
      </c>
      <c r="D20" s="154"/>
      <c r="E20" s="154">
        <v>615185</v>
      </c>
      <c r="F20" s="295"/>
      <c r="G20" s="280">
        <f t="shared" si="0"/>
        <v>0</v>
      </c>
      <c r="H20" s="298">
        <v>0</v>
      </c>
      <c r="I20" s="282">
        <f t="shared" si="1"/>
        <v>0</v>
      </c>
      <c r="J20" s="275">
        <v>0</v>
      </c>
    </row>
    <row r="21" spans="1:10" s="30" customFormat="1" ht="18" customHeight="1">
      <c r="A21" s="293" t="s">
        <v>312</v>
      </c>
      <c r="B21" s="296"/>
      <c r="C21" s="291">
        <v>26124</v>
      </c>
      <c r="D21" s="291"/>
      <c r="E21" s="291"/>
      <c r="F21" s="297"/>
      <c r="G21" s="290">
        <f t="shared" si="0"/>
        <v>0</v>
      </c>
      <c r="H21" s="299">
        <v>0</v>
      </c>
      <c r="I21" s="288">
        <f t="shared" si="1"/>
        <v>0</v>
      </c>
      <c r="J21" s="289">
        <v>0</v>
      </c>
    </row>
    <row r="22" spans="1:10" s="30" customFormat="1" ht="18" customHeight="1">
      <c r="A22" s="292" t="s">
        <v>313</v>
      </c>
      <c r="B22" s="294"/>
      <c r="C22" s="154">
        <v>34119019</v>
      </c>
      <c r="D22" s="154"/>
      <c r="E22" s="154">
        <v>32394954</v>
      </c>
      <c r="F22" s="295"/>
      <c r="G22" s="280">
        <f t="shared" si="0"/>
        <v>0</v>
      </c>
      <c r="H22" s="298">
        <v>0</v>
      </c>
      <c r="I22" s="282">
        <f t="shared" si="1"/>
        <v>0</v>
      </c>
      <c r="J22" s="275">
        <v>0</v>
      </c>
    </row>
    <row r="23" spans="1:10" s="30" customFormat="1" ht="18" customHeight="1">
      <c r="A23" s="293" t="s">
        <v>314</v>
      </c>
      <c r="B23" s="296">
        <v>33600</v>
      </c>
      <c r="C23" s="291">
        <v>67200</v>
      </c>
      <c r="D23" s="291">
        <v>24000</v>
      </c>
      <c r="E23" s="291">
        <v>14260</v>
      </c>
      <c r="F23" s="297">
        <v>36000</v>
      </c>
      <c r="G23" s="290">
        <f t="shared" si="0"/>
        <v>-9600</v>
      </c>
      <c r="H23" s="299">
        <f t="shared" ref="H23:H45" si="2">+G23/B23</f>
        <v>-0.2857142857142857</v>
      </c>
      <c r="I23" s="288">
        <f t="shared" si="1"/>
        <v>12000</v>
      </c>
      <c r="J23" s="289">
        <f>+I23/D23</f>
        <v>0.5</v>
      </c>
    </row>
    <row r="24" spans="1:10" s="30" customFormat="1" ht="18" customHeight="1">
      <c r="A24" s="292" t="s">
        <v>315</v>
      </c>
      <c r="B24" s="294">
        <v>61344</v>
      </c>
      <c r="C24" s="154">
        <v>1543544</v>
      </c>
      <c r="D24" s="154">
        <v>61344</v>
      </c>
      <c r="E24" s="154">
        <v>549214</v>
      </c>
      <c r="F24" s="295">
        <v>61344</v>
      </c>
      <c r="G24" s="280">
        <f t="shared" si="0"/>
        <v>0</v>
      </c>
      <c r="H24" s="298">
        <f t="shared" si="2"/>
        <v>0</v>
      </c>
      <c r="I24" s="282">
        <f t="shared" si="1"/>
        <v>0</v>
      </c>
      <c r="J24" s="275">
        <f t="shared" ref="J24:J31" si="3">+I24/D24</f>
        <v>0</v>
      </c>
    </row>
    <row r="25" spans="1:10" s="30" customFormat="1" ht="30" customHeight="1">
      <c r="A25" s="293" t="s">
        <v>316</v>
      </c>
      <c r="B25" s="296"/>
      <c r="C25" s="291">
        <v>460000</v>
      </c>
      <c r="D25" s="291"/>
      <c r="E25" s="291">
        <v>138970</v>
      </c>
      <c r="F25" s="297"/>
      <c r="G25" s="290">
        <f t="shared" si="0"/>
        <v>0</v>
      </c>
      <c r="H25" s="299">
        <v>0</v>
      </c>
      <c r="I25" s="288">
        <f t="shared" si="1"/>
        <v>0</v>
      </c>
      <c r="J25" s="289">
        <v>0</v>
      </c>
    </row>
    <row r="26" spans="1:10" s="30" customFormat="1" ht="30" customHeight="1">
      <c r="A26" s="292" t="s">
        <v>317</v>
      </c>
      <c r="B26" s="294"/>
      <c r="C26" s="154">
        <v>980000</v>
      </c>
      <c r="D26" s="154"/>
      <c r="E26" s="154">
        <v>837000</v>
      </c>
      <c r="F26" s="295"/>
      <c r="G26" s="280">
        <f t="shared" si="0"/>
        <v>0</v>
      </c>
      <c r="H26" s="298">
        <v>0</v>
      </c>
      <c r="I26" s="282">
        <f t="shared" si="1"/>
        <v>0</v>
      </c>
      <c r="J26" s="275">
        <v>0</v>
      </c>
    </row>
    <row r="27" spans="1:10" s="30" customFormat="1" ht="18" customHeight="1">
      <c r="A27" s="293" t="s">
        <v>319</v>
      </c>
      <c r="B27" s="296">
        <v>34314</v>
      </c>
      <c r="C27" s="291">
        <v>14379</v>
      </c>
      <c r="D27" s="291">
        <v>116184</v>
      </c>
      <c r="E27" s="291">
        <v>116184</v>
      </c>
      <c r="F27" s="297">
        <v>28884</v>
      </c>
      <c r="G27" s="290">
        <f t="shared" si="0"/>
        <v>81870</v>
      </c>
      <c r="H27" s="299">
        <f t="shared" si="2"/>
        <v>2.3859066270326981</v>
      </c>
      <c r="I27" s="288">
        <f>+F27-D27</f>
        <v>-87300</v>
      </c>
      <c r="J27" s="289">
        <f t="shared" si="3"/>
        <v>-0.75139434001239414</v>
      </c>
    </row>
    <row r="28" spans="1:10" s="30" customFormat="1" ht="30" customHeight="1">
      <c r="A28" s="292" t="s">
        <v>320</v>
      </c>
      <c r="B28" s="294"/>
      <c r="C28" s="154">
        <v>14139</v>
      </c>
      <c r="D28" s="154"/>
      <c r="E28" s="154">
        <v>62740</v>
      </c>
      <c r="F28" s="295"/>
      <c r="G28" s="280">
        <f t="shared" si="0"/>
        <v>0</v>
      </c>
      <c r="H28" s="298">
        <v>0</v>
      </c>
      <c r="I28" s="282">
        <f t="shared" si="1"/>
        <v>0</v>
      </c>
      <c r="J28" s="275">
        <v>0</v>
      </c>
    </row>
    <row r="29" spans="1:10" s="30" customFormat="1" ht="30" customHeight="1">
      <c r="A29" s="293" t="s">
        <v>321</v>
      </c>
      <c r="B29" s="296"/>
      <c r="C29" s="291">
        <v>10000</v>
      </c>
      <c r="D29" s="291"/>
      <c r="E29" s="291">
        <v>129200</v>
      </c>
      <c r="F29" s="297"/>
      <c r="G29" s="290">
        <f t="shared" si="0"/>
        <v>0</v>
      </c>
      <c r="H29" s="299">
        <v>0</v>
      </c>
      <c r="I29" s="288">
        <f t="shared" si="1"/>
        <v>0</v>
      </c>
      <c r="J29" s="289">
        <v>0</v>
      </c>
    </row>
    <row r="30" spans="1:10" s="30" customFormat="1" ht="30" customHeight="1">
      <c r="A30" s="292" t="s">
        <v>323</v>
      </c>
      <c r="B30" s="294"/>
      <c r="C30" s="154">
        <v>165188</v>
      </c>
      <c r="D30" s="154"/>
      <c r="E30" s="154">
        <v>154457</v>
      </c>
      <c r="F30" s="295"/>
      <c r="G30" s="280">
        <f t="shared" si="0"/>
        <v>0</v>
      </c>
      <c r="H30" s="298">
        <v>0</v>
      </c>
      <c r="I30" s="282">
        <f t="shared" si="1"/>
        <v>0</v>
      </c>
      <c r="J30" s="275">
        <v>0</v>
      </c>
    </row>
    <row r="31" spans="1:10" s="30" customFormat="1" ht="18" customHeight="1">
      <c r="A31" s="293" t="s">
        <v>324</v>
      </c>
      <c r="B31" s="296">
        <v>119668</v>
      </c>
      <c r="C31" s="291">
        <v>9127557</v>
      </c>
      <c r="D31" s="291">
        <v>134256</v>
      </c>
      <c r="E31" s="291">
        <v>6203870</v>
      </c>
      <c r="F31" s="297">
        <v>134256</v>
      </c>
      <c r="G31" s="290">
        <f t="shared" si="0"/>
        <v>14588</v>
      </c>
      <c r="H31" s="299">
        <f t="shared" si="2"/>
        <v>0.12190393421800315</v>
      </c>
      <c r="I31" s="288">
        <f t="shared" si="1"/>
        <v>0</v>
      </c>
      <c r="J31" s="289">
        <f t="shared" si="3"/>
        <v>0</v>
      </c>
    </row>
    <row r="32" spans="1:10" s="30" customFormat="1" ht="18" customHeight="1">
      <c r="A32" s="292" t="s">
        <v>325</v>
      </c>
      <c r="B32" s="294"/>
      <c r="C32" s="154">
        <v>40000</v>
      </c>
      <c r="D32" s="154"/>
      <c r="E32" s="154">
        <v>2200</v>
      </c>
      <c r="F32" s="295"/>
      <c r="G32" s="280">
        <f t="shared" si="0"/>
        <v>0</v>
      </c>
      <c r="H32" s="298">
        <v>0</v>
      </c>
      <c r="I32" s="282">
        <f t="shared" si="1"/>
        <v>0</v>
      </c>
      <c r="J32" s="275">
        <v>0</v>
      </c>
    </row>
    <row r="33" spans="1:10" s="30" customFormat="1" ht="18" customHeight="1">
      <c r="A33" s="293" t="s">
        <v>326</v>
      </c>
      <c r="B33" s="296"/>
      <c r="C33" s="291">
        <v>671221</v>
      </c>
      <c r="D33" s="291"/>
      <c r="E33" s="291">
        <v>443050</v>
      </c>
      <c r="F33" s="297"/>
      <c r="G33" s="290">
        <f t="shared" si="0"/>
        <v>0</v>
      </c>
      <c r="H33" s="299">
        <v>0</v>
      </c>
      <c r="I33" s="288">
        <f t="shared" si="1"/>
        <v>0</v>
      </c>
      <c r="J33" s="289">
        <v>0</v>
      </c>
    </row>
    <row r="34" spans="1:10" s="30" customFormat="1" ht="18" customHeight="1">
      <c r="A34" s="292" t="s">
        <v>327</v>
      </c>
      <c r="B34" s="294"/>
      <c r="C34" s="154">
        <v>1088823</v>
      </c>
      <c r="D34" s="154"/>
      <c r="E34" s="154">
        <v>656021</v>
      </c>
      <c r="F34" s="295"/>
      <c r="G34" s="280">
        <f t="shared" si="0"/>
        <v>0</v>
      </c>
      <c r="H34" s="298">
        <v>0</v>
      </c>
      <c r="I34" s="282">
        <f t="shared" si="1"/>
        <v>0</v>
      </c>
      <c r="J34" s="275">
        <v>0</v>
      </c>
    </row>
    <row r="35" spans="1:10" s="30" customFormat="1" ht="18" customHeight="1">
      <c r="A35" s="293" t="s">
        <v>328</v>
      </c>
      <c r="B35" s="296"/>
      <c r="C35" s="291">
        <v>20000</v>
      </c>
      <c r="D35" s="291"/>
      <c r="E35" s="291">
        <v>77900</v>
      </c>
      <c r="F35" s="297"/>
      <c r="G35" s="290">
        <f t="shared" si="0"/>
        <v>0</v>
      </c>
      <c r="H35" s="299">
        <v>0</v>
      </c>
      <c r="I35" s="288">
        <f t="shared" si="1"/>
        <v>0</v>
      </c>
      <c r="J35" s="289">
        <v>0</v>
      </c>
    </row>
    <row r="36" spans="1:10" s="30" customFormat="1" ht="30" customHeight="1">
      <c r="A36" s="292" t="s">
        <v>329</v>
      </c>
      <c r="B36" s="294">
        <v>150000000</v>
      </c>
      <c r="C36" s="154">
        <v>193366199</v>
      </c>
      <c r="D36" s="154"/>
      <c r="E36" s="154">
        <v>22495654</v>
      </c>
      <c r="F36" s="295"/>
      <c r="G36" s="280">
        <f t="shared" si="0"/>
        <v>-150000000</v>
      </c>
      <c r="H36" s="298">
        <f t="shared" si="2"/>
        <v>-1</v>
      </c>
      <c r="I36" s="282">
        <f t="shared" si="1"/>
        <v>0</v>
      </c>
      <c r="J36" s="275">
        <v>0</v>
      </c>
    </row>
    <row r="37" spans="1:10" s="30" customFormat="1" ht="30" customHeight="1">
      <c r="A37" s="293" t="s">
        <v>330</v>
      </c>
      <c r="B37" s="296"/>
      <c r="C37" s="291">
        <v>98640</v>
      </c>
      <c r="D37" s="291"/>
      <c r="E37" s="291"/>
      <c r="F37" s="297"/>
      <c r="G37" s="290">
        <f t="shared" si="0"/>
        <v>0</v>
      </c>
      <c r="H37" s="299">
        <v>0</v>
      </c>
      <c r="I37" s="288">
        <f t="shared" si="1"/>
        <v>0</v>
      </c>
      <c r="J37" s="289">
        <v>0</v>
      </c>
    </row>
    <row r="38" spans="1:10" s="30" customFormat="1" ht="18" customHeight="1">
      <c r="A38" s="292" t="s">
        <v>332</v>
      </c>
      <c r="B38" s="294">
        <v>3758248</v>
      </c>
      <c r="C38" s="154">
        <v>3582016</v>
      </c>
      <c r="D38" s="154">
        <v>977960</v>
      </c>
      <c r="E38" s="154">
        <v>758053</v>
      </c>
      <c r="F38" s="295">
        <v>5806686</v>
      </c>
      <c r="G38" s="280">
        <f t="shared" si="0"/>
        <v>-2780288</v>
      </c>
      <c r="H38" s="298">
        <f t="shared" si="2"/>
        <v>-0.7397830052726696</v>
      </c>
      <c r="I38" s="282">
        <f>+F38-D38</f>
        <v>4828726</v>
      </c>
      <c r="J38" s="275">
        <f>+I38/D38</f>
        <v>4.9375495930303899</v>
      </c>
    </row>
    <row r="39" spans="1:10" s="30" customFormat="1" ht="18" customHeight="1">
      <c r="A39" s="293" t="s">
        <v>333</v>
      </c>
      <c r="B39" s="296"/>
      <c r="C39" s="291"/>
      <c r="D39" s="291"/>
      <c r="E39" s="291">
        <v>20500</v>
      </c>
      <c r="F39" s="297"/>
      <c r="G39" s="290">
        <f t="shared" si="0"/>
        <v>0</v>
      </c>
      <c r="H39" s="299">
        <v>0</v>
      </c>
      <c r="I39" s="288">
        <f t="shared" si="1"/>
        <v>0</v>
      </c>
      <c r="J39" s="289">
        <v>0</v>
      </c>
    </row>
    <row r="40" spans="1:10" s="30" customFormat="1" ht="18" customHeight="1">
      <c r="A40" s="292" t="s">
        <v>335</v>
      </c>
      <c r="B40" s="294"/>
      <c r="C40" s="154">
        <v>317260</v>
      </c>
      <c r="D40" s="154"/>
      <c r="E40" s="154">
        <v>327500</v>
      </c>
      <c r="F40" s="295"/>
      <c r="G40" s="280">
        <f t="shared" si="0"/>
        <v>0</v>
      </c>
      <c r="H40" s="298">
        <v>0</v>
      </c>
      <c r="I40" s="282">
        <f t="shared" si="1"/>
        <v>0</v>
      </c>
      <c r="J40" s="275">
        <v>0</v>
      </c>
    </row>
    <row r="41" spans="1:10" s="30" customFormat="1" ht="18" customHeight="1">
      <c r="A41" s="293" t="s">
        <v>336</v>
      </c>
      <c r="B41" s="296"/>
      <c r="C41" s="291">
        <v>184720</v>
      </c>
      <c r="D41" s="291"/>
      <c r="E41" s="291">
        <v>481500</v>
      </c>
      <c r="F41" s="297"/>
      <c r="G41" s="290">
        <f t="shared" si="0"/>
        <v>0</v>
      </c>
      <c r="H41" s="299">
        <v>0</v>
      </c>
      <c r="I41" s="288">
        <f t="shared" si="1"/>
        <v>0</v>
      </c>
      <c r="J41" s="289">
        <v>0</v>
      </c>
    </row>
    <row r="42" spans="1:10" s="30" customFormat="1" ht="18" customHeight="1">
      <c r="A42" s="292" t="s">
        <v>337</v>
      </c>
      <c r="B42" s="294">
        <v>3823205</v>
      </c>
      <c r="C42" s="154">
        <v>37200380</v>
      </c>
      <c r="D42" s="154">
        <v>405131</v>
      </c>
      <c r="E42" s="154">
        <v>6355996</v>
      </c>
      <c r="F42" s="295">
        <v>407025</v>
      </c>
      <c r="G42" s="280">
        <f t="shared" si="0"/>
        <v>-3418074</v>
      </c>
      <c r="H42" s="298">
        <f t="shared" si="2"/>
        <v>-0.89403367070298345</v>
      </c>
      <c r="I42" s="282">
        <f t="shared" si="1"/>
        <v>1894</v>
      </c>
      <c r="J42" s="275">
        <f>+I42/D42</f>
        <v>4.6750310393428298E-3</v>
      </c>
    </row>
    <row r="43" spans="1:10" s="30" customFormat="1" ht="30" customHeight="1">
      <c r="A43" s="293" t="s">
        <v>338</v>
      </c>
      <c r="B43" s="296"/>
      <c r="C43" s="291">
        <v>130420</v>
      </c>
      <c r="D43" s="291"/>
      <c r="E43" s="291">
        <v>409077</v>
      </c>
      <c r="F43" s="297"/>
      <c r="G43" s="290">
        <f t="shared" si="0"/>
        <v>0</v>
      </c>
      <c r="H43" s="299">
        <v>0</v>
      </c>
      <c r="I43" s="288">
        <f t="shared" si="1"/>
        <v>0</v>
      </c>
      <c r="J43" s="289">
        <v>0</v>
      </c>
    </row>
    <row r="44" spans="1:10" s="30" customFormat="1" ht="30" customHeight="1">
      <c r="A44" s="292" t="s">
        <v>339</v>
      </c>
      <c r="B44" s="294"/>
      <c r="C44" s="154"/>
      <c r="D44" s="154"/>
      <c r="E44" s="154">
        <v>490259</v>
      </c>
      <c r="F44" s="295"/>
      <c r="G44" s="280">
        <f t="shared" si="0"/>
        <v>0</v>
      </c>
      <c r="H44" s="298">
        <v>0</v>
      </c>
      <c r="I44" s="282">
        <f t="shared" si="1"/>
        <v>0</v>
      </c>
      <c r="J44" s="275">
        <v>0</v>
      </c>
    </row>
    <row r="45" spans="1:10" s="30" customFormat="1" ht="18" customHeight="1">
      <c r="A45" s="293" t="s">
        <v>340</v>
      </c>
      <c r="B45" s="296">
        <v>1466922</v>
      </c>
      <c r="C45" s="291">
        <v>1849398</v>
      </c>
      <c r="D45" s="291">
        <v>1718596</v>
      </c>
      <c r="E45" s="291">
        <v>2033131</v>
      </c>
      <c r="F45" s="297">
        <v>2053746</v>
      </c>
      <c r="G45" s="290">
        <f t="shared" si="0"/>
        <v>251674</v>
      </c>
      <c r="H45" s="299">
        <f t="shared" si="2"/>
        <v>0.17156604100286177</v>
      </c>
      <c r="I45" s="288">
        <f t="shared" si="1"/>
        <v>335150</v>
      </c>
      <c r="J45" s="289">
        <f>+I45/D45</f>
        <v>0.19501383687614773</v>
      </c>
    </row>
    <row r="46" spans="1:10" s="30" customFormat="1" ht="18" customHeight="1">
      <c r="A46" s="292" t="s">
        <v>341</v>
      </c>
      <c r="B46" s="294"/>
      <c r="C46" s="154">
        <v>49050470</v>
      </c>
      <c r="D46" s="154">
        <v>395632</v>
      </c>
      <c r="E46" s="154">
        <v>32351651</v>
      </c>
      <c r="F46" s="295">
        <v>400284</v>
      </c>
      <c r="G46" s="280">
        <f t="shared" si="0"/>
        <v>395632</v>
      </c>
      <c r="H46" s="298">
        <v>0</v>
      </c>
      <c r="I46" s="282">
        <f t="shared" si="1"/>
        <v>4652</v>
      </c>
      <c r="J46" s="275">
        <f>+I46/D46</f>
        <v>1.1758401747078092E-2</v>
      </c>
    </row>
    <row r="47" spans="1:10" s="30" customFormat="1" ht="22.25" customHeight="1" thickBot="1">
      <c r="A47" s="286" t="s">
        <v>10</v>
      </c>
      <c r="B47" s="283">
        <f>SUM(B6:B46)</f>
        <v>159297301</v>
      </c>
      <c r="C47" s="276">
        <f>SUM(C6:C46)</f>
        <v>359901110</v>
      </c>
      <c r="D47" s="276">
        <f>SUM(D6:D46)</f>
        <v>3833103</v>
      </c>
      <c r="E47" s="276">
        <f>SUM(E6:E46)</f>
        <v>130890710</v>
      </c>
      <c r="F47" s="287">
        <f>SUM(F6:F46)</f>
        <v>8928225</v>
      </c>
      <c r="G47" s="281">
        <f>+D47-B47</f>
        <v>-155464198</v>
      </c>
      <c r="H47" s="238">
        <f>+G47/B47</f>
        <v>-0.97593742658577753</v>
      </c>
      <c r="I47" s="283">
        <f>+F47-D47</f>
        <v>5095122</v>
      </c>
      <c r="J47" s="235">
        <f>+I47/D47</f>
        <v>1.3292421309836966</v>
      </c>
    </row>
    <row r="48" spans="1:10" ht="12" thickTop="1">
      <c r="A48" s="27" t="s">
        <v>87</v>
      </c>
      <c r="B48" s="277"/>
      <c r="C48" s="277"/>
      <c r="D48" s="277"/>
      <c r="E48" s="277"/>
      <c r="F48" s="277"/>
      <c r="G48" s="277"/>
      <c r="H48" s="271"/>
      <c r="I48" s="277"/>
    </row>
    <row r="49" spans="1:9">
      <c r="A49" s="27" t="s">
        <v>182</v>
      </c>
      <c r="B49" s="278"/>
      <c r="C49" s="278"/>
      <c r="D49" s="278"/>
      <c r="E49" s="278"/>
      <c r="F49" s="278"/>
      <c r="G49" s="278"/>
      <c r="H49" s="151"/>
      <c r="I49" s="278"/>
    </row>
    <row r="50" spans="1:9">
      <c r="A50" s="27" t="s">
        <v>88</v>
      </c>
      <c r="B50" s="277"/>
      <c r="C50" s="277"/>
      <c r="D50" s="277"/>
      <c r="E50" s="277"/>
      <c r="F50" s="277"/>
      <c r="G50" s="277"/>
      <c r="H50" s="271"/>
      <c r="I50" s="277"/>
    </row>
    <row r="51" spans="1:9">
      <c r="A51" s="14"/>
      <c r="B51" s="277"/>
      <c r="C51" s="277"/>
      <c r="D51" s="277"/>
      <c r="E51" s="277"/>
      <c r="F51" s="277"/>
      <c r="G51" s="277"/>
      <c r="H51" s="271"/>
      <c r="I51" s="277"/>
    </row>
    <row r="52" spans="1:9">
      <c r="A52" s="28" t="s">
        <v>188</v>
      </c>
      <c r="B52" s="284"/>
    </row>
    <row r="53" spans="1:9">
      <c r="A53" s="28" t="s">
        <v>192</v>
      </c>
      <c r="B53" s="284"/>
    </row>
  </sheetData>
  <mergeCells count="13">
    <mergeCell ref="H4:H5"/>
    <mergeCell ref="I4:I5"/>
    <mergeCell ref="J4:J5"/>
    <mergeCell ref="A1:J1"/>
    <mergeCell ref="A2:J2"/>
    <mergeCell ref="A3:J3"/>
    <mergeCell ref="A4:A5"/>
    <mergeCell ref="B4:B5"/>
    <mergeCell ref="C4:C5"/>
    <mergeCell ref="D4:D5"/>
    <mergeCell ref="E4:E5"/>
    <mergeCell ref="F4:F5"/>
    <mergeCell ref="G4:G5"/>
  </mergeCells>
  <printOptions horizontalCentered="1"/>
  <pageMargins left="0.31496062992125984" right="0.31496062992125984" top="0.74803149606299213" bottom="0.74803149606299213" header="0.31496062992125984" footer="0.31496062992125984"/>
  <pageSetup paperSize="9" scale="70" fitToHeight="0" orientation="landscape" r:id="rId1"/>
  <headerFooter>
    <oddFooter>&amp;C&amp;"Arial,Normal"&amp;10Página N° &amp;P&amp;R&amp;"Arial,Negrita"&amp;10FORMATO 06</oddFooter>
  </headerFooter>
  <rowBreaks count="1" manualBreakCount="1">
    <brk id="43"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59999389629810485"/>
    <pageSetUpPr fitToPage="1"/>
  </sheetPr>
  <dimension ref="A1:R15"/>
  <sheetViews>
    <sheetView view="pageBreakPreview" zoomScale="130" zoomScaleNormal="100" zoomScaleSheetLayoutView="130" workbookViewId="0">
      <selection activeCell="E140" sqref="E140"/>
    </sheetView>
  </sheetViews>
  <sheetFormatPr baseColWidth="10" defaultColWidth="11.46484375" defaultRowHeight="11.65"/>
  <cols>
    <col min="1" max="1" width="67.796875" style="11" customWidth="1"/>
    <col min="2" max="7" width="14.796875" style="108" customWidth="1"/>
    <col min="8" max="8" width="14.796875" style="272" customWidth="1"/>
    <col min="9" max="9" width="14.796875" style="108" customWidth="1"/>
    <col min="10" max="10" width="14.796875" style="11" customWidth="1"/>
    <col min="11" max="16384" width="11.46484375" style="11"/>
  </cols>
  <sheetData>
    <row r="1" spans="1:18" s="273" customFormat="1" ht="30" customHeight="1">
      <c r="A1" s="1383" t="s">
        <v>174</v>
      </c>
      <c r="B1" s="1383"/>
      <c r="C1" s="1383"/>
      <c r="D1" s="1383"/>
      <c r="E1" s="1383"/>
      <c r="F1" s="1383"/>
      <c r="G1" s="1383"/>
      <c r="H1" s="1383"/>
      <c r="I1" s="1383"/>
      <c r="J1" s="1383"/>
    </row>
    <row r="2" spans="1:18" s="270" customFormat="1" ht="18" customHeight="1">
      <c r="A2" s="1398" t="s">
        <v>227</v>
      </c>
      <c r="B2" s="1398"/>
      <c r="C2" s="1398"/>
      <c r="D2" s="1398"/>
      <c r="E2" s="1398"/>
      <c r="F2" s="1398"/>
      <c r="G2" s="1398"/>
      <c r="H2" s="1398"/>
      <c r="I2" s="1398"/>
      <c r="J2" s="1398"/>
      <c r="K2" s="274"/>
      <c r="L2" s="274"/>
      <c r="M2" s="274"/>
      <c r="N2" s="274"/>
      <c r="O2" s="274"/>
      <c r="P2" s="274"/>
      <c r="Q2" s="274"/>
      <c r="R2" s="274"/>
    </row>
    <row r="3" spans="1:18" s="270" customFormat="1" ht="29.45" customHeight="1" thickBot="1">
      <c r="A3" s="1399" t="s">
        <v>352</v>
      </c>
      <c r="B3" s="1399"/>
      <c r="C3" s="1399"/>
      <c r="D3" s="1399"/>
      <c r="E3" s="1399"/>
      <c r="F3" s="1399"/>
      <c r="G3" s="1399"/>
      <c r="H3" s="1399"/>
      <c r="I3" s="1399"/>
      <c r="J3" s="1399"/>
    </row>
    <row r="4" spans="1:18" ht="25.8" customHeight="1" thickTop="1">
      <c r="A4" s="1392" t="s">
        <v>181</v>
      </c>
      <c r="B4" s="1384" t="s">
        <v>137</v>
      </c>
      <c r="C4" s="1394" t="s">
        <v>86</v>
      </c>
      <c r="D4" s="1394" t="s">
        <v>138</v>
      </c>
      <c r="E4" s="1394" t="s">
        <v>140</v>
      </c>
      <c r="F4" s="1396" t="s">
        <v>139</v>
      </c>
      <c r="G4" s="1388" t="s">
        <v>344</v>
      </c>
      <c r="H4" s="1400" t="s">
        <v>345</v>
      </c>
      <c r="I4" s="1384" t="s">
        <v>346</v>
      </c>
      <c r="J4" s="1390" t="s">
        <v>347</v>
      </c>
    </row>
    <row r="5" spans="1:18" ht="25.8" customHeight="1">
      <c r="A5" s="1393"/>
      <c r="B5" s="1385"/>
      <c r="C5" s="1395"/>
      <c r="D5" s="1395"/>
      <c r="E5" s="1395"/>
      <c r="F5" s="1397"/>
      <c r="G5" s="1389"/>
      <c r="H5" s="1401"/>
      <c r="I5" s="1385"/>
      <c r="J5" s="1391"/>
    </row>
    <row r="6" spans="1:18" s="30" customFormat="1" ht="18" customHeight="1">
      <c r="A6" s="306" t="s">
        <v>303</v>
      </c>
      <c r="B6" s="294">
        <v>0</v>
      </c>
      <c r="C6" s="154">
        <v>500</v>
      </c>
      <c r="D6" s="154"/>
      <c r="E6" s="154"/>
      <c r="F6" s="295"/>
      <c r="G6" s="280">
        <f>+D6-B6</f>
        <v>0</v>
      </c>
      <c r="H6" s="298">
        <v>0</v>
      </c>
      <c r="I6" s="282">
        <f>+F6-D6</f>
        <v>0</v>
      </c>
      <c r="J6" s="275">
        <v>0</v>
      </c>
    </row>
    <row r="7" spans="1:18" s="30" customFormat="1" ht="18" customHeight="1">
      <c r="A7" s="307" t="s">
        <v>326</v>
      </c>
      <c r="B7" s="296">
        <v>30123</v>
      </c>
      <c r="C7" s="291">
        <v>28623</v>
      </c>
      <c r="D7" s="291">
        <v>31569</v>
      </c>
      <c r="E7" s="291">
        <v>31569</v>
      </c>
      <c r="F7" s="297">
        <v>31569</v>
      </c>
      <c r="G7" s="290">
        <f t="shared" ref="G7:G8" si="0">+D7-B7</f>
        <v>1446</v>
      </c>
      <c r="H7" s="299">
        <f t="shared" ref="H7" si="1">+G7/B7</f>
        <v>4.8003186933572355E-2</v>
      </c>
      <c r="I7" s="288">
        <f t="shared" ref="I7:I8" si="2">+F7-D7</f>
        <v>0</v>
      </c>
      <c r="J7" s="289">
        <f t="shared" ref="J7" si="3">+I7/D7</f>
        <v>0</v>
      </c>
    </row>
    <row r="8" spans="1:18" s="30" customFormat="1" ht="18" customHeight="1">
      <c r="A8" s="306" t="s">
        <v>337</v>
      </c>
      <c r="B8" s="294">
        <v>0</v>
      </c>
      <c r="C8" s="154">
        <v>1000</v>
      </c>
      <c r="D8" s="154"/>
      <c r="E8" s="154"/>
      <c r="F8" s="295"/>
      <c r="G8" s="280">
        <f t="shared" si="0"/>
        <v>0</v>
      </c>
      <c r="H8" s="298">
        <v>0</v>
      </c>
      <c r="I8" s="282">
        <f t="shared" si="2"/>
        <v>0</v>
      </c>
      <c r="J8" s="275">
        <v>0</v>
      </c>
    </row>
    <row r="9" spans="1:18" s="30" customFormat="1" ht="22.25" customHeight="1" thickBot="1">
      <c r="A9" s="286" t="s">
        <v>10</v>
      </c>
      <c r="B9" s="283">
        <f>SUM(B6:B8)</f>
        <v>30123</v>
      </c>
      <c r="C9" s="276">
        <f>SUM(C6:C8)</f>
        <v>30123</v>
      </c>
      <c r="D9" s="276">
        <f>SUM(D6:D8)</f>
        <v>31569</v>
      </c>
      <c r="E9" s="276">
        <f>SUM(E6:E8)</f>
        <v>31569</v>
      </c>
      <c r="F9" s="287">
        <f>SUM(F6:F8)</f>
        <v>31569</v>
      </c>
      <c r="G9" s="281">
        <f>+D9-B9</f>
        <v>1446</v>
      </c>
      <c r="H9" s="238">
        <f>+G9/B9</f>
        <v>4.8003186933572355E-2</v>
      </c>
      <c r="I9" s="283">
        <f>+F9-D9</f>
        <v>0</v>
      </c>
      <c r="J9" s="235">
        <f>+I9/D9</f>
        <v>0</v>
      </c>
    </row>
    <row r="10" spans="1:18" ht="12" thickTop="1">
      <c r="A10" s="27" t="s">
        <v>87</v>
      </c>
      <c r="B10" s="277"/>
      <c r="C10" s="277"/>
      <c r="D10" s="277"/>
      <c r="E10" s="277"/>
      <c r="F10" s="277"/>
      <c r="G10" s="277"/>
      <c r="H10" s="271"/>
      <c r="I10" s="277"/>
    </row>
    <row r="11" spans="1:18">
      <c r="A11" s="27" t="s">
        <v>182</v>
      </c>
      <c r="B11" s="278"/>
      <c r="C11" s="278"/>
      <c r="D11" s="278"/>
      <c r="E11" s="278"/>
      <c r="F11" s="278"/>
      <c r="G11" s="278"/>
      <c r="H11" s="151"/>
      <c r="I11" s="278"/>
    </row>
    <row r="12" spans="1:18">
      <c r="A12" s="27" t="s">
        <v>88</v>
      </c>
      <c r="B12" s="277"/>
      <c r="C12" s="277"/>
      <c r="D12" s="277"/>
      <c r="E12" s="277"/>
      <c r="F12" s="277"/>
      <c r="G12" s="277"/>
      <c r="H12" s="271"/>
      <c r="I12" s="277"/>
    </row>
    <row r="13" spans="1:18">
      <c r="A13" s="14"/>
      <c r="B13" s="277"/>
      <c r="C13" s="277"/>
      <c r="D13" s="277"/>
      <c r="E13" s="277"/>
      <c r="F13" s="277"/>
      <c r="G13" s="277"/>
      <c r="H13" s="271"/>
      <c r="I13" s="277"/>
    </row>
    <row r="14" spans="1:18">
      <c r="A14" s="28" t="s">
        <v>188</v>
      </c>
      <c r="B14" s="279"/>
    </row>
    <row r="15" spans="1:18">
      <c r="A15" s="28" t="s">
        <v>192</v>
      </c>
      <c r="B15" s="279"/>
    </row>
  </sheetData>
  <mergeCells count="13">
    <mergeCell ref="H4:H5"/>
    <mergeCell ref="I4:I5"/>
    <mergeCell ref="J4:J5"/>
    <mergeCell ref="A1:J1"/>
    <mergeCell ref="A2:J2"/>
    <mergeCell ref="A3:J3"/>
    <mergeCell ref="A4:A5"/>
    <mergeCell ref="B4:B5"/>
    <mergeCell ref="C4:C5"/>
    <mergeCell ref="D4:D5"/>
    <mergeCell ref="E4:E5"/>
    <mergeCell ref="F4:F5"/>
    <mergeCell ref="G4:G5"/>
  </mergeCells>
  <printOptions horizontalCentered="1"/>
  <pageMargins left="0.31496062992125984" right="0.31496062992125984" top="0.74803149606299213" bottom="0.74803149606299213" header="0.31496062992125984" footer="0.31496062992125984"/>
  <pageSetup paperSize="9" scale="70" fitToHeight="0" orientation="landscape" r:id="rId1"/>
  <headerFooter>
    <oddFooter>&amp;C&amp;"Arial,Normal"&amp;10Página N° &amp;P&amp;R&amp;"Arial,Negrita"&amp;10FORMATO 06</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59999389629810485"/>
    <pageSetUpPr fitToPage="1"/>
  </sheetPr>
  <dimension ref="A1:X15871"/>
  <sheetViews>
    <sheetView view="pageBreakPreview" topLeftCell="A15840" zoomScale="120" zoomScaleNormal="80" zoomScaleSheetLayoutView="120" workbookViewId="0">
      <selection activeCell="E140" sqref="E140"/>
    </sheetView>
  </sheetViews>
  <sheetFormatPr baseColWidth="10" defaultColWidth="11.46484375" defaultRowHeight="11.65" outlineLevelRow="1"/>
  <cols>
    <col min="1" max="1" width="65.33203125" style="11" customWidth="1"/>
    <col min="2" max="2" width="17.33203125" style="609" customWidth="1"/>
    <col min="3" max="3" width="20.33203125" style="609" customWidth="1"/>
    <col min="4" max="4" width="15.53125" style="609" customWidth="1"/>
    <col min="5" max="5" width="15.46484375" style="611" customWidth="1"/>
    <col min="6" max="6" width="43.53125" style="613" customWidth="1"/>
    <col min="7" max="7" width="13.46484375" style="609" customWidth="1"/>
    <col min="8" max="8" width="12.796875" style="609" customWidth="1"/>
    <col min="9" max="9" width="12.6640625" style="609" customWidth="1"/>
    <col min="10" max="10" width="25.53125" style="11" customWidth="1"/>
    <col min="11" max="16384" width="11.46484375" style="11"/>
  </cols>
  <sheetData>
    <row r="1" spans="1:24" s="100" customFormat="1" ht="17.649999999999999">
      <c r="A1" s="1383" t="s">
        <v>175</v>
      </c>
      <c r="B1" s="1383"/>
      <c r="C1" s="1383"/>
      <c r="D1" s="1383"/>
      <c r="E1" s="1383"/>
      <c r="F1" s="1383"/>
      <c r="G1" s="1383"/>
      <c r="H1" s="1383"/>
      <c r="I1" s="1383"/>
      <c r="J1" s="1383"/>
    </row>
    <row r="2" spans="1:24" s="100" customFormat="1" ht="17.649999999999999">
      <c r="A2" s="1383" t="s">
        <v>169</v>
      </c>
      <c r="B2" s="1383"/>
      <c r="C2" s="1383"/>
      <c r="D2" s="1383"/>
      <c r="E2" s="1383"/>
      <c r="F2" s="1383"/>
      <c r="G2" s="1383"/>
      <c r="H2" s="1383"/>
      <c r="I2" s="1383"/>
      <c r="J2" s="1383"/>
    </row>
    <row r="3" spans="1:24" s="100" customFormat="1" ht="15">
      <c r="A3" s="1271" t="s">
        <v>227</v>
      </c>
      <c r="B3" s="1272"/>
      <c r="C3" s="1272"/>
      <c r="D3" s="1272"/>
      <c r="E3" s="1272"/>
      <c r="F3" s="1272"/>
      <c r="G3" s="1272"/>
      <c r="H3" s="1272"/>
      <c r="I3" s="1273"/>
      <c r="J3" s="274"/>
      <c r="K3" s="101"/>
      <c r="L3" s="101"/>
      <c r="M3" s="101"/>
      <c r="N3" s="101"/>
      <c r="O3" s="101"/>
      <c r="P3" s="101"/>
      <c r="Q3" s="101"/>
      <c r="R3" s="101"/>
      <c r="S3" s="101"/>
      <c r="T3" s="101"/>
      <c r="U3" s="101"/>
      <c r="V3" s="101"/>
      <c r="W3" s="101"/>
      <c r="X3" s="101"/>
    </row>
    <row r="4" spans="1:24" s="100" customFormat="1" ht="12" thickBot="1">
      <c r="A4" s="273"/>
      <c r="B4" s="608"/>
      <c r="C4" s="608"/>
      <c r="D4" s="608"/>
      <c r="E4" s="610"/>
      <c r="F4" s="612"/>
      <c r="G4" s="614"/>
      <c r="H4" s="615"/>
      <c r="I4" s="615"/>
      <c r="J4" s="270"/>
    </row>
    <row r="5" spans="1:24" hidden="1">
      <c r="A5" s="588" t="s">
        <v>89</v>
      </c>
      <c r="B5" s="588"/>
      <c r="C5" s="588"/>
      <c r="D5" s="588"/>
      <c r="E5" s="619"/>
      <c r="F5" s="620"/>
      <c r="G5" s="588" t="s">
        <v>76</v>
      </c>
      <c r="H5" s="588" t="s">
        <v>94</v>
      </c>
      <c r="I5" s="588"/>
      <c r="J5" s="588"/>
    </row>
    <row r="6" spans="1:24" ht="56.45" customHeight="1" thickTop="1">
      <c r="A6" s="436" t="s">
        <v>189</v>
      </c>
      <c r="B6" s="435" t="s">
        <v>143</v>
      </c>
      <c r="C6" s="435" t="s">
        <v>90</v>
      </c>
      <c r="D6" s="435" t="s">
        <v>144</v>
      </c>
      <c r="E6" s="434" t="s">
        <v>170</v>
      </c>
      <c r="F6" s="435" t="s">
        <v>145</v>
      </c>
      <c r="G6" s="435" t="s">
        <v>15258</v>
      </c>
      <c r="H6" s="435" t="s">
        <v>91</v>
      </c>
      <c r="I6" s="435" t="s">
        <v>92</v>
      </c>
      <c r="J6" s="433" t="s">
        <v>95</v>
      </c>
    </row>
    <row r="7" spans="1:24" s="372" customFormat="1" ht="22.5" customHeight="1">
      <c r="A7" s="1402" t="s">
        <v>15259</v>
      </c>
      <c r="B7" s="1403"/>
      <c r="C7" s="1403"/>
      <c r="D7" s="1403"/>
      <c r="E7" s="1403"/>
      <c r="F7" s="1403"/>
      <c r="G7" s="1403"/>
      <c r="H7" s="1403"/>
      <c r="I7" s="1403"/>
      <c r="J7" s="1404"/>
    </row>
    <row r="8" spans="1:24" s="372" customFormat="1">
      <c r="A8" s="621" t="s">
        <v>152</v>
      </c>
      <c r="B8" s="622"/>
      <c r="C8" s="622"/>
      <c r="D8" s="622"/>
      <c r="E8" s="623">
        <f>SUM(E9:E4288)</f>
        <v>325313908.34000015</v>
      </c>
      <c r="F8" s="624"/>
      <c r="G8" s="622"/>
      <c r="H8" s="622"/>
      <c r="I8" s="622"/>
      <c r="J8" s="625"/>
    </row>
    <row r="9" spans="1:24" s="372" customFormat="1" ht="23.25">
      <c r="A9" s="325" t="s">
        <v>15449</v>
      </c>
      <c r="B9" s="336" t="s">
        <v>1762</v>
      </c>
      <c r="C9" s="336"/>
      <c r="D9" s="336" t="s">
        <v>1763</v>
      </c>
      <c r="E9" s="469">
        <v>61911.5</v>
      </c>
      <c r="F9" s="376" t="s">
        <v>1764</v>
      </c>
      <c r="G9" s="336" t="s">
        <v>1765</v>
      </c>
      <c r="H9" s="626">
        <v>44242</v>
      </c>
      <c r="I9" s="626">
        <v>44607</v>
      </c>
      <c r="J9" s="339"/>
    </row>
    <row r="10" spans="1:24" s="372" customFormat="1" ht="23.25">
      <c r="A10" s="325" t="s">
        <v>1766</v>
      </c>
      <c r="B10" s="336" t="s">
        <v>1767</v>
      </c>
      <c r="C10" s="336"/>
      <c r="D10" s="336" t="s">
        <v>1768</v>
      </c>
      <c r="E10" s="469">
        <v>654149.52</v>
      </c>
      <c r="F10" s="376"/>
      <c r="G10" s="336" t="s">
        <v>1769</v>
      </c>
      <c r="H10" s="626"/>
      <c r="I10" s="626"/>
      <c r="J10" s="339"/>
    </row>
    <row r="11" spans="1:24" s="372" customFormat="1" ht="23.25">
      <c r="A11" s="325" t="s">
        <v>1770</v>
      </c>
      <c r="B11" s="336" t="s">
        <v>1767</v>
      </c>
      <c r="C11" s="336"/>
      <c r="D11" s="336" t="s">
        <v>1771</v>
      </c>
      <c r="E11" s="469">
        <v>625913.28</v>
      </c>
      <c r="F11" s="376" t="s">
        <v>1772</v>
      </c>
      <c r="G11" s="336" t="s">
        <v>1765</v>
      </c>
      <c r="H11" s="626">
        <v>44623</v>
      </c>
      <c r="I11" s="626">
        <v>45719</v>
      </c>
      <c r="J11" s="339"/>
    </row>
    <row r="12" spans="1:24" s="372" customFormat="1" ht="23.25">
      <c r="A12" s="325" t="s">
        <v>1773</v>
      </c>
      <c r="B12" s="336" t="s">
        <v>1774</v>
      </c>
      <c r="C12" s="336"/>
      <c r="D12" s="336" t="s">
        <v>1775</v>
      </c>
      <c r="E12" s="469">
        <v>189750</v>
      </c>
      <c r="F12" s="376" t="s">
        <v>1776</v>
      </c>
      <c r="G12" s="336" t="s">
        <v>1765</v>
      </c>
      <c r="H12" s="626">
        <v>44560</v>
      </c>
      <c r="I12" s="626">
        <v>44999</v>
      </c>
      <c r="J12" s="339"/>
    </row>
    <row r="13" spans="1:24" s="372" customFormat="1" ht="23.25">
      <c r="A13" s="325" t="s">
        <v>1777</v>
      </c>
      <c r="B13" s="336" t="s">
        <v>1762</v>
      </c>
      <c r="C13" s="336"/>
      <c r="D13" s="336" t="s">
        <v>1778</v>
      </c>
      <c r="E13" s="469">
        <v>192001.92000000001</v>
      </c>
      <c r="F13" s="376" t="s">
        <v>15450</v>
      </c>
      <c r="G13" s="336" t="s">
        <v>1765</v>
      </c>
      <c r="H13" s="626">
        <v>44567</v>
      </c>
      <c r="I13" s="626">
        <v>45305</v>
      </c>
      <c r="J13" s="339"/>
    </row>
    <row r="14" spans="1:24" s="372" customFormat="1" ht="23.25">
      <c r="A14" s="325" t="s">
        <v>1779</v>
      </c>
      <c r="B14" s="336" t="s">
        <v>1762</v>
      </c>
      <c r="C14" s="336"/>
      <c r="D14" s="336" t="s">
        <v>1780</v>
      </c>
      <c r="E14" s="469">
        <v>90231.51</v>
      </c>
      <c r="F14" s="627" t="s">
        <v>15260</v>
      </c>
      <c r="G14" s="336" t="s">
        <v>1765</v>
      </c>
      <c r="H14" s="626">
        <v>44573</v>
      </c>
      <c r="I14" s="626">
        <v>44733</v>
      </c>
      <c r="J14" s="339"/>
    </row>
    <row r="15" spans="1:24" s="372" customFormat="1" ht="46.5">
      <c r="A15" s="325" t="s">
        <v>15261</v>
      </c>
      <c r="B15" s="336" t="s">
        <v>1762</v>
      </c>
      <c r="C15" s="336"/>
      <c r="D15" s="336" t="s">
        <v>1781</v>
      </c>
      <c r="E15" s="469">
        <v>180811.4</v>
      </c>
      <c r="F15" s="376"/>
      <c r="G15" s="336" t="s">
        <v>1769</v>
      </c>
      <c r="H15" s="626"/>
      <c r="I15" s="626"/>
      <c r="J15" s="339"/>
    </row>
    <row r="16" spans="1:24" s="372" customFormat="1" ht="23.25">
      <c r="A16" s="325" t="s">
        <v>1782</v>
      </c>
      <c r="B16" s="336" t="s">
        <v>1762</v>
      </c>
      <c r="C16" s="336"/>
      <c r="D16" s="336" t="s">
        <v>1783</v>
      </c>
      <c r="E16" s="469">
        <v>326809.25</v>
      </c>
      <c r="F16" s="376" t="s">
        <v>15262</v>
      </c>
      <c r="G16" s="336" t="s">
        <v>1765</v>
      </c>
      <c r="H16" s="626">
        <v>44565</v>
      </c>
      <c r="I16" s="626">
        <v>45295</v>
      </c>
      <c r="J16" s="339"/>
    </row>
    <row r="17" spans="1:10" s="372" customFormat="1" ht="23.25">
      <c r="A17" s="325" t="s">
        <v>1784</v>
      </c>
      <c r="B17" s="336" t="s">
        <v>1762</v>
      </c>
      <c r="C17" s="336"/>
      <c r="D17" s="336" t="s">
        <v>1785</v>
      </c>
      <c r="E17" s="469">
        <v>286560</v>
      </c>
      <c r="F17" s="376" t="s">
        <v>15263</v>
      </c>
      <c r="G17" s="336" t="s">
        <v>1765</v>
      </c>
      <c r="H17" s="626">
        <v>44559</v>
      </c>
      <c r="I17" s="626">
        <v>45673</v>
      </c>
      <c r="J17" s="339"/>
    </row>
    <row r="18" spans="1:10" s="372" customFormat="1" ht="23.25">
      <c r="A18" s="325" t="s">
        <v>1786</v>
      </c>
      <c r="B18" s="336" t="s">
        <v>1762</v>
      </c>
      <c r="C18" s="336"/>
      <c r="D18" s="336" t="s">
        <v>1787</v>
      </c>
      <c r="E18" s="469">
        <v>315636.12</v>
      </c>
      <c r="F18" s="376" t="s">
        <v>1788</v>
      </c>
      <c r="G18" s="336" t="s">
        <v>1765</v>
      </c>
      <c r="H18" s="626">
        <v>44550</v>
      </c>
      <c r="I18" s="626">
        <v>45683</v>
      </c>
      <c r="J18" s="339"/>
    </row>
    <row r="19" spans="1:10" s="372" customFormat="1" ht="23.25">
      <c r="A19" s="325" t="s">
        <v>15264</v>
      </c>
      <c r="B19" s="336" t="s">
        <v>1762</v>
      </c>
      <c r="C19" s="336"/>
      <c r="D19" s="336" t="s">
        <v>1789</v>
      </c>
      <c r="E19" s="469">
        <v>93851.199999999997</v>
      </c>
      <c r="F19" s="376" t="s">
        <v>1790</v>
      </c>
      <c r="G19" s="336" t="s">
        <v>1765</v>
      </c>
      <c r="H19" s="626">
        <v>44565</v>
      </c>
      <c r="I19" s="626">
        <v>45721</v>
      </c>
      <c r="J19" s="339"/>
    </row>
    <row r="20" spans="1:10" s="372" customFormat="1" ht="23.25">
      <c r="A20" s="325" t="s">
        <v>1791</v>
      </c>
      <c r="B20" s="336" t="s">
        <v>1762</v>
      </c>
      <c r="C20" s="336"/>
      <c r="D20" s="336" t="s">
        <v>1792</v>
      </c>
      <c r="E20" s="469">
        <v>239720.17</v>
      </c>
      <c r="F20" s="376" t="s">
        <v>15265</v>
      </c>
      <c r="G20" s="336" t="s">
        <v>1765</v>
      </c>
      <c r="H20" s="626">
        <v>44553</v>
      </c>
      <c r="I20" s="626">
        <v>44934</v>
      </c>
      <c r="J20" s="339"/>
    </row>
    <row r="21" spans="1:10" s="372" customFormat="1" ht="23.25">
      <c r="A21" s="325" t="s">
        <v>15266</v>
      </c>
      <c r="B21" s="336" t="s">
        <v>1762</v>
      </c>
      <c r="C21" s="336"/>
      <c r="D21" s="336" t="s">
        <v>1794</v>
      </c>
      <c r="E21" s="469">
        <v>211145.4</v>
      </c>
      <c r="F21" s="376"/>
      <c r="G21" s="336" t="s">
        <v>1795</v>
      </c>
      <c r="H21" s="626"/>
      <c r="I21" s="626"/>
      <c r="J21" s="339"/>
    </row>
    <row r="22" spans="1:10" s="372" customFormat="1" ht="23.25">
      <c r="A22" s="325" t="s">
        <v>1796</v>
      </c>
      <c r="B22" s="336" t="s">
        <v>1762</v>
      </c>
      <c r="C22" s="336"/>
      <c r="D22" s="336" t="s">
        <v>1797</v>
      </c>
      <c r="E22" s="469">
        <v>117000</v>
      </c>
      <c r="F22" s="376" t="s">
        <v>1798</v>
      </c>
      <c r="G22" s="336" t="s">
        <v>1765</v>
      </c>
      <c r="H22" s="626">
        <v>44531</v>
      </c>
      <c r="I22" s="626">
        <v>44927</v>
      </c>
      <c r="J22" s="339"/>
    </row>
    <row r="23" spans="1:10" s="372" customFormat="1" ht="23.25">
      <c r="A23" s="325" t="s">
        <v>15267</v>
      </c>
      <c r="B23" s="336" t="s">
        <v>1762</v>
      </c>
      <c r="C23" s="336"/>
      <c r="D23" s="336" t="s">
        <v>1799</v>
      </c>
      <c r="E23" s="469">
        <v>313340</v>
      </c>
      <c r="F23" s="376" t="s">
        <v>1800</v>
      </c>
      <c r="G23" s="336" t="s">
        <v>1765</v>
      </c>
      <c r="H23" s="626">
        <v>44560</v>
      </c>
      <c r="I23" s="626">
        <v>45726</v>
      </c>
      <c r="J23" s="339"/>
    </row>
    <row r="24" spans="1:10" s="372" customFormat="1" ht="23.25">
      <c r="A24" s="325" t="s">
        <v>15268</v>
      </c>
      <c r="B24" s="336" t="s">
        <v>1767</v>
      </c>
      <c r="C24" s="336"/>
      <c r="D24" s="336" t="s">
        <v>1801</v>
      </c>
      <c r="E24" s="469">
        <v>1012587</v>
      </c>
      <c r="F24" s="376" t="s">
        <v>1802</v>
      </c>
      <c r="G24" s="336" t="s">
        <v>1765</v>
      </c>
      <c r="H24" s="626">
        <v>44560</v>
      </c>
      <c r="I24" s="626">
        <v>45300</v>
      </c>
      <c r="J24" s="339"/>
    </row>
    <row r="25" spans="1:10" s="372" customFormat="1" ht="23.25">
      <c r="A25" s="325" t="s">
        <v>15269</v>
      </c>
      <c r="B25" s="336" t="s">
        <v>1767</v>
      </c>
      <c r="C25" s="336"/>
      <c r="D25" s="336" t="s">
        <v>1803</v>
      </c>
      <c r="E25" s="469">
        <v>856800</v>
      </c>
      <c r="F25" s="376" t="s">
        <v>1804</v>
      </c>
      <c r="G25" s="336" t="s">
        <v>1765</v>
      </c>
      <c r="H25" s="626">
        <v>44529</v>
      </c>
      <c r="I25" s="626">
        <v>44894</v>
      </c>
      <c r="J25" s="339"/>
    </row>
    <row r="26" spans="1:10" s="372" customFormat="1" ht="23.25">
      <c r="A26" s="325" t="s">
        <v>1805</v>
      </c>
      <c r="B26" s="336" t="s">
        <v>1762</v>
      </c>
      <c r="C26" s="336"/>
      <c r="D26" s="336" t="s">
        <v>1806</v>
      </c>
      <c r="E26" s="469">
        <v>166872.45000000001</v>
      </c>
      <c r="F26" s="376" t="s">
        <v>1790</v>
      </c>
      <c r="G26" s="336" t="s">
        <v>1765</v>
      </c>
      <c r="H26" s="626">
        <v>44495</v>
      </c>
      <c r="I26" s="626">
        <v>45726</v>
      </c>
      <c r="J26" s="339"/>
    </row>
    <row r="27" spans="1:10" s="372" customFormat="1" ht="23.25">
      <c r="A27" s="325" t="s">
        <v>1807</v>
      </c>
      <c r="B27" s="336" t="s">
        <v>1762</v>
      </c>
      <c r="C27" s="336"/>
      <c r="D27" s="336" t="s">
        <v>1808</v>
      </c>
      <c r="E27" s="469">
        <v>141080</v>
      </c>
      <c r="F27" s="376" t="s">
        <v>1809</v>
      </c>
      <c r="G27" s="336" t="s">
        <v>1765</v>
      </c>
      <c r="H27" s="626">
        <v>44529</v>
      </c>
      <c r="I27" s="626">
        <v>45624</v>
      </c>
      <c r="J27" s="339"/>
    </row>
    <row r="28" spans="1:10" s="372" customFormat="1" ht="23.25">
      <c r="A28" s="325" t="s">
        <v>15270</v>
      </c>
      <c r="B28" s="336" t="s">
        <v>1810</v>
      </c>
      <c r="C28" s="336"/>
      <c r="D28" s="336" t="s">
        <v>1811</v>
      </c>
      <c r="E28" s="469">
        <v>661500</v>
      </c>
      <c r="F28" s="376"/>
      <c r="G28" s="336" t="s">
        <v>1769</v>
      </c>
      <c r="H28" s="626"/>
      <c r="I28" s="626"/>
      <c r="J28" s="339"/>
    </row>
    <row r="29" spans="1:10" s="372" customFormat="1" ht="23.25">
      <c r="A29" s="325" t="s">
        <v>1812</v>
      </c>
      <c r="B29" s="336" t="s">
        <v>1767</v>
      </c>
      <c r="C29" s="336"/>
      <c r="D29" s="336" t="s">
        <v>1813</v>
      </c>
      <c r="E29" s="469">
        <v>427093.18</v>
      </c>
      <c r="F29" s="376" t="s">
        <v>1814</v>
      </c>
      <c r="G29" s="336" t="s">
        <v>1765</v>
      </c>
      <c r="H29" s="626">
        <v>44551</v>
      </c>
      <c r="I29" s="626">
        <v>45696</v>
      </c>
      <c r="J29" s="339"/>
    </row>
    <row r="30" spans="1:10" s="372" customFormat="1" ht="23.25">
      <c r="A30" s="325" t="s">
        <v>1815</v>
      </c>
      <c r="B30" s="336" t="s">
        <v>1762</v>
      </c>
      <c r="C30" s="336"/>
      <c r="D30" s="336" t="s">
        <v>1816</v>
      </c>
      <c r="E30" s="469">
        <v>349945.26</v>
      </c>
      <c r="F30" s="376" t="s">
        <v>1817</v>
      </c>
      <c r="G30" s="336" t="s">
        <v>1765</v>
      </c>
      <c r="H30" s="626">
        <v>44512</v>
      </c>
      <c r="I30" s="626">
        <v>45302</v>
      </c>
      <c r="J30" s="339"/>
    </row>
    <row r="31" spans="1:10" s="372" customFormat="1" ht="23.25">
      <c r="A31" s="325" t="s">
        <v>15271</v>
      </c>
      <c r="B31" s="336" t="s">
        <v>1762</v>
      </c>
      <c r="C31" s="336"/>
      <c r="D31" s="336" t="s">
        <v>1818</v>
      </c>
      <c r="E31" s="469">
        <v>81240</v>
      </c>
      <c r="F31" s="376"/>
      <c r="G31" s="336" t="s">
        <v>1769</v>
      </c>
      <c r="H31" s="626"/>
      <c r="I31" s="626"/>
      <c r="J31" s="339"/>
    </row>
    <row r="32" spans="1:10" s="372" customFormat="1" ht="23.25">
      <c r="A32" s="325" t="s">
        <v>15272</v>
      </c>
      <c r="B32" s="336" t="s">
        <v>1762</v>
      </c>
      <c r="C32" s="336"/>
      <c r="D32" s="336" t="s">
        <v>1819</v>
      </c>
      <c r="E32" s="469">
        <v>43800.91</v>
      </c>
      <c r="F32" s="376" t="s">
        <v>1820</v>
      </c>
      <c r="G32" s="336" t="s">
        <v>1765</v>
      </c>
      <c r="H32" s="626">
        <v>44511</v>
      </c>
      <c r="I32" s="626">
        <v>44966</v>
      </c>
      <c r="J32" s="339"/>
    </row>
    <row r="33" spans="1:10" s="372" customFormat="1" ht="23.25">
      <c r="A33" s="325" t="s">
        <v>15273</v>
      </c>
      <c r="B33" s="336" t="s">
        <v>1762</v>
      </c>
      <c r="C33" s="336"/>
      <c r="D33" s="336" t="s">
        <v>1821</v>
      </c>
      <c r="E33" s="469">
        <v>43080</v>
      </c>
      <c r="F33" s="376" t="s">
        <v>1822</v>
      </c>
      <c r="G33" s="336" t="s">
        <v>1765</v>
      </c>
      <c r="H33" s="626">
        <v>44495</v>
      </c>
      <c r="I33" s="626">
        <v>45726</v>
      </c>
      <c r="J33" s="339"/>
    </row>
    <row r="34" spans="1:10" s="372" customFormat="1" ht="23.25">
      <c r="A34" s="325" t="s">
        <v>15274</v>
      </c>
      <c r="B34" s="336" t="s">
        <v>1762</v>
      </c>
      <c r="C34" s="336"/>
      <c r="D34" s="336" t="s">
        <v>1823</v>
      </c>
      <c r="E34" s="469">
        <v>149800</v>
      </c>
      <c r="F34" s="376" t="s">
        <v>15275</v>
      </c>
      <c r="G34" s="336" t="s">
        <v>1765</v>
      </c>
      <c r="H34" s="626">
        <v>44495</v>
      </c>
      <c r="I34" s="626">
        <v>45651</v>
      </c>
      <c r="J34" s="339"/>
    </row>
    <row r="35" spans="1:10" s="372" customFormat="1" ht="23.25">
      <c r="A35" s="325" t="s">
        <v>15276</v>
      </c>
      <c r="B35" s="336" t="s">
        <v>1762</v>
      </c>
      <c r="C35" s="336"/>
      <c r="D35" s="336" t="s">
        <v>1824</v>
      </c>
      <c r="E35" s="469">
        <v>260062.13</v>
      </c>
      <c r="F35" s="376"/>
      <c r="G35" s="336" t="s">
        <v>1769</v>
      </c>
      <c r="H35" s="626"/>
      <c r="I35" s="626"/>
      <c r="J35" s="339"/>
    </row>
    <row r="36" spans="1:10" s="372" customFormat="1" ht="46.5">
      <c r="A36" s="325" t="s">
        <v>1825</v>
      </c>
      <c r="B36" s="336" t="s">
        <v>1767</v>
      </c>
      <c r="C36" s="336"/>
      <c r="D36" s="336" t="s">
        <v>1826</v>
      </c>
      <c r="E36" s="469">
        <v>3112762.35</v>
      </c>
      <c r="F36" s="376" t="s">
        <v>15277</v>
      </c>
      <c r="G36" s="336" t="s">
        <v>1765</v>
      </c>
      <c r="H36" s="626">
        <v>44532</v>
      </c>
      <c r="I36" s="626">
        <v>45262</v>
      </c>
      <c r="J36" s="339"/>
    </row>
    <row r="37" spans="1:10" s="372" customFormat="1" ht="23.25">
      <c r="A37" s="325" t="s">
        <v>1827</v>
      </c>
      <c r="B37" s="336" t="s">
        <v>1810</v>
      </c>
      <c r="C37" s="336"/>
      <c r="D37" s="336" t="s">
        <v>1828</v>
      </c>
      <c r="E37" s="469">
        <v>658000</v>
      </c>
      <c r="F37" s="376" t="s">
        <v>15278</v>
      </c>
      <c r="G37" s="336" t="s">
        <v>1765</v>
      </c>
      <c r="H37" s="626">
        <v>44515</v>
      </c>
      <c r="I37" s="626">
        <v>45756</v>
      </c>
      <c r="J37" s="339"/>
    </row>
    <row r="38" spans="1:10" s="372" customFormat="1" ht="23.25">
      <c r="A38" s="325" t="s">
        <v>15279</v>
      </c>
      <c r="B38" s="336" t="s">
        <v>1810</v>
      </c>
      <c r="C38" s="336"/>
      <c r="D38" s="336" t="s">
        <v>1830</v>
      </c>
      <c r="E38" s="469">
        <v>791775.77</v>
      </c>
      <c r="F38" s="376" t="s">
        <v>1831</v>
      </c>
      <c r="G38" s="336" t="s">
        <v>1765</v>
      </c>
      <c r="H38" s="626">
        <v>44498</v>
      </c>
      <c r="I38" s="626">
        <v>45293</v>
      </c>
      <c r="J38" s="339"/>
    </row>
    <row r="39" spans="1:10" s="372" customFormat="1" ht="23.25">
      <c r="A39" s="325" t="s">
        <v>15280</v>
      </c>
      <c r="B39" s="336" t="s">
        <v>1762</v>
      </c>
      <c r="C39" s="336"/>
      <c r="D39" s="336" t="s">
        <v>1832</v>
      </c>
      <c r="E39" s="469">
        <v>87982.99</v>
      </c>
      <c r="F39" s="376" t="s">
        <v>1790</v>
      </c>
      <c r="G39" s="336" t="s">
        <v>1765</v>
      </c>
      <c r="H39" s="626">
        <v>44473</v>
      </c>
      <c r="I39" s="626">
        <v>45644</v>
      </c>
      <c r="J39" s="339"/>
    </row>
    <row r="40" spans="1:10" s="372" customFormat="1" ht="23.25">
      <c r="A40" s="325" t="s">
        <v>1833</v>
      </c>
      <c r="B40" s="336" t="s">
        <v>1767</v>
      </c>
      <c r="C40" s="336"/>
      <c r="D40" s="336" t="s">
        <v>1834</v>
      </c>
      <c r="E40" s="469">
        <v>510480</v>
      </c>
      <c r="F40" s="376" t="s">
        <v>1835</v>
      </c>
      <c r="G40" s="336" t="s">
        <v>1765</v>
      </c>
      <c r="H40" s="626">
        <v>44505</v>
      </c>
      <c r="I40" s="626">
        <v>45619</v>
      </c>
      <c r="J40" s="339"/>
    </row>
    <row r="41" spans="1:10" s="372" customFormat="1" ht="23.25">
      <c r="A41" s="325" t="s">
        <v>15281</v>
      </c>
      <c r="B41" s="336" t="s">
        <v>1767</v>
      </c>
      <c r="C41" s="336"/>
      <c r="D41" s="336" t="s">
        <v>1836</v>
      </c>
      <c r="E41" s="469">
        <v>535074.48</v>
      </c>
      <c r="F41" s="376" t="s">
        <v>1837</v>
      </c>
      <c r="G41" s="336" t="s">
        <v>1765</v>
      </c>
      <c r="H41" s="626">
        <v>44669</v>
      </c>
      <c r="I41" s="626">
        <v>45764</v>
      </c>
      <c r="J41" s="339"/>
    </row>
    <row r="42" spans="1:10" s="372" customFormat="1" ht="23.25">
      <c r="A42" s="325" t="s">
        <v>1838</v>
      </c>
      <c r="B42" s="336" t="s">
        <v>1767</v>
      </c>
      <c r="C42" s="336"/>
      <c r="D42" s="336" t="s">
        <v>1839</v>
      </c>
      <c r="E42" s="469">
        <v>312480</v>
      </c>
      <c r="F42" s="376" t="s">
        <v>1840</v>
      </c>
      <c r="G42" s="336" t="s">
        <v>1765</v>
      </c>
      <c r="H42" s="626">
        <v>44494</v>
      </c>
      <c r="I42" s="626">
        <v>45636</v>
      </c>
      <c r="J42" s="339"/>
    </row>
    <row r="43" spans="1:10" s="372" customFormat="1" ht="23.25">
      <c r="A43" s="325" t="s">
        <v>1841</v>
      </c>
      <c r="B43" s="336" t="s">
        <v>1762</v>
      </c>
      <c r="C43" s="336"/>
      <c r="D43" s="336" t="s">
        <v>1842</v>
      </c>
      <c r="E43" s="469">
        <v>83900</v>
      </c>
      <c r="F43" s="376" t="s">
        <v>1843</v>
      </c>
      <c r="G43" s="336" t="s">
        <v>1765</v>
      </c>
      <c r="H43" s="626">
        <v>44470</v>
      </c>
      <c r="I43" s="626">
        <v>44835</v>
      </c>
      <c r="J43" s="339"/>
    </row>
    <row r="44" spans="1:10" s="372" customFormat="1" ht="46.5">
      <c r="A44" s="325" t="s">
        <v>1844</v>
      </c>
      <c r="B44" s="336" t="s">
        <v>1762</v>
      </c>
      <c r="C44" s="336"/>
      <c r="D44" s="336" t="s">
        <v>1845</v>
      </c>
      <c r="E44" s="469">
        <v>94600</v>
      </c>
      <c r="F44" s="376" t="s">
        <v>15282</v>
      </c>
      <c r="G44" s="336" t="s">
        <v>1765</v>
      </c>
      <c r="H44" s="626">
        <v>44473</v>
      </c>
      <c r="I44" s="626">
        <v>45218</v>
      </c>
      <c r="J44" s="339"/>
    </row>
    <row r="45" spans="1:10" s="372" customFormat="1" ht="23.25">
      <c r="A45" s="325" t="s">
        <v>1846</v>
      </c>
      <c r="B45" s="336" t="s">
        <v>1762</v>
      </c>
      <c r="C45" s="336"/>
      <c r="D45" s="336" t="s">
        <v>1847</v>
      </c>
      <c r="E45" s="469">
        <v>305122.33</v>
      </c>
      <c r="F45" s="376" t="s">
        <v>15283</v>
      </c>
      <c r="G45" s="336" t="s">
        <v>1765</v>
      </c>
      <c r="H45" s="626">
        <v>44474</v>
      </c>
      <c r="I45" s="626">
        <v>45570</v>
      </c>
      <c r="J45" s="339"/>
    </row>
    <row r="46" spans="1:10" s="372" customFormat="1" ht="23.25">
      <c r="A46" s="311" t="s">
        <v>15285</v>
      </c>
      <c r="B46" s="313" t="s">
        <v>1762</v>
      </c>
      <c r="C46" s="313"/>
      <c r="D46" s="313" t="s">
        <v>1848</v>
      </c>
      <c r="E46" s="451">
        <v>44333.4</v>
      </c>
      <c r="F46" s="316" t="s">
        <v>15284</v>
      </c>
      <c r="G46" s="313" t="s">
        <v>1765</v>
      </c>
      <c r="H46" s="628">
        <v>44391</v>
      </c>
      <c r="I46" s="626">
        <v>44680</v>
      </c>
      <c r="J46" s="339" t="s">
        <v>1849</v>
      </c>
    </row>
    <row r="47" spans="1:10" s="372" customFormat="1" ht="23.25">
      <c r="A47" s="325" t="s">
        <v>15286</v>
      </c>
      <c r="B47" s="336" t="s">
        <v>1762</v>
      </c>
      <c r="C47" s="336"/>
      <c r="D47" s="336" t="s">
        <v>1850</v>
      </c>
      <c r="E47" s="469">
        <v>347470.2</v>
      </c>
      <c r="F47" s="376"/>
      <c r="G47" s="336" t="s">
        <v>1769</v>
      </c>
      <c r="H47" s="626"/>
      <c r="I47" s="626"/>
      <c r="J47" s="339"/>
    </row>
    <row r="48" spans="1:10" s="372" customFormat="1" ht="23.25">
      <c r="A48" s="325" t="s">
        <v>15287</v>
      </c>
      <c r="B48" s="336" t="s">
        <v>1851</v>
      </c>
      <c r="C48" s="336"/>
      <c r="D48" s="336" t="s">
        <v>1852</v>
      </c>
      <c r="E48" s="469">
        <v>1402499.04</v>
      </c>
      <c r="F48" s="376" t="s">
        <v>1853</v>
      </c>
      <c r="G48" s="336" t="s">
        <v>1765</v>
      </c>
      <c r="H48" s="626">
        <v>44400</v>
      </c>
      <c r="I48" s="626">
        <v>45496</v>
      </c>
      <c r="J48" s="339"/>
    </row>
    <row r="49" spans="1:10" s="372" customFormat="1" ht="23.25">
      <c r="A49" s="325" t="s">
        <v>15451</v>
      </c>
      <c r="B49" s="336" t="s">
        <v>1762</v>
      </c>
      <c r="C49" s="336"/>
      <c r="D49" s="336" t="s">
        <v>1854</v>
      </c>
      <c r="E49" s="469">
        <v>5489758.2199999997</v>
      </c>
      <c r="F49" s="376" t="s">
        <v>1855</v>
      </c>
      <c r="G49" s="336" t="s">
        <v>1765</v>
      </c>
      <c r="H49" s="626">
        <v>44449</v>
      </c>
      <c r="I49" s="626">
        <v>45575</v>
      </c>
      <c r="J49" s="339"/>
    </row>
    <row r="50" spans="1:10" s="372" customFormat="1" ht="23.25">
      <c r="A50" s="325" t="s">
        <v>15452</v>
      </c>
      <c r="B50" s="336" t="s">
        <v>1762</v>
      </c>
      <c r="C50" s="336"/>
      <c r="D50" s="336" t="s">
        <v>1856</v>
      </c>
      <c r="E50" s="469">
        <v>2265345.9500000002</v>
      </c>
      <c r="F50" s="376" t="s">
        <v>1857</v>
      </c>
      <c r="G50" s="336" t="s">
        <v>1765</v>
      </c>
      <c r="H50" s="626">
        <v>44372</v>
      </c>
      <c r="I50" s="626">
        <v>45220</v>
      </c>
      <c r="J50" s="339"/>
    </row>
    <row r="51" spans="1:10" s="372" customFormat="1" ht="46.5">
      <c r="A51" s="325" t="s">
        <v>1858</v>
      </c>
      <c r="B51" s="336" t="s">
        <v>1762</v>
      </c>
      <c r="C51" s="336"/>
      <c r="D51" s="336" t="s">
        <v>1859</v>
      </c>
      <c r="E51" s="469">
        <v>144000.01999999999</v>
      </c>
      <c r="F51" s="376" t="s">
        <v>1860</v>
      </c>
      <c r="G51" s="336" t="s">
        <v>1765</v>
      </c>
      <c r="H51" s="626">
        <v>44335</v>
      </c>
      <c r="I51" s="626">
        <v>44457</v>
      </c>
      <c r="J51" s="339" t="s">
        <v>1861</v>
      </c>
    </row>
    <row r="52" spans="1:10" s="372" customFormat="1" ht="23.25">
      <c r="A52" s="325" t="s">
        <v>15288</v>
      </c>
      <c r="B52" s="336" t="s">
        <v>1762</v>
      </c>
      <c r="C52" s="336"/>
      <c r="D52" s="336" t="s">
        <v>1862</v>
      </c>
      <c r="E52" s="469">
        <v>114155.4</v>
      </c>
      <c r="F52" s="376" t="s">
        <v>15289</v>
      </c>
      <c r="G52" s="336" t="s">
        <v>1765</v>
      </c>
      <c r="H52" s="626">
        <v>44344</v>
      </c>
      <c r="I52" s="626">
        <v>44819</v>
      </c>
      <c r="J52" s="339"/>
    </row>
    <row r="53" spans="1:10" s="372" customFormat="1" ht="23.25">
      <c r="A53" s="325" t="s">
        <v>1863</v>
      </c>
      <c r="B53" s="336" t="s">
        <v>1762</v>
      </c>
      <c r="C53" s="336"/>
      <c r="D53" s="336" t="s">
        <v>1864</v>
      </c>
      <c r="E53" s="469">
        <v>69708</v>
      </c>
      <c r="F53" s="376" t="s">
        <v>15290</v>
      </c>
      <c r="G53" s="336" t="s">
        <v>1865</v>
      </c>
      <c r="H53" s="626"/>
      <c r="I53" s="626"/>
      <c r="J53" s="339"/>
    </row>
    <row r="54" spans="1:10" s="372" customFormat="1" ht="46.5">
      <c r="A54" s="325" t="s">
        <v>1866</v>
      </c>
      <c r="B54" s="336" t="s">
        <v>1762</v>
      </c>
      <c r="C54" s="336"/>
      <c r="D54" s="336" t="s">
        <v>1867</v>
      </c>
      <c r="E54" s="469">
        <v>160000</v>
      </c>
      <c r="F54" s="376"/>
      <c r="G54" s="336" t="s">
        <v>1769</v>
      </c>
      <c r="H54" s="626"/>
      <c r="I54" s="626"/>
      <c r="J54" s="339"/>
    </row>
    <row r="55" spans="1:10" s="372" customFormat="1" ht="23.25">
      <c r="A55" s="325" t="s">
        <v>15453</v>
      </c>
      <c r="B55" s="336" t="s">
        <v>1767</v>
      </c>
      <c r="C55" s="336"/>
      <c r="D55" s="336" t="s">
        <v>1868</v>
      </c>
      <c r="E55" s="469">
        <v>5905528</v>
      </c>
      <c r="F55" s="376"/>
      <c r="G55" s="336" t="s">
        <v>1769</v>
      </c>
      <c r="H55" s="626"/>
      <c r="I55" s="626"/>
      <c r="J55" s="339"/>
    </row>
    <row r="56" spans="1:10" s="372" customFormat="1" ht="23.25">
      <c r="A56" s="325" t="s">
        <v>15454</v>
      </c>
      <c r="B56" s="336" t="s">
        <v>1767</v>
      </c>
      <c r="C56" s="336"/>
      <c r="D56" s="336" t="s">
        <v>1869</v>
      </c>
      <c r="E56" s="469">
        <v>4741545</v>
      </c>
      <c r="F56" s="376"/>
      <c r="G56" s="336" t="s">
        <v>1769</v>
      </c>
      <c r="H56" s="626"/>
      <c r="I56" s="626"/>
      <c r="J56" s="339"/>
    </row>
    <row r="57" spans="1:10" s="372" customFormat="1" ht="23.25">
      <c r="A57" s="325" t="s">
        <v>19315</v>
      </c>
      <c r="B57" s="336" t="s">
        <v>1870</v>
      </c>
      <c r="C57" s="336"/>
      <c r="D57" s="336" t="s">
        <v>1871</v>
      </c>
      <c r="E57" s="469">
        <v>240160.45</v>
      </c>
      <c r="F57" s="376" t="s">
        <v>15292</v>
      </c>
      <c r="G57" s="336" t="s">
        <v>1765</v>
      </c>
      <c r="H57" s="626">
        <v>44403</v>
      </c>
      <c r="I57" s="449">
        <v>0</v>
      </c>
      <c r="J57" s="339"/>
    </row>
    <row r="58" spans="1:10" s="372" customFormat="1" ht="23.25">
      <c r="A58" s="325" t="s">
        <v>15291</v>
      </c>
      <c r="B58" s="336" t="s">
        <v>1870</v>
      </c>
      <c r="C58" s="336"/>
      <c r="D58" s="336" t="s">
        <v>1873</v>
      </c>
      <c r="E58" s="469">
        <v>33458.36</v>
      </c>
      <c r="F58" s="376" t="s">
        <v>15292</v>
      </c>
      <c r="G58" s="336" t="s">
        <v>1765</v>
      </c>
      <c r="H58" s="626">
        <v>44517</v>
      </c>
      <c r="I58" s="449">
        <v>0</v>
      </c>
      <c r="J58" s="339"/>
    </row>
    <row r="59" spans="1:10" s="372" customFormat="1" ht="23.25">
      <c r="A59" s="325" t="s">
        <v>1874</v>
      </c>
      <c r="B59" s="336" t="s">
        <v>1870</v>
      </c>
      <c r="C59" s="336"/>
      <c r="D59" s="336" t="s">
        <v>1875</v>
      </c>
      <c r="E59" s="469">
        <v>20000</v>
      </c>
      <c r="F59" s="376" t="s">
        <v>1876</v>
      </c>
      <c r="G59" s="336" t="s">
        <v>1765</v>
      </c>
      <c r="H59" s="626">
        <v>44198</v>
      </c>
      <c r="I59" s="449">
        <v>0</v>
      </c>
      <c r="J59" s="339"/>
    </row>
    <row r="60" spans="1:10" s="372" customFormat="1" ht="23.25">
      <c r="A60" s="325" t="s">
        <v>1877</v>
      </c>
      <c r="B60" s="336" t="s">
        <v>1870</v>
      </c>
      <c r="C60" s="336"/>
      <c r="D60" s="336" t="s">
        <v>1878</v>
      </c>
      <c r="E60" s="469">
        <v>19500</v>
      </c>
      <c r="F60" s="376" t="s">
        <v>1879</v>
      </c>
      <c r="G60" s="336" t="s">
        <v>1765</v>
      </c>
      <c r="H60" s="626">
        <v>44204</v>
      </c>
      <c r="I60" s="449">
        <v>0</v>
      </c>
      <c r="J60" s="339"/>
    </row>
    <row r="61" spans="1:10" s="372" customFormat="1" ht="23.25">
      <c r="A61" s="325" t="s">
        <v>1880</v>
      </c>
      <c r="B61" s="336" t="s">
        <v>1870</v>
      </c>
      <c r="C61" s="336"/>
      <c r="D61" s="336" t="s">
        <v>1881</v>
      </c>
      <c r="E61" s="469">
        <v>31500</v>
      </c>
      <c r="F61" s="376" t="s">
        <v>1882</v>
      </c>
      <c r="G61" s="336" t="s">
        <v>1765</v>
      </c>
      <c r="H61" s="626">
        <v>44204</v>
      </c>
      <c r="I61" s="449">
        <v>0</v>
      </c>
      <c r="J61" s="339"/>
    </row>
    <row r="62" spans="1:10" s="372" customFormat="1" ht="23.25">
      <c r="A62" s="325" t="s">
        <v>1883</v>
      </c>
      <c r="B62" s="336" t="s">
        <v>1870</v>
      </c>
      <c r="C62" s="336"/>
      <c r="D62" s="336" t="s">
        <v>1884</v>
      </c>
      <c r="E62" s="469">
        <v>27000</v>
      </c>
      <c r="F62" s="376" t="s">
        <v>15293</v>
      </c>
      <c r="G62" s="336" t="s">
        <v>1765</v>
      </c>
      <c r="H62" s="626">
        <v>44204</v>
      </c>
      <c r="I62" s="449">
        <v>0</v>
      </c>
      <c r="J62" s="339"/>
    </row>
    <row r="63" spans="1:10" s="372" customFormat="1" ht="23.25">
      <c r="A63" s="325" t="s">
        <v>1886</v>
      </c>
      <c r="B63" s="336" t="s">
        <v>1870</v>
      </c>
      <c r="C63" s="336"/>
      <c r="D63" s="336" t="s">
        <v>1887</v>
      </c>
      <c r="E63" s="469">
        <v>30000</v>
      </c>
      <c r="F63" s="376" t="s">
        <v>15294</v>
      </c>
      <c r="G63" s="336" t="s">
        <v>1765</v>
      </c>
      <c r="H63" s="626">
        <v>44204</v>
      </c>
      <c r="I63" s="449">
        <v>0</v>
      </c>
      <c r="J63" s="339"/>
    </row>
    <row r="64" spans="1:10" s="372" customFormat="1" ht="23.25">
      <c r="A64" s="325" t="s">
        <v>15295</v>
      </c>
      <c r="B64" s="336" t="s">
        <v>1870</v>
      </c>
      <c r="C64" s="336"/>
      <c r="D64" s="336" t="s">
        <v>1889</v>
      </c>
      <c r="E64" s="469">
        <v>19281</v>
      </c>
      <c r="F64" s="376" t="s">
        <v>1890</v>
      </c>
      <c r="G64" s="336" t="s">
        <v>1765</v>
      </c>
      <c r="H64" s="626">
        <v>44207</v>
      </c>
      <c r="I64" s="449">
        <v>0</v>
      </c>
      <c r="J64" s="339"/>
    </row>
    <row r="65" spans="1:10" s="372" customFormat="1" ht="23.25">
      <c r="A65" s="325" t="s">
        <v>1891</v>
      </c>
      <c r="B65" s="336" t="s">
        <v>1870</v>
      </c>
      <c r="C65" s="336"/>
      <c r="D65" s="336" t="s">
        <v>1892</v>
      </c>
      <c r="E65" s="469">
        <v>20000</v>
      </c>
      <c r="F65" s="376" t="s">
        <v>1893</v>
      </c>
      <c r="G65" s="336" t="s">
        <v>1765</v>
      </c>
      <c r="H65" s="626">
        <v>44207</v>
      </c>
      <c r="I65" s="449">
        <v>0</v>
      </c>
      <c r="J65" s="339"/>
    </row>
    <row r="66" spans="1:10" s="372" customFormat="1" ht="23.25">
      <c r="A66" s="325" t="s">
        <v>1894</v>
      </c>
      <c r="B66" s="336" t="s">
        <v>1870</v>
      </c>
      <c r="C66" s="336"/>
      <c r="D66" s="336" t="s">
        <v>1895</v>
      </c>
      <c r="E66" s="469">
        <v>32000</v>
      </c>
      <c r="F66" s="376" t="s">
        <v>1896</v>
      </c>
      <c r="G66" s="336" t="s">
        <v>1765</v>
      </c>
      <c r="H66" s="626">
        <v>44208</v>
      </c>
      <c r="I66" s="449">
        <v>0</v>
      </c>
      <c r="J66" s="339"/>
    </row>
    <row r="67" spans="1:10" s="372" customFormat="1" ht="23.25">
      <c r="A67" s="325" t="s">
        <v>1897</v>
      </c>
      <c r="B67" s="336" t="s">
        <v>1870</v>
      </c>
      <c r="C67" s="336"/>
      <c r="D67" s="336" t="s">
        <v>1898</v>
      </c>
      <c r="E67" s="469">
        <v>32000</v>
      </c>
      <c r="F67" s="376" t="s">
        <v>1899</v>
      </c>
      <c r="G67" s="336" t="s">
        <v>1765</v>
      </c>
      <c r="H67" s="626">
        <v>44208</v>
      </c>
      <c r="I67" s="449">
        <v>0</v>
      </c>
      <c r="J67" s="339"/>
    </row>
    <row r="68" spans="1:10" s="372" customFormat="1" ht="23.25">
      <c r="A68" s="325" t="s">
        <v>1900</v>
      </c>
      <c r="B68" s="336" t="s">
        <v>1870</v>
      </c>
      <c r="C68" s="336"/>
      <c r="D68" s="336" t="s">
        <v>1901</v>
      </c>
      <c r="E68" s="469">
        <v>30000</v>
      </c>
      <c r="F68" s="376" t="s">
        <v>1902</v>
      </c>
      <c r="G68" s="336" t="s">
        <v>1765</v>
      </c>
      <c r="H68" s="626">
        <v>44208</v>
      </c>
      <c r="I68" s="449">
        <v>0</v>
      </c>
      <c r="J68" s="339"/>
    </row>
    <row r="69" spans="1:10" s="372" customFormat="1" ht="23.25">
      <c r="A69" s="325" t="s">
        <v>1903</v>
      </c>
      <c r="B69" s="336" t="s">
        <v>1870</v>
      </c>
      <c r="C69" s="336"/>
      <c r="D69" s="336" t="s">
        <v>1904</v>
      </c>
      <c r="E69" s="469">
        <v>30000</v>
      </c>
      <c r="F69" s="376" t="s">
        <v>1905</v>
      </c>
      <c r="G69" s="336" t="s">
        <v>1765</v>
      </c>
      <c r="H69" s="626">
        <v>44208</v>
      </c>
      <c r="I69" s="449">
        <v>0</v>
      </c>
      <c r="J69" s="339"/>
    </row>
    <row r="70" spans="1:10" s="372" customFormat="1" ht="23.25">
      <c r="A70" s="325" t="s">
        <v>1906</v>
      </c>
      <c r="B70" s="336" t="s">
        <v>1870</v>
      </c>
      <c r="C70" s="336"/>
      <c r="D70" s="336" t="s">
        <v>1907</v>
      </c>
      <c r="E70" s="469">
        <v>21000</v>
      </c>
      <c r="F70" s="376" t="s">
        <v>1908</v>
      </c>
      <c r="G70" s="336" t="s">
        <v>1765</v>
      </c>
      <c r="H70" s="626">
        <v>44208</v>
      </c>
      <c r="I70" s="449">
        <v>0</v>
      </c>
      <c r="J70" s="339"/>
    </row>
    <row r="71" spans="1:10" s="372" customFormat="1" ht="23.25">
      <c r="A71" s="325" t="s">
        <v>1909</v>
      </c>
      <c r="B71" s="336" t="s">
        <v>1870</v>
      </c>
      <c r="C71" s="336"/>
      <c r="D71" s="336" t="s">
        <v>1910</v>
      </c>
      <c r="E71" s="469">
        <v>25500</v>
      </c>
      <c r="F71" s="376" t="s">
        <v>15296</v>
      </c>
      <c r="G71" s="336" t="s">
        <v>1765</v>
      </c>
      <c r="H71" s="626">
        <v>44209</v>
      </c>
      <c r="I71" s="449">
        <v>0</v>
      </c>
      <c r="J71" s="339"/>
    </row>
    <row r="72" spans="1:10" s="372" customFormat="1" ht="23.25">
      <c r="A72" s="325" t="s">
        <v>15297</v>
      </c>
      <c r="B72" s="336" t="s">
        <v>1870</v>
      </c>
      <c r="C72" s="336"/>
      <c r="D72" s="336" t="s">
        <v>1911</v>
      </c>
      <c r="E72" s="469">
        <v>18000</v>
      </c>
      <c r="F72" s="376" t="s">
        <v>1912</v>
      </c>
      <c r="G72" s="336" t="s">
        <v>1765</v>
      </c>
      <c r="H72" s="626">
        <v>44209</v>
      </c>
      <c r="I72" s="449">
        <v>0</v>
      </c>
      <c r="J72" s="339"/>
    </row>
    <row r="73" spans="1:10" s="372" customFormat="1" ht="23.25">
      <c r="A73" s="325" t="s">
        <v>1913</v>
      </c>
      <c r="B73" s="336" t="s">
        <v>1870</v>
      </c>
      <c r="C73" s="336"/>
      <c r="D73" s="336" t="s">
        <v>1914</v>
      </c>
      <c r="E73" s="469">
        <v>26000</v>
      </c>
      <c r="F73" s="376" t="s">
        <v>15298</v>
      </c>
      <c r="G73" s="336" t="s">
        <v>1765</v>
      </c>
      <c r="H73" s="626">
        <v>44209</v>
      </c>
      <c r="I73" s="449">
        <v>0</v>
      </c>
      <c r="J73" s="339"/>
    </row>
    <row r="74" spans="1:10" s="372" customFormat="1" ht="23.25">
      <c r="A74" s="325" t="s">
        <v>1916</v>
      </c>
      <c r="B74" s="336" t="s">
        <v>1870</v>
      </c>
      <c r="C74" s="336"/>
      <c r="D74" s="336" t="s">
        <v>1917</v>
      </c>
      <c r="E74" s="469">
        <v>30000</v>
      </c>
      <c r="F74" s="376" t="s">
        <v>15299</v>
      </c>
      <c r="G74" s="336" t="s">
        <v>1765</v>
      </c>
      <c r="H74" s="626">
        <v>44209</v>
      </c>
      <c r="I74" s="449">
        <v>0</v>
      </c>
      <c r="J74" s="339"/>
    </row>
    <row r="75" spans="1:10" s="372" customFormat="1" ht="23.25">
      <c r="A75" s="325" t="s">
        <v>1918</v>
      </c>
      <c r="B75" s="336" t="s">
        <v>1870</v>
      </c>
      <c r="C75" s="336"/>
      <c r="D75" s="336" t="s">
        <v>1919</v>
      </c>
      <c r="E75" s="469">
        <v>19500</v>
      </c>
      <c r="F75" s="376" t="s">
        <v>15300</v>
      </c>
      <c r="G75" s="336" t="s">
        <v>1765</v>
      </c>
      <c r="H75" s="626">
        <v>44209</v>
      </c>
      <c r="I75" s="449">
        <v>0</v>
      </c>
      <c r="J75" s="339"/>
    </row>
    <row r="76" spans="1:10" s="372" customFormat="1" ht="23.25">
      <c r="A76" s="325" t="s">
        <v>1920</v>
      </c>
      <c r="B76" s="336" t="s">
        <v>1870</v>
      </c>
      <c r="C76" s="336"/>
      <c r="D76" s="336" t="s">
        <v>1921</v>
      </c>
      <c r="E76" s="469">
        <v>19500</v>
      </c>
      <c r="F76" s="376" t="s">
        <v>15301</v>
      </c>
      <c r="G76" s="336" t="s">
        <v>1765</v>
      </c>
      <c r="H76" s="626">
        <v>44209</v>
      </c>
      <c r="I76" s="449">
        <v>0</v>
      </c>
      <c r="J76" s="339"/>
    </row>
    <row r="77" spans="1:10" s="372" customFormat="1" ht="23.25">
      <c r="A77" s="325" t="s">
        <v>1922</v>
      </c>
      <c r="B77" s="336" t="s">
        <v>1870</v>
      </c>
      <c r="C77" s="336"/>
      <c r="D77" s="336" t="s">
        <v>1923</v>
      </c>
      <c r="E77" s="469">
        <v>28500</v>
      </c>
      <c r="F77" s="376" t="s">
        <v>1924</v>
      </c>
      <c r="G77" s="336" t="s">
        <v>1765</v>
      </c>
      <c r="H77" s="626">
        <v>44209</v>
      </c>
      <c r="I77" s="449">
        <v>0</v>
      </c>
      <c r="J77" s="339"/>
    </row>
    <row r="78" spans="1:10" s="372" customFormat="1" ht="23.25">
      <c r="A78" s="325" t="s">
        <v>1925</v>
      </c>
      <c r="B78" s="336" t="s">
        <v>1870</v>
      </c>
      <c r="C78" s="336"/>
      <c r="D78" s="336" t="s">
        <v>1926</v>
      </c>
      <c r="E78" s="469">
        <v>30000</v>
      </c>
      <c r="F78" s="376" t="s">
        <v>15302</v>
      </c>
      <c r="G78" s="336" t="s">
        <v>1765</v>
      </c>
      <c r="H78" s="626">
        <v>44210</v>
      </c>
      <c r="I78" s="449">
        <v>0</v>
      </c>
      <c r="J78" s="339"/>
    </row>
    <row r="79" spans="1:10" s="372" customFormat="1" ht="23.25">
      <c r="A79" s="325" t="s">
        <v>15303</v>
      </c>
      <c r="B79" s="336" t="s">
        <v>1870</v>
      </c>
      <c r="C79" s="336"/>
      <c r="D79" s="336" t="s">
        <v>1927</v>
      </c>
      <c r="E79" s="469">
        <v>18000</v>
      </c>
      <c r="F79" s="376" t="s">
        <v>1928</v>
      </c>
      <c r="G79" s="336" t="s">
        <v>1765</v>
      </c>
      <c r="H79" s="626">
        <v>44329</v>
      </c>
      <c r="I79" s="449">
        <v>0</v>
      </c>
      <c r="J79" s="339"/>
    </row>
    <row r="80" spans="1:10" s="372" customFormat="1" ht="23.25">
      <c r="A80" s="325" t="s">
        <v>1929</v>
      </c>
      <c r="B80" s="336" t="s">
        <v>1870</v>
      </c>
      <c r="C80" s="336"/>
      <c r="D80" s="336" t="s">
        <v>1930</v>
      </c>
      <c r="E80" s="469">
        <v>20000</v>
      </c>
      <c r="F80" s="376" t="s">
        <v>15304</v>
      </c>
      <c r="G80" s="336" t="s">
        <v>1765</v>
      </c>
      <c r="H80" s="626">
        <v>44210</v>
      </c>
      <c r="I80" s="449">
        <v>0</v>
      </c>
      <c r="J80" s="339"/>
    </row>
    <row r="81" spans="1:10" s="372" customFormat="1" ht="23.25">
      <c r="A81" s="325" t="s">
        <v>1931</v>
      </c>
      <c r="B81" s="336" t="s">
        <v>1870</v>
      </c>
      <c r="C81" s="336"/>
      <c r="D81" s="336" t="s">
        <v>1932</v>
      </c>
      <c r="E81" s="469">
        <v>19000</v>
      </c>
      <c r="F81" s="376" t="s">
        <v>1933</v>
      </c>
      <c r="G81" s="336" t="s">
        <v>1765</v>
      </c>
      <c r="H81" s="626">
        <v>44210</v>
      </c>
      <c r="I81" s="449">
        <v>0</v>
      </c>
      <c r="J81" s="339"/>
    </row>
    <row r="82" spans="1:10" s="372" customFormat="1" ht="23.25">
      <c r="A82" s="325" t="s">
        <v>15305</v>
      </c>
      <c r="B82" s="336" t="s">
        <v>1870</v>
      </c>
      <c r="C82" s="336"/>
      <c r="D82" s="336" t="s">
        <v>1934</v>
      </c>
      <c r="E82" s="469">
        <v>83890.85</v>
      </c>
      <c r="F82" s="376" t="s">
        <v>1935</v>
      </c>
      <c r="G82" s="336" t="s">
        <v>1765</v>
      </c>
      <c r="H82" s="626">
        <v>44315</v>
      </c>
      <c r="I82" s="449">
        <v>0</v>
      </c>
      <c r="J82" s="339"/>
    </row>
    <row r="83" spans="1:10" s="372" customFormat="1" ht="23.25">
      <c r="A83" s="325" t="s">
        <v>1936</v>
      </c>
      <c r="B83" s="336" t="s">
        <v>1870</v>
      </c>
      <c r="C83" s="336"/>
      <c r="D83" s="336" t="s">
        <v>1937</v>
      </c>
      <c r="E83" s="469">
        <v>135338.32</v>
      </c>
      <c r="F83" s="376" t="s">
        <v>1938</v>
      </c>
      <c r="G83" s="336" t="s">
        <v>1765</v>
      </c>
      <c r="H83" s="626">
        <v>44558</v>
      </c>
      <c r="I83" s="449">
        <v>0</v>
      </c>
      <c r="J83" s="339"/>
    </row>
    <row r="84" spans="1:10" s="372" customFormat="1" ht="23.25">
      <c r="A84" s="325" t="s">
        <v>1939</v>
      </c>
      <c r="B84" s="336" t="s">
        <v>1870</v>
      </c>
      <c r="C84" s="336"/>
      <c r="D84" s="336" t="s">
        <v>1940</v>
      </c>
      <c r="E84" s="469">
        <v>135332.91</v>
      </c>
      <c r="F84" s="376" t="s">
        <v>1941</v>
      </c>
      <c r="G84" s="336" t="s">
        <v>1765</v>
      </c>
      <c r="H84" s="626">
        <v>44551</v>
      </c>
      <c r="I84" s="449">
        <v>0</v>
      </c>
      <c r="J84" s="339"/>
    </row>
    <row r="85" spans="1:10" s="372" customFormat="1" ht="23.25">
      <c r="A85" s="325" t="s">
        <v>15306</v>
      </c>
      <c r="B85" s="336" t="s">
        <v>1870</v>
      </c>
      <c r="C85" s="336"/>
      <c r="D85" s="336" t="s">
        <v>1942</v>
      </c>
      <c r="E85" s="469">
        <v>24000</v>
      </c>
      <c r="F85" s="376" t="s">
        <v>1943</v>
      </c>
      <c r="G85" s="336" t="s">
        <v>1765</v>
      </c>
      <c r="H85" s="626">
        <v>44211</v>
      </c>
      <c r="I85" s="449">
        <v>0</v>
      </c>
      <c r="J85" s="339"/>
    </row>
    <row r="86" spans="1:10" s="372" customFormat="1" ht="23.25">
      <c r="A86" s="325" t="s">
        <v>1944</v>
      </c>
      <c r="B86" s="336" t="s">
        <v>1870</v>
      </c>
      <c r="C86" s="336"/>
      <c r="D86" s="336" t="s">
        <v>1945</v>
      </c>
      <c r="E86" s="469">
        <v>24000</v>
      </c>
      <c r="F86" s="376" t="s">
        <v>1946</v>
      </c>
      <c r="G86" s="336" t="s">
        <v>1765</v>
      </c>
      <c r="H86" s="626">
        <v>44211</v>
      </c>
      <c r="I86" s="449">
        <v>0</v>
      </c>
      <c r="J86" s="339"/>
    </row>
    <row r="87" spans="1:10" s="372" customFormat="1" ht="23.25">
      <c r="A87" s="325" t="s">
        <v>1947</v>
      </c>
      <c r="B87" s="336" t="s">
        <v>1870</v>
      </c>
      <c r="C87" s="336"/>
      <c r="D87" s="336" t="s">
        <v>1948</v>
      </c>
      <c r="E87" s="469">
        <v>18000</v>
      </c>
      <c r="F87" s="376" t="s">
        <v>15307</v>
      </c>
      <c r="G87" s="336" t="s">
        <v>1765</v>
      </c>
      <c r="H87" s="626">
        <v>44211</v>
      </c>
      <c r="I87" s="449">
        <v>0</v>
      </c>
      <c r="J87" s="339"/>
    </row>
    <row r="88" spans="1:10" s="372" customFormat="1" ht="23.25">
      <c r="A88" s="325" t="s">
        <v>1950</v>
      </c>
      <c r="B88" s="336" t="s">
        <v>1870</v>
      </c>
      <c r="C88" s="336"/>
      <c r="D88" s="336" t="s">
        <v>1951</v>
      </c>
      <c r="E88" s="469">
        <v>24000</v>
      </c>
      <c r="F88" s="376" t="s">
        <v>1952</v>
      </c>
      <c r="G88" s="336" t="s">
        <v>1765</v>
      </c>
      <c r="H88" s="626">
        <v>44211</v>
      </c>
      <c r="I88" s="449">
        <v>0</v>
      </c>
      <c r="J88" s="339"/>
    </row>
    <row r="89" spans="1:10" s="372" customFormat="1" ht="23.25">
      <c r="A89" s="325" t="s">
        <v>1953</v>
      </c>
      <c r="B89" s="336" t="s">
        <v>1870</v>
      </c>
      <c r="C89" s="336"/>
      <c r="D89" s="336" t="s">
        <v>1954</v>
      </c>
      <c r="E89" s="469">
        <v>63984.9</v>
      </c>
      <c r="F89" s="376" t="s">
        <v>1955</v>
      </c>
      <c r="G89" s="336" t="s">
        <v>1765</v>
      </c>
      <c r="H89" s="626">
        <v>44553</v>
      </c>
      <c r="I89" s="449">
        <v>0</v>
      </c>
      <c r="J89" s="339"/>
    </row>
    <row r="90" spans="1:10" s="372" customFormat="1" ht="23.25">
      <c r="A90" s="325" t="s">
        <v>1956</v>
      </c>
      <c r="B90" s="336" t="s">
        <v>1870</v>
      </c>
      <c r="C90" s="336"/>
      <c r="D90" s="336" t="s">
        <v>1957</v>
      </c>
      <c r="E90" s="469">
        <v>31999.33</v>
      </c>
      <c r="F90" s="376" t="s">
        <v>1958</v>
      </c>
      <c r="G90" s="336" t="s">
        <v>1765</v>
      </c>
      <c r="H90" s="626">
        <v>44215</v>
      </c>
      <c r="I90" s="449">
        <v>0</v>
      </c>
      <c r="J90" s="339"/>
    </row>
    <row r="91" spans="1:10" s="372" customFormat="1" ht="23.25">
      <c r="A91" s="325" t="s">
        <v>1959</v>
      </c>
      <c r="B91" s="336" t="s">
        <v>1870</v>
      </c>
      <c r="C91" s="336"/>
      <c r="D91" s="336" t="s">
        <v>1960</v>
      </c>
      <c r="E91" s="469">
        <v>19000</v>
      </c>
      <c r="F91" s="376" t="s">
        <v>15308</v>
      </c>
      <c r="G91" s="336" t="s">
        <v>1765</v>
      </c>
      <c r="H91" s="626">
        <v>44214</v>
      </c>
      <c r="I91" s="449">
        <v>0</v>
      </c>
      <c r="J91" s="339"/>
    </row>
    <row r="92" spans="1:10" s="372" customFormat="1" ht="23.25">
      <c r="A92" s="325" t="s">
        <v>1961</v>
      </c>
      <c r="B92" s="336" t="s">
        <v>1870</v>
      </c>
      <c r="C92" s="336"/>
      <c r="D92" s="336" t="s">
        <v>1962</v>
      </c>
      <c r="E92" s="469">
        <v>35000</v>
      </c>
      <c r="F92" s="376" t="s">
        <v>15309</v>
      </c>
      <c r="G92" s="336" t="s">
        <v>1765</v>
      </c>
      <c r="H92" s="626">
        <v>44214</v>
      </c>
      <c r="I92" s="449">
        <v>0</v>
      </c>
      <c r="J92" s="339"/>
    </row>
    <row r="93" spans="1:10" s="372" customFormat="1" ht="23.25">
      <c r="A93" s="325" t="s">
        <v>1964</v>
      </c>
      <c r="B93" s="336" t="s">
        <v>1870</v>
      </c>
      <c r="C93" s="336"/>
      <c r="D93" s="336" t="s">
        <v>1965</v>
      </c>
      <c r="E93" s="469">
        <v>26000</v>
      </c>
      <c r="F93" s="376" t="s">
        <v>15310</v>
      </c>
      <c r="G93" s="336" t="s">
        <v>1765</v>
      </c>
      <c r="H93" s="626">
        <v>44214</v>
      </c>
      <c r="I93" s="449">
        <v>0</v>
      </c>
      <c r="J93" s="339"/>
    </row>
    <row r="94" spans="1:10" s="372" customFormat="1" ht="23.25">
      <c r="A94" s="325" t="s">
        <v>15312</v>
      </c>
      <c r="B94" s="336" t="s">
        <v>1870</v>
      </c>
      <c r="C94" s="336"/>
      <c r="D94" s="336" t="s">
        <v>1966</v>
      </c>
      <c r="E94" s="469">
        <v>22500</v>
      </c>
      <c r="F94" s="376" t="s">
        <v>15311</v>
      </c>
      <c r="G94" s="336" t="s">
        <v>1765</v>
      </c>
      <c r="H94" s="626">
        <v>44214</v>
      </c>
      <c r="I94" s="449">
        <v>0</v>
      </c>
      <c r="J94" s="339"/>
    </row>
    <row r="95" spans="1:10" s="372" customFormat="1" ht="23.25">
      <c r="A95" s="325" t="s">
        <v>1967</v>
      </c>
      <c r="B95" s="336" t="s">
        <v>1870</v>
      </c>
      <c r="C95" s="336"/>
      <c r="D95" s="336" t="s">
        <v>1968</v>
      </c>
      <c r="E95" s="469">
        <v>27000</v>
      </c>
      <c r="F95" s="376" t="s">
        <v>1969</v>
      </c>
      <c r="G95" s="336" t="s">
        <v>1765</v>
      </c>
      <c r="H95" s="626">
        <v>44214</v>
      </c>
      <c r="I95" s="449">
        <v>0</v>
      </c>
      <c r="J95" s="339"/>
    </row>
    <row r="96" spans="1:10" s="372" customFormat="1" ht="23.25">
      <c r="A96" s="325" t="s">
        <v>1970</v>
      </c>
      <c r="B96" s="336" t="s">
        <v>1870</v>
      </c>
      <c r="C96" s="336"/>
      <c r="D96" s="336" t="s">
        <v>1971</v>
      </c>
      <c r="E96" s="469">
        <v>24000</v>
      </c>
      <c r="F96" s="376" t="s">
        <v>1972</v>
      </c>
      <c r="G96" s="336" t="s">
        <v>1765</v>
      </c>
      <c r="H96" s="626">
        <v>44214</v>
      </c>
      <c r="I96" s="449">
        <v>0</v>
      </c>
      <c r="J96" s="339"/>
    </row>
    <row r="97" spans="1:10" s="372" customFormat="1" ht="23.25">
      <c r="A97" s="325" t="s">
        <v>1973</v>
      </c>
      <c r="B97" s="336" t="s">
        <v>1870</v>
      </c>
      <c r="C97" s="336"/>
      <c r="D97" s="336" t="s">
        <v>1974</v>
      </c>
      <c r="E97" s="469">
        <v>18000</v>
      </c>
      <c r="F97" s="376" t="s">
        <v>1975</v>
      </c>
      <c r="G97" s="336" t="s">
        <v>1765</v>
      </c>
      <c r="H97" s="626">
        <v>44215</v>
      </c>
      <c r="I97" s="449">
        <v>0</v>
      </c>
      <c r="J97" s="339"/>
    </row>
    <row r="98" spans="1:10" s="372" customFormat="1" ht="23.25">
      <c r="A98" s="325" t="s">
        <v>15313</v>
      </c>
      <c r="B98" s="336" t="s">
        <v>1870</v>
      </c>
      <c r="C98" s="336"/>
      <c r="D98" s="336" t="s">
        <v>1976</v>
      </c>
      <c r="E98" s="469">
        <v>25500</v>
      </c>
      <c r="F98" s="376" t="s">
        <v>15314</v>
      </c>
      <c r="G98" s="336" t="s">
        <v>1765</v>
      </c>
      <c r="H98" s="626">
        <v>44215</v>
      </c>
      <c r="I98" s="449">
        <v>0</v>
      </c>
      <c r="J98" s="339"/>
    </row>
    <row r="99" spans="1:10" s="372" customFormat="1" ht="23.25">
      <c r="A99" s="325" t="s">
        <v>1977</v>
      </c>
      <c r="B99" s="336" t="s">
        <v>1870</v>
      </c>
      <c r="C99" s="336"/>
      <c r="D99" s="336" t="s">
        <v>1978</v>
      </c>
      <c r="E99" s="469">
        <v>30000</v>
      </c>
      <c r="F99" s="376" t="s">
        <v>15315</v>
      </c>
      <c r="G99" s="336" t="s">
        <v>1765</v>
      </c>
      <c r="H99" s="626">
        <v>44215</v>
      </c>
      <c r="I99" s="449">
        <v>0</v>
      </c>
      <c r="J99" s="339"/>
    </row>
    <row r="100" spans="1:10" s="372" customFormat="1" ht="23.25">
      <c r="A100" s="325" t="s">
        <v>15316</v>
      </c>
      <c r="B100" s="336" t="s">
        <v>1870</v>
      </c>
      <c r="C100" s="336"/>
      <c r="D100" s="336" t="s">
        <v>1980</v>
      </c>
      <c r="E100" s="469">
        <v>20000</v>
      </c>
      <c r="F100" s="376" t="s">
        <v>1981</v>
      </c>
      <c r="G100" s="336" t="s">
        <v>1765</v>
      </c>
      <c r="H100" s="626">
        <v>44215</v>
      </c>
      <c r="I100" s="449">
        <v>0</v>
      </c>
      <c r="J100" s="339"/>
    </row>
    <row r="101" spans="1:10" s="372" customFormat="1" ht="23.25">
      <c r="A101" s="325" t="s">
        <v>15317</v>
      </c>
      <c r="B101" s="336" t="s">
        <v>1870</v>
      </c>
      <c r="C101" s="336"/>
      <c r="D101" s="336" t="s">
        <v>1982</v>
      </c>
      <c r="E101" s="469">
        <v>27000</v>
      </c>
      <c r="F101" s="376" t="s">
        <v>1983</v>
      </c>
      <c r="G101" s="336" t="s">
        <v>1765</v>
      </c>
      <c r="H101" s="626">
        <v>44215</v>
      </c>
      <c r="I101" s="449">
        <v>0</v>
      </c>
      <c r="J101" s="339"/>
    </row>
    <row r="102" spans="1:10" s="372" customFormat="1" ht="23.25">
      <c r="A102" s="325" t="s">
        <v>1984</v>
      </c>
      <c r="B102" s="336" t="s">
        <v>1870</v>
      </c>
      <c r="C102" s="336"/>
      <c r="D102" s="336" t="s">
        <v>1985</v>
      </c>
      <c r="E102" s="469">
        <v>18000</v>
      </c>
      <c r="F102" s="376" t="s">
        <v>15318</v>
      </c>
      <c r="G102" s="336" t="s">
        <v>1765</v>
      </c>
      <c r="H102" s="626">
        <v>44215</v>
      </c>
      <c r="I102" s="449">
        <v>0</v>
      </c>
      <c r="J102" s="339"/>
    </row>
    <row r="103" spans="1:10" s="372" customFormat="1" ht="23.25">
      <c r="A103" s="325" t="s">
        <v>1987</v>
      </c>
      <c r="B103" s="336" t="s">
        <v>1870</v>
      </c>
      <c r="C103" s="336"/>
      <c r="D103" s="336" t="s">
        <v>1988</v>
      </c>
      <c r="E103" s="469">
        <v>27000</v>
      </c>
      <c r="F103" s="376" t="s">
        <v>1989</v>
      </c>
      <c r="G103" s="336" t="s">
        <v>1765</v>
      </c>
      <c r="H103" s="626">
        <v>44215</v>
      </c>
      <c r="I103" s="449">
        <v>0</v>
      </c>
      <c r="J103" s="339"/>
    </row>
    <row r="104" spans="1:10" s="372" customFormat="1" ht="23.25">
      <c r="A104" s="325" t="s">
        <v>1990</v>
      </c>
      <c r="B104" s="336" t="s">
        <v>1870</v>
      </c>
      <c r="C104" s="336"/>
      <c r="D104" s="336" t="s">
        <v>1991</v>
      </c>
      <c r="E104" s="469">
        <v>21000</v>
      </c>
      <c r="F104" s="376" t="s">
        <v>1992</v>
      </c>
      <c r="G104" s="336" t="s">
        <v>1765</v>
      </c>
      <c r="H104" s="626">
        <v>44215</v>
      </c>
      <c r="I104" s="449">
        <v>0</v>
      </c>
      <c r="J104" s="339"/>
    </row>
    <row r="105" spans="1:10" s="372" customFormat="1" ht="23.25">
      <c r="A105" s="325" t="s">
        <v>1993</v>
      </c>
      <c r="B105" s="336" t="s">
        <v>1870</v>
      </c>
      <c r="C105" s="336"/>
      <c r="D105" s="336" t="s">
        <v>1994</v>
      </c>
      <c r="E105" s="469">
        <v>24000</v>
      </c>
      <c r="F105" s="376" t="s">
        <v>1995</v>
      </c>
      <c r="G105" s="336" t="s">
        <v>1765</v>
      </c>
      <c r="H105" s="626">
        <v>44215</v>
      </c>
      <c r="I105" s="449">
        <v>0</v>
      </c>
      <c r="J105" s="339"/>
    </row>
    <row r="106" spans="1:10" s="372" customFormat="1" ht="23.25">
      <c r="A106" s="325" t="s">
        <v>1996</v>
      </c>
      <c r="B106" s="336" t="s">
        <v>1870</v>
      </c>
      <c r="C106" s="336"/>
      <c r="D106" s="336" t="s">
        <v>1997</v>
      </c>
      <c r="E106" s="469">
        <v>24000</v>
      </c>
      <c r="F106" s="376" t="s">
        <v>15319</v>
      </c>
      <c r="G106" s="336" t="s">
        <v>1765</v>
      </c>
      <c r="H106" s="626">
        <v>44215</v>
      </c>
      <c r="I106" s="449">
        <v>0</v>
      </c>
      <c r="J106" s="339"/>
    </row>
    <row r="107" spans="1:10" s="372" customFormat="1" ht="23.25">
      <c r="A107" s="325" t="s">
        <v>1999</v>
      </c>
      <c r="B107" s="336" t="s">
        <v>1870</v>
      </c>
      <c r="C107" s="336"/>
      <c r="D107" s="336" t="s">
        <v>2000</v>
      </c>
      <c r="E107" s="469">
        <v>28500</v>
      </c>
      <c r="F107" s="376" t="s">
        <v>2001</v>
      </c>
      <c r="G107" s="336" t="s">
        <v>1765</v>
      </c>
      <c r="H107" s="626">
        <v>44215</v>
      </c>
      <c r="I107" s="449">
        <v>0</v>
      </c>
      <c r="J107" s="339"/>
    </row>
    <row r="108" spans="1:10" s="372" customFormat="1" ht="23.25">
      <c r="A108" s="325" t="s">
        <v>2002</v>
      </c>
      <c r="B108" s="336" t="s">
        <v>1870</v>
      </c>
      <c r="C108" s="336"/>
      <c r="D108" s="336" t="s">
        <v>2003</v>
      </c>
      <c r="E108" s="469">
        <v>24000</v>
      </c>
      <c r="F108" s="376" t="s">
        <v>2004</v>
      </c>
      <c r="G108" s="336" t="s">
        <v>1765</v>
      </c>
      <c r="H108" s="626">
        <v>44216</v>
      </c>
      <c r="I108" s="449">
        <v>0</v>
      </c>
      <c r="J108" s="339"/>
    </row>
    <row r="109" spans="1:10" s="372" customFormat="1" ht="23.25">
      <c r="A109" s="325" t="s">
        <v>2005</v>
      </c>
      <c r="B109" s="336" t="s">
        <v>1870</v>
      </c>
      <c r="C109" s="336"/>
      <c r="D109" s="336" t="s">
        <v>2006</v>
      </c>
      <c r="E109" s="469">
        <v>18000</v>
      </c>
      <c r="F109" s="376" t="s">
        <v>2007</v>
      </c>
      <c r="G109" s="336" t="s">
        <v>1765</v>
      </c>
      <c r="H109" s="626">
        <v>44542</v>
      </c>
      <c r="I109" s="449">
        <v>0</v>
      </c>
      <c r="J109" s="339"/>
    </row>
    <row r="110" spans="1:10" s="372" customFormat="1" ht="23.25">
      <c r="A110" s="325" t="s">
        <v>2008</v>
      </c>
      <c r="B110" s="336" t="s">
        <v>1870</v>
      </c>
      <c r="C110" s="336"/>
      <c r="D110" s="336" t="s">
        <v>2009</v>
      </c>
      <c r="E110" s="469">
        <v>18602.52</v>
      </c>
      <c r="F110" s="376" t="s">
        <v>2010</v>
      </c>
      <c r="G110" s="336" t="s">
        <v>1765</v>
      </c>
      <c r="H110" s="626">
        <v>44216</v>
      </c>
      <c r="I110" s="449">
        <v>0</v>
      </c>
      <c r="J110" s="339"/>
    </row>
    <row r="111" spans="1:10" s="372" customFormat="1" ht="23.25">
      <c r="A111" s="325" t="s">
        <v>2011</v>
      </c>
      <c r="B111" s="336" t="s">
        <v>1870</v>
      </c>
      <c r="C111" s="336"/>
      <c r="D111" s="336" t="s">
        <v>2012</v>
      </c>
      <c r="E111" s="469">
        <v>18000</v>
      </c>
      <c r="F111" s="376" t="s">
        <v>2013</v>
      </c>
      <c r="G111" s="336" t="s">
        <v>1765</v>
      </c>
      <c r="H111" s="626">
        <v>44216</v>
      </c>
      <c r="I111" s="449">
        <v>0</v>
      </c>
      <c r="J111" s="339"/>
    </row>
    <row r="112" spans="1:10" s="372" customFormat="1" ht="23.25">
      <c r="A112" s="325" t="s">
        <v>2014</v>
      </c>
      <c r="B112" s="336" t="s">
        <v>1870</v>
      </c>
      <c r="C112" s="336"/>
      <c r="D112" s="336" t="s">
        <v>2015</v>
      </c>
      <c r="E112" s="469">
        <v>20160</v>
      </c>
      <c r="F112" s="376" t="s">
        <v>2016</v>
      </c>
      <c r="G112" s="336" t="s">
        <v>1765</v>
      </c>
      <c r="H112" s="626">
        <v>44216</v>
      </c>
      <c r="I112" s="449">
        <v>0</v>
      </c>
      <c r="J112" s="339"/>
    </row>
    <row r="113" spans="1:10" s="372" customFormat="1" ht="23.25">
      <c r="A113" s="325" t="s">
        <v>2017</v>
      </c>
      <c r="B113" s="336" t="s">
        <v>1870</v>
      </c>
      <c r="C113" s="336"/>
      <c r="D113" s="336" t="s">
        <v>2018</v>
      </c>
      <c r="E113" s="469">
        <v>28000</v>
      </c>
      <c r="F113" s="376" t="s">
        <v>2019</v>
      </c>
      <c r="G113" s="336" t="s">
        <v>1765</v>
      </c>
      <c r="H113" s="626">
        <v>44216</v>
      </c>
      <c r="I113" s="449">
        <v>0</v>
      </c>
      <c r="J113" s="339"/>
    </row>
    <row r="114" spans="1:10" s="372" customFormat="1" ht="23.25">
      <c r="A114" s="325" t="s">
        <v>2020</v>
      </c>
      <c r="B114" s="336" t="s">
        <v>1870</v>
      </c>
      <c r="C114" s="336"/>
      <c r="D114" s="336" t="s">
        <v>2021</v>
      </c>
      <c r="E114" s="469">
        <v>18000</v>
      </c>
      <c r="F114" s="376" t="s">
        <v>15320</v>
      </c>
      <c r="G114" s="336" t="s">
        <v>1765</v>
      </c>
      <c r="H114" s="626">
        <v>44216</v>
      </c>
      <c r="I114" s="449">
        <v>0</v>
      </c>
      <c r="J114" s="339"/>
    </row>
    <row r="115" spans="1:10" s="372" customFormat="1" ht="23.25">
      <c r="A115" s="325" t="s">
        <v>15321</v>
      </c>
      <c r="B115" s="336" t="s">
        <v>1870</v>
      </c>
      <c r="C115" s="336"/>
      <c r="D115" s="336" t="s">
        <v>2023</v>
      </c>
      <c r="E115" s="469">
        <v>26250</v>
      </c>
      <c r="F115" s="376" t="s">
        <v>15322</v>
      </c>
      <c r="G115" s="336" t="s">
        <v>1765</v>
      </c>
      <c r="H115" s="626">
        <v>44217</v>
      </c>
      <c r="I115" s="449">
        <v>0</v>
      </c>
      <c r="J115" s="339"/>
    </row>
    <row r="116" spans="1:10" s="372" customFormat="1" ht="23.25">
      <c r="A116" s="325" t="s">
        <v>2025</v>
      </c>
      <c r="B116" s="336" t="s">
        <v>1870</v>
      </c>
      <c r="C116" s="336"/>
      <c r="D116" s="336" t="s">
        <v>2026</v>
      </c>
      <c r="E116" s="469">
        <v>19250</v>
      </c>
      <c r="F116" s="376" t="s">
        <v>15323</v>
      </c>
      <c r="G116" s="336" t="s">
        <v>1765</v>
      </c>
      <c r="H116" s="626">
        <v>44217</v>
      </c>
      <c r="I116" s="449">
        <v>0</v>
      </c>
      <c r="J116" s="339"/>
    </row>
    <row r="117" spans="1:10" s="372" customFormat="1" ht="23.25">
      <c r="A117" s="325" t="s">
        <v>2027</v>
      </c>
      <c r="B117" s="336" t="s">
        <v>1870</v>
      </c>
      <c r="C117" s="336"/>
      <c r="D117" s="336" t="s">
        <v>2028</v>
      </c>
      <c r="E117" s="469">
        <v>26250</v>
      </c>
      <c r="F117" s="376" t="s">
        <v>2029</v>
      </c>
      <c r="G117" s="336" t="s">
        <v>1765</v>
      </c>
      <c r="H117" s="626">
        <v>44217</v>
      </c>
      <c r="I117" s="449">
        <v>0</v>
      </c>
      <c r="J117" s="339"/>
    </row>
    <row r="118" spans="1:10" s="372" customFormat="1" ht="23.25">
      <c r="A118" s="325" t="s">
        <v>2030</v>
      </c>
      <c r="B118" s="336" t="s">
        <v>1870</v>
      </c>
      <c r="C118" s="336"/>
      <c r="D118" s="336" t="s">
        <v>2031</v>
      </c>
      <c r="E118" s="469">
        <v>34500</v>
      </c>
      <c r="F118" s="376" t="s">
        <v>15324</v>
      </c>
      <c r="G118" s="336" t="s">
        <v>1765</v>
      </c>
      <c r="H118" s="626">
        <v>44217</v>
      </c>
      <c r="I118" s="449">
        <v>0</v>
      </c>
      <c r="J118" s="339"/>
    </row>
    <row r="119" spans="1:10" s="372" customFormat="1" ht="23.25">
      <c r="A119" s="325" t="s">
        <v>2032</v>
      </c>
      <c r="B119" s="336" t="s">
        <v>1870</v>
      </c>
      <c r="C119" s="336"/>
      <c r="D119" s="336" t="s">
        <v>2033</v>
      </c>
      <c r="E119" s="469">
        <v>22750</v>
      </c>
      <c r="F119" s="376" t="s">
        <v>2034</v>
      </c>
      <c r="G119" s="336" t="s">
        <v>1765</v>
      </c>
      <c r="H119" s="626">
        <v>44217</v>
      </c>
      <c r="I119" s="449">
        <v>0</v>
      </c>
      <c r="J119" s="339"/>
    </row>
    <row r="120" spans="1:10" s="372" customFormat="1" ht="34.9">
      <c r="A120" s="325" t="s">
        <v>15325</v>
      </c>
      <c r="B120" s="336" t="s">
        <v>1870</v>
      </c>
      <c r="C120" s="336"/>
      <c r="D120" s="336" t="s">
        <v>2035</v>
      </c>
      <c r="E120" s="469">
        <v>22227</v>
      </c>
      <c r="F120" s="376" t="s">
        <v>2036</v>
      </c>
      <c r="G120" s="336" t="s">
        <v>1765</v>
      </c>
      <c r="H120" s="626">
        <v>44309</v>
      </c>
      <c r="I120" s="449">
        <v>0</v>
      </c>
      <c r="J120" s="339"/>
    </row>
    <row r="121" spans="1:10" s="372" customFormat="1" ht="23.25">
      <c r="A121" s="325" t="s">
        <v>2037</v>
      </c>
      <c r="B121" s="336" t="s">
        <v>1870</v>
      </c>
      <c r="C121" s="336"/>
      <c r="D121" s="336" t="s">
        <v>2038</v>
      </c>
      <c r="E121" s="469">
        <v>24000</v>
      </c>
      <c r="F121" s="376" t="s">
        <v>15326</v>
      </c>
      <c r="G121" s="336" t="s">
        <v>1765</v>
      </c>
      <c r="H121" s="626">
        <v>44218</v>
      </c>
      <c r="I121" s="449">
        <v>0</v>
      </c>
      <c r="J121" s="339"/>
    </row>
    <row r="122" spans="1:10" s="372" customFormat="1" ht="23.25">
      <c r="A122" s="325" t="s">
        <v>2040</v>
      </c>
      <c r="B122" s="336" t="s">
        <v>1870</v>
      </c>
      <c r="C122" s="336"/>
      <c r="D122" s="336" t="s">
        <v>2041</v>
      </c>
      <c r="E122" s="469">
        <v>24000</v>
      </c>
      <c r="F122" s="376" t="s">
        <v>15327</v>
      </c>
      <c r="G122" s="336" t="s">
        <v>1765</v>
      </c>
      <c r="H122" s="626">
        <v>44218</v>
      </c>
      <c r="I122" s="449">
        <v>0</v>
      </c>
      <c r="J122" s="339"/>
    </row>
    <row r="123" spans="1:10" s="372" customFormat="1" ht="23.25">
      <c r="A123" s="325" t="s">
        <v>15328</v>
      </c>
      <c r="B123" s="336" t="s">
        <v>1870</v>
      </c>
      <c r="C123" s="336"/>
      <c r="D123" s="336" t="s">
        <v>2042</v>
      </c>
      <c r="E123" s="469">
        <v>34100</v>
      </c>
      <c r="F123" s="376" t="s">
        <v>2043</v>
      </c>
      <c r="G123" s="336" t="s">
        <v>1765</v>
      </c>
      <c r="H123" s="626">
        <v>44218</v>
      </c>
      <c r="I123" s="449">
        <v>0</v>
      </c>
      <c r="J123" s="339"/>
    </row>
    <row r="124" spans="1:10" s="372" customFormat="1" ht="23.25">
      <c r="A124" s="325" t="s">
        <v>2044</v>
      </c>
      <c r="B124" s="336" t="s">
        <v>1870</v>
      </c>
      <c r="C124" s="336"/>
      <c r="D124" s="336" t="s">
        <v>2045</v>
      </c>
      <c r="E124" s="469">
        <v>19000</v>
      </c>
      <c r="F124" s="376" t="s">
        <v>15329</v>
      </c>
      <c r="G124" s="336" t="s">
        <v>1765</v>
      </c>
      <c r="H124" s="626">
        <v>44224</v>
      </c>
      <c r="I124" s="449">
        <v>0</v>
      </c>
      <c r="J124" s="339"/>
    </row>
    <row r="125" spans="1:10" s="372" customFormat="1" ht="23.25">
      <c r="A125" s="325" t="s">
        <v>2046</v>
      </c>
      <c r="B125" s="336" t="s">
        <v>1870</v>
      </c>
      <c r="C125" s="336"/>
      <c r="D125" s="336" t="s">
        <v>2047</v>
      </c>
      <c r="E125" s="469">
        <v>18000</v>
      </c>
      <c r="F125" s="376" t="s">
        <v>2048</v>
      </c>
      <c r="G125" s="336" t="s">
        <v>1765</v>
      </c>
      <c r="H125" s="626">
        <v>44225</v>
      </c>
      <c r="I125" s="449">
        <v>0</v>
      </c>
      <c r="J125" s="339"/>
    </row>
    <row r="126" spans="1:10" s="372" customFormat="1" ht="23.25">
      <c r="A126" s="325" t="s">
        <v>2049</v>
      </c>
      <c r="B126" s="336" t="s">
        <v>1870</v>
      </c>
      <c r="C126" s="336"/>
      <c r="D126" s="336" t="s">
        <v>2050</v>
      </c>
      <c r="E126" s="469">
        <v>35000</v>
      </c>
      <c r="F126" s="376" t="s">
        <v>15330</v>
      </c>
      <c r="G126" s="336" t="s">
        <v>1765</v>
      </c>
      <c r="H126" s="626">
        <v>44228</v>
      </c>
      <c r="I126" s="449">
        <v>0</v>
      </c>
      <c r="J126" s="339"/>
    </row>
    <row r="127" spans="1:10" s="372" customFormat="1" ht="23.25">
      <c r="A127" s="325" t="s">
        <v>2052</v>
      </c>
      <c r="B127" s="336" t="s">
        <v>1870</v>
      </c>
      <c r="C127" s="336"/>
      <c r="D127" s="336" t="s">
        <v>2053</v>
      </c>
      <c r="E127" s="469">
        <v>18000</v>
      </c>
      <c r="F127" s="376" t="s">
        <v>2054</v>
      </c>
      <c r="G127" s="336" t="s">
        <v>1765</v>
      </c>
      <c r="H127" s="626">
        <v>44228</v>
      </c>
      <c r="I127" s="449">
        <v>0</v>
      </c>
      <c r="J127" s="339"/>
    </row>
    <row r="128" spans="1:10" s="372" customFormat="1" ht="23.25">
      <c r="A128" s="325" t="s">
        <v>2055</v>
      </c>
      <c r="B128" s="336" t="s">
        <v>1870</v>
      </c>
      <c r="C128" s="336"/>
      <c r="D128" s="336" t="s">
        <v>2056</v>
      </c>
      <c r="E128" s="469">
        <v>29763.599999999999</v>
      </c>
      <c r="F128" s="376" t="s">
        <v>2057</v>
      </c>
      <c r="G128" s="336" t="s">
        <v>1765</v>
      </c>
      <c r="H128" s="626">
        <v>44548</v>
      </c>
      <c r="I128" s="449">
        <v>0</v>
      </c>
      <c r="J128" s="339"/>
    </row>
    <row r="129" spans="1:10" s="372" customFormat="1" ht="23.25">
      <c r="A129" s="325" t="s">
        <v>15331</v>
      </c>
      <c r="B129" s="336" t="s">
        <v>1870</v>
      </c>
      <c r="C129" s="336"/>
      <c r="D129" s="336" t="s">
        <v>2058</v>
      </c>
      <c r="E129" s="469">
        <v>60525.51</v>
      </c>
      <c r="F129" s="376" t="s">
        <v>2010</v>
      </c>
      <c r="G129" s="336" t="s">
        <v>1765</v>
      </c>
      <c r="H129" s="626">
        <v>44558</v>
      </c>
      <c r="I129" s="449">
        <v>0</v>
      </c>
      <c r="J129" s="339"/>
    </row>
    <row r="130" spans="1:10" s="372" customFormat="1" ht="23.25">
      <c r="A130" s="325" t="s">
        <v>15332</v>
      </c>
      <c r="B130" s="336" t="s">
        <v>1870</v>
      </c>
      <c r="C130" s="336"/>
      <c r="D130" s="336" t="s">
        <v>2059</v>
      </c>
      <c r="E130" s="469">
        <v>31281.21</v>
      </c>
      <c r="F130" s="376" t="s">
        <v>2060</v>
      </c>
      <c r="G130" s="336" t="s">
        <v>1765</v>
      </c>
      <c r="H130" s="626">
        <v>44559</v>
      </c>
      <c r="I130" s="449">
        <v>0</v>
      </c>
      <c r="J130" s="339"/>
    </row>
    <row r="131" spans="1:10" s="372" customFormat="1" ht="23.25">
      <c r="A131" s="325" t="s">
        <v>15333</v>
      </c>
      <c r="B131" s="336" t="s">
        <v>1870</v>
      </c>
      <c r="C131" s="336"/>
      <c r="D131" s="336" t="s">
        <v>2061</v>
      </c>
      <c r="E131" s="469">
        <v>87962.46</v>
      </c>
      <c r="F131" s="376" t="s">
        <v>2062</v>
      </c>
      <c r="G131" s="336" t="s">
        <v>1765</v>
      </c>
      <c r="H131" s="626">
        <v>44558</v>
      </c>
      <c r="I131" s="449">
        <v>0</v>
      </c>
      <c r="J131" s="339"/>
    </row>
    <row r="132" spans="1:10" s="372" customFormat="1" ht="23.25">
      <c r="A132" s="325" t="s">
        <v>2063</v>
      </c>
      <c r="B132" s="336" t="s">
        <v>1870</v>
      </c>
      <c r="C132" s="336"/>
      <c r="D132" s="336" t="s">
        <v>2064</v>
      </c>
      <c r="E132" s="469">
        <v>34220</v>
      </c>
      <c r="F132" s="376" t="s">
        <v>2065</v>
      </c>
      <c r="G132" s="336" t="s">
        <v>1765</v>
      </c>
      <c r="H132" s="626">
        <v>44230</v>
      </c>
      <c r="I132" s="449">
        <v>0</v>
      </c>
      <c r="J132" s="339"/>
    </row>
    <row r="133" spans="1:10" s="372" customFormat="1" ht="23.25">
      <c r="A133" s="325" t="s">
        <v>2066</v>
      </c>
      <c r="B133" s="336" t="s">
        <v>1870</v>
      </c>
      <c r="C133" s="336"/>
      <c r="D133" s="336" t="s">
        <v>2067</v>
      </c>
      <c r="E133" s="469">
        <v>30000</v>
      </c>
      <c r="F133" s="376" t="s">
        <v>2068</v>
      </c>
      <c r="G133" s="336" t="s">
        <v>1765</v>
      </c>
      <c r="H133" s="626">
        <v>44229</v>
      </c>
      <c r="I133" s="449">
        <v>0</v>
      </c>
      <c r="J133" s="339"/>
    </row>
    <row r="134" spans="1:10" s="372" customFormat="1" ht="23.25">
      <c r="A134" s="325" t="s">
        <v>2069</v>
      </c>
      <c r="B134" s="336" t="s">
        <v>1870</v>
      </c>
      <c r="C134" s="336"/>
      <c r="D134" s="336" t="s">
        <v>2070</v>
      </c>
      <c r="E134" s="469">
        <v>22720.71</v>
      </c>
      <c r="F134" s="376" t="s">
        <v>15334</v>
      </c>
      <c r="G134" s="336" t="s">
        <v>1765</v>
      </c>
      <c r="H134" s="626">
        <v>44558</v>
      </c>
      <c r="I134" s="449">
        <v>0</v>
      </c>
      <c r="J134" s="339"/>
    </row>
    <row r="135" spans="1:10" s="372" customFormat="1" ht="23.25">
      <c r="A135" s="325" t="s">
        <v>2071</v>
      </c>
      <c r="B135" s="336" t="s">
        <v>1870</v>
      </c>
      <c r="C135" s="336"/>
      <c r="D135" s="336" t="s">
        <v>2072</v>
      </c>
      <c r="E135" s="469">
        <v>34997</v>
      </c>
      <c r="F135" s="376" t="s">
        <v>2073</v>
      </c>
      <c r="G135" s="336" t="s">
        <v>1765</v>
      </c>
      <c r="H135" s="626">
        <v>44231</v>
      </c>
      <c r="I135" s="449">
        <v>0</v>
      </c>
      <c r="J135" s="339"/>
    </row>
    <row r="136" spans="1:10" s="372" customFormat="1" ht="23.25">
      <c r="A136" s="325" t="s">
        <v>15455</v>
      </c>
      <c r="B136" s="336" t="s">
        <v>1870</v>
      </c>
      <c r="C136" s="336"/>
      <c r="D136" s="336" t="s">
        <v>2074</v>
      </c>
      <c r="E136" s="469">
        <v>19997</v>
      </c>
      <c r="F136" s="376" t="s">
        <v>2075</v>
      </c>
      <c r="G136" s="336" t="s">
        <v>1765</v>
      </c>
      <c r="H136" s="626">
        <v>44231</v>
      </c>
      <c r="I136" s="449">
        <v>0</v>
      </c>
      <c r="J136" s="339"/>
    </row>
    <row r="137" spans="1:10" s="372" customFormat="1" ht="23.25">
      <c r="A137" s="325" t="s">
        <v>2076</v>
      </c>
      <c r="B137" s="336" t="s">
        <v>1870</v>
      </c>
      <c r="C137" s="336"/>
      <c r="D137" s="336" t="s">
        <v>2077</v>
      </c>
      <c r="E137" s="469">
        <v>18777.5</v>
      </c>
      <c r="F137" s="376" t="s">
        <v>2078</v>
      </c>
      <c r="G137" s="336" t="s">
        <v>1765</v>
      </c>
      <c r="H137" s="626">
        <v>44559</v>
      </c>
      <c r="I137" s="449">
        <v>0</v>
      </c>
      <c r="J137" s="339"/>
    </row>
    <row r="138" spans="1:10" s="372" customFormat="1" ht="23.25">
      <c r="A138" s="325" t="s">
        <v>2079</v>
      </c>
      <c r="B138" s="336" t="s">
        <v>1870</v>
      </c>
      <c r="C138" s="336"/>
      <c r="D138" s="336" t="s">
        <v>2080</v>
      </c>
      <c r="E138" s="469">
        <v>30000</v>
      </c>
      <c r="F138" s="376" t="s">
        <v>2081</v>
      </c>
      <c r="G138" s="336" t="s">
        <v>1765</v>
      </c>
      <c r="H138" s="626">
        <v>44232</v>
      </c>
      <c r="I138" s="449">
        <v>0</v>
      </c>
      <c r="J138" s="339"/>
    </row>
    <row r="139" spans="1:10" s="372" customFormat="1" ht="23.25">
      <c r="A139" s="325" t="s">
        <v>15335</v>
      </c>
      <c r="B139" s="336" t="s">
        <v>1870</v>
      </c>
      <c r="C139" s="336"/>
      <c r="D139" s="336" t="s">
        <v>2082</v>
      </c>
      <c r="E139" s="469">
        <v>24000</v>
      </c>
      <c r="F139" s="376" t="s">
        <v>2083</v>
      </c>
      <c r="G139" s="336" t="s">
        <v>1765</v>
      </c>
      <c r="H139" s="626">
        <v>44233</v>
      </c>
      <c r="I139" s="449">
        <v>0</v>
      </c>
      <c r="J139" s="339"/>
    </row>
    <row r="140" spans="1:10" s="372" customFormat="1" ht="23.25">
      <c r="A140" s="325" t="s">
        <v>15336</v>
      </c>
      <c r="B140" s="336" t="s">
        <v>1870</v>
      </c>
      <c r="C140" s="336"/>
      <c r="D140" s="336" t="s">
        <v>2084</v>
      </c>
      <c r="E140" s="469">
        <v>24000</v>
      </c>
      <c r="F140" s="376" t="s">
        <v>2085</v>
      </c>
      <c r="G140" s="336" t="s">
        <v>1765</v>
      </c>
      <c r="H140" s="626">
        <v>44235</v>
      </c>
      <c r="I140" s="449">
        <v>0</v>
      </c>
      <c r="J140" s="339"/>
    </row>
    <row r="141" spans="1:10" s="372" customFormat="1" ht="23.25">
      <c r="A141" s="325" t="s">
        <v>15337</v>
      </c>
      <c r="B141" s="336" t="s">
        <v>1870</v>
      </c>
      <c r="C141" s="336"/>
      <c r="D141" s="336" t="s">
        <v>2086</v>
      </c>
      <c r="E141" s="469">
        <v>25141.07</v>
      </c>
      <c r="F141" s="376" t="s">
        <v>15338</v>
      </c>
      <c r="G141" s="336" t="s">
        <v>1765</v>
      </c>
      <c r="H141" s="626">
        <v>44235</v>
      </c>
      <c r="I141" s="449">
        <v>0</v>
      </c>
      <c r="J141" s="339"/>
    </row>
    <row r="142" spans="1:10" s="372" customFormat="1" ht="23.25">
      <c r="A142" s="325" t="s">
        <v>15339</v>
      </c>
      <c r="B142" s="336" t="s">
        <v>1870</v>
      </c>
      <c r="C142" s="336"/>
      <c r="D142" s="336" t="s">
        <v>2087</v>
      </c>
      <c r="E142" s="469">
        <v>24000</v>
      </c>
      <c r="F142" s="376" t="s">
        <v>2088</v>
      </c>
      <c r="G142" s="336" t="s">
        <v>1765</v>
      </c>
      <c r="H142" s="626">
        <v>44236</v>
      </c>
      <c r="I142" s="449">
        <v>0</v>
      </c>
      <c r="J142" s="339"/>
    </row>
    <row r="143" spans="1:10" s="372" customFormat="1" ht="23.25">
      <c r="A143" s="325" t="s">
        <v>15456</v>
      </c>
      <c r="B143" s="336" t="s">
        <v>1870</v>
      </c>
      <c r="C143" s="336"/>
      <c r="D143" s="336" t="s">
        <v>2089</v>
      </c>
      <c r="E143" s="469">
        <v>24000</v>
      </c>
      <c r="F143" s="376" t="s">
        <v>2090</v>
      </c>
      <c r="G143" s="336" t="s">
        <v>1765</v>
      </c>
      <c r="H143" s="626">
        <v>44236</v>
      </c>
      <c r="I143" s="449">
        <v>0</v>
      </c>
      <c r="J143" s="339"/>
    </row>
    <row r="144" spans="1:10" s="372" customFormat="1" ht="23.25">
      <c r="A144" s="325" t="s">
        <v>15340</v>
      </c>
      <c r="B144" s="336" t="s">
        <v>1870</v>
      </c>
      <c r="C144" s="336"/>
      <c r="D144" s="336" t="s">
        <v>2091</v>
      </c>
      <c r="E144" s="469">
        <v>30000</v>
      </c>
      <c r="F144" s="376" t="s">
        <v>2092</v>
      </c>
      <c r="G144" s="336" t="s">
        <v>1765</v>
      </c>
      <c r="H144" s="626">
        <v>44237</v>
      </c>
      <c r="I144" s="449">
        <v>0</v>
      </c>
      <c r="J144" s="339"/>
    </row>
    <row r="145" spans="1:10" s="372" customFormat="1" ht="23.25">
      <c r="A145" s="325" t="s">
        <v>15457</v>
      </c>
      <c r="B145" s="336" t="s">
        <v>1870</v>
      </c>
      <c r="C145" s="336"/>
      <c r="D145" s="336" t="s">
        <v>2093</v>
      </c>
      <c r="E145" s="469">
        <v>31800</v>
      </c>
      <c r="F145" s="376" t="s">
        <v>2094</v>
      </c>
      <c r="G145" s="336" t="s">
        <v>1765</v>
      </c>
      <c r="H145" s="626">
        <v>44237</v>
      </c>
      <c r="I145" s="449">
        <v>0</v>
      </c>
      <c r="J145" s="339"/>
    </row>
    <row r="146" spans="1:10" s="372" customFormat="1" ht="34.9">
      <c r="A146" s="325" t="s">
        <v>2095</v>
      </c>
      <c r="B146" s="336" t="s">
        <v>1870</v>
      </c>
      <c r="C146" s="336"/>
      <c r="D146" s="336" t="s">
        <v>2096</v>
      </c>
      <c r="E146" s="469">
        <v>20962</v>
      </c>
      <c r="F146" s="376" t="s">
        <v>2097</v>
      </c>
      <c r="G146" s="336" t="s">
        <v>1765</v>
      </c>
      <c r="H146" s="626">
        <v>44237</v>
      </c>
      <c r="I146" s="449">
        <v>0</v>
      </c>
      <c r="J146" s="339"/>
    </row>
    <row r="147" spans="1:10" s="372" customFormat="1" ht="23.25">
      <c r="A147" s="325" t="s">
        <v>2098</v>
      </c>
      <c r="B147" s="336" t="s">
        <v>1870</v>
      </c>
      <c r="C147" s="336"/>
      <c r="D147" s="336" t="s">
        <v>2099</v>
      </c>
      <c r="E147" s="469">
        <v>23500</v>
      </c>
      <c r="F147" s="376" t="s">
        <v>19316</v>
      </c>
      <c r="G147" s="336" t="s">
        <v>1765</v>
      </c>
      <c r="H147" s="626">
        <v>44242</v>
      </c>
      <c r="I147" s="449">
        <v>0</v>
      </c>
      <c r="J147" s="339"/>
    </row>
    <row r="148" spans="1:10" s="372" customFormat="1" ht="23.25">
      <c r="A148" s="325" t="s">
        <v>2100</v>
      </c>
      <c r="B148" s="336" t="s">
        <v>1870</v>
      </c>
      <c r="C148" s="336"/>
      <c r="D148" s="336" t="s">
        <v>2101</v>
      </c>
      <c r="E148" s="469">
        <v>34500</v>
      </c>
      <c r="F148" s="376" t="s">
        <v>2102</v>
      </c>
      <c r="G148" s="336" t="s">
        <v>1765</v>
      </c>
      <c r="H148" s="626">
        <v>44246</v>
      </c>
      <c r="I148" s="449">
        <v>0</v>
      </c>
      <c r="J148" s="339"/>
    </row>
    <row r="149" spans="1:10" s="372" customFormat="1" ht="23.25">
      <c r="A149" s="325" t="s">
        <v>2103</v>
      </c>
      <c r="B149" s="336" t="s">
        <v>1870</v>
      </c>
      <c r="C149" s="336"/>
      <c r="D149" s="336" t="s">
        <v>2104</v>
      </c>
      <c r="E149" s="469">
        <v>19500</v>
      </c>
      <c r="F149" s="376" t="s">
        <v>15341</v>
      </c>
      <c r="G149" s="336" t="s">
        <v>1765</v>
      </c>
      <c r="H149" s="626">
        <v>44250</v>
      </c>
      <c r="I149" s="449">
        <v>0</v>
      </c>
      <c r="J149" s="339"/>
    </row>
    <row r="150" spans="1:10" s="372" customFormat="1" ht="23.25">
      <c r="A150" s="325" t="s">
        <v>2105</v>
      </c>
      <c r="B150" s="336" t="s">
        <v>1870</v>
      </c>
      <c r="C150" s="336"/>
      <c r="D150" s="336" t="s">
        <v>2106</v>
      </c>
      <c r="E150" s="469">
        <v>21000</v>
      </c>
      <c r="F150" s="376" t="s">
        <v>15342</v>
      </c>
      <c r="G150" s="336" t="s">
        <v>1765</v>
      </c>
      <c r="H150" s="626">
        <v>44253</v>
      </c>
      <c r="I150" s="449">
        <v>0</v>
      </c>
      <c r="J150" s="339"/>
    </row>
    <row r="151" spans="1:10" s="372" customFormat="1" ht="23.25">
      <c r="A151" s="325" t="s">
        <v>2107</v>
      </c>
      <c r="B151" s="336" t="s">
        <v>1870</v>
      </c>
      <c r="C151" s="336"/>
      <c r="D151" s="336" t="s">
        <v>2108</v>
      </c>
      <c r="E151" s="469">
        <v>18000</v>
      </c>
      <c r="F151" s="376" t="s">
        <v>15343</v>
      </c>
      <c r="G151" s="336" t="s">
        <v>1765</v>
      </c>
      <c r="H151" s="626">
        <v>44253</v>
      </c>
      <c r="I151" s="449">
        <v>0</v>
      </c>
      <c r="J151" s="339"/>
    </row>
    <row r="152" spans="1:10" s="372" customFormat="1" ht="23.25">
      <c r="A152" s="325" t="s">
        <v>2110</v>
      </c>
      <c r="B152" s="336" t="s">
        <v>1870</v>
      </c>
      <c r="C152" s="336"/>
      <c r="D152" s="336" t="s">
        <v>2111</v>
      </c>
      <c r="E152" s="469">
        <v>26000</v>
      </c>
      <c r="F152" s="376" t="s">
        <v>15298</v>
      </c>
      <c r="G152" s="336" t="s">
        <v>1765</v>
      </c>
      <c r="H152" s="626">
        <v>44258</v>
      </c>
      <c r="I152" s="449">
        <v>0</v>
      </c>
      <c r="J152" s="339"/>
    </row>
    <row r="153" spans="1:10" s="372" customFormat="1" ht="23.25">
      <c r="A153" s="325" t="s">
        <v>2112</v>
      </c>
      <c r="B153" s="336" t="s">
        <v>1870</v>
      </c>
      <c r="C153" s="336"/>
      <c r="D153" s="336" t="s">
        <v>2113</v>
      </c>
      <c r="E153" s="469">
        <v>30000</v>
      </c>
      <c r="F153" s="376" t="s">
        <v>15344</v>
      </c>
      <c r="G153" s="336" t="s">
        <v>1765</v>
      </c>
      <c r="H153" s="626">
        <v>44258</v>
      </c>
      <c r="I153" s="449">
        <v>0</v>
      </c>
      <c r="J153" s="339"/>
    </row>
    <row r="154" spans="1:10" s="372" customFormat="1" ht="23.25">
      <c r="A154" s="325" t="s">
        <v>2114</v>
      </c>
      <c r="B154" s="336" t="s">
        <v>1870</v>
      </c>
      <c r="C154" s="336"/>
      <c r="D154" s="336" t="s">
        <v>2115</v>
      </c>
      <c r="E154" s="469">
        <v>22000</v>
      </c>
      <c r="F154" s="376" t="s">
        <v>15345</v>
      </c>
      <c r="G154" s="336" t="s">
        <v>1765</v>
      </c>
      <c r="H154" s="626">
        <v>44260</v>
      </c>
      <c r="I154" s="449">
        <v>0</v>
      </c>
      <c r="J154" s="339"/>
    </row>
    <row r="155" spans="1:10" s="372" customFormat="1" ht="23.25">
      <c r="A155" s="325" t="s">
        <v>15346</v>
      </c>
      <c r="B155" s="336" t="s">
        <v>1870</v>
      </c>
      <c r="C155" s="336"/>
      <c r="D155" s="336" t="s">
        <v>2116</v>
      </c>
      <c r="E155" s="469">
        <v>20000</v>
      </c>
      <c r="F155" s="376" t="s">
        <v>2117</v>
      </c>
      <c r="G155" s="336" t="s">
        <v>1765</v>
      </c>
      <c r="H155" s="626">
        <v>44260</v>
      </c>
      <c r="I155" s="449">
        <v>0</v>
      </c>
      <c r="J155" s="339"/>
    </row>
    <row r="156" spans="1:10" s="372" customFormat="1" ht="23.25">
      <c r="A156" s="325" t="s">
        <v>2118</v>
      </c>
      <c r="B156" s="336" t="s">
        <v>1870</v>
      </c>
      <c r="C156" s="336"/>
      <c r="D156" s="336" t="s">
        <v>2119</v>
      </c>
      <c r="E156" s="469">
        <v>21000</v>
      </c>
      <c r="F156" s="376" t="s">
        <v>15347</v>
      </c>
      <c r="G156" s="336" t="s">
        <v>1765</v>
      </c>
      <c r="H156" s="626">
        <v>44260</v>
      </c>
      <c r="I156" s="449">
        <v>0</v>
      </c>
      <c r="J156" s="339"/>
    </row>
    <row r="157" spans="1:10" s="372" customFormat="1" ht="23.25">
      <c r="A157" s="325" t="s">
        <v>2120</v>
      </c>
      <c r="B157" s="336" t="s">
        <v>1870</v>
      </c>
      <c r="C157" s="336"/>
      <c r="D157" s="336" t="s">
        <v>2121</v>
      </c>
      <c r="E157" s="469">
        <v>18000</v>
      </c>
      <c r="F157" s="376" t="s">
        <v>15348</v>
      </c>
      <c r="G157" s="336" t="s">
        <v>1765</v>
      </c>
      <c r="H157" s="626">
        <v>44260</v>
      </c>
      <c r="I157" s="449">
        <v>0</v>
      </c>
      <c r="J157" s="339"/>
    </row>
    <row r="158" spans="1:10" s="372" customFormat="1" ht="23.25">
      <c r="A158" s="325" t="s">
        <v>2123</v>
      </c>
      <c r="B158" s="336" t="s">
        <v>1870</v>
      </c>
      <c r="C158" s="336"/>
      <c r="D158" s="336" t="s">
        <v>2124</v>
      </c>
      <c r="E158" s="469">
        <v>18000</v>
      </c>
      <c r="F158" s="376" t="s">
        <v>15349</v>
      </c>
      <c r="G158" s="336" t="s">
        <v>1765</v>
      </c>
      <c r="H158" s="626">
        <v>44260</v>
      </c>
      <c r="I158" s="449">
        <v>0</v>
      </c>
      <c r="J158" s="339"/>
    </row>
    <row r="159" spans="1:10" s="372" customFormat="1" ht="23.25">
      <c r="A159" s="325" t="s">
        <v>2125</v>
      </c>
      <c r="B159" s="336" t="s">
        <v>1870</v>
      </c>
      <c r="C159" s="336"/>
      <c r="D159" s="336" t="s">
        <v>2126</v>
      </c>
      <c r="E159" s="469">
        <v>21000</v>
      </c>
      <c r="F159" s="376" t="s">
        <v>15350</v>
      </c>
      <c r="G159" s="336" t="s">
        <v>1765</v>
      </c>
      <c r="H159" s="626">
        <v>44260</v>
      </c>
      <c r="I159" s="449">
        <v>0</v>
      </c>
      <c r="J159" s="339"/>
    </row>
    <row r="160" spans="1:10" s="372" customFormat="1" ht="23.25">
      <c r="A160" s="325" t="s">
        <v>2127</v>
      </c>
      <c r="B160" s="336" t="s">
        <v>1870</v>
      </c>
      <c r="C160" s="336"/>
      <c r="D160" s="336" t="s">
        <v>2128</v>
      </c>
      <c r="E160" s="469">
        <v>35000</v>
      </c>
      <c r="F160" s="376" t="s">
        <v>15351</v>
      </c>
      <c r="G160" s="336" t="s">
        <v>1765</v>
      </c>
      <c r="H160" s="626">
        <v>44263</v>
      </c>
      <c r="I160" s="449">
        <v>0</v>
      </c>
      <c r="J160" s="339"/>
    </row>
    <row r="161" spans="1:10" s="372" customFormat="1" ht="23.25">
      <c r="A161" s="325" t="s">
        <v>2129</v>
      </c>
      <c r="B161" s="336" t="s">
        <v>1870</v>
      </c>
      <c r="C161" s="336"/>
      <c r="D161" s="336" t="s">
        <v>2130</v>
      </c>
      <c r="E161" s="469">
        <v>24000</v>
      </c>
      <c r="F161" s="376" t="s">
        <v>2131</v>
      </c>
      <c r="G161" s="336" t="s">
        <v>1765</v>
      </c>
      <c r="H161" s="626">
        <v>44264</v>
      </c>
      <c r="I161" s="449">
        <v>0</v>
      </c>
      <c r="J161" s="339"/>
    </row>
    <row r="162" spans="1:10" s="372" customFormat="1" ht="23.25">
      <c r="A162" s="325" t="s">
        <v>2132</v>
      </c>
      <c r="B162" s="336" t="s">
        <v>1870</v>
      </c>
      <c r="C162" s="336"/>
      <c r="D162" s="336" t="s">
        <v>2133</v>
      </c>
      <c r="E162" s="469">
        <v>33000</v>
      </c>
      <c r="F162" s="376" t="s">
        <v>15352</v>
      </c>
      <c r="G162" s="336" t="s">
        <v>1765</v>
      </c>
      <c r="H162" s="626">
        <v>44264</v>
      </c>
      <c r="I162" s="449">
        <v>0</v>
      </c>
      <c r="J162" s="339"/>
    </row>
    <row r="163" spans="1:10" s="372" customFormat="1" ht="23.25">
      <c r="A163" s="325" t="s">
        <v>15353</v>
      </c>
      <c r="B163" s="336" t="s">
        <v>1870</v>
      </c>
      <c r="C163" s="336"/>
      <c r="D163" s="336" t="s">
        <v>2134</v>
      </c>
      <c r="E163" s="469">
        <v>24000</v>
      </c>
      <c r="F163" s="376" t="s">
        <v>2135</v>
      </c>
      <c r="G163" s="336" t="s">
        <v>1765</v>
      </c>
      <c r="H163" s="626">
        <v>44265</v>
      </c>
      <c r="I163" s="449">
        <v>0</v>
      </c>
      <c r="J163" s="339"/>
    </row>
    <row r="164" spans="1:10" s="372" customFormat="1" ht="23.25">
      <c r="A164" s="325" t="s">
        <v>2136</v>
      </c>
      <c r="B164" s="336" t="s">
        <v>1870</v>
      </c>
      <c r="C164" s="336"/>
      <c r="D164" s="336" t="s">
        <v>2137</v>
      </c>
      <c r="E164" s="469">
        <v>32000</v>
      </c>
      <c r="F164" s="376" t="s">
        <v>2138</v>
      </c>
      <c r="G164" s="336" t="s">
        <v>1765</v>
      </c>
      <c r="H164" s="626">
        <v>44265</v>
      </c>
      <c r="I164" s="449">
        <v>0</v>
      </c>
      <c r="J164" s="339"/>
    </row>
    <row r="165" spans="1:10" s="372" customFormat="1" ht="23.25">
      <c r="A165" s="325" t="s">
        <v>2139</v>
      </c>
      <c r="B165" s="336" t="s">
        <v>1870</v>
      </c>
      <c r="C165" s="336"/>
      <c r="D165" s="336" t="s">
        <v>2140</v>
      </c>
      <c r="E165" s="469">
        <v>29898</v>
      </c>
      <c r="F165" s="376" t="s">
        <v>2090</v>
      </c>
      <c r="G165" s="336" t="s">
        <v>1765</v>
      </c>
      <c r="H165" s="626">
        <v>44265</v>
      </c>
      <c r="I165" s="449">
        <v>0</v>
      </c>
      <c r="J165" s="339"/>
    </row>
    <row r="166" spans="1:10" s="372" customFormat="1" ht="23.25">
      <c r="A166" s="325" t="s">
        <v>2141</v>
      </c>
      <c r="B166" s="336" t="s">
        <v>1870</v>
      </c>
      <c r="C166" s="336"/>
      <c r="D166" s="336" t="s">
        <v>2142</v>
      </c>
      <c r="E166" s="469">
        <v>30000</v>
      </c>
      <c r="F166" s="376" t="s">
        <v>2143</v>
      </c>
      <c r="G166" s="336" t="s">
        <v>1765</v>
      </c>
      <c r="H166" s="626">
        <v>44271</v>
      </c>
      <c r="I166" s="449">
        <v>0</v>
      </c>
      <c r="J166" s="339"/>
    </row>
    <row r="167" spans="1:10" s="372" customFormat="1" ht="23.25">
      <c r="A167" s="325" t="s">
        <v>2144</v>
      </c>
      <c r="B167" s="336" t="s">
        <v>1870</v>
      </c>
      <c r="C167" s="336"/>
      <c r="D167" s="336" t="s">
        <v>2145</v>
      </c>
      <c r="E167" s="469">
        <v>21000</v>
      </c>
      <c r="F167" s="376" t="s">
        <v>2146</v>
      </c>
      <c r="G167" s="336" t="s">
        <v>1765</v>
      </c>
      <c r="H167" s="626">
        <v>44271</v>
      </c>
      <c r="I167" s="449">
        <v>0</v>
      </c>
      <c r="J167" s="339"/>
    </row>
    <row r="168" spans="1:10" s="372" customFormat="1" ht="23.25">
      <c r="A168" s="325" t="s">
        <v>2147</v>
      </c>
      <c r="B168" s="336" t="s">
        <v>1870</v>
      </c>
      <c r="C168" s="336"/>
      <c r="D168" s="336" t="s">
        <v>2148</v>
      </c>
      <c r="E168" s="469">
        <v>35196</v>
      </c>
      <c r="F168" s="376" t="s">
        <v>15354</v>
      </c>
      <c r="G168" s="336" t="s">
        <v>1765</v>
      </c>
      <c r="H168" s="626">
        <v>44271</v>
      </c>
      <c r="I168" s="449">
        <v>0</v>
      </c>
      <c r="J168" s="339"/>
    </row>
    <row r="169" spans="1:10" s="372" customFormat="1" ht="23.25">
      <c r="A169" s="325" t="s">
        <v>2149</v>
      </c>
      <c r="B169" s="336" t="s">
        <v>1870</v>
      </c>
      <c r="C169" s="336"/>
      <c r="D169" s="336" t="s">
        <v>2150</v>
      </c>
      <c r="E169" s="469">
        <v>21000</v>
      </c>
      <c r="F169" s="376" t="s">
        <v>15355</v>
      </c>
      <c r="G169" s="336" t="s">
        <v>1765</v>
      </c>
      <c r="H169" s="626">
        <v>44273</v>
      </c>
      <c r="I169" s="449">
        <v>0</v>
      </c>
      <c r="J169" s="339"/>
    </row>
    <row r="170" spans="1:10" s="372" customFormat="1" ht="23.25">
      <c r="A170" s="325" t="s">
        <v>2151</v>
      </c>
      <c r="B170" s="336" t="s">
        <v>1870</v>
      </c>
      <c r="C170" s="336"/>
      <c r="D170" s="336" t="s">
        <v>2152</v>
      </c>
      <c r="E170" s="469">
        <v>21000</v>
      </c>
      <c r="F170" s="376" t="s">
        <v>15356</v>
      </c>
      <c r="G170" s="336" t="s">
        <v>1765</v>
      </c>
      <c r="H170" s="626">
        <v>44273</v>
      </c>
      <c r="I170" s="449">
        <v>0</v>
      </c>
      <c r="J170" s="339"/>
    </row>
    <row r="171" spans="1:10" s="372" customFormat="1" ht="23.25">
      <c r="A171" s="325" t="s">
        <v>2153</v>
      </c>
      <c r="B171" s="336" t="s">
        <v>1870</v>
      </c>
      <c r="C171" s="336"/>
      <c r="D171" s="336" t="s">
        <v>2154</v>
      </c>
      <c r="E171" s="469">
        <v>30000</v>
      </c>
      <c r="F171" s="376" t="s">
        <v>15357</v>
      </c>
      <c r="G171" s="336" t="s">
        <v>1765</v>
      </c>
      <c r="H171" s="626">
        <v>44274</v>
      </c>
      <c r="I171" s="449">
        <v>0</v>
      </c>
      <c r="J171" s="339"/>
    </row>
    <row r="172" spans="1:10" s="372" customFormat="1" ht="23.25">
      <c r="A172" s="325" t="s">
        <v>2155</v>
      </c>
      <c r="B172" s="336" t="s">
        <v>1870</v>
      </c>
      <c r="C172" s="336"/>
      <c r="D172" s="336" t="s">
        <v>2156</v>
      </c>
      <c r="E172" s="469">
        <v>19500</v>
      </c>
      <c r="F172" s="376" t="s">
        <v>2157</v>
      </c>
      <c r="G172" s="336" t="s">
        <v>1765</v>
      </c>
      <c r="H172" s="626">
        <v>44274</v>
      </c>
      <c r="I172" s="449">
        <v>0</v>
      </c>
      <c r="J172" s="339"/>
    </row>
    <row r="173" spans="1:10" s="372" customFormat="1" ht="23.25">
      <c r="A173" s="325" t="s">
        <v>2158</v>
      </c>
      <c r="B173" s="336" t="s">
        <v>1870</v>
      </c>
      <c r="C173" s="336"/>
      <c r="D173" s="336" t="s">
        <v>2159</v>
      </c>
      <c r="E173" s="469">
        <v>30000</v>
      </c>
      <c r="F173" s="376" t="s">
        <v>2160</v>
      </c>
      <c r="G173" s="336" t="s">
        <v>1765</v>
      </c>
      <c r="H173" s="626">
        <v>44274</v>
      </c>
      <c r="I173" s="449">
        <v>0</v>
      </c>
      <c r="J173" s="339"/>
    </row>
    <row r="174" spans="1:10" s="372" customFormat="1" ht="23.25">
      <c r="A174" s="325" t="s">
        <v>2161</v>
      </c>
      <c r="B174" s="336" t="s">
        <v>1870</v>
      </c>
      <c r="C174" s="336"/>
      <c r="D174" s="336" t="s">
        <v>2162</v>
      </c>
      <c r="E174" s="469">
        <v>18000</v>
      </c>
      <c r="F174" s="376" t="s">
        <v>15358</v>
      </c>
      <c r="G174" s="336" t="s">
        <v>1765</v>
      </c>
      <c r="H174" s="626">
        <v>44279</v>
      </c>
      <c r="I174" s="449">
        <v>0</v>
      </c>
      <c r="J174" s="339"/>
    </row>
    <row r="175" spans="1:10" s="372" customFormat="1" ht="23.25">
      <c r="A175" s="325" t="s">
        <v>2163</v>
      </c>
      <c r="B175" s="336" t="s">
        <v>1870</v>
      </c>
      <c r="C175" s="336"/>
      <c r="D175" s="336" t="s">
        <v>2164</v>
      </c>
      <c r="E175" s="469">
        <v>18000</v>
      </c>
      <c r="F175" s="376" t="s">
        <v>2165</v>
      </c>
      <c r="G175" s="336" t="s">
        <v>1765</v>
      </c>
      <c r="H175" s="626">
        <v>44279</v>
      </c>
      <c r="I175" s="449">
        <v>0</v>
      </c>
      <c r="J175" s="339"/>
    </row>
    <row r="176" spans="1:10" s="372" customFormat="1" ht="23.25">
      <c r="A176" s="325" t="s">
        <v>2166</v>
      </c>
      <c r="B176" s="336" t="s">
        <v>1870</v>
      </c>
      <c r="C176" s="336"/>
      <c r="D176" s="336" t="s">
        <v>2167</v>
      </c>
      <c r="E176" s="469">
        <v>30000</v>
      </c>
      <c r="F176" s="376" t="s">
        <v>2168</v>
      </c>
      <c r="G176" s="336" t="s">
        <v>1765</v>
      </c>
      <c r="H176" s="626">
        <v>44280</v>
      </c>
      <c r="I176" s="449">
        <v>0</v>
      </c>
      <c r="J176" s="339"/>
    </row>
    <row r="177" spans="1:10" s="372" customFormat="1" ht="23.25">
      <c r="A177" s="325" t="s">
        <v>2169</v>
      </c>
      <c r="B177" s="336" t="s">
        <v>1870</v>
      </c>
      <c r="C177" s="336"/>
      <c r="D177" s="336" t="s">
        <v>2170</v>
      </c>
      <c r="E177" s="469">
        <v>30000</v>
      </c>
      <c r="F177" s="376" t="s">
        <v>15359</v>
      </c>
      <c r="G177" s="336" t="s">
        <v>1765</v>
      </c>
      <c r="H177" s="626">
        <v>44281</v>
      </c>
      <c r="I177" s="449">
        <v>0</v>
      </c>
      <c r="J177" s="339"/>
    </row>
    <row r="178" spans="1:10" s="372" customFormat="1" ht="23.25">
      <c r="A178" s="325" t="s">
        <v>2171</v>
      </c>
      <c r="B178" s="336" t="s">
        <v>1870</v>
      </c>
      <c r="C178" s="336"/>
      <c r="D178" s="336" t="s">
        <v>2172</v>
      </c>
      <c r="E178" s="469">
        <v>35000</v>
      </c>
      <c r="F178" s="376" t="s">
        <v>15360</v>
      </c>
      <c r="G178" s="336" t="s">
        <v>1765</v>
      </c>
      <c r="H178" s="626">
        <v>44281</v>
      </c>
      <c r="I178" s="449">
        <v>0</v>
      </c>
      <c r="J178" s="339"/>
    </row>
    <row r="179" spans="1:10" s="372" customFormat="1" ht="23.25">
      <c r="A179" s="325" t="s">
        <v>2173</v>
      </c>
      <c r="B179" s="336" t="s">
        <v>1870</v>
      </c>
      <c r="C179" s="336"/>
      <c r="D179" s="336" t="s">
        <v>2174</v>
      </c>
      <c r="E179" s="469">
        <v>24000</v>
      </c>
      <c r="F179" s="376" t="s">
        <v>2175</v>
      </c>
      <c r="G179" s="336" t="s">
        <v>1765</v>
      </c>
      <c r="H179" s="626">
        <v>44281</v>
      </c>
      <c r="I179" s="449">
        <v>0</v>
      </c>
      <c r="J179" s="339"/>
    </row>
    <row r="180" spans="1:10" s="372" customFormat="1" ht="23.25">
      <c r="A180" s="325" t="s">
        <v>15361</v>
      </c>
      <c r="B180" s="336" t="s">
        <v>1870</v>
      </c>
      <c r="C180" s="336"/>
      <c r="D180" s="336" t="s">
        <v>2176</v>
      </c>
      <c r="E180" s="469">
        <v>34500</v>
      </c>
      <c r="F180" s="376" t="s">
        <v>2177</v>
      </c>
      <c r="G180" s="336" t="s">
        <v>1765</v>
      </c>
      <c r="H180" s="626">
        <v>44281</v>
      </c>
      <c r="I180" s="449">
        <v>0</v>
      </c>
      <c r="J180" s="339"/>
    </row>
    <row r="181" spans="1:10" s="372" customFormat="1" ht="23.25">
      <c r="A181" s="325" t="s">
        <v>2178</v>
      </c>
      <c r="B181" s="336" t="s">
        <v>1870</v>
      </c>
      <c r="C181" s="336"/>
      <c r="D181" s="336" t="s">
        <v>2179</v>
      </c>
      <c r="E181" s="469">
        <v>34500</v>
      </c>
      <c r="F181" s="376" t="s">
        <v>2180</v>
      </c>
      <c r="G181" s="336" t="s">
        <v>1765</v>
      </c>
      <c r="H181" s="626">
        <v>44281</v>
      </c>
      <c r="I181" s="449">
        <v>0</v>
      </c>
      <c r="J181" s="339"/>
    </row>
    <row r="182" spans="1:10" s="372" customFormat="1" ht="23.25">
      <c r="A182" s="325" t="s">
        <v>15362</v>
      </c>
      <c r="B182" s="336" t="s">
        <v>1870</v>
      </c>
      <c r="C182" s="336"/>
      <c r="D182" s="336" t="s">
        <v>2181</v>
      </c>
      <c r="E182" s="469">
        <v>31005.96</v>
      </c>
      <c r="F182" s="376" t="s">
        <v>2182</v>
      </c>
      <c r="G182" s="336" t="s">
        <v>1765</v>
      </c>
      <c r="H182" s="626">
        <v>44560</v>
      </c>
      <c r="I182" s="449">
        <v>0</v>
      </c>
      <c r="J182" s="339"/>
    </row>
    <row r="183" spans="1:10" s="372" customFormat="1" ht="23.25">
      <c r="A183" s="325" t="s">
        <v>2183</v>
      </c>
      <c r="B183" s="336" t="s">
        <v>1870</v>
      </c>
      <c r="C183" s="336"/>
      <c r="D183" s="336" t="s">
        <v>2184</v>
      </c>
      <c r="E183" s="469">
        <v>27000</v>
      </c>
      <c r="F183" s="376" t="s">
        <v>15363</v>
      </c>
      <c r="G183" s="336" t="s">
        <v>1765</v>
      </c>
      <c r="H183" s="626">
        <v>44285</v>
      </c>
      <c r="I183" s="449">
        <v>0</v>
      </c>
      <c r="J183" s="339"/>
    </row>
    <row r="184" spans="1:10" s="372" customFormat="1" ht="23.25">
      <c r="A184" s="325" t="s">
        <v>2185</v>
      </c>
      <c r="B184" s="336" t="s">
        <v>1870</v>
      </c>
      <c r="C184" s="336"/>
      <c r="D184" s="336" t="s">
        <v>2186</v>
      </c>
      <c r="E184" s="469">
        <v>30000</v>
      </c>
      <c r="F184" s="376" t="s">
        <v>15364</v>
      </c>
      <c r="G184" s="336" t="s">
        <v>1765</v>
      </c>
      <c r="H184" s="626">
        <v>44285</v>
      </c>
      <c r="I184" s="449">
        <v>0</v>
      </c>
      <c r="J184" s="339"/>
    </row>
    <row r="185" spans="1:10" s="372" customFormat="1" ht="23.25">
      <c r="A185" s="325" t="s">
        <v>2187</v>
      </c>
      <c r="B185" s="336" t="s">
        <v>1870</v>
      </c>
      <c r="C185" s="336"/>
      <c r="D185" s="336" t="s">
        <v>2188</v>
      </c>
      <c r="E185" s="469">
        <v>27000</v>
      </c>
      <c r="F185" s="376" t="s">
        <v>15293</v>
      </c>
      <c r="G185" s="336" t="s">
        <v>1765</v>
      </c>
      <c r="H185" s="626">
        <v>44285</v>
      </c>
      <c r="I185" s="449">
        <v>0</v>
      </c>
      <c r="J185" s="339"/>
    </row>
    <row r="186" spans="1:10" s="372" customFormat="1" ht="23.25">
      <c r="A186" s="325" t="s">
        <v>2189</v>
      </c>
      <c r="B186" s="336" t="s">
        <v>1870</v>
      </c>
      <c r="C186" s="336"/>
      <c r="D186" s="336" t="s">
        <v>2190</v>
      </c>
      <c r="E186" s="469">
        <v>27000</v>
      </c>
      <c r="F186" s="376" t="s">
        <v>2191</v>
      </c>
      <c r="G186" s="336" t="s">
        <v>1765</v>
      </c>
      <c r="H186" s="626">
        <v>44285</v>
      </c>
      <c r="I186" s="449">
        <v>0</v>
      </c>
      <c r="J186" s="339"/>
    </row>
    <row r="187" spans="1:10" s="372" customFormat="1" ht="23.25">
      <c r="A187" s="325" t="s">
        <v>2192</v>
      </c>
      <c r="B187" s="336" t="s">
        <v>1870</v>
      </c>
      <c r="C187" s="336"/>
      <c r="D187" s="336" t="s">
        <v>2193</v>
      </c>
      <c r="E187" s="469">
        <v>24000</v>
      </c>
      <c r="F187" s="376" t="s">
        <v>15365</v>
      </c>
      <c r="G187" s="336" t="s">
        <v>1765</v>
      </c>
      <c r="H187" s="626">
        <v>44285</v>
      </c>
      <c r="I187" s="449">
        <v>0</v>
      </c>
      <c r="J187" s="339"/>
    </row>
    <row r="188" spans="1:10" s="372" customFormat="1" ht="23.25">
      <c r="A188" s="325" t="s">
        <v>2194</v>
      </c>
      <c r="B188" s="336" t="s">
        <v>1870</v>
      </c>
      <c r="C188" s="336"/>
      <c r="D188" s="336" t="s">
        <v>2195</v>
      </c>
      <c r="E188" s="469">
        <v>18000</v>
      </c>
      <c r="F188" s="376" t="s">
        <v>15366</v>
      </c>
      <c r="G188" s="336" t="s">
        <v>1765</v>
      </c>
      <c r="H188" s="626">
        <v>44285</v>
      </c>
      <c r="I188" s="449">
        <v>0</v>
      </c>
      <c r="J188" s="339"/>
    </row>
    <row r="189" spans="1:10" s="372" customFormat="1" ht="23.25">
      <c r="A189" s="325" t="s">
        <v>2197</v>
      </c>
      <c r="B189" s="336" t="s">
        <v>1870</v>
      </c>
      <c r="C189" s="336"/>
      <c r="D189" s="336" t="s">
        <v>2198</v>
      </c>
      <c r="E189" s="469">
        <v>24000</v>
      </c>
      <c r="F189" s="376" t="s">
        <v>1943</v>
      </c>
      <c r="G189" s="336" t="s">
        <v>1765</v>
      </c>
      <c r="H189" s="626">
        <v>44285</v>
      </c>
      <c r="I189" s="449">
        <v>0</v>
      </c>
      <c r="J189" s="339"/>
    </row>
    <row r="190" spans="1:10" s="372" customFormat="1" ht="23.25">
      <c r="A190" s="325" t="s">
        <v>2199</v>
      </c>
      <c r="B190" s="336" t="s">
        <v>1870</v>
      </c>
      <c r="C190" s="336"/>
      <c r="D190" s="336" t="s">
        <v>2200</v>
      </c>
      <c r="E190" s="469">
        <v>30000</v>
      </c>
      <c r="F190" s="376" t="s">
        <v>1949</v>
      </c>
      <c r="G190" s="336" t="s">
        <v>1765</v>
      </c>
      <c r="H190" s="626">
        <v>44285</v>
      </c>
      <c r="I190" s="449">
        <v>0</v>
      </c>
      <c r="J190" s="339"/>
    </row>
    <row r="191" spans="1:10" s="372" customFormat="1" ht="23.25">
      <c r="A191" s="325" t="s">
        <v>2201</v>
      </c>
      <c r="B191" s="336" t="s">
        <v>1870</v>
      </c>
      <c r="C191" s="336"/>
      <c r="D191" s="336" t="s">
        <v>2202</v>
      </c>
      <c r="E191" s="469">
        <v>28500</v>
      </c>
      <c r="F191" s="376" t="s">
        <v>15367</v>
      </c>
      <c r="G191" s="336" t="s">
        <v>1765</v>
      </c>
      <c r="H191" s="626">
        <v>44285</v>
      </c>
      <c r="I191" s="449">
        <v>0</v>
      </c>
      <c r="J191" s="339"/>
    </row>
    <row r="192" spans="1:10" s="372" customFormat="1" ht="23.25">
      <c r="A192" s="325" t="s">
        <v>2203</v>
      </c>
      <c r="B192" s="336" t="s">
        <v>1870</v>
      </c>
      <c r="C192" s="336"/>
      <c r="D192" s="336" t="s">
        <v>2204</v>
      </c>
      <c r="E192" s="469">
        <v>28500</v>
      </c>
      <c r="F192" s="376" t="s">
        <v>2205</v>
      </c>
      <c r="G192" s="336" t="s">
        <v>1765</v>
      </c>
      <c r="H192" s="626">
        <v>44285</v>
      </c>
      <c r="I192" s="449">
        <v>0</v>
      </c>
      <c r="J192" s="339"/>
    </row>
    <row r="193" spans="1:10" s="372" customFormat="1" ht="23.25">
      <c r="A193" s="325" t="s">
        <v>2206</v>
      </c>
      <c r="B193" s="336" t="s">
        <v>1870</v>
      </c>
      <c r="C193" s="336"/>
      <c r="D193" s="336" t="s">
        <v>2207</v>
      </c>
      <c r="E193" s="469">
        <v>28500</v>
      </c>
      <c r="F193" s="376" t="s">
        <v>15329</v>
      </c>
      <c r="G193" s="336" t="s">
        <v>1765</v>
      </c>
      <c r="H193" s="626">
        <v>44285</v>
      </c>
      <c r="I193" s="449">
        <v>0</v>
      </c>
      <c r="J193" s="339"/>
    </row>
    <row r="194" spans="1:10" s="372" customFormat="1" ht="23.25">
      <c r="A194" s="325" t="s">
        <v>2208</v>
      </c>
      <c r="B194" s="336" t="s">
        <v>1870</v>
      </c>
      <c r="C194" s="336"/>
      <c r="D194" s="336" t="s">
        <v>2209</v>
      </c>
      <c r="E194" s="469">
        <v>21000</v>
      </c>
      <c r="F194" s="376" t="s">
        <v>1908</v>
      </c>
      <c r="G194" s="336" t="s">
        <v>1765</v>
      </c>
      <c r="H194" s="626">
        <v>44286</v>
      </c>
      <c r="I194" s="449">
        <v>0</v>
      </c>
      <c r="J194" s="339"/>
    </row>
    <row r="195" spans="1:10" s="372" customFormat="1" ht="23.25">
      <c r="A195" s="325" t="s">
        <v>15458</v>
      </c>
      <c r="B195" s="336" t="s">
        <v>1870</v>
      </c>
      <c r="C195" s="336"/>
      <c r="D195" s="336" t="s">
        <v>2210</v>
      </c>
      <c r="E195" s="469">
        <v>18000</v>
      </c>
      <c r="F195" s="376" t="s">
        <v>1912</v>
      </c>
      <c r="G195" s="336" t="s">
        <v>1765</v>
      </c>
      <c r="H195" s="626">
        <v>44286</v>
      </c>
      <c r="I195" s="449">
        <v>0</v>
      </c>
      <c r="J195" s="339"/>
    </row>
    <row r="196" spans="1:10" s="372" customFormat="1" ht="23.25">
      <c r="A196" s="325" t="s">
        <v>2211</v>
      </c>
      <c r="B196" s="336" t="s">
        <v>1870</v>
      </c>
      <c r="C196" s="336"/>
      <c r="D196" s="336" t="s">
        <v>2212</v>
      </c>
      <c r="E196" s="469">
        <v>24000</v>
      </c>
      <c r="F196" s="376" t="s">
        <v>2213</v>
      </c>
      <c r="G196" s="336" t="s">
        <v>1765</v>
      </c>
      <c r="H196" s="626">
        <v>44294</v>
      </c>
      <c r="I196" s="449">
        <v>0</v>
      </c>
      <c r="J196" s="339"/>
    </row>
    <row r="197" spans="1:10" s="372" customFormat="1" ht="23.25">
      <c r="A197" s="325" t="s">
        <v>2214</v>
      </c>
      <c r="B197" s="336" t="s">
        <v>1870</v>
      </c>
      <c r="C197" s="336"/>
      <c r="D197" s="336" t="s">
        <v>2215</v>
      </c>
      <c r="E197" s="469">
        <v>25500</v>
      </c>
      <c r="F197" s="376" t="s">
        <v>1924</v>
      </c>
      <c r="G197" s="336" t="s">
        <v>1765</v>
      </c>
      <c r="H197" s="626">
        <v>44295</v>
      </c>
      <c r="I197" s="449">
        <v>0</v>
      </c>
      <c r="J197" s="339"/>
    </row>
    <row r="198" spans="1:10" s="372" customFormat="1" ht="23.25">
      <c r="A198" s="325" t="s">
        <v>2216</v>
      </c>
      <c r="B198" s="336" t="s">
        <v>1870</v>
      </c>
      <c r="C198" s="336"/>
      <c r="D198" s="336" t="s">
        <v>2217</v>
      </c>
      <c r="E198" s="469">
        <v>32000</v>
      </c>
      <c r="F198" s="376" t="s">
        <v>15368</v>
      </c>
      <c r="G198" s="336" t="s">
        <v>1765</v>
      </c>
      <c r="H198" s="626">
        <v>44295</v>
      </c>
      <c r="I198" s="449">
        <v>0</v>
      </c>
      <c r="J198" s="339"/>
    </row>
    <row r="199" spans="1:10" s="372" customFormat="1" ht="23.25">
      <c r="A199" s="325" t="s">
        <v>2218</v>
      </c>
      <c r="B199" s="336" t="s">
        <v>1870</v>
      </c>
      <c r="C199" s="336"/>
      <c r="D199" s="336" t="s">
        <v>2219</v>
      </c>
      <c r="E199" s="469">
        <v>30000</v>
      </c>
      <c r="F199" s="376" t="s">
        <v>15369</v>
      </c>
      <c r="G199" s="336" t="s">
        <v>1765</v>
      </c>
      <c r="H199" s="626">
        <v>44295</v>
      </c>
      <c r="I199" s="449">
        <v>0</v>
      </c>
      <c r="J199" s="339"/>
    </row>
    <row r="200" spans="1:10" s="372" customFormat="1" ht="23.25">
      <c r="A200" s="325" t="s">
        <v>2221</v>
      </c>
      <c r="B200" s="336" t="s">
        <v>1870</v>
      </c>
      <c r="C200" s="336"/>
      <c r="D200" s="336" t="s">
        <v>2222</v>
      </c>
      <c r="E200" s="469">
        <v>24000</v>
      </c>
      <c r="F200" s="376" t="s">
        <v>15319</v>
      </c>
      <c r="G200" s="336" t="s">
        <v>1765</v>
      </c>
      <c r="H200" s="626">
        <v>44298</v>
      </c>
      <c r="I200" s="449">
        <v>0</v>
      </c>
      <c r="J200" s="339"/>
    </row>
    <row r="201" spans="1:10" s="372" customFormat="1" ht="23.25">
      <c r="A201" s="325" t="s">
        <v>2223</v>
      </c>
      <c r="B201" s="336" t="s">
        <v>1870</v>
      </c>
      <c r="C201" s="336"/>
      <c r="D201" s="336" t="s">
        <v>2224</v>
      </c>
      <c r="E201" s="469">
        <v>18000</v>
      </c>
      <c r="F201" s="376" t="s">
        <v>15318</v>
      </c>
      <c r="G201" s="336" t="s">
        <v>1765</v>
      </c>
      <c r="H201" s="626">
        <v>44298</v>
      </c>
      <c r="I201" s="449">
        <v>0</v>
      </c>
      <c r="J201" s="339"/>
    </row>
    <row r="202" spans="1:10" s="372" customFormat="1" ht="23.25">
      <c r="A202" s="325" t="s">
        <v>2225</v>
      </c>
      <c r="B202" s="336" t="s">
        <v>1870</v>
      </c>
      <c r="C202" s="336"/>
      <c r="D202" s="336" t="s">
        <v>2226</v>
      </c>
      <c r="E202" s="469">
        <v>27000</v>
      </c>
      <c r="F202" s="376" t="s">
        <v>1983</v>
      </c>
      <c r="G202" s="336" t="s">
        <v>1765</v>
      </c>
      <c r="H202" s="626">
        <v>44298</v>
      </c>
      <c r="I202" s="449">
        <v>0</v>
      </c>
      <c r="J202" s="339"/>
    </row>
    <row r="203" spans="1:10" s="372" customFormat="1" ht="23.25">
      <c r="A203" s="325" t="s">
        <v>2227</v>
      </c>
      <c r="B203" s="336" t="s">
        <v>1870</v>
      </c>
      <c r="C203" s="336"/>
      <c r="D203" s="336" t="s">
        <v>2228</v>
      </c>
      <c r="E203" s="469">
        <v>30000</v>
      </c>
      <c r="F203" s="376" t="s">
        <v>2081</v>
      </c>
      <c r="G203" s="336" t="s">
        <v>1765</v>
      </c>
      <c r="H203" s="626">
        <v>44299</v>
      </c>
      <c r="I203" s="449">
        <v>0</v>
      </c>
      <c r="J203" s="339"/>
    </row>
    <row r="204" spans="1:10" s="372" customFormat="1" ht="23.25">
      <c r="A204" s="325" t="s">
        <v>2229</v>
      </c>
      <c r="B204" s="336" t="s">
        <v>1870</v>
      </c>
      <c r="C204" s="336"/>
      <c r="D204" s="336" t="s">
        <v>2230</v>
      </c>
      <c r="E204" s="469">
        <v>21000</v>
      </c>
      <c r="F204" s="376" t="s">
        <v>15370</v>
      </c>
      <c r="G204" s="336" t="s">
        <v>1765</v>
      </c>
      <c r="H204" s="626">
        <v>44301</v>
      </c>
      <c r="I204" s="449">
        <v>0</v>
      </c>
      <c r="J204" s="339"/>
    </row>
    <row r="205" spans="1:10" s="372" customFormat="1" ht="23.25">
      <c r="A205" s="325" t="s">
        <v>2231</v>
      </c>
      <c r="B205" s="336" t="s">
        <v>1870</v>
      </c>
      <c r="C205" s="336"/>
      <c r="D205" s="336" t="s">
        <v>2232</v>
      </c>
      <c r="E205" s="469">
        <v>24000</v>
      </c>
      <c r="F205" s="376" t="s">
        <v>2233</v>
      </c>
      <c r="G205" s="336" t="s">
        <v>1765</v>
      </c>
      <c r="H205" s="626">
        <v>44301</v>
      </c>
      <c r="I205" s="449">
        <v>0</v>
      </c>
      <c r="J205" s="339"/>
    </row>
    <row r="206" spans="1:10" s="372" customFormat="1" ht="23.25">
      <c r="A206" s="325" t="s">
        <v>2234</v>
      </c>
      <c r="B206" s="336" t="s">
        <v>1870</v>
      </c>
      <c r="C206" s="336"/>
      <c r="D206" s="336" t="s">
        <v>2235</v>
      </c>
      <c r="E206" s="469">
        <v>28500</v>
      </c>
      <c r="F206" s="376" t="s">
        <v>2001</v>
      </c>
      <c r="G206" s="336" t="s">
        <v>1765</v>
      </c>
      <c r="H206" s="626">
        <v>44301</v>
      </c>
      <c r="I206" s="449">
        <v>0</v>
      </c>
      <c r="J206" s="339"/>
    </row>
    <row r="207" spans="1:10" s="372" customFormat="1" ht="23.25">
      <c r="A207" s="325" t="s">
        <v>2236</v>
      </c>
      <c r="B207" s="336" t="s">
        <v>1870</v>
      </c>
      <c r="C207" s="336"/>
      <c r="D207" s="336" t="s">
        <v>2237</v>
      </c>
      <c r="E207" s="469">
        <v>21000</v>
      </c>
      <c r="F207" s="376" t="s">
        <v>1992</v>
      </c>
      <c r="G207" s="336" t="s">
        <v>1765</v>
      </c>
      <c r="H207" s="626">
        <v>44301</v>
      </c>
      <c r="I207" s="449">
        <v>0</v>
      </c>
      <c r="J207" s="339"/>
    </row>
    <row r="208" spans="1:10" s="372" customFormat="1" ht="23.25">
      <c r="A208" s="325" t="s">
        <v>15371</v>
      </c>
      <c r="B208" s="336" t="s">
        <v>1870</v>
      </c>
      <c r="C208" s="336"/>
      <c r="D208" s="336" t="s">
        <v>2238</v>
      </c>
      <c r="E208" s="469">
        <v>18000</v>
      </c>
      <c r="F208" s="376" t="s">
        <v>2239</v>
      </c>
      <c r="G208" s="336" t="s">
        <v>1765</v>
      </c>
      <c r="H208" s="626">
        <v>44302</v>
      </c>
      <c r="I208" s="449">
        <v>0</v>
      </c>
      <c r="J208" s="339"/>
    </row>
    <row r="209" spans="1:10" s="372" customFormat="1" ht="23.25">
      <c r="A209" s="325" t="s">
        <v>15372</v>
      </c>
      <c r="B209" s="336" t="s">
        <v>1870</v>
      </c>
      <c r="C209" s="336"/>
      <c r="D209" s="336" t="s">
        <v>2240</v>
      </c>
      <c r="E209" s="469">
        <v>30000</v>
      </c>
      <c r="F209" s="376" t="s">
        <v>15315</v>
      </c>
      <c r="G209" s="336" t="s">
        <v>1765</v>
      </c>
      <c r="H209" s="626">
        <v>44302</v>
      </c>
      <c r="I209" s="449">
        <v>0</v>
      </c>
      <c r="J209" s="339"/>
    </row>
    <row r="210" spans="1:10" s="372" customFormat="1" ht="23.25">
      <c r="A210" s="325" t="s">
        <v>2241</v>
      </c>
      <c r="B210" s="336" t="s">
        <v>1870</v>
      </c>
      <c r="C210" s="336"/>
      <c r="D210" s="336" t="s">
        <v>2242</v>
      </c>
      <c r="E210" s="469">
        <v>21000</v>
      </c>
      <c r="F210" s="376" t="s">
        <v>2243</v>
      </c>
      <c r="G210" s="336" t="s">
        <v>1765</v>
      </c>
      <c r="H210" s="626">
        <v>44302</v>
      </c>
      <c r="I210" s="449">
        <v>0</v>
      </c>
      <c r="J210" s="339"/>
    </row>
    <row r="211" spans="1:10" s="372" customFormat="1" ht="23.25">
      <c r="A211" s="325" t="s">
        <v>2244</v>
      </c>
      <c r="B211" s="336" t="s">
        <v>1870</v>
      </c>
      <c r="C211" s="336"/>
      <c r="D211" s="336" t="s">
        <v>2245</v>
      </c>
      <c r="E211" s="469">
        <v>27000</v>
      </c>
      <c r="F211" s="376" t="s">
        <v>15373</v>
      </c>
      <c r="G211" s="336" t="s">
        <v>1765</v>
      </c>
      <c r="H211" s="626">
        <v>44302</v>
      </c>
      <c r="I211" s="449">
        <v>0</v>
      </c>
      <c r="J211" s="339"/>
    </row>
    <row r="212" spans="1:10" s="372" customFormat="1" ht="23.25">
      <c r="A212" s="325" t="s">
        <v>2246</v>
      </c>
      <c r="B212" s="336" t="s">
        <v>1870</v>
      </c>
      <c r="C212" s="336"/>
      <c r="D212" s="336" t="s">
        <v>2247</v>
      </c>
      <c r="E212" s="469">
        <v>18000</v>
      </c>
      <c r="F212" s="376" t="s">
        <v>2248</v>
      </c>
      <c r="G212" s="336" t="s">
        <v>1765</v>
      </c>
      <c r="H212" s="626">
        <v>44306</v>
      </c>
      <c r="I212" s="449">
        <v>0</v>
      </c>
      <c r="J212" s="339"/>
    </row>
    <row r="213" spans="1:10" s="372" customFormat="1" ht="23.25">
      <c r="A213" s="325" t="s">
        <v>2249</v>
      </c>
      <c r="B213" s="336" t="s">
        <v>1870</v>
      </c>
      <c r="C213" s="336"/>
      <c r="D213" s="336" t="s">
        <v>2250</v>
      </c>
      <c r="E213" s="469">
        <v>20000</v>
      </c>
      <c r="F213" s="376" t="s">
        <v>15299</v>
      </c>
      <c r="G213" s="336" t="s">
        <v>1765</v>
      </c>
      <c r="H213" s="626">
        <v>44306</v>
      </c>
      <c r="I213" s="449">
        <v>0</v>
      </c>
      <c r="J213" s="339"/>
    </row>
    <row r="214" spans="1:10" s="372" customFormat="1" ht="23.25">
      <c r="A214" s="325" t="s">
        <v>2251</v>
      </c>
      <c r="B214" s="336" t="s">
        <v>1870</v>
      </c>
      <c r="C214" s="336"/>
      <c r="D214" s="336" t="s">
        <v>2252</v>
      </c>
      <c r="E214" s="469">
        <v>22500</v>
      </c>
      <c r="F214" s="376" t="s">
        <v>2253</v>
      </c>
      <c r="G214" s="336" t="s">
        <v>1765</v>
      </c>
      <c r="H214" s="626">
        <v>44306</v>
      </c>
      <c r="I214" s="449">
        <v>0</v>
      </c>
      <c r="J214" s="339"/>
    </row>
    <row r="215" spans="1:10" s="372" customFormat="1" ht="23.25">
      <c r="A215" s="325" t="s">
        <v>15374</v>
      </c>
      <c r="B215" s="336" t="s">
        <v>1870</v>
      </c>
      <c r="C215" s="336"/>
      <c r="D215" s="336" t="s">
        <v>2254</v>
      </c>
      <c r="E215" s="469">
        <v>20000</v>
      </c>
      <c r="F215" s="376" t="s">
        <v>2255</v>
      </c>
      <c r="G215" s="336" t="s">
        <v>1765</v>
      </c>
      <c r="H215" s="626">
        <v>44414</v>
      </c>
      <c r="I215" s="449">
        <v>0</v>
      </c>
      <c r="J215" s="339"/>
    </row>
    <row r="216" spans="1:10" s="372" customFormat="1" ht="23.25">
      <c r="A216" s="325" t="s">
        <v>2256</v>
      </c>
      <c r="B216" s="336" t="s">
        <v>1870</v>
      </c>
      <c r="C216" s="336"/>
      <c r="D216" s="336" t="s">
        <v>2257</v>
      </c>
      <c r="E216" s="469">
        <v>27000</v>
      </c>
      <c r="F216" s="376" t="s">
        <v>15375</v>
      </c>
      <c r="G216" s="336" t="s">
        <v>1765</v>
      </c>
      <c r="H216" s="626">
        <v>44306</v>
      </c>
      <c r="I216" s="449">
        <v>0</v>
      </c>
      <c r="J216" s="339"/>
    </row>
    <row r="217" spans="1:10" s="372" customFormat="1" ht="23.25">
      <c r="A217" s="325" t="s">
        <v>2259</v>
      </c>
      <c r="B217" s="336" t="s">
        <v>1870</v>
      </c>
      <c r="C217" s="336"/>
      <c r="D217" s="336" t="s">
        <v>2260</v>
      </c>
      <c r="E217" s="469">
        <v>20000</v>
      </c>
      <c r="F217" s="376" t="s">
        <v>15376</v>
      </c>
      <c r="G217" s="336" t="s">
        <v>1765</v>
      </c>
      <c r="H217" s="626">
        <v>44307</v>
      </c>
      <c r="I217" s="449">
        <v>0</v>
      </c>
      <c r="J217" s="339"/>
    </row>
    <row r="218" spans="1:10" s="372" customFormat="1" ht="23.25">
      <c r="A218" s="325" t="s">
        <v>15377</v>
      </c>
      <c r="B218" s="336" t="s">
        <v>1870</v>
      </c>
      <c r="C218" s="336"/>
      <c r="D218" s="336" t="s">
        <v>2261</v>
      </c>
      <c r="E218" s="469">
        <v>22000</v>
      </c>
      <c r="F218" s="376" t="s">
        <v>2262</v>
      </c>
      <c r="G218" s="336" t="s">
        <v>1765</v>
      </c>
      <c r="H218" s="626">
        <v>44308</v>
      </c>
      <c r="I218" s="449">
        <v>0</v>
      </c>
      <c r="J218" s="339"/>
    </row>
    <row r="219" spans="1:10" s="372" customFormat="1" ht="23.25">
      <c r="A219" s="325" t="s">
        <v>2263</v>
      </c>
      <c r="B219" s="336" t="s">
        <v>1870</v>
      </c>
      <c r="C219" s="336"/>
      <c r="D219" s="336" t="s">
        <v>2264</v>
      </c>
      <c r="E219" s="469">
        <v>21000</v>
      </c>
      <c r="F219" s="376" t="s">
        <v>2265</v>
      </c>
      <c r="G219" s="336" t="s">
        <v>1765</v>
      </c>
      <c r="H219" s="626">
        <v>44309</v>
      </c>
      <c r="I219" s="449">
        <v>0</v>
      </c>
      <c r="J219" s="339"/>
    </row>
    <row r="220" spans="1:10" s="372" customFormat="1" ht="23.25">
      <c r="A220" s="325" t="s">
        <v>2266</v>
      </c>
      <c r="B220" s="336" t="s">
        <v>1870</v>
      </c>
      <c r="C220" s="336"/>
      <c r="D220" s="336" t="s">
        <v>2267</v>
      </c>
      <c r="E220" s="469">
        <v>22000</v>
      </c>
      <c r="F220" s="376" t="s">
        <v>2016</v>
      </c>
      <c r="G220" s="336" t="s">
        <v>1765</v>
      </c>
      <c r="H220" s="626">
        <v>44309</v>
      </c>
      <c r="I220" s="449">
        <v>0</v>
      </c>
      <c r="J220" s="339"/>
    </row>
    <row r="221" spans="1:10" s="372" customFormat="1" ht="23.25">
      <c r="A221" s="325" t="s">
        <v>2268</v>
      </c>
      <c r="B221" s="336" t="s">
        <v>1870</v>
      </c>
      <c r="C221" s="336"/>
      <c r="D221" s="336" t="s">
        <v>2269</v>
      </c>
      <c r="E221" s="469">
        <v>30000</v>
      </c>
      <c r="F221" s="376" t="s">
        <v>15378</v>
      </c>
      <c r="G221" s="336" t="s">
        <v>1765</v>
      </c>
      <c r="H221" s="626">
        <v>44309</v>
      </c>
      <c r="I221" s="449">
        <v>0</v>
      </c>
      <c r="J221" s="339"/>
    </row>
    <row r="222" spans="1:10" s="372" customFormat="1" ht="23.25">
      <c r="A222" s="325" t="s">
        <v>2270</v>
      </c>
      <c r="B222" s="336" t="s">
        <v>1870</v>
      </c>
      <c r="C222" s="336"/>
      <c r="D222" s="336" t="s">
        <v>2271</v>
      </c>
      <c r="E222" s="469">
        <v>19654.080000000002</v>
      </c>
      <c r="F222" s="376" t="s">
        <v>2272</v>
      </c>
      <c r="G222" s="336" t="s">
        <v>1765</v>
      </c>
      <c r="H222" s="626">
        <v>44312</v>
      </c>
      <c r="I222" s="449">
        <v>0</v>
      </c>
      <c r="J222" s="339"/>
    </row>
    <row r="223" spans="1:10" s="372" customFormat="1" ht="23.25">
      <c r="A223" s="325" t="s">
        <v>2273</v>
      </c>
      <c r="B223" s="336" t="s">
        <v>1870</v>
      </c>
      <c r="C223" s="336"/>
      <c r="D223" s="336" t="s">
        <v>2274</v>
      </c>
      <c r="E223" s="469">
        <v>21000</v>
      </c>
      <c r="F223" s="376" t="s">
        <v>15379</v>
      </c>
      <c r="G223" s="336" t="s">
        <v>1765</v>
      </c>
      <c r="H223" s="626">
        <v>44313</v>
      </c>
      <c r="I223" s="449">
        <v>0</v>
      </c>
      <c r="J223" s="339"/>
    </row>
    <row r="224" spans="1:10" s="372" customFormat="1" ht="23.25">
      <c r="A224" s="325" t="s">
        <v>2275</v>
      </c>
      <c r="B224" s="336" t="s">
        <v>1870</v>
      </c>
      <c r="C224" s="336"/>
      <c r="D224" s="336" t="s">
        <v>2276</v>
      </c>
      <c r="E224" s="469">
        <v>19000</v>
      </c>
      <c r="F224" s="376" t="s">
        <v>2277</v>
      </c>
      <c r="G224" s="336" t="s">
        <v>1765</v>
      </c>
      <c r="H224" s="626">
        <v>44313</v>
      </c>
      <c r="I224" s="449">
        <v>0</v>
      </c>
      <c r="J224" s="339"/>
    </row>
    <row r="225" spans="1:10" s="372" customFormat="1" ht="23.25">
      <c r="A225" s="325" t="s">
        <v>2278</v>
      </c>
      <c r="B225" s="336" t="s">
        <v>1870</v>
      </c>
      <c r="C225" s="336"/>
      <c r="D225" s="336" t="s">
        <v>2279</v>
      </c>
      <c r="E225" s="469">
        <v>30000</v>
      </c>
      <c r="F225" s="376" t="s">
        <v>1905</v>
      </c>
      <c r="G225" s="336" t="s">
        <v>1765</v>
      </c>
      <c r="H225" s="626">
        <v>44313</v>
      </c>
      <c r="I225" s="449">
        <v>0</v>
      </c>
      <c r="J225" s="339"/>
    </row>
    <row r="226" spans="1:10" s="372" customFormat="1" ht="23.25">
      <c r="A226" s="325" t="s">
        <v>2280</v>
      </c>
      <c r="B226" s="336" t="s">
        <v>1870</v>
      </c>
      <c r="C226" s="336"/>
      <c r="D226" s="336" t="s">
        <v>2281</v>
      </c>
      <c r="E226" s="469">
        <v>35000</v>
      </c>
      <c r="F226" s="376" t="s">
        <v>2282</v>
      </c>
      <c r="G226" s="336" t="s">
        <v>1765</v>
      </c>
      <c r="H226" s="626">
        <v>44313</v>
      </c>
      <c r="I226" s="449">
        <v>0</v>
      </c>
      <c r="J226" s="339"/>
    </row>
    <row r="227" spans="1:10" s="372" customFormat="1" ht="23.25">
      <c r="A227" s="325" t="s">
        <v>15380</v>
      </c>
      <c r="B227" s="336" t="s">
        <v>1870</v>
      </c>
      <c r="C227" s="336"/>
      <c r="D227" s="336" t="s">
        <v>2283</v>
      </c>
      <c r="E227" s="469">
        <v>28000</v>
      </c>
      <c r="F227" s="376" t="s">
        <v>2284</v>
      </c>
      <c r="G227" s="336" t="s">
        <v>1765</v>
      </c>
      <c r="H227" s="626">
        <v>44313</v>
      </c>
      <c r="I227" s="449">
        <v>0</v>
      </c>
      <c r="J227" s="339"/>
    </row>
    <row r="228" spans="1:10" s="372" customFormat="1" ht="23.25">
      <c r="A228" s="325" t="s">
        <v>2285</v>
      </c>
      <c r="B228" s="336" t="s">
        <v>1870</v>
      </c>
      <c r="C228" s="336"/>
      <c r="D228" s="336" t="s">
        <v>2286</v>
      </c>
      <c r="E228" s="469">
        <v>34000</v>
      </c>
      <c r="F228" s="376" t="s">
        <v>2287</v>
      </c>
      <c r="G228" s="336" t="s">
        <v>1765</v>
      </c>
      <c r="H228" s="626">
        <v>44315</v>
      </c>
      <c r="I228" s="449">
        <v>0</v>
      </c>
      <c r="J228" s="339"/>
    </row>
    <row r="229" spans="1:10" s="372" customFormat="1" ht="23.25">
      <c r="A229" s="325" t="s">
        <v>2288</v>
      </c>
      <c r="B229" s="336" t="s">
        <v>1870</v>
      </c>
      <c r="C229" s="336"/>
      <c r="D229" s="336" t="s">
        <v>2289</v>
      </c>
      <c r="E229" s="469">
        <v>18000</v>
      </c>
      <c r="F229" s="376" t="s">
        <v>2013</v>
      </c>
      <c r="G229" s="336" t="s">
        <v>1765</v>
      </c>
      <c r="H229" s="626">
        <v>44315</v>
      </c>
      <c r="I229" s="449">
        <v>0</v>
      </c>
      <c r="J229" s="339"/>
    </row>
    <row r="230" spans="1:10" s="372" customFormat="1" ht="23.25">
      <c r="A230" s="325" t="s">
        <v>2290</v>
      </c>
      <c r="B230" s="336" t="s">
        <v>1870</v>
      </c>
      <c r="C230" s="336"/>
      <c r="D230" s="336" t="s">
        <v>2291</v>
      </c>
      <c r="E230" s="469">
        <v>30000</v>
      </c>
      <c r="F230" s="376" t="s">
        <v>2292</v>
      </c>
      <c r="G230" s="336" t="s">
        <v>1765</v>
      </c>
      <c r="H230" s="626">
        <v>44315</v>
      </c>
      <c r="I230" s="449">
        <v>0</v>
      </c>
      <c r="J230" s="339"/>
    </row>
    <row r="231" spans="1:10" s="372" customFormat="1" ht="23.25">
      <c r="A231" s="325" t="s">
        <v>2293</v>
      </c>
      <c r="B231" s="336" t="s">
        <v>1870</v>
      </c>
      <c r="C231" s="336"/>
      <c r="D231" s="336" t="s">
        <v>2294</v>
      </c>
      <c r="E231" s="469">
        <v>21000</v>
      </c>
      <c r="F231" s="376" t="s">
        <v>2295</v>
      </c>
      <c r="G231" s="336" t="s">
        <v>1765</v>
      </c>
      <c r="H231" s="626">
        <v>44315</v>
      </c>
      <c r="I231" s="449">
        <v>0</v>
      </c>
      <c r="J231" s="339"/>
    </row>
    <row r="232" spans="1:10" s="372" customFormat="1" ht="23.25">
      <c r="A232" s="325" t="s">
        <v>2296</v>
      </c>
      <c r="B232" s="336" t="s">
        <v>1870</v>
      </c>
      <c r="C232" s="336"/>
      <c r="D232" s="336" t="s">
        <v>2297</v>
      </c>
      <c r="E232" s="469">
        <v>21000</v>
      </c>
      <c r="F232" s="376" t="s">
        <v>2298</v>
      </c>
      <c r="G232" s="336" t="s">
        <v>1765</v>
      </c>
      <c r="H232" s="626">
        <v>44315</v>
      </c>
      <c r="I232" s="449">
        <v>0</v>
      </c>
      <c r="J232" s="339"/>
    </row>
    <row r="233" spans="1:10" s="372" customFormat="1" ht="23.25">
      <c r="A233" s="325" t="s">
        <v>2299</v>
      </c>
      <c r="B233" s="336" t="s">
        <v>1870</v>
      </c>
      <c r="C233" s="336"/>
      <c r="D233" s="336" t="s">
        <v>2300</v>
      </c>
      <c r="E233" s="469">
        <v>24000</v>
      </c>
      <c r="F233" s="376" t="s">
        <v>2301</v>
      </c>
      <c r="G233" s="336" t="s">
        <v>1765</v>
      </c>
      <c r="H233" s="626">
        <v>44315</v>
      </c>
      <c r="I233" s="449">
        <v>0</v>
      </c>
      <c r="J233" s="339"/>
    </row>
    <row r="234" spans="1:10" s="372" customFormat="1" ht="23.25">
      <c r="A234" s="325" t="s">
        <v>2302</v>
      </c>
      <c r="B234" s="336" t="s">
        <v>1870</v>
      </c>
      <c r="C234" s="336"/>
      <c r="D234" s="336" t="s">
        <v>2303</v>
      </c>
      <c r="E234" s="469">
        <v>26361.25</v>
      </c>
      <c r="F234" s="376" t="s">
        <v>1935</v>
      </c>
      <c r="G234" s="336" t="s">
        <v>1765</v>
      </c>
      <c r="H234" s="626">
        <v>44316</v>
      </c>
      <c r="I234" s="449">
        <v>0</v>
      </c>
      <c r="J234" s="339"/>
    </row>
    <row r="235" spans="1:10" s="372" customFormat="1" ht="23.25">
      <c r="A235" s="325" t="s">
        <v>2304</v>
      </c>
      <c r="B235" s="336" t="s">
        <v>1870</v>
      </c>
      <c r="C235" s="336"/>
      <c r="D235" s="336" t="s">
        <v>2305</v>
      </c>
      <c r="E235" s="469">
        <v>24000</v>
      </c>
      <c r="F235" s="376" t="s">
        <v>2039</v>
      </c>
      <c r="G235" s="336" t="s">
        <v>1765</v>
      </c>
      <c r="H235" s="626">
        <v>44316</v>
      </c>
      <c r="I235" s="449">
        <v>0</v>
      </c>
      <c r="J235" s="339"/>
    </row>
    <row r="236" spans="1:10" s="372" customFormat="1" ht="23.25">
      <c r="A236" s="325" t="s">
        <v>2306</v>
      </c>
      <c r="B236" s="336" t="s">
        <v>1870</v>
      </c>
      <c r="C236" s="336"/>
      <c r="D236" s="336" t="s">
        <v>2307</v>
      </c>
      <c r="E236" s="469">
        <v>26000</v>
      </c>
      <c r="F236" s="376" t="s">
        <v>1915</v>
      </c>
      <c r="G236" s="336" t="s">
        <v>1765</v>
      </c>
      <c r="H236" s="626">
        <v>44316</v>
      </c>
      <c r="I236" s="449">
        <v>0</v>
      </c>
      <c r="J236" s="339"/>
    </row>
    <row r="237" spans="1:10" s="372" customFormat="1" ht="23.25">
      <c r="A237" s="325" t="s">
        <v>2308</v>
      </c>
      <c r="B237" s="336" t="s">
        <v>1870</v>
      </c>
      <c r="C237" s="336"/>
      <c r="D237" s="336" t="s">
        <v>2309</v>
      </c>
      <c r="E237" s="469">
        <v>19500</v>
      </c>
      <c r="F237" s="376" t="s">
        <v>1879</v>
      </c>
      <c r="G237" s="336" t="s">
        <v>1765</v>
      </c>
      <c r="H237" s="626">
        <v>44319</v>
      </c>
      <c r="I237" s="449">
        <v>0</v>
      </c>
      <c r="J237" s="339"/>
    </row>
    <row r="238" spans="1:10" s="372" customFormat="1" ht="23.25">
      <c r="A238" s="325" t="s">
        <v>2310</v>
      </c>
      <c r="B238" s="336" t="s">
        <v>1870</v>
      </c>
      <c r="C238" s="336"/>
      <c r="D238" s="336" t="s">
        <v>2311</v>
      </c>
      <c r="E238" s="469">
        <v>24000</v>
      </c>
      <c r="F238" s="376" t="s">
        <v>2312</v>
      </c>
      <c r="G238" s="336" t="s">
        <v>1765</v>
      </c>
      <c r="H238" s="626">
        <v>44319</v>
      </c>
      <c r="I238" s="449">
        <v>0</v>
      </c>
      <c r="J238" s="339"/>
    </row>
    <row r="239" spans="1:10" s="372" customFormat="1" ht="23.25">
      <c r="A239" s="325" t="s">
        <v>2313</v>
      </c>
      <c r="B239" s="336" t="s">
        <v>1870</v>
      </c>
      <c r="C239" s="336"/>
      <c r="D239" s="336" t="s">
        <v>2314</v>
      </c>
      <c r="E239" s="469">
        <v>27000</v>
      </c>
      <c r="F239" s="376" t="s">
        <v>15343</v>
      </c>
      <c r="G239" s="336" t="s">
        <v>1765</v>
      </c>
      <c r="H239" s="626">
        <v>44319</v>
      </c>
      <c r="I239" s="449">
        <v>0</v>
      </c>
      <c r="J239" s="339"/>
    </row>
    <row r="240" spans="1:10" s="372" customFormat="1" ht="23.25">
      <c r="A240" s="325" t="s">
        <v>2315</v>
      </c>
      <c r="B240" s="336" t="s">
        <v>1870</v>
      </c>
      <c r="C240" s="336"/>
      <c r="D240" s="336" t="s">
        <v>2316</v>
      </c>
      <c r="E240" s="469">
        <v>30000</v>
      </c>
      <c r="F240" s="376" t="s">
        <v>15381</v>
      </c>
      <c r="G240" s="336" t="s">
        <v>1765</v>
      </c>
      <c r="H240" s="626">
        <v>44319</v>
      </c>
      <c r="I240" s="449">
        <v>0</v>
      </c>
      <c r="J240" s="339"/>
    </row>
    <row r="241" spans="1:10" s="372" customFormat="1" ht="23.25">
      <c r="A241" s="325" t="s">
        <v>2317</v>
      </c>
      <c r="B241" s="336" t="s">
        <v>1870</v>
      </c>
      <c r="C241" s="336"/>
      <c r="D241" s="336" t="s">
        <v>2318</v>
      </c>
      <c r="E241" s="469">
        <v>18000</v>
      </c>
      <c r="F241" s="376" t="s">
        <v>2319</v>
      </c>
      <c r="G241" s="336" t="s">
        <v>1765</v>
      </c>
      <c r="H241" s="626">
        <v>44321</v>
      </c>
      <c r="I241" s="449">
        <v>0</v>
      </c>
      <c r="J241" s="339"/>
    </row>
    <row r="242" spans="1:10" s="372" customFormat="1" ht="23.25">
      <c r="A242" s="325" t="s">
        <v>2320</v>
      </c>
      <c r="B242" s="336" t="s">
        <v>1870</v>
      </c>
      <c r="C242" s="336"/>
      <c r="D242" s="336" t="s">
        <v>2321</v>
      </c>
      <c r="E242" s="469">
        <v>24000</v>
      </c>
      <c r="F242" s="376" t="s">
        <v>2083</v>
      </c>
      <c r="G242" s="336" t="s">
        <v>1765</v>
      </c>
      <c r="H242" s="626">
        <v>44321</v>
      </c>
      <c r="I242" s="449">
        <v>0</v>
      </c>
      <c r="J242" s="339"/>
    </row>
    <row r="243" spans="1:10" s="372" customFormat="1" ht="23.25">
      <c r="A243" s="325" t="s">
        <v>15459</v>
      </c>
      <c r="B243" s="336" t="s">
        <v>1870</v>
      </c>
      <c r="C243" s="336"/>
      <c r="D243" s="336" t="s">
        <v>2322</v>
      </c>
      <c r="E243" s="469">
        <v>35128.559999999998</v>
      </c>
      <c r="F243" s="376" t="s">
        <v>2323</v>
      </c>
      <c r="G243" s="336" t="s">
        <v>1765</v>
      </c>
      <c r="H243" s="626">
        <v>44321</v>
      </c>
      <c r="I243" s="449">
        <v>0</v>
      </c>
      <c r="J243" s="339"/>
    </row>
    <row r="244" spans="1:10" s="372" customFormat="1" ht="23.25">
      <c r="A244" s="325" t="s">
        <v>2324</v>
      </c>
      <c r="B244" s="336" t="s">
        <v>1870</v>
      </c>
      <c r="C244" s="336"/>
      <c r="D244" s="336" t="s">
        <v>2325</v>
      </c>
      <c r="E244" s="469">
        <v>32500</v>
      </c>
      <c r="F244" s="376" t="s">
        <v>2326</v>
      </c>
      <c r="G244" s="336" t="s">
        <v>1765</v>
      </c>
      <c r="H244" s="626">
        <v>44322</v>
      </c>
      <c r="I244" s="449">
        <v>0</v>
      </c>
      <c r="J244" s="339"/>
    </row>
    <row r="245" spans="1:10" s="372" customFormat="1" ht="23.25">
      <c r="A245" s="325" t="s">
        <v>2327</v>
      </c>
      <c r="B245" s="336" t="s">
        <v>1870</v>
      </c>
      <c r="C245" s="336"/>
      <c r="D245" s="336" t="s">
        <v>2328</v>
      </c>
      <c r="E245" s="469">
        <v>30000</v>
      </c>
      <c r="F245" s="376" t="s">
        <v>2329</v>
      </c>
      <c r="G245" s="336" t="s">
        <v>1765</v>
      </c>
      <c r="H245" s="626">
        <v>44326</v>
      </c>
      <c r="I245" s="449">
        <v>0</v>
      </c>
      <c r="J245" s="339"/>
    </row>
    <row r="246" spans="1:10" s="372" customFormat="1" ht="23.25">
      <c r="A246" s="325" t="s">
        <v>2330</v>
      </c>
      <c r="B246" s="336" t="s">
        <v>1870</v>
      </c>
      <c r="C246" s="336"/>
      <c r="D246" s="336" t="s">
        <v>2331</v>
      </c>
      <c r="E246" s="469">
        <v>33522.400000000001</v>
      </c>
      <c r="F246" s="376" t="s">
        <v>2332</v>
      </c>
      <c r="G246" s="336" t="s">
        <v>1765</v>
      </c>
      <c r="H246" s="626">
        <v>44326</v>
      </c>
      <c r="I246" s="449">
        <v>0</v>
      </c>
      <c r="J246" s="339"/>
    </row>
    <row r="247" spans="1:10" s="372" customFormat="1" ht="23.25">
      <c r="A247" s="325" t="s">
        <v>2333</v>
      </c>
      <c r="B247" s="336" t="s">
        <v>1870</v>
      </c>
      <c r="C247" s="336"/>
      <c r="D247" s="336" t="s">
        <v>2334</v>
      </c>
      <c r="E247" s="469">
        <v>35150</v>
      </c>
      <c r="F247" s="376" t="s">
        <v>2335</v>
      </c>
      <c r="G247" s="336" t="s">
        <v>1765</v>
      </c>
      <c r="H247" s="626">
        <v>44329</v>
      </c>
      <c r="I247" s="449">
        <v>0</v>
      </c>
      <c r="J247" s="339"/>
    </row>
    <row r="248" spans="1:10" s="372" customFormat="1" ht="23.25">
      <c r="A248" s="325" t="s">
        <v>2336</v>
      </c>
      <c r="B248" s="336" t="s">
        <v>1870</v>
      </c>
      <c r="C248" s="336"/>
      <c r="D248" s="336" t="s">
        <v>2337</v>
      </c>
      <c r="E248" s="469">
        <v>25683</v>
      </c>
      <c r="F248" s="376" t="s">
        <v>2338</v>
      </c>
      <c r="G248" s="336" t="s">
        <v>1765</v>
      </c>
      <c r="H248" s="626">
        <v>44330</v>
      </c>
      <c r="I248" s="449">
        <v>0</v>
      </c>
      <c r="J248" s="339"/>
    </row>
    <row r="249" spans="1:10" s="372" customFormat="1" ht="23.25">
      <c r="A249" s="325" t="s">
        <v>15382</v>
      </c>
      <c r="B249" s="336" t="s">
        <v>1870</v>
      </c>
      <c r="C249" s="336"/>
      <c r="D249" s="336" t="s">
        <v>2339</v>
      </c>
      <c r="E249" s="469">
        <v>35100</v>
      </c>
      <c r="F249" s="376" t="s">
        <v>2340</v>
      </c>
      <c r="G249" s="336" t="s">
        <v>1765</v>
      </c>
      <c r="H249" s="626">
        <v>44330</v>
      </c>
      <c r="I249" s="449">
        <v>0</v>
      </c>
      <c r="J249" s="339"/>
    </row>
    <row r="250" spans="1:10" s="372" customFormat="1" ht="23.25">
      <c r="A250" s="325" t="s">
        <v>2341</v>
      </c>
      <c r="B250" s="336" t="s">
        <v>1870</v>
      </c>
      <c r="C250" s="336"/>
      <c r="D250" s="336" t="s">
        <v>2342</v>
      </c>
      <c r="E250" s="469">
        <v>20400</v>
      </c>
      <c r="F250" s="376" t="s">
        <v>2343</v>
      </c>
      <c r="G250" s="336" t="s">
        <v>1765</v>
      </c>
      <c r="H250" s="626">
        <v>44527</v>
      </c>
      <c r="I250" s="449">
        <v>0</v>
      </c>
      <c r="J250" s="339"/>
    </row>
    <row r="251" spans="1:10" s="372" customFormat="1" ht="23.25">
      <c r="A251" s="325" t="s">
        <v>2344</v>
      </c>
      <c r="B251" s="336" t="s">
        <v>1870</v>
      </c>
      <c r="C251" s="336"/>
      <c r="D251" s="336" t="s">
        <v>2345</v>
      </c>
      <c r="E251" s="469">
        <v>19000</v>
      </c>
      <c r="F251" s="376" t="s">
        <v>15383</v>
      </c>
      <c r="G251" s="336" t="s">
        <v>1765</v>
      </c>
      <c r="H251" s="626">
        <v>44330</v>
      </c>
      <c r="I251" s="449">
        <v>0</v>
      </c>
      <c r="J251" s="339"/>
    </row>
    <row r="252" spans="1:10" s="372" customFormat="1" ht="23.25">
      <c r="A252" s="325" t="s">
        <v>2347</v>
      </c>
      <c r="B252" s="336" t="s">
        <v>1870</v>
      </c>
      <c r="C252" s="336"/>
      <c r="D252" s="336" t="s">
        <v>2348</v>
      </c>
      <c r="E252" s="469">
        <v>35198</v>
      </c>
      <c r="F252" s="376" t="s">
        <v>2349</v>
      </c>
      <c r="G252" s="336" t="s">
        <v>1765</v>
      </c>
      <c r="H252" s="626">
        <v>44333</v>
      </c>
      <c r="I252" s="449">
        <v>0</v>
      </c>
      <c r="J252" s="339"/>
    </row>
    <row r="253" spans="1:10" s="372" customFormat="1" ht="23.25">
      <c r="A253" s="325" t="s">
        <v>2350</v>
      </c>
      <c r="B253" s="336" t="s">
        <v>1870</v>
      </c>
      <c r="C253" s="336"/>
      <c r="D253" s="336" t="s">
        <v>2351</v>
      </c>
      <c r="E253" s="469">
        <v>27000</v>
      </c>
      <c r="F253" s="376" t="s">
        <v>2092</v>
      </c>
      <c r="G253" s="336" t="s">
        <v>1765</v>
      </c>
      <c r="H253" s="626">
        <v>44334</v>
      </c>
      <c r="I253" s="449">
        <v>0</v>
      </c>
      <c r="J253" s="339"/>
    </row>
    <row r="254" spans="1:10" s="372" customFormat="1" ht="23.25">
      <c r="A254" s="325" t="s">
        <v>2352</v>
      </c>
      <c r="B254" s="336" t="s">
        <v>1870</v>
      </c>
      <c r="C254" s="336"/>
      <c r="D254" s="336" t="s">
        <v>2353</v>
      </c>
      <c r="E254" s="469">
        <v>32000</v>
      </c>
      <c r="F254" s="376" t="s">
        <v>1899</v>
      </c>
      <c r="G254" s="336" t="s">
        <v>1765</v>
      </c>
      <c r="H254" s="626">
        <v>44334</v>
      </c>
      <c r="I254" s="449">
        <v>0</v>
      </c>
      <c r="J254" s="339"/>
    </row>
    <row r="255" spans="1:10" s="372" customFormat="1" ht="23.25">
      <c r="A255" s="325" t="s">
        <v>2354</v>
      </c>
      <c r="B255" s="336" t="s">
        <v>1870</v>
      </c>
      <c r="C255" s="336"/>
      <c r="D255" s="336" t="s">
        <v>2355</v>
      </c>
      <c r="E255" s="469">
        <v>22000</v>
      </c>
      <c r="F255" s="376" t="s">
        <v>15384</v>
      </c>
      <c r="G255" s="336" t="s">
        <v>1765</v>
      </c>
      <c r="H255" s="626">
        <v>44334</v>
      </c>
      <c r="I255" s="449">
        <v>0</v>
      </c>
      <c r="J255" s="339"/>
    </row>
    <row r="256" spans="1:10" s="372" customFormat="1" ht="23.25">
      <c r="A256" s="325" t="s">
        <v>2356</v>
      </c>
      <c r="B256" s="336" t="s">
        <v>1870</v>
      </c>
      <c r="C256" s="336"/>
      <c r="D256" s="336" t="s">
        <v>2357</v>
      </c>
      <c r="E256" s="469">
        <v>28000</v>
      </c>
      <c r="F256" s="376" t="s">
        <v>15309</v>
      </c>
      <c r="G256" s="336" t="s">
        <v>1765</v>
      </c>
      <c r="H256" s="626">
        <v>44334</v>
      </c>
      <c r="I256" s="449">
        <v>0</v>
      </c>
      <c r="J256" s="339"/>
    </row>
    <row r="257" spans="1:10" s="372" customFormat="1" ht="23.25">
      <c r="A257" s="325" t="s">
        <v>2358</v>
      </c>
      <c r="B257" s="336" t="s">
        <v>1870</v>
      </c>
      <c r="C257" s="336"/>
      <c r="D257" s="336" t="s">
        <v>2359</v>
      </c>
      <c r="E257" s="469">
        <v>20000</v>
      </c>
      <c r="F257" s="376" t="s">
        <v>2360</v>
      </c>
      <c r="G257" s="336" t="s">
        <v>1765</v>
      </c>
      <c r="H257" s="626">
        <v>44334</v>
      </c>
      <c r="I257" s="449">
        <v>0</v>
      </c>
      <c r="J257" s="339"/>
    </row>
    <row r="258" spans="1:10" s="372" customFormat="1" ht="23.25">
      <c r="A258" s="325" t="s">
        <v>15385</v>
      </c>
      <c r="B258" s="336" t="s">
        <v>1870</v>
      </c>
      <c r="C258" s="336"/>
      <c r="D258" s="336" t="s">
        <v>2361</v>
      </c>
      <c r="E258" s="469">
        <v>35100</v>
      </c>
      <c r="F258" s="376" t="s">
        <v>2362</v>
      </c>
      <c r="G258" s="336" t="s">
        <v>1765</v>
      </c>
      <c r="H258" s="626">
        <v>44343</v>
      </c>
      <c r="I258" s="449">
        <v>0</v>
      </c>
      <c r="J258" s="339"/>
    </row>
    <row r="259" spans="1:10" s="372" customFormat="1" ht="23.25">
      <c r="A259" s="325" t="s">
        <v>2363</v>
      </c>
      <c r="B259" s="336" t="s">
        <v>1870</v>
      </c>
      <c r="C259" s="336"/>
      <c r="D259" s="336" t="s">
        <v>2364</v>
      </c>
      <c r="E259" s="469">
        <v>20000</v>
      </c>
      <c r="F259" s="376" t="s">
        <v>15386</v>
      </c>
      <c r="G259" s="336" t="s">
        <v>1765</v>
      </c>
      <c r="H259" s="626">
        <v>44343</v>
      </c>
      <c r="I259" s="449">
        <v>0</v>
      </c>
      <c r="J259" s="339"/>
    </row>
    <row r="260" spans="1:10" s="372" customFormat="1" ht="23.25">
      <c r="A260" s="325" t="s">
        <v>15387</v>
      </c>
      <c r="B260" s="336" t="s">
        <v>1870</v>
      </c>
      <c r="C260" s="336"/>
      <c r="D260" s="336" t="s">
        <v>2365</v>
      </c>
      <c r="E260" s="469">
        <v>34600</v>
      </c>
      <c r="F260" s="376" t="s">
        <v>2366</v>
      </c>
      <c r="G260" s="336" t="s">
        <v>1765</v>
      </c>
      <c r="H260" s="626">
        <v>44347</v>
      </c>
      <c r="I260" s="449">
        <v>0</v>
      </c>
      <c r="J260" s="339"/>
    </row>
    <row r="261" spans="1:10" s="372" customFormat="1" ht="23.25">
      <c r="A261" s="325" t="s">
        <v>2367</v>
      </c>
      <c r="B261" s="336" t="s">
        <v>1870</v>
      </c>
      <c r="C261" s="336"/>
      <c r="D261" s="336" t="s">
        <v>2368</v>
      </c>
      <c r="E261" s="469">
        <v>26000</v>
      </c>
      <c r="F261" s="376" t="s">
        <v>2160</v>
      </c>
      <c r="G261" s="336" t="s">
        <v>1765</v>
      </c>
      <c r="H261" s="626">
        <v>44349</v>
      </c>
      <c r="I261" s="449">
        <v>0</v>
      </c>
      <c r="J261" s="339"/>
    </row>
    <row r="262" spans="1:10" s="372" customFormat="1" ht="23.25">
      <c r="A262" s="325" t="s">
        <v>15390</v>
      </c>
      <c r="B262" s="336" t="s">
        <v>1870</v>
      </c>
      <c r="C262" s="336"/>
      <c r="D262" s="336" t="s">
        <v>2369</v>
      </c>
      <c r="E262" s="469">
        <v>24000</v>
      </c>
      <c r="F262" s="376" t="s">
        <v>2370</v>
      </c>
      <c r="G262" s="336" t="s">
        <v>1765</v>
      </c>
      <c r="H262" s="626">
        <v>44349</v>
      </c>
      <c r="I262" s="449">
        <v>0</v>
      </c>
      <c r="J262" s="339"/>
    </row>
    <row r="263" spans="1:10" s="372" customFormat="1" ht="23.25">
      <c r="A263" s="325" t="s">
        <v>2371</v>
      </c>
      <c r="B263" s="336" t="s">
        <v>1870</v>
      </c>
      <c r="C263" s="336"/>
      <c r="D263" s="336" t="s">
        <v>2372</v>
      </c>
      <c r="E263" s="469">
        <v>35000</v>
      </c>
      <c r="F263" s="376" t="s">
        <v>15388</v>
      </c>
      <c r="G263" s="336" t="s">
        <v>1765</v>
      </c>
      <c r="H263" s="626">
        <v>44354</v>
      </c>
      <c r="I263" s="449">
        <v>0</v>
      </c>
      <c r="J263" s="339"/>
    </row>
    <row r="264" spans="1:10" s="372" customFormat="1" ht="23.25">
      <c r="A264" s="325" t="s">
        <v>15389</v>
      </c>
      <c r="B264" s="336" t="s">
        <v>1870</v>
      </c>
      <c r="C264" s="336"/>
      <c r="D264" s="336" t="s">
        <v>2373</v>
      </c>
      <c r="E264" s="469">
        <v>24000</v>
      </c>
      <c r="F264" s="376" t="s">
        <v>2135</v>
      </c>
      <c r="G264" s="336" t="s">
        <v>1765</v>
      </c>
      <c r="H264" s="626">
        <v>44355</v>
      </c>
      <c r="I264" s="449">
        <v>0</v>
      </c>
      <c r="J264" s="339"/>
    </row>
    <row r="265" spans="1:10" s="372" customFormat="1" ht="23.25">
      <c r="A265" s="325" t="s">
        <v>15391</v>
      </c>
      <c r="B265" s="336" t="s">
        <v>1870</v>
      </c>
      <c r="C265" s="336"/>
      <c r="D265" s="336" t="s">
        <v>2374</v>
      </c>
      <c r="E265" s="469">
        <v>22500</v>
      </c>
      <c r="F265" s="376" t="s">
        <v>2375</v>
      </c>
      <c r="G265" s="336" t="s">
        <v>1765</v>
      </c>
      <c r="H265" s="626">
        <v>44355</v>
      </c>
      <c r="I265" s="449">
        <v>0</v>
      </c>
      <c r="J265" s="339"/>
    </row>
    <row r="266" spans="1:10" s="372" customFormat="1" ht="23.25">
      <c r="A266" s="325" t="s">
        <v>15392</v>
      </c>
      <c r="B266" s="336" t="s">
        <v>1870</v>
      </c>
      <c r="C266" s="336"/>
      <c r="D266" s="336" t="s">
        <v>2376</v>
      </c>
      <c r="E266" s="469">
        <v>30000</v>
      </c>
      <c r="F266" s="376" t="s">
        <v>2377</v>
      </c>
      <c r="G266" s="336" t="s">
        <v>1765</v>
      </c>
      <c r="H266" s="626">
        <v>44355</v>
      </c>
      <c r="I266" s="449">
        <v>0</v>
      </c>
      <c r="J266" s="339"/>
    </row>
    <row r="267" spans="1:10" s="372" customFormat="1" ht="23.25">
      <c r="A267" s="325" t="s">
        <v>2378</v>
      </c>
      <c r="B267" s="336" t="s">
        <v>1870</v>
      </c>
      <c r="C267" s="336"/>
      <c r="D267" s="336" t="s">
        <v>2379</v>
      </c>
      <c r="E267" s="469">
        <v>18000</v>
      </c>
      <c r="F267" s="376" t="s">
        <v>15348</v>
      </c>
      <c r="G267" s="336" t="s">
        <v>1765</v>
      </c>
      <c r="H267" s="626">
        <v>44355</v>
      </c>
      <c r="I267" s="449">
        <v>0</v>
      </c>
      <c r="J267" s="339"/>
    </row>
    <row r="268" spans="1:10" s="372" customFormat="1" ht="23.25">
      <c r="A268" s="325" t="s">
        <v>2380</v>
      </c>
      <c r="B268" s="336" t="s">
        <v>1870</v>
      </c>
      <c r="C268" s="336"/>
      <c r="D268" s="336" t="s">
        <v>2381</v>
      </c>
      <c r="E268" s="469">
        <v>24000</v>
      </c>
      <c r="F268" s="376" t="s">
        <v>15393</v>
      </c>
      <c r="G268" s="336" t="s">
        <v>1765</v>
      </c>
      <c r="H268" s="626">
        <v>44355</v>
      </c>
      <c r="I268" s="449">
        <v>0</v>
      </c>
      <c r="J268" s="339"/>
    </row>
    <row r="269" spans="1:10" s="372" customFormat="1" ht="23.25">
      <c r="A269" s="325" t="s">
        <v>2383</v>
      </c>
      <c r="B269" s="336" t="s">
        <v>1870</v>
      </c>
      <c r="C269" s="336"/>
      <c r="D269" s="336" t="s">
        <v>2384</v>
      </c>
      <c r="E269" s="469">
        <v>20000</v>
      </c>
      <c r="F269" s="376" t="s">
        <v>15394</v>
      </c>
      <c r="G269" s="336" t="s">
        <v>1765</v>
      </c>
      <c r="H269" s="626">
        <v>44355</v>
      </c>
      <c r="I269" s="449">
        <v>0</v>
      </c>
      <c r="J269" s="339"/>
    </row>
    <row r="270" spans="1:10" s="372" customFormat="1" ht="23.25">
      <c r="A270" s="325" t="s">
        <v>15395</v>
      </c>
      <c r="B270" s="336" t="s">
        <v>1870</v>
      </c>
      <c r="C270" s="336"/>
      <c r="D270" s="336" t="s">
        <v>2385</v>
      </c>
      <c r="E270" s="469">
        <v>35000</v>
      </c>
      <c r="F270" s="376" t="s">
        <v>2386</v>
      </c>
      <c r="G270" s="336" t="s">
        <v>1765</v>
      </c>
      <c r="H270" s="626">
        <v>44356</v>
      </c>
      <c r="I270" s="449">
        <v>0</v>
      </c>
      <c r="J270" s="339"/>
    </row>
    <row r="271" spans="1:10" s="372" customFormat="1" ht="23.25">
      <c r="A271" s="325" t="s">
        <v>2387</v>
      </c>
      <c r="B271" s="336" t="s">
        <v>1870</v>
      </c>
      <c r="C271" s="336"/>
      <c r="D271" s="336" t="s">
        <v>2388</v>
      </c>
      <c r="E271" s="469">
        <v>24000</v>
      </c>
      <c r="F271" s="376" t="s">
        <v>15396</v>
      </c>
      <c r="G271" s="336" t="s">
        <v>1765</v>
      </c>
      <c r="H271" s="626">
        <v>44356</v>
      </c>
      <c r="I271" s="449">
        <v>0</v>
      </c>
      <c r="J271" s="339"/>
    </row>
    <row r="272" spans="1:10" s="372" customFormat="1" ht="23.25">
      <c r="A272" s="325" t="s">
        <v>15397</v>
      </c>
      <c r="B272" s="336" t="s">
        <v>1870</v>
      </c>
      <c r="C272" s="336"/>
      <c r="D272" s="336" t="s">
        <v>2390</v>
      </c>
      <c r="E272" s="469">
        <v>30000</v>
      </c>
      <c r="F272" s="376" t="s">
        <v>15344</v>
      </c>
      <c r="G272" s="336" t="s">
        <v>1765</v>
      </c>
      <c r="H272" s="626">
        <v>44356</v>
      </c>
      <c r="I272" s="449">
        <v>0</v>
      </c>
      <c r="J272" s="339"/>
    </row>
    <row r="273" spans="1:10" s="372" customFormat="1" ht="23.25">
      <c r="A273" s="325" t="s">
        <v>2391</v>
      </c>
      <c r="B273" s="336" t="s">
        <v>1870</v>
      </c>
      <c r="C273" s="336"/>
      <c r="D273" s="336" t="s">
        <v>2392</v>
      </c>
      <c r="E273" s="469">
        <v>24000</v>
      </c>
      <c r="F273" s="376" t="s">
        <v>2393</v>
      </c>
      <c r="G273" s="336" t="s">
        <v>1765</v>
      </c>
      <c r="H273" s="626">
        <v>44357</v>
      </c>
      <c r="I273" s="449">
        <v>0</v>
      </c>
      <c r="J273" s="339"/>
    </row>
    <row r="274" spans="1:10" s="372" customFormat="1" ht="23.25">
      <c r="A274" s="325" t="s">
        <v>2394</v>
      </c>
      <c r="B274" s="336" t="s">
        <v>1870</v>
      </c>
      <c r="C274" s="336"/>
      <c r="D274" s="336" t="s">
        <v>2395</v>
      </c>
      <c r="E274" s="469">
        <v>19332.830000000002</v>
      </c>
      <c r="F274" s="376" t="s">
        <v>15398</v>
      </c>
      <c r="G274" s="336" t="s">
        <v>1765</v>
      </c>
      <c r="H274" s="626">
        <v>44357</v>
      </c>
      <c r="I274" s="449">
        <v>0</v>
      </c>
      <c r="J274" s="339"/>
    </row>
    <row r="275" spans="1:10" s="372" customFormat="1" ht="23.25">
      <c r="A275" s="325" t="s">
        <v>2396</v>
      </c>
      <c r="B275" s="336" t="s">
        <v>1870</v>
      </c>
      <c r="C275" s="336"/>
      <c r="D275" s="336" t="s">
        <v>2397</v>
      </c>
      <c r="E275" s="469">
        <v>32500</v>
      </c>
      <c r="F275" s="376" t="s">
        <v>2398</v>
      </c>
      <c r="G275" s="336" t="s">
        <v>1765</v>
      </c>
      <c r="H275" s="626">
        <v>44357</v>
      </c>
      <c r="I275" s="449">
        <v>0</v>
      </c>
      <c r="J275" s="339"/>
    </row>
    <row r="276" spans="1:10" s="372" customFormat="1" ht="23.25">
      <c r="A276" s="325" t="s">
        <v>2399</v>
      </c>
      <c r="B276" s="336" t="s">
        <v>1870</v>
      </c>
      <c r="C276" s="336"/>
      <c r="D276" s="336" t="s">
        <v>2400</v>
      </c>
      <c r="E276" s="469">
        <v>30000</v>
      </c>
      <c r="F276" s="376" t="s">
        <v>15399</v>
      </c>
      <c r="G276" s="336" t="s">
        <v>1765</v>
      </c>
      <c r="H276" s="626">
        <v>44357</v>
      </c>
      <c r="I276" s="449">
        <v>0</v>
      </c>
      <c r="J276" s="339"/>
    </row>
    <row r="277" spans="1:10" s="372" customFormat="1" ht="23.25">
      <c r="A277" s="325" t="s">
        <v>2401</v>
      </c>
      <c r="B277" s="336" t="s">
        <v>1870</v>
      </c>
      <c r="C277" s="336"/>
      <c r="D277" s="336" t="s">
        <v>2402</v>
      </c>
      <c r="E277" s="469">
        <v>21000</v>
      </c>
      <c r="F277" s="376" t="s">
        <v>1908</v>
      </c>
      <c r="G277" s="336" t="s">
        <v>1765</v>
      </c>
      <c r="H277" s="626">
        <v>44358</v>
      </c>
      <c r="I277" s="449">
        <v>0</v>
      </c>
      <c r="J277" s="339"/>
    </row>
    <row r="278" spans="1:10" s="372" customFormat="1" ht="23.25">
      <c r="A278" s="325" t="s">
        <v>15400</v>
      </c>
      <c r="B278" s="336" t="s">
        <v>1870</v>
      </c>
      <c r="C278" s="336"/>
      <c r="D278" s="336" t="s">
        <v>2403</v>
      </c>
      <c r="E278" s="469">
        <v>35100</v>
      </c>
      <c r="F278" s="376" t="s">
        <v>15401</v>
      </c>
      <c r="G278" s="336" t="s">
        <v>1765</v>
      </c>
      <c r="H278" s="626">
        <v>44363</v>
      </c>
      <c r="I278" s="449">
        <v>0</v>
      </c>
      <c r="J278" s="339"/>
    </row>
    <row r="279" spans="1:10" s="372" customFormat="1" ht="23.25">
      <c r="A279" s="325" t="s">
        <v>15402</v>
      </c>
      <c r="B279" s="336" t="s">
        <v>1870</v>
      </c>
      <c r="C279" s="336"/>
      <c r="D279" s="336" t="s">
        <v>2405</v>
      </c>
      <c r="E279" s="469">
        <v>35170</v>
      </c>
      <c r="F279" s="376" t="s">
        <v>2406</v>
      </c>
      <c r="G279" s="336" t="s">
        <v>1765</v>
      </c>
      <c r="H279" s="626">
        <v>44363</v>
      </c>
      <c r="I279" s="449">
        <v>0</v>
      </c>
      <c r="J279" s="339"/>
    </row>
    <row r="280" spans="1:10" s="372" customFormat="1" ht="23.25">
      <c r="A280" s="325" t="s">
        <v>15403</v>
      </c>
      <c r="B280" s="336" t="s">
        <v>1870</v>
      </c>
      <c r="C280" s="336"/>
      <c r="D280" s="336" t="s">
        <v>2407</v>
      </c>
      <c r="E280" s="469">
        <v>34175</v>
      </c>
      <c r="F280" s="376" t="s">
        <v>2404</v>
      </c>
      <c r="G280" s="336" t="s">
        <v>1765</v>
      </c>
      <c r="H280" s="626">
        <v>44363</v>
      </c>
      <c r="I280" s="449">
        <v>0</v>
      </c>
      <c r="J280" s="339"/>
    </row>
    <row r="281" spans="1:10" s="372" customFormat="1" ht="23.25">
      <c r="A281" s="325" t="s">
        <v>15404</v>
      </c>
      <c r="B281" s="336" t="s">
        <v>1870</v>
      </c>
      <c r="C281" s="336"/>
      <c r="D281" s="336" t="s">
        <v>2408</v>
      </c>
      <c r="E281" s="469">
        <v>29240</v>
      </c>
      <c r="F281" s="376" t="s">
        <v>2406</v>
      </c>
      <c r="G281" s="336" t="s">
        <v>1765</v>
      </c>
      <c r="H281" s="626">
        <v>44363</v>
      </c>
      <c r="I281" s="449">
        <v>0</v>
      </c>
      <c r="J281" s="339"/>
    </row>
    <row r="282" spans="1:10" s="372" customFormat="1" ht="23.25">
      <c r="A282" s="325" t="s">
        <v>2409</v>
      </c>
      <c r="B282" s="336" t="s">
        <v>1870</v>
      </c>
      <c r="C282" s="336"/>
      <c r="D282" s="336" t="s">
        <v>2410</v>
      </c>
      <c r="E282" s="469">
        <v>21000</v>
      </c>
      <c r="F282" s="376" t="s">
        <v>2146</v>
      </c>
      <c r="G282" s="336" t="s">
        <v>1765</v>
      </c>
      <c r="H282" s="626">
        <v>44363</v>
      </c>
      <c r="I282" s="449">
        <v>0</v>
      </c>
      <c r="J282" s="339"/>
    </row>
    <row r="283" spans="1:10" s="372" customFormat="1" ht="34.9">
      <c r="A283" s="325" t="s">
        <v>15405</v>
      </c>
      <c r="B283" s="336" t="s">
        <v>1870</v>
      </c>
      <c r="C283" s="336"/>
      <c r="D283" s="336" t="s">
        <v>2411</v>
      </c>
      <c r="E283" s="469">
        <v>28520.01</v>
      </c>
      <c r="F283" s="376" t="s">
        <v>2412</v>
      </c>
      <c r="G283" s="336" t="s">
        <v>1765</v>
      </c>
      <c r="H283" s="626">
        <v>44560</v>
      </c>
      <c r="I283" s="449">
        <v>0</v>
      </c>
      <c r="J283" s="339"/>
    </row>
    <row r="284" spans="1:10" s="372" customFormat="1" ht="23.25">
      <c r="A284" s="325" t="s">
        <v>2413</v>
      </c>
      <c r="B284" s="336" t="s">
        <v>1870</v>
      </c>
      <c r="C284" s="336"/>
      <c r="D284" s="336" t="s">
        <v>2414</v>
      </c>
      <c r="E284" s="469">
        <v>25551.599999999999</v>
      </c>
      <c r="F284" s="376" t="s">
        <v>15406</v>
      </c>
      <c r="G284" s="336" t="s">
        <v>1765</v>
      </c>
      <c r="H284" s="626">
        <v>44364</v>
      </c>
      <c r="I284" s="449">
        <v>0</v>
      </c>
      <c r="J284" s="339"/>
    </row>
    <row r="285" spans="1:10" s="372" customFormat="1" ht="23.25">
      <c r="A285" s="325" t="s">
        <v>2415</v>
      </c>
      <c r="B285" s="336" t="s">
        <v>1870</v>
      </c>
      <c r="C285" s="336"/>
      <c r="D285" s="336" t="s">
        <v>2416</v>
      </c>
      <c r="E285" s="469">
        <v>19500</v>
      </c>
      <c r="F285" s="376" t="s">
        <v>2157</v>
      </c>
      <c r="G285" s="336" t="s">
        <v>1765</v>
      </c>
      <c r="H285" s="626">
        <v>44365</v>
      </c>
      <c r="I285" s="449">
        <v>0</v>
      </c>
      <c r="J285" s="339"/>
    </row>
    <row r="286" spans="1:10" s="372" customFormat="1" ht="23.25">
      <c r="A286" s="325" t="s">
        <v>2417</v>
      </c>
      <c r="B286" s="336" t="s">
        <v>1870</v>
      </c>
      <c r="C286" s="336"/>
      <c r="D286" s="336" t="s">
        <v>2418</v>
      </c>
      <c r="E286" s="469">
        <v>24000</v>
      </c>
      <c r="F286" s="376" t="s">
        <v>2419</v>
      </c>
      <c r="G286" s="336" t="s">
        <v>1765</v>
      </c>
      <c r="H286" s="626">
        <v>44368</v>
      </c>
      <c r="I286" s="449">
        <v>0</v>
      </c>
      <c r="J286" s="339"/>
    </row>
    <row r="287" spans="1:10" s="372" customFormat="1" ht="23.25">
      <c r="A287" s="325" t="s">
        <v>2420</v>
      </c>
      <c r="B287" s="336" t="s">
        <v>1870</v>
      </c>
      <c r="C287" s="336"/>
      <c r="D287" s="336" t="s">
        <v>2421</v>
      </c>
      <c r="E287" s="469">
        <v>21000</v>
      </c>
      <c r="F287" s="376" t="s">
        <v>15407</v>
      </c>
      <c r="G287" s="336" t="s">
        <v>1765</v>
      </c>
      <c r="H287" s="626">
        <v>44368</v>
      </c>
      <c r="I287" s="449">
        <v>0</v>
      </c>
      <c r="J287" s="339"/>
    </row>
    <row r="288" spans="1:10" s="372" customFormat="1" ht="23.25">
      <c r="A288" s="325" t="s">
        <v>2422</v>
      </c>
      <c r="B288" s="336" t="s">
        <v>1870</v>
      </c>
      <c r="C288" s="336"/>
      <c r="D288" s="336" t="s">
        <v>2423</v>
      </c>
      <c r="E288" s="469">
        <v>30000</v>
      </c>
      <c r="F288" s="376" t="s">
        <v>2143</v>
      </c>
      <c r="G288" s="336" t="s">
        <v>1765</v>
      </c>
      <c r="H288" s="626">
        <v>44368</v>
      </c>
      <c r="I288" s="449">
        <v>0</v>
      </c>
      <c r="J288" s="339"/>
    </row>
    <row r="289" spans="1:10" s="372" customFormat="1" ht="23.25">
      <c r="A289" s="325" t="s">
        <v>2424</v>
      </c>
      <c r="B289" s="336" t="s">
        <v>1870</v>
      </c>
      <c r="C289" s="336"/>
      <c r="D289" s="336" t="s">
        <v>2425</v>
      </c>
      <c r="E289" s="469">
        <v>23584</v>
      </c>
      <c r="F289" s="376" t="s">
        <v>15408</v>
      </c>
      <c r="G289" s="336" t="s">
        <v>1765</v>
      </c>
      <c r="H289" s="626">
        <v>44368</v>
      </c>
      <c r="I289" s="449">
        <v>0</v>
      </c>
      <c r="J289" s="339"/>
    </row>
    <row r="290" spans="1:10" s="372" customFormat="1" ht="23.25">
      <c r="A290" s="325" t="s">
        <v>2426</v>
      </c>
      <c r="B290" s="336" t="s">
        <v>1870</v>
      </c>
      <c r="C290" s="336"/>
      <c r="D290" s="336" t="s">
        <v>2427</v>
      </c>
      <c r="E290" s="469">
        <v>18000</v>
      </c>
      <c r="F290" s="376" t="s">
        <v>15409</v>
      </c>
      <c r="G290" s="336" t="s">
        <v>1765</v>
      </c>
      <c r="H290" s="626">
        <v>44369</v>
      </c>
      <c r="I290" s="449">
        <v>0</v>
      </c>
      <c r="J290" s="339"/>
    </row>
    <row r="291" spans="1:10" s="372" customFormat="1" ht="23.25">
      <c r="A291" s="325" t="s">
        <v>2428</v>
      </c>
      <c r="B291" s="336" t="s">
        <v>1870</v>
      </c>
      <c r="C291" s="336"/>
      <c r="D291" s="336" t="s">
        <v>2429</v>
      </c>
      <c r="E291" s="469">
        <v>30000</v>
      </c>
      <c r="F291" s="376" t="s">
        <v>2168</v>
      </c>
      <c r="G291" s="336" t="s">
        <v>1765</v>
      </c>
      <c r="H291" s="626">
        <v>44371</v>
      </c>
      <c r="I291" s="449">
        <v>0</v>
      </c>
      <c r="J291" s="339"/>
    </row>
    <row r="292" spans="1:10" s="372" customFormat="1" ht="23.25">
      <c r="A292" s="325" t="s">
        <v>2430</v>
      </c>
      <c r="B292" s="336" t="s">
        <v>1870</v>
      </c>
      <c r="C292" s="336"/>
      <c r="D292" s="336" t="s">
        <v>2431</v>
      </c>
      <c r="E292" s="469">
        <v>30000</v>
      </c>
      <c r="F292" s="376" t="s">
        <v>15299</v>
      </c>
      <c r="G292" s="336" t="s">
        <v>1765</v>
      </c>
      <c r="H292" s="626">
        <v>44371</v>
      </c>
      <c r="I292" s="449">
        <v>0</v>
      </c>
      <c r="J292" s="339"/>
    </row>
    <row r="293" spans="1:10" s="372" customFormat="1" ht="23.25">
      <c r="A293" s="325" t="s">
        <v>2432</v>
      </c>
      <c r="B293" s="336" t="s">
        <v>1870</v>
      </c>
      <c r="C293" s="336"/>
      <c r="D293" s="336" t="s">
        <v>2433</v>
      </c>
      <c r="E293" s="469">
        <v>19702.419999999998</v>
      </c>
      <c r="F293" s="376" t="s">
        <v>2434</v>
      </c>
      <c r="G293" s="336" t="s">
        <v>1765</v>
      </c>
      <c r="H293" s="626">
        <v>44371</v>
      </c>
      <c r="I293" s="449">
        <v>0</v>
      </c>
      <c r="J293" s="339"/>
    </row>
    <row r="294" spans="1:10" s="372" customFormat="1" ht="23.25">
      <c r="A294" s="325" t="s">
        <v>15411</v>
      </c>
      <c r="B294" s="336" t="s">
        <v>1870</v>
      </c>
      <c r="C294" s="336"/>
      <c r="D294" s="336" t="s">
        <v>2435</v>
      </c>
      <c r="E294" s="469">
        <v>21000</v>
      </c>
      <c r="F294" s="376" t="s">
        <v>15410</v>
      </c>
      <c r="G294" s="336" t="s">
        <v>1765</v>
      </c>
      <c r="H294" s="626">
        <v>44372</v>
      </c>
      <c r="I294" s="449">
        <v>0</v>
      </c>
      <c r="J294" s="339"/>
    </row>
    <row r="295" spans="1:10" s="372" customFormat="1" ht="23.25">
      <c r="A295" s="325" t="s">
        <v>15411</v>
      </c>
      <c r="B295" s="336" t="s">
        <v>1870</v>
      </c>
      <c r="C295" s="336"/>
      <c r="D295" s="336" t="s">
        <v>2436</v>
      </c>
      <c r="E295" s="469">
        <v>21000</v>
      </c>
      <c r="F295" s="376" t="s">
        <v>15412</v>
      </c>
      <c r="G295" s="336" t="s">
        <v>1765</v>
      </c>
      <c r="H295" s="626">
        <v>44372</v>
      </c>
      <c r="I295" s="449">
        <v>0</v>
      </c>
      <c r="J295" s="339"/>
    </row>
    <row r="296" spans="1:10" s="372" customFormat="1" ht="23.25">
      <c r="A296" s="325" t="s">
        <v>2437</v>
      </c>
      <c r="B296" s="336" t="s">
        <v>1870</v>
      </c>
      <c r="C296" s="336"/>
      <c r="D296" s="336" t="s">
        <v>2438</v>
      </c>
      <c r="E296" s="469">
        <v>31080</v>
      </c>
      <c r="F296" s="376" t="s">
        <v>15413</v>
      </c>
      <c r="G296" s="336" t="s">
        <v>1765</v>
      </c>
      <c r="H296" s="626">
        <v>44375</v>
      </c>
      <c r="I296" s="449">
        <v>0</v>
      </c>
      <c r="J296" s="339"/>
    </row>
    <row r="297" spans="1:10" s="372" customFormat="1" ht="23.25">
      <c r="A297" s="325" t="s">
        <v>2439</v>
      </c>
      <c r="B297" s="336" t="s">
        <v>1870</v>
      </c>
      <c r="C297" s="336"/>
      <c r="D297" s="336" t="s">
        <v>2440</v>
      </c>
      <c r="E297" s="469">
        <v>30000</v>
      </c>
      <c r="F297" s="376" t="s">
        <v>1888</v>
      </c>
      <c r="G297" s="336" t="s">
        <v>1765</v>
      </c>
      <c r="H297" s="626">
        <v>44375</v>
      </c>
      <c r="I297" s="449">
        <v>0</v>
      </c>
      <c r="J297" s="339"/>
    </row>
    <row r="298" spans="1:10" s="372" customFormat="1" ht="23.25">
      <c r="A298" s="325" t="s">
        <v>2441</v>
      </c>
      <c r="B298" s="336" t="s">
        <v>1870</v>
      </c>
      <c r="C298" s="336"/>
      <c r="D298" s="336" t="s">
        <v>2442</v>
      </c>
      <c r="E298" s="469">
        <v>27000</v>
      </c>
      <c r="F298" s="376" t="s">
        <v>2191</v>
      </c>
      <c r="G298" s="336" t="s">
        <v>1765</v>
      </c>
      <c r="H298" s="626">
        <v>44375</v>
      </c>
      <c r="I298" s="449">
        <v>0</v>
      </c>
      <c r="J298" s="339"/>
    </row>
    <row r="299" spans="1:10" s="372" customFormat="1" ht="23.25">
      <c r="A299" s="325" t="s">
        <v>2443</v>
      </c>
      <c r="B299" s="336" t="s">
        <v>1870</v>
      </c>
      <c r="C299" s="336"/>
      <c r="D299" s="336" t="s">
        <v>2444</v>
      </c>
      <c r="E299" s="469">
        <v>27000</v>
      </c>
      <c r="F299" s="376" t="s">
        <v>1885</v>
      </c>
      <c r="G299" s="336" t="s">
        <v>1765</v>
      </c>
      <c r="H299" s="626">
        <v>44375</v>
      </c>
      <c r="I299" s="449">
        <v>0</v>
      </c>
      <c r="J299" s="339"/>
    </row>
    <row r="300" spans="1:10" s="372" customFormat="1" ht="23.25">
      <c r="A300" s="325" t="s">
        <v>15414</v>
      </c>
      <c r="B300" s="336" t="s">
        <v>1870</v>
      </c>
      <c r="C300" s="336"/>
      <c r="D300" s="336" t="s">
        <v>2445</v>
      </c>
      <c r="E300" s="469">
        <v>33665.4</v>
      </c>
      <c r="F300" s="376" t="s">
        <v>15415</v>
      </c>
      <c r="G300" s="336" t="s">
        <v>1765</v>
      </c>
      <c r="H300" s="626">
        <v>44375</v>
      </c>
      <c r="I300" s="449">
        <v>0</v>
      </c>
      <c r="J300" s="339"/>
    </row>
    <row r="301" spans="1:10" s="372" customFormat="1" ht="23.25">
      <c r="A301" s="325" t="s">
        <v>2446</v>
      </c>
      <c r="B301" s="336" t="s">
        <v>1870</v>
      </c>
      <c r="C301" s="336"/>
      <c r="D301" s="336" t="s">
        <v>2447</v>
      </c>
      <c r="E301" s="469">
        <v>18000</v>
      </c>
      <c r="F301" s="376" t="s">
        <v>1912</v>
      </c>
      <c r="G301" s="336" t="s">
        <v>1765</v>
      </c>
      <c r="H301" s="626">
        <v>44377</v>
      </c>
      <c r="I301" s="449">
        <v>0</v>
      </c>
      <c r="J301" s="339"/>
    </row>
    <row r="302" spans="1:10" s="372" customFormat="1" ht="23.25">
      <c r="A302" s="325" t="s">
        <v>2448</v>
      </c>
      <c r="B302" s="336" t="s">
        <v>1870</v>
      </c>
      <c r="C302" s="336"/>
      <c r="D302" s="336" t="s">
        <v>2449</v>
      </c>
      <c r="E302" s="469">
        <v>24000</v>
      </c>
      <c r="F302" s="376" t="s">
        <v>1943</v>
      </c>
      <c r="G302" s="336" t="s">
        <v>1765</v>
      </c>
      <c r="H302" s="626">
        <v>44377</v>
      </c>
      <c r="I302" s="449">
        <v>0</v>
      </c>
      <c r="J302" s="339"/>
    </row>
    <row r="303" spans="1:10" s="372" customFormat="1" ht="23.25">
      <c r="A303" s="325" t="s">
        <v>2450</v>
      </c>
      <c r="B303" s="336" t="s">
        <v>1870</v>
      </c>
      <c r="C303" s="336"/>
      <c r="D303" s="336" t="s">
        <v>2451</v>
      </c>
      <c r="E303" s="469">
        <v>18000</v>
      </c>
      <c r="F303" s="376" t="s">
        <v>15366</v>
      </c>
      <c r="G303" s="336" t="s">
        <v>1765</v>
      </c>
      <c r="H303" s="626">
        <v>44377</v>
      </c>
      <c r="I303" s="449">
        <v>0</v>
      </c>
      <c r="J303" s="339"/>
    </row>
    <row r="304" spans="1:10" s="372" customFormat="1" ht="23.25">
      <c r="A304" s="325" t="s">
        <v>2452</v>
      </c>
      <c r="B304" s="336" t="s">
        <v>1870</v>
      </c>
      <c r="C304" s="336"/>
      <c r="D304" s="336" t="s">
        <v>2453</v>
      </c>
      <c r="E304" s="469">
        <v>24000</v>
      </c>
      <c r="F304" s="376" t="s">
        <v>15416</v>
      </c>
      <c r="G304" s="336" t="s">
        <v>1765</v>
      </c>
      <c r="H304" s="626">
        <v>44377</v>
      </c>
      <c r="I304" s="449">
        <v>0</v>
      </c>
      <c r="J304" s="339"/>
    </row>
    <row r="305" spans="1:10" s="372" customFormat="1" ht="23.25">
      <c r="A305" s="325" t="s">
        <v>2454</v>
      </c>
      <c r="B305" s="336" t="s">
        <v>1870</v>
      </c>
      <c r="C305" s="336"/>
      <c r="D305" s="336" t="s">
        <v>2455</v>
      </c>
      <c r="E305" s="469">
        <v>26000</v>
      </c>
      <c r="F305" s="376" t="s">
        <v>15298</v>
      </c>
      <c r="G305" s="336" t="s">
        <v>1765</v>
      </c>
      <c r="H305" s="626">
        <v>44377</v>
      </c>
      <c r="I305" s="449">
        <v>0</v>
      </c>
      <c r="J305" s="339"/>
    </row>
    <row r="306" spans="1:10" s="372" customFormat="1" ht="23.25">
      <c r="A306" s="325" t="s">
        <v>15418</v>
      </c>
      <c r="B306" s="336" t="s">
        <v>1870</v>
      </c>
      <c r="C306" s="336"/>
      <c r="D306" s="336" t="s">
        <v>2456</v>
      </c>
      <c r="E306" s="469">
        <v>27640</v>
      </c>
      <c r="F306" s="376" t="s">
        <v>15417</v>
      </c>
      <c r="G306" s="336" t="s">
        <v>1765</v>
      </c>
      <c r="H306" s="626">
        <v>44378</v>
      </c>
      <c r="I306" s="449">
        <v>0</v>
      </c>
      <c r="J306" s="339"/>
    </row>
    <row r="307" spans="1:10" s="372" customFormat="1" ht="23.25">
      <c r="A307" s="325" t="s">
        <v>2457</v>
      </c>
      <c r="B307" s="336" t="s">
        <v>1870</v>
      </c>
      <c r="C307" s="336"/>
      <c r="D307" s="336" t="s">
        <v>2458</v>
      </c>
      <c r="E307" s="469">
        <v>18000</v>
      </c>
      <c r="F307" s="376" t="s">
        <v>2459</v>
      </c>
      <c r="G307" s="336" t="s">
        <v>1765</v>
      </c>
      <c r="H307" s="626">
        <v>44378</v>
      </c>
      <c r="I307" s="449">
        <v>0</v>
      </c>
      <c r="J307" s="339"/>
    </row>
    <row r="308" spans="1:10" s="372" customFormat="1" ht="23.25">
      <c r="A308" s="325" t="s">
        <v>2460</v>
      </c>
      <c r="B308" s="336" t="s">
        <v>1870</v>
      </c>
      <c r="C308" s="336"/>
      <c r="D308" s="336" t="s">
        <v>2461</v>
      </c>
      <c r="E308" s="469">
        <v>21000</v>
      </c>
      <c r="F308" s="376" t="s">
        <v>15419</v>
      </c>
      <c r="G308" s="336" t="s">
        <v>1765</v>
      </c>
      <c r="H308" s="626">
        <v>44378</v>
      </c>
      <c r="I308" s="449">
        <v>0</v>
      </c>
      <c r="J308" s="339"/>
    </row>
    <row r="309" spans="1:10" s="372" customFormat="1" ht="23.25">
      <c r="A309" s="325" t="s">
        <v>2462</v>
      </c>
      <c r="B309" s="336" t="s">
        <v>1870</v>
      </c>
      <c r="C309" s="336"/>
      <c r="D309" s="336" t="s">
        <v>2463</v>
      </c>
      <c r="E309" s="469">
        <v>20000</v>
      </c>
      <c r="F309" s="376" t="s">
        <v>15369</v>
      </c>
      <c r="G309" s="336" t="s">
        <v>1765</v>
      </c>
      <c r="H309" s="626">
        <v>44384</v>
      </c>
      <c r="I309" s="449">
        <v>0</v>
      </c>
      <c r="J309" s="339"/>
    </row>
    <row r="310" spans="1:10" s="372" customFormat="1" ht="23.25">
      <c r="A310" s="325" t="s">
        <v>2464</v>
      </c>
      <c r="B310" s="336" t="s">
        <v>1870</v>
      </c>
      <c r="C310" s="336"/>
      <c r="D310" s="336" t="s">
        <v>2465</v>
      </c>
      <c r="E310" s="469">
        <v>27000</v>
      </c>
      <c r="F310" s="376" t="s">
        <v>1983</v>
      </c>
      <c r="G310" s="336" t="s">
        <v>1765</v>
      </c>
      <c r="H310" s="626">
        <v>44386</v>
      </c>
      <c r="I310" s="449">
        <v>0</v>
      </c>
      <c r="J310" s="339"/>
    </row>
    <row r="311" spans="1:10" s="372" customFormat="1" ht="23.25">
      <c r="A311" s="325" t="s">
        <v>2466</v>
      </c>
      <c r="B311" s="336" t="s">
        <v>1870</v>
      </c>
      <c r="C311" s="336"/>
      <c r="D311" s="336" t="s">
        <v>2467</v>
      </c>
      <c r="E311" s="469">
        <v>18000</v>
      </c>
      <c r="F311" s="376" t="s">
        <v>15318</v>
      </c>
      <c r="G311" s="336" t="s">
        <v>1765</v>
      </c>
      <c r="H311" s="626">
        <v>44386</v>
      </c>
      <c r="I311" s="449">
        <v>0</v>
      </c>
      <c r="J311" s="339"/>
    </row>
    <row r="312" spans="1:10" s="372" customFormat="1" ht="23.25">
      <c r="A312" s="325" t="s">
        <v>2468</v>
      </c>
      <c r="B312" s="336" t="s">
        <v>1870</v>
      </c>
      <c r="C312" s="336"/>
      <c r="D312" s="336" t="s">
        <v>2469</v>
      </c>
      <c r="E312" s="469">
        <v>24000</v>
      </c>
      <c r="F312" s="376" t="s">
        <v>15319</v>
      </c>
      <c r="G312" s="336" t="s">
        <v>1765</v>
      </c>
      <c r="H312" s="626">
        <v>44386</v>
      </c>
      <c r="I312" s="449">
        <v>0</v>
      </c>
      <c r="J312" s="339"/>
    </row>
    <row r="313" spans="1:10" s="372" customFormat="1" ht="23.25">
      <c r="A313" s="325" t="s">
        <v>2470</v>
      </c>
      <c r="B313" s="336" t="s">
        <v>1870</v>
      </c>
      <c r="C313" s="336"/>
      <c r="D313" s="336" t="s">
        <v>2471</v>
      </c>
      <c r="E313" s="469">
        <v>24000</v>
      </c>
      <c r="F313" s="376" t="s">
        <v>1995</v>
      </c>
      <c r="G313" s="336" t="s">
        <v>1765</v>
      </c>
      <c r="H313" s="626">
        <v>44386</v>
      </c>
      <c r="I313" s="449">
        <v>0</v>
      </c>
      <c r="J313" s="339"/>
    </row>
    <row r="314" spans="1:10" s="372" customFormat="1" ht="23.25">
      <c r="A314" s="325" t="s">
        <v>2472</v>
      </c>
      <c r="B314" s="336" t="s">
        <v>1870</v>
      </c>
      <c r="C314" s="336"/>
      <c r="D314" s="336" t="s">
        <v>2473</v>
      </c>
      <c r="E314" s="469">
        <v>30000</v>
      </c>
      <c r="F314" s="376" t="s">
        <v>1882</v>
      </c>
      <c r="G314" s="336" t="s">
        <v>1765</v>
      </c>
      <c r="H314" s="626">
        <v>44386</v>
      </c>
      <c r="I314" s="449">
        <v>0</v>
      </c>
      <c r="J314" s="339"/>
    </row>
    <row r="315" spans="1:10" s="372" customFormat="1" ht="23.25">
      <c r="A315" s="325" t="s">
        <v>2474</v>
      </c>
      <c r="B315" s="336" t="s">
        <v>1870</v>
      </c>
      <c r="C315" s="336"/>
      <c r="D315" s="336" t="s">
        <v>2475</v>
      </c>
      <c r="E315" s="469">
        <v>18000</v>
      </c>
      <c r="F315" s="376" t="s">
        <v>15420</v>
      </c>
      <c r="G315" s="336" t="s">
        <v>1765</v>
      </c>
      <c r="H315" s="626">
        <v>44386</v>
      </c>
      <c r="I315" s="449">
        <v>0</v>
      </c>
      <c r="J315" s="339"/>
    </row>
    <row r="316" spans="1:10" s="372" customFormat="1" ht="23.25">
      <c r="A316" s="325" t="s">
        <v>2476</v>
      </c>
      <c r="B316" s="336" t="s">
        <v>1870</v>
      </c>
      <c r="C316" s="336"/>
      <c r="D316" s="336" t="s">
        <v>2477</v>
      </c>
      <c r="E316" s="469">
        <v>21000</v>
      </c>
      <c r="F316" s="376" t="s">
        <v>1992</v>
      </c>
      <c r="G316" s="336" t="s">
        <v>1765</v>
      </c>
      <c r="H316" s="626">
        <v>44386</v>
      </c>
      <c r="I316" s="449">
        <v>0</v>
      </c>
      <c r="J316" s="339"/>
    </row>
    <row r="317" spans="1:10" s="372" customFormat="1" ht="23.25">
      <c r="A317" s="325" t="s">
        <v>2478</v>
      </c>
      <c r="B317" s="336" t="s">
        <v>1870</v>
      </c>
      <c r="C317" s="336"/>
      <c r="D317" s="336" t="s">
        <v>2479</v>
      </c>
      <c r="E317" s="469">
        <v>28500</v>
      </c>
      <c r="F317" s="376" t="s">
        <v>2001</v>
      </c>
      <c r="G317" s="336" t="s">
        <v>1765</v>
      </c>
      <c r="H317" s="626">
        <v>44386</v>
      </c>
      <c r="I317" s="449">
        <v>0</v>
      </c>
      <c r="J317" s="339"/>
    </row>
    <row r="318" spans="1:10" s="372" customFormat="1" ht="23.25">
      <c r="A318" s="325" t="s">
        <v>2480</v>
      </c>
      <c r="B318" s="336" t="s">
        <v>1870</v>
      </c>
      <c r="C318" s="336"/>
      <c r="D318" s="336" t="s">
        <v>2481</v>
      </c>
      <c r="E318" s="469">
        <v>30000</v>
      </c>
      <c r="F318" s="376" t="s">
        <v>15421</v>
      </c>
      <c r="G318" s="336" t="s">
        <v>1765</v>
      </c>
      <c r="H318" s="626">
        <v>44386</v>
      </c>
      <c r="I318" s="449">
        <v>0</v>
      </c>
      <c r="J318" s="339"/>
    </row>
    <row r="319" spans="1:10" s="372" customFormat="1" ht="23.25">
      <c r="A319" s="325" t="s">
        <v>2483</v>
      </c>
      <c r="B319" s="336" t="s">
        <v>1870</v>
      </c>
      <c r="C319" s="336"/>
      <c r="D319" s="336" t="s">
        <v>2484</v>
      </c>
      <c r="E319" s="469">
        <v>29175.5</v>
      </c>
      <c r="F319" s="376" t="s">
        <v>2485</v>
      </c>
      <c r="G319" s="336" t="s">
        <v>1765</v>
      </c>
      <c r="H319" s="626">
        <v>44390</v>
      </c>
      <c r="I319" s="449">
        <v>0</v>
      </c>
      <c r="J319" s="339"/>
    </row>
    <row r="320" spans="1:10" s="372" customFormat="1" ht="23.25">
      <c r="A320" s="325" t="s">
        <v>2486</v>
      </c>
      <c r="B320" s="336" t="s">
        <v>1870</v>
      </c>
      <c r="C320" s="336"/>
      <c r="D320" s="336" t="s">
        <v>2487</v>
      </c>
      <c r="E320" s="469">
        <v>24000</v>
      </c>
      <c r="F320" s="376" t="s">
        <v>2175</v>
      </c>
      <c r="G320" s="336" t="s">
        <v>1765</v>
      </c>
      <c r="H320" s="626">
        <v>44390</v>
      </c>
      <c r="I320" s="449">
        <v>0</v>
      </c>
      <c r="J320" s="339"/>
    </row>
    <row r="321" spans="1:10" s="372" customFormat="1" ht="23.25">
      <c r="A321" s="325" t="s">
        <v>2488</v>
      </c>
      <c r="B321" s="336" t="s">
        <v>1870</v>
      </c>
      <c r="C321" s="336"/>
      <c r="D321" s="336" t="s">
        <v>2489</v>
      </c>
      <c r="E321" s="469">
        <v>28500</v>
      </c>
      <c r="F321" s="376" t="s">
        <v>2346</v>
      </c>
      <c r="G321" s="336" t="s">
        <v>1765</v>
      </c>
      <c r="H321" s="626">
        <v>44390</v>
      </c>
      <c r="I321" s="449">
        <v>0</v>
      </c>
      <c r="J321" s="339"/>
    </row>
    <row r="322" spans="1:10" s="372" customFormat="1" ht="23.25">
      <c r="A322" s="325" t="s">
        <v>15422</v>
      </c>
      <c r="B322" s="336" t="s">
        <v>1870</v>
      </c>
      <c r="C322" s="336"/>
      <c r="D322" s="336" t="s">
        <v>2490</v>
      </c>
      <c r="E322" s="469">
        <v>18000</v>
      </c>
      <c r="F322" s="376" t="s">
        <v>2233</v>
      </c>
      <c r="G322" s="336" t="s">
        <v>1765</v>
      </c>
      <c r="H322" s="626">
        <v>44391</v>
      </c>
      <c r="I322" s="449">
        <v>0</v>
      </c>
      <c r="J322" s="339"/>
    </row>
    <row r="323" spans="1:10" s="372" customFormat="1" ht="23.25">
      <c r="A323" s="325" t="s">
        <v>2491</v>
      </c>
      <c r="B323" s="336" t="s">
        <v>1870</v>
      </c>
      <c r="C323" s="336"/>
      <c r="D323" s="336" t="s">
        <v>2492</v>
      </c>
      <c r="E323" s="469">
        <v>33000</v>
      </c>
      <c r="F323" s="376" t="s">
        <v>15375</v>
      </c>
      <c r="G323" s="336" t="s">
        <v>1765</v>
      </c>
      <c r="H323" s="626">
        <v>44393</v>
      </c>
      <c r="I323" s="449">
        <v>0</v>
      </c>
      <c r="J323" s="339"/>
    </row>
    <row r="324" spans="1:10" s="372" customFormat="1" ht="23.25">
      <c r="A324" s="325" t="s">
        <v>2493</v>
      </c>
      <c r="B324" s="336" t="s">
        <v>1870</v>
      </c>
      <c r="C324" s="336"/>
      <c r="D324" s="336" t="s">
        <v>2494</v>
      </c>
      <c r="E324" s="469">
        <v>24000</v>
      </c>
      <c r="F324" s="376" t="s">
        <v>15423</v>
      </c>
      <c r="G324" s="336" t="s">
        <v>1765</v>
      </c>
      <c r="H324" s="626">
        <v>44393</v>
      </c>
      <c r="I324" s="449">
        <v>0</v>
      </c>
      <c r="J324" s="339"/>
    </row>
    <row r="325" spans="1:10" s="372" customFormat="1" ht="23.25">
      <c r="A325" s="325" t="s">
        <v>2495</v>
      </c>
      <c r="B325" s="336" t="s">
        <v>1870</v>
      </c>
      <c r="C325" s="336"/>
      <c r="D325" s="336" t="s">
        <v>2496</v>
      </c>
      <c r="E325" s="469">
        <v>21000</v>
      </c>
      <c r="F325" s="376" t="s">
        <v>15370</v>
      </c>
      <c r="G325" s="336" t="s">
        <v>1765</v>
      </c>
      <c r="H325" s="626">
        <v>44393</v>
      </c>
      <c r="I325" s="449">
        <v>0</v>
      </c>
      <c r="J325" s="339"/>
    </row>
    <row r="326" spans="1:10" s="372" customFormat="1" ht="23.25">
      <c r="A326" s="325" t="s">
        <v>2497</v>
      </c>
      <c r="B326" s="336" t="s">
        <v>1870</v>
      </c>
      <c r="C326" s="336"/>
      <c r="D326" s="336" t="s">
        <v>2498</v>
      </c>
      <c r="E326" s="469">
        <v>21000</v>
      </c>
      <c r="F326" s="376" t="s">
        <v>2243</v>
      </c>
      <c r="G326" s="336" t="s">
        <v>1765</v>
      </c>
      <c r="H326" s="626">
        <v>44393</v>
      </c>
      <c r="I326" s="449">
        <v>0</v>
      </c>
      <c r="J326" s="339"/>
    </row>
    <row r="327" spans="1:10" s="372" customFormat="1" ht="23.25">
      <c r="A327" s="325" t="s">
        <v>15424</v>
      </c>
      <c r="B327" s="336" t="s">
        <v>1870</v>
      </c>
      <c r="C327" s="336"/>
      <c r="D327" s="336" t="s">
        <v>2499</v>
      </c>
      <c r="E327" s="469">
        <v>23940</v>
      </c>
      <c r="F327" s="376" t="s">
        <v>15425</v>
      </c>
      <c r="G327" s="336" t="s">
        <v>1765</v>
      </c>
      <c r="H327" s="626">
        <v>44393</v>
      </c>
      <c r="I327" s="449">
        <v>0</v>
      </c>
      <c r="J327" s="339"/>
    </row>
    <row r="328" spans="1:10" s="372" customFormat="1" ht="23.25">
      <c r="A328" s="325" t="s">
        <v>2500</v>
      </c>
      <c r="B328" s="336" t="s">
        <v>1870</v>
      </c>
      <c r="C328" s="336"/>
      <c r="D328" s="336" t="s">
        <v>2501</v>
      </c>
      <c r="E328" s="469">
        <v>18000</v>
      </c>
      <c r="F328" s="376" t="s">
        <v>2502</v>
      </c>
      <c r="G328" s="336" t="s">
        <v>1765</v>
      </c>
      <c r="H328" s="626">
        <v>44396</v>
      </c>
      <c r="I328" s="449">
        <v>0</v>
      </c>
      <c r="J328" s="339"/>
    </row>
    <row r="329" spans="1:10" s="372" customFormat="1" ht="23.25">
      <c r="A329" s="325" t="s">
        <v>2503</v>
      </c>
      <c r="B329" s="336" t="s">
        <v>1870</v>
      </c>
      <c r="C329" s="336"/>
      <c r="D329" s="336" t="s">
        <v>2504</v>
      </c>
      <c r="E329" s="469">
        <v>22500</v>
      </c>
      <c r="F329" s="376" t="s">
        <v>15426</v>
      </c>
      <c r="G329" s="336" t="s">
        <v>1765</v>
      </c>
      <c r="H329" s="626">
        <v>44396</v>
      </c>
      <c r="I329" s="449">
        <v>0</v>
      </c>
      <c r="J329" s="339"/>
    </row>
    <row r="330" spans="1:10" s="372" customFormat="1" ht="23.25">
      <c r="A330" s="325" t="s">
        <v>2505</v>
      </c>
      <c r="B330" s="336" t="s">
        <v>1870</v>
      </c>
      <c r="C330" s="336"/>
      <c r="D330" s="336" t="s">
        <v>2506</v>
      </c>
      <c r="E330" s="469">
        <v>18000</v>
      </c>
      <c r="F330" s="376" t="s">
        <v>2239</v>
      </c>
      <c r="G330" s="336" t="s">
        <v>1765</v>
      </c>
      <c r="H330" s="626">
        <v>44396</v>
      </c>
      <c r="I330" s="449">
        <v>0</v>
      </c>
      <c r="J330" s="339"/>
    </row>
    <row r="331" spans="1:10" s="372" customFormat="1" ht="23.25">
      <c r="A331" s="325" t="s">
        <v>2507</v>
      </c>
      <c r="B331" s="336" t="s">
        <v>1870</v>
      </c>
      <c r="C331" s="336"/>
      <c r="D331" s="336" t="s">
        <v>2508</v>
      </c>
      <c r="E331" s="469">
        <v>30000</v>
      </c>
      <c r="F331" s="376" t="s">
        <v>15315</v>
      </c>
      <c r="G331" s="336" t="s">
        <v>1765</v>
      </c>
      <c r="H331" s="626">
        <v>44396</v>
      </c>
      <c r="I331" s="449">
        <v>0</v>
      </c>
      <c r="J331" s="339"/>
    </row>
    <row r="332" spans="1:10" s="372" customFormat="1" ht="23.25">
      <c r="A332" s="325" t="s">
        <v>2509</v>
      </c>
      <c r="B332" s="336" t="s">
        <v>1870</v>
      </c>
      <c r="C332" s="336"/>
      <c r="D332" s="336" t="s">
        <v>2510</v>
      </c>
      <c r="E332" s="469">
        <v>21300</v>
      </c>
      <c r="F332" s="376" t="s">
        <v>2312</v>
      </c>
      <c r="G332" s="336" t="s">
        <v>1765</v>
      </c>
      <c r="H332" s="626">
        <v>44396</v>
      </c>
      <c r="I332" s="449">
        <v>0</v>
      </c>
      <c r="J332" s="339"/>
    </row>
    <row r="333" spans="1:10" s="372" customFormat="1" ht="23.25">
      <c r="A333" s="325" t="s">
        <v>2511</v>
      </c>
      <c r="B333" s="336" t="s">
        <v>1870</v>
      </c>
      <c r="C333" s="336"/>
      <c r="D333" s="336" t="s">
        <v>2512</v>
      </c>
      <c r="E333" s="469">
        <v>24000</v>
      </c>
      <c r="F333" s="376" t="s">
        <v>15343</v>
      </c>
      <c r="G333" s="336" t="s">
        <v>1765</v>
      </c>
      <c r="H333" s="626">
        <v>44396</v>
      </c>
      <c r="I333" s="449">
        <v>0</v>
      </c>
      <c r="J333" s="339"/>
    </row>
    <row r="334" spans="1:10" s="372" customFormat="1" ht="23.25">
      <c r="A334" s="325" t="s">
        <v>15428</v>
      </c>
      <c r="B334" s="336" t="s">
        <v>1870</v>
      </c>
      <c r="C334" s="336"/>
      <c r="D334" s="336" t="s">
        <v>2513</v>
      </c>
      <c r="E334" s="469">
        <v>21000</v>
      </c>
      <c r="F334" s="376" t="s">
        <v>15427</v>
      </c>
      <c r="G334" s="336" t="s">
        <v>1765</v>
      </c>
      <c r="H334" s="626">
        <v>44396</v>
      </c>
      <c r="I334" s="449">
        <v>0</v>
      </c>
      <c r="J334" s="339"/>
    </row>
    <row r="335" spans="1:10" s="372" customFormat="1" ht="23.25">
      <c r="A335" s="325" t="s">
        <v>2514</v>
      </c>
      <c r="B335" s="336" t="s">
        <v>1870</v>
      </c>
      <c r="C335" s="336"/>
      <c r="D335" s="336" t="s">
        <v>2515</v>
      </c>
      <c r="E335" s="469">
        <v>21000</v>
      </c>
      <c r="F335" s="376" t="s">
        <v>2516</v>
      </c>
      <c r="G335" s="336" t="s">
        <v>1765</v>
      </c>
      <c r="H335" s="626">
        <v>44396</v>
      </c>
      <c r="I335" s="449">
        <v>0</v>
      </c>
      <c r="J335" s="339"/>
    </row>
    <row r="336" spans="1:10" s="372" customFormat="1" ht="23.25">
      <c r="A336" s="325" t="s">
        <v>15429</v>
      </c>
      <c r="B336" s="336" t="s">
        <v>1870</v>
      </c>
      <c r="C336" s="336"/>
      <c r="D336" s="336" t="s">
        <v>2517</v>
      </c>
      <c r="E336" s="469">
        <v>24000</v>
      </c>
      <c r="F336" s="376" t="s">
        <v>2019</v>
      </c>
      <c r="G336" s="336" t="s">
        <v>1765</v>
      </c>
      <c r="H336" s="626">
        <v>44396</v>
      </c>
      <c r="I336" s="449">
        <v>0</v>
      </c>
      <c r="J336" s="339"/>
    </row>
    <row r="337" spans="1:10" s="372" customFormat="1" ht="23.25">
      <c r="A337" s="325" t="s">
        <v>2518</v>
      </c>
      <c r="B337" s="336" t="s">
        <v>1870</v>
      </c>
      <c r="C337" s="336"/>
      <c r="D337" s="336" t="s">
        <v>2519</v>
      </c>
      <c r="E337" s="469">
        <v>21000</v>
      </c>
      <c r="F337" s="376" t="s">
        <v>2029</v>
      </c>
      <c r="G337" s="336" t="s">
        <v>1765</v>
      </c>
      <c r="H337" s="626">
        <v>44396</v>
      </c>
      <c r="I337" s="449">
        <v>0</v>
      </c>
      <c r="J337" s="339"/>
    </row>
    <row r="338" spans="1:10" s="372" customFormat="1" ht="23.25">
      <c r="A338" s="325" t="s">
        <v>2520</v>
      </c>
      <c r="B338" s="336" t="s">
        <v>1870</v>
      </c>
      <c r="C338" s="336"/>
      <c r="D338" s="336" t="s">
        <v>2521</v>
      </c>
      <c r="E338" s="469">
        <v>21000</v>
      </c>
      <c r="F338" s="376" t="s">
        <v>2024</v>
      </c>
      <c r="G338" s="336" t="s">
        <v>1765</v>
      </c>
      <c r="H338" s="626">
        <v>44396</v>
      </c>
      <c r="I338" s="449">
        <v>0</v>
      </c>
      <c r="J338" s="339"/>
    </row>
    <row r="339" spans="1:10" s="372" customFormat="1" ht="23.25">
      <c r="A339" s="325" t="s">
        <v>2522</v>
      </c>
      <c r="B339" s="336" t="s">
        <v>1870</v>
      </c>
      <c r="C339" s="336"/>
      <c r="D339" s="336" t="s">
        <v>2523</v>
      </c>
      <c r="E339" s="469">
        <v>24000</v>
      </c>
      <c r="F339" s="376" t="s">
        <v>15430</v>
      </c>
      <c r="G339" s="336" t="s">
        <v>1765</v>
      </c>
      <c r="H339" s="626">
        <v>44396</v>
      </c>
      <c r="I339" s="449">
        <v>0</v>
      </c>
      <c r="J339" s="339"/>
    </row>
    <row r="340" spans="1:10" s="372" customFormat="1" ht="23.25">
      <c r="A340" s="325" t="s">
        <v>2524</v>
      </c>
      <c r="B340" s="336" t="s">
        <v>1870</v>
      </c>
      <c r="C340" s="336"/>
      <c r="D340" s="336" t="s">
        <v>2525</v>
      </c>
      <c r="E340" s="469">
        <v>30000</v>
      </c>
      <c r="F340" s="376" t="s">
        <v>2526</v>
      </c>
      <c r="G340" s="336" t="s">
        <v>1765</v>
      </c>
      <c r="H340" s="626">
        <v>44396</v>
      </c>
      <c r="I340" s="449">
        <v>0</v>
      </c>
      <c r="J340" s="339"/>
    </row>
    <row r="341" spans="1:10" s="372" customFormat="1" ht="23.25">
      <c r="A341" s="325" t="s">
        <v>2527</v>
      </c>
      <c r="B341" s="336" t="s">
        <v>1870</v>
      </c>
      <c r="C341" s="336"/>
      <c r="D341" s="336" t="s">
        <v>2528</v>
      </c>
      <c r="E341" s="469">
        <v>18000</v>
      </c>
      <c r="F341" s="376" t="s">
        <v>15373</v>
      </c>
      <c r="G341" s="336" t="s">
        <v>1765</v>
      </c>
      <c r="H341" s="626">
        <v>44393</v>
      </c>
      <c r="I341" s="449">
        <v>0</v>
      </c>
      <c r="J341" s="339"/>
    </row>
    <row r="342" spans="1:10" s="372" customFormat="1" ht="23.25">
      <c r="A342" s="325" t="s">
        <v>2529</v>
      </c>
      <c r="B342" s="336" t="s">
        <v>1870</v>
      </c>
      <c r="C342" s="336"/>
      <c r="D342" s="336" t="s">
        <v>2530</v>
      </c>
      <c r="E342" s="469">
        <v>26000</v>
      </c>
      <c r="F342" s="376" t="s">
        <v>2160</v>
      </c>
      <c r="G342" s="336" t="s">
        <v>1765</v>
      </c>
      <c r="H342" s="626">
        <v>44397</v>
      </c>
      <c r="I342" s="449">
        <v>0</v>
      </c>
      <c r="J342" s="339"/>
    </row>
    <row r="343" spans="1:10" s="372" customFormat="1" ht="23.25">
      <c r="A343" s="325" t="s">
        <v>15432</v>
      </c>
      <c r="B343" s="336" t="s">
        <v>1870</v>
      </c>
      <c r="C343" s="336"/>
      <c r="D343" s="336" t="s">
        <v>2531</v>
      </c>
      <c r="E343" s="469">
        <v>23845.439999999999</v>
      </c>
      <c r="F343" s="376" t="s">
        <v>15431</v>
      </c>
      <c r="G343" s="336" t="s">
        <v>1765</v>
      </c>
      <c r="H343" s="626">
        <v>44398</v>
      </c>
      <c r="I343" s="449">
        <v>0</v>
      </c>
      <c r="J343" s="339"/>
    </row>
    <row r="344" spans="1:10" s="372" customFormat="1" ht="23.25">
      <c r="A344" s="325" t="s">
        <v>15433</v>
      </c>
      <c r="B344" s="336" t="s">
        <v>1870</v>
      </c>
      <c r="C344" s="336"/>
      <c r="D344" s="336" t="s">
        <v>2532</v>
      </c>
      <c r="E344" s="469">
        <v>33990</v>
      </c>
      <c r="F344" s="376" t="s">
        <v>2362</v>
      </c>
      <c r="G344" s="336" t="s">
        <v>1765</v>
      </c>
      <c r="H344" s="626">
        <v>44399</v>
      </c>
      <c r="I344" s="449">
        <v>0</v>
      </c>
      <c r="J344" s="339"/>
    </row>
    <row r="345" spans="1:10" s="372" customFormat="1" ht="23.25">
      <c r="A345" s="325" t="s">
        <v>15434</v>
      </c>
      <c r="B345" s="336" t="s">
        <v>1870</v>
      </c>
      <c r="C345" s="336"/>
      <c r="D345" s="336" t="s">
        <v>2533</v>
      </c>
      <c r="E345" s="469">
        <v>28000</v>
      </c>
      <c r="F345" s="376" t="s">
        <v>2534</v>
      </c>
      <c r="G345" s="336" t="s">
        <v>1765</v>
      </c>
      <c r="H345" s="626">
        <v>44403</v>
      </c>
      <c r="I345" s="449">
        <v>0</v>
      </c>
      <c r="J345" s="339"/>
    </row>
    <row r="346" spans="1:10" s="372" customFormat="1" ht="23.25">
      <c r="A346" s="325" t="s">
        <v>15435</v>
      </c>
      <c r="B346" s="336" t="s">
        <v>1870</v>
      </c>
      <c r="C346" s="336"/>
      <c r="D346" s="336" t="s">
        <v>2535</v>
      </c>
      <c r="E346" s="469">
        <v>19560</v>
      </c>
      <c r="F346" s="376" t="s">
        <v>2536</v>
      </c>
      <c r="G346" s="336" t="s">
        <v>1765</v>
      </c>
      <c r="H346" s="626">
        <v>44403</v>
      </c>
      <c r="I346" s="449">
        <v>0</v>
      </c>
      <c r="J346" s="339"/>
    </row>
    <row r="347" spans="1:10" s="372" customFormat="1" ht="23.25">
      <c r="A347" s="325" t="s">
        <v>15436</v>
      </c>
      <c r="B347" s="336" t="s">
        <v>1870</v>
      </c>
      <c r="C347" s="336"/>
      <c r="D347" s="336" t="s">
        <v>2537</v>
      </c>
      <c r="E347" s="469">
        <v>21549.81</v>
      </c>
      <c r="F347" s="376" t="s">
        <v>2538</v>
      </c>
      <c r="G347" s="336" t="s">
        <v>1765</v>
      </c>
      <c r="H347" s="626">
        <v>44403</v>
      </c>
      <c r="I347" s="449">
        <v>0</v>
      </c>
      <c r="J347" s="339"/>
    </row>
    <row r="348" spans="1:10" s="372" customFormat="1" ht="23.25">
      <c r="A348" s="325" t="s">
        <v>15437</v>
      </c>
      <c r="B348" s="336" t="s">
        <v>1870</v>
      </c>
      <c r="C348" s="336"/>
      <c r="D348" s="336" t="s">
        <v>2539</v>
      </c>
      <c r="E348" s="469">
        <v>29154.26</v>
      </c>
      <c r="F348" s="376" t="s">
        <v>2540</v>
      </c>
      <c r="G348" s="336" t="s">
        <v>1765</v>
      </c>
      <c r="H348" s="626">
        <v>44411</v>
      </c>
      <c r="I348" s="449">
        <v>0</v>
      </c>
      <c r="J348" s="339"/>
    </row>
    <row r="349" spans="1:10" s="372" customFormat="1" ht="23.25">
      <c r="A349" s="325" t="s">
        <v>15438</v>
      </c>
      <c r="B349" s="336" t="s">
        <v>1870</v>
      </c>
      <c r="C349" s="336"/>
      <c r="D349" s="336" t="s">
        <v>2541</v>
      </c>
      <c r="E349" s="469">
        <v>23052.13</v>
      </c>
      <c r="F349" s="376" t="s">
        <v>2540</v>
      </c>
      <c r="G349" s="336" t="s">
        <v>1765</v>
      </c>
      <c r="H349" s="626">
        <v>44412</v>
      </c>
      <c r="I349" s="449">
        <v>0</v>
      </c>
      <c r="J349" s="339"/>
    </row>
    <row r="350" spans="1:10" s="372" customFormat="1" ht="23.25">
      <c r="A350" s="325" t="s">
        <v>2542</v>
      </c>
      <c r="B350" s="336" t="s">
        <v>1870</v>
      </c>
      <c r="C350" s="336"/>
      <c r="D350" s="336" t="s">
        <v>2543</v>
      </c>
      <c r="E350" s="469">
        <v>22800</v>
      </c>
      <c r="F350" s="376" t="s">
        <v>2544</v>
      </c>
      <c r="G350" s="336" t="s">
        <v>1765</v>
      </c>
      <c r="H350" s="626">
        <v>44412</v>
      </c>
      <c r="I350" s="449">
        <v>0</v>
      </c>
      <c r="J350" s="339"/>
    </row>
    <row r="351" spans="1:10" s="372" customFormat="1" ht="23.25">
      <c r="A351" s="325" t="s">
        <v>2545</v>
      </c>
      <c r="B351" s="336" t="s">
        <v>1870</v>
      </c>
      <c r="C351" s="336"/>
      <c r="D351" s="336" t="s">
        <v>2546</v>
      </c>
      <c r="E351" s="469">
        <v>18228</v>
      </c>
      <c r="F351" s="376" t="s">
        <v>15439</v>
      </c>
      <c r="G351" s="336" t="s">
        <v>1765</v>
      </c>
      <c r="H351" s="626">
        <v>44561</v>
      </c>
      <c r="I351" s="449">
        <v>0</v>
      </c>
      <c r="J351" s="339"/>
    </row>
    <row r="352" spans="1:10" s="372" customFormat="1" ht="23.25">
      <c r="A352" s="325" t="s">
        <v>2547</v>
      </c>
      <c r="B352" s="336" t="s">
        <v>1870</v>
      </c>
      <c r="C352" s="336"/>
      <c r="D352" s="336" t="s">
        <v>2548</v>
      </c>
      <c r="E352" s="469">
        <v>18938.32</v>
      </c>
      <c r="F352" s="376" t="s">
        <v>15440</v>
      </c>
      <c r="G352" s="336" t="s">
        <v>1765</v>
      </c>
      <c r="H352" s="626">
        <v>44414</v>
      </c>
      <c r="I352" s="449">
        <v>0</v>
      </c>
      <c r="J352" s="339"/>
    </row>
    <row r="353" spans="1:10" s="372" customFormat="1" ht="23.25">
      <c r="A353" s="325" t="s">
        <v>15460</v>
      </c>
      <c r="B353" s="336" t="s">
        <v>1870</v>
      </c>
      <c r="C353" s="336"/>
      <c r="D353" s="336" t="s">
        <v>2549</v>
      </c>
      <c r="E353" s="469">
        <v>18362</v>
      </c>
      <c r="F353" s="376" t="s">
        <v>2550</v>
      </c>
      <c r="G353" s="336" t="s">
        <v>1765</v>
      </c>
      <c r="H353" s="626">
        <v>44559</v>
      </c>
      <c r="I353" s="449">
        <v>0</v>
      </c>
      <c r="J353" s="339"/>
    </row>
    <row r="354" spans="1:10" s="372" customFormat="1" ht="23.25">
      <c r="A354" s="325" t="s">
        <v>15441</v>
      </c>
      <c r="B354" s="336" t="s">
        <v>1870</v>
      </c>
      <c r="C354" s="336"/>
      <c r="D354" s="336" t="s">
        <v>2551</v>
      </c>
      <c r="E354" s="469">
        <v>32955</v>
      </c>
      <c r="F354" s="376" t="s">
        <v>15442</v>
      </c>
      <c r="G354" s="336" t="s">
        <v>1765</v>
      </c>
      <c r="H354" s="626">
        <v>44425</v>
      </c>
      <c r="I354" s="449">
        <v>0</v>
      </c>
      <c r="J354" s="339"/>
    </row>
    <row r="355" spans="1:10" s="372" customFormat="1" ht="23.25">
      <c r="A355" s="325" t="s">
        <v>2552</v>
      </c>
      <c r="B355" s="336" t="s">
        <v>1870</v>
      </c>
      <c r="C355" s="336"/>
      <c r="D355" s="336" t="s">
        <v>2553</v>
      </c>
      <c r="E355" s="469">
        <v>23755.35</v>
      </c>
      <c r="F355" s="376" t="s">
        <v>2434</v>
      </c>
      <c r="G355" s="336" t="s">
        <v>1765</v>
      </c>
      <c r="H355" s="626">
        <v>44426</v>
      </c>
      <c r="I355" s="449">
        <v>0</v>
      </c>
      <c r="J355" s="339"/>
    </row>
    <row r="356" spans="1:10" s="372" customFormat="1" ht="23.25">
      <c r="A356" s="325" t="s">
        <v>15444</v>
      </c>
      <c r="B356" s="336" t="s">
        <v>1870</v>
      </c>
      <c r="C356" s="336"/>
      <c r="D356" s="336" t="s">
        <v>2554</v>
      </c>
      <c r="E356" s="469">
        <v>25641.4</v>
      </c>
      <c r="F356" s="376" t="s">
        <v>15443</v>
      </c>
      <c r="G356" s="336" t="s">
        <v>1765</v>
      </c>
      <c r="H356" s="626">
        <v>44428</v>
      </c>
      <c r="I356" s="449">
        <v>0</v>
      </c>
      <c r="J356" s="339"/>
    </row>
    <row r="357" spans="1:10" s="372" customFormat="1" ht="23.25">
      <c r="A357" s="325" t="s">
        <v>15445</v>
      </c>
      <c r="B357" s="336" t="s">
        <v>1870</v>
      </c>
      <c r="C357" s="336"/>
      <c r="D357" s="336" t="s">
        <v>2556</v>
      </c>
      <c r="E357" s="469">
        <v>19642.28</v>
      </c>
      <c r="F357" s="376" t="s">
        <v>15443</v>
      </c>
      <c r="G357" s="336" t="s">
        <v>1765</v>
      </c>
      <c r="H357" s="626">
        <v>44428</v>
      </c>
      <c r="I357" s="449">
        <v>0</v>
      </c>
      <c r="J357" s="339"/>
    </row>
    <row r="358" spans="1:10" s="372" customFormat="1" ht="23.25">
      <c r="A358" s="325" t="s">
        <v>15446</v>
      </c>
      <c r="B358" s="336" t="s">
        <v>1870</v>
      </c>
      <c r="C358" s="336"/>
      <c r="D358" s="336" t="s">
        <v>2557</v>
      </c>
      <c r="E358" s="469">
        <v>19622.93</v>
      </c>
      <c r="F358" s="376" t="s">
        <v>2558</v>
      </c>
      <c r="G358" s="336" t="s">
        <v>1765</v>
      </c>
      <c r="H358" s="626">
        <v>44428</v>
      </c>
      <c r="I358" s="449">
        <v>0</v>
      </c>
      <c r="J358" s="339"/>
    </row>
    <row r="359" spans="1:10" s="372" customFormat="1" ht="23.25">
      <c r="A359" s="325" t="s">
        <v>15447</v>
      </c>
      <c r="B359" s="336" t="s">
        <v>1870</v>
      </c>
      <c r="C359" s="336"/>
      <c r="D359" s="336" t="s">
        <v>2559</v>
      </c>
      <c r="E359" s="469">
        <v>27792.3</v>
      </c>
      <c r="F359" s="376" t="s">
        <v>15448</v>
      </c>
      <c r="G359" s="336" t="s">
        <v>1765</v>
      </c>
      <c r="H359" s="626">
        <v>44432</v>
      </c>
      <c r="I359" s="449">
        <v>0</v>
      </c>
      <c r="J359" s="339"/>
    </row>
    <row r="360" spans="1:10" s="372" customFormat="1" ht="23.25">
      <c r="A360" s="325" t="s">
        <v>2560</v>
      </c>
      <c r="B360" s="336" t="s">
        <v>1870</v>
      </c>
      <c r="C360" s="336"/>
      <c r="D360" s="336" t="s">
        <v>2561</v>
      </c>
      <c r="E360" s="469">
        <v>33073.040000000001</v>
      </c>
      <c r="F360" s="376" t="s">
        <v>2562</v>
      </c>
      <c r="G360" s="336" t="s">
        <v>1765</v>
      </c>
      <c r="H360" s="626">
        <v>44434</v>
      </c>
      <c r="I360" s="449">
        <v>0</v>
      </c>
      <c r="J360" s="339"/>
    </row>
    <row r="361" spans="1:10" s="372" customFormat="1" ht="23.25">
      <c r="A361" s="325" t="s">
        <v>2563</v>
      </c>
      <c r="B361" s="336" t="s">
        <v>1870</v>
      </c>
      <c r="C361" s="336"/>
      <c r="D361" s="336" t="s">
        <v>2564</v>
      </c>
      <c r="E361" s="469">
        <v>18000</v>
      </c>
      <c r="F361" s="376" t="s">
        <v>1912</v>
      </c>
      <c r="G361" s="336" t="s">
        <v>1765</v>
      </c>
      <c r="H361" s="626">
        <v>44467</v>
      </c>
      <c r="I361" s="449">
        <v>0</v>
      </c>
      <c r="J361" s="339"/>
    </row>
    <row r="362" spans="1:10" s="372" customFormat="1" ht="23.25">
      <c r="A362" s="325" t="s">
        <v>2565</v>
      </c>
      <c r="B362" s="336" t="s">
        <v>1870</v>
      </c>
      <c r="C362" s="336"/>
      <c r="D362" s="336" t="s">
        <v>2566</v>
      </c>
      <c r="E362" s="469">
        <v>26000</v>
      </c>
      <c r="F362" s="376" t="s">
        <v>15298</v>
      </c>
      <c r="G362" s="336" t="s">
        <v>1765</v>
      </c>
      <c r="H362" s="626">
        <v>44467</v>
      </c>
      <c r="I362" s="449">
        <v>0</v>
      </c>
      <c r="J362" s="339"/>
    </row>
    <row r="363" spans="1:10" s="372" customFormat="1" ht="23.25">
      <c r="A363" s="325" t="s">
        <v>2567</v>
      </c>
      <c r="B363" s="336" t="s">
        <v>1870</v>
      </c>
      <c r="C363" s="336"/>
      <c r="D363" s="336" t="s">
        <v>2568</v>
      </c>
      <c r="E363" s="469">
        <v>31500</v>
      </c>
      <c r="F363" s="376" t="s">
        <v>2569</v>
      </c>
      <c r="G363" s="336" t="s">
        <v>1765</v>
      </c>
      <c r="H363" s="626">
        <v>44467</v>
      </c>
      <c r="I363" s="449">
        <v>0</v>
      </c>
      <c r="J363" s="339"/>
    </row>
    <row r="364" spans="1:10" s="372" customFormat="1" ht="23.25">
      <c r="A364" s="325" t="s">
        <v>2570</v>
      </c>
      <c r="B364" s="336" t="s">
        <v>1870</v>
      </c>
      <c r="C364" s="336"/>
      <c r="D364" s="336" t="s">
        <v>2571</v>
      </c>
      <c r="E364" s="469">
        <v>18000</v>
      </c>
      <c r="F364" s="376" t="s">
        <v>2572</v>
      </c>
      <c r="G364" s="336" t="s">
        <v>1765</v>
      </c>
      <c r="H364" s="626">
        <v>44468</v>
      </c>
      <c r="I364" s="449">
        <v>0</v>
      </c>
      <c r="J364" s="339"/>
    </row>
    <row r="365" spans="1:10" s="372" customFormat="1" ht="23.25">
      <c r="A365" s="325" t="s">
        <v>2573</v>
      </c>
      <c r="B365" s="336" t="s">
        <v>1870</v>
      </c>
      <c r="C365" s="336"/>
      <c r="D365" s="336" t="s">
        <v>2574</v>
      </c>
      <c r="E365" s="469">
        <v>20000</v>
      </c>
      <c r="F365" s="376" t="s">
        <v>2377</v>
      </c>
      <c r="G365" s="336" t="s">
        <v>1765</v>
      </c>
      <c r="H365" s="626">
        <v>44469</v>
      </c>
      <c r="I365" s="449">
        <v>0</v>
      </c>
      <c r="J365" s="339"/>
    </row>
    <row r="366" spans="1:10" s="372" customFormat="1" ht="23.25">
      <c r="A366" s="325" t="s">
        <v>2575</v>
      </c>
      <c r="B366" s="336" t="s">
        <v>1870</v>
      </c>
      <c r="C366" s="336"/>
      <c r="D366" s="336" t="s">
        <v>2576</v>
      </c>
      <c r="E366" s="469">
        <v>27000</v>
      </c>
      <c r="F366" s="376" t="s">
        <v>2233</v>
      </c>
      <c r="G366" s="336" t="s">
        <v>1765</v>
      </c>
      <c r="H366" s="626">
        <v>44469</v>
      </c>
      <c r="I366" s="449">
        <v>0</v>
      </c>
      <c r="J366" s="339"/>
    </row>
    <row r="367" spans="1:10" s="372" customFormat="1" ht="23.25">
      <c r="A367" s="325" t="s">
        <v>2577</v>
      </c>
      <c r="B367" s="336" t="s">
        <v>1870</v>
      </c>
      <c r="C367" s="336"/>
      <c r="D367" s="336" t="s">
        <v>2578</v>
      </c>
      <c r="E367" s="469">
        <v>24000</v>
      </c>
      <c r="F367" s="376" t="s">
        <v>1899</v>
      </c>
      <c r="G367" s="336" t="s">
        <v>1765</v>
      </c>
      <c r="H367" s="626">
        <v>44469</v>
      </c>
      <c r="I367" s="449">
        <v>0</v>
      </c>
      <c r="J367" s="339"/>
    </row>
    <row r="368" spans="1:10" s="372" customFormat="1" ht="23.25">
      <c r="A368" s="325" t="s">
        <v>2579</v>
      </c>
      <c r="B368" s="336" t="s">
        <v>1870</v>
      </c>
      <c r="C368" s="336"/>
      <c r="D368" s="336" t="s">
        <v>2580</v>
      </c>
      <c r="E368" s="469">
        <v>22500</v>
      </c>
      <c r="F368" s="376" t="s">
        <v>2088</v>
      </c>
      <c r="G368" s="336" t="s">
        <v>1765</v>
      </c>
      <c r="H368" s="626">
        <v>44469</v>
      </c>
      <c r="I368" s="449">
        <v>0</v>
      </c>
      <c r="J368" s="339"/>
    </row>
    <row r="369" spans="1:10" s="372" customFormat="1" ht="23.25">
      <c r="A369" s="325" t="s">
        <v>2581</v>
      </c>
      <c r="B369" s="336" t="s">
        <v>1870</v>
      </c>
      <c r="C369" s="336"/>
      <c r="D369" s="336" t="s">
        <v>2582</v>
      </c>
      <c r="E369" s="469">
        <v>26400</v>
      </c>
      <c r="F369" s="376" t="s">
        <v>2349</v>
      </c>
      <c r="G369" s="336" t="s">
        <v>1765</v>
      </c>
      <c r="H369" s="626">
        <v>44469</v>
      </c>
      <c r="I369" s="449">
        <v>0</v>
      </c>
      <c r="J369" s="339"/>
    </row>
    <row r="370" spans="1:10" s="372" customFormat="1" ht="23.25">
      <c r="A370" s="325" t="s">
        <v>2583</v>
      </c>
      <c r="B370" s="336" t="s">
        <v>1870</v>
      </c>
      <c r="C370" s="336"/>
      <c r="D370" s="336" t="s">
        <v>2584</v>
      </c>
      <c r="E370" s="469">
        <v>32400</v>
      </c>
      <c r="F370" s="376" t="s">
        <v>2585</v>
      </c>
      <c r="G370" s="336" t="s">
        <v>1765</v>
      </c>
      <c r="H370" s="626">
        <v>44469</v>
      </c>
      <c r="I370" s="449">
        <v>0</v>
      </c>
      <c r="J370" s="339"/>
    </row>
    <row r="371" spans="1:10" s="372" customFormat="1" ht="23.25">
      <c r="A371" s="325" t="s">
        <v>2586</v>
      </c>
      <c r="B371" s="336" t="s">
        <v>1870</v>
      </c>
      <c r="C371" s="336"/>
      <c r="D371" s="336" t="s">
        <v>2587</v>
      </c>
      <c r="E371" s="469">
        <v>18000</v>
      </c>
      <c r="F371" s="376" t="s">
        <v>2588</v>
      </c>
      <c r="G371" s="336" t="s">
        <v>1765</v>
      </c>
      <c r="H371" s="626">
        <v>44473</v>
      </c>
      <c r="I371" s="449">
        <v>0</v>
      </c>
      <c r="J371" s="339"/>
    </row>
    <row r="372" spans="1:10" s="372" customFormat="1" ht="23.25">
      <c r="A372" s="325" t="s">
        <v>2589</v>
      </c>
      <c r="B372" s="336" t="s">
        <v>1870</v>
      </c>
      <c r="C372" s="336"/>
      <c r="D372" s="336" t="s">
        <v>2590</v>
      </c>
      <c r="E372" s="469">
        <v>21000</v>
      </c>
      <c r="F372" s="376" t="s">
        <v>2591</v>
      </c>
      <c r="G372" s="336" t="s">
        <v>1765</v>
      </c>
      <c r="H372" s="626">
        <v>44473</v>
      </c>
      <c r="I372" s="449">
        <v>0</v>
      </c>
      <c r="J372" s="339"/>
    </row>
    <row r="373" spans="1:10" s="372" customFormat="1" ht="23.25">
      <c r="A373" s="325" t="s">
        <v>2592</v>
      </c>
      <c r="B373" s="336" t="s">
        <v>1870</v>
      </c>
      <c r="C373" s="336"/>
      <c r="D373" s="336" t="s">
        <v>2593</v>
      </c>
      <c r="E373" s="469">
        <v>21000</v>
      </c>
      <c r="F373" s="376" t="s">
        <v>2196</v>
      </c>
      <c r="G373" s="336" t="s">
        <v>1765</v>
      </c>
      <c r="H373" s="626">
        <v>44473</v>
      </c>
      <c r="I373" s="449">
        <v>0</v>
      </c>
      <c r="J373" s="339"/>
    </row>
    <row r="374" spans="1:10" s="372" customFormat="1" ht="23.25">
      <c r="A374" s="325" t="s">
        <v>2594</v>
      </c>
      <c r="B374" s="336" t="s">
        <v>1870</v>
      </c>
      <c r="C374" s="336"/>
      <c r="D374" s="336" t="s">
        <v>2595</v>
      </c>
      <c r="E374" s="469">
        <v>24000</v>
      </c>
      <c r="F374" s="376" t="s">
        <v>1952</v>
      </c>
      <c r="G374" s="336" t="s">
        <v>1765</v>
      </c>
      <c r="H374" s="626">
        <v>44473</v>
      </c>
      <c r="I374" s="449">
        <v>0</v>
      </c>
      <c r="J374" s="339"/>
    </row>
    <row r="375" spans="1:10" s="372" customFormat="1" ht="23.25">
      <c r="A375" s="325" t="s">
        <v>2596</v>
      </c>
      <c r="B375" s="336" t="s">
        <v>1870</v>
      </c>
      <c r="C375" s="336"/>
      <c r="D375" s="336" t="s">
        <v>2597</v>
      </c>
      <c r="E375" s="469">
        <v>24000</v>
      </c>
      <c r="F375" s="376" t="s">
        <v>1943</v>
      </c>
      <c r="G375" s="336" t="s">
        <v>1765</v>
      </c>
      <c r="H375" s="626">
        <v>44473</v>
      </c>
      <c r="I375" s="449">
        <v>0</v>
      </c>
      <c r="J375" s="339"/>
    </row>
    <row r="376" spans="1:10" s="372" customFormat="1" ht="23.25">
      <c r="A376" s="325" t="s">
        <v>2598</v>
      </c>
      <c r="B376" s="336" t="s">
        <v>1870</v>
      </c>
      <c r="C376" s="336"/>
      <c r="D376" s="336" t="s">
        <v>2599</v>
      </c>
      <c r="E376" s="469">
        <v>30000</v>
      </c>
      <c r="F376" s="376" t="s">
        <v>2301</v>
      </c>
      <c r="G376" s="336" t="s">
        <v>1765</v>
      </c>
      <c r="H376" s="626">
        <v>44473</v>
      </c>
      <c r="I376" s="449">
        <v>0</v>
      </c>
      <c r="J376" s="339"/>
    </row>
    <row r="377" spans="1:10" s="372" customFormat="1" ht="23.25">
      <c r="A377" s="325" t="s">
        <v>2600</v>
      </c>
      <c r="B377" s="336" t="s">
        <v>1870</v>
      </c>
      <c r="C377" s="336"/>
      <c r="D377" s="336" t="s">
        <v>2601</v>
      </c>
      <c r="E377" s="469">
        <v>24000</v>
      </c>
      <c r="F377" s="376" t="s">
        <v>2175</v>
      </c>
      <c r="G377" s="336" t="s">
        <v>1765</v>
      </c>
      <c r="H377" s="626">
        <v>44475</v>
      </c>
      <c r="I377" s="449">
        <v>0</v>
      </c>
      <c r="J377" s="339"/>
    </row>
    <row r="378" spans="1:10" s="372" customFormat="1" ht="23.25">
      <c r="A378" s="325" t="s">
        <v>2602</v>
      </c>
      <c r="B378" s="336" t="s">
        <v>1870</v>
      </c>
      <c r="C378" s="336"/>
      <c r="D378" s="336" t="s">
        <v>2603</v>
      </c>
      <c r="E378" s="469">
        <v>24000</v>
      </c>
      <c r="F378" s="376" t="s">
        <v>2382</v>
      </c>
      <c r="G378" s="336" t="s">
        <v>1765</v>
      </c>
      <c r="H378" s="626">
        <v>44475</v>
      </c>
      <c r="I378" s="449">
        <v>0</v>
      </c>
      <c r="J378" s="339"/>
    </row>
    <row r="379" spans="1:10" s="372" customFormat="1" ht="23.25">
      <c r="A379" s="325" t="s">
        <v>2604</v>
      </c>
      <c r="B379" s="336" t="s">
        <v>1870</v>
      </c>
      <c r="C379" s="336"/>
      <c r="D379" s="336" t="s">
        <v>2605</v>
      </c>
      <c r="E379" s="469">
        <v>21000</v>
      </c>
      <c r="F379" s="376" t="s">
        <v>2606</v>
      </c>
      <c r="G379" s="336" t="s">
        <v>1765</v>
      </c>
      <c r="H379" s="626">
        <v>44475</v>
      </c>
      <c r="I379" s="449">
        <v>0</v>
      </c>
      <c r="J379" s="339"/>
    </row>
    <row r="380" spans="1:10" s="372" customFormat="1" ht="23.25">
      <c r="A380" s="325" t="s">
        <v>2607</v>
      </c>
      <c r="B380" s="336" t="s">
        <v>1870</v>
      </c>
      <c r="C380" s="336"/>
      <c r="D380" s="336" t="s">
        <v>2608</v>
      </c>
      <c r="E380" s="469">
        <v>24000</v>
      </c>
      <c r="F380" s="376" t="s">
        <v>2609</v>
      </c>
      <c r="G380" s="336" t="s">
        <v>1765</v>
      </c>
      <c r="H380" s="626">
        <v>44475</v>
      </c>
      <c r="I380" s="449">
        <v>0</v>
      </c>
      <c r="J380" s="339"/>
    </row>
    <row r="381" spans="1:10" s="372" customFormat="1" ht="23.25">
      <c r="A381" s="325" t="s">
        <v>2610</v>
      </c>
      <c r="B381" s="336" t="s">
        <v>1870</v>
      </c>
      <c r="C381" s="336"/>
      <c r="D381" s="336" t="s">
        <v>2611</v>
      </c>
      <c r="E381" s="469">
        <v>21000</v>
      </c>
      <c r="F381" s="376" t="s">
        <v>2295</v>
      </c>
      <c r="G381" s="336" t="s">
        <v>1765</v>
      </c>
      <c r="H381" s="626">
        <v>44475</v>
      </c>
      <c r="I381" s="449">
        <v>0</v>
      </c>
      <c r="J381" s="339"/>
    </row>
    <row r="382" spans="1:10" s="372" customFormat="1" ht="23.25">
      <c r="A382" s="325" t="s">
        <v>2612</v>
      </c>
      <c r="B382" s="336" t="s">
        <v>1870</v>
      </c>
      <c r="C382" s="336"/>
      <c r="D382" s="336" t="s">
        <v>2613</v>
      </c>
      <c r="E382" s="469">
        <v>24000</v>
      </c>
      <c r="F382" s="376" t="s">
        <v>2389</v>
      </c>
      <c r="G382" s="336" t="s">
        <v>1765</v>
      </c>
      <c r="H382" s="626">
        <v>44475</v>
      </c>
      <c r="I382" s="449">
        <v>0</v>
      </c>
      <c r="J382" s="339"/>
    </row>
    <row r="383" spans="1:10" s="372" customFormat="1" ht="23.25">
      <c r="A383" s="325" t="s">
        <v>2614</v>
      </c>
      <c r="B383" s="336" t="s">
        <v>1870</v>
      </c>
      <c r="C383" s="336"/>
      <c r="D383" s="336" t="s">
        <v>2615</v>
      </c>
      <c r="E383" s="469">
        <v>21000</v>
      </c>
      <c r="F383" s="376" t="s">
        <v>2298</v>
      </c>
      <c r="G383" s="336" t="s">
        <v>1765</v>
      </c>
      <c r="H383" s="626">
        <v>44475</v>
      </c>
      <c r="I383" s="449">
        <v>0</v>
      </c>
      <c r="J383" s="339"/>
    </row>
    <row r="384" spans="1:10" s="372" customFormat="1" ht="23.25">
      <c r="A384" s="325" t="s">
        <v>2616</v>
      </c>
      <c r="B384" s="336" t="s">
        <v>1870</v>
      </c>
      <c r="C384" s="336"/>
      <c r="D384" s="336" t="s">
        <v>2617</v>
      </c>
      <c r="E384" s="469">
        <v>34244.33</v>
      </c>
      <c r="F384" s="376" t="s">
        <v>2434</v>
      </c>
      <c r="G384" s="336" t="s">
        <v>1765</v>
      </c>
      <c r="H384" s="626">
        <v>44475</v>
      </c>
      <c r="I384" s="449">
        <v>0</v>
      </c>
      <c r="J384" s="339"/>
    </row>
    <row r="385" spans="1:10" s="372" customFormat="1" ht="23.25">
      <c r="A385" s="325" t="s">
        <v>2618</v>
      </c>
      <c r="B385" s="336" t="s">
        <v>1870</v>
      </c>
      <c r="C385" s="336"/>
      <c r="D385" s="336" t="s">
        <v>2619</v>
      </c>
      <c r="E385" s="469">
        <v>18000</v>
      </c>
      <c r="F385" s="376" t="s">
        <v>1902</v>
      </c>
      <c r="G385" s="336" t="s">
        <v>1765</v>
      </c>
      <c r="H385" s="626">
        <v>44476</v>
      </c>
      <c r="I385" s="449">
        <v>0</v>
      </c>
      <c r="J385" s="339"/>
    </row>
    <row r="386" spans="1:10" s="372" customFormat="1" ht="23.25">
      <c r="A386" s="325" t="s">
        <v>2620</v>
      </c>
      <c r="B386" s="336" t="s">
        <v>1870</v>
      </c>
      <c r="C386" s="336"/>
      <c r="D386" s="336" t="s">
        <v>2621</v>
      </c>
      <c r="E386" s="469">
        <v>21000</v>
      </c>
      <c r="F386" s="376" t="s">
        <v>2146</v>
      </c>
      <c r="G386" s="336" t="s">
        <v>1765</v>
      </c>
      <c r="H386" s="626">
        <v>44476</v>
      </c>
      <c r="I386" s="449">
        <v>0</v>
      </c>
      <c r="J386" s="339"/>
    </row>
    <row r="387" spans="1:10" s="372" customFormat="1" ht="23.25">
      <c r="A387" s="325" t="s">
        <v>2622</v>
      </c>
      <c r="B387" s="336" t="s">
        <v>1870</v>
      </c>
      <c r="C387" s="336"/>
      <c r="D387" s="336" t="s">
        <v>2623</v>
      </c>
      <c r="E387" s="469">
        <v>27000</v>
      </c>
      <c r="F387" s="376" t="s">
        <v>2624</v>
      </c>
      <c r="G387" s="336" t="s">
        <v>1765</v>
      </c>
      <c r="H387" s="626">
        <v>44481</v>
      </c>
      <c r="I387" s="449">
        <v>0</v>
      </c>
      <c r="J387" s="339"/>
    </row>
    <row r="388" spans="1:10" s="372" customFormat="1" ht="23.25">
      <c r="A388" s="325" t="s">
        <v>2625</v>
      </c>
      <c r="B388" s="336" t="s">
        <v>1870</v>
      </c>
      <c r="C388" s="336"/>
      <c r="D388" s="336" t="s">
        <v>2626</v>
      </c>
      <c r="E388" s="469">
        <v>18000</v>
      </c>
      <c r="F388" s="376" t="s">
        <v>1986</v>
      </c>
      <c r="G388" s="336" t="s">
        <v>1765</v>
      </c>
      <c r="H388" s="626">
        <v>44482</v>
      </c>
      <c r="I388" s="449">
        <v>0</v>
      </c>
      <c r="J388" s="339"/>
    </row>
    <row r="389" spans="1:10" s="372" customFormat="1" ht="23.25">
      <c r="A389" s="325" t="s">
        <v>2627</v>
      </c>
      <c r="B389" s="336" t="s">
        <v>1870</v>
      </c>
      <c r="C389" s="336"/>
      <c r="D389" s="336" t="s">
        <v>2628</v>
      </c>
      <c r="E389" s="469">
        <v>24000</v>
      </c>
      <c r="F389" s="376" t="s">
        <v>1998</v>
      </c>
      <c r="G389" s="336" t="s">
        <v>1765</v>
      </c>
      <c r="H389" s="626">
        <v>44482</v>
      </c>
      <c r="I389" s="449">
        <v>0</v>
      </c>
      <c r="J389" s="339"/>
    </row>
    <row r="390" spans="1:10" s="372" customFormat="1" ht="23.25">
      <c r="A390" s="325" t="s">
        <v>2629</v>
      </c>
      <c r="B390" s="336" t="s">
        <v>1870</v>
      </c>
      <c r="C390" s="336"/>
      <c r="D390" s="336" t="s">
        <v>2630</v>
      </c>
      <c r="E390" s="469">
        <v>24000</v>
      </c>
      <c r="F390" s="376" t="s">
        <v>1995</v>
      </c>
      <c r="G390" s="336" t="s">
        <v>1765</v>
      </c>
      <c r="H390" s="626">
        <v>44482</v>
      </c>
      <c r="I390" s="449">
        <v>0</v>
      </c>
      <c r="J390" s="339"/>
    </row>
    <row r="391" spans="1:10" s="372" customFormat="1" ht="23.25">
      <c r="A391" s="325" t="s">
        <v>2631</v>
      </c>
      <c r="B391" s="336" t="s">
        <v>1870</v>
      </c>
      <c r="C391" s="336"/>
      <c r="D391" s="336" t="s">
        <v>2632</v>
      </c>
      <c r="E391" s="469">
        <v>21000</v>
      </c>
      <c r="F391" s="376" t="s">
        <v>1992</v>
      </c>
      <c r="G391" s="336" t="s">
        <v>1765</v>
      </c>
      <c r="H391" s="626">
        <v>44482</v>
      </c>
      <c r="I391" s="449">
        <v>0</v>
      </c>
      <c r="J391" s="339"/>
    </row>
    <row r="392" spans="1:10" s="372" customFormat="1" ht="23.25">
      <c r="A392" s="325" t="s">
        <v>2633</v>
      </c>
      <c r="B392" s="336" t="s">
        <v>1870</v>
      </c>
      <c r="C392" s="336"/>
      <c r="D392" s="336" t="s">
        <v>2634</v>
      </c>
      <c r="E392" s="469">
        <v>18737.580000000002</v>
      </c>
      <c r="F392" s="376" t="s">
        <v>2434</v>
      </c>
      <c r="G392" s="336" t="s">
        <v>1765</v>
      </c>
      <c r="H392" s="626">
        <v>44482</v>
      </c>
      <c r="I392" s="449">
        <v>0</v>
      </c>
      <c r="J392" s="339"/>
    </row>
    <row r="393" spans="1:10" s="372" customFormat="1" ht="23.25">
      <c r="A393" s="325" t="s">
        <v>2635</v>
      </c>
      <c r="B393" s="336" t="s">
        <v>1870</v>
      </c>
      <c r="C393" s="336"/>
      <c r="D393" s="336" t="s">
        <v>2636</v>
      </c>
      <c r="E393" s="469">
        <v>25000</v>
      </c>
      <c r="F393" s="376" t="s">
        <v>1979</v>
      </c>
      <c r="G393" s="336" t="s">
        <v>1765</v>
      </c>
      <c r="H393" s="626">
        <v>44483</v>
      </c>
      <c r="I393" s="449">
        <v>0</v>
      </c>
      <c r="J393" s="339"/>
    </row>
    <row r="394" spans="1:10" s="372" customFormat="1" ht="23.25">
      <c r="A394" s="325" t="s">
        <v>2637</v>
      </c>
      <c r="B394" s="336" t="s">
        <v>1870</v>
      </c>
      <c r="C394" s="336"/>
      <c r="D394" s="336" t="s">
        <v>2638</v>
      </c>
      <c r="E394" s="469">
        <v>20000</v>
      </c>
      <c r="F394" s="376" t="s">
        <v>2312</v>
      </c>
      <c r="G394" s="336" t="s">
        <v>1765</v>
      </c>
      <c r="H394" s="626">
        <v>44483</v>
      </c>
      <c r="I394" s="449">
        <v>0</v>
      </c>
      <c r="J394" s="339"/>
    </row>
    <row r="395" spans="1:10" s="372" customFormat="1" ht="23.25">
      <c r="A395" s="325" t="s">
        <v>2639</v>
      </c>
      <c r="B395" s="336" t="s">
        <v>1870</v>
      </c>
      <c r="C395" s="336"/>
      <c r="D395" s="336" t="s">
        <v>2640</v>
      </c>
      <c r="E395" s="469">
        <v>22500</v>
      </c>
      <c r="F395" s="376" t="s">
        <v>2109</v>
      </c>
      <c r="G395" s="336" t="s">
        <v>1765</v>
      </c>
      <c r="H395" s="626">
        <v>44483</v>
      </c>
      <c r="I395" s="449">
        <v>0</v>
      </c>
      <c r="J395" s="339"/>
    </row>
    <row r="396" spans="1:10" s="372" customFormat="1" ht="23.25">
      <c r="A396" s="325" t="s">
        <v>2641</v>
      </c>
      <c r="B396" s="336" t="s">
        <v>1870</v>
      </c>
      <c r="C396" s="336"/>
      <c r="D396" s="336" t="s">
        <v>2642</v>
      </c>
      <c r="E396" s="469">
        <v>25000</v>
      </c>
      <c r="F396" s="376" t="s">
        <v>2643</v>
      </c>
      <c r="G396" s="336" t="s">
        <v>1765</v>
      </c>
      <c r="H396" s="626">
        <v>44483</v>
      </c>
      <c r="I396" s="449">
        <v>0</v>
      </c>
      <c r="J396" s="339"/>
    </row>
    <row r="397" spans="1:10" s="372" customFormat="1" ht="34.9">
      <c r="A397" s="325" t="s">
        <v>15461</v>
      </c>
      <c r="B397" s="336" t="s">
        <v>1870</v>
      </c>
      <c r="C397" s="336"/>
      <c r="D397" s="336" t="s">
        <v>2644</v>
      </c>
      <c r="E397" s="469">
        <v>18000</v>
      </c>
      <c r="F397" s="376" t="s">
        <v>2645</v>
      </c>
      <c r="G397" s="336" t="s">
        <v>1765</v>
      </c>
      <c r="H397" s="626">
        <v>44484</v>
      </c>
      <c r="I397" s="449">
        <v>0</v>
      </c>
      <c r="J397" s="339"/>
    </row>
    <row r="398" spans="1:10" s="372" customFormat="1" ht="34.9">
      <c r="A398" s="325" t="s">
        <v>15462</v>
      </c>
      <c r="B398" s="336" t="s">
        <v>1870</v>
      </c>
      <c r="C398" s="336"/>
      <c r="D398" s="336" t="s">
        <v>2646</v>
      </c>
      <c r="E398" s="469">
        <v>21000</v>
      </c>
      <c r="F398" s="376" t="s">
        <v>2647</v>
      </c>
      <c r="G398" s="336" t="s">
        <v>1765</v>
      </c>
      <c r="H398" s="626">
        <v>44484</v>
      </c>
      <c r="I398" s="449">
        <v>0</v>
      </c>
      <c r="J398" s="339"/>
    </row>
    <row r="399" spans="1:10" s="372" customFormat="1" ht="34.9">
      <c r="A399" s="325" t="s">
        <v>2648</v>
      </c>
      <c r="B399" s="336" t="s">
        <v>1870</v>
      </c>
      <c r="C399" s="336"/>
      <c r="D399" s="336" t="s">
        <v>2649</v>
      </c>
      <c r="E399" s="469">
        <v>30000</v>
      </c>
      <c r="F399" s="376" t="s">
        <v>2482</v>
      </c>
      <c r="G399" s="336" t="s">
        <v>1765</v>
      </c>
      <c r="H399" s="626">
        <v>44484</v>
      </c>
      <c r="I399" s="449">
        <v>0</v>
      </c>
      <c r="J399" s="339"/>
    </row>
    <row r="400" spans="1:10" s="372" customFormat="1" ht="23.25">
      <c r="A400" s="325" t="s">
        <v>15463</v>
      </c>
      <c r="B400" s="336" t="s">
        <v>1870</v>
      </c>
      <c r="C400" s="336"/>
      <c r="D400" s="336" t="s">
        <v>2650</v>
      </c>
      <c r="E400" s="469">
        <v>18873.96</v>
      </c>
      <c r="F400" s="376" t="s">
        <v>15464</v>
      </c>
      <c r="G400" s="336" t="s">
        <v>1765</v>
      </c>
      <c r="H400" s="626">
        <v>44560</v>
      </c>
      <c r="I400" s="449">
        <v>0</v>
      </c>
      <c r="J400" s="339"/>
    </row>
    <row r="401" spans="1:10" s="372" customFormat="1" ht="23.25">
      <c r="A401" s="325" t="s">
        <v>15465</v>
      </c>
      <c r="B401" s="336" t="s">
        <v>1870</v>
      </c>
      <c r="C401" s="336"/>
      <c r="D401" s="336" t="s">
        <v>2651</v>
      </c>
      <c r="E401" s="469">
        <v>23127</v>
      </c>
      <c r="F401" s="376" t="s">
        <v>15466</v>
      </c>
      <c r="G401" s="336" t="s">
        <v>1765</v>
      </c>
      <c r="H401" s="626">
        <v>44487</v>
      </c>
      <c r="I401" s="449">
        <v>0</v>
      </c>
      <c r="J401" s="339"/>
    </row>
    <row r="402" spans="1:10" s="372" customFormat="1" ht="23.25">
      <c r="A402" s="325" t="s">
        <v>2652</v>
      </c>
      <c r="B402" s="336" t="s">
        <v>1870</v>
      </c>
      <c r="C402" s="336"/>
      <c r="D402" s="336" t="s">
        <v>2653</v>
      </c>
      <c r="E402" s="469">
        <v>18000</v>
      </c>
      <c r="F402" s="376" t="s">
        <v>2654</v>
      </c>
      <c r="G402" s="336" t="s">
        <v>1765</v>
      </c>
      <c r="H402" s="626">
        <v>44488</v>
      </c>
      <c r="I402" s="449">
        <v>0</v>
      </c>
      <c r="J402" s="339"/>
    </row>
    <row r="403" spans="1:10" s="372" customFormat="1" ht="23.25">
      <c r="A403" s="325" t="s">
        <v>15467</v>
      </c>
      <c r="B403" s="336" t="s">
        <v>1870</v>
      </c>
      <c r="C403" s="336"/>
      <c r="D403" s="336" t="s">
        <v>2655</v>
      </c>
      <c r="E403" s="469">
        <v>24000</v>
      </c>
      <c r="F403" s="376" t="s">
        <v>2656</v>
      </c>
      <c r="G403" s="336" t="s">
        <v>1765</v>
      </c>
      <c r="H403" s="626">
        <v>44488</v>
      </c>
      <c r="I403" s="449">
        <v>0</v>
      </c>
      <c r="J403" s="339"/>
    </row>
    <row r="404" spans="1:10" s="372" customFormat="1" ht="34.9">
      <c r="A404" s="325" t="s">
        <v>15468</v>
      </c>
      <c r="B404" s="336" t="s">
        <v>1870</v>
      </c>
      <c r="C404" s="336"/>
      <c r="D404" s="336" t="s">
        <v>2657</v>
      </c>
      <c r="E404" s="469">
        <v>24000</v>
      </c>
      <c r="F404" s="376" t="s">
        <v>2658</v>
      </c>
      <c r="G404" s="336" t="s">
        <v>1765</v>
      </c>
      <c r="H404" s="626">
        <v>44488</v>
      </c>
      <c r="I404" s="449">
        <v>0</v>
      </c>
      <c r="J404" s="339"/>
    </row>
    <row r="405" spans="1:10" s="372" customFormat="1" ht="23.25">
      <c r="A405" s="325" t="s">
        <v>15469</v>
      </c>
      <c r="B405" s="336" t="s">
        <v>1870</v>
      </c>
      <c r="C405" s="336"/>
      <c r="D405" s="336" t="s">
        <v>2659</v>
      </c>
      <c r="E405" s="469">
        <v>30000</v>
      </c>
      <c r="F405" s="376" t="s">
        <v>2660</v>
      </c>
      <c r="G405" s="336" t="s">
        <v>1765</v>
      </c>
      <c r="H405" s="626">
        <v>44489</v>
      </c>
      <c r="I405" s="449">
        <v>0</v>
      </c>
      <c r="J405" s="339"/>
    </row>
    <row r="406" spans="1:10" s="372" customFormat="1" ht="34.9">
      <c r="A406" s="325" t="s">
        <v>15470</v>
      </c>
      <c r="B406" s="336" t="s">
        <v>1870</v>
      </c>
      <c r="C406" s="336"/>
      <c r="D406" s="336" t="s">
        <v>2661</v>
      </c>
      <c r="E406" s="469">
        <v>24000</v>
      </c>
      <c r="F406" s="376" t="s">
        <v>2662</v>
      </c>
      <c r="G406" s="336" t="s">
        <v>1765</v>
      </c>
      <c r="H406" s="626">
        <v>44489</v>
      </c>
      <c r="I406" s="449">
        <v>0</v>
      </c>
      <c r="J406" s="339"/>
    </row>
    <row r="407" spans="1:10" s="372" customFormat="1" ht="23.25">
      <c r="A407" s="325" t="s">
        <v>2663</v>
      </c>
      <c r="B407" s="336" t="s">
        <v>1870</v>
      </c>
      <c r="C407" s="336"/>
      <c r="D407" s="336" t="s">
        <v>2664</v>
      </c>
      <c r="E407" s="469">
        <v>25000</v>
      </c>
      <c r="F407" s="376" t="s">
        <v>1882</v>
      </c>
      <c r="G407" s="336" t="s">
        <v>1765</v>
      </c>
      <c r="H407" s="626">
        <v>44489</v>
      </c>
      <c r="I407" s="449">
        <v>0</v>
      </c>
      <c r="J407" s="339"/>
    </row>
    <row r="408" spans="1:10" s="372" customFormat="1" ht="23.25">
      <c r="A408" s="325" t="s">
        <v>15471</v>
      </c>
      <c r="B408" s="336" t="s">
        <v>1870</v>
      </c>
      <c r="C408" s="336"/>
      <c r="D408" s="336" t="s">
        <v>2665</v>
      </c>
      <c r="E408" s="469">
        <v>18666.580000000002</v>
      </c>
      <c r="F408" s="376" t="s">
        <v>2666</v>
      </c>
      <c r="G408" s="336" t="s">
        <v>1765</v>
      </c>
      <c r="H408" s="626">
        <v>44552</v>
      </c>
      <c r="I408" s="449">
        <v>0</v>
      </c>
      <c r="J408" s="339"/>
    </row>
    <row r="409" spans="1:10" s="372" customFormat="1" ht="23.25">
      <c r="A409" s="325" t="s">
        <v>15472</v>
      </c>
      <c r="B409" s="336" t="s">
        <v>1870</v>
      </c>
      <c r="C409" s="336"/>
      <c r="D409" s="336" t="s">
        <v>2667</v>
      </c>
      <c r="E409" s="469">
        <v>27707.88</v>
      </c>
      <c r="F409" s="376" t="s">
        <v>2668</v>
      </c>
      <c r="G409" s="336" t="s">
        <v>1765</v>
      </c>
      <c r="H409" s="626">
        <v>44490</v>
      </c>
      <c r="I409" s="449">
        <v>0</v>
      </c>
      <c r="J409" s="339"/>
    </row>
    <row r="410" spans="1:10" s="372" customFormat="1" ht="23.25">
      <c r="A410" s="325" t="s">
        <v>2669</v>
      </c>
      <c r="B410" s="336" t="s">
        <v>1870</v>
      </c>
      <c r="C410" s="336"/>
      <c r="D410" s="336" t="s">
        <v>2670</v>
      </c>
      <c r="E410" s="469">
        <v>18700</v>
      </c>
      <c r="F410" s="376" t="s">
        <v>2671</v>
      </c>
      <c r="G410" s="336" t="s">
        <v>1765</v>
      </c>
      <c r="H410" s="626">
        <v>44493</v>
      </c>
      <c r="I410" s="449">
        <v>0</v>
      </c>
      <c r="J410" s="339"/>
    </row>
    <row r="411" spans="1:10" s="372" customFormat="1" ht="23.25">
      <c r="A411" s="325" t="s">
        <v>2672</v>
      </c>
      <c r="B411" s="336" t="s">
        <v>1870</v>
      </c>
      <c r="C411" s="336"/>
      <c r="D411" s="336" t="s">
        <v>2673</v>
      </c>
      <c r="E411" s="469">
        <v>18497.78</v>
      </c>
      <c r="F411" s="376" t="s">
        <v>2434</v>
      </c>
      <c r="G411" s="336" t="s">
        <v>1765</v>
      </c>
      <c r="H411" s="626">
        <v>44494</v>
      </c>
      <c r="I411" s="449">
        <v>0</v>
      </c>
      <c r="J411" s="339"/>
    </row>
    <row r="412" spans="1:10" s="372" customFormat="1" ht="46.5">
      <c r="A412" s="325" t="s">
        <v>15473</v>
      </c>
      <c r="B412" s="336" t="s">
        <v>1870</v>
      </c>
      <c r="C412" s="336"/>
      <c r="D412" s="336" t="s">
        <v>2674</v>
      </c>
      <c r="E412" s="469">
        <v>24000</v>
      </c>
      <c r="F412" s="376" t="s">
        <v>2675</v>
      </c>
      <c r="G412" s="336" t="s">
        <v>1765</v>
      </c>
      <c r="H412" s="626">
        <v>44496</v>
      </c>
      <c r="I412" s="449">
        <v>0</v>
      </c>
      <c r="J412" s="339"/>
    </row>
    <row r="413" spans="1:10" s="372" customFormat="1" ht="23.25">
      <c r="A413" s="325" t="s">
        <v>15474</v>
      </c>
      <c r="B413" s="336" t="s">
        <v>1870</v>
      </c>
      <c r="C413" s="336"/>
      <c r="D413" s="336" t="s">
        <v>2676</v>
      </c>
      <c r="E413" s="469">
        <v>18716.45</v>
      </c>
      <c r="F413" s="376" t="s">
        <v>2538</v>
      </c>
      <c r="G413" s="336" t="s">
        <v>1765</v>
      </c>
      <c r="H413" s="626">
        <v>44497</v>
      </c>
      <c r="I413" s="449">
        <v>0</v>
      </c>
      <c r="J413" s="339"/>
    </row>
    <row r="414" spans="1:10" s="372" customFormat="1" ht="23.25">
      <c r="A414" s="325" t="s">
        <v>2677</v>
      </c>
      <c r="B414" s="336" t="s">
        <v>1870</v>
      </c>
      <c r="C414" s="336"/>
      <c r="D414" s="336" t="s">
        <v>2678</v>
      </c>
      <c r="E414" s="469">
        <v>22000</v>
      </c>
      <c r="F414" s="376" t="s">
        <v>2258</v>
      </c>
      <c r="G414" s="336" t="s">
        <v>1765</v>
      </c>
      <c r="H414" s="626">
        <v>44503</v>
      </c>
      <c r="I414" s="449">
        <v>0</v>
      </c>
      <c r="J414" s="339"/>
    </row>
    <row r="415" spans="1:10" s="372" customFormat="1" ht="23.25">
      <c r="A415" s="325" t="s">
        <v>2679</v>
      </c>
      <c r="B415" s="336" t="s">
        <v>1870</v>
      </c>
      <c r="C415" s="336"/>
      <c r="D415" s="336" t="s">
        <v>2680</v>
      </c>
      <c r="E415" s="469">
        <v>34087.550000000003</v>
      </c>
      <c r="F415" s="376" t="s">
        <v>2681</v>
      </c>
      <c r="G415" s="336" t="s">
        <v>1765</v>
      </c>
      <c r="H415" s="626">
        <v>44505</v>
      </c>
      <c r="I415" s="449">
        <v>0</v>
      </c>
      <c r="J415" s="339"/>
    </row>
    <row r="416" spans="1:10" s="372" customFormat="1" ht="23.25">
      <c r="A416" s="325" t="s">
        <v>2682</v>
      </c>
      <c r="B416" s="336" t="s">
        <v>1870</v>
      </c>
      <c r="C416" s="336"/>
      <c r="D416" s="336" t="s">
        <v>2683</v>
      </c>
      <c r="E416" s="469">
        <v>24000</v>
      </c>
      <c r="F416" s="376" t="s">
        <v>2377</v>
      </c>
      <c r="G416" s="336" t="s">
        <v>1765</v>
      </c>
      <c r="H416" s="626">
        <v>44510</v>
      </c>
      <c r="I416" s="449">
        <v>0</v>
      </c>
      <c r="J416" s="339"/>
    </row>
    <row r="417" spans="1:10" s="372" customFormat="1" ht="23.25">
      <c r="A417" s="325" t="s">
        <v>2684</v>
      </c>
      <c r="B417" s="336" t="s">
        <v>1870</v>
      </c>
      <c r="C417" s="336"/>
      <c r="D417" s="336" t="s">
        <v>2685</v>
      </c>
      <c r="E417" s="469">
        <v>19650</v>
      </c>
      <c r="F417" s="376" t="s">
        <v>2585</v>
      </c>
      <c r="G417" s="336" t="s">
        <v>1765</v>
      </c>
      <c r="H417" s="626">
        <v>44511</v>
      </c>
      <c r="I417" s="449">
        <v>0</v>
      </c>
      <c r="J417" s="339"/>
    </row>
    <row r="418" spans="1:10" s="372" customFormat="1" ht="23.25">
      <c r="A418" s="325" t="s">
        <v>2686</v>
      </c>
      <c r="B418" s="336" t="s">
        <v>1870</v>
      </c>
      <c r="C418" s="336"/>
      <c r="D418" s="336" t="s">
        <v>2687</v>
      </c>
      <c r="E418" s="469">
        <v>21873.67</v>
      </c>
      <c r="F418" s="376" t="s">
        <v>2434</v>
      </c>
      <c r="G418" s="336" t="s">
        <v>1765</v>
      </c>
      <c r="H418" s="626">
        <v>44516</v>
      </c>
      <c r="I418" s="449">
        <v>0</v>
      </c>
      <c r="J418" s="339"/>
    </row>
    <row r="419" spans="1:10" s="372" customFormat="1" ht="23.25">
      <c r="A419" s="325" t="s">
        <v>2688</v>
      </c>
      <c r="B419" s="336" t="s">
        <v>1870</v>
      </c>
      <c r="C419" s="336"/>
      <c r="D419" s="336" t="s">
        <v>2689</v>
      </c>
      <c r="E419" s="469">
        <v>26826.77</v>
      </c>
      <c r="F419" s="376" t="s">
        <v>2434</v>
      </c>
      <c r="G419" s="336" t="s">
        <v>1765</v>
      </c>
      <c r="H419" s="626">
        <v>44518</v>
      </c>
      <c r="I419" s="449">
        <v>0</v>
      </c>
      <c r="J419" s="339"/>
    </row>
    <row r="420" spans="1:10" s="372" customFormat="1" ht="23.25">
      <c r="A420" s="325" t="s">
        <v>15475</v>
      </c>
      <c r="B420" s="336" t="s">
        <v>1870</v>
      </c>
      <c r="C420" s="336"/>
      <c r="D420" s="336" t="s">
        <v>2690</v>
      </c>
      <c r="E420" s="469">
        <v>28110</v>
      </c>
      <c r="F420" s="376" t="s">
        <v>2691</v>
      </c>
      <c r="G420" s="336" t="s">
        <v>1765</v>
      </c>
      <c r="H420" s="626">
        <v>44522</v>
      </c>
      <c r="I420" s="449">
        <v>0</v>
      </c>
      <c r="J420" s="339"/>
    </row>
    <row r="421" spans="1:10" s="372" customFormat="1" ht="23.25">
      <c r="A421" s="325" t="s">
        <v>15476</v>
      </c>
      <c r="B421" s="336" t="s">
        <v>1870</v>
      </c>
      <c r="C421" s="336"/>
      <c r="D421" s="336" t="s">
        <v>2692</v>
      </c>
      <c r="E421" s="469">
        <v>34918.449999999997</v>
      </c>
      <c r="F421" s="376" t="s">
        <v>2693</v>
      </c>
      <c r="G421" s="336" t="s">
        <v>1765</v>
      </c>
      <c r="H421" s="626">
        <v>44526</v>
      </c>
      <c r="I421" s="449">
        <v>0</v>
      </c>
      <c r="J421" s="339"/>
    </row>
    <row r="422" spans="1:10" s="372" customFormat="1" ht="23.25">
      <c r="A422" s="325" t="s">
        <v>15477</v>
      </c>
      <c r="B422" s="336" t="s">
        <v>1870</v>
      </c>
      <c r="C422" s="336"/>
      <c r="D422" s="336" t="s">
        <v>2694</v>
      </c>
      <c r="E422" s="469">
        <v>29500</v>
      </c>
      <c r="F422" s="376" t="s">
        <v>2695</v>
      </c>
      <c r="G422" s="336" t="s">
        <v>1765</v>
      </c>
      <c r="H422" s="626">
        <v>44526</v>
      </c>
      <c r="I422" s="449">
        <v>0</v>
      </c>
      <c r="J422" s="339"/>
    </row>
    <row r="423" spans="1:10" s="372" customFormat="1" ht="23.25">
      <c r="A423" s="325" t="s">
        <v>2696</v>
      </c>
      <c r="B423" s="336" t="s">
        <v>1870</v>
      </c>
      <c r="C423" s="336"/>
      <c r="D423" s="336" t="s">
        <v>2697</v>
      </c>
      <c r="E423" s="469">
        <v>26996.28</v>
      </c>
      <c r="F423" s="376" t="s">
        <v>2434</v>
      </c>
      <c r="G423" s="336" t="s">
        <v>1765</v>
      </c>
      <c r="H423" s="626">
        <v>44526</v>
      </c>
      <c r="I423" s="449">
        <v>0</v>
      </c>
      <c r="J423" s="339"/>
    </row>
    <row r="424" spans="1:10" s="372" customFormat="1" ht="46.5">
      <c r="A424" s="325" t="s">
        <v>15478</v>
      </c>
      <c r="B424" s="336" t="s">
        <v>1870</v>
      </c>
      <c r="C424" s="336"/>
      <c r="D424" s="336" t="s">
        <v>2698</v>
      </c>
      <c r="E424" s="469">
        <v>18834</v>
      </c>
      <c r="F424" s="376" t="s">
        <v>2699</v>
      </c>
      <c r="G424" s="336" t="s">
        <v>1765</v>
      </c>
      <c r="H424" s="626">
        <v>44526</v>
      </c>
      <c r="I424" s="449">
        <v>0</v>
      </c>
      <c r="J424" s="339"/>
    </row>
    <row r="425" spans="1:10" s="372" customFormat="1" ht="23.25">
      <c r="A425" s="325" t="s">
        <v>2700</v>
      </c>
      <c r="B425" s="336" t="s">
        <v>1870</v>
      </c>
      <c r="C425" s="336"/>
      <c r="D425" s="336" t="s">
        <v>2701</v>
      </c>
      <c r="E425" s="469">
        <v>21749.46</v>
      </c>
      <c r="F425" s="376" t="s">
        <v>2555</v>
      </c>
      <c r="G425" s="336" t="s">
        <v>1765</v>
      </c>
      <c r="H425" s="626">
        <v>44543</v>
      </c>
      <c r="I425" s="449">
        <v>0</v>
      </c>
      <c r="J425" s="339"/>
    </row>
    <row r="426" spans="1:10" s="372" customFormat="1" ht="23.25">
      <c r="A426" s="325" t="s">
        <v>2702</v>
      </c>
      <c r="B426" s="336" t="s">
        <v>1870</v>
      </c>
      <c r="C426" s="336"/>
      <c r="D426" s="336" t="s">
        <v>2703</v>
      </c>
      <c r="E426" s="469">
        <v>21463.02</v>
      </c>
      <c r="F426" s="376" t="s">
        <v>2558</v>
      </c>
      <c r="G426" s="336" t="s">
        <v>1765</v>
      </c>
      <c r="H426" s="626">
        <v>44543</v>
      </c>
      <c r="I426" s="449">
        <v>0</v>
      </c>
      <c r="J426" s="339"/>
    </row>
    <row r="427" spans="1:10" s="372" customFormat="1" ht="23.25">
      <c r="A427" s="325" t="s">
        <v>15479</v>
      </c>
      <c r="B427" s="336" t="s">
        <v>1870</v>
      </c>
      <c r="C427" s="336"/>
      <c r="D427" s="336" t="s">
        <v>2704</v>
      </c>
      <c r="E427" s="469">
        <v>25700</v>
      </c>
      <c r="F427" s="376" t="s">
        <v>2705</v>
      </c>
      <c r="G427" s="336" t="s">
        <v>1765</v>
      </c>
      <c r="H427" s="626">
        <v>44544</v>
      </c>
      <c r="I427" s="449">
        <v>0</v>
      </c>
      <c r="J427" s="339"/>
    </row>
    <row r="428" spans="1:10" s="372" customFormat="1" ht="23.25">
      <c r="A428" s="325" t="s">
        <v>2706</v>
      </c>
      <c r="B428" s="336" t="s">
        <v>1870</v>
      </c>
      <c r="C428" s="336"/>
      <c r="D428" s="336" t="s">
        <v>2707</v>
      </c>
      <c r="E428" s="469">
        <v>18313.599999999999</v>
      </c>
      <c r="F428" s="376" t="s">
        <v>15480</v>
      </c>
      <c r="G428" s="336" t="s">
        <v>1765</v>
      </c>
      <c r="H428" s="626">
        <v>44545</v>
      </c>
      <c r="I428" s="449">
        <v>0</v>
      </c>
      <c r="J428" s="339"/>
    </row>
    <row r="429" spans="1:10" s="372" customFormat="1" ht="23.25">
      <c r="A429" s="325" t="s">
        <v>2708</v>
      </c>
      <c r="B429" s="336" t="s">
        <v>1870</v>
      </c>
      <c r="C429" s="336"/>
      <c r="D429" s="336" t="s">
        <v>2709</v>
      </c>
      <c r="E429" s="469">
        <v>24850</v>
      </c>
      <c r="F429" s="376" t="s">
        <v>2710</v>
      </c>
      <c r="G429" s="336" t="s">
        <v>1765</v>
      </c>
      <c r="H429" s="626">
        <v>44545</v>
      </c>
      <c r="I429" s="449">
        <v>0</v>
      </c>
      <c r="J429" s="339"/>
    </row>
    <row r="430" spans="1:10" s="372" customFormat="1" ht="23.25">
      <c r="A430" s="325" t="s">
        <v>15481</v>
      </c>
      <c r="B430" s="336" t="s">
        <v>1870</v>
      </c>
      <c r="C430" s="336"/>
      <c r="D430" s="336" t="s">
        <v>2711</v>
      </c>
      <c r="E430" s="469">
        <v>26303.7</v>
      </c>
      <c r="F430" s="376" t="s">
        <v>2362</v>
      </c>
      <c r="G430" s="336" t="s">
        <v>1765</v>
      </c>
      <c r="H430" s="626">
        <v>44550</v>
      </c>
      <c r="I430" s="449">
        <v>0</v>
      </c>
      <c r="J430" s="339"/>
    </row>
    <row r="431" spans="1:10" s="372" customFormat="1" ht="23.25">
      <c r="A431" s="325" t="s">
        <v>2712</v>
      </c>
      <c r="B431" s="336" t="s">
        <v>1870</v>
      </c>
      <c r="C431" s="336"/>
      <c r="D431" s="336" t="s">
        <v>2713</v>
      </c>
      <c r="E431" s="469">
        <v>32144.78</v>
      </c>
      <c r="F431" s="376" t="s">
        <v>2434</v>
      </c>
      <c r="G431" s="336" t="s">
        <v>1765</v>
      </c>
      <c r="H431" s="626">
        <v>44551</v>
      </c>
      <c r="I431" s="449">
        <v>0</v>
      </c>
      <c r="J431" s="339"/>
    </row>
    <row r="432" spans="1:10" s="372" customFormat="1" ht="23.25">
      <c r="A432" s="325" t="s">
        <v>2714</v>
      </c>
      <c r="B432" s="336" t="s">
        <v>1870</v>
      </c>
      <c r="C432" s="336"/>
      <c r="D432" s="336" t="s">
        <v>2715</v>
      </c>
      <c r="E432" s="469">
        <v>28599.68</v>
      </c>
      <c r="F432" s="376" t="s">
        <v>15482</v>
      </c>
      <c r="G432" s="336" t="s">
        <v>1765</v>
      </c>
      <c r="H432" s="626">
        <v>44553</v>
      </c>
      <c r="I432" s="449">
        <v>0</v>
      </c>
      <c r="J432" s="339"/>
    </row>
    <row r="433" spans="1:10" s="372" customFormat="1" ht="23.25">
      <c r="A433" s="325" t="s">
        <v>2716</v>
      </c>
      <c r="B433" s="336" t="s">
        <v>1870</v>
      </c>
      <c r="C433" s="336"/>
      <c r="D433" s="336" t="s">
        <v>2717</v>
      </c>
      <c r="E433" s="469">
        <v>19496.419999999998</v>
      </c>
      <c r="F433" s="376" t="s">
        <v>2718</v>
      </c>
      <c r="G433" s="336" t="s">
        <v>1765</v>
      </c>
      <c r="H433" s="626">
        <v>44553</v>
      </c>
      <c r="I433" s="449">
        <v>0</v>
      </c>
      <c r="J433" s="339"/>
    </row>
    <row r="434" spans="1:10" s="372" customFormat="1" ht="23.25">
      <c r="A434" s="325" t="s">
        <v>2719</v>
      </c>
      <c r="B434" s="336" t="s">
        <v>1870</v>
      </c>
      <c r="C434" s="336"/>
      <c r="D434" s="336" t="s">
        <v>2720</v>
      </c>
      <c r="E434" s="469">
        <v>31736.73</v>
      </c>
      <c r="F434" s="376" t="s">
        <v>2721</v>
      </c>
      <c r="G434" s="336" t="s">
        <v>1765</v>
      </c>
      <c r="H434" s="626">
        <v>44561</v>
      </c>
      <c r="I434" s="449">
        <v>0</v>
      </c>
      <c r="J434" s="339"/>
    </row>
    <row r="435" spans="1:10" s="372" customFormat="1" ht="23.25">
      <c r="A435" s="325" t="s">
        <v>2722</v>
      </c>
      <c r="B435" s="336" t="s">
        <v>1870</v>
      </c>
      <c r="C435" s="336"/>
      <c r="D435" s="336" t="s">
        <v>2723</v>
      </c>
      <c r="E435" s="469">
        <v>21345.72</v>
      </c>
      <c r="F435" s="376" t="s">
        <v>2434</v>
      </c>
      <c r="G435" s="336" t="s">
        <v>1765</v>
      </c>
      <c r="H435" s="626">
        <v>44559</v>
      </c>
      <c r="I435" s="449">
        <v>0</v>
      </c>
      <c r="J435" s="339"/>
    </row>
    <row r="436" spans="1:10" s="372" customFormat="1">
      <c r="A436" s="311" t="s">
        <v>2724</v>
      </c>
      <c r="B436" s="313" t="s">
        <v>2725</v>
      </c>
      <c r="C436" s="313" t="s">
        <v>2726</v>
      </c>
      <c r="D436" s="629">
        <v>1121</v>
      </c>
      <c r="E436" s="451">
        <v>15000</v>
      </c>
      <c r="F436" s="630" t="s">
        <v>2727</v>
      </c>
      <c r="G436" s="313" t="s">
        <v>2728</v>
      </c>
      <c r="H436" s="631">
        <v>44328</v>
      </c>
      <c r="I436" s="628">
        <f t="shared" ref="I436:I499" si="0">H436+0</f>
        <v>44328</v>
      </c>
      <c r="J436" s="632"/>
    </row>
    <row r="437" spans="1:10" s="372" customFormat="1">
      <c r="A437" s="311" t="s">
        <v>2729</v>
      </c>
      <c r="B437" s="313" t="s">
        <v>2725</v>
      </c>
      <c r="C437" s="313" t="s">
        <v>2726</v>
      </c>
      <c r="D437" s="629">
        <v>965</v>
      </c>
      <c r="E437" s="451">
        <v>17355.439999999999</v>
      </c>
      <c r="F437" s="630" t="s">
        <v>2730</v>
      </c>
      <c r="G437" s="313" t="s">
        <v>2728</v>
      </c>
      <c r="H437" s="631">
        <v>44315</v>
      </c>
      <c r="I437" s="628">
        <f t="shared" si="0"/>
        <v>44315</v>
      </c>
      <c r="J437" s="632"/>
    </row>
    <row r="438" spans="1:10" s="372" customFormat="1" ht="23.25">
      <c r="A438" s="311" t="s">
        <v>2731</v>
      </c>
      <c r="B438" s="313" t="s">
        <v>2732</v>
      </c>
      <c r="C438" s="313" t="s">
        <v>2726</v>
      </c>
      <c r="D438" s="629" t="s">
        <v>2733</v>
      </c>
      <c r="E438" s="451">
        <v>359496.83</v>
      </c>
      <c r="F438" s="630" t="s">
        <v>2734</v>
      </c>
      <c r="G438" s="313" t="s">
        <v>2728</v>
      </c>
      <c r="H438" s="631">
        <v>44257</v>
      </c>
      <c r="I438" s="628">
        <f t="shared" si="0"/>
        <v>44257</v>
      </c>
      <c r="J438" s="632"/>
    </row>
    <row r="439" spans="1:10" s="372" customFormat="1" ht="23.25">
      <c r="A439" s="311" t="s">
        <v>2731</v>
      </c>
      <c r="B439" s="313" t="s">
        <v>2732</v>
      </c>
      <c r="C439" s="313" t="s">
        <v>2726</v>
      </c>
      <c r="D439" s="629" t="s">
        <v>2733</v>
      </c>
      <c r="E439" s="451">
        <v>96998</v>
      </c>
      <c r="F439" s="630" t="s">
        <v>2734</v>
      </c>
      <c r="G439" s="313" t="s">
        <v>2728</v>
      </c>
      <c r="H439" s="631">
        <v>44340</v>
      </c>
      <c r="I439" s="628">
        <f t="shared" si="0"/>
        <v>44340</v>
      </c>
      <c r="J439" s="632"/>
    </row>
    <row r="440" spans="1:10" s="372" customFormat="1">
      <c r="A440" s="311" t="s">
        <v>2735</v>
      </c>
      <c r="B440" s="313" t="s">
        <v>2725</v>
      </c>
      <c r="C440" s="313" t="s">
        <v>2726</v>
      </c>
      <c r="D440" s="629">
        <v>2871</v>
      </c>
      <c r="E440" s="451">
        <v>10000</v>
      </c>
      <c r="F440" s="630" t="s">
        <v>2736</v>
      </c>
      <c r="G440" s="313" t="s">
        <v>2728</v>
      </c>
      <c r="H440" s="631">
        <v>44508</v>
      </c>
      <c r="I440" s="628">
        <f t="shared" si="0"/>
        <v>44508</v>
      </c>
      <c r="J440" s="632"/>
    </row>
    <row r="441" spans="1:10" s="372" customFormat="1">
      <c r="A441" s="311" t="s">
        <v>2737</v>
      </c>
      <c r="B441" s="313" t="s">
        <v>2725</v>
      </c>
      <c r="C441" s="313" t="s">
        <v>2726</v>
      </c>
      <c r="D441" s="629">
        <v>902</v>
      </c>
      <c r="E441" s="451">
        <v>2850</v>
      </c>
      <c r="F441" s="630" t="s">
        <v>2738</v>
      </c>
      <c r="G441" s="313" t="s">
        <v>2728</v>
      </c>
      <c r="H441" s="631">
        <v>44309</v>
      </c>
      <c r="I441" s="628">
        <f t="shared" si="0"/>
        <v>44309</v>
      </c>
      <c r="J441" s="632"/>
    </row>
    <row r="442" spans="1:10" s="372" customFormat="1">
      <c r="A442" s="311" t="s">
        <v>2739</v>
      </c>
      <c r="B442" s="313" t="s">
        <v>2725</v>
      </c>
      <c r="C442" s="313" t="s">
        <v>2726</v>
      </c>
      <c r="D442" s="629">
        <v>392</v>
      </c>
      <c r="E442" s="451">
        <v>1260</v>
      </c>
      <c r="F442" s="630" t="s">
        <v>2740</v>
      </c>
      <c r="G442" s="313" t="s">
        <v>2728</v>
      </c>
      <c r="H442" s="631">
        <v>44235</v>
      </c>
      <c r="I442" s="628">
        <f t="shared" si="0"/>
        <v>44235</v>
      </c>
      <c r="J442" s="632"/>
    </row>
    <row r="443" spans="1:10" s="372" customFormat="1">
      <c r="A443" s="311" t="s">
        <v>2741</v>
      </c>
      <c r="B443" s="313" t="s">
        <v>2725</v>
      </c>
      <c r="C443" s="313" t="s">
        <v>2726</v>
      </c>
      <c r="D443" s="629">
        <v>1995</v>
      </c>
      <c r="E443" s="451">
        <v>2216.2800000000002</v>
      </c>
      <c r="F443" s="630" t="s">
        <v>2740</v>
      </c>
      <c r="G443" s="313" t="s">
        <v>2728</v>
      </c>
      <c r="H443" s="631">
        <v>44411</v>
      </c>
      <c r="I443" s="628">
        <f t="shared" si="0"/>
        <v>44411</v>
      </c>
      <c r="J443" s="632"/>
    </row>
    <row r="444" spans="1:10" s="372" customFormat="1">
      <c r="A444" s="311" t="s">
        <v>2739</v>
      </c>
      <c r="B444" s="313" t="s">
        <v>2725</v>
      </c>
      <c r="C444" s="313" t="s">
        <v>2726</v>
      </c>
      <c r="D444" s="629">
        <v>2438</v>
      </c>
      <c r="E444" s="451">
        <v>1353</v>
      </c>
      <c r="F444" s="630" t="s">
        <v>2740</v>
      </c>
      <c r="G444" s="313" t="s">
        <v>2728</v>
      </c>
      <c r="H444" s="631">
        <v>44455</v>
      </c>
      <c r="I444" s="628">
        <f t="shared" si="0"/>
        <v>44455</v>
      </c>
      <c r="J444" s="632"/>
    </row>
    <row r="445" spans="1:10" s="372" customFormat="1">
      <c r="A445" s="311" t="s">
        <v>2742</v>
      </c>
      <c r="B445" s="313" t="s">
        <v>2725</v>
      </c>
      <c r="C445" s="313" t="s">
        <v>2726</v>
      </c>
      <c r="D445" s="629">
        <v>324</v>
      </c>
      <c r="E445" s="451">
        <v>1980</v>
      </c>
      <c r="F445" s="630" t="s">
        <v>2743</v>
      </c>
      <c r="G445" s="313" t="s">
        <v>2728</v>
      </c>
      <c r="H445" s="631">
        <v>44224</v>
      </c>
      <c r="I445" s="628">
        <f t="shared" si="0"/>
        <v>44224</v>
      </c>
      <c r="J445" s="632"/>
    </row>
    <row r="446" spans="1:10" s="372" customFormat="1">
      <c r="A446" s="311" t="s">
        <v>2742</v>
      </c>
      <c r="B446" s="313" t="s">
        <v>2725</v>
      </c>
      <c r="C446" s="313" t="s">
        <v>2726</v>
      </c>
      <c r="D446" s="629">
        <v>359</v>
      </c>
      <c r="E446" s="451">
        <v>4000</v>
      </c>
      <c r="F446" s="630" t="s">
        <v>2743</v>
      </c>
      <c r="G446" s="313" t="s">
        <v>2728</v>
      </c>
      <c r="H446" s="631">
        <v>44229</v>
      </c>
      <c r="I446" s="628">
        <f t="shared" si="0"/>
        <v>44229</v>
      </c>
      <c r="J446" s="632"/>
    </row>
    <row r="447" spans="1:10" s="372" customFormat="1">
      <c r="A447" s="311" t="s">
        <v>2742</v>
      </c>
      <c r="B447" s="313" t="s">
        <v>2725</v>
      </c>
      <c r="C447" s="313" t="s">
        <v>2726</v>
      </c>
      <c r="D447" s="629">
        <v>360</v>
      </c>
      <c r="E447" s="451">
        <v>4200</v>
      </c>
      <c r="F447" s="630" t="s">
        <v>2743</v>
      </c>
      <c r="G447" s="313" t="s">
        <v>2728</v>
      </c>
      <c r="H447" s="631">
        <v>44229</v>
      </c>
      <c r="I447" s="628">
        <f t="shared" si="0"/>
        <v>44229</v>
      </c>
      <c r="J447" s="632"/>
    </row>
    <row r="448" spans="1:10" s="372" customFormat="1">
      <c r="A448" s="311" t="s">
        <v>2742</v>
      </c>
      <c r="B448" s="313" t="s">
        <v>2725</v>
      </c>
      <c r="C448" s="313" t="s">
        <v>2726</v>
      </c>
      <c r="D448" s="629">
        <v>446</v>
      </c>
      <c r="E448" s="451">
        <v>2850</v>
      </c>
      <c r="F448" s="630" t="s">
        <v>2743</v>
      </c>
      <c r="G448" s="313" t="s">
        <v>2728</v>
      </c>
      <c r="H448" s="631">
        <v>44241</v>
      </c>
      <c r="I448" s="628">
        <f t="shared" si="0"/>
        <v>44241</v>
      </c>
      <c r="J448" s="632"/>
    </row>
    <row r="449" spans="1:10" s="372" customFormat="1">
      <c r="A449" s="311" t="s">
        <v>2742</v>
      </c>
      <c r="B449" s="313" t="s">
        <v>2725</v>
      </c>
      <c r="C449" s="313" t="s">
        <v>2726</v>
      </c>
      <c r="D449" s="629">
        <v>456</v>
      </c>
      <c r="E449" s="451">
        <v>1450</v>
      </c>
      <c r="F449" s="630" t="s">
        <v>2743</v>
      </c>
      <c r="G449" s="313" t="s">
        <v>2728</v>
      </c>
      <c r="H449" s="631">
        <v>44243</v>
      </c>
      <c r="I449" s="628">
        <f t="shared" si="0"/>
        <v>44243</v>
      </c>
      <c r="J449" s="632"/>
    </row>
    <row r="450" spans="1:10" s="372" customFormat="1">
      <c r="A450" s="311" t="s">
        <v>2742</v>
      </c>
      <c r="B450" s="313" t="s">
        <v>2725</v>
      </c>
      <c r="C450" s="313" t="s">
        <v>2726</v>
      </c>
      <c r="D450" s="629">
        <v>557</v>
      </c>
      <c r="E450" s="451">
        <v>1500</v>
      </c>
      <c r="F450" s="630" t="s">
        <v>2743</v>
      </c>
      <c r="G450" s="313" t="s">
        <v>2728</v>
      </c>
      <c r="H450" s="631">
        <v>44254</v>
      </c>
      <c r="I450" s="628">
        <f t="shared" si="0"/>
        <v>44254</v>
      </c>
      <c r="J450" s="632"/>
    </row>
    <row r="451" spans="1:10" s="372" customFormat="1">
      <c r="A451" s="311" t="s">
        <v>2744</v>
      </c>
      <c r="B451" s="313" t="s">
        <v>2725</v>
      </c>
      <c r="C451" s="313" t="s">
        <v>2726</v>
      </c>
      <c r="D451" s="629">
        <v>593</v>
      </c>
      <c r="E451" s="451">
        <v>950</v>
      </c>
      <c r="F451" s="630" t="s">
        <v>2743</v>
      </c>
      <c r="G451" s="313" t="s">
        <v>2728</v>
      </c>
      <c r="H451" s="631">
        <v>44259</v>
      </c>
      <c r="I451" s="628">
        <f t="shared" si="0"/>
        <v>44259</v>
      </c>
      <c r="J451" s="632"/>
    </row>
    <row r="452" spans="1:10" s="372" customFormat="1">
      <c r="A452" s="311" t="s">
        <v>2742</v>
      </c>
      <c r="B452" s="313" t="s">
        <v>2725</v>
      </c>
      <c r="C452" s="313" t="s">
        <v>2726</v>
      </c>
      <c r="D452" s="629">
        <v>721</v>
      </c>
      <c r="E452" s="451">
        <v>2380</v>
      </c>
      <c r="F452" s="630" t="s">
        <v>2743</v>
      </c>
      <c r="G452" s="313" t="s">
        <v>2728</v>
      </c>
      <c r="H452" s="631">
        <v>44285</v>
      </c>
      <c r="I452" s="628">
        <f t="shared" si="0"/>
        <v>44285</v>
      </c>
      <c r="J452" s="632"/>
    </row>
    <row r="453" spans="1:10" s="372" customFormat="1">
      <c r="A453" s="311" t="s">
        <v>2742</v>
      </c>
      <c r="B453" s="313" t="s">
        <v>2725</v>
      </c>
      <c r="C453" s="313" t="s">
        <v>2726</v>
      </c>
      <c r="D453" s="629">
        <v>788</v>
      </c>
      <c r="E453" s="451">
        <v>21000</v>
      </c>
      <c r="F453" s="630" t="s">
        <v>2743</v>
      </c>
      <c r="G453" s="313" t="s">
        <v>2728</v>
      </c>
      <c r="H453" s="631">
        <v>44298</v>
      </c>
      <c r="I453" s="628">
        <f t="shared" si="0"/>
        <v>44298</v>
      </c>
      <c r="J453" s="632"/>
    </row>
    <row r="454" spans="1:10" s="372" customFormat="1">
      <c r="A454" s="311" t="s">
        <v>2742</v>
      </c>
      <c r="B454" s="313" t="s">
        <v>2725</v>
      </c>
      <c r="C454" s="313" t="s">
        <v>2726</v>
      </c>
      <c r="D454" s="629">
        <v>831</v>
      </c>
      <c r="E454" s="451">
        <v>1700</v>
      </c>
      <c r="F454" s="630" t="s">
        <v>2743</v>
      </c>
      <c r="G454" s="313" t="s">
        <v>2728</v>
      </c>
      <c r="H454" s="631">
        <v>44300</v>
      </c>
      <c r="I454" s="628">
        <f t="shared" si="0"/>
        <v>44300</v>
      </c>
      <c r="J454" s="632"/>
    </row>
    <row r="455" spans="1:10" s="372" customFormat="1">
      <c r="A455" s="311" t="s">
        <v>2742</v>
      </c>
      <c r="B455" s="313" t="s">
        <v>2725</v>
      </c>
      <c r="C455" s="313" t="s">
        <v>2726</v>
      </c>
      <c r="D455" s="629">
        <v>937</v>
      </c>
      <c r="E455" s="451">
        <v>10800</v>
      </c>
      <c r="F455" s="630" t="s">
        <v>2743</v>
      </c>
      <c r="G455" s="313" t="s">
        <v>2728</v>
      </c>
      <c r="H455" s="631">
        <v>44313</v>
      </c>
      <c r="I455" s="628">
        <f t="shared" si="0"/>
        <v>44313</v>
      </c>
      <c r="J455" s="632"/>
    </row>
    <row r="456" spans="1:10" s="372" customFormat="1">
      <c r="A456" s="311" t="s">
        <v>2744</v>
      </c>
      <c r="B456" s="313" t="s">
        <v>2725</v>
      </c>
      <c r="C456" s="313" t="s">
        <v>2726</v>
      </c>
      <c r="D456" s="629">
        <v>1102</v>
      </c>
      <c r="E456" s="451">
        <v>1960</v>
      </c>
      <c r="F456" s="630" t="s">
        <v>2743</v>
      </c>
      <c r="G456" s="313" t="s">
        <v>2728</v>
      </c>
      <c r="H456" s="631">
        <v>44327</v>
      </c>
      <c r="I456" s="628">
        <f t="shared" si="0"/>
        <v>44327</v>
      </c>
      <c r="J456" s="632"/>
    </row>
    <row r="457" spans="1:10" s="372" customFormat="1">
      <c r="A457" s="311" t="s">
        <v>2742</v>
      </c>
      <c r="B457" s="313" t="s">
        <v>2725</v>
      </c>
      <c r="C457" s="313" t="s">
        <v>2726</v>
      </c>
      <c r="D457" s="629">
        <v>1186</v>
      </c>
      <c r="E457" s="451">
        <v>3560</v>
      </c>
      <c r="F457" s="630" t="s">
        <v>2743</v>
      </c>
      <c r="G457" s="313" t="s">
        <v>2728</v>
      </c>
      <c r="H457" s="631">
        <v>44334</v>
      </c>
      <c r="I457" s="628">
        <f t="shared" si="0"/>
        <v>44334</v>
      </c>
      <c r="J457" s="632"/>
    </row>
    <row r="458" spans="1:10" s="372" customFormat="1">
      <c r="A458" s="311" t="s">
        <v>2742</v>
      </c>
      <c r="B458" s="313" t="s">
        <v>2725</v>
      </c>
      <c r="C458" s="313" t="s">
        <v>2726</v>
      </c>
      <c r="D458" s="629">
        <v>1224</v>
      </c>
      <c r="E458" s="451">
        <v>4800</v>
      </c>
      <c r="F458" s="630" t="s">
        <v>2743</v>
      </c>
      <c r="G458" s="313" t="s">
        <v>2728</v>
      </c>
      <c r="H458" s="631">
        <v>44336</v>
      </c>
      <c r="I458" s="628">
        <f t="shared" si="0"/>
        <v>44336</v>
      </c>
      <c r="J458" s="632"/>
    </row>
    <row r="459" spans="1:10" s="372" customFormat="1">
      <c r="A459" s="311" t="s">
        <v>2742</v>
      </c>
      <c r="B459" s="313" t="s">
        <v>2725</v>
      </c>
      <c r="C459" s="313" t="s">
        <v>2726</v>
      </c>
      <c r="D459" s="629">
        <v>1257</v>
      </c>
      <c r="E459" s="451">
        <v>3740</v>
      </c>
      <c r="F459" s="630" t="s">
        <v>2743</v>
      </c>
      <c r="G459" s="313" t="s">
        <v>2728</v>
      </c>
      <c r="H459" s="631">
        <v>44338</v>
      </c>
      <c r="I459" s="628">
        <f t="shared" si="0"/>
        <v>44338</v>
      </c>
      <c r="J459" s="632"/>
    </row>
    <row r="460" spans="1:10" s="372" customFormat="1">
      <c r="A460" s="311" t="s">
        <v>2742</v>
      </c>
      <c r="B460" s="313" t="s">
        <v>2725</v>
      </c>
      <c r="C460" s="313" t="s">
        <v>2726</v>
      </c>
      <c r="D460" s="629">
        <v>1556</v>
      </c>
      <c r="E460" s="451">
        <v>850</v>
      </c>
      <c r="F460" s="630" t="s">
        <v>2743</v>
      </c>
      <c r="G460" s="313" t="s">
        <v>2728</v>
      </c>
      <c r="H460" s="631">
        <v>44362</v>
      </c>
      <c r="I460" s="628">
        <f t="shared" si="0"/>
        <v>44362</v>
      </c>
      <c r="J460" s="632"/>
    </row>
    <row r="461" spans="1:10" s="372" customFormat="1">
      <c r="A461" s="311" t="s">
        <v>2742</v>
      </c>
      <c r="B461" s="313" t="s">
        <v>2725</v>
      </c>
      <c r="C461" s="313" t="s">
        <v>2726</v>
      </c>
      <c r="D461" s="629">
        <v>1614</v>
      </c>
      <c r="E461" s="451">
        <v>1700</v>
      </c>
      <c r="F461" s="630" t="s">
        <v>2743</v>
      </c>
      <c r="G461" s="313" t="s">
        <v>2728</v>
      </c>
      <c r="H461" s="631">
        <v>44369</v>
      </c>
      <c r="I461" s="628">
        <f t="shared" si="0"/>
        <v>44369</v>
      </c>
      <c r="J461" s="632"/>
    </row>
    <row r="462" spans="1:10" s="372" customFormat="1">
      <c r="A462" s="311" t="s">
        <v>2742</v>
      </c>
      <c r="B462" s="313" t="s">
        <v>2725</v>
      </c>
      <c r="C462" s="313" t="s">
        <v>2726</v>
      </c>
      <c r="D462" s="629">
        <v>1741</v>
      </c>
      <c r="E462" s="451">
        <v>1750</v>
      </c>
      <c r="F462" s="630" t="s">
        <v>2743</v>
      </c>
      <c r="G462" s="313" t="s">
        <v>2728</v>
      </c>
      <c r="H462" s="631">
        <v>44384</v>
      </c>
      <c r="I462" s="628">
        <f t="shared" si="0"/>
        <v>44384</v>
      </c>
      <c r="J462" s="632"/>
    </row>
    <row r="463" spans="1:10" s="372" customFormat="1">
      <c r="A463" s="311" t="s">
        <v>2742</v>
      </c>
      <c r="B463" s="313" t="s">
        <v>2725</v>
      </c>
      <c r="C463" s="313" t="s">
        <v>2726</v>
      </c>
      <c r="D463" s="629">
        <v>1749</v>
      </c>
      <c r="E463" s="451">
        <v>1890</v>
      </c>
      <c r="F463" s="630" t="s">
        <v>2743</v>
      </c>
      <c r="G463" s="313" t="s">
        <v>2728</v>
      </c>
      <c r="H463" s="631">
        <v>44384</v>
      </c>
      <c r="I463" s="628">
        <f t="shared" si="0"/>
        <v>44384</v>
      </c>
      <c r="J463" s="632"/>
    </row>
    <row r="464" spans="1:10" s="372" customFormat="1">
      <c r="A464" s="311" t="s">
        <v>2742</v>
      </c>
      <c r="B464" s="313" t="s">
        <v>2725</v>
      </c>
      <c r="C464" s="313" t="s">
        <v>2726</v>
      </c>
      <c r="D464" s="629">
        <v>1775</v>
      </c>
      <c r="E464" s="451">
        <v>5540</v>
      </c>
      <c r="F464" s="630" t="s">
        <v>2743</v>
      </c>
      <c r="G464" s="313" t="s">
        <v>2728</v>
      </c>
      <c r="H464" s="631">
        <v>44385</v>
      </c>
      <c r="I464" s="628">
        <f t="shared" si="0"/>
        <v>44385</v>
      </c>
      <c r="J464" s="632"/>
    </row>
    <row r="465" spans="1:10" s="372" customFormat="1">
      <c r="A465" s="311" t="s">
        <v>2742</v>
      </c>
      <c r="B465" s="313" t="s">
        <v>2725</v>
      </c>
      <c r="C465" s="313" t="s">
        <v>2726</v>
      </c>
      <c r="D465" s="629">
        <v>2061</v>
      </c>
      <c r="E465" s="451">
        <v>3745</v>
      </c>
      <c r="F465" s="630" t="s">
        <v>2743</v>
      </c>
      <c r="G465" s="313" t="s">
        <v>2728</v>
      </c>
      <c r="H465" s="631">
        <v>44421</v>
      </c>
      <c r="I465" s="628">
        <f t="shared" si="0"/>
        <v>44421</v>
      </c>
      <c r="J465" s="632"/>
    </row>
    <row r="466" spans="1:10" s="372" customFormat="1">
      <c r="A466" s="311" t="s">
        <v>2742</v>
      </c>
      <c r="B466" s="313" t="s">
        <v>2725</v>
      </c>
      <c r="C466" s="313" t="s">
        <v>2726</v>
      </c>
      <c r="D466" s="629">
        <v>2195</v>
      </c>
      <c r="E466" s="451">
        <v>3380</v>
      </c>
      <c r="F466" s="630" t="s">
        <v>2743</v>
      </c>
      <c r="G466" s="313" t="s">
        <v>2728</v>
      </c>
      <c r="H466" s="631">
        <v>44433</v>
      </c>
      <c r="I466" s="628">
        <f t="shared" si="0"/>
        <v>44433</v>
      </c>
      <c r="J466" s="632"/>
    </row>
    <row r="467" spans="1:10" s="372" customFormat="1" ht="23.25">
      <c r="A467" s="311" t="s">
        <v>2745</v>
      </c>
      <c r="B467" s="313" t="s">
        <v>2725</v>
      </c>
      <c r="C467" s="313" t="s">
        <v>2726</v>
      </c>
      <c r="D467" s="629">
        <v>527</v>
      </c>
      <c r="E467" s="451">
        <v>16024.4</v>
      </c>
      <c r="F467" s="630" t="s">
        <v>2746</v>
      </c>
      <c r="G467" s="313" t="s">
        <v>2728</v>
      </c>
      <c r="H467" s="631">
        <v>44251</v>
      </c>
      <c r="I467" s="628">
        <f t="shared" si="0"/>
        <v>44251</v>
      </c>
      <c r="J467" s="632"/>
    </row>
    <row r="468" spans="1:10" s="372" customFormat="1">
      <c r="A468" s="311" t="s">
        <v>2745</v>
      </c>
      <c r="B468" s="313" t="s">
        <v>2732</v>
      </c>
      <c r="C468" s="313" t="s">
        <v>2726</v>
      </c>
      <c r="D468" s="629" t="s">
        <v>2747</v>
      </c>
      <c r="E468" s="451">
        <v>65508.5</v>
      </c>
      <c r="F468" s="630" t="s">
        <v>15483</v>
      </c>
      <c r="G468" s="313" t="s">
        <v>2728</v>
      </c>
      <c r="H468" s="631">
        <v>44292</v>
      </c>
      <c r="I468" s="628">
        <f t="shared" si="0"/>
        <v>44292</v>
      </c>
      <c r="J468" s="632"/>
    </row>
    <row r="469" spans="1:10" s="372" customFormat="1">
      <c r="A469" s="311" t="s">
        <v>2745</v>
      </c>
      <c r="B469" s="313" t="s">
        <v>2732</v>
      </c>
      <c r="C469" s="313" t="s">
        <v>2726</v>
      </c>
      <c r="D469" s="629" t="s">
        <v>2748</v>
      </c>
      <c r="E469" s="451">
        <v>316911.62</v>
      </c>
      <c r="F469" s="630" t="s">
        <v>15483</v>
      </c>
      <c r="G469" s="313" t="s">
        <v>2728</v>
      </c>
      <c r="H469" s="631">
        <v>44338</v>
      </c>
      <c r="I469" s="628">
        <f t="shared" si="0"/>
        <v>44338</v>
      </c>
      <c r="J469" s="632"/>
    </row>
    <row r="470" spans="1:10" s="372" customFormat="1">
      <c r="A470" s="311" t="s">
        <v>2749</v>
      </c>
      <c r="B470" s="313" t="s">
        <v>2725</v>
      </c>
      <c r="C470" s="313" t="s">
        <v>2726</v>
      </c>
      <c r="D470" s="629">
        <v>1174</v>
      </c>
      <c r="E470" s="451">
        <v>10000</v>
      </c>
      <c r="F470" s="630" t="s">
        <v>2750</v>
      </c>
      <c r="G470" s="313" t="s">
        <v>2728</v>
      </c>
      <c r="H470" s="631">
        <v>44334</v>
      </c>
      <c r="I470" s="628">
        <f t="shared" si="0"/>
        <v>44334</v>
      </c>
      <c r="J470" s="632"/>
    </row>
    <row r="471" spans="1:10" s="372" customFormat="1">
      <c r="A471" s="311" t="s">
        <v>2751</v>
      </c>
      <c r="B471" s="313" t="s">
        <v>2725</v>
      </c>
      <c r="C471" s="313" t="s">
        <v>2726</v>
      </c>
      <c r="D471" s="629">
        <v>2888</v>
      </c>
      <c r="E471" s="451">
        <v>30000</v>
      </c>
      <c r="F471" s="630" t="s">
        <v>15484</v>
      </c>
      <c r="G471" s="313" t="s">
        <v>2728</v>
      </c>
      <c r="H471" s="631">
        <v>44510</v>
      </c>
      <c r="I471" s="628">
        <f t="shared" si="0"/>
        <v>44510</v>
      </c>
      <c r="J471" s="632"/>
    </row>
    <row r="472" spans="1:10" s="372" customFormat="1">
      <c r="A472" s="311" t="s">
        <v>2752</v>
      </c>
      <c r="B472" s="313" t="s">
        <v>2725</v>
      </c>
      <c r="C472" s="313" t="s">
        <v>2726</v>
      </c>
      <c r="D472" s="629">
        <v>1999</v>
      </c>
      <c r="E472" s="451">
        <v>4660</v>
      </c>
      <c r="F472" s="630" t="s">
        <v>2753</v>
      </c>
      <c r="G472" s="313" t="s">
        <v>2728</v>
      </c>
      <c r="H472" s="631">
        <v>44413</v>
      </c>
      <c r="I472" s="628">
        <f t="shared" si="0"/>
        <v>44413</v>
      </c>
      <c r="J472" s="632"/>
    </row>
    <row r="473" spans="1:10" s="372" customFormat="1">
      <c r="A473" s="311" t="s">
        <v>2754</v>
      </c>
      <c r="B473" s="313" t="s">
        <v>2725</v>
      </c>
      <c r="C473" s="313" t="s">
        <v>2726</v>
      </c>
      <c r="D473" s="629">
        <v>791</v>
      </c>
      <c r="E473" s="451">
        <v>17000</v>
      </c>
      <c r="F473" s="630" t="s">
        <v>15485</v>
      </c>
      <c r="G473" s="313" t="s">
        <v>2728</v>
      </c>
      <c r="H473" s="631">
        <v>44298</v>
      </c>
      <c r="I473" s="628">
        <f t="shared" si="0"/>
        <v>44298</v>
      </c>
      <c r="J473" s="632"/>
    </row>
    <row r="474" spans="1:10" s="372" customFormat="1">
      <c r="A474" s="311" t="s">
        <v>2756</v>
      </c>
      <c r="B474" s="313" t="s">
        <v>2725</v>
      </c>
      <c r="C474" s="313" t="s">
        <v>2726</v>
      </c>
      <c r="D474" s="629">
        <v>1123</v>
      </c>
      <c r="E474" s="451">
        <v>35000</v>
      </c>
      <c r="F474" s="630" t="s">
        <v>15485</v>
      </c>
      <c r="G474" s="313" t="s">
        <v>2728</v>
      </c>
      <c r="H474" s="631">
        <v>44329</v>
      </c>
      <c r="I474" s="628">
        <f t="shared" si="0"/>
        <v>44329</v>
      </c>
      <c r="J474" s="632"/>
    </row>
    <row r="475" spans="1:10" s="372" customFormat="1">
      <c r="A475" s="311" t="s">
        <v>2757</v>
      </c>
      <c r="B475" s="313" t="s">
        <v>2725</v>
      </c>
      <c r="C475" s="313" t="s">
        <v>2726</v>
      </c>
      <c r="D475" s="629">
        <v>1370</v>
      </c>
      <c r="E475" s="451">
        <v>10000</v>
      </c>
      <c r="F475" s="630" t="s">
        <v>15486</v>
      </c>
      <c r="G475" s="313" t="s">
        <v>2728</v>
      </c>
      <c r="H475" s="631">
        <v>44348</v>
      </c>
      <c r="I475" s="628">
        <f t="shared" si="0"/>
        <v>44348</v>
      </c>
      <c r="J475" s="632"/>
    </row>
    <row r="476" spans="1:10" s="372" customFormat="1">
      <c r="A476" s="311" t="s">
        <v>2759</v>
      </c>
      <c r="B476" s="313" t="s">
        <v>2725</v>
      </c>
      <c r="C476" s="313" t="s">
        <v>2726</v>
      </c>
      <c r="D476" s="629">
        <v>1737</v>
      </c>
      <c r="E476" s="451">
        <v>30000</v>
      </c>
      <c r="F476" s="630" t="s">
        <v>15486</v>
      </c>
      <c r="G476" s="313" t="s">
        <v>2728</v>
      </c>
      <c r="H476" s="631">
        <v>44383</v>
      </c>
      <c r="I476" s="628">
        <f t="shared" si="0"/>
        <v>44383</v>
      </c>
      <c r="J476" s="632"/>
    </row>
    <row r="477" spans="1:10" s="372" customFormat="1">
      <c r="A477" s="311" t="s">
        <v>2760</v>
      </c>
      <c r="B477" s="313" t="s">
        <v>1632</v>
      </c>
      <c r="C477" s="313" t="s">
        <v>2726</v>
      </c>
      <c r="D477" s="629" t="s">
        <v>2761</v>
      </c>
      <c r="E477" s="451">
        <v>2265689.59</v>
      </c>
      <c r="F477" s="630" t="s">
        <v>15487</v>
      </c>
      <c r="G477" s="313" t="s">
        <v>2728</v>
      </c>
      <c r="H477" s="631">
        <v>44375</v>
      </c>
      <c r="I477" s="628">
        <f t="shared" si="0"/>
        <v>44375</v>
      </c>
      <c r="J477" s="632"/>
    </row>
    <row r="478" spans="1:10" s="372" customFormat="1">
      <c r="A478" s="311" t="s">
        <v>2760</v>
      </c>
      <c r="B478" s="313" t="s">
        <v>1632</v>
      </c>
      <c r="C478" s="313" t="s">
        <v>2726</v>
      </c>
      <c r="D478" s="629" t="s">
        <v>2761</v>
      </c>
      <c r="E478" s="451">
        <v>4431658.1500000004</v>
      </c>
      <c r="F478" s="630" t="s">
        <v>15487</v>
      </c>
      <c r="G478" s="313" t="s">
        <v>2728</v>
      </c>
      <c r="H478" s="631">
        <v>44375</v>
      </c>
      <c r="I478" s="628">
        <f t="shared" si="0"/>
        <v>44375</v>
      </c>
      <c r="J478" s="632"/>
    </row>
    <row r="479" spans="1:10" s="372" customFormat="1" ht="23.25">
      <c r="A479" s="311" t="s">
        <v>2763</v>
      </c>
      <c r="B479" s="313" t="s">
        <v>2725</v>
      </c>
      <c r="C479" s="313" t="s">
        <v>2726</v>
      </c>
      <c r="D479" s="629">
        <v>1408</v>
      </c>
      <c r="E479" s="451">
        <v>531</v>
      </c>
      <c r="F479" s="630" t="s">
        <v>15488</v>
      </c>
      <c r="G479" s="313" t="s">
        <v>2728</v>
      </c>
      <c r="H479" s="631">
        <v>44349</v>
      </c>
      <c r="I479" s="628">
        <f t="shared" si="0"/>
        <v>44349</v>
      </c>
      <c r="J479" s="632"/>
    </row>
    <row r="480" spans="1:10" s="372" customFormat="1">
      <c r="A480" s="311" t="s">
        <v>2764</v>
      </c>
      <c r="B480" s="313" t="s">
        <v>2725</v>
      </c>
      <c r="C480" s="313" t="s">
        <v>2726</v>
      </c>
      <c r="D480" s="629">
        <v>489</v>
      </c>
      <c r="E480" s="451">
        <v>30000</v>
      </c>
      <c r="F480" s="630" t="s">
        <v>19327</v>
      </c>
      <c r="G480" s="313" t="s">
        <v>2728</v>
      </c>
      <c r="H480" s="631">
        <v>44245</v>
      </c>
      <c r="I480" s="628">
        <f t="shared" si="0"/>
        <v>44245</v>
      </c>
      <c r="J480" s="632"/>
    </row>
    <row r="481" spans="1:10" s="372" customFormat="1">
      <c r="A481" s="311" t="s">
        <v>2766</v>
      </c>
      <c r="B481" s="313" t="s">
        <v>2725</v>
      </c>
      <c r="C481" s="313" t="s">
        <v>2726</v>
      </c>
      <c r="D481" s="629">
        <v>1243</v>
      </c>
      <c r="E481" s="451">
        <v>20000</v>
      </c>
      <c r="F481" s="630" t="s">
        <v>19327</v>
      </c>
      <c r="G481" s="313" t="s">
        <v>2728</v>
      </c>
      <c r="H481" s="631">
        <v>44337</v>
      </c>
      <c r="I481" s="628">
        <f t="shared" si="0"/>
        <v>44337</v>
      </c>
      <c r="J481" s="632"/>
    </row>
    <row r="482" spans="1:10" s="372" customFormat="1">
      <c r="A482" s="311" t="s">
        <v>2767</v>
      </c>
      <c r="B482" s="313" t="s">
        <v>2725</v>
      </c>
      <c r="C482" s="313" t="s">
        <v>2726</v>
      </c>
      <c r="D482" s="629">
        <v>1967</v>
      </c>
      <c r="E482" s="451">
        <v>20000</v>
      </c>
      <c r="F482" s="630" t="s">
        <v>19327</v>
      </c>
      <c r="G482" s="313" t="s">
        <v>2728</v>
      </c>
      <c r="H482" s="631">
        <v>44399</v>
      </c>
      <c r="I482" s="628">
        <f t="shared" si="0"/>
        <v>44399</v>
      </c>
      <c r="J482" s="632"/>
    </row>
    <row r="483" spans="1:10" s="372" customFormat="1">
      <c r="A483" s="311" t="s">
        <v>2767</v>
      </c>
      <c r="B483" s="313" t="s">
        <v>2725</v>
      </c>
      <c r="C483" s="313" t="s">
        <v>2726</v>
      </c>
      <c r="D483" s="629">
        <v>2565</v>
      </c>
      <c r="E483" s="451">
        <v>20000</v>
      </c>
      <c r="F483" s="630" t="s">
        <v>19327</v>
      </c>
      <c r="G483" s="313" t="s">
        <v>2728</v>
      </c>
      <c r="H483" s="631">
        <v>44467</v>
      </c>
      <c r="I483" s="628">
        <f t="shared" si="0"/>
        <v>44467</v>
      </c>
      <c r="J483" s="632"/>
    </row>
    <row r="484" spans="1:10" s="372" customFormat="1">
      <c r="A484" s="311" t="s">
        <v>2767</v>
      </c>
      <c r="B484" s="313" t="s">
        <v>2725</v>
      </c>
      <c r="C484" s="313" t="s">
        <v>2726</v>
      </c>
      <c r="D484" s="629">
        <v>3063</v>
      </c>
      <c r="E484" s="451">
        <v>10700</v>
      </c>
      <c r="F484" s="630" t="s">
        <v>19327</v>
      </c>
      <c r="G484" s="313" t="s">
        <v>2728</v>
      </c>
      <c r="H484" s="631">
        <v>44530</v>
      </c>
      <c r="I484" s="628">
        <f t="shared" si="0"/>
        <v>44530</v>
      </c>
      <c r="J484" s="632"/>
    </row>
    <row r="485" spans="1:10" s="372" customFormat="1">
      <c r="A485" s="311" t="s">
        <v>2768</v>
      </c>
      <c r="B485" s="313" t="s">
        <v>2725</v>
      </c>
      <c r="C485" s="313" t="s">
        <v>2726</v>
      </c>
      <c r="D485" s="629">
        <v>203</v>
      </c>
      <c r="E485" s="451">
        <v>12000</v>
      </c>
      <c r="F485" s="630" t="s">
        <v>19328</v>
      </c>
      <c r="G485" s="313" t="s">
        <v>2728</v>
      </c>
      <c r="H485" s="631">
        <v>44216</v>
      </c>
      <c r="I485" s="628">
        <f t="shared" si="0"/>
        <v>44216</v>
      </c>
      <c r="J485" s="632"/>
    </row>
    <row r="486" spans="1:10" s="372" customFormat="1">
      <c r="A486" s="311" t="s">
        <v>2768</v>
      </c>
      <c r="B486" s="313" t="s">
        <v>2725</v>
      </c>
      <c r="C486" s="313" t="s">
        <v>2726</v>
      </c>
      <c r="D486" s="629">
        <v>970</v>
      </c>
      <c r="E486" s="451">
        <v>12000</v>
      </c>
      <c r="F486" s="630" t="s">
        <v>19328</v>
      </c>
      <c r="G486" s="313" t="s">
        <v>2728</v>
      </c>
      <c r="H486" s="631">
        <v>44316</v>
      </c>
      <c r="I486" s="628">
        <f t="shared" si="0"/>
        <v>44316</v>
      </c>
      <c r="J486" s="632"/>
    </row>
    <row r="487" spans="1:10" s="372" customFormat="1">
      <c r="A487" s="311" t="s">
        <v>2768</v>
      </c>
      <c r="B487" s="313" t="s">
        <v>2725</v>
      </c>
      <c r="C487" s="313" t="s">
        <v>2726</v>
      </c>
      <c r="D487" s="629">
        <v>1762</v>
      </c>
      <c r="E487" s="451">
        <v>4000</v>
      </c>
      <c r="F487" s="630" t="s">
        <v>19328</v>
      </c>
      <c r="G487" s="313" t="s">
        <v>2728</v>
      </c>
      <c r="H487" s="631">
        <v>44385</v>
      </c>
      <c r="I487" s="628">
        <f t="shared" si="0"/>
        <v>44385</v>
      </c>
      <c r="J487" s="632"/>
    </row>
    <row r="488" spans="1:10" s="372" customFormat="1">
      <c r="A488" s="311" t="s">
        <v>2768</v>
      </c>
      <c r="B488" s="313" t="s">
        <v>2725</v>
      </c>
      <c r="C488" s="313" t="s">
        <v>2726</v>
      </c>
      <c r="D488" s="629">
        <v>2162</v>
      </c>
      <c r="E488" s="451">
        <v>12000</v>
      </c>
      <c r="F488" s="630" t="s">
        <v>19328</v>
      </c>
      <c r="G488" s="313" t="s">
        <v>2728</v>
      </c>
      <c r="H488" s="631">
        <v>44431</v>
      </c>
      <c r="I488" s="628">
        <f t="shared" si="0"/>
        <v>44431</v>
      </c>
      <c r="J488" s="632"/>
    </row>
    <row r="489" spans="1:10" s="372" customFormat="1">
      <c r="A489" s="311" t="s">
        <v>2769</v>
      </c>
      <c r="B489" s="313" t="s">
        <v>2725</v>
      </c>
      <c r="C489" s="313" t="s">
        <v>2726</v>
      </c>
      <c r="D489" s="629">
        <v>2339</v>
      </c>
      <c r="E489" s="451">
        <v>20000</v>
      </c>
      <c r="F489" s="630" t="s">
        <v>2770</v>
      </c>
      <c r="G489" s="313" t="s">
        <v>2728</v>
      </c>
      <c r="H489" s="631">
        <v>44448</v>
      </c>
      <c r="I489" s="628">
        <f t="shared" si="0"/>
        <v>44448</v>
      </c>
      <c r="J489" s="632"/>
    </row>
    <row r="490" spans="1:10" s="372" customFormat="1">
      <c r="A490" s="311" t="s">
        <v>2771</v>
      </c>
      <c r="B490" s="313" t="s">
        <v>2725</v>
      </c>
      <c r="C490" s="313" t="s">
        <v>2726</v>
      </c>
      <c r="D490" s="629">
        <v>1472</v>
      </c>
      <c r="E490" s="451">
        <v>27000</v>
      </c>
      <c r="F490" s="630" t="s">
        <v>19329</v>
      </c>
      <c r="G490" s="313" t="s">
        <v>2728</v>
      </c>
      <c r="H490" s="631">
        <v>44355</v>
      </c>
      <c r="I490" s="628">
        <f t="shared" si="0"/>
        <v>44355</v>
      </c>
      <c r="J490" s="632"/>
    </row>
    <row r="491" spans="1:10" s="372" customFormat="1">
      <c r="A491" s="311" t="s">
        <v>2771</v>
      </c>
      <c r="B491" s="313" t="s">
        <v>2725</v>
      </c>
      <c r="C491" s="313" t="s">
        <v>2726</v>
      </c>
      <c r="D491" s="629">
        <v>2372</v>
      </c>
      <c r="E491" s="451">
        <v>27000</v>
      </c>
      <c r="F491" s="630" t="s">
        <v>19329</v>
      </c>
      <c r="G491" s="313" t="s">
        <v>2728</v>
      </c>
      <c r="H491" s="631">
        <v>44452</v>
      </c>
      <c r="I491" s="628">
        <f t="shared" si="0"/>
        <v>44452</v>
      </c>
      <c r="J491" s="632"/>
    </row>
    <row r="492" spans="1:10" s="372" customFormat="1">
      <c r="A492" s="311" t="s">
        <v>2771</v>
      </c>
      <c r="B492" s="313" t="s">
        <v>2725</v>
      </c>
      <c r="C492" s="313" t="s">
        <v>2726</v>
      </c>
      <c r="D492" s="629">
        <v>3173</v>
      </c>
      <c r="E492" s="451">
        <v>9000</v>
      </c>
      <c r="F492" s="630" t="s">
        <v>19329</v>
      </c>
      <c r="G492" s="313" t="s">
        <v>2728</v>
      </c>
      <c r="H492" s="631">
        <v>44539</v>
      </c>
      <c r="I492" s="628">
        <f t="shared" si="0"/>
        <v>44539</v>
      </c>
      <c r="J492" s="632"/>
    </row>
    <row r="493" spans="1:10" s="372" customFormat="1">
      <c r="A493" s="311" t="s">
        <v>2767</v>
      </c>
      <c r="B493" s="313" t="s">
        <v>2725</v>
      </c>
      <c r="C493" s="313" t="s">
        <v>2726</v>
      </c>
      <c r="D493" s="629">
        <v>80</v>
      </c>
      <c r="E493" s="451">
        <v>22000</v>
      </c>
      <c r="F493" s="630" t="s">
        <v>19330</v>
      </c>
      <c r="G493" s="313" t="s">
        <v>2728</v>
      </c>
      <c r="H493" s="631">
        <v>44212</v>
      </c>
      <c r="I493" s="628">
        <f t="shared" si="0"/>
        <v>44212</v>
      </c>
      <c r="J493" s="632"/>
    </row>
    <row r="494" spans="1:10" s="372" customFormat="1">
      <c r="A494" s="311" t="s">
        <v>2767</v>
      </c>
      <c r="B494" s="313" t="s">
        <v>2725</v>
      </c>
      <c r="C494" s="313" t="s">
        <v>2726</v>
      </c>
      <c r="D494" s="629">
        <v>689</v>
      </c>
      <c r="E494" s="451">
        <v>22000</v>
      </c>
      <c r="F494" s="630" t="s">
        <v>19330</v>
      </c>
      <c r="G494" s="313" t="s">
        <v>2728</v>
      </c>
      <c r="H494" s="631">
        <v>44274</v>
      </c>
      <c r="I494" s="628">
        <f t="shared" si="0"/>
        <v>44274</v>
      </c>
      <c r="J494" s="632"/>
    </row>
    <row r="495" spans="1:10" s="372" customFormat="1">
      <c r="A495" s="311" t="s">
        <v>2766</v>
      </c>
      <c r="B495" s="313" t="s">
        <v>2725</v>
      </c>
      <c r="C495" s="313" t="s">
        <v>2726</v>
      </c>
      <c r="D495" s="629">
        <v>1299</v>
      </c>
      <c r="E495" s="451">
        <v>22000</v>
      </c>
      <c r="F495" s="630" t="s">
        <v>19330</v>
      </c>
      <c r="G495" s="313" t="s">
        <v>2728</v>
      </c>
      <c r="H495" s="631">
        <v>44341</v>
      </c>
      <c r="I495" s="628">
        <f t="shared" si="0"/>
        <v>44341</v>
      </c>
      <c r="J495" s="632"/>
    </row>
    <row r="496" spans="1:10" s="372" customFormat="1">
      <c r="A496" s="311" t="s">
        <v>2767</v>
      </c>
      <c r="B496" s="313" t="s">
        <v>2725</v>
      </c>
      <c r="C496" s="313" t="s">
        <v>2726</v>
      </c>
      <c r="D496" s="629">
        <v>2016</v>
      </c>
      <c r="E496" s="451">
        <v>16500</v>
      </c>
      <c r="F496" s="630" t="s">
        <v>19330</v>
      </c>
      <c r="G496" s="313" t="s">
        <v>2728</v>
      </c>
      <c r="H496" s="631">
        <v>44414</v>
      </c>
      <c r="I496" s="628">
        <f t="shared" si="0"/>
        <v>44414</v>
      </c>
      <c r="J496" s="632"/>
    </row>
    <row r="497" spans="1:10" s="372" customFormat="1">
      <c r="A497" s="311" t="s">
        <v>2773</v>
      </c>
      <c r="B497" s="313" t="s">
        <v>2725</v>
      </c>
      <c r="C497" s="313" t="s">
        <v>2726</v>
      </c>
      <c r="D497" s="629">
        <v>2548</v>
      </c>
      <c r="E497" s="451">
        <v>26000</v>
      </c>
      <c r="F497" s="630" t="s">
        <v>2774</v>
      </c>
      <c r="G497" s="313" t="s">
        <v>2728</v>
      </c>
      <c r="H497" s="631">
        <v>44463</v>
      </c>
      <c r="I497" s="628">
        <f t="shared" si="0"/>
        <v>44463</v>
      </c>
      <c r="J497" s="632"/>
    </row>
    <row r="498" spans="1:10" s="372" customFormat="1">
      <c r="A498" s="311" t="s">
        <v>2773</v>
      </c>
      <c r="B498" s="313" t="s">
        <v>2725</v>
      </c>
      <c r="C498" s="313" t="s">
        <v>2726</v>
      </c>
      <c r="D498" s="629">
        <v>3080</v>
      </c>
      <c r="E498" s="451">
        <v>13000</v>
      </c>
      <c r="F498" s="630" t="s">
        <v>2774</v>
      </c>
      <c r="G498" s="313" t="s">
        <v>2728</v>
      </c>
      <c r="H498" s="631">
        <v>44531</v>
      </c>
      <c r="I498" s="628">
        <f t="shared" si="0"/>
        <v>44531</v>
      </c>
      <c r="J498" s="632"/>
    </row>
    <row r="499" spans="1:10" s="372" customFormat="1">
      <c r="A499" s="311" t="s">
        <v>2775</v>
      </c>
      <c r="B499" s="313" t="s">
        <v>2725</v>
      </c>
      <c r="C499" s="313" t="s">
        <v>2726</v>
      </c>
      <c r="D499" s="629">
        <v>393</v>
      </c>
      <c r="E499" s="451">
        <v>13464</v>
      </c>
      <c r="F499" s="630" t="s">
        <v>19331</v>
      </c>
      <c r="G499" s="313" t="s">
        <v>2728</v>
      </c>
      <c r="H499" s="631">
        <v>44236</v>
      </c>
      <c r="I499" s="628">
        <f t="shared" si="0"/>
        <v>44236</v>
      </c>
      <c r="J499" s="632"/>
    </row>
    <row r="500" spans="1:10" s="372" customFormat="1">
      <c r="A500" s="311" t="s">
        <v>2764</v>
      </c>
      <c r="B500" s="313" t="s">
        <v>2725</v>
      </c>
      <c r="C500" s="313" t="s">
        <v>2726</v>
      </c>
      <c r="D500" s="629">
        <v>531</v>
      </c>
      <c r="E500" s="451">
        <v>30000</v>
      </c>
      <c r="F500" s="630" t="s">
        <v>15489</v>
      </c>
      <c r="G500" s="313" t="s">
        <v>2728</v>
      </c>
      <c r="H500" s="631">
        <v>44251</v>
      </c>
      <c r="I500" s="628">
        <f t="shared" ref="I500:I563" si="1">H500+0</f>
        <v>44251</v>
      </c>
      <c r="J500" s="632"/>
    </row>
    <row r="501" spans="1:10" s="372" customFormat="1">
      <c r="A501" s="311" t="s">
        <v>2767</v>
      </c>
      <c r="B501" s="313" t="s">
        <v>2725</v>
      </c>
      <c r="C501" s="313" t="s">
        <v>2726</v>
      </c>
      <c r="D501" s="629">
        <v>1323</v>
      </c>
      <c r="E501" s="451">
        <v>20000</v>
      </c>
      <c r="F501" s="630" t="s">
        <v>15489</v>
      </c>
      <c r="G501" s="313" t="s">
        <v>2728</v>
      </c>
      <c r="H501" s="631">
        <v>44343</v>
      </c>
      <c r="I501" s="628">
        <f t="shared" si="1"/>
        <v>44343</v>
      </c>
      <c r="J501" s="632"/>
    </row>
    <row r="502" spans="1:10" s="372" customFormat="1">
      <c r="A502" s="311" t="s">
        <v>2766</v>
      </c>
      <c r="B502" s="313" t="s">
        <v>2725</v>
      </c>
      <c r="C502" s="313" t="s">
        <v>2726</v>
      </c>
      <c r="D502" s="629">
        <v>2003</v>
      </c>
      <c r="E502" s="451">
        <v>30000</v>
      </c>
      <c r="F502" s="630" t="s">
        <v>15489</v>
      </c>
      <c r="G502" s="313" t="s">
        <v>2728</v>
      </c>
      <c r="H502" s="631">
        <v>44413</v>
      </c>
      <c r="I502" s="628">
        <f t="shared" si="1"/>
        <v>44413</v>
      </c>
      <c r="J502" s="632"/>
    </row>
    <row r="503" spans="1:10" s="372" customFormat="1">
      <c r="A503" s="311" t="s">
        <v>2767</v>
      </c>
      <c r="B503" s="313" t="s">
        <v>2725</v>
      </c>
      <c r="C503" s="313" t="s">
        <v>2726</v>
      </c>
      <c r="D503" s="629">
        <v>2853</v>
      </c>
      <c r="E503" s="451">
        <v>19350</v>
      </c>
      <c r="F503" s="630" t="s">
        <v>15489</v>
      </c>
      <c r="G503" s="313" t="s">
        <v>2728</v>
      </c>
      <c r="H503" s="631">
        <v>44504</v>
      </c>
      <c r="I503" s="628">
        <f t="shared" si="1"/>
        <v>44504</v>
      </c>
      <c r="J503" s="632"/>
    </row>
    <row r="504" spans="1:10" s="372" customFormat="1">
      <c r="A504" s="311" t="s">
        <v>2777</v>
      </c>
      <c r="B504" s="313" t="s">
        <v>2725</v>
      </c>
      <c r="C504" s="313" t="s">
        <v>2726</v>
      </c>
      <c r="D504" s="629">
        <v>1337</v>
      </c>
      <c r="E504" s="451">
        <v>15000</v>
      </c>
      <c r="F504" s="630" t="s">
        <v>19332</v>
      </c>
      <c r="G504" s="313" t="s">
        <v>2728</v>
      </c>
      <c r="H504" s="631">
        <v>44344</v>
      </c>
      <c r="I504" s="628">
        <f t="shared" si="1"/>
        <v>44344</v>
      </c>
      <c r="J504" s="632"/>
    </row>
    <row r="505" spans="1:10" s="372" customFormat="1">
      <c r="A505" s="311" t="s">
        <v>2768</v>
      </c>
      <c r="B505" s="313" t="s">
        <v>2725</v>
      </c>
      <c r="C505" s="313" t="s">
        <v>2726</v>
      </c>
      <c r="D505" s="629">
        <v>126</v>
      </c>
      <c r="E505" s="451">
        <v>9000</v>
      </c>
      <c r="F505" s="630" t="s">
        <v>15490</v>
      </c>
      <c r="G505" s="313" t="s">
        <v>2728</v>
      </c>
      <c r="H505" s="631">
        <v>44212</v>
      </c>
      <c r="I505" s="628">
        <f t="shared" si="1"/>
        <v>44212</v>
      </c>
      <c r="J505" s="632"/>
    </row>
    <row r="506" spans="1:10" s="372" customFormat="1">
      <c r="A506" s="311" t="s">
        <v>2768</v>
      </c>
      <c r="B506" s="313" t="s">
        <v>2725</v>
      </c>
      <c r="C506" s="313" t="s">
        <v>2726</v>
      </c>
      <c r="D506" s="629">
        <v>947</v>
      </c>
      <c r="E506" s="451">
        <v>9000</v>
      </c>
      <c r="F506" s="630" t="s">
        <v>15490</v>
      </c>
      <c r="G506" s="313" t="s">
        <v>2728</v>
      </c>
      <c r="H506" s="631">
        <v>44314</v>
      </c>
      <c r="I506" s="628">
        <f t="shared" si="1"/>
        <v>44314</v>
      </c>
      <c r="J506" s="632"/>
    </row>
    <row r="507" spans="1:10" s="372" customFormat="1">
      <c r="A507" s="311" t="s">
        <v>2768</v>
      </c>
      <c r="B507" s="313" t="s">
        <v>2725</v>
      </c>
      <c r="C507" s="313" t="s">
        <v>2726</v>
      </c>
      <c r="D507" s="629">
        <v>1755</v>
      </c>
      <c r="E507" s="451">
        <v>3000</v>
      </c>
      <c r="F507" s="630" t="s">
        <v>15490</v>
      </c>
      <c r="G507" s="313" t="s">
        <v>2728</v>
      </c>
      <c r="H507" s="631">
        <v>44385</v>
      </c>
      <c r="I507" s="628">
        <f t="shared" si="1"/>
        <v>44385</v>
      </c>
      <c r="J507" s="632"/>
    </row>
    <row r="508" spans="1:10" s="372" customFormat="1">
      <c r="A508" s="311" t="s">
        <v>2768</v>
      </c>
      <c r="B508" s="313" t="s">
        <v>2725</v>
      </c>
      <c r="C508" s="313" t="s">
        <v>2726</v>
      </c>
      <c r="D508" s="629">
        <v>2115</v>
      </c>
      <c r="E508" s="451">
        <v>12000</v>
      </c>
      <c r="F508" s="630" t="s">
        <v>15490</v>
      </c>
      <c r="G508" s="313" t="s">
        <v>2728</v>
      </c>
      <c r="H508" s="631">
        <v>44427</v>
      </c>
      <c r="I508" s="628">
        <f t="shared" si="1"/>
        <v>44427</v>
      </c>
      <c r="J508" s="632"/>
    </row>
    <row r="509" spans="1:10" s="372" customFormat="1">
      <c r="A509" s="311" t="s">
        <v>2768</v>
      </c>
      <c r="B509" s="313" t="s">
        <v>2725</v>
      </c>
      <c r="C509" s="313" t="s">
        <v>2726</v>
      </c>
      <c r="D509" s="629">
        <v>2910</v>
      </c>
      <c r="E509" s="451">
        <v>9000</v>
      </c>
      <c r="F509" s="630" t="s">
        <v>15490</v>
      </c>
      <c r="G509" s="313" t="s">
        <v>2728</v>
      </c>
      <c r="H509" s="631">
        <v>44511</v>
      </c>
      <c r="I509" s="628">
        <f t="shared" si="1"/>
        <v>44511</v>
      </c>
      <c r="J509" s="632"/>
    </row>
    <row r="510" spans="1:10" s="372" customFormat="1">
      <c r="A510" s="311" t="s">
        <v>2779</v>
      </c>
      <c r="B510" s="313" t="s">
        <v>2725</v>
      </c>
      <c r="C510" s="313" t="s">
        <v>2726</v>
      </c>
      <c r="D510" s="629">
        <v>2623</v>
      </c>
      <c r="E510" s="451">
        <v>10500</v>
      </c>
      <c r="F510" s="630" t="s">
        <v>2780</v>
      </c>
      <c r="G510" s="313" t="s">
        <v>2728</v>
      </c>
      <c r="H510" s="631">
        <v>44469</v>
      </c>
      <c r="I510" s="628">
        <f t="shared" si="1"/>
        <v>44469</v>
      </c>
      <c r="J510" s="632"/>
    </row>
    <row r="511" spans="1:10" s="372" customFormat="1">
      <c r="A511" s="311" t="s">
        <v>2735</v>
      </c>
      <c r="B511" s="313" t="s">
        <v>2725</v>
      </c>
      <c r="C511" s="313" t="s">
        <v>2726</v>
      </c>
      <c r="D511" s="629">
        <v>813</v>
      </c>
      <c r="E511" s="451">
        <v>20000</v>
      </c>
      <c r="F511" s="630" t="s">
        <v>15491</v>
      </c>
      <c r="G511" s="313" t="s">
        <v>2728</v>
      </c>
      <c r="H511" s="631">
        <v>44300</v>
      </c>
      <c r="I511" s="628">
        <f t="shared" si="1"/>
        <v>44300</v>
      </c>
      <c r="J511" s="632"/>
    </row>
    <row r="512" spans="1:10" s="372" customFormat="1">
      <c r="A512" s="311" t="s">
        <v>2781</v>
      </c>
      <c r="B512" s="313" t="s">
        <v>2725</v>
      </c>
      <c r="C512" s="313" t="s">
        <v>2726</v>
      </c>
      <c r="D512" s="629">
        <v>250</v>
      </c>
      <c r="E512" s="451">
        <v>7500</v>
      </c>
      <c r="F512" s="630" t="s">
        <v>15492</v>
      </c>
      <c r="G512" s="313" t="s">
        <v>2728</v>
      </c>
      <c r="H512" s="631">
        <v>44218</v>
      </c>
      <c r="I512" s="628">
        <f t="shared" si="1"/>
        <v>44218</v>
      </c>
      <c r="J512" s="632"/>
    </row>
    <row r="513" spans="1:10" s="372" customFormat="1">
      <c r="A513" s="311" t="s">
        <v>15493</v>
      </c>
      <c r="B513" s="313" t="s">
        <v>2725</v>
      </c>
      <c r="C513" s="313" t="s">
        <v>2726</v>
      </c>
      <c r="D513" s="629">
        <v>762</v>
      </c>
      <c r="E513" s="451">
        <v>7500</v>
      </c>
      <c r="F513" s="630" t="s">
        <v>15492</v>
      </c>
      <c r="G513" s="313" t="s">
        <v>2728</v>
      </c>
      <c r="H513" s="631">
        <v>44293</v>
      </c>
      <c r="I513" s="628">
        <f t="shared" si="1"/>
        <v>44293</v>
      </c>
      <c r="J513" s="632"/>
    </row>
    <row r="514" spans="1:10" s="372" customFormat="1">
      <c r="A514" s="311" t="s">
        <v>15494</v>
      </c>
      <c r="B514" s="313" t="s">
        <v>2725</v>
      </c>
      <c r="C514" s="313" t="s">
        <v>2726</v>
      </c>
      <c r="D514" s="629">
        <v>1811</v>
      </c>
      <c r="E514" s="451">
        <v>5000</v>
      </c>
      <c r="F514" s="630" t="s">
        <v>15492</v>
      </c>
      <c r="G514" s="313" t="s">
        <v>2728</v>
      </c>
      <c r="H514" s="631">
        <v>44390</v>
      </c>
      <c r="I514" s="628">
        <f t="shared" si="1"/>
        <v>44390</v>
      </c>
      <c r="J514" s="632"/>
    </row>
    <row r="515" spans="1:10" s="372" customFormat="1">
      <c r="A515" s="311" t="s">
        <v>15494</v>
      </c>
      <c r="B515" s="313" t="s">
        <v>2725</v>
      </c>
      <c r="C515" s="313" t="s">
        <v>2726</v>
      </c>
      <c r="D515" s="629">
        <v>2310</v>
      </c>
      <c r="E515" s="451">
        <v>10000</v>
      </c>
      <c r="F515" s="630" t="s">
        <v>15492</v>
      </c>
      <c r="G515" s="313" t="s">
        <v>2728</v>
      </c>
      <c r="H515" s="631">
        <v>44446</v>
      </c>
      <c r="I515" s="628">
        <f t="shared" si="1"/>
        <v>44446</v>
      </c>
      <c r="J515" s="632"/>
    </row>
    <row r="516" spans="1:10" s="372" customFormat="1">
      <c r="A516" s="311" t="s">
        <v>2785</v>
      </c>
      <c r="B516" s="313" t="s">
        <v>2725</v>
      </c>
      <c r="C516" s="313" t="s">
        <v>2726</v>
      </c>
      <c r="D516" s="629">
        <v>3085</v>
      </c>
      <c r="E516" s="451">
        <v>3000</v>
      </c>
      <c r="F516" s="630" t="s">
        <v>19333</v>
      </c>
      <c r="G516" s="313" t="s">
        <v>2728</v>
      </c>
      <c r="H516" s="631">
        <v>44531</v>
      </c>
      <c r="I516" s="628">
        <f t="shared" si="1"/>
        <v>44531</v>
      </c>
      <c r="J516" s="632"/>
    </row>
    <row r="517" spans="1:10" s="372" customFormat="1">
      <c r="A517" s="311" t="s">
        <v>2773</v>
      </c>
      <c r="B517" s="313" t="s">
        <v>2725</v>
      </c>
      <c r="C517" s="313" t="s">
        <v>2726</v>
      </c>
      <c r="D517" s="629">
        <v>33</v>
      </c>
      <c r="E517" s="451">
        <v>10000</v>
      </c>
      <c r="F517" s="630" t="s">
        <v>15495</v>
      </c>
      <c r="G517" s="313" t="s">
        <v>2728</v>
      </c>
      <c r="H517" s="631">
        <v>44208</v>
      </c>
      <c r="I517" s="628">
        <f t="shared" si="1"/>
        <v>44208</v>
      </c>
      <c r="J517" s="632"/>
    </row>
    <row r="518" spans="1:10" s="372" customFormat="1">
      <c r="A518" s="311" t="s">
        <v>2787</v>
      </c>
      <c r="B518" s="313" t="s">
        <v>2725</v>
      </c>
      <c r="C518" s="313" t="s">
        <v>2726</v>
      </c>
      <c r="D518" s="629">
        <v>2346</v>
      </c>
      <c r="E518" s="451">
        <v>32000</v>
      </c>
      <c r="F518" s="630" t="s">
        <v>15496</v>
      </c>
      <c r="G518" s="313" t="s">
        <v>2728</v>
      </c>
      <c r="H518" s="631">
        <v>44449</v>
      </c>
      <c r="I518" s="628">
        <f t="shared" si="1"/>
        <v>44449</v>
      </c>
      <c r="J518" s="632"/>
    </row>
    <row r="519" spans="1:10" s="372" customFormat="1">
      <c r="A519" s="311" t="s">
        <v>2789</v>
      </c>
      <c r="B519" s="313" t="s">
        <v>2725</v>
      </c>
      <c r="C519" s="313" t="s">
        <v>2726</v>
      </c>
      <c r="D519" s="629">
        <v>2965</v>
      </c>
      <c r="E519" s="451">
        <v>15000</v>
      </c>
      <c r="F519" s="630" t="s">
        <v>15497</v>
      </c>
      <c r="G519" s="313" t="s">
        <v>2728</v>
      </c>
      <c r="H519" s="631">
        <v>44517</v>
      </c>
      <c r="I519" s="628">
        <f t="shared" si="1"/>
        <v>44517</v>
      </c>
      <c r="J519" s="632"/>
    </row>
    <row r="520" spans="1:10" s="372" customFormat="1">
      <c r="A520" s="311" t="s">
        <v>2791</v>
      </c>
      <c r="B520" s="313" t="s">
        <v>2725</v>
      </c>
      <c r="C520" s="313" t="s">
        <v>2726</v>
      </c>
      <c r="D520" s="629">
        <v>1542</v>
      </c>
      <c r="E520" s="451">
        <v>9000</v>
      </c>
      <c r="F520" s="630" t="s">
        <v>15498</v>
      </c>
      <c r="G520" s="313" t="s">
        <v>2728</v>
      </c>
      <c r="H520" s="631">
        <v>44361</v>
      </c>
      <c r="I520" s="628">
        <f t="shared" si="1"/>
        <v>44361</v>
      </c>
      <c r="J520" s="632"/>
    </row>
    <row r="521" spans="1:10" s="372" customFormat="1">
      <c r="A521" s="311" t="s">
        <v>2785</v>
      </c>
      <c r="B521" s="313" t="s">
        <v>2725</v>
      </c>
      <c r="C521" s="313" t="s">
        <v>2726</v>
      </c>
      <c r="D521" s="629">
        <v>2496</v>
      </c>
      <c r="E521" s="451">
        <v>10000</v>
      </c>
      <c r="F521" s="630" t="s">
        <v>15498</v>
      </c>
      <c r="G521" s="313" t="s">
        <v>2728</v>
      </c>
      <c r="H521" s="631">
        <v>44460</v>
      </c>
      <c r="I521" s="628">
        <f t="shared" si="1"/>
        <v>44460</v>
      </c>
      <c r="J521" s="632"/>
    </row>
    <row r="522" spans="1:10" s="372" customFormat="1" ht="23.25">
      <c r="A522" s="311" t="s">
        <v>2793</v>
      </c>
      <c r="B522" s="313" t="s">
        <v>2725</v>
      </c>
      <c r="C522" s="313" t="s">
        <v>2726</v>
      </c>
      <c r="D522" s="629">
        <v>347</v>
      </c>
      <c r="E522" s="451">
        <v>30000</v>
      </c>
      <c r="F522" s="630" t="s">
        <v>2794</v>
      </c>
      <c r="G522" s="313" t="s">
        <v>2728</v>
      </c>
      <c r="H522" s="631">
        <v>44229</v>
      </c>
      <c r="I522" s="628">
        <f t="shared" si="1"/>
        <v>44229</v>
      </c>
      <c r="J522" s="632"/>
    </row>
    <row r="523" spans="1:10" s="372" customFormat="1" ht="23.25">
      <c r="A523" s="311" t="s">
        <v>2773</v>
      </c>
      <c r="B523" s="313" t="s">
        <v>2725</v>
      </c>
      <c r="C523" s="313" t="s">
        <v>2726</v>
      </c>
      <c r="D523" s="629">
        <v>2856</v>
      </c>
      <c r="E523" s="451">
        <v>14000</v>
      </c>
      <c r="F523" s="630" t="s">
        <v>2795</v>
      </c>
      <c r="G523" s="313" t="s">
        <v>2728</v>
      </c>
      <c r="H523" s="631">
        <v>44505</v>
      </c>
      <c r="I523" s="628">
        <f t="shared" si="1"/>
        <v>44505</v>
      </c>
      <c r="J523" s="632"/>
    </row>
    <row r="524" spans="1:10" s="372" customFormat="1">
      <c r="A524" s="311" t="s">
        <v>2742</v>
      </c>
      <c r="B524" s="313" t="s">
        <v>2725</v>
      </c>
      <c r="C524" s="313" t="s">
        <v>2726</v>
      </c>
      <c r="D524" s="629">
        <v>1711</v>
      </c>
      <c r="E524" s="451">
        <v>3540</v>
      </c>
      <c r="F524" s="630" t="s">
        <v>2796</v>
      </c>
      <c r="G524" s="313" t="s">
        <v>2728</v>
      </c>
      <c r="H524" s="631">
        <v>44379</v>
      </c>
      <c r="I524" s="628">
        <f t="shared" si="1"/>
        <v>44379</v>
      </c>
      <c r="J524" s="632"/>
    </row>
    <row r="525" spans="1:10" s="372" customFormat="1">
      <c r="A525" s="311" t="s">
        <v>2742</v>
      </c>
      <c r="B525" s="313" t="s">
        <v>2725</v>
      </c>
      <c r="C525" s="313" t="s">
        <v>2726</v>
      </c>
      <c r="D525" s="629">
        <v>2757</v>
      </c>
      <c r="E525" s="451">
        <v>2655</v>
      </c>
      <c r="F525" s="630" t="s">
        <v>2796</v>
      </c>
      <c r="G525" s="313" t="s">
        <v>2728</v>
      </c>
      <c r="H525" s="631">
        <v>44488</v>
      </c>
      <c r="I525" s="628">
        <f t="shared" si="1"/>
        <v>44488</v>
      </c>
      <c r="J525" s="632"/>
    </row>
    <row r="526" spans="1:10" s="372" customFormat="1">
      <c r="A526" s="311" t="s">
        <v>15500</v>
      </c>
      <c r="B526" s="313" t="s">
        <v>2725</v>
      </c>
      <c r="C526" s="313" t="s">
        <v>2726</v>
      </c>
      <c r="D526" s="629">
        <v>1379</v>
      </c>
      <c r="E526" s="451">
        <v>10000</v>
      </c>
      <c r="F526" s="630" t="s">
        <v>15499</v>
      </c>
      <c r="G526" s="313" t="s">
        <v>2728</v>
      </c>
      <c r="H526" s="631">
        <v>44348</v>
      </c>
      <c r="I526" s="628">
        <f t="shared" si="1"/>
        <v>44348</v>
      </c>
      <c r="J526" s="632"/>
    </row>
    <row r="527" spans="1:10" s="372" customFormat="1">
      <c r="A527" s="311" t="s">
        <v>15500</v>
      </c>
      <c r="B527" s="313" t="s">
        <v>2725</v>
      </c>
      <c r="C527" s="313" t="s">
        <v>2726</v>
      </c>
      <c r="D527" s="629">
        <v>1859</v>
      </c>
      <c r="E527" s="451">
        <v>30000</v>
      </c>
      <c r="F527" s="630" t="s">
        <v>15499</v>
      </c>
      <c r="G527" s="313" t="s">
        <v>2728</v>
      </c>
      <c r="H527" s="631">
        <v>44391</v>
      </c>
      <c r="I527" s="628">
        <f t="shared" si="1"/>
        <v>44391</v>
      </c>
      <c r="J527" s="632"/>
    </row>
    <row r="528" spans="1:10" s="372" customFormat="1">
      <c r="A528" s="311" t="s">
        <v>15500</v>
      </c>
      <c r="B528" s="313" t="s">
        <v>2725</v>
      </c>
      <c r="C528" s="313" t="s">
        <v>2726</v>
      </c>
      <c r="D528" s="629">
        <v>2713</v>
      </c>
      <c r="E528" s="451">
        <v>28500</v>
      </c>
      <c r="F528" s="630" t="s">
        <v>15499</v>
      </c>
      <c r="G528" s="313" t="s">
        <v>2728</v>
      </c>
      <c r="H528" s="631">
        <v>44481</v>
      </c>
      <c r="I528" s="628">
        <f t="shared" si="1"/>
        <v>44481</v>
      </c>
      <c r="J528" s="632"/>
    </row>
    <row r="529" spans="1:10" s="372" customFormat="1">
      <c r="A529" s="311" t="s">
        <v>2771</v>
      </c>
      <c r="B529" s="313" t="s">
        <v>2725</v>
      </c>
      <c r="C529" s="313" t="s">
        <v>2726</v>
      </c>
      <c r="D529" s="629">
        <v>2736</v>
      </c>
      <c r="E529" s="451">
        <v>35200</v>
      </c>
      <c r="F529" s="630" t="s">
        <v>19334</v>
      </c>
      <c r="G529" s="313" t="s">
        <v>2728</v>
      </c>
      <c r="H529" s="631">
        <v>44483</v>
      </c>
      <c r="I529" s="628">
        <f t="shared" si="1"/>
        <v>44483</v>
      </c>
      <c r="J529" s="632"/>
    </row>
    <row r="530" spans="1:10" s="372" customFormat="1">
      <c r="A530" s="311" t="s">
        <v>2799</v>
      </c>
      <c r="B530" s="313" t="s">
        <v>2725</v>
      </c>
      <c r="C530" s="313" t="s">
        <v>2726</v>
      </c>
      <c r="D530" s="629">
        <v>722</v>
      </c>
      <c r="E530" s="451">
        <v>1965</v>
      </c>
      <c r="F530" s="630" t="s">
        <v>15501</v>
      </c>
      <c r="G530" s="313" t="s">
        <v>2728</v>
      </c>
      <c r="H530" s="631">
        <v>44285</v>
      </c>
      <c r="I530" s="628">
        <f t="shared" si="1"/>
        <v>44285</v>
      </c>
      <c r="J530" s="632"/>
    </row>
    <row r="531" spans="1:10" s="372" customFormat="1">
      <c r="A531" s="311" t="s">
        <v>15502</v>
      </c>
      <c r="B531" s="313" t="s">
        <v>2725</v>
      </c>
      <c r="C531" s="313" t="s">
        <v>2726</v>
      </c>
      <c r="D531" s="629">
        <v>1983</v>
      </c>
      <c r="E531" s="451">
        <v>1682.87</v>
      </c>
      <c r="F531" s="630" t="s">
        <v>15501</v>
      </c>
      <c r="G531" s="313" t="s">
        <v>2728</v>
      </c>
      <c r="H531" s="631">
        <v>44403</v>
      </c>
      <c r="I531" s="628">
        <f t="shared" si="1"/>
        <v>44403</v>
      </c>
      <c r="J531" s="632"/>
    </row>
    <row r="532" spans="1:10" s="372" customFormat="1">
      <c r="A532" s="311" t="s">
        <v>2800</v>
      </c>
      <c r="B532" s="313" t="s">
        <v>2725</v>
      </c>
      <c r="C532" s="313" t="s">
        <v>2726</v>
      </c>
      <c r="D532" s="629">
        <v>3142</v>
      </c>
      <c r="E532" s="451">
        <v>2500</v>
      </c>
      <c r="F532" s="630" t="s">
        <v>15503</v>
      </c>
      <c r="G532" s="313" t="s">
        <v>2728</v>
      </c>
      <c r="H532" s="631">
        <v>44536</v>
      </c>
      <c r="I532" s="628">
        <f t="shared" si="1"/>
        <v>44536</v>
      </c>
      <c r="J532" s="632"/>
    </row>
    <row r="533" spans="1:10" s="372" customFormat="1">
      <c r="A533" s="311" t="s">
        <v>2724</v>
      </c>
      <c r="B533" s="313" t="s">
        <v>2725</v>
      </c>
      <c r="C533" s="313" t="s">
        <v>2726</v>
      </c>
      <c r="D533" s="629">
        <v>1915</v>
      </c>
      <c r="E533" s="451">
        <v>15000</v>
      </c>
      <c r="F533" s="630" t="s">
        <v>19335</v>
      </c>
      <c r="G533" s="313" t="s">
        <v>2728</v>
      </c>
      <c r="H533" s="631">
        <v>44396</v>
      </c>
      <c r="I533" s="628">
        <f t="shared" si="1"/>
        <v>44396</v>
      </c>
      <c r="J533" s="632"/>
    </row>
    <row r="534" spans="1:10" s="372" customFormat="1">
      <c r="A534" s="311" t="s">
        <v>2802</v>
      </c>
      <c r="B534" s="313" t="s">
        <v>2725</v>
      </c>
      <c r="C534" s="313" t="s">
        <v>2726</v>
      </c>
      <c r="D534" s="629">
        <v>289</v>
      </c>
      <c r="E534" s="451">
        <v>8000</v>
      </c>
      <c r="F534" s="630" t="s">
        <v>15504</v>
      </c>
      <c r="G534" s="313" t="s">
        <v>2728</v>
      </c>
      <c r="H534" s="631">
        <v>44222</v>
      </c>
      <c r="I534" s="628">
        <f t="shared" si="1"/>
        <v>44222</v>
      </c>
      <c r="J534" s="632"/>
    </row>
    <row r="535" spans="1:10" s="372" customFormat="1">
      <c r="A535" s="311" t="s">
        <v>2802</v>
      </c>
      <c r="B535" s="313" t="s">
        <v>2725</v>
      </c>
      <c r="C535" s="313" t="s">
        <v>2726</v>
      </c>
      <c r="D535" s="629">
        <v>451</v>
      </c>
      <c r="E535" s="451">
        <v>16000</v>
      </c>
      <c r="F535" s="630" t="s">
        <v>15504</v>
      </c>
      <c r="G535" s="313" t="s">
        <v>2728</v>
      </c>
      <c r="H535" s="631">
        <v>44243</v>
      </c>
      <c r="I535" s="628">
        <f t="shared" si="1"/>
        <v>44243</v>
      </c>
      <c r="J535" s="632"/>
    </row>
    <row r="536" spans="1:10" s="372" customFormat="1">
      <c r="A536" s="311" t="s">
        <v>2802</v>
      </c>
      <c r="B536" s="313" t="s">
        <v>2725</v>
      </c>
      <c r="C536" s="313" t="s">
        <v>2726</v>
      </c>
      <c r="D536" s="629">
        <v>866</v>
      </c>
      <c r="E536" s="451">
        <v>24000</v>
      </c>
      <c r="F536" s="630" t="s">
        <v>15504</v>
      </c>
      <c r="G536" s="313" t="s">
        <v>2728</v>
      </c>
      <c r="H536" s="631">
        <v>44305</v>
      </c>
      <c r="I536" s="628">
        <f t="shared" si="1"/>
        <v>44305</v>
      </c>
      <c r="J536" s="632"/>
    </row>
    <row r="537" spans="1:10" s="372" customFormat="1">
      <c r="A537" s="311" t="s">
        <v>2802</v>
      </c>
      <c r="B537" s="313" t="s">
        <v>2725</v>
      </c>
      <c r="C537" s="313" t="s">
        <v>2726</v>
      </c>
      <c r="D537" s="629">
        <v>1862</v>
      </c>
      <c r="E537" s="451">
        <v>16000</v>
      </c>
      <c r="F537" s="630" t="s">
        <v>15504</v>
      </c>
      <c r="G537" s="313" t="s">
        <v>2728</v>
      </c>
      <c r="H537" s="631">
        <v>44391</v>
      </c>
      <c r="I537" s="628">
        <f t="shared" si="1"/>
        <v>44391</v>
      </c>
      <c r="J537" s="632"/>
    </row>
    <row r="538" spans="1:10" s="372" customFormat="1">
      <c r="A538" s="311" t="s">
        <v>2802</v>
      </c>
      <c r="B538" s="313" t="s">
        <v>2725</v>
      </c>
      <c r="C538" s="313" t="s">
        <v>2726</v>
      </c>
      <c r="D538" s="629">
        <v>2278</v>
      </c>
      <c r="E538" s="451">
        <v>32000</v>
      </c>
      <c r="F538" s="630" t="s">
        <v>15504</v>
      </c>
      <c r="G538" s="313" t="s">
        <v>2728</v>
      </c>
      <c r="H538" s="631">
        <v>44445</v>
      </c>
      <c r="I538" s="628">
        <f t="shared" si="1"/>
        <v>44445</v>
      </c>
      <c r="J538" s="632"/>
    </row>
    <row r="539" spans="1:10" s="372" customFormat="1">
      <c r="A539" s="311" t="s">
        <v>2767</v>
      </c>
      <c r="B539" s="313" t="s">
        <v>2725</v>
      </c>
      <c r="C539" s="313" t="s">
        <v>2726</v>
      </c>
      <c r="D539" s="629">
        <v>3139</v>
      </c>
      <c r="E539" s="451">
        <v>8670</v>
      </c>
      <c r="F539" s="630" t="s">
        <v>19336</v>
      </c>
      <c r="G539" s="313" t="s">
        <v>2728</v>
      </c>
      <c r="H539" s="631">
        <v>44536</v>
      </c>
      <c r="I539" s="628">
        <f t="shared" si="1"/>
        <v>44536</v>
      </c>
      <c r="J539" s="632"/>
    </row>
    <row r="540" spans="1:10" s="372" customFormat="1">
      <c r="A540" s="311" t="s">
        <v>2805</v>
      </c>
      <c r="B540" s="313" t="s">
        <v>2725</v>
      </c>
      <c r="C540" s="313" t="s">
        <v>2726</v>
      </c>
      <c r="D540" s="629">
        <v>1252</v>
      </c>
      <c r="E540" s="451">
        <v>800</v>
      </c>
      <c r="F540" s="630" t="s">
        <v>15505</v>
      </c>
      <c r="G540" s="313" t="s">
        <v>2728</v>
      </c>
      <c r="H540" s="631">
        <v>44337</v>
      </c>
      <c r="I540" s="628">
        <f t="shared" si="1"/>
        <v>44337</v>
      </c>
      <c r="J540" s="632"/>
    </row>
    <row r="541" spans="1:10" s="372" customFormat="1">
      <c r="A541" s="311" t="s">
        <v>2771</v>
      </c>
      <c r="B541" s="313" t="s">
        <v>2725</v>
      </c>
      <c r="C541" s="313" t="s">
        <v>2726</v>
      </c>
      <c r="D541" s="629">
        <v>1837</v>
      </c>
      <c r="E541" s="451">
        <v>2500</v>
      </c>
      <c r="F541" s="630" t="s">
        <v>15506</v>
      </c>
      <c r="G541" s="313" t="s">
        <v>2728</v>
      </c>
      <c r="H541" s="631">
        <v>44390</v>
      </c>
      <c r="I541" s="628">
        <f t="shared" si="1"/>
        <v>44390</v>
      </c>
      <c r="J541" s="632"/>
    </row>
    <row r="542" spans="1:10" s="372" customFormat="1">
      <c r="A542" s="311" t="s">
        <v>2806</v>
      </c>
      <c r="B542" s="313" t="s">
        <v>2725</v>
      </c>
      <c r="C542" s="313" t="s">
        <v>2726</v>
      </c>
      <c r="D542" s="629">
        <v>2674</v>
      </c>
      <c r="E542" s="451">
        <v>30000</v>
      </c>
      <c r="F542" s="630" t="s">
        <v>15507</v>
      </c>
      <c r="G542" s="313" t="s">
        <v>2728</v>
      </c>
      <c r="H542" s="631">
        <v>44476</v>
      </c>
      <c r="I542" s="628">
        <f t="shared" si="1"/>
        <v>44476</v>
      </c>
      <c r="J542" s="632"/>
    </row>
    <row r="543" spans="1:10" s="372" customFormat="1">
      <c r="A543" s="311" t="s">
        <v>2808</v>
      </c>
      <c r="B543" s="313" t="s">
        <v>2725</v>
      </c>
      <c r="C543" s="313" t="s">
        <v>2726</v>
      </c>
      <c r="D543" s="629">
        <v>308</v>
      </c>
      <c r="E543" s="451">
        <v>24000</v>
      </c>
      <c r="F543" s="630" t="s">
        <v>15508</v>
      </c>
      <c r="G543" s="313" t="s">
        <v>2728</v>
      </c>
      <c r="H543" s="631">
        <v>44223</v>
      </c>
      <c r="I543" s="628">
        <f t="shared" si="1"/>
        <v>44223</v>
      </c>
      <c r="J543" s="632"/>
    </row>
    <row r="544" spans="1:10" s="372" customFormat="1">
      <c r="A544" s="311" t="s">
        <v>2808</v>
      </c>
      <c r="B544" s="313" t="s">
        <v>2725</v>
      </c>
      <c r="C544" s="313" t="s">
        <v>2726</v>
      </c>
      <c r="D544" s="629">
        <v>911</v>
      </c>
      <c r="E544" s="451">
        <v>32000</v>
      </c>
      <c r="F544" s="630" t="s">
        <v>15508</v>
      </c>
      <c r="G544" s="313" t="s">
        <v>2728</v>
      </c>
      <c r="H544" s="631">
        <v>44309</v>
      </c>
      <c r="I544" s="628">
        <f t="shared" si="1"/>
        <v>44309</v>
      </c>
      <c r="J544" s="632"/>
    </row>
    <row r="545" spans="1:10" s="372" customFormat="1">
      <c r="A545" s="311" t="s">
        <v>2808</v>
      </c>
      <c r="B545" s="313" t="s">
        <v>2725</v>
      </c>
      <c r="C545" s="313" t="s">
        <v>2726</v>
      </c>
      <c r="D545" s="629">
        <v>2163</v>
      </c>
      <c r="E545" s="451">
        <v>32000</v>
      </c>
      <c r="F545" s="630" t="s">
        <v>15508</v>
      </c>
      <c r="G545" s="313" t="s">
        <v>2728</v>
      </c>
      <c r="H545" s="631">
        <v>44431</v>
      </c>
      <c r="I545" s="628">
        <f t="shared" si="1"/>
        <v>44431</v>
      </c>
      <c r="J545" s="632"/>
    </row>
    <row r="546" spans="1:10" s="372" customFormat="1">
      <c r="A546" s="311" t="s">
        <v>2767</v>
      </c>
      <c r="B546" s="313" t="s">
        <v>2725</v>
      </c>
      <c r="C546" s="313" t="s">
        <v>2726</v>
      </c>
      <c r="D546" s="629">
        <v>1058</v>
      </c>
      <c r="E546" s="451">
        <v>10000</v>
      </c>
      <c r="F546" s="630" t="s">
        <v>15509</v>
      </c>
      <c r="G546" s="313" t="s">
        <v>2728</v>
      </c>
      <c r="H546" s="631">
        <v>44323</v>
      </c>
      <c r="I546" s="628">
        <f t="shared" si="1"/>
        <v>44323</v>
      </c>
      <c r="J546" s="632"/>
    </row>
    <row r="547" spans="1:10" s="372" customFormat="1">
      <c r="A547" s="311" t="s">
        <v>2767</v>
      </c>
      <c r="B547" s="313" t="s">
        <v>2725</v>
      </c>
      <c r="C547" s="313" t="s">
        <v>2726</v>
      </c>
      <c r="D547" s="629">
        <v>1503</v>
      </c>
      <c r="E547" s="451">
        <v>30000</v>
      </c>
      <c r="F547" s="630" t="s">
        <v>15509</v>
      </c>
      <c r="G547" s="313" t="s">
        <v>2728</v>
      </c>
      <c r="H547" s="631">
        <v>44357</v>
      </c>
      <c r="I547" s="628">
        <f t="shared" si="1"/>
        <v>44357</v>
      </c>
      <c r="J547" s="632"/>
    </row>
    <row r="548" spans="1:10" s="372" customFormat="1">
      <c r="A548" s="311" t="s">
        <v>2767</v>
      </c>
      <c r="B548" s="313" t="s">
        <v>2725</v>
      </c>
      <c r="C548" s="313" t="s">
        <v>2726</v>
      </c>
      <c r="D548" s="629">
        <v>2419</v>
      </c>
      <c r="E548" s="451">
        <v>30000</v>
      </c>
      <c r="F548" s="630" t="s">
        <v>15509</v>
      </c>
      <c r="G548" s="313" t="s">
        <v>2728</v>
      </c>
      <c r="H548" s="631">
        <v>44454</v>
      </c>
      <c r="I548" s="628">
        <f t="shared" si="1"/>
        <v>44454</v>
      </c>
      <c r="J548" s="632"/>
    </row>
    <row r="549" spans="1:10" s="372" customFormat="1">
      <c r="A549" s="311" t="s">
        <v>2767</v>
      </c>
      <c r="B549" s="313" t="s">
        <v>2725</v>
      </c>
      <c r="C549" s="313" t="s">
        <v>2726</v>
      </c>
      <c r="D549" s="629">
        <v>3239</v>
      </c>
      <c r="E549" s="451">
        <v>5360</v>
      </c>
      <c r="F549" s="630" t="s">
        <v>15509</v>
      </c>
      <c r="G549" s="313" t="s">
        <v>2728</v>
      </c>
      <c r="H549" s="631">
        <v>44546</v>
      </c>
      <c r="I549" s="628">
        <f t="shared" si="1"/>
        <v>44546</v>
      </c>
      <c r="J549" s="632"/>
    </row>
    <row r="550" spans="1:10" s="372" customFormat="1">
      <c r="A550" s="311" t="s">
        <v>2811</v>
      </c>
      <c r="B550" s="313" t="s">
        <v>2725</v>
      </c>
      <c r="C550" s="313" t="s">
        <v>2726</v>
      </c>
      <c r="D550" s="629">
        <v>3013</v>
      </c>
      <c r="E550" s="451">
        <v>12000</v>
      </c>
      <c r="F550" s="630" t="s">
        <v>2812</v>
      </c>
      <c r="G550" s="313" t="s">
        <v>2728</v>
      </c>
      <c r="H550" s="631">
        <v>44523</v>
      </c>
      <c r="I550" s="628">
        <f t="shared" si="1"/>
        <v>44523</v>
      </c>
      <c r="J550" s="632"/>
    </row>
    <row r="551" spans="1:10" s="372" customFormat="1" ht="23.25">
      <c r="A551" s="311" t="s">
        <v>2813</v>
      </c>
      <c r="B551" s="313" t="s">
        <v>2732</v>
      </c>
      <c r="C551" s="313" t="s">
        <v>2726</v>
      </c>
      <c r="D551" s="629" t="s">
        <v>2814</v>
      </c>
      <c r="E551" s="451">
        <v>290200</v>
      </c>
      <c r="F551" s="630" t="s">
        <v>2815</v>
      </c>
      <c r="G551" s="313" t="s">
        <v>2728</v>
      </c>
      <c r="H551" s="631">
        <v>44375</v>
      </c>
      <c r="I551" s="628">
        <f t="shared" si="1"/>
        <v>44375</v>
      </c>
      <c r="J551" s="632"/>
    </row>
    <row r="552" spans="1:10" s="372" customFormat="1">
      <c r="A552" s="311" t="s">
        <v>19338</v>
      </c>
      <c r="B552" s="313" t="s">
        <v>2725</v>
      </c>
      <c r="C552" s="313" t="s">
        <v>2726</v>
      </c>
      <c r="D552" s="629">
        <v>483</v>
      </c>
      <c r="E552" s="451">
        <v>1290</v>
      </c>
      <c r="F552" s="630" t="s">
        <v>19337</v>
      </c>
      <c r="G552" s="313" t="s">
        <v>2728</v>
      </c>
      <c r="H552" s="631">
        <v>44244</v>
      </c>
      <c r="I552" s="628">
        <f t="shared" si="1"/>
        <v>44244</v>
      </c>
      <c r="J552" s="632"/>
    </row>
    <row r="553" spans="1:10" s="372" customFormat="1">
      <c r="A553" s="311" t="s">
        <v>2817</v>
      </c>
      <c r="B553" s="313" t="s">
        <v>2725</v>
      </c>
      <c r="C553" s="313" t="s">
        <v>2726</v>
      </c>
      <c r="D553" s="629">
        <v>833</v>
      </c>
      <c r="E553" s="451">
        <v>16927.099999999999</v>
      </c>
      <c r="F553" s="630" t="s">
        <v>15510</v>
      </c>
      <c r="G553" s="313" t="s">
        <v>2728</v>
      </c>
      <c r="H553" s="631">
        <v>44301</v>
      </c>
      <c r="I553" s="628">
        <f t="shared" si="1"/>
        <v>44301</v>
      </c>
      <c r="J553" s="632"/>
    </row>
    <row r="554" spans="1:10" s="372" customFormat="1">
      <c r="A554" s="311" t="s">
        <v>2817</v>
      </c>
      <c r="B554" s="313" t="s">
        <v>2725</v>
      </c>
      <c r="C554" s="313" t="s">
        <v>2726</v>
      </c>
      <c r="D554" s="629">
        <v>834</v>
      </c>
      <c r="E554" s="451">
        <v>18620.400000000001</v>
      </c>
      <c r="F554" s="630" t="s">
        <v>15510</v>
      </c>
      <c r="G554" s="313" t="s">
        <v>2728</v>
      </c>
      <c r="H554" s="631">
        <v>44301</v>
      </c>
      <c r="I554" s="628">
        <f t="shared" si="1"/>
        <v>44301</v>
      </c>
      <c r="J554" s="632"/>
    </row>
    <row r="555" spans="1:10" s="372" customFormat="1">
      <c r="A555" s="311" t="s">
        <v>2818</v>
      </c>
      <c r="B555" s="313" t="s">
        <v>2725</v>
      </c>
      <c r="C555" s="313" t="s">
        <v>2726</v>
      </c>
      <c r="D555" s="629">
        <v>1584</v>
      </c>
      <c r="E555" s="451">
        <v>24000</v>
      </c>
      <c r="F555" s="630" t="s">
        <v>15511</v>
      </c>
      <c r="G555" s="313" t="s">
        <v>2728</v>
      </c>
      <c r="H555" s="631">
        <v>44365</v>
      </c>
      <c r="I555" s="628">
        <f t="shared" si="1"/>
        <v>44365</v>
      </c>
      <c r="J555" s="632"/>
    </row>
    <row r="556" spans="1:10" s="372" customFormat="1">
      <c r="A556" s="311" t="s">
        <v>2819</v>
      </c>
      <c r="B556" s="313" t="s">
        <v>2725</v>
      </c>
      <c r="C556" s="313" t="s">
        <v>2726</v>
      </c>
      <c r="D556" s="629">
        <v>707</v>
      </c>
      <c r="E556" s="451">
        <v>1500</v>
      </c>
      <c r="F556" s="630" t="s">
        <v>15512</v>
      </c>
      <c r="G556" s="313" t="s">
        <v>2728</v>
      </c>
      <c r="H556" s="631">
        <v>44279</v>
      </c>
      <c r="I556" s="628">
        <f t="shared" si="1"/>
        <v>44279</v>
      </c>
      <c r="J556" s="632"/>
    </row>
    <row r="557" spans="1:10" s="372" customFormat="1">
      <c r="A557" s="311" t="s">
        <v>2800</v>
      </c>
      <c r="B557" s="313" t="s">
        <v>2725</v>
      </c>
      <c r="C557" s="313" t="s">
        <v>2726</v>
      </c>
      <c r="D557" s="629">
        <v>3163</v>
      </c>
      <c r="E557" s="451">
        <v>3000</v>
      </c>
      <c r="F557" s="630" t="s">
        <v>15513</v>
      </c>
      <c r="G557" s="313" t="s">
        <v>2728</v>
      </c>
      <c r="H557" s="631">
        <v>44537</v>
      </c>
      <c r="I557" s="628">
        <f t="shared" si="1"/>
        <v>44537</v>
      </c>
      <c r="J557" s="632"/>
    </row>
    <row r="558" spans="1:10" s="372" customFormat="1">
      <c r="A558" s="311" t="s">
        <v>2789</v>
      </c>
      <c r="B558" s="313" t="s">
        <v>2725</v>
      </c>
      <c r="C558" s="313" t="s">
        <v>2726</v>
      </c>
      <c r="D558" s="629">
        <v>534</v>
      </c>
      <c r="E558" s="451">
        <v>30000</v>
      </c>
      <c r="F558" s="630" t="s">
        <v>15514</v>
      </c>
      <c r="G558" s="313" t="s">
        <v>2728</v>
      </c>
      <c r="H558" s="631">
        <v>44251</v>
      </c>
      <c r="I558" s="628">
        <f t="shared" si="1"/>
        <v>44251</v>
      </c>
      <c r="J558" s="632"/>
    </row>
    <row r="559" spans="1:10" s="372" customFormat="1">
      <c r="A559" s="311" t="s">
        <v>2789</v>
      </c>
      <c r="B559" s="313" t="s">
        <v>2725</v>
      </c>
      <c r="C559" s="313" t="s">
        <v>2726</v>
      </c>
      <c r="D559" s="629">
        <v>1320</v>
      </c>
      <c r="E559" s="451">
        <v>20000</v>
      </c>
      <c r="F559" s="630" t="s">
        <v>15514</v>
      </c>
      <c r="G559" s="313" t="s">
        <v>2728</v>
      </c>
      <c r="H559" s="631">
        <v>44343</v>
      </c>
      <c r="I559" s="628">
        <f t="shared" si="1"/>
        <v>44343</v>
      </c>
      <c r="J559" s="632"/>
    </row>
    <row r="560" spans="1:10" s="372" customFormat="1">
      <c r="A560" s="311" t="s">
        <v>2789</v>
      </c>
      <c r="B560" s="313" t="s">
        <v>2725</v>
      </c>
      <c r="C560" s="313" t="s">
        <v>2726</v>
      </c>
      <c r="D560" s="629">
        <v>2008</v>
      </c>
      <c r="E560" s="451">
        <v>30000</v>
      </c>
      <c r="F560" s="630" t="s">
        <v>15514</v>
      </c>
      <c r="G560" s="313" t="s">
        <v>2728</v>
      </c>
      <c r="H560" s="631">
        <v>44413</v>
      </c>
      <c r="I560" s="628">
        <f t="shared" si="1"/>
        <v>44413</v>
      </c>
      <c r="J560" s="632"/>
    </row>
    <row r="561" spans="1:10" s="372" customFormat="1">
      <c r="A561" s="311" t="s">
        <v>2789</v>
      </c>
      <c r="B561" s="313" t="s">
        <v>2725</v>
      </c>
      <c r="C561" s="313" t="s">
        <v>2726</v>
      </c>
      <c r="D561" s="629">
        <v>2851</v>
      </c>
      <c r="E561" s="451">
        <v>19350</v>
      </c>
      <c r="F561" s="630" t="s">
        <v>15514</v>
      </c>
      <c r="G561" s="313" t="s">
        <v>2728</v>
      </c>
      <c r="H561" s="631">
        <v>44504</v>
      </c>
      <c r="I561" s="628">
        <f t="shared" si="1"/>
        <v>44504</v>
      </c>
      <c r="J561" s="632"/>
    </row>
    <row r="562" spans="1:10" s="372" customFormat="1">
      <c r="A562" s="311" t="s">
        <v>15515</v>
      </c>
      <c r="B562" s="313" t="s">
        <v>2725</v>
      </c>
      <c r="C562" s="313" t="s">
        <v>2726</v>
      </c>
      <c r="D562" s="629">
        <v>2956</v>
      </c>
      <c r="E562" s="451">
        <v>1500</v>
      </c>
      <c r="F562" s="630" t="s">
        <v>2821</v>
      </c>
      <c r="G562" s="313" t="s">
        <v>2728</v>
      </c>
      <c r="H562" s="631">
        <v>44515</v>
      </c>
      <c r="I562" s="628">
        <f t="shared" si="1"/>
        <v>44515</v>
      </c>
      <c r="J562" s="632"/>
    </row>
    <row r="563" spans="1:10" s="372" customFormat="1">
      <c r="A563" s="311" t="s">
        <v>15516</v>
      </c>
      <c r="B563" s="313" t="s">
        <v>2725</v>
      </c>
      <c r="C563" s="313" t="s">
        <v>2726</v>
      </c>
      <c r="D563" s="629">
        <v>2823</v>
      </c>
      <c r="E563" s="451">
        <v>20000</v>
      </c>
      <c r="F563" s="630" t="s">
        <v>2821</v>
      </c>
      <c r="G563" s="313" t="s">
        <v>2728</v>
      </c>
      <c r="H563" s="631">
        <v>44498</v>
      </c>
      <c r="I563" s="628">
        <f t="shared" si="1"/>
        <v>44498</v>
      </c>
      <c r="J563" s="632"/>
    </row>
    <row r="564" spans="1:10" s="372" customFormat="1">
      <c r="A564" s="311" t="s">
        <v>15517</v>
      </c>
      <c r="B564" s="313" t="s">
        <v>2725</v>
      </c>
      <c r="C564" s="313" t="s">
        <v>2726</v>
      </c>
      <c r="D564" s="629">
        <v>1782</v>
      </c>
      <c r="E564" s="451">
        <v>20000</v>
      </c>
      <c r="F564" s="630" t="s">
        <v>15518</v>
      </c>
      <c r="G564" s="313" t="s">
        <v>2728</v>
      </c>
      <c r="H564" s="631">
        <v>44385</v>
      </c>
      <c r="I564" s="628">
        <f t="shared" ref="I564:I627" si="2">H564+0</f>
        <v>44385</v>
      </c>
      <c r="J564" s="632"/>
    </row>
    <row r="565" spans="1:10" s="372" customFormat="1">
      <c r="A565" s="311" t="s">
        <v>2806</v>
      </c>
      <c r="B565" s="313" t="s">
        <v>2725</v>
      </c>
      <c r="C565" s="313" t="s">
        <v>2726</v>
      </c>
      <c r="D565" s="629">
        <v>2366</v>
      </c>
      <c r="E565" s="451">
        <v>30000</v>
      </c>
      <c r="F565" s="630" t="s">
        <v>15519</v>
      </c>
      <c r="G565" s="313" t="s">
        <v>2728</v>
      </c>
      <c r="H565" s="631">
        <v>44452</v>
      </c>
      <c r="I565" s="628">
        <f t="shared" si="2"/>
        <v>44452</v>
      </c>
      <c r="J565" s="632"/>
    </row>
    <row r="566" spans="1:10" s="372" customFormat="1">
      <c r="A566" s="311" t="s">
        <v>2806</v>
      </c>
      <c r="B566" s="313" t="s">
        <v>2725</v>
      </c>
      <c r="C566" s="313" t="s">
        <v>2726</v>
      </c>
      <c r="D566" s="629">
        <v>3207</v>
      </c>
      <c r="E566" s="451">
        <v>6340</v>
      </c>
      <c r="F566" s="630" t="s">
        <v>15519</v>
      </c>
      <c r="G566" s="313" t="s">
        <v>2728</v>
      </c>
      <c r="H566" s="631">
        <v>44543</v>
      </c>
      <c r="I566" s="628">
        <f t="shared" si="2"/>
        <v>44543</v>
      </c>
      <c r="J566" s="632"/>
    </row>
    <row r="567" spans="1:10" s="372" customFormat="1">
      <c r="A567" s="311" t="s">
        <v>2766</v>
      </c>
      <c r="B567" s="313" t="s">
        <v>2725</v>
      </c>
      <c r="C567" s="313" t="s">
        <v>2726</v>
      </c>
      <c r="D567" s="629">
        <v>82</v>
      </c>
      <c r="E567" s="451">
        <v>30000</v>
      </c>
      <c r="F567" s="630" t="s">
        <v>15519</v>
      </c>
      <c r="G567" s="313" t="s">
        <v>2728</v>
      </c>
      <c r="H567" s="631">
        <v>44212</v>
      </c>
      <c r="I567" s="628">
        <f t="shared" si="2"/>
        <v>44212</v>
      </c>
      <c r="J567" s="632"/>
    </row>
    <row r="568" spans="1:10" s="372" customFormat="1">
      <c r="A568" s="311" t="s">
        <v>2764</v>
      </c>
      <c r="B568" s="313" t="s">
        <v>2725</v>
      </c>
      <c r="C568" s="313" t="s">
        <v>2726</v>
      </c>
      <c r="D568" s="629">
        <v>549</v>
      </c>
      <c r="E568" s="451">
        <v>30000</v>
      </c>
      <c r="F568" s="630" t="s">
        <v>2824</v>
      </c>
      <c r="G568" s="313" t="s">
        <v>2728</v>
      </c>
      <c r="H568" s="631">
        <v>44253</v>
      </c>
      <c r="I568" s="628">
        <f t="shared" si="2"/>
        <v>44253</v>
      </c>
      <c r="J568" s="632"/>
    </row>
    <row r="569" spans="1:10" s="372" customFormat="1">
      <c r="A569" s="311" t="s">
        <v>2767</v>
      </c>
      <c r="B569" s="313" t="s">
        <v>2725</v>
      </c>
      <c r="C569" s="313" t="s">
        <v>2726</v>
      </c>
      <c r="D569" s="629">
        <v>1392</v>
      </c>
      <c r="E569" s="451">
        <v>20000</v>
      </c>
      <c r="F569" s="630" t="s">
        <v>2824</v>
      </c>
      <c r="G569" s="313" t="s">
        <v>2728</v>
      </c>
      <c r="H569" s="631">
        <v>44348</v>
      </c>
      <c r="I569" s="628">
        <f t="shared" si="2"/>
        <v>44348</v>
      </c>
      <c r="J569" s="632"/>
    </row>
    <row r="570" spans="1:10" s="372" customFormat="1">
      <c r="A570" s="311" t="s">
        <v>2767</v>
      </c>
      <c r="B570" s="313" t="s">
        <v>2725</v>
      </c>
      <c r="C570" s="313" t="s">
        <v>2726</v>
      </c>
      <c r="D570" s="629">
        <v>2045</v>
      </c>
      <c r="E570" s="451">
        <v>20000</v>
      </c>
      <c r="F570" s="630" t="s">
        <v>2824</v>
      </c>
      <c r="G570" s="313" t="s">
        <v>2728</v>
      </c>
      <c r="H570" s="631">
        <v>44417</v>
      </c>
      <c r="I570" s="628">
        <f t="shared" si="2"/>
        <v>44417</v>
      </c>
      <c r="J570" s="632"/>
    </row>
    <row r="571" spans="1:10" s="372" customFormat="1">
      <c r="A571" s="311" t="s">
        <v>2767</v>
      </c>
      <c r="B571" s="313" t="s">
        <v>2725</v>
      </c>
      <c r="C571" s="313" t="s">
        <v>2726</v>
      </c>
      <c r="D571" s="629">
        <v>2692</v>
      </c>
      <c r="E571" s="451">
        <v>10000</v>
      </c>
      <c r="F571" s="630" t="s">
        <v>2824</v>
      </c>
      <c r="G571" s="313" t="s">
        <v>2728</v>
      </c>
      <c r="H571" s="631">
        <v>44476</v>
      </c>
      <c r="I571" s="628">
        <f t="shared" si="2"/>
        <v>44476</v>
      </c>
      <c r="J571" s="632"/>
    </row>
    <row r="572" spans="1:10" s="372" customFormat="1">
      <c r="A572" s="311" t="s">
        <v>2767</v>
      </c>
      <c r="B572" s="313" t="s">
        <v>2725</v>
      </c>
      <c r="C572" s="313" t="s">
        <v>2726</v>
      </c>
      <c r="D572" s="629">
        <v>2937</v>
      </c>
      <c r="E572" s="451">
        <v>17500</v>
      </c>
      <c r="F572" s="630" t="s">
        <v>2824</v>
      </c>
      <c r="G572" s="313" t="s">
        <v>2728</v>
      </c>
      <c r="H572" s="631">
        <v>44512</v>
      </c>
      <c r="I572" s="628">
        <f t="shared" si="2"/>
        <v>44512</v>
      </c>
      <c r="J572" s="632"/>
    </row>
    <row r="573" spans="1:10" s="372" customFormat="1">
      <c r="A573" s="311" t="s">
        <v>15520</v>
      </c>
      <c r="B573" s="313" t="s">
        <v>2725</v>
      </c>
      <c r="C573" s="313" t="s">
        <v>2726</v>
      </c>
      <c r="D573" s="629">
        <v>2545</v>
      </c>
      <c r="E573" s="451">
        <v>35000</v>
      </c>
      <c r="F573" s="630" t="s">
        <v>2824</v>
      </c>
      <c r="G573" s="313" t="s">
        <v>2728</v>
      </c>
      <c r="H573" s="631">
        <v>44463</v>
      </c>
      <c r="I573" s="628">
        <f t="shared" si="2"/>
        <v>44463</v>
      </c>
      <c r="J573" s="632"/>
    </row>
    <row r="574" spans="1:10" s="372" customFormat="1">
      <c r="A574" s="311" t="s">
        <v>2826</v>
      </c>
      <c r="B574" s="313" t="s">
        <v>2725</v>
      </c>
      <c r="C574" s="313" t="s">
        <v>2726</v>
      </c>
      <c r="D574" s="629">
        <v>452</v>
      </c>
      <c r="E574" s="451">
        <v>24000</v>
      </c>
      <c r="F574" s="630" t="s">
        <v>2827</v>
      </c>
      <c r="G574" s="313" t="s">
        <v>2728</v>
      </c>
      <c r="H574" s="631">
        <v>44243</v>
      </c>
      <c r="I574" s="628">
        <f t="shared" si="2"/>
        <v>44243</v>
      </c>
      <c r="J574" s="632"/>
    </row>
    <row r="575" spans="1:10" s="372" customFormat="1" ht="23.25">
      <c r="A575" s="311" t="s">
        <v>2828</v>
      </c>
      <c r="B575" s="313" t="s">
        <v>2725</v>
      </c>
      <c r="C575" s="313" t="s">
        <v>2726</v>
      </c>
      <c r="D575" s="629">
        <v>1016</v>
      </c>
      <c r="E575" s="451">
        <v>24000</v>
      </c>
      <c r="F575" s="630" t="s">
        <v>2829</v>
      </c>
      <c r="G575" s="313" t="s">
        <v>2728</v>
      </c>
      <c r="H575" s="631">
        <v>44321</v>
      </c>
      <c r="I575" s="628">
        <f t="shared" si="2"/>
        <v>44321</v>
      </c>
      <c r="J575" s="632"/>
    </row>
    <row r="576" spans="1:10" s="372" customFormat="1" ht="23.25">
      <c r="A576" s="311" t="s">
        <v>2742</v>
      </c>
      <c r="B576" s="313" t="s">
        <v>2725</v>
      </c>
      <c r="C576" s="313" t="s">
        <v>2726</v>
      </c>
      <c r="D576" s="629">
        <v>2951</v>
      </c>
      <c r="E576" s="451">
        <v>3563.6</v>
      </c>
      <c r="F576" s="630" t="s">
        <v>2829</v>
      </c>
      <c r="G576" s="313" t="s">
        <v>2728</v>
      </c>
      <c r="H576" s="631">
        <v>44512</v>
      </c>
      <c r="I576" s="628">
        <f t="shared" si="2"/>
        <v>44512</v>
      </c>
      <c r="J576" s="632"/>
    </row>
    <row r="577" spans="1:10" s="372" customFormat="1">
      <c r="A577" s="311" t="s">
        <v>2763</v>
      </c>
      <c r="B577" s="313" t="s">
        <v>2725</v>
      </c>
      <c r="C577" s="313" t="s">
        <v>2726</v>
      </c>
      <c r="D577" s="629">
        <v>217</v>
      </c>
      <c r="E577" s="451">
        <v>2442.6</v>
      </c>
      <c r="F577" s="630" t="s">
        <v>19339</v>
      </c>
      <c r="G577" s="313" t="s">
        <v>2728</v>
      </c>
      <c r="H577" s="631">
        <v>44217</v>
      </c>
      <c r="I577" s="628">
        <f t="shared" si="2"/>
        <v>44217</v>
      </c>
      <c r="J577" s="632"/>
    </row>
    <row r="578" spans="1:10" s="372" customFormat="1">
      <c r="A578" s="311" t="s">
        <v>2830</v>
      </c>
      <c r="B578" s="313" t="s">
        <v>2831</v>
      </c>
      <c r="C578" s="313" t="s">
        <v>2726</v>
      </c>
      <c r="D578" s="629" t="s">
        <v>2832</v>
      </c>
      <c r="E578" s="451">
        <v>42187.199999999997</v>
      </c>
      <c r="F578" s="630" t="s">
        <v>2833</v>
      </c>
      <c r="G578" s="313" t="s">
        <v>2728</v>
      </c>
      <c r="H578" s="631">
        <v>44327</v>
      </c>
      <c r="I578" s="628">
        <f t="shared" si="2"/>
        <v>44327</v>
      </c>
      <c r="J578" s="632"/>
    </row>
    <row r="579" spans="1:10" s="372" customFormat="1">
      <c r="A579" s="311" t="s">
        <v>19340</v>
      </c>
      <c r="B579" s="313" t="s">
        <v>2725</v>
      </c>
      <c r="C579" s="313" t="s">
        <v>2726</v>
      </c>
      <c r="D579" s="629">
        <v>2221</v>
      </c>
      <c r="E579" s="451">
        <v>16000</v>
      </c>
      <c r="F579" s="630" t="s">
        <v>2835</v>
      </c>
      <c r="G579" s="313" t="s">
        <v>2728</v>
      </c>
      <c r="H579" s="631">
        <v>44435</v>
      </c>
      <c r="I579" s="628">
        <f t="shared" si="2"/>
        <v>44435</v>
      </c>
      <c r="J579" s="632"/>
    </row>
    <row r="580" spans="1:10" s="372" customFormat="1">
      <c r="A580" s="311" t="s">
        <v>2764</v>
      </c>
      <c r="B580" s="313" t="s">
        <v>2725</v>
      </c>
      <c r="C580" s="313" t="s">
        <v>2726</v>
      </c>
      <c r="D580" s="629">
        <v>468</v>
      </c>
      <c r="E580" s="451">
        <v>30000</v>
      </c>
      <c r="F580" s="630" t="s">
        <v>15521</v>
      </c>
      <c r="G580" s="313" t="s">
        <v>2728</v>
      </c>
      <c r="H580" s="631">
        <v>44244</v>
      </c>
      <c r="I580" s="628">
        <f t="shared" si="2"/>
        <v>44244</v>
      </c>
      <c r="J580" s="632"/>
    </row>
    <row r="581" spans="1:10" s="372" customFormat="1">
      <c r="A581" s="311" t="s">
        <v>19340</v>
      </c>
      <c r="B581" s="313" t="s">
        <v>2725</v>
      </c>
      <c r="C581" s="313" t="s">
        <v>2726</v>
      </c>
      <c r="D581" s="629">
        <v>940</v>
      </c>
      <c r="E581" s="451">
        <v>15000</v>
      </c>
      <c r="F581" s="630" t="s">
        <v>2836</v>
      </c>
      <c r="G581" s="313" t="s">
        <v>2728</v>
      </c>
      <c r="H581" s="631">
        <v>44314</v>
      </c>
      <c r="I581" s="628">
        <f t="shared" si="2"/>
        <v>44314</v>
      </c>
      <c r="J581" s="632"/>
    </row>
    <row r="582" spans="1:10" s="372" customFormat="1">
      <c r="A582" s="311" t="s">
        <v>2767</v>
      </c>
      <c r="B582" s="313" t="s">
        <v>2725</v>
      </c>
      <c r="C582" s="313" t="s">
        <v>2726</v>
      </c>
      <c r="D582" s="629">
        <v>95</v>
      </c>
      <c r="E582" s="451">
        <v>18000</v>
      </c>
      <c r="F582" s="630" t="s">
        <v>2837</v>
      </c>
      <c r="G582" s="313" t="s">
        <v>2728</v>
      </c>
      <c r="H582" s="631">
        <v>44212</v>
      </c>
      <c r="I582" s="628">
        <f t="shared" si="2"/>
        <v>44212</v>
      </c>
      <c r="J582" s="632"/>
    </row>
    <row r="583" spans="1:10" s="372" customFormat="1">
      <c r="A583" s="311" t="s">
        <v>2767</v>
      </c>
      <c r="B583" s="313" t="s">
        <v>2725</v>
      </c>
      <c r="C583" s="313" t="s">
        <v>2726</v>
      </c>
      <c r="D583" s="629">
        <v>916</v>
      </c>
      <c r="E583" s="451">
        <v>24000</v>
      </c>
      <c r="F583" s="630" t="s">
        <v>15522</v>
      </c>
      <c r="G583" s="313" t="s">
        <v>2728</v>
      </c>
      <c r="H583" s="631">
        <v>44312</v>
      </c>
      <c r="I583" s="628">
        <f t="shared" si="2"/>
        <v>44312</v>
      </c>
      <c r="J583" s="632"/>
    </row>
    <row r="584" spans="1:10" s="372" customFormat="1">
      <c r="A584" s="311" t="s">
        <v>2838</v>
      </c>
      <c r="B584" s="313" t="s">
        <v>2725</v>
      </c>
      <c r="C584" s="313" t="s">
        <v>2726</v>
      </c>
      <c r="D584" s="629">
        <v>269</v>
      </c>
      <c r="E584" s="451">
        <v>28000</v>
      </c>
      <c r="F584" s="630" t="s">
        <v>15522</v>
      </c>
      <c r="G584" s="313" t="s">
        <v>2728</v>
      </c>
      <c r="H584" s="631">
        <v>44221</v>
      </c>
      <c r="I584" s="628">
        <f t="shared" si="2"/>
        <v>44221</v>
      </c>
      <c r="J584" s="632"/>
    </row>
    <row r="585" spans="1:10" s="372" customFormat="1">
      <c r="A585" s="311" t="s">
        <v>2839</v>
      </c>
      <c r="B585" s="313" t="s">
        <v>2725</v>
      </c>
      <c r="C585" s="313" t="s">
        <v>2726</v>
      </c>
      <c r="D585" s="629">
        <v>1050</v>
      </c>
      <c r="E585" s="451">
        <v>30000</v>
      </c>
      <c r="F585" s="630" t="s">
        <v>15523</v>
      </c>
      <c r="G585" s="313" t="s">
        <v>2728</v>
      </c>
      <c r="H585" s="631">
        <v>44323</v>
      </c>
      <c r="I585" s="628">
        <f t="shared" si="2"/>
        <v>44323</v>
      </c>
      <c r="J585" s="632"/>
    </row>
    <row r="586" spans="1:10" s="372" customFormat="1">
      <c r="A586" s="311" t="s">
        <v>2839</v>
      </c>
      <c r="B586" s="313" t="s">
        <v>2725</v>
      </c>
      <c r="C586" s="313" t="s">
        <v>2726</v>
      </c>
      <c r="D586" s="629">
        <v>2328</v>
      </c>
      <c r="E586" s="451">
        <v>30000</v>
      </c>
      <c r="F586" s="630" t="s">
        <v>15523</v>
      </c>
      <c r="G586" s="313" t="s">
        <v>2728</v>
      </c>
      <c r="H586" s="631">
        <v>44447</v>
      </c>
      <c r="I586" s="628">
        <f t="shared" si="2"/>
        <v>44447</v>
      </c>
      <c r="J586" s="632"/>
    </row>
    <row r="587" spans="1:10" s="372" customFormat="1">
      <c r="A587" s="311" t="s">
        <v>2789</v>
      </c>
      <c r="B587" s="313" t="s">
        <v>2725</v>
      </c>
      <c r="C587" s="313" t="s">
        <v>2726</v>
      </c>
      <c r="D587" s="629">
        <v>403</v>
      </c>
      <c r="E587" s="451">
        <v>30000</v>
      </c>
      <c r="F587" s="630" t="s">
        <v>15523</v>
      </c>
      <c r="G587" s="313" t="s">
        <v>2728</v>
      </c>
      <c r="H587" s="631">
        <v>44237</v>
      </c>
      <c r="I587" s="628">
        <f t="shared" si="2"/>
        <v>44237</v>
      </c>
      <c r="J587" s="632"/>
    </row>
    <row r="588" spans="1:10" s="372" customFormat="1">
      <c r="A588" s="311" t="s">
        <v>2806</v>
      </c>
      <c r="B588" s="313" t="s">
        <v>2725</v>
      </c>
      <c r="C588" s="313" t="s">
        <v>2726</v>
      </c>
      <c r="D588" s="629">
        <v>1852</v>
      </c>
      <c r="E588" s="451">
        <v>20000</v>
      </c>
      <c r="F588" s="630" t="s">
        <v>15524</v>
      </c>
      <c r="G588" s="313" t="s">
        <v>2728</v>
      </c>
      <c r="H588" s="631">
        <v>44391</v>
      </c>
      <c r="I588" s="628">
        <f t="shared" si="2"/>
        <v>44391</v>
      </c>
      <c r="J588" s="632"/>
    </row>
    <row r="589" spans="1:10" s="372" customFormat="1">
      <c r="A589" s="311" t="s">
        <v>2806</v>
      </c>
      <c r="B589" s="313" t="s">
        <v>2725</v>
      </c>
      <c r="C589" s="313" t="s">
        <v>2726</v>
      </c>
      <c r="D589" s="629">
        <v>2468</v>
      </c>
      <c r="E589" s="451">
        <v>30000</v>
      </c>
      <c r="F589" s="630" t="s">
        <v>15525</v>
      </c>
      <c r="G589" s="313" t="s">
        <v>2728</v>
      </c>
      <c r="H589" s="631">
        <v>44456</v>
      </c>
      <c r="I589" s="628">
        <f t="shared" si="2"/>
        <v>44456</v>
      </c>
      <c r="J589" s="632"/>
    </row>
    <row r="590" spans="1:10" s="372" customFormat="1">
      <c r="A590" s="311" t="s">
        <v>2806</v>
      </c>
      <c r="B590" s="313" t="s">
        <v>2725</v>
      </c>
      <c r="C590" s="313" t="s">
        <v>2726</v>
      </c>
      <c r="D590" s="629">
        <v>3211</v>
      </c>
      <c r="E590" s="451">
        <v>6340</v>
      </c>
      <c r="F590" s="630" t="s">
        <v>15525</v>
      </c>
      <c r="G590" s="313" t="s">
        <v>2728</v>
      </c>
      <c r="H590" s="631">
        <v>44544</v>
      </c>
      <c r="I590" s="628">
        <f t="shared" si="2"/>
        <v>44544</v>
      </c>
      <c r="J590" s="632"/>
    </row>
    <row r="591" spans="1:10" s="372" customFormat="1">
      <c r="A591" s="311" t="s">
        <v>2767</v>
      </c>
      <c r="B591" s="313" t="s">
        <v>2725</v>
      </c>
      <c r="C591" s="313" t="s">
        <v>2726</v>
      </c>
      <c r="D591" s="629">
        <v>1238</v>
      </c>
      <c r="E591" s="451">
        <v>10000</v>
      </c>
      <c r="F591" s="630" t="s">
        <v>15525</v>
      </c>
      <c r="G591" s="313" t="s">
        <v>2728</v>
      </c>
      <c r="H591" s="631">
        <v>44337</v>
      </c>
      <c r="I591" s="628">
        <f t="shared" si="2"/>
        <v>44337</v>
      </c>
      <c r="J591" s="632"/>
    </row>
    <row r="592" spans="1:10" s="372" customFormat="1">
      <c r="A592" s="311" t="s">
        <v>2767</v>
      </c>
      <c r="B592" s="313" t="s">
        <v>2725</v>
      </c>
      <c r="C592" s="313" t="s">
        <v>2726</v>
      </c>
      <c r="D592" s="629">
        <v>1625</v>
      </c>
      <c r="E592" s="451">
        <v>30000</v>
      </c>
      <c r="F592" s="630" t="s">
        <v>19341</v>
      </c>
      <c r="G592" s="313" t="s">
        <v>2728</v>
      </c>
      <c r="H592" s="631">
        <v>44370</v>
      </c>
      <c r="I592" s="628">
        <f t="shared" si="2"/>
        <v>44370</v>
      </c>
      <c r="J592" s="632"/>
    </row>
    <row r="593" spans="1:10" s="372" customFormat="1">
      <c r="A593" s="311" t="s">
        <v>2767</v>
      </c>
      <c r="B593" s="313" t="s">
        <v>2725</v>
      </c>
      <c r="C593" s="313" t="s">
        <v>2726</v>
      </c>
      <c r="D593" s="629">
        <v>2524</v>
      </c>
      <c r="E593" s="451">
        <v>33000</v>
      </c>
      <c r="F593" s="630" t="s">
        <v>19341</v>
      </c>
      <c r="G593" s="313" t="s">
        <v>2728</v>
      </c>
      <c r="H593" s="631">
        <v>44463</v>
      </c>
      <c r="I593" s="628">
        <f t="shared" si="2"/>
        <v>44463</v>
      </c>
      <c r="J593" s="632"/>
    </row>
    <row r="594" spans="1:10" s="372" customFormat="1">
      <c r="A594" s="311" t="s">
        <v>2785</v>
      </c>
      <c r="B594" s="313" t="s">
        <v>2725</v>
      </c>
      <c r="C594" s="313" t="s">
        <v>2726</v>
      </c>
      <c r="D594" s="629">
        <v>172</v>
      </c>
      <c r="E594" s="451">
        <v>6000</v>
      </c>
      <c r="F594" s="630" t="s">
        <v>19341</v>
      </c>
      <c r="G594" s="313" t="s">
        <v>2728</v>
      </c>
      <c r="H594" s="631">
        <v>44215</v>
      </c>
      <c r="I594" s="628">
        <f t="shared" si="2"/>
        <v>44215</v>
      </c>
      <c r="J594" s="632"/>
    </row>
    <row r="595" spans="1:10" s="372" customFormat="1">
      <c r="A595" s="311" t="s">
        <v>2791</v>
      </c>
      <c r="B595" s="313" t="s">
        <v>2725</v>
      </c>
      <c r="C595" s="313" t="s">
        <v>2726</v>
      </c>
      <c r="D595" s="629">
        <v>928</v>
      </c>
      <c r="E595" s="451">
        <v>12000</v>
      </c>
      <c r="F595" s="630" t="s">
        <v>15526</v>
      </c>
      <c r="G595" s="313" t="s">
        <v>2728</v>
      </c>
      <c r="H595" s="631">
        <v>44313</v>
      </c>
      <c r="I595" s="628">
        <f t="shared" si="2"/>
        <v>44313</v>
      </c>
      <c r="J595" s="632"/>
    </row>
    <row r="596" spans="1:10" s="372" customFormat="1">
      <c r="A596" s="311" t="s">
        <v>2791</v>
      </c>
      <c r="B596" s="313" t="s">
        <v>2725</v>
      </c>
      <c r="C596" s="313" t="s">
        <v>2726</v>
      </c>
      <c r="D596" s="629">
        <v>2327</v>
      </c>
      <c r="E596" s="451">
        <v>12000</v>
      </c>
      <c r="F596" s="630" t="s">
        <v>15526</v>
      </c>
      <c r="G596" s="313" t="s">
        <v>2728</v>
      </c>
      <c r="H596" s="631">
        <v>44447</v>
      </c>
      <c r="I596" s="628">
        <f t="shared" si="2"/>
        <v>44447</v>
      </c>
      <c r="J596" s="632"/>
    </row>
    <row r="597" spans="1:10" s="372" customFormat="1">
      <c r="A597" s="311" t="s">
        <v>2773</v>
      </c>
      <c r="B597" s="313" t="s">
        <v>2725</v>
      </c>
      <c r="C597" s="313" t="s">
        <v>2726</v>
      </c>
      <c r="D597" s="629">
        <v>1703</v>
      </c>
      <c r="E597" s="451">
        <v>30000</v>
      </c>
      <c r="F597" s="630" t="s">
        <v>15526</v>
      </c>
      <c r="G597" s="313" t="s">
        <v>2728</v>
      </c>
      <c r="H597" s="631">
        <v>44378</v>
      </c>
      <c r="I597" s="628">
        <f t="shared" si="2"/>
        <v>44378</v>
      </c>
      <c r="J597" s="632"/>
    </row>
    <row r="598" spans="1:10" s="372" customFormat="1" ht="23.25">
      <c r="A598" s="311" t="s">
        <v>2844</v>
      </c>
      <c r="B598" s="313" t="s">
        <v>2725</v>
      </c>
      <c r="C598" s="313" t="s">
        <v>2726</v>
      </c>
      <c r="D598" s="629">
        <v>466</v>
      </c>
      <c r="E598" s="451">
        <v>30000</v>
      </c>
      <c r="F598" s="630" t="s">
        <v>2845</v>
      </c>
      <c r="G598" s="313" t="s">
        <v>2728</v>
      </c>
      <c r="H598" s="631">
        <v>44244</v>
      </c>
      <c r="I598" s="628">
        <f t="shared" si="2"/>
        <v>44244</v>
      </c>
      <c r="J598" s="632"/>
    </row>
    <row r="599" spans="1:10" s="372" customFormat="1">
      <c r="A599" s="311" t="s">
        <v>2787</v>
      </c>
      <c r="B599" s="313" t="s">
        <v>2725</v>
      </c>
      <c r="C599" s="313" t="s">
        <v>2726</v>
      </c>
      <c r="D599" s="629">
        <v>1213</v>
      </c>
      <c r="E599" s="451">
        <v>30000</v>
      </c>
      <c r="F599" s="630" t="s">
        <v>15527</v>
      </c>
      <c r="G599" s="313" t="s">
        <v>2728</v>
      </c>
      <c r="H599" s="631">
        <v>44336</v>
      </c>
      <c r="I599" s="628">
        <f t="shared" si="2"/>
        <v>44336</v>
      </c>
      <c r="J599" s="632"/>
    </row>
    <row r="600" spans="1:10" s="372" customFormat="1">
      <c r="A600" s="311" t="s">
        <v>2759</v>
      </c>
      <c r="B600" s="313" t="s">
        <v>2725</v>
      </c>
      <c r="C600" s="313" t="s">
        <v>2726</v>
      </c>
      <c r="D600" s="629">
        <v>2108</v>
      </c>
      <c r="E600" s="451">
        <v>30000</v>
      </c>
      <c r="F600" s="630" t="s">
        <v>15527</v>
      </c>
      <c r="G600" s="313" t="s">
        <v>2728</v>
      </c>
      <c r="H600" s="631">
        <v>44427</v>
      </c>
      <c r="I600" s="628">
        <f t="shared" si="2"/>
        <v>44427</v>
      </c>
      <c r="J600" s="632"/>
    </row>
    <row r="601" spans="1:10" s="372" customFormat="1">
      <c r="A601" s="311" t="s">
        <v>2759</v>
      </c>
      <c r="B601" s="313" t="s">
        <v>2725</v>
      </c>
      <c r="C601" s="313" t="s">
        <v>2726</v>
      </c>
      <c r="D601" s="629">
        <v>2982</v>
      </c>
      <c r="E601" s="451">
        <v>14340</v>
      </c>
      <c r="F601" s="630" t="s">
        <v>15527</v>
      </c>
      <c r="G601" s="313" t="s">
        <v>2728</v>
      </c>
      <c r="H601" s="631">
        <v>44519</v>
      </c>
      <c r="I601" s="628">
        <f t="shared" si="2"/>
        <v>44519</v>
      </c>
      <c r="J601" s="632"/>
    </row>
    <row r="602" spans="1:10" s="372" customFormat="1">
      <c r="A602" s="311" t="s">
        <v>19340</v>
      </c>
      <c r="B602" s="313" t="s">
        <v>2725</v>
      </c>
      <c r="C602" s="313" t="s">
        <v>2726</v>
      </c>
      <c r="D602" s="629">
        <v>321</v>
      </c>
      <c r="E602" s="451">
        <v>20000</v>
      </c>
      <c r="F602" s="630" t="s">
        <v>15527</v>
      </c>
      <c r="G602" s="313" t="s">
        <v>2728</v>
      </c>
      <c r="H602" s="631">
        <v>44224</v>
      </c>
      <c r="I602" s="628">
        <f t="shared" si="2"/>
        <v>44224</v>
      </c>
      <c r="J602" s="632"/>
    </row>
    <row r="603" spans="1:10" s="372" customFormat="1">
      <c r="A603" s="311" t="s">
        <v>19340</v>
      </c>
      <c r="B603" s="313" t="s">
        <v>2725</v>
      </c>
      <c r="C603" s="313" t="s">
        <v>2726</v>
      </c>
      <c r="D603" s="629">
        <v>736</v>
      </c>
      <c r="E603" s="451">
        <v>20000</v>
      </c>
      <c r="F603" s="630" t="s">
        <v>15528</v>
      </c>
      <c r="G603" s="313" t="s">
        <v>2728</v>
      </c>
      <c r="H603" s="631">
        <v>44292</v>
      </c>
      <c r="I603" s="628">
        <f t="shared" si="2"/>
        <v>44292</v>
      </c>
      <c r="J603" s="632"/>
    </row>
    <row r="604" spans="1:10" s="372" customFormat="1">
      <c r="A604" s="311" t="s">
        <v>2847</v>
      </c>
      <c r="B604" s="313" t="s">
        <v>2725</v>
      </c>
      <c r="C604" s="313" t="s">
        <v>2726</v>
      </c>
      <c r="D604" s="629">
        <v>1389</v>
      </c>
      <c r="E604" s="451">
        <v>20000</v>
      </c>
      <c r="F604" s="630" t="s">
        <v>15528</v>
      </c>
      <c r="G604" s="313" t="s">
        <v>2728</v>
      </c>
      <c r="H604" s="631">
        <v>44348</v>
      </c>
      <c r="I604" s="628">
        <f t="shared" si="2"/>
        <v>44348</v>
      </c>
      <c r="J604" s="632"/>
    </row>
    <row r="605" spans="1:10" s="372" customFormat="1">
      <c r="A605" s="311" t="s">
        <v>2848</v>
      </c>
      <c r="B605" s="313" t="s">
        <v>2725</v>
      </c>
      <c r="C605" s="313" t="s">
        <v>2726</v>
      </c>
      <c r="D605" s="629">
        <v>2090</v>
      </c>
      <c r="E605" s="451">
        <v>30000</v>
      </c>
      <c r="F605" s="630" t="s">
        <v>15528</v>
      </c>
      <c r="G605" s="313" t="s">
        <v>2728</v>
      </c>
      <c r="H605" s="631">
        <v>44425</v>
      </c>
      <c r="I605" s="628">
        <f t="shared" si="2"/>
        <v>44425</v>
      </c>
      <c r="J605" s="632"/>
    </row>
    <row r="606" spans="1:10" s="372" customFormat="1">
      <c r="A606" s="311" t="s">
        <v>2848</v>
      </c>
      <c r="B606" s="313" t="s">
        <v>2725</v>
      </c>
      <c r="C606" s="313" t="s">
        <v>2726</v>
      </c>
      <c r="D606" s="629">
        <v>2760</v>
      </c>
      <c r="E606" s="451">
        <v>30000</v>
      </c>
      <c r="F606" s="630" t="s">
        <v>15528</v>
      </c>
      <c r="G606" s="313" t="s">
        <v>2728</v>
      </c>
      <c r="H606" s="631">
        <v>44489</v>
      </c>
      <c r="I606" s="628">
        <f t="shared" si="2"/>
        <v>44489</v>
      </c>
      <c r="J606" s="632"/>
    </row>
    <row r="607" spans="1:10" s="372" customFormat="1">
      <c r="A607" s="311" t="s">
        <v>2767</v>
      </c>
      <c r="B607" s="313" t="s">
        <v>2725</v>
      </c>
      <c r="C607" s="313" t="s">
        <v>2726</v>
      </c>
      <c r="D607" s="629">
        <v>1410</v>
      </c>
      <c r="E607" s="451">
        <v>10000</v>
      </c>
      <c r="F607" s="630" t="s">
        <v>15528</v>
      </c>
      <c r="G607" s="313" t="s">
        <v>2728</v>
      </c>
      <c r="H607" s="631">
        <v>44349</v>
      </c>
      <c r="I607" s="628">
        <f t="shared" si="2"/>
        <v>44349</v>
      </c>
      <c r="J607" s="632"/>
    </row>
    <row r="608" spans="1:10" s="372" customFormat="1">
      <c r="A608" s="311" t="s">
        <v>2767</v>
      </c>
      <c r="B608" s="313" t="s">
        <v>2725</v>
      </c>
      <c r="C608" s="313" t="s">
        <v>2726</v>
      </c>
      <c r="D608" s="629">
        <v>1784</v>
      </c>
      <c r="E608" s="451">
        <v>30000</v>
      </c>
      <c r="F608" s="630" t="s">
        <v>15529</v>
      </c>
      <c r="G608" s="313" t="s">
        <v>2728</v>
      </c>
      <c r="H608" s="631">
        <v>44385</v>
      </c>
      <c r="I608" s="628">
        <f t="shared" si="2"/>
        <v>44385</v>
      </c>
      <c r="J608" s="632"/>
    </row>
    <row r="609" spans="1:10" s="372" customFormat="1">
      <c r="A609" s="311" t="s">
        <v>2767</v>
      </c>
      <c r="B609" s="313" t="s">
        <v>2725</v>
      </c>
      <c r="C609" s="313" t="s">
        <v>2726</v>
      </c>
      <c r="D609" s="629">
        <v>2703</v>
      </c>
      <c r="E609" s="451">
        <v>28500</v>
      </c>
      <c r="F609" s="630" t="s">
        <v>15529</v>
      </c>
      <c r="G609" s="313" t="s">
        <v>2728</v>
      </c>
      <c r="H609" s="631">
        <v>44481</v>
      </c>
      <c r="I609" s="628">
        <f t="shared" si="2"/>
        <v>44481</v>
      </c>
      <c r="J609" s="632"/>
    </row>
    <row r="610" spans="1:10" s="372" customFormat="1">
      <c r="A610" s="311" t="s">
        <v>2767</v>
      </c>
      <c r="B610" s="313" t="s">
        <v>2725</v>
      </c>
      <c r="C610" s="313" t="s">
        <v>2726</v>
      </c>
      <c r="D610" s="629">
        <v>1191</v>
      </c>
      <c r="E610" s="451">
        <v>10000</v>
      </c>
      <c r="F610" s="630" t="s">
        <v>15529</v>
      </c>
      <c r="G610" s="313" t="s">
        <v>2728</v>
      </c>
      <c r="H610" s="631">
        <v>44335</v>
      </c>
      <c r="I610" s="628">
        <f t="shared" si="2"/>
        <v>44335</v>
      </c>
      <c r="J610" s="632"/>
    </row>
    <row r="611" spans="1:10" s="372" customFormat="1">
      <c r="A611" s="311" t="s">
        <v>2767</v>
      </c>
      <c r="B611" s="313" t="s">
        <v>2725</v>
      </c>
      <c r="C611" s="313" t="s">
        <v>2726</v>
      </c>
      <c r="D611" s="629">
        <v>1629</v>
      </c>
      <c r="E611" s="451">
        <v>30000</v>
      </c>
      <c r="F611" s="630" t="s">
        <v>15530</v>
      </c>
      <c r="G611" s="313" t="s">
        <v>2728</v>
      </c>
      <c r="H611" s="631">
        <v>44370</v>
      </c>
      <c r="I611" s="628">
        <f t="shared" si="2"/>
        <v>44370</v>
      </c>
      <c r="J611" s="632"/>
    </row>
    <row r="612" spans="1:10" s="372" customFormat="1">
      <c r="A612" s="311" t="s">
        <v>2849</v>
      </c>
      <c r="B612" s="313" t="s">
        <v>2725</v>
      </c>
      <c r="C612" s="313" t="s">
        <v>2726</v>
      </c>
      <c r="D612" s="629">
        <v>130</v>
      </c>
      <c r="E612" s="451">
        <v>30000</v>
      </c>
      <c r="F612" s="630" t="s">
        <v>15530</v>
      </c>
      <c r="G612" s="313" t="s">
        <v>2728</v>
      </c>
      <c r="H612" s="631">
        <v>44212</v>
      </c>
      <c r="I612" s="628">
        <f t="shared" si="2"/>
        <v>44212</v>
      </c>
      <c r="J612" s="632"/>
    </row>
    <row r="613" spans="1:10" s="372" customFormat="1">
      <c r="A613" s="311" t="s">
        <v>2849</v>
      </c>
      <c r="B613" s="313" t="s">
        <v>2725</v>
      </c>
      <c r="C613" s="313" t="s">
        <v>2726</v>
      </c>
      <c r="D613" s="629">
        <v>129</v>
      </c>
      <c r="E613" s="451">
        <v>30000</v>
      </c>
      <c r="F613" s="630" t="s">
        <v>15531</v>
      </c>
      <c r="G613" s="313" t="s">
        <v>2728</v>
      </c>
      <c r="H613" s="631">
        <v>44212</v>
      </c>
      <c r="I613" s="628">
        <f t="shared" si="2"/>
        <v>44212</v>
      </c>
      <c r="J613" s="632"/>
    </row>
    <row r="614" spans="1:10" s="372" customFormat="1">
      <c r="A614" s="311" t="s">
        <v>2850</v>
      </c>
      <c r="B614" s="313" t="s">
        <v>2725</v>
      </c>
      <c r="C614" s="313" t="s">
        <v>2726</v>
      </c>
      <c r="D614" s="629">
        <v>522</v>
      </c>
      <c r="E614" s="451">
        <v>30000</v>
      </c>
      <c r="F614" s="630" t="s">
        <v>15532</v>
      </c>
      <c r="G614" s="313" t="s">
        <v>2728</v>
      </c>
      <c r="H614" s="631">
        <v>44250</v>
      </c>
      <c r="I614" s="628">
        <f t="shared" si="2"/>
        <v>44250</v>
      </c>
      <c r="J614" s="632"/>
    </row>
    <row r="615" spans="1:10" s="372" customFormat="1">
      <c r="A615" s="311" t="s">
        <v>15533</v>
      </c>
      <c r="B615" s="313" t="s">
        <v>2725</v>
      </c>
      <c r="C615" s="313" t="s">
        <v>2726</v>
      </c>
      <c r="D615" s="629">
        <v>1321</v>
      </c>
      <c r="E615" s="451">
        <v>20000</v>
      </c>
      <c r="F615" s="630" t="s">
        <v>15532</v>
      </c>
      <c r="G615" s="313" t="s">
        <v>2728</v>
      </c>
      <c r="H615" s="631">
        <v>44343</v>
      </c>
      <c r="I615" s="628">
        <f t="shared" si="2"/>
        <v>44343</v>
      </c>
      <c r="J615" s="632"/>
    </row>
    <row r="616" spans="1:10" s="372" customFormat="1">
      <c r="A616" s="311" t="s">
        <v>2850</v>
      </c>
      <c r="B616" s="313" t="s">
        <v>2725</v>
      </c>
      <c r="C616" s="313" t="s">
        <v>2726</v>
      </c>
      <c r="D616" s="629">
        <v>2007</v>
      </c>
      <c r="E616" s="451">
        <v>30000</v>
      </c>
      <c r="F616" s="630" t="s">
        <v>15532</v>
      </c>
      <c r="G616" s="313" t="s">
        <v>2728</v>
      </c>
      <c r="H616" s="631">
        <v>44413</v>
      </c>
      <c r="I616" s="628">
        <f t="shared" si="2"/>
        <v>44413</v>
      </c>
      <c r="J616" s="632"/>
    </row>
    <row r="617" spans="1:10" s="372" customFormat="1">
      <c r="A617" s="311" t="s">
        <v>2850</v>
      </c>
      <c r="B617" s="313" t="s">
        <v>2725</v>
      </c>
      <c r="C617" s="313" t="s">
        <v>2726</v>
      </c>
      <c r="D617" s="629">
        <v>2852</v>
      </c>
      <c r="E617" s="451">
        <v>19350</v>
      </c>
      <c r="F617" s="630" t="s">
        <v>15532</v>
      </c>
      <c r="G617" s="313" t="s">
        <v>2728</v>
      </c>
      <c r="H617" s="631">
        <v>44504</v>
      </c>
      <c r="I617" s="628">
        <f t="shared" si="2"/>
        <v>44504</v>
      </c>
      <c r="J617" s="632"/>
    </row>
    <row r="618" spans="1:10" s="372" customFormat="1">
      <c r="A618" s="311" t="s">
        <v>2781</v>
      </c>
      <c r="B618" s="313" t="s">
        <v>2725</v>
      </c>
      <c r="C618" s="313" t="s">
        <v>2726</v>
      </c>
      <c r="D618" s="629">
        <v>246</v>
      </c>
      <c r="E618" s="451">
        <v>7500</v>
      </c>
      <c r="F618" s="630" t="s">
        <v>15532</v>
      </c>
      <c r="G618" s="313" t="s">
        <v>2728</v>
      </c>
      <c r="H618" s="631">
        <v>44218</v>
      </c>
      <c r="I618" s="628">
        <f t="shared" si="2"/>
        <v>44218</v>
      </c>
      <c r="J618" s="632"/>
    </row>
    <row r="619" spans="1:10" s="372" customFormat="1">
      <c r="A619" s="311" t="s">
        <v>15493</v>
      </c>
      <c r="B619" s="313" t="s">
        <v>2725</v>
      </c>
      <c r="C619" s="313" t="s">
        <v>2726</v>
      </c>
      <c r="D619" s="629">
        <v>764</v>
      </c>
      <c r="E619" s="451">
        <v>7500</v>
      </c>
      <c r="F619" s="630" t="s">
        <v>15534</v>
      </c>
      <c r="G619" s="313" t="s">
        <v>2728</v>
      </c>
      <c r="H619" s="631">
        <v>44294</v>
      </c>
      <c r="I619" s="628">
        <f t="shared" si="2"/>
        <v>44294</v>
      </c>
      <c r="J619" s="632"/>
    </row>
    <row r="620" spans="1:10" s="372" customFormat="1">
      <c r="A620" s="311" t="s">
        <v>15494</v>
      </c>
      <c r="B620" s="313" t="s">
        <v>2725</v>
      </c>
      <c r="C620" s="313" t="s">
        <v>2726</v>
      </c>
      <c r="D620" s="629">
        <v>1770</v>
      </c>
      <c r="E620" s="451">
        <v>5000</v>
      </c>
      <c r="F620" s="630" t="s">
        <v>15534</v>
      </c>
      <c r="G620" s="313" t="s">
        <v>2728</v>
      </c>
      <c r="H620" s="631">
        <v>44385</v>
      </c>
      <c r="I620" s="628">
        <f t="shared" si="2"/>
        <v>44385</v>
      </c>
      <c r="J620" s="632"/>
    </row>
    <row r="621" spans="1:10" s="372" customFormat="1">
      <c r="A621" s="311" t="s">
        <v>15494</v>
      </c>
      <c r="B621" s="313" t="s">
        <v>2725</v>
      </c>
      <c r="C621" s="313" t="s">
        <v>2726</v>
      </c>
      <c r="D621" s="629">
        <v>2304</v>
      </c>
      <c r="E621" s="451">
        <v>10000</v>
      </c>
      <c r="F621" s="630" t="s">
        <v>15534</v>
      </c>
      <c r="G621" s="313" t="s">
        <v>2728</v>
      </c>
      <c r="H621" s="631">
        <v>44446</v>
      </c>
      <c r="I621" s="628">
        <f t="shared" si="2"/>
        <v>44446</v>
      </c>
      <c r="J621" s="632"/>
    </row>
    <row r="622" spans="1:10" s="372" customFormat="1">
      <c r="A622" s="311" t="s">
        <v>15535</v>
      </c>
      <c r="B622" s="313" t="s">
        <v>2725</v>
      </c>
      <c r="C622" s="313" t="s">
        <v>2726</v>
      </c>
      <c r="D622" s="629">
        <v>263</v>
      </c>
      <c r="E622" s="451">
        <v>27000</v>
      </c>
      <c r="F622" s="630" t="s">
        <v>15534</v>
      </c>
      <c r="G622" s="313" t="s">
        <v>2728</v>
      </c>
      <c r="H622" s="631">
        <v>44218</v>
      </c>
      <c r="I622" s="628">
        <f t="shared" si="2"/>
        <v>44218</v>
      </c>
      <c r="J622" s="632"/>
    </row>
    <row r="623" spans="1:10" s="372" customFormat="1">
      <c r="A623" s="311" t="s">
        <v>15535</v>
      </c>
      <c r="B623" s="313" t="s">
        <v>2725</v>
      </c>
      <c r="C623" s="313" t="s">
        <v>2726</v>
      </c>
      <c r="D623" s="629">
        <v>881</v>
      </c>
      <c r="E623" s="451">
        <v>27000</v>
      </c>
      <c r="F623" s="630" t="s">
        <v>2854</v>
      </c>
      <c r="G623" s="313" t="s">
        <v>2728</v>
      </c>
      <c r="H623" s="631">
        <v>44307</v>
      </c>
      <c r="I623" s="628">
        <f t="shared" si="2"/>
        <v>44307</v>
      </c>
      <c r="J623" s="632"/>
    </row>
    <row r="624" spans="1:10" s="372" customFormat="1">
      <c r="A624" s="311" t="s">
        <v>2855</v>
      </c>
      <c r="B624" s="313" t="s">
        <v>2725</v>
      </c>
      <c r="C624" s="313" t="s">
        <v>2726</v>
      </c>
      <c r="D624" s="629">
        <v>1925</v>
      </c>
      <c r="E624" s="451">
        <v>27000</v>
      </c>
      <c r="F624" s="630" t="s">
        <v>2854</v>
      </c>
      <c r="G624" s="313" t="s">
        <v>2728</v>
      </c>
      <c r="H624" s="631">
        <v>44396</v>
      </c>
      <c r="I624" s="628">
        <f t="shared" si="2"/>
        <v>44396</v>
      </c>
      <c r="J624" s="632"/>
    </row>
    <row r="625" spans="1:10" s="372" customFormat="1">
      <c r="A625" s="311" t="s">
        <v>15536</v>
      </c>
      <c r="B625" s="313" t="s">
        <v>2725</v>
      </c>
      <c r="C625" s="313" t="s">
        <v>2726</v>
      </c>
      <c r="D625" s="629">
        <v>2731</v>
      </c>
      <c r="E625" s="451">
        <v>22200</v>
      </c>
      <c r="F625" s="630" t="s">
        <v>2854</v>
      </c>
      <c r="G625" s="313" t="s">
        <v>2728</v>
      </c>
      <c r="H625" s="631">
        <v>44483</v>
      </c>
      <c r="I625" s="628">
        <f t="shared" si="2"/>
        <v>44483</v>
      </c>
      <c r="J625" s="632"/>
    </row>
    <row r="626" spans="1:10" s="372" customFormat="1">
      <c r="A626" s="311" t="s">
        <v>2752</v>
      </c>
      <c r="B626" s="313" t="s">
        <v>2725</v>
      </c>
      <c r="C626" s="313" t="s">
        <v>2726</v>
      </c>
      <c r="D626" s="629">
        <v>3244</v>
      </c>
      <c r="E626" s="451">
        <v>34820</v>
      </c>
      <c r="F626" s="630" t="s">
        <v>2854</v>
      </c>
      <c r="G626" s="313" t="s">
        <v>2728</v>
      </c>
      <c r="H626" s="631">
        <v>44547</v>
      </c>
      <c r="I626" s="628">
        <f t="shared" si="2"/>
        <v>44547</v>
      </c>
      <c r="J626" s="632"/>
    </row>
    <row r="627" spans="1:10" s="372" customFormat="1" ht="23.25">
      <c r="A627" s="311" t="s">
        <v>2856</v>
      </c>
      <c r="B627" s="313" t="s">
        <v>2725</v>
      </c>
      <c r="C627" s="313" t="s">
        <v>2726</v>
      </c>
      <c r="D627" s="629">
        <v>2139</v>
      </c>
      <c r="E627" s="451">
        <v>30000</v>
      </c>
      <c r="F627" s="630" t="s">
        <v>2857</v>
      </c>
      <c r="G627" s="313" t="s">
        <v>2728</v>
      </c>
      <c r="H627" s="631">
        <v>44428</v>
      </c>
      <c r="I627" s="628">
        <f t="shared" si="2"/>
        <v>44428</v>
      </c>
      <c r="J627" s="632"/>
    </row>
    <row r="628" spans="1:10" s="372" customFormat="1">
      <c r="A628" s="311" t="s">
        <v>2791</v>
      </c>
      <c r="B628" s="313" t="s">
        <v>2725</v>
      </c>
      <c r="C628" s="313" t="s">
        <v>2726</v>
      </c>
      <c r="D628" s="629">
        <v>1377</v>
      </c>
      <c r="E628" s="451">
        <v>5000</v>
      </c>
      <c r="F628" s="630" t="s">
        <v>19342</v>
      </c>
      <c r="G628" s="313" t="s">
        <v>2728</v>
      </c>
      <c r="H628" s="631">
        <v>44348</v>
      </c>
      <c r="I628" s="628">
        <f t="shared" ref="I628:I691" si="3">H628+0</f>
        <v>44348</v>
      </c>
      <c r="J628" s="632"/>
    </row>
    <row r="629" spans="1:10" s="372" customFormat="1">
      <c r="A629" s="311" t="s">
        <v>2791</v>
      </c>
      <c r="B629" s="313" t="s">
        <v>2725</v>
      </c>
      <c r="C629" s="313" t="s">
        <v>2726</v>
      </c>
      <c r="D629" s="629">
        <v>1821</v>
      </c>
      <c r="E629" s="451">
        <v>15000</v>
      </c>
      <c r="F629" s="630" t="s">
        <v>15537</v>
      </c>
      <c r="G629" s="313" t="s">
        <v>2728</v>
      </c>
      <c r="H629" s="631">
        <v>44390</v>
      </c>
      <c r="I629" s="628">
        <f t="shared" si="3"/>
        <v>44390</v>
      </c>
      <c r="J629" s="632"/>
    </row>
    <row r="630" spans="1:10" s="372" customFormat="1">
      <c r="A630" s="311" t="s">
        <v>2791</v>
      </c>
      <c r="B630" s="313" t="s">
        <v>2725</v>
      </c>
      <c r="C630" s="313" t="s">
        <v>2726</v>
      </c>
      <c r="D630" s="629">
        <v>2702</v>
      </c>
      <c r="E630" s="451">
        <v>14250</v>
      </c>
      <c r="F630" s="630" t="s">
        <v>15537</v>
      </c>
      <c r="G630" s="313" t="s">
        <v>2728</v>
      </c>
      <c r="H630" s="631">
        <v>44481</v>
      </c>
      <c r="I630" s="628">
        <f t="shared" si="3"/>
        <v>44481</v>
      </c>
      <c r="J630" s="632"/>
    </row>
    <row r="631" spans="1:10" s="372" customFormat="1">
      <c r="A631" s="311" t="s">
        <v>2860</v>
      </c>
      <c r="B631" s="313" t="s">
        <v>2725</v>
      </c>
      <c r="C631" s="313" t="s">
        <v>2726</v>
      </c>
      <c r="D631" s="629">
        <v>363</v>
      </c>
      <c r="E631" s="451">
        <v>9500</v>
      </c>
      <c r="F631" s="630" t="s">
        <v>15537</v>
      </c>
      <c r="G631" s="313" t="s">
        <v>2728</v>
      </c>
      <c r="H631" s="631">
        <v>44230</v>
      </c>
      <c r="I631" s="628">
        <f t="shared" si="3"/>
        <v>44230</v>
      </c>
      <c r="J631" s="632"/>
    </row>
    <row r="632" spans="1:10" s="372" customFormat="1" ht="23.25">
      <c r="A632" s="311" t="s">
        <v>2861</v>
      </c>
      <c r="B632" s="313" t="s">
        <v>2725</v>
      </c>
      <c r="C632" s="313" t="s">
        <v>2726</v>
      </c>
      <c r="D632" s="629">
        <v>1152</v>
      </c>
      <c r="E632" s="451">
        <v>15000</v>
      </c>
      <c r="F632" s="630" t="s">
        <v>2862</v>
      </c>
      <c r="G632" s="313" t="s">
        <v>2728</v>
      </c>
      <c r="H632" s="631">
        <v>44333</v>
      </c>
      <c r="I632" s="628">
        <f t="shared" si="3"/>
        <v>44333</v>
      </c>
      <c r="J632" s="632"/>
    </row>
    <row r="633" spans="1:10" s="372" customFormat="1">
      <c r="A633" s="311" t="s">
        <v>2808</v>
      </c>
      <c r="B633" s="313" t="s">
        <v>2725</v>
      </c>
      <c r="C633" s="313" t="s">
        <v>2726</v>
      </c>
      <c r="D633" s="629">
        <v>2204</v>
      </c>
      <c r="E633" s="451">
        <v>32000</v>
      </c>
      <c r="F633" s="630" t="s">
        <v>2863</v>
      </c>
      <c r="G633" s="313" t="s">
        <v>2728</v>
      </c>
      <c r="H633" s="631">
        <v>44434</v>
      </c>
      <c r="I633" s="628">
        <f t="shared" si="3"/>
        <v>44434</v>
      </c>
      <c r="J633" s="632"/>
    </row>
    <row r="634" spans="1:10" s="372" customFormat="1">
      <c r="A634" s="311" t="s">
        <v>2828</v>
      </c>
      <c r="B634" s="313" t="s">
        <v>2725</v>
      </c>
      <c r="C634" s="313" t="s">
        <v>2726</v>
      </c>
      <c r="D634" s="629">
        <v>267</v>
      </c>
      <c r="E634" s="451">
        <v>27000</v>
      </c>
      <c r="F634" s="630" t="s">
        <v>2863</v>
      </c>
      <c r="G634" s="313" t="s">
        <v>2728</v>
      </c>
      <c r="H634" s="631">
        <v>44221</v>
      </c>
      <c r="I634" s="628">
        <f t="shared" si="3"/>
        <v>44221</v>
      </c>
      <c r="J634" s="632"/>
    </row>
    <row r="635" spans="1:10" s="372" customFormat="1">
      <c r="A635" s="311" t="s">
        <v>2828</v>
      </c>
      <c r="B635" s="313" t="s">
        <v>2725</v>
      </c>
      <c r="C635" s="313" t="s">
        <v>2726</v>
      </c>
      <c r="D635" s="629">
        <v>719</v>
      </c>
      <c r="E635" s="451">
        <v>27000</v>
      </c>
      <c r="F635" s="630" t="s">
        <v>15538</v>
      </c>
      <c r="G635" s="313" t="s">
        <v>2728</v>
      </c>
      <c r="H635" s="631">
        <v>44285</v>
      </c>
      <c r="I635" s="628">
        <f t="shared" si="3"/>
        <v>44285</v>
      </c>
      <c r="J635" s="632"/>
    </row>
    <row r="636" spans="1:10" s="372" customFormat="1" ht="23.25">
      <c r="A636" s="311" t="s">
        <v>2865</v>
      </c>
      <c r="B636" s="313" t="s">
        <v>2725</v>
      </c>
      <c r="C636" s="313" t="s">
        <v>2726</v>
      </c>
      <c r="D636" s="629">
        <v>1702</v>
      </c>
      <c r="E636" s="451">
        <v>27000</v>
      </c>
      <c r="F636" s="630" t="s">
        <v>15538</v>
      </c>
      <c r="G636" s="313" t="s">
        <v>2728</v>
      </c>
      <c r="H636" s="631">
        <v>44378</v>
      </c>
      <c r="I636" s="628">
        <f t="shared" si="3"/>
        <v>44378</v>
      </c>
      <c r="J636" s="632"/>
    </row>
    <row r="637" spans="1:10" s="372" customFormat="1" ht="23.25">
      <c r="A637" s="311" t="s">
        <v>2865</v>
      </c>
      <c r="B637" s="313" t="s">
        <v>2725</v>
      </c>
      <c r="C637" s="313" t="s">
        <v>2726</v>
      </c>
      <c r="D637" s="629">
        <v>2615</v>
      </c>
      <c r="E637" s="451">
        <v>27000</v>
      </c>
      <c r="F637" s="630" t="s">
        <v>15538</v>
      </c>
      <c r="G637" s="313" t="s">
        <v>2728</v>
      </c>
      <c r="H637" s="631">
        <v>44469</v>
      </c>
      <c r="I637" s="628">
        <f t="shared" si="3"/>
        <v>44469</v>
      </c>
      <c r="J637" s="632"/>
    </row>
    <row r="638" spans="1:10" s="372" customFormat="1">
      <c r="A638" s="311" t="s">
        <v>2866</v>
      </c>
      <c r="B638" s="313" t="s">
        <v>2732</v>
      </c>
      <c r="C638" s="313" t="s">
        <v>2726</v>
      </c>
      <c r="D638" s="629" t="s">
        <v>2867</v>
      </c>
      <c r="E638" s="451">
        <v>1543812</v>
      </c>
      <c r="F638" s="630" t="s">
        <v>15538</v>
      </c>
      <c r="G638" s="313" t="s">
        <v>2728</v>
      </c>
      <c r="H638" s="631">
        <v>44245</v>
      </c>
      <c r="I638" s="628">
        <f t="shared" si="3"/>
        <v>44245</v>
      </c>
      <c r="J638" s="632"/>
    </row>
    <row r="639" spans="1:10" s="372" customFormat="1">
      <c r="A639" s="311" t="s">
        <v>2866</v>
      </c>
      <c r="B639" s="313" t="s">
        <v>2732</v>
      </c>
      <c r="C639" s="313" t="s">
        <v>2726</v>
      </c>
      <c r="D639" s="629" t="s">
        <v>2867</v>
      </c>
      <c r="E639" s="451">
        <v>556956</v>
      </c>
      <c r="F639" s="630" t="s">
        <v>15539</v>
      </c>
      <c r="G639" s="313" t="s">
        <v>2728</v>
      </c>
      <c r="H639" s="631">
        <v>44245</v>
      </c>
      <c r="I639" s="628">
        <f t="shared" si="3"/>
        <v>44245</v>
      </c>
      <c r="J639" s="632"/>
    </row>
    <row r="640" spans="1:10" s="372" customFormat="1">
      <c r="A640" s="311" t="s">
        <v>2869</v>
      </c>
      <c r="B640" s="313" t="s">
        <v>2725</v>
      </c>
      <c r="C640" s="313" t="s">
        <v>2726</v>
      </c>
      <c r="D640" s="629">
        <v>543</v>
      </c>
      <c r="E640" s="451">
        <v>103200</v>
      </c>
      <c r="F640" s="630" t="s">
        <v>15539</v>
      </c>
      <c r="G640" s="313" t="s">
        <v>2728</v>
      </c>
      <c r="H640" s="631">
        <v>44253</v>
      </c>
      <c r="I640" s="628">
        <f t="shared" si="3"/>
        <v>44253</v>
      </c>
      <c r="J640" s="632"/>
    </row>
    <row r="641" spans="1:10" s="372" customFormat="1">
      <c r="A641" s="311" t="s">
        <v>2870</v>
      </c>
      <c r="B641" s="313" t="s">
        <v>2725</v>
      </c>
      <c r="C641" s="313" t="s">
        <v>2726</v>
      </c>
      <c r="D641" s="629">
        <v>1295</v>
      </c>
      <c r="E641" s="451">
        <v>1335.75</v>
      </c>
      <c r="F641" s="630" t="s">
        <v>15539</v>
      </c>
      <c r="G641" s="313" t="s">
        <v>2728</v>
      </c>
      <c r="H641" s="631">
        <v>44341</v>
      </c>
      <c r="I641" s="628">
        <f t="shared" si="3"/>
        <v>44341</v>
      </c>
      <c r="J641" s="632"/>
    </row>
    <row r="642" spans="1:10" s="372" customFormat="1">
      <c r="A642" s="311" t="s">
        <v>2771</v>
      </c>
      <c r="B642" s="313" t="s">
        <v>2725</v>
      </c>
      <c r="C642" s="313" t="s">
        <v>2726</v>
      </c>
      <c r="D642" s="629">
        <v>3182</v>
      </c>
      <c r="E642" s="451">
        <v>13000</v>
      </c>
      <c r="F642" s="630" t="s">
        <v>15540</v>
      </c>
      <c r="G642" s="313" t="s">
        <v>2728</v>
      </c>
      <c r="H642" s="631">
        <v>44540</v>
      </c>
      <c r="I642" s="628">
        <f t="shared" si="3"/>
        <v>44540</v>
      </c>
      <c r="J642" s="632"/>
    </row>
    <row r="643" spans="1:10" s="372" customFormat="1" ht="23.25">
      <c r="A643" s="311" t="s">
        <v>2731</v>
      </c>
      <c r="B643" s="313" t="s">
        <v>2732</v>
      </c>
      <c r="C643" s="313" t="s">
        <v>2726</v>
      </c>
      <c r="D643" s="629" t="s">
        <v>2733</v>
      </c>
      <c r="E643" s="451">
        <v>105301.23</v>
      </c>
      <c r="F643" s="630" t="s">
        <v>2871</v>
      </c>
      <c r="G643" s="313" t="s">
        <v>2728</v>
      </c>
      <c r="H643" s="631">
        <v>44257</v>
      </c>
      <c r="I643" s="628">
        <f t="shared" si="3"/>
        <v>44257</v>
      </c>
      <c r="J643" s="632"/>
    </row>
    <row r="644" spans="1:10" s="372" customFormat="1" ht="23.25">
      <c r="A644" s="311" t="s">
        <v>2731</v>
      </c>
      <c r="B644" s="313" t="s">
        <v>2732</v>
      </c>
      <c r="C644" s="313" t="s">
        <v>2726</v>
      </c>
      <c r="D644" s="629" t="s">
        <v>2733</v>
      </c>
      <c r="E644" s="451">
        <v>538295.99</v>
      </c>
      <c r="F644" s="630" t="s">
        <v>2872</v>
      </c>
      <c r="G644" s="313" t="s">
        <v>2728</v>
      </c>
      <c r="H644" s="631">
        <v>44257</v>
      </c>
      <c r="I644" s="628">
        <f t="shared" si="3"/>
        <v>44257</v>
      </c>
      <c r="J644" s="632"/>
    </row>
    <row r="645" spans="1:10" s="372" customFormat="1" ht="23.25">
      <c r="A645" s="311" t="s">
        <v>2731</v>
      </c>
      <c r="B645" s="313" t="s">
        <v>2732</v>
      </c>
      <c r="C645" s="313" t="s">
        <v>2726</v>
      </c>
      <c r="D645" s="629" t="s">
        <v>2873</v>
      </c>
      <c r="E645" s="451">
        <v>233965.6</v>
      </c>
      <c r="F645" s="630" t="s">
        <v>2872</v>
      </c>
      <c r="G645" s="313" t="s">
        <v>2728</v>
      </c>
      <c r="H645" s="631">
        <v>44327</v>
      </c>
      <c r="I645" s="628">
        <f t="shared" si="3"/>
        <v>44327</v>
      </c>
      <c r="J645" s="632"/>
    </row>
    <row r="646" spans="1:10" s="372" customFormat="1" ht="23.25">
      <c r="A646" s="311" t="s">
        <v>2731</v>
      </c>
      <c r="B646" s="313" t="s">
        <v>2732</v>
      </c>
      <c r="C646" s="313" t="s">
        <v>2726</v>
      </c>
      <c r="D646" s="629" t="s">
        <v>2874</v>
      </c>
      <c r="E646" s="451">
        <v>2175001.4500000002</v>
      </c>
      <c r="F646" s="630" t="s">
        <v>2872</v>
      </c>
      <c r="G646" s="313" t="s">
        <v>2728</v>
      </c>
      <c r="H646" s="631">
        <v>44340</v>
      </c>
      <c r="I646" s="628">
        <f t="shared" si="3"/>
        <v>44340</v>
      </c>
      <c r="J646" s="632"/>
    </row>
    <row r="647" spans="1:10" s="372" customFormat="1" ht="23.25">
      <c r="A647" s="311" t="s">
        <v>2731</v>
      </c>
      <c r="B647" s="313" t="s">
        <v>2732</v>
      </c>
      <c r="C647" s="313" t="s">
        <v>2726</v>
      </c>
      <c r="D647" s="629" t="s">
        <v>2733</v>
      </c>
      <c r="E647" s="451">
        <v>472797.01</v>
      </c>
      <c r="F647" s="630" t="s">
        <v>2872</v>
      </c>
      <c r="G647" s="313" t="s">
        <v>2728</v>
      </c>
      <c r="H647" s="631">
        <v>44340</v>
      </c>
      <c r="I647" s="628">
        <f t="shared" si="3"/>
        <v>44340</v>
      </c>
      <c r="J647" s="632"/>
    </row>
    <row r="648" spans="1:10" s="372" customFormat="1" ht="23.25">
      <c r="A648" s="311" t="s">
        <v>2875</v>
      </c>
      <c r="B648" s="313" t="s">
        <v>2732</v>
      </c>
      <c r="C648" s="313" t="s">
        <v>2726</v>
      </c>
      <c r="D648" s="629" t="s">
        <v>2876</v>
      </c>
      <c r="E648" s="451">
        <v>1645875.2</v>
      </c>
      <c r="F648" s="630" t="s">
        <v>2872</v>
      </c>
      <c r="G648" s="313" t="s">
        <v>2728</v>
      </c>
      <c r="H648" s="631">
        <v>44452</v>
      </c>
      <c r="I648" s="628">
        <f t="shared" si="3"/>
        <v>44452</v>
      </c>
      <c r="J648" s="632"/>
    </row>
    <row r="649" spans="1:10" s="372" customFormat="1" ht="23.25">
      <c r="A649" s="311" t="s">
        <v>2731</v>
      </c>
      <c r="B649" s="313" t="s">
        <v>2732</v>
      </c>
      <c r="C649" s="313" t="s">
        <v>2726</v>
      </c>
      <c r="D649" s="629" t="s">
        <v>2733</v>
      </c>
      <c r="E649" s="451">
        <v>352958.19</v>
      </c>
      <c r="F649" s="630" t="s">
        <v>2872</v>
      </c>
      <c r="G649" s="313" t="s">
        <v>2728</v>
      </c>
      <c r="H649" s="631">
        <v>44462</v>
      </c>
      <c r="I649" s="628">
        <f t="shared" si="3"/>
        <v>44462</v>
      </c>
      <c r="J649" s="632"/>
    </row>
    <row r="650" spans="1:10" s="372" customFormat="1" ht="23.25">
      <c r="A650" s="311" t="s">
        <v>2877</v>
      </c>
      <c r="B650" s="313" t="s">
        <v>2725</v>
      </c>
      <c r="C650" s="313" t="s">
        <v>2726</v>
      </c>
      <c r="D650" s="629">
        <v>225</v>
      </c>
      <c r="E650" s="451">
        <v>8000</v>
      </c>
      <c r="F650" s="630" t="s">
        <v>2872</v>
      </c>
      <c r="G650" s="313" t="s">
        <v>2728</v>
      </c>
      <c r="H650" s="631">
        <v>44217</v>
      </c>
      <c r="I650" s="628">
        <f t="shared" si="3"/>
        <v>44217</v>
      </c>
      <c r="J650" s="632"/>
    </row>
    <row r="651" spans="1:10" s="372" customFormat="1">
      <c r="A651" s="311" t="s">
        <v>2777</v>
      </c>
      <c r="B651" s="313" t="s">
        <v>2725</v>
      </c>
      <c r="C651" s="313" t="s">
        <v>2726</v>
      </c>
      <c r="D651" s="629">
        <v>1367</v>
      </c>
      <c r="E651" s="451">
        <v>8000</v>
      </c>
      <c r="F651" s="630" t="s">
        <v>19343</v>
      </c>
      <c r="G651" s="313" t="s">
        <v>2728</v>
      </c>
      <c r="H651" s="631">
        <v>44348</v>
      </c>
      <c r="I651" s="628">
        <f t="shared" si="3"/>
        <v>44348</v>
      </c>
      <c r="J651" s="632"/>
    </row>
    <row r="652" spans="1:10" s="372" customFormat="1">
      <c r="A652" s="311" t="s">
        <v>2771</v>
      </c>
      <c r="B652" s="313" t="s">
        <v>2725</v>
      </c>
      <c r="C652" s="313" t="s">
        <v>2726</v>
      </c>
      <c r="D652" s="629">
        <v>2059</v>
      </c>
      <c r="E652" s="451">
        <v>5000</v>
      </c>
      <c r="F652" s="630" t="s">
        <v>19343</v>
      </c>
      <c r="G652" s="313" t="s">
        <v>2728</v>
      </c>
      <c r="H652" s="631">
        <v>44420</v>
      </c>
      <c r="I652" s="628">
        <f t="shared" si="3"/>
        <v>44420</v>
      </c>
      <c r="J652" s="632"/>
    </row>
    <row r="653" spans="1:10" s="372" customFormat="1">
      <c r="A653" s="311" t="s">
        <v>2771</v>
      </c>
      <c r="B653" s="313" t="s">
        <v>2725</v>
      </c>
      <c r="C653" s="313" t="s">
        <v>2726</v>
      </c>
      <c r="D653" s="629">
        <v>3000</v>
      </c>
      <c r="E653" s="451">
        <v>4000</v>
      </c>
      <c r="F653" s="630" t="s">
        <v>19343</v>
      </c>
      <c r="G653" s="313" t="s">
        <v>2728</v>
      </c>
      <c r="H653" s="631">
        <v>44519</v>
      </c>
      <c r="I653" s="628">
        <f t="shared" si="3"/>
        <v>44519</v>
      </c>
      <c r="J653" s="632"/>
    </row>
    <row r="654" spans="1:10" s="372" customFormat="1" ht="23.25">
      <c r="A654" s="311" t="s">
        <v>2879</v>
      </c>
      <c r="B654" s="313" t="s">
        <v>2725</v>
      </c>
      <c r="C654" s="313" t="s">
        <v>2726</v>
      </c>
      <c r="D654" s="629">
        <v>367</v>
      </c>
      <c r="E654" s="451">
        <v>16110</v>
      </c>
      <c r="F654" s="630" t="s">
        <v>19343</v>
      </c>
      <c r="G654" s="313" t="s">
        <v>2728</v>
      </c>
      <c r="H654" s="631">
        <v>44231</v>
      </c>
      <c r="I654" s="628">
        <f t="shared" si="3"/>
        <v>44231</v>
      </c>
      <c r="J654" s="632"/>
    </row>
    <row r="655" spans="1:10" s="372" customFormat="1" ht="23.25">
      <c r="A655" s="311" t="s">
        <v>2879</v>
      </c>
      <c r="B655" s="313" t="s">
        <v>2725</v>
      </c>
      <c r="C655" s="313" t="s">
        <v>2726</v>
      </c>
      <c r="D655" s="629">
        <v>371</v>
      </c>
      <c r="E655" s="451">
        <v>13440</v>
      </c>
      <c r="F655" s="630" t="s">
        <v>19344</v>
      </c>
      <c r="G655" s="313" t="s">
        <v>2728</v>
      </c>
      <c r="H655" s="631">
        <v>44231</v>
      </c>
      <c r="I655" s="628">
        <f t="shared" si="3"/>
        <v>44231</v>
      </c>
      <c r="J655" s="632"/>
    </row>
    <row r="656" spans="1:10" s="372" customFormat="1" ht="23.25">
      <c r="A656" s="311" t="s">
        <v>2881</v>
      </c>
      <c r="B656" s="313" t="s">
        <v>2732</v>
      </c>
      <c r="C656" s="313" t="s">
        <v>2726</v>
      </c>
      <c r="D656" s="629" t="s">
        <v>2882</v>
      </c>
      <c r="E656" s="451">
        <v>188390.8</v>
      </c>
      <c r="F656" s="630" t="s">
        <v>19344</v>
      </c>
      <c r="G656" s="313" t="s">
        <v>2728</v>
      </c>
      <c r="H656" s="631">
        <v>44340</v>
      </c>
      <c r="I656" s="628">
        <f t="shared" si="3"/>
        <v>44340</v>
      </c>
      <c r="J656" s="632"/>
    </row>
    <row r="657" spans="1:10" s="372" customFormat="1" ht="23.25">
      <c r="A657" s="311" t="s">
        <v>2879</v>
      </c>
      <c r="B657" s="313" t="s">
        <v>2725</v>
      </c>
      <c r="C657" s="313" t="s">
        <v>2726</v>
      </c>
      <c r="D657" s="629">
        <v>1602</v>
      </c>
      <c r="E657" s="451">
        <v>4079.88</v>
      </c>
      <c r="F657" s="630" t="s">
        <v>19344</v>
      </c>
      <c r="G657" s="313" t="s">
        <v>2728</v>
      </c>
      <c r="H657" s="631">
        <v>44368</v>
      </c>
      <c r="I657" s="628">
        <f t="shared" si="3"/>
        <v>44368</v>
      </c>
      <c r="J657" s="632"/>
    </row>
    <row r="658" spans="1:10" s="372" customFormat="1" ht="23.25">
      <c r="A658" s="311" t="s">
        <v>2881</v>
      </c>
      <c r="B658" s="313" t="s">
        <v>2732</v>
      </c>
      <c r="C658" s="313" t="s">
        <v>2726</v>
      </c>
      <c r="D658" s="629" t="s">
        <v>2883</v>
      </c>
      <c r="E658" s="451">
        <v>351040</v>
      </c>
      <c r="F658" s="630" t="s">
        <v>19344</v>
      </c>
      <c r="G658" s="313" t="s">
        <v>2728</v>
      </c>
      <c r="H658" s="631">
        <v>44459</v>
      </c>
      <c r="I658" s="628">
        <f t="shared" si="3"/>
        <v>44459</v>
      </c>
      <c r="J658" s="632"/>
    </row>
    <row r="659" spans="1:10" s="372" customFormat="1" ht="23.25">
      <c r="A659" s="311" t="s">
        <v>2879</v>
      </c>
      <c r="B659" s="313" t="s">
        <v>2725</v>
      </c>
      <c r="C659" s="313" t="s">
        <v>2726</v>
      </c>
      <c r="D659" s="629">
        <v>3169</v>
      </c>
      <c r="E659" s="451">
        <v>5325.6</v>
      </c>
      <c r="F659" s="630" t="s">
        <v>19344</v>
      </c>
      <c r="G659" s="313" t="s">
        <v>2728</v>
      </c>
      <c r="H659" s="631">
        <v>44539</v>
      </c>
      <c r="I659" s="628">
        <f t="shared" si="3"/>
        <v>44539</v>
      </c>
      <c r="J659" s="632"/>
    </row>
    <row r="660" spans="1:10" s="372" customFormat="1" ht="23.25">
      <c r="A660" s="311" t="s">
        <v>2884</v>
      </c>
      <c r="B660" s="313" t="s">
        <v>2725</v>
      </c>
      <c r="C660" s="313" t="s">
        <v>2726</v>
      </c>
      <c r="D660" s="629">
        <v>1994</v>
      </c>
      <c r="E660" s="451">
        <v>6348.4</v>
      </c>
      <c r="F660" s="630" t="s">
        <v>19344</v>
      </c>
      <c r="G660" s="313" t="s">
        <v>2728</v>
      </c>
      <c r="H660" s="631">
        <v>44408</v>
      </c>
      <c r="I660" s="628">
        <f t="shared" si="3"/>
        <v>44408</v>
      </c>
      <c r="J660" s="632"/>
    </row>
    <row r="661" spans="1:10" s="372" customFormat="1" ht="23.25">
      <c r="A661" s="311" t="s">
        <v>2881</v>
      </c>
      <c r="B661" s="313" t="s">
        <v>2732</v>
      </c>
      <c r="C661" s="313" t="s">
        <v>2726</v>
      </c>
      <c r="D661" s="629" t="s">
        <v>2882</v>
      </c>
      <c r="E661" s="451">
        <v>70696.09</v>
      </c>
      <c r="F661" s="630" t="s">
        <v>2885</v>
      </c>
      <c r="G661" s="313" t="s">
        <v>2728</v>
      </c>
      <c r="H661" s="631">
        <v>44328</v>
      </c>
      <c r="I661" s="628">
        <f t="shared" si="3"/>
        <v>44328</v>
      </c>
      <c r="J661" s="632"/>
    </row>
    <row r="662" spans="1:10" s="372" customFormat="1" ht="23.25">
      <c r="A662" s="311" t="s">
        <v>2881</v>
      </c>
      <c r="B662" s="313" t="s">
        <v>2725</v>
      </c>
      <c r="C662" s="313" t="s">
        <v>2726</v>
      </c>
      <c r="D662" s="629">
        <v>1677</v>
      </c>
      <c r="E662" s="451">
        <v>3777</v>
      </c>
      <c r="F662" s="630" t="s">
        <v>2886</v>
      </c>
      <c r="G662" s="313" t="s">
        <v>2728</v>
      </c>
      <c r="H662" s="631">
        <v>44377</v>
      </c>
      <c r="I662" s="628">
        <f t="shared" si="3"/>
        <v>44377</v>
      </c>
      <c r="J662" s="632"/>
    </row>
    <row r="663" spans="1:10" s="372" customFormat="1" ht="23.25">
      <c r="A663" s="311" t="s">
        <v>2767</v>
      </c>
      <c r="B663" s="313" t="s">
        <v>2725</v>
      </c>
      <c r="C663" s="313" t="s">
        <v>2726</v>
      </c>
      <c r="D663" s="629">
        <v>1062</v>
      </c>
      <c r="E663" s="451">
        <v>10000</v>
      </c>
      <c r="F663" s="630" t="s">
        <v>2886</v>
      </c>
      <c r="G663" s="313" t="s">
        <v>2728</v>
      </c>
      <c r="H663" s="631">
        <v>44326</v>
      </c>
      <c r="I663" s="628">
        <f t="shared" si="3"/>
        <v>44326</v>
      </c>
      <c r="J663" s="632"/>
    </row>
    <row r="664" spans="1:10" s="372" customFormat="1">
      <c r="A664" s="311" t="s">
        <v>2767</v>
      </c>
      <c r="B664" s="313" t="s">
        <v>2725</v>
      </c>
      <c r="C664" s="313" t="s">
        <v>2726</v>
      </c>
      <c r="D664" s="629">
        <v>1486</v>
      </c>
      <c r="E664" s="451">
        <v>30000</v>
      </c>
      <c r="F664" s="630" t="s">
        <v>2887</v>
      </c>
      <c r="G664" s="313" t="s">
        <v>2728</v>
      </c>
      <c r="H664" s="631">
        <v>44357</v>
      </c>
      <c r="I664" s="628">
        <f t="shared" si="3"/>
        <v>44357</v>
      </c>
      <c r="J664" s="632"/>
    </row>
    <row r="665" spans="1:10" s="372" customFormat="1">
      <c r="A665" s="311" t="s">
        <v>2767</v>
      </c>
      <c r="B665" s="313" t="s">
        <v>2725</v>
      </c>
      <c r="C665" s="313" t="s">
        <v>2726</v>
      </c>
      <c r="D665" s="629">
        <v>2411</v>
      </c>
      <c r="E665" s="451">
        <v>30000</v>
      </c>
      <c r="F665" s="630" t="s">
        <v>2887</v>
      </c>
      <c r="G665" s="313" t="s">
        <v>2728</v>
      </c>
      <c r="H665" s="631">
        <v>44454</v>
      </c>
      <c r="I665" s="628">
        <f t="shared" si="3"/>
        <v>44454</v>
      </c>
      <c r="J665" s="632"/>
    </row>
    <row r="666" spans="1:10" s="372" customFormat="1">
      <c r="A666" s="311" t="s">
        <v>2767</v>
      </c>
      <c r="B666" s="313" t="s">
        <v>2725</v>
      </c>
      <c r="C666" s="313" t="s">
        <v>2726</v>
      </c>
      <c r="D666" s="629">
        <v>3222</v>
      </c>
      <c r="E666" s="451">
        <v>5670</v>
      </c>
      <c r="F666" s="630" t="s">
        <v>2887</v>
      </c>
      <c r="G666" s="313" t="s">
        <v>2728</v>
      </c>
      <c r="H666" s="631">
        <v>44546</v>
      </c>
      <c r="I666" s="628">
        <f t="shared" si="3"/>
        <v>44546</v>
      </c>
      <c r="J666" s="632"/>
    </row>
    <row r="667" spans="1:10" s="372" customFormat="1">
      <c r="A667" s="311" t="s">
        <v>2888</v>
      </c>
      <c r="B667" s="313" t="s">
        <v>2725</v>
      </c>
      <c r="C667" s="313" t="s">
        <v>2726</v>
      </c>
      <c r="D667" s="629">
        <v>3315</v>
      </c>
      <c r="E667" s="451">
        <v>499312</v>
      </c>
      <c r="F667" s="630" t="s">
        <v>2887</v>
      </c>
      <c r="G667" s="313" t="s">
        <v>2728</v>
      </c>
      <c r="H667" s="631">
        <v>44561</v>
      </c>
      <c r="I667" s="628">
        <f t="shared" si="3"/>
        <v>44561</v>
      </c>
      <c r="J667" s="632"/>
    </row>
    <row r="668" spans="1:10" s="372" customFormat="1">
      <c r="A668" s="311" t="s">
        <v>2777</v>
      </c>
      <c r="B668" s="313" t="s">
        <v>2725</v>
      </c>
      <c r="C668" s="313" t="s">
        <v>2726</v>
      </c>
      <c r="D668" s="629">
        <v>222</v>
      </c>
      <c r="E668" s="451">
        <v>15000</v>
      </c>
      <c r="F668" s="630" t="s">
        <v>2889</v>
      </c>
      <c r="G668" s="313" t="s">
        <v>2728</v>
      </c>
      <c r="H668" s="631">
        <v>44217</v>
      </c>
      <c r="I668" s="628">
        <f t="shared" si="3"/>
        <v>44217</v>
      </c>
      <c r="J668" s="632"/>
    </row>
    <row r="669" spans="1:10" s="372" customFormat="1">
      <c r="A669" s="311" t="s">
        <v>2777</v>
      </c>
      <c r="B669" s="313" t="s">
        <v>2725</v>
      </c>
      <c r="C669" s="313" t="s">
        <v>2726</v>
      </c>
      <c r="D669" s="629">
        <v>1335</v>
      </c>
      <c r="E669" s="451">
        <v>15000</v>
      </c>
      <c r="F669" s="630" t="s">
        <v>15541</v>
      </c>
      <c r="G669" s="313" t="s">
        <v>2728</v>
      </c>
      <c r="H669" s="631">
        <v>44344</v>
      </c>
      <c r="I669" s="628">
        <f t="shared" si="3"/>
        <v>44344</v>
      </c>
      <c r="J669" s="632"/>
    </row>
    <row r="670" spans="1:10" s="372" customFormat="1">
      <c r="A670" s="311" t="s">
        <v>2890</v>
      </c>
      <c r="B670" s="313" t="s">
        <v>2725</v>
      </c>
      <c r="C670" s="313" t="s">
        <v>2726</v>
      </c>
      <c r="D670" s="629">
        <v>2627</v>
      </c>
      <c r="E670" s="451">
        <v>5000</v>
      </c>
      <c r="F670" s="630" t="s">
        <v>15541</v>
      </c>
      <c r="G670" s="313" t="s">
        <v>2728</v>
      </c>
      <c r="H670" s="631">
        <v>44470</v>
      </c>
      <c r="I670" s="628">
        <f t="shared" si="3"/>
        <v>44470</v>
      </c>
      <c r="J670" s="632"/>
    </row>
    <row r="671" spans="1:10" s="372" customFormat="1">
      <c r="A671" s="311" t="s">
        <v>2891</v>
      </c>
      <c r="B671" s="313" t="s">
        <v>2725</v>
      </c>
      <c r="C671" s="313" t="s">
        <v>2726</v>
      </c>
      <c r="D671" s="629">
        <v>2987</v>
      </c>
      <c r="E671" s="451">
        <v>10500</v>
      </c>
      <c r="F671" s="630" t="s">
        <v>15542</v>
      </c>
      <c r="G671" s="313" t="s">
        <v>2728</v>
      </c>
      <c r="H671" s="631">
        <v>44519</v>
      </c>
      <c r="I671" s="628">
        <f t="shared" si="3"/>
        <v>44519</v>
      </c>
      <c r="J671" s="632"/>
    </row>
    <row r="672" spans="1:10" s="372" customFormat="1">
      <c r="A672" s="311" t="s">
        <v>2850</v>
      </c>
      <c r="B672" s="313" t="s">
        <v>2725</v>
      </c>
      <c r="C672" s="313" t="s">
        <v>2726</v>
      </c>
      <c r="D672" s="629">
        <v>2166</v>
      </c>
      <c r="E672" s="451">
        <v>30000</v>
      </c>
      <c r="F672" s="630" t="s">
        <v>2893</v>
      </c>
      <c r="G672" s="313" t="s">
        <v>2728</v>
      </c>
      <c r="H672" s="631">
        <v>44431</v>
      </c>
      <c r="I672" s="628">
        <f t="shared" si="3"/>
        <v>44431</v>
      </c>
      <c r="J672" s="632"/>
    </row>
    <row r="673" spans="1:10" s="372" customFormat="1">
      <c r="A673" s="311" t="s">
        <v>2850</v>
      </c>
      <c r="B673" s="313" t="s">
        <v>2725</v>
      </c>
      <c r="C673" s="313" t="s">
        <v>2726</v>
      </c>
      <c r="D673" s="629">
        <v>3012</v>
      </c>
      <c r="E673" s="451">
        <v>13000</v>
      </c>
      <c r="F673" s="630" t="s">
        <v>2894</v>
      </c>
      <c r="G673" s="313" t="s">
        <v>2728</v>
      </c>
      <c r="H673" s="631">
        <v>44523</v>
      </c>
      <c r="I673" s="628">
        <f t="shared" si="3"/>
        <v>44523</v>
      </c>
      <c r="J673" s="632"/>
    </row>
    <row r="674" spans="1:10" s="372" customFormat="1">
      <c r="A674" s="311" t="s">
        <v>2895</v>
      </c>
      <c r="B674" s="313" t="s">
        <v>2725</v>
      </c>
      <c r="C674" s="313" t="s">
        <v>2726</v>
      </c>
      <c r="D674" s="629">
        <v>391</v>
      </c>
      <c r="E674" s="451">
        <v>1795</v>
      </c>
      <c r="F674" s="630" t="s">
        <v>2894</v>
      </c>
      <c r="G674" s="313" t="s">
        <v>2728</v>
      </c>
      <c r="H674" s="631">
        <v>44235</v>
      </c>
      <c r="I674" s="628">
        <f t="shared" si="3"/>
        <v>44235</v>
      </c>
      <c r="J674" s="632"/>
    </row>
    <row r="675" spans="1:10" s="372" customFormat="1">
      <c r="A675" s="311" t="s">
        <v>2895</v>
      </c>
      <c r="B675" s="313" t="s">
        <v>2725</v>
      </c>
      <c r="C675" s="313" t="s">
        <v>2726</v>
      </c>
      <c r="D675" s="629">
        <v>1131</v>
      </c>
      <c r="E675" s="451">
        <v>1568</v>
      </c>
      <c r="F675" s="630" t="s">
        <v>19345</v>
      </c>
      <c r="G675" s="313" t="s">
        <v>2728</v>
      </c>
      <c r="H675" s="631">
        <v>44330</v>
      </c>
      <c r="I675" s="628">
        <f t="shared" si="3"/>
        <v>44330</v>
      </c>
      <c r="J675" s="632"/>
    </row>
    <row r="676" spans="1:10" s="372" customFormat="1">
      <c r="A676" s="311" t="s">
        <v>2739</v>
      </c>
      <c r="B676" s="313" t="s">
        <v>2725</v>
      </c>
      <c r="C676" s="313" t="s">
        <v>2726</v>
      </c>
      <c r="D676" s="629">
        <v>1133</v>
      </c>
      <c r="E676" s="451">
        <v>1355</v>
      </c>
      <c r="F676" s="630" t="s">
        <v>19345</v>
      </c>
      <c r="G676" s="313" t="s">
        <v>2728</v>
      </c>
      <c r="H676" s="631">
        <v>44330</v>
      </c>
      <c r="I676" s="628">
        <f t="shared" si="3"/>
        <v>44330</v>
      </c>
      <c r="J676" s="632"/>
    </row>
    <row r="677" spans="1:10" s="372" customFormat="1">
      <c r="A677" s="311" t="s">
        <v>2895</v>
      </c>
      <c r="B677" s="313" t="s">
        <v>2725</v>
      </c>
      <c r="C677" s="313" t="s">
        <v>2726</v>
      </c>
      <c r="D677" s="629">
        <v>1715</v>
      </c>
      <c r="E677" s="451">
        <v>1258</v>
      </c>
      <c r="F677" s="630" t="s">
        <v>19345</v>
      </c>
      <c r="G677" s="313" t="s">
        <v>2728</v>
      </c>
      <c r="H677" s="631">
        <v>44382</v>
      </c>
      <c r="I677" s="628">
        <f t="shared" si="3"/>
        <v>44382</v>
      </c>
      <c r="J677" s="632"/>
    </row>
    <row r="678" spans="1:10" s="372" customFormat="1">
      <c r="A678" s="311" t="s">
        <v>2739</v>
      </c>
      <c r="B678" s="313" t="s">
        <v>2725</v>
      </c>
      <c r="C678" s="313" t="s">
        <v>2726</v>
      </c>
      <c r="D678" s="629">
        <v>1997</v>
      </c>
      <c r="E678" s="451">
        <v>1281</v>
      </c>
      <c r="F678" s="630" t="s">
        <v>19345</v>
      </c>
      <c r="G678" s="313" t="s">
        <v>2728</v>
      </c>
      <c r="H678" s="631">
        <v>44412</v>
      </c>
      <c r="I678" s="628">
        <f t="shared" si="3"/>
        <v>44412</v>
      </c>
      <c r="J678" s="632"/>
    </row>
    <row r="679" spans="1:10" s="372" customFormat="1">
      <c r="A679" s="311" t="s">
        <v>2739</v>
      </c>
      <c r="B679" s="313" t="s">
        <v>2725</v>
      </c>
      <c r="C679" s="313" t="s">
        <v>2726</v>
      </c>
      <c r="D679" s="629">
        <v>3287</v>
      </c>
      <c r="E679" s="451">
        <v>1390</v>
      </c>
      <c r="F679" s="630" t="s">
        <v>19345</v>
      </c>
      <c r="G679" s="313" t="s">
        <v>2728</v>
      </c>
      <c r="H679" s="631">
        <v>44558</v>
      </c>
      <c r="I679" s="628">
        <f t="shared" si="3"/>
        <v>44558</v>
      </c>
      <c r="J679" s="632"/>
    </row>
    <row r="680" spans="1:10" s="372" customFormat="1">
      <c r="A680" s="311" t="s">
        <v>2895</v>
      </c>
      <c r="B680" s="313" t="s">
        <v>2725</v>
      </c>
      <c r="C680" s="313" t="s">
        <v>2726</v>
      </c>
      <c r="D680" s="629">
        <v>450</v>
      </c>
      <c r="E680" s="451">
        <v>6400</v>
      </c>
      <c r="F680" s="630" t="s">
        <v>19345</v>
      </c>
      <c r="G680" s="313" t="s">
        <v>2728</v>
      </c>
      <c r="H680" s="631">
        <v>44243</v>
      </c>
      <c r="I680" s="628">
        <f t="shared" si="3"/>
        <v>44243</v>
      </c>
      <c r="J680" s="632"/>
    </row>
    <row r="681" spans="1:10" s="372" customFormat="1">
      <c r="A681" s="311" t="s">
        <v>2764</v>
      </c>
      <c r="B681" s="313" t="s">
        <v>2725</v>
      </c>
      <c r="C681" s="313" t="s">
        <v>2726</v>
      </c>
      <c r="D681" s="629">
        <v>923</v>
      </c>
      <c r="E681" s="451">
        <v>10000</v>
      </c>
      <c r="F681" s="630" t="s">
        <v>19346</v>
      </c>
      <c r="G681" s="313" t="s">
        <v>2728</v>
      </c>
      <c r="H681" s="631">
        <v>44312</v>
      </c>
      <c r="I681" s="628">
        <f t="shared" si="3"/>
        <v>44312</v>
      </c>
      <c r="J681" s="632"/>
    </row>
    <row r="682" spans="1:10" s="372" customFormat="1">
      <c r="A682" s="311" t="s">
        <v>2766</v>
      </c>
      <c r="B682" s="313" t="s">
        <v>2725</v>
      </c>
      <c r="C682" s="313" t="s">
        <v>2726</v>
      </c>
      <c r="D682" s="629">
        <v>1287</v>
      </c>
      <c r="E682" s="451">
        <v>30000</v>
      </c>
      <c r="F682" s="630" t="s">
        <v>19347</v>
      </c>
      <c r="G682" s="313" t="s">
        <v>2728</v>
      </c>
      <c r="H682" s="631">
        <v>44341</v>
      </c>
      <c r="I682" s="628">
        <f t="shared" si="3"/>
        <v>44341</v>
      </c>
      <c r="J682" s="632"/>
    </row>
    <row r="683" spans="1:10" s="372" customFormat="1">
      <c r="A683" s="311" t="s">
        <v>2767</v>
      </c>
      <c r="B683" s="313" t="s">
        <v>2725</v>
      </c>
      <c r="C683" s="313" t="s">
        <v>2726</v>
      </c>
      <c r="D683" s="629">
        <v>2176</v>
      </c>
      <c r="E683" s="451">
        <v>30000</v>
      </c>
      <c r="F683" s="630" t="s">
        <v>19347</v>
      </c>
      <c r="G683" s="313" t="s">
        <v>2728</v>
      </c>
      <c r="H683" s="631">
        <v>44432</v>
      </c>
      <c r="I683" s="628">
        <f t="shared" si="3"/>
        <v>44432</v>
      </c>
      <c r="J683" s="632"/>
    </row>
    <row r="684" spans="1:10" s="372" customFormat="1">
      <c r="A684" s="311" t="s">
        <v>2767</v>
      </c>
      <c r="B684" s="313" t="s">
        <v>2725</v>
      </c>
      <c r="C684" s="313" t="s">
        <v>2726</v>
      </c>
      <c r="D684" s="629">
        <v>3007</v>
      </c>
      <c r="E684" s="451">
        <v>13330</v>
      </c>
      <c r="F684" s="630" t="s">
        <v>19347</v>
      </c>
      <c r="G684" s="313" t="s">
        <v>2728</v>
      </c>
      <c r="H684" s="631">
        <v>44522</v>
      </c>
      <c r="I684" s="628">
        <f t="shared" si="3"/>
        <v>44522</v>
      </c>
      <c r="J684" s="632"/>
    </row>
    <row r="685" spans="1:10" s="372" customFormat="1">
      <c r="A685" s="311" t="s">
        <v>19348</v>
      </c>
      <c r="B685" s="313" t="s">
        <v>2725</v>
      </c>
      <c r="C685" s="313" t="s">
        <v>2726</v>
      </c>
      <c r="D685" s="629">
        <v>1545</v>
      </c>
      <c r="E685" s="451">
        <v>5000</v>
      </c>
      <c r="F685" s="630" t="s">
        <v>19347</v>
      </c>
      <c r="G685" s="313" t="s">
        <v>2728</v>
      </c>
      <c r="H685" s="631">
        <v>44361</v>
      </c>
      <c r="I685" s="628">
        <f t="shared" si="3"/>
        <v>44361</v>
      </c>
      <c r="J685" s="632"/>
    </row>
    <row r="686" spans="1:10" s="372" customFormat="1" ht="23.25">
      <c r="A686" s="311" t="s">
        <v>2899</v>
      </c>
      <c r="B686" s="313" t="s">
        <v>2725</v>
      </c>
      <c r="C686" s="313" t="s">
        <v>2726</v>
      </c>
      <c r="D686" s="629">
        <v>2192</v>
      </c>
      <c r="E686" s="451">
        <v>5000</v>
      </c>
      <c r="F686" s="630" t="s">
        <v>2900</v>
      </c>
      <c r="G686" s="313" t="s">
        <v>2728</v>
      </c>
      <c r="H686" s="631">
        <v>44433</v>
      </c>
      <c r="I686" s="628">
        <f t="shared" si="3"/>
        <v>44433</v>
      </c>
      <c r="J686" s="632"/>
    </row>
    <row r="687" spans="1:10" s="372" customFormat="1" ht="23.25">
      <c r="A687" s="311" t="s">
        <v>2901</v>
      </c>
      <c r="B687" s="313" t="s">
        <v>2725</v>
      </c>
      <c r="C687" s="313" t="s">
        <v>2726</v>
      </c>
      <c r="D687" s="629">
        <v>1336</v>
      </c>
      <c r="E687" s="451">
        <v>10000</v>
      </c>
      <c r="F687" s="630" t="s">
        <v>2900</v>
      </c>
      <c r="G687" s="313" t="s">
        <v>2728</v>
      </c>
      <c r="H687" s="631">
        <v>44344</v>
      </c>
      <c r="I687" s="628">
        <f t="shared" si="3"/>
        <v>44344</v>
      </c>
      <c r="J687" s="632"/>
    </row>
    <row r="688" spans="1:10" s="372" customFormat="1">
      <c r="A688" s="311" t="s">
        <v>2767</v>
      </c>
      <c r="B688" s="313" t="s">
        <v>2725</v>
      </c>
      <c r="C688" s="313" t="s">
        <v>2726</v>
      </c>
      <c r="D688" s="629">
        <v>1402</v>
      </c>
      <c r="E688" s="451">
        <v>20000</v>
      </c>
      <c r="F688" s="630" t="s">
        <v>2902</v>
      </c>
      <c r="G688" s="313" t="s">
        <v>2728</v>
      </c>
      <c r="H688" s="631">
        <v>44348</v>
      </c>
      <c r="I688" s="628">
        <f t="shared" si="3"/>
        <v>44348</v>
      </c>
      <c r="J688" s="632"/>
    </row>
    <row r="689" spans="1:10" s="372" customFormat="1">
      <c r="A689" s="311" t="s">
        <v>2767</v>
      </c>
      <c r="B689" s="313" t="s">
        <v>2725</v>
      </c>
      <c r="C689" s="313" t="s">
        <v>2726</v>
      </c>
      <c r="D689" s="629">
        <v>2041</v>
      </c>
      <c r="E689" s="451">
        <v>20000</v>
      </c>
      <c r="F689" s="630" t="s">
        <v>19349</v>
      </c>
      <c r="G689" s="313" t="s">
        <v>2728</v>
      </c>
      <c r="H689" s="631">
        <v>44417</v>
      </c>
      <c r="I689" s="628">
        <f t="shared" si="3"/>
        <v>44417</v>
      </c>
      <c r="J689" s="632"/>
    </row>
    <row r="690" spans="1:10" s="372" customFormat="1">
      <c r="A690" s="311" t="s">
        <v>2767</v>
      </c>
      <c r="B690" s="313" t="s">
        <v>2725</v>
      </c>
      <c r="C690" s="313" t="s">
        <v>2726</v>
      </c>
      <c r="D690" s="629">
        <v>2688</v>
      </c>
      <c r="E690" s="451">
        <v>10000</v>
      </c>
      <c r="F690" s="630" t="s">
        <v>19349</v>
      </c>
      <c r="G690" s="313" t="s">
        <v>2728</v>
      </c>
      <c r="H690" s="631">
        <v>44476</v>
      </c>
      <c r="I690" s="628">
        <f t="shared" si="3"/>
        <v>44476</v>
      </c>
      <c r="J690" s="632"/>
    </row>
    <row r="691" spans="1:10" s="372" customFormat="1">
      <c r="A691" s="311" t="s">
        <v>2767</v>
      </c>
      <c r="B691" s="313" t="s">
        <v>2725</v>
      </c>
      <c r="C691" s="313" t="s">
        <v>2726</v>
      </c>
      <c r="D691" s="629">
        <v>2933</v>
      </c>
      <c r="E691" s="451">
        <v>17500</v>
      </c>
      <c r="F691" s="630" t="s">
        <v>19349</v>
      </c>
      <c r="G691" s="313" t="s">
        <v>2728</v>
      </c>
      <c r="H691" s="631">
        <v>44512</v>
      </c>
      <c r="I691" s="628">
        <f t="shared" si="3"/>
        <v>44512</v>
      </c>
      <c r="J691" s="632"/>
    </row>
    <row r="692" spans="1:10" s="372" customFormat="1">
      <c r="A692" s="311" t="s">
        <v>2904</v>
      </c>
      <c r="B692" s="313" t="s">
        <v>2725</v>
      </c>
      <c r="C692" s="313" t="s">
        <v>2726</v>
      </c>
      <c r="D692" s="629">
        <v>160</v>
      </c>
      <c r="E692" s="451">
        <v>18000</v>
      </c>
      <c r="F692" s="630" t="s">
        <v>19349</v>
      </c>
      <c r="G692" s="313" t="s">
        <v>2728</v>
      </c>
      <c r="H692" s="631">
        <v>44215</v>
      </c>
      <c r="I692" s="628">
        <f t="shared" ref="I692:I755" si="4">H692+0</f>
        <v>44215</v>
      </c>
      <c r="J692" s="632"/>
    </row>
    <row r="693" spans="1:10" s="372" customFormat="1">
      <c r="A693" s="311" t="s">
        <v>2904</v>
      </c>
      <c r="B693" s="313" t="s">
        <v>2725</v>
      </c>
      <c r="C693" s="313" t="s">
        <v>2726</v>
      </c>
      <c r="D693" s="629">
        <v>1644</v>
      </c>
      <c r="E693" s="451">
        <v>27000</v>
      </c>
      <c r="F693" s="630" t="s">
        <v>19350</v>
      </c>
      <c r="G693" s="313" t="s">
        <v>2728</v>
      </c>
      <c r="H693" s="631">
        <v>44372</v>
      </c>
      <c r="I693" s="628">
        <f t="shared" si="4"/>
        <v>44372</v>
      </c>
      <c r="J693" s="632"/>
    </row>
    <row r="694" spans="1:10" s="372" customFormat="1">
      <c r="A694" s="311" t="s">
        <v>2904</v>
      </c>
      <c r="B694" s="313" t="s">
        <v>2725</v>
      </c>
      <c r="C694" s="313" t="s">
        <v>2726</v>
      </c>
      <c r="D694" s="629">
        <v>2556</v>
      </c>
      <c r="E694" s="451">
        <v>27000</v>
      </c>
      <c r="F694" s="630" t="s">
        <v>19350</v>
      </c>
      <c r="G694" s="313" t="s">
        <v>2728</v>
      </c>
      <c r="H694" s="631">
        <v>44466</v>
      </c>
      <c r="I694" s="628">
        <f t="shared" si="4"/>
        <v>44466</v>
      </c>
      <c r="J694" s="632"/>
    </row>
    <row r="695" spans="1:10" s="372" customFormat="1">
      <c r="A695" s="311" t="s">
        <v>2764</v>
      </c>
      <c r="B695" s="313" t="s">
        <v>2725</v>
      </c>
      <c r="C695" s="313" t="s">
        <v>2726</v>
      </c>
      <c r="D695" s="629">
        <v>469</v>
      </c>
      <c r="E695" s="451">
        <v>30000</v>
      </c>
      <c r="F695" s="630" t="s">
        <v>19350</v>
      </c>
      <c r="G695" s="313" t="s">
        <v>2728</v>
      </c>
      <c r="H695" s="631">
        <v>44244</v>
      </c>
      <c r="I695" s="628">
        <f t="shared" si="4"/>
        <v>44244</v>
      </c>
      <c r="J695" s="632"/>
    </row>
    <row r="696" spans="1:10" s="372" customFormat="1">
      <c r="A696" s="311" t="s">
        <v>2766</v>
      </c>
      <c r="B696" s="313" t="s">
        <v>2725</v>
      </c>
      <c r="C696" s="313" t="s">
        <v>2726</v>
      </c>
      <c r="D696" s="629">
        <v>1211</v>
      </c>
      <c r="E696" s="451">
        <v>30000</v>
      </c>
      <c r="F696" s="630" t="s">
        <v>15543</v>
      </c>
      <c r="G696" s="313" t="s">
        <v>2728</v>
      </c>
      <c r="H696" s="631">
        <v>44336</v>
      </c>
      <c r="I696" s="628">
        <f t="shared" si="4"/>
        <v>44336</v>
      </c>
      <c r="J696" s="632"/>
    </row>
    <row r="697" spans="1:10" s="372" customFormat="1">
      <c r="A697" s="311" t="s">
        <v>2767</v>
      </c>
      <c r="B697" s="313" t="s">
        <v>2725</v>
      </c>
      <c r="C697" s="313" t="s">
        <v>2726</v>
      </c>
      <c r="D697" s="629">
        <v>2110</v>
      </c>
      <c r="E697" s="451">
        <v>30000</v>
      </c>
      <c r="F697" s="630" t="s">
        <v>15543</v>
      </c>
      <c r="G697" s="313" t="s">
        <v>2728</v>
      </c>
      <c r="H697" s="631">
        <v>44427</v>
      </c>
      <c r="I697" s="628">
        <f t="shared" si="4"/>
        <v>44427</v>
      </c>
      <c r="J697" s="632"/>
    </row>
    <row r="698" spans="1:10" s="372" customFormat="1">
      <c r="A698" s="311" t="s">
        <v>2767</v>
      </c>
      <c r="B698" s="313" t="s">
        <v>2725</v>
      </c>
      <c r="C698" s="313" t="s">
        <v>2726</v>
      </c>
      <c r="D698" s="629">
        <v>2985</v>
      </c>
      <c r="E698" s="451">
        <v>14340</v>
      </c>
      <c r="F698" s="630" t="s">
        <v>15543</v>
      </c>
      <c r="G698" s="313" t="s">
        <v>2728</v>
      </c>
      <c r="H698" s="631">
        <v>44519</v>
      </c>
      <c r="I698" s="628">
        <f t="shared" si="4"/>
        <v>44519</v>
      </c>
      <c r="J698" s="632"/>
    </row>
    <row r="699" spans="1:10" s="372" customFormat="1">
      <c r="A699" s="311" t="s">
        <v>2749</v>
      </c>
      <c r="B699" s="313" t="s">
        <v>2725</v>
      </c>
      <c r="C699" s="313" t="s">
        <v>2726</v>
      </c>
      <c r="D699" s="629">
        <v>1384</v>
      </c>
      <c r="E699" s="451">
        <v>10000</v>
      </c>
      <c r="F699" s="630" t="s">
        <v>15543</v>
      </c>
      <c r="G699" s="313" t="s">
        <v>2728</v>
      </c>
      <c r="H699" s="631">
        <v>44348</v>
      </c>
      <c r="I699" s="628">
        <f t="shared" si="4"/>
        <v>44348</v>
      </c>
      <c r="J699" s="632"/>
    </row>
    <row r="700" spans="1:10" s="372" customFormat="1">
      <c r="A700" s="311" t="s">
        <v>2749</v>
      </c>
      <c r="B700" s="313" t="s">
        <v>2725</v>
      </c>
      <c r="C700" s="313" t="s">
        <v>2726</v>
      </c>
      <c r="D700" s="629">
        <v>1858</v>
      </c>
      <c r="E700" s="451">
        <v>30000</v>
      </c>
      <c r="F700" s="630" t="s">
        <v>15544</v>
      </c>
      <c r="G700" s="313" t="s">
        <v>2728</v>
      </c>
      <c r="H700" s="631">
        <v>44391</v>
      </c>
      <c r="I700" s="628">
        <f t="shared" si="4"/>
        <v>44391</v>
      </c>
      <c r="J700" s="632"/>
    </row>
    <row r="701" spans="1:10" s="372" customFormat="1">
      <c r="A701" s="311" t="s">
        <v>2828</v>
      </c>
      <c r="B701" s="313" t="s">
        <v>2725</v>
      </c>
      <c r="C701" s="313" t="s">
        <v>2726</v>
      </c>
      <c r="D701" s="629">
        <v>1567</v>
      </c>
      <c r="E701" s="451">
        <v>24000</v>
      </c>
      <c r="F701" s="630" t="s">
        <v>15544</v>
      </c>
      <c r="G701" s="313" t="s">
        <v>2728</v>
      </c>
      <c r="H701" s="631">
        <v>44363</v>
      </c>
      <c r="I701" s="628">
        <f t="shared" si="4"/>
        <v>44363</v>
      </c>
      <c r="J701" s="632"/>
    </row>
    <row r="702" spans="1:10" s="372" customFormat="1">
      <c r="A702" s="311" t="s">
        <v>2828</v>
      </c>
      <c r="B702" s="313" t="s">
        <v>2725</v>
      </c>
      <c r="C702" s="313" t="s">
        <v>2726</v>
      </c>
      <c r="D702" s="629">
        <v>2191</v>
      </c>
      <c r="E702" s="451">
        <v>24000</v>
      </c>
      <c r="F702" s="630" t="s">
        <v>2906</v>
      </c>
      <c r="G702" s="313" t="s">
        <v>2728</v>
      </c>
      <c r="H702" s="631">
        <v>44433</v>
      </c>
      <c r="I702" s="628">
        <f t="shared" si="4"/>
        <v>44433</v>
      </c>
      <c r="J702" s="632"/>
    </row>
    <row r="703" spans="1:10" s="372" customFormat="1">
      <c r="A703" s="311" t="s">
        <v>2907</v>
      </c>
      <c r="B703" s="313" t="s">
        <v>2725</v>
      </c>
      <c r="C703" s="313" t="s">
        <v>2726</v>
      </c>
      <c r="D703" s="629">
        <v>2822</v>
      </c>
      <c r="E703" s="451">
        <v>24000</v>
      </c>
      <c r="F703" s="630" t="s">
        <v>2906</v>
      </c>
      <c r="G703" s="313" t="s">
        <v>2728</v>
      </c>
      <c r="H703" s="631">
        <v>44498</v>
      </c>
      <c r="I703" s="628">
        <f t="shared" si="4"/>
        <v>44498</v>
      </c>
      <c r="J703" s="632"/>
    </row>
    <row r="704" spans="1:10" s="372" customFormat="1">
      <c r="A704" s="311" t="s">
        <v>2764</v>
      </c>
      <c r="B704" s="313" t="s">
        <v>2725</v>
      </c>
      <c r="C704" s="313" t="s">
        <v>2726</v>
      </c>
      <c r="D704" s="629">
        <v>497</v>
      </c>
      <c r="E704" s="451">
        <v>30000</v>
      </c>
      <c r="F704" s="630" t="s">
        <v>2906</v>
      </c>
      <c r="G704" s="313" t="s">
        <v>2728</v>
      </c>
      <c r="H704" s="631">
        <v>44245</v>
      </c>
      <c r="I704" s="628">
        <f t="shared" si="4"/>
        <v>44245</v>
      </c>
      <c r="J704" s="632"/>
    </row>
    <row r="705" spans="1:10" s="372" customFormat="1">
      <c r="A705" s="311" t="s">
        <v>2749</v>
      </c>
      <c r="B705" s="313" t="s">
        <v>2725</v>
      </c>
      <c r="C705" s="313" t="s">
        <v>2726</v>
      </c>
      <c r="D705" s="629">
        <v>1246</v>
      </c>
      <c r="E705" s="451">
        <v>20000</v>
      </c>
      <c r="F705" s="630" t="s">
        <v>15545</v>
      </c>
      <c r="G705" s="313" t="s">
        <v>2728</v>
      </c>
      <c r="H705" s="631">
        <v>44337</v>
      </c>
      <c r="I705" s="628">
        <f t="shared" si="4"/>
        <v>44337</v>
      </c>
      <c r="J705" s="632"/>
    </row>
    <row r="706" spans="1:10" s="372" customFormat="1">
      <c r="A706" s="311" t="s">
        <v>2749</v>
      </c>
      <c r="B706" s="313" t="s">
        <v>2725</v>
      </c>
      <c r="C706" s="313" t="s">
        <v>2726</v>
      </c>
      <c r="D706" s="629">
        <v>1966</v>
      </c>
      <c r="E706" s="451">
        <v>20000</v>
      </c>
      <c r="F706" s="630" t="s">
        <v>15545</v>
      </c>
      <c r="G706" s="313" t="s">
        <v>2728</v>
      </c>
      <c r="H706" s="631">
        <v>44399</v>
      </c>
      <c r="I706" s="628">
        <f t="shared" si="4"/>
        <v>44399</v>
      </c>
      <c r="J706" s="632"/>
    </row>
    <row r="707" spans="1:10" s="372" customFormat="1">
      <c r="A707" s="311" t="s">
        <v>2749</v>
      </c>
      <c r="B707" s="313" t="s">
        <v>2725</v>
      </c>
      <c r="C707" s="313" t="s">
        <v>2726</v>
      </c>
      <c r="D707" s="629">
        <v>2570</v>
      </c>
      <c r="E707" s="451">
        <v>20000</v>
      </c>
      <c r="F707" s="630" t="s">
        <v>15545</v>
      </c>
      <c r="G707" s="313" t="s">
        <v>2728</v>
      </c>
      <c r="H707" s="631">
        <v>44467</v>
      </c>
      <c r="I707" s="628">
        <f t="shared" si="4"/>
        <v>44467</v>
      </c>
      <c r="J707" s="632"/>
    </row>
    <row r="708" spans="1:10" s="372" customFormat="1">
      <c r="A708" s="311" t="s">
        <v>2749</v>
      </c>
      <c r="B708" s="313" t="s">
        <v>2725</v>
      </c>
      <c r="C708" s="313" t="s">
        <v>2726</v>
      </c>
      <c r="D708" s="629">
        <v>3062</v>
      </c>
      <c r="E708" s="451">
        <v>10700</v>
      </c>
      <c r="F708" s="630" t="s">
        <v>15545</v>
      </c>
      <c r="G708" s="313" t="s">
        <v>2728</v>
      </c>
      <c r="H708" s="631">
        <v>44530</v>
      </c>
      <c r="I708" s="628">
        <f t="shared" si="4"/>
        <v>44530</v>
      </c>
      <c r="J708" s="632"/>
    </row>
    <row r="709" spans="1:10" s="372" customFormat="1">
      <c r="A709" s="311" t="s">
        <v>2791</v>
      </c>
      <c r="B709" s="313" t="s">
        <v>2725</v>
      </c>
      <c r="C709" s="313" t="s">
        <v>2726</v>
      </c>
      <c r="D709" s="629">
        <v>78</v>
      </c>
      <c r="E709" s="451">
        <v>24000</v>
      </c>
      <c r="F709" s="630" t="s">
        <v>15545</v>
      </c>
      <c r="G709" s="313" t="s">
        <v>2728</v>
      </c>
      <c r="H709" s="631">
        <v>44211</v>
      </c>
      <c r="I709" s="628">
        <f t="shared" si="4"/>
        <v>44211</v>
      </c>
      <c r="J709" s="632"/>
    </row>
    <row r="710" spans="1:10" s="372" customFormat="1" ht="23.25">
      <c r="A710" s="311" t="s">
        <v>2909</v>
      </c>
      <c r="B710" s="313" t="s">
        <v>2725</v>
      </c>
      <c r="C710" s="313" t="s">
        <v>2726</v>
      </c>
      <c r="D710" s="629">
        <v>1433</v>
      </c>
      <c r="E710" s="451">
        <v>20000</v>
      </c>
      <c r="F710" s="630" t="s">
        <v>15546</v>
      </c>
      <c r="G710" s="313" t="s">
        <v>2728</v>
      </c>
      <c r="H710" s="631">
        <v>44351</v>
      </c>
      <c r="I710" s="628">
        <f t="shared" si="4"/>
        <v>44351</v>
      </c>
      <c r="J710" s="632"/>
    </row>
    <row r="711" spans="1:10" s="372" customFormat="1">
      <c r="A711" s="311" t="s">
        <v>2785</v>
      </c>
      <c r="B711" s="313" t="s">
        <v>2725</v>
      </c>
      <c r="C711" s="313" t="s">
        <v>2726</v>
      </c>
      <c r="D711" s="629">
        <v>2818</v>
      </c>
      <c r="E711" s="451">
        <v>8000</v>
      </c>
      <c r="F711" s="630" t="s">
        <v>15546</v>
      </c>
      <c r="G711" s="313" t="s">
        <v>2728</v>
      </c>
      <c r="H711" s="631">
        <v>44498</v>
      </c>
      <c r="I711" s="628">
        <f t="shared" si="4"/>
        <v>44498</v>
      </c>
      <c r="J711" s="632"/>
    </row>
    <row r="712" spans="1:10" s="372" customFormat="1">
      <c r="A712" s="311" t="s">
        <v>2800</v>
      </c>
      <c r="B712" s="313" t="s">
        <v>2725</v>
      </c>
      <c r="C712" s="313" t="s">
        <v>2726</v>
      </c>
      <c r="D712" s="629">
        <v>2124</v>
      </c>
      <c r="E712" s="451">
        <v>3334</v>
      </c>
      <c r="F712" s="630" t="s">
        <v>15546</v>
      </c>
      <c r="G712" s="313" t="s">
        <v>2728</v>
      </c>
      <c r="H712" s="631">
        <v>44427</v>
      </c>
      <c r="I712" s="628">
        <f t="shared" si="4"/>
        <v>44427</v>
      </c>
      <c r="J712" s="632"/>
    </row>
    <row r="713" spans="1:10" s="372" customFormat="1">
      <c r="A713" s="311" t="s">
        <v>2800</v>
      </c>
      <c r="B713" s="313" t="s">
        <v>2725</v>
      </c>
      <c r="C713" s="313" t="s">
        <v>2726</v>
      </c>
      <c r="D713" s="629">
        <v>2263</v>
      </c>
      <c r="E713" s="451">
        <v>20000</v>
      </c>
      <c r="F713" s="630" t="s">
        <v>15547</v>
      </c>
      <c r="G713" s="313" t="s">
        <v>2728</v>
      </c>
      <c r="H713" s="631">
        <v>44445</v>
      </c>
      <c r="I713" s="628">
        <f t="shared" si="4"/>
        <v>44445</v>
      </c>
      <c r="J713" s="632"/>
    </row>
    <row r="714" spans="1:10" s="372" customFormat="1">
      <c r="A714" s="311" t="s">
        <v>2911</v>
      </c>
      <c r="B714" s="313" t="s">
        <v>2725</v>
      </c>
      <c r="C714" s="313" t="s">
        <v>2726</v>
      </c>
      <c r="D714" s="629">
        <v>3031</v>
      </c>
      <c r="E714" s="451">
        <v>10667</v>
      </c>
      <c r="F714" s="630" t="s">
        <v>15547</v>
      </c>
      <c r="G714" s="313" t="s">
        <v>2728</v>
      </c>
      <c r="H714" s="631">
        <v>44525</v>
      </c>
      <c r="I714" s="628">
        <f t="shared" si="4"/>
        <v>44525</v>
      </c>
      <c r="J714" s="632"/>
    </row>
    <row r="715" spans="1:10" s="372" customFormat="1">
      <c r="A715" s="311" t="s">
        <v>2912</v>
      </c>
      <c r="B715" s="313" t="s">
        <v>2725</v>
      </c>
      <c r="C715" s="313" t="s">
        <v>2726</v>
      </c>
      <c r="D715" s="629">
        <v>258</v>
      </c>
      <c r="E715" s="451">
        <v>4500</v>
      </c>
      <c r="F715" s="630" t="s">
        <v>15548</v>
      </c>
      <c r="G715" s="313" t="s">
        <v>2728</v>
      </c>
      <c r="H715" s="631">
        <v>44218</v>
      </c>
      <c r="I715" s="628">
        <f t="shared" si="4"/>
        <v>44218</v>
      </c>
      <c r="J715" s="632"/>
    </row>
    <row r="716" spans="1:10" s="372" customFormat="1">
      <c r="A716" s="311" t="s">
        <v>2912</v>
      </c>
      <c r="B716" s="313" t="s">
        <v>2725</v>
      </c>
      <c r="C716" s="313" t="s">
        <v>2726</v>
      </c>
      <c r="D716" s="629">
        <v>1031</v>
      </c>
      <c r="E716" s="451">
        <v>4500</v>
      </c>
      <c r="F716" s="630" t="s">
        <v>15549</v>
      </c>
      <c r="G716" s="313" t="s">
        <v>2728</v>
      </c>
      <c r="H716" s="631">
        <v>44322</v>
      </c>
      <c r="I716" s="628">
        <f t="shared" si="4"/>
        <v>44322</v>
      </c>
      <c r="J716" s="632"/>
    </row>
    <row r="717" spans="1:10" s="372" customFormat="1">
      <c r="A717" s="311" t="s">
        <v>2912</v>
      </c>
      <c r="B717" s="313" t="s">
        <v>2725</v>
      </c>
      <c r="C717" s="313" t="s">
        <v>2726</v>
      </c>
      <c r="D717" s="629">
        <v>2066</v>
      </c>
      <c r="E717" s="451">
        <v>4500</v>
      </c>
      <c r="F717" s="630" t="s">
        <v>15549</v>
      </c>
      <c r="G717" s="313" t="s">
        <v>2728</v>
      </c>
      <c r="H717" s="631">
        <v>44421</v>
      </c>
      <c r="I717" s="628">
        <f t="shared" si="4"/>
        <v>44421</v>
      </c>
      <c r="J717" s="632"/>
    </row>
    <row r="718" spans="1:10" s="372" customFormat="1">
      <c r="A718" s="311" t="s">
        <v>2912</v>
      </c>
      <c r="B718" s="313" t="s">
        <v>2725</v>
      </c>
      <c r="C718" s="313" t="s">
        <v>2726</v>
      </c>
      <c r="D718" s="629">
        <v>2943</v>
      </c>
      <c r="E718" s="451">
        <v>3000</v>
      </c>
      <c r="F718" s="630" t="s">
        <v>15549</v>
      </c>
      <c r="G718" s="313" t="s">
        <v>2728</v>
      </c>
      <c r="H718" s="631">
        <v>44512</v>
      </c>
      <c r="I718" s="628">
        <f t="shared" si="4"/>
        <v>44512</v>
      </c>
      <c r="J718" s="632"/>
    </row>
    <row r="719" spans="1:10" s="372" customFormat="1" ht="23.25">
      <c r="A719" s="311" t="s">
        <v>2914</v>
      </c>
      <c r="B719" s="313" t="s">
        <v>2725</v>
      </c>
      <c r="C719" s="313" t="s">
        <v>2726</v>
      </c>
      <c r="D719" s="629">
        <v>191</v>
      </c>
      <c r="E719" s="451">
        <v>9750</v>
      </c>
      <c r="F719" s="630" t="s">
        <v>15549</v>
      </c>
      <c r="G719" s="313" t="s">
        <v>2728</v>
      </c>
      <c r="H719" s="631">
        <v>44216</v>
      </c>
      <c r="I719" s="628">
        <f t="shared" si="4"/>
        <v>44216</v>
      </c>
      <c r="J719" s="632"/>
    </row>
    <row r="720" spans="1:10" s="372" customFormat="1">
      <c r="A720" s="311" t="s">
        <v>2915</v>
      </c>
      <c r="B720" s="313" t="s">
        <v>2725</v>
      </c>
      <c r="C720" s="313" t="s">
        <v>2726</v>
      </c>
      <c r="D720" s="629">
        <v>299</v>
      </c>
      <c r="E720" s="451">
        <v>8333.33</v>
      </c>
      <c r="F720" s="630" t="s">
        <v>19351</v>
      </c>
      <c r="G720" s="313" t="s">
        <v>2728</v>
      </c>
      <c r="H720" s="631">
        <v>44222</v>
      </c>
      <c r="I720" s="628">
        <f t="shared" si="4"/>
        <v>44222</v>
      </c>
      <c r="J720" s="632"/>
    </row>
    <row r="721" spans="1:10" s="372" customFormat="1">
      <c r="A721" s="311" t="s">
        <v>2915</v>
      </c>
      <c r="B721" s="313" t="s">
        <v>2725</v>
      </c>
      <c r="C721" s="313" t="s">
        <v>2726</v>
      </c>
      <c r="D721" s="629">
        <v>843</v>
      </c>
      <c r="E721" s="451">
        <v>2500</v>
      </c>
      <c r="F721" s="630" t="s">
        <v>15550</v>
      </c>
      <c r="G721" s="313" t="s">
        <v>2728</v>
      </c>
      <c r="H721" s="631">
        <v>44301</v>
      </c>
      <c r="I721" s="628">
        <f t="shared" si="4"/>
        <v>44301</v>
      </c>
      <c r="J721" s="632"/>
    </row>
    <row r="722" spans="1:10" s="372" customFormat="1">
      <c r="A722" s="311" t="s">
        <v>2915</v>
      </c>
      <c r="B722" s="313" t="s">
        <v>2725</v>
      </c>
      <c r="C722" s="313" t="s">
        <v>2726</v>
      </c>
      <c r="D722" s="629">
        <v>1360</v>
      </c>
      <c r="E722" s="451">
        <v>5000</v>
      </c>
      <c r="F722" s="630" t="s">
        <v>15550</v>
      </c>
      <c r="G722" s="313" t="s">
        <v>2728</v>
      </c>
      <c r="H722" s="631">
        <v>44347</v>
      </c>
      <c r="I722" s="628">
        <f t="shared" si="4"/>
        <v>44347</v>
      </c>
      <c r="J722" s="632"/>
    </row>
    <row r="723" spans="1:10" s="372" customFormat="1">
      <c r="A723" s="311" t="s">
        <v>2915</v>
      </c>
      <c r="B723" s="313" t="s">
        <v>2725</v>
      </c>
      <c r="C723" s="313" t="s">
        <v>2726</v>
      </c>
      <c r="D723" s="629">
        <v>2020</v>
      </c>
      <c r="E723" s="451">
        <v>2500</v>
      </c>
      <c r="F723" s="630" t="s">
        <v>15550</v>
      </c>
      <c r="G723" s="313" t="s">
        <v>2728</v>
      </c>
      <c r="H723" s="631">
        <v>44414</v>
      </c>
      <c r="I723" s="628">
        <f t="shared" si="4"/>
        <v>44414</v>
      </c>
      <c r="J723" s="632"/>
    </row>
    <row r="724" spans="1:10" s="372" customFormat="1">
      <c r="A724" s="311" t="s">
        <v>2915</v>
      </c>
      <c r="B724" s="313" t="s">
        <v>2725</v>
      </c>
      <c r="C724" s="313" t="s">
        <v>2726</v>
      </c>
      <c r="D724" s="629">
        <v>2395</v>
      </c>
      <c r="E724" s="451">
        <v>2500</v>
      </c>
      <c r="F724" s="630" t="s">
        <v>15550</v>
      </c>
      <c r="G724" s="313" t="s">
        <v>2728</v>
      </c>
      <c r="H724" s="631">
        <v>44453</v>
      </c>
      <c r="I724" s="628">
        <f t="shared" si="4"/>
        <v>44453</v>
      </c>
      <c r="J724" s="632"/>
    </row>
    <row r="725" spans="1:10" s="372" customFormat="1">
      <c r="A725" s="311" t="s">
        <v>2785</v>
      </c>
      <c r="B725" s="313" t="s">
        <v>2725</v>
      </c>
      <c r="C725" s="313" t="s">
        <v>2726</v>
      </c>
      <c r="D725" s="629">
        <v>2492</v>
      </c>
      <c r="E725" s="451">
        <v>15000</v>
      </c>
      <c r="F725" s="630" t="s">
        <v>15550</v>
      </c>
      <c r="G725" s="313" t="s">
        <v>2728</v>
      </c>
      <c r="H725" s="631">
        <v>44460</v>
      </c>
      <c r="I725" s="628">
        <f t="shared" si="4"/>
        <v>44460</v>
      </c>
      <c r="J725" s="632"/>
    </row>
    <row r="726" spans="1:10" s="372" customFormat="1">
      <c r="A726" s="311" t="s">
        <v>2791</v>
      </c>
      <c r="B726" s="313" t="s">
        <v>2725</v>
      </c>
      <c r="C726" s="313" t="s">
        <v>2726</v>
      </c>
      <c r="D726" s="629">
        <v>1075</v>
      </c>
      <c r="E726" s="451">
        <v>5000</v>
      </c>
      <c r="F726" s="630" t="s">
        <v>15551</v>
      </c>
      <c r="G726" s="313" t="s">
        <v>2728</v>
      </c>
      <c r="H726" s="631">
        <v>44326</v>
      </c>
      <c r="I726" s="628">
        <f t="shared" si="4"/>
        <v>44326</v>
      </c>
      <c r="J726" s="632"/>
    </row>
    <row r="727" spans="1:10" s="372" customFormat="1">
      <c r="A727" s="311" t="s">
        <v>2791</v>
      </c>
      <c r="B727" s="313" t="s">
        <v>2725</v>
      </c>
      <c r="C727" s="313" t="s">
        <v>2726</v>
      </c>
      <c r="D727" s="629">
        <v>1505</v>
      </c>
      <c r="E727" s="451">
        <v>15000</v>
      </c>
      <c r="F727" s="630" t="s">
        <v>19353</v>
      </c>
      <c r="G727" s="313" t="s">
        <v>2728</v>
      </c>
      <c r="H727" s="631">
        <v>44357</v>
      </c>
      <c r="I727" s="628">
        <f t="shared" si="4"/>
        <v>44357</v>
      </c>
      <c r="J727" s="632"/>
    </row>
    <row r="728" spans="1:10" s="372" customFormat="1">
      <c r="A728" s="311" t="s">
        <v>2791</v>
      </c>
      <c r="B728" s="313" t="s">
        <v>2725</v>
      </c>
      <c r="C728" s="313" t="s">
        <v>2726</v>
      </c>
      <c r="D728" s="629">
        <v>2343</v>
      </c>
      <c r="E728" s="451">
        <v>18700</v>
      </c>
      <c r="F728" s="630" t="s">
        <v>19353</v>
      </c>
      <c r="G728" s="313" t="s">
        <v>2728</v>
      </c>
      <c r="H728" s="631">
        <v>44448</v>
      </c>
      <c r="I728" s="628">
        <f t="shared" si="4"/>
        <v>44448</v>
      </c>
      <c r="J728" s="632"/>
    </row>
    <row r="729" spans="1:10" s="372" customFormat="1">
      <c r="A729" s="311" t="s">
        <v>2785</v>
      </c>
      <c r="B729" s="313" t="s">
        <v>2725</v>
      </c>
      <c r="C729" s="313" t="s">
        <v>2726</v>
      </c>
      <c r="D729" s="629">
        <v>420</v>
      </c>
      <c r="E729" s="451">
        <v>8000</v>
      </c>
      <c r="F729" s="630" t="s">
        <v>19353</v>
      </c>
      <c r="G729" s="313" t="s">
        <v>2728</v>
      </c>
      <c r="H729" s="631">
        <v>44238</v>
      </c>
      <c r="I729" s="628">
        <f t="shared" si="4"/>
        <v>44238</v>
      </c>
      <c r="J729" s="632"/>
    </row>
    <row r="730" spans="1:10" s="372" customFormat="1">
      <c r="A730" s="311" t="s">
        <v>2785</v>
      </c>
      <c r="B730" s="313" t="s">
        <v>2725</v>
      </c>
      <c r="C730" s="313" t="s">
        <v>2726</v>
      </c>
      <c r="D730" s="629">
        <v>819</v>
      </c>
      <c r="E730" s="451">
        <v>4000</v>
      </c>
      <c r="F730" s="630" t="s">
        <v>15552</v>
      </c>
      <c r="G730" s="313" t="s">
        <v>2728</v>
      </c>
      <c r="H730" s="631">
        <v>44300</v>
      </c>
      <c r="I730" s="628">
        <f t="shared" si="4"/>
        <v>44300</v>
      </c>
      <c r="J730" s="632"/>
    </row>
    <row r="731" spans="1:10" s="372" customFormat="1">
      <c r="A731" s="311" t="s">
        <v>2785</v>
      </c>
      <c r="B731" s="313" t="s">
        <v>2725</v>
      </c>
      <c r="C731" s="313" t="s">
        <v>2726</v>
      </c>
      <c r="D731" s="629">
        <v>1163</v>
      </c>
      <c r="E731" s="451">
        <v>4000</v>
      </c>
      <c r="F731" s="630" t="s">
        <v>15552</v>
      </c>
      <c r="G731" s="313" t="s">
        <v>2728</v>
      </c>
      <c r="H731" s="631">
        <v>44333</v>
      </c>
      <c r="I731" s="628">
        <f t="shared" si="4"/>
        <v>44333</v>
      </c>
      <c r="J731" s="632"/>
    </row>
    <row r="732" spans="1:10" s="372" customFormat="1">
      <c r="A732" s="311" t="s">
        <v>2785</v>
      </c>
      <c r="B732" s="313" t="s">
        <v>2725</v>
      </c>
      <c r="C732" s="313" t="s">
        <v>2726</v>
      </c>
      <c r="D732" s="629">
        <v>1452</v>
      </c>
      <c r="E732" s="451">
        <v>4000</v>
      </c>
      <c r="F732" s="630" t="s">
        <v>15552</v>
      </c>
      <c r="G732" s="313" t="s">
        <v>2728</v>
      </c>
      <c r="H732" s="631">
        <v>44354</v>
      </c>
      <c r="I732" s="628">
        <f t="shared" si="4"/>
        <v>44354</v>
      </c>
      <c r="J732" s="632"/>
    </row>
    <row r="733" spans="1:10" s="372" customFormat="1">
      <c r="A733" s="311" t="s">
        <v>2785</v>
      </c>
      <c r="B733" s="313" t="s">
        <v>2725</v>
      </c>
      <c r="C733" s="313" t="s">
        <v>2726</v>
      </c>
      <c r="D733" s="629">
        <v>1894</v>
      </c>
      <c r="E733" s="451">
        <v>4000</v>
      </c>
      <c r="F733" s="630" t="s">
        <v>15552</v>
      </c>
      <c r="G733" s="313" t="s">
        <v>2728</v>
      </c>
      <c r="H733" s="631">
        <v>44394</v>
      </c>
      <c r="I733" s="628">
        <f t="shared" si="4"/>
        <v>44394</v>
      </c>
      <c r="J733" s="632"/>
    </row>
    <row r="734" spans="1:10" s="372" customFormat="1">
      <c r="A734" s="311" t="s">
        <v>2785</v>
      </c>
      <c r="B734" s="313" t="s">
        <v>2725</v>
      </c>
      <c r="C734" s="313" t="s">
        <v>2726</v>
      </c>
      <c r="D734" s="629">
        <v>2077</v>
      </c>
      <c r="E734" s="451">
        <v>3000</v>
      </c>
      <c r="F734" s="630" t="s">
        <v>15552</v>
      </c>
      <c r="G734" s="313" t="s">
        <v>2728</v>
      </c>
      <c r="H734" s="631">
        <v>44421</v>
      </c>
      <c r="I734" s="628">
        <f t="shared" si="4"/>
        <v>44421</v>
      </c>
      <c r="J734" s="632"/>
    </row>
    <row r="735" spans="1:10" s="372" customFormat="1">
      <c r="A735" s="311" t="s">
        <v>2785</v>
      </c>
      <c r="B735" s="313" t="s">
        <v>2725</v>
      </c>
      <c r="C735" s="313" t="s">
        <v>2726</v>
      </c>
      <c r="D735" s="629">
        <v>2280</v>
      </c>
      <c r="E735" s="451">
        <v>12000</v>
      </c>
      <c r="F735" s="630" t="s">
        <v>15552</v>
      </c>
      <c r="G735" s="313" t="s">
        <v>2728</v>
      </c>
      <c r="H735" s="631">
        <v>44445</v>
      </c>
      <c r="I735" s="628">
        <f t="shared" si="4"/>
        <v>44445</v>
      </c>
      <c r="J735" s="632"/>
    </row>
    <row r="736" spans="1:10" s="372" customFormat="1">
      <c r="A736" s="311" t="s">
        <v>2771</v>
      </c>
      <c r="B736" s="313" t="s">
        <v>2725</v>
      </c>
      <c r="C736" s="313" t="s">
        <v>2726</v>
      </c>
      <c r="D736" s="629">
        <v>110</v>
      </c>
      <c r="E736" s="451">
        <v>30000</v>
      </c>
      <c r="F736" s="630" t="s">
        <v>15552</v>
      </c>
      <c r="G736" s="313" t="s">
        <v>2728</v>
      </c>
      <c r="H736" s="631">
        <v>44212</v>
      </c>
      <c r="I736" s="628">
        <f t="shared" si="4"/>
        <v>44212</v>
      </c>
      <c r="J736" s="632"/>
    </row>
    <row r="737" spans="1:10" s="372" customFormat="1">
      <c r="A737" s="311" t="s">
        <v>2771</v>
      </c>
      <c r="B737" s="313" t="s">
        <v>2725</v>
      </c>
      <c r="C737" s="313" t="s">
        <v>2726</v>
      </c>
      <c r="D737" s="629">
        <v>953</v>
      </c>
      <c r="E737" s="451">
        <v>27000</v>
      </c>
      <c r="F737" s="630" t="s">
        <v>15553</v>
      </c>
      <c r="G737" s="313" t="s">
        <v>2728</v>
      </c>
      <c r="H737" s="631">
        <v>44315</v>
      </c>
      <c r="I737" s="628">
        <f t="shared" si="4"/>
        <v>44315</v>
      </c>
      <c r="J737" s="632"/>
    </row>
    <row r="738" spans="1:10" s="372" customFormat="1">
      <c r="A738" s="311" t="s">
        <v>2767</v>
      </c>
      <c r="B738" s="313" t="s">
        <v>2725</v>
      </c>
      <c r="C738" s="313" t="s">
        <v>2726</v>
      </c>
      <c r="D738" s="629">
        <v>2509</v>
      </c>
      <c r="E738" s="451">
        <v>18000</v>
      </c>
      <c r="F738" s="630" t="s">
        <v>15553</v>
      </c>
      <c r="G738" s="313" t="s">
        <v>2728</v>
      </c>
      <c r="H738" s="631">
        <v>44462</v>
      </c>
      <c r="I738" s="628">
        <f t="shared" si="4"/>
        <v>44462</v>
      </c>
      <c r="J738" s="632"/>
    </row>
    <row r="739" spans="1:10" s="372" customFormat="1">
      <c r="A739" s="311" t="s">
        <v>2920</v>
      </c>
      <c r="B739" s="313" t="s">
        <v>2725</v>
      </c>
      <c r="C739" s="313" t="s">
        <v>2726</v>
      </c>
      <c r="D739" s="629">
        <v>1795</v>
      </c>
      <c r="E739" s="451">
        <v>4406.59</v>
      </c>
      <c r="F739" s="630" t="s">
        <v>37708</v>
      </c>
      <c r="G739" s="313" t="s">
        <v>2728</v>
      </c>
      <c r="H739" s="631">
        <v>44386</v>
      </c>
      <c r="I739" s="628">
        <f t="shared" si="4"/>
        <v>44386</v>
      </c>
      <c r="J739" s="632"/>
    </row>
    <row r="740" spans="1:10" s="372" customFormat="1">
      <c r="A740" s="311" t="s">
        <v>2764</v>
      </c>
      <c r="B740" s="313" t="s">
        <v>2725</v>
      </c>
      <c r="C740" s="313" t="s">
        <v>2726</v>
      </c>
      <c r="D740" s="629">
        <v>545</v>
      </c>
      <c r="E740" s="451">
        <v>30000</v>
      </c>
      <c r="F740" s="630" t="s">
        <v>37707</v>
      </c>
      <c r="G740" s="313" t="s">
        <v>2728</v>
      </c>
      <c r="H740" s="631">
        <v>44253</v>
      </c>
      <c r="I740" s="628">
        <f t="shared" si="4"/>
        <v>44253</v>
      </c>
      <c r="J740" s="632"/>
    </row>
    <row r="741" spans="1:10" s="372" customFormat="1">
      <c r="A741" s="311" t="s">
        <v>2767</v>
      </c>
      <c r="B741" s="313" t="s">
        <v>2725</v>
      </c>
      <c r="C741" s="313" t="s">
        <v>2726</v>
      </c>
      <c r="D741" s="629">
        <v>1322</v>
      </c>
      <c r="E741" s="451">
        <v>20000</v>
      </c>
      <c r="F741" s="630" t="s">
        <v>15554</v>
      </c>
      <c r="G741" s="313" t="s">
        <v>2728</v>
      </c>
      <c r="H741" s="631">
        <v>44343</v>
      </c>
      <c r="I741" s="628">
        <f t="shared" si="4"/>
        <v>44343</v>
      </c>
      <c r="J741" s="632"/>
    </row>
    <row r="742" spans="1:10" s="372" customFormat="1">
      <c r="A742" s="311" t="s">
        <v>2766</v>
      </c>
      <c r="B742" s="313" t="s">
        <v>2725</v>
      </c>
      <c r="C742" s="313" t="s">
        <v>2726</v>
      </c>
      <c r="D742" s="629">
        <v>2002</v>
      </c>
      <c r="E742" s="451">
        <v>30000</v>
      </c>
      <c r="F742" s="630" t="s">
        <v>15554</v>
      </c>
      <c r="G742" s="313" t="s">
        <v>2728</v>
      </c>
      <c r="H742" s="631">
        <v>44413</v>
      </c>
      <c r="I742" s="628">
        <f t="shared" si="4"/>
        <v>44413</v>
      </c>
      <c r="J742" s="632"/>
    </row>
    <row r="743" spans="1:10" s="372" customFormat="1">
      <c r="A743" s="311" t="s">
        <v>2767</v>
      </c>
      <c r="B743" s="313" t="s">
        <v>2725</v>
      </c>
      <c r="C743" s="313" t="s">
        <v>2726</v>
      </c>
      <c r="D743" s="629">
        <v>2849</v>
      </c>
      <c r="E743" s="451">
        <v>19350</v>
      </c>
      <c r="F743" s="630" t="s">
        <v>15554</v>
      </c>
      <c r="G743" s="313" t="s">
        <v>2728</v>
      </c>
      <c r="H743" s="631">
        <v>44504</v>
      </c>
      <c r="I743" s="628">
        <f t="shared" si="4"/>
        <v>44504</v>
      </c>
      <c r="J743" s="632"/>
    </row>
    <row r="744" spans="1:10" s="372" customFormat="1">
      <c r="A744" s="311" t="s">
        <v>2773</v>
      </c>
      <c r="B744" s="313" t="s">
        <v>2725</v>
      </c>
      <c r="C744" s="313" t="s">
        <v>2726</v>
      </c>
      <c r="D744" s="629">
        <v>3077</v>
      </c>
      <c r="E744" s="451">
        <v>10000</v>
      </c>
      <c r="F744" s="630" t="s">
        <v>15554</v>
      </c>
      <c r="G744" s="313" t="s">
        <v>2728</v>
      </c>
      <c r="H744" s="631">
        <v>44531</v>
      </c>
      <c r="I744" s="628">
        <f t="shared" si="4"/>
        <v>44531</v>
      </c>
      <c r="J744" s="632"/>
    </row>
    <row r="745" spans="1:10" s="372" customFormat="1">
      <c r="A745" s="311" t="s">
        <v>2735</v>
      </c>
      <c r="B745" s="313" t="s">
        <v>2725</v>
      </c>
      <c r="C745" s="313" t="s">
        <v>2726</v>
      </c>
      <c r="D745" s="629">
        <v>232</v>
      </c>
      <c r="E745" s="451">
        <v>24000</v>
      </c>
      <c r="F745" s="630" t="s">
        <v>15555</v>
      </c>
      <c r="G745" s="313" t="s">
        <v>2728</v>
      </c>
      <c r="H745" s="631">
        <v>44218</v>
      </c>
      <c r="I745" s="628">
        <f t="shared" si="4"/>
        <v>44218</v>
      </c>
      <c r="J745" s="632"/>
    </row>
    <row r="746" spans="1:10" s="372" customFormat="1">
      <c r="A746" s="311" t="s">
        <v>15500</v>
      </c>
      <c r="B746" s="313" t="s">
        <v>2725</v>
      </c>
      <c r="C746" s="313" t="s">
        <v>2726</v>
      </c>
      <c r="D746" s="629">
        <v>355</v>
      </c>
      <c r="E746" s="451">
        <v>30000</v>
      </c>
      <c r="F746" s="630" t="s">
        <v>15556</v>
      </c>
      <c r="G746" s="313" t="s">
        <v>2728</v>
      </c>
      <c r="H746" s="631">
        <v>44229</v>
      </c>
      <c r="I746" s="628">
        <f t="shared" si="4"/>
        <v>44229</v>
      </c>
      <c r="J746" s="632"/>
    </row>
    <row r="747" spans="1:10" s="372" customFormat="1">
      <c r="A747" s="311" t="s">
        <v>2766</v>
      </c>
      <c r="B747" s="313" t="s">
        <v>2725</v>
      </c>
      <c r="C747" s="313" t="s">
        <v>2726</v>
      </c>
      <c r="D747" s="629">
        <v>1038</v>
      </c>
      <c r="E747" s="451">
        <v>10000</v>
      </c>
      <c r="F747" s="630" t="s">
        <v>15557</v>
      </c>
      <c r="G747" s="313" t="s">
        <v>2728</v>
      </c>
      <c r="H747" s="631">
        <v>44322</v>
      </c>
      <c r="I747" s="628">
        <f t="shared" si="4"/>
        <v>44322</v>
      </c>
      <c r="J747" s="632"/>
    </row>
    <row r="748" spans="1:10" s="372" customFormat="1">
      <c r="A748" s="311" t="s">
        <v>2767</v>
      </c>
      <c r="B748" s="313" t="s">
        <v>2725</v>
      </c>
      <c r="C748" s="313" t="s">
        <v>2726</v>
      </c>
      <c r="D748" s="629">
        <v>1516</v>
      </c>
      <c r="E748" s="451">
        <v>30000</v>
      </c>
      <c r="F748" s="630" t="s">
        <v>15557</v>
      </c>
      <c r="G748" s="313" t="s">
        <v>2728</v>
      </c>
      <c r="H748" s="631">
        <v>44357</v>
      </c>
      <c r="I748" s="628">
        <f t="shared" si="4"/>
        <v>44357</v>
      </c>
      <c r="J748" s="632"/>
    </row>
    <row r="749" spans="1:10" s="372" customFormat="1">
      <c r="A749" s="311" t="s">
        <v>2766</v>
      </c>
      <c r="B749" s="313" t="s">
        <v>2725</v>
      </c>
      <c r="C749" s="313" t="s">
        <v>2726</v>
      </c>
      <c r="D749" s="629">
        <v>2361</v>
      </c>
      <c r="E749" s="451">
        <v>30000</v>
      </c>
      <c r="F749" s="630" t="s">
        <v>15557</v>
      </c>
      <c r="G749" s="313" t="s">
        <v>2728</v>
      </c>
      <c r="H749" s="631">
        <v>44449</v>
      </c>
      <c r="I749" s="628">
        <f t="shared" si="4"/>
        <v>44449</v>
      </c>
      <c r="J749" s="632"/>
    </row>
    <row r="750" spans="1:10" s="372" customFormat="1">
      <c r="A750" s="311" t="s">
        <v>2766</v>
      </c>
      <c r="B750" s="313" t="s">
        <v>2725</v>
      </c>
      <c r="C750" s="313" t="s">
        <v>2726</v>
      </c>
      <c r="D750" s="629">
        <v>3205</v>
      </c>
      <c r="E750" s="451">
        <v>7340</v>
      </c>
      <c r="F750" s="630" t="s">
        <v>15557</v>
      </c>
      <c r="G750" s="313" t="s">
        <v>2728</v>
      </c>
      <c r="H750" s="631">
        <v>44543</v>
      </c>
      <c r="I750" s="628">
        <f t="shared" si="4"/>
        <v>44543</v>
      </c>
      <c r="J750" s="632"/>
    </row>
    <row r="751" spans="1:10" s="372" customFormat="1">
      <c r="A751" s="311" t="s">
        <v>2789</v>
      </c>
      <c r="B751" s="313" t="s">
        <v>2725</v>
      </c>
      <c r="C751" s="313" t="s">
        <v>2726</v>
      </c>
      <c r="D751" s="629">
        <v>1609</v>
      </c>
      <c r="E751" s="451">
        <v>16000</v>
      </c>
      <c r="F751" s="630" t="s">
        <v>15557</v>
      </c>
      <c r="G751" s="313" t="s">
        <v>2728</v>
      </c>
      <c r="H751" s="631">
        <v>44368</v>
      </c>
      <c r="I751" s="628">
        <f t="shared" si="4"/>
        <v>44368</v>
      </c>
      <c r="J751" s="632"/>
    </row>
    <row r="752" spans="1:10" s="372" customFormat="1">
      <c r="A752" s="311" t="s">
        <v>2789</v>
      </c>
      <c r="B752" s="313" t="s">
        <v>2725</v>
      </c>
      <c r="C752" s="313" t="s">
        <v>2726</v>
      </c>
      <c r="D752" s="629">
        <v>2218</v>
      </c>
      <c r="E752" s="451">
        <v>8000</v>
      </c>
      <c r="F752" s="630" t="s">
        <v>15558</v>
      </c>
      <c r="G752" s="313" t="s">
        <v>2728</v>
      </c>
      <c r="H752" s="631">
        <v>44435</v>
      </c>
      <c r="I752" s="628">
        <f t="shared" si="4"/>
        <v>44435</v>
      </c>
      <c r="J752" s="632"/>
    </row>
    <row r="753" spans="1:10" s="372" customFormat="1">
      <c r="A753" s="311" t="s">
        <v>2925</v>
      </c>
      <c r="B753" s="313" t="s">
        <v>2725</v>
      </c>
      <c r="C753" s="313" t="s">
        <v>2726</v>
      </c>
      <c r="D753" s="629">
        <v>116</v>
      </c>
      <c r="E753" s="451">
        <v>30000</v>
      </c>
      <c r="F753" s="630" t="s">
        <v>15558</v>
      </c>
      <c r="G753" s="313" t="s">
        <v>2728</v>
      </c>
      <c r="H753" s="631">
        <v>44212</v>
      </c>
      <c r="I753" s="628">
        <f t="shared" si="4"/>
        <v>44212</v>
      </c>
      <c r="J753" s="632"/>
    </row>
    <row r="754" spans="1:10" s="372" customFormat="1">
      <c r="A754" s="311" t="s">
        <v>2771</v>
      </c>
      <c r="B754" s="313" t="s">
        <v>2725</v>
      </c>
      <c r="C754" s="313" t="s">
        <v>2726</v>
      </c>
      <c r="D754" s="629">
        <v>992</v>
      </c>
      <c r="E754" s="451">
        <v>30000</v>
      </c>
      <c r="F754" s="630" t="s">
        <v>15559</v>
      </c>
      <c r="G754" s="313" t="s">
        <v>2728</v>
      </c>
      <c r="H754" s="631">
        <v>44319</v>
      </c>
      <c r="I754" s="628">
        <f t="shared" si="4"/>
        <v>44319</v>
      </c>
      <c r="J754" s="632"/>
    </row>
    <row r="755" spans="1:10" s="372" customFormat="1">
      <c r="A755" s="311" t="s">
        <v>2771</v>
      </c>
      <c r="B755" s="313" t="s">
        <v>2725</v>
      </c>
      <c r="C755" s="313" t="s">
        <v>2726</v>
      </c>
      <c r="D755" s="629">
        <v>2015</v>
      </c>
      <c r="E755" s="451">
        <v>20000</v>
      </c>
      <c r="F755" s="630" t="s">
        <v>15559</v>
      </c>
      <c r="G755" s="313" t="s">
        <v>2728</v>
      </c>
      <c r="H755" s="631">
        <v>44414</v>
      </c>
      <c r="I755" s="628">
        <f t="shared" si="4"/>
        <v>44414</v>
      </c>
      <c r="J755" s="632"/>
    </row>
    <row r="756" spans="1:10" s="372" customFormat="1">
      <c r="A756" s="311" t="s">
        <v>2771</v>
      </c>
      <c r="B756" s="313" t="s">
        <v>2725</v>
      </c>
      <c r="C756" s="313" t="s">
        <v>2726</v>
      </c>
      <c r="D756" s="629">
        <v>2783</v>
      </c>
      <c r="E756" s="451">
        <v>27000</v>
      </c>
      <c r="F756" s="630" t="s">
        <v>15559</v>
      </c>
      <c r="G756" s="313" t="s">
        <v>2728</v>
      </c>
      <c r="H756" s="631">
        <v>44491</v>
      </c>
      <c r="I756" s="628">
        <f t="shared" ref="I756:I819" si="5">H756+0</f>
        <v>44491</v>
      </c>
      <c r="J756" s="632"/>
    </row>
    <row r="757" spans="1:10" s="372" customFormat="1">
      <c r="A757" s="311" t="s">
        <v>2927</v>
      </c>
      <c r="B757" s="313" t="s">
        <v>2725</v>
      </c>
      <c r="C757" s="313" t="s">
        <v>2726</v>
      </c>
      <c r="D757" s="629">
        <v>1786</v>
      </c>
      <c r="E757" s="451">
        <v>30000</v>
      </c>
      <c r="F757" s="630" t="s">
        <v>15559</v>
      </c>
      <c r="G757" s="313" t="s">
        <v>2728</v>
      </c>
      <c r="H757" s="631">
        <v>44385</v>
      </c>
      <c r="I757" s="628">
        <f t="shared" si="5"/>
        <v>44385</v>
      </c>
      <c r="J757" s="632"/>
    </row>
    <row r="758" spans="1:10" s="372" customFormat="1">
      <c r="A758" s="311" t="s">
        <v>2773</v>
      </c>
      <c r="B758" s="313" t="s">
        <v>2725</v>
      </c>
      <c r="C758" s="313" t="s">
        <v>2726</v>
      </c>
      <c r="D758" s="629">
        <v>1655</v>
      </c>
      <c r="E758" s="451">
        <v>30000</v>
      </c>
      <c r="F758" s="630" t="s">
        <v>15560</v>
      </c>
      <c r="G758" s="313" t="s">
        <v>2728</v>
      </c>
      <c r="H758" s="631">
        <v>44375</v>
      </c>
      <c r="I758" s="628">
        <f t="shared" si="5"/>
        <v>44375</v>
      </c>
      <c r="J758" s="632"/>
    </row>
    <row r="759" spans="1:10" s="372" customFormat="1">
      <c r="A759" s="311" t="s">
        <v>2754</v>
      </c>
      <c r="B759" s="313" t="s">
        <v>2732</v>
      </c>
      <c r="C759" s="313" t="s">
        <v>2726</v>
      </c>
      <c r="D759" s="629" t="s">
        <v>2928</v>
      </c>
      <c r="E759" s="451">
        <v>41300</v>
      </c>
      <c r="F759" s="630" t="s">
        <v>19352</v>
      </c>
      <c r="G759" s="313" t="s">
        <v>2728</v>
      </c>
      <c r="H759" s="631">
        <v>44314</v>
      </c>
      <c r="I759" s="628">
        <f t="shared" si="5"/>
        <v>44314</v>
      </c>
      <c r="J759" s="632"/>
    </row>
    <row r="760" spans="1:10" s="372" customFormat="1" ht="23.25">
      <c r="A760" s="311" t="s">
        <v>2754</v>
      </c>
      <c r="B760" s="313" t="s">
        <v>2732</v>
      </c>
      <c r="C760" s="313" t="s">
        <v>2726</v>
      </c>
      <c r="D760" s="629" t="s">
        <v>2929</v>
      </c>
      <c r="E760" s="451">
        <v>41300</v>
      </c>
      <c r="F760" s="630" t="s">
        <v>2930</v>
      </c>
      <c r="G760" s="313" t="s">
        <v>2728</v>
      </c>
      <c r="H760" s="631">
        <v>44337</v>
      </c>
      <c r="I760" s="628">
        <f t="shared" si="5"/>
        <v>44337</v>
      </c>
      <c r="J760" s="632"/>
    </row>
    <row r="761" spans="1:10" s="372" customFormat="1" ht="23.25">
      <c r="A761" s="311" t="s">
        <v>15561</v>
      </c>
      <c r="B761" s="313" t="s">
        <v>2725</v>
      </c>
      <c r="C761" s="313" t="s">
        <v>2726</v>
      </c>
      <c r="D761" s="629">
        <v>1552</v>
      </c>
      <c r="E761" s="451">
        <v>30000</v>
      </c>
      <c r="F761" s="630" t="s">
        <v>2930</v>
      </c>
      <c r="G761" s="313" t="s">
        <v>2728</v>
      </c>
      <c r="H761" s="631">
        <v>44362</v>
      </c>
      <c r="I761" s="628">
        <f t="shared" si="5"/>
        <v>44362</v>
      </c>
      <c r="J761" s="632"/>
    </row>
    <row r="762" spans="1:10" s="372" customFormat="1">
      <c r="A762" s="311" t="s">
        <v>2808</v>
      </c>
      <c r="B762" s="313" t="s">
        <v>2725</v>
      </c>
      <c r="C762" s="313" t="s">
        <v>2726</v>
      </c>
      <c r="D762" s="629">
        <v>2226</v>
      </c>
      <c r="E762" s="451">
        <v>30000</v>
      </c>
      <c r="F762" s="630" t="s">
        <v>2932</v>
      </c>
      <c r="G762" s="313" t="s">
        <v>2728</v>
      </c>
      <c r="H762" s="631">
        <v>44439</v>
      </c>
      <c r="I762" s="628">
        <f t="shared" si="5"/>
        <v>44439</v>
      </c>
      <c r="J762" s="632"/>
    </row>
    <row r="763" spans="1:10" s="372" customFormat="1">
      <c r="A763" s="311" t="s">
        <v>2808</v>
      </c>
      <c r="B763" s="313" t="s">
        <v>2725</v>
      </c>
      <c r="C763" s="313" t="s">
        <v>2726</v>
      </c>
      <c r="D763" s="629">
        <v>3108</v>
      </c>
      <c r="E763" s="451">
        <v>12000</v>
      </c>
      <c r="F763" s="630" t="s">
        <v>2932</v>
      </c>
      <c r="G763" s="313" t="s">
        <v>2728</v>
      </c>
      <c r="H763" s="631">
        <v>44531</v>
      </c>
      <c r="I763" s="628">
        <f t="shared" si="5"/>
        <v>44531</v>
      </c>
      <c r="J763" s="632"/>
    </row>
    <row r="764" spans="1:10" s="372" customFormat="1">
      <c r="A764" s="311" t="s">
        <v>2735</v>
      </c>
      <c r="B764" s="313" t="s">
        <v>2725</v>
      </c>
      <c r="C764" s="313" t="s">
        <v>2726</v>
      </c>
      <c r="D764" s="629">
        <v>241</v>
      </c>
      <c r="E764" s="451">
        <v>12000</v>
      </c>
      <c r="F764" s="630" t="s">
        <v>2932</v>
      </c>
      <c r="G764" s="313" t="s">
        <v>2728</v>
      </c>
      <c r="H764" s="631">
        <v>44218</v>
      </c>
      <c r="I764" s="628">
        <f t="shared" si="5"/>
        <v>44218</v>
      </c>
      <c r="J764" s="632"/>
    </row>
    <row r="765" spans="1:10" s="372" customFormat="1">
      <c r="A765" s="311" t="s">
        <v>2933</v>
      </c>
      <c r="B765" s="313" t="s">
        <v>2725</v>
      </c>
      <c r="C765" s="313" t="s">
        <v>2726</v>
      </c>
      <c r="D765" s="629">
        <v>155</v>
      </c>
      <c r="E765" s="451">
        <v>27000</v>
      </c>
      <c r="F765" s="630" t="s">
        <v>15562</v>
      </c>
      <c r="G765" s="313" t="s">
        <v>2728</v>
      </c>
      <c r="H765" s="631">
        <v>44215</v>
      </c>
      <c r="I765" s="628">
        <f t="shared" si="5"/>
        <v>44215</v>
      </c>
      <c r="J765" s="632"/>
    </row>
    <row r="766" spans="1:10" s="372" customFormat="1">
      <c r="A766" s="311" t="s">
        <v>2933</v>
      </c>
      <c r="B766" s="313" t="s">
        <v>2725</v>
      </c>
      <c r="C766" s="313" t="s">
        <v>2726</v>
      </c>
      <c r="D766" s="629">
        <v>739</v>
      </c>
      <c r="E766" s="451">
        <v>27000</v>
      </c>
      <c r="F766" s="630" t="s">
        <v>15563</v>
      </c>
      <c r="G766" s="313" t="s">
        <v>2728</v>
      </c>
      <c r="H766" s="631">
        <v>44292</v>
      </c>
      <c r="I766" s="628">
        <f t="shared" si="5"/>
        <v>44292</v>
      </c>
      <c r="J766" s="632"/>
    </row>
    <row r="767" spans="1:10" s="372" customFormat="1">
      <c r="A767" s="311" t="s">
        <v>2933</v>
      </c>
      <c r="B767" s="313" t="s">
        <v>2725</v>
      </c>
      <c r="C767" s="313" t="s">
        <v>2726</v>
      </c>
      <c r="D767" s="629">
        <v>1693</v>
      </c>
      <c r="E767" s="451">
        <v>27000</v>
      </c>
      <c r="F767" s="630" t="s">
        <v>15563</v>
      </c>
      <c r="G767" s="313" t="s">
        <v>2728</v>
      </c>
      <c r="H767" s="631">
        <v>44378</v>
      </c>
      <c r="I767" s="628">
        <f t="shared" si="5"/>
        <v>44378</v>
      </c>
      <c r="J767" s="632"/>
    </row>
    <row r="768" spans="1:10" s="372" customFormat="1">
      <c r="A768" s="311" t="s">
        <v>2933</v>
      </c>
      <c r="B768" s="313" t="s">
        <v>2725</v>
      </c>
      <c r="C768" s="313" t="s">
        <v>2726</v>
      </c>
      <c r="D768" s="629">
        <v>2580</v>
      </c>
      <c r="E768" s="451">
        <v>27000</v>
      </c>
      <c r="F768" s="630" t="s">
        <v>15563</v>
      </c>
      <c r="G768" s="313" t="s">
        <v>2728</v>
      </c>
      <c r="H768" s="631">
        <v>44467</v>
      </c>
      <c r="I768" s="628">
        <f t="shared" si="5"/>
        <v>44467</v>
      </c>
      <c r="J768" s="632"/>
    </row>
    <row r="769" spans="1:10" s="372" customFormat="1">
      <c r="A769" s="311" t="s">
        <v>2735</v>
      </c>
      <c r="B769" s="313" t="s">
        <v>2725</v>
      </c>
      <c r="C769" s="313" t="s">
        <v>2726</v>
      </c>
      <c r="D769" s="629">
        <v>897</v>
      </c>
      <c r="E769" s="451">
        <v>20000</v>
      </c>
      <c r="F769" s="630" t="s">
        <v>15563</v>
      </c>
      <c r="G769" s="313" t="s">
        <v>2728</v>
      </c>
      <c r="H769" s="631">
        <v>44309</v>
      </c>
      <c r="I769" s="628">
        <f t="shared" si="5"/>
        <v>44309</v>
      </c>
      <c r="J769" s="632"/>
    </row>
    <row r="770" spans="1:10" s="372" customFormat="1">
      <c r="A770" s="311" t="s">
        <v>2935</v>
      </c>
      <c r="B770" s="313" t="s">
        <v>2725</v>
      </c>
      <c r="C770" s="313" t="s">
        <v>2726</v>
      </c>
      <c r="D770" s="629">
        <v>1530</v>
      </c>
      <c r="E770" s="451">
        <v>8629</v>
      </c>
      <c r="F770" s="630" t="s">
        <v>15564</v>
      </c>
      <c r="G770" s="313" t="s">
        <v>2728</v>
      </c>
      <c r="H770" s="631">
        <v>44358</v>
      </c>
      <c r="I770" s="628">
        <f t="shared" si="5"/>
        <v>44358</v>
      </c>
      <c r="J770" s="632"/>
    </row>
    <row r="771" spans="1:10" s="372" customFormat="1" ht="23.25">
      <c r="A771" s="311" t="s">
        <v>2769</v>
      </c>
      <c r="B771" s="313" t="s">
        <v>2725</v>
      </c>
      <c r="C771" s="313" t="s">
        <v>2726</v>
      </c>
      <c r="D771" s="629">
        <v>276</v>
      </c>
      <c r="E771" s="451">
        <v>5000</v>
      </c>
      <c r="F771" s="630" t="s">
        <v>2936</v>
      </c>
      <c r="G771" s="313" t="s">
        <v>2728</v>
      </c>
      <c r="H771" s="631">
        <v>44221</v>
      </c>
      <c r="I771" s="628">
        <f t="shared" si="5"/>
        <v>44221</v>
      </c>
      <c r="J771" s="632"/>
    </row>
    <row r="772" spans="1:10" s="372" customFormat="1">
      <c r="A772" s="311" t="s">
        <v>15589</v>
      </c>
      <c r="B772" s="313" t="s">
        <v>2725</v>
      </c>
      <c r="C772" s="313" t="s">
        <v>2726</v>
      </c>
      <c r="D772" s="629">
        <v>623</v>
      </c>
      <c r="E772" s="451">
        <v>5000</v>
      </c>
      <c r="F772" s="630" t="s">
        <v>2938</v>
      </c>
      <c r="G772" s="313" t="s">
        <v>2728</v>
      </c>
      <c r="H772" s="631">
        <v>44263</v>
      </c>
      <c r="I772" s="628">
        <f t="shared" si="5"/>
        <v>44263</v>
      </c>
      <c r="J772" s="632"/>
    </row>
    <row r="773" spans="1:10" s="372" customFormat="1">
      <c r="A773" s="311" t="s">
        <v>2939</v>
      </c>
      <c r="B773" s="313" t="s">
        <v>2725</v>
      </c>
      <c r="C773" s="313" t="s">
        <v>2726</v>
      </c>
      <c r="D773" s="629">
        <v>1107</v>
      </c>
      <c r="E773" s="451">
        <v>5000</v>
      </c>
      <c r="F773" s="630" t="s">
        <v>2938</v>
      </c>
      <c r="G773" s="313" t="s">
        <v>2728</v>
      </c>
      <c r="H773" s="631">
        <v>44328</v>
      </c>
      <c r="I773" s="628">
        <f t="shared" si="5"/>
        <v>44328</v>
      </c>
      <c r="J773" s="632"/>
    </row>
    <row r="774" spans="1:10" s="372" customFormat="1">
      <c r="A774" s="311" t="s">
        <v>2940</v>
      </c>
      <c r="B774" s="313" t="s">
        <v>2725</v>
      </c>
      <c r="C774" s="313" t="s">
        <v>2726</v>
      </c>
      <c r="D774" s="629">
        <v>1707</v>
      </c>
      <c r="E774" s="451">
        <v>24000</v>
      </c>
      <c r="F774" s="630" t="s">
        <v>2938</v>
      </c>
      <c r="G774" s="313" t="s">
        <v>2728</v>
      </c>
      <c r="H774" s="631">
        <v>44379</v>
      </c>
      <c r="I774" s="628">
        <f t="shared" si="5"/>
        <v>44379</v>
      </c>
      <c r="J774" s="632"/>
    </row>
    <row r="775" spans="1:10" s="372" customFormat="1">
      <c r="A775" s="311" t="s">
        <v>2941</v>
      </c>
      <c r="B775" s="313" t="s">
        <v>2725</v>
      </c>
      <c r="C775" s="313" t="s">
        <v>2726</v>
      </c>
      <c r="D775" s="629">
        <v>1774</v>
      </c>
      <c r="E775" s="451">
        <v>3345.3</v>
      </c>
      <c r="F775" s="630" t="s">
        <v>19354</v>
      </c>
      <c r="G775" s="313" t="s">
        <v>2728</v>
      </c>
      <c r="H775" s="631">
        <v>44385</v>
      </c>
      <c r="I775" s="628">
        <f t="shared" si="5"/>
        <v>44385</v>
      </c>
      <c r="J775" s="632"/>
    </row>
    <row r="776" spans="1:10" s="372" customFormat="1">
      <c r="A776" s="311" t="s">
        <v>2942</v>
      </c>
      <c r="B776" s="313" t="s">
        <v>2725</v>
      </c>
      <c r="C776" s="313" t="s">
        <v>2726</v>
      </c>
      <c r="D776" s="629">
        <v>1376</v>
      </c>
      <c r="E776" s="451">
        <v>10000</v>
      </c>
      <c r="F776" s="630" t="s">
        <v>2943</v>
      </c>
      <c r="G776" s="313" t="s">
        <v>2728</v>
      </c>
      <c r="H776" s="631">
        <v>44348</v>
      </c>
      <c r="I776" s="628">
        <f t="shared" si="5"/>
        <v>44348</v>
      </c>
      <c r="J776" s="632"/>
    </row>
    <row r="777" spans="1:10" s="372" customFormat="1">
      <c r="A777" s="311" t="s">
        <v>2942</v>
      </c>
      <c r="B777" s="313" t="s">
        <v>2725</v>
      </c>
      <c r="C777" s="313" t="s">
        <v>2726</v>
      </c>
      <c r="D777" s="629">
        <v>1855</v>
      </c>
      <c r="E777" s="451">
        <v>30000</v>
      </c>
      <c r="F777" s="630" t="s">
        <v>15565</v>
      </c>
      <c r="G777" s="313" t="s">
        <v>2728</v>
      </c>
      <c r="H777" s="631">
        <v>44391</v>
      </c>
      <c r="I777" s="628">
        <f t="shared" si="5"/>
        <v>44391</v>
      </c>
      <c r="J777" s="632"/>
    </row>
    <row r="778" spans="1:10" s="372" customFormat="1">
      <c r="A778" s="311" t="s">
        <v>2942</v>
      </c>
      <c r="B778" s="313" t="s">
        <v>2725</v>
      </c>
      <c r="C778" s="313" t="s">
        <v>2726</v>
      </c>
      <c r="D778" s="629">
        <v>2708</v>
      </c>
      <c r="E778" s="451">
        <v>28500</v>
      </c>
      <c r="F778" s="630" t="s">
        <v>15565</v>
      </c>
      <c r="G778" s="313" t="s">
        <v>2728</v>
      </c>
      <c r="H778" s="631">
        <v>44481</v>
      </c>
      <c r="I778" s="628">
        <f t="shared" si="5"/>
        <v>44481</v>
      </c>
      <c r="J778" s="632"/>
    </row>
    <row r="779" spans="1:10" s="372" customFormat="1">
      <c r="A779" s="311" t="s">
        <v>15566</v>
      </c>
      <c r="B779" s="313" t="s">
        <v>2725</v>
      </c>
      <c r="C779" s="313" t="s">
        <v>2726</v>
      </c>
      <c r="D779" s="629">
        <v>2446</v>
      </c>
      <c r="E779" s="451">
        <v>10000</v>
      </c>
      <c r="F779" s="630" t="s">
        <v>15565</v>
      </c>
      <c r="G779" s="313" t="s">
        <v>2728</v>
      </c>
      <c r="H779" s="631">
        <v>44455</v>
      </c>
      <c r="I779" s="628">
        <f t="shared" si="5"/>
        <v>44455</v>
      </c>
      <c r="J779" s="632"/>
    </row>
    <row r="780" spans="1:10" s="372" customFormat="1">
      <c r="A780" s="311" t="s">
        <v>15566</v>
      </c>
      <c r="B780" s="313" t="s">
        <v>2725</v>
      </c>
      <c r="C780" s="313" t="s">
        <v>2726</v>
      </c>
      <c r="D780" s="629">
        <v>2770</v>
      </c>
      <c r="E780" s="451">
        <v>24000</v>
      </c>
      <c r="F780" s="630" t="s">
        <v>15567</v>
      </c>
      <c r="G780" s="313" t="s">
        <v>2728</v>
      </c>
      <c r="H780" s="631">
        <v>44490</v>
      </c>
      <c r="I780" s="628">
        <f t="shared" si="5"/>
        <v>44490</v>
      </c>
      <c r="J780" s="632"/>
    </row>
    <row r="781" spans="1:10" s="372" customFormat="1">
      <c r="A781" s="311" t="s">
        <v>2942</v>
      </c>
      <c r="B781" s="313" t="s">
        <v>2725</v>
      </c>
      <c r="C781" s="313" t="s">
        <v>2726</v>
      </c>
      <c r="D781" s="629">
        <v>1005</v>
      </c>
      <c r="E781" s="451">
        <v>10000</v>
      </c>
      <c r="F781" s="630" t="s">
        <v>15567</v>
      </c>
      <c r="G781" s="313" t="s">
        <v>2728</v>
      </c>
      <c r="H781" s="631">
        <v>44320</v>
      </c>
      <c r="I781" s="628">
        <f t="shared" si="5"/>
        <v>44320</v>
      </c>
      <c r="J781" s="632"/>
    </row>
    <row r="782" spans="1:10" s="372" customFormat="1">
      <c r="A782" s="311" t="s">
        <v>2942</v>
      </c>
      <c r="B782" s="313" t="s">
        <v>2725</v>
      </c>
      <c r="C782" s="313" t="s">
        <v>2726</v>
      </c>
      <c r="D782" s="629">
        <v>1506</v>
      </c>
      <c r="E782" s="451">
        <v>30000</v>
      </c>
      <c r="F782" s="630" t="s">
        <v>15568</v>
      </c>
      <c r="G782" s="313" t="s">
        <v>2728</v>
      </c>
      <c r="H782" s="631">
        <v>44357</v>
      </c>
      <c r="I782" s="628">
        <f t="shared" si="5"/>
        <v>44357</v>
      </c>
      <c r="J782" s="632"/>
    </row>
    <row r="783" spans="1:10" s="372" customFormat="1">
      <c r="A783" s="311" t="s">
        <v>2789</v>
      </c>
      <c r="B783" s="313" t="s">
        <v>2725</v>
      </c>
      <c r="C783" s="313" t="s">
        <v>2726</v>
      </c>
      <c r="D783" s="629">
        <v>2355</v>
      </c>
      <c r="E783" s="451">
        <v>30000</v>
      </c>
      <c r="F783" s="630" t="s">
        <v>15568</v>
      </c>
      <c r="G783" s="313" t="s">
        <v>2728</v>
      </c>
      <c r="H783" s="631">
        <v>44449</v>
      </c>
      <c r="I783" s="628">
        <f t="shared" si="5"/>
        <v>44449</v>
      </c>
      <c r="J783" s="632"/>
    </row>
    <row r="784" spans="1:10" s="372" customFormat="1" ht="23.25">
      <c r="A784" s="311" t="s">
        <v>2947</v>
      </c>
      <c r="B784" s="313" t="s">
        <v>2725</v>
      </c>
      <c r="C784" s="313" t="s">
        <v>2726</v>
      </c>
      <c r="D784" s="629">
        <v>144</v>
      </c>
      <c r="E784" s="451">
        <v>30000</v>
      </c>
      <c r="F784" s="630" t="s">
        <v>15568</v>
      </c>
      <c r="G784" s="313" t="s">
        <v>2728</v>
      </c>
      <c r="H784" s="631">
        <v>44213</v>
      </c>
      <c r="I784" s="628">
        <f t="shared" si="5"/>
        <v>44213</v>
      </c>
      <c r="J784" s="632"/>
    </row>
    <row r="785" spans="1:10" s="372" customFormat="1" ht="23.25">
      <c r="A785" s="311" t="s">
        <v>15569</v>
      </c>
      <c r="B785" s="313" t="s">
        <v>2725</v>
      </c>
      <c r="C785" s="313" t="s">
        <v>2726</v>
      </c>
      <c r="D785" s="629">
        <v>1129</v>
      </c>
      <c r="E785" s="451">
        <v>30000</v>
      </c>
      <c r="F785" s="630" t="s">
        <v>2949</v>
      </c>
      <c r="G785" s="313" t="s">
        <v>2728</v>
      </c>
      <c r="H785" s="631">
        <v>44330</v>
      </c>
      <c r="I785" s="628">
        <f t="shared" si="5"/>
        <v>44330</v>
      </c>
      <c r="J785" s="632"/>
    </row>
    <row r="786" spans="1:10" s="372" customFormat="1" ht="23.25">
      <c r="A786" s="311" t="s">
        <v>2947</v>
      </c>
      <c r="B786" s="313" t="s">
        <v>2725</v>
      </c>
      <c r="C786" s="313" t="s">
        <v>2726</v>
      </c>
      <c r="D786" s="629">
        <v>1853</v>
      </c>
      <c r="E786" s="451">
        <v>30000</v>
      </c>
      <c r="F786" s="630" t="s">
        <v>2949</v>
      </c>
      <c r="G786" s="313" t="s">
        <v>2728</v>
      </c>
      <c r="H786" s="631">
        <v>44391</v>
      </c>
      <c r="I786" s="628">
        <f t="shared" si="5"/>
        <v>44391</v>
      </c>
      <c r="J786" s="632"/>
    </row>
    <row r="787" spans="1:10" s="372" customFormat="1">
      <c r="A787" s="311" t="s">
        <v>2808</v>
      </c>
      <c r="B787" s="313" t="s">
        <v>2725</v>
      </c>
      <c r="C787" s="313" t="s">
        <v>2726</v>
      </c>
      <c r="D787" s="629">
        <v>2649</v>
      </c>
      <c r="E787" s="451">
        <v>30000</v>
      </c>
      <c r="F787" s="630" t="s">
        <v>2949</v>
      </c>
      <c r="G787" s="313" t="s">
        <v>2728</v>
      </c>
      <c r="H787" s="631">
        <v>44475</v>
      </c>
      <c r="I787" s="628">
        <f t="shared" si="5"/>
        <v>44475</v>
      </c>
      <c r="J787" s="632"/>
    </row>
    <row r="788" spans="1:10" s="372" customFormat="1">
      <c r="A788" s="311" t="s">
        <v>2950</v>
      </c>
      <c r="B788" s="313" t="s">
        <v>2725</v>
      </c>
      <c r="C788" s="313" t="s">
        <v>2726</v>
      </c>
      <c r="D788" s="629">
        <v>1569</v>
      </c>
      <c r="E788" s="451">
        <v>1032.3699999999999</v>
      </c>
      <c r="F788" s="630" t="s">
        <v>2949</v>
      </c>
      <c r="G788" s="313" t="s">
        <v>2728</v>
      </c>
      <c r="H788" s="631">
        <v>44363</v>
      </c>
      <c r="I788" s="628">
        <f t="shared" si="5"/>
        <v>44363</v>
      </c>
      <c r="J788" s="632"/>
    </row>
    <row r="789" spans="1:10" s="372" customFormat="1">
      <c r="A789" s="311" t="s">
        <v>2745</v>
      </c>
      <c r="B789" s="313" t="s">
        <v>2732</v>
      </c>
      <c r="C789" s="313" t="s">
        <v>2726</v>
      </c>
      <c r="D789" s="629" t="s">
        <v>2951</v>
      </c>
      <c r="E789" s="451">
        <v>53687</v>
      </c>
      <c r="F789" s="630" t="s">
        <v>2952</v>
      </c>
      <c r="G789" s="313" t="s">
        <v>2728</v>
      </c>
      <c r="H789" s="631">
        <v>44309</v>
      </c>
      <c r="I789" s="628">
        <f t="shared" si="5"/>
        <v>44309</v>
      </c>
      <c r="J789" s="632"/>
    </row>
    <row r="790" spans="1:10" s="372" customFormat="1">
      <c r="A790" s="311" t="s">
        <v>2745</v>
      </c>
      <c r="B790" s="313" t="s">
        <v>2732</v>
      </c>
      <c r="C790" s="313" t="s">
        <v>2726</v>
      </c>
      <c r="D790" s="629" t="s">
        <v>2951</v>
      </c>
      <c r="E790" s="451">
        <v>53687</v>
      </c>
      <c r="F790" s="630" t="s">
        <v>19355</v>
      </c>
      <c r="G790" s="313" t="s">
        <v>2728</v>
      </c>
      <c r="H790" s="631">
        <v>44309</v>
      </c>
      <c r="I790" s="628">
        <f t="shared" si="5"/>
        <v>44309</v>
      </c>
      <c r="J790" s="632"/>
    </row>
    <row r="791" spans="1:10" s="372" customFormat="1">
      <c r="A791" s="311" t="s">
        <v>2953</v>
      </c>
      <c r="B791" s="313" t="s">
        <v>2725</v>
      </c>
      <c r="C791" s="313" t="s">
        <v>2726</v>
      </c>
      <c r="D791" s="629">
        <v>75</v>
      </c>
      <c r="E791" s="451">
        <v>16800</v>
      </c>
      <c r="F791" s="630" t="s">
        <v>19355</v>
      </c>
      <c r="G791" s="313" t="s">
        <v>2728</v>
      </c>
      <c r="H791" s="631">
        <v>44210</v>
      </c>
      <c r="I791" s="628">
        <f t="shared" si="5"/>
        <v>44210</v>
      </c>
      <c r="J791" s="632"/>
    </row>
    <row r="792" spans="1:10" s="372" customFormat="1">
      <c r="A792" s="311" t="s">
        <v>2954</v>
      </c>
      <c r="B792" s="313" t="s">
        <v>2725</v>
      </c>
      <c r="C792" s="313" t="s">
        <v>2726</v>
      </c>
      <c r="D792" s="629">
        <v>2248</v>
      </c>
      <c r="E792" s="451">
        <v>21000</v>
      </c>
      <c r="F792" s="630" t="s">
        <v>15570</v>
      </c>
      <c r="G792" s="313" t="s">
        <v>2728</v>
      </c>
      <c r="H792" s="631">
        <v>44440</v>
      </c>
      <c r="I792" s="628">
        <f t="shared" si="5"/>
        <v>44440</v>
      </c>
      <c r="J792" s="632"/>
    </row>
    <row r="793" spans="1:10" s="372" customFormat="1">
      <c r="A793" s="311" t="s">
        <v>2955</v>
      </c>
      <c r="B793" s="313" t="s">
        <v>2725</v>
      </c>
      <c r="C793" s="313" t="s">
        <v>2726</v>
      </c>
      <c r="D793" s="629">
        <v>3079</v>
      </c>
      <c r="E793" s="451">
        <v>7000</v>
      </c>
      <c r="F793" s="630" t="s">
        <v>2956</v>
      </c>
      <c r="G793" s="313" t="s">
        <v>2728</v>
      </c>
      <c r="H793" s="631">
        <v>44531</v>
      </c>
      <c r="I793" s="628">
        <f t="shared" si="5"/>
        <v>44531</v>
      </c>
      <c r="J793" s="632"/>
    </row>
    <row r="794" spans="1:10" s="372" customFormat="1">
      <c r="A794" s="311" t="s">
        <v>2769</v>
      </c>
      <c r="B794" s="313" t="s">
        <v>2725</v>
      </c>
      <c r="C794" s="313" t="s">
        <v>2726</v>
      </c>
      <c r="D794" s="629">
        <v>275</v>
      </c>
      <c r="E794" s="451">
        <v>5000</v>
      </c>
      <c r="F794" s="630" t="s">
        <v>2956</v>
      </c>
      <c r="G794" s="313" t="s">
        <v>2728</v>
      </c>
      <c r="H794" s="631">
        <v>44221</v>
      </c>
      <c r="I794" s="628">
        <f t="shared" si="5"/>
        <v>44221</v>
      </c>
      <c r="J794" s="632"/>
    </row>
    <row r="795" spans="1:10" s="372" customFormat="1">
      <c r="A795" s="311" t="s">
        <v>15589</v>
      </c>
      <c r="B795" s="313" t="s">
        <v>2725</v>
      </c>
      <c r="C795" s="313" t="s">
        <v>2726</v>
      </c>
      <c r="D795" s="629">
        <v>621</v>
      </c>
      <c r="E795" s="451">
        <v>5000</v>
      </c>
      <c r="F795" s="630" t="s">
        <v>2957</v>
      </c>
      <c r="G795" s="313" t="s">
        <v>2728</v>
      </c>
      <c r="H795" s="631">
        <v>44263</v>
      </c>
      <c r="I795" s="628">
        <f t="shared" si="5"/>
        <v>44263</v>
      </c>
      <c r="J795" s="632"/>
    </row>
    <row r="796" spans="1:10" s="372" customFormat="1">
      <c r="A796" s="311" t="s">
        <v>15589</v>
      </c>
      <c r="B796" s="313" t="s">
        <v>2725</v>
      </c>
      <c r="C796" s="313" t="s">
        <v>2726</v>
      </c>
      <c r="D796" s="629">
        <v>1111</v>
      </c>
      <c r="E796" s="451">
        <v>5000</v>
      </c>
      <c r="F796" s="630" t="s">
        <v>2957</v>
      </c>
      <c r="G796" s="313" t="s">
        <v>2728</v>
      </c>
      <c r="H796" s="631">
        <v>44328</v>
      </c>
      <c r="I796" s="628">
        <f t="shared" si="5"/>
        <v>44328</v>
      </c>
      <c r="J796" s="632"/>
    </row>
    <row r="797" spans="1:10" s="372" customFormat="1">
      <c r="A797" s="311" t="s">
        <v>2784</v>
      </c>
      <c r="B797" s="313" t="s">
        <v>2725</v>
      </c>
      <c r="C797" s="313" t="s">
        <v>2726</v>
      </c>
      <c r="D797" s="629">
        <v>3135</v>
      </c>
      <c r="E797" s="451">
        <v>2500</v>
      </c>
      <c r="F797" s="630" t="s">
        <v>2957</v>
      </c>
      <c r="G797" s="313" t="s">
        <v>2728</v>
      </c>
      <c r="H797" s="631">
        <v>44536</v>
      </c>
      <c r="I797" s="628">
        <f t="shared" si="5"/>
        <v>44536</v>
      </c>
      <c r="J797" s="632"/>
    </row>
    <row r="798" spans="1:10" s="372" customFormat="1" ht="23.25">
      <c r="A798" s="311" t="s">
        <v>15571</v>
      </c>
      <c r="B798" s="313" t="s">
        <v>2725</v>
      </c>
      <c r="C798" s="313" t="s">
        <v>2726</v>
      </c>
      <c r="D798" s="629">
        <v>113</v>
      </c>
      <c r="E798" s="451">
        <v>30000</v>
      </c>
      <c r="F798" s="630" t="s">
        <v>2957</v>
      </c>
      <c r="G798" s="313" t="s">
        <v>2728</v>
      </c>
      <c r="H798" s="631">
        <v>44212</v>
      </c>
      <c r="I798" s="628">
        <f t="shared" si="5"/>
        <v>44212</v>
      </c>
      <c r="J798" s="632"/>
    </row>
    <row r="799" spans="1:10" s="372" customFormat="1">
      <c r="A799" s="311" t="s">
        <v>15572</v>
      </c>
      <c r="B799" s="313" t="s">
        <v>2725</v>
      </c>
      <c r="C799" s="313" t="s">
        <v>2726</v>
      </c>
      <c r="D799" s="629">
        <v>1663</v>
      </c>
      <c r="E799" s="451">
        <v>30000</v>
      </c>
      <c r="F799" s="630" t="s">
        <v>15573</v>
      </c>
      <c r="G799" s="313" t="s">
        <v>2728</v>
      </c>
      <c r="H799" s="631">
        <v>44375</v>
      </c>
      <c r="I799" s="628">
        <f t="shared" si="5"/>
        <v>44375</v>
      </c>
      <c r="J799" s="632"/>
    </row>
    <row r="800" spans="1:10" s="372" customFormat="1">
      <c r="A800" s="311" t="s">
        <v>15572</v>
      </c>
      <c r="B800" s="313" t="s">
        <v>2725</v>
      </c>
      <c r="C800" s="313" t="s">
        <v>2726</v>
      </c>
      <c r="D800" s="629">
        <v>2941</v>
      </c>
      <c r="E800" s="451">
        <v>12000</v>
      </c>
      <c r="F800" s="630" t="s">
        <v>15573</v>
      </c>
      <c r="G800" s="313" t="s">
        <v>2728</v>
      </c>
      <c r="H800" s="631">
        <v>44512</v>
      </c>
      <c r="I800" s="628">
        <f t="shared" si="5"/>
        <v>44512</v>
      </c>
      <c r="J800" s="632"/>
    </row>
    <row r="801" spans="1:10" s="372" customFormat="1">
      <c r="A801" s="311" t="s">
        <v>15574</v>
      </c>
      <c r="B801" s="313" t="s">
        <v>2725</v>
      </c>
      <c r="C801" s="313" t="s">
        <v>2726</v>
      </c>
      <c r="D801" s="629">
        <v>309</v>
      </c>
      <c r="E801" s="451">
        <v>12000</v>
      </c>
      <c r="F801" s="630" t="s">
        <v>15573</v>
      </c>
      <c r="G801" s="313" t="s">
        <v>2728</v>
      </c>
      <c r="H801" s="631">
        <v>44223</v>
      </c>
      <c r="I801" s="628">
        <f t="shared" si="5"/>
        <v>44223</v>
      </c>
      <c r="J801" s="632"/>
    </row>
    <row r="802" spans="1:10" s="372" customFormat="1">
      <c r="A802" s="311" t="s">
        <v>2961</v>
      </c>
      <c r="B802" s="313" t="s">
        <v>2725</v>
      </c>
      <c r="C802" s="313" t="s">
        <v>2726</v>
      </c>
      <c r="D802" s="629">
        <v>625</v>
      </c>
      <c r="E802" s="451">
        <v>21000</v>
      </c>
      <c r="F802" s="630" t="s">
        <v>15575</v>
      </c>
      <c r="G802" s="313" t="s">
        <v>2728</v>
      </c>
      <c r="H802" s="631">
        <v>44263</v>
      </c>
      <c r="I802" s="628">
        <f t="shared" si="5"/>
        <v>44263</v>
      </c>
      <c r="J802" s="632"/>
    </row>
    <row r="803" spans="1:10" s="372" customFormat="1">
      <c r="A803" s="311" t="s">
        <v>2961</v>
      </c>
      <c r="B803" s="313" t="s">
        <v>2725</v>
      </c>
      <c r="C803" s="313" t="s">
        <v>2726</v>
      </c>
      <c r="D803" s="629">
        <v>1427</v>
      </c>
      <c r="E803" s="451">
        <v>21000</v>
      </c>
      <c r="F803" s="630" t="s">
        <v>15575</v>
      </c>
      <c r="G803" s="313" t="s">
        <v>2728</v>
      </c>
      <c r="H803" s="631">
        <v>44350</v>
      </c>
      <c r="I803" s="628">
        <f t="shared" si="5"/>
        <v>44350</v>
      </c>
      <c r="J803" s="632"/>
    </row>
    <row r="804" spans="1:10" s="372" customFormat="1">
      <c r="A804" s="311" t="s">
        <v>2961</v>
      </c>
      <c r="B804" s="313" t="s">
        <v>2725</v>
      </c>
      <c r="C804" s="313" t="s">
        <v>2726</v>
      </c>
      <c r="D804" s="629">
        <v>2157</v>
      </c>
      <c r="E804" s="451">
        <v>21000</v>
      </c>
      <c r="F804" s="630" t="s">
        <v>15575</v>
      </c>
      <c r="G804" s="313" t="s">
        <v>2728</v>
      </c>
      <c r="H804" s="631">
        <v>44431</v>
      </c>
      <c r="I804" s="628">
        <f t="shared" si="5"/>
        <v>44431</v>
      </c>
      <c r="J804" s="632"/>
    </row>
    <row r="805" spans="1:10" s="372" customFormat="1">
      <c r="A805" s="311" t="s">
        <v>2963</v>
      </c>
      <c r="B805" s="313" t="s">
        <v>2725</v>
      </c>
      <c r="C805" s="313" t="s">
        <v>2726</v>
      </c>
      <c r="D805" s="629">
        <v>2940</v>
      </c>
      <c r="E805" s="451">
        <v>14000</v>
      </c>
      <c r="F805" s="630" t="s">
        <v>15575</v>
      </c>
      <c r="G805" s="313" t="s">
        <v>2728</v>
      </c>
      <c r="H805" s="631">
        <v>44512</v>
      </c>
      <c r="I805" s="628">
        <f t="shared" si="5"/>
        <v>44512</v>
      </c>
      <c r="J805" s="632"/>
    </row>
    <row r="806" spans="1:10" s="372" customFormat="1">
      <c r="A806" s="311" t="s">
        <v>15576</v>
      </c>
      <c r="B806" s="313" t="s">
        <v>2725</v>
      </c>
      <c r="C806" s="313" t="s">
        <v>2726</v>
      </c>
      <c r="D806" s="629">
        <v>163</v>
      </c>
      <c r="E806" s="451">
        <v>24000</v>
      </c>
      <c r="F806" s="630" t="s">
        <v>15575</v>
      </c>
      <c r="G806" s="313" t="s">
        <v>2728</v>
      </c>
      <c r="H806" s="631">
        <v>44215</v>
      </c>
      <c r="I806" s="628">
        <f t="shared" si="5"/>
        <v>44215</v>
      </c>
      <c r="J806" s="632"/>
    </row>
    <row r="807" spans="1:10" s="372" customFormat="1">
      <c r="A807" s="311" t="s">
        <v>15576</v>
      </c>
      <c r="B807" s="313" t="s">
        <v>2725</v>
      </c>
      <c r="C807" s="313" t="s">
        <v>2726</v>
      </c>
      <c r="D807" s="629">
        <v>769</v>
      </c>
      <c r="E807" s="451">
        <v>24000</v>
      </c>
      <c r="F807" s="630" t="s">
        <v>15577</v>
      </c>
      <c r="G807" s="313" t="s">
        <v>2728</v>
      </c>
      <c r="H807" s="631">
        <v>44294</v>
      </c>
      <c r="I807" s="628">
        <f t="shared" si="5"/>
        <v>44294</v>
      </c>
      <c r="J807" s="632"/>
    </row>
    <row r="808" spans="1:10" s="372" customFormat="1">
      <c r="A808" s="311" t="s">
        <v>2966</v>
      </c>
      <c r="B808" s="313" t="s">
        <v>2725</v>
      </c>
      <c r="C808" s="313" t="s">
        <v>2726</v>
      </c>
      <c r="D808" s="629">
        <v>1691</v>
      </c>
      <c r="E808" s="451">
        <v>24000</v>
      </c>
      <c r="F808" s="630" t="s">
        <v>15577</v>
      </c>
      <c r="G808" s="313" t="s">
        <v>2728</v>
      </c>
      <c r="H808" s="631">
        <v>44378</v>
      </c>
      <c r="I808" s="628">
        <f t="shared" si="5"/>
        <v>44378</v>
      </c>
      <c r="J808" s="632"/>
    </row>
    <row r="809" spans="1:10" s="372" customFormat="1">
      <c r="A809" s="311" t="s">
        <v>2966</v>
      </c>
      <c r="B809" s="313" t="s">
        <v>2725</v>
      </c>
      <c r="C809" s="313" t="s">
        <v>2726</v>
      </c>
      <c r="D809" s="629">
        <v>2599</v>
      </c>
      <c r="E809" s="451">
        <v>24000</v>
      </c>
      <c r="F809" s="630" t="s">
        <v>15577</v>
      </c>
      <c r="G809" s="313" t="s">
        <v>2728</v>
      </c>
      <c r="H809" s="631">
        <v>44468</v>
      </c>
      <c r="I809" s="628">
        <f t="shared" si="5"/>
        <v>44468</v>
      </c>
      <c r="J809" s="632"/>
    </row>
    <row r="810" spans="1:10" s="372" customFormat="1">
      <c r="A810" s="311" t="s">
        <v>2785</v>
      </c>
      <c r="B810" s="313" t="s">
        <v>2725</v>
      </c>
      <c r="C810" s="313" t="s">
        <v>2726</v>
      </c>
      <c r="D810" s="629">
        <v>284</v>
      </c>
      <c r="E810" s="451">
        <v>21000</v>
      </c>
      <c r="F810" s="630" t="s">
        <v>15577</v>
      </c>
      <c r="G810" s="313" t="s">
        <v>2728</v>
      </c>
      <c r="H810" s="631">
        <v>44222</v>
      </c>
      <c r="I810" s="628">
        <f t="shared" si="5"/>
        <v>44222</v>
      </c>
      <c r="J810" s="632"/>
    </row>
    <row r="811" spans="1:10" s="372" customFormat="1">
      <c r="A811" s="311" t="s">
        <v>2785</v>
      </c>
      <c r="B811" s="313" t="s">
        <v>2725</v>
      </c>
      <c r="C811" s="313" t="s">
        <v>2726</v>
      </c>
      <c r="D811" s="629">
        <v>771</v>
      </c>
      <c r="E811" s="451">
        <v>21000</v>
      </c>
      <c r="F811" s="630" t="s">
        <v>15578</v>
      </c>
      <c r="G811" s="313" t="s">
        <v>2728</v>
      </c>
      <c r="H811" s="631">
        <v>44294</v>
      </c>
      <c r="I811" s="628">
        <f t="shared" si="5"/>
        <v>44294</v>
      </c>
      <c r="J811" s="632"/>
    </row>
    <row r="812" spans="1:10" s="372" customFormat="1">
      <c r="A812" s="311" t="s">
        <v>15579</v>
      </c>
      <c r="B812" s="313" t="s">
        <v>2725</v>
      </c>
      <c r="C812" s="313" t="s">
        <v>2726</v>
      </c>
      <c r="D812" s="629">
        <v>1698</v>
      </c>
      <c r="E812" s="451">
        <v>21000</v>
      </c>
      <c r="F812" s="630" t="s">
        <v>15578</v>
      </c>
      <c r="G812" s="313" t="s">
        <v>2728</v>
      </c>
      <c r="H812" s="631">
        <v>44378</v>
      </c>
      <c r="I812" s="628">
        <f t="shared" si="5"/>
        <v>44378</v>
      </c>
      <c r="J812" s="632"/>
    </row>
    <row r="813" spans="1:10" s="372" customFormat="1">
      <c r="A813" s="311" t="s">
        <v>2968</v>
      </c>
      <c r="B813" s="313" t="s">
        <v>2725</v>
      </c>
      <c r="C813" s="313" t="s">
        <v>2726</v>
      </c>
      <c r="D813" s="629">
        <v>2555</v>
      </c>
      <c r="E813" s="451">
        <v>21000</v>
      </c>
      <c r="F813" s="630" t="s">
        <v>15578</v>
      </c>
      <c r="G813" s="313" t="s">
        <v>2728</v>
      </c>
      <c r="H813" s="631">
        <v>44466</v>
      </c>
      <c r="I813" s="628">
        <f t="shared" si="5"/>
        <v>44466</v>
      </c>
      <c r="J813" s="632"/>
    </row>
    <row r="814" spans="1:10" s="372" customFormat="1">
      <c r="A814" s="311" t="s">
        <v>2767</v>
      </c>
      <c r="B814" s="313" t="s">
        <v>2725</v>
      </c>
      <c r="C814" s="313" t="s">
        <v>2726</v>
      </c>
      <c r="D814" s="629">
        <v>1378</v>
      </c>
      <c r="E814" s="451">
        <v>10000</v>
      </c>
      <c r="F814" s="630" t="s">
        <v>15578</v>
      </c>
      <c r="G814" s="313" t="s">
        <v>2728</v>
      </c>
      <c r="H814" s="631">
        <v>44348</v>
      </c>
      <c r="I814" s="628">
        <f t="shared" si="5"/>
        <v>44348</v>
      </c>
      <c r="J814" s="632"/>
    </row>
    <row r="815" spans="1:10" s="372" customFormat="1">
      <c r="A815" s="311" t="s">
        <v>2767</v>
      </c>
      <c r="B815" s="313" t="s">
        <v>2725</v>
      </c>
      <c r="C815" s="313" t="s">
        <v>2726</v>
      </c>
      <c r="D815" s="629">
        <v>1780</v>
      </c>
      <c r="E815" s="451">
        <v>30000</v>
      </c>
      <c r="F815" s="630" t="s">
        <v>15580</v>
      </c>
      <c r="G815" s="313" t="s">
        <v>2728</v>
      </c>
      <c r="H815" s="631">
        <v>44385</v>
      </c>
      <c r="I815" s="628">
        <f t="shared" si="5"/>
        <v>44385</v>
      </c>
      <c r="J815" s="632"/>
    </row>
    <row r="816" spans="1:10" s="372" customFormat="1">
      <c r="A816" s="311" t="s">
        <v>2767</v>
      </c>
      <c r="B816" s="313" t="s">
        <v>2725</v>
      </c>
      <c r="C816" s="313" t="s">
        <v>2726</v>
      </c>
      <c r="D816" s="629">
        <v>2704</v>
      </c>
      <c r="E816" s="451">
        <v>28500</v>
      </c>
      <c r="F816" s="630" t="s">
        <v>15580</v>
      </c>
      <c r="G816" s="313" t="s">
        <v>2728</v>
      </c>
      <c r="H816" s="631">
        <v>44481</v>
      </c>
      <c r="I816" s="628">
        <f t="shared" si="5"/>
        <v>44481</v>
      </c>
      <c r="J816" s="632"/>
    </row>
    <row r="817" spans="1:10" s="372" customFormat="1" ht="23.25">
      <c r="A817" s="311" t="s">
        <v>2879</v>
      </c>
      <c r="B817" s="313" t="s">
        <v>2732</v>
      </c>
      <c r="C817" s="313" t="s">
        <v>2726</v>
      </c>
      <c r="D817" s="629" t="s">
        <v>2970</v>
      </c>
      <c r="E817" s="451">
        <v>82324</v>
      </c>
      <c r="F817" s="630" t="s">
        <v>15580</v>
      </c>
      <c r="G817" s="313" t="s">
        <v>2728</v>
      </c>
      <c r="H817" s="631">
        <v>44281</v>
      </c>
      <c r="I817" s="628">
        <f t="shared" si="5"/>
        <v>44281</v>
      </c>
      <c r="J817" s="632"/>
    </row>
    <row r="818" spans="1:10" s="372" customFormat="1" ht="23.25">
      <c r="A818" s="311" t="s">
        <v>37710</v>
      </c>
      <c r="B818" s="313" t="s">
        <v>2732</v>
      </c>
      <c r="C818" s="313" t="s">
        <v>2726</v>
      </c>
      <c r="D818" s="629" t="s">
        <v>2970</v>
      </c>
      <c r="E818" s="451">
        <v>82388</v>
      </c>
      <c r="F818" s="630" t="s">
        <v>37709</v>
      </c>
      <c r="G818" s="313" t="s">
        <v>2728</v>
      </c>
      <c r="H818" s="631">
        <v>44343</v>
      </c>
      <c r="I818" s="628">
        <f t="shared" si="5"/>
        <v>44343</v>
      </c>
      <c r="J818" s="632"/>
    </row>
    <row r="819" spans="1:10" s="372" customFormat="1" ht="23.25">
      <c r="A819" s="311" t="s">
        <v>2881</v>
      </c>
      <c r="B819" s="313" t="s">
        <v>2732</v>
      </c>
      <c r="C819" s="313" t="s">
        <v>2726</v>
      </c>
      <c r="D819" s="629" t="s">
        <v>2972</v>
      </c>
      <c r="E819" s="451">
        <v>147300</v>
      </c>
      <c r="F819" s="630" t="s">
        <v>37709</v>
      </c>
      <c r="G819" s="313" t="s">
        <v>2728</v>
      </c>
      <c r="H819" s="631">
        <v>44390</v>
      </c>
      <c r="I819" s="628">
        <f t="shared" si="5"/>
        <v>44390</v>
      </c>
      <c r="J819" s="632"/>
    </row>
    <row r="820" spans="1:10" s="372" customFormat="1">
      <c r="A820" s="311" t="s">
        <v>2838</v>
      </c>
      <c r="B820" s="313" t="s">
        <v>2725</v>
      </c>
      <c r="C820" s="313" t="s">
        <v>2726</v>
      </c>
      <c r="D820" s="629">
        <v>268</v>
      </c>
      <c r="E820" s="451">
        <v>13000</v>
      </c>
      <c r="F820" s="630" t="s">
        <v>37709</v>
      </c>
      <c r="G820" s="313" t="s">
        <v>2728</v>
      </c>
      <c r="H820" s="631">
        <v>44221</v>
      </c>
      <c r="I820" s="628">
        <f t="shared" ref="I820:I883" si="6">H820+0</f>
        <v>44221</v>
      </c>
      <c r="J820" s="632"/>
    </row>
    <row r="821" spans="1:10" s="372" customFormat="1">
      <c r="A821" s="311" t="s">
        <v>2839</v>
      </c>
      <c r="B821" s="313" t="s">
        <v>2725</v>
      </c>
      <c r="C821" s="313" t="s">
        <v>2726</v>
      </c>
      <c r="D821" s="629">
        <v>576</v>
      </c>
      <c r="E821" s="451">
        <v>26000</v>
      </c>
      <c r="F821" s="630" t="s">
        <v>37711</v>
      </c>
      <c r="G821" s="313" t="s">
        <v>2728</v>
      </c>
      <c r="H821" s="631">
        <v>44257</v>
      </c>
      <c r="I821" s="628">
        <f t="shared" si="6"/>
        <v>44257</v>
      </c>
      <c r="J821" s="632"/>
    </row>
    <row r="822" spans="1:10" s="372" customFormat="1">
      <c r="A822" s="311" t="s">
        <v>2839</v>
      </c>
      <c r="B822" s="313" t="s">
        <v>2725</v>
      </c>
      <c r="C822" s="313" t="s">
        <v>2726</v>
      </c>
      <c r="D822" s="629">
        <v>1752</v>
      </c>
      <c r="E822" s="451">
        <v>13000</v>
      </c>
      <c r="F822" s="630" t="s">
        <v>37711</v>
      </c>
      <c r="G822" s="313" t="s">
        <v>2728</v>
      </c>
      <c r="H822" s="631">
        <v>44384</v>
      </c>
      <c r="I822" s="628">
        <f t="shared" si="6"/>
        <v>44384</v>
      </c>
      <c r="J822" s="632"/>
    </row>
    <row r="823" spans="1:10" s="372" customFormat="1">
      <c r="A823" s="311" t="s">
        <v>2839</v>
      </c>
      <c r="B823" s="313" t="s">
        <v>2725</v>
      </c>
      <c r="C823" s="313" t="s">
        <v>2726</v>
      </c>
      <c r="D823" s="629">
        <v>2330</v>
      </c>
      <c r="E823" s="451">
        <v>26000</v>
      </c>
      <c r="F823" s="630" t="s">
        <v>37711</v>
      </c>
      <c r="G823" s="313" t="s">
        <v>2728</v>
      </c>
      <c r="H823" s="631">
        <v>44447</v>
      </c>
      <c r="I823" s="628">
        <f t="shared" si="6"/>
        <v>44447</v>
      </c>
      <c r="J823" s="632"/>
    </row>
    <row r="824" spans="1:10" s="372" customFormat="1">
      <c r="A824" s="311" t="s">
        <v>2942</v>
      </c>
      <c r="B824" s="313" t="s">
        <v>2725</v>
      </c>
      <c r="C824" s="313" t="s">
        <v>2726</v>
      </c>
      <c r="D824" s="629">
        <v>2569</v>
      </c>
      <c r="E824" s="451">
        <v>20000</v>
      </c>
      <c r="F824" s="630" t="s">
        <v>37711</v>
      </c>
      <c r="G824" s="313" t="s">
        <v>2728</v>
      </c>
      <c r="H824" s="631">
        <v>44467</v>
      </c>
      <c r="I824" s="628">
        <f t="shared" si="6"/>
        <v>44467</v>
      </c>
      <c r="J824" s="632"/>
    </row>
    <row r="825" spans="1:10" s="372" customFormat="1">
      <c r="A825" s="311" t="s">
        <v>2942</v>
      </c>
      <c r="B825" s="313" t="s">
        <v>2725</v>
      </c>
      <c r="C825" s="313" t="s">
        <v>2726</v>
      </c>
      <c r="D825" s="629">
        <v>3051</v>
      </c>
      <c r="E825" s="451">
        <v>11000</v>
      </c>
      <c r="F825" s="630" t="s">
        <v>19356</v>
      </c>
      <c r="G825" s="313" t="s">
        <v>2728</v>
      </c>
      <c r="H825" s="631">
        <v>44529</v>
      </c>
      <c r="I825" s="628">
        <f t="shared" si="6"/>
        <v>44529</v>
      </c>
      <c r="J825" s="632"/>
    </row>
    <row r="826" spans="1:10" s="372" customFormat="1">
      <c r="A826" s="311" t="s">
        <v>2975</v>
      </c>
      <c r="B826" s="313" t="s">
        <v>2725</v>
      </c>
      <c r="C826" s="313" t="s">
        <v>2726</v>
      </c>
      <c r="D826" s="629">
        <v>1003</v>
      </c>
      <c r="E826" s="451">
        <v>16000</v>
      </c>
      <c r="F826" s="630" t="s">
        <v>19356</v>
      </c>
      <c r="G826" s="313" t="s">
        <v>2728</v>
      </c>
      <c r="H826" s="631">
        <v>44320</v>
      </c>
      <c r="I826" s="628">
        <f t="shared" si="6"/>
        <v>44320</v>
      </c>
      <c r="J826" s="632"/>
    </row>
    <row r="827" spans="1:10" s="372" customFormat="1">
      <c r="A827" s="311" t="s">
        <v>2975</v>
      </c>
      <c r="B827" s="313" t="s">
        <v>2725</v>
      </c>
      <c r="C827" s="313" t="s">
        <v>2726</v>
      </c>
      <c r="D827" s="629">
        <v>1873</v>
      </c>
      <c r="E827" s="451">
        <v>16000</v>
      </c>
      <c r="F827" s="630" t="s">
        <v>2976</v>
      </c>
      <c r="G827" s="313" t="s">
        <v>2728</v>
      </c>
      <c r="H827" s="631">
        <v>44392</v>
      </c>
      <c r="I827" s="628">
        <f t="shared" si="6"/>
        <v>44392</v>
      </c>
      <c r="J827" s="632"/>
    </row>
    <row r="828" spans="1:10" s="372" customFormat="1">
      <c r="A828" s="311" t="s">
        <v>2977</v>
      </c>
      <c r="B828" s="313" t="s">
        <v>2725</v>
      </c>
      <c r="C828" s="313" t="s">
        <v>2726</v>
      </c>
      <c r="D828" s="629">
        <v>2403</v>
      </c>
      <c r="E828" s="451">
        <v>24000</v>
      </c>
      <c r="F828" s="630" t="s">
        <v>2976</v>
      </c>
      <c r="G828" s="313" t="s">
        <v>2728</v>
      </c>
      <c r="H828" s="631">
        <v>44453</v>
      </c>
      <c r="I828" s="628">
        <f t="shared" si="6"/>
        <v>44453</v>
      </c>
      <c r="J828" s="632"/>
    </row>
    <row r="829" spans="1:10" s="372" customFormat="1">
      <c r="A829" s="311" t="s">
        <v>2911</v>
      </c>
      <c r="B829" s="313" t="s">
        <v>2725</v>
      </c>
      <c r="C829" s="313" t="s">
        <v>2726</v>
      </c>
      <c r="D829" s="629">
        <v>2752</v>
      </c>
      <c r="E829" s="451">
        <v>16000</v>
      </c>
      <c r="F829" s="630" t="s">
        <v>2976</v>
      </c>
      <c r="G829" s="313" t="s">
        <v>2728</v>
      </c>
      <c r="H829" s="631">
        <v>44487</v>
      </c>
      <c r="I829" s="628">
        <f t="shared" si="6"/>
        <v>44487</v>
      </c>
      <c r="J829" s="632"/>
    </row>
    <row r="830" spans="1:10" s="372" customFormat="1">
      <c r="A830" s="311" t="s">
        <v>2911</v>
      </c>
      <c r="B830" s="313" t="s">
        <v>2725</v>
      </c>
      <c r="C830" s="313" t="s">
        <v>2726</v>
      </c>
      <c r="D830" s="629">
        <v>3263</v>
      </c>
      <c r="E830" s="451">
        <v>3734</v>
      </c>
      <c r="F830" s="630" t="s">
        <v>19357</v>
      </c>
      <c r="G830" s="313" t="s">
        <v>2728</v>
      </c>
      <c r="H830" s="631">
        <v>44550</v>
      </c>
      <c r="I830" s="628">
        <f t="shared" si="6"/>
        <v>44550</v>
      </c>
      <c r="J830" s="632"/>
    </row>
    <row r="831" spans="1:10" s="372" customFormat="1">
      <c r="A831" s="311" t="s">
        <v>2978</v>
      </c>
      <c r="B831" s="313" t="s">
        <v>2725</v>
      </c>
      <c r="C831" s="313" t="s">
        <v>2726</v>
      </c>
      <c r="D831" s="629">
        <v>639</v>
      </c>
      <c r="E831" s="451">
        <v>35000</v>
      </c>
      <c r="F831" s="630" t="s">
        <v>19357</v>
      </c>
      <c r="G831" s="313" t="s">
        <v>2728</v>
      </c>
      <c r="H831" s="631">
        <v>44265</v>
      </c>
      <c r="I831" s="628">
        <f t="shared" si="6"/>
        <v>44265</v>
      </c>
      <c r="J831" s="632"/>
    </row>
    <row r="832" spans="1:10" s="372" customFormat="1">
      <c r="A832" s="311" t="s">
        <v>2735</v>
      </c>
      <c r="B832" s="313" t="s">
        <v>2725</v>
      </c>
      <c r="C832" s="313" t="s">
        <v>2726</v>
      </c>
      <c r="D832" s="629">
        <v>240</v>
      </c>
      <c r="E832" s="451">
        <v>24000</v>
      </c>
      <c r="F832" s="630" t="s">
        <v>19359</v>
      </c>
      <c r="G832" s="313" t="s">
        <v>2728</v>
      </c>
      <c r="H832" s="631">
        <v>44218</v>
      </c>
      <c r="I832" s="628">
        <f t="shared" si="6"/>
        <v>44218</v>
      </c>
      <c r="J832" s="632"/>
    </row>
    <row r="833" spans="1:10" s="372" customFormat="1">
      <c r="A833" s="311" t="s">
        <v>2735</v>
      </c>
      <c r="B833" s="313" t="s">
        <v>2725</v>
      </c>
      <c r="C833" s="313" t="s">
        <v>2726</v>
      </c>
      <c r="D833" s="629">
        <v>1002</v>
      </c>
      <c r="E833" s="451">
        <v>12000</v>
      </c>
      <c r="F833" s="630" t="s">
        <v>19358</v>
      </c>
      <c r="G833" s="313" t="s">
        <v>2728</v>
      </c>
      <c r="H833" s="631">
        <v>44319</v>
      </c>
      <c r="I833" s="628">
        <f t="shared" si="6"/>
        <v>44319</v>
      </c>
      <c r="J833" s="632"/>
    </row>
    <row r="834" spans="1:10" s="372" customFormat="1">
      <c r="A834" s="311" t="s">
        <v>2766</v>
      </c>
      <c r="B834" s="313" t="s">
        <v>2725</v>
      </c>
      <c r="C834" s="313" t="s">
        <v>2726</v>
      </c>
      <c r="D834" s="629">
        <v>87</v>
      </c>
      <c r="E834" s="451">
        <v>30000</v>
      </c>
      <c r="F834" s="630" t="s">
        <v>19358</v>
      </c>
      <c r="G834" s="313" t="s">
        <v>2728</v>
      </c>
      <c r="H834" s="631">
        <v>44212</v>
      </c>
      <c r="I834" s="628">
        <f t="shared" si="6"/>
        <v>44212</v>
      </c>
      <c r="J834" s="632"/>
    </row>
    <row r="835" spans="1:10" s="372" customFormat="1">
      <c r="A835" s="311" t="s">
        <v>2764</v>
      </c>
      <c r="B835" s="313" t="s">
        <v>2725</v>
      </c>
      <c r="C835" s="313" t="s">
        <v>2726</v>
      </c>
      <c r="D835" s="629">
        <v>548</v>
      </c>
      <c r="E835" s="451">
        <v>30000</v>
      </c>
      <c r="F835" s="630" t="s">
        <v>19360</v>
      </c>
      <c r="G835" s="313" t="s">
        <v>2728</v>
      </c>
      <c r="H835" s="631">
        <v>44253</v>
      </c>
      <c r="I835" s="628">
        <f t="shared" si="6"/>
        <v>44253</v>
      </c>
      <c r="J835" s="632"/>
    </row>
    <row r="836" spans="1:10" s="372" customFormat="1">
      <c r="A836" s="311" t="s">
        <v>2980</v>
      </c>
      <c r="B836" s="313" t="s">
        <v>2725</v>
      </c>
      <c r="C836" s="313" t="s">
        <v>2726</v>
      </c>
      <c r="D836" s="629">
        <v>1397</v>
      </c>
      <c r="E836" s="451">
        <v>20000</v>
      </c>
      <c r="F836" s="630" t="s">
        <v>19360</v>
      </c>
      <c r="G836" s="313" t="s">
        <v>2728</v>
      </c>
      <c r="H836" s="631">
        <v>44348</v>
      </c>
      <c r="I836" s="628">
        <f t="shared" si="6"/>
        <v>44348</v>
      </c>
      <c r="J836" s="632"/>
    </row>
    <row r="837" spans="1:10" s="372" customFormat="1" ht="23.25">
      <c r="A837" s="311" t="s">
        <v>2981</v>
      </c>
      <c r="B837" s="313" t="s">
        <v>2725</v>
      </c>
      <c r="C837" s="313" t="s">
        <v>2726</v>
      </c>
      <c r="D837" s="629">
        <v>2034</v>
      </c>
      <c r="E837" s="451">
        <v>20000</v>
      </c>
      <c r="F837" s="630" t="s">
        <v>19360</v>
      </c>
      <c r="G837" s="313" t="s">
        <v>2728</v>
      </c>
      <c r="H837" s="631">
        <v>44417</v>
      </c>
      <c r="I837" s="628">
        <f t="shared" si="6"/>
        <v>44417</v>
      </c>
      <c r="J837" s="632"/>
    </row>
    <row r="838" spans="1:10" s="372" customFormat="1">
      <c r="A838" s="311" t="s">
        <v>2773</v>
      </c>
      <c r="B838" s="313" t="s">
        <v>2725</v>
      </c>
      <c r="C838" s="313" t="s">
        <v>2726</v>
      </c>
      <c r="D838" s="629">
        <v>2683</v>
      </c>
      <c r="E838" s="451">
        <v>10000</v>
      </c>
      <c r="F838" s="630" t="s">
        <v>19360</v>
      </c>
      <c r="G838" s="313" t="s">
        <v>2728</v>
      </c>
      <c r="H838" s="631">
        <v>44476</v>
      </c>
      <c r="I838" s="628">
        <f t="shared" si="6"/>
        <v>44476</v>
      </c>
      <c r="J838" s="632"/>
    </row>
    <row r="839" spans="1:10" s="372" customFormat="1">
      <c r="A839" s="311" t="s">
        <v>2771</v>
      </c>
      <c r="B839" s="313" t="s">
        <v>2725</v>
      </c>
      <c r="C839" s="313" t="s">
        <v>2726</v>
      </c>
      <c r="D839" s="629">
        <v>1562</v>
      </c>
      <c r="E839" s="451">
        <v>4000</v>
      </c>
      <c r="F839" s="630" t="s">
        <v>19360</v>
      </c>
      <c r="G839" s="313" t="s">
        <v>2728</v>
      </c>
      <c r="H839" s="631">
        <v>44363</v>
      </c>
      <c r="I839" s="628">
        <f t="shared" si="6"/>
        <v>44363</v>
      </c>
      <c r="J839" s="632"/>
    </row>
    <row r="840" spans="1:10" s="372" customFormat="1" ht="23.25">
      <c r="A840" s="311" t="s">
        <v>2982</v>
      </c>
      <c r="B840" s="313" t="s">
        <v>2725</v>
      </c>
      <c r="C840" s="313" t="s">
        <v>2726</v>
      </c>
      <c r="D840" s="629">
        <v>672</v>
      </c>
      <c r="E840" s="451">
        <v>12960</v>
      </c>
      <c r="F840" s="630" t="s">
        <v>2983</v>
      </c>
      <c r="G840" s="313" t="s">
        <v>2728</v>
      </c>
      <c r="H840" s="631">
        <v>44270</v>
      </c>
      <c r="I840" s="628">
        <f t="shared" si="6"/>
        <v>44270</v>
      </c>
      <c r="J840" s="632"/>
    </row>
    <row r="841" spans="1:10" s="372" customFormat="1" ht="23.25">
      <c r="A841" s="311" t="s">
        <v>2912</v>
      </c>
      <c r="B841" s="313" t="s">
        <v>2725</v>
      </c>
      <c r="C841" s="313" t="s">
        <v>2726</v>
      </c>
      <c r="D841" s="629">
        <v>178</v>
      </c>
      <c r="E841" s="451">
        <v>25000</v>
      </c>
      <c r="F841" s="630" t="s">
        <v>2984</v>
      </c>
      <c r="G841" s="313" t="s">
        <v>2728</v>
      </c>
      <c r="H841" s="631">
        <v>44215</v>
      </c>
      <c r="I841" s="628">
        <f t="shared" si="6"/>
        <v>44215</v>
      </c>
      <c r="J841" s="632"/>
    </row>
    <row r="842" spans="1:10" s="372" customFormat="1" ht="23.25">
      <c r="A842" s="311" t="s">
        <v>2985</v>
      </c>
      <c r="B842" s="313" t="s">
        <v>2725</v>
      </c>
      <c r="C842" s="313" t="s">
        <v>2726</v>
      </c>
      <c r="D842" s="629">
        <v>1477</v>
      </c>
      <c r="E842" s="451">
        <v>20000</v>
      </c>
      <c r="F842" s="630" t="s">
        <v>2986</v>
      </c>
      <c r="G842" s="313" t="s">
        <v>2728</v>
      </c>
      <c r="H842" s="631">
        <v>44355</v>
      </c>
      <c r="I842" s="628">
        <f t="shared" si="6"/>
        <v>44355</v>
      </c>
      <c r="J842" s="632"/>
    </row>
    <row r="843" spans="1:10" s="372" customFormat="1" ht="23.25">
      <c r="A843" s="311" t="s">
        <v>2985</v>
      </c>
      <c r="B843" s="313" t="s">
        <v>2725</v>
      </c>
      <c r="C843" s="313" t="s">
        <v>2726</v>
      </c>
      <c r="D843" s="629">
        <v>2723</v>
      </c>
      <c r="E843" s="451">
        <v>15000</v>
      </c>
      <c r="F843" s="630" t="s">
        <v>2986</v>
      </c>
      <c r="G843" s="313" t="s">
        <v>2728</v>
      </c>
      <c r="H843" s="631">
        <v>44482</v>
      </c>
      <c r="I843" s="628">
        <f t="shared" si="6"/>
        <v>44482</v>
      </c>
      <c r="J843" s="632"/>
    </row>
    <row r="844" spans="1:10" s="372" customFormat="1">
      <c r="A844" s="311" t="s">
        <v>2735</v>
      </c>
      <c r="B844" s="313" t="s">
        <v>2725</v>
      </c>
      <c r="C844" s="313" t="s">
        <v>2726</v>
      </c>
      <c r="D844" s="629">
        <v>339</v>
      </c>
      <c r="E844" s="451">
        <v>27000</v>
      </c>
      <c r="F844" s="630" t="s">
        <v>2986</v>
      </c>
      <c r="G844" s="313" t="s">
        <v>2728</v>
      </c>
      <c r="H844" s="631">
        <v>44228</v>
      </c>
      <c r="I844" s="628">
        <f t="shared" si="6"/>
        <v>44228</v>
      </c>
      <c r="J844" s="632"/>
    </row>
    <row r="845" spans="1:10" s="372" customFormat="1">
      <c r="A845" s="311" t="s">
        <v>2735</v>
      </c>
      <c r="B845" s="313" t="s">
        <v>2725</v>
      </c>
      <c r="C845" s="313" t="s">
        <v>2726</v>
      </c>
      <c r="D845" s="629">
        <v>1291</v>
      </c>
      <c r="E845" s="451">
        <v>27000</v>
      </c>
      <c r="F845" s="630" t="s">
        <v>2987</v>
      </c>
      <c r="G845" s="313" t="s">
        <v>2728</v>
      </c>
      <c r="H845" s="631">
        <v>44341</v>
      </c>
      <c r="I845" s="628">
        <f t="shared" si="6"/>
        <v>44341</v>
      </c>
      <c r="J845" s="632"/>
    </row>
    <row r="846" spans="1:10" s="372" customFormat="1">
      <c r="A846" s="311" t="s">
        <v>2735</v>
      </c>
      <c r="B846" s="313" t="s">
        <v>2725</v>
      </c>
      <c r="C846" s="313" t="s">
        <v>2726</v>
      </c>
      <c r="D846" s="629">
        <v>2189</v>
      </c>
      <c r="E846" s="451">
        <v>35200</v>
      </c>
      <c r="F846" s="630" t="s">
        <v>2987</v>
      </c>
      <c r="G846" s="313" t="s">
        <v>2728</v>
      </c>
      <c r="H846" s="631">
        <v>44433</v>
      </c>
      <c r="I846" s="628">
        <f t="shared" si="6"/>
        <v>44433</v>
      </c>
      <c r="J846" s="632"/>
    </row>
    <row r="847" spans="1:10" s="372" customFormat="1">
      <c r="A847" s="311" t="s">
        <v>2988</v>
      </c>
      <c r="B847" s="313" t="s">
        <v>2725</v>
      </c>
      <c r="C847" s="313" t="s">
        <v>2726</v>
      </c>
      <c r="D847" s="629">
        <v>1863</v>
      </c>
      <c r="E847" s="451">
        <v>34220</v>
      </c>
      <c r="F847" s="630" t="s">
        <v>2987</v>
      </c>
      <c r="G847" s="313" t="s">
        <v>2728</v>
      </c>
      <c r="H847" s="631">
        <v>44392</v>
      </c>
      <c r="I847" s="628">
        <f t="shared" si="6"/>
        <v>44392</v>
      </c>
      <c r="J847" s="632"/>
    </row>
    <row r="848" spans="1:10" s="372" customFormat="1">
      <c r="A848" s="311" t="s">
        <v>2773</v>
      </c>
      <c r="B848" s="313" t="s">
        <v>2725</v>
      </c>
      <c r="C848" s="313" t="s">
        <v>2726</v>
      </c>
      <c r="D848" s="629">
        <v>2502</v>
      </c>
      <c r="E848" s="451">
        <v>28000</v>
      </c>
      <c r="F848" s="630" t="s">
        <v>15581</v>
      </c>
      <c r="G848" s="313" t="s">
        <v>2728</v>
      </c>
      <c r="H848" s="631">
        <v>44461</v>
      </c>
      <c r="I848" s="628">
        <f t="shared" si="6"/>
        <v>44461</v>
      </c>
      <c r="J848" s="632"/>
    </row>
    <row r="849" spans="1:10" s="372" customFormat="1">
      <c r="A849" s="311" t="s">
        <v>2749</v>
      </c>
      <c r="B849" s="313" t="s">
        <v>2725</v>
      </c>
      <c r="C849" s="313" t="s">
        <v>2726</v>
      </c>
      <c r="D849" s="629">
        <v>1420</v>
      </c>
      <c r="E849" s="451">
        <v>10000</v>
      </c>
      <c r="F849" s="630" t="s">
        <v>15582</v>
      </c>
      <c r="G849" s="313" t="s">
        <v>2728</v>
      </c>
      <c r="H849" s="631">
        <v>44349</v>
      </c>
      <c r="I849" s="628">
        <f t="shared" si="6"/>
        <v>44349</v>
      </c>
      <c r="J849" s="632"/>
    </row>
    <row r="850" spans="1:10" s="372" customFormat="1">
      <c r="A850" s="311" t="s">
        <v>2749</v>
      </c>
      <c r="B850" s="313" t="s">
        <v>2725</v>
      </c>
      <c r="C850" s="313" t="s">
        <v>2726</v>
      </c>
      <c r="D850" s="629">
        <v>1734</v>
      </c>
      <c r="E850" s="451">
        <v>20000</v>
      </c>
      <c r="F850" s="630" t="s">
        <v>15583</v>
      </c>
      <c r="G850" s="313" t="s">
        <v>2728</v>
      </c>
      <c r="H850" s="631">
        <v>44383</v>
      </c>
      <c r="I850" s="628">
        <f t="shared" si="6"/>
        <v>44383</v>
      </c>
      <c r="J850" s="632"/>
    </row>
    <row r="851" spans="1:10" s="372" customFormat="1">
      <c r="A851" s="311" t="s">
        <v>2735</v>
      </c>
      <c r="B851" s="313" t="s">
        <v>2725</v>
      </c>
      <c r="C851" s="313" t="s">
        <v>2726</v>
      </c>
      <c r="D851" s="629">
        <v>975</v>
      </c>
      <c r="E851" s="451">
        <v>16000</v>
      </c>
      <c r="F851" s="630" t="s">
        <v>15583</v>
      </c>
      <c r="G851" s="313" t="s">
        <v>2728</v>
      </c>
      <c r="H851" s="631">
        <v>44316</v>
      </c>
      <c r="I851" s="628">
        <f t="shared" si="6"/>
        <v>44316</v>
      </c>
      <c r="J851" s="632"/>
    </row>
    <row r="852" spans="1:10" s="372" customFormat="1">
      <c r="A852" s="311" t="s">
        <v>2735</v>
      </c>
      <c r="B852" s="313" t="s">
        <v>2725</v>
      </c>
      <c r="C852" s="313" t="s">
        <v>2726</v>
      </c>
      <c r="D852" s="629">
        <v>2243</v>
      </c>
      <c r="E852" s="451">
        <v>16000</v>
      </c>
      <c r="F852" s="630" t="s">
        <v>15584</v>
      </c>
      <c r="G852" s="313" t="s">
        <v>2728</v>
      </c>
      <c r="H852" s="631">
        <v>44440</v>
      </c>
      <c r="I852" s="628">
        <f t="shared" si="6"/>
        <v>44440</v>
      </c>
      <c r="J852" s="632"/>
    </row>
    <row r="853" spans="1:10" s="372" customFormat="1">
      <c r="A853" s="311" t="s">
        <v>2766</v>
      </c>
      <c r="B853" s="313" t="s">
        <v>2725</v>
      </c>
      <c r="C853" s="313" t="s">
        <v>2726</v>
      </c>
      <c r="D853" s="629">
        <v>84</v>
      </c>
      <c r="E853" s="451">
        <v>30000</v>
      </c>
      <c r="F853" s="630" t="s">
        <v>15584</v>
      </c>
      <c r="G853" s="313" t="s">
        <v>2728</v>
      </c>
      <c r="H853" s="631">
        <v>44212</v>
      </c>
      <c r="I853" s="628">
        <f t="shared" si="6"/>
        <v>44212</v>
      </c>
      <c r="J853" s="632"/>
    </row>
    <row r="854" spans="1:10" s="372" customFormat="1">
      <c r="A854" s="311" t="s">
        <v>2764</v>
      </c>
      <c r="B854" s="313" t="s">
        <v>2725</v>
      </c>
      <c r="C854" s="313" t="s">
        <v>2726</v>
      </c>
      <c r="D854" s="629">
        <v>552</v>
      </c>
      <c r="E854" s="451">
        <v>30000</v>
      </c>
      <c r="F854" s="630" t="s">
        <v>15585</v>
      </c>
      <c r="G854" s="313" t="s">
        <v>2728</v>
      </c>
      <c r="H854" s="631">
        <v>44253</v>
      </c>
      <c r="I854" s="628">
        <f t="shared" si="6"/>
        <v>44253</v>
      </c>
      <c r="J854" s="632"/>
    </row>
    <row r="855" spans="1:10" s="372" customFormat="1">
      <c r="A855" s="311" t="s">
        <v>2767</v>
      </c>
      <c r="B855" s="313" t="s">
        <v>2725</v>
      </c>
      <c r="C855" s="313" t="s">
        <v>2726</v>
      </c>
      <c r="D855" s="629">
        <v>1394</v>
      </c>
      <c r="E855" s="451">
        <v>20000</v>
      </c>
      <c r="F855" s="630" t="s">
        <v>15585</v>
      </c>
      <c r="G855" s="313" t="s">
        <v>2728</v>
      </c>
      <c r="H855" s="631">
        <v>44348</v>
      </c>
      <c r="I855" s="628">
        <f t="shared" si="6"/>
        <v>44348</v>
      </c>
      <c r="J855" s="632"/>
    </row>
    <row r="856" spans="1:10" s="372" customFormat="1">
      <c r="A856" s="311" t="s">
        <v>2767</v>
      </c>
      <c r="B856" s="313" t="s">
        <v>2725</v>
      </c>
      <c r="C856" s="313" t="s">
        <v>2726</v>
      </c>
      <c r="D856" s="629">
        <v>2042</v>
      </c>
      <c r="E856" s="451">
        <v>20000</v>
      </c>
      <c r="F856" s="630" t="s">
        <v>15585</v>
      </c>
      <c r="G856" s="313" t="s">
        <v>2728</v>
      </c>
      <c r="H856" s="631">
        <v>44417</v>
      </c>
      <c r="I856" s="628">
        <f t="shared" si="6"/>
        <v>44417</v>
      </c>
      <c r="J856" s="632"/>
    </row>
    <row r="857" spans="1:10" s="372" customFormat="1">
      <c r="A857" s="311" t="s">
        <v>2767</v>
      </c>
      <c r="B857" s="313" t="s">
        <v>2725</v>
      </c>
      <c r="C857" s="313" t="s">
        <v>2726</v>
      </c>
      <c r="D857" s="629">
        <v>2689</v>
      </c>
      <c r="E857" s="451">
        <v>10000</v>
      </c>
      <c r="F857" s="630" t="s">
        <v>15585</v>
      </c>
      <c r="G857" s="313" t="s">
        <v>2728</v>
      </c>
      <c r="H857" s="631">
        <v>44476</v>
      </c>
      <c r="I857" s="628">
        <f t="shared" si="6"/>
        <v>44476</v>
      </c>
      <c r="J857" s="632"/>
    </row>
    <row r="858" spans="1:10" s="372" customFormat="1">
      <c r="A858" s="311" t="s">
        <v>2767</v>
      </c>
      <c r="B858" s="313" t="s">
        <v>2725</v>
      </c>
      <c r="C858" s="313" t="s">
        <v>2726</v>
      </c>
      <c r="D858" s="629">
        <v>2934</v>
      </c>
      <c r="E858" s="451">
        <v>17500</v>
      </c>
      <c r="F858" s="630" t="s">
        <v>15585</v>
      </c>
      <c r="G858" s="313" t="s">
        <v>2728</v>
      </c>
      <c r="H858" s="631">
        <v>44512</v>
      </c>
      <c r="I858" s="628">
        <f t="shared" si="6"/>
        <v>44512</v>
      </c>
      <c r="J858" s="632"/>
    </row>
    <row r="859" spans="1:10" s="372" customFormat="1">
      <c r="A859" s="311" t="s">
        <v>2991</v>
      </c>
      <c r="B859" s="313" t="s">
        <v>2725</v>
      </c>
      <c r="C859" s="313" t="s">
        <v>2726</v>
      </c>
      <c r="D859" s="629">
        <v>380</v>
      </c>
      <c r="E859" s="451">
        <v>6500</v>
      </c>
      <c r="F859" s="630" t="s">
        <v>15585</v>
      </c>
      <c r="G859" s="313" t="s">
        <v>2728</v>
      </c>
      <c r="H859" s="631">
        <v>44231</v>
      </c>
      <c r="I859" s="628">
        <f t="shared" si="6"/>
        <v>44231</v>
      </c>
      <c r="J859" s="632"/>
    </row>
    <row r="860" spans="1:10" s="372" customFormat="1">
      <c r="A860" s="311" t="s">
        <v>2991</v>
      </c>
      <c r="B860" s="313" t="s">
        <v>2725</v>
      </c>
      <c r="C860" s="313" t="s">
        <v>2726</v>
      </c>
      <c r="D860" s="629">
        <v>630</v>
      </c>
      <c r="E860" s="451">
        <v>35100</v>
      </c>
      <c r="F860" s="630" t="s">
        <v>2992</v>
      </c>
      <c r="G860" s="313" t="s">
        <v>2728</v>
      </c>
      <c r="H860" s="631">
        <v>44263</v>
      </c>
      <c r="I860" s="628">
        <f t="shared" si="6"/>
        <v>44263</v>
      </c>
      <c r="J860" s="632"/>
    </row>
    <row r="861" spans="1:10" s="372" customFormat="1">
      <c r="A861" s="311" t="s">
        <v>2991</v>
      </c>
      <c r="B861" s="313" t="s">
        <v>2732</v>
      </c>
      <c r="C861" s="313" t="s">
        <v>2726</v>
      </c>
      <c r="D861" s="629" t="s">
        <v>2993</v>
      </c>
      <c r="E861" s="451">
        <v>117000</v>
      </c>
      <c r="F861" s="630" t="s">
        <v>2992</v>
      </c>
      <c r="G861" s="313" t="s">
        <v>2728</v>
      </c>
      <c r="H861" s="631">
        <v>44309</v>
      </c>
      <c r="I861" s="628">
        <f t="shared" si="6"/>
        <v>44309</v>
      </c>
      <c r="J861" s="632"/>
    </row>
    <row r="862" spans="1:10" s="372" customFormat="1">
      <c r="A862" s="311" t="s">
        <v>2991</v>
      </c>
      <c r="B862" s="313" t="s">
        <v>2725</v>
      </c>
      <c r="C862" s="313" t="s">
        <v>2726</v>
      </c>
      <c r="D862" s="629">
        <v>2093</v>
      </c>
      <c r="E862" s="451">
        <v>6000</v>
      </c>
      <c r="F862" s="630" t="s">
        <v>2992</v>
      </c>
      <c r="G862" s="313" t="s">
        <v>2728</v>
      </c>
      <c r="H862" s="631">
        <v>44426</v>
      </c>
      <c r="I862" s="628">
        <f t="shared" si="6"/>
        <v>44426</v>
      </c>
      <c r="J862" s="632"/>
    </row>
    <row r="863" spans="1:10" s="372" customFormat="1">
      <c r="A863" s="311" t="s">
        <v>2994</v>
      </c>
      <c r="B863" s="313" t="s">
        <v>2725</v>
      </c>
      <c r="C863" s="313" t="s">
        <v>2726</v>
      </c>
      <c r="D863" s="629">
        <v>708</v>
      </c>
      <c r="E863" s="451">
        <v>1500</v>
      </c>
      <c r="F863" s="630" t="s">
        <v>2992</v>
      </c>
      <c r="G863" s="313" t="s">
        <v>2728</v>
      </c>
      <c r="H863" s="631">
        <v>44279</v>
      </c>
      <c r="I863" s="628">
        <f t="shared" si="6"/>
        <v>44279</v>
      </c>
      <c r="J863" s="632"/>
    </row>
    <row r="864" spans="1:10" s="372" customFormat="1">
      <c r="A864" s="311" t="s">
        <v>2773</v>
      </c>
      <c r="B864" s="313" t="s">
        <v>2725</v>
      </c>
      <c r="C864" s="313" t="s">
        <v>2726</v>
      </c>
      <c r="D864" s="629">
        <v>1914</v>
      </c>
      <c r="E864" s="451">
        <v>30000</v>
      </c>
      <c r="F864" s="630" t="s">
        <v>15586</v>
      </c>
      <c r="G864" s="313" t="s">
        <v>2728</v>
      </c>
      <c r="H864" s="631">
        <v>44396</v>
      </c>
      <c r="I864" s="628">
        <f t="shared" si="6"/>
        <v>44396</v>
      </c>
      <c r="J864" s="632"/>
    </row>
    <row r="865" spans="1:10" s="372" customFormat="1">
      <c r="A865" s="311" t="s">
        <v>2773</v>
      </c>
      <c r="B865" s="313" t="s">
        <v>2725</v>
      </c>
      <c r="C865" s="313" t="s">
        <v>2726</v>
      </c>
      <c r="D865" s="629">
        <v>2773</v>
      </c>
      <c r="E865" s="451">
        <v>23300</v>
      </c>
      <c r="F865" s="630" t="s">
        <v>15587</v>
      </c>
      <c r="G865" s="313" t="s">
        <v>2728</v>
      </c>
      <c r="H865" s="631">
        <v>44490</v>
      </c>
      <c r="I865" s="628">
        <f t="shared" si="6"/>
        <v>44490</v>
      </c>
      <c r="J865" s="632"/>
    </row>
    <row r="866" spans="1:10" s="372" customFormat="1">
      <c r="A866" s="311" t="s">
        <v>2735</v>
      </c>
      <c r="B866" s="313" t="s">
        <v>2725</v>
      </c>
      <c r="C866" s="313" t="s">
        <v>2726</v>
      </c>
      <c r="D866" s="629">
        <v>920</v>
      </c>
      <c r="E866" s="451">
        <v>28000</v>
      </c>
      <c r="F866" s="630" t="s">
        <v>15587</v>
      </c>
      <c r="G866" s="313" t="s">
        <v>2728</v>
      </c>
      <c r="H866" s="631">
        <v>44312</v>
      </c>
      <c r="I866" s="628">
        <f t="shared" si="6"/>
        <v>44312</v>
      </c>
      <c r="J866" s="632"/>
    </row>
    <row r="867" spans="1:10" s="372" customFormat="1">
      <c r="A867" s="311" t="s">
        <v>2769</v>
      </c>
      <c r="B867" s="313" t="s">
        <v>2725</v>
      </c>
      <c r="C867" s="313" t="s">
        <v>2726</v>
      </c>
      <c r="D867" s="629">
        <v>274</v>
      </c>
      <c r="E867" s="451">
        <v>5000</v>
      </c>
      <c r="F867" s="630" t="s">
        <v>2996</v>
      </c>
      <c r="G867" s="313" t="s">
        <v>2728</v>
      </c>
      <c r="H867" s="631">
        <v>44221</v>
      </c>
      <c r="I867" s="628">
        <f t="shared" si="6"/>
        <v>44221</v>
      </c>
      <c r="J867" s="632"/>
    </row>
    <row r="868" spans="1:10" s="372" customFormat="1">
      <c r="A868" s="311" t="s">
        <v>15589</v>
      </c>
      <c r="B868" s="313" t="s">
        <v>2725</v>
      </c>
      <c r="C868" s="313" t="s">
        <v>2726</v>
      </c>
      <c r="D868" s="629">
        <v>624</v>
      </c>
      <c r="E868" s="451">
        <v>5000</v>
      </c>
      <c r="F868" s="630" t="s">
        <v>15588</v>
      </c>
      <c r="G868" s="313" t="s">
        <v>2728</v>
      </c>
      <c r="H868" s="631">
        <v>44263</v>
      </c>
      <c r="I868" s="628">
        <f t="shared" si="6"/>
        <v>44263</v>
      </c>
      <c r="J868" s="632"/>
    </row>
    <row r="869" spans="1:10" s="372" customFormat="1">
      <c r="A869" s="311" t="s">
        <v>15589</v>
      </c>
      <c r="B869" s="313" t="s">
        <v>2725</v>
      </c>
      <c r="C869" s="313" t="s">
        <v>2726</v>
      </c>
      <c r="D869" s="629">
        <v>1112</v>
      </c>
      <c r="E869" s="451">
        <v>5000</v>
      </c>
      <c r="F869" s="630" t="s">
        <v>15588</v>
      </c>
      <c r="G869" s="313" t="s">
        <v>2728</v>
      </c>
      <c r="H869" s="631">
        <v>44328</v>
      </c>
      <c r="I869" s="628">
        <f t="shared" si="6"/>
        <v>44328</v>
      </c>
      <c r="J869" s="632"/>
    </row>
    <row r="870" spans="1:10" s="372" customFormat="1">
      <c r="A870" s="311" t="s">
        <v>2998</v>
      </c>
      <c r="B870" s="313" t="s">
        <v>2725</v>
      </c>
      <c r="C870" s="313" t="s">
        <v>2726</v>
      </c>
      <c r="D870" s="629">
        <v>2945</v>
      </c>
      <c r="E870" s="451">
        <v>20500</v>
      </c>
      <c r="F870" s="630" t="s">
        <v>2997</v>
      </c>
      <c r="G870" s="313" t="s">
        <v>2728</v>
      </c>
      <c r="H870" s="631">
        <v>44512</v>
      </c>
      <c r="I870" s="628">
        <f t="shared" si="6"/>
        <v>44512</v>
      </c>
      <c r="J870" s="632"/>
    </row>
    <row r="871" spans="1:10" s="372" customFormat="1">
      <c r="A871" s="311" t="s">
        <v>2766</v>
      </c>
      <c r="B871" s="313" t="s">
        <v>2725</v>
      </c>
      <c r="C871" s="313" t="s">
        <v>2726</v>
      </c>
      <c r="D871" s="629">
        <v>2701</v>
      </c>
      <c r="E871" s="451">
        <v>33000</v>
      </c>
      <c r="F871" s="630" t="s">
        <v>2999</v>
      </c>
      <c r="G871" s="313" t="s">
        <v>2728</v>
      </c>
      <c r="H871" s="631">
        <v>44481</v>
      </c>
      <c r="I871" s="628">
        <f t="shared" si="6"/>
        <v>44481</v>
      </c>
      <c r="J871" s="632"/>
    </row>
    <row r="872" spans="1:10" s="372" customFormat="1">
      <c r="A872" s="311" t="s">
        <v>2915</v>
      </c>
      <c r="B872" s="313" t="s">
        <v>2725</v>
      </c>
      <c r="C872" s="313" t="s">
        <v>2726</v>
      </c>
      <c r="D872" s="629">
        <v>3001</v>
      </c>
      <c r="E872" s="451">
        <v>3000</v>
      </c>
      <c r="F872" s="630" t="s">
        <v>3000</v>
      </c>
      <c r="G872" s="313" t="s">
        <v>2728</v>
      </c>
      <c r="H872" s="631">
        <v>44519</v>
      </c>
      <c r="I872" s="628">
        <f t="shared" si="6"/>
        <v>44519</v>
      </c>
      <c r="J872" s="632"/>
    </row>
    <row r="873" spans="1:10" s="372" customFormat="1">
      <c r="A873" s="311" t="s">
        <v>2789</v>
      </c>
      <c r="B873" s="313" t="s">
        <v>2725</v>
      </c>
      <c r="C873" s="313" t="s">
        <v>2726</v>
      </c>
      <c r="D873" s="629">
        <v>343</v>
      </c>
      <c r="E873" s="451">
        <v>30000</v>
      </c>
      <c r="F873" s="630" t="s">
        <v>3001</v>
      </c>
      <c r="G873" s="313" t="s">
        <v>2728</v>
      </c>
      <c r="H873" s="631">
        <v>44229</v>
      </c>
      <c r="I873" s="628">
        <f t="shared" si="6"/>
        <v>44229</v>
      </c>
      <c r="J873" s="632"/>
    </row>
    <row r="874" spans="1:10" s="372" customFormat="1">
      <c r="A874" s="311" t="s">
        <v>2767</v>
      </c>
      <c r="B874" s="313" t="s">
        <v>2725</v>
      </c>
      <c r="C874" s="313" t="s">
        <v>2726</v>
      </c>
      <c r="D874" s="629">
        <v>98</v>
      </c>
      <c r="E874" s="451">
        <v>18000</v>
      </c>
      <c r="F874" s="630" t="s">
        <v>3002</v>
      </c>
      <c r="G874" s="313" t="s">
        <v>2728</v>
      </c>
      <c r="H874" s="631">
        <v>44212</v>
      </c>
      <c r="I874" s="628">
        <f t="shared" si="6"/>
        <v>44212</v>
      </c>
      <c r="J874" s="632"/>
    </row>
    <row r="875" spans="1:10" s="372" customFormat="1">
      <c r="A875" s="311" t="s">
        <v>2767</v>
      </c>
      <c r="B875" s="313" t="s">
        <v>2725</v>
      </c>
      <c r="C875" s="313" t="s">
        <v>2726</v>
      </c>
      <c r="D875" s="629">
        <v>877</v>
      </c>
      <c r="E875" s="451">
        <v>24000</v>
      </c>
      <c r="F875" s="630" t="s">
        <v>19361</v>
      </c>
      <c r="G875" s="313" t="s">
        <v>2728</v>
      </c>
      <c r="H875" s="631">
        <v>44307</v>
      </c>
      <c r="I875" s="628">
        <f t="shared" si="6"/>
        <v>44307</v>
      </c>
      <c r="J875" s="632"/>
    </row>
    <row r="876" spans="1:10" s="372" customFormat="1">
      <c r="A876" s="311" t="s">
        <v>2767</v>
      </c>
      <c r="B876" s="313" t="s">
        <v>2725</v>
      </c>
      <c r="C876" s="313" t="s">
        <v>2726</v>
      </c>
      <c r="D876" s="629">
        <v>2209</v>
      </c>
      <c r="E876" s="451">
        <v>24000</v>
      </c>
      <c r="F876" s="630" t="s">
        <v>19361</v>
      </c>
      <c r="G876" s="313" t="s">
        <v>2728</v>
      </c>
      <c r="H876" s="631">
        <v>44434</v>
      </c>
      <c r="I876" s="628">
        <f t="shared" si="6"/>
        <v>44434</v>
      </c>
      <c r="J876" s="632"/>
    </row>
    <row r="877" spans="1:10" s="372" customFormat="1">
      <c r="A877" s="311" t="s">
        <v>3004</v>
      </c>
      <c r="B877" s="313" t="s">
        <v>2725</v>
      </c>
      <c r="C877" s="313" t="s">
        <v>2726</v>
      </c>
      <c r="D877" s="629">
        <v>48</v>
      </c>
      <c r="E877" s="451">
        <v>30000</v>
      </c>
      <c r="F877" s="630" t="s">
        <v>19361</v>
      </c>
      <c r="G877" s="313" t="s">
        <v>2728</v>
      </c>
      <c r="H877" s="631">
        <v>44209</v>
      </c>
      <c r="I877" s="628">
        <f t="shared" si="6"/>
        <v>44209</v>
      </c>
      <c r="J877" s="632"/>
    </row>
    <row r="878" spans="1:10" s="372" customFormat="1">
      <c r="A878" s="311" t="s">
        <v>3004</v>
      </c>
      <c r="B878" s="313" t="s">
        <v>2725</v>
      </c>
      <c r="C878" s="313" t="s">
        <v>2726</v>
      </c>
      <c r="D878" s="629">
        <v>914</v>
      </c>
      <c r="E878" s="451">
        <v>10000</v>
      </c>
      <c r="F878" s="630" t="s">
        <v>19362</v>
      </c>
      <c r="G878" s="313" t="s">
        <v>2728</v>
      </c>
      <c r="H878" s="631">
        <v>44312</v>
      </c>
      <c r="I878" s="628">
        <f t="shared" si="6"/>
        <v>44312</v>
      </c>
      <c r="J878" s="632"/>
    </row>
    <row r="879" spans="1:10" s="372" customFormat="1">
      <c r="A879" s="311" t="s">
        <v>3004</v>
      </c>
      <c r="B879" s="313" t="s">
        <v>2725</v>
      </c>
      <c r="C879" s="313" t="s">
        <v>2726</v>
      </c>
      <c r="D879" s="629">
        <v>1339</v>
      </c>
      <c r="E879" s="451">
        <v>30000</v>
      </c>
      <c r="F879" s="630" t="s">
        <v>19362</v>
      </c>
      <c r="G879" s="313" t="s">
        <v>2728</v>
      </c>
      <c r="H879" s="631">
        <v>44344</v>
      </c>
      <c r="I879" s="628">
        <f t="shared" si="6"/>
        <v>44344</v>
      </c>
      <c r="J879" s="632"/>
    </row>
    <row r="880" spans="1:10" s="372" customFormat="1">
      <c r="A880" s="311" t="s">
        <v>3004</v>
      </c>
      <c r="B880" s="313" t="s">
        <v>2725</v>
      </c>
      <c r="C880" s="313" t="s">
        <v>2726</v>
      </c>
      <c r="D880" s="629">
        <v>2397</v>
      </c>
      <c r="E880" s="451">
        <v>30000</v>
      </c>
      <c r="F880" s="630" t="s">
        <v>19362</v>
      </c>
      <c r="G880" s="313" t="s">
        <v>2728</v>
      </c>
      <c r="H880" s="631">
        <v>44453</v>
      </c>
      <c r="I880" s="628">
        <f t="shared" si="6"/>
        <v>44453</v>
      </c>
      <c r="J880" s="632"/>
    </row>
    <row r="881" spans="1:10" s="372" customFormat="1">
      <c r="A881" s="311" t="s">
        <v>2915</v>
      </c>
      <c r="B881" s="313" t="s">
        <v>2725</v>
      </c>
      <c r="C881" s="313" t="s">
        <v>2726</v>
      </c>
      <c r="D881" s="629">
        <v>2993</v>
      </c>
      <c r="E881" s="451">
        <v>4000</v>
      </c>
      <c r="F881" s="630" t="s">
        <v>19362</v>
      </c>
      <c r="G881" s="313" t="s">
        <v>2728</v>
      </c>
      <c r="H881" s="631">
        <v>44519</v>
      </c>
      <c r="I881" s="628">
        <f t="shared" si="6"/>
        <v>44519</v>
      </c>
      <c r="J881" s="632"/>
    </row>
    <row r="882" spans="1:10" s="372" customFormat="1">
      <c r="A882" s="311" t="s">
        <v>2773</v>
      </c>
      <c r="B882" s="313" t="s">
        <v>2725</v>
      </c>
      <c r="C882" s="313" t="s">
        <v>2726</v>
      </c>
      <c r="D882" s="629">
        <v>519</v>
      </c>
      <c r="E882" s="451">
        <v>33000</v>
      </c>
      <c r="F882" s="630" t="s">
        <v>3005</v>
      </c>
      <c r="G882" s="313" t="s">
        <v>2728</v>
      </c>
      <c r="H882" s="631">
        <v>44250</v>
      </c>
      <c r="I882" s="628">
        <f t="shared" si="6"/>
        <v>44250</v>
      </c>
      <c r="J882" s="632"/>
    </row>
    <row r="883" spans="1:10" s="372" customFormat="1">
      <c r="A883" s="311" t="s">
        <v>2773</v>
      </c>
      <c r="B883" s="313" t="s">
        <v>2725</v>
      </c>
      <c r="C883" s="313" t="s">
        <v>2726</v>
      </c>
      <c r="D883" s="629">
        <v>1228</v>
      </c>
      <c r="E883" s="451">
        <v>33000</v>
      </c>
      <c r="F883" s="630" t="s">
        <v>15590</v>
      </c>
      <c r="G883" s="313" t="s">
        <v>2728</v>
      </c>
      <c r="H883" s="631">
        <v>44337</v>
      </c>
      <c r="I883" s="628">
        <f t="shared" si="6"/>
        <v>44337</v>
      </c>
      <c r="J883" s="632"/>
    </row>
    <row r="884" spans="1:10" s="372" customFormat="1">
      <c r="A884" s="311" t="s">
        <v>2773</v>
      </c>
      <c r="B884" s="313" t="s">
        <v>2725</v>
      </c>
      <c r="C884" s="313" t="s">
        <v>2726</v>
      </c>
      <c r="D884" s="629">
        <v>2082</v>
      </c>
      <c r="E884" s="451">
        <v>33000</v>
      </c>
      <c r="F884" s="630" t="s">
        <v>15590</v>
      </c>
      <c r="G884" s="313" t="s">
        <v>2728</v>
      </c>
      <c r="H884" s="631">
        <v>44424</v>
      </c>
      <c r="I884" s="628">
        <f t="shared" ref="I884:I947" si="7">H884+0</f>
        <v>44424</v>
      </c>
      <c r="J884" s="632"/>
    </row>
    <row r="885" spans="1:10" s="372" customFormat="1">
      <c r="A885" s="311" t="s">
        <v>2773</v>
      </c>
      <c r="B885" s="313" t="s">
        <v>2725</v>
      </c>
      <c r="C885" s="313" t="s">
        <v>2726</v>
      </c>
      <c r="D885" s="629">
        <v>2887</v>
      </c>
      <c r="E885" s="451">
        <v>27640</v>
      </c>
      <c r="F885" s="630" t="s">
        <v>15590</v>
      </c>
      <c r="G885" s="313" t="s">
        <v>2728</v>
      </c>
      <c r="H885" s="631">
        <v>44510</v>
      </c>
      <c r="I885" s="628">
        <f t="shared" si="7"/>
        <v>44510</v>
      </c>
      <c r="J885" s="632"/>
    </row>
    <row r="886" spans="1:10" s="372" customFormat="1">
      <c r="A886" s="311" t="s">
        <v>15649</v>
      </c>
      <c r="B886" s="313" t="s">
        <v>2725</v>
      </c>
      <c r="C886" s="313" t="s">
        <v>2726</v>
      </c>
      <c r="D886" s="629">
        <v>170</v>
      </c>
      <c r="E886" s="451">
        <v>7000</v>
      </c>
      <c r="F886" s="630" t="s">
        <v>15590</v>
      </c>
      <c r="G886" s="313" t="s">
        <v>2728</v>
      </c>
      <c r="H886" s="631">
        <v>44215</v>
      </c>
      <c r="I886" s="628">
        <f t="shared" si="7"/>
        <v>44215</v>
      </c>
      <c r="J886" s="632"/>
    </row>
    <row r="887" spans="1:10" s="372" customFormat="1">
      <c r="A887" s="311" t="s">
        <v>2800</v>
      </c>
      <c r="B887" s="313" t="s">
        <v>2725</v>
      </c>
      <c r="C887" s="313" t="s">
        <v>2726</v>
      </c>
      <c r="D887" s="629">
        <v>426</v>
      </c>
      <c r="E887" s="451">
        <v>14000</v>
      </c>
      <c r="F887" s="630" t="s">
        <v>15591</v>
      </c>
      <c r="G887" s="313" t="s">
        <v>2728</v>
      </c>
      <c r="H887" s="631">
        <v>44238</v>
      </c>
      <c r="I887" s="628">
        <f t="shared" si="7"/>
        <v>44238</v>
      </c>
      <c r="J887" s="632"/>
    </row>
    <row r="888" spans="1:10" s="372" customFormat="1">
      <c r="A888" s="311" t="s">
        <v>2800</v>
      </c>
      <c r="B888" s="313" t="s">
        <v>2725</v>
      </c>
      <c r="C888" s="313" t="s">
        <v>2726</v>
      </c>
      <c r="D888" s="629">
        <v>806</v>
      </c>
      <c r="E888" s="451">
        <v>14000</v>
      </c>
      <c r="F888" s="630" t="s">
        <v>15591</v>
      </c>
      <c r="G888" s="313" t="s">
        <v>2728</v>
      </c>
      <c r="H888" s="631">
        <v>44299</v>
      </c>
      <c r="I888" s="628">
        <f t="shared" si="7"/>
        <v>44299</v>
      </c>
      <c r="J888" s="632"/>
    </row>
    <row r="889" spans="1:10" s="372" customFormat="1">
      <c r="A889" s="311" t="s">
        <v>2800</v>
      </c>
      <c r="B889" s="313" t="s">
        <v>2725</v>
      </c>
      <c r="C889" s="313" t="s">
        <v>2726</v>
      </c>
      <c r="D889" s="629">
        <v>1414</v>
      </c>
      <c r="E889" s="451">
        <v>7000</v>
      </c>
      <c r="F889" s="630" t="s">
        <v>15591</v>
      </c>
      <c r="G889" s="313" t="s">
        <v>2728</v>
      </c>
      <c r="H889" s="631">
        <v>44349</v>
      </c>
      <c r="I889" s="628">
        <f t="shared" si="7"/>
        <v>44349</v>
      </c>
      <c r="J889" s="632"/>
    </row>
    <row r="890" spans="1:10" s="372" customFormat="1">
      <c r="A890" s="311" t="s">
        <v>2800</v>
      </c>
      <c r="B890" s="313" t="s">
        <v>2725</v>
      </c>
      <c r="C890" s="313" t="s">
        <v>2726</v>
      </c>
      <c r="D890" s="629">
        <v>1911</v>
      </c>
      <c r="E890" s="451">
        <v>14000</v>
      </c>
      <c r="F890" s="630" t="s">
        <v>15591</v>
      </c>
      <c r="G890" s="313" t="s">
        <v>2728</v>
      </c>
      <c r="H890" s="631">
        <v>44394</v>
      </c>
      <c r="I890" s="628">
        <f t="shared" si="7"/>
        <v>44394</v>
      </c>
      <c r="J890" s="632"/>
    </row>
    <row r="891" spans="1:10" s="372" customFormat="1">
      <c r="A891" s="311" t="s">
        <v>2800</v>
      </c>
      <c r="B891" s="313" t="s">
        <v>2725</v>
      </c>
      <c r="C891" s="313" t="s">
        <v>2726</v>
      </c>
      <c r="D891" s="629">
        <v>2260</v>
      </c>
      <c r="E891" s="451">
        <v>28000</v>
      </c>
      <c r="F891" s="630" t="s">
        <v>15591</v>
      </c>
      <c r="G891" s="313" t="s">
        <v>2728</v>
      </c>
      <c r="H891" s="631">
        <v>44445</v>
      </c>
      <c r="I891" s="628">
        <f t="shared" si="7"/>
        <v>44445</v>
      </c>
      <c r="J891" s="632"/>
    </row>
    <row r="892" spans="1:10" s="372" customFormat="1">
      <c r="A892" s="311" t="s">
        <v>2787</v>
      </c>
      <c r="B892" s="313" t="s">
        <v>2725</v>
      </c>
      <c r="C892" s="313" t="s">
        <v>2726</v>
      </c>
      <c r="D892" s="629">
        <v>1020</v>
      </c>
      <c r="E892" s="451">
        <v>30000</v>
      </c>
      <c r="F892" s="630" t="s">
        <v>15591</v>
      </c>
      <c r="G892" s="313" t="s">
        <v>2728</v>
      </c>
      <c r="H892" s="631">
        <v>44321</v>
      </c>
      <c r="I892" s="628">
        <f t="shared" si="7"/>
        <v>44321</v>
      </c>
      <c r="J892" s="632"/>
    </row>
    <row r="893" spans="1:10" s="372" customFormat="1">
      <c r="A893" s="311" t="s">
        <v>2787</v>
      </c>
      <c r="B893" s="313" t="s">
        <v>2725</v>
      </c>
      <c r="C893" s="313" t="s">
        <v>2726</v>
      </c>
      <c r="D893" s="629">
        <v>2247</v>
      </c>
      <c r="E893" s="451">
        <v>30000</v>
      </c>
      <c r="F893" s="630" t="s">
        <v>15592</v>
      </c>
      <c r="G893" s="313" t="s">
        <v>2728</v>
      </c>
      <c r="H893" s="631">
        <v>44440</v>
      </c>
      <c r="I893" s="628">
        <f t="shared" si="7"/>
        <v>44440</v>
      </c>
      <c r="J893" s="632"/>
    </row>
    <row r="894" spans="1:10" s="372" customFormat="1">
      <c r="A894" s="311" t="s">
        <v>15593</v>
      </c>
      <c r="B894" s="313" t="s">
        <v>2725</v>
      </c>
      <c r="C894" s="313" t="s">
        <v>2726</v>
      </c>
      <c r="D894" s="629">
        <v>3088</v>
      </c>
      <c r="E894" s="451">
        <v>11675</v>
      </c>
      <c r="F894" s="630" t="s">
        <v>15592</v>
      </c>
      <c r="G894" s="313" t="s">
        <v>2728</v>
      </c>
      <c r="H894" s="631">
        <v>44531</v>
      </c>
      <c r="I894" s="628">
        <f t="shared" si="7"/>
        <v>44531</v>
      </c>
      <c r="J894" s="632"/>
    </row>
    <row r="895" spans="1:10" s="372" customFormat="1">
      <c r="A895" s="311" t="s">
        <v>2767</v>
      </c>
      <c r="B895" s="313" t="s">
        <v>2725</v>
      </c>
      <c r="C895" s="313" t="s">
        <v>2726</v>
      </c>
      <c r="D895" s="629">
        <v>1190</v>
      </c>
      <c r="E895" s="451">
        <v>10000</v>
      </c>
      <c r="F895" s="630" t="s">
        <v>15592</v>
      </c>
      <c r="G895" s="313" t="s">
        <v>2728</v>
      </c>
      <c r="H895" s="631">
        <v>44335</v>
      </c>
      <c r="I895" s="628">
        <f t="shared" si="7"/>
        <v>44335</v>
      </c>
      <c r="J895" s="632"/>
    </row>
    <row r="896" spans="1:10" s="372" customFormat="1">
      <c r="A896" s="311" t="s">
        <v>2767</v>
      </c>
      <c r="B896" s="313" t="s">
        <v>2725</v>
      </c>
      <c r="C896" s="313" t="s">
        <v>2726</v>
      </c>
      <c r="D896" s="629">
        <v>1627</v>
      </c>
      <c r="E896" s="451">
        <v>30000</v>
      </c>
      <c r="F896" s="630" t="s">
        <v>15594</v>
      </c>
      <c r="G896" s="313" t="s">
        <v>2728</v>
      </c>
      <c r="H896" s="631">
        <v>44370</v>
      </c>
      <c r="I896" s="628">
        <f t="shared" si="7"/>
        <v>44370</v>
      </c>
      <c r="J896" s="632"/>
    </row>
    <row r="897" spans="1:10" s="372" customFormat="1">
      <c r="A897" s="311" t="s">
        <v>2767</v>
      </c>
      <c r="B897" s="313" t="s">
        <v>2725</v>
      </c>
      <c r="C897" s="313" t="s">
        <v>2726</v>
      </c>
      <c r="D897" s="629">
        <v>2526</v>
      </c>
      <c r="E897" s="451">
        <v>33000</v>
      </c>
      <c r="F897" s="630" t="s">
        <v>15594</v>
      </c>
      <c r="G897" s="313" t="s">
        <v>2728</v>
      </c>
      <c r="H897" s="631">
        <v>44463</v>
      </c>
      <c r="I897" s="628">
        <f t="shared" si="7"/>
        <v>44463</v>
      </c>
      <c r="J897" s="632"/>
    </row>
    <row r="898" spans="1:10" s="372" customFormat="1" ht="23.25">
      <c r="A898" s="311" t="s">
        <v>2914</v>
      </c>
      <c r="B898" s="313" t="s">
        <v>2725</v>
      </c>
      <c r="C898" s="313" t="s">
        <v>2726</v>
      </c>
      <c r="D898" s="629">
        <v>94</v>
      </c>
      <c r="E898" s="451">
        <v>30000</v>
      </c>
      <c r="F898" s="630" t="s">
        <v>15594</v>
      </c>
      <c r="G898" s="313" t="s">
        <v>2728</v>
      </c>
      <c r="H898" s="631">
        <v>44212</v>
      </c>
      <c r="I898" s="628">
        <f t="shared" si="7"/>
        <v>44212</v>
      </c>
      <c r="J898" s="632"/>
    </row>
    <row r="899" spans="1:10" s="372" customFormat="1">
      <c r="A899" s="311" t="s">
        <v>2808</v>
      </c>
      <c r="B899" s="313" t="s">
        <v>2725</v>
      </c>
      <c r="C899" s="313" t="s">
        <v>2726</v>
      </c>
      <c r="D899" s="629">
        <v>1067</v>
      </c>
      <c r="E899" s="451">
        <v>10000</v>
      </c>
      <c r="F899" s="630" t="s">
        <v>15595</v>
      </c>
      <c r="G899" s="313" t="s">
        <v>2728</v>
      </c>
      <c r="H899" s="631">
        <v>44326</v>
      </c>
      <c r="I899" s="628">
        <f t="shared" si="7"/>
        <v>44326</v>
      </c>
      <c r="J899" s="632"/>
    </row>
    <row r="900" spans="1:10" s="372" customFormat="1">
      <c r="A900" s="311" t="s">
        <v>2797</v>
      </c>
      <c r="B900" s="313" t="s">
        <v>2725</v>
      </c>
      <c r="C900" s="313" t="s">
        <v>2726</v>
      </c>
      <c r="D900" s="629">
        <v>1501</v>
      </c>
      <c r="E900" s="451">
        <v>30000</v>
      </c>
      <c r="F900" s="630" t="s">
        <v>15595</v>
      </c>
      <c r="G900" s="313" t="s">
        <v>2728</v>
      </c>
      <c r="H900" s="631">
        <v>44357</v>
      </c>
      <c r="I900" s="628">
        <f t="shared" si="7"/>
        <v>44357</v>
      </c>
      <c r="J900" s="632"/>
    </row>
    <row r="901" spans="1:10" s="372" customFormat="1">
      <c r="A901" s="311" t="s">
        <v>2797</v>
      </c>
      <c r="B901" s="313" t="s">
        <v>2725</v>
      </c>
      <c r="C901" s="313" t="s">
        <v>2726</v>
      </c>
      <c r="D901" s="629">
        <v>2428</v>
      </c>
      <c r="E901" s="451">
        <v>5000</v>
      </c>
      <c r="F901" s="630" t="s">
        <v>15595</v>
      </c>
      <c r="G901" s="313" t="s">
        <v>2728</v>
      </c>
      <c r="H901" s="631">
        <v>44454</v>
      </c>
      <c r="I901" s="628">
        <f t="shared" si="7"/>
        <v>44454</v>
      </c>
      <c r="J901" s="632"/>
    </row>
    <row r="902" spans="1:10" s="372" customFormat="1">
      <c r="A902" s="311" t="s">
        <v>3011</v>
      </c>
      <c r="B902" s="313" t="s">
        <v>2725</v>
      </c>
      <c r="C902" s="313" t="s">
        <v>2726</v>
      </c>
      <c r="D902" s="629">
        <v>826</v>
      </c>
      <c r="E902" s="451">
        <v>25052.82</v>
      </c>
      <c r="F902" s="630" t="s">
        <v>15595</v>
      </c>
      <c r="G902" s="313" t="s">
        <v>2728</v>
      </c>
      <c r="H902" s="631">
        <v>44300</v>
      </c>
      <c r="I902" s="628">
        <f t="shared" si="7"/>
        <v>44300</v>
      </c>
      <c r="J902" s="632"/>
    </row>
    <row r="903" spans="1:10" s="372" customFormat="1">
      <c r="A903" s="311" t="s">
        <v>3011</v>
      </c>
      <c r="B903" s="313" t="s">
        <v>2725</v>
      </c>
      <c r="C903" s="313" t="s">
        <v>2726</v>
      </c>
      <c r="D903" s="629">
        <v>887</v>
      </c>
      <c r="E903" s="451">
        <v>35400</v>
      </c>
      <c r="F903" s="630" t="s">
        <v>15596</v>
      </c>
      <c r="G903" s="313" t="s">
        <v>2728</v>
      </c>
      <c r="H903" s="631">
        <v>44308</v>
      </c>
      <c r="I903" s="628">
        <f t="shared" si="7"/>
        <v>44308</v>
      </c>
      <c r="J903" s="632"/>
    </row>
    <row r="904" spans="1:10" s="372" customFormat="1">
      <c r="A904" s="311" t="s">
        <v>3011</v>
      </c>
      <c r="B904" s="313" t="s">
        <v>2725</v>
      </c>
      <c r="C904" s="313" t="s">
        <v>2726</v>
      </c>
      <c r="D904" s="629">
        <v>989</v>
      </c>
      <c r="E904" s="451">
        <v>21794.73</v>
      </c>
      <c r="F904" s="630" t="s">
        <v>15596</v>
      </c>
      <c r="G904" s="313" t="s">
        <v>2728</v>
      </c>
      <c r="H904" s="631">
        <v>44319</v>
      </c>
      <c r="I904" s="628">
        <f t="shared" si="7"/>
        <v>44319</v>
      </c>
      <c r="J904" s="632"/>
    </row>
    <row r="905" spans="1:10" s="372" customFormat="1">
      <c r="A905" s="311" t="s">
        <v>3011</v>
      </c>
      <c r="B905" s="313" t="s">
        <v>2725</v>
      </c>
      <c r="C905" s="313" t="s">
        <v>2726</v>
      </c>
      <c r="D905" s="629">
        <v>1253</v>
      </c>
      <c r="E905" s="451">
        <v>22479.42</v>
      </c>
      <c r="F905" s="630" t="s">
        <v>15596</v>
      </c>
      <c r="G905" s="313" t="s">
        <v>2728</v>
      </c>
      <c r="H905" s="631">
        <v>44338</v>
      </c>
      <c r="I905" s="628">
        <f t="shared" si="7"/>
        <v>44338</v>
      </c>
      <c r="J905" s="632"/>
    </row>
    <row r="906" spans="1:10" s="372" customFormat="1">
      <c r="A906" s="311" t="s">
        <v>3011</v>
      </c>
      <c r="B906" s="313" t="s">
        <v>2725</v>
      </c>
      <c r="C906" s="313" t="s">
        <v>2726</v>
      </c>
      <c r="D906" s="629">
        <v>1254</v>
      </c>
      <c r="E906" s="451">
        <v>21960.6</v>
      </c>
      <c r="F906" s="630" t="s">
        <v>15596</v>
      </c>
      <c r="G906" s="313" t="s">
        <v>2728</v>
      </c>
      <c r="H906" s="631">
        <v>44338</v>
      </c>
      <c r="I906" s="628">
        <f t="shared" si="7"/>
        <v>44338</v>
      </c>
      <c r="J906" s="632"/>
    </row>
    <row r="907" spans="1:10" s="372" customFormat="1">
      <c r="A907" s="311" t="s">
        <v>3013</v>
      </c>
      <c r="B907" s="313" t="s">
        <v>2725</v>
      </c>
      <c r="C907" s="313" t="s">
        <v>2726</v>
      </c>
      <c r="D907" s="629">
        <v>2999</v>
      </c>
      <c r="E907" s="451">
        <v>4500</v>
      </c>
      <c r="F907" s="630" t="s">
        <v>15596</v>
      </c>
      <c r="G907" s="313" t="s">
        <v>2728</v>
      </c>
      <c r="H907" s="631">
        <v>44519</v>
      </c>
      <c r="I907" s="628">
        <f t="shared" si="7"/>
        <v>44519</v>
      </c>
      <c r="J907" s="632"/>
    </row>
    <row r="908" spans="1:10" s="372" customFormat="1">
      <c r="A908" s="311" t="s">
        <v>2735</v>
      </c>
      <c r="B908" s="313" t="s">
        <v>2725</v>
      </c>
      <c r="C908" s="313" t="s">
        <v>2726</v>
      </c>
      <c r="D908" s="629">
        <v>377</v>
      </c>
      <c r="E908" s="451">
        <v>18000</v>
      </c>
      <c r="F908" s="630" t="s">
        <v>19363</v>
      </c>
      <c r="G908" s="313" t="s">
        <v>2728</v>
      </c>
      <c r="H908" s="631">
        <v>44231</v>
      </c>
      <c r="I908" s="628">
        <f t="shared" si="7"/>
        <v>44231</v>
      </c>
      <c r="J908" s="632"/>
    </row>
    <row r="909" spans="1:10" s="372" customFormat="1">
      <c r="A909" s="311" t="s">
        <v>2735</v>
      </c>
      <c r="B909" s="313" t="s">
        <v>2725</v>
      </c>
      <c r="C909" s="313" t="s">
        <v>2726</v>
      </c>
      <c r="D909" s="629">
        <v>1301</v>
      </c>
      <c r="E909" s="451">
        <v>32000</v>
      </c>
      <c r="F909" s="630" t="s">
        <v>15597</v>
      </c>
      <c r="G909" s="313" t="s">
        <v>2728</v>
      </c>
      <c r="H909" s="631">
        <v>44342</v>
      </c>
      <c r="I909" s="628">
        <f t="shared" si="7"/>
        <v>44342</v>
      </c>
      <c r="J909" s="632"/>
    </row>
    <row r="910" spans="1:10" s="372" customFormat="1">
      <c r="A910" s="311" t="s">
        <v>2891</v>
      </c>
      <c r="B910" s="313" t="s">
        <v>2725</v>
      </c>
      <c r="C910" s="313" t="s">
        <v>2726</v>
      </c>
      <c r="D910" s="629">
        <v>3044</v>
      </c>
      <c r="E910" s="451">
        <v>15000</v>
      </c>
      <c r="F910" s="630" t="s">
        <v>15597</v>
      </c>
      <c r="G910" s="313" t="s">
        <v>2728</v>
      </c>
      <c r="H910" s="631">
        <v>44526</v>
      </c>
      <c r="I910" s="628">
        <f t="shared" si="7"/>
        <v>44526</v>
      </c>
      <c r="J910" s="632"/>
    </row>
    <row r="911" spans="1:10" s="372" customFormat="1">
      <c r="A911" s="311" t="s">
        <v>2773</v>
      </c>
      <c r="B911" s="313" t="s">
        <v>2725</v>
      </c>
      <c r="C911" s="313" t="s">
        <v>2726</v>
      </c>
      <c r="D911" s="629">
        <v>520</v>
      </c>
      <c r="E911" s="451">
        <v>24000</v>
      </c>
      <c r="F911" s="630" t="s">
        <v>15598</v>
      </c>
      <c r="G911" s="313" t="s">
        <v>2728</v>
      </c>
      <c r="H911" s="631">
        <v>44250</v>
      </c>
      <c r="I911" s="628">
        <f t="shared" si="7"/>
        <v>44250</v>
      </c>
      <c r="J911" s="632"/>
    </row>
    <row r="912" spans="1:10" s="372" customFormat="1">
      <c r="A912" s="311" t="s">
        <v>2773</v>
      </c>
      <c r="B912" s="313" t="s">
        <v>2725</v>
      </c>
      <c r="C912" s="313" t="s">
        <v>2726</v>
      </c>
      <c r="D912" s="629">
        <v>1565</v>
      </c>
      <c r="E912" s="451">
        <v>16000</v>
      </c>
      <c r="F912" s="630" t="s">
        <v>15599</v>
      </c>
      <c r="G912" s="313" t="s">
        <v>2728</v>
      </c>
      <c r="H912" s="631">
        <v>44363</v>
      </c>
      <c r="I912" s="628">
        <f t="shared" si="7"/>
        <v>44363</v>
      </c>
      <c r="J912" s="632"/>
    </row>
    <row r="913" spans="1:10" s="372" customFormat="1">
      <c r="A913" s="311" t="s">
        <v>2773</v>
      </c>
      <c r="B913" s="313" t="s">
        <v>2725</v>
      </c>
      <c r="C913" s="313" t="s">
        <v>2726</v>
      </c>
      <c r="D913" s="629">
        <v>2385</v>
      </c>
      <c r="E913" s="451">
        <v>8000</v>
      </c>
      <c r="F913" s="630" t="s">
        <v>15599</v>
      </c>
      <c r="G913" s="313" t="s">
        <v>2728</v>
      </c>
      <c r="H913" s="631">
        <v>44453</v>
      </c>
      <c r="I913" s="628">
        <f t="shared" si="7"/>
        <v>44453</v>
      </c>
      <c r="J913" s="632"/>
    </row>
    <row r="914" spans="1:10" s="372" customFormat="1">
      <c r="A914" s="311" t="s">
        <v>2866</v>
      </c>
      <c r="B914" s="313" t="s">
        <v>2732</v>
      </c>
      <c r="C914" s="313" t="s">
        <v>2726</v>
      </c>
      <c r="D914" s="629" t="s">
        <v>3015</v>
      </c>
      <c r="E914" s="451">
        <v>25960</v>
      </c>
      <c r="F914" s="630" t="s">
        <v>15599</v>
      </c>
      <c r="G914" s="313" t="s">
        <v>2728</v>
      </c>
      <c r="H914" s="631">
        <v>44417</v>
      </c>
      <c r="I914" s="628">
        <f t="shared" si="7"/>
        <v>44417</v>
      </c>
      <c r="J914" s="632"/>
    </row>
    <row r="915" spans="1:10" s="372" customFormat="1">
      <c r="A915" s="311" t="s">
        <v>19340</v>
      </c>
      <c r="B915" s="313" t="s">
        <v>2725</v>
      </c>
      <c r="C915" s="313" t="s">
        <v>2726</v>
      </c>
      <c r="D915" s="629">
        <v>182</v>
      </c>
      <c r="E915" s="451">
        <v>12600</v>
      </c>
      <c r="F915" s="630" t="s">
        <v>3016</v>
      </c>
      <c r="G915" s="313" t="s">
        <v>2728</v>
      </c>
      <c r="H915" s="631">
        <v>44215</v>
      </c>
      <c r="I915" s="628">
        <f t="shared" si="7"/>
        <v>44215</v>
      </c>
      <c r="J915" s="632"/>
    </row>
    <row r="916" spans="1:10" s="372" customFormat="1">
      <c r="A916" s="311" t="s">
        <v>2785</v>
      </c>
      <c r="B916" s="313" t="s">
        <v>2725</v>
      </c>
      <c r="C916" s="313" t="s">
        <v>2726</v>
      </c>
      <c r="D916" s="629">
        <v>421</v>
      </c>
      <c r="E916" s="451">
        <v>6000</v>
      </c>
      <c r="F916" s="630" t="s">
        <v>15600</v>
      </c>
      <c r="G916" s="313" t="s">
        <v>2728</v>
      </c>
      <c r="H916" s="631">
        <v>44238</v>
      </c>
      <c r="I916" s="628">
        <f t="shared" si="7"/>
        <v>44238</v>
      </c>
      <c r="J916" s="632"/>
    </row>
    <row r="917" spans="1:10" s="372" customFormat="1">
      <c r="A917" s="311" t="s">
        <v>2785</v>
      </c>
      <c r="B917" s="313" t="s">
        <v>2725</v>
      </c>
      <c r="C917" s="313" t="s">
        <v>2726</v>
      </c>
      <c r="D917" s="629">
        <v>823</v>
      </c>
      <c r="E917" s="451">
        <v>3000</v>
      </c>
      <c r="F917" s="630" t="s">
        <v>15601</v>
      </c>
      <c r="G917" s="313" t="s">
        <v>2728</v>
      </c>
      <c r="H917" s="631">
        <v>44300</v>
      </c>
      <c r="I917" s="628">
        <f t="shared" si="7"/>
        <v>44300</v>
      </c>
      <c r="J917" s="632"/>
    </row>
    <row r="918" spans="1:10" s="372" customFormat="1">
      <c r="A918" s="311" t="s">
        <v>2785</v>
      </c>
      <c r="B918" s="313" t="s">
        <v>2725</v>
      </c>
      <c r="C918" s="313" t="s">
        <v>2726</v>
      </c>
      <c r="D918" s="629">
        <v>1182</v>
      </c>
      <c r="E918" s="451">
        <v>3000</v>
      </c>
      <c r="F918" s="630" t="s">
        <v>15601</v>
      </c>
      <c r="G918" s="313" t="s">
        <v>2728</v>
      </c>
      <c r="H918" s="631">
        <v>44334</v>
      </c>
      <c r="I918" s="628">
        <f t="shared" si="7"/>
        <v>44334</v>
      </c>
      <c r="J918" s="632"/>
    </row>
    <row r="919" spans="1:10" s="372" customFormat="1">
      <c r="A919" s="311" t="s">
        <v>2785</v>
      </c>
      <c r="B919" s="313" t="s">
        <v>2725</v>
      </c>
      <c r="C919" s="313" t="s">
        <v>2726</v>
      </c>
      <c r="D919" s="629">
        <v>1447</v>
      </c>
      <c r="E919" s="451">
        <v>3000</v>
      </c>
      <c r="F919" s="630" t="s">
        <v>15601</v>
      </c>
      <c r="G919" s="313" t="s">
        <v>2728</v>
      </c>
      <c r="H919" s="631">
        <v>44354</v>
      </c>
      <c r="I919" s="628">
        <f t="shared" si="7"/>
        <v>44354</v>
      </c>
      <c r="J919" s="632"/>
    </row>
    <row r="920" spans="1:10" s="372" customFormat="1">
      <c r="A920" s="311" t="s">
        <v>15602</v>
      </c>
      <c r="B920" s="313" t="s">
        <v>2725</v>
      </c>
      <c r="C920" s="313" t="s">
        <v>2726</v>
      </c>
      <c r="D920" s="629">
        <v>46</v>
      </c>
      <c r="E920" s="451">
        <v>20000</v>
      </c>
      <c r="F920" s="630" t="s">
        <v>15601</v>
      </c>
      <c r="G920" s="313" t="s">
        <v>2728</v>
      </c>
      <c r="H920" s="631">
        <v>44209</v>
      </c>
      <c r="I920" s="628">
        <f t="shared" si="7"/>
        <v>44209</v>
      </c>
      <c r="J920" s="632"/>
    </row>
    <row r="921" spans="1:10" s="372" customFormat="1">
      <c r="A921" s="311" t="s">
        <v>2785</v>
      </c>
      <c r="B921" s="313" t="s">
        <v>2725</v>
      </c>
      <c r="C921" s="313" t="s">
        <v>2726</v>
      </c>
      <c r="D921" s="629">
        <v>2398</v>
      </c>
      <c r="E921" s="451">
        <v>8500</v>
      </c>
      <c r="F921" s="630" t="s">
        <v>3018</v>
      </c>
      <c r="G921" s="313" t="s">
        <v>2728</v>
      </c>
      <c r="H921" s="631">
        <v>44453</v>
      </c>
      <c r="I921" s="628">
        <f t="shared" si="7"/>
        <v>44453</v>
      </c>
      <c r="J921" s="632"/>
    </row>
    <row r="922" spans="1:10" s="372" customFormat="1">
      <c r="A922" s="311" t="s">
        <v>2785</v>
      </c>
      <c r="B922" s="313" t="s">
        <v>2725</v>
      </c>
      <c r="C922" s="313" t="s">
        <v>2726</v>
      </c>
      <c r="D922" s="629">
        <v>3261</v>
      </c>
      <c r="E922" s="451">
        <v>1050</v>
      </c>
      <c r="F922" s="630" t="s">
        <v>3018</v>
      </c>
      <c r="G922" s="313" t="s">
        <v>2728</v>
      </c>
      <c r="H922" s="631">
        <v>44550</v>
      </c>
      <c r="I922" s="628">
        <f t="shared" si="7"/>
        <v>44550</v>
      </c>
      <c r="J922" s="632"/>
    </row>
    <row r="923" spans="1:10" s="372" customFormat="1">
      <c r="A923" s="311" t="s">
        <v>2767</v>
      </c>
      <c r="B923" s="313" t="s">
        <v>2725</v>
      </c>
      <c r="C923" s="313" t="s">
        <v>2726</v>
      </c>
      <c r="D923" s="629">
        <v>1738</v>
      </c>
      <c r="E923" s="451">
        <v>28000</v>
      </c>
      <c r="F923" s="630" t="s">
        <v>3018</v>
      </c>
      <c r="G923" s="313" t="s">
        <v>2728</v>
      </c>
      <c r="H923" s="631">
        <v>44383</v>
      </c>
      <c r="I923" s="628">
        <f t="shared" si="7"/>
        <v>44383</v>
      </c>
      <c r="J923" s="632"/>
    </row>
    <row r="924" spans="1:10" s="372" customFormat="1">
      <c r="A924" s="311" t="s">
        <v>2808</v>
      </c>
      <c r="B924" s="313" t="s">
        <v>2725</v>
      </c>
      <c r="C924" s="313" t="s">
        <v>2726</v>
      </c>
      <c r="D924" s="629">
        <v>2378</v>
      </c>
      <c r="E924" s="451">
        <v>28000</v>
      </c>
      <c r="F924" s="630" t="s">
        <v>15603</v>
      </c>
      <c r="G924" s="313" t="s">
        <v>2728</v>
      </c>
      <c r="H924" s="631">
        <v>44452</v>
      </c>
      <c r="I924" s="628">
        <f t="shared" si="7"/>
        <v>44452</v>
      </c>
      <c r="J924" s="632"/>
    </row>
    <row r="925" spans="1:10" s="372" customFormat="1">
      <c r="A925" s="311" t="s">
        <v>2735</v>
      </c>
      <c r="B925" s="313" t="s">
        <v>2725</v>
      </c>
      <c r="C925" s="313" t="s">
        <v>2726</v>
      </c>
      <c r="D925" s="629">
        <v>340</v>
      </c>
      <c r="E925" s="451">
        <v>21000</v>
      </c>
      <c r="F925" s="630" t="s">
        <v>15603</v>
      </c>
      <c r="G925" s="313" t="s">
        <v>2728</v>
      </c>
      <c r="H925" s="631">
        <v>44228</v>
      </c>
      <c r="I925" s="628">
        <f t="shared" si="7"/>
        <v>44228</v>
      </c>
      <c r="J925" s="632"/>
    </row>
    <row r="926" spans="1:10" s="372" customFormat="1">
      <c r="A926" s="311" t="s">
        <v>2735</v>
      </c>
      <c r="B926" s="313" t="s">
        <v>2725</v>
      </c>
      <c r="C926" s="313" t="s">
        <v>2726</v>
      </c>
      <c r="D926" s="629">
        <v>1290</v>
      </c>
      <c r="E926" s="451">
        <v>32000</v>
      </c>
      <c r="F926" s="630" t="s">
        <v>15604</v>
      </c>
      <c r="G926" s="313" t="s">
        <v>2728</v>
      </c>
      <c r="H926" s="631">
        <v>44341</v>
      </c>
      <c r="I926" s="628">
        <f t="shared" si="7"/>
        <v>44341</v>
      </c>
      <c r="J926" s="632"/>
    </row>
    <row r="927" spans="1:10" s="372" customFormat="1">
      <c r="A927" s="311" t="s">
        <v>2767</v>
      </c>
      <c r="B927" s="313" t="s">
        <v>2725</v>
      </c>
      <c r="C927" s="313" t="s">
        <v>2726</v>
      </c>
      <c r="D927" s="629">
        <v>2231</v>
      </c>
      <c r="E927" s="451">
        <v>24000</v>
      </c>
      <c r="F927" s="630" t="s">
        <v>15604</v>
      </c>
      <c r="G927" s="313" t="s">
        <v>2728</v>
      </c>
      <c r="H927" s="631">
        <v>44439</v>
      </c>
      <c r="I927" s="628">
        <f t="shared" si="7"/>
        <v>44439</v>
      </c>
      <c r="J927" s="632"/>
    </row>
    <row r="928" spans="1:10" s="372" customFormat="1">
      <c r="A928" s="311" t="s">
        <v>3020</v>
      </c>
      <c r="B928" s="313" t="s">
        <v>2725</v>
      </c>
      <c r="C928" s="313" t="s">
        <v>2726</v>
      </c>
      <c r="D928" s="629">
        <v>3161</v>
      </c>
      <c r="E928" s="451">
        <v>5000</v>
      </c>
      <c r="F928" s="630" t="s">
        <v>15604</v>
      </c>
      <c r="G928" s="313" t="s">
        <v>2728</v>
      </c>
      <c r="H928" s="631">
        <v>44537</v>
      </c>
      <c r="I928" s="628">
        <f t="shared" si="7"/>
        <v>44537</v>
      </c>
      <c r="J928" s="632"/>
    </row>
    <row r="929" spans="1:10" s="372" customFormat="1">
      <c r="A929" s="311" t="s">
        <v>2767</v>
      </c>
      <c r="B929" s="313" t="s">
        <v>2725</v>
      </c>
      <c r="C929" s="313" t="s">
        <v>2726</v>
      </c>
      <c r="D929" s="629">
        <v>1066</v>
      </c>
      <c r="E929" s="451">
        <v>10000</v>
      </c>
      <c r="F929" s="630" t="s">
        <v>15605</v>
      </c>
      <c r="G929" s="313" t="s">
        <v>2728</v>
      </c>
      <c r="H929" s="631">
        <v>44326</v>
      </c>
      <c r="I929" s="628">
        <f t="shared" si="7"/>
        <v>44326</v>
      </c>
      <c r="J929" s="632"/>
    </row>
    <row r="930" spans="1:10" s="372" customFormat="1">
      <c r="A930" s="311" t="s">
        <v>2767</v>
      </c>
      <c r="B930" s="313" t="s">
        <v>2725</v>
      </c>
      <c r="C930" s="313" t="s">
        <v>2726</v>
      </c>
      <c r="D930" s="629">
        <v>1499</v>
      </c>
      <c r="E930" s="451">
        <v>30000</v>
      </c>
      <c r="F930" s="630" t="s">
        <v>15606</v>
      </c>
      <c r="G930" s="313" t="s">
        <v>2728</v>
      </c>
      <c r="H930" s="631">
        <v>44357</v>
      </c>
      <c r="I930" s="628">
        <f t="shared" si="7"/>
        <v>44357</v>
      </c>
      <c r="J930" s="632"/>
    </row>
    <row r="931" spans="1:10" s="372" customFormat="1">
      <c r="A931" s="311" t="s">
        <v>2767</v>
      </c>
      <c r="B931" s="313" t="s">
        <v>2725</v>
      </c>
      <c r="C931" s="313" t="s">
        <v>2726</v>
      </c>
      <c r="D931" s="629">
        <v>2417</v>
      </c>
      <c r="E931" s="451">
        <v>30000</v>
      </c>
      <c r="F931" s="630" t="s">
        <v>15606</v>
      </c>
      <c r="G931" s="313" t="s">
        <v>2728</v>
      </c>
      <c r="H931" s="631">
        <v>44454</v>
      </c>
      <c r="I931" s="628">
        <f t="shared" si="7"/>
        <v>44454</v>
      </c>
      <c r="J931" s="632"/>
    </row>
    <row r="932" spans="1:10" s="372" customFormat="1">
      <c r="A932" s="311" t="s">
        <v>2767</v>
      </c>
      <c r="B932" s="313" t="s">
        <v>2725</v>
      </c>
      <c r="C932" s="313" t="s">
        <v>2726</v>
      </c>
      <c r="D932" s="629">
        <v>3229</v>
      </c>
      <c r="E932" s="451">
        <v>5670</v>
      </c>
      <c r="F932" s="630" t="s">
        <v>15606</v>
      </c>
      <c r="G932" s="313" t="s">
        <v>2728</v>
      </c>
      <c r="H932" s="631">
        <v>44546</v>
      </c>
      <c r="I932" s="628">
        <f t="shared" si="7"/>
        <v>44546</v>
      </c>
      <c r="J932" s="632"/>
    </row>
    <row r="933" spans="1:10" s="372" customFormat="1">
      <c r="A933" s="311" t="s">
        <v>2777</v>
      </c>
      <c r="B933" s="313" t="s">
        <v>2725</v>
      </c>
      <c r="C933" s="313" t="s">
        <v>2726</v>
      </c>
      <c r="D933" s="629">
        <v>221</v>
      </c>
      <c r="E933" s="451">
        <v>15000</v>
      </c>
      <c r="F933" s="630" t="s">
        <v>15606</v>
      </c>
      <c r="G933" s="313" t="s">
        <v>2728</v>
      </c>
      <c r="H933" s="631">
        <v>44217</v>
      </c>
      <c r="I933" s="628">
        <f t="shared" si="7"/>
        <v>44217</v>
      </c>
      <c r="J933" s="632"/>
    </row>
    <row r="934" spans="1:10" s="372" customFormat="1">
      <c r="A934" s="311" t="s">
        <v>2777</v>
      </c>
      <c r="B934" s="313" t="s">
        <v>2725</v>
      </c>
      <c r="C934" s="313" t="s">
        <v>2726</v>
      </c>
      <c r="D934" s="629">
        <v>976</v>
      </c>
      <c r="E934" s="451">
        <v>30000</v>
      </c>
      <c r="F934" s="630" t="s">
        <v>15607</v>
      </c>
      <c r="G934" s="313" t="s">
        <v>2728</v>
      </c>
      <c r="H934" s="631">
        <v>44316</v>
      </c>
      <c r="I934" s="628">
        <f t="shared" si="7"/>
        <v>44316</v>
      </c>
      <c r="J934" s="632"/>
    </row>
    <row r="935" spans="1:10" s="372" customFormat="1">
      <c r="A935" s="311" t="s">
        <v>3022</v>
      </c>
      <c r="B935" s="313" t="s">
        <v>2725</v>
      </c>
      <c r="C935" s="313" t="s">
        <v>2726</v>
      </c>
      <c r="D935" s="629">
        <v>318</v>
      </c>
      <c r="E935" s="451">
        <v>34000</v>
      </c>
      <c r="F935" s="630" t="s">
        <v>15607</v>
      </c>
      <c r="G935" s="313" t="s">
        <v>2728</v>
      </c>
      <c r="H935" s="631">
        <v>44223</v>
      </c>
      <c r="I935" s="628">
        <f t="shared" si="7"/>
        <v>44223</v>
      </c>
      <c r="J935" s="632"/>
    </row>
    <row r="936" spans="1:10" s="372" customFormat="1">
      <c r="A936" s="311" t="s">
        <v>3022</v>
      </c>
      <c r="B936" s="313" t="s">
        <v>2725</v>
      </c>
      <c r="C936" s="313" t="s">
        <v>2726</v>
      </c>
      <c r="D936" s="629">
        <v>381</v>
      </c>
      <c r="E936" s="451">
        <v>24000</v>
      </c>
      <c r="F936" s="630" t="s">
        <v>3023</v>
      </c>
      <c r="G936" s="313" t="s">
        <v>2728</v>
      </c>
      <c r="H936" s="631">
        <v>44231</v>
      </c>
      <c r="I936" s="628">
        <f t="shared" si="7"/>
        <v>44231</v>
      </c>
      <c r="J936" s="632"/>
    </row>
    <row r="937" spans="1:10" s="372" customFormat="1">
      <c r="A937" s="311" t="s">
        <v>3022</v>
      </c>
      <c r="B937" s="313" t="s">
        <v>2725</v>
      </c>
      <c r="C937" s="313" t="s">
        <v>2726</v>
      </c>
      <c r="D937" s="629">
        <v>385</v>
      </c>
      <c r="E937" s="451">
        <v>11000</v>
      </c>
      <c r="F937" s="630" t="s">
        <v>3023</v>
      </c>
      <c r="G937" s="313" t="s">
        <v>2728</v>
      </c>
      <c r="H937" s="631">
        <v>44231</v>
      </c>
      <c r="I937" s="628">
        <f t="shared" si="7"/>
        <v>44231</v>
      </c>
      <c r="J937" s="632"/>
    </row>
    <row r="938" spans="1:10" s="372" customFormat="1">
      <c r="A938" s="311" t="s">
        <v>2735</v>
      </c>
      <c r="B938" s="313" t="s">
        <v>2725</v>
      </c>
      <c r="C938" s="313" t="s">
        <v>2726</v>
      </c>
      <c r="D938" s="629">
        <v>1581</v>
      </c>
      <c r="E938" s="451">
        <v>30000</v>
      </c>
      <c r="F938" s="630" t="s">
        <v>3023</v>
      </c>
      <c r="G938" s="313" t="s">
        <v>2728</v>
      </c>
      <c r="H938" s="631">
        <v>44365</v>
      </c>
      <c r="I938" s="628">
        <f t="shared" si="7"/>
        <v>44365</v>
      </c>
      <c r="J938" s="632"/>
    </row>
    <row r="939" spans="1:10" s="372" customFormat="1">
      <c r="A939" s="311" t="s">
        <v>2808</v>
      </c>
      <c r="B939" s="313" t="s">
        <v>2725</v>
      </c>
      <c r="C939" s="313" t="s">
        <v>2726</v>
      </c>
      <c r="D939" s="629">
        <v>2504</v>
      </c>
      <c r="E939" s="451">
        <v>20000</v>
      </c>
      <c r="F939" s="630" t="s">
        <v>15608</v>
      </c>
      <c r="G939" s="313" t="s">
        <v>2728</v>
      </c>
      <c r="H939" s="631">
        <v>44461</v>
      </c>
      <c r="I939" s="628">
        <f t="shared" si="7"/>
        <v>44461</v>
      </c>
      <c r="J939" s="632"/>
    </row>
    <row r="940" spans="1:10" s="372" customFormat="1">
      <c r="A940" s="311" t="s">
        <v>2808</v>
      </c>
      <c r="B940" s="313" t="s">
        <v>2725</v>
      </c>
      <c r="C940" s="313" t="s">
        <v>2726</v>
      </c>
      <c r="D940" s="629">
        <v>3253</v>
      </c>
      <c r="E940" s="451">
        <v>10000</v>
      </c>
      <c r="F940" s="630" t="s">
        <v>15608</v>
      </c>
      <c r="G940" s="313" t="s">
        <v>2728</v>
      </c>
      <c r="H940" s="631">
        <v>44547</v>
      </c>
      <c r="I940" s="628">
        <f t="shared" si="7"/>
        <v>44547</v>
      </c>
      <c r="J940" s="632"/>
    </row>
    <row r="941" spans="1:10" s="372" customFormat="1">
      <c r="A941" s="311" t="s">
        <v>2797</v>
      </c>
      <c r="B941" s="313" t="s">
        <v>2725</v>
      </c>
      <c r="C941" s="313" t="s">
        <v>2726</v>
      </c>
      <c r="D941" s="629">
        <v>1329</v>
      </c>
      <c r="E941" s="451">
        <v>10000</v>
      </c>
      <c r="F941" s="630" t="s">
        <v>15608</v>
      </c>
      <c r="G941" s="313" t="s">
        <v>2728</v>
      </c>
      <c r="H941" s="631">
        <v>44343</v>
      </c>
      <c r="I941" s="628">
        <f t="shared" si="7"/>
        <v>44343</v>
      </c>
      <c r="J941" s="632"/>
    </row>
    <row r="942" spans="1:10" s="372" customFormat="1">
      <c r="A942" s="311" t="s">
        <v>2797</v>
      </c>
      <c r="B942" s="313" t="s">
        <v>2725</v>
      </c>
      <c r="C942" s="313" t="s">
        <v>2726</v>
      </c>
      <c r="D942" s="629">
        <v>1735</v>
      </c>
      <c r="E942" s="451">
        <v>30000</v>
      </c>
      <c r="F942" s="630" t="s">
        <v>15609</v>
      </c>
      <c r="G942" s="313" t="s">
        <v>2728</v>
      </c>
      <c r="H942" s="631">
        <v>44383</v>
      </c>
      <c r="I942" s="628">
        <f t="shared" si="7"/>
        <v>44383</v>
      </c>
      <c r="J942" s="632"/>
    </row>
    <row r="943" spans="1:10" s="372" customFormat="1">
      <c r="A943" s="311" t="s">
        <v>2797</v>
      </c>
      <c r="B943" s="313" t="s">
        <v>2725</v>
      </c>
      <c r="C943" s="313" t="s">
        <v>2726</v>
      </c>
      <c r="D943" s="629">
        <v>2672</v>
      </c>
      <c r="E943" s="451">
        <v>30000</v>
      </c>
      <c r="F943" s="630" t="s">
        <v>15609</v>
      </c>
      <c r="G943" s="313" t="s">
        <v>2728</v>
      </c>
      <c r="H943" s="631">
        <v>44476</v>
      </c>
      <c r="I943" s="628">
        <f t="shared" si="7"/>
        <v>44476</v>
      </c>
      <c r="J943" s="632"/>
    </row>
    <row r="944" spans="1:10" s="372" customFormat="1">
      <c r="A944" s="311" t="s">
        <v>2805</v>
      </c>
      <c r="B944" s="313" t="s">
        <v>2725</v>
      </c>
      <c r="C944" s="313" t="s">
        <v>2726</v>
      </c>
      <c r="D944" s="629">
        <v>2097</v>
      </c>
      <c r="E944" s="451">
        <v>1200</v>
      </c>
      <c r="F944" s="630" t="s">
        <v>15609</v>
      </c>
      <c r="G944" s="313" t="s">
        <v>2728</v>
      </c>
      <c r="H944" s="631">
        <v>44426</v>
      </c>
      <c r="I944" s="628">
        <f t="shared" si="7"/>
        <v>44426</v>
      </c>
      <c r="J944" s="632"/>
    </row>
    <row r="945" spans="1:10" s="372" customFormat="1">
      <c r="A945" s="311" t="s">
        <v>3026</v>
      </c>
      <c r="B945" s="313" t="s">
        <v>2725</v>
      </c>
      <c r="C945" s="313" t="s">
        <v>2726</v>
      </c>
      <c r="D945" s="629">
        <v>2137</v>
      </c>
      <c r="E945" s="451">
        <v>4670</v>
      </c>
      <c r="F945" s="630" t="s">
        <v>15610</v>
      </c>
      <c r="G945" s="313" t="s">
        <v>2728</v>
      </c>
      <c r="H945" s="631">
        <v>44428</v>
      </c>
      <c r="I945" s="628">
        <f t="shared" si="7"/>
        <v>44428</v>
      </c>
      <c r="J945" s="632"/>
    </row>
    <row r="946" spans="1:10" s="372" customFormat="1">
      <c r="A946" s="311" t="s">
        <v>2852</v>
      </c>
      <c r="B946" s="313" t="s">
        <v>2725</v>
      </c>
      <c r="C946" s="313" t="s">
        <v>2726</v>
      </c>
      <c r="D946" s="629">
        <v>1188</v>
      </c>
      <c r="E946" s="451">
        <v>10000</v>
      </c>
      <c r="F946" s="630" t="s">
        <v>15610</v>
      </c>
      <c r="G946" s="313" t="s">
        <v>2728</v>
      </c>
      <c r="H946" s="631">
        <v>44335</v>
      </c>
      <c r="I946" s="628">
        <f t="shared" si="7"/>
        <v>44335</v>
      </c>
      <c r="J946" s="632"/>
    </row>
    <row r="947" spans="1:10" s="372" customFormat="1">
      <c r="A947" s="311" t="s">
        <v>2850</v>
      </c>
      <c r="B947" s="313" t="s">
        <v>2725</v>
      </c>
      <c r="C947" s="313" t="s">
        <v>2726</v>
      </c>
      <c r="D947" s="629">
        <v>1635</v>
      </c>
      <c r="E947" s="451">
        <v>30000</v>
      </c>
      <c r="F947" s="630" t="s">
        <v>15611</v>
      </c>
      <c r="G947" s="313" t="s">
        <v>2728</v>
      </c>
      <c r="H947" s="631">
        <v>44370</v>
      </c>
      <c r="I947" s="628">
        <f t="shared" si="7"/>
        <v>44370</v>
      </c>
      <c r="J947" s="632"/>
    </row>
    <row r="948" spans="1:10" s="372" customFormat="1">
      <c r="A948" s="311" t="s">
        <v>2771</v>
      </c>
      <c r="B948" s="313" t="s">
        <v>2725</v>
      </c>
      <c r="C948" s="313" t="s">
        <v>2726</v>
      </c>
      <c r="D948" s="629">
        <v>1834</v>
      </c>
      <c r="E948" s="451">
        <v>2500</v>
      </c>
      <c r="F948" s="630" t="s">
        <v>15611</v>
      </c>
      <c r="G948" s="313" t="s">
        <v>2728</v>
      </c>
      <c r="H948" s="631">
        <v>44390</v>
      </c>
      <c r="I948" s="628">
        <f t="shared" ref="I948:I1011" si="8">H948+0</f>
        <v>44390</v>
      </c>
      <c r="J948" s="632"/>
    </row>
    <row r="949" spans="1:10" s="372" customFormat="1" ht="23.25">
      <c r="A949" s="311" t="s">
        <v>2914</v>
      </c>
      <c r="B949" s="313" t="s">
        <v>2725</v>
      </c>
      <c r="C949" s="313" t="s">
        <v>2726</v>
      </c>
      <c r="D949" s="629">
        <v>1485</v>
      </c>
      <c r="E949" s="451">
        <v>33000</v>
      </c>
      <c r="F949" s="630" t="s">
        <v>15612</v>
      </c>
      <c r="G949" s="313" t="s">
        <v>2728</v>
      </c>
      <c r="H949" s="631">
        <v>44357</v>
      </c>
      <c r="I949" s="628">
        <f t="shared" si="8"/>
        <v>44357</v>
      </c>
      <c r="J949" s="632"/>
    </row>
    <row r="950" spans="1:10" s="372" customFormat="1" ht="23.25">
      <c r="A950" s="311" t="s">
        <v>2914</v>
      </c>
      <c r="B950" s="313" t="s">
        <v>2725</v>
      </c>
      <c r="C950" s="313" t="s">
        <v>2726</v>
      </c>
      <c r="D950" s="629">
        <v>2487</v>
      </c>
      <c r="E950" s="451">
        <v>35000</v>
      </c>
      <c r="F950" s="630" t="s">
        <v>3027</v>
      </c>
      <c r="G950" s="313" t="s">
        <v>2728</v>
      </c>
      <c r="H950" s="631">
        <v>44459</v>
      </c>
      <c r="I950" s="628">
        <f t="shared" si="8"/>
        <v>44459</v>
      </c>
      <c r="J950" s="632"/>
    </row>
    <row r="951" spans="1:10" s="372" customFormat="1" ht="23.25">
      <c r="A951" s="311" t="s">
        <v>2800</v>
      </c>
      <c r="B951" s="313" t="s">
        <v>2725</v>
      </c>
      <c r="C951" s="313" t="s">
        <v>2726</v>
      </c>
      <c r="D951" s="629">
        <v>2089</v>
      </c>
      <c r="E951" s="451">
        <v>3334</v>
      </c>
      <c r="F951" s="630" t="s">
        <v>3027</v>
      </c>
      <c r="G951" s="313" t="s">
        <v>2728</v>
      </c>
      <c r="H951" s="631">
        <v>44425</v>
      </c>
      <c r="I951" s="628">
        <f t="shared" si="8"/>
        <v>44425</v>
      </c>
      <c r="J951" s="632"/>
    </row>
    <row r="952" spans="1:10" s="372" customFormat="1">
      <c r="A952" s="311" t="s">
        <v>2800</v>
      </c>
      <c r="B952" s="313" t="s">
        <v>2725</v>
      </c>
      <c r="C952" s="313" t="s">
        <v>2726</v>
      </c>
      <c r="D952" s="629">
        <v>2258</v>
      </c>
      <c r="E952" s="451">
        <v>20000</v>
      </c>
      <c r="F952" s="630" t="s">
        <v>15613</v>
      </c>
      <c r="G952" s="313" t="s">
        <v>2728</v>
      </c>
      <c r="H952" s="631">
        <v>44445</v>
      </c>
      <c r="I952" s="628">
        <f t="shared" si="8"/>
        <v>44445</v>
      </c>
      <c r="J952" s="632"/>
    </row>
    <row r="953" spans="1:10" s="372" customFormat="1">
      <c r="A953" s="311" t="s">
        <v>2791</v>
      </c>
      <c r="B953" s="313" t="s">
        <v>2725</v>
      </c>
      <c r="C953" s="313" t="s">
        <v>2726</v>
      </c>
      <c r="D953" s="629">
        <v>1074</v>
      </c>
      <c r="E953" s="451">
        <v>5000</v>
      </c>
      <c r="F953" s="630" t="s">
        <v>15613</v>
      </c>
      <c r="G953" s="313" t="s">
        <v>2728</v>
      </c>
      <c r="H953" s="631">
        <v>44326</v>
      </c>
      <c r="I953" s="628">
        <f t="shared" si="8"/>
        <v>44326</v>
      </c>
      <c r="J953" s="632"/>
    </row>
    <row r="954" spans="1:10" s="372" customFormat="1">
      <c r="A954" s="311" t="s">
        <v>2791</v>
      </c>
      <c r="B954" s="313" t="s">
        <v>2725</v>
      </c>
      <c r="C954" s="313" t="s">
        <v>2726</v>
      </c>
      <c r="D954" s="629">
        <v>1504</v>
      </c>
      <c r="E954" s="451">
        <v>15000</v>
      </c>
      <c r="F954" s="630" t="s">
        <v>15614</v>
      </c>
      <c r="G954" s="313" t="s">
        <v>2728</v>
      </c>
      <c r="H954" s="631">
        <v>44357</v>
      </c>
      <c r="I954" s="628">
        <f t="shared" si="8"/>
        <v>44357</v>
      </c>
      <c r="J954" s="632"/>
    </row>
    <row r="955" spans="1:10" s="372" customFormat="1">
      <c r="A955" s="311" t="s">
        <v>2791</v>
      </c>
      <c r="B955" s="313" t="s">
        <v>2725</v>
      </c>
      <c r="C955" s="313" t="s">
        <v>2726</v>
      </c>
      <c r="D955" s="629">
        <v>2342</v>
      </c>
      <c r="E955" s="451">
        <v>18700</v>
      </c>
      <c r="F955" s="630" t="s">
        <v>15614</v>
      </c>
      <c r="G955" s="313" t="s">
        <v>2728</v>
      </c>
      <c r="H955" s="631">
        <v>44448</v>
      </c>
      <c r="I955" s="628">
        <f t="shared" si="8"/>
        <v>44448</v>
      </c>
      <c r="J955" s="632"/>
    </row>
    <row r="956" spans="1:10" s="372" customFormat="1">
      <c r="A956" s="311" t="s">
        <v>2773</v>
      </c>
      <c r="B956" s="313" t="s">
        <v>2725</v>
      </c>
      <c r="C956" s="313" t="s">
        <v>2726</v>
      </c>
      <c r="D956" s="629">
        <v>52</v>
      </c>
      <c r="E956" s="451">
        <v>30000</v>
      </c>
      <c r="F956" s="630" t="s">
        <v>15614</v>
      </c>
      <c r="G956" s="313" t="s">
        <v>2728</v>
      </c>
      <c r="H956" s="631">
        <v>44209</v>
      </c>
      <c r="I956" s="628">
        <f t="shared" si="8"/>
        <v>44209</v>
      </c>
      <c r="J956" s="632"/>
    </row>
    <row r="957" spans="1:10" s="372" customFormat="1">
      <c r="A957" s="311" t="s">
        <v>3030</v>
      </c>
      <c r="B957" s="313" t="s">
        <v>2725</v>
      </c>
      <c r="C957" s="313" t="s">
        <v>2726</v>
      </c>
      <c r="D957" s="629">
        <v>357</v>
      </c>
      <c r="E957" s="451">
        <v>1500</v>
      </c>
      <c r="F957" s="630" t="s">
        <v>15615</v>
      </c>
      <c r="G957" s="313" t="s">
        <v>2728</v>
      </c>
      <c r="H957" s="631">
        <v>44229</v>
      </c>
      <c r="I957" s="628">
        <f t="shared" si="8"/>
        <v>44229</v>
      </c>
      <c r="J957" s="632"/>
    </row>
    <row r="958" spans="1:10" s="372" customFormat="1">
      <c r="A958" s="311" t="s">
        <v>2915</v>
      </c>
      <c r="B958" s="313" t="s">
        <v>2725</v>
      </c>
      <c r="C958" s="313" t="s">
        <v>2726</v>
      </c>
      <c r="D958" s="629">
        <v>539</v>
      </c>
      <c r="E958" s="451">
        <v>4000</v>
      </c>
      <c r="F958" s="630" t="s">
        <v>3031</v>
      </c>
      <c r="G958" s="313" t="s">
        <v>2728</v>
      </c>
      <c r="H958" s="631">
        <v>44252</v>
      </c>
      <c r="I958" s="628">
        <f t="shared" si="8"/>
        <v>44252</v>
      </c>
      <c r="J958" s="632"/>
    </row>
    <row r="959" spans="1:10" s="372" customFormat="1">
      <c r="A959" s="311" t="s">
        <v>3032</v>
      </c>
      <c r="B959" s="313" t="s">
        <v>2725</v>
      </c>
      <c r="C959" s="313" t="s">
        <v>2726</v>
      </c>
      <c r="D959" s="629">
        <v>1227</v>
      </c>
      <c r="E959" s="451">
        <v>4000</v>
      </c>
      <c r="F959" s="630" t="s">
        <v>3031</v>
      </c>
      <c r="G959" s="313" t="s">
        <v>2728</v>
      </c>
      <c r="H959" s="631">
        <v>44337</v>
      </c>
      <c r="I959" s="628">
        <f t="shared" si="8"/>
        <v>44337</v>
      </c>
      <c r="J959" s="632"/>
    </row>
    <row r="960" spans="1:10" s="372" customFormat="1">
      <c r="A960" s="311" t="s">
        <v>2915</v>
      </c>
      <c r="B960" s="313" t="s">
        <v>2725</v>
      </c>
      <c r="C960" s="313" t="s">
        <v>2726</v>
      </c>
      <c r="D960" s="629">
        <v>1957</v>
      </c>
      <c r="E960" s="451">
        <v>2000</v>
      </c>
      <c r="F960" s="630" t="s">
        <v>3031</v>
      </c>
      <c r="G960" s="313" t="s">
        <v>2728</v>
      </c>
      <c r="H960" s="631">
        <v>44398</v>
      </c>
      <c r="I960" s="628">
        <f t="shared" si="8"/>
        <v>44398</v>
      </c>
      <c r="J960" s="632"/>
    </row>
    <row r="961" spans="1:10" s="372" customFormat="1">
      <c r="A961" s="311" t="s">
        <v>19340</v>
      </c>
      <c r="B961" s="313" t="s">
        <v>2725</v>
      </c>
      <c r="C961" s="313" t="s">
        <v>2726</v>
      </c>
      <c r="D961" s="629">
        <v>101</v>
      </c>
      <c r="E961" s="451">
        <v>9600</v>
      </c>
      <c r="F961" s="630" t="s">
        <v>3031</v>
      </c>
      <c r="G961" s="313" t="s">
        <v>2728</v>
      </c>
      <c r="H961" s="631">
        <v>44212</v>
      </c>
      <c r="I961" s="628">
        <f t="shared" si="8"/>
        <v>44212</v>
      </c>
      <c r="J961" s="632"/>
    </row>
    <row r="962" spans="1:10" s="372" customFormat="1">
      <c r="A962" s="311" t="s">
        <v>19340</v>
      </c>
      <c r="B962" s="313" t="s">
        <v>2725</v>
      </c>
      <c r="C962" s="313" t="s">
        <v>2726</v>
      </c>
      <c r="D962" s="629">
        <v>967</v>
      </c>
      <c r="E962" s="451">
        <v>9600</v>
      </c>
      <c r="F962" s="630" t="s">
        <v>3033</v>
      </c>
      <c r="G962" s="313" t="s">
        <v>2728</v>
      </c>
      <c r="H962" s="631">
        <v>44315</v>
      </c>
      <c r="I962" s="628">
        <f t="shared" si="8"/>
        <v>44315</v>
      </c>
      <c r="J962" s="632"/>
    </row>
    <row r="963" spans="1:10" s="372" customFormat="1">
      <c r="A963" s="311" t="s">
        <v>19340</v>
      </c>
      <c r="B963" s="313" t="s">
        <v>2725</v>
      </c>
      <c r="C963" s="313" t="s">
        <v>2726</v>
      </c>
      <c r="D963" s="629">
        <v>2222</v>
      </c>
      <c r="E963" s="451">
        <v>16000</v>
      </c>
      <c r="F963" s="630" t="s">
        <v>3033</v>
      </c>
      <c r="G963" s="313" t="s">
        <v>2728</v>
      </c>
      <c r="H963" s="631">
        <v>44435</v>
      </c>
      <c r="I963" s="628">
        <f t="shared" si="8"/>
        <v>44435</v>
      </c>
      <c r="J963" s="632"/>
    </row>
    <row r="964" spans="1:10" s="372" customFormat="1">
      <c r="A964" s="311" t="s">
        <v>2791</v>
      </c>
      <c r="B964" s="313" t="s">
        <v>2725</v>
      </c>
      <c r="C964" s="313" t="s">
        <v>2726</v>
      </c>
      <c r="D964" s="629">
        <v>699</v>
      </c>
      <c r="E964" s="451">
        <v>15000</v>
      </c>
      <c r="F964" s="630" t="s">
        <v>3033</v>
      </c>
      <c r="G964" s="313" t="s">
        <v>2728</v>
      </c>
      <c r="H964" s="631">
        <v>44278</v>
      </c>
      <c r="I964" s="628">
        <f t="shared" si="8"/>
        <v>44278</v>
      </c>
      <c r="J964" s="632"/>
    </row>
    <row r="965" spans="1:10" s="372" customFormat="1">
      <c r="A965" s="311" t="s">
        <v>2724</v>
      </c>
      <c r="B965" s="313" t="s">
        <v>2725</v>
      </c>
      <c r="C965" s="313" t="s">
        <v>2726</v>
      </c>
      <c r="D965" s="629">
        <v>1579</v>
      </c>
      <c r="E965" s="451">
        <v>20000</v>
      </c>
      <c r="F965" s="630" t="s">
        <v>15616</v>
      </c>
      <c r="G965" s="313" t="s">
        <v>2728</v>
      </c>
      <c r="H965" s="631">
        <v>44365</v>
      </c>
      <c r="I965" s="628">
        <f t="shared" si="8"/>
        <v>44365</v>
      </c>
      <c r="J965" s="632"/>
    </row>
    <row r="966" spans="1:10" s="372" customFormat="1">
      <c r="A966" s="311" t="s">
        <v>15617</v>
      </c>
      <c r="B966" s="313" t="s">
        <v>2725</v>
      </c>
      <c r="C966" s="313" t="s">
        <v>2726</v>
      </c>
      <c r="D966" s="629">
        <v>2658</v>
      </c>
      <c r="E966" s="451">
        <v>15000</v>
      </c>
      <c r="F966" s="630" t="s">
        <v>15616</v>
      </c>
      <c r="G966" s="313" t="s">
        <v>2728</v>
      </c>
      <c r="H966" s="631">
        <v>44476</v>
      </c>
      <c r="I966" s="628">
        <f t="shared" si="8"/>
        <v>44476</v>
      </c>
      <c r="J966" s="632"/>
    </row>
    <row r="967" spans="1:10" s="372" customFormat="1">
      <c r="A967" s="311" t="s">
        <v>2855</v>
      </c>
      <c r="B967" s="313" t="s">
        <v>2725</v>
      </c>
      <c r="C967" s="313" t="s">
        <v>2726</v>
      </c>
      <c r="D967" s="629">
        <v>1051</v>
      </c>
      <c r="E967" s="451">
        <v>24000</v>
      </c>
      <c r="F967" s="630" t="s">
        <v>15616</v>
      </c>
      <c r="G967" s="313" t="s">
        <v>2728</v>
      </c>
      <c r="H967" s="631">
        <v>44323</v>
      </c>
      <c r="I967" s="628">
        <f t="shared" si="8"/>
        <v>44323</v>
      </c>
      <c r="J967" s="632"/>
    </row>
    <row r="968" spans="1:10" s="372" customFormat="1">
      <c r="A968" s="311" t="s">
        <v>2855</v>
      </c>
      <c r="B968" s="313" t="s">
        <v>2725</v>
      </c>
      <c r="C968" s="313" t="s">
        <v>2726</v>
      </c>
      <c r="D968" s="629">
        <v>2080</v>
      </c>
      <c r="E968" s="451">
        <v>32000</v>
      </c>
      <c r="F968" s="630" t="s">
        <v>3036</v>
      </c>
      <c r="G968" s="313" t="s">
        <v>2728</v>
      </c>
      <c r="H968" s="631">
        <v>44424</v>
      </c>
      <c r="I968" s="628">
        <f t="shared" si="8"/>
        <v>44424</v>
      </c>
      <c r="J968" s="632"/>
    </row>
    <row r="969" spans="1:10" s="372" customFormat="1">
      <c r="A969" s="311" t="s">
        <v>2808</v>
      </c>
      <c r="B969" s="313" t="s">
        <v>2725</v>
      </c>
      <c r="C969" s="313" t="s">
        <v>2726</v>
      </c>
      <c r="D969" s="629">
        <v>3084</v>
      </c>
      <c r="E969" s="451">
        <v>8000</v>
      </c>
      <c r="F969" s="630" t="s">
        <v>3036</v>
      </c>
      <c r="G969" s="313" t="s">
        <v>2728</v>
      </c>
      <c r="H969" s="631">
        <v>44531</v>
      </c>
      <c r="I969" s="628">
        <f t="shared" si="8"/>
        <v>44531</v>
      </c>
      <c r="J969" s="632"/>
    </row>
    <row r="970" spans="1:10" s="372" customFormat="1">
      <c r="A970" s="311" t="s">
        <v>3037</v>
      </c>
      <c r="B970" s="313" t="s">
        <v>2725</v>
      </c>
      <c r="C970" s="313" t="s">
        <v>2726</v>
      </c>
      <c r="D970" s="629">
        <v>159</v>
      </c>
      <c r="E970" s="451">
        <v>30000</v>
      </c>
      <c r="F970" s="630" t="s">
        <v>3036</v>
      </c>
      <c r="G970" s="313" t="s">
        <v>2728</v>
      </c>
      <c r="H970" s="631">
        <v>44215</v>
      </c>
      <c r="I970" s="628">
        <f t="shared" si="8"/>
        <v>44215</v>
      </c>
      <c r="J970" s="632"/>
    </row>
    <row r="971" spans="1:10" s="372" customFormat="1" ht="23.25">
      <c r="A971" s="311" t="s">
        <v>3038</v>
      </c>
      <c r="B971" s="313" t="s">
        <v>2725</v>
      </c>
      <c r="C971" s="313" t="s">
        <v>2726</v>
      </c>
      <c r="D971" s="629">
        <v>741</v>
      </c>
      <c r="E971" s="451">
        <v>30000</v>
      </c>
      <c r="F971" s="630" t="s">
        <v>3039</v>
      </c>
      <c r="G971" s="313" t="s">
        <v>2728</v>
      </c>
      <c r="H971" s="631">
        <v>44292</v>
      </c>
      <c r="I971" s="628">
        <f t="shared" si="8"/>
        <v>44292</v>
      </c>
      <c r="J971" s="632"/>
    </row>
    <row r="972" spans="1:10" s="372" customFormat="1" ht="23.25">
      <c r="A972" s="311" t="s">
        <v>3038</v>
      </c>
      <c r="B972" s="313" t="s">
        <v>2725</v>
      </c>
      <c r="C972" s="313" t="s">
        <v>2726</v>
      </c>
      <c r="D972" s="629">
        <v>1694</v>
      </c>
      <c r="E972" s="451">
        <v>30000</v>
      </c>
      <c r="F972" s="630" t="s">
        <v>3039</v>
      </c>
      <c r="G972" s="313" t="s">
        <v>2728</v>
      </c>
      <c r="H972" s="631">
        <v>44378</v>
      </c>
      <c r="I972" s="628">
        <f t="shared" si="8"/>
        <v>44378</v>
      </c>
      <c r="J972" s="632"/>
    </row>
    <row r="973" spans="1:10" s="372" customFormat="1" ht="23.25">
      <c r="A973" s="311" t="s">
        <v>3038</v>
      </c>
      <c r="B973" s="313" t="s">
        <v>2725</v>
      </c>
      <c r="C973" s="313" t="s">
        <v>2726</v>
      </c>
      <c r="D973" s="629">
        <v>2603</v>
      </c>
      <c r="E973" s="451">
        <v>30000</v>
      </c>
      <c r="F973" s="630" t="s">
        <v>3039</v>
      </c>
      <c r="G973" s="313" t="s">
        <v>2728</v>
      </c>
      <c r="H973" s="631">
        <v>44468</v>
      </c>
      <c r="I973" s="628">
        <f t="shared" si="8"/>
        <v>44468</v>
      </c>
      <c r="J973" s="632"/>
    </row>
    <row r="974" spans="1:10" s="372" customFormat="1">
      <c r="A974" s="311" t="s">
        <v>2977</v>
      </c>
      <c r="B974" s="313" t="s">
        <v>2725</v>
      </c>
      <c r="C974" s="313" t="s">
        <v>2726</v>
      </c>
      <c r="D974" s="629">
        <v>880</v>
      </c>
      <c r="E974" s="451">
        <v>15000</v>
      </c>
      <c r="F974" s="630" t="s">
        <v>3039</v>
      </c>
      <c r="G974" s="313" t="s">
        <v>2728</v>
      </c>
      <c r="H974" s="631">
        <v>44307</v>
      </c>
      <c r="I974" s="628">
        <f t="shared" si="8"/>
        <v>44307</v>
      </c>
      <c r="J974" s="632"/>
    </row>
    <row r="975" spans="1:10" s="372" customFormat="1" ht="23.25">
      <c r="A975" s="311" t="s">
        <v>3040</v>
      </c>
      <c r="B975" s="313" t="s">
        <v>2725</v>
      </c>
      <c r="C975" s="313" t="s">
        <v>2726</v>
      </c>
      <c r="D975" s="629">
        <v>2062</v>
      </c>
      <c r="E975" s="451">
        <v>10000</v>
      </c>
      <c r="F975" s="630" t="s">
        <v>3041</v>
      </c>
      <c r="G975" s="313" t="s">
        <v>2728</v>
      </c>
      <c r="H975" s="631">
        <v>44421</v>
      </c>
      <c r="I975" s="628">
        <f t="shared" si="8"/>
        <v>44421</v>
      </c>
      <c r="J975" s="632"/>
    </row>
    <row r="976" spans="1:10" s="372" customFormat="1">
      <c r="A976" s="311" t="s">
        <v>2766</v>
      </c>
      <c r="B976" s="313" t="s">
        <v>2725</v>
      </c>
      <c r="C976" s="313" t="s">
        <v>2726</v>
      </c>
      <c r="D976" s="629">
        <v>86</v>
      </c>
      <c r="E976" s="451">
        <v>30000</v>
      </c>
      <c r="F976" s="630" t="s">
        <v>3041</v>
      </c>
      <c r="G976" s="313" t="s">
        <v>2728</v>
      </c>
      <c r="H976" s="631">
        <v>44212</v>
      </c>
      <c r="I976" s="628">
        <f t="shared" si="8"/>
        <v>44212</v>
      </c>
      <c r="J976" s="632"/>
    </row>
    <row r="977" spans="1:10" s="372" customFormat="1">
      <c r="A977" s="311" t="s">
        <v>2764</v>
      </c>
      <c r="B977" s="313" t="s">
        <v>2725</v>
      </c>
      <c r="C977" s="313" t="s">
        <v>2726</v>
      </c>
      <c r="D977" s="629">
        <v>554</v>
      </c>
      <c r="E977" s="451">
        <v>30000</v>
      </c>
      <c r="F977" s="630" t="s">
        <v>15618</v>
      </c>
      <c r="G977" s="313" t="s">
        <v>2728</v>
      </c>
      <c r="H977" s="631">
        <v>44253</v>
      </c>
      <c r="I977" s="628">
        <f t="shared" si="8"/>
        <v>44253</v>
      </c>
      <c r="J977" s="632"/>
    </row>
    <row r="978" spans="1:10" s="372" customFormat="1">
      <c r="A978" s="311" t="s">
        <v>2767</v>
      </c>
      <c r="B978" s="313" t="s">
        <v>2725</v>
      </c>
      <c r="C978" s="313" t="s">
        <v>2726</v>
      </c>
      <c r="D978" s="629">
        <v>1396</v>
      </c>
      <c r="E978" s="451">
        <v>20000</v>
      </c>
      <c r="F978" s="630" t="s">
        <v>15618</v>
      </c>
      <c r="G978" s="313" t="s">
        <v>2728</v>
      </c>
      <c r="H978" s="631">
        <v>44348</v>
      </c>
      <c r="I978" s="628">
        <f t="shared" si="8"/>
        <v>44348</v>
      </c>
      <c r="J978" s="632"/>
    </row>
    <row r="979" spans="1:10" s="372" customFormat="1">
      <c r="A979" s="311" t="s">
        <v>2767</v>
      </c>
      <c r="B979" s="313" t="s">
        <v>2725</v>
      </c>
      <c r="C979" s="313" t="s">
        <v>2726</v>
      </c>
      <c r="D979" s="629">
        <v>2044</v>
      </c>
      <c r="E979" s="451">
        <v>20000</v>
      </c>
      <c r="F979" s="630" t="s">
        <v>15618</v>
      </c>
      <c r="G979" s="313" t="s">
        <v>2728</v>
      </c>
      <c r="H979" s="631">
        <v>44417</v>
      </c>
      <c r="I979" s="628">
        <f t="shared" si="8"/>
        <v>44417</v>
      </c>
      <c r="J979" s="632"/>
    </row>
    <row r="980" spans="1:10" s="372" customFormat="1">
      <c r="A980" s="311" t="s">
        <v>2767</v>
      </c>
      <c r="B980" s="313" t="s">
        <v>2725</v>
      </c>
      <c r="C980" s="313" t="s">
        <v>2726</v>
      </c>
      <c r="D980" s="629">
        <v>2691</v>
      </c>
      <c r="E980" s="451">
        <v>10000</v>
      </c>
      <c r="F980" s="630" t="s">
        <v>15618</v>
      </c>
      <c r="G980" s="313" t="s">
        <v>2728</v>
      </c>
      <c r="H980" s="631">
        <v>44476</v>
      </c>
      <c r="I980" s="628">
        <f t="shared" si="8"/>
        <v>44476</v>
      </c>
      <c r="J980" s="632"/>
    </row>
    <row r="981" spans="1:10" s="372" customFormat="1">
      <c r="A981" s="311" t="s">
        <v>2767</v>
      </c>
      <c r="B981" s="313" t="s">
        <v>2725</v>
      </c>
      <c r="C981" s="313" t="s">
        <v>2726</v>
      </c>
      <c r="D981" s="629">
        <v>2936</v>
      </c>
      <c r="E981" s="451">
        <v>17500</v>
      </c>
      <c r="F981" s="630" t="s">
        <v>15618</v>
      </c>
      <c r="G981" s="313" t="s">
        <v>2728</v>
      </c>
      <c r="H981" s="631">
        <v>44512</v>
      </c>
      <c r="I981" s="628">
        <f t="shared" si="8"/>
        <v>44512</v>
      </c>
      <c r="J981" s="632"/>
    </row>
    <row r="982" spans="1:10" s="372" customFormat="1">
      <c r="A982" s="311" t="s">
        <v>2773</v>
      </c>
      <c r="B982" s="313" t="s">
        <v>2725</v>
      </c>
      <c r="C982" s="313" t="s">
        <v>2726</v>
      </c>
      <c r="D982" s="629">
        <v>1577</v>
      </c>
      <c r="E982" s="451">
        <v>24000</v>
      </c>
      <c r="F982" s="630" t="s">
        <v>15618</v>
      </c>
      <c r="G982" s="313" t="s">
        <v>2728</v>
      </c>
      <c r="H982" s="631">
        <v>44364</v>
      </c>
      <c r="I982" s="628">
        <f t="shared" si="8"/>
        <v>44364</v>
      </c>
      <c r="J982" s="632"/>
    </row>
    <row r="983" spans="1:10" s="372" customFormat="1">
      <c r="A983" s="311" t="s">
        <v>2777</v>
      </c>
      <c r="B983" s="313" t="s">
        <v>2725</v>
      </c>
      <c r="C983" s="313" t="s">
        <v>2726</v>
      </c>
      <c r="D983" s="629">
        <v>223</v>
      </c>
      <c r="E983" s="451">
        <v>15000</v>
      </c>
      <c r="F983" s="630" t="s">
        <v>3043</v>
      </c>
      <c r="G983" s="313" t="s">
        <v>2728</v>
      </c>
      <c r="H983" s="631">
        <v>44217</v>
      </c>
      <c r="I983" s="628">
        <f t="shared" si="8"/>
        <v>44217</v>
      </c>
      <c r="J983" s="632"/>
    </row>
    <row r="984" spans="1:10" s="372" customFormat="1">
      <c r="A984" s="311" t="s">
        <v>2777</v>
      </c>
      <c r="B984" s="313" t="s">
        <v>2725</v>
      </c>
      <c r="C984" s="313" t="s">
        <v>2726</v>
      </c>
      <c r="D984" s="629">
        <v>1334</v>
      </c>
      <c r="E984" s="451">
        <v>15000</v>
      </c>
      <c r="F984" s="630" t="s">
        <v>19364</v>
      </c>
      <c r="G984" s="313" t="s">
        <v>2728</v>
      </c>
      <c r="H984" s="631">
        <v>44344</v>
      </c>
      <c r="I984" s="628">
        <f t="shared" si="8"/>
        <v>44344</v>
      </c>
      <c r="J984" s="632"/>
    </row>
    <row r="985" spans="1:10" s="372" customFormat="1">
      <c r="A985" s="311" t="s">
        <v>2800</v>
      </c>
      <c r="B985" s="313" t="s">
        <v>2725</v>
      </c>
      <c r="C985" s="313" t="s">
        <v>2726</v>
      </c>
      <c r="D985" s="629">
        <v>1000</v>
      </c>
      <c r="E985" s="451">
        <v>5000</v>
      </c>
      <c r="F985" s="630" t="s">
        <v>19364</v>
      </c>
      <c r="G985" s="313" t="s">
        <v>2728</v>
      </c>
      <c r="H985" s="631">
        <v>44319</v>
      </c>
      <c r="I985" s="628">
        <f t="shared" si="8"/>
        <v>44319</v>
      </c>
      <c r="J985" s="632"/>
    </row>
    <row r="986" spans="1:10" s="372" customFormat="1">
      <c r="A986" s="311" t="s">
        <v>2800</v>
      </c>
      <c r="B986" s="313" t="s">
        <v>2725</v>
      </c>
      <c r="C986" s="313" t="s">
        <v>2726</v>
      </c>
      <c r="D986" s="629">
        <v>1467</v>
      </c>
      <c r="E986" s="451">
        <v>5000</v>
      </c>
      <c r="F986" s="630" t="s">
        <v>3044</v>
      </c>
      <c r="G986" s="313" t="s">
        <v>2728</v>
      </c>
      <c r="H986" s="631">
        <v>44354</v>
      </c>
      <c r="I986" s="628">
        <f t="shared" si="8"/>
        <v>44354</v>
      </c>
      <c r="J986" s="632"/>
    </row>
    <row r="987" spans="1:10" s="372" customFormat="1">
      <c r="A987" s="311" t="s">
        <v>2773</v>
      </c>
      <c r="B987" s="313" t="s">
        <v>2725</v>
      </c>
      <c r="C987" s="313" t="s">
        <v>2726</v>
      </c>
      <c r="D987" s="629">
        <v>2335</v>
      </c>
      <c r="E987" s="451">
        <v>30000</v>
      </c>
      <c r="F987" s="630" t="s">
        <v>3044</v>
      </c>
      <c r="G987" s="313" t="s">
        <v>2728</v>
      </c>
      <c r="H987" s="631">
        <v>44447</v>
      </c>
      <c r="I987" s="628">
        <f t="shared" si="8"/>
        <v>44447</v>
      </c>
      <c r="J987" s="632"/>
    </row>
    <row r="988" spans="1:10" s="372" customFormat="1">
      <c r="A988" s="311" t="s">
        <v>2773</v>
      </c>
      <c r="B988" s="313" t="s">
        <v>2725</v>
      </c>
      <c r="C988" s="313" t="s">
        <v>2726</v>
      </c>
      <c r="D988" s="629">
        <v>175</v>
      </c>
      <c r="E988" s="451">
        <v>30000</v>
      </c>
      <c r="F988" s="630" t="s">
        <v>3045</v>
      </c>
      <c r="G988" s="313" t="s">
        <v>2728</v>
      </c>
      <c r="H988" s="631">
        <v>44215</v>
      </c>
      <c r="I988" s="628">
        <f t="shared" si="8"/>
        <v>44215</v>
      </c>
      <c r="J988" s="632"/>
    </row>
    <row r="989" spans="1:10" s="372" customFormat="1">
      <c r="A989" s="311" t="s">
        <v>2773</v>
      </c>
      <c r="B989" s="313" t="s">
        <v>2725</v>
      </c>
      <c r="C989" s="313" t="s">
        <v>2726</v>
      </c>
      <c r="D989" s="629">
        <v>1169</v>
      </c>
      <c r="E989" s="451">
        <v>30000</v>
      </c>
      <c r="F989" s="630" t="s">
        <v>15619</v>
      </c>
      <c r="G989" s="313" t="s">
        <v>2728</v>
      </c>
      <c r="H989" s="631">
        <v>44334</v>
      </c>
      <c r="I989" s="628">
        <f t="shared" si="8"/>
        <v>44334</v>
      </c>
      <c r="J989" s="632"/>
    </row>
    <row r="990" spans="1:10" s="372" customFormat="1">
      <c r="A990" s="311" t="s">
        <v>2773</v>
      </c>
      <c r="B990" s="313" t="s">
        <v>2725</v>
      </c>
      <c r="C990" s="313" t="s">
        <v>2726</v>
      </c>
      <c r="D990" s="629">
        <v>1848</v>
      </c>
      <c r="E990" s="451">
        <v>30000</v>
      </c>
      <c r="F990" s="630" t="s">
        <v>15619</v>
      </c>
      <c r="G990" s="313" t="s">
        <v>2728</v>
      </c>
      <c r="H990" s="631">
        <v>44391</v>
      </c>
      <c r="I990" s="628">
        <f t="shared" si="8"/>
        <v>44391</v>
      </c>
      <c r="J990" s="632"/>
    </row>
    <row r="991" spans="1:10" s="372" customFormat="1">
      <c r="A991" s="311" t="s">
        <v>2767</v>
      </c>
      <c r="B991" s="313" t="s">
        <v>2725</v>
      </c>
      <c r="C991" s="313" t="s">
        <v>2726</v>
      </c>
      <c r="D991" s="629">
        <v>2730</v>
      </c>
      <c r="E991" s="451">
        <v>10000</v>
      </c>
      <c r="F991" s="630" t="s">
        <v>15619</v>
      </c>
      <c r="G991" s="313" t="s">
        <v>2728</v>
      </c>
      <c r="H991" s="631">
        <v>44483</v>
      </c>
      <c r="I991" s="628">
        <f t="shared" si="8"/>
        <v>44483</v>
      </c>
      <c r="J991" s="632"/>
    </row>
    <row r="992" spans="1:10" s="372" customFormat="1">
      <c r="A992" s="311" t="s">
        <v>2808</v>
      </c>
      <c r="B992" s="313" t="s">
        <v>2725</v>
      </c>
      <c r="C992" s="313" t="s">
        <v>2726</v>
      </c>
      <c r="D992" s="629">
        <v>1080</v>
      </c>
      <c r="E992" s="451">
        <v>32000</v>
      </c>
      <c r="F992" s="630" t="s">
        <v>15619</v>
      </c>
      <c r="G992" s="313" t="s">
        <v>2728</v>
      </c>
      <c r="H992" s="631">
        <v>44327</v>
      </c>
      <c r="I992" s="628">
        <f t="shared" si="8"/>
        <v>44327</v>
      </c>
      <c r="J992" s="632"/>
    </row>
    <row r="993" spans="1:10" s="372" customFormat="1">
      <c r="A993" s="311" t="s">
        <v>2808</v>
      </c>
      <c r="B993" s="313" t="s">
        <v>2725</v>
      </c>
      <c r="C993" s="313" t="s">
        <v>2726</v>
      </c>
      <c r="D993" s="629">
        <v>2341</v>
      </c>
      <c r="E993" s="451">
        <v>32000</v>
      </c>
      <c r="F993" s="630" t="s">
        <v>15620</v>
      </c>
      <c r="G993" s="313" t="s">
        <v>2728</v>
      </c>
      <c r="H993" s="631">
        <v>44448</v>
      </c>
      <c r="I993" s="628">
        <f t="shared" si="8"/>
        <v>44448</v>
      </c>
      <c r="J993" s="632"/>
    </row>
    <row r="994" spans="1:10" s="372" customFormat="1">
      <c r="A994" s="311" t="s">
        <v>2904</v>
      </c>
      <c r="B994" s="313" t="s">
        <v>2725</v>
      </c>
      <c r="C994" s="313" t="s">
        <v>2726</v>
      </c>
      <c r="D994" s="629">
        <v>329</v>
      </c>
      <c r="E994" s="451">
        <v>27000</v>
      </c>
      <c r="F994" s="630" t="s">
        <v>15620</v>
      </c>
      <c r="G994" s="313" t="s">
        <v>2728</v>
      </c>
      <c r="H994" s="631">
        <v>44225</v>
      </c>
      <c r="I994" s="628">
        <f t="shared" si="8"/>
        <v>44225</v>
      </c>
      <c r="J994" s="632"/>
    </row>
    <row r="995" spans="1:10" s="372" customFormat="1">
      <c r="A995" s="311" t="s">
        <v>2904</v>
      </c>
      <c r="B995" s="313" t="s">
        <v>2725</v>
      </c>
      <c r="C995" s="313" t="s">
        <v>2726</v>
      </c>
      <c r="D995" s="629">
        <v>1018</v>
      </c>
      <c r="E995" s="451">
        <v>18000</v>
      </c>
      <c r="F995" s="630" t="s">
        <v>15621</v>
      </c>
      <c r="G995" s="313" t="s">
        <v>2728</v>
      </c>
      <c r="H995" s="631">
        <v>44321</v>
      </c>
      <c r="I995" s="628">
        <f t="shared" si="8"/>
        <v>44321</v>
      </c>
      <c r="J995" s="632"/>
    </row>
    <row r="996" spans="1:10" s="372" customFormat="1">
      <c r="A996" s="311" t="s">
        <v>2904</v>
      </c>
      <c r="B996" s="313" t="s">
        <v>2725</v>
      </c>
      <c r="C996" s="313" t="s">
        <v>2726</v>
      </c>
      <c r="D996" s="629">
        <v>1692</v>
      </c>
      <c r="E996" s="451">
        <v>27000</v>
      </c>
      <c r="F996" s="630" t="s">
        <v>15621</v>
      </c>
      <c r="G996" s="313" t="s">
        <v>2728</v>
      </c>
      <c r="H996" s="631">
        <v>44378</v>
      </c>
      <c r="I996" s="628">
        <f t="shared" si="8"/>
        <v>44378</v>
      </c>
      <c r="J996" s="632"/>
    </row>
    <row r="997" spans="1:10" s="372" customFormat="1">
      <c r="A997" s="311" t="s">
        <v>15622</v>
      </c>
      <c r="B997" s="313" t="s">
        <v>2725</v>
      </c>
      <c r="C997" s="313" t="s">
        <v>2726</v>
      </c>
      <c r="D997" s="629">
        <v>2605</v>
      </c>
      <c r="E997" s="451">
        <v>27000</v>
      </c>
      <c r="F997" s="630" t="s">
        <v>15621</v>
      </c>
      <c r="G997" s="313" t="s">
        <v>2728</v>
      </c>
      <c r="H997" s="631">
        <v>44468</v>
      </c>
      <c r="I997" s="628">
        <f t="shared" si="8"/>
        <v>44468</v>
      </c>
      <c r="J997" s="632"/>
    </row>
    <row r="998" spans="1:10" s="372" customFormat="1">
      <c r="A998" s="311" t="s">
        <v>2785</v>
      </c>
      <c r="B998" s="313" t="s">
        <v>2725</v>
      </c>
      <c r="C998" s="313" t="s">
        <v>2726</v>
      </c>
      <c r="D998" s="629">
        <v>879</v>
      </c>
      <c r="E998" s="451">
        <v>24000</v>
      </c>
      <c r="F998" s="630" t="s">
        <v>15621</v>
      </c>
      <c r="G998" s="313" t="s">
        <v>2728</v>
      </c>
      <c r="H998" s="631">
        <v>44307</v>
      </c>
      <c r="I998" s="628">
        <f t="shared" si="8"/>
        <v>44307</v>
      </c>
      <c r="J998" s="632"/>
    </row>
    <row r="999" spans="1:10" s="372" customFormat="1">
      <c r="A999" s="311" t="s">
        <v>3049</v>
      </c>
      <c r="B999" s="313" t="s">
        <v>2725</v>
      </c>
      <c r="C999" s="313" t="s">
        <v>2726</v>
      </c>
      <c r="D999" s="629">
        <v>3136</v>
      </c>
      <c r="E999" s="451">
        <v>3000</v>
      </c>
      <c r="F999" s="630" t="s">
        <v>15623</v>
      </c>
      <c r="G999" s="313" t="s">
        <v>2728</v>
      </c>
      <c r="H999" s="631">
        <v>44536</v>
      </c>
      <c r="I999" s="628">
        <f t="shared" si="8"/>
        <v>44536</v>
      </c>
      <c r="J999" s="632"/>
    </row>
    <row r="1000" spans="1:10" s="372" customFormat="1">
      <c r="A1000" s="311" t="s">
        <v>2773</v>
      </c>
      <c r="B1000" s="313" t="s">
        <v>2725</v>
      </c>
      <c r="C1000" s="313" t="s">
        <v>2726</v>
      </c>
      <c r="D1000" s="629">
        <v>2952</v>
      </c>
      <c r="E1000" s="451">
        <v>15000</v>
      </c>
      <c r="F1000" s="630" t="s">
        <v>15623</v>
      </c>
      <c r="G1000" s="313" t="s">
        <v>2728</v>
      </c>
      <c r="H1000" s="631">
        <v>44515</v>
      </c>
      <c r="I1000" s="628">
        <f t="shared" si="8"/>
        <v>44515</v>
      </c>
      <c r="J1000" s="632"/>
    </row>
    <row r="1001" spans="1:10" s="372" customFormat="1">
      <c r="A1001" s="311" t="s">
        <v>2808</v>
      </c>
      <c r="B1001" s="313" t="s">
        <v>2725</v>
      </c>
      <c r="C1001" s="313" t="s">
        <v>2726</v>
      </c>
      <c r="D1001" s="629">
        <v>1078</v>
      </c>
      <c r="E1001" s="451">
        <v>24000</v>
      </c>
      <c r="F1001" s="630" t="s">
        <v>15624</v>
      </c>
      <c r="G1001" s="313" t="s">
        <v>2728</v>
      </c>
      <c r="H1001" s="631">
        <v>44326</v>
      </c>
      <c r="I1001" s="628">
        <f t="shared" si="8"/>
        <v>44326</v>
      </c>
      <c r="J1001" s="632"/>
    </row>
    <row r="1002" spans="1:10" s="372" customFormat="1">
      <c r="A1002" s="311" t="s">
        <v>2808</v>
      </c>
      <c r="B1002" s="313" t="s">
        <v>2725</v>
      </c>
      <c r="C1002" s="313" t="s">
        <v>2726</v>
      </c>
      <c r="D1002" s="629">
        <v>2095</v>
      </c>
      <c r="E1002" s="451">
        <v>24000</v>
      </c>
      <c r="F1002" s="630" t="s">
        <v>15625</v>
      </c>
      <c r="G1002" s="313" t="s">
        <v>2728</v>
      </c>
      <c r="H1002" s="631">
        <v>44426</v>
      </c>
      <c r="I1002" s="628">
        <f t="shared" si="8"/>
        <v>44426</v>
      </c>
      <c r="J1002" s="632"/>
    </row>
    <row r="1003" spans="1:10" s="372" customFormat="1">
      <c r="A1003" s="311" t="s">
        <v>2808</v>
      </c>
      <c r="B1003" s="313" t="s">
        <v>2725</v>
      </c>
      <c r="C1003" s="313" t="s">
        <v>2726</v>
      </c>
      <c r="D1003" s="629">
        <v>2813</v>
      </c>
      <c r="E1003" s="451">
        <v>16000</v>
      </c>
      <c r="F1003" s="630" t="s">
        <v>15625</v>
      </c>
      <c r="G1003" s="313" t="s">
        <v>2728</v>
      </c>
      <c r="H1003" s="631">
        <v>44498</v>
      </c>
      <c r="I1003" s="628">
        <f t="shared" si="8"/>
        <v>44498</v>
      </c>
      <c r="J1003" s="632"/>
    </row>
    <row r="1004" spans="1:10" s="372" customFormat="1">
      <c r="A1004" s="311" t="s">
        <v>2735</v>
      </c>
      <c r="B1004" s="313" t="s">
        <v>2725</v>
      </c>
      <c r="C1004" s="313" t="s">
        <v>2726</v>
      </c>
      <c r="D1004" s="629">
        <v>2384</v>
      </c>
      <c r="E1004" s="451">
        <v>32000</v>
      </c>
      <c r="F1004" s="630" t="s">
        <v>15625</v>
      </c>
      <c r="G1004" s="313" t="s">
        <v>2728</v>
      </c>
      <c r="H1004" s="631">
        <v>44453</v>
      </c>
      <c r="I1004" s="628">
        <f t="shared" si="8"/>
        <v>44453</v>
      </c>
      <c r="J1004" s="632"/>
    </row>
    <row r="1005" spans="1:10" s="372" customFormat="1" ht="23.25">
      <c r="A1005" s="311" t="s">
        <v>3053</v>
      </c>
      <c r="B1005" s="313" t="s">
        <v>2725</v>
      </c>
      <c r="C1005" s="313" t="s">
        <v>2726</v>
      </c>
      <c r="D1005" s="629">
        <v>132</v>
      </c>
      <c r="E1005" s="451">
        <v>30000</v>
      </c>
      <c r="F1005" s="630" t="s">
        <v>3054</v>
      </c>
      <c r="G1005" s="313" t="s">
        <v>2728</v>
      </c>
      <c r="H1005" s="631">
        <v>44212</v>
      </c>
      <c r="I1005" s="628">
        <f t="shared" si="8"/>
        <v>44212</v>
      </c>
      <c r="J1005" s="632"/>
    </row>
    <row r="1006" spans="1:10" s="372" customFormat="1">
      <c r="A1006" s="311" t="s">
        <v>2789</v>
      </c>
      <c r="B1006" s="313" t="s">
        <v>2725</v>
      </c>
      <c r="C1006" s="313" t="s">
        <v>2726</v>
      </c>
      <c r="D1006" s="629">
        <v>561</v>
      </c>
      <c r="E1006" s="451">
        <v>30000</v>
      </c>
      <c r="F1006" s="630" t="s">
        <v>15626</v>
      </c>
      <c r="G1006" s="313" t="s">
        <v>2728</v>
      </c>
      <c r="H1006" s="631">
        <v>44256</v>
      </c>
      <c r="I1006" s="628">
        <f t="shared" si="8"/>
        <v>44256</v>
      </c>
      <c r="J1006" s="632"/>
    </row>
    <row r="1007" spans="1:10" s="372" customFormat="1">
      <c r="A1007" s="311" t="s">
        <v>2789</v>
      </c>
      <c r="B1007" s="313" t="s">
        <v>2725</v>
      </c>
      <c r="C1007" s="313" t="s">
        <v>2726</v>
      </c>
      <c r="D1007" s="629">
        <v>1405</v>
      </c>
      <c r="E1007" s="451">
        <v>20000</v>
      </c>
      <c r="F1007" s="630" t="s">
        <v>15626</v>
      </c>
      <c r="G1007" s="313" t="s">
        <v>2728</v>
      </c>
      <c r="H1007" s="631">
        <v>44348</v>
      </c>
      <c r="I1007" s="628">
        <f t="shared" si="8"/>
        <v>44348</v>
      </c>
      <c r="J1007" s="632"/>
    </row>
    <row r="1008" spans="1:10" s="372" customFormat="1">
      <c r="A1008" s="311" t="s">
        <v>2789</v>
      </c>
      <c r="B1008" s="313" t="s">
        <v>2725</v>
      </c>
      <c r="C1008" s="313" t="s">
        <v>2726</v>
      </c>
      <c r="D1008" s="629">
        <v>2037</v>
      </c>
      <c r="E1008" s="451">
        <v>20000</v>
      </c>
      <c r="F1008" s="630" t="s">
        <v>15626</v>
      </c>
      <c r="G1008" s="313" t="s">
        <v>2728</v>
      </c>
      <c r="H1008" s="631">
        <v>44417</v>
      </c>
      <c r="I1008" s="628">
        <f t="shared" si="8"/>
        <v>44417</v>
      </c>
      <c r="J1008" s="632"/>
    </row>
    <row r="1009" spans="1:10" s="372" customFormat="1">
      <c r="A1009" s="311" t="s">
        <v>2789</v>
      </c>
      <c r="B1009" s="313" t="s">
        <v>2725</v>
      </c>
      <c r="C1009" s="313" t="s">
        <v>2726</v>
      </c>
      <c r="D1009" s="629">
        <v>2695</v>
      </c>
      <c r="E1009" s="451">
        <v>10000</v>
      </c>
      <c r="F1009" s="630" t="s">
        <v>15626</v>
      </c>
      <c r="G1009" s="313" t="s">
        <v>2728</v>
      </c>
      <c r="H1009" s="631">
        <v>44476</v>
      </c>
      <c r="I1009" s="628">
        <f t="shared" si="8"/>
        <v>44476</v>
      </c>
      <c r="J1009" s="632"/>
    </row>
    <row r="1010" spans="1:10" s="372" customFormat="1">
      <c r="A1010" s="311" t="s">
        <v>2789</v>
      </c>
      <c r="B1010" s="313" t="s">
        <v>2725</v>
      </c>
      <c r="C1010" s="313" t="s">
        <v>2726</v>
      </c>
      <c r="D1010" s="629">
        <v>1564</v>
      </c>
      <c r="E1010" s="451">
        <v>20000</v>
      </c>
      <c r="F1010" s="630" t="s">
        <v>15626</v>
      </c>
      <c r="G1010" s="313" t="s">
        <v>2728</v>
      </c>
      <c r="H1010" s="631">
        <v>44363</v>
      </c>
      <c r="I1010" s="628">
        <f t="shared" si="8"/>
        <v>44363</v>
      </c>
      <c r="J1010" s="632"/>
    </row>
    <row r="1011" spans="1:10" s="372" customFormat="1">
      <c r="A1011" s="311" t="s">
        <v>2789</v>
      </c>
      <c r="B1011" s="313" t="s">
        <v>2725</v>
      </c>
      <c r="C1011" s="313" t="s">
        <v>2726</v>
      </c>
      <c r="D1011" s="629">
        <v>2112</v>
      </c>
      <c r="E1011" s="451">
        <v>30000</v>
      </c>
      <c r="F1011" s="630" t="s">
        <v>15627</v>
      </c>
      <c r="G1011" s="313" t="s">
        <v>2728</v>
      </c>
      <c r="H1011" s="631">
        <v>44427</v>
      </c>
      <c r="I1011" s="628">
        <f t="shared" si="8"/>
        <v>44427</v>
      </c>
      <c r="J1011" s="632"/>
    </row>
    <row r="1012" spans="1:10" s="372" customFormat="1">
      <c r="A1012" s="311" t="s">
        <v>2789</v>
      </c>
      <c r="B1012" s="313" t="s">
        <v>2725</v>
      </c>
      <c r="C1012" s="313" t="s">
        <v>2726</v>
      </c>
      <c r="D1012" s="629">
        <v>2994</v>
      </c>
      <c r="E1012" s="451">
        <v>14000</v>
      </c>
      <c r="F1012" s="630" t="s">
        <v>15627</v>
      </c>
      <c r="G1012" s="313" t="s">
        <v>2728</v>
      </c>
      <c r="H1012" s="631">
        <v>44519</v>
      </c>
      <c r="I1012" s="628">
        <f t="shared" ref="I1012:I1075" si="9">H1012+0</f>
        <v>44519</v>
      </c>
      <c r="J1012" s="632"/>
    </row>
    <row r="1013" spans="1:10" s="372" customFormat="1">
      <c r="A1013" s="311" t="s">
        <v>2785</v>
      </c>
      <c r="B1013" s="313" t="s">
        <v>2725</v>
      </c>
      <c r="C1013" s="313" t="s">
        <v>2726</v>
      </c>
      <c r="D1013" s="629">
        <v>216</v>
      </c>
      <c r="E1013" s="451">
        <v>9000</v>
      </c>
      <c r="F1013" s="630" t="s">
        <v>15627</v>
      </c>
      <c r="G1013" s="313" t="s">
        <v>2728</v>
      </c>
      <c r="H1013" s="631">
        <v>44217</v>
      </c>
      <c r="I1013" s="628">
        <f t="shared" si="9"/>
        <v>44217</v>
      </c>
      <c r="J1013" s="632"/>
    </row>
    <row r="1014" spans="1:10" s="372" customFormat="1">
      <c r="A1014" s="311" t="s">
        <v>2724</v>
      </c>
      <c r="B1014" s="313" t="s">
        <v>2725</v>
      </c>
      <c r="C1014" s="313" t="s">
        <v>2726</v>
      </c>
      <c r="D1014" s="629">
        <v>1699</v>
      </c>
      <c r="E1014" s="451">
        <v>12000</v>
      </c>
      <c r="F1014" s="630" t="s">
        <v>15628</v>
      </c>
      <c r="G1014" s="313" t="s">
        <v>2728</v>
      </c>
      <c r="H1014" s="631">
        <v>44378</v>
      </c>
      <c r="I1014" s="628">
        <f t="shared" si="9"/>
        <v>44378</v>
      </c>
      <c r="J1014" s="632"/>
    </row>
    <row r="1015" spans="1:10" s="372" customFormat="1">
      <c r="A1015" s="311" t="s">
        <v>19340</v>
      </c>
      <c r="B1015" s="313" t="s">
        <v>2725</v>
      </c>
      <c r="C1015" s="313" t="s">
        <v>2726</v>
      </c>
      <c r="D1015" s="629">
        <v>1872</v>
      </c>
      <c r="E1015" s="451">
        <v>10000</v>
      </c>
      <c r="F1015" s="630" t="s">
        <v>15628</v>
      </c>
      <c r="G1015" s="313" t="s">
        <v>2728</v>
      </c>
      <c r="H1015" s="631">
        <v>44392</v>
      </c>
      <c r="I1015" s="628">
        <f t="shared" si="9"/>
        <v>44392</v>
      </c>
      <c r="J1015" s="632"/>
    </row>
    <row r="1016" spans="1:10" s="372" customFormat="1" ht="23.25">
      <c r="A1016" s="311" t="s">
        <v>3057</v>
      </c>
      <c r="B1016" s="313" t="s">
        <v>2725</v>
      </c>
      <c r="C1016" s="313" t="s">
        <v>2726</v>
      </c>
      <c r="D1016" s="629">
        <v>151</v>
      </c>
      <c r="E1016" s="451">
        <v>22500</v>
      </c>
      <c r="F1016" s="630" t="s">
        <v>3058</v>
      </c>
      <c r="G1016" s="313" t="s">
        <v>2728</v>
      </c>
      <c r="H1016" s="631">
        <v>44214</v>
      </c>
      <c r="I1016" s="628">
        <f t="shared" si="9"/>
        <v>44214</v>
      </c>
      <c r="J1016" s="632"/>
    </row>
    <row r="1017" spans="1:10" s="372" customFormat="1">
      <c r="A1017" s="311" t="s">
        <v>3059</v>
      </c>
      <c r="B1017" s="313" t="s">
        <v>2725</v>
      </c>
      <c r="C1017" s="313" t="s">
        <v>2726</v>
      </c>
      <c r="D1017" s="629">
        <v>342</v>
      </c>
      <c r="E1017" s="451">
        <v>30000</v>
      </c>
      <c r="F1017" s="630" t="s">
        <v>3060</v>
      </c>
      <c r="G1017" s="313" t="s">
        <v>2728</v>
      </c>
      <c r="H1017" s="631">
        <v>44229</v>
      </c>
      <c r="I1017" s="628">
        <f t="shared" si="9"/>
        <v>44229</v>
      </c>
      <c r="J1017" s="632"/>
    </row>
    <row r="1018" spans="1:10" s="372" customFormat="1">
      <c r="A1018" s="311" t="s">
        <v>2766</v>
      </c>
      <c r="B1018" s="313" t="s">
        <v>2725</v>
      </c>
      <c r="C1018" s="313" t="s">
        <v>2726</v>
      </c>
      <c r="D1018" s="629">
        <v>1037</v>
      </c>
      <c r="E1018" s="451">
        <v>10000</v>
      </c>
      <c r="F1018" s="630" t="s">
        <v>19365</v>
      </c>
      <c r="G1018" s="313" t="s">
        <v>2728</v>
      </c>
      <c r="H1018" s="631">
        <v>44322</v>
      </c>
      <c r="I1018" s="628">
        <f t="shared" si="9"/>
        <v>44322</v>
      </c>
      <c r="J1018" s="632"/>
    </row>
    <row r="1019" spans="1:10" s="372" customFormat="1">
      <c r="A1019" s="311" t="s">
        <v>2767</v>
      </c>
      <c r="B1019" s="313" t="s">
        <v>2725</v>
      </c>
      <c r="C1019" s="313" t="s">
        <v>2726</v>
      </c>
      <c r="D1019" s="629">
        <v>1515</v>
      </c>
      <c r="E1019" s="451">
        <v>30000</v>
      </c>
      <c r="F1019" s="630" t="s">
        <v>19365</v>
      </c>
      <c r="G1019" s="313" t="s">
        <v>2728</v>
      </c>
      <c r="H1019" s="631">
        <v>44357</v>
      </c>
      <c r="I1019" s="628">
        <f t="shared" si="9"/>
        <v>44357</v>
      </c>
      <c r="J1019" s="632"/>
    </row>
    <row r="1020" spans="1:10" s="372" customFormat="1">
      <c r="A1020" s="311" t="s">
        <v>2766</v>
      </c>
      <c r="B1020" s="313" t="s">
        <v>2725</v>
      </c>
      <c r="C1020" s="313" t="s">
        <v>2726</v>
      </c>
      <c r="D1020" s="629">
        <v>2362</v>
      </c>
      <c r="E1020" s="451">
        <v>30000</v>
      </c>
      <c r="F1020" s="630" t="s">
        <v>19365</v>
      </c>
      <c r="G1020" s="313" t="s">
        <v>2728</v>
      </c>
      <c r="H1020" s="631">
        <v>44449</v>
      </c>
      <c r="I1020" s="628">
        <f t="shared" si="9"/>
        <v>44449</v>
      </c>
      <c r="J1020" s="632"/>
    </row>
    <row r="1021" spans="1:10" s="372" customFormat="1">
      <c r="A1021" s="311" t="s">
        <v>2766</v>
      </c>
      <c r="B1021" s="313" t="s">
        <v>2725</v>
      </c>
      <c r="C1021" s="313" t="s">
        <v>2726</v>
      </c>
      <c r="D1021" s="629">
        <v>3206</v>
      </c>
      <c r="E1021" s="451">
        <v>7340</v>
      </c>
      <c r="F1021" s="630" t="s">
        <v>19365</v>
      </c>
      <c r="G1021" s="313" t="s">
        <v>2728</v>
      </c>
      <c r="H1021" s="631">
        <v>44543</v>
      </c>
      <c r="I1021" s="628">
        <f t="shared" si="9"/>
        <v>44543</v>
      </c>
      <c r="J1021" s="632"/>
    </row>
    <row r="1022" spans="1:10" s="372" customFormat="1">
      <c r="A1022" s="311" t="s">
        <v>3062</v>
      </c>
      <c r="B1022" s="313" t="s">
        <v>2725</v>
      </c>
      <c r="C1022" s="313" t="s">
        <v>2726</v>
      </c>
      <c r="D1022" s="629">
        <v>505</v>
      </c>
      <c r="E1022" s="451">
        <v>28500</v>
      </c>
      <c r="F1022" s="630" t="s">
        <v>19365</v>
      </c>
      <c r="G1022" s="313" t="s">
        <v>2728</v>
      </c>
      <c r="H1022" s="631">
        <v>44245</v>
      </c>
      <c r="I1022" s="628">
        <f t="shared" si="9"/>
        <v>44245</v>
      </c>
      <c r="J1022" s="632"/>
    </row>
    <row r="1023" spans="1:10" s="372" customFormat="1">
      <c r="A1023" s="311" t="s">
        <v>2817</v>
      </c>
      <c r="B1023" s="313" t="s">
        <v>2725</v>
      </c>
      <c r="C1023" s="313" t="s">
        <v>2726</v>
      </c>
      <c r="D1023" s="629">
        <v>1151</v>
      </c>
      <c r="E1023" s="451">
        <v>15000</v>
      </c>
      <c r="F1023" s="630" t="s">
        <v>3063</v>
      </c>
      <c r="G1023" s="313" t="s">
        <v>2728</v>
      </c>
      <c r="H1023" s="631">
        <v>44333</v>
      </c>
      <c r="I1023" s="628">
        <f t="shared" si="9"/>
        <v>44333</v>
      </c>
      <c r="J1023" s="632"/>
    </row>
    <row r="1024" spans="1:10" s="372" customFormat="1">
      <c r="A1024" s="311" t="s">
        <v>2955</v>
      </c>
      <c r="B1024" s="313" t="s">
        <v>2725</v>
      </c>
      <c r="C1024" s="313" t="s">
        <v>2726</v>
      </c>
      <c r="D1024" s="629">
        <v>2573</v>
      </c>
      <c r="E1024" s="451">
        <v>30000</v>
      </c>
      <c r="F1024" s="630" t="s">
        <v>3064</v>
      </c>
      <c r="G1024" s="313" t="s">
        <v>2728</v>
      </c>
      <c r="H1024" s="631">
        <v>44467</v>
      </c>
      <c r="I1024" s="628">
        <f t="shared" si="9"/>
        <v>44467</v>
      </c>
      <c r="J1024" s="632"/>
    </row>
    <row r="1025" spans="1:10" s="372" customFormat="1">
      <c r="A1025" s="311" t="s">
        <v>3065</v>
      </c>
      <c r="B1025" s="313" t="s">
        <v>2725</v>
      </c>
      <c r="C1025" s="313" t="s">
        <v>2726</v>
      </c>
      <c r="D1025" s="629">
        <v>1136</v>
      </c>
      <c r="E1025" s="451">
        <v>16000</v>
      </c>
      <c r="F1025" s="630" t="s">
        <v>15630</v>
      </c>
      <c r="G1025" s="313" t="s">
        <v>2728</v>
      </c>
      <c r="H1025" s="631">
        <v>44330</v>
      </c>
      <c r="I1025" s="628">
        <f t="shared" si="9"/>
        <v>44330</v>
      </c>
      <c r="J1025" s="632"/>
    </row>
    <row r="1026" spans="1:10" s="372" customFormat="1">
      <c r="A1026" s="311" t="s">
        <v>2791</v>
      </c>
      <c r="B1026" s="313" t="s">
        <v>2725</v>
      </c>
      <c r="C1026" s="313" t="s">
        <v>2726</v>
      </c>
      <c r="D1026" s="629">
        <v>2382</v>
      </c>
      <c r="E1026" s="451">
        <v>14000</v>
      </c>
      <c r="F1026" s="630" t="s">
        <v>15629</v>
      </c>
      <c r="G1026" s="313" t="s">
        <v>2728</v>
      </c>
      <c r="H1026" s="631">
        <v>44452</v>
      </c>
      <c r="I1026" s="628">
        <f t="shared" si="9"/>
        <v>44452</v>
      </c>
      <c r="J1026" s="632"/>
    </row>
    <row r="1027" spans="1:10" s="372" customFormat="1">
      <c r="A1027" s="311" t="s">
        <v>2891</v>
      </c>
      <c r="B1027" s="313" t="s">
        <v>2725</v>
      </c>
      <c r="C1027" s="313" t="s">
        <v>2726</v>
      </c>
      <c r="D1027" s="629">
        <v>3106</v>
      </c>
      <c r="E1027" s="451">
        <v>6000</v>
      </c>
      <c r="F1027" s="630" t="s">
        <v>15629</v>
      </c>
      <c r="G1027" s="313" t="s">
        <v>2728</v>
      </c>
      <c r="H1027" s="631">
        <v>44531</v>
      </c>
      <c r="I1027" s="628">
        <f t="shared" si="9"/>
        <v>44531</v>
      </c>
      <c r="J1027" s="632"/>
    </row>
    <row r="1028" spans="1:10" s="372" customFormat="1" ht="23.25">
      <c r="A1028" s="311" t="s">
        <v>3067</v>
      </c>
      <c r="B1028" s="313" t="s">
        <v>2725</v>
      </c>
      <c r="C1028" s="313" t="s">
        <v>2726</v>
      </c>
      <c r="D1028" s="629">
        <v>68</v>
      </c>
      <c r="E1028" s="451">
        <v>24000</v>
      </c>
      <c r="F1028" s="630" t="s">
        <v>3068</v>
      </c>
      <c r="G1028" s="313" t="s">
        <v>2728</v>
      </c>
      <c r="H1028" s="631">
        <v>44210</v>
      </c>
      <c r="I1028" s="628">
        <f t="shared" si="9"/>
        <v>44210</v>
      </c>
      <c r="J1028" s="632"/>
    </row>
    <row r="1029" spans="1:10" s="372" customFormat="1">
      <c r="A1029" s="311" t="s">
        <v>2771</v>
      </c>
      <c r="B1029" s="313" t="s">
        <v>2725</v>
      </c>
      <c r="C1029" s="313" t="s">
        <v>2726</v>
      </c>
      <c r="D1029" s="629">
        <v>1130</v>
      </c>
      <c r="E1029" s="451">
        <v>7065.22</v>
      </c>
      <c r="F1029" s="630" t="s">
        <v>15631</v>
      </c>
      <c r="G1029" s="313" t="s">
        <v>2728</v>
      </c>
      <c r="H1029" s="631">
        <v>44330</v>
      </c>
      <c r="I1029" s="628">
        <f t="shared" si="9"/>
        <v>44330</v>
      </c>
      <c r="J1029" s="632"/>
    </row>
    <row r="1030" spans="1:10" s="372" customFormat="1">
      <c r="A1030" s="311" t="s">
        <v>2735</v>
      </c>
      <c r="B1030" s="313" t="s">
        <v>2725</v>
      </c>
      <c r="C1030" s="313" t="s">
        <v>2726</v>
      </c>
      <c r="D1030" s="629">
        <v>963</v>
      </c>
      <c r="E1030" s="451">
        <v>26000</v>
      </c>
      <c r="F1030" s="630" t="s">
        <v>3069</v>
      </c>
      <c r="G1030" s="313" t="s">
        <v>2728</v>
      </c>
      <c r="H1030" s="631">
        <v>44315</v>
      </c>
      <c r="I1030" s="628">
        <f t="shared" si="9"/>
        <v>44315</v>
      </c>
      <c r="J1030" s="632"/>
    </row>
    <row r="1031" spans="1:10" s="372" customFormat="1">
      <c r="A1031" s="311" t="s">
        <v>2735</v>
      </c>
      <c r="B1031" s="313" t="s">
        <v>2725</v>
      </c>
      <c r="C1031" s="313" t="s">
        <v>2726</v>
      </c>
      <c r="D1031" s="629">
        <v>1668</v>
      </c>
      <c r="E1031" s="451">
        <v>26000</v>
      </c>
      <c r="F1031" s="630" t="s">
        <v>15632</v>
      </c>
      <c r="G1031" s="313" t="s">
        <v>2728</v>
      </c>
      <c r="H1031" s="631">
        <v>44377</v>
      </c>
      <c r="I1031" s="628">
        <f t="shared" si="9"/>
        <v>44377</v>
      </c>
      <c r="J1031" s="632"/>
    </row>
    <row r="1032" spans="1:10" s="372" customFormat="1">
      <c r="A1032" s="311" t="s">
        <v>2735</v>
      </c>
      <c r="B1032" s="313" t="s">
        <v>2725</v>
      </c>
      <c r="C1032" s="313" t="s">
        <v>2726</v>
      </c>
      <c r="D1032" s="629">
        <v>2244</v>
      </c>
      <c r="E1032" s="451">
        <v>26000</v>
      </c>
      <c r="F1032" s="630" t="s">
        <v>15632</v>
      </c>
      <c r="G1032" s="313" t="s">
        <v>2728</v>
      </c>
      <c r="H1032" s="631">
        <v>44440</v>
      </c>
      <c r="I1032" s="628">
        <f t="shared" si="9"/>
        <v>44440</v>
      </c>
      <c r="J1032" s="632"/>
    </row>
    <row r="1033" spans="1:10" s="372" customFormat="1">
      <c r="A1033" s="311" t="s">
        <v>2735</v>
      </c>
      <c r="B1033" s="313" t="s">
        <v>2725</v>
      </c>
      <c r="C1033" s="313" t="s">
        <v>2726</v>
      </c>
      <c r="D1033" s="629">
        <v>2807</v>
      </c>
      <c r="E1033" s="451">
        <v>26000</v>
      </c>
      <c r="F1033" s="630" t="s">
        <v>15632</v>
      </c>
      <c r="G1033" s="313" t="s">
        <v>2728</v>
      </c>
      <c r="H1033" s="631">
        <v>44497</v>
      </c>
      <c r="I1033" s="628">
        <f t="shared" si="9"/>
        <v>44497</v>
      </c>
      <c r="J1033" s="632"/>
    </row>
    <row r="1034" spans="1:10" s="372" customFormat="1">
      <c r="A1034" s="311" t="s">
        <v>2742</v>
      </c>
      <c r="B1034" s="313" t="s">
        <v>2725</v>
      </c>
      <c r="C1034" s="313" t="s">
        <v>2726</v>
      </c>
      <c r="D1034" s="629">
        <v>59</v>
      </c>
      <c r="E1034" s="451">
        <v>1570</v>
      </c>
      <c r="F1034" s="630" t="s">
        <v>15632</v>
      </c>
      <c r="G1034" s="313" t="s">
        <v>2728</v>
      </c>
      <c r="H1034" s="631">
        <v>44209</v>
      </c>
      <c r="I1034" s="628">
        <f t="shared" si="9"/>
        <v>44209</v>
      </c>
      <c r="J1034" s="632"/>
    </row>
    <row r="1035" spans="1:10" s="372" customFormat="1">
      <c r="A1035" s="311" t="s">
        <v>2742</v>
      </c>
      <c r="B1035" s="313" t="s">
        <v>2725</v>
      </c>
      <c r="C1035" s="313" t="s">
        <v>2726</v>
      </c>
      <c r="D1035" s="629">
        <v>633</v>
      </c>
      <c r="E1035" s="451">
        <v>2290</v>
      </c>
      <c r="F1035" s="630" t="s">
        <v>3071</v>
      </c>
      <c r="G1035" s="313" t="s">
        <v>2728</v>
      </c>
      <c r="H1035" s="631">
        <v>44263</v>
      </c>
      <c r="I1035" s="628">
        <f t="shared" si="9"/>
        <v>44263</v>
      </c>
      <c r="J1035" s="632"/>
    </row>
    <row r="1036" spans="1:10" s="372" customFormat="1">
      <c r="A1036" s="311" t="s">
        <v>2742</v>
      </c>
      <c r="B1036" s="313" t="s">
        <v>2725</v>
      </c>
      <c r="C1036" s="313" t="s">
        <v>2726</v>
      </c>
      <c r="D1036" s="629">
        <v>662</v>
      </c>
      <c r="E1036" s="451">
        <v>3420</v>
      </c>
      <c r="F1036" s="630" t="s">
        <v>3071</v>
      </c>
      <c r="G1036" s="313" t="s">
        <v>2728</v>
      </c>
      <c r="H1036" s="631">
        <v>44267</v>
      </c>
      <c r="I1036" s="628">
        <f t="shared" si="9"/>
        <v>44267</v>
      </c>
      <c r="J1036" s="632"/>
    </row>
    <row r="1037" spans="1:10" s="372" customFormat="1">
      <c r="A1037" s="311" t="s">
        <v>2742</v>
      </c>
      <c r="B1037" s="313" t="s">
        <v>2725</v>
      </c>
      <c r="C1037" s="313" t="s">
        <v>2726</v>
      </c>
      <c r="D1037" s="629">
        <v>700</v>
      </c>
      <c r="E1037" s="451">
        <v>7970</v>
      </c>
      <c r="F1037" s="630" t="s">
        <v>3071</v>
      </c>
      <c r="G1037" s="313" t="s">
        <v>2728</v>
      </c>
      <c r="H1037" s="631">
        <v>44278</v>
      </c>
      <c r="I1037" s="628">
        <f t="shared" si="9"/>
        <v>44278</v>
      </c>
      <c r="J1037" s="632"/>
    </row>
    <row r="1038" spans="1:10" s="372" customFormat="1">
      <c r="A1038" s="311" t="s">
        <v>2742</v>
      </c>
      <c r="B1038" s="313" t="s">
        <v>2725</v>
      </c>
      <c r="C1038" s="313" t="s">
        <v>2726</v>
      </c>
      <c r="D1038" s="629">
        <v>703</v>
      </c>
      <c r="E1038" s="451">
        <v>1690</v>
      </c>
      <c r="F1038" s="630" t="s">
        <v>3071</v>
      </c>
      <c r="G1038" s="313" t="s">
        <v>2728</v>
      </c>
      <c r="H1038" s="631">
        <v>44278</v>
      </c>
      <c r="I1038" s="628">
        <f t="shared" si="9"/>
        <v>44278</v>
      </c>
      <c r="J1038" s="632"/>
    </row>
    <row r="1039" spans="1:10" s="372" customFormat="1">
      <c r="A1039" s="311" t="s">
        <v>2742</v>
      </c>
      <c r="B1039" s="313" t="s">
        <v>2725</v>
      </c>
      <c r="C1039" s="313" t="s">
        <v>2726</v>
      </c>
      <c r="D1039" s="629">
        <v>743</v>
      </c>
      <c r="E1039" s="451">
        <v>9870</v>
      </c>
      <c r="F1039" s="630" t="s">
        <v>3071</v>
      </c>
      <c r="G1039" s="313" t="s">
        <v>2728</v>
      </c>
      <c r="H1039" s="631">
        <v>44292</v>
      </c>
      <c r="I1039" s="628">
        <f t="shared" si="9"/>
        <v>44292</v>
      </c>
      <c r="J1039" s="632"/>
    </row>
    <row r="1040" spans="1:10" s="372" customFormat="1">
      <c r="A1040" s="311" t="s">
        <v>2742</v>
      </c>
      <c r="B1040" s="313" t="s">
        <v>2725</v>
      </c>
      <c r="C1040" s="313" t="s">
        <v>2726</v>
      </c>
      <c r="D1040" s="629">
        <v>860</v>
      </c>
      <c r="E1040" s="451">
        <v>4170</v>
      </c>
      <c r="F1040" s="630" t="s">
        <v>3071</v>
      </c>
      <c r="G1040" s="313" t="s">
        <v>2728</v>
      </c>
      <c r="H1040" s="631">
        <v>44304</v>
      </c>
      <c r="I1040" s="628">
        <f t="shared" si="9"/>
        <v>44304</v>
      </c>
      <c r="J1040" s="632"/>
    </row>
    <row r="1041" spans="1:10" s="372" customFormat="1">
      <c r="A1041" s="311" t="s">
        <v>2742</v>
      </c>
      <c r="B1041" s="313" t="s">
        <v>2725</v>
      </c>
      <c r="C1041" s="313" t="s">
        <v>2726</v>
      </c>
      <c r="D1041" s="629">
        <v>861</v>
      </c>
      <c r="E1041" s="451">
        <v>4970</v>
      </c>
      <c r="F1041" s="630" t="s">
        <v>3071</v>
      </c>
      <c r="G1041" s="313" t="s">
        <v>2728</v>
      </c>
      <c r="H1041" s="631">
        <v>44304</v>
      </c>
      <c r="I1041" s="628">
        <f t="shared" si="9"/>
        <v>44304</v>
      </c>
      <c r="J1041" s="632"/>
    </row>
    <row r="1042" spans="1:10" s="372" customFormat="1">
      <c r="A1042" s="311" t="s">
        <v>2742</v>
      </c>
      <c r="B1042" s="313" t="s">
        <v>2725</v>
      </c>
      <c r="C1042" s="313" t="s">
        <v>2726</v>
      </c>
      <c r="D1042" s="629">
        <v>862</v>
      </c>
      <c r="E1042" s="451">
        <v>4970</v>
      </c>
      <c r="F1042" s="630" t="s">
        <v>3071</v>
      </c>
      <c r="G1042" s="313" t="s">
        <v>2728</v>
      </c>
      <c r="H1042" s="631">
        <v>44304</v>
      </c>
      <c r="I1042" s="628">
        <f t="shared" si="9"/>
        <v>44304</v>
      </c>
      <c r="J1042" s="632"/>
    </row>
    <row r="1043" spans="1:10" s="372" customFormat="1">
      <c r="A1043" s="311" t="s">
        <v>2742</v>
      </c>
      <c r="B1043" s="313" t="s">
        <v>2725</v>
      </c>
      <c r="C1043" s="313" t="s">
        <v>2726</v>
      </c>
      <c r="D1043" s="629">
        <v>925</v>
      </c>
      <c r="E1043" s="451">
        <v>7970</v>
      </c>
      <c r="F1043" s="630" t="s">
        <v>3071</v>
      </c>
      <c r="G1043" s="313" t="s">
        <v>2728</v>
      </c>
      <c r="H1043" s="631">
        <v>44312</v>
      </c>
      <c r="I1043" s="628">
        <f t="shared" si="9"/>
        <v>44312</v>
      </c>
      <c r="J1043" s="632"/>
    </row>
    <row r="1044" spans="1:10" s="372" customFormat="1">
      <c r="A1044" s="311" t="s">
        <v>2742</v>
      </c>
      <c r="B1044" s="313" t="s">
        <v>2725</v>
      </c>
      <c r="C1044" s="313" t="s">
        <v>2726</v>
      </c>
      <c r="D1044" s="629">
        <v>968</v>
      </c>
      <c r="E1044" s="451">
        <v>8970</v>
      </c>
      <c r="F1044" s="630" t="s">
        <v>3071</v>
      </c>
      <c r="G1044" s="313" t="s">
        <v>2728</v>
      </c>
      <c r="H1044" s="631">
        <v>44315</v>
      </c>
      <c r="I1044" s="628">
        <f t="shared" si="9"/>
        <v>44315</v>
      </c>
      <c r="J1044" s="632"/>
    </row>
    <row r="1045" spans="1:10" s="372" customFormat="1">
      <c r="A1045" s="311" t="s">
        <v>2742</v>
      </c>
      <c r="B1045" s="313" t="s">
        <v>2725</v>
      </c>
      <c r="C1045" s="313" t="s">
        <v>2726</v>
      </c>
      <c r="D1045" s="629">
        <v>1103</v>
      </c>
      <c r="E1045" s="451">
        <v>2790</v>
      </c>
      <c r="F1045" s="630" t="s">
        <v>3071</v>
      </c>
      <c r="G1045" s="313" t="s">
        <v>2728</v>
      </c>
      <c r="H1045" s="631">
        <v>44327</v>
      </c>
      <c r="I1045" s="628">
        <f t="shared" si="9"/>
        <v>44327</v>
      </c>
      <c r="J1045" s="632"/>
    </row>
    <row r="1046" spans="1:10" s="372" customFormat="1">
      <c r="A1046" s="311" t="s">
        <v>2742</v>
      </c>
      <c r="B1046" s="313" t="s">
        <v>2725</v>
      </c>
      <c r="C1046" s="313" t="s">
        <v>2726</v>
      </c>
      <c r="D1046" s="629">
        <v>1185</v>
      </c>
      <c r="E1046" s="451">
        <v>1670</v>
      </c>
      <c r="F1046" s="630" t="s">
        <v>3071</v>
      </c>
      <c r="G1046" s="313" t="s">
        <v>2728</v>
      </c>
      <c r="H1046" s="631">
        <v>44334</v>
      </c>
      <c r="I1046" s="628">
        <f t="shared" si="9"/>
        <v>44334</v>
      </c>
      <c r="J1046" s="632"/>
    </row>
    <row r="1047" spans="1:10" s="372" customFormat="1">
      <c r="A1047" s="311" t="s">
        <v>2742</v>
      </c>
      <c r="B1047" s="313" t="s">
        <v>2725</v>
      </c>
      <c r="C1047" s="313" t="s">
        <v>2726</v>
      </c>
      <c r="D1047" s="629">
        <v>1203</v>
      </c>
      <c r="E1047" s="451">
        <v>2990</v>
      </c>
      <c r="F1047" s="630" t="s">
        <v>3071</v>
      </c>
      <c r="G1047" s="313" t="s">
        <v>2728</v>
      </c>
      <c r="H1047" s="631">
        <v>44335</v>
      </c>
      <c r="I1047" s="628">
        <f t="shared" si="9"/>
        <v>44335</v>
      </c>
      <c r="J1047" s="632"/>
    </row>
    <row r="1048" spans="1:10" s="372" customFormat="1">
      <c r="A1048" s="311" t="s">
        <v>2742</v>
      </c>
      <c r="B1048" s="313" t="s">
        <v>2725</v>
      </c>
      <c r="C1048" s="313" t="s">
        <v>2726</v>
      </c>
      <c r="D1048" s="629">
        <v>1207</v>
      </c>
      <c r="E1048" s="451">
        <v>1970</v>
      </c>
      <c r="F1048" s="630" t="s">
        <v>3071</v>
      </c>
      <c r="G1048" s="313" t="s">
        <v>2728</v>
      </c>
      <c r="H1048" s="631">
        <v>44335</v>
      </c>
      <c r="I1048" s="628">
        <f t="shared" si="9"/>
        <v>44335</v>
      </c>
      <c r="J1048" s="632"/>
    </row>
    <row r="1049" spans="1:10" s="372" customFormat="1">
      <c r="A1049" s="311" t="s">
        <v>2742</v>
      </c>
      <c r="B1049" s="313" t="s">
        <v>2725</v>
      </c>
      <c r="C1049" s="313" t="s">
        <v>2726</v>
      </c>
      <c r="D1049" s="629">
        <v>1226</v>
      </c>
      <c r="E1049" s="451">
        <v>2520</v>
      </c>
      <c r="F1049" s="630" t="s">
        <v>3071</v>
      </c>
      <c r="G1049" s="313" t="s">
        <v>2728</v>
      </c>
      <c r="H1049" s="631">
        <v>44337</v>
      </c>
      <c r="I1049" s="628">
        <f t="shared" si="9"/>
        <v>44337</v>
      </c>
      <c r="J1049" s="632"/>
    </row>
    <row r="1050" spans="1:10" s="372" customFormat="1">
      <c r="A1050" s="311" t="s">
        <v>2742</v>
      </c>
      <c r="B1050" s="313" t="s">
        <v>2725</v>
      </c>
      <c r="C1050" s="313" t="s">
        <v>2726</v>
      </c>
      <c r="D1050" s="629">
        <v>1298</v>
      </c>
      <c r="E1050" s="451">
        <v>1950</v>
      </c>
      <c r="F1050" s="630" t="s">
        <v>3071</v>
      </c>
      <c r="G1050" s="313" t="s">
        <v>2728</v>
      </c>
      <c r="H1050" s="631">
        <v>44341</v>
      </c>
      <c r="I1050" s="628">
        <f t="shared" si="9"/>
        <v>44341</v>
      </c>
      <c r="J1050" s="632"/>
    </row>
    <row r="1051" spans="1:10" s="372" customFormat="1">
      <c r="A1051" s="311" t="s">
        <v>2742</v>
      </c>
      <c r="B1051" s="313" t="s">
        <v>2725</v>
      </c>
      <c r="C1051" s="313" t="s">
        <v>2726</v>
      </c>
      <c r="D1051" s="629">
        <v>1358</v>
      </c>
      <c r="E1051" s="451">
        <v>2250</v>
      </c>
      <c r="F1051" s="630" t="s">
        <v>3071</v>
      </c>
      <c r="G1051" s="313" t="s">
        <v>2728</v>
      </c>
      <c r="H1051" s="631">
        <v>44347</v>
      </c>
      <c r="I1051" s="628">
        <f t="shared" si="9"/>
        <v>44347</v>
      </c>
      <c r="J1051" s="632"/>
    </row>
    <row r="1052" spans="1:10" s="372" customFormat="1">
      <c r="A1052" s="311" t="s">
        <v>2742</v>
      </c>
      <c r="B1052" s="313" t="s">
        <v>2725</v>
      </c>
      <c r="C1052" s="313" t="s">
        <v>2726</v>
      </c>
      <c r="D1052" s="629">
        <v>1458</v>
      </c>
      <c r="E1052" s="451">
        <v>2350</v>
      </c>
      <c r="F1052" s="630" t="s">
        <v>3071</v>
      </c>
      <c r="G1052" s="313" t="s">
        <v>2728</v>
      </c>
      <c r="H1052" s="631">
        <v>44354</v>
      </c>
      <c r="I1052" s="628">
        <f t="shared" si="9"/>
        <v>44354</v>
      </c>
      <c r="J1052" s="632"/>
    </row>
    <row r="1053" spans="1:10" s="372" customFormat="1">
      <c r="A1053" s="311" t="s">
        <v>2742</v>
      </c>
      <c r="B1053" s="313" t="s">
        <v>2725</v>
      </c>
      <c r="C1053" s="313" t="s">
        <v>2726</v>
      </c>
      <c r="D1053" s="629">
        <v>1619</v>
      </c>
      <c r="E1053" s="451">
        <v>31900</v>
      </c>
      <c r="F1053" s="630" t="s">
        <v>3071</v>
      </c>
      <c r="G1053" s="313" t="s">
        <v>2728</v>
      </c>
      <c r="H1053" s="631">
        <v>44370</v>
      </c>
      <c r="I1053" s="628">
        <f t="shared" si="9"/>
        <v>44370</v>
      </c>
      <c r="J1053" s="632"/>
    </row>
    <row r="1054" spans="1:10" s="372" customFormat="1">
      <c r="A1054" s="311" t="s">
        <v>2742</v>
      </c>
      <c r="B1054" s="313" t="s">
        <v>2725</v>
      </c>
      <c r="C1054" s="313" t="s">
        <v>2726</v>
      </c>
      <c r="D1054" s="629">
        <v>1657</v>
      </c>
      <c r="E1054" s="451">
        <v>1750</v>
      </c>
      <c r="F1054" s="630" t="s">
        <v>3071</v>
      </c>
      <c r="G1054" s="313" t="s">
        <v>2728</v>
      </c>
      <c r="H1054" s="631">
        <v>44375</v>
      </c>
      <c r="I1054" s="628">
        <f t="shared" si="9"/>
        <v>44375</v>
      </c>
      <c r="J1054" s="632"/>
    </row>
    <row r="1055" spans="1:10" s="372" customFormat="1">
      <c r="A1055" s="311" t="s">
        <v>2742</v>
      </c>
      <c r="B1055" s="313" t="s">
        <v>2725</v>
      </c>
      <c r="C1055" s="313" t="s">
        <v>2726</v>
      </c>
      <c r="D1055" s="629">
        <v>2009</v>
      </c>
      <c r="E1055" s="451">
        <v>3190</v>
      </c>
      <c r="F1055" s="630" t="s">
        <v>3071</v>
      </c>
      <c r="G1055" s="313" t="s">
        <v>2728</v>
      </c>
      <c r="H1055" s="631">
        <v>44413</v>
      </c>
      <c r="I1055" s="628">
        <f t="shared" si="9"/>
        <v>44413</v>
      </c>
      <c r="J1055" s="632"/>
    </row>
    <row r="1056" spans="1:10" s="372" customFormat="1">
      <c r="A1056" s="311" t="s">
        <v>2742</v>
      </c>
      <c r="B1056" s="313" t="s">
        <v>2725</v>
      </c>
      <c r="C1056" s="313" t="s">
        <v>2726</v>
      </c>
      <c r="D1056" s="629">
        <v>2055</v>
      </c>
      <c r="E1056" s="451">
        <v>690</v>
      </c>
      <c r="F1056" s="630" t="s">
        <v>3071</v>
      </c>
      <c r="G1056" s="313" t="s">
        <v>2728</v>
      </c>
      <c r="H1056" s="631">
        <v>44419</v>
      </c>
      <c r="I1056" s="628">
        <f t="shared" si="9"/>
        <v>44419</v>
      </c>
      <c r="J1056" s="632"/>
    </row>
    <row r="1057" spans="1:10" s="372" customFormat="1">
      <c r="A1057" s="311" t="s">
        <v>2742</v>
      </c>
      <c r="B1057" s="313" t="s">
        <v>2725</v>
      </c>
      <c r="C1057" s="313" t="s">
        <v>2726</v>
      </c>
      <c r="D1057" s="629">
        <v>2510</v>
      </c>
      <c r="E1057" s="451">
        <v>29900</v>
      </c>
      <c r="F1057" s="630" t="s">
        <v>3071</v>
      </c>
      <c r="G1057" s="313" t="s">
        <v>2728</v>
      </c>
      <c r="H1057" s="631">
        <v>44462</v>
      </c>
      <c r="I1057" s="628">
        <f t="shared" si="9"/>
        <v>44462</v>
      </c>
      <c r="J1057" s="632"/>
    </row>
    <row r="1058" spans="1:10" s="372" customFormat="1">
      <c r="A1058" s="311" t="s">
        <v>2742</v>
      </c>
      <c r="B1058" s="313" t="s">
        <v>2725</v>
      </c>
      <c r="C1058" s="313" t="s">
        <v>2726</v>
      </c>
      <c r="D1058" s="629">
        <v>2798</v>
      </c>
      <c r="E1058" s="451">
        <v>3050</v>
      </c>
      <c r="F1058" s="630" t="s">
        <v>3071</v>
      </c>
      <c r="G1058" s="313" t="s">
        <v>2728</v>
      </c>
      <c r="H1058" s="631">
        <v>44496</v>
      </c>
      <c r="I1058" s="628">
        <f t="shared" si="9"/>
        <v>44496</v>
      </c>
      <c r="J1058" s="632"/>
    </row>
    <row r="1059" spans="1:10" s="372" customFormat="1">
      <c r="A1059" s="311" t="s">
        <v>2742</v>
      </c>
      <c r="B1059" s="313" t="s">
        <v>2725</v>
      </c>
      <c r="C1059" s="313" t="s">
        <v>2726</v>
      </c>
      <c r="D1059" s="629">
        <v>3190</v>
      </c>
      <c r="E1059" s="451">
        <v>6250</v>
      </c>
      <c r="F1059" s="630" t="s">
        <v>3071</v>
      </c>
      <c r="G1059" s="313" t="s">
        <v>2728</v>
      </c>
      <c r="H1059" s="631">
        <v>44541</v>
      </c>
      <c r="I1059" s="628">
        <f t="shared" si="9"/>
        <v>44541</v>
      </c>
      <c r="J1059" s="632"/>
    </row>
    <row r="1060" spans="1:10" s="372" customFormat="1">
      <c r="A1060" s="311" t="s">
        <v>2773</v>
      </c>
      <c r="B1060" s="313" t="s">
        <v>2725</v>
      </c>
      <c r="C1060" s="313" t="s">
        <v>2726</v>
      </c>
      <c r="D1060" s="629">
        <v>31</v>
      </c>
      <c r="E1060" s="451">
        <v>10000</v>
      </c>
      <c r="F1060" s="630" t="s">
        <v>3071</v>
      </c>
      <c r="G1060" s="313" t="s">
        <v>2728</v>
      </c>
      <c r="H1060" s="631">
        <v>44208</v>
      </c>
      <c r="I1060" s="628">
        <f t="shared" si="9"/>
        <v>44208</v>
      </c>
      <c r="J1060" s="632"/>
    </row>
    <row r="1061" spans="1:10" s="372" customFormat="1">
      <c r="A1061" s="311" t="s">
        <v>2789</v>
      </c>
      <c r="B1061" s="313" t="s">
        <v>2725</v>
      </c>
      <c r="C1061" s="313" t="s">
        <v>2726</v>
      </c>
      <c r="D1061" s="629">
        <v>1015</v>
      </c>
      <c r="E1061" s="451">
        <v>10000</v>
      </c>
      <c r="F1061" s="630" t="s">
        <v>19366</v>
      </c>
      <c r="G1061" s="313" t="s">
        <v>2728</v>
      </c>
      <c r="H1061" s="631">
        <v>44321</v>
      </c>
      <c r="I1061" s="628">
        <f t="shared" si="9"/>
        <v>44321</v>
      </c>
      <c r="J1061" s="632"/>
    </row>
    <row r="1062" spans="1:10" s="372" customFormat="1">
      <c r="A1062" s="311" t="s">
        <v>2789</v>
      </c>
      <c r="B1062" s="313" t="s">
        <v>2725</v>
      </c>
      <c r="C1062" s="313" t="s">
        <v>2726</v>
      </c>
      <c r="D1062" s="629">
        <v>1507</v>
      </c>
      <c r="E1062" s="451">
        <v>30000</v>
      </c>
      <c r="F1062" s="630" t="s">
        <v>19366</v>
      </c>
      <c r="G1062" s="313" t="s">
        <v>2728</v>
      </c>
      <c r="H1062" s="631">
        <v>44357</v>
      </c>
      <c r="I1062" s="628">
        <f t="shared" si="9"/>
        <v>44357</v>
      </c>
      <c r="J1062" s="632"/>
    </row>
    <row r="1063" spans="1:10" s="372" customFormat="1">
      <c r="A1063" s="311" t="s">
        <v>2942</v>
      </c>
      <c r="B1063" s="313" t="s">
        <v>2725</v>
      </c>
      <c r="C1063" s="313" t="s">
        <v>2726</v>
      </c>
      <c r="D1063" s="629">
        <v>2356</v>
      </c>
      <c r="E1063" s="451">
        <v>30000</v>
      </c>
      <c r="F1063" s="630" t="s">
        <v>19366</v>
      </c>
      <c r="G1063" s="313" t="s">
        <v>2728</v>
      </c>
      <c r="H1063" s="631">
        <v>44449</v>
      </c>
      <c r="I1063" s="628">
        <f t="shared" si="9"/>
        <v>44449</v>
      </c>
      <c r="J1063" s="632"/>
    </row>
    <row r="1064" spans="1:10" s="372" customFormat="1">
      <c r="A1064" s="311" t="s">
        <v>2789</v>
      </c>
      <c r="B1064" s="313" t="s">
        <v>2725</v>
      </c>
      <c r="C1064" s="313" t="s">
        <v>2726</v>
      </c>
      <c r="D1064" s="629">
        <v>3201</v>
      </c>
      <c r="E1064" s="451">
        <v>7340</v>
      </c>
      <c r="F1064" s="630" t="s">
        <v>19366</v>
      </c>
      <c r="G1064" s="313" t="s">
        <v>2728</v>
      </c>
      <c r="H1064" s="631">
        <v>44543</v>
      </c>
      <c r="I1064" s="628">
        <f t="shared" si="9"/>
        <v>44543</v>
      </c>
      <c r="J1064" s="632"/>
    </row>
    <row r="1065" spans="1:10" s="372" customFormat="1">
      <c r="A1065" s="311" t="s">
        <v>2768</v>
      </c>
      <c r="B1065" s="313" t="s">
        <v>2725</v>
      </c>
      <c r="C1065" s="313" t="s">
        <v>2726</v>
      </c>
      <c r="D1065" s="629">
        <v>123</v>
      </c>
      <c r="E1065" s="451">
        <v>12000</v>
      </c>
      <c r="F1065" s="630" t="s">
        <v>19366</v>
      </c>
      <c r="G1065" s="313" t="s">
        <v>2728</v>
      </c>
      <c r="H1065" s="631">
        <v>44212</v>
      </c>
      <c r="I1065" s="628">
        <f t="shared" si="9"/>
        <v>44212</v>
      </c>
      <c r="J1065" s="632"/>
    </row>
    <row r="1066" spans="1:10" s="372" customFormat="1">
      <c r="A1066" s="311" t="s">
        <v>2768</v>
      </c>
      <c r="B1066" s="313" t="s">
        <v>2725</v>
      </c>
      <c r="C1066" s="313" t="s">
        <v>2726</v>
      </c>
      <c r="D1066" s="629">
        <v>934</v>
      </c>
      <c r="E1066" s="451">
        <v>12000</v>
      </c>
      <c r="F1066" s="630" t="s">
        <v>15633</v>
      </c>
      <c r="G1066" s="313" t="s">
        <v>2728</v>
      </c>
      <c r="H1066" s="631">
        <v>44313</v>
      </c>
      <c r="I1066" s="628">
        <f t="shared" si="9"/>
        <v>44313</v>
      </c>
      <c r="J1066" s="632"/>
    </row>
    <row r="1067" spans="1:10" s="372" customFormat="1">
      <c r="A1067" s="311" t="s">
        <v>2768</v>
      </c>
      <c r="B1067" s="313" t="s">
        <v>2725</v>
      </c>
      <c r="C1067" s="313" t="s">
        <v>2726</v>
      </c>
      <c r="D1067" s="629">
        <v>1745</v>
      </c>
      <c r="E1067" s="451">
        <v>4000</v>
      </c>
      <c r="F1067" s="630" t="s">
        <v>15633</v>
      </c>
      <c r="G1067" s="313" t="s">
        <v>2728</v>
      </c>
      <c r="H1067" s="631">
        <v>44384</v>
      </c>
      <c r="I1067" s="628">
        <f t="shared" si="9"/>
        <v>44384</v>
      </c>
      <c r="J1067" s="632"/>
    </row>
    <row r="1068" spans="1:10" s="372" customFormat="1">
      <c r="A1068" s="311" t="s">
        <v>2768</v>
      </c>
      <c r="B1068" s="313" t="s">
        <v>2725</v>
      </c>
      <c r="C1068" s="313" t="s">
        <v>2726</v>
      </c>
      <c r="D1068" s="629">
        <v>2161</v>
      </c>
      <c r="E1068" s="451">
        <v>12000</v>
      </c>
      <c r="F1068" s="630" t="s">
        <v>15633</v>
      </c>
      <c r="G1068" s="313" t="s">
        <v>2728</v>
      </c>
      <c r="H1068" s="631">
        <v>44431</v>
      </c>
      <c r="I1068" s="628">
        <f t="shared" si="9"/>
        <v>44431</v>
      </c>
      <c r="J1068" s="632"/>
    </row>
    <row r="1069" spans="1:10" s="372" customFormat="1">
      <c r="A1069" s="311" t="s">
        <v>2768</v>
      </c>
      <c r="B1069" s="313" t="s">
        <v>2725</v>
      </c>
      <c r="C1069" s="313" t="s">
        <v>2726</v>
      </c>
      <c r="D1069" s="629">
        <v>2913</v>
      </c>
      <c r="E1069" s="451">
        <v>8000</v>
      </c>
      <c r="F1069" s="630" t="s">
        <v>15633</v>
      </c>
      <c r="G1069" s="313" t="s">
        <v>2728</v>
      </c>
      <c r="H1069" s="631">
        <v>44511</v>
      </c>
      <c r="I1069" s="628">
        <f t="shared" si="9"/>
        <v>44511</v>
      </c>
      <c r="J1069" s="632"/>
    </row>
    <row r="1070" spans="1:10" s="372" customFormat="1">
      <c r="A1070" s="311" t="s">
        <v>15634</v>
      </c>
      <c r="B1070" s="313" t="s">
        <v>2725</v>
      </c>
      <c r="C1070" s="313" t="s">
        <v>2726</v>
      </c>
      <c r="D1070" s="629">
        <v>238</v>
      </c>
      <c r="E1070" s="451">
        <v>11000</v>
      </c>
      <c r="F1070" s="630" t="s">
        <v>15633</v>
      </c>
      <c r="G1070" s="313" t="s">
        <v>2728</v>
      </c>
      <c r="H1070" s="631">
        <v>44218</v>
      </c>
      <c r="I1070" s="628">
        <f t="shared" si="9"/>
        <v>44218</v>
      </c>
      <c r="J1070" s="632"/>
    </row>
    <row r="1071" spans="1:10" s="372" customFormat="1">
      <c r="A1071" s="311" t="s">
        <v>3074</v>
      </c>
      <c r="B1071" s="313" t="s">
        <v>2725</v>
      </c>
      <c r="C1071" s="313" t="s">
        <v>2726</v>
      </c>
      <c r="D1071" s="629">
        <v>515</v>
      </c>
      <c r="E1071" s="451">
        <v>8743.7999999999993</v>
      </c>
      <c r="F1071" s="630" t="s">
        <v>15635</v>
      </c>
      <c r="G1071" s="313" t="s">
        <v>2728</v>
      </c>
      <c r="H1071" s="631">
        <v>44249</v>
      </c>
      <c r="I1071" s="628">
        <f t="shared" si="9"/>
        <v>44249</v>
      </c>
      <c r="J1071" s="632"/>
    </row>
    <row r="1072" spans="1:10" s="372" customFormat="1">
      <c r="A1072" s="311" t="s">
        <v>2773</v>
      </c>
      <c r="B1072" s="313" t="s">
        <v>2725</v>
      </c>
      <c r="C1072" s="313" t="s">
        <v>2726</v>
      </c>
      <c r="D1072" s="629">
        <v>390</v>
      </c>
      <c r="E1072" s="451">
        <v>24000</v>
      </c>
      <c r="F1072" s="630" t="s">
        <v>15636</v>
      </c>
      <c r="G1072" s="313" t="s">
        <v>2728</v>
      </c>
      <c r="H1072" s="631">
        <v>44235</v>
      </c>
      <c r="I1072" s="628">
        <f t="shared" si="9"/>
        <v>44235</v>
      </c>
      <c r="J1072" s="632"/>
    </row>
    <row r="1073" spans="1:10" s="372" customFormat="1">
      <c r="A1073" s="311" t="s">
        <v>3075</v>
      </c>
      <c r="B1073" s="313" t="s">
        <v>2725</v>
      </c>
      <c r="C1073" s="313" t="s">
        <v>2726</v>
      </c>
      <c r="D1073" s="629">
        <v>724</v>
      </c>
      <c r="E1073" s="451">
        <v>16000</v>
      </c>
      <c r="F1073" s="630" t="s">
        <v>3076</v>
      </c>
      <c r="G1073" s="313" t="s">
        <v>2728</v>
      </c>
      <c r="H1073" s="631">
        <v>44285</v>
      </c>
      <c r="I1073" s="628">
        <f t="shared" si="9"/>
        <v>44285</v>
      </c>
      <c r="J1073" s="632"/>
    </row>
    <row r="1074" spans="1:10" s="372" customFormat="1">
      <c r="A1074" s="311" t="s">
        <v>3075</v>
      </c>
      <c r="B1074" s="313" t="s">
        <v>2725</v>
      </c>
      <c r="C1074" s="313" t="s">
        <v>2726</v>
      </c>
      <c r="D1074" s="629">
        <v>1395</v>
      </c>
      <c r="E1074" s="451">
        <v>16000</v>
      </c>
      <c r="F1074" s="630" t="s">
        <v>15637</v>
      </c>
      <c r="G1074" s="313" t="s">
        <v>2728</v>
      </c>
      <c r="H1074" s="631">
        <v>44348</v>
      </c>
      <c r="I1074" s="628">
        <f t="shared" si="9"/>
        <v>44348</v>
      </c>
      <c r="J1074" s="632"/>
    </row>
    <row r="1075" spans="1:10" s="372" customFormat="1">
      <c r="A1075" s="311" t="s">
        <v>3075</v>
      </c>
      <c r="B1075" s="313" t="s">
        <v>2725</v>
      </c>
      <c r="C1075" s="313" t="s">
        <v>2726</v>
      </c>
      <c r="D1075" s="629">
        <v>2101</v>
      </c>
      <c r="E1075" s="451">
        <v>16000</v>
      </c>
      <c r="F1075" s="630" t="s">
        <v>15637</v>
      </c>
      <c r="G1075" s="313" t="s">
        <v>2728</v>
      </c>
      <c r="H1075" s="631">
        <v>44427</v>
      </c>
      <c r="I1075" s="628">
        <f t="shared" si="9"/>
        <v>44427</v>
      </c>
      <c r="J1075" s="632"/>
    </row>
    <row r="1076" spans="1:10" s="372" customFormat="1">
      <c r="A1076" s="311" t="s">
        <v>3075</v>
      </c>
      <c r="B1076" s="313" t="s">
        <v>2725</v>
      </c>
      <c r="C1076" s="313" t="s">
        <v>2726</v>
      </c>
      <c r="D1076" s="629">
        <v>2624</v>
      </c>
      <c r="E1076" s="451">
        <v>3200</v>
      </c>
      <c r="F1076" s="630" t="s">
        <v>15637</v>
      </c>
      <c r="G1076" s="313" t="s">
        <v>2728</v>
      </c>
      <c r="H1076" s="631">
        <v>44469</v>
      </c>
      <c r="I1076" s="628">
        <f t="shared" ref="I1076:I1139" si="10">H1076+0</f>
        <v>44469</v>
      </c>
      <c r="J1076" s="632"/>
    </row>
    <row r="1077" spans="1:10" s="372" customFormat="1">
      <c r="A1077" s="311" t="s">
        <v>15638</v>
      </c>
      <c r="B1077" s="313" t="s">
        <v>2725</v>
      </c>
      <c r="C1077" s="313" t="s">
        <v>2726</v>
      </c>
      <c r="D1077" s="629">
        <v>2549</v>
      </c>
      <c r="E1077" s="451">
        <v>35200</v>
      </c>
      <c r="F1077" s="630" t="s">
        <v>15637</v>
      </c>
      <c r="G1077" s="313" t="s">
        <v>2728</v>
      </c>
      <c r="H1077" s="631">
        <v>44463</v>
      </c>
      <c r="I1077" s="628">
        <f t="shared" si="10"/>
        <v>44463</v>
      </c>
      <c r="J1077" s="632"/>
    </row>
    <row r="1078" spans="1:10" s="372" customFormat="1" ht="23.25">
      <c r="A1078" s="311" t="s">
        <v>2914</v>
      </c>
      <c r="B1078" s="313" t="s">
        <v>2725</v>
      </c>
      <c r="C1078" s="313" t="s">
        <v>2726</v>
      </c>
      <c r="D1078" s="629">
        <v>134</v>
      </c>
      <c r="E1078" s="451">
        <v>30000</v>
      </c>
      <c r="F1078" s="630" t="s">
        <v>3077</v>
      </c>
      <c r="G1078" s="313" t="s">
        <v>2728</v>
      </c>
      <c r="H1078" s="631">
        <v>44212</v>
      </c>
      <c r="I1078" s="628">
        <f t="shared" si="10"/>
        <v>44212</v>
      </c>
      <c r="J1078" s="632"/>
    </row>
    <row r="1079" spans="1:10" s="372" customFormat="1">
      <c r="A1079" s="311" t="s">
        <v>2942</v>
      </c>
      <c r="B1079" s="313" t="s">
        <v>2725</v>
      </c>
      <c r="C1079" s="313" t="s">
        <v>2726</v>
      </c>
      <c r="D1079" s="629">
        <v>532</v>
      </c>
      <c r="E1079" s="451">
        <v>30000</v>
      </c>
      <c r="F1079" s="630" t="s">
        <v>15639</v>
      </c>
      <c r="G1079" s="313" t="s">
        <v>2728</v>
      </c>
      <c r="H1079" s="631">
        <v>44251</v>
      </c>
      <c r="I1079" s="628">
        <f t="shared" si="10"/>
        <v>44251</v>
      </c>
      <c r="J1079" s="632"/>
    </row>
    <row r="1080" spans="1:10" s="372" customFormat="1">
      <c r="A1080" s="311" t="s">
        <v>2942</v>
      </c>
      <c r="B1080" s="313" t="s">
        <v>2725</v>
      </c>
      <c r="C1080" s="313" t="s">
        <v>2726</v>
      </c>
      <c r="D1080" s="629">
        <v>1318</v>
      </c>
      <c r="E1080" s="451">
        <v>20000</v>
      </c>
      <c r="F1080" s="630" t="s">
        <v>15639</v>
      </c>
      <c r="G1080" s="313" t="s">
        <v>2728</v>
      </c>
      <c r="H1080" s="631">
        <v>44343</v>
      </c>
      <c r="I1080" s="628">
        <f t="shared" si="10"/>
        <v>44343</v>
      </c>
      <c r="J1080" s="632"/>
    </row>
    <row r="1081" spans="1:10" s="372" customFormat="1">
      <c r="A1081" s="311" t="s">
        <v>2942</v>
      </c>
      <c r="B1081" s="313" t="s">
        <v>2725</v>
      </c>
      <c r="C1081" s="313" t="s">
        <v>2726</v>
      </c>
      <c r="D1081" s="629">
        <v>2004</v>
      </c>
      <c r="E1081" s="451">
        <v>30000</v>
      </c>
      <c r="F1081" s="630" t="s">
        <v>15639</v>
      </c>
      <c r="G1081" s="313" t="s">
        <v>2728</v>
      </c>
      <c r="H1081" s="631">
        <v>44413</v>
      </c>
      <c r="I1081" s="628">
        <f t="shared" si="10"/>
        <v>44413</v>
      </c>
      <c r="J1081" s="632"/>
    </row>
    <row r="1082" spans="1:10" s="372" customFormat="1">
      <c r="A1082" s="311" t="s">
        <v>3078</v>
      </c>
      <c r="B1082" s="313" t="s">
        <v>2725</v>
      </c>
      <c r="C1082" s="313" t="s">
        <v>2726</v>
      </c>
      <c r="D1082" s="629">
        <v>189</v>
      </c>
      <c r="E1082" s="451">
        <v>24000</v>
      </c>
      <c r="F1082" s="630" t="s">
        <v>15639</v>
      </c>
      <c r="G1082" s="313" t="s">
        <v>2728</v>
      </c>
      <c r="H1082" s="631">
        <v>44216</v>
      </c>
      <c r="I1082" s="628">
        <f t="shared" si="10"/>
        <v>44216</v>
      </c>
      <c r="J1082" s="632"/>
    </row>
    <row r="1083" spans="1:10" s="372" customFormat="1">
      <c r="A1083" s="311" t="s">
        <v>2855</v>
      </c>
      <c r="B1083" s="313" t="s">
        <v>2725</v>
      </c>
      <c r="C1083" s="313" t="s">
        <v>2726</v>
      </c>
      <c r="D1083" s="629">
        <v>1809</v>
      </c>
      <c r="E1083" s="451">
        <v>8000</v>
      </c>
      <c r="F1083" s="630" t="s">
        <v>15640</v>
      </c>
      <c r="G1083" s="313" t="s">
        <v>2728</v>
      </c>
      <c r="H1083" s="631">
        <v>44389</v>
      </c>
      <c r="I1083" s="628">
        <f t="shared" si="10"/>
        <v>44389</v>
      </c>
      <c r="J1083" s="632"/>
    </row>
    <row r="1084" spans="1:10" s="372" customFormat="1">
      <c r="A1084" s="311" t="s">
        <v>3080</v>
      </c>
      <c r="B1084" s="313" t="s">
        <v>2725</v>
      </c>
      <c r="C1084" s="313" t="s">
        <v>2726</v>
      </c>
      <c r="D1084" s="629">
        <v>2340</v>
      </c>
      <c r="E1084" s="451">
        <v>17200</v>
      </c>
      <c r="F1084" s="630" t="s">
        <v>15640</v>
      </c>
      <c r="G1084" s="313" t="s">
        <v>2728</v>
      </c>
      <c r="H1084" s="631">
        <v>44448</v>
      </c>
      <c r="I1084" s="628">
        <f t="shared" si="10"/>
        <v>44448</v>
      </c>
      <c r="J1084" s="632"/>
    </row>
    <row r="1085" spans="1:10" s="372" customFormat="1">
      <c r="A1085" s="311" t="s">
        <v>3081</v>
      </c>
      <c r="B1085" s="313" t="s">
        <v>2725</v>
      </c>
      <c r="C1085" s="313" t="s">
        <v>2726</v>
      </c>
      <c r="D1085" s="629">
        <v>2958</v>
      </c>
      <c r="E1085" s="451">
        <v>12000</v>
      </c>
      <c r="F1085" s="630" t="s">
        <v>15640</v>
      </c>
      <c r="G1085" s="313" t="s">
        <v>2728</v>
      </c>
      <c r="H1085" s="631">
        <v>44516</v>
      </c>
      <c r="I1085" s="628">
        <f t="shared" si="10"/>
        <v>44516</v>
      </c>
      <c r="J1085" s="632"/>
    </row>
    <row r="1086" spans="1:10" s="372" customFormat="1">
      <c r="A1086" s="311" t="s">
        <v>2773</v>
      </c>
      <c r="B1086" s="313" t="s">
        <v>2725</v>
      </c>
      <c r="C1086" s="313" t="s">
        <v>2726</v>
      </c>
      <c r="D1086" s="629">
        <v>27</v>
      </c>
      <c r="E1086" s="451">
        <v>30000</v>
      </c>
      <c r="F1086" s="630" t="s">
        <v>15641</v>
      </c>
      <c r="G1086" s="313" t="s">
        <v>2728</v>
      </c>
      <c r="H1086" s="631">
        <v>44208</v>
      </c>
      <c r="I1086" s="628">
        <f t="shared" si="10"/>
        <v>44208</v>
      </c>
      <c r="J1086" s="632"/>
    </row>
    <row r="1087" spans="1:10" s="372" customFormat="1">
      <c r="A1087" s="311" t="s">
        <v>2789</v>
      </c>
      <c r="B1087" s="313" t="s">
        <v>2725</v>
      </c>
      <c r="C1087" s="313" t="s">
        <v>2726</v>
      </c>
      <c r="D1087" s="629">
        <v>828</v>
      </c>
      <c r="E1087" s="451">
        <v>20000</v>
      </c>
      <c r="F1087" s="630" t="s">
        <v>15642</v>
      </c>
      <c r="G1087" s="313" t="s">
        <v>2728</v>
      </c>
      <c r="H1087" s="631">
        <v>44300</v>
      </c>
      <c r="I1087" s="628">
        <f t="shared" si="10"/>
        <v>44300</v>
      </c>
      <c r="J1087" s="632"/>
    </row>
    <row r="1088" spans="1:10" s="372" customFormat="1">
      <c r="A1088" s="311" t="s">
        <v>2789</v>
      </c>
      <c r="B1088" s="313" t="s">
        <v>2725</v>
      </c>
      <c r="C1088" s="313" t="s">
        <v>2726</v>
      </c>
      <c r="D1088" s="629">
        <v>1587</v>
      </c>
      <c r="E1088" s="451">
        <v>20000</v>
      </c>
      <c r="F1088" s="630" t="s">
        <v>15642</v>
      </c>
      <c r="G1088" s="313" t="s">
        <v>2728</v>
      </c>
      <c r="H1088" s="631">
        <v>44365</v>
      </c>
      <c r="I1088" s="628">
        <f t="shared" si="10"/>
        <v>44365</v>
      </c>
      <c r="J1088" s="632"/>
    </row>
    <row r="1089" spans="1:10" s="372" customFormat="1">
      <c r="A1089" s="311" t="s">
        <v>2789</v>
      </c>
      <c r="B1089" s="313" t="s">
        <v>2725</v>
      </c>
      <c r="C1089" s="313" t="s">
        <v>2726</v>
      </c>
      <c r="D1089" s="629">
        <v>2128</v>
      </c>
      <c r="E1089" s="451">
        <v>20000</v>
      </c>
      <c r="F1089" s="630" t="s">
        <v>15642</v>
      </c>
      <c r="G1089" s="313" t="s">
        <v>2728</v>
      </c>
      <c r="H1089" s="631">
        <v>44428</v>
      </c>
      <c r="I1089" s="628">
        <f t="shared" si="10"/>
        <v>44428</v>
      </c>
      <c r="J1089" s="632"/>
    </row>
    <row r="1090" spans="1:10" s="372" customFormat="1">
      <c r="A1090" s="311" t="s">
        <v>2789</v>
      </c>
      <c r="B1090" s="313" t="s">
        <v>2725</v>
      </c>
      <c r="C1090" s="313" t="s">
        <v>2726</v>
      </c>
      <c r="D1090" s="629">
        <v>2789</v>
      </c>
      <c r="E1090" s="451">
        <v>22340</v>
      </c>
      <c r="F1090" s="630" t="s">
        <v>15642</v>
      </c>
      <c r="G1090" s="313" t="s">
        <v>2728</v>
      </c>
      <c r="H1090" s="631">
        <v>44494</v>
      </c>
      <c r="I1090" s="628">
        <f t="shared" si="10"/>
        <v>44494</v>
      </c>
      <c r="J1090" s="632"/>
    </row>
    <row r="1091" spans="1:10" s="372" customFormat="1">
      <c r="A1091" s="311" t="s">
        <v>2828</v>
      </c>
      <c r="B1091" s="313" t="s">
        <v>2725</v>
      </c>
      <c r="C1091" s="313" t="s">
        <v>2726</v>
      </c>
      <c r="D1091" s="629">
        <v>930</v>
      </c>
      <c r="E1091" s="451">
        <v>24000</v>
      </c>
      <c r="F1091" s="630" t="s">
        <v>15642</v>
      </c>
      <c r="G1091" s="313" t="s">
        <v>2728</v>
      </c>
      <c r="H1091" s="631">
        <v>44313</v>
      </c>
      <c r="I1091" s="628">
        <f t="shared" si="10"/>
        <v>44313</v>
      </c>
      <c r="J1091" s="632"/>
    </row>
    <row r="1092" spans="1:10" s="372" customFormat="1" ht="23.25">
      <c r="A1092" s="311" t="s">
        <v>3084</v>
      </c>
      <c r="B1092" s="313" t="s">
        <v>2725</v>
      </c>
      <c r="C1092" s="313" t="s">
        <v>2726</v>
      </c>
      <c r="D1092" s="629">
        <v>1666</v>
      </c>
      <c r="E1092" s="451">
        <v>24000</v>
      </c>
      <c r="F1092" s="630" t="s">
        <v>15643</v>
      </c>
      <c r="G1092" s="313" t="s">
        <v>2728</v>
      </c>
      <c r="H1092" s="631">
        <v>44377</v>
      </c>
      <c r="I1092" s="628">
        <f t="shared" si="10"/>
        <v>44377</v>
      </c>
      <c r="J1092" s="632"/>
    </row>
    <row r="1093" spans="1:10" s="372" customFormat="1">
      <c r="A1093" s="311" t="s">
        <v>2828</v>
      </c>
      <c r="B1093" s="313" t="s">
        <v>2725</v>
      </c>
      <c r="C1093" s="313" t="s">
        <v>2726</v>
      </c>
      <c r="D1093" s="629">
        <v>2349</v>
      </c>
      <c r="E1093" s="451">
        <v>24000</v>
      </c>
      <c r="F1093" s="630" t="s">
        <v>15643</v>
      </c>
      <c r="G1093" s="313" t="s">
        <v>2728</v>
      </c>
      <c r="H1093" s="631">
        <v>44449</v>
      </c>
      <c r="I1093" s="628">
        <f t="shared" si="10"/>
        <v>44449</v>
      </c>
      <c r="J1093" s="632"/>
    </row>
    <row r="1094" spans="1:10" s="372" customFormat="1">
      <c r="A1094" s="311" t="s">
        <v>2735</v>
      </c>
      <c r="B1094" s="313" t="s">
        <v>2725</v>
      </c>
      <c r="C1094" s="313" t="s">
        <v>2726</v>
      </c>
      <c r="D1094" s="629">
        <v>1566</v>
      </c>
      <c r="E1094" s="451">
        <v>18000</v>
      </c>
      <c r="F1094" s="630" t="s">
        <v>15643</v>
      </c>
      <c r="G1094" s="313" t="s">
        <v>2728</v>
      </c>
      <c r="H1094" s="631">
        <v>44363</v>
      </c>
      <c r="I1094" s="628">
        <f t="shared" si="10"/>
        <v>44363</v>
      </c>
      <c r="J1094" s="632"/>
    </row>
    <row r="1095" spans="1:10" s="372" customFormat="1">
      <c r="A1095" s="311" t="s">
        <v>2767</v>
      </c>
      <c r="B1095" s="313" t="s">
        <v>2725</v>
      </c>
      <c r="C1095" s="313" t="s">
        <v>2726</v>
      </c>
      <c r="D1095" s="629">
        <v>1386</v>
      </c>
      <c r="E1095" s="451">
        <v>10000</v>
      </c>
      <c r="F1095" s="630" t="s">
        <v>15644</v>
      </c>
      <c r="G1095" s="313" t="s">
        <v>2728</v>
      </c>
      <c r="H1095" s="631">
        <v>44348</v>
      </c>
      <c r="I1095" s="628">
        <f t="shared" si="10"/>
        <v>44348</v>
      </c>
      <c r="J1095" s="632"/>
    </row>
    <row r="1096" spans="1:10" s="372" customFormat="1">
      <c r="A1096" s="311" t="s">
        <v>2800</v>
      </c>
      <c r="B1096" s="313" t="s">
        <v>2725</v>
      </c>
      <c r="C1096" s="313" t="s">
        <v>2726</v>
      </c>
      <c r="D1096" s="629">
        <v>411</v>
      </c>
      <c r="E1096" s="451">
        <v>10000</v>
      </c>
      <c r="F1096" s="630" t="s">
        <v>15645</v>
      </c>
      <c r="G1096" s="313" t="s">
        <v>2728</v>
      </c>
      <c r="H1096" s="631">
        <v>44237</v>
      </c>
      <c r="I1096" s="628">
        <f t="shared" si="10"/>
        <v>44237</v>
      </c>
      <c r="J1096" s="632"/>
    </row>
    <row r="1097" spans="1:10" s="372" customFormat="1">
      <c r="A1097" s="311" t="s">
        <v>2800</v>
      </c>
      <c r="B1097" s="313" t="s">
        <v>2725</v>
      </c>
      <c r="C1097" s="313" t="s">
        <v>2726</v>
      </c>
      <c r="D1097" s="629">
        <v>804</v>
      </c>
      <c r="E1097" s="451">
        <v>5000</v>
      </c>
      <c r="F1097" s="630" t="s">
        <v>15646</v>
      </c>
      <c r="G1097" s="313" t="s">
        <v>2728</v>
      </c>
      <c r="H1097" s="631">
        <v>44299</v>
      </c>
      <c r="I1097" s="628">
        <f t="shared" si="10"/>
        <v>44299</v>
      </c>
      <c r="J1097" s="632"/>
    </row>
    <row r="1098" spans="1:10" s="372" customFormat="1">
      <c r="A1098" s="311" t="s">
        <v>2800</v>
      </c>
      <c r="B1098" s="313" t="s">
        <v>2725</v>
      </c>
      <c r="C1098" s="313" t="s">
        <v>2726</v>
      </c>
      <c r="D1098" s="629">
        <v>1201</v>
      </c>
      <c r="E1098" s="451">
        <v>5000</v>
      </c>
      <c r="F1098" s="630" t="s">
        <v>15646</v>
      </c>
      <c r="G1098" s="313" t="s">
        <v>2728</v>
      </c>
      <c r="H1098" s="631">
        <v>44335</v>
      </c>
      <c r="I1098" s="628">
        <f t="shared" si="10"/>
        <v>44335</v>
      </c>
      <c r="J1098" s="632"/>
    </row>
    <row r="1099" spans="1:10" s="372" customFormat="1">
      <c r="A1099" s="311" t="s">
        <v>2800</v>
      </c>
      <c r="B1099" s="313" t="s">
        <v>2725</v>
      </c>
      <c r="C1099" s="313" t="s">
        <v>2726</v>
      </c>
      <c r="D1099" s="629">
        <v>1461</v>
      </c>
      <c r="E1099" s="451">
        <v>5000</v>
      </c>
      <c r="F1099" s="630" t="s">
        <v>15646</v>
      </c>
      <c r="G1099" s="313" t="s">
        <v>2728</v>
      </c>
      <c r="H1099" s="631">
        <v>44354</v>
      </c>
      <c r="I1099" s="628">
        <f t="shared" si="10"/>
        <v>44354</v>
      </c>
      <c r="J1099" s="632"/>
    </row>
    <row r="1100" spans="1:10" s="372" customFormat="1">
      <c r="A1100" s="311" t="s">
        <v>2800</v>
      </c>
      <c r="B1100" s="313" t="s">
        <v>2725</v>
      </c>
      <c r="C1100" s="313" t="s">
        <v>2726</v>
      </c>
      <c r="D1100" s="629">
        <v>1897</v>
      </c>
      <c r="E1100" s="451">
        <v>5000</v>
      </c>
      <c r="F1100" s="630" t="s">
        <v>15646</v>
      </c>
      <c r="G1100" s="313" t="s">
        <v>2728</v>
      </c>
      <c r="H1100" s="631">
        <v>44394</v>
      </c>
      <c r="I1100" s="628">
        <f t="shared" si="10"/>
        <v>44394</v>
      </c>
      <c r="J1100" s="632"/>
    </row>
    <row r="1101" spans="1:10" s="372" customFormat="1">
      <c r="A1101" s="311" t="s">
        <v>2800</v>
      </c>
      <c r="B1101" s="313" t="s">
        <v>2725</v>
      </c>
      <c r="C1101" s="313" t="s">
        <v>2726</v>
      </c>
      <c r="D1101" s="629">
        <v>2069</v>
      </c>
      <c r="E1101" s="451">
        <v>5000</v>
      </c>
      <c r="F1101" s="630" t="s">
        <v>15646</v>
      </c>
      <c r="G1101" s="313" t="s">
        <v>2728</v>
      </c>
      <c r="H1101" s="631">
        <v>44421</v>
      </c>
      <c r="I1101" s="628">
        <f t="shared" si="10"/>
        <v>44421</v>
      </c>
      <c r="J1101" s="632"/>
    </row>
    <row r="1102" spans="1:10" s="372" customFormat="1">
      <c r="A1102" s="311" t="s">
        <v>2800</v>
      </c>
      <c r="B1102" s="313" t="s">
        <v>2725</v>
      </c>
      <c r="C1102" s="313" t="s">
        <v>2726</v>
      </c>
      <c r="D1102" s="629">
        <v>2262</v>
      </c>
      <c r="E1102" s="451">
        <v>20000</v>
      </c>
      <c r="F1102" s="630" t="s">
        <v>15646</v>
      </c>
      <c r="G1102" s="313" t="s">
        <v>2728</v>
      </c>
      <c r="H1102" s="631">
        <v>44445</v>
      </c>
      <c r="I1102" s="628">
        <f t="shared" si="10"/>
        <v>44445</v>
      </c>
      <c r="J1102" s="632"/>
    </row>
    <row r="1103" spans="1:10" s="372" customFormat="1">
      <c r="A1103" s="311" t="s">
        <v>2773</v>
      </c>
      <c r="B1103" s="313" t="s">
        <v>2725</v>
      </c>
      <c r="C1103" s="313" t="s">
        <v>2726</v>
      </c>
      <c r="D1103" s="629">
        <v>1126</v>
      </c>
      <c r="E1103" s="451">
        <v>30000</v>
      </c>
      <c r="F1103" s="630" t="s">
        <v>15646</v>
      </c>
      <c r="G1103" s="313" t="s">
        <v>2728</v>
      </c>
      <c r="H1103" s="631">
        <v>44329</v>
      </c>
      <c r="I1103" s="628">
        <f t="shared" si="10"/>
        <v>44329</v>
      </c>
      <c r="J1103" s="632"/>
    </row>
    <row r="1104" spans="1:10" s="372" customFormat="1">
      <c r="A1104" s="311" t="s">
        <v>2773</v>
      </c>
      <c r="B1104" s="313" t="s">
        <v>2725</v>
      </c>
      <c r="C1104" s="313" t="s">
        <v>2726</v>
      </c>
      <c r="D1104" s="629">
        <v>2100</v>
      </c>
      <c r="E1104" s="451">
        <v>30000</v>
      </c>
      <c r="F1104" s="630" t="s">
        <v>15647</v>
      </c>
      <c r="G1104" s="313" t="s">
        <v>2728</v>
      </c>
      <c r="H1104" s="631">
        <v>44427</v>
      </c>
      <c r="I1104" s="628">
        <f t="shared" si="10"/>
        <v>44427</v>
      </c>
      <c r="J1104" s="632"/>
    </row>
    <row r="1105" spans="1:10" s="372" customFormat="1">
      <c r="A1105" s="311" t="s">
        <v>2773</v>
      </c>
      <c r="B1105" s="313" t="s">
        <v>2725</v>
      </c>
      <c r="C1105" s="313" t="s">
        <v>2726</v>
      </c>
      <c r="D1105" s="629">
        <v>2879</v>
      </c>
      <c r="E1105" s="451">
        <v>20000</v>
      </c>
      <c r="F1105" s="630" t="s">
        <v>15647</v>
      </c>
      <c r="G1105" s="313" t="s">
        <v>2728</v>
      </c>
      <c r="H1105" s="631">
        <v>44510</v>
      </c>
      <c r="I1105" s="628">
        <f t="shared" si="10"/>
        <v>44510</v>
      </c>
      <c r="J1105" s="632"/>
    </row>
    <row r="1106" spans="1:10" s="372" customFormat="1">
      <c r="A1106" s="311" t="s">
        <v>3088</v>
      </c>
      <c r="B1106" s="313" t="s">
        <v>2725</v>
      </c>
      <c r="C1106" s="313" t="s">
        <v>2726</v>
      </c>
      <c r="D1106" s="629">
        <v>607</v>
      </c>
      <c r="E1106" s="451">
        <v>14999.8</v>
      </c>
      <c r="F1106" s="630" t="s">
        <v>15647</v>
      </c>
      <c r="G1106" s="313" t="s">
        <v>2728</v>
      </c>
      <c r="H1106" s="631">
        <v>44263</v>
      </c>
      <c r="I1106" s="628">
        <f t="shared" si="10"/>
        <v>44263</v>
      </c>
      <c r="J1106" s="632"/>
    </row>
    <row r="1107" spans="1:10" s="372" customFormat="1">
      <c r="A1107" s="311" t="s">
        <v>3088</v>
      </c>
      <c r="B1107" s="313" t="s">
        <v>2725</v>
      </c>
      <c r="C1107" s="313" t="s">
        <v>2726</v>
      </c>
      <c r="D1107" s="629">
        <v>613</v>
      </c>
      <c r="E1107" s="451">
        <v>10586.25</v>
      </c>
      <c r="F1107" s="630" t="s">
        <v>3089</v>
      </c>
      <c r="G1107" s="313" t="s">
        <v>2728</v>
      </c>
      <c r="H1107" s="631">
        <v>44263</v>
      </c>
      <c r="I1107" s="628">
        <f t="shared" si="10"/>
        <v>44263</v>
      </c>
      <c r="J1107" s="632"/>
    </row>
    <row r="1108" spans="1:10" s="372" customFormat="1">
      <c r="A1108" s="311" t="s">
        <v>3088</v>
      </c>
      <c r="B1108" s="313" t="s">
        <v>2732</v>
      </c>
      <c r="C1108" s="313" t="s">
        <v>2726</v>
      </c>
      <c r="D1108" s="629" t="s">
        <v>3090</v>
      </c>
      <c r="E1108" s="451">
        <v>97922.79</v>
      </c>
      <c r="F1108" s="630" t="s">
        <v>3089</v>
      </c>
      <c r="G1108" s="313" t="s">
        <v>2728</v>
      </c>
      <c r="H1108" s="631">
        <v>44306</v>
      </c>
      <c r="I1108" s="628">
        <f t="shared" si="10"/>
        <v>44306</v>
      </c>
      <c r="J1108" s="632"/>
    </row>
    <row r="1109" spans="1:10" s="372" customFormat="1">
      <c r="A1109" s="311" t="s">
        <v>3088</v>
      </c>
      <c r="B1109" s="313" t="s">
        <v>2732</v>
      </c>
      <c r="C1109" s="313" t="s">
        <v>2726</v>
      </c>
      <c r="D1109" s="629" t="s">
        <v>3091</v>
      </c>
      <c r="E1109" s="451">
        <v>110998.49</v>
      </c>
      <c r="F1109" s="630" t="s">
        <v>3089</v>
      </c>
      <c r="G1109" s="313" t="s">
        <v>2728</v>
      </c>
      <c r="H1109" s="631">
        <v>44306</v>
      </c>
      <c r="I1109" s="628">
        <f t="shared" si="10"/>
        <v>44306</v>
      </c>
      <c r="J1109" s="632"/>
    </row>
    <row r="1110" spans="1:10" s="372" customFormat="1">
      <c r="A1110" s="311" t="s">
        <v>3092</v>
      </c>
      <c r="B1110" s="313" t="s">
        <v>2732</v>
      </c>
      <c r="C1110" s="313" t="s">
        <v>2726</v>
      </c>
      <c r="D1110" s="629" t="s">
        <v>3093</v>
      </c>
      <c r="E1110" s="451">
        <v>215729.78</v>
      </c>
      <c r="F1110" s="630" t="s">
        <v>3089</v>
      </c>
      <c r="G1110" s="313" t="s">
        <v>2728</v>
      </c>
      <c r="H1110" s="631">
        <v>44337</v>
      </c>
      <c r="I1110" s="628">
        <f t="shared" si="10"/>
        <v>44337</v>
      </c>
      <c r="J1110" s="632"/>
    </row>
    <row r="1111" spans="1:10" s="372" customFormat="1">
      <c r="A1111" s="311" t="s">
        <v>3088</v>
      </c>
      <c r="B1111" s="313" t="s">
        <v>2732</v>
      </c>
      <c r="C1111" s="313" t="s">
        <v>2726</v>
      </c>
      <c r="D1111" s="629" t="s">
        <v>3094</v>
      </c>
      <c r="E1111" s="451">
        <v>502972.66</v>
      </c>
      <c r="F1111" s="630" t="s">
        <v>3089</v>
      </c>
      <c r="G1111" s="313" t="s">
        <v>2728</v>
      </c>
      <c r="H1111" s="631">
        <v>44446</v>
      </c>
      <c r="I1111" s="628">
        <f t="shared" si="10"/>
        <v>44446</v>
      </c>
      <c r="J1111" s="632"/>
    </row>
    <row r="1112" spans="1:10" s="372" customFormat="1">
      <c r="A1112" s="311" t="s">
        <v>2724</v>
      </c>
      <c r="B1112" s="313" t="s">
        <v>2725</v>
      </c>
      <c r="C1112" s="313" t="s">
        <v>2726</v>
      </c>
      <c r="D1112" s="629">
        <v>229</v>
      </c>
      <c r="E1112" s="451">
        <v>7000</v>
      </c>
      <c r="F1112" s="630" t="s">
        <v>3089</v>
      </c>
      <c r="G1112" s="313" t="s">
        <v>2728</v>
      </c>
      <c r="H1112" s="631">
        <v>44217</v>
      </c>
      <c r="I1112" s="628">
        <f t="shared" si="10"/>
        <v>44217</v>
      </c>
      <c r="J1112" s="632"/>
    </row>
    <row r="1113" spans="1:10" s="372" customFormat="1">
      <c r="A1113" s="311" t="s">
        <v>3095</v>
      </c>
      <c r="B1113" s="313" t="s">
        <v>2725</v>
      </c>
      <c r="C1113" s="313" t="s">
        <v>2726</v>
      </c>
      <c r="D1113" s="629">
        <v>375</v>
      </c>
      <c r="E1113" s="451">
        <v>33450</v>
      </c>
      <c r="F1113" s="630" t="s">
        <v>19367</v>
      </c>
      <c r="G1113" s="313" t="s">
        <v>2728</v>
      </c>
      <c r="H1113" s="631">
        <v>44231</v>
      </c>
      <c r="I1113" s="628">
        <f t="shared" si="10"/>
        <v>44231</v>
      </c>
      <c r="J1113" s="632"/>
    </row>
    <row r="1114" spans="1:10" s="372" customFormat="1">
      <c r="A1114" s="311" t="s">
        <v>3095</v>
      </c>
      <c r="B1114" s="313" t="s">
        <v>2725</v>
      </c>
      <c r="C1114" s="313" t="s">
        <v>2726</v>
      </c>
      <c r="D1114" s="629">
        <v>448</v>
      </c>
      <c r="E1114" s="451">
        <v>12870</v>
      </c>
      <c r="F1114" s="630" t="s">
        <v>19317</v>
      </c>
      <c r="G1114" s="313" t="s">
        <v>2728</v>
      </c>
      <c r="H1114" s="631">
        <v>44241</v>
      </c>
      <c r="I1114" s="628">
        <f t="shared" si="10"/>
        <v>44241</v>
      </c>
      <c r="J1114" s="632"/>
    </row>
    <row r="1115" spans="1:10" s="372" customFormat="1">
      <c r="A1115" s="311" t="s">
        <v>3095</v>
      </c>
      <c r="B1115" s="313" t="s">
        <v>2725</v>
      </c>
      <c r="C1115" s="313" t="s">
        <v>2726</v>
      </c>
      <c r="D1115" s="629">
        <v>473</v>
      </c>
      <c r="E1115" s="451">
        <v>4360</v>
      </c>
      <c r="F1115" s="630" t="s">
        <v>19317</v>
      </c>
      <c r="G1115" s="313" t="s">
        <v>2728</v>
      </c>
      <c r="H1115" s="631">
        <v>44244</v>
      </c>
      <c r="I1115" s="628">
        <f t="shared" si="10"/>
        <v>44244</v>
      </c>
      <c r="J1115" s="632"/>
    </row>
    <row r="1116" spans="1:10" s="372" customFormat="1">
      <c r="A1116" s="311" t="s">
        <v>3096</v>
      </c>
      <c r="B1116" s="313" t="s">
        <v>2725</v>
      </c>
      <c r="C1116" s="313" t="s">
        <v>2726</v>
      </c>
      <c r="D1116" s="629">
        <v>477</v>
      </c>
      <c r="E1116" s="451">
        <v>7980</v>
      </c>
      <c r="F1116" s="630" t="s">
        <v>19317</v>
      </c>
      <c r="G1116" s="313" t="s">
        <v>2728</v>
      </c>
      <c r="H1116" s="631">
        <v>44244</v>
      </c>
      <c r="I1116" s="628">
        <f t="shared" si="10"/>
        <v>44244</v>
      </c>
      <c r="J1116" s="632"/>
    </row>
    <row r="1117" spans="1:10" s="372" customFormat="1">
      <c r="A1117" s="311" t="s">
        <v>3095</v>
      </c>
      <c r="B1117" s="313" t="s">
        <v>2725</v>
      </c>
      <c r="C1117" s="313" t="s">
        <v>2726</v>
      </c>
      <c r="D1117" s="629">
        <v>528</v>
      </c>
      <c r="E1117" s="451">
        <v>3360</v>
      </c>
      <c r="F1117" s="630" t="s">
        <v>19317</v>
      </c>
      <c r="G1117" s="313" t="s">
        <v>2728</v>
      </c>
      <c r="H1117" s="631">
        <v>44251</v>
      </c>
      <c r="I1117" s="628">
        <f t="shared" si="10"/>
        <v>44251</v>
      </c>
      <c r="J1117" s="632"/>
    </row>
    <row r="1118" spans="1:10" s="372" customFormat="1">
      <c r="A1118" s="311" t="s">
        <v>3095</v>
      </c>
      <c r="B1118" s="313" t="s">
        <v>2725</v>
      </c>
      <c r="C1118" s="313" t="s">
        <v>2726</v>
      </c>
      <c r="D1118" s="629">
        <v>542</v>
      </c>
      <c r="E1118" s="451">
        <v>9400</v>
      </c>
      <c r="F1118" s="630" t="s">
        <v>19317</v>
      </c>
      <c r="G1118" s="313" t="s">
        <v>2728</v>
      </c>
      <c r="H1118" s="631">
        <v>44253</v>
      </c>
      <c r="I1118" s="628">
        <f t="shared" si="10"/>
        <v>44253</v>
      </c>
      <c r="J1118" s="632"/>
    </row>
    <row r="1119" spans="1:10" s="372" customFormat="1">
      <c r="A1119" s="311" t="s">
        <v>3095</v>
      </c>
      <c r="B1119" s="313" t="s">
        <v>2725</v>
      </c>
      <c r="C1119" s="313" t="s">
        <v>2726</v>
      </c>
      <c r="D1119" s="629">
        <v>588</v>
      </c>
      <c r="E1119" s="451">
        <v>15480.01</v>
      </c>
      <c r="F1119" s="630" t="s">
        <v>19317</v>
      </c>
      <c r="G1119" s="313" t="s">
        <v>2728</v>
      </c>
      <c r="H1119" s="631">
        <v>44259</v>
      </c>
      <c r="I1119" s="628">
        <f t="shared" si="10"/>
        <v>44259</v>
      </c>
      <c r="J1119" s="632"/>
    </row>
    <row r="1120" spans="1:10" s="372" customFormat="1">
      <c r="A1120" s="311" t="s">
        <v>3095</v>
      </c>
      <c r="B1120" s="313" t="s">
        <v>2725</v>
      </c>
      <c r="C1120" s="313" t="s">
        <v>2726</v>
      </c>
      <c r="D1120" s="629">
        <v>589</v>
      </c>
      <c r="E1120" s="451">
        <v>17640</v>
      </c>
      <c r="F1120" s="630" t="s">
        <v>19317</v>
      </c>
      <c r="G1120" s="313" t="s">
        <v>2728</v>
      </c>
      <c r="H1120" s="631">
        <v>44259</v>
      </c>
      <c r="I1120" s="628">
        <f t="shared" si="10"/>
        <v>44259</v>
      </c>
      <c r="J1120" s="632"/>
    </row>
    <row r="1121" spans="1:10" s="372" customFormat="1">
      <c r="A1121" s="311" t="s">
        <v>2789</v>
      </c>
      <c r="B1121" s="313" t="s">
        <v>2725</v>
      </c>
      <c r="C1121" s="313" t="s">
        <v>2726</v>
      </c>
      <c r="D1121" s="629">
        <v>1585</v>
      </c>
      <c r="E1121" s="451">
        <v>20000</v>
      </c>
      <c r="F1121" s="630" t="s">
        <v>19317</v>
      </c>
      <c r="G1121" s="313" t="s">
        <v>2728</v>
      </c>
      <c r="H1121" s="631">
        <v>44365</v>
      </c>
      <c r="I1121" s="628">
        <f t="shared" si="10"/>
        <v>44365</v>
      </c>
      <c r="J1121" s="632"/>
    </row>
    <row r="1122" spans="1:10" s="372" customFormat="1">
      <c r="A1122" s="311" t="s">
        <v>2789</v>
      </c>
      <c r="B1122" s="313" t="s">
        <v>2725</v>
      </c>
      <c r="C1122" s="313" t="s">
        <v>2726</v>
      </c>
      <c r="D1122" s="629">
        <v>2113</v>
      </c>
      <c r="E1122" s="451">
        <v>30000</v>
      </c>
      <c r="F1122" s="630" t="s">
        <v>19318</v>
      </c>
      <c r="G1122" s="313" t="s">
        <v>2728</v>
      </c>
      <c r="H1122" s="631">
        <v>44427</v>
      </c>
      <c r="I1122" s="628">
        <f t="shared" si="10"/>
        <v>44427</v>
      </c>
      <c r="J1122" s="632"/>
    </row>
    <row r="1123" spans="1:10" s="372" customFormat="1">
      <c r="A1123" s="311" t="s">
        <v>2789</v>
      </c>
      <c r="B1123" s="313" t="s">
        <v>2725</v>
      </c>
      <c r="C1123" s="313" t="s">
        <v>2726</v>
      </c>
      <c r="D1123" s="629">
        <v>2996</v>
      </c>
      <c r="E1123" s="451">
        <v>14000</v>
      </c>
      <c r="F1123" s="630" t="s">
        <v>19318</v>
      </c>
      <c r="G1123" s="313" t="s">
        <v>2728</v>
      </c>
      <c r="H1123" s="631">
        <v>44519</v>
      </c>
      <c r="I1123" s="628">
        <f t="shared" si="10"/>
        <v>44519</v>
      </c>
      <c r="J1123" s="632"/>
    </row>
    <row r="1124" spans="1:10" s="372" customFormat="1">
      <c r="A1124" s="311" t="s">
        <v>2915</v>
      </c>
      <c r="B1124" s="313" t="s">
        <v>2725</v>
      </c>
      <c r="C1124" s="313" t="s">
        <v>2726</v>
      </c>
      <c r="D1124" s="629">
        <v>2400</v>
      </c>
      <c r="E1124" s="451">
        <v>8000</v>
      </c>
      <c r="F1124" s="630" t="s">
        <v>19318</v>
      </c>
      <c r="G1124" s="313" t="s">
        <v>2728</v>
      </c>
      <c r="H1124" s="631">
        <v>44453</v>
      </c>
      <c r="I1124" s="628">
        <f t="shared" si="10"/>
        <v>44453</v>
      </c>
      <c r="J1124" s="632"/>
    </row>
    <row r="1125" spans="1:10" s="372" customFormat="1" ht="23.25">
      <c r="A1125" s="311" t="s">
        <v>2914</v>
      </c>
      <c r="B1125" s="313" t="s">
        <v>2725</v>
      </c>
      <c r="C1125" s="313" t="s">
        <v>2726</v>
      </c>
      <c r="D1125" s="629">
        <v>91</v>
      </c>
      <c r="E1125" s="451">
        <v>30000</v>
      </c>
      <c r="F1125" s="630" t="s">
        <v>3098</v>
      </c>
      <c r="G1125" s="313" t="s">
        <v>2728</v>
      </c>
      <c r="H1125" s="631">
        <v>44212</v>
      </c>
      <c r="I1125" s="628">
        <f t="shared" si="10"/>
        <v>44212</v>
      </c>
      <c r="J1125" s="632"/>
    </row>
    <row r="1126" spans="1:10" s="372" customFormat="1">
      <c r="A1126" s="311" t="s">
        <v>2797</v>
      </c>
      <c r="B1126" s="313" t="s">
        <v>2725</v>
      </c>
      <c r="C1126" s="313" t="s">
        <v>2726</v>
      </c>
      <c r="D1126" s="629">
        <v>529</v>
      </c>
      <c r="E1126" s="451">
        <v>30000</v>
      </c>
      <c r="F1126" s="630" t="s">
        <v>19368</v>
      </c>
      <c r="G1126" s="313" t="s">
        <v>2728</v>
      </c>
      <c r="H1126" s="631">
        <v>44251</v>
      </c>
      <c r="I1126" s="628">
        <f t="shared" si="10"/>
        <v>44251</v>
      </c>
      <c r="J1126" s="632"/>
    </row>
    <row r="1127" spans="1:10" s="372" customFormat="1">
      <c r="A1127" s="311" t="s">
        <v>2797</v>
      </c>
      <c r="B1127" s="313" t="s">
        <v>2725</v>
      </c>
      <c r="C1127" s="313" t="s">
        <v>2726</v>
      </c>
      <c r="D1127" s="629">
        <v>1319</v>
      </c>
      <c r="E1127" s="451">
        <v>20000</v>
      </c>
      <c r="F1127" s="630" t="s">
        <v>19368</v>
      </c>
      <c r="G1127" s="313" t="s">
        <v>2728</v>
      </c>
      <c r="H1127" s="631">
        <v>44343</v>
      </c>
      <c r="I1127" s="628">
        <f t="shared" si="10"/>
        <v>44343</v>
      </c>
      <c r="J1127" s="632"/>
    </row>
    <row r="1128" spans="1:10" s="372" customFormat="1">
      <c r="A1128" s="311" t="s">
        <v>2797</v>
      </c>
      <c r="B1128" s="313" t="s">
        <v>2725</v>
      </c>
      <c r="C1128" s="313" t="s">
        <v>2726</v>
      </c>
      <c r="D1128" s="629">
        <v>2006</v>
      </c>
      <c r="E1128" s="451">
        <v>30000</v>
      </c>
      <c r="F1128" s="630" t="s">
        <v>19368</v>
      </c>
      <c r="G1128" s="313" t="s">
        <v>2728</v>
      </c>
      <c r="H1128" s="631">
        <v>44413</v>
      </c>
      <c r="I1128" s="628">
        <f t="shared" si="10"/>
        <v>44413</v>
      </c>
      <c r="J1128" s="632"/>
    </row>
    <row r="1129" spans="1:10" s="372" customFormat="1">
      <c r="A1129" s="311" t="s">
        <v>2797</v>
      </c>
      <c r="B1129" s="313" t="s">
        <v>2725</v>
      </c>
      <c r="C1129" s="313" t="s">
        <v>2726</v>
      </c>
      <c r="D1129" s="629">
        <v>2850</v>
      </c>
      <c r="E1129" s="451">
        <v>19350</v>
      </c>
      <c r="F1129" s="630" t="s">
        <v>19368</v>
      </c>
      <c r="G1129" s="313" t="s">
        <v>2728</v>
      </c>
      <c r="H1129" s="631">
        <v>44504</v>
      </c>
      <c r="I1129" s="628">
        <f t="shared" si="10"/>
        <v>44504</v>
      </c>
      <c r="J1129" s="632"/>
    </row>
    <row r="1130" spans="1:10" s="372" customFormat="1">
      <c r="A1130" s="311" t="s">
        <v>2777</v>
      </c>
      <c r="B1130" s="313" t="s">
        <v>2725</v>
      </c>
      <c r="C1130" s="313" t="s">
        <v>2726</v>
      </c>
      <c r="D1130" s="629">
        <v>387</v>
      </c>
      <c r="E1130" s="451">
        <v>26000</v>
      </c>
      <c r="F1130" s="630" t="s">
        <v>19368</v>
      </c>
      <c r="G1130" s="313" t="s">
        <v>2728</v>
      </c>
      <c r="H1130" s="631">
        <v>44232</v>
      </c>
      <c r="I1130" s="628">
        <f t="shared" si="10"/>
        <v>44232</v>
      </c>
      <c r="J1130" s="632"/>
    </row>
    <row r="1131" spans="1:10" s="372" customFormat="1">
      <c r="A1131" s="311" t="s">
        <v>2773</v>
      </c>
      <c r="B1131" s="313" t="s">
        <v>2725</v>
      </c>
      <c r="C1131" s="313" t="s">
        <v>2726</v>
      </c>
      <c r="D1131" s="629">
        <v>3249</v>
      </c>
      <c r="E1131" s="451">
        <v>5000</v>
      </c>
      <c r="F1131" s="630" t="s">
        <v>3100</v>
      </c>
      <c r="G1131" s="313" t="s">
        <v>2728</v>
      </c>
      <c r="H1131" s="631">
        <v>44547</v>
      </c>
      <c r="I1131" s="628">
        <f t="shared" si="10"/>
        <v>44547</v>
      </c>
      <c r="J1131" s="632"/>
    </row>
    <row r="1132" spans="1:10" s="372" customFormat="1" ht="23.25">
      <c r="A1132" s="311" t="s">
        <v>3101</v>
      </c>
      <c r="B1132" s="313" t="s">
        <v>2725</v>
      </c>
      <c r="C1132" s="313" t="s">
        <v>2726</v>
      </c>
      <c r="D1132" s="629">
        <v>999</v>
      </c>
      <c r="E1132" s="451">
        <v>25103.8</v>
      </c>
      <c r="F1132" s="630" t="s">
        <v>3102</v>
      </c>
      <c r="G1132" s="313" t="s">
        <v>2728</v>
      </c>
      <c r="H1132" s="631">
        <v>44319</v>
      </c>
      <c r="I1132" s="628">
        <f t="shared" si="10"/>
        <v>44319</v>
      </c>
      <c r="J1132" s="632"/>
    </row>
    <row r="1133" spans="1:10" s="372" customFormat="1" ht="23.25">
      <c r="A1133" s="311" t="s">
        <v>2767</v>
      </c>
      <c r="B1133" s="313" t="s">
        <v>2725</v>
      </c>
      <c r="C1133" s="313" t="s">
        <v>2726</v>
      </c>
      <c r="D1133" s="629">
        <v>145</v>
      </c>
      <c r="E1133" s="451">
        <v>30000</v>
      </c>
      <c r="F1133" s="630" t="s">
        <v>3103</v>
      </c>
      <c r="G1133" s="313" t="s">
        <v>2728</v>
      </c>
      <c r="H1133" s="631">
        <v>44213</v>
      </c>
      <c r="I1133" s="628">
        <f t="shared" si="10"/>
        <v>44213</v>
      </c>
      <c r="J1133" s="632"/>
    </row>
    <row r="1134" spans="1:10" s="372" customFormat="1" ht="23.25">
      <c r="A1134" s="311" t="s">
        <v>2767</v>
      </c>
      <c r="B1134" s="313" t="s">
        <v>2725</v>
      </c>
      <c r="C1134" s="313" t="s">
        <v>2726</v>
      </c>
      <c r="D1134" s="629">
        <v>1012</v>
      </c>
      <c r="E1134" s="451">
        <v>30000</v>
      </c>
      <c r="F1134" s="630" t="s">
        <v>3104</v>
      </c>
      <c r="G1134" s="313" t="s">
        <v>2728</v>
      </c>
      <c r="H1134" s="631">
        <v>44321</v>
      </c>
      <c r="I1134" s="628">
        <f t="shared" si="10"/>
        <v>44321</v>
      </c>
      <c r="J1134" s="632"/>
    </row>
    <row r="1135" spans="1:10" s="372" customFormat="1" ht="23.25">
      <c r="A1135" s="311" t="s">
        <v>2953</v>
      </c>
      <c r="B1135" s="313" t="s">
        <v>2725</v>
      </c>
      <c r="C1135" s="313" t="s">
        <v>2726</v>
      </c>
      <c r="D1135" s="629">
        <v>1974</v>
      </c>
      <c r="E1135" s="451">
        <v>20000</v>
      </c>
      <c r="F1135" s="630" t="s">
        <v>3104</v>
      </c>
      <c r="G1135" s="313" t="s">
        <v>2728</v>
      </c>
      <c r="H1135" s="631">
        <v>44399</v>
      </c>
      <c r="I1135" s="628">
        <f t="shared" si="10"/>
        <v>44399</v>
      </c>
      <c r="J1135" s="632"/>
    </row>
    <row r="1136" spans="1:10" s="372" customFormat="1" ht="23.25">
      <c r="A1136" s="311" t="s">
        <v>2808</v>
      </c>
      <c r="B1136" s="313" t="s">
        <v>2725</v>
      </c>
      <c r="C1136" s="313" t="s">
        <v>2726</v>
      </c>
      <c r="D1136" s="629">
        <v>2375</v>
      </c>
      <c r="E1136" s="451">
        <v>20000</v>
      </c>
      <c r="F1136" s="630" t="s">
        <v>3104</v>
      </c>
      <c r="G1136" s="313" t="s">
        <v>2728</v>
      </c>
      <c r="H1136" s="631">
        <v>44452</v>
      </c>
      <c r="I1136" s="628">
        <f t="shared" si="10"/>
        <v>44452</v>
      </c>
      <c r="J1136" s="632"/>
    </row>
    <row r="1137" spans="1:10" s="372" customFormat="1" ht="23.25">
      <c r="A1137" s="311" t="s">
        <v>2808</v>
      </c>
      <c r="B1137" s="313" t="s">
        <v>2725</v>
      </c>
      <c r="C1137" s="313" t="s">
        <v>2726</v>
      </c>
      <c r="D1137" s="629">
        <v>3039</v>
      </c>
      <c r="E1137" s="451">
        <v>20000</v>
      </c>
      <c r="F1137" s="630" t="s">
        <v>3104</v>
      </c>
      <c r="G1137" s="313" t="s">
        <v>2728</v>
      </c>
      <c r="H1137" s="631">
        <v>44526</v>
      </c>
      <c r="I1137" s="628">
        <f t="shared" si="10"/>
        <v>44526</v>
      </c>
      <c r="J1137" s="632"/>
    </row>
    <row r="1138" spans="1:10" s="372" customFormat="1" ht="23.25">
      <c r="A1138" s="311" t="s">
        <v>2789</v>
      </c>
      <c r="B1138" s="313" t="s">
        <v>2725</v>
      </c>
      <c r="C1138" s="313" t="s">
        <v>2726</v>
      </c>
      <c r="D1138" s="629">
        <v>1538</v>
      </c>
      <c r="E1138" s="451">
        <v>16000</v>
      </c>
      <c r="F1138" s="630" t="s">
        <v>3104</v>
      </c>
      <c r="G1138" s="313" t="s">
        <v>2728</v>
      </c>
      <c r="H1138" s="631">
        <v>44361</v>
      </c>
      <c r="I1138" s="628">
        <f t="shared" si="10"/>
        <v>44361</v>
      </c>
      <c r="J1138" s="632"/>
    </row>
    <row r="1139" spans="1:10" s="372" customFormat="1">
      <c r="A1139" s="311" t="s">
        <v>2789</v>
      </c>
      <c r="B1139" s="313" t="s">
        <v>2725</v>
      </c>
      <c r="C1139" s="313" t="s">
        <v>2726</v>
      </c>
      <c r="D1139" s="629">
        <v>2131</v>
      </c>
      <c r="E1139" s="451">
        <v>16000</v>
      </c>
      <c r="F1139" s="630" t="s">
        <v>3105</v>
      </c>
      <c r="G1139" s="313" t="s">
        <v>2728</v>
      </c>
      <c r="H1139" s="631">
        <v>44428</v>
      </c>
      <c r="I1139" s="628">
        <f t="shared" si="10"/>
        <v>44428</v>
      </c>
      <c r="J1139" s="632"/>
    </row>
    <row r="1140" spans="1:10" s="372" customFormat="1">
      <c r="A1140" s="311" t="s">
        <v>2789</v>
      </c>
      <c r="B1140" s="313" t="s">
        <v>2725</v>
      </c>
      <c r="C1140" s="313" t="s">
        <v>2726</v>
      </c>
      <c r="D1140" s="629">
        <v>2788</v>
      </c>
      <c r="E1140" s="451">
        <v>17870</v>
      </c>
      <c r="F1140" s="630" t="s">
        <v>3105</v>
      </c>
      <c r="G1140" s="313" t="s">
        <v>2728</v>
      </c>
      <c r="H1140" s="631">
        <v>44494</v>
      </c>
      <c r="I1140" s="628">
        <f t="shared" ref="I1140:I1203" si="11">H1140+0</f>
        <v>44494</v>
      </c>
      <c r="J1140" s="632"/>
    </row>
    <row r="1141" spans="1:10" s="372" customFormat="1" ht="23.25">
      <c r="A1141" s="311" t="s">
        <v>3007</v>
      </c>
      <c r="B1141" s="313" t="s">
        <v>2725</v>
      </c>
      <c r="C1141" s="313" t="s">
        <v>2726</v>
      </c>
      <c r="D1141" s="629">
        <v>939</v>
      </c>
      <c r="E1141" s="451">
        <v>20000</v>
      </c>
      <c r="F1141" s="630" t="s">
        <v>3105</v>
      </c>
      <c r="G1141" s="313" t="s">
        <v>2728</v>
      </c>
      <c r="H1141" s="631">
        <v>44314</v>
      </c>
      <c r="I1141" s="628">
        <f t="shared" si="11"/>
        <v>44314</v>
      </c>
      <c r="J1141" s="632"/>
    </row>
    <row r="1142" spans="1:10" s="372" customFormat="1">
      <c r="A1142" s="311" t="s">
        <v>15649</v>
      </c>
      <c r="B1142" s="313" t="s">
        <v>2725</v>
      </c>
      <c r="C1142" s="313" t="s">
        <v>2726</v>
      </c>
      <c r="D1142" s="629">
        <v>1653</v>
      </c>
      <c r="E1142" s="451">
        <v>24000</v>
      </c>
      <c r="F1142" s="630" t="s">
        <v>15648</v>
      </c>
      <c r="G1142" s="313" t="s">
        <v>2728</v>
      </c>
      <c r="H1142" s="631">
        <v>44375</v>
      </c>
      <c r="I1142" s="628">
        <f t="shared" si="11"/>
        <v>44375</v>
      </c>
      <c r="J1142" s="632"/>
    </row>
    <row r="1143" spans="1:10" s="372" customFormat="1">
      <c r="A1143" s="311" t="s">
        <v>3107</v>
      </c>
      <c r="B1143" s="313" t="s">
        <v>2725</v>
      </c>
      <c r="C1143" s="313" t="s">
        <v>2726</v>
      </c>
      <c r="D1143" s="629">
        <v>2241</v>
      </c>
      <c r="E1143" s="451">
        <v>24000</v>
      </c>
      <c r="F1143" s="630" t="s">
        <v>15648</v>
      </c>
      <c r="G1143" s="313" t="s">
        <v>2728</v>
      </c>
      <c r="H1143" s="631">
        <v>44440</v>
      </c>
      <c r="I1143" s="628">
        <f t="shared" si="11"/>
        <v>44440</v>
      </c>
      <c r="J1143" s="632"/>
    </row>
    <row r="1144" spans="1:10" s="372" customFormat="1" ht="23.25">
      <c r="A1144" s="311" t="s">
        <v>3108</v>
      </c>
      <c r="B1144" s="313" t="s">
        <v>2725</v>
      </c>
      <c r="C1144" s="313" t="s">
        <v>2726</v>
      </c>
      <c r="D1144" s="629">
        <v>2842</v>
      </c>
      <c r="E1144" s="451">
        <v>18000</v>
      </c>
      <c r="F1144" s="630" t="s">
        <v>15648</v>
      </c>
      <c r="G1144" s="313" t="s">
        <v>2728</v>
      </c>
      <c r="H1144" s="631">
        <v>44503</v>
      </c>
      <c r="I1144" s="628">
        <f t="shared" si="11"/>
        <v>44503</v>
      </c>
      <c r="J1144" s="632"/>
    </row>
    <row r="1145" spans="1:10" s="372" customFormat="1">
      <c r="A1145" s="311" t="s">
        <v>15634</v>
      </c>
      <c r="B1145" s="313" t="s">
        <v>2725</v>
      </c>
      <c r="C1145" s="313" t="s">
        <v>2726</v>
      </c>
      <c r="D1145" s="629">
        <v>2771</v>
      </c>
      <c r="E1145" s="451">
        <v>30000</v>
      </c>
      <c r="F1145" s="630" t="s">
        <v>15648</v>
      </c>
      <c r="G1145" s="313" t="s">
        <v>2728</v>
      </c>
      <c r="H1145" s="631">
        <v>44490</v>
      </c>
      <c r="I1145" s="628">
        <f t="shared" si="11"/>
        <v>44490</v>
      </c>
      <c r="J1145" s="632"/>
    </row>
    <row r="1146" spans="1:10" s="372" customFormat="1">
      <c r="A1146" s="311" t="s">
        <v>15650</v>
      </c>
      <c r="B1146" s="313" t="s">
        <v>2725</v>
      </c>
      <c r="C1146" s="313" t="s">
        <v>2726</v>
      </c>
      <c r="D1146" s="629">
        <v>3118</v>
      </c>
      <c r="E1146" s="451">
        <v>10000</v>
      </c>
      <c r="F1146" s="630" t="s">
        <v>3109</v>
      </c>
      <c r="G1146" s="313" t="s">
        <v>2728</v>
      </c>
      <c r="H1146" s="631">
        <v>44533</v>
      </c>
      <c r="I1146" s="628">
        <f t="shared" si="11"/>
        <v>44533</v>
      </c>
      <c r="J1146" s="632"/>
    </row>
    <row r="1147" spans="1:10" s="372" customFormat="1">
      <c r="A1147" s="311" t="s">
        <v>2817</v>
      </c>
      <c r="B1147" s="313" t="s">
        <v>3110</v>
      </c>
      <c r="C1147" s="313" t="s">
        <v>2726</v>
      </c>
      <c r="D1147" s="629" t="s">
        <v>3111</v>
      </c>
      <c r="E1147" s="451">
        <v>1605573.96</v>
      </c>
      <c r="F1147" s="630" t="s">
        <v>3112</v>
      </c>
      <c r="G1147" s="313" t="s">
        <v>2728</v>
      </c>
      <c r="H1147" s="631">
        <v>44496</v>
      </c>
      <c r="I1147" s="628">
        <f t="shared" si="11"/>
        <v>44496</v>
      </c>
      <c r="J1147" s="632"/>
    </row>
    <row r="1148" spans="1:10" s="372" customFormat="1">
      <c r="A1148" s="311" t="s">
        <v>3062</v>
      </c>
      <c r="B1148" s="313" t="s">
        <v>3110</v>
      </c>
      <c r="C1148" s="313" t="s">
        <v>2726</v>
      </c>
      <c r="D1148" s="629" t="s">
        <v>3113</v>
      </c>
      <c r="E1148" s="451">
        <v>945009</v>
      </c>
      <c r="F1148" s="630" t="s">
        <v>3114</v>
      </c>
      <c r="G1148" s="313" t="s">
        <v>2728</v>
      </c>
      <c r="H1148" s="631">
        <v>44246</v>
      </c>
      <c r="I1148" s="628">
        <f t="shared" si="11"/>
        <v>44246</v>
      </c>
      <c r="J1148" s="632"/>
    </row>
    <row r="1149" spans="1:10" s="372" customFormat="1" ht="23.25">
      <c r="A1149" s="311" t="s">
        <v>3088</v>
      </c>
      <c r="B1149" s="313" t="s">
        <v>3115</v>
      </c>
      <c r="C1149" s="313" t="s">
        <v>2726</v>
      </c>
      <c r="D1149" s="629" t="s">
        <v>3116</v>
      </c>
      <c r="E1149" s="451">
        <v>439308.65</v>
      </c>
      <c r="F1149" s="630" t="s">
        <v>3117</v>
      </c>
      <c r="G1149" s="313" t="s">
        <v>2728</v>
      </c>
      <c r="H1149" s="631">
        <v>44323</v>
      </c>
      <c r="I1149" s="628">
        <f t="shared" si="11"/>
        <v>44323</v>
      </c>
      <c r="J1149" s="632"/>
    </row>
    <row r="1150" spans="1:10" s="372" customFormat="1">
      <c r="A1150" s="311" t="s">
        <v>15652</v>
      </c>
      <c r="B1150" s="313" t="s">
        <v>2725</v>
      </c>
      <c r="C1150" s="313" t="s">
        <v>2726</v>
      </c>
      <c r="D1150" s="629">
        <v>1590</v>
      </c>
      <c r="E1150" s="451">
        <v>25488</v>
      </c>
      <c r="F1150" s="630" t="s">
        <v>15653</v>
      </c>
      <c r="G1150" s="313" t="s">
        <v>2728</v>
      </c>
      <c r="H1150" s="631">
        <v>44365</v>
      </c>
      <c r="I1150" s="628">
        <f t="shared" si="11"/>
        <v>44365</v>
      </c>
      <c r="J1150" s="632"/>
    </row>
    <row r="1151" spans="1:10" s="372" customFormat="1" ht="23.25">
      <c r="A1151" s="311" t="s">
        <v>3119</v>
      </c>
      <c r="B1151" s="313" t="s">
        <v>2725</v>
      </c>
      <c r="C1151" s="313" t="s">
        <v>2726</v>
      </c>
      <c r="D1151" s="629">
        <v>1992</v>
      </c>
      <c r="E1151" s="451">
        <v>7770</v>
      </c>
      <c r="F1151" s="630" t="s">
        <v>15654</v>
      </c>
      <c r="G1151" s="313" t="s">
        <v>2728</v>
      </c>
      <c r="H1151" s="631">
        <v>44407</v>
      </c>
      <c r="I1151" s="628">
        <f t="shared" si="11"/>
        <v>44407</v>
      </c>
      <c r="J1151" s="632"/>
    </row>
    <row r="1152" spans="1:10" s="372" customFormat="1" ht="23.25">
      <c r="A1152" s="311" t="s">
        <v>15651</v>
      </c>
      <c r="B1152" s="313" t="s">
        <v>2725</v>
      </c>
      <c r="C1152" s="313" t="s">
        <v>2726</v>
      </c>
      <c r="D1152" s="629">
        <v>868</v>
      </c>
      <c r="E1152" s="451">
        <v>6000</v>
      </c>
      <c r="F1152" s="630" t="s">
        <v>15655</v>
      </c>
      <c r="G1152" s="313" t="s">
        <v>2728</v>
      </c>
      <c r="H1152" s="631">
        <v>44305</v>
      </c>
      <c r="I1152" s="628">
        <f t="shared" si="11"/>
        <v>44305</v>
      </c>
      <c r="J1152" s="632"/>
    </row>
    <row r="1153" spans="1:10" s="372" customFormat="1" ht="23.25">
      <c r="A1153" s="311" t="s">
        <v>15651</v>
      </c>
      <c r="B1153" s="313" t="s">
        <v>2725</v>
      </c>
      <c r="C1153" s="313" t="s">
        <v>2726</v>
      </c>
      <c r="D1153" s="629">
        <v>2482</v>
      </c>
      <c r="E1153" s="451">
        <v>14000</v>
      </c>
      <c r="F1153" s="630" t="s">
        <v>3120</v>
      </c>
      <c r="G1153" s="313" t="s">
        <v>2728</v>
      </c>
      <c r="H1153" s="631">
        <v>44459</v>
      </c>
      <c r="I1153" s="628">
        <f t="shared" si="11"/>
        <v>44459</v>
      </c>
      <c r="J1153" s="632"/>
    </row>
    <row r="1154" spans="1:10" s="372" customFormat="1" ht="23.25">
      <c r="A1154" s="311" t="s">
        <v>3017</v>
      </c>
      <c r="B1154" s="313" t="s">
        <v>2725</v>
      </c>
      <c r="C1154" s="313" t="s">
        <v>2726</v>
      </c>
      <c r="D1154" s="629">
        <v>3177</v>
      </c>
      <c r="E1154" s="451">
        <v>4666</v>
      </c>
      <c r="F1154" s="630" t="s">
        <v>3120</v>
      </c>
      <c r="G1154" s="313" t="s">
        <v>2728</v>
      </c>
      <c r="H1154" s="631">
        <v>44539</v>
      </c>
      <c r="I1154" s="628">
        <f t="shared" si="11"/>
        <v>44539</v>
      </c>
      <c r="J1154" s="632"/>
    </row>
    <row r="1155" spans="1:10" s="372" customFormat="1" ht="23.25">
      <c r="A1155" s="311" t="s">
        <v>2884</v>
      </c>
      <c r="B1155" s="313" t="s">
        <v>2725</v>
      </c>
      <c r="C1155" s="313" t="s">
        <v>2726</v>
      </c>
      <c r="D1155" s="629">
        <v>643</v>
      </c>
      <c r="E1155" s="451">
        <v>29510</v>
      </c>
      <c r="F1155" s="630" t="s">
        <v>3120</v>
      </c>
      <c r="G1155" s="313" t="s">
        <v>2728</v>
      </c>
      <c r="H1155" s="631">
        <v>44265</v>
      </c>
      <c r="I1155" s="628">
        <f t="shared" si="11"/>
        <v>44265</v>
      </c>
      <c r="J1155" s="632"/>
    </row>
    <row r="1156" spans="1:10" s="372" customFormat="1">
      <c r="A1156" s="311" t="s">
        <v>2884</v>
      </c>
      <c r="B1156" s="313" t="s">
        <v>2725</v>
      </c>
      <c r="C1156" s="313" t="s">
        <v>2726</v>
      </c>
      <c r="D1156" s="629">
        <v>647</v>
      </c>
      <c r="E1156" s="451">
        <v>28658.5</v>
      </c>
      <c r="F1156" s="630" t="s">
        <v>19369</v>
      </c>
      <c r="G1156" s="313" t="s">
        <v>2728</v>
      </c>
      <c r="H1156" s="631">
        <v>44266</v>
      </c>
      <c r="I1156" s="628">
        <f t="shared" si="11"/>
        <v>44266</v>
      </c>
      <c r="J1156" s="632"/>
    </row>
    <row r="1157" spans="1:10" s="372" customFormat="1">
      <c r="A1157" s="311" t="s">
        <v>2884</v>
      </c>
      <c r="B1157" s="313" t="s">
        <v>2725</v>
      </c>
      <c r="C1157" s="313" t="s">
        <v>2726</v>
      </c>
      <c r="D1157" s="629">
        <v>648</v>
      </c>
      <c r="E1157" s="451">
        <v>29153.5</v>
      </c>
      <c r="F1157" s="630" t="s">
        <v>19369</v>
      </c>
      <c r="G1157" s="313" t="s">
        <v>2728</v>
      </c>
      <c r="H1157" s="631">
        <v>44266</v>
      </c>
      <c r="I1157" s="628">
        <f t="shared" si="11"/>
        <v>44266</v>
      </c>
      <c r="J1157" s="632"/>
    </row>
    <row r="1158" spans="1:10" s="372" customFormat="1">
      <c r="A1158" s="311" t="s">
        <v>2884</v>
      </c>
      <c r="B1158" s="313" t="s">
        <v>2732</v>
      </c>
      <c r="C1158" s="313" t="s">
        <v>2726</v>
      </c>
      <c r="D1158" s="629" t="s">
        <v>3122</v>
      </c>
      <c r="E1158" s="451">
        <v>51971</v>
      </c>
      <c r="F1158" s="630" t="s">
        <v>19369</v>
      </c>
      <c r="G1158" s="313" t="s">
        <v>2728</v>
      </c>
      <c r="H1158" s="631">
        <v>44316</v>
      </c>
      <c r="I1158" s="628">
        <f t="shared" si="11"/>
        <v>44316</v>
      </c>
      <c r="J1158" s="632"/>
    </row>
    <row r="1159" spans="1:10" s="372" customFormat="1">
      <c r="A1159" s="311" t="s">
        <v>2884</v>
      </c>
      <c r="B1159" s="313" t="s">
        <v>2732</v>
      </c>
      <c r="C1159" s="313" t="s">
        <v>2726</v>
      </c>
      <c r="D1159" s="629" t="s">
        <v>3122</v>
      </c>
      <c r="E1159" s="451">
        <v>55383</v>
      </c>
      <c r="F1159" s="630" t="s">
        <v>19369</v>
      </c>
      <c r="G1159" s="313" t="s">
        <v>2728</v>
      </c>
      <c r="H1159" s="631">
        <v>44316</v>
      </c>
      <c r="I1159" s="628">
        <f t="shared" si="11"/>
        <v>44316</v>
      </c>
      <c r="J1159" s="632"/>
    </row>
    <row r="1160" spans="1:10" s="372" customFormat="1">
      <c r="A1160" s="311" t="s">
        <v>2884</v>
      </c>
      <c r="B1160" s="313" t="s">
        <v>2732</v>
      </c>
      <c r="C1160" s="313" t="s">
        <v>2726</v>
      </c>
      <c r="D1160" s="629" t="s">
        <v>3122</v>
      </c>
      <c r="E1160" s="451">
        <v>94075</v>
      </c>
      <c r="F1160" s="630" t="s">
        <v>19369</v>
      </c>
      <c r="G1160" s="313" t="s">
        <v>2728</v>
      </c>
      <c r="H1160" s="631">
        <v>44316</v>
      </c>
      <c r="I1160" s="628">
        <f t="shared" si="11"/>
        <v>44316</v>
      </c>
      <c r="J1160" s="632"/>
    </row>
    <row r="1161" spans="1:10" s="372" customFormat="1">
      <c r="A1161" s="311" t="s">
        <v>2884</v>
      </c>
      <c r="B1161" s="313" t="s">
        <v>2732</v>
      </c>
      <c r="C1161" s="313" t="s">
        <v>2726</v>
      </c>
      <c r="D1161" s="629" t="s">
        <v>3123</v>
      </c>
      <c r="E1161" s="451">
        <v>177060</v>
      </c>
      <c r="F1161" s="630" t="s">
        <v>19369</v>
      </c>
      <c r="G1161" s="313" t="s">
        <v>2728</v>
      </c>
      <c r="H1161" s="631">
        <v>44351</v>
      </c>
      <c r="I1161" s="628">
        <f t="shared" si="11"/>
        <v>44351</v>
      </c>
      <c r="J1161" s="632"/>
    </row>
    <row r="1162" spans="1:10" s="372" customFormat="1">
      <c r="A1162" s="311" t="s">
        <v>2884</v>
      </c>
      <c r="B1162" s="313" t="s">
        <v>2732</v>
      </c>
      <c r="C1162" s="313" t="s">
        <v>2726</v>
      </c>
      <c r="D1162" s="629" t="s">
        <v>3123</v>
      </c>
      <c r="E1162" s="451">
        <v>122030</v>
      </c>
      <c r="F1162" s="630" t="s">
        <v>19369</v>
      </c>
      <c r="G1162" s="313" t="s">
        <v>2728</v>
      </c>
      <c r="H1162" s="631">
        <v>44351</v>
      </c>
      <c r="I1162" s="628">
        <f t="shared" si="11"/>
        <v>44351</v>
      </c>
      <c r="J1162" s="632"/>
    </row>
    <row r="1163" spans="1:10" s="372" customFormat="1">
      <c r="A1163" s="311" t="s">
        <v>2884</v>
      </c>
      <c r="B1163" s="313" t="s">
        <v>2732</v>
      </c>
      <c r="C1163" s="313" t="s">
        <v>2726</v>
      </c>
      <c r="D1163" s="629" t="s">
        <v>3123</v>
      </c>
      <c r="E1163" s="451">
        <v>59035</v>
      </c>
      <c r="F1163" s="630" t="s">
        <v>19369</v>
      </c>
      <c r="G1163" s="313" t="s">
        <v>2728</v>
      </c>
      <c r="H1163" s="631">
        <v>44351</v>
      </c>
      <c r="I1163" s="628">
        <f t="shared" si="11"/>
        <v>44351</v>
      </c>
      <c r="J1163" s="632"/>
    </row>
    <row r="1164" spans="1:10" s="372" customFormat="1">
      <c r="A1164" s="311" t="s">
        <v>3124</v>
      </c>
      <c r="B1164" s="313" t="s">
        <v>2732</v>
      </c>
      <c r="C1164" s="313" t="s">
        <v>2726</v>
      </c>
      <c r="D1164" s="629" t="s">
        <v>3125</v>
      </c>
      <c r="E1164" s="451">
        <v>81644.37</v>
      </c>
      <c r="F1164" s="630" t="s">
        <v>19369</v>
      </c>
      <c r="G1164" s="313" t="s">
        <v>2728</v>
      </c>
      <c r="H1164" s="631">
        <v>44417</v>
      </c>
      <c r="I1164" s="628">
        <f t="shared" si="11"/>
        <v>44417</v>
      </c>
      <c r="J1164" s="632"/>
    </row>
    <row r="1165" spans="1:10" s="372" customFormat="1">
      <c r="A1165" s="311" t="s">
        <v>3124</v>
      </c>
      <c r="B1165" s="313" t="s">
        <v>2732</v>
      </c>
      <c r="C1165" s="313" t="s">
        <v>2726</v>
      </c>
      <c r="D1165" s="629" t="s">
        <v>3126</v>
      </c>
      <c r="E1165" s="451">
        <v>168197</v>
      </c>
      <c r="F1165" s="630" t="s">
        <v>19369</v>
      </c>
      <c r="G1165" s="313" t="s">
        <v>2728</v>
      </c>
      <c r="H1165" s="631">
        <v>44467</v>
      </c>
      <c r="I1165" s="628">
        <f t="shared" si="11"/>
        <v>44467</v>
      </c>
      <c r="J1165" s="632"/>
    </row>
    <row r="1166" spans="1:10" s="372" customFormat="1">
      <c r="A1166" s="311" t="s">
        <v>19370</v>
      </c>
      <c r="B1166" s="313" t="s">
        <v>2732</v>
      </c>
      <c r="C1166" s="313" t="s">
        <v>2726</v>
      </c>
      <c r="D1166" s="629" t="s">
        <v>3127</v>
      </c>
      <c r="E1166" s="451">
        <v>58000</v>
      </c>
      <c r="F1166" s="630" t="s">
        <v>19369</v>
      </c>
      <c r="G1166" s="313" t="s">
        <v>2728</v>
      </c>
      <c r="H1166" s="631">
        <v>44467</v>
      </c>
      <c r="I1166" s="628">
        <f t="shared" si="11"/>
        <v>44467</v>
      </c>
      <c r="J1166" s="632"/>
    </row>
    <row r="1167" spans="1:10" s="372" customFormat="1">
      <c r="A1167" s="311" t="s">
        <v>3124</v>
      </c>
      <c r="B1167" s="313" t="s">
        <v>2732</v>
      </c>
      <c r="C1167" s="313" t="s">
        <v>2726</v>
      </c>
      <c r="D1167" s="629" t="s">
        <v>3128</v>
      </c>
      <c r="E1167" s="451">
        <v>185291</v>
      </c>
      <c r="F1167" s="630" t="s">
        <v>19369</v>
      </c>
      <c r="G1167" s="313" t="s">
        <v>2728</v>
      </c>
      <c r="H1167" s="631">
        <v>44540</v>
      </c>
      <c r="I1167" s="628">
        <f t="shared" si="11"/>
        <v>44540</v>
      </c>
      <c r="J1167" s="632"/>
    </row>
    <row r="1168" spans="1:10" s="372" customFormat="1">
      <c r="A1168" s="311" t="s">
        <v>3124</v>
      </c>
      <c r="B1168" s="313" t="s">
        <v>2732</v>
      </c>
      <c r="C1168" s="313" t="s">
        <v>2726</v>
      </c>
      <c r="D1168" s="629" t="s">
        <v>3128</v>
      </c>
      <c r="E1168" s="451">
        <v>107105</v>
      </c>
      <c r="F1168" s="630" t="s">
        <v>19369</v>
      </c>
      <c r="G1168" s="313" t="s">
        <v>2728</v>
      </c>
      <c r="H1168" s="631">
        <v>44540</v>
      </c>
      <c r="I1168" s="628">
        <f t="shared" si="11"/>
        <v>44540</v>
      </c>
      <c r="J1168" s="632"/>
    </row>
    <row r="1169" spans="1:10" s="372" customFormat="1">
      <c r="A1169" s="311" t="s">
        <v>3124</v>
      </c>
      <c r="B1169" s="313" t="s">
        <v>2732</v>
      </c>
      <c r="C1169" s="313" t="s">
        <v>2726</v>
      </c>
      <c r="D1169" s="629" t="s">
        <v>3128</v>
      </c>
      <c r="E1169" s="451">
        <v>105105</v>
      </c>
      <c r="F1169" s="630" t="s">
        <v>19369</v>
      </c>
      <c r="G1169" s="313" t="s">
        <v>2728</v>
      </c>
      <c r="H1169" s="631">
        <v>44540</v>
      </c>
      <c r="I1169" s="628">
        <f t="shared" si="11"/>
        <v>44540</v>
      </c>
      <c r="J1169" s="632"/>
    </row>
    <row r="1170" spans="1:10" s="372" customFormat="1">
      <c r="A1170" s="311" t="s">
        <v>3129</v>
      </c>
      <c r="B1170" s="313" t="s">
        <v>2831</v>
      </c>
      <c r="C1170" s="313" t="s">
        <v>2726</v>
      </c>
      <c r="D1170" s="629" t="s">
        <v>3130</v>
      </c>
      <c r="E1170" s="451">
        <v>91292.05</v>
      </c>
      <c r="F1170" s="630" t="s">
        <v>19369</v>
      </c>
      <c r="G1170" s="313" t="s">
        <v>2728</v>
      </c>
      <c r="H1170" s="631">
        <v>44259</v>
      </c>
      <c r="I1170" s="628">
        <f t="shared" si="11"/>
        <v>44259</v>
      </c>
      <c r="J1170" s="632"/>
    </row>
    <row r="1171" spans="1:10" s="372" customFormat="1" ht="23.25">
      <c r="A1171" s="311" t="s">
        <v>2907</v>
      </c>
      <c r="B1171" s="313" t="s">
        <v>2725</v>
      </c>
      <c r="C1171" s="313" t="s">
        <v>2726</v>
      </c>
      <c r="D1171" s="629">
        <v>272</v>
      </c>
      <c r="E1171" s="451">
        <v>6000</v>
      </c>
      <c r="F1171" s="630" t="s">
        <v>3131</v>
      </c>
      <c r="G1171" s="313" t="s">
        <v>2728</v>
      </c>
      <c r="H1171" s="631">
        <v>44221</v>
      </c>
      <c r="I1171" s="628">
        <f t="shared" si="11"/>
        <v>44221</v>
      </c>
      <c r="J1171" s="632"/>
    </row>
    <row r="1172" spans="1:10" s="372" customFormat="1">
      <c r="A1172" s="311" t="s">
        <v>19325</v>
      </c>
      <c r="B1172" s="313" t="s">
        <v>2725</v>
      </c>
      <c r="C1172" s="313" t="s">
        <v>2726</v>
      </c>
      <c r="D1172" s="629">
        <v>2282</v>
      </c>
      <c r="E1172" s="451">
        <v>14000</v>
      </c>
      <c r="F1172" s="630" t="s">
        <v>3132</v>
      </c>
      <c r="G1172" s="313" t="s">
        <v>2728</v>
      </c>
      <c r="H1172" s="631">
        <v>44445</v>
      </c>
      <c r="I1172" s="628">
        <f t="shared" si="11"/>
        <v>44445</v>
      </c>
      <c r="J1172" s="632"/>
    </row>
    <row r="1173" spans="1:10" s="372" customFormat="1">
      <c r="A1173" s="311" t="s">
        <v>19325</v>
      </c>
      <c r="B1173" s="313" t="s">
        <v>2725</v>
      </c>
      <c r="C1173" s="313" t="s">
        <v>2726</v>
      </c>
      <c r="D1173" s="629">
        <v>2923</v>
      </c>
      <c r="E1173" s="451">
        <v>13350</v>
      </c>
      <c r="F1173" s="630" t="s">
        <v>19326</v>
      </c>
      <c r="G1173" s="313" t="s">
        <v>2728</v>
      </c>
      <c r="H1173" s="631">
        <v>44511</v>
      </c>
      <c r="I1173" s="628">
        <f t="shared" si="11"/>
        <v>44511</v>
      </c>
      <c r="J1173" s="632"/>
    </row>
    <row r="1174" spans="1:10" s="372" customFormat="1">
      <c r="A1174" s="311" t="s">
        <v>3134</v>
      </c>
      <c r="B1174" s="313" t="s">
        <v>2725</v>
      </c>
      <c r="C1174" s="313" t="s">
        <v>2726</v>
      </c>
      <c r="D1174" s="629">
        <v>185</v>
      </c>
      <c r="E1174" s="451">
        <v>6000</v>
      </c>
      <c r="F1174" s="630" t="s">
        <v>19326</v>
      </c>
      <c r="G1174" s="313" t="s">
        <v>2728</v>
      </c>
      <c r="H1174" s="631">
        <v>44216</v>
      </c>
      <c r="I1174" s="628">
        <f t="shared" si="11"/>
        <v>44216</v>
      </c>
      <c r="J1174" s="632"/>
    </row>
    <row r="1175" spans="1:10" s="372" customFormat="1">
      <c r="A1175" s="311" t="s">
        <v>2785</v>
      </c>
      <c r="B1175" s="313" t="s">
        <v>2725</v>
      </c>
      <c r="C1175" s="313" t="s">
        <v>2726</v>
      </c>
      <c r="D1175" s="629">
        <v>540</v>
      </c>
      <c r="E1175" s="451">
        <v>14000</v>
      </c>
      <c r="F1175" s="630" t="s">
        <v>3135</v>
      </c>
      <c r="G1175" s="313" t="s">
        <v>2728</v>
      </c>
      <c r="H1175" s="631">
        <v>44252</v>
      </c>
      <c r="I1175" s="628">
        <f t="shared" si="11"/>
        <v>44252</v>
      </c>
      <c r="J1175" s="632"/>
    </row>
    <row r="1176" spans="1:10" s="372" customFormat="1" ht="23.25">
      <c r="A1176" s="311" t="s">
        <v>3136</v>
      </c>
      <c r="B1176" s="313" t="s">
        <v>2725</v>
      </c>
      <c r="C1176" s="313" t="s">
        <v>2726</v>
      </c>
      <c r="D1176" s="629">
        <v>978</v>
      </c>
      <c r="E1176" s="451">
        <v>7000</v>
      </c>
      <c r="F1176" s="630" t="s">
        <v>3135</v>
      </c>
      <c r="G1176" s="313" t="s">
        <v>2728</v>
      </c>
      <c r="H1176" s="631">
        <v>44316</v>
      </c>
      <c r="I1176" s="628">
        <f t="shared" si="11"/>
        <v>44316</v>
      </c>
      <c r="J1176" s="632"/>
    </row>
    <row r="1177" spans="1:10" s="372" customFormat="1" ht="23.25">
      <c r="A1177" s="311" t="s">
        <v>3136</v>
      </c>
      <c r="B1177" s="313" t="s">
        <v>2725</v>
      </c>
      <c r="C1177" s="313" t="s">
        <v>2726</v>
      </c>
      <c r="D1177" s="629">
        <v>1431</v>
      </c>
      <c r="E1177" s="451">
        <v>14000</v>
      </c>
      <c r="F1177" s="630" t="s">
        <v>3135</v>
      </c>
      <c r="G1177" s="313" t="s">
        <v>2728</v>
      </c>
      <c r="H1177" s="631">
        <v>44350</v>
      </c>
      <c r="I1177" s="628">
        <f t="shared" si="11"/>
        <v>44350</v>
      </c>
      <c r="J1177" s="632"/>
    </row>
    <row r="1178" spans="1:10" s="372" customFormat="1" ht="23.25">
      <c r="A1178" s="311" t="s">
        <v>3136</v>
      </c>
      <c r="B1178" s="313" t="s">
        <v>2725</v>
      </c>
      <c r="C1178" s="313" t="s">
        <v>2726</v>
      </c>
      <c r="D1178" s="629">
        <v>1943</v>
      </c>
      <c r="E1178" s="451">
        <v>14000</v>
      </c>
      <c r="F1178" s="630" t="s">
        <v>3135</v>
      </c>
      <c r="G1178" s="313" t="s">
        <v>2728</v>
      </c>
      <c r="H1178" s="631">
        <v>44398</v>
      </c>
      <c r="I1178" s="628">
        <f t="shared" si="11"/>
        <v>44398</v>
      </c>
      <c r="J1178" s="632"/>
    </row>
    <row r="1179" spans="1:10" s="372" customFormat="1" ht="23.25">
      <c r="A1179" s="311" t="s">
        <v>3136</v>
      </c>
      <c r="B1179" s="313" t="s">
        <v>2725</v>
      </c>
      <c r="C1179" s="313" t="s">
        <v>2726</v>
      </c>
      <c r="D1179" s="629">
        <v>2600</v>
      </c>
      <c r="E1179" s="451">
        <v>21000</v>
      </c>
      <c r="F1179" s="630" t="s">
        <v>3135</v>
      </c>
      <c r="G1179" s="313" t="s">
        <v>2728</v>
      </c>
      <c r="H1179" s="631">
        <v>44468</v>
      </c>
      <c r="I1179" s="628">
        <f t="shared" si="11"/>
        <v>44468</v>
      </c>
      <c r="J1179" s="632"/>
    </row>
    <row r="1180" spans="1:10" s="372" customFormat="1">
      <c r="A1180" s="311" t="s">
        <v>2828</v>
      </c>
      <c r="B1180" s="313" t="s">
        <v>2725</v>
      </c>
      <c r="C1180" s="313" t="s">
        <v>2726</v>
      </c>
      <c r="D1180" s="629">
        <v>20</v>
      </c>
      <c r="E1180" s="451">
        <v>24000</v>
      </c>
      <c r="F1180" s="630" t="s">
        <v>3135</v>
      </c>
      <c r="G1180" s="313" t="s">
        <v>2728</v>
      </c>
      <c r="H1180" s="631">
        <v>44208</v>
      </c>
      <c r="I1180" s="628">
        <f t="shared" si="11"/>
        <v>44208</v>
      </c>
      <c r="J1180" s="632"/>
    </row>
    <row r="1181" spans="1:10" s="372" customFormat="1">
      <c r="A1181" s="311" t="s">
        <v>2891</v>
      </c>
      <c r="B1181" s="313" t="s">
        <v>2725</v>
      </c>
      <c r="C1181" s="313" t="s">
        <v>2726</v>
      </c>
      <c r="D1181" s="629">
        <v>650</v>
      </c>
      <c r="E1181" s="451">
        <v>24000</v>
      </c>
      <c r="F1181" s="630" t="s">
        <v>19320</v>
      </c>
      <c r="G1181" s="313" t="s">
        <v>2728</v>
      </c>
      <c r="H1181" s="631">
        <v>44267</v>
      </c>
      <c r="I1181" s="628">
        <f t="shared" si="11"/>
        <v>44267</v>
      </c>
      <c r="J1181" s="632"/>
    </row>
    <row r="1182" spans="1:10" s="372" customFormat="1" ht="23.25">
      <c r="A1182" s="311" t="s">
        <v>2793</v>
      </c>
      <c r="B1182" s="313" t="s">
        <v>2725</v>
      </c>
      <c r="C1182" s="313" t="s">
        <v>2726</v>
      </c>
      <c r="D1182" s="629">
        <v>1076</v>
      </c>
      <c r="E1182" s="451">
        <v>10000</v>
      </c>
      <c r="F1182" s="630" t="s">
        <v>19320</v>
      </c>
      <c r="G1182" s="313" t="s">
        <v>2728</v>
      </c>
      <c r="H1182" s="631">
        <v>44326</v>
      </c>
      <c r="I1182" s="628">
        <f t="shared" si="11"/>
        <v>44326</v>
      </c>
      <c r="J1182" s="632"/>
    </row>
    <row r="1183" spans="1:10" s="372" customFormat="1">
      <c r="A1183" s="311" t="s">
        <v>2749</v>
      </c>
      <c r="B1183" s="313" t="s">
        <v>2725</v>
      </c>
      <c r="C1183" s="313" t="s">
        <v>2726</v>
      </c>
      <c r="D1183" s="629">
        <v>1509</v>
      </c>
      <c r="E1183" s="451">
        <v>30000</v>
      </c>
      <c r="F1183" s="630" t="s">
        <v>19319</v>
      </c>
      <c r="G1183" s="313" t="s">
        <v>2728</v>
      </c>
      <c r="H1183" s="631">
        <v>44357</v>
      </c>
      <c r="I1183" s="628">
        <f t="shared" si="11"/>
        <v>44357</v>
      </c>
      <c r="J1183" s="632"/>
    </row>
    <row r="1184" spans="1:10" s="372" customFormat="1">
      <c r="A1184" s="311" t="s">
        <v>2749</v>
      </c>
      <c r="B1184" s="313" t="s">
        <v>2725</v>
      </c>
      <c r="C1184" s="313" t="s">
        <v>2726</v>
      </c>
      <c r="D1184" s="629">
        <v>2358</v>
      </c>
      <c r="E1184" s="451">
        <v>30000</v>
      </c>
      <c r="F1184" s="630" t="s">
        <v>19319</v>
      </c>
      <c r="G1184" s="313" t="s">
        <v>2728</v>
      </c>
      <c r="H1184" s="631">
        <v>44449</v>
      </c>
      <c r="I1184" s="628">
        <f t="shared" si="11"/>
        <v>44449</v>
      </c>
      <c r="J1184" s="632"/>
    </row>
    <row r="1185" spans="1:10" s="372" customFormat="1">
      <c r="A1185" s="311" t="s">
        <v>2749</v>
      </c>
      <c r="B1185" s="313" t="s">
        <v>2725</v>
      </c>
      <c r="C1185" s="313" t="s">
        <v>2726</v>
      </c>
      <c r="D1185" s="629">
        <v>3203</v>
      </c>
      <c r="E1185" s="451">
        <v>7340</v>
      </c>
      <c r="F1185" s="630" t="s">
        <v>19319</v>
      </c>
      <c r="G1185" s="313" t="s">
        <v>2728</v>
      </c>
      <c r="H1185" s="631">
        <v>44543</v>
      </c>
      <c r="I1185" s="628">
        <f t="shared" si="11"/>
        <v>44543</v>
      </c>
      <c r="J1185" s="632"/>
    </row>
    <row r="1186" spans="1:10" s="372" customFormat="1">
      <c r="A1186" s="311" t="s">
        <v>3138</v>
      </c>
      <c r="B1186" s="313" t="s">
        <v>2725</v>
      </c>
      <c r="C1186" s="313" t="s">
        <v>2726</v>
      </c>
      <c r="D1186" s="629">
        <v>197</v>
      </c>
      <c r="E1186" s="451">
        <v>27000</v>
      </c>
      <c r="F1186" s="630" t="s">
        <v>19319</v>
      </c>
      <c r="G1186" s="313" t="s">
        <v>2728</v>
      </c>
      <c r="H1186" s="631">
        <v>44216</v>
      </c>
      <c r="I1186" s="628">
        <f t="shared" si="11"/>
        <v>44216</v>
      </c>
      <c r="J1186" s="632"/>
    </row>
    <row r="1187" spans="1:10" s="372" customFormat="1">
      <c r="A1187" s="311" t="s">
        <v>2963</v>
      </c>
      <c r="B1187" s="313" t="s">
        <v>2725</v>
      </c>
      <c r="C1187" s="313" t="s">
        <v>2726</v>
      </c>
      <c r="D1187" s="629">
        <v>896</v>
      </c>
      <c r="E1187" s="451">
        <v>27000</v>
      </c>
      <c r="F1187" s="630" t="s">
        <v>19371</v>
      </c>
      <c r="G1187" s="313" t="s">
        <v>2728</v>
      </c>
      <c r="H1187" s="631">
        <v>44309</v>
      </c>
      <c r="I1187" s="628">
        <f t="shared" si="11"/>
        <v>44309</v>
      </c>
      <c r="J1187" s="632"/>
    </row>
    <row r="1188" spans="1:10" s="372" customFormat="1">
      <c r="A1188" s="311" t="s">
        <v>3139</v>
      </c>
      <c r="B1188" s="313" t="s">
        <v>2725</v>
      </c>
      <c r="C1188" s="313" t="s">
        <v>2726</v>
      </c>
      <c r="D1188" s="629">
        <v>1743</v>
      </c>
      <c r="E1188" s="451">
        <v>9000</v>
      </c>
      <c r="F1188" s="630" t="s">
        <v>19371</v>
      </c>
      <c r="G1188" s="313" t="s">
        <v>2728</v>
      </c>
      <c r="H1188" s="631">
        <v>44384</v>
      </c>
      <c r="I1188" s="628">
        <f t="shared" si="11"/>
        <v>44384</v>
      </c>
      <c r="J1188" s="632"/>
    </row>
    <row r="1189" spans="1:10" s="372" customFormat="1">
      <c r="A1189" s="311" t="s">
        <v>2961</v>
      </c>
      <c r="B1189" s="313" t="s">
        <v>2725</v>
      </c>
      <c r="C1189" s="313" t="s">
        <v>2726</v>
      </c>
      <c r="D1189" s="629">
        <v>2138</v>
      </c>
      <c r="E1189" s="451">
        <v>27000</v>
      </c>
      <c r="F1189" s="630" t="s">
        <v>19371</v>
      </c>
      <c r="G1189" s="313" t="s">
        <v>2728</v>
      </c>
      <c r="H1189" s="631">
        <v>44428</v>
      </c>
      <c r="I1189" s="628">
        <f t="shared" si="11"/>
        <v>44428</v>
      </c>
      <c r="J1189" s="632"/>
    </row>
    <row r="1190" spans="1:10" s="372" customFormat="1">
      <c r="A1190" s="311" t="s">
        <v>2828</v>
      </c>
      <c r="B1190" s="313" t="s">
        <v>2725</v>
      </c>
      <c r="C1190" s="313" t="s">
        <v>2726</v>
      </c>
      <c r="D1190" s="629">
        <v>181</v>
      </c>
      <c r="E1190" s="451">
        <v>35100</v>
      </c>
      <c r="F1190" s="630" t="s">
        <v>19371</v>
      </c>
      <c r="G1190" s="313" t="s">
        <v>2728</v>
      </c>
      <c r="H1190" s="631">
        <v>44215</v>
      </c>
      <c r="I1190" s="628">
        <f t="shared" si="11"/>
        <v>44215</v>
      </c>
      <c r="J1190" s="632"/>
    </row>
    <row r="1191" spans="1:10" s="372" customFormat="1">
      <c r="A1191" s="311" t="s">
        <v>2828</v>
      </c>
      <c r="B1191" s="313" t="s">
        <v>2725</v>
      </c>
      <c r="C1191" s="313" t="s">
        <v>2726</v>
      </c>
      <c r="D1191" s="629">
        <v>1060</v>
      </c>
      <c r="E1191" s="451">
        <v>35100</v>
      </c>
      <c r="F1191" s="630" t="s">
        <v>19321</v>
      </c>
      <c r="G1191" s="313" t="s">
        <v>2728</v>
      </c>
      <c r="H1191" s="631">
        <v>44326</v>
      </c>
      <c r="I1191" s="628">
        <f t="shared" si="11"/>
        <v>44326</v>
      </c>
      <c r="J1191" s="632"/>
    </row>
    <row r="1192" spans="1:10" s="372" customFormat="1" ht="23.25">
      <c r="A1192" s="311" t="s">
        <v>3140</v>
      </c>
      <c r="B1192" s="313" t="s">
        <v>2725</v>
      </c>
      <c r="C1192" s="313" t="s">
        <v>2726</v>
      </c>
      <c r="D1192" s="629">
        <v>1826</v>
      </c>
      <c r="E1192" s="451">
        <v>18000</v>
      </c>
      <c r="F1192" s="630" t="s">
        <v>19321</v>
      </c>
      <c r="G1192" s="313" t="s">
        <v>2728</v>
      </c>
      <c r="H1192" s="631">
        <v>44390</v>
      </c>
      <c r="I1192" s="628">
        <f t="shared" si="11"/>
        <v>44390</v>
      </c>
      <c r="J1192" s="632"/>
    </row>
    <row r="1193" spans="1:10" s="372" customFormat="1">
      <c r="A1193" s="311" t="s">
        <v>2771</v>
      </c>
      <c r="B1193" s="313" t="s">
        <v>2725</v>
      </c>
      <c r="C1193" s="313" t="s">
        <v>2726</v>
      </c>
      <c r="D1193" s="629">
        <v>2477</v>
      </c>
      <c r="E1193" s="451">
        <v>27000</v>
      </c>
      <c r="F1193" s="630" t="s">
        <v>19322</v>
      </c>
      <c r="G1193" s="313" t="s">
        <v>2728</v>
      </c>
      <c r="H1193" s="631">
        <v>44459</v>
      </c>
      <c r="I1193" s="628">
        <f t="shared" si="11"/>
        <v>44459</v>
      </c>
      <c r="J1193" s="632"/>
    </row>
    <row r="1194" spans="1:10" s="372" customFormat="1">
      <c r="A1194" s="311" t="s">
        <v>2724</v>
      </c>
      <c r="B1194" s="313" t="s">
        <v>2725</v>
      </c>
      <c r="C1194" s="313" t="s">
        <v>2726</v>
      </c>
      <c r="D1194" s="629">
        <v>1236</v>
      </c>
      <c r="E1194" s="451">
        <v>20000</v>
      </c>
      <c r="F1194" s="630" t="s">
        <v>19322</v>
      </c>
      <c r="G1194" s="313" t="s">
        <v>2728</v>
      </c>
      <c r="H1194" s="631">
        <v>44337</v>
      </c>
      <c r="I1194" s="628">
        <f t="shared" si="11"/>
        <v>44337</v>
      </c>
      <c r="J1194" s="632"/>
    </row>
    <row r="1195" spans="1:10" s="372" customFormat="1">
      <c r="A1195" s="311" t="s">
        <v>2785</v>
      </c>
      <c r="B1195" s="313" t="s">
        <v>2725</v>
      </c>
      <c r="C1195" s="313" t="s">
        <v>2726</v>
      </c>
      <c r="D1195" s="629">
        <v>2447</v>
      </c>
      <c r="E1195" s="451">
        <v>20000</v>
      </c>
      <c r="F1195" s="630" t="s">
        <v>19323</v>
      </c>
      <c r="G1195" s="313" t="s">
        <v>2728</v>
      </c>
      <c r="H1195" s="631">
        <v>44455</v>
      </c>
      <c r="I1195" s="628">
        <f t="shared" si="11"/>
        <v>44455</v>
      </c>
      <c r="J1195" s="632"/>
    </row>
    <row r="1196" spans="1:10" s="372" customFormat="1">
      <c r="A1196" s="311" t="s">
        <v>2742</v>
      </c>
      <c r="B1196" s="313" t="s">
        <v>2725</v>
      </c>
      <c r="C1196" s="313" t="s">
        <v>2726</v>
      </c>
      <c r="D1196" s="629">
        <v>2787</v>
      </c>
      <c r="E1196" s="451">
        <v>3150</v>
      </c>
      <c r="F1196" s="630" t="s">
        <v>19323</v>
      </c>
      <c r="G1196" s="313" t="s">
        <v>2728</v>
      </c>
      <c r="H1196" s="631">
        <v>44491</v>
      </c>
      <c r="I1196" s="628">
        <f t="shared" si="11"/>
        <v>44491</v>
      </c>
      <c r="J1196" s="632"/>
    </row>
    <row r="1197" spans="1:10" s="372" customFormat="1">
      <c r="A1197" s="311" t="s">
        <v>2991</v>
      </c>
      <c r="B1197" s="313" t="s">
        <v>2725</v>
      </c>
      <c r="C1197" s="313" t="s">
        <v>2726</v>
      </c>
      <c r="D1197" s="629">
        <v>523</v>
      </c>
      <c r="E1197" s="451">
        <v>3360</v>
      </c>
      <c r="F1197" s="630" t="s">
        <v>19324</v>
      </c>
      <c r="G1197" s="313" t="s">
        <v>2728</v>
      </c>
      <c r="H1197" s="631">
        <v>44250</v>
      </c>
      <c r="I1197" s="628">
        <f t="shared" si="11"/>
        <v>44250</v>
      </c>
      <c r="J1197" s="632"/>
    </row>
    <row r="1198" spans="1:10" s="372" customFormat="1" ht="23.25">
      <c r="A1198" s="311" t="s">
        <v>2991</v>
      </c>
      <c r="B1198" s="313" t="s">
        <v>2725</v>
      </c>
      <c r="C1198" s="313" t="s">
        <v>2726</v>
      </c>
      <c r="D1198" s="629">
        <v>632</v>
      </c>
      <c r="E1198" s="451">
        <v>3600</v>
      </c>
      <c r="F1198" s="630" t="s">
        <v>3144</v>
      </c>
      <c r="G1198" s="313" t="s">
        <v>2728</v>
      </c>
      <c r="H1198" s="631">
        <v>44263</v>
      </c>
      <c r="I1198" s="628">
        <f t="shared" si="11"/>
        <v>44263</v>
      </c>
      <c r="J1198" s="632"/>
    </row>
    <row r="1199" spans="1:10" s="372" customFormat="1" ht="23.25">
      <c r="A1199" s="311" t="s">
        <v>2991</v>
      </c>
      <c r="B1199" s="313" t="s">
        <v>2732</v>
      </c>
      <c r="C1199" s="313" t="s">
        <v>2726</v>
      </c>
      <c r="D1199" s="629" t="s">
        <v>3145</v>
      </c>
      <c r="E1199" s="451">
        <v>45600</v>
      </c>
      <c r="F1199" s="630" t="s">
        <v>3144</v>
      </c>
      <c r="G1199" s="313" t="s">
        <v>2728</v>
      </c>
      <c r="H1199" s="631">
        <v>44328</v>
      </c>
      <c r="I1199" s="628">
        <f t="shared" si="11"/>
        <v>44328</v>
      </c>
      <c r="J1199" s="632"/>
    </row>
    <row r="1200" spans="1:10" s="372" customFormat="1" ht="23.25">
      <c r="A1200" s="311" t="s">
        <v>2991</v>
      </c>
      <c r="B1200" s="313" t="s">
        <v>2725</v>
      </c>
      <c r="C1200" s="313" t="s">
        <v>2726</v>
      </c>
      <c r="D1200" s="629">
        <v>2092</v>
      </c>
      <c r="E1200" s="451">
        <v>14000</v>
      </c>
      <c r="F1200" s="630" t="s">
        <v>3144</v>
      </c>
      <c r="G1200" s="313" t="s">
        <v>2728</v>
      </c>
      <c r="H1200" s="631">
        <v>44426</v>
      </c>
      <c r="I1200" s="628">
        <f t="shared" si="11"/>
        <v>44426</v>
      </c>
      <c r="J1200" s="632"/>
    </row>
    <row r="1201" spans="1:10" s="372" customFormat="1" ht="23.25">
      <c r="A1201" s="311" t="s">
        <v>2991</v>
      </c>
      <c r="B1201" s="313" t="s">
        <v>2732</v>
      </c>
      <c r="C1201" s="313" t="s">
        <v>2726</v>
      </c>
      <c r="D1201" s="629" t="s">
        <v>3146</v>
      </c>
      <c r="E1201" s="451">
        <v>7888.24</v>
      </c>
      <c r="F1201" s="630" t="s">
        <v>3144</v>
      </c>
      <c r="G1201" s="313" t="s">
        <v>2728</v>
      </c>
      <c r="H1201" s="631">
        <v>44511</v>
      </c>
      <c r="I1201" s="628">
        <f t="shared" si="11"/>
        <v>44511</v>
      </c>
      <c r="J1201" s="632"/>
    </row>
    <row r="1202" spans="1:10" s="372" customFormat="1" ht="23.25">
      <c r="A1202" s="311" t="s">
        <v>2991</v>
      </c>
      <c r="B1202" s="313" t="s">
        <v>2732</v>
      </c>
      <c r="C1202" s="313" t="s">
        <v>2726</v>
      </c>
      <c r="D1202" s="629" t="s">
        <v>3147</v>
      </c>
      <c r="E1202" s="451">
        <v>80000</v>
      </c>
      <c r="F1202" s="630" t="s">
        <v>3144</v>
      </c>
      <c r="G1202" s="313" t="s">
        <v>2728</v>
      </c>
      <c r="H1202" s="631">
        <v>44543</v>
      </c>
      <c r="I1202" s="628">
        <f t="shared" si="11"/>
        <v>44543</v>
      </c>
      <c r="J1202" s="632"/>
    </row>
    <row r="1203" spans="1:10" s="372" customFormat="1" ht="23.25">
      <c r="A1203" s="311" t="s">
        <v>2742</v>
      </c>
      <c r="B1203" s="313" t="s">
        <v>2725</v>
      </c>
      <c r="C1203" s="313" t="s">
        <v>2726</v>
      </c>
      <c r="D1203" s="629">
        <v>2553</v>
      </c>
      <c r="E1203" s="451">
        <v>2912.5</v>
      </c>
      <c r="F1203" s="630" t="s">
        <v>3144</v>
      </c>
      <c r="G1203" s="313" t="s">
        <v>2728</v>
      </c>
      <c r="H1203" s="631">
        <v>44463</v>
      </c>
      <c r="I1203" s="628">
        <f t="shared" si="11"/>
        <v>44463</v>
      </c>
      <c r="J1203" s="632"/>
    </row>
    <row r="1204" spans="1:10" s="372" customFormat="1">
      <c r="A1204" s="311" t="s">
        <v>2745</v>
      </c>
      <c r="B1204" s="313" t="s">
        <v>2725</v>
      </c>
      <c r="C1204" s="313" t="s">
        <v>2726</v>
      </c>
      <c r="D1204" s="629">
        <v>488</v>
      </c>
      <c r="E1204" s="451">
        <v>8740</v>
      </c>
      <c r="F1204" s="630" t="s">
        <v>15656</v>
      </c>
      <c r="G1204" s="313" t="s">
        <v>2728</v>
      </c>
      <c r="H1204" s="631">
        <v>44245</v>
      </c>
      <c r="I1204" s="628">
        <f t="shared" ref="I1204:I1267" si="12">H1204+0</f>
        <v>44245</v>
      </c>
      <c r="J1204" s="632"/>
    </row>
    <row r="1205" spans="1:10" s="372" customFormat="1">
      <c r="A1205" s="311" t="s">
        <v>2745</v>
      </c>
      <c r="B1205" s="313" t="s">
        <v>2831</v>
      </c>
      <c r="C1205" s="313" t="s">
        <v>2726</v>
      </c>
      <c r="D1205" s="629" t="s">
        <v>3148</v>
      </c>
      <c r="E1205" s="451">
        <v>44360.94</v>
      </c>
      <c r="F1205" s="630" t="s">
        <v>15657</v>
      </c>
      <c r="G1205" s="313" t="s">
        <v>2728</v>
      </c>
      <c r="H1205" s="631">
        <v>44337</v>
      </c>
      <c r="I1205" s="628">
        <f t="shared" si="12"/>
        <v>44337</v>
      </c>
      <c r="J1205" s="632"/>
    </row>
    <row r="1206" spans="1:10" s="372" customFormat="1">
      <c r="A1206" s="311" t="s">
        <v>2745</v>
      </c>
      <c r="B1206" s="313" t="s">
        <v>2831</v>
      </c>
      <c r="C1206" s="313" t="s">
        <v>2726</v>
      </c>
      <c r="D1206" s="629" t="s">
        <v>3148</v>
      </c>
      <c r="E1206" s="451">
        <v>7393.49</v>
      </c>
      <c r="F1206" s="630" t="s">
        <v>15657</v>
      </c>
      <c r="G1206" s="313" t="s">
        <v>2728</v>
      </c>
      <c r="H1206" s="631">
        <v>44557</v>
      </c>
      <c r="I1206" s="628">
        <f t="shared" si="12"/>
        <v>44557</v>
      </c>
      <c r="J1206" s="632"/>
    </row>
    <row r="1207" spans="1:10" s="372" customFormat="1">
      <c r="A1207" s="311" t="s">
        <v>3150</v>
      </c>
      <c r="B1207" s="313" t="s">
        <v>2725</v>
      </c>
      <c r="C1207" s="313" t="s">
        <v>2726</v>
      </c>
      <c r="D1207" s="629">
        <v>942</v>
      </c>
      <c r="E1207" s="451">
        <v>35040</v>
      </c>
      <c r="F1207" s="630" t="s">
        <v>15657</v>
      </c>
      <c r="G1207" s="313" t="s">
        <v>2728</v>
      </c>
      <c r="H1207" s="631">
        <v>44314</v>
      </c>
      <c r="I1207" s="628">
        <f t="shared" si="12"/>
        <v>44314</v>
      </c>
      <c r="J1207" s="632"/>
    </row>
    <row r="1208" spans="1:10" s="372" customFormat="1">
      <c r="A1208" s="311" t="s">
        <v>3150</v>
      </c>
      <c r="B1208" s="313" t="s">
        <v>2831</v>
      </c>
      <c r="C1208" s="313" t="s">
        <v>2726</v>
      </c>
      <c r="D1208" s="629" t="s">
        <v>3151</v>
      </c>
      <c r="E1208" s="451">
        <v>108333.33</v>
      </c>
      <c r="F1208" s="630" t="s">
        <v>15658</v>
      </c>
      <c r="G1208" s="313" t="s">
        <v>2728</v>
      </c>
      <c r="H1208" s="631">
        <v>44419</v>
      </c>
      <c r="I1208" s="628">
        <f t="shared" si="12"/>
        <v>44419</v>
      </c>
      <c r="J1208" s="632"/>
    </row>
    <row r="1209" spans="1:10" s="372" customFormat="1">
      <c r="A1209" s="311" t="s">
        <v>2757</v>
      </c>
      <c r="B1209" s="313" t="s">
        <v>2725</v>
      </c>
      <c r="C1209" s="313" t="s">
        <v>2726</v>
      </c>
      <c r="D1209" s="629">
        <v>1880</v>
      </c>
      <c r="E1209" s="451">
        <v>20000</v>
      </c>
      <c r="F1209" s="630" t="s">
        <v>15658</v>
      </c>
      <c r="G1209" s="313" t="s">
        <v>2728</v>
      </c>
      <c r="H1209" s="631">
        <v>44393</v>
      </c>
      <c r="I1209" s="628">
        <f t="shared" si="12"/>
        <v>44393</v>
      </c>
      <c r="J1209" s="632"/>
    </row>
    <row r="1210" spans="1:10" s="372" customFormat="1">
      <c r="A1210" s="311" t="s">
        <v>2806</v>
      </c>
      <c r="B1210" s="313" t="s">
        <v>2725</v>
      </c>
      <c r="C1210" s="313" t="s">
        <v>2726</v>
      </c>
      <c r="D1210" s="629">
        <v>2443</v>
      </c>
      <c r="E1210" s="451">
        <v>30000</v>
      </c>
      <c r="F1210" s="630" t="s">
        <v>15659</v>
      </c>
      <c r="G1210" s="313" t="s">
        <v>2728</v>
      </c>
      <c r="H1210" s="631">
        <v>44455</v>
      </c>
      <c r="I1210" s="628">
        <f t="shared" si="12"/>
        <v>44455</v>
      </c>
      <c r="J1210" s="632"/>
    </row>
    <row r="1211" spans="1:10" s="372" customFormat="1">
      <c r="A1211" s="311" t="s">
        <v>2806</v>
      </c>
      <c r="B1211" s="313" t="s">
        <v>2725</v>
      </c>
      <c r="C1211" s="313" t="s">
        <v>2726</v>
      </c>
      <c r="D1211" s="629">
        <v>3215</v>
      </c>
      <c r="E1211" s="451">
        <v>5340</v>
      </c>
      <c r="F1211" s="630" t="s">
        <v>15659</v>
      </c>
      <c r="G1211" s="313" t="s">
        <v>2728</v>
      </c>
      <c r="H1211" s="631">
        <v>44546</v>
      </c>
      <c r="I1211" s="628">
        <f t="shared" si="12"/>
        <v>44546</v>
      </c>
      <c r="J1211" s="632"/>
    </row>
    <row r="1212" spans="1:10" s="372" customFormat="1">
      <c r="A1212" s="311" t="s">
        <v>2767</v>
      </c>
      <c r="B1212" s="313" t="s">
        <v>2725</v>
      </c>
      <c r="C1212" s="313" t="s">
        <v>2726</v>
      </c>
      <c r="D1212" s="629">
        <v>138</v>
      </c>
      <c r="E1212" s="451">
        <v>30000</v>
      </c>
      <c r="F1212" s="630" t="s">
        <v>15659</v>
      </c>
      <c r="G1212" s="313" t="s">
        <v>2728</v>
      </c>
      <c r="H1212" s="631">
        <v>44212</v>
      </c>
      <c r="I1212" s="628">
        <f t="shared" si="12"/>
        <v>44212</v>
      </c>
      <c r="J1212" s="632"/>
    </row>
    <row r="1213" spans="1:10" s="372" customFormat="1">
      <c r="A1213" s="311" t="s">
        <v>2817</v>
      </c>
      <c r="B1213" s="313" t="s">
        <v>3110</v>
      </c>
      <c r="C1213" s="313" t="s">
        <v>2726</v>
      </c>
      <c r="D1213" s="629" t="s">
        <v>3154</v>
      </c>
      <c r="E1213" s="451">
        <v>1331187.25</v>
      </c>
      <c r="F1213" s="630" t="s">
        <v>15660</v>
      </c>
      <c r="G1213" s="313" t="s">
        <v>2728</v>
      </c>
      <c r="H1213" s="631">
        <v>44370</v>
      </c>
      <c r="I1213" s="628">
        <f t="shared" si="12"/>
        <v>44370</v>
      </c>
      <c r="J1213" s="632"/>
    </row>
    <row r="1214" spans="1:10" s="372" customFormat="1">
      <c r="A1214" s="311" t="s">
        <v>3155</v>
      </c>
      <c r="B1214" s="313" t="s">
        <v>2725</v>
      </c>
      <c r="C1214" s="313" t="s">
        <v>2726</v>
      </c>
      <c r="D1214" s="629">
        <v>208</v>
      </c>
      <c r="E1214" s="451">
        <v>3876.3</v>
      </c>
      <c r="F1214" s="630" t="s">
        <v>3156</v>
      </c>
      <c r="G1214" s="313" t="s">
        <v>2728</v>
      </c>
      <c r="H1214" s="631">
        <v>44216</v>
      </c>
      <c r="I1214" s="628">
        <f t="shared" si="12"/>
        <v>44216</v>
      </c>
      <c r="J1214" s="632"/>
    </row>
    <row r="1215" spans="1:10" s="372" customFormat="1" ht="23.25">
      <c r="A1215" s="311" t="s">
        <v>2791</v>
      </c>
      <c r="B1215" s="313" t="s">
        <v>2725</v>
      </c>
      <c r="C1215" s="313" t="s">
        <v>2726</v>
      </c>
      <c r="D1215" s="629">
        <v>680</v>
      </c>
      <c r="E1215" s="451">
        <v>8000</v>
      </c>
      <c r="F1215" s="630" t="s">
        <v>3157</v>
      </c>
      <c r="G1215" s="313" t="s">
        <v>2728</v>
      </c>
      <c r="H1215" s="631">
        <v>44272</v>
      </c>
      <c r="I1215" s="628">
        <f t="shared" si="12"/>
        <v>44272</v>
      </c>
      <c r="J1215" s="632"/>
    </row>
    <row r="1216" spans="1:10" s="372" customFormat="1">
      <c r="A1216" s="311" t="s">
        <v>2785</v>
      </c>
      <c r="B1216" s="313" t="s">
        <v>2725</v>
      </c>
      <c r="C1216" s="313" t="s">
        <v>2726</v>
      </c>
      <c r="D1216" s="629">
        <v>64</v>
      </c>
      <c r="E1216" s="451">
        <v>15000</v>
      </c>
      <c r="F1216" s="630" t="s">
        <v>19372</v>
      </c>
      <c r="G1216" s="313" t="s">
        <v>2728</v>
      </c>
      <c r="H1216" s="631">
        <v>44210</v>
      </c>
      <c r="I1216" s="628">
        <f t="shared" si="12"/>
        <v>44210</v>
      </c>
      <c r="J1216" s="632"/>
    </row>
    <row r="1217" spans="1:10" s="372" customFormat="1">
      <c r="A1217" s="311" t="s">
        <v>2785</v>
      </c>
      <c r="B1217" s="313" t="s">
        <v>2725</v>
      </c>
      <c r="C1217" s="313" t="s">
        <v>2726</v>
      </c>
      <c r="D1217" s="629">
        <v>959</v>
      </c>
      <c r="E1217" s="451">
        <v>15000</v>
      </c>
      <c r="F1217" s="630" t="s">
        <v>15661</v>
      </c>
      <c r="G1217" s="313" t="s">
        <v>2728</v>
      </c>
      <c r="H1217" s="631">
        <v>44315</v>
      </c>
      <c r="I1217" s="628">
        <f t="shared" si="12"/>
        <v>44315</v>
      </c>
      <c r="J1217" s="632"/>
    </row>
    <row r="1218" spans="1:10" s="372" customFormat="1">
      <c r="A1218" s="311" t="s">
        <v>2771</v>
      </c>
      <c r="B1218" s="313" t="s">
        <v>2725</v>
      </c>
      <c r="C1218" s="313" t="s">
        <v>2726</v>
      </c>
      <c r="D1218" s="629">
        <v>734</v>
      </c>
      <c r="E1218" s="451">
        <v>20000</v>
      </c>
      <c r="F1218" s="630" t="s">
        <v>15661</v>
      </c>
      <c r="G1218" s="313" t="s">
        <v>2728</v>
      </c>
      <c r="H1218" s="631">
        <v>44291</v>
      </c>
      <c r="I1218" s="628">
        <f t="shared" si="12"/>
        <v>44291</v>
      </c>
      <c r="J1218" s="632"/>
    </row>
    <row r="1219" spans="1:10" s="372" customFormat="1">
      <c r="A1219" s="311" t="s">
        <v>2769</v>
      </c>
      <c r="B1219" s="313" t="s">
        <v>2725</v>
      </c>
      <c r="C1219" s="313" t="s">
        <v>2726</v>
      </c>
      <c r="D1219" s="629">
        <v>277</v>
      </c>
      <c r="E1219" s="451">
        <v>5000</v>
      </c>
      <c r="F1219" s="630" t="s">
        <v>3158</v>
      </c>
      <c r="G1219" s="313" t="s">
        <v>2728</v>
      </c>
      <c r="H1219" s="631">
        <v>44221</v>
      </c>
      <c r="I1219" s="628">
        <f t="shared" si="12"/>
        <v>44221</v>
      </c>
      <c r="J1219" s="632"/>
    </row>
    <row r="1220" spans="1:10" s="372" customFormat="1">
      <c r="A1220" s="311" t="s">
        <v>19373</v>
      </c>
      <c r="B1220" s="313" t="s">
        <v>2725</v>
      </c>
      <c r="C1220" s="313" t="s">
        <v>2726</v>
      </c>
      <c r="D1220" s="629">
        <v>618</v>
      </c>
      <c r="E1220" s="451">
        <v>5000</v>
      </c>
      <c r="F1220" s="630" t="s">
        <v>3159</v>
      </c>
      <c r="G1220" s="313" t="s">
        <v>2728</v>
      </c>
      <c r="H1220" s="631">
        <v>44263</v>
      </c>
      <c r="I1220" s="628">
        <f t="shared" si="12"/>
        <v>44263</v>
      </c>
      <c r="J1220" s="632"/>
    </row>
    <row r="1221" spans="1:10" s="372" customFormat="1">
      <c r="A1221" s="311" t="s">
        <v>19373</v>
      </c>
      <c r="B1221" s="313" t="s">
        <v>2725</v>
      </c>
      <c r="C1221" s="313" t="s">
        <v>2726</v>
      </c>
      <c r="D1221" s="629">
        <v>1110</v>
      </c>
      <c r="E1221" s="451">
        <v>5000</v>
      </c>
      <c r="F1221" s="630" t="s">
        <v>3159</v>
      </c>
      <c r="G1221" s="313" t="s">
        <v>2728</v>
      </c>
      <c r="H1221" s="631">
        <v>44328</v>
      </c>
      <c r="I1221" s="628">
        <f t="shared" si="12"/>
        <v>44328</v>
      </c>
      <c r="J1221" s="632"/>
    </row>
    <row r="1222" spans="1:10" s="372" customFormat="1">
      <c r="A1222" s="311" t="s">
        <v>2875</v>
      </c>
      <c r="B1222" s="313" t="s">
        <v>2732</v>
      </c>
      <c r="C1222" s="313" t="s">
        <v>2726</v>
      </c>
      <c r="D1222" s="629" t="s">
        <v>3160</v>
      </c>
      <c r="E1222" s="451">
        <v>978296</v>
      </c>
      <c r="F1222" s="630" t="s">
        <v>3159</v>
      </c>
      <c r="G1222" s="313" t="s">
        <v>2728</v>
      </c>
      <c r="H1222" s="631">
        <v>44455</v>
      </c>
      <c r="I1222" s="628">
        <f t="shared" si="12"/>
        <v>44455</v>
      </c>
      <c r="J1222" s="632"/>
    </row>
    <row r="1223" spans="1:10" s="372" customFormat="1">
      <c r="A1223" s="311" t="s">
        <v>2875</v>
      </c>
      <c r="B1223" s="313" t="s">
        <v>2732</v>
      </c>
      <c r="C1223" s="313" t="s">
        <v>2726</v>
      </c>
      <c r="D1223" s="629" t="s">
        <v>3160</v>
      </c>
      <c r="E1223" s="451">
        <v>202752</v>
      </c>
      <c r="F1223" s="630" t="s">
        <v>15662</v>
      </c>
      <c r="G1223" s="313" t="s">
        <v>2728</v>
      </c>
      <c r="H1223" s="631">
        <v>44455</v>
      </c>
      <c r="I1223" s="628">
        <f t="shared" si="12"/>
        <v>44455</v>
      </c>
      <c r="J1223" s="632"/>
    </row>
    <row r="1224" spans="1:10" s="372" customFormat="1">
      <c r="A1224" s="311" t="s">
        <v>2773</v>
      </c>
      <c r="B1224" s="313" t="s">
        <v>2725</v>
      </c>
      <c r="C1224" s="313" t="s">
        <v>2726</v>
      </c>
      <c r="D1224" s="629">
        <v>24</v>
      </c>
      <c r="E1224" s="451">
        <v>20000</v>
      </c>
      <c r="F1224" s="630" t="s">
        <v>15662</v>
      </c>
      <c r="G1224" s="313" t="s">
        <v>2728</v>
      </c>
      <c r="H1224" s="631">
        <v>44208</v>
      </c>
      <c r="I1224" s="628">
        <f t="shared" si="12"/>
        <v>44208</v>
      </c>
      <c r="J1224" s="632"/>
    </row>
    <row r="1225" spans="1:10" s="372" customFormat="1">
      <c r="A1225" s="311" t="s">
        <v>2789</v>
      </c>
      <c r="B1225" s="313" t="s">
        <v>2725</v>
      </c>
      <c r="C1225" s="313" t="s">
        <v>2726</v>
      </c>
      <c r="D1225" s="629">
        <v>660</v>
      </c>
      <c r="E1225" s="451">
        <v>20000</v>
      </c>
      <c r="F1225" s="630" t="s">
        <v>15663</v>
      </c>
      <c r="G1225" s="313" t="s">
        <v>2728</v>
      </c>
      <c r="H1225" s="631">
        <v>44267</v>
      </c>
      <c r="I1225" s="628">
        <f t="shared" si="12"/>
        <v>44267</v>
      </c>
      <c r="J1225" s="632"/>
    </row>
    <row r="1226" spans="1:10" s="372" customFormat="1">
      <c r="A1226" s="311" t="s">
        <v>2789</v>
      </c>
      <c r="B1226" s="313" t="s">
        <v>2725</v>
      </c>
      <c r="C1226" s="313" t="s">
        <v>2726</v>
      </c>
      <c r="D1226" s="629">
        <v>1144</v>
      </c>
      <c r="E1226" s="451">
        <v>15000</v>
      </c>
      <c r="F1226" s="630" t="s">
        <v>15663</v>
      </c>
      <c r="G1226" s="313" t="s">
        <v>2728</v>
      </c>
      <c r="H1226" s="631">
        <v>44330</v>
      </c>
      <c r="I1226" s="628">
        <f t="shared" si="12"/>
        <v>44330</v>
      </c>
      <c r="J1226" s="632"/>
    </row>
    <row r="1227" spans="1:10" s="372" customFormat="1">
      <c r="A1227" s="311" t="s">
        <v>2850</v>
      </c>
      <c r="B1227" s="313" t="s">
        <v>2725</v>
      </c>
      <c r="C1227" s="313" t="s">
        <v>2726</v>
      </c>
      <c r="D1227" s="629">
        <v>353</v>
      </c>
      <c r="E1227" s="451">
        <v>30000</v>
      </c>
      <c r="F1227" s="630" t="s">
        <v>15663</v>
      </c>
      <c r="G1227" s="313" t="s">
        <v>2728</v>
      </c>
      <c r="H1227" s="631">
        <v>44229</v>
      </c>
      <c r="I1227" s="628">
        <f t="shared" si="12"/>
        <v>44229</v>
      </c>
      <c r="J1227" s="632"/>
    </row>
    <row r="1228" spans="1:10" s="372" customFormat="1" ht="23.25">
      <c r="A1228" s="311" t="s">
        <v>2914</v>
      </c>
      <c r="B1228" s="313" t="s">
        <v>2725</v>
      </c>
      <c r="C1228" s="313" t="s">
        <v>2726</v>
      </c>
      <c r="D1228" s="629">
        <v>131</v>
      </c>
      <c r="E1228" s="451">
        <v>30000</v>
      </c>
      <c r="F1228" s="630" t="s">
        <v>3162</v>
      </c>
      <c r="G1228" s="313" t="s">
        <v>2728</v>
      </c>
      <c r="H1228" s="631">
        <v>44212</v>
      </c>
      <c r="I1228" s="628">
        <f t="shared" si="12"/>
        <v>44212</v>
      </c>
      <c r="J1228" s="632"/>
    </row>
    <row r="1229" spans="1:10" s="372" customFormat="1">
      <c r="A1229" s="311" t="s">
        <v>2767</v>
      </c>
      <c r="B1229" s="313" t="s">
        <v>2725</v>
      </c>
      <c r="C1229" s="313" t="s">
        <v>2726</v>
      </c>
      <c r="D1229" s="629">
        <v>1065</v>
      </c>
      <c r="E1229" s="451">
        <v>10000</v>
      </c>
      <c r="F1229" s="630" t="s">
        <v>15664</v>
      </c>
      <c r="G1229" s="313" t="s">
        <v>2728</v>
      </c>
      <c r="H1229" s="631">
        <v>44326</v>
      </c>
      <c r="I1229" s="628">
        <f t="shared" si="12"/>
        <v>44326</v>
      </c>
      <c r="J1229" s="632"/>
    </row>
    <row r="1230" spans="1:10" s="372" customFormat="1">
      <c r="A1230" s="311" t="s">
        <v>2767</v>
      </c>
      <c r="B1230" s="313" t="s">
        <v>2725</v>
      </c>
      <c r="C1230" s="313" t="s">
        <v>2726</v>
      </c>
      <c r="D1230" s="629">
        <v>1484</v>
      </c>
      <c r="E1230" s="451">
        <v>30000</v>
      </c>
      <c r="F1230" s="630" t="s">
        <v>15664</v>
      </c>
      <c r="G1230" s="313" t="s">
        <v>2728</v>
      </c>
      <c r="H1230" s="631">
        <v>44357</v>
      </c>
      <c r="I1230" s="628">
        <f t="shared" si="12"/>
        <v>44357</v>
      </c>
      <c r="J1230" s="632"/>
    </row>
    <row r="1231" spans="1:10" s="372" customFormat="1">
      <c r="A1231" s="311" t="s">
        <v>2806</v>
      </c>
      <c r="B1231" s="313" t="s">
        <v>2725</v>
      </c>
      <c r="C1231" s="313" t="s">
        <v>2726</v>
      </c>
      <c r="D1231" s="629">
        <v>2420</v>
      </c>
      <c r="E1231" s="451">
        <v>30000</v>
      </c>
      <c r="F1231" s="630" t="s">
        <v>15664</v>
      </c>
      <c r="G1231" s="313" t="s">
        <v>2728</v>
      </c>
      <c r="H1231" s="631">
        <v>44454</v>
      </c>
      <c r="I1231" s="628">
        <f t="shared" si="12"/>
        <v>44454</v>
      </c>
      <c r="J1231" s="632"/>
    </row>
    <row r="1232" spans="1:10" s="372" customFormat="1">
      <c r="A1232" s="311" t="s">
        <v>2806</v>
      </c>
      <c r="B1232" s="313" t="s">
        <v>2725</v>
      </c>
      <c r="C1232" s="313" t="s">
        <v>2726</v>
      </c>
      <c r="D1232" s="629">
        <v>3231</v>
      </c>
      <c r="E1232" s="451">
        <v>5670</v>
      </c>
      <c r="F1232" s="630" t="s">
        <v>15664</v>
      </c>
      <c r="G1232" s="313" t="s">
        <v>2728</v>
      </c>
      <c r="H1232" s="631">
        <v>44546</v>
      </c>
      <c r="I1232" s="628">
        <f t="shared" si="12"/>
        <v>44546</v>
      </c>
      <c r="J1232" s="632"/>
    </row>
    <row r="1233" spans="1:10" s="372" customFormat="1">
      <c r="A1233" s="311" t="s">
        <v>2764</v>
      </c>
      <c r="B1233" s="313" t="s">
        <v>2725</v>
      </c>
      <c r="C1233" s="313" t="s">
        <v>2726</v>
      </c>
      <c r="D1233" s="629">
        <v>470</v>
      </c>
      <c r="E1233" s="451">
        <v>30000</v>
      </c>
      <c r="F1233" s="630" t="s">
        <v>15664</v>
      </c>
      <c r="G1233" s="313" t="s">
        <v>2728</v>
      </c>
      <c r="H1233" s="631">
        <v>44244</v>
      </c>
      <c r="I1233" s="628">
        <f t="shared" si="12"/>
        <v>44244</v>
      </c>
      <c r="J1233" s="632"/>
    </row>
    <row r="1234" spans="1:10" s="372" customFormat="1">
      <c r="A1234" s="311" t="s">
        <v>2766</v>
      </c>
      <c r="B1234" s="313" t="s">
        <v>2725</v>
      </c>
      <c r="C1234" s="313" t="s">
        <v>2726</v>
      </c>
      <c r="D1234" s="629">
        <v>1235</v>
      </c>
      <c r="E1234" s="451">
        <v>30000</v>
      </c>
      <c r="F1234" s="630" t="s">
        <v>15665</v>
      </c>
      <c r="G1234" s="313" t="s">
        <v>2728</v>
      </c>
      <c r="H1234" s="631">
        <v>44337</v>
      </c>
      <c r="I1234" s="628">
        <f t="shared" si="12"/>
        <v>44337</v>
      </c>
      <c r="J1234" s="632"/>
    </row>
    <row r="1235" spans="1:10" s="372" customFormat="1">
      <c r="A1235" s="311" t="s">
        <v>2767</v>
      </c>
      <c r="B1235" s="313" t="s">
        <v>2725</v>
      </c>
      <c r="C1235" s="313" t="s">
        <v>2726</v>
      </c>
      <c r="D1235" s="629">
        <v>2107</v>
      </c>
      <c r="E1235" s="451">
        <v>30000</v>
      </c>
      <c r="F1235" s="630" t="s">
        <v>15665</v>
      </c>
      <c r="G1235" s="313" t="s">
        <v>2728</v>
      </c>
      <c r="H1235" s="631">
        <v>44427</v>
      </c>
      <c r="I1235" s="628">
        <f t="shared" si="12"/>
        <v>44427</v>
      </c>
      <c r="J1235" s="632"/>
    </row>
    <row r="1236" spans="1:10" s="372" customFormat="1">
      <c r="A1236" s="311" t="s">
        <v>2767</v>
      </c>
      <c r="B1236" s="313" t="s">
        <v>2725</v>
      </c>
      <c r="C1236" s="313" t="s">
        <v>2726</v>
      </c>
      <c r="D1236" s="629">
        <v>2986</v>
      </c>
      <c r="E1236" s="451">
        <v>14340</v>
      </c>
      <c r="F1236" s="630" t="s">
        <v>15665</v>
      </c>
      <c r="G1236" s="313" t="s">
        <v>2728</v>
      </c>
      <c r="H1236" s="631">
        <v>44519</v>
      </c>
      <c r="I1236" s="628">
        <f t="shared" si="12"/>
        <v>44519</v>
      </c>
      <c r="J1236" s="632"/>
    </row>
    <row r="1237" spans="1:10" s="372" customFormat="1">
      <c r="A1237" s="311" t="s">
        <v>2773</v>
      </c>
      <c r="B1237" s="313" t="s">
        <v>2725</v>
      </c>
      <c r="C1237" s="313" t="s">
        <v>2726</v>
      </c>
      <c r="D1237" s="629">
        <v>1435</v>
      </c>
      <c r="E1237" s="451">
        <v>30000</v>
      </c>
      <c r="F1237" s="630" t="s">
        <v>15665</v>
      </c>
      <c r="G1237" s="313" t="s">
        <v>2728</v>
      </c>
      <c r="H1237" s="631">
        <v>44351</v>
      </c>
      <c r="I1237" s="628">
        <f t="shared" si="12"/>
        <v>44351</v>
      </c>
      <c r="J1237" s="632"/>
    </row>
    <row r="1238" spans="1:10" s="372" customFormat="1">
      <c r="A1238" s="311" t="s">
        <v>3165</v>
      </c>
      <c r="B1238" s="313" t="s">
        <v>2725</v>
      </c>
      <c r="C1238" s="313" t="s">
        <v>2726</v>
      </c>
      <c r="D1238" s="629">
        <v>2838</v>
      </c>
      <c r="E1238" s="451">
        <v>16000</v>
      </c>
      <c r="F1238" s="630" t="s">
        <v>15666</v>
      </c>
      <c r="G1238" s="313" t="s">
        <v>2728</v>
      </c>
      <c r="H1238" s="631">
        <v>44498</v>
      </c>
      <c r="I1238" s="628">
        <f t="shared" si="12"/>
        <v>44498</v>
      </c>
      <c r="J1238" s="632"/>
    </row>
    <row r="1239" spans="1:10" s="372" customFormat="1">
      <c r="A1239" s="311" t="s">
        <v>2785</v>
      </c>
      <c r="B1239" s="313" t="s">
        <v>2725</v>
      </c>
      <c r="C1239" s="313" t="s">
        <v>2726</v>
      </c>
      <c r="D1239" s="629">
        <v>2967</v>
      </c>
      <c r="E1239" s="451">
        <v>6000</v>
      </c>
      <c r="F1239" s="630" t="s">
        <v>15667</v>
      </c>
      <c r="G1239" s="313" t="s">
        <v>2728</v>
      </c>
      <c r="H1239" s="631">
        <v>44517</v>
      </c>
      <c r="I1239" s="628">
        <f t="shared" si="12"/>
        <v>44517</v>
      </c>
      <c r="J1239" s="632"/>
    </row>
    <row r="1240" spans="1:10" s="372" customFormat="1">
      <c r="A1240" s="311" t="s">
        <v>2785</v>
      </c>
      <c r="B1240" s="313" t="s">
        <v>2725</v>
      </c>
      <c r="C1240" s="313" t="s">
        <v>2726</v>
      </c>
      <c r="D1240" s="629">
        <v>432</v>
      </c>
      <c r="E1240" s="451">
        <v>3000</v>
      </c>
      <c r="F1240" s="630" t="s">
        <v>15668</v>
      </c>
      <c r="G1240" s="313" t="s">
        <v>2728</v>
      </c>
      <c r="H1240" s="631">
        <v>44238</v>
      </c>
      <c r="I1240" s="628">
        <f t="shared" si="12"/>
        <v>44238</v>
      </c>
      <c r="J1240" s="632"/>
    </row>
    <row r="1241" spans="1:10" s="372" customFormat="1">
      <c r="A1241" s="311" t="s">
        <v>2781</v>
      </c>
      <c r="B1241" s="313" t="s">
        <v>2725</v>
      </c>
      <c r="C1241" s="313" t="s">
        <v>2726</v>
      </c>
      <c r="D1241" s="629">
        <v>249</v>
      </c>
      <c r="E1241" s="451">
        <v>7500</v>
      </c>
      <c r="F1241" s="630" t="s">
        <v>15669</v>
      </c>
      <c r="G1241" s="313" t="s">
        <v>2728</v>
      </c>
      <c r="H1241" s="631">
        <v>44218</v>
      </c>
      <c r="I1241" s="628">
        <f t="shared" si="12"/>
        <v>44218</v>
      </c>
      <c r="J1241" s="632"/>
    </row>
    <row r="1242" spans="1:10" s="372" customFormat="1">
      <c r="A1242" s="311" t="s">
        <v>15589</v>
      </c>
      <c r="B1242" s="313" t="s">
        <v>2725</v>
      </c>
      <c r="C1242" s="313" t="s">
        <v>2726</v>
      </c>
      <c r="D1242" s="629">
        <v>768</v>
      </c>
      <c r="E1242" s="451">
        <v>7500</v>
      </c>
      <c r="F1242" s="630" t="s">
        <v>15670</v>
      </c>
      <c r="G1242" s="313" t="s">
        <v>2728</v>
      </c>
      <c r="H1242" s="631">
        <v>44294</v>
      </c>
      <c r="I1242" s="628">
        <f t="shared" si="12"/>
        <v>44294</v>
      </c>
      <c r="J1242" s="632"/>
    </row>
    <row r="1243" spans="1:10" s="372" customFormat="1">
      <c r="A1243" s="311" t="s">
        <v>15589</v>
      </c>
      <c r="B1243" s="313" t="s">
        <v>2725</v>
      </c>
      <c r="C1243" s="313" t="s">
        <v>2726</v>
      </c>
      <c r="D1243" s="629">
        <v>1813</v>
      </c>
      <c r="E1243" s="451">
        <v>5000</v>
      </c>
      <c r="F1243" s="630" t="s">
        <v>15670</v>
      </c>
      <c r="G1243" s="313" t="s">
        <v>2728</v>
      </c>
      <c r="H1243" s="631">
        <v>44390</v>
      </c>
      <c r="I1243" s="628">
        <f t="shared" si="12"/>
        <v>44390</v>
      </c>
      <c r="J1243" s="632"/>
    </row>
    <row r="1244" spans="1:10" s="372" customFormat="1">
      <c r="A1244" s="311" t="s">
        <v>15589</v>
      </c>
      <c r="B1244" s="313" t="s">
        <v>2725</v>
      </c>
      <c r="C1244" s="313" t="s">
        <v>2726</v>
      </c>
      <c r="D1244" s="629">
        <v>2303</v>
      </c>
      <c r="E1244" s="451">
        <v>10000</v>
      </c>
      <c r="F1244" s="630" t="s">
        <v>15670</v>
      </c>
      <c r="G1244" s="313" t="s">
        <v>2728</v>
      </c>
      <c r="H1244" s="631">
        <v>44446</v>
      </c>
      <c r="I1244" s="628">
        <f t="shared" si="12"/>
        <v>44446</v>
      </c>
      <c r="J1244" s="632"/>
    </row>
    <row r="1245" spans="1:10" s="372" customFormat="1">
      <c r="A1245" s="311" t="s">
        <v>15671</v>
      </c>
      <c r="B1245" s="313" t="s">
        <v>2725</v>
      </c>
      <c r="C1245" s="313" t="s">
        <v>2726</v>
      </c>
      <c r="D1245" s="629">
        <v>194</v>
      </c>
      <c r="E1245" s="451">
        <v>22000</v>
      </c>
      <c r="F1245" s="630" t="s">
        <v>15670</v>
      </c>
      <c r="G1245" s="313" t="s">
        <v>2728</v>
      </c>
      <c r="H1245" s="631">
        <v>44216</v>
      </c>
      <c r="I1245" s="628">
        <f t="shared" si="12"/>
        <v>44216</v>
      </c>
      <c r="J1245" s="632"/>
    </row>
    <row r="1246" spans="1:10" s="372" customFormat="1" ht="23.25">
      <c r="A1246" s="311" t="s">
        <v>3170</v>
      </c>
      <c r="B1246" s="313" t="s">
        <v>2725</v>
      </c>
      <c r="C1246" s="313" t="s">
        <v>2726</v>
      </c>
      <c r="D1246" s="629">
        <v>1297</v>
      </c>
      <c r="E1246" s="451">
        <v>2840</v>
      </c>
      <c r="F1246" s="630" t="s">
        <v>3171</v>
      </c>
      <c r="G1246" s="313" t="s">
        <v>2728</v>
      </c>
      <c r="H1246" s="631">
        <v>44341</v>
      </c>
      <c r="I1246" s="628">
        <f t="shared" si="12"/>
        <v>44341</v>
      </c>
      <c r="J1246" s="632"/>
    </row>
    <row r="1247" spans="1:10" s="372" customFormat="1" ht="23.25">
      <c r="A1247" s="311" t="s">
        <v>2808</v>
      </c>
      <c r="B1247" s="313" t="s">
        <v>2725</v>
      </c>
      <c r="C1247" s="313" t="s">
        <v>2726</v>
      </c>
      <c r="D1247" s="629">
        <v>1650</v>
      </c>
      <c r="E1247" s="451">
        <v>24000</v>
      </c>
      <c r="F1247" s="630" t="s">
        <v>15672</v>
      </c>
      <c r="G1247" s="313" t="s">
        <v>2728</v>
      </c>
      <c r="H1247" s="631">
        <v>44372</v>
      </c>
      <c r="I1247" s="628">
        <f t="shared" si="12"/>
        <v>44372</v>
      </c>
      <c r="J1247" s="632"/>
    </row>
    <row r="1248" spans="1:10" s="372" customFormat="1">
      <c r="A1248" s="311" t="s">
        <v>2808</v>
      </c>
      <c r="B1248" s="313" t="s">
        <v>2725</v>
      </c>
      <c r="C1248" s="313" t="s">
        <v>2726</v>
      </c>
      <c r="D1248" s="629">
        <v>2503</v>
      </c>
      <c r="E1248" s="451">
        <v>24000</v>
      </c>
      <c r="F1248" s="630" t="s">
        <v>15673</v>
      </c>
      <c r="G1248" s="313" t="s">
        <v>2728</v>
      </c>
      <c r="H1248" s="631">
        <v>44461</v>
      </c>
      <c r="I1248" s="628">
        <f t="shared" si="12"/>
        <v>44461</v>
      </c>
      <c r="J1248" s="632"/>
    </row>
    <row r="1249" spans="1:10" s="372" customFormat="1">
      <c r="A1249" s="311" t="s">
        <v>2767</v>
      </c>
      <c r="B1249" s="313" t="s">
        <v>2725</v>
      </c>
      <c r="C1249" s="313" t="s">
        <v>2726</v>
      </c>
      <c r="D1249" s="629">
        <v>104</v>
      </c>
      <c r="E1249" s="451">
        <v>16000</v>
      </c>
      <c r="F1249" s="630" t="s">
        <v>15673</v>
      </c>
      <c r="G1249" s="313" t="s">
        <v>2728</v>
      </c>
      <c r="H1249" s="631">
        <v>44212</v>
      </c>
      <c r="I1249" s="628">
        <f t="shared" si="12"/>
        <v>44212</v>
      </c>
      <c r="J1249" s="632"/>
    </row>
    <row r="1250" spans="1:10" s="372" customFormat="1">
      <c r="A1250" s="311" t="s">
        <v>2767</v>
      </c>
      <c r="B1250" s="313" t="s">
        <v>2725</v>
      </c>
      <c r="C1250" s="313" t="s">
        <v>2726</v>
      </c>
      <c r="D1250" s="629">
        <v>875</v>
      </c>
      <c r="E1250" s="451">
        <v>24000</v>
      </c>
      <c r="F1250" s="630" t="s">
        <v>15674</v>
      </c>
      <c r="G1250" s="313" t="s">
        <v>2728</v>
      </c>
      <c r="H1250" s="631">
        <v>44307</v>
      </c>
      <c r="I1250" s="628">
        <f t="shared" si="12"/>
        <v>44307</v>
      </c>
      <c r="J1250" s="632"/>
    </row>
    <row r="1251" spans="1:10" s="372" customFormat="1">
      <c r="A1251" s="311" t="s">
        <v>2767</v>
      </c>
      <c r="B1251" s="313" t="s">
        <v>2725</v>
      </c>
      <c r="C1251" s="313" t="s">
        <v>2726</v>
      </c>
      <c r="D1251" s="629">
        <v>2230</v>
      </c>
      <c r="E1251" s="451">
        <v>24000</v>
      </c>
      <c r="F1251" s="630" t="s">
        <v>15674</v>
      </c>
      <c r="G1251" s="313" t="s">
        <v>2728</v>
      </c>
      <c r="H1251" s="631">
        <v>44439</v>
      </c>
      <c r="I1251" s="628">
        <f t="shared" si="12"/>
        <v>44439</v>
      </c>
      <c r="J1251" s="632"/>
    </row>
    <row r="1252" spans="1:10" s="372" customFormat="1">
      <c r="A1252" s="311" t="s">
        <v>3173</v>
      </c>
      <c r="B1252" s="313" t="s">
        <v>2725</v>
      </c>
      <c r="C1252" s="313" t="s">
        <v>2726</v>
      </c>
      <c r="D1252" s="629">
        <v>314</v>
      </c>
      <c r="E1252" s="451">
        <v>33000</v>
      </c>
      <c r="F1252" s="630" t="s">
        <v>15674</v>
      </c>
      <c r="G1252" s="313" t="s">
        <v>2728</v>
      </c>
      <c r="H1252" s="631">
        <v>44223</v>
      </c>
      <c r="I1252" s="628">
        <f t="shared" si="12"/>
        <v>44223</v>
      </c>
      <c r="J1252" s="632"/>
    </row>
    <row r="1253" spans="1:10" s="372" customFormat="1">
      <c r="A1253" s="311" t="s">
        <v>2785</v>
      </c>
      <c r="B1253" s="313" t="s">
        <v>2725</v>
      </c>
      <c r="C1253" s="313" t="s">
        <v>2726</v>
      </c>
      <c r="D1253" s="629">
        <v>845</v>
      </c>
      <c r="E1253" s="451">
        <v>33000</v>
      </c>
      <c r="F1253" s="630" t="s">
        <v>15675</v>
      </c>
      <c r="G1253" s="313" t="s">
        <v>2728</v>
      </c>
      <c r="H1253" s="631">
        <v>44302</v>
      </c>
      <c r="I1253" s="628">
        <f t="shared" si="12"/>
        <v>44302</v>
      </c>
      <c r="J1253" s="632"/>
    </row>
    <row r="1254" spans="1:10" s="372" customFormat="1">
      <c r="A1254" s="311" t="s">
        <v>3173</v>
      </c>
      <c r="B1254" s="313" t="s">
        <v>2725</v>
      </c>
      <c r="C1254" s="313" t="s">
        <v>2726</v>
      </c>
      <c r="D1254" s="629">
        <v>1763</v>
      </c>
      <c r="E1254" s="451">
        <v>11000</v>
      </c>
      <c r="F1254" s="630" t="s">
        <v>15675</v>
      </c>
      <c r="G1254" s="313" t="s">
        <v>2728</v>
      </c>
      <c r="H1254" s="631">
        <v>44385</v>
      </c>
      <c r="I1254" s="628">
        <f t="shared" si="12"/>
        <v>44385</v>
      </c>
      <c r="J1254" s="632"/>
    </row>
    <row r="1255" spans="1:10" s="372" customFormat="1">
      <c r="A1255" s="311" t="s">
        <v>2961</v>
      </c>
      <c r="B1255" s="313" t="s">
        <v>2725</v>
      </c>
      <c r="C1255" s="313" t="s">
        <v>2726</v>
      </c>
      <c r="D1255" s="629">
        <v>2160</v>
      </c>
      <c r="E1255" s="451">
        <v>33000</v>
      </c>
      <c r="F1255" s="630" t="s">
        <v>15675</v>
      </c>
      <c r="G1255" s="313" t="s">
        <v>2728</v>
      </c>
      <c r="H1255" s="631">
        <v>44431</v>
      </c>
      <c r="I1255" s="628">
        <f t="shared" si="12"/>
        <v>44431</v>
      </c>
      <c r="J1255" s="632"/>
    </row>
    <row r="1256" spans="1:10" s="372" customFormat="1">
      <c r="A1256" s="311" t="s">
        <v>15676</v>
      </c>
      <c r="B1256" s="313" t="s">
        <v>2725</v>
      </c>
      <c r="C1256" s="313" t="s">
        <v>2726</v>
      </c>
      <c r="D1256" s="629">
        <v>1307</v>
      </c>
      <c r="E1256" s="451">
        <v>11180</v>
      </c>
      <c r="F1256" s="630" t="s">
        <v>15675</v>
      </c>
      <c r="G1256" s="313" t="s">
        <v>2728</v>
      </c>
      <c r="H1256" s="631">
        <v>44342</v>
      </c>
      <c r="I1256" s="628">
        <f t="shared" si="12"/>
        <v>44342</v>
      </c>
      <c r="J1256" s="632"/>
    </row>
    <row r="1257" spans="1:10" s="372" customFormat="1">
      <c r="A1257" s="311" t="s">
        <v>15677</v>
      </c>
      <c r="B1257" s="313" t="s">
        <v>2725</v>
      </c>
      <c r="C1257" s="313" t="s">
        <v>2726</v>
      </c>
      <c r="D1257" s="629">
        <v>295</v>
      </c>
      <c r="E1257" s="451">
        <v>28000</v>
      </c>
      <c r="F1257" s="630" t="s">
        <v>15678</v>
      </c>
      <c r="G1257" s="313" t="s">
        <v>2728</v>
      </c>
      <c r="H1257" s="631">
        <v>44222</v>
      </c>
      <c r="I1257" s="628">
        <f t="shared" si="12"/>
        <v>44222</v>
      </c>
      <c r="J1257" s="632"/>
    </row>
    <row r="1258" spans="1:10" s="372" customFormat="1">
      <c r="A1258" s="311" t="s">
        <v>15677</v>
      </c>
      <c r="B1258" s="313" t="s">
        <v>2725</v>
      </c>
      <c r="C1258" s="313" t="s">
        <v>2726</v>
      </c>
      <c r="D1258" s="629">
        <v>865</v>
      </c>
      <c r="E1258" s="451">
        <v>28000</v>
      </c>
      <c r="F1258" s="630" t="s">
        <v>15679</v>
      </c>
      <c r="G1258" s="313" t="s">
        <v>2728</v>
      </c>
      <c r="H1258" s="631">
        <v>44305</v>
      </c>
      <c r="I1258" s="628">
        <f t="shared" si="12"/>
        <v>44305</v>
      </c>
      <c r="J1258" s="632"/>
    </row>
    <row r="1259" spans="1:10" s="372" customFormat="1">
      <c r="A1259" s="311" t="s">
        <v>15680</v>
      </c>
      <c r="B1259" s="313" t="s">
        <v>2725</v>
      </c>
      <c r="C1259" s="313" t="s">
        <v>2726</v>
      </c>
      <c r="D1259" s="629">
        <v>1884</v>
      </c>
      <c r="E1259" s="451">
        <v>28000</v>
      </c>
      <c r="F1259" s="630" t="s">
        <v>15679</v>
      </c>
      <c r="G1259" s="313" t="s">
        <v>2728</v>
      </c>
      <c r="H1259" s="631">
        <v>44393</v>
      </c>
      <c r="I1259" s="628">
        <f t="shared" si="12"/>
        <v>44393</v>
      </c>
      <c r="J1259" s="632"/>
    </row>
    <row r="1260" spans="1:10" s="372" customFormat="1">
      <c r="A1260" s="311" t="s">
        <v>15680</v>
      </c>
      <c r="B1260" s="313" t="s">
        <v>2725</v>
      </c>
      <c r="C1260" s="313" t="s">
        <v>2726</v>
      </c>
      <c r="D1260" s="629">
        <v>2846</v>
      </c>
      <c r="E1260" s="451">
        <v>14000</v>
      </c>
      <c r="F1260" s="630" t="s">
        <v>15679</v>
      </c>
      <c r="G1260" s="313" t="s">
        <v>2728</v>
      </c>
      <c r="H1260" s="631">
        <v>44504</v>
      </c>
      <c r="I1260" s="628">
        <f t="shared" si="12"/>
        <v>44504</v>
      </c>
      <c r="J1260" s="632"/>
    </row>
    <row r="1261" spans="1:10" s="372" customFormat="1">
      <c r="A1261" s="311" t="s">
        <v>2891</v>
      </c>
      <c r="B1261" s="313" t="s">
        <v>2725</v>
      </c>
      <c r="C1261" s="313" t="s">
        <v>2726</v>
      </c>
      <c r="D1261" s="629">
        <v>3045</v>
      </c>
      <c r="E1261" s="451">
        <v>13600</v>
      </c>
      <c r="F1261" s="630" t="s">
        <v>15679</v>
      </c>
      <c r="G1261" s="313" t="s">
        <v>2728</v>
      </c>
      <c r="H1261" s="631">
        <v>44526</v>
      </c>
      <c r="I1261" s="628">
        <f t="shared" si="12"/>
        <v>44526</v>
      </c>
      <c r="J1261" s="632"/>
    </row>
    <row r="1262" spans="1:10" s="372" customFormat="1">
      <c r="A1262" s="311" t="s">
        <v>15681</v>
      </c>
      <c r="B1262" s="313" t="s">
        <v>2725</v>
      </c>
      <c r="C1262" s="313" t="s">
        <v>2726</v>
      </c>
      <c r="D1262" s="629">
        <v>273</v>
      </c>
      <c r="E1262" s="451">
        <v>3000</v>
      </c>
      <c r="F1262" s="630" t="s">
        <v>3174</v>
      </c>
      <c r="G1262" s="313" t="s">
        <v>2728</v>
      </c>
      <c r="H1262" s="631">
        <v>44221</v>
      </c>
      <c r="I1262" s="628">
        <f t="shared" si="12"/>
        <v>44221</v>
      </c>
      <c r="J1262" s="632"/>
    </row>
    <row r="1263" spans="1:10" s="372" customFormat="1">
      <c r="A1263" s="311" t="s">
        <v>3175</v>
      </c>
      <c r="B1263" s="313" t="s">
        <v>2725</v>
      </c>
      <c r="C1263" s="313" t="s">
        <v>2726</v>
      </c>
      <c r="D1263" s="629">
        <v>399</v>
      </c>
      <c r="E1263" s="451">
        <v>18000</v>
      </c>
      <c r="F1263" s="630" t="s">
        <v>15682</v>
      </c>
      <c r="G1263" s="313" t="s">
        <v>2728</v>
      </c>
      <c r="H1263" s="631">
        <v>44236</v>
      </c>
      <c r="I1263" s="628">
        <f t="shared" si="12"/>
        <v>44236</v>
      </c>
      <c r="J1263" s="632"/>
    </row>
    <row r="1264" spans="1:10" s="372" customFormat="1">
      <c r="A1264" s="311" t="s">
        <v>3049</v>
      </c>
      <c r="B1264" s="313" t="s">
        <v>2725</v>
      </c>
      <c r="C1264" s="313" t="s">
        <v>2726</v>
      </c>
      <c r="D1264" s="629">
        <v>1959</v>
      </c>
      <c r="E1264" s="451">
        <v>3000</v>
      </c>
      <c r="F1264" s="630" t="s">
        <v>15682</v>
      </c>
      <c r="G1264" s="313" t="s">
        <v>2728</v>
      </c>
      <c r="H1264" s="631">
        <v>44398</v>
      </c>
      <c r="I1264" s="628">
        <f t="shared" si="12"/>
        <v>44398</v>
      </c>
      <c r="J1264" s="632"/>
    </row>
    <row r="1265" spans="1:10" s="372" customFormat="1">
      <c r="A1265" s="311" t="s">
        <v>3049</v>
      </c>
      <c r="B1265" s="313" t="s">
        <v>2725</v>
      </c>
      <c r="C1265" s="313" t="s">
        <v>2726</v>
      </c>
      <c r="D1265" s="629">
        <v>2292</v>
      </c>
      <c r="E1265" s="451">
        <v>12000</v>
      </c>
      <c r="F1265" s="630" t="s">
        <v>15682</v>
      </c>
      <c r="G1265" s="313" t="s">
        <v>2728</v>
      </c>
      <c r="H1265" s="631">
        <v>44446</v>
      </c>
      <c r="I1265" s="628">
        <f t="shared" si="12"/>
        <v>44446</v>
      </c>
      <c r="J1265" s="632"/>
    </row>
    <row r="1266" spans="1:10" s="372" customFormat="1">
      <c r="A1266" s="311" t="s">
        <v>3177</v>
      </c>
      <c r="B1266" s="313" t="s">
        <v>2725</v>
      </c>
      <c r="C1266" s="313" t="s">
        <v>2726</v>
      </c>
      <c r="D1266" s="629">
        <v>119</v>
      </c>
      <c r="E1266" s="451">
        <v>22000</v>
      </c>
      <c r="F1266" s="630" t="s">
        <v>15682</v>
      </c>
      <c r="G1266" s="313" t="s">
        <v>2728</v>
      </c>
      <c r="H1266" s="631">
        <v>44212</v>
      </c>
      <c r="I1266" s="628">
        <f t="shared" si="12"/>
        <v>44212</v>
      </c>
      <c r="J1266" s="632"/>
    </row>
    <row r="1267" spans="1:10" s="372" customFormat="1">
      <c r="A1267" s="311" t="s">
        <v>3177</v>
      </c>
      <c r="B1267" s="313" t="s">
        <v>2725</v>
      </c>
      <c r="C1267" s="313" t="s">
        <v>2726</v>
      </c>
      <c r="D1267" s="629">
        <v>1612</v>
      </c>
      <c r="E1267" s="451">
        <v>26400</v>
      </c>
      <c r="F1267" s="630" t="s">
        <v>19374</v>
      </c>
      <c r="G1267" s="313" t="s">
        <v>2728</v>
      </c>
      <c r="H1267" s="631">
        <v>44369</v>
      </c>
      <c r="I1267" s="628">
        <f t="shared" si="12"/>
        <v>44369</v>
      </c>
      <c r="J1267" s="632"/>
    </row>
    <row r="1268" spans="1:10" s="372" customFormat="1">
      <c r="A1268" s="311" t="s">
        <v>3177</v>
      </c>
      <c r="B1268" s="313" t="s">
        <v>2725</v>
      </c>
      <c r="C1268" s="313" t="s">
        <v>2726</v>
      </c>
      <c r="D1268" s="629">
        <v>3186</v>
      </c>
      <c r="E1268" s="451">
        <v>4500</v>
      </c>
      <c r="F1268" s="630" t="s">
        <v>19374</v>
      </c>
      <c r="G1268" s="313" t="s">
        <v>2728</v>
      </c>
      <c r="H1268" s="631">
        <v>44540</v>
      </c>
      <c r="I1268" s="628">
        <f t="shared" ref="I1268:I1331" si="13">H1268+0</f>
        <v>44540</v>
      </c>
      <c r="J1268" s="632"/>
    </row>
    <row r="1269" spans="1:10" s="372" customFormat="1">
      <c r="A1269" s="311" t="s">
        <v>2789</v>
      </c>
      <c r="B1269" s="313" t="s">
        <v>2725</v>
      </c>
      <c r="C1269" s="313" t="s">
        <v>2726</v>
      </c>
      <c r="D1269" s="629">
        <v>1610</v>
      </c>
      <c r="E1269" s="451">
        <v>16000</v>
      </c>
      <c r="F1269" s="630" t="s">
        <v>19374</v>
      </c>
      <c r="G1269" s="313" t="s">
        <v>2728</v>
      </c>
      <c r="H1269" s="631">
        <v>44368</v>
      </c>
      <c r="I1269" s="628">
        <f t="shared" si="13"/>
        <v>44368</v>
      </c>
      <c r="J1269" s="632"/>
    </row>
    <row r="1270" spans="1:10" s="372" customFormat="1">
      <c r="A1270" s="311" t="s">
        <v>2789</v>
      </c>
      <c r="B1270" s="313" t="s">
        <v>2725</v>
      </c>
      <c r="C1270" s="313" t="s">
        <v>2726</v>
      </c>
      <c r="D1270" s="629">
        <v>2219</v>
      </c>
      <c r="E1270" s="451">
        <v>16000</v>
      </c>
      <c r="F1270" s="630" t="s">
        <v>19375</v>
      </c>
      <c r="G1270" s="313" t="s">
        <v>2728</v>
      </c>
      <c r="H1270" s="631">
        <v>44435</v>
      </c>
      <c r="I1270" s="628">
        <f t="shared" si="13"/>
        <v>44435</v>
      </c>
      <c r="J1270" s="632"/>
    </row>
    <row r="1271" spans="1:10" s="372" customFormat="1">
      <c r="A1271" s="311" t="s">
        <v>2789</v>
      </c>
      <c r="B1271" s="313" t="s">
        <v>2725</v>
      </c>
      <c r="C1271" s="313" t="s">
        <v>2726</v>
      </c>
      <c r="D1271" s="629">
        <v>2790</v>
      </c>
      <c r="E1271" s="451">
        <v>17870</v>
      </c>
      <c r="F1271" s="630" t="s">
        <v>19375</v>
      </c>
      <c r="G1271" s="313" t="s">
        <v>2728</v>
      </c>
      <c r="H1271" s="631">
        <v>44494</v>
      </c>
      <c r="I1271" s="628">
        <f t="shared" si="13"/>
        <v>44494</v>
      </c>
      <c r="J1271" s="632"/>
    </row>
    <row r="1272" spans="1:10" s="372" customFormat="1">
      <c r="A1272" s="311" t="s">
        <v>2771</v>
      </c>
      <c r="B1272" s="313" t="s">
        <v>2725</v>
      </c>
      <c r="C1272" s="313" t="s">
        <v>2726</v>
      </c>
      <c r="D1272" s="629">
        <v>1611</v>
      </c>
      <c r="E1272" s="451">
        <v>33000</v>
      </c>
      <c r="F1272" s="630" t="s">
        <v>19375</v>
      </c>
      <c r="G1272" s="313" t="s">
        <v>2728</v>
      </c>
      <c r="H1272" s="631">
        <v>44369</v>
      </c>
      <c r="I1272" s="628">
        <f t="shared" si="13"/>
        <v>44369</v>
      </c>
      <c r="J1272" s="632"/>
    </row>
    <row r="1273" spans="1:10" s="372" customFormat="1" ht="23.25">
      <c r="A1273" s="311" t="s">
        <v>2834</v>
      </c>
      <c r="B1273" s="313" t="s">
        <v>2725</v>
      </c>
      <c r="C1273" s="313" t="s">
        <v>2726</v>
      </c>
      <c r="D1273" s="629">
        <v>2220</v>
      </c>
      <c r="E1273" s="451">
        <v>16000</v>
      </c>
      <c r="F1273" s="630" t="s">
        <v>3180</v>
      </c>
      <c r="G1273" s="313" t="s">
        <v>2728</v>
      </c>
      <c r="H1273" s="631">
        <v>44435</v>
      </c>
      <c r="I1273" s="628">
        <f t="shared" si="13"/>
        <v>44435</v>
      </c>
      <c r="J1273" s="632"/>
    </row>
    <row r="1274" spans="1:10" s="372" customFormat="1" ht="23.25">
      <c r="A1274" s="311" t="s">
        <v>3181</v>
      </c>
      <c r="B1274" s="313" t="s">
        <v>2725</v>
      </c>
      <c r="C1274" s="313" t="s">
        <v>2726</v>
      </c>
      <c r="D1274" s="629">
        <v>2056</v>
      </c>
      <c r="E1274" s="451">
        <v>28000</v>
      </c>
      <c r="F1274" s="630" t="s">
        <v>3182</v>
      </c>
      <c r="G1274" s="313" t="s">
        <v>2728</v>
      </c>
      <c r="H1274" s="631">
        <v>44419</v>
      </c>
      <c r="I1274" s="628">
        <f t="shared" si="13"/>
        <v>44419</v>
      </c>
      <c r="J1274" s="632"/>
    </row>
    <row r="1275" spans="1:10" s="372" customFormat="1">
      <c r="A1275" s="311" t="s">
        <v>2828</v>
      </c>
      <c r="B1275" s="313" t="s">
        <v>2725</v>
      </c>
      <c r="C1275" s="313" t="s">
        <v>2726</v>
      </c>
      <c r="D1275" s="629">
        <v>2734</v>
      </c>
      <c r="E1275" s="451">
        <v>7000</v>
      </c>
      <c r="F1275" s="630" t="s">
        <v>19376</v>
      </c>
      <c r="G1275" s="313" t="s">
        <v>2728</v>
      </c>
      <c r="H1275" s="631">
        <v>44483</v>
      </c>
      <c r="I1275" s="628">
        <f t="shared" si="13"/>
        <v>44483</v>
      </c>
      <c r="J1275" s="632"/>
    </row>
    <row r="1276" spans="1:10" s="372" customFormat="1">
      <c r="A1276" s="311" t="s">
        <v>3184</v>
      </c>
      <c r="B1276" s="313" t="s">
        <v>2725</v>
      </c>
      <c r="C1276" s="313" t="s">
        <v>2726</v>
      </c>
      <c r="D1276" s="629">
        <v>2975</v>
      </c>
      <c r="E1276" s="451">
        <v>19600</v>
      </c>
      <c r="F1276" s="630" t="s">
        <v>19376</v>
      </c>
      <c r="G1276" s="313" t="s">
        <v>2728</v>
      </c>
      <c r="H1276" s="631">
        <v>44518</v>
      </c>
      <c r="I1276" s="628">
        <f t="shared" si="13"/>
        <v>44518</v>
      </c>
      <c r="J1276" s="632"/>
    </row>
    <row r="1277" spans="1:10" s="372" customFormat="1">
      <c r="A1277" s="311" t="s">
        <v>2785</v>
      </c>
      <c r="B1277" s="313" t="s">
        <v>2725</v>
      </c>
      <c r="C1277" s="313" t="s">
        <v>2726</v>
      </c>
      <c r="D1277" s="629">
        <v>117</v>
      </c>
      <c r="E1277" s="451">
        <v>15000</v>
      </c>
      <c r="F1277" s="630" t="s">
        <v>19376</v>
      </c>
      <c r="G1277" s="313" t="s">
        <v>2728</v>
      </c>
      <c r="H1277" s="631">
        <v>44212</v>
      </c>
      <c r="I1277" s="628">
        <f t="shared" si="13"/>
        <v>44212</v>
      </c>
      <c r="J1277" s="632"/>
    </row>
    <row r="1278" spans="1:10" s="372" customFormat="1">
      <c r="A1278" s="311" t="s">
        <v>2791</v>
      </c>
      <c r="B1278" s="313" t="s">
        <v>2725</v>
      </c>
      <c r="C1278" s="313" t="s">
        <v>2726</v>
      </c>
      <c r="D1278" s="629">
        <v>533</v>
      </c>
      <c r="E1278" s="451">
        <v>15000</v>
      </c>
      <c r="F1278" s="630" t="s">
        <v>19377</v>
      </c>
      <c r="G1278" s="313" t="s">
        <v>2728</v>
      </c>
      <c r="H1278" s="631">
        <v>44251</v>
      </c>
      <c r="I1278" s="628">
        <f t="shared" si="13"/>
        <v>44251</v>
      </c>
      <c r="J1278" s="632"/>
    </row>
    <row r="1279" spans="1:10" s="372" customFormat="1">
      <c r="A1279" s="311" t="s">
        <v>2791</v>
      </c>
      <c r="B1279" s="313" t="s">
        <v>2725</v>
      </c>
      <c r="C1279" s="313" t="s">
        <v>2726</v>
      </c>
      <c r="D1279" s="629">
        <v>1340</v>
      </c>
      <c r="E1279" s="451">
        <v>10000</v>
      </c>
      <c r="F1279" s="630" t="s">
        <v>19377</v>
      </c>
      <c r="G1279" s="313" t="s">
        <v>2728</v>
      </c>
      <c r="H1279" s="631">
        <v>44344</v>
      </c>
      <c r="I1279" s="628">
        <f t="shared" si="13"/>
        <v>44344</v>
      </c>
      <c r="J1279" s="632"/>
    </row>
    <row r="1280" spans="1:10" s="372" customFormat="1">
      <c r="A1280" s="311" t="s">
        <v>2791</v>
      </c>
      <c r="B1280" s="313" t="s">
        <v>2725</v>
      </c>
      <c r="C1280" s="313" t="s">
        <v>2726</v>
      </c>
      <c r="D1280" s="629">
        <v>2001</v>
      </c>
      <c r="E1280" s="451">
        <v>15000</v>
      </c>
      <c r="F1280" s="630" t="s">
        <v>19377</v>
      </c>
      <c r="G1280" s="313" t="s">
        <v>2728</v>
      </c>
      <c r="H1280" s="631">
        <v>44413</v>
      </c>
      <c r="I1280" s="628">
        <f t="shared" si="13"/>
        <v>44413</v>
      </c>
      <c r="J1280" s="632"/>
    </row>
    <row r="1281" spans="1:10" s="372" customFormat="1">
      <c r="A1281" s="311" t="s">
        <v>2791</v>
      </c>
      <c r="B1281" s="313" t="s">
        <v>2725</v>
      </c>
      <c r="C1281" s="313" t="s">
        <v>2726</v>
      </c>
      <c r="D1281" s="629">
        <v>2848</v>
      </c>
      <c r="E1281" s="451">
        <v>9670</v>
      </c>
      <c r="F1281" s="630" t="s">
        <v>19377</v>
      </c>
      <c r="G1281" s="313" t="s">
        <v>2728</v>
      </c>
      <c r="H1281" s="631">
        <v>44504</v>
      </c>
      <c r="I1281" s="628">
        <f t="shared" si="13"/>
        <v>44504</v>
      </c>
      <c r="J1281" s="632"/>
    </row>
    <row r="1282" spans="1:10" s="372" customFormat="1">
      <c r="A1282" s="311" t="s">
        <v>2773</v>
      </c>
      <c r="B1282" s="313" t="s">
        <v>2725</v>
      </c>
      <c r="C1282" s="313" t="s">
        <v>2726</v>
      </c>
      <c r="D1282" s="629">
        <v>2491</v>
      </c>
      <c r="E1282" s="451">
        <v>30000</v>
      </c>
      <c r="F1282" s="630" t="s">
        <v>19377</v>
      </c>
      <c r="G1282" s="313" t="s">
        <v>2728</v>
      </c>
      <c r="H1282" s="631">
        <v>44460</v>
      </c>
      <c r="I1282" s="628">
        <f t="shared" si="13"/>
        <v>44460</v>
      </c>
      <c r="J1282" s="632"/>
    </row>
    <row r="1283" spans="1:10" s="372" customFormat="1">
      <c r="A1283" s="311" t="s">
        <v>2800</v>
      </c>
      <c r="B1283" s="313" t="s">
        <v>2725</v>
      </c>
      <c r="C1283" s="313" t="s">
        <v>2726</v>
      </c>
      <c r="D1283" s="629">
        <v>409</v>
      </c>
      <c r="E1283" s="451">
        <v>10000</v>
      </c>
      <c r="F1283" s="630" t="s">
        <v>15683</v>
      </c>
      <c r="G1283" s="313" t="s">
        <v>2728</v>
      </c>
      <c r="H1283" s="631">
        <v>44237</v>
      </c>
      <c r="I1283" s="628">
        <f t="shared" si="13"/>
        <v>44237</v>
      </c>
      <c r="J1283" s="632"/>
    </row>
    <row r="1284" spans="1:10" s="372" customFormat="1">
      <c r="A1284" s="311" t="s">
        <v>2800</v>
      </c>
      <c r="B1284" s="313" t="s">
        <v>2725</v>
      </c>
      <c r="C1284" s="313" t="s">
        <v>2726</v>
      </c>
      <c r="D1284" s="629">
        <v>840</v>
      </c>
      <c r="E1284" s="451">
        <v>5000</v>
      </c>
      <c r="F1284" s="630" t="s">
        <v>15684</v>
      </c>
      <c r="G1284" s="313" t="s">
        <v>2728</v>
      </c>
      <c r="H1284" s="631">
        <v>44301</v>
      </c>
      <c r="I1284" s="628">
        <f t="shared" si="13"/>
        <v>44301</v>
      </c>
      <c r="J1284" s="632"/>
    </row>
    <row r="1285" spans="1:10" s="372" customFormat="1">
      <c r="A1285" s="311" t="s">
        <v>2800</v>
      </c>
      <c r="B1285" s="313" t="s">
        <v>2725</v>
      </c>
      <c r="C1285" s="313" t="s">
        <v>2726</v>
      </c>
      <c r="D1285" s="629">
        <v>1193</v>
      </c>
      <c r="E1285" s="451">
        <v>5000</v>
      </c>
      <c r="F1285" s="630" t="s">
        <v>15684</v>
      </c>
      <c r="G1285" s="313" t="s">
        <v>2728</v>
      </c>
      <c r="H1285" s="631">
        <v>44335</v>
      </c>
      <c r="I1285" s="628">
        <f t="shared" si="13"/>
        <v>44335</v>
      </c>
      <c r="J1285" s="632"/>
    </row>
    <row r="1286" spans="1:10" s="372" customFormat="1">
      <c r="A1286" s="311" t="s">
        <v>2800</v>
      </c>
      <c r="B1286" s="313" t="s">
        <v>2725</v>
      </c>
      <c r="C1286" s="313" t="s">
        <v>2726</v>
      </c>
      <c r="D1286" s="629">
        <v>1457</v>
      </c>
      <c r="E1286" s="451">
        <v>5000</v>
      </c>
      <c r="F1286" s="630" t="s">
        <v>15684</v>
      </c>
      <c r="G1286" s="313" t="s">
        <v>2728</v>
      </c>
      <c r="H1286" s="631">
        <v>44354</v>
      </c>
      <c r="I1286" s="628">
        <f t="shared" si="13"/>
        <v>44354</v>
      </c>
      <c r="J1286" s="632"/>
    </row>
    <row r="1287" spans="1:10" s="372" customFormat="1">
      <c r="A1287" s="311" t="s">
        <v>2800</v>
      </c>
      <c r="B1287" s="313" t="s">
        <v>2725</v>
      </c>
      <c r="C1287" s="313" t="s">
        <v>2726</v>
      </c>
      <c r="D1287" s="629">
        <v>1905</v>
      </c>
      <c r="E1287" s="451">
        <v>5000</v>
      </c>
      <c r="F1287" s="630" t="s">
        <v>15684</v>
      </c>
      <c r="G1287" s="313" t="s">
        <v>2728</v>
      </c>
      <c r="H1287" s="631">
        <v>44394</v>
      </c>
      <c r="I1287" s="628">
        <f t="shared" si="13"/>
        <v>44394</v>
      </c>
      <c r="J1287" s="632"/>
    </row>
    <row r="1288" spans="1:10" s="372" customFormat="1">
      <c r="A1288" s="311" t="s">
        <v>2800</v>
      </c>
      <c r="B1288" s="313" t="s">
        <v>2725</v>
      </c>
      <c r="C1288" s="313" t="s">
        <v>2726</v>
      </c>
      <c r="D1288" s="629">
        <v>2142</v>
      </c>
      <c r="E1288" s="451">
        <v>5000</v>
      </c>
      <c r="F1288" s="630" t="s">
        <v>15684</v>
      </c>
      <c r="G1288" s="313" t="s">
        <v>2728</v>
      </c>
      <c r="H1288" s="631">
        <v>44428</v>
      </c>
      <c r="I1288" s="628">
        <f t="shared" si="13"/>
        <v>44428</v>
      </c>
      <c r="J1288" s="632"/>
    </row>
    <row r="1289" spans="1:10" s="372" customFormat="1">
      <c r="A1289" s="311" t="s">
        <v>2800</v>
      </c>
      <c r="B1289" s="313" t="s">
        <v>2725</v>
      </c>
      <c r="C1289" s="313" t="s">
        <v>2726</v>
      </c>
      <c r="D1289" s="629">
        <v>2277</v>
      </c>
      <c r="E1289" s="451">
        <v>20000</v>
      </c>
      <c r="F1289" s="630" t="s">
        <v>15684</v>
      </c>
      <c r="G1289" s="313" t="s">
        <v>2728</v>
      </c>
      <c r="H1289" s="631">
        <v>44445</v>
      </c>
      <c r="I1289" s="628">
        <f t="shared" si="13"/>
        <v>44445</v>
      </c>
      <c r="J1289" s="632"/>
    </row>
    <row r="1290" spans="1:10" s="372" customFormat="1">
      <c r="A1290" s="311" t="s">
        <v>2785</v>
      </c>
      <c r="B1290" s="313" t="s">
        <v>2725</v>
      </c>
      <c r="C1290" s="313" t="s">
        <v>2726</v>
      </c>
      <c r="D1290" s="629">
        <v>1341</v>
      </c>
      <c r="E1290" s="451">
        <v>8000</v>
      </c>
      <c r="F1290" s="630" t="s">
        <v>15684</v>
      </c>
      <c r="G1290" s="313" t="s">
        <v>2728</v>
      </c>
      <c r="H1290" s="631">
        <v>44344</v>
      </c>
      <c r="I1290" s="628">
        <f t="shared" si="13"/>
        <v>44344</v>
      </c>
      <c r="J1290" s="632"/>
    </row>
    <row r="1291" spans="1:10" s="372" customFormat="1">
      <c r="A1291" s="311" t="s">
        <v>2785</v>
      </c>
      <c r="B1291" s="313" t="s">
        <v>2725</v>
      </c>
      <c r="C1291" s="313" t="s">
        <v>2726</v>
      </c>
      <c r="D1291" s="629">
        <v>1951</v>
      </c>
      <c r="E1291" s="451">
        <v>8000</v>
      </c>
      <c r="F1291" s="630" t="s">
        <v>19378</v>
      </c>
      <c r="G1291" s="313" t="s">
        <v>2728</v>
      </c>
      <c r="H1291" s="631">
        <v>44398</v>
      </c>
      <c r="I1291" s="628">
        <f t="shared" si="13"/>
        <v>44398</v>
      </c>
      <c r="J1291" s="632"/>
    </row>
    <row r="1292" spans="1:10" s="372" customFormat="1">
      <c r="A1292" s="311" t="s">
        <v>2939</v>
      </c>
      <c r="B1292" s="313" t="s">
        <v>2725</v>
      </c>
      <c r="C1292" s="313" t="s">
        <v>2726</v>
      </c>
      <c r="D1292" s="629">
        <v>2551</v>
      </c>
      <c r="E1292" s="451">
        <v>12000</v>
      </c>
      <c r="F1292" s="630" t="s">
        <v>19378</v>
      </c>
      <c r="G1292" s="313" t="s">
        <v>2728</v>
      </c>
      <c r="H1292" s="631">
        <v>44463</v>
      </c>
      <c r="I1292" s="628">
        <f t="shared" si="13"/>
        <v>44463</v>
      </c>
      <c r="J1292" s="632"/>
    </row>
    <row r="1293" spans="1:10" s="372" customFormat="1">
      <c r="A1293" s="311" t="s">
        <v>3188</v>
      </c>
      <c r="B1293" s="313" t="s">
        <v>2725</v>
      </c>
      <c r="C1293" s="313" t="s">
        <v>2726</v>
      </c>
      <c r="D1293" s="629">
        <v>2957</v>
      </c>
      <c r="E1293" s="451">
        <v>17700</v>
      </c>
      <c r="F1293" s="630" t="s">
        <v>19378</v>
      </c>
      <c r="G1293" s="313" t="s">
        <v>2728</v>
      </c>
      <c r="H1293" s="631">
        <v>44515</v>
      </c>
      <c r="I1293" s="628">
        <f t="shared" si="13"/>
        <v>44515</v>
      </c>
      <c r="J1293" s="632"/>
    </row>
    <row r="1294" spans="1:10" s="372" customFormat="1">
      <c r="A1294" s="311" t="s">
        <v>2767</v>
      </c>
      <c r="B1294" s="313" t="s">
        <v>2725</v>
      </c>
      <c r="C1294" s="313" t="s">
        <v>2726</v>
      </c>
      <c r="D1294" s="629">
        <v>106</v>
      </c>
      <c r="E1294" s="451">
        <v>26000</v>
      </c>
      <c r="F1294" s="630" t="s">
        <v>3189</v>
      </c>
      <c r="G1294" s="313" t="s">
        <v>2728</v>
      </c>
      <c r="H1294" s="631">
        <v>44212</v>
      </c>
      <c r="I1294" s="628">
        <f t="shared" si="13"/>
        <v>44212</v>
      </c>
      <c r="J1294" s="632"/>
    </row>
    <row r="1295" spans="1:10" s="372" customFormat="1">
      <c r="A1295" s="311" t="s">
        <v>2767</v>
      </c>
      <c r="B1295" s="313" t="s">
        <v>2725</v>
      </c>
      <c r="C1295" s="313" t="s">
        <v>2726</v>
      </c>
      <c r="D1295" s="629">
        <v>691</v>
      </c>
      <c r="E1295" s="451">
        <v>26000</v>
      </c>
      <c r="F1295" s="630" t="s">
        <v>15685</v>
      </c>
      <c r="G1295" s="313" t="s">
        <v>2728</v>
      </c>
      <c r="H1295" s="631">
        <v>44274</v>
      </c>
      <c r="I1295" s="628">
        <f t="shared" si="13"/>
        <v>44274</v>
      </c>
      <c r="J1295" s="632"/>
    </row>
    <row r="1296" spans="1:10" s="372" customFormat="1">
      <c r="A1296" s="311" t="s">
        <v>2767</v>
      </c>
      <c r="B1296" s="313" t="s">
        <v>2725</v>
      </c>
      <c r="C1296" s="313" t="s">
        <v>2726</v>
      </c>
      <c r="D1296" s="629">
        <v>1326</v>
      </c>
      <c r="E1296" s="451">
        <v>26000</v>
      </c>
      <c r="F1296" s="630" t="s">
        <v>15685</v>
      </c>
      <c r="G1296" s="313" t="s">
        <v>2728</v>
      </c>
      <c r="H1296" s="631">
        <v>44343</v>
      </c>
      <c r="I1296" s="628">
        <f t="shared" si="13"/>
        <v>44343</v>
      </c>
      <c r="J1296" s="632"/>
    </row>
    <row r="1297" spans="1:10" s="372" customFormat="1">
      <c r="A1297" s="311" t="s">
        <v>2767</v>
      </c>
      <c r="B1297" s="313" t="s">
        <v>2725</v>
      </c>
      <c r="C1297" s="313" t="s">
        <v>2726</v>
      </c>
      <c r="D1297" s="629">
        <v>2065</v>
      </c>
      <c r="E1297" s="451">
        <v>26000</v>
      </c>
      <c r="F1297" s="630" t="s">
        <v>15685</v>
      </c>
      <c r="G1297" s="313" t="s">
        <v>2728</v>
      </c>
      <c r="H1297" s="631">
        <v>44421</v>
      </c>
      <c r="I1297" s="628">
        <f t="shared" si="13"/>
        <v>44421</v>
      </c>
      <c r="J1297" s="632"/>
    </row>
    <row r="1298" spans="1:10" s="372" customFormat="1">
      <c r="A1298" s="311" t="s">
        <v>2767</v>
      </c>
      <c r="B1298" s="313" t="s">
        <v>2725</v>
      </c>
      <c r="C1298" s="313" t="s">
        <v>2726</v>
      </c>
      <c r="D1298" s="629">
        <v>2765</v>
      </c>
      <c r="E1298" s="451">
        <v>26000</v>
      </c>
      <c r="F1298" s="630" t="s">
        <v>15685</v>
      </c>
      <c r="G1298" s="313" t="s">
        <v>2728</v>
      </c>
      <c r="H1298" s="631">
        <v>44489</v>
      </c>
      <c r="I1298" s="628">
        <f t="shared" si="13"/>
        <v>44489</v>
      </c>
      <c r="J1298" s="632"/>
    </row>
    <row r="1299" spans="1:10" s="372" customFormat="1">
      <c r="A1299" s="311" t="s">
        <v>3191</v>
      </c>
      <c r="B1299" s="313" t="s">
        <v>2732</v>
      </c>
      <c r="C1299" s="313" t="s">
        <v>2726</v>
      </c>
      <c r="D1299" s="629" t="s">
        <v>2832</v>
      </c>
      <c r="E1299" s="451">
        <v>1365000</v>
      </c>
      <c r="F1299" s="630" t="s">
        <v>15685</v>
      </c>
      <c r="G1299" s="313" t="s">
        <v>2728</v>
      </c>
      <c r="H1299" s="631">
        <v>44243</v>
      </c>
      <c r="I1299" s="628">
        <f t="shared" si="13"/>
        <v>44243</v>
      </c>
      <c r="J1299" s="632"/>
    </row>
    <row r="1300" spans="1:10" s="372" customFormat="1">
      <c r="A1300" s="311" t="s">
        <v>3191</v>
      </c>
      <c r="B1300" s="313" t="s">
        <v>2732</v>
      </c>
      <c r="C1300" s="313" t="s">
        <v>2726</v>
      </c>
      <c r="D1300" s="629" t="s">
        <v>2832</v>
      </c>
      <c r="E1300" s="451">
        <v>173066.67</v>
      </c>
      <c r="F1300" s="630" t="s">
        <v>15686</v>
      </c>
      <c r="G1300" s="313" t="s">
        <v>2728</v>
      </c>
      <c r="H1300" s="631">
        <v>44243</v>
      </c>
      <c r="I1300" s="628">
        <f t="shared" si="13"/>
        <v>44243</v>
      </c>
      <c r="J1300" s="632"/>
    </row>
    <row r="1301" spans="1:10" s="372" customFormat="1">
      <c r="A1301" s="311" t="s">
        <v>2773</v>
      </c>
      <c r="B1301" s="313" t="s">
        <v>2725</v>
      </c>
      <c r="C1301" s="313" t="s">
        <v>2726</v>
      </c>
      <c r="D1301" s="629">
        <v>1104</v>
      </c>
      <c r="E1301" s="451">
        <v>24000</v>
      </c>
      <c r="F1301" s="630" t="s">
        <v>15686</v>
      </c>
      <c r="G1301" s="313" t="s">
        <v>2728</v>
      </c>
      <c r="H1301" s="631">
        <v>44328</v>
      </c>
      <c r="I1301" s="628">
        <f t="shared" si="13"/>
        <v>44328</v>
      </c>
      <c r="J1301" s="632"/>
    </row>
    <row r="1302" spans="1:10" s="372" customFormat="1">
      <c r="A1302" s="311" t="s">
        <v>2773</v>
      </c>
      <c r="B1302" s="313" t="s">
        <v>2725</v>
      </c>
      <c r="C1302" s="313" t="s">
        <v>2726</v>
      </c>
      <c r="D1302" s="629">
        <v>2202</v>
      </c>
      <c r="E1302" s="451">
        <v>24000</v>
      </c>
      <c r="F1302" s="630" t="s">
        <v>15687</v>
      </c>
      <c r="G1302" s="313" t="s">
        <v>2728</v>
      </c>
      <c r="H1302" s="631">
        <v>44434</v>
      </c>
      <c r="I1302" s="628">
        <f t="shared" si="13"/>
        <v>44434</v>
      </c>
      <c r="J1302" s="632"/>
    </row>
    <row r="1303" spans="1:10" s="372" customFormat="1">
      <c r="A1303" s="311" t="s">
        <v>2800</v>
      </c>
      <c r="B1303" s="313" t="s">
        <v>2725</v>
      </c>
      <c r="C1303" s="313" t="s">
        <v>2726</v>
      </c>
      <c r="D1303" s="629">
        <v>422</v>
      </c>
      <c r="E1303" s="451">
        <v>10000</v>
      </c>
      <c r="F1303" s="630" t="s">
        <v>15687</v>
      </c>
      <c r="G1303" s="313" t="s">
        <v>2728</v>
      </c>
      <c r="H1303" s="631">
        <v>44238</v>
      </c>
      <c r="I1303" s="628">
        <f t="shared" si="13"/>
        <v>44238</v>
      </c>
      <c r="J1303" s="632"/>
    </row>
    <row r="1304" spans="1:10" s="372" customFormat="1">
      <c r="A1304" s="311" t="s">
        <v>2800</v>
      </c>
      <c r="B1304" s="313" t="s">
        <v>2725</v>
      </c>
      <c r="C1304" s="313" t="s">
        <v>2726</v>
      </c>
      <c r="D1304" s="629">
        <v>809</v>
      </c>
      <c r="E1304" s="451">
        <v>5000</v>
      </c>
      <c r="F1304" s="630" t="s">
        <v>15688</v>
      </c>
      <c r="G1304" s="313" t="s">
        <v>2728</v>
      </c>
      <c r="H1304" s="631">
        <v>44299</v>
      </c>
      <c r="I1304" s="628">
        <f t="shared" si="13"/>
        <v>44299</v>
      </c>
      <c r="J1304" s="632"/>
    </row>
    <row r="1305" spans="1:10" s="372" customFormat="1">
      <c r="A1305" s="311" t="s">
        <v>2800</v>
      </c>
      <c r="B1305" s="313" t="s">
        <v>2725</v>
      </c>
      <c r="C1305" s="313" t="s">
        <v>2726</v>
      </c>
      <c r="D1305" s="629">
        <v>1164</v>
      </c>
      <c r="E1305" s="451">
        <v>5000</v>
      </c>
      <c r="F1305" s="630" t="s">
        <v>15688</v>
      </c>
      <c r="G1305" s="313" t="s">
        <v>2728</v>
      </c>
      <c r="H1305" s="631">
        <v>44333</v>
      </c>
      <c r="I1305" s="628">
        <f t="shared" si="13"/>
        <v>44333</v>
      </c>
      <c r="J1305" s="632"/>
    </row>
    <row r="1306" spans="1:10" s="372" customFormat="1">
      <c r="A1306" s="311" t="s">
        <v>2800</v>
      </c>
      <c r="B1306" s="313" t="s">
        <v>2725</v>
      </c>
      <c r="C1306" s="313" t="s">
        <v>2726</v>
      </c>
      <c r="D1306" s="629">
        <v>1462</v>
      </c>
      <c r="E1306" s="451">
        <v>5000</v>
      </c>
      <c r="F1306" s="630" t="s">
        <v>15688</v>
      </c>
      <c r="G1306" s="313" t="s">
        <v>2728</v>
      </c>
      <c r="H1306" s="631">
        <v>44354</v>
      </c>
      <c r="I1306" s="628">
        <f t="shared" si="13"/>
        <v>44354</v>
      </c>
      <c r="J1306" s="632"/>
    </row>
    <row r="1307" spans="1:10" s="372" customFormat="1">
      <c r="A1307" s="311" t="s">
        <v>2800</v>
      </c>
      <c r="B1307" s="313" t="s">
        <v>2725</v>
      </c>
      <c r="C1307" s="313" t="s">
        <v>2726</v>
      </c>
      <c r="D1307" s="629">
        <v>1895</v>
      </c>
      <c r="E1307" s="451">
        <v>5000</v>
      </c>
      <c r="F1307" s="630" t="s">
        <v>15688</v>
      </c>
      <c r="G1307" s="313" t="s">
        <v>2728</v>
      </c>
      <c r="H1307" s="631">
        <v>44394</v>
      </c>
      <c r="I1307" s="628">
        <f t="shared" si="13"/>
        <v>44394</v>
      </c>
      <c r="J1307" s="632"/>
    </row>
    <row r="1308" spans="1:10" s="372" customFormat="1">
      <c r="A1308" s="311" t="s">
        <v>2800</v>
      </c>
      <c r="B1308" s="313" t="s">
        <v>2725</v>
      </c>
      <c r="C1308" s="313" t="s">
        <v>2726</v>
      </c>
      <c r="D1308" s="629">
        <v>2071</v>
      </c>
      <c r="E1308" s="451">
        <v>5000</v>
      </c>
      <c r="F1308" s="630" t="s">
        <v>15688</v>
      </c>
      <c r="G1308" s="313" t="s">
        <v>2728</v>
      </c>
      <c r="H1308" s="631">
        <v>44421</v>
      </c>
      <c r="I1308" s="628">
        <f t="shared" si="13"/>
        <v>44421</v>
      </c>
      <c r="J1308" s="632"/>
    </row>
    <row r="1309" spans="1:10" s="372" customFormat="1">
      <c r="A1309" s="311" t="s">
        <v>2800</v>
      </c>
      <c r="B1309" s="313" t="s">
        <v>2725</v>
      </c>
      <c r="C1309" s="313" t="s">
        <v>2726</v>
      </c>
      <c r="D1309" s="629">
        <v>2274</v>
      </c>
      <c r="E1309" s="451">
        <v>18833</v>
      </c>
      <c r="F1309" s="630" t="s">
        <v>15688</v>
      </c>
      <c r="G1309" s="313" t="s">
        <v>2728</v>
      </c>
      <c r="H1309" s="631">
        <v>44445</v>
      </c>
      <c r="I1309" s="628">
        <f t="shared" si="13"/>
        <v>44445</v>
      </c>
      <c r="J1309" s="632"/>
    </row>
    <row r="1310" spans="1:10" s="372" customFormat="1">
      <c r="A1310" s="311" t="s">
        <v>2789</v>
      </c>
      <c r="B1310" s="313" t="s">
        <v>2725</v>
      </c>
      <c r="C1310" s="313" t="s">
        <v>2726</v>
      </c>
      <c r="D1310" s="629">
        <v>3003</v>
      </c>
      <c r="E1310" s="451">
        <v>10700</v>
      </c>
      <c r="F1310" s="630" t="s">
        <v>15688</v>
      </c>
      <c r="G1310" s="313" t="s">
        <v>2728</v>
      </c>
      <c r="H1310" s="631">
        <v>44522</v>
      </c>
      <c r="I1310" s="628">
        <f t="shared" si="13"/>
        <v>44522</v>
      </c>
      <c r="J1310" s="632"/>
    </row>
    <row r="1311" spans="1:10" s="372" customFormat="1">
      <c r="A1311" s="311" t="s">
        <v>15574</v>
      </c>
      <c r="B1311" s="313" t="s">
        <v>2725</v>
      </c>
      <c r="C1311" s="313" t="s">
        <v>2726</v>
      </c>
      <c r="D1311" s="629">
        <v>71</v>
      </c>
      <c r="E1311" s="451">
        <v>9000</v>
      </c>
      <c r="F1311" s="630" t="s">
        <v>3193</v>
      </c>
      <c r="G1311" s="313" t="s">
        <v>2728</v>
      </c>
      <c r="H1311" s="631">
        <v>44210</v>
      </c>
      <c r="I1311" s="628">
        <f t="shared" si="13"/>
        <v>44210</v>
      </c>
      <c r="J1311" s="632"/>
    </row>
    <row r="1312" spans="1:10" s="372" customFormat="1">
      <c r="A1312" s="311" t="s">
        <v>2963</v>
      </c>
      <c r="B1312" s="313" t="s">
        <v>2725</v>
      </c>
      <c r="C1312" s="313" t="s">
        <v>2726</v>
      </c>
      <c r="D1312" s="629">
        <v>356</v>
      </c>
      <c r="E1312" s="451">
        <v>18000</v>
      </c>
      <c r="F1312" s="630" t="s">
        <v>3194</v>
      </c>
      <c r="G1312" s="313" t="s">
        <v>2728</v>
      </c>
      <c r="H1312" s="631">
        <v>44229</v>
      </c>
      <c r="I1312" s="628">
        <f t="shared" si="13"/>
        <v>44229</v>
      </c>
      <c r="J1312" s="632"/>
    </row>
    <row r="1313" spans="1:10" s="372" customFormat="1">
      <c r="A1313" s="311" t="s">
        <v>3195</v>
      </c>
      <c r="B1313" s="313" t="s">
        <v>2725</v>
      </c>
      <c r="C1313" s="313" t="s">
        <v>2726</v>
      </c>
      <c r="D1313" s="629">
        <v>853</v>
      </c>
      <c r="E1313" s="451">
        <v>9000</v>
      </c>
      <c r="F1313" s="630" t="s">
        <v>3194</v>
      </c>
      <c r="G1313" s="313" t="s">
        <v>2728</v>
      </c>
      <c r="H1313" s="631">
        <v>44302</v>
      </c>
      <c r="I1313" s="628">
        <f t="shared" si="13"/>
        <v>44302</v>
      </c>
      <c r="J1313" s="632"/>
    </row>
    <row r="1314" spans="1:10" s="372" customFormat="1">
      <c r="A1314" s="311" t="s">
        <v>2828</v>
      </c>
      <c r="B1314" s="313" t="s">
        <v>2725</v>
      </c>
      <c r="C1314" s="313" t="s">
        <v>2726</v>
      </c>
      <c r="D1314" s="629">
        <v>2512</v>
      </c>
      <c r="E1314" s="451">
        <v>13000</v>
      </c>
      <c r="F1314" s="630" t="s">
        <v>3194</v>
      </c>
      <c r="G1314" s="313" t="s">
        <v>2728</v>
      </c>
      <c r="H1314" s="631">
        <v>44462</v>
      </c>
      <c r="I1314" s="628">
        <f t="shared" si="13"/>
        <v>44462</v>
      </c>
      <c r="J1314" s="632"/>
    </row>
    <row r="1315" spans="1:10" s="372" customFormat="1">
      <c r="A1315" s="311" t="s">
        <v>2828</v>
      </c>
      <c r="B1315" s="313" t="s">
        <v>2725</v>
      </c>
      <c r="C1315" s="313" t="s">
        <v>2726</v>
      </c>
      <c r="D1315" s="629">
        <v>2782</v>
      </c>
      <c r="E1315" s="451">
        <v>26000</v>
      </c>
      <c r="F1315" s="630" t="s">
        <v>3196</v>
      </c>
      <c r="G1315" s="313" t="s">
        <v>2728</v>
      </c>
      <c r="H1315" s="631">
        <v>44491</v>
      </c>
      <c r="I1315" s="628">
        <f t="shared" si="13"/>
        <v>44491</v>
      </c>
      <c r="J1315" s="632"/>
    </row>
    <row r="1316" spans="1:10" s="372" customFormat="1">
      <c r="A1316" s="311" t="s">
        <v>2735</v>
      </c>
      <c r="B1316" s="313" t="s">
        <v>2725</v>
      </c>
      <c r="C1316" s="313" t="s">
        <v>2726</v>
      </c>
      <c r="D1316" s="629">
        <v>2650</v>
      </c>
      <c r="E1316" s="451">
        <v>10000</v>
      </c>
      <c r="F1316" s="630" t="s">
        <v>3196</v>
      </c>
      <c r="G1316" s="313" t="s">
        <v>2728</v>
      </c>
      <c r="H1316" s="631">
        <v>44475</v>
      </c>
      <c r="I1316" s="628">
        <f t="shared" si="13"/>
        <v>44475</v>
      </c>
      <c r="J1316" s="632"/>
    </row>
    <row r="1317" spans="1:10" s="372" customFormat="1">
      <c r="A1317" s="311" t="s">
        <v>2735</v>
      </c>
      <c r="B1317" s="313" t="s">
        <v>2725</v>
      </c>
      <c r="C1317" s="313" t="s">
        <v>2726</v>
      </c>
      <c r="D1317" s="629">
        <v>3160</v>
      </c>
      <c r="E1317" s="451">
        <v>5000</v>
      </c>
      <c r="F1317" s="630" t="s">
        <v>3197</v>
      </c>
      <c r="G1317" s="313" t="s">
        <v>2728</v>
      </c>
      <c r="H1317" s="631">
        <v>44537</v>
      </c>
      <c r="I1317" s="628">
        <f t="shared" si="13"/>
        <v>44537</v>
      </c>
      <c r="J1317" s="632"/>
    </row>
    <row r="1318" spans="1:10" s="372" customFormat="1">
      <c r="A1318" s="311" t="s">
        <v>2766</v>
      </c>
      <c r="B1318" s="313" t="s">
        <v>2725</v>
      </c>
      <c r="C1318" s="313" t="s">
        <v>2726</v>
      </c>
      <c r="D1318" s="629">
        <v>85</v>
      </c>
      <c r="E1318" s="451">
        <v>30000</v>
      </c>
      <c r="F1318" s="630" t="s">
        <v>3197</v>
      </c>
      <c r="G1318" s="313" t="s">
        <v>2728</v>
      </c>
      <c r="H1318" s="631">
        <v>44212</v>
      </c>
      <c r="I1318" s="628">
        <f t="shared" si="13"/>
        <v>44212</v>
      </c>
      <c r="J1318" s="632"/>
    </row>
    <row r="1319" spans="1:10" s="372" customFormat="1">
      <c r="A1319" s="311" t="s">
        <v>2764</v>
      </c>
      <c r="B1319" s="313" t="s">
        <v>2725</v>
      </c>
      <c r="C1319" s="313" t="s">
        <v>2726</v>
      </c>
      <c r="D1319" s="629">
        <v>558</v>
      </c>
      <c r="E1319" s="451">
        <v>30000</v>
      </c>
      <c r="F1319" s="630" t="s">
        <v>15689</v>
      </c>
      <c r="G1319" s="313" t="s">
        <v>2728</v>
      </c>
      <c r="H1319" s="631">
        <v>44256</v>
      </c>
      <c r="I1319" s="628">
        <f t="shared" si="13"/>
        <v>44256</v>
      </c>
      <c r="J1319" s="632"/>
    </row>
    <row r="1320" spans="1:10" s="372" customFormat="1">
      <c r="A1320" s="311" t="s">
        <v>2767</v>
      </c>
      <c r="B1320" s="313" t="s">
        <v>2725</v>
      </c>
      <c r="C1320" s="313" t="s">
        <v>2726</v>
      </c>
      <c r="D1320" s="629">
        <v>1422</v>
      </c>
      <c r="E1320" s="451">
        <v>10000</v>
      </c>
      <c r="F1320" s="630" t="s">
        <v>15689</v>
      </c>
      <c r="G1320" s="313" t="s">
        <v>2728</v>
      </c>
      <c r="H1320" s="631">
        <v>44349</v>
      </c>
      <c r="I1320" s="628">
        <f t="shared" si="13"/>
        <v>44349</v>
      </c>
      <c r="J1320" s="632"/>
    </row>
    <row r="1321" spans="1:10" s="372" customFormat="1">
      <c r="A1321" s="311" t="s">
        <v>2767</v>
      </c>
      <c r="B1321" s="313" t="s">
        <v>2725</v>
      </c>
      <c r="C1321" s="313" t="s">
        <v>2726</v>
      </c>
      <c r="D1321" s="629">
        <v>1724</v>
      </c>
      <c r="E1321" s="451">
        <v>20000</v>
      </c>
      <c r="F1321" s="630" t="s">
        <v>15689</v>
      </c>
      <c r="G1321" s="313" t="s">
        <v>2728</v>
      </c>
      <c r="H1321" s="631">
        <v>44383</v>
      </c>
      <c r="I1321" s="628">
        <f t="shared" si="13"/>
        <v>44383</v>
      </c>
      <c r="J1321" s="632"/>
    </row>
    <row r="1322" spans="1:10" s="372" customFormat="1">
      <c r="A1322" s="311" t="s">
        <v>2767</v>
      </c>
      <c r="B1322" s="313" t="s">
        <v>2725</v>
      </c>
      <c r="C1322" s="313" t="s">
        <v>2726</v>
      </c>
      <c r="D1322" s="629">
        <v>2374</v>
      </c>
      <c r="E1322" s="451">
        <v>30000</v>
      </c>
      <c r="F1322" s="630" t="s">
        <v>15689</v>
      </c>
      <c r="G1322" s="313" t="s">
        <v>2728</v>
      </c>
      <c r="H1322" s="631">
        <v>44452</v>
      </c>
      <c r="I1322" s="628">
        <f t="shared" si="13"/>
        <v>44452</v>
      </c>
      <c r="J1322" s="632"/>
    </row>
    <row r="1323" spans="1:10" s="372" customFormat="1">
      <c r="A1323" s="311" t="s">
        <v>2767</v>
      </c>
      <c r="B1323" s="313" t="s">
        <v>2725</v>
      </c>
      <c r="C1323" s="313" t="s">
        <v>2726</v>
      </c>
      <c r="D1323" s="629">
        <v>3210</v>
      </c>
      <c r="E1323" s="451">
        <v>6340</v>
      </c>
      <c r="F1323" s="630" t="s">
        <v>15689</v>
      </c>
      <c r="G1323" s="313" t="s">
        <v>2728</v>
      </c>
      <c r="H1323" s="631">
        <v>44544</v>
      </c>
      <c r="I1323" s="628">
        <f t="shared" si="13"/>
        <v>44544</v>
      </c>
      <c r="J1323" s="632"/>
    </row>
    <row r="1324" spans="1:10" s="372" customFormat="1">
      <c r="A1324" s="311" t="s">
        <v>2773</v>
      </c>
      <c r="B1324" s="313" t="s">
        <v>2725</v>
      </c>
      <c r="C1324" s="313" t="s">
        <v>2726</v>
      </c>
      <c r="D1324" s="629">
        <v>2540</v>
      </c>
      <c r="E1324" s="451">
        <v>30000</v>
      </c>
      <c r="F1324" s="630" t="s">
        <v>15689</v>
      </c>
      <c r="G1324" s="313" t="s">
        <v>2728</v>
      </c>
      <c r="H1324" s="631">
        <v>44463</v>
      </c>
      <c r="I1324" s="628">
        <f t="shared" si="13"/>
        <v>44463</v>
      </c>
      <c r="J1324" s="632"/>
    </row>
    <row r="1325" spans="1:10" s="372" customFormat="1">
      <c r="A1325" s="311" t="s">
        <v>2773</v>
      </c>
      <c r="B1325" s="313" t="s">
        <v>2725</v>
      </c>
      <c r="C1325" s="313" t="s">
        <v>2726</v>
      </c>
      <c r="D1325" s="629">
        <v>3270</v>
      </c>
      <c r="E1325" s="451">
        <v>7500</v>
      </c>
      <c r="F1325" s="630" t="s">
        <v>15690</v>
      </c>
      <c r="G1325" s="313" t="s">
        <v>2728</v>
      </c>
      <c r="H1325" s="631">
        <v>44551</v>
      </c>
      <c r="I1325" s="628">
        <f t="shared" si="13"/>
        <v>44551</v>
      </c>
      <c r="J1325" s="632"/>
    </row>
    <row r="1326" spans="1:10" s="372" customFormat="1">
      <c r="A1326" s="311" t="s">
        <v>2766</v>
      </c>
      <c r="B1326" s="313" t="s">
        <v>2725</v>
      </c>
      <c r="C1326" s="313" t="s">
        <v>2726</v>
      </c>
      <c r="D1326" s="629">
        <v>2486</v>
      </c>
      <c r="E1326" s="451">
        <v>11000</v>
      </c>
      <c r="F1326" s="630" t="s">
        <v>19379</v>
      </c>
      <c r="G1326" s="313" t="s">
        <v>2728</v>
      </c>
      <c r="H1326" s="631">
        <v>44459</v>
      </c>
      <c r="I1326" s="628">
        <f t="shared" si="13"/>
        <v>44459</v>
      </c>
      <c r="J1326" s="632"/>
    </row>
    <row r="1327" spans="1:10" s="372" customFormat="1">
      <c r="A1327" s="311" t="s">
        <v>2766</v>
      </c>
      <c r="B1327" s="313" t="s">
        <v>2725</v>
      </c>
      <c r="C1327" s="313" t="s">
        <v>2726</v>
      </c>
      <c r="D1327" s="629">
        <v>2815</v>
      </c>
      <c r="E1327" s="451">
        <v>11000</v>
      </c>
      <c r="F1327" s="630" t="s">
        <v>19380</v>
      </c>
      <c r="G1327" s="313" t="s">
        <v>2728</v>
      </c>
      <c r="H1327" s="631">
        <v>44498</v>
      </c>
      <c r="I1327" s="628">
        <f t="shared" si="13"/>
        <v>44498</v>
      </c>
      <c r="J1327" s="632"/>
    </row>
    <row r="1328" spans="1:10" s="372" customFormat="1">
      <c r="A1328" s="311" t="s">
        <v>2766</v>
      </c>
      <c r="B1328" s="313" t="s">
        <v>2725</v>
      </c>
      <c r="C1328" s="313" t="s">
        <v>2726</v>
      </c>
      <c r="D1328" s="629">
        <v>3208</v>
      </c>
      <c r="E1328" s="451">
        <v>8500</v>
      </c>
      <c r="F1328" s="630" t="s">
        <v>19380</v>
      </c>
      <c r="G1328" s="313" t="s">
        <v>2728</v>
      </c>
      <c r="H1328" s="631">
        <v>44543</v>
      </c>
      <c r="I1328" s="628">
        <f t="shared" si="13"/>
        <v>44543</v>
      </c>
      <c r="J1328" s="632"/>
    </row>
    <row r="1329" spans="1:10" s="372" customFormat="1">
      <c r="A1329" s="311" t="s">
        <v>2731</v>
      </c>
      <c r="B1329" s="313" t="s">
        <v>2732</v>
      </c>
      <c r="C1329" s="313" t="s">
        <v>2726</v>
      </c>
      <c r="D1329" s="629" t="s">
        <v>2874</v>
      </c>
      <c r="E1329" s="451">
        <v>192605.11</v>
      </c>
      <c r="F1329" s="630" t="s">
        <v>19380</v>
      </c>
      <c r="G1329" s="313" t="s">
        <v>2728</v>
      </c>
      <c r="H1329" s="631">
        <v>44340</v>
      </c>
      <c r="I1329" s="628">
        <f t="shared" si="13"/>
        <v>44340</v>
      </c>
      <c r="J1329" s="632"/>
    </row>
    <row r="1330" spans="1:10" s="372" customFormat="1">
      <c r="A1330" s="311" t="s">
        <v>2731</v>
      </c>
      <c r="B1330" s="313" t="s">
        <v>2732</v>
      </c>
      <c r="C1330" s="313" t="s">
        <v>2726</v>
      </c>
      <c r="D1330" s="629" t="s">
        <v>2874</v>
      </c>
      <c r="E1330" s="451">
        <v>285346.28999999998</v>
      </c>
      <c r="F1330" s="630" t="s">
        <v>3202</v>
      </c>
      <c r="G1330" s="313" t="s">
        <v>2728</v>
      </c>
      <c r="H1330" s="631">
        <v>44340</v>
      </c>
      <c r="I1330" s="628">
        <f t="shared" si="13"/>
        <v>44340</v>
      </c>
      <c r="J1330" s="632"/>
    </row>
    <row r="1331" spans="1:10" s="372" customFormat="1">
      <c r="A1331" s="311" t="s">
        <v>2875</v>
      </c>
      <c r="B1331" s="313" t="s">
        <v>2732</v>
      </c>
      <c r="C1331" s="313" t="s">
        <v>2726</v>
      </c>
      <c r="D1331" s="629" t="s">
        <v>3160</v>
      </c>
      <c r="E1331" s="451">
        <v>469491</v>
      </c>
      <c r="F1331" s="630" t="s">
        <v>3202</v>
      </c>
      <c r="G1331" s="313" t="s">
        <v>2728</v>
      </c>
      <c r="H1331" s="631">
        <v>44455</v>
      </c>
      <c r="I1331" s="628">
        <f t="shared" si="13"/>
        <v>44455</v>
      </c>
      <c r="J1331" s="632"/>
    </row>
    <row r="1332" spans="1:10" s="372" customFormat="1" ht="23.25">
      <c r="A1332" s="311" t="s">
        <v>2875</v>
      </c>
      <c r="B1332" s="313" t="s">
        <v>2732</v>
      </c>
      <c r="C1332" s="313" t="s">
        <v>2726</v>
      </c>
      <c r="D1332" s="629" t="s">
        <v>3203</v>
      </c>
      <c r="E1332" s="451">
        <v>194931</v>
      </c>
      <c r="F1332" s="630" t="s">
        <v>3202</v>
      </c>
      <c r="G1332" s="313" t="s">
        <v>2728</v>
      </c>
      <c r="H1332" s="631">
        <v>44455</v>
      </c>
      <c r="I1332" s="628">
        <f t="shared" ref="I1332:I1395" si="14">H1332+0</f>
        <v>44455</v>
      </c>
      <c r="J1332" s="632"/>
    </row>
    <row r="1333" spans="1:10" s="372" customFormat="1">
      <c r="A1333" s="311" t="s">
        <v>3204</v>
      </c>
      <c r="B1333" s="313" t="s">
        <v>2831</v>
      </c>
      <c r="C1333" s="313" t="s">
        <v>2726</v>
      </c>
      <c r="D1333" s="629" t="s">
        <v>3205</v>
      </c>
      <c r="E1333" s="451">
        <v>31920</v>
      </c>
      <c r="F1333" s="630" t="s">
        <v>3202</v>
      </c>
      <c r="G1333" s="313" t="s">
        <v>2728</v>
      </c>
      <c r="H1333" s="631">
        <v>44419</v>
      </c>
      <c r="I1333" s="628">
        <f t="shared" si="14"/>
        <v>44419</v>
      </c>
      <c r="J1333" s="632"/>
    </row>
    <row r="1334" spans="1:10" s="372" customFormat="1">
      <c r="A1334" s="311" t="s">
        <v>3206</v>
      </c>
      <c r="B1334" s="313" t="s">
        <v>2725</v>
      </c>
      <c r="C1334" s="313" t="s">
        <v>2726</v>
      </c>
      <c r="D1334" s="629">
        <v>1941</v>
      </c>
      <c r="E1334" s="451">
        <v>341.33</v>
      </c>
      <c r="F1334" s="630" t="s">
        <v>3207</v>
      </c>
      <c r="G1334" s="313" t="s">
        <v>2728</v>
      </c>
      <c r="H1334" s="631">
        <v>44398</v>
      </c>
      <c r="I1334" s="628">
        <f t="shared" si="14"/>
        <v>44398</v>
      </c>
      <c r="J1334" s="632"/>
    </row>
    <row r="1335" spans="1:10" s="372" customFormat="1" ht="23.25">
      <c r="A1335" s="311" t="s">
        <v>3208</v>
      </c>
      <c r="B1335" s="313" t="s">
        <v>2732</v>
      </c>
      <c r="C1335" s="313" t="s">
        <v>2726</v>
      </c>
      <c r="D1335" s="629" t="s">
        <v>3209</v>
      </c>
      <c r="E1335" s="451">
        <v>407500</v>
      </c>
      <c r="F1335" s="630" t="s">
        <v>3210</v>
      </c>
      <c r="G1335" s="313" t="s">
        <v>2728</v>
      </c>
      <c r="H1335" s="631">
        <v>44531</v>
      </c>
      <c r="I1335" s="628">
        <f t="shared" si="14"/>
        <v>44531</v>
      </c>
      <c r="J1335" s="632"/>
    </row>
    <row r="1336" spans="1:10" s="372" customFormat="1" ht="23.25">
      <c r="A1336" s="311" t="s">
        <v>3211</v>
      </c>
      <c r="B1336" s="313" t="s">
        <v>2725</v>
      </c>
      <c r="C1336" s="313" t="s">
        <v>2726</v>
      </c>
      <c r="D1336" s="629">
        <v>516</v>
      </c>
      <c r="E1336" s="451">
        <v>6500</v>
      </c>
      <c r="F1336" s="630" t="s">
        <v>15691</v>
      </c>
      <c r="G1336" s="313" t="s">
        <v>2728</v>
      </c>
      <c r="H1336" s="631">
        <v>44249</v>
      </c>
      <c r="I1336" s="628">
        <f t="shared" si="14"/>
        <v>44249</v>
      </c>
      <c r="J1336" s="632"/>
    </row>
    <row r="1337" spans="1:10" s="372" customFormat="1">
      <c r="A1337" s="311" t="s">
        <v>2805</v>
      </c>
      <c r="B1337" s="313" t="s">
        <v>2725</v>
      </c>
      <c r="C1337" s="313" t="s">
        <v>2726</v>
      </c>
      <c r="D1337" s="629">
        <v>1551</v>
      </c>
      <c r="E1337" s="451">
        <v>1500</v>
      </c>
      <c r="F1337" s="630" t="s">
        <v>3213</v>
      </c>
      <c r="G1337" s="313" t="s">
        <v>2728</v>
      </c>
      <c r="H1337" s="631">
        <v>44361</v>
      </c>
      <c r="I1337" s="628">
        <f t="shared" si="14"/>
        <v>44361</v>
      </c>
      <c r="J1337" s="632"/>
    </row>
    <row r="1338" spans="1:10" s="372" customFormat="1">
      <c r="A1338" s="311" t="s">
        <v>2805</v>
      </c>
      <c r="B1338" s="313" t="s">
        <v>2725</v>
      </c>
      <c r="C1338" s="313" t="s">
        <v>2726</v>
      </c>
      <c r="D1338" s="629">
        <v>1996</v>
      </c>
      <c r="E1338" s="451">
        <v>2000</v>
      </c>
      <c r="F1338" s="630" t="s">
        <v>3214</v>
      </c>
      <c r="G1338" s="313" t="s">
        <v>2728</v>
      </c>
      <c r="H1338" s="631">
        <v>44412</v>
      </c>
      <c r="I1338" s="628">
        <f t="shared" si="14"/>
        <v>44412</v>
      </c>
      <c r="J1338" s="632"/>
    </row>
    <row r="1339" spans="1:10" s="372" customFormat="1">
      <c r="A1339" s="311" t="s">
        <v>2805</v>
      </c>
      <c r="B1339" s="313" t="s">
        <v>2725</v>
      </c>
      <c r="C1339" s="313" t="s">
        <v>2726</v>
      </c>
      <c r="D1339" s="629">
        <v>2023</v>
      </c>
      <c r="E1339" s="451">
        <v>1000</v>
      </c>
      <c r="F1339" s="630" t="s">
        <v>3214</v>
      </c>
      <c r="G1339" s="313" t="s">
        <v>2728</v>
      </c>
      <c r="H1339" s="631">
        <v>44414</v>
      </c>
      <c r="I1339" s="628">
        <f t="shared" si="14"/>
        <v>44414</v>
      </c>
      <c r="J1339" s="632"/>
    </row>
    <row r="1340" spans="1:10" s="372" customFormat="1">
      <c r="A1340" s="311" t="s">
        <v>2805</v>
      </c>
      <c r="B1340" s="313" t="s">
        <v>2725</v>
      </c>
      <c r="C1340" s="313" t="s">
        <v>2726</v>
      </c>
      <c r="D1340" s="629">
        <v>2048</v>
      </c>
      <c r="E1340" s="451">
        <v>1000</v>
      </c>
      <c r="F1340" s="630" t="s">
        <v>3214</v>
      </c>
      <c r="G1340" s="313" t="s">
        <v>2728</v>
      </c>
      <c r="H1340" s="631">
        <v>44417</v>
      </c>
      <c r="I1340" s="628">
        <f t="shared" si="14"/>
        <v>44417</v>
      </c>
      <c r="J1340" s="632"/>
    </row>
    <row r="1341" spans="1:10" s="372" customFormat="1">
      <c r="A1341" s="311" t="s">
        <v>2828</v>
      </c>
      <c r="B1341" s="313" t="s">
        <v>2725</v>
      </c>
      <c r="C1341" s="313" t="s">
        <v>2726</v>
      </c>
      <c r="D1341" s="629">
        <v>784</v>
      </c>
      <c r="E1341" s="451">
        <v>24000</v>
      </c>
      <c r="F1341" s="630" t="s">
        <v>3214</v>
      </c>
      <c r="G1341" s="313" t="s">
        <v>2728</v>
      </c>
      <c r="H1341" s="631">
        <v>44295</v>
      </c>
      <c r="I1341" s="628">
        <f t="shared" si="14"/>
        <v>44295</v>
      </c>
      <c r="J1341" s="632"/>
    </row>
    <row r="1342" spans="1:10" s="372" customFormat="1">
      <c r="A1342" s="311" t="s">
        <v>2767</v>
      </c>
      <c r="B1342" s="313" t="s">
        <v>2725</v>
      </c>
      <c r="C1342" s="313" t="s">
        <v>2726</v>
      </c>
      <c r="D1342" s="629">
        <v>1199</v>
      </c>
      <c r="E1342" s="451">
        <v>10000</v>
      </c>
      <c r="F1342" s="630" t="s">
        <v>19381</v>
      </c>
      <c r="G1342" s="313" t="s">
        <v>2728</v>
      </c>
      <c r="H1342" s="631">
        <v>44335</v>
      </c>
      <c r="I1342" s="628">
        <f t="shared" si="14"/>
        <v>44335</v>
      </c>
      <c r="J1342" s="632"/>
    </row>
    <row r="1343" spans="1:10" s="372" customFormat="1">
      <c r="A1343" s="311" t="s">
        <v>2767</v>
      </c>
      <c r="B1343" s="313" t="s">
        <v>2725</v>
      </c>
      <c r="C1343" s="313" t="s">
        <v>2726</v>
      </c>
      <c r="D1343" s="629">
        <v>1639</v>
      </c>
      <c r="E1343" s="451">
        <v>30000</v>
      </c>
      <c r="F1343" s="630" t="s">
        <v>3215</v>
      </c>
      <c r="G1343" s="313" t="s">
        <v>2728</v>
      </c>
      <c r="H1343" s="631">
        <v>44371</v>
      </c>
      <c r="I1343" s="628">
        <f t="shared" si="14"/>
        <v>44371</v>
      </c>
      <c r="J1343" s="632"/>
    </row>
    <row r="1344" spans="1:10" s="372" customFormat="1">
      <c r="A1344" s="311" t="s">
        <v>2767</v>
      </c>
      <c r="B1344" s="313" t="s">
        <v>2725</v>
      </c>
      <c r="C1344" s="313" t="s">
        <v>2726</v>
      </c>
      <c r="D1344" s="629">
        <v>2521</v>
      </c>
      <c r="E1344" s="451">
        <v>33000</v>
      </c>
      <c r="F1344" s="630" t="s">
        <v>3215</v>
      </c>
      <c r="G1344" s="313" t="s">
        <v>2728</v>
      </c>
      <c r="H1344" s="631">
        <v>44463</v>
      </c>
      <c r="I1344" s="628">
        <f t="shared" si="14"/>
        <v>44463</v>
      </c>
      <c r="J1344" s="632"/>
    </row>
    <row r="1345" spans="1:10" s="372" customFormat="1">
      <c r="A1345" s="311" t="s">
        <v>2888</v>
      </c>
      <c r="B1345" s="313" t="s">
        <v>2831</v>
      </c>
      <c r="C1345" s="313" t="s">
        <v>2726</v>
      </c>
      <c r="D1345" s="629">
        <v>0</v>
      </c>
      <c r="E1345" s="451">
        <v>164547.6</v>
      </c>
      <c r="F1345" s="630" t="s">
        <v>3215</v>
      </c>
      <c r="G1345" s="313" t="s">
        <v>2728</v>
      </c>
      <c r="H1345" s="631">
        <v>44268</v>
      </c>
      <c r="I1345" s="628">
        <f t="shared" si="14"/>
        <v>44268</v>
      </c>
      <c r="J1345" s="632"/>
    </row>
    <row r="1346" spans="1:10" s="372" customFormat="1">
      <c r="A1346" s="311" t="s">
        <v>2888</v>
      </c>
      <c r="B1346" s="313" t="s">
        <v>2725</v>
      </c>
      <c r="C1346" s="313" t="s">
        <v>2726</v>
      </c>
      <c r="D1346" s="629">
        <v>665</v>
      </c>
      <c r="E1346" s="451">
        <v>24423.5</v>
      </c>
      <c r="F1346" s="630" t="s">
        <v>3216</v>
      </c>
      <c r="G1346" s="313" t="s">
        <v>2728</v>
      </c>
      <c r="H1346" s="631">
        <v>44268</v>
      </c>
      <c r="I1346" s="628">
        <f t="shared" si="14"/>
        <v>44268</v>
      </c>
      <c r="J1346" s="632"/>
    </row>
    <row r="1347" spans="1:10" s="372" customFormat="1">
      <c r="A1347" s="311" t="s">
        <v>2888</v>
      </c>
      <c r="B1347" s="313" t="s">
        <v>2725</v>
      </c>
      <c r="C1347" s="313" t="s">
        <v>2726</v>
      </c>
      <c r="D1347" s="629">
        <v>674</v>
      </c>
      <c r="E1347" s="451">
        <v>33000</v>
      </c>
      <c r="F1347" s="630" t="s">
        <v>3216</v>
      </c>
      <c r="G1347" s="313" t="s">
        <v>2728</v>
      </c>
      <c r="H1347" s="631">
        <v>44271</v>
      </c>
      <c r="I1347" s="628">
        <f t="shared" si="14"/>
        <v>44271</v>
      </c>
      <c r="J1347" s="632"/>
    </row>
    <row r="1348" spans="1:10" s="372" customFormat="1">
      <c r="A1348" s="311" t="s">
        <v>3217</v>
      </c>
      <c r="B1348" s="313" t="s">
        <v>2725</v>
      </c>
      <c r="C1348" s="313" t="s">
        <v>2726</v>
      </c>
      <c r="D1348" s="629">
        <v>786</v>
      </c>
      <c r="E1348" s="451">
        <v>4866.32</v>
      </c>
      <c r="F1348" s="630" t="s">
        <v>3216</v>
      </c>
      <c r="G1348" s="313" t="s">
        <v>2728</v>
      </c>
      <c r="H1348" s="631">
        <v>44296</v>
      </c>
      <c r="I1348" s="628">
        <f t="shared" si="14"/>
        <v>44296</v>
      </c>
      <c r="J1348" s="632"/>
    </row>
    <row r="1349" spans="1:10" s="372" customFormat="1">
      <c r="A1349" s="311" t="s">
        <v>2888</v>
      </c>
      <c r="B1349" s="313" t="s">
        <v>2725</v>
      </c>
      <c r="C1349" s="313" t="s">
        <v>2726</v>
      </c>
      <c r="D1349" s="629">
        <v>1052</v>
      </c>
      <c r="E1349" s="451">
        <v>90595.9</v>
      </c>
      <c r="F1349" s="630" t="s">
        <v>3216</v>
      </c>
      <c r="G1349" s="313" t="s">
        <v>2728</v>
      </c>
      <c r="H1349" s="631">
        <v>44323</v>
      </c>
      <c r="I1349" s="628">
        <f t="shared" si="14"/>
        <v>44323</v>
      </c>
      <c r="J1349" s="632"/>
    </row>
    <row r="1350" spans="1:10" s="372" customFormat="1">
      <c r="A1350" s="311" t="s">
        <v>2888</v>
      </c>
      <c r="B1350" s="313" t="s">
        <v>2725</v>
      </c>
      <c r="C1350" s="313" t="s">
        <v>2726</v>
      </c>
      <c r="D1350" s="629">
        <v>1217</v>
      </c>
      <c r="E1350" s="451">
        <v>14765.2</v>
      </c>
      <c r="F1350" s="630" t="s">
        <v>3216</v>
      </c>
      <c r="G1350" s="313" t="s">
        <v>2728</v>
      </c>
      <c r="H1350" s="631">
        <v>44336</v>
      </c>
      <c r="I1350" s="628">
        <f t="shared" si="14"/>
        <v>44336</v>
      </c>
      <c r="J1350" s="632"/>
    </row>
    <row r="1351" spans="1:10" s="372" customFormat="1">
      <c r="A1351" s="311" t="s">
        <v>2888</v>
      </c>
      <c r="B1351" s="313" t="s">
        <v>2725</v>
      </c>
      <c r="C1351" s="313" t="s">
        <v>2726</v>
      </c>
      <c r="D1351" s="629">
        <v>1675</v>
      </c>
      <c r="E1351" s="451">
        <v>75781.100000000006</v>
      </c>
      <c r="F1351" s="630" t="s">
        <v>3216</v>
      </c>
      <c r="G1351" s="313" t="s">
        <v>2728</v>
      </c>
      <c r="H1351" s="631">
        <v>44377</v>
      </c>
      <c r="I1351" s="628">
        <f t="shared" si="14"/>
        <v>44377</v>
      </c>
      <c r="J1351" s="632"/>
    </row>
    <row r="1352" spans="1:10" s="372" customFormat="1">
      <c r="A1352" s="311" t="s">
        <v>2888</v>
      </c>
      <c r="B1352" s="313" t="s">
        <v>2725</v>
      </c>
      <c r="C1352" s="313" t="s">
        <v>2726</v>
      </c>
      <c r="D1352" s="629">
        <v>1676</v>
      </c>
      <c r="E1352" s="451">
        <v>160784.1</v>
      </c>
      <c r="F1352" s="630" t="s">
        <v>3216</v>
      </c>
      <c r="G1352" s="313" t="s">
        <v>2728</v>
      </c>
      <c r="H1352" s="631">
        <v>44377</v>
      </c>
      <c r="I1352" s="628">
        <f t="shared" si="14"/>
        <v>44377</v>
      </c>
      <c r="J1352" s="632"/>
    </row>
    <row r="1353" spans="1:10" s="372" customFormat="1">
      <c r="A1353" s="311" t="s">
        <v>2888</v>
      </c>
      <c r="B1353" s="313" t="s">
        <v>2725</v>
      </c>
      <c r="C1353" s="313" t="s">
        <v>2726</v>
      </c>
      <c r="D1353" s="629">
        <v>1932</v>
      </c>
      <c r="E1353" s="451">
        <v>48423.1</v>
      </c>
      <c r="F1353" s="630" t="s">
        <v>3216</v>
      </c>
      <c r="G1353" s="313" t="s">
        <v>2728</v>
      </c>
      <c r="H1353" s="631">
        <v>44396</v>
      </c>
      <c r="I1353" s="628">
        <f t="shared" si="14"/>
        <v>44396</v>
      </c>
      <c r="J1353" s="632"/>
    </row>
    <row r="1354" spans="1:10" s="372" customFormat="1">
      <c r="A1354" s="311" t="s">
        <v>2888</v>
      </c>
      <c r="B1354" s="313" t="s">
        <v>2725</v>
      </c>
      <c r="C1354" s="313" t="s">
        <v>2726</v>
      </c>
      <c r="D1354" s="629">
        <v>1934</v>
      </c>
      <c r="E1354" s="451">
        <v>19888.900000000001</v>
      </c>
      <c r="F1354" s="630" t="s">
        <v>3216</v>
      </c>
      <c r="G1354" s="313" t="s">
        <v>2728</v>
      </c>
      <c r="H1354" s="631">
        <v>44396</v>
      </c>
      <c r="I1354" s="628">
        <f t="shared" si="14"/>
        <v>44396</v>
      </c>
      <c r="J1354" s="632"/>
    </row>
    <row r="1355" spans="1:10" s="372" customFormat="1">
      <c r="A1355" s="311" t="s">
        <v>2888</v>
      </c>
      <c r="B1355" s="313" t="s">
        <v>2725</v>
      </c>
      <c r="C1355" s="313" t="s">
        <v>2726</v>
      </c>
      <c r="D1355" s="629">
        <v>2213</v>
      </c>
      <c r="E1355" s="451">
        <v>50692.6</v>
      </c>
      <c r="F1355" s="630" t="s">
        <v>3216</v>
      </c>
      <c r="G1355" s="313" t="s">
        <v>2728</v>
      </c>
      <c r="H1355" s="631">
        <v>44435</v>
      </c>
      <c r="I1355" s="628">
        <f t="shared" si="14"/>
        <v>44435</v>
      </c>
      <c r="J1355" s="632"/>
    </row>
    <row r="1356" spans="1:10" s="372" customFormat="1">
      <c r="A1356" s="311" t="s">
        <v>2888</v>
      </c>
      <c r="B1356" s="313" t="s">
        <v>2725</v>
      </c>
      <c r="C1356" s="313" t="s">
        <v>2726</v>
      </c>
      <c r="D1356" s="629">
        <v>2214</v>
      </c>
      <c r="E1356" s="451">
        <v>20277.8</v>
      </c>
      <c r="F1356" s="630" t="s">
        <v>3216</v>
      </c>
      <c r="G1356" s="313" t="s">
        <v>2728</v>
      </c>
      <c r="H1356" s="631">
        <v>44435</v>
      </c>
      <c r="I1356" s="628">
        <f t="shared" si="14"/>
        <v>44435</v>
      </c>
      <c r="J1356" s="632"/>
    </row>
    <row r="1357" spans="1:10" s="372" customFormat="1">
      <c r="A1357" s="311" t="s">
        <v>2888</v>
      </c>
      <c r="B1357" s="313" t="s">
        <v>2725</v>
      </c>
      <c r="C1357" s="313" t="s">
        <v>2726</v>
      </c>
      <c r="D1357" s="629">
        <v>2401</v>
      </c>
      <c r="E1357" s="451">
        <v>11614</v>
      </c>
      <c r="F1357" s="630" t="s">
        <v>3216</v>
      </c>
      <c r="G1357" s="313" t="s">
        <v>2728</v>
      </c>
      <c r="H1357" s="631">
        <v>44453</v>
      </c>
      <c r="I1357" s="628">
        <f t="shared" si="14"/>
        <v>44453</v>
      </c>
      <c r="J1357" s="632"/>
    </row>
    <row r="1358" spans="1:10" s="372" customFormat="1">
      <c r="A1358" s="311" t="s">
        <v>2888</v>
      </c>
      <c r="B1358" s="313" t="s">
        <v>2725</v>
      </c>
      <c r="C1358" s="313" t="s">
        <v>2726</v>
      </c>
      <c r="D1358" s="629">
        <v>2581</v>
      </c>
      <c r="E1358" s="451">
        <v>46855.9</v>
      </c>
      <c r="F1358" s="630" t="s">
        <v>3216</v>
      </c>
      <c r="G1358" s="313" t="s">
        <v>2728</v>
      </c>
      <c r="H1358" s="631">
        <v>44467</v>
      </c>
      <c r="I1358" s="628">
        <f t="shared" si="14"/>
        <v>44467</v>
      </c>
      <c r="J1358" s="632"/>
    </row>
    <row r="1359" spans="1:10" s="372" customFormat="1">
      <c r="A1359" s="311" t="s">
        <v>2888</v>
      </c>
      <c r="B1359" s="313" t="s">
        <v>2725</v>
      </c>
      <c r="C1359" s="313" t="s">
        <v>2726</v>
      </c>
      <c r="D1359" s="629">
        <v>2582</v>
      </c>
      <c r="E1359" s="451">
        <v>18254.3</v>
      </c>
      <c r="F1359" s="630" t="s">
        <v>3216</v>
      </c>
      <c r="G1359" s="313" t="s">
        <v>2728</v>
      </c>
      <c r="H1359" s="631">
        <v>44467</v>
      </c>
      <c r="I1359" s="628">
        <f t="shared" si="14"/>
        <v>44467</v>
      </c>
      <c r="J1359" s="632"/>
    </row>
    <row r="1360" spans="1:10" s="372" customFormat="1">
      <c r="A1360" s="311" t="s">
        <v>2888</v>
      </c>
      <c r="B1360" s="313" t="s">
        <v>2725</v>
      </c>
      <c r="C1360" s="313" t="s">
        <v>2726</v>
      </c>
      <c r="D1360" s="629">
        <v>2727</v>
      </c>
      <c r="E1360" s="451">
        <v>47849.9</v>
      </c>
      <c r="F1360" s="630" t="s">
        <v>3216</v>
      </c>
      <c r="G1360" s="313" t="s">
        <v>2728</v>
      </c>
      <c r="H1360" s="631">
        <v>44482</v>
      </c>
      <c r="I1360" s="628">
        <f t="shared" si="14"/>
        <v>44482</v>
      </c>
      <c r="J1360" s="632"/>
    </row>
    <row r="1361" spans="1:10" s="372" customFormat="1">
      <c r="A1361" s="311" t="s">
        <v>2888</v>
      </c>
      <c r="B1361" s="313" t="s">
        <v>2725</v>
      </c>
      <c r="C1361" s="313" t="s">
        <v>2726</v>
      </c>
      <c r="D1361" s="629">
        <v>2728</v>
      </c>
      <c r="E1361" s="451">
        <v>124816.5</v>
      </c>
      <c r="F1361" s="630" t="s">
        <v>3216</v>
      </c>
      <c r="G1361" s="313" t="s">
        <v>2728</v>
      </c>
      <c r="H1361" s="631">
        <v>44482</v>
      </c>
      <c r="I1361" s="628">
        <f t="shared" si="14"/>
        <v>44482</v>
      </c>
      <c r="J1361" s="632"/>
    </row>
    <row r="1362" spans="1:10" s="372" customFormat="1">
      <c r="A1362" s="311" t="s">
        <v>2888</v>
      </c>
      <c r="B1362" s="313" t="s">
        <v>2725</v>
      </c>
      <c r="C1362" s="313" t="s">
        <v>2726</v>
      </c>
      <c r="D1362" s="629">
        <v>2739</v>
      </c>
      <c r="E1362" s="451">
        <v>1400</v>
      </c>
      <c r="F1362" s="630" t="s">
        <v>3216</v>
      </c>
      <c r="G1362" s="313" t="s">
        <v>2728</v>
      </c>
      <c r="H1362" s="631">
        <v>44483</v>
      </c>
      <c r="I1362" s="628">
        <f t="shared" si="14"/>
        <v>44483</v>
      </c>
      <c r="J1362" s="632"/>
    </row>
    <row r="1363" spans="1:10" s="372" customFormat="1">
      <c r="A1363" s="311" t="s">
        <v>2888</v>
      </c>
      <c r="B1363" s="313" t="s">
        <v>2725</v>
      </c>
      <c r="C1363" s="313" t="s">
        <v>2726</v>
      </c>
      <c r="D1363" s="629">
        <v>2845</v>
      </c>
      <c r="E1363" s="451">
        <v>17308.27</v>
      </c>
      <c r="F1363" s="630" t="s">
        <v>3216</v>
      </c>
      <c r="G1363" s="313" t="s">
        <v>2728</v>
      </c>
      <c r="H1363" s="631">
        <v>44503</v>
      </c>
      <c r="I1363" s="628">
        <f t="shared" si="14"/>
        <v>44503</v>
      </c>
      <c r="J1363" s="632"/>
    </row>
    <row r="1364" spans="1:10" s="372" customFormat="1">
      <c r="A1364" s="311" t="s">
        <v>2888</v>
      </c>
      <c r="B1364" s="313" t="s">
        <v>2725</v>
      </c>
      <c r="C1364" s="313" t="s">
        <v>2726</v>
      </c>
      <c r="D1364" s="629">
        <v>2918</v>
      </c>
      <c r="E1364" s="451">
        <v>51300.6</v>
      </c>
      <c r="F1364" s="630" t="s">
        <v>3216</v>
      </c>
      <c r="G1364" s="313" t="s">
        <v>2728</v>
      </c>
      <c r="H1364" s="631">
        <v>44511</v>
      </c>
      <c r="I1364" s="628">
        <f t="shared" si="14"/>
        <v>44511</v>
      </c>
      <c r="J1364" s="632"/>
    </row>
    <row r="1365" spans="1:10" s="372" customFormat="1">
      <c r="A1365" s="311" t="s">
        <v>2888</v>
      </c>
      <c r="B1365" s="313" t="s">
        <v>2725</v>
      </c>
      <c r="C1365" s="313" t="s">
        <v>2726</v>
      </c>
      <c r="D1365" s="629">
        <v>2919</v>
      </c>
      <c r="E1365" s="451">
        <v>37463.4</v>
      </c>
      <c r="F1365" s="630" t="s">
        <v>3216</v>
      </c>
      <c r="G1365" s="313" t="s">
        <v>2728</v>
      </c>
      <c r="H1365" s="631">
        <v>44511</v>
      </c>
      <c r="I1365" s="628">
        <f t="shared" si="14"/>
        <v>44511</v>
      </c>
      <c r="J1365" s="632"/>
    </row>
    <row r="1366" spans="1:10" s="372" customFormat="1">
      <c r="A1366" s="311" t="s">
        <v>2888</v>
      </c>
      <c r="B1366" s="313" t="s">
        <v>2725</v>
      </c>
      <c r="C1366" s="313" t="s">
        <v>2726</v>
      </c>
      <c r="D1366" s="629">
        <v>3305</v>
      </c>
      <c r="E1366" s="451">
        <v>49249.3</v>
      </c>
      <c r="F1366" s="630" t="s">
        <v>3216</v>
      </c>
      <c r="G1366" s="313" t="s">
        <v>2728</v>
      </c>
      <c r="H1366" s="631">
        <v>44560</v>
      </c>
      <c r="I1366" s="628">
        <f t="shared" si="14"/>
        <v>44560</v>
      </c>
      <c r="J1366" s="632"/>
    </row>
    <row r="1367" spans="1:10" s="372" customFormat="1">
      <c r="A1367" s="311" t="s">
        <v>2888</v>
      </c>
      <c r="B1367" s="313" t="s">
        <v>2725</v>
      </c>
      <c r="C1367" s="313" t="s">
        <v>2726</v>
      </c>
      <c r="D1367" s="629">
        <v>3306</v>
      </c>
      <c r="E1367" s="451">
        <v>34298.1</v>
      </c>
      <c r="F1367" s="630" t="s">
        <v>3216</v>
      </c>
      <c r="G1367" s="313" t="s">
        <v>2728</v>
      </c>
      <c r="H1367" s="631">
        <v>44560</v>
      </c>
      <c r="I1367" s="628">
        <f t="shared" si="14"/>
        <v>44560</v>
      </c>
      <c r="J1367" s="632"/>
    </row>
    <row r="1368" spans="1:10" s="372" customFormat="1">
      <c r="A1368" s="311" t="s">
        <v>2888</v>
      </c>
      <c r="B1368" s="313" t="s">
        <v>2831</v>
      </c>
      <c r="C1368" s="313" t="s">
        <v>2726</v>
      </c>
      <c r="D1368" s="629">
        <v>0</v>
      </c>
      <c r="E1368" s="451">
        <v>123614.3</v>
      </c>
      <c r="F1368" s="630" t="s">
        <v>3216</v>
      </c>
      <c r="G1368" s="313" t="s">
        <v>2728</v>
      </c>
      <c r="H1368" s="631">
        <v>44269</v>
      </c>
      <c r="I1368" s="628">
        <f t="shared" si="14"/>
        <v>44269</v>
      </c>
      <c r="J1368" s="632"/>
    </row>
    <row r="1369" spans="1:10" s="372" customFormat="1">
      <c r="A1369" s="311" t="s">
        <v>2888</v>
      </c>
      <c r="B1369" s="313" t="s">
        <v>2725</v>
      </c>
      <c r="C1369" s="313" t="s">
        <v>2726</v>
      </c>
      <c r="D1369" s="629">
        <v>1045</v>
      </c>
      <c r="E1369" s="451">
        <v>61888.4</v>
      </c>
      <c r="F1369" s="630" t="s">
        <v>19382</v>
      </c>
      <c r="G1369" s="313" t="s">
        <v>2728</v>
      </c>
      <c r="H1369" s="631">
        <v>44323</v>
      </c>
      <c r="I1369" s="628">
        <f t="shared" si="14"/>
        <v>44323</v>
      </c>
      <c r="J1369" s="632"/>
    </row>
    <row r="1370" spans="1:10" s="372" customFormat="1">
      <c r="A1370" s="311" t="s">
        <v>2888</v>
      </c>
      <c r="B1370" s="313" t="s">
        <v>2725</v>
      </c>
      <c r="C1370" s="313" t="s">
        <v>2726</v>
      </c>
      <c r="D1370" s="629">
        <v>1046</v>
      </c>
      <c r="E1370" s="451">
        <v>61181.7</v>
      </c>
      <c r="F1370" s="630" t="s">
        <v>19382</v>
      </c>
      <c r="G1370" s="313" t="s">
        <v>2728</v>
      </c>
      <c r="H1370" s="631">
        <v>44323</v>
      </c>
      <c r="I1370" s="628">
        <f t="shared" si="14"/>
        <v>44323</v>
      </c>
      <c r="J1370" s="632"/>
    </row>
    <row r="1371" spans="1:10" s="372" customFormat="1">
      <c r="A1371" s="311" t="s">
        <v>2888</v>
      </c>
      <c r="B1371" s="313" t="s">
        <v>2725</v>
      </c>
      <c r="C1371" s="313" t="s">
        <v>2726</v>
      </c>
      <c r="D1371" s="629">
        <v>1423</v>
      </c>
      <c r="E1371" s="451">
        <v>19481</v>
      </c>
      <c r="F1371" s="630" t="s">
        <v>19382</v>
      </c>
      <c r="G1371" s="313" t="s">
        <v>2728</v>
      </c>
      <c r="H1371" s="631">
        <v>44350</v>
      </c>
      <c r="I1371" s="628">
        <f t="shared" si="14"/>
        <v>44350</v>
      </c>
      <c r="J1371" s="632"/>
    </row>
    <row r="1372" spans="1:10" s="372" customFormat="1">
      <c r="A1372" s="311" t="s">
        <v>2888</v>
      </c>
      <c r="B1372" s="313" t="s">
        <v>2725</v>
      </c>
      <c r="C1372" s="313" t="s">
        <v>2726</v>
      </c>
      <c r="D1372" s="629">
        <v>1424</v>
      </c>
      <c r="E1372" s="451">
        <v>59242.8</v>
      </c>
      <c r="F1372" s="630" t="s">
        <v>19382</v>
      </c>
      <c r="G1372" s="313" t="s">
        <v>2728</v>
      </c>
      <c r="H1372" s="631">
        <v>44350</v>
      </c>
      <c r="I1372" s="628">
        <f t="shared" si="14"/>
        <v>44350</v>
      </c>
      <c r="J1372" s="632"/>
    </row>
    <row r="1373" spans="1:10" s="372" customFormat="1">
      <c r="A1373" s="311" t="s">
        <v>2888</v>
      </c>
      <c r="B1373" s="313" t="s">
        <v>2725</v>
      </c>
      <c r="C1373" s="313" t="s">
        <v>2726</v>
      </c>
      <c r="D1373" s="629">
        <v>1674</v>
      </c>
      <c r="E1373" s="451">
        <v>69559.899999999994</v>
      </c>
      <c r="F1373" s="630" t="s">
        <v>19382</v>
      </c>
      <c r="G1373" s="313" t="s">
        <v>2728</v>
      </c>
      <c r="H1373" s="631">
        <v>44377</v>
      </c>
      <c r="I1373" s="628">
        <f t="shared" si="14"/>
        <v>44377</v>
      </c>
      <c r="J1373" s="632"/>
    </row>
    <row r="1374" spans="1:10" s="372" customFormat="1">
      <c r="A1374" s="311" t="s">
        <v>2888</v>
      </c>
      <c r="B1374" s="313" t="s">
        <v>2725</v>
      </c>
      <c r="C1374" s="313" t="s">
        <v>2726</v>
      </c>
      <c r="D1374" s="629">
        <v>1930</v>
      </c>
      <c r="E1374" s="451">
        <v>60785.2</v>
      </c>
      <c r="F1374" s="630" t="s">
        <v>19382</v>
      </c>
      <c r="G1374" s="313" t="s">
        <v>2728</v>
      </c>
      <c r="H1374" s="631">
        <v>44396</v>
      </c>
      <c r="I1374" s="628">
        <f t="shared" si="14"/>
        <v>44396</v>
      </c>
      <c r="J1374" s="632"/>
    </row>
    <row r="1375" spans="1:10" s="372" customFormat="1">
      <c r="A1375" s="311" t="s">
        <v>2888</v>
      </c>
      <c r="B1375" s="313" t="s">
        <v>2725</v>
      </c>
      <c r="C1375" s="313" t="s">
        <v>2726</v>
      </c>
      <c r="D1375" s="629">
        <v>2216</v>
      </c>
      <c r="E1375" s="451">
        <v>55140.800000000003</v>
      </c>
      <c r="F1375" s="630" t="s">
        <v>19382</v>
      </c>
      <c r="G1375" s="313" t="s">
        <v>2728</v>
      </c>
      <c r="H1375" s="631">
        <v>44435</v>
      </c>
      <c r="I1375" s="628">
        <f t="shared" si="14"/>
        <v>44435</v>
      </c>
      <c r="J1375" s="632"/>
    </row>
    <row r="1376" spans="1:10" s="372" customFormat="1">
      <c r="A1376" s="311" t="s">
        <v>2888</v>
      </c>
      <c r="B1376" s="313" t="s">
        <v>2725</v>
      </c>
      <c r="C1376" s="313" t="s">
        <v>2726</v>
      </c>
      <c r="D1376" s="629">
        <v>2610</v>
      </c>
      <c r="E1376" s="451">
        <v>53531.1</v>
      </c>
      <c r="F1376" s="630" t="s">
        <v>19382</v>
      </c>
      <c r="G1376" s="313" t="s">
        <v>2728</v>
      </c>
      <c r="H1376" s="631">
        <v>44468</v>
      </c>
      <c r="I1376" s="628">
        <f t="shared" si="14"/>
        <v>44468</v>
      </c>
      <c r="J1376" s="632"/>
    </row>
    <row r="1377" spans="1:10" s="372" customFormat="1">
      <c r="A1377" s="311" t="s">
        <v>2888</v>
      </c>
      <c r="B1377" s="313" t="s">
        <v>2725</v>
      </c>
      <c r="C1377" s="313" t="s">
        <v>2726</v>
      </c>
      <c r="D1377" s="629">
        <v>2726</v>
      </c>
      <c r="E1377" s="451">
        <v>51844.9</v>
      </c>
      <c r="F1377" s="630" t="s">
        <v>19382</v>
      </c>
      <c r="G1377" s="313" t="s">
        <v>2728</v>
      </c>
      <c r="H1377" s="631">
        <v>44482</v>
      </c>
      <c r="I1377" s="628">
        <f t="shared" si="14"/>
        <v>44482</v>
      </c>
      <c r="J1377" s="632"/>
    </row>
    <row r="1378" spans="1:10" s="372" customFormat="1">
      <c r="A1378" s="311" t="s">
        <v>2888</v>
      </c>
      <c r="B1378" s="313" t="s">
        <v>2725</v>
      </c>
      <c r="C1378" s="313" t="s">
        <v>2726</v>
      </c>
      <c r="D1378" s="629">
        <v>3005</v>
      </c>
      <c r="E1378" s="451">
        <v>53850.400000000001</v>
      </c>
      <c r="F1378" s="630" t="s">
        <v>19382</v>
      </c>
      <c r="G1378" s="313" t="s">
        <v>2728</v>
      </c>
      <c r="H1378" s="631">
        <v>44522</v>
      </c>
      <c r="I1378" s="628">
        <f t="shared" si="14"/>
        <v>44522</v>
      </c>
      <c r="J1378" s="632"/>
    </row>
    <row r="1379" spans="1:10" s="372" customFormat="1">
      <c r="A1379" s="311" t="s">
        <v>2888</v>
      </c>
      <c r="B1379" s="313" t="s">
        <v>2725</v>
      </c>
      <c r="C1379" s="313" t="s">
        <v>2726</v>
      </c>
      <c r="D1379" s="629">
        <v>3311</v>
      </c>
      <c r="E1379" s="451">
        <v>54623.6</v>
      </c>
      <c r="F1379" s="630" t="s">
        <v>19382</v>
      </c>
      <c r="G1379" s="313" t="s">
        <v>2728</v>
      </c>
      <c r="H1379" s="631">
        <v>44560</v>
      </c>
      <c r="I1379" s="628">
        <f t="shared" si="14"/>
        <v>44560</v>
      </c>
      <c r="J1379" s="632"/>
    </row>
    <row r="1380" spans="1:10" s="372" customFormat="1">
      <c r="A1380" s="311" t="s">
        <v>2888</v>
      </c>
      <c r="B1380" s="313" t="s">
        <v>2831</v>
      </c>
      <c r="C1380" s="313" t="s">
        <v>2726</v>
      </c>
      <c r="D1380" s="629">
        <v>0</v>
      </c>
      <c r="E1380" s="451">
        <v>63353</v>
      </c>
      <c r="F1380" s="630" t="s">
        <v>19382</v>
      </c>
      <c r="G1380" s="313" t="s">
        <v>2728</v>
      </c>
      <c r="H1380" s="631">
        <v>44268</v>
      </c>
      <c r="I1380" s="628">
        <f t="shared" si="14"/>
        <v>44268</v>
      </c>
      <c r="J1380" s="632"/>
    </row>
    <row r="1381" spans="1:10" s="372" customFormat="1">
      <c r="A1381" s="311" t="s">
        <v>2888</v>
      </c>
      <c r="B1381" s="313" t="s">
        <v>2725</v>
      </c>
      <c r="C1381" s="313" t="s">
        <v>2726</v>
      </c>
      <c r="D1381" s="629">
        <v>1042</v>
      </c>
      <c r="E1381" s="451">
        <v>31357</v>
      </c>
      <c r="F1381" s="630" t="s">
        <v>19383</v>
      </c>
      <c r="G1381" s="313" t="s">
        <v>2728</v>
      </c>
      <c r="H1381" s="631">
        <v>44323</v>
      </c>
      <c r="I1381" s="628">
        <f t="shared" si="14"/>
        <v>44323</v>
      </c>
      <c r="J1381" s="632"/>
    </row>
    <row r="1382" spans="1:10" s="372" customFormat="1">
      <c r="A1382" s="311" t="s">
        <v>2888</v>
      </c>
      <c r="B1382" s="313" t="s">
        <v>2725</v>
      </c>
      <c r="C1382" s="313" t="s">
        <v>2726</v>
      </c>
      <c r="D1382" s="629">
        <v>1672</v>
      </c>
      <c r="E1382" s="451">
        <v>61752.79</v>
      </c>
      <c r="F1382" s="630" t="s">
        <v>19383</v>
      </c>
      <c r="G1382" s="313" t="s">
        <v>2728</v>
      </c>
      <c r="H1382" s="631">
        <v>44377</v>
      </c>
      <c r="I1382" s="628">
        <f t="shared" si="14"/>
        <v>44377</v>
      </c>
      <c r="J1382" s="632"/>
    </row>
    <row r="1383" spans="1:10" s="372" customFormat="1">
      <c r="A1383" s="311" t="s">
        <v>2888</v>
      </c>
      <c r="B1383" s="313" t="s">
        <v>2725</v>
      </c>
      <c r="C1383" s="313" t="s">
        <v>2726</v>
      </c>
      <c r="D1383" s="629">
        <v>2210</v>
      </c>
      <c r="E1383" s="451">
        <v>53419</v>
      </c>
      <c r="F1383" s="630" t="s">
        <v>19383</v>
      </c>
      <c r="G1383" s="313" t="s">
        <v>2728</v>
      </c>
      <c r="H1383" s="631">
        <v>44435</v>
      </c>
      <c r="I1383" s="628">
        <f t="shared" si="14"/>
        <v>44435</v>
      </c>
      <c r="J1383" s="632"/>
    </row>
    <row r="1384" spans="1:10" s="372" customFormat="1">
      <c r="A1384" s="311" t="s">
        <v>2888</v>
      </c>
      <c r="B1384" s="313" t="s">
        <v>2725</v>
      </c>
      <c r="C1384" s="313" t="s">
        <v>2726</v>
      </c>
      <c r="D1384" s="629">
        <v>2607</v>
      </c>
      <c r="E1384" s="451">
        <v>17042.5</v>
      </c>
      <c r="F1384" s="630" t="s">
        <v>19383</v>
      </c>
      <c r="G1384" s="313" t="s">
        <v>2728</v>
      </c>
      <c r="H1384" s="631">
        <v>44468</v>
      </c>
      <c r="I1384" s="628">
        <f t="shared" si="14"/>
        <v>44468</v>
      </c>
      <c r="J1384" s="632"/>
    </row>
    <row r="1385" spans="1:10" s="372" customFormat="1">
      <c r="A1385" s="311" t="s">
        <v>2888</v>
      </c>
      <c r="B1385" s="313" t="s">
        <v>2725</v>
      </c>
      <c r="C1385" s="313" t="s">
        <v>2726</v>
      </c>
      <c r="D1385" s="629">
        <v>2744</v>
      </c>
      <c r="E1385" s="451">
        <v>14997</v>
      </c>
      <c r="F1385" s="630" t="s">
        <v>19383</v>
      </c>
      <c r="G1385" s="313" t="s">
        <v>2728</v>
      </c>
      <c r="H1385" s="631">
        <v>44484</v>
      </c>
      <c r="I1385" s="628">
        <f t="shared" si="14"/>
        <v>44484</v>
      </c>
      <c r="J1385" s="632"/>
    </row>
    <row r="1386" spans="1:10" s="372" customFormat="1">
      <c r="A1386" s="311" t="s">
        <v>2888</v>
      </c>
      <c r="B1386" s="313" t="s">
        <v>2725</v>
      </c>
      <c r="C1386" s="313" t="s">
        <v>2726</v>
      </c>
      <c r="D1386" s="629">
        <v>3006</v>
      </c>
      <c r="E1386" s="451">
        <v>16949</v>
      </c>
      <c r="F1386" s="630" t="s">
        <v>19383</v>
      </c>
      <c r="G1386" s="313" t="s">
        <v>2728</v>
      </c>
      <c r="H1386" s="631">
        <v>44522</v>
      </c>
      <c r="I1386" s="628">
        <f t="shared" si="14"/>
        <v>44522</v>
      </c>
      <c r="J1386" s="632"/>
    </row>
    <row r="1387" spans="1:10" s="372" customFormat="1">
      <c r="A1387" s="311" t="s">
        <v>2888</v>
      </c>
      <c r="B1387" s="313" t="s">
        <v>2725</v>
      </c>
      <c r="C1387" s="313" t="s">
        <v>2726</v>
      </c>
      <c r="D1387" s="629">
        <v>3308</v>
      </c>
      <c r="E1387" s="451">
        <v>14118.5</v>
      </c>
      <c r="F1387" s="630" t="s">
        <v>19383</v>
      </c>
      <c r="G1387" s="313" t="s">
        <v>2728</v>
      </c>
      <c r="H1387" s="631">
        <v>44560</v>
      </c>
      <c r="I1387" s="628">
        <f t="shared" si="14"/>
        <v>44560</v>
      </c>
      <c r="J1387" s="632"/>
    </row>
    <row r="1388" spans="1:10" s="372" customFormat="1">
      <c r="A1388" s="311" t="s">
        <v>2888</v>
      </c>
      <c r="B1388" s="313" t="s">
        <v>2725</v>
      </c>
      <c r="C1388" s="313" t="s">
        <v>2726</v>
      </c>
      <c r="D1388" s="629">
        <v>3310</v>
      </c>
      <c r="E1388" s="451">
        <v>138096</v>
      </c>
      <c r="F1388" s="630" t="s">
        <v>19383</v>
      </c>
      <c r="G1388" s="313" t="s">
        <v>2728</v>
      </c>
      <c r="H1388" s="631">
        <v>44560</v>
      </c>
      <c r="I1388" s="628">
        <f t="shared" si="14"/>
        <v>44560</v>
      </c>
      <c r="J1388" s="632"/>
    </row>
    <row r="1389" spans="1:10" s="372" customFormat="1">
      <c r="A1389" s="311" t="s">
        <v>3220</v>
      </c>
      <c r="B1389" s="313" t="s">
        <v>2725</v>
      </c>
      <c r="C1389" s="313" t="s">
        <v>2726</v>
      </c>
      <c r="D1389" s="629">
        <v>1132</v>
      </c>
      <c r="E1389" s="451">
        <v>32997.71</v>
      </c>
      <c r="F1389" s="630" t="s">
        <v>19383</v>
      </c>
      <c r="G1389" s="313" t="s">
        <v>2728</v>
      </c>
      <c r="H1389" s="631">
        <v>44330</v>
      </c>
      <c r="I1389" s="628">
        <f t="shared" si="14"/>
        <v>44330</v>
      </c>
      <c r="J1389" s="632"/>
    </row>
    <row r="1390" spans="1:10" s="372" customFormat="1" ht="23.25">
      <c r="A1390" s="311" t="s">
        <v>2745</v>
      </c>
      <c r="B1390" s="313" t="s">
        <v>2831</v>
      </c>
      <c r="C1390" s="313" t="s">
        <v>2726</v>
      </c>
      <c r="D1390" s="629" t="s">
        <v>3221</v>
      </c>
      <c r="E1390" s="451">
        <v>14200</v>
      </c>
      <c r="F1390" s="630" t="s">
        <v>15692</v>
      </c>
      <c r="G1390" s="313" t="s">
        <v>2728</v>
      </c>
      <c r="H1390" s="631">
        <v>44496</v>
      </c>
      <c r="I1390" s="628">
        <f t="shared" si="14"/>
        <v>44496</v>
      </c>
      <c r="J1390" s="632"/>
    </row>
    <row r="1391" spans="1:10" s="372" customFormat="1" ht="23.25">
      <c r="A1391" s="311" t="s">
        <v>2742</v>
      </c>
      <c r="B1391" s="313" t="s">
        <v>2725</v>
      </c>
      <c r="C1391" s="313" t="s">
        <v>2726</v>
      </c>
      <c r="D1391" s="629">
        <v>2257</v>
      </c>
      <c r="E1391" s="451">
        <v>5428</v>
      </c>
      <c r="F1391" s="630" t="s">
        <v>19384</v>
      </c>
      <c r="G1391" s="313" t="s">
        <v>2728</v>
      </c>
      <c r="H1391" s="631">
        <v>44445</v>
      </c>
      <c r="I1391" s="628">
        <f t="shared" si="14"/>
        <v>44445</v>
      </c>
      <c r="J1391" s="632"/>
    </row>
    <row r="1392" spans="1:10" s="372" customFormat="1">
      <c r="A1392" s="311" t="s">
        <v>3223</v>
      </c>
      <c r="B1392" s="313" t="s">
        <v>2725</v>
      </c>
      <c r="C1392" s="313" t="s">
        <v>2726</v>
      </c>
      <c r="D1392" s="629">
        <v>2</v>
      </c>
      <c r="E1392" s="451">
        <v>35000</v>
      </c>
      <c r="F1392" s="630" t="s">
        <v>19385</v>
      </c>
      <c r="G1392" s="313" t="s">
        <v>2728</v>
      </c>
      <c r="H1392" s="631">
        <v>44201</v>
      </c>
      <c r="I1392" s="628">
        <f t="shared" si="14"/>
        <v>44201</v>
      </c>
      <c r="J1392" s="632"/>
    </row>
    <row r="1393" spans="1:10" s="372" customFormat="1" ht="23.25">
      <c r="A1393" s="311" t="s">
        <v>2888</v>
      </c>
      <c r="B1393" s="313" t="s">
        <v>2725</v>
      </c>
      <c r="C1393" s="313" t="s">
        <v>2726</v>
      </c>
      <c r="D1393" s="629">
        <v>661</v>
      </c>
      <c r="E1393" s="451">
        <v>6000</v>
      </c>
      <c r="F1393" s="630" t="s">
        <v>15693</v>
      </c>
      <c r="G1393" s="313" t="s">
        <v>2728</v>
      </c>
      <c r="H1393" s="631">
        <v>44267</v>
      </c>
      <c r="I1393" s="628">
        <f t="shared" si="14"/>
        <v>44267</v>
      </c>
      <c r="J1393" s="632"/>
    </row>
    <row r="1394" spans="1:10" s="372" customFormat="1" ht="23.25">
      <c r="A1394" s="311" t="s">
        <v>2888</v>
      </c>
      <c r="B1394" s="313" t="s">
        <v>2725</v>
      </c>
      <c r="C1394" s="313" t="s">
        <v>2726</v>
      </c>
      <c r="D1394" s="629">
        <v>666</v>
      </c>
      <c r="E1394" s="451">
        <v>21394.9</v>
      </c>
      <c r="F1394" s="630" t="s">
        <v>15694</v>
      </c>
      <c r="G1394" s="313" t="s">
        <v>2728</v>
      </c>
      <c r="H1394" s="631">
        <v>44268</v>
      </c>
      <c r="I1394" s="628">
        <f t="shared" si="14"/>
        <v>44268</v>
      </c>
      <c r="J1394" s="632"/>
    </row>
    <row r="1395" spans="1:10" s="372" customFormat="1" ht="23.25">
      <c r="A1395" s="311" t="s">
        <v>2888</v>
      </c>
      <c r="B1395" s="313" t="s">
        <v>2725</v>
      </c>
      <c r="C1395" s="313" t="s">
        <v>2726</v>
      </c>
      <c r="D1395" s="629">
        <v>1043</v>
      </c>
      <c r="E1395" s="451">
        <v>14710.9</v>
      </c>
      <c r="F1395" s="630" t="s">
        <v>15694</v>
      </c>
      <c r="G1395" s="313" t="s">
        <v>2728</v>
      </c>
      <c r="H1395" s="631">
        <v>44323</v>
      </c>
      <c r="I1395" s="628">
        <f t="shared" si="14"/>
        <v>44323</v>
      </c>
      <c r="J1395" s="632"/>
    </row>
    <row r="1396" spans="1:10" s="372" customFormat="1" ht="23.25">
      <c r="A1396" s="311" t="s">
        <v>2888</v>
      </c>
      <c r="B1396" s="313" t="s">
        <v>2725</v>
      </c>
      <c r="C1396" s="313" t="s">
        <v>2726</v>
      </c>
      <c r="D1396" s="629">
        <v>1168</v>
      </c>
      <c r="E1396" s="451">
        <v>15526.3</v>
      </c>
      <c r="F1396" s="630" t="s">
        <v>15694</v>
      </c>
      <c r="G1396" s="313" t="s">
        <v>2728</v>
      </c>
      <c r="H1396" s="631">
        <v>44334</v>
      </c>
      <c r="I1396" s="628">
        <f t="shared" ref="I1396:I1459" si="15">H1396+0</f>
        <v>44334</v>
      </c>
      <c r="J1396" s="632"/>
    </row>
    <row r="1397" spans="1:10" s="372" customFormat="1" ht="23.25">
      <c r="A1397" s="311" t="s">
        <v>2888</v>
      </c>
      <c r="B1397" s="313" t="s">
        <v>2725</v>
      </c>
      <c r="C1397" s="313" t="s">
        <v>2726</v>
      </c>
      <c r="D1397" s="629">
        <v>1218</v>
      </c>
      <c r="E1397" s="451">
        <v>12116.9</v>
      </c>
      <c r="F1397" s="630" t="s">
        <v>15694</v>
      </c>
      <c r="G1397" s="313" t="s">
        <v>2728</v>
      </c>
      <c r="H1397" s="631">
        <v>44336</v>
      </c>
      <c r="I1397" s="628">
        <f t="shared" si="15"/>
        <v>44336</v>
      </c>
      <c r="J1397" s="632"/>
    </row>
    <row r="1398" spans="1:10" s="372" customFormat="1" ht="23.25">
      <c r="A1398" s="311" t="s">
        <v>3217</v>
      </c>
      <c r="B1398" s="313" t="s">
        <v>2725</v>
      </c>
      <c r="C1398" s="313" t="s">
        <v>2726</v>
      </c>
      <c r="D1398" s="629">
        <v>1527</v>
      </c>
      <c r="E1398" s="451">
        <v>6358.93</v>
      </c>
      <c r="F1398" s="630" t="s">
        <v>15694</v>
      </c>
      <c r="G1398" s="313" t="s">
        <v>2728</v>
      </c>
      <c r="H1398" s="631">
        <v>44358</v>
      </c>
      <c r="I1398" s="628">
        <f t="shared" si="15"/>
        <v>44358</v>
      </c>
      <c r="J1398" s="632"/>
    </row>
    <row r="1399" spans="1:10" s="372" customFormat="1" ht="23.25">
      <c r="A1399" s="311" t="s">
        <v>2888</v>
      </c>
      <c r="B1399" s="313" t="s">
        <v>2725</v>
      </c>
      <c r="C1399" s="313" t="s">
        <v>2726</v>
      </c>
      <c r="D1399" s="629">
        <v>1671</v>
      </c>
      <c r="E1399" s="451">
        <v>13545.6</v>
      </c>
      <c r="F1399" s="630" t="s">
        <v>15694</v>
      </c>
      <c r="G1399" s="313" t="s">
        <v>2728</v>
      </c>
      <c r="H1399" s="631">
        <v>44377</v>
      </c>
      <c r="I1399" s="628">
        <f t="shared" si="15"/>
        <v>44377</v>
      </c>
      <c r="J1399" s="632"/>
    </row>
    <row r="1400" spans="1:10" s="372" customFormat="1" ht="23.25">
      <c r="A1400" s="311" t="s">
        <v>2888</v>
      </c>
      <c r="B1400" s="313" t="s">
        <v>2725</v>
      </c>
      <c r="C1400" s="313" t="s">
        <v>2726</v>
      </c>
      <c r="D1400" s="629">
        <v>1879</v>
      </c>
      <c r="E1400" s="451">
        <v>5968.39</v>
      </c>
      <c r="F1400" s="630" t="s">
        <v>15694</v>
      </c>
      <c r="G1400" s="313" t="s">
        <v>2728</v>
      </c>
      <c r="H1400" s="631">
        <v>44393</v>
      </c>
      <c r="I1400" s="628">
        <f t="shared" si="15"/>
        <v>44393</v>
      </c>
      <c r="J1400" s="632"/>
    </row>
    <row r="1401" spans="1:10" s="372" customFormat="1" ht="23.25">
      <c r="A1401" s="311" t="s">
        <v>2888</v>
      </c>
      <c r="B1401" s="313" t="s">
        <v>2725</v>
      </c>
      <c r="C1401" s="313" t="s">
        <v>2726</v>
      </c>
      <c r="D1401" s="629">
        <v>1931</v>
      </c>
      <c r="E1401" s="451">
        <v>14698.6</v>
      </c>
      <c r="F1401" s="630" t="s">
        <v>15694</v>
      </c>
      <c r="G1401" s="313" t="s">
        <v>2728</v>
      </c>
      <c r="H1401" s="631">
        <v>44396</v>
      </c>
      <c r="I1401" s="628">
        <f t="shared" si="15"/>
        <v>44396</v>
      </c>
      <c r="J1401" s="632"/>
    </row>
    <row r="1402" spans="1:10" s="372" customFormat="1" ht="23.25">
      <c r="A1402" s="311" t="s">
        <v>2888</v>
      </c>
      <c r="B1402" s="313" t="s">
        <v>2725</v>
      </c>
      <c r="C1402" s="313" t="s">
        <v>2726</v>
      </c>
      <c r="D1402" s="629">
        <v>1990</v>
      </c>
      <c r="E1402" s="451">
        <v>2009.6</v>
      </c>
      <c r="F1402" s="630" t="s">
        <v>15694</v>
      </c>
      <c r="G1402" s="313" t="s">
        <v>2728</v>
      </c>
      <c r="H1402" s="631">
        <v>44404</v>
      </c>
      <c r="I1402" s="628">
        <f t="shared" si="15"/>
        <v>44404</v>
      </c>
      <c r="J1402" s="632"/>
    </row>
    <row r="1403" spans="1:10" s="372" customFormat="1" ht="23.25">
      <c r="A1403" s="311" t="s">
        <v>2888</v>
      </c>
      <c r="B1403" s="313" t="s">
        <v>2725</v>
      </c>
      <c r="C1403" s="313" t="s">
        <v>2726</v>
      </c>
      <c r="D1403" s="629">
        <v>2224</v>
      </c>
      <c r="E1403" s="451">
        <v>11782.1</v>
      </c>
      <c r="F1403" s="630" t="s">
        <v>15694</v>
      </c>
      <c r="G1403" s="313" t="s">
        <v>2728</v>
      </c>
      <c r="H1403" s="631">
        <v>44435</v>
      </c>
      <c r="I1403" s="628">
        <f t="shared" si="15"/>
        <v>44435</v>
      </c>
      <c r="J1403" s="632"/>
    </row>
    <row r="1404" spans="1:10" s="372" customFormat="1" ht="23.25">
      <c r="A1404" s="311" t="s">
        <v>2888</v>
      </c>
      <c r="B1404" s="313" t="s">
        <v>2725</v>
      </c>
      <c r="C1404" s="313" t="s">
        <v>2726</v>
      </c>
      <c r="D1404" s="629">
        <v>2229</v>
      </c>
      <c r="E1404" s="451">
        <v>12664.1</v>
      </c>
      <c r="F1404" s="630" t="s">
        <v>15694</v>
      </c>
      <c r="G1404" s="313" t="s">
        <v>2728</v>
      </c>
      <c r="H1404" s="631">
        <v>44439</v>
      </c>
      <c r="I1404" s="628">
        <f t="shared" si="15"/>
        <v>44439</v>
      </c>
      <c r="J1404" s="632"/>
    </row>
    <row r="1405" spans="1:10" s="372" customFormat="1" ht="23.25">
      <c r="A1405" s="311" t="s">
        <v>2888</v>
      </c>
      <c r="B1405" s="313" t="s">
        <v>2725</v>
      </c>
      <c r="C1405" s="313" t="s">
        <v>2726</v>
      </c>
      <c r="D1405" s="629">
        <v>2608</v>
      </c>
      <c r="E1405" s="451">
        <v>12260.3</v>
      </c>
      <c r="F1405" s="630" t="s">
        <v>15694</v>
      </c>
      <c r="G1405" s="313" t="s">
        <v>2728</v>
      </c>
      <c r="H1405" s="631">
        <v>44468</v>
      </c>
      <c r="I1405" s="628">
        <f t="shared" si="15"/>
        <v>44468</v>
      </c>
      <c r="J1405" s="632"/>
    </row>
    <row r="1406" spans="1:10" s="372" customFormat="1" ht="23.25">
      <c r="A1406" s="311" t="s">
        <v>2888</v>
      </c>
      <c r="B1406" s="313" t="s">
        <v>2725</v>
      </c>
      <c r="C1406" s="313" t="s">
        <v>2726</v>
      </c>
      <c r="D1406" s="629">
        <v>2725</v>
      </c>
      <c r="E1406" s="451">
        <v>12484.2</v>
      </c>
      <c r="F1406" s="630" t="s">
        <v>15694</v>
      </c>
      <c r="G1406" s="313" t="s">
        <v>2728</v>
      </c>
      <c r="H1406" s="631">
        <v>44482</v>
      </c>
      <c r="I1406" s="628">
        <f t="shared" si="15"/>
        <v>44482</v>
      </c>
      <c r="J1406" s="632"/>
    </row>
    <row r="1407" spans="1:10" s="372" customFormat="1" ht="23.25">
      <c r="A1407" s="311" t="s">
        <v>2888</v>
      </c>
      <c r="B1407" s="313" t="s">
        <v>2725</v>
      </c>
      <c r="C1407" s="313" t="s">
        <v>2726</v>
      </c>
      <c r="D1407" s="629">
        <v>2737</v>
      </c>
      <c r="E1407" s="451">
        <v>756.9</v>
      </c>
      <c r="F1407" s="630" t="s">
        <v>15694</v>
      </c>
      <c r="G1407" s="313" t="s">
        <v>2728</v>
      </c>
      <c r="H1407" s="631">
        <v>44483</v>
      </c>
      <c r="I1407" s="628">
        <f t="shared" si="15"/>
        <v>44483</v>
      </c>
      <c r="J1407" s="632"/>
    </row>
    <row r="1408" spans="1:10" s="372" customFormat="1" ht="23.25">
      <c r="A1408" s="311" t="s">
        <v>2888</v>
      </c>
      <c r="B1408" s="313" t="s">
        <v>2725</v>
      </c>
      <c r="C1408" s="313" t="s">
        <v>2726</v>
      </c>
      <c r="D1408" s="629">
        <v>3004</v>
      </c>
      <c r="E1408" s="451">
        <v>13560.1</v>
      </c>
      <c r="F1408" s="630" t="s">
        <v>15694</v>
      </c>
      <c r="G1408" s="313" t="s">
        <v>2728</v>
      </c>
      <c r="H1408" s="631">
        <v>44522</v>
      </c>
      <c r="I1408" s="628">
        <f t="shared" si="15"/>
        <v>44522</v>
      </c>
      <c r="J1408" s="632"/>
    </row>
    <row r="1409" spans="1:10" s="372" customFormat="1" ht="23.25">
      <c r="A1409" s="311" t="s">
        <v>2888</v>
      </c>
      <c r="B1409" s="313" t="s">
        <v>2725</v>
      </c>
      <c r="C1409" s="313" t="s">
        <v>2726</v>
      </c>
      <c r="D1409" s="629">
        <v>3312</v>
      </c>
      <c r="E1409" s="451">
        <v>17483.900000000001</v>
      </c>
      <c r="F1409" s="630" t="s">
        <v>15694</v>
      </c>
      <c r="G1409" s="313" t="s">
        <v>2728</v>
      </c>
      <c r="H1409" s="631">
        <v>44560</v>
      </c>
      <c r="I1409" s="628">
        <f t="shared" si="15"/>
        <v>44560</v>
      </c>
      <c r="J1409" s="632"/>
    </row>
    <row r="1410" spans="1:10" s="372" customFormat="1" ht="23.25">
      <c r="A1410" s="311" t="s">
        <v>2767</v>
      </c>
      <c r="B1410" s="313" t="s">
        <v>2725</v>
      </c>
      <c r="C1410" s="313" t="s">
        <v>2726</v>
      </c>
      <c r="D1410" s="629">
        <v>1369</v>
      </c>
      <c r="E1410" s="451">
        <v>10000</v>
      </c>
      <c r="F1410" s="630" t="s">
        <v>15694</v>
      </c>
      <c r="G1410" s="313" t="s">
        <v>2728</v>
      </c>
      <c r="H1410" s="631">
        <v>44348</v>
      </c>
      <c r="I1410" s="628">
        <f t="shared" si="15"/>
        <v>44348</v>
      </c>
      <c r="J1410" s="632"/>
    </row>
    <row r="1411" spans="1:10" s="372" customFormat="1">
      <c r="A1411" s="311" t="s">
        <v>2767</v>
      </c>
      <c r="B1411" s="313" t="s">
        <v>2725</v>
      </c>
      <c r="C1411" s="313" t="s">
        <v>2726</v>
      </c>
      <c r="D1411" s="629">
        <v>1727</v>
      </c>
      <c r="E1411" s="451">
        <v>30000</v>
      </c>
      <c r="F1411" s="630" t="s">
        <v>15695</v>
      </c>
      <c r="G1411" s="313" t="s">
        <v>2728</v>
      </c>
      <c r="H1411" s="631">
        <v>44383</v>
      </c>
      <c r="I1411" s="628">
        <f t="shared" si="15"/>
        <v>44383</v>
      </c>
      <c r="J1411" s="632"/>
    </row>
    <row r="1412" spans="1:10" s="372" customFormat="1">
      <c r="A1412" s="311" t="s">
        <v>2767</v>
      </c>
      <c r="B1412" s="313" t="s">
        <v>2725</v>
      </c>
      <c r="C1412" s="313" t="s">
        <v>2726</v>
      </c>
      <c r="D1412" s="629">
        <v>2668</v>
      </c>
      <c r="E1412" s="451">
        <v>30000</v>
      </c>
      <c r="F1412" s="630" t="s">
        <v>15695</v>
      </c>
      <c r="G1412" s="313" t="s">
        <v>2728</v>
      </c>
      <c r="H1412" s="631">
        <v>44476</v>
      </c>
      <c r="I1412" s="628">
        <f t="shared" si="15"/>
        <v>44476</v>
      </c>
      <c r="J1412" s="632"/>
    </row>
    <row r="1413" spans="1:10" s="372" customFormat="1">
      <c r="A1413" s="311" t="s">
        <v>15634</v>
      </c>
      <c r="B1413" s="313" t="s">
        <v>2725</v>
      </c>
      <c r="C1413" s="313" t="s">
        <v>2726</v>
      </c>
      <c r="D1413" s="629">
        <v>1035</v>
      </c>
      <c r="E1413" s="451">
        <v>8000</v>
      </c>
      <c r="F1413" s="630" t="s">
        <v>15695</v>
      </c>
      <c r="G1413" s="313" t="s">
        <v>2728</v>
      </c>
      <c r="H1413" s="631">
        <v>44322</v>
      </c>
      <c r="I1413" s="628">
        <f t="shared" si="15"/>
        <v>44322</v>
      </c>
      <c r="J1413" s="632"/>
    </row>
    <row r="1414" spans="1:10" s="372" customFormat="1">
      <c r="A1414" s="311" t="s">
        <v>15634</v>
      </c>
      <c r="B1414" s="313" t="s">
        <v>2725</v>
      </c>
      <c r="C1414" s="313" t="s">
        <v>2726</v>
      </c>
      <c r="D1414" s="629">
        <v>1036</v>
      </c>
      <c r="E1414" s="451">
        <v>8500</v>
      </c>
      <c r="F1414" s="630" t="s">
        <v>15696</v>
      </c>
      <c r="G1414" s="313" t="s">
        <v>2728</v>
      </c>
      <c r="H1414" s="631">
        <v>44322</v>
      </c>
      <c r="I1414" s="628">
        <f t="shared" si="15"/>
        <v>44322</v>
      </c>
      <c r="J1414" s="632"/>
    </row>
    <row r="1415" spans="1:10" s="372" customFormat="1">
      <c r="A1415" s="311" t="s">
        <v>2888</v>
      </c>
      <c r="B1415" s="313" t="s">
        <v>2725</v>
      </c>
      <c r="C1415" s="313" t="s">
        <v>2726</v>
      </c>
      <c r="D1415" s="629">
        <v>365</v>
      </c>
      <c r="E1415" s="451">
        <v>150000</v>
      </c>
      <c r="F1415" s="630" t="s">
        <v>15696</v>
      </c>
      <c r="G1415" s="313" t="s">
        <v>2728</v>
      </c>
      <c r="H1415" s="631">
        <v>44230</v>
      </c>
      <c r="I1415" s="628">
        <f t="shared" si="15"/>
        <v>44230</v>
      </c>
      <c r="J1415" s="632"/>
    </row>
    <row r="1416" spans="1:10" s="372" customFormat="1">
      <c r="A1416" s="311" t="s">
        <v>2888</v>
      </c>
      <c r="B1416" s="313" t="s">
        <v>2725</v>
      </c>
      <c r="C1416" s="313" t="s">
        <v>2726</v>
      </c>
      <c r="D1416" s="629">
        <v>544</v>
      </c>
      <c r="E1416" s="451">
        <v>2360</v>
      </c>
      <c r="F1416" s="630" t="s">
        <v>15697</v>
      </c>
      <c r="G1416" s="313" t="s">
        <v>2728</v>
      </c>
      <c r="H1416" s="631">
        <v>44253</v>
      </c>
      <c r="I1416" s="628">
        <f t="shared" si="15"/>
        <v>44253</v>
      </c>
      <c r="J1416" s="632"/>
    </row>
    <row r="1417" spans="1:10" s="372" customFormat="1">
      <c r="A1417" s="311" t="s">
        <v>2888</v>
      </c>
      <c r="B1417" s="313" t="s">
        <v>2725</v>
      </c>
      <c r="C1417" s="313" t="s">
        <v>2726</v>
      </c>
      <c r="D1417" s="629">
        <v>671</v>
      </c>
      <c r="E1417" s="451">
        <v>30720.5</v>
      </c>
      <c r="F1417" s="630" t="s">
        <v>15697</v>
      </c>
      <c r="G1417" s="313" t="s">
        <v>2728</v>
      </c>
      <c r="H1417" s="631">
        <v>44270</v>
      </c>
      <c r="I1417" s="628">
        <f t="shared" si="15"/>
        <v>44270</v>
      </c>
      <c r="J1417" s="632"/>
    </row>
    <row r="1418" spans="1:10" s="372" customFormat="1">
      <c r="A1418" s="311" t="s">
        <v>2888</v>
      </c>
      <c r="B1418" s="313" t="s">
        <v>2725</v>
      </c>
      <c r="C1418" s="313" t="s">
        <v>2726</v>
      </c>
      <c r="D1418" s="629">
        <v>679</v>
      </c>
      <c r="E1418" s="451">
        <v>9080.5</v>
      </c>
      <c r="F1418" s="630" t="s">
        <v>15697</v>
      </c>
      <c r="G1418" s="313" t="s">
        <v>2728</v>
      </c>
      <c r="H1418" s="631">
        <v>44272</v>
      </c>
      <c r="I1418" s="628">
        <f t="shared" si="15"/>
        <v>44272</v>
      </c>
      <c r="J1418" s="632"/>
    </row>
    <row r="1419" spans="1:10" s="372" customFormat="1">
      <c r="A1419" s="311" t="s">
        <v>2888</v>
      </c>
      <c r="B1419" s="313" t="s">
        <v>2725</v>
      </c>
      <c r="C1419" s="313" t="s">
        <v>2726</v>
      </c>
      <c r="D1419" s="629">
        <v>927</v>
      </c>
      <c r="E1419" s="451">
        <v>2039.5</v>
      </c>
      <c r="F1419" s="630" t="s">
        <v>15697</v>
      </c>
      <c r="G1419" s="313" t="s">
        <v>2728</v>
      </c>
      <c r="H1419" s="631">
        <v>44313</v>
      </c>
      <c r="I1419" s="628">
        <f t="shared" si="15"/>
        <v>44313</v>
      </c>
      <c r="J1419" s="632"/>
    </row>
    <row r="1420" spans="1:10" s="372" customFormat="1">
      <c r="A1420" s="311" t="s">
        <v>2888</v>
      </c>
      <c r="B1420" s="313" t="s">
        <v>2725</v>
      </c>
      <c r="C1420" s="313" t="s">
        <v>2726</v>
      </c>
      <c r="D1420" s="629">
        <v>1044</v>
      </c>
      <c r="E1420" s="451">
        <v>58763</v>
      </c>
      <c r="F1420" s="630" t="s">
        <v>15697</v>
      </c>
      <c r="G1420" s="313" t="s">
        <v>2728</v>
      </c>
      <c r="H1420" s="631">
        <v>44323</v>
      </c>
      <c r="I1420" s="628">
        <f t="shared" si="15"/>
        <v>44323</v>
      </c>
      <c r="J1420" s="632"/>
    </row>
    <row r="1421" spans="1:10" s="372" customFormat="1">
      <c r="A1421" s="311" t="s">
        <v>2888</v>
      </c>
      <c r="B1421" s="313" t="s">
        <v>2725</v>
      </c>
      <c r="C1421" s="313" t="s">
        <v>2726</v>
      </c>
      <c r="D1421" s="629">
        <v>1673</v>
      </c>
      <c r="E1421" s="451">
        <v>54558</v>
      </c>
      <c r="F1421" s="630" t="s">
        <v>15697</v>
      </c>
      <c r="G1421" s="313" t="s">
        <v>2728</v>
      </c>
      <c r="H1421" s="631">
        <v>44377</v>
      </c>
      <c r="I1421" s="628">
        <f t="shared" si="15"/>
        <v>44377</v>
      </c>
      <c r="J1421" s="632"/>
    </row>
    <row r="1422" spans="1:10" s="372" customFormat="1">
      <c r="A1422" s="311" t="s">
        <v>2888</v>
      </c>
      <c r="B1422" s="313" t="s">
        <v>2725</v>
      </c>
      <c r="C1422" s="313" t="s">
        <v>2726</v>
      </c>
      <c r="D1422" s="629">
        <v>2211</v>
      </c>
      <c r="E1422" s="451">
        <v>11949</v>
      </c>
      <c r="F1422" s="630" t="s">
        <v>15697</v>
      </c>
      <c r="G1422" s="313" t="s">
        <v>2728</v>
      </c>
      <c r="H1422" s="631">
        <v>44435</v>
      </c>
      <c r="I1422" s="628">
        <f t="shared" si="15"/>
        <v>44435</v>
      </c>
      <c r="J1422" s="632"/>
    </row>
    <row r="1423" spans="1:10" s="372" customFormat="1">
      <c r="A1423" s="311" t="s">
        <v>2888</v>
      </c>
      <c r="B1423" s="313" t="s">
        <v>2725</v>
      </c>
      <c r="C1423" s="313" t="s">
        <v>2726</v>
      </c>
      <c r="D1423" s="629">
        <v>2609</v>
      </c>
      <c r="E1423" s="451">
        <v>13481.5</v>
      </c>
      <c r="F1423" s="630" t="s">
        <v>15697</v>
      </c>
      <c r="G1423" s="313" t="s">
        <v>2728</v>
      </c>
      <c r="H1423" s="631">
        <v>44468</v>
      </c>
      <c r="I1423" s="628">
        <f t="shared" si="15"/>
        <v>44468</v>
      </c>
      <c r="J1423" s="632"/>
    </row>
    <row r="1424" spans="1:10" s="372" customFormat="1">
      <c r="A1424" s="311" t="s">
        <v>2888</v>
      </c>
      <c r="B1424" s="313" t="s">
        <v>2725</v>
      </c>
      <c r="C1424" s="313" t="s">
        <v>2726</v>
      </c>
      <c r="D1424" s="629">
        <v>2636</v>
      </c>
      <c r="E1424" s="451">
        <v>13764</v>
      </c>
      <c r="F1424" s="630" t="s">
        <v>15697</v>
      </c>
      <c r="G1424" s="313" t="s">
        <v>2728</v>
      </c>
      <c r="H1424" s="631">
        <v>44473</v>
      </c>
      <c r="I1424" s="628">
        <f t="shared" si="15"/>
        <v>44473</v>
      </c>
      <c r="J1424" s="632"/>
    </row>
    <row r="1425" spans="1:10" s="372" customFormat="1">
      <c r="A1425" s="311" t="s">
        <v>2888</v>
      </c>
      <c r="B1425" s="313" t="s">
        <v>2725</v>
      </c>
      <c r="C1425" s="313" t="s">
        <v>2726</v>
      </c>
      <c r="D1425" s="629">
        <v>2840</v>
      </c>
      <c r="E1425" s="451">
        <v>19264.5</v>
      </c>
      <c r="F1425" s="630" t="s">
        <v>15697</v>
      </c>
      <c r="G1425" s="313" t="s">
        <v>2728</v>
      </c>
      <c r="H1425" s="631">
        <v>44503</v>
      </c>
      <c r="I1425" s="628">
        <f t="shared" si="15"/>
        <v>44503</v>
      </c>
      <c r="J1425" s="632"/>
    </row>
    <row r="1426" spans="1:10" s="372" customFormat="1">
      <c r="A1426" s="311" t="s">
        <v>2888</v>
      </c>
      <c r="B1426" s="313" t="s">
        <v>2725</v>
      </c>
      <c r="C1426" s="313" t="s">
        <v>2726</v>
      </c>
      <c r="D1426" s="629">
        <v>2841</v>
      </c>
      <c r="E1426" s="451">
        <v>3270.5</v>
      </c>
      <c r="F1426" s="630" t="s">
        <v>15697</v>
      </c>
      <c r="G1426" s="313" t="s">
        <v>2728</v>
      </c>
      <c r="H1426" s="631">
        <v>44503</v>
      </c>
      <c r="I1426" s="628">
        <f t="shared" si="15"/>
        <v>44503</v>
      </c>
      <c r="J1426" s="632"/>
    </row>
    <row r="1427" spans="1:10" s="372" customFormat="1">
      <c r="A1427" s="311" t="s">
        <v>2888</v>
      </c>
      <c r="B1427" s="313" t="s">
        <v>2725</v>
      </c>
      <c r="C1427" s="313" t="s">
        <v>2726</v>
      </c>
      <c r="D1427" s="629">
        <v>3122</v>
      </c>
      <c r="E1427" s="451">
        <v>18507</v>
      </c>
      <c r="F1427" s="630" t="s">
        <v>15697</v>
      </c>
      <c r="G1427" s="313" t="s">
        <v>2728</v>
      </c>
      <c r="H1427" s="631">
        <v>44533</v>
      </c>
      <c r="I1427" s="628">
        <f t="shared" si="15"/>
        <v>44533</v>
      </c>
      <c r="J1427" s="632"/>
    </row>
    <row r="1428" spans="1:10" s="372" customFormat="1">
      <c r="A1428" s="311" t="s">
        <v>2773</v>
      </c>
      <c r="B1428" s="313" t="s">
        <v>2725</v>
      </c>
      <c r="C1428" s="313" t="s">
        <v>2726</v>
      </c>
      <c r="D1428" s="629">
        <v>1314</v>
      </c>
      <c r="E1428" s="451">
        <v>30000</v>
      </c>
      <c r="F1428" s="630" t="s">
        <v>15697</v>
      </c>
      <c r="G1428" s="313" t="s">
        <v>2728</v>
      </c>
      <c r="H1428" s="631">
        <v>44343</v>
      </c>
      <c r="I1428" s="628">
        <f t="shared" si="15"/>
        <v>44343</v>
      </c>
      <c r="J1428" s="632"/>
    </row>
    <row r="1429" spans="1:10" s="372" customFormat="1">
      <c r="A1429" s="311" t="s">
        <v>2773</v>
      </c>
      <c r="B1429" s="313" t="s">
        <v>2725</v>
      </c>
      <c r="C1429" s="313" t="s">
        <v>2726</v>
      </c>
      <c r="D1429" s="629">
        <v>3238</v>
      </c>
      <c r="E1429" s="451">
        <v>10000</v>
      </c>
      <c r="F1429" s="630" t="s">
        <v>15698</v>
      </c>
      <c r="G1429" s="313" t="s">
        <v>2728</v>
      </c>
      <c r="H1429" s="631">
        <v>44546</v>
      </c>
      <c r="I1429" s="628">
        <f t="shared" si="15"/>
        <v>44546</v>
      </c>
      <c r="J1429" s="632"/>
    </row>
    <row r="1430" spans="1:10" s="372" customFormat="1">
      <c r="A1430" s="311" t="s">
        <v>2869</v>
      </c>
      <c r="B1430" s="313" t="s">
        <v>2725</v>
      </c>
      <c r="C1430" s="313" t="s">
        <v>2726</v>
      </c>
      <c r="D1430" s="629">
        <v>676</v>
      </c>
      <c r="E1430" s="451">
        <v>3600</v>
      </c>
      <c r="F1430" s="630" t="s">
        <v>15698</v>
      </c>
      <c r="G1430" s="313" t="s">
        <v>2728</v>
      </c>
      <c r="H1430" s="631">
        <v>44271</v>
      </c>
      <c r="I1430" s="628">
        <f t="shared" si="15"/>
        <v>44271</v>
      </c>
      <c r="J1430" s="632"/>
    </row>
    <row r="1431" spans="1:10" s="372" customFormat="1">
      <c r="A1431" s="311" t="s">
        <v>2869</v>
      </c>
      <c r="B1431" s="313" t="s">
        <v>2725</v>
      </c>
      <c r="C1431" s="313" t="s">
        <v>2726</v>
      </c>
      <c r="D1431" s="629">
        <v>1740</v>
      </c>
      <c r="E1431" s="451">
        <v>30147.4</v>
      </c>
      <c r="F1431" s="630" t="s">
        <v>19386</v>
      </c>
      <c r="G1431" s="313" t="s">
        <v>2728</v>
      </c>
      <c r="H1431" s="631">
        <v>44384</v>
      </c>
      <c r="I1431" s="628">
        <f t="shared" si="15"/>
        <v>44384</v>
      </c>
      <c r="J1431" s="632"/>
    </row>
    <row r="1432" spans="1:10" s="372" customFormat="1">
      <c r="A1432" s="311" t="s">
        <v>2869</v>
      </c>
      <c r="B1432" s="313" t="s">
        <v>2725</v>
      </c>
      <c r="C1432" s="313" t="s">
        <v>2726</v>
      </c>
      <c r="D1432" s="629">
        <v>2407</v>
      </c>
      <c r="E1432" s="451">
        <v>22000</v>
      </c>
      <c r="F1432" s="630" t="s">
        <v>19386</v>
      </c>
      <c r="G1432" s="313" t="s">
        <v>2728</v>
      </c>
      <c r="H1432" s="631">
        <v>44454</v>
      </c>
      <c r="I1432" s="628">
        <f t="shared" si="15"/>
        <v>44454</v>
      </c>
      <c r="J1432" s="632"/>
    </row>
    <row r="1433" spans="1:10" s="372" customFormat="1">
      <c r="A1433" s="311" t="s">
        <v>2869</v>
      </c>
      <c r="B1433" s="313" t="s">
        <v>2725</v>
      </c>
      <c r="C1433" s="313" t="s">
        <v>2726</v>
      </c>
      <c r="D1433" s="629">
        <v>2767</v>
      </c>
      <c r="E1433" s="451">
        <v>4800</v>
      </c>
      <c r="F1433" s="630" t="s">
        <v>19386</v>
      </c>
      <c r="G1433" s="313" t="s">
        <v>2728</v>
      </c>
      <c r="H1433" s="631">
        <v>44489</v>
      </c>
      <c r="I1433" s="628">
        <f t="shared" si="15"/>
        <v>44489</v>
      </c>
      <c r="J1433" s="632"/>
    </row>
    <row r="1434" spans="1:10" s="372" customFormat="1">
      <c r="A1434" s="311" t="s">
        <v>2869</v>
      </c>
      <c r="B1434" s="313" t="s">
        <v>2725</v>
      </c>
      <c r="C1434" s="313" t="s">
        <v>2726</v>
      </c>
      <c r="D1434" s="629">
        <v>3167</v>
      </c>
      <c r="E1434" s="451">
        <v>12781.8</v>
      </c>
      <c r="F1434" s="630" t="s">
        <v>19386</v>
      </c>
      <c r="G1434" s="313" t="s">
        <v>2728</v>
      </c>
      <c r="H1434" s="631">
        <v>44537</v>
      </c>
      <c r="I1434" s="628">
        <f t="shared" si="15"/>
        <v>44537</v>
      </c>
      <c r="J1434" s="632"/>
    </row>
    <row r="1435" spans="1:10" s="372" customFormat="1">
      <c r="A1435" s="311" t="s">
        <v>2869</v>
      </c>
      <c r="B1435" s="313" t="s">
        <v>2725</v>
      </c>
      <c r="C1435" s="313" t="s">
        <v>2726</v>
      </c>
      <c r="D1435" s="629">
        <v>3313</v>
      </c>
      <c r="E1435" s="451">
        <v>2957.8</v>
      </c>
      <c r="F1435" s="630" t="s">
        <v>19386</v>
      </c>
      <c r="G1435" s="313" t="s">
        <v>2728</v>
      </c>
      <c r="H1435" s="631">
        <v>44560</v>
      </c>
      <c r="I1435" s="628">
        <f t="shared" si="15"/>
        <v>44560</v>
      </c>
      <c r="J1435" s="632"/>
    </row>
    <row r="1436" spans="1:10" s="372" customFormat="1">
      <c r="A1436" s="311" t="s">
        <v>2869</v>
      </c>
      <c r="B1436" s="313" t="s">
        <v>2725</v>
      </c>
      <c r="C1436" s="313" t="s">
        <v>2726</v>
      </c>
      <c r="D1436" s="629">
        <v>2738</v>
      </c>
      <c r="E1436" s="451">
        <v>151.9</v>
      </c>
      <c r="F1436" s="630" t="s">
        <v>19386</v>
      </c>
      <c r="G1436" s="313" t="s">
        <v>2728</v>
      </c>
      <c r="H1436" s="631">
        <v>44483</v>
      </c>
      <c r="I1436" s="628">
        <f t="shared" si="15"/>
        <v>44483</v>
      </c>
      <c r="J1436" s="632"/>
    </row>
    <row r="1437" spans="1:10" s="372" customFormat="1">
      <c r="A1437" s="311" t="s">
        <v>2869</v>
      </c>
      <c r="B1437" s="313" t="s">
        <v>2725</v>
      </c>
      <c r="C1437" s="313" t="s">
        <v>2726</v>
      </c>
      <c r="D1437" s="629">
        <v>3314</v>
      </c>
      <c r="E1437" s="451">
        <v>200</v>
      </c>
      <c r="F1437" s="630" t="s">
        <v>3229</v>
      </c>
      <c r="G1437" s="313" t="s">
        <v>2728</v>
      </c>
      <c r="H1437" s="631">
        <v>44561</v>
      </c>
      <c r="I1437" s="628">
        <f t="shared" si="15"/>
        <v>44561</v>
      </c>
      <c r="J1437" s="632"/>
    </row>
    <row r="1438" spans="1:10" s="372" customFormat="1">
      <c r="A1438" s="311" t="s">
        <v>2869</v>
      </c>
      <c r="B1438" s="313" t="s">
        <v>2725</v>
      </c>
      <c r="C1438" s="313" t="s">
        <v>2726</v>
      </c>
      <c r="D1438" s="629">
        <v>1913</v>
      </c>
      <c r="E1438" s="451">
        <v>904.3</v>
      </c>
      <c r="F1438" s="630" t="s">
        <v>3229</v>
      </c>
      <c r="G1438" s="313" t="s">
        <v>2728</v>
      </c>
      <c r="H1438" s="631">
        <v>44396</v>
      </c>
      <c r="I1438" s="628">
        <f t="shared" si="15"/>
        <v>44396</v>
      </c>
      <c r="J1438" s="632"/>
    </row>
    <row r="1439" spans="1:10" s="372" customFormat="1">
      <c r="A1439" s="311" t="s">
        <v>2869</v>
      </c>
      <c r="B1439" s="313" t="s">
        <v>2725</v>
      </c>
      <c r="C1439" s="313" t="s">
        <v>2726</v>
      </c>
      <c r="D1439" s="629">
        <v>3309</v>
      </c>
      <c r="E1439" s="451">
        <v>165.2</v>
      </c>
      <c r="F1439" s="630" t="s">
        <v>3230</v>
      </c>
      <c r="G1439" s="313" t="s">
        <v>2728</v>
      </c>
      <c r="H1439" s="631">
        <v>44560</v>
      </c>
      <c r="I1439" s="628">
        <f t="shared" si="15"/>
        <v>44560</v>
      </c>
      <c r="J1439" s="632"/>
    </row>
    <row r="1440" spans="1:10" s="372" customFormat="1">
      <c r="A1440" s="311" t="s">
        <v>2955</v>
      </c>
      <c r="B1440" s="313" t="s">
        <v>2725</v>
      </c>
      <c r="C1440" s="313" t="s">
        <v>2726</v>
      </c>
      <c r="D1440" s="629">
        <v>2747</v>
      </c>
      <c r="E1440" s="451">
        <v>12500</v>
      </c>
      <c r="F1440" s="630" t="s">
        <v>3230</v>
      </c>
      <c r="G1440" s="313" t="s">
        <v>2728</v>
      </c>
      <c r="H1440" s="631">
        <v>44487</v>
      </c>
      <c r="I1440" s="628">
        <f t="shared" si="15"/>
        <v>44487</v>
      </c>
      <c r="J1440" s="632"/>
    </row>
    <row r="1441" spans="1:10" s="372" customFormat="1">
      <c r="A1441" s="311" t="s">
        <v>3231</v>
      </c>
      <c r="B1441" s="313" t="s">
        <v>3110</v>
      </c>
      <c r="C1441" s="313" t="s">
        <v>2726</v>
      </c>
      <c r="D1441" s="629" t="s">
        <v>3232</v>
      </c>
      <c r="E1441" s="451">
        <v>2076840.35</v>
      </c>
      <c r="F1441" s="630" t="s">
        <v>19387</v>
      </c>
      <c r="G1441" s="313" t="s">
        <v>2728</v>
      </c>
      <c r="H1441" s="631">
        <v>44454</v>
      </c>
      <c r="I1441" s="628">
        <f t="shared" si="15"/>
        <v>44454</v>
      </c>
      <c r="J1441" s="632"/>
    </row>
    <row r="1442" spans="1:10" s="372" customFormat="1">
      <c r="A1442" s="311" t="s">
        <v>3231</v>
      </c>
      <c r="B1442" s="313" t="s">
        <v>1632</v>
      </c>
      <c r="C1442" s="313" t="s">
        <v>2726</v>
      </c>
      <c r="D1442" s="629" t="s">
        <v>3151</v>
      </c>
      <c r="E1442" s="451">
        <v>1065796.3</v>
      </c>
      <c r="F1442" s="630" t="s">
        <v>3233</v>
      </c>
      <c r="G1442" s="313" t="s">
        <v>2728</v>
      </c>
      <c r="H1442" s="631">
        <v>44473</v>
      </c>
      <c r="I1442" s="628">
        <f t="shared" si="15"/>
        <v>44473</v>
      </c>
      <c r="J1442" s="632"/>
    </row>
    <row r="1443" spans="1:10" s="372" customFormat="1">
      <c r="A1443" s="311" t="s">
        <v>15699</v>
      </c>
      <c r="B1443" s="313" t="s">
        <v>2725</v>
      </c>
      <c r="C1443" s="313" t="s">
        <v>2726</v>
      </c>
      <c r="D1443" s="629">
        <v>2825</v>
      </c>
      <c r="E1443" s="451">
        <v>30500</v>
      </c>
      <c r="F1443" s="630" t="s">
        <v>3233</v>
      </c>
      <c r="G1443" s="313" t="s">
        <v>2728</v>
      </c>
      <c r="H1443" s="631">
        <v>44498</v>
      </c>
      <c r="I1443" s="628">
        <f t="shared" si="15"/>
        <v>44498</v>
      </c>
      <c r="J1443" s="632"/>
    </row>
    <row r="1444" spans="1:10" s="372" customFormat="1">
      <c r="A1444" s="311" t="s">
        <v>2767</v>
      </c>
      <c r="B1444" s="313" t="s">
        <v>2725</v>
      </c>
      <c r="C1444" s="313" t="s">
        <v>2726</v>
      </c>
      <c r="D1444" s="629">
        <v>41</v>
      </c>
      <c r="E1444" s="451">
        <v>22000</v>
      </c>
      <c r="F1444" s="630" t="s">
        <v>3234</v>
      </c>
      <c r="G1444" s="313" t="s">
        <v>2728</v>
      </c>
      <c r="H1444" s="631">
        <v>44208</v>
      </c>
      <c r="I1444" s="628">
        <f t="shared" si="15"/>
        <v>44208</v>
      </c>
      <c r="J1444" s="632"/>
    </row>
    <row r="1445" spans="1:10" s="372" customFormat="1">
      <c r="A1445" s="311" t="s">
        <v>2953</v>
      </c>
      <c r="B1445" s="313" t="s">
        <v>2725</v>
      </c>
      <c r="C1445" s="313" t="s">
        <v>2726</v>
      </c>
      <c r="D1445" s="629">
        <v>658</v>
      </c>
      <c r="E1445" s="451">
        <v>22000</v>
      </c>
      <c r="F1445" s="630" t="s">
        <v>15700</v>
      </c>
      <c r="G1445" s="313" t="s">
        <v>2728</v>
      </c>
      <c r="H1445" s="631">
        <v>44267</v>
      </c>
      <c r="I1445" s="628">
        <f t="shared" si="15"/>
        <v>44267</v>
      </c>
      <c r="J1445" s="632"/>
    </row>
    <row r="1446" spans="1:10" s="372" customFormat="1">
      <c r="A1446" s="311" t="s">
        <v>2766</v>
      </c>
      <c r="B1446" s="313" t="s">
        <v>2725</v>
      </c>
      <c r="C1446" s="313" t="s">
        <v>2726</v>
      </c>
      <c r="D1446" s="629">
        <v>1143</v>
      </c>
      <c r="E1446" s="451">
        <v>22000</v>
      </c>
      <c r="F1446" s="630" t="s">
        <v>15700</v>
      </c>
      <c r="G1446" s="313" t="s">
        <v>2728</v>
      </c>
      <c r="H1446" s="631">
        <v>44330</v>
      </c>
      <c r="I1446" s="628">
        <f t="shared" si="15"/>
        <v>44330</v>
      </c>
      <c r="J1446" s="632"/>
    </row>
    <row r="1447" spans="1:10" s="372" customFormat="1">
      <c r="A1447" s="311" t="s">
        <v>2766</v>
      </c>
      <c r="B1447" s="313" t="s">
        <v>2725</v>
      </c>
      <c r="C1447" s="313" t="s">
        <v>2726</v>
      </c>
      <c r="D1447" s="629">
        <v>1933</v>
      </c>
      <c r="E1447" s="451">
        <v>22000</v>
      </c>
      <c r="F1447" s="630" t="s">
        <v>15700</v>
      </c>
      <c r="G1447" s="313" t="s">
        <v>2728</v>
      </c>
      <c r="H1447" s="631">
        <v>44396</v>
      </c>
      <c r="I1447" s="628">
        <f t="shared" si="15"/>
        <v>44396</v>
      </c>
      <c r="J1447" s="632"/>
    </row>
    <row r="1448" spans="1:10" s="372" customFormat="1">
      <c r="A1448" s="311" t="s">
        <v>2773</v>
      </c>
      <c r="B1448" s="313" t="s">
        <v>2725</v>
      </c>
      <c r="C1448" s="313" t="s">
        <v>2726</v>
      </c>
      <c r="D1448" s="629">
        <v>759</v>
      </c>
      <c r="E1448" s="451">
        <v>24000</v>
      </c>
      <c r="F1448" s="630" t="s">
        <v>15700</v>
      </c>
      <c r="G1448" s="313" t="s">
        <v>2728</v>
      </c>
      <c r="H1448" s="631">
        <v>44293</v>
      </c>
      <c r="I1448" s="628">
        <f t="shared" si="15"/>
        <v>44293</v>
      </c>
      <c r="J1448" s="632"/>
    </row>
    <row r="1449" spans="1:10" s="372" customFormat="1">
      <c r="A1449" s="311" t="s">
        <v>3191</v>
      </c>
      <c r="B1449" s="313" t="s">
        <v>2732</v>
      </c>
      <c r="C1449" s="313" t="s">
        <v>2726</v>
      </c>
      <c r="D1449" s="629" t="s">
        <v>3235</v>
      </c>
      <c r="E1449" s="451">
        <v>2218533.54</v>
      </c>
      <c r="F1449" s="630" t="s">
        <v>15701</v>
      </c>
      <c r="G1449" s="313" t="s">
        <v>2728</v>
      </c>
      <c r="H1449" s="631">
        <v>44262</v>
      </c>
      <c r="I1449" s="628">
        <f t="shared" si="15"/>
        <v>44262</v>
      </c>
      <c r="J1449" s="632"/>
    </row>
    <row r="1450" spans="1:10" s="372" customFormat="1">
      <c r="A1450" s="311" t="s">
        <v>3191</v>
      </c>
      <c r="B1450" s="313" t="s">
        <v>2732</v>
      </c>
      <c r="C1450" s="313" t="s">
        <v>2726</v>
      </c>
      <c r="D1450" s="629" t="s">
        <v>3235</v>
      </c>
      <c r="E1450" s="451">
        <v>1632547.19</v>
      </c>
      <c r="F1450" s="630" t="s">
        <v>3236</v>
      </c>
      <c r="G1450" s="313" t="s">
        <v>2728</v>
      </c>
      <c r="H1450" s="631">
        <v>44262</v>
      </c>
      <c r="I1450" s="628">
        <f t="shared" si="15"/>
        <v>44262</v>
      </c>
      <c r="J1450" s="632"/>
    </row>
    <row r="1451" spans="1:10" s="372" customFormat="1">
      <c r="A1451" s="311" t="s">
        <v>3191</v>
      </c>
      <c r="B1451" s="313" t="s">
        <v>2732</v>
      </c>
      <c r="C1451" s="313" t="s">
        <v>2726</v>
      </c>
      <c r="D1451" s="629" t="s">
        <v>3235</v>
      </c>
      <c r="E1451" s="451">
        <v>2967451.23</v>
      </c>
      <c r="F1451" s="630" t="s">
        <v>3236</v>
      </c>
      <c r="G1451" s="313" t="s">
        <v>2728</v>
      </c>
      <c r="H1451" s="631">
        <v>44263</v>
      </c>
      <c r="I1451" s="628">
        <f t="shared" si="15"/>
        <v>44263</v>
      </c>
      <c r="J1451" s="632"/>
    </row>
    <row r="1452" spans="1:10" s="372" customFormat="1">
      <c r="A1452" s="311" t="s">
        <v>3191</v>
      </c>
      <c r="B1452" s="313" t="s">
        <v>2725</v>
      </c>
      <c r="C1452" s="313" t="s">
        <v>2726</v>
      </c>
      <c r="D1452" s="629">
        <v>1204</v>
      </c>
      <c r="E1452" s="451">
        <v>767953.92000000004</v>
      </c>
      <c r="F1452" s="630" t="s">
        <v>3236</v>
      </c>
      <c r="G1452" s="313" t="s">
        <v>2728</v>
      </c>
      <c r="H1452" s="631">
        <v>44335</v>
      </c>
      <c r="I1452" s="628">
        <f t="shared" si="15"/>
        <v>44335</v>
      </c>
      <c r="J1452" s="632"/>
    </row>
    <row r="1453" spans="1:10" s="372" customFormat="1">
      <c r="A1453" s="311" t="s">
        <v>3191</v>
      </c>
      <c r="B1453" s="313" t="s">
        <v>2725</v>
      </c>
      <c r="C1453" s="313" t="s">
        <v>2726</v>
      </c>
      <c r="D1453" s="629">
        <v>1205</v>
      </c>
      <c r="E1453" s="451">
        <v>565112.49</v>
      </c>
      <c r="F1453" s="630" t="s">
        <v>3236</v>
      </c>
      <c r="G1453" s="313" t="s">
        <v>2728</v>
      </c>
      <c r="H1453" s="631">
        <v>44335</v>
      </c>
      <c r="I1453" s="628">
        <f t="shared" si="15"/>
        <v>44335</v>
      </c>
      <c r="J1453" s="632"/>
    </row>
    <row r="1454" spans="1:10" s="372" customFormat="1">
      <c r="A1454" s="311" t="s">
        <v>3191</v>
      </c>
      <c r="B1454" s="313" t="s">
        <v>2725</v>
      </c>
      <c r="C1454" s="313" t="s">
        <v>2726</v>
      </c>
      <c r="D1454" s="629">
        <v>1206</v>
      </c>
      <c r="E1454" s="451">
        <v>753276.45</v>
      </c>
      <c r="F1454" s="630" t="s">
        <v>3236</v>
      </c>
      <c r="G1454" s="313" t="s">
        <v>2728</v>
      </c>
      <c r="H1454" s="631">
        <v>44335</v>
      </c>
      <c r="I1454" s="628">
        <f t="shared" si="15"/>
        <v>44335</v>
      </c>
      <c r="J1454" s="632"/>
    </row>
    <row r="1455" spans="1:10" s="372" customFormat="1">
      <c r="A1455" s="311" t="s">
        <v>3191</v>
      </c>
      <c r="B1455" s="313" t="s">
        <v>2732</v>
      </c>
      <c r="C1455" s="313" t="s">
        <v>2726</v>
      </c>
      <c r="D1455" s="629" t="s">
        <v>3237</v>
      </c>
      <c r="E1455" s="451">
        <v>5030971.04</v>
      </c>
      <c r="F1455" s="630" t="s">
        <v>3236</v>
      </c>
      <c r="G1455" s="313" t="s">
        <v>2728</v>
      </c>
      <c r="H1455" s="631">
        <v>44362</v>
      </c>
      <c r="I1455" s="628">
        <f t="shared" si="15"/>
        <v>44362</v>
      </c>
      <c r="J1455" s="632"/>
    </row>
    <row r="1456" spans="1:10" s="372" customFormat="1">
      <c r="A1456" s="311" t="s">
        <v>3191</v>
      </c>
      <c r="B1456" s="313" t="s">
        <v>2732</v>
      </c>
      <c r="C1456" s="313" t="s">
        <v>2726</v>
      </c>
      <c r="D1456" s="629" t="s">
        <v>3237</v>
      </c>
      <c r="E1456" s="451">
        <v>3761267.52</v>
      </c>
      <c r="F1456" s="630" t="s">
        <v>3236</v>
      </c>
      <c r="G1456" s="313" t="s">
        <v>2728</v>
      </c>
      <c r="H1456" s="631">
        <v>44362</v>
      </c>
      <c r="I1456" s="628">
        <f t="shared" si="15"/>
        <v>44362</v>
      </c>
      <c r="J1456" s="632"/>
    </row>
    <row r="1457" spans="1:10" s="372" customFormat="1">
      <c r="A1457" s="311" t="s">
        <v>3191</v>
      </c>
      <c r="B1457" s="313" t="s">
        <v>2732</v>
      </c>
      <c r="C1457" s="313" t="s">
        <v>2726</v>
      </c>
      <c r="D1457" s="629" t="s">
        <v>3237</v>
      </c>
      <c r="E1457" s="451">
        <v>2767794.8</v>
      </c>
      <c r="F1457" s="630" t="s">
        <v>3236</v>
      </c>
      <c r="G1457" s="313" t="s">
        <v>2728</v>
      </c>
      <c r="H1457" s="631">
        <v>44362</v>
      </c>
      <c r="I1457" s="628">
        <f t="shared" si="15"/>
        <v>44362</v>
      </c>
      <c r="J1457" s="632"/>
    </row>
    <row r="1458" spans="1:10" s="372" customFormat="1">
      <c r="A1458" s="311" t="s">
        <v>3191</v>
      </c>
      <c r="B1458" s="313" t="s">
        <v>2732</v>
      </c>
      <c r="C1458" s="313" t="s">
        <v>2726</v>
      </c>
      <c r="D1458" s="629" t="s">
        <v>3237</v>
      </c>
      <c r="E1458" s="451">
        <v>2020272</v>
      </c>
      <c r="F1458" s="630" t="s">
        <v>3236</v>
      </c>
      <c r="G1458" s="313" t="s">
        <v>2728</v>
      </c>
      <c r="H1458" s="631">
        <v>44455</v>
      </c>
      <c r="I1458" s="628">
        <f t="shared" si="15"/>
        <v>44455</v>
      </c>
      <c r="J1458" s="632"/>
    </row>
    <row r="1459" spans="1:10" s="372" customFormat="1">
      <c r="A1459" s="311" t="s">
        <v>3191</v>
      </c>
      <c r="B1459" s="313" t="s">
        <v>2732</v>
      </c>
      <c r="C1459" s="313" t="s">
        <v>2726</v>
      </c>
      <c r="D1459" s="629" t="s">
        <v>3237</v>
      </c>
      <c r="E1459" s="451">
        <v>1486873.6000000001</v>
      </c>
      <c r="F1459" s="630" t="s">
        <v>3236</v>
      </c>
      <c r="G1459" s="313" t="s">
        <v>2728</v>
      </c>
      <c r="H1459" s="631">
        <v>44455</v>
      </c>
      <c r="I1459" s="628">
        <f t="shared" si="15"/>
        <v>44455</v>
      </c>
      <c r="J1459" s="632"/>
    </row>
    <row r="1460" spans="1:10" s="372" customFormat="1">
      <c r="A1460" s="311" t="s">
        <v>3191</v>
      </c>
      <c r="B1460" s="313" t="s">
        <v>2732</v>
      </c>
      <c r="C1460" s="313" t="s">
        <v>2726</v>
      </c>
      <c r="D1460" s="629" t="s">
        <v>3237</v>
      </c>
      <c r="E1460" s="451">
        <v>2702663.04</v>
      </c>
      <c r="F1460" s="630" t="s">
        <v>3236</v>
      </c>
      <c r="G1460" s="313" t="s">
        <v>2728</v>
      </c>
      <c r="H1460" s="631">
        <v>44455</v>
      </c>
      <c r="I1460" s="628">
        <f t="shared" ref="I1460:I1523" si="16">H1460+0</f>
        <v>44455</v>
      </c>
      <c r="J1460" s="632"/>
    </row>
    <row r="1461" spans="1:10" s="372" customFormat="1">
      <c r="A1461" s="311" t="s">
        <v>3191</v>
      </c>
      <c r="B1461" s="313" t="s">
        <v>2732</v>
      </c>
      <c r="C1461" s="313" t="s">
        <v>2726</v>
      </c>
      <c r="D1461" s="629" t="s">
        <v>3238</v>
      </c>
      <c r="E1461" s="451">
        <v>3788010</v>
      </c>
      <c r="F1461" s="630" t="s">
        <v>3236</v>
      </c>
      <c r="G1461" s="313" t="s">
        <v>2728</v>
      </c>
      <c r="H1461" s="631">
        <v>44559</v>
      </c>
      <c r="I1461" s="628">
        <f t="shared" si="16"/>
        <v>44559</v>
      </c>
      <c r="J1461" s="632"/>
    </row>
    <row r="1462" spans="1:10" s="372" customFormat="1">
      <c r="A1462" s="311" t="s">
        <v>3191</v>
      </c>
      <c r="B1462" s="313" t="s">
        <v>2732</v>
      </c>
      <c r="C1462" s="313" t="s">
        <v>2726</v>
      </c>
      <c r="D1462" s="629" t="s">
        <v>3238</v>
      </c>
      <c r="E1462" s="451">
        <v>2787888</v>
      </c>
      <c r="F1462" s="630" t="s">
        <v>3236</v>
      </c>
      <c r="G1462" s="313" t="s">
        <v>2728</v>
      </c>
      <c r="H1462" s="631">
        <v>44559</v>
      </c>
      <c r="I1462" s="628">
        <f t="shared" si="16"/>
        <v>44559</v>
      </c>
      <c r="J1462" s="632"/>
    </row>
    <row r="1463" spans="1:10" s="372" customFormat="1">
      <c r="A1463" s="311" t="s">
        <v>3191</v>
      </c>
      <c r="B1463" s="313" t="s">
        <v>2732</v>
      </c>
      <c r="C1463" s="313" t="s">
        <v>2726</v>
      </c>
      <c r="D1463" s="629" t="s">
        <v>3238</v>
      </c>
      <c r="E1463" s="451">
        <v>5067493.2</v>
      </c>
      <c r="F1463" s="630" t="s">
        <v>3236</v>
      </c>
      <c r="G1463" s="313" t="s">
        <v>2728</v>
      </c>
      <c r="H1463" s="631">
        <v>44559</v>
      </c>
      <c r="I1463" s="628">
        <f t="shared" si="16"/>
        <v>44559</v>
      </c>
      <c r="J1463" s="632"/>
    </row>
    <row r="1464" spans="1:10" s="372" customFormat="1">
      <c r="A1464" s="311" t="s">
        <v>2771</v>
      </c>
      <c r="B1464" s="313" t="s">
        <v>2725</v>
      </c>
      <c r="C1464" s="313" t="s">
        <v>2726</v>
      </c>
      <c r="D1464" s="629">
        <v>2785</v>
      </c>
      <c r="E1464" s="451">
        <v>20000</v>
      </c>
      <c r="F1464" s="630" t="s">
        <v>3236</v>
      </c>
      <c r="G1464" s="313" t="s">
        <v>2728</v>
      </c>
      <c r="H1464" s="631">
        <v>44491</v>
      </c>
      <c r="I1464" s="628">
        <f t="shared" si="16"/>
        <v>44491</v>
      </c>
      <c r="J1464" s="632"/>
    </row>
    <row r="1465" spans="1:10" s="372" customFormat="1">
      <c r="A1465" s="311" t="s">
        <v>3239</v>
      </c>
      <c r="B1465" s="313" t="s">
        <v>2725</v>
      </c>
      <c r="C1465" s="313" t="s">
        <v>2726</v>
      </c>
      <c r="D1465" s="629">
        <v>3260</v>
      </c>
      <c r="E1465" s="451">
        <v>6795.38</v>
      </c>
      <c r="F1465" s="630" t="s">
        <v>15702</v>
      </c>
      <c r="G1465" s="313" t="s">
        <v>2728</v>
      </c>
      <c r="H1465" s="631">
        <v>44550</v>
      </c>
      <c r="I1465" s="628">
        <f t="shared" si="16"/>
        <v>44550</v>
      </c>
      <c r="J1465" s="632"/>
    </row>
    <row r="1466" spans="1:10" s="372" customFormat="1">
      <c r="A1466" s="311" t="s">
        <v>3241</v>
      </c>
      <c r="B1466" s="313" t="s">
        <v>2725</v>
      </c>
      <c r="C1466" s="313" t="s">
        <v>2726</v>
      </c>
      <c r="D1466" s="629">
        <v>785</v>
      </c>
      <c r="E1466" s="451">
        <v>24000</v>
      </c>
      <c r="F1466" s="630" t="s">
        <v>3242</v>
      </c>
      <c r="G1466" s="313" t="s">
        <v>2728</v>
      </c>
      <c r="H1466" s="631">
        <v>44295</v>
      </c>
      <c r="I1466" s="628">
        <f t="shared" si="16"/>
        <v>44295</v>
      </c>
      <c r="J1466" s="632"/>
    </row>
    <row r="1467" spans="1:10" s="372" customFormat="1">
      <c r="A1467" s="311" t="s">
        <v>2828</v>
      </c>
      <c r="B1467" s="313" t="s">
        <v>2725</v>
      </c>
      <c r="C1467" s="313" t="s">
        <v>2726</v>
      </c>
      <c r="D1467" s="629">
        <v>1571</v>
      </c>
      <c r="E1467" s="451">
        <v>24000</v>
      </c>
      <c r="F1467" s="630" t="s">
        <v>15703</v>
      </c>
      <c r="G1467" s="313" t="s">
        <v>2728</v>
      </c>
      <c r="H1467" s="631">
        <v>44363</v>
      </c>
      <c r="I1467" s="628">
        <f t="shared" si="16"/>
        <v>44363</v>
      </c>
      <c r="J1467" s="632"/>
    </row>
    <row r="1468" spans="1:10" s="372" customFormat="1">
      <c r="A1468" s="311" t="s">
        <v>2828</v>
      </c>
      <c r="B1468" s="313" t="s">
        <v>2725</v>
      </c>
      <c r="C1468" s="313" t="s">
        <v>2726</v>
      </c>
      <c r="D1468" s="629">
        <v>2233</v>
      </c>
      <c r="E1468" s="451">
        <v>24000</v>
      </c>
      <c r="F1468" s="630" t="s">
        <v>15703</v>
      </c>
      <c r="G1468" s="313" t="s">
        <v>2728</v>
      </c>
      <c r="H1468" s="631">
        <v>44439</v>
      </c>
      <c r="I1468" s="628">
        <f t="shared" si="16"/>
        <v>44439</v>
      </c>
      <c r="J1468" s="632"/>
    </row>
    <row r="1469" spans="1:10" s="372" customFormat="1">
      <c r="A1469" s="311" t="s">
        <v>15704</v>
      </c>
      <c r="B1469" s="313" t="s">
        <v>2725</v>
      </c>
      <c r="C1469" s="313" t="s">
        <v>2726</v>
      </c>
      <c r="D1469" s="629">
        <v>310</v>
      </c>
      <c r="E1469" s="451">
        <v>9000</v>
      </c>
      <c r="F1469" s="630" t="s">
        <v>15703</v>
      </c>
      <c r="G1469" s="313" t="s">
        <v>2728</v>
      </c>
      <c r="H1469" s="631">
        <v>44223</v>
      </c>
      <c r="I1469" s="628">
        <f t="shared" si="16"/>
        <v>44223</v>
      </c>
      <c r="J1469" s="632"/>
    </row>
    <row r="1470" spans="1:10" s="372" customFormat="1">
      <c r="A1470" s="311" t="s">
        <v>2961</v>
      </c>
      <c r="B1470" s="313" t="s">
        <v>2725</v>
      </c>
      <c r="C1470" s="313" t="s">
        <v>2726</v>
      </c>
      <c r="D1470" s="629">
        <v>626</v>
      </c>
      <c r="E1470" s="451">
        <v>13500</v>
      </c>
      <c r="F1470" s="630" t="s">
        <v>15705</v>
      </c>
      <c r="G1470" s="313" t="s">
        <v>2728</v>
      </c>
      <c r="H1470" s="631">
        <v>44263</v>
      </c>
      <c r="I1470" s="628">
        <f t="shared" si="16"/>
        <v>44263</v>
      </c>
      <c r="J1470" s="632"/>
    </row>
    <row r="1471" spans="1:10" s="372" customFormat="1">
      <c r="A1471" s="311" t="s">
        <v>2961</v>
      </c>
      <c r="B1471" s="313" t="s">
        <v>2725</v>
      </c>
      <c r="C1471" s="313" t="s">
        <v>2726</v>
      </c>
      <c r="D1471" s="629">
        <v>1411</v>
      </c>
      <c r="E1471" s="451">
        <v>13500</v>
      </c>
      <c r="F1471" s="630" t="s">
        <v>15705</v>
      </c>
      <c r="G1471" s="313" t="s">
        <v>2728</v>
      </c>
      <c r="H1471" s="631">
        <v>44349</v>
      </c>
      <c r="I1471" s="628">
        <f t="shared" si="16"/>
        <v>44349</v>
      </c>
      <c r="J1471" s="632"/>
    </row>
    <row r="1472" spans="1:10" s="372" customFormat="1">
      <c r="A1472" s="311" t="s">
        <v>2961</v>
      </c>
      <c r="B1472" s="313" t="s">
        <v>2725</v>
      </c>
      <c r="C1472" s="313" t="s">
        <v>2726</v>
      </c>
      <c r="D1472" s="629">
        <v>2159</v>
      </c>
      <c r="E1472" s="451">
        <v>15000</v>
      </c>
      <c r="F1472" s="630" t="s">
        <v>15705</v>
      </c>
      <c r="G1472" s="313" t="s">
        <v>2728</v>
      </c>
      <c r="H1472" s="631">
        <v>44431</v>
      </c>
      <c r="I1472" s="628">
        <f t="shared" si="16"/>
        <v>44431</v>
      </c>
      <c r="J1472" s="632"/>
    </row>
    <row r="1473" spans="1:10" s="372" customFormat="1">
      <c r="A1473" s="311" t="s">
        <v>2771</v>
      </c>
      <c r="B1473" s="313" t="s">
        <v>2725</v>
      </c>
      <c r="C1473" s="313" t="s">
        <v>2726</v>
      </c>
      <c r="D1473" s="629">
        <v>3187</v>
      </c>
      <c r="E1473" s="451">
        <v>13000</v>
      </c>
      <c r="F1473" s="630" t="s">
        <v>15705</v>
      </c>
      <c r="G1473" s="313" t="s">
        <v>2728</v>
      </c>
      <c r="H1473" s="631">
        <v>44540</v>
      </c>
      <c r="I1473" s="628">
        <f t="shared" si="16"/>
        <v>44540</v>
      </c>
      <c r="J1473" s="632"/>
    </row>
    <row r="1474" spans="1:10" s="372" customFormat="1" ht="23.25">
      <c r="A1474" s="311" t="s">
        <v>2914</v>
      </c>
      <c r="B1474" s="313" t="s">
        <v>2725</v>
      </c>
      <c r="C1474" s="313" t="s">
        <v>2726</v>
      </c>
      <c r="D1474" s="629">
        <v>25</v>
      </c>
      <c r="E1474" s="451">
        <v>24000</v>
      </c>
      <c r="F1474" s="630" t="s">
        <v>15706</v>
      </c>
      <c r="G1474" s="313" t="s">
        <v>2728</v>
      </c>
      <c r="H1474" s="631">
        <v>44208</v>
      </c>
      <c r="I1474" s="628">
        <f t="shared" si="16"/>
        <v>44208</v>
      </c>
      <c r="J1474" s="632"/>
    </row>
    <row r="1475" spans="1:10" s="372" customFormat="1">
      <c r="A1475" s="311" t="s">
        <v>15634</v>
      </c>
      <c r="B1475" s="313" t="s">
        <v>2725</v>
      </c>
      <c r="C1475" s="313" t="s">
        <v>2726</v>
      </c>
      <c r="D1475" s="629">
        <v>651</v>
      </c>
      <c r="E1475" s="451">
        <v>24000</v>
      </c>
      <c r="F1475" s="630" t="s">
        <v>15707</v>
      </c>
      <c r="G1475" s="313" t="s">
        <v>2728</v>
      </c>
      <c r="H1475" s="631">
        <v>44267</v>
      </c>
      <c r="I1475" s="628">
        <f t="shared" si="16"/>
        <v>44267</v>
      </c>
      <c r="J1475" s="632"/>
    </row>
    <row r="1476" spans="1:10" s="372" customFormat="1">
      <c r="A1476" s="311" t="s">
        <v>15708</v>
      </c>
      <c r="B1476" s="313" t="s">
        <v>2725</v>
      </c>
      <c r="C1476" s="313" t="s">
        <v>2726</v>
      </c>
      <c r="D1476" s="629">
        <v>1145</v>
      </c>
      <c r="E1476" s="451">
        <v>24000</v>
      </c>
      <c r="F1476" s="630" t="s">
        <v>15707</v>
      </c>
      <c r="G1476" s="313" t="s">
        <v>2728</v>
      </c>
      <c r="H1476" s="631">
        <v>44330</v>
      </c>
      <c r="I1476" s="628">
        <f t="shared" si="16"/>
        <v>44330</v>
      </c>
      <c r="J1476" s="632"/>
    </row>
    <row r="1477" spans="1:10" s="372" customFormat="1">
      <c r="A1477" s="311" t="s">
        <v>15708</v>
      </c>
      <c r="B1477" s="313" t="s">
        <v>2725</v>
      </c>
      <c r="C1477" s="313" t="s">
        <v>2726</v>
      </c>
      <c r="D1477" s="629">
        <v>1917</v>
      </c>
      <c r="E1477" s="451">
        <v>24000</v>
      </c>
      <c r="F1477" s="630" t="s">
        <v>15707</v>
      </c>
      <c r="G1477" s="313" t="s">
        <v>2728</v>
      </c>
      <c r="H1477" s="631">
        <v>44396</v>
      </c>
      <c r="I1477" s="628">
        <f t="shared" si="16"/>
        <v>44396</v>
      </c>
      <c r="J1477" s="632"/>
    </row>
    <row r="1478" spans="1:10" s="372" customFormat="1">
      <c r="A1478" s="311" t="s">
        <v>15708</v>
      </c>
      <c r="B1478" s="313" t="s">
        <v>2725</v>
      </c>
      <c r="C1478" s="313" t="s">
        <v>2726</v>
      </c>
      <c r="D1478" s="629">
        <v>2595</v>
      </c>
      <c r="E1478" s="451">
        <v>24000</v>
      </c>
      <c r="F1478" s="630" t="s">
        <v>15707</v>
      </c>
      <c r="G1478" s="313" t="s">
        <v>2728</v>
      </c>
      <c r="H1478" s="631">
        <v>44468</v>
      </c>
      <c r="I1478" s="628">
        <f t="shared" si="16"/>
        <v>44468</v>
      </c>
      <c r="J1478" s="632"/>
    </row>
    <row r="1479" spans="1:10" s="372" customFormat="1">
      <c r="A1479" s="311" t="s">
        <v>15708</v>
      </c>
      <c r="B1479" s="313" t="s">
        <v>2725</v>
      </c>
      <c r="C1479" s="313" t="s">
        <v>2726</v>
      </c>
      <c r="D1479" s="629">
        <v>3133</v>
      </c>
      <c r="E1479" s="451">
        <v>12000</v>
      </c>
      <c r="F1479" s="630" t="s">
        <v>15707</v>
      </c>
      <c r="G1479" s="313" t="s">
        <v>2728</v>
      </c>
      <c r="H1479" s="631">
        <v>44536</v>
      </c>
      <c r="I1479" s="628">
        <f t="shared" si="16"/>
        <v>44536</v>
      </c>
      <c r="J1479" s="632"/>
    </row>
    <row r="1480" spans="1:10" s="372" customFormat="1">
      <c r="A1480" s="311" t="s">
        <v>2942</v>
      </c>
      <c r="B1480" s="313" t="s">
        <v>2725</v>
      </c>
      <c r="C1480" s="313" t="s">
        <v>2726</v>
      </c>
      <c r="D1480" s="629">
        <v>2971</v>
      </c>
      <c r="E1480" s="451">
        <v>15000</v>
      </c>
      <c r="F1480" s="630" t="s">
        <v>15707</v>
      </c>
      <c r="G1480" s="313" t="s">
        <v>2728</v>
      </c>
      <c r="H1480" s="631">
        <v>44517</v>
      </c>
      <c r="I1480" s="628">
        <f t="shared" si="16"/>
        <v>44517</v>
      </c>
      <c r="J1480" s="632"/>
    </row>
    <row r="1481" spans="1:10" s="372" customFormat="1">
      <c r="A1481" s="311" t="s">
        <v>2771</v>
      </c>
      <c r="B1481" s="313" t="s">
        <v>2725</v>
      </c>
      <c r="C1481" s="313" t="s">
        <v>2726</v>
      </c>
      <c r="D1481" s="629">
        <v>1346</v>
      </c>
      <c r="E1481" s="451">
        <v>33950</v>
      </c>
      <c r="F1481" s="630" t="s">
        <v>3246</v>
      </c>
      <c r="G1481" s="313" t="s">
        <v>2728</v>
      </c>
      <c r="H1481" s="631">
        <v>44347</v>
      </c>
      <c r="I1481" s="628">
        <f t="shared" si="16"/>
        <v>44347</v>
      </c>
      <c r="J1481" s="632"/>
    </row>
    <row r="1482" spans="1:10" s="372" customFormat="1">
      <c r="A1482" s="311" t="s">
        <v>2773</v>
      </c>
      <c r="B1482" s="313" t="s">
        <v>2725</v>
      </c>
      <c r="C1482" s="313" t="s">
        <v>2726</v>
      </c>
      <c r="D1482" s="629">
        <v>3086</v>
      </c>
      <c r="E1482" s="451">
        <v>15000</v>
      </c>
      <c r="F1482" s="630" t="s">
        <v>3247</v>
      </c>
      <c r="G1482" s="313" t="s">
        <v>2728</v>
      </c>
      <c r="H1482" s="631">
        <v>44531</v>
      </c>
      <c r="I1482" s="628">
        <f t="shared" si="16"/>
        <v>44531</v>
      </c>
      <c r="J1482" s="632"/>
    </row>
    <row r="1483" spans="1:10" s="372" customFormat="1">
      <c r="A1483" s="311" t="s">
        <v>2800</v>
      </c>
      <c r="B1483" s="313" t="s">
        <v>2725</v>
      </c>
      <c r="C1483" s="313" t="s">
        <v>2726</v>
      </c>
      <c r="D1483" s="629">
        <v>418</v>
      </c>
      <c r="E1483" s="451">
        <v>10000</v>
      </c>
      <c r="F1483" s="630" t="s">
        <v>15709</v>
      </c>
      <c r="G1483" s="313" t="s">
        <v>2728</v>
      </c>
      <c r="H1483" s="631">
        <v>44237</v>
      </c>
      <c r="I1483" s="628">
        <f t="shared" si="16"/>
        <v>44237</v>
      </c>
      <c r="J1483" s="632"/>
    </row>
    <row r="1484" spans="1:10" s="372" customFormat="1">
      <c r="A1484" s="311" t="s">
        <v>2800</v>
      </c>
      <c r="B1484" s="313" t="s">
        <v>2725</v>
      </c>
      <c r="C1484" s="313" t="s">
        <v>2726</v>
      </c>
      <c r="D1484" s="629">
        <v>807</v>
      </c>
      <c r="E1484" s="451">
        <v>5000</v>
      </c>
      <c r="F1484" s="630" t="s">
        <v>15710</v>
      </c>
      <c r="G1484" s="313" t="s">
        <v>2728</v>
      </c>
      <c r="H1484" s="631">
        <v>44299</v>
      </c>
      <c r="I1484" s="628">
        <f t="shared" si="16"/>
        <v>44299</v>
      </c>
      <c r="J1484" s="632"/>
    </row>
    <row r="1485" spans="1:10" s="372" customFormat="1">
      <c r="A1485" s="311" t="s">
        <v>2800</v>
      </c>
      <c r="B1485" s="313" t="s">
        <v>2725</v>
      </c>
      <c r="C1485" s="313" t="s">
        <v>2726</v>
      </c>
      <c r="D1485" s="629">
        <v>1177</v>
      </c>
      <c r="E1485" s="451">
        <v>5000</v>
      </c>
      <c r="F1485" s="630" t="s">
        <v>15710</v>
      </c>
      <c r="G1485" s="313" t="s">
        <v>2728</v>
      </c>
      <c r="H1485" s="631">
        <v>44334</v>
      </c>
      <c r="I1485" s="628">
        <f t="shared" si="16"/>
        <v>44334</v>
      </c>
      <c r="J1485" s="632"/>
    </row>
    <row r="1486" spans="1:10" s="372" customFormat="1">
      <c r="A1486" s="311" t="s">
        <v>2800</v>
      </c>
      <c r="B1486" s="313" t="s">
        <v>2725</v>
      </c>
      <c r="C1486" s="313" t="s">
        <v>2726</v>
      </c>
      <c r="D1486" s="629">
        <v>1460</v>
      </c>
      <c r="E1486" s="451">
        <v>5000</v>
      </c>
      <c r="F1486" s="630" t="s">
        <v>15710</v>
      </c>
      <c r="G1486" s="313" t="s">
        <v>2728</v>
      </c>
      <c r="H1486" s="631">
        <v>44354</v>
      </c>
      <c r="I1486" s="628">
        <f t="shared" si="16"/>
        <v>44354</v>
      </c>
      <c r="J1486" s="632"/>
    </row>
    <row r="1487" spans="1:10" s="372" customFormat="1">
      <c r="A1487" s="311" t="s">
        <v>2800</v>
      </c>
      <c r="B1487" s="313" t="s">
        <v>2725</v>
      </c>
      <c r="C1487" s="313" t="s">
        <v>2726</v>
      </c>
      <c r="D1487" s="629">
        <v>1899</v>
      </c>
      <c r="E1487" s="451">
        <v>5000</v>
      </c>
      <c r="F1487" s="630" t="s">
        <v>15710</v>
      </c>
      <c r="G1487" s="313" t="s">
        <v>2728</v>
      </c>
      <c r="H1487" s="631">
        <v>44394</v>
      </c>
      <c r="I1487" s="628">
        <f t="shared" si="16"/>
        <v>44394</v>
      </c>
      <c r="J1487" s="632"/>
    </row>
    <row r="1488" spans="1:10" s="372" customFormat="1">
      <c r="A1488" s="311" t="s">
        <v>2800</v>
      </c>
      <c r="B1488" s="313" t="s">
        <v>2725</v>
      </c>
      <c r="C1488" s="313" t="s">
        <v>2726</v>
      </c>
      <c r="D1488" s="629">
        <v>2074</v>
      </c>
      <c r="E1488" s="451">
        <v>5000</v>
      </c>
      <c r="F1488" s="630" t="s">
        <v>15710</v>
      </c>
      <c r="G1488" s="313" t="s">
        <v>2728</v>
      </c>
      <c r="H1488" s="631">
        <v>44421</v>
      </c>
      <c r="I1488" s="628">
        <f t="shared" si="16"/>
        <v>44421</v>
      </c>
      <c r="J1488" s="632"/>
    </row>
    <row r="1489" spans="1:10" s="372" customFormat="1">
      <c r="A1489" s="311" t="s">
        <v>2800</v>
      </c>
      <c r="B1489" s="313" t="s">
        <v>2725</v>
      </c>
      <c r="C1489" s="313" t="s">
        <v>2726</v>
      </c>
      <c r="D1489" s="629">
        <v>2269</v>
      </c>
      <c r="E1489" s="451">
        <v>20000</v>
      </c>
      <c r="F1489" s="630" t="s">
        <v>15710</v>
      </c>
      <c r="G1489" s="313" t="s">
        <v>2728</v>
      </c>
      <c r="H1489" s="631">
        <v>44445</v>
      </c>
      <c r="I1489" s="628">
        <f t="shared" si="16"/>
        <v>44445</v>
      </c>
      <c r="J1489" s="632"/>
    </row>
    <row r="1490" spans="1:10" s="372" customFormat="1">
      <c r="A1490" s="311" t="s">
        <v>2785</v>
      </c>
      <c r="B1490" s="313" t="s">
        <v>2725</v>
      </c>
      <c r="C1490" s="313" t="s">
        <v>2726</v>
      </c>
      <c r="D1490" s="629">
        <v>105</v>
      </c>
      <c r="E1490" s="451">
        <v>18000</v>
      </c>
      <c r="F1490" s="630" t="s">
        <v>15710</v>
      </c>
      <c r="G1490" s="313" t="s">
        <v>2728</v>
      </c>
      <c r="H1490" s="631">
        <v>44212</v>
      </c>
      <c r="I1490" s="628">
        <f t="shared" si="16"/>
        <v>44212</v>
      </c>
      <c r="J1490" s="632"/>
    </row>
    <row r="1491" spans="1:10" s="372" customFormat="1">
      <c r="A1491" s="311" t="s">
        <v>2785</v>
      </c>
      <c r="B1491" s="313" t="s">
        <v>2725</v>
      </c>
      <c r="C1491" s="313" t="s">
        <v>2726</v>
      </c>
      <c r="D1491" s="629">
        <v>1850</v>
      </c>
      <c r="E1491" s="451">
        <v>6000</v>
      </c>
      <c r="F1491" s="630" t="s">
        <v>15711</v>
      </c>
      <c r="G1491" s="313" t="s">
        <v>2728</v>
      </c>
      <c r="H1491" s="631">
        <v>44391</v>
      </c>
      <c r="I1491" s="628">
        <f t="shared" si="16"/>
        <v>44391</v>
      </c>
      <c r="J1491" s="632"/>
    </row>
    <row r="1492" spans="1:10" s="372" customFormat="1">
      <c r="A1492" s="311" t="s">
        <v>2785</v>
      </c>
      <c r="B1492" s="313" t="s">
        <v>2725</v>
      </c>
      <c r="C1492" s="313" t="s">
        <v>2726</v>
      </c>
      <c r="D1492" s="629">
        <v>1025</v>
      </c>
      <c r="E1492" s="451">
        <v>5000</v>
      </c>
      <c r="F1492" s="630" t="s">
        <v>15711</v>
      </c>
      <c r="G1492" s="313" t="s">
        <v>2728</v>
      </c>
      <c r="H1492" s="631">
        <v>44321</v>
      </c>
      <c r="I1492" s="628">
        <f t="shared" si="16"/>
        <v>44321</v>
      </c>
      <c r="J1492" s="632"/>
    </row>
    <row r="1493" spans="1:10" s="372" customFormat="1">
      <c r="A1493" s="311" t="s">
        <v>2791</v>
      </c>
      <c r="B1493" s="313" t="s">
        <v>2725</v>
      </c>
      <c r="C1493" s="313" t="s">
        <v>2726</v>
      </c>
      <c r="D1493" s="629">
        <v>1406</v>
      </c>
      <c r="E1493" s="451">
        <v>10000</v>
      </c>
      <c r="F1493" s="630" t="s">
        <v>15712</v>
      </c>
      <c r="G1493" s="313" t="s">
        <v>2728</v>
      </c>
      <c r="H1493" s="631">
        <v>44348</v>
      </c>
      <c r="I1493" s="628">
        <f t="shared" si="16"/>
        <v>44348</v>
      </c>
      <c r="J1493" s="632"/>
    </row>
    <row r="1494" spans="1:10" s="372" customFormat="1">
      <c r="A1494" s="311" t="s">
        <v>2791</v>
      </c>
      <c r="B1494" s="313" t="s">
        <v>2725</v>
      </c>
      <c r="C1494" s="313" t="s">
        <v>2726</v>
      </c>
      <c r="D1494" s="629">
        <v>2032</v>
      </c>
      <c r="E1494" s="451">
        <v>10000</v>
      </c>
      <c r="F1494" s="630" t="s">
        <v>15712</v>
      </c>
      <c r="G1494" s="313" t="s">
        <v>2728</v>
      </c>
      <c r="H1494" s="631">
        <v>44417</v>
      </c>
      <c r="I1494" s="628">
        <f t="shared" si="16"/>
        <v>44417</v>
      </c>
      <c r="J1494" s="632"/>
    </row>
    <row r="1495" spans="1:10" s="372" customFormat="1">
      <c r="A1495" s="311" t="s">
        <v>2791</v>
      </c>
      <c r="B1495" s="313" t="s">
        <v>2725</v>
      </c>
      <c r="C1495" s="313" t="s">
        <v>2726</v>
      </c>
      <c r="D1495" s="629">
        <v>2682</v>
      </c>
      <c r="E1495" s="451">
        <v>5000</v>
      </c>
      <c r="F1495" s="630" t="s">
        <v>15712</v>
      </c>
      <c r="G1495" s="313" t="s">
        <v>2728</v>
      </c>
      <c r="H1495" s="631">
        <v>44476</v>
      </c>
      <c r="I1495" s="628">
        <f t="shared" si="16"/>
        <v>44476</v>
      </c>
      <c r="J1495" s="632"/>
    </row>
    <row r="1496" spans="1:10" s="372" customFormat="1">
      <c r="A1496" s="311" t="s">
        <v>2791</v>
      </c>
      <c r="B1496" s="313" t="s">
        <v>2725</v>
      </c>
      <c r="C1496" s="313" t="s">
        <v>2726</v>
      </c>
      <c r="D1496" s="629">
        <v>2926</v>
      </c>
      <c r="E1496" s="451">
        <v>8800</v>
      </c>
      <c r="F1496" s="630" t="s">
        <v>15712</v>
      </c>
      <c r="G1496" s="313" t="s">
        <v>2728</v>
      </c>
      <c r="H1496" s="631">
        <v>44512</v>
      </c>
      <c r="I1496" s="628">
        <f t="shared" si="16"/>
        <v>44512</v>
      </c>
      <c r="J1496" s="632"/>
    </row>
    <row r="1497" spans="1:10" s="372" customFormat="1">
      <c r="A1497" s="311" t="s">
        <v>3251</v>
      </c>
      <c r="B1497" s="313" t="s">
        <v>2725</v>
      </c>
      <c r="C1497" s="313" t="s">
        <v>2726</v>
      </c>
      <c r="D1497" s="629">
        <v>1100</v>
      </c>
      <c r="E1497" s="451">
        <v>10000</v>
      </c>
      <c r="F1497" s="630" t="s">
        <v>15712</v>
      </c>
      <c r="G1497" s="313" t="s">
        <v>2728</v>
      </c>
      <c r="H1497" s="631">
        <v>44327</v>
      </c>
      <c r="I1497" s="628">
        <f t="shared" si="16"/>
        <v>44327</v>
      </c>
      <c r="J1497" s="632"/>
    </row>
    <row r="1498" spans="1:10" s="372" customFormat="1">
      <c r="A1498" s="311" t="s">
        <v>3037</v>
      </c>
      <c r="B1498" s="313" t="s">
        <v>2725</v>
      </c>
      <c r="C1498" s="313" t="s">
        <v>2726</v>
      </c>
      <c r="D1498" s="629">
        <v>1496</v>
      </c>
      <c r="E1498" s="451">
        <v>30000</v>
      </c>
      <c r="F1498" s="630" t="s">
        <v>15713</v>
      </c>
      <c r="G1498" s="313" t="s">
        <v>2728</v>
      </c>
      <c r="H1498" s="631">
        <v>44357</v>
      </c>
      <c r="I1498" s="628">
        <f t="shared" si="16"/>
        <v>44357</v>
      </c>
      <c r="J1498" s="632"/>
    </row>
    <row r="1499" spans="1:10" s="372" customFormat="1">
      <c r="A1499" s="311" t="s">
        <v>2759</v>
      </c>
      <c r="B1499" s="313" t="s">
        <v>2725</v>
      </c>
      <c r="C1499" s="313" t="s">
        <v>2726</v>
      </c>
      <c r="D1499" s="629">
        <v>2433</v>
      </c>
      <c r="E1499" s="451">
        <v>30000</v>
      </c>
      <c r="F1499" s="630" t="s">
        <v>15713</v>
      </c>
      <c r="G1499" s="313" t="s">
        <v>2728</v>
      </c>
      <c r="H1499" s="631">
        <v>44454</v>
      </c>
      <c r="I1499" s="628">
        <f t="shared" si="16"/>
        <v>44454</v>
      </c>
      <c r="J1499" s="632"/>
    </row>
    <row r="1500" spans="1:10" s="372" customFormat="1">
      <c r="A1500" s="311" t="s">
        <v>2759</v>
      </c>
      <c r="B1500" s="313" t="s">
        <v>2725</v>
      </c>
      <c r="C1500" s="313" t="s">
        <v>2726</v>
      </c>
      <c r="D1500" s="629">
        <v>3237</v>
      </c>
      <c r="E1500" s="451">
        <v>5670</v>
      </c>
      <c r="F1500" s="630" t="s">
        <v>15713</v>
      </c>
      <c r="G1500" s="313" t="s">
        <v>2728</v>
      </c>
      <c r="H1500" s="631">
        <v>44546</v>
      </c>
      <c r="I1500" s="628">
        <f t="shared" si="16"/>
        <v>44546</v>
      </c>
      <c r="J1500" s="632"/>
    </row>
    <row r="1501" spans="1:10" s="372" customFormat="1">
      <c r="A1501" s="311" t="s">
        <v>3011</v>
      </c>
      <c r="B1501" s="313" t="s">
        <v>2725</v>
      </c>
      <c r="C1501" s="313" t="s">
        <v>2726</v>
      </c>
      <c r="D1501" s="629">
        <v>1678</v>
      </c>
      <c r="E1501" s="451">
        <v>2944.21</v>
      </c>
      <c r="F1501" s="630" t="s">
        <v>15713</v>
      </c>
      <c r="G1501" s="313" t="s">
        <v>2728</v>
      </c>
      <c r="H1501" s="631">
        <v>44377</v>
      </c>
      <c r="I1501" s="628">
        <f t="shared" si="16"/>
        <v>44377</v>
      </c>
      <c r="J1501" s="632"/>
    </row>
    <row r="1502" spans="1:10" s="372" customFormat="1">
      <c r="A1502" s="311" t="s">
        <v>2964</v>
      </c>
      <c r="B1502" s="313" t="s">
        <v>2725</v>
      </c>
      <c r="C1502" s="313" t="s">
        <v>2726</v>
      </c>
      <c r="D1502" s="629">
        <v>2612</v>
      </c>
      <c r="E1502" s="451">
        <v>30000</v>
      </c>
      <c r="F1502" s="630" t="s">
        <v>15714</v>
      </c>
      <c r="G1502" s="313" t="s">
        <v>2728</v>
      </c>
      <c r="H1502" s="631">
        <v>44468</v>
      </c>
      <c r="I1502" s="628">
        <f t="shared" si="16"/>
        <v>44468</v>
      </c>
      <c r="J1502" s="632"/>
    </row>
    <row r="1503" spans="1:10" s="372" customFormat="1">
      <c r="A1503" s="311" t="s">
        <v>2825</v>
      </c>
      <c r="B1503" s="313" t="s">
        <v>2725</v>
      </c>
      <c r="C1503" s="313" t="s">
        <v>2726</v>
      </c>
      <c r="D1503" s="629">
        <v>2236</v>
      </c>
      <c r="E1503" s="451">
        <v>35000</v>
      </c>
      <c r="F1503" s="630" t="s">
        <v>3253</v>
      </c>
      <c r="G1503" s="313" t="s">
        <v>2728</v>
      </c>
      <c r="H1503" s="631">
        <v>44439</v>
      </c>
      <c r="I1503" s="628">
        <f t="shared" si="16"/>
        <v>44439</v>
      </c>
      <c r="J1503" s="632"/>
    </row>
    <row r="1504" spans="1:10" s="372" customFormat="1">
      <c r="A1504" s="311" t="s">
        <v>2789</v>
      </c>
      <c r="B1504" s="313" t="s">
        <v>2725</v>
      </c>
      <c r="C1504" s="313" t="s">
        <v>2726</v>
      </c>
      <c r="D1504" s="629">
        <v>3064</v>
      </c>
      <c r="E1504" s="451">
        <v>12000</v>
      </c>
      <c r="F1504" s="630" t="s">
        <v>19388</v>
      </c>
      <c r="G1504" s="313" t="s">
        <v>2728</v>
      </c>
      <c r="H1504" s="631">
        <v>44530</v>
      </c>
      <c r="I1504" s="628">
        <f t="shared" si="16"/>
        <v>44530</v>
      </c>
      <c r="J1504" s="632"/>
    </row>
    <row r="1505" spans="1:10" s="372" customFormat="1">
      <c r="A1505" s="311" t="s">
        <v>2742</v>
      </c>
      <c r="B1505" s="313" t="s">
        <v>2725</v>
      </c>
      <c r="C1505" s="313" t="s">
        <v>2726</v>
      </c>
      <c r="D1505" s="629">
        <v>524</v>
      </c>
      <c r="E1505" s="451">
        <v>2700</v>
      </c>
      <c r="F1505" s="630" t="s">
        <v>19388</v>
      </c>
      <c r="G1505" s="313" t="s">
        <v>2728</v>
      </c>
      <c r="H1505" s="631">
        <v>44250</v>
      </c>
      <c r="I1505" s="628">
        <f t="shared" si="16"/>
        <v>44250</v>
      </c>
      <c r="J1505" s="632"/>
    </row>
    <row r="1506" spans="1:10" s="372" customFormat="1">
      <c r="A1506" s="311" t="s">
        <v>2742</v>
      </c>
      <c r="B1506" s="313" t="s">
        <v>2725</v>
      </c>
      <c r="C1506" s="313" t="s">
        <v>2726</v>
      </c>
      <c r="D1506" s="629">
        <v>556</v>
      </c>
      <c r="E1506" s="451">
        <v>2000</v>
      </c>
      <c r="F1506" s="630" t="s">
        <v>15715</v>
      </c>
      <c r="G1506" s="313" t="s">
        <v>2728</v>
      </c>
      <c r="H1506" s="631">
        <v>44254</v>
      </c>
      <c r="I1506" s="628">
        <f t="shared" si="16"/>
        <v>44254</v>
      </c>
      <c r="J1506" s="632"/>
    </row>
    <row r="1507" spans="1:10" s="372" customFormat="1">
      <c r="A1507" s="311" t="s">
        <v>2742</v>
      </c>
      <c r="B1507" s="313" t="s">
        <v>2725</v>
      </c>
      <c r="C1507" s="313" t="s">
        <v>2726</v>
      </c>
      <c r="D1507" s="629">
        <v>577</v>
      </c>
      <c r="E1507" s="451">
        <v>2880</v>
      </c>
      <c r="F1507" s="630" t="s">
        <v>15715</v>
      </c>
      <c r="G1507" s="313" t="s">
        <v>2728</v>
      </c>
      <c r="H1507" s="631">
        <v>44257</v>
      </c>
      <c r="I1507" s="628">
        <f t="shared" si="16"/>
        <v>44257</v>
      </c>
      <c r="J1507" s="632"/>
    </row>
    <row r="1508" spans="1:10" s="372" customFormat="1">
      <c r="A1508" s="311" t="s">
        <v>2742</v>
      </c>
      <c r="B1508" s="313" t="s">
        <v>2725</v>
      </c>
      <c r="C1508" s="313" t="s">
        <v>2726</v>
      </c>
      <c r="D1508" s="629">
        <v>686</v>
      </c>
      <c r="E1508" s="451">
        <v>870</v>
      </c>
      <c r="F1508" s="630" t="s">
        <v>15715</v>
      </c>
      <c r="G1508" s="313" t="s">
        <v>2728</v>
      </c>
      <c r="H1508" s="631">
        <v>44273</v>
      </c>
      <c r="I1508" s="628">
        <f t="shared" si="16"/>
        <v>44273</v>
      </c>
      <c r="J1508" s="632"/>
    </row>
    <row r="1509" spans="1:10" s="372" customFormat="1">
      <c r="A1509" s="311" t="s">
        <v>2742</v>
      </c>
      <c r="B1509" s="313" t="s">
        <v>2725</v>
      </c>
      <c r="C1509" s="313" t="s">
        <v>2726</v>
      </c>
      <c r="D1509" s="629">
        <v>701</v>
      </c>
      <c r="E1509" s="451">
        <v>2250</v>
      </c>
      <c r="F1509" s="630" t="s">
        <v>15715</v>
      </c>
      <c r="G1509" s="313" t="s">
        <v>2728</v>
      </c>
      <c r="H1509" s="631">
        <v>44278</v>
      </c>
      <c r="I1509" s="628">
        <f t="shared" si="16"/>
        <v>44278</v>
      </c>
      <c r="J1509" s="632"/>
    </row>
    <row r="1510" spans="1:10" s="372" customFormat="1">
      <c r="A1510" s="311" t="s">
        <v>2742</v>
      </c>
      <c r="B1510" s="313" t="s">
        <v>2725</v>
      </c>
      <c r="C1510" s="313" t="s">
        <v>2726</v>
      </c>
      <c r="D1510" s="629">
        <v>702</v>
      </c>
      <c r="E1510" s="451">
        <v>2250</v>
      </c>
      <c r="F1510" s="630" t="s">
        <v>15715</v>
      </c>
      <c r="G1510" s="313" t="s">
        <v>2728</v>
      </c>
      <c r="H1510" s="631">
        <v>44278</v>
      </c>
      <c r="I1510" s="628">
        <f t="shared" si="16"/>
        <v>44278</v>
      </c>
      <c r="J1510" s="632"/>
    </row>
    <row r="1511" spans="1:10" s="372" customFormat="1">
      <c r="A1511" s="311" t="s">
        <v>2742</v>
      </c>
      <c r="B1511" s="313" t="s">
        <v>2725</v>
      </c>
      <c r="C1511" s="313" t="s">
        <v>2726</v>
      </c>
      <c r="D1511" s="629">
        <v>1127</v>
      </c>
      <c r="E1511" s="451">
        <v>700</v>
      </c>
      <c r="F1511" s="630" t="s">
        <v>15715</v>
      </c>
      <c r="G1511" s="313" t="s">
        <v>2728</v>
      </c>
      <c r="H1511" s="631">
        <v>44329</v>
      </c>
      <c r="I1511" s="628">
        <f t="shared" si="16"/>
        <v>44329</v>
      </c>
      <c r="J1511" s="632"/>
    </row>
    <row r="1512" spans="1:10" s="372" customFormat="1">
      <c r="A1512" s="311" t="s">
        <v>2742</v>
      </c>
      <c r="B1512" s="313" t="s">
        <v>2725</v>
      </c>
      <c r="C1512" s="313" t="s">
        <v>2726</v>
      </c>
      <c r="D1512" s="629">
        <v>2882</v>
      </c>
      <c r="E1512" s="451">
        <v>1500</v>
      </c>
      <c r="F1512" s="630" t="s">
        <v>15715</v>
      </c>
      <c r="G1512" s="313" t="s">
        <v>2728</v>
      </c>
      <c r="H1512" s="631">
        <v>44510</v>
      </c>
      <c r="I1512" s="628">
        <f t="shared" si="16"/>
        <v>44510</v>
      </c>
      <c r="J1512" s="632"/>
    </row>
    <row r="1513" spans="1:10" s="372" customFormat="1">
      <c r="A1513" s="311" t="s">
        <v>2742</v>
      </c>
      <c r="B1513" s="313" t="s">
        <v>2725</v>
      </c>
      <c r="C1513" s="313" t="s">
        <v>2726</v>
      </c>
      <c r="D1513" s="629">
        <v>3166</v>
      </c>
      <c r="E1513" s="451">
        <v>3400</v>
      </c>
      <c r="F1513" s="630" t="s">
        <v>15715</v>
      </c>
      <c r="G1513" s="313" t="s">
        <v>2728</v>
      </c>
      <c r="H1513" s="631">
        <v>44537</v>
      </c>
      <c r="I1513" s="628">
        <f t="shared" si="16"/>
        <v>44537</v>
      </c>
      <c r="J1513" s="632"/>
    </row>
    <row r="1514" spans="1:10" s="372" customFormat="1">
      <c r="A1514" s="311" t="s">
        <v>2742</v>
      </c>
      <c r="B1514" s="313" t="s">
        <v>2725</v>
      </c>
      <c r="C1514" s="313" t="s">
        <v>2726</v>
      </c>
      <c r="D1514" s="629">
        <v>3168</v>
      </c>
      <c r="E1514" s="451">
        <v>1520</v>
      </c>
      <c r="F1514" s="630" t="s">
        <v>15715</v>
      </c>
      <c r="G1514" s="313" t="s">
        <v>2728</v>
      </c>
      <c r="H1514" s="631">
        <v>44537</v>
      </c>
      <c r="I1514" s="628">
        <f t="shared" si="16"/>
        <v>44537</v>
      </c>
      <c r="J1514" s="632"/>
    </row>
    <row r="1515" spans="1:10" s="372" customFormat="1">
      <c r="A1515" s="311" t="s">
        <v>2789</v>
      </c>
      <c r="B1515" s="313" t="s">
        <v>2725</v>
      </c>
      <c r="C1515" s="313" t="s">
        <v>2726</v>
      </c>
      <c r="D1515" s="629">
        <v>1539</v>
      </c>
      <c r="E1515" s="451">
        <v>16000</v>
      </c>
      <c r="F1515" s="630" t="s">
        <v>15715</v>
      </c>
      <c r="G1515" s="313" t="s">
        <v>2728</v>
      </c>
      <c r="H1515" s="631">
        <v>44361</v>
      </c>
      <c r="I1515" s="628">
        <f t="shared" si="16"/>
        <v>44361</v>
      </c>
      <c r="J1515" s="632"/>
    </row>
    <row r="1516" spans="1:10" s="372" customFormat="1">
      <c r="A1516" s="311" t="s">
        <v>2789</v>
      </c>
      <c r="B1516" s="313" t="s">
        <v>2725</v>
      </c>
      <c r="C1516" s="313" t="s">
        <v>2726</v>
      </c>
      <c r="D1516" s="629">
        <v>2111</v>
      </c>
      <c r="E1516" s="451">
        <v>16000</v>
      </c>
      <c r="F1516" s="630" t="s">
        <v>15716</v>
      </c>
      <c r="G1516" s="313" t="s">
        <v>2728</v>
      </c>
      <c r="H1516" s="631">
        <v>44427</v>
      </c>
      <c r="I1516" s="628">
        <f t="shared" si="16"/>
        <v>44427</v>
      </c>
      <c r="J1516" s="632"/>
    </row>
    <row r="1517" spans="1:10" s="372" customFormat="1">
      <c r="A1517" s="311" t="s">
        <v>2789</v>
      </c>
      <c r="B1517" s="313" t="s">
        <v>2725</v>
      </c>
      <c r="C1517" s="313" t="s">
        <v>2726</v>
      </c>
      <c r="D1517" s="629">
        <v>2779</v>
      </c>
      <c r="E1517" s="451">
        <v>18667</v>
      </c>
      <c r="F1517" s="630" t="s">
        <v>15716</v>
      </c>
      <c r="G1517" s="313" t="s">
        <v>2728</v>
      </c>
      <c r="H1517" s="631">
        <v>44491</v>
      </c>
      <c r="I1517" s="628">
        <f t="shared" si="16"/>
        <v>44491</v>
      </c>
      <c r="J1517" s="632"/>
    </row>
    <row r="1518" spans="1:10" s="372" customFormat="1">
      <c r="A1518" s="311" t="s">
        <v>2800</v>
      </c>
      <c r="B1518" s="313" t="s">
        <v>2725</v>
      </c>
      <c r="C1518" s="313" t="s">
        <v>2726</v>
      </c>
      <c r="D1518" s="629">
        <v>2471</v>
      </c>
      <c r="E1518" s="451">
        <v>4165</v>
      </c>
      <c r="F1518" s="630" t="s">
        <v>15716</v>
      </c>
      <c r="G1518" s="313" t="s">
        <v>2728</v>
      </c>
      <c r="H1518" s="631">
        <v>44456</v>
      </c>
      <c r="I1518" s="628">
        <f t="shared" si="16"/>
        <v>44456</v>
      </c>
      <c r="J1518" s="632"/>
    </row>
    <row r="1519" spans="1:10" s="372" customFormat="1">
      <c r="A1519" s="311" t="s">
        <v>2800</v>
      </c>
      <c r="B1519" s="313" t="s">
        <v>2725</v>
      </c>
      <c r="C1519" s="313" t="s">
        <v>2726</v>
      </c>
      <c r="D1519" s="629">
        <v>2717</v>
      </c>
      <c r="E1519" s="451">
        <v>13166</v>
      </c>
      <c r="F1519" s="630" t="s">
        <v>3256</v>
      </c>
      <c r="G1519" s="313" t="s">
        <v>2728</v>
      </c>
      <c r="H1519" s="631">
        <v>44482</v>
      </c>
      <c r="I1519" s="628">
        <f t="shared" si="16"/>
        <v>44482</v>
      </c>
      <c r="J1519" s="632"/>
    </row>
    <row r="1520" spans="1:10" s="372" customFormat="1">
      <c r="A1520" s="311" t="s">
        <v>2754</v>
      </c>
      <c r="B1520" s="313" t="s">
        <v>2725</v>
      </c>
      <c r="C1520" s="313" t="s">
        <v>2726</v>
      </c>
      <c r="D1520" s="629">
        <v>986</v>
      </c>
      <c r="E1520" s="451">
        <v>4488.91</v>
      </c>
      <c r="F1520" s="630" t="s">
        <v>3256</v>
      </c>
      <c r="G1520" s="313" t="s">
        <v>2728</v>
      </c>
      <c r="H1520" s="631">
        <v>44318</v>
      </c>
      <c r="I1520" s="628">
        <f t="shared" si="16"/>
        <v>44318</v>
      </c>
      <c r="J1520" s="632"/>
    </row>
    <row r="1521" spans="1:10" s="372" customFormat="1" ht="23.25">
      <c r="A1521" s="311" t="s">
        <v>2825</v>
      </c>
      <c r="B1521" s="313" t="s">
        <v>2725</v>
      </c>
      <c r="C1521" s="313" t="s">
        <v>2726</v>
      </c>
      <c r="D1521" s="629">
        <v>2289</v>
      </c>
      <c r="E1521" s="451">
        <v>35000</v>
      </c>
      <c r="F1521" s="630" t="s">
        <v>3257</v>
      </c>
      <c r="G1521" s="313" t="s">
        <v>2728</v>
      </c>
      <c r="H1521" s="631">
        <v>44446</v>
      </c>
      <c r="I1521" s="628">
        <f t="shared" si="16"/>
        <v>44446</v>
      </c>
      <c r="J1521" s="632"/>
    </row>
    <row r="1522" spans="1:10" s="372" customFormat="1">
      <c r="A1522" s="311" t="s">
        <v>3150</v>
      </c>
      <c r="B1522" s="313" t="s">
        <v>2725</v>
      </c>
      <c r="C1522" s="313" t="s">
        <v>2726</v>
      </c>
      <c r="D1522" s="629">
        <v>364</v>
      </c>
      <c r="E1522" s="451">
        <v>4389</v>
      </c>
      <c r="F1522" s="630" t="s">
        <v>3258</v>
      </c>
      <c r="G1522" s="313" t="s">
        <v>2728</v>
      </c>
      <c r="H1522" s="631">
        <v>44230</v>
      </c>
      <c r="I1522" s="628">
        <f t="shared" si="16"/>
        <v>44230</v>
      </c>
      <c r="J1522" s="632"/>
    </row>
    <row r="1523" spans="1:10" s="372" customFormat="1">
      <c r="A1523" s="311" t="s">
        <v>15717</v>
      </c>
      <c r="B1523" s="313" t="s">
        <v>2725</v>
      </c>
      <c r="C1523" s="313" t="s">
        <v>2726</v>
      </c>
      <c r="D1523" s="629">
        <v>364</v>
      </c>
      <c r="E1523" s="451">
        <v>9587</v>
      </c>
      <c r="F1523" s="630" t="s">
        <v>3259</v>
      </c>
      <c r="G1523" s="313" t="s">
        <v>2728</v>
      </c>
      <c r="H1523" s="631">
        <v>44230</v>
      </c>
      <c r="I1523" s="628">
        <f t="shared" si="16"/>
        <v>44230</v>
      </c>
      <c r="J1523" s="632"/>
    </row>
    <row r="1524" spans="1:10" s="372" customFormat="1">
      <c r="A1524" s="311" t="s">
        <v>3260</v>
      </c>
      <c r="B1524" s="313" t="s">
        <v>2725</v>
      </c>
      <c r="C1524" s="313" t="s">
        <v>2726</v>
      </c>
      <c r="D1524" s="629">
        <v>487</v>
      </c>
      <c r="E1524" s="451">
        <v>6241.5</v>
      </c>
      <c r="F1524" s="630" t="s">
        <v>3259</v>
      </c>
      <c r="G1524" s="313" t="s">
        <v>2728</v>
      </c>
      <c r="H1524" s="631">
        <v>44245</v>
      </c>
      <c r="I1524" s="628">
        <f t="shared" ref="I1524:I1587" si="17">H1524+0</f>
        <v>44245</v>
      </c>
      <c r="J1524" s="632"/>
    </row>
    <row r="1525" spans="1:10" s="372" customFormat="1">
      <c r="A1525" s="311" t="s">
        <v>2811</v>
      </c>
      <c r="B1525" s="313" t="s">
        <v>2725</v>
      </c>
      <c r="C1525" s="313" t="s">
        <v>2726</v>
      </c>
      <c r="D1525" s="629">
        <v>692</v>
      </c>
      <c r="E1525" s="451">
        <v>35178.550000000003</v>
      </c>
      <c r="F1525" s="630" t="s">
        <v>3259</v>
      </c>
      <c r="G1525" s="313" t="s">
        <v>2728</v>
      </c>
      <c r="H1525" s="631">
        <v>44274</v>
      </c>
      <c r="I1525" s="628">
        <f t="shared" si="17"/>
        <v>44274</v>
      </c>
      <c r="J1525" s="632"/>
    </row>
    <row r="1526" spans="1:10" s="372" customFormat="1">
      <c r="A1526" s="311" t="s">
        <v>2811</v>
      </c>
      <c r="B1526" s="313" t="s">
        <v>2725</v>
      </c>
      <c r="C1526" s="313" t="s">
        <v>2726</v>
      </c>
      <c r="D1526" s="629">
        <v>3036</v>
      </c>
      <c r="E1526" s="451">
        <v>26898.3</v>
      </c>
      <c r="F1526" s="630" t="s">
        <v>3259</v>
      </c>
      <c r="G1526" s="313" t="s">
        <v>2728</v>
      </c>
      <c r="H1526" s="631">
        <v>44526</v>
      </c>
      <c r="I1526" s="628">
        <f t="shared" si="17"/>
        <v>44526</v>
      </c>
      <c r="J1526" s="632"/>
    </row>
    <row r="1527" spans="1:10" s="372" customFormat="1">
      <c r="A1527" s="311" t="s">
        <v>2757</v>
      </c>
      <c r="B1527" s="313" t="s">
        <v>2725</v>
      </c>
      <c r="C1527" s="313" t="s">
        <v>2726</v>
      </c>
      <c r="D1527" s="629">
        <v>1437</v>
      </c>
      <c r="E1527" s="451">
        <v>10000</v>
      </c>
      <c r="F1527" s="630" t="s">
        <v>3259</v>
      </c>
      <c r="G1527" s="313" t="s">
        <v>2728</v>
      </c>
      <c r="H1527" s="631">
        <v>44351</v>
      </c>
      <c r="I1527" s="628">
        <f t="shared" si="17"/>
        <v>44351</v>
      </c>
      <c r="J1527" s="632"/>
    </row>
    <row r="1528" spans="1:10" s="372" customFormat="1">
      <c r="A1528" s="311" t="s">
        <v>2759</v>
      </c>
      <c r="B1528" s="313" t="s">
        <v>2725</v>
      </c>
      <c r="C1528" s="313" t="s">
        <v>2726</v>
      </c>
      <c r="D1528" s="629">
        <v>1731</v>
      </c>
      <c r="E1528" s="451">
        <v>30000</v>
      </c>
      <c r="F1528" s="630" t="s">
        <v>3261</v>
      </c>
      <c r="G1528" s="313" t="s">
        <v>2728</v>
      </c>
      <c r="H1528" s="631">
        <v>44383</v>
      </c>
      <c r="I1528" s="628">
        <f t="shared" si="17"/>
        <v>44383</v>
      </c>
      <c r="J1528" s="632"/>
    </row>
    <row r="1529" spans="1:10" s="372" customFormat="1">
      <c r="A1529" s="311" t="s">
        <v>2759</v>
      </c>
      <c r="B1529" s="313" t="s">
        <v>2725</v>
      </c>
      <c r="C1529" s="313" t="s">
        <v>2726</v>
      </c>
      <c r="D1529" s="629">
        <v>2675</v>
      </c>
      <c r="E1529" s="451">
        <v>10000</v>
      </c>
      <c r="F1529" s="630" t="s">
        <v>3261</v>
      </c>
      <c r="G1529" s="313" t="s">
        <v>2728</v>
      </c>
      <c r="H1529" s="631">
        <v>44476</v>
      </c>
      <c r="I1529" s="628">
        <f t="shared" si="17"/>
        <v>44476</v>
      </c>
      <c r="J1529" s="632"/>
    </row>
    <row r="1530" spans="1:10" s="372" customFormat="1">
      <c r="A1530" s="311" t="s">
        <v>2759</v>
      </c>
      <c r="B1530" s="313" t="s">
        <v>2725</v>
      </c>
      <c r="C1530" s="313" t="s">
        <v>2726</v>
      </c>
      <c r="D1530" s="629">
        <v>2922</v>
      </c>
      <c r="E1530" s="451">
        <v>17400</v>
      </c>
      <c r="F1530" s="630" t="s">
        <v>3261</v>
      </c>
      <c r="G1530" s="313" t="s">
        <v>2728</v>
      </c>
      <c r="H1530" s="631">
        <v>44511</v>
      </c>
      <c r="I1530" s="628">
        <f t="shared" si="17"/>
        <v>44511</v>
      </c>
      <c r="J1530" s="632"/>
    </row>
    <row r="1531" spans="1:10" s="372" customFormat="1">
      <c r="A1531" s="311" t="s">
        <v>3191</v>
      </c>
      <c r="B1531" s="313" t="s">
        <v>2732</v>
      </c>
      <c r="C1531" s="313" t="s">
        <v>2726</v>
      </c>
      <c r="D1531" s="629" t="s">
        <v>3235</v>
      </c>
      <c r="E1531" s="451">
        <v>1408290</v>
      </c>
      <c r="F1531" s="630" t="s">
        <v>3261</v>
      </c>
      <c r="G1531" s="313" t="s">
        <v>2728</v>
      </c>
      <c r="H1531" s="631">
        <v>44261</v>
      </c>
      <c r="I1531" s="628">
        <f t="shared" si="17"/>
        <v>44261</v>
      </c>
      <c r="J1531" s="632"/>
    </row>
    <row r="1532" spans="1:10" s="372" customFormat="1">
      <c r="A1532" s="311" t="s">
        <v>3191</v>
      </c>
      <c r="B1532" s="313" t="s">
        <v>2732</v>
      </c>
      <c r="C1532" s="313" t="s">
        <v>2726</v>
      </c>
      <c r="D1532" s="629" t="s">
        <v>3262</v>
      </c>
      <c r="E1532" s="451">
        <v>2513256</v>
      </c>
      <c r="F1532" s="630" t="s">
        <v>15718</v>
      </c>
      <c r="G1532" s="313" t="s">
        <v>2728</v>
      </c>
      <c r="H1532" s="631">
        <v>44357</v>
      </c>
      <c r="I1532" s="628">
        <f t="shared" si="17"/>
        <v>44357</v>
      </c>
      <c r="J1532" s="632"/>
    </row>
    <row r="1533" spans="1:10" s="372" customFormat="1">
      <c r="A1533" s="311" t="s">
        <v>3191</v>
      </c>
      <c r="B1533" s="313" t="s">
        <v>2732</v>
      </c>
      <c r="C1533" s="313" t="s">
        <v>2726</v>
      </c>
      <c r="D1533" s="629" t="s">
        <v>3264</v>
      </c>
      <c r="E1533" s="451">
        <v>1386624</v>
      </c>
      <c r="F1533" s="630" t="s">
        <v>15718</v>
      </c>
      <c r="G1533" s="313" t="s">
        <v>2728</v>
      </c>
      <c r="H1533" s="631">
        <v>44508</v>
      </c>
      <c r="I1533" s="628">
        <f t="shared" si="17"/>
        <v>44508</v>
      </c>
      <c r="J1533" s="632"/>
    </row>
    <row r="1534" spans="1:10" s="372" customFormat="1" ht="23.25">
      <c r="A1534" s="311" t="s">
        <v>3191</v>
      </c>
      <c r="B1534" s="313" t="s">
        <v>2732</v>
      </c>
      <c r="C1534" s="313" t="s">
        <v>2726</v>
      </c>
      <c r="D1534" s="629" t="s">
        <v>3265</v>
      </c>
      <c r="E1534" s="451">
        <v>2599920</v>
      </c>
      <c r="F1534" s="630" t="s">
        <v>15718</v>
      </c>
      <c r="G1534" s="313" t="s">
        <v>2728</v>
      </c>
      <c r="H1534" s="631">
        <v>44559</v>
      </c>
      <c r="I1534" s="628">
        <f t="shared" si="17"/>
        <v>44559</v>
      </c>
      <c r="J1534" s="632"/>
    </row>
    <row r="1535" spans="1:10" s="372" customFormat="1">
      <c r="A1535" s="311" t="s">
        <v>19338</v>
      </c>
      <c r="B1535" s="313" t="s">
        <v>2725</v>
      </c>
      <c r="C1535" s="313" t="s">
        <v>2726</v>
      </c>
      <c r="D1535" s="629">
        <v>687</v>
      </c>
      <c r="E1535" s="451">
        <v>9817.6</v>
      </c>
      <c r="F1535" s="630" t="s">
        <v>15718</v>
      </c>
      <c r="G1535" s="313" t="s">
        <v>2728</v>
      </c>
      <c r="H1535" s="631">
        <v>44273</v>
      </c>
      <c r="I1535" s="628">
        <f t="shared" si="17"/>
        <v>44273</v>
      </c>
      <c r="J1535" s="632"/>
    </row>
    <row r="1536" spans="1:10" s="372" customFormat="1">
      <c r="A1536" s="311" t="s">
        <v>19338</v>
      </c>
      <c r="B1536" s="313" t="s">
        <v>2725</v>
      </c>
      <c r="C1536" s="313" t="s">
        <v>2726</v>
      </c>
      <c r="D1536" s="629">
        <v>1165</v>
      </c>
      <c r="E1536" s="451">
        <v>5664</v>
      </c>
      <c r="F1536" s="630" t="s">
        <v>19389</v>
      </c>
      <c r="G1536" s="313" t="s">
        <v>2728</v>
      </c>
      <c r="H1536" s="631">
        <v>44333</v>
      </c>
      <c r="I1536" s="628">
        <f t="shared" si="17"/>
        <v>44333</v>
      </c>
      <c r="J1536" s="632"/>
    </row>
    <row r="1537" spans="1:10" s="372" customFormat="1">
      <c r="A1537" s="311" t="s">
        <v>2800</v>
      </c>
      <c r="B1537" s="313" t="s">
        <v>2725</v>
      </c>
      <c r="C1537" s="313" t="s">
        <v>2726</v>
      </c>
      <c r="D1537" s="629">
        <v>3141</v>
      </c>
      <c r="E1537" s="451">
        <v>6000</v>
      </c>
      <c r="F1537" s="630" t="s">
        <v>19389</v>
      </c>
      <c r="G1537" s="313" t="s">
        <v>2728</v>
      </c>
      <c r="H1537" s="631">
        <v>44536</v>
      </c>
      <c r="I1537" s="628">
        <f t="shared" si="17"/>
        <v>44536</v>
      </c>
      <c r="J1537" s="632"/>
    </row>
    <row r="1538" spans="1:10" s="372" customFormat="1">
      <c r="A1538" s="311" t="s">
        <v>2759</v>
      </c>
      <c r="B1538" s="313" t="s">
        <v>2725</v>
      </c>
      <c r="C1538" s="313" t="s">
        <v>2726</v>
      </c>
      <c r="D1538" s="629">
        <v>186</v>
      </c>
      <c r="E1538" s="451">
        <v>30000</v>
      </c>
      <c r="F1538" s="630" t="s">
        <v>3266</v>
      </c>
      <c r="G1538" s="313" t="s">
        <v>2728</v>
      </c>
      <c r="H1538" s="631">
        <v>44216</v>
      </c>
      <c r="I1538" s="628">
        <f t="shared" si="17"/>
        <v>44216</v>
      </c>
      <c r="J1538" s="632"/>
    </row>
    <row r="1539" spans="1:10" s="372" customFormat="1" ht="23.25">
      <c r="A1539" s="311" t="s">
        <v>2844</v>
      </c>
      <c r="B1539" s="313" t="s">
        <v>2725</v>
      </c>
      <c r="C1539" s="313" t="s">
        <v>2726</v>
      </c>
      <c r="D1539" s="629">
        <v>571</v>
      </c>
      <c r="E1539" s="451">
        <v>30000</v>
      </c>
      <c r="F1539" s="630" t="s">
        <v>3267</v>
      </c>
      <c r="G1539" s="313" t="s">
        <v>2728</v>
      </c>
      <c r="H1539" s="631">
        <v>44257</v>
      </c>
      <c r="I1539" s="628">
        <f t="shared" si="17"/>
        <v>44257</v>
      </c>
      <c r="J1539" s="632"/>
    </row>
    <row r="1540" spans="1:10" s="372" customFormat="1">
      <c r="A1540" s="311" t="s">
        <v>2757</v>
      </c>
      <c r="B1540" s="313" t="s">
        <v>2725</v>
      </c>
      <c r="C1540" s="313" t="s">
        <v>2726</v>
      </c>
      <c r="D1540" s="629">
        <v>1404</v>
      </c>
      <c r="E1540" s="451">
        <v>20000</v>
      </c>
      <c r="F1540" s="630" t="s">
        <v>3267</v>
      </c>
      <c r="G1540" s="313" t="s">
        <v>2728</v>
      </c>
      <c r="H1540" s="631">
        <v>44348</v>
      </c>
      <c r="I1540" s="628">
        <f t="shared" si="17"/>
        <v>44348</v>
      </c>
      <c r="J1540" s="632"/>
    </row>
    <row r="1541" spans="1:10" s="372" customFormat="1">
      <c r="A1541" s="311" t="s">
        <v>2884</v>
      </c>
      <c r="B1541" s="313" t="s">
        <v>2725</v>
      </c>
      <c r="C1541" s="313" t="s">
        <v>2726</v>
      </c>
      <c r="D1541" s="629">
        <v>504</v>
      </c>
      <c r="E1541" s="451">
        <v>17770</v>
      </c>
      <c r="F1541" s="630" t="s">
        <v>3267</v>
      </c>
      <c r="G1541" s="313" t="s">
        <v>2728</v>
      </c>
      <c r="H1541" s="631">
        <v>44245</v>
      </c>
      <c r="I1541" s="628">
        <f t="shared" si="17"/>
        <v>44245</v>
      </c>
      <c r="J1541" s="632"/>
    </row>
    <row r="1542" spans="1:10" s="372" customFormat="1">
      <c r="A1542" s="311" t="s">
        <v>2884</v>
      </c>
      <c r="B1542" s="313" t="s">
        <v>2725</v>
      </c>
      <c r="C1542" s="313" t="s">
        <v>2726</v>
      </c>
      <c r="D1542" s="629">
        <v>641</v>
      </c>
      <c r="E1542" s="451">
        <v>34104</v>
      </c>
      <c r="F1542" s="630" t="s">
        <v>3268</v>
      </c>
      <c r="G1542" s="313" t="s">
        <v>2728</v>
      </c>
      <c r="H1542" s="631">
        <v>44265</v>
      </c>
      <c r="I1542" s="628">
        <f t="shared" si="17"/>
        <v>44265</v>
      </c>
      <c r="J1542" s="632"/>
    </row>
    <row r="1543" spans="1:10" s="372" customFormat="1">
      <c r="A1543" s="311" t="s">
        <v>2884</v>
      </c>
      <c r="B1543" s="313" t="s">
        <v>2732</v>
      </c>
      <c r="C1543" s="313" t="s">
        <v>2726</v>
      </c>
      <c r="D1543" s="629" t="s">
        <v>3123</v>
      </c>
      <c r="E1543" s="451">
        <v>105343.41</v>
      </c>
      <c r="F1543" s="630" t="s">
        <v>3268</v>
      </c>
      <c r="G1543" s="313" t="s">
        <v>2728</v>
      </c>
      <c r="H1543" s="631">
        <v>44347</v>
      </c>
      <c r="I1543" s="628">
        <f t="shared" si="17"/>
        <v>44347</v>
      </c>
      <c r="J1543" s="632"/>
    </row>
    <row r="1544" spans="1:10" s="372" customFormat="1">
      <c r="A1544" s="311" t="s">
        <v>2884</v>
      </c>
      <c r="B1544" s="313" t="s">
        <v>2732</v>
      </c>
      <c r="C1544" s="313" t="s">
        <v>2726</v>
      </c>
      <c r="D1544" s="629" t="s">
        <v>3269</v>
      </c>
      <c r="E1544" s="451">
        <v>94647.25</v>
      </c>
      <c r="F1544" s="630" t="s">
        <v>3268</v>
      </c>
      <c r="G1544" s="313" t="s">
        <v>2728</v>
      </c>
      <c r="H1544" s="631">
        <v>44449</v>
      </c>
      <c r="I1544" s="628">
        <f t="shared" si="17"/>
        <v>44449</v>
      </c>
      <c r="J1544" s="632"/>
    </row>
    <row r="1545" spans="1:10" s="372" customFormat="1">
      <c r="A1545" s="311" t="s">
        <v>3124</v>
      </c>
      <c r="B1545" s="313" t="s">
        <v>2732</v>
      </c>
      <c r="C1545" s="313" t="s">
        <v>2726</v>
      </c>
      <c r="D1545" s="629" t="s">
        <v>3128</v>
      </c>
      <c r="E1545" s="451">
        <v>49200</v>
      </c>
      <c r="F1545" s="630" t="s">
        <v>3268</v>
      </c>
      <c r="G1545" s="313" t="s">
        <v>2728</v>
      </c>
      <c r="H1545" s="631">
        <v>44543</v>
      </c>
      <c r="I1545" s="628">
        <f t="shared" si="17"/>
        <v>44543</v>
      </c>
      <c r="J1545" s="632"/>
    </row>
    <row r="1546" spans="1:10" s="372" customFormat="1">
      <c r="A1546" s="311" t="s">
        <v>2767</v>
      </c>
      <c r="B1546" s="313" t="s">
        <v>2725</v>
      </c>
      <c r="C1546" s="313" t="s">
        <v>2726</v>
      </c>
      <c r="D1546" s="629">
        <v>1069</v>
      </c>
      <c r="E1546" s="451">
        <v>10000</v>
      </c>
      <c r="F1546" s="630" t="s">
        <v>3268</v>
      </c>
      <c r="G1546" s="313" t="s">
        <v>2728</v>
      </c>
      <c r="H1546" s="631">
        <v>44326</v>
      </c>
      <c r="I1546" s="628">
        <f t="shared" si="17"/>
        <v>44326</v>
      </c>
      <c r="J1546" s="632"/>
    </row>
    <row r="1547" spans="1:10" s="372" customFormat="1">
      <c r="A1547" s="311" t="s">
        <v>2767</v>
      </c>
      <c r="B1547" s="313" t="s">
        <v>2725</v>
      </c>
      <c r="C1547" s="313" t="s">
        <v>2726</v>
      </c>
      <c r="D1547" s="629">
        <v>1498</v>
      </c>
      <c r="E1547" s="451">
        <v>30000</v>
      </c>
      <c r="F1547" s="630" t="s">
        <v>15719</v>
      </c>
      <c r="G1547" s="313" t="s">
        <v>2728</v>
      </c>
      <c r="H1547" s="631">
        <v>44357</v>
      </c>
      <c r="I1547" s="628">
        <f t="shared" si="17"/>
        <v>44357</v>
      </c>
      <c r="J1547" s="632"/>
    </row>
    <row r="1548" spans="1:10" s="372" customFormat="1">
      <c r="A1548" s="311" t="s">
        <v>2767</v>
      </c>
      <c r="B1548" s="313" t="s">
        <v>2725</v>
      </c>
      <c r="C1548" s="313" t="s">
        <v>2726</v>
      </c>
      <c r="D1548" s="629">
        <v>2434</v>
      </c>
      <c r="E1548" s="451">
        <v>30000</v>
      </c>
      <c r="F1548" s="630" t="s">
        <v>15719</v>
      </c>
      <c r="G1548" s="313" t="s">
        <v>2728</v>
      </c>
      <c r="H1548" s="631">
        <v>44454</v>
      </c>
      <c r="I1548" s="628">
        <f t="shared" si="17"/>
        <v>44454</v>
      </c>
      <c r="J1548" s="632"/>
    </row>
    <row r="1549" spans="1:10" s="372" customFormat="1">
      <c r="A1549" s="311" t="s">
        <v>2767</v>
      </c>
      <c r="B1549" s="313" t="s">
        <v>2725</v>
      </c>
      <c r="C1549" s="313" t="s">
        <v>2726</v>
      </c>
      <c r="D1549" s="629">
        <v>3226</v>
      </c>
      <c r="E1549" s="451">
        <v>5670</v>
      </c>
      <c r="F1549" s="630" t="s">
        <v>15719</v>
      </c>
      <c r="G1549" s="313" t="s">
        <v>2728</v>
      </c>
      <c r="H1549" s="631">
        <v>44546</v>
      </c>
      <c r="I1549" s="628">
        <f t="shared" si="17"/>
        <v>44546</v>
      </c>
      <c r="J1549" s="632"/>
    </row>
    <row r="1550" spans="1:10" s="372" customFormat="1">
      <c r="A1550" s="311" t="s">
        <v>2915</v>
      </c>
      <c r="B1550" s="313" t="s">
        <v>2725</v>
      </c>
      <c r="C1550" s="313" t="s">
        <v>2726</v>
      </c>
      <c r="D1550" s="629">
        <v>296</v>
      </c>
      <c r="E1550" s="451">
        <v>7500</v>
      </c>
      <c r="F1550" s="630" t="s">
        <v>15719</v>
      </c>
      <c r="G1550" s="313" t="s">
        <v>2728</v>
      </c>
      <c r="H1550" s="631">
        <v>44222</v>
      </c>
      <c r="I1550" s="628">
        <f t="shared" si="17"/>
        <v>44222</v>
      </c>
      <c r="J1550" s="632"/>
    </row>
    <row r="1551" spans="1:10" s="372" customFormat="1">
      <c r="A1551" s="311" t="s">
        <v>2915</v>
      </c>
      <c r="B1551" s="313" t="s">
        <v>2725</v>
      </c>
      <c r="C1551" s="313" t="s">
        <v>2726</v>
      </c>
      <c r="D1551" s="629">
        <v>859</v>
      </c>
      <c r="E1551" s="451">
        <v>2500</v>
      </c>
      <c r="F1551" s="630" t="s">
        <v>15720</v>
      </c>
      <c r="G1551" s="313" t="s">
        <v>2728</v>
      </c>
      <c r="H1551" s="631">
        <v>44303</v>
      </c>
      <c r="I1551" s="628">
        <f t="shared" si="17"/>
        <v>44303</v>
      </c>
      <c r="J1551" s="632"/>
    </row>
    <row r="1552" spans="1:10" s="372" customFormat="1">
      <c r="A1552" s="311" t="s">
        <v>2915</v>
      </c>
      <c r="B1552" s="313" t="s">
        <v>2725</v>
      </c>
      <c r="C1552" s="313" t="s">
        <v>2726</v>
      </c>
      <c r="D1552" s="629">
        <v>1353</v>
      </c>
      <c r="E1552" s="451">
        <v>5000</v>
      </c>
      <c r="F1552" s="630" t="s">
        <v>15720</v>
      </c>
      <c r="G1552" s="313" t="s">
        <v>2728</v>
      </c>
      <c r="H1552" s="631">
        <v>44347</v>
      </c>
      <c r="I1552" s="628">
        <f t="shared" si="17"/>
        <v>44347</v>
      </c>
      <c r="J1552" s="632"/>
    </row>
    <row r="1553" spans="1:10" s="372" customFormat="1">
      <c r="A1553" s="311" t="s">
        <v>2915</v>
      </c>
      <c r="B1553" s="313" t="s">
        <v>2725</v>
      </c>
      <c r="C1553" s="313" t="s">
        <v>2726</v>
      </c>
      <c r="D1553" s="629">
        <v>2018</v>
      </c>
      <c r="E1553" s="451">
        <v>2500</v>
      </c>
      <c r="F1553" s="630" t="s">
        <v>15720</v>
      </c>
      <c r="G1553" s="313" t="s">
        <v>2728</v>
      </c>
      <c r="H1553" s="631">
        <v>44414</v>
      </c>
      <c r="I1553" s="628">
        <f t="shared" si="17"/>
        <v>44414</v>
      </c>
      <c r="J1553" s="632"/>
    </row>
    <row r="1554" spans="1:10" s="372" customFormat="1">
      <c r="A1554" s="311" t="s">
        <v>2915</v>
      </c>
      <c r="B1554" s="313" t="s">
        <v>2725</v>
      </c>
      <c r="C1554" s="313" t="s">
        <v>2726</v>
      </c>
      <c r="D1554" s="629">
        <v>2391</v>
      </c>
      <c r="E1554" s="451">
        <v>2500</v>
      </c>
      <c r="F1554" s="630" t="s">
        <v>15720</v>
      </c>
      <c r="G1554" s="313" t="s">
        <v>2728</v>
      </c>
      <c r="H1554" s="631">
        <v>44453</v>
      </c>
      <c r="I1554" s="628">
        <f t="shared" si="17"/>
        <v>44453</v>
      </c>
      <c r="J1554" s="632"/>
    </row>
    <row r="1555" spans="1:10" s="372" customFormat="1">
      <c r="A1555" s="311" t="s">
        <v>2800</v>
      </c>
      <c r="B1555" s="313" t="s">
        <v>2725</v>
      </c>
      <c r="C1555" s="313" t="s">
        <v>2726</v>
      </c>
      <c r="D1555" s="629">
        <v>3150</v>
      </c>
      <c r="E1555" s="451">
        <v>6650</v>
      </c>
      <c r="F1555" s="630" t="s">
        <v>15720</v>
      </c>
      <c r="G1555" s="313" t="s">
        <v>2728</v>
      </c>
      <c r="H1555" s="631">
        <v>44536</v>
      </c>
      <c r="I1555" s="628">
        <f t="shared" si="17"/>
        <v>44536</v>
      </c>
      <c r="J1555" s="632"/>
    </row>
    <row r="1556" spans="1:10" s="372" customFormat="1">
      <c r="A1556" s="311" t="s">
        <v>2785</v>
      </c>
      <c r="B1556" s="313" t="s">
        <v>2725</v>
      </c>
      <c r="C1556" s="313" t="s">
        <v>2726</v>
      </c>
      <c r="D1556" s="629">
        <v>177</v>
      </c>
      <c r="E1556" s="451">
        <v>15000</v>
      </c>
      <c r="F1556" s="630" t="s">
        <v>3271</v>
      </c>
      <c r="G1556" s="313" t="s">
        <v>2728</v>
      </c>
      <c r="H1556" s="631">
        <v>44215</v>
      </c>
      <c r="I1556" s="628">
        <f t="shared" si="17"/>
        <v>44215</v>
      </c>
      <c r="J1556" s="632"/>
    </row>
    <row r="1557" spans="1:10" s="372" customFormat="1">
      <c r="A1557" s="311" t="s">
        <v>2791</v>
      </c>
      <c r="B1557" s="313" t="s">
        <v>2725</v>
      </c>
      <c r="C1557" s="313" t="s">
        <v>2726</v>
      </c>
      <c r="D1557" s="629">
        <v>565</v>
      </c>
      <c r="E1557" s="451">
        <v>15000</v>
      </c>
      <c r="F1557" s="630" t="s">
        <v>3272</v>
      </c>
      <c r="G1557" s="313" t="s">
        <v>2728</v>
      </c>
      <c r="H1557" s="631">
        <v>44256</v>
      </c>
      <c r="I1557" s="628">
        <f t="shared" si="17"/>
        <v>44256</v>
      </c>
      <c r="J1557" s="632"/>
    </row>
    <row r="1558" spans="1:10" s="372" customFormat="1" ht="23.25">
      <c r="A1558" s="311" t="s">
        <v>2914</v>
      </c>
      <c r="B1558" s="313" t="s">
        <v>2725</v>
      </c>
      <c r="C1558" s="313" t="s">
        <v>2726</v>
      </c>
      <c r="D1558" s="629">
        <v>1333</v>
      </c>
      <c r="E1558" s="451">
        <v>12000</v>
      </c>
      <c r="F1558" s="630" t="s">
        <v>3272</v>
      </c>
      <c r="G1558" s="313" t="s">
        <v>2728</v>
      </c>
      <c r="H1558" s="631">
        <v>44344</v>
      </c>
      <c r="I1558" s="628">
        <f t="shared" si="17"/>
        <v>44344</v>
      </c>
      <c r="J1558" s="632"/>
    </row>
    <row r="1559" spans="1:10" s="372" customFormat="1">
      <c r="A1559" s="311" t="s">
        <v>2955</v>
      </c>
      <c r="B1559" s="313" t="s">
        <v>2725</v>
      </c>
      <c r="C1559" s="313" t="s">
        <v>2726</v>
      </c>
      <c r="D1559" s="629">
        <v>2791</v>
      </c>
      <c r="E1559" s="451">
        <v>20000</v>
      </c>
      <c r="F1559" s="630" t="s">
        <v>3273</v>
      </c>
      <c r="G1559" s="313" t="s">
        <v>2728</v>
      </c>
      <c r="H1559" s="631">
        <v>44494</v>
      </c>
      <c r="I1559" s="628">
        <f t="shared" si="17"/>
        <v>44494</v>
      </c>
      <c r="J1559" s="632"/>
    </row>
    <row r="1560" spans="1:10" s="372" customFormat="1">
      <c r="A1560" s="311" t="s">
        <v>2866</v>
      </c>
      <c r="B1560" s="313" t="s">
        <v>2732</v>
      </c>
      <c r="C1560" s="313" t="s">
        <v>2726</v>
      </c>
      <c r="D1560" s="629" t="s">
        <v>3274</v>
      </c>
      <c r="E1560" s="451">
        <v>66000</v>
      </c>
      <c r="F1560" s="630" t="s">
        <v>3275</v>
      </c>
      <c r="G1560" s="313" t="s">
        <v>2728</v>
      </c>
      <c r="H1560" s="631">
        <v>44372</v>
      </c>
      <c r="I1560" s="628">
        <f t="shared" si="17"/>
        <v>44372</v>
      </c>
      <c r="J1560" s="632"/>
    </row>
    <row r="1561" spans="1:10" s="372" customFormat="1">
      <c r="A1561" s="311" t="s">
        <v>2785</v>
      </c>
      <c r="B1561" s="313" t="s">
        <v>2725</v>
      </c>
      <c r="C1561" s="313" t="s">
        <v>2726</v>
      </c>
      <c r="D1561" s="629">
        <v>261</v>
      </c>
      <c r="E1561" s="451">
        <v>9000</v>
      </c>
      <c r="F1561" s="630" t="s">
        <v>3276</v>
      </c>
      <c r="G1561" s="313" t="s">
        <v>2728</v>
      </c>
      <c r="H1561" s="631">
        <v>44218</v>
      </c>
      <c r="I1561" s="628">
        <f t="shared" si="17"/>
        <v>44218</v>
      </c>
      <c r="J1561" s="632"/>
    </row>
    <row r="1562" spans="1:10" s="372" customFormat="1" ht="23.25">
      <c r="A1562" s="311" t="s">
        <v>3049</v>
      </c>
      <c r="B1562" s="313" t="s">
        <v>2725</v>
      </c>
      <c r="C1562" s="313" t="s">
        <v>2726</v>
      </c>
      <c r="D1562" s="629">
        <v>757</v>
      </c>
      <c r="E1562" s="451">
        <v>9000</v>
      </c>
      <c r="F1562" s="630" t="s">
        <v>3277</v>
      </c>
      <c r="G1562" s="313" t="s">
        <v>2728</v>
      </c>
      <c r="H1562" s="631">
        <v>44293</v>
      </c>
      <c r="I1562" s="628">
        <f t="shared" si="17"/>
        <v>44293</v>
      </c>
      <c r="J1562" s="632"/>
    </row>
    <row r="1563" spans="1:10" s="372" customFormat="1" ht="23.25">
      <c r="A1563" s="311" t="s">
        <v>3049</v>
      </c>
      <c r="B1563" s="313" t="s">
        <v>2725</v>
      </c>
      <c r="C1563" s="313" t="s">
        <v>2726</v>
      </c>
      <c r="D1563" s="629">
        <v>1767</v>
      </c>
      <c r="E1563" s="451">
        <v>6000</v>
      </c>
      <c r="F1563" s="630" t="s">
        <v>3277</v>
      </c>
      <c r="G1563" s="313" t="s">
        <v>2728</v>
      </c>
      <c r="H1563" s="631">
        <v>44385</v>
      </c>
      <c r="I1563" s="628">
        <f t="shared" si="17"/>
        <v>44385</v>
      </c>
      <c r="J1563" s="632"/>
    </row>
    <row r="1564" spans="1:10" s="372" customFormat="1" ht="23.25">
      <c r="A1564" s="311" t="s">
        <v>2773</v>
      </c>
      <c r="B1564" s="313" t="s">
        <v>2725</v>
      </c>
      <c r="C1564" s="313" t="s">
        <v>2726</v>
      </c>
      <c r="D1564" s="629">
        <v>23</v>
      </c>
      <c r="E1564" s="451">
        <v>30000</v>
      </c>
      <c r="F1564" s="630" t="s">
        <v>3277</v>
      </c>
      <c r="G1564" s="313" t="s">
        <v>2728</v>
      </c>
      <c r="H1564" s="631">
        <v>44208</v>
      </c>
      <c r="I1564" s="628">
        <f t="shared" si="17"/>
        <v>44208</v>
      </c>
      <c r="J1564" s="632"/>
    </row>
    <row r="1565" spans="1:10" s="372" customFormat="1">
      <c r="A1565" s="311" t="s">
        <v>2789</v>
      </c>
      <c r="B1565" s="313" t="s">
        <v>2725</v>
      </c>
      <c r="C1565" s="313" t="s">
        <v>2726</v>
      </c>
      <c r="D1565" s="629">
        <v>814</v>
      </c>
      <c r="E1565" s="451">
        <v>20000</v>
      </c>
      <c r="F1565" s="630" t="s">
        <v>3278</v>
      </c>
      <c r="G1565" s="313" t="s">
        <v>2728</v>
      </c>
      <c r="H1565" s="631">
        <v>44300</v>
      </c>
      <c r="I1565" s="628">
        <f t="shared" si="17"/>
        <v>44300</v>
      </c>
      <c r="J1565" s="632"/>
    </row>
    <row r="1566" spans="1:10" s="372" customFormat="1">
      <c r="A1566" s="311" t="s">
        <v>2789</v>
      </c>
      <c r="B1566" s="313" t="s">
        <v>2725</v>
      </c>
      <c r="C1566" s="313" t="s">
        <v>2726</v>
      </c>
      <c r="D1566" s="629">
        <v>1586</v>
      </c>
      <c r="E1566" s="451">
        <v>20000</v>
      </c>
      <c r="F1566" s="630" t="s">
        <v>3278</v>
      </c>
      <c r="G1566" s="313" t="s">
        <v>2728</v>
      </c>
      <c r="H1566" s="631">
        <v>44365</v>
      </c>
      <c r="I1566" s="628">
        <f t="shared" si="17"/>
        <v>44365</v>
      </c>
      <c r="J1566" s="632"/>
    </row>
    <row r="1567" spans="1:10" s="372" customFormat="1">
      <c r="A1567" s="311" t="s">
        <v>2789</v>
      </c>
      <c r="B1567" s="313" t="s">
        <v>2725</v>
      </c>
      <c r="C1567" s="313" t="s">
        <v>2726</v>
      </c>
      <c r="D1567" s="629">
        <v>2114</v>
      </c>
      <c r="E1567" s="451">
        <v>30000</v>
      </c>
      <c r="F1567" s="630" t="s">
        <v>3278</v>
      </c>
      <c r="G1567" s="313" t="s">
        <v>2728</v>
      </c>
      <c r="H1567" s="631">
        <v>44427</v>
      </c>
      <c r="I1567" s="628">
        <f t="shared" si="17"/>
        <v>44427</v>
      </c>
      <c r="J1567" s="632"/>
    </row>
    <row r="1568" spans="1:10" s="372" customFormat="1">
      <c r="A1568" s="311" t="s">
        <v>2789</v>
      </c>
      <c r="B1568" s="313" t="s">
        <v>2725</v>
      </c>
      <c r="C1568" s="313" t="s">
        <v>2726</v>
      </c>
      <c r="D1568" s="629">
        <v>2995</v>
      </c>
      <c r="E1568" s="451">
        <v>14000</v>
      </c>
      <c r="F1568" s="630" t="s">
        <v>3278</v>
      </c>
      <c r="G1568" s="313" t="s">
        <v>2728</v>
      </c>
      <c r="H1568" s="631">
        <v>44519</v>
      </c>
      <c r="I1568" s="628">
        <f t="shared" si="17"/>
        <v>44519</v>
      </c>
      <c r="J1568" s="632"/>
    </row>
    <row r="1569" spans="1:10" s="372" customFormat="1">
      <c r="A1569" s="311" t="s">
        <v>3175</v>
      </c>
      <c r="B1569" s="313" t="s">
        <v>2725</v>
      </c>
      <c r="C1569" s="313" t="s">
        <v>2726</v>
      </c>
      <c r="D1569" s="629">
        <v>248</v>
      </c>
      <c r="E1569" s="451">
        <v>9000</v>
      </c>
      <c r="F1569" s="630" t="s">
        <v>3278</v>
      </c>
      <c r="G1569" s="313" t="s">
        <v>2728</v>
      </c>
      <c r="H1569" s="631">
        <v>44218</v>
      </c>
      <c r="I1569" s="628">
        <f t="shared" si="17"/>
        <v>44218</v>
      </c>
      <c r="J1569" s="632"/>
    </row>
    <row r="1570" spans="1:10" s="372" customFormat="1">
      <c r="A1570" s="311" t="s">
        <v>3049</v>
      </c>
      <c r="B1570" s="313" t="s">
        <v>2725</v>
      </c>
      <c r="C1570" s="313" t="s">
        <v>2726</v>
      </c>
      <c r="D1570" s="629">
        <v>760</v>
      </c>
      <c r="E1570" s="451">
        <v>9000</v>
      </c>
      <c r="F1570" s="630" t="s">
        <v>3279</v>
      </c>
      <c r="G1570" s="313" t="s">
        <v>2728</v>
      </c>
      <c r="H1570" s="631">
        <v>44293</v>
      </c>
      <c r="I1570" s="628">
        <f t="shared" si="17"/>
        <v>44293</v>
      </c>
      <c r="J1570" s="632"/>
    </row>
    <row r="1571" spans="1:10" s="372" customFormat="1">
      <c r="A1571" s="311" t="s">
        <v>3049</v>
      </c>
      <c r="B1571" s="313" t="s">
        <v>2725</v>
      </c>
      <c r="C1571" s="313" t="s">
        <v>2726</v>
      </c>
      <c r="D1571" s="629">
        <v>1766</v>
      </c>
      <c r="E1571" s="451">
        <v>6000</v>
      </c>
      <c r="F1571" s="630" t="s">
        <v>3279</v>
      </c>
      <c r="G1571" s="313" t="s">
        <v>2728</v>
      </c>
      <c r="H1571" s="631">
        <v>44385</v>
      </c>
      <c r="I1571" s="628">
        <f t="shared" si="17"/>
        <v>44385</v>
      </c>
      <c r="J1571" s="632"/>
    </row>
    <row r="1572" spans="1:10" s="372" customFormat="1">
      <c r="A1572" s="311" t="s">
        <v>3049</v>
      </c>
      <c r="B1572" s="313" t="s">
        <v>2725</v>
      </c>
      <c r="C1572" s="313" t="s">
        <v>2726</v>
      </c>
      <c r="D1572" s="629">
        <v>2293</v>
      </c>
      <c r="E1572" s="451">
        <v>12000</v>
      </c>
      <c r="F1572" s="630" t="s">
        <v>3279</v>
      </c>
      <c r="G1572" s="313" t="s">
        <v>2728</v>
      </c>
      <c r="H1572" s="631">
        <v>44446</v>
      </c>
      <c r="I1572" s="628">
        <f t="shared" si="17"/>
        <v>44446</v>
      </c>
      <c r="J1572" s="632"/>
    </row>
    <row r="1573" spans="1:10" s="372" customFormat="1" ht="23.25">
      <c r="A1573" s="311" t="s">
        <v>2947</v>
      </c>
      <c r="B1573" s="313" t="s">
        <v>2725</v>
      </c>
      <c r="C1573" s="313" t="s">
        <v>2726</v>
      </c>
      <c r="D1573" s="629">
        <v>137</v>
      </c>
      <c r="E1573" s="451">
        <v>30000</v>
      </c>
      <c r="F1573" s="630" t="s">
        <v>3279</v>
      </c>
      <c r="G1573" s="313" t="s">
        <v>2728</v>
      </c>
      <c r="H1573" s="631">
        <v>44212</v>
      </c>
      <c r="I1573" s="628">
        <f t="shared" si="17"/>
        <v>44212</v>
      </c>
      <c r="J1573" s="632"/>
    </row>
    <row r="1574" spans="1:10" s="372" customFormat="1" ht="23.25">
      <c r="A1574" s="311" t="s">
        <v>3067</v>
      </c>
      <c r="B1574" s="313" t="s">
        <v>2725</v>
      </c>
      <c r="C1574" s="313" t="s">
        <v>2726</v>
      </c>
      <c r="D1574" s="629">
        <v>1093</v>
      </c>
      <c r="E1574" s="451">
        <v>30000</v>
      </c>
      <c r="F1574" s="630" t="s">
        <v>15721</v>
      </c>
      <c r="G1574" s="313" t="s">
        <v>2728</v>
      </c>
      <c r="H1574" s="631">
        <v>44327</v>
      </c>
      <c r="I1574" s="628">
        <f t="shared" si="17"/>
        <v>44327</v>
      </c>
      <c r="J1574" s="632"/>
    </row>
    <row r="1575" spans="1:10" s="372" customFormat="1">
      <c r="A1575" s="311" t="s">
        <v>2953</v>
      </c>
      <c r="B1575" s="313" t="s">
        <v>2725</v>
      </c>
      <c r="C1575" s="313" t="s">
        <v>2726</v>
      </c>
      <c r="D1575" s="629">
        <v>1972</v>
      </c>
      <c r="E1575" s="451">
        <v>20000</v>
      </c>
      <c r="F1575" s="630" t="s">
        <v>15721</v>
      </c>
      <c r="G1575" s="313" t="s">
        <v>2728</v>
      </c>
      <c r="H1575" s="631">
        <v>44399</v>
      </c>
      <c r="I1575" s="628">
        <f t="shared" si="17"/>
        <v>44399</v>
      </c>
      <c r="J1575" s="632"/>
    </row>
    <row r="1576" spans="1:10" s="372" customFormat="1">
      <c r="A1576" s="311" t="s">
        <v>3281</v>
      </c>
      <c r="B1576" s="313" t="s">
        <v>2725</v>
      </c>
      <c r="C1576" s="313" t="s">
        <v>2726</v>
      </c>
      <c r="D1576" s="629">
        <v>2470</v>
      </c>
      <c r="E1576" s="451">
        <v>10000</v>
      </c>
      <c r="F1576" s="630" t="s">
        <v>15721</v>
      </c>
      <c r="G1576" s="313" t="s">
        <v>2728</v>
      </c>
      <c r="H1576" s="631">
        <v>44456</v>
      </c>
      <c r="I1576" s="628">
        <f t="shared" si="17"/>
        <v>44456</v>
      </c>
      <c r="J1576" s="632"/>
    </row>
    <row r="1577" spans="1:10" s="372" customFormat="1">
      <c r="A1577" s="311" t="s">
        <v>2953</v>
      </c>
      <c r="B1577" s="313" t="s">
        <v>2725</v>
      </c>
      <c r="C1577" s="313" t="s">
        <v>2726</v>
      </c>
      <c r="D1577" s="629">
        <v>2633</v>
      </c>
      <c r="E1577" s="451">
        <v>30000</v>
      </c>
      <c r="F1577" s="630" t="s">
        <v>15721</v>
      </c>
      <c r="G1577" s="313" t="s">
        <v>2728</v>
      </c>
      <c r="H1577" s="631">
        <v>44473</v>
      </c>
      <c r="I1577" s="628">
        <f t="shared" si="17"/>
        <v>44473</v>
      </c>
      <c r="J1577" s="632"/>
    </row>
    <row r="1578" spans="1:10" s="372" customFormat="1">
      <c r="A1578" s="311" t="s">
        <v>3282</v>
      </c>
      <c r="B1578" s="313" t="s">
        <v>2725</v>
      </c>
      <c r="C1578" s="313" t="s">
        <v>2726</v>
      </c>
      <c r="D1578" s="629">
        <v>3189</v>
      </c>
      <c r="E1578" s="451">
        <v>505.93</v>
      </c>
      <c r="F1578" s="630" t="s">
        <v>15721</v>
      </c>
      <c r="G1578" s="313" t="s">
        <v>2728</v>
      </c>
      <c r="H1578" s="631">
        <v>44540</v>
      </c>
      <c r="I1578" s="628">
        <f t="shared" si="17"/>
        <v>44540</v>
      </c>
      <c r="J1578" s="632"/>
    </row>
    <row r="1579" spans="1:10" s="372" customFormat="1">
      <c r="A1579" s="311" t="s">
        <v>3220</v>
      </c>
      <c r="B1579" s="313" t="s">
        <v>2725</v>
      </c>
      <c r="C1579" s="313" t="s">
        <v>2726</v>
      </c>
      <c r="D1579" s="629">
        <v>1613</v>
      </c>
      <c r="E1579" s="451">
        <v>2985.4</v>
      </c>
      <c r="F1579" s="630" t="s">
        <v>3283</v>
      </c>
      <c r="G1579" s="313" t="s">
        <v>2728</v>
      </c>
      <c r="H1579" s="631">
        <v>44369</v>
      </c>
      <c r="I1579" s="628">
        <f t="shared" si="17"/>
        <v>44369</v>
      </c>
      <c r="J1579" s="632"/>
    </row>
    <row r="1580" spans="1:10" s="372" customFormat="1">
      <c r="A1580" s="311" t="s">
        <v>2767</v>
      </c>
      <c r="B1580" s="313" t="s">
        <v>2725</v>
      </c>
      <c r="C1580" s="313" t="s">
        <v>2726</v>
      </c>
      <c r="D1580" s="629">
        <v>1200</v>
      </c>
      <c r="E1580" s="451">
        <v>10000</v>
      </c>
      <c r="F1580" s="630" t="s">
        <v>15722</v>
      </c>
      <c r="G1580" s="313" t="s">
        <v>2728</v>
      </c>
      <c r="H1580" s="631">
        <v>44335</v>
      </c>
      <c r="I1580" s="628">
        <f t="shared" si="17"/>
        <v>44335</v>
      </c>
      <c r="J1580" s="632"/>
    </row>
    <row r="1581" spans="1:10" s="372" customFormat="1">
      <c r="A1581" s="311" t="s">
        <v>2767</v>
      </c>
      <c r="B1581" s="313" t="s">
        <v>2725</v>
      </c>
      <c r="C1581" s="313" t="s">
        <v>2726</v>
      </c>
      <c r="D1581" s="629">
        <v>1640</v>
      </c>
      <c r="E1581" s="451">
        <v>30000</v>
      </c>
      <c r="F1581" s="630" t="s">
        <v>15723</v>
      </c>
      <c r="G1581" s="313" t="s">
        <v>2728</v>
      </c>
      <c r="H1581" s="631">
        <v>44371</v>
      </c>
      <c r="I1581" s="628">
        <f t="shared" si="17"/>
        <v>44371</v>
      </c>
      <c r="J1581" s="632"/>
    </row>
    <row r="1582" spans="1:10" s="372" customFormat="1">
      <c r="A1582" s="311" t="s">
        <v>2767</v>
      </c>
      <c r="B1582" s="313" t="s">
        <v>2725</v>
      </c>
      <c r="C1582" s="313" t="s">
        <v>2726</v>
      </c>
      <c r="D1582" s="629">
        <v>2534</v>
      </c>
      <c r="E1582" s="451">
        <v>33000</v>
      </c>
      <c r="F1582" s="630" t="s">
        <v>15723</v>
      </c>
      <c r="G1582" s="313" t="s">
        <v>2728</v>
      </c>
      <c r="H1582" s="631">
        <v>44463</v>
      </c>
      <c r="I1582" s="628">
        <f t="shared" si="17"/>
        <v>44463</v>
      </c>
      <c r="J1582" s="632"/>
    </row>
    <row r="1583" spans="1:10" s="372" customFormat="1">
      <c r="A1583" s="311" t="s">
        <v>2791</v>
      </c>
      <c r="B1583" s="313" t="s">
        <v>2725</v>
      </c>
      <c r="C1583" s="313" t="s">
        <v>2726</v>
      </c>
      <c r="D1583" s="629">
        <v>376</v>
      </c>
      <c r="E1583" s="451">
        <v>15000</v>
      </c>
      <c r="F1583" s="630" t="s">
        <v>15723</v>
      </c>
      <c r="G1583" s="313" t="s">
        <v>2728</v>
      </c>
      <c r="H1583" s="631">
        <v>44231</v>
      </c>
      <c r="I1583" s="628">
        <f t="shared" si="17"/>
        <v>44231</v>
      </c>
      <c r="J1583" s="632"/>
    </row>
    <row r="1584" spans="1:10" s="372" customFormat="1">
      <c r="A1584" s="311" t="s">
        <v>2791</v>
      </c>
      <c r="B1584" s="313" t="s">
        <v>2725</v>
      </c>
      <c r="C1584" s="313" t="s">
        <v>2726</v>
      </c>
      <c r="D1584" s="629">
        <v>1088</v>
      </c>
      <c r="E1584" s="451">
        <v>15000</v>
      </c>
      <c r="F1584" s="630" t="s">
        <v>15724</v>
      </c>
      <c r="G1584" s="313" t="s">
        <v>2728</v>
      </c>
      <c r="H1584" s="631">
        <v>44327</v>
      </c>
      <c r="I1584" s="628">
        <f t="shared" si="17"/>
        <v>44327</v>
      </c>
      <c r="J1584" s="632"/>
    </row>
    <row r="1585" spans="1:10" s="372" customFormat="1">
      <c r="A1585" s="311" t="s">
        <v>2724</v>
      </c>
      <c r="B1585" s="313" t="s">
        <v>2725</v>
      </c>
      <c r="C1585" s="313" t="s">
        <v>2726</v>
      </c>
      <c r="D1585" s="629">
        <v>2187</v>
      </c>
      <c r="E1585" s="451">
        <v>20000</v>
      </c>
      <c r="F1585" s="630" t="s">
        <v>15724</v>
      </c>
      <c r="G1585" s="313" t="s">
        <v>2728</v>
      </c>
      <c r="H1585" s="631">
        <v>44433</v>
      </c>
      <c r="I1585" s="628">
        <f t="shared" si="17"/>
        <v>44433</v>
      </c>
      <c r="J1585" s="632"/>
    </row>
    <row r="1586" spans="1:10" s="372" customFormat="1">
      <c r="A1586" s="311" t="s">
        <v>2724</v>
      </c>
      <c r="B1586" s="313" t="s">
        <v>2725</v>
      </c>
      <c r="C1586" s="313" t="s">
        <v>2726</v>
      </c>
      <c r="D1586" s="629">
        <v>3264</v>
      </c>
      <c r="E1586" s="451">
        <v>5000</v>
      </c>
      <c r="F1586" s="630" t="s">
        <v>15724</v>
      </c>
      <c r="G1586" s="313" t="s">
        <v>2728</v>
      </c>
      <c r="H1586" s="631">
        <v>44551</v>
      </c>
      <c r="I1586" s="628">
        <f t="shared" si="17"/>
        <v>44551</v>
      </c>
      <c r="J1586" s="632"/>
    </row>
    <row r="1587" spans="1:10" s="372" customFormat="1">
      <c r="A1587" s="311" t="s">
        <v>3286</v>
      </c>
      <c r="B1587" s="313" t="s">
        <v>2725</v>
      </c>
      <c r="C1587" s="313" t="s">
        <v>2726</v>
      </c>
      <c r="D1587" s="629">
        <v>994</v>
      </c>
      <c r="E1587" s="451">
        <v>30000</v>
      </c>
      <c r="F1587" s="630" t="s">
        <v>15724</v>
      </c>
      <c r="G1587" s="313" t="s">
        <v>2728</v>
      </c>
      <c r="H1587" s="631">
        <v>44319</v>
      </c>
      <c r="I1587" s="628">
        <f t="shared" si="17"/>
        <v>44319</v>
      </c>
      <c r="J1587" s="632"/>
    </row>
    <row r="1588" spans="1:10" s="372" customFormat="1">
      <c r="A1588" s="311" t="s">
        <v>2828</v>
      </c>
      <c r="B1588" s="313" t="s">
        <v>2725</v>
      </c>
      <c r="C1588" s="313" t="s">
        <v>2726</v>
      </c>
      <c r="D1588" s="629">
        <v>1788</v>
      </c>
      <c r="E1588" s="451">
        <v>30000</v>
      </c>
      <c r="F1588" s="630" t="s">
        <v>15725</v>
      </c>
      <c r="G1588" s="313" t="s">
        <v>2728</v>
      </c>
      <c r="H1588" s="631">
        <v>44386</v>
      </c>
      <c r="I1588" s="628">
        <f t="shared" ref="I1588:I1651" si="18">H1588+0</f>
        <v>44386</v>
      </c>
      <c r="J1588" s="632"/>
    </row>
    <row r="1589" spans="1:10" s="372" customFormat="1">
      <c r="A1589" s="311" t="s">
        <v>2828</v>
      </c>
      <c r="B1589" s="313" t="s">
        <v>2725</v>
      </c>
      <c r="C1589" s="313" t="s">
        <v>2726</v>
      </c>
      <c r="D1589" s="629">
        <v>2345</v>
      </c>
      <c r="E1589" s="451">
        <v>30000</v>
      </c>
      <c r="F1589" s="630" t="s">
        <v>15725</v>
      </c>
      <c r="G1589" s="313" t="s">
        <v>2728</v>
      </c>
      <c r="H1589" s="631">
        <v>44449</v>
      </c>
      <c r="I1589" s="628">
        <f t="shared" si="18"/>
        <v>44449</v>
      </c>
      <c r="J1589" s="632"/>
    </row>
    <row r="1590" spans="1:10" s="372" customFormat="1">
      <c r="A1590" s="311" t="s">
        <v>2828</v>
      </c>
      <c r="B1590" s="313" t="s">
        <v>2725</v>
      </c>
      <c r="C1590" s="313" t="s">
        <v>2726</v>
      </c>
      <c r="D1590" s="629">
        <v>2917</v>
      </c>
      <c r="E1590" s="451">
        <v>30000</v>
      </c>
      <c r="F1590" s="630" t="s">
        <v>15725</v>
      </c>
      <c r="G1590" s="313" t="s">
        <v>2728</v>
      </c>
      <c r="H1590" s="631">
        <v>44511</v>
      </c>
      <c r="I1590" s="628">
        <f t="shared" si="18"/>
        <v>44511</v>
      </c>
      <c r="J1590" s="632"/>
    </row>
    <row r="1591" spans="1:10" s="372" customFormat="1">
      <c r="A1591" s="311" t="s">
        <v>2939</v>
      </c>
      <c r="B1591" s="313" t="s">
        <v>2725</v>
      </c>
      <c r="C1591" s="313" t="s">
        <v>2726</v>
      </c>
      <c r="D1591" s="629">
        <v>214</v>
      </c>
      <c r="E1591" s="451">
        <v>9000</v>
      </c>
      <c r="F1591" s="630" t="s">
        <v>15725</v>
      </c>
      <c r="G1591" s="313" t="s">
        <v>2728</v>
      </c>
      <c r="H1591" s="631">
        <v>44217</v>
      </c>
      <c r="I1591" s="628">
        <f t="shared" si="18"/>
        <v>44217</v>
      </c>
      <c r="J1591" s="632"/>
    </row>
    <row r="1592" spans="1:10" s="372" customFormat="1">
      <c r="A1592" s="311" t="s">
        <v>2785</v>
      </c>
      <c r="B1592" s="313" t="s">
        <v>2725</v>
      </c>
      <c r="C1592" s="313" t="s">
        <v>2726</v>
      </c>
      <c r="D1592" s="629">
        <v>869</v>
      </c>
      <c r="E1592" s="451">
        <v>15000</v>
      </c>
      <c r="F1592" s="630" t="s">
        <v>3288</v>
      </c>
      <c r="G1592" s="313" t="s">
        <v>2728</v>
      </c>
      <c r="H1592" s="631">
        <v>44306</v>
      </c>
      <c r="I1592" s="628">
        <f t="shared" si="18"/>
        <v>44306</v>
      </c>
      <c r="J1592" s="632"/>
    </row>
    <row r="1593" spans="1:10" s="372" customFormat="1">
      <c r="A1593" s="311" t="s">
        <v>2785</v>
      </c>
      <c r="B1593" s="313" t="s">
        <v>2725</v>
      </c>
      <c r="C1593" s="313" t="s">
        <v>2726</v>
      </c>
      <c r="D1593" s="629">
        <v>2611</v>
      </c>
      <c r="E1593" s="451">
        <v>9000</v>
      </c>
      <c r="F1593" s="630" t="s">
        <v>3288</v>
      </c>
      <c r="G1593" s="313" t="s">
        <v>2728</v>
      </c>
      <c r="H1593" s="631">
        <v>44468</v>
      </c>
      <c r="I1593" s="628">
        <f t="shared" si="18"/>
        <v>44468</v>
      </c>
      <c r="J1593" s="632"/>
    </row>
    <row r="1594" spans="1:10" s="372" customFormat="1">
      <c r="A1594" s="311" t="s">
        <v>2791</v>
      </c>
      <c r="B1594" s="313" t="s">
        <v>2725</v>
      </c>
      <c r="C1594" s="313" t="s">
        <v>2726</v>
      </c>
      <c r="D1594" s="629">
        <v>351</v>
      </c>
      <c r="E1594" s="451">
        <v>15000</v>
      </c>
      <c r="F1594" s="630" t="s">
        <v>3288</v>
      </c>
      <c r="G1594" s="313" t="s">
        <v>2728</v>
      </c>
      <c r="H1594" s="631">
        <v>44229</v>
      </c>
      <c r="I1594" s="628">
        <f t="shared" si="18"/>
        <v>44229</v>
      </c>
      <c r="J1594" s="632"/>
    </row>
    <row r="1595" spans="1:10" s="372" customFormat="1">
      <c r="A1595" s="311" t="s">
        <v>2785</v>
      </c>
      <c r="B1595" s="313" t="s">
        <v>2725</v>
      </c>
      <c r="C1595" s="313" t="s">
        <v>2726</v>
      </c>
      <c r="D1595" s="629">
        <v>1086</v>
      </c>
      <c r="E1595" s="451">
        <v>8000</v>
      </c>
      <c r="F1595" s="630" t="s">
        <v>3289</v>
      </c>
      <c r="G1595" s="313" t="s">
        <v>2728</v>
      </c>
      <c r="H1595" s="631">
        <v>44327</v>
      </c>
      <c r="I1595" s="628">
        <f t="shared" si="18"/>
        <v>44327</v>
      </c>
      <c r="J1595" s="632"/>
    </row>
    <row r="1596" spans="1:10" s="372" customFormat="1">
      <c r="A1596" s="311" t="s">
        <v>2785</v>
      </c>
      <c r="B1596" s="313" t="s">
        <v>2725</v>
      </c>
      <c r="C1596" s="313" t="s">
        <v>2726</v>
      </c>
      <c r="D1596" s="629">
        <v>2484</v>
      </c>
      <c r="E1596" s="451">
        <v>8000</v>
      </c>
      <c r="F1596" s="630" t="s">
        <v>19390</v>
      </c>
      <c r="G1596" s="313" t="s">
        <v>2728</v>
      </c>
      <c r="H1596" s="631">
        <v>44459</v>
      </c>
      <c r="I1596" s="628">
        <f t="shared" si="18"/>
        <v>44459</v>
      </c>
      <c r="J1596" s="632"/>
    </row>
    <row r="1597" spans="1:10" s="372" customFormat="1">
      <c r="A1597" s="311" t="s">
        <v>2904</v>
      </c>
      <c r="B1597" s="313" t="s">
        <v>2725</v>
      </c>
      <c r="C1597" s="313" t="s">
        <v>2726</v>
      </c>
      <c r="D1597" s="629">
        <v>1469</v>
      </c>
      <c r="E1597" s="451">
        <v>26000</v>
      </c>
      <c r="F1597" s="630" t="s">
        <v>19390</v>
      </c>
      <c r="G1597" s="313" t="s">
        <v>2728</v>
      </c>
      <c r="H1597" s="631">
        <v>44354</v>
      </c>
      <c r="I1597" s="628">
        <f t="shared" si="18"/>
        <v>44354</v>
      </c>
      <c r="J1597" s="632"/>
    </row>
    <row r="1598" spans="1:10" s="372" customFormat="1">
      <c r="A1598" s="311" t="s">
        <v>15728</v>
      </c>
      <c r="B1598" s="313" t="s">
        <v>2725</v>
      </c>
      <c r="C1598" s="313" t="s">
        <v>2726</v>
      </c>
      <c r="D1598" s="629">
        <v>2256</v>
      </c>
      <c r="E1598" s="451">
        <v>13000</v>
      </c>
      <c r="F1598" s="630" t="s">
        <v>15726</v>
      </c>
      <c r="G1598" s="313" t="s">
        <v>2728</v>
      </c>
      <c r="H1598" s="631">
        <v>44445</v>
      </c>
      <c r="I1598" s="628">
        <f t="shared" si="18"/>
        <v>44445</v>
      </c>
      <c r="J1598" s="632"/>
    </row>
    <row r="1599" spans="1:10" s="372" customFormat="1" ht="23.25">
      <c r="A1599" s="311" t="s">
        <v>3292</v>
      </c>
      <c r="B1599" s="313" t="s">
        <v>2725</v>
      </c>
      <c r="C1599" s="313" t="s">
        <v>2726</v>
      </c>
      <c r="D1599" s="629">
        <v>2733</v>
      </c>
      <c r="E1599" s="451">
        <v>26000</v>
      </c>
      <c r="F1599" s="630" t="s">
        <v>15726</v>
      </c>
      <c r="G1599" s="313" t="s">
        <v>2728</v>
      </c>
      <c r="H1599" s="631">
        <v>44483</v>
      </c>
      <c r="I1599" s="628">
        <f t="shared" si="18"/>
        <v>44483</v>
      </c>
      <c r="J1599" s="632"/>
    </row>
    <row r="1600" spans="1:10" s="372" customFormat="1" ht="23.25">
      <c r="A1600" s="311" t="s">
        <v>2909</v>
      </c>
      <c r="B1600" s="313" t="s">
        <v>2725</v>
      </c>
      <c r="C1600" s="313" t="s">
        <v>2726</v>
      </c>
      <c r="D1600" s="629">
        <v>266</v>
      </c>
      <c r="E1600" s="451">
        <v>27000</v>
      </c>
      <c r="F1600" s="630" t="s">
        <v>15726</v>
      </c>
      <c r="G1600" s="313" t="s">
        <v>2728</v>
      </c>
      <c r="H1600" s="631">
        <v>44221</v>
      </c>
      <c r="I1600" s="628">
        <f t="shared" si="18"/>
        <v>44221</v>
      </c>
      <c r="J1600" s="632"/>
    </row>
    <row r="1601" spans="1:10" s="372" customFormat="1" ht="23.25">
      <c r="A1601" s="311" t="s">
        <v>15729</v>
      </c>
      <c r="B1601" s="313" t="s">
        <v>2725</v>
      </c>
      <c r="C1601" s="313" t="s">
        <v>2726</v>
      </c>
      <c r="D1601" s="629">
        <v>718</v>
      </c>
      <c r="E1601" s="451">
        <v>27000</v>
      </c>
      <c r="F1601" s="630" t="s">
        <v>15727</v>
      </c>
      <c r="G1601" s="313" t="s">
        <v>2728</v>
      </c>
      <c r="H1601" s="631">
        <v>44285</v>
      </c>
      <c r="I1601" s="628">
        <f t="shared" si="18"/>
        <v>44285</v>
      </c>
      <c r="J1601" s="632"/>
    </row>
    <row r="1602" spans="1:10" s="372" customFormat="1" ht="23.25">
      <c r="A1602" s="311" t="s">
        <v>15729</v>
      </c>
      <c r="B1602" s="313" t="s">
        <v>2725</v>
      </c>
      <c r="C1602" s="313" t="s">
        <v>2726</v>
      </c>
      <c r="D1602" s="629">
        <v>1700</v>
      </c>
      <c r="E1602" s="451">
        <v>27000</v>
      </c>
      <c r="F1602" s="630" t="s">
        <v>15727</v>
      </c>
      <c r="G1602" s="313" t="s">
        <v>2728</v>
      </c>
      <c r="H1602" s="631">
        <v>44378</v>
      </c>
      <c r="I1602" s="628">
        <f t="shared" si="18"/>
        <v>44378</v>
      </c>
      <c r="J1602" s="632"/>
    </row>
    <row r="1603" spans="1:10" s="372" customFormat="1">
      <c r="A1603" s="311" t="s">
        <v>15730</v>
      </c>
      <c r="B1603" s="313" t="s">
        <v>2725</v>
      </c>
      <c r="C1603" s="313" t="s">
        <v>2726</v>
      </c>
      <c r="D1603" s="629">
        <v>2622</v>
      </c>
      <c r="E1603" s="451">
        <v>27000</v>
      </c>
      <c r="F1603" s="630" t="s">
        <v>15727</v>
      </c>
      <c r="G1603" s="313" t="s">
        <v>2728</v>
      </c>
      <c r="H1603" s="631">
        <v>44469</v>
      </c>
      <c r="I1603" s="628">
        <f t="shared" si="18"/>
        <v>44469</v>
      </c>
      <c r="J1603" s="632"/>
    </row>
    <row r="1604" spans="1:10" s="372" customFormat="1">
      <c r="A1604" s="311" t="s">
        <v>2942</v>
      </c>
      <c r="B1604" s="313" t="s">
        <v>2725</v>
      </c>
      <c r="C1604" s="313" t="s">
        <v>2726</v>
      </c>
      <c r="D1604" s="629">
        <v>462</v>
      </c>
      <c r="E1604" s="451">
        <v>30000</v>
      </c>
      <c r="F1604" s="630" t="s">
        <v>15727</v>
      </c>
      <c r="G1604" s="313" t="s">
        <v>2728</v>
      </c>
      <c r="H1604" s="631">
        <v>44244</v>
      </c>
      <c r="I1604" s="628">
        <f t="shared" si="18"/>
        <v>44244</v>
      </c>
      <c r="J1604" s="632"/>
    </row>
    <row r="1605" spans="1:10" s="372" customFormat="1">
      <c r="A1605" s="311" t="s">
        <v>2942</v>
      </c>
      <c r="B1605" s="313" t="s">
        <v>2725</v>
      </c>
      <c r="C1605" s="313" t="s">
        <v>2726</v>
      </c>
      <c r="D1605" s="629">
        <v>1209</v>
      </c>
      <c r="E1605" s="451">
        <v>30000</v>
      </c>
      <c r="F1605" s="630" t="s">
        <v>19391</v>
      </c>
      <c r="G1605" s="313" t="s">
        <v>2728</v>
      </c>
      <c r="H1605" s="631">
        <v>44336</v>
      </c>
      <c r="I1605" s="628">
        <f t="shared" si="18"/>
        <v>44336</v>
      </c>
      <c r="J1605" s="632"/>
    </row>
    <row r="1606" spans="1:10" s="372" customFormat="1">
      <c r="A1606" s="311" t="s">
        <v>2942</v>
      </c>
      <c r="B1606" s="313" t="s">
        <v>2725</v>
      </c>
      <c r="C1606" s="313" t="s">
        <v>2726</v>
      </c>
      <c r="D1606" s="629">
        <v>2103</v>
      </c>
      <c r="E1606" s="451">
        <v>30000</v>
      </c>
      <c r="F1606" s="630" t="s">
        <v>19391</v>
      </c>
      <c r="G1606" s="313" t="s">
        <v>2728</v>
      </c>
      <c r="H1606" s="631">
        <v>44427</v>
      </c>
      <c r="I1606" s="628">
        <f t="shared" si="18"/>
        <v>44427</v>
      </c>
      <c r="J1606" s="632"/>
    </row>
    <row r="1607" spans="1:10" s="372" customFormat="1">
      <c r="A1607" s="311" t="s">
        <v>2942</v>
      </c>
      <c r="B1607" s="313" t="s">
        <v>2725</v>
      </c>
      <c r="C1607" s="313" t="s">
        <v>2726</v>
      </c>
      <c r="D1607" s="629">
        <v>2978</v>
      </c>
      <c r="E1607" s="451">
        <v>14340</v>
      </c>
      <c r="F1607" s="630" t="s">
        <v>19391</v>
      </c>
      <c r="G1607" s="313" t="s">
        <v>2728</v>
      </c>
      <c r="H1607" s="631">
        <v>44519</v>
      </c>
      <c r="I1607" s="628">
        <f t="shared" si="18"/>
        <v>44519</v>
      </c>
      <c r="J1607" s="632"/>
    </row>
    <row r="1608" spans="1:10" s="372" customFormat="1">
      <c r="A1608" s="311" t="s">
        <v>2767</v>
      </c>
      <c r="B1608" s="313" t="s">
        <v>2725</v>
      </c>
      <c r="C1608" s="313" t="s">
        <v>2726</v>
      </c>
      <c r="D1608" s="629">
        <v>1070</v>
      </c>
      <c r="E1608" s="451">
        <v>10000</v>
      </c>
      <c r="F1608" s="630" t="s">
        <v>19391</v>
      </c>
      <c r="G1608" s="313" t="s">
        <v>2728</v>
      </c>
      <c r="H1608" s="631">
        <v>44326</v>
      </c>
      <c r="I1608" s="628">
        <f t="shared" si="18"/>
        <v>44326</v>
      </c>
      <c r="J1608" s="632"/>
    </row>
    <row r="1609" spans="1:10" s="372" customFormat="1">
      <c r="A1609" s="311" t="s">
        <v>2767</v>
      </c>
      <c r="B1609" s="313" t="s">
        <v>2725</v>
      </c>
      <c r="C1609" s="313" t="s">
        <v>2726</v>
      </c>
      <c r="D1609" s="629">
        <v>1491</v>
      </c>
      <c r="E1609" s="451">
        <v>30000</v>
      </c>
      <c r="F1609" s="630" t="s">
        <v>15731</v>
      </c>
      <c r="G1609" s="313" t="s">
        <v>2728</v>
      </c>
      <c r="H1609" s="631">
        <v>44357</v>
      </c>
      <c r="I1609" s="628">
        <f t="shared" si="18"/>
        <v>44357</v>
      </c>
      <c r="J1609" s="632"/>
    </row>
    <row r="1610" spans="1:10" s="372" customFormat="1">
      <c r="A1610" s="311" t="s">
        <v>2767</v>
      </c>
      <c r="B1610" s="313" t="s">
        <v>2725</v>
      </c>
      <c r="C1610" s="313" t="s">
        <v>2726</v>
      </c>
      <c r="D1610" s="629">
        <v>2418</v>
      </c>
      <c r="E1610" s="451">
        <v>30000</v>
      </c>
      <c r="F1610" s="630" t="s">
        <v>15731</v>
      </c>
      <c r="G1610" s="313" t="s">
        <v>2728</v>
      </c>
      <c r="H1610" s="631">
        <v>44454</v>
      </c>
      <c r="I1610" s="628">
        <f t="shared" si="18"/>
        <v>44454</v>
      </c>
      <c r="J1610" s="632"/>
    </row>
    <row r="1611" spans="1:10" s="372" customFormat="1">
      <c r="A1611" s="311" t="s">
        <v>2767</v>
      </c>
      <c r="B1611" s="313" t="s">
        <v>2725</v>
      </c>
      <c r="C1611" s="313" t="s">
        <v>2726</v>
      </c>
      <c r="D1611" s="629">
        <v>3230</v>
      </c>
      <c r="E1611" s="451">
        <v>5670</v>
      </c>
      <c r="F1611" s="630" t="s">
        <v>15731</v>
      </c>
      <c r="G1611" s="313" t="s">
        <v>2728</v>
      </c>
      <c r="H1611" s="631">
        <v>44546</v>
      </c>
      <c r="I1611" s="628">
        <f t="shared" si="18"/>
        <v>44546</v>
      </c>
      <c r="J1611" s="632"/>
    </row>
    <row r="1612" spans="1:10" s="372" customFormat="1">
      <c r="A1612" s="311" t="s">
        <v>3177</v>
      </c>
      <c r="B1612" s="313" t="s">
        <v>2725</v>
      </c>
      <c r="C1612" s="313" t="s">
        <v>2726</v>
      </c>
      <c r="D1612" s="629">
        <v>112</v>
      </c>
      <c r="E1612" s="451">
        <v>10500</v>
      </c>
      <c r="F1612" s="630" t="s">
        <v>15731</v>
      </c>
      <c r="G1612" s="313" t="s">
        <v>2728</v>
      </c>
      <c r="H1612" s="631">
        <v>44212</v>
      </c>
      <c r="I1612" s="628">
        <f t="shared" si="18"/>
        <v>44212</v>
      </c>
      <c r="J1612" s="632"/>
    </row>
    <row r="1613" spans="1:10" s="372" customFormat="1">
      <c r="A1613" s="311" t="s">
        <v>3177</v>
      </c>
      <c r="B1613" s="313" t="s">
        <v>2725</v>
      </c>
      <c r="C1613" s="313" t="s">
        <v>2726</v>
      </c>
      <c r="D1613" s="629">
        <v>954</v>
      </c>
      <c r="E1613" s="451">
        <v>10500</v>
      </c>
      <c r="F1613" s="630" t="s">
        <v>19392</v>
      </c>
      <c r="G1613" s="313" t="s">
        <v>2728</v>
      </c>
      <c r="H1613" s="631">
        <v>44315</v>
      </c>
      <c r="I1613" s="628">
        <f t="shared" si="18"/>
        <v>44315</v>
      </c>
      <c r="J1613" s="632"/>
    </row>
    <row r="1614" spans="1:10" s="372" customFormat="1">
      <c r="A1614" s="311" t="s">
        <v>3177</v>
      </c>
      <c r="B1614" s="313" t="s">
        <v>2725</v>
      </c>
      <c r="C1614" s="313" t="s">
        <v>2726</v>
      </c>
      <c r="D1614" s="629">
        <v>2028</v>
      </c>
      <c r="E1614" s="451">
        <v>20000</v>
      </c>
      <c r="F1614" s="630" t="s">
        <v>19392</v>
      </c>
      <c r="G1614" s="313" t="s">
        <v>2728</v>
      </c>
      <c r="H1614" s="631">
        <v>44417</v>
      </c>
      <c r="I1614" s="628">
        <f t="shared" si="18"/>
        <v>44417</v>
      </c>
      <c r="J1614" s="632"/>
    </row>
    <row r="1615" spans="1:10" s="372" customFormat="1">
      <c r="A1615" s="311" t="s">
        <v>2771</v>
      </c>
      <c r="B1615" s="313" t="s">
        <v>2725</v>
      </c>
      <c r="C1615" s="313" t="s">
        <v>2726</v>
      </c>
      <c r="D1615" s="629">
        <v>1686</v>
      </c>
      <c r="E1615" s="451">
        <v>1500</v>
      </c>
      <c r="F1615" s="630" t="s">
        <v>19392</v>
      </c>
      <c r="G1615" s="313" t="s">
        <v>2728</v>
      </c>
      <c r="H1615" s="631">
        <v>44377</v>
      </c>
      <c r="I1615" s="628">
        <f t="shared" si="18"/>
        <v>44377</v>
      </c>
      <c r="J1615" s="632"/>
    </row>
    <row r="1616" spans="1:10" s="372" customFormat="1">
      <c r="A1616" s="311" t="s">
        <v>2771</v>
      </c>
      <c r="B1616" s="313" t="s">
        <v>2725</v>
      </c>
      <c r="C1616" s="313" t="s">
        <v>2726</v>
      </c>
      <c r="D1616" s="629">
        <v>2060</v>
      </c>
      <c r="E1616" s="451">
        <v>1500</v>
      </c>
      <c r="F1616" s="630" t="s">
        <v>15732</v>
      </c>
      <c r="G1616" s="313" t="s">
        <v>2728</v>
      </c>
      <c r="H1616" s="631">
        <v>44420</v>
      </c>
      <c r="I1616" s="628">
        <f t="shared" si="18"/>
        <v>44420</v>
      </c>
      <c r="J1616" s="632"/>
    </row>
    <row r="1617" spans="1:10" s="372" customFormat="1">
      <c r="A1617" s="311" t="s">
        <v>2800</v>
      </c>
      <c r="B1617" s="313" t="s">
        <v>2725</v>
      </c>
      <c r="C1617" s="313" t="s">
        <v>2726</v>
      </c>
      <c r="D1617" s="629">
        <v>410</v>
      </c>
      <c r="E1617" s="451">
        <v>10000</v>
      </c>
      <c r="F1617" s="630" t="s">
        <v>15732</v>
      </c>
      <c r="G1617" s="313" t="s">
        <v>2728</v>
      </c>
      <c r="H1617" s="631">
        <v>44237</v>
      </c>
      <c r="I1617" s="628">
        <f t="shared" si="18"/>
        <v>44237</v>
      </c>
      <c r="J1617" s="632"/>
    </row>
    <row r="1618" spans="1:10" s="372" customFormat="1" ht="23.25">
      <c r="A1618" s="311" t="s">
        <v>3067</v>
      </c>
      <c r="B1618" s="313" t="s">
        <v>2725</v>
      </c>
      <c r="C1618" s="313" t="s">
        <v>2726</v>
      </c>
      <c r="D1618" s="629">
        <v>444</v>
      </c>
      <c r="E1618" s="451">
        <v>35200</v>
      </c>
      <c r="F1618" s="630" t="s">
        <v>3299</v>
      </c>
      <c r="G1618" s="313" t="s">
        <v>2728</v>
      </c>
      <c r="H1618" s="631">
        <v>44239</v>
      </c>
      <c r="I1618" s="628">
        <f t="shared" si="18"/>
        <v>44239</v>
      </c>
      <c r="J1618" s="632"/>
    </row>
    <row r="1619" spans="1:10" s="372" customFormat="1">
      <c r="A1619" s="311" t="s">
        <v>2751</v>
      </c>
      <c r="B1619" s="313" t="s">
        <v>2725</v>
      </c>
      <c r="C1619" s="313" t="s">
        <v>2726</v>
      </c>
      <c r="D1619" s="629">
        <v>1332</v>
      </c>
      <c r="E1619" s="451">
        <v>35200</v>
      </c>
      <c r="F1619" s="630" t="s">
        <v>15733</v>
      </c>
      <c r="G1619" s="313" t="s">
        <v>2728</v>
      </c>
      <c r="H1619" s="631">
        <v>44344</v>
      </c>
      <c r="I1619" s="628">
        <f t="shared" si="18"/>
        <v>44344</v>
      </c>
      <c r="J1619" s="632"/>
    </row>
    <row r="1620" spans="1:10" s="372" customFormat="1">
      <c r="A1620" s="311" t="s">
        <v>2771</v>
      </c>
      <c r="B1620" s="313" t="s">
        <v>2725</v>
      </c>
      <c r="C1620" s="313" t="s">
        <v>2726</v>
      </c>
      <c r="D1620" s="629">
        <v>2151</v>
      </c>
      <c r="E1620" s="451">
        <v>24000</v>
      </c>
      <c r="F1620" s="630" t="s">
        <v>15733</v>
      </c>
      <c r="G1620" s="313" t="s">
        <v>2728</v>
      </c>
      <c r="H1620" s="631">
        <v>44431</v>
      </c>
      <c r="I1620" s="628">
        <f t="shared" si="18"/>
        <v>44431</v>
      </c>
      <c r="J1620" s="632"/>
    </row>
    <row r="1621" spans="1:10" s="372" customFormat="1">
      <c r="A1621" s="311" t="s">
        <v>2751</v>
      </c>
      <c r="B1621" s="313" t="s">
        <v>2725</v>
      </c>
      <c r="C1621" s="313" t="s">
        <v>2726</v>
      </c>
      <c r="D1621" s="629">
        <v>2780</v>
      </c>
      <c r="E1621" s="451">
        <v>30000</v>
      </c>
      <c r="F1621" s="630" t="s">
        <v>15733</v>
      </c>
      <c r="G1621" s="313" t="s">
        <v>2728</v>
      </c>
      <c r="H1621" s="631">
        <v>44491</v>
      </c>
      <c r="I1621" s="628">
        <f t="shared" si="18"/>
        <v>44491</v>
      </c>
      <c r="J1621" s="632"/>
    </row>
    <row r="1622" spans="1:10" s="372" customFormat="1">
      <c r="A1622" s="311" t="s">
        <v>2757</v>
      </c>
      <c r="B1622" s="313" t="s">
        <v>2725</v>
      </c>
      <c r="C1622" s="313" t="s">
        <v>2726</v>
      </c>
      <c r="D1622" s="629">
        <v>1383</v>
      </c>
      <c r="E1622" s="451">
        <v>10000</v>
      </c>
      <c r="F1622" s="630" t="s">
        <v>15733</v>
      </c>
      <c r="G1622" s="313" t="s">
        <v>2728</v>
      </c>
      <c r="H1622" s="631">
        <v>44348</v>
      </c>
      <c r="I1622" s="628">
        <f t="shared" si="18"/>
        <v>44348</v>
      </c>
      <c r="J1622" s="632"/>
    </row>
    <row r="1623" spans="1:10" s="372" customFormat="1">
      <c r="A1623" s="311" t="s">
        <v>2759</v>
      </c>
      <c r="B1623" s="313" t="s">
        <v>2725</v>
      </c>
      <c r="C1623" s="313" t="s">
        <v>2726</v>
      </c>
      <c r="D1623" s="629">
        <v>1856</v>
      </c>
      <c r="E1623" s="451">
        <v>30000</v>
      </c>
      <c r="F1623" s="630" t="s">
        <v>15734</v>
      </c>
      <c r="G1623" s="313" t="s">
        <v>2728</v>
      </c>
      <c r="H1623" s="631">
        <v>44391</v>
      </c>
      <c r="I1623" s="628">
        <f t="shared" si="18"/>
        <v>44391</v>
      </c>
      <c r="J1623" s="632"/>
    </row>
    <row r="1624" spans="1:10" s="372" customFormat="1">
      <c r="A1624" s="311" t="s">
        <v>2759</v>
      </c>
      <c r="B1624" s="313" t="s">
        <v>2725</v>
      </c>
      <c r="C1624" s="313" t="s">
        <v>2726</v>
      </c>
      <c r="D1624" s="629">
        <v>2709</v>
      </c>
      <c r="E1624" s="451">
        <v>28500</v>
      </c>
      <c r="F1624" s="630" t="s">
        <v>15734</v>
      </c>
      <c r="G1624" s="313" t="s">
        <v>2728</v>
      </c>
      <c r="H1624" s="631">
        <v>44481</v>
      </c>
      <c r="I1624" s="628">
        <f t="shared" si="18"/>
        <v>44481</v>
      </c>
      <c r="J1624" s="632"/>
    </row>
    <row r="1625" spans="1:10" s="372" customFormat="1">
      <c r="A1625" s="311" t="s">
        <v>3302</v>
      </c>
      <c r="B1625" s="313" t="s">
        <v>2725</v>
      </c>
      <c r="C1625" s="313" t="s">
        <v>2726</v>
      </c>
      <c r="D1625" s="629">
        <v>176</v>
      </c>
      <c r="E1625" s="451">
        <v>12000</v>
      </c>
      <c r="F1625" s="630" t="s">
        <v>15734</v>
      </c>
      <c r="G1625" s="313" t="s">
        <v>2728</v>
      </c>
      <c r="H1625" s="631">
        <v>44215</v>
      </c>
      <c r="I1625" s="628">
        <f t="shared" si="18"/>
        <v>44215</v>
      </c>
      <c r="J1625" s="632"/>
    </row>
    <row r="1626" spans="1:10" s="372" customFormat="1">
      <c r="A1626" s="311" t="s">
        <v>2890</v>
      </c>
      <c r="B1626" s="313" t="s">
        <v>2725</v>
      </c>
      <c r="C1626" s="313" t="s">
        <v>2726</v>
      </c>
      <c r="D1626" s="629">
        <v>867</v>
      </c>
      <c r="E1626" s="451">
        <v>6000</v>
      </c>
      <c r="F1626" s="630" t="s">
        <v>15735</v>
      </c>
      <c r="G1626" s="313" t="s">
        <v>2728</v>
      </c>
      <c r="H1626" s="631">
        <v>44305</v>
      </c>
      <c r="I1626" s="628">
        <f t="shared" si="18"/>
        <v>44305</v>
      </c>
      <c r="J1626" s="632"/>
    </row>
    <row r="1627" spans="1:10" s="372" customFormat="1">
      <c r="A1627" s="311" t="s">
        <v>2890</v>
      </c>
      <c r="B1627" s="313" t="s">
        <v>2725</v>
      </c>
      <c r="C1627" s="313" t="s">
        <v>2726</v>
      </c>
      <c r="D1627" s="629">
        <v>2497</v>
      </c>
      <c r="E1627" s="451">
        <v>14000</v>
      </c>
      <c r="F1627" s="630" t="s">
        <v>15735</v>
      </c>
      <c r="G1627" s="313" t="s">
        <v>2728</v>
      </c>
      <c r="H1627" s="631">
        <v>44461</v>
      </c>
      <c r="I1627" s="628">
        <f t="shared" si="18"/>
        <v>44461</v>
      </c>
      <c r="J1627" s="632"/>
    </row>
    <row r="1628" spans="1:10" s="372" customFormat="1">
      <c r="A1628" s="311" t="s">
        <v>2861</v>
      </c>
      <c r="B1628" s="313" t="s">
        <v>2725</v>
      </c>
      <c r="C1628" s="313" t="s">
        <v>2726</v>
      </c>
      <c r="D1628" s="629">
        <v>2976</v>
      </c>
      <c r="E1628" s="451">
        <v>13500</v>
      </c>
      <c r="F1628" s="630" t="s">
        <v>15735</v>
      </c>
      <c r="G1628" s="313" t="s">
        <v>2728</v>
      </c>
      <c r="H1628" s="631">
        <v>44518</v>
      </c>
      <c r="I1628" s="628">
        <f t="shared" si="18"/>
        <v>44518</v>
      </c>
      <c r="J1628" s="632"/>
    </row>
    <row r="1629" spans="1:10" s="372" customFormat="1">
      <c r="A1629" s="311" t="s">
        <v>2737</v>
      </c>
      <c r="B1629" s="313" t="s">
        <v>2725</v>
      </c>
      <c r="C1629" s="313" t="s">
        <v>2726</v>
      </c>
      <c r="D1629" s="629">
        <v>484</v>
      </c>
      <c r="E1629" s="451">
        <v>13810</v>
      </c>
      <c r="F1629" s="630" t="s">
        <v>15735</v>
      </c>
      <c r="G1629" s="313" t="s">
        <v>2728</v>
      </c>
      <c r="H1629" s="631">
        <v>44244</v>
      </c>
      <c r="I1629" s="628">
        <f t="shared" si="18"/>
        <v>44244</v>
      </c>
      <c r="J1629" s="632"/>
    </row>
    <row r="1630" spans="1:10" s="372" customFormat="1">
      <c r="A1630" s="311" t="s">
        <v>3170</v>
      </c>
      <c r="B1630" s="313" t="s">
        <v>2725</v>
      </c>
      <c r="C1630" s="313" t="s">
        <v>2726</v>
      </c>
      <c r="D1630" s="629">
        <v>2129</v>
      </c>
      <c r="E1630" s="451">
        <v>6630</v>
      </c>
      <c r="F1630" s="630" t="s">
        <v>3304</v>
      </c>
      <c r="G1630" s="313" t="s">
        <v>2728</v>
      </c>
      <c r="H1630" s="631">
        <v>44428</v>
      </c>
      <c r="I1630" s="628">
        <f t="shared" si="18"/>
        <v>44428</v>
      </c>
      <c r="J1630" s="632"/>
    </row>
    <row r="1631" spans="1:10" s="372" customFormat="1">
      <c r="A1631" s="311" t="s">
        <v>3305</v>
      </c>
      <c r="B1631" s="313" t="s">
        <v>2725</v>
      </c>
      <c r="C1631" s="313" t="s">
        <v>2726</v>
      </c>
      <c r="D1631" s="629">
        <v>2876</v>
      </c>
      <c r="E1631" s="451">
        <v>2750</v>
      </c>
      <c r="F1631" s="630" t="s">
        <v>3306</v>
      </c>
      <c r="G1631" s="313" t="s">
        <v>2728</v>
      </c>
      <c r="H1631" s="631">
        <v>44510</v>
      </c>
      <c r="I1631" s="628">
        <f t="shared" si="18"/>
        <v>44510</v>
      </c>
      <c r="J1631" s="632"/>
    </row>
    <row r="1632" spans="1:10" s="372" customFormat="1" ht="23.25">
      <c r="A1632" s="311" t="s">
        <v>3307</v>
      </c>
      <c r="B1632" s="313" t="s">
        <v>2725</v>
      </c>
      <c r="C1632" s="313" t="s">
        <v>2726</v>
      </c>
      <c r="D1632" s="629">
        <v>2977</v>
      </c>
      <c r="E1632" s="451">
        <v>20500</v>
      </c>
      <c r="F1632" s="630" t="s">
        <v>3308</v>
      </c>
      <c r="G1632" s="313" t="s">
        <v>2728</v>
      </c>
      <c r="H1632" s="631">
        <v>44519</v>
      </c>
      <c r="I1632" s="628">
        <f t="shared" si="18"/>
        <v>44519</v>
      </c>
      <c r="J1632" s="632"/>
    </row>
    <row r="1633" spans="1:10" s="372" customFormat="1">
      <c r="A1633" s="311" t="s">
        <v>2768</v>
      </c>
      <c r="B1633" s="313" t="s">
        <v>2725</v>
      </c>
      <c r="C1633" s="313" t="s">
        <v>2726</v>
      </c>
      <c r="D1633" s="629">
        <v>122</v>
      </c>
      <c r="E1633" s="451">
        <v>12000</v>
      </c>
      <c r="F1633" s="630" t="s">
        <v>3309</v>
      </c>
      <c r="G1633" s="313" t="s">
        <v>2728</v>
      </c>
      <c r="H1633" s="631">
        <v>44212</v>
      </c>
      <c r="I1633" s="628">
        <f t="shared" si="18"/>
        <v>44212</v>
      </c>
      <c r="J1633" s="632"/>
    </row>
    <row r="1634" spans="1:10" s="372" customFormat="1">
      <c r="A1634" s="311" t="s">
        <v>2768</v>
      </c>
      <c r="B1634" s="313" t="s">
        <v>2725</v>
      </c>
      <c r="C1634" s="313" t="s">
        <v>2726</v>
      </c>
      <c r="D1634" s="629">
        <v>936</v>
      </c>
      <c r="E1634" s="451">
        <v>12000</v>
      </c>
      <c r="F1634" s="630" t="s">
        <v>15736</v>
      </c>
      <c r="G1634" s="313" t="s">
        <v>2728</v>
      </c>
      <c r="H1634" s="631">
        <v>44313</v>
      </c>
      <c r="I1634" s="628">
        <f t="shared" si="18"/>
        <v>44313</v>
      </c>
      <c r="J1634" s="632"/>
    </row>
    <row r="1635" spans="1:10" s="372" customFormat="1">
      <c r="A1635" s="311" t="s">
        <v>2768</v>
      </c>
      <c r="B1635" s="313" t="s">
        <v>2725</v>
      </c>
      <c r="C1635" s="313" t="s">
        <v>2726</v>
      </c>
      <c r="D1635" s="629">
        <v>1757</v>
      </c>
      <c r="E1635" s="451">
        <v>4000</v>
      </c>
      <c r="F1635" s="630" t="s">
        <v>15736</v>
      </c>
      <c r="G1635" s="313" t="s">
        <v>2728</v>
      </c>
      <c r="H1635" s="631">
        <v>44385</v>
      </c>
      <c r="I1635" s="628">
        <f t="shared" si="18"/>
        <v>44385</v>
      </c>
      <c r="J1635" s="632"/>
    </row>
    <row r="1636" spans="1:10" s="372" customFormat="1">
      <c r="A1636" s="311" t="s">
        <v>2768</v>
      </c>
      <c r="B1636" s="313" t="s">
        <v>2725</v>
      </c>
      <c r="C1636" s="313" t="s">
        <v>2726</v>
      </c>
      <c r="D1636" s="629">
        <v>2116</v>
      </c>
      <c r="E1636" s="451">
        <v>12000</v>
      </c>
      <c r="F1636" s="630" t="s">
        <v>15736</v>
      </c>
      <c r="G1636" s="313" t="s">
        <v>2728</v>
      </c>
      <c r="H1636" s="631">
        <v>44427</v>
      </c>
      <c r="I1636" s="628">
        <f t="shared" si="18"/>
        <v>44427</v>
      </c>
      <c r="J1636" s="632"/>
    </row>
    <row r="1637" spans="1:10" s="372" customFormat="1">
      <c r="A1637" s="311" t="s">
        <v>2773</v>
      </c>
      <c r="B1637" s="313" t="s">
        <v>2725</v>
      </c>
      <c r="C1637" s="313" t="s">
        <v>2726</v>
      </c>
      <c r="D1637" s="629">
        <v>2297</v>
      </c>
      <c r="E1637" s="451">
        <v>15000</v>
      </c>
      <c r="F1637" s="630" t="s">
        <v>15736</v>
      </c>
      <c r="G1637" s="313" t="s">
        <v>2728</v>
      </c>
      <c r="H1637" s="631">
        <v>44446</v>
      </c>
      <c r="I1637" s="628">
        <f t="shared" si="18"/>
        <v>44446</v>
      </c>
      <c r="J1637" s="632"/>
    </row>
    <row r="1638" spans="1:10" s="372" customFormat="1">
      <c r="A1638" s="311" t="s">
        <v>2724</v>
      </c>
      <c r="B1638" s="313" t="s">
        <v>2725</v>
      </c>
      <c r="C1638" s="313" t="s">
        <v>2726</v>
      </c>
      <c r="D1638" s="629">
        <v>3265</v>
      </c>
      <c r="E1638" s="451">
        <v>5000</v>
      </c>
      <c r="F1638" s="630" t="s">
        <v>3310</v>
      </c>
      <c r="G1638" s="313" t="s">
        <v>2728</v>
      </c>
      <c r="H1638" s="631">
        <v>44551</v>
      </c>
      <c r="I1638" s="628">
        <f t="shared" si="18"/>
        <v>44551</v>
      </c>
      <c r="J1638" s="632"/>
    </row>
    <row r="1639" spans="1:10" s="372" customFormat="1">
      <c r="A1639" s="311" t="s">
        <v>2724</v>
      </c>
      <c r="B1639" s="313" t="s">
        <v>2725</v>
      </c>
      <c r="C1639" s="313" t="s">
        <v>2726</v>
      </c>
      <c r="D1639" s="629">
        <v>19</v>
      </c>
      <c r="E1639" s="451">
        <v>24000</v>
      </c>
      <c r="F1639" s="630" t="s">
        <v>3310</v>
      </c>
      <c r="G1639" s="313" t="s">
        <v>2728</v>
      </c>
      <c r="H1639" s="631">
        <v>44208</v>
      </c>
      <c r="I1639" s="628">
        <f t="shared" si="18"/>
        <v>44208</v>
      </c>
      <c r="J1639" s="632"/>
    </row>
    <row r="1640" spans="1:10" s="372" customFormat="1">
      <c r="A1640" s="311" t="s">
        <v>3311</v>
      </c>
      <c r="B1640" s="313" t="s">
        <v>2725</v>
      </c>
      <c r="C1640" s="313" t="s">
        <v>2726</v>
      </c>
      <c r="D1640" s="629">
        <v>1049</v>
      </c>
      <c r="E1640" s="451">
        <v>12000</v>
      </c>
      <c r="F1640" s="630" t="s">
        <v>15737</v>
      </c>
      <c r="G1640" s="313" t="s">
        <v>2728</v>
      </c>
      <c r="H1640" s="631">
        <v>44323</v>
      </c>
      <c r="I1640" s="628">
        <f t="shared" si="18"/>
        <v>44323</v>
      </c>
      <c r="J1640" s="632"/>
    </row>
    <row r="1641" spans="1:10" s="372" customFormat="1">
      <c r="A1641" s="311" t="s">
        <v>2789</v>
      </c>
      <c r="B1641" s="313" t="s">
        <v>2725</v>
      </c>
      <c r="C1641" s="313" t="s">
        <v>2726</v>
      </c>
      <c r="D1641" s="629">
        <v>1828</v>
      </c>
      <c r="E1641" s="451">
        <v>30000</v>
      </c>
      <c r="F1641" s="630" t="s">
        <v>15737</v>
      </c>
      <c r="G1641" s="313" t="s">
        <v>2728</v>
      </c>
      <c r="H1641" s="631">
        <v>44390</v>
      </c>
      <c r="I1641" s="628">
        <f t="shared" si="18"/>
        <v>44390</v>
      </c>
      <c r="J1641" s="632"/>
    </row>
    <row r="1642" spans="1:10" s="372" customFormat="1">
      <c r="A1642" s="311" t="s">
        <v>2789</v>
      </c>
      <c r="B1642" s="313" t="s">
        <v>2725</v>
      </c>
      <c r="C1642" s="313" t="s">
        <v>2726</v>
      </c>
      <c r="D1642" s="629">
        <v>2711</v>
      </c>
      <c r="E1642" s="451">
        <v>28500</v>
      </c>
      <c r="F1642" s="630" t="s">
        <v>15738</v>
      </c>
      <c r="G1642" s="313" t="s">
        <v>2728</v>
      </c>
      <c r="H1642" s="631">
        <v>44481</v>
      </c>
      <c r="I1642" s="628">
        <f t="shared" si="18"/>
        <v>44481</v>
      </c>
      <c r="J1642" s="632"/>
    </row>
    <row r="1643" spans="1:10" s="372" customFormat="1">
      <c r="A1643" s="311" t="s">
        <v>2915</v>
      </c>
      <c r="B1643" s="313" t="s">
        <v>2725</v>
      </c>
      <c r="C1643" s="313" t="s">
        <v>2726</v>
      </c>
      <c r="D1643" s="629">
        <v>1359</v>
      </c>
      <c r="E1643" s="451">
        <v>5000</v>
      </c>
      <c r="F1643" s="630" t="s">
        <v>15738</v>
      </c>
      <c r="G1643" s="313" t="s">
        <v>2728</v>
      </c>
      <c r="H1643" s="631">
        <v>44347</v>
      </c>
      <c r="I1643" s="628">
        <f t="shared" si="18"/>
        <v>44347</v>
      </c>
      <c r="J1643" s="632"/>
    </row>
    <row r="1644" spans="1:10" s="372" customFormat="1" ht="23.25">
      <c r="A1644" s="311" t="s">
        <v>2793</v>
      </c>
      <c r="B1644" s="313" t="s">
        <v>2725</v>
      </c>
      <c r="C1644" s="313" t="s">
        <v>2726</v>
      </c>
      <c r="D1644" s="629">
        <v>89</v>
      </c>
      <c r="E1644" s="451">
        <v>30000</v>
      </c>
      <c r="F1644" s="630" t="s">
        <v>3313</v>
      </c>
      <c r="G1644" s="313" t="s">
        <v>2728</v>
      </c>
      <c r="H1644" s="631">
        <v>44212</v>
      </c>
      <c r="I1644" s="628">
        <f t="shared" si="18"/>
        <v>44212</v>
      </c>
      <c r="J1644" s="632"/>
    </row>
    <row r="1645" spans="1:10" s="372" customFormat="1" ht="23.25">
      <c r="A1645" s="311" t="s">
        <v>2793</v>
      </c>
      <c r="B1645" s="313" t="s">
        <v>2725</v>
      </c>
      <c r="C1645" s="313" t="s">
        <v>2726</v>
      </c>
      <c r="D1645" s="629">
        <v>566</v>
      </c>
      <c r="E1645" s="451">
        <v>30000</v>
      </c>
      <c r="F1645" s="630" t="s">
        <v>15739</v>
      </c>
      <c r="G1645" s="313" t="s">
        <v>2728</v>
      </c>
      <c r="H1645" s="631">
        <v>44256</v>
      </c>
      <c r="I1645" s="628">
        <f t="shared" si="18"/>
        <v>44256</v>
      </c>
      <c r="J1645" s="632"/>
    </row>
    <row r="1646" spans="1:10" s="372" customFormat="1">
      <c r="A1646" s="311" t="s">
        <v>2749</v>
      </c>
      <c r="B1646" s="313" t="s">
        <v>2725</v>
      </c>
      <c r="C1646" s="313" t="s">
        <v>2726</v>
      </c>
      <c r="D1646" s="629">
        <v>1400</v>
      </c>
      <c r="E1646" s="451">
        <v>20000</v>
      </c>
      <c r="F1646" s="630" t="s">
        <v>15739</v>
      </c>
      <c r="G1646" s="313" t="s">
        <v>2728</v>
      </c>
      <c r="H1646" s="631">
        <v>44348</v>
      </c>
      <c r="I1646" s="628">
        <f t="shared" si="18"/>
        <v>44348</v>
      </c>
      <c r="J1646" s="632"/>
    </row>
    <row r="1647" spans="1:10" s="372" customFormat="1">
      <c r="A1647" s="311" t="s">
        <v>2749</v>
      </c>
      <c r="B1647" s="313" t="s">
        <v>2725</v>
      </c>
      <c r="C1647" s="313" t="s">
        <v>2726</v>
      </c>
      <c r="D1647" s="629">
        <v>2036</v>
      </c>
      <c r="E1647" s="451">
        <v>20000</v>
      </c>
      <c r="F1647" s="630" t="s">
        <v>15739</v>
      </c>
      <c r="G1647" s="313" t="s">
        <v>2728</v>
      </c>
      <c r="H1647" s="631">
        <v>44417</v>
      </c>
      <c r="I1647" s="628">
        <f t="shared" si="18"/>
        <v>44417</v>
      </c>
      <c r="J1647" s="632"/>
    </row>
    <row r="1648" spans="1:10" s="372" customFormat="1">
      <c r="A1648" s="311" t="s">
        <v>2749</v>
      </c>
      <c r="B1648" s="313" t="s">
        <v>2725</v>
      </c>
      <c r="C1648" s="313" t="s">
        <v>2726</v>
      </c>
      <c r="D1648" s="629">
        <v>2685</v>
      </c>
      <c r="E1648" s="451">
        <v>10000</v>
      </c>
      <c r="F1648" s="630" t="s">
        <v>15739</v>
      </c>
      <c r="G1648" s="313" t="s">
        <v>2728</v>
      </c>
      <c r="H1648" s="631">
        <v>44476</v>
      </c>
      <c r="I1648" s="628">
        <f t="shared" si="18"/>
        <v>44476</v>
      </c>
      <c r="J1648" s="632"/>
    </row>
    <row r="1649" spans="1:10" s="372" customFormat="1">
      <c r="A1649" s="311" t="s">
        <v>2749</v>
      </c>
      <c r="B1649" s="313" t="s">
        <v>2725</v>
      </c>
      <c r="C1649" s="313" t="s">
        <v>2726</v>
      </c>
      <c r="D1649" s="629">
        <v>2930</v>
      </c>
      <c r="E1649" s="451">
        <v>17500</v>
      </c>
      <c r="F1649" s="630" t="s">
        <v>15739</v>
      </c>
      <c r="G1649" s="313" t="s">
        <v>2728</v>
      </c>
      <c r="H1649" s="631">
        <v>44512</v>
      </c>
      <c r="I1649" s="628">
        <f t="shared" si="18"/>
        <v>44512</v>
      </c>
      <c r="J1649" s="632"/>
    </row>
    <row r="1650" spans="1:10" s="372" customFormat="1">
      <c r="A1650" s="311" t="s">
        <v>2904</v>
      </c>
      <c r="B1650" s="313" t="s">
        <v>2725</v>
      </c>
      <c r="C1650" s="313" t="s">
        <v>2726</v>
      </c>
      <c r="D1650" s="629">
        <v>1079</v>
      </c>
      <c r="E1650" s="451">
        <v>11000</v>
      </c>
      <c r="F1650" s="630" t="s">
        <v>15739</v>
      </c>
      <c r="G1650" s="313" t="s">
        <v>2728</v>
      </c>
      <c r="H1650" s="631">
        <v>44326</v>
      </c>
      <c r="I1650" s="628">
        <f t="shared" si="18"/>
        <v>44326</v>
      </c>
      <c r="J1650" s="632"/>
    </row>
    <row r="1651" spans="1:10" s="372" customFormat="1" ht="23.25">
      <c r="A1651" s="311" t="s">
        <v>3315</v>
      </c>
      <c r="B1651" s="313" t="s">
        <v>2725</v>
      </c>
      <c r="C1651" s="313" t="s">
        <v>2726</v>
      </c>
      <c r="D1651" s="629">
        <v>1526</v>
      </c>
      <c r="E1651" s="451">
        <v>33000</v>
      </c>
      <c r="F1651" s="630" t="s">
        <v>19393</v>
      </c>
      <c r="G1651" s="313" t="s">
        <v>2728</v>
      </c>
      <c r="H1651" s="631">
        <v>44358</v>
      </c>
      <c r="I1651" s="628">
        <f t="shared" si="18"/>
        <v>44358</v>
      </c>
      <c r="J1651" s="632"/>
    </row>
    <row r="1652" spans="1:10" s="372" customFormat="1">
      <c r="A1652" s="311" t="s">
        <v>3049</v>
      </c>
      <c r="B1652" s="313" t="s">
        <v>2725</v>
      </c>
      <c r="C1652" s="313" t="s">
        <v>2726</v>
      </c>
      <c r="D1652" s="629">
        <v>2365</v>
      </c>
      <c r="E1652" s="451">
        <v>33000</v>
      </c>
      <c r="F1652" s="630" t="s">
        <v>19393</v>
      </c>
      <c r="G1652" s="313" t="s">
        <v>2728</v>
      </c>
      <c r="H1652" s="631">
        <v>44452</v>
      </c>
      <c r="I1652" s="628">
        <f t="shared" ref="I1652:I1715" si="19">H1652+0</f>
        <v>44452</v>
      </c>
      <c r="J1652" s="632"/>
    </row>
    <row r="1653" spans="1:10" s="372" customFormat="1">
      <c r="A1653" s="311" t="s">
        <v>2771</v>
      </c>
      <c r="B1653" s="313" t="s">
        <v>2725</v>
      </c>
      <c r="C1653" s="313" t="s">
        <v>2726</v>
      </c>
      <c r="D1653" s="629">
        <v>1825</v>
      </c>
      <c r="E1653" s="451">
        <v>22000</v>
      </c>
      <c r="F1653" s="630" t="s">
        <v>19393</v>
      </c>
      <c r="G1653" s="313" t="s">
        <v>2728</v>
      </c>
      <c r="H1653" s="631">
        <v>44390</v>
      </c>
      <c r="I1653" s="628">
        <f t="shared" si="19"/>
        <v>44390</v>
      </c>
      <c r="J1653" s="632"/>
    </row>
    <row r="1654" spans="1:10" s="372" customFormat="1">
      <c r="A1654" s="311" t="s">
        <v>2771</v>
      </c>
      <c r="B1654" s="313" t="s">
        <v>2725</v>
      </c>
      <c r="C1654" s="313" t="s">
        <v>2726</v>
      </c>
      <c r="D1654" s="629">
        <v>2479</v>
      </c>
      <c r="E1654" s="451">
        <v>33000</v>
      </c>
      <c r="F1654" s="630" t="s">
        <v>3317</v>
      </c>
      <c r="G1654" s="313" t="s">
        <v>2728</v>
      </c>
      <c r="H1654" s="631">
        <v>44459</v>
      </c>
      <c r="I1654" s="628">
        <f t="shared" si="19"/>
        <v>44459</v>
      </c>
      <c r="J1654" s="632"/>
    </row>
    <row r="1655" spans="1:10" s="372" customFormat="1">
      <c r="A1655" s="311" t="s">
        <v>2771</v>
      </c>
      <c r="B1655" s="313" t="s">
        <v>2725</v>
      </c>
      <c r="C1655" s="313" t="s">
        <v>2726</v>
      </c>
      <c r="D1655" s="629">
        <v>3250</v>
      </c>
      <c r="E1655" s="451">
        <v>6600</v>
      </c>
      <c r="F1655" s="630" t="s">
        <v>3317</v>
      </c>
      <c r="G1655" s="313" t="s">
        <v>2728</v>
      </c>
      <c r="H1655" s="631">
        <v>44547</v>
      </c>
      <c r="I1655" s="628">
        <f t="shared" si="19"/>
        <v>44547</v>
      </c>
      <c r="J1655" s="632"/>
    </row>
    <row r="1656" spans="1:10" s="372" customFormat="1">
      <c r="A1656" s="311" t="s">
        <v>15708</v>
      </c>
      <c r="B1656" s="313" t="s">
        <v>2725</v>
      </c>
      <c r="C1656" s="313" t="s">
        <v>2726</v>
      </c>
      <c r="D1656" s="629">
        <v>2722</v>
      </c>
      <c r="E1656" s="451">
        <v>28000</v>
      </c>
      <c r="F1656" s="630" t="s">
        <v>3317</v>
      </c>
      <c r="G1656" s="313" t="s">
        <v>2728</v>
      </c>
      <c r="H1656" s="631">
        <v>44482</v>
      </c>
      <c r="I1656" s="628">
        <f t="shared" si="19"/>
        <v>44482</v>
      </c>
      <c r="J1656" s="632"/>
    </row>
    <row r="1657" spans="1:10" s="372" customFormat="1">
      <c r="A1657" s="311" t="s">
        <v>3318</v>
      </c>
      <c r="B1657" s="313" t="s">
        <v>2725</v>
      </c>
      <c r="C1657" s="313" t="s">
        <v>2726</v>
      </c>
      <c r="D1657" s="629">
        <v>288</v>
      </c>
      <c r="E1657" s="451">
        <v>30000</v>
      </c>
      <c r="F1657" s="630" t="s">
        <v>15740</v>
      </c>
      <c r="G1657" s="313" t="s">
        <v>2728</v>
      </c>
      <c r="H1657" s="631">
        <v>44222</v>
      </c>
      <c r="I1657" s="628">
        <f t="shared" si="19"/>
        <v>44222</v>
      </c>
      <c r="J1657" s="632"/>
    </row>
    <row r="1658" spans="1:10" s="372" customFormat="1">
      <c r="A1658" s="311" t="s">
        <v>2785</v>
      </c>
      <c r="B1658" s="313" t="s">
        <v>2725</v>
      </c>
      <c r="C1658" s="313" t="s">
        <v>2726</v>
      </c>
      <c r="D1658" s="629">
        <v>2756</v>
      </c>
      <c r="E1658" s="451">
        <v>2500</v>
      </c>
      <c r="F1658" s="630" t="s">
        <v>15741</v>
      </c>
      <c r="G1658" s="313" t="s">
        <v>2728</v>
      </c>
      <c r="H1658" s="631">
        <v>44488</v>
      </c>
      <c r="I1658" s="628">
        <f t="shared" si="19"/>
        <v>44488</v>
      </c>
      <c r="J1658" s="632"/>
    </row>
    <row r="1659" spans="1:10" s="372" customFormat="1">
      <c r="A1659" s="311" t="s">
        <v>2800</v>
      </c>
      <c r="B1659" s="313" t="s">
        <v>2725</v>
      </c>
      <c r="C1659" s="313" t="s">
        <v>2726</v>
      </c>
      <c r="D1659" s="629">
        <v>2960</v>
      </c>
      <c r="E1659" s="451">
        <v>3750</v>
      </c>
      <c r="F1659" s="630" t="s">
        <v>15742</v>
      </c>
      <c r="G1659" s="313" t="s">
        <v>2728</v>
      </c>
      <c r="H1659" s="631">
        <v>44516</v>
      </c>
      <c r="I1659" s="628">
        <f t="shared" si="19"/>
        <v>44516</v>
      </c>
      <c r="J1659" s="632"/>
    </row>
    <row r="1660" spans="1:10" s="372" customFormat="1">
      <c r="A1660" s="311" t="s">
        <v>2915</v>
      </c>
      <c r="B1660" s="313" t="s">
        <v>2725</v>
      </c>
      <c r="C1660" s="313" t="s">
        <v>2726</v>
      </c>
      <c r="D1660" s="629">
        <v>294</v>
      </c>
      <c r="E1660" s="451">
        <v>7500</v>
      </c>
      <c r="F1660" s="630" t="s">
        <v>15742</v>
      </c>
      <c r="G1660" s="313" t="s">
        <v>2728</v>
      </c>
      <c r="H1660" s="631">
        <v>44222</v>
      </c>
      <c r="I1660" s="628">
        <f t="shared" si="19"/>
        <v>44222</v>
      </c>
      <c r="J1660" s="632"/>
    </row>
    <row r="1661" spans="1:10" s="372" customFormat="1">
      <c r="A1661" s="311" t="s">
        <v>2915</v>
      </c>
      <c r="B1661" s="313" t="s">
        <v>2725</v>
      </c>
      <c r="C1661" s="313" t="s">
        <v>2726</v>
      </c>
      <c r="D1661" s="629">
        <v>857</v>
      </c>
      <c r="E1661" s="451">
        <v>2500</v>
      </c>
      <c r="F1661" s="630" t="s">
        <v>15743</v>
      </c>
      <c r="G1661" s="313" t="s">
        <v>2728</v>
      </c>
      <c r="H1661" s="631">
        <v>44303</v>
      </c>
      <c r="I1661" s="628">
        <f t="shared" si="19"/>
        <v>44303</v>
      </c>
      <c r="J1661" s="632"/>
    </row>
    <row r="1662" spans="1:10" s="372" customFormat="1">
      <c r="A1662" s="311" t="s">
        <v>2915</v>
      </c>
      <c r="B1662" s="313" t="s">
        <v>2725</v>
      </c>
      <c r="C1662" s="313" t="s">
        <v>2726</v>
      </c>
      <c r="D1662" s="629">
        <v>1354</v>
      </c>
      <c r="E1662" s="451">
        <v>5000</v>
      </c>
      <c r="F1662" s="630" t="s">
        <v>15743</v>
      </c>
      <c r="G1662" s="313" t="s">
        <v>2728</v>
      </c>
      <c r="H1662" s="631">
        <v>44347</v>
      </c>
      <c r="I1662" s="628">
        <f t="shared" si="19"/>
        <v>44347</v>
      </c>
      <c r="J1662" s="632"/>
    </row>
    <row r="1663" spans="1:10" s="372" customFormat="1">
      <c r="A1663" s="311" t="s">
        <v>2915</v>
      </c>
      <c r="B1663" s="313" t="s">
        <v>2725</v>
      </c>
      <c r="C1663" s="313" t="s">
        <v>2726</v>
      </c>
      <c r="D1663" s="629">
        <v>2019</v>
      </c>
      <c r="E1663" s="451">
        <v>2500</v>
      </c>
      <c r="F1663" s="630" t="s">
        <v>15743</v>
      </c>
      <c r="G1663" s="313" t="s">
        <v>2728</v>
      </c>
      <c r="H1663" s="631">
        <v>44414</v>
      </c>
      <c r="I1663" s="628">
        <f t="shared" si="19"/>
        <v>44414</v>
      </c>
      <c r="J1663" s="632"/>
    </row>
    <row r="1664" spans="1:10" s="372" customFormat="1">
      <c r="A1664" s="311" t="s">
        <v>2915</v>
      </c>
      <c r="B1664" s="313" t="s">
        <v>2725</v>
      </c>
      <c r="C1664" s="313" t="s">
        <v>2726</v>
      </c>
      <c r="D1664" s="629">
        <v>2392</v>
      </c>
      <c r="E1664" s="451">
        <v>2500</v>
      </c>
      <c r="F1664" s="630" t="s">
        <v>15743</v>
      </c>
      <c r="G1664" s="313" t="s">
        <v>2728</v>
      </c>
      <c r="H1664" s="631">
        <v>44453</v>
      </c>
      <c r="I1664" s="628">
        <f t="shared" si="19"/>
        <v>44453</v>
      </c>
      <c r="J1664" s="632"/>
    </row>
    <row r="1665" spans="1:10" s="372" customFormat="1" ht="23.25">
      <c r="A1665" s="311" t="s">
        <v>3321</v>
      </c>
      <c r="B1665" s="313" t="s">
        <v>2725</v>
      </c>
      <c r="C1665" s="313" t="s">
        <v>2726</v>
      </c>
      <c r="D1665" s="629">
        <v>184</v>
      </c>
      <c r="E1665" s="451">
        <v>24000</v>
      </c>
      <c r="F1665" s="630" t="s">
        <v>15743</v>
      </c>
      <c r="G1665" s="313" t="s">
        <v>2728</v>
      </c>
      <c r="H1665" s="631">
        <v>44215</v>
      </c>
      <c r="I1665" s="628">
        <f t="shared" si="19"/>
        <v>44215</v>
      </c>
      <c r="J1665" s="632"/>
    </row>
    <row r="1666" spans="1:10" s="372" customFormat="1">
      <c r="A1666" s="311" t="s">
        <v>15576</v>
      </c>
      <c r="B1666" s="313" t="s">
        <v>2725</v>
      </c>
      <c r="C1666" s="313" t="s">
        <v>2726</v>
      </c>
      <c r="D1666" s="629">
        <v>772</v>
      </c>
      <c r="E1666" s="451">
        <v>24000</v>
      </c>
      <c r="F1666" s="630" t="s">
        <v>3322</v>
      </c>
      <c r="G1666" s="313" t="s">
        <v>2728</v>
      </c>
      <c r="H1666" s="631">
        <v>44294</v>
      </c>
      <c r="I1666" s="628">
        <f t="shared" si="19"/>
        <v>44294</v>
      </c>
      <c r="J1666" s="632"/>
    </row>
    <row r="1667" spans="1:10" s="372" customFormat="1">
      <c r="A1667" s="311" t="s">
        <v>15744</v>
      </c>
      <c r="B1667" s="313" t="s">
        <v>2725</v>
      </c>
      <c r="C1667" s="313" t="s">
        <v>2726</v>
      </c>
      <c r="D1667" s="629">
        <v>1690</v>
      </c>
      <c r="E1667" s="451">
        <v>24000</v>
      </c>
      <c r="F1667" s="630" t="s">
        <v>3322</v>
      </c>
      <c r="G1667" s="313" t="s">
        <v>2728</v>
      </c>
      <c r="H1667" s="631">
        <v>44378</v>
      </c>
      <c r="I1667" s="628">
        <f t="shared" si="19"/>
        <v>44378</v>
      </c>
      <c r="J1667" s="632"/>
    </row>
    <row r="1668" spans="1:10" s="372" customFormat="1">
      <c r="A1668" s="311" t="s">
        <v>15744</v>
      </c>
      <c r="B1668" s="313" t="s">
        <v>2725</v>
      </c>
      <c r="C1668" s="313" t="s">
        <v>2726</v>
      </c>
      <c r="D1668" s="629">
        <v>2598</v>
      </c>
      <c r="E1668" s="451">
        <v>24000</v>
      </c>
      <c r="F1668" s="630" t="s">
        <v>3322</v>
      </c>
      <c r="G1668" s="313" t="s">
        <v>2728</v>
      </c>
      <c r="H1668" s="631">
        <v>44468</v>
      </c>
      <c r="I1668" s="628">
        <f t="shared" si="19"/>
        <v>44468</v>
      </c>
      <c r="J1668" s="632"/>
    </row>
    <row r="1669" spans="1:10" s="372" customFormat="1">
      <c r="A1669" s="311" t="s">
        <v>2767</v>
      </c>
      <c r="B1669" s="313" t="s">
        <v>2725</v>
      </c>
      <c r="C1669" s="313" t="s">
        <v>2726</v>
      </c>
      <c r="D1669" s="629">
        <v>3121</v>
      </c>
      <c r="E1669" s="451">
        <v>10000</v>
      </c>
      <c r="F1669" s="630" t="s">
        <v>3322</v>
      </c>
      <c r="G1669" s="313" t="s">
        <v>2728</v>
      </c>
      <c r="H1669" s="631">
        <v>44533</v>
      </c>
      <c r="I1669" s="628">
        <f t="shared" si="19"/>
        <v>44533</v>
      </c>
      <c r="J1669" s="632"/>
    </row>
    <row r="1670" spans="1:10" s="372" customFormat="1">
      <c r="A1670" s="311" t="s">
        <v>2759</v>
      </c>
      <c r="B1670" s="313" t="s">
        <v>2725</v>
      </c>
      <c r="C1670" s="313" t="s">
        <v>2726</v>
      </c>
      <c r="D1670" s="629">
        <v>2939</v>
      </c>
      <c r="E1670" s="451">
        <v>16700</v>
      </c>
      <c r="F1670" s="630" t="s">
        <v>15745</v>
      </c>
      <c r="G1670" s="313" t="s">
        <v>2728</v>
      </c>
      <c r="H1670" s="631">
        <v>44512</v>
      </c>
      <c r="I1670" s="628">
        <f t="shared" si="19"/>
        <v>44512</v>
      </c>
      <c r="J1670" s="632"/>
    </row>
    <row r="1671" spans="1:10" s="372" customFormat="1">
      <c r="A1671" s="311" t="s">
        <v>2980</v>
      </c>
      <c r="B1671" s="313" t="s">
        <v>2725</v>
      </c>
      <c r="C1671" s="313" t="s">
        <v>2726</v>
      </c>
      <c r="D1671" s="629">
        <v>2948</v>
      </c>
      <c r="E1671" s="451">
        <v>16670</v>
      </c>
      <c r="F1671" s="630" t="s">
        <v>15746</v>
      </c>
      <c r="G1671" s="313" t="s">
        <v>2728</v>
      </c>
      <c r="H1671" s="631">
        <v>44512</v>
      </c>
      <c r="I1671" s="628">
        <f t="shared" si="19"/>
        <v>44512</v>
      </c>
      <c r="J1671" s="632"/>
    </row>
    <row r="1672" spans="1:10" s="372" customFormat="1">
      <c r="A1672" s="311" t="s">
        <v>3173</v>
      </c>
      <c r="B1672" s="313" t="s">
        <v>2725</v>
      </c>
      <c r="C1672" s="313" t="s">
        <v>2726</v>
      </c>
      <c r="D1672" s="629">
        <v>29</v>
      </c>
      <c r="E1672" s="451">
        <v>27000</v>
      </c>
      <c r="F1672" s="630" t="s">
        <v>15747</v>
      </c>
      <c r="G1672" s="313" t="s">
        <v>2728</v>
      </c>
      <c r="H1672" s="631">
        <v>44208</v>
      </c>
      <c r="I1672" s="628">
        <f t="shared" si="19"/>
        <v>44208</v>
      </c>
      <c r="J1672" s="632"/>
    </row>
    <row r="1673" spans="1:10" s="372" customFormat="1">
      <c r="A1673" s="311" t="s">
        <v>3173</v>
      </c>
      <c r="B1673" s="313" t="s">
        <v>2725</v>
      </c>
      <c r="C1673" s="313" t="s">
        <v>2726</v>
      </c>
      <c r="D1673" s="629">
        <v>817</v>
      </c>
      <c r="E1673" s="451">
        <v>27000</v>
      </c>
      <c r="F1673" s="630" t="s">
        <v>15748</v>
      </c>
      <c r="G1673" s="313" t="s">
        <v>2728</v>
      </c>
      <c r="H1673" s="631">
        <v>44300</v>
      </c>
      <c r="I1673" s="628">
        <f t="shared" si="19"/>
        <v>44300</v>
      </c>
      <c r="J1673" s="632"/>
    </row>
    <row r="1674" spans="1:10" s="372" customFormat="1">
      <c r="A1674" s="311" t="s">
        <v>3173</v>
      </c>
      <c r="B1674" s="313" t="s">
        <v>2725</v>
      </c>
      <c r="C1674" s="313" t="s">
        <v>2726</v>
      </c>
      <c r="D1674" s="629">
        <v>1939</v>
      </c>
      <c r="E1674" s="451">
        <v>18000</v>
      </c>
      <c r="F1674" s="630" t="s">
        <v>15748</v>
      </c>
      <c r="G1674" s="313" t="s">
        <v>2728</v>
      </c>
      <c r="H1674" s="631">
        <v>44397</v>
      </c>
      <c r="I1674" s="628">
        <f t="shared" si="19"/>
        <v>44397</v>
      </c>
      <c r="J1674" s="632"/>
    </row>
    <row r="1675" spans="1:10" s="372" customFormat="1">
      <c r="A1675" s="311" t="s">
        <v>3173</v>
      </c>
      <c r="B1675" s="313" t="s">
        <v>2725</v>
      </c>
      <c r="C1675" s="313" t="s">
        <v>2726</v>
      </c>
      <c r="D1675" s="629">
        <v>2559</v>
      </c>
      <c r="E1675" s="451">
        <v>28500</v>
      </c>
      <c r="F1675" s="630" t="s">
        <v>15748</v>
      </c>
      <c r="G1675" s="313" t="s">
        <v>2728</v>
      </c>
      <c r="H1675" s="631">
        <v>44467</v>
      </c>
      <c r="I1675" s="628">
        <f t="shared" si="19"/>
        <v>44467</v>
      </c>
      <c r="J1675" s="632"/>
    </row>
    <row r="1676" spans="1:10" s="372" customFormat="1">
      <c r="A1676" s="311" t="s">
        <v>2877</v>
      </c>
      <c r="B1676" s="313" t="s">
        <v>2725</v>
      </c>
      <c r="C1676" s="313" t="s">
        <v>2726</v>
      </c>
      <c r="D1676" s="629">
        <v>3040</v>
      </c>
      <c r="E1676" s="451">
        <v>12400</v>
      </c>
      <c r="F1676" s="630" t="s">
        <v>15748</v>
      </c>
      <c r="G1676" s="313" t="s">
        <v>2728</v>
      </c>
      <c r="H1676" s="631">
        <v>44526</v>
      </c>
      <c r="I1676" s="628">
        <f t="shared" si="19"/>
        <v>44526</v>
      </c>
      <c r="J1676" s="632"/>
    </row>
    <row r="1677" spans="1:10" s="372" customFormat="1">
      <c r="A1677" s="311" t="s">
        <v>2731</v>
      </c>
      <c r="B1677" s="313" t="s">
        <v>2732</v>
      </c>
      <c r="C1677" s="313" t="s">
        <v>2726</v>
      </c>
      <c r="D1677" s="629" t="s">
        <v>2874</v>
      </c>
      <c r="E1677" s="451">
        <v>1700335.74</v>
      </c>
      <c r="F1677" s="630" t="s">
        <v>15749</v>
      </c>
      <c r="G1677" s="313" t="s">
        <v>2728</v>
      </c>
      <c r="H1677" s="631">
        <v>44347</v>
      </c>
      <c r="I1677" s="628">
        <f t="shared" si="19"/>
        <v>44347</v>
      </c>
      <c r="J1677" s="632"/>
    </row>
    <row r="1678" spans="1:10" s="372" customFormat="1">
      <c r="A1678" s="311" t="s">
        <v>2791</v>
      </c>
      <c r="B1678" s="313" t="s">
        <v>2725</v>
      </c>
      <c r="C1678" s="313" t="s">
        <v>2726</v>
      </c>
      <c r="D1678" s="629">
        <v>758</v>
      </c>
      <c r="E1678" s="451">
        <v>15000</v>
      </c>
      <c r="F1678" s="630" t="s">
        <v>3327</v>
      </c>
      <c r="G1678" s="313" t="s">
        <v>2728</v>
      </c>
      <c r="H1678" s="631">
        <v>44293</v>
      </c>
      <c r="I1678" s="628">
        <f t="shared" si="19"/>
        <v>44293</v>
      </c>
      <c r="J1678" s="632"/>
    </row>
    <row r="1679" spans="1:10" s="372" customFormat="1">
      <c r="A1679" s="311" t="s">
        <v>3328</v>
      </c>
      <c r="B1679" s="313" t="s">
        <v>2725</v>
      </c>
      <c r="C1679" s="313" t="s">
        <v>2726</v>
      </c>
      <c r="D1679" s="629">
        <v>1916</v>
      </c>
      <c r="E1679" s="451">
        <v>20000</v>
      </c>
      <c r="F1679" s="630" t="s">
        <v>15750</v>
      </c>
      <c r="G1679" s="313" t="s">
        <v>2728</v>
      </c>
      <c r="H1679" s="631">
        <v>44396</v>
      </c>
      <c r="I1679" s="628">
        <f t="shared" si="19"/>
        <v>44396</v>
      </c>
      <c r="J1679" s="632"/>
    </row>
    <row r="1680" spans="1:10" s="372" customFormat="1">
      <c r="A1680" s="311" t="s">
        <v>2785</v>
      </c>
      <c r="B1680" s="313" t="s">
        <v>2725</v>
      </c>
      <c r="C1680" s="313" t="s">
        <v>2726</v>
      </c>
      <c r="D1680" s="629">
        <v>2884</v>
      </c>
      <c r="E1680" s="451">
        <v>10000</v>
      </c>
      <c r="F1680" s="630" t="s">
        <v>15750</v>
      </c>
      <c r="G1680" s="313" t="s">
        <v>2728</v>
      </c>
      <c r="H1680" s="631">
        <v>44510</v>
      </c>
      <c r="I1680" s="628">
        <f t="shared" si="19"/>
        <v>44510</v>
      </c>
      <c r="J1680" s="632"/>
    </row>
    <row r="1681" spans="1:10" s="372" customFormat="1">
      <c r="A1681" s="311" t="s">
        <v>2817</v>
      </c>
      <c r="B1681" s="313" t="s">
        <v>1632</v>
      </c>
      <c r="C1681" s="313" t="s">
        <v>2726</v>
      </c>
      <c r="D1681" s="629" t="s">
        <v>3330</v>
      </c>
      <c r="E1681" s="451">
        <v>1519592.88</v>
      </c>
      <c r="F1681" s="630" t="s">
        <v>15750</v>
      </c>
      <c r="G1681" s="313" t="s">
        <v>2728</v>
      </c>
      <c r="H1681" s="631">
        <v>44348</v>
      </c>
      <c r="I1681" s="628">
        <f t="shared" si="19"/>
        <v>44348</v>
      </c>
      <c r="J1681" s="632"/>
    </row>
    <row r="1682" spans="1:10" s="372" customFormat="1" ht="23.25">
      <c r="A1682" s="311" t="s">
        <v>3331</v>
      </c>
      <c r="B1682" s="313" t="s">
        <v>1632</v>
      </c>
      <c r="C1682" s="313" t="s">
        <v>2726</v>
      </c>
      <c r="D1682" s="629" t="s">
        <v>3332</v>
      </c>
      <c r="E1682" s="451">
        <v>602500</v>
      </c>
      <c r="F1682" s="630" t="s">
        <v>3333</v>
      </c>
      <c r="G1682" s="313" t="s">
        <v>2728</v>
      </c>
      <c r="H1682" s="631">
        <v>44454</v>
      </c>
      <c r="I1682" s="628">
        <f t="shared" si="19"/>
        <v>44454</v>
      </c>
      <c r="J1682" s="632"/>
    </row>
    <row r="1683" spans="1:10" s="372" customFormat="1" ht="23.25">
      <c r="A1683" s="311" t="s">
        <v>2745</v>
      </c>
      <c r="B1683" s="313" t="s">
        <v>2732</v>
      </c>
      <c r="C1683" s="313" t="s">
        <v>2726</v>
      </c>
      <c r="D1683" s="629" t="s">
        <v>2747</v>
      </c>
      <c r="E1683" s="451">
        <v>71461.16</v>
      </c>
      <c r="F1683" s="630" t="s">
        <v>3333</v>
      </c>
      <c r="G1683" s="313" t="s">
        <v>2728</v>
      </c>
      <c r="H1683" s="631">
        <v>44292</v>
      </c>
      <c r="I1683" s="628">
        <f t="shared" si="19"/>
        <v>44292</v>
      </c>
      <c r="J1683" s="632"/>
    </row>
    <row r="1684" spans="1:10" s="372" customFormat="1">
      <c r="A1684" s="311" t="s">
        <v>2745</v>
      </c>
      <c r="B1684" s="313" t="s">
        <v>2732</v>
      </c>
      <c r="C1684" s="313" t="s">
        <v>2726</v>
      </c>
      <c r="D1684" s="629" t="s">
        <v>3334</v>
      </c>
      <c r="E1684" s="451">
        <v>295715.53000000003</v>
      </c>
      <c r="F1684" s="630" t="s">
        <v>3335</v>
      </c>
      <c r="G1684" s="313" t="s">
        <v>2728</v>
      </c>
      <c r="H1684" s="631">
        <v>44337</v>
      </c>
      <c r="I1684" s="628">
        <f t="shared" si="19"/>
        <v>44337</v>
      </c>
      <c r="J1684" s="632"/>
    </row>
    <row r="1685" spans="1:10" s="372" customFormat="1">
      <c r="A1685" s="311" t="s">
        <v>2745</v>
      </c>
      <c r="B1685" s="313" t="s">
        <v>2732</v>
      </c>
      <c r="C1685" s="313" t="s">
        <v>2726</v>
      </c>
      <c r="D1685" s="629" t="s">
        <v>3336</v>
      </c>
      <c r="E1685" s="451">
        <v>208140.96</v>
      </c>
      <c r="F1685" s="630" t="s">
        <v>3335</v>
      </c>
      <c r="G1685" s="313" t="s">
        <v>2728</v>
      </c>
      <c r="H1685" s="631">
        <v>44531</v>
      </c>
      <c r="I1685" s="628">
        <f t="shared" si="19"/>
        <v>44531</v>
      </c>
      <c r="J1685" s="632"/>
    </row>
    <row r="1686" spans="1:10" s="372" customFormat="1" ht="23.25">
      <c r="A1686" s="311" t="s">
        <v>2971</v>
      </c>
      <c r="B1686" s="313" t="s">
        <v>2725</v>
      </c>
      <c r="C1686" s="313" t="s">
        <v>2726</v>
      </c>
      <c r="D1686" s="629">
        <v>800</v>
      </c>
      <c r="E1686" s="451">
        <v>9529.59</v>
      </c>
      <c r="F1686" s="630" t="s">
        <v>3335</v>
      </c>
      <c r="G1686" s="313" t="s">
        <v>2728</v>
      </c>
      <c r="H1686" s="631">
        <v>44299</v>
      </c>
      <c r="I1686" s="628">
        <f t="shared" si="19"/>
        <v>44299</v>
      </c>
      <c r="J1686" s="632"/>
    </row>
    <row r="1687" spans="1:10" s="372" customFormat="1" ht="23.25">
      <c r="A1687" s="311" t="s">
        <v>2866</v>
      </c>
      <c r="B1687" s="313" t="s">
        <v>2732</v>
      </c>
      <c r="C1687" s="313" t="s">
        <v>2726</v>
      </c>
      <c r="D1687" s="629" t="s">
        <v>3337</v>
      </c>
      <c r="E1687" s="451">
        <v>258000</v>
      </c>
      <c r="F1687" s="630" t="s">
        <v>3338</v>
      </c>
      <c r="G1687" s="313" t="s">
        <v>2728</v>
      </c>
      <c r="H1687" s="631">
        <v>44253</v>
      </c>
      <c r="I1687" s="628">
        <f t="shared" si="19"/>
        <v>44253</v>
      </c>
      <c r="J1687" s="632"/>
    </row>
    <row r="1688" spans="1:10" s="372" customFormat="1" ht="23.25">
      <c r="A1688" s="311" t="s">
        <v>3059</v>
      </c>
      <c r="B1688" s="313" t="s">
        <v>2725</v>
      </c>
      <c r="C1688" s="313" t="s">
        <v>2726</v>
      </c>
      <c r="D1688" s="629">
        <v>358</v>
      </c>
      <c r="E1688" s="451">
        <v>30000</v>
      </c>
      <c r="F1688" s="630" t="s">
        <v>3339</v>
      </c>
      <c r="G1688" s="313" t="s">
        <v>2728</v>
      </c>
      <c r="H1688" s="631">
        <v>44229</v>
      </c>
      <c r="I1688" s="628">
        <f t="shared" si="19"/>
        <v>44229</v>
      </c>
      <c r="J1688" s="632"/>
    </row>
    <row r="1689" spans="1:10" s="372" customFormat="1">
      <c r="A1689" s="311" t="s">
        <v>2828</v>
      </c>
      <c r="B1689" s="313" t="s">
        <v>2725</v>
      </c>
      <c r="C1689" s="313" t="s">
        <v>2726</v>
      </c>
      <c r="D1689" s="629">
        <v>2550</v>
      </c>
      <c r="E1689" s="451">
        <v>35200</v>
      </c>
      <c r="F1689" s="630" t="s">
        <v>3340</v>
      </c>
      <c r="G1689" s="313" t="s">
        <v>2728</v>
      </c>
      <c r="H1689" s="631">
        <v>44463</v>
      </c>
      <c r="I1689" s="628">
        <f t="shared" si="19"/>
        <v>44463</v>
      </c>
      <c r="J1689" s="632"/>
    </row>
    <row r="1690" spans="1:10" s="372" customFormat="1">
      <c r="A1690" s="311" t="s">
        <v>3341</v>
      </c>
      <c r="B1690" s="313" t="s">
        <v>2725</v>
      </c>
      <c r="C1690" s="313" t="s">
        <v>2726</v>
      </c>
      <c r="D1690" s="629">
        <v>2203</v>
      </c>
      <c r="E1690" s="451">
        <v>32000</v>
      </c>
      <c r="F1690" s="630" t="s">
        <v>3342</v>
      </c>
      <c r="G1690" s="313" t="s">
        <v>2728</v>
      </c>
      <c r="H1690" s="631">
        <v>44434</v>
      </c>
      <c r="I1690" s="628">
        <f t="shared" si="19"/>
        <v>44434</v>
      </c>
      <c r="J1690" s="632"/>
    </row>
    <row r="1691" spans="1:10" s="372" customFormat="1">
      <c r="A1691" s="311" t="s">
        <v>2785</v>
      </c>
      <c r="B1691" s="313" t="s">
        <v>2725</v>
      </c>
      <c r="C1691" s="313" t="s">
        <v>2726</v>
      </c>
      <c r="D1691" s="629">
        <v>431</v>
      </c>
      <c r="E1691" s="451">
        <v>6000</v>
      </c>
      <c r="F1691" s="630" t="s">
        <v>15751</v>
      </c>
      <c r="G1691" s="313" t="s">
        <v>2728</v>
      </c>
      <c r="H1691" s="631">
        <v>44238</v>
      </c>
      <c r="I1691" s="628">
        <f t="shared" si="19"/>
        <v>44238</v>
      </c>
      <c r="J1691" s="632"/>
    </row>
    <row r="1692" spans="1:10" s="372" customFormat="1">
      <c r="A1692" s="311" t="s">
        <v>2785</v>
      </c>
      <c r="B1692" s="313" t="s">
        <v>2725</v>
      </c>
      <c r="C1692" s="313" t="s">
        <v>2726</v>
      </c>
      <c r="D1692" s="629">
        <v>822</v>
      </c>
      <c r="E1692" s="451">
        <v>3000</v>
      </c>
      <c r="F1692" s="630" t="s">
        <v>15752</v>
      </c>
      <c r="G1692" s="313" t="s">
        <v>2728</v>
      </c>
      <c r="H1692" s="631">
        <v>44300</v>
      </c>
      <c r="I1692" s="628">
        <f t="shared" si="19"/>
        <v>44300</v>
      </c>
      <c r="J1692" s="632"/>
    </row>
    <row r="1693" spans="1:10" s="372" customFormat="1">
      <c r="A1693" s="311" t="s">
        <v>2785</v>
      </c>
      <c r="B1693" s="313" t="s">
        <v>2725</v>
      </c>
      <c r="C1693" s="313" t="s">
        <v>2726</v>
      </c>
      <c r="D1693" s="629">
        <v>1161</v>
      </c>
      <c r="E1693" s="451">
        <v>3000</v>
      </c>
      <c r="F1693" s="630" t="s">
        <v>15752</v>
      </c>
      <c r="G1693" s="313" t="s">
        <v>2728</v>
      </c>
      <c r="H1693" s="631">
        <v>44333</v>
      </c>
      <c r="I1693" s="628">
        <f t="shared" si="19"/>
        <v>44333</v>
      </c>
      <c r="J1693" s="632"/>
    </row>
    <row r="1694" spans="1:10" s="372" customFormat="1">
      <c r="A1694" s="311" t="s">
        <v>2785</v>
      </c>
      <c r="B1694" s="313" t="s">
        <v>2725</v>
      </c>
      <c r="C1694" s="313" t="s">
        <v>2726</v>
      </c>
      <c r="D1694" s="629">
        <v>1450</v>
      </c>
      <c r="E1694" s="451">
        <v>3000</v>
      </c>
      <c r="F1694" s="630" t="s">
        <v>15752</v>
      </c>
      <c r="G1694" s="313" t="s">
        <v>2728</v>
      </c>
      <c r="H1694" s="631">
        <v>44354</v>
      </c>
      <c r="I1694" s="628">
        <f t="shared" si="19"/>
        <v>44354</v>
      </c>
      <c r="J1694" s="632"/>
    </row>
    <row r="1695" spans="1:10" s="372" customFormat="1">
      <c r="A1695" s="311" t="s">
        <v>2785</v>
      </c>
      <c r="B1695" s="313" t="s">
        <v>2725</v>
      </c>
      <c r="C1695" s="313" t="s">
        <v>2726</v>
      </c>
      <c r="D1695" s="629">
        <v>1902</v>
      </c>
      <c r="E1695" s="451">
        <v>3000</v>
      </c>
      <c r="F1695" s="630" t="s">
        <v>15752</v>
      </c>
      <c r="G1695" s="313" t="s">
        <v>2728</v>
      </c>
      <c r="H1695" s="631">
        <v>44394</v>
      </c>
      <c r="I1695" s="628">
        <f t="shared" si="19"/>
        <v>44394</v>
      </c>
      <c r="J1695" s="632"/>
    </row>
    <row r="1696" spans="1:10" s="372" customFormat="1">
      <c r="A1696" s="311" t="s">
        <v>2785</v>
      </c>
      <c r="B1696" s="313" t="s">
        <v>2725</v>
      </c>
      <c r="C1696" s="313" t="s">
        <v>2726</v>
      </c>
      <c r="D1696" s="629">
        <v>2117</v>
      </c>
      <c r="E1696" s="451">
        <v>3000</v>
      </c>
      <c r="F1696" s="630" t="s">
        <v>15752</v>
      </c>
      <c r="G1696" s="313" t="s">
        <v>2728</v>
      </c>
      <c r="H1696" s="631">
        <v>44427</v>
      </c>
      <c r="I1696" s="628">
        <f t="shared" si="19"/>
        <v>44427</v>
      </c>
      <c r="J1696" s="632"/>
    </row>
    <row r="1697" spans="1:10" s="372" customFormat="1">
      <c r="A1697" s="311" t="s">
        <v>2785</v>
      </c>
      <c r="B1697" s="313" t="s">
        <v>2725</v>
      </c>
      <c r="C1697" s="313" t="s">
        <v>2726</v>
      </c>
      <c r="D1697" s="629">
        <v>2267</v>
      </c>
      <c r="E1697" s="451">
        <v>12000</v>
      </c>
      <c r="F1697" s="630" t="s">
        <v>15752</v>
      </c>
      <c r="G1697" s="313" t="s">
        <v>2728</v>
      </c>
      <c r="H1697" s="631">
        <v>44445</v>
      </c>
      <c r="I1697" s="628">
        <f t="shared" si="19"/>
        <v>44445</v>
      </c>
      <c r="J1697" s="632"/>
    </row>
    <row r="1698" spans="1:10" s="372" customFormat="1">
      <c r="A1698" s="311" t="s">
        <v>2785</v>
      </c>
      <c r="B1698" s="313" t="s">
        <v>2725</v>
      </c>
      <c r="C1698" s="313" t="s">
        <v>2726</v>
      </c>
      <c r="D1698" s="629">
        <v>413</v>
      </c>
      <c r="E1698" s="451">
        <v>6000</v>
      </c>
      <c r="F1698" s="630" t="s">
        <v>15752</v>
      </c>
      <c r="G1698" s="313" t="s">
        <v>2728</v>
      </c>
      <c r="H1698" s="631">
        <v>44237</v>
      </c>
      <c r="I1698" s="628">
        <f t="shared" si="19"/>
        <v>44237</v>
      </c>
      <c r="J1698" s="632"/>
    </row>
    <row r="1699" spans="1:10" s="372" customFormat="1">
      <c r="A1699" s="311" t="s">
        <v>2785</v>
      </c>
      <c r="B1699" s="313" t="s">
        <v>2725</v>
      </c>
      <c r="C1699" s="313" t="s">
        <v>2726</v>
      </c>
      <c r="D1699" s="629">
        <v>810</v>
      </c>
      <c r="E1699" s="451">
        <v>3000</v>
      </c>
      <c r="F1699" s="630" t="s">
        <v>15753</v>
      </c>
      <c r="G1699" s="313" t="s">
        <v>2728</v>
      </c>
      <c r="H1699" s="631">
        <v>44299</v>
      </c>
      <c r="I1699" s="628">
        <f t="shared" si="19"/>
        <v>44299</v>
      </c>
      <c r="J1699" s="632"/>
    </row>
    <row r="1700" spans="1:10" s="372" customFormat="1">
      <c r="A1700" s="311" t="s">
        <v>2785</v>
      </c>
      <c r="B1700" s="313" t="s">
        <v>2725</v>
      </c>
      <c r="C1700" s="313" t="s">
        <v>2726</v>
      </c>
      <c r="D1700" s="629">
        <v>1162</v>
      </c>
      <c r="E1700" s="451">
        <v>3000</v>
      </c>
      <c r="F1700" s="630" t="s">
        <v>15753</v>
      </c>
      <c r="G1700" s="313" t="s">
        <v>2728</v>
      </c>
      <c r="H1700" s="631">
        <v>44333</v>
      </c>
      <c r="I1700" s="628">
        <f t="shared" si="19"/>
        <v>44333</v>
      </c>
      <c r="J1700" s="632"/>
    </row>
    <row r="1701" spans="1:10" s="372" customFormat="1">
      <c r="A1701" s="311" t="s">
        <v>2785</v>
      </c>
      <c r="B1701" s="313" t="s">
        <v>2725</v>
      </c>
      <c r="C1701" s="313" t="s">
        <v>2726</v>
      </c>
      <c r="D1701" s="629">
        <v>1454</v>
      </c>
      <c r="E1701" s="451">
        <v>3000</v>
      </c>
      <c r="F1701" s="630" t="s">
        <v>15753</v>
      </c>
      <c r="G1701" s="313" t="s">
        <v>2728</v>
      </c>
      <c r="H1701" s="631">
        <v>44354</v>
      </c>
      <c r="I1701" s="628">
        <f t="shared" si="19"/>
        <v>44354</v>
      </c>
      <c r="J1701" s="632"/>
    </row>
    <row r="1702" spans="1:10" s="372" customFormat="1">
      <c r="A1702" s="311" t="s">
        <v>2785</v>
      </c>
      <c r="B1702" s="313" t="s">
        <v>2725</v>
      </c>
      <c r="C1702" s="313" t="s">
        <v>2726</v>
      </c>
      <c r="D1702" s="629">
        <v>1890</v>
      </c>
      <c r="E1702" s="451">
        <v>3000</v>
      </c>
      <c r="F1702" s="630" t="s">
        <v>15753</v>
      </c>
      <c r="G1702" s="313" t="s">
        <v>2728</v>
      </c>
      <c r="H1702" s="631">
        <v>44394</v>
      </c>
      <c r="I1702" s="628">
        <f t="shared" si="19"/>
        <v>44394</v>
      </c>
      <c r="J1702" s="632"/>
    </row>
    <row r="1703" spans="1:10" s="372" customFormat="1">
      <c r="A1703" s="311" t="s">
        <v>2785</v>
      </c>
      <c r="B1703" s="313" t="s">
        <v>2725</v>
      </c>
      <c r="C1703" s="313" t="s">
        <v>2726</v>
      </c>
      <c r="D1703" s="629">
        <v>2068</v>
      </c>
      <c r="E1703" s="451">
        <v>3000</v>
      </c>
      <c r="F1703" s="630" t="s">
        <v>15753</v>
      </c>
      <c r="G1703" s="313" t="s">
        <v>2728</v>
      </c>
      <c r="H1703" s="631">
        <v>44421</v>
      </c>
      <c r="I1703" s="628">
        <f t="shared" si="19"/>
        <v>44421</v>
      </c>
      <c r="J1703" s="632"/>
    </row>
    <row r="1704" spans="1:10" s="372" customFormat="1">
      <c r="A1704" s="311" t="s">
        <v>2785</v>
      </c>
      <c r="B1704" s="313" t="s">
        <v>2725</v>
      </c>
      <c r="C1704" s="313" t="s">
        <v>2726</v>
      </c>
      <c r="D1704" s="629">
        <v>2272</v>
      </c>
      <c r="E1704" s="451">
        <v>12000</v>
      </c>
      <c r="F1704" s="630" t="s">
        <v>15753</v>
      </c>
      <c r="G1704" s="313" t="s">
        <v>2728</v>
      </c>
      <c r="H1704" s="631">
        <v>44445</v>
      </c>
      <c r="I1704" s="628">
        <f t="shared" si="19"/>
        <v>44445</v>
      </c>
      <c r="J1704" s="632"/>
    </row>
    <row r="1705" spans="1:10" s="372" customFormat="1">
      <c r="A1705" s="311" t="s">
        <v>2785</v>
      </c>
      <c r="B1705" s="313" t="s">
        <v>2725</v>
      </c>
      <c r="C1705" s="313" t="s">
        <v>2726</v>
      </c>
      <c r="D1705" s="629">
        <v>1861</v>
      </c>
      <c r="E1705" s="451">
        <v>15000</v>
      </c>
      <c r="F1705" s="630" t="s">
        <v>15753</v>
      </c>
      <c r="G1705" s="313" t="s">
        <v>2728</v>
      </c>
      <c r="H1705" s="631">
        <v>44391</v>
      </c>
      <c r="I1705" s="628">
        <f t="shared" si="19"/>
        <v>44391</v>
      </c>
      <c r="J1705" s="632"/>
    </row>
    <row r="1706" spans="1:10" s="372" customFormat="1">
      <c r="A1706" s="311" t="s">
        <v>2785</v>
      </c>
      <c r="B1706" s="313" t="s">
        <v>2725</v>
      </c>
      <c r="C1706" s="313" t="s">
        <v>2726</v>
      </c>
      <c r="D1706" s="629">
        <v>2774</v>
      </c>
      <c r="E1706" s="451">
        <v>12500</v>
      </c>
      <c r="F1706" s="630" t="s">
        <v>15754</v>
      </c>
      <c r="G1706" s="313" t="s">
        <v>2728</v>
      </c>
      <c r="H1706" s="631">
        <v>44490</v>
      </c>
      <c r="I1706" s="628">
        <f t="shared" si="19"/>
        <v>44490</v>
      </c>
      <c r="J1706" s="632"/>
    </row>
    <row r="1707" spans="1:10" s="372" customFormat="1">
      <c r="A1707" s="311" t="s">
        <v>2785</v>
      </c>
      <c r="B1707" s="313" t="s">
        <v>2725</v>
      </c>
      <c r="C1707" s="313" t="s">
        <v>2726</v>
      </c>
      <c r="D1707" s="629">
        <v>1196</v>
      </c>
      <c r="E1707" s="451">
        <v>5000</v>
      </c>
      <c r="F1707" s="630" t="s">
        <v>15754</v>
      </c>
      <c r="G1707" s="313" t="s">
        <v>2728</v>
      </c>
      <c r="H1707" s="631">
        <v>44335</v>
      </c>
      <c r="I1707" s="628">
        <f t="shared" si="19"/>
        <v>44335</v>
      </c>
      <c r="J1707" s="632"/>
    </row>
    <row r="1708" spans="1:10" s="372" customFormat="1">
      <c r="A1708" s="311" t="s">
        <v>2791</v>
      </c>
      <c r="B1708" s="313" t="s">
        <v>2725</v>
      </c>
      <c r="C1708" s="313" t="s">
        <v>2726</v>
      </c>
      <c r="D1708" s="629">
        <v>1648</v>
      </c>
      <c r="E1708" s="451">
        <v>15000</v>
      </c>
      <c r="F1708" s="630" t="s">
        <v>15755</v>
      </c>
      <c r="G1708" s="313" t="s">
        <v>2728</v>
      </c>
      <c r="H1708" s="631">
        <v>44372</v>
      </c>
      <c r="I1708" s="628">
        <f t="shared" si="19"/>
        <v>44372</v>
      </c>
      <c r="J1708" s="632"/>
    </row>
    <row r="1709" spans="1:10" s="372" customFormat="1">
      <c r="A1709" s="311" t="s">
        <v>2791</v>
      </c>
      <c r="B1709" s="313" t="s">
        <v>2725</v>
      </c>
      <c r="C1709" s="313" t="s">
        <v>2726</v>
      </c>
      <c r="D1709" s="629">
        <v>2533</v>
      </c>
      <c r="E1709" s="451">
        <v>16500</v>
      </c>
      <c r="F1709" s="630" t="s">
        <v>15755</v>
      </c>
      <c r="G1709" s="313" t="s">
        <v>2728</v>
      </c>
      <c r="H1709" s="631">
        <v>44463</v>
      </c>
      <c r="I1709" s="628">
        <f t="shared" si="19"/>
        <v>44463</v>
      </c>
      <c r="J1709" s="632"/>
    </row>
    <row r="1710" spans="1:10" s="372" customFormat="1">
      <c r="A1710" s="311" t="s">
        <v>2773</v>
      </c>
      <c r="B1710" s="313" t="s">
        <v>2725</v>
      </c>
      <c r="C1710" s="313" t="s">
        <v>2726</v>
      </c>
      <c r="D1710" s="629">
        <v>2814</v>
      </c>
      <c r="E1710" s="451">
        <v>26000</v>
      </c>
      <c r="F1710" s="630" t="s">
        <v>15755</v>
      </c>
      <c r="G1710" s="313" t="s">
        <v>2728</v>
      </c>
      <c r="H1710" s="631">
        <v>44498</v>
      </c>
      <c r="I1710" s="628">
        <f t="shared" si="19"/>
        <v>44498</v>
      </c>
      <c r="J1710" s="632"/>
    </row>
    <row r="1711" spans="1:10" s="372" customFormat="1">
      <c r="A1711" s="311" t="s">
        <v>2785</v>
      </c>
      <c r="B1711" s="313" t="s">
        <v>2725</v>
      </c>
      <c r="C1711" s="313" t="s">
        <v>2726</v>
      </c>
      <c r="D1711" s="629">
        <v>2953</v>
      </c>
      <c r="E1711" s="451">
        <v>7500</v>
      </c>
      <c r="F1711" s="630" t="s">
        <v>15756</v>
      </c>
      <c r="G1711" s="313" t="s">
        <v>2728</v>
      </c>
      <c r="H1711" s="631">
        <v>44515</v>
      </c>
      <c r="I1711" s="628">
        <f t="shared" si="19"/>
        <v>44515</v>
      </c>
      <c r="J1711" s="632"/>
    </row>
    <row r="1712" spans="1:10" s="372" customFormat="1" ht="23.25">
      <c r="A1712" s="311" t="s">
        <v>2981</v>
      </c>
      <c r="B1712" s="313" t="s">
        <v>2725</v>
      </c>
      <c r="C1712" s="313" t="s">
        <v>2726</v>
      </c>
      <c r="D1712" s="629">
        <v>196</v>
      </c>
      <c r="E1712" s="451">
        <v>22000</v>
      </c>
      <c r="F1712" s="630" t="s">
        <v>3348</v>
      </c>
      <c r="G1712" s="313" t="s">
        <v>2728</v>
      </c>
      <c r="H1712" s="631">
        <v>44216</v>
      </c>
      <c r="I1712" s="628">
        <f t="shared" si="19"/>
        <v>44216</v>
      </c>
      <c r="J1712" s="632"/>
    </row>
    <row r="1713" spans="1:10" s="372" customFormat="1">
      <c r="A1713" s="311" t="s">
        <v>2773</v>
      </c>
      <c r="B1713" s="313" t="s">
        <v>2725</v>
      </c>
      <c r="C1713" s="313" t="s">
        <v>2726</v>
      </c>
      <c r="D1713" s="629">
        <v>1576</v>
      </c>
      <c r="E1713" s="451">
        <v>33000</v>
      </c>
      <c r="F1713" s="630" t="s">
        <v>3349</v>
      </c>
      <c r="G1713" s="313" t="s">
        <v>2728</v>
      </c>
      <c r="H1713" s="631">
        <v>44364</v>
      </c>
      <c r="I1713" s="628">
        <f t="shared" si="19"/>
        <v>44364</v>
      </c>
      <c r="J1713" s="632"/>
    </row>
    <row r="1714" spans="1:10" s="372" customFormat="1">
      <c r="A1714" s="311" t="s">
        <v>2808</v>
      </c>
      <c r="B1714" s="313" t="s">
        <v>2725</v>
      </c>
      <c r="C1714" s="313" t="s">
        <v>2726</v>
      </c>
      <c r="D1714" s="629">
        <v>2547</v>
      </c>
      <c r="E1714" s="451">
        <v>28000</v>
      </c>
      <c r="F1714" s="630" t="s">
        <v>19394</v>
      </c>
      <c r="G1714" s="313" t="s">
        <v>2728</v>
      </c>
      <c r="H1714" s="631">
        <v>44463</v>
      </c>
      <c r="I1714" s="628">
        <f t="shared" si="19"/>
        <v>44463</v>
      </c>
      <c r="J1714" s="632"/>
    </row>
    <row r="1715" spans="1:10" s="372" customFormat="1">
      <c r="A1715" s="311" t="s">
        <v>2773</v>
      </c>
      <c r="B1715" s="313" t="s">
        <v>2725</v>
      </c>
      <c r="C1715" s="313" t="s">
        <v>2726</v>
      </c>
      <c r="D1715" s="629">
        <v>3171</v>
      </c>
      <c r="E1715" s="451">
        <v>14000</v>
      </c>
      <c r="F1715" s="630" t="s">
        <v>19394</v>
      </c>
      <c r="G1715" s="313" t="s">
        <v>2728</v>
      </c>
      <c r="H1715" s="631">
        <v>44539</v>
      </c>
      <c r="I1715" s="628">
        <f t="shared" si="19"/>
        <v>44539</v>
      </c>
      <c r="J1715" s="632"/>
    </row>
    <row r="1716" spans="1:10" s="372" customFormat="1">
      <c r="A1716" s="311" t="s">
        <v>2731</v>
      </c>
      <c r="B1716" s="313" t="s">
        <v>2725</v>
      </c>
      <c r="C1716" s="313" t="s">
        <v>2726</v>
      </c>
      <c r="D1716" s="629">
        <v>595</v>
      </c>
      <c r="E1716" s="451">
        <v>11680</v>
      </c>
      <c r="F1716" s="630" t="s">
        <v>19394</v>
      </c>
      <c r="G1716" s="313" t="s">
        <v>2728</v>
      </c>
      <c r="H1716" s="631">
        <v>44261</v>
      </c>
      <c r="I1716" s="628">
        <f t="shared" ref="I1716:I1779" si="20">H1716+0</f>
        <v>44261</v>
      </c>
      <c r="J1716" s="632"/>
    </row>
    <row r="1717" spans="1:10" s="372" customFormat="1">
      <c r="A1717" s="311" t="s">
        <v>2731</v>
      </c>
      <c r="B1717" s="313" t="s">
        <v>2725</v>
      </c>
      <c r="C1717" s="313" t="s">
        <v>2726</v>
      </c>
      <c r="D1717" s="629">
        <v>614</v>
      </c>
      <c r="E1717" s="451">
        <v>35070</v>
      </c>
      <c r="F1717" s="630" t="s">
        <v>15757</v>
      </c>
      <c r="G1717" s="313" t="s">
        <v>2728</v>
      </c>
      <c r="H1717" s="631">
        <v>44263</v>
      </c>
      <c r="I1717" s="628">
        <f t="shared" si="20"/>
        <v>44263</v>
      </c>
      <c r="J1717" s="632"/>
    </row>
    <row r="1718" spans="1:10" s="372" customFormat="1">
      <c r="A1718" s="311" t="s">
        <v>2731</v>
      </c>
      <c r="B1718" s="313" t="s">
        <v>2725</v>
      </c>
      <c r="C1718" s="313" t="s">
        <v>2726</v>
      </c>
      <c r="D1718" s="629">
        <v>688</v>
      </c>
      <c r="E1718" s="451">
        <v>32000</v>
      </c>
      <c r="F1718" s="630" t="s">
        <v>15757</v>
      </c>
      <c r="G1718" s="313" t="s">
        <v>2728</v>
      </c>
      <c r="H1718" s="631">
        <v>44273</v>
      </c>
      <c r="I1718" s="628">
        <f t="shared" si="20"/>
        <v>44273</v>
      </c>
      <c r="J1718" s="632"/>
    </row>
    <row r="1719" spans="1:10" s="372" customFormat="1">
      <c r="A1719" s="311" t="s">
        <v>2731</v>
      </c>
      <c r="B1719" s="313" t="s">
        <v>2732</v>
      </c>
      <c r="C1719" s="313" t="s">
        <v>2726</v>
      </c>
      <c r="D1719" s="629" t="s">
        <v>3351</v>
      </c>
      <c r="E1719" s="451">
        <v>296400</v>
      </c>
      <c r="F1719" s="630" t="s">
        <v>15757</v>
      </c>
      <c r="G1719" s="313" t="s">
        <v>2728</v>
      </c>
      <c r="H1719" s="631">
        <v>44316</v>
      </c>
      <c r="I1719" s="628">
        <f t="shared" si="20"/>
        <v>44316</v>
      </c>
      <c r="J1719" s="632"/>
    </row>
    <row r="1720" spans="1:10" s="372" customFormat="1">
      <c r="A1720" s="311" t="s">
        <v>2731</v>
      </c>
      <c r="B1720" s="313" t="s">
        <v>2732</v>
      </c>
      <c r="C1720" s="313" t="s">
        <v>2726</v>
      </c>
      <c r="D1720" s="629" t="s">
        <v>2874</v>
      </c>
      <c r="E1720" s="451">
        <v>1624712.73</v>
      </c>
      <c r="F1720" s="630" t="s">
        <v>15757</v>
      </c>
      <c r="G1720" s="313" t="s">
        <v>2728</v>
      </c>
      <c r="H1720" s="631">
        <v>44340</v>
      </c>
      <c r="I1720" s="628">
        <f t="shared" si="20"/>
        <v>44340</v>
      </c>
      <c r="J1720" s="632"/>
    </row>
    <row r="1721" spans="1:10" s="372" customFormat="1">
      <c r="A1721" s="311" t="s">
        <v>2875</v>
      </c>
      <c r="B1721" s="313" t="s">
        <v>2732</v>
      </c>
      <c r="C1721" s="313" t="s">
        <v>2726</v>
      </c>
      <c r="D1721" s="629" t="s">
        <v>2876</v>
      </c>
      <c r="E1721" s="451">
        <v>1046592</v>
      </c>
      <c r="F1721" s="630" t="s">
        <v>15757</v>
      </c>
      <c r="G1721" s="313" t="s">
        <v>2728</v>
      </c>
      <c r="H1721" s="631">
        <v>44452</v>
      </c>
      <c r="I1721" s="628">
        <f t="shared" si="20"/>
        <v>44452</v>
      </c>
      <c r="J1721" s="632"/>
    </row>
    <row r="1722" spans="1:10" s="372" customFormat="1">
      <c r="A1722" s="311" t="s">
        <v>2791</v>
      </c>
      <c r="B1722" s="313" t="s">
        <v>2725</v>
      </c>
      <c r="C1722" s="313" t="s">
        <v>2726</v>
      </c>
      <c r="D1722" s="629">
        <v>1578</v>
      </c>
      <c r="E1722" s="451">
        <v>15000</v>
      </c>
      <c r="F1722" s="630" t="s">
        <v>15757</v>
      </c>
      <c r="G1722" s="313" t="s">
        <v>2728</v>
      </c>
      <c r="H1722" s="631">
        <v>44365</v>
      </c>
      <c r="I1722" s="628">
        <f t="shared" si="20"/>
        <v>44365</v>
      </c>
      <c r="J1722" s="632"/>
    </row>
    <row r="1723" spans="1:10" s="372" customFormat="1">
      <c r="A1723" s="311" t="s">
        <v>2724</v>
      </c>
      <c r="B1723" s="313" t="s">
        <v>2725</v>
      </c>
      <c r="C1723" s="313" t="s">
        <v>2726</v>
      </c>
      <c r="D1723" s="629">
        <v>2490</v>
      </c>
      <c r="E1723" s="451">
        <v>15000</v>
      </c>
      <c r="F1723" s="630" t="s">
        <v>15758</v>
      </c>
      <c r="G1723" s="313" t="s">
        <v>2728</v>
      </c>
      <c r="H1723" s="631">
        <v>44460</v>
      </c>
      <c r="I1723" s="628">
        <f t="shared" si="20"/>
        <v>44460</v>
      </c>
      <c r="J1723" s="632"/>
    </row>
    <row r="1724" spans="1:10" s="372" customFormat="1">
      <c r="A1724" s="311" t="s">
        <v>2724</v>
      </c>
      <c r="B1724" s="313" t="s">
        <v>2725</v>
      </c>
      <c r="C1724" s="313" t="s">
        <v>2726</v>
      </c>
      <c r="D1724" s="629">
        <v>3110</v>
      </c>
      <c r="E1724" s="451">
        <v>5000</v>
      </c>
      <c r="F1724" s="630" t="s">
        <v>15758</v>
      </c>
      <c r="G1724" s="313" t="s">
        <v>2728</v>
      </c>
      <c r="H1724" s="631">
        <v>44531</v>
      </c>
      <c r="I1724" s="628">
        <f t="shared" si="20"/>
        <v>44531</v>
      </c>
      <c r="J1724" s="632"/>
    </row>
    <row r="1725" spans="1:10" s="372" customFormat="1">
      <c r="A1725" s="311" t="s">
        <v>3231</v>
      </c>
      <c r="B1725" s="313" t="s">
        <v>1632</v>
      </c>
      <c r="C1725" s="313" t="s">
        <v>2726</v>
      </c>
      <c r="D1725" s="629" t="s">
        <v>3353</v>
      </c>
      <c r="E1725" s="451">
        <v>1720799.33</v>
      </c>
      <c r="F1725" s="630" t="s">
        <v>15758</v>
      </c>
      <c r="G1725" s="313" t="s">
        <v>2728</v>
      </c>
      <c r="H1725" s="631">
        <v>44420</v>
      </c>
      <c r="I1725" s="628">
        <f t="shared" si="20"/>
        <v>44420</v>
      </c>
      <c r="J1725" s="632"/>
    </row>
    <row r="1726" spans="1:10" s="372" customFormat="1">
      <c r="A1726" s="311" t="s">
        <v>15566</v>
      </c>
      <c r="B1726" s="313" t="s">
        <v>2725</v>
      </c>
      <c r="C1726" s="313" t="s">
        <v>2726</v>
      </c>
      <c r="D1726" s="629">
        <v>2921</v>
      </c>
      <c r="E1726" s="451">
        <v>17333</v>
      </c>
      <c r="F1726" s="630" t="s">
        <v>15759</v>
      </c>
      <c r="G1726" s="313" t="s">
        <v>2728</v>
      </c>
      <c r="H1726" s="631">
        <v>44511</v>
      </c>
      <c r="I1726" s="628">
        <f t="shared" si="20"/>
        <v>44511</v>
      </c>
      <c r="J1726" s="632"/>
    </row>
    <row r="1727" spans="1:10" s="372" customFormat="1">
      <c r="A1727" s="311" t="s">
        <v>2735</v>
      </c>
      <c r="B1727" s="313" t="s">
        <v>2725</v>
      </c>
      <c r="C1727" s="313" t="s">
        <v>2726</v>
      </c>
      <c r="D1727" s="629">
        <v>2872</v>
      </c>
      <c r="E1727" s="451">
        <v>7000</v>
      </c>
      <c r="F1727" s="630" t="s">
        <v>15760</v>
      </c>
      <c r="G1727" s="313" t="s">
        <v>2728</v>
      </c>
      <c r="H1727" s="631">
        <v>44508</v>
      </c>
      <c r="I1727" s="628">
        <f t="shared" si="20"/>
        <v>44508</v>
      </c>
      <c r="J1727" s="632"/>
    </row>
    <row r="1728" spans="1:10" s="372" customFormat="1">
      <c r="A1728" s="311" t="s">
        <v>2767</v>
      </c>
      <c r="B1728" s="313" t="s">
        <v>2725</v>
      </c>
      <c r="C1728" s="313" t="s">
        <v>2726</v>
      </c>
      <c r="D1728" s="629">
        <v>1544</v>
      </c>
      <c r="E1728" s="451">
        <v>18000</v>
      </c>
      <c r="F1728" s="630" t="s">
        <v>3356</v>
      </c>
      <c r="G1728" s="313" t="s">
        <v>2728</v>
      </c>
      <c r="H1728" s="631">
        <v>44361</v>
      </c>
      <c r="I1728" s="628">
        <f t="shared" si="20"/>
        <v>44361</v>
      </c>
      <c r="J1728" s="632"/>
    </row>
    <row r="1729" spans="1:10" s="372" customFormat="1">
      <c r="A1729" s="311" t="s">
        <v>2781</v>
      </c>
      <c r="B1729" s="313" t="s">
        <v>2725</v>
      </c>
      <c r="C1729" s="313" t="s">
        <v>2726</v>
      </c>
      <c r="D1729" s="629">
        <v>243</v>
      </c>
      <c r="E1729" s="451">
        <v>7500</v>
      </c>
      <c r="F1729" s="630" t="s">
        <v>3357</v>
      </c>
      <c r="G1729" s="313" t="s">
        <v>2728</v>
      </c>
      <c r="H1729" s="631">
        <v>44218</v>
      </c>
      <c r="I1729" s="628">
        <f t="shared" si="20"/>
        <v>44218</v>
      </c>
      <c r="J1729" s="632"/>
    </row>
    <row r="1730" spans="1:10" s="372" customFormat="1">
      <c r="A1730" s="311" t="s">
        <v>15493</v>
      </c>
      <c r="B1730" s="313" t="s">
        <v>2725</v>
      </c>
      <c r="C1730" s="313" t="s">
        <v>2726</v>
      </c>
      <c r="D1730" s="629">
        <v>765</v>
      </c>
      <c r="E1730" s="451">
        <v>7500</v>
      </c>
      <c r="F1730" s="630" t="s">
        <v>15761</v>
      </c>
      <c r="G1730" s="313" t="s">
        <v>2728</v>
      </c>
      <c r="H1730" s="631">
        <v>44294</v>
      </c>
      <c r="I1730" s="628">
        <f t="shared" si="20"/>
        <v>44294</v>
      </c>
      <c r="J1730" s="632"/>
    </row>
    <row r="1731" spans="1:10" s="372" customFormat="1">
      <c r="A1731" s="311" t="s">
        <v>15494</v>
      </c>
      <c r="B1731" s="313" t="s">
        <v>2725</v>
      </c>
      <c r="C1731" s="313" t="s">
        <v>2726</v>
      </c>
      <c r="D1731" s="629">
        <v>1817</v>
      </c>
      <c r="E1731" s="451">
        <v>5000</v>
      </c>
      <c r="F1731" s="630" t="s">
        <v>15761</v>
      </c>
      <c r="G1731" s="313" t="s">
        <v>2728</v>
      </c>
      <c r="H1731" s="631">
        <v>44390</v>
      </c>
      <c r="I1731" s="628">
        <f t="shared" si="20"/>
        <v>44390</v>
      </c>
      <c r="J1731" s="632"/>
    </row>
    <row r="1732" spans="1:10" s="372" customFormat="1">
      <c r="A1732" s="311" t="s">
        <v>15494</v>
      </c>
      <c r="B1732" s="313" t="s">
        <v>2725</v>
      </c>
      <c r="C1732" s="313" t="s">
        <v>2726</v>
      </c>
      <c r="D1732" s="629">
        <v>2288</v>
      </c>
      <c r="E1732" s="451">
        <v>10000</v>
      </c>
      <c r="F1732" s="630" t="s">
        <v>15761</v>
      </c>
      <c r="G1732" s="313" t="s">
        <v>2728</v>
      </c>
      <c r="H1732" s="631">
        <v>44446</v>
      </c>
      <c r="I1732" s="628">
        <f t="shared" si="20"/>
        <v>44446</v>
      </c>
      <c r="J1732" s="632"/>
    </row>
    <row r="1733" spans="1:10" s="372" customFormat="1">
      <c r="A1733" s="311" t="s">
        <v>3165</v>
      </c>
      <c r="B1733" s="313" t="s">
        <v>2725</v>
      </c>
      <c r="C1733" s="313" t="s">
        <v>2726</v>
      </c>
      <c r="D1733" s="629">
        <v>2830</v>
      </c>
      <c r="E1733" s="451">
        <v>24000</v>
      </c>
      <c r="F1733" s="630" t="s">
        <v>15761</v>
      </c>
      <c r="G1733" s="313" t="s">
        <v>2728</v>
      </c>
      <c r="H1733" s="631">
        <v>44498</v>
      </c>
      <c r="I1733" s="628">
        <f t="shared" si="20"/>
        <v>44498</v>
      </c>
      <c r="J1733" s="632"/>
    </row>
    <row r="1734" spans="1:10" s="372" customFormat="1">
      <c r="A1734" s="311" t="s">
        <v>2785</v>
      </c>
      <c r="B1734" s="313" t="s">
        <v>2725</v>
      </c>
      <c r="C1734" s="313" t="s">
        <v>2726</v>
      </c>
      <c r="D1734" s="629">
        <v>190</v>
      </c>
      <c r="E1734" s="451">
        <v>3500</v>
      </c>
      <c r="F1734" s="630" t="s">
        <v>15762</v>
      </c>
      <c r="G1734" s="313" t="s">
        <v>2728</v>
      </c>
      <c r="H1734" s="631">
        <v>44216</v>
      </c>
      <c r="I1734" s="628">
        <f t="shared" si="20"/>
        <v>44216</v>
      </c>
      <c r="J1734" s="632"/>
    </row>
    <row r="1735" spans="1:10" s="372" customFormat="1">
      <c r="A1735" s="311" t="s">
        <v>2785</v>
      </c>
      <c r="B1735" s="313" t="s">
        <v>2725</v>
      </c>
      <c r="C1735" s="313" t="s">
        <v>2726</v>
      </c>
      <c r="D1735" s="629">
        <v>254</v>
      </c>
      <c r="E1735" s="451">
        <v>9000</v>
      </c>
      <c r="F1735" s="630" t="s">
        <v>15763</v>
      </c>
      <c r="G1735" s="313" t="s">
        <v>2728</v>
      </c>
      <c r="H1735" s="631">
        <v>44218</v>
      </c>
      <c r="I1735" s="628">
        <f t="shared" si="20"/>
        <v>44218</v>
      </c>
      <c r="J1735" s="632"/>
    </row>
    <row r="1736" spans="1:10" s="372" customFormat="1">
      <c r="A1736" s="311" t="s">
        <v>3049</v>
      </c>
      <c r="B1736" s="313" t="s">
        <v>2725</v>
      </c>
      <c r="C1736" s="313" t="s">
        <v>2726</v>
      </c>
      <c r="D1736" s="629">
        <v>756</v>
      </c>
      <c r="E1736" s="451">
        <v>9000</v>
      </c>
      <c r="F1736" s="630" t="s">
        <v>15764</v>
      </c>
      <c r="G1736" s="313" t="s">
        <v>2728</v>
      </c>
      <c r="H1736" s="631">
        <v>44293</v>
      </c>
      <c r="I1736" s="628">
        <f t="shared" si="20"/>
        <v>44293</v>
      </c>
      <c r="J1736" s="632"/>
    </row>
    <row r="1737" spans="1:10" s="372" customFormat="1">
      <c r="A1737" s="311" t="s">
        <v>3049</v>
      </c>
      <c r="B1737" s="313" t="s">
        <v>2725</v>
      </c>
      <c r="C1737" s="313" t="s">
        <v>2726</v>
      </c>
      <c r="D1737" s="629">
        <v>1815</v>
      </c>
      <c r="E1737" s="451">
        <v>6000</v>
      </c>
      <c r="F1737" s="630" t="s">
        <v>15764</v>
      </c>
      <c r="G1737" s="313" t="s">
        <v>2728</v>
      </c>
      <c r="H1737" s="631">
        <v>44390</v>
      </c>
      <c r="I1737" s="628">
        <f t="shared" si="20"/>
        <v>44390</v>
      </c>
      <c r="J1737" s="632"/>
    </row>
    <row r="1738" spans="1:10" s="372" customFormat="1">
      <c r="A1738" s="311" t="s">
        <v>3049</v>
      </c>
      <c r="B1738" s="313" t="s">
        <v>2725</v>
      </c>
      <c r="C1738" s="313" t="s">
        <v>2726</v>
      </c>
      <c r="D1738" s="629">
        <v>2309</v>
      </c>
      <c r="E1738" s="451">
        <v>12000</v>
      </c>
      <c r="F1738" s="630" t="s">
        <v>15764</v>
      </c>
      <c r="G1738" s="313" t="s">
        <v>2728</v>
      </c>
      <c r="H1738" s="631">
        <v>44446</v>
      </c>
      <c r="I1738" s="628">
        <f t="shared" si="20"/>
        <v>44446</v>
      </c>
      <c r="J1738" s="632"/>
    </row>
    <row r="1739" spans="1:10" s="372" customFormat="1">
      <c r="A1739" s="311" t="s">
        <v>2735</v>
      </c>
      <c r="B1739" s="313" t="s">
        <v>2725</v>
      </c>
      <c r="C1739" s="313" t="s">
        <v>2726</v>
      </c>
      <c r="D1739" s="629">
        <v>235</v>
      </c>
      <c r="E1739" s="451">
        <v>19783</v>
      </c>
      <c r="F1739" s="630" t="s">
        <v>15764</v>
      </c>
      <c r="G1739" s="313" t="s">
        <v>2728</v>
      </c>
      <c r="H1739" s="631">
        <v>44218</v>
      </c>
      <c r="I1739" s="628">
        <f t="shared" si="20"/>
        <v>44218</v>
      </c>
      <c r="J1739" s="632"/>
    </row>
    <row r="1740" spans="1:10" s="372" customFormat="1">
      <c r="A1740" s="311" t="s">
        <v>2735</v>
      </c>
      <c r="B1740" s="313" t="s">
        <v>2725</v>
      </c>
      <c r="C1740" s="313" t="s">
        <v>2726</v>
      </c>
      <c r="D1740" s="629">
        <v>1084</v>
      </c>
      <c r="E1740" s="451">
        <v>6000</v>
      </c>
      <c r="F1740" s="630" t="s">
        <v>15765</v>
      </c>
      <c r="G1740" s="313" t="s">
        <v>2728</v>
      </c>
      <c r="H1740" s="631">
        <v>44327</v>
      </c>
      <c r="I1740" s="628">
        <f t="shared" si="20"/>
        <v>44327</v>
      </c>
      <c r="J1740" s="632"/>
    </row>
    <row r="1741" spans="1:10" s="372" customFormat="1">
      <c r="A1741" s="311" t="s">
        <v>2735</v>
      </c>
      <c r="B1741" s="313" t="s">
        <v>2725</v>
      </c>
      <c r="C1741" s="313" t="s">
        <v>2726</v>
      </c>
      <c r="D1741" s="629">
        <v>850</v>
      </c>
      <c r="E1741" s="451">
        <v>32000</v>
      </c>
      <c r="F1741" s="630" t="s">
        <v>15765</v>
      </c>
      <c r="G1741" s="313" t="s">
        <v>2728</v>
      </c>
      <c r="H1741" s="631">
        <v>44302</v>
      </c>
      <c r="I1741" s="628">
        <f t="shared" si="20"/>
        <v>44302</v>
      </c>
      <c r="J1741" s="632"/>
    </row>
    <row r="1742" spans="1:10" s="372" customFormat="1">
      <c r="A1742" s="311" t="s">
        <v>2785</v>
      </c>
      <c r="B1742" s="313" t="s">
        <v>2725</v>
      </c>
      <c r="C1742" s="313" t="s">
        <v>2726</v>
      </c>
      <c r="D1742" s="629">
        <v>827</v>
      </c>
      <c r="E1742" s="451">
        <v>9000</v>
      </c>
      <c r="F1742" s="630" t="s">
        <v>15766</v>
      </c>
      <c r="G1742" s="313" t="s">
        <v>2728</v>
      </c>
      <c r="H1742" s="631">
        <v>44300</v>
      </c>
      <c r="I1742" s="628">
        <f t="shared" si="20"/>
        <v>44300</v>
      </c>
      <c r="J1742" s="632"/>
    </row>
    <row r="1743" spans="1:10" s="372" customFormat="1">
      <c r="A1743" s="311" t="s">
        <v>2785</v>
      </c>
      <c r="B1743" s="313" t="s">
        <v>2725</v>
      </c>
      <c r="C1743" s="313" t="s">
        <v>2726</v>
      </c>
      <c r="D1743" s="629">
        <v>1598</v>
      </c>
      <c r="E1743" s="451">
        <v>13500</v>
      </c>
      <c r="F1743" s="630" t="s">
        <v>15767</v>
      </c>
      <c r="G1743" s="313" t="s">
        <v>2728</v>
      </c>
      <c r="H1743" s="631">
        <v>44368</v>
      </c>
      <c r="I1743" s="628">
        <f t="shared" si="20"/>
        <v>44368</v>
      </c>
      <c r="J1743" s="632"/>
    </row>
    <row r="1744" spans="1:10" s="372" customFormat="1">
      <c r="A1744" s="311" t="s">
        <v>2791</v>
      </c>
      <c r="B1744" s="313" t="s">
        <v>2725</v>
      </c>
      <c r="C1744" s="313" t="s">
        <v>2726</v>
      </c>
      <c r="D1744" s="629">
        <v>2558</v>
      </c>
      <c r="E1744" s="451">
        <v>14250</v>
      </c>
      <c r="F1744" s="630" t="s">
        <v>15767</v>
      </c>
      <c r="G1744" s="313" t="s">
        <v>2728</v>
      </c>
      <c r="H1744" s="631">
        <v>44467</v>
      </c>
      <c r="I1744" s="628">
        <f t="shared" si="20"/>
        <v>44467</v>
      </c>
      <c r="J1744" s="632"/>
    </row>
    <row r="1745" spans="1:10" s="372" customFormat="1">
      <c r="A1745" s="311" t="s">
        <v>2752</v>
      </c>
      <c r="B1745" s="313" t="s">
        <v>2725</v>
      </c>
      <c r="C1745" s="313" t="s">
        <v>2726</v>
      </c>
      <c r="D1745" s="629">
        <v>83</v>
      </c>
      <c r="E1745" s="451">
        <v>15822</v>
      </c>
      <c r="F1745" s="630" t="s">
        <v>15767</v>
      </c>
      <c r="G1745" s="313" t="s">
        <v>2728</v>
      </c>
      <c r="H1745" s="631">
        <v>44212</v>
      </c>
      <c r="I1745" s="628">
        <f t="shared" si="20"/>
        <v>44212</v>
      </c>
      <c r="J1745" s="632"/>
    </row>
    <row r="1746" spans="1:10" s="372" customFormat="1">
      <c r="A1746" s="311" t="s">
        <v>3361</v>
      </c>
      <c r="B1746" s="313" t="s">
        <v>2725</v>
      </c>
      <c r="C1746" s="313" t="s">
        <v>2726</v>
      </c>
      <c r="D1746" s="629">
        <v>245</v>
      </c>
      <c r="E1746" s="451">
        <v>18000</v>
      </c>
      <c r="F1746" s="630" t="s">
        <v>15768</v>
      </c>
      <c r="G1746" s="313" t="s">
        <v>2728</v>
      </c>
      <c r="H1746" s="631">
        <v>44218</v>
      </c>
      <c r="I1746" s="628">
        <f t="shared" si="20"/>
        <v>44218</v>
      </c>
      <c r="J1746" s="632"/>
    </row>
    <row r="1747" spans="1:10" s="372" customFormat="1">
      <c r="A1747" s="311" t="s">
        <v>3049</v>
      </c>
      <c r="B1747" s="313" t="s">
        <v>2725</v>
      </c>
      <c r="C1747" s="313" t="s">
        <v>2726</v>
      </c>
      <c r="D1747" s="629">
        <v>767</v>
      </c>
      <c r="E1747" s="451">
        <v>18000</v>
      </c>
      <c r="F1747" s="630" t="s">
        <v>15769</v>
      </c>
      <c r="G1747" s="313" t="s">
        <v>2728</v>
      </c>
      <c r="H1747" s="631">
        <v>44294</v>
      </c>
      <c r="I1747" s="628">
        <f t="shared" si="20"/>
        <v>44294</v>
      </c>
      <c r="J1747" s="632"/>
    </row>
    <row r="1748" spans="1:10" s="372" customFormat="1">
      <c r="A1748" s="311" t="s">
        <v>3049</v>
      </c>
      <c r="B1748" s="313" t="s">
        <v>2725</v>
      </c>
      <c r="C1748" s="313" t="s">
        <v>2726</v>
      </c>
      <c r="D1748" s="629">
        <v>1818</v>
      </c>
      <c r="E1748" s="451">
        <v>12000</v>
      </c>
      <c r="F1748" s="630" t="s">
        <v>15769</v>
      </c>
      <c r="G1748" s="313" t="s">
        <v>2728</v>
      </c>
      <c r="H1748" s="631">
        <v>44390</v>
      </c>
      <c r="I1748" s="628">
        <f t="shared" si="20"/>
        <v>44390</v>
      </c>
      <c r="J1748" s="632"/>
    </row>
    <row r="1749" spans="1:10" s="372" customFormat="1">
      <c r="A1749" s="311" t="s">
        <v>3049</v>
      </c>
      <c r="B1749" s="313" t="s">
        <v>2725</v>
      </c>
      <c r="C1749" s="313" t="s">
        <v>2726</v>
      </c>
      <c r="D1749" s="629">
        <v>2338</v>
      </c>
      <c r="E1749" s="451">
        <v>24000</v>
      </c>
      <c r="F1749" s="630" t="s">
        <v>15769</v>
      </c>
      <c r="G1749" s="313" t="s">
        <v>2728</v>
      </c>
      <c r="H1749" s="631">
        <v>44448</v>
      </c>
      <c r="I1749" s="628">
        <f t="shared" si="20"/>
        <v>44448</v>
      </c>
      <c r="J1749" s="632"/>
    </row>
    <row r="1750" spans="1:10" s="372" customFormat="1">
      <c r="A1750" s="311" t="s">
        <v>2742</v>
      </c>
      <c r="B1750" s="313" t="s">
        <v>2725</v>
      </c>
      <c r="C1750" s="313" t="s">
        <v>2726</v>
      </c>
      <c r="D1750" s="629">
        <v>1946</v>
      </c>
      <c r="E1750" s="451">
        <v>1850</v>
      </c>
      <c r="F1750" s="630" t="s">
        <v>15769</v>
      </c>
      <c r="G1750" s="313" t="s">
        <v>2728</v>
      </c>
      <c r="H1750" s="631">
        <v>44398</v>
      </c>
      <c r="I1750" s="628">
        <f t="shared" si="20"/>
        <v>44398</v>
      </c>
      <c r="J1750" s="632"/>
    </row>
    <row r="1751" spans="1:10" s="372" customFormat="1">
      <c r="A1751" s="311" t="s">
        <v>2742</v>
      </c>
      <c r="B1751" s="313" t="s">
        <v>2725</v>
      </c>
      <c r="C1751" s="313" t="s">
        <v>2726</v>
      </c>
      <c r="D1751" s="629">
        <v>2046</v>
      </c>
      <c r="E1751" s="451">
        <v>1300</v>
      </c>
      <c r="F1751" s="630" t="s">
        <v>3363</v>
      </c>
      <c r="G1751" s="313" t="s">
        <v>2728</v>
      </c>
      <c r="H1751" s="631">
        <v>44417</v>
      </c>
      <c r="I1751" s="628">
        <f t="shared" si="20"/>
        <v>44417</v>
      </c>
      <c r="J1751" s="632"/>
    </row>
    <row r="1752" spans="1:10" s="372" customFormat="1">
      <c r="A1752" s="311" t="s">
        <v>2742</v>
      </c>
      <c r="B1752" s="313" t="s">
        <v>2725</v>
      </c>
      <c r="C1752" s="313" t="s">
        <v>2726</v>
      </c>
      <c r="D1752" s="629">
        <v>2893</v>
      </c>
      <c r="E1752" s="451">
        <v>26700</v>
      </c>
      <c r="F1752" s="630" t="s">
        <v>3363</v>
      </c>
      <c r="G1752" s="313" t="s">
        <v>2728</v>
      </c>
      <c r="H1752" s="631">
        <v>44510</v>
      </c>
      <c r="I1752" s="628">
        <f t="shared" si="20"/>
        <v>44510</v>
      </c>
      <c r="J1752" s="632"/>
    </row>
    <row r="1753" spans="1:10" s="372" customFormat="1">
      <c r="A1753" s="311" t="s">
        <v>2739</v>
      </c>
      <c r="B1753" s="313" t="s">
        <v>2725</v>
      </c>
      <c r="C1753" s="313" t="s">
        <v>2726</v>
      </c>
      <c r="D1753" s="629">
        <v>3286</v>
      </c>
      <c r="E1753" s="451">
        <v>950</v>
      </c>
      <c r="F1753" s="630" t="s">
        <v>3363</v>
      </c>
      <c r="G1753" s="313" t="s">
        <v>2728</v>
      </c>
      <c r="H1753" s="631">
        <v>44558</v>
      </c>
      <c r="I1753" s="628">
        <f t="shared" si="20"/>
        <v>44558</v>
      </c>
      <c r="J1753" s="632"/>
    </row>
    <row r="1754" spans="1:10" s="372" customFormat="1">
      <c r="A1754" s="311" t="s">
        <v>2953</v>
      </c>
      <c r="B1754" s="313" t="s">
        <v>2725</v>
      </c>
      <c r="C1754" s="313" t="s">
        <v>2726</v>
      </c>
      <c r="D1754" s="629">
        <v>846</v>
      </c>
      <c r="E1754" s="451">
        <v>30000</v>
      </c>
      <c r="F1754" s="630" t="s">
        <v>3363</v>
      </c>
      <c r="G1754" s="313" t="s">
        <v>2728</v>
      </c>
      <c r="H1754" s="631">
        <v>44302</v>
      </c>
      <c r="I1754" s="628">
        <f t="shared" si="20"/>
        <v>44302</v>
      </c>
      <c r="J1754" s="632"/>
    </row>
    <row r="1755" spans="1:10" s="372" customFormat="1">
      <c r="A1755" s="311" t="s">
        <v>2781</v>
      </c>
      <c r="B1755" s="313" t="s">
        <v>2725</v>
      </c>
      <c r="C1755" s="313" t="s">
        <v>2726</v>
      </c>
      <c r="D1755" s="629">
        <v>1534</v>
      </c>
      <c r="E1755" s="451">
        <v>5000</v>
      </c>
      <c r="F1755" s="630" t="s">
        <v>15770</v>
      </c>
      <c r="G1755" s="313" t="s">
        <v>2728</v>
      </c>
      <c r="H1755" s="631">
        <v>44358</v>
      </c>
      <c r="I1755" s="628">
        <f t="shared" si="20"/>
        <v>44358</v>
      </c>
      <c r="J1755" s="632"/>
    </row>
    <row r="1756" spans="1:10" s="372" customFormat="1">
      <c r="A1756" s="311" t="s">
        <v>15772</v>
      </c>
      <c r="B1756" s="313" t="s">
        <v>2725</v>
      </c>
      <c r="C1756" s="313" t="s">
        <v>2726</v>
      </c>
      <c r="D1756" s="629">
        <v>1950</v>
      </c>
      <c r="E1756" s="451">
        <v>5000</v>
      </c>
      <c r="F1756" s="630" t="s">
        <v>15771</v>
      </c>
      <c r="G1756" s="313" t="s">
        <v>2728</v>
      </c>
      <c r="H1756" s="631">
        <v>44398</v>
      </c>
      <c r="I1756" s="628">
        <f t="shared" si="20"/>
        <v>44398</v>
      </c>
      <c r="J1756" s="632"/>
    </row>
    <row r="1757" spans="1:10" s="372" customFormat="1">
      <c r="A1757" s="311" t="s">
        <v>2783</v>
      </c>
      <c r="B1757" s="313" t="s">
        <v>2725</v>
      </c>
      <c r="C1757" s="313" t="s">
        <v>2726</v>
      </c>
      <c r="D1757" s="629">
        <v>2542</v>
      </c>
      <c r="E1757" s="451">
        <v>7500</v>
      </c>
      <c r="F1757" s="630" t="s">
        <v>3366</v>
      </c>
      <c r="G1757" s="313" t="s">
        <v>2728</v>
      </c>
      <c r="H1757" s="631">
        <v>44463</v>
      </c>
      <c r="I1757" s="628">
        <f t="shared" si="20"/>
        <v>44463</v>
      </c>
      <c r="J1757" s="632"/>
    </row>
    <row r="1758" spans="1:10" s="372" customFormat="1">
      <c r="A1758" s="311" t="s">
        <v>2742</v>
      </c>
      <c r="B1758" s="313" t="s">
        <v>2725</v>
      </c>
      <c r="C1758" s="313" t="s">
        <v>2726</v>
      </c>
      <c r="D1758" s="629">
        <v>2753</v>
      </c>
      <c r="E1758" s="451">
        <v>4425</v>
      </c>
      <c r="F1758" s="630" t="s">
        <v>3366</v>
      </c>
      <c r="G1758" s="313" t="s">
        <v>2728</v>
      </c>
      <c r="H1758" s="631">
        <v>44487</v>
      </c>
      <c r="I1758" s="628">
        <f t="shared" si="20"/>
        <v>44487</v>
      </c>
      <c r="J1758" s="632"/>
    </row>
    <row r="1759" spans="1:10" s="372" customFormat="1" ht="23.25">
      <c r="A1759" s="311" t="s">
        <v>2991</v>
      </c>
      <c r="B1759" s="313" t="s">
        <v>2725</v>
      </c>
      <c r="C1759" s="313" t="s">
        <v>2726</v>
      </c>
      <c r="D1759" s="629">
        <v>388</v>
      </c>
      <c r="E1759" s="451">
        <v>16000</v>
      </c>
      <c r="F1759" s="630" t="s">
        <v>3367</v>
      </c>
      <c r="G1759" s="313" t="s">
        <v>2728</v>
      </c>
      <c r="H1759" s="631">
        <v>44232</v>
      </c>
      <c r="I1759" s="628">
        <f t="shared" si="20"/>
        <v>44232</v>
      </c>
      <c r="J1759" s="632"/>
    </row>
    <row r="1760" spans="1:10" s="372" customFormat="1">
      <c r="A1760" s="311" t="s">
        <v>2731</v>
      </c>
      <c r="B1760" s="313" t="s">
        <v>2732</v>
      </c>
      <c r="C1760" s="313" t="s">
        <v>2726</v>
      </c>
      <c r="D1760" s="629" t="s">
        <v>3351</v>
      </c>
      <c r="E1760" s="451">
        <v>241710</v>
      </c>
      <c r="F1760" s="630" t="s">
        <v>3368</v>
      </c>
      <c r="G1760" s="313" t="s">
        <v>2728</v>
      </c>
      <c r="H1760" s="631">
        <v>44316</v>
      </c>
      <c r="I1760" s="628">
        <f t="shared" si="20"/>
        <v>44316</v>
      </c>
      <c r="J1760" s="632"/>
    </row>
    <row r="1761" spans="1:10" s="372" customFormat="1">
      <c r="A1761" s="311" t="s">
        <v>3088</v>
      </c>
      <c r="B1761" s="313" t="s">
        <v>2831</v>
      </c>
      <c r="C1761" s="313" t="s">
        <v>2726</v>
      </c>
      <c r="D1761" s="629" t="s">
        <v>3369</v>
      </c>
      <c r="E1761" s="451">
        <v>30600</v>
      </c>
      <c r="F1761" s="630" t="s">
        <v>3368</v>
      </c>
      <c r="G1761" s="313" t="s">
        <v>2728</v>
      </c>
      <c r="H1761" s="631">
        <v>44496</v>
      </c>
      <c r="I1761" s="628">
        <f t="shared" si="20"/>
        <v>44496</v>
      </c>
      <c r="J1761" s="632"/>
    </row>
    <row r="1762" spans="1:10" s="372" customFormat="1" ht="23.25">
      <c r="A1762" s="311" t="s">
        <v>2742</v>
      </c>
      <c r="B1762" s="313" t="s">
        <v>2725</v>
      </c>
      <c r="C1762" s="313" t="s">
        <v>2726</v>
      </c>
      <c r="D1762" s="629">
        <v>1366</v>
      </c>
      <c r="E1762" s="451">
        <v>3200</v>
      </c>
      <c r="F1762" s="630" t="s">
        <v>3370</v>
      </c>
      <c r="G1762" s="313" t="s">
        <v>2728</v>
      </c>
      <c r="H1762" s="631">
        <v>44348</v>
      </c>
      <c r="I1762" s="628">
        <f t="shared" si="20"/>
        <v>44348</v>
      </c>
      <c r="J1762" s="632"/>
    </row>
    <row r="1763" spans="1:10" s="372" customFormat="1">
      <c r="A1763" s="311" t="s">
        <v>3371</v>
      </c>
      <c r="B1763" s="313" t="s">
        <v>2725</v>
      </c>
      <c r="C1763" s="313" t="s">
        <v>2726</v>
      </c>
      <c r="D1763" s="629">
        <v>1651</v>
      </c>
      <c r="E1763" s="451">
        <v>6000</v>
      </c>
      <c r="F1763" s="630" t="s">
        <v>3372</v>
      </c>
      <c r="G1763" s="313" t="s">
        <v>2728</v>
      </c>
      <c r="H1763" s="631">
        <v>44372</v>
      </c>
      <c r="I1763" s="628">
        <f t="shared" si="20"/>
        <v>44372</v>
      </c>
      <c r="J1763" s="632"/>
    </row>
    <row r="1764" spans="1:10" s="372" customFormat="1">
      <c r="A1764" s="311" t="s">
        <v>3088</v>
      </c>
      <c r="B1764" s="313" t="s">
        <v>2831</v>
      </c>
      <c r="C1764" s="313" t="s">
        <v>2726</v>
      </c>
      <c r="D1764" s="629" t="s">
        <v>3330</v>
      </c>
      <c r="E1764" s="451">
        <v>175000</v>
      </c>
      <c r="F1764" s="630" t="s">
        <v>3373</v>
      </c>
      <c r="G1764" s="313" t="s">
        <v>2728</v>
      </c>
      <c r="H1764" s="631">
        <v>44327</v>
      </c>
      <c r="I1764" s="628">
        <f t="shared" si="20"/>
        <v>44327</v>
      </c>
      <c r="J1764" s="632"/>
    </row>
    <row r="1765" spans="1:10" s="372" customFormat="1" ht="23.25">
      <c r="A1765" s="311" t="s">
        <v>2745</v>
      </c>
      <c r="B1765" s="313" t="s">
        <v>2831</v>
      </c>
      <c r="C1765" s="313" t="s">
        <v>2726</v>
      </c>
      <c r="D1765" s="629" t="s">
        <v>3091</v>
      </c>
      <c r="E1765" s="451">
        <v>118036.62</v>
      </c>
      <c r="F1765" s="630" t="s">
        <v>3374</v>
      </c>
      <c r="G1765" s="313" t="s">
        <v>2728</v>
      </c>
      <c r="H1765" s="631">
        <v>44327</v>
      </c>
      <c r="I1765" s="628">
        <f t="shared" si="20"/>
        <v>44327</v>
      </c>
      <c r="J1765" s="632"/>
    </row>
    <row r="1766" spans="1:10" s="372" customFormat="1">
      <c r="A1766" s="311" t="s">
        <v>2745</v>
      </c>
      <c r="B1766" s="313" t="s">
        <v>2732</v>
      </c>
      <c r="C1766" s="313" t="s">
        <v>2726</v>
      </c>
      <c r="D1766" s="629" t="s">
        <v>3336</v>
      </c>
      <c r="E1766" s="451">
        <v>192000</v>
      </c>
      <c r="F1766" s="630" t="s">
        <v>3375</v>
      </c>
      <c r="G1766" s="313" t="s">
        <v>2728</v>
      </c>
      <c r="H1766" s="631">
        <v>44529</v>
      </c>
      <c r="I1766" s="628">
        <f t="shared" si="20"/>
        <v>44529</v>
      </c>
      <c r="J1766" s="632"/>
    </row>
    <row r="1767" spans="1:10" s="372" customFormat="1">
      <c r="A1767" s="311" t="s">
        <v>2791</v>
      </c>
      <c r="B1767" s="313" t="s">
        <v>2725</v>
      </c>
      <c r="C1767" s="313" t="s">
        <v>2726</v>
      </c>
      <c r="D1767" s="629">
        <v>103</v>
      </c>
      <c r="E1767" s="451">
        <v>10500</v>
      </c>
      <c r="F1767" s="630" t="s">
        <v>3376</v>
      </c>
      <c r="G1767" s="313" t="s">
        <v>2728</v>
      </c>
      <c r="H1767" s="631">
        <v>44212</v>
      </c>
      <c r="I1767" s="628">
        <f t="shared" si="20"/>
        <v>44212</v>
      </c>
      <c r="J1767" s="632"/>
    </row>
    <row r="1768" spans="1:10" s="372" customFormat="1">
      <c r="A1768" s="311" t="s">
        <v>2791</v>
      </c>
      <c r="B1768" s="313" t="s">
        <v>2725</v>
      </c>
      <c r="C1768" s="313" t="s">
        <v>2726</v>
      </c>
      <c r="D1768" s="629">
        <v>917</v>
      </c>
      <c r="E1768" s="451">
        <v>10500</v>
      </c>
      <c r="F1768" s="630" t="s">
        <v>3377</v>
      </c>
      <c r="G1768" s="313" t="s">
        <v>2728</v>
      </c>
      <c r="H1768" s="631">
        <v>44312</v>
      </c>
      <c r="I1768" s="628">
        <f t="shared" si="20"/>
        <v>44312</v>
      </c>
      <c r="J1768" s="632"/>
    </row>
    <row r="1769" spans="1:10" s="372" customFormat="1">
      <c r="A1769" s="311" t="s">
        <v>2785</v>
      </c>
      <c r="B1769" s="313" t="s">
        <v>2725</v>
      </c>
      <c r="C1769" s="313" t="s">
        <v>2726</v>
      </c>
      <c r="D1769" s="629">
        <v>1945</v>
      </c>
      <c r="E1769" s="451">
        <v>7000</v>
      </c>
      <c r="F1769" s="630" t="s">
        <v>3377</v>
      </c>
      <c r="G1769" s="313" t="s">
        <v>2728</v>
      </c>
      <c r="H1769" s="631">
        <v>44398</v>
      </c>
      <c r="I1769" s="628">
        <f t="shared" si="20"/>
        <v>44398</v>
      </c>
      <c r="J1769" s="632"/>
    </row>
    <row r="1770" spans="1:10" s="372" customFormat="1">
      <c r="A1770" s="311" t="s">
        <v>2769</v>
      </c>
      <c r="B1770" s="313" t="s">
        <v>2725</v>
      </c>
      <c r="C1770" s="313" t="s">
        <v>2726</v>
      </c>
      <c r="D1770" s="629">
        <v>2437</v>
      </c>
      <c r="E1770" s="451">
        <v>20000</v>
      </c>
      <c r="F1770" s="630" t="s">
        <v>3377</v>
      </c>
      <c r="G1770" s="313" t="s">
        <v>2728</v>
      </c>
      <c r="H1770" s="631">
        <v>44454</v>
      </c>
      <c r="I1770" s="628">
        <f t="shared" si="20"/>
        <v>44454</v>
      </c>
      <c r="J1770" s="632"/>
    </row>
    <row r="1771" spans="1:10" s="372" customFormat="1">
      <c r="A1771" s="311" t="s">
        <v>2791</v>
      </c>
      <c r="B1771" s="313" t="s">
        <v>2725</v>
      </c>
      <c r="C1771" s="313" t="s">
        <v>2726</v>
      </c>
      <c r="D1771" s="629">
        <v>496</v>
      </c>
      <c r="E1771" s="451">
        <v>15000</v>
      </c>
      <c r="F1771" s="630" t="s">
        <v>3377</v>
      </c>
      <c r="G1771" s="313" t="s">
        <v>2728</v>
      </c>
      <c r="H1771" s="631">
        <v>44245</v>
      </c>
      <c r="I1771" s="628">
        <f t="shared" si="20"/>
        <v>44245</v>
      </c>
      <c r="J1771" s="632"/>
    </row>
    <row r="1772" spans="1:10" s="372" customFormat="1">
      <c r="A1772" s="311" t="s">
        <v>2771</v>
      </c>
      <c r="B1772" s="313" t="s">
        <v>2725</v>
      </c>
      <c r="C1772" s="313" t="s">
        <v>2726</v>
      </c>
      <c r="D1772" s="629">
        <v>2381</v>
      </c>
      <c r="E1772" s="451">
        <v>27000</v>
      </c>
      <c r="F1772" s="630" t="s">
        <v>3378</v>
      </c>
      <c r="G1772" s="313" t="s">
        <v>2728</v>
      </c>
      <c r="H1772" s="631">
        <v>44452</v>
      </c>
      <c r="I1772" s="628">
        <f t="shared" si="20"/>
        <v>44452</v>
      </c>
      <c r="J1772" s="632"/>
    </row>
    <row r="1773" spans="1:10" s="372" customFormat="1">
      <c r="A1773" s="311" t="s">
        <v>2771</v>
      </c>
      <c r="B1773" s="313" t="s">
        <v>2725</v>
      </c>
      <c r="C1773" s="313" t="s">
        <v>2726</v>
      </c>
      <c r="D1773" s="629">
        <v>3175</v>
      </c>
      <c r="E1773" s="451">
        <v>9000</v>
      </c>
      <c r="F1773" s="630" t="s">
        <v>3379</v>
      </c>
      <c r="G1773" s="313" t="s">
        <v>2728</v>
      </c>
      <c r="H1773" s="631">
        <v>44539</v>
      </c>
      <c r="I1773" s="628">
        <f t="shared" si="20"/>
        <v>44539</v>
      </c>
      <c r="J1773" s="632"/>
    </row>
    <row r="1774" spans="1:10" s="372" customFormat="1">
      <c r="A1774" s="311" t="s">
        <v>2773</v>
      </c>
      <c r="B1774" s="313" t="s">
        <v>2725</v>
      </c>
      <c r="C1774" s="313" t="s">
        <v>2726</v>
      </c>
      <c r="D1774" s="629">
        <v>3081</v>
      </c>
      <c r="E1774" s="451">
        <v>10000</v>
      </c>
      <c r="F1774" s="630" t="s">
        <v>3379</v>
      </c>
      <c r="G1774" s="313" t="s">
        <v>2728</v>
      </c>
      <c r="H1774" s="631">
        <v>44531</v>
      </c>
      <c r="I1774" s="628">
        <f t="shared" si="20"/>
        <v>44531</v>
      </c>
      <c r="J1774" s="632"/>
    </row>
    <row r="1775" spans="1:10" s="372" customFormat="1">
      <c r="A1775" s="311" t="s">
        <v>19340</v>
      </c>
      <c r="B1775" s="313" t="s">
        <v>2725</v>
      </c>
      <c r="C1775" s="313" t="s">
        <v>2726</v>
      </c>
      <c r="D1775" s="629">
        <v>429</v>
      </c>
      <c r="E1775" s="451">
        <v>10000</v>
      </c>
      <c r="F1775" s="630" t="s">
        <v>19395</v>
      </c>
      <c r="G1775" s="313" t="s">
        <v>2728</v>
      </c>
      <c r="H1775" s="631">
        <v>44238</v>
      </c>
      <c r="I1775" s="628">
        <f t="shared" si="20"/>
        <v>44238</v>
      </c>
      <c r="J1775" s="632"/>
    </row>
    <row r="1776" spans="1:10" s="372" customFormat="1">
      <c r="A1776" s="311" t="s">
        <v>19340</v>
      </c>
      <c r="B1776" s="313" t="s">
        <v>2725</v>
      </c>
      <c r="C1776" s="313" t="s">
        <v>2726</v>
      </c>
      <c r="D1776" s="629">
        <v>919</v>
      </c>
      <c r="E1776" s="451">
        <v>10000</v>
      </c>
      <c r="F1776" s="630" t="s">
        <v>3381</v>
      </c>
      <c r="G1776" s="313" t="s">
        <v>2728</v>
      </c>
      <c r="H1776" s="631">
        <v>44312</v>
      </c>
      <c r="I1776" s="628">
        <f t="shared" si="20"/>
        <v>44312</v>
      </c>
      <c r="J1776" s="632"/>
    </row>
    <row r="1777" spans="1:10" s="372" customFormat="1">
      <c r="A1777" s="311" t="s">
        <v>2998</v>
      </c>
      <c r="B1777" s="313" t="s">
        <v>2732</v>
      </c>
      <c r="C1777" s="313" t="s">
        <v>2726</v>
      </c>
      <c r="D1777" s="629" t="s">
        <v>3382</v>
      </c>
      <c r="E1777" s="451">
        <v>25000</v>
      </c>
      <c r="F1777" s="630" t="s">
        <v>3381</v>
      </c>
      <c r="G1777" s="313" t="s">
        <v>2728</v>
      </c>
      <c r="H1777" s="631">
        <v>44417</v>
      </c>
      <c r="I1777" s="628">
        <f t="shared" si="20"/>
        <v>44417</v>
      </c>
      <c r="J1777" s="632"/>
    </row>
    <row r="1778" spans="1:10" s="372" customFormat="1">
      <c r="A1778" s="311" t="s">
        <v>2998</v>
      </c>
      <c r="B1778" s="313" t="s">
        <v>2732</v>
      </c>
      <c r="C1778" s="313" t="s">
        <v>2726</v>
      </c>
      <c r="D1778" s="629" t="s">
        <v>3382</v>
      </c>
      <c r="E1778" s="451">
        <v>25000</v>
      </c>
      <c r="F1778" s="630" t="s">
        <v>3383</v>
      </c>
      <c r="G1778" s="313" t="s">
        <v>2728</v>
      </c>
      <c r="H1778" s="631">
        <v>44417</v>
      </c>
      <c r="I1778" s="628">
        <f t="shared" si="20"/>
        <v>44417</v>
      </c>
      <c r="J1778" s="632"/>
    </row>
    <row r="1779" spans="1:10" s="372" customFormat="1">
      <c r="A1779" s="311" t="s">
        <v>2980</v>
      </c>
      <c r="B1779" s="313" t="s">
        <v>2725</v>
      </c>
      <c r="C1779" s="313" t="s">
        <v>2726</v>
      </c>
      <c r="D1779" s="629">
        <v>121</v>
      </c>
      <c r="E1779" s="451">
        <v>35000</v>
      </c>
      <c r="F1779" s="630" t="s">
        <v>3383</v>
      </c>
      <c r="G1779" s="313" t="s">
        <v>2728</v>
      </c>
      <c r="H1779" s="631">
        <v>44212</v>
      </c>
      <c r="I1779" s="628">
        <f t="shared" si="20"/>
        <v>44212</v>
      </c>
      <c r="J1779" s="632"/>
    </row>
    <row r="1780" spans="1:10" s="372" customFormat="1">
      <c r="A1780" s="311" t="s">
        <v>3177</v>
      </c>
      <c r="B1780" s="313" t="s">
        <v>2725</v>
      </c>
      <c r="C1780" s="313" t="s">
        <v>2726</v>
      </c>
      <c r="D1780" s="629">
        <v>1842</v>
      </c>
      <c r="E1780" s="451">
        <v>21000</v>
      </c>
      <c r="F1780" s="630" t="s">
        <v>3384</v>
      </c>
      <c r="G1780" s="313" t="s">
        <v>2728</v>
      </c>
      <c r="H1780" s="631">
        <v>44391</v>
      </c>
      <c r="I1780" s="628">
        <f t="shared" ref="I1780:I1843" si="21">H1780+0</f>
        <v>44391</v>
      </c>
      <c r="J1780" s="632"/>
    </row>
    <row r="1781" spans="1:10" s="372" customFormat="1">
      <c r="A1781" s="311" t="s">
        <v>2771</v>
      </c>
      <c r="B1781" s="313" t="s">
        <v>2725</v>
      </c>
      <c r="C1781" s="313" t="s">
        <v>2726</v>
      </c>
      <c r="D1781" s="629">
        <v>2676</v>
      </c>
      <c r="E1781" s="451">
        <v>21000</v>
      </c>
      <c r="F1781" s="630" t="s">
        <v>3384</v>
      </c>
      <c r="G1781" s="313" t="s">
        <v>2728</v>
      </c>
      <c r="H1781" s="631">
        <v>44476</v>
      </c>
      <c r="I1781" s="628">
        <f t="shared" si="21"/>
        <v>44476</v>
      </c>
      <c r="J1781" s="632"/>
    </row>
    <row r="1782" spans="1:10" s="372" customFormat="1">
      <c r="A1782" s="311" t="s">
        <v>2749</v>
      </c>
      <c r="B1782" s="313" t="s">
        <v>2725</v>
      </c>
      <c r="C1782" s="313" t="s">
        <v>2726</v>
      </c>
      <c r="D1782" s="629">
        <v>2720</v>
      </c>
      <c r="E1782" s="451">
        <v>28500</v>
      </c>
      <c r="F1782" s="630" t="s">
        <v>3384</v>
      </c>
      <c r="G1782" s="313" t="s">
        <v>2728</v>
      </c>
      <c r="H1782" s="631">
        <v>44482</v>
      </c>
      <c r="I1782" s="628">
        <f t="shared" si="21"/>
        <v>44482</v>
      </c>
      <c r="J1782" s="632"/>
    </row>
    <row r="1783" spans="1:10" s="372" customFormat="1">
      <c r="A1783" s="311" t="s">
        <v>2850</v>
      </c>
      <c r="B1783" s="313" t="s">
        <v>2725</v>
      </c>
      <c r="C1783" s="313" t="s">
        <v>2726</v>
      </c>
      <c r="D1783" s="629">
        <v>494</v>
      </c>
      <c r="E1783" s="451">
        <v>30000</v>
      </c>
      <c r="F1783" s="630" t="s">
        <v>3385</v>
      </c>
      <c r="G1783" s="313" t="s">
        <v>2728</v>
      </c>
      <c r="H1783" s="631">
        <v>44245</v>
      </c>
      <c r="I1783" s="628">
        <f t="shared" si="21"/>
        <v>44245</v>
      </c>
      <c r="J1783" s="632"/>
    </row>
    <row r="1784" spans="1:10" s="372" customFormat="1">
      <c r="A1784" s="311" t="s">
        <v>2852</v>
      </c>
      <c r="B1784" s="313" t="s">
        <v>2725</v>
      </c>
      <c r="C1784" s="313" t="s">
        <v>2726</v>
      </c>
      <c r="D1784" s="629">
        <v>1234</v>
      </c>
      <c r="E1784" s="451">
        <v>20000</v>
      </c>
      <c r="F1784" s="630" t="s">
        <v>19396</v>
      </c>
      <c r="G1784" s="313" t="s">
        <v>2728</v>
      </c>
      <c r="H1784" s="631">
        <v>44337</v>
      </c>
      <c r="I1784" s="628">
        <f t="shared" si="21"/>
        <v>44337</v>
      </c>
      <c r="J1784" s="632"/>
    </row>
    <row r="1785" spans="1:10" s="372" customFormat="1">
      <c r="A1785" s="311" t="s">
        <v>2850</v>
      </c>
      <c r="B1785" s="313" t="s">
        <v>2725</v>
      </c>
      <c r="C1785" s="313" t="s">
        <v>2726</v>
      </c>
      <c r="D1785" s="629">
        <v>1965</v>
      </c>
      <c r="E1785" s="451">
        <v>20000</v>
      </c>
      <c r="F1785" s="630" t="s">
        <v>19396</v>
      </c>
      <c r="G1785" s="313" t="s">
        <v>2728</v>
      </c>
      <c r="H1785" s="631">
        <v>44399</v>
      </c>
      <c r="I1785" s="628">
        <f t="shared" si="21"/>
        <v>44399</v>
      </c>
      <c r="J1785" s="632"/>
    </row>
    <row r="1786" spans="1:10" s="372" customFormat="1">
      <c r="A1786" s="311" t="s">
        <v>2850</v>
      </c>
      <c r="B1786" s="313" t="s">
        <v>2725</v>
      </c>
      <c r="C1786" s="313" t="s">
        <v>2726</v>
      </c>
      <c r="D1786" s="629">
        <v>2564</v>
      </c>
      <c r="E1786" s="451">
        <v>20000</v>
      </c>
      <c r="F1786" s="630" t="s">
        <v>19396</v>
      </c>
      <c r="G1786" s="313" t="s">
        <v>2728</v>
      </c>
      <c r="H1786" s="631">
        <v>44467</v>
      </c>
      <c r="I1786" s="628">
        <f t="shared" si="21"/>
        <v>44467</v>
      </c>
      <c r="J1786" s="632"/>
    </row>
    <row r="1787" spans="1:10" s="372" customFormat="1">
      <c r="A1787" s="311" t="s">
        <v>2850</v>
      </c>
      <c r="B1787" s="313" t="s">
        <v>2725</v>
      </c>
      <c r="C1787" s="313" t="s">
        <v>2726</v>
      </c>
      <c r="D1787" s="629">
        <v>3060</v>
      </c>
      <c r="E1787" s="451">
        <v>10700</v>
      </c>
      <c r="F1787" s="630" t="s">
        <v>19396</v>
      </c>
      <c r="G1787" s="313" t="s">
        <v>2728</v>
      </c>
      <c r="H1787" s="631">
        <v>44530</v>
      </c>
      <c r="I1787" s="628">
        <f t="shared" si="21"/>
        <v>44530</v>
      </c>
      <c r="J1787" s="632"/>
    </row>
    <row r="1788" spans="1:10" s="372" customFormat="1">
      <c r="A1788" s="311" t="s">
        <v>2811</v>
      </c>
      <c r="B1788" s="313" t="s">
        <v>2725</v>
      </c>
      <c r="C1788" s="313" t="s">
        <v>2726</v>
      </c>
      <c r="D1788" s="629">
        <v>563</v>
      </c>
      <c r="E1788" s="451">
        <v>9900</v>
      </c>
      <c r="F1788" s="630" t="s">
        <v>19396</v>
      </c>
      <c r="G1788" s="313" t="s">
        <v>2728</v>
      </c>
      <c r="H1788" s="631">
        <v>44256</v>
      </c>
      <c r="I1788" s="628">
        <f t="shared" si="21"/>
        <v>44256</v>
      </c>
      <c r="J1788" s="632"/>
    </row>
    <row r="1789" spans="1:10" s="372" customFormat="1" ht="23.25">
      <c r="A1789" s="311" t="s">
        <v>3387</v>
      </c>
      <c r="B1789" s="313" t="s">
        <v>2725</v>
      </c>
      <c r="C1789" s="313" t="s">
        <v>2726</v>
      </c>
      <c r="D1789" s="629">
        <v>2325</v>
      </c>
      <c r="E1789" s="451">
        <v>19600</v>
      </c>
      <c r="F1789" s="630" t="s">
        <v>3388</v>
      </c>
      <c r="G1789" s="313" t="s">
        <v>2728</v>
      </c>
      <c r="H1789" s="631">
        <v>44447</v>
      </c>
      <c r="I1789" s="628">
        <f t="shared" si="21"/>
        <v>44447</v>
      </c>
      <c r="J1789" s="632"/>
    </row>
    <row r="1790" spans="1:10" s="372" customFormat="1">
      <c r="A1790" s="311" t="s">
        <v>2904</v>
      </c>
      <c r="B1790" s="313" t="s">
        <v>2725</v>
      </c>
      <c r="C1790" s="313" t="s">
        <v>2726</v>
      </c>
      <c r="D1790" s="629">
        <v>206</v>
      </c>
      <c r="E1790" s="451">
        <v>7000</v>
      </c>
      <c r="F1790" s="630" t="s">
        <v>3388</v>
      </c>
      <c r="G1790" s="313" t="s">
        <v>2728</v>
      </c>
      <c r="H1790" s="631">
        <v>44216</v>
      </c>
      <c r="I1790" s="628">
        <f t="shared" si="21"/>
        <v>44216</v>
      </c>
      <c r="J1790" s="632"/>
    </row>
    <row r="1791" spans="1:10" s="372" customFormat="1">
      <c r="A1791" s="311" t="s">
        <v>2904</v>
      </c>
      <c r="B1791" s="313" t="s">
        <v>2725</v>
      </c>
      <c r="C1791" s="313" t="s">
        <v>2726</v>
      </c>
      <c r="D1791" s="629">
        <v>541</v>
      </c>
      <c r="E1791" s="451">
        <v>14000</v>
      </c>
      <c r="F1791" s="630" t="s">
        <v>3389</v>
      </c>
      <c r="G1791" s="313" t="s">
        <v>2728</v>
      </c>
      <c r="H1791" s="631">
        <v>44252</v>
      </c>
      <c r="I1791" s="628">
        <f t="shared" si="21"/>
        <v>44252</v>
      </c>
      <c r="J1791" s="632"/>
    </row>
    <row r="1792" spans="1:10" s="372" customFormat="1">
      <c r="A1792" s="311" t="s">
        <v>2904</v>
      </c>
      <c r="B1792" s="313" t="s">
        <v>2725</v>
      </c>
      <c r="C1792" s="313" t="s">
        <v>2726</v>
      </c>
      <c r="D1792" s="629">
        <v>1022</v>
      </c>
      <c r="E1792" s="451">
        <v>14000</v>
      </c>
      <c r="F1792" s="630" t="s">
        <v>3389</v>
      </c>
      <c r="G1792" s="313" t="s">
        <v>2728</v>
      </c>
      <c r="H1792" s="631">
        <v>44321</v>
      </c>
      <c r="I1792" s="628">
        <f t="shared" si="21"/>
        <v>44321</v>
      </c>
      <c r="J1792" s="632"/>
    </row>
    <row r="1793" spans="1:10" s="372" customFormat="1">
      <c r="A1793" s="311" t="s">
        <v>2904</v>
      </c>
      <c r="B1793" s="313" t="s">
        <v>2725</v>
      </c>
      <c r="C1793" s="313" t="s">
        <v>2726</v>
      </c>
      <c r="D1793" s="629">
        <v>1689</v>
      </c>
      <c r="E1793" s="451">
        <v>21000</v>
      </c>
      <c r="F1793" s="630" t="s">
        <v>3389</v>
      </c>
      <c r="G1793" s="313" t="s">
        <v>2728</v>
      </c>
      <c r="H1793" s="631">
        <v>44378</v>
      </c>
      <c r="I1793" s="628">
        <f t="shared" si="21"/>
        <v>44378</v>
      </c>
      <c r="J1793" s="632"/>
    </row>
    <row r="1794" spans="1:10" s="372" customFormat="1">
      <c r="A1794" s="311" t="s">
        <v>2904</v>
      </c>
      <c r="B1794" s="313" t="s">
        <v>2725</v>
      </c>
      <c r="C1794" s="313" t="s">
        <v>2726</v>
      </c>
      <c r="D1794" s="629">
        <v>2606</v>
      </c>
      <c r="E1794" s="451">
        <v>21000</v>
      </c>
      <c r="F1794" s="630" t="s">
        <v>3389</v>
      </c>
      <c r="G1794" s="313" t="s">
        <v>2728</v>
      </c>
      <c r="H1794" s="631">
        <v>44468</v>
      </c>
      <c r="I1794" s="628">
        <f t="shared" si="21"/>
        <v>44468</v>
      </c>
      <c r="J1794" s="632"/>
    </row>
    <row r="1795" spans="1:10" s="372" customFormat="1">
      <c r="A1795" s="311" t="s">
        <v>2800</v>
      </c>
      <c r="B1795" s="313" t="s">
        <v>2725</v>
      </c>
      <c r="C1795" s="313" t="s">
        <v>2726</v>
      </c>
      <c r="D1795" s="629">
        <v>3147</v>
      </c>
      <c r="E1795" s="451">
        <v>6650</v>
      </c>
      <c r="F1795" s="630" t="s">
        <v>3389</v>
      </c>
      <c r="G1795" s="313" t="s">
        <v>2728</v>
      </c>
      <c r="H1795" s="631">
        <v>44536</v>
      </c>
      <c r="I1795" s="628">
        <f t="shared" si="21"/>
        <v>44536</v>
      </c>
      <c r="J1795" s="632"/>
    </row>
    <row r="1796" spans="1:10" s="372" customFormat="1">
      <c r="A1796" s="311" t="s">
        <v>2773</v>
      </c>
      <c r="B1796" s="313" t="s">
        <v>2725</v>
      </c>
      <c r="C1796" s="313" t="s">
        <v>2726</v>
      </c>
      <c r="D1796" s="629">
        <v>2924</v>
      </c>
      <c r="E1796" s="451">
        <v>16000</v>
      </c>
      <c r="F1796" s="630" t="s">
        <v>3390</v>
      </c>
      <c r="G1796" s="313" t="s">
        <v>2728</v>
      </c>
      <c r="H1796" s="631">
        <v>44511</v>
      </c>
      <c r="I1796" s="628">
        <f t="shared" si="21"/>
        <v>44511</v>
      </c>
      <c r="J1796" s="632"/>
    </row>
    <row r="1797" spans="1:10" s="372" customFormat="1">
      <c r="A1797" s="311" t="s">
        <v>19340</v>
      </c>
      <c r="B1797" s="313" t="s">
        <v>2725</v>
      </c>
      <c r="C1797" s="313" t="s">
        <v>2726</v>
      </c>
      <c r="D1797" s="629">
        <v>301</v>
      </c>
      <c r="E1797" s="451">
        <v>10000</v>
      </c>
      <c r="F1797" s="630" t="s">
        <v>3391</v>
      </c>
      <c r="G1797" s="313" t="s">
        <v>2728</v>
      </c>
      <c r="H1797" s="631">
        <v>44222</v>
      </c>
      <c r="I1797" s="628">
        <f t="shared" si="21"/>
        <v>44222</v>
      </c>
      <c r="J1797" s="632"/>
    </row>
    <row r="1798" spans="1:10" s="372" customFormat="1">
      <c r="A1798" s="311" t="s">
        <v>19340</v>
      </c>
      <c r="B1798" s="313" t="s">
        <v>2725</v>
      </c>
      <c r="C1798" s="313" t="s">
        <v>2726</v>
      </c>
      <c r="D1798" s="629">
        <v>966</v>
      </c>
      <c r="E1798" s="451">
        <v>10000</v>
      </c>
      <c r="F1798" s="630" t="s">
        <v>3392</v>
      </c>
      <c r="G1798" s="313" t="s">
        <v>2728</v>
      </c>
      <c r="H1798" s="631">
        <v>44315</v>
      </c>
      <c r="I1798" s="628">
        <f t="shared" si="21"/>
        <v>44315</v>
      </c>
      <c r="J1798" s="632"/>
    </row>
    <row r="1799" spans="1:10" s="372" customFormat="1">
      <c r="A1799" s="311" t="s">
        <v>19340</v>
      </c>
      <c r="B1799" s="313" t="s">
        <v>2725</v>
      </c>
      <c r="C1799" s="313" t="s">
        <v>2726</v>
      </c>
      <c r="D1799" s="629">
        <v>1854</v>
      </c>
      <c r="E1799" s="451">
        <v>10000</v>
      </c>
      <c r="F1799" s="630" t="s">
        <v>3392</v>
      </c>
      <c r="G1799" s="313" t="s">
        <v>2728</v>
      </c>
      <c r="H1799" s="631">
        <v>44391</v>
      </c>
      <c r="I1799" s="628">
        <f t="shared" si="21"/>
        <v>44391</v>
      </c>
      <c r="J1799" s="632"/>
    </row>
    <row r="1800" spans="1:10" s="372" customFormat="1">
      <c r="A1800" s="311" t="s">
        <v>19340</v>
      </c>
      <c r="B1800" s="313" t="s">
        <v>2725</v>
      </c>
      <c r="C1800" s="313" t="s">
        <v>2726</v>
      </c>
      <c r="D1800" s="629">
        <v>2735</v>
      </c>
      <c r="E1800" s="451">
        <v>15000</v>
      </c>
      <c r="F1800" s="630" t="s">
        <v>3392</v>
      </c>
      <c r="G1800" s="313" t="s">
        <v>2728</v>
      </c>
      <c r="H1800" s="631">
        <v>44483</v>
      </c>
      <c r="I1800" s="628">
        <f t="shared" si="21"/>
        <v>44483</v>
      </c>
      <c r="J1800" s="632"/>
    </row>
    <row r="1801" spans="1:10" s="372" customFormat="1">
      <c r="A1801" s="311" t="s">
        <v>2784</v>
      </c>
      <c r="B1801" s="313" t="s">
        <v>2725</v>
      </c>
      <c r="C1801" s="313" t="s">
        <v>2726</v>
      </c>
      <c r="D1801" s="629">
        <v>3155</v>
      </c>
      <c r="E1801" s="451">
        <v>2500</v>
      </c>
      <c r="F1801" s="630" t="s">
        <v>3392</v>
      </c>
      <c r="G1801" s="313" t="s">
        <v>2728</v>
      </c>
      <c r="H1801" s="631">
        <v>44537</v>
      </c>
      <c r="I1801" s="628">
        <f t="shared" si="21"/>
        <v>44537</v>
      </c>
      <c r="J1801" s="632"/>
    </row>
    <row r="1802" spans="1:10" s="372" customFormat="1">
      <c r="A1802" s="311" t="s">
        <v>3173</v>
      </c>
      <c r="B1802" s="313" t="s">
        <v>2725</v>
      </c>
      <c r="C1802" s="313" t="s">
        <v>2726</v>
      </c>
      <c r="D1802" s="629">
        <v>53</v>
      </c>
      <c r="E1802" s="451">
        <v>28000</v>
      </c>
      <c r="F1802" s="630" t="s">
        <v>3393</v>
      </c>
      <c r="G1802" s="313" t="s">
        <v>2728</v>
      </c>
      <c r="H1802" s="631">
        <v>44209</v>
      </c>
      <c r="I1802" s="628">
        <f t="shared" si="21"/>
        <v>44209</v>
      </c>
      <c r="J1802" s="632"/>
    </row>
    <row r="1803" spans="1:10" s="372" customFormat="1">
      <c r="A1803" s="311" t="s">
        <v>3173</v>
      </c>
      <c r="B1803" s="313" t="s">
        <v>2725</v>
      </c>
      <c r="C1803" s="313" t="s">
        <v>2726</v>
      </c>
      <c r="D1803" s="629">
        <v>1085</v>
      </c>
      <c r="E1803" s="451">
        <v>32000</v>
      </c>
      <c r="F1803" s="630" t="s">
        <v>19397</v>
      </c>
      <c r="G1803" s="313" t="s">
        <v>2728</v>
      </c>
      <c r="H1803" s="631">
        <v>44327</v>
      </c>
      <c r="I1803" s="628">
        <f t="shared" si="21"/>
        <v>44327</v>
      </c>
      <c r="J1803" s="632"/>
    </row>
    <row r="1804" spans="1:10" s="372" customFormat="1">
      <c r="A1804" s="311" t="s">
        <v>3173</v>
      </c>
      <c r="B1804" s="313" t="s">
        <v>2725</v>
      </c>
      <c r="C1804" s="313" t="s">
        <v>2726</v>
      </c>
      <c r="D1804" s="629">
        <v>2234</v>
      </c>
      <c r="E1804" s="451">
        <v>32000</v>
      </c>
      <c r="F1804" s="630" t="s">
        <v>19397</v>
      </c>
      <c r="G1804" s="313" t="s">
        <v>2728</v>
      </c>
      <c r="H1804" s="631">
        <v>44439</v>
      </c>
      <c r="I1804" s="628">
        <f t="shared" si="21"/>
        <v>44439</v>
      </c>
      <c r="J1804" s="632"/>
    </row>
    <row r="1805" spans="1:10" s="372" customFormat="1">
      <c r="A1805" s="311" t="s">
        <v>2806</v>
      </c>
      <c r="B1805" s="313" t="s">
        <v>2725</v>
      </c>
      <c r="C1805" s="313" t="s">
        <v>2726</v>
      </c>
      <c r="D1805" s="629">
        <v>2821</v>
      </c>
      <c r="E1805" s="451">
        <v>21000</v>
      </c>
      <c r="F1805" s="630" t="s">
        <v>19397</v>
      </c>
      <c r="G1805" s="313" t="s">
        <v>2728</v>
      </c>
      <c r="H1805" s="631">
        <v>44498</v>
      </c>
      <c r="I1805" s="628">
        <f t="shared" si="21"/>
        <v>44498</v>
      </c>
      <c r="J1805" s="632"/>
    </row>
    <row r="1806" spans="1:10" s="372" customFormat="1">
      <c r="A1806" s="311" t="s">
        <v>2953</v>
      </c>
      <c r="B1806" s="313" t="s">
        <v>2725</v>
      </c>
      <c r="C1806" s="313" t="s">
        <v>2726</v>
      </c>
      <c r="D1806" s="629">
        <v>72</v>
      </c>
      <c r="E1806" s="451">
        <v>24000</v>
      </c>
      <c r="F1806" s="630" t="s">
        <v>3395</v>
      </c>
      <c r="G1806" s="313" t="s">
        <v>2728</v>
      </c>
      <c r="H1806" s="631">
        <v>44210</v>
      </c>
      <c r="I1806" s="628">
        <f t="shared" si="21"/>
        <v>44210</v>
      </c>
      <c r="J1806" s="632"/>
    </row>
    <row r="1807" spans="1:10" s="372" customFormat="1">
      <c r="A1807" s="311" t="s">
        <v>3396</v>
      </c>
      <c r="B1807" s="313" t="s">
        <v>2725</v>
      </c>
      <c r="C1807" s="313" t="s">
        <v>2726</v>
      </c>
      <c r="D1807" s="629">
        <v>262</v>
      </c>
      <c r="E1807" s="451">
        <v>14505</v>
      </c>
      <c r="F1807" s="630" t="s">
        <v>3397</v>
      </c>
      <c r="G1807" s="313" t="s">
        <v>2728</v>
      </c>
      <c r="H1807" s="631">
        <v>44218</v>
      </c>
      <c r="I1807" s="628">
        <f t="shared" si="21"/>
        <v>44218</v>
      </c>
      <c r="J1807" s="632"/>
    </row>
    <row r="1808" spans="1:10" s="372" customFormat="1" ht="23.25">
      <c r="A1808" s="311" t="s">
        <v>3398</v>
      </c>
      <c r="B1808" s="313" t="s">
        <v>2831</v>
      </c>
      <c r="C1808" s="313" t="s">
        <v>2726</v>
      </c>
      <c r="D1808" s="629" t="s">
        <v>3122</v>
      </c>
      <c r="E1808" s="451">
        <v>64083.05</v>
      </c>
      <c r="F1808" s="630" t="s">
        <v>3399</v>
      </c>
      <c r="G1808" s="313" t="s">
        <v>2728</v>
      </c>
      <c r="H1808" s="631">
        <v>44496</v>
      </c>
      <c r="I1808" s="628">
        <f t="shared" si="21"/>
        <v>44496</v>
      </c>
      <c r="J1808" s="632"/>
    </row>
    <row r="1809" spans="1:10" s="372" customFormat="1">
      <c r="A1809" s="311" t="s">
        <v>3400</v>
      </c>
      <c r="B1809" s="313" t="s">
        <v>2725</v>
      </c>
      <c r="C1809" s="313" t="s">
        <v>2726</v>
      </c>
      <c r="D1809" s="629">
        <v>2961</v>
      </c>
      <c r="E1809" s="451">
        <v>17357.93</v>
      </c>
      <c r="F1809" s="630" t="s">
        <v>3401</v>
      </c>
      <c r="G1809" s="313" t="s">
        <v>2728</v>
      </c>
      <c r="H1809" s="631">
        <v>44516</v>
      </c>
      <c r="I1809" s="628">
        <f t="shared" si="21"/>
        <v>44516</v>
      </c>
      <c r="J1809" s="632"/>
    </row>
    <row r="1810" spans="1:10" s="372" customFormat="1">
      <c r="A1810" s="311" t="s">
        <v>3402</v>
      </c>
      <c r="B1810" s="313" t="s">
        <v>2725</v>
      </c>
      <c r="C1810" s="313" t="s">
        <v>2726</v>
      </c>
      <c r="D1810" s="629">
        <v>167</v>
      </c>
      <c r="E1810" s="451">
        <v>12000</v>
      </c>
      <c r="F1810" s="630" t="s">
        <v>3401</v>
      </c>
      <c r="G1810" s="313" t="s">
        <v>2728</v>
      </c>
      <c r="H1810" s="631">
        <v>44215</v>
      </c>
      <c r="I1810" s="628">
        <f t="shared" si="21"/>
        <v>44215</v>
      </c>
      <c r="J1810" s="632"/>
    </row>
    <row r="1811" spans="1:10" s="372" customFormat="1">
      <c r="A1811" s="311" t="s">
        <v>3402</v>
      </c>
      <c r="B1811" s="313" t="s">
        <v>2725</v>
      </c>
      <c r="C1811" s="313" t="s">
        <v>2726</v>
      </c>
      <c r="D1811" s="629">
        <v>331</v>
      </c>
      <c r="E1811" s="451">
        <v>24000</v>
      </c>
      <c r="F1811" s="630" t="s">
        <v>3403</v>
      </c>
      <c r="G1811" s="313" t="s">
        <v>2728</v>
      </c>
      <c r="H1811" s="631">
        <v>44228</v>
      </c>
      <c r="I1811" s="628">
        <f t="shared" si="21"/>
        <v>44228</v>
      </c>
      <c r="J1811" s="632"/>
    </row>
    <row r="1812" spans="1:10" s="372" customFormat="1" ht="23.25">
      <c r="A1812" s="311" t="s">
        <v>3315</v>
      </c>
      <c r="B1812" s="313" t="s">
        <v>2725</v>
      </c>
      <c r="C1812" s="313" t="s">
        <v>2726</v>
      </c>
      <c r="D1812" s="629">
        <v>742</v>
      </c>
      <c r="E1812" s="451">
        <v>12000</v>
      </c>
      <c r="F1812" s="630" t="s">
        <v>3403</v>
      </c>
      <c r="G1812" s="313" t="s">
        <v>2728</v>
      </c>
      <c r="H1812" s="631">
        <v>44292</v>
      </c>
      <c r="I1812" s="628">
        <f t="shared" si="21"/>
        <v>44292</v>
      </c>
      <c r="J1812" s="632"/>
    </row>
    <row r="1813" spans="1:10" s="372" customFormat="1">
      <c r="A1813" s="311" t="s">
        <v>2767</v>
      </c>
      <c r="B1813" s="313" t="s">
        <v>2725</v>
      </c>
      <c r="C1813" s="313" t="s">
        <v>2726</v>
      </c>
      <c r="D1813" s="629">
        <v>1387</v>
      </c>
      <c r="E1813" s="451">
        <v>10000</v>
      </c>
      <c r="F1813" s="630" t="s">
        <v>3403</v>
      </c>
      <c r="G1813" s="313" t="s">
        <v>2728</v>
      </c>
      <c r="H1813" s="631">
        <v>44348</v>
      </c>
      <c r="I1813" s="628">
        <f t="shared" si="21"/>
        <v>44348</v>
      </c>
      <c r="J1813" s="632"/>
    </row>
    <row r="1814" spans="1:10" s="372" customFormat="1">
      <c r="A1814" s="311" t="s">
        <v>2767</v>
      </c>
      <c r="B1814" s="313" t="s">
        <v>2725</v>
      </c>
      <c r="C1814" s="313" t="s">
        <v>2726</v>
      </c>
      <c r="D1814" s="629">
        <v>1822</v>
      </c>
      <c r="E1814" s="451">
        <v>30000</v>
      </c>
      <c r="F1814" s="630" t="s">
        <v>3404</v>
      </c>
      <c r="G1814" s="313" t="s">
        <v>2728</v>
      </c>
      <c r="H1814" s="631">
        <v>44390</v>
      </c>
      <c r="I1814" s="628">
        <f t="shared" si="21"/>
        <v>44390</v>
      </c>
      <c r="J1814" s="632"/>
    </row>
    <row r="1815" spans="1:10" s="372" customFormat="1">
      <c r="A1815" s="311" t="s">
        <v>2767</v>
      </c>
      <c r="B1815" s="313" t="s">
        <v>2725</v>
      </c>
      <c r="C1815" s="313" t="s">
        <v>2726</v>
      </c>
      <c r="D1815" s="629">
        <v>2706</v>
      </c>
      <c r="E1815" s="451">
        <v>28500</v>
      </c>
      <c r="F1815" s="630" t="s">
        <v>3404</v>
      </c>
      <c r="G1815" s="313" t="s">
        <v>2728</v>
      </c>
      <c r="H1815" s="631">
        <v>44481</v>
      </c>
      <c r="I1815" s="628">
        <f t="shared" si="21"/>
        <v>44481</v>
      </c>
      <c r="J1815" s="632"/>
    </row>
    <row r="1816" spans="1:10" s="372" customFormat="1">
      <c r="A1816" s="311" t="s">
        <v>3405</v>
      </c>
      <c r="B1816" s="313" t="s">
        <v>2725</v>
      </c>
      <c r="C1816" s="313" t="s">
        <v>2726</v>
      </c>
      <c r="D1816" s="629">
        <v>286</v>
      </c>
      <c r="E1816" s="451">
        <v>21000</v>
      </c>
      <c r="F1816" s="630" t="s">
        <v>3404</v>
      </c>
      <c r="G1816" s="313" t="s">
        <v>2728</v>
      </c>
      <c r="H1816" s="631">
        <v>44222</v>
      </c>
      <c r="I1816" s="628">
        <f t="shared" si="21"/>
        <v>44222</v>
      </c>
      <c r="J1816" s="632"/>
    </row>
    <row r="1817" spans="1:10" s="372" customFormat="1">
      <c r="A1817" s="311" t="s">
        <v>3405</v>
      </c>
      <c r="B1817" s="313" t="s">
        <v>2725</v>
      </c>
      <c r="C1817" s="313" t="s">
        <v>2726</v>
      </c>
      <c r="D1817" s="629">
        <v>811</v>
      </c>
      <c r="E1817" s="451">
        <v>21000</v>
      </c>
      <c r="F1817" s="630" t="s">
        <v>3406</v>
      </c>
      <c r="G1817" s="313" t="s">
        <v>2728</v>
      </c>
      <c r="H1817" s="631">
        <v>44299</v>
      </c>
      <c r="I1817" s="628">
        <f t="shared" si="21"/>
        <v>44299</v>
      </c>
      <c r="J1817" s="632"/>
    </row>
    <row r="1818" spans="1:10" s="372" customFormat="1">
      <c r="A1818" s="311" t="s">
        <v>3405</v>
      </c>
      <c r="B1818" s="313" t="s">
        <v>2725</v>
      </c>
      <c r="C1818" s="313" t="s">
        <v>2726</v>
      </c>
      <c r="D1818" s="629">
        <v>1877</v>
      </c>
      <c r="E1818" s="451">
        <v>7000</v>
      </c>
      <c r="F1818" s="630" t="s">
        <v>3406</v>
      </c>
      <c r="G1818" s="313" t="s">
        <v>2728</v>
      </c>
      <c r="H1818" s="631">
        <v>44392</v>
      </c>
      <c r="I1818" s="628">
        <f t="shared" si="21"/>
        <v>44392</v>
      </c>
      <c r="J1818" s="632"/>
    </row>
    <row r="1819" spans="1:10" s="372" customFormat="1">
      <c r="A1819" s="311" t="s">
        <v>2915</v>
      </c>
      <c r="B1819" s="313" t="s">
        <v>2725</v>
      </c>
      <c r="C1819" s="313" t="s">
        <v>2726</v>
      </c>
      <c r="D1819" s="629">
        <v>2169</v>
      </c>
      <c r="E1819" s="451">
        <v>35000</v>
      </c>
      <c r="F1819" s="630" t="s">
        <v>3406</v>
      </c>
      <c r="G1819" s="313" t="s">
        <v>2728</v>
      </c>
      <c r="H1819" s="631">
        <v>44432</v>
      </c>
      <c r="I1819" s="628">
        <f t="shared" si="21"/>
        <v>44432</v>
      </c>
      <c r="J1819" s="632"/>
    </row>
    <row r="1820" spans="1:10" s="372" customFormat="1">
      <c r="A1820" s="311" t="s">
        <v>2769</v>
      </c>
      <c r="B1820" s="313" t="s">
        <v>2725</v>
      </c>
      <c r="C1820" s="313" t="s">
        <v>2726</v>
      </c>
      <c r="D1820" s="629">
        <v>215</v>
      </c>
      <c r="E1820" s="451">
        <v>10500</v>
      </c>
      <c r="F1820" s="630" t="s">
        <v>3406</v>
      </c>
      <c r="G1820" s="313" t="s">
        <v>2728</v>
      </c>
      <c r="H1820" s="631">
        <v>44217</v>
      </c>
      <c r="I1820" s="628">
        <f t="shared" si="21"/>
        <v>44217</v>
      </c>
      <c r="J1820" s="632"/>
    </row>
    <row r="1821" spans="1:10" s="372" customFormat="1">
      <c r="A1821" s="311" t="s">
        <v>2791</v>
      </c>
      <c r="B1821" s="313" t="s">
        <v>2725</v>
      </c>
      <c r="C1821" s="313" t="s">
        <v>2726</v>
      </c>
      <c r="D1821" s="629">
        <v>829</v>
      </c>
      <c r="E1821" s="451">
        <v>12000</v>
      </c>
      <c r="F1821" s="630" t="s">
        <v>3407</v>
      </c>
      <c r="G1821" s="313" t="s">
        <v>2728</v>
      </c>
      <c r="H1821" s="631">
        <v>44300</v>
      </c>
      <c r="I1821" s="628">
        <f t="shared" si="21"/>
        <v>44300</v>
      </c>
      <c r="J1821" s="632"/>
    </row>
    <row r="1822" spans="1:10" s="372" customFormat="1">
      <c r="A1822" s="311" t="s">
        <v>2785</v>
      </c>
      <c r="B1822" s="313" t="s">
        <v>2725</v>
      </c>
      <c r="C1822" s="313" t="s">
        <v>2726</v>
      </c>
      <c r="D1822" s="629">
        <v>1695</v>
      </c>
      <c r="E1822" s="451">
        <v>13500</v>
      </c>
      <c r="F1822" s="630" t="s">
        <v>3407</v>
      </c>
      <c r="G1822" s="313" t="s">
        <v>2728</v>
      </c>
      <c r="H1822" s="631">
        <v>44378</v>
      </c>
      <c r="I1822" s="628">
        <f t="shared" si="21"/>
        <v>44378</v>
      </c>
      <c r="J1822" s="632"/>
    </row>
    <row r="1823" spans="1:10" s="372" customFormat="1">
      <c r="A1823" s="311" t="s">
        <v>2785</v>
      </c>
      <c r="B1823" s="313" t="s">
        <v>2725</v>
      </c>
      <c r="C1823" s="313" t="s">
        <v>2726</v>
      </c>
      <c r="D1823" s="629">
        <v>2617</v>
      </c>
      <c r="E1823" s="451">
        <v>13500</v>
      </c>
      <c r="F1823" s="630" t="s">
        <v>3407</v>
      </c>
      <c r="G1823" s="313" t="s">
        <v>2728</v>
      </c>
      <c r="H1823" s="631">
        <v>44469</v>
      </c>
      <c r="I1823" s="628">
        <f t="shared" si="21"/>
        <v>44469</v>
      </c>
      <c r="J1823" s="632"/>
    </row>
    <row r="1824" spans="1:10" s="372" customFormat="1">
      <c r="A1824" s="311" t="s">
        <v>2797</v>
      </c>
      <c r="B1824" s="313" t="s">
        <v>2725</v>
      </c>
      <c r="C1824" s="313" t="s">
        <v>2726</v>
      </c>
      <c r="D1824" s="629">
        <v>350</v>
      </c>
      <c r="E1824" s="451">
        <v>30000</v>
      </c>
      <c r="F1824" s="630" t="s">
        <v>3407</v>
      </c>
      <c r="G1824" s="313" t="s">
        <v>2728</v>
      </c>
      <c r="H1824" s="631">
        <v>44229</v>
      </c>
      <c r="I1824" s="628">
        <f t="shared" si="21"/>
        <v>44229</v>
      </c>
      <c r="J1824" s="632"/>
    </row>
    <row r="1825" spans="1:10" s="372" customFormat="1" ht="23.25">
      <c r="A1825" s="311" t="s">
        <v>2785</v>
      </c>
      <c r="B1825" s="313" t="s">
        <v>2725</v>
      </c>
      <c r="C1825" s="313" t="s">
        <v>2726</v>
      </c>
      <c r="D1825" s="629">
        <v>1068</v>
      </c>
      <c r="E1825" s="451">
        <v>5000</v>
      </c>
      <c r="F1825" s="630" t="s">
        <v>3408</v>
      </c>
      <c r="G1825" s="313" t="s">
        <v>2728</v>
      </c>
      <c r="H1825" s="631">
        <v>44326</v>
      </c>
      <c r="I1825" s="628">
        <f t="shared" si="21"/>
        <v>44326</v>
      </c>
      <c r="J1825" s="632"/>
    </row>
    <row r="1826" spans="1:10" s="372" customFormat="1">
      <c r="A1826" s="311" t="s">
        <v>2791</v>
      </c>
      <c r="B1826" s="313" t="s">
        <v>2725</v>
      </c>
      <c r="C1826" s="313" t="s">
        <v>2726</v>
      </c>
      <c r="D1826" s="629">
        <v>1482</v>
      </c>
      <c r="E1826" s="451">
        <v>15000</v>
      </c>
      <c r="F1826" s="630" t="s">
        <v>3409</v>
      </c>
      <c r="G1826" s="313" t="s">
        <v>2728</v>
      </c>
      <c r="H1826" s="631">
        <v>44357</v>
      </c>
      <c r="I1826" s="628">
        <f t="shared" si="21"/>
        <v>44357</v>
      </c>
      <c r="J1826" s="632"/>
    </row>
    <row r="1827" spans="1:10" s="372" customFormat="1">
      <c r="A1827" s="311" t="s">
        <v>2791</v>
      </c>
      <c r="B1827" s="313" t="s">
        <v>2725</v>
      </c>
      <c r="C1827" s="313" t="s">
        <v>2726</v>
      </c>
      <c r="D1827" s="629">
        <v>2410</v>
      </c>
      <c r="E1827" s="451">
        <v>15000</v>
      </c>
      <c r="F1827" s="630" t="s">
        <v>3409</v>
      </c>
      <c r="G1827" s="313" t="s">
        <v>2728</v>
      </c>
      <c r="H1827" s="631">
        <v>44454</v>
      </c>
      <c r="I1827" s="628">
        <f t="shared" si="21"/>
        <v>44454</v>
      </c>
      <c r="J1827" s="632"/>
    </row>
    <row r="1828" spans="1:10" s="372" customFormat="1">
      <c r="A1828" s="311" t="s">
        <v>2791</v>
      </c>
      <c r="B1828" s="313" t="s">
        <v>2725</v>
      </c>
      <c r="C1828" s="313" t="s">
        <v>2726</v>
      </c>
      <c r="D1828" s="629">
        <v>3220</v>
      </c>
      <c r="E1828" s="451">
        <v>2840</v>
      </c>
      <c r="F1828" s="630" t="s">
        <v>3409</v>
      </c>
      <c r="G1828" s="313" t="s">
        <v>2728</v>
      </c>
      <c r="H1828" s="631">
        <v>44546</v>
      </c>
      <c r="I1828" s="628">
        <f t="shared" si="21"/>
        <v>44546</v>
      </c>
      <c r="J1828" s="632"/>
    </row>
    <row r="1829" spans="1:10" s="372" customFormat="1">
      <c r="A1829" s="311" t="s">
        <v>2773</v>
      </c>
      <c r="B1829" s="313" t="s">
        <v>2725</v>
      </c>
      <c r="C1829" s="313" t="s">
        <v>2726</v>
      </c>
      <c r="D1829" s="629">
        <v>1572</v>
      </c>
      <c r="E1829" s="451">
        <v>24000</v>
      </c>
      <c r="F1829" s="630" t="s">
        <v>3409</v>
      </c>
      <c r="G1829" s="313" t="s">
        <v>2728</v>
      </c>
      <c r="H1829" s="631">
        <v>44363</v>
      </c>
      <c r="I1829" s="628">
        <f t="shared" si="21"/>
        <v>44363</v>
      </c>
      <c r="J1829" s="632"/>
    </row>
    <row r="1830" spans="1:10" s="372" customFormat="1">
      <c r="A1830" s="311" t="s">
        <v>2773</v>
      </c>
      <c r="B1830" s="313" t="s">
        <v>2725</v>
      </c>
      <c r="C1830" s="313" t="s">
        <v>2726</v>
      </c>
      <c r="D1830" s="629">
        <v>2174</v>
      </c>
      <c r="E1830" s="451">
        <v>24000</v>
      </c>
      <c r="F1830" s="630" t="s">
        <v>3410</v>
      </c>
      <c r="G1830" s="313" t="s">
        <v>2728</v>
      </c>
      <c r="H1830" s="631">
        <v>44432</v>
      </c>
      <c r="I1830" s="628">
        <f t="shared" si="21"/>
        <v>44432</v>
      </c>
      <c r="J1830" s="632"/>
    </row>
    <row r="1831" spans="1:10" s="372" customFormat="1">
      <c r="A1831" s="311" t="s">
        <v>2773</v>
      </c>
      <c r="B1831" s="313" t="s">
        <v>2725</v>
      </c>
      <c r="C1831" s="313" t="s">
        <v>2726</v>
      </c>
      <c r="D1831" s="629">
        <v>2732</v>
      </c>
      <c r="E1831" s="451">
        <v>24000</v>
      </c>
      <c r="F1831" s="630" t="s">
        <v>3410</v>
      </c>
      <c r="G1831" s="313" t="s">
        <v>2728</v>
      </c>
      <c r="H1831" s="631">
        <v>44483</v>
      </c>
      <c r="I1831" s="628">
        <f t="shared" si="21"/>
        <v>44483</v>
      </c>
      <c r="J1831" s="632"/>
    </row>
    <row r="1832" spans="1:10" s="372" customFormat="1">
      <c r="A1832" s="311" t="s">
        <v>2724</v>
      </c>
      <c r="B1832" s="313" t="s">
        <v>2725</v>
      </c>
      <c r="C1832" s="313" t="s">
        <v>2726</v>
      </c>
      <c r="D1832" s="629">
        <v>3109</v>
      </c>
      <c r="E1832" s="451">
        <v>12000</v>
      </c>
      <c r="F1832" s="630" t="s">
        <v>3410</v>
      </c>
      <c r="G1832" s="313" t="s">
        <v>2728</v>
      </c>
      <c r="H1832" s="631">
        <v>44531</v>
      </c>
      <c r="I1832" s="628">
        <f t="shared" si="21"/>
        <v>44531</v>
      </c>
      <c r="J1832" s="632"/>
    </row>
    <row r="1833" spans="1:10" s="372" customFormat="1">
      <c r="A1833" s="311" t="s">
        <v>2767</v>
      </c>
      <c r="B1833" s="313" t="s">
        <v>2725</v>
      </c>
      <c r="C1833" s="313" t="s">
        <v>2726</v>
      </c>
      <c r="D1833" s="629">
        <v>1189</v>
      </c>
      <c r="E1833" s="451">
        <v>10000</v>
      </c>
      <c r="F1833" s="630" t="s">
        <v>3410</v>
      </c>
      <c r="G1833" s="313" t="s">
        <v>2728</v>
      </c>
      <c r="H1833" s="631">
        <v>44335</v>
      </c>
      <c r="I1833" s="628">
        <f t="shared" si="21"/>
        <v>44335</v>
      </c>
      <c r="J1833" s="632"/>
    </row>
    <row r="1834" spans="1:10" s="372" customFormat="1">
      <c r="A1834" s="311" t="s">
        <v>2767</v>
      </c>
      <c r="B1834" s="313" t="s">
        <v>2725</v>
      </c>
      <c r="C1834" s="313" t="s">
        <v>2726</v>
      </c>
      <c r="D1834" s="629">
        <v>1624</v>
      </c>
      <c r="E1834" s="451">
        <v>30000</v>
      </c>
      <c r="F1834" s="630" t="s">
        <v>3411</v>
      </c>
      <c r="G1834" s="313" t="s">
        <v>2728</v>
      </c>
      <c r="H1834" s="631">
        <v>44370</v>
      </c>
      <c r="I1834" s="628">
        <f t="shared" si="21"/>
        <v>44370</v>
      </c>
      <c r="J1834" s="632"/>
    </row>
    <row r="1835" spans="1:10" s="372" customFormat="1">
      <c r="A1835" s="311" t="s">
        <v>3412</v>
      </c>
      <c r="B1835" s="313" t="s">
        <v>2725</v>
      </c>
      <c r="C1835" s="313" t="s">
        <v>2726</v>
      </c>
      <c r="D1835" s="629">
        <v>1149</v>
      </c>
      <c r="E1835" s="451">
        <v>13000</v>
      </c>
      <c r="F1835" s="630" t="s">
        <v>3411</v>
      </c>
      <c r="G1835" s="313" t="s">
        <v>2728</v>
      </c>
      <c r="H1835" s="631">
        <v>44333</v>
      </c>
      <c r="I1835" s="628">
        <f t="shared" si="21"/>
        <v>44333</v>
      </c>
      <c r="J1835" s="632"/>
    </row>
    <row r="1836" spans="1:10" s="372" customFormat="1">
      <c r="A1836" s="311" t="s">
        <v>2825</v>
      </c>
      <c r="B1836" s="313" t="s">
        <v>2725</v>
      </c>
      <c r="C1836" s="313" t="s">
        <v>2726</v>
      </c>
      <c r="D1836" s="629">
        <v>1531</v>
      </c>
      <c r="E1836" s="451">
        <v>30000</v>
      </c>
      <c r="F1836" s="630" t="s">
        <v>3413</v>
      </c>
      <c r="G1836" s="313" t="s">
        <v>2728</v>
      </c>
      <c r="H1836" s="631">
        <v>44358</v>
      </c>
      <c r="I1836" s="628">
        <f t="shared" si="21"/>
        <v>44358</v>
      </c>
      <c r="J1836" s="632"/>
    </row>
    <row r="1837" spans="1:10" s="372" customFormat="1">
      <c r="A1837" s="311" t="s">
        <v>2825</v>
      </c>
      <c r="B1837" s="313" t="s">
        <v>2725</v>
      </c>
      <c r="C1837" s="313" t="s">
        <v>2726</v>
      </c>
      <c r="D1837" s="629">
        <v>2242</v>
      </c>
      <c r="E1837" s="451">
        <v>30000</v>
      </c>
      <c r="F1837" s="630" t="s">
        <v>3413</v>
      </c>
      <c r="G1837" s="313" t="s">
        <v>2728</v>
      </c>
      <c r="H1837" s="631">
        <v>44440</v>
      </c>
      <c r="I1837" s="628">
        <f t="shared" si="21"/>
        <v>44440</v>
      </c>
      <c r="J1837" s="632"/>
    </row>
    <row r="1838" spans="1:10" s="372" customFormat="1">
      <c r="A1838" s="311" t="s">
        <v>2966</v>
      </c>
      <c r="B1838" s="313" t="s">
        <v>2725</v>
      </c>
      <c r="C1838" s="313" t="s">
        <v>2726</v>
      </c>
      <c r="D1838" s="629">
        <v>67</v>
      </c>
      <c r="E1838" s="451">
        <v>24000</v>
      </c>
      <c r="F1838" s="630" t="s">
        <v>3413</v>
      </c>
      <c r="G1838" s="313" t="s">
        <v>2728</v>
      </c>
      <c r="H1838" s="631">
        <v>44210</v>
      </c>
      <c r="I1838" s="628">
        <f t="shared" si="21"/>
        <v>44210</v>
      </c>
      <c r="J1838" s="632"/>
    </row>
    <row r="1839" spans="1:10" s="372" customFormat="1" ht="23.25">
      <c r="A1839" s="311" t="s">
        <v>2955</v>
      </c>
      <c r="B1839" s="313" t="s">
        <v>2725</v>
      </c>
      <c r="C1839" s="313" t="s">
        <v>2726</v>
      </c>
      <c r="D1839" s="629">
        <v>2833</v>
      </c>
      <c r="E1839" s="451">
        <v>20000</v>
      </c>
      <c r="F1839" s="630" t="s">
        <v>3414</v>
      </c>
      <c r="G1839" s="313" t="s">
        <v>2728</v>
      </c>
      <c r="H1839" s="631">
        <v>44498</v>
      </c>
      <c r="I1839" s="628">
        <f t="shared" si="21"/>
        <v>44498</v>
      </c>
      <c r="J1839" s="632"/>
    </row>
    <row r="1840" spans="1:10" s="372" customFormat="1" ht="23.25">
      <c r="A1840" s="311" t="s">
        <v>3415</v>
      </c>
      <c r="B1840" s="313" t="s">
        <v>2725</v>
      </c>
      <c r="C1840" s="313" t="s">
        <v>2726</v>
      </c>
      <c r="D1840" s="629">
        <v>3162</v>
      </c>
      <c r="E1840" s="451">
        <v>5000</v>
      </c>
      <c r="F1840" s="630" t="s">
        <v>3416</v>
      </c>
      <c r="G1840" s="313" t="s">
        <v>2728</v>
      </c>
      <c r="H1840" s="631">
        <v>44537</v>
      </c>
      <c r="I1840" s="628">
        <f t="shared" si="21"/>
        <v>44537</v>
      </c>
      <c r="J1840" s="632"/>
    </row>
    <row r="1841" spans="1:10" s="372" customFormat="1" ht="23.25">
      <c r="A1841" s="311" t="s">
        <v>2771</v>
      </c>
      <c r="B1841" s="313" t="s">
        <v>2725</v>
      </c>
      <c r="C1841" s="313" t="s">
        <v>2726</v>
      </c>
      <c r="D1841" s="629">
        <v>108</v>
      </c>
      <c r="E1841" s="451">
        <v>8000</v>
      </c>
      <c r="F1841" s="630" t="s">
        <v>3417</v>
      </c>
      <c r="G1841" s="313" t="s">
        <v>2728</v>
      </c>
      <c r="H1841" s="631">
        <v>44212</v>
      </c>
      <c r="I1841" s="628">
        <f t="shared" si="21"/>
        <v>44212</v>
      </c>
      <c r="J1841" s="632"/>
    </row>
    <row r="1842" spans="1:10" s="372" customFormat="1">
      <c r="A1842" s="311" t="s">
        <v>2771</v>
      </c>
      <c r="B1842" s="313" t="s">
        <v>2725</v>
      </c>
      <c r="C1842" s="313" t="s">
        <v>2726</v>
      </c>
      <c r="D1842" s="629">
        <v>1471</v>
      </c>
      <c r="E1842" s="451">
        <v>8000</v>
      </c>
      <c r="F1842" s="630" t="s">
        <v>3418</v>
      </c>
      <c r="G1842" s="313" t="s">
        <v>2728</v>
      </c>
      <c r="H1842" s="631">
        <v>44355</v>
      </c>
      <c r="I1842" s="628">
        <f t="shared" si="21"/>
        <v>44355</v>
      </c>
      <c r="J1842" s="632"/>
    </row>
    <row r="1843" spans="1:10" s="372" customFormat="1">
      <c r="A1843" s="311" t="s">
        <v>2773</v>
      </c>
      <c r="B1843" s="313" t="s">
        <v>2725</v>
      </c>
      <c r="C1843" s="313" t="s">
        <v>2726</v>
      </c>
      <c r="D1843" s="629">
        <v>1803</v>
      </c>
      <c r="E1843" s="451">
        <v>21000</v>
      </c>
      <c r="F1843" s="630" t="s">
        <v>3418</v>
      </c>
      <c r="G1843" s="313" t="s">
        <v>2728</v>
      </c>
      <c r="H1843" s="631">
        <v>44389</v>
      </c>
      <c r="I1843" s="628">
        <f t="shared" si="21"/>
        <v>44389</v>
      </c>
      <c r="J1843" s="632"/>
    </row>
    <row r="1844" spans="1:10" s="372" customFormat="1">
      <c r="A1844" s="311" t="s">
        <v>2773</v>
      </c>
      <c r="B1844" s="313" t="s">
        <v>2725</v>
      </c>
      <c r="C1844" s="313" t="s">
        <v>2726</v>
      </c>
      <c r="D1844" s="629">
        <v>2718</v>
      </c>
      <c r="E1844" s="451">
        <v>21000</v>
      </c>
      <c r="F1844" s="630" t="s">
        <v>3419</v>
      </c>
      <c r="G1844" s="313" t="s">
        <v>2728</v>
      </c>
      <c r="H1844" s="631">
        <v>44482</v>
      </c>
      <c r="I1844" s="628">
        <f t="shared" ref="I1844:I1907" si="22">H1844+0</f>
        <v>44482</v>
      </c>
      <c r="J1844" s="632"/>
    </row>
    <row r="1845" spans="1:10" s="372" customFormat="1">
      <c r="A1845" s="311" t="s">
        <v>3208</v>
      </c>
      <c r="B1845" s="313" t="s">
        <v>2732</v>
      </c>
      <c r="C1845" s="313" t="s">
        <v>2726</v>
      </c>
      <c r="D1845" s="629" t="s">
        <v>3209</v>
      </c>
      <c r="E1845" s="451">
        <v>412839.05</v>
      </c>
      <c r="F1845" s="630" t="s">
        <v>3419</v>
      </c>
      <c r="G1845" s="313" t="s">
        <v>2728</v>
      </c>
      <c r="H1845" s="631">
        <v>44531</v>
      </c>
      <c r="I1845" s="628">
        <f t="shared" si="22"/>
        <v>44531</v>
      </c>
      <c r="J1845" s="632"/>
    </row>
    <row r="1846" spans="1:10" s="372" customFormat="1" ht="23.25">
      <c r="A1846" s="311" t="s">
        <v>3208</v>
      </c>
      <c r="B1846" s="313" t="s">
        <v>2732</v>
      </c>
      <c r="C1846" s="313" t="s">
        <v>2726</v>
      </c>
      <c r="D1846" s="629" t="s">
        <v>3209</v>
      </c>
      <c r="E1846" s="451">
        <v>212983.39</v>
      </c>
      <c r="F1846" s="630" t="s">
        <v>3420</v>
      </c>
      <c r="G1846" s="313" t="s">
        <v>2728</v>
      </c>
      <c r="H1846" s="631">
        <v>44531</v>
      </c>
      <c r="I1846" s="628">
        <f t="shared" si="22"/>
        <v>44531</v>
      </c>
      <c r="J1846" s="632"/>
    </row>
    <row r="1847" spans="1:10" s="372" customFormat="1" ht="23.25">
      <c r="A1847" s="311" t="s">
        <v>2866</v>
      </c>
      <c r="B1847" s="313" t="s">
        <v>2732</v>
      </c>
      <c r="C1847" s="313" t="s">
        <v>2726</v>
      </c>
      <c r="D1847" s="629" t="s">
        <v>3330</v>
      </c>
      <c r="E1847" s="451">
        <v>412935.18</v>
      </c>
      <c r="F1847" s="630" t="s">
        <v>3420</v>
      </c>
      <c r="G1847" s="313" t="s">
        <v>2728</v>
      </c>
      <c r="H1847" s="631">
        <v>44298</v>
      </c>
      <c r="I1847" s="628">
        <f t="shared" si="22"/>
        <v>44298</v>
      </c>
      <c r="J1847" s="632"/>
    </row>
    <row r="1848" spans="1:10" s="372" customFormat="1" ht="23.25">
      <c r="A1848" s="311" t="s">
        <v>3191</v>
      </c>
      <c r="B1848" s="313" t="s">
        <v>2732</v>
      </c>
      <c r="C1848" s="313" t="s">
        <v>2726</v>
      </c>
      <c r="D1848" s="629" t="s">
        <v>3421</v>
      </c>
      <c r="E1848" s="451">
        <v>1225523.76</v>
      </c>
      <c r="F1848" s="630" t="s">
        <v>3422</v>
      </c>
      <c r="G1848" s="313" t="s">
        <v>2728</v>
      </c>
      <c r="H1848" s="631">
        <v>44357</v>
      </c>
      <c r="I1848" s="628">
        <f t="shared" si="22"/>
        <v>44357</v>
      </c>
      <c r="J1848" s="632"/>
    </row>
    <row r="1849" spans="1:10" s="372" customFormat="1" ht="23.25">
      <c r="A1849" s="311" t="s">
        <v>3191</v>
      </c>
      <c r="B1849" s="313" t="s">
        <v>2732</v>
      </c>
      <c r="C1849" s="313" t="s">
        <v>2726</v>
      </c>
      <c r="D1849" s="629" t="s">
        <v>3423</v>
      </c>
      <c r="E1849" s="451">
        <v>676151.04</v>
      </c>
      <c r="F1849" s="630" t="s">
        <v>3422</v>
      </c>
      <c r="G1849" s="313" t="s">
        <v>2728</v>
      </c>
      <c r="H1849" s="631">
        <v>44455</v>
      </c>
      <c r="I1849" s="628">
        <f t="shared" si="22"/>
        <v>44455</v>
      </c>
      <c r="J1849" s="632"/>
    </row>
    <row r="1850" spans="1:10" s="372" customFormat="1" ht="23.25">
      <c r="A1850" s="311" t="s">
        <v>3191</v>
      </c>
      <c r="B1850" s="313" t="s">
        <v>2732</v>
      </c>
      <c r="C1850" s="313" t="s">
        <v>2726</v>
      </c>
      <c r="D1850" s="629" t="s">
        <v>3423</v>
      </c>
      <c r="E1850" s="451">
        <v>1267783.2</v>
      </c>
      <c r="F1850" s="630" t="s">
        <v>3422</v>
      </c>
      <c r="G1850" s="313" t="s">
        <v>2728</v>
      </c>
      <c r="H1850" s="631">
        <v>44559</v>
      </c>
      <c r="I1850" s="628">
        <f t="shared" si="22"/>
        <v>44559</v>
      </c>
      <c r="J1850" s="632"/>
    </row>
    <row r="1851" spans="1:10" s="372" customFormat="1" ht="23.25">
      <c r="A1851" s="311" t="s">
        <v>2769</v>
      </c>
      <c r="B1851" s="313" t="s">
        <v>2725</v>
      </c>
      <c r="C1851" s="313" t="s">
        <v>2726</v>
      </c>
      <c r="D1851" s="629">
        <v>280</v>
      </c>
      <c r="E1851" s="451">
        <v>5000</v>
      </c>
      <c r="F1851" s="630" t="s">
        <v>3422</v>
      </c>
      <c r="G1851" s="313" t="s">
        <v>2728</v>
      </c>
      <c r="H1851" s="631">
        <v>44221</v>
      </c>
      <c r="I1851" s="628">
        <f t="shared" si="22"/>
        <v>44221</v>
      </c>
      <c r="J1851" s="632"/>
    </row>
    <row r="1852" spans="1:10" s="372" customFormat="1">
      <c r="A1852" s="311" t="s">
        <v>19373</v>
      </c>
      <c r="B1852" s="313" t="s">
        <v>2725</v>
      </c>
      <c r="C1852" s="313" t="s">
        <v>2726</v>
      </c>
      <c r="D1852" s="629">
        <v>622</v>
      </c>
      <c r="E1852" s="451">
        <v>5000</v>
      </c>
      <c r="F1852" s="630" t="s">
        <v>3424</v>
      </c>
      <c r="G1852" s="313" t="s">
        <v>2728</v>
      </c>
      <c r="H1852" s="631">
        <v>44263</v>
      </c>
      <c r="I1852" s="628">
        <f t="shared" si="22"/>
        <v>44263</v>
      </c>
      <c r="J1852" s="632"/>
    </row>
    <row r="1853" spans="1:10" s="372" customFormat="1">
      <c r="A1853" s="311" t="s">
        <v>19373</v>
      </c>
      <c r="B1853" s="313" t="s">
        <v>2725</v>
      </c>
      <c r="C1853" s="313" t="s">
        <v>2726</v>
      </c>
      <c r="D1853" s="629">
        <v>1109</v>
      </c>
      <c r="E1853" s="451">
        <v>5000</v>
      </c>
      <c r="F1853" s="630" t="s">
        <v>3424</v>
      </c>
      <c r="G1853" s="313" t="s">
        <v>2728</v>
      </c>
      <c r="H1853" s="631">
        <v>44328</v>
      </c>
      <c r="I1853" s="628">
        <f t="shared" si="22"/>
        <v>44328</v>
      </c>
      <c r="J1853" s="632"/>
    </row>
    <row r="1854" spans="1:10" s="372" customFormat="1" ht="23.25">
      <c r="A1854" s="311" t="s">
        <v>2879</v>
      </c>
      <c r="B1854" s="313" t="s">
        <v>2725</v>
      </c>
      <c r="C1854" s="313" t="s">
        <v>2726</v>
      </c>
      <c r="D1854" s="629">
        <v>369</v>
      </c>
      <c r="E1854" s="451">
        <v>9000</v>
      </c>
      <c r="F1854" s="630" t="s">
        <v>3424</v>
      </c>
      <c r="G1854" s="313" t="s">
        <v>2728</v>
      </c>
      <c r="H1854" s="631">
        <v>44231</v>
      </c>
      <c r="I1854" s="628">
        <f t="shared" si="22"/>
        <v>44231</v>
      </c>
      <c r="J1854" s="632"/>
    </row>
    <row r="1855" spans="1:10" s="372" customFormat="1" ht="23.25">
      <c r="A1855" s="311" t="s">
        <v>2879</v>
      </c>
      <c r="B1855" s="313" t="s">
        <v>2725</v>
      </c>
      <c r="C1855" s="313" t="s">
        <v>2726</v>
      </c>
      <c r="D1855" s="629">
        <v>370</v>
      </c>
      <c r="E1855" s="451">
        <v>18780</v>
      </c>
      <c r="F1855" s="630" t="s">
        <v>3425</v>
      </c>
      <c r="G1855" s="313" t="s">
        <v>2728</v>
      </c>
      <c r="H1855" s="631">
        <v>44231</v>
      </c>
      <c r="I1855" s="628">
        <f t="shared" si="22"/>
        <v>44231</v>
      </c>
      <c r="J1855" s="632"/>
    </row>
    <row r="1856" spans="1:10" s="372" customFormat="1" ht="23.25">
      <c r="A1856" s="311" t="s">
        <v>2971</v>
      </c>
      <c r="B1856" s="313" t="s">
        <v>2725</v>
      </c>
      <c r="C1856" s="313" t="s">
        <v>2726</v>
      </c>
      <c r="D1856" s="629">
        <v>585</v>
      </c>
      <c r="E1856" s="451">
        <v>1840</v>
      </c>
      <c r="F1856" s="630" t="s">
        <v>3425</v>
      </c>
      <c r="G1856" s="313" t="s">
        <v>2728</v>
      </c>
      <c r="H1856" s="631">
        <v>44258</v>
      </c>
      <c r="I1856" s="628">
        <f t="shared" si="22"/>
        <v>44258</v>
      </c>
      <c r="J1856" s="632"/>
    </row>
    <row r="1857" spans="1:10" s="372" customFormat="1" ht="23.25">
      <c r="A1857" s="311" t="s">
        <v>2971</v>
      </c>
      <c r="B1857" s="313" t="s">
        <v>2725</v>
      </c>
      <c r="C1857" s="313" t="s">
        <v>2726</v>
      </c>
      <c r="D1857" s="629">
        <v>586</v>
      </c>
      <c r="E1857" s="451">
        <v>2230</v>
      </c>
      <c r="F1857" s="630" t="s">
        <v>3425</v>
      </c>
      <c r="G1857" s="313" t="s">
        <v>2728</v>
      </c>
      <c r="H1857" s="631">
        <v>44258</v>
      </c>
      <c r="I1857" s="628">
        <f t="shared" si="22"/>
        <v>44258</v>
      </c>
      <c r="J1857" s="632"/>
    </row>
    <row r="1858" spans="1:10" s="372" customFormat="1" ht="23.25">
      <c r="A1858" s="311" t="s">
        <v>2971</v>
      </c>
      <c r="B1858" s="313" t="s">
        <v>2725</v>
      </c>
      <c r="C1858" s="313" t="s">
        <v>2726</v>
      </c>
      <c r="D1858" s="629">
        <v>594</v>
      </c>
      <c r="E1858" s="451">
        <v>11640</v>
      </c>
      <c r="F1858" s="630" t="s">
        <v>3425</v>
      </c>
      <c r="G1858" s="313" t="s">
        <v>2728</v>
      </c>
      <c r="H1858" s="631">
        <v>44261</v>
      </c>
      <c r="I1858" s="628">
        <f t="shared" si="22"/>
        <v>44261</v>
      </c>
      <c r="J1858" s="632"/>
    </row>
    <row r="1859" spans="1:10" s="372" customFormat="1" ht="23.25">
      <c r="A1859" s="311" t="s">
        <v>2971</v>
      </c>
      <c r="B1859" s="313" t="s">
        <v>2732</v>
      </c>
      <c r="C1859" s="313" t="s">
        <v>2726</v>
      </c>
      <c r="D1859" s="629" t="s">
        <v>3426</v>
      </c>
      <c r="E1859" s="451">
        <v>16865.7</v>
      </c>
      <c r="F1859" s="630" t="s">
        <v>3425</v>
      </c>
      <c r="G1859" s="313" t="s">
        <v>2728</v>
      </c>
      <c r="H1859" s="631">
        <v>44301</v>
      </c>
      <c r="I1859" s="628">
        <f t="shared" si="22"/>
        <v>44301</v>
      </c>
      <c r="J1859" s="632"/>
    </row>
    <row r="1860" spans="1:10" s="372" customFormat="1" ht="23.25">
      <c r="A1860" s="311" t="s">
        <v>2881</v>
      </c>
      <c r="B1860" s="313" t="s">
        <v>2732</v>
      </c>
      <c r="C1860" s="313" t="s">
        <v>2726</v>
      </c>
      <c r="D1860" s="629" t="s">
        <v>3427</v>
      </c>
      <c r="E1860" s="451">
        <v>125754.02</v>
      </c>
      <c r="F1860" s="630" t="s">
        <v>3425</v>
      </c>
      <c r="G1860" s="313" t="s">
        <v>2728</v>
      </c>
      <c r="H1860" s="631">
        <v>44341</v>
      </c>
      <c r="I1860" s="628">
        <f t="shared" si="22"/>
        <v>44341</v>
      </c>
      <c r="J1860" s="632"/>
    </row>
    <row r="1861" spans="1:10" s="372" customFormat="1" ht="23.25">
      <c r="A1861" s="311" t="s">
        <v>2881</v>
      </c>
      <c r="B1861" s="313" t="s">
        <v>2725</v>
      </c>
      <c r="C1861" s="313" t="s">
        <v>2726</v>
      </c>
      <c r="D1861" s="629">
        <v>2252</v>
      </c>
      <c r="E1861" s="451">
        <v>27700</v>
      </c>
      <c r="F1861" s="630" t="s">
        <v>3425</v>
      </c>
      <c r="G1861" s="313" t="s">
        <v>2728</v>
      </c>
      <c r="H1861" s="631">
        <v>44442</v>
      </c>
      <c r="I1861" s="628">
        <f t="shared" si="22"/>
        <v>44442</v>
      </c>
      <c r="J1861" s="632"/>
    </row>
    <row r="1862" spans="1:10" s="372" customFormat="1" ht="23.25">
      <c r="A1862" s="311" t="s">
        <v>2881</v>
      </c>
      <c r="B1862" s="313" t="s">
        <v>2725</v>
      </c>
      <c r="C1862" s="313" t="s">
        <v>2726</v>
      </c>
      <c r="D1862" s="629">
        <v>2253</v>
      </c>
      <c r="E1862" s="451">
        <v>19200</v>
      </c>
      <c r="F1862" s="630" t="s">
        <v>3425</v>
      </c>
      <c r="G1862" s="313" t="s">
        <v>2728</v>
      </c>
      <c r="H1862" s="631">
        <v>44442</v>
      </c>
      <c r="I1862" s="628">
        <f t="shared" si="22"/>
        <v>44442</v>
      </c>
      <c r="J1862" s="632"/>
    </row>
    <row r="1863" spans="1:10" s="372" customFormat="1" ht="23.25">
      <c r="A1863" s="311" t="s">
        <v>2881</v>
      </c>
      <c r="B1863" s="313" t="s">
        <v>2732</v>
      </c>
      <c r="C1863" s="313" t="s">
        <v>2726</v>
      </c>
      <c r="D1863" s="629" t="s">
        <v>2883</v>
      </c>
      <c r="E1863" s="451">
        <v>922080</v>
      </c>
      <c r="F1863" s="630" t="s">
        <v>3425</v>
      </c>
      <c r="G1863" s="313" t="s">
        <v>2728</v>
      </c>
      <c r="H1863" s="631">
        <v>44459</v>
      </c>
      <c r="I1863" s="628">
        <f t="shared" si="22"/>
        <v>44459</v>
      </c>
      <c r="J1863" s="632"/>
    </row>
    <row r="1864" spans="1:10" s="372" customFormat="1" ht="23.25">
      <c r="A1864" s="311" t="s">
        <v>3428</v>
      </c>
      <c r="B1864" s="313" t="s">
        <v>2725</v>
      </c>
      <c r="C1864" s="313" t="s">
        <v>2726</v>
      </c>
      <c r="D1864" s="629">
        <v>408</v>
      </c>
      <c r="E1864" s="451">
        <v>8600</v>
      </c>
      <c r="F1864" s="630" t="s">
        <v>3425</v>
      </c>
      <c r="G1864" s="313" t="s">
        <v>2728</v>
      </c>
      <c r="H1864" s="631">
        <v>44237</v>
      </c>
      <c r="I1864" s="628">
        <f t="shared" si="22"/>
        <v>44237</v>
      </c>
      <c r="J1864" s="632"/>
    </row>
    <row r="1865" spans="1:10" s="372" customFormat="1">
      <c r="A1865" s="311" t="s">
        <v>3429</v>
      </c>
      <c r="B1865" s="313" t="s">
        <v>2725</v>
      </c>
      <c r="C1865" s="313" t="s">
        <v>2726</v>
      </c>
      <c r="D1865" s="629">
        <v>8</v>
      </c>
      <c r="E1865" s="451">
        <v>5000</v>
      </c>
      <c r="F1865" s="630" t="s">
        <v>3430</v>
      </c>
      <c r="G1865" s="313" t="s">
        <v>2728</v>
      </c>
      <c r="H1865" s="631">
        <v>44208</v>
      </c>
      <c r="I1865" s="628">
        <f t="shared" si="22"/>
        <v>44208</v>
      </c>
      <c r="J1865" s="632"/>
    </row>
    <row r="1866" spans="1:10" s="372" customFormat="1">
      <c r="A1866" s="311" t="s">
        <v>3204</v>
      </c>
      <c r="B1866" s="313" t="s">
        <v>2725</v>
      </c>
      <c r="C1866" s="313" t="s">
        <v>2726</v>
      </c>
      <c r="D1866" s="629">
        <v>474</v>
      </c>
      <c r="E1866" s="451">
        <v>6000</v>
      </c>
      <c r="F1866" s="630" t="s">
        <v>3431</v>
      </c>
      <c r="G1866" s="313" t="s">
        <v>2728</v>
      </c>
      <c r="H1866" s="631">
        <v>44244</v>
      </c>
      <c r="I1866" s="628">
        <f t="shared" si="22"/>
        <v>44244</v>
      </c>
      <c r="J1866" s="632"/>
    </row>
    <row r="1867" spans="1:10" s="372" customFormat="1" ht="23.25">
      <c r="A1867" s="311" t="s">
        <v>3204</v>
      </c>
      <c r="B1867" s="313" t="s">
        <v>2725</v>
      </c>
      <c r="C1867" s="313" t="s">
        <v>2726</v>
      </c>
      <c r="D1867" s="629">
        <v>733</v>
      </c>
      <c r="E1867" s="451">
        <v>18572.5</v>
      </c>
      <c r="F1867" s="630" t="s">
        <v>3432</v>
      </c>
      <c r="G1867" s="313" t="s">
        <v>2728</v>
      </c>
      <c r="H1867" s="631">
        <v>44291</v>
      </c>
      <c r="I1867" s="628">
        <f t="shared" si="22"/>
        <v>44291</v>
      </c>
      <c r="J1867" s="632"/>
    </row>
    <row r="1868" spans="1:10" s="372" customFormat="1" ht="23.25">
      <c r="A1868" s="311" t="s">
        <v>3211</v>
      </c>
      <c r="B1868" s="313" t="s">
        <v>2725</v>
      </c>
      <c r="C1868" s="313" t="s">
        <v>2726</v>
      </c>
      <c r="D1868" s="629">
        <v>1061</v>
      </c>
      <c r="E1868" s="451">
        <v>16000</v>
      </c>
      <c r="F1868" s="630" t="s">
        <v>3432</v>
      </c>
      <c r="G1868" s="313" t="s">
        <v>2728</v>
      </c>
      <c r="H1868" s="631">
        <v>44326</v>
      </c>
      <c r="I1868" s="628">
        <f t="shared" si="22"/>
        <v>44326</v>
      </c>
      <c r="J1868" s="632"/>
    </row>
    <row r="1869" spans="1:10" s="372" customFormat="1" ht="23.25">
      <c r="A1869" s="311" t="s">
        <v>2787</v>
      </c>
      <c r="B1869" s="313" t="s">
        <v>2725</v>
      </c>
      <c r="C1869" s="313" t="s">
        <v>2726</v>
      </c>
      <c r="D1869" s="629">
        <v>1684</v>
      </c>
      <c r="E1869" s="451">
        <v>30000</v>
      </c>
      <c r="F1869" s="630" t="s">
        <v>3433</v>
      </c>
      <c r="G1869" s="313" t="s">
        <v>2728</v>
      </c>
      <c r="H1869" s="631">
        <v>44377</v>
      </c>
      <c r="I1869" s="628">
        <f t="shared" si="22"/>
        <v>44377</v>
      </c>
      <c r="J1869" s="632"/>
    </row>
    <row r="1870" spans="1:10" s="372" customFormat="1">
      <c r="A1870" s="311" t="s">
        <v>2787</v>
      </c>
      <c r="B1870" s="313" t="s">
        <v>2725</v>
      </c>
      <c r="C1870" s="313" t="s">
        <v>2726</v>
      </c>
      <c r="D1870" s="629">
        <v>2585</v>
      </c>
      <c r="E1870" s="451">
        <v>30000</v>
      </c>
      <c r="F1870" s="630" t="s">
        <v>3434</v>
      </c>
      <c r="G1870" s="313" t="s">
        <v>2728</v>
      </c>
      <c r="H1870" s="631">
        <v>44468</v>
      </c>
      <c r="I1870" s="628">
        <f t="shared" si="22"/>
        <v>44468</v>
      </c>
      <c r="J1870" s="632"/>
    </row>
    <row r="1871" spans="1:10" s="372" customFormat="1">
      <c r="A1871" s="311" t="s">
        <v>2735</v>
      </c>
      <c r="B1871" s="313" t="s">
        <v>2725</v>
      </c>
      <c r="C1871" s="313" t="s">
        <v>2726</v>
      </c>
      <c r="D1871" s="629">
        <v>1306</v>
      </c>
      <c r="E1871" s="451">
        <v>24000</v>
      </c>
      <c r="F1871" s="630" t="s">
        <v>3434</v>
      </c>
      <c r="G1871" s="313" t="s">
        <v>2728</v>
      </c>
      <c r="H1871" s="631">
        <v>44342</v>
      </c>
      <c r="I1871" s="628">
        <f t="shared" si="22"/>
        <v>44342</v>
      </c>
      <c r="J1871" s="632"/>
    </row>
    <row r="1872" spans="1:10" s="372" customFormat="1">
      <c r="A1872" s="311" t="s">
        <v>2735</v>
      </c>
      <c r="B1872" s="313" t="s">
        <v>2725</v>
      </c>
      <c r="C1872" s="313" t="s">
        <v>2726</v>
      </c>
      <c r="D1872" s="629">
        <v>2618</v>
      </c>
      <c r="E1872" s="451">
        <v>10000</v>
      </c>
      <c r="F1872" s="630" t="s">
        <v>3435</v>
      </c>
      <c r="G1872" s="313" t="s">
        <v>2728</v>
      </c>
      <c r="H1872" s="631">
        <v>44469</v>
      </c>
      <c r="I1872" s="628">
        <f t="shared" si="22"/>
        <v>44469</v>
      </c>
      <c r="J1872" s="632"/>
    </row>
    <row r="1873" spans="1:10" s="372" customFormat="1">
      <c r="A1873" s="311" t="s">
        <v>2735</v>
      </c>
      <c r="B1873" s="313" t="s">
        <v>2725</v>
      </c>
      <c r="C1873" s="313" t="s">
        <v>2726</v>
      </c>
      <c r="D1873" s="629">
        <v>3066</v>
      </c>
      <c r="E1873" s="451">
        <v>5000</v>
      </c>
      <c r="F1873" s="630" t="s">
        <v>3435</v>
      </c>
      <c r="G1873" s="313" t="s">
        <v>2728</v>
      </c>
      <c r="H1873" s="631">
        <v>44530</v>
      </c>
      <c r="I1873" s="628">
        <f t="shared" si="22"/>
        <v>44530</v>
      </c>
      <c r="J1873" s="632"/>
    </row>
    <row r="1874" spans="1:10" s="372" customFormat="1" ht="23.25">
      <c r="A1874" s="311" t="s">
        <v>2879</v>
      </c>
      <c r="B1874" s="313" t="s">
        <v>2732</v>
      </c>
      <c r="C1874" s="313" t="s">
        <v>2726</v>
      </c>
      <c r="D1874" s="629" t="s">
        <v>3436</v>
      </c>
      <c r="E1874" s="451">
        <v>75360</v>
      </c>
      <c r="F1874" s="630" t="s">
        <v>3435</v>
      </c>
      <c r="G1874" s="313" t="s">
        <v>2728</v>
      </c>
      <c r="H1874" s="631">
        <v>44294</v>
      </c>
      <c r="I1874" s="628">
        <f t="shared" si="22"/>
        <v>44294</v>
      </c>
      <c r="J1874" s="632"/>
    </row>
    <row r="1875" spans="1:10" s="372" customFormat="1" ht="23.25">
      <c r="A1875" s="311" t="s">
        <v>2881</v>
      </c>
      <c r="B1875" s="313" t="s">
        <v>2732</v>
      </c>
      <c r="C1875" s="313" t="s">
        <v>2726</v>
      </c>
      <c r="D1875" s="629" t="s">
        <v>2882</v>
      </c>
      <c r="E1875" s="451">
        <v>233635.96</v>
      </c>
      <c r="F1875" s="630" t="s">
        <v>3437</v>
      </c>
      <c r="G1875" s="313" t="s">
        <v>2728</v>
      </c>
      <c r="H1875" s="631">
        <v>44340</v>
      </c>
      <c r="I1875" s="628">
        <f t="shared" si="22"/>
        <v>44340</v>
      </c>
      <c r="J1875" s="632"/>
    </row>
    <row r="1876" spans="1:10" s="372" customFormat="1" ht="23.25">
      <c r="A1876" s="311" t="s">
        <v>2881</v>
      </c>
      <c r="B1876" s="313" t="s">
        <v>2725</v>
      </c>
      <c r="C1876" s="313" t="s">
        <v>2726</v>
      </c>
      <c r="D1876" s="629">
        <v>1589</v>
      </c>
      <c r="E1876" s="451">
        <v>35035</v>
      </c>
      <c r="F1876" s="630" t="s">
        <v>3437</v>
      </c>
      <c r="G1876" s="313" t="s">
        <v>2728</v>
      </c>
      <c r="H1876" s="631">
        <v>44365</v>
      </c>
      <c r="I1876" s="628">
        <f t="shared" si="22"/>
        <v>44365</v>
      </c>
      <c r="J1876" s="632"/>
    </row>
    <row r="1877" spans="1:10" s="372" customFormat="1" ht="23.25">
      <c r="A1877" s="311" t="s">
        <v>2881</v>
      </c>
      <c r="B1877" s="313" t="s">
        <v>2732</v>
      </c>
      <c r="C1877" s="313" t="s">
        <v>2726</v>
      </c>
      <c r="D1877" s="629" t="s">
        <v>2883</v>
      </c>
      <c r="E1877" s="451">
        <v>182400</v>
      </c>
      <c r="F1877" s="630" t="s">
        <v>3437</v>
      </c>
      <c r="G1877" s="313" t="s">
        <v>2728</v>
      </c>
      <c r="H1877" s="631">
        <v>44459</v>
      </c>
      <c r="I1877" s="628">
        <f t="shared" si="22"/>
        <v>44459</v>
      </c>
      <c r="J1877" s="632"/>
    </row>
    <row r="1878" spans="1:10" s="372" customFormat="1" ht="23.25">
      <c r="A1878" s="311" t="s">
        <v>2881</v>
      </c>
      <c r="B1878" s="313" t="s">
        <v>2732</v>
      </c>
      <c r="C1878" s="313" t="s">
        <v>2726</v>
      </c>
      <c r="D1878" s="629">
        <v>0</v>
      </c>
      <c r="E1878" s="451">
        <v>116280</v>
      </c>
      <c r="F1878" s="630" t="s">
        <v>3437</v>
      </c>
      <c r="G1878" s="313" t="s">
        <v>2728</v>
      </c>
      <c r="H1878" s="631">
        <v>44559</v>
      </c>
      <c r="I1878" s="628">
        <f t="shared" si="22"/>
        <v>44559</v>
      </c>
      <c r="J1878" s="632"/>
    </row>
    <row r="1879" spans="1:10" s="372" customFormat="1">
      <c r="A1879" s="311" t="s">
        <v>2866</v>
      </c>
      <c r="B1879" s="313" t="s">
        <v>2732</v>
      </c>
      <c r="C1879" s="313" t="s">
        <v>2726</v>
      </c>
      <c r="D1879" s="629" t="s">
        <v>3438</v>
      </c>
      <c r="E1879" s="451">
        <v>199596.72</v>
      </c>
      <c r="F1879" s="630" t="s">
        <v>3437</v>
      </c>
      <c r="G1879" s="313" t="s">
        <v>2728</v>
      </c>
      <c r="H1879" s="631">
        <v>44259</v>
      </c>
      <c r="I1879" s="628">
        <f t="shared" si="22"/>
        <v>44259</v>
      </c>
      <c r="J1879" s="632"/>
    </row>
    <row r="1880" spans="1:10" s="372" customFormat="1">
      <c r="A1880" s="311" t="s">
        <v>3439</v>
      </c>
      <c r="B1880" s="313" t="s">
        <v>2725</v>
      </c>
      <c r="C1880" s="313" t="s">
        <v>2726</v>
      </c>
      <c r="D1880" s="629">
        <v>3165</v>
      </c>
      <c r="E1880" s="451">
        <v>21000</v>
      </c>
      <c r="F1880" s="630" t="s">
        <v>3440</v>
      </c>
      <c r="G1880" s="313" t="s">
        <v>2728</v>
      </c>
      <c r="H1880" s="631">
        <v>44537</v>
      </c>
      <c r="I1880" s="628">
        <f t="shared" si="22"/>
        <v>44537</v>
      </c>
      <c r="J1880" s="632"/>
    </row>
    <row r="1881" spans="1:10" s="372" customFormat="1">
      <c r="A1881" s="311" t="s">
        <v>2724</v>
      </c>
      <c r="B1881" s="313" t="s">
        <v>2725</v>
      </c>
      <c r="C1881" s="313" t="s">
        <v>2726</v>
      </c>
      <c r="D1881" s="629">
        <v>326</v>
      </c>
      <c r="E1881" s="451">
        <v>12000</v>
      </c>
      <c r="F1881" s="630" t="s">
        <v>3441</v>
      </c>
      <c r="G1881" s="313" t="s">
        <v>2728</v>
      </c>
      <c r="H1881" s="631">
        <v>44225</v>
      </c>
      <c r="I1881" s="628">
        <f t="shared" si="22"/>
        <v>44225</v>
      </c>
      <c r="J1881" s="632"/>
    </row>
    <row r="1882" spans="1:10" s="372" customFormat="1" ht="23.25">
      <c r="A1882" s="311" t="s">
        <v>3007</v>
      </c>
      <c r="B1882" s="313" t="s">
        <v>2725</v>
      </c>
      <c r="C1882" s="313" t="s">
        <v>2726</v>
      </c>
      <c r="D1882" s="629">
        <v>1034</v>
      </c>
      <c r="E1882" s="451">
        <v>6000</v>
      </c>
      <c r="F1882" s="630" t="s">
        <v>3442</v>
      </c>
      <c r="G1882" s="313" t="s">
        <v>2728</v>
      </c>
      <c r="H1882" s="631">
        <v>44322</v>
      </c>
      <c r="I1882" s="628">
        <f t="shared" si="22"/>
        <v>44322</v>
      </c>
      <c r="J1882" s="632"/>
    </row>
    <row r="1883" spans="1:10" s="372" customFormat="1" ht="23.25">
      <c r="A1883" s="311" t="s">
        <v>2816</v>
      </c>
      <c r="B1883" s="313" t="s">
        <v>2725</v>
      </c>
      <c r="C1883" s="313" t="s">
        <v>2726</v>
      </c>
      <c r="D1883" s="629">
        <v>436</v>
      </c>
      <c r="E1883" s="451">
        <v>3422</v>
      </c>
      <c r="F1883" s="630" t="s">
        <v>3442</v>
      </c>
      <c r="G1883" s="313" t="s">
        <v>2728</v>
      </c>
      <c r="H1883" s="631">
        <v>44239</v>
      </c>
      <c r="I1883" s="628">
        <f t="shared" si="22"/>
        <v>44239</v>
      </c>
      <c r="J1883" s="632"/>
    </row>
    <row r="1884" spans="1:10" s="372" customFormat="1">
      <c r="A1884" s="311" t="s">
        <v>2817</v>
      </c>
      <c r="B1884" s="313" t="s">
        <v>1632</v>
      </c>
      <c r="C1884" s="313" t="s">
        <v>2726</v>
      </c>
      <c r="D1884" s="629" t="s">
        <v>3330</v>
      </c>
      <c r="E1884" s="451">
        <v>846402.06</v>
      </c>
      <c r="F1884" s="630" t="s">
        <v>3443</v>
      </c>
      <c r="G1884" s="313" t="s">
        <v>2728</v>
      </c>
      <c r="H1884" s="631">
        <v>44348</v>
      </c>
      <c r="I1884" s="628">
        <f t="shared" si="22"/>
        <v>44348</v>
      </c>
      <c r="J1884" s="632"/>
    </row>
    <row r="1885" spans="1:10" s="372" customFormat="1">
      <c r="A1885" s="311" t="s">
        <v>2742</v>
      </c>
      <c r="B1885" s="313" t="s">
        <v>2725</v>
      </c>
      <c r="C1885" s="313" t="s">
        <v>2726</v>
      </c>
      <c r="D1885" s="629">
        <v>601</v>
      </c>
      <c r="E1885" s="451">
        <v>13340.75</v>
      </c>
      <c r="F1885" s="630" t="s">
        <v>3444</v>
      </c>
      <c r="G1885" s="313" t="s">
        <v>2728</v>
      </c>
      <c r="H1885" s="631">
        <v>44262</v>
      </c>
      <c r="I1885" s="628">
        <f t="shared" si="22"/>
        <v>44262</v>
      </c>
      <c r="J1885" s="632"/>
    </row>
    <row r="1886" spans="1:10" s="372" customFormat="1">
      <c r="A1886" s="311" t="s">
        <v>2742</v>
      </c>
      <c r="B1886" s="313" t="s">
        <v>2725</v>
      </c>
      <c r="C1886" s="313" t="s">
        <v>2726</v>
      </c>
      <c r="D1886" s="629">
        <v>675</v>
      </c>
      <c r="E1886" s="451">
        <v>790</v>
      </c>
      <c r="F1886" s="630" t="s">
        <v>3445</v>
      </c>
      <c r="G1886" s="313" t="s">
        <v>2728</v>
      </c>
      <c r="H1886" s="631">
        <v>44271</v>
      </c>
      <c r="I1886" s="628">
        <f t="shared" si="22"/>
        <v>44271</v>
      </c>
      <c r="J1886" s="632"/>
    </row>
    <row r="1887" spans="1:10" s="372" customFormat="1">
      <c r="A1887" s="311" t="s">
        <v>2742</v>
      </c>
      <c r="B1887" s="313" t="s">
        <v>2725</v>
      </c>
      <c r="C1887" s="313" t="s">
        <v>2726</v>
      </c>
      <c r="D1887" s="629">
        <v>1878</v>
      </c>
      <c r="E1887" s="451">
        <v>17550</v>
      </c>
      <c r="F1887" s="630" t="s">
        <v>3445</v>
      </c>
      <c r="G1887" s="313" t="s">
        <v>2728</v>
      </c>
      <c r="H1887" s="631">
        <v>44393</v>
      </c>
      <c r="I1887" s="628">
        <f t="shared" si="22"/>
        <v>44393</v>
      </c>
      <c r="J1887" s="632"/>
    </row>
    <row r="1888" spans="1:10" s="372" customFormat="1">
      <c r="A1888" s="311" t="s">
        <v>2745</v>
      </c>
      <c r="B1888" s="313" t="s">
        <v>2725</v>
      </c>
      <c r="C1888" s="313" t="s">
        <v>2726</v>
      </c>
      <c r="D1888" s="629">
        <v>2076</v>
      </c>
      <c r="E1888" s="451">
        <v>17600</v>
      </c>
      <c r="F1888" s="630" t="s">
        <v>3445</v>
      </c>
      <c r="G1888" s="313" t="s">
        <v>2728</v>
      </c>
      <c r="H1888" s="631">
        <v>44421</v>
      </c>
      <c r="I1888" s="628">
        <f t="shared" si="22"/>
        <v>44421</v>
      </c>
      <c r="J1888" s="632"/>
    </row>
    <row r="1889" spans="1:10" s="372" customFormat="1" ht="23.25">
      <c r="A1889" s="311" t="s">
        <v>2991</v>
      </c>
      <c r="B1889" s="313" t="s">
        <v>2732</v>
      </c>
      <c r="C1889" s="313" t="s">
        <v>2726</v>
      </c>
      <c r="D1889" s="629" t="s">
        <v>3145</v>
      </c>
      <c r="E1889" s="451">
        <v>86982</v>
      </c>
      <c r="F1889" s="630" t="s">
        <v>3446</v>
      </c>
      <c r="G1889" s="313" t="s">
        <v>2728</v>
      </c>
      <c r="H1889" s="631">
        <v>44328</v>
      </c>
      <c r="I1889" s="628">
        <f t="shared" si="22"/>
        <v>44328</v>
      </c>
      <c r="J1889" s="632"/>
    </row>
    <row r="1890" spans="1:10" s="372" customFormat="1" ht="23.25">
      <c r="A1890" s="311" t="s">
        <v>2991</v>
      </c>
      <c r="B1890" s="313" t="s">
        <v>2732</v>
      </c>
      <c r="C1890" s="313" t="s">
        <v>2726</v>
      </c>
      <c r="D1890" s="629" t="s">
        <v>3447</v>
      </c>
      <c r="E1890" s="451">
        <v>109800</v>
      </c>
      <c r="F1890" s="630" t="s">
        <v>3448</v>
      </c>
      <c r="G1890" s="313" t="s">
        <v>2728</v>
      </c>
      <c r="H1890" s="631">
        <v>44446</v>
      </c>
      <c r="I1890" s="628">
        <f t="shared" si="22"/>
        <v>44446</v>
      </c>
      <c r="J1890" s="632"/>
    </row>
    <row r="1891" spans="1:10" s="372" customFormat="1" ht="23.25">
      <c r="A1891" s="311" t="s">
        <v>2742</v>
      </c>
      <c r="B1891" s="313" t="s">
        <v>2725</v>
      </c>
      <c r="C1891" s="313" t="s">
        <v>2726</v>
      </c>
      <c r="D1891" s="629">
        <v>2992</v>
      </c>
      <c r="E1891" s="451">
        <v>3900</v>
      </c>
      <c r="F1891" s="630" t="s">
        <v>3448</v>
      </c>
      <c r="G1891" s="313" t="s">
        <v>2728</v>
      </c>
      <c r="H1891" s="631">
        <v>44519</v>
      </c>
      <c r="I1891" s="628">
        <f t="shared" si="22"/>
        <v>44519</v>
      </c>
      <c r="J1891" s="632"/>
    </row>
    <row r="1892" spans="1:10" s="372" customFormat="1">
      <c r="A1892" s="311" t="s">
        <v>2742</v>
      </c>
      <c r="B1892" s="313" t="s">
        <v>2725</v>
      </c>
      <c r="C1892" s="313" t="s">
        <v>2726</v>
      </c>
      <c r="D1892" s="629">
        <v>3247</v>
      </c>
      <c r="E1892" s="451">
        <v>2250</v>
      </c>
      <c r="F1892" s="630" t="s">
        <v>3449</v>
      </c>
      <c r="G1892" s="313" t="s">
        <v>2728</v>
      </c>
      <c r="H1892" s="631">
        <v>44547</v>
      </c>
      <c r="I1892" s="628">
        <f t="shared" si="22"/>
        <v>44547</v>
      </c>
      <c r="J1892" s="632"/>
    </row>
    <row r="1893" spans="1:10" s="372" customFormat="1" ht="23.25">
      <c r="A1893" s="311" t="s">
        <v>2879</v>
      </c>
      <c r="B1893" s="313" t="s">
        <v>2732</v>
      </c>
      <c r="C1893" s="313" t="s">
        <v>2726</v>
      </c>
      <c r="D1893" s="629" t="s">
        <v>3450</v>
      </c>
      <c r="E1893" s="451">
        <v>16050</v>
      </c>
      <c r="F1893" s="630" t="s">
        <v>3449</v>
      </c>
      <c r="G1893" s="313" t="s">
        <v>2728</v>
      </c>
      <c r="H1893" s="631">
        <v>44319</v>
      </c>
      <c r="I1893" s="628">
        <f t="shared" si="22"/>
        <v>44319</v>
      </c>
      <c r="J1893" s="632"/>
    </row>
    <row r="1894" spans="1:10" s="372" customFormat="1">
      <c r="A1894" s="311" t="s">
        <v>2773</v>
      </c>
      <c r="B1894" s="313" t="s">
        <v>2725</v>
      </c>
      <c r="C1894" s="313" t="s">
        <v>2726</v>
      </c>
      <c r="D1894" s="629">
        <v>2264</v>
      </c>
      <c r="E1894" s="451">
        <v>33000</v>
      </c>
      <c r="F1894" s="630" t="s">
        <v>3451</v>
      </c>
      <c r="G1894" s="313" t="s">
        <v>2728</v>
      </c>
      <c r="H1894" s="631">
        <v>44445</v>
      </c>
      <c r="I1894" s="628">
        <f t="shared" si="22"/>
        <v>44445</v>
      </c>
      <c r="J1894" s="632"/>
    </row>
    <row r="1895" spans="1:10" s="372" customFormat="1">
      <c r="A1895" s="311" t="s">
        <v>2808</v>
      </c>
      <c r="B1895" s="313" t="s">
        <v>2725</v>
      </c>
      <c r="C1895" s="313" t="s">
        <v>2726</v>
      </c>
      <c r="D1895" s="629">
        <v>3266</v>
      </c>
      <c r="E1895" s="451">
        <v>6775.89</v>
      </c>
      <c r="F1895" s="630" t="s">
        <v>3452</v>
      </c>
      <c r="G1895" s="313" t="s">
        <v>2728</v>
      </c>
      <c r="H1895" s="631">
        <v>44551</v>
      </c>
      <c r="I1895" s="628">
        <f t="shared" si="22"/>
        <v>44551</v>
      </c>
      <c r="J1895" s="632"/>
    </row>
    <row r="1896" spans="1:10" s="372" customFormat="1">
      <c r="A1896" s="311" t="s">
        <v>3453</v>
      </c>
      <c r="B1896" s="313" t="s">
        <v>2831</v>
      </c>
      <c r="C1896" s="313" t="s">
        <v>2726</v>
      </c>
      <c r="D1896" s="629" t="s">
        <v>3113</v>
      </c>
      <c r="E1896" s="451">
        <v>49200</v>
      </c>
      <c r="F1896" s="630" t="s">
        <v>3452</v>
      </c>
      <c r="G1896" s="313" t="s">
        <v>2728</v>
      </c>
      <c r="H1896" s="631">
        <v>44214</v>
      </c>
      <c r="I1896" s="628">
        <f t="shared" si="22"/>
        <v>44214</v>
      </c>
      <c r="J1896" s="632"/>
    </row>
    <row r="1897" spans="1:10" s="372" customFormat="1">
      <c r="A1897" s="311" t="s">
        <v>2763</v>
      </c>
      <c r="B1897" s="313" t="s">
        <v>2725</v>
      </c>
      <c r="C1897" s="313" t="s">
        <v>2726</v>
      </c>
      <c r="D1897" s="629">
        <v>76</v>
      </c>
      <c r="E1897" s="451">
        <v>19120</v>
      </c>
      <c r="F1897" s="630" t="s">
        <v>3454</v>
      </c>
      <c r="G1897" s="313" t="s">
        <v>2728</v>
      </c>
      <c r="H1897" s="631">
        <v>44211</v>
      </c>
      <c r="I1897" s="628">
        <f t="shared" si="22"/>
        <v>44211</v>
      </c>
      <c r="J1897" s="632"/>
    </row>
    <row r="1898" spans="1:10" s="372" customFormat="1">
      <c r="A1898" s="311" t="s">
        <v>2763</v>
      </c>
      <c r="B1898" s="313" t="s">
        <v>2725</v>
      </c>
      <c r="C1898" s="313" t="s">
        <v>2726</v>
      </c>
      <c r="D1898" s="629">
        <v>332</v>
      </c>
      <c r="E1898" s="451">
        <v>25875</v>
      </c>
      <c r="F1898" s="630" t="s">
        <v>3455</v>
      </c>
      <c r="G1898" s="313" t="s">
        <v>2728</v>
      </c>
      <c r="H1898" s="631">
        <v>44228</v>
      </c>
      <c r="I1898" s="628">
        <f t="shared" si="22"/>
        <v>44228</v>
      </c>
      <c r="J1898" s="632"/>
    </row>
    <row r="1899" spans="1:10" s="372" customFormat="1">
      <c r="A1899" s="311" t="s">
        <v>3456</v>
      </c>
      <c r="B1899" s="313" t="s">
        <v>2725</v>
      </c>
      <c r="C1899" s="313" t="s">
        <v>2726</v>
      </c>
      <c r="D1899" s="629">
        <v>943</v>
      </c>
      <c r="E1899" s="451">
        <v>19055</v>
      </c>
      <c r="F1899" s="630" t="s">
        <v>3455</v>
      </c>
      <c r="G1899" s="313" t="s">
        <v>2728</v>
      </c>
      <c r="H1899" s="631">
        <v>44314</v>
      </c>
      <c r="I1899" s="628">
        <f t="shared" si="22"/>
        <v>44314</v>
      </c>
      <c r="J1899" s="632"/>
    </row>
    <row r="1900" spans="1:10" s="372" customFormat="1" ht="23.25">
      <c r="A1900" s="311" t="s">
        <v>2793</v>
      </c>
      <c r="B1900" s="313" t="s">
        <v>2725</v>
      </c>
      <c r="C1900" s="313" t="s">
        <v>2726</v>
      </c>
      <c r="D1900" s="629">
        <v>498</v>
      </c>
      <c r="E1900" s="451">
        <v>30000</v>
      </c>
      <c r="F1900" s="630" t="s">
        <v>3455</v>
      </c>
      <c r="G1900" s="313" t="s">
        <v>2728</v>
      </c>
      <c r="H1900" s="631">
        <v>44245</v>
      </c>
      <c r="I1900" s="628">
        <f t="shared" si="22"/>
        <v>44245</v>
      </c>
      <c r="J1900" s="632"/>
    </row>
    <row r="1901" spans="1:10" s="372" customFormat="1">
      <c r="A1901" s="311" t="s">
        <v>2766</v>
      </c>
      <c r="B1901" s="313" t="s">
        <v>2725</v>
      </c>
      <c r="C1901" s="313" t="s">
        <v>2726</v>
      </c>
      <c r="D1901" s="629">
        <v>1286</v>
      </c>
      <c r="E1901" s="451">
        <v>20000</v>
      </c>
      <c r="F1901" s="630" t="s">
        <v>3457</v>
      </c>
      <c r="G1901" s="313" t="s">
        <v>2728</v>
      </c>
      <c r="H1901" s="631">
        <v>44341</v>
      </c>
      <c r="I1901" s="628">
        <f t="shared" si="22"/>
        <v>44341</v>
      </c>
      <c r="J1901" s="632"/>
    </row>
    <row r="1902" spans="1:10" s="372" customFormat="1">
      <c r="A1902" s="311" t="s">
        <v>2767</v>
      </c>
      <c r="B1902" s="313" t="s">
        <v>2725</v>
      </c>
      <c r="C1902" s="313" t="s">
        <v>2726</v>
      </c>
      <c r="D1902" s="629">
        <v>1969</v>
      </c>
      <c r="E1902" s="451">
        <v>20000</v>
      </c>
      <c r="F1902" s="630" t="s">
        <v>3457</v>
      </c>
      <c r="G1902" s="313" t="s">
        <v>2728</v>
      </c>
      <c r="H1902" s="631">
        <v>44399</v>
      </c>
      <c r="I1902" s="628">
        <f t="shared" si="22"/>
        <v>44399</v>
      </c>
      <c r="J1902" s="632"/>
    </row>
    <row r="1903" spans="1:10" s="372" customFormat="1">
      <c r="A1903" s="311" t="s">
        <v>2767</v>
      </c>
      <c r="B1903" s="313" t="s">
        <v>2725</v>
      </c>
      <c r="C1903" s="313" t="s">
        <v>2726</v>
      </c>
      <c r="D1903" s="629">
        <v>2566</v>
      </c>
      <c r="E1903" s="451">
        <v>10000</v>
      </c>
      <c r="F1903" s="630" t="s">
        <v>3457</v>
      </c>
      <c r="G1903" s="313" t="s">
        <v>2728</v>
      </c>
      <c r="H1903" s="631">
        <v>44467</v>
      </c>
      <c r="I1903" s="628">
        <f t="shared" si="22"/>
        <v>44467</v>
      </c>
      <c r="J1903" s="632"/>
    </row>
    <row r="1904" spans="1:10" s="372" customFormat="1">
      <c r="A1904" s="311" t="s">
        <v>2767</v>
      </c>
      <c r="B1904" s="313" t="s">
        <v>2725</v>
      </c>
      <c r="C1904" s="313" t="s">
        <v>2726</v>
      </c>
      <c r="D1904" s="629">
        <v>2817</v>
      </c>
      <c r="E1904" s="451">
        <v>21000</v>
      </c>
      <c r="F1904" s="630" t="s">
        <v>3457</v>
      </c>
      <c r="G1904" s="313" t="s">
        <v>2728</v>
      </c>
      <c r="H1904" s="631">
        <v>44498</v>
      </c>
      <c r="I1904" s="628">
        <f t="shared" si="22"/>
        <v>44498</v>
      </c>
      <c r="J1904" s="632"/>
    </row>
    <row r="1905" spans="1:10" s="372" customFormat="1">
      <c r="A1905" s="311" t="s">
        <v>3458</v>
      </c>
      <c r="B1905" s="313" t="s">
        <v>2831</v>
      </c>
      <c r="C1905" s="313" t="s">
        <v>2726</v>
      </c>
      <c r="D1905" s="629" t="s">
        <v>3459</v>
      </c>
      <c r="E1905" s="451">
        <v>97500</v>
      </c>
      <c r="F1905" s="630" t="s">
        <v>3457</v>
      </c>
      <c r="G1905" s="313" t="s">
        <v>2728</v>
      </c>
      <c r="H1905" s="631">
        <v>44222</v>
      </c>
      <c r="I1905" s="628">
        <f t="shared" si="22"/>
        <v>44222</v>
      </c>
      <c r="J1905" s="632"/>
    </row>
    <row r="1906" spans="1:10" s="372" customFormat="1">
      <c r="A1906" s="311" t="s">
        <v>2773</v>
      </c>
      <c r="B1906" s="313" t="s">
        <v>2725</v>
      </c>
      <c r="C1906" s="313" t="s">
        <v>2726</v>
      </c>
      <c r="D1906" s="629">
        <v>2847</v>
      </c>
      <c r="E1906" s="451">
        <v>20000</v>
      </c>
      <c r="F1906" s="630" t="s">
        <v>3460</v>
      </c>
      <c r="G1906" s="313" t="s">
        <v>2728</v>
      </c>
      <c r="H1906" s="631">
        <v>44504</v>
      </c>
      <c r="I1906" s="628">
        <f t="shared" si="22"/>
        <v>44504</v>
      </c>
      <c r="J1906" s="632"/>
    </row>
    <row r="1907" spans="1:10" s="372" customFormat="1">
      <c r="A1907" s="311" t="s">
        <v>2800</v>
      </c>
      <c r="B1907" s="313" t="s">
        <v>2725</v>
      </c>
      <c r="C1907" s="313" t="s">
        <v>2726</v>
      </c>
      <c r="D1907" s="629">
        <v>412</v>
      </c>
      <c r="E1907" s="451">
        <v>10000</v>
      </c>
      <c r="F1907" s="630" t="s">
        <v>3461</v>
      </c>
      <c r="G1907" s="313" t="s">
        <v>2728</v>
      </c>
      <c r="H1907" s="631">
        <v>44237</v>
      </c>
      <c r="I1907" s="628">
        <f t="shared" si="22"/>
        <v>44237</v>
      </c>
      <c r="J1907" s="632"/>
    </row>
    <row r="1908" spans="1:10" s="372" customFormat="1">
      <c r="A1908" s="311" t="s">
        <v>2800</v>
      </c>
      <c r="B1908" s="313" t="s">
        <v>2725</v>
      </c>
      <c r="C1908" s="313" t="s">
        <v>2726</v>
      </c>
      <c r="D1908" s="629">
        <v>838</v>
      </c>
      <c r="E1908" s="451">
        <v>5000</v>
      </c>
      <c r="F1908" s="630" t="s">
        <v>3462</v>
      </c>
      <c r="G1908" s="313" t="s">
        <v>2728</v>
      </c>
      <c r="H1908" s="631">
        <v>44301</v>
      </c>
      <c r="I1908" s="628">
        <f t="shared" ref="I1908:I1971" si="23">H1908+0</f>
        <v>44301</v>
      </c>
      <c r="J1908" s="632"/>
    </row>
    <row r="1909" spans="1:10" s="372" customFormat="1">
      <c r="A1909" s="311" t="s">
        <v>2800</v>
      </c>
      <c r="B1909" s="313" t="s">
        <v>2725</v>
      </c>
      <c r="C1909" s="313" t="s">
        <v>2726</v>
      </c>
      <c r="D1909" s="629">
        <v>1160</v>
      </c>
      <c r="E1909" s="451">
        <v>5000</v>
      </c>
      <c r="F1909" s="630" t="s">
        <v>3462</v>
      </c>
      <c r="G1909" s="313" t="s">
        <v>2728</v>
      </c>
      <c r="H1909" s="631">
        <v>44333</v>
      </c>
      <c r="I1909" s="628">
        <f t="shared" si="23"/>
        <v>44333</v>
      </c>
      <c r="J1909" s="632"/>
    </row>
    <row r="1910" spans="1:10" s="372" customFormat="1">
      <c r="A1910" s="311" t="s">
        <v>2800</v>
      </c>
      <c r="B1910" s="313" t="s">
        <v>2725</v>
      </c>
      <c r="C1910" s="313" t="s">
        <v>2726</v>
      </c>
      <c r="D1910" s="629">
        <v>1464</v>
      </c>
      <c r="E1910" s="451">
        <v>5000</v>
      </c>
      <c r="F1910" s="630" t="s">
        <v>3462</v>
      </c>
      <c r="G1910" s="313" t="s">
        <v>2728</v>
      </c>
      <c r="H1910" s="631">
        <v>44354</v>
      </c>
      <c r="I1910" s="628">
        <f t="shared" si="23"/>
        <v>44354</v>
      </c>
      <c r="J1910" s="632"/>
    </row>
    <row r="1911" spans="1:10" s="372" customFormat="1">
      <c r="A1911" s="311" t="s">
        <v>2800</v>
      </c>
      <c r="B1911" s="313" t="s">
        <v>2725</v>
      </c>
      <c r="C1911" s="313" t="s">
        <v>2726</v>
      </c>
      <c r="D1911" s="629">
        <v>1891</v>
      </c>
      <c r="E1911" s="451">
        <v>5000</v>
      </c>
      <c r="F1911" s="630" t="s">
        <v>3462</v>
      </c>
      <c r="G1911" s="313" t="s">
        <v>2728</v>
      </c>
      <c r="H1911" s="631">
        <v>44394</v>
      </c>
      <c r="I1911" s="628">
        <f t="shared" si="23"/>
        <v>44394</v>
      </c>
      <c r="J1911" s="632"/>
    </row>
    <row r="1912" spans="1:10" s="372" customFormat="1">
      <c r="A1912" s="311" t="s">
        <v>2800</v>
      </c>
      <c r="B1912" s="313" t="s">
        <v>2725</v>
      </c>
      <c r="C1912" s="313" t="s">
        <v>2726</v>
      </c>
      <c r="D1912" s="629">
        <v>2073</v>
      </c>
      <c r="E1912" s="451">
        <v>5000</v>
      </c>
      <c r="F1912" s="630" t="s">
        <v>3462</v>
      </c>
      <c r="G1912" s="313" t="s">
        <v>2728</v>
      </c>
      <c r="H1912" s="631">
        <v>44421</v>
      </c>
      <c r="I1912" s="628">
        <f t="shared" si="23"/>
        <v>44421</v>
      </c>
      <c r="J1912" s="632"/>
    </row>
    <row r="1913" spans="1:10" s="372" customFormat="1">
      <c r="A1913" s="311" t="s">
        <v>2800</v>
      </c>
      <c r="B1913" s="313" t="s">
        <v>2725</v>
      </c>
      <c r="C1913" s="313" t="s">
        <v>2726</v>
      </c>
      <c r="D1913" s="629">
        <v>2268</v>
      </c>
      <c r="E1913" s="451">
        <v>20000</v>
      </c>
      <c r="F1913" s="630" t="s">
        <v>3462</v>
      </c>
      <c r="G1913" s="313" t="s">
        <v>2728</v>
      </c>
      <c r="H1913" s="631">
        <v>44445</v>
      </c>
      <c r="I1913" s="628">
        <f t="shared" si="23"/>
        <v>44445</v>
      </c>
      <c r="J1913" s="632"/>
    </row>
    <row r="1914" spans="1:10" s="372" customFormat="1">
      <c r="A1914" s="311" t="s">
        <v>2895</v>
      </c>
      <c r="B1914" s="313" t="s">
        <v>2725</v>
      </c>
      <c r="C1914" s="313" t="s">
        <v>2726</v>
      </c>
      <c r="D1914" s="629">
        <v>2806</v>
      </c>
      <c r="E1914" s="451">
        <v>500</v>
      </c>
      <c r="F1914" s="630" t="s">
        <v>3462</v>
      </c>
      <c r="G1914" s="313" t="s">
        <v>2728</v>
      </c>
      <c r="H1914" s="631">
        <v>44497</v>
      </c>
      <c r="I1914" s="628">
        <f t="shared" si="23"/>
        <v>44497</v>
      </c>
      <c r="J1914" s="632"/>
    </row>
    <row r="1915" spans="1:10" s="372" customFormat="1">
      <c r="A1915" s="311" t="s">
        <v>2891</v>
      </c>
      <c r="B1915" s="313" t="s">
        <v>2725</v>
      </c>
      <c r="C1915" s="313" t="s">
        <v>2726</v>
      </c>
      <c r="D1915" s="629">
        <v>1313</v>
      </c>
      <c r="E1915" s="451">
        <v>27000</v>
      </c>
      <c r="F1915" s="630" t="s">
        <v>3463</v>
      </c>
      <c r="G1915" s="313" t="s">
        <v>2728</v>
      </c>
      <c r="H1915" s="631">
        <v>44342</v>
      </c>
      <c r="I1915" s="628">
        <f t="shared" si="23"/>
        <v>44342</v>
      </c>
      <c r="J1915" s="632"/>
    </row>
    <row r="1916" spans="1:10" s="372" customFormat="1">
      <c r="A1916" s="311" t="s">
        <v>2828</v>
      </c>
      <c r="B1916" s="313" t="s">
        <v>2725</v>
      </c>
      <c r="C1916" s="313" t="s">
        <v>2726</v>
      </c>
      <c r="D1916" s="629">
        <v>2198</v>
      </c>
      <c r="E1916" s="451">
        <v>27000</v>
      </c>
      <c r="F1916" s="630" t="s">
        <v>3464</v>
      </c>
      <c r="G1916" s="313" t="s">
        <v>2728</v>
      </c>
      <c r="H1916" s="631">
        <v>44434</v>
      </c>
      <c r="I1916" s="628">
        <f t="shared" si="23"/>
        <v>44434</v>
      </c>
      <c r="J1916" s="632"/>
    </row>
    <row r="1917" spans="1:10" s="372" customFormat="1">
      <c r="A1917" s="311" t="s">
        <v>2891</v>
      </c>
      <c r="B1917" s="313" t="s">
        <v>2725</v>
      </c>
      <c r="C1917" s="313" t="s">
        <v>2726</v>
      </c>
      <c r="D1917" s="629">
        <v>3014</v>
      </c>
      <c r="E1917" s="451">
        <v>11400</v>
      </c>
      <c r="F1917" s="630" t="s">
        <v>3464</v>
      </c>
      <c r="G1917" s="313" t="s">
        <v>2728</v>
      </c>
      <c r="H1917" s="631">
        <v>44524</v>
      </c>
      <c r="I1917" s="628">
        <f t="shared" si="23"/>
        <v>44524</v>
      </c>
      <c r="J1917" s="632"/>
    </row>
    <row r="1918" spans="1:10" s="372" customFormat="1">
      <c r="A1918" s="311" t="s">
        <v>2785</v>
      </c>
      <c r="B1918" s="313" t="s">
        <v>2725</v>
      </c>
      <c r="C1918" s="313" t="s">
        <v>2726</v>
      </c>
      <c r="D1918" s="629">
        <v>443</v>
      </c>
      <c r="E1918" s="451">
        <v>6000</v>
      </c>
      <c r="F1918" s="630" t="s">
        <v>3464</v>
      </c>
      <c r="G1918" s="313" t="s">
        <v>2728</v>
      </c>
      <c r="H1918" s="631">
        <v>44239</v>
      </c>
      <c r="I1918" s="628">
        <f t="shared" si="23"/>
        <v>44239</v>
      </c>
      <c r="J1918" s="632"/>
    </row>
    <row r="1919" spans="1:10" s="372" customFormat="1">
      <c r="A1919" s="311" t="s">
        <v>2785</v>
      </c>
      <c r="B1919" s="313" t="s">
        <v>2725</v>
      </c>
      <c r="C1919" s="313" t="s">
        <v>2726</v>
      </c>
      <c r="D1919" s="629">
        <v>824</v>
      </c>
      <c r="E1919" s="451">
        <v>3000</v>
      </c>
      <c r="F1919" s="630" t="s">
        <v>3465</v>
      </c>
      <c r="G1919" s="313" t="s">
        <v>2728</v>
      </c>
      <c r="H1919" s="631">
        <v>44300</v>
      </c>
      <c r="I1919" s="628">
        <f t="shared" si="23"/>
        <v>44300</v>
      </c>
      <c r="J1919" s="632"/>
    </row>
    <row r="1920" spans="1:10" s="372" customFormat="1">
      <c r="A1920" s="311" t="s">
        <v>2785</v>
      </c>
      <c r="B1920" s="313" t="s">
        <v>2725</v>
      </c>
      <c r="C1920" s="313" t="s">
        <v>2726</v>
      </c>
      <c r="D1920" s="629">
        <v>1192</v>
      </c>
      <c r="E1920" s="451">
        <v>3000</v>
      </c>
      <c r="F1920" s="630" t="s">
        <v>3465</v>
      </c>
      <c r="G1920" s="313" t="s">
        <v>2728</v>
      </c>
      <c r="H1920" s="631">
        <v>44335</v>
      </c>
      <c r="I1920" s="628">
        <f t="shared" si="23"/>
        <v>44335</v>
      </c>
      <c r="J1920" s="632"/>
    </row>
    <row r="1921" spans="1:10" s="372" customFormat="1">
      <c r="A1921" s="311" t="s">
        <v>2785</v>
      </c>
      <c r="B1921" s="313" t="s">
        <v>2725</v>
      </c>
      <c r="C1921" s="313" t="s">
        <v>2726</v>
      </c>
      <c r="D1921" s="629">
        <v>1446</v>
      </c>
      <c r="E1921" s="451">
        <v>3000</v>
      </c>
      <c r="F1921" s="630" t="s">
        <v>3465</v>
      </c>
      <c r="G1921" s="313" t="s">
        <v>2728</v>
      </c>
      <c r="H1921" s="631">
        <v>44354</v>
      </c>
      <c r="I1921" s="628">
        <f t="shared" si="23"/>
        <v>44354</v>
      </c>
      <c r="J1921" s="632"/>
    </row>
    <row r="1922" spans="1:10" s="372" customFormat="1">
      <c r="A1922" s="311" t="s">
        <v>2785</v>
      </c>
      <c r="B1922" s="313" t="s">
        <v>2725</v>
      </c>
      <c r="C1922" s="313" t="s">
        <v>2726</v>
      </c>
      <c r="D1922" s="629">
        <v>1904</v>
      </c>
      <c r="E1922" s="451">
        <v>3000</v>
      </c>
      <c r="F1922" s="630" t="s">
        <v>3465</v>
      </c>
      <c r="G1922" s="313" t="s">
        <v>2728</v>
      </c>
      <c r="H1922" s="631">
        <v>44394</v>
      </c>
      <c r="I1922" s="628">
        <f t="shared" si="23"/>
        <v>44394</v>
      </c>
      <c r="J1922" s="632"/>
    </row>
    <row r="1923" spans="1:10" s="372" customFormat="1">
      <c r="A1923" s="311" t="s">
        <v>2785</v>
      </c>
      <c r="B1923" s="313" t="s">
        <v>2725</v>
      </c>
      <c r="C1923" s="313" t="s">
        <v>2726</v>
      </c>
      <c r="D1923" s="629">
        <v>2096</v>
      </c>
      <c r="E1923" s="451">
        <v>3000</v>
      </c>
      <c r="F1923" s="630" t="s">
        <v>3465</v>
      </c>
      <c r="G1923" s="313" t="s">
        <v>2728</v>
      </c>
      <c r="H1923" s="631">
        <v>44426</v>
      </c>
      <c r="I1923" s="628">
        <f t="shared" si="23"/>
        <v>44426</v>
      </c>
      <c r="J1923" s="632"/>
    </row>
    <row r="1924" spans="1:10" s="372" customFormat="1">
      <c r="A1924" s="311" t="s">
        <v>2785</v>
      </c>
      <c r="B1924" s="313" t="s">
        <v>2725</v>
      </c>
      <c r="C1924" s="313" t="s">
        <v>2726</v>
      </c>
      <c r="D1924" s="629">
        <v>2281</v>
      </c>
      <c r="E1924" s="451">
        <v>12000</v>
      </c>
      <c r="F1924" s="630" t="s">
        <v>3465</v>
      </c>
      <c r="G1924" s="313" t="s">
        <v>2728</v>
      </c>
      <c r="H1924" s="631">
        <v>44445</v>
      </c>
      <c r="I1924" s="628">
        <f t="shared" si="23"/>
        <v>44445</v>
      </c>
      <c r="J1924" s="632"/>
    </row>
    <row r="1925" spans="1:10" s="372" customFormat="1">
      <c r="A1925" s="311" t="s">
        <v>2791</v>
      </c>
      <c r="B1925" s="313" t="s">
        <v>2725</v>
      </c>
      <c r="C1925" s="313" t="s">
        <v>2726</v>
      </c>
      <c r="D1925" s="629">
        <v>1368</v>
      </c>
      <c r="E1925" s="451">
        <v>5000</v>
      </c>
      <c r="F1925" s="630" t="s">
        <v>3465</v>
      </c>
      <c r="G1925" s="313" t="s">
        <v>2728</v>
      </c>
      <c r="H1925" s="631">
        <v>44348</v>
      </c>
      <c r="I1925" s="628">
        <f t="shared" si="23"/>
        <v>44348</v>
      </c>
      <c r="J1925" s="632"/>
    </row>
    <row r="1926" spans="1:10" s="372" customFormat="1">
      <c r="A1926" s="311" t="s">
        <v>2791</v>
      </c>
      <c r="B1926" s="313" t="s">
        <v>2725</v>
      </c>
      <c r="C1926" s="313" t="s">
        <v>2726</v>
      </c>
      <c r="D1926" s="629">
        <v>1730</v>
      </c>
      <c r="E1926" s="451">
        <v>15000</v>
      </c>
      <c r="F1926" s="630" t="s">
        <v>3466</v>
      </c>
      <c r="G1926" s="313" t="s">
        <v>2728</v>
      </c>
      <c r="H1926" s="631">
        <v>44383</v>
      </c>
      <c r="I1926" s="628">
        <f t="shared" si="23"/>
        <v>44383</v>
      </c>
      <c r="J1926" s="632"/>
    </row>
    <row r="1927" spans="1:10" s="372" customFormat="1">
      <c r="A1927" s="311" t="s">
        <v>2791</v>
      </c>
      <c r="B1927" s="313" t="s">
        <v>2725</v>
      </c>
      <c r="C1927" s="313" t="s">
        <v>2726</v>
      </c>
      <c r="D1927" s="629">
        <v>2661</v>
      </c>
      <c r="E1927" s="451">
        <v>15000</v>
      </c>
      <c r="F1927" s="630" t="s">
        <v>3466</v>
      </c>
      <c r="G1927" s="313" t="s">
        <v>2728</v>
      </c>
      <c r="H1927" s="631">
        <v>44476</v>
      </c>
      <c r="I1927" s="628">
        <f t="shared" si="23"/>
        <v>44476</v>
      </c>
      <c r="J1927" s="632"/>
    </row>
    <row r="1928" spans="1:10" s="372" customFormat="1" ht="23.25">
      <c r="A1928" s="311" t="s">
        <v>3140</v>
      </c>
      <c r="B1928" s="313" t="s">
        <v>2725</v>
      </c>
      <c r="C1928" s="313" t="s">
        <v>2726</v>
      </c>
      <c r="D1928" s="629">
        <v>111</v>
      </c>
      <c r="E1928" s="451">
        <v>30000</v>
      </c>
      <c r="F1928" s="630" t="s">
        <v>3466</v>
      </c>
      <c r="G1928" s="313" t="s">
        <v>2728</v>
      </c>
      <c r="H1928" s="631">
        <v>44212</v>
      </c>
      <c r="I1928" s="628">
        <f t="shared" si="23"/>
        <v>44212</v>
      </c>
      <c r="J1928" s="632"/>
    </row>
    <row r="1929" spans="1:10" s="372" customFormat="1">
      <c r="A1929" s="311" t="s">
        <v>2980</v>
      </c>
      <c r="B1929" s="313" t="s">
        <v>2725</v>
      </c>
      <c r="C1929" s="313" t="s">
        <v>2726</v>
      </c>
      <c r="D1929" s="629">
        <v>952</v>
      </c>
      <c r="E1929" s="451">
        <v>27000</v>
      </c>
      <c r="F1929" s="630" t="s">
        <v>3467</v>
      </c>
      <c r="G1929" s="313" t="s">
        <v>2728</v>
      </c>
      <c r="H1929" s="631">
        <v>44315</v>
      </c>
      <c r="I1929" s="628">
        <f t="shared" si="23"/>
        <v>44315</v>
      </c>
      <c r="J1929" s="632"/>
    </row>
    <row r="1930" spans="1:10" s="372" customFormat="1">
      <c r="A1930" s="311" t="s">
        <v>3032</v>
      </c>
      <c r="B1930" s="313" t="s">
        <v>2725</v>
      </c>
      <c r="C1930" s="313" t="s">
        <v>2726</v>
      </c>
      <c r="D1930" s="629">
        <v>298</v>
      </c>
      <c r="E1930" s="451">
        <v>26666.67</v>
      </c>
      <c r="F1930" s="630" t="s">
        <v>3467</v>
      </c>
      <c r="G1930" s="313" t="s">
        <v>2728</v>
      </c>
      <c r="H1930" s="631">
        <v>44222</v>
      </c>
      <c r="I1930" s="628">
        <f t="shared" si="23"/>
        <v>44222</v>
      </c>
      <c r="J1930" s="632"/>
    </row>
    <row r="1931" spans="1:10" s="372" customFormat="1">
      <c r="A1931" s="311" t="s">
        <v>2800</v>
      </c>
      <c r="B1931" s="313" t="s">
        <v>2725</v>
      </c>
      <c r="C1931" s="313" t="s">
        <v>2726</v>
      </c>
      <c r="D1931" s="629">
        <v>802</v>
      </c>
      <c r="E1931" s="451">
        <v>32000</v>
      </c>
      <c r="F1931" s="630" t="s">
        <v>3468</v>
      </c>
      <c r="G1931" s="313" t="s">
        <v>2728</v>
      </c>
      <c r="H1931" s="631">
        <v>44299</v>
      </c>
      <c r="I1931" s="628">
        <f t="shared" si="23"/>
        <v>44299</v>
      </c>
      <c r="J1931" s="632"/>
    </row>
    <row r="1932" spans="1:10" s="372" customFormat="1">
      <c r="A1932" s="311" t="s">
        <v>3469</v>
      </c>
      <c r="B1932" s="313" t="s">
        <v>2725</v>
      </c>
      <c r="C1932" s="313" t="s">
        <v>2726</v>
      </c>
      <c r="D1932" s="629">
        <v>2135</v>
      </c>
      <c r="E1932" s="451">
        <v>8000</v>
      </c>
      <c r="F1932" s="630" t="s">
        <v>3468</v>
      </c>
      <c r="G1932" s="313" t="s">
        <v>2728</v>
      </c>
      <c r="H1932" s="631">
        <v>44428</v>
      </c>
      <c r="I1932" s="628">
        <f t="shared" si="23"/>
        <v>44428</v>
      </c>
      <c r="J1932" s="632"/>
    </row>
    <row r="1933" spans="1:10" s="372" customFormat="1">
      <c r="A1933" s="311" t="s">
        <v>2800</v>
      </c>
      <c r="B1933" s="313" t="s">
        <v>2725</v>
      </c>
      <c r="C1933" s="313" t="s">
        <v>2726</v>
      </c>
      <c r="D1933" s="629">
        <v>2254</v>
      </c>
      <c r="E1933" s="451">
        <v>32000</v>
      </c>
      <c r="F1933" s="630" t="s">
        <v>3468</v>
      </c>
      <c r="G1933" s="313" t="s">
        <v>2728</v>
      </c>
      <c r="H1933" s="631">
        <v>44442</v>
      </c>
      <c r="I1933" s="628">
        <f t="shared" si="23"/>
        <v>44442</v>
      </c>
      <c r="J1933" s="632"/>
    </row>
    <row r="1934" spans="1:10" s="372" customFormat="1">
      <c r="A1934" s="311" t="s">
        <v>2991</v>
      </c>
      <c r="B1934" s="313" t="s">
        <v>2732</v>
      </c>
      <c r="C1934" s="313" t="s">
        <v>2726</v>
      </c>
      <c r="D1934" s="629" t="s">
        <v>3145</v>
      </c>
      <c r="E1934" s="451">
        <v>174685.01</v>
      </c>
      <c r="F1934" s="630" t="s">
        <v>3468</v>
      </c>
      <c r="G1934" s="313" t="s">
        <v>2728</v>
      </c>
      <c r="H1934" s="631">
        <v>44340</v>
      </c>
      <c r="I1934" s="628">
        <f t="shared" si="23"/>
        <v>44340</v>
      </c>
      <c r="J1934" s="632"/>
    </row>
    <row r="1935" spans="1:10" s="372" customFormat="1">
      <c r="A1935" s="311" t="s">
        <v>2991</v>
      </c>
      <c r="B1935" s="313" t="s">
        <v>2732</v>
      </c>
      <c r="C1935" s="313" t="s">
        <v>2726</v>
      </c>
      <c r="D1935" s="629" t="s">
        <v>3447</v>
      </c>
      <c r="E1935" s="451">
        <v>85650</v>
      </c>
      <c r="F1935" s="630" t="s">
        <v>3470</v>
      </c>
      <c r="G1935" s="313" t="s">
        <v>2728</v>
      </c>
      <c r="H1935" s="631">
        <v>44446</v>
      </c>
      <c r="I1935" s="628">
        <f t="shared" si="23"/>
        <v>44446</v>
      </c>
      <c r="J1935" s="632"/>
    </row>
    <row r="1936" spans="1:10" s="372" customFormat="1">
      <c r="A1936" s="311" t="s">
        <v>3088</v>
      </c>
      <c r="B1936" s="313" t="s">
        <v>2725</v>
      </c>
      <c r="C1936" s="313" t="s">
        <v>2726</v>
      </c>
      <c r="D1936" s="629">
        <v>1706</v>
      </c>
      <c r="E1936" s="451">
        <v>17800</v>
      </c>
      <c r="F1936" s="630" t="s">
        <v>3470</v>
      </c>
      <c r="G1936" s="313" t="s">
        <v>2728</v>
      </c>
      <c r="H1936" s="631">
        <v>44379</v>
      </c>
      <c r="I1936" s="628">
        <f t="shared" si="23"/>
        <v>44379</v>
      </c>
      <c r="J1936" s="632"/>
    </row>
    <row r="1937" spans="1:10" s="372" customFormat="1" ht="23.25">
      <c r="A1937" s="311" t="s">
        <v>3471</v>
      </c>
      <c r="B1937" s="313" t="s">
        <v>2725</v>
      </c>
      <c r="C1937" s="313" t="s">
        <v>2726</v>
      </c>
      <c r="D1937" s="629">
        <v>1984</v>
      </c>
      <c r="E1937" s="451">
        <v>18200</v>
      </c>
      <c r="F1937" s="630" t="s">
        <v>3472</v>
      </c>
      <c r="G1937" s="313" t="s">
        <v>2728</v>
      </c>
      <c r="H1937" s="631">
        <v>44404</v>
      </c>
      <c r="I1937" s="628">
        <f t="shared" si="23"/>
        <v>44404</v>
      </c>
      <c r="J1937" s="632"/>
    </row>
    <row r="1938" spans="1:10" s="372" customFormat="1" ht="23.25">
      <c r="A1938" s="311" t="s">
        <v>3471</v>
      </c>
      <c r="B1938" s="313" t="s">
        <v>2725</v>
      </c>
      <c r="C1938" s="313" t="s">
        <v>2726</v>
      </c>
      <c r="D1938" s="629">
        <v>2196</v>
      </c>
      <c r="E1938" s="451">
        <v>9600</v>
      </c>
      <c r="F1938" s="630" t="s">
        <v>3472</v>
      </c>
      <c r="G1938" s="313" t="s">
        <v>2728</v>
      </c>
      <c r="H1938" s="631">
        <v>44433</v>
      </c>
      <c r="I1938" s="628">
        <f t="shared" si="23"/>
        <v>44433</v>
      </c>
      <c r="J1938" s="632"/>
    </row>
    <row r="1939" spans="1:10" s="372" customFormat="1" ht="23.25">
      <c r="A1939" s="311" t="s">
        <v>3471</v>
      </c>
      <c r="B1939" s="313" t="s">
        <v>2831</v>
      </c>
      <c r="C1939" s="313" t="s">
        <v>2726</v>
      </c>
      <c r="D1939" s="629" t="s">
        <v>2873</v>
      </c>
      <c r="E1939" s="451">
        <v>18160</v>
      </c>
      <c r="F1939" s="630" t="s">
        <v>3472</v>
      </c>
      <c r="G1939" s="313" t="s">
        <v>2728</v>
      </c>
      <c r="H1939" s="631">
        <v>44496</v>
      </c>
      <c r="I1939" s="628">
        <f t="shared" si="23"/>
        <v>44496</v>
      </c>
      <c r="J1939" s="632"/>
    </row>
    <row r="1940" spans="1:10" s="372" customFormat="1" ht="23.25">
      <c r="A1940" s="311" t="s">
        <v>3088</v>
      </c>
      <c r="B1940" s="313" t="s">
        <v>2725</v>
      </c>
      <c r="C1940" s="313" t="s">
        <v>2726</v>
      </c>
      <c r="D1940" s="629">
        <v>2826</v>
      </c>
      <c r="E1940" s="451">
        <v>5000</v>
      </c>
      <c r="F1940" s="630" t="s">
        <v>3472</v>
      </c>
      <c r="G1940" s="313" t="s">
        <v>2728</v>
      </c>
      <c r="H1940" s="631">
        <v>44498</v>
      </c>
      <c r="I1940" s="628">
        <f t="shared" si="23"/>
        <v>44498</v>
      </c>
      <c r="J1940" s="632"/>
    </row>
    <row r="1941" spans="1:10" s="372" customFormat="1" ht="23.25">
      <c r="A1941" s="311" t="s">
        <v>3473</v>
      </c>
      <c r="B1941" s="313" t="s">
        <v>2725</v>
      </c>
      <c r="C1941" s="313" t="s">
        <v>2726</v>
      </c>
      <c r="D1941" s="629">
        <v>345</v>
      </c>
      <c r="E1941" s="451">
        <v>26990</v>
      </c>
      <c r="F1941" s="630" t="s">
        <v>3472</v>
      </c>
      <c r="G1941" s="313" t="s">
        <v>2728</v>
      </c>
      <c r="H1941" s="631">
        <v>44229</v>
      </c>
      <c r="I1941" s="628">
        <f t="shared" si="23"/>
        <v>44229</v>
      </c>
      <c r="J1941" s="632"/>
    </row>
    <row r="1942" spans="1:10" s="372" customFormat="1">
      <c r="A1942" s="311" t="s">
        <v>3474</v>
      </c>
      <c r="B1942" s="313" t="s">
        <v>2725</v>
      </c>
      <c r="C1942" s="313" t="s">
        <v>2726</v>
      </c>
      <c r="D1942" s="629">
        <v>697</v>
      </c>
      <c r="E1942" s="451">
        <v>4395.32</v>
      </c>
      <c r="F1942" s="630" t="s">
        <v>3475</v>
      </c>
      <c r="G1942" s="313" t="s">
        <v>2728</v>
      </c>
      <c r="H1942" s="631">
        <v>44277</v>
      </c>
      <c r="I1942" s="628">
        <f t="shared" si="23"/>
        <v>44277</v>
      </c>
      <c r="J1942" s="632"/>
    </row>
    <row r="1943" spans="1:10" s="372" customFormat="1">
      <c r="A1943" s="311" t="s">
        <v>2818</v>
      </c>
      <c r="B1943" s="313" t="s">
        <v>2725</v>
      </c>
      <c r="C1943" s="313" t="s">
        <v>2726</v>
      </c>
      <c r="D1943" s="629">
        <v>2396</v>
      </c>
      <c r="E1943" s="451">
        <v>32000</v>
      </c>
      <c r="F1943" s="630" t="s">
        <v>3475</v>
      </c>
      <c r="G1943" s="313" t="s">
        <v>2728</v>
      </c>
      <c r="H1943" s="631">
        <v>44453</v>
      </c>
      <c r="I1943" s="628">
        <f t="shared" si="23"/>
        <v>44453</v>
      </c>
      <c r="J1943" s="632"/>
    </row>
    <row r="1944" spans="1:10" s="372" customFormat="1">
      <c r="A1944" s="311" t="s">
        <v>2767</v>
      </c>
      <c r="B1944" s="313" t="s">
        <v>2725</v>
      </c>
      <c r="C1944" s="313" t="s">
        <v>2726</v>
      </c>
      <c r="D1944" s="629">
        <v>47</v>
      </c>
      <c r="E1944" s="451">
        <v>30000</v>
      </c>
      <c r="F1944" s="630" t="s">
        <v>3476</v>
      </c>
      <c r="G1944" s="313" t="s">
        <v>2728</v>
      </c>
      <c r="H1944" s="631">
        <v>44209</v>
      </c>
      <c r="I1944" s="628">
        <f t="shared" si="23"/>
        <v>44209</v>
      </c>
      <c r="J1944" s="632"/>
    </row>
    <row r="1945" spans="1:10" s="372" customFormat="1">
      <c r="A1945" s="311" t="s">
        <v>2767</v>
      </c>
      <c r="B1945" s="313" t="s">
        <v>2725</v>
      </c>
      <c r="C1945" s="313" t="s">
        <v>2726</v>
      </c>
      <c r="D1945" s="629">
        <v>1128</v>
      </c>
      <c r="E1945" s="451">
        <v>30000</v>
      </c>
      <c r="F1945" s="630" t="s">
        <v>3477</v>
      </c>
      <c r="G1945" s="313" t="s">
        <v>2728</v>
      </c>
      <c r="H1945" s="631">
        <v>44329</v>
      </c>
      <c r="I1945" s="628">
        <f t="shared" si="23"/>
        <v>44329</v>
      </c>
      <c r="J1945" s="632"/>
    </row>
    <row r="1946" spans="1:10" s="372" customFormat="1">
      <c r="A1946" s="311" t="s">
        <v>2953</v>
      </c>
      <c r="B1946" s="313" t="s">
        <v>2725</v>
      </c>
      <c r="C1946" s="313" t="s">
        <v>2726</v>
      </c>
      <c r="D1946" s="629">
        <v>1977</v>
      </c>
      <c r="E1946" s="451">
        <v>20000</v>
      </c>
      <c r="F1946" s="630" t="s">
        <v>3477</v>
      </c>
      <c r="G1946" s="313" t="s">
        <v>2728</v>
      </c>
      <c r="H1946" s="631">
        <v>44399</v>
      </c>
      <c r="I1946" s="628">
        <f t="shared" si="23"/>
        <v>44399</v>
      </c>
      <c r="J1946" s="632"/>
    </row>
    <row r="1947" spans="1:10" s="372" customFormat="1">
      <c r="A1947" s="311" t="s">
        <v>2767</v>
      </c>
      <c r="B1947" s="313" t="s">
        <v>2725</v>
      </c>
      <c r="C1947" s="313" t="s">
        <v>2726</v>
      </c>
      <c r="D1947" s="629">
        <v>99</v>
      </c>
      <c r="E1947" s="451">
        <v>18000</v>
      </c>
      <c r="F1947" s="630" t="s">
        <v>3477</v>
      </c>
      <c r="G1947" s="313" t="s">
        <v>2728</v>
      </c>
      <c r="H1947" s="631">
        <v>44212</v>
      </c>
      <c r="I1947" s="628">
        <f t="shared" si="23"/>
        <v>44212</v>
      </c>
      <c r="J1947" s="632"/>
    </row>
    <row r="1948" spans="1:10" s="372" customFormat="1">
      <c r="A1948" s="311" t="s">
        <v>3245</v>
      </c>
      <c r="B1948" s="313" t="s">
        <v>2725</v>
      </c>
      <c r="C1948" s="313" t="s">
        <v>2726</v>
      </c>
      <c r="D1948" s="629">
        <v>830</v>
      </c>
      <c r="E1948" s="451">
        <v>24000</v>
      </c>
      <c r="F1948" s="630" t="s">
        <v>3478</v>
      </c>
      <c r="G1948" s="313" t="s">
        <v>2728</v>
      </c>
      <c r="H1948" s="631">
        <v>44300</v>
      </c>
      <c r="I1948" s="628">
        <f t="shared" si="23"/>
        <v>44300</v>
      </c>
      <c r="J1948" s="632"/>
    </row>
    <row r="1949" spans="1:10" s="372" customFormat="1">
      <c r="A1949" s="311" t="s">
        <v>3211</v>
      </c>
      <c r="B1949" s="313" t="s">
        <v>2725</v>
      </c>
      <c r="C1949" s="313" t="s">
        <v>2726</v>
      </c>
      <c r="D1949" s="629">
        <v>517</v>
      </c>
      <c r="E1949" s="451">
        <v>18213.34</v>
      </c>
      <c r="F1949" s="630" t="s">
        <v>3478</v>
      </c>
      <c r="G1949" s="313" t="s">
        <v>2728</v>
      </c>
      <c r="H1949" s="631">
        <v>44249</v>
      </c>
      <c r="I1949" s="628">
        <f t="shared" si="23"/>
        <v>44249</v>
      </c>
      <c r="J1949" s="632"/>
    </row>
    <row r="1950" spans="1:10" s="372" customFormat="1">
      <c r="A1950" s="311" t="s">
        <v>2744</v>
      </c>
      <c r="B1950" s="313" t="s">
        <v>2725</v>
      </c>
      <c r="C1950" s="313" t="s">
        <v>2726</v>
      </c>
      <c r="D1950" s="629">
        <v>1618</v>
      </c>
      <c r="E1950" s="451">
        <v>3000</v>
      </c>
      <c r="F1950" s="630" t="s">
        <v>3479</v>
      </c>
      <c r="G1950" s="313" t="s">
        <v>2728</v>
      </c>
      <c r="H1950" s="631">
        <v>44370</v>
      </c>
      <c r="I1950" s="628">
        <f t="shared" si="23"/>
        <v>44370</v>
      </c>
      <c r="J1950" s="632"/>
    </row>
    <row r="1951" spans="1:10" s="372" customFormat="1">
      <c r="A1951" s="311" t="s">
        <v>2742</v>
      </c>
      <c r="B1951" s="313" t="s">
        <v>2725</v>
      </c>
      <c r="C1951" s="313" t="s">
        <v>2726</v>
      </c>
      <c r="D1951" s="629">
        <v>1942</v>
      </c>
      <c r="E1951" s="451">
        <v>31000</v>
      </c>
      <c r="F1951" s="630" t="s">
        <v>3480</v>
      </c>
      <c r="G1951" s="313" t="s">
        <v>2728</v>
      </c>
      <c r="H1951" s="631">
        <v>44398</v>
      </c>
      <c r="I1951" s="628">
        <f t="shared" si="23"/>
        <v>44398</v>
      </c>
      <c r="J1951" s="632"/>
    </row>
    <row r="1952" spans="1:10" s="372" customFormat="1">
      <c r="A1952" s="311" t="s">
        <v>2742</v>
      </c>
      <c r="B1952" s="313" t="s">
        <v>2725</v>
      </c>
      <c r="C1952" s="313" t="s">
        <v>2726</v>
      </c>
      <c r="D1952" s="629">
        <v>2678</v>
      </c>
      <c r="E1952" s="451">
        <v>7800</v>
      </c>
      <c r="F1952" s="630" t="s">
        <v>3480</v>
      </c>
      <c r="G1952" s="313" t="s">
        <v>2728</v>
      </c>
      <c r="H1952" s="631">
        <v>44476</v>
      </c>
      <c r="I1952" s="628">
        <f t="shared" si="23"/>
        <v>44476</v>
      </c>
      <c r="J1952" s="632"/>
    </row>
    <row r="1953" spans="1:10" s="372" customFormat="1">
      <c r="A1953" s="311" t="s">
        <v>2731</v>
      </c>
      <c r="B1953" s="313" t="s">
        <v>2732</v>
      </c>
      <c r="C1953" s="313" t="s">
        <v>2726</v>
      </c>
      <c r="D1953" s="629" t="s">
        <v>3351</v>
      </c>
      <c r="E1953" s="451">
        <v>138264</v>
      </c>
      <c r="F1953" s="630" t="s">
        <v>3480</v>
      </c>
      <c r="G1953" s="313" t="s">
        <v>2728</v>
      </c>
      <c r="H1953" s="631">
        <v>44316</v>
      </c>
      <c r="I1953" s="628">
        <f t="shared" si="23"/>
        <v>44316</v>
      </c>
      <c r="J1953" s="632"/>
    </row>
    <row r="1954" spans="1:10" s="372" customFormat="1">
      <c r="A1954" s="311" t="s">
        <v>2731</v>
      </c>
      <c r="B1954" s="313" t="s">
        <v>2732</v>
      </c>
      <c r="C1954" s="313" t="s">
        <v>2726</v>
      </c>
      <c r="D1954" s="629" t="s">
        <v>2874</v>
      </c>
      <c r="E1954" s="451">
        <v>1637503.25</v>
      </c>
      <c r="F1954" s="630" t="s">
        <v>3481</v>
      </c>
      <c r="G1954" s="313" t="s">
        <v>2728</v>
      </c>
      <c r="H1954" s="631">
        <v>44340</v>
      </c>
      <c r="I1954" s="628">
        <f t="shared" si="23"/>
        <v>44340</v>
      </c>
      <c r="J1954" s="632"/>
    </row>
    <row r="1955" spans="1:10" s="372" customFormat="1">
      <c r="A1955" s="311" t="s">
        <v>2875</v>
      </c>
      <c r="B1955" s="313" t="s">
        <v>2732</v>
      </c>
      <c r="C1955" s="313" t="s">
        <v>2726</v>
      </c>
      <c r="D1955" s="629" t="s">
        <v>2876</v>
      </c>
      <c r="E1955" s="451">
        <v>1105045.1000000001</v>
      </c>
      <c r="F1955" s="630" t="s">
        <v>3481</v>
      </c>
      <c r="G1955" s="313" t="s">
        <v>2728</v>
      </c>
      <c r="H1955" s="631">
        <v>44452</v>
      </c>
      <c r="I1955" s="628">
        <f t="shared" si="23"/>
        <v>44452</v>
      </c>
      <c r="J1955" s="632"/>
    </row>
    <row r="1956" spans="1:10" s="372" customFormat="1">
      <c r="A1956" s="311" t="s">
        <v>2875</v>
      </c>
      <c r="B1956" s="313" t="s">
        <v>2725</v>
      </c>
      <c r="C1956" s="313" t="s">
        <v>2726</v>
      </c>
      <c r="D1956" s="629">
        <v>3151</v>
      </c>
      <c r="E1956" s="451">
        <v>29480</v>
      </c>
      <c r="F1956" s="630" t="s">
        <v>3481</v>
      </c>
      <c r="G1956" s="313" t="s">
        <v>2728</v>
      </c>
      <c r="H1956" s="631">
        <v>44536</v>
      </c>
      <c r="I1956" s="628">
        <f t="shared" si="23"/>
        <v>44536</v>
      </c>
      <c r="J1956" s="632"/>
    </row>
    <row r="1957" spans="1:10" s="372" customFormat="1">
      <c r="A1957" s="311" t="s">
        <v>3305</v>
      </c>
      <c r="B1957" s="313" t="s">
        <v>2725</v>
      </c>
      <c r="C1957" s="313" t="s">
        <v>2726</v>
      </c>
      <c r="D1957" s="629">
        <v>2873</v>
      </c>
      <c r="E1957" s="451">
        <v>16370</v>
      </c>
      <c r="F1957" s="630" t="s">
        <v>3481</v>
      </c>
      <c r="G1957" s="313" t="s">
        <v>2728</v>
      </c>
      <c r="H1957" s="631">
        <v>44510</v>
      </c>
      <c r="I1957" s="628">
        <f t="shared" si="23"/>
        <v>44510</v>
      </c>
      <c r="J1957" s="632"/>
    </row>
    <row r="1958" spans="1:10" s="372" customFormat="1">
      <c r="A1958" s="311" t="s">
        <v>2744</v>
      </c>
      <c r="B1958" s="313" t="s">
        <v>2725</v>
      </c>
      <c r="C1958" s="313" t="s">
        <v>2726</v>
      </c>
      <c r="D1958" s="629">
        <v>61</v>
      </c>
      <c r="E1958" s="451">
        <v>1600</v>
      </c>
      <c r="F1958" s="630" t="s">
        <v>3482</v>
      </c>
      <c r="G1958" s="313" t="s">
        <v>2728</v>
      </c>
      <c r="H1958" s="631">
        <v>44209</v>
      </c>
      <c r="I1958" s="628">
        <f t="shared" si="23"/>
        <v>44209</v>
      </c>
      <c r="J1958" s="632"/>
    </row>
    <row r="1959" spans="1:10" s="372" customFormat="1" ht="23.25">
      <c r="A1959" s="311" t="s">
        <v>2744</v>
      </c>
      <c r="B1959" s="313" t="s">
        <v>2725</v>
      </c>
      <c r="C1959" s="313" t="s">
        <v>2726</v>
      </c>
      <c r="D1959" s="629">
        <v>183</v>
      </c>
      <c r="E1959" s="451">
        <v>1800</v>
      </c>
      <c r="F1959" s="630" t="s">
        <v>3483</v>
      </c>
      <c r="G1959" s="313" t="s">
        <v>2728</v>
      </c>
      <c r="H1959" s="631">
        <v>44215</v>
      </c>
      <c r="I1959" s="628">
        <f t="shared" si="23"/>
        <v>44215</v>
      </c>
      <c r="J1959" s="632"/>
    </row>
    <row r="1960" spans="1:10" s="372" customFormat="1" ht="23.25">
      <c r="A1960" s="311" t="s">
        <v>2744</v>
      </c>
      <c r="B1960" s="313" t="s">
        <v>2725</v>
      </c>
      <c r="C1960" s="313" t="s">
        <v>2726</v>
      </c>
      <c r="D1960" s="629">
        <v>1222</v>
      </c>
      <c r="E1960" s="451">
        <v>885</v>
      </c>
      <c r="F1960" s="630" t="s">
        <v>3483</v>
      </c>
      <c r="G1960" s="313" t="s">
        <v>2728</v>
      </c>
      <c r="H1960" s="631">
        <v>44336</v>
      </c>
      <c r="I1960" s="628">
        <f t="shared" si="23"/>
        <v>44336</v>
      </c>
      <c r="J1960" s="632"/>
    </row>
    <row r="1961" spans="1:10" s="372" customFormat="1" ht="23.25">
      <c r="A1961" s="311" t="s">
        <v>2744</v>
      </c>
      <c r="B1961" s="313" t="s">
        <v>2725</v>
      </c>
      <c r="C1961" s="313" t="s">
        <v>2726</v>
      </c>
      <c r="D1961" s="629">
        <v>1223</v>
      </c>
      <c r="E1961" s="451">
        <v>885</v>
      </c>
      <c r="F1961" s="630" t="s">
        <v>3483</v>
      </c>
      <c r="G1961" s="313" t="s">
        <v>2728</v>
      </c>
      <c r="H1961" s="631">
        <v>44336</v>
      </c>
      <c r="I1961" s="628">
        <f t="shared" si="23"/>
        <v>44336</v>
      </c>
      <c r="J1961" s="632"/>
    </row>
    <row r="1962" spans="1:10" s="372" customFormat="1" ht="23.25">
      <c r="A1962" s="311" t="s">
        <v>2742</v>
      </c>
      <c r="B1962" s="313" t="s">
        <v>2725</v>
      </c>
      <c r="C1962" s="313" t="s">
        <v>2726</v>
      </c>
      <c r="D1962" s="629">
        <v>1546</v>
      </c>
      <c r="E1962" s="451">
        <v>2800</v>
      </c>
      <c r="F1962" s="630" t="s">
        <v>3483</v>
      </c>
      <c r="G1962" s="313" t="s">
        <v>2728</v>
      </c>
      <c r="H1962" s="631">
        <v>44361</v>
      </c>
      <c r="I1962" s="628">
        <f t="shared" si="23"/>
        <v>44361</v>
      </c>
      <c r="J1962" s="632"/>
    </row>
    <row r="1963" spans="1:10" s="372" customFormat="1" ht="23.25">
      <c r="A1963" s="311" t="s">
        <v>3484</v>
      </c>
      <c r="B1963" s="313" t="s">
        <v>2725</v>
      </c>
      <c r="C1963" s="313" t="s">
        <v>2726</v>
      </c>
      <c r="D1963" s="629">
        <v>1521</v>
      </c>
      <c r="E1963" s="451">
        <v>3711.47</v>
      </c>
      <c r="F1963" s="630" t="s">
        <v>3483</v>
      </c>
      <c r="G1963" s="313" t="s">
        <v>2728</v>
      </c>
      <c r="H1963" s="631">
        <v>44358</v>
      </c>
      <c r="I1963" s="628">
        <f t="shared" si="23"/>
        <v>44358</v>
      </c>
      <c r="J1963" s="632"/>
    </row>
    <row r="1964" spans="1:10" s="372" customFormat="1">
      <c r="A1964" s="311" t="s">
        <v>3485</v>
      </c>
      <c r="B1964" s="313" t="s">
        <v>2732</v>
      </c>
      <c r="C1964" s="313" t="s">
        <v>2726</v>
      </c>
      <c r="D1964" s="629">
        <v>0</v>
      </c>
      <c r="E1964" s="451">
        <v>75604.86</v>
      </c>
      <c r="F1964" s="630" t="s">
        <v>3486</v>
      </c>
      <c r="G1964" s="313" t="s">
        <v>2728</v>
      </c>
      <c r="H1964" s="631">
        <v>44384</v>
      </c>
      <c r="I1964" s="628">
        <f t="shared" si="23"/>
        <v>44384</v>
      </c>
      <c r="J1964" s="632"/>
    </row>
    <row r="1965" spans="1:10" s="372" customFormat="1">
      <c r="A1965" s="311" t="s">
        <v>3485</v>
      </c>
      <c r="B1965" s="313" t="s">
        <v>2732</v>
      </c>
      <c r="C1965" s="313" t="s">
        <v>2726</v>
      </c>
      <c r="D1965" s="629" t="s">
        <v>3487</v>
      </c>
      <c r="E1965" s="451">
        <v>69037.119999999995</v>
      </c>
      <c r="F1965" s="630" t="s">
        <v>3486</v>
      </c>
      <c r="G1965" s="313" t="s">
        <v>2728</v>
      </c>
      <c r="H1965" s="631">
        <v>44539</v>
      </c>
      <c r="I1965" s="628">
        <f t="shared" si="23"/>
        <v>44539</v>
      </c>
      <c r="J1965" s="632"/>
    </row>
    <row r="1966" spans="1:10" s="372" customFormat="1">
      <c r="A1966" s="311" t="s">
        <v>3488</v>
      </c>
      <c r="B1966" s="313" t="s">
        <v>2725</v>
      </c>
      <c r="C1966" s="313" t="s">
        <v>2726</v>
      </c>
      <c r="D1966" s="629">
        <v>3254</v>
      </c>
      <c r="E1966" s="451">
        <v>31389.14</v>
      </c>
      <c r="F1966" s="630" t="s">
        <v>3486</v>
      </c>
      <c r="G1966" s="313" t="s">
        <v>2728</v>
      </c>
      <c r="H1966" s="631">
        <v>44550</v>
      </c>
      <c r="I1966" s="628">
        <f t="shared" si="23"/>
        <v>44550</v>
      </c>
      <c r="J1966" s="632"/>
    </row>
    <row r="1967" spans="1:10" s="372" customFormat="1">
      <c r="A1967" s="311" t="s">
        <v>2757</v>
      </c>
      <c r="B1967" s="313" t="s">
        <v>2725</v>
      </c>
      <c r="C1967" s="313" t="s">
        <v>2726</v>
      </c>
      <c r="D1967" s="629">
        <v>1843</v>
      </c>
      <c r="E1967" s="451">
        <v>20000</v>
      </c>
      <c r="F1967" s="630" t="s">
        <v>3486</v>
      </c>
      <c r="G1967" s="313" t="s">
        <v>2728</v>
      </c>
      <c r="H1967" s="631">
        <v>44391</v>
      </c>
      <c r="I1967" s="628">
        <f t="shared" si="23"/>
        <v>44391</v>
      </c>
      <c r="J1967" s="632"/>
    </row>
    <row r="1968" spans="1:10" s="372" customFormat="1">
      <c r="A1968" s="311" t="s">
        <v>2806</v>
      </c>
      <c r="B1968" s="313" t="s">
        <v>2725</v>
      </c>
      <c r="C1968" s="313" t="s">
        <v>2726</v>
      </c>
      <c r="D1968" s="629">
        <v>2473</v>
      </c>
      <c r="E1968" s="451">
        <v>20000</v>
      </c>
      <c r="F1968" s="630" t="s">
        <v>3489</v>
      </c>
      <c r="G1968" s="313" t="s">
        <v>2728</v>
      </c>
      <c r="H1968" s="631">
        <v>44459</v>
      </c>
      <c r="I1968" s="628">
        <f t="shared" si="23"/>
        <v>44459</v>
      </c>
      <c r="J1968" s="632"/>
    </row>
    <row r="1969" spans="1:10" s="372" customFormat="1" ht="23.25">
      <c r="A1969" s="311" t="s">
        <v>3067</v>
      </c>
      <c r="B1969" s="313" t="s">
        <v>2725</v>
      </c>
      <c r="C1969" s="313" t="s">
        <v>2726</v>
      </c>
      <c r="D1969" s="629">
        <v>226</v>
      </c>
      <c r="E1969" s="451">
        <v>8000</v>
      </c>
      <c r="F1969" s="630" t="s">
        <v>3489</v>
      </c>
      <c r="G1969" s="313" t="s">
        <v>2728</v>
      </c>
      <c r="H1969" s="631">
        <v>44217</v>
      </c>
      <c r="I1969" s="628">
        <f t="shared" si="23"/>
        <v>44217</v>
      </c>
      <c r="J1969" s="632"/>
    </row>
    <row r="1970" spans="1:10" s="372" customFormat="1">
      <c r="A1970" s="311" t="s">
        <v>2771</v>
      </c>
      <c r="B1970" s="313" t="s">
        <v>2725</v>
      </c>
      <c r="C1970" s="313" t="s">
        <v>2726</v>
      </c>
      <c r="D1970" s="629">
        <v>383</v>
      </c>
      <c r="E1970" s="451">
        <v>32000</v>
      </c>
      <c r="F1970" s="630" t="s">
        <v>3490</v>
      </c>
      <c r="G1970" s="313" t="s">
        <v>2728</v>
      </c>
      <c r="H1970" s="631">
        <v>44231</v>
      </c>
      <c r="I1970" s="628">
        <f t="shared" si="23"/>
        <v>44231</v>
      </c>
      <c r="J1970" s="632"/>
    </row>
    <row r="1971" spans="1:10" s="372" customFormat="1">
      <c r="A1971" s="311" t="s">
        <v>2771</v>
      </c>
      <c r="B1971" s="313" t="s">
        <v>2725</v>
      </c>
      <c r="C1971" s="313" t="s">
        <v>2726</v>
      </c>
      <c r="D1971" s="629">
        <v>1662</v>
      </c>
      <c r="E1971" s="451">
        <v>27000</v>
      </c>
      <c r="F1971" s="630" t="s">
        <v>3490</v>
      </c>
      <c r="G1971" s="313" t="s">
        <v>2728</v>
      </c>
      <c r="H1971" s="631">
        <v>44375</v>
      </c>
      <c r="I1971" s="628">
        <f t="shared" si="23"/>
        <v>44375</v>
      </c>
      <c r="J1971" s="632"/>
    </row>
    <row r="1972" spans="1:10" s="372" customFormat="1">
      <c r="A1972" s="311" t="s">
        <v>2771</v>
      </c>
      <c r="B1972" s="313" t="s">
        <v>2725</v>
      </c>
      <c r="C1972" s="313" t="s">
        <v>2726</v>
      </c>
      <c r="D1972" s="629">
        <v>2613</v>
      </c>
      <c r="E1972" s="451">
        <v>27000</v>
      </c>
      <c r="F1972" s="630" t="s">
        <v>3490</v>
      </c>
      <c r="G1972" s="313" t="s">
        <v>2728</v>
      </c>
      <c r="H1972" s="631">
        <v>44469</v>
      </c>
      <c r="I1972" s="628">
        <f t="shared" ref="I1972:I2035" si="24">H1972+0</f>
        <v>44469</v>
      </c>
      <c r="J1972" s="632"/>
    </row>
    <row r="1973" spans="1:10" s="372" customFormat="1">
      <c r="A1973" s="311" t="s">
        <v>3251</v>
      </c>
      <c r="B1973" s="313" t="s">
        <v>2725</v>
      </c>
      <c r="C1973" s="313" t="s">
        <v>2726</v>
      </c>
      <c r="D1973" s="629">
        <v>1195</v>
      </c>
      <c r="E1973" s="451">
        <v>10000</v>
      </c>
      <c r="F1973" s="630" t="s">
        <v>3490</v>
      </c>
      <c r="G1973" s="313" t="s">
        <v>2728</v>
      </c>
      <c r="H1973" s="631">
        <v>44335</v>
      </c>
      <c r="I1973" s="628">
        <f t="shared" si="24"/>
        <v>44335</v>
      </c>
      <c r="J1973" s="632"/>
    </row>
    <row r="1974" spans="1:10" s="372" customFormat="1" ht="23.25">
      <c r="A1974" s="311" t="s">
        <v>2759</v>
      </c>
      <c r="B1974" s="313" t="s">
        <v>2725</v>
      </c>
      <c r="C1974" s="313" t="s">
        <v>2726</v>
      </c>
      <c r="D1974" s="629">
        <v>1632</v>
      </c>
      <c r="E1974" s="451">
        <v>30000</v>
      </c>
      <c r="F1974" s="630" t="s">
        <v>3491</v>
      </c>
      <c r="G1974" s="313" t="s">
        <v>2728</v>
      </c>
      <c r="H1974" s="631">
        <v>44370</v>
      </c>
      <c r="I1974" s="628">
        <f t="shared" si="24"/>
        <v>44370</v>
      </c>
      <c r="J1974" s="632"/>
    </row>
    <row r="1975" spans="1:10" s="372" customFormat="1" ht="23.25">
      <c r="A1975" s="311" t="s">
        <v>2759</v>
      </c>
      <c r="B1975" s="313" t="s">
        <v>2725</v>
      </c>
      <c r="C1975" s="313" t="s">
        <v>2726</v>
      </c>
      <c r="D1975" s="629">
        <v>2535</v>
      </c>
      <c r="E1975" s="451">
        <v>33000</v>
      </c>
      <c r="F1975" s="630" t="s">
        <v>3491</v>
      </c>
      <c r="G1975" s="313" t="s">
        <v>2728</v>
      </c>
      <c r="H1975" s="631">
        <v>44463</v>
      </c>
      <c r="I1975" s="628">
        <f t="shared" si="24"/>
        <v>44463</v>
      </c>
      <c r="J1975" s="632"/>
    </row>
    <row r="1976" spans="1:10" s="372" customFormat="1" ht="23.25">
      <c r="A1976" s="311" t="s">
        <v>2773</v>
      </c>
      <c r="B1976" s="313" t="s">
        <v>2725</v>
      </c>
      <c r="C1976" s="313" t="s">
        <v>2726</v>
      </c>
      <c r="D1976" s="629">
        <v>1805</v>
      </c>
      <c r="E1976" s="451">
        <v>21000</v>
      </c>
      <c r="F1976" s="630" t="s">
        <v>3491</v>
      </c>
      <c r="G1976" s="313" t="s">
        <v>2728</v>
      </c>
      <c r="H1976" s="631">
        <v>44389</v>
      </c>
      <c r="I1976" s="628">
        <f t="shared" si="24"/>
        <v>44389</v>
      </c>
      <c r="J1976" s="632"/>
    </row>
    <row r="1977" spans="1:10" s="372" customFormat="1">
      <c r="A1977" s="311" t="s">
        <v>2773</v>
      </c>
      <c r="B1977" s="313" t="s">
        <v>2725</v>
      </c>
      <c r="C1977" s="313" t="s">
        <v>2726</v>
      </c>
      <c r="D1977" s="629">
        <v>2786</v>
      </c>
      <c r="E1977" s="451">
        <v>21000</v>
      </c>
      <c r="F1977" s="630" t="s">
        <v>3492</v>
      </c>
      <c r="G1977" s="313" t="s">
        <v>2728</v>
      </c>
      <c r="H1977" s="631">
        <v>44491</v>
      </c>
      <c r="I1977" s="628">
        <f t="shared" si="24"/>
        <v>44491</v>
      </c>
      <c r="J1977" s="632"/>
    </row>
    <row r="1978" spans="1:10" s="372" customFormat="1">
      <c r="A1978" s="311" t="s">
        <v>3493</v>
      </c>
      <c r="B1978" s="313" t="s">
        <v>2725</v>
      </c>
      <c r="C1978" s="313" t="s">
        <v>2726</v>
      </c>
      <c r="D1978" s="629">
        <v>1122</v>
      </c>
      <c r="E1978" s="451">
        <v>26550</v>
      </c>
      <c r="F1978" s="630" t="s">
        <v>3492</v>
      </c>
      <c r="G1978" s="313" t="s">
        <v>2728</v>
      </c>
      <c r="H1978" s="631">
        <v>44329</v>
      </c>
      <c r="I1978" s="628">
        <f t="shared" si="24"/>
        <v>44329</v>
      </c>
      <c r="J1978" s="632"/>
    </row>
    <row r="1979" spans="1:10" s="372" customFormat="1">
      <c r="A1979" s="311" t="s">
        <v>2766</v>
      </c>
      <c r="B1979" s="313" t="s">
        <v>2725</v>
      </c>
      <c r="C1979" s="313" t="s">
        <v>2726</v>
      </c>
      <c r="D1979" s="629">
        <v>193</v>
      </c>
      <c r="E1979" s="451">
        <v>20000</v>
      </c>
      <c r="F1979" s="630" t="s">
        <v>3494</v>
      </c>
      <c r="G1979" s="313" t="s">
        <v>2728</v>
      </c>
      <c r="H1979" s="631">
        <v>44216</v>
      </c>
      <c r="I1979" s="628">
        <f t="shared" si="24"/>
        <v>44216</v>
      </c>
      <c r="J1979" s="632"/>
    </row>
    <row r="1980" spans="1:10" s="372" customFormat="1">
      <c r="A1980" s="311" t="s">
        <v>2766</v>
      </c>
      <c r="B1980" s="313" t="s">
        <v>2725</v>
      </c>
      <c r="C1980" s="313" t="s">
        <v>2726</v>
      </c>
      <c r="D1980" s="629">
        <v>732</v>
      </c>
      <c r="E1980" s="451">
        <v>22000</v>
      </c>
      <c r="F1980" s="630" t="s">
        <v>3495</v>
      </c>
      <c r="G1980" s="313" t="s">
        <v>2728</v>
      </c>
      <c r="H1980" s="631">
        <v>44291</v>
      </c>
      <c r="I1980" s="628">
        <f t="shared" si="24"/>
        <v>44291</v>
      </c>
      <c r="J1980" s="632"/>
    </row>
    <row r="1981" spans="1:10" s="372" customFormat="1">
      <c r="A1981" s="311" t="s">
        <v>2766</v>
      </c>
      <c r="B1981" s="313" t="s">
        <v>2725</v>
      </c>
      <c r="C1981" s="313" t="s">
        <v>2726</v>
      </c>
      <c r="D1981" s="629">
        <v>1615</v>
      </c>
      <c r="E1981" s="451">
        <v>22000</v>
      </c>
      <c r="F1981" s="630" t="s">
        <v>3495</v>
      </c>
      <c r="G1981" s="313" t="s">
        <v>2728</v>
      </c>
      <c r="H1981" s="631">
        <v>44370</v>
      </c>
      <c r="I1981" s="628">
        <f t="shared" si="24"/>
        <v>44370</v>
      </c>
      <c r="J1981" s="632"/>
    </row>
    <row r="1982" spans="1:10" s="372" customFormat="1">
      <c r="A1982" s="311" t="s">
        <v>2766</v>
      </c>
      <c r="B1982" s="313" t="s">
        <v>2725</v>
      </c>
      <c r="C1982" s="313" t="s">
        <v>2726</v>
      </c>
      <c r="D1982" s="629">
        <v>2239</v>
      </c>
      <c r="E1982" s="451">
        <v>11000</v>
      </c>
      <c r="F1982" s="630" t="s">
        <v>3495</v>
      </c>
      <c r="G1982" s="313" t="s">
        <v>2728</v>
      </c>
      <c r="H1982" s="631">
        <v>44439</v>
      </c>
      <c r="I1982" s="628">
        <f t="shared" si="24"/>
        <v>44439</v>
      </c>
      <c r="J1982" s="632"/>
    </row>
    <row r="1983" spans="1:10" s="372" customFormat="1">
      <c r="A1983" s="311" t="s">
        <v>2766</v>
      </c>
      <c r="B1983" s="313" t="s">
        <v>2725</v>
      </c>
      <c r="C1983" s="313" t="s">
        <v>2726</v>
      </c>
      <c r="D1983" s="629">
        <v>2699</v>
      </c>
      <c r="E1983" s="451">
        <v>22000</v>
      </c>
      <c r="F1983" s="630" t="s">
        <v>3495</v>
      </c>
      <c r="G1983" s="313" t="s">
        <v>2728</v>
      </c>
      <c r="H1983" s="631">
        <v>44481</v>
      </c>
      <c r="I1983" s="628">
        <f t="shared" si="24"/>
        <v>44481</v>
      </c>
      <c r="J1983" s="632"/>
    </row>
    <row r="1984" spans="1:10" s="372" customFormat="1">
      <c r="A1984" s="311" t="s">
        <v>2766</v>
      </c>
      <c r="B1984" s="313" t="s">
        <v>2725</v>
      </c>
      <c r="C1984" s="313" t="s">
        <v>2726</v>
      </c>
      <c r="D1984" s="629">
        <v>3262</v>
      </c>
      <c r="E1984" s="451">
        <v>5500</v>
      </c>
      <c r="F1984" s="630" t="s">
        <v>3495</v>
      </c>
      <c r="G1984" s="313" t="s">
        <v>2728</v>
      </c>
      <c r="H1984" s="631">
        <v>44550</v>
      </c>
      <c r="I1984" s="628">
        <f t="shared" si="24"/>
        <v>44550</v>
      </c>
      <c r="J1984" s="632"/>
    </row>
    <row r="1985" spans="1:10" s="372" customFormat="1">
      <c r="A1985" s="311" t="s">
        <v>2950</v>
      </c>
      <c r="B1985" s="313" t="s">
        <v>2725</v>
      </c>
      <c r="C1985" s="313" t="s">
        <v>2726</v>
      </c>
      <c r="D1985" s="629">
        <v>10</v>
      </c>
      <c r="E1985" s="451">
        <v>212.84</v>
      </c>
      <c r="F1985" s="630" t="s">
        <v>3495</v>
      </c>
      <c r="G1985" s="313" t="s">
        <v>2728</v>
      </c>
      <c r="H1985" s="631">
        <v>44208</v>
      </c>
      <c r="I1985" s="628">
        <f t="shared" si="24"/>
        <v>44208</v>
      </c>
      <c r="J1985" s="632"/>
    </row>
    <row r="1986" spans="1:10" s="372" customFormat="1">
      <c r="A1986" s="311" t="s">
        <v>2950</v>
      </c>
      <c r="B1986" s="313" t="s">
        <v>2725</v>
      </c>
      <c r="C1986" s="313" t="s">
        <v>2726</v>
      </c>
      <c r="D1986" s="629">
        <v>306</v>
      </c>
      <c r="E1986" s="451">
        <v>4050.21</v>
      </c>
      <c r="F1986" s="630" t="s">
        <v>3496</v>
      </c>
      <c r="G1986" s="313" t="s">
        <v>2728</v>
      </c>
      <c r="H1986" s="631">
        <v>44222</v>
      </c>
      <c r="I1986" s="628">
        <f t="shared" si="24"/>
        <v>44222</v>
      </c>
      <c r="J1986" s="632"/>
    </row>
    <row r="1987" spans="1:10" s="372" customFormat="1">
      <c r="A1987" s="311" t="s">
        <v>2950</v>
      </c>
      <c r="B1987" s="313" t="s">
        <v>2725</v>
      </c>
      <c r="C1987" s="313" t="s">
        <v>2726</v>
      </c>
      <c r="D1987" s="629">
        <v>323</v>
      </c>
      <c r="E1987" s="451">
        <v>3349.46</v>
      </c>
      <c r="F1987" s="630" t="s">
        <v>3496</v>
      </c>
      <c r="G1987" s="313" t="s">
        <v>2728</v>
      </c>
      <c r="H1987" s="631">
        <v>44224</v>
      </c>
      <c r="I1987" s="628">
        <f t="shared" si="24"/>
        <v>44224</v>
      </c>
      <c r="J1987" s="632"/>
    </row>
    <row r="1988" spans="1:10" s="372" customFormat="1">
      <c r="A1988" s="311" t="s">
        <v>2950</v>
      </c>
      <c r="B1988" s="313" t="s">
        <v>2725</v>
      </c>
      <c r="C1988" s="313" t="s">
        <v>2726</v>
      </c>
      <c r="D1988" s="629">
        <v>512</v>
      </c>
      <c r="E1988" s="451">
        <v>2516.61</v>
      </c>
      <c r="F1988" s="630" t="s">
        <v>3496</v>
      </c>
      <c r="G1988" s="313" t="s">
        <v>2728</v>
      </c>
      <c r="H1988" s="631">
        <v>44248</v>
      </c>
      <c r="I1988" s="628">
        <f t="shared" si="24"/>
        <v>44248</v>
      </c>
      <c r="J1988" s="632"/>
    </row>
    <row r="1989" spans="1:10" s="372" customFormat="1">
      <c r="A1989" s="311" t="s">
        <v>2950</v>
      </c>
      <c r="B1989" s="313" t="s">
        <v>2725</v>
      </c>
      <c r="C1989" s="313" t="s">
        <v>2726</v>
      </c>
      <c r="D1989" s="629">
        <v>570</v>
      </c>
      <c r="E1989" s="451">
        <v>5505.7</v>
      </c>
      <c r="F1989" s="630" t="s">
        <v>3496</v>
      </c>
      <c r="G1989" s="313" t="s">
        <v>2728</v>
      </c>
      <c r="H1989" s="631">
        <v>44257</v>
      </c>
      <c r="I1989" s="628">
        <f t="shared" si="24"/>
        <v>44257</v>
      </c>
      <c r="J1989" s="632"/>
    </row>
    <row r="1990" spans="1:10" s="372" customFormat="1">
      <c r="A1990" s="311" t="s">
        <v>2950</v>
      </c>
      <c r="B1990" s="313" t="s">
        <v>2725</v>
      </c>
      <c r="C1990" s="313" t="s">
        <v>2726</v>
      </c>
      <c r="D1990" s="629">
        <v>646</v>
      </c>
      <c r="E1990" s="451">
        <v>1713.51</v>
      </c>
      <c r="F1990" s="630" t="s">
        <v>3496</v>
      </c>
      <c r="G1990" s="313" t="s">
        <v>2728</v>
      </c>
      <c r="H1990" s="631">
        <v>44266</v>
      </c>
      <c r="I1990" s="628">
        <f t="shared" si="24"/>
        <v>44266</v>
      </c>
      <c r="J1990" s="632"/>
    </row>
    <row r="1991" spans="1:10" s="372" customFormat="1">
      <c r="A1991" s="311" t="s">
        <v>2950</v>
      </c>
      <c r="B1991" s="313" t="s">
        <v>2725</v>
      </c>
      <c r="C1991" s="313" t="s">
        <v>2726</v>
      </c>
      <c r="D1991" s="629">
        <v>683</v>
      </c>
      <c r="E1991" s="451">
        <v>7476.85</v>
      </c>
      <c r="F1991" s="630" t="s">
        <v>3496</v>
      </c>
      <c r="G1991" s="313" t="s">
        <v>2728</v>
      </c>
      <c r="H1991" s="631">
        <v>44273</v>
      </c>
      <c r="I1991" s="628">
        <f t="shared" si="24"/>
        <v>44273</v>
      </c>
      <c r="J1991" s="632"/>
    </row>
    <row r="1992" spans="1:10" s="372" customFormat="1">
      <c r="A1992" s="311" t="s">
        <v>2950</v>
      </c>
      <c r="B1992" s="313" t="s">
        <v>2725</v>
      </c>
      <c r="C1992" s="313" t="s">
        <v>2726</v>
      </c>
      <c r="D1992" s="629">
        <v>684</v>
      </c>
      <c r="E1992" s="451">
        <v>267.14</v>
      </c>
      <c r="F1992" s="630" t="s">
        <v>3496</v>
      </c>
      <c r="G1992" s="313" t="s">
        <v>2728</v>
      </c>
      <c r="H1992" s="631">
        <v>44273</v>
      </c>
      <c r="I1992" s="628">
        <f t="shared" si="24"/>
        <v>44273</v>
      </c>
      <c r="J1992" s="632"/>
    </row>
    <row r="1993" spans="1:10" s="372" customFormat="1">
      <c r="A1993" s="311" t="s">
        <v>2950</v>
      </c>
      <c r="B1993" s="313" t="s">
        <v>2725</v>
      </c>
      <c r="C1993" s="313" t="s">
        <v>2726</v>
      </c>
      <c r="D1993" s="629">
        <v>706</v>
      </c>
      <c r="E1993" s="451">
        <v>3920.06</v>
      </c>
      <c r="F1993" s="630" t="s">
        <v>3496</v>
      </c>
      <c r="G1993" s="313" t="s">
        <v>2728</v>
      </c>
      <c r="H1993" s="631">
        <v>44279</v>
      </c>
      <c r="I1993" s="628">
        <f t="shared" si="24"/>
        <v>44279</v>
      </c>
      <c r="J1993" s="632"/>
    </row>
    <row r="1994" spans="1:10" s="372" customFormat="1">
      <c r="A1994" s="311" t="s">
        <v>2950</v>
      </c>
      <c r="B1994" s="313" t="s">
        <v>2725</v>
      </c>
      <c r="C1994" s="313" t="s">
        <v>2726</v>
      </c>
      <c r="D1994" s="629">
        <v>729</v>
      </c>
      <c r="E1994" s="451">
        <v>11260.24</v>
      </c>
      <c r="F1994" s="630" t="s">
        <v>3496</v>
      </c>
      <c r="G1994" s="313" t="s">
        <v>2728</v>
      </c>
      <c r="H1994" s="631">
        <v>44291</v>
      </c>
      <c r="I1994" s="628">
        <f t="shared" si="24"/>
        <v>44291</v>
      </c>
      <c r="J1994" s="632"/>
    </row>
    <row r="1995" spans="1:10" s="372" customFormat="1">
      <c r="A1995" s="311" t="s">
        <v>2950</v>
      </c>
      <c r="B1995" s="313" t="s">
        <v>2725</v>
      </c>
      <c r="C1995" s="313" t="s">
        <v>2726</v>
      </c>
      <c r="D1995" s="629">
        <v>783</v>
      </c>
      <c r="E1995" s="451">
        <v>6487.95</v>
      </c>
      <c r="F1995" s="630" t="s">
        <v>3496</v>
      </c>
      <c r="G1995" s="313" t="s">
        <v>2728</v>
      </c>
      <c r="H1995" s="631">
        <v>44295</v>
      </c>
      <c r="I1995" s="628">
        <f t="shared" si="24"/>
        <v>44295</v>
      </c>
      <c r="J1995" s="632"/>
    </row>
    <row r="1996" spans="1:10" s="372" customFormat="1">
      <c r="A1996" s="311" t="s">
        <v>2950</v>
      </c>
      <c r="B1996" s="313" t="s">
        <v>2725</v>
      </c>
      <c r="C1996" s="313" t="s">
        <v>2726</v>
      </c>
      <c r="D1996" s="629">
        <v>844</v>
      </c>
      <c r="E1996" s="451">
        <v>3166.86</v>
      </c>
      <c r="F1996" s="630" t="s">
        <v>3496</v>
      </c>
      <c r="G1996" s="313" t="s">
        <v>2728</v>
      </c>
      <c r="H1996" s="631">
        <v>44302</v>
      </c>
      <c r="I1996" s="628">
        <f t="shared" si="24"/>
        <v>44302</v>
      </c>
      <c r="J1996" s="632"/>
    </row>
    <row r="1997" spans="1:10" s="372" customFormat="1">
      <c r="A1997" s="311" t="s">
        <v>2950</v>
      </c>
      <c r="B1997" s="313" t="s">
        <v>2725</v>
      </c>
      <c r="C1997" s="313" t="s">
        <v>2726</v>
      </c>
      <c r="D1997" s="629">
        <v>886</v>
      </c>
      <c r="E1997" s="451">
        <v>7082.23</v>
      </c>
      <c r="F1997" s="630" t="s">
        <v>3496</v>
      </c>
      <c r="G1997" s="313" t="s">
        <v>2728</v>
      </c>
      <c r="H1997" s="631">
        <v>44308</v>
      </c>
      <c r="I1997" s="628">
        <f t="shared" si="24"/>
        <v>44308</v>
      </c>
      <c r="J1997" s="632"/>
    </row>
    <row r="1998" spans="1:10" s="372" customFormat="1">
      <c r="A1998" s="311" t="s">
        <v>2950</v>
      </c>
      <c r="B1998" s="313" t="s">
        <v>2725</v>
      </c>
      <c r="C1998" s="313" t="s">
        <v>2726</v>
      </c>
      <c r="D1998" s="629">
        <v>926</v>
      </c>
      <c r="E1998" s="451">
        <v>10726.12</v>
      </c>
      <c r="F1998" s="630" t="s">
        <v>3496</v>
      </c>
      <c r="G1998" s="313" t="s">
        <v>2728</v>
      </c>
      <c r="H1998" s="631">
        <v>44312</v>
      </c>
      <c r="I1998" s="628">
        <f t="shared" si="24"/>
        <v>44312</v>
      </c>
      <c r="J1998" s="632"/>
    </row>
    <row r="1999" spans="1:10" s="372" customFormat="1">
      <c r="A1999" s="311" t="s">
        <v>2950</v>
      </c>
      <c r="B1999" s="313" t="s">
        <v>2725</v>
      </c>
      <c r="C1999" s="313" t="s">
        <v>2726</v>
      </c>
      <c r="D1999" s="629">
        <v>987</v>
      </c>
      <c r="E1999" s="451">
        <v>8014.23</v>
      </c>
      <c r="F1999" s="630" t="s">
        <v>3496</v>
      </c>
      <c r="G1999" s="313" t="s">
        <v>2728</v>
      </c>
      <c r="H1999" s="631">
        <v>44319</v>
      </c>
      <c r="I1999" s="628">
        <f t="shared" si="24"/>
        <v>44319</v>
      </c>
      <c r="J1999" s="632"/>
    </row>
    <row r="2000" spans="1:10" s="372" customFormat="1">
      <c r="A2000" s="311" t="s">
        <v>2950</v>
      </c>
      <c r="B2000" s="313" t="s">
        <v>2725</v>
      </c>
      <c r="C2000" s="313" t="s">
        <v>2726</v>
      </c>
      <c r="D2000" s="629">
        <v>1216</v>
      </c>
      <c r="E2000" s="451">
        <v>8901.69</v>
      </c>
      <c r="F2000" s="630" t="s">
        <v>3496</v>
      </c>
      <c r="G2000" s="313" t="s">
        <v>2728</v>
      </c>
      <c r="H2000" s="631">
        <v>44336</v>
      </c>
      <c r="I2000" s="628">
        <f t="shared" si="24"/>
        <v>44336</v>
      </c>
      <c r="J2000" s="632"/>
    </row>
    <row r="2001" spans="1:10" s="372" customFormat="1">
      <c r="A2001" s="311" t="s">
        <v>2950</v>
      </c>
      <c r="B2001" s="313" t="s">
        <v>2725</v>
      </c>
      <c r="C2001" s="313" t="s">
        <v>2726</v>
      </c>
      <c r="D2001" s="629">
        <v>1225</v>
      </c>
      <c r="E2001" s="451">
        <v>7009.92</v>
      </c>
      <c r="F2001" s="630" t="s">
        <v>3496</v>
      </c>
      <c r="G2001" s="313" t="s">
        <v>2728</v>
      </c>
      <c r="H2001" s="631">
        <v>44337</v>
      </c>
      <c r="I2001" s="628">
        <f t="shared" si="24"/>
        <v>44337</v>
      </c>
      <c r="J2001" s="632"/>
    </row>
    <row r="2002" spans="1:10" s="372" customFormat="1">
      <c r="A2002" s="311" t="s">
        <v>2950</v>
      </c>
      <c r="B2002" s="313" t="s">
        <v>2725</v>
      </c>
      <c r="C2002" s="313" t="s">
        <v>2726</v>
      </c>
      <c r="D2002" s="629">
        <v>1312</v>
      </c>
      <c r="E2002" s="451">
        <v>316.05</v>
      </c>
      <c r="F2002" s="630" t="s">
        <v>3496</v>
      </c>
      <c r="G2002" s="313" t="s">
        <v>2728</v>
      </c>
      <c r="H2002" s="631">
        <v>44342</v>
      </c>
      <c r="I2002" s="628">
        <f t="shared" si="24"/>
        <v>44342</v>
      </c>
      <c r="J2002" s="632"/>
    </row>
    <row r="2003" spans="1:10" s="372" customFormat="1">
      <c r="A2003" s="311" t="s">
        <v>2950</v>
      </c>
      <c r="B2003" s="313" t="s">
        <v>2725</v>
      </c>
      <c r="C2003" s="313" t="s">
        <v>2726</v>
      </c>
      <c r="D2003" s="629">
        <v>1428</v>
      </c>
      <c r="E2003" s="451">
        <v>9147.4</v>
      </c>
      <c r="F2003" s="630" t="s">
        <v>3496</v>
      </c>
      <c r="G2003" s="313" t="s">
        <v>2728</v>
      </c>
      <c r="H2003" s="631">
        <v>44350</v>
      </c>
      <c r="I2003" s="628">
        <f t="shared" si="24"/>
        <v>44350</v>
      </c>
      <c r="J2003" s="632"/>
    </row>
    <row r="2004" spans="1:10" s="372" customFormat="1">
      <c r="A2004" s="311" t="s">
        <v>2950</v>
      </c>
      <c r="B2004" s="313" t="s">
        <v>2725</v>
      </c>
      <c r="C2004" s="313" t="s">
        <v>2726</v>
      </c>
      <c r="D2004" s="629">
        <v>1549</v>
      </c>
      <c r="E2004" s="451">
        <v>8168.12</v>
      </c>
      <c r="F2004" s="630" t="s">
        <v>3496</v>
      </c>
      <c r="G2004" s="313" t="s">
        <v>2728</v>
      </c>
      <c r="H2004" s="631">
        <v>44361</v>
      </c>
      <c r="I2004" s="628">
        <f t="shared" si="24"/>
        <v>44361</v>
      </c>
      <c r="J2004" s="632"/>
    </row>
    <row r="2005" spans="1:10" s="372" customFormat="1">
      <c r="A2005" s="311" t="s">
        <v>2950</v>
      </c>
      <c r="B2005" s="313" t="s">
        <v>2725</v>
      </c>
      <c r="C2005" s="313" t="s">
        <v>2726</v>
      </c>
      <c r="D2005" s="629">
        <v>1550</v>
      </c>
      <c r="E2005" s="451">
        <v>343.68</v>
      </c>
      <c r="F2005" s="630" t="s">
        <v>3496</v>
      </c>
      <c r="G2005" s="313" t="s">
        <v>2728</v>
      </c>
      <c r="H2005" s="631">
        <v>44361</v>
      </c>
      <c r="I2005" s="628">
        <f t="shared" si="24"/>
        <v>44361</v>
      </c>
      <c r="J2005" s="632"/>
    </row>
    <row r="2006" spans="1:10" s="372" customFormat="1">
      <c r="A2006" s="311" t="s">
        <v>2950</v>
      </c>
      <c r="B2006" s="313" t="s">
        <v>2725</v>
      </c>
      <c r="C2006" s="313" t="s">
        <v>2726</v>
      </c>
      <c r="D2006" s="629">
        <v>1557</v>
      </c>
      <c r="E2006" s="451">
        <v>2312.88</v>
      </c>
      <c r="F2006" s="630" t="s">
        <v>3496</v>
      </c>
      <c r="G2006" s="313" t="s">
        <v>2728</v>
      </c>
      <c r="H2006" s="631">
        <v>44362</v>
      </c>
      <c r="I2006" s="628">
        <f t="shared" si="24"/>
        <v>44362</v>
      </c>
      <c r="J2006" s="632"/>
    </row>
    <row r="2007" spans="1:10" s="372" customFormat="1">
      <c r="A2007" s="311" t="s">
        <v>2950</v>
      </c>
      <c r="B2007" s="313" t="s">
        <v>2725</v>
      </c>
      <c r="C2007" s="313" t="s">
        <v>2726</v>
      </c>
      <c r="D2007" s="629">
        <v>1558</v>
      </c>
      <c r="E2007" s="451">
        <v>1494.2</v>
      </c>
      <c r="F2007" s="630" t="s">
        <v>3496</v>
      </c>
      <c r="G2007" s="313" t="s">
        <v>2728</v>
      </c>
      <c r="H2007" s="631">
        <v>44362</v>
      </c>
      <c r="I2007" s="628">
        <f t="shared" si="24"/>
        <v>44362</v>
      </c>
      <c r="J2007" s="632"/>
    </row>
    <row r="2008" spans="1:10" s="372" customFormat="1">
      <c r="A2008" s="311" t="s">
        <v>2950</v>
      </c>
      <c r="B2008" s="313" t="s">
        <v>2725</v>
      </c>
      <c r="C2008" s="313" t="s">
        <v>2726</v>
      </c>
      <c r="D2008" s="629">
        <v>1616</v>
      </c>
      <c r="E2008" s="451">
        <v>3063.16</v>
      </c>
      <c r="F2008" s="630" t="s">
        <v>3496</v>
      </c>
      <c r="G2008" s="313" t="s">
        <v>2728</v>
      </c>
      <c r="H2008" s="631">
        <v>44370</v>
      </c>
      <c r="I2008" s="628">
        <f t="shared" si="24"/>
        <v>44370</v>
      </c>
      <c r="J2008" s="632"/>
    </row>
    <row r="2009" spans="1:10" s="372" customFormat="1">
      <c r="A2009" s="311" t="s">
        <v>2950</v>
      </c>
      <c r="B2009" s="313" t="s">
        <v>2725</v>
      </c>
      <c r="C2009" s="313" t="s">
        <v>2726</v>
      </c>
      <c r="D2009" s="629">
        <v>1617</v>
      </c>
      <c r="E2009" s="451">
        <v>1512.58</v>
      </c>
      <c r="F2009" s="630" t="s">
        <v>3496</v>
      </c>
      <c r="G2009" s="313" t="s">
        <v>2728</v>
      </c>
      <c r="H2009" s="631">
        <v>44370</v>
      </c>
      <c r="I2009" s="628">
        <f t="shared" si="24"/>
        <v>44370</v>
      </c>
      <c r="J2009" s="632"/>
    </row>
    <row r="2010" spans="1:10" s="372" customFormat="1">
      <c r="A2010" s="311" t="s">
        <v>2950</v>
      </c>
      <c r="B2010" s="313" t="s">
        <v>2725</v>
      </c>
      <c r="C2010" s="313" t="s">
        <v>2726</v>
      </c>
      <c r="D2010" s="629">
        <v>1722</v>
      </c>
      <c r="E2010" s="451">
        <v>20295.38</v>
      </c>
      <c r="F2010" s="630" t="s">
        <v>3496</v>
      </c>
      <c r="G2010" s="313" t="s">
        <v>2728</v>
      </c>
      <c r="H2010" s="631">
        <v>44382</v>
      </c>
      <c r="I2010" s="628">
        <f t="shared" si="24"/>
        <v>44382</v>
      </c>
      <c r="J2010" s="632"/>
    </row>
    <row r="2011" spans="1:10" s="372" customFormat="1">
      <c r="A2011" s="311" t="s">
        <v>2950</v>
      </c>
      <c r="B2011" s="313" t="s">
        <v>2725</v>
      </c>
      <c r="C2011" s="313" t="s">
        <v>2726</v>
      </c>
      <c r="D2011" s="629">
        <v>1723</v>
      </c>
      <c r="E2011" s="451">
        <v>4197.1499999999996</v>
      </c>
      <c r="F2011" s="630" t="s">
        <v>3496</v>
      </c>
      <c r="G2011" s="313" t="s">
        <v>2728</v>
      </c>
      <c r="H2011" s="631">
        <v>44382</v>
      </c>
      <c r="I2011" s="628">
        <f t="shared" si="24"/>
        <v>44382</v>
      </c>
      <c r="J2011" s="632"/>
    </row>
    <row r="2012" spans="1:10" s="372" customFormat="1">
      <c r="A2012" s="311" t="s">
        <v>2950</v>
      </c>
      <c r="B2012" s="313" t="s">
        <v>2725</v>
      </c>
      <c r="C2012" s="313" t="s">
        <v>2726</v>
      </c>
      <c r="D2012" s="629">
        <v>1800</v>
      </c>
      <c r="E2012" s="451">
        <v>13897.57</v>
      </c>
      <c r="F2012" s="630" t="s">
        <v>3496</v>
      </c>
      <c r="G2012" s="313" t="s">
        <v>2728</v>
      </c>
      <c r="H2012" s="631">
        <v>44389</v>
      </c>
      <c r="I2012" s="628">
        <f t="shared" si="24"/>
        <v>44389</v>
      </c>
      <c r="J2012" s="632"/>
    </row>
    <row r="2013" spans="1:10" s="372" customFormat="1">
      <c r="A2013" s="311" t="s">
        <v>2950</v>
      </c>
      <c r="B2013" s="313" t="s">
        <v>2725</v>
      </c>
      <c r="C2013" s="313" t="s">
        <v>2726</v>
      </c>
      <c r="D2013" s="629">
        <v>1889</v>
      </c>
      <c r="E2013" s="451">
        <v>13892.11</v>
      </c>
      <c r="F2013" s="630" t="s">
        <v>3496</v>
      </c>
      <c r="G2013" s="313" t="s">
        <v>2728</v>
      </c>
      <c r="H2013" s="631">
        <v>44393</v>
      </c>
      <c r="I2013" s="628">
        <f t="shared" si="24"/>
        <v>44393</v>
      </c>
      <c r="J2013" s="632"/>
    </row>
    <row r="2014" spans="1:10" s="372" customFormat="1">
      <c r="A2014" s="311" t="s">
        <v>2950</v>
      </c>
      <c r="B2014" s="313" t="s">
        <v>2725</v>
      </c>
      <c r="C2014" s="313" t="s">
        <v>2726</v>
      </c>
      <c r="D2014" s="629">
        <v>1926</v>
      </c>
      <c r="E2014" s="451">
        <v>4667.74</v>
      </c>
      <c r="F2014" s="630" t="s">
        <v>3496</v>
      </c>
      <c r="G2014" s="313" t="s">
        <v>2728</v>
      </c>
      <c r="H2014" s="631">
        <v>44396</v>
      </c>
      <c r="I2014" s="628">
        <f t="shared" si="24"/>
        <v>44396</v>
      </c>
      <c r="J2014" s="632"/>
    </row>
    <row r="2015" spans="1:10" s="372" customFormat="1">
      <c r="A2015" s="311" t="s">
        <v>2950</v>
      </c>
      <c r="B2015" s="313" t="s">
        <v>2725</v>
      </c>
      <c r="C2015" s="313" t="s">
        <v>2726</v>
      </c>
      <c r="D2015" s="629">
        <v>1988</v>
      </c>
      <c r="E2015" s="451">
        <v>15283.72</v>
      </c>
      <c r="F2015" s="630" t="s">
        <v>3496</v>
      </c>
      <c r="G2015" s="313" t="s">
        <v>2728</v>
      </c>
      <c r="H2015" s="631">
        <v>44404</v>
      </c>
      <c r="I2015" s="628">
        <f t="shared" si="24"/>
        <v>44404</v>
      </c>
      <c r="J2015" s="632"/>
    </row>
    <row r="2016" spans="1:10" s="372" customFormat="1">
      <c r="A2016" s="311" t="s">
        <v>2950</v>
      </c>
      <c r="B2016" s="313" t="s">
        <v>2725</v>
      </c>
      <c r="C2016" s="313" t="s">
        <v>2726</v>
      </c>
      <c r="D2016" s="629">
        <v>1989</v>
      </c>
      <c r="E2016" s="451">
        <v>979.83</v>
      </c>
      <c r="F2016" s="630" t="s">
        <v>3496</v>
      </c>
      <c r="G2016" s="313" t="s">
        <v>2728</v>
      </c>
      <c r="H2016" s="631">
        <v>44404</v>
      </c>
      <c r="I2016" s="628">
        <f t="shared" si="24"/>
        <v>44404</v>
      </c>
      <c r="J2016" s="632"/>
    </row>
    <row r="2017" spans="1:10" s="372" customFormat="1">
      <c r="A2017" s="311" t="s">
        <v>2950</v>
      </c>
      <c r="B2017" s="313" t="s">
        <v>2725</v>
      </c>
      <c r="C2017" s="313" t="s">
        <v>2726</v>
      </c>
      <c r="D2017" s="629">
        <v>2013</v>
      </c>
      <c r="E2017" s="451">
        <v>3914.93</v>
      </c>
      <c r="F2017" s="630" t="s">
        <v>3496</v>
      </c>
      <c r="G2017" s="313" t="s">
        <v>2728</v>
      </c>
      <c r="H2017" s="631">
        <v>44414</v>
      </c>
      <c r="I2017" s="628">
        <f t="shared" si="24"/>
        <v>44414</v>
      </c>
      <c r="J2017" s="632"/>
    </row>
    <row r="2018" spans="1:10" s="372" customFormat="1">
      <c r="A2018" s="311" t="s">
        <v>2950</v>
      </c>
      <c r="B2018" s="313" t="s">
        <v>2725</v>
      </c>
      <c r="C2018" s="313" t="s">
        <v>2726</v>
      </c>
      <c r="D2018" s="629">
        <v>2033</v>
      </c>
      <c r="E2018" s="451">
        <v>8323.84</v>
      </c>
      <c r="F2018" s="630" t="s">
        <v>3496</v>
      </c>
      <c r="G2018" s="313" t="s">
        <v>2728</v>
      </c>
      <c r="H2018" s="631">
        <v>44417</v>
      </c>
      <c r="I2018" s="628">
        <f t="shared" si="24"/>
        <v>44417</v>
      </c>
      <c r="J2018" s="632"/>
    </row>
    <row r="2019" spans="1:10" s="372" customFormat="1">
      <c r="A2019" s="311" t="s">
        <v>2950</v>
      </c>
      <c r="B2019" s="313" t="s">
        <v>2725</v>
      </c>
      <c r="C2019" s="313" t="s">
        <v>2726</v>
      </c>
      <c r="D2019" s="629">
        <v>2078</v>
      </c>
      <c r="E2019" s="451">
        <v>9270.2800000000007</v>
      </c>
      <c r="F2019" s="630" t="s">
        <v>3496</v>
      </c>
      <c r="G2019" s="313" t="s">
        <v>2728</v>
      </c>
      <c r="H2019" s="631">
        <v>44424</v>
      </c>
      <c r="I2019" s="628">
        <f t="shared" si="24"/>
        <v>44424</v>
      </c>
      <c r="J2019" s="632"/>
    </row>
    <row r="2020" spans="1:10" s="372" customFormat="1">
      <c r="A2020" s="311" t="s">
        <v>2950</v>
      </c>
      <c r="B2020" s="313" t="s">
        <v>2725</v>
      </c>
      <c r="C2020" s="313" t="s">
        <v>2726</v>
      </c>
      <c r="D2020" s="629">
        <v>2079</v>
      </c>
      <c r="E2020" s="451">
        <v>2760.46</v>
      </c>
      <c r="F2020" s="630" t="s">
        <v>3496</v>
      </c>
      <c r="G2020" s="313" t="s">
        <v>2728</v>
      </c>
      <c r="H2020" s="631">
        <v>44424</v>
      </c>
      <c r="I2020" s="628">
        <f t="shared" si="24"/>
        <v>44424</v>
      </c>
      <c r="J2020" s="632"/>
    </row>
    <row r="2021" spans="1:10" s="372" customFormat="1">
      <c r="A2021" s="311" t="s">
        <v>2950</v>
      </c>
      <c r="B2021" s="313" t="s">
        <v>2725</v>
      </c>
      <c r="C2021" s="313" t="s">
        <v>2726</v>
      </c>
      <c r="D2021" s="629">
        <v>2145</v>
      </c>
      <c r="E2021" s="451">
        <v>21677.99</v>
      </c>
      <c r="F2021" s="630" t="s">
        <v>3496</v>
      </c>
      <c r="G2021" s="313" t="s">
        <v>2728</v>
      </c>
      <c r="H2021" s="631">
        <v>44431</v>
      </c>
      <c r="I2021" s="628">
        <f t="shared" si="24"/>
        <v>44431</v>
      </c>
      <c r="J2021" s="632"/>
    </row>
    <row r="2022" spans="1:10" s="372" customFormat="1">
      <c r="A2022" s="311" t="s">
        <v>2950</v>
      </c>
      <c r="B2022" s="313" t="s">
        <v>2725</v>
      </c>
      <c r="C2022" s="313" t="s">
        <v>2726</v>
      </c>
      <c r="D2022" s="629">
        <v>2146</v>
      </c>
      <c r="E2022" s="451">
        <v>2879.6</v>
      </c>
      <c r="F2022" s="630" t="s">
        <v>3496</v>
      </c>
      <c r="G2022" s="313" t="s">
        <v>2728</v>
      </c>
      <c r="H2022" s="631">
        <v>44431</v>
      </c>
      <c r="I2022" s="628">
        <f t="shared" si="24"/>
        <v>44431</v>
      </c>
      <c r="J2022" s="632"/>
    </row>
    <row r="2023" spans="1:10" s="372" customFormat="1">
      <c r="A2023" s="311" t="s">
        <v>2950</v>
      </c>
      <c r="B2023" s="313" t="s">
        <v>2725</v>
      </c>
      <c r="C2023" s="313" t="s">
        <v>2726</v>
      </c>
      <c r="D2023" s="629">
        <v>2207</v>
      </c>
      <c r="E2023" s="451">
        <v>4720.8100000000004</v>
      </c>
      <c r="F2023" s="630" t="s">
        <v>3496</v>
      </c>
      <c r="G2023" s="313" t="s">
        <v>2728</v>
      </c>
      <c r="H2023" s="631">
        <v>44434</v>
      </c>
      <c r="I2023" s="628">
        <f t="shared" si="24"/>
        <v>44434</v>
      </c>
      <c r="J2023" s="632"/>
    </row>
    <row r="2024" spans="1:10" s="372" customFormat="1">
      <c r="A2024" s="311" t="s">
        <v>2950</v>
      </c>
      <c r="B2024" s="313" t="s">
        <v>2725</v>
      </c>
      <c r="C2024" s="313" t="s">
        <v>2726</v>
      </c>
      <c r="D2024" s="629">
        <v>2208</v>
      </c>
      <c r="E2024" s="451">
        <v>8529.81</v>
      </c>
      <c r="F2024" s="630" t="s">
        <v>3496</v>
      </c>
      <c r="G2024" s="313" t="s">
        <v>2728</v>
      </c>
      <c r="H2024" s="631">
        <v>44434</v>
      </c>
      <c r="I2024" s="628">
        <f t="shared" si="24"/>
        <v>44434</v>
      </c>
      <c r="J2024" s="632"/>
    </row>
    <row r="2025" spans="1:10" s="372" customFormat="1">
      <c r="A2025" s="311" t="s">
        <v>2950</v>
      </c>
      <c r="B2025" s="313" t="s">
        <v>2725</v>
      </c>
      <c r="C2025" s="313" t="s">
        <v>2726</v>
      </c>
      <c r="D2025" s="629">
        <v>2352</v>
      </c>
      <c r="E2025" s="451">
        <v>8073.38</v>
      </c>
      <c r="F2025" s="630" t="s">
        <v>3496</v>
      </c>
      <c r="G2025" s="313" t="s">
        <v>2728</v>
      </c>
      <c r="H2025" s="631">
        <v>44449</v>
      </c>
      <c r="I2025" s="628">
        <f t="shared" si="24"/>
        <v>44449</v>
      </c>
      <c r="J2025" s="632"/>
    </row>
    <row r="2026" spans="1:10" s="372" customFormat="1">
      <c r="A2026" s="311" t="s">
        <v>2950</v>
      </c>
      <c r="B2026" s="313" t="s">
        <v>2725</v>
      </c>
      <c r="C2026" s="313" t="s">
        <v>2726</v>
      </c>
      <c r="D2026" s="629">
        <v>2353</v>
      </c>
      <c r="E2026" s="451">
        <v>3939.53</v>
      </c>
      <c r="F2026" s="630" t="s">
        <v>3496</v>
      </c>
      <c r="G2026" s="313" t="s">
        <v>2728</v>
      </c>
      <c r="H2026" s="631">
        <v>44449</v>
      </c>
      <c r="I2026" s="628">
        <f t="shared" si="24"/>
        <v>44449</v>
      </c>
      <c r="J2026" s="632"/>
    </row>
    <row r="2027" spans="1:10" s="372" customFormat="1">
      <c r="A2027" s="311" t="s">
        <v>2950</v>
      </c>
      <c r="B2027" s="313" t="s">
        <v>2725</v>
      </c>
      <c r="C2027" s="313" t="s">
        <v>2726</v>
      </c>
      <c r="D2027" s="629">
        <v>2440</v>
      </c>
      <c r="E2027" s="451">
        <v>1860.33</v>
      </c>
      <c r="F2027" s="630" t="s">
        <v>3496</v>
      </c>
      <c r="G2027" s="313" t="s">
        <v>2728</v>
      </c>
      <c r="H2027" s="631">
        <v>44455</v>
      </c>
      <c r="I2027" s="628">
        <f t="shared" si="24"/>
        <v>44455</v>
      </c>
      <c r="J2027" s="632"/>
    </row>
    <row r="2028" spans="1:10" s="372" customFormat="1">
      <c r="A2028" s="311" t="s">
        <v>2950</v>
      </c>
      <c r="B2028" s="313" t="s">
        <v>2725</v>
      </c>
      <c r="C2028" s="313" t="s">
        <v>2726</v>
      </c>
      <c r="D2028" s="629">
        <v>2518</v>
      </c>
      <c r="E2028" s="451">
        <v>298.27</v>
      </c>
      <c r="F2028" s="630" t="s">
        <v>3496</v>
      </c>
      <c r="G2028" s="313" t="s">
        <v>2728</v>
      </c>
      <c r="H2028" s="631">
        <v>44462</v>
      </c>
      <c r="I2028" s="628">
        <f t="shared" si="24"/>
        <v>44462</v>
      </c>
      <c r="J2028" s="632"/>
    </row>
    <row r="2029" spans="1:10" s="372" customFormat="1">
      <c r="A2029" s="311" t="s">
        <v>2950</v>
      </c>
      <c r="B2029" s="313" t="s">
        <v>2725</v>
      </c>
      <c r="C2029" s="313" t="s">
        <v>2726</v>
      </c>
      <c r="D2029" s="629">
        <v>2519</v>
      </c>
      <c r="E2029" s="451">
        <v>2389.04</v>
      </c>
      <c r="F2029" s="630" t="s">
        <v>3496</v>
      </c>
      <c r="G2029" s="313" t="s">
        <v>2728</v>
      </c>
      <c r="H2029" s="631">
        <v>44462</v>
      </c>
      <c r="I2029" s="628">
        <f t="shared" si="24"/>
        <v>44462</v>
      </c>
      <c r="J2029" s="632"/>
    </row>
    <row r="2030" spans="1:10" s="372" customFormat="1">
      <c r="A2030" s="311" t="s">
        <v>2950</v>
      </c>
      <c r="B2030" s="313" t="s">
        <v>2725</v>
      </c>
      <c r="C2030" s="313" t="s">
        <v>2726</v>
      </c>
      <c r="D2030" s="629">
        <v>2587</v>
      </c>
      <c r="E2030" s="451">
        <v>1549.04</v>
      </c>
      <c r="F2030" s="630" t="s">
        <v>3496</v>
      </c>
      <c r="G2030" s="313" t="s">
        <v>2728</v>
      </c>
      <c r="H2030" s="631">
        <v>44468</v>
      </c>
      <c r="I2030" s="628">
        <f t="shared" si="24"/>
        <v>44468</v>
      </c>
      <c r="J2030" s="632"/>
    </row>
    <row r="2031" spans="1:10" s="372" customFormat="1">
      <c r="A2031" s="311" t="s">
        <v>2950</v>
      </c>
      <c r="B2031" s="313" t="s">
        <v>2725</v>
      </c>
      <c r="C2031" s="313" t="s">
        <v>2726</v>
      </c>
      <c r="D2031" s="629">
        <v>2588</v>
      </c>
      <c r="E2031" s="451">
        <v>663.81</v>
      </c>
      <c r="F2031" s="630" t="s">
        <v>3496</v>
      </c>
      <c r="G2031" s="313" t="s">
        <v>2728</v>
      </c>
      <c r="H2031" s="631">
        <v>44468</v>
      </c>
      <c r="I2031" s="628">
        <f t="shared" si="24"/>
        <v>44468</v>
      </c>
      <c r="J2031" s="632"/>
    </row>
    <row r="2032" spans="1:10" s="372" customFormat="1" ht="23.25">
      <c r="A2032" s="311" t="s">
        <v>3497</v>
      </c>
      <c r="B2032" s="313" t="s">
        <v>2725</v>
      </c>
      <c r="C2032" s="313" t="s">
        <v>2726</v>
      </c>
      <c r="D2032" s="629">
        <v>2589</v>
      </c>
      <c r="E2032" s="451">
        <v>3277.09</v>
      </c>
      <c r="F2032" s="630" t="s">
        <v>3496</v>
      </c>
      <c r="G2032" s="313" t="s">
        <v>2728</v>
      </c>
      <c r="H2032" s="631">
        <v>44468</v>
      </c>
      <c r="I2032" s="628">
        <f t="shared" si="24"/>
        <v>44468</v>
      </c>
      <c r="J2032" s="632"/>
    </row>
    <row r="2033" spans="1:10" s="372" customFormat="1">
      <c r="A2033" s="311" t="s">
        <v>2950</v>
      </c>
      <c r="B2033" s="313" t="s">
        <v>2725</v>
      </c>
      <c r="C2033" s="313" t="s">
        <v>2726</v>
      </c>
      <c r="D2033" s="629">
        <v>2653</v>
      </c>
      <c r="E2033" s="451">
        <v>9610.14</v>
      </c>
      <c r="F2033" s="630" t="s">
        <v>3496</v>
      </c>
      <c r="G2033" s="313" t="s">
        <v>2728</v>
      </c>
      <c r="H2033" s="631">
        <v>44475</v>
      </c>
      <c r="I2033" s="628">
        <f t="shared" si="24"/>
        <v>44475</v>
      </c>
      <c r="J2033" s="632"/>
    </row>
    <row r="2034" spans="1:10" s="372" customFormat="1">
      <c r="A2034" s="311" t="s">
        <v>2950</v>
      </c>
      <c r="B2034" s="313" t="s">
        <v>2725</v>
      </c>
      <c r="C2034" s="313" t="s">
        <v>2726</v>
      </c>
      <c r="D2034" s="629">
        <v>2654</v>
      </c>
      <c r="E2034" s="451">
        <v>3601.24</v>
      </c>
      <c r="F2034" s="630" t="s">
        <v>3496</v>
      </c>
      <c r="G2034" s="313" t="s">
        <v>2728</v>
      </c>
      <c r="H2034" s="631">
        <v>44475</v>
      </c>
      <c r="I2034" s="628">
        <f t="shared" si="24"/>
        <v>44475</v>
      </c>
      <c r="J2034" s="632"/>
    </row>
    <row r="2035" spans="1:10" s="372" customFormat="1">
      <c r="A2035" s="311" t="s">
        <v>2950</v>
      </c>
      <c r="B2035" s="313" t="s">
        <v>2725</v>
      </c>
      <c r="C2035" s="313" t="s">
        <v>2726</v>
      </c>
      <c r="D2035" s="629">
        <v>2810</v>
      </c>
      <c r="E2035" s="451">
        <v>7450.37</v>
      </c>
      <c r="F2035" s="630" t="s">
        <v>3496</v>
      </c>
      <c r="G2035" s="313" t="s">
        <v>2728</v>
      </c>
      <c r="H2035" s="631">
        <v>44497</v>
      </c>
      <c r="I2035" s="628">
        <f t="shared" si="24"/>
        <v>44497</v>
      </c>
      <c r="J2035" s="632"/>
    </row>
    <row r="2036" spans="1:10" s="372" customFormat="1">
      <c r="A2036" s="311" t="s">
        <v>2950</v>
      </c>
      <c r="B2036" s="313" t="s">
        <v>2725</v>
      </c>
      <c r="C2036" s="313" t="s">
        <v>2726</v>
      </c>
      <c r="D2036" s="629">
        <v>2811</v>
      </c>
      <c r="E2036" s="451">
        <v>5797.79</v>
      </c>
      <c r="F2036" s="630" t="s">
        <v>3496</v>
      </c>
      <c r="G2036" s="313" t="s">
        <v>2728</v>
      </c>
      <c r="H2036" s="631">
        <v>44497</v>
      </c>
      <c r="I2036" s="628">
        <f t="shared" ref="I2036:I2099" si="25">H2036+0</f>
        <v>44497</v>
      </c>
      <c r="J2036" s="632"/>
    </row>
    <row r="2037" spans="1:10" s="372" customFormat="1">
      <c r="A2037" s="311" t="s">
        <v>2950</v>
      </c>
      <c r="B2037" s="313" t="s">
        <v>2725</v>
      </c>
      <c r="C2037" s="313" t="s">
        <v>2726</v>
      </c>
      <c r="D2037" s="629">
        <v>2861</v>
      </c>
      <c r="E2037" s="451">
        <v>3694.25</v>
      </c>
      <c r="F2037" s="630" t="s">
        <v>3496</v>
      </c>
      <c r="G2037" s="313" t="s">
        <v>2728</v>
      </c>
      <c r="H2037" s="631">
        <v>44508</v>
      </c>
      <c r="I2037" s="628">
        <f t="shared" si="25"/>
        <v>44508</v>
      </c>
      <c r="J2037" s="632"/>
    </row>
    <row r="2038" spans="1:10" s="372" customFormat="1">
      <c r="A2038" s="311" t="s">
        <v>2950</v>
      </c>
      <c r="B2038" s="313" t="s">
        <v>2725</v>
      </c>
      <c r="C2038" s="313" t="s">
        <v>2726</v>
      </c>
      <c r="D2038" s="629">
        <v>2862</v>
      </c>
      <c r="E2038" s="451">
        <v>4442.7</v>
      </c>
      <c r="F2038" s="630" t="s">
        <v>3496</v>
      </c>
      <c r="G2038" s="313" t="s">
        <v>2728</v>
      </c>
      <c r="H2038" s="631">
        <v>44508</v>
      </c>
      <c r="I2038" s="628">
        <f t="shared" si="25"/>
        <v>44508</v>
      </c>
      <c r="J2038" s="632"/>
    </row>
    <row r="2039" spans="1:10" s="372" customFormat="1">
      <c r="A2039" s="311" t="s">
        <v>2950</v>
      </c>
      <c r="B2039" s="313" t="s">
        <v>2725</v>
      </c>
      <c r="C2039" s="313" t="s">
        <v>2726</v>
      </c>
      <c r="D2039" s="629">
        <v>2863</v>
      </c>
      <c r="E2039" s="451">
        <v>5055.6000000000004</v>
      </c>
      <c r="F2039" s="630" t="s">
        <v>3496</v>
      </c>
      <c r="G2039" s="313" t="s">
        <v>2728</v>
      </c>
      <c r="H2039" s="631">
        <v>44508</v>
      </c>
      <c r="I2039" s="628">
        <f t="shared" si="25"/>
        <v>44508</v>
      </c>
      <c r="J2039" s="632"/>
    </row>
    <row r="2040" spans="1:10" s="372" customFormat="1">
      <c r="A2040" s="311" t="s">
        <v>2950</v>
      </c>
      <c r="B2040" s="313" t="s">
        <v>2725</v>
      </c>
      <c r="C2040" s="313" t="s">
        <v>2726</v>
      </c>
      <c r="D2040" s="629">
        <v>2864</v>
      </c>
      <c r="E2040" s="451">
        <v>3085.48</v>
      </c>
      <c r="F2040" s="630" t="s">
        <v>3496</v>
      </c>
      <c r="G2040" s="313" t="s">
        <v>2728</v>
      </c>
      <c r="H2040" s="631">
        <v>44508</v>
      </c>
      <c r="I2040" s="628">
        <f t="shared" si="25"/>
        <v>44508</v>
      </c>
      <c r="J2040" s="632"/>
    </row>
    <row r="2041" spans="1:10" s="372" customFormat="1" ht="23.25">
      <c r="A2041" s="311" t="s">
        <v>3497</v>
      </c>
      <c r="B2041" s="313" t="s">
        <v>2725</v>
      </c>
      <c r="C2041" s="313" t="s">
        <v>2726</v>
      </c>
      <c r="D2041" s="629">
        <v>2865</v>
      </c>
      <c r="E2041" s="451">
        <v>3615.83</v>
      </c>
      <c r="F2041" s="630" t="s">
        <v>3496</v>
      </c>
      <c r="G2041" s="313" t="s">
        <v>2728</v>
      </c>
      <c r="H2041" s="631">
        <v>44508</v>
      </c>
      <c r="I2041" s="628">
        <f t="shared" si="25"/>
        <v>44508</v>
      </c>
      <c r="J2041" s="632"/>
    </row>
    <row r="2042" spans="1:10" s="372" customFormat="1">
      <c r="A2042" s="311" t="s">
        <v>2950</v>
      </c>
      <c r="B2042" s="313" t="s">
        <v>2725</v>
      </c>
      <c r="C2042" s="313" t="s">
        <v>2726</v>
      </c>
      <c r="D2042" s="629">
        <v>2895</v>
      </c>
      <c r="E2042" s="451">
        <v>2596.2800000000002</v>
      </c>
      <c r="F2042" s="630" t="s">
        <v>3496</v>
      </c>
      <c r="G2042" s="313" t="s">
        <v>2728</v>
      </c>
      <c r="H2042" s="631">
        <v>44511</v>
      </c>
      <c r="I2042" s="628">
        <f t="shared" si="25"/>
        <v>44511</v>
      </c>
      <c r="J2042" s="632"/>
    </row>
    <row r="2043" spans="1:10" s="372" customFormat="1">
      <c r="A2043" s="311" t="s">
        <v>2950</v>
      </c>
      <c r="B2043" s="313" t="s">
        <v>2725</v>
      </c>
      <c r="C2043" s="313" t="s">
        <v>2726</v>
      </c>
      <c r="D2043" s="629">
        <v>2896</v>
      </c>
      <c r="E2043" s="451">
        <v>2051.9499999999998</v>
      </c>
      <c r="F2043" s="630" t="s">
        <v>3496</v>
      </c>
      <c r="G2043" s="313" t="s">
        <v>2728</v>
      </c>
      <c r="H2043" s="631">
        <v>44511</v>
      </c>
      <c r="I2043" s="628">
        <f t="shared" si="25"/>
        <v>44511</v>
      </c>
      <c r="J2043" s="632"/>
    </row>
    <row r="2044" spans="1:10" s="372" customFormat="1">
      <c r="A2044" s="311" t="s">
        <v>2950</v>
      </c>
      <c r="B2044" s="313" t="s">
        <v>2725</v>
      </c>
      <c r="C2044" s="313" t="s">
        <v>2726</v>
      </c>
      <c r="D2044" s="629">
        <v>2899</v>
      </c>
      <c r="E2044" s="451">
        <v>6622.56</v>
      </c>
      <c r="F2044" s="630" t="s">
        <v>3496</v>
      </c>
      <c r="G2044" s="313" t="s">
        <v>2728</v>
      </c>
      <c r="H2044" s="631">
        <v>44511</v>
      </c>
      <c r="I2044" s="628">
        <f t="shared" si="25"/>
        <v>44511</v>
      </c>
      <c r="J2044" s="632"/>
    </row>
    <row r="2045" spans="1:10" s="372" customFormat="1">
      <c r="A2045" s="311" t="s">
        <v>2950</v>
      </c>
      <c r="B2045" s="313" t="s">
        <v>2725</v>
      </c>
      <c r="C2045" s="313" t="s">
        <v>2726</v>
      </c>
      <c r="D2045" s="629">
        <v>2900</v>
      </c>
      <c r="E2045" s="451">
        <v>2921.88</v>
      </c>
      <c r="F2045" s="630" t="s">
        <v>3496</v>
      </c>
      <c r="G2045" s="313" t="s">
        <v>2728</v>
      </c>
      <c r="H2045" s="631">
        <v>44511</v>
      </c>
      <c r="I2045" s="628">
        <f t="shared" si="25"/>
        <v>44511</v>
      </c>
      <c r="J2045" s="632"/>
    </row>
    <row r="2046" spans="1:10" s="372" customFormat="1">
      <c r="A2046" s="311" t="s">
        <v>2950</v>
      </c>
      <c r="B2046" s="313" t="s">
        <v>2725</v>
      </c>
      <c r="C2046" s="313" t="s">
        <v>2726</v>
      </c>
      <c r="D2046" s="629">
        <v>2901</v>
      </c>
      <c r="E2046" s="451">
        <v>1197.2</v>
      </c>
      <c r="F2046" s="630" t="s">
        <v>3496</v>
      </c>
      <c r="G2046" s="313" t="s">
        <v>2728</v>
      </c>
      <c r="H2046" s="631">
        <v>44511</v>
      </c>
      <c r="I2046" s="628">
        <f t="shared" si="25"/>
        <v>44511</v>
      </c>
      <c r="J2046" s="632"/>
    </row>
    <row r="2047" spans="1:10" s="372" customFormat="1">
      <c r="A2047" s="311" t="s">
        <v>2950</v>
      </c>
      <c r="B2047" s="313" t="s">
        <v>2725</v>
      </c>
      <c r="C2047" s="313" t="s">
        <v>2726</v>
      </c>
      <c r="D2047" s="629">
        <v>2902</v>
      </c>
      <c r="E2047" s="451">
        <v>2227.96</v>
      </c>
      <c r="F2047" s="630" t="s">
        <v>3496</v>
      </c>
      <c r="G2047" s="313" t="s">
        <v>2728</v>
      </c>
      <c r="H2047" s="631">
        <v>44511</v>
      </c>
      <c r="I2047" s="628">
        <f t="shared" si="25"/>
        <v>44511</v>
      </c>
      <c r="J2047" s="632"/>
    </row>
    <row r="2048" spans="1:10" s="372" customFormat="1">
      <c r="A2048" s="311" t="s">
        <v>2950</v>
      </c>
      <c r="B2048" s="313" t="s">
        <v>2725</v>
      </c>
      <c r="C2048" s="313" t="s">
        <v>2726</v>
      </c>
      <c r="D2048" s="629">
        <v>2903</v>
      </c>
      <c r="E2048" s="451">
        <v>5984.4</v>
      </c>
      <c r="F2048" s="630" t="s">
        <v>3496</v>
      </c>
      <c r="G2048" s="313" t="s">
        <v>2728</v>
      </c>
      <c r="H2048" s="631">
        <v>44511</v>
      </c>
      <c r="I2048" s="628">
        <f t="shared" si="25"/>
        <v>44511</v>
      </c>
      <c r="J2048" s="632"/>
    </row>
    <row r="2049" spans="1:10" s="372" customFormat="1">
      <c r="A2049" s="311" t="s">
        <v>2950</v>
      </c>
      <c r="B2049" s="313" t="s">
        <v>2725</v>
      </c>
      <c r="C2049" s="313" t="s">
        <v>2726</v>
      </c>
      <c r="D2049" s="629">
        <v>2904</v>
      </c>
      <c r="E2049" s="451">
        <v>432.53</v>
      </c>
      <c r="F2049" s="630" t="s">
        <v>3496</v>
      </c>
      <c r="G2049" s="313" t="s">
        <v>2728</v>
      </c>
      <c r="H2049" s="631">
        <v>44511</v>
      </c>
      <c r="I2049" s="628">
        <f t="shared" si="25"/>
        <v>44511</v>
      </c>
      <c r="J2049" s="632"/>
    </row>
    <row r="2050" spans="1:10" s="372" customFormat="1">
      <c r="A2050" s="311" t="s">
        <v>2950</v>
      </c>
      <c r="B2050" s="313" t="s">
        <v>2725</v>
      </c>
      <c r="C2050" s="313" t="s">
        <v>2726</v>
      </c>
      <c r="D2050" s="629">
        <v>2989</v>
      </c>
      <c r="E2050" s="451">
        <v>1039.8599999999999</v>
      </c>
      <c r="F2050" s="630" t="s">
        <v>3496</v>
      </c>
      <c r="G2050" s="313" t="s">
        <v>2728</v>
      </c>
      <c r="H2050" s="631">
        <v>44519</v>
      </c>
      <c r="I2050" s="628">
        <f t="shared" si="25"/>
        <v>44519</v>
      </c>
      <c r="J2050" s="632"/>
    </row>
    <row r="2051" spans="1:10" s="372" customFormat="1">
      <c r="A2051" s="311" t="s">
        <v>2950</v>
      </c>
      <c r="B2051" s="313" t="s">
        <v>2725</v>
      </c>
      <c r="C2051" s="313" t="s">
        <v>2726</v>
      </c>
      <c r="D2051" s="629">
        <v>2990</v>
      </c>
      <c r="E2051" s="451">
        <v>3480.96</v>
      </c>
      <c r="F2051" s="630" t="s">
        <v>3496</v>
      </c>
      <c r="G2051" s="313" t="s">
        <v>2728</v>
      </c>
      <c r="H2051" s="631">
        <v>44519</v>
      </c>
      <c r="I2051" s="628">
        <f t="shared" si="25"/>
        <v>44519</v>
      </c>
      <c r="J2051" s="632"/>
    </row>
    <row r="2052" spans="1:10" s="372" customFormat="1">
      <c r="A2052" s="311" t="s">
        <v>2950</v>
      </c>
      <c r="B2052" s="313" t="s">
        <v>2725</v>
      </c>
      <c r="C2052" s="313" t="s">
        <v>2726</v>
      </c>
      <c r="D2052" s="629">
        <v>2991</v>
      </c>
      <c r="E2052" s="451">
        <v>1696.38</v>
      </c>
      <c r="F2052" s="630" t="s">
        <v>3496</v>
      </c>
      <c r="G2052" s="313" t="s">
        <v>2728</v>
      </c>
      <c r="H2052" s="631">
        <v>44519</v>
      </c>
      <c r="I2052" s="628">
        <f t="shared" si="25"/>
        <v>44519</v>
      </c>
      <c r="J2052" s="632"/>
    </row>
    <row r="2053" spans="1:10" s="372" customFormat="1">
      <c r="A2053" s="311" t="s">
        <v>2950</v>
      </c>
      <c r="B2053" s="313" t="s">
        <v>2725</v>
      </c>
      <c r="C2053" s="313" t="s">
        <v>2726</v>
      </c>
      <c r="D2053" s="629">
        <v>3017</v>
      </c>
      <c r="E2053" s="451">
        <v>5006.17</v>
      </c>
      <c r="F2053" s="630" t="s">
        <v>3496</v>
      </c>
      <c r="G2053" s="313" t="s">
        <v>2728</v>
      </c>
      <c r="H2053" s="631">
        <v>44524</v>
      </c>
      <c r="I2053" s="628">
        <f t="shared" si="25"/>
        <v>44524</v>
      </c>
      <c r="J2053" s="632"/>
    </row>
    <row r="2054" spans="1:10" s="372" customFormat="1">
      <c r="A2054" s="311" t="s">
        <v>2950</v>
      </c>
      <c r="B2054" s="313" t="s">
        <v>2725</v>
      </c>
      <c r="C2054" s="313" t="s">
        <v>2726</v>
      </c>
      <c r="D2054" s="629">
        <v>3018</v>
      </c>
      <c r="E2054" s="451">
        <v>2076.6</v>
      </c>
      <c r="F2054" s="630" t="s">
        <v>3496</v>
      </c>
      <c r="G2054" s="313" t="s">
        <v>2728</v>
      </c>
      <c r="H2054" s="631">
        <v>44524</v>
      </c>
      <c r="I2054" s="628">
        <f t="shared" si="25"/>
        <v>44524</v>
      </c>
      <c r="J2054" s="632"/>
    </row>
    <row r="2055" spans="1:10" s="372" customFormat="1">
      <c r="A2055" s="311" t="s">
        <v>2950</v>
      </c>
      <c r="B2055" s="313" t="s">
        <v>2725</v>
      </c>
      <c r="C2055" s="313" t="s">
        <v>2726</v>
      </c>
      <c r="D2055" s="629">
        <v>3073</v>
      </c>
      <c r="E2055" s="451">
        <v>13843.76</v>
      </c>
      <c r="F2055" s="630" t="s">
        <v>3496</v>
      </c>
      <c r="G2055" s="313" t="s">
        <v>2728</v>
      </c>
      <c r="H2055" s="631">
        <v>44531</v>
      </c>
      <c r="I2055" s="628">
        <f t="shared" si="25"/>
        <v>44531</v>
      </c>
      <c r="J2055" s="632"/>
    </row>
    <row r="2056" spans="1:10" s="372" customFormat="1">
      <c r="A2056" s="311" t="s">
        <v>2950</v>
      </c>
      <c r="B2056" s="313" t="s">
        <v>2725</v>
      </c>
      <c r="C2056" s="313" t="s">
        <v>2726</v>
      </c>
      <c r="D2056" s="629">
        <v>3074</v>
      </c>
      <c r="E2056" s="451">
        <v>2509.91</v>
      </c>
      <c r="F2056" s="630" t="s">
        <v>3496</v>
      </c>
      <c r="G2056" s="313" t="s">
        <v>2728</v>
      </c>
      <c r="H2056" s="631">
        <v>44531</v>
      </c>
      <c r="I2056" s="628">
        <f t="shared" si="25"/>
        <v>44531</v>
      </c>
      <c r="J2056" s="632"/>
    </row>
    <row r="2057" spans="1:10" s="372" customFormat="1">
      <c r="A2057" s="311" t="s">
        <v>2950</v>
      </c>
      <c r="B2057" s="313" t="s">
        <v>2725</v>
      </c>
      <c r="C2057" s="313" t="s">
        <v>2726</v>
      </c>
      <c r="D2057" s="629">
        <v>3154</v>
      </c>
      <c r="E2057" s="451">
        <v>283.77</v>
      </c>
      <c r="F2057" s="630" t="s">
        <v>3496</v>
      </c>
      <c r="G2057" s="313" t="s">
        <v>2728</v>
      </c>
      <c r="H2057" s="631">
        <v>44537</v>
      </c>
      <c r="I2057" s="628">
        <f t="shared" si="25"/>
        <v>44537</v>
      </c>
      <c r="J2057" s="632"/>
    </row>
    <row r="2058" spans="1:10" s="372" customFormat="1" ht="23.25">
      <c r="A2058" s="311" t="s">
        <v>3497</v>
      </c>
      <c r="B2058" s="313" t="s">
        <v>2725</v>
      </c>
      <c r="C2058" s="313" t="s">
        <v>2726</v>
      </c>
      <c r="D2058" s="629">
        <v>3176</v>
      </c>
      <c r="E2058" s="451">
        <v>1802.16</v>
      </c>
      <c r="F2058" s="630" t="s">
        <v>3496</v>
      </c>
      <c r="G2058" s="313" t="s">
        <v>2728</v>
      </c>
      <c r="H2058" s="631">
        <v>44539</v>
      </c>
      <c r="I2058" s="628">
        <f t="shared" si="25"/>
        <v>44539</v>
      </c>
      <c r="J2058" s="632"/>
    </row>
    <row r="2059" spans="1:10" s="372" customFormat="1">
      <c r="A2059" s="311" t="s">
        <v>2950</v>
      </c>
      <c r="B2059" s="313" t="s">
        <v>2725</v>
      </c>
      <c r="C2059" s="313" t="s">
        <v>2726</v>
      </c>
      <c r="D2059" s="629">
        <v>3179</v>
      </c>
      <c r="E2059" s="451">
        <v>6271.28</v>
      </c>
      <c r="F2059" s="630" t="s">
        <v>3496</v>
      </c>
      <c r="G2059" s="313" t="s">
        <v>2728</v>
      </c>
      <c r="H2059" s="631">
        <v>44539</v>
      </c>
      <c r="I2059" s="628">
        <f t="shared" si="25"/>
        <v>44539</v>
      </c>
      <c r="J2059" s="632"/>
    </row>
    <row r="2060" spans="1:10" s="372" customFormat="1">
      <c r="A2060" s="311" t="s">
        <v>2950</v>
      </c>
      <c r="B2060" s="313" t="s">
        <v>2725</v>
      </c>
      <c r="C2060" s="313" t="s">
        <v>2726</v>
      </c>
      <c r="D2060" s="629">
        <v>3256</v>
      </c>
      <c r="E2060" s="451">
        <v>1471.56</v>
      </c>
      <c r="F2060" s="630" t="s">
        <v>3496</v>
      </c>
      <c r="G2060" s="313" t="s">
        <v>2728</v>
      </c>
      <c r="H2060" s="631">
        <v>44550</v>
      </c>
      <c r="I2060" s="628">
        <f t="shared" si="25"/>
        <v>44550</v>
      </c>
      <c r="J2060" s="632"/>
    </row>
    <row r="2061" spans="1:10" s="372" customFormat="1">
      <c r="A2061" s="311" t="s">
        <v>2950</v>
      </c>
      <c r="B2061" s="313" t="s">
        <v>2725</v>
      </c>
      <c r="C2061" s="313" t="s">
        <v>2726</v>
      </c>
      <c r="D2061" s="629">
        <v>3257</v>
      </c>
      <c r="E2061" s="451">
        <v>2993.49</v>
      </c>
      <c r="F2061" s="630" t="s">
        <v>3496</v>
      </c>
      <c r="G2061" s="313" t="s">
        <v>2728</v>
      </c>
      <c r="H2061" s="631">
        <v>44550</v>
      </c>
      <c r="I2061" s="628">
        <f t="shared" si="25"/>
        <v>44550</v>
      </c>
      <c r="J2061" s="632"/>
    </row>
    <row r="2062" spans="1:10" s="372" customFormat="1">
      <c r="A2062" s="311" t="s">
        <v>2950</v>
      </c>
      <c r="B2062" s="313" t="s">
        <v>2725</v>
      </c>
      <c r="C2062" s="313" t="s">
        <v>2726</v>
      </c>
      <c r="D2062" s="629">
        <v>3258</v>
      </c>
      <c r="E2062" s="451">
        <v>1473.19</v>
      </c>
      <c r="F2062" s="630" t="s">
        <v>3496</v>
      </c>
      <c r="G2062" s="313" t="s">
        <v>2728</v>
      </c>
      <c r="H2062" s="631">
        <v>44550</v>
      </c>
      <c r="I2062" s="628">
        <f t="shared" si="25"/>
        <v>44550</v>
      </c>
      <c r="J2062" s="632"/>
    </row>
    <row r="2063" spans="1:10" s="372" customFormat="1">
      <c r="A2063" s="311" t="s">
        <v>2950</v>
      </c>
      <c r="B2063" s="313" t="s">
        <v>2725</v>
      </c>
      <c r="C2063" s="313" t="s">
        <v>2726</v>
      </c>
      <c r="D2063" s="629">
        <v>3288</v>
      </c>
      <c r="E2063" s="451">
        <v>7706.37</v>
      </c>
      <c r="F2063" s="630" t="s">
        <v>3496</v>
      </c>
      <c r="G2063" s="313" t="s">
        <v>2728</v>
      </c>
      <c r="H2063" s="631">
        <v>44558</v>
      </c>
      <c r="I2063" s="628">
        <f t="shared" si="25"/>
        <v>44558</v>
      </c>
      <c r="J2063" s="632"/>
    </row>
    <row r="2064" spans="1:10" s="372" customFormat="1">
      <c r="A2064" s="311" t="s">
        <v>2950</v>
      </c>
      <c r="B2064" s="313" t="s">
        <v>2725</v>
      </c>
      <c r="C2064" s="313" t="s">
        <v>2726</v>
      </c>
      <c r="D2064" s="629">
        <v>3290</v>
      </c>
      <c r="E2064" s="451">
        <v>7896.08</v>
      </c>
      <c r="F2064" s="630" t="s">
        <v>3496</v>
      </c>
      <c r="G2064" s="313" t="s">
        <v>2728</v>
      </c>
      <c r="H2064" s="631">
        <v>44558</v>
      </c>
      <c r="I2064" s="628">
        <f t="shared" si="25"/>
        <v>44558</v>
      </c>
      <c r="J2064" s="632"/>
    </row>
    <row r="2065" spans="1:10" s="372" customFormat="1">
      <c r="A2065" s="311" t="s">
        <v>2950</v>
      </c>
      <c r="B2065" s="313" t="s">
        <v>2725</v>
      </c>
      <c r="C2065" s="313" t="s">
        <v>2726</v>
      </c>
      <c r="D2065" s="629">
        <v>3291</v>
      </c>
      <c r="E2065" s="451">
        <v>1353.28</v>
      </c>
      <c r="F2065" s="630" t="s">
        <v>3496</v>
      </c>
      <c r="G2065" s="313" t="s">
        <v>2728</v>
      </c>
      <c r="H2065" s="631">
        <v>44558</v>
      </c>
      <c r="I2065" s="628">
        <f t="shared" si="25"/>
        <v>44558</v>
      </c>
      <c r="J2065" s="632"/>
    </row>
    <row r="2066" spans="1:10" s="372" customFormat="1">
      <c r="A2066" s="311" t="s">
        <v>2950</v>
      </c>
      <c r="B2066" s="313" t="s">
        <v>2725</v>
      </c>
      <c r="C2066" s="313" t="s">
        <v>2726</v>
      </c>
      <c r="D2066" s="629">
        <v>3292</v>
      </c>
      <c r="E2066" s="451">
        <v>2131.29</v>
      </c>
      <c r="F2066" s="630" t="s">
        <v>3496</v>
      </c>
      <c r="G2066" s="313" t="s">
        <v>2728</v>
      </c>
      <c r="H2066" s="631">
        <v>44558</v>
      </c>
      <c r="I2066" s="628">
        <f t="shared" si="25"/>
        <v>44558</v>
      </c>
      <c r="J2066" s="632"/>
    </row>
    <row r="2067" spans="1:10" s="372" customFormat="1">
      <c r="A2067" s="311" t="s">
        <v>2950</v>
      </c>
      <c r="B2067" s="313" t="s">
        <v>2725</v>
      </c>
      <c r="C2067" s="313" t="s">
        <v>2726</v>
      </c>
      <c r="D2067" s="629">
        <v>3293</v>
      </c>
      <c r="E2067" s="451">
        <v>17527.57</v>
      </c>
      <c r="F2067" s="630" t="s">
        <v>3496</v>
      </c>
      <c r="G2067" s="313" t="s">
        <v>2728</v>
      </c>
      <c r="H2067" s="631">
        <v>44558</v>
      </c>
      <c r="I2067" s="628">
        <f t="shared" si="25"/>
        <v>44558</v>
      </c>
      <c r="J2067" s="632"/>
    </row>
    <row r="2068" spans="1:10" s="372" customFormat="1">
      <c r="A2068" s="311" t="s">
        <v>2950</v>
      </c>
      <c r="B2068" s="313" t="s">
        <v>2725</v>
      </c>
      <c r="C2068" s="313" t="s">
        <v>2726</v>
      </c>
      <c r="D2068" s="629">
        <v>3294</v>
      </c>
      <c r="E2068" s="451">
        <v>12232.59</v>
      </c>
      <c r="F2068" s="630" t="s">
        <v>3496</v>
      </c>
      <c r="G2068" s="313" t="s">
        <v>2728</v>
      </c>
      <c r="H2068" s="631">
        <v>44558</v>
      </c>
      <c r="I2068" s="628">
        <f t="shared" si="25"/>
        <v>44558</v>
      </c>
      <c r="J2068" s="632"/>
    </row>
    <row r="2069" spans="1:10" s="372" customFormat="1">
      <c r="A2069" s="311" t="s">
        <v>2950</v>
      </c>
      <c r="B2069" s="313" t="s">
        <v>2725</v>
      </c>
      <c r="C2069" s="313" t="s">
        <v>2726</v>
      </c>
      <c r="D2069" s="629">
        <v>3295</v>
      </c>
      <c r="E2069" s="451">
        <v>6667.75</v>
      </c>
      <c r="F2069" s="630" t="s">
        <v>3496</v>
      </c>
      <c r="G2069" s="313" t="s">
        <v>2728</v>
      </c>
      <c r="H2069" s="631">
        <v>44558</v>
      </c>
      <c r="I2069" s="628">
        <f t="shared" si="25"/>
        <v>44558</v>
      </c>
      <c r="J2069" s="632"/>
    </row>
    <row r="2070" spans="1:10" s="372" customFormat="1">
      <c r="A2070" s="311" t="s">
        <v>2950</v>
      </c>
      <c r="B2070" s="313" t="s">
        <v>2725</v>
      </c>
      <c r="C2070" s="313" t="s">
        <v>2726</v>
      </c>
      <c r="D2070" s="629">
        <v>3296</v>
      </c>
      <c r="E2070" s="451">
        <v>676.64</v>
      </c>
      <c r="F2070" s="630" t="s">
        <v>3496</v>
      </c>
      <c r="G2070" s="313" t="s">
        <v>2728</v>
      </c>
      <c r="H2070" s="631">
        <v>44559</v>
      </c>
      <c r="I2070" s="628">
        <f t="shared" si="25"/>
        <v>44559</v>
      </c>
      <c r="J2070" s="632"/>
    </row>
    <row r="2071" spans="1:10" s="372" customFormat="1">
      <c r="A2071" s="311" t="s">
        <v>2950</v>
      </c>
      <c r="B2071" s="313" t="s">
        <v>2725</v>
      </c>
      <c r="C2071" s="313" t="s">
        <v>2726</v>
      </c>
      <c r="D2071" s="629">
        <v>3297</v>
      </c>
      <c r="E2071" s="451">
        <v>897.42</v>
      </c>
      <c r="F2071" s="630" t="s">
        <v>3496</v>
      </c>
      <c r="G2071" s="313" t="s">
        <v>2728</v>
      </c>
      <c r="H2071" s="631">
        <v>44559</v>
      </c>
      <c r="I2071" s="628">
        <f t="shared" si="25"/>
        <v>44559</v>
      </c>
      <c r="J2071" s="632"/>
    </row>
    <row r="2072" spans="1:10" s="372" customFormat="1">
      <c r="A2072" s="311" t="s">
        <v>2950</v>
      </c>
      <c r="B2072" s="313" t="s">
        <v>2725</v>
      </c>
      <c r="C2072" s="313" t="s">
        <v>2726</v>
      </c>
      <c r="D2072" s="629">
        <v>3298</v>
      </c>
      <c r="E2072" s="451">
        <v>1612.88</v>
      </c>
      <c r="F2072" s="630" t="s">
        <v>3496</v>
      </c>
      <c r="G2072" s="313" t="s">
        <v>2728</v>
      </c>
      <c r="H2072" s="631">
        <v>44559</v>
      </c>
      <c r="I2072" s="628">
        <f t="shared" si="25"/>
        <v>44559</v>
      </c>
      <c r="J2072" s="632"/>
    </row>
    <row r="2073" spans="1:10" s="372" customFormat="1">
      <c r="A2073" s="311" t="s">
        <v>2767</v>
      </c>
      <c r="B2073" s="313" t="s">
        <v>2725</v>
      </c>
      <c r="C2073" s="313" t="s">
        <v>2726</v>
      </c>
      <c r="D2073" s="629">
        <v>713</v>
      </c>
      <c r="E2073" s="451">
        <v>34800</v>
      </c>
      <c r="F2073" s="630" t="s">
        <v>3496</v>
      </c>
      <c r="G2073" s="313" t="s">
        <v>2728</v>
      </c>
      <c r="H2073" s="631">
        <v>44284</v>
      </c>
      <c r="I2073" s="628">
        <f t="shared" si="25"/>
        <v>44284</v>
      </c>
      <c r="J2073" s="632"/>
    </row>
    <row r="2074" spans="1:10" s="372" customFormat="1">
      <c r="A2074" s="311" t="s">
        <v>3011</v>
      </c>
      <c r="B2074" s="313" t="s">
        <v>2725</v>
      </c>
      <c r="C2074" s="313" t="s">
        <v>2726</v>
      </c>
      <c r="D2074" s="629">
        <v>1679</v>
      </c>
      <c r="E2074" s="451">
        <v>2944.21</v>
      </c>
      <c r="F2074" s="630" t="s">
        <v>3498</v>
      </c>
      <c r="G2074" s="313" t="s">
        <v>2728</v>
      </c>
      <c r="H2074" s="631">
        <v>44377</v>
      </c>
      <c r="I2074" s="628">
        <f t="shared" si="25"/>
        <v>44377</v>
      </c>
      <c r="J2074" s="632"/>
    </row>
    <row r="2075" spans="1:10" s="372" customFormat="1">
      <c r="A2075" s="311" t="s">
        <v>2797</v>
      </c>
      <c r="B2075" s="313" t="s">
        <v>2725</v>
      </c>
      <c r="C2075" s="313" t="s">
        <v>2726</v>
      </c>
      <c r="D2075" s="629">
        <v>495</v>
      </c>
      <c r="E2075" s="451">
        <v>30000</v>
      </c>
      <c r="F2075" s="630" t="s">
        <v>3499</v>
      </c>
      <c r="G2075" s="313" t="s">
        <v>2728</v>
      </c>
      <c r="H2075" s="631">
        <v>44245</v>
      </c>
      <c r="I2075" s="628">
        <f t="shared" si="25"/>
        <v>44245</v>
      </c>
      <c r="J2075" s="632"/>
    </row>
    <row r="2076" spans="1:10" s="372" customFormat="1" ht="23.25">
      <c r="A2076" s="311" t="s">
        <v>2797</v>
      </c>
      <c r="B2076" s="313" t="s">
        <v>2725</v>
      </c>
      <c r="C2076" s="313" t="s">
        <v>2726</v>
      </c>
      <c r="D2076" s="629">
        <v>1244</v>
      </c>
      <c r="E2076" s="451">
        <v>20000</v>
      </c>
      <c r="F2076" s="630" t="s">
        <v>3500</v>
      </c>
      <c r="G2076" s="313" t="s">
        <v>2728</v>
      </c>
      <c r="H2076" s="631">
        <v>44337</v>
      </c>
      <c r="I2076" s="628">
        <f t="shared" si="25"/>
        <v>44337</v>
      </c>
      <c r="J2076" s="632"/>
    </row>
    <row r="2077" spans="1:10" s="372" customFormat="1" ht="23.25">
      <c r="A2077" s="311" t="s">
        <v>2797</v>
      </c>
      <c r="B2077" s="313" t="s">
        <v>2725</v>
      </c>
      <c r="C2077" s="313" t="s">
        <v>2726</v>
      </c>
      <c r="D2077" s="629">
        <v>1963</v>
      </c>
      <c r="E2077" s="451">
        <v>20000</v>
      </c>
      <c r="F2077" s="630" t="s">
        <v>3500</v>
      </c>
      <c r="G2077" s="313" t="s">
        <v>2728</v>
      </c>
      <c r="H2077" s="631">
        <v>44399</v>
      </c>
      <c r="I2077" s="628">
        <f t="shared" si="25"/>
        <v>44399</v>
      </c>
      <c r="J2077" s="632"/>
    </row>
    <row r="2078" spans="1:10" s="372" customFormat="1" ht="23.25">
      <c r="A2078" s="311" t="s">
        <v>2797</v>
      </c>
      <c r="B2078" s="313" t="s">
        <v>2725</v>
      </c>
      <c r="C2078" s="313" t="s">
        <v>2726</v>
      </c>
      <c r="D2078" s="629">
        <v>2568</v>
      </c>
      <c r="E2078" s="451">
        <v>20000</v>
      </c>
      <c r="F2078" s="630" t="s">
        <v>3500</v>
      </c>
      <c r="G2078" s="313" t="s">
        <v>2728</v>
      </c>
      <c r="H2078" s="631">
        <v>44467</v>
      </c>
      <c r="I2078" s="628">
        <f t="shared" si="25"/>
        <v>44467</v>
      </c>
      <c r="J2078" s="632"/>
    </row>
    <row r="2079" spans="1:10" s="372" customFormat="1" ht="23.25">
      <c r="A2079" s="311" t="s">
        <v>2797</v>
      </c>
      <c r="B2079" s="313" t="s">
        <v>2725</v>
      </c>
      <c r="C2079" s="313" t="s">
        <v>2726</v>
      </c>
      <c r="D2079" s="629">
        <v>3058</v>
      </c>
      <c r="E2079" s="451">
        <v>10700</v>
      </c>
      <c r="F2079" s="630" t="s">
        <v>3500</v>
      </c>
      <c r="G2079" s="313" t="s">
        <v>2728</v>
      </c>
      <c r="H2079" s="631">
        <v>44530</v>
      </c>
      <c r="I2079" s="628">
        <f t="shared" si="25"/>
        <v>44530</v>
      </c>
      <c r="J2079" s="632"/>
    </row>
    <row r="2080" spans="1:10" s="372" customFormat="1" ht="23.25">
      <c r="A2080" s="311" t="s">
        <v>2767</v>
      </c>
      <c r="B2080" s="313" t="s">
        <v>2725</v>
      </c>
      <c r="C2080" s="313" t="s">
        <v>2726</v>
      </c>
      <c r="D2080" s="629">
        <v>1072</v>
      </c>
      <c r="E2080" s="451">
        <v>10000</v>
      </c>
      <c r="F2080" s="630" t="s">
        <v>3500</v>
      </c>
      <c r="G2080" s="313" t="s">
        <v>2728</v>
      </c>
      <c r="H2080" s="631">
        <v>44326</v>
      </c>
      <c r="I2080" s="628">
        <f t="shared" si="25"/>
        <v>44326</v>
      </c>
      <c r="J2080" s="632"/>
    </row>
    <row r="2081" spans="1:10" s="372" customFormat="1">
      <c r="A2081" s="311" t="s">
        <v>2767</v>
      </c>
      <c r="B2081" s="313" t="s">
        <v>2725</v>
      </c>
      <c r="C2081" s="313" t="s">
        <v>2726</v>
      </c>
      <c r="D2081" s="629">
        <v>1502</v>
      </c>
      <c r="E2081" s="451">
        <v>30000</v>
      </c>
      <c r="F2081" s="630" t="s">
        <v>3501</v>
      </c>
      <c r="G2081" s="313" t="s">
        <v>2728</v>
      </c>
      <c r="H2081" s="631">
        <v>44357</v>
      </c>
      <c r="I2081" s="628">
        <f t="shared" si="25"/>
        <v>44357</v>
      </c>
      <c r="J2081" s="632"/>
    </row>
    <row r="2082" spans="1:10" s="372" customFormat="1">
      <c r="A2082" s="311" t="s">
        <v>2767</v>
      </c>
      <c r="B2082" s="313" t="s">
        <v>2725</v>
      </c>
      <c r="C2082" s="313" t="s">
        <v>2726</v>
      </c>
      <c r="D2082" s="629">
        <v>2416</v>
      </c>
      <c r="E2082" s="451">
        <v>30000</v>
      </c>
      <c r="F2082" s="630" t="s">
        <v>3501</v>
      </c>
      <c r="G2082" s="313" t="s">
        <v>2728</v>
      </c>
      <c r="H2082" s="631">
        <v>44454</v>
      </c>
      <c r="I2082" s="628">
        <f t="shared" si="25"/>
        <v>44454</v>
      </c>
      <c r="J2082" s="632"/>
    </row>
    <row r="2083" spans="1:10" s="372" customFormat="1">
      <c r="A2083" s="311" t="s">
        <v>2767</v>
      </c>
      <c r="B2083" s="313" t="s">
        <v>2725</v>
      </c>
      <c r="C2083" s="313" t="s">
        <v>2726</v>
      </c>
      <c r="D2083" s="629">
        <v>3228</v>
      </c>
      <c r="E2083" s="451">
        <v>5670</v>
      </c>
      <c r="F2083" s="630" t="s">
        <v>3501</v>
      </c>
      <c r="G2083" s="313" t="s">
        <v>2728</v>
      </c>
      <c r="H2083" s="631">
        <v>44546</v>
      </c>
      <c r="I2083" s="628">
        <f t="shared" si="25"/>
        <v>44546</v>
      </c>
      <c r="J2083" s="632"/>
    </row>
    <row r="2084" spans="1:10" s="372" customFormat="1">
      <c r="A2084" s="311" t="s">
        <v>2991</v>
      </c>
      <c r="B2084" s="313" t="s">
        <v>2732</v>
      </c>
      <c r="C2084" s="313" t="s">
        <v>2726</v>
      </c>
      <c r="D2084" s="629" t="s">
        <v>3502</v>
      </c>
      <c r="E2084" s="451">
        <v>100337.5</v>
      </c>
      <c r="F2084" s="630" t="s">
        <v>3501</v>
      </c>
      <c r="G2084" s="313" t="s">
        <v>2728</v>
      </c>
      <c r="H2084" s="631">
        <v>44341</v>
      </c>
      <c r="I2084" s="628">
        <f t="shared" si="25"/>
        <v>44341</v>
      </c>
      <c r="J2084" s="632"/>
    </row>
    <row r="2085" spans="1:10" s="372" customFormat="1">
      <c r="A2085" s="311" t="s">
        <v>2991</v>
      </c>
      <c r="B2085" s="313" t="s">
        <v>2725</v>
      </c>
      <c r="C2085" s="313" t="s">
        <v>2726</v>
      </c>
      <c r="D2085" s="629">
        <v>1647</v>
      </c>
      <c r="E2085" s="451">
        <v>11632.17</v>
      </c>
      <c r="F2085" s="630" t="s">
        <v>3503</v>
      </c>
      <c r="G2085" s="313" t="s">
        <v>2728</v>
      </c>
      <c r="H2085" s="631">
        <v>44372</v>
      </c>
      <c r="I2085" s="628">
        <f t="shared" si="25"/>
        <v>44372</v>
      </c>
      <c r="J2085" s="632"/>
    </row>
    <row r="2086" spans="1:10" s="372" customFormat="1">
      <c r="A2086" s="311" t="s">
        <v>2991</v>
      </c>
      <c r="B2086" s="313" t="s">
        <v>2732</v>
      </c>
      <c r="C2086" s="313" t="s">
        <v>2726</v>
      </c>
      <c r="D2086" s="629" t="s">
        <v>3447</v>
      </c>
      <c r="E2086" s="451">
        <v>65800</v>
      </c>
      <c r="F2086" s="630" t="s">
        <v>3503</v>
      </c>
      <c r="G2086" s="313" t="s">
        <v>2728</v>
      </c>
      <c r="H2086" s="631">
        <v>44446</v>
      </c>
      <c r="I2086" s="628">
        <f t="shared" si="25"/>
        <v>44446</v>
      </c>
      <c r="J2086" s="632"/>
    </row>
    <row r="2087" spans="1:10" s="372" customFormat="1">
      <c r="A2087" s="311" t="s">
        <v>2767</v>
      </c>
      <c r="B2087" s="313" t="s">
        <v>2725</v>
      </c>
      <c r="C2087" s="313" t="s">
        <v>2726</v>
      </c>
      <c r="D2087" s="629">
        <v>974</v>
      </c>
      <c r="E2087" s="451">
        <v>24000</v>
      </c>
      <c r="F2087" s="630" t="s">
        <v>3503</v>
      </c>
      <c r="G2087" s="313" t="s">
        <v>2728</v>
      </c>
      <c r="H2087" s="631">
        <v>44316</v>
      </c>
      <c r="I2087" s="628">
        <f t="shared" si="25"/>
        <v>44316</v>
      </c>
      <c r="J2087" s="632"/>
    </row>
    <row r="2088" spans="1:10" s="372" customFormat="1">
      <c r="A2088" s="311" t="s">
        <v>2767</v>
      </c>
      <c r="B2088" s="313" t="s">
        <v>2725</v>
      </c>
      <c r="C2088" s="313" t="s">
        <v>2726</v>
      </c>
      <c r="D2088" s="629">
        <v>2950</v>
      </c>
      <c r="E2088" s="451">
        <v>9000</v>
      </c>
      <c r="F2088" s="630" t="s">
        <v>3504</v>
      </c>
      <c r="G2088" s="313" t="s">
        <v>2728</v>
      </c>
      <c r="H2088" s="631">
        <v>44512</v>
      </c>
      <c r="I2088" s="628">
        <f t="shared" si="25"/>
        <v>44512</v>
      </c>
      <c r="J2088" s="632"/>
    </row>
    <row r="2089" spans="1:10" s="372" customFormat="1">
      <c r="A2089" s="311" t="s">
        <v>2991</v>
      </c>
      <c r="B2089" s="313" t="s">
        <v>2725</v>
      </c>
      <c r="C2089" s="313" t="s">
        <v>2726</v>
      </c>
      <c r="D2089" s="629">
        <v>631</v>
      </c>
      <c r="E2089" s="451">
        <v>3420</v>
      </c>
      <c r="F2089" s="630" t="s">
        <v>3504</v>
      </c>
      <c r="G2089" s="313" t="s">
        <v>2728</v>
      </c>
      <c r="H2089" s="631">
        <v>44263</v>
      </c>
      <c r="I2089" s="628">
        <f t="shared" si="25"/>
        <v>44263</v>
      </c>
      <c r="J2089" s="632"/>
    </row>
    <row r="2090" spans="1:10" s="372" customFormat="1" ht="23.25">
      <c r="A2090" s="311" t="s">
        <v>2991</v>
      </c>
      <c r="B2090" s="313" t="s">
        <v>2732</v>
      </c>
      <c r="C2090" s="313" t="s">
        <v>2726</v>
      </c>
      <c r="D2090" s="629" t="s">
        <v>2993</v>
      </c>
      <c r="E2090" s="451">
        <v>40280</v>
      </c>
      <c r="F2090" s="630" t="s">
        <v>3505</v>
      </c>
      <c r="G2090" s="313" t="s">
        <v>2728</v>
      </c>
      <c r="H2090" s="631">
        <v>44309</v>
      </c>
      <c r="I2090" s="628">
        <f t="shared" si="25"/>
        <v>44309</v>
      </c>
      <c r="J2090" s="632"/>
    </row>
    <row r="2091" spans="1:10" s="372" customFormat="1" ht="23.25">
      <c r="A2091" s="311" t="s">
        <v>2991</v>
      </c>
      <c r="B2091" s="313" t="s">
        <v>2732</v>
      </c>
      <c r="C2091" s="313" t="s">
        <v>2726</v>
      </c>
      <c r="D2091" s="629" t="s">
        <v>3145</v>
      </c>
      <c r="E2091" s="451">
        <v>64181.56</v>
      </c>
      <c r="F2091" s="630" t="s">
        <v>3505</v>
      </c>
      <c r="G2091" s="313" t="s">
        <v>2728</v>
      </c>
      <c r="H2091" s="631">
        <v>44328</v>
      </c>
      <c r="I2091" s="628">
        <f t="shared" si="25"/>
        <v>44328</v>
      </c>
      <c r="J2091" s="632"/>
    </row>
    <row r="2092" spans="1:10" s="372" customFormat="1" ht="23.25">
      <c r="A2092" s="311" t="s">
        <v>2991</v>
      </c>
      <c r="B2092" s="313" t="s">
        <v>2732</v>
      </c>
      <c r="C2092" s="313" t="s">
        <v>2726</v>
      </c>
      <c r="D2092" s="629" t="s">
        <v>3447</v>
      </c>
      <c r="E2092" s="451">
        <v>69000</v>
      </c>
      <c r="F2092" s="630" t="s">
        <v>3505</v>
      </c>
      <c r="G2092" s="313" t="s">
        <v>2728</v>
      </c>
      <c r="H2092" s="631">
        <v>44446</v>
      </c>
      <c r="I2092" s="628">
        <f t="shared" si="25"/>
        <v>44446</v>
      </c>
      <c r="J2092" s="632"/>
    </row>
    <row r="2093" spans="1:10" s="372" customFormat="1" ht="23.25">
      <c r="A2093" s="311" t="s">
        <v>2844</v>
      </c>
      <c r="B2093" s="313" t="s">
        <v>2725</v>
      </c>
      <c r="C2093" s="313" t="s">
        <v>2726</v>
      </c>
      <c r="D2093" s="629">
        <v>354</v>
      </c>
      <c r="E2093" s="451">
        <v>30000</v>
      </c>
      <c r="F2093" s="630" t="s">
        <v>3505</v>
      </c>
      <c r="G2093" s="313" t="s">
        <v>2728</v>
      </c>
      <c r="H2093" s="631">
        <v>44229</v>
      </c>
      <c r="I2093" s="628">
        <f t="shared" si="25"/>
        <v>44229</v>
      </c>
      <c r="J2093" s="632"/>
    </row>
    <row r="2094" spans="1:10" s="372" customFormat="1">
      <c r="A2094" s="311" t="s">
        <v>2808</v>
      </c>
      <c r="B2094" s="313" t="s">
        <v>2725</v>
      </c>
      <c r="C2094" s="313" t="s">
        <v>2726</v>
      </c>
      <c r="D2094" s="629">
        <v>1040</v>
      </c>
      <c r="E2094" s="451">
        <v>10000</v>
      </c>
      <c r="F2094" s="630" t="s">
        <v>3506</v>
      </c>
      <c r="G2094" s="313" t="s">
        <v>2728</v>
      </c>
      <c r="H2094" s="631">
        <v>44322</v>
      </c>
      <c r="I2094" s="628">
        <f t="shared" si="25"/>
        <v>44322</v>
      </c>
      <c r="J2094" s="632"/>
    </row>
    <row r="2095" spans="1:10" s="372" customFormat="1">
      <c r="A2095" s="311" t="s">
        <v>2797</v>
      </c>
      <c r="B2095" s="313" t="s">
        <v>2725</v>
      </c>
      <c r="C2095" s="313" t="s">
        <v>2726</v>
      </c>
      <c r="D2095" s="629">
        <v>1510</v>
      </c>
      <c r="E2095" s="451">
        <v>30000</v>
      </c>
      <c r="F2095" s="630" t="s">
        <v>3506</v>
      </c>
      <c r="G2095" s="313" t="s">
        <v>2728</v>
      </c>
      <c r="H2095" s="631">
        <v>44357</v>
      </c>
      <c r="I2095" s="628">
        <f t="shared" si="25"/>
        <v>44357</v>
      </c>
      <c r="J2095" s="632"/>
    </row>
    <row r="2096" spans="1:10" s="372" customFormat="1">
      <c r="A2096" s="311" t="s">
        <v>2797</v>
      </c>
      <c r="B2096" s="313" t="s">
        <v>2725</v>
      </c>
      <c r="C2096" s="313" t="s">
        <v>2726</v>
      </c>
      <c r="D2096" s="629">
        <v>2359</v>
      </c>
      <c r="E2096" s="451">
        <v>30000</v>
      </c>
      <c r="F2096" s="630" t="s">
        <v>3506</v>
      </c>
      <c r="G2096" s="313" t="s">
        <v>2728</v>
      </c>
      <c r="H2096" s="631">
        <v>44449</v>
      </c>
      <c r="I2096" s="628">
        <f t="shared" si="25"/>
        <v>44449</v>
      </c>
      <c r="J2096" s="632"/>
    </row>
    <row r="2097" spans="1:10" s="372" customFormat="1">
      <c r="A2097" s="311" t="s">
        <v>2773</v>
      </c>
      <c r="B2097" s="313" t="s">
        <v>2725</v>
      </c>
      <c r="C2097" s="313" t="s">
        <v>2726</v>
      </c>
      <c r="D2097" s="629">
        <v>2832</v>
      </c>
      <c r="E2097" s="451">
        <v>16000</v>
      </c>
      <c r="F2097" s="630" t="s">
        <v>3506</v>
      </c>
      <c r="G2097" s="313" t="s">
        <v>2728</v>
      </c>
      <c r="H2097" s="631">
        <v>44498</v>
      </c>
      <c r="I2097" s="628">
        <f t="shared" si="25"/>
        <v>44498</v>
      </c>
      <c r="J2097" s="632"/>
    </row>
    <row r="2098" spans="1:10" s="372" customFormat="1">
      <c r="A2098" s="311" t="s">
        <v>2787</v>
      </c>
      <c r="B2098" s="313" t="s">
        <v>2725</v>
      </c>
      <c r="C2098" s="313" t="s">
        <v>2726</v>
      </c>
      <c r="D2098" s="629">
        <v>1820</v>
      </c>
      <c r="E2098" s="451">
        <v>30000</v>
      </c>
      <c r="F2098" s="630" t="s">
        <v>3506</v>
      </c>
      <c r="G2098" s="313" t="s">
        <v>2728</v>
      </c>
      <c r="H2098" s="631">
        <v>44390</v>
      </c>
      <c r="I2098" s="628">
        <f t="shared" si="25"/>
        <v>44390</v>
      </c>
      <c r="J2098" s="632"/>
    </row>
    <row r="2099" spans="1:10" s="372" customFormat="1">
      <c r="A2099" s="311" t="s">
        <v>3507</v>
      </c>
      <c r="B2099" s="313" t="s">
        <v>2725</v>
      </c>
      <c r="C2099" s="313" t="s">
        <v>2726</v>
      </c>
      <c r="D2099" s="629">
        <v>165</v>
      </c>
      <c r="E2099" s="451">
        <v>24000</v>
      </c>
      <c r="F2099" s="630" t="s">
        <v>3508</v>
      </c>
      <c r="G2099" s="313" t="s">
        <v>2728</v>
      </c>
      <c r="H2099" s="631">
        <v>44215</v>
      </c>
      <c r="I2099" s="628">
        <f t="shared" si="25"/>
        <v>44215</v>
      </c>
      <c r="J2099" s="632"/>
    </row>
    <row r="2100" spans="1:10" s="372" customFormat="1" ht="23.25">
      <c r="A2100" s="311" t="s">
        <v>3509</v>
      </c>
      <c r="B2100" s="313" t="s">
        <v>2725</v>
      </c>
      <c r="C2100" s="313" t="s">
        <v>2726</v>
      </c>
      <c r="D2100" s="629">
        <v>815</v>
      </c>
      <c r="E2100" s="451">
        <v>24000</v>
      </c>
      <c r="F2100" s="630" t="s">
        <v>3510</v>
      </c>
      <c r="G2100" s="313" t="s">
        <v>2728</v>
      </c>
      <c r="H2100" s="631">
        <v>44300</v>
      </c>
      <c r="I2100" s="628">
        <f t="shared" ref="I2100:I2163" si="26">H2100+0</f>
        <v>44300</v>
      </c>
      <c r="J2100" s="632"/>
    </row>
    <row r="2101" spans="1:10" s="372" customFormat="1" ht="23.25">
      <c r="A2101" s="311" t="s">
        <v>3509</v>
      </c>
      <c r="B2101" s="313" t="s">
        <v>2725</v>
      </c>
      <c r="C2101" s="313" t="s">
        <v>2726</v>
      </c>
      <c r="D2101" s="629">
        <v>1697</v>
      </c>
      <c r="E2101" s="451">
        <v>24000</v>
      </c>
      <c r="F2101" s="630" t="s">
        <v>3510</v>
      </c>
      <c r="G2101" s="313" t="s">
        <v>2728</v>
      </c>
      <c r="H2101" s="631">
        <v>44378</v>
      </c>
      <c r="I2101" s="628">
        <f t="shared" si="26"/>
        <v>44378</v>
      </c>
      <c r="J2101" s="632"/>
    </row>
    <row r="2102" spans="1:10" s="372" customFormat="1" ht="23.25">
      <c r="A2102" s="311" t="s">
        <v>3007</v>
      </c>
      <c r="B2102" s="313" t="s">
        <v>2725</v>
      </c>
      <c r="C2102" s="313" t="s">
        <v>2726</v>
      </c>
      <c r="D2102" s="629">
        <v>2578</v>
      </c>
      <c r="E2102" s="451">
        <v>24000</v>
      </c>
      <c r="F2102" s="630" t="s">
        <v>3510</v>
      </c>
      <c r="G2102" s="313" t="s">
        <v>2728</v>
      </c>
      <c r="H2102" s="631">
        <v>44467</v>
      </c>
      <c r="I2102" s="628">
        <f t="shared" si="26"/>
        <v>44467</v>
      </c>
      <c r="J2102" s="632"/>
    </row>
    <row r="2103" spans="1:10" s="372" customFormat="1">
      <c r="A2103" s="311" t="s">
        <v>2767</v>
      </c>
      <c r="B2103" s="313" t="s">
        <v>2725</v>
      </c>
      <c r="C2103" s="313" t="s">
        <v>2726</v>
      </c>
      <c r="D2103" s="629">
        <v>259</v>
      </c>
      <c r="E2103" s="451">
        <v>30000</v>
      </c>
      <c r="F2103" s="630" t="s">
        <v>3510</v>
      </c>
      <c r="G2103" s="313" t="s">
        <v>2728</v>
      </c>
      <c r="H2103" s="631">
        <v>44218</v>
      </c>
      <c r="I2103" s="628">
        <f t="shared" si="26"/>
        <v>44218</v>
      </c>
      <c r="J2103" s="632"/>
    </row>
    <row r="2104" spans="1:10" s="372" customFormat="1">
      <c r="A2104" s="311" t="s">
        <v>2767</v>
      </c>
      <c r="B2104" s="313" t="s">
        <v>2725</v>
      </c>
      <c r="C2104" s="313" t="s">
        <v>2726</v>
      </c>
      <c r="D2104" s="629">
        <v>1011</v>
      </c>
      <c r="E2104" s="451">
        <v>30000</v>
      </c>
      <c r="F2104" s="630" t="s">
        <v>3511</v>
      </c>
      <c r="G2104" s="313" t="s">
        <v>2728</v>
      </c>
      <c r="H2104" s="631">
        <v>44321</v>
      </c>
      <c r="I2104" s="628">
        <f t="shared" si="26"/>
        <v>44321</v>
      </c>
      <c r="J2104" s="632"/>
    </row>
    <row r="2105" spans="1:10" s="372" customFormat="1">
      <c r="A2105" s="311" t="s">
        <v>2773</v>
      </c>
      <c r="B2105" s="313" t="s">
        <v>2725</v>
      </c>
      <c r="C2105" s="313" t="s">
        <v>2726</v>
      </c>
      <c r="D2105" s="629">
        <v>3083</v>
      </c>
      <c r="E2105" s="451">
        <v>10000</v>
      </c>
      <c r="F2105" s="630" t="s">
        <v>3511</v>
      </c>
      <c r="G2105" s="313" t="s">
        <v>2728</v>
      </c>
      <c r="H2105" s="631">
        <v>44531</v>
      </c>
      <c r="I2105" s="628">
        <f t="shared" si="26"/>
        <v>44531</v>
      </c>
      <c r="J2105" s="632"/>
    </row>
    <row r="2106" spans="1:10" s="372" customFormat="1">
      <c r="A2106" s="311" t="s">
        <v>2735</v>
      </c>
      <c r="B2106" s="313" t="s">
        <v>2725</v>
      </c>
      <c r="C2106" s="313" t="s">
        <v>2726</v>
      </c>
      <c r="D2106" s="629">
        <v>1294</v>
      </c>
      <c r="E2106" s="451">
        <v>32000</v>
      </c>
      <c r="F2106" s="630" t="s">
        <v>3512</v>
      </c>
      <c r="G2106" s="313" t="s">
        <v>2728</v>
      </c>
      <c r="H2106" s="631">
        <v>44341</v>
      </c>
      <c r="I2106" s="628">
        <f t="shared" si="26"/>
        <v>44341</v>
      </c>
      <c r="J2106" s="632"/>
    </row>
    <row r="2107" spans="1:10" s="372" customFormat="1">
      <c r="A2107" s="311" t="s">
        <v>2767</v>
      </c>
      <c r="B2107" s="313" t="s">
        <v>2725</v>
      </c>
      <c r="C2107" s="313" t="s">
        <v>2726</v>
      </c>
      <c r="D2107" s="629">
        <v>1403</v>
      </c>
      <c r="E2107" s="451">
        <v>20000</v>
      </c>
      <c r="F2107" s="630" t="s">
        <v>3513</v>
      </c>
      <c r="G2107" s="313" t="s">
        <v>2728</v>
      </c>
      <c r="H2107" s="631">
        <v>44348</v>
      </c>
      <c r="I2107" s="628">
        <f t="shared" si="26"/>
        <v>44348</v>
      </c>
      <c r="J2107" s="632"/>
    </row>
    <row r="2108" spans="1:10" s="372" customFormat="1">
      <c r="A2108" s="311" t="s">
        <v>2767</v>
      </c>
      <c r="B2108" s="313" t="s">
        <v>2725</v>
      </c>
      <c r="C2108" s="313" t="s">
        <v>2726</v>
      </c>
      <c r="D2108" s="629">
        <v>2043</v>
      </c>
      <c r="E2108" s="451">
        <v>20000</v>
      </c>
      <c r="F2108" s="630" t="s">
        <v>3514</v>
      </c>
      <c r="G2108" s="313" t="s">
        <v>2728</v>
      </c>
      <c r="H2108" s="631">
        <v>44417</v>
      </c>
      <c r="I2108" s="628">
        <f t="shared" si="26"/>
        <v>44417</v>
      </c>
      <c r="J2108" s="632"/>
    </row>
    <row r="2109" spans="1:10" s="372" customFormat="1">
      <c r="A2109" s="311" t="s">
        <v>2767</v>
      </c>
      <c r="B2109" s="313" t="s">
        <v>2725</v>
      </c>
      <c r="C2109" s="313" t="s">
        <v>2726</v>
      </c>
      <c r="D2109" s="629">
        <v>2690</v>
      </c>
      <c r="E2109" s="451">
        <v>10000</v>
      </c>
      <c r="F2109" s="630" t="s">
        <v>3514</v>
      </c>
      <c r="G2109" s="313" t="s">
        <v>2728</v>
      </c>
      <c r="H2109" s="631">
        <v>44476</v>
      </c>
      <c r="I2109" s="628">
        <f t="shared" si="26"/>
        <v>44476</v>
      </c>
      <c r="J2109" s="632"/>
    </row>
    <row r="2110" spans="1:10" s="372" customFormat="1">
      <c r="A2110" s="311" t="s">
        <v>2767</v>
      </c>
      <c r="B2110" s="313" t="s">
        <v>2725</v>
      </c>
      <c r="C2110" s="313" t="s">
        <v>2726</v>
      </c>
      <c r="D2110" s="629">
        <v>2935</v>
      </c>
      <c r="E2110" s="451">
        <v>17500</v>
      </c>
      <c r="F2110" s="630" t="s">
        <v>3514</v>
      </c>
      <c r="G2110" s="313" t="s">
        <v>2728</v>
      </c>
      <c r="H2110" s="631">
        <v>44512</v>
      </c>
      <c r="I2110" s="628">
        <f t="shared" si="26"/>
        <v>44512</v>
      </c>
      <c r="J2110" s="632"/>
    </row>
    <row r="2111" spans="1:10" s="372" customFormat="1">
      <c r="A2111" s="311" t="s">
        <v>2785</v>
      </c>
      <c r="B2111" s="313" t="s">
        <v>2725</v>
      </c>
      <c r="C2111" s="313" t="s">
        <v>2726</v>
      </c>
      <c r="D2111" s="629">
        <v>88</v>
      </c>
      <c r="E2111" s="451">
        <v>18000</v>
      </c>
      <c r="F2111" s="630" t="s">
        <v>3514</v>
      </c>
      <c r="G2111" s="313" t="s">
        <v>2728</v>
      </c>
      <c r="H2111" s="631">
        <v>44212</v>
      </c>
      <c r="I2111" s="628">
        <f t="shared" si="26"/>
        <v>44212</v>
      </c>
      <c r="J2111" s="632"/>
    </row>
    <row r="2112" spans="1:10" s="372" customFormat="1">
      <c r="A2112" s="311" t="s">
        <v>2724</v>
      </c>
      <c r="B2112" s="313" t="s">
        <v>2725</v>
      </c>
      <c r="C2112" s="313" t="s">
        <v>2726</v>
      </c>
      <c r="D2112" s="629">
        <v>1717</v>
      </c>
      <c r="E2112" s="451">
        <v>15000</v>
      </c>
      <c r="F2112" s="630" t="s">
        <v>3515</v>
      </c>
      <c r="G2112" s="313" t="s">
        <v>2728</v>
      </c>
      <c r="H2112" s="631">
        <v>44382</v>
      </c>
      <c r="I2112" s="628">
        <f t="shared" si="26"/>
        <v>44382</v>
      </c>
      <c r="J2112" s="632"/>
    </row>
    <row r="2113" spans="1:10" s="372" customFormat="1">
      <c r="A2113" s="311" t="s">
        <v>2785</v>
      </c>
      <c r="B2113" s="313" t="s">
        <v>2725</v>
      </c>
      <c r="C2113" s="313" t="s">
        <v>2726</v>
      </c>
      <c r="D2113" s="629">
        <v>179</v>
      </c>
      <c r="E2113" s="451">
        <v>25000</v>
      </c>
      <c r="F2113" s="630" t="s">
        <v>3515</v>
      </c>
      <c r="G2113" s="313" t="s">
        <v>2728</v>
      </c>
      <c r="H2113" s="631">
        <v>44215</v>
      </c>
      <c r="I2113" s="628">
        <f t="shared" si="26"/>
        <v>44215</v>
      </c>
      <c r="J2113" s="632"/>
    </row>
    <row r="2114" spans="1:10" s="372" customFormat="1">
      <c r="A2114" s="311" t="s">
        <v>2785</v>
      </c>
      <c r="B2114" s="313" t="s">
        <v>2725</v>
      </c>
      <c r="C2114" s="313" t="s">
        <v>2726</v>
      </c>
      <c r="D2114" s="629">
        <v>1476</v>
      </c>
      <c r="E2114" s="451">
        <v>20000</v>
      </c>
      <c r="F2114" s="630" t="s">
        <v>3516</v>
      </c>
      <c r="G2114" s="313" t="s">
        <v>2728</v>
      </c>
      <c r="H2114" s="631">
        <v>44355</v>
      </c>
      <c r="I2114" s="628">
        <f t="shared" si="26"/>
        <v>44355</v>
      </c>
      <c r="J2114" s="632"/>
    </row>
    <row r="2115" spans="1:10" s="372" customFormat="1">
      <c r="A2115" s="311" t="s">
        <v>2785</v>
      </c>
      <c r="B2115" s="313" t="s">
        <v>2725</v>
      </c>
      <c r="C2115" s="313" t="s">
        <v>2726</v>
      </c>
      <c r="D2115" s="629">
        <v>2698</v>
      </c>
      <c r="E2115" s="451">
        <v>15000</v>
      </c>
      <c r="F2115" s="630" t="s">
        <v>3516</v>
      </c>
      <c r="G2115" s="313" t="s">
        <v>2728</v>
      </c>
      <c r="H2115" s="631">
        <v>44481</v>
      </c>
      <c r="I2115" s="628">
        <f t="shared" si="26"/>
        <v>44481</v>
      </c>
      <c r="J2115" s="632"/>
    </row>
    <row r="2116" spans="1:10" s="372" customFormat="1" ht="23.25">
      <c r="A2116" s="311" t="s">
        <v>2914</v>
      </c>
      <c r="B2116" s="313" t="s">
        <v>2725</v>
      </c>
      <c r="C2116" s="313" t="s">
        <v>2726</v>
      </c>
      <c r="D2116" s="629">
        <v>1489</v>
      </c>
      <c r="E2116" s="451">
        <v>33000</v>
      </c>
      <c r="F2116" s="630" t="s">
        <v>3516</v>
      </c>
      <c r="G2116" s="313" t="s">
        <v>2728</v>
      </c>
      <c r="H2116" s="631">
        <v>44357</v>
      </c>
      <c r="I2116" s="628">
        <f t="shared" si="26"/>
        <v>44357</v>
      </c>
      <c r="J2116" s="632"/>
    </row>
    <row r="2117" spans="1:10" s="372" customFormat="1" ht="23.25">
      <c r="A2117" s="311" t="s">
        <v>2914</v>
      </c>
      <c r="B2117" s="313" t="s">
        <v>2725</v>
      </c>
      <c r="C2117" s="313" t="s">
        <v>2726</v>
      </c>
      <c r="D2117" s="629">
        <v>2489</v>
      </c>
      <c r="E2117" s="451">
        <v>35000</v>
      </c>
      <c r="F2117" s="630" t="s">
        <v>3517</v>
      </c>
      <c r="G2117" s="313" t="s">
        <v>2728</v>
      </c>
      <c r="H2117" s="631">
        <v>44460</v>
      </c>
      <c r="I2117" s="628">
        <f t="shared" si="26"/>
        <v>44460</v>
      </c>
      <c r="J2117" s="632"/>
    </row>
    <row r="2118" spans="1:10" s="372" customFormat="1">
      <c r="A2118" s="311" t="s">
        <v>3518</v>
      </c>
      <c r="B2118" s="313" t="s">
        <v>2725</v>
      </c>
      <c r="C2118" s="313" t="s">
        <v>2726</v>
      </c>
      <c r="D2118" s="629">
        <v>2745</v>
      </c>
      <c r="E2118" s="451">
        <v>8000</v>
      </c>
      <c r="F2118" s="630" t="s">
        <v>3517</v>
      </c>
      <c r="G2118" s="313" t="s">
        <v>2728</v>
      </c>
      <c r="H2118" s="631">
        <v>44484</v>
      </c>
      <c r="I2118" s="628">
        <f t="shared" si="26"/>
        <v>44484</v>
      </c>
      <c r="J2118" s="632"/>
    </row>
    <row r="2119" spans="1:10" s="372" customFormat="1">
      <c r="A2119" s="311" t="s">
        <v>3518</v>
      </c>
      <c r="B2119" s="313" t="s">
        <v>2725</v>
      </c>
      <c r="C2119" s="313" t="s">
        <v>2726</v>
      </c>
      <c r="D2119" s="629">
        <v>2974</v>
      </c>
      <c r="E2119" s="451">
        <v>7000</v>
      </c>
      <c r="F2119" s="630" t="s">
        <v>3519</v>
      </c>
      <c r="G2119" s="313" t="s">
        <v>2728</v>
      </c>
      <c r="H2119" s="631">
        <v>44517</v>
      </c>
      <c r="I2119" s="628">
        <f t="shared" si="26"/>
        <v>44517</v>
      </c>
      <c r="J2119" s="632"/>
    </row>
    <row r="2120" spans="1:10" s="372" customFormat="1">
      <c r="A2120" s="311" t="s">
        <v>3520</v>
      </c>
      <c r="B2120" s="313" t="s">
        <v>2725</v>
      </c>
      <c r="C2120" s="313" t="s">
        <v>2726</v>
      </c>
      <c r="D2120" s="629">
        <v>1869</v>
      </c>
      <c r="E2120" s="451">
        <v>35000</v>
      </c>
      <c r="F2120" s="630" t="s">
        <v>3519</v>
      </c>
      <c r="G2120" s="313" t="s">
        <v>2728</v>
      </c>
      <c r="H2120" s="631">
        <v>44392</v>
      </c>
      <c r="I2120" s="628">
        <f t="shared" si="26"/>
        <v>44392</v>
      </c>
      <c r="J2120" s="632"/>
    </row>
    <row r="2121" spans="1:10" s="372" customFormat="1">
      <c r="A2121" s="311" t="s">
        <v>2828</v>
      </c>
      <c r="B2121" s="313" t="s">
        <v>2725</v>
      </c>
      <c r="C2121" s="313" t="s">
        <v>2726</v>
      </c>
      <c r="D2121" s="629">
        <v>2593</v>
      </c>
      <c r="E2121" s="451">
        <v>35000</v>
      </c>
      <c r="F2121" s="630" t="s">
        <v>3521</v>
      </c>
      <c r="G2121" s="313" t="s">
        <v>2728</v>
      </c>
      <c r="H2121" s="631">
        <v>44468</v>
      </c>
      <c r="I2121" s="628">
        <f t="shared" si="26"/>
        <v>44468</v>
      </c>
      <c r="J2121" s="632"/>
    </row>
    <row r="2122" spans="1:10" s="372" customFormat="1">
      <c r="A2122" s="311" t="s">
        <v>3522</v>
      </c>
      <c r="B2122" s="313" t="s">
        <v>2732</v>
      </c>
      <c r="C2122" s="313" t="s">
        <v>2726</v>
      </c>
      <c r="D2122" s="629" t="s">
        <v>3523</v>
      </c>
      <c r="E2122" s="451">
        <v>92520</v>
      </c>
      <c r="F2122" s="630" t="s">
        <v>3521</v>
      </c>
      <c r="G2122" s="313" t="s">
        <v>2728</v>
      </c>
      <c r="H2122" s="631">
        <v>44377</v>
      </c>
      <c r="I2122" s="628">
        <f t="shared" si="26"/>
        <v>44377</v>
      </c>
      <c r="J2122" s="632"/>
    </row>
    <row r="2123" spans="1:10" s="372" customFormat="1">
      <c r="A2123" s="311" t="s">
        <v>3524</v>
      </c>
      <c r="B2123" s="313" t="s">
        <v>2732</v>
      </c>
      <c r="C2123" s="313" t="s">
        <v>2726</v>
      </c>
      <c r="D2123" s="629" t="s">
        <v>3523</v>
      </c>
      <c r="E2123" s="451">
        <v>49590</v>
      </c>
      <c r="F2123" s="630" t="s">
        <v>3525</v>
      </c>
      <c r="G2123" s="313" t="s">
        <v>2728</v>
      </c>
      <c r="H2123" s="631">
        <v>44377</v>
      </c>
      <c r="I2123" s="628">
        <f t="shared" si="26"/>
        <v>44377</v>
      </c>
      <c r="J2123" s="632"/>
    </row>
    <row r="2124" spans="1:10" s="372" customFormat="1">
      <c r="A2124" s="311" t="s">
        <v>3522</v>
      </c>
      <c r="B2124" s="313" t="s">
        <v>2732</v>
      </c>
      <c r="C2124" s="313" t="s">
        <v>2726</v>
      </c>
      <c r="D2124" s="629" t="s">
        <v>3526</v>
      </c>
      <c r="E2124" s="451">
        <v>133812</v>
      </c>
      <c r="F2124" s="630" t="s">
        <v>3525</v>
      </c>
      <c r="G2124" s="313" t="s">
        <v>2728</v>
      </c>
      <c r="H2124" s="631">
        <v>44377</v>
      </c>
      <c r="I2124" s="628">
        <f t="shared" si="26"/>
        <v>44377</v>
      </c>
      <c r="J2124" s="632"/>
    </row>
    <row r="2125" spans="1:10" s="372" customFormat="1">
      <c r="A2125" s="311" t="s">
        <v>3524</v>
      </c>
      <c r="B2125" s="313" t="s">
        <v>2732</v>
      </c>
      <c r="C2125" s="313" t="s">
        <v>2726</v>
      </c>
      <c r="D2125" s="629" t="s">
        <v>3526</v>
      </c>
      <c r="E2125" s="451">
        <v>49590</v>
      </c>
      <c r="F2125" s="630" t="s">
        <v>3525</v>
      </c>
      <c r="G2125" s="313" t="s">
        <v>2728</v>
      </c>
      <c r="H2125" s="631">
        <v>44377</v>
      </c>
      <c r="I2125" s="628">
        <f t="shared" si="26"/>
        <v>44377</v>
      </c>
      <c r="J2125" s="632"/>
    </row>
    <row r="2126" spans="1:10" s="372" customFormat="1">
      <c r="A2126" s="311" t="s">
        <v>3522</v>
      </c>
      <c r="B2126" s="313" t="s">
        <v>2732</v>
      </c>
      <c r="C2126" s="313" t="s">
        <v>2726</v>
      </c>
      <c r="D2126" s="629" t="s">
        <v>3527</v>
      </c>
      <c r="E2126" s="451">
        <v>89208</v>
      </c>
      <c r="F2126" s="630" t="s">
        <v>3525</v>
      </c>
      <c r="G2126" s="313" t="s">
        <v>2728</v>
      </c>
      <c r="H2126" s="631">
        <v>44467</v>
      </c>
      <c r="I2126" s="628">
        <f t="shared" si="26"/>
        <v>44467</v>
      </c>
      <c r="J2126" s="632"/>
    </row>
    <row r="2127" spans="1:10" s="372" customFormat="1">
      <c r="A2127" s="311" t="s">
        <v>3524</v>
      </c>
      <c r="B2127" s="313" t="s">
        <v>2732</v>
      </c>
      <c r="C2127" s="313" t="s">
        <v>2726</v>
      </c>
      <c r="D2127" s="629" t="s">
        <v>3527</v>
      </c>
      <c r="E2127" s="451">
        <v>35815</v>
      </c>
      <c r="F2127" s="630" t="s">
        <v>3525</v>
      </c>
      <c r="G2127" s="313" t="s">
        <v>2728</v>
      </c>
      <c r="H2127" s="631">
        <v>44467</v>
      </c>
      <c r="I2127" s="628">
        <f t="shared" si="26"/>
        <v>44467</v>
      </c>
      <c r="J2127" s="632"/>
    </row>
    <row r="2128" spans="1:10" s="372" customFormat="1">
      <c r="A2128" s="311" t="s">
        <v>3522</v>
      </c>
      <c r="B2128" s="313" t="s">
        <v>2732</v>
      </c>
      <c r="C2128" s="313" t="s">
        <v>2726</v>
      </c>
      <c r="D2128" s="629" t="s">
        <v>3527</v>
      </c>
      <c r="E2128" s="451">
        <v>61680</v>
      </c>
      <c r="F2128" s="630" t="s">
        <v>3525</v>
      </c>
      <c r="G2128" s="313" t="s">
        <v>2728</v>
      </c>
      <c r="H2128" s="631">
        <v>44467</v>
      </c>
      <c r="I2128" s="628">
        <f t="shared" si="26"/>
        <v>44467</v>
      </c>
      <c r="J2128" s="632"/>
    </row>
    <row r="2129" spans="1:10" s="372" customFormat="1">
      <c r="A2129" s="311" t="s">
        <v>3524</v>
      </c>
      <c r="B2129" s="313" t="s">
        <v>2732</v>
      </c>
      <c r="C2129" s="313" t="s">
        <v>2726</v>
      </c>
      <c r="D2129" s="629" t="s">
        <v>3527</v>
      </c>
      <c r="E2129" s="451">
        <v>35815</v>
      </c>
      <c r="F2129" s="630" t="s">
        <v>3525</v>
      </c>
      <c r="G2129" s="313" t="s">
        <v>2728</v>
      </c>
      <c r="H2129" s="631">
        <v>44467</v>
      </c>
      <c r="I2129" s="628">
        <f t="shared" si="26"/>
        <v>44467</v>
      </c>
      <c r="J2129" s="632"/>
    </row>
    <row r="2130" spans="1:10" s="372" customFormat="1">
      <c r="A2130" s="311" t="s">
        <v>3522</v>
      </c>
      <c r="B2130" s="313" t="s">
        <v>2732</v>
      </c>
      <c r="C2130" s="313" t="s">
        <v>2726</v>
      </c>
      <c r="D2130" s="629" t="s">
        <v>3528</v>
      </c>
      <c r="E2130" s="451">
        <v>178416</v>
      </c>
      <c r="F2130" s="630" t="s">
        <v>3525</v>
      </c>
      <c r="G2130" s="313" t="s">
        <v>2728</v>
      </c>
      <c r="H2130" s="631">
        <v>44553</v>
      </c>
      <c r="I2130" s="628">
        <f t="shared" si="26"/>
        <v>44553</v>
      </c>
      <c r="J2130" s="632"/>
    </row>
    <row r="2131" spans="1:10" s="372" customFormat="1">
      <c r="A2131" s="311" t="s">
        <v>3524</v>
      </c>
      <c r="B2131" s="313" t="s">
        <v>2732</v>
      </c>
      <c r="C2131" s="313" t="s">
        <v>2726</v>
      </c>
      <c r="D2131" s="629" t="s">
        <v>3528</v>
      </c>
      <c r="E2131" s="451">
        <v>66120</v>
      </c>
      <c r="F2131" s="630" t="s">
        <v>3525</v>
      </c>
      <c r="G2131" s="313" t="s">
        <v>2728</v>
      </c>
      <c r="H2131" s="631">
        <v>44553</v>
      </c>
      <c r="I2131" s="628">
        <f t="shared" si="26"/>
        <v>44553</v>
      </c>
      <c r="J2131" s="632"/>
    </row>
    <row r="2132" spans="1:10" s="372" customFormat="1">
      <c r="A2132" s="311" t="s">
        <v>3522</v>
      </c>
      <c r="B2132" s="313" t="s">
        <v>2732</v>
      </c>
      <c r="C2132" s="313" t="s">
        <v>2726</v>
      </c>
      <c r="D2132" s="629" t="s">
        <v>3528</v>
      </c>
      <c r="E2132" s="451">
        <v>123360</v>
      </c>
      <c r="F2132" s="630" t="s">
        <v>3525</v>
      </c>
      <c r="G2132" s="313" t="s">
        <v>2728</v>
      </c>
      <c r="H2132" s="631">
        <v>44553</v>
      </c>
      <c r="I2132" s="628">
        <f t="shared" si="26"/>
        <v>44553</v>
      </c>
      <c r="J2132" s="632"/>
    </row>
    <row r="2133" spans="1:10" s="372" customFormat="1">
      <c r="A2133" s="311" t="s">
        <v>3524</v>
      </c>
      <c r="B2133" s="313" t="s">
        <v>2732</v>
      </c>
      <c r="C2133" s="313" t="s">
        <v>2726</v>
      </c>
      <c r="D2133" s="629" t="s">
        <v>3528</v>
      </c>
      <c r="E2133" s="451">
        <v>66120</v>
      </c>
      <c r="F2133" s="630" t="s">
        <v>3525</v>
      </c>
      <c r="G2133" s="313" t="s">
        <v>2728</v>
      </c>
      <c r="H2133" s="631">
        <v>44553</v>
      </c>
      <c r="I2133" s="628">
        <f t="shared" si="26"/>
        <v>44553</v>
      </c>
      <c r="J2133" s="632"/>
    </row>
    <row r="2134" spans="1:10" s="372" customFormat="1">
      <c r="A2134" s="311" t="s">
        <v>3211</v>
      </c>
      <c r="B2134" s="313" t="s">
        <v>2725</v>
      </c>
      <c r="C2134" s="313" t="s">
        <v>2726</v>
      </c>
      <c r="D2134" s="629">
        <v>457</v>
      </c>
      <c r="E2134" s="451">
        <v>7718</v>
      </c>
      <c r="F2134" s="630" t="s">
        <v>3525</v>
      </c>
      <c r="G2134" s="313" t="s">
        <v>2728</v>
      </c>
      <c r="H2134" s="631">
        <v>44243</v>
      </c>
      <c r="I2134" s="628">
        <f t="shared" si="26"/>
        <v>44243</v>
      </c>
      <c r="J2134" s="632"/>
    </row>
    <row r="2135" spans="1:10" s="372" customFormat="1">
      <c r="A2135" s="311" t="s">
        <v>3211</v>
      </c>
      <c r="B2135" s="313" t="s">
        <v>2725</v>
      </c>
      <c r="C2135" s="313" t="s">
        <v>2726</v>
      </c>
      <c r="D2135" s="629">
        <v>1628</v>
      </c>
      <c r="E2135" s="451">
        <v>11741.8</v>
      </c>
      <c r="F2135" s="630" t="s">
        <v>3529</v>
      </c>
      <c r="G2135" s="313" t="s">
        <v>2728</v>
      </c>
      <c r="H2135" s="631">
        <v>44370</v>
      </c>
      <c r="I2135" s="628">
        <f t="shared" si="26"/>
        <v>44370</v>
      </c>
      <c r="J2135" s="632"/>
    </row>
    <row r="2136" spans="1:10" s="372" customFormat="1">
      <c r="A2136" s="311" t="s">
        <v>3530</v>
      </c>
      <c r="B2136" s="313" t="s">
        <v>2725</v>
      </c>
      <c r="C2136" s="313" t="s">
        <v>2726</v>
      </c>
      <c r="D2136" s="629">
        <v>2505</v>
      </c>
      <c r="E2136" s="451">
        <v>16000</v>
      </c>
      <c r="F2136" s="630" t="s">
        <v>3529</v>
      </c>
      <c r="G2136" s="313" t="s">
        <v>2728</v>
      </c>
      <c r="H2136" s="631">
        <v>44461</v>
      </c>
      <c r="I2136" s="628">
        <f t="shared" si="26"/>
        <v>44461</v>
      </c>
      <c r="J2136" s="632"/>
    </row>
    <row r="2137" spans="1:10" s="372" customFormat="1" ht="23.25">
      <c r="A2137" s="311" t="s">
        <v>3531</v>
      </c>
      <c r="B2137" s="313" t="s">
        <v>2725</v>
      </c>
      <c r="C2137" s="313" t="s">
        <v>2726</v>
      </c>
      <c r="D2137" s="629">
        <v>3251</v>
      </c>
      <c r="E2137" s="451">
        <v>8000</v>
      </c>
      <c r="F2137" s="630" t="s">
        <v>3532</v>
      </c>
      <c r="G2137" s="313" t="s">
        <v>2728</v>
      </c>
      <c r="H2137" s="631">
        <v>44547</v>
      </c>
      <c r="I2137" s="628">
        <f t="shared" si="26"/>
        <v>44547</v>
      </c>
      <c r="J2137" s="632"/>
    </row>
    <row r="2138" spans="1:10" s="372" customFormat="1">
      <c r="A2138" s="311" t="s">
        <v>3211</v>
      </c>
      <c r="B2138" s="313" t="s">
        <v>2725</v>
      </c>
      <c r="C2138" s="313" t="s">
        <v>2726</v>
      </c>
      <c r="D2138" s="629">
        <v>479</v>
      </c>
      <c r="E2138" s="451">
        <v>12600</v>
      </c>
      <c r="F2138" s="630" t="s">
        <v>3532</v>
      </c>
      <c r="G2138" s="313" t="s">
        <v>2728</v>
      </c>
      <c r="H2138" s="631">
        <v>44244</v>
      </c>
      <c r="I2138" s="628">
        <f t="shared" si="26"/>
        <v>44244</v>
      </c>
      <c r="J2138" s="632"/>
    </row>
    <row r="2139" spans="1:10" s="372" customFormat="1">
      <c r="A2139" s="311" t="s">
        <v>3211</v>
      </c>
      <c r="B2139" s="313" t="s">
        <v>2725</v>
      </c>
      <c r="C2139" s="313" t="s">
        <v>2726</v>
      </c>
      <c r="D2139" s="629">
        <v>616</v>
      </c>
      <c r="E2139" s="451">
        <v>10500</v>
      </c>
      <c r="F2139" s="630" t="s">
        <v>3533</v>
      </c>
      <c r="G2139" s="313" t="s">
        <v>2728</v>
      </c>
      <c r="H2139" s="631">
        <v>44263</v>
      </c>
      <c r="I2139" s="628">
        <f t="shared" si="26"/>
        <v>44263</v>
      </c>
      <c r="J2139" s="632"/>
    </row>
    <row r="2140" spans="1:10" s="372" customFormat="1">
      <c r="A2140" s="311" t="s">
        <v>2935</v>
      </c>
      <c r="B2140" s="313" t="s">
        <v>2725</v>
      </c>
      <c r="C2140" s="313" t="s">
        <v>2726</v>
      </c>
      <c r="D2140" s="629">
        <v>1448</v>
      </c>
      <c r="E2140" s="451">
        <v>17214</v>
      </c>
      <c r="F2140" s="630" t="s">
        <v>3533</v>
      </c>
      <c r="G2140" s="313" t="s">
        <v>2728</v>
      </c>
      <c r="H2140" s="631">
        <v>44354</v>
      </c>
      <c r="I2140" s="628">
        <f t="shared" si="26"/>
        <v>44354</v>
      </c>
      <c r="J2140" s="632"/>
    </row>
    <row r="2141" spans="1:10" s="372" customFormat="1">
      <c r="A2141" s="311" t="s">
        <v>2797</v>
      </c>
      <c r="B2141" s="313" t="s">
        <v>2725</v>
      </c>
      <c r="C2141" s="313" t="s">
        <v>2726</v>
      </c>
      <c r="D2141" s="629">
        <v>2983</v>
      </c>
      <c r="E2141" s="451">
        <v>14340</v>
      </c>
      <c r="F2141" s="630" t="s">
        <v>3533</v>
      </c>
      <c r="G2141" s="313" t="s">
        <v>2728</v>
      </c>
      <c r="H2141" s="631">
        <v>44519</v>
      </c>
      <c r="I2141" s="628">
        <f t="shared" si="26"/>
        <v>44519</v>
      </c>
      <c r="J2141" s="632"/>
    </row>
    <row r="2142" spans="1:10" s="372" customFormat="1">
      <c r="A2142" s="311" t="s">
        <v>2789</v>
      </c>
      <c r="B2142" s="313" t="s">
        <v>2725</v>
      </c>
      <c r="C2142" s="313" t="s">
        <v>2726</v>
      </c>
      <c r="D2142" s="629">
        <v>1416</v>
      </c>
      <c r="E2142" s="451">
        <v>10000</v>
      </c>
      <c r="F2142" s="630" t="s">
        <v>3534</v>
      </c>
      <c r="G2142" s="313" t="s">
        <v>2728</v>
      </c>
      <c r="H2142" s="631">
        <v>44349</v>
      </c>
      <c r="I2142" s="628">
        <f t="shared" si="26"/>
        <v>44349</v>
      </c>
      <c r="J2142" s="632"/>
    </row>
    <row r="2143" spans="1:10" s="372" customFormat="1" ht="23.25">
      <c r="A2143" s="311" t="s">
        <v>3535</v>
      </c>
      <c r="B2143" s="313" t="s">
        <v>2725</v>
      </c>
      <c r="C2143" s="313" t="s">
        <v>2726</v>
      </c>
      <c r="D2143" s="629">
        <v>161</v>
      </c>
      <c r="E2143" s="451">
        <v>27000</v>
      </c>
      <c r="F2143" s="630" t="s">
        <v>3536</v>
      </c>
      <c r="G2143" s="313" t="s">
        <v>2728</v>
      </c>
      <c r="H2143" s="631">
        <v>44215</v>
      </c>
      <c r="I2143" s="628">
        <f t="shared" si="26"/>
        <v>44215</v>
      </c>
      <c r="J2143" s="632"/>
    </row>
    <row r="2144" spans="1:10" s="372" customFormat="1">
      <c r="A2144" s="311" t="s">
        <v>2825</v>
      </c>
      <c r="B2144" s="313" t="s">
        <v>2725</v>
      </c>
      <c r="C2144" s="313" t="s">
        <v>2726</v>
      </c>
      <c r="D2144" s="629">
        <v>1083</v>
      </c>
      <c r="E2144" s="451">
        <v>33000</v>
      </c>
      <c r="F2144" s="630" t="s">
        <v>3537</v>
      </c>
      <c r="G2144" s="313" t="s">
        <v>2728</v>
      </c>
      <c r="H2144" s="631">
        <v>44327</v>
      </c>
      <c r="I2144" s="628">
        <f t="shared" si="26"/>
        <v>44327</v>
      </c>
      <c r="J2144" s="632"/>
    </row>
    <row r="2145" spans="1:10" s="372" customFormat="1">
      <c r="A2145" s="311" t="s">
        <v>2825</v>
      </c>
      <c r="B2145" s="313" t="s">
        <v>2725</v>
      </c>
      <c r="C2145" s="313" t="s">
        <v>2726</v>
      </c>
      <c r="D2145" s="629">
        <v>2178</v>
      </c>
      <c r="E2145" s="451">
        <v>35000</v>
      </c>
      <c r="F2145" s="630" t="s">
        <v>3538</v>
      </c>
      <c r="G2145" s="313" t="s">
        <v>2728</v>
      </c>
      <c r="H2145" s="631">
        <v>44433</v>
      </c>
      <c r="I2145" s="628">
        <f t="shared" si="26"/>
        <v>44433</v>
      </c>
      <c r="J2145" s="632"/>
    </row>
    <row r="2146" spans="1:10" s="372" customFormat="1">
      <c r="A2146" s="311" t="s">
        <v>2771</v>
      </c>
      <c r="B2146" s="313" t="s">
        <v>2725</v>
      </c>
      <c r="C2146" s="313" t="s">
        <v>2726</v>
      </c>
      <c r="D2146" s="629">
        <v>3016</v>
      </c>
      <c r="E2146" s="451">
        <v>4500</v>
      </c>
      <c r="F2146" s="630" t="s">
        <v>3538</v>
      </c>
      <c r="G2146" s="313" t="s">
        <v>2728</v>
      </c>
      <c r="H2146" s="631">
        <v>44524</v>
      </c>
      <c r="I2146" s="628">
        <f t="shared" si="26"/>
        <v>44524</v>
      </c>
      <c r="J2146" s="632"/>
    </row>
    <row r="2147" spans="1:10" s="372" customFormat="1">
      <c r="A2147" s="311" t="s">
        <v>2789</v>
      </c>
      <c r="B2147" s="313" t="s">
        <v>2725</v>
      </c>
      <c r="C2147" s="313" t="s">
        <v>2726</v>
      </c>
      <c r="D2147" s="629">
        <v>3046</v>
      </c>
      <c r="E2147" s="451">
        <v>8000</v>
      </c>
      <c r="F2147" s="630" t="s">
        <v>3539</v>
      </c>
      <c r="G2147" s="313" t="s">
        <v>2728</v>
      </c>
      <c r="H2147" s="631">
        <v>44526</v>
      </c>
      <c r="I2147" s="628">
        <f t="shared" si="26"/>
        <v>44526</v>
      </c>
      <c r="J2147" s="632"/>
    </row>
    <row r="2148" spans="1:10" s="372" customFormat="1">
      <c r="A2148" s="311" t="s">
        <v>2915</v>
      </c>
      <c r="B2148" s="313" t="s">
        <v>2725</v>
      </c>
      <c r="C2148" s="313" t="s">
        <v>2726</v>
      </c>
      <c r="D2148" s="629">
        <v>283</v>
      </c>
      <c r="E2148" s="451">
        <v>3000</v>
      </c>
      <c r="F2148" s="630" t="s">
        <v>3540</v>
      </c>
      <c r="G2148" s="313" t="s">
        <v>2728</v>
      </c>
      <c r="H2148" s="631">
        <v>44222</v>
      </c>
      <c r="I2148" s="628">
        <f t="shared" si="26"/>
        <v>44222</v>
      </c>
      <c r="J2148" s="632"/>
    </row>
    <row r="2149" spans="1:10" s="372" customFormat="1">
      <c r="A2149" s="311" t="s">
        <v>3030</v>
      </c>
      <c r="B2149" s="313" t="s">
        <v>2725</v>
      </c>
      <c r="C2149" s="313" t="s">
        <v>2726</v>
      </c>
      <c r="D2149" s="629">
        <v>374</v>
      </c>
      <c r="E2149" s="451">
        <v>8000</v>
      </c>
      <c r="F2149" s="630" t="s">
        <v>3541</v>
      </c>
      <c r="G2149" s="313" t="s">
        <v>2728</v>
      </c>
      <c r="H2149" s="631">
        <v>44231</v>
      </c>
      <c r="I2149" s="628">
        <f t="shared" si="26"/>
        <v>44231</v>
      </c>
      <c r="J2149" s="632"/>
    </row>
    <row r="2150" spans="1:10" s="372" customFormat="1">
      <c r="A2150" s="311" t="s">
        <v>2915</v>
      </c>
      <c r="B2150" s="313" t="s">
        <v>2725</v>
      </c>
      <c r="C2150" s="313" t="s">
        <v>2726</v>
      </c>
      <c r="D2150" s="629">
        <v>836</v>
      </c>
      <c r="E2150" s="451">
        <v>12000</v>
      </c>
      <c r="F2150" s="630" t="s">
        <v>3541</v>
      </c>
      <c r="G2150" s="313" t="s">
        <v>2728</v>
      </c>
      <c r="H2150" s="631">
        <v>44301</v>
      </c>
      <c r="I2150" s="628">
        <f t="shared" si="26"/>
        <v>44301</v>
      </c>
      <c r="J2150" s="632"/>
    </row>
    <row r="2151" spans="1:10" s="372" customFormat="1">
      <c r="A2151" s="311" t="s">
        <v>2915</v>
      </c>
      <c r="B2151" s="313" t="s">
        <v>2725</v>
      </c>
      <c r="C2151" s="313" t="s">
        <v>2726</v>
      </c>
      <c r="D2151" s="629">
        <v>1937</v>
      </c>
      <c r="E2151" s="451">
        <v>4000</v>
      </c>
      <c r="F2151" s="630" t="s">
        <v>3541</v>
      </c>
      <c r="G2151" s="313" t="s">
        <v>2728</v>
      </c>
      <c r="H2151" s="631">
        <v>44396</v>
      </c>
      <c r="I2151" s="628">
        <f t="shared" si="26"/>
        <v>44396</v>
      </c>
      <c r="J2151" s="632"/>
    </row>
    <row r="2152" spans="1:10" s="372" customFormat="1">
      <c r="A2152" s="311" t="s">
        <v>2915</v>
      </c>
      <c r="B2152" s="313" t="s">
        <v>2725</v>
      </c>
      <c r="C2152" s="313" t="s">
        <v>2726</v>
      </c>
      <c r="D2152" s="629">
        <v>678</v>
      </c>
      <c r="E2152" s="451">
        <v>3000</v>
      </c>
      <c r="F2152" s="630" t="s">
        <v>3541</v>
      </c>
      <c r="G2152" s="313" t="s">
        <v>2728</v>
      </c>
      <c r="H2152" s="631">
        <v>44271</v>
      </c>
      <c r="I2152" s="628">
        <f t="shared" si="26"/>
        <v>44271</v>
      </c>
      <c r="J2152" s="632"/>
    </row>
    <row r="2153" spans="1:10" s="372" customFormat="1">
      <c r="A2153" s="311" t="s">
        <v>3032</v>
      </c>
      <c r="B2153" s="313" t="s">
        <v>2725</v>
      </c>
      <c r="C2153" s="313" t="s">
        <v>2726</v>
      </c>
      <c r="D2153" s="629">
        <v>1221</v>
      </c>
      <c r="E2153" s="451">
        <v>3000</v>
      </c>
      <c r="F2153" s="630" t="s">
        <v>3542</v>
      </c>
      <c r="G2153" s="313" t="s">
        <v>2728</v>
      </c>
      <c r="H2153" s="631">
        <v>44336</v>
      </c>
      <c r="I2153" s="628">
        <f t="shared" si="26"/>
        <v>44336</v>
      </c>
      <c r="J2153" s="632"/>
    </row>
    <row r="2154" spans="1:10" s="372" customFormat="1">
      <c r="A2154" s="311" t="s">
        <v>2915</v>
      </c>
      <c r="B2154" s="313" t="s">
        <v>2725</v>
      </c>
      <c r="C2154" s="313" t="s">
        <v>2726</v>
      </c>
      <c r="D2154" s="629">
        <v>1956</v>
      </c>
      <c r="E2154" s="451">
        <v>1500</v>
      </c>
      <c r="F2154" s="630" t="s">
        <v>3542</v>
      </c>
      <c r="G2154" s="313" t="s">
        <v>2728</v>
      </c>
      <c r="H2154" s="631">
        <v>44398</v>
      </c>
      <c r="I2154" s="628">
        <f t="shared" si="26"/>
        <v>44398</v>
      </c>
      <c r="J2154" s="632"/>
    </row>
    <row r="2155" spans="1:10" s="372" customFormat="1">
      <c r="A2155" s="311" t="s">
        <v>2915</v>
      </c>
      <c r="B2155" s="313" t="s">
        <v>2725</v>
      </c>
      <c r="C2155" s="313" t="s">
        <v>2726</v>
      </c>
      <c r="D2155" s="629">
        <v>2388</v>
      </c>
      <c r="E2155" s="451">
        <v>6000</v>
      </c>
      <c r="F2155" s="630" t="s">
        <v>3542</v>
      </c>
      <c r="G2155" s="313" t="s">
        <v>2728</v>
      </c>
      <c r="H2155" s="631">
        <v>44453</v>
      </c>
      <c r="I2155" s="628">
        <f t="shared" si="26"/>
        <v>44453</v>
      </c>
      <c r="J2155" s="632"/>
    </row>
    <row r="2156" spans="1:10" s="372" customFormat="1">
      <c r="A2156" s="311" t="s">
        <v>2767</v>
      </c>
      <c r="B2156" s="313" t="s">
        <v>2725</v>
      </c>
      <c r="C2156" s="313" t="s">
        <v>2726</v>
      </c>
      <c r="D2156" s="629">
        <v>21</v>
      </c>
      <c r="E2156" s="451">
        <v>14630</v>
      </c>
      <c r="F2156" s="630" t="s">
        <v>3542</v>
      </c>
      <c r="G2156" s="313" t="s">
        <v>2728</v>
      </c>
      <c r="H2156" s="631">
        <v>44208</v>
      </c>
      <c r="I2156" s="628">
        <f t="shared" si="26"/>
        <v>44208</v>
      </c>
      <c r="J2156" s="632"/>
    </row>
    <row r="2157" spans="1:10" s="372" customFormat="1">
      <c r="A2157" s="311" t="s">
        <v>2789</v>
      </c>
      <c r="B2157" s="313" t="s">
        <v>2725</v>
      </c>
      <c r="C2157" s="313" t="s">
        <v>2726</v>
      </c>
      <c r="D2157" s="629">
        <v>3002</v>
      </c>
      <c r="E2157" s="451">
        <v>10700</v>
      </c>
      <c r="F2157" s="630" t="s">
        <v>3543</v>
      </c>
      <c r="G2157" s="313" t="s">
        <v>2728</v>
      </c>
      <c r="H2157" s="631">
        <v>44522</v>
      </c>
      <c r="I2157" s="628">
        <f t="shared" si="26"/>
        <v>44522</v>
      </c>
      <c r="J2157" s="632"/>
    </row>
    <row r="2158" spans="1:10" s="372" customFormat="1">
      <c r="A2158" s="311" t="s">
        <v>2789</v>
      </c>
      <c r="B2158" s="313" t="s">
        <v>2725</v>
      </c>
      <c r="C2158" s="313" t="s">
        <v>2726</v>
      </c>
      <c r="D2158" s="629">
        <v>2429</v>
      </c>
      <c r="E2158" s="451">
        <v>34700</v>
      </c>
      <c r="F2158" s="630" t="s">
        <v>3543</v>
      </c>
      <c r="G2158" s="313" t="s">
        <v>2728</v>
      </c>
      <c r="H2158" s="631">
        <v>44454</v>
      </c>
      <c r="I2158" s="628">
        <f t="shared" si="26"/>
        <v>44454</v>
      </c>
      <c r="J2158" s="632"/>
    </row>
    <row r="2159" spans="1:10" s="372" customFormat="1">
      <c r="A2159" s="311" t="s">
        <v>2767</v>
      </c>
      <c r="B2159" s="313" t="s">
        <v>2725</v>
      </c>
      <c r="C2159" s="313" t="s">
        <v>2726</v>
      </c>
      <c r="D2159" s="629">
        <v>1883</v>
      </c>
      <c r="E2159" s="451">
        <v>32000</v>
      </c>
      <c r="F2159" s="630" t="s">
        <v>3544</v>
      </c>
      <c r="G2159" s="313" t="s">
        <v>2728</v>
      </c>
      <c r="H2159" s="631">
        <v>44393</v>
      </c>
      <c r="I2159" s="628">
        <f t="shared" si="26"/>
        <v>44393</v>
      </c>
      <c r="J2159" s="632"/>
    </row>
    <row r="2160" spans="1:10" s="372" customFormat="1" ht="23.25">
      <c r="A2160" s="311" t="s">
        <v>3067</v>
      </c>
      <c r="B2160" s="313" t="s">
        <v>2725</v>
      </c>
      <c r="C2160" s="313" t="s">
        <v>2726</v>
      </c>
      <c r="D2160" s="629">
        <v>224</v>
      </c>
      <c r="E2160" s="451">
        <v>15000</v>
      </c>
      <c r="F2160" s="630" t="s">
        <v>3545</v>
      </c>
      <c r="G2160" s="313" t="s">
        <v>2728</v>
      </c>
      <c r="H2160" s="631">
        <v>44217</v>
      </c>
      <c r="I2160" s="628">
        <f t="shared" si="26"/>
        <v>44217</v>
      </c>
      <c r="J2160" s="632"/>
    </row>
    <row r="2161" spans="1:10" s="372" customFormat="1">
      <c r="A2161" s="311" t="s">
        <v>2751</v>
      </c>
      <c r="B2161" s="313" t="s">
        <v>2725</v>
      </c>
      <c r="C2161" s="313" t="s">
        <v>2726</v>
      </c>
      <c r="D2161" s="629">
        <v>1344</v>
      </c>
      <c r="E2161" s="451">
        <v>22000</v>
      </c>
      <c r="F2161" s="630" t="s">
        <v>3546</v>
      </c>
      <c r="G2161" s="313" t="s">
        <v>2728</v>
      </c>
      <c r="H2161" s="631">
        <v>44347</v>
      </c>
      <c r="I2161" s="628">
        <f t="shared" si="26"/>
        <v>44347</v>
      </c>
      <c r="J2161" s="632"/>
    </row>
    <row r="2162" spans="1:10" s="372" customFormat="1">
      <c r="A2162" s="311" t="s">
        <v>2771</v>
      </c>
      <c r="B2162" s="313" t="s">
        <v>2725</v>
      </c>
      <c r="C2162" s="313" t="s">
        <v>2726</v>
      </c>
      <c r="D2162" s="629">
        <v>3015</v>
      </c>
      <c r="E2162" s="451">
        <v>10000</v>
      </c>
      <c r="F2162" s="630" t="s">
        <v>3546</v>
      </c>
      <c r="G2162" s="313" t="s">
        <v>2728</v>
      </c>
      <c r="H2162" s="631">
        <v>44524</v>
      </c>
      <c r="I2162" s="628">
        <f t="shared" si="26"/>
        <v>44524</v>
      </c>
      <c r="J2162" s="632"/>
    </row>
    <row r="2163" spans="1:10" s="372" customFormat="1">
      <c r="A2163" s="311" t="s">
        <v>2911</v>
      </c>
      <c r="B2163" s="313" t="s">
        <v>2725</v>
      </c>
      <c r="C2163" s="313" t="s">
        <v>2726</v>
      </c>
      <c r="D2163" s="629">
        <v>2920</v>
      </c>
      <c r="E2163" s="451">
        <v>13334</v>
      </c>
      <c r="F2163" s="630" t="s">
        <v>3546</v>
      </c>
      <c r="G2163" s="313" t="s">
        <v>2728</v>
      </c>
      <c r="H2163" s="631">
        <v>44511</v>
      </c>
      <c r="I2163" s="628">
        <f t="shared" si="26"/>
        <v>44511</v>
      </c>
      <c r="J2163" s="632"/>
    </row>
    <row r="2164" spans="1:10" s="372" customFormat="1">
      <c r="A2164" s="311" t="s">
        <v>2777</v>
      </c>
      <c r="B2164" s="313" t="s">
        <v>2725</v>
      </c>
      <c r="C2164" s="313" t="s">
        <v>2726</v>
      </c>
      <c r="D2164" s="629">
        <v>2890</v>
      </c>
      <c r="E2164" s="451">
        <v>12000</v>
      </c>
      <c r="F2164" s="630" t="s">
        <v>3547</v>
      </c>
      <c r="G2164" s="313" t="s">
        <v>2728</v>
      </c>
      <c r="H2164" s="631">
        <v>44510</v>
      </c>
      <c r="I2164" s="628">
        <f t="shared" ref="I2164:I2227" si="27">H2164+0</f>
        <v>44510</v>
      </c>
      <c r="J2164" s="632"/>
    </row>
    <row r="2165" spans="1:10" s="372" customFormat="1">
      <c r="A2165" s="311" t="s">
        <v>3118</v>
      </c>
      <c r="B2165" s="313" t="s">
        <v>2725</v>
      </c>
      <c r="C2165" s="313" t="s">
        <v>2726</v>
      </c>
      <c r="D2165" s="629">
        <v>1830</v>
      </c>
      <c r="E2165" s="451">
        <v>29974.36</v>
      </c>
      <c r="F2165" s="630" t="s">
        <v>3548</v>
      </c>
      <c r="G2165" s="313" t="s">
        <v>2728</v>
      </c>
      <c r="H2165" s="631">
        <v>44390</v>
      </c>
      <c r="I2165" s="628">
        <f t="shared" si="27"/>
        <v>44390</v>
      </c>
      <c r="J2165" s="632"/>
    </row>
    <row r="2166" spans="1:10" s="372" customFormat="1" ht="23.25">
      <c r="A2166" s="311" t="s">
        <v>3118</v>
      </c>
      <c r="B2166" s="313" t="s">
        <v>2725</v>
      </c>
      <c r="C2166" s="313" t="s">
        <v>2726</v>
      </c>
      <c r="D2166" s="629">
        <v>1831</v>
      </c>
      <c r="E2166" s="451">
        <v>24135.72</v>
      </c>
      <c r="F2166" s="630" t="s">
        <v>3549</v>
      </c>
      <c r="G2166" s="313" t="s">
        <v>2728</v>
      </c>
      <c r="H2166" s="631">
        <v>44390</v>
      </c>
      <c r="I2166" s="628">
        <f t="shared" si="27"/>
        <v>44390</v>
      </c>
      <c r="J2166" s="632"/>
    </row>
    <row r="2167" spans="1:10" s="372" customFormat="1" ht="23.25">
      <c r="A2167" s="311" t="s">
        <v>3118</v>
      </c>
      <c r="B2167" s="313" t="s">
        <v>2725</v>
      </c>
      <c r="C2167" s="313" t="s">
        <v>2726</v>
      </c>
      <c r="D2167" s="629">
        <v>1832</v>
      </c>
      <c r="E2167" s="451">
        <v>14601.32</v>
      </c>
      <c r="F2167" s="630" t="s">
        <v>3549</v>
      </c>
      <c r="G2167" s="313" t="s">
        <v>2728</v>
      </c>
      <c r="H2167" s="631">
        <v>44390</v>
      </c>
      <c r="I2167" s="628">
        <f t="shared" si="27"/>
        <v>44390</v>
      </c>
      <c r="J2167" s="632"/>
    </row>
    <row r="2168" spans="1:10" s="372" customFormat="1" ht="23.25">
      <c r="A2168" s="311" t="s">
        <v>3118</v>
      </c>
      <c r="B2168" s="313" t="s">
        <v>2725</v>
      </c>
      <c r="C2168" s="313" t="s">
        <v>2726</v>
      </c>
      <c r="D2168" s="629">
        <v>1833</v>
      </c>
      <c r="E2168" s="451">
        <v>17493.5</v>
      </c>
      <c r="F2168" s="630" t="s">
        <v>3549</v>
      </c>
      <c r="G2168" s="313" t="s">
        <v>2728</v>
      </c>
      <c r="H2168" s="631">
        <v>44390</v>
      </c>
      <c r="I2168" s="628">
        <f t="shared" si="27"/>
        <v>44390</v>
      </c>
      <c r="J2168" s="632"/>
    </row>
    <row r="2169" spans="1:10" s="372" customFormat="1" ht="23.25">
      <c r="A2169" s="311" t="s">
        <v>2940</v>
      </c>
      <c r="B2169" s="313" t="s">
        <v>2725</v>
      </c>
      <c r="C2169" s="313" t="s">
        <v>2726</v>
      </c>
      <c r="D2169" s="629">
        <v>1345</v>
      </c>
      <c r="E2169" s="451">
        <v>18000</v>
      </c>
      <c r="F2169" s="630" t="s">
        <v>3549</v>
      </c>
      <c r="G2169" s="313" t="s">
        <v>2728</v>
      </c>
      <c r="H2169" s="631">
        <v>44347</v>
      </c>
      <c r="I2169" s="628">
        <f t="shared" si="27"/>
        <v>44347</v>
      </c>
      <c r="J2169" s="632"/>
    </row>
    <row r="2170" spans="1:10" s="372" customFormat="1">
      <c r="A2170" s="311" t="s">
        <v>2757</v>
      </c>
      <c r="B2170" s="313" t="s">
        <v>2725</v>
      </c>
      <c r="C2170" s="313" t="s">
        <v>2726</v>
      </c>
      <c r="D2170" s="629">
        <v>1588</v>
      </c>
      <c r="E2170" s="451">
        <v>20000</v>
      </c>
      <c r="F2170" s="630" t="s">
        <v>3550</v>
      </c>
      <c r="G2170" s="313" t="s">
        <v>2728</v>
      </c>
      <c r="H2170" s="631">
        <v>44365</v>
      </c>
      <c r="I2170" s="628">
        <f t="shared" si="27"/>
        <v>44365</v>
      </c>
      <c r="J2170" s="632"/>
    </row>
    <row r="2171" spans="1:10" s="372" customFormat="1">
      <c r="A2171" s="311" t="s">
        <v>3551</v>
      </c>
      <c r="B2171" s="313" t="s">
        <v>2725</v>
      </c>
      <c r="C2171" s="313" t="s">
        <v>2726</v>
      </c>
      <c r="D2171" s="629">
        <v>1920</v>
      </c>
      <c r="E2171" s="451">
        <v>35000</v>
      </c>
      <c r="F2171" s="630" t="s">
        <v>3552</v>
      </c>
      <c r="G2171" s="313" t="s">
        <v>2728</v>
      </c>
      <c r="H2171" s="631">
        <v>44396</v>
      </c>
      <c r="I2171" s="628">
        <f t="shared" si="27"/>
        <v>44396</v>
      </c>
      <c r="J2171" s="632"/>
    </row>
    <row r="2172" spans="1:10" s="372" customFormat="1">
      <c r="A2172" s="311" t="s">
        <v>2773</v>
      </c>
      <c r="B2172" s="313" t="s">
        <v>2725</v>
      </c>
      <c r="C2172" s="313" t="s">
        <v>2726</v>
      </c>
      <c r="D2172" s="629">
        <v>3248</v>
      </c>
      <c r="E2172" s="451">
        <v>3960</v>
      </c>
      <c r="F2172" s="630" t="s">
        <v>3553</v>
      </c>
      <c r="G2172" s="313" t="s">
        <v>2728</v>
      </c>
      <c r="H2172" s="631">
        <v>44547</v>
      </c>
      <c r="I2172" s="628">
        <f t="shared" si="27"/>
        <v>44547</v>
      </c>
      <c r="J2172" s="632"/>
    </row>
    <row r="2173" spans="1:10" s="372" customFormat="1">
      <c r="A2173" s="311" t="s">
        <v>3554</v>
      </c>
      <c r="B2173" s="313" t="s">
        <v>2725</v>
      </c>
      <c r="C2173" s="313" t="s">
        <v>2726</v>
      </c>
      <c r="D2173" s="629">
        <v>3043</v>
      </c>
      <c r="E2173" s="451">
        <v>10000</v>
      </c>
      <c r="F2173" s="630" t="s">
        <v>3553</v>
      </c>
      <c r="G2173" s="313" t="s">
        <v>2728</v>
      </c>
      <c r="H2173" s="631">
        <v>44526</v>
      </c>
      <c r="I2173" s="628">
        <f t="shared" si="27"/>
        <v>44526</v>
      </c>
      <c r="J2173" s="632"/>
    </row>
    <row r="2174" spans="1:10" s="372" customFormat="1">
      <c r="A2174" s="311" t="s">
        <v>2785</v>
      </c>
      <c r="B2174" s="313" t="s">
        <v>2725</v>
      </c>
      <c r="C2174" s="313" t="s">
        <v>2726</v>
      </c>
      <c r="D2174" s="629">
        <v>304</v>
      </c>
      <c r="E2174" s="451">
        <v>1500</v>
      </c>
      <c r="F2174" s="630" t="s">
        <v>3555</v>
      </c>
      <c r="G2174" s="313" t="s">
        <v>2728</v>
      </c>
      <c r="H2174" s="631">
        <v>44222</v>
      </c>
      <c r="I2174" s="628">
        <f t="shared" si="27"/>
        <v>44222</v>
      </c>
      <c r="J2174" s="632"/>
    </row>
    <row r="2175" spans="1:10" s="372" customFormat="1">
      <c r="A2175" s="311" t="s">
        <v>2849</v>
      </c>
      <c r="B2175" s="313" t="s">
        <v>2725</v>
      </c>
      <c r="C2175" s="313" t="s">
        <v>2726</v>
      </c>
      <c r="D2175" s="629">
        <v>2968</v>
      </c>
      <c r="E2175" s="451">
        <v>16500</v>
      </c>
      <c r="F2175" s="630" t="s">
        <v>3556</v>
      </c>
      <c r="G2175" s="313" t="s">
        <v>2728</v>
      </c>
      <c r="H2175" s="631">
        <v>44517</v>
      </c>
      <c r="I2175" s="628">
        <f t="shared" si="27"/>
        <v>44517</v>
      </c>
      <c r="J2175" s="632"/>
    </row>
    <row r="2176" spans="1:10" s="372" customFormat="1">
      <c r="A2176" s="311" t="s">
        <v>2915</v>
      </c>
      <c r="B2176" s="313" t="s">
        <v>2725</v>
      </c>
      <c r="C2176" s="313" t="s">
        <v>2726</v>
      </c>
      <c r="D2176" s="629">
        <v>649</v>
      </c>
      <c r="E2176" s="451">
        <v>3000</v>
      </c>
      <c r="F2176" s="630" t="s">
        <v>3557</v>
      </c>
      <c r="G2176" s="313" t="s">
        <v>2728</v>
      </c>
      <c r="H2176" s="631">
        <v>44267</v>
      </c>
      <c r="I2176" s="628">
        <f t="shared" si="27"/>
        <v>44267</v>
      </c>
      <c r="J2176" s="632"/>
    </row>
    <row r="2177" spans="1:10" s="372" customFormat="1">
      <c r="A2177" s="311" t="s">
        <v>3032</v>
      </c>
      <c r="B2177" s="313" t="s">
        <v>2725</v>
      </c>
      <c r="C2177" s="313" t="s">
        <v>2726</v>
      </c>
      <c r="D2177" s="629">
        <v>1220</v>
      </c>
      <c r="E2177" s="451">
        <v>3000</v>
      </c>
      <c r="F2177" s="630" t="s">
        <v>3558</v>
      </c>
      <c r="G2177" s="313" t="s">
        <v>2728</v>
      </c>
      <c r="H2177" s="631">
        <v>44336</v>
      </c>
      <c r="I2177" s="628">
        <f t="shared" si="27"/>
        <v>44336</v>
      </c>
      <c r="J2177" s="632"/>
    </row>
    <row r="2178" spans="1:10" s="372" customFormat="1">
      <c r="A2178" s="311" t="s">
        <v>2915</v>
      </c>
      <c r="B2178" s="313" t="s">
        <v>2725</v>
      </c>
      <c r="C2178" s="313" t="s">
        <v>2726</v>
      </c>
      <c r="D2178" s="629">
        <v>1955</v>
      </c>
      <c r="E2178" s="451">
        <v>1500</v>
      </c>
      <c r="F2178" s="630" t="s">
        <v>3558</v>
      </c>
      <c r="G2178" s="313" t="s">
        <v>2728</v>
      </c>
      <c r="H2178" s="631">
        <v>44398</v>
      </c>
      <c r="I2178" s="628">
        <f t="shared" si="27"/>
        <v>44398</v>
      </c>
      <c r="J2178" s="632"/>
    </row>
    <row r="2179" spans="1:10" s="372" customFormat="1">
      <c r="A2179" s="311" t="s">
        <v>2915</v>
      </c>
      <c r="B2179" s="313" t="s">
        <v>2725</v>
      </c>
      <c r="C2179" s="313" t="s">
        <v>2726</v>
      </c>
      <c r="D2179" s="629">
        <v>2387</v>
      </c>
      <c r="E2179" s="451">
        <v>6000</v>
      </c>
      <c r="F2179" s="630" t="s">
        <v>3558</v>
      </c>
      <c r="G2179" s="313" t="s">
        <v>2728</v>
      </c>
      <c r="H2179" s="631">
        <v>44453</v>
      </c>
      <c r="I2179" s="628">
        <f t="shared" si="27"/>
        <v>44453</v>
      </c>
      <c r="J2179" s="632"/>
    </row>
    <row r="2180" spans="1:10" s="372" customFormat="1">
      <c r="A2180" s="311" t="s">
        <v>2785</v>
      </c>
      <c r="B2180" s="313" t="s">
        <v>2725</v>
      </c>
      <c r="C2180" s="313" t="s">
        <v>2726</v>
      </c>
      <c r="D2180" s="629">
        <v>13</v>
      </c>
      <c r="E2180" s="451">
        <v>13500</v>
      </c>
      <c r="F2180" s="630" t="s">
        <v>3558</v>
      </c>
      <c r="G2180" s="313" t="s">
        <v>2728</v>
      </c>
      <c r="H2180" s="631">
        <v>44208</v>
      </c>
      <c r="I2180" s="628">
        <f t="shared" si="27"/>
        <v>44208</v>
      </c>
      <c r="J2180" s="632"/>
    </row>
    <row r="2181" spans="1:10" s="372" customFormat="1">
      <c r="A2181" s="311" t="s">
        <v>2785</v>
      </c>
      <c r="B2181" s="313" t="s">
        <v>2725</v>
      </c>
      <c r="C2181" s="313" t="s">
        <v>2726</v>
      </c>
      <c r="D2181" s="629">
        <v>816</v>
      </c>
      <c r="E2181" s="451">
        <v>13500</v>
      </c>
      <c r="F2181" s="630" t="s">
        <v>3559</v>
      </c>
      <c r="G2181" s="313" t="s">
        <v>2728</v>
      </c>
      <c r="H2181" s="631">
        <v>44300</v>
      </c>
      <c r="I2181" s="628">
        <f t="shared" si="27"/>
        <v>44300</v>
      </c>
      <c r="J2181" s="632"/>
    </row>
    <row r="2182" spans="1:10" s="372" customFormat="1">
      <c r="A2182" s="311" t="s">
        <v>2785</v>
      </c>
      <c r="B2182" s="313" t="s">
        <v>2725</v>
      </c>
      <c r="C2182" s="313" t="s">
        <v>2726</v>
      </c>
      <c r="D2182" s="629">
        <v>1885</v>
      </c>
      <c r="E2182" s="451">
        <v>9000</v>
      </c>
      <c r="F2182" s="630" t="s">
        <v>3559</v>
      </c>
      <c r="G2182" s="313" t="s">
        <v>2728</v>
      </c>
      <c r="H2182" s="631">
        <v>44393</v>
      </c>
      <c r="I2182" s="628">
        <f t="shared" si="27"/>
        <v>44393</v>
      </c>
      <c r="J2182" s="632"/>
    </row>
    <row r="2183" spans="1:10" s="372" customFormat="1">
      <c r="A2183" s="311" t="s">
        <v>2791</v>
      </c>
      <c r="B2183" s="313" t="s">
        <v>2725</v>
      </c>
      <c r="C2183" s="313" t="s">
        <v>2726</v>
      </c>
      <c r="D2183" s="629">
        <v>2466</v>
      </c>
      <c r="E2183" s="451">
        <v>15300</v>
      </c>
      <c r="F2183" s="630" t="s">
        <v>3559</v>
      </c>
      <c r="G2183" s="313" t="s">
        <v>2728</v>
      </c>
      <c r="H2183" s="631">
        <v>44456</v>
      </c>
      <c r="I2183" s="628">
        <f t="shared" si="27"/>
        <v>44456</v>
      </c>
      <c r="J2183" s="632"/>
    </row>
    <row r="2184" spans="1:10" s="372" customFormat="1">
      <c r="A2184" s="311" t="s">
        <v>3011</v>
      </c>
      <c r="B2184" s="313" t="s">
        <v>2725</v>
      </c>
      <c r="C2184" s="313" t="s">
        <v>2726</v>
      </c>
      <c r="D2184" s="629">
        <v>1680</v>
      </c>
      <c r="E2184" s="451">
        <v>2944.21</v>
      </c>
      <c r="F2184" s="630" t="s">
        <v>3559</v>
      </c>
      <c r="G2184" s="313" t="s">
        <v>2728</v>
      </c>
      <c r="H2184" s="631">
        <v>44377</v>
      </c>
      <c r="I2184" s="628">
        <f t="shared" si="27"/>
        <v>44377</v>
      </c>
      <c r="J2184" s="632"/>
    </row>
    <row r="2185" spans="1:10" s="372" customFormat="1">
      <c r="A2185" s="311" t="s">
        <v>3560</v>
      </c>
      <c r="B2185" s="313" t="s">
        <v>2725</v>
      </c>
      <c r="C2185" s="313" t="s">
        <v>2726</v>
      </c>
      <c r="D2185" s="629">
        <v>1</v>
      </c>
      <c r="E2185" s="451">
        <v>25840</v>
      </c>
      <c r="F2185" s="630" t="s">
        <v>3561</v>
      </c>
      <c r="G2185" s="313" t="s">
        <v>2728</v>
      </c>
      <c r="H2185" s="631">
        <v>44200</v>
      </c>
      <c r="I2185" s="628">
        <f t="shared" si="27"/>
        <v>44200</v>
      </c>
      <c r="J2185" s="632"/>
    </row>
    <row r="2186" spans="1:10" s="372" customFormat="1" ht="23.25">
      <c r="A2186" s="311" t="s">
        <v>3560</v>
      </c>
      <c r="B2186" s="313" t="s">
        <v>2831</v>
      </c>
      <c r="C2186" s="313" t="s">
        <v>2726</v>
      </c>
      <c r="D2186" s="629" t="s">
        <v>3562</v>
      </c>
      <c r="E2186" s="451">
        <v>71221.5</v>
      </c>
      <c r="F2186" s="630" t="s">
        <v>3563</v>
      </c>
      <c r="G2186" s="313" t="s">
        <v>2728</v>
      </c>
      <c r="H2186" s="631">
        <v>44315</v>
      </c>
      <c r="I2186" s="628">
        <f t="shared" si="27"/>
        <v>44315</v>
      </c>
      <c r="J2186" s="632"/>
    </row>
    <row r="2187" spans="1:10" s="372" customFormat="1" ht="23.25">
      <c r="A2187" s="311" t="s">
        <v>2800</v>
      </c>
      <c r="B2187" s="313" t="s">
        <v>2725</v>
      </c>
      <c r="C2187" s="313" t="s">
        <v>2726</v>
      </c>
      <c r="D2187" s="629">
        <v>3146</v>
      </c>
      <c r="E2187" s="451">
        <v>6000</v>
      </c>
      <c r="F2187" s="630" t="s">
        <v>3563</v>
      </c>
      <c r="G2187" s="313" t="s">
        <v>2728</v>
      </c>
      <c r="H2187" s="631">
        <v>44536</v>
      </c>
      <c r="I2187" s="628">
        <f t="shared" si="27"/>
        <v>44536</v>
      </c>
      <c r="J2187" s="632"/>
    </row>
    <row r="2188" spans="1:10" s="372" customFormat="1">
      <c r="A2188" s="311" t="s">
        <v>2891</v>
      </c>
      <c r="B2188" s="313" t="s">
        <v>2725</v>
      </c>
      <c r="C2188" s="313" t="s">
        <v>2726</v>
      </c>
      <c r="D2188" s="629">
        <v>2190</v>
      </c>
      <c r="E2188" s="451">
        <v>30000</v>
      </c>
      <c r="F2188" s="630" t="s">
        <v>3564</v>
      </c>
      <c r="G2188" s="313" t="s">
        <v>2728</v>
      </c>
      <c r="H2188" s="631">
        <v>44433</v>
      </c>
      <c r="I2188" s="628">
        <f t="shared" si="27"/>
        <v>44433</v>
      </c>
      <c r="J2188" s="632"/>
    </row>
    <row r="2189" spans="1:10" s="372" customFormat="1">
      <c r="A2189" s="311" t="s">
        <v>2789</v>
      </c>
      <c r="B2189" s="313" t="s">
        <v>2725</v>
      </c>
      <c r="C2189" s="313" t="s">
        <v>2726</v>
      </c>
      <c r="D2189" s="629">
        <v>2626</v>
      </c>
      <c r="E2189" s="451">
        <v>30000</v>
      </c>
      <c r="F2189" s="630" t="s">
        <v>3565</v>
      </c>
      <c r="G2189" s="313" t="s">
        <v>2728</v>
      </c>
      <c r="H2189" s="631">
        <v>44469</v>
      </c>
      <c r="I2189" s="628">
        <f t="shared" si="27"/>
        <v>44469</v>
      </c>
      <c r="J2189" s="632"/>
    </row>
    <row r="2190" spans="1:10" s="372" customFormat="1">
      <c r="A2190" s="311" t="s">
        <v>2771</v>
      </c>
      <c r="B2190" s="313" t="s">
        <v>2725</v>
      </c>
      <c r="C2190" s="313" t="s">
        <v>2726</v>
      </c>
      <c r="D2190" s="629">
        <v>2784</v>
      </c>
      <c r="E2190" s="451">
        <v>26000</v>
      </c>
      <c r="F2190" s="630" t="s">
        <v>3566</v>
      </c>
      <c r="G2190" s="313" t="s">
        <v>2728</v>
      </c>
      <c r="H2190" s="631">
        <v>44491</v>
      </c>
      <c r="I2190" s="628">
        <f t="shared" si="27"/>
        <v>44491</v>
      </c>
      <c r="J2190" s="632"/>
    </row>
    <row r="2191" spans="1:10" s="372" customFormat="1">
      <c r="A2191" s="311" t="s">
        <v>2800</v>
      </c>
      <c r="B2191" s="313" t="s">
        <v>2725</v>
      </c>
      <c r="C2191" s="313" t="s">
        <v>2726</v>
      </c>
      <c r="D2191" s="629">
        <v>922</v>
      </c>
      <c r="E2191" s="451">
        <v>5000</v>
      </c>
      <c r="F2191" s="630" t="s">
        <v>3567</v>
      </c>
      <c r="G2191" s="313" t="s">
        <v>2728</v>
      </c>
      <c r="H2191" s="631">
        <v>44312</v>
      </c>
      <c r="I2191" s="628">
        <f t="shared" si="27"/>
        <v>44312</v>
      </c>
      <c r="J2191" s="632"/>
    </row>
    <row r="2192" spans="1:10" s="372" customFormat="1">
      <c r="A2192" s="311" t="s">
        <v>2785</v>
      </c>
      <c r="B2192" s="313" t="s">
        <v>2725</v>
      </c>
      <c r="C2192" s="313" t="s">
        <v>2726</v>
      </c>
      <c r="D2192" s="629">
        <v>2796</v>
      </c>
      <c r="E2192" s="451">
        <v>6700</v>
      </c>
      <c r="F2192" s="630" t="s">
        <v>3568</v>
      </c>
      <c r="G2192" s="313" t="s">
        <v>2728</v>
      </c>
      <c r="H2192" s="631">
        <v>44495</v>
      </c>
      <c r="I2192" s="628">
        <f t="shared" si="27"/>
        <v>44495</v>
      </c>
      <c r="J2192" s="632"/>
    </row>
    <row r="2193" spans="1:10" s="372" customFormat="1">
      <c r="A2193" s="311" t="s">
        <v>2767</v>
      </c>
      <c r="B2193" s="313" t="s">
        <v>2725</v>
      </c>
      <c r="C2193" s="313" t="s">
        <v>2726</v>
      </c>
      <c r="D2193" s="629">
        <v>139</v>
      </c>
      <c r="E2193" s="451">
        <v>30000</v>
      </c>
      <c r="F2193" s="630" t="s">
        <v>3569</v>
      </c>
      <c r="G2193" s="313" t="s">
        <v>2728</v>
      </c>
      <c r="H2193" s="631">
        <v>44213</v>
      </c>
      <c r="I2193" s="628">
        <f t="shared" si="27"/>
        <v>44213</v>
      </c>
      <c r="J2193" s="632"/>
    </row>
    <row r="2194" spans="1:10" s="372" customFormat="1">
      <c r="A2194" s="311" t="s">
        <v>2767</v>
      </c>
      <c r="B2194" s="313" t="s">
        <v>2725</v>
      </c>
      <c r="C2194" s="313" t="s">
        <v>2726</v>
      </c>
      <c r="D2194" s="629">
        <v>1013</v>
      </c>
      <c r="E2194" s="451">
        <v>30000</v>
      </c>
      <c r="F2194" s="630" t="s">
        <v>3570</v>
      </c>
      <c r="G2194" s="313" t="s">
        <v>2728</v>
      </c>
      <c r="H2194" s="631">
        <v>44321</v>
      </c>
      <c r="I2194" s="628">
        <f t="shared" si="27"/>
        <v>44321</v>
      </c>
      <c r="J2194" s="632"/>
    </row>
    <row r="2195" spans="1:10" s="372" customFormat="1">
      <c r="A2195" s="311" t="s">
        <v>2953</v>
      </c>
      <c r="B2195" s="313" t="s">
        <v>2725</v>
      </c>
      <c r="C2195" s="313" t="s">
        <v>2726</v>
      </c>
      <c r="D2195" s="629">
        <v>1975</v>
      </c>
      <c r="E2195" s="451">
        <v>20000</v>
      </c>
      <c r="F2195" s="630" t="s">
        <v>3570</v>
      </c>
      <c r="G2195" s="313" t="s">
        <v>2728</v>
      </c>
      <c r="H2195" s="631">
        <v>44399</v>
      </c>
      <c r="I2195" s="628">
        <f t="shared" si="27"/>
        <v>44399</v>
      </c>
      <c r="J2195" s="632"/>
    </row>
    <row r="2196" spans="1:10" s="372" customFormat="1">
      <c r="A2196" s="311" t="s">
        <v>2808</v>
      </c>
      <c r="B2196" s="313" t="s">
        <v>2725</v>
      </c>
      <c r="C2196" s="313" t="s">
        <v>2726</v>
      </c>
      <c r="D2196" s="629">
        <v>2469</v>
      </c>
      <c r="E2196" s="451">
        <v>10000</v>
      </c>
      <c r="F2196" s="630" t="s">
        <v>3570</v>
      </c>
      <c r="G2196" s="313" t="s">
        <v>2728</v>
      </c>
      <c r="H2196" s="631">
        <v>44456</v>
      </c>
      <c r="I2196" s="628">
        <f t="shared" si="27"/>
        <v>44456</v>
      </c>
      <c r="J2196" s="632"/>
    </row>
    <row r="2197" spans="1:10" s="372" customFormat="1">
      <c r="A2197" s="311" t="s">
        <v>2808</v>
      </c>
      <c r="B2197" s="313" t="s">
        <v>2725</v>
      </c>
      <c r="C2197" s="313" t="s">
        <v>2726</v>
      </c>
      <c r="D2197" s="629">
        <v>2640</v>
      </c>
      <c r="E2197" s="451">
        <v>30000</v>
      </c>
      <c r="F2197" s="630" t="s">
        <v>3570</v>
      </c>
      <c r="G2197" s="313" t="s">
        <v>2728</v>
      </c>
      <c r="H2197" s="631">
        <v>44474</v>
      </c>
      <c r="I2197" s="628">
        <f t="shared" si="27"/>
        <v>44474</v>
      </c>
      <c r="J2197" s="632"/>
    </row>
    <row r="2198" spans="1:10" s="372" customFormat="1">
      <c r="A2198" s="311" t="s">
        <v>2767</v>
      </c>
      <c r="B2198" s="313" t="s">
        <v>2725</v>
      </c>
      <c r="C2198" s="313" t="s">
        <v>2726</v>
      </c>
      <c r="D2198" s="629">
        <v>180</v>
      </c>
      <c r="E2198" s="451">
        <v>24000</v>
      </c>
      <c r="F2198" s="630" t="s">
        <v>3570</v>
      </c>
      <c r="G2198" s="313" t="s">
        <v>2728</v>
      </c>
      <c r="H2198" s="631">
        <v>44215</v>
      </c>
      <c r="I2198" s="628">
        <f t="shared" si="27"/>
        <v>44215</v>
      </c>
      <c r="J2198" s="632"/>
    </row>
    <row r="2199" spans="1:10" s="372" customFormat="1">
      <c r="A2199" s="311" t="s">
        <v>2767</v>
      </c>
      <c r="B2199" s="313" t="s">
        <v>2725</v>
      </c>
      <c r="C2199" s="313" t="s">
        <v>2726</v>
      </c>
      <c r="D2199" s="629">
        <v>1273</v>
      </c>
      <c r="E2199" s="451">
        <v>12000</v>
      </c>
      <c r="F2199" s="630" t="s">
        <v>3571</v>
      </c>
      <c r="G2199" s="313" t="s">
        <v>2728</v>
      </c>
      <c r="H2199" s="631">
        <v>44340</v>
      </c>
      <c r="I2199" s="628">
        <f t="shared" si="27"/>
        <v>44340</v>
      </c>
      <c r="J2199" s="632"/>
    </row>
    <row r="2200" spans="1:10" s="372" customFormat="1">
      <c r="A2200" s="311" t="s">
        <v>2767</v>
      </c>
      <c r="B2200" s="313" t="s">
        <v>2725</v>
      </c>
      <c r="C2200" s="313" t="s">
        <v>2726</v>
      </c>
      <c r="D2200" s="629">
        <v>1868</v>
      </c>
      <c r="E2200" s="451">
        <v>6000</v>
      </c>
      <c r="F2200" s="630" t="s">
        <v>3571</v>
      </c>
      <c r="G2200" s="313" t="s">
        <v>2728</v>
      </c>
      <c r="H2200" s="631">
        <v>44392</v>
      </c>
      <c r="I2200" s="628">
        <f t="shared" si="27"/>
        <v>44392</v>
      </c>
      <c r="J2200" s="632"/>
    </row>
    <row r="2201" spans="1:10" s="372" customFormat="1">
      <c r="A2201" s="311" t="s">
        <v>2915</v>
      </c>
      <c r="B2201" s="313" t="s">
        <v>2725</v>
      </c>
      <c r="C2201" s="313" t="s">
        <v>2726</v>
      </c>
      <c r="D2201" s="629">
        <v>291</v>
      </c>
      <c r="E2201" s="451">
        <v>7500</v>
      </c>
      <c r="F2201" s="630" t="s">
        <v>3571</v>
      </c>
      <c r="G2201" s="313" t="s">
        <v>2728</v>
      </c>
      <c r="H2201" s="631">
        <v>44222</v>
      </c>
      <c r="I2201" s="628">
        <f t="shared" si="27"/>
        <v>44222</v>
      </c>
      <c r="J2201" s="632"/>
    </row>
    <row r="2202" spans="1:10" s="372" customFormat="1">
      <c r="A2202" s="311" t="s">
        <v>2915</v>
      </c>
      <c r="B2202" s="313" t="s">
        <v>2725</v>
      </c>
      <c r="C2202" s="313" t="s">
        <v>2726</v>
      </c>
      <c r="D2202" s="629">
        <v>858</v>
      </c>
      <c r="E2202" s="451">
        <v>2500</v>
      </c>
      <c r="F2202" s="630" t="s">
        <v>3572</v>
      </c>
      <c r="G2202" s="313" t="s">
        <v>2728</v>
      </c>
      <c r="H2202" s="631">
        <v>44303</v>
      </c>
      <c r="I2202" s="628">
        <f t="shared" si="27"/>
        <v>44303</v>
      </c>
      <c r="J2202" s="632"/>
    </row>
    <row r="2203" spans="1:10" s="372" customFormat="1">
      <c r="A2203" s="311" t="s">
        <v>2915</v>
      </c>
      <c r="B2203" s="313" t="s">
        <v>2725</v>
      </c>
      <c r="C2203" s="313" t="s">
        <v>2726</v>
      </c>
      <c r="D2203" s="629">
        <v>1355</v>
      </c>
      <c r="E2203" s="451">
        <v>5000</v>
      </c>
      <c r="F2203" s="630" t="s">
        <v>3572</v>
      </c>
      <c r="G2203" s="313" t="s">
        <v>2728</v>
      </c>
      <c r="H2203" s="631">
        <v>44347</v>
      </c>
      <c r="I2203" s="628">
        <f t="shared" si="27"/>
        <v>44347</v>
      </c>
      <c r="J2203" s="632"/>
    </row>
    <row r="2204" spans="1:10" s="372" customFormat="1">
      <c r="A2204" s="311" t="s">
        <v>2760</v>
      </c>
      <c r="B2204" s="313" t="s">
        <v>3110</v>
      </c>
      <c r="C2204" s="313" t="s">
        <v>2726</v>
      </c>
      <c r="D2204" s="629" t="s">
        <v>3573</v>
      </c>
      <c r="E2204" s="451">
        <v>994582.47</v>
      </c>
      <c r="F2204" s="630" t="s">
        <v>3572</v>
      </c>
      <c r="G2204" s="313" t="s">
        <v>2728</v>
      </c>
      <c r="H2204" s="631">
        <v>44308</v>
      </c>
      <c r="I2204" s="628">
        <f t="shared" si="27"/>
        <v>44308</v>
      </c>
      <c r="J2204" s="632"/>
    </row>
    <row r="2205" spans="1:10" s="372" customFormat="1">
      <c r="A2205" s="311" t="s">
        <v>2760</v>
      </c>
      <c r="B2205" s="313" t="s">
        <v>3110</v>
      </c>
      <c r="C2205" s="313" t="s">
        <v>2726</v>
      </c>
      <c r="D2205" s="629" t="s">
        <v>3573</v>
      </c>
      <c r="E2205" s="451">
        <v>426249.63</v>
      </c>
      <c r="F2205" s="630" t="s">
        <v>3574</v>
      </c>
      <c r="G2205" s="313" t="s">
        <v>2728</v>
      </c>
      <c r="H2205" s="631">
        <v>44308</v>
      </c>
      <c r="I2205" s="628">
        <f t="shared" si="27"/>
        <v>44308</v>
      </c>
      <c r="J2205" s="632"/>
    </row>
    <row r="2206" spans="1:10" s="372" customFormat="1">
      <c r="A2206" s="311" t="s">
        <v>2760</v>
      </c>
      <c r="B2206" s="313" t="s">
        <v>3110</v>
      </c>
      <c r="C2206" s="313" t="s">
        <v>2726</v>
      </c>
      <c r="D2206" s="629" t="s">
        <v>3573</v>
      </c>
      <c r="E2206" s="451">
        <v>504375.06</v>
      </c>
      <c r="F2206" s="630" t="s">
        <v>3574</v>
      </c>
      <c r="G2206" s="313" t="s">
        <v>2728</v>
      </c>
      <c r="H2206" s="631">
        <v>44308</v>
      </c>
      <c r="I2206" s="628">
        <f t="shared" si="27"/>
        <v>44308</v>
      </c>
      <c r="J2206" s="632"/>
    </row>
    <row r="2207" spans="1:10" s="372" customFormat="1">
      <c r="A2207" s="311" t="s">
        <v>2760</v>
      </c>
      <c r="B2207" s="313" t="s">
        <v>3110</v>
      </c>
      <c r="C2207" s="313" t="s">
        <v>2726</v>
      </c>
      <c r="D2207" s="629" t="s">
        <v>3573</v>
      </c>
      <c r="E2207" s="451">
        <v>216160.74</v>
      </c>
      <c r="F2207" s="630" t="s">
        <v>3574</v>
      </c>
      <c r="G2207" s="313" t="s">
        <v>2728</v>
      </c>
      <c r="H2207" s="631">
        <v>44308</v>
      </c>
      <c r="I2207" s="628">
        <f t="shared" si="27"/>
        <v>44308</v>
      </c>
      <c r="J2207" s="632"/>
    </row>
    <row r="2208" spans="1:10" s="372" customFormat="1">
      <c r="A2208" s="311" t="s">
        <v>2760</v>
      </c>
      <c r="B2208" s="313" t="s">
        <v>3110</v>
      </c>
      <c r="C2208" s="313" t="s">
        <v>2726</v>
      </c>
      <c r="D2208" s="629" t="s">
        <v>3573</v>
      </c>
      <c r="E2208" s="451">
        <v>634102.99</v>
      </c>
      <c r="F2208" s="630" t="s">
        <v>3574</v>
      </c>
      <c r="G2208" s="313" t="s">
        <v>2728</v>
      </c>
      <c r="H2208" s="631">
        <v>44308</v>
      </c>
      <c r="I2208" s="628">
        <f t="shared" si="27"/>
        <v>44308</v>
      </c>
      <c r="J2208" s="632"/>
    </row>
    <row r="2209" spans="1:10" s="372" customFormat="1">
      <c r="A2209" s="311" t="s">
        <v>2760</v>
      </c>
      <c r="B2209" s="313" t="s">
        <v>3110</v>
      </c>
      <c r="C2209" s="313" t="s">
        <v>2726</v>
      </c>
      <c r="D2209" s="629" t="s">
        <v>3573</v>
      </c>
      <c r="E2209" s="451">
        <v>271758.40999999997</v>
      </c>
      <c r="F2209" s="630" t="s">
        <v>3574</v>
      </c>
      <c r="G2209" s="313" t="s">
        <v>2728</v>
      </c>
      <c r="H2209" s="631">
        <v>44308</v>
      </c>
      <c r="I2209" s="628">
        <f t="shared" si="27"/>
        <v>44308</v>
      </c>
      <c r="J2209" s="632"/>
    </row>
    <row r="2210" spans="1:10" s="372" customFormat="1">
      <c r="A2210" s="311" t="s">
        <v>2735</v>
      </c>
      <c r="B2210" s="313" t="s">
        <v>2725</v>
      </c>
      <c r="C2210" s="313" t="s">
        <v>2726</v>
      </c>
      <c r="D2210" s="629">
        <v>737</v>
      </c>
      <c r="E2210" s="451">
        <v>20000</v>
      </c>
      <c r="F2210" s="630" t="s">
        <v>3574</v>
      </c>
      <c r="G2210" s="313" t="s">
        <v>2728</v>
      </c>
      <c r="H2210" s="631">
        <v>44292</v>
      </c>
      <c r="I2210" s="628">
        <f t="shared" si="27"/>
        <v>44292</v>
      </c>
      <c r="J2210" s="632"/>
    </row>
    <row r="2211" spans="1:10" s="372" customFormat="1">
      <c r="A2211" s="311" t="s">
        <v>2735</v>
      </c>
      <c r="B2211" s="313" t="s">
        <v>2725</v>
      </c>
      <c r="C2211" s="313" t="s">
        <v>2726</v>
      </c>
      <c r="D2211" s="629">
        <v>2188</v>
      </c>
      <c r="E2211" s="451">
        <v>20000</v>
      </c>
      <c r="F2211" s="630" t="s">
        <v>3575</v>
      </c>
      <c r="G2211" s="313" t="s">
        <v>2728</v>
      </c>
      <c r="H2211" s="631">
        <v>44433</v>
      </c>
      <c r="I2211" s="628">
        <f t="shared" si="27"/>
        <v>44433</v>
      </c>
      <c r="J2211" s="632"/>
    </row>
    <row r="2212" spans="1:10" s="372" customFormat="1">
      <c r="A2212" s="311" t="s">
        <v>2791</v>
      </c>
      <c r="B2212" s="313" t="s">
        <v>2725</v>
      </c>
      <c r="C2212" s="313" t="s">
        <v>2726</v>
      </c>
      <c r="D2212" s="629">
        <v>1543</v>
      </c>
      <c r="E2212" s="451">
        <v>20000</v>
      </c>
      <c r="F2212" s="630" t="s">
        <v>3575</v>
      </c>
      <c r="G2212" s="313" t="s">
        <v>2728</v>
      </c>
      <c r="H2212" s="631">
        <v>44361</v>
      </c>
      <c r="I2212" s="628">
        <f t="shared" si="27"/>
        <v>44361</v>
      </c>
      <c r="J2212" s="632"/>
    </row>
    <row r="2213" spans="1:10" s="372" customFormat="1">
      <c r="A2213" s="311" t="s">
        <v>2724</v>
      </c>
      <c r="B2213" s="313" t="s">
        <v>2725</v>
      </c>
      <c r="C2213" s="313" t="s">
        <v>2726</v>
      </c>
      <c r="D2213" s="629">
        <v>2775</v>
      </c>
      <c r="E2213" s="451">
        <v>15000</v>
      </c>
      <c r="F2213" s="630" t="s">
        <v>3576</v>
      </c>
      <c r="G2213" s="313" t="s">
        <v>2728</v>
      </c>
      <c r="H2213" s="631">
        <v>44490</v>
      </c>
      <c r="I2213" s="628">
        <f t="shared" si="27"/>
        <v>44490</v>
      </c>
      <c r="J2213" s="632"/>
    </row>
    <row r="2214" spans="1:10" s="372" customFormat="1">
      <c r="A2214" s="311" t="s">
        <v>2735</v>
      </c>
      <c r="B2214" s="313" t="s">
        <v>2725</v>
      </c>
      <c r="C2214" s="313" t="s">
        <v>2726</v>
      </c>
      <c r="D2214" s="629">
        <v>384</v>
      </c>
      <c r="E2214" s="451">
        <v>16500</v>
      </c>
      <c r="F2214" s="630" t="s">
        <v>3576</v>
      </c>
      <c r="G2214" s="313" t="s">
        <v>2728</v>
      </c>
      <c r="H2214" s="631">
        <v>44231</v>
      </c>
      <c r="I2214" s="628">
        <f t="shared" si="27"/>
        <v>44231</v>
      </c>
      <c r="J2214" s="632"/>
    </row>
    <row r="2215" spans="1:10" s="372" customFormat="1">
      <c r="A2215" s="311" t="s">
        <v>2735</v>
      </c>
      <c r="B2215" s="313" t="s">
        <v>2725</v>
      </c>
      <c r="C2215" s="313" t="s">
        <v>2726</v>
      </c>
      <c r="D2215" s="629">
        <v>1304</v>
      </c>
      <c r="E2215" s="451">
        <v>22000</v>
      </c>
      <c r="F2215" s="630" t="s">
        <v>3577</v>
      </c>
      <c r="G2215" s="313" t="s">
        <v>2728</v>
      </c>
      <c r="H2215" s="631">
        <v>44342</v>
      </c>
      <c r="I2215" s="628">
        <f t="shared" si="27"/>
        <v>44342</v>
      </c>
      <c r="J2215" s="632"/>
    </row>
    <row r="2216" spans="1:10" s="372" customFormat="1">
      <c r="A2216" s="311" t="s">
        <v>2773</v>
      </c>
      <c r="B2216" s="313" t="s">
        <v>2725</v>
      </c>
      <c r="C2216" s="313" t="s">
        <v>2726</v>
      </c>
      <c r="D2216" s="629">
        <v>140</v>
      </c>
      <c r="E2216" s="451">
        <v>30000</v>
      </c>
      <c r="F2216" s="630" t="s">
        <v>3577</v>
      </c>
      <c r="G2216" s="313" t="s">
        <v>2728</v>
      </c>
      <c r="H2216" s="631">
        <v>44213</v>
      </c>
      <c r="I2216" s="628">
        <f t="shared" si="27"/>
        <v>44213</v>
      </c>
      <c r="J2216" s="632"/>
    </row>
    <row r="2217" spans="1:10" s="372" customFormat="1">
      <c r="A2217" s="311" t="s">
        <v>2767</v>
      </c>
      <c r="B2217" s="313" t="s">
        <v>2725</v>
      </c>
      <c r="C2217" s="313" t="s">
        <v>2726</v>
      </c>
      <c r="D2217" s="629">
        <v>1014</v>
      </c>
      <c r="E2217" s="451">
        <v>30000</v>
      </c>
      <c r="F2217" s="630" t="s">
        <v>3578</v>
      </c>
      <c r="G2217" s="313" t="s">
        <v>2728</v>
      </c>
      <c r="H2217" s="631">
        <v>44321</v>
      </c>
      <c r="I2217" s="628">
        <f t="shared" si="27"/>
        <v>44321</v>
      </c>
      <c r="J2217" s="632"/>
    </row>
    <row r="2218" spans="1:10" s="372" customFormat="1">
      <c r="A2218" s="311" t="s">
        <v>2953</v>
      </c>
      <c r="B2218" s="313" t="s">
        <v>2725</v>
      </c>
      <c r="C2218" s="313" t="s">
        <v>2726</v>
      </c>
      <c r="D2218" s="629">
        <v>1973</v>
      </c>
      <c r="E2218" s="451">
        <v>20000</v>
      </c>
      <c r="F2218" s="630" t="s">
        <v>3578</v>
      </c>
      <c r="G2218" s="313" t="s">
        <v>2728</v>
      </c>
      <c r="H2218" s="631">
        <v>44399</v>
      </c>
      <c r="I2218" s="628">
        <f t="shared" si="27"/>
        <v>44399</v>
      </c>
      <c r="J2218" s="632"/>
    </row>
    <row r="2219" spans="1:10" s="372" customFormat="1">
      <c r="A2219" s="311" t="s">
        <v>2808</v>
      </c>
      <c r="B2219" s="313" t="s">
        <v>2725</v>
      </c>
      <c r="C2219" s="313" t="s">
        <v>2726</v>
      </c>
      <c r="D2219" s="629">
        <v>2376</v>
      </c>
      <c r="E2219" s="451">
        <v>20000</v>
      </c>
      <c r="F2219" s="630" t="s">
        <v>3578</v>
      </c>
      <c r="G2219" s="313" t="s">
        <v>2728</v>
      </c>
      <c r="H2219" s="631">
        <v>44452</v>
      </c>
      <c r="I2219" s="628">
        <f t="shared" si="27"/>
        <v>44452</v>
      </c>
      <c r="J2219" s="632"/>
    </row>
    <row r="2220" spans="1:10" s="372" customFormat="1">
      <c r="A2220" s="311" t="s">
        <v>2808</v>
      </c>
      <c r="B2220" s="313" t="s">
        <v>2725</v>
      </c>
      <c r="C2220" s="313" t="s">
        <v>2726</v>
      </c>
      <c r="D2220" s="629">
        <v>3038</v>
      </c>
      <c r="E2220" s="451">
        <v>20000</v>
      </c>
      <c r="F2220" s="630" t="s">
        <v>3578</v>
      </c>
      <c r="G2220" s="313" t="s">
        <v>2728</v>
      </c>
      <c r="H2220" s="631">
        <v>44526</v>
      </c>
      <c r="I2220" s="628">
        <f t="shared" si="27"/>
        <v>44526</v>
      </c>
      <c r="J2220" s="632"/>
    </row>
    <row r="2221" spans="1:10" s="372" customFormat="1">
      <c r="A2221" s="311" t="s">
        <v>3065</v>
      </c>
      <c r="B2221" s="313" t="s">
        <v>2725</v>
      </c>
      <c r="C2221" s="313" t="s">
        <v>2726</v>
      </c>
      <c r="D2221" s="629">
        <v>1055</v>
      </c>
      <c r="E2221" s="451">
        <v>30000</v>
      </c>
      <c r="F2221" s="630" t="s">
        <v>3578</v>
      </c>
      <c r="G2221" s="313" t="s">
        <v>2728</v>
      </c>
      <c r="H2221" s="631">
        <v>44323</v>
      </c>
      <c r="I2221" s="628">
        <f t="shared" si="27"/>
        <v>44323</v>
      </c>
      <c r="J2221" s="632"/>
    </row>
    <row r="2222" spans="1:10" s="372" customFormat="1">
      <c r="A2222" s="311" t="s">
        <v>2769</v>
      </c>
      <c r="B2222" s="313" t="s">
        <v>2725</v>
      </c>
      <c r="C2222" s="313" t="s">
        <v>2726</v>
      </c>
      <c r="D2222" s="629">
        <v>2604</v>
      </c>
      <c r="E2222" s="451">
        <v>18000</v>
      </c>
      <c r="F2222" s="630" t="s">
        <v>3579</v>
      </c>
      <c r="G2222" s="313" t="s">
        <v>2728</v>
      </c>
      <c r="H2222" s="631">
        <v>44468</v>
      </c>
      <c r="I2222" s="628">
        <f t="shared" si="27"/>
        <v>44468</v>
      </c>
      <c r="J2222" s="632"/>
    </row>
    <row r="2223" spans="1:10" s="372" customFormat="1">
      <c r="A2223" s="311" t="s">
        <v>2991</v>
      </c>
      <c r="B2223" s="313" t="s">
        <v>2732</v>
      </c>
      <c r="C2223" s="313" t="s">
        <v>2726</v>
      </c>
      <c r="D2223" s="629" t="s">
        <v>2993</v>
      </c>
      <c r="E2223" s="451">
        <v>96000</v>
      </c>
      <c r="F2223" s="630" t="s">
        <v>3579</v>
      </c>
      <c r="G2223" s="313" t="s">
        <v>2728</v>
      </c>
      <c r="H2223" s="631">
        <v>44309</v>
      </c>
      <c r="I2223" s="628">
        <f t="shared" si="27"/>
        <v>44309</v>
      </c>
      <c r="J2223" s="632"/>
    </row>
    <row r="2224" spans="1:10" s="372" customFormat="1" ht="23.25">
      <c r="A2224" s="311" t="s">
        <v>2773</v>
      </c>
      <c r="B2224" s="313" t="s">
        <v>2725</v>
      </c>
      <c r="C2224" s="313" t="s">
        <v>2726</v>
      </c>
      <c r="D2224" s="629">
        <v>227</v>
      </c>
      <c r="E2224" s="451">
        <v>5000</v>
      </c>
      <c r="F2224" s="630" t="s">
        <v>3580</v>
      </c>
      <c r="G2224" s="313" t="s">
        <v>2728</v>
      </c>
      <c r="H2224" s="631">
        <v>44217</v>
      </c>
      <c r="I2224" s="628">
        <f t="shared" si="27"/>
        <v>44217</v>
      </c>
      <c r="J2224" s="632"/>
    </row>
    <row r="2225" spans="1:10" s="372" customFormat="1">
      <c r="A2225" s="311" t="s">
        <v>2773</v>
      </c>
      <c r="B2225" s="313" t="s">
        <v>2725</v>
      </c>
      <c r="C2225" s="313" t="s">
        <v>2726</v>
      </c>
      <c r="D2225" s="629">
        <v>1153</v>
      </c>
      <c r="E2225" s="451">
        <v>5000</v>
      </c>
      <c r="F2225" s="630" t="s">
        <v>3581</v>
      </c>
      <c r="G2225" s="313" t="s">
        <v>2728</v>
      </c>
      <c r="H2225" s="631">
        <v>44333</v>
      </c>
      <c r="I2225" s="628">
        <f t="shared" si="27"/>
        <v>44333</v>
      </c>
      <c r="J2225" s="632"/>
    </row>
    <row r="2226" spans="1:10" s="372" customFormat="1">
      <c r="A2226" s="311" t="s">
        <v>2771</v>
      </c>
      <c r="B2226" s="313" t="s">
        <v>2725</v>
      </c>
      <c r="C2226" s="313" t="s">
        <v>2726</v>
      </c>
      <c r="D2226" s="629">
        <v>2098</v>
      </c>
      <c r="E2226" s="451">
        <v>5000</v>
      </c>
      <c r="F2226" s="630" t="s">
        <v>3581</v>
      </c>
      <c r="G2226" s="313" t="s">
        <v>2728</v>
      </c>
      <c r="H2226" s="631">
        <v>44427</v>
      </c>
      <c r="I2226" s="628">
        <f t="shared" si="27"/>
        <v>44427</v>
      </c>
      <c r="J2226" s="632"/>
    </row>
    <row r="2227" spans="1:10" s="372" customFormat="1">
      <c r="A2227" s="311" t="s">
        <v>2735</v>
      </c>
      <c r="B2227" s="313" t="s">
        <v>2725</v>
      </c>
      <c r="C2227" s="313" t="s">
        <v>2726</v>
      </c>
      <c r="D2227" s="629">
        <v>237</v>
      </c>
      <c r="E2227" s="451">
        <v>27000</v>
      </c>
      <c r="F2227" s="630" t="s">
        <v>3581</v>
      </c>
      <c r="G2227" s="313" t="s">
        <v>2728</v>
      </c>
      <c r="H2227" s="631">
        <v>44218</v>
      </c>
      <c r="I2227" s="628">
        <f t="shared" si="27"/>
        <v>44218</v>
      </c>
      <c r="J2227" s="632"/>
    </row>
    <row r="2228" spans="1:10" s="372" customFormat="1">
      <c r="A2228" s="311" t="s">
        <v>2735</v>
      </c>
      <c r="B2228" s="313" t="s">
        <v>2725</v>
      </c>
      <c r="C2228" s="313" t="s">
        <v>2726</v>
      </c>
      <c r="D2228" s="629">
        <v>1292</v>
      </c>
      <c r="E2228" s="451">
        <v>18000</v>
      </c>
      <c r="F2228" s="630" t="s">
        <v>3582</v>
      </c>
      <c r="G2228" s="313" t="s">
        <v>2728</v>
      </c>
      <c r="H2228" s="631">
        <v>44341</v>
      </c>
      <c r="I2228" s="628">
        <f t="shared" ref="I2228:I2291" si="28">H2228+0</f>
        <v>44341</v>
      </c>
      <c r="J2228" s="632"/>
    </row>
    <row r="2229" spans="1:10" s="372" customFormat="1" ht="23.25">
      <c r="A2229" s="311" t="s">
        <v>3007</v>
      </c>
      <c r="B2229" s="313" t="s">
        <v>2725</v>
      </c>
      <c r="C2229" s="313" t="s">
        <v>2726</v>
      </c>
      <c r="D2229" s="629">
        <v>1716</v>
      </c>
      <c r="E2229" s="451">
        <v>12000</v>
      </c>
      <c r="F2229" s="630" t="s">
        <v>3582</v>
      </c>
      <c r="G2229" s="313" t="s">
        <v>2728</v>
      </c>
      <c r="H2229" s="631">
        <v>44382</v>
      </c>
      <c r="I2229" s="628">
        <f t="shared" si="28"/>
        <v>44382</v>
      </c>
      <c r="J2229" s="632"/>
    </row>
    <row r="2230" spans="1:10" s="372" customFormat="1" ht="23.25">
      <c r="A2230" s="311" t="s">
        <v>3007</v>
      </c>
      <c r="B2230" s="313" t="s">
        <v>2725</v>
      </c>
      <c r="C2230" s="313" t="s">
        <v>2726</v>
      </c>
      <c r="D2230" s="629">
        <v>2637</v>
      </c>
      <c r="E2230" s="451">
        <v>12000</v>
      </c>
      <c r="F2230" s="630" t="s">
        <v>3583</v>
      </c>
      <c r="G2230" s="313" t="s">
        <v>2728</v>
      </c>
      <c r="H2230" s="631">
        <v>44473</v>
      </c>
      <c r="I2230" s="628">
        <f t="shared" si="28"/>
        <v>44473</v>
      </c>
      <c r="J2230" s="632"/>
    </row>
    <row r="2231" spans="1:10" s="372" customFormat="1">
      <c r="A2231" s="311" t="s">
        <v>2789</v>
      </c>
      <c r="B2231" s="313" t="s">
        <v>2725</v>
      </c>
      <c r="C2231" s="313" t="s">
        <v>2726</v>
      </c>
      <c r="D2231" s="629">
        <v>1170</v>
      </c>
      <c r="E2231" s="451">
        <v>10000</v>
      </c>
      <c r="F2231" s="630" t="s">
        <v>3583</v>
      </c>
      <c r="G2231" s="313" t="s">
        <v>2728</v>
      </c>
      <c r="H2231" s="631">
        <v>44334</v>
      </c>
      <c r="I2231" s="628">
        <f t="shared" si="28"/>
        <v>44334</v>
      </c>
      <c r="J2231" s="632"/>
    </row>
    <row r="2232" spans="1:10" s="372" customFormat="1">
      <c r="A2232" s="311" t="s">
        <v>2789</v>
      </c>
      <c r="B2232" s="313" t="s">
        <v>2725</v>
      </c>
      <c r="C2232" s="313" t="s">
        <v>2726</v>
      </c>
      <c r="D2232" s="629">
        <v>1633</v>
      </c>
      <c r="E2232" s="451">
        <v>30000</v>
      </c>
      <c r="F2232" s="630" t="s">
        <v>3584</v>
      </c>
      <c r="G2232" s="313" t="s">
        <v>2728</v>
      </c>
      <c r="H2232" s="631">
        <v>44370</v>
      </c>
      <c r="I2232" s="628">
        <f t="shared" si="28"/>
        <v>44370</v>
      </c>
      <c r="J2232" s="632"/>
    </row>
    <row r="2233" spans="1:10" s="372" customFormat="1">
      <c r="A2233" s="311" t="s">
        <v>2789</v>
      </c>
      <c r="B2233" s="313" t="s">
        <v>2725</v>
      </c>
      <c r="C2233" s="313" t="s">
        <v>2726</v>
      </c>
      <c r="D2233" s="629">
        <v>2529</v>
      </c>
      <c r="E2233" s="451">
        <v>33000</v>
      </c>
      <c r="F2233" s="630" t="s">
        <v>3584</v>
      </c>
      <c r="G2233" s="313" t="s">
        <v>2728</v>
      </c>
      <c r="H2233" s="631">
        <v>44463</v>
      </c>
      <c r="I2233" s="628">
        <f t="shared" si="28"/>
        <v>44463</v>
      </c>
      <c r="J2233" s="632"/>
    </row>
    <row r="2234" spans="1:10" s="372" customFormat="1">
      <c r="A2234" s="311" t="s">
        <v>2767</v>
      </c>
      <c r="B2234" s="313" t="s">
        <v>2725</v>
      </c>
      <c r="C2234" s="313" t="s">
        <v>2726</v>
      </c>
      <c r="D2234" s="629">
        <v>315</v>
      </c>
      <c r="E2234" s="451">
        <v>24000</v>
      </c>
      <c r="F2234" s="630" t="s">
        <v>3584</v>
      </c>
      <c r="G2234" s="313" t="s">
        <v>2728</v>
      </c>
      <c r="H2234" s="631">
        <v>44223</v>
      </c>
      <c r="I2234" s="628">
        <f t="shared" si="28"/>
        <v>44223</v>
      </c>
      <c r="J2234" s="632"/>
    </row>
    <row r="2235" spans="1:10" s="372" customFormat="1" ht="23.25">
      <c r="A2235" s="311" t="s">
        <v>2793</v>
      </c>
      <c r="B2235" s="313" t="s">
        <v>2725</v>
      </c>
      <c r="C2235" s="313" t="s">
        <v>2726</v>
      </c>
      <c r="D2235" s="629">
        <v>404</v>
      </c>
      <c r="E2235" s="451">
        <v>30000</v>
      </c>
      <c r="F2235" s="630" t="s">
        <v>3585</v>
      </c>
      <c r="G2235" s="313" t="s">
        <v>2728</v>
      </c>
      <c r="H2235" s="631">
        <v>44237</v>
      </c>
      <c r="I2235" s="628">
        <f t="shared" si="28"/>
        <v>44237</v>
      </c>
      <c r="J2235" s="632"/>
    </row>
    <row r="2236" spans="1:10" s="372" customFormat="1">
      <c r="A2236" s="311" t="s">
        <v>2767</v>
      </c>
      <c r="B2236" s="313" t="s">
        <v>2725</v>
      </c>
      <c r="C2236" s="313" t="s">
        <v>2726</v>
      </c>
      <c r="D2236" s="629">
        <v>0</v>
      </c>
      <c r="E2236" s="451">
        <v>10000</v>
      </c>
      <c r="F2236" s="630" t="s">
        <v>3586</v>
      </c>
      <c r="G2236" s="313" t="s">
        <v>2728</v>
      </c>
      <c r="H2236" s="631">
        <v>44334</v>
      </c>
      <c r="I2236" s="628">
        <f t="shared" si="28"/>
        <v>44334</v>
      </c>
      <c r="J2236" s="632"/>
    </row>
    <row r="2237" spans="1:10" s="372" customFormat="1">
      <c r="A2237" s="311" t="s">
        <v>2767</v>
      </c>
      <c r="B2237" s="313" t="s">
        <v>2725</v>
      </c>
      <c r="C2237" s="313" t="s">
        <v>2726</v>
      </c>
      <c r="D2237" s="629">
        <v>0</v>
      </c>
      <c r="E2237" s="451">
        <v>30000</v>
      </c>
      <c r="F2237" s="630" t="s">
        <v>3587</v>
      </c>
      <c r="G2237" s="313" t="s">
        <v>2728</v>
      </c>
      <c r="H2237" s="631">
        <v>44370</v>
      </c>
      <c r="I2237" s="628">
        <f t="shared" si="28"/>
        <v>44370</v>
      </c>
      <c r="J2237" s="632"/>
    </row>
    <row r="2238" spans="1:10" s="372" customFormat="1">
      <c r="A2238" s="311" t="s">
        <v>2767</v>
      </c>
      <c r="B2238" s="313" t="s">
        <v>2725</v>
      </c>
      <c r="C2238" s="313" t="s">
        <v>2726</v>
      </c>
      <c r="D2238" s="629">
        <v>0</v>
      </c>
      <c r="E2238" s="451">
        <v>33000</v>
      </c>
      <c r="F2238" s="630" t="s">
        <v>3587</v>
      </c>
      <c r="G2238" s="313" t="s">
        <v>2728</v>
      </c>
      <c r="H2238" s="631">
        <v>44463</v>
      </c>
      <c r="I2238" s="628">
        <f t="shared" si="28"/>
        <v>44463</v>
      </c>
      <c r="J2238" s="632"/>
    </row>
    <row r="2239" spans="1:10" s="372" customFormat="1">
      <c r="A2239" s="311" t="s">
        <v>2791</v>
      </c>
      <c r="B2239" s="313" t="s">
        <v>2725</v>
      </c>
      <c r="C2239" s="313" t="s">
        <v>2726</v>
      </c>
      <c r="D2239" s="629">
        <v>0</v>
      </c>
      <c r="E2239" s="451">
        <v>10000</v>
      </c>
      <c r="F2239" s="630" t="s">
        <v>3587</v>
      </c>
      <c r="G2239" s="313" t="s">
        <v>2728</v>
      </c>
      <c r="H2239" s="631">
        <v>44459</v>
      </c>
      <c r="I2239" s="628">
        <f t="shared" si="28"/>
        <v>44459</v>
      </c>
      <c r="J2239" s="632"/>
    </row>
    <row r="2240" spans="1:10" s="372" customFormat="1" ht="23.25">
      <c r="A2240" s="311" t="s">
        <v>2791</v>
      </c>
      <c r="B2240" s="313" t="s">
        <v>2725</v>
      </c>
      <c r="C2240" s="313" t="s">
        <v>2726</v>
      </c>
      <c r="D2240" s="629">
        <v>0</v>
      </c>
      <c r="E2240" s="451">
        <v>6700</v>
      </c>
      <c r="F2240" s="630" t="s">
        <v>3588</v>
      </c>
      <c r="G2240" s="313" t="s">
        <v>2728</v>
      </c>
      <c r="H2240" s="631">
        <v>44523</v>
      </c>
      <c r="I2240" s="628">
        <f t="shared" si="28"/>
        <v>44523</v>
      </c>
      <c r="J2240" s="632"/>
    </row>
    <row r="2241" spans="1:10" s="372" customFormat="1" ht="23.25">
      <c r="A2241" s="311" t="s">
        <v>3004</v>
      </c>
      <c r="B2241" s="313" t="s">
        <v>2725</v>
      </c>
      <c r="C2241" s="313" t="s">
        <v>2726</v>
      </c>
      <c r="D2241" s="629">
        <v>0</v>
      </c>
      <c r="E2241" s="451">
        <v>31012.57</v>
      </c>
      <c r="F2241" s="630" t="s">
        <v>3588</v>
      </c>
      <c r="G2241" s="313" t="s">
        <v>2728</v>
      </c>
      <c r="H2241" s="631">
        <v>44217</v>
      </c>
      <c r="I2241" s="628">
        <f t="shared" si="28"/>
        <v>44217</v>
      </c>
      <c r="J2241" s="632"/>
    </row>
    <row r="2242" spans="1:10" s="372" customFormat="1">
      <c r="A2242" s="311" t="s">
        <v>3589</v>
      </c>
      <c r="B2242" s="313" t="s">
        <v>2725</v>
      </c>
      <c r="C2242" s="313" t="s">
        <v>2726</v>
      </c>
      <c r="D2242" s="629">
        <v>0</v>
      </c>
      <c r="E2242" s="451">
        <v>24000</v>
      </c>
      <c r="F2242" s="630" t="s">
        <v>3590</v>
      </c>
      <c r="G2242" s="313" t="s">
        <v>2728</v>
      </c>
      <c r="H2242" s="631">
        <v>44212</v>
      </c>
      <c r="I2242" s="628">
        <f t="shared" si="28"/>
        <v>44212</v>
      </c>
      <c r="J2242" s="632"/>
    </row>
    <row r="2243" spans="1:10" s="372" customFormat="1">
      <c r="A2243" s="311" t="s">
        <v>3591</v>
      </c>
      <c r="B2243" s="313" t="s">
        <v>2725</v>
      </c>
      <c r="C2243" s="313" t="s">
        <v>2726</v>
      </c>
      <c r="D2243" s="629">
        <v>0</v>
      </c>
      <c r="E2243" s="451">
        <v>24000</v>
      </c>
      <c r="F2243" s="630" t="s">
        <v>3592</v>
      </c>
      <c r="G2243" s="313" t="s">
        <v>2728</v>
      </c>
      <c r="H2243" s="631">
        <v>44313</v>
      </c>
      <c r="I2243" s="628">
        <f t="shared" si="28"/>
        <v>44313</v>
      </c>
      <c r="J2243" s="632"/>
    </row>
    <row r="2244" spans="1:10" s="372" customFormat="1">
      <c r="A2244" s="311" t="s">
        <v>2963</v>
      </c>
      <c r="B2244" s="313" t="s">
        <v>2725</v>
      </c>
      <c r="C2244" s="313" t="s">
        <v>2726</v>
      </c>
      <c r="D2244" s="629">
        <v>0</v>
      </c>
      <c r="E2244" s="451">
        <v>8000</v>
      </c>
      <c r="F2244" s="630" t="s">
        <v>3592</v>
      </c>
      <c r="G2244" s="313" t="s">
        <v>2728</v>
      </c>
      <c r="H2244" s="631">
        <v>44385</v>
      </c>
      <c r="I2244" s="628">
        <f t="shared" si="28"/>
        <v>44385</v>
      </c>
      <c r="J2244" s="632"/>
    </row>
    <row r="2245" spans="1:10" s="372" customFormat="1">
      <c r="A2245" s="311" t="s">
        <v>2961</v>
      </c>
      <c r="B2245" s="313" t="s">
        <v>2725</v>
      </c>
      <c r="C2245" s="313" t="s">
        <v>2726</v>
      </c>
      <c r="D2245" s="629">
        <v>0</v>
      </c>
      <c r="E2245" s="451">
        <v>24000</v>
      </c>
      <c r="F2245" s="630" t="s">
        <v>3592</v>
      </c>
      <c r="G2245" s="313" t="s">
        <v>2728</v>
      </c>
      <c r="H2245" s="631">
        <v>44431</v>
      </c>
      <c r="I2245" s="628">
        <f t="shared" si="28"/>
        <v>44431</v>
      </c>
      <c r="J2245" s="632"/>
    </row>
    <row r="2246" spans="1:10" s="372" customFormat="1">
      <c r="A2246" s="311" t="s">
        <v>3593</v>
      </c>
      <c r="B2246" s="313" t="s">
        <v>2725</v>
      </c>
      <c r="C2246" s="313" t="s">
        <v>2726</v>
      </c>
      <c r="D2246" s="629">
        <v>0</v>
      </c>
      <c r="E2246" s="451">
        <v>8000</v>
      </c>
      <c r="F2246" s="630" t="s">
        <v>3592</v>
      </c>
      <c r="G2246" s="313" t="s">
        <v>2728</v>
      </c>
      <c r="H2246" s="631">
        <v>44505</v>
      </c>
      <c r="I2246" s="628">
        <f t="shared" si="28"/>
        <v>44505</v>
      </c>
      <c r="J2246" s="632"/>
    </row>
    <row r="2247" spans="1:10" s="372" customFormat="1">
      <c r="A2247" s="311" t="s">
        <v>2724</v>
      </c>
      <c r="B2247" s="313" t="s">
        <v>2725</v>
      </c>
      <c r="C2247" s="313" t="s">
        <v>2726</v>
      </c>
      <c r="D2247" s="629">
        <v>0</v>
      </c>
      <c r="E2247" s="451">
        <v>24000</v>
      </c>
      <c r="F2247" s="630" t="s">
        <v>3592</v>
      </c>
      <c r="G2247" s="313" t="s">
        <v>2728</v>
      </c>
      <c r="H2247" s="631">
        <v>44216</v>
      </c>
      <c r="I2247" s="628">
        <f t="shared" si="28"/>
        <v>44216</v>
      </c>
      <c r="J2247" s="632"/>
    </row>
    <row r="2248" spans="1:10" s="372" customFormat="1">
      <c r="A2248" s="311" t="s">
        <v>2789</v>
      </c>
      <c r="B2248" s="313" t="s">
        <v>2725</v>
      </c>
      <c r="C2248" s="313" t="s">
        <v>2726</v>
      </c>
      <c r="D2248" s="629">
        <v>0</v>
      </c>
      <c r="E2248" s="451">
        <v>32000</v>
      </c>
      <c r="F2248" s="630" t="s">
        <v>3594</v>
      </c>
      <c r="G2248" s="313" t="s">
        <v>2728</v>
      </c>
      <c r="H2248" s="631">
        <v>44313</v>
      </c>
      <c r="I2248" s="628">
        <f t="shared" si="28"/>
        <v>44313</v>
      </c>
      <c r="J2248" s="632"/>
    </row>
    <row r="2249" spans="1:10" s="372" customFormat="1">
      <c r="A2249" s="311" t="s">
        <v>2789</v>
      </c>
      <c r="B2249" s="313" t="s">
        <v>2725</v>
      </c>
      <c r="C2249" s="313" t="s">
        <v>2726</v>
      </c>
      <c r="D2249" s="629">
        <v>0</v>
      </c>
      <c r="E2249" s="451">
        <v>32000</v>
      </c>
      <c r="F2249" s="630" t="s">
        <v>3594</v>
      </c>
      <c r="G2249" s="313" t="s">
        <v>2728</v>
      </c>
      <c r="H2249" s="631">
        <v>44435</v>
      </c>
      <c r="I2249" s="628">
        <f t="shared" si="28"/>
        <v>44435</v>
      </c>
      <c r="J2249" s="632"/>
    </row>
    <row r="2250" spans="1:10" s="372" customFormat="1">
      <c r="A2250" s="311" t="s">
        <v>2767</v>
      </c>
      <c r="B2250" s="313" t="s">
        <v>2725</v>
      </c>
      <c r="C2250" s="313" t="s">
        <v>2726</v>
      </c>
      <c r="D2250" s="629">
        <v>0</v>
      </c>
      <c r="E2250" s="451">
        <v>14630</v>
      </c>
      <c r="F2250" s="630" t="s">
        <v>3594</v>
      </c>
      <c r="G2250" s="313" t="s">
        <v>2728</v>
      </c>
      <c r="H2250" s="631">
        <v>44208</v>
      </c>
      <c r="I2250" s="628">
        <f t="shared" si="28"/>
        <v>44208</v>
      </c>
      <c r="J2250" s="632"/>
    </row>
    <row r="2251" spans="1:10" s="372" customFormat="1">
      <c r="A2251" s="311" t="s">
        <v>2942</v>
      </c>
      <c r="B2251" s="313" t="s">
        <v>2725</v>
      </c>
      <c r="C2251" s="313" t="s">
        <v>2726</v>
      </c>
      <c r="D2251" s="629">
        <v>0</v>
      </c>
      <c r="E2251" s="451">
        <v>16000</v>
      </c>
      <c r="F2251" s="630" t="s">
        <v>3595</v>
      </c>
      <c r="G2251" s="313" t="s">
        <v>2728</v>
      </c>
      <c r="H2251" s="631">
        <v>44377</v>
      </c>
      <c r="I2251" s="628">
        <f t="shared" si="28"/>
        <v>44377</v>
      </c>
      <c r="J2251" s="632"/>
    </row>
    <row r="2252" spans="1:10" s="372" customFormat="1">
      <c r="A2252" s="311" t="s">
        <v>2942</v>
      </c>
      <c r="B2252" s="313" t="s">
        <v>2725</v>
      </c>
      <c r="C2252" s="313" t="s">
        <v>2726</v>
      </c>
      <c r="D2252" s="629">
        <v>0</v>
      </c>
      <c r="E2252" s="451">
        <v>16000</v>
      </c>
      <c r="F2252" s="630" t="s">
        <v>3595</v>
      </c>
      <c r="G2252" s="313" t="s">
        <v>2728</v>
      </c>
      <c r="H2252" s="631">
        <v>44446</v>
      </c>
      <c r="I2252" s="628">
        <f t="shared" si="28"/>
        <v>44446</v>
      </c>
      <c r="J2252" s="632"/>
    </row>
    <row r="2253" spans="1:10" s="372" customFormat="1">
      <c r="A2253" s="311" t="s">
        <v>2773</v>
      </c>
      <c r="B2253" s="313" t="s">
        <v>2725</v>
      </c>
      <c r="C2253" s="313" t="s">
        <v>2726</v>
      </c>
      <c r="D2253" s="629">
        <v>0</v>
      </c>
      <c r="E2253" s="451">
        <v>13335</v>
      </c>
      <c r="F2253" s="630" t="s">
        <v>3595</v>
      </c>
      <c r="G2253" s="313" t="s">
        <v>2728</v>
      </c>
      <c r="H2253" s="631">
        <v>44511</v>
      </c>
      <c r="I2253" s="628">
        <f t="shared" si="28"/>
        <v>44511</v>
      </c>
      <c r="J2253" s="632"/>
    </row>
    <row r="2254" spans="1:10" s="372" customFormat="1">
      <c r="A2254" s="311" t="s">
        <v>2866</v>
      </c>
      <c r="B2254" s="313" t="s">
        <v>2732</v>
      </c>
      <c r="C2254" s="313" t="s">
        <v>2726</v>
      </c>
      <c r="D2254" s="629" t="s">
        <v>3596</v>
      </c>
      <c r="E2254" s="451">
        <v>279240</v>
      </c>
      <c r="F2254" s="630" t="s">
        <v>3595</v>
      </c>
      <c r="G2254" s="313" t="s">
        <v>2728</v>
      </c>
      <c r="H2254" s="631">
        <v>44253</v>
      </c>
      <c r="I2254" s="628">
        <f t="shared" si="28"/>
        <v>44253</v>
      </c>
      <c r="J2254" s="632"/>
    </row>
    <row r="2255" spans="1:10" s="372" customFormat="1">
      <c r="A2255" s="311" t="s">
        <v>3302</v>
      </c>
      <c r="B2255" s="313" t="s">
        <v>2725</v>
      </c>
      <c r="C2255" s="313" t="s">
        <v>2726</v>
      </c>
      <c r="D2255" s="629">
        <v>0</v>
      </c>
      <c r="E2255" s="451">
        <v>12000</v>
      </c>
      <c r="F2255" s="630" t="s">
        <v>3597</v>
      </c>
      <c r="G2255" s="313" t="s">
        <v>2728</v>
      </c>
      <c r="H2255" s="631">
        <v>44215</v>
      </c>
      <c r="I2255" s="628">
        <f t="shared" si="28"/>
        <v>44215</v>
      </c>
      <c r="J2255" s="632"/>
    </row>
    <row r="2256" spans="1:10" s="372" customFormat="1">
      <c r="A2256" s="311" t="s">
        <v>3598</v>
      </c>
      <c r="B2256" s="313" t="s">
        <v>2725</v>
      </c>
      <c r="C2256" s="313" t="s">
        <v>2726</v>
      </c>
      <c r="D2256" s="629">
        <v>0</v>
      </c>
      <c r="E2256" s="451">
        <v>21000</v>
      </c>
      <c r="F2256" s="630" t="s">
        <v>3599</v>
      </c>
      <c r="G2256" s="313" t="s">
        <v>2728</v>
      </c>
      <c r="H2256" s="631">
        <v>44222</v>
      </c>
      <c r="I2256" s="628">
        <f t="shared" si="28"/>
        <v>44222</v>
      </c>
      <c r="J2256" s="632"/>
    </row>
    <row r="2257" spans="1:10" s="372" customFormat="1">
      <c r="A2257" s="311" t="s">
        <v>3598</v>
      </c>
      <c r="B2257" s="313" t="s">
        <v>2725</v>
      </c>
      <c r="C2257" s="313" t="s">
        <v>2726</v>
      </c>
      <c r="D2257" s="629">
        <v>0</v>
      </c>
      <c r="E2257" s="451">
        <v>21000</v>
      </c>
      <c r="F2257" s="630" t="s">
        <v>3600</v>
      </c>
      <c r="G2257" s="313" t="s">
        <v>2728</v>
      </c>
      <c r="H2257" s="631">
        <v>44301</v>
      </c>
      <c r="I2257" s="628">
        <f t="shared" si="28"/>
        <v>44301</v>
      </c>
      <c r="J2257" s="632"/>
    </row>
    <row r="2258" spans="1:10" s="372" customFormat="1">
      <c r="A2258" s="311" t="s">
        <v>2785</v>
      </c>
      <c r="B2258" s="313" t="s">
        <v>2725</v>
      </c>
      <c r="C2258" s="313" t="s">
        <v>2726</v>
      </c>
      <c r="D2258" s="629">
        <v>0</v>
      </c>
      <c r="E2258" s="451">
        <v>7000</v>
      </c>
      <c r="F2258" s="630" t="s">
        <v>3600</v>
      </c>
      <c r="G2258" s="313" t="s">
        <v>2728</v>
      </c>
      <c r="H2258" s="631">
        <v>44392</v>
      </c>
      <c r="I2258" s="628">
        <f t="shared" si="28"/>
        <v>44392</v>
      </c>
      <c r="J2258" s="632"/>
    </row>
    <row r="2259" spans="1:10" s="372" customFormat="1">
      <c r="A2259" s="311" t="s">
        <v>2915</v>
      </c>
      <c r="B2259" s="313" t="s">
        <v>2725</v>
      </c>
      <c r="C2259" s="313" t="s">
        <v>2726</v>
      </c>
      <c r="D2259" s="629">
        <v>0</v>
      </c>
      <c r="E2259" s="451">
        <v>14000</v>
      </c>
      <c r="F2259" s="630" t="s">
        <v>3600</v>
      </c>
      <c r="G2259" s="313" t="s">
        <v>2728</v>
      </c>
      <c r="H2259" s="631">
        <v>44432</v>
      </c>
      <c r="I2259" s="628">
        <f t="shared" si="28"/>
        <v>44432</v>
      </c>
      <c r="J2259" s="632"/>
    </row>
    <row r="2260" spans="1:10" s="372" customFormat="1">
      <c r="A2260" s="311" t="s">
        <v>2915</v>
      </c>
      <c r="B2260" s="313" t="s">
        <v>2725</v>
      </c>
      <c r="C2260" s="313" t="s">
        <v>2726</v>
      </c>
      <c r="D2260" s="629">
        <v>0</v>
      </c>
      <c r="E2260" s="451">
        <v>21000</v>
      </c>
      <c r="F2260" s="630" t="s">
        <v>3600</v>
      </c>
      <c r="G2260" s="313" t="s">
        <v>2728</v>
      </c>
      <c r="H2260" s="631">
        <v>44491</v>
      </c>
      <c r="I2260" s="628">
        <f t="shared" si="28"/>
        <v>44491</v>
      </c>
      <c r="J2260" s="632"/>
    </row>
    <row r="2261" spans="1:10" s="372" customFormat="1">
      <c r="A2261" s="311" t="s">
        <v>2764</v>
      </c>
      <c r="B2261" s="313" t="s">
        <v>2725</v>
      </c>
      <c r="C2261" s="313" t="s">
        <v>2726</v>
      </c>
      <c r="D2261" s="629">
        <v>0</v>
      </c>
      <c r="E2261" s="451">
        <v>30000</v>
      </c>
      <c r="F2261" s="630" t="s">
        <v>3600</v>
      </c>
      <c r="G2261" s="313" t="s">
        <v>2728</v>
      </c>
      <c r="H2261" s="631">
        <v>44244</v>
      </c>
      <c r="I2261" s="628">
        <f t="shared" si="28"/>
        <v>44244</v>
      </c>
      <c r="J2261" s="632"/>
    </row>
    <row r="2262" spans="1:10" s="372" customFormat="1">
      <c r="A2262" s="311" t="s">
        <v>3601</v>
      </c>
      <c r="B2262" s="313" t="s">
        <v>2725</v>
      </c>
      <c r="C2262" s="313" t="s">
        <v>2726</v>
      </c>
      <c r="D2262" s="629">
        <v>0</v>
      </c>
      <c r="E2262" s="451">
        <v>12900</v>
      </c>
      <c r="F2262" s="630" t="s">
        <v>3602</v>
      </c>
      <c r="G2262" s="313" t="s">
        <v>2728</v>
      </c>
      <c r="H2262" s="631">
        <v>44385</v>
      </c>
      <c r="I2262" s="628">
        <f t="shared" si="28"/>
        <v>44385</v>
      </c>
      <c r="J2262" s="632"/>
    </row>
    <row r="2263" spans="1:10" s="372" customFormat="1" ht="23.25">
      <c r="A2263" s="311" t="s">
        <v>2912</v>
      </c>
      <c r="B2263" s="313" t="s">
        <v>2725</v>
      </c>
      <c r="C2263" s="313" t="s">
        <v>2726</v>
      </c>
      <c r="D2263" s="629">
        <v>0</v>
      </c>
      <c r="E2263" s="451">
        <v>10500</v>
      </c>
      <c r="F2263" s="630" t="s">
        <v>3603</v>
      </c>
      <c r="G2263" s="313" t="s">
        <v>2728</v>
      </c>
      <c r="H2263" s="631">
        <v>44209</v>
      </c>
      <c r="I2263" s="628">
        <f t="shared" si="28"/>
        <v>44209</v>
      </c>
      <c r="J2263" s="632"/>
    </row>
    <row r="2264" spans="1:10" s="372" customFormat="1">
      <c r="A2264" s="311" t="s">
        <v>2912</v>
      </c>
      <c r="B2264" s="313" t="s">
        <v>2725</v>
      </c>
      <c r="C2264" s="313" t="s">
        <v>2726</v>
      </c>
      <c r="D2264" s="629">
        <v>0</v>
      </c>
      <c r="E2264" s="451">
        <v>14000</v>
      </c>
      <c r="F2264" s="630" t="s">
        <v>3604</v>
      </c>
      <c r="G2264" s="313" t="s">
        <v>2728</v>
      </c>
      <c r="H2264" s="631">
        <v>44321</v>
      </c>
      <c r="I2264" s="628">
        <f t="shared" si="28"/>
        <v>44321</v>
      </c>
      <c r="J2264" s="632"/>
    </row>
    <row r="2265" spans="1:10" s="372" customFormat="1">
      <c r="A2265" s="311" t="s">
        <v>2912</v>
      </c>
      <c r="B2265" s="313" t="s">
        <v>2725</v>
      </c>
      <c r="C2265" s="313" t="s">
        <v>2726</v>
      </c>
      <c r="D2265" s="629">
        <v>0</v>
      </c>
      <c r="E2265" s="451">
        <v>14000</v>
      </c>
      <c r="F2265" s="630" t="s">
        <v>3604</v>
      </c>
      <c r="G2265" s="313" t="s">
        <v>2728</v>
      </c>
      <c r="H2265" s="631">
        <v>44433</v>
      </c>
      <c r="I2265" s="628">
        <f t="shared" si="28"/>
        <v>44433</v>
      </c>
      <c r="J2265" s="632"/>
    </row>
    <row r="2266" spans="1:10" s="372" customFormat="1">
      <c r="A2266" s="311" t="s">
        <v>2742</v>
      </c>
      <c r="B2266" s="313" t="s">
        <v>2725</v>
      </c>
      <c r="C2266" s="313" t="s">
        <v>2726</v>
      </c>
      <c r="D2266" s="629">
        <v>0</v>
      </c>
      <c r="E2266" s="451">
        <v>22600</v>
      </c>
      <c r="F2266" s="630" t="s">
        <v>3604</v>
      </c>
      <c r="G2266" s="313" t="s">
        <v>2728</v>
      </c>
      <c r="H2266" s="631">
        <v>44375</v>
      </c>
      <c r="I2266" s="628">
        <f t="shared" si="28"/>
        <v>44375</v>
      </c>
      <c r="J2266" s="632"/>
    </row>
    <row r="2267" spans="1:10" s="372" customFormat="1">
      <c r="A2267" s="311" t="s">
        <v>2742</v>
      </c>
      <c r="B2267" s="313" t="s">
        <v>2725</v>
      </c>
      <c r="C2267" s="313" t="s">
        <v>2726</v>
      </c>
      <c r="D2267" s="629">
        <v>0</v>
      </c>
      <c r="E2267" s="451">
        <v>2235</v>
      </c>
      <c r="F2267" s="630" t="s">
        <v>3605</v>
      </c>
      <c r="G2267" s="313" t="s">
        <v>2728</v>
      </c>
      <c r="H2267" s="631">
        <v>44473</v>
      </c>
      <c r="I2267" s="628">
        <f t="shared" si="28"/>
        <v>44473</v>
      </c>
      <c r="J2267" s="632"/>
    </row>
    <row r="2268" spans="1:10" s="372" customFormat="1">
      <c r="A2268" s="311" t="s">
        <v>2742</v>
      </c>
      <c r="B2268" s="313" t="s">
        <v>2725</v>
      </c>
      <c r="C2268" s="313" t="s">
        <v>2726</v>
      </c>
      <c r="D2268" s="629">
        <v>0</v>
      </c>
      <c r="E2268" s="451">
        <v>1800</v>
      </c>
      <c r="F2268" s="630" t="s">
        <v>3605</v>
      </c>
      <c r="G2268" s="313" t="s">
        <v>2728</v>
      </c>
      <c r="H2268" s="631">
        <v>44484</v>
      </c>
      <c r="I2268" s="628">
        <f t="shared" si="28"/>
        <v>44484</v>
      </c>
      <c r="J2268" s="632"/>
    </row>
    <row r="2269" spans="1:10" s="372" customFormat="1">
      <c r="A2269" s="311" t="s">
        <v>2742</v>
      </c>
      <c r="B2269" s="313" t="s">
        <v>2725</v>
      </c>
      <c r="C2269" s="313" t="s">
        <v>2726</v>
      </c>
      <c r="D2269" s="629">
        <v>0</v>
      </c>
      <c r="E2269" s="451">
        <v>2990</v>
      </c>
      <c r="F2269" s="630" t="s">
        <v>3605</v>
      </c>
      <c r="G2269" s="313" t="s">
        <v>2728</v>
      </c>
      <c r="H2269" s="631">
        <v>44523</v>
      </c>
      <c r="I2269" s="628">
        <f t="shared" si="28"/>
        <v>44523</v>
      </c>
      <c r="J2269" s="632"/>
    </row>
    <row r="2270" spans="1:10" s="372" customFormat="1">
      <c r="A2270" s="311" t="s">
        <v>3606</v>
      </c>
      <c r="B2270" s="313" t="s">
        <v>2725</v>
      </c>
      <c r="C2270" s="313" t="s">
        <v>2726</v>
      </c>
      <c r="D2270" s="629">
        <v>0</v>
      </c>
      <c r="E2270" s="451">
        <v>2655</v>
      </c>
      <c r="F2270" s="630" t="s">
        <v>3605</v>
      </c>
      <c r="G2270" s="313" t="s">
        <v>2728</v>
      </c>
      <c r="H2270" s="631">
        <v>44272</v>
      </c>
      <c r="I2270" s="628">
        <f t="shared" si="28"/>
        <v>44272</v>
      </c>
      <c r="J2270" s="632"/>
    </row>
    <row r="2271" spans="1:10" s="372" customFormat="1" ht="23.25">
      <c r="A2271" s="311" t="s">
        <v>2911</v>
      </c>
      <c r="B2271" s="313" t="s">
        <v>2725</v>
      </c>
      <c r="C2271" s="313" t="s">
        <v>2726</v>
      </c>
      <c r="D2271" s="629">
        <v>0</v>
      </c>
      <c r="E2271" s="451">
        <v>10667</v>
      </c>
      <c r="F2271" s="630" t="s">
        <v>3607</v>
      </c>
      <c r="G2271" s="313" t="s">
        <v>2728</v>
      </c>
      <c r="H2271" s="631">
        <v>44525</v>
      </c>
      <c r="I2271" s="628">
        <f t="shared" si="28"/>
        <v>44525</v>
      </c>
      <c r="J2271" s="632"/>
    </row>
    <row r="2272" spans="1:10" s="372" customFormat="1">
      <c r="A2272" s="311" t="s">
        <v>2773</v>
      </c>
      <c r="B2272" s="313" t="s">
        <v>2725</v>
      </c>
      <c r="C2272" s="313" t="s">
        <v>2726</v>
      </c>
      <c r="D2272" s="629">
        <v>0</v>
      </c>
      <c r="E2272" s="451">
        <v>16000</v>
      </c>
      <c r="F2272" s="630" t="s">
        <v>3608</v>
      </c>
      <c r="G2272" s="313" t="s">
        <v>2728</v>
      </c>
      <c r="H2272" s="631">
        <v>44519</v>
      </c>
      <c r="I2272" s="628">
        <f t="shared" si="28"/>
        <v>44519</v>
      </c>
      <c r="J2272" s="632"/>
    </row>
    <row r="2273" spans="1:10" s="372" customFormat="1" ht="23.25">
      <c r="A2273" s="311" t="s">
        <v>2808</v>
      </c>
      <c r="B2273" s="313" t="s">
        <v>2725</v>
      </c>
      <c r="C2273" s="313" t="s">
        <v>2726</v>
      </c>
      <c r="D2273" s="629">
        <v>0</v>
      </c>
      <c r="E2273" s="451">
        <v>32000</v>
      </c>
      <c r="F2273" s="630" t="s">
        <v>3609</v>
      </c>
      <c r="G2273" s="313" t="s">
        <v>2728</v>
      </c>
      <c r="H2273" s="631">
        <v>44433</v>
      </c>
      <c r="I2273" s="628">
        <f t="shared" si="28"/>
        <v>44433</v>
      </c>
      <c r="J2273" s="632"/>
    </row>
    <row r="2274" spans="1:10" s="372" customFormat="1">
      <c r="A2274" s="311" t="s">
        <v>2915</v>
      </c>
      <c r="B2274" s="313" t="s">
        <v>2725</v>
      </c>
      <c r="C2274" s="313" t="s">
        <v>2726</v>
      </c>
      <c r="D2274" s="629">
        <v>0</v>
      </c>
      <c r="E2274" s="451">
        <v>3000</v>
      </c>
      <c r="F2274" s="630" t="s">
        <v>3610</v>
      </c>
      <c r="G2274" s="313" t="s">
        <v>2728</v>
      </c>
      <c r="H2274" s="631">
        <v>44259</v>
      </c>
      <c r="I2274" s="628">
        <f t="shared" si="28"/>
        <v>44259</v>
      </c>
      <c r="J2274" s="632"/>
    </row>
    <row r="2275" spans="1:10" s="372" customFormat="1">
      <c r="A2275" s="311" t="s">
        <v>3032</v>
      </c>
      <c r="B2275" s="313" t="s">
        <v>2725</v>
      </c>
      <c r="C2275" s="313" t="s">
        <v>2726</v>
      </c>
      <c r="D2275" s="629">
        <v>0</v>
      </c>
      <c r="E2275" s="451">
        <v>3000</v>
      </c>
      <c r="F2275" s="630" t="s">
        <v>3611</v>
      </c>
      <c r="G2275" s="313" t="s">
        <v>2728</v>
      </c>
      <c r="H2275" s="631">
        <v>44333</v>
      </c>
      <c r="I2275" s="628">
        <f t="shared" si="28"/>
        <v>44333</v>
      </c>
      <c r="J2275" s="632"/>
    </row>
    <row r="2276" spans="1:10" s="372" customFormat="1">
      <c r="A2276" s="311" t="s">
        <v>2915</v>
      </c>
      <c r="B2276" s="313" t="s">
        <v>2725</v>
      </c>
      <c r="C2276" s="313" t="s">
        <v>2726</v>
      </c>
      <c r="D2276" s="629">
        <v>0</v>
      </c>
      <c r="E2276" s="451">
        <v>1500</v>
      </c>
      <c r="F2276" s="630" t="s">
        <v>3611</v>
      </c>
      <c r="G2276" s="313" t="s">
        <v>2728</v>
      </c>
      <c r="H2276" s="631">
        <v>44398</v>
      </c>
      <c r="I2276" s="628">
        <f t="shared" si="28"/>
        <v>44398</v>
      </c>
      <c r="J2276" s="632"/>
    </row>
    <row r="2277" spans="1:10" s="372" customFormat="1">
      <c r="A2277" s="311" t="s">
        <v>2915</v>
      </c>
      <c r="B2277" s="313" t="s">
        <v>2725</v>
      </c>
      <c r="C2277" s="313" t="s">
        <v>2726</v>
      </c>
      <c r="D2277" s="629">
        <v>0</v>
      </c>
      <c r="E2277" s="451">
        <v>6000</v>
      </c>
      <c r="F2277" s="630" t="s">
        <v>3611</v>
      </c>
      <c r="G2277" s="313" t="s">
        <v>2728</v>
      </c>
      <c r="H2277" s="631">
        <v>44453</v>
      </c>
      <c r="I2277" s="628">
        <f t="shared" si="28"/>
        <v>44453</v>
      </c>
      <c r="J2277" s="632"/>
    </row>
    <row r="2278" spans="1:10" s="372" customFormat="1">
      <c r="A2278" s="311" t="s">
        <v>2767</v>
      </c>
      <c r="B2278" s="313" t="s">
        <v>2725</v>
      </c>
      <c r="C2278" s="313" t="s">
        <v>2726</v>
      </c>
      <c r="D2278" s="629">
        <v>0</v>
      </c>
      <c r="E2278" s="451">
        <v>10000</v>
      </c>
      <c r="F2278" s="630" t="s">
        <v>3611</v>
      </c>
      <c r="G2278" s="313" t="s">
        <v>2728</v>
      </c>
      <c r="H2278" s="631">
        <v>44326</v>
      </c>
      <c r="I2278" s="628">
        <f t="shared" si="28"/>
        <v>44326</v>
      </c>
      <c r="J2278" s="632"/>
    </row>
    <row r="2279" spans="1:10" s="372" customFormat="1">
      <c r="A2279" s="311" t="s">
        <v>2767</v>
      </c>
      <c r="B2279" s="313" t="s">
        <v>2725</v>
      </c>
      <c r="C2279" s="313" t="s">
        <v>2726</v>
      </c>
      <c r="D2279" s="629">
        <v>0</v>
      </c>
      <c r="E2279" s="451">
        <v>30000</v>
      </c>
      <c r="F2279" s="630" t="s">
        <v>3612</v>
      </c>
      <c r="G2279" s="313" t="s">
        <v>2728</v>
      </c>
      <c r="H2279" s="631">
        <v>44357</v>
      </c>
      <c r="I2279" s="628">
        <f t="shared" si="28"/>
        <v>44357</v>
      </c>
      <c r="J2279" s="632"/>
    </row>
    <row r="2280" spans="1:10" s="372" customFormat="1">
      <c r="A2280" s="311" t="s">
        <v>2767</v>
      </c>
      <c r="B2280" s="313" t="s">
        <v>2725</v>
      </c>
      <c r="C2280" s="313" t="s">
        <v>2726</v>
      </c>
      <c r="D2280" s="629">
        <v>0</v>
      </c>
      <c r="E2280" s="451">
        <v>30000</v>
      </c>
      <c r="F2280" s="630" t="s">
        <v>3612</v>
      </c>
      <c r="G2280" s="313" t="s">
        <v>2728</v>
      </c>
      <c r="H2280" s="631">
        <v>44454</v>
      </c>
      <c r="I2280" s="628">
        <f t="shared" si="28"/>
        <v>44454</v>
      </c>
      <c r="J2280" s="632"/>
    </row>
    <row r="2281" spans="1:10" s="372" customFormat="1">
      <c r="A2281" s="311" t="s">
        <v>2767</v>
      </c>
      <c r="B2281" s="313" t="s">
        <v>2725</v>
      </c>
      <c r="C2281" s="313" t="s">
        <v>2726</v>
      </c>
      <c r="D2281" s="629">
        <v>0</v>
      </c>
      <c r="E2281" s="451">
        <v>5670</v>
      </c>
      <c r="F2281" s="630" t="s">
        <v>3612</v>
      </c>
      <c r="G2281" s="313" t="s">
        <v>2728</v>
      </c>
      <c r="H2281" s="631">
        <v>44546</v>
      </c>
      <c r="I2281" s="628">
        <f t="shared" si="28"/>
        <v>44546</v>
      </c>
      <c r="J2281" s="632"/>
    </row>
    <row r="2282" spans="1:10" s="372" customFormat="1" ht="23.25">
      <c r="A2282" s="311" t="s">
        <v>3613</v>
      </c>
      <c r="B2282" s="313" t="s">
        <v>2725</v>
      </c>
      <c r="C2282" s="313" t="s">
        <v>2726</v>
      </c>
      <c r="D2282" s="629">
        <v>0</v>
      </c>
      <c r="E2282" s="451">
        <v>3115.2</v>
      </c>
      <c r="F2282" s="630" t="s">
        <v>3612</v>
      </c>
      <c r="G2282" s="313" t="s">
        <v>2728</v>
      </c>
      <c r="H2282" s="631">
        <v>44536</v>
      </c>
      <c r="I2282" s="628">
        <f t="shared" si="28"/>
        <v>44536</v>
      </c>
      <c r="J2282" s="632"/>
    </row>
    <row r="2283" spans="1:10" s="372" customFormat="1" ht="23.25">
      <c r="A2283" s="311" t="s">
        <v>3614</v>
      </c>
      <c r="B2283" s="313" t="s">
        <v>2725</v>
      </c>
      <c r="C2283" s="313" t="s">
        <v>2726</v>
      </c>
      <c r="D2283" s="629">
        <v>0</v>
      </c>
      <c r="E2283" s="451">
        <v>4059.2</v>
      </c>
      <c r="F2283" s="630" t="s">
        <v>3615</v>
      </c>
      <c r="G2283" s="313" t="s">
        <v>2728</v>
      </c>
      <c r="H2283" s="631">
        <v>44536</v>
      </c>
      <c r="I2283" s="628">
        <f t="shared" si="28"/>
        <v>44536</v>
      </c>
      <c r="J2283" s="632"/>
    </row>
    <row r="2284" spans="1:10" s="372" customFormat="1">
      <c r="A2284" s="311" t="s">
        <v>2899</v>
      </c>
      <c r="B2284" s="313" t="s">
        <v>2725</v>
      </c>
      <c r="C2284" s="313" t="s">
        <v>2726</v>
      </c>
      <c r="D2284" s="629">
        <v>0</v>
      </c>
      <c r="E2284" s="451">
        <v>5000</v>
      </c>
      <c r="F2284" s="630" t="s">
        <v>3615</v>
      </c>
      <c r="G2284" s="313" t="s">
        <v>2728</v>
      </c>
      <c r="H2284" s="631">
        <v>44433</v>
      </c>
      <c r="I2284" s="628">
        <f t="shared" si="28"/>
        <v>44433</v>
      </c>
      <c r="J2284" s="632"/>
    </row>
    <row r="2285" spans="1:10" s="372" customFormat="1">
      <c r="A2285" s="311" t="s">
        <v>2767</v>
      </c>
      <c r="B2285" s="313" t="s">
        <v>2725</v>
      </c>
      <c r="C2285" s="313" t="s">
        <v>2726</v>
      </c>
      <c r="D2285" s="629">
        <v>0</v>
      </c>
      <c r="E2285" s="451">
        <v>30000</v>
      </c>
      <c r="F2285" s="630" t="s">
        <v>3616</v>
      </c>
      <c r="G2285" s="313" t="s">
        <v>2728</v>
      </c>
      <c r="H2285" s="631">
        <v>44389</v>
      </c>
      <c r="I2285" s="628">
        <f t="shared" si="28"/>
        <v>44389</v>
      </c>
      <c r="J2285" s="632"/>
    </row>
    <row r="2286" spans="1:10" s="372" customFormat="1">
      <c r="A2286" s="311" t="s">
        <v>2767</v>
      </c>
      <c r="B2286" s="313" t="s">
        <v>2725</v>
      </c>
      <c r="C2286" s="313" t="s">
        <v>2726</v>
      </c>
      <c r="D2286" s="629">
        <v>0</v>
      </c>
      <c r="E2286" s="451">
        <v>28500</v>
      </c>
      <c r="F2286" s="630" t="s">
        <v>3617</v>
      </c>
      <c r="G2286" s="313" t="s">
        <v>2728</v>
      </c>
      <c r="H2286" s="631">
        <v>44481</v>
      </c>
      <c r="I2286" s="628">
        <f t="shared" si="28"/>
        <v>44481</v>
      </c>
      <c r="J2286" s="632"/>
    </row>
    <row r="2287" spans="1:10" s="372" customFormat="1">
      <c r="A2287" s="311" t="s">
        <v>2955</v>
      </c>
      <c r="B2287" s="313" t="s">
        <v>2725</v>
      </c>
      <c r="C2287" s="313" t="s">
        <v>2726</v>
      </c>
      <c r="D2287" s="629">
        <v>0</v>
      </c>
      <c r="E2287" s="451">
        <v>10000</v>
      </c>
      <c r="F2287" s="630" t="s">
        <v>3617</v>
      </c>
      <c r="G2287" s="313" t="s">
        <v>2728</v>
      </c>
      <c r="H2287" s="631">
        <v>44531</v>
      </c>
      <c r="I2287" s="628">
        <f t="shared" si="28"/>
        <v>44531</v>
      </c>
      <c r="J2287" s="632"/>
    </row>
    <row r="2288" spans="1:10" s="372" customFormat="1" ht="23.25">
      <c r="A2288" s="311" t="s">
        <v>2769</v>
      </c>
      <c r="B2288" s="313" t="s">
        <v>2725</v>
      </c>
      <c r="C2288" s="313" t="s">
        <v>2726</v>
      </c>
      <c r="D2288" s="629">
        <v>0</v>
      </c>
      <c r="E2288" s="451">
        <v>2500</v>
      </c>
      <c r="F2288" s="630" t="s">
        <v>3618</v>
      </c>
      <c r="G2288" s="313" t="s">
        <v>2728</v>
      </c>
      <c r="H2288" s="631">
        <v>44489</v>
      </c>
      <c r="I2288" s="628">
        <f t="shared" si="28"/>
        <v>44489</v>
      </c>
      <c r="J2288" s="632"/>
    </row>
    <row r="2289" spans="1:10" s="372" customFormat="1" ht="23.25">
      <c r="A2289" s="311" t="s">
        <v>2785</v>
      </c>
      <c r="B2289" s="313" t="s">
        <v>2725</v>
      </c>
      <c r="C2289" s="313" t="s">
        <v>2726</v>
      </c>
      <c r="D2289" s="629">
        <v>0</v>
      </c>
      <c r="E2289" s="451">
        <v>2917</v>
      </c>
      <c r="F2289" s="630" t="s">
        <v>3619</v>
      </c>
      <c r="G2289" s="313" t="s">
        <v>2728</v>
      </c>
      <c r="H2289" s="631">
        <v>44525</v>
      </c>
      <c r="I2289" s="628">
        <f t="shared" si="28"/>
        <v>44525</v>
      </c>
      <c r="J2289" s="632"/>
    </row>
    <row r="2290" spans="1:10" s="372" customFormat="1" ht="23.25">
      <c r="A2290" s="311" t="s">
        <v>2866</v>
      </c>
      <c r="B2290" s="313" t="s">
        <v>2732</v>
      </c>
      <c r="C2290" s="313" t="s">
        <v>2726</v>
      </c>
      <c r="D2290" s="629" t="s">
        <v>3620</v>
      </c>
      <c r="E2290" s="451">
        <v>42000</v>
      </c>
      <c r="F2290" s="630" t="s">
        <v>3619</v>
      </c>
      <c r="G2290" s="313" t="s">
        <v>2728</v>
      </c>
      <c r="H2290" s="631">
        <v>44372</v>
      </c>
      <c r="I2290" s="628">
        <f t="shared" si="28"/>
        <v>44372</v>
      </c>
      <c r="J2290" s="632"/>
    </row>
    <row r="2291" spans="1:10" s="372" customFormat="1">
      <c r="A2291" s="311" t="s">
        <v>2785</v>
      </c>
      <c r="B2291" s="313" t="s">
        <v>2725</v>
      </c>
      <c r="C2291" s="313" t="s">
        <v>2726</v>
      </c>
      <c r="D2291" s="629">
        <v>0</v>
      </c>
      <c r="E2291" s="451">
        <v>6000</v>
      </c>
      <c r="F2291" s="630" t="s">
        <v>3621</v>
      </c>
      <c r="G2291" s="313" t="s">
        <v>2728</v>
      </c>
      <c r="H2291" s="631">
        <v>44238</v>
      </c>
      <c r="I2291" s="628">
        <f t="shared" si="28"/>
        <v>44238</v>
      </c>
      <c r="J2291" s="632"/>
    </row>
    <row r="2292" spans="1:10" s="372" customFormat="1">
      <c r="A2292" s="311" t="s">
        <v>2785</v>
      </c>
      <c r="B2292" s="313" t="s">
        <v>2725</v>
      </c>
      <c r="C2292" s="313" t="s">
        <v>2726</v>
      </c>
      <c r="D2292" s="629">
        <v>0</v>
      </c>
      <c r="E2292" s="451">
        <v>3000</v>
      </c>
      <c r="F2292" s="630" t="s">
        <v>3622</v>
      </c>
      <c r="G2292" s="313" t="s">
        <v>2728</v>
      </c>
      <c r="H2292" s="631">
        <v>44301</v>
      </c>
      <c r="I2292" s="628">
        <f t="shared" ref="I2292:I2355" si="29">H2292+0</f>
        <v>44301</v>
      </c>
      <c r="J2292" s="632"/>
    </row>
    <row r="2293" spans="1:10" s="372" customFormat="1">
      <c r="A2293" s="311" t="s">
        <v>2785</v>
      </c>
      <c r="B2293" s="313" t="s">
        <v>2725</v>
      </c>
      <c r="C2293" s="313" t="s">
        <v>2726</v>
      </c>
      <c r="D2293" s="629">
        <v>0</v>
      </c>
      <c r="E2293" s="451">
        <v>3000</v>
      </c>
      <c r="F2293" s="630" t="s">
        <v>3622</v>
      </c>
      <c r="G2293" s="313" t="s">
        <v>2728</v>
      </c>
      <c r="H2293" s="631">
        <v>44333</v>
      </c>
      <c r="I2293" s="628">
        <f t="shared" si="29"/>
        <v>44333</v>
      </c>
      <c r="J2293" s="632"/>
    </row>
    <row r="2294" spans="1:10" s="372" customFormat="1">
      <c r="A2294" s="311" t="s">
        <v>2785</v>
      </c>
      <c r="B2294" s="313" t="s">
        <v>2725</v>
      </c>
      <c r="C2294" s="313" t="s">
        <v>2726</v>
      </c>
      <c r="D2294" s="629">
        <v>0</v>
      </c>
      <c r="E2294" s="451">
        <v>3000</v>
      </c>
      <c r="F2294" s="630" t="s">
        <v>3622</v>
      </c>
      <c r="G2294" s="313" t="s">
        <v>2728</v>
      </c>
      <c r="H2294" s="631">
        <v>44354</v>
      </c>
      <c r="I2294" s="628">
        <f t="shared" si="29"/>
        <v>44354</v>
      </c>
      <c r="J2294" s="632"/>
    </row>
    <row r="2295" spans="1:10" s="372" customFormat="1">
      <c r="A2295" s="311" t="s">
        <v>2785</v>
      </c>
      <c r="B2295" s="313" t="s">
        <v>2725</v>
      </c>
      <c r="C2295" s="313" t="s">
        <v>2726</v>
      </c>
      <c r="D2295" s="629">
        <v>0</v>
      </c>
      <c r="E2295" s="451">
        <v>3000</v>
      </c>
      <c r="F2295" s="630" t="s">
        <v>3622</v>
      </c>
      <c r="G2295" s="313" t="s">
        <v>2728</v>
      </c>
      <c r="H2295" s="631">
        <v>44394</v>
      </c>
      <c r="I2295" s="628">
        <f t="shared" si="29"/>
        <v>44394</v>
      </c>
      <c r="J2295" s="632"/>
    </row>
    <row r="2296" spans="1:10" s="372" customFormat="1">
      <c r="A2296" s="311" t="s">
        <v>2785</v>
      </c>
      <c r="B2296" s="313" t="s">
        <v>2725</v>
      </c>
      <c r="C2296" s="313" t="s">
        <v>2726</v>
      </c>
      <c r="D2296" s="629">
        <v>0</v>
      </c>
      <c r="E2296" s="451">
        <v>3000</v>
      </c>
      <c r="F2296" s="630" t="s">
        <v>3622</v>
      </c>
      <c r="G2296" s="313" t="s">
        <v>2728</v>
      </c>
      <c r="H2296" s="631">
        <v>44421</v>
      </c>
      <c r="I2296" s="628">
        <f t="shared" si="29"/>
        <v>44421</v>
      </c>
      <c r="J2296" s="632"/>
    </row>
    <row r="2297" spans="1:10" s="372" customFormat="1">
      <c r="A2297" s="311" t="s">
        <v>2785</v>
      </c>
      <c r="B2297" s="313" t="s">
        <v>2725</v>
      </c>
      <c r="C2297" s="313" t="s">
        <v>2726</v>
      </c>
      <c r="D2297" s="629">
        <v>0</v>
      </c>
      <c r="E2297" s="451">
        <v>12000</v>
      </c>
      <c r="F2297" s="630" t="s">
        <v>3622</v>
      </c>
      <c r="G2297" s="313" t="s">
        <v>2728</v>
      </c>
      <c r="H2297" s="631">
        <v>44445</v>
      </c>
      <c r="I2297" s="628">
        <f t="shared" si="29"/>
        <v>44445</v>
      </c>
      <c r="J2297" s="632"/>
    </row>
    <row r="2298" spans="1:10" s="372" customFormat="1">
      <c r="A2298" s="311" t="s">
        <v>2980</v>
      </c>
      <c r="B2298" s="313" t="s">
        <v>2725</v>
      </c>
      <c r="C2298" s="313" t="s">
        <v>2726</v>
      </c>
      <c r="D2298" s="629">
        <v>0</v>
      </c>
      <c r="E2298" s="451">
        <v>21000</v>
      </c>
      <c r="F2298" s="630" t="s">
        <v>3622</v>
      </c>
      <c r="G2298" s="313" t="s">
        <v>2728</v>
      </c>
      <c r="H2298" s="631">
        <v>44212</v>
      </c>
      <c r="I2298" s="628">
        <f t="shared" si="29"/>
        <v>44212</v>
      </c>
      <c r="J2298" s="632"/>
    </row>
    <row r="2299" spans="1:10" s="372" customFormat="1" ht="23.25">
      <c r="A2299" s="311" t="s">
        <v>3140</v>
      </c>
      <c r="B2299" s="313" t="s">
        <v>2725</v>
      </c>
      <c r="C2299" s="313" t="s">
        <v>2726</v>
      </c>
      <c r="D2299" s="629">
        <v>0</v>
      </c>
      <c r="E2299" s="451">
        <v>21000</v>
      </c>
      <c r="F2299" s="630" t="s">
        <v>3623</v>
      </c>
      <c r="G2299" s="313" t="s">
        <v>2728</v>
      </c>
      <c r="H2299" s="631">
        <v>44315</v>
      </c>
      <c r="I2299" s="628">
        <f t="shared" si="29"/>
        <v>44315</v>
      </c>
      <c r="J2299" s="632"/>
    </row>
    <row r="2300" spans="1:10" s="372" customFormat="1">
      <c r="A2300" s="311" t="s">
        <v>2817</v>
      </c>
      <c r="B2300" s="313" t="s">
        <v>3110</v>
      </c>
      <c r="C2300" s="313" t="s">
        <v>2726</v>
      </c>
      <c r="D2300" s="629" t="s">
        <v>3154</v>
      </c>
      <c r="E2300" s="451">
        <v>3804676.07</v>
      </c>
      <c r="F2300" s="630" t="s">
        <v>3623</v>
      </c>
      <c r="G2300" s="313" t="s">
        <v>2728</v>
      </c>
      <c r="H2300" s="631">
        <v>44370</v>
      </c>
      <c r="I2300" s="628">
        <f t="shared" si="29"/>
        <v>44370</v>
      </c>
      <c r="J2300" s="632"/>
    </row>
    <row r="2301" spans="1:10" s="372" customFormat="1">
      <c r="A2301" s="311" t="s">
        <v>3231</v>
      </c>
      <c r="B2301" s="313" t="s">
        <v>1632</v>
      </c>
      <c r="C2301" s="313" t="s">
        <v>2726</v>
      </c>
      <c r="D2301" s="629" t="s">
        <v>3624</v>
      </c>
      <c r="E2301" s="451">
        <v>1644259.32</v>
      </c>
      <c r="F2301" s="630" t="s">
        <v>3625</v>
      </c>
      <c r="G2301" s="313" t="s">
        <v>2728</v>
      </c>
      <c r="H2301" s="631">
        <v>44420</v>
      </c>
      <c r="I2301" s="628">
        <f t="shared" si="29"/>
        <v>44420</v>
      </c>
      <c r="J2301" s="632"/>
    </row>
    <row r="2302" spans="1:10" s="372" customFormat="1">
      <c r="A2302" s="311" t="s">
        <v>2806</v>
      </c>
      <c r="B2302" s="313" t="s">
        <v>2725</v>
      </c>
      <c r="C2302" s="313" t="s">
        <v>2726</v>
      </c>
      <c r="D2302" s="629">
        <v>0</v>
      </c>
      <c r="E2302" s="451">
        <v>30000</v>
      </c>
      <c r="F2302" s="630" t="s">
        <v>3625</v>
      </c>
      <c r="G2302" s="313" t="s">
        <v>2728</v>
      </c>
      <c r="H2302" s="631">
        <v>44364</v>
      </c>
      <c r="I2302" s="628">
        <f t="shared" si="29"/>
        <v>44364</v>
      </c>
      <c r="J2302" s="632"/>
    </row>
    <row r="2303" spans="1:10" s="372" customFormat="1">
      <c r="A2303" s="311" t="s">
        <v>2749</v>
      </c>
      <c r="B2303" s="313" t="s">
        <v>2725</v>
      </c>
      <c r="C2303" s="313" t="s">
        <v>2726</v>
      </c>
      <c r="D2303" s="629">
        <v>0</v>
      </c>
      <c r="E2303" s="451">
        <v>20000</v>
      </c>
      <c r="F2303" s="630" t="s">
        <v>3626</v>
      </c>
      <c r="G2303" s="313" t="s">
        <v>2728</v>
      </c>
      <c r="H2303" s="631">
        <v>44397</v>
      </c>
      <c r="I2303" s="628">
        <f t="shared" si="29"/>
        <v>44397</v>
      </c>
      <c r="J2303" s="632"/>
    </row>
    <row r="2304" spans="1:10" s="372" customFormat="1">
      <c r="A2304" s="311" t="s">
        <v>2749</v>
      </c>
      <c r="B2304" s="313" t="s">
        <v>2725</v>
      </c>
      <c r="C2304" s="313" t="s">
        <v>2726</v>
      </c>
      <c r="D2304" s="629">
        <v>0</v>
      </c>
      <c r="E2304" s="451">
        <v>33000</v>
      </c>
      <c r="F2304" s="630" t="s">
        <v>3627</v>
      </c>
      <c r="G2304" s="313" t="s">
        <v>2728</v>
      </c>
      <c r="H2304" s="631">
        <v>44462</v>
      </c>
      <c r="I2304" s="628">
        <f t="shared" si="29"/>
        <v>44462</v>
      </c>
      <c r="J2304" s="632"/>
    </row>
    <row r="2305" spans="1:10" s="372" customFormat="1">
      <c r="A2305" s="311" t="s">
        <v>3241</v>
      </c>
      <c r="B2305" s="313" t="s">
        <v>2725</v>
      </c>
      <c r="C2305" s="313" t="s">
        <v>2726</v>
      </c>
      <c r="D2305" s="629">
        <v>0</v>
      </c>
      <c r="E2305" s="451">
        <v>24000</v>
      </c>
      <c r="F2305" s="630" t="s">
        <v>3627</v>
      </c>
      <c r="G2305" s="313" t="s">
        <v>2728</v>
      </c>
      <c r="H2305" s="631">
        <v>44301</v>
      </c>
      <c r="I2305" s="628">
        <f t="shared" si="29"/>
        <v>44301</v>
      </c>
      <c r="J2305" s="632"/>
    </row>
    <row r="2306" spans="1:10" s="372" customFormat="1">
      <c r="A2306" s="311" t="s">
        <v>2828</v>
      </c>
      <c r="B2306" s="313" t="s">
        <v>2725</v>
      </c>
      <c r="C2306" s="313" t="s">
        <v>2726</v>
      </c>
      <c r="D2306" s="629">
        <v>0</v>
      </c>
      <c r="E2306" s="451">
        <v>24000</v>
      </c>
      <c r="F2306" s="630" t="s">
        <v>3628</v>
      </c>
      <c r="G2306" s="313" t="s">
        <v>2728</v>
      </c>
      <c r="H2306" s="631">
        <v>44363</v>
      </c>
      <c r="I2306" s="628">
        <f t="shared" si="29"/>
        <v>44363</v>
      </c>
      <c r="J2306" s="632"/>
    </row>
    <row r="2307" spans="1:10" s="372" customFormat="1">
      <c r="A2307" s="311" t="s">
        <v>2828</v>
      </c>
      <c r="B2307" s="313" t="s">
        <v>2725</v>
      </c>
      <c r="C2307" s="313" t="s">
        <v>2726</v>
      </c>
      <c r="D2307" s="629">
        <v>0</v>
      </c>
      <c r="E2307" s="451">
        <v>24000</v>
      </c>
      <c r="F2307" s="630" t="s">
        <v>3628</v>
      </c>
      <c r="G2307" s="313" t="s">
        <v>2728</v>
      </c>
      <c r="H2307" s="631">
        <v>44428</v>
      </c>
      <c r="I2307" s="628">
        <f t="shared" si="29"/>
        <v>44428</v>
      </c>
      <c r="J2307" s="632"/>
    </row>
    <row r="2308" spans="1:10" s="372" customFormat="1">
      <c r="A2308" s="311" t="s">
        <v>2828</v>
      </c>
      <c r="B2308" s="313" t="s">
        <v>2725</v>
      </c>
      <c r="C2308" s="313" t="s">
        <v>2726</v>
      </c>
      <c r="D2308" s="629">
        <v>0</v>
      </c>
      <c r="E2308" s="451">
        <v>24000</v>
      </c>
      <c r="F2308" s="630" t="s">
        <v>3628</v>
      </c>
      <c r="G2308" s="313" t="s">
        <v>2728</v>
      </c>
      <c r="H2308" s="631">
        <v>44487</v>
      </c>
      <c r="I2308" s="628">
        <f t="shared" si="29"/>
        <v>44487</v>
      </c>
      <c r="J2308" s="632"/>
    </row>
    <row r="2309" spans="1:10" s="372" customFormat="1">
      <c r="A2309" s="311" t="s">
        <v>3311</v>
      </c>
      <c r="B2309" s="313" t="s">
        <v>2725</v>
      </c>
      <c r="C2309" s="313" t="s">
        <v>2726</v>
      </c>
      <c r="D2309" s="629">
        <v>0</v>
      </c>
      <c r="E2309" s="451">
        <v>12000</v>
      </c>
      <c r="F2309" s="630" t="s">
        <v>3628</v>
      </c>
      <c r="G2309" s="313" t="s">
        <v>2728</v>
      </c>
      <c r="H2309" s="631">
        <v>44368</v>
      </c>
      <c r="I2309" s="628">
        <f t="shared" si="29"/>
        <v>44368</v>
      </c>
      <c r="J2309" s="632"/>
    </row>
    <row r="2310" spans="1:10" s="372" customFormat="1">
      <c r="A2310" s="311" t="s">
        <v>2773</v>
      </c>
      <c r="B2310" s="313" t="s">
        <v>2725</v>
      </c>
      <c r="C2310" s="313" t="s">
        <v>2726</v>
      </c>
      <c r="D2310" s="629">
        <v>0</v>
      </c>
      <c r="E2310" s="451">
        <v>12000</v>
      </c>
      <c r="F2310" s="630" t="s">
        <v>3629</v>
      </c>
      <c r="G2310" s="313" t="s">
        <v>2728</v>
      </c>
      <c r="H2310" s="631">
        <v>44433</v>
      </c>
      <c r="I2310" s="628">
        <f t="shared" si="29"/>
        <v>44433</v>
      </c>
      <c r="J2310" s="632"/>
    </row>
    <row r="2311" spans="1:10" s="372" customFormat="1">
      <c r="A2311" s="311" t="s">
        <v>2724</v>
      </c>
      <c r="B2311" s="313" t="s">
        <v>2725</v>
      </c>
      <c r="C2311" s="313" t="s">
        <v>2726</v>
      </c>
      <c r="D2311" s="629">
        <v>0</v>
      </c>
      <c r="E2311" s="451">
        <v>6000</v>
      </c>
      <c r="F2311" s="630" t="s">
        <v>3629</v>
      </c>
      <c r="G2311" s="313" t="s">
        <v>2728</v>
      </c>
      <c r="H2311" s="631">
        <v>44497</v>
      </c>
      <c r="I2311" s="628">
        <f t="shared" si="29"/>
        <v>44497</v>
      </c>
      <c r="J2311" s="632"/>
    </row>
    <row r="2312" spans="1:10" s="372" customFormat="1">
      <c r="A2312" s="311" t="s">
        <v>3311</v>
      </c>
      <c r="B2312" s="313" t="s">
        <v>2725</v>
      </c>
      <c r="C2312" s="313" t="s">
        <v>2726</v>
      </c>
      <c r="D2312" s="629">
        <v>0</v>
      </c>
      <c r="E2312" s="451">
        <v>6000</v>
      </c>
      <c r="F2312" s="630" t="s">
        <v>3629</v>
      </c>
      <c r="G2312" s="313" t="s">
        <v>2728</v>
      </c>
      <c r="H2312" s="631">
        <v>44536</v>
      </c>
      <c r="I2312" s="628">
        <f t="shared" si="29"/>
        <v>44536</v>
      </c>
      <c r="J2312" s="632"/>
    </row>
    <row r="2313" spans="1:10" s="372" customFormat="1">
      <c r="A2313" s="311" t="s">
        <v>3251</v>
      </c>
      <c r="B2313" s="313" t="s">
        <v>2725</v>
      </c>
      <c r="C2313" s="313" t="s">
        <v>2726</v>
      </c>
      <c r="D2313" s="629">
        <v>0</v>
      </c>
      <c r="E2313" s="451">
        <v>10000</v>
      </c>
      <c r="F2313" s="630" t="s">
        <v>3629</v>
      </c>
      <c r="G2313" s="313" t="s">
        <v>2728</v>
      </c>
      <c r="H2313" s="631">
        <v>44323</v>
      </c>
      <c r="I2313" s="628">
        <f t="shared" si="29"/>
        <v>44323</v>
      </c>
      <c r="J2313" s="632"/>
    </row>
    <row r="2314" spans="1:10" s="372" customFormat="1">
      <c r="A2314" s="311" t="s">
        <v>3037</v>
      </c>
      <c r="B2314" s="313" t="s">
        <v>2725</v>
      </c>
      <c r="C2314" s="313" t="s">
        <v>2726</v>
      </c>
      <c r="D2314" s="629">
        <v>0</v>
      </c>
      <c r="E2314" s="451">
        <v>30000</v>
      </c>
      <c r="F2314" s="630" t="s">
        <v>3630</v>
      </c>
      <c r="G2314" s="313" t="s">
        <v>2728</v>
      </c>
      <c r="H2314" s="631">
        <v>44357</v>
      </c>
      <c r="I2314" s="628">
        <f t="shared" si="29"/>
        <v>44357</v>
      </c>
      <c r="J2314" s="632"/>
    </row>
    <row r="2315" spans="1:10" s="372" customFormat="1">
      <c r="A2315" s="311" t="s">
        <v>2759</v>
      </c>
      <c r="B2315" s="313" t="s">
        <v>2725</v>
      </c>
      <c r="C2315" s="313" t="s">
        <v>2726</v>
      </c>
      <c r="D2315" s="629">
        <v>0</v>
      </c>
      <c r="E2315" s="451">
        <v>30000</v>
      </c>
      <c r="F2315" s="630" t="s">
        <v>3630</v>
      </c>
      <c r="G2315" s="313" t="s">
        <v>2728</v>
      </c>
      <c r="H2315" s="631">
        <v>44454</v>
      </c>
      <c r="I2315" s="628">
        <f t="shared" si="29"/>
        <v>44454</v>
      </c>
      <c r="J2315" s="632"/>
    </row>
    <row r="2316" spans="1:10" s="372" customFormat="1">
      <c r="A2316" s="311" t="s">
        <v>2759</v>
      </c>
      <c r="B2316" s="313" t="s">
        <v>2725</v>
      </c>
      <c r="C2316" s="313" t="s">
        <v>2726</v>
      </c>
      <c r="D2316" s="629">
        <v>0</v>
      </c>
      <c r="E2316" s="451">
        <v>5670</v>
      </c>
      <c r="F2316" s="630" t="s">
        <v>3630</v>
      </c>
      <c r="G2316" s="313" t="s">
        <v>2728</v>
      </c>
      <c r="H2316" s="631">
        <v>44546</v>
      </c>
      <c r="I2316" s="628">
        <f t="shared" si="29"/>
        <v>44546</v>
      </c>
      <c r="J2316" s="632"/>
    </row>
    <row r="2317" spans="1:10" s="372" customFormat="1">
      <c r="A2317" s="311" t="s">
        <v>2773</v>
      </c>
      <c r="B2317" s="313" t="s">
        <v>2725</v>
      </c>
      <c r="C2317" s="313" t="s">
        <v>2726</v>
      </c>
      <c r="D2317" s="629">
        <v>0</v>
      </c>
      <c r="E2317" s="451">
        <v>26000</v>
      </c>
      <c r="F2317" s="630" t="s">
        <v>3630</v>
      </c>
      <c r="G2317" s="313" t="s">
        <v>2728</v>
      </c>
      <c r="H2317" s="631">
        <v>44392</v>
      </c>
      <c r="I2317" s="628">
        <f t="shared" si="29"/>
        <v>44392</v>
      </c>
      <c r="J2317" s="632"/>
    </row>
    <row r="2318" spans="1:10" s="372" customFormat="1" ht="23.25">
      <c r="A2318" s="311" t="s">
        <v>2834</v>
      </c>
      <c r="B2318" s="313" t="s">
        <v>2725</v>
      </c>
      <c r="C2318" s="313" t="s">
        <v>2726</v>
      </c>
      <c r="D2318" s="629">
        <v>0</v>
      </c>
      <c r="E2318" s="451">
        <v>12000</v>
      </c>
      <c r="F2318" s="630" t="s">
        <v>3631</v>
      </c>
      <c r="G2318" s="313" t="s">
        <v>2728</v>
      </c>
      <c r="H2318" s="631">
        <v>44208</v>
      </c>
      <c r="I2318" s="628">
        <f t="shared" si="29"/>
        <v>44208</v>
      </c>
      <c r="J2318" s="632"/>
    </row>
    <row r="2319" spans="1:10" s="372" customFormat="1">
      <c r="A2319" s="311" t="s">
        <v>3632</v>
      </c>
      <c r="B2319" s="313" t="s">
        <v>2725</v>
      </c>
      <c r="C2319" s="313" t="s">
        <v>2726</v>
      </c>
      <c r="D2319" s="629">
        <v>0</v>
      </c>
      <c r="E2319" s="451">
        <v>12000</v>
      </c>
      <c r="F2319" s="630" t="s">
        <v>3633</v>
      </c>
      <c r="G2319" s="313" t="s">
        <v>2728</v>
      </c>
      <c r="H2319" s="631">
        <v>44267</v>
      </c>
      <c r="I2319" s="628">
        <f t="shared" si="29"/>
        <v>44267</v>
      </c>
      <c r="J2319" s="632"/>
    </row>
    <row r="2320" spans="1:10" s="372" customFormat="1" ht="23.25">
      <c r="A2320" s="311" t="s">
        <v>2834</v>
      </c>
      <c r="B2320" s="313" t="s">
        <v>2725</v>
      </c>
      <c r="C2320" s="313" t="s">
        <v>2726</v>
      </c>
      <c r="D2320" s="629">
        <v>0</v>
      </c>
      <c r="E2320" s="451">
        <v>12000</v>
      </c>
      <c r="F2320" s="630" t="s">
        <v>3633</v>
      </c>
      <c r="G2320" s="313" t="s">
        <v>2728</v>
      </c>
      <c r="H2320" s="631">
        <v>44330</v>
      </c>
      <c r="I2320" s="628">
        <f t="shared" si="29"/>
        <v>44330</v>
      </c>
      <c r="J2320" s="632"/>
    </row>
    <row r="2321" spans="1:10" s="372" customFormat="1" ht="23.25">
      <c r="A2321" s="311" t="s">
        <v>2834</v>
      </c>
      <c r="B2321" s="313" t="s">
        <v>2725</v>
      </c>
      <c r="C2321" s="313" t="s">
        <v>2726</v>
      </c>
      <c r="D2321" s="629">
        <v>0</v>
      </c>
      <c r="E2321" s="451">
        <v>12000</v>
      </c>
      <c r="F2321" s="630" t="s">
        <v>3633</v>
      </c>
      <c r="G2321" s="313" t="s">
        <v>2728</v>
      </c>
      <c r="H2321" s="631">
        <v>44396</v>
      </c>
      <c r="I2321" s="628">
        <f t="shared" si="29"/>
        <v>44396</v>
      </c>
      <c r="J2321" s="632"/>
    </row>
    <row r="2322" spans="1:10" s="372" customFormat="1" ht="23.25">
      <c r="A2322" s="311" t="s">
        <v>2834</v>
      </c>
      <c r="B2322" s="313" t="s">
        <v>2725</v>
      </c>
      <c r="C2322" s="313" t="s">
        <v>2726</v>
      </c>
      <c r="D2322" s="629">
        <v>0</v>
      </c>
      <c r="E2322" s="451">
        <v>6000</v>
      </c>
      <c r="F2322" s="630" t="s">
        <v>3633</v>
      </c>
      <c r="G2322" s="313" t="s">
        <v>2728</v>
      </c>
      <c r="H2322" s="631">
        <v>44473</v>
      </c>
      <c r="I2322" s="628">
        <f t="shared" si="29"/>
        <v>44473</v>
      </c>
      <c r="J2322" s="632"/>
    </row>
    <row r="2323" spans="1:10" s="372" customFormat="1">
      <c r="A2323" s="311" t="s">
        <v>3634</v>
      </c>
      <c r="B2323" s="313" t="s">
        <v>2725</v>
      </c>
      <c r="C2323" s="313" t="s">
        <v>2726</v>
      </c>
      <c r="D2323" s="629">
        <v>0</v>
      </c>
      <c r="E2323" s="451">
        <v>10800</v>
      </c>
      <c r="F2323" s="630" t="s">
        <v>3633</v>
      </c>
      <c r="G2323" s="313" t="s">
        <v>2728</v>
      </c>
      <c r="H2323" s="631">
        <v>44508</v>
      </c>
      <c r="I2323" s="628">
        <f t="shared" si="29"/>
        <v>44508</v>
      </c>
      <c r="J2323" s="632"/>
    </row>
    <row r="2324" spans="1:10" s="372" customFormat="1">
      <c r="A2324" s="311" t="s">
        <v>2785</v>
      </c>
      <c r="B2324" s="313" t="s">
        <v>2725</v>
      </c>
      <c r="C2324" s="313" t="s">
        <v>2726</v>
      </c>
      <c r="D2324" s="629">
        <v>0</v>
      </c>
      <c r="E2324" s="451">
        <v>9000</v>
      </c>
      <c r="F2324" s="630" t="s">
        <v>3633</v>
      </c>
      <c r="G2324" s="313" t="s">
        <v>2728</v>
      </c>
      <c r="H2324" s="631">
        <v>44218</v>
      </c>
      <c r="I2324" s="628">
        <f t="shared" si="29"/>
        <v>44218</v>
      </c>
      <c r="J2324" s="632"/>
    </row>
    <row r="2325" spans="1:10" s="372" customFormat="1">
      <c r="A2325" s="311" t="s">
        <v>3049</v>
      </c>
      <c r="B2325" s="313" t="s">
        <v>2725</v>
      </c>
      <c r="C2325" s="313" t="s">
        <v>2726</v>
      </c>
      <c r="D2325" s="629">
        <v>0</v>
      </c>
      <c r="E2325" s="451">
        <v>9000</v>
      </c>
      <c r="F2325" s="630" t="s">
        <v>3635</v>
      </c>
      <c r="G2325" s="313" t="s">
        <v>2728</v>
      </c>
      <c r="H2325" s="631">
        <v>44293</v>
      </c>
      <c r="I2325" s="628">
        <f t="shared" si="29"/>
        <v>44293</v>
      </c>
      <c r="J2325" s="632"/>
    </row>
    <row r="2326" spans="1:10" s="372" customFormat="1">
      <c r="A2326" s="311" t="s">
        <v>3049</v>
      </c>
      <c r="B2326" s="313" t="s">
        <v>2725</v>
      </c>
      <c r="C2326" s="313" t="s">
        <v>2726</v>
      </c>
      <c r="D2326" s="629">
        <v>0</v>
      </c>
      <c r="E2326" s="451">
        <v>6000</v>
      </c>
      <c r="F2326" s="630" t="s">
        <v>3635</v>
      </c>
      <c r="G2326" s="313" t="s">
        <v>2728</v>
      </c>
      <c r="H2326" s="631">
        <v>44390</v>
      </c>
      <c r="I2326" s="628">
        <f t="shared" si="29"/>
        <v>44390</v>
      </c>
      <c r="J2326" s="632"/>
    </row>
    <row r="2327" spans="1:10" s="372" customFormat="1">
      <c r="A2327" s="311" t="s">
        <v>3049</v>
      </c>
      <c r="B2327" s="313" t="s">
        <v>2725</v>
      </c>
      <c r="C2327" s="313" t="s">
        <v>2726</v>
      </c>
      <c r="D2327" s="629">
        <v>0</v>
      </c>
      <c r="E2327" s="451">
        <v>12000</v>
      </c>
      <c r="F2327" s="630" t="s">
        <v>3635</v>
      </c>
      <c r="G2327" s="313" t="s">
        <v>2728</v>
      </c>
      <c r="H2327" s="631">
        <v>44446</v>
      </c>
      <c r="I2327" s="628">
        <f t="shared" si="29"/>
        <v>44446</v>
      </c>
      <c r="J2327" s="632"/>
    </row>
    <row r="2328" spans="1:10" s="372" customFormat="1">
      <c r="A2328" s="311" t="s">
        <v>2915</v>
      </c>
      <c r="B2328" s="313" t="s">
        <v>2725</v>
      </c>
      <c r="C2328" s="313" t="s">
        <v>2726</v>
      </c>
      <c r="D2328" s="629">
        <v>0</v>
      </c>
      <c r="E2328" s="451">
        <v>3000</v>
      </c>
      <c r="F2328" s="630" t="s">
        <v>3635</v>
      </c>
      <c r="G2328" s="313" t="s">
        <v>2728</v>
      </c>
      <c r="H2328" s="631">
        <v>44252</v>
      </c>
      <c r="I2328" s="628">
        <f t="shared" si="29"/>
        <v>44252</v>
      </c>
      <c r="J2328" s="632"/>
    </row>
    <row r="2329" spans="1:10" s="372" customFormat="1" ht="23.25">
      <c r="A2329" s="311" t="s">
        <v>3032</v>
      </c>
      <c r="B2329" s="313" t="s">
        <v>2725</v>
      </c>
      <c r="C2329" s="313" t="s">
        <v>2726</v>
      </c>
      <c r="D2329" s="629">
        <v>0</v>
      </c>
      <c r="E2329" s="451">
        <v>3000</v>
      </c>
      <c r="F2329" s="630" t="s">
        <v>3636</v>
      </c>
      <c r="G2329" s="313" t="s">
        <v>2728</v>
      </c>
      <c r="H2329" s="631">
        <v>44337</v>
      </c>
      <c r="I2329" s="628">
        <f t="shared" si="29"/>
        <v>44337</v>
      </c>
      <c r="J2329" s="632"/>
    </row>
    <row r="2330" spans="1:10" s="372" customFormat="1" ht="23.25">
      <c r="A2330" s="311" t="s">
        <v>2915</v>
      </c>
      <c r="B2330" s="313" t="s">
        <v>2725</v>
      </c>
      <c r="C2330" s="313" t="s">
        <v>2726</v>
      </c>
      <c r="D2330" s="629">
        <v>0</v>
      </c>
      <c r="E2330" s="451">
        <v>1500</v>
      </c>
      <c r="F2330" s="630" t="s">
        <v>3636</v>
      </c>
      <c r="G2330" s="313" t="s">
        <v>2728</v>
      </c>
      <c r="H2330" s="631">
        <v>44398</v>
      </c>
      <c r="I2330" s="628">
        <f t="shared" si="29"/>
        <v>44398</v>
      </c>
      <c r="J2330" s="632"/>
    </row>
    <row r="2331" spans="1:10" s="372" customFormat="1" ht="23.25">
      <c r="A2331" s="311" t="s">
        <v>2915</v>
      </c>
      <c r="B2331" s="313" t="s">
        <v>2725</v>
      </c>
      <c r="C2331" s="313" t="s">
        <v>2726</v>
      </c>
      <c r="D2331" s="629">
        <v>0</v>
      </c>
      <c r="E2331" s="451">
        <v>6000</v>
      </c>
      <c r="F2331" s="630" t="s">
        <v>3636</v>
      </c>
      <c r="G2331" s="313" t="s">
        <v>2728</v>
      </c>
      <c r="H2331" s="631">
        <v>44453</v>
      </c>
      <c r="I2331" s="628">
        <f t="shared" si="29"/>
        <v>44453</v>
      </c>
      <c r="J2331" s="632"/>
    </row>
    <row r="2332" spans="1:10" s="372" customFormat="1" ht="23.25">
      <c r="A2332" s="311" t="s">
        <v>2771</v>
      </c>
      <c r="B2332" s="313" t="s">
        <v>2725</v>
      </c>
      <c r="C2332" s="313" t="s">
        <v>2726</v>
      </c>
      <c r="D2332" s="629">
        <v>0</v>
      </c>
      <c r="E2332" s="451">
        <v>30000</v>
      </c>
      <c r="F2332" s="630" t="s">
        <v>3636</v>
      </c>
      <c r="G2332" s="313" t="s">
        <v>2728</v>
      </c>
      <c r="H2332" s="631">
        <v>44285</v>
      </c>
      <c r="I2332" s="628">
        <f t="shared" si="29"/>
        <v>44285</v>
      </c>
      <c r="J2332" s="632"/>
    </row>
    <row r="2333" spans="1:10" s="372" customFormat="1">
      <c r="A2333" s="311" t="s">
        <v>2771</v>
      </c>
      <c r="B2333" s="313" t="s">
        <v>2725</v>
      </c>
      <c r="C2333" s="313" t="s">
        <v>2726</v>
      </c>
      <c r="D2333" s="629">
        <v>0</v>
      </c>
      <c r="E2333" s="451">
        <v>20000</v>
      </c>
      <c r="F2333" s="630" t="s">
        <v>3637</v>
      </c>
      <c r="G2333" s="313" t="s">
        <v>2728</v>
      </c>
      <c r="H2333" s="631">
        <v>44390</v>
      </c>
      <c r="I2333" s="628">
        <f t="shared" si="29"/>
        <v>44390</v>
      </c>
      <c r="J2333" s="632"/>
    </row>
    <row r="2334" spans="1:10" s="372" customFormat="1">
      <c r="A2334" s="311" t="s">
        <v>2771</v>
      </c>
      <c r="B2334" s="313" t="s">
        <v>2725</v>
      </c>
      <c r="C2334" s="313" t="s">
        <v>2726</v>
      </c>
      <c r="D2334" s="629">
        <v>0</v>
      </c>
      <c r="E2334" s="451">
        <v>30000</v>
      </c>
      <c r="F2334" s="630" t="s">
        <v>3637</v>
      </c>
      <c r="G2334" s="313" t="s">
        <v>2728</v>
      </c>
      <c r="H2334" s="631">
        <v>44452</v>
      </c>
      <c r="I2334" s="628">
        <f t="shared" si="29"/>
        <v>44452</v>
      </c>
      <c r="J2334" s="632"/>
    </row>
    <row r="2335" spans="1:10" s="372" customFormat="1">
      <c r="A2335" s="311" t="s">
        <v>2771</v>
      </c>
      <c r="B2335" s="313" t="s">
        <v>2725</v>
      </c>
      <c r="C2335" s="313" t="s">
        <v>2726</v>
      </c>
      <c r="D2335" s="629">
        <v>0</v>
      </c>
      <c r="E2335" s="451">
        <v>10000</v>
      </c>
      <c r="F2335" s="630" t="s">
        <v>3637</v>
      </c>
      <c r="G2335" s="313" t="s">
        <v>2728</v>
      </c>
      <c r="H2335" s="631">
        <v>44539</v>
      </c>
      <c r="I2335" s="628">
        <f t="shared" si="29"/>
        <v>44539</v>
      </c>
      <c r="J2335" s="632"/>
    </row>
    <row r="2336" spans="1:10" s="372" customFormat="1">
      <c r="A2336" s="311" t="s">
        <v>3078</v>
      </c>
      <c r="B2336" s="313" t="s">
        <v>2725</v>
      </c>
      <c r="C2336" s="313" t="s">
        <v>2726</v>
      </c>
      <c r="D2336" s="629">
        <v>0</v>
      </c>
      <c r="E2336" s="451">
        <v>30000</v>
      </c>
      <c r="F2336" s="630" t="s">
        <v>3637</v>
      </c>
      <c r="G2336" s="313" t="s">
        <v>2728</v>
      </c>
      <c r="H2336" s="631">
        <v>44216</v>
      </c>
      <c r="I2336" s="628">
        <f t="shared" si="29"/>
        <v>44216</v>
      </c>
      <c r="J2336" s="632"/>
    </row>
    <row r="2337" spans="1:10" s="372" customFormat="1">
      <c r="A2337" s="311" t="s">
        <v>3638</v>
      </c>
      <c r="B2337" s="313" t="s">
        <v>2725</v>
      </c>
      <c r="C2337" s="313" t="s">
        <v>2726</v>
      </c>
      <c r="D2337" s="629">
        <v>0</v>
      </c>
      <c r="E2337" s="451">
        <v>10000</v>
      </c>
      <c r="F2337" s="630" t="s">
        <v>3639</v>
      </c>
      <c r="G2337" s="313" t="s">
        <v>2728</v>
      </c>
      <c r="H2337" s="631">
        <v>44386</v>
      </c>
      <c r="I2337" s="628">
        <f t="shared" si="29"/>
        <v>44386</v>
      </c>
      <c r="J2337" s="632"/>
    </row>
    <row r="2338" spans="1:10" s="372" customFormat="1">
      <c r="A2338" s="311" t="s">
        <v>3638</v>
      </c>
      <c r="B2338" s="313" t="s">
        <v>2725</v>
      </c>
      <c r="C2338" s="313" t="s">
        <v>2726</v>
      </c>
      <c r="D2338" s="629">
        <v>0</v>
      </c>
      <c r="E2338" s="451">
        <v>21200</v>
      </c>
      <c r="F2338" s="630" t="s">
        <v>3639</v>
      </c>
      <c r="G2338" s="313" t="s">
        <v>2728</v>
      </c>
      <c r="H2338" s="631">
        <v>44447</v>
      </c>
      <c r="I2338" s="628">
        <f t="shared" si="29"/>
        <v>44447</v>
      </c>
      <c r="J2338" s="632"/>
    </row>
    <row r="2339" spans="1:10" s="372" customFormat="1">
      <c r="A2339" s="311" t="s">
        <v>2968</v>
      </c>
      <c r="B2339" s="313" t="s">
        <v>2725</v>
      </c>
      <c r="C2339" s="313" t="s">
        <v>2726</v>
      </c>
      <c r="D2339" s="629">
        <v>0</v>
      </c>
      <c r="E2339" s="451">
        <v>2500</v>
      </c>
      <c r="F2339" s="630" t="s">
        <v>3639</v>
      </c>
      <c r="G2339" s="313" t="s">
        <v>2728</v>
      </c>
      <c r="H2339" s="631">
        <v>44489</v>
      </c>
      <c r="I2339" s="628">
        <f t="shared" si="29"/>
        <v>44489</v>
      </c>
      <c r="J2339" s="632"/>
    </row>
    <row r="2340" spans="1:10" s="372" customFormat="1">
      <c r="A2340" s="311" t="s">
        <v>2785</v>
      </c>
      <c r="B2340" s="313" t="s">
        <v>2725</v>
      </c>
      <c r="C2340" s="313" t="s">
        <v>2726</v>
      </c>
      <c r="D2340" s="629">
        <v>0</v>
      </c>
      <c r="E2340" s="451">
        <v>2917</v>
      </c>
      <c r="F2340" s="630" t="s">
        <v>3640</v>
      </c>
      <c r="G2340" s="313" t="s">
        <v>2728</v>
      </c>
      <c r="H2340" s="631">
        <v>44526</v>
      </c>
      <c r="I2340" s="628">
        <f t="shared" si="29"/>
        <v>44526</v>
      </c>
      <c r="J2340" s="632"/>
    </row>
    <row r="2341" spans="1:10" s="372" customFormat="1">
      <c r="A2341" s="311" t="s">
        <v>3641</v>
      </c>
      <c r="B2341" s="313" t="s">
        <v>2725</v>
      </c>
      <c r="C2341" s="313" t="s">
        <v>2726</v>
      </c>
      <c r="D2341" s="629">
        <v>0</v>
      </c>
      <c r="E2341" s="451">
        <v>805</v>
      </c>
      <c r="F2341" s="630" t="s">
        <v>3640</v>
      </c>
      <c r="G2341" s="313" t="s">
        <v>2728</v>
      </c>
      <c r="H2341" s="631">
        <v>44342</v>
      </c>
      <c r="I2341" s="628">
        <f t="shared" si="29"/>
        <v>44342</v>
      </c>
      <c r="J2341" s="632"/>
    </row>
    <row r="2342" spans="1:10" s="372" customFormat="1">
      <c r="A2342" s="311" t="s">
        <v>2749</v>
      </c>
      <c r="B2342" s="313" t="s">
        <v>2725</v>
      </c>
      <c r="C2342" s="313" t="s">
        <v>2726</v>
      </c>
      <c r="D2342" s="629">
        <v>0</v>
      </c>
      <c r="E2342" s="451">
        <v>10000</v>
      </c>
      <c r="F2342" s="630" t="s">
        <v>3642</v>
      </c>
      <c r="G2342" s="313" t="s">
        <v>2728</v>
      </c>
      <c r="H2342" s="631">
        <v>44327</v>
      </c>
      <c r="I2342" s="628">
        <f t="shared" si="29"/>
        <v>44327</v>
      </c>
      <c r="J2342" s="632"/>
    </row>
    <row r="2343" spans="1:10" s="372" customFormat="1">
      <c r="A2343" s="311" t="s">
        <v>2749</v>
      </c>
      <c r="B2343" s="313" t="s">
        <v>2725</v>
      </c>
      <c r="C2343" s="313" t="s">
        <v>2726</v>
      </c>
      <c r="D2343" s="629">
        <v>0</v>
      </c>
      <c r="E2343" s="451">
        <v>30000</v>
      </c>
      <c r="F2343" s="630" t="s">
        <v>3643</v>
      </c>
      <c r="G2343" s="313" t="s">
        <v>2728</v>
      </c>
      <c r="H2343" s="631">
        <v>44357</v>
      </c>
      <c r="I2343" s="628">
        <f t="shared" si="29"/>
        <v>44357</v>
      </c>
      <c r="J2343" s="632"/>
    </row>
    <row r="2344" spans="1:10" s="372" customFormat="1">
      <c r="A2344" s="311" t="s">
        <v>2749</v>
      </c>
      <c r="B2344" s="313" t="s">
        <v>2725</v>
      </c>
      <c r="C2344" s="313" t="s">
        <v>2726</v>
      </c>
      <c r="D2344" s="629">
        <v>0</v>
      </c>
      <c r="E2344" s="451">
        <v>30000</v>
      </c>
      <c r="F2344" s="630" t="s">
        <v>3643</v>
      </c>
      <c r="G2344" s="313" t="s">
        <v>2728</v>
      </c>
      <c r="H2344" s="631">
        <v>44454</v>
      </c>
      <c r="I2344" s="628">
        <f t="shared" si="29"/>
        <v>44454</v>
      </c>
      <c r="J2344" s="632"/>
    </row>
    <row r="2345" spans="1:10" s="372" customFormat="1">
      <c r="A2345" s="311" t="s">
        <v>2749</v>
      </c>
      <c r="B2345" s="313" t="s">
        <v>2725</v>
      </c>
      <c r="C2345" s="313" t="s">
        <v>2726</v>
      </c>
      <c r="D2345" s="629">
        <v>0</v>
      </c>
      <c r="E2345" s="451">
        <v>5670</v>
      </c>
      <c r="F2345" s="630" t="s">
        <v>3643</v>
      </c>
      <c r="G2345" s="313" t="s">
        <v>2728</v>
      </c>
      <c r="H2345" s="631">
        <v>44546</v>
      </c>
      <c r="I2345" s="628">
        <f t="shared" si="29"/>
        <v>44546</v>
      </c>
      <c r="J2345" s="632"/>
    </row>
    <row r="2346" spans="1:10" s="372" customFormat="1">
      <c r="A2346" s="311" t="s">
        <v>2789</v>
      </c>
      <c r="B2346" s="313" t="s">
        <v>2725</v>
      </c>
      <c r="C2346" s="313" t="s">
        <v>2726</v>
      </c>
      <c r="D2346" s="629">
        <v>0</v>
      </c>
      <c r="E2346" s="451">
        <v>30000</v>
      </c>
      <c r="F2346" s="630" t="s">
        <v>3643</v>
      </c>
      <c r="G2346" s="313" t="s">
        <v>2728</v>
      </c>
      <c r="H2346" s="631">
        <v>44284</v>
      </c>
      <c r="I2346" s="628">
        <f t="shared" si="29"/>
        <v>44284</v>
      </c>
      <c r="J2346" s="632"/>
    </row>
    <row r="2347" spans="1:10" s="372" customFormat="1">
      <c r="A2347" s="311" t="s">
        <v>2773</v>
      </c>
      <c r="B2347" s="313" t="s">
        <v>2725</v>
      </c>
      <c r="C2347" s="313" t="s">
        <v>2726</v>
      </c>
      <c r="D2347" s="629">
        <v>0</v>
      </c>
      <c r="E2347" s="451">
        <v>30000</v>
      </c>
      <c r="F2347" s="630" t="s">
        <v>3644</v>
      </c>
      <c r="G2347" s="313" t="s">
        <v>2728</v>
      </c>
      <c r="H2347" s="631">
        <v>44379</v>
      </c>
      <c r="I2347" s="628">
        <f t="shared" si="29"/>
        <v>44379</v>
      </c>
      <c r="J2347" s="632"/>
    </row>
    <row r="2348" spans="1:10" s="372" customFormat="1">
      <c r="A2348" s="311" t="s">
        <v>2773</v>
      </c>
      <c r="B2348" s="313" t="s">
        <v>2725</v>
      </c>
      <c r="C2348" s="313" t="s">
        <v>2726</v>
      </c>
      <c r="D2348" s="629">
        <v>2594</v>
      </c>
      <c r="E2348" s="451">
        <v>30000</v>
      </c>
      <c r="F2348" s="630" t="s">
        <v>3644</v>
      </c>
      <c r="G2348" s="313" t="s">
        <v>2728</v>
      </c>
      <c r="H2348" s="631">
        <v>44468</v>
      </c>
      <c r="I2348" s="628">
        <f t="shared" si="29"/>
        <v>44468</v>
      </c>
      <c r="J2348" s="632"/>
    </row>
    <row r="2349" spans="1:10" s="372" customFormat="1" ht="23.25">
      <c r="A2349" s="311" t="s">
        <v>3645</v>
      </c>
      <c r="B2349" s="313" t="s">
        <v>2725</v>
      </c>
      <c r="C2349" s="313" t="s">
        <v>2726</v>
      </c>
      <c r="D2349" s="629">
        <v>3213</v>
      </c>
      <c r="E2349" s="451">
        <v>7943.78</v>
      </c>
      <c r="F2349" s="630" t="s">
        <v>3644</v>
      </c>
      <c r="G2349" s="313" t="s">
        <v>2728</v>
      </c>
      <c r="H2349" s="631">
        <v>44545</v>
      </c>
      <c r="I2349" s="628">
        <f t="shared" si="29"/>
        <v>44545</v>
      </c>
      <c r="J2349" s="632"/>
    </row>
    <row r="2350" spans="1:10" s="372" customFormat="1" ht="23.25">
      <c r="A2350" s="311" t="s">
        <v>2754</v>
      </c>
      <c r="B2350" s="313" t="s">
        <v>2725</v>
      </c>
      <c r="C2350" s="313" t="s">
        <v>2726</v>
      </c>
      <c r="D2350" s="629">
        <v>3285</v>
      </c>
      <c r="E2350" s="451">
        <v>16048</v>
      </c>
      <c r="F2350" s="630" t="s">
        <v>3646</v>
      </c>
      <c r="G2350" s="313" t="s">
        <v>2728</v>
      </c>
      <c r="H2350" s="631">
        <v>44557</v>
      </c>
      <c r="I2350" s="628">
        <f t="shared" si="29"/>
        <v>44557</v>
      </c>
      <c r="J2350" s="632"/>
    </row>
    <row r="2351" spans="1:10" s="372" customFormat="1" ht="23.25">
      <c r="A2351" s="311" t="s">
        <v>2735</v>
      </c>
      <c r="B2351" s="313" t="s">
        <v>2725</v>
      </c>
      <c r="C2351" s="313" t="s">
        <v>2726</v>
      </c>
      <c r="D2351" s="629">
        <v>337</v>
      </c>
      <c r="E2351" s="451">
        <v>27000</v>
      </c>
      <c r="F2351" s="630" t="s">
        <v>3647</v>
      </c>
      <c r="G2351" s="313" t="s">
        <v>2728</v>
      </c>
      <c r="H2351" s="631">
        <v>44228</v>
      </c>
      <c r="I2351" s="628">
        <f t="shared" si="29"/>
        <v>44228</v>
      </c>
      <c r="J2351" s="632"/>
    </row>
    <row r="2352" spans="1:10" s="372" customFormat="1">
      <c r="A2352" s="311" t="s">
        <v>2735</v>
      </c>
      <c r="B2352" s="313" t="s">
        <v>2725</v>
      </c>
      <c r="C2352" s="313" t="s">
        <v>2726</v>
      </c>
      <c r="D2352" s="629">
        <v>1054</v>
      </c>
      <c r="E2352" s="451">
        <v>27000</v>
      </c>
      <c r="F2352" s="630" t="s">
        <v>3648</v>
      </c>
      <c r="G2352" s="313" t="s">
        <v>2728</v>
      </c>
      <c r="H2352" s="631">
        <v>44323</v>
      </c>
      <c r="I2352" s="628">
        <f t="shared" si="29"/>
        <v>44323</v>
      </c>
      <c r="J2352" s="632"/>
    </row>
    <row r="2353" spans="1:10" s="372" customFormat="1">
      <c r="A2353" s="311" t="s">
        <v>2735</v>
      </c>
      <c r="B2353" s="313" t="s">
        <v>2725</v>
      </c>
      <c r="C2353" s="313" t="s">
        <v>2726</v>
      </c>
      <c r="D2353" s="629">
        <v>2299</v>
      </c>
      <c r="E2353" s="451">
        <v>35200</v>
      </c>
      <c r="F2353" s="630" t="s">
        <v>3648</v>
      </c>
      <c r="G2353" s="313" t="s">
        <v>2728</v>
      </c>
      <c r="H2353" s="631">
        <v>44446</v>
      </c>
      <c r="I2353" s="628">
        <f t="shared" si="29"/>
        <v>44446</v>
      </c>
      <c r="J2353" s="632"/>
    </row>
    <row r="2354" spans="1:10" s="372" customFormat="1">
      <c r="A2354" s="311" t="s">
        <v>3095</v>
      </c>
      <c r="B2354" s="313" t="s">
        <v>2725</v>
      </c>
      <c r="C2354" s="313" t="s">
        <v>2726</v>
      </c>
      <c r="D2354" s="629">
        <v>447</v>
      </c>
      <c r="E2354" s="451">
        <v>3540</v>
      </c>
      <c r="F2354" s="630" t="s">
        <v>3648</v>
      </c>
      <c r="G2354" s="313" t="s">
        <v>2728</v>
      </c>
      <c r="H2354" s="631">
        <v>44241</v>
      </c>
      <c r="I2354" s="628">
        <f t="shared" si="29"/>
        <v>44241</v>
      </c>
      <c r="J2354" s="632"/>
    </row>
    <row r="2355" spans="1:10" s="372" customFormat="1">
      <c r="A2355" s="311" t="s">
        <v>3095</v>
      </c>
      <c r="B2355" s="313" t="s">
        <v>2725</v>
      </c>
      <c r="C2355" s="313" t="s">
        <v>2726</v>
      </c>
      <c r="D2355" s="629">
        <v>475</v>
      </c>
      <c r="E2355" s="451">
        <v>3776</v>
      </c>
      <c r="F2355" s="630" t="s">
        <v>3649</v>
      </c>
      <c r="G2355" s="313" t="s">
        <v>2728</v>
      </c>
      <c r="H2355" s="631">
        <v>44244</v>
      </c>
      <c r="I2355" s="628">
        <f t="shared" si="29"/>
        <v>44244</v>
      </c>
      <c r="J2355" s="632"/>
    </row>
    <row r="2356" spans="1:10" s="372" customFormat="1">
      <c r="A2356" s="311" t="s">
        <v>3095</v>
      </c>
      <c r="B2356" s="313" t="s">
        <v>2725</v>
      </c>
      <c r="C2356" s="313" t="s">
        <v>2726</v>
      </c>
      <c r="D2356" s="629">
        <v>476</v>
      </c>
      <c r="E2356" s="451">
        <v>6608</v>
      </c>
      <c r="F2356" s="630" t="s">
        <v>3649</v>
      </c>
      <c r="G2356" s="313" t="s">
        <v>2728</v>
      </c>
      <c r="H2356" s="631">
        <v>44244</v>
      </c>
      <c r="I2356" s="628">
        <f t="shared" ref="I2356:I2419" si="30">H2356+0</f>
        <v>44244</v>
      </c>
      <c r="J2356" s="632"/>
    </row>
    <row r="2357" spans="1:10" s="372" customFormat="1">
      <c r="A2357" s="311" t="s">
        <v>3095</v>
      </c>
      <c r="B2357" s="313" t="s">
        <v>2725</v>
      </c>
      <c r="C2357" s="313" t="s">
        <v>2726</v>
      </c>
      <c r="D2357" s="629">
        <v>668</v>
      </c>
      <c r="E2357" s="451">
        <v>944</v>
      </c>
      <c r="F2357" s="630" t="s">
        <v>3649</v>
      </c>
      <c r="G2357" s="313" t="s">
        <v>2728</v>
      </c>
      <c r="H2357" s="631">
        <v>44268</v>
      </c>
      <c r="I2357" s="628">
        <f t="shared" si="30"/>
        <v>44268</v>
      </c>
      <c r="J2357" s="632"/>
    </row>
    <row r="2358" spans="1:10" s="372" customFormat="1">
      <c r="A2358" s="311" t="s">
        <v>3095</v>
      </c>
      <c r="B2358" s="313" t="s">
        <v>2725</v>
      </c>
      <c r="C2358" s="313" t="s">
        <v>2726</v>
      </c>
      <c r="D2358" s="629">
        <v>1219</v>
      </c>
      <c r="E2358" s="451">
        <v>1180</v>
      </c>
      <c r="F2358" s="630" t="s">
        <v>3649</v>
      </c>
      <c r="G2358" s="313" t="s">
        <v>2728</v>
      </c>
      <c r="H2358" s="631">
        <v>44336</v>
      </c>
      <c r="I2358" s="628">
        <f t="shared" si="30"/>
        <v>44336</v>
      </c>
      <c r="J2358" s="632"/>
    </row>
    <row r="2359" spans="1:10" s="372" customFormat="1">
      <c r="A2359" s="311" t="s">
        <v>3239</v>
      </c>
      <c r="B2359" s="313" t="s">
        <v>2725</v>
      </c>
      <c r="C2359" s="313" t="s">
        <v>2726</v>
      </c>
      <c r="D2359" s="629">
        <v>2538</v>
      </c>
      <c r="E2359" s="451">
        <v>697.5</v>
      </c>
      <c r="F2359" s="630" t="s">
        <v>3649</v>
      </c>
      <c r="G2359" s="313" t="s">
        <v>2728</v>
      </c>
      <c r="H2359" s="631">
        <v>44463</v>
      </c>
      <c r="I2359" s="628">
        <f t="shared" si="30"/>
        <v>44463</v>
      </c>
      <c r="J2359" s="632"/>
    </row>
    <row r="2360" spans="1:10" s="372" customFormat="1" ht="23.25">
      <c r="A2360" s="311" t="s">
        <v>2800</v>
      </c>
      <c r="B2360" s="313" t="s">
        <v>2725</v>
      </c>
      <c r="C2360" s="313" t="s">
        <v>2726</v>
      </c>
      <c r="D2360" s="629">
        <v>1465</v>
      </c>
      <c r="E2360" s="451">
        <v>5000</v>
      </c>
      <c r="F2360" s="630" t="s">
        <v>3650</v>
      </c>
      <c r="G2360" s="313" t="s">
        <v>2728</v>
      </c>
      <c r="H2360" s="631">
        <v>44354</v>
      </c>
      <c r="I2360" s="628">
        <f t="shared" si="30"/>
        <v>44354</v>
      </c>
      <c r="J2360" s="632"/>
    </row>
    <row r="2361" spans="1:10" s="372" customFormat="1" ht="23.25">
      <c r="A2361" s="311" t="s">
        <v>2800</v>
      </c>
      <c r="B2361" s="313" t="s">
        <v>2725</v>
      </c>
      <c r="C2361" s="313" t="s">
        <v>2726</v>
      </c>
      <c r="D2361" s="629">
        <v>1903</v>
      </c>
      <c r="E2361" s="451">
        <v>5000</v>
      </c>
      <c r="F2361" s="630" t="s">
        <v>3651</v>
      </c>
      <c r="G2361" s="313" t="s">
        <v>2728</v>
      </c>
      <c r="H2361" s="631">
        <v>44394</v>
      </c>
      <c r="I2361" s="628">
        <f t="shared" si="30"/>
        <v>44394</v>
      </c>
      <c r="J2361" s="632"/>
    </row>
    <row r="2362" spans="1:10" s="372" customFormat="1" ht="23.25">
      <c r="A2362" s="311" t="s">
        <v>2800</v>
      </c>
      <c r="B2362" s="313" t="s">
        <v>2725</v>
      </c>
      <c r="C2362" s="313" t="s">
        <v>2726</v>
      </c>
      <c r="D2362" s="629">
        <v>2119</v>
      </c>
      <c r="E2362" s="451">
        <v>3834</v>
      </c>
      <c r="F2362" s="630" t="s">
        <v>3651</v>
      </c>
      <c r="G2362" s="313" t="s">
        <v>2728</v>
      </c>
      <c r="H2362" s="631">
        <v>44427</v>
      </c>
      <c r="I2362" s="628">
        <f t="shared" si="30"/>
        <v>44427</v>
      </c>
      <c r="J2362" s="632"/>
    </row>
    <row r="2363" spans="1:10" s="372" customFormat="1" ht="23.25">
      <c r="A2363" s="311" t="s">
        <v>2785</v>
      </c>
      <c r="B2363" s="313" t="s">
        <v>2725</v>
      </c>
      <c r="C2363" s="313" t="s">
        <v>2726</v>
      </c>
      <c r="D2363" s="629">
        <v>70</v>
      </c>
      <c r="E2363" s="451">
        <v>20000</v>
      </c>
      <c r="F2363" s="630" t="s">
        <v>3651</v>
      </c>
      <c r="G2363" s="313" t="s">
        <v>2728</v>
      </c>
      <c r="H2363" s="631">
        <v>44210</v>
      </c>
      <c r="I2363" s="628">
        <f t="shared" si="30"/>
        <v>44210</v>
      </c>
      <c r="J2363" s="632"/>
    </row>
    <row r="2364" spans="1:10" s="372" customFormat="1">
      <c r="A2364" s="311" t="s">
        <v>2785</v>
      </c>
      <c r="B2364" s="313" t="s">
        <v>2725</v>
      </c>
      <c r="C2364" s="313" t="s">
        <v>2726</v>
      </c>
      <c r="D2364" s="629">
        <v>1474</v>
      </c>
      <c r="E2364" s="451">
        <v>26100</v>
      </c>
      <c r="F2364" s="630" t="s">
        <v>3652</v>
      </c>
      <c r="G2364" s="313" t="s">
        <v>2728</v>
      </c>
      <c r="H2364" s="631">
        <v>44355</v>
      </c>
      <c r="I2364" s="628">
        <f t="shared" si="30"/>
        <v>44355</v>
      </c>
      <c r="J2364" s="632"/>
    </row>
    <row r="2365" spans="1:10" s="372" customFormat="1">
      <c r="A2365" s="311" t="s">
        <v>2773</v>
      </c>
      <c r="B2365" s="313" t="s">
        <v>2725</v>
      </c>
      <c r="C2365" s="313" t="s">
        <v>2726</v>
      </c>
      <c r="D2365" s="629">
        <v>1874</v>
      </c>
      <c r="E2365" s="451">
        <v>16000</v>
      </c>
      <c r="F2365" s="630" t="s">
        <v>3652</v>
      </c>
      <c r="G2365" s="313" t="s">
        <v>2728</v>
      </c>
      <c r="H2365" s="631">
        <v>44392</v>
      </c>
      <c r="I2365" s="628">
        <f t="shared" si="30"/>
        <v>44392</v>
      </c>
      <c r="J2365" s="632"/>
    </row>
    <row r="2366" spans="1:10" s="372" customFormat="1">
      <c r="A2366" s="311" t="s">
        <v>2808</v>
      </c>
      <c r="B2366" s="313" t="s">
        <v>2725</v>
      </c>
      <c r="C2366" s="313" t="s">
        <v>2726</v>
      </c>
      <c r="D2366" s="629">
        <v>1082</v>
      </c>
      <c r="E2366" s="451">
        <v>24000</v>
      </c>
      <c r="F2366" s="630" t="s">
        <v>3653</v>
      </c>
      <c r="G2366" s="313" t="s">
        <v>2728</v>
      </c>
      <c r="H2366" s="631">
        <v>44327</v>
      </c>
      <c r="I2366" s="628">
        <f t="shared" si="30"/>
        <v>44327</v>
      </c>
      <c r="J2366" s="632"/>
    </row>
    <row r="2367" spans="1:10" s="372" customFormat="1">
      <c r="A2367" s="311" t="s">
        <v>2808</v>
      </c>
      <c r="B2367" s="313" t="s">
        <v>2725</v>
      </c>
      <c r="C2367" s="313" t="s">
        <v>2726</v>
      </c>
      <c r="D2367" s="629">
        <v>2380</v>
      </c>
      <c r="E2367" s="451">
        <v>24000</v>
      </c>
      <c r="F2367" s="630" t="s">
        <v>3654</v>
      </c>
      <c r="G2367" s="313" t="s">
        <v>2728</v>
      </c>
      <c r="H2367" s="631">
        <v>44452</v>
      </c>
      <c r="I2367" s="628">
        <f t="shared" si="30"/>
        <v>44452</v>
      </c>
      <c r="J2367" s="632"/>
    </row>
    <row r="2368" spans="1:10" s="372" customFormat="1">
      <c r="A2368" s="311" t="s">
        <v>2808</v>
      </c>
      <c r="B2368" s="313" t="s">
        <v>2725</v>
      </c>
      <c r="C2368" s="313" t="s">
        <v>2726</v>
      </c>
      <c r="D2368" s="629">
        <v>3274</v>
      </c>
      <c r="E2368" s="451">
        <v>8000</v>
      </c>
      <c r="F2368" s="630" t="s">
        <v>3654</v>
      </c>
      <c r="G2368" s="313" t="s">
        <v>2728</v>
      </c>
      <c r="H2368" s="631">
        <v>44551</v>
      </c>
      <c r="I2368" s="628">
        <f t="shared" si="30"/>
        <v>44551</v>
      </c>
      <c r="J2368" s="632"/>
    </row>
    <row r="2369" spans="1:10" s="372" customFormat="1">
      <c r="A2369" s="311" t="s">
        <v>2818</v>
      </c>
      <c r="B2369" s="313" t="s">
        <v>2725</v>
      </c>
      <c r="C2369" s="313" t="s">
        <v>2726</v>
      </c>
      <c r="D2369" s="629">
        <v>2350</v>
      </c>
      <c r="E2369" s="451">
        <v>32000</v>
      </c>
      <c r="F2369" s="630" t="s">
        <v>3654</v>
      </c>
      <c r="G2369" s="313" t="s">
        <v>2728</v>
      </c>
      <c r="H2369" s="631">
        <v>44449</v>
      </c>
      <c r="I2369" s="628">
        <f t="shared" si="30"/>
        <v>44449</v>
      </c>
      <c r="J2369" s="632"/>
    </row>
    <row r="2370" spans="1:10" s="372" customFormat="1">
      <c r="A2370" s="311" t="s">
        <v>2791</v>
      </c>
      <c r="B2370" s="313" t="s">
        <v>2725</v>
      </c>
      <c r="C2370" s="313" t="s">
        <v>2726</v>
      </c>
      <c r="D2370" s="629">
        <v>2697</v>
      </c>
      <c r="E2370" s="451">
        <v>9000</v>
      </c>
      <c r="F2370" s="630" t="s">
        <v>3655</v>
      </c>
      <c r="G2370" s="313" t="s">
        <v>2728</v>
      </c>
      <c r="H2370" s="631">
        <v>44481</v>
      </c>
      <c r="I2370" s="628">
        <f t="shared" si="30"/>
        <v>44481</v>
      </c>
      <c r="J2370" s="632"/>
    </row>
    <row r="2371" spans="1:10" s="372" customFormat="1">
      <c r="A2371" s="311" t="s">
        <v>2767</v>
      </c>
      <c r="B2371" s="313" t="s">
        <v>2725</v>
      </c>
      <c r="C2371" s="313" t="s">
        <v>2726</v>
      </c>
      <c r="D2371" s="629">
        <v>34</v>
      </c>
      <c r="E2371" s="451">
        <v>22000</v>
      </c>
      <c r="F2371" s="630" t="s">
        <v>3656</v>
      </c>
      <c r="G2371" s="313" t="s">
        <v>2728</v>
      </c>
      <c r="H2371" s="631">
        <v>44208</v>
      </c>
      <c r="I2371" s="628">
        <f t="shared" si="30"/>
        <v>44208</v>
      </c>
      <c r="J2371" s="632"/>
    </row>
    <row r="2372" spans="1:10" s="372" customFormat="1">
      <c r="A2372" s="311" t="s">
        <v>2953</v>
      </c>
      <c r="B2372" s="313" t="s">
        <v>2725</v>
      </c>
      <c r="C2372" s="313" t="s">
        <v>2726</v>
      </c>
      <c r="D2372" s="629">
        <v>654</v>
      </c>
      <c r="E2372" s="451">
        <v>22000</v>
      </c>
      <c r="F2372" s="630" t="s">
        <v>3657</v>
      </c>
      <c r="G2372" s="313" t="s">
        <v>2728</v>
      </c>
      <c r="H2372" s="631">
        <v>44267</v>
      </c>
      <c r="I2372" s="628">
        <f t="shared" si="30"/>
        <v>44267</v>
      </c>
      <c r="J2372" s="632"/>
    </row>
    <row r="2373" spans="1:10" s="372" customFormat="1">
      <c r="A2373" s="311" t="s">
        <v>2766</v>
      </c>
      <c r="B2373" s="313" t="s">
        <v>2725</v>
      </c>
      <c r="C2373" s="313" t="s">
        <v>2726</v>
      </c>
      <c r="D2373" s="629">
        <v>1141</v>
      </c>
      <c r="E2373" s="451">
        <v>22000</v>
      </c>
      <c r="F2373" s="630" t="s">
        <v>3657</v>
      </c>
      <c r="G2373" s="313" t="s">
        <v>2728</v>
      </c>
      <c r="H2373" s="631">
        <v>44330</v>
      </c>
      <c r="I2373" s="628">
        <f t="shared" si="30"/>
        <v>44330</v>
      </c>
      <c r="J2373" s="632"/>
    </row>
    <row r="2374" spans="1:10" s="372" customFormat="1">
      <c r="A2374" s="311" t="s">
        <v>2766</v>
      </c>
      <c r="B2374" s="313" t="s">
        <v>2725</v>
      </c>
      <c r="C2374" s="313" t="s">
        <v>2726</v>
      </c>
      <c r="D2374" s="629">
        <v>1923</v>
      </c>
      <c r="E2374" s="451">
        <v>22000</v>
      </c>
      <c r="F2374" s="630" t="s">
        <v>3657</v>
      </c>
      <c r="G2374" s="313" t="s">
        <v>2728</v>
      </c>
      <c r="H2374" s="631">
        <v>44396</v>
      </c>
      <c r="I2374" s="628">
        <f t="shared" si="30"/>
        <v>44396</v>
      </c>
      <c r="J2374" s="632"/>
    </row>
    <row r="2375" spans="1:10" s="372" customFormat="1">
      <c r="A2375" s="311" t="s">
        <v>2767</v>
      </c>
      <c r="B2375" s="313" t="s">
        <v>2725</v>
      </c>
      <c r="C2375" s="313" t="s">
        <v>2726</v>
      </c>
      <c r="D2375" s="629">
        <v>2498</v>
      </c>
      <c r="E2375" s="451">
        <v>11000</v>
      </c>
      <c r="F2375" s="630" t="s">
        <v>3657</v>
      </c>
      <c r="G2375" s="313" t="s">
        <v>2728</v>
      </c>
      <c r="H2375" s="631">
        <v>44461</v>
      </c>
      <c r="I2375" s="628">
        <f t="shared" si="30"/>
        <v>44461</v>
      </c>
      <c r="J2375" s="632"/>
    </row>
    <row r="2376" spans="1:10" s="372" customFormat="1">
      <c r="A2376" s="311" t="s">
        <v>2991</v>
      </c>
      <c r="B2376" s="313" t="s">
        <v>2732</v>
      </c>
      <c r="C2376" s="313" t="s">
        <v>2726</v>
      </c>
      <c r="D2376" s="629" t="s">
        <v>3145</v>
      </c>
      <c r="E2376" s="451">
        <v>162914.53</v>
      </c>
      <c r="F2376" s="630" t="s">
        <v>3657</v>
      </c>
      <c r="G2376" s="313" t="s">
        <v>2728</v>
      </c>
      <c r="H2376" s="631">
        <v>44347</v>
      </c>
      <c r="I2376" s="628">
        <f t="shared" si="30"/>
        <v>44347</v>
      </c>
      <c r="J2376" s="632"/>
    </row>
    <row r="2377" spans="1:10" s="372" customFormat="1">
      <c r="A2377" s="311" t="s">
        <v>2991</v>
      </c>
      <c r="B2377" s="313" t="s">
        <v>2732</v>
      </c>
      <c r="C2377" s="313" t="s">
        <v>2726</v>
      </c>
      <c r="D2377" s="629" t="s">
        <v>3447</v>
      </c>
      <c r="E2377" s="451">
        <v>99500</v>
      </c>
      <c r="F2377" s="630" t="s">
        <v>3658</v>
      </c>
      <c r="G2377" s="313" t="s">
        <v>2728</v>
      </c>
      <c r="H2377" s="631">
        <v>44446</v>
      </c>
      <c r="I2377" s="628">
        <f t="shared" si="30"/>
        <v>44446</v>
      </c>
      <c r="J2377" s="632"/>
    </row>
    <row r="2378" spans="1:10" s="372" customFormat="1">
      <c r="A2378" s="311" t="s">
        <v>2991</v>
      </c>
      <c r="B2378" s="313" t="s">
        <v>2732</v>
      </c>
      <c r="C2378" s="313" t="s">
        <v>2726</v>
      </c>
      <c r="D2378" s="629" t="s">
        <v>3147</v>
      </c>
      <c r="E2378" s="451">
        <v>96000</v>
      </c>
      <c r="F2378" s="630" t="s">
        <v>3658</v>
      </c>
      <c r="G2378" s="313" t="s">
        <v>2728</v>
      </c>
      <c r="H2378" s="631">
        <v>44543</v>
      </c>
      <c r="I2378" s="628">
        <f t="shared" si="30"/>
        <v>44543</v>
      </c>
      <c r="J2378" s="632"/>
    </row>
    <row r="2379" spans="1:10" s="372" customFormat="1">
      <c r="A2379" s="311" t="s">
        <v>2771</v>
      </c>
      <c r="B2379" s="313" t="s">
        <v>2725</v>
      </c>
      <c r="C2379" s="313" t="s">
        <v>2726</v>
      </c>
      <c r="D2379" s="629">
        <v>2625</v>
      </c>
      <c r="E2379" s="451">
        <v>30000</v>
      </c>
      <c r="F2379" s="630" t="s">
        <v>3658</v>
      </c>
      <c r="G2379" s="313" t="s">
        <v>2728</v>
      </c>
      <c r="H2379" s="631">
        <v>44469</v>
      </c>
      <c r="I2379" s="628">
        <f t="shared" si="30"/>
        <v>44469</v>
      </c>
      <c r="J2379" s="632"/>
    </row>
    <row r="2380" spans="1:10" s="372" customFormat="1">
      <c r="A2380" s="311" t="s">
        <v>3251</v>
      </c>
      <c r="B2380" s="313" t="s">
        <v>2725</v>
      </c>
      <c r="C2380" s="313" t="s">
        <v>2726</v>
      </c>
      <c r="D2380" s="629">
        <v>1194</v>
      </c>
      <c r="E2380" s="451">
        <v>10000</v>
      </c>
      <c r="F2380" s="630" t="s">
        <v>3659</v>
      </c>
      <c r="G2380" s="313" t="s">
        <v>2728</v>
      </c>
      <c r="H2380" s="631">
        <v>44335</v>
      </c>
      <c r="I2380" s="628">
        <f t="shared" si="30"/>
        <v>44335</v>
      </c>
      <c r="J2380" s="632"/>
    </row>
    <row r="2381" spans="1:10" s="372" customFormat="1">
      <c r="A2381" s="311" t="s">
        <v>2759</v>
      </c>
      <c r="B2381" s="313" t="s">
        <v>2725</v>
      </c>
      <c r="C2381" s="313" t="s">
        <v>2726</v>
      </c>
      <c r="D2381" s="629">
        <v>1631</v>
      </c>
      <c r="E2381" s="451">
        <v>30000</v>
      </c>
      <c r="F2381" s="630" t="s">
        <v>3660</v>
      </c>
      <c r="G2381" s="313" t="s">
        <v>2728</v>
      </c>
      <c r="H2381" s="631">
        <v>44370</v>
      </c>
      <c r="I2381" s="628">
        <f t="shared" si="30"/>
        <v>44370</v>
      </c>
      <c r="J2381" s="632"/>
    </row>
    <row r="2382" spans="1:10" s="372" customFormat="1">
      <c r="A2382" s="311" t="s">
        <v>2759</v>
      </c>
      <c r="B2382" s="313" t="s">
        <v>2725</v>
      </c>
      <c r="C2382" s="313" t="s">
        <v>2726</v>
      </c>
      <c r="D2382" s="629">
        <v>2531</v>
      </c>
      <c r="E2382" s="451">
        <v>33000</v>
      </c>
      <c r="F2382" s="630" t="s">
        <v>3660</v>
      </c>
      <c r="G2382" s="313" t="s">
        <v>2728</v>
      </c>
      <c r="H2382" s="631">
        <v>44463</v>
      </c>
      <c r="I2382" s="628">
        <f t="shared" si="30"/>
        <v>44463</v>
      </c>
      <c r="J2382" s="632"/>
    </row>
    <row r="2383" spans="1:10" s="372" customFormat="1">
      <c r="A2383" s="311" t="s">
        <v>2773</v>
      </c>
      <c r="B2383" s="313" t="s">
        <v>2725</v>
      </c>
      <c r="C2383" s="313" t="s">
        <v>2726</v>
      </c>
      <c r="D2383" s="629">
        <v>1426</v>
      </c>
      <c r="E2383" s="451">
        <v>33000</v>
      </c>
      <c r="F2383" s="630" t="s">
        <v>3660</v>
      </c>
      <c r="G2383" s="313" t="s">
        <v>2728</v>
      </c>
      <c r="H2383" s="631">
        <v>44350</v>
      </c>
      <c r="I2383" s="628">
        <f t="shared" si="30"/>
        <v>44350</v>
      </c>
      <c r="J2383" s="632"/>
    </row>
    <row r="2384" spans="1:10" s="372" customFormat="1">
      <c r="A2384" s="311" t="s">
        <v>2773</v>
      </c>
      <c r="B2384" s="313" t="s">
        <v>2725</v>
      </c>
      <c r="C2384" s="313" t="s">
        <v>2726</v>
      </c>
      <c r="D2384" s="629">
        <v>2175</v>
      </c>
      <c r="E2384" s="451">
        <v>27500</v>
      </c>
      <c r="F2384" s="630" t="s">
        <v>3661</v>
      </c>
      <c r="G2384" s="313" t="s">
        <v>2728</v>
      </c>
      <c r="H2384" s="631">
        <v>44432</v>
      </c>
      <c r="I2384" s="628">
        <f t="shared" si="30"/>
        <v>44432</v>
      </c>
      <c r="J2384" s="632"/>
    </row>
    <row r="2385" spans="1:10" s="372" customFormat="1">
      <c r="A2385" s="311" t="s">
        <v>2773</v>
      </c>
      <c r="B2385" s="313" t="s">
        <v>2725</v>
      </c>
      <c r="C2385" s="313" t="s">
        <v>2726</v>
      </c>
      <c r="D2385" s="629">
        <v>2942</v>
      </c>
      <c r="E2385" s="451">
        <v>22000</v>
      </c>
      <c r="F2385" s="630" t="s">
        <v>3661</v>
      </c>
      <c r="G2385" s="313" t="s">
        <v>2728</v>
      </c>
      <c r="H2385" s="631">
        <v>44512</v>
      </c>
      <c r="I2385" s="628">
        <f t="shared" si="30"/>
        <v>44512</v>
      </c>
      <c r="J2385" s="632"/>
    </row>
    <row r="2386" spans="1:10" s="372" customFormat="1">
      <c r="A2386" s="311" t="s">
        <v>2898</v>
      </c>
      <c r="B2386" s="313" t="s">
        <v>2725</v>
      </c>
      <c r="C2386" s="313" t="s">
        <v>2726</v>
      </c>
      <c r="D2386" s="629">
        <v>74</v>
      </c>
      <c r="E2386" s="451">
        <v>25000</v>
      </c>
      <c r="F2386" s="630" t="s">
        <v>3661</v>
      </c>
      <c r="G2386" s="313" t="s">
        <v>2728</v>
      </c>
      <c r="H2386" s="631">
        <v>44210</v>
      </c>
      <c r="I2386" s="628">
        <f t="shared" si="30"/>
        <v>44210</v>
      </c>
      <c r="J2386" s="632"/>
    </row>
    <row r="2387" spans="1:10" s="372" customFormat="1">
      <c r="A2387" s="311" t="s">
        <v>2785</v>
      </c>
      <c r="B2387" s="313" t="s">
        <v>2725</v>
      </c>
      <c r="C2387" s="313" t="s">
        <v>2726</v>
      </c>
      <c r="D2387" s="629">
        <v>1475</v>
      </c>
      <c r="E2387" s="451">
        <v>32700</v>
      </c>
      <c r="F2387" s="630" t="s">
        <v>3662</v>
      </c>
      <c r="G2387" s="313" t="s">
        <v>2728</v>
      </c>
      <c r="H2387" s="631">
        <v>44355</v>
      </c>
      <c r="I2387" s="628">
        <f t="shared" si="30"/>
        <v>44355</v>
      </c>
      <c r="J2387" s="632"/>
    </row>
    <row r="2388" spans="1:10" s="372" customFormat="1">
      <c r="A2388" s="311" t="s">
        <v>2927</v>
      </c>
      <c r="B2388" s="313" t="s">
        <v>2725</v>
      </c>
      <c r="C2388" s="313" t="s">
        <v>2726</v>
      </c>
      <c r="D2388" s="629">
        <v>1787</v>
      </c>
      <c r="E2388" s="451">
        <v>30000</v>
      </c>
      <c r="F2388" s="630" t="s">
        <v>3662</v>
      </c>
      <c r="G2388" s="313" t="s">
        <v>2728</v>
      </c>
      <c r="H2388" s="631">
        <v>44385</v>
      </c>
      <c r="I2388" s="628">
        <f t="shared" si="30"/>
        <v>44385</v>
      </c>
      <c r="J2388" s="632"/>
    </row>
    <row r="2389" spans="1:10" s="372" customFormat="1">
      <c r="A2389" s="311" t="s">
        <v>2789</v>
      </c>
      <c r="B2389" s="313" t="s">
        <v>2725</v>
      </c>
      <c r="C2389" s="313" t="s">
        <v>2726</v>
      </c>
      <c r="D2389" s="629">
        <v>2367</v>
      </c>
      <c r="E2389" s="451">
        <v>6000</v>
      </c>
      <c r="F2389" s="630" t="s">
        <v>3663</v>
      </c>
      <c r="G2389" s="313" t="s">
        <v>2728</v>
      </c>
      <c r="H2389" s="631">
        <v>44452</v>
      </c>
      <c r="I2389" s="628">
        <f t="shared" si="30"/>
        <v>44452</v>
      </c>
      <c r="J2389" s="632"/>
    </row>
    <row r="2390" spans="1:10" s="372" customFormat="1">
      <c r="A2390" s="311" t="s">
        <v>2785</v>
      </c>
      <c r="B2390" s="313" t="s">
        <v>2725</v>
      </c>
      <c r="C2390" s="313" t="s">
        <v>2726</v>
      </c>
      <c r="D2390" s="629">
        <v>417</v>
      </c>
      <c r="E2390" s="451">
        <v>6000</v>
      </c>
      <c r="F2390" s="630" t="s">
        <v>3663</v>
      </c>
      <c r="G2390" s="313" t="s">
        <v>2728</v>
      </c>
      <c r="H2390" s="631">
        <v>44237</v>
      </c>
      <c r="I2390" s="628">
        <f t="shared" si="30"/>
        <v>44237</v>
      </c>
      <c r="J2390" s="632"/>
    </row>
    <row r="2391" spans="1:10" s="372" customFormat="1">
      <c r="A2391" s="311" t="s">
        <v>2785</v>
      </c>
      <c r="B2391" s="313" t="s">
        <v>2725</v>
      </c>
      <c r="C2391" s="313" t="s">
        <v>2726</v>
      </c>
      <c r="D2391" s="629">
        <v>820</v>
      </c>
      <c r="E2391" s="451">
        <v>3000</v>
      </c>
      <c r="F2391" s="630" t="s">
        <v>3664</v>
      </c>
      <c r="G2391" s="313" t="s">
        <v>2728</v>
      </c>
      <c r="H2391" s="631">
        <v>44300</v>
      </c>
      <c r="I2391" s="628">
        <f t="shared" si="30"/>
        <v>44300</v>
      </c>
      <c r="J2391" s="632"/>
    </row>
    <row r="2392" spans="1:10" s="372" customFormat="1">
      <c r="A2392" s="311" t="s">
        <v>2785</v>
      </c>
      <c r="B2392" s="313" t="s">
        <v>2725</v>
      </c>
      <c r="C2392" s="313" t="s">
        <v>2726</v>
      </c>
      <c r="D2392" s="629">
        <v>1178</v>
      </c>
      <c r="E2392" s="451">
        <v>3000</v>
      </c>
      <c r="F2392" s="630" t="s">
        <v>3664</v>
      </c>
      <c r="G2392" s="313" t="s">
        <v>2728</v>
      </c>
      <c r="H2392" s="631">
        <v>44334</v>
      </c>
      <c r="I2392" s="628">
        <f t="shared" si="30"/>
        <v>44334</v>
      </c>
      <c r="J2392" s="632"/>
    </row>
    <row r="2393" spans="1:10" s="372" customFormat="1">
      <c r="A2393" s="311" t="s">
        <v>2785</v>
      </c>
      <c r="B2393" s="313" t="s">
        <v>2725</v>
      </c>
      <c r="C2393" s="313" t="s">
        <v>2726</v>
      </c>
      <c r="D2393" s="629">
        <v>1451</v>
      </c>
      <c r="E2393" s="451">
        <v>3000</v>
      </c>
      <c r="F2393" s="630" t="s">
        <v>3664</v>
      </c>
      <c r="G2393" s="313" t="s">
        <v>2728</v>
      </c>
      <c r="H2393" s="631">
        <v>44354</v>
      </c>
      <c r="I2393" s="628">
        <f t="shared" si="30"/>
        <v>44354</v>
      </c>
      <c r="J2393" s="632"/>
    </row>
    <row r="2394" spans="1:10" s="372" customFormat="1">
      <c r="A2394" s="311" t="s">
        <v>2785</v>
      </c>
      <c r="B2394" s="313" t="s">
        <v>2725</v>
      </c>
      <c r="C2394" s="313" t="s">
        <v>2726</v>
      </c>
      <c r="D2394" s="629">
        <v>1896</v>
      </c>
      <c r="E2394" s="451">
        <v>3000</v>
      </c>
      <c r="F2394" s="630" t="s">
        <v>3664</v>
      </c>
      <c r="G2394" s="313" t="s">
        <v>2728</v>
      </c>
      <c r="H2394" s="631">
        <v>44394</v>
      </c>
      <c r="I2394" s="628">
        <f t="shared" si="30"/>
        <v>44394</v>
      </c>
      <c r="J2394" s="632"/>
    </row>
    <row r="2395" spans="1:10" s="372" customFormat="1">
      <c r="A2395" s="311" t="s">
        <v>2785</v>
      </c>
      <c r="B2395" s="313" t="s">
        <v>2725</v>
      </c>
      <c r="C2395" s="313" t="s">
        <v>2726</v>
      </c>
      <c r="D2395" s="629">
        <v>2070</v>
      </c>
      <c r="E2395" s="451">
        <v>3000</v>
      </c>
      <c r="F2395" s="630" t="s">
        <v>3664</v>
      </c>
      <c r="G2395" s="313" t="s">
        <v>2728</v>
      </c>
      <c r="H2395" s="631">
        <v>44421</v>
      </c>
      <c r="I2395" s="628">
        <f t="shared" si="30"/>
        <v>44421</v>
      </c>
      <c r="J2395" s="632"/>
    </row>
    <row r="2396" spans="1:10" s="372" customFormat="1">
      <c r="A2396" s="311" t="s">
        <v>2785</v>
      </c>
      <c r="B2396" s="313" t="s">
        <v>2725</v>
      </c>
      <c r="C2396" s="313" t="s">
        <v>2726</v>
      </c>
      <c r="D2396" s="629">
        <v>2259</v>
      </c>
      <c r="E2396" s="451">
        <v>12000</v>
      </c>
      <c r="F2396" s="630" t="s">
        <v>3664</v>
      </c>
      <c r="G2396" s="313" t="s">
        <v>2728</v>
      </c>
      <c r="H2396" s="631">
        <v>44445</v>
      </c>
      <c r="I2396" s="628">
        <f t="shared" si="30"/>
        <v>44445</v>
      </c>
      <c r="J2396" s="632"/>
    </row>
    <row r="2397" spans="1:10" s="372" customFormat="1">
      <c r="A2397" s="311" t="s">
        <v>2942</v>
      </c>
      <c r="B2397" s="313" t="s">
        <v>2725</v>
      </c>
      <c r="C2397" s="313" t="s">
        <v>2726</v>
      </c>
      <c r="D2397" s="629">
        <v>346</v>
      </c>
      <c r="E2397" s="451">
        <v>30000</v>
      </c>
      <c r="F2397" s="630" t="s">
        <v>3664</v>
      </c>
      <c r="G2397" s="313" t="s">
        <v>2728</v>
      </c>
      <c r="H2397" s="631">
        <v>44229</v>
      </c>
      <c r="I2397" s="628">
        <f t="shared" si="30"/>
        <v>44229</v>
      </c>
      <c r="J2397" s="632"/>
    </row>
    <row r="2398" spans="1:10" s="372" customFormat="1">
      <c r="A2398" s="311" t="s">
        <v>2961</v>
      </c>
      <c r="B2398" s="313" t="s">
        <v>2725</v>
      </c>
      <c r="C2398" s="313" t="s">
        <v>2726</v>
      </c>
      <c r="D2398" s="629">
        <v>2091</v>
      </c>
      <c r="E2398" s="451">
        <v>24000</v>
      </c>
      <c r="F2398" s="630" t="s">
        <v>3665</v>
      </c>
      <c r="G2398" s="313" t="s">
        <v>2728</v>
      </c>
      <c r="H2398" s="631">
        <v>44425</v>
      </c>
      <c r="I2398" s="628">
        <f t="shared" si="30"/>
        <v>44425</v>
      </c>
      <c r="J2398" s="632"/>
    </row>
    <row r="2399" spans="1:10" s="372" customFormat="1">
      <c r="A2399" s="311" t="s">
        <v>2963</v>
      </c>
      <c r="B2399" s="313" t="s">
        <v>2725</v>
      </c>
      <c r="C2399" s="313" t="s">
        <v>2726</v>
      </c>
      <c r="D2399" s="629">
        <v>2912</v>
      </c>
      <c r="E2399" s="451">
        <v>16000</v>
      </c>
      <c r="F2399" s="630" t="s">
        <v>3666</v>
      </c>
      <c r="G2399" s="313" t="s">
        <v>2728</v>
      </c>
      <c r="H2399" s="631">
        <v>44511</v>
      </c>
      <c r="I2399" s="628">
        <f t="shared" si="30"/>
        <v>44511</v>
      </c>
      <c r="J2399" s="632"/>
    </row>
    <row r="2400" spans="1:10" s="372" customFormat="1">
      <c r="A2400" s="311" t="s">
        <v>3341</v>
      </c>
      <c r="B2400" s="313" t="s">
        <v>2725</v>
      </c>
      <c r="C2400" s="313" t="s">
        <v>2726</v>
      </c>
      <c r="D2400" s="629">
        <v>141</v>
      </c>
      <c r="E2400" s="451">
        <v>24000</v>
      </c>
      <c r="F2400" s="630" t="s">
        <v>3666</v>
      </c>
      <c r="G2400" s="313" t="s">
        <v>2728</v>
      </c>
      <c r="H2400" s="631">
        <v>44213</v>
      </c>
      <c r="I2400" s="628">
        <f t="shared" si="30"/>
        <v>44213</v>
      </c>
      <c r="J2400" s="632"/>
    </row>
    <row r="2401" spans="1:10" s="372" customFormat="1">
      <c r="A2401" s="311" t="s">
        <v>3341</v>
      </c>
      <c r="B2401" s="313" t="s">
        <v>2725</v>
      </c>
      <c r="C2401" s="313" t="s">
        <v>2726</v>
      </c>
      <c r="D2401" s="629">
        <v>899</v>
      </c>
      <c r="E2401" s="451">
        <v>32000</v>
      </c>
      <c r="F2401" s="630" t="s">
        <v>3667</v>
      </c>
      <c r="G2401" s="313" t="s">
        <v>2728</v>
      </c>
      <c r="H2401" s="631">
        <v>44309</v>
      </c>
      <c r="I2401" s="628">
        <f t="shared" si="30"/>
        <v>44309</v>
      </c>
      <c r="J2401" s="632"/>
    </row>
    <row r="2402" spans="1:10" s="372" customFormat="1">
      <c r="A2402" s="311" t="s">
        <v>3341</v>
      </c>
      <c r="B2402" s="313" t="s">
        <v>2725</v>
      </c>
      <c r="C2402" s="313" t="s">
        <v>2726</v>
      </c>
      <c r="D2402" s="629">
        <v>2206</v>
      </c>
      <c r="E2402" s="451">
        <v>32000</v>
      </c>
      <c r="F2402" s="630" t="s">
        <v>3667</v>
      </c>
      <c r="G2402" s="313" t="s">
        <v>2728</v>
      </c>
      <c r="H2402" s="631">
        <v>44434</v>
      </c>
      <c r="I2402" s="628">
        <f t="shared" si="30"/>
        <v>44434</v>
      </c>
      <c r="J2402" s="632"/>
    </row>
    <row r="2403" spans="1:10" s="372" customFormat="1">
      <c r="A2403" s="311" t="s">
        <v>3341</v>
      </c>
      <c r="B2403" s="313" t="s">
        <v>2725</v>
      </c>
      <c r="C2403" s="313" t="s">
        <v>2726</v>
      </c>
      <c r="D2403" s="629">
        <v>3271</v>
      </c>
      <c r="E2403" s="451">
        <v>4800</v>
      </c>
      <c r="F2403" s="630" t="s">
        <v>3667</v>
      </c>
      <c r="G2403" s="313" t="s">
        <v>2728</v>
      </c>
      <c r="H2403" s="631">
        <v>44551</v>
      </c>
      <c r="I2403" s="628">
        <f t="shared" si="30"/>
        <v>44551</v>
      </c>
      <c r="J2403" s="632"/>
    </row>
    <row r="2404" spans="1:10" s="372" customFormat="1">
      <c r="A2404" s="311" t="s">
        <v>3341</v>
      </c>
      <c r="B2404" s="313" t="s">
        <v>2725</v>
      </c>
      <c r="C2404" s="313" t="s">
        <v>2726</v>
      </c>
      <c r="D2404" s="629">
        <v>1300</v>
      </c>
      <c r="E2404" s="451">
        <v>32000</v>
      </c>
      <c r="F2404" s="630" t="s">
        <v>3667</v>
      </c>
      <c r="G2404" s="313" t="s">
        <v>2728</v>
      </c>
      <c r="H2404" s="631">
        <v>44342</v>
      </c>
      <c r="I2404" s="628">
        <f t="shared" si="30"/>
        <v>44342</v>
      </c>
      <c r="J2404" s="632"/>
    </row>
    <row r="2405" spans="1:10" s="372" customFormat="1">
      <c r="A2405" s="311" t="s">
        <v>3341</v>
      </c>
      <c r="B2405" s="313" t="s">
        <v>2725</v>
      </c>
      <c r="C2405" s="313" t="s">
        <v>2726</v>
      </c>
      <c r="D2405" s="629">
        <v>2621</v>
      </c>
      <c r="E2405" s="451">
        <v>24000</v>
      </c>
      <c r="F2405" s="630" t="s">
        <v>3668</v>
      </c>
      <c r="G2405" s="313" t="s">
        <v>2728</v>
      </c>
      <c r="H2405" s="631">
        <v>44469</v>
      </c>
      <c r="I2405" s="628">
        <f t="shared" si="30"/>
        <v>44469</v>
      </c>
      <c r="J2405" s="632"/>
    </row>
    <row r="2406" spans="1:10" s="372" customFormat="1">
      <c r="A2406" s="311" t="s">
        <v>2735</v>
      </c>
      <c r="B2406" s="313" t="s">
        <v>2725</v>
      </c>
      <c r="C2406" s="313" t="s">
        <v>2726</v>
      </c>
      <c r="D2406" s="629">
        <v>1293</v>
      </c>
      <c r="E2406" s="451">
        <v>20000</v>
      </c>
      <c r="F2406" s="630" t="s">
        <v>3668</v>
      </c>
      <c r="G2406" s="313" t="s">
        <v>2728</v>
      </c>
      <c r="H2406" s="631">
        <v>44341</v>
      </c>
      <c r="I2406" s="628">
        <f t="shared" si="30"/>
        <v>44341</v>
      </c>
      <c r="J2406" s="632"/>
    </row>
    <row r="2407" spans="1:10" s="372" customFormat="1">
      <c r="A2407" s="311" t="s">
        <v>2735</v>
      </c>
      <c r="B2407" s="313" t="s">
        <v>2725</v>
      </c>
      <c r="C2407" s="313" t="s">
        <v>2726</v>
      </c>
      <c r="D2407" s="629">
        <v>2300</v>
      </c>
      <c r="E2407" s="451">
        <v>20000</v>
      </c>
      <c r="F2407" s="630" t="s">
        <v>3669</v>
      </c>
      <c r="G2407" s="313" t="s">
        <v>2728</v>
      </c>
      <c r="H2407" s="631">
        <v>44446</v>
      </c>
      <c r="I2407" s="628">
        <f t="shared" si="30"/>
        <v>44446</v>
      </c>
      <c r="J2407" s="632"/>
    </row>
    <row r="2408" spans="1:10" s="372" customFormat="1">
      <c r="A2408" s="311" t="s">
        <v>2767</v>
      </c>
      <c r="B2408" s="313" t="s">
        <v>2725</v>
      </c>
      <c r="C2408" s="313" t="s">
        <v>2726</v>
      </c>
      <c r="D2408" s="629">
        <v>1091</v>
      </c>
      <c r="E2408" s="451">
        <v>10000</v>
      </c>
      <c r="F2408" s="630" t="s">
        <v>3669</v>
      </c>
      <c r="G2408" s="313" t="s">
        <v>2728</v>
      </c>
      <c r="H2408" s="631">
        <v>44327</v>
      </c>
      <c r="I2408" s="628">
        <f t="shared" si="30"/>
        <v>44327</v>
      </c>
      <c r="J2408" s="632"/>
    </row>
    <row r="2409" spans="1:10" s="372" customFormat="1">
      <c r="A2409" s="311" t="s">
        <v>2767</v>
      </c>
      <c r="B2409" s="313" t="s">
        <v>2725</v>
      </c>
      <c r="C2409" s="313" t="s">
        <v>2726</v>
      </c>
      <c r="D2409" s="629">
        <v>1488</v>
      </c>
      <c r="E2409" s="451">
        <v>30000</v>
      </c>
      <c r="F2409" s="630" t="s">
        <v>3670</v>
      </c>
      <c r="G2409" s="313" t="s">
        <v>2728</v>
      </c>
      <c r="H2409" s="631">
        <v>44357</v>
      </c>
      <c r="I2409" s="628">
        <f t="shared" si="30"/>
        <v>44357</v>
      </c>
      <c r="J2409" s="632"/>
    </row>
    <row r="2410" spans="1:10" s="372" customFormat="1">
      <c r="A2410" s="311" t="s">
        <v>2767</v>
      </c>
      <c r="B2410" s="313" t="s">
        <v>2725</v>
      </c>
      <c r="C2410" s="313" t="s">
        <v>2726</v>
      </c>
      <c r="D2410" s="629">
        <v>2414</v>
      </c>
      <c r="E2410" s="451">
        <v>30000</v>
      </c>
      <c r="F2410" s="630" t="s">
        <v>3670</v>
      </c>
      <c r="G2410" s="313" t="s">
        <v>2728</v>
      </c>
      <c r="H2410" s="631">
        <v>44454</v>
      </c>
      <c r="I2410" s="628">
        <f t="shared" si="30"/>
        <v>44454</v>
      </c>
      <c r="J2410" s="632"/>
    </row>
    <row r="2411" spans="1:10" s="372" customFormat="1">
      <c r="A2411" s="311" t="s">
        <v>2767</v>
      </c>
      <c r="B2411" s="313" t="s">
        <v>2725</v>
      </c>
      <c r="C2411" s="313" t="s">
        <v>2726</v>
      </c>
      <c r="D2411" s="629">
        <v>3225</v>
      </c>
      <c r="E2411" s="451">
        <v>5670</v>
      </c>
      <c r="F2411" s="630" t="s">
        <v>3670</v>
      </c>
      <c r="G2411" s="313" t="s">
        <v>2728</v>
      </c>
      <c r="H2411" s="631">
        <v>44546</v>
      </c>
      <c r="I2411" s="628">
        <f t="shared" si="30"/>
        <v>44546</v>
      </c>
      <c r="J2411" s="632"/>
    </row>
    <row r="2412" spans="1:10" s="372" customFormat="1">
      <c r="A2412" s="311" t="s">
        <v>2767</v>
      </c>
      <c r="B2412" s="313" t="s">
        <v>2725</v>
      </c>
      <c r="C2412" s="313" t="s">
        <v>2726</v>
      </c>
      <c r="D2412" s="629">
        <v>2719</v>
      </c>
      <c r="E2412" s="451">
        <v>28500</v>
      </c>
      <c r="F2412" s="630" t="s">
        <v>3670</v>
      </c>
      <c r="G2412" s="313" t="s">
        <v>2728</v>
      </c>
      <c r="H2412" s="631">
        <v>44482</v>
      </c>
      <c r="I2412" s="628">
        <f t="shared" si="30"/>
        <v>44482</v>
      </c>
      <c r="J2412" s="632"/>
    </row>
    <row r="2413" spans="1:10" s="372" customFormat="1">
      <c r="A2413" s="311" t="s">
        <v>3671</v>
      </c>
      <c r="B2413" s="313" t="s">
        <v>2725</v>
      </c>
      <c r="C2413" s="313" t="s">
        <v>2726</v>
      </c>
      <c r="D2413" s="629">
        <v>454</v>
      </c>
      <c r="E2413" s="451">
        <v>26000</v>
      </c>
      <c r="F2413" s="630" t="s">
        <v>3672</v>
      </c>
      <c r="G2413" s="313" t="s">
        <v>2728</v>
      </c>
      <c r="H2413" s="631">
        <v>44243</v>
      </c>
      <c r="I2413" s="628">
        <f t="shared" si="30"/>
        <v>44243</v>
      </c>
      <c r="J2413" s="632"/>
    </row>
    <row r="2414" spans="1:10" s="372" customFormat="1">
      <c r="A2414" s="311" t="s">
        <v>2963</v>
      </c>
      <c r="B2414" s="313" t="s">
        <v>2725</v>
      </c>
      <c r="C2414" s="313" t="s">
        <v>2726</v>
      </c>
      <c r="D2414" s="629">
        <v>964</v>
      </c>
      <c r="E2414" s="451">
        <v>26000</v>
      </c>
      <c r="F2414" s="630" t="s">
        <v>3673</v>
      </c>
      <c r="G2414" s="313" t="s">
        <v>2728</v>
      </c>
      <c r="H2414" s="631">
        <v>44315</v>
      </c>
      <c r="I2414" s="628">
        <f t="shared" si="30"/>
        <v>44315</v>
      </c>
      <c r="J2414" s="632"/>
    </row>
    <row r="2415" spans="1:10" s="372" customFormat="1">
      <c r="A2415" s="311" t="s">
        <v>3195</v>
      </c>
      <c r="B2415" s="313" t="s">
        <v>2725</v>
      </c>
      <c r="C2415" s="313" t="s">
        <v>2726</v>
      </c>
      <c r="D2415" s="629">
        <v>1748</v>
      </c>
      <c r="E2415" s="451">
        <v>13000</v>
      </c>
      <c r="F2415" s="630" t="s">
        <v>3673</v>
      </c>
      <c r="G2415" s="313" t="s">
        <v>2728</v>
      </c>
      <c r="H2415" s="631">
        <v>44384</v>
      </c>
      <c r="I2415" s="628">
        <f t="shared" si="30"/>
        <v>44384</v>
      </c>
      <c r="J2415" s="632"/>
    </row>
    <row r="2416" spans="1:10" s="372" customFormat="1">
      <c r="A2416" s="311" t="s">
        <v>2961</v>
      </c>
      <c r="B2416" s="313" t="s">
        <v>2725</v>
      </c>
      <c r="C2416" s="313" t="s">
        <v>2726</v>
      </c>
      <c r="D2416" s="629">
        <v>2156</v>
      </c>
      <c r="E2416" s="451">
        <v>26000</v>
      </c>
      <c r="F2416" s="630" t="s">
        <v>3673</v>
      </c>
      <c r="G2416" s="313" t="s">
        <v>2728</v>
      </c>
      <c r="H2416" s="631">
        <v>44431</v>
      </c>
      <c r="I2416" s="628">
        <f t="shared" si="30"/>
        <v>44431</v>
      </c>
      <c r="J2416" s="632"/>
    </row>
    <row r="2417" spans="1:10" s="372" customFormat="1">
      <c r="A2417" s="311" t="s">
        <v>2963</v>
      </c>
      <c r="B2417" s="313" t="s">
        <v>2725</v>
      </c>
      <c r="C2417" s="313" t="s">
        <v>2726</v>
      </c>
      <c r="D2417" s="629">
        <v>2729</v>
      </c>
      <c r="E2417" s="451">
        <v>26000</v>
      </c>
      <c r="F2417" s="630" t="s">
        <v>3673</v>
      </c>
      <c r="G2417" s="313" t="s">
        <v>2728</v>
      </c>
      <c r="H2417" s="631">
        <v>44482</v>
      </c>
      <c r="I2417" s="628">
        <f t="shared" si="30"/>
        <v>44482</v>
      </c>
      <c r="J2417" s="632"/>
    </row>
    <row r="2418" spans="1:10" s="372" customFormat="1">
      <c r="A2418" s="311" t="s">
        <v>2963</v>
      </c>
      <c r="B2418" s="313" t="s">
        <v>2725</v>
      </c>
      <c r="C2418" s="313" t="s">
        <v>2726</v>
      </c>
      <c r="D2418" s="629">
        <v>3156</v>
      </c>
      <c r="E2418" s="451">
        <v>13000</v>
      </c>
      <c r="F2418" s="630" t="s">
        <v>3673</v>
      </c>
      <c r="G2418" s="313" t="s">
        <v>2728</v>
      </c>
      <c r="H2418" s="631">
        <v>44537</v>
      </c>
      <c r="I2418" s="628">
        <f t="shared" si="30"/>
        <v>44537</v>
      </c>
      <c r="J2418" s="632"/>
    </row>
    <row r="2419" spans="1:10" s="372" customFormat="1">
      <c r="A2419" s="311" t="s">
        <v>2964</v>
      </c>
      <c r="B2419" s="313" t="s">
        <v>2725</v>
      </c>
      <c r="C2419" s="313" t="s">
        <v>2726</v>
      </c>
      <c r="D2419" s="629">
        <v>164</v>
      </c>
      <c r="E2419" s="451">
        <v>14000</v>
      </c>
      <c r="F2419" s="630" t="s">
        <v>3673</v>
      </c>
      <c r="G2419" s="313" t="s">
        <v>2728</v>
      </c>
      <c r="H2419" s="631">
        <v>44215</v>
      </c>
      <c r="I2419" s="628">
        <f t="shared" si="30"/>
        <v>44215</v>
      </c>
      <c r="J2419" s="632"/>
    </row>
    <row r="2420" spans="1:10" s="372" customFormat="1">
      <c r="A2420" s="311" t="s">
        <v>3674</v>
      </c>
      <c r="B2420" s="313" t="s">
        <v>2725</v>
      </c>
      <c r="C2420" s="313" t="s">
        <v>2726</v>
      </c>
      <c r="D2420" s="629">
        <v>627</v>
      </c>
      <c r="E2420" s="451">
        <v>14000</v>
      </c>
      <c r="F2420" s="630" t="s">
        <v>3675</v>
      </c>
      <c r="G2420" s="313" t="s">
        <v>2728</v>
      </c>
      <c r="H2420" s="631">
        <v>44263</v>
      </c>
      <c r="I2420" s="628">
        <f t="shared" ref="I2420:I2483" si="31">H2420+0</f>
        <v>44263</v>
      </c>
      <c r="J2420" s="632"/>
    </row>
    <row r="2421" spans="1:10" s="372" customFormat="1">
      <c r="A2421" s="311" t="s">
        <v>2964</v>
      </c>
      <c r="B2421" s="313" t="s">
        <v>2725</v>
      </c>
      <c r="C2421" s="313" t="s">
        <v>2726</v>
      </c>
      <c r="D2421" s="629">
        <v>1251</v>
      </c>
      <c r="E2421" s="451">
        <v>14000</v>
      </c>
      <c r="F2421" s="630" t="s">
        <v>3675</v>
      </c>
      <c r="G2421" s="313" t="s">
        <v>2728</v>
      </c>
      <c r="H2421" s="631">
        <v>44337</v>
      </c>
      <c r="I2421" s="628">
        <f t="shared" si="31"/>
        <v>44337</v>
      </c>
      <c r="J2421" s="632"/>
    </row>
    <row r="2422" spans="1:10" s="372" customFormat="1">
      <c r="A2422" s="311" t="s">
        <v>2966</v>
      </c>
      <c r="B2422" s="313" t="s">
        <v>2725</v>
      </c>
      <c r="C2422" s="313" t="s">
        <v>2726</v>
      </c>
      <c r="D2422" s="629">
        <v>1721</v>
      </c>
      <c r="E2422" s="451">
        <v>21000</v>
      </c>
      <c r="F2422" s="630" t="s">
        <v>3675</v>
      </c>
      <c r="G2422" s="313" t="s">
        <v>2728</v>
      </c>
      <c r="H2422" s="631">
        <v>44382</v>
      </c>
      <c r="I2422" s="628">
        <f t="shared" si="31"/>
        <v>44382</v>
      </c>
      <c r="J2422" s="632"/>
    </row>
    <row r="2423" spans="1:10" s="372" customFormat="1" ht="23.25">
      <c r="A2423" s="311" t="s">
        <v>2931</v>
      </c>
      <c r="B2423" s="313" t="s">
        <v>2725</v>
      </c>
      <c r="C2423" s="313" t="s">
        <v>2726</v>
      </c>
      <c r="D2423" s="629">
        <v>2601</v>
      </c>
      <c r="E2423" s="451">
        <v>21000</v>
      </c>
      <c r="F2423" s="630" t="s">
        <v>3675</v>
      </c>
      <c r="G2423" s="313" t="s">
        <v>2728</v>
      </c>
      <c r="H2423" s="631">
        <v>44468</v>
      </c>
      <c r="I2423" s="628">
        <f t="shared" si="31"/>
        <v>44468</v>
      </c>
      <c r="J2423" s="632"/>
    </row>
    <row r="2424" spans="1:10" s="372" customFormat="1">
      <c r="A2424" s="311" t="s">
        <v>2785</v>
      </c>
      <c r="B2424" s="313" t="s">
        <v>2725</v>
      </c>
      <c r="C2424" s="313" t="s">
        <v>2726</v>
      </c>
      <c r="D2424" s="629">
        <v>416</v>
      </c>
      <c r="E2424" s="451">
        <v>6000</v>
      </c>
      <c r="F2424" s="630" t="s">
        <v>3675</v>
      </c>
      <c r="G2424" s="313" t="s">
        <v>2728</v>
      </c>
      <c r="H2424" s="631">
        <v>44237</v>
      </c>
      <c r="I2424" s="628">
        <f t="shared" si="31"/>
        <v>44237</v>
      </c>
      <c r="J2424" s="632"/>
    </row>
    <row r="2425" spans="1:10" s="372" customFormat="1">
      <c r="A2425" s="311" t="s">
        <v>2785</v>
      </c>
      <c r="B2425" s="313" t="s">
        <v>2725</v>
      </c>
      <c r="C2425" s="313" t="s">
        <v>2726</v>
      </c>
      <c r="D2425" s="629">
        <v>795</v>
      </c>
      <c r="E2425" s="451">
        <v>3000</v>
      </c>
      <c r="F2425" s="630" t="s">
        <v>3676</v>
      </c>
      <c r="G2425" s="313" t="s">
        <v>2728</v>
      </c>
      <c r="H2425" s="631">
        <v>44298</v>
      </c>
      <c r="I2425" s="628">
        <f t="shared" si="31"/>
        <v>44298</v>
      </c>
      <c r="J2425" s="632"/>
    </row>
    <row r="2426" spans="1:10" s="372" customFormat="1">
      <c r="A2426" s="311" t="s">
        <v>2785</v>
      </c>
      <c r="B2426" s="313" t="s">
        <v>2725</v>
      </c>
      <c r="C2426" s="313" t="s">
        <v>2726</v>
      </c>
      <c r="D2426" s="629">
        <v>1180</v>
      </c>
      <c r="E2426" s="451">
        <v>3000</v>
      </c>
      <c r="F2426" s="630" t="s">
        <v>3676</v>
      </c>
      <c r="G2426" s="313" t="s">
        <v>2728</v>
      </c>
      <c r="H2426" s="631">
        <v>44334</v>
      </c>
      <c r="I2426" s="628">
        <f t="shared" si="31"/>
        <v>44334</v>
      </c>
      <c r="J2426" s="632"/>
    </row>
    <row r="2427" spans="1:10" s="372" customFormat="1">
      <c r="A2427" s="311" t="s">
        <v>2785</v>
      </c>
      <c r="B2427" s="313" t="s">
        <v>2725</v>
      </c>
      <c r="C2427" s="313" t="s">
        <v>2726</v>
      </c>
      <c r="D2427" s="629">
        <v>1445</v>
      </c>
      <c r="E2427" s="451">
        <v>3000</v>
      </c>
      <c r="F2427" s="630" t="s">
        <v>3676</v>
      </c>
      <c r="G2427" s="313" t="s">
        <v>2728</v>
      </c>
      <c r="H2427" s="631">
        <v>44354</v>
      </c>
      <c r="I2427" s="628">
        <f t="shared" si="31"/>
        <v>44354</v>
      </c>
      <c r="J2427" s="632"/>
    </row>
    <row r="2428" spans="1:10" s="372" customFormat="1">
      <c r="A2428" s="311" t="s">
        <v>2785</v>
      </c>
      <c r="B2428" s="313" t="s">
        <v>2725</v>
      </c>
      <c r="C2428" s="313" t="s">
        <v>2726</v>
      </c>
      <c r="D2428" s="629">
        <v>1906</v>
      </c>
      <c r="E2428" s="451">
        <v>3000</v>
      </c>
      <c r="F2428" s="630" t="s">
        <v>3676</v>
      </c>
      <c r="G2428" s="313" t="s">
        <v>2728</v>
      </c>
      <c r="H2428" s="631">
        <v>44394</v>
      </c>
      <c r="I2428" s="628">
        <f t="shared" si="31"/>
        <v>44394</v>
      </c>
      <c r="J2428" s="632"/>
    </row>
    <row r="2429" spans="1:10" s="372" customFormat="1">
      <c r="A2429" s="311" t="s">
        <v>2785</v>
      </c>
      <c r="B2429" s="313" t="s">
        <v>2725</v>
      </c>
      <c r="C2429" s="313" t="s">
        <v>2726</v>
      </c>
      <c r="D2429" s="629">
        <v>2133</v>
      </c>
      <c r="E2429" s="451">
        <v>3000</v>
      </c>
      <c r="F2429" s="630" t="s">
        <v>3676</v>
      </c>
      <c r="G2429" s="313" t="s">
        <v>2728</v>
      </c>
      <c r="H2429" s="631">
        <v>44428</v>
      </c>
      <c r="I2429" s="628">
        <f t="shared" si="31"/>
        <v>44428</v>
      </c>
      <c r="J2429" s="632"/>
    </row>
    <row r="2430" spans="1:10" s="372" customFormat="1">
      <c r="A2430" s="311" t="s">
        <v>2785</v>
      </c>
      <c r="B2430" s="313" t="s">
        <v>2725</v>
      </c>
      <c r="C2430" s="313" t="s">
        <v>2726</v>
      </c>
      <c r="D2430" s="629">
        <v>2265</v>
      </c>
      <c r="E2430" s="451">
        <v>12000</v>
      </c>
      <c r="F2430" s="630" t="s">
        <v>3676</v>
      </c>
      <c r="G2430" s="313" t="s">
        <v>2728</v>
      </c>
      <c r="H2430" s="631">
        <v>44445</v>
      </c>
      <c r="I2430" s="628">
        <f t="shared" si="31"/>
        <v>44445</v>
      </c>
      <c r="J2430" s="632"/>
    </row>
    <row r="2431" spans="1:10" s="372" customFormat="1">
      <c r="A2431" s="311" t="s">
        <v>2785</v>
      </c>
      <c r="B2431" s="313" t="s">
        <v>2725</v>
      </c>
      <c r="C2431" s="313" t="s">
        <v>2726</v>
      </c>
      <c r="D2431" s="629">
        <v>66</v>
      </c>
      <c r="E2431" s="451">
        <v>6000</v>
      </c>
      <c r="F2431" s="630" t="s">
        <v>3676</v>
      </c>
      <c r="G2431" s="313" t="s">
        <v>2728</v>
      </c>
      <c r="H2431" s="631">
        <v>44210</v>
      </c>
      <c r="I2431" s="628">
        <f t="shared" si="31"/>
        <v>44210</v>
      </c>
      <c r="J2431" s="632"/>
    </row>
    <row r="2432" spans="1:10" s="372" customFormat="1">
      <c r="A2432" s="311" t="s">
        <v>2785</v>
      </c>
      <c r="B2432" s="313" t="s">
        <v>2725</v>
      </c>
      <c r="C2432" s="313" t="s">
        <v>2726</v>
      </c>
      <c r="D2432" s="629">
        <v>770</v>
      </c>
      <c r="E2432" s="451">
        <v>7500</v>
      </c>
      <c r="F2432" s="630" t="s">
        <v>3677</v>
      </c>
      <c r="G2432" s="313" t="s">
        <v>2728</v>
      </c>
      <c r="H2432" s="631">
        <v>44294</v>
      </c>
      <c r="I2432" s="628">
        <f t="shared" si="31"/>
        <v>44294</v>
      </c>
      <c r="J2432" s="632"/>
    </row>
    <row r="2433" spans="1:10" s="372" customFormat="1">
      <c r="A2433" s="311" t="s">
        <v>2785</v>
      </c>
      <c r="B2433" s="313" t="s">
        <v>2725</v>
      </c>
      <c r="C2433" s="313" t="s">
        <v>2726</v>
      </c>
      <c r="D2433" s="629">
        <v>1688</v>
      </c>
      <c r="E2433" s="451">
        <v>9000</v>
      </c>
      <c r="F2433" s="630" t="s">
        <v>3677</v>
      </c>
      <c r="G2433" s="313" t="s">
        <v>2728</v>
      </c>
      <c r="H2433" s="631">
        <v>44378</v>
      </c>
      <c r="I2433" s="628">
        <f t="shared" si="31"/>
        <v>44378</v>
      </c>
      <c r="J2433" s="632"/>
    </row>
    <row r="2434" spans="1:10" s="372" customFormat="1" ht="23.25">
      <c r="A2434" s="311" t="s">
        <v>3678</v>
      </c>
      <c r="B2434" s="313" t="s">
        <v>2725</v>
      </c>
      <c r="C2434" s="313" t="s">
        <v>2726</v>
      </c>
      <c r="D2434" s="629">
        <v>2501</v>
      </c>
      <c r="E2434" s="451">
        <v>9000</v>
      </c>
      <c r="F2434" s="630" t="s">
        <v>3677</v>
      </c>
      <c r="G2434" s="313" t="s">
        <v>2728</v>
      </c>
      <c r="H2434" s="631">
        <v>44461</v>
      </c>
      <c r="I2434" s="628">
        <f t="shared" si="31"/>
        <v>44461</v>
      </c>
      <c r="J2434" s="632"/>
    </row>
    <row r="2435" spans="1:10" s="372" customFormat="1">
      <c r="A2435" s="311" t="s">
        <v>2767</v>
      </c>
      <c r="B2435" s="313" t="s">
        <v>2725</v>
      </c>
      <c r="C2435" s="313" t="s">
        <v>2726</v>
      </c>
      <c r="D2435" s="629">
        <v>1239</v>
      </c>
      <c r="E2435" s="451">
        <v>10000</v>
      </c>
      <c r="F2435" s="630" t="s">
        <v>3677</v>
      </c>
      <c r="G2435" s="313" t="s">
        <v>2728</v>
      </c>
      <c r="H2435" s="631">
        <v>44337</v>
      </c>
      <c r="I2435" s="628">
        <f t="shared" si="31"/>
        <v>44337</v>
      </c>
      <c r="J2435" s="632"/>
    </row>
    <row r="2436" spans="1:10" s="372" customFormat="1">
      <c r="A2436" s="311" t="s">
        <v>2767</v>
      </c>
      <c r="B2436" s="313" t="s">
        <v>2725</v>
      </c>
      <c r="C2436" s="313" t="s">
        <v>2726</v>
      </c>
      <c r="D2436" s="629">
        <v>1626</v>
      </c>
      <c r="E2436" s="451">
        <v>30000</v>
      </c>
      <c r="F2436" s="630" t="s">
        <v>3679</v>
      </c>
      <c r="G2436" s="313" t="s">
        <v>2728</v>
      </c>
      <c r="H2436" s="631">
        <v>44370</v>
      </c>
      <c r="I2436" s="628">
        <f t="shared" si="31"/>
        <v>44370</v>
      </c>
      <c r="J2436" s="632"/>
    </row>
    <row r="2437" spans="1:10" s="372" customFormat="1">
      <c r="A2437" s="311" t="s">
        <v>2767</v>
      </c>
      <c r="B2437" s="313" t="s">
        <v>2725</v>
      </c>
      <c r="C2437" s="313" t="s">
        <v>2726</v>
      </c>
      <c r="D2437" s="629">
        <v>2525</v>
      </c>
      <c r="E2437" s="451">
        <v>33000</v>
      </c>
      <c r="F2437" s="630" t="s">
        <v>3679</v>
      </c>
      <c r="G2437" s="313" t="s">
        <v>2728</v>
      </c>
      <c r="H2437" s="631">
        <v>44463</v>
      </c>
      <c r="I2437" s="628">
        <f t="shared" si="31"/>
        <v>44463</v>
      </c>
      <c r="J2437" s="632"/>
    </row>
    <row r="2438" spans="1:10" s="372" customFormat="1">
      <c r="A2438" s="311" t="s">
        <v>2735</v>
      </c>
      <c r="B2438" s="313" t="s">
        <v>2725</v>
      </c>
      <c r="C2438" s="313" t="s">
        <v>2726</v>
      </c>
      <c r="D2438" s="629">
        <v>1305</v>
      </c>
      <c r="E2438" s="451">
        <v>27000</v>
      </c>
      <c r="F2438" s="630" t="s">
        <v>3679</v>
      </c>
      <c r="G2438" s="313" t="s">
        <v>2728</v>
      </c>
      <c r="H2438" s="631">
        <v>44342</v>
      </c>
      <c r="I2438" s="628">
        <f t="shared" si="31"/>
        <v>44342</v>
      </c>
      <c r="J2438" s="632"/>
    </row>
    <row r="2439" spans="1:10" s="372" customFormat="1" ht="23.25">
      <c r="A2439" s="311" t="s">
        <v>3471</v>
      </c>
      <c r="B2439" s="313" t="s">
        <v>2831</v>
      </c>
      <c r="C2439" s="313" t="s">
        <v>2726</v>
      </c>
      <c r="D2439" s="629" t="s">
        <v>3573</v>
      </c>
      <c r="E2439" s="451">
        <v>175500</v>
      </c>
      <c r="F2439" s="630" t="s">
        <v>3680</v>
      </c>
      <c r="G2439" s="313" t="s">
        <v>2728</v>
      </c>
      <c r="H2439" s="631">
        <v>44316</v>
      </c>
      <c r="I2439" s="628">
        <f t="shared" si="31"/>
        <v>44316</v>
      </c>
      <c r="J2439" s="632"/>
    </row>
    <row r="2440" spans="1:10" s="372" customFormat="1" ht="23.25">
      <c r="A2440" s="311" t="s">
        <v>3092</v>
      </c>
      <c r="B2440" s="313" t="s">
        <v>2732</v>
      </c>
      <c r="C2440" s="313" t="s">
        <v>2726</v>
      </c>
      <c r="D2440" s="629" t="s">
        <v>3093</v>
      </c>
      <c r="E2440" s="451">
        <v>555620.15</v>
      </c>
      <c r="F2440" s="630" t="s">
        <v>3681</v>
      </c>
      <c r="G2440" s="313" t="s">
        <v>2728</v>
      </c>
      <c r="H2440" s="631">
        <v>44337</v>
      </c>
      <c r="I2440" s="628">
        <f t="shared" si="31"/>
        <v>44337</v>
      </c>
      <c r="J2440" s="632"/>
    </row>
    <row r="2441" spans="1:10" s="372" customFormat="1" ht="23.25">
      <c r="A2441" s="311" t="s">
        <v>3088</v>
      </c>
      <c r="B2441" s="313" t="s">
        <v>2732</v>
      </c>
      <c r="C2441" s="313" t="s">
        <v>2726</v>
      </c>
      <c r="D2441" s="629" t="s">
        <v>3682</v>
      </c>
      <c r="E2441" s="451">
        <v>182379.65</v>
      </c>
      <c r="F2441" s="630" t="s">
        <v>3683</v>
      </c>
      <c r="G2441" s="313" t="s">
        <v>2728</v>
      </c>
      <c r="H2441" s="631">
        <v>44446</v>
      </c>
      <c r="I2441" s="628">
        <f t="shared" si="31"/>
        <v>44446</v>
      </c>
      <c r="J2441" s="632"/>
    </row>
    <row r="2442" spans="1:10" s="372" customFormat="1" ht="23.25">
      <c r="A2442" s="311" t="s">
        <v>3208</v>
      </c>
      <c r="B2442" s="313" t="s">
        <v>2732</v>
      </c>
      <c r="C2442" s="313" t="s">
        <v>2726</v>
      </c>
      <c r="D2442" s="629" t="s">
        <v>3209</v>
      </c>
      <c r="E2442" s="451">
        <v>276259.59999999998</v>
      </c>
      <c r="F2442" s="630" t="s">
        <v>3683</v>
      </c>
      <c r="G2442" s="313" t="s">
        <v>2728</v>
      </c>
      <c r="H2442" s="631">
        <v>44531</v>
      </c>
      <c r="I2442" s="628">
        <f t="shared" si="31"/>
        <v>44531</v>
      </c>
      <c r="J2442" s="632"/>
    </row>
    <row r="2443" spans="1:10" s="372" customFormat="1" ht="23.25">
      <c r="A2443" s="311" t="s">
        <v>3208</v>
      </c>
      <c r="B2443" s="313" t="s">
        <v>2732</v>
      </c>
      <c r="C2443" s="313" t="s">
        <v>2726</v>
      </c>
      <c r="D2443" s="629" t="s">
        <v>3209</v>
      </c>
      <c r="E2443" s="451">
        <v>286739.52</v>
      </c>
      <c r="F2443" s="630" t="s">
        <v>3683</v>
      </c>
      <c r="G2443" s="313" t="s">
        <v>2728</v>
      </c>
      <c r="H2443" s="631">
        <v>44531</v>
      </c>
      <c r="I2443" s="628">
        <f t="shared" si="31"/>
        <v>44531</v>
      </c>
      <c r="J2443" s="632"/>
    </row>
    <row r="2444" spans="1:10" s="372" customFormat="1" ht="23.25">
      <c r="A2444" s="311" t="s">
        <v>2742</v>
      </c>
      <c r="B2444" s="313" t="s">
        <v>2725</v>
      </c>
      <c r="C2444" s="313" t="s">
        <v>2726</v>
      </c>
      <c r="D2444" s="629">
        <v>1390</v>
      </c>
      <c r="E2444" s="451">
        <v>1950</v>
      </c>
      <c r="F2444" s="630" t="s">
        <v>3683</v>
      </c>
      <c r="G2444" s="313" t="s">
        <v>2728</v>
      </c>
      <c r="H2444" s="631">
        <v>44348</v>
      </c>
      <c r="I2444" s="628">
        <f t="shared" si="31"/>
        <v>44348</v>
      </c>
      <c r="J2444" s="632"/>
    </row>
    <row r="2445" spans="1:10" s="372" customFormat="1">
      <c r="A2445" s="311" t="s">
        <v>2742</v>
      </c>
      <c r="B2445" s="313" t="s">
        <v>2725</v>
      </c>
      <c r="C2445" s="313" t="s">
        <v>2726</v>
      </c>
      <c r="D2445" s="629">
        <v>1712</v>
      </c>
      <c r="E2445" s="451">
        <v>31500</v>
      </c>
      <c r="F2445" s="630" t="s">
        <v>3684</v>
      </c>
      <c r="G2445" s="313" t="s">
        <v>2728</v>
      </c>
      <c r="H2445" s="631">
        <v>44379</v>
      </c>
      <c r="I2445" s="628">
        <f t="shared" si="31"/>
        <v>44379</v>
      </c>
      <c r="J2445" s="632"/>
    </row>
    <row r="2446" spans="1:10" s="372" customFormat="1">
      <c r="A2446" s="311" t="s">
        <v>2742</v>
      </c>
      <c r="B2446" s="313" t="s">
        <v>2725</v>
      </c>
      <c r="C2446" s="313" t="s">
        <v>2726</v>
      </c>
      <c r="D2446" s="629">
        <v>2130</v>
      </c>
      <c r="E2446" s="451">
        <v>13500</v>
      </c>
      <c r="F2446" s="630" t="s">
        <v>3684</v>
      </c>
      <c r="G2446" s="313" t="s">
        <v>2728</v>
      </c>
      <c r="H2446" s="631">
        <v>44428</v>
      </c>
      <c r="I2446" s="628">
        <f t="shared" si="31"/>
        <v>44428</v>
      </c>
      <c r="J2446" s="632"/>
    </row>
    <row r="2447" spans="1:10" s="372" customFormat="1">
      <c r="A2447" s="311" t="s">
        <v>2742</v>
      </c>
      <c r="B2447" s="313" t="s">
        <v>2725</v>
      </c>
      <c r="C2447" s="313" t="s">
        <v>2726</v>
      </c>
      <c r="D2447" s="629">
        <v>2167</v>
      </c>
      <c r="E2447" s="451">
        <v>2760</v>
      </c>
      <c r="F2447" s="630" t="s">
        <v>3684</v>
      </c>
      <c r="G2447" s="313" t="s">
        <v>2728</v>
      </c>
      <c r="H2447" s="631">
        <v>44431</v>
      </c>
      <c r="I2447" s="628">
        <f t="shared" si="31"/>
        <v>44431</v>
      </c>
      <c r="J2447" s="632"/>
    </row>
    <row r="2448" spans="1:10" s="372" customFormat="1">
      <c r="A2448" s="311" t="s">
        <v>2744</v>
      </c>
      <c r="B2448" s="313" t="s">
        <v>2725</v>
      </c>
      <c r="C2448" s="313" t="s">
        <v>2726</v>
      </c>
      <c r="D2448" s="629">
        <v>2168</v>
      </c>
      <c r="E2448" s="451">
        <v>32400</v>
      </c>
      <c r="F2448" s="630" t="s">
        <v>3684</v>
      </c>
      <c r="G2448" s="313" t="s">
        <v>2728</v>
      </c>
      <c r="H2448" s="631">
        <v>44432</v>
      </c>
      <c r="I2448" s="628">
        <f t="shared" si="31"/>
        <v>44432</v>
      </c>
      <c r="J2448" s="632"/>
    </row>
    <row r="2449" spans="1:10" s="372" customFormat="1">
      <c r="A2449" s="311" t="s">
        <v>2742</v>
      </c>
      <c r="B2449" s="313" t="s">
        <v>2725</v>
      </c>
      <c r="C2449" s="313" t="s">
        <v>2726</v>
      </c>
      <c r="D2449" s="629">
        <v>2651</v>
      </c>
      <c r="E2449" s="451">
        <v>25650</v>
      </c>
      <c r="F2449" s="630" t="s">
        <v>3684</v>
      </c>
      <c r="G2449" s="313" t="s">
        <v>2728</v>
      </c>
      <c r="H2449" s="631">
        <v>44475</v>
      </c>
      <c r="I2449" s="628">
        <f t="shared" si="31"/>
        <v>44475</v>
      </c>
      <c r="J2449" s="632"/>
    </row>
    <row r="2450" spans="1:10" s="372" customFormat="1">
      <c r="A2450" s="311" t="s">
        <v>2742</v>
      </c>
      <c r="B2450" s="313" t="s">
        <v>2725</v>
      </c>
      <c r="C2450" s="313" t="s">
        <v>2726</v>
      </c>
      <c r="D2450" s="629">
        <v>3049</v>
      </c>
      <c r="E2450" s="451">
        <v>1800</v>
      </c>
      <c r="F2450" s="630" t="s">
        <v>3684</v>
      </c>
      <c r="G2450" s="313" t="s">
        <v>2728</v>
      </c>
      <c r="H2450" s="631">
        <v>44526</v>
      </c>
      <c r="I2450" s="628">
        <f t="shared" si="31"/>
        <v>44526</v>
      </c>
      <c r="J2450" s="632"/>
    </row>
    <row r="2451" spans="1:10" s="372" customFormat="1">
      <c r="A2451" s="311" t="s">
        <v>3685</v>
      </c>
      <c r="B2451" s="313" t="s">
        <v>2725</v>
      </c>
      <c r="C2451" s="313" t="s">
        <v>2726</v>
      </c>
      <c r="D2451" s="629">
        <v>281</v>
      </c>
      <c r="E2451" s="451">
        <v>6000</v>
      </c>
      <c r="F2451" s="630" t="s">
        <v>3684</v>
      </c>
      <c r="G2451" s="313" t="s">
        <v>2728</v>
      </c>
      <c r="H2451" s="631">
        <v>44221</v>
      </c>
      <c r="I2451" s="628">
        <f t="shared" si="31"/>
        <v>44221</v>
      </c>
      <c r="J2451" s="632"/>
    </row>
    <row r="2452" spans="1:10" s="372" customFormat="1">
      <c r="A2452" s="311" t="s">
        <v>3371</v>
      </c>
      <c r="B2452" s="313" t="s">
        <v>2725</v>
      </c>
      <c r="C2452" s="313" t="s">
        <v>2726</v>
      </c>
      <c r="D2452" s="629">
        <v>445</v>
      </c>
      <c r="E2452" s="451">
        <v>1600</v>
      </c>
      <c r="F2452" s="630" t="s">
        <v>3686</v>
      </c>
      <c r="G2452" s="313" t="s">
        <v>2728</v>
      </c>
      <c r="H2452" s="631">
        <v>44240</v>
      </c>
      <c r="I2452" s="628">
        <f t="shared" si="31"/>
        <v>44240</v>
      </c>
      <c r="J2452" s="632"/>
    </row>
    <row r="2453" spans="1:10" s="372" customFormat="1">
      <c r="A2453" s="311" t="s">
        <v>3371</v>
      </c>
      <c r="B2453" s="313" t="s">
        <v>2725</v>
      </c>
      <c r="C2453" s="313" t="s">
        <v>2726</v>
      </c>
      <c r="D2453" s="629">
        <v>568</v>
      </c>
      <c r="E2453" s="451">
        <v>2000</v>
      </c>
      <c r="F2453" s="630" t="s">
        <v>3686</v>
      </c>
      <c r="G2453" s="313" t="s">
        <v>2728</v>
      </c>
      <c r="H2453" s="631">
        <v>44256</v>
      </c>
      <c r="I2453" s="628">
        <f t="shared" si="31"/>
        <v>44256</v>
      </c>
      <c r="J2453" s="632"/>
    </row>
    <row r="2454" spans="1:10" s="372" customFormat="1">
      <c r="A2454" s="311" t="s">
        <v>3371</v>
      </c>
      <c r="B2454" s="313" t="s">
        <v>2725</v>
      </c>
      <c r="C2454" s="313" t="s">
        <v>2726</v>
      </c>
      <c r="D2454" s="629">
        <v>1536</v>
      </c>
      <c r="E2454" s="451">
        <v>1136</v>
      </c>
      <c r="F2454" s="630" t="s">
        <v>3686</v>
      </c>
      <c r="G2454" s="313" t="s">
        <v>2728</v>
      </c>
      <c r="H2454" s="631">
        <v>44361</v>
      </c>
      <c r="I2454" s="628">
        <f t="shared" si="31"/>
        <v>44361</v>
      </c>
      <c r="J2454" s="632"/>
    </row>
    <row r="2455" spans="1:10" s="372" customFormat="1">
      <c r="A2455" s="311" t="s">
        <v>3371</v>
      </c>
      <c r="B2455" s="313" t="s">
        <v>2725</v>
      </c>
      <c r="C2455" s="313" t="s">
        <v>2726</v>
      </c>
      <c r="D2455" s="629">
        <v>1537</v>
      </c>
      <c r="E2455" s="451">
        <v>11319</v>
      </c>
      <c r="F2455" s="630" t="s">
        <v>3686</v>
      </c>
      <c r="G2455" s="313" t="s">
        <v>2728</v>
      </c>
      <c r="H2455" s="631">
        <v>44361</v>
      </c>
      <c r="I2455" s="628">
        <f t="shared" si="31"/>
        <v>44361</v>
      </c>
      <c r="J2455" s="632"/>
    </row>
    <row r="2456" spans="1:10" s="372" customFormat="1">
      <c r="A2456" s="311" t="s">
        <v>3371</v>
      </c>
      <c r="B2456" s="313" t="s">
        <v>2725</v>
      </c>
      <c r="C2456" s="313" t="s">
        <v>2726</v>
      </c>
      <c r="D2456" s="629">
        <v>2240</v>
      </c>
      <c r="E2456" s="451">
        <v>2000</v>
      </c>
      <c r="F2456" s="630" t="s">
        <v>3686</v>
      </c>
      <c r="G2456" s="313" t="s">
        <v>2728</v>
      </c>
      <c r="H2456" s="631">
        <v>44439</v>
      </c>
      <c r="I2456" s="628">
        <f t="shared" si="31"/>
        <v>44439</v>
      </c>
      <c r="J2456" s="632"/>
    </row>
    <row r="2457" spans="1:10" s="372" customFormat="1">
      <c r="A2457" s="311" t="s">
        <v>2838</v>
      </c>
      <c r="B2457" s="313" t="s">
        <v>2725</v>
      </c>
      <c r="C2457" s="313" t="s">
        <v>2726</v>
      </c>
      <c r="D2457" s="629">
        <v>271</v>
      </c>
      <c r="E2457" s="451">
        <v>11000</v>
      </c>
      <c r="F2457" s="630" t="s">
        <v>3686</v>
      </c>
      <c r="G2457" s="313" t="s">
        <v>2728</v>
      </c>
      <c r="H2457" s="631">
        <v>44221</v>
      </c>
      <c r="I2457" s="628">
        <f t="shared" si="31"/>
        <v>44221</v>
      </c>
      <c r="J2457" s="632"/>
    </row>
    <row r="2458" spans="1:10" s="372" customFormat="1">
      <c r="A2458" s="311" t="s">
        <v>2839</v>
      </c>
      <c r="B2458" s="313" t="s">
        <v>2725</v>
      </c>
      <c r="C2458" s="313" t="s">
        <v>2726</v>
      </c>
      <c r="D2458" s="629">
        <v>574</v>
      </c>
      <c r="E2458" s="451">
        <v>22000</v>
      </c>
      <c r="F2458" s="630" t="s">
        <v>3687</v>
      </c>
      <c r="G2458" s="313" t="s">
        <v>2728</v>
      </c>
      <c r="H2458" s="631">
        <v>44257</v>
      </c>
      <c r="I2458" s="628">
        <f t="shared" si="31"/>
        <v>44257</v>
      </c>
      <c r="J2458" s="632"/>
    </row>
    <row r="2459" spans="1:10" s="372" customFormat="1">
      <c r="A2459" s="311" t="s">
        <v>2839</v>
      </c>
      <c r="B2459" s="313" t="s">
        <v>2725</v>
      </c>
      <c r="C2459" s="313" t="s">
        <v>2726</v>
      </c>
      <c r="D2459" s="629">
        <v>1754</v>
      </c>
      <c r="E2459" s="451">
        <v>11000</v>
      </c>
      <c r="F2459" s="630" t="s">
        <v>3687</v>
      </c>
      <c r="G2459" s="313" t="s">
        <v>2728</v>
      </c>
      <c r="H2459" s="631">
        <v>44384</v>
      </c>
      <c r="I2459" s="628">
        <f t="shared" si="31"/>
        <v>44384</v>
      </c>
      <c r="J2459" s="632"/>
    </row>
    <row r="2460" spans="1:10" s="372" customFormat="1">
      <c r="A2460" s="311" t="s">
        <v>2839</v>
      </c>
      <c r="B2460" s="313" t="s">
        <v>2725</v>
      </c>
      <c r="C2460" s="313" t="s">
        <v>2726</v>
      </c>
      <c r="D2460" s="629">
        <v>2331</v>
      </c>
      <c r="E2460" s="451">
        <v>22000</v>
      </c>
      <c r="F2460" s="630" t="s">
        <v>3687</v>
      </c>
      <c r="G2460" s="313" t="s">
        <v>2728</v>
      </c>
      <c r="H2460" s="631">
        <v>44447</v>
      </c>
      <c r="I2460" s="628">
        <f t="shared" si="31"/>
        <v>44447</v>
      </c>
      <c r="J2460" s="632"/>
    </row>
    <row r="2461" spans="1:10" s="372" customFormat="1">
      <c r="A2461" s="311" t="s">
        <v>2785</v>
      </c>
      <c r="B2461" s="313" t="s">
        <v>2725</v>
      </c>
      <c r="C2461" s="313" t="s">
        <v>2726</v>
      </c>
      <c r="D2461" s="629">
        <v>423</v>
      </c>
      <c r="E2461" s="451">
        <v>6000</v>
      </c>
      <c r="F2461" s="630" t="s">
        <v>3687</v>
      </c>
      <c r="G2461" s="313" t="s">
        <v>2728</v>
      </c>
      <c r="H2461" s="631">
        <v>44238</v>
      </c>
      <c r="I2461" s="628">
        <f t="shared" si="31"/>
        <v>44238</v>
      </c>
      <c r="J2461" s="632"/>
    </row>
    <row r="2462" spans="1:10" s="372" customFormat="1">
      <c r="A2462" s="311" t="s">
        <v>2800</v>
      </c>
      <c r="B2462" s="313" t="s">
        <v>2725</v>
      </c>
      <c r="C2462" s="313" t="s">
        <v>2726</v>
      </c>
      <c r="D2462" s="629">
        <v>818</v>
      </c>
      <c r="E2462" s="451">
        <v>5000</v>
      </c>
      <c r="F2462" s="630" t="s">
        <v>3688</v>
      </c>
      <c r="G2462" s="313" t="s">
        <v>2728</v>
      </c>
      <c r="H2462" s="631">
        <v>44300</v>
      </c>
      <c r="I2462" s="628">
        <f t="shared" si="31"/>
        <v>44300</v>
      </c>
      <c r="J2462" s="632"/>
    </row>
    <row r="2463" spans="1:10" s="372" customFormat="1">
      <c r="A2463" s="311" t="s">
        <v>2800</v>
      </c>
      <c r="B2463" s="313" t="s">
        <v>2725</v>
      </c>
      <c r="C2463" s="313" t="s">
        <v>2726</v>
      </c>
      <c r="D2463" s="629">
        <v>1183</v>
      </c>
      <c r="E2463" s="451">
        <v>5000</v>
      </c>
      <c r="F2463" s="630" t="s">
        <v>3688</v>
      </c>
      <c r="G2463" s="313" t="s">
        <v>2728</v>
      </c>
      <c r="H2463" s="631">
        <v>44334</v>
      </c>
      <c r="I2463" s="628">
        <f t="shared" si="31"/>
        <v>44334</v>
      </c>
      <c r="J2463" s="632"/>
    </row>
    <row r="2464" spans="1:10" s="372" customFormat="1">
      <c r="A2464" s="311" t="s">
        <v>2800</v>
      </c>
      <c r="B2464" s="313" t="s">
        <v>2725</v>
      </c>
      <c r="C2464" s="313" t="s">
        <v>2726</v>
      </c>
      <c r="D2464" s="629">
        <v>1455</v>
      </c>
      <c r="E2464" s="451">
        <v>5000</v>
      </c>
      <c r="F2464" s="630" t="s">
        <v>3688</v>
      </c>
      <c r="G2464" s="313" t="s">
        <v>2728</v>
      </c>
      <c r="H2464" s="631">
        <v>44354</v>
      </c>
      <c r="I2464" s="628">
        <f t="shared" si="31"/>
        <v>44354</v>
      </c>
      <c r="J2464" s="632"/>
    </row>
    <row r="2465" spans="1:10" s="372" customFormat="1">
      <c r="A2465" s="311" t="s">
        <v>2800</v>
      </c>
      <c r="B2465" s="313" t="s">
        <v>2725</v>
      </c>
      <c r="C2465" s="313" t="s">
        <v>2726</v>
      </c>
      <c r="D2465" s="629">
        <v>1909</v>
      </c>
      <c r="E2465" s="451">
        <v>5000</v>
      </c>
      <c r="F2465" s="630" t="s">
        <v>3688</v>
      </c>
      <c r="G2465" s="313" t="s">
        <v>2728</v>
      </c>
      <c r="H2465" s="631">
        <v>44394</v>
      </c>
      <c r="I2465" s="628">
        <f t="shared" si="31"/>
        <v>44394</v>
      </c>
      <c r="J2465" s="632"/>
    </row>
    <row r="2466" spans="1:10" s="372" customFormat="1">
      <c r="A2466" s="311" t="s">
        <v>2800</v>
      </c>
      <c r="B2466" s="313" t="s">
        <v>2725</v>
      </c>
      <c r="C2466" s="313" t="s">
        <v>2726</v>
      </c>
      <c r="D2466" s="629">
        <v>2123</v>
      </c>
      <c r="E2466" s="451">
        <v>3834</v>
      </c>
      <c r="F2466" s="630" t="s">
        <v>3688</v>
      </c>
      <c r="G2466" s="313" t="s">
        <v>2728</v>
      </c>
      <c r="H2466" s="631">
        <v>44427</v>
      </c>
      <c r="I2466" s="628">
        <f t="shared" si="31"/>
        <v>44427</v>
      </c>
      <c r="J2466" s="632"/>
    </row>
    <row r="2467" spans="1:10" s="372" customFormat="1">
      <c r="A2467" s="311" t="s">
        <v>2800</v>
      </c>
      <c r="B2467" s="313" t="s">
        <v>2725</v>
      </c>
      <c r="C2467" s="313" t="s">
        <v>2726</v>
      </c>
      <c r="D2467" s="629">
        <v>2271</v>
      </c>
      <c r="E2467" s="451">
        <v>20000</v>
      </c>
      <c r="F2467" s="630" t="s">
        <v>3688</v>
      </c>
      <c r="G2467" s="313" t="s">
        <v>2728</v>
      </c>
      <c r="H2467" s="631">
        <v>44445</v>
      </c>
      <c r="I2467" s="628">
        <f t="shared" si="31"/>
        <v>44445</v>
      </c>
      <c r="J2467" s="632"/>
    </row>
    <row r="2468" spans="1:10" s="372" customFormat="1">
      <c r="A2468" s="311" t="s">
        <v>2791</v>
      </c>
      <c r="B2468" s="313" t="s">
        <v>2725</v>
      </c>
      <c r="C2468" s="313" t="s">
        <v>2726</v>
      </c>
      <c r="D2468" s="629">
        <v>461</v>
      </c>
      <c r="E2468" s="451">
        <v>15000</v>
      </c>
      <c r="F2468" s="630" t="s">
        <v>3688</v>
      </c>
      <c r="G2468" s="313" t="s">
        <v>2728</v>
      </c>
      <c r="H2468" s="631">
        <v>44244</v>
      </c>
      <c r="I2468" s="628">
        <f t="shared" si="31"/>
        <v>44244</v>
      </c>
      <c r="J2468" s="632"/>
    </row>
    <row r="2469" spans="1:10" s="372" customFormat="1">
      <c r="A2469" s="311" t="s">
        <v>2791</v>
      </c>
      <c r="B2469" s="313" t="s">
        <v>2725</v>
      </c>
      <c r="C2469" s="313" t="s">
        <v>2726</v>
      </c>
      <c r="D2469" s="629">
        <v>1208</v>
      </c>
      <c r="E2469" s="451">
        <v>15000</v>
      </c>
      <c r="F2469" s="630" t="s">
        <v>3689</v>
      </c>
      <c r="G2469" s="313" t="s">
        <v>2728</v>
      </c>
      <c r="H2469" s="631">
        <v>44336</v>
      </c>
      <c r="I2469" s="628">
        <f t="shared" si="31"/>
        <v>44336</v>
      </c>
      <c r="J2469" s="632"/>
    </row>
    <row r="2470" spans="1:10" s="372" customFormat="1">
      <c r="A2470" s="311" t="s">
        <v>2791</v>
      </c>
      <c r="B2470" s="313" t="s">
        <v>2725</v>
      </c>
      <c r="C2470" s="313" t="s">
        <v>2726</v>
      </c>
      <c r="D2470" s="629">
        <v>2102</v>
      </c>
      <c r="E2470" s="451">
        <v>15000</v>
      </c>
      <c r="F2470" s="630" t="s">
        <v>3689</v>
      </c>
      <c r="G2470" s="313" t="s">
        <v>2728</v>
      </c>
      <c r="H2470" s="631">
        <v>44427</v>
      </c>
      <c r="I2470" s="628">
        <f t="shared" si="31"/>
        <v>44427</v>
      </c>
      <c r="J2470" s="632"/>
    </row>
    <row r="2471" spans="1:10" s="372" customFormat="1">
      <c r="A2471" s="311" t="s">
        <v>2791</v>
      </c>
      <c r="B2471" s="313" t="s">
        <v>2725</v>
      </c>
      <c r="C2471" s="313" t="s">
        <v>2726</v>
      </c>
      <c r="D2471" s="629">
        <v>2639</v>
      </c>
      <c r="E2471" s="451">
        <v>9000</v>
      </c>
      <c r="F2471" s="630" t="s">
        <v>3689</v>
      </c>
      <c r="G2471" s="313" t="s">
        <v>2728</v>
      </c>
      <c r="H2471" s="631">
        <v>44474</v>
      </c>
      <c r="I2471" s="628">
        <f t="shared" si="31"/>
        <v>44474</v>
      </c>
      <c r="J2471" s="632"/>
    </row>
    <row r="2472" spans="1:10" s="372" customFormat="1">
      <c r="A2472" s="311" t="s">
        <v>2785</v>
      </c>
      <c r="B2472" s="313" t="s">
        <v>2725</v>
      </c>
      <c r="C2472" s="313" t="s">
        <v>2726</v>
      </c>
      <c r="D2472" s="629">
        <v>169</v>
      </c>
      <c r="E2472" s="451">
        <v>13500</v>
      </c>
      <c r="F2472" s="630" t="s">
        <v>3690</v>
      </c>
      <c r="G2472" s="313" t="s">
        <v>2728</v>
      </c>
      <c r="H2472" s="631">
        <v>44215</v>
      </c>
      <c r="I2472" s="628">
        <f t="shared" si="31"/>
        <v>44215</v>
      </c>
      <c r="J2472" s="632"/>
    </row>
    <row r="2473" spans="1:10" s="372" customFormat="1">
      <c r="A2473" s="311" t="s">
        <v>2785</v>
      </c>
      <c r="B2473" s="313" t="s">
        <v>2725</v>
      </c>
      <c r="C2473" s="313" t="s">
        <v>2726</v>
      </c>
      <c r="D2473" s="629">
        <v>977</v>
      </c>
      <c r="E2473" s="451">
        <v>9000</v>
      </c>
      <c r="F2473" s="630" t="s">
        <v>3691</v>
      </c>
      <c r="G2473" s="313" t="s">
        <v>2728</v>
      </c>
      <c r="H2473" s="631">
        <v>44316</v>
      </c>
      <c r="I2473" s="628">
        <f t="shared" si="31"/>
        <v>44316</v>
      </c>
      <c r="J2473" s="632"/>
    </row>
    <row r="2474" spans="1:10" s="372" customFormat="1">
      <c r="A2474" s="311" t="s">
        <v>2785</v>
      </c>
      <c r="B2474" s="313" t="s">
        <v>2725</v>
      </c>
      <c r="C2474" s="313" t="s">
        <v>2726</v>
      </c>
      <c r="D2474" s="629">
        <v>1667</v>
      </c>
      <c r="E2474" s="451">
        <v>15000</v>
      </c>
      <c r="F2474" s="630" t="s">
        <v>3691</v>
      </c>
      <c r="G2474" s="313" t="s">
        <v>2728</v>
      </c>
      <c r="H2474" s="631">
        <v>44377</v>
      </c>
      <c r="I2474" s="628">
        <f t="shared" si="31"/>
        <v>44377</v>
      </c>
      <c r="J2474" s="632"/>
    </row>
    <row r="2475" spans="1:10" s="372" customFormat="1" ht="23.25">
      <c r="A2475" s="311" t="s">
        <v>3692</v>
      </c>
      <c r="B2475" s="313" t="s">
        <v>2725</v>
      </c>
      <c r="C2475" s="313" t="s">
        <v>2726</v>
      </c>
      <c r="D2475" s="629">
        <v>2541</v>
      </c>
      <c r="E2475" s="451">
        <v>15000</v>
      </c>
      <c r="F2475" s="630" t="s">
        <v>3691</v>
      </c>
      <c r="G2475" s="313" t="s">
        <v>2728</v>
      </c>
      <c r="H2475" s="631">
        <v>44463</v>
      </c>
      <c r="I2475" s="628">
        <f t="shared" si="31"/>
        <v>44463</v>
      </c>
      <c r="J2475" s="632"/>
    </row>
    <row r="2476" spans="1:10" s="372" customFormat="1">
      <c r="A2476" s="311" t="s">
        <v>2785</v>
      </c>
      <c r="B2476" s="313" t="s">
        <v>2725</v>
      </c>
      <c r="C2476" s="313" t="s">
        <v>2726</v>
      </c>
      <c r="D2476" s="629">
        <v>414</v>
      </c>
      <c r="E2476" s="451">
        <v>6000</v>
      </c>
      <c r="F2476" s="630" t="s">
        <v>3691</v>
      </c>
      <c r="G2476" s="313" t="s">
        <v>2728</v>
      </c>
      <c r="H2476" s="631">
        <v>44237</v>
      </c>
      <c r="I2476" s="628">
        <f t="shared" si="31"/>
        <v>44237</v>
      </c>
      <c r="J2476" s="632"/>
    </row>
    <row r="2477" spans="1:10" s="372" customFormat="1">
      <c r="A2477" s="311" t="s">
        <v>2785</v>
      </c>
      <c r="B2477" s="313" t="s">
        <v>2725</v>
      </c>
      <c r="C2477" s="313" t="s">
        <v>2726</v>
      </c>
      <c r="D2477" s="629">
        <v>821</v>
      </c>
      <c r="E2477" s="451">
        <v>3000</v>
      </c>
      <c r="F2477" s="630" t="s">
        <v>3693</v>
      </c>
      <c r="G2477" s="313" t="s">
        <v>2728</v>
      </c>
      <c r="H2477" s="631">
        <v>44300</v>
      </c>
      <c r="I2477" s="628">
        <f t="shared" si="31"/>
        <v>44300</v>
      </c>
      <c r="J2477" s="632"/>
    </row>
    <row r="2478" spans="1:10" s="372" customFormat="1">
      <c r="A2478" s="311" t="s">
        <v>2785</v>
      </c>
      <c r="B2478" s="313" t="s">
        <v>2725</v>
      </c>
      <c r="C2478" s="313" t="s">
        <v>2726</v>
      </c>
      <c r="D2478" s="629">
        <v>1181</v>
      </c>
      <c r="E2478" s="451">
        <v>3000</v>
      </c>
      <c r="F2478" s="630" t="s">
        <v>3693</v>
      </c>
      <c r="G2478" s="313" t="s">
        <v>2728</v>
      </c>
      <c r="H2478" s="631">
        <v>44334</v>
      </c>
      <c r="I2478" s="628">
        <f t="shared" si="31"/>
        <v>44334</v>
      </c>
      <c r="J2478" s="632"/>
    </row>
    <row r="2479" spans="1:10" s="372" customFormat="1">
      <c r="A2479" s="311" t="s">
        <v>2785</v>
      </c>
      <c r="B2479" s="313" t="s">
        <v>2725</v>
      </c>
      <c r="C2479" s="313" t="s">
        <v>2726</v>
      </c>
      <c r="D2479" s="629">
        <v>1449</v>
      </c>
      <c r="E2479" s="451">
        <v>3000</v>
      </c>
      <c r="F2479" s="630" t="s">
        <v>3693</v>
      </c>
      <c r="G2479" s="313" t="s">
        <v>2728</v>
      </c>
      <c r="H2479" s="631">
        <v>44354</v>
      </c>
      <c r="I2479" s="628">
        <f t="shared" si="31"/>
        <v>44354</v>
      </c>
      <c r="J2479" s="632"/>
    </row>
    <row r="2480" spans="1:10" s="372" customFormat="1">
      <c r="A2480" s="311" t="s">
        <v>2785</v>
      </c>
      <c r="B2480" s="313" t="s">
        <v>2725</v>
      </c>
      <c r="C2480" s="313" t="s">
        <v>2726</v>
      </c>
      <c r="D2480" s="629">
        <v>1898</v>
      </c>
      <c r="E2480" s="451">
        <v>3000</v>
      </c>
      <c r="F2480" s="630" t="s">
        <v>3693</v>
      </c>
      <c r="G2480" s="313" t="s">
        <v>2728</v>
      </c>
      <c r="H2480" s="631">
        <v>44394</v>
      </c>
      <c r="I2480" s="628">
        <f t="shared" si="31"/>
        <v>44394</v>
      </c>
      <c r="J2480" s="632"/>
    </row>
    <row r="2481" spans="1:10" s="372" customFormat="1">
      <c r="A2481" s="311" t="s">
        <v>2785</v>
      </c>
      <c r="B2481" s="313" t="s">
        <v>2725</v>
      </c>
      <c r="C2481" s="313" t="s">
        <v>2726</v>
      </c>
      <c r="D2481" s="629">
        <v>2132</v>
      </c>
      <c r="E2481" s="451">
        <v>3000</v>
      </c>
      <c r="F2481" s="630" t="s">
        <v>3693</v>
      </c>
      <c r="G2481" s="313" t="s">
        <v>2728</v>
      </c>
      <c r="H2481" s="631">
        <v>44428</v>
      </c>
      <c r="I2481" s="628">
        <f t="shared" si="31"/>
        <v>44428</v>
      </c>
      <c r="J2481" s="632"/>
    </row>
    <row r="2482" spans="1:10" s="372" customFormat="1">
      <c r="A2482" s="311" t="s">
        <v>2785</v>
      </c>
      <c r="B2482" s="313" t="s">
        <v>2725</v>
      </c>
      <c r="C2482" s="313" t="s">
        <v>2726</v>
      </c>
      <c r="D2482" s="629">
        <v>2275</v>
      </c>
      <c r="E2482" s="451">
        <v>12000</v>
      </c>
      <c r="F2482" s="630" t="s">
        <v>3693</v>
      </c>
      <c r="G2482" s="313" t="s">
        <v>2728</v>
      </c>
      <c r="H2482" s="631">
        <v>44445</v>
      </c>
      <c r="I2482" s="628">
        <f t="shared" si="31"/>
        <v>44445</v>
      </c>
      <c r="J2482" s="632"/>
    </row>
    <row r="2483" spans="1:10" s="372" customFormat="1">
      <c r="A2483" s="311" t="s">
        <v>2777</v>
      </c>
      <c r="B2483" s="313" t="s">
        <v>2725</v>
      </c>
      <c r="C2483" s="313" t="s">
        <v>2726</v>
      </c>
      <c r="D2483" s="629">
        <v>2889</v>
      </c>
      <c r="E2483" s="451">
        <v>20000</v>
      </c>
      <c r="F2483" s="630" t="s">
        <v>3693</v>
      </c>
      <c r="G2483" s="313" t="s">
        <v>2728</v>
      </c>
      <c r="H2483" s="631">
        <v>44510</v>
      </c>
      <c r="I2483" s="628">
        <f t="shared" si="31"/>
        <v>44510</v>
      </c>
      <c r="J2483" s="632"/>
    </row>
    <row r="2484" spans="1:10" s="372" customFormat="1">
      <c r="A2484" s="311" t="s">
        <v>2735</v>
      </c>
      <c r="B2484" s="313" t="s">
        <v>2725</v>
      </c>
      <c r="C2484" s="313" t="s">
        <v>2726</v>
      </c>
      <c r="D2484" s="629">
        <v>236</v>
      </c>
      <c r="E2484" s="451">
        <v>30000</v>
      </c>
      <c r="F2484" s="630" t="s">
        <v>3694</v>
      </c>
      <c r="G2484" s="313" t="s">
        <v>2728</v>
      </c>
      <c r="H2484" s="631">
        <v>44218</v>
      </c>
      <c r="I2484" s="628">
        <f t="shared" ref="I2484:I2547" si="32">H2484+0</f>
        <v>44218</v>
      </c>
      <c r="J2484" s="632"/>
    </row>
    <row r="2485" spans="1:10" s="372" customFormat="1">
      <c r="A2485" s="311" t="s">
        <v>2735</v>
      </c>
      <c r="B2485" s="313" t="s">
        <v>2725</v>
      </c>
      <c r="C2485" s="313" t="s">
        <v>2726</v>
      </c>
      <c r="D2485" s="629">
        <v>1001</v>
      </c>
      <c r="E2485" s="451">
        <v>15000</v>
      </c>
      <c r="F2485" s="630" t="s">
        <v>3695</v>
      </c>
      <c r="G2485" s="313" t="s">
        <v>2728</v>
      </c>
      <c r="H2485" s="631">
        <v>44319</v>
      </c>
      <c r="I2485" s="628">
        <f t="shared" si="32"/>
        <v>44319</v>
      </c>
      <c r="J2485" s="632"/>
    </row>
    <row r="2486" spans="1:10" s="372" customFormat="1">
      <c r="A2486" s="311" t="s">
        <v>2735</v>
      </c>
      <c r="B2486" s="313" t="s">
        <v>2725</v>
      </c>
      <c r="C2486" s="313" t="s">
        <v>2726</v>
      </c>
      <c r="D2486" s="629">
        <v>1705</v>
      </c>
      <c r="E2486" s="451">
        <v>30000</v>
      </c>
      <c r="F2486" s="630" t="s">
        <v>3695</v>
      </c>
      <c r="G2486" s="313" t="s">
        <v>2728</v>
      </c>
      <c r="H2486" s="631">
        <v>44378</v>
      </c>
      <c r="I2486" s="628">
        <f t="shared" si="32"/>
        <v>44378</v>
      </c>
      <c r="J2486" s="632"/>
    </row>
    <row r="2487" spans="1:10" s="372" customFormat="1">
      <c r="A2487" s="311" t="s">
        <v>2735</v>
      </c>
      <c r="B2487" s="313" t="s">
        <v>2725</v>
      </c>
      <c r="C2487" s="313" t="s">
        <v>2726</v>
      </c>
      <c r="D2487" s="629">
        <v>2426</v>
      </c>
      <c r="E2487" s="451">
        <v>35000</v>
      </c>
      <c r="F2487" s="630" t="s">
        <v>3695</v>
      </c>
      <c r="G2487" s="313" t="s">
        <v>2728</v>
      </c>
      <c r="H2487" s="631">
        <v>44454</v>
      </c>
      <c r="I2487" s="628">
        <f t="shared" si="32"/>
        <v>44454</v>
      </c>
      <c r="J2487" s="632"/>
    </row>
    <row r="2488" spans="1:10" s="372" customFormat="1">
      <c r="A2488" s="311" t="s">
        <v>2773</v>
      </c>
      <c r="B2488" s="313" t="s">
        <v>2725</v>
      </c>
      <c r="C2488" s="313" t="s">
        <v>2726</v>
      </c>
      <c r="D2488" s="629">
        <v>1478</v>
      </c>
      <c r="E2488" s="451">
        <v>30000</v>
      </c>
      <c r="F2488" s="630" t="s">
        <v>3695</v>
      </c>
      <c r="G2488" s="313" t="s">
        <v>2728</v>
      </c>
      <c r="H2488" s="631">
        <v>44356</v>
      </c>
      <c r="I2488" s="628">
        <f t="shared" si="32"/>
        <v>44356</v>
      </c>
      <c r="J2488" s="632"/>
    </row>
    <row r="2489" spans="1:10" s="372" customFormat="1">
      <c r="A2489" s="311" t="s">
        <v>2773</v>
      </c>
      <c r="B2489" s="313" t="s">
        <v>2725</v>
      </c>
      <c r="C2489" s="313" t="s">
        <v>2726</v>
      </c>
      <c r="D2489" s="629">
        <v>2249</v>
      </c>
      <c r="E2489" s="451">
        <v>30000</v>
      </c>
      <c r="F2489" s="630" t="s">
        <v>3696</v>
      </c>
      <c r="G2489" s="313" t="s">
        <v>2728</v>
      </c>
      <c r="H2489" s="631">
        <v>44440</v>
      </c>
      <c r="I2489" s="628">
        <f t="shared" si="32"/>
        <v>44440</v>
      </c>
      <c r="J2489" s="632"/>
    </row>
    <row r="2490" spans="1:10" s="372" customFormat="1">
      <c r="A2490" s="311" t="s">
        <v>2773</v>
      </c>
      <c r="B2490" s="313" t="s">
        <v>2725</v>
      </c>
      <c r="C2490" s="313" t="s">
        <v>2726</v>
      </c>
      <c r="D2490" s="629">
        <v>3075</v>
      </c>
      <c r="E2490" s="451">
        <v>10000</v>
      </c>
      <c r="F2490" s="630" t="s">
        <v>3696</v>
      </c>
      <c r="G2490" s="313" t="s">
        <v>2728</v>
      </c>
      <c r="H2490" s="631">
        <v>44531</v>
      </c>
      <c r="I2490" s="628">
        <f t="shared" si="32"/>
        <v>44531</v>
      </c>
      <c r="J2490" s="632"/>
    </row>
    <row r="2491" spans="1:10" s="372" customFormat="1">
      <c r="A2491" s="311" t="s">
        <v>2791</v>
      </c>
      <c r="B2491" s="313" t="s">
        <v>2725</v>
      </c>
      <c r="C2491" s="313" t="s">
        <v>2726</v>
      </c>
      <c r="D2491" s="629">
        <v>1247</v>
      </c>
      <c r="E2491" s="451">
        <v>10000</v>
      </c>
      <c r="F2491" s="630" t="s">
        <v>3696</v>
      </c>
      <c r="G2491" s="313" t="s">
        <v>2728</v>
      </c>
      <c r="H2491" s="631">
        <v>44337</v>
      </c>
      <c r="I2491" s="628">
        <f t="shared" si="32"/>
        <v>44337</v>
      </c>
      <c r="J2491" s="632"/>
    </row>
    <row r="2492" spans="1:10" s="372" customFormat="1">
      <c r="A2492" s="311" t="s">
        <v>2791</v>
      </c>
      <c r="B2492" s="313" t="s">
        <v>2725</v>
      </c>
      <c r="C2492" s="313" t="s">
        <v>2726</v>
      </c>
      <c r="D2492" s="629">
        <v>1961</v>
      </c>
      <c r="E2492" s="451">
        <v>15000</v>
      </c>
      <c r="F2492" s="630" t="s">
        <v>3697</v>
      </c>
      <c r="G2492" s="313" t="s">
        <v>2728</v>
      </c>
      <c r="H2492" s="631">
        <v>44399</v>
      </c>
      <c r="I2492" s="628">
        <f t="shared" si="32"/>
        <v>44399</v>
      </c>
      <c r="J2492" s="632"/>
    </row>
    <row r="2493" spans="1:10" s="372" customFormat="1">
      <c r="A2493" s="311" t="s">
        <v>2791</v>
      </c>
      <c r="B2493" s="313" t="s">
        <v>2725</v>
      </c>
      <c r="C2493" s="313" t="s">
        <v>2726</v>
      </c>
      <c r="D2493" s="629">
        <v>2778</v>
      </c>
      <c r="E2493" s="451">
        <v>11700</v>
      </c>
      <c r="F2493" s="630" t="s">
        <v>3697</v>
      </c>
      <c r="G2493" s="313" t="s">
        <v>2728</v>
      </c>
      <c r="H2493" s="631">
        <v>44491</v>
      </c>
      <c r="I2493" s="628">
        <f t="shared" si="32"/>
        <v>44491</v>
      </c>
      <c r="J2493" s="632"/>
    </row>
    <row r="2494" spans="1:10" s="372" customFormat="1">
      <c r="A2494" s="311" t="s">
        <v>2791</v>
      </c>
      <c r="B2494" s="313" t="s">
        <v>2725</v>
      </c>
      <c r="C2494" s="313" t="s">
        <v>2726</v>
      </c>
      <c r="D2494" s="629">
        <v>1553</v>
      </c>
      <c r="E2494" s="451">
        <v>20000</v>
      </c>
      <c r="F2494" s="630" t="s">
        <v>3697</v>
      </c>
      <c r="G2494" s="313" t="s">
        <v>2728</v>
      </c>
      <c r="H2494" s="631">
        <v>44362</v>
      </c>
      <c r="I2494" s="628">
        <f t="shared" si="32"/>
        <v>44362</v>
      </c>
      <c r="J2494" s="632"/>
    </row>
    <row r="2495" spans="1:10" s="372" customFormat="1">
      <c r="A2495" s="311" t="s">
        <v>2724</v>
      </c>
      <c r="B2495" s="313" t="s">
        <v>2725</v>
      </c>
      <c r="C2495" s="313" t="s">
        <v>2726</v>
      </c>
      <c r="D2495" s="629">
        <v>2657</v>
      </c>
      <c r="E2495" s="451">
        <v>15000</v>
      </c>
      <c r="F2495" s="630" t="s">
        <v>3698</v>
      </c>
      <c r="G2495" s="313" t="s">
        <v>2728</v>
      </c>
      <c r="H2495" s="631">
        <v>44476</v>
      </c>
      <c r="I2495" s="628">
        <f t="shared" si="32"/>
        <v>44476</v>
      </c>
      <c r="J2495" s="632"/>
    </row>
    <row r="2496" spans="1:10" s="372" customFormat="1">
      <c r="A2496" s="311" t="s">
        <v>2773</v>
      </c>
      <c r="B2496" s="313" t="s">
        <v>2725</v>
      </c>
      <c r="C2496" s="313" t="s">
        <v>2726</v>
      </c>
      <c r="D2496" s="629">
        <v>1802</v>
      </c>
      <c r="E2496" s="451">
        <v>33000</v>
      </c>
      <c r="F2496" s="630" t="s">
        <v>3698</v>
      </c>
      <c r="G2496" s="313" t="s">
        <v>2728</v>
      </c>
      <c r="H2496" s="631">
        <v>44389</v>
      </c>
      <c r="I2496" s="628">
        <f t="shared" si="32"/>
        <v>44389</v>
      </c>
      <c r="J2496" s="632"/>
    </row>
    <row r="2497" spans="1:10" s="372" customFormat="1">
      <c r="A2497" s="311" t="s">
        <v>2773</v>
      </c>
      <c r="B2497" s="313" t="s">
        <v>2725</v>
      </c>
      <c r="C2497" s="313" t="s">
        <v>2726</v>
      </c>
      <c r="D2497" s="629">
        <v>2824</v>
      </c>
      <c r="E2497" s="451">
        <v>22000</v>
      </c>
      <c r="F2497" s="630" t="s">
        <v>3699</v>
      </c>
      <c r="G2497" s="313" t="s">
        <v>2728</v>
      </c>
      <c r="H2497" s="631">
        <v>44498</v>
      </c>
      <c r="I2497" s="628">
        <f t="shared" si="32"/>
        <v>44498</v>
      </c>
      <c r="J2497" s="632"/>
    </row>
    <row r="2498" spans="1:10" s="372" customFormat="1">
      <c r="A2498" s="311" t="s">
        <v>2724</v>
      </c>
      <c r="B2498" s="313" t="s">
        <v>2725</v>
      </c>
      <c r="C2498" s="313" t="s">
        <v>2726</v>
      </c>
      <c r="D2498" s="629">
        <v>1033</v>
      </c>
      <c r="E2498" s="451">
        <v>15000</v>
      </c>
      <c r="F2498" s="630" t="s">
        <v>3699</v>
      </c>
      <c r="G2498" s="313" t="s">
        <v>2728</v>
      </c>
      <c r="H2498" s="631">
        <v>44322</v>
      </c>
      <c r="I2498" s="628">
        <f t="shared" si="32"/>
        <v>44322</v>
      </c>
      <c r="J2498" s="632"/>
    </row>
    <row r="2499" spans="1:10" s="372" customFormat="1">
      <c r="A2499" s="311" t="s">
        <v>3059</v>
      </c>
      <c r="B2499" s="313" t="s">
        <v>2725</v>
      </c>
      <c r="C2499" s="313" t="s">
        <v>2726</v>
      </c>
      <c r="D2499" s="629">
        <v>341</v>
      </c>
      <c r="E2499" s="451">
        <v>30000</v>
      </c>
      <c r="F2499" s="630" t="s">
        <v>3700</v>
      </c>
      <c r="G2499" s="313" t="s">
        <v>2728</v>
      </c>
      <c r="H2499" s="631">
        <v>44229</v>
      </c>
      <c r="I2499" s="628">
        <f t="shared" si="32"/>
        <v>44229</v>
      </c>
      <c r="J2499" s="632"/>
    </row>
    <row r="2500" spans="1:10" s="372" customFormat="1">
      <c r="A2500" s="311" t="s">
        <v>2766</v>
      </c>
      <c r="B2500" s="313" t="s">
        <v>2725</v>
      </c>
      <c r="C2500" s="313" t="s">
        <v>2726</v>
      </c>
      <c r="D2500" s="629">
        <v>1009</v>
      </c>
      <c r="E2500" s="451">
        <v>10000</v>
      </c>
      <c r="F2500" s="630" t="s">
        <v>3701</v>
      </c>
      <c r="G2500" s="313" t="s">
        <v>2728</v>
      </c>
      <c r="H2500" s="631">
        <v>44321</v>
      </c>
      <c r="I2500" s="628">
        <f t="shared" si="32"/>
        <v>44321</v>
      </c>
      <c r="J2500" s="632"/>
    </row>
    <row r="2501" spans="1:10" s="372" customFormat="1">
      <c r="A2501" s="311" t="s">
        <v>2767</v>
      </c>
      <c r="B2501" s="313" t="s">
        <v>2725</v>
      </c>
      <c r="C2501" s="313" t="s">
        <v>2726</v>
      </c>
      <c r="D2501" s="629">
        <v>1511</v>
      </c>
      <c r="E2501" s="451">
        <v>30000</v>
      </c>
      <c r="F2501" s="630" t="s">
        <v>3701</v>
      </c>
      <c r="G2501" s="313" t="s">
        <v>2728</v>
      </c>
      <c r="H2501" s="631">
        <v>44357</v>
      </c>
      <c r="I2501" s="628">
        <f t="shared" si="32"/>
        <v>44357</v>
      </c>
      <c r="J2501" s="632"/>
    </row>
    <row r="2502" spans="1:10" s="372" customFormat="1">
      <c r="A2502" s="311" t="s">
        <v>2766</v>
      </c>
      <c r="B2502" s="313" t="s">
        <v>2725</v>
      </c>
      <c r="C2502" s="313" t="s">
        <v>2726</v>
      </c>
      <c r="D2502" s="629">
        <v>2360</v>
      </c>
      <c r="E2502" s="451">
        <v>30000</v>
      </c>
      <c r="F2502" s="630" t="s">
        <v>3701</v>
      </c>
      <c r="G2502" s="313" t="s">
        <v>2728</v>
      </c>
      <c r="H2502" s="631">
        <v>44449</v>
      </c>
      <c r="I2502" s="628">
        <f t="shared" si="32"/>
        <v>44449</v>
      </c>
      <c r="J2502" s="632"/>
    </row>
    <row r="2503" spans="1:10" s="372" customFormat="1">
      <c r="A2503" s="311" t="s">
        <v>2766</v>
      </c>
      <c r="B2503" s="313" t="s">
        <v>2725</v>
      </c>
      <c r="C2503" s="313" t="s">
        <v>2726</v>
      </c>
      <c r="D2503" s="629">
        <v>3204</v>
      </c>
      <c r="E2503" s="451">
        <v>7340</v>
      </c>
      <c r="F2503" s="630" t="s">
        <v>3701</v>
      </c>
      <c r="G2503" s="313" t="s">
        <v>2728</v>
      </c>
      <c r="H2503" s="631">
        <v>44543</v>
      </c>
      <c r="I2503" s="628">
        <f t="shared" si="32"/>
        <v>44543</v>
      </c>
      <c r="J2503" s="632"/>
    </row>
    <row r="2504" spans="1:10" s="372" customFormat="1">
      <c r="A2504" s="311" t="s">
        <v>2777</v>
      </c>
      <c r="B2504" s="313" t="s">
        <v>2725</v>
      </c>
      <c r="C2504" s="313" t="s">
        <v>2726</v>
      </c>
      <c r="D2504" s="629">
        <v>677</v>
      </c>
      <c r="E2504" s="451">
        <v>35000</v>
      </c>
      <c r="F2504" s="630" t="s">
        <v>3701</v>
      </c>
      <c r="G2504" s="313" t="s">
        <v>2728</v>
      </c>
      <c r="H2504" s="631">
        <v>44271</v>
      </c>
      <c r="I2504" s="628">
        <f t="shared" si="32"/>
        <v>44271</v>
      </c>
      <c r="J2504" s="632"/>
    </row>
    <row r="2505" spans="1:10" s="372" customFormat="1">
      <c r="A2505" s="311" t="s">
        <v>2777</v>
      </c>
      <c r="B2505" s="313" t="s">
        <v>2725</v>
      </c>
      <c r="C2505" s="313" t="s">
        <v>2726</v>
      </c>
      <c r="D2505" s="629">
        <v>1661</v>
      </c>
      <c r="E2505" s="451">
        <v>35000</v>
      </c>
      <c r="F2505" s="630" t="s">
        <v>3702</v>
      </c>
      <c r="G2505" s="313" t="s">
        <v>2728</v>
      </c>
      <c r="H2505" s="631">
        <v>44375</v>
      </c>
      <c r="I2505" s="628">
        <f t="shared" si="32"/>
        <v>44375</v>
      </c>
      <c r="J2505" s="632"/>
    </row>
    <row r="2506" spans="1:10" s="372" customFormat="1">
      <c r="A2506" s="311" t="s">
        <v>2771</v>
      </c>
      <c r="B2506" s="313" t="s">
        <v>2725</v>
      </c>
      <c r="C2506" s="313" t="s">
        <v>2726</v>
      </c>
      <c r="D2506" s="629">
        <v>2511</v>
      </c>
      <c r="E2506" s="451">
        <v>24000</v>
      </c>
      <c r="F2506" s="630" t="s">
        <v>3702</v>
      </c>
      <c r="G2506" s="313" t="s">
        <v>2728</v>
      </c>
      <c r="H2506" s="631">
        <v>44462</v>
      </c>
      <c r="I2506" s="628">
        <f t="shared" si="32"/>
        <v>44462</v>
      </c>
      <c r="J2506" s="632"/>
    </row>
    <row r="2507" spans="1:10" s="372" customFormat="1">
      <c r="A2507" s="311" t="s">
        <v>2752</v>
      </c>
      <c r="B2507" s="313" t="s">
        <v>2725</v>
      </c>
      <c r="C2507" s="313" t="s">
        <v>2726</v>
      </c>
      <c r="D2507" s="629">
        <v>2944</v>
      </c>
      <c r="E2507" s="451">
        <v>23992.94</v>
      </c>
      <c r="F2507" s="630" t="s">
        <v>3702</v>
      </c>
      <c r="G2507" s="313" t="s">
        <v>2728</v>
      </c>
      <c r="H2507" s="631">
        <v>44512</v>
      </c>
      <c r="I2507" s="628">
        <f t="shared" si="32"/>
        <v>44512</v>
      </c>
      <c r="J2507" s="632"/>
    </row>
    <row r="2508" spans="1:10" s="372" customFormat="1">
      <c r="A2508" s="311" t="s">
        <v>2742</v>
      </c>
      <c r="B2508" s="313" t="s">
        <v>2725</v>
      </c>
      <c r="C2508" s="313" t="s">
        <v>2726</v>
      </c>
      <c r="D2508" s="629">
        <v>2075</v>
      </c>
      <c r="E2508" s="451">
        <v>24500</v>
      </c>
      <c r="F2508" s="630" t="s">
        <v>3703</v>
      </c>
      <c r="G2508" s="313" t="s">
        <v>2728</v>
      </c>
      <c r="H2508" s="631">
        <v>44421</v>
      </c>
      <c r="I2508" s="628">
        <f t="shared" si="32"/>
        <v>44421</v>
      </c>
      <c r="J2508" s="632"/>
    </row>
    <row r="2509" spans="1:10" s="372" customFormat="1">
      <c r="A2509" s="311" t="s">
        <v>2742</v>
      </c>
      <c r="B2509" s="313" t="s">
        <v>2725</v>
      </c>
      <c r="C2509" s="313" t="s">
        <v>2726</v>
      </c>
      <c r="D2509" s="629">
        <v>2507</v>
      </c>
      <c r="E2509" s="451">
        <v>34300</v>
      </c>
      <c r="F2509" s="630" t="s">
        <v>3704</v>
      </c>
      <c r="G2509" s="313" t="s">
        <v>2728</v>
      </c>
      <c r="H2509" s="631">
        <v>44461</v>
      </c>
      <c r="I2509" s="628">
        <f t="shared" si="32"/>
        <v>44461</v>
      </c>
      <c r="J2509" s="632"/>
    </row>
    <row r="2510" spans="1:10" s="372" customFormat="1">
      <c r="A2510" s="311" t="s">
        <v>3095</v>
      </c>
      <c r="B2510" s="313" t="s">
        <v>2725</v>
      </c>
      <c r="C2510" s="313" t="s">
        <v>2726</v>
      </c>
      <c r="D2510" s="629">
        <v>6</v>
      </c>
      <c r="E2510" s="451">
        <v>18200</v>
      </c>
      <c r="F2510" s="630" t="s">
        <v>3704</v>
      </c>
      <c r="G2510" s="313" t="s">
        <v>2728</v>
      </c>
      <c r="H2510" s="631">
        <v>44207</v>
      </c>
      <c r="I2510" s="628">
        <f t="shared" si="32"/>
        <v>44207</v>
      </c>
      <c r="J2510" s="632"/>
    </row>
    <row r="2511" spans="1:10" s="372" customFormat="1">
      <c r="A2511" s="311" t="s">
        <v>3095</v>
      </c>
      <c r="B2511" s="313" t="s">
        <v>2725</v>
      </c>
      <c r="C2511" s="313" t="s">
        <v>2726</v>
      </c>
      <c r="D2511" s="629">
        <v>218</v>
      </c>
      <c r="E2511" s="451">
        <v>14018</v>
      </c>
      <c r="F2511" s="630" t="s">
        <v>3705</v>
      </c>
      <c r="G2511" s="313" t="s">
        <v>2728</v>
      </c>
      <c r="H2511" s="631">
        <v>44217</v>
      </c>
      <c r="I2511" s="628">
        <f t="shared" si="32"/>
        <v>44217</v>
      </c>
      <c r="J2511" s="632"/>
    </row>
    <row r="2512" spans="1:10" s="372" customFormat="1">
      <c r="A2512" s="311" t="s">
        <v>3095</v>
      </c>
      <c r="B2512" s="313" t="s">
        <v>3115</v>
      </c>
      <c r="C2512" s="313" t="s">
        <v>2726</v>
      </c>
      <c r="D2512" s="629" t="s">
        <v>3706</v>
      </c>
      <c r="E2512" s="451">
        <v>532770</v>
      </c>
      <c r="F2512" s="630" t="s">
        <v>3705</v>
      </c>
      <c r="G2512" s="313" t="s">
        <v>2728</v>
      </c>
      <c r="H2512" s="631">
        <v>44327</v>
      </c>
      <c r="I2512" s="628">
        <f t="shared" si="32"/>
        <v>44327</v>
      </c>
      <c r="J2512" s="632"/>
    </row>
    <row r="2513" spans="1:10" s="372" customFormat="1">
      <c r="A2513" s="311" t="s">
        <v>3707</v>
      </c>
      <c r="B2513" s="313" t="s">
        <v>2725</v>
      </c>
      <c r="C2513" s="313" t="s">
        <v>2726</v>
      </c>
      <c r="D2513" s="629">
        <v>1480</v>
      </c>
      <c r="E2513" s="451">
        <v>11600</v>
      </c>
      <c r="F2513" s="630" t="s">
        <v>3705</v>
      </c>
      <c r="G2513" s="313" t="s">
        <v>2728</v>
      </c>
      <c r="H2513" s="631">
        <v>44356</v>
      </c>
      <c r="I2513" s="628">
        <f t="shared" si="32"/>
        <v>44356</v>
      </c>
      <c r="J2513" s="632"/>
    </row>
    <row r="2514" spans="1:10" s="372" customFormat="1">
      <c r="A2514" s="311" t="s">
        <v>3095</v>
      </c>
      <c r="B2514" s="313" t="s">
        <v>3115</v>
      </c>
      <c r="C2514" s="313" t="s">
        <v>2726</v>
      </c>
      <c r="D2514" s="629">
        <v>0</v>
      </c>
      <c r="E2514" s="451">
        <v>66000</v>
      </c>
      <c r="F2514" s="630" t="s">
        <v>3705</v>
      </c>
      <c r="G2514" s="313" t="s">
        <v>2728</v>
      </c>
      <c r="H2514" s="631">
        <v>44489</v>
      </c>
      <c r="I2514" s="628">
        <f t="shared" si="32"/>
        <v>44489</v>
      </c>
      <c r="J2514" s="632"/>
    </row>
    <row r="2515" spans="1:10" s="372" customFormat="1">
      <c r="A2515" s="311" t="s">
        <v>3095</v>
      </c>
      <c r="B2515" s="313" t="s">
        <v>3115</v>
      </c>
      <c r="C2515" s="313" t="s">
        <v>2726</v>
      </c>
      <c r="D2515" s="629" t="s">
        <v>3706</v>
      </c>
      <c r="E2515" s="451">
        <v>38317</v>
      </c>
      <c r="F2515" s="630" t="s">
        <v>3705</v>
      </c>
      <c r="G2515" s="313" t="s">
        <v>2728</v>
      </c>
      <c r="H2515" s="631">
        <v>44490</v>
      </c>
      <c r="I2515" s="628">
        <f t="shared" si="32"/>
        <v>44490</v>
      </c>
      <c r="J2515" s="632"/>
    </row>
    <row r="2516" spans="1:10" s="372" customFormat="1">
      <c r="A2516" s="311" t="s">
        <v>3341</v>
      </c>
      <c r="B2516" s="313" t="s">
        <v>2725</v>
      </c>
      <c r="C2516" s="313" t="s">
        <v>2726</v>
      </c>
      <c r="D2516" s="629">
        <v>57</v>
      </c>
      <c r="E2516" s="451">
        <v>32000</v>
      </c>
      <c r="F2516" s="630" t="s">
        <v>3705</v>
      </c>
      <c r="G2516" s="313" t="s">
        <v>2728</v>
      </c>
      <c r="H2516" s="631">
        <v>44209</v>
      </c>
      <c r="I2516" s="628">
        <f t="shared" si="32"/>
        <v>44209</v>
      </c>
      <c r="J2516" s="632"/>
    </row>
    <row r="2517" spans="1:10" s="372" customFormat="1">
      <c r="A2517" s="311" t="s">
        <v>3341</v>
      </c>
      <c r="B2517" s="313" t="s">
        <v>2725</v>
      </c>
      <c r="C2517" s="313" t="s">
        <v>2726</v>
      </c>
      <c r="D2517" s="629">
        <v>1087</v>
      </c>
      <c r="E2517" s="451">
        <v>32000</v>
      </c>
      <c r="F2517" s="630" t="s">
        <v>3708</v>
      </c>
      <c r="G2517" s="313" t="s">
        <v>2728</v>
      </c>
      <c r="H2517" s="631">
        <v>44327</v>
      </c>
      <c r="I2517" s="628">
        <f t="shared" si="32"/>
        <v>44327</v>
      </c>
      <c r="J2517" s="632"/>
    </row>
    <row r="2518" spans="1:10" s="372" customFormat="1">
      <c r="A2518" s="311" t="s">
        <v>3341</v>
      </c>
      <c r="B2518" s="313" t="s">
        <v>2725</v>
      </c>
      <c r="C2518" s="313" t="s">
        <v>2726</v>
      </c>
      <c r="D2518" s="629">
        <v>2495</v>
      </c>
      <c r="E2518" s="451">
        <v>32000</v>
      </c>
      <c r="F2518" s="630" t="s">
        <v>3708</v>
      </c>
      <c r="G2518" s="313" t="s">
        <v>2728</v>
      </c>
      <c r="H2518" s="631">
        <v>44460</v>
      </c>
      <c r="I2518" s="628">
        <f t="shared" si="32"/>
        <v>44460</v>
      </c>
      <c r="J2518" s="632"/>
    </row>
    <row r="2519" spans="1:10" s="372" customFormat="1">
      <c r="A2519" s="311" t="s">
        <v>3709</v>
      </c>
      <c r="B2519" s="313" t="s">
        <v>2725</v>
      </c>
      <c r="C2519" s="313" t="s">
        <v>2726</v>
      </c>
      <c r="D2519" s="629">
        <v>698</v>
      </c>
      <c r="E2519" s="451">
        <v>25960</v>
      </c>
      <c r="F2519" s="630" t="s">
        <v>3708</v>
      </c>
      <c r="G2519" s="313" t="s">
        <v>2728</v>
      </c>
      <c r="H2519" s="631">
        <v>44277</v>
      </c>
      <c r="I2519" s="628">
        <f t="shared" si="32"/>
        <v>44277</v>
      </c>
      <c r="J2519" s="632"/>
    </row>
    <row r="2520" spans="1:10" s="372" customFormat="1" ht="23.25">
      <c r="A2520" s="311" t="s">
        <v>2773</v>
      </c>
      <c r="B2520" s="313" t="s">
        <v>2725</v>
      </c>
      <c r="C2520" s="313" t="s">
        <v>2726</v>
      </c>
      <c r="D2520" s="629">
        <v>3241</v>
      </c>
      <c r="E2520" s="451">
        <v>4000</v>
      </c>
      <c r="F2520" s="630" t="s">
        <v>3710</v>
      </c>
      <c r="G2520" s="313" t="s">
        <v>2728</v>
      </c>
      <c r="H2520" s="631">
        <v>44547</v>
      </c>
      <c r="I2520" s="628">
        <f t="shared" si="32"/>
        <v>44547</v>
      </c>
      <c r="J2520" s="632"/>
    </row>
    <row r="2521" spans="1:10" s="372" customFormat="1">
      <c r="A2521" s="311" t="s">
        <v>2785</v>
      </c>
      <c r="B2521" s="313" t="s">
        <v>2725</v>
      </c>
      <c r="C2521" s="313" t="s">
        <v>2726</v>
      </c>
      <c r="D2521" s="629">
        <v>2184</v>
      </c>
      <c r="E2521" s="451">
        <v>20000</v>
      </c>
      <c r="F2521" s="630" t="s">
        <v>3711</v>
      </c>
      <c r="G2521" s="313" t="s">
        <v>2728</v>
      </c>
      <c r="H2521" s="631">
        <v>44433</v>
      </c>
      <c r="I2521" s="628">
        <f t="shared" si="32"/>
        <v>44433</v>
      </c>
      <c r="J2521" s="632"/>
    </row>
    <row r="2522" spans="1:10" s="372" customFormat="1">
      <c r="A2522" s="311" t="s">
        <v>2791</v>
      </c>
      <c r="B2522" s="313" t="s">
        <v>2725</v>
      </c>
      <c r="C2522" s="313" t="s">
        <v>2726</v>
      </c>
      <c r="D2522" s="629">
        <v>220</v>
      </c>
      <c r="E2522" s="451">
        <v>15000</v>
      </c>
      <c r="F2522" s="630" t="s">
        <v>3712</v>
      </c>
      <c r="G2522" s="313" t="s">
        <v>2728</v>
      </c>
      <c r="H2522" s="631">
        <v>44217</v>
      </c>
      <c r="I2522" s="628">
        <f t="shared" si="32"/>
        <v>44217</v>
      </c>
      <c r="J2522" s="632"/>
    </row>
    <row r="2523" spans="1:10" s="372" customFormat="1">
      <c r="A2523" s="311" t="s">
        <v>3713</v>
      </c>
      <c r="B2523" s="313" t="s">
        <v>2725</v>
      </c>
      <c r="C2523" s="313" t="s">
        <v>2726</v>
      </c>
      <c r="D2523" s="629">
        <v>960</v>
      </c>
      <c r="E2523" s="451">
        <v>10000</v>
      </c>
      <c r="F2523" s="630" t="s">
        <v>3714</v>
      </c>
      <c r="G2523" s="313" t="s">
        <v>2728</v>
      </c>
      <c r="H2523" s="631">
        <v>44315</v>
      </c>
      <c r="I2523" s="628">
        <f t="shared" si="32"/>
        <v>44315</v>
      </c>
      <c r="J2523" s="632"/>
    </row>
    <row r="2524" spans="1:10" s="372" customFormat="1">
      <c r="A2524" s="311" t="s">
        <v>3715</v>
      </c>
      <c r="B2524" s="313" t="s">
        <v>2725</v>
      </c>
      <c r="C2524" s="313" t="s">
        <v>2726</v>
      </c>
      <c r="D2524" s="629">
        <v>1840</v>
      </c>
      <c r="E2524" s="451">
        <v>5000</v>
      </c>
      <c r="F2524" s="630" t="s">
        <v>3714</v>
      </c>
      <c r="G2524" s="313" t="s">
        <v>2728</v>
      </c>
      <c r="H2524" s="631">
        <v>44390</v>
      </c>
      <c r="I2524" s="628">
        <f t="shared" si="32"/>
        <v>44390</v>
      </c>
      <c r="J2524" s="632"/>
    </row>
    <row r="2525" spans="1:10" s="372" customFormat="1">
      <c r="A2525" s="311" t="s">
        <v>3551</v>
      </c>
      <c r="B2525" s="313" t="s">
        <v>2725</v>
      </c>
      <c r="C2525" s="313" t="s">
        <v>2726</v>
      </c>
      <c r="D2525" s="629">
        <v>2152</v>
      </c>
      <c r="E2525" s="451">
        <v>10000</v>
      </c>
      <c r="F2525" s="630" t="s">
        <v>3714</v>
      </c>
      <c r="G2525" s="313" t="s">
        <v>2728</v>
      </c>
      <c r="H2525" s="631">
        <v>44431</v>
      </c>
      <c r="I2525" s="628">
        <f t="shared" si="32"/>
        <v>44431</v>
      </c>
      <c r="J2525" s="632"/>
    </row>
    <row r="2526" spans="1:10" s="372" customFormat="1">
      <c r="A2526" s="311" t="s">
        <v>3551</v>
      </c>
      <c r="B2526" s="313" t="s">
        <v>2725</v>
      </c>
      <c r="C2526" s="313" t="s">
        <v>2726</v>
      </c>
      <c r="D2526" s="629">
        <v>2781</v>
      </c>
      <c r="E2526" s="451">
        <v>15000</v>
      </c>
      <c r="F2526" s="630" t="s">
        <v>3714</v>
      </c>
      <c r="G2526" s="313" t="s">
        <v>2728</v>
      </c>
      <c r="H2526" s="631">
        <v>44491</v>
      </c>
      <c r="I2526" s="628">
        <f t="shared" si="32"/>
        <v>44491</v>
      </c>
      <c r="J2526" s="632"/>
    </row>
    <row r="2527" spans="1:10" s="372" customFormat="1">
      <c r="A2527" s="311" t="s">
        <v>2785</v>
      </c>
      <c r="B2527" s="313" t="s">
        <v>2725</v>
      </c>
      <c r="C2527" s="313" t="s">
        <v>2726</v>
      </c>
      <c r="D2527" s="629">
        <v>252</v>
      </c>
      <c r="E2527" s="451">
        <v>9000</v>
      </c>
      <c r="F2527" s="630" t="s">
        <v>3714</v>
      </c>
      <c r="G2527" s="313" t="s">
        <v>2728</v>
      </c>
      <c r="H2527" s="631">
        <v>44218</v>
      </c>
      <c r="I2527" s="628">
        <f t="shared" si="32"/>
        <v>44218</v>
      </c>
      <c r="J2527" s="632"/>
    </row>
    <row r="2528" spans="1:10" s="372" customFormat="1">
      <c r="A2528" s="311" t="s">
        <v>3049</v>
      </c>
      <c r="B2528" s="313" t="s">
        <v>2725</v>
      </c>
      <c r="C2528" s="313" t="s">
        <v>2726</v>
      </c>
      <c r="D2528" s="629">
        <v>753</v>
      </c>
      <c r="E2528" s="451">
        <v>9000</v>
      </c>
      <c r="F2528" s="630" t="s">
        <v>3716</v>
      </c>
      <c r="G2528" s="313" t="s">
        <v>2728</v>
      </c>
      <c r="H2528" s="631">
        <v>44293</v>
      </c>
      <c r="I2528" s="628">
        <f t="shared" si="32"/>
        <v>44293</v>
      </c>
      <c r="J2528" s="632"/>
    </row>
    <row r="2529" spans="1:10" s="372" customFormat="1">
      <c r="A2529" s="311" t="s">
        <v>3049</v>
      </c>
      <c r="B2529" s="313" t="s">
        <v>2725</v>
      </c>
      <c r="C2529" s="313" t="s">
        <v>2726</v>
      </c>
      <c r="D2529" s="629">
        <v>1765</v>
      </c>
      <c r="E2529" s="451">
        <v>6000</v>
      </c>
      <c r="F2529" s="630" t="s">
        <v>3716</v>
      </c>
      <c r="G2529" s="313" t="s">
        <v>2728</v>
      </c>
      <c r="H2529" s="631">
        <v>44385</v>
      </c>
      <c r="I2529" s="628">
        <f t="shared" si="32"/>
        <v>44385</v>
      </c>
      <c r="J2529" s="632"/>
    </row>
    <row r="2530" spans="1:10" s="372" customFormat="1">
      <c r="A2530" s="311" t="s">
        <v>3049</v>
      </c>
      <c r="B2530" s="313" t="s">
        <v>2725</v>
      </c>
      <c r="C2530" s="313" t="s">
        <v>2726</v>
      </c>
      <c r="D2530" s="629">
        <v>2302</v>
      </c>
      <c r="E2530" s="451">
        <v>12000</v>
      </c>
      <c r="F2530" s="630" t="s">
        <v>3716</v>
      </c>
      <c r="G2530" s="313" t="s">
        <v>2728</v>
      </c>
      <c r="H2530" s="631">
        <v>44446</v>
      </c>
      <c r="I2530" s="628">
        <f t="shared" si="32"/>
        <v>44446</v>
      </c>
      <c r="J2530" s="632"/>
    </row>
    <row r="2531" spans="1:10" s="372" customFormat="1">
      <c r="A2531" s="311" t="s">
        <v>2767</v>
      </c>
      <c r="B2531" s="313" t="s">
        <v>2725</v>
      </c>
      <c r="C2531" s="313" t="s">
        <v>2726</v>
      </c>
      <c r="D2531" s="629">
        <v>1417</v>
      </c>
      <c r="E2531" s="451">
        <v>10000</v>
      </c>
      <c r="F2531" s="630" t="s">
        <v>3716</v>
      </c>
      <c r="G2531" s="313" t="s">
        <v>2728</v>
      </c>
      <c r="H2531" s="631">
        <v>44349</v>
      </c>
      <c r="I2531" s="628">
        <f t="shared" si="32"/>
        <v>44349</v>
      </c>
      <c r="J2531" s="632"/>
    </row>
    <row r="2532" spans="1:10" s="372" customFormat="1">
      <c r="A2532" s="311" t="s">
        <v>2767</v>
      </c>
      <c r="B2532" s="313" t="s">
        <v>2725</v>
      </c>
      <c r="C2532" s="313" t="s">
        <v>2726</v>
      </c>
      <c r="D2532" s="629">
        <v>1785</v>
      </c>
      <c r="E2532" s="451">
        <v>30000</v>
      </c>
      <c r="F2532" s="630" t="s">
        <v>3717</v>
      </c>
      <c r="G2532" s="313" t="s">
        <v>2728</v>
      </c>
      <c r="H2532" s="631">
        <v>44385</v>
      </c>
      <c r="I2532" s="628">
        <f t="shared" si="32"/>
        <v>44385</v>
      </c>
      <c r="J2532" s="632"/>
    </row>
    <row r="2533" spans="1:10" s="372" customFormat="1">
      <c r="A2533" s="311" t="s">
        <v>2767</v>
      </c>
      <c r="B2533" s="313" t="s">
        <v>2725</v>
      </c>
      <c r="C2533" s="313" t="s">
        <v>2726</v>
      </c>
      <c r="D2533" s="629">
        <v>2705</v>
      </c>
      <c r="E2533" s="451">
        <v>28500</v>
      </c>
      <c r="F2533" s="630" t="s">
        <v>3717</v>
      </c>
      <c r="G2533" s="313" t="s">
        <v>2728</v>
      </c>
      <c r="H2533" s="631">
        <v>44481</v>
      </c>
      <c r="I2533" s="628">
        <f t="shared" si="32"/>
        <v>44481</v>
      </c>
      <c r="J2533" s="632"/>
    </row>
    <row r="2534" spans="1:10" s="372" customFormat="1">
      <c r="A2534" s="311" t="s">
        <v>2767</v>
      </c>
      <c r="B2534" s="313" t="s">
        <v>2725</v>
      </c>
      <c r="C2534" s="313" t="s">
        <v>2726</v>
      </c>
      <c r="D2534" s="629">
        <v>1882</v>
      </c>
      <c r="E2534" s="451">
        <v>18000</v>
      </c>
      <c r="F2534" s="630" t="s">
        <v>3717</v>
      </c>
      <c r="G2534" s="313" t="s">
        <v>2728</v>
      </c>
      <c r="H2534" s="631">
        <v>44393</v>
      </c>
      <c r="I2534" s="628">
        <f t="shared" si="32"/>
        <v>44393</v>
      </c>
      <c r="J2534" s="632"/>
    </row>
    <row r="2535" spans="1:10" s="372" customFormat="1">
      <c r="A2535" s="311" t="s">
        <v>2767</v>
      </c>
      <c r="B2535" s="313" t="s">
        <v>2725</v>
      </c>
      <c r="C2535" s="313" t="s">
        <v>2726</v>
      </c>
      <c r="D2535" s="629">
        <v>2764</v>
      </c>
      <c r="E2535" s="451">
        <v>12000</v>
      </c>
      <c r="F2535" s="630" t="s">
        <v>3718</v>
      </c>
      <c r="G2535" s="313" t="s">
        <v>2728</v>
      </c>
      <c r="H2535" s="631">
        <v>44489</v>
      </c>
      <c r="I2535" s="628">
        <f t="shared" si="32"/>
        <v>44489</v>
      </c>
      <c r="J2535" s="632"/>
    </row>
    <row r="2536" spans="1:10" s="372" customFormat="1">
      <c r="A2536" s="311" t="s">
        <v>3155</v>
      </c>
      <c r="B2536" s="313" t="s">
        <v>3115</v>
      </c>
      <c r="C2536" s="313" t="s">
        <v>2726</v>
      </c>
      <c r="D2536" s="629" t="s">
        <v>3459</v>
      </c>
      <c r="E2536" s="451">
        <v>115059.29</v>
      </c>
      <c r="F2536" s="630" t="s">
        <v>3718</v>
      </c>
      <c r="G2536" s="313" t="s">
        <v>2728</v>
      </c>
      <c r="H2536" s="631">
        <v>44315</v>
      </c>
      <c r="I2536" s="628">
        <f t="shared" si="32"/>
        <v>44315</v>
      </c>
      <c r="J2536" s="632"/>
    </row>
    <row r="2537" spans="1:10" s="372" customFormat="1" ht="23.25">
      <c r="A2537" s="311" t="s">
        <v>2757</v>
      </c>
      <c r="B2537" s="313" t="s">
        <v>2725</v>
      </c>
      <c r="C2537" s="313" t="s">
        <v>2726</v>
      </c>
      <c r="D2537" s="629">
        <v>1928</v>
      </c>
      <c r="E2537" s="451">
        <v>20000</v>
      </c>
      <c r="F2537" s="630" t="s">
        <v>3719</v>
      </c>
      <c r="G2537" s="313" t="s">
        <v>2728</v>
      </c>
      <c r="H2537" s="631">
        <v>44396</v>
      </c>
      <c r="I2537" s="628">
        <f t="shared" si="32"/>
        <v>44396</v>
      </c>
      <c r="J2537" s="632"/>
    </row>
    <row r="2538" spans="1:10" s="372" customFormat="1">
      <c r="A2538" s="311" t="s">
        <v>2767</v>
      </c>
      <c r="B2538" s="313" t="s">
        <v>2725</v>
      </c>
      <c r="C2538" s="313" t="s">
        <v>2726</v>
      </c>
      <c r="D2538" s="629">
        <v>2430</v>
      </c>
      <c r="E2538" s="451">
        <v>30000</v>
      </c>
      <c r="F2538" s="630" t="s">
        <v>3720</v>
      </c>
      <c r="G2538" s="313" t="s">
        <v>2728</v>
      </c>
      <c r="H2538" s="631">
        <v>44454</v>
      </c>
      <c r="I2538" s="628">
        <f t="shared" si="32"/>
        <v>44454</v>
      </c>
      <c r="J2538" s="632"/>
    </row>
    <row r="2539" spans="1:10" s="372" customFormat="1">
      <c r="A2539" s="311" t="s">
        <v>2767</v>
      </c>
      <c r="B2539" s="313" t="s">
        <v>2725</v>
      </c>
      <c r="C2539" s="313" t="s">
        <v>2726</v>
      </c>
      <c r="D2539" s="629">
        <v>3221</v>
      </c>
      <c r="E2539" s="451">
        <v>5670</v>
      </c>
      <c r="F2539" s="630" t="s">
        <v>3720</v>
      </c>
      <c r="G2539" s="313" t="s">
        <v>2728</v>
      </c>
      <c r="H2539" s="631">
        <v>44546</v>
      </c>
      <c r="I2539" s="628">
        <f t="shared" si="32"/>
        <v>44546</v>
      </c>
      <c r="J2539" s="632"/>
    </row>
    <row r="2540" spans="1:10" s="372" customFormat="1">
      <c r="A2540" s="311" t="s">
        <v>2766</v>
      </c>
      <c r="B2540" s="313" t="s">
        <v>2725</v>
      </c>
      <c r="C2540" s="313" t="s">
        <v>2726</v>
      </c>
      <c r="D2540" s="629">
        <v>81</v>
      </c>
      <c r="E2540" s="451">
        <v>30000</v>
      </c>
      <c r="F2540" s="630" t="s">
        <v>3720</v>
      </c>
      <c r="G2540" s="313" t="s">
        <v>2728</v>
      </c>
      <c r="H2540" s="631">
        <v>44212</v>
      </c>
      <c r="I2540" s="628">
        <f t="shared" si="32"/>
        <v>44212</v>
      </c>
      <c r="J2540" s="632"/>
    </row>
    <row r="2541" spans="1:10" s="372" customFormat="1">
      <c r="A2541" s="311" t="s">
        <v>2764</v>
      </c>
      <c r="B2541" s="313" t="s">
        <v>2725</v>
      </c>
      <c r="C2541" s="313" t="s">
        <v>2726</v>
      </c>
      <c r="D2541" s="629">
        <v>547</v>
      </c>
      <c r="E2541" s="451">
        <v>30000</v>
      </c>
      <c r="F2541" s="630" t="s">
        <v>3721</v>
      </c>
      <c r="G2541" s="313" t="s">
        <v>2728</v>
      </c>
      <c r="H2541" s="631">
        <v>44253</v>
      </c>
      <c r="I2541" s="628">
        <f t="shared" si="32"/>
        <v>44253</v>
      </c>
      <c r="J2541" s="632"/>
    </row>
    <row r="2542" spans="1:10" s="372" customFormat="1">
      <c r="A2542" s="311" t="s">
        <v>2767</v>
      </c>
      <c r="B2542" s="313" t="s">
        <v>2725</v>
      </c>
      <c r="C2542" s="313" t="s">
        <v>2726</v>
      </c>
      <c r="D2542" s="629">
        <v>1393</v>
      </c>
      <c r="E2542" s="451">
        <v>20000</v>
      </c>
      <c r="F2542" s="630" t="s">
        <v>3721</v>
      </c>
      <c r="G2542" s="313" t="s">
        <v>2728</v>
      </c>
      <c r="H2542" s="631">
        <v>44348</v>
      </c>
      <c r="I2542" s="628">
        <f t="shared" si="32"/>
        <v>44348</v>
      </c>
      <c r="J2542" s="632"/>
    </row>
    <row r="2543" spans="1:10" s="372" customFormat="1">
      <c r="A2543" s="311" t="s">
        <v>2767</v>
      </c>
      <c r="B2543" s="313" t="s">
        <v>2725</v>
      </c>
      <c r="C2543" s="313" t="s">
        <v>2726</v>
      </c>
      <c r="D2543" s="629">
        <v>2040</v>
      </c>
      <c r="E2543" s="451">
        <v>20000</v>
      </c>
      <c r="F2543" s="630" t="s">
        <v>3721</v>
      </c>
      <c r="G2543" s="313" t="s">
        <v>2728</v>
      </c>
      <c r="H2543" s="631">
        <v>44417</v>
      </c>
      <c r="I2543" s="628">
        <f t="shared" si="32"/>
        <v>44417</v>
      </c>
      <c r="J2543" s="632"/>
    </row>
    <row r="2544" spans="1:10" s="372" customFormat="1">
      <c r="A2544" s="311" t="s">
        <v>2767</v>
      </c>
      <c r="B2544" s="313" t="s">
        <v>2725</v>
      </c>
      <c r="C2544" s="313" t="s">
        <v>2726</v>
      </c>
      <c r="D2544" s="629">
        <v>2687</v>
      </c>
      <c r="E2544" s="451">
        <v>10000</v>
      </c>
      <c r="F2544" s="630" t="s">
        <v>3721</v>
      </c>
      <c r="G2544" s="313" t="s">
        <v>2728</v>
      </c>
      <c r="H2544" s="631">
        <v>44476</v>
      </c>
      <c r="I2544" s="628">
        <f t="shared" si="32"/>
        <v>44476</v>
      </c>
      <c r="J2544" s="632"/>
    </row>
    <row r="2545" spans="1:10" s="372" customFormat="1">
      <c r="A2545" s="311" t="s">
        <v>2767</v>
      </c>
      <c r="B2545" s="313" t="s">
        <v>2725</v>
      </c>
      <c r="C2545" s="313" t="s">
        <v>2726</v>
      </c>
      <c r="D2545" s="629">
        <v>2932</v>
      </c>
      <c r="E2545" s="451">
        <v>17500</v>
      </c>
      <c r="F2545" s="630" t="s">
        <v>3721</v>
      </c>
      <c r="G2545" s="313" t="s">
        <v>2728</v>
      </c>
      <c r="H2545" s="631">
        <v>44512</v>
      </c>
      <c r="I2545" s="628">
        <f t="shared" si="32"/>
        <v>44512</v>
      </c>
      <c r="J2545" s="632"/>
    </row>
    <row r="2546" spans="1:10" s="372" customFormat="1" ht="23.25">
      <c r="A2546" s="311" t="s">
        <v>2909</v>
      </c>
      <c r="B2546" s="313" t="s">
        <v>2725</v>
      </c>
      <c r="C2546" s="313" t="s">
        <v>2726</v>
      </c>
      <c r="D2546" s="629">
        <v>2916</v>
      </c>
      <c r="E2546" s="451">
        <v>15000</v>
      </c>
      <c r="F2546" s="630" t="s">
        <v>3721</v>
      </c>
      <c r="G2546" s="313" t="s">
        <v>2728</v>
      </c>
      <c r="H2546" s="631">
        <v>44511</v>
      </c>
      <c r="I2546" s="628">
        <f t="shared" si="32"/>
        <v>44511</v>
      </c>
      <c r="J2546" s="632"/>
    </row>
    <row r="2547" spans="1:10" s="372" customFormat="1">
      <c r="A2547" s="311" t="s">
        <v>2767</v>
      </c>
      <c r="B2547" s="313" t="s">
        <v>2725</v>
      </c>
      <c r="C2547" s="313" t="s">
        <v>2726</v>
      </c>
      <c r="D2547" s="629">
        <v>2536</v>
      </c>
      <c r="E2547" s="451">
        <v>33000</v>
      </c>
      <c r="F2547" s="630" t="s">
        <v>3722</v>
      </c>
      <c r="G2547" s="313" t="s">
        <v>2728</v>
      </c>
      <c r="H2547" s="631">
        <v>44463</v>
      </c>
      <c r="I2547" s="628">
        <f t="shared" si="32"/>
        <v>44463</v>
      </c>
      <c r="J2547" s="632"/>
    </row>
    <row r="2548" spans="1:10" s="372" customFormat="1">
      <c r="A2548" s="311" t="s">
        <v>2911</v>
      </c>
      <c r="B2548" s="313" t="s">
        <v>2725</v>
      </c>
      <c r="C2548" s="313" t="s">
        <v>2726</v>
      </c>
      <c r="D2548" s="629">
        <v>3034</v>
      </c>
      <c r="E2548" s="451">
        <v>10667</v>
      </c>
      <c r="F2548" s="630" t="s">
        <v>3723</v>
      </c>
      <c r="G2548" s="313" t="s">
        <v>2728</v>
      </c>
      <c r="H2548" s="631">
        <v>44525</v>
      </c>
      <c r="I2548" s="628">
        <f t="shared" ref="I2548:I2611" si="33">H2548+0</f>
        <v>44525</v>
      </c>
      <c r="J2548" s="632"/>
    </row>
    <row r="2549" spans="1:10" s="372" customFormat="1">
      <c r="A2549" s="311" t="s">
        <v>3245</v>
      </c>
      <c r="B2549" s="313" t="s">
        <v>2725</v>
      </c>
      <c r="C2549" s="313" t="s">
        <v>2726</v>
      </c>
      <c r="D2549" s="629">
        <v>2592</v>
      </c>
      <c r="E2549" s="451">
        <v>33000</v>
      </c>
      <c r="F2549" s="630" t="s">
        <v>3724</v>
      </c>
      <c r="G2549" s="313" t="s">
        <v>2728</v>
      </c>
      <c r="H2549" s="631">
        <v>44468</v>
      </c>
      <c r="I2549" s="628">
        <f t="shared" si="33"/>
        <v>44468</v>
      </c>
      <c r="J2549" s="632"/>
    </row>
    <row r="2550" spans="1:10" s="372" customFormat="1">
      <c r="A2550" s="311" t="s">
        <v>3725</v>
      </c>
      <c r="B2550" s="313" t="s">
        <v>2831</v>
      </c>
      <c r="C2550" s="313" t="s">
        <v>2726</v>
      </c>
      <c r="D2550" s="629" t="s">
        <v>3726</v>
      </c>
      <c r="E2550" s="451">
        <v>17652.34</v>
      </c>
      <c r="F2550" s="630" t="s">
        <v>3727</v>
      </c>
      <c r="G2550" s="313" t="s">
        <v>2728</v>
      </c>
      <c r="H2550" s="631">
        <v>44361</v>
      </c>
      <c r="I2550" s="628">
        <f t="shared" si="33"/>
        <v>44361</v>
      </c>
      <c r="J2550" s="632"/>
    </row>
    <row r="2551" spans="1:10" s="372" customFormat="1">
      <c r="A2551" s="311" t="s">
        <v>3728</v>
      </c>
      <c r="B2551" s="313" t="s">
        <v>2725</v>
      </c>
      <c r="C2551" s="313" t="s">
        <v>2726</v>
      </c>
      <c r="D2551" s="629">
        <v>478</v>
      </c>
      <c r="E2551" s="451">
        <v>22666.639999999999</v>
      </c>
      <c r="F2551" s="630" t="s">
        <v>3729</v>
      </c>
      <c r="G2551" s="313" t="s">
        <v>2728</v>
      </c>
      <c r="H2551" s="631">
        <v>44244</v>
      </c>
      <c r="I2551" s="628">
        <f t="shared" si="33"/>
        <v>44244</v>
      </c>
      <c r="J2551" s="632"/>
    </row>
    <row r="2552" spans="1:10" s="372" customFormat="1">
      <c r="A2552" s="311" t="s">
        <v>2735</v>
      </c>
      <c r="B2552" s="313" t="s">
        <v>2725</v>
      </c>
      <c r="C2552" s="313" t="s">
        <v>2726</v>
      </c>
      <c r="D2552" s="629">
        <v>2868</v>
      </c>
      <c r="E2552" s="451">
        <v>13000</v>
      </c>
      <c r="F2552" s="630" t="s">
        <v>3730</v>
      </c>
      <c r="G2552" s="313" t="s">
        <v>2728</v>
      </c>
      <c r="H2552" s="631">
        <v>44508</v>
      </c>
      <c r="I2552" s="628">
        <f t="shared" si="33"/>
        <v>44508</v>
      </c>
      <c r="J2552" s="632"/>
    </row>
    <row r="2553" spans="1:10" s="372" customFormat="1">
      <c r="A2553" s="311" t="s">
        <v>2808</v>
      </c>
      <c r="B2553" s="313" t="s">
        <v>2725</v>
      </c>
      <c r="C2553" s="313" t="s">
        <v>2726</v>
      </c>
      <c r="D2553" s="629">
        <v>2493</v>
      </c>
      <c r="E2553" s="451">
        <v>30000</v>
      </c>
      <c r="F2553" s="630" t="s">
        <v>3731</v>
      </c>
      <c r="G2553" s="313" t="s">
        <v>2728</v>
      </c>
      <c r="H2553" s="631">
        <v>44460</v>
      </c>
      <c r="I2553" s="628">
        <f t="shared" si="33"/>
        <v>44460</v>
      </c>
      <c r="J2553" s="632"/>
    </row>
    <row r="2554" spans="1:10" s="372" customFormat="1" ht="23.25">
      <c r="A2554" s="311" t="s">
        <v>3732</v>
      </c>
      <c r="B2554" s="313" t="s">
        <v>2725</v>
      </c>
      <c r="C2554" s="313" t="s">
        <v>2726</v>
      </c>
      <c r="D2554" s="629">
        <v>320</v>
      </c>
      <c r="E2554" s="451">
        <v>11900</v>
      </c>
      <c r="F2554" s="630" t="s">
        <v>3733</v>
      </c>
      <c r="G2554" s="313" t="s">
        <v>2728</v>
      </c>
      <c r="H2554" s="631">
        <v>44224</v>
      </c>
      <c r="I2554" s="628">
        <f t="shared" si="33"/>
        <v>44224</v>
      </c>
      <c r="J2554" s="632"/>
    </row>
    <row r="2555" spans="1:10" s="372" customFormat="1">
      <c r="A2555" s="311" t="s">
        <v>2745</v>
      </c>
      <c r="B2555" s="313" t="s">
        <v>2732</v>
      </c>
      <c r="C2555" s="313" t="s">
        <v>2726</v>
      </c>
      <c r="D2555" s="629" t="s">
        <v>3336</v>
      </c>
      <c r="E2555" s="451">
        <v>180000</v>
      </c>
      <c r="F2555" s="630" t="s">
        <v>3734</v>
      </c>
      <c r="G2555" s="313" t="s">
        <v>2728</v>
      </c>
      <c r="H2555" s="631">
        <v>44531</v>
      </c>
      <c r="I2555" s="628">
        <f t="shared" si="33"/>
        <v>44531</v>
      </c>
      <c r="J2555" s="632"/>
    </row>
    <row r="2556" spans="1:10" s="372" customFormat="1" ht="23.25">
      <c r="A2556" s="311" t="s">
        <v>2745</v>
      </c>
      <c r="B2556" s="313" t="s">
        <v>2732</v>
      </c>
      <c r="C2556" s="313" t="s">
        <v>2726</v>
      </c>
      <c r="D2556" s="629" t="s">
        <v>3336</v>
      </c>
      <c r="E2556" s="451">
        <v>157600</v>
      </c>
      <c r="F2556" s="630" t="s">
        <v>3735</v>
      </c>
      <c r="G2556" s="313" t="s">
        <v>2728</v>
      </c>
      <c r="H2556" s="631">
        <v>44531</v>
      </c>
      <c r="I2556" s="628">
        <f t="shared" si="33"/>
        <v>44531</v>
      </c>
      <c r="J2556" s="632"/>
    </row>
    <row r="2557" spans="1:10" s="372" customFormat="1" ht="23.25">
      <c r="A2557" s="311" t="s">
        <v>2806</v>
      </c>
      <c r="B2557" s="313" t="s">
        <v>2725</v>
      </c>
      <c r="C2557" s="313" t="s">
        <v>2726</v>
      </c>
      <c r="D2557" s="629">
        <v>1798</v>
      </c>
      <c r="E2557" s="451">
        <v>20000</v>
      </c>
      <c r="F2557" s="630" t="s">
        <v>3735</v>
      </c>
      <c r="G2557" s="313" t="s">
        <v>2728</v>
      </c>
      <c r="H2557" s="631">
        <v>44389</v>
      </c>
      <c r="I2557" s="628">
        <f t="shared" si="33"/>
        <v>44389</v>
      </c>
      <c r="J2557" s="632"/>
    </row>
    <row r="2558" spans="1:10" s="372" customFormat="1" ht="23.25">
      <c r="A2558" s="311" t="s">
        <v>2806</v>
      </c>
      <c r="B2558" s="313" t="s">
        <v>2725</v>
      </c>
      <c r="C2558" s="313" t="s">
        <v>2726</v>
      </c>
      <c r="D2558" s="629">
        <v>2488</v>
      </c>
      <c r="E2558" s="451">
        <v>30000</v>
      </c>
      <c r="F2558" s="630" t="s">
        <v>3736</v>
      </c>
      <c r="G2558" s="313" t="s">
        <v>2728</v>
      </c>
      <c r="H2558" s="631">
        <v>44459</v>
      </c>
      <c r="I2558" s="628">
        <f t="shared" si="33"/>
        <v>44459</v>
      </c>
      <c r="J2558" s="632"/>
    </row>
    <row r="2559" spans="1:10" s="372" customFormat="1" ht="23.25">
      <c r="A2559" s="311" t="s">
        <v>2806</v>
      </c>
      <c r="B2559" s="313" t="s">
        <v>2725</v>
      </c>
      <c r="C2559" s="313" t="s">
        <v>2726</v>
      </c>
      <c r="D2559" s="629">
        <v>3243</v>
      </c>
      <c r="E2559" s="451">
        <v>5000</v>
      </c>
      <c r="F2559" s="630" t="s">
        <v>3736</v>
      </c>
      <c r="G2559" s="313" t="s">
        <v>2728</v>
      </c>
      <c r="H2559" s="631">
        <v>44547</v>
      </c>
      <c r="I2559" s="628">
        <f t="shared" si="33"/>
        <v>44547</v>
      </c>
      <c r="J2559" s="632"/>
    </row>
    <row r="2560" spans="1:10" s="372" customFormat="1" ht="23.25">
      <c r="A2560" s="311" t="s">
        <v>2791</v>
      </c>
      <c r="B2560" s="313" t="s">
        <v>2725</v>
      </c>
      <c r="C2560" s="313" t="s">
        <v>2726</v>
      </c>
      <c r="D2560" s="629">
        <v>480</v>
      </c>
      <c r="E2560" s="451">
        <v>8000</v>
      </c>
      <c r="F2560" s="630" t="s">
        <v>3736</v>
      </c>
      <c r="G2560" s="313" t="s">
        <v>2728</v>
      </c>
      <c r="H2560" s="631">
        <v>44244</v>
      </c>
      <c r="I2560" s="628">
        <f t="shared" si="33"/>
        <v>44244</v>
      </c>
      <c r="J2560" s="632"/>
    </row>
    <row r="2561" spans="1:10" s="372" customFormat="1">
      <c r="A2561" s="311" t="s">
        <v>2866</v>
      </c>
      <c r="B2561" s="313" t="s">
        <v>2732</v>
      </c>
      <c r="C2561" s="313" t="s">
        <v>2726</v>
      </c>
      <c r="D2561" s="629" t="s">
        <v>3737</v>
      </c>
      <c r="E2561" s="451">
        <v>39600</v>
      </c>
      <c r="F2561" s="630" t="s">
        <v>3738</v>
      </c>
      <c r="G2561" s="313" t="s">
        <v>2728</v>
      </c>
      <c r="H2561" s="631">
        <v>44239</v>
      </c>
      <c r="I2561" s="628">
        <f t="shared" si="33"/>
        <v>44239</v>
      </c>
      <c r="J2561" s="632"/>
    </row>
    <row r="2562" spans="1:10" s="372" customFormat="1">
      <c r="A2562" s="311" t="s">
        <v>2768</v>
      </c>
      <c r="B2562" s="313" t="s">
        <v>2725</v>
      </c>
      <c r="C2562" s="313" t="s">
        <v>2726</v>
      </c>
      <c r="D2562" s="629">
        <v>205</v>
      </c>
      <c r="E2562" s="451">
        <v>12000</v>
      </c>
      <c r="F2562" s="630" t="s">
        <v>3739</v>
      </c>
      <c r="G2562" s="313" t="s">
        <v>2728</v>
      </c>
      <c r="H2562" s="631">
        <v>44216</v>
      </c>
      <c r="I2562" s="628">
        <f t="shared" si="33"/>
        <v>44216</v>
      </c>
      <c r="J2562" s="632"/>
    </row>
    <row r="2563" spans="1:10" s="372" customFormat="1">
      <c r="A2563" s="311" t="s">
        <v>2768</v>
      </c>
      <c r="B2563" s="313" t="s">
        <v>2725</v>
      </c>
      <c r="C2563" s="313" t="s">
        <v>2726</v>
      </c>
      <c r="D2563" s="629">
        <v>933</v>
      </c>
      <c r="E2563" s="451">
        <v>12000</v>
      </c>
      <c r="F2563" s="630" t="s">
        <v>3740</v>
      </c>
      <c r="G2563" s="313" t="s">
        <v>2728</v>
      </c>
      <c r="H2563" s="631">
        <v>44313</v>
      </c>
      <c r="I2563" s="628">
        <f t="shared" si="33"/>
        <v>44313</v>
      </c>
      <c r="J2563" s="632"/>
    </row>
    <row r="2564" spans="1:10" s="372" customFormat="1">
      <c r="A2564" s="311" t="s">
        <v>2768</v>
      </c>
      <c r="B2564" s="313" t="s">
        <v>2725</v>
      </c>
      <c r="C2564" s="313" t="s">
        <v>2726</v>
      </c>
      <c r="D2564" s="629">
        <v>1746</v>
      </c>
      <c r="E2564" s="451">
        <v>4000</v>
      </c>
      <c r="F2564" s="630" t="s">
        <v>3740</v>
      </c>
      <c r="G2564" s="313" t="s">
        <v>2728</v>
      </c>
      <c r="H2564" s="631">
        <v>44384</v>
      </c>
      <c r="I2564" s="628">
        <f t="shared" si="33"/>
        <v>44384</v>
      </c>
      <c r="J2564" s="632"/>
    </row>
    <row r="2565" spans="1:10" s="372" customFormat="1">
      <c r="A2565" s="311" t="s">
        <v>3671</v>
      </c>
      <c r="B2565" s="313" t="s">
        <v>2725</v>
      </c>
      <c r="C2565" s="313" t="s">
        <v>2726</v>
      </c>
      <c r="D2565" s="629">
        <v>2136</v>
      </c>
      <c r="E2565" s="451">
        <v>12000</v>
      </c>
      <c r="F2565" s="630" t="s">
        <v>3740</v>
      </c>
      <c r="G2565" s="313" t="s">
        <v>2728</v>
      </c>
      <c r="H2565" s="631">
        <v>44428</v>
      </c>
      <c r="I2565" s="628">
        <f t="shared" si="33"/>
        <v>44428</v>
      </c>
      <c r="J2565" s="632"/>
    </row>
    <row r="2566" spans="1:10" s="372" customFormat="1">
      <c r="A2566" s="311" t="s">
        <v>2773</v>
      </c>
      <c r="B2566" s="313" t="s">
        <v>2725</v>
      </c>
      <c r="C2566" s="313" t="s">
        <v>2726</v>
      </c>
      <c r="D2566" s="629">
        <v>2659</v>
      </c>
      <c r="E2566" s="451">
        <v>15000</v>
      </c>
      <c r="F2566" s="630" t="s">
        <v>3740</v>
      </c>
      <c r="G2566" s="313" t="s">
        <v>2728</v>
      </c>
      <c r="H2566" s="631">
        <v>44476</v>
      </c>
      <c r="I2566" s="628">
        <f t="shared" si="33"/>
        <v>44476</v>
      </c>
      <c r="J2566" s="632"/>
    </row>
    <row r="2567" spans="1:10" s="372" customFormat="1">
      <c r="A2567" s="311" t="s">
        <v>2767</v>
      </c>
      <c r="B2567" s="313" t="s">
        <v>2725</v>
      </c>
      <c r="C2567" s="313" t="s">
        <v>2726</v>
      </c>
      <c r="D2567" s="629">
        <v>1175</v>
      </c>
      <c r="E2567" s="451">
        <v>10000</v>
      </c>
      <c r="F2567" s="630" t="s">
        <v>3741</v>
      </c>
      <c r="G2567" s="313" t="s">
        <v>2728</v>
      </c>
      <c r="H2567" s="631">
        <v>44334</v>
      </c>
      <c r="I2567" s="628">
        <f t="shared" si="33"/>
        <v>44334</v>
      </c>
      <c r="J2567" s="632"/>
    </row>
    <row r="2568" spans="1:10" s="372" customFormat="1">
      <c r="A2568" s="311" t="s">
        <v>2767</v>
      </c>
      <c r="B2568" s="313" t="s">
        <v>2725</v>
      </c>
      <c r="C2568" s="313" t="s">
        <v>2726</v>
      </c>
      <c r="D2568" s="629">
        <v>1620</v>
      </c>
      <c r="E2568" s="451">
        <v>30000</v>
      </c>
      <c r="F2568" s="630" t="s">
        <v>3742</v>
      </c>
      <c r="G2568" s="313" t="s">
        <v>2728</v>
      </c>
      <c r="H2568" s="631">
        <v>44370</v>
      </c>
      <c r="I2568" s="628">
        <f t="shared" si="33"/>
        <v>44370</v>
      </c>
      <c r="J2568" s="632"/>
    </row>
    <row r="2569" spans="1:10" s="372" customFormat="1">
      <c r="A2569" s="311" t="s">
        <v>2767</v>
      </c>
      <c r="B2569" s="313" t="s">
        <v>2725</v>
      </c>
      <c r="C2569" s="313" t="s">
        <v>2726</v>
      </c>
      <c r="D2569" s="629">
        <v>2515</v>
      </c>
      <c r="E2569" s="451">
        <v>33000</v>
      </c>
      <c r="F2569" s="630" t="s">
        <v>3742</v>
      </c>
      <c r="G2569" s="313" t="s">
        <v>2728</v>
      </c>
      <c r="H2569" s="631">
        <v>44462</v>
      </c>
      <c r="I2569" s="628">
        <f t="shared" si="33"/>
        <v>44462</v>
      </c>
      <c r="J2569" s="632"/>
    </row>
    <row r="2570" spans="1:10" s="372" customFormat="1">
      <c r="A2570" s="311" t="s">
        <v>2861</v>
      </c>
      <c r="B2570" s="313" t="s">
        <v>2725</v>
      </c>
      <c r="C2570" s="313" t="s">
        <v>2726</v>
      </c>
      <c r="D2570" s="629">
        <v>400</v>
      </c>
      <c r="E2570" s="451">
        <v>33000</v>
      </c>
      <c r="F2570" s="630" t="s">
        <v>3742</v>
      </c>
      <c r="G2570" s="313" t="s">
        <v>2728</v>
      </c>
      <c r="H2570" s="631">
        <v>44236</v>
      </c>
      <c r="I2570" s="628">
        <f t="shared" si="33"/>
        <v>44236</v>
      </c>
      <c r="J2570" s="632"/>
    </row>
    <row r="2571" spans="1:10" s="372" customFormat="1" ht="23.25">
      <c r="A2571" s="311" t="s">
        <v>3191</v>
      </c>
      <c r="B2571" s="313" t="s">
        <v>2732</v>
      </c>
      <c r="C2571" s="313" t="s">
        <v>2726</v>
      </c>
      <c r="D2571" s="629" t="s">
        <v>3743</v>
      </c>
      <c r="E2571" s="451">
        <v>860166.45</v>
      </c>
      <c r="F2571" s="630" t="s">
        <v>3744</v>
      </c>
      <c r="G2571" s="313" t="s">
        <v>2728</v>
      </c>
      <c r="H2571" s="631">
        <v>44264</v>
      </c>
      <c r="I2571" s="628">
        <f t="shared" si="33"/>
        <v>44264</v>
      </c>
      <c r="J2571" s="632"/>
    </row>
    <row r="2572" spans="1:10" s="372" customFormat="1" ht="23.25">
      <c r="A2572" s="311" t="s">
        <v>3191</v>
      </c>
      <c r="B2572" s="313" t="s">
        <v>2732</v>
      </c>
      <c r="C2572" s="313" t="s">
        <v>2726</v>
      </c>
      <c r="D2572" s="629" t="s">
        <v>3745</v>
      </c>
      <c r="E2572" s="451">
        <v>892666.45</v>
      </c>
      <c r="F2572" s="630" t="s">
        <v>3746</v>
      </c>
      <c r="G2572" s="313" t="s">
        <v>2728</v>
      </c>
      <c r="H2572" s="631">
        <v>44264</v>
      </c>
      <c r="I2572" s="628">
        <f t="shared" si="33"/>
        <v>44264</v>
      </c>
      <c r="J2572" s="632"/>
    </row>
    <row r="2573" spans="1:10" s="372" customFormat="1" ht="23.25">
      <c r="A2573" s="311" t="s">
        <v>3191</v>
      </c>
      <c r="B2573" s="313" t="s">
        <v>2732</v>
      </c>
      <c r="C2573" s="313" t="s">
        <v>2726</v>
      </c>
      <c r="D2573" s="629" t="s">
        <v>3235</v>
      </c>
      <c r="E2573" s="451">
        <v>904583.33</v>
      </c>
      <c r="F2573" s="630" t="s">
        <v>3746</v>
      </c>
      <c r="G2573" s="313" t="s">
        <v>2728</v>
      </c>
      <c r="H2573" s="631">
        <v>44264</v>
      </c>
      <c r="I2573" s="628">
        <f t="shared" si="33"/>
        <v>44264</v>
      </c>
      <c r="J2573" s="632"/>
    </row>
    <row r="2574" spans="1:10" s="372" customFormat="1" ht="23.25">
      <c r="A2574" s="311" t="s">
        <v>2866</v>
      </c>
      <c r="B2574" s="313" t="s">
        <v>2732</v>
      </c>
      <c r="C2574" s="313" t="s">
        <v>2726</v>
      </c>
      <c r="D2574" s="629" t="s">
        <v>3330</v>
      </c>
      <c r="E2574" s="451">
        <v>465000</v>
      </c>
      <c r="F2574" s="630" t="s">
        <v>3746</v>
      </c>
      <c r="G2574" s="313" t="s">
        <v>2728</v>
      </c>
      <c r="H2574" s="631">
        <v>44298</v>
      </c>
      <c r="I2574" s="628">
        <f t="shared" si="33"/>
        <v>44298</v>
      </c>
      <c r="J2574" s="632"/>
    </row>
    <row r="2575" spans="1:10" s="372" customFormat="1" ht="23.25">
      <c r="A2575" s="311" t="s">
        <v>3191</v>
      </c>
      <c r="B2575" s="313" t="s">
        <v>2732</v>
      </c>
      <c r="C2575" s="313" t="s">
        <v>2726</v>
      </c>
      <c r="D2575" s="629" t="s">
        <v>3330</v>
      </c>
      <c r="E2575" s="451">
        <v>1156166.55</v>
      </c>
      <c r="F2575" s="630" t="s">
        <v>3746</v>
      </c>
      <c r="G2575" s="313" t="s">
        <v>2728</v>
      </c>
      <c r="H2575" s="631">
        <v>44298</v>
      </c>
      <c r="I2575" s="628">
        <f t="shared" si="33"/>
        <v>44298</v>
      </c>
      <c r="J2575" s="632"/>
    </row>
    <row r="2576" spans="1:10" s="372" customFormat="1" ht="23.25">
      <c r="A2576" s="311" t="s">
        <v>2813</v>
      </c>
      <c r="B2576" s="313" t="s">
        <v>2732</v>
      </c>
      <c r="C2576" s="313" t="s">
        <v>2726</v>
      </c>
      <c r="D2576" s="629" t="s">
        <v>3747</v>
      </c>
      <c r="E2576" s="451">
        <v>253398.63</v>
      </c>
      <c r="F2576" s="630" t="s">
        <v>3746</v>
      </c>
      <c r="G2576" s="313" t="s">
        <v>2728</v>
      </c>
      <c r="H2576" s="631">
        <v>44344</v>
      </c>
      <c r="I2576" s="628">
        <f t="shared" si="33"/>
        <v>44344</v>
      </c>
      <c r="J2576" s="632"/>
    </row>
    <row r="2577" spans="1:10" s="372" customFormat="1" ht="23.25">
      <c r="A2577" s="311" t="s">
        <v>3191</v>
      </c>
      <c r="B2577" s="313" t="s">
        <v>2732</v>
      </c>
      <c r="C2577" s="313" t="s">
        <v>2726</v>
      </c>
      <c r="D2577" s="629" t="s">
        <v>3262</v>
      </c>
      <c r="E2577" s="451">
        <v>1549760</v>
      </c>
      <c r="F2577" s="630" t="s">
        <v>3746</v>
      </c>
      <c r="G2577" s="313" t="s">
        <v>2728</v>
      </c>
      <c r="H2577" s="631">
        <v>44357</v>
      </c>
      <c r="I2577" s="628">
        <f t="shared" si="33"/>
        <v>44357</v>
      </c>
      <c r="J2577" s="632"/>
    </row>
    <row r="2578" spans="1:10" s="372" customFormat="1" ht="23.25">
      <c r="A2578" s="311" t="s">
        <v>3191</v>
      </c>
      <c r="B2578" s="313" t="s">
        <v>2732</v>
      </c>
      <c r="C2578" s="313" t="s">
        <v>2726</v>
      </c>
      <c r="D2578" s="629" t="s">
        <v>3421</v>
      </c>
      <c r="E2578" s="451">
        <v>3563636</v>
      </c>
      <c r="F2578" s="630" t="s">
        <v>3746</v>
      </c>
      <c r="G2578" s="313" t="s">
        <v>2728</v>
      </c>
      <c r="H2578" s="631">
        <v>44357</v>
      </c>
      <c r="I2578" s="628">
        <f t="shared" si="33"/>
        <v>44357</v>
      </c>
      <c r="J2578" s="632"/>
    </row>
    <row r="2579" spans="1:10" s="372" customFormat="1" ht="23.25">
      <c r="A2579" s="311" t="s">
        <v>3191</v>
      </c>
      <c r="B2579" s="313" t="s">
        <v>2732</v>
      </c>
      <c r="C2579" s="313" t="s">
        <v>2726</v>
      </c>
      <c r="D2579" s="629" t="s">
        <v>3421</v>
      </c>
      <c r="E2579" s="451">
        <v>1423436</v>
      </c>
      <c r="F2579" s="630" t="s">
        <v>3746</v>
      </c>
      <c r="G2579" s="313" t="s">
        <v>2728</v>
      </c>
      <c r="H2579" s="631">
        <v>44357</v>
      </c>
      <c r="I2579" s="628">
        <f t="shared" si="33"/>
        <v>44357</v>
      </c>
      <c r="J2579" s="632"/>
    </row>
    <row r="2580" spans="1:10" s="372" customFormat="1" ht="23.25">
      <c r="A2580" s="311" t="s">
        <v>3191</v>
      </c>
      <c r="B2580" s="313" t="s">
        <v>2732</v>
      </c>
      <c r="C2580" s="313" t="s">
        <v>2726</v>
      </c>
      <c r="D2580" s="629" t="s">
        <v>3748</v>
      </c>
      <c r="E2580" s="451">
        <v>1504404</v>
      </c>
      <c r="F2580" s="630" t="s">
        <v>3746</v>
      </c>
      <c r="G2580" s="313" t="s">
        <v>2728</v>
      </c>
      <c r="H2580" s="631">
        <v>44364</v>
      </c>
      <c r="I2580" s="628">
        <f t="shared" si="33"/>
        <v>44364</v>
      </c>
      <c r="J2580" s="632"/>
    </row>
    <row r="2581" spans="1:10" s="372" customFormat="1" ht="23.25">
      <c r="A2581" s="311" t="s">
        <v>3191</v>
      </c>
      <c r="B2581" s="313" t="s">
        <v>2732</v>
      </c>
      <c r="C2581" s="313" t="s">
        <v>2726</v>
      </c>
      <c r="D2581" s="629" t="s">
        <v>3748</v>
      </c>
      <c r="E2581" s="451">
        <v>1561244</v>
      </c>
      <c r="F2581" s="630" t="s">
        <v>3746</v>
      </c>
      <c r="G2581" s="313" t="s">
        <v>2728</v>
      </c>
      <c r="H2581" s="631">
        <v>44364</v>
      </c>
      <c r="I2581" s="628">
        <f t="shared" si="33"/>
        <v>44364</v>
      </c>
      <c r="J2581" s="632"/>
    </row>
    <row r="2582" spans="1:10" s="372" customFormat="1" ht="23.25">
      <c r="A2582" s="311" t="s">
        <v>3191</v>
      </c>
      <c r="B2582" s="313" t="s">
        <v>2732</v>
      </c>
      <c r="C2582" s="313" t="s">
        <v>2726</v>
      </c>
      <c r="D2582" s="629" t="s">
        <v>3423</v>
      </c>
      <c r="E2582" s="451">
        <v>1946482.56</v>
      </c>
      <c r="F2582" s="630" t="s">
        <v>3746</v>
      </c>
      <c r="G2582" s="313" t="s">
        <v>2728</v>
      </c>
      <c r="H2582" s="631">
        <v>44455</v>
      </c>
      <c r="I2582" s="628">
        <f t="shared" si="33"/>
        <v>44455</v>
      </c>
      <c r="J2582" s="632"/>
    </row>
    <row r="2583" spans="1:10" s="372" customFormat="1" ht="23.25">
      <c r="A2583" s="311" t="s">
        <v>3191</v>
      </c>
      <c r="B2583" s="313" t="s">
        <v>2732</v>
      </c>
      <c r="C2583" s="313" t="s">
        <v>2726</v>
      </c>
      <c r="D2583" s="629" t="s">
        <v>3423</v>
      </c>
      <c r="E2583" s="451">
        <v>777490.56</v>
      </c>
      <c r="F2583" s="630" t="s">
        <v>3746</v>
      </c>
      <c r="G2583" s="313" t="s">
        <v>2728</v>
      </c>
      <c r="H2583" s="631">
        <v>44455</v>
      </c>
      <c r="I2583" s="628">
        <f t="shared" si="33"/>
        <v>44455</v>
      </c>
      <c r="J2583" s="632"/>
    </row>
    <row r="2584" spans="1:10" s="372" customFormat="1" ht="23.25">
      <c r="A2584" s="311" t="s">
        <v>3191</v>
      </c>
      <c r="B2584" s="313" t="s">
        <v>2732</v>
      </c>
      <c r="C2584" s="313" t="s">
        <v>2726</v>
      </c>
      <c r="D2584" s="629" t="s">
        <v>3748</v>
      </c>
      <c r="E2584" s="451">
        <v>852762.24</v>
      </c>
      <c r="F2584" s="630" t="s">
        <v>3746</v>
      </c>
      <c r="G2584" s="313" t="s">
        <v>2728</v>
      </c>
      <c r="H2584" s="631">
        <v>44455</v>
      </c>
      <c r="I2584" s="628">
        <f t="shared" si="33"/>
        <v>44455</v>
      </c>
      <c r="J2584" s="632"/>
    </row>
    <row r="2585" spans="1:10" s="372" customFormat="1" ht="23.25">
      <c r="A2585" s="311" t="s">
        <v>3191</v>
      </c>
      <c r="B2585" s="313" t="s">
        <v>2732</v>
      </c>
      <c r="C2585" s="313" t="s">
        <v>2726</v>
      </c>
      <c r="D2585" s="629" t="s">
        <v>3748</v>
      </c>
      <c r="E2585" s="451">
        <v>821715.84</v>
      </c>
      <c r="F2585" s="630" t="s">
        <v>3746</v>
      </c>
      <c r="G2585" s="313" t="s">
        <v>2728</v>
      </c>
      <c r="H2585" s="631">
        <v>44455</v>
      </c>
      <c r="I2585" s="628">
        <f t="shared" si="33"/>
        <v>44455</v>
      </c>
      <c r="J2585" s="632"/>
    </row>
    <row r="2586" spans="1:10" s="372" customFormat="1" ht="23.25">
      <c r="A2586" s="311" t="s">
        <v>3191</v>
      </c>
      <c r="B2586" s="313" t="s">
        <v>2732</v>
      </c>
      <c r="C2586" s="313" t="s">
        <v>2726</v>
      </c>
      <c r="D2586" s="629" t="s">
        <v>3237</v>
      </c>
      <c r="E2586" s="451">
        <v>837939.19999999995</v>
      </c>
      <c r="F2586" s="630" t="s">
        <v>3746</v>
      </c>
      <c r="G2586" s="313" t="s">
        <v>2728</v>
      </c>
      <c r="H2586" s="631">
        <v>44455</v>
      </c>
      <c r="I2586" s="628">
        <f t="shared" si="33"/>
        <v>44455</v>
      </c>
      <c r="J2586" s="632"/>
    </row>
    <row r="2587" spans="1:10" s="372" customFormat="1" ht="23.25">
      <c r="A2587" s="311" t="s">
        <v>3191</v>
      </c>
      <c r="B2587" s="313" t="s">
        <v>2732</v>
      </c>
      <c r="C2587" s="313" t="s">
        <v>2726</v>
      </c>
      <c r="D2587" s="629" t="s">
        <v>3237</v>
      </c>
      <c r="E2587" s="451">
        <v>1566422.4</v>
      </c>
      <c r="F2587" s="630" t="s">
        <v>3746</v>
      </c>
      <c r="G2587" s="313" t="s">
        <v>2728</v>
      </c>
      <c r="H2587" s="631">
        <v>44557</v>
      </c>
      <c r="I2587" s="628">
        <f t="shared" si="33"/>
        <v>44557</v>
      </c>
      <c r="J2587" s="632"/>
    </row>
    <row r="2588" spans="1:10" s="372" customFormat="1" ht="23.25">
      <c r="A2588" s="311" t="s">
        <v>3191</v>
      </c>
      <c r="B2588" s="313" t="s">
        <v>2732</v>
      </c>
      <c r="C2588" s="313" t="s">
        <v>2726</v>
      </c>
      <c r="D2588" s="629" t="s">
        <v>3748</v>
      </c>
      <c r="E2588" s="451">
        <v>1536094.8</v>
      </c>
      <c r="F2588" s="630" t="s">
        <v>3746</v>
      </c>
      <c r="G2588" s="313" t="s">
        <v>2728</v>
      </c>
      <c r="H2588" s="631">
        <v>44557</v>
      </c>
      <c r="I2588" s="628">
        <f t="shared" si="33"/>
        <v>44557</v>
      </c>
      <c r="J2588" s="632"/>
    </row>
    <row r="2589" spans="1:10" s="372" customFormat="1" ht="23.25">
      <c r="A2589" s="311" t="s">
        <v>3191</v>
      </c>
      <c r="B2589" s="313" t="s">
        <v>2732</v>
      </c>
      <c r="C2589" s="313" t="s">
        <v>2726</v>
      </c>
      <c r="D2589" s="629" t="s">
        <v>3748</v>
      </c>
      <c r="E2589" s="451">
        <v>1594132.8</v>
      </c>
      <c r="F2589" s="630" t="s">
        <v>3746</v>
      </c>
      <c r="G2589" s="313" t="s">
        <v>2728</v>
      </c>
      <c r="H2589" s="631">
        <v>44557</v>
      </c>
      <c r="I2589" s="628">
        <f t="shared" si="33"/>
        <v>44557</v>
      </c>
      <c r="J2589" s="632"/>
    </row>
    <row r="2590" spans="1:10" s="372" customFormat="1" ht="23.25">
      <c r="A2590" s="311" t="s">
        <v>3191</v>
      </c>
      <c r="B2590" s="313" t="s">
        <v>2732</v>
      </c>
      <c r="C2590" s="313" t="s">
        <v>2726</v>
      </c>
      <c r="D2590" s="629" t="s">
        <v>3423</v>
      </c>
      <c r="E2590" s="451">
        <v>1453422</v>
      </c>
      <c r="F2590" s="630" t="s">
        <v>3746</v>
      </c>
      <c r="G2590" s="313" t="s">
        <v>2728</v>
      </c>
      <c r="H2590" s="631">
        <v>44557</v>
      </c>
      <c r="I2590" s="628">
        <f t="shared" si="33"/>
        <v>44557</v>
      </c>
      <c r="J2590" s="632"/>
    </row>
    <row r="2591" spans="1:10" s="372" customFormat="1" ht="23.25">
      <c r="A2591" s="311" t="s">
        <v>3191</v>
      </c>
      <c r="B2591" s="313" t="s">
        <v>2732</v>
      </c>
      <c r="C2591" s="313" t="s">
        <v>2726</v>
      </c>
      <c r="D2591" s="629" t="s">
        <v>3423</v>
      </c>
      <c r="E2591" s="451">
        <v>3638706</v>
      </c>
      <c r="F2591" s="630" t="s">
        <v>3746</v>
      </c>
      <c r="G2591" s="313" t="s">
        <v>2728</v>
      </c>
      <c r="H2591" s="631">
        <v>44557</v>
      </c>
      <c r="I2591" s="628">
        <f t="shared" si="33"/>
        <v>44557</v>
      </c>
      <c r="J2591" s="632"/>
    </row>
    <row r="2592" spans="1:10" s="372" customFormat="1" ht="23.25">
      <c r="A2592" s="311" t="s">
        <v>2777</v>
      </c>
      <c r="B2592" s="313" t="s">
        <v>2725</v>
      </c>
      <c r="C2592" s="313" t="s">
        <v>2726</v>
      </c>
      <c r="D2592" s="629">
        <v>389</v>
      </c>
      <c r="E2592" s="451">
        <v>35100</v>
      </c>
      <c r="F2592" s="630" t="s">
        <v>3746</v>
      </c>
      <c r="G2592" s="313" t="s">
        <v>2728</v>
      </c>
      <c r="H2592" s="631">
        <v>44233</v>
      </c>
      <c r="I2592" s="628">
        <f t="shared" si="33"/>
        <v>44233</v>
      </c>
      <c r="J2592" s="632"/>
    </row>
    <row r="2593" spans="1:10" s="372" customFormat="1">
      <c r="A2593" s="311" t="s">
        <v>2766</v>
      </c>
      <c r="B2593" s="313" t="s">
        <v>2725</v>
      </c>
      <c r="C2593" s="313" t="s">
        <v>2726</v>
      </c>
      <c r="D2593" s="629">
        <v>149</v>
      </c>
      <c r="E2593" s="451">
        <v>30000</v>
      </c>
      <c r="F2593" s="630" t="s">
        <v>3749</v>
      </c>
      <c r="G2593" s="313" t="s">
        <v>2728</v>
      </c>
      <c r="H2593" s="631">
        <v>44213</v>
      </c>
      <c r="I2593" s="628">
        <f t="shared" si="33"/>
        <v>44213</v>
      </c>
      <c r="J2593" s="632"/>
    </row>
    <row r="2594" spans="1:10" s="372" customFormat="1">
      <c r="A2594" s="311" t="s">
        <v>2764</v>
      </c>
      <c r="B2594" s="313" t="s">
        <v>2725</v>
      </c>
      <c r="C2594" s="313" t="s">
        <v>2726</v>
      </c>
      <c r="D2594" s="629">
        <v>551</v>
      </c>
      <c r="E2594" s="451">
        <v>30000</v>
      </c>
      <c r="F2594" s="630" t="s">
        <v>3750</v>
      </c>
      <c r="G2594" s="313" t="s">
        <v>2728</v>
      </c>
      <c r="H2594" s="631">
        <v>44253</v>
      </c>
      <c r="I2594" s="628">
        <f t="shared" si="33"/>
        <v>44253</v>
      </c>
      <c r="J2594" s="632"/>
    </row>
    <row r="2595" spans="1:10" s="372" customFormat="1">
      <c r="A2595" s="311" t="s">
        <v>2767</v>
      </c>
      <c r="B2595" s="313" t="s">
        <v>2725</v>
      </c>
      <c r="C2595" s="313" t="s">
        <v>2726</v>
      </c>
      <c r="D2595" s="629">
        <v>1391</v>
      </c>
      <c r="E2595" s="451">
        <v>20000</v>
      </c>
      <c r="F2595" s="630" t="s">
        <v>3750</v>
      </c>
      <c r="G2595" s="313" t="s">
        <v>2728</v>
      </c>
      <c r="H2595" s="631">
        <v>44348</v>
      </c>
      <c r="I2595" s="628">
        <f t="shared" si="33"/>
        <v>44348</v>
      </c>
      <c r="J2595" s="632"/>
    </row>
    <row r="2596" spans="1:10" s="372" customFormat="1">
      <c r="A2596" s="311" t="s">
        <v>2767</v>
      </c>
      <c r="B2596" s="313" t="s">
        <v>2725</v>
      </c>
      <c r="C2596" s="313" t="s">
        <v>2726</v>
      </c>
      <c r="D2596" s="629">
        <v>2039</v>
      </c>
      <c r="E2596" s="451">
        <v>20000</v>
      </c>
      <c r="F2596" s="630" t="s">
        <v>3750</v>
      </c>
      <c r="G2596" s="313" t="s">
        <v>2728</v>
      </c>
      <c r="H2596" s="631">
        <v>44417</v>
      </c>
      <c r="I2596" s="628">
        <f t="shared" si="33"/>
        <v>44417</v>
      </c>
      <c r="J2596" s="632"/>
    </row>
    <row r="2597" spans="1:10" s="372" customFormat="1">
      <c r="A2597" s="311" t="s">
        <v>2767</v>
      </c>
      <c r="B2597" s="313" t="s">
        <v>2725</v>
      </c>
      <c r="C2597" s="313" t="s">
        <v>2726</v>
      </c>
      <c r="D2597" s="629">
        <v>2686</v>
      </c>
      <c r="E2597" s="451">
        <v>10000</v>
      </c>
      <c r="F2597" s="630" t="s">
        <v>3750</v>
      </c>
      <c r="G2597" s="313" t="s">
        <v>2728</v>
      </c>
      <c r="H2597" s="631">
        <v>44476</v>
      </c>
      <c r="I2597" s="628">
        <f t="shared" si="33"/>
        <v>44476</v>
      </c>
      <c r="J2597" s="632"/>
    </row>
    <row r="2598" spans="1:10" s="372" customFormat="1">
      <c r="A2598" s="311" t="s">
        <v>2767</v>
      </c>
      <c r="B2598" s="313" t="s">
        <v>2725</v>
      </c>
      <c r="C2598" s="313" t="s">
        <v>2726</v>
      </c>
      <c r="D2598" s="629">
        <v>2931</v>
      </c>
      <c r="E2598" s="451">
        <v>17500</v>
      </c>
      <c r="F2598" s="630" t="s">
        <v>3750</v>
      </c>
      <c r="G2598" s="313" t="s">
        <v>2728</v>
      </c>
      <c r="H2598" s="631">
        <v>44512</v>
      </c>
      <c r="I2598" s="628">
        <f t="shared" si="33"/>
        <v>44512</v>
      </c>
      <c r="J2598" s="632"/>
    </row>
    <row r="2599" spans="1:10" s="372" customFormat="1">
      <c r="A2599" s="311" t="s">
        <v>2735</v>
      </c>
      <c r="B2599" s="313" t="s">
        <v>2725</v>
      </c>
      <c r="C2599" s="313" t="s">
        <v>2726</v>
      </c>
      <c r="D2599" s="629">
        <v>863</v>
      </c>
      <c r="E2599" s="451">
        <v>24000</v>
      </c>
      <c r="F2599" s="630" t="s">
        <v>3750</v>
      </c>
      <c r="G2599" s="313" t="s">
        <v>2728</v>
      </c>
      <c r="H2599" s="631">
        <v>44305</v>
      </c>
      <c r="I2599" s="628">
        <f t="shared" si="33"/>
        <v>44305</v>
      </c>
      <c r="J2599" s="632"/>
    </row>
    <row r="2600" spans="1:10" s="372" customFormat="1">
      <c r="A2600" s="311" t="s">
        <v>2773</v>
      </c>
      <c r="B2600" s="313" t="s">
        <v>2725</v>
      </c>
      <c r="C2600" s="313" t="s">
        <v>2726</v>
      </c>
      <c r="D2600" s="629">
        <v>1847</v>
      </c>
      <c r="E2600" s="451">
        <v>26000</v>
      </c>
      <c r="F2600" s="630" t="s">
        <v>3751</v>
      </c>
      <c r="G2600" s="313" t="s">
        <v>2728</v>
      </c>
      <c r="H2600" s="631">
        <v>44391</v>
      </c>
      <c r="I2600" s="628">
        <f t="shared" si="33"/>
        <v>44391</v>
      </c>
      <c r="J2600" s="632"/>
    </row>
    <row r="2601" spans="1:10" s="372" customFormat="1">
      <c r="A2601" s="311" t="s">
        <v>2773</v>
      </c>
      <c r="B2601" s="313" t="s">
        <v>2725</v>
      </c>
      <c r="C2601" s="313" t="s">
        <v>2726</v>
      </c>
      <c r="D2601" s="629">
        <v>2500</v>
      </c>
      <c r="E2601" s="451">
        <v>26000</v>
      </c>
      <c r="F2601" s="630" t="s">
        <v>3752</v>
      </c>
      <c r="G2601" s="313" t="s">
        <v>2728</v>
      </c>
      <c r="H2601" s="631">
        <v>44461</v>
      </c>
      <c r="I2601" s="628">
        <f t="shared" si="33"/>
        <v>44461</v>
      </c>
      <c r="J2601" s="632"/>
    </row>
    <row r="2602" spans="1:10" s="372" customFormat="1">
      <c r="A2602" s="311" t="s">
        <v>2773</v>
      </c>
      <c r="B2602" s="313" t="s">
        <v>2725</v>
      </c>
      <c r="C2602" s="313" t="s">
        <v>2726</v>
      </c>
      <c r="D2602" s="629">
        <v>3082</v>
      </c>
      <c r="E2602" s="451">
        <v>13000</v>
      </c>
      <c r="F2602" s="630" t="s">
        <v>3752</v>
      </c>
      <c r="G2602" s="313" t="s">
        <v>2728</v>
      </c>
      <c r="H2602" s="631">
        <v>44531</v>
      </c>
      <c r="I2602" s="628">
        <f t="shared" si="33"/>
        <v>44531</v>
      </c>
      <c r="J2602" s="632"/>
    </row>
    <row r="2603" spans="1:10" s="372" customFormat="1">
      <c r="A2603" s="311" t="s">
        <v>2791</v>
      </c>
      <c r="B2603" s="313" t="s">
        <v>2725</v>
      </c>
      <c r="C2603" s="313" t="s">
        <v>2726</v>
      </c>
      <c r="D2603" s="629">
        <v>776</v>
      </c>
      <c r="E2603" s="451">
        <v>15000</v>
      </c>
      <c r="F2603" s="630" t="s">
        <v>3752</v>
      </c>
      <c r="G2603" s="313" t="s">
        <v>2728</v>
      </c>
      <c r="H2603" s="631">
        <v>44294</v>
      </c>
      <c r="I2603" s="628">
        <f t="shared" si="33"/>
        <v>44294</v>
      </c>
      <c r="J2603" s="632"/>
    </row>
    <row r="2604" spans="1:10" s="372" customFormat="1">
      <c r="A2604" s="311" t="s">
        <v>2791</v>
      </c>
      <c r="B2604" s="313" t="s">
        <v>2725</v>
      </c>
      <c r="C2604" s="313" t="s">
        <v>2726</v>
      </c>
      <c r="D2604" s="629">
        <v>1789</v>
      </c>
      <c r="E2604" s="451">
        <v>20000</v>
      </c>
      <c r="F2604" s="630" t="s">
        <v>3753</v>
      </c>
      <c r="G2604" s="313" t="s">
        <v>2728</v>
      </c>
      <c r="H2604" s="631">
        <v>44386</v>
      </c>
      <c r="I2604" s="628">
        <f t="shared" si="33"/>
        <v>44386</v>
      </c>
      <c r="J2604" s="632"/>
    </row>
    <row r="2605" spans="1:10" s="372" customFormat="1">
      <c r="A2605" s="311" t="s">
        <v>3311</v>
      </c>
      <c r="B2605" s="313" t="s">
        <v>2725</v>
      </c>
      <c r="C2605" s="313" t="s">
        <v>2726</v>
      </c>
      <c r="D2605" s="629">
        <v>2874</v>
      </c>
      <c r="E2605" s="451">
        <v>10000</v>
      </c>
      <c r="F2605" s="630" t="s">
        <v>3753</v>
      </c>
      <c r="G2605" s="313" t="s">
        <v>2728</v>
      </c>
      <c r="H2605" s="631">
        <v>44510</v>
      </c>
      <c r="I2605" s="628">
        <f t="shared" si="33"/>
        <v>44510</v>
      </c>
      <c r="J2605" s="632"/>
    </row>
    <row r="2606" spans="1:10" s="372" customFormat="1">
      <c r="A2606" s="311" t="s">
        <v>2759</v>
      </c>
      <c r="B2606" s="313" t="s">
        <v>2725</v>
      </c>
      <c r="C2606" s="313" t="s">
        <v>2726</v>
      </c>
      <c r="D2606" s="629">
        <v>118</v>
      </c>
      <c r="E2606" s="451">
        <v>30000</v>
      </c>
      <c r="F2606" s="630" t="s">
        <v>3753</v>
      </c>
      <c r="G2606" s="313" t="s">
        <v>2728</v>
      </c>
      <c r="H2606" s="631">
        <v>44212</v>
      </c>
      <c r="I2606" s="628">
        <f t="shared" si="33"/>
        <v>44212</v>
      </c>
      <c r="J2606" s="632"/>
    </row>
    <row r="2607" spans="1:10" s="372" customFormat="1" ht="23.25">
      <c r="A2607" s="311" t="s">
        <v>2844</v>
      </c>
      <c r="B2607" s="313" t="s">
        <v>2725</v>
      </c>
      <c r="C2607" s="313" t="s">
        <v>2726</v>
      </c>
      <c r="D2607" s="629">
        <v>569</v>
      </c>
      <c r="E2607" s="451">
        <v>30000</v>
      </c>
      <c r="F2607" s="630" t="s">
        <v>3754</v>
      </c>
      <c r="G2607" s="313" t="s">
        <v>2728</v>
      </c>
      <c r="H2607" s="631">
        <v>44256</v>
      </c>
      <c r="I2607" s="628">
        <f t="shared" si="33"/>
        <v>44256</v>
      </c>
      <c r="J2607" s="632"/>
    </row>
    <row r="2608" spans="1:10" s="372" customFormat="1">
      <c r="A2608" s="311" t="s">
        <v>2757</v>
      </c>
      <c r="B2608" s="313" t="s">
        <v>2725</v>
      </c>
      <c r="C2608" s="313" t="s">
        <v>2726</v>
      </c>
      <c r="D2608" s="629">
        <v>1401</v>
      </c>
      <c r="E2608" s="451">
        <v>20000</v>
      </c>
      <c r="F2608" s="630" t="s">
        <v>3754</v>
      </c>
      <c r="G2608" s="313" t="s">
        <v>2728</v>
      </c>
      <c r="H2608" s="631">
        <v>44348</v>
      </c>
      <c r="I2608" s="628">
        <f t="shared" si="33"/>
        <v>44348</v>
      </c>
      <c r="J2608" s="632"/>
    </row>
    <row r="2609" spans="1:10" s="372" customFormat="1">
      <c r="A2609" s="311" t="s">
        <v>2791</v>
      </c>
      <c r="B2609" s="313" t="s">
        <v>2725</v>
      </c>
      <c r="C2609" s="313" t="s">
        <v>2726</v>
      </c>
      <c r="D2609" s="629">
        <v>128</v>
      </c>
      <c r="E2609" s="451">
        <v>24000</v>
      </c>
      <c r="F2609" s="630" t="s">
        <v>3754</v>
      </c>
      <c r="G2609" s="313" t="s">
        <v>2728</v>
      </c>
      <c r="H2609" s="631">
        <v>44212</v>
      </c>
      <c r="I2609" s="628">
        <f t="shared" si="33"/>
        <v>44212</v>
      </c>
      <c r="J2609" s="632"/>
    </row>
    <row r="2610" spans="1:10" s="372" customFormat="1" ht="23.25">
      <c r="A2610" s="311" t="s">
        <v>2785</v>
      </c>
      <c r="B2610" s="313" t="s">
        <v>2725</v>
      </c>
      <c r="C2610" s="313" t="s">
        <v>2726</v>
      </c>
      <c r="D2610" s="629">
        <v>1783</v>
      </c>
      <c r="E2610" s="451">
        <v>8000</v>
      </c>
      <c r="F2610" s="630" t="s">
        <v>3755</v>
      </c>
      <c r="G2610" s="313" t="s">
        <v>2728</v>
      </c>
      <c r="H2610" s="631">
        <v>44385</v>
      </c>
      <c r="I2610" s="628">
        <f t="shared" si="33"/>
        <v>44385</v>
      </c>
      <c r="J2610" s="632"/>
    </row>
    <row r="2611" spans="1:10" s="372" customFormat="1" ht="23.25">
      <c r="A2611" s="311" t="s">
        <v>3756</v>
      </c>
      <c r="B2611" s="313" t="s">
        <v>2725</v>
      </c>
      <c r="C2611" s="313" t="s">
        <v>2726</v>
      </c>
      <c r="D2611" s="629">
        <v>1829</v>
      </c>
      <c r="E2611" s="451">
        <v>24324.7</v>
      </c>
      <c r="F2611" s="630" t="s">
        <v>3755</v>
      </c>
      <c r="G2611" s="313" t="s">
        <v>2728</v>
      </c>
      <c r="H2611" s="631">
        <v>44390</v>
      </c>
      <c r="I2611" s="628">
        <f t="shared" si="33"/>
        <v>44390</v>
      </c>
      <c r="J2611" s="632"/>
    </row>
    <row r="2612" spans="1:10" s="372" customFormat="1" ht="23.25">
      <c r="A2612" s="311" t="s">
        <v>2767</v>
      </c>
      <c r="B2612" s="313" t="s">
        <v>2725</v>
      </c>
      <c r="C2612" s="313" t="s">
        <v>2726</v>
      </c>
      <c r="D2612" s="629">
        <v>1187</v>
      </c>
      <c r="E2612" s="451">
        <v>10000</v>
      </c>
      <c r="F2612" s="630" t="s">
        <v>3757</v>
      </c>
      <c r="G2612" s="313" t="s">
        <v>2728</v>
      </c>
      <c r="H2612" s="631">
        <v>44335</v>
      </c>
      <c r="I2612" s="628">
        <f t="shared" ref="I2612:I2675" si="34">H2612+0</f>
        <v>44335</v>
      </c>
      <c r="J2612" s="632"/>
    </row>
    <row r="2613" spans="1:10" s="372" customFormat="1">
      <c r="A2613" s="311" t="s">
        <v>2767</v>
      </c>
      <c r="B2613" s="313" t="s">
        <v>2725</v>
      </c>
      <c r="C2613" s="313" t="s">
        <v>2726</v>
      </c>
      <c r="D2613" s="629">
        <v>1634</v>
      </c>
      <c r="E2613" s="451">
        <v>30000</v>
      </c>
      <c r="F2613" s="630" t="s">
        <v>3758</v>
      </c>
      <c r="G2613" s="313" t="s">
        <v>2728</v>
      </c>
      <c r="H2613" s="631">
        <v>44370</v>
      </c>
      <c r="I2613" s="628">
        <f t="shared" si="34"/>
        <v>44370</v>
      </c>
      <c r="J2613" s="632"/>
    </row>
    <row r="2614" spans="1:10" s="372" customFormat="1">
      <c r="A2614" s="311" t="s">
        <v>3004</v>
      </c>
      <c r="B2614" s="313" t="s">
        <v>2725</v>
      </c>
      <c r="C2614" s="313" t="s">
        <v>2726</v>
      </c>
      <c r="D2614" s="629">
        <v>2296</v>
      </c>
      <c r="E2614" s="451">
        <v>30000</v>
      </c>
      <c r="F2614" s="630" t="s">
        <v>3758</v>
      </c>
      <c r="G2614" s="313" t="s">
        <v>2728</v>
      </c>
      <c r="H2614" s="631">
        <v>44446</v>
      </c>
      <c r="I2614" s="628">
        <f t="shared" si="34"/>
        <v>44446</v>
      </c>
      <c r="J2614" s="632"/>
    </row>
    <row r="2615" spans="1:10" s="372" customFormat="1" ht="23.25">
      <c r="A2615" s="311" t="s">
        <v>2735</v>
      </c>
      <c r="B2615" s="313" t="s">
        <v>2725</v>
      </c>
      <c r="C2615" s="313" t="s">
        <v>2726</v>
      </c>
      <c r="D2615" s="629">
        <v>334</v>
      </c>
      <c r="E2615" s="451">
        <v>18000</v>
      </c>
      <c r="F2615" s="630" t="s">
        <v>3759</v>
      </c>
      <c r="G2615" s="313" t="s">
        <v>2728</v>
      </c>
      <c r="H2615" s="631">
        <v>44228</v>
      </c>
      <c r="I2615" s="628">
        <f t="shared" si="34"/>
        <v>44228</v>
      </c>
      <c r="J2615" s="632"/>
    </row>
    <row r="2616" spans="1:10" s="372" customFormat="1">
      <c r="A2616" s="311" t="s">
        <v>2735</v>
      </c>
      <c r="B2616" s="313" t="s">
        <v>2725</v>
      </c>
      <c r="C2616" s="313" t="s">
        <v>2726</v>
      </c>
      <c r="D2616" s="629">
        <v>996</v>
      </c>
      <c r="E2616" s="451">
        <v>24000</v>
      </c>
      <c r="F2616" s="630" t="s">
        <v>3760</v>
      </c>
      <c r="G2616" s="313" t="s">
        <v>2728</v>
      </c>
      <c r="H2616" s="631">
        <v>44319</v>
      </c>
      <c r="I2616" s="628">
        <f t="shared" si="34"/>
        <v>44319</v>
      </c>
      <c r="J2616" s="632"/>
    </row>
    <row r="2617" spans="1:10" s="372" customFormat="1">
      <c r="A2617" s="311" t="s">
        <v>2759</v>
      </c>
      <c r="B2617" s="313" t="s">
        <v>2725</v>
      </c>
      <c r="C2617" s="313" t="s">
        <v>2726</v>
      </c>
      <c r="D2617" s="629">
        <v>2250</v>
      </c>
      <c r="E2617" s="451">
        <v>20000</v>
      </c>
      <c r="F2617" s="630" t="s">
        <v>3760</v>
      </c>
      <c r="G2617" s="313" t="s">
        <v>2728</v>
      </c>
      <c r="H2617" s="631">
        <v>44441</v>
      </c>
      <c r="I2617" s="628">
        <f t="shared" si="34"/>
        <v>44441</v>
      </c>
      <c r="J2617" s="632"/>
    </row>
    <row r="2618" spans="1:10" s="372" customFormat="1" ht="23.25">
      <c r="A2618" s="311" t="s">
        <v>3761</v>
      </c>
      <c r="B2618" s="313" t="s">
        <v>2725</v>
      </c>
      <c r="C2618" s="313" t="s">
        <v>2726</v>
      </c>
      <c r="D2618" s="629">
        <v>3023</v>
      </c>
      <c r="E2618" s="451">
        <v>10000</v>
      </c>
      <c r="F2618" s="630" t="s">
        <v>3762</v>
      </c>
      <c r="G2618" s="313" t="s">
        <v>2728</v>
      </c>
      <c r="H2618" s="631">
        <v>44524</v>
      </c>
      <c r="I2618" s="628">
        <f t="shared" si="34"/>
        <v>44524</v>
      </c>
      <c r="J2618" s="632"/>
    </row>
    <row r="2619" spans="1:10" s="372" customFormat="1">
      <c r="A2619" s="311" t="s">
        <v>2998</v>
      </c>
      <c r="B2619" s="313" t="s">
        <v>2732</v>
      </c>
      <c r="C2619" s="313" t="s">
        <v>2726</v>
      </c>
      <c r="D2619" s="629" t="s">
        <v>3763</v>
      </c>
      <c r="E2619" s="451">
        <v>50000</v>
      </c>
      <c r="F2619" s="630" t="s">
        <v>3764</v>
      </c>
      <c r="G2619" s="313" t="s">
        <v>2728</v>
      </c>
      <c r="H2619" s="631">
        <v>44417</v>
      </c>
      <c r="I2619" s="628">
        <f t="shared" si="34"/>
        <v>44417</v>
      </c>
      <c r="J2619" s="632"/>
    </row>
    <row r="2620" spans="1:10" s="372" customFormat="1">
      <c r="A2620" s="311" t="s">
        <v>2808</v>
      </c>
      <c r="B2620" s="313" t="s">
        <v>2725</v>
      </c>
      <c r="C2620" s="313" t="s">
        <v>2726</v>
      </c>
      <c r="D2620" s="629">
        <v>1148</v>
      </c>
      <c r="E2620" s="451">
        <v>34000</v>
      </c>
      <c r="F2620" s="630" t="s">
        <v>3765</v>
      </c>
      <c r="G2620" s="313" t="s">
        <v>2728</v>
      </c>
      <c r="H2620" s="631">
        <v>44333</v>
      </c>
      <c r="I2620" s="628">
        <f t="shared" si="34"/>
        <v>44333</v>
      </c>
      <c r="J2620" s="632"/>
    </row>
    <row r="2621" spans="1:10" s="372" customFormat="1">
      <c r="A2621" s="311" t="s">
        <v>3766</v>
      </c>
      <c r="B2621" s="313" t="s">
        <v>2725</v>
      </c>
      <c r="C2621" s="313" t="s">
        <v>2726</v>
      </c>
      <c r="D2621" s="629">
        <v>3</v>
      </c>
      <c r="E2621" s="451">
        <v>22250</v>
      </c>
      <c r="F2621" s="630" t="s">
        <v>3767</v>
      </c>
      <c r="G2621" s="313" t="s">
        <v>2728</v>
      </c>
      <c r="H2621" s="631">
        <v>44204</v>
      </c>
      <c r="I2621" s="628">
        <f t="shared" si="34"/>
        <v>44204</v>
      </c>
      <c r="J2621" s="632"/>
    </row>
    <row r="2622" spans="1:10" s="372" customFormat="1" ht="23.25">
      <c r="A2622" s="311" t="s">
        <v>2914</v>
      </c>
      <c r="B2622" s="313" t="s">
        <v>2725</v>
      </c>
      <c r="C2622" s="313" t="s">
        <v>2726</v>
      </c>
      <c r="D2622" s="629">
        <v>133</v>
      </c>
      <c r="E2622" s="451">
        <v>30000</v>
      </c>
      <c r="F2622" s="630" t="s">
        <v>3768</v>
      </c>
      <c r="G2622" s="313" t="s">
        <v>2728</v>
      </c>
      <c r="H2622" s="631">
        <v>44212</v>
      </c>
      <c r="I2622" s="628">
        <f t="shared" si="34"/>
        <v>44212</v>
      </c>
      <c r="J2622" s="632"/>
    </row>
    <row r="2623" spans="1:10" s="372" customFormat="1">
      <c r="A2623" s="311" t="s">
        <v>2942</v>
      </c>
      <c r="B2623" s="313" t="s">
        <v>2725</v>
      </c>
      <c r="C2623" s="313" t="s">
        <v>2726</v>
      </c>
      <c r="D2623" s="629">
        <v>559</v>
      </c>
      <c r="E2623" s="451">
        <v>30000</v>
      </c>
      <c r="F2623" s="630" t="s">
        <v>3769</v>
      </c>
      <c r="G2623" s="313" t="s">
        <v>2728</v>
      </c>
      <c r="H2623" s="631">
        <v>44256</v>
      </c>
      <c r="I2623" s="628">
        <f t="shared" si="34"/>
        <v>44256</v>
      </c>
      <c r="J2623" s="632"/>
    </row>
    <row r="2624" spans="1:10" s="372" customFormat="1">
      <c r="A2624" s="311" t="s">
        <v>2942</v>
      </c>
      <c r="B2624" s="313" t="s">
        <v>2725</v>
      </c>
      <c r="C2624" s="313" t="s">
        <v>2726</v>
      </c>
      <c r="D2624" s="629">
        <v>1398</v>
      </c>
      <c r="E2624" s="451">
        <v>10000</v>
      </c>
      <c r="F2624" s="630" t="s">
        <v>3769</v>
      </c>
      <c r="G2624" s="313" t="s">
        <v>2728</v>
      </c>
      <c r="H2624" s="631">
        <v>44348</v>
      </c>
      <c r="I2624" s="628">
        <f t="shared" si="34"/>
        <v>44348</v>
      </c>
      <c r="J2624" s="632"/>
    </row>
    <row r="2625" spans="1:10" s="372" customFormat="1">
      <c r="A2625" s="311" t="s">
        <v>2942</v>
      </c>
      <c r="B2625" s="313" t="s">
        <v>2725</v>
      </c>
      <c r="C2625" s="313" t="s">
        <v>2726</v>
      </c>
      <c r="D2625" s="629">
        <v>1781</v>
      </c>
      <c r="E2625" s="451">
        <v>10000</v>
      </c>
      <c r="F2625" s="630" t="s">
        <v>3769</v>
      </c>
      <c r="G2625" s="313" t="s">
        <v>2728</v>
      </c>
      <c r="H2625" s="631">
        <v>44385</v>
      </c>
      <c r="I2625" s="628">
        <f t="shared" si="34"/>
        <v>44385</v>
      </c>
      <c r="J2625" s="632"/>
    </row>
    <row r="2626" spans="1:10" s="372" customFormat="1">
      <c r="A2626" s="311" t="s">
        <v>2942</v>
      </c>
      <c r="B2626" s="313" t="s">
        <v>2725</v>
      </c>
      <c r="C2626" s="313" t="s">
        <v>2726</v>
      </c>
      <c r="D2626" s="629">
        <v>2052</v>
      </c>
      <c r="E2626" s="451">
        <v>10000</v>
      </c>
      <c r="F2626" s="630" t="s">
        <v>3769</v>
      </c>
      <c r="G2626" s="313" t="s">
        <v>2728</v>
      </c>
      <c r="H2626" s="631">
        <v>44419</v>
      </c>
      <c r="I2626" s="628">
        <f t="shared" si="34"/>
        <v>44419</v>
      </c>
      <c r="J2626" s="632"/>
    </row>
    <row r="2627" spans="1:10" s="372" customFormat="1">
      <c r="A2627" s="311" t="s">
        <v>2942</v>
      </c>
      <c r="B2627" s="313" t="s">
        <v>2725</v>
      </c>
      <c r="C2627" s="313" t="s">
        <v>2726</v>
      </c>
      <c r="D2627" s="629">
        <v>1173</v>
      </c>
      <c r="E2627" s="451">
        <v>10000</v>
      </c>
      <c r="F2627" s="630" t="s">
        <v>3769</v>
      </c>
      <c r="G2627" s="313" t="s">
        <v>2728</v>
      </c>
      <c r="H2627" s="631">
        <v>44334</v>
      </c>
      <c r="I2627" s="628">
        <f t="shared" si="34"/>
        <v>44334</v>
      </c>
      <c r="J2627" s="632"/>
    </row>
    <row r="2628" spans="1:10" s="372" customFormat="1">
      <c r="A2628" s="311" t="s">
        <v>2942</v>
      </c>
      <c r="B2628" s="313" t="s">
        <v>2725</v>
      </c>
      <c r="C2628" s="313" t="s">
        <v>2726</v>
      </c>
      <c r="D2628" s="629">
        <v>1641</v>
      </c>
      <c r="E2628" s="451">
        <v>30000</v>
      </c>
      <c r="F2628" s="630" t="s">
        <v>3770</v>
      </c>
      <c r="G2628" s="313" t="s">
        <v>2728</v>
      </c>
      <c r="H2628" s="631">
        <v>44371</v>
      </c>
      <c r="I2628" s="628">
        <f t="shared" si="34"/>
        <v>44371</v>
      </c>
      <c r="J2628" s="632"/>
    </row>
    <row r="2629" spans="1:10" s="372" customFormat="1">
      <c r="A2629" s="311" t="s">
        <v>2942</v>
      </c>
      <c r="B2629" s="313" t="s">
        <v>2725</v>
      </c>
      <c r="C2629" s="313" t="s">
        <v>2726</v>
      </c>
      <c r="D2629" s="629">
        <v>2528</v>
      </c>
      <c r="E2629" s="451">
        <v>33000</v>
      </c>
      <c r="F2629" s="630" t="s">
        <v>3770</v>
      </c>
      <c r="G2629" s="313" t="s">
        <v>2728</v>
      </c>
      <c r="H2629" s="631">
        <v>44463</v>
      </c>
      <c r="I2629" s="628">
        <f t="shared" si="34"/>
        <v>44463</v>
      </c>
      <c r="J2629" s="632"/>
    </row>
    <row r="2630" spans="1:10" s="372" customFormat="1">
      <c r="A2630" s="311" t="s">
        <v>2773</v>
      </c>
      <c r="B2630" s="313" t="s">
        <v>2725</v>
      </c>
      <c r="C2630" s="313" t="s">
        <v>2726</v>
      </c>
      <c r="D2630" s="629">
        <v>2539</v>
      </c>
      <c r="E2630" s="451">
        <v>33000</v>
      </c>
      <c r="F2630" s="630" t="s">
        <v>3770</v>
      </c>
      <c r="G2630" s="313" t="s">
        <v>2728</v>
      </c>
      <c r="H2630" s="631">
        <v>44463</v>
      </c>
      <c r="I2630" s="628">
        <f t="shared" si="34"/>
        <v>44463</v>
      </c>
      <c r="J2630" s="632"/>
    </row>
    <row r="2631" spans="1:10" s="372" customFormat="1">
      <c r="A2631" s="311" t="s">
        <v>2773</v>
      </c>
      <c r="B2631" s="313" t="s">
        <v>2725</v>
      </c>
      <c r="C2631" s="313" t="s">
        <v>2726</v>
      </c>
      <c r="D2631" s="629">
        <v>228</v>
      </c>
      <c r="E2631" s="451">
        <v>5000</v>
      </c>
      <c r="F2631" s="630" t="s">
        <v>3771</v>
      </c>
      <c r="G2631" s="313" t="s">
        <v>2728</v>
      </c>
      <c r="H2631" s="631">
        <v>44217</v>
      </c>
      <c r="I2631" s="628">
        <f t="shared" si="34"/>
        <v>44217</v>
      </c>
      <c r="J2631" s="632"/>
    </row>
    <row r="2632" spans="1:10" s="372" customFormat="1">
      <c r="A2632" s="311" t="s">
        <v>2773</v>
      </c>
      <c r="B2632" s="313" t="s">
        <v>2725</v>
      </c>
      <c r="C2632" s="313" t="s">
        <v>2726</v>
      </c>
      <c r="D2632" s="629">
        <v>1154</v>
      </c>
      <c r="E2632" s="451">
        <v>5000</v>
      </c>
      <c r="F2632" s="630" t="s">
        <v>3772</v>
      </c>
      <c r="G2632" s="313" t="s">
        <v>2728</v>
      </c>
      <c r="H2632" s="631">
        <v>44333</v>
      </c>
      <c r="I2632" s="628">
        <f t="shared" si="34"/>
        <v>44333</v>
      </c>
      <c r="J2632" s="632"/>
    </row>
    <row r="2633" spans="1:10" s="372" customFormat="1">
      <c r="A2633" s="311" t="s">
        <v>2942</v>
      </c>
      <c r="B2633" s="313" t="s">
        <v>2725</v>
      </c>
      <c r="C2633" s="313" t="s">
        <v>2726</v>
      </c>
      <c r="D2633" s="629">
        <v>493</v>
      </c>
      <c r="E2633" s="451">
        <v>30000</v>
      </c>
      <c r="F2633" s="630" t="s">
        <v>3772</v>
      </c>
      <c r="G2633" s="313" t="s">
        <v>2728</v>
      </c>
      <c r="H2633" s="631">
        <v>44245</v>
      </c>
      <c r="I2633" s="628">
        <f t="shared" si="34"/>
        <v>44245</v>
      </c>
      <c r="J2633" s="632"/>
    </row>
    <row r="2634" spans="1:10" s="372" customFormat="1">
      <c r="A2634" s="311" t="s">
        <v>2942</v>
      </c>
      <c r="B2634" s="313" t="s">
        <v>2725</v>
      </c>
      <c r="C2634" s="313" t="s">
        <v>2726</v>
      </c>
      <c r="D2634" s="629">
        <v>1248</v>
      </c>
      <c r="E2634" s="451">
        <v>20000</v>
      </c>
      <c r="F2634" s="630" t="s">
        <v>3773</v>
      </c>
      <c r="G2634" s="313" t="s">
        <v>2728</v>
      </c>
      <c r="H2634" s="631">
        <v>44337</v>
      </c>
      <c r="I2634" s="628">
        <f t="shared" si="34"/>
        <v>44337</v>
      </c>
      <c r="J2634" s="632"/>
    </row>
    <row r="2635" spans="1:10" s="372" customFormat="1">
      <c r="A2635" s="311" t="s">
        <v>2942</v>
      </c>
      <c r="B2635" s="313" t="s">
        <v>2725</v>
      </c>
      <c r="C2635" s="313" t="s">
        <v>2726</v>
      </c>
      <c r="D2635" s="629">
        <v>1964</v>
      </c>
      <c r="E2635" s="451">
        <v>20000</v>
      </c>
      <c r="F2635" s="630" t="s">
        <v>3773</v>
      </c>
      <c r="G2635" s="313" t="s">
        <v>2728</v>
      </c>
      <c r="H2635" s="631">
        <v>44399</v>
      </c>
      <c r="I2635" s="628">
        <f t="shared" si="34"/>
        <v>44399</v>
      </c>
      <c r="J2635" s="632"/>
    </row>
    <row r="2636" spans="1:10" s="372" customFormat="1">
      <c r="A2636" s="311" t="s">
        <v>2942</v>
      </c>
      <c r="B2636" s="313" t="s">
        <v>2725</v>
      </c>
      <c r="C2636" s="313" t="s">
        <v>2726</v>
      </c>
      <c r="D2636" s="629">
        <v>2563</v>
      </c>
      <c r="E2636" s="451">
        <v>20000</v>
      </c>
      <c r="F2636" s="630" t="s">
        <v>3773</v>
      </c>
      <c r="G2636" s="313" t="s">
        <v>2728</v>
      </c>
      <c r="H2636" s="631">
        <v>44467</v>
      </c>
      <c r="I2636" s="628">
        <f t="shared" si="34"/>
        <v>44467</v>
      </c>
      <c r="J2636" s="632"/>
    </row>
    <row r="2637" spans="1:10" s="372" customFormat="1">
      <c r="A2637" s="311" t="s">
        <v>2942</v>
      </c>
      <c r="B2637" s="313" t="s">
        <v>2725</v>
      </c>
      <c r="C2637" s="313" t="s">
        <v>2726</v>
      </c>
      <c r="D2637" s="629">
        <v>3059</v>
      </c>
      <c r="E2637" s="451">
        <v>10700</v>
      </c>
      <c r="F2637" s="630" t="s">
        <v>3773</v>
      </c>
      <c r="G2637" s="313" t="s">
        <v>2728</v>
      </c>
      <c r="H2637" s="631">
        <v>44530</v>
      </c>
      <c r="I2637" s="628">
        <f t="shared" si="34"/>
        <v>44530</v>
      </c>
      <c r="J2637" s="632"/>
    </row>
    <row r="2638" spans="1:10" s="372" customFormat="1">
      <c r="A2638" s="311" t="s">
        <v>2785</v>
      </c>
      <c r="B2638" s="313" t="s">
        <v>2725</v>
      </c>
      <c r="C2638" s="313" t="s">
        <v>2726</v>
      </c>
      <c r="D2638" s="629">
        <v>2759</v>
      </c>
      <c r="E2638" s="451">
        <v>13500</v>
      </c>
      <c r="F2638" s="630" t="s">
        <v>3773</v>
      </c>
      <c r="G2638" s="313" t="s">
        <v>2728</v>
      </c>
      <c r="H2638" s="631">
        <v>44489</v>
      </c>
      <c r="I2638" s="628">
        <f t="shared" si="34"/>
        <v>44489</v>
      </c>
      <c r="J2638" s="632"/>
    </row>
    <row r="2639" spans="1:10" s="372" customFormat="1">
      <c r="A2639" s="311" t="s">
        <v>2890</v>
      </c>
      <c r="B2639" s="313" t="s">
        <v>2725</v>
      </c>
      <c r="C2639" s="313" t="s">
        <v>2726</v>
      </c>
      <c r="D2639" s="629">
        <v>2628</v>
      </c>
      <c r="E2639" s="451">
        <v>5000</v>
      </c>
      <c r="F2639" s="630" t="s">
        <v>3774</v>
      </c>
      <c r="G2639" s="313" t="s">
        <v>2728</v>
      </c>
      <c r="H2639" s="631">
        <v>44470</v>
      </c>
      <c r="I2639" s="628">
        <f t="shared" si="34"/>
        <v>44470</v>
      </c>
      <c r="J2639" s="632"/>
    </row>
    <row r="2640" spans="1:10" s="372" customFormat="1">
      <c r="A2640" s="311" t="s">
        <v>2907</v>
      </c>
      <c r="B2640" s="313" t="s">
        <v>2725</v>
      </c>
      <c r="C2640" s="313" t="s">
        <v>2726</v>
      </c>
      <c r="D2640" s="629">
        <v>1150</v>
      </c>
      <c r="E2640" s="451">
        <v>20000</v>
      </c>
      <c r="F2640" s="630" t="s">
        <v>3775</v>
      </c>
      <c r="G2640" s="313" t="s">
        <v>2728</v>
      </c>
      <c r="H2640" s="631">
        <v>44333</v>
      </c>
      <c r="I2640" s="628">
        <f t="shared" si="34"/>
        <v>44333</v>
      </c>
      <c r="J2640" s="632"/>
    </row>
    <row r="2641" spans="1:10" s="372" customFormat="1">
      <c r="A2641" s="311" t="s">
        <v>3195</v>
      </c>
      <c r="B2641" s="313" t="s">
        <v>2725</v>
      </c>
      <c r="C2641" s="313" t="s">
        <v>2726</v>
      </c>
      <c r="D2641" s="629">
        <v>311</v>
      </c>
      <c r="E2641" s="451">
        <v>18000</v>
      </c>
      <c r="F2641" s="630" t="s">
        <v>3776</v>
      </c>
      <c r="G2641" s="313" t="s">
        <v>2728</v>
      </c>
      <c r="H2641" s="631">
        <v>44223</v>
      </c>
      <c r="I2641" s="628">
        <f t="shared" si="34"/>
        <v>44223</v>
      </c>
      <c r="J2641" s="632"/>
    </row>
    <row r="2642" spans="1:10" s="372" customFormat="1">
      <c r="A2642" s="311" t="s">
        <v>2764</v>
      </c>
      <c r="B2642" s="313" t="s">
        <v>2725</v>
      </c>
      <c r="C2642" s="313" t="s">
        <v>2726</v>
      </c>
      <c r="D2642" s="629">
        <v>490</v>
      </c>
      <c r="E2642" s="451">
        <v>30000</v>
      </c>
      <c r="F2642" s="630" t="s">
        <v>3777</v>
      </c>
      <c r="G2642" s="313" t="s">
        <v>2728</v>
      </c>
      <c r="H2642" s="631">
        <v>44245</v>
      </c>
      <c r="I2642" s="628">
        <f t="shared" si="34"/>
        <v>44245</v>
      </c>
      <c r="J2642" s="632"/>
    </row>
    <row r="2643" spans="1:10" s="372" customFormat="1">
      <c r="A2643" s="311" t="s">
        <v>2766</v>
      </c>
      <c r="B2643" s="313" t="s">
        <v>2725</v>
      </c>
      <c r="C2643" s="313" t="s">
        <v>2726</v>
      </c>
      <c r="D2643" s="629">
        <v>1262</v>
      </c>
      <c r="E2643" s="451">
        <v>20000</v>
      </c>
      <c r="F2643" s="630" t="s">
        <v>3778</v>
      </c>
      <c r="G2643" s="313" t="s">
        <v>2728</v>
      </c>
      <c r="H2643" s="631">
        <v>44340</v>
      </c>
      <c r="I2643" s="628">
        <f t="shared" si="34"/>
        <v>44340</v>
      </c>
      <c r="J2643" s="632"/>
    </row>
    <row r="2644" spans="1:10" s="372" customFormat="1">
      <c r="A2644" s="311" t="s">
        <v>2767</v>
      </c>
      <c r="B2644" s="313" t="s">
        <v>2725</v>
      </c>
      <c r="C2644" s="313" t="s">
        <v>2726</v>
      </c>
      <c r="D2644" s="629">
        <v>1968</v>
      </c>
      <c r="E2644" s="451">
        <v>20000</v>
      </c>
      <c r="F2644" s="630" t="s">
        <v>3778</v>
      </c>
      <c r="G2644" s="313" t="s">
        <v>2728</v>
      </c>
      <c r="H2644" s="631">
        <v>44399</v>
      </c>
      <c r="I2644" s="628">
        <f t="shared" si="34"/>
        <v>44399</v>
      </c>
      <c r="J2644" s="632"/>
    </row>
    <row r="2645" spans="1:10" s="372" customFormat="1">
      <c r="A2645" s="311" t="s">
        <v>2767</v>
      </c>
      <c r="B2645" s="313" t="s">
        <v>2725</v>
      </c>
      <c r="C2645" s="313" t="s">
        <v>2726</v>
      </c>
      <c r="D2645" s="629">
        <v>2571</v>
      </c>
      <c r="E2645" s="451">
        <v>20000</v>
      </c>
      <c r="F2645" s="630" t="s">
        <v>3778</v>
      </c>
      <c r="G2645" s="313" t="s">
        <v>2728</v>
      </c>
      <c r="H2645" s="631">
        <v>44467</v>
      </c>
      <c r="I2645" s="628">
        <f t="shared" si="34"/>
        <v>44467</v>
      </c>
      <c r="J2645" s="632"/>
    </row>
    <row r="2646" spans="1:10" s="372" customFormat="1">
      <c r="A2646" s="311" t="s">
        <v>3779</v>
      </c>
      <c r="B2646" s="313" t="s">
        <v>2725</v>
      </c>
      <c r="C2646" s="313" t="s">
        <v>2726</v>
      </c>
      <c r="D2646" s="629">
        <v>55</v>
      </c>
      <c r="E2646" s="451">
        <v>33000</v>
      </c>
      <c r="F2646" s="630" t="s">
        <v>3778</v>
      </c>
      <c r="G2646" s="313" t="s">
        <v>2728</v>
      </c>
      <c r="H2646" s="631">
        <v>44209</v>
      </c>
      <c r="I2646" s="628">
        <f t="shared" si="34"/>
        <v>44209</v>
      </c>
      <c r="J2646" s="632"/>
    </row>
    <row r="2647" spans="1:10" s="372" customFormat="1" ht="23.25">
      <c r="A2647" s="311" t="s">
        <v>3140</v>
      </c>
      <c r="B2647" s="313" t="s">
        <v>2725</v>
      </c>
      <c r="C2647" s="313" t="s">
        <v>2726</v>
      </c>
      <c r="D2647" s="629">
        <v>915</v>
      </c>
      <c r="E2647" s="451">
        <v>33000</v>
      </c>
      <c r="F2647" s="630" t="s">
        <v>3780</v>
      </c>
      <c r="G2647" s="313" t="s">
        <v>2728</v>
      </c>
      <c r="H2647" s="631">
        <v>44312</v>
      </c>
      <c r="I2647" s="628">
        <f t="shared" si="34"/>
        <v>44312</v>
      </c>
      <c r="J2647" s="632"/>
    </row>
    <row r="2648" spans="1:10" s="372" customFormat="1">
      <c r="A2648" s="311" t="s">
        <v>2767</v>
      </c>
      <c r="B2648" s="313" t="s">
        <v>2725</v>
      </c>
      <c r="C2648" s="313" t="s">
        <v>2726</v>
      </c>
      <c r="D2648" s="629">
        <v>1870</v>
      </c>
      <c r="E2648" s="451">
        <v>33000</v>
      </c>
      <c r="F2648" s="630" t="s">
        <v>3780</v>
      </c>
      <c r="G2648" s="313" t="s">
        <v>2728</v>
      </c>
      <c r="H2648" s="631">
        <v>44392</v>
      </c>
      <c r="I2648" s="628">
        <f t="shared" si="34"/>
        <v>44392</v>
      </c>
      <c r="J2648" s="632"/>
    </row>
    <row r="2649" spans="1:10" s="372" customFormat="1">
      <c r="A2649" s="311" t="s">
        <v>2767</v>
      </c>
      <c r="B2649" s="313" t="s">
        <v>2725</v>
      </c>
      <c r="C2649" s="313" t="s">
        <v>2726</v>
      </c>
      <c r="D2649" s="629">
        <v>2630</v>
      </c>
      <c r="E2649" s="451">
        <v>33000</v>
      </c>
      <c r="F2649" s="630" t="s">
        <v>3780</v>
      </c>
      <c r="G2649" s="313" t="s">
        <v>2728</v>
      </c>
      <c r="H2649" s="631">
        <v>44470</v>
      </c>
      <c r="I2649" s="628">
        <f t="shared" si="34"/>
        <v>44470</v>
      </c>
      <c r="J2649" s="632"/>
    </row>
    <row r="2650" spans="1:10" s="372" customFormat="1">
      <c r="A2650" s="311" t="s">
        <v>2808</v>
      </c>
      <c r="B2650" s="313" t="s">
        <v>2725</v>
      </c>
      <c r="C2650" s="313" t="s">
        <v>2726</v>
      </c>
      <c r="D2650" s="629">
        <v>3268</v>
      </c>
      <c r="E2650" s="451">
        <v>8250</v>
      </c>
      <c r="F2650" s="630" t="s">
        <v>3780</v>
      </c>
      <c r="G2650" s="313" t="s">
        <v>2728</v>
      </c>
      <c r="H2650" s="631">
        <v>44551</v>
      </c>
      <c r="I2650" s="628">
        <f t="shared" si="34"/>
        <v>44551</v>
      </c>
      <c r="J2650" s="632"/>
    </row>
    <row r="2651" spans="1:10" s="372" customFormat="1">
      <c r="A2651" s="311" t="s">
        <v>2826</v>
      </c>
      <c r="B2651" s="313" t="s">
        <v>2725</v>
      </c>
      <c r="C2651" s="313" t="s">
        <v>2726</v>
      </c>
      <c r="D2651" s="629">
        <v>328</v>
      </c>
      <c r="E2651" s="451">
        <v>28000</v>
      </c>
      <c r="F2651" s="630" t="s">
        <v>3780</v>
      </c>
      <c r="G2651" s="313" t="s">
        <v>2728</v>
      </c>
      <c r="H2651" s="631">
        <v>44225</v>
      </c>
      <c r="I2651" s="628">
        <f t="shared" si="34"/>
        <v>44225</v>
      </c>
      <c r="J2651" s="632"/>
    </row>
    <row r="2652" spans="1:10" s="372" customFormat="1" ht="23.25">
      <c r="A2652" s="311" t="s">
        <v>3781</v>
      </c>
      <c r="B2652" s="313" t="s">
        <v>2725</v>
      </c>
      <c r="C2652" s="313" t="s">
        <v>2726</v>
      </c>
      <c r="D2652" s="629">
        <v>2063</v>
      </c>
      <c r="E2652" s="451">
        <v>24000</v>
      </c>
      <c r="F2652" s="630" t="s">
        <v>3782</v>
      </c>
      <c r="G2652" s="313" t="s">
        <v>2728</v>
      </c>
      <c r="H2652" s="631">
        <v>44421</v>
      </c>
      <c r="I2652" s="628">
        <f t="shared" si="34"/>
        <v>44421</v>
      </c>
      <c r="J2652" s="632"/>
    </row>
    <row r="2653" spans="1:10" s="372" customFormat="1" ht="23.25">
      <c r="A2653" s="311" t="s">
        <v>3781</v>
      </c>
      <c r="B2653" s="313" t="s">
        <v>2725</v>
      </c>
      <c r="C2653" s="313" t="s">
        <v>2726</v>
      </c>
      <c r="D2653" s="629">
        <v>2755</v>
      </c>
      <c r="E2653" s="451">
        <v>28800</v>
      </c>
      <c r="F2653" s="630" t="s">
        <v>3783</v>
      </c>
      <c r="G2653" s="313" t="s">
        <v>2728</v>
      </c>
      <c r="H2653" s="631">
        <v>44488</v>
      </c>
      <c r="I2653" s="628">
        <f t="shared" si="34"/>
        <v>44488</v>
      </c>
      <c r="J2653" s="632"/>
    </row>
    <row r="2654" spans="1:10" s="372" customFormat="1">
      <c r="A2654" s="311" t="s">
        <v>2735</v>
      </c>
      <c r="B2654" s="313" t="s">
        <v>2725</v>
      </c>
      <c r="C2654" s="313" t="s">
        <v>2726</v>
      </c>
      <c r="D2654" s="629">
        <v>333</v>
      </c>
      <c r="E2654" s="451">
        <v>26000</v>
      </c>
      <c r="F2654" s="630" t="s">
        <v>3783</v>
      </c>
      <c r="G2654" s="313" t="s">
        <v>2728</v>
      </c>
      <c r="H2654" s="631">
        <v>44228</v>
      </c>
      <c r="I2654" s="628">
        <f t="shared" si="34"/>
        <v>44228</v>
      </c>
      <c r="J2654" s="632"/>
    </row>
    <row r="2655" spans="1:10" s="372" customFormat="1">
      <c r="A2655" s="311" t="s">
        <v>2735</v>
      </c>
      <c r="B2655" s="313" t="s">
        <v>2725</v>
      </c>
      <c r="C2655" s="313" t="s">
        <v>2726</v>
      </c>
      <c r="D2655" s="629">
        <v>711</v>
      </c>
      <c r="E2655" s="451">
        <v>26000</v>
      </c>
      <c r="F2655" s="630" t="s">
        <v>3784</v>
      </c>
      <c r="G2655" s="313" t="s">
        <v>2728</v>
      </c>
      <c r="H2655" s="631">
        <v>44282</v>
      </c>
      <c r="I2655" s="628">
        <f t="shared" si="34"/>
        <v>44282</v>
      </c>
      <c r="J2655" s="632"/>
    </row>
    <row r="2656" spans="1:10" s="372" customFormat="1">
      <c r="A2656" s="311" t="s">
        <v>2735</v>
      </c>
      <c r="B2656" s="313" t="s">
        <v>2725</v>
      </c>
      <c r="C2656" s="313" t="s">
        <v>2726</v>
      </c>
      <c r="D2656" s="629">
        <v>1041</v>
      </c>
      <c r="E2656" s="451">
        <v>6500</v>
      </c>
      <c r="F2656" s="630" t="s">
        <v>3784</v>
      </c>
      <c r="G2656" s="313" t="s">
        <v>2728</v>
      </c>
      <c r="H2656" s="631">
        <v>44322</v>
      </c>
      <c r="I2656" s="628">
        <f t="shared" si="34"/>
        <v>44322</v>
      </c>
      <c r="J2656" s="632"/>
    </row>
    <row r="2657" spans="1:10" s="372" customFormat="1">
      <c r="A2657" s="311" t="s">
        <v>2767</v>
      </c>
      <c r="B2657" s="313" t="s">
        <v>2725</v>
      </c>
      <c r="C2657" s="313" t="s">
        <v>2726</v>
      </c>
      <c r="D2657" s="629">
        <v>36</v>
      </c>
      <c r="E2657" s="451">
        <v>22000</v>
      </c>
      <c r="F2657" s="630" t="s">
        <v>3784</v>
      </c>
      <c r="G2657" s="313" t="s">
        <v>2728</v>
      </c>
      <c r="H2657" s="631">
        <v>44208</v>
      </c>
      <c r="I2657" s="628">
        <f t="shared" si="34"/>
        <v>44208</v>
      </c>
      <c r="J2657" s="632"/>
    </row>
    <row r="2658" spans="1:10" s="372" customFormat="1">
      <c r="A2658" s="311" t="s">
        <v>2953</v>
      </c>
      <c r="B2658" s="313" t="s">
        <v>2725</v>
      </c>
      <c r="C2658" s="313" t="s">
        <v>2726</v>
      </c>
      <c r="D2658" s="629">
        <v>657</v>
      </c>
      <c r="E2658" s="451">
        <v>22000</v>
      </c>
      <c r="F2658" s="630" t="s">
        <v>3785</v>
      </c>
      <c r="G2658" s="313" t="s">
        <v>2728</v>
      </c>
      <c r="H2658" s="631">
        <v>44267</v>
      </c>
      <c r="I2658" s="628">
        <f t="shared" si="34"/>
        <v>44267</v>
      </c>
      <c r="J2658" s="632"/>
    </row>
    <row r="2659" spans="1:10" s="372" customFormat="1">
      <c r="A2659" s="311" t="s">
        <v>2766</v>
      </c>
      <c r="B2659" s="313" t="s">
        <v>2725</v>
      </c>
      <c r="C2659" s="313" t="s">
        <v>2726</v>
      </c>
      <c r="D2659" s="629">
        <v>1142</v>
      </c>
      <c r="E2659" s="451">
        <v>22000</v>
      </c>
      <c r="F2659" s="630" t="s">
        <v>3785</v>
      </c>
      <c r="G2659" s="313" t="s">
        <v>2728</v>
      </c>
      <c r="H2659" s="631">
        <v>44330</v>
      </c>
      <c r="I2659" s="628">
        <f t="shared" si="34"/>
        <v>44330</v>
      </c>
      <c r="J2659" s="632"/>
    </row>
    <row r="2660" spans="1:10" s="372" customFormat="1">
      <c r="A2660" s="311" t="s">
        <v>2766</v>
      </c>
      <c r="B2660" s="313" t="s">
        <v>2725</v>
      </c>
      <c r="C2660" s="313" t="s">
        <v>2726</v>
      </c>
      <c r="D2660" s="629">
        <v>1929</v>
      </c>
      <c r="E2660" s="451">
        <v>22000</v>
      </c>
      <c r="F2660" s="630" t="s">
        <v>3785</v>
      </c>
      <c r="G2660" s="313" t="s">
        <v>2728</v>
      </c>
      <c r="H2660" s="631">
        <v>44396</v>
      </c>
      <c r="I2660" s="628">
        <f t="shared" si="34"/>
        <v>44396</v>
      </c>
      <c r="J2660" s="632"/>
    </row>
    <row r="2661" spans="1:10" s="372" customFormat="1">
      <c r="A2661" s="311" t="s">
        <v>2767</v>
      </c>
      <c r="B2661" s="313" t="s">
        <v>2725</v>
      </c>
      <c r="C2661" s="313" t="s">
        <v>2726</v>
      </c>
      <c r="D2661" s="629">
        <v>2596</v>
      </c>
      <c r="E2661" s="451">
        <v>11000</v>
      </c>
      <c r="F2661" s="630" t="s">
        <v>3785</v>
      </c>
      <c r="G2661" s="313" t="s">
        <v>2728</v>
      </c>
      <c r="H2661" s="631">
        <v>44468</v>
      </c>
      <c r="I2661" s="628">
        <f t="shared" si="34"/>
        <v>44468</v>
      </c>
      <c r="J2661" s="632"/>
    </row>
    <row r="2662" spans="1:10" s="372" customFormat="1">
      <c r="A2662" s="311" t="s">
        <v>2766</v>
      </c>
      <c r="B2662" s="313" t="s">
        <v>2725</v>
      </c>
      <c r="C2662" s="313" t="s">
        <v>2726</v>
      </c>
      <c r="D2662" s="629">
        <v>2891</v>
      </c>
      <c r="E2662" s="451">
        <v>16500</v>
      </c>
      <c r="F2662" s="630" t="s">
        <v>3785</v>
      </c>
      <c r="G2662" s="313" t="s">
        <v>2728</v>
      </c>
      <c r="H2662" s="631">
        <v>44510</v>
      </c>
      <c r="I2662" s="628">
        <f t="shared" si="34"/>
        <v>44510</v>
      </c>
      <c r="J2662" s="632"/>
    </row>
    <row r="2663" spans="1:10" s="372" customFormat="1">
      <c r="A2663" s="311" t="s">
        <v>2915</v>
      </c>
      <c r="B2663" s="313" t="s">
        <v>2725</v>
      </c>
      <c r="C2663" s="313" t="s">
        <v>2726</v>
      </c>
      <c r="D2663" s="629">
        <v>14</v>
      </c>
      <c r="E2663" s="451">
        <v>13500</v>
      </c>
      <c r="F2663" s="630" t="s">
        <v>3785</v>
      </c>
      <c r="G2663" s="313" t="s">
        <v>2728</v>
      </c>
      <c r="H2663" s="631">
        <v>44208</v>
      </c>
      <c r="I2663" s="628">
        <f t="shared" si="34"/>
        <v>44208</v>
      </c>
      <c r="J2663" s="632"/>
    </row>
    <row r="2664" spans="1:10" s="372" customFormat="1">
      <c r="A2664" s="311" t="s">
        <v>2789</v>
      </c>
      <c r="B2664" s="313" t="s">
        <v>2725</v>
      </c>
      <c r="C2664" s="313" t="s">
        <v>2726</v>
      </c>
      <c r="D2664" s="629">
        <v>2966</v>
      </c>
      <c r="E2664" s="451">
        <v>16500</v>
      </c>
      <c r="F2664" s="630" t="s">
        <v>3786</v>
      </c>
      <c r="G2664" s="313" t="s">
        <v>2728</v>
      </c>
      <c r="H2664" s="631">
        <v>44517</v>
      </c>
      <c r="I2664" s="628">
        <f t="shared" si="34"/>
        <v>44517</v>
      </c>
      <c r="J2664" s="632"/>
    </row>
    <row r="2665" spans="1:10" s="372" customFormat="1">
      <c r="A2665" s="311" t="s">
        <v>2915</v>
      </c>
      <c r="B2665" s="313" t="s">
        <v>2725</v>
      </c>
      <c r="C2665" s="313" t="s">
        <v>2726</v>
      </c>
      <c r="D2665" s="629">
        <v>293</v>
      </c>
      <c r="E2665" s="451">
        <v>7500</v>
      </c>
      <c r="F2665" s="630" t="s">
        <v>3787</v>
      </c>
      <c r="G2665" s="313" t="s">
        <v>2728</v>
      </c>
      <c r="H2665" s="631">
        <v>44222</v>
      </c>
      <c r="I2665" s="628">
        <f t="shared" si="34"/>
        <v>44222</v>
      </c>
      <c r="J2665" s="632"/>
    </row>
    <row r="2666" spans="1:10" s="372" customFormat="1">
      <c r="A2666" s="311" t="s">
        <v>2915</v>
      </c>
      <c r="B2666" s="313" t="s">
        <v>2725</v>
      </c>
      <c r="C2666" s="313" t="s">
        <v>2726</v>
      </c>
      <c r="D2666" s="629">
        <v>856</v>
      </c>
      <c r="E2666" s="451">
        <v>2500</v>
      </c>
      <c r="F2666" s="630" t="s">
        <v>3788</v>
      </c>
      <c r="G2666" s="313" t="s">
        <v>2728</v>
      </c>
      <c r="H2666" s="631">
        <v>44303</v>
      </c>
      <c r="I2666" s="628">
        <f t="shared" si="34"/>
        <v>44303</v>
      </c>
      <c r="J2666" s="632"/>
    </row>
    <row r="2667" spans="1:10" s="372" customFormat="1">
      <c r="A2667" s="311" t="s">
        <v>2749</v>
      </c>
      <c r="B2667" s="313" t="s">
        <v>2725</v>
      </c>
      <c r="C2667" s="313" t="s">
        <v>2726</v>
      </c>
      <c r="D2667" s="629">
        <v>3140</v>
      </c>
      <c r="E2667" s="451">
        <v>8670</v>
      </c>
      <c r="F2667" s="630" t="s">
        <v>3788</v>
      </c>
      <c r="G2667" s="313" t="s">
        <v>2728</v>
      </c>
      <c r="H2667" s="631">
        <v>44536</v>
      </c>
      <c r="I2667" s="628">
        <f t="shared" si="34"/>
        <v>44536</v>
      </c>
      <c r="J2667" s="632"/>
    </row>
    <row r="2668" spans="1:10" s="372" customFormat="1">
      <c r="A2668" s="311" t="s">
        <v>3789</v>
      </c>
      <c r="B2668" s="313" t="s">
        <v>2725</v>
      </c>
      <c r="C2668" s="313" t="s">
        <v>2726</v>
      </c>
      <c r="D2668" s="629">
        <v>1600</v>
      </c>
      <c r="E2668" s="451">
        <v>3760</v>
      </c>
      <c r="F2668" s="630" t="s">
        <v>3790</v>
      </c>
      <c r="G2668" s="313" t="s">
        <v>2728</v>
      </c>
      <c r="H2668" s="631">
        <v>44368</v>
      </c>
      <c r="I2668" s="628">
        <f t="shared" si="34"/>
        <v>44368</v>
      </c>
      <c r="J2668" s="632"/>
    </row>
    <row r="2669" spans="1:10" s="372" customFormat="1">
      <c r="A2669" s="311" t="s">
        <v>2773</v>
      </c>
      <c r="B2669" s="313" t="s">
        <v>2725</v>
      </c>
      <c r="C2669" s="313" t="s">
        <v>2726</v>
      </c>
      <c r="D2669" s="629">
        <v>3240</v>
      </c>
      <c r="E2669" s="451">
        <v>4000</v>
      </c>
      <c r="F2669" s="630" t="s">
        <v>3791</v>
      </c>
      <c r="G2669" s="313" t="s">
        <v>2728</v>
      </c>
      <c r="H2669" s="631">
        <v>44547</v>
      </c>
      <c r="I2669" s="628">
        <f t="shared" si="34"/>
        <v>44547</v>
      </c>
      <c r="J2669" s="632"/>
    </row>
    <row r="2670" spans="1:10" s="372" customFormat="1">
      <c r="A2670" s="311" t="s">
        <v>3518</v>
      </c>
      <c r="B2670" s="313" t="s">
        <v>2725</v>
      </c>
      <c r="C2670" s="313" t="s">
        <v>2726</v>
      </c>
      <c r="D2670" s="629">
        <v>300</v>
      </c>
      <c r="E2670" s="451">
        <v>10000</v>
      </c>
      <c r="F2670" s="630" t="s">
        <v>3792</v>
      </c>
      <c r="G2670" s="313" t="s">
        <v>2728</v>
      </c>
      <c r="H2670" s="631">
        <v>44222</v>
      </c>
      <c r="I2670" s="628">
        <f t="shared" si="34"/>
        <v>44222</v>
      </c>
      <c r="J2670" s="632"/>
    </row>
    <row r="2671" spans="1:10" s="372" customFormat="1" ht="23.25">
      <c r="A2671" s="311" t="s">
        <v>2947</v>
      </c>
      <c r="B2671" s="313" t="s">
        <v>2725</v>
      </c>
      <c r="C2671" s="313" t="s">
        <v>2726</v>
      </c>
      <c r="D2671" s="629">
        <v>256</v>
      </c>
      <c r="E2671" s="451">
        <v>30000</v>
      </c>
      <c r="F2671" s="630" t="s">
        <v>3793</v>
      </c>
      <c r="G2671" s="313" t="s">
        <v>2728</v>
      </c>
      <c r="H2671" s="631">
        <v>44218</v>
      </c>
      <c r="I2671" s="628">
        <f t="shared" si="34"/>
        <v>44218</v>
      </c>
      <c r="J2671" s="632"/>
    </row>
    <row r="2672" spans="1:10" s="372" customFormat="1" ht="23.25">
      <c r="A2672" s="311" t="s">
        <v>3067</v>
      </c>
      <c r="B2672" s="313" t="s">
        <v>2725</v>
      </c>
      <c r="C2672" s="313" t="s">
        <v>2726</v>
      </c>
      <c r="D2672" s="629">
        <v>1028</v>
      </c>
      <c r="E2672" s="451">
        <v>30000</v>
      </c>
      <c r="F2672" s="630" t="s">
        <v>3794</v>
      </c>
      <c r="G2672" s="313" t="s">
        <v>2728</v>
      </c>
      <c r="H2672" s="631">
        <v>44322</v>
      </c>
      <c r="I2672" s="628">
        <f t="shared" si="34"/>
        <v>44322</v>
      </c>
      <c r="J2672" s="632"/>
    </row>
    <row r="2673" spans="1:10" s="372" customFormat="1">
      <c r="A2673" s="311" t="s">
        <v>2953</v>
      </c>
      <c r="B2673" s="313" t="s">
        <v>2725</v>
      </c>
      <c r="C2673" s="313" t="s">
        <v>2726</v>
      </c>
      <c r="D2673" s="629">
        <v>1971</v>
      </c>
      <c r="E2673" s="451">
        <v>20000</v>
      </c>
      <c r="F2673" s="630" t="s">
        <v>3794</v>
      </c>
      <c r="G2673" s="313" t="s">
        <v>2728</v>
      </c>
      <c r="H2673" s="631">
        <v>44399</v>
      </c>
      <c r="I2673" s="628">
        <f t="shared" si="34"/>
        <v>44399</v>
      </c>
      <c r="J2673" s="632"/>
    </row>
    <row r="2674" spans="1:10" s="372" customFormat="1">
      <c r="A2674" s="311" t="s">
        <v>3281</v>
      </c>
      <c r="B2674" s="313" t="s">
        <v>2725</v>
      </c>
      <c r="C2674" s="313" t="s">
        <v>2726</v>
      </c>
      <c r="D2674" s="629">
        <v>2377</v>
      </c>
      <c r="E2674" s="451">
        <v>10000</v>
      </c>
      <c r="F2674" s="630" t="s">
        <v>3794</v>
      </c>
      <c r="G2674" s="313" t="s">
        <v>2728</v>
      </c>
      <c r="H2674" s="631">
        <v>44452</v>
      </c>
      <c r="I2674" s="628">
        <f t="shared" si="34"/>
        <v>44452</v>
      </c>
      <c r="J2674" s="632"/>
    </row>
    <row r="2675" spans="1:10" s="372" customFormat="1">
      <c r="A2675" s="311" t="s">
        <v>2953</v>
      </c>
      <c r="B2675" s="313" t="s">
        <v>2725</v>
      </c>
      <c r="C2675" s="313" t="s">
        <v>2726</v>
      </c>
      <c r="D2675" s="629">
        <v>2632</v>
      </c>
      <c r="E2675" s="451">
        <v>30000</v>
      </c>
      <c r="F2675" s="630" t="s">
        <v>3794</v>
      </c>
      <c r="G2675" s="313" t="s">
        <v>2728</v>
      </c>
      <c r="H2675" s="631">
        <v>44473</v>
      </c>
      <c r="I2675" s="628">
        <f t="shared" si="34"/>
        <v>44473</v>
      </c>
      <c r="J2675" s="632"/>
    </row>
    <row r="2676" spans="1:10" s="372" customFormat="1">
      <c r="A2676" s="311" t="s">
        <v>2787</v>
      </c>
      <c r="B2676" s="313" t="s">
        <v>2725</v>
      </c>
      <c r="C2676" s="313" t="s">
        <v>2726</v>
      </c>
      <c r="D2676" s="629">
        <v>2843</v>
      </c>
      <c r="E2676" s="451">
        <v>19333</v>
      </c>
      <c r="F2676" s="630" t="s">
        <v>3794</v>
      </c>
      <c r="G2676" s="313" t="s">
        <v>2728</v>
      </c>
      <c r="H2676" s="631">
        <v>44503</v>
      </c>
      <c r="I2676" s="628">
        <f t="shared" ref="I2676:I2739" si="35">H2676+0</f>
        <v>44503</v>
      </c>
      <c r="J2676" s="632"/>
    </row>
    <row r="2677" spans="1:10" s="372" customFormat="1">
      <c r="A2677" s="311" t="s">
        <v>2768</v>
      </c>
      <c r="B2677" s="313" t="s">
        <v>2725</v>
      </c>
      <c r="C2677" s="313" t="s">
        <v>2726</v>
      </c>
      <c r="D2677" s="629">
        <v>204</v>
      </c>
      <c r="E2677" s="451">
        <v>12000</v>
      </c>
      <c r="F2677" s="630" t="s">
        <v>3795</v>
      </c>
      <c r="G2677" s="313" t="s">
        <v>2728</v>
      </c>
      <c r="H2677" s="631">
        <v>44216</v>
      </c>
      <c r="I2677" s="628">
        <f t="shared" si="35"/>
        <v>44216</v>
      </c>
      <c r="J2677" s="632"/>
    </row>
    <row r="2678" spans="1:10" s="372" customFormat="1">
      <c r="A2678" s="311" t="s">
        <v>2768</v>
      </c>
      <c r="B2678" s="313" t="s">
        <v>2725</v>
      </c>
      <c r="C2678" s="313" t="s">
        <v>2726</v>
      </c>
      <c r="D2678" s="629">
        <v>932</v>
      </c>
      <c r="E2678" s="451">
        <v>12000</v>
      </c>
      <c r="F2678" s="630" t="s">
        <v>3796</v>
      </c>
      <c r="G2678" s="313" t="s">
        <v>2728</v>
      </c>
      <c r="H2678" s="631">
        <v>44313</v>
      </c>
      <c r="I2678" s="628">
        <f t="shared" si="35"/>
        <v>44313</v>
      </c>
      <c r="J2678" s="632"/>
    </row>
    <row r="2679" spans="1:10" s="372" customFormat="1">
      <c r="A2679" s="311" t="s">
        <v>2768</v>
      </c>
      <c r="B2679" s="313" t="s">
        <v>2725</v>
      </c>
      <c r="C2679" s="313" t="s">
        <v>2726</v>
      </c>
      <c r="D2679" s="629">
        <v>1747</v>
      </c>
      <c r="E2679" s="451">
        <v>4000</v>
      </c>
      <c r="F2679" s="630" t="s">
        <v>3796</v>
      </c>
      <c r="G2679" s="313" t="s">
        <v>2728</v>
      </c>
      <c r="H2679" s="631">
        <v>44384</v>
      </c>
      <c r="I2679" s="628">
        <f t="shared" si="35"/>
        <v>44384</v>
      </c>
      <c r="J2679" s="632"/>
    </row>
    <row r="2680" spans="1:10" s="372" customFormat="1">
      <c r="A2680" s="311" t="s">
        <v>2768</v>
      </c>
      <c r="B2680" s="313" t="s">
        <v>2725</v>
      </c>
      <c r="C2680" s="313" t="s">
        <v>2726</v>
      </c>
      <c r="D2680" s="629">
        <v>2153</v>
      </c>
      <c r="E2680" s="451">
        <v>12000</v>
      </c>
      <c r="F2680" s="630" t="s">
        <v>3796</v>
      </c>
      <c r="G2680" s="313" t="s">
        <v>2728</v>
      </c>
      <c r="H2680" s="631">
        <v>44431</v>
      </c>
      <c r="I2680" s="628">
        <f t="shared" si="35"/>
        <v>44431</v>
      </c>
      <c r="J2680" s="632"/>
    </row>
    <row r="2681" spans="1:10" s="372" customFormat="1">
      <c r="A2681" s="311" t="s">
        <v>2768</v>
      </c>
      <c r="B2681" s="313" t="s">
        <v>2725</v>
      </c>
      <c r="C2681" s="313" t="s">
        <v>2726</v>
      </c>
      <c r="D2681" s="629">
        <v>2911</v>
      </c>
      <c r="E2681" s="451">
        <v>8000</v>
      </c>
      <c r="F2681" s="630" t="s">
        <v>3796</v>
      </c>
      <c r="G2681" s="313" t="s">
        <v>2728</v>
      </c>
      <c r="H2681" s="631">
        <v>44511</v>
      </c>
      <c r="I2681" s="628">
        <f t="shared" si="35"/>
        <v>44511</v>
      </c>
      <c r="J2681" s="632"/>
    </row>
    <row r="2682" spans="1:10" s="372" customFormat="1">
      <c r="A2682" s="311" t="s">
        <v>2963</v>
      </c>
      <c r="B2682" s="313" t="s">
        <v>2725</v>
      </c>
      <c r="C2682" s="313" t="s">
        <v>2726</v>
      </c>
      <c r="D2682" s="629">
        <v>199</v>
      </c>
      <c r="E2682" s="451">
        <v>24000</v>
      </c>
      <c r="F2682" s="630" t="s">
        <v>3796</v>
      </c>
      <c r="G2682" s="313" t="s">
        <v>2728</v>
      </c>
      <c r="H2682" s="631">
        <v>44216</v>
      </c>
      <c r="I2682" s="628">
        <f t="shared" si="35"/>
        <v>44216</v>
      </c>
      <c r="J2682" s="632"/>
    </row>
    <row r="2683" spans="1:10" s="372" customFormat="1">
      <c r="A2683" s="311" t="s">
        <v>3195</v>
      </c>
      <c r="B2683" s="313" t="s">
        <v>2725</v>
      </c>
      <c r="C2683" s="313" t="s">
        <v>2726</v>
      </c>
      <c r="D2683" s="629">
        <v>931</v>
      </c>
      <c r="E2683" s="451">
        <v>24000</v>
      </c>
      <c r="F2683" s="630" t="s">
        <v>3797</v>
      </c>
      <c r="G2683" s="313" t="s">
        <v>2728</v>
      </c>
      <c r="H2683" s="631">
        <v>44313</v>
      </c>
      <c r="I2683" s="628">
        <f t="shared" si="35"/>
        <v>44313</v>
      </c>
      <c r="J2683" s="632"/>
    </row>
    <row r="2684" spans="1:10" s="372" customFormat="1">
      <c r="A2684" s="311" t="s">
        <v>3195</v>
      </c>
      <c r="B2684" s="313" t="s">
        <v>2725</v>
      </c>
      <c r="C2684" s="313" t="s">
        <v>2726</v>
      </c>
      <c r="D2684" s="629">
        <v>1744</v>
      </c>
      <c r="E2684" s="451">
        <v>8000</v>
      </c>
      <c r="F2684" s="630" t="s">
        <v>3797</v>
      </c>
      <c r="G2684" s="313" t="s">
        <v>2728</v>
      </c>
      <c r="H2684" s="631">
        <v>44384</v>
      </c>
      <c r="I2684" s="628">
        <f t="shared" si="35"/>
        <v>44384</v>
      </c>
      <c r="J2684" s="632"/>
    </row>
    <row r="2685" spans="1:10" s="372" customFormat="1">
      <c r="A2685" s="311" t="s">
        <v>2961</v>
      </c>
      <c r="B2685" s="313" t="s">
        <v>2725</v>
      </c>
      <c r="C2685" s="313" t="s">
        <v>2726</v>
      </c>
      <c r="D2685" s="629">
        <v>2181</v>
      </c>
      <c r="E2685" s="451">
        <v>24000</v>
      </c>
      <c r="F2685" s="630" t="s">
        <v>3797</v>
      </c>
      <c r="G2685" s="313" t="s">
        <v>2728</v>
      </c>
      <c r="H2685" s="631">
        <v>44433</v>
      </c>
      <c r="I2685" s="628">
        <f t="shared" si="35"/>
        <v>44433</v>
      </c>
      <c r="J2685" s="632"/>
    </row>
    <row r="2686" spans="1:10" s="372" customFormat="1">
      <c r="A2686" s="311" t="s">
        <v>2963</v>
      </c>
      <c r="B2686" s="313" t="s">
        <v>2725</v>
      </c>
      <c r="C2686" s="313" t="s">
        <v>2726</v>
      </c>
      <c r="D2686" s="629">
        <v>2886</v>
      </c>
      <c r="E2686" s="451">
        <v>16000</v>
      </c>
      <c r="F2686" s="630" t="s">
        <v>3797</v>
      </c>
      <c r="G2686" s="313" t="s">
        <v>2728</v>
      </c>
      <c r="H2686" s="631">
        <v>44510</v>
      </c>
      <c r="I2686" s="628">
        <f t="shared" si="35"/>
        <v>44510</v>
      </c>
      <c r="J2686" s="632"/>
    </row>
    <row r="2687" spans="1:10" s="372" customFormat="1">
      <c r="A2687" s="311" t="s">
        <v>2773</v>
      </c>
      <c r="B2687" s="313" t="s">
        <v>2725</v>
      </c>
      <c r="C2687" s="313" t="s">
        <v>2726</v>
      </c>
      <c r="D2687" s="629">
        <v>2684</v>
      </c>
      <c r="E2687" s="451">
        <v>12000</v>
      </c>
      <c r="F2687" s="630" t="s">
        <v>3797</v>
      </c>
      <c r="G2687" s="313" t="s">
        <v>2728</v>
      </c>
      <c r="H2687" s="631">
        <v>44476</v>
      </c>
      <c r="I2687" s="628">
        <f t="shared" si="35"/>
        <v>44476</v>
      </c>
      <c r="J2687" s="632"/>
    </row>
    <row r="2688" spans="1:10" s="372" customFormat="1">
      <c r="A2688" s="311" t="s">
        <v>2773</v>
      </c>
      <c r="B2688" s="313" t="s">
        <v>2725</v>
      </c>
      <c r="C2688" s="313" t="s">
        <v>2726</v>
      </c>
      <c r="D2688" s="629">
        <v>3159</v>
      </c>
      <c r="E2688" s="451">
        <v>4800</v>
      </c>
      <c r="F2688" s="630" t="s">
        <v>3798</v>
      </c>
      <c r="G2688" s="313" t="s">
        <v>2728</v>
      </c>
      <c r="H2688" s="631">
        <v>44537</v>
      </c>
      <c r="I2688" s="628">
        <f t="shared" si="35"/>
        <v>44537</v>
      </c>
      <c r="J2688" s="632"/>
    </row>
    <row r="2689" spans="1:10" s="372" customFormat="1">
      <c r="A2689" s="311" t="s">
        <v>2735</v>
      </c>
      <c r="B2689" s="313" t="s">
        <v>2725</v>
      </c>
      <c r="C2689" s="313" t="s">
        <v>2726</v>
      </c>
      <c r="D2689" s="629">
        <v>239</v>
      </c>
      <c r="E2689" s="451">
        <v>21000</v>
      </c>
      <c r="F2689" s="630" t="s">
        <v>3798</v>
      </c>
      <c r="G2689" s="313" t="s">
        <v>2728</v>
      </c>
      <c r="H2689" s="631">
        <v>44218</v>
      </c>
      <c r="I2689" s="628">
        <f t="shared" si="35"/>
        <v>44218</v>
      </c>
      <c r="J2689" s="632"/>
    </row>
    <row r="2690" spans="1:10" s="372" customFormat="1" ht="23.25">
      <c r="A2690" s="311" t="s">
        <v>2735</v>
      </c>
      <c r="B2690" s="313" t="s">
        <v>2725</v>
      </c>
      <c r="C2690" s="313" t="s">
        <v>2726</v>
      </c>
      <c r="D2690" s="629">
        <v>997</v>
      </c>
      <c r="E2690" s="451">
        <v>28000</v>
      </c>
      <c r="F2690" s="630" t="s">
        <v>3799</v>
      </c>
      <c r="G2690" s="313" t="s">
        <v>2728</v>
      </c>
      <c r="H2690" s="631">
        <v>44319</v>
      </c>
      <c r="I2690" s="628">
        <f t="shared" si="35"/>
        <v>44319</v>
      </c>
      <c r="J2690" s="632"/>
    </row>
    <row r="2691" spans="1:10" s="372" customFormat="1" ht="23.25">
      <c r="A2691" s="311" t="s">
        <v>2745</v>
      </c>
      <c r="B2691" s="313" t="s">
        <v>2732</v>
      </c>
      <c r="C2691" s="313" t="s">
        <v>2726</v>
      </c>
      <c r="D2691" s="629" t="s">
        <v>2747</v>
      </c>
      <c r="E2691" s="451">
        <v>47854</v>
      </c>
      <c r="F2691" s="630" t="s">
        <v>3799</v>
      </c>
      <c r="G2691" s="313" t="s">
        <v>2728</v>
      </c>
      <c r="H2691" s="631">
        <v>44292</v>
      </c>
      <c r="I2691" s="628">
        <f t="shared" si="35"/>
        <v>44292</v>
      </c>
      <c r="J2691" s="632"/>
    </row>
    <row r="2692" spans="1:10" s="372" customFormat="1" ht="23.25">
      <c r="A2692" s="311" t="s">
        <v>2745</v>
      </c>
      <c r="B2692" s="313" t="s">
        <v>2732</v>
      </c>
      <c r="C2692" s="313" t="s">
        <v>2726</v>
      </c>
      <c r="D2692" s="629" t="s">
        <v>2748</v>
      </c>
      <c r="E2692" s="451">
        <v>225900</v>
      </c>
      <c r="F2692" s="630" t="s">
        <v>3800</v>
      </c>
      <c r="G2692" s="313" t="s">
        <v>2728</v>
      </c>
      <c r="H2692" s="631">
        <v>44341</v>
      </c>
      <c r="I2692" s="628">
        <f t="shared" si="35"/>
        <v>44341</v>
      </c>
      <c r="J2692" s="632"/>
    </row>
    <row r="2693" spans="1:10" s="372" customFormat="1" ht="23.25">
      <c r="A2693" s="311" t="s">
        <v>2745</v>
      </c>
      <c r="B2693" s="313" t="s">
        <v>2732</v>
      </c>
      <c r="C2693" s="313" t="s">
        <v>2726</v>
      </c>
      <c r="D2693" s="629" t="s">
        <v>3336</v>
      </c>
      <c r="E2693" s="451">
        <v>155200</v>
      </c>
      <c r="F2693" s="630" t="s">
        <v>3800</v>
      </c>
      <c r="G2693" s="313" t="s">
        <v>2728</v>
      </c>
      <c r="H2693" s="631">
        <v>44529</v>
      </c>
      <c r="I2693" s="628">
        <f t="shared" si="35"/>
        <v>44529</v>
      </c>
      <c r="J2693" s="632"/>
    </row>
    <row r="2694" spans="1:10" s="372" customFormat="1" ht="23.25">
      <c r="A2694" s="311" t="s">
        <v>3801</v>
      </c>
      <c r="B2694" s="313" t="s">
        <v>2725</v>
      </c>
      <c r="C2694" s="313" t="s">
        <v>2726</v>
      </c>
      <c r="D2694" s="629">
        <v>3117</v>
      </c>
      <c r="E2694" s="451">
        <v>35000</v>
      </c>
      <c r="F2694" s="630" t="s">
        <v>3800</v>
      </c>
      <c r="G2694" s="313" t="s">
        <v>2728</v>
      </c>
      <c r="H2694" s="631">
        <v>44533</v>
      </c>
      <c r="I2694" s="628">
        <f t="shared" si="35"/>
        <v>44533</v>
      </c>
      <c r="J2694" s="632"/>
    </row>
    <row r="2695" spans="1:10" s="372" customFormat="1">
      <c r="A2695" s="311" t="s">
        <v>3802</v>
      </c>
      <c r="B2695" s="313" t="s">
        <v>2725</v>
      </c>
      <c r="C2695" s="313" t="s">
        <v>2726</v>
      </c>
      <c r="D2695" s="629">
        <v>1520</v>
      </c>
      <c r="E2695" s="451">
        <v>1600</v>
      </c>
      <c r="F2695" s="630" t="s">
        <v>3803</v>
      </c>
      <c r="G2695" s="313" t="s">
        <v>2728</v>
      </c>
      <c r="H2695" s="631">
        <v>44357</v>
      </c>
      <c r="I2695" s="628">
        <f t="shared" si="35"/>
        <v>44357</v>
      </c>
      <c r="J2695" s="632"/>
    </row>
    <row r="2696" spans="1:10" s="372" customFormat="1">
      <c r="A2696" s="311" t="s">
        <v>3037</v>
      </c>
      <c r="B2696" s="313" t="s">
        <v>2725</v>
      </c>
      <c r="C2696" s="313" t="s">
        <v>2726</v>
      </c>
      <c r="D2696" s="629">
        <v>1540</v>
      </c>
      <c r="E2696" s="451">
        <v>30000</v>
      </c>
      <c r="F2696" s="630" t="s">
        <v>3804</v>
      </c>
      <c r="G2696" s="313" t="s">
        <v>2728</v>
      </c>
      <c r="H2696" s="631">
        <v>44361</v>
      </c>
      <c r="I2696" s="628">
        <f t="shared" si="35"/>
        <v>44361</v>
      </c>
      <c r="J2696" s="632"/>
    </row>
    <row r="2697" spans="1:10" s="372" customFormat="1" ht="23.25">
      <c r="A2697" s="311" t="s">
        <v>2759</v>
      </c>
      <c r="B2697" s="313" t="s">
        <v>2725</v>
      </c>
      <c r="C2697" s="313" t="s">
        <v>2726</v>
      </c>
      <c r="D2697" s="629">
        <v>2371</v>
      </c>
      <c r="E2697" s="451">
        <v>30000</v>
      </c>
      <c r="F2697" s="630" t="s">
        <v>3805</v>
      </c>
      <c r="G2697" s="313" t="s">
        <v>2728</v>
      </c>
      <c r="H2697" s="631">
        <v>44452</v>
      </c>
      <c r="I2697" s="628">
        <f t="shared" si="35"/>
        <v>44452</v>
      </c>
      <c r="J2697" s="632"/>
    </row>
    <row r="2698" spans="1:10" s="372" customFormat="1" ht="23.25">
      <c r="A2698" s="311" t="s">
        <v>2759</v>
      </c>
      <c r="B2698" s="313" t="s">
        <v>2725</v>
      </c>
      <c r="C2698" s="313" t="s">
        <v>2726</v>
      </c>
      <c r="D2698" s="629">
        <v>3199</v>
      </c>
      <c r="E2698" s="451">
        <v>6340</v>
      </c>
      <c r="F2698" s="630" t="s">
        <v>3805</v>
      </c>
      <c r="G2698" s="313" t="s">
        <v>2728</v>
      </c>
      <c r="H2698" s="631">
        <v>44543</v>
      </c>
      <c r="I2698" s="628">
        <f t="shared" si="35"/>
        <v>44543</v>
      </c>
      <c r="J2698" s="632"/>
    </row>
    <row r="2699" spans="1:10" s="372" customFormat="1" ht="23.25">
      <c r="A2699" s="311" t="s">
        <v>2773</v>
      </c>
      <c r="B2699" s="313" t="s">
        <v>2725</v>
      </c>
      <c r="C2699" s="313" t="s">
        <v>2726</v>
      </c>
      <c r="D2699" s="629">
        <v>51</v>
      </c>
      <c r="E2699" s="451">
        <v>33000</v>
      </c>
      <c r="F2699" s="630" t="s">
        <v>3805</v>
      </c>
      <c r="G2699" s="313" t="s">
        <v>2728</v>
      </c>
      <c r="H2699" s="631">
        <v>44209</v>
      </c>
      <c r="I2699" s="628">
        <f t="shared" si="35"/>
        <v>44209</v>
      </c>
      <c r="J2699" s="632"/>
    </row>
    <row r="2700" spans="1:10" s="372" customFormat="1">
      <c r="A2700" s="311" t="s">
        <v>2773</v>
      </c>
      <c r="B2700" s="313" t="s">
        <v>2725</v>
      </c>
      <c r="C2700" s="313" t="s">
        <v>2726</v>
      </c>
      <c r="D2700" s="629">
        <v>1030</v>
      </c>
      <c r="E2700" s="451">
        <v>33000</v>
      </c>
      <c r="F2700" s="630" t="s">
        <v>3806</v>
      </c>
      <c r="G2700" s="313" t="s">
        <v>2728</v>
      </c>
      <c r="H2700" s="631">
        <v>44322</v>
      </c>
      <c r="I2700" s="628">
        <f t="shared" si="35"/>
        <v>44322</v>
      </c>
      <c r="J2700" s="632"/>
    </row>
    <row r="2701" spans="1:10" s="372" customFormat="1">
      <c r="A2701" s="311" t="s">
        <v>2773</v>
      </c>
      <c r="B2701" s="313" t="s">
        <v>2725</v>
      </c>
      <c r="C2701" s="313" t="s">
        <v>2726</v>
      </c>
      <c r="D2701" s="629">
        <v>2083</v>
      </c>
      <c r="E2701" s="451">
        <v>33000</v>
      </c>
      <c r="F2701" s="630" t="s">
        <v>3806</v>
      </c>
      <c r="G2701" s="313" t="s">
        <v>2728</v>
      </c>
      <c r="H2701" s="631">
        <v>44424</v>
      </c>
      <c r="I2701" s="628">
        <f t="shared" si="35"/>
        <v>44424</v>
      </c>
      <c r="J2701" s="632"/>
    </row>
    <row r="2702" spans="1:10" s="372" customFormat="1">
      <c r="A2702" s="311" t="s">
        <v>2773</v>
      </c>
      <c r="B2702" s="313" t="s">
        <v>2725</v>
      </c>
      <c r="C2702" s="313" t="s">
        <v>2726</v>
      </c>
      <c r="D2702" s="629">
        <v>2880</v>
      </c>
      <c r="E2702" s="451">
        <v>22000</v>
      </c>
      <c r="F2702" s="630" t="s">
        <v>3806</v>
      </c>
      <c r="G2702" s="313" t="s">
        <v>2728</v>
      </c>
      <c r="H2702" s="631">
        <v>44510</v>
      </c>
      <c r="I2702" s="628">
        <f t="shared" si="35"/>
        <v>44510</v>
      </c>
      <c r="J2702" s="632"/>
    </row>
    <row r="2703" spans="1:10" s="372" customFormat="1">
      <c r="A2703" s="311" t="s">
        <v>2828</v>
      </c>
      <c r="B2703" s="313" t="s">
        <v>2725</v>
      </c>
      <c r="C2703" s="313" t="s">
        <v>2726</v>
      </c>
      <c r="D2703" s="629">
        <v>645</v>
      </c>
      <c r="E2703" s="451">
        <v>24000</v>
      </c>
      <c r="F2703" s="630" t="s">
        <v>3806</v>
      </c>
      <c r="G2703" s="313" t="s">
        <v>2728</v>
      </c>
      <c r="H2703" s="631">
        <v>44266</v>
      </c>
      <c r="I2703" s="628">
        <f t="shared" si="35"/>
        <v>44266</v>
      </c>
      <c r="J2703" s="632"/>
    </row>
    <row r="2704" spans="1:10" s="372" customFormat="1">
      <c r="A2704" s="311" t="s">
        <v>3807</v>
      </c>
      <c r="B2704" s="313" t="s">
        <v>2725</v>
      </c>
      <c r="C2704" s="313" t="s">
        <v>2726</v>
      </c>
      <c r="D2704" s="629">
        <v>1089</v>
      </c>
      <c r="E2704" s="451">
        <v>24000</v>
      </c>
      <c r="F2704" s="630" t="s">
        <v>3808</v>
      </c>
      <c r="G2704" s="313" t="s">
        <v>2728</v>
      </c>
      <c r="H2704" s="631">
        <v>44327</v>
      </c>
      <c r="I2704" s="628">
        <f t="shared" si="35"/>
        <v>44327</v>
      </c>
      <c r="J2704" s="632"/>
    </row>
    <row r="2705" spans="1:10" s="372" customFormat="1">
      <c r="A2705" s="311" t="s">
        <v>2828</v>
      </c>
      <c r="B2705" s="313" t="s">
        <v>2725</v>
      </c>
      <c r="C2705" s="313" t="s">
        <v>2726</v>
      </c>
      <c r="D2705" s="629">
        <v>1819</v>
      </c>
      <c r="E2705" s="451">
        <v>24000</v>
      </c>
      <c r="F2705" s="630" t="s">
        <v>3808</v>
      </c>
      <c r="G2705" s="313" t="s">
        <v>2728</v>
      </c>
      <c r="H2705" s="631">
        <v>44390</v>
      </c>
      <c r="I2705" s="628">
        <f t="shared" si="35"/>
        <v>44390</v>
      </c>
      <c r="J2705" s="632"/>
    </row>
    <row r="2706" spans="1:10" s="372" customFormat="1">
      <c r="A2706" s="311" t="s">
        <v>2828</v>
      </c>
      <c r="B2706" s="313" t="s">
        <v>2725</v>
      </c>
      <c r="C2706" s="313" t="s">
        <v>2726</v>
      </c>
      <c r="D2706" s="629">
        <v>2348</v>
      </c>
      <c r="E2706" s="451">
        <v>24000</v>
      </c>
      <c r="F2706" s="630" t="s">
        <v>3808</v>
      </c>
      <c r="G2706" s="313" t="s">
        <v>2728</v>
      </c>
      <c r="H2706" s="631">
        <v>44449</v>
      </c>
      <c r="I2706" s="628">
        <f t="shared" si="35"/>
        <v>44449</v>
      </c>
      <c r="J2706" s="632"/>
    </row>
    <row r="2707" spans="1:10" s="372" customFormat="1">
      <c r="A2707" s="311" t="s">
        <v>2828</v>
      </c>
      <c r="B2707" s="313" t="s">
        <v>2725</v>
      </c>
      <c r="C2707" s="313" t="s">
        <v>2726</v>
      </c>
      <c r="D2707" s="629">
        <v>2946</v>
      </c>
      <c r="E2707" s="451">
        <v>24000</v>
      </c>
      <c r="F2707" s="630" t="s">
        <v>3808</v>
      </c>
      <c r="G2707" s="313" t="s">
        <v>2728</v>
      </c>
      <c r="H2707" s="631">
        <v>44512</v>
      </c>
      <c r="I2707" s="628">
        <f t="shared" si="35"/>
        <v>44512</v>
      </c>
      <c r="J2707" s="632"/>
    </row>
    <row r="2708" spans="1:10" s="372" customFormat="1">
      <c r="A2708" s="311" t="s">
        <v>2953</v>
      </c>
      <c r="B2708" s="313" t="s">
        <v>2725</v>
      </c>
      <c r="C2708" s="313" t="s">
        <v>2726</v>
      </c>
      <c r="D2708" s="629">
        <v>2200</v>
      </c>
      <c r="E2708" s="451">
        <v>20000</v>
      </c>
      <c r="F2708" s="630" t="s">
        <v>3808</v>
      </c>
      <c r="G2708" s="313" t="s">
        <v>2728</v>
      </c>
      <c r="H2708" s="631">
        <v>44434</v>
      </c>
      <c r="I2708" s="628">
        <f t="shared" si="35"/>
        <v>44434</v>
      </c>
      <c r="J2708" s="632"/>
    </row>
    <row r="2709" spans="1:10" s="372" customFormat="1" ht="23.25">
      <c r="A2709" s="311" t="s">
        <v>3140</v>
      </c>
      <c r="B2709" s="313" t="s">
        <v>2725</v>
      </c>
      <c r="C2709" s="313" t="s">
        <v>2726</v>
      </c>
      <c r="D2709" s="629">
        <v>2947</v>
      </c>
      <c r="E2709" s="451">
        <v>12000</v>
      </c>
      <c r="F2709" s="630" t="s">
        <v>3809</v>
      </c>
      <c r="G2709" s="313" t="s">
        <v>2728</v>
      </c>
      <c r="H2709" s="631">
        <v>44512</v>
      </c>
      <c r="I2709" s="628">
        <f t="shared" si="35"/>
        <v>44512</v>
      </c>
      <c r="J2709" s="632"/>
    </row>
    <row r="2710" spans="1:10" s="372" customFormat="1">
      <c r="A2710" s="311" t="s">
        <v>2808</v>
      </c>
      <c r="B2710" s="313" t="s">
        <v>2725</v>
      </c>
      <c r="C2710" s="313" t="s">
        <v>2726</v>
      </c>
      <c r="D2710" s="629">
        <v>3112</v>
      </c>
      <c r="E2710" s="451">
        <v>12000</v>
      </c>
      <c r="F2710" s="630" t="s">
        <v>3809</v>
      </c>
      <c r="G2710" s="313" t="s">
        <v>2728</v>
      </c>
      <c r="H2710" s="631">
        <v>44531</v>
      </c>
      <c r="I2710" s="628">
        <f t="shared" si="35"/>
        <v>44531</v>
      </c>
      <c r="J2710" s="632"/>
    </row>
    <row r="2711" spans="1:10" s="372" customFormat="1">
      <c r="A2711" s="311" t="s">
        <v>2800</v>
      </c>
      <c r="B2711" s="313" t="s">
        <v>2725</v>
      </c>
      <c r="C2711" s="313" t="s">
        <v>2726</v>
      </c>
      <c r="D2711" s="629">
        <v>430</v>
      </c>
      <c r="E2711" s="451">
        <v>10000</v>
      </c>
      <c r="F2711" s="630" t="s">
        <v>3809</v>
      </c>
      <c r="G2711" s="313" t="s">
        <v>2728</v>
      </c>
      <c r="H2711" s="631">
        <v>44238</v>
      </c>
      <c r="I2711" s="628">
        <f t="shared" si="35"/>
        <v>44238</v>
      </c>
      <c r="J2711" s="632"/>
    </row>
    <row r="2712" spans="1:10" s="372" customFormat="1">
      <c r="A2712" s="311" t="s">
        <v>2800</v>
      </c>
      <c r="B2712" s="313" t="s">
        <v>2725</v>
      </c>
      <c r="C2712" s="313" t="s">
        <v>2726</v>
      </c>
      <c r="D2712" s="629">
        <v>793</v>
      </c>
      <c r="E2712" s="451">
        <v>5000</v>
      </c>
      <c r="F2712" s="630" t="s">
        <v>3810</v>
      </c>
      <c r="G2712" s="313" t="s">
        <v>2728</v>
      </c>
      <c r="H2712" s="631">
        <v>44298</v>
      </c>
      <c r="I2712" s="628">
        <f t="shared" si="35"/>
        <v>44298</v>
      </c>
      <c r="J2712" s="632"/>
    </row>
    <row r="2713" spans="1:10" s="372" customFormat="1">
      <c r="A2713" s="311" t="s">
        <v>2800</v>
      </c>
      <c r="B2713" s="313" t="s">
        <v>2725</v>
      </c>
      <c r="C2713" s="313" t="s">
        <v>2726</v>
      </c>
      <c r="D2713" s="629">
        <v>1184</v>
      </c>
      <c r="E2713" s="451">
        <v>5000</v>
      </c>
      <c r="F2713" s="630" t="s">
        <v>3810</v>
      </c>
      <c r="G2713" s="313" t="s">
        <v>2728</v>
      </c>
      <c r="H2713" s="631">
        <v>44334</v>
      </c>
      <c r="I2713" s="628">
        <f t="shared" si="35"/>
        <v>44334</v>
      </c>
      <c r="J2713" s="632"/>
    </row>
    <row r="2714" spans="1:10" s="372" customFormat="1">
      <c r="A2714" s="311" t="s">
        <v>2800</v>
      </c>
      <c r="B2714" s="313" t="s">
        <v>2725</v>
      </c>
      <c r="C2714" s="313" t="s">
        <v>2726</v>
      </c>
      <c r="D2714" s="629">
        <v>1459</v>
      </c>
      <c r="E2714" s="451">
        <v>5000</v>
      </c>
      <c r="F2714" s="630" t="s">
        <v>3810</v>
      </c>
      <c r="G2714" s="313" t="s">
        <v>2728</v>
      </c>
      <c r="H2714" s="631">
        <v>44354</v>
      </c>
      <c r="I2714" s="628">
        <f t="shared" si="35"/>
        <v>44354</v>
      </c>
      <c r="J2714" s="632"/>
    </row>
    <row r="2715" spans="1:10" s="372" customFormat="1">
      <c r="A2715" s="311" t="s">
        <v>2800</v>
      </c>
      <c r="B2715" s="313" t="s">
        <v>2725</v>
      </c>
      <c r="C2715" s="313" t="s">
        <v>2726</v>
      </c>
      <c r="D2715" s="629">
        <v>1901</v>
      </c>
      <c r="E2715" s="451">
        <v>5000</v>
      </c>
      <c r="F2715" s="630" t="s">
        <v>3810</v>
      </c>
      <c r="G2715" s="313" t="s">
        <v>2728</v>
      </c>
      <c r="H2715" s="631">
        <v>44394</v>
      </c>
      <c r="I2715" s="628">
        <f t="shared" si="35"/>
        <v>44394</v>
      </c>
      <c r="J2715" s="632"/>
    </row>
    <row r="2716" spans="1:10" s="372" customFormat="1">
      <c r="A2716" s="311" t="s">
        <v>2800</v>
      </c>
      <c r="B2716" s="313" t="s">
        <v>2725</v>
      </c>
      <c r="C2716" s="313" t="s">
        <v>2726</v>
      </c>
      <c r="D2716" s="629">
        <v>2120</v>
      </c>
      <c r="E2716" s="451">
        <v>5000</v>
      </c>
      <c r="F2716" s="630" t="s">
        <v>3810</v>
      </c>
      <c r="G2716" s="313" t="s">
        <v>2728</v>
      </c>
      <c r="H2716" s="631">
        <v>44427</v>
      </c>
      <c r="I2716" s="628">
        <f t="shared" si="35"/>
        <v>44427</v>
      </c>
      <c r="J2716" s="632"/>
    </row>
    <row r="2717" spans="1:10" s="372" customFormat="1">
      <c r="A2717" s="311" t="s">
        <v>2828</v>
      </c>
      <c r="B2717" s="313" t="s">
        <v>2725</v>
      </c>
      <c r="C2717" s="313" t="s">
        <v>2726</v>
      </c>
      <c r="D2717" s="629">
        <v>716</v>
      </c>
      <c r="E2717" s="451">
        <v>26000</v>
      </c>
      <c r="F2717" s="630" t="s">
        <v>3810</v>
      </c>
      <c r="G2717" s="313" t="s">
        <v>2728</v>
      </c>
      <c r="H2717" s="631">
        <v>44285</v>
      </c>
      <c r="I2717" s="628">
        <f t="shared" si="35"/>
        <v>44285</v>
      </c>
      <c r="J2717" s="632"/>
    </row>
    <row r="2718" spans="1:10" s="372" customFormat="1">
      <c r="A2718" s="311" t="s">
        <v>2828</v>
      </c>
      <c r="B2718" s="313" t="s">
        <v>2725</v>
      </c>
      <c r="C2718" s="313" t="s">
        <v>2726</v>
      </c>
      <c r="D2718" s="629">
        <v>1473</v>
      </c>
      <c r="E2718" s="451">
        <v>26000</v>
      </c>
      <c r="F2718" s="630" t="s">
        <v>3811</v>
      </c>
      <c r="G2718" s="313" t="s">
        <v>2728</v>
      </c>
      <c r="H2718" s="631">
        <v>44355</v>
      </c>
      <c r="I2718" s="628">
        <f t="shared" si="35"/>
        <v>44355</v>
      </c>
      <c r="J2718" s="632"/>
    </row>
    <row r="2719" spans="1:10" s="372" customFormat="1">
      <c r="A2719" s="311" t="s">
        <v>3286</v>
      </c>
      <c r="B2719" s="313" t="s">
        <v>2725</v>
      </c>
      <c r="C2719" s="313" t="s">
        <v>2726</v>
      </c>
      <c r="D2719" s="629">
        <v>2141</v>
      </c>
      <c r="E2719" s="451">
        <v>26000</v>
      </c>
      <c r="F2719" s="630" t="s">
        <v>3811</v>
      </c>
      <c r="G2719" s="313" t="s">
        <v>2728</v>
      </c>
      <c r="H2719" s="631">
        <v>44428</v>
      </c>
      <c r="I2719" s="628">
        <f t="shared" si="35"/>
        <v>44428</v>
      </c>
      <c r="J2719" s="632"/>
    </row>
    <row r="2720" spans="1:10" s="372" customFormat="1">
      <c r="A2720" s="311" t="s">
        <v>2789</v>
      </c>
      <c r="B2720" s="313" t="s">
        <v>2725</v>
      </c>
      <c r="C2720" s="313" t="s">
        <v>2726</v>
      </c>
      <c r="D2720" s="629">
        <v>463</v>
      </c>
      <c r="E2720" s="451">
        <v>30000</v>
      </c>
      <c r="F2720" s="630" t="s">
        <v>3811</v>
      </c>
      <c r="G2720" s="313" t="s">
        <v>2728</v>
      </c>
      <c r="H2720" s="631">
        <v>44244</v>
      </c>
      <c r="I2720" s="628">
        <f t="shared" si="35"/>
        <v>44244</v>
      </c>
      <c r="J2720" s="632"/>
    </row>
    <row r="2721" spans="1:10" s="372" customFormat="1">
      <c r="A2721" s="311" t="s">
        <v>2789</v>
      </c>
      <c r="B2721" s="313" t="s">
        <v>2725</v>
      </c>
      <c r="C2721" s="313" t="s">
        <v>2726</v>
      </c>
      <c r="D2721" s="629">
        <v>1212</v>
      </c>
      <c r="E2721" s="451">
        <v>30000</v>
      </c>
      <c r="F2721" s="630" t="s">
        <v>3812</v>
      </c>
      <c r="G2721" s="313" t="s">
        <v>2728</v>
      </c>
      <c r="H2721" s="631">
        <v>44336</v>
      </c>
      <c r="I2721" s="628">
        <f t="shared" si="35"/>
        <v>44336</v>
      </c>
      <c r="J2721" s="632"/>
    </row>
    <row r="2722" spans="1:10" s="372" customFormat="1">
      <c r="A2722" s="311" t="s">
        <v>2789</v>
      </c>
      <c r="B2722" s="313" t="s">
        <v>2725</v>
      </c>
      <c r="C2722" s="313" t="s">
        <v>2726</v>
      </c>
      <c r="D2722" s="629">
        <v>2104</v>
      </c>
      <c r="E2722" s="451">
        <v>30000</v>
      </c>
      <c r="F2722" s="630" t="s">
        <v>3812</v>
      </c>
      <c r="G2722" s="313" t="s">
        <v>2728</v>
      </c>
      <c r="H2722" s="631">
        <v>44427</v>
      </c>
      <c r="I2722" s="628">
        <f t="shared" si="35"/>
        <v>44427</v>
      </c>
      <c r="J2722" s="632"/>
    </row>
    <row r="2723" spans="1:10" s="372" customFormat="1">
      <c r="A2723" s="311" t="s">
        <v>2789</v>
      </c>
      <c r="B2723" s="313" t="s">
        <v>2725</v>
      </c>
      <c r="C2723" s="313" t="s">
        <v>2726</v>
      </c>
      <c r="D2723" s="629">
        <v>2979</v>
      </c>
      <c r="E2723" s="451">
        <v>14340</v>
      </c>
      <c r="F2723" s="630" t="s">
        <v>3812</v>
      </c>
      <c r="G2723" s="313" t="s">
        <v>2728</v>
      </c>
      <c r="H2723" s="631">
        <v>44519</v>
      </c>
      <c r="I2723" s="628">
        <f t="shared" si="35"/>
        <v>44519</v>
      </c>
      <c r="J2723" s="632"/>
    </row>
    <row r="2724" spans="1:10" s="372" customFormat="1">
      <c r="A2724" s="311" t="s">
        <v>2953</v>
      </c>
      <c r="B2724" s="313" t="s">
        <v>2725</v>
      </c>
      <c r="C2724" s="313" t="s">
        <v>2726</v>
      </c>
      <c r="D2724" s="629">
        <v>362</v>
      </c>
      <c r="E2724" s="451">
        <v>30000</v>
      </c>
      <c r="F2724" s="630" t="s">
        <v>3812</v>
      </c>
      <c r="G2724" s="313" t="s">
        <v>2728</v>
      </c>
      <c r="H2724" s="631">
        <v>44230</v>
      </c>
      <c r="I2724" s="628">
        <f t="shared" si="35"/>
        <v>44230</v>
      </c>
      <c r="J2724" s="632"/>
    </row>
    <row r="2725" spans="1:10" s="372" customFormat="1">
      <c r="A2725" s="311" t="s">
        <v>3429</v>
      </c>
      <c r="B2725" s="313" t="s">
        <v>2725</v>
      </c>
      <c r="C2725" s="313" t="s">
        <v>2726</v>
      </c>
      <c r="D2725" s="629">
        <v>704</v>
      </c>
      <c r="E2725" s="451">
        <v>10600</v>
      </c>
      <c r="F2725" s="630" t="s">
        <v>3813</v>
      </c>
      <c r="G2725" s="313" t="s">
        <v>2728</v>
      </c>
      <c r="H2725" s="631">
        <v>44278</v>
      </c>
      <c r="I2725" s="628">
        <f t="shared" si="35"/>
        <v>44278</v>
      </c>
      <c r="J2725" s="632"/>
    </row>
    <row r="2726" spans="1:10" s="372" customFormat="1">
      <c r="A2726" s="311" t="s">
        <v>3814</v>
      </c>
      <c r="B2726" s="313" t="s">
        <v>2725</v>
      </c>
      <c r="C2726" s="313" t="s">
        <v>2726</v>
      </c>
      <c r="D2726" s="629">
        <v>725</v>
      </c>
      <c r="E2726" s="451">
        <v>1800</v>
      </c>
      <c r="F2726" s="630" t="s">
        <v>3815</v>
      </c>
      <c r="G2726" s="313" t="s">
        <v>2728</v>
      </c>
      <c r="H2726" s="631">
        <v>44286</v>
      </c>
      <c r="I2726" s="628">
        <f t="shared" si="35"/>
        <v>44286</v>
      </c>
      <c r="J2726" s="632"/>
    </row>
    <row r="2727" spans="1:10" s="372" customFormat="1">
      <c r="A2727" s="311" t="s">
        <v>3816</v>
      </c>
      <c r="B2727" s="313" t="s">
        <v>2725</v>
      </c>
      <c r="C2727" s="313" t="s">
        <v>2726</v>
      </c>
      <c r="D2727" s="629">
        <v>941</v>
      </c>
      <c r="E2727" s="451">
        <v>5900</v>
      </c>
      <c r="F2727" s="630" t="s">
        <v>3815</v>
      </c>
      <c r="G2727" s="313" t="s">
        <v>2728</v>
      </c>
      <c r="H2727" s="631">
        <v>44314</v>
      </c>
      <c r="I2727" s="628">
        <f t="shared" si="35"/>
        <v>44314</v>
      </c>
      <c r="J2727" s="632"/>
    </row>
    <row r="2728" spans="1:10" s="372" customFormat="1">
      <c r="A2728" s="311" t="s">
        <v>2767</v>
      </c>
      <c r="B2728" s="313" t="s">
        <v>2725</v>
      </c>
      <c r="C2728" s="313" t="s">
        <v>2726</v>
      </c>
      <c r="D2728" s="629">
        <v>1867</v>
      </c>
      <c r="E2728" s="451">
        <v>32000</v>
      </c>
      <c r="F2728" s="630" t="s">
        <v>3815</v>
      </c>
      <c r="G2728" s="313" t="s">
        <v>2728</v>
      </c>
      <c r="H2728" s="631">
        <v>44392</v>
      </c>
      <c r="I2728" s="628">
        <f t="shared" si="35"/>
        <v>44392</v>
      </c>
      <c r="J2728" s="632"/>
    </row>
    <row r="2729" spans="1:10" s="372" customFormat="1">
      <c r="A2729" s="311" t="s">
        <v>2767</v>
      </c>
      <c r="B2729" s="313" t="s">
        <v>2725</v>
      </c>
      <c r="C2729" s="313" t="s">
        <v>2726</v>
      </c>
      <c r="D2729" s="629">
        <v>1071</v>
      </c>
      <c r="E2729" s="451">
        <v>10000</v>
      </c>
      <c r="F2729" s="630" t="s">
        <v>3817</v>
      </c>
      <c r="G2729" s="313" t="s">
        <v>2728</v>
      </c>
      <c r="H2729" s="631">
        <v>44326</v>
      </c>
      <c r="I2729" s="628">
        <f t="shared" si="35"/>
        <v>44326</v>
      </c>
      <c r="J2729" s="632"/>
    </row>
    <row r="2730" spans="1:10" s="372" customFormat="1">
      <c r="A2730" s="311" t="s">
        <v>2767</v>
      </c>
      <c r="B2730" s="313" t="s">
        <v>2725</v>
      </c>
      <c r="C2730" s="313" t="s">
        <v>2726</v>
      </c>
      <c r="D2730" s="629">
        <v>1490</v>
      </c>
      <c r="E2730" s="451">
        <v>30000</v>
      </c>
      <c r="F2730" s="630" t="s">
        <v>3818</v>
      </c>
      <c r="G2730" s="313" t="s">
        <v>2728</v>
      </c>
      <c r="H2730" s="631">
        <v>44357</v>
      </c>
      <c r="I2730" s="628">
        <f t="shared" si="35"/>
        <v>44357</v>
      </c>
      <c r="J2730" s="632"/>
    </row>
    <row r="2731" spans="1:10" s="372" customFormat="1">
      <c r="A2731" s="311" t="s">
        <v>2767</v>
      </c>
      <c r="B2731" s="313" t="s">
        <v>2725</v>
      </c>
      <c r="C2731" s="313" t="s">
        <v>2726</v>
      </c>
      <c r="D2731" s="629">
        <v>2415</v>
      </c>
      <c r="E2731" s="451">
        <v>30000</v>
      </c>
      <c r="F2731" s="630" t="s">
        <v>3818</v>
      </c>
      <c r="G2731" s="313" t="s">
        <v>2728</v>
      </c>
      <c r="H2731" s="631">
        <v>44454</v>
      </c>
      <c r="I2731" s="628">
        <f t="shared" si="35"/>
        <v>44454</v>
      </c>
      <c r="J2731" s="632"/>
    </row>
    <row r="2732" spans="1:10" s="372" customFormat="1">
      <c r="A2732" s="311" t="s">
        <v>2767</v>
      </c>
      <c r="B2732" s="313" t="s">
        <v>2725</v>
      </c>
      <c r="C2732" s="313" t="s">
        <v>2726</v>
      </c>
      <c r="D2732" s="629">
        <v>3227</v>
      </c>
      <c r="E2732" s="451">
        <v>5670</v>
      </c>
      <c r="F2732" s="630" t="s">
        <v>3818</v>
      </c>
      <c r="G2732" s="313" t="s">
        <v>2728</v>
      </c>
      <c r="H2732" s="631">
        <v>44546</v>
      </c>
      <c r="I2732" s="628">
        <f t="shared" si="35"/>
        <v>44546</v>
      </c>
      <c r="J2732" s="632"/>
    </row>
    <row r="2733" spans="1:10" s="372" customFormat="1">
      <c r="A2733" s="311" t="s">
        <v>2759</v>
      </c>
      <c r="B2733" s="313" t="s">
        <v>2725</v>
      </c>
      <c r="C2733" s="313" t="s">
        <v>2726</v>
      </c>
      <c r="D2733" s="629">
        <v>187</v>
      </c>
      <c r="E2733" s="451">
        <v>30000</v>
      </c>
      <c r="F2733" s="630" t="s">
        <v>3818</v>
      </c>
      <c r="G2733" s="313" t="s">
        <v>2728</v>
      </c>
      <c r="H2733" s="631">
        <v>44216</v>
      </c>
      <c r="I2733" s="628">
        <f t="shared" si="35"/>
        <v>44216</v>
      </c>
      <c r="J2733" s="632"/>
    </row>
    <row r="2734" spans="1:10" s="372" customFormat="1" ht="23.25">
      <c r="A2734" s="311" t="s">
        <v>2844</v>
      </c>
      <c r="B2734" s="313" t="s">
        <v>2725</v>
      </c>
      <c r="C2734" s="313" t="s">
        <v>2726</v>
      </c>
      <c r="D2734" s="629">
        <v>530</v>
      </c>
      <c r="E2734" s="451">
        <v>30000</v>
      </c>
      <c r="F2734" s="630" t="s">
        <v>3819</v>
      </c>
      <c r="G2734" s="313" t="s">
        <v>2728</v>
      </c>
      <c r="H2734" s="631">
        <v>44251</v>
      </c>
      <c r="I2734" s="628">
        <f t="shared" si="35"/>
        <v>44251</v>
      </c>
      <c r="J2734" s="632"/>
    </row>
    <row r="2735" spans="1:10" s="372" customFormat="1" ht="34.9">
      <c r="A2735" s="311" t="s">
        <v>3820</v>
      </c>
      <c r="B2735" s="313" t="s">
        <v>2725</v>
      </c>
      <c r="C2735" s="313" t="s">
        <v>2726</v>
      </c>
      <c r="D2735" s="629">
        <v>2836</v>
      </c>
      <c r="E2735" s="451">
        <v>22000</v>
      </c>
      <c r="F2735" s="630" t="s">
        <v>3819</v>
      </c>
      <c r="G2735" s="313" t="s">
        <v>2728</v>
      </c>
      <c r="H2735" s="631">
        <v>44498</v>
      </c>
      <c r="I2735" s="628">
        <f t="shared" si="35"/>
        <v>44498</v>
      </c>
      <c r="J2735" s="632"/>
    </row>
    <row r="2736" spans="1:10" s="372" customFormat="1" ht="23.25">
      <c r="A2736" s="311" t="s">
        <v>3140</v>
      </c>
      <c r="B2736" s="313" t="s">
        <v>2725</v>
      </c>
      <c r="C2736" s="313" t="s">
        <v>2726</v>
      </c>
      <c r="D2736" s="629">
        <v>148</v>
      </c>
      <c r="E2736" s="451">
        <v>27000</v>
      </c>
      <c r="F2736" s="630" t="s">
        <v>3821</v>
      </c>
      <c r="G2736" s="313" t="s">
        <v>2728</v>
      </c>
      <c r="H2736" s="631">
        <v>44213</v>
      </c>
      <c r="I2736" s="628">
        <f t="shared" si="35"/>
        <v>44213</v>
      </c>
      <c r="J2736" s="632"/>
    </row>
    <row r="2737" spans="1:10" s="372" customFormat="1">
      <c r="A2737" s="311" t="s">
        <v>2838</v>
      </c>
      <c r="B2737" s="313" t="s">
        <v>2725</v>
      </c>
      <c r="C2737" s="313" t="s">
        <v>2726</v>
      </c>
      <c r="D2737" s="629">
        <v>270</v>
      </c>
      <c r="E2737" s="451">
        <v>13000</v>
      </c>
      <c r="F2737" s="630" t="s">
        <v>3822</v>
      </c>
      <c r="G2737" s="313" t="s">
        <v>2728</v>
      </c>
      <c r="H2737" s="631">
        <v>44221</v>
      </c>
      <c r="I2737" s="628">
        <f t="shared" si="35"/>
        <v>44221</v>
      </c>
      <c r="J2737" s="632"/>
    </row>
    <row r="2738" spans="1:10" s="372" customFormat="1">
      <c r="A2738" s="311" t="s">
        <v>2839</v>
      </c>
      <c r="B2738" s="313" t="s">
        <v>2725</v>
      </c>
      <c r="C2738" s="313" t="s">
        <v>2726</v>
      </c>
      <c r="D2738" s="629">
        <v>575</v>
      </c>
      <c r="E2738" s="451">
        <v>26000</v>
      </c>
      <c r="F2738" s="630" t="s">
        <v>3823</v>
      </c>
      <c r="G2738" s="313" t="s">
        <v>2728</v>
      </c>
      <c r="H2738" s="631">
        <v>44257</v>
      </c>
      <c r="I2738" s="628">
        <f t="shared" si="35"/>
        <v>44257</v>
      </c>
      <c r="J2738" s="632"/>
    </row>
    <row r="2739" spans="1:10" s="372" customFormat="1">
      <c r="A2739" s="311" t="s">
        <v>2839</v>
      </c>
      <c r="B2739" s="313" t="s">
        <v>2725</v>
      </c>
      <c r="C2739" s="313" t="s">
        <v>2726</v>
      </c>
      <c r="D2739" s="629">
        <v>1753</v>
      </c>
      <c r="E2739" s="451">
        <v>13000</v>
      </c>
      <c r="F2739" s="630" t="s">
        <v>3823</v>
      </c>
      <c r="G2739" s="313" t="s">
        <v>2728</v>
      </c>
      <c r="H2739" s="631">
        <v>44384</v>
      </c>
      <c r="I2739" s="628">
        <f t="shared" si="35"/>
        <v>44384</v>
      </c>
      <c r="J2739" s="632"/>
    </row>
    <row r="2740" spans="1:10" s="372" customFormat="1">
      <c r="A2740" s="311" t="s">
        <v>2839</v>
      </c>
      <c r="B2740" s="313" t="s">
        <v>2725</v>
      </c>
      <c r="C2740" s="313" t="s">
        <v>2726</v>
      </c>
      <c r="D2740" s="629">
        <v>2329</v>
      </c>
      <c r="E2740" s="451">
        <v>26000</v>
      </c>
      <c r="F2740" s="630" t="s">
        <v>3823</v>
      </c>
      <c r="G2740" s="313" t="s">
        <v>2728</v>
      </c>
      <c r="H2740" s="631">
        <v>44447</v>
      </c>
      <c r="I2740" s="628">
        <f t="shared" ref="I2740:I2803" si="36">H2740+0</f>
        <v>44447</v>
      </c>
      <c r="J2740" s="632"/>
    </row>
    <row r="2741" spans="1:10" s="372" customFormat="1">
      <c r="A2741" s="311" t="s">
        <v>2785</v>
      </c>
      <c r="B2741" s="313" t="s">
        <v>2725</v>
      </c>
      <c r="C2741" s="313" t="s">
        <v>2726</v>
      </c>
      <c r="D2741" s="629">
        <v>1048</v>
      </c>
      <c r="E2741" s="451">
        <v>15000</v>
      </c>
      <c r="F2741" s="630" t="s">
        <v>3823</v>
      </c>
      <c r="G2741" s="313" t="s">
        <v>2728</v>
      </c>
      <c r="H2741" s="631">
        <v>44323</v>
      </c>
      <c r="I2741" s="628">
        <f t="shared" si="36"/>
        <v>44323</v>
      </c>
      <c r="J2741" s="632"/>
    </row>
    <row r="2742" spans="1:10" s="372" customFormat="1" ht="23.25">
      <c r="A2742" s="311" t="s">
        <v>2785</v>
      </c>
      <c r="B2742" s="313" t="s">
        <v>2725</v>
      </c>
      <c r="C2742" s="313" t="s">
        <v>2726</v>
      </c>
      <c r="D2742" s="629">
        <v>2164</v>
      </c>
      <c r="E2742" s="451">
        <v>15000</v>
      </c>
      <c r="F2742" s="630" t="s">
        <v>3824</v>
      </c>
      <c r="G2742" s="313" t="s">
        <v>2728</v>
      </c>
      <c r="H2742" s="631">
        <v>44431</v>
      </c>
      <c r="I2742" s="628">
        <f t="shared" si="36"/>
        <v>44431</v>
      </c>
      <c r="J2742" s="632"/>
    </row>
    <row r="2743" spans="1:10" s="372" customFormat="1" ht="23.25">
      <c r="A2743" s="311" t="s">
        <v>2785</v>
      </c>
      <c r="B2743" s="313" t="s">
        <v>2725</v>
      </c>
      <c r="C2743" s="313" t="s">
        <v>2726</v>
      </c>
      <c r="D2743" s="629">
        <v>3009</v>
      </c>
      <c r="E2743" s="451">
        <v>10000</v>
      </c>
      <c r="F2743" s="630" t="s">
        <v>3824</v>
      </c>
      <c r="G2743" s="313" t="s">
        <v>2728</v>
      </c>
      <c r="H2743" s="631">
        <v>44522</v>
      </c>
      <c r="I2743" s="628">
        <f t="shared" si="36"/>
        <v>44522</v>
      </c>
      <c r="J2743" s="632"/>
    </row>
    <row r="2744" spans="1:10" s="372" customFormat="1" ht="23.25">
      <c r="A2744" s="311" t="s">
        <v>2785</v>
      </c>
      <c r="B2744" s="313" t="s">
        <v>2725</v>
      </c>
      <c r="C2744" s="313" t="s">
        <v>2726</v>
      </c>
      <c r="D2744" s="629">
        <v>1063</v>
      </c>
      <c r="E2744" s="451">
        <v>5000</v>
      </c>
      <c r="F2744" s="630" t="s">
        <v>3824</v>
      </c>
      <c r="G2744" s="313" t="s">
        <v>2728</v>
      </c>
      <c r="H2744" s="631">
        <v>44326</v>
      </c>
      <c r="I2744" s="628">
        <f t="shared" si="36"/>
        <v>44326</v>
      </c>
      <c r="J2744" s="632"/>
    </row>
    <row r="2745" spans="1:10" s="372" customFormat="1">
      <c r="A2745" s="311" t="s">
        <v>2791</v>
      </c>
      <c r="B2745" s="313" t="s">
        <v>2725</v>
      </c>
      <c r="C2745" s="313" t="s">
        <v>2726</v>
      </c>
      <c r="D2745" s="629">
        <v>1483</v>
      </c>
      <c r="E2745" s="451">
        <v>15000</v>
      </c>
      <c r="F2745" s="630" t="s">
        <v>3825</v>
      </c>
      <c r="G2745" s="313" t="s">
        <v>2728</v>
      </c>
      <c r="H2745" s="631">
        <v>44357</v>
      </c>
      <c r="I2745" s="628">
        <f t="shared" si="36"/>
        <v>44357</v>
      </c>
      <c r="J2745" s="632"/>
    </row>
    <row r="2746" spans="1:10" s="372" customFormat="1">
      <c r="A2746" s="311" t="s">
        <v>2791</v>
      </c>
      <c r="B2746" s="313" t="s">
        <v>2725</v>
      </c>
      <c r="C2746" s="313" t="s">
        <v>2726</v>
      </c>
      <c r="D2746" s="629">
        <v>2436</v>
      </c>
      <c r="E2746" s="451">
        <v>15000</v>
      </c>
      <c r="F2746" s="630" t="s">
        <v>3825</v>
      </c>
      <c r="G2746" s="313" t="s">
        <v>2728</v>
      </c>
      <c r="H2746" s="631">
        <v>44454</v>
      </c>
      <c r="I2746" s="628">
        <f t="shared" si="36"/>
        <v>44454</v>
      </c>
      <c r="J2746" s="632"/>
    </row>
    <row r="2747" spans="1:10" s="372" customFormat="1">
      <c r="A2747" s="311" t="s">
        <v>2791</v>
      </c>
      <c r="B2747" s="313" t="s">
        <v>2725</v>
      </c>
      <c r="C2747" s="313" t="s">
        <v>2726</v>
      </c>
      <c r="D2747" s="629">
        <v>3219</v>
      </c>
      <c r="E2747" s="451">
        <v>2840</v>
      </c>
      <c r="F2747" s="630" t="s">
        <v>3825</v>
      </c>
      <c r="G2747" s="313" t="s">
        <v>2728</v>
      </c>
      <c r="H2747" s="631">
        <v>44546</v>
      </c>
      <c r="I2747" s="628">
        <f t="shared" si="36"/>
        <v>44546</v>
      </c>
      <c r="J2747" s="632"/>
    </row>
    <row r="2748" spans="1:10" s="372" customFormat="1">
      <c r="A2748" s="311" t="s">
        <v>2773</v>
      </c>
      <c r="B2748" s="313" t="s">
        <v>2725</v>
      </c>
      <c r="C2748" s="313" t="s">
        <v>2726</v>
      </c>
      <c r="D2748" s="629">
        <v>910</v>
      </c>
      <c r="E2748" s="451">
        <v>30000</v>
      </c>
      <c r="F2748" s="630" t="s">
        <v>3825</v>
      </c>
      <c r="G2748" s="313" t="s">
        <v>2728</v>
      </c>
      <c r="H2748" s="631">
        <v>44309</v>
      </c>
      <c r="I2748" s="628">
        <f t="shared" si="36"/>
        <v>44309</v>
      </c>
      <c r="J2748" s="632"/>
    </row>
    <row r="2749" spans="1:10" s="372" customFormat="1">
      <c r="A2749" s="311" t="s">
        <v>2773</v>
      </c>
      <c r="B2749" s="313" t="s">
        <v>2725</v>
      </c>
      <c r="C2749" s="313" t="s">
        <v>2726</v>
      </c>
      <c r="D2749" s="629">
        <v>2084</v>
      </c>
      <c r="E2749" s="451">
        <v>30000</v>
      </c>
      <c r="F2749" s="630" t="s">
        <v>3826</v>
      </c>
      <c r="G2749" s="313" t="s">
        <v>2728</v>
      </c>
      <c r="H2749" s="631">
        <v>44424</v>
      </c>
      <c r="I2749" s="628">
        <f t="shared" si="36"/>
        <v>44424</v>
      </c>
      <c r="J2749" s="632"/>
    </row>
    <row r="2750" spans="1:10" s="372" customFormat="1">
      <c r="A2750" s="311" t="s">
        <v>2773</v>
      </c>
      <c r="B2750" s="313" t="s">
        <v>2725</v>
      </c>
      <c r="C2750" s="313" t="s">
        <v>2726</v>
      </c>
      <c r="D2750" s="629">
        <v>2881</v>
      </c>
      <c r="E2750" s="451">
        <v>22000</v>
      </c>
      <c r="F2750" s="630" t="s">
        <v>3826</v>
      </c>
      <c r="G2750" s="313" t="s">
        <v>2728</v>
      </c>
      <c r="H2750" s="631">
        <v>44510</v>
      </c>
      <c r="I2750" s="628">
        <f t="shared" si="36"/>
        <v>44510</v>
      </c>
      <c r="J2750" s="632"/>
    </row>
    <row r="2751" spans="1:10" s="372" customFormat="1">
      <c r="A2751" s="311" t="s">
        <v>2891</v>
      </c>
      <c r="B2751" s="313" t="s">
        <v>2725</v>
      </c>
      <c r="C2751" s="313" t="s">
        <v>2726</v>
      </c>
      <c r="D2751" s="629">
        <v>2591</v>
      </c>
      <c r="E2751" s="451">
        <v>30000</v>
      </c>
      <c r="F2751" s="630" t="s">
        <v>3826</v>
      </c>
      <c r="G2751" s="313" t="s">
        <v>2728</v>
      </c>
      <c r="H2751" s="631">
        <v>44468</v>
      </c>
      <c r="I2751" s="628">
        <f t="shared" si="36"/>
        <v>44468</v>
      </c>
      <c r="J2751" s="632"/>
    </row>
    <row r="2752" spans="1:10" s="372" customFormat="1">
      <c r="A2752" s="311" t="s">
        <v>2759</v>
      </c>
      <c r="B2752" s="313" t="s">
        <v>2725</v>
      </c>
      <c r="C2752" s="313" t="s">
        <v>2726</v>
      </c>
      <c r="D2752" s="629">
        <v>2520</v>
      </c>
      <c r="E2752" s="451">
        <v>10000</v>
      </c>
      <c r="F2752" s="630" t="s">
        <v>3827</v>
      </c>
      <c r="G2752" s="313" t="s">
        <v>2728</v>
      </c>
      <c r="H2752" s="631">
        <v>44462</v>
      </c>
      <c r="I2752" s="628">
        <f t="shared" si="36"/>
        <v>44462</v>
      </c>
      <c r="J2752" s="632"/>
    </row>
    <row r="2753" spans="1:10" s="372" customFormat="1">
      <c r="A2753" s="311" t="s">
        <v>2759</v>
      </c>
      <c r="B2753" s="313" t="s">
        <v>2725</v>
      </c>
      <c r="C2753" s="313" t="s">
        <v>2726</v>
      </c>
      <c r="D2753" s="629">
        <v>2795</v>
      </c>
      <c r="E2753" s="451">
        <v>22340</v>
      </c>
      <c r="F2753" s="630" t="s">
        <v>3828</v>
      </c>
      <c r="G2753" s="313" t="s">
        <v>2728</v>
      </c>
      <c r="H2753" s="631">
        <v>44495</v>
      </c>
      <c r="I2753" s="628">
        <f t="shared" si="36"/>
        <v>44495</v>
      </c>
      <c r="J2753" s="632"/>
    </row>
    <row r="2754" spans="1:10" s="372" customFormat="1">
      <c r="A2754" s="311" t="s">
        <v>3305</v>
      </c>
      <c r="B2754" s="313" t="s">
        <v>2725</v>
      </c>
      <c r="C2754" s="313" t="s">
        <v>2726</v>
      </c>
      <c r="D2754" s="629">
        <v>2875</v>
      </c>
      <c r="E2754" s="451">
        <v>8415</v>
      </c>
      <c r="F2754" s="630" t="s">
        <v>3828</v>
      </c>
      <c r="G2754" s="313" t="s">
        <v>2728</v>
      </c>
      <c r="H2754" s="631">
        <v>44510</v>
      </c>
      <c r="I2754" s="628">
        <f t="shared" si="36"/>
        <v>44510</v>
      </c>
      <c r="J2754" s="632"/>
    </row>
    <row r="2755" spans="1:10" s="372" customFormat="1" ht="23.25">
      <c r="A2755" s="311" t="s">
        <v>2797</v>
      </c>
      <c r="B2755" s="313" t="s">
        <v>2725</v>
      </c>
      <c r="C2755" s="313" t="s">
        <v>2726</v>
      </c>
      <c r="D2755" s="629">
        <v>467</v>
      </c>
      <c r="E2755" s="451">
        <v>30000</v>
      </c>
      <c r="F2755" s="630" t="s">
        <v>3829</v>
      </c>
      <c r="G2755" s="313" t="s">
        <v>2728</v>
      </c>
      <c r="H2755" s="631">
        <v>44244</v>
      </c>
      <c r="I2755" s="628">
        <f t="shared" si="36"/>
        <v>44244</v>
      </c>
      <c r="J2755" s="632"/>
    </row>
    <row r="2756" spans="1:10" s="372" customFormat="1">
      <c r="A2756" s="311" t="s">
        <v>2797</v>
      </c>
      <c r="B2756" s="313" t="s">
        <v>2725</v>
      </c>
      <c r="C2756" s="313" t="s">
        <v>2726</v>
      </c>
      <c r="D2756" s="629">
        <v>1250</v>
      </c>
      <c r="E2756" s="451">
        <v>30000</v>
      </c>
      <c r="F2756" s="630" t="s">
        <v>3830</v>
      </c>
      <c r="G2756" s="313" t="s">
        <v>2728</v>
      </c>
      <c r="H2756" s="631">
        <v>44337</v>
      </c>
      <c r="I2756" s="628">
        <f t="shared" si="36"/>
        <v>44337</v>
      </c>
      <c r="J2756" s="632"/>
    </row>
    <row r="2757" spans="1:10" s="372" customFormat="1">
      <c r="A2757" s="311" t="s">
        <v>2797</v>
      </c>
      <c r="B2757" s="313" t="s">
        <v>2725</v>
      </c>
      <c r="C2757" s="313" t="s">
        <v>2726</v>
      </c>
      <c r="D2757" s="629">
        <v>2109</v>
      </c>
      <c r="E2757" s="451">
        <v>30000</v>
      </c>
      <c r="F2757" s="630" t="s">
        <v>3830</v>
      </c>
      <c r="G2757" s="313" t="s">
        <v>2728</v>
      </c>
      <c r="H2757" s="631">
        <v>44427</v>
      </c>
      <c r="I2757" s="628">
        <f t="shared" si="36"/>
        <v>44427</v>
      </c>
      <c r="J2757" s="632"/>
    </row>
    <row r="2758" spans="1:10" s="372" customFormat="1">
      <c r="A2758" s="311" t="s">
        <v>3831</v>
      </c>
      <c r="B2758" s="313" t="s">
        <v>2725</v>
      </c>
      <c r="C2758" s="313" t="s">
        <v>2726</v>
      </c>
      <c r="D2758" s="629">
        <v>1296</v>
      </c>
      <c r="E2758" s="451">
        <v>7898.44</v>
      </c>
      <c r="F2758" s="630" t="s">
        <v>3830</v>
      </c>
      <c r="G2758" s="313" t="s">
        <v>2728</v>
      </c>
      <c r="H2758" s="631">
        <v>44341</v>
      </c>
      <c r="I2758" s="628">
        <f t="shared" si="36"/>
        <v>44341</v>
      </c>
      <c r="J2758" s="632"/>
    </row>
    <row r="2759" spans="1:10" s="372" customFormat="1">
      <c r="A2759" s="311" t="s">
        <v>2745</v>
      </c>
      <c r="B2759" s="313" t="s">
        <v>2831</v>
      </c>
      <c r="C2759" s="313" t="s">
        <v>2726</v>
      </c>
      <c r="D2759" s="629" t="s">
        <v>3832</v>
      </c>
      <c r="E2759" s="451">
        <v>83988</v>
      </c>
      <c r="F2759" s="630" t="s">
        <v>3833</v>
      </c>
      <c r="G2759" s="313" t="s">
        <v>2728</v>
      </c>
      <c r="H2759" s="631">
        <v>44299</v>
      </c>
      <c r="I2759" s="628">
        <f t="shared" si="36"/>
        <v>44299</v>
      </c>
      <c r="J2759" s="632"/>
    </row>
    <row r="2760" spans="1:10" s="372" customFormat="1" ht="23.25">
      <c r="A2760" s="311" t="s">
        <v>3834</v>
      </c>
      <c r="B2760" s="313" t="s">
        <v>2725</v>
      </c>
      <c r="C2760" s="313" t="s">
        <v>2726</v>
      </c>
      <c r="D2760" s="629">
        <v>728</v>
      </c>
      <c r="E2760" s="451">
        <v>33651.24</v>
      </c>
      <c r="F2760" s="630" t="s">
        <v>3835</v>
      </c>
      <c r="G2760" s="313" t="s">
        <v>2728</v>
      </c>
      <c r="H2760" s="631">
        <v>44286</v>
      </c>
      <c r="I2760" s="628">
        <f t="shared" si="36"/>
        <v>44286</v>
      </c>
      <c r="J2760" s="632"/>
    </row>
    <row r="2761" spans="1:10" s="372" customFormat="1">
      <c r="A2761" s="311" t="s">
        <v>2745</v>
      </c>
      <c r="B2761" s="313" t="s">
        <v>2725</v>
      </c>
      <c r="C2761" s="313" t="s">
        <v>2726</v>
      </c>
      <c r="D2761" s="629">
        <v>60</v>
      </c>
      <c r="E2761" s="451">
        <v>31500</v>
      </c>
      <c r="F2761" s="630" t="s">
        <v>3836</v>
      </c>
      <c r="G2761" s="313" t="s">
        <v>2728</v>
      </c>
      <c r="H2761" s="631">
        <v>44209</v>
      </c>
      <c r="I2761" s="628">
        <f t="shared" si="36"/>
        <v>44209</v>
      </c>
      <c r="J2761" s="632"/>
    </row>
    <row r="2762" spans="1:10" s="372" customFormat="1">
      <c r="A2762" s="311" t="s">
        <v>2745</v>
      </c>
      <c r="B2762" s="313" t="s">
        <v>2732</v>
      </c>
      <c r="C2762" s="313" t="s">
        <v>2726</v>
      </c>
      <c r="D2762" s="629" t="s">
        <v>2747</v>
      </c>
      <c r="E2762" s="451">
        <v>61173.33</v>
      </c>
      <c r="F2762" s="630" t="s">
        <v>3837</v>
      </c>
      <c r="G2762" s="313" t="s">
        <v>2728</v>
      </c>
      <c r="H2762" s="631">
        <v>44292</v>
      </c>
      <c r="I2762" s="628">
        <f t="shared" si="36"/>
        <v>44292</v>
      </c>
      <c r="J2762" s="632"/>
    </row>
    <row r="2763" spans="1:10" s="372" customFormat="1">
      <c r="A2763" s="311" t="s">
        <v>2745</v>
      </c>
      <c r="B2763" s="313" t="s">
        <v>2732</v>
      </c>
      <c r="C2763" s="313" t="s">
        <v>2726</v>
      </c>
      <c r="D2763" s="629" t="s">
        <v>2748</v>
      </c>
      <c r="E2763" s="451">
        <v>265000</v>
      </c>
      <c r="F2763" s="630" t="s">
        <v>3837</v>
      </c>
      <c r="G2763" s="313" t="s">
        <v>2728</v>
      </c>
      <c r="H2763" s="631">
        <v>44338</v>
      </c>
      <c r="I2763" s="628">
        <f t="shared" si="36"/>
        <v>44338</v>
      </c>
      <c r="J2763" s="632"/>
    </row>
    <row r="2764" spans="1:10" s="372" customFormat="1">
      <c r="A2764" s="311" t="s">
        <v>2745</v>
      </c>
      <c r="B2764" s="313" t="s">
        <v>2725</v>
      </c>
      <c r="C2764" s="313" t="s">
        <v>2726</v>
      </c>
      <c r="D2764" s="629">
        <v>5</v>
      </c>
      <c r="E2764" s="451">
        <v>21600</v>
      </c>
      <c r="F2764" s="630" t="s">
        <v>3837</v>
      </c>
      <c r="G2764" s="313" t="s">
        <v>2728</v>
      </c>
      <c r="H2764" s="631">
        <v>44204</v>
      </c>
      <c r="I2764" s="628">
        <f t="shared" si="36"/>
        <v>44204</v>
      </c>
      <c r="J2764" s="632"/>
    </row>
    <row r="2765" spans="1:10" s="372" customFormat="1" ht="23.25">
      <c r="A2765" s="311" t="s">
        <v>2745</v>
      </c>
      <c r="B2765" s="313" t="s">
        <v>2732</v>
      </c>
      <c r="C2765" s="313" t="s">
        <v>2726</v>
      </c>
      <c r="D2765" s="629" t="s">
        <v>2747</v>
      </c>
      <c r="E2765" s="451">
        <v>71040</v>
      </c>
      <c r="F2765" s="630" t="s">
        <v>3838</v>
      </c>
      <c r="G2765" s="313" t="s">
        <v>2728</v>
      </c>
      <c r="H2765" s="631">
        <v>44292</v>
      </c>
      <c r="I2765" s="628">
        <f t="shared" si="36"/>
        <v>44292</v>
      </c>
      <c r="J2765" s="632"/>
    </row>
    <row r="2766" spans="1:10" s="372" customFormat="1" ht="23.25">
      <c r="A2766" s="311" t="s">
        <v>2745</v>
      </c>
      <c r="B2766" s="313" t="s">
        <v>2732</v>
      </c>
      <c r="C2766" s="313" t="s">
        <v>2726</v>
      </c>
      <c r="D2766" s="629" t="s">
        <v>1633</v>
      </c>
      <c r="E2766" s="451">
        <v>305493.33</v>
      </c>
      <c r="F2766" s="630" t="s">
        <v>3838</v>
      </c>
      <c r="G2766" s="313" t="s">
        <v>2728</v>
      </c>
      <c r="H2766" s="631">
        <v>44347</v>
      </c>
      <c r="I2766" s="628">
        <f t="shared" si="36"/>
        <v>44347</v>
      </c>
      <c r="J2766" s="632"/>
    </row>
    <row r="2767" spans="1:10" s="372" customFormat="1" ht="23.25">
      <c r="A2767" s="311" t="s">
        <v>2745</v>
      </c>
      <c r="B2767" s="313" t="s">
        <v>2732</v>
      </c>
      <c r="C2767" s="313" t="s">
        <v>2726</v>
      </c>
      <c r="D2767" s="629" t="s">
        <v>1633</v>
      </c>
      <c r="E2767" s="451">
        <v>295946.67</v>
      </c>
      <c r="F2767" s="630" t="s">
        <v>3838</v>
      </c>
      <c r="G2767" s="313" t="s">
        <v>2728</v>
      </c>
      <c r="H2767" s="631">
        <v>44347</v>
      </c>
      <c r="I2767" s="628">
        <f t="shared" si="36"/>
        <v>44347</v>
      </c>
      <c r="J2767" s="632"/>
    </row>
    <row r="2768" spans="1:10" s="372" customFormat="1" ht="23.25">
      <c r="A2768" s="311" t="s">
        <v>2745</v>
      </c>
      <c r="B2768" s="313" t="s">
        <v>2732</v>
      </c>
      <c r="C2768" s="313" t="s">
        <v>2726</v>
      </c>
      <c r="D2768" s="629" t="s">
        <v>1633</v>
      </c>
      <c r="E2768" s="451">
        <v>250600</v>
      </c>
      <c r="F2768" s="630" t="s">
        <v>3838</v>
      </c>
      <c r="G2768" s="313" t="s">
        <v>2728</v>
      </c>
      <c r="H2768" s="631">
        <v>44347</v>
      </c>
      <c r="I2768" s="628">
        <f t="shared" si="36"/>
        <v>44347</v>
      </c>
      <c r="J2768" s="632"/>
    </row>
    <row r="2769" spans="1:10" s="372" customFormat="1" ht="23.25">
      <c r="A2769" s="311" t="s">
        <v>2745</v>
      </c>
      <c r="B2769" s="313" t="s">
        <v>2732</v>
      </c>
      <c r="C2769" s="313" t="s">
        <v>2726</v>
      </c>
      <c r="D2769" s="629" t="s">
        <v>1633</v>
      </c>
      <c r="E2769" s="451">
        <v>250600</v>
      </c>
      <c r="F2769" s="630" t="s">
        <v>3838</v>
      </c>
      <c r="G2769" s="313" t="s">
        <v>2728</v>
      </c>
      <c r="H2769" s="631">
        <v>44347</v>
      </c>
      <c r="I2769" s="628">
        <f t="shared" si="36"/>
        <v>44347</v>
      </c>
      <c r="J2769" s="632"/>
    </row>
    <row r="2770" spans="1:10" s="372" customFormat="1" ht="23.25">
      <c r="A2770" s="311" t="s">
        <v>2745</v>
      </c>
      <c r="B2770" s="313" t="s">
        <v>2732</v>
      </c>
      <c r="C2770" s="313" t="s">
        <v>2726</v>
      </c>
      <c r="D2770" s="629" t="s">
        <v>3334</v>
      </c>
      <c r="E2770" s="451">
        <v>381866.67</v>
      </c>
      <c r="F2770" s="630" t="s">
        <v>3838</v>
      </c>
      <c r="G2770" s="313" t="s">
        <v>2728</v>
      </c>
      <c r="H2770" s="631">
        <v>44347</v>
      </c>
      <c r="I2770" s="628">
        <f t="shared" si="36"/>
        <v>44347</v>
      </c>
      <c r="J2770" s="632"/>
    </row>
    <row r="2771" spans="1:10" s="372" customFormat="1" ht="23.25">
      <c r="A2771" s="311" t="s">
        <v>2745</v>
      </c>
      <c r="B2771" s="313" t="s">
        <v>2732</v>
      </c>
      <c r="C2771" s="313" t="s">
        <v>2726</v>
      </c>
      <c r="D2771" s="629" t="s">
        <v>3336</v>
      </c>
      <c r="E2771" s="451">
        <v>168000</v>
      </c>
      <c r="F2771" s="630" t="s">
        <v>3838</v>
      </c>
      <c r="G2771" s="313" t="s">
        <v>2728</v>
      </c>
      <c r="H2771" s="631">
        <v>44529</v>
      </c>
      <c r="I2771" s="628">
        <f t="shared" si="36"/>
        <v>44529</v>
      </c>
      <c r="J2771" s="632"/>
    </row>
    <row r="2772" spans="1:10" s="372" customFormat="1" ht="23.25">
      <c r="A2772" s="311" t="s">
        <v>2745</v>
      </c>
      <c r="B2772" s="313" t="s">
        <v>2725</v>
      </c>
      <c r="C2772" s="313" t="s">
        <v>2726</v>
      </c>
      <c r="D2772" s="629">
        <v>2172</v>
      </c>
      <c r="E2772" s="451">
        <v>15200</v>
      </c>
      <c r="F2772" s="630" t="s">
        <v>3838</v>
      </c>
      <c r="G2772" s="313" t="s">
        <v>2728</v>
      </c>
      <c r="H2772" s="631">
        <v>44432</v>
      </c>
      <c r="I2772" s="628">
        <f t="shared" si="36"/>
        <v>44432</v>
      </c>
      <c r="J2772" s="632"/>
    </row>
    <row r="2773" spans="1:10" s="372" customFormat="1">
      <c r="A2773" s="311" t="s">
        <v>2745</v>
      </c>
      <c r="B2773" s="313" t="s">
        <v>2725</v>
      </c>
      <c r="C2773" s="313" t="s">
        <v>2726</v>
      </c>
      <c r="D2773" s="629">
        <v>2857</v>
      </c>
      <c r="E2773" s="451">
        <v>12833.33</v>
      </c>
      <c r="F2773" s="630" t="s">
        <v>3839</v>
      </c>
      <c r="G2773" s="313" t="s">
        <v>2728</v>
      </c>
      <c r="H2773" s="631">
        <v>44505</v>
      </c>
      <c r="I2773" s="628">
        <f t="shared" si="36"/>
        <v>44505</v>
      </c>
      <c r="J2773" s="632"/>
    </row>
    <row r="2774" spans="1:10" s="372" customFormat="1">
      <c r="A2774" s="311" t="s">
        <v>2785</v>
      </c>
      <c r="B2774" s="313" t="s">
        <v>2725</v>
      </c>
      <c r="C2774" s="313" t="s">
        <v>2726</v>
      </c>
      <c r="D2774" s="629">
        <v>43</v>
      </c>
      <c r="E2774" s="451">
        <v>8000</v>
      </c>
      <c r="F2774" s="630" t="s">
        <v>3839</v>
      </c>
      <c r="G2774" s="313" t="s">
        <v>2728</v>
      </c>
      <c r="H2774" s="631">
        <v>44209</v>
      </c>
      <c r="I2774" s="628">
        <f t="shared" si="36"/>
        <v>44209</v>
      </c>
      <c r="J2774" s="632"/>
    </row>
    <row r="2775" spans="1:10" s="372" customFormat="1" ht="23.25">
      <c r="A2775" s="311" t="s">
        <v>3840</v>
      </c>
      <c r="B2775" s="313" t="s">
        <v>2725</v>
      </c>
      <c r="C2775" s="313" t="s">
        <v>2726</v>
      </c>
      <c r="D2775" s="629">
        <v>437</v>
      </c>
      <c r="E2775" s="451">
        <v>21855</v>
      </c>
      <c r="F2775" s="630" t="s">
        <v>3841</v>
      </c>
      <c r="G2775" s="313" t="s">
        <v>2728</v>
      </c>
      <c r="H2775" s="631">
        <v>44239</v>
      </c>
      <c r="I2775" s="628">
        <f t="shared" si="36"/>
        <v>44239</v>
      </c>
      <c r="J2775" s="632"/>
    </row>
    <row r="2776" spans="1:10" s="372" customFormat="1" ht="23.25">
      <c r="A2776" s="311" t="s">
        <v>3840</v>
      </c>
      <c r="B2776" s="313" t="s">
        <v>2725</v>
      </c>
      <c r="C2776" s="313" t="s">
        <v>2726</v>
      </c>
      <c r="D2776" s="629">
        <v>438</v>
      </c>
      <c r="E2776" s="451">
        <v>21080</v>
      </c>
      <c r="F2776" s="630" t="s">
        <v>3842</v>
      </c>
      <c r="G2776" s="313" t="s">
        <v>2728</v>
      </c>
      <c r="H2776" s="631">
        <v>44239</v>
      </c>
      <c r="I2776" s="628">
        <f t="shared" si="36"/>
        <v>44239</v>
      </c>
      <c r="J2776" s="632"/>
    </row>
    <row r="2777" spans="1:10" s="372" customFormat="1" ht="23.25">
      <c r="A2777" s="311" t="s">
        <v>3840</v>
      </c>
      <c r="B2777" s="313" t="s">
        <v>2725</v>
      </c>
      <c r="C2777" s="313" t="s">
        <v>2726</v>
      </c>
      <c r="D2777" s="629">
        <v>439</v>
      </c>
      <c r="E2777" s="451">
        <v>20708</v>
      </c>
      <c r="F2777" s="630" t="s">
        <v>3842</v>
      </c>
      <c r="G2777" s="313" t="s">
        <v>2728</v>
      </c>
      <c r="H2777" s="631">
        <v>44239</v>
      </c>
      <c r="I2777" s="628">
        <f t="shared" si="36"/>
        <v>44239</v>
      </c>
      <c r="J2777" s="632"/>
    </row>
    <row r="2778" spans="1:10" s="372" customFormat="1" ht="23.25">
      <c r="A2778" s="311" t="s">
        <v>3840</v>
      </c>
      <c r="B2778" s="313" t="s">
        <v>2725</v>
      </c>
      <c r="C2778" s="313" t="s">
        <v>2726</v>
      </c>
      <c r="D2778" s="629">
        <v>440</v>
      </c>
      <c r="E2778" s="451">
        <v>20708</v>
      </c>
      <c r="F2778" s="630" t="s">
        <v>3842</v>
      </c>
      <c r="G2778" s="313" t="s">
        <v>2728</v>
      </c>
      <c r="H2778" s="631">
        <v>44239</v>
      </c>
      <c r="I2778" s="628">
        <f t="shared" si="36"/>
        <v>44239</v>
      </c>
      <c r="J2778" s="632"/>
    </row>
    <row r="2779" spans="1:10" s="372" customFormat="1" ht="23.25">
      <c r="A2779" s="311" t="s">
        <v>3840</v>
      </c>
      <c r="B2779" s="313" t="s">
        <v>2725</v>
      </c>
      <c r="C2779" s="313" t="s">
        <v>2726</v>
      </c>
      <c r="D2779" s="629">
        <v>441</v>
      </c>
      <c r="E2779" s="451">
        <v>20708</v>
      </c>
      <c r="F2779" s="630" t="s">
        <v>3842</v>
      </c>
      <c r="G2779" s="313" t="s">
        <v>2728</v>
      </c>
      <c r="H2779" s="631">
        <v>44239</v>
      </c>
      <c r="I2779" s="628">
        <f t="shared" si="36"/>
        <v>44239</v>
      </c>
      <c r="J2779" s="632"/>
    </row>
    <row r="2780" spans="1:10" s="372" customFormat="1">
      <c r="A2780" s="311" t="s">
        <v>3843</v>
      </c>
      <c r="B2780" s="313" t="s">
        <v>2732</v>
      </c>
      <c r="C2780" s="313" t="s">
        <v>2726</v>
      </c>
      <c r="D2780" s="629" t="s">
        <v>3844</v>
      </c>
      <c r="E2780" s="451">
        <v>284625</v>
      </c>
      <c r="F2780" s="630" t="s">
        <v>3842</v>
      </c>
      <c r="G2780" s="313" t="s">
        <v>2728</v>
      </c>
      <c r="H2780" s="631">
        <v>44340</v>
      </c>
      <c r="I2780" s="628">
        <f t="shared" si="36"/>
        <v>44340</v>
      </c>
      <c r="J2780" s="632"/>
    </row>
    <row r="2781" spans="1:10" s="372" customFormat="1">
      <c r="A2781" s="311" t="s">
        <v>3843</v>
      </c>
      <c r="B2781" s="313" t="s">
        <v>2732</v>
      </c>
      <c r="C2781" s="313" t="s">
        <v>2726</v>
      </c>
      <c r="D2781" s="629" t="s">
        <v>3845</v>
      </c>
      <c r="E2781" s="451">
        <v>83160</v>
      </c>
      <c r="F2781" s="630" t="s">
        <v>3842</v>
      </c>
      <c r="G2781" s="313" t="s">
        <v>2728</v>
      </c>
      <c r="H2781" s="631">
        <v>44386</v>
      </c>
      <c r="I2781" s="628">
        <f t="shared" si="36"/>
        <v>44386</v>
      </c>
      <c r="J2781" s="632"/>
    </row>
    <row r="2782" spans="1:10" s="372" customFormat="1">
      <c r="A2782" s="311" t="s">
        <v>3843</v>
      </c>
      <c r="B2782" s="313" t="s">
        <v>2732</v>
      </c>
      <c r="C2782" s="313" t="s">
        <v>2726</v>
      </c>
      <c r="D2782" s="629" t="s">
        <v>3846</v>
      </c>
      <c r="E2782" s="451">
        <v>92160</v>
      </c>
      <c r="F2782" s="630" t="s">
        <v>3842</v>
      </c>
      <c r="G2782" s="313" t="s">
        <v>2728</v>
      </c>
      <c r="H2782" s="631">
        <v>44475</v>
      </c>
      <c r="I2782" s="628">
        <f t="shared" si="36"/>
        <v>44475</v>
      </c>
      <c r="J2782" s="632"/>
    </row>
    <row r="2783" spans="1:10" s="372" customFormat="1">
      <c r="A2783" s="311" t="s">
        <v>3843</v>
      </c>
      <c r="B2783" s="313" t="s">
        <v>2732</v>
      </c>
      <c r="C2783" s="313" t="s">
        <v>2726</v>
      </c>
      <c r="D2783" s="629" t="s">
        <v>3846</v>
      </c>
      <c r="E2783" s="451">
        <v>46080</v>
      </c>
      <c r="F2783" s="630" t="s">
        <v>3842</v>
      </c>
      <c r="G2783" s="313" t="s">
        <v>2728</v>
      </c>
      <c r="H2783" s="631">
        <v>44475</v>
      </c>
      <c r="I2783" s="628">
        <f t="shared" si="36"/>
        <v>44475</v>
      </c>
      <c r="J2783" s="632"/>
    </row>
    <row r="2784" spans="1:10" s="372" customFormat="1">
      <c r="A2784" s="311" t="s">
        <v>3843</v>
      </c>
      <c r="B2784" s="313" t="s">
        <v>2732</v>
      </c>
      <c r="C2784" s="313" t="s">
        <v>2726</v>
      </c>
      <c r="D2784" s="629" t="s">
        <v>3846</v>
      </c>
      <c r="E2784" s="451">
        <v>46080</v>
      </c>
      <c r="F2784" s="630" t="s">
        <v>3842</v>
      </c>
      <c r="G2784" s="313" t="s">
        <v>2728</v>
      </c>
      <c r="H2784" s="631">
        <v>44475</v>
      </c>
      <c r="I2784" s="628">
        <f t="shared" si="36"/>
        <v>44475</v>
      </c>
      <c r="J2784" s="632"/>
    </row>
    <row r="2785" spans="1:10" s="372" customFormat="1">
      <c r="A2785" s="311" t="s">
        <v>3843</v>
      </c>
      <c r="B2785" s="313" t="s">
        <v>2732</v>
      </c>
      <c r="C2785" s="313" t="s">
        <v>2726</v>
      </c>
      <c r="D2785" s="629" t="s">
        <v>3846</v>
      </c>
      <c r="E2785" s="451">
        <v>92160</v>
      </c>
      <c r="F2785" s="630" t="s">
        <v>3842</v>
      </c>
      <c r="G2785" s="313" t="s">
        <v>2728</v>
      </c>
      <c r="H2785" s="631">
        <v>44475</v>
      </c>
      <c r="I2785" s="628">
        <f t="shared" si="36"/>
        <v>44475</v>
      </c>
      <c r="J2785" s="632"/>
    </row>
    <row r="2786" spans="1:10" s="372" customFormat="1">
      <c r="A2786" s="311" t="s">
        <v>3843</v>
      </c>
      <c r="B2786" s="313" t="s">
        <v>2732</v>
      </c>
      <c r="C2786" s="313" t="s">
        <v>2726</v>
      </c>
      <c r="D2786" s="629" t="s">
        <v>3846</v>
      </c>
      <c r="E2786" s="451">
        <v>46080</v>
      </c>
      <c r="F2786" s="630" t="s">
        <v>3842</v>
      </c>
      <c r="G2786" s="313" t="s">
        <v>2728</v>
      </c>
      <c r="H2786" s="631">
        <v>44475</v>
      </c>
      <c r="I2786" s="628">
        <f t="shared" si="36"/>
        <v>44475</v>
      </c>
      <c r="J2786" s="632"/>
    </row>
    <row r="2787" spans="1:10" s="372" customFormat="1">
      <c r="A2787" s="311" t="s">
        <v>3843</v>
      </c>
      <c r="B2787" s="313" t="s">
        <v>2732</v>
      </c>
      <c r="C2787" s="313" t="s">
        <v>2726</v>
      </c>
      <c r="D2787" s="629" t="s">
        <v>3846</v>
      </c>
      <c r="E2787" s="451">
        <v>46080</v>
      </c>
      <c r="F2787" s="630" t="s">
        <v>3842</v>
      </c>
      <c r="G2787" s="313" t="s">
        <v>2728</v>
      </c>
      <c r="H2787" s="631">
        <v>44475</v>
      </c>
      <c r="I2787" s="628">
        <f t="shared" si="36"/>
        <v>44475</v>
      </c>
      <c r="J2787" s="632"/>
    </row>
    <row r="2788" spans="1:10" s="372" customFormat="1">
      <c r="A2788" s="311" t="s">
        <v>3843</v>
      </c>
      <c r="B2788" s="313" t="s">
        <v>2732</v>
      </c>
      <c r="C2788" s="313" t="s">
        <v>2726</v>
      </c>
      <c r="D2788" s="629" t="s">
        <v>3847</v>
      </c>
      <c r="E2788" s="451">
        <v>172800</v>
      </c>
      <c r="F2788" s="630" t="s">
        <v>3842</v>
      </c>
      <c r="G2788" s="313" t="s">
        <v>2728</v>
      </c>
      <c r="H2788" s="631">
        <v>44533</v>
      </c>
      <c r="I2788" s="628">
        <f t="shared" si="36"/>
        <v>44533</v>
      </c>
      <c r="J2788" s="632"/>
    </row>
    <row r="2789" spans="1:10" s="372" customFormat="1">
      <c r="A2789" s="311" t="s">
        <v>3843</v>
      </c>
      <c r="B2789" s="313" t="s">
        <v>2732</v>
      </c>
      <c r="C2789" s="313" t="s">
        <v>2726</v>
      </c>
      <c r="D2789" s="629" t="s">
        <v>3847</v>
      </c>
      <c r="E2789" s="451">
        <v>172800</v>
      </c>
      <c r="F2789" s="630" t="s">
        <v>3842</v>
      </c>
      <c r="G2789" s="313" t="s">
        <v>2728</v>
      </c>
      <c r="H2789" s="631">
        <v>44533</v>
      </c>
      <c r="I2789" s="628">
        <f t="shared" si="36"/>
        <v>44533</v>
      </c>
      <c r="J2789" s="632"/>
    </row>
    <row r="2790" spans="1:10" s="372" customFormat="1">
      <c r="A2790" s="311" t="s">
        <v>3843</v>
      </c>
      <c r="B2790" s="313" t="s">
        <v>2732</v>
      </c>
      <c r="C2790" s="313" t="s">
        <v>2726</v>
      </c>
      <c r="D2790" s="629" t="s">
        <v>3847</v>
      </c>
      <c r="E2790" s="451">
        <v>86400</v>
      </c>
      <c r="F2790" s="630" t="s">
        <v>3842</v>
      </c>
      <c r="G2790" s="313" t="s">
        <v>2728</v>
      </c>
      <c r="H2790" s="631">
        <v>44533</v>
      </c>
      <c r="I2790" s="628">
        <f t="shared" si="36"/>
        <v>44533</v>
      </c>
      <c r="J2790" s="632"/>
    </row>
    <row r="2791" spans="1:10" s="372" customFormat="1">
      <c r="A2791" s="311" t="s">
        <v>3843</v>
      </c>
      <c r="B2791" s="313" t="s">
        <v>2732</v>
      </c>
      <c r="C2791" s="313" t="s">
        <v>2726</v>
      </c>
      <c r="D2791" s="629" t="s">
        <v>3847</v>
      </c>
      <c r="E2791" s="451">
        <v>86400</v>
      </c>
      <c r="F2791" s="630" t="s">
        <v>3842</v>
      </c>
      <c r="G2791" s="313" t="s">
        <v>2728</v>
      </c>
      <c r="H2791" s="631">
        <v>44533</v>
      </c>
      <c r="I2791" s="628">
        <f t="shared" si="36"/>
        <v>44533</v>
      </c>
      <c r="J2791" s="632"/>
    </row>
    <row r="2792" spans="1:10" s="372" customFormat="1">
      <c r="A2792" s="311" t="s">
        <v>3843</v>
      </c>
      <c r="B2792" s="313" t="s">
        <v>2732</v>
      </c>
      <c r="C2792" s="313" t="s">
        <v>2726</v>
      </c>
      <c r="D2792" s="629" t="s">
        <v>3847</v>
      </c>
      <c r="E2792" s="451">
        <v>86400</v>
      </c>
      <c r="F2792" s="630" t="s">
        <v>3842</v>
      </c>
      <c r="G2792" s="313" t="s">
        <v>2728</v>
      </c>
      <c r="H2792" s="631">
        <v>44533</v>
      </c>
      <c r="I2792" s="628">
        <f t="shared" si="36"/>
        <v>44533</v>
      </c>
      <c r="J2792" s="632"/>
    </row>
    <row r="2793" spans="1:10" s="372" customFormat="1">
      <c r="A2793" s="311" t="s">
        <v>3843</v>
      </c>
      <c r="B2793" s="313" t="s">
        <v>2732</v>
      </c>
      <c r="C2793" s="313" t="s">
        <v>2726</v>
      </c>
      <c r="D2793" s="629" t="s">
        <v>3847</v>
      </c>
      <c r="E2793" s="451">
        <v>86400</v>
      </c>
      <c r="F2793" s="630" t="s">
        <v>3842</v>
      </c>
      <c r="G2793" s="313" t="s">
        <v>2728</v>
      </c>
      <c r="H2793" s="631">
        <v>44533</v>
      </c>
      <c r="I2793" s="628">
        <f t="shared" si="36"/>
        <v>44533</v>
      </c>
      <c r="J2793" s="632"/>
    </row>
    <row r="2794" spans="1:10" s="372" customFormat="1">
      <c r="A2794" s="311" t="s">
        <v>3204</v>
      </c>
      <c r="B2794" s="313" t="s">
        <v>2725</v>
      </c>
      <c r="C2794" s="313" t="s">
        <v>2726</v>
      </c>
      <c r="D2794" s="629">
        <v>3115</v>
      </c>
      <c r="E2794" s="451">
        <v>3146.66</v>
      </c>
      <c r="F2794" s="630" t="s">
        <v>3842</v>
      </c>
      <c r="G2794" s="313" t="s">
        <v>2728</v>
      </c>
      <c r="H2794" s="631">
        <v>44532</v>
      </c>
      <c r="I2794" s="628">
        <f t="shared" si="36"/>
        <v>44532</v>
      </c>
      <c r="J2794" s="632"/>
    </row>
    <row r="2795" spans="1:10" s="372" customFormat="1">
      <c r="A2795" s="311" t="s">
        <v>2742</v>
      </c>
      <c r="B2795" s="313" t="s">
        <v>2725</v>
      </c>
      <c r="C2795" s="313" t="s">
        <v>2726</v>
      </c>
      <c r="D2795" s="629">
        <v>2629</v>
      </c>
      <c r="E2795" s="451">
        <v>3278</v>
      </c>
      <c r="F2795" s="630" t="s">
        <v>3848</v>
      </c>
      <c r="G2795" s="313" t="s">
        <v>2728</v>
      </c>
      <c r="H2795" s="631">
        <v>44470</v>
      </c>
      <c r="I2795" s="628">
        <f t="shared" si="36"/>
        <v>44470</v>
      </c>
      <c r="J2795" s="632"/>
    </row>
    <row r="2796" spans="1:10" s="372" customFormat="1">
      <c r="A2796" s="311" t="s">
        <v>2742</v>
      </c>
      <c r="B2796" s="313" t="s">
        <v>2725</v>
      </c>
      <c r="C2796" s="313" t="s">
        <v>2726</v>
      </c>
      <c r="D2796" s="629">
        <v>2746</v>
      </c>
      <c r="E2796" s="451">
        <v>1175</v>
      </c>
      <c r="F2796" s="630" t="s">
        <v>3849</v>
      </c>
      <c r="G2796" s="313" t="s">
        <v>2728</v>
      </c>
      <c r="H2796" s="631">
        <v>44484</v>
      </c>
      <c r="I2796" s="628">
        <f t="shared" si="36"/>
        <v>44484</v>
      </c>
      <c r="J2796" s="632"/>
    </row>
    <row r="2797" spans="1:10" s="372" customFormat="1">
      <c r="A2797" s="311" t="s">
        <v>2742</v>
      </c>
      <c r="B2797" s="313" t="s">
        <v>2725</v>
      </c>
      <c r="C2797" s="313" t="s">
        <v>2726</v>
      </c>
      <c r="D2797" s="629">
        <v>2858</v>
      </c>
      <c r="E2797" s="451">
        <v>6328</v>
      </c>
      <c r="F2797" s="630" t="s">
        <v>3849</v>
      </c>
      <c r="G2797" s="313" t="s">
        <v>2728</v>
      </c>
      <c r="H2797" s="631">
        <v>44505</v>
      </c>
      <c r="I2797" s="628">
        <f t="shared" si="36"/>
        <v>44505</v>
      </c>
      <c r="J2797" s="632"/>
    </row>
    <row r="2798" spans="1:10" s="372" customFormat="1">
      <c r="A2798" s="311" t="s">
        <v>2800</v>
      </c>
      <c r="B2798" s="313" t="s">
        <v>2725</v>
      </c>
      <c r="C2798" s="313" t="s">
        <v>2726</v>
      </c>
      <c r="D2798" s="629">
        <v>407</v>
      </c>
      <c r="E2798" s="451">
        <v>10000</v>
      </c>
      <c r="F2798" s="630" t="s">
        <v>3849</v>
      </c>
      <c r="G2798" s="313" t="s">
        <v>2728</v>
      </c>
      <c r="H2798" s="631">
        <v>44237</v>
      </c>
      <c r="I2798" s="628">
        <f t="shared" si="36"/>
        <v>44237</v>
      </c>
      <c r="J2798" s="632"/>
    </row>
    <row r="2799" spans="1:10" s="372" customFormat="1">
      <c r="A2799" s="311" t="s">
        <v>2800</v>
      </c>
      <c r="B2799" s="313" t="s">
        <v>2725</v>
      </c>
      <c r="C2799" s="313" t="s">
        <v>2726</v>
      </c>
      <c r="D2799" s="629">
        <v>835</v>
      </c>
      <c r="E2799" s="451">
        <v>5000</v>
      </c>
      <c r="F2799" s="630" t="s">
        <v>3850</v>
      </c>
      <c r="G2799" s="313" t="s">
        <v>2728</v>
      </c>
      <c r="H2799" s="631">
        <v>44301</v>
      </c>
      <c r="I2799" s="628">
        <f t="shared" si="36"/>
        <v>44301</v>
      </c>
      <c r="J2799" s="632"/>
    </row>
    <row r="2800" spans="1:10" s="372" customFormat="1">
      <c r="A2800" s="311" t="s">
        <v>2800</v>
      </c>
      <c r="B2800" s="313" t="s">
        <v>2725</v>
      </c>
      <c r="C2800" s="313" t="s">
        <v>2726</v>
      </c>
      <c r="D2800" s="629">
        <v>1158</v>
      </c>
      <c r="E2800" s="451">
        <v>5000</v>
      </c>
      <c r="F2800" s="630" t="s">
        <v>3850</v>
      </c>
      <c r="G2800" s="313" t="s">
        <v>2728</v>
      </c>
      <c r="H2800" s="631">
        <v>44333</v>
      </c>
      <c r="I2800" s="628">
        <f t="shared" si="36"/>
        <v>44333</v>
      </c>
      <c r="J2800" s="632"/>
    </row>
    <row r="2801" spans="1:10" s="372" customFormat="1">
      <c r="A2801" s="311" t="s">
        <v>2800</v>
      </c>
      <c r="B2801" s="313" t="s">
        <v>2725</v>
      </c>
      <c r="C2801" s="313" t="s">
        <v>2726</v>
      </c>
      <c r="D2801" s="629">
        <v>1463</v>
      </c>
      <c r="E2801" s="451">
        <v>5000</v>
      </c>
      <c r="F2801" s="630" t="s">
        <v>3850</v>
      </c>
      <c r="G2801" s="313" t="s">
        <v>2728</v>
      </c>
      <c r="H2801" s="631">
        <v>44354</v>
      </c>
      <c r="I2801" s="628">
        <f t="shared" si="36"/>
        <v>44354</v>
      </c>
      <c r="J2801" s="632"/>
    </row>
    <row r="2802" spans="1:10" s="372" customFormat="1">
      <c r="A2802" s="311" t="s">
        <v>2800</v>
      </c>
      <c r="B2802" s="313" t="s">
        <v>2725</v>
      </c>
      <c r="C2802" s="313" t="s">
        <v>2726</v>
      </c>
      <c r="D2802" s="629">
        <v>1893</v>
      </c>
      <c r="E2802" s="451">
        <v>5000</v>
      </c>
      <c r="F2802" s="630" t="s">
        <v>3850</v>
      </c>
      <c r="G2802" s="313" t="s">
        <v>2728</v>
      </c>
      <c r="H2802" s="631">
        <v>44394</v>
      </c>
      <c r="I2802" s="628">
        <f t="shared" si="36"/>
        <v>44394</v>
      </c>
      <c r="J2802" s="632"/>
    </row>
    <row r="2803" spans="1:10" s="372" customFormat="1">
      <c r="A2803" s="311" t="s">
        <v>2785</v>
      </c>
      <c r="B2803" s="313" t="s">
        <v>2725</v>
      </c>
      <c r="C2803" s="313" t="s">
        <v>2726</v>
      </c>
      <c r="D2803" s="629">
        <v>100</v>
      </c>
      <c r="E2803" s="451">
        <v>18000</v>
      </c>
      <c r="F2803" s="630" t="s">
        <v>3850</v>
      </c>
      <c r="G2803" s="313" t="s">
        <v>2728</v>
      </c>
      <c r="H2803" s="631">
        <v>44212</v>
      </c>
      <c r="I2803" s="628">
        <f t="shared" si="36"/>
        <v>44212</v>
      </c>
      <c r="J2803" s="632"/>
    </row>
    <row r="2804" spans="1:10" s="372" customFormat="1">
      <c r="A2804" s="311" t="s">
        <v>2785</v>
      </c>
      <c r="B2804" s="313" t="s">
        <v>2725</v>
      </c>
      <c r="C2804" s="313" t="s">
        <v>2726</v>
      </c>
      <c r="D2804" s="629">
        <v>1791</v>
      </c>
      <c r="E2804" s="451">
        <v>6000</v>
      </c>
      <c r="F2804" s="630" t="s">
        <v>3851</v>
      </c>
      <c r="G2804" s="313" t="s">
        <v>2728</v>
      </c>
      <c r="H2804" s="631">
        <v>44386</v>
      </c>
      <c r="I2804" s="628">
        <f t="shared" ref="I2804:I2867" si="37">H2804+0</f>
        <v>44386</v>
      </c>
      <c r="J2804" s="632"/>
    </row>
    <row r="2805" spans="1:10" s="372" customFormat="1">
      <c r="A2805" s="311" t="s">
        <v>3049</v>
      </c>
      <c r="B2805" s="313" t="s">
        <v>2725</v>
      </c>
      <c r="C2805" s="313" t="s">
        <v>2726</v>
      </c>
      <c r="D2805" s="629">
        <v>2295</v>
      </c>
      <c r="E2805" s="451">
        <v>12000</v>
      </c>
      <c r="F2805" s="630" t="s">
        <v>3851</v>
      </c>
      <c r="G2805" s="313" t="s">
        <v>2728</v>
      </c>
      <c r="H2805" s="631">
        <v>44446</v>
      </c>
      <c r="I2805" s="628">
        <f t="shared" si="37"/>
        <v>44446</v>
      </c>
      <c r="J2805" s="632"/>
    </row>
    <row r="2806" spans="1:10" s="372" customFormat="1">
      <c r="A2806" s="311" t="s">
        <v>2904</v>
      </c>
      <c r="B2806" s="313" t="s">
        <v>2725</v>
      </c>
      <c r="C2806" s="313" t="s">
        <v>2726</v>
      </c>
      <c r="D2806" s="629">
        <v>162</v>
      </c>
      <c r="E2806" s="451">
        <v>27000</v>
      </c>
      <c r="F2806" s="630" t="s">
        <v>3851</v>
      </c>
      <c r="G2806" s="313" t="s">
        <v>2728</v>
      </c>
      <c r="H2806" s="631">
        <v>44215</v>
      </c>
      <c r="I2806" s="628">
        <f t="shared" si="37"/>
        <v>44215</v>
      </c>
      <c r="J2806" s="632"/>
    </row>
    <row r="2807" spans="1:10" s="372" customFormat="1">
      <c r="A2807" s="311" t="s">
        <v>2904</v>
      </c>
      <c r="B2807" s="313" t="s">
        <v>2725</v>
      </c>
      <c r="C2807" s="313" t="s">
        <v>2726</v>
      </c>
      <c r="D2807" s="629">
        <v>773</v>
      </c>
      <c r="E2807" s="451">
        <v>27000</v>
      </c>
      <c r="F2807" s="630" t="s">
        <v>3852</v>
      </c>
      <c r="G2807" s="313" t="s">
        <v>2728</v>
      </c>
      <c r="H2807" s="631">
        <v>44294</v>
      </c>
      <c r="I2807" s="628">
        <f t="shared" si="37"/>
        <v>44294</v>
      </c>
      <c r="J2807" s="632"/>
    </row>
    <row r="2808" spans="1:10" s="372" customFormat="1">
      <c r="A2808" s="311" t="s">
        <v>3004</v>
      </c>
      <c r="B2808" s="313" t="s">
        <v>2725</v>
      </c>
      <c r="C2808" s="313" t="s">
        <v>2726</v>
      </c>
      <c r="D2808" s="629">
        <v>209</v>
      </c>
      <c r="E2808" s="451">
        <v>19500</v>
      </c>
      <c r="F2808" s="630" t="s">
        <v>3852</v>
      </c>
      <c r="G2808" s="313" t="s">
        <v>2728</v>
      </c>
      <c r="H2808" s="631">
        <v>44217</v>
      </c>
      <c r="I2808" s="628">
        <f t="shared" si="37"/>
        <v>44217</v>
      </c>
      <c r="J2808" s="632"/>
    </row>
    <row r="2809" spans="1:10" s="372" customFormat="1">
      <c r="A2809" s="311" t="s">
        <v>2767</v>
      </c>
      <c r="B2809" s="313" t="s">
        <v>2725</v>
      </c>
      <c r="C2809" s="313" t="s">
        <v>2726</v>
      </c>
      <c r="D2809" s="629">
        <v>2620</v>
      </c>
      <c r="E2809" s="451">
        <v>27000</v>
      </c>
      <c r="F2809" s="630" t="s">
        <v>3853</v>
      </c>
      <c r="G2809" s="313" t="s">
        <v>2728</v>
      </c>
      <c r="H2809" s="631">
        <v>44469</v>
      </c>
      <c r="I2809" s="628">
        <f t="shared" si="37"/>
        <v>44469</v>
      </c>
      <c r="J2809" s="632"/>
    </row>
    <row r="2810" spans="1:10" s="372" customFormat="1" ht="23.25">
      <c r="A2810" s="311" t="s">
        <v>3854</v>
      </c>
      <c r="B2810" s="313" t="s">
        <v>2725</v>
      </c>
      <c r="C2810" s="313" t="s">
        <v>2726</v>
      </c>
      <c r="D2810" s="629">
        <v>2839</v>
      </c>
      <c r="E2810" s="451">
        <v>22000</v>
      </c>
      <c r="F2810" s="630" t="s">
        <v>3855</v>
      </c>
      <c r="G2810" s="313" t="s">
        <v>2728</v>
      </c>
      <c r="H2810" s="631">
        <v>44498</v>
      </c>
      <c r="I2810" s="628">
        <f t="shared" si="37"/>
        <v>44498</v>
      </c>
      <c r="J2810" s="632"/>
    </row>
    <row r="2811" spans="1:10" s="372" customFormat="1">
      <c r="A2811" s="311" t="s">
        <v>3049</v>
      </c>
      <c r="B2811" s="313" t="s">
        <v>2725</v>
      </c>
      <c r="C2811" s="313" t="s">
        <v>2726</v>
      </c>
      <c r="D2811" s="629">
        <v>45</v>
      </c>
      <c r="E2811" s="451">
        <v>28000</v>
      </c>
      <c r="F2811" s="630" t="s">
        <v>3856</v>
      </c>
      <c r="G2811" s="313" t="s">
        <v>2728</v>
      </c>
      <c r="H2811" s="631">
        <v>44209</v>
      </c>
      <c r="I2811" s="628">
        <f t="shared" si="37"/>
        <v>44209</v>
      </c>
      <c r="J2811" s="632"/>
    </row>
    <row r="2812" spans="1:10" s="372" customFormat="1">
      <c r="A2812" s="311" t="s">
        <v>2828</v>
      </c>
      <c r="B2812" s="313" t="s">
        <v>2725</v>
      </c>
      <c r="C2812" s="313" t="s">
        <v>2726</v>
      </c>
      <c r="D2812" s="629">
        <v>32</v>
      </c>
      <c r="E2812" s="451">
        <v>24000</v>
      </c>
      <c r="F2812" s="630" t="s">
        <v>3857</v>
      </c>
      <c r="G2812" s="313" t="s">
        <v>2728</v>
      </c>
      <c r="H2812" s="631">
        <v>44208</v>
      </c>
      <c r="I2812" s="628">
        <f t="shared" si="37"/>
        <v>44208</v>
      </c>
      <c r="J2812" s="632"/>
    </row>
    <row r="2813" spans="1:10" s="372" customFormat="1">
      <c r="A2813" s="311" t="s">
        <v>2891</v>
      </c>
      <c r="B2813" s="313" t="s">
        <v>2725</v>
      </c>
      <c r="C2813" s="313" t="s">
        <v>2726</v>
      </c>
      <c r="D2813" s="629">
        <v>690</v>
      </c>
      <c r="E2813" s="451">
        <v>24000</v>
      </c>
      <c r="F2813" s="630" t="s">
        <v>3858</v>
      </c>
      <c r="G2813" s="313" t="s">
        <v>2728</v>
      </c>
      <c r="H2813" s="631">
        <v>44274</v>
      </c>
      <c r="I2813" s="628">
        <f t="shared" si="37"/>
        <v>44274</v>
      </c>
      <c r="J2813" s="632"/>
    </row>
    <row r="2814" spans="1:10" s="372" customFormat="1">
      <c r="A2814" s="311" t="s">
        <v>2891</v>
      </c>
      <c r="B2814" s="313" t="s">
        <v>2725</v>
      </c>
      <c r="C2814" s="313" t="s">
        <v>2726</v>
      </c>
      <c r="D2814" s="629">
        <v>1275</v>
      </c>
      <c r="E2814" s="451">
        <v>24000</v>
      </c>
      <c r="F2814" s="630" t="s">
        <v>3858</v>
      </c>
      <c r="G2814" s="313" t="s">
        <v>2728</v>
      </c>
      <c r="H2814" s="631">
        <v>44340</v>
      </c>
      <c r="I2814" s="628">
        <f t="shared" si="37"/>
        <v>44340</v>
      </c>
      <c r="J2814" s="632"/>
    </row>
    <row r="2815" spans="1:10" s="372" customFormat="1">
      <c r="A2815" s="311" t="s">
        <v>2891</v>
      </c>
      <c r="B2815" s="313" t="s">
        <v>2725</v>
      </c>
      <c r="C2815" s="313" t="s">
        <v>2726</v>
      </c>
      <c r="D2815" s="629">
        <v>2017</v>
      </c>
      <c r="E2815" s="451">
        <v>18000</v>
      </c>
      <c r="F2815" s="630" t="s">
        <v>3858</v>
      </c>
      <c r="G2815" s="313" t="s">
        <v>2728</v>
      </c>
      <c r="H2815" s="631">
        <v>44414</v>
      </c>
      <c r="I2815" s="628">
        <f t="shared" si="37"/>
        <v>44414</v>
      </c>
      <c r="J2815" s="632"/>
    </row>
    <row r="2816" spans="1:10" s="372" customFormat="1">
      <c r="A2816" s="311" t="s">
        <v>2891</v>
      </c>
      <c r="B2816" s="313" t="s">
        <v>2725</v>
      </c>
      <c r="C2816" s="313" t="s">
        <v>2726</v>
      </c>
      <c r="D2816" s="629">
        <v>2583</v>
      </c>
      <c r="E2816" s="451">
        <v>18000</v>
      </c>
      <c r="F2816" s="630" t="s">
        <v>3858</v>
      </c>
      <c r="G2816" s="313" t="s">
        <v>2728</v>
      </c>
      <c r="H2816" s="631">
        <v>44467</v>
      </c>
      <c r="I2816" s="628">
        <f t="shared" si="37"/>
        <v>44467</v>
      </c>
      <c r="J2816" s="632"/>
    </row>
    <row r="2817" spans="1:10" s="372" customFormat="1">
      <c r="A2817" s="311" t="s">
        <v>2781</v>
      </c>
      <c r="B2817" s="313" t="s">
        <v>2725</v>
      </c>
      <c r="C2817" s="313" t="s">
        <v>2726</v>
      </c>
      <c r="D2817" s="629">
        <v>12</v>
      </c>
      <c r="E2817" s="451">
        <v>13000</v>
      </c>
      <c r="F2817" s="630" t="s">
        <v>3858</v>
      </c>
      <c r="G2817" s="313" t="s">
        <v>2728</v>
      </c>
      <c r="H2817" s="631">
        <v>44208</v>
      </c>
      <c r="I2817" s="628">
        <f t="shared" si="37"/>
        <v>44208</v>
      </c>
      <c r="J2817" s="632"/>
    </row>
    <row r="2818" spans="1:10" s="372" customFormat="1">
      <c r="A2818" s="311" t="s">
        <v>3361</v>
      </c>
      <c r="B2818" s="313" t="s">
        <v>2725</v>
      </c>
      <c r="C2818" s="313" t="s">
        <v>2726</v>
      </c>
      <c r="D2818" s="629">
        <v>825</v>
      </c>
      <c r="E2818" s="451">
        <v>5000</v>
      </c>
      <c r="F2818" s="630" t="s">
        <v>3859</v>
      </c>
      <c r="G2818" s="313" t="s">
        <v>2728</v>
      </c>
      <c r="H2818" s="631">
        <v>44300</v>
      </c>
      <c r="I2818" s="628">
        <f t="shared" si="37"/>
        <v>44300</v>
      </c>
      <c r="J2818" s="632"/>
    </row>
    <row r="2819" spans="1:10" s="372" customFormat="1">
      <c r="A2819" s="311" t="s">
        <v>2899</v>
      </c>
      <c r="B2819" s="313" t="s">
        <v>2725</v>
      </c>
      <c r="C2819" s="313" t="s">
        <v>2726</v>
      </c>
      <c r="D2819" s="629">
        <v>1317</v>
      </c>
      <c r="E2819" s="451">
        <v>10000</v>
      </c>
      <c r="F2819" s="630" t="s">
        <v>3859</v>
      </c>
      <c r="G2819" s="313" t="s">
        <v>2728</v>
      </c>
      <c r="H2819" s="631">
        <v>44343</v>
      </c>
      <c r="I2819" s="628">
        <f t="shared" si="37"/>
        <v>44343</v>
      </c>
      <c r="J2819" s="632"/>
    </row>
    <row r="2820" spans="1:10" s="372" customFormat="1">
      <c r="A2820" s="311" t="s">
        <v>2939</v>
      </c>
      <c r="B2820" s="313" t="s">
        <v>2725</v>
      </c>
      <c r="C2820" s="313" t="s">
        <v>2726</v>
      </c>
      <c r="D2820" s="629">
        <v>2012</v>
      </c>
      <c r="E2820" s="451">
        <v>10000</v>
      </c>
      <c r="F2820" s="630" t="s">
        <v>3859</v>
      </c>
      <c r="G2820" s="313" t="s">
        <v>2728</v>
      </c>
      <c r="H2820" s="631">
        <v>44414</v>
      </c>
      <c r="I2820" s="628">
        <f t="shared" si="37"/>
        <v>44414</v>
      </c>
      <c r="J2820" s="632"/>
    </row>
    <row r="2821" spans="1:10" s="372" customFormat="1">
      <c r="A2821" s="311" t="s">
        <v>2773</v>
      </c>
      <c r="B2821" s="313" t="s">
        <v>2725</v>
      </c>
      <c r="C2821" s="313" t="s">
        <v>2726</v>
      </c>
      <c r="D2821" s="629">
        <v>2721</v>
      </c>
      <c r="E2821" s="451">
        <v>15000</v>
      </c>
      <c r="F2821" s="630" t="s">
        <v>3859</v>
      </c>
      <c r="G2821" s="313" t="s">
        <v>2728</v>
      </c>
      <c r="H2821" s="631">
        <v>44482</v>
      </c>
      <c r="I2821" s="628">
        <f t="shared" si="37"/>
        <v>44482</v>
      </c>
      <c r="J2821" s="632"/>
    </row>
    <row r="2822" spans="1:10" s="372" customFormat="1">
      <c r="A2822" s="311" t="s">
        <v>2958</v>
      </c>
      <c r="B2822" s="313" t="s">
        <v>2725</v>
      </c>
      <c r="C2822" s="313" t="s">
        <v>2726</v>
      </c>
      <c r="D2822" s="629">
        <v>219</v>
      </c>
      <c r="E2822" s="451">
        <v>12000</v>
      </c>
      <c r="F2822" s="630" t="s">
        <v>3860</v>
      </c>
      <c r="G2822" s="313" t="s">
        <v>2728</v>
      </c>
      <c r="H2822" s="631">
        <v>44217</v>
      </c>
      <c r="I2822" s="628">
        <f t="shared" si="37"/>
        <v>44217</v>
      </c>
      <c r="J2822" s="632"/>
    </row>
    <row r="2823" spans="1:10" s="372" customFormat="1" ht="23.25">
      <c r="A2823" s="311" t="s">
        <v>2985</v>
      </c>
      <c r="B2823" s="313" t="s">
        <v>2725</v>
      </c>
      <c r="C2823" s="313" t="s">
        <v>2726</v>
      </c>
      <c r="D2823" s="629">
        <v>944</v>
      </c>
      <c r="E2823" s="451">
        <v>8000</v>
      </c>
      <c r="F2823" s="630" t="s">
        <v>3861</v>
      </c>
      <c r="G2823" s="313" t="s">
        <v>2728</v>
      </c>
      <c r="H2823" s="631">
        <v>44314</v>
      </c>
      <c r="I2823" s="628">
        <f t="shared" si="37"/>
        <v>44314</v>
      </c>
      <c r="J2823" s="632"/>
    </row>
    <row r="2824" spans="1:10" s="372" customFormat="1" ht="23.25">
      <c r="A2824" s="311" t="s">
        <v>2958</v>
      </c>
      <c r="B2824" s="313" t="s">
        <v>2725</v>
      </c>
      <c r="C2824" s="313" t="s">
        <v>2726</v>
      </c>
      <c r="D2824" s="629">
        <v>1806</v>
      </c>
      <c r="E2824" s="451">
        <v>15000</v>
      </c>
      <c r="F2824" s="630" t="s">
        <v>3861</v>
      </c>
      <c r="G2824" s="313" t="s">
        <v>2728</v>
      </c>
      <c r="H2824" s="631">
        <v>44389</v>
      </c>
      <c r="I2824" s="628">
        <f t="shared" si="37"/>
        <v>44389</v>
      </c>
      <c r="J2824" s="632"/>
    </row>
    <row r="2825" spans="1:10" s="372" customFormat="1" ht="23.25">
      <c r="A2825" s="311" t="s">
        <v>2958</v>
      </c>
      <c r="B2825" s="313" t="s">
        <v>2725</v>
      </c>
      <c r="C2825" s="313" t="s">
        <v>2726</v>
      </c>
      <c r="D2825" s="629">
        <v>2656</v>
      </c>
      <c r="E2825" s="451">
        <v>15000</v>
      </c>
      <c r="F2825" s="630" t="s">
        <v>3861</v>
      </c>
      <c r="G2825" s="313" t="s">
        <v>2728</v>
      </c>
      <c r="H2825" s="631">
        <v>44476</v>
      </c>
      <c r="I2825" s="628">
        <f t="shared" si="37"/>
        <v>44476</v>
      </c>
      <c r="J2825" s="632"/>
    </row>
    <row r="2826" spans="1:10" s="372" customFormat="1" ht="23.25">
      <c r="A2826" s="311" t="s">
        <v>3007</v>
      </c>
      <c r="B2826" s="313" t="s">
        <v>2725</v>
      </c>
      <c r="C2826" s="313" t="s">
        <v>2726</v>
      </c>
      <c r="D2826" s="629">
        <v>171</v>
      </c>
      <c r="E2826" s="451">
        <v>9000</v>
      </c>
      <c r="F2826" s="630" t="s">
        <v>3861</v>
      </c>
      <c r="G2826" s="313" t="s">
        <v>2728</v>
      </c>
      <c r="H2826" s="631">
        <v>44215</v>
      </c>
      <c r="I2826" s="628">
        <f t="shared" si="37"/>
        <v>44215</v>
      </c>
      <c r="J2826" s="632"/>
    </row>
    <row r="2827" spans="1:10" s="372" customFormat="1">
      <c r="A2827" s="311" t="s">
        <v>3469</v>
      </c>
      <c r="B2827" s="313" t="s">
        <v>2725</v>
      </c>
      <c r="C2827" s="313" t="s">
        <v>2726</v>
      </c>
      <c r="D2827" s="629">
        <v>427</v>
      </c>
      <c r="E2827" s="451">
        <v>18000</v>
      </c>
      <c r="F2827" s="630" t="s">
        <v>3862</v>
      </c>
      <c r="G2827" s="313" t="s">
        <v>2728</v>
      </c>
      <c r="H2827" s="631">
        <v>44238</v>
      </c>
      <c r="I2827" s="628">
        <f t="shared" si="37"/>
        <v>44238</v>
      </c>
      <c r="J2827" s="632"/>
    </row>
    <row r="2828" spans="1:10" s="372" customFormat="1">
      <c r="A2828" s="311" t="s">
        <v>3469</v>
      </c>
      <c r="B2828" s="313" t="s">
        <v>2725</v>
      </c>
      <c r="C2828" s="313" t="s">
        <v>2726</v>
      </c>
      <c r="D2828" s="629">
        <v>805</v>
      </c>
      <c r="E2828" s="451">
        <v>18000</v>
      </c>
      <c r="F2828" s="630" t="s">
        <v>3862</v>
      </c>
      <c r="G2828" s="313" t="s">
        <v>2728</v>
      </c>
      <c r="H2828" s="631">
        <v>44299</v>
      </c>
      <c r="I2828" s="628">
        <f t="shared" si="37"/>
        <v>44299</v>
      </c>
      <c r="J2828" s="632"/>
    </row>
    <row r="2829" spans="1:10" s="372" customFormat="1">
      <c r="A2829" s="311" t="s">
        <v>3469</v>
      </c>
      <c r="B2829" s="313" t="s">
        <v>2725</v>
      </c>
      <c r="C2829" s="313" t="s">
        <v>2726</v>
      </c>
      <c r="D2829" s="629">
        <v>1413</v>
      </c>
      <c r="E2829" s="451">
        <v>9000</v>
      </c>
      <c r="F2829" s="630" t="s">
        <v>3862</v>
      </c>
      <c r="G2829" s="313" t="s">
        <v>2728</v>
      </c>
      <c r="H2829" s="631">
        <v>44349</v>
      </c>
      <c r="I2829" s="628">
        <f t="shared" si="37"/>
        <v>44349</v>
      </c>
      <c r="J2829" s="632"/>
    </row>
    <row r="2830" spans="1:10" s="372" customFormat="1">
      <c r="A2830" s="311" t="s">
        <v>3469</v>
      </c>
      <c r="B2830" s="313" t="s">
        <v>2725</v>
      </c>
      <c r="C2830" s="313" t="s">
        <v>2726</v>
      </c>
      <c r="D2830" s="629">
        <v>1912</v>
      </c>
      <c r="E2830" s="451">
        <v>18000</v>
      </c>
      <c r="F2830" s="630" t="s">
        <v>3862</v>
      </c>
      <c r="G2830" s="313" t="s">
        <v>2728</v>
      </c>
      <c r="H2830" s="631">
        <v>44394</v>
      </c>
      <c r="I2830" s="628">
        <f t="shared" si="37"/>
        <v>44394</v>
      </c>
      <c r="J2830" s="632"/>
    </row>
    <row r="2831" spans="1:10" s="372" customFormat="1">
      <c r="A2831" s="311" t="s">
        <v>2800</v>
      </c>
      <c r="B2831" s="313" t="s">
        <v>2725</v>
      </c>
      <c r="C2831" s="313" t="s">
        <v>2726</v>
      </c>
      <c r="D2831" s="629">
        <v>2273</v>
      </c>
      <c r="E2831" s="451">
        <v>27000</v>
      </c>
      <c r="F2831" s="630" t="s">
        <v>3862</v>
      </c>
      <c r="G2831" s="313" t="s">
        <v>2728</v>
      </c>
      <c r="H2831" s="631">
        <v>44445</v>
      </c>
      <c r="I2831" s="628">
        <f t="shared" si="37"/>
        <v>44445</v>
      </c>
      <c r="J2831" s="632"/>
    </row>
    <row r="2832" spans="1:10" s="372" customFormat="1">
      <c r="A2832" s="311" t="s">
        <v>2800</v>
      </c>
      <c r="B2832" s="313" t="s">
        <v>2725</v>
      </c>
      <c r="C2832" s="313" t="s">
        <v>2726</v>
      </c>
      <c r="D2832" s="629">
        <v>3107</v>
      </c>
      <c r="E2832" s="451">
        <v>9000</v>
      </c>
      <c r="F2832" s="630" t="s">
        <v>3862</v>
      </c>
      <c r="G2832" s="313" t="s">
        <v>2728</v>
      </c>
      <c r="H2832" s="631">
        <v>44531</v>
      </c>
      <c r="I2832" s="628">
        <f t="shared" si="37"/>
        <v>44531</v>
      </c>
      <c r="J2832" s="632"/>
    </row>
    <row r="2833" spans="1:10" s="372" customFormat="1">
      <c r="A2833" s="311" t="s">
        <v>2767</v>
      </c>
      <c r="B2833" s="313" t="s">
        <v>2725</v>
      </c>
      <c r="C2833" s="313" t="s">
        <v>2726</v>
      </c>
      <c r="D2833" s="629">
        <v>1073</v>
      </c>
      <c r="E2833" s="451">
        <v>10000</v>
      </c>
      <c r="F2833" s="630" t="s">
        <v>3862</v>
      </c>
      <c r="G2833" s="313" t="s">
        <v>2728</v>
      </c>
      <c r="H2833" s="631">
        <v>44326</v>
      </c>
      <c r="I2833" s="628">
        <f t="shared" si="37"/>
        <v>44326</v>
      </c>
      <c r="J2833" s="632"/>
    </row>
    <row r="2834" spans="1:10" s="372" customFormat="1">
      <c r="A2834" s="311" t="s">
        <v>2767</v>
      </c>
      <c r="B2834" s="313" t="s">
        <v>2725</v>
      </c>
      <c r="C2834" s="313" t="s">
        <v>2726</v>
      </c>
      <c r="D2834" s="629">
        <v>1487</v>
      </c>
      <c r="E2834" s="451">
        <v>30000</v>
      </c>
      <c r="F2834" s="630" t="s">
        <v>3863</v>
      </c>
      <c r="G2834" s="313" t="s">
        <v>2728</v>
      </c>
      <c r="H2834" s="631">
        <v>44357</v>
      </c>
      <c r="I2834" s="628">
        <f t="shared" si="37"/>
        <v>44357</v>
      </c>
      <c r="J2834" s="632"/>
    </row>
    <row r="2835" spans="1:10" s="372" customFormat="1">
      <c r="A2835" s="311" t="s">
        <v>2767</v>
      </c>
      <c r="B2835" s="313" t="s">
        <v>2725</v>
      </c>
      <c r="C2835" s="313" t="s">
        <v>2726</v>
      </c>
      <c r="D2835" s="629">
        <v>2412</v>
      </c>
      <c r="E2835" s="451">
        <v>30000</v>
      </c>
      <c r="F2835" s="630" t="s">
        <v>3863</v>
      </c>
      <c r="G2835" s="313" t="s">
        <v>2728</v>
      </c>
      <c r="H2835" s="631">
        <v>44454</v>
      </c>
      <c r="I2835" s="628">
        <f t="shared" si="37"/>
        <v>44454</v>
      </c>
      <c r="J2835" s="632"/>
    </row>
    <row r="2836" spans="1:10" s="372" customFormat="1">
      <c r="A2836" s="311" t="s">
        <v>2767</v>
      </c>
      <c r="B2836" s="313" t="s">
        <v>2725</v>
      </c>
      <c r="C2836" s="313" t="s">
        <v>2726</v>
      </c>
      <c r="D2836" s="629">
        <v>3223</v>
      </c>
      <c r="E2836" s="451">
        <v>5670</v>
      </c>
      <c r="F2836" s="630" t="s">
        <v>3863</v>
      </c>
      <c r="G2836" s="313" t="s">
        <v>2728</v>
      </c>
      <c r="H2836" s="631">
        <v>44546</v>
      </c>
      <c r="I2836" s="628">
        <f t="shared" si="37"/>
        <v>44546</v>
      </c>
      <c r="J2836" s="632"/>
    </row>
    <row r="2837" spans="1:10" s="372" customFormat="1">
      <c r="A2837" s="311" t="s">
        <v>3864</v>
      </c>
      <c r="B2837" s="313" t="s">
        <v>2725</v>
      </c>
      <c r="C2837" s="313" t="s">
        <v>2726</v>
      </c>
      <c r="D2837" s="629">
        <v>705</v>
      </c>
      <c r="E2837" s="451">
        <v>1062</v>
      </c>
      <c r="F2837" s="630" t="s">
        <v>3863</v>
      </c>
      <c r="G2837" s="313" t="s">
        <v>2728</v>
      </c>
      <c r="H2837" s="631">
        <v>44278</v>
      </c>
      <c r="I2837" s="628">
        <f t="shared" si="37"/>
        <v>44278</v>
      </c>
      <c r="J2837" s="632"/>
    </row>
    <row r="2838" spans="1:10" s="372" customFormat="1">
      <c r="A2838" s="311" t="s">
        <v>2884</v>
      </c>
      <c r="B2838" s="313" t="s">
        <v>2725</v>
      </c>
      <c r="C2838" s="313" t="s">
        <v>2726</v>
      </c>
      <c r="D2838" s="629">
        <v>705</v>
      </c>
      <c r="E2838" s="451">
        <v>849.6</v>
      </c>
      <c r="F2838" s="630" t="s">
        <v>3865</v>
      </c>
      <c r="G2838" s="313" t="s">
        <v>2728</v>
      </c>
      <c r="H2838" s="631">
        <v>44278</v>
      </c>
      <c r="I2838" s="628">
        <f t="shared" si="37"/>
        <v>44278</v>
      </c>
      <c r="J2838" s="632"/>
    </row>
    <row r="2839" spans="1:10" s="372" customFormat="1">
      <c r="A2839" s="311" t="s">
        <v>3866</v>
      </c>
      <c r="B2839" s="313" t="s">
        <v>2725</v>
      </c>
      <c r="C2839" s="313" t="s">
        <v>2726</v>
      </c>
      <c r="D2839" s="629">
        <v>705</v>
      </c>
      <c r="E2839" s="451">
        <v>88.5</v>
      </c>
      <c r="F2839" s="630" t="s">
        <v>3865</v>
      </c>
      <c r="G2839" s="313" t="s">
        <v>2728</v>
      </c>
      <c r="H2839" s="631">
        <v>44278</v>
      </c>
      <c r="I2839" s="628">
        <f t="shared" si="37"/>
        <v>44278</v>
      </c>
      <c r="J2839" s="632"/>
    </row>
    <row r="2840" spans="1:10" s="372" customFormat="1">
      <c r="A2840" s="311" t="s">
        <v>3867</v>
      </c>
      <c r="B2840" s="313" t="s">
        <v>2725</v>
      </c>
      <c r="C2840" s="313" t="s">
        <v>2726</v>
      </c>
      <c r="D2840" s="629">
        <v>705</v>
      </c>
      <c r="E2840" s="451">
        <v>354</v>
      </c>
      <c r="F2840" s="630" t="s">
        <v>3865</v>
      </c>
      <c r="G2840" s="313" t="s">
        <v>2728</v>
      </c>
      <c r="H2840" s="631">
        <v>44278</v>
      </c>
      <c r="I2840" s="628">
        <f t="shared" si="37"/>
        <v>44278</v>
      </c>
      <c r="J2840" s="632"/>
    </row>
    <row r="2841" spans="1:10" s="372" customFormat="1">
      <c r="A2841" s="311" t="s">
        <v>3868</v>
      </c>
      <c r="B2841" s="313" t="s">
        <v>2725</v>
      </c>
      <c r="C2841" s="313" t="s">
        <v>2726</v>
      </c>
      <c r="D2841" s="629">
        <v>705</v>
      </c>
      <c r="E2841" s="451">
        <v>4720</v>
      </c>
      <c r="F2841" s="630" t="s">
        <v>3865</v>
      </c>
      <c r="G2841" s="313" t="s">
        <v>2728</v>
      </c>
      <c r="H2841" s="631">
        <v>44278</v>
      </c>
      <c r="I2841" s="628">
        <f t="shared" si="37"/>
        <v>44278</v>
      </c>
      <c r="J2841" s="632"/>
    </row>
    <row r="2842" spans="1:10" s="372" customFormat="1">
      <c r="A2842" s="311" t="s">
        <v>3869</v>
      </c>
      <c r="B2842" s="313" t="s">
        <v>2725</v>
      </c>
      <c r="C2842" s="313" t="s">
        <v>2726</v>
      </c>
      <c r="D2842" s="629">
        <v>705</v>
      </c>
      <c r="E2842" s="451">
        <v>4130</v>
      </c>
      <c r="F2842" s="630" t="s">
        <v>3865</v>
      </c>
      <c r="G2842" s="313" t="s">
        <v>2728</v>
      </c>
      <c r="H2842" s="631">
        <v>44278</v>
      </c>
      <c r="I2842" s="628">
        <f t="shared" si="37"/>
        <v>44278</v>
      </c>
      <c r="J2842" s="632"/>
    </row>
    <row r="2843" spans="1:10" s="372" customFormat="1">
      <c r="A2843" s="311" t="s">
        <v>3870</v>
      </c>
      <c r="B2843" s="313" t="s">
        <v>2725</v>
      </c>
      <c r="C2843" s="313" t="s">
        <v>2726</v>
      </c>
      <c r="D2843" s="629">
        <v>1311</v>
      </c>
      <c r="E2843" s="451">
        <v>650</v>
      </c>
      <c r="F2843" s="630" t="s">
        <v>3865</v>
      </c>
      <c r="G2843" s="313" t="s">
        <v>2728</v>
      </c>
      <c r="H2843" s="631">
        <v>44342</v>
      </c>
      <c r="I2843" s="628">
        <f t="shared" si="37"/>
        <v>44342</v>
      </c>
      <c r="J2843" s="632"/>
    </row>
    <row r="2844" spans="1:10" s="372" customFormat="1">
      <c r="A2844" s="311" t="s">
        <v>3871</v>
      </c>
      <c r="B2844" s="313" t="s">
        <v>2725</v>
      </c>
      <c r="C2844" s="313" t="s">
        <v>2726</v>
      </c>
      <c r="D2844" s="629">
        <v>1311</v>
      </c>
      <c r="E2844" s="451">
        <v>2400</v>
      </c>
      <c r="F2844" s="630" t="s">
        <v>3865</v>
      </c>
      <c r="G2844" s="313" t="s">
        <v>2728</v>
      </c>
      <c r="H2844" s="631">
        <v>44342</v>
      </c>
      <c r="I2844" s="628">
        <f t="shared" si="37"/>
        <v>44342</v>
      </c>
      <c r="J2844" s="632"/>
    </row>
    <row r="2845" spans="1:10" s="372" customFormat="1">
      <c r="A2845" s="311" t="s">
        <v>3872</v>
      </c>
      <c r="B2845" s="313" t="s">
        <v>2725</v>
      </c>
      <c r="C2845" s="313" t="s">
        <v>2726</v>
      </c>
      <c r="D2845" s="629">
        <v>1311</v>
      </c>
      <c r="E2845" s="451">
        <v>900</v>
      </c>
      <c r="F2845" s="630" t="s">
        <v>3865</v>
      </c>
      <c r="G2845" s="313" t="s">
        <v>2728</v>
      </c>
      <c r="H2845" s="631">
        <v>44342</v>
      </c>
      <c r="I2845" s="628">
        <f t="shared" si="37"/>
        <v>44342</v>
      </c>
      <c r="J2845" s="632"/>
    </row>
    <row r="2846" spans="1:10" s="372" customFormat="1">
      <c r="A2846" s="311" t="s">
        <v>2884</v>
      </c>
      <c r="B2846" s="313" t="s">
        <v>2725</v>
      </c>
      <c r="C2846" s="313" t="s">
        <v>2726</v>
      </c>
      <c r="D2846" s="629">
        <v>1311</v>
      </c>
      <c r="E2846" s="451">
        <v>6000</v>
      </c>
      <c r="F2846" s="630" t="s">
        <v>3865</v>
      </c>
      <c r="G2846" s="313" t="s">
        <v>2728</v>
      </c>
      <c r="H2846" s="631">
        <v>44342</v>
      </c>
      <c r="I2846" s="628">
        <f t="shared" si="37"/>
        <v>44342</v>
      </c>
      <c r="J2846" s="632"/>
    </row>
    <row r="2847" spans="1:10" s="372" customFormat="1">
      <c r="A2847" s="311" t="s">
        <v>3868</v>
      </c>
      <c r="B2847" s="313" t="s">
        <v>2725</v>
      </c>
      <c r="C2847" s="313" t="s">
        <v>2726</v>
      </c>
      <c r="D2847" s="629">
        <v>1311</v>
      </c>
      <c r="E2847" s="451">
        <v>3200</v>
      </c>
      <c r="F2847" s="630" t="s">
        <v>3865</v>
      </c>
      <c r="G2847" s="313" t="s">
        <v>2728</v>
      </c>
      <c r="H2847" s="631">
        <v>44342</v>
      </c>
      <c r="I2847" s="628">
        <f t="shared" si="37"/>
        <v>44342</v>
      </c>
      <c r="J2847" s="632"/>
    </row>
    <row r="2848" spans="1:10" s="372" customFormat="1">
      <c r="A2848" s="311" t="s">
        <v>3873</v>
      </c>
      <c r="B2848" s="313" t="s">
        <v>2725</v>
      </c>
      <c r="C2848" s="313" t="s">
        <v>2726</v>
      </c>
      <c r="D2848" s="629">
        <v>1311</v>
      </c>
      <c r="E2848" s="451">
        <v>8500</v>
      </c>
      <c r="F2848" s="630" t="s">
        <v>3865</v>
      </c>
      <c r="G2848" s="313" t="s">
        <v>2728</v>
      </c>
      <c r="H2848" s="631">
        <v>44342</v>
      </c>
      <c r="I2848" s="628">
        <f t="shared" si="37"/>
        <v>44342</v>
      </c>
      <c r="J2848" s="632"/>
    </row>
    <row r="2849" spans="1:10" s="372" customFormat="1">
      <c r="A2849" s="311" t="s">
        <v>3874</v>
      </c>
      <c r="B2849" s="313" t="s">
        <v>2725</v>
      </c>
      <c r="C2849" s="313" t="s">
        <v>2726</v>
      </c>
      <c r="D2849" s="629">
        <v>1311</v>
      </c>
      <c r="E2849" s="451">
        <v>1600</v>
      </c>
      <c r="F2849" s="630" t="s">
        <v>3865</v>
      </c>
      <c r="G2849" s="313" t="s">
        <v>2728</v>
      </c>
      <c r="H2849" s="631">
        <v>44342</v>
      </c>
      <c r="I2849" s="628">
        <f t="shared" si="37"/>
        <v>44342</v>
      </c>
      <c r="J2849" s="632"/>
    </row>
    <row r="2850" spans="1:10" s="372" customFormat="1">
      <c r="A2850" s="311" t="s">
        <v>3875</v>
      </c>
      <c r="B2850" s="313" t="s">
        <v>2725</v>
      </c>
      <c r="C2850" s="313" t="s">
        <v>2726</v>
      </c>
      <c r="D2850" s="629">
        <v>1311</v>
      </c>
      <c r="E2850" s="451">
        <v>1250</v>
      </c>
      <c r="F2850" s="630" t="s">
        <v>3865</v>
      </c>
      <c r="G2850" s="313" t="s">
        <v>2728</v>
      </c>
      <c r="H2850" s="631">
        <v>44342</v>
      </c>
      <c r="I2850" s="628">
        <f t="shared" si="37"/>
        <v>44342</v>
      </c>
      <c r="J2850" s="632"/>
    </row>
    <row r="2851" spans="1:10" s="372" customFormat="1">
      <c r="A2851" s="311" t="s">
        <v>3876</v>
      </c>
      <c r="B2851" s="313" t="s">
        <v>2725</v>
      </c>
      <c r="C2851" s="313" t="s">
        <v>2726</v>
      </c>
      <c r="D2851" s="629">
        <v>1311</v>
      </c>
      <c r="E2851" s="451">
        <v>4500</v>
      </c>
      <c r="F2851" s="630" t="s">
        <v>3865</v>
      </c>
      <c r="G2851" s="313" t="s">
        <v>2728</v>
      </c>
      <c r="H2851" s="631">
        <v>44342</v>
      </c>
      <c r="I2851" s="628">
        <f t="shared" si="37"/>
        <v>44342</v>
      </c>
      <c r="J2851" s="632"/>
    </row>
    <row r="2852" spans="1:10" s="372" customFormat="1">
      <c r="A2852" s="311" t="s">
        <v>3439</v>
      </c>
      <c r="B2852" s="313" t="s">
        <v>2725</v>
      </c>
      <c r="C2852" s="313" t="s">
        <v>2726</v>
      </c>
      <c r="D2852" s="629">
        <v>1311</v>
      </c>
      <c r="E2852" s="451">
        <v>1800</v>
      </c>
      <c r="F2852" s="630" t="s">
        <v>3865</v>
      </c>
      <c r="G2852" s="313" t="s">
        <v>2728</v>
      </c>
      <c r="H2852" s="631">
        <v>44342</v>
      </c>
      <c r="I2852" s="628">
        <f t="shared" si="37"/>
        <v>44342</v>
      </c>
      <c r="J2852" s="632"/>
    </row>
    <row r="2853" spans="1:10" s="372" customFormat="1" ht="23.25">
      <c r="A2853" s="311" t="s">
        <v>2881</v>
      </c>
      <c r="B2853" s="313" t="s">
        <v>2732</v>
      </c>
      <c r="C2853" s="313" t="s">
        <v>2726</v>
      </c>
      <c r="D2853" s="629" t="s">
        <v>2883</v>
      </c>
      <c r="E2853" s="451">
        <v>54900</v>
      </c>
      <c r="F2853" s="630" t="s">
        <v>3865</v>
      </c>
      <c r="G2853" s="313" t="s">
        <v>2728</v>
      </c>
      <c r="H2853" s="631">
        <v>44459</v>
      </c>
      <c r="I2853" s="628">
        <f t="shared" si="37"/>
        <v>44459</v>
      </c>
      <c r="J2853" s="632"/>
    </row>
    <row r="2854" spans="1:10" s="372" customFormat="1">
      <c r="A2854" s="311" t="s">
        <v>3471</v>
      </c>
      <c r="B2854" s="313" t="s">
        <v>2725</v>
      </c>
      <c r="C2854" s="313" t="s">
        <v>2726</v>
      </c>
      <c r="D2854" s="629">
        <v>3048</v>
      </c>
      <c r="E2854" s="451">
        <v>27687.11</v>
      </c>
      <c r="F2854" s="630" t="s">
        <v>3877</v>
      </c>
      <c r="G2854" s="313" t="s">
        <v>2728</v>
      </c>
      <c r="H2854" s="631">
        <v>44526</v>
      </c>
      <c r="I2854" s="628">
        <f t="shared" si="37"/>
        <v>44526</v>
      </c>
      <c r="J2854" s="632"/>
    </row>
    <row r="2855" spans="1:10" s="372" customFormat="1" ht="23.25">
      <c r="A2855" s="311" t="s">
        <v>2793</v>
      </c>
      <c r="B2855" s="313" t="s">
        <v>2725</v>
      </c>
      <c r="C2855" s="313" t="s">
        <v>2726</v>
      </c>
      <c r="D2855" s="629">
        <v>174</v>
      </c>
      <c r="E2855" s="451">
        <v>30000</v>
      </c>
      <c r="F2855" s="630" t="s">
        <v>3878</v>
      </c>
      <c r="G2855" s="313" t="s">
        <v>2728</v>
      </c>
      <c r="H2855" s="631">
        <v>44215</v>
      </c>
      <c r="I2855" s="628">
        <f t="shared" si="37"/>
        <v>44215</v>
      </c>
      <c r="J2855" s="632"/>
    </row>
    <row r="2856" spans="1:10" s="372" customFormat="1" ht="23.25">
      <c r="A2856" s="311" t="s">
        <v>2793</v>
      </c>
      <c r="B2856" s="313" t="s">
        <v>2725</v>
      </c>
      <c r="C2856" s="313" t="s">
        <v>2726</v>
      </c>
      <c r="D2856" s="629">
        <v>521</v>
      </c>
      <c r="E2856" s="451">
        <v>30000</v>
      </c>
      <c r="F2856" s="630" t="s">
        <v>3879</v>
      </c>
      <c r="G2856" s="313" t="s">
        <v>2728</v>
      </c>
      <c r="H2856" s="631">
        <v>44250</v>
      </c>
      <c r="I2856" s="628">
        <f t="shared" si="37"/>
        <v>44250</v>
      </c>
      <c r="J2856" s="632"/>
    </row>
    <row r="2857" spans="1:10" s="372" customFormat="1" ht="23.25">
      <c r="A2857" s="311" t="s">
        <v>2793</v>
      </c>
      <c r="B2857" s="313" t="s">
        <v>2725</v>
      </c>
      <c r="C2857" s="313" t="s">
        <v>2726</v>
      </c>
      <c r="D2857" s="629">
        <v>1315</v>
      </c>
      <c r="E2857" s="451">
        <v>20000</v>
      </c>
      <c r="F2857" s="630" t="s">
        <v>3879</v>
      </c>
      <c r="G2857" s="313" t="s">
        <v>2728</v>
      </c>
      <c r="H2857" s="631">
        <v>44343</v>
      </c>
      <c r="I2857" s="628">
        <f t="shared" si="37"/>
        <v>44343</v>
      </c>
      <c r="J2857" s="632"/>
    </row>
    <row r="2858" spans="1:10" s="372" customFormat="1">
      <c r="A2858" s="311" t="s">
        <v>2749</v>
      </c>
      <c r="B2858" s="313" t="s">
        <v>2725</v>
      </c>
      <c r="C2858" s="313" t="s">
        <v>2726</v>
      </c>
      <c r="D2858" s="629">
        <v>2005</v>
      </c>
      <c r="E2858" s="451">
        <v>30000</v>
      </c>
      <c r="F2858" s="630" t="s">
        <v>3879</v>
      </c>
      <c r="G2858" s="313" t="s">
        <v>2728</v>
      </c>
      <c r="H2858" s="631">
        <v>44413</v>
      </c>
      <c r="I2858" s="628">
        <f t="shared" si="37"/>
        <v>44413</v>
      </c>
      <c r="J2858" s="632"/>
    </row>
    <row r="2859" spans="1:10" s="372" customFormat="1">
      <c r="A2859" s="311" t="s">
        <v>2735</v>
      </c>
      <c r="B2859" s="313" t="s">
        <v>2725</v>
      </c>
      <c r="C2859" s="313" t="s">
        <v>2726</v>
      </c>
      <c r="D2859" s="629">
        <v>234</v>
      </c>
      <c r="E2859" s="451">
        <v>16500</v>
      </c>
      <c r="F2859" s="630" t="s">
        <v>3879</v>
      </c>
      <c r="G2859" s="313" t="s">
        <v>2728</v>
      </c>
      <c r="H2859" s="631">
        <v>44218</v>
      </c>
      <c r="I2859" s="628">
        <f t="shared" si="37"/>
        <v>44218</v>
      </c>
      <c r="J2859" s="632"/>
    </row>
    <row r="2860" spans="1:10" s="372" customFormat="1">
      <c r="A2860" s="311" t="s">
        <v>2735</v>
      </c>
      <c r="B2860" s="313" t="s">
        <v>2725</v>
      </c>
      <c r="C2860" s="313" t="s">
        <v>2726</v>
      </c>
      <c r="D2860" s="629">
        <v>1021</v>
      </c>
      <c r="E2860" s="451">
        <v>32000</v>
      </c>
      <c r="F2860" s="630" t="s">
        <v>3880</v>
      </c>
      <c r="G2860" s="313" t="s">
        <v>2728</v>
      </c>
      <c r="H2860" s="631">
        <v>44321</v>
      </c>
      <c r="I2860" s="628">
        <f t="shared" si="37"/>
        <v>44321</v>
      </c>
      <c r="J2860" s="632"/>
    </row>
    <row r="2861" spans="1:10" s="372" customFormat="1">
      <c r="A2861" s="311" t="s">
        <v>2735</v>
      </c>
      <c r="B2861" s="313" t="s">
        <v>2725</v>
      </c>
      <c r="C2861" s="313" t="s">
        <v>2726</v>
      </c>
      <c r="D2861" s="629">
        <v>2147</v>
      </c>
      <c r="E2861" s="451">
        <v>32000</v>
      </c>
      <c r="F2861" s="630" t="s">
        <v>3880</v>
      </c>
      <c r="G2861" s="313" t="s">
        <v>2728</v>
      </c>
      <c r="H2861" s="631">
        <v>44431</v>
      </c>
      <c r="I2861" s="628">
        <f t="shared" si="37"/>
        <v>44431</v>
      </c>
      <c r="J2861" s="632"/>
    </row>
    <row r="2862" spans="1:10" s="372" customFormat="1">
      <c r="A2862" s="311" t="s">
        <v>2764</v>
      </c>
      <c r="B2862" s="313" t="s">
        <v>2725</v>
      </c>
      <c r="C2862" s="313" t="s">
        <v>2726</v>
      </c>
      <c r="D2862" s="629">
        <v>499</v>
      </c>
      <c r="E2862" s="451">
        <v>30000</v>
      </c>
      <c r="F2862" s="630" t="s">
        <v>3880</v>
      </c>
      <c r="G2862" s="313" t="s">
        <v>2728</v>
      </c>
      <c r="H2862" s="631">
        <v>44245</v>
      </c>
      <c r="I2862" s="628">
        <f t="shared" si="37"/>
        <v>44245</v>
      </c>
      <c r="J2862" s="632"/>
    </row>
    <row r="2863" spans="1:10" s="372" customFormat="1">
      <c r="A2863" s="311" t="s">
        <v>2766</v>
      </c>
      <c r="B2863" s="313" t="s">
        <v>2725</v>
      </c>
      <c r="C2863" s="313" t="s">
        <v>2726</v>
      </c>
      <c r="D2863" s="629">
        <v>1237</v>
      </c>
      <c r="E2863" s="451">
        <v>20000</v>
      </c>
      <c r="F2863" s="630" t="s">
        <v>3881</v>
      </c>
      <c r="G2863" s="313" t="s">
        <v>2728</v>
      </c>
      <c r="H2863" s="631">
        <v>44337</v>
      </c>
      <c r="I2863" s="628">
        <f t="shared" si="37"/>
        <v>44337</v>
      </c>
      <c r="J2863" s="632"/>
    </row>
    <row r="2864" spans="1:10" s="372" customFormat="1">
      <c r="A2864" s="311" t="s">
        <v>2767</v>
      </c>
      <c r="B2864" s="313" t="s">
        <v>2725</v>
      </c>
      <c r="C2864" s="313" t="s">
        <v>2726</v>
      </c>
      <c r="D2864" s="629">
        <v>1970</v>
      </c>
      <c r="E2864" s="451">
        <v>20000</v>
      </c>
      <c r="F2864" s="630" t="s">
        <v>3881</v>
      </c>
      <c r="G2864" s="313" t="s">
        <v>2728</v>
      </c>
      <c r="H2864" s="631">
        <v>44399</v>
      </c>
      <c r="I2864" s="628">
        <f t="shared" si="37"/>
        <v>44399</v>
      </c>
      <c r="J2864" s="632"/>
    </row>
    <row r="2865" spans="1:10" s="372" customFormat="1">
      <c r="A2865" s="311" t="s">
        <v>2767</v>
      </c>
      <c r="B2865" s="313" t="s">
        <v>2725</v>
      </c>
      <c r="C2865" s="313" t="s">
        <v>2726</v>
      </c>
      <c r="D2865" s="629">
        <v>2567</v>
      </c>
      <c r="E2865" s="451">
        <v>10000</v>
      </c>
      <c r="F2865" s="630" t="s">
        <v>3881</v>
      </c>
      <c r="G2865" s="313" t="s">
        <v>2728</v>
      </c>
      <c r="H2865" s="631">
        <v>44467</v>
      </c>
      <c r="I2865" s="628">
        <f t="shared" si="37"/>
        <v>44467</v>
      </c>
      <c r="J2865" s="632"/>
    </row>
    <row r="2866" spans="1:10" s="372" customFormat="1">
      <c r="A2866" s="311" t="s">
        <v>2767</v>
      </c>
      <c r="B2866" s="313" t="s">
        <v>2725</v>
      </c>
      <c r="C2866" s="313" t="s">
        <v>2726</v>
      </c>
      <c r="D2866" s="629">
        <v>2819</v>
      </c>
      <c r="E2866" s="451">
        <v>21000</v>
      </c>
      <c r="F2866" s="630" t="s">
        <v>3881</v>
      </c>
      <c r="G2866" s="313" t="s">
        <v>2728</v>
      </c>
      <c r="H2866" s="631">
        <v>44498</v>
      </c>
      <c r="I2866" s="628">
        <f t="shared" si="37"/>
        <v>44498</v>
      </c>
      <c r="J2866" s="632"/>
    </row>
    <row r="2867" spans="1:10" s="372" customFormat="1">
      <c r="A2867" s="311" t="s">
        <v>2773</v>
      </c>
      <c r="B2867" s="313" t="s">
        <v>2725</v>
      </c>
      <c r="C2867" s="313" t="s">
        <v>2726</v>
      </c>
      <c r="D2867" s="629">
        <v>3116</v>
      </c>
      <c r="E2867" s="451">
        <v>10000</v>
      </c>
      <c r="F2867" s="630" t="s">
        <v>3881</v>
      </c>
      <c r="G2867" s="313" t="s">
        <v>2728</v>
      </c>
      <c r="H2867" s="631">
        <v>44532</v>
      </c>
      <c r="I2867" s="628">
        <f t="shared" si="37"/>
        <v>44532</v>
      </c>
      <c r="J2867" s="632"/>
    </row>
    <row r="2868" spans="1:10" s="372" customFormat="1">
      <c r="A2868" s="311" t="s">
        <v>2785</v>
      </c>
      <c r="B2868" s="313" t="s">
        <v>2725</v>
      </c>
      <c r="C2868" s="313" t="s">
        <v>2726</v>
      </c>
      <c r="D2868" s="629">
        <v>2227</v>
      </c>
      <c r="E2868" s="451">
        <v>20000</v>
      </c>
      <c r="F2868" s="630" t="s">
        <v>3882</v>
      </c>
      <c r="G2868" s="313" t="s">
        <v>2728</v>
      </c>
      <c r="H2868" s="631">
        <v>44439</v>
      </c>
      <c r="I2868" s="628">
        <f t="shared" ref="I2868:I2931" si="38">H2868+0</f>
        <v>44439</v>
      </c>
      <c r="J2868" s="632"/>
    </row>
    <row r="2869" spans="1:10" s="372" customFormat="1">
      <c r="A2869" s="311" t="s">
        <v>2791</v>
      </c>
      <c r="B2869" s="313" t="s">
        <v>2725</v>
      </c>
      <c r="C2869" s="313" t="s">
        <v>2726</v>
      </c>
      <c r="D2869" s="629">
        <v>1047</v>
      </c>
      <c r="E2869" s="451">
        <v>15000</v>
      </c>
      <c r="F2869" s="630" t="s">
        <v>3883</v>
      </c>
      <c r="G2869" s="313" t="s">
        <v>2728</v>
      </c>
      <c r="H2869" s="631">
        <v>44323</v>
      </c>
      <c r="I2869" s="628">
        <f t="shared" si="38"/>
        <v>44323</v>
      </c>
      <c r="J2869" s="632"/>
    </row>
    <row r="2870" spans="1:10" s="372" customFormat="1">
      <c r="A2870" s="311" t="s">
        <v>2791</v>
      </c>
      <c r="B2870" s="313" t="s">
        <v>2725</v>
      </c>
      <c r="C2870" s="313" t="s">
        <v>2726</v>
      </c>
      <c r="D2870" s="629">
        <v>1623</v>
      </c>
      <c r="E2870" s="451">
        <v>15000</v>
      </c>
      <c r="F2870" s="630" t="s">
        <v>3884</v>
      </c>
      <c r="G2870" s="313" t="s">
        <v>2728</v>
      </c>
      <c r="H2870" s="631">
        <v>44370</v>
      </c>
      <c r="I2870" s="628">
        <f t="shared" si="38"/>
        <v>44370</v>
      </c>
      <c r="J2870" s="632"/>
    </row>
    <row r="2871" spans="1:10" s="372" customFormat="1">
      <c r="A2871" s="311" t="s">
        <v>2791</v>
      </c>
      <c r="B2871" s="313" t="s">
        <v>2725</v>
      </c>
      <c r="C2871" s="313" t="s">
        <v>2726</v>
      </c>
      <c r="D2871" s="629">
        <v>2514</v>
      </c>
      <c r="E2871" s="451">
        <v>16500</v>
      </c>
      <c r="F2871" s="630" t="s">
        <v>3885</v>
      </c>
      <c r="G2871" s="313" t="s">
        <v>2728</v>
      </c>
      <c r="H2871" s="631">
        <v>44462</v>
      </c>
      <c r="I2871" s="628">
        <f t="shared" si="38"/>
        <v>44462</v>
      </c>
      <c r="J2871" s="632"/>
    </row>
    <row r="2872" spans="1:10" s="372" customFormat="1">
      <c r="A2872" s="311" t="s">
        <v>2767</v>
      </c>
      <c r="B2872" s="313" t="s">
        <v>2725</v>
      </c>
      <c r="C2872" s="313" t="s">
        <v>2726</v>
      </c>
      <c r="D2872" s="629">
        <v>2537</v>
      </c>
      <c r="E2872" s="451">
        <v>33000</v>
      </c>
      <c r="F2872" s="630" t="s">
        <v>3885</v>
      </c>
      <c r="G2872" s="313" t="s">
        <v>2728</v>
      </c>
      <c r="H2872" s="631">
        <v>44463</v>
      </c>
      <c r="I2872" s="628">
        <f t="shared" si="38"/>
        <v>44463</v>
      </c>
      <c r="J2872" s="632"/>
    </row>
    <row r="2873" spans="1:10" s="372" customFormat="1">
      <c r="A2873" s="311" t="s">
        <v>2805</v>
      </c>
      <c r="B2873" s="313" t="s">
        <v>2725</v>
      </c>
      <c r="C2873" s="313" t="s">
        <v>2726</v>
      </c>
      <c r="D2873" s="629">
        <v>580</v>
      </c>
      <c r="E2873" s="451">
        <v>1400</v>
      </c>
      <c r="F2873" s="630" t="s">
        <v>3886</v>
      </c>
      <c r="G2873" s="313" t="s">
        <v>2728</v>
      </c>
      <c r="H2873" s="631">
        <v>44257</v>
      </c>
      <c r="I2873" s="628">
        <f t="shared" si="38"/>
        <v>44257</v>
      </c>
      <c r="J2873" s="632"/>
    </row>
    <row r="2874" spans="1:10" s="372" customFormat="1">
      <c r="A2874" s="311" t="s">
        <v>2805</v>
      </c>
      <c r="B2874" s="313" t="s">
        <v>2725</v>
      </c>
      <c r="C2874" s="313" t="s">
        <v>2726</v>
      </c>
      <c r="D2874" s="629">
        <v>777</v>
      </c>
      <c r="E2874" s="451">
        <v>1400</v>
      </c>
      <c r="F2874" s="630" t="s">
        <v>3887</v>
      </c>
      <c r="G2874" s="313" t="s">
        <v>2728</v>
      </c>
      <c r="H2874" s="631">
        <v>44294</v>
      </c>
      <c r="I2874" s="628">
        <f t="shared" si="38"/>
        <v>44294</v>
      </c>
      <c r="J2874" s="632"/>
    </row>
    <row r="2875" spans="1:10" s="372" customFormat="1">
      <c r="A2875" s="311" t="s">
        <v>2805</v>
      </c>
      <c r="B2875" s="313" t="s">
        <v>2725</v>
      </c>
      <c r="C2875" s="313" t="s">
        <v>2726</v>
      </c>
      <c r="D2875" s="629">
        <v>1468</v>
      </c>
      <c r="E2875" s="451">
        <v>1400</v>
      </c>
      <c r="F2875" s="630" t="s">
        <v>3887</v>
      </c>
      <c r="G2875" s="313" t="s">
        <v>2728</v>
      </c>
      <c r="H2875" s="631">
        <v>44354</v>
      </c>
      <c r="I2875" s="628">
        <f t="shared" si="38"/>
        <v>44354</v>
      </c>
      <c r="J2875" s="632"/>
    </row>
    <row r="2876" spans="1:10" s="372" customFormat="1">
      <c r="A2876" s="311" t="s">
        <v>2805</v>
      </c>
      <c r="B2876" s="313" t="s">
        <v>2725</v>
      </c>
      <c r="C2876" s="313" t="s">
        <v>2726</v>
      </c>
      <c r="D2876" s="629">
        <v>1991</v>
      </c>
      <c r="E2876" s="451">
        <v>2800</v>
      </c>
      <c r="F2876" s="630" t="s">
        <v>3887</v>
      </c>
      <c r="G2876" s="313" t="s">
        <v>2728</v>
      </c>
      <c r="H2876" s="631">
        <v>44404</v>
      </c>
      <c r="I2876" s="628">
        <f t="shared" si="38"/>
        <v>44404</v>
      </c>
      <c r="J2876" s="632"/>
    </row>
    <row r="2877" spans="1:10" s="372" customFormat="1" ht="23.25">
      <c r="A2877" s="311" t="s">
        <v>2981</v>
      </c>
      <c r="B2877" s="313" t="s">
        <v>2725</v>
      </c>
      <c r="C2877" s="313" t="s">
        <v>2726</v>
      </c>
      <c r="D2877" s="629">
        <v>242</v>
      </c>
      <c r="E2877" s="451">
        <v>19588</v>
      </c>
      <c r="F2877" s="630" t="s">
        <v>3887</v>
      </c>
      <c r="G2877" s="313" t="s">
        <v>2728</v>
      </c>
      <c r="H2877" s="631">
        <v>44218</v>
      </c>
      <c r="I2877" s="628">
        <f t="shared" si="38"/>
        <v>44218</v>
      </c>
      <c r="J2877" s="632"/>
    </row>
    <row r="2878" spans="1:10" s="372" customFormat="1">
      <c r="A2878" s="311" t="s">
        <v>3311</v>
      </c>
      <c r="B2878" s="313" t="s">
        <v>2725</v>
      </c>
      <c r="C2878" s="313" t="s">
        <v>2726</v>
      </c>
      <c r="D2878" s="629">
        <v>1597</v>
      </c>
      <c r="E2878" s="451">
        <v>8000</v>
      </c>
      <c r="F2878" s="630" t="s">
        <v>3888</v>
      </c>
      <c r="G2878" s="313" t="s">
        <v>2728</v>
      </c>
      <c r="H2878" s="631">
        <v>44368</v>
      </c>
      <c r="I2878" s="628">
        <f t="shared" si="38"/>
        <v>44368</v>
      </c>
      <c r="J2878" s="632"/>
    </row>
    <row r="2879" spans="1:10" s="372" customFormat="1">
      <c r="A2879" s="311" t="s">
        <v>3311</v>
      </c>
      <c r="B2879" s="313" t="s">
        <v>2725</v>
      </c>
      <c r="C2879" s="313" t="s">
        <v>2726</v>
      </c>
      <c r="D2879" s="629">
        <v>2312</v>
      </c>
      <c r="E2879" s="451">
        <v>16000</v>
      </c>
      <c r="F2879" s="630" t="s">
        <v>3889</v>
      </c>
      <c r="G2879" s="313" t="s">
        <v>2728</v>
      </c>
      <c r="H2879" s="631">
        <v>44446</v>
      </c>
      <c r="I2879" s="628">
        <f t="shared" si="38"/>
        <v>44446</v>
      </c>
      <c r="J2879" s="632"/>
    </row>
    <row r="2880" spans="1:10" s="372" customFormat="1">
      <c r="A2880" s="311" t="s">
        <v>2991</v>
      </c>
      <c r="B2880" s="313" t="s">
        <v>2732</v>
      </c>
      <c r="C2880" s="313" t="s">
        <v>2726</v>
      </c>
      <c r="D2880" s="629" t="s">
        <v>2993</v>
      </c>
      <c r="E2880" s="451">
        <v>47700</v>
      </c>
      <c r="F2880" s="630" t="s">
        <v>3889</v>
      </c>
      <c r="G2880" s="313" t="s">
        <v>2728</v>
      </c>
      <c r="H2880" s="631">
        <v>44309</v>
      </c>
      <c r="I2880" s="628">
        <f t="shared" si="38"/>
        <v>44309</v>
      </c>
      <c r="J2880" s="632"/>
    </row>
    <row r="2881" spans="1:10" s="372" customFormat="1">
      <c r="A2881" s="311" t="s">
        <v>2991</v>
      </c>
      <c r="B2881" s="313" t="s">
        <v>2732</v>
      </c>
      <c r="C2881" s="313" t="s">
        <v>2726</v>
      </c>
      <c r="D2881" s="629" t="s">
        <v>3147</v>
      </c>
      <c r="E2881" s="451">
        <v>150000</v>
      </c>
      <c r="F2881" s="630" t="s">
        <v>3890</v>
      </c>
      <c r="G2881" s="313" t="s">
        <v>2728</v>
      </c>
      <c r="H2881" s="631">
        <v>44543</v>
      </c>
      <c r="I2881" s="628">
        <f t="shared" si="38"/>
        <v>44543</v>
      </c>
      <c r="J2881" s="632"/>
    </row>
    <row r="2882" spans="1:10" s="372" customFormat="1">
      <c r="A2882" s="311" t="s">
        <v>2785</v>
      </c>
      <c r="B2882" s="313" t="s">
        <v>2725</v>
      </c>
      <c r="C2882" s="313" t="s">
        <v>2726</v>
      </c>
      <c r="D2882" s="629">
        <v>255</v>
      </c>
      <c r="E2882" s="451">
        <v>9000</v>
      </c>
      <c r="F2882" s="630" t="s">
        <v>3890</v>
      </c>
      <c r="G2882" s="313" t="s">
        <v>2728</v>
      </c>
      <c r="H2882" s="631">
        <v>44218</v>
      </c>
      <c r="I2882" s="628">
        <f t="shared" si="38"/>
        <v>44218</v>
      </c>
      <c r="J2882" s="632"/>
    </row>
    <row r="2883" spans="1:10" s="372" customFormat="1">
      <c r="A2883" s="311" t="s">
        <v>3049</v>
      </c>
      <c r="B2883" s="313" t="s">
        <v>2725</v>
      </c>
      <c r="C2883" s="313" t="s">
        <v>2726</v>
      </c>
      <c r="D2883" s="629">
        <v>774</v>
      </c>
      <c r="E2883" s="451">
        <v>9000</v>
      </c>
      <c r="F2883" s="630" t="s">
        <v>3891</v>
      </c>
      <c r="G2883" s="313" t="s">
        <v>2728</v>
      </c>
      <c r="H2883" s="631">
        <v>44294</v>
      </c>
      <c r="I2883" s="628">
        <f t="shared" si="38"/>
        <v>44294</v>
      </c>
      <c r="J2883" s="632"/>
    </row>
    <row r="2884" spans="1:10" s="372" customFormat="1">
      <c r="A2884" s="311" t="s">
        <v>3049</v>
      </c>
      <c r="B2884" s="313" t="s">
        <v>2725</v>
      </c>
      <c r="C2884" s="313" t="s">
        <v>2726</v>
      </c>
      <c r="D2884" s="629">
        <v>1769</v>
      </c>
      <c r="E2884" s="451">
        <v>6000</v>
      </c>
      <c r="F2884" s="630" t="s">
        <v>3891</v>
      </c>
      <c r="G2884" s="313" t="s">
        <v>2728</v>
      </c>
      <c r="H2884" s="631">
        <v>44385</v>
      </c>
      <c r="I2884" s="628">
        <f t="shared" si="38"/>
        <v>44385</v>
      </c>
      <c r="J2884" s="632"/>
    </row>
    <row r="2885" spans="1:10" s="372" customFormat="1">
      <c r="A2885" s="311" t="s">
        <v>3049</v>
      </c>
      <c r="B2885" s="313" t="s">
        <v>2725</v>
      </c>
      <c r="C2885" s="313" t="s">
        <v>2726</v>
      </c>
      <c r="D2885" s="629">
        <v>2306</v>
      </c>
      <c r="E2885" s="451">
        <v>12000</v>
      </c>
      <c r="F2885" s="630" t="s">
        <v>3891</v>
      </c>
      <c r="G2885" s="313" t="s">
        <v>2728</v>
      </c>
      <c r="H2885" s="631">
        <v>44446</v>
      </c>
      <c r="I2885" s="628">
        <f t="shared" si="38"/>
        <v>44446</v>
      </c>
      <c r="J2885" s="632"/>
    </row>
    <row r="2886" spans="1:10" s="372" customFormat="1">
      <c r="A2886" s="311" t="s">
        <v>2785</v>
      </c>
      <c r="B2886" s="313" t="s">
        <v>2725</v>
      </c>
      <c r="C2886" s="313" t="s">
        <v>2726</v>
      </c>
      <c r="D2886" s="629">
        <v>415</v>
      </c>
      <c r="E2886" s="451">
        <v>6000</v>
      </c>
      <c r="F2886" s="630" t="s">
        <v>3891</v>
      </c>
      <c r="G2886" s="313" t="s">
        <v>2728</v>
      </c>
      <c r="H2886" s="631">
        <v>44237</v>
      </c>
      <c r="I2886" s="628">
        <f t="shared" si="38"/>
        <v>44237</v>
      </c>
      <c r="J2886" s="632"/>
    </row>
    <row r="2887" spans="1:10" s="372" customFormat="1">
      <c r="A2887" s="311" t="s">
        <v>2785</v>
      </c>
      <c r="B2887" s="313" t="s">
        <v>2725</v>
      </c>
      <c r="C2887" s="313" t="s">
        <v>2726</v>
      </c>
      <c r="D2887" s="629">
        <v>796</v>
      </c>
      <c r="E2887" s="451">
        <v>3000</v>
      </c>
      <c r="F2887" s="630" t="s">
        <v>3892</v>
      </c>
      <c r="G2887" s="313" t="s">
        <v>2728</v>
      </c>
      <c r="H2887" s="631">
        <v>44298</v>
      </c>
      <c r="I2887" s="628">
        <f t="shared" si="38"/>
        <v>44298</v>
      </c>
      <c r="J2887" s="632"/>
    </row>
    <row r="2888" spans="1:10" s="372" customFormat="1">
      <c r="A2888" s="311" t="s">
        <v>2742</v>
      </c>
      <c r="B2888" s="313" t="s">
        <v>2725</v>
      </c>
      <c r="C2888" s="313" t="s">
        <v>2726</v>
      </c>
      <c r="D2888" s="629">
        <v>597</v>
      </c>
      <c r="E2888" s="451">
        <v>5300</v>
      </c>
      <c r="F2888" s="630" t="s">
        <v>3892</v>
      </c>
      <c r="G2888" s="313" t="s">
        <v>2728</v>
      </c>
      <c r="H2888" s="631">
        <v>44262</v>
      </c>
      <c r="I2888" s="628">
        <f t="shared" si="38"/>
        <v>44262</v>
      </c>
      <c r="J2888" s="632"/>
    </row>
    <row r="2889" spans="1:10" s="372" customFormat="1">
      <c r="A2889" s="311" t="s">
        <v>2742</v>
      </c>
      <c r="B2889" s="313" t="s">
        <v>2725</v>
      </c>
      <c r="C2889" s="313" t="s">
        <v>2726</v>
      </c>
      <c r="D2889" s="629">
        <v>599</v>
      </c>
      <c r="E2889" s="451">
        <v>760</v>
      </c>
      <c r="F2889" s="630" t="s">
        <v>3893</v>
      </c>
      <c r="G2889" s="313" t="s">
        <v>2728</v>
      </c>
      <c r="H2889" s="631">
        <v>44262</v>
      </c>
      <c r="I2889" s="628">
        <f t="shared" si="38"/>
        <v>44262</v>
      </c>
      <c r="J2889" s="632"/>
    </row>
    <row r="2890" spans="1:10" s="372" customFormat="1">
      <c r="A2890" s="311" t="s">
        <v>2742</v>
      </c>
      <c r="B2890" s="313" t="s">
        <v>2725</v>
      </c>
      <c r="C2890" s="313" t="s">
        <v>2726</v>
      </c>
      <c r="D2890" s="629">
        <v>600</v>
      </c>
      <c r="E2890" s="451">
        <v>1728.8</v>
      </c>
      <c r="F2890" s="630" t="s">
        <v>3893</v>
      </c>
      <c r="G2890" s="313" t="s">
        <v>2728</v>
      </c>
      <c r="H2890" s="631">
        <v>44262</v>
      </c>
      <c r="I2890" s="628">
        <f t="shared" si="38"/>
        <v>44262</v>
      </c>
      <c r="J2890" s="632"/>
    </row>
    <row r="2891" spans="1:10" s="372" customFormat="1">
      <c r="A2891" s="311" t="s">
        <v>2742</v>
      </c>
      <c r="B2891" s="313" t="s">
        <v>2725</v>
      </c>
      <c r="C2891" s="313" t="s">
        <v>2726</v>
      </c>
      <c r="D2891" s="629">
        <v>663</v>
      </c>
      <c r="E2891" s="451">
        <v>8307</v>
      </c>
      <c r="F2891" s="630" t="s">
        <v>3893</v>
      </c>
      <c r="G2891" s="313" t="s">
        <v>2728</v>
      </c>
      <c r="H2891" s="631">
        <v>44268</v>
      </c>
      <c r="I2891" s="628">
        <f t="shared" si="38"/>
        <v>44268</v>
      </c>
      <c r="J2891" s="632"/>
    </row>
    <row r="2892" spans="1:10" s="372" customFormat="1">
      <c r="A2892" s="311" t="s">
        <v>2742</v>
      </c>
      <c r="B2892" s="313" t="s">
        <v>2725</v>
      </c>
      <c r="C2892" s="313" t="s">
        <v>2726</v>
      </c>
      <c r="D2892" s="629">
        <v>695</v>
      </c>
      <c r="E2892" s="451">
        <v>5670</v>
      </c>
      <c r="F2892" s="630" t="s">
        <v>3893</v>
      </c>
      <c r="G2892" s="313" t="s">
        <v>2728</v>
      </c>
      <c r="H2892" s="631">
        <v>44276</v>
      </c>
      <c r="I2892" s="628">
        <f t="shared" si="38"/>
        <v>44276</v>
      </c>
      <c r="J2892" s="632"/>
    </row>
    <row r="2893" spans="1:10" s="372" customFormat="1">
      <c r="A2893" s="311" t="s">
        <v>2742</v>
      </c>
      <c r="B2893" s="313" t="s">
        <v>2725</v>
      </c>
      <c r="C2893" s="313" t="s">
        <v>2726</v>
      </c>
      <c r="D2893" s="629">
        <v>712</v>
      </c>
      <c r="E2893" s="451">
        <v>2100</v>
      </c>
      <c r="F2893" s="630" t="s">
        <v>3893</v>
      </c>
      <c r="G2893" s="313" t="s">
        <v>2728</v>
      </c>
      <c r="H2893" s="631">
        <v>44282</v>
      </c>
      <c r="I2893" s="628">
        <f t="shared" si="38"/>
        <v>44282</v>
      </c>
      <c r="J2893" s="632"/>
    </row>
    <row r="2894" spans="1:10" s="372" customFormat="1">
      <c r="A2894" s="311" t="s">
        <v>2742</v>
      </c>
      <c r="B2894" s="313" t="s">
        <v>2725</v>
      </c>
      <c r="C2894" s="313" t="s">
        <v>2726</v>
      </c>
      <c r="D2894" s="629">
        <v>812</v>
      </c>
      <c r="E2894" s="451">
        <v>4100</v>
      </c>
      <c r="F2894" s="630" t="s">
        <v>3893</v>
      </c>
      <c r="G2894" s="313" t="s">
        <v>2728</v>
      </c>
      <c r="H2894" s="631">
        <v>44300</v>
      </c>
      <c r="I2894" s="628">
        <f t="shared" si="38"/>
        <v>44300</v>
      </c>
      <c r="J2894" s="632"/>
    </row>
    <row r="2895" spans="1:10" s="372" customFormat="1">
      <c r="A2895" s="311" t="s">
        <v>2742</v>
      </c>
      <c r="B2895" s="313" t="s">
        <v>2725</v>
      </c>
      <c r="C2895" s="313" t="s">
        <v>2726</v>
      </c>
      <c r="D2895" s="629">
        <v>889</v>
      </c>
      <c r="E2895" s="451">
        <v>1000</v>
      </c>
      <c r="F2895" s="630" t="s">
        <v>3893</v>
      </c>
      <c r="G2895" s="313" t="s">
        <v>2728</v>
      </c>
      <c r="H2895" s="631">
        <v>44308</v>
      </c>
      <c r="I2895" s="628">
        <f t="shared" si="38"/>
        <v>44308</v>
      </c>
      <c r="J2895" s="632"/>
    </row>
    <row r="2896" spans="1:10" s="372" customFormat="1">
      <c r="A2896" s="311" t="s">
        <v>2742</v>
      </c>
      <c r="B2896" s="313" t="s">
        <v>2725</v>
      </c>
      <c r="C2896" s="313" t="s">
        <v>2726</v>
      </c>
      <c r="D2896" s="629">
        <v>898</v>
      </c>
      <c r="E2896" s="451">
        <v>4700</v>
      </c>
      <c r="F2896" s="630" t="s">
        <v>3893</v>
      </c>
      <c r="G2896" s="313" t="s">
        <v>2728</v>
      </c>
      <c r="H2896" s="631">
        <v>44309</v>
      </c>
      <c r="I2896" s="628">
        <f t="shared" si="38"/>
        <v>44309</v>
      </c>
      <c r="J2896" s="632"/>
    </row>
    <row r="2897" spans="1:10" s="372" customFormat="1">
      <c r="A2897" s="311" t="s">
        <v>2742</v>
      </c>
      <c r="B2897" s="313" t="s">
        <v>2725</v>
      </c>
      <c r="C2897" s="313" t="s">
        <v>2726</v>
      </c>
      <c r="D2897" s="629">
        <v>1007</v>
      </c>
      <c r="E2897" s="451">
        <v>2700</v>
      </c>
      <c r="F2897" s="630" t="s">
        <v>3893</v>
      </c>
      <c r="G2897" s="313" t="s">
        <v>2728</v>
      </c>
      <c r="H2897" s="631">
        <v>44320</v>
      </c>
      <c r="I2897" s="628">
        <f t="shared" si="38"/>
        <v>44320</v>
      </c>
      <c r="J2897" s="632"/>
    </row>
    <row r="2898" spans="1:10" s="372" customFormat="1">
      <c r="A2898" s="311" t="s">
        <v>2742</v>
      </c>
      <c r="B2898" s="313" t="s">
        <v>2725</v>
      </c>
      <c r="C2898" s="313" t="s">
        <v>2726</v>
      </c>
      <c r="D2898" s="629">
        <v>1310</v>
      </c>
      <c r="E2898" s="451">
        <v>4200</v>
      </c>
      <c r="F2898" s="630" t="s">
        <v>3893</v>
      </c>
      <c r="G2898" s="313" t="s">
        <v>2728</v>
      </c>
      <c r="H2898" s="631">
        <v>44342</v>
      </c>
      <c r="I2898" s="628">
        <f t="shared" si="38"/>
        <v>44342</v>
      </c>
      <c r="J2898" s="632"/>
    </row>
    <row r="2899" spans="1:10" s="372" customFormat="1">
      <c r="A2899" s="311" t="s">
        <v>2742</v>
      </c>
      <c r="B2899" s="313" t="s">
        <v>2725</v>
      </c>
      <c r="C2899" s="313" t="s">
        <v>2726</v>
      </c>
      <c r="D2899" s="629">
        <v>1466</v>
      </c>
      <c r="E2899" s="451">
        <v>3000</v>
      </c>
      <c r="F2899" s="630" t="s">
        <v>3893</v>
      </c>
      <c r="G2899" s="313" t="s">
        <v>2728</v>
      </c>
      <c r="H2899" s="631">
        <v>44354</v>
      </c>
      <c r="I2899" s="628">
        <f t="shared" si="38"/>
        <v>44354</v>
      </c>
      <c r="J2899" s="632"/>
    </row>
    <row r="2900" spans="1:10" s="372" customFormat="1">
      <c r="A2900" s="311" t="s">
        <v>2742</v>
      </c>
      <c r="B2900" s="313" t="s">
        <v>2725</v>
      </c>
      <c r="C2900" s="313" t="s">
        <v>2726</v>
      </c>
      <c r="D2900" s="629">
        <v>1548</v>
      </c>
      <c r="E2900" s="451">
        <v>4602</v>
      </c>
      <c r="F2900" s="630" t="s">
        <v>3893</v>
      </c>
      <c r="G2900" s="313" t="s">
        <v>2728</v>
      </c>
      <c r="H2900" s="631">
        <v>44361</v>
      </c>
      <c r="I2900" s="628">
        <f t="shared" si="38"/>
        <v>44361</v>
      </c>
      <c r="J2900" s="632"/>
    </row>
    <row r="2901" spans="1:10" s="372" customFormat="1">
      <c r="A2901" s="311" t="s">
        <v>2742</v>
      </c>
      <c r="B2901" s="313" t="s">
        <v>2725</v>
      </c>
      <c r="C2901" s="313" t="s">
        <v>2726</v>
      </c>
      <c r="D2901" s="629">
        <v>1555</v>
      </c>
      <c r="E2901" s="451">
        <v>1750</v>
      </c>
      <c r="F2901" s="630" t="s">
        <v>3893</v>
      </c>
      <c r="G2901" s="313" t="s">
        <v>2728</v>
      </c>
      <c r="H2901" s="631">
        <v>44362</v>
      </c>
      <c r="I2901" s="628">
        <f t="shared" si="38"/>
        <v>44362</v>
      </c>
      <c r="J2901" s="632"/>
    </row>
    <row r="2902" spans="1:10" s="372" customFormat="1">
      <c r="A2902" s="311" t="s">
        <v>2742</v>
      </c>
      <c r="B2902" s="313" t="s">
        <v>2725</v>
      </c>
      <c r="C2902" s="313" t="s">
        <v>2726</v>
      </c>
      <c r="D2902" s="629">
        <v>1603</v>
      </c>
      <c r="E2902" s="451">
        <v>27435</v>
      </c>
      <c r="F2902" s="630" t="s">
        <v>3893</v>
      </c>
      <c r="G2902" s="313" t="s">
        <v>2728</v>
      </c>
      <c r="H2902" s="631">
        <v>44368</v>
      </c>
      <c r="I2902" s="628">
        <f t="shared" si="38"/>
        <v>44368</v>
      </c>
      <c r="J2902" s="632"/>
    </row>
    <row r="2903" spans="1:10" s="372" customFormat="1">
      <c r="A2903" s="311" t="s">
        <v>2742</v>
      </c>
      <c r="B2903" s="313" t="s">
        <v>2725</v>
      </c>
      <c r="C2903" s="313" t="s">
        <v>2726</v>
      </c>
      <c r="D2903" s="629">
        <v>1656</v>
      </c>
      <c r="E2903" s="451">
        <v>2973.6</v>
      </c>
      <c r="F2903" s="630" t="s">
        <v>3893</v>
      </c>
      <c r="G2903" s="313" t="s">
        <v>2728</v>
      </c>
      <c r="H2903" s="631">
        <v>44375</v>
      </c>
      <c r="I2903" s="628">
        <f t="shared" si="38"/>
        <v>44375</v>
      </c>
      <c r="J2903" s="632"/>
    </row>
    <row r="2904" spans="1:10" s="372" customFormat="1">
      <c r="A2904" s="311" t="s">
        <v>2742</v>
      </c>
      <c r="B2904" s="313" t="s">
        <v>2725</v>
      </c>
      <c r="C2904" s="313" t="s">
        <v>2726</v>
      </c>
      <c r="D2904" s="629">
        <v>1658</v>
      </c>
      <c r="E2904" s="451">
        <v>1911</v>
      </c>
      <c r="F2904" s="630" t="s">
        <v>3893</v>
      </c>
      <c r="G2904" s="313" t="s">
        <v>2728</v>
      </c>
      <c r="H2904" s="631">
        <v>44375</v>
      </c>
      <c r="I2904" s="628">
        <f t="shared" si="38"/>
        <v>44375</v>
      </c>
      <c r="J2904" s="632"/>
    </row>
    <row r="2905" spans="1:10" s="372" customFormat="1">
      <c r="A2905" s="311" t="s">
        <v>2744</v>
      </c>
      <c r="B2905" s="313" t="s">
        <v>2725</v>
      </c>
      <c r="C2905" s="313" t="s">
        <v>2726</v>
      </c>
      <c r="D2905" s="629">
        <v>1935</v>
      </c>
      <c r="E2905" s="451">
        <v>4100</v>
      </c>
      <c r="F2905" s="630" t="s">
        <v>3893</v>
      </c>
      <c r="G2905" s="313" t="s">
        <v>2728</v>
      </c>
      <c r="H2905" s="631">
        <v>44396</v>
      </c>
      <c r="I2905" s="628">
        <f t="shared" si="38"/>
        <v>44396</v>
      </c>
      <c r="J2905" s="632"/>
    </row>
    <row r="2906" spans="1:10" s="372" customFormat="1">
      <c r="A2906" s="311" t="s">
        <v>2742</v>
      </c>
      <c r="B2906" s="313" t="s">
        <v>2725</v>
      </c>
      <c r="C2906" s="313" t="s">
        <v>2726</v>
      </c>
      <c r="D2906" s="629">
        <v>1936</v>
      </c>
      <c r="E2906" s="451">
        <v>1652</v>
      </c>
      <c r="F2906" s="630" t="s">
        <v>3893</v>
      </c>
      <c r="G2906" s="313" t="s">
        <v>2728</v>
      </c>
      <c r="H2906" s="631">
        <v>44396</v>
      </c>
      <c r="I2906" s="628">
        <f t="shared" si="38"/>
        <v>44396</v>
      </c>
      <c r="J2906" s="632"/>
    </row>
    <row r="2907" spans="1:10" s="372" customFormat="1">
      <c r="A2907" s="311" t="s">
        <v>2742</v>
      </c>
      <c r="B2907" s="313" t="s">
        <v>2725</v>
      </c>
      <c r="C2907" s="313" t="s">
        <v>2726</v>
      </c>
      <c r="D2907" s="629">
        <v>319</v>
      </c>
      <c r="E2907" s="451">
        <v>2350</v>
      </c>
      <c r="F2907" s="630" t="s">
        <v>3893</v>
      </c>
      <c r="G2907" s="313" t="s">
        <v>2728</v>
      </c>
      <c r="H2907" s="631">
        <v>44223</v>
      </c>
      <c r="I2907" s="628">
        <f t="shared" si="38"/>
        <v>44223</v>
      </c>
      <c r="J2907" s="632"/>
    </row>
    <row r="2908" spans="1:10" s="372" customFormat="1">
      <c r="A2908" s="311" t="s">
        <v>2745</v>
      </c>
      <c r="B2908" s="313" t="s">
        <v>2831</v>
      </c>
      <c r="C2908" s="313" t="s">
        <v>2726</v>
      </c>
      <c r="D2908" s="629" t="s">
        <v>2993</v>
      </c>
      <c r="E2908" s="451">
        <v>63000</v>
      </c>
      <c r="F2908" s="630" t="s">
        <v>3894</v>
      </c>
      <c r="G2908" s="313" t="s">
        <v>2728</v>
      </c>
      <c r="H2908" s="631">
        <v>44327</v>
      </c>
      <c r="I2908" s="628">
        <f t="shared" si="38"/>
        <v>44327</v>
      </c>
      <c r="J2908" s="632"/>
    </row>
    <row r="2909" spans="1:10" s="372" customFormat="1" ht="23.25">
      <c r="A2909" s="311" t="s">
        <v>2735</v>
      </c>
      <c r="B2909" s="313" t="s">
        <v>2725</v>
      </c>
      <c r="C2909" s="313" t="s">
        <v>2726</v>
      </c>
      <c r="D2909" s="629">
        <v>2870</v>
      </c>
      <c r="E2909" s="451">
        <v>7000</v>
      </c>
      <c r="F2909" s="630" t="s">
        <v>3895</v>
      </c>
      <c r="G2909" s="313" t="s">
        <v>2728</v>
      </c>
      <c r="H2909" s="631">
        <v>44508</v>
      </c>
      <c r="I2909" s="628">
        <f t="shared" si="38"/>
        <v>44508</v>
      </c>
      <c r="J2909" s="632"/>
    </row>
    <row r="2910" spans="1:10" s="372" customFormat="1" ht="23.25">
      <c r="A2910" s="311" t="s">
        <v>2931</v>
      </c>
      <c r="B2910" s="313" t="s">
        <v>2725</v>
      </c>
      <c r="C2910" s="313" t="s">
        <v>2726</v>
      </c>
      <c r="D2910" s="629">
        <v>152</v>
      </c>
      <c r="E2910" s="451">
        <v>32000</v>
      </c>
      <c r="F2910" s="630" t="s">
        <v>3896</v>
      </c>
      <c r="G2910" s="313" t="s">
        <v>2728</v>
      </c>
      <c r="H2910" s="631">
        <v>44214</v>
      </c>
      <c r="I2910" s="628">
        <f t="shared" si="38"/>
        <v>44214</v>
      </c>
      <c r="J2910" s="632"/>
    </row>
    <row r="2911" spans="1:10" s="372" customFormat="1" ht="23.25">
      <c r="A2911" s="311" t="s">
        <v>2914</v>
      </c>
      <c r="B2911" s="313" t="s">
        <v>2725</v>
      </c>
      <c r="C2911" s="313" t="s">
        <v>2726</v>
      </c>
      <c r="D2911" s="629">
        <v>90</v>
      </c>
      <c r="E2911" s="451">
        <v>30000</v>
      </c>
      <c r="F2911" s="630" t="s">
        <v>3897</v>
      </c>
      <c r="G2911" s="313" t="s">
        <v>2728</v>
      </c>
      <c r="H2911" s="631">
        <v>44212</v>
      </c>
      <c r="I2911" s="628">
        <f t="shared" si="38"/>
        <v>44212</v>
      </c>
      <c r="J2911" s="632"/>
    </row>
    <row r="2912" spans="1:10" s="372" customFormat="1">
      <c r="A2912" s="311" t="s">
        <v>2797</v>
      </c>
      <c r="B2912" s="313" t="s">
        <v>2725</v>
      </c>
      <c r="C2912" s="313" t="s">
        <v>2726</v>
      </c>
      <c r="D2912" s="629">
        <v>567</v>
      </c>
      <c r="E2912" s="451">
        <v>30000</v>
      </c>
      <c r="F2912" s="630" t="s">
        <v>3898</v>
      </c>
      <c r="G2912" s="313" t="s">
        <v>2728</v>
      </c>
      <c r="H2912" s="631">
        <v>44256</v>
      </c>
      <c r="I2912" s="628">
        <f t="shared" si="38"/>
        <v>44256</v>
      </c>
      <c r="J2912" s="632"/>
    </row>
    <row r="2913" spans="1:10" s="372" customFormat="1">
      <c r="A2913" s="311" t="s">
        <v>2797</v>
      </c>
      <c r="B2913" s="313" t="s">
        <v>2725</v>
      </c>
      <c r="C2913" s="313" t="s">
        <v>2726</v>
      </c>
      <c r="D2913" s="629">
        <v>1407</v>
      </c>
      <c r="E2913" s="451">
        <v>20000</v>
      </c>
      <c r="F2913" s="630" t="s">
        <v>3898</v>
      </c>
      <c r="G2913" s="313" t="s">
        <v>2728</v>
      </c>
      <c r="H2913" s="631">
        <v>44348</v>
      </c>
      <c r="I2913" s="628">
        <f t="shared" si="38"/>
        <v>44348</v>
      </c>
      <c r="J2913" s="632"/>
    </row>
    <row r="2914" spans="1:10" s="372" customFormat="1">
      <c r="A2914" s="311" t="s">
        <v>2797</v>
      </c>
      <c r="B2914" s="313" t="s">
        <v>2725</v>
      </c>
      <c r="C2914" s="313" t="s">
        <v>2726</v>
      </c>
      <c r="D2914" s="629">
        <v>2035</v>
      </c>
      <c r="E2914" s="451">
        <v>20000</v>
      </c>
      <c r="F2914" s="630" t="s">
        <v>3898</v>
      </c>
      <c r="G2914" s="313" t="s">
        <v>2728</v>
      </c>
      <c r="H2914" s="631">
        <v>44417</v>
      </c>
      <c r="I2914" s="628">
        <f t="shared" si="38"/>
        <v>44417</v>
      </c>
      <c r="J2914" s="632"/>
    </row>
    <row r="2915" spans="1:10" s="372" customFormat="1">
      <c r="A2915" s="311" t="s">
        <v>2797</v>
      </c>
      <c r="B2915" s="313" t="s">
        <v>2725</v>
      </c>
      <c r="C2915" s="313" t="s">
        <v>2726</v>
      </c>
      <c r="D2915" s="629">
        <v>2694</v>
      </c>
      <c r="E2915" s="451">
        <v>10000</v>
      </c>
      <c r="F2915" s="630" t="s">
        <v>3898</v>
      </c>
      <c r="G2915" s="313" t="s">
        <v>2728</v>
      </c>
      <c r="H2915" s="631">
        <v>44476</v>
      </c>
      <c r="I2915" s="628">
        <f t="shared" si="38"/>
        <v>44476</v>
      </c>
      <c r="J2915" s="632"/>
    </row>
    <row r="2916" spans="1:10" s="372" customFormat="1">
      <c r="A2916" s="311" t="s">
        <v>2797</v>
      </c>
      <c r="B2916" s="313" t="s">
        <v>2725</v>
      </c>
      <c r="C2916" s="313" t="s">
        <v>2726</v>
      </c>
      <c r="D2916" s="629">
        <v>2929</v>
      </c>
      <c r="E2916" s="451">
        <v>17500</v>
      </c>
      <c r="F2916" s="630" t="s">
        <v>3898</v>
      </c>
      <c r="G2916" s="313" t="s">
        <v>2728</v>
      </c>
      <c r="H2916" s="631">
        <v>44512</v>
      </c>
      <c r="I2916" s="628">
        <f t="shared" si="38"/>
        <v>44512</v>
      </c>
      <c r="J2916" s="632"/>
    </row>
    <row r="2917" spans="1:10" s="372" customFormat="1">
      <c r="A2917" s="311" t="s">
        <v>2785</v>
      </c>
      <c r="B2917" s="313" t="s">
        <v>2725</v>
      </c>
      <c r="C2917" s="313" t="s">
        <v>2726</v>
      </c>
      <c r="D2917" s="629">
        <v>96</v>
      </c>
      <c r="E2917" s="451">
        <v>18000</v>
      </c>
      <c r="F2917" s="630" t="s">
        <v>3898</v>
      </c>
      <c r="G2917" s="313" t="s">
        <v>2728</v>
      </c>
      <c r="H2917" s="631">
        <v>44212</v>
      </c>
      <c r="I2917" s="628">
        <f t="shared" si="38"/>
        <v>44212</v>
      </c>
      <c r="J2917" s="632"/>
    </row>
    <row r="2918" spans="1:10" s="372" customFormat="1">
      <c r="A2918" s="311" t="s">
        <v>2785</v>
      </c>
      <c r="B2918" s="313" t="s">
        <v>2725</v>
      </c>
      <c r="C2918" s="313" t="s">
        <v>2726</v>
      </c>
      <c r="D2918" s="629">
        <v>1797</v>
      </c>
      <c r="E2918" s="451">
        <v>6000</v>
      </c>
      <c r="F2918" s="630" t="s">
        <v>3899</v>
      </c>
      <c r="G2918" s="313" t="s">
        <v>2728</v>
      </c>
      <c r="H2918" s="631">
        <v>44389</v>
      </c>
      <c r="I2918" s="628">
        <f t="shared" si="38"/>
        <v>44389</v>
      </c>
      <c r="J2918" s="632"/>
    </row>
    <row r="2919" spans="1:10" s="372" customFormat="1">
      <c r="A2919" s="311" t="s">
        <v>2735</v>
      </c>
      <c r="B2919" s="313" t="s">
        <v>2725</v>
      </c>
      <c r="C2919" s="313" t="s">
        <v>2726</v>
      </c>
      <c r="D2919" s="629">
        <v>3105</v>
      </c>
      <c r="E2919" s="451">
        <v>4500</v>
      </c>
      <c r="F2919" s="630" t="s">
        <v>3899</v>
      </c>
      <c r="G2919" s="313" t="s">
        <v>2728</v>
      </c>
      <c r="H2919" s="631">
        <v>44531</v>
      </c>
      <c r="I2919" s="628">
        <f t="shared" si="38"/>
        <v>44531</v>
      </c>
      <c r="J2919" s="632"/>
    </row>
    <row r="2920" spans="1:10" s="372" customFormat="1">
      <c r="A2920" s="311" t="s">
        <v>3900</v>
      </c>
      <c r="B2920" s="313" t="s">
        <v>2725</v>
      </c>
      <c r="C2920" s="313" t="s">
        <v>2726</v>
      </c>
      <c r="D2920" s="629">
        <v>790</v>
      </c>
      <c r="E2920" s="451">
        <v>32000</v>
      </c>
      <c r="F2920" s="630" t="s">
        <v>3901</v>
      </c>
      <c r="G2920" s="313" t="s">
        <v>2728</v>
      </c>
      <c r="H2920" s="631">
        <v>44298</v>
      </c>
      <c r="I2920" s="628">
        <f t="shared" si="38"/>
        <v>44298</v>
      </c>
      <c r="J2920" s="632"/>
    </row>
    <row r="2921" spans="1:10" s="372" customFormat="1">
      <c r="A2921" s="311" t="s">
        <v>3900</v>
      </c>
      <c r="B2921" s="313" t="s">
        <v>2725</v>
      </c>
      <c r="C2921" s="313" t="s">
        <v>2726</v>
      </c>
      <c r="D2921" s="629">
        <v>2125</v>
      </c>
      <c r="E2921" s="451">
        <v>32000</v>
      </c>
      <c r="F2921" s="630" t="s">
        <v>3902</v>
      </c>
      <c r="G2921" s="313" t="s">
        <v>2728</v>
      </c>
      <c r="H2921" s="631">
        <v>44428</v>
      </c>
      <c r="I2921" s="628">
        <f t="shared" si="38"/>
        <v>44428</v>
      </c>
      <c r="J2921" s="632"/>
    </row>
    <row r="2922" spans="1:10" s="372" customFormat="1">
      <c r="A2922" s="311" t="s">
        <v>2724</v>
      </c>
      <c r="B2922" s="313" t="s">
        <v>2725</v>
      </c>
      <c r="C2922" s="313" t="s">
        <v>2726</v>
      </c>
      <c r="D2922" s="629">
        <v>1849</v>
      </c>
      <c r="E2922" s="451">
        <v>15000</v>
      </c>
      <c r="F2922" s="630" t="s">
        <v>3902</v>
      </c>
      <c r="G2922" s="313" t="s">
        <v>2728</v>
      </c>
      <c r="H2922" s="631">
        <v>44391</v>
      </c>
      <c r="I2922" s="628">
        <f t="shared" si="38"/>
        <v>44391</v>
      </c>
      <c r="J2922" s="632"/>
    </row>
    <row r="2923" spans="1:10" s="372" customFormat="1">
      <c r="A2923" s="311" t="s">
        <v>2724</v>
      </c>
      <c r="B2923" s="313" t="s">
        <v>2725</v>
      </c>
      <c r="C2923" s="313" t="s">
        <v>2726</v>
      </c>
      <c r="D2923" s="629">
        <v>2772</v>
      </c>
      <c r="E2923" s="451">
        <v>12500</v>
      </c>
      <c r="F2923" s="630" t="s">
        <v>3903</v>
      </c>
      <c r="G2923" s="313" t="s">
        <v>2728</v>
      </c>
      <c r="H2923" s="631">
        <v>44490</v>
      </c>
      <c r="I2923" s="628">
        <f t="shared" si="38"/>
        <v>44490</v>
      </c>
      <c r="J2923" s="632"/>
    </row>
    <row r="2924" spans="1:10" s="372" customFormat="1">
      <c r="A2924" s="311" t="s">
        <v>2942</v>
      </c>
      <c r="B2924" s="313" t="s">
        <v>2725</v>
      </c>
      <c r="C2924" s="313" t="s">
        <v>2726</v>
      </c>
      <c r="D2924" s="629">
        <v>1608</v>
      </c>
      <c r="E2924" s="451">
        <v>20000</v>
      </c>
      <c r="F2924" s="630" t="s">
        <v>3903</v>
      </c>
      <c r="G2924" s="313" t="s">
        <v>2728</v>
      </c>
      <c r="H2924" s="631">
        <v>44368</v>
      </c>
      <c r="I2924" s="628">
        <f t="shared" si="38"/>
        <v>44368</v>
      </c>
      <c r="J2924" s="632"/>
    </row>
    <row r="2925" spans="1:10" s="372" customFormat="1">
      <c r="A2925" s="311" t="s">
        <v>2942</v>
      </c>
      <c r="B2925" s="313" t="s">
        <v>2725</v>
      </c>
      <c r="C2925" s="313" t="s">
        <v>2726</v>
      </c>
      <c r="D2925" s="629">
        <v>2177</v>
      </c>
      <c r="E2925" s="451">
        <v>20000</v>
      </c>
      <c r="F2925" s="630" t="s">
        <v>3904</v>
      </c>
      <c r="G2925" s="313" t="s">
        <v>2728</v>
      </c>
      <c r="H2925" s="631">
        <v>44432</v>
      </c>
      <c r="I2925" s="628">
        <f t="shared" si="38"/>
        <v>44432</v>
      </c>
      <c r="J2925" s="632"/>
    </row>
    <row r="2926" spans="1:10" s="372" customFormat="1">
      <c r="A2926" s="311" t="s">
        <v>2942</v>
      </c>
      <c r="B2926" s="313" t="s">
        <v>2725</v>
      </c>
      <c r="C2926" s="313" t="s">
        <v>2726</v>
      </c>
      <c r="D2926" s="629">
        <v>2794</v>
      </c>
      <c r="E2926" s="451">
        <v>22340</v>
      </c>
      <c r="F2926" s="630" t="s">
        <v>3904</v>
      </c>
      <c r="G2926" s="313" t="s">
        <v>2728</v>
      </c>
      <c r="H2926" s="631">
        <v>44495</v>
      </c>
      <c r="I2926" s="628">
        <f t="shared" si="38"/>
        <v>44495</v>
      </c>
      <c r="J2926" s="632"/>
    </row>
    <row r="2927" spans="1:10" s="372" customFormat="1">
      <c r="A2927" s="311" t="s">
        <v>2785</v>
      </c>
      <c r="B2927" s="313" t="s">
        <v>2725</v>
      </c>
      <c r="C2927" s="313" t="s">
        <v>2726</v>
      </c>
      <c r="D2927" s="629">
        <v>2812</v>
      </c>
      <c r="E2927" s="451">
        <v>10000</v>
      </c>
      <c r="F2927" s="630" t="s">
        <v>3904</v>
      </c>
      <c r="G2927" s="313" t="s">
        <v>2728</v>
      </c>
      <c r="H2927" s="631">
        <v>44498</v>
      </c>
      <c r="I2927" s="628">
        <f t="shared" si="38"/>
        <v>44498</v>
      </c>
      <c r="J2927" s="632"/>
    </row>
    <row r="2928" spans="1:10" s="372" customFormat="1">
      <c r="A2928" s="311" t="s">
        <v>2850</v>
      </c>
      <c r="B2928" s="313" t="s">
        <v>2725</v>
      </c>
      <c r="C2928" s="313" t="s">
        <v>2726</v>
      </c>
      <c r="D2928" s="629">
        <v>464</v>
      </c>
      <c r="E2928" s="451">
        <v>30000</v>
      </c>
      <c r="F2928" s="630" t="s">
        <v>3905</v>
      </c>
      <c r="G2928" s="313" t="s">
        <v>2728</v>
      </c>
      <c r="H2928" s="631">
        <v>44244</v>
      </c>
      <c r="I2928" s="628">
        <f t="shared" si="38"/>
        <v>44244</v>
      </c>
      <c r="J2928" s="632"/>
    </row>
    <row r="2929" spans="1:10" s="372" customFormat="1">
      <c r="A2929" s="311" t="s">
        <v>2852</v>
      </c>
      <c r="B2929" s="313" t="s">
        <v>2725</v>
      </c>
      <c r="C2929" s="313" t="s">
        <v>2726</v>
      </c>
      <c r="D2929" s="629">
        <v>1210</v>
      </c>
      <c r="E2929" s="451">
        <v>30000</v>
      </c>
      <c r="F2929" s="630" t="s">
        <v>3906</v>
      </c>
      <c r="G2929" s="313" t="s">
        <v>2728</v>
      </c>
      <c r="H2929" s="631">
        <v>44336</v>
      </c>
      <c r="I2929" s="628">
        <f t="shared" si="38"/>
        <v>44336</v>
      </c>
      <c r="J2929" s="632"/>
    </row>
    <row r="2930" spans="1:10" s="372" customFormat="1">
      <c r="A2930" s="311" t="s">
        <v>2850</v>
      </c>
      <c r="B2930" s="313" t="s">
        <v>2725</v>
      </c>
      <c r="C2930" s="313" t="s">
        <v>2726</v>
      </c>
      <c r="D2930" s="629">
        <v>2105</v>
      </c>
      <c r="E2930" s="451">
        <v>30000</v>
      </c>
      <c r="F2930" s="630" t="s">
        <v>3906</v>
      </c>
      <c r="G2930" s="313" t="s">
        <v>2728</v>
      </c>
      <c r="H2930" s="631">
        <v>44427</v>
      </c>
      <c r="I2930" s="628">
        <f t="shared" si="38"/>
        <v>44427</v>
      </c>
      <c r="J2930" s="632"/>
    </row>
    <row r="2931" spans="1:10" s="372" customFormat="1">
      <c r="A2931" s="311" t="s">
        <v>2850</v>
      </c>
      <c r="B2931" s="313" t="s">
        <v>2725</v>
      </c>
      <c r="C2931" s="313" t="s">
        <v>2726</v>
      </c>
      <c r="D2931" s="629">
        <v>2980</v>
      </c>
      <c r="E2931" s="451">
        <v>14340</v>
      </c>
      <c r="F2931" s="630" t="s">
        <v>3906</v>
      </c>
      <c r="G2931" s="313" t="s">
        <v>2728</v>
      </c>
      <c r="H2931" s="631">
        <v>44519</v>
      </c>
      <c r="I2931" s="628">
        <f t="shared" si="38"/>
        <v>44519</v>
      </c>
      <c r="J2931" s="632"/>
    </row>
    <row r="2932" spans="1:10" s="372" customFormat="1">
      <c r="A2932" s="311" t="s">
        <v>2963</v>
      </c>
      <c r="B2932" s="313" t="s">
        <v>2725</v>
      </c>
      <c r="C2932" s="313" t="s">
        <v>2726</v>
      </c>
      <c r="D2932" s="629">
        <v>1274</v>
      </c>
      <c r="E2932" s="451">
        <v>16500</v>
      </c>
      <c r="F2932" s="630" t="s">
        <v>3906</v>
      </c>
      <c r="G2932" s="313" t="s">
        <v>2728</v>
      </c>
      <c r="H2932" s="631">
        <v>44340</v>
      </c>
      <c r="I2932" s="628">
        <f t="shared" ref="I2932:I2995" si="39">H2932+0</f>
        <v>44340</v>
      </c>
      <c r="J2932" s="632"/>
    </row>
    <row r="2933" spans="1:10" s="372" customFormat="1">
      <c r="A2933" s="311" t="s">
        <v>2961</v>
      </c>
      <c r="B2933" s="313" t="s">
        <v>2725</v>
      </c>
      <c r="C2933" s="313" t="s">
        <v>2726</v>
      </c>
      <c r="D2933" s="629">
        <v>2165</v>
      </c>
      <c r="E2933" s="451">
        <v>16500</v>
      </c>
      <c r="F2933" s="630" t="s">
        <v>3907</v>
      </c>
      <c r="G2933" s="313" t="s">
        <v>2728</v>
      </c>
      <c r="H2933" s="631">
        <v>44431</v>
      </c>
      <c r="I2933" s="628">
        <f t="shared" si="39"/>
        <v>44431</v>
      </c>
      <c r="J2933" s="632"/>
    </row>
    <row r="2934" spans="1:10" s="372" customFormat="1">
      <c r="A2934" s="311" t="s">
        <v>2963</v>
      </c>
      <c r="B2934" s="313" t="s">
        <v>2725</v>
      </c>
      <c r="C2934" s="313" t="s">
        <v>2726</v>
      </c>
      <c r="D2934" s="629">
        <v>2908</v>
      </c>
      <c r="E2934" s="451">
        <v>11000</v>
      </c>
      <c r="F2934" s="630" t="s">
        <v>3907</v>
      </c>
      <c r="G2934" s="313" t="s">
        <v>2728</v>
      </c>
      <c r="H2934" s="631">
        <v>44511</v>
      </c>
      <c r="I2934" s="628">
        <f t="shared" si="39"/>
        <v>44511</v>
      </c>
      <c r="J2934" s="632"/>
    </row>
    <row r="2935" spans="1:10" s="372" customFormat="1">
      <c r="A2935" s="311" t="s">
        <v>3260</v>
      </c>
      <c r="B2935" s="313" t="s">
        <v>2725</v>
      </c>
      <c r="C2935" s="313" t="s">
        <v>2726</v>
      </c>
      <c r="D2935" s="629">
        <v>518</v>
      </c>
      <c r="E2935" s="451">
        <v>4200</v>
      </c>
      <c r="F2935" s="630" t="s">
        <v>3907</v>
      </c>
      <c r="G2935" s="313" t="s">
        <v>2728</v>
      </c>
      <c r="H2935" s="631">
        <v>44249</v>
      </c>
      <c r="I2935" s="628">
        <f t="shared" si="39"/>
        <v>44249</v>
      </c>
      <c r="J2935" s="632"/>
    </row>
    <row r="2936" spans="1:10" s="372" customFormat="1">
      <c r="A2936" s="311" t="s">
        <v>3260</v>
      </c>
      <c r="B2936" s="313" t="s">
        <v>2725</v>
      </c>
      <c r="C2936" s="313" t="s">
        <v>2726</v>
      </c>
      <c r="D2936" s="629">
        <v>564</v>
      </c>
      <c r="E2936" s="451">
        <v>29640</v>
      </c>
      <c r="F2936" s="630" t="s">
        <v>3908</v>
      </c>
      <c r="G2936" s="313" t="s">
        <v>2728</v>
      </c>
      <c r="H2936" s="631">
        <v>44256</v>
      </c>
      <c r="I2936" s="628">
        <f t="shared" si="39"/>
        <v>44256</v>
      </c>
      <c r="J2936" s="632"/>
    </row>
    <row r="2937" spans="1:10" s="372" customFormat="1">
      <c r="A2937" s="311" t="s">
        <v>3129</v>
      </c>
      <c r="B2937" s="313" t="s">
        <v>2725</v>
      </c>
      <c r="C2937" s="313" t="s">
        <v>2726</v>
      </c>
      <c r="D2937" s="629">
        <v>908</v>
      </c>
      <c r="E2937" s="451">
        <v>6600</v>
      </c>
      <c r="F2937" s="630" t="s">
        <v>3908</v>
      </c>
      <c r="G2937" s="313" t="s">
        <v>2728</v>
      </c>
      <c r="H2937" s="631">
        <v>44309</v>
      </c>
      <c r="I2937" s="628">
        <f t="shared" si="39"/>
        <v>44309</v>
      </c>
      <c r="J2937" s="632"/>
    </row>
    <row r="2938" spans="1:10" s="372" customFormat="1">
      <c r="A2938" s="311" t="s">
        <v>3260</v>
      </c>
      <c r="B2938" s="313" t="s">
        <v>2725</v>
      </c>
      <c r="C2938" s="313" t="s">
        <v>2726</v>
      </c>
      <c r="D2938" s="629">
        <v>1409</v>
      </c>
      <c r="E2938" s="451">
        <v>9500</v>
      </c>
      <c r="F2938" s="630" t="s">
        <v>3908</v>
      </c>
      <c r="G2938" s="313" t="s">
        <v>2728</v>
      </c>
      <c r="H2938" s="631">
        <v>44349</v>
      </c>
      <c r="I2938" s="628">
        <f t="shared" si="39"/>
        <v>44349</v>
      </c>
      <c r="J2938" s="632"/>
    </row>
    <row r="2939" spans="1:10" s="372" customFormat="1">
      <c r="A2939" s="311" t="s">
        <v>3260</v>
      </c>
      <c r="B2939" s="313" t="s">
        <v>2725</v>
      </c>
      <c r="C2939" s="313" t="s">
        <v>2726</v>
      </c>
      <c r="D2939" s="629">
        <v>1547</v>
      </c>
      <c r="E2939" s="451">
        <v>29640</v>
      </c>
      <c r="F2939" s="630" t="s">
        <v>3908</v>
      </c>
      <c r="G2939" s="313" t="s">
        <v>2728</v>
      </c>
      <c r="H2939" s="631">
        <v>44361</v>
      </c>
      <c r="I2939" s="628">
        <f t="shared" si="39"/>
        <v>44361</v>
      </c>
      <c r="J2939" s="632"/>
    </row>
    <row r="2940" spans="1:10" s="372" customFormat="1">
      <c r="A2940" s="311" t="s">
        <v>3260</v>
      </c>
      <c r="B2940" s="313" t="s">
        <v>2725</v>
      </c>
      <c r="C2940" s="313" t="s">
        <v>2726</v>
      </c>
      <c r="D2940" s="629">
        <v>1978</v>
      </c>
      <c r="E2940" s="451">
        <v>11160</v>
      </c>
      <c r="F2940" s="630" t="s">
        <v>3908</v>
      </c>
      <c r="G2940" s="313" t="s">
        <v>2728</v>
      </c>
      <c r="H2940" s="631">
        <v>44399</v>
      </c>
      <c r="I2940" s="628">
        <f t="shared" si="39"/>
        <v>44399</v>
      </c>
      <c r="J2940" s="632"/>
    </row>
    <row r="2941" spans="1:10" s="372" customFormat="1">
      <c r="A2941" s="311" t="s">
        <v>3129</v>
      </c>
      <c r="B2941" s="313" t="s">
        <v>2725</v>
      </c>
      <c r="C2941" s="313" t="s">
        <v>2726</v>
      </c>
      <c r="D2941" s="629">
        <v>2054</v>
      </c>
      <c r="E2941" s="451">
        <v>4750</v>
      </c>
      <c r="F2941" s="630" t="s">
        <v>3908</v>
      </c>
      <c r="G2941" s="313" t="s">
        <v>2728</v>
      </c>
      <c r="H2941" s="631">
        <v>44419</v>
      </c>
      <c r="I2941" s="628">
        <f t="shared" si="39"/>
        <v>44419</v>
      </c>
      <c r="J2941" s="632"/>
    </row>
    <row r="2942" spans="1:10" s="372" customFormat="1">
      <c r="A2942" s="311" t="s">
        <v>3260</v>
      </c>
      <c r="B2942" s="313" t="s">
        <v>2725</v>
      </c>
      <c r="C2942" s="313" t="s">
        <v>2726</v>
      </c>
      <c r="D2942" s="629">
        <v>2463</v>
      </c>
      <c r="E2942" s="451">
        <v>19760</v>
      </c>
      <c r="F2942" s="630" t="s">
        <v>3908</v>
      </c>
      <c r="G2942" s="313" t="s">
        <v>2728</v>
      </c>
      <c r="H2942" s="631">
        <v>44456</v>
      </c>
      <c r="I2942" s="628">
        <f t="shared" si="39"/>
        <v>44456</v>
      </c>
      <c r="J2942" s="632"/>
    </row>
    <row r="2943" spans="1:10" s="372" customFormat="1">
      <c r="A2943" s="311" t="s">
        <v>3260</v>
      </c>
      <c r="B2943" s="313" t="s">
        <v>2725</v>
      </c>
      <c r="C2943" s="313" t="s">
        <v>2726</v>
      </c>
      <c r="D2943" s="629">
        <v>2577</v>
      </c>
      <c r="E2943" s="451">
        <v>9000</v>
      </c>
      <c r="F2943" s="630" t="s">
        <v>3908</v>
      </c>
      <c r="G2943" s="313" t="s">
        <v>2728</v>
      </c>
      <c r="H2943" s="631">
        <v>44467</v>
      </c>
      <c r="I2943" s="628">
        <f t="shared" si="39"/>
        <v>44467</v>
      </c>
      <c r="J2943" s="632"/>
    </row>
    <row r="2944" spans="1:10" s="372" customFormat="1">
      <c r="A2944" s="311" t="s">
        <v>3260</v>
      </c>
      <c r="B2944" s="313" t="s">
        <v>2725</v>
      </c>
      <c r="C2944" s="313" t="s">
        <v>2726</v>
      </c>
      <c r="D2944" s="629">
        <v>2909</v>
      </c>
      <c r="E2944" s="451">
        <v>7500</v>
      </c>
      <c r="F2944" s="630" t="s">
        <v>3908</v>
      </c>
      <c r="G2944" s="313" t="s">
        <v>2728</v>
      </c>
      <c r="H2944" s="631">
        <v>44511</v>
      </c>
      <c r="I2944" s="628">
        <f t="shared" si="39"/>
        <v>44511</v>
      </c>
      <c r="J2944" s="632"/>
    </row>
    <row r="2945" spans="1:10" s="372" customFormat="1">
      <c r="A2945" s="311" t="s">
        <v>3260</v>
      </c>
      <c r="B2945" s="313" t="s">
        <v>2725</v>
      </c>
      <c r="C2945" s="313" t="s">
        <v>2726</v>
      </c>
      <c r="D2945" s="629">
        <v>3123</v>
      </c>
      <c r="E2945" s="451">
        <v>11900</v>
      </c>
      <c r="F2945" s="630" t="s">
        <v>3908</v>
      </c>
      <c r="G2945" s="313" t="s">
        <v>2728</v>
      </c>
      <c r="H2945" s="631">
        <v>44533</v>
      </c>
      <c r="I2945" s="628">
        <f t="shared" si="39"/>
        <v>44533</v>
      </c>
      <c r="J2945" s="632"/>
    </row>
    <row r="2946" spans="1:10" s="372" customFormat="1">
      <c r="A2946" s="311" t="s">
        <v>3231</v>
      </c>
      <c r="B2946" s="313" t="s">
        <v>2725</v>
      </c>
      <c r="C2946" s="313" t="s">
        <v>2726</v>
      </c>
      <c r="D2946" s="629">
        <v>1006</v>
      </c>
      <c r="E2946" s="451">
        <v>18262.27</v>
      </c>
      <c r="F2946" s="630" t="s">
        <v>3908</v>
      </c>
      <c r="G2946" s="313" t="s">
        <v>2728</v>
      </c>
      <c r="H2946" s="631">
        <v>44320</v>
      </c>
      <c r="I2946" s="628">
        <f t="shared" si="39"/>
        <v>44320</v>
      </c>
      <c r="J2946" s="632"/>
    </row>
    <row r="2947" spans="1:10" s="372" customFormat="1">
      <c r="A2947" s="311" t="s">
        <v>2850</v>
      </c>
      <c r="B2947" s="313" t="s">
        <v>2725</v>
      </c>
      <c r="C2947" s="313" t="s">
        <v>2726</v>
      </c>
      <c r="D2947" s="629">
        <v>1371</v>
      </c>
      <c r="E2947" s="451">
        <v>10000</v>
      </c>
      <c r="F2947" s="630" t="s">
        <v>3909</v>
      </c>
      <c r="G2947" s="313" t="s">
        <v>2728</v>
      </c>
      <c r="H2947" s="631">
        <v>44348</v>
      </c>
      <c r="I2947" s="628">
        <f t="shared" si="39"/>
        <v>44348</v>
      </c>
      <c r="J2947" s="632"/>
    </row>
    <row r="2948" spans="1:10" s="372" customFormat="1">
      <c r="A2948" s="311" t="s">
        <v>2850</v>
      </c>
      <c r="B2948" s="313" t="s">
        <v>2725</v>
      </c>
      <c r="C2948" s="313" t="s">
        <v>2726</v>
      </c>
      <c r="D2948" s="629">
        <v>1733</v>
      </c>
      <c r="E2948" s="451">
        <v>30000</v>
      </c>
      <c r="F2948" s="630" t="s">
        <v>3910</v>
      </c>
      <c r="G2948" s="313" t="s">
        <v>2728</v>
      </c>
      <c r="H2948" s="631">
        <v>44383</v>
      </c>
      <c r="I2948" s="628">
        <f t="shared" si="39"/>
        <v>44383</v>
      </c>
      <c r="J2948" s="632"/>
    </row>
    <row r="2949" spans="1:10" s="372" customFormat="1">
      <c r="A2949" s="311" t="s">
        <v>2850</v>
      </c>
      <c r="B2949" s="313" t="s">
        <v>2725</v>
      </c>
      <c r="C2949" s="313" t="s">
        <v>2726</v>
      </c>
      <c r="D2949" s="629">
        <v>2671</v>
      </c>
      <c r="E2949" s="451">
        <v>30000</v>
      </c>
      <c r="F2949" s="630" t="s">
        <v>3910</v>
      </c>
      <c r="G2949" s="313" t="s">
        <v>2728</v>
      </c>
      <c r="H2949" s="631">
        <v>44476</v>
      </c>
      <c r="I2949" s="628">
        <f t="shared" si="39"/>
        <v>44476</v>
      </c>
      <c r="J2949" s="632"/>
    </row>
    <row r="2950" spans="1:10" s="372" customFormat="1">
      <c r="A2950" s="311" t="s">
        <v>2884</v>
      </c>
      <c r="B2950" s="313" t="s">
        <v>2725</v>
      </c>
      <c r="C2950" s="313" t="s">
        <v>2726</v>
      </c>
      <c r="D2950" s="629">
        <v>502</v>
      </c>
      <c r="E2950" s="451">
        <v>13800</v>
      </c>
      <c r="F2950" s="630" t="s">
        <v>3910</v>
      </c>
      <c r="G2950" s="313" t="s">
        <v>2728</v>
      </c>
      <c r="H2950" s="631">
        <v>44245</v>
      </c>
      <c r="I2950" s="628">
        <f t="shared" si="39"/>
        <v>44245</v>
      </c>
      <c r="J2950" s="632"/>
    </row>
    <row r="2951" spans="1:10" s="372" customFormat="1">
      <c r="A2951" s="311" t="s">
        <v>2884</v>
      </c>
      <c r="B2951" s="313" t="s">
        <v>2725</v>
      </c>
      <c r="C2951" s="313" t="s">
        <v>2726</v>
      </c>
      <c r="D2951" s="629">
        <v>503</v>
      </c>
      <c r="E2951" s="451">
        <v>11390</v>
      </c>
      <c r="F2951" s="630" t="s">
        <v>3911</v>
      </c>
      <c r="G2951" s="313" t="s">
        <v>2728</v>
      </c>
      <c r="H2951" s="631">
        <v>44245</v>
      </c>
      <c r="I2951" s="628">
        <f t="shared" si="39"/>
        <v>44245</v>
      </c>
      <c r="J2951" s="632"/>
    </row>
    <row r="2952" spans="1:10" s="372" customFormat="1">
      <c r="A2952" s="311" t="s">
        <v>2884</v>
      </c>
      <c r="B2952" s="313" t="s">
        <v>2725</v>
      </c>
      <c r="C2952" s="313" t="s">
        <v>2726</v>
      </c>
      <c r="D2952" s="629">
        <v>642</v>
      </c>
      <c r="E2952" s="451">
        <v>33350</v>
      </c>
      <c r="F2952" s="630" t="s">
        <v>3911</v>
      </c>
      <c r="G2952" s="313" t="s">
        <v>2728</v>
      </c>
      <c r="H2952" s="631">
        <v>44265</v>
      </c>
      <c r="I2952" s="628">
        <f t="shared" si="39"/>
        <v>44265</v>
      </c>
      <c r="J2952" s="632"/>
    </row>
    <row r="2953" spans="1:10" s="372" customFormat="1">
      <c r="A2953" s="311" t="s">
        <v>2884</v>
      </c>
      <c r="B2953" s="313" t="s">
        <v>2725</v>
      </c>
      <c r="C2953" s="313" t="s">
        <v>2726</v>
      </c>
      <c r="D2953" s="629">
        <v>644</v>
      </c>
      <c r="E2953" s="451">
        <v>32150</v>
      </c>
      <c r="F2953" s="630" t="s">
        <v>3911</v>
      </c>
      <c r="G2953" s="313" t="s">
        <v>2728</v>
      </c>
      <c r="H2953" s="631">
        <v>44265</v>
      </c>
      <c r="I2953" s="628">
        <f t="shared" si="39"/>
        <v>44265</v>
      </c>
      <c r="J2953" s="632"/>
    </row>
    <row r="2954" spans="1:10" s="372" customFormat="1">
      <c r="A2954" s="311" t="s">
        <v>2884</v>
      </c>
      <c r="B2954" s="313" t="s">
        <v>2725</v>
      </c>
      <c r="C2954" s="313" t="s">
        <v>2726</v>
      </c>
      <c r="D2954" s="629">
        <v>787</v>
      </c>
      <c r="E2954" s="451">
        <v>23250</v>
      </c>
      <c r="F2954" s="630" t="s">
        <v>3911</v>
      </c>
      <c r="G2954" s="313" t="s">
        <v>2728</v>
      </c>
      <c r="H2954" s="631">
        <v>44296</v>
      </c>
      <c r="I2954" s="628">
        <f t="shared" si="39"/>
        <v>44296</v>
      </c>
      <c r="J2954" s="632"/>
    </row>
    <row r="2955" spans="1:10" s="372" customFormat="1">
      <c r="A2955" s="311" t="s">
        <v>2884</v>
      </c>
      <c r="B2955" s="313" t="s">
        <v>2732</v>
      </c>
      <c r="C2955" s="313" t="s">
        <v>2726</v>
      </c>
      <c r="D2955" s="629" t="s">
        <v>3123</v>
      </c>
      <c r="E2955" s="451">
        <v>38000</v>
      </c>
      <c r="F2955" s="630" t="s">
        <v>3911</v>
      </c>
      <c r="G2955" s="313" t="s">
        <v>2728</v>
      </c>
      <c r="H2955" s="631">
        <v>44347</v>
      </c>
      <c r="I2955" s="628">
        <f t="shared" si="39"/>
        <v>44347</v>
      </c>
      <c r="J2955" s="632"/>
    </row>
    <row r="2956" spans="1:10" s="372" customFormat="1">
      <c r="A2956" s="311" t="s">
        <v>3124</v>
      </c>
      <c r="B2956" s="313" t="s">
        <v>2725</v>
      </c>
      <c r="C2956" s="313" t="s">
        <v>2726</v>
      </c>
      <c r="D2956" s="629">
        <v>1827</v>
      </c>
      <c r="E2956" s="451">
        <v>24902.27</v>
      </c>
      <c r="F2956" s="630" t="s">
        <v>3911</v>
      </c>
      <c r="G2956" s="313" t="s">
        <v>2728</v>
      </c>
      <c r="H2956" s="631">
        <v>44390</v>
      </c>
      <c r="I2956" s="628">
        <f t="shared" si="39"/>
        <v>44390</v>
      </c>
      <c r="J2956" s="632"/>
    </row>
    <row r="2957" spans="1:10" s="372" customFormat="1">
      <c r="A2957" s="311" t="s">
        <v>3124</v>
      </c>
      <c r="B2957" s="313" t="s">
        <v>2732</v>
      </c>
      <c r="C2957" s="313" t="s">
        <v>2726</v>
      </c>
      <c r="D2957" s="629" t="s">
        <v>3912</v>
      </c>
      <c r="E2957" s="451">
        <v>50941</v>
      </c>
      <c r="F2957" s="630" t="s">
        <v>3911</v>
      </c>
      <c r="G2957" s="313" t="s">
        <v>2728</v>
      </c>
      <c r="H2957" s="631">
        <v>44454</v>
      </c>
      <c r="I2957" s="628">
        <f t="shared" si="39"/>
        <v>44454</v>
      </c>
      <c r="J2957" s="632"/>
    </row>
    <row r="2958" spans="1:10" s="372" customFormat="1">
      <c r="A2958" s="311" t="s">
        <v>3124</v>
      </c>
      <c r="B2958" s="313" t="s">
        <v>2732</v>
      </c>
      <c r="C2958" s="313" t="s">
        <v>2726</v>
      </c>
      <c r="D2958" s="629" t="s">
        <v>3128</v>
      </c>
      <c r="E2958" s="451">
        <v>55480</v>
      </c>
      <c r="F2958" s="630" t="s">
        <v>3911</v>
      </c>
      <c r="G2958" s="313" t="s">
        <v>2728</v>
      </c>
      <c r="H2958" s="631">
        <v>44543</v>
      </c>
      <c r="I2958" s="628">
        <f t="shared" si="39"/>
        <v>44543</v>
      </c>
      <c r="J2958" s="632"/>
    </row>
    <row r="2959" spans="1:10" s="372" customFormat="1">
      <c r="A2959" s="311" t="s">
        <v>3124</v>
      </c>
      <c r="B2959" s="313" t="s">
        <v>2732</v>
      </c>
      <c r="C2959" s="313" t="s">
        <v>2726</v>
      </c>
      <c r="D2959" s="629" t="s">
        <v>3128</v>
      </c>
      <c r="E2959" s="451">
        <v>47502</v>
      </c>
      <c r="F2959" s="630" t="s">
        <v>3911</v>
      </c>
      <c r="G2959" s="313" t="s">
        <v>2728</v>
      </c>
      <c r="H2959" s="631">
        <v>44543</v>
      </c>
      <c r="I2959" s="628">
        <f t="shared" si="39"/>
        <v>44543</v>
      </c>
      <c r="J2959" s="632"/>
    </row>
    <row r="2960" spans="1:10" s="372" customFormat="1">
      <c r="A2960" s="311" t="s">
        <v>2785</v>
      </c>
      <c r="B2960" s="313" t="s">
        <v>2725</v>
      </c>
      <c r="C2960" s="313" t="s">
        <v>2726</v>
      </c>
      <c r="D2960" s="629">
        <v>28</v>
      </c>
      <c r="E2960" s="451">
        <v>30000</v>
      </c>
      <c r="F2960" s="630" t="s">
        <v>3911</v>
      </c>
      <c r="G2960" s="313" t="s">
        <v>2728</v>
      </c>
      <c r="H2960" s="631">
        <v>44208</v>
      </c>
      <c r="I2960" s="628">
        <f t="shared" si="39"/>
        <v>44208</v>
      </c>
      <c r="J2960" s="632"/>
    </row>
    <row r="2961" spans="1:10" s="372" customFormat="1">
      <c r="A2961" s="311" t="s">
        <v>2968</v>
      </c>
      <c r="B2961" s="313" t="s">
        <v>2725</v>
      </c>
      <c r="C2961" s="313" t="s">
        <v>2726</v>
      </c>
      <c r="D2961" s="629">
        <v>1532</v>
      </c>
      <c r="E2961" s="451">
        <v>30000</v>
      </c>
      <c r="F2961" s="630" t="s">
        <v>3913</v>
      </c>
      <c r="G2961" s="313" t="s">
        <v>2728</v>
      </c>
      <c r="H2961" s="631">
        <v>44358</v>
      </c>
      <c r="I2961" s="628">
        <f t="shared" si="39"/>
        <v>44358</v>
      </c>
      <c r="J2961" s="632"/>
    </row>
    <row r="2962" spans="1:10" s="372" customFormat="1">
      <c r="A2962" s="311" t="s">
        <v>2791</v>
      </c>
      <c r="B2962" s="313" t="s">
        <v>2725</v>
      </c>
      <c r="C2962" s="313" t="s">
        <v>2726</v>
      </c>
      <c r="D2962" s="629">
        <v>2907</v>
      </c>
      <c r="E2962" s="451">
        <v>10000</v>
      </c>
      <c r="F2962" s="630" t="s">
        <v>3913</v>
      </c>
      <c r="G2962" s="313" t="s">
        <v>2728</v>
      </c>
      <c r="H2962" s="631">
        <v>44511</v>
      </c>
      <c r="I2962" s="628">
        <f t="shared" si="39"/>
        <v>44511</v>
      </c>
      <c r="J2962" s="632"/>
    </row>
    <row r="2963" spans="1:10" s="372" customFormat="1">
      <c r="A2963" s="311" t="s">
        <v>2963</v>
      </c>
      <c r="B2963" s="313" t="s">
        <v>2725</v>
      </c>
      <c r="C2963" s="313" t="s">
        <v>2726</v>
      </c>
      <c r="D2963" s="629">
        <v>313</v>
      </c>
      <c r="E2963" s="451">
        <v>31500</v>
      </c>
      <c r="F2963" s="630" t="s">
        <v>3913</v>
      </c>
      <c r="G2963" s="313" t="s">
        <v>2728</v>
      </c>
      <c r="H2963" s="631">
        <v>44223</v>
      </c>
      <c r="I2963" s="628">
        <f t="shared" si="39"/>
        <v>44223</v>
      </c>
      <c r="J2963" s="632"/>
    </row>
    <row r="2964" spans="1:10" s="372" customFormat="1">
      <c r="A2964" s="311" t="s">
        <v>3195</v>
      </c>
      <c r="B2964" s="313" t="s">
        <v>2725</v>
      </c>
      <c r="C2964" s="313" t="s">
        <v>2726</v>
      </c>
      <c r="D2964" s="629">
        <v>851</v>
      </c>
      <c r="E2964" s="451">
        <v>31500</v>
      </c>
      <c r="F2964" s="630" t="s">
        <v>3914</v>
      </c>
      <c r="G2964" s="313" t="s">
        <v>2728</v>
      </c>
      <c r="H2964" s="631">
        <v>44302</v>
      </c>
      <c r="I2964" s="628">
        <f t="shared" si="39"/>
        <v>44302</v>
      </c>
      <c r="J2964" s="632"/>
    </row>
    <row r="2965" spans="1:10" s="372" customFormat="1">
      <c r="A2965" s="311" t="s">
        <v>2961</v>
      </c>
      <c r="B2965" s="313" t="s">
        <v>2725</v>
      </c>
      <c r="C2965" s="313" t="s">
        <v>2726</v>
      </c>
      <c r="D2965" s="629">
        <v>1764</v>
      </c>
      <c r="E2965" s="451">
        <v>10500</v>
      </c>
      <c r="F2965" s="630" t="s">
        <v>3914</v>
      </c>
      <c r="G2965" s="313" t="s">
        <v>2728</v>
      </c>
      <c r="H2965" s="631">
        <v>44385</v>
      </c>
      <c r="I2965" s="628">
        <f t="shared" si="39"/>
        <v>44385</v>
      </c>
      <c r="J2965" s="632"/>
    </row>
    <row r="2966" spans="1:10" s="372" customFormat="1">
      <c r="A2966" s="311" t="s">
        <v>2961</v>
      </c>
      <c r="B2966" s="313" t="s">
        <v>2725</v>
      </c>
      <c r="C2966" s="313" t="s">
        <v>2726</v>
      </c>
      <c r="D2966" s="629">
        <v>2171</v>
      </c>
      <c r="E2966" s="451">
        <v>31500</v>
      </c>
      <c r="F2966" s="630" t="s">
        <v>3914</v>
      </c>
      <c r="G2966" s="313" t="s">
        <v>2728</v>
      </c>
      <c r="H2966" s="631">
        <v>44432</v>
      </c>
      <c r="I2966" s="628">
        <f t="shared" si="39"/>
        <v>44432</v>
      </c>
      <c r="J2966" s="632"/>
    </row>
    <row r="2967" spans="1:10" s="372" customFormat="1">
      <c r="A2967" s="311" t="s">
        <v>2963</v>
      </c>
      <c r="B2967" s="313" t="s">
        <v>2725</v>
      </c>
      <c r="C2967" s="313" t="s">
        <v>2726</v>
      </c>
      <c r="D2967" s="629">
        <v>2915</v>
      </c>
      <c r="E2967" s="451">
        <v>21000</v>
      </c>
      <c r="F2967" s="630" t="s">
        <v>3914</v>
      </c>
      <c r="G2967" s="313" t="s">
        <v>2728</v>
      </c>
      <c r="H2967" s="631">
        <v>44511</v>
      </c>
      <c r="I2967" s="628">
        <f t="shared" si="39"/>
        <v>44511</v>
      </c>
      <c r="J2967" s="632"/>
    </row>
    <row r="2968" spans="1:10" s="372" customFormat="1">
      <c r="A2968" s="311" t="s">
        <v>3195</v>
      </c>
      <c r="B2968" s="313" t="s">
        <v>2725</v>
      </c>
      <c r="C2968" s="313" t="s">
        <v>2726</v>
      </c>
      <c r="D2968" s="629">
        <v>202</v>
      </c>
      <c r="E2968" s="451">
        <v>28500</v>
      </c>
      <c r="F2968" s="630" t="s">
        <v>3914</v>
      </c>
      <c r="G2968" s="313" t="s">
        <v>2728</v>
      </c>
      <c r="H2968" s="631">
        <v>44216</v>
      </c>
      <c r="I2968" s="628">
        <f t="shared" si="39"/>
        <v>44216</v>
      </c>
      <c r="J2968" s="632"/>
    </row>
    <row r="2969" spans="1:10" s="372" customFormat="1">
      <c r="A2969" s="311" t="s">
        <v>2961</v>
      </c>
      <c r="B2969" s="313" t="s">
        <v>2725</v>
      </c>
      <c r="C2969" s="313" t="s">
        <v>2726</v>
      </c>
      <c r="D2969" s="629">
        <v>951</v>
      </c>
      <c r="E2969" s="451">
        <v>28500</v>
      </c>
      <c r="F2969" s="630" t="s">
        <v>3915</v>
      </c>
      <c r="G2969" s="313" t="s">
        <v>2728</v>
      </c>
      <c r="H2969" s="631">
        <v>44314</v>
      </c>
      <c r="I2969" s="628">
        <f t="shared" si="39"/>
        <v>44314</v>
      </c>
      <c r="J2969" s="632"/>
    </row>
    <row r="2970" spans="1:10" s="372" customFormat="1">
      <c r="A2970" s="311" t="s">
        <v>2963</v>
      </c>
      <c r="B2970" s="313" t="s">
        <v>2725</v>
      </c>
      <c r="C2970" s="313" t="s">
        <v>2726</v>
      </c>
      <c r="D2970" s="629">
        <v>1759</v>
      </c>
      <c r="E2970" s="451">
        <v>9500</v>
      </c>
      <c r="F2970" s="630" t="s">
        <v>3915</v>
      </c>
      <c r="G2970" s="313" t="s">
        <v>2728</v>
      </c>
      <c r="H2970" s="631">
        <v>44385</v>
      </c>
      <c r="I2970" s="628">
        <f t="shared" si="39"/>
        <v>44385</v>
      </c>
      <c r="J2970" s="632"/>
    </row>
    <row r="2971" spans="1:10" s="372" customFormat="1">
      <c r="A2971" s="311" t="s">
        <v>2961</v>
      </c>
      <c r="B2971" s="313" t="s">
        <v>2725</v>
      </c>
      <c r="C2971" s="313" t="s">
        <v>2726</v>
      </c>
      <c r="D2971" s="629">
        <v>2232</v>
      </c>
      <c r="E2971" s="451">
        <v>30000</v>
      </c>
      <c r="F2971" s="630" t="s">
        <v>3915</v>
      </c>
      <c r="G2971" s="313" t="s">
        <v>2728</v>
      </c>
      <c r="H2971" s="631">
        <v>44439</v>
      </c>
      <c r="I2971" s="628">
        <f t="shared" si="39"/>
        <v>44439</v>
      </c>
      <c r="J2971" s="632"/>
    </row>
    <row r="2972" spans="1:10" s="372" customFormat="1">
      <c r="A2972" s="311" t="s">
        <v>2767</v>
      </c>
      <c r="B2972" s="313" t="s">
        <v>2725</v>
      </c>
      <c r="C2972" s="313" t="s">
        <v>2726</v>
      </c>
      <c r="D2972" s="629">
        <v>15</v>
      </c>
      <c r="E2972" s="451">
        <v>22000</v>
      </c>
      <c r="F2972" s="630" t="s">
        <v>3915</v>
      </c>
      <c r="G2972" s="313" t="s">
        <v>2728</v>
      </c>
      <c r="H2972" s="631">
        <v>44208</v>
      </c>
      <c r="I2972" s="628">
        <f t="shared" si="39"/>
        <v>44208</v>
      </c>
      <c r="J2972" s="632"/>
    </row>
    <row r="2973" spans="1:10" s="372" customFormat="1">
      <c r="A2973" s="311" t="s">
        <v>2767</v>
      </c>
      <c r="B2973" s="313" t="s">
        <v>2725</v>
      </c>
      <c r="C2973" s="313" t="s">
        <v>2726</v>
      </c>
      <c r="D2973" s="629">
        <v>656</v>
      </c>
      <c r="E2973" s="451">
        <v>22000</v>
      </c>
      <c r="F2973" s="630" t="s">
        <v>3916</v>
      </c>
      <c r="G2973" s="313" t="s">
        <v>2728</v>
      </c>
      <c r="H2973" s="631">
        <v>44267</v>
      </c>
      <c r="I2973" s="628">
        <f t="shared" si="39"/>
        <v>44267</v>
      </c>
      <c r="J2973" s="632"/>
    </row>
    <row r="2974" spans="1:10" s="372" customFormat="1">
      <c r="A2974" s="311" t="s">
        <v>2766</v>
      </c>
      <c r="B2974" s="313" t="s">
        <v>2725</v>
      </c>
      <c r="C2974" s="313" t="s">
        <v>2726</v>
      </c>
      <c r="D2974" s="629">
        <v>1140</v>
      </c>
      <c r="E2974" s="451">
        <v>22000</v>
      </c>
      <c r="F2974" s="630" t="s">
        <v>3916</v>
      </c>
      <c r="G2974" s="313" t="s">
        <v>2728</v>
      </c>
      <c r="H2974" s="631">
        <v>44330</v>
      </c>
      <c r="I2974" s="628">
        <f t="shared" si="39"/>
        <v>44330</v>
      </c>
      <c r="J2974" s="632"/>
    </row>
    <row r="2975" spans="1:10" s="372" customFormat="1">
      <c r="A2975" s="311" t="s">
        <v>2766</v>
      </c>
      <c r="B2975" s="313" t="s">
        <v>2725</v>
      </c>
      <c r="C2975" s="313" t="s">
        <v>2726</v>
      </c>
      <c r="D2975" s="629">
        <v>1887</v>
      </c>
      <c r="E2975" s="451">
        <v>22000</v>
      </c>
      <c r="F2975" s="630" t="s">
        <v>3916</v>
      </c>
      <c r="G2975" s="313" t="s">
        <v>2728</v>
      </c>
      <c r="H2975" s="631">
        <v>44393</v>
      </c>
      <c r="I2975" s="628">
        <f t="shared" si="39"/>
        <v>44393</v>
      </c>
      <c r="J2975" s="632"/>
    </row>
    <row r="2976" spans="1:10" s="372" customFormat="1">
      <c r="A2976" s="311" t="s">
        <v>2766</v>
      </c>
      <c r="B2976" s="313" t="s">
        <v>2725</v>
      </c>
      <c r="C2976" s="313" t="s">
        <v>2726</v>
      </c>
      <c r="D2976" s="629">
        <v>2465</v>
      </c>
      <c r="E2976" s="451">
        <v>11000</v>
      </c>
      <c r="F2976" s="630" t="s">
        <v>3916</v>
      </c>
      <c r="G2976" s="313" t="s">
        <v>2728</v>
      </c>
      <c r="H2976" s="631">
        <v>44456</v>
      </c>
      <c r="I2976" s="628">
        <f t="shared" si="39"/>
        <v>44456</v>
      </c>
      <c r="J2976" s="632"/>
    </row>
    <row r="2977" spans="1:10" s="372" customFormat="1">
      <c r="A2977" s="311" t="s">
        <v>2785</v>
      </c>
      <c r="B2977" s="313" t="s">
        <v>2725</v>
      </c>
      <c r="C2977" s="313" t="s">
        <v>2726</v>
      </c>
      <c r="D2977" s="629">
        <v>1289</v>
      </c>
      <c r="E2977" s="451">
        <v>15000</v>
      </c>
      <c r="F2977" s="630" t="s">
        <v>3916</v>
      </c>
      <c r="G2977" s="313" t="s">
        <v>2728</v>
      </c>
      <c r="H2977" s="631">
        <v>44341</v>
      </c>
      <c r="I2977" s="628">
        <f t="shared" si="39"/>
        <v>44341</v>
      </c>
      <c r="J2977" s="632"/>
    </row>
    <row r="2978" spans="1:10" s="372" customFormat="1">
      <c r="A2978" s="311" t="s">
        <v>2724</v>
      </c>
      <c r="B2978" s="313" t="s">
        <v>2725</v>
      </c>
      <c r="C2978" s="313" t="s">
        <v>2726</v>
      </c>
      <c r="D2978" s="629">
        <v>2245</v>
      </c>
      <c r="E2978" s="451">
        <v>20000</v>
      </c>
      <c r="F2978" s="630" t="s">
        <v>3917</v>
      </c>
      <c r="G2978" s="313" t="s">
        <v>2728</v>
      </c>
      <c r="H2978" s="631">
        <v>44440</v>
      </c>
      <c r="I2978" s="628">
        <f t="shared" si="39"/>
        <v>44440</v>
      </c>
      <c r="J2978" s="632"/>
    </row>
    <row r="2979" spans="1:10" s="372" customFormat="1">
      <c r="A2979" s="311" t="s">
        <v>3062</v>
      </c>
      <c r="B2979" s="313" t="s">
        <v>2725</v>
      </c>
      <c r="C2979" s="313" t="s">
        <v>2726</v>
      </c>
      <c r="D2979" s="629">
        <v>501</v>
      </c>
      <c r="E2979" s="451">
        <v>17650</v>
      </c>
      <c r="F2979" s="630" t="s">
        <v>3917</v>
      </c>
      <c r="G2979" s="313" t="s">
        <v>2728</v>
      </c>
      <c r="H2979" s="631">
        <v>44245</v>
      </c>
      <c r="I2979" s="628">
        <f t="shared" si="39"/>
        <v>44245</v>
      </c>
      <c r="J2979" s="632"/>
    </row>
    <row r="2980" spans="1:10" s="372" customFormat="1" ht="23.25">
      <c r="A2980" s="311" t="s">
        <v>2940</v>
      </c>
      <c r="B2980" s="313" t="s">
        <v>2725</v>
      </c>
      <c r="C2980" s="313" t="s">
        <v>2726</v>
      </c>
      <c r="D2980" s="629">
        <v>1591</v>
      </c>
      <c r="E2980" s="451">
        <v>27470</v>
      </c>
      <c r="F2980" s="630" t="s">
        <v>3918</v>
      </c>
      <c r="G2980" s="313" t="s">
        <v>2728</v>
      </c>
      <c r="H2980" s="631">
        <v>44365</v>
      </c>
      <c r="I2980" s="628">
        <f t="shared" si="39"/>
        <v>44365</v>
      </c>
      <c r="J2980" s="632"/>
    </row>
    <row r="2981" spans="1:10" s="372" customFormat="1" ht="23.25">
      <c r="A2981" s="311" t="s">
        <v>2940</v>
      </c>
      <c r="B2981" s="313" t="s">
        <v>2725</v>
      </c>
      <c r="C2981" s="313" t="s">
        <v>2726</v>
      </c>
      <c r="D2981" s="629">
        <v>1592</v>
      </c>
      <c r="E2981" s="451">
        <v>18700</v>
      </c>
      <c r="F2981" s="630" t="s">
        <v>3918</v>
      </c>
      <c r="G2981" s="313" t="s">
        <v>2728</v>
      </c>
      <c r="H2981" s="631">
        <v>44365</v>
      </c>
      <c r="I2981" s="628">
        <f t="shared" si="39"/>
        <v>44365</v>
      </c>
      <c r="J2981" s="632"/>
    </row>
    <row r="2982" spans="1:10" s="372" customFormat="1" ht="23.25">
      <c r="A2982" s="311" t="s">
        <v>2940</v>
      </c>
      <c r="B2982" s="313" t="s">
        <v>2725</v>
      </c>
      <c r="C2982" s="313" t="s">
        <v>2726</v>
      </c>
      <c r="D2982" s="629">
        <v>1593</v>
      </c>
      <c r="E2982" s="451">
        <v>22500</v>
      </c>
      <c r="F2982" s="630" t="s">
        <v>3918</v>
      </c>
      <c r="G2982" s="313" t="s">
        <v>2728</v>
      </c>
      <c r="H2982" s="631">
        <v>44365</v>
      </c>
      <c r="I2982" s="628">
        <f t="shared" si="39"/>
        <v>44365</v>
      </c>
      <c r="J2982" s="632"/>
    </row>
    <row r="2983" spans="1:10" s="372" customFormat="1" ht="23.25">
      <c r="A2983" s="311" t="s">
        <v>2767</v>
      </c>
      <c r="B2983" s="313" t="s">
        <v>2725</v>
      </c>
      <c r="C2983" s="313" t="s">
        <v>2726</v>
      </c>
      <c r="D2983" s="629">
        <v>69</v>
      </c>
      <c r="E2983" s="451">
        <v>25000</v>
      </c>
      <c r="F2983" s="630" t="s">
        <v>3918</v>
      </c>
      <c r="G2983" s="313" t="s">
        <v>2728</v>
      </c>
      <c r="H2983" s="631">
        <v>44210</v>
      </c>
      <c r="I2983" s="628">
        <f t="shared" si="39"/>
        <v>44210</v>
      </c>
      <c r="J2983" s="632"/>
    </row>
    <row r="2984" spans="1:10" s="372" customFormat="1">
      <c r="A2984" s="311" t="s">
        <v>2767</v>
      </c>
      <c r="B2984" s="313" t="s">
        <v>2725</v>
      </c>
      <c r="C2984" s="313" t="s">
        <v>2726</v>
      </c>
      <c r="D2984" s="629">
        <v>1430</v>
      </c>
      <c r="E2984" s="451">
        <v>35100</v>
      </c>
      <c r="F2984" s="630" t="s">
        <v>3919</v>
      </c>
      <c r="G2984" s="313" t="s">
        <v>2728</v>
      </c>
      <c r="H2984" s="631">
        <v>44350</v>
      </c>
      <c r="I2984" s="628">
        <f t="shared" si="39"/>
        <v>44350</v>
      </c>
      <c r="J2984" s="632"/>
    </row>
    <row r="2985" spans="1:10" s="372" customFormat="1">
      <c r="A2985" s="311" t="s">
        <v>2773</v>
      </c>
      <c r="B2985" s="313" t="s">
        <v>2725</v>
      </c>
      <c r="C2985" s="313" t="s">
        <v>2726</v>
      </c>
      <c r="D2985" s="629">
        <v>2086</v>
      </c>
      <c r="E2985" s="451">
        <v>14000</v>
      </c>
      <c r="F2985" s="630" t="s">
        <v>3919</v>
      </c>
      <c r="G2985" s="313" t="s">
        <v>2728</v>
      </c>
      <c r="H2985" s="631">
        <v>44425</v>
      </c>
      <c r="I2985" s="628">
        <f t="shared" si="39"/>
        <v>44425</v>
      </c>
      <c r="J2985" s="632"/>
    </row>
    <row r="2986" spans="1:10" s="372" customFormat="1">
      <c r="A2986" s="311" t="s">
        <v>2724</v>
      </c>
      <c r="B2986" s="313" t="s">
        <v>2725</v>
      </c>
      <c r="C2986" s="313" t="s">
        <v>2726</v>
      </c>
      <c r="D2986" s="629">
        <v>2754</v>
      </c>
      <c r="E2986" s="451">
        <v>16800</v>
      </c>
      <c r="F2986" s="630" t="s">
        <v>3920</v>
      </c>
      <c r="G2986" s="313" t="s">
        <v>2728</v>
      </c>
      <c r="H2986" s="631">
        <v>44488</v>
      </c>
      <c r="I2986" s="628">
        <f t="shared" si="39"/>
        <v>44488</v>
      </c>
      <c r="J2986" s="632"/>
    </row>
    <row r="2987" spans="1:10" s="372" customFormat="1">
      <c r="A2987" s="311" t="s">
        <v>2808</v>
      </c>
      <c r="B2987" s="313" t="s">
        <v>2725</v>
      </c>
      <c r="C2987" s="313" t="s">
        <v>2726</v>
      </c>
      <c r="D2987" s="629">
        <v>2954</v>
      </c>
      <c r="E2987" s="451">
        <v>18000</v>
      </c>
      <c r="F2987" s="630" t="s">
        <v>3920</v>
      </c>
      <c r="G2987" s="313" t="s">
        <v>2728</v>
      </c>
      <c r="H2987" s="631">
        <v>44515</v>
      </c>
      <c r="I2987" s="628">
        <f t="shared" si="39"/>
        <v>44515</v>
      </c>
      <c r="J2987" s="632"/>
    </row>
    <row r="2988" spans="1:10" s="372" customFormat="1">
      <c r="A2988" s="311" t="s">
        <v>2939</v>
      </c>
      <c r="B2988" s="313" t="s">
        <v>2725</v>
      </c>
      <c r="C2988" s="313" t="s">
        <v>2726</v>
      </c>
      <c r="D2988" s="629">
        <v>11</v>
      </c>
      <c r="E2988" s="451">
        <v>10000</v>
      </c>
      <c r="F2988" s="630" t="s">
        <v>3921</v>
      </c>
      <c r="G2988" s="313" t="s">
        <v>2728</v>
      </c>
      <c r="H2988" s="631">
        <v>44208</v>
      </c>
      <c r="I2988" s="628">
        <f t="shared" si="39"/>
        <v>44208</v>
      </c>
      <c r="J2988" s="632"/>
    </row>
    <row r="2989" spans="1:10" s="372" customFormat="1">
      <c r="A2989" s="311" t="s">
        <v>2939</v>
      </c>
      <c r="B2989" s="313" t="s">
        <v>2725</v>
      </c>
      <c r="C2989" s="313" t="s">
        <v>2726</v>
      </c>
      <c r="D2989" s="629">
        <v>696</v>
      </c>
      <c r="E2989" s="451">
        <v>10000</v>
      </c>
      <c r="F2989" s="630" t="s">
        <v>3922</v>
      </c>
      <c r="G2989" s="313" t="s">
        <v>2728</v>
      </c>
      <c r="H2989" s="631">
        <v>44277</v>
      </c>
      <c r="I2989" s="628">
        <f t="shared" si="39"/>
        <v>44277</v>
      </c>
      <c r="J2989" s="632"/>
    </row>
    <row r="2990" spans="1:10" s="372" customFormat="1">
      <c r="A2990" s="311" t="s">
        <v>2939</v>
      </c>
      <c r="B2990" s="313" t="s">
        <v>2725</v>
      </c>
      <c r="C2990" s="313" t="s">
        <v>2726</v>
      </c>
      <c r="D2990" s="629">
        <v>1316</v>
      </c>
      <c r="E2990" s="451">
        <v>10000</v>
      </c>
      <c r="F2990" s="630" t="s">
        <v>3922</v>
      </c>
      <c r="G2990" s="313" t="s">
        <v>2728</v>
      </c>
      <c r="H2990" s="631">
        <v>44343</v>
      </c>
      <c r="I2990" s="628">
        <f t="shared" si="39"/>
        <v>44343</v>
      </c>
      <c r="J2990" s="632"/>
    </row>
    <row r="2991" spans="1:10" s="372" customFormat="1">
      <c r="A2991" s="311" t="s">
        <v>3923</v>
      </c>
      <c r="B2991" s="313" t="s">
        <v>2725</v>
      </c>
      <c r="C2991" s="313" t="s">
        <v>2726</v>
      </c>
      <c r="D2991" s="629">
        <v>2011</v>
      </c>
      <c r="E2991" s="451">
        <v>10000</v>
      </c>
      <c r="F2991" s="630" t="s">
        <v>3922</v>
      </c>
      <c r="G2991" s="313" t="s">
        <v>2728</v>
      </c>
      <c r="H2991" s="631">
        <v>44414</v>
      </c>
      <c r="I2991" s="628">
        <f t="shared" si="39"/>
        <v>44414</v>
      </c>
      <c r="J2991" s="632"/>
    </row>
    <row r="2992" spans="1:10" s="372" customFormat="1">
      <c r="A2992" s="311" t="s">
        <v>2939</v>
      </c>
      <c r="B2992" s="313" t="s">
        <v>2725</v>
      </c>
      <c r="C2992" s="313" t="s">
        <v>2726</v>
      </c>
      <c r="D2992" s="629">
        <v>2696</v>
      </c>
      <c r="E2992" s="451">
        <v>3350</v>
      </c>
      <c r="F2992" s="630" t="s">
        <v>3922</v>
      </c>
      <c r="G2992" s="313" t="s">
        <v>2728</v>
      </c>
      <c r="H2992" s="631">
        <v>44481</v>
      </c>
      <c r="I2992" s="628">
        <f t="shared" si="39"/>
        <v>44481</v>
      </c>
      <c r="J2992" s="632"/>
    </row>
    <row r="2993" spans="1:10" s="372" customFormat="1">
      <c r="A2993" s="311" t="s">
        <v>2773</v>
      </c>
      <c r="B2993" s="313" t="s">
        <v>2725</v>
      </c>
      <c r="C2993" s="313" t="s">
        <v>2726</v>
      </c>
      <c r="D2993" s="629">
        <v>2878</v>
      </c>
      <c r="E2993" s="451">
        <v>20000</v>
      </c>
      <c r="F2993" s="630" t="s">
        <v>3922</v>
      </c>
      <c r="G2993" s="313" t="s">
        <v>2728</v>
      </c>
      <c r="H2993" s="631">
        <v>44510</v>
      </c>
      <c r="I2993" s="628">
        <f t="shared" si="39"/>
        <v>44510</v>
      </c>
      <c r="J2993" s="632"/>
    </row>
    <row r="2994" spans="1:10" s="372" customFormat="1">
      <c r="A2994" s="311" t="s">
        <v>2757</v>
      </c>
      <c r="B2994" s="313" t="s">
        <v>2725</v>
      </c>
      <c r="C2994" s="313" t="s">
        <v>2726</v>
      </c>
      <c r="D2994" s="629">
        <v>2030</v>
      </c>
      <c r="E2994" s="451">
        <v>20000</v>
      </c>
      <c r="F2994" s="630" t="s">
        <v>3924</v>
      </c>
      <c r="G2994" s="313" t="s">
        <v>2728</v>
      </c>
      <c r="H2994" s="631">
        <v>44417</v>
      </c>
      <c r="I2994" s="628">
        <f t="shared" si="39"/>
        <v>44417</v>
      </c>
      <c r="J2994" s="632"/>
    </row>
    <row r="2995" spans="1:10" s="372" customFormat="1">
      <c r="A2995" s="311" t="s">
        <v>2785</v>
      </c>
      <c r="B2995" s="313" t="s">
        <v>2725</v>
      </c>
      <c r="C2995" s="313" t="s">
        <v>2726</v>
      </c>
      <c r="D2995" s="629">
        <v>115</v>
      </c>
      <c r="E2995" s="451">
        <v>15000</v>
      </c>
      <c r="F2995" s="630" t="s">
        <v>3925</v>
      </c>
      <c r="G2995" s="313" t="s">
        <v>2728</v>
      </c>
      <c r="H2995" s="631">
        <v>44212</v>
      </c>
      <c r="I2995" s="628">
        <f t="shared" si="39"/>
        <v>44212</v>
      </c>
      <c r="J2995" s="632"/>
    </row>
    <row r="2996" spans="1:10" s="372" customFormat="1">
      <c r="A2996" s="311" t="s">
        <v>2791</v>
      </c>
      <c r="B2996" s="313" t="s">
        <v>2725</v>
      </c>
      <c r="C2996" s="313" t="s">
        <v>2726</v>
      </c>
      <c r="D2996" s="629">
        <v>546</v>
      </c>
      <c r="E2996" s="451">
        <v>15000</v>
      </c>
      <c r="F2996" s="630" t="s">
        <v>3926</v>
      </c>
      <c r="G2996" s="313" t="s">
        <v>2728</v>
      </c>
      <c r="H2996" s="631">
        <v>44253</v>
      </c>
      <c r="I2996" s="628">
        <f t="shared" ref="I2996:I3059" si="40">H2996+0</f>
        <v>44253</v>
      </c>
      <c r="J2996" s="632"/>
    </row>
    <row r="2997" spans="1:10" s="372" customFormat="1">
      <c r="A2997" s="311" t="s">
        <v>2791</v>
      </c>
      <c r="B2997" s="313" t="s">
        <v>2725</v>
      </c>
      <c r="C2997" s="313" t="s">
        <v>2726</v>
      </c>
      <c r="D2997" s="629">
        <v>1399</v>
      </c>
      <c r="E2997" s="451">
        <v>10000</v>
      </c>
      <c r="F2997" s="630" t="s">
        <v>3926</v>
      </c>
      <c r="G2997" s="313" t="s">
        <v>2728</v>
      </c>
      <c r="H2997" s="631">
        <v>44348</v>
      </c>
      <c r="I2997" s="628">
        <f t="shared" si="40"/>
        <v>44348</v>
      </c>
      <c r="J2997" s="632"/>
    </row>
    <row r="2998" spans="1:10" s="372" customFormat="1">
      <c r="A2998" s="311" t="s">
        <v>2791</v>
      </c>
      <c r="B2998" s="313" t="s">
        <v>2725</v>
      </c>
      <c r="C2998" s="313" t="s">
        <v>2726</v>
      </c>
      <c r="D2998" s="629">
        <v>2031</v>
      </c>
      <c r="E2998" s="451">
        <v>10000</v>
      </c>
      <c r="F2998" s="630" t="s">
        <v>3926</v>
      </c>
      <c r="G2998" s="313" t="s">
        <v>2728</v>
      </c>
      <c r="H2998" s="631">
        <v>44417</v>
      </c>
      <c r="I2998" s="628">
        <f t="shared" si="40"/>
        <v>44417</v>
      </c>
      <c r="J2998" s="632"/>
    </row>
    <row r="2999" spans="1:10" s="372" customFormat="1">
      <c r="A2999" s="311" t="s">
        <v>2791</v>
      </c>
      <c r="B2999" s="313" t="s">
        <v>2725</v>
      </c>
      <c r="C2999" s="313" t="s">
        <v>2726</v>
      </c>
      <c r="D2999" s="629">
        <v>2748</v>
      </c>
      <c r="E2999" s="451">
        <v>12500</v>
      </c>
      <c r="F2999" s="630" t="s">
        <v>3926</v>
      </c>
      <c r="G2999" s="313" t="s">
        <v>2728</v>
      </c>
      <c r="H2999" s="631">
        <v>44487</v>
      </c>
      <c r="I2999" s="628">
        <f t="shared" si="40"/>
        <v>44487</v>
      </c>
      <c r="J2999" s="632"/>
    </row>
    <row r="3000" spans="1:10" s="372" customFormat="1">
      <c r="A3000" s="311" t="s">
        <v>2767</v>
      </c>
      <c r="B3000" s="313" t="s">
        <v>2725</v>
      </c>
      <c r="C3000" s="313" t="s">
        <v>2726</v>
      </c>
      <c r="D3000" s="629">
        <v>1374</v>
      </c>
      <c r="E3000" s="451">
        <v>10000</v>
      </c>
      <c r="F3000" s="630" t="s">
        <v>3926</v>
      </c>
      <c r="G3000" s="313" t="s">
        <v>2728</v>
      </c>
      <c r="H3000" s="631">
        <v>44348</v>
      </c>
      <c r="I3000" s="628">
        <f t="shared" si="40"/>
        <v>44348</v>
      </c>
      <c r="J3000" s="632"/>
    </row>
    <row r="3001" spans="1:10" s="372" customFormat="1">
      <c r="A3001" s="311" t="s">
        <v>2767</v>
      </c>
      <c r="B3001" s="313" t="s">
        <v>2725</v>
      </c>
      <c r="C3001" s="313" t="s">
        <v>2726</v>
      </c>
      <c r="D3001" s="629">
        <v>1736</v>
      </c>
      <c r="E3001" s="451">
        <v>30000</v>
      </c>
      <c r="F3001" s="630" t="s">
        <v>3927</v>
      </c>
      <c r="G3001" s="313" t="s">
        <v>2728</v>
      </c>
      <c r="H3001" s="631">
        <v>44383</v>
      </c>
      <c r="I3001" s="628">
        <f t="shared" si="40"/>
        <v>44383</v>
      </c>
      <c r="J3001" s="632"/>
    </row>
    <row r="3002" spans="1:10" s="372" customFormat="1">
      <c r="A3002" s="311" t="s">
        <v>2767</v>
      </c>
      <c r="B3002" s="313" t="s">
        <v>2725</v>
      </c>
      <c r="C3002" s="313" t="s">
        <v>2726</v>
      </c>
      <c r="D3002" s="629">
        <v>2662</v>
      </c>
      <c r="E3002" s="451">
        <v>30000</v>
      </c>
      <c r="F3002" s="630" t="s">
        <v>3927</v>
      </c>
      <c r="G3002" s="313" t="s">
        <v>2728</v>
      </c>
      <c r="H3002" s="631">
        <v>44476</v>
      </c>
      <c r="I3002" s="628">
        <f t="shared" si="40"/>
        <v>44476</v>
      </c>
      <c r="J3002" s="632"/>
    </row>
    <row r="3003" spans="1:10" s="372" customFormat="1" ht="23.25">
      <c r="A3003" s="311" t="s">
        <v>3928</v>
      </c>
      <c r="B3003" s="313" t="s">
        <v>2725</v>
      </c>
      <c r="C3003" s="313" t="s">
        <v>2726</v>
      </c>
      <c r="D3003" s="629">
        <v>2820</v>
      </c>
      <c r="E3003" s="451">
        <v>22000</v>
      </c>
      <c r="F3003" s="630" t="s">
        <v>3927</v>
      </c>
      <c r="G3003" s="313" t="s">
        <v>2728</v>
      </c>
      <c r="H3003" s="631">
        <v>44498</v>
      </c>
      <c r="I3003" s="628">
        <f t="shared" si="40"/>
        <v>44498</v>
      </c>
      <c r="J3003" s="632"/>
    </row>
    <row r="3004" spans="1:10" s="372" customFormat="1">
      <c r="A3004" s="311" t="s">
        <v>3311</v>
      </c>
      <c r="B3004" s="313" t="s">
        <v>2725</v>
      </c>
      <c r="C3004" s="313" t="s">
        <v>2726</v>
      </c>
      <c r="D3004" s="629">
        <v>22</v>
      </c>
      <c r="E3004" s="451">
        <v>35000</v>
      </c>
      <c r="F3004" s="630" t="s">
        <v>3929</v>
      </c>
      <c r="G3004" s="313" t="s">
        <v>2728</v>
      </c>
      <c r="H3004" s="631">
        <v>44208</v>
      </c>
      <c r="I3004" s="628">
        <f t="shared" si="40"/>
        <v>44208</v>
      </c>
      <c r="J3004" s="632"/>
    </row>
    <row r="3005" spans="1:10" s="372" customFormat="1">
      <c r="A3005" s="311" t="s">
        <v>2808</v>
      </c>
      <c r="B3005" s="313" t="s">
        <v>2725</v>
      </c>
      <c r="C3005" s="313" t="s">
        <v>2726</v>
      </c>
      <c r="D3005" s="629">
        <v>1524</v>
      </c>
      <c r="E3005" s="451">
        <v>21000</v>
      </c>
      <c r="F3005" s="630" t="s">
        <v>3930</v>
      </c>
      <c r="G3005" s="313" t="s">
        <v>2728</v>
      </c>
      <c r="H3005" s="631">
        <v>44358</v>
      </c>
      <c r="I3005" s="628">
        <f t="shared" si="40"/>
        <v>44358</v>
      </c>
      <c r="J3005" s="632"/>
    </row>
    <row r="3006" spans="1:10" s="372" customFormat="1">
      <c r="A3006" s="311" t="s">
        <v>2791</v>
      </c>
      <c r="B3006" s="313" t="s">
        <v>2725</v>
      </c>
      <c r="C3006" s="313" t="s">
        <v>2726</v>
      </c>
      <c r="D3006" s="629">
        <v>2409</v>
      </c>
      <c r="E3006" s="451">
        <v>25000</v>
      </c>
      <c r="F3006" s="630" t="s">
        <v>3930</v>
      </c>
      <c r="G3006" s="313" t="s">
        <v>2728</v>
      </c>
      <c r="H3006" s="631">
        <v>44454</v>
      </c>
      <c r="I3006" s="628">
        <f t="shared" si="40"/>
        <v>44454</v>
      </c>
      <c r="J3006" s="632"/>
    </row>
    <row r="3007" spans="1:10" s="372" customFormat="1">
      <c r="A3007" s="311" t="s">
        <v>2915</v>
      </c>
      <c r="B3007" s="313" t="s">
        <v>2725</v>
      </c>
      <c r="C3007" s="313" t="s">
        <v>2726</v>
      </c>
      <c r="D3007" s="629">
        <v>297</v>
      </c>
      <c r="E3007" s="451">
        <v>7500</v>
      </c>
      <c r="F3007" s="630" t="s">
        <v>3930</v>
      </c>
      <c r="G3007" s="313" t="s">
        <v>2728</v>
      </c>
      <c r="H3007" s="631">
        <v>44222</v>
      </c>
      <c r="I3007" s="628">
        <f t="shared" si="40"/>
        <v>44222</v>
      </c>
      <c r="J3007" s="632"/>
    </row>
    <row r="3008" spans="1:10" s="372" customFormat="1">
      <c r="A3008" s="311" t="s">
        <v>2915</v>
      </c>
      <c r="B3008" s="313" t="s">
        <v>2725</v>
      </c>
      <c r="C3008" s="313" t="s">
        <v>2726</v>
      </c>
      <c r="D3008" s="629">
        <v>855</v>
      </c>
      <c r="E3008" s="451">
        <v>2500</v>
      </c>
      <c r="F3008" s="630" t="s">
        <v>3931</v>
      </c>
      <c r="G3008" s="313" t="s">
        <v>2728</v>
      </c>
      <c r="H3008" s="631">
        <v>44303</v>
      </c>
      <c r="I3008" s="628">
        <f t="shared" si="40"/>
        <v>44303</v>
      </c>
      <c r="J3008" s="632"/>
    </row>
    <row r="3009" spans="1:10" s="372" customFormat="1">
      <c r="A3009" s="311" t="s">
        <v>2915</v>
      </c>
      <c r="B3009" s="313" t="s">
        <v>2725</v>
      </c>
      <c r="C3009" s="313" t="s">
        <v>2726</v>
      </c>
      <c r="D3009" s="629">
        <v>1356</v>
      </c>
      <c r="E3009" s="451">
        <v>5000</v>
      </c>
      <c r="F3009" s="630" t="s">
        <v>3931</v>
      </c>
      <c r="G3009" s="313" t="s">
        <v>2728</v>
      </c>
      <c r="H3009" s="631">
        <v>44347</v>
      </c>
      <c r="I3009" s="628">
        <f t="shared" si="40"/>
        <v>44347</v>
      </c>
      <c r="J3009" s="632"/>
    </row>
    <row r="3010" spans="1:10" s="372" customFormat="1">
      <c r="A3010" s="311" t="s">
        <v>2915</v>
      </c>
      <c r="B3010" s="313" t="s">
        <v>2725</v>
      </c>
      <c r="C3010" s="313" t="s">
        <v>2726</v>
      </c>
      <c r="D3010" s="629">
        <v>2022</v>
      </c>
      <c r="E3010" s="451">
        <v>2500</v>
      </c>
      <c r="F3010" s="630" t="s">
        <v>3931</v>
      </c>
      <c r="G3010" s="313" t="s">
        <v>2728</v>
      </c>
      <c r="H3010" s="631">
        <v>44414</v>
      </c>
      <c r="I3010" s="628">
        <f t="shared" si="40"/>
        <v>44414</v>
      </c>
      <c r="J3010" s="632"/>
    </row>
    <row r="3011" spans="1:10" s="372" customFormat="1">
      <c r="A3011" s="311" t="s">
        <v>2915</v>
      </c>
      <c r="B3011" s="313" t="s">
        <v>2725</v>
      </c>
      <c r="C3011" s="313" t="s">
        <v>2726</v>
      </c>
      <c r="D3011" s="629">
        <v>2393</v>
      </c>
      <c r="E3011" s="451">
        <v>2500</v>
      </c>
      <c r="F3011" s="630" t="s">
        <v>3931</v>
      </c>
      <c r="G3011" s="313" t="s">
        <v>2728</v>
      </c>
      <c r="H3011" s="631">
        <v>44453</v>
      </c>
      <c r="I3011" s="628">
        <f t="shared" si="40"/>
        <v>44453</v>
      </c>
      <c r="J3011" s="632"/>
    </row>
    <row r="3012" spans="1:10" s="372" customFormat="1">
      <c r="A3012" s="311" t="s">
        <v>2785</v>
      </c>
      <c r="B3012" s="313" t="s">
        <v>2725</v>
      </c>
      <c r="C3012" s="313" t="s">
        <v>2726</v>
      </c>
      <c r="D3012" s="629">
        <v>1580</v>
      </c>
      <c r="E3012" s="451">
        <v>15000</v>
      </c>
      <c r="F3012" s="630" t="s">
        <v>3931</v>
      </c>
      <c r="G3012" s="313" t="s">
        <v>2728</v>
      </c>
      <c r="H3012" s="631">
        <v>44365</v>
      </c>
      <c r="I3012" s="628">
        <f t="shared" si="40"/>
        <v>44365</v>
      </c>
      <c r="J3012" s="632"/>
    </row>
    <row r="3013" spans="1:10" s="372" customFormat="1">
      <c r="A3013" s="311" t="s">
        <v>2785</v>
      </c>
      <c r="B3013" s="313" t="s">
        <v>2725</v>
      </c>
      <c r="C3013" s="313" t="s">
        <v>2726</v>
      </c>
      <c r="D3013" s="629">
        <v>2544</v>
      </c>
      <c r="E3013" s="451">
        <v>16600</v>
      </c>
      <c r="F3013" s="630" t="s">
        <v>3932</v>
      </c>
      <c r="G3013" s="313" t="s">
        <v>2728</v>
      </c>
      <c r="H3013" s="631">
        <v>44463</v>
      </c>
      <c r="I3013" s="628">
        <f t="shared" si="40"/>
        <v>44463</v>
      </c>
      <c r="J3013" s="632"/>
    </row>
    <row r="3014" spans="1:10" s="372" customFormat="1">
      <c r="A3014" s="311" t="s">
        <v>2961</v>
      </c>
      <c r="B3014" s="313" t="s">
        <v>2725</v>
      </c>
      <c r="C3014" s="313" t="s">
        <v>2726</v>
      </c>
      <c r="D3014" s="629">
        <v>1027</v>
      </c>
      <c r="E3014" s="451">
        <v>24000</v>
      </c>
      <c r="F3014" s="630" t="s">
        <v>3932</v>
      </c>
      <c r="G3014" s="313" t="s">
        <v>2728</v>
      </c>
      <c r="H3014" s="631">
        <v>44321</v>
      </c>
      <c r="I3014" s="628">
        <f t="shared" si="40"/>
        <v>44321</v>
      </c>
      <c r="J3014" s="632"/>
    </row>
    <row r="3015" spans="1:10" s="372" customFormat="1">
      <c r="A3015" s="311" t="s">
        <v>3591</v>
      </c>
      <c r="B3015" s="313" t="s">
        <v>2725</v>
      </c>
      <c r="C3015" s="313" t="s">
        <v>2726</v>
      </c>
      <c r="D3015" s="629">
        <v>2483</v>
      </c>
      <c r="E3015" s="451">
        <v>24000</v>
      </c>
      <c r="F3015" s="630" t="s">
        <v>3933</v>
      </c>
      <c r="G3015" s="313" t="s">
        <v>2728</v>
      </c>
      <c r="H3015" s="631">
        <v>44459</v>
      </c>
      <c r="I3015" s="628">
        <f t="shared" si="40"/>
        <v>44459</v>
      </c>
      <c r="J3015" s="632"/>
    </row>
    <row r="3016" spans="1:10" s="372" customFormat="1">
      <c r="A3016" s="311" t="s">
        <v>2968</v>
      </c>
      <c r="B3016" s="313" t="s">
        <v>2725</v>
      </c>
      <c r="C3016" s="313" t="s">
        <v>2726</v>
      </c>
      <c r="D3016" s="629">
        <v>247</v>
      </c>
      <c r="E3016" s="451">
        <v>12000</v>
      </c>
      <c r="F3016" s="630" t="s">
        <v>3933</v>
      </c>
      <c r="G3016" s="313" t="s">
        <v>2728</v>
      </c>
      <c r="H3016" s="631">
        <v>44218</v>
      </c>
      <c r="I3016" s="628">
        <f t="shared" si="40"/>
        <v>44218</v>
      </c>
      <c r="J3016" s="632"/>
    </row>
    <row r="3017" spans="1:10" s="372" customFormat="1">
      <c r="A3017" s="311" t="s">
        <v>3049</v>
      </c>
      <c r="B3017" s="313" t="s">
        <v>2725</v>
      </c>
      <c r="C3017" s="313" t="s">
        <v>2726</v>
      </c>
      <c r="D3017" s="629">
        <v>766</v>
      </c>
      <c r="E3017" s="451">
        <v>12000</v>
      </c>
      <c r="F3017" s="630" t="s">
        <v>3934</v>
      </c>
      <c r="G3017" s="313" t="s">
        <v>2728</v>
      </c>
      <c r="H3017" s="631">
        <v>44294</v>
      </c>
      <c r="I3017" s="628">
        <f t="shared" si="40"/>
        <v>44294</v>
      </c>
      <c r="J3017" s="632"/>
    </row>
    <row r="3018" spans="1:10" s="372" customFormat="1">
      <c r="A3018" s="311" t="s">
        <v>3049</v>
      </c>
      <c r="B3018" s="313" t="s">
        <v>2725</v>
      </c>
      <c r="C3018" s="313" t="s">
        <v>2726</v>
      </c>
      <c r="D3018" s="629">
        <v>1810</v>
      </c>
      <c r="E3018" s="451">
        <v>8000</v>
      </c>
      <c r="F3018" s="630" t="s">
        <v>3934</v>
      </c>
      <c r="G3018" s="313" t="s">
        <v>2728</v>
      </c>
      <c r="H3018" s="631">
        <v>44390</v>
      </c>
      <c r="I3018" s="628">
        <f t="shared" si="40"/>
        <v>44390</v>
      </c>
      <c r="J3018" s="632"/>
    </row>
    <row r="3019" spans="1:10" s="372" customFormat="1">
      <c r="A3019" s="311" t="s">
        <v>3049</v>
      </c>
      <c r="B3019" s="313" t="s">
        <v>2725</v>
      </c>
      <c r="C3019" s="313" t="s">
        <v>2726</v>
      </c>
      <c r="D3019" s="629">
        <v>2294</v>
      </c>
      <c r="E3019" s="451">
        <v>16000</v>
      </c>
      <c r="F3019" s="630" t="s">
        <v>3934</v>
      </c>
      <c r="G3019" s="313" t="s">
        <v>2728</v>
      </c>
      <c r="H3019" s="631">
        <v>44446</v>
      </c>
      <c r="I3019" s="628">
        <f t="shared" si="40"/>
        <v>44446</v>
      </c>
      <c r="J3019" s="632"/>
    </row>
    <row r="3020" spans="1:10" s="372" customFormat="1">
      <c r="A3020" s="311" t="s">
        <v>2745</v>
      </c>
      <c r="B3020" s="313" t="s">
        <v>2725</v>
      </c>
      <c r="C3020" s="313" t="s">
        <v>2726</v>
      </c>
      <c r="D3020" s="629">
        <v>386</v>
      </c>
      <c r="E3020" s="451">
        <v>16800</v>
      </c>
      <c r="F3020" s="630" t="s">
        <v>3934</v>
      </c>
      <c r="G3020" s="313" t="s">
        <v>2728</v>
      </c>
      <c r="H3020" s="631">
        <v>44232</v>
      </c>
      <c r="I3020" s="628">
        <f t="shared" si="40"/>
        <v>44232</v>
      </c>
      <c r="J3020" s="632"/>
    </row>
    <row r="3021" spans="1:10" s="372" customFormat="1" ht="23.25">
      <c r="A3021" s="311" t="s">
        <v>2745</v>
      </c>
      <c r="B3021" s="313" t="s">
        <v>2732</v>
      </c>
      <c r="C3021" s="313" t="s">
        <v>2726</v>
      </c>
      <c r="D3021" s="629" t="s">
        <v>2747</v>
      </c>
      <c r="E3021" s="451">
        <v>54893</v>
      </c>
      <c r="F3021" s="630" t="s">
        <v>3935</v>
      </c>
      <c r="G3021" s="313" t="s">
        <v>2728</v>
      </c>
      <c r="H3021" s="631">
        <v>44292</v>
      </c>
      <c r="I3021" s="628">
        <f t="shared" si="40"/>
        <v>44292</v>
      </c>
      <c r="J3021" s="632"/>
    </row>
    <row r="3022" spans="1:10" s="372" customFormat="1" ht="23.25">
      <c r="A3022" s="311" t="s">
        <v>2745</v>
      </c>
      <c r="B3022" s="313" t="s">
        <v>2732</v>
      </c>
      <c r="C3022" s="313" t="s">
        <v>2726</v>
      </c>
      <c r="D3022" s="629" t="s">
        <v>3334</v>
      </c>
      <c r="E3022" s="451">
        <v>245241.34</v>
      </c>
      <c r="F3022" s="630" t="s">
        <v>3935</v>
      </c>
      <c r="G3022" s="313" t="s">
        <v>2728</v>
      </c>
      <c r="H3022" s="631">
        <v>44337</v>
      </c>
      <c r="I3022" s="628">
        <f t="shared" si="40"/>
        <v>44337</v>
      </c>
      <c r="J3022" s="632"/>
    </row>
    <row r="3023" spans="1:10" s="372" customFormat="1" ht="23.25">
      <c r="A3023" s="311" t="s">
        <v>2745</v>
      </c>
      <c r="B3023" s="313" t="s">
        <v>2732</v>
      </c>
      <c r="C3023" s="313" t="s">
        <v>2726</v>
      </c>
      <c r="D3023" s="629" t="s">
        <v>3336</v>
      </c>
      <c r="E3023" s="451">
        <v>154900</v>
      </c>
      <c r="F3023" s="630" t="s">
        <v>3935</v>
      </c>
      <c r="G3023" s="313" t="s">
        <v>2728</v>
      </c>
      <c r="H3023" s="631">
        <v>44529</v>
      </c>
      <c r="I3023" s="628">
        <f t="shared" si="40"/>
        <v>44529</v>
      </c>
      <c r="J3023" s="632"/>
    </row>
    <row r="3024" spans="1:10" s="372" customFormat="1" ht="23.25">
      <c r="A3024" s="311" t="s">
        <v>2735</v>
      </c>
      <c r="B3024" s="313" t="s">
        <v>2725</v>
      </c>
      <c r="C3024" s="313" t="s">
        <v>2726</v>
      </c>
      <c r="D3024" s="629">
        <v>1343</v>
      </c>
      <c r="E3024" s="451">
        <v>16000</v>
      </c>
      <c r="F3024" s="630" t="s">
        <v>3935</v>
      </c>
      <c r="G3024" s="313" t="s">
        <v>2728</v>
      </c>
      <c r="H3024" s="631">
        <v>44344</v>
      </c>
      <c r="I3024" s="628">
        <f t="shared" si="40"/>
        <v>44344</v>
      </c>
      <c r="J3024" s="632"/>
    </row>
    <row r="3025" spans="1:10" s="372" customFormat="1" ht="23.25">
      <c r="A3025" s="311" t="s">
        <v>2834</v>
      </c>
      <c r="B3025" s="313" t="s">
        <v>2725</v>
      </c>
      <c r="C3025" s="313" t="s">
        <v>2726</v>
      </c>
      <c r="D3025" s="629">
        <v>102</v>
      </c>
      <c r="E3025" s="451">
        <v>9600</v>
      </c>
      <c r="F3025" s="630" t="s">
        <v>3936</v>
      </c>
      <c r="G3025" s="313" t="s">
        <v>2728</v>
      </c>
      <c r="H3025" s="631">
        <v>44212</v>
      </c>
      <c r="I3025" s="628">
        <f t="shared" si="40"/>
        <v>44212</v>
      </c>
      <c r="J3025" s="632"/>
    </row>
    <row r="3026" spans="1:10" s="372" customFormat="1" ht="23.25">
      <c r="A3026" s="311" t="s">
        <v>2834</v>
      </c>
      <c r="B3026" s="313" t="s">
        <v>2725</v>
      </c>
      <c r="C3026" s="313" t="s">
        <v>2726</v>
      </c>
      <c r="D3026" s="629">
        <v>735</v>
      </c>
      <c r="E3026" s="451">
        <v>9600</v>
      </c>
      <c r="F3026" s="630" t="s">
        <v>3937</v>
      </c>
      <c r="G3026" s="313" t="s">
        <v>2728</v>
      </c>
      <c r="H3026" s="631">
        <v>44292</v>
      </c>
      <c r="I3026" s="628">
        <f t="shared" si="40"/>
        <v>44292</v>
      </c>
      <c r="J3026" s="632"/>
    </row>
    <row r="3027" spans="1:10" s="372" customFormat="1" ht="23.25">
      <c r="A3027" s="311" t="s">
        <v>3692</v>
      </c>
      <c r="B3027" s="313" t="s">
        <v>2725</v>
      </c>
      <c r="C3027" s="313" t="s">
        <v>2726</v>
      </c>
      <c r="D3027" s="629">
        <v>1352</v>
      </c>
      <c r="E3027" s="451">
        <v>9600</v>
      </c>
      <c r="F3027" s="630" t="s">
        <v>3937</v>
      </c>
      <c r="G3027" s="313" t="s">
        <v>2728</v>
      </c>
      <c r="H3027" s="631">
        <v>44347</v>
      </c>
      <c r="I3027" s="628">
        <f t="shared" si="40"/>
        <v>44347</v>
      </c>
      <c r="J3027" s="632"/>
    </row>
    <row r="3028" spans="1:10" s="372" customFormat="1" ht="23.25">
      <c r="A3028" s="311" t="s">
        <v>3692</v>
      </c>
      <c r="B3028" s="313" t="s">
        <v>2725</v>
      </c>
      <c r="C3028" s="313" t="s">
        <v>2726</v>
      </c>
      <c r="D3028" s="629">
        <v>2121</v>
      </c>
      <c r="E3028" s="451">
        <v>24000</v>
      </c>
      <c r="F3028" s="630" t="s">
        <v>3937</v>
      </c>
      <c r="G3028" s="313" t="s">
        <v>2728</v>
      </c>
      <c r="H3028" s="631">
        <v>44427</v>
      </c>
      <c r="I3028" s="628">
        <f t="shared" si="40"/>
        <v>44427</v>
      </c>
      <c r="J3028" s="632"/>
    </row>
    <row r="3029" spans="1:10" s="372" customFormat="1">
      <c r="A3029" s="311" t="s">
        <v>2787</v>
      </c>
      <c r="B3029" s="313" t="s">
        <v>2725</v>
      </c>
      <c r="C3029" s="313" t="s">
        <v>2726</v>
      </c>
      <c r="D3029" s="629">
        <v>2554</v>
      </c>
      <c r="E3029" s="451">
        <v>30000</v>
      </c>
      <c r="F3029" s="630" t="s">
        <v>3937</v>
      </c>
      <c r="G3029" s="313" t="s">
        <v>2728</v>
      </c>
      <c r="H3029" s="631">
        <v>44466</v>
      </c>
      <c r="I3029" s="628">
        <f t="shared" si="40"/>
        <v>44466</v>
      </c>
      <c r="J3029" s="632"/>
    </row>
    <row r="3030" spans="1:10" s="372" customFormat="1">
      <c r="A3030" s="311" t="s">
        <v>3938</v>
      </c>
      <c r="B3030" s="313" t="s">
        <v>2725</v>
      </c>
      <c r="C3030" s="313" t="s">
        <v>2726</v>
      </c>
      <c r="D3030" s="629">
        <v>2973</v>
      </c>
      <c r="E3030" s="451">
        <v>15000</v>
      </c>
      <c r="F3030" s="630" t="s">
        <v>3939</v>
      </c>
      <c r="G3030" s="313" t="s">
        <v>2728</v>
      </c>
      <c r="H3030" s="631">
        <v>44517</v>
      </c>
      <c r="I3030" s="628">
        <f t="shared" si="40"/>
        <v>44517</v>
      </c>
      <c r="J3030" s="632"/>
    </row>
    <row r="3031" spans="1:10" s="372" customFormat="1">
      <c r="A3031" s="311" t="s">
        <v>2735</v>
      </c>
      <c r="B3031" s="313" t="s">
        <v>2725</v>
      </c>
      <c r="C3031" s="313" t="s">
        <v>2726</v>
      </c>
      <c r="D3031" s="629">
        <v>714</v>
      </c>
      <c r="E3031" s="451">
        <v>15000</v>
      </c>
      <c r="F3031" s="630" t="s">
        <v>3940</v>
      </c>
      <c r="G3031" s="313" t="s">
        <v>2728</v>
      </c>
      <c r="H3031" s="631">
        <v>44284</v>
      </c>
      <c r="I3031" s="628">
        <f t="shared" si="40"/>
        <v>44284</v>
      </c>
      <c r="J3031" s="632"/>
    </row>
    <row r="3032" spans="1:10" s="372" customFormat="1">
      <c r="A3032" s="311" t="s">
        <v>2735</v>
      </c>
      <c r="B3032" s="313" t="s">
        <v>2725</v>
      </c>
      <c r="C3032" s="313" t="s">
        <v>2726</v>
      </c>
      <c r="D3032" s="629">
        <v>1669</v>
      </c>
      <c r="E3032" s="451">
        <v>15000</v>
      </c>
      <c r="F3032" s="630" t="s">
        <v>3941</v>
      </c>
      <c r="G3032" s="313" t="s">
        <v>2728</v>
      </c>
      <c r="H3032" s="631">
        <v>44377</v>
      </c>
      <c r="I3032" s="628">
        <f t="shared" si="40"/>
        <v>44377</v>
      </c>
      <c r="J3032" s="632"/>
    </row>
    <row r="3033" spans="1:10" s="372" customFormat="1">
      <c r="A3033" s="311" t="s">
        <v>2767</v>
      </c>
      <c r="B3033" s="313" t="s">
        <v>2725</v>
      </c>
      <c r="C3033" s="313" t="s">
        <v>2726</v>
      </c>
      <c r="D3033" s="629">
        <v>1361</v>
      </c>
      <c r="E3033" s="451">
        <v>10000</v>
      </c>
      <c r="F3033" s="630" t="s">
        <v>3941</v>
      </c>
      <c r="G3033" s="313" t="s">
        <v>2728</v>
      </c>
      <c r="H3033" s="631">
        <v>44347</v>
      </c>
      <c r="I3033" s="628">
        <f t="shared" si="40"/>
        <v>44347</v>
      </c>
      <c r="J3033" s="632"/>
    </row>
    <row r="3034" spans="1:10" s="372" customFormat="1">
      <c r="A3034" s="311" t="s">
        <v>2767</v>
      </c>
      <c r="B3034" s="313" t="s">
        <v>2725</v>
      </c>
      <c r="C3034" s="313" t="s">
        <v>2726</v>
      </c>
      <c r="D3034" s="629">
        <v>1718</v>
      </c>
      <c r="E3034" s="451">
        <v>30000</v>
      </c>
      <c r="F3034" s="630" t="s">
        <v>3942</v>
      </c>
      <c r="G3034" s="313" t="s">
        <v>2728</v>
      </c>
      <c r="H3034" s="631">
        <v>44382</v>
      </c>
      <c r="I3034" s="628">
        <f t="shared" si="40"/>
        <v>44382</v>
      </c>
      <c r="J3034" s="632"/>
    </row>
    <row r="3035" spans="1:10" s="372" customFormat="1">
      <c r="A3035" s="311" t="s">
        <v>2767</v>
      </c>
      <c r="B3035" s="313" t="s">
        <v>2725</v>
      </c>
      <c r="C3035" s="313" t="s">
        <v>2726</v>
      </c>
      <c r="D3035" s="629">
        <v>2673</v>
      </c>
      <c r="E3035" s="451">
        <v>30000</v>
      </c>
      <c r="F3035" s="630" t="s">
        <v>3942</v>
      </c>
      <c r="G3035" s="313" t="s">
        <v>2728</v>
      </c>
      <c r="H3035" s="631">
        <v>44476</v>
      </c>
      <c r="I3035" s="628">
        <f t="shared" si="40"/>
        <v>44476</v>
      </c>
      <c r="J3035" s="632"/>
    </row>
    <row r="3036" spans="1:10" s="372" customFormat="1">
      <c r="A3036" s="311" t="s">
        <v>2724</v>
      </c>
      <c r="B3036" s="313" t="s">
        <v>2725</v>
      </c>
      <c r="C3036" s="313" t="s">
        <v>2726</v>
      </c>
      <c r="D3036" s="629">
        <v>1643</v>
      </c>
      <c r="E3036" s="451">
        <v>7000</v>
      </c>
      <c r="F3036" s="630" t="s">
        <v>3942</v>
      </c>
      <c r="G3036" s="313" t="s">
        <v>2728</v>
      </c>
      <c r="H3036" s="631">
        <v>44371</v>
      </c>
      <c r="I3036" s="628">
        <f t="shared" si="40"/>
        <v>44371</v>
      </c>
      <c r="J3036" s="632"/>
    </row>
    <row r="3037" spans="1:10" s="372" customFormat="1">
      <c r="A3037" s="311" t="s">
        <v>2980</v>
      </c>
      <c r="B3037" s="313" t="s">
        <v>2725</v>
      </c>
      <c r="C3037" s="313" t="s">
        <v>2726</v>
      </c>
      <c r="D3037" s="629">
        <v>2000</v>
      </c>
      <c r="E3037" s="451">
        <v>14000</v>
      </c>
      <c r="F3037" s="630" t="s">
        <v>3943</v>
      </c>
      <c r="G3037" s="313" t="s">
        <v>2728</v>
      </c>
      <c r="H3037" s="631">
        <v>44413</v>
      </c>
      <c r="I3037" s="628">
        <f t="shared" si="40"/>
        <v>44413</v>
      </c>
      <c r="J3037" s="632"/>
    </row>
    <row r="3038" spans="1:10" s="372" customFormat="1">
      <c r="A3038" s="311" t="s">
        <v>2773</v>
      </c>
      <c r="B3038" s="313" t="s">
        <v>2725</v>
      </c>
      <c r="C3038" s="313" t="s">
        <v>2726</v>
      </c>
      <c r="D3038" s="629">
        <v>2584</v>
      </c>
      <c r="E3038" s="451">
        <v>21700</v>
      </c>
      <c r="F3038" s="630" t="s">
        <v>3943</v>
      </c>
      <c r="G3038" s="313" t="s">
        <v>2728</v>
      </c>
      <c r="H3038" s="631">
        <v>44468</v>
      </c>
      <c r="I3038" s="628">
        <f t="shared" si="40"/>
        <v>44468</v>
      </c>
      <c r="J3038" s="632"/>
    </row>
    <row r="3039" spans="1:10" s="372" customFormat="1" ht="23.25">
      <c r="A3039" s="311" t="s">
        <v>2793</v>
      </c>
      <c r="B3039" s="313" t="s">
        <v>2725</v>
      </c>
      <c r="C3039" s="313" t="s">
        <v>2726</v>
      </c>
      <c r="D3039" s="629">
        <v>465</v>
      </c>
      <c r="E3039" s="451">
        <v>30000</v>
      </c>
      <c r="F3039" s="630" t="s">
        <v>3943</v>
      </c>
      <c r="G3039" s="313" t="s">
        <v>2728</v>
      </c>
      <c r="H3039" s="631">
        <v>44244</v>
      </c>
      <c r="I3039" s="628">
        <f t="shared" si="40"/>
        <v>44244</v>
      </c>
      <c r="J3039" s="632"/>
    </row>
    <row r="3040" spans="1:10" s="372" customFormat="1">
      <c r="A3040" s="311" t="s">
        <v>2749</v>
      </c>
      <c r="B3040" s="313" t="s">
        <v>2725</v>
      </c>
      <c r="C3040" s="313" t="s">
        <v>2726</v>
      </c>
      <c r="D3040" s="629">
        <v>1249</v>
      </c>
      <c r="E3040" s="451">
        <v>30000</v>
      </c>
      <c r="F3040" s="630" t="s">
        <v>3944</v>
      </c>
      <c r="G3040" s="313" t="s">
        <v>2728</v>
      </c>
      <c r="H3040" s="631">
        <v>44337</v>
      </c>
      <c r="I3040" s="628">
        <f t="shared" si="40"/>
        <v>44337</v>
      </c>
      <c r="J3040" s="632"/>
    </row>
    <row r="3041" spans="1:10" s="372" customFormat="1">
      <c r="A3041" s="311" t="s">
        <v>2749</v>
      </c>
      <c r="B3041" s="313" t="s">
        <v>2725</v>
      </c>
      <c r="C3041" s="313" t="s">
        <v>2726</v>
      </c>
      <c r="D3041" s="629">
        <v>2127</v>
      </c>
      <c r="E3041" s="451">
        <v>30000</v>
      </c>
      <c r="F3041" s="630" t="s">
        <v>3944</v>
      </c>
      <c r="G3041" s="313" t="s">
        <v>2728</v>
      </c>
      <c r="H3041" s="631">
        <v>44428</v>
      </c>
      <c r="I3041" s="628">
        <f t="shared" si="40"/>
        <v>44428</v>
      </c>
      <c r="J3041" s="632"/>
    </row>
    <row r="3042" spans="1:10" s="372" customFormat="1">
      <c r="A3042" s="311" t="s">
        <v>2749</v>
      </c>
      <c r="B3042" s="313" t="s">
        <v>2725</v>
      </c>
      <c r="C3042" s="313" t="s">
        <v>2726</v>
      </c>
      <c r="D3042" s="629">
        <v>2981</v>
      </c>
      <c r="E3042" s="451">
        <v>14340</v>
      </c>
      <c r="F3042" s="630" t="s">
        <v>3944</v>
      </c>
      <c r="G3042" s="313" t="s">
        <v>2728</v>
      </c>
      <c r="H3042" s="631">
        <v>44519</v>
      </c>
      <c r="I3042" s="628">
        <f t="shared" si="40"/>
        <v>44519</v>
      </c>
      <c r="J3042" s="632"/>
    </row>
    <row r="3043" spans="1:10" s="372" customFormat="1">
      <c r="A3043" s="311" t="s">
        <v>2767</v>
      </c>
      <c r="B3043" s="313" t="s">
        <v>2725</v>
      </c>
      <c r="C3043" s="313" t="s">
        <v>2726</v>
      </c>
      <c r="D3043" s="629">
        <v>1172</v>
      </c>
      <c r="E3043" s="451">
        <v>10000</v>
      </c>
      <c r="F3043" s="630" t="s">
        <v>3944</v>
      </c>
      <c r="G3043" s="313" t="s">
        <v>2728</v>
      </c>
      <c r="H3043" s="631">
        <v>44334</v>
      </c>
      <c r="I3043" s="628">
        <f t="shared" si="40"/>
        <v>44334</v>
      </c>
      <c r="J3043" s="632"/>
    </row>
    <row r="3044" spans="1:10" s="372" customFormat="1">
      <c r="A3044" s="311" t="s">
        <v>3945</v>
      </c>
      <c r="B3044" s="313" t="s">
        <v>2725</v>
      </c>
      <c r="C3044" s="313" t="s">
        <v>2726</v>
      </c>
      <c r="D3044" s="629">
        <v>1839</v>
      </c>
      <c r="E3044" s="451">
        <v>10000</v>
      </c>
      <c r="F3044" s="630" t="s">
        <v>3946</v>
      </c>
      <c r="G3044" s="313" t="s">
        <v>2728</v>
      </c>
      <c r="H3044" s="631">
        <v>44390</v>
      </c>
      <c r="I3044" s="628">
        <f t="shared" si="40"/>
        <v>44390</v>
      </c>
      <c r="J3044" s="632"/>
    </row>
    <row r="3045" spans="1:10" s="372" customFormat="1">
      <c r="A3045" s="311" t="s">
        <v>2785</v>
      </c>
      <c r="B3045" s="313" t="s">
        <v>2725</v>
      </c>
      <c r="C3045" s="313" t="s">
        <v>2726</v>
      </c>
      <c r="D3045" s="629">
        <v>153</v>
      </c>
      <c r="E3045" s="451">
        <v>15000</v>
      </c>
      <c r="F3045" s="630" t="s">
        <v>3947</v>
      </c>
      <c r="G3045" s="313" t="s">
        <v>2728</v>
      </c>
      <c r="H3045" s="631">
        <v>44214</v>
      </c>
      <c r="I3045" s="628">
        <f t="shared" si="40"/>
        <v>44214</v>
      </c>
      <c r="J3045" s="632"/>
    </row>
    <row r="3046" spans="1:10" s="372" customFormat="1">
      <c r="A3046" s="311" t="s">
        <v>2785</v>
      </c>
      <c r="B3046" s="313" t="s">
        <v>2725</v>
      </c>
      <c r="C3046" s="313" t="s">
        <v>2726</v>
      </c>
      <c r="D3046" s="629">
        <v>849</v>
      </c>
      <c r="E3046" s="451">
        <v>15000</v>
      </c>
      <c r="F3046" s="630" t="s">
        <v>3948</v>
      </c>
      <c r="G3046" s="313" t="s">
        <v>2728</v>
      </c>
      <c r="H3046" s="631">
        <v>44302</v>
      </c>
      <c r="I3046" s="628">
        <f t="shared" si="40"/>
        <v>44302</v>
      </c>
      <c r="J3046" s="632"/>
    </row>
    <row r="3047" spans="1:10" s="372" customFormat="1">
      <c r="A3047" s="311" t="s">
        <v>2785</v>
      </c>
      <c r="B3047" s="313" t="s">
        <v>2725</v>
      </c>
      <c r="C3047" s="313" t="s">
        <v>2726</v>
      </c>
      <c r="D3047" s="629">
        <v>1654</v>
      </c>
      <c r="E3047" s="451">
        <v>20000</v>
      </c>
      <c r="F3047" s="630" t="s">
        <v>3948</v>
      </c>
      <c r="G3047" s="313" t="s">
        <v>2728</v>
      </c>
      <c r="H3047" s="631">
        <v>44375</v>
      </c>
      <c r="I3047" s="628">
        <f t="shared" si="40"/>
        <v>44375</v>
      </c>
      <c r="J3047" s="632"/>
    </row>
    <row r="3048" spans="1:10" s="372" customFormat="1">
      <c r="A3048" s="311" t="s">
        <v>3311</v>
      </c>
      <c r="B3048" s="313" t="s">
        <v>2725</v>
      </c>
      <c r="C3048" s="313" t="s">
        <v>2726</v>
      </c>
      <c r="D3048" s="629">
        <v>2844</v>
      </c>
      <c r="E3048" s="451">
        <v>10000</v>
      </c>
      <c r="F3048" s="630" t="s">
        <v>3948</v>
      </c>
      <c r="G3048" s="313" t="s">
        <v>2728</v>
      </c>
      <c r="H3048" s="631">
        <v>44503</v>
      </c>
      <c r="I3048" s="628">
        <f t="shared" si="40"/>
        <v>44503</v>
      </c>
      <c r="J3048" s="632"/>
    </row>
    <row r="3049" spans="1:10" s="372" customFormat="1">
      <c r="A3049" s="311" t="s">
        <v>2963</v>
      </c>
      <c r="B3049" s="313" t="s">
        <v>2725</v>
      </c>
      <c r="C3049" s="313" t="s">
        <v>2726</v>
      </c>
      <c r="D3049" s="629">
        <v>312</v>
      </c>
      <c r="E3049" s="451">
        <v>18000</v>
      </c>
      <c r="F3049" s="630" t="s">
        <v>3948</v>
      </c>
      <c r="G3049" s="313" t="s">
        <v>2728</v>
      </c>
      <c r="H3049" s="631">
        <v>44223</v>
      </c>
      <c r="I3049" s="628">
        <f t="shared" si="40"/>
        <v>44223</v>
      </c>
      <c r="J3049" s="632"/>
    </row>
    <row r="3050" spans="1:10" s="372" customFormat="1">
      <c r="A3050" s="311" t="s">
        <v>2963</v>
      </c>
      <c r="B3050" s="313" t="s">
        <v>2725</v>
      </c>
      <c r="C3050" s="313" t="s">
        <v>2726</v>
      </c>
      <c r="D3050" s="629">
        <v>852</v>
      </c>
      <c r="E3050" s="451">
        <v>18000</v>
      </c>
      <c r="F3050" s="630" t="s">
        <v>3949</v>
      </c>
      <c r="G3050" s="313" t="s">
        <v>2728</v>
      </c>
      <c r="H3050" s="631">
        <v>44302</v>
      </c>
      <c r="I3050" s="628">
        <f t="shared" si="40"/>
        <v>44302</v>
      </c>
      <c r="J3050" s="632"/>
    </row>
    <row r="3051" spans="1:10" s="372" customFormat="1">
      <c r="A3051" s="311" t="s">
        <v>2961</v>
      </c>
      <c r="B3051" s="313" t="s">
        <v>2725</v>
      </c>
      <c r="C3051" s="313" t="s">
        <v>2726</v>
      </c>
      <c r="D3051" s="629">
        <v>1773</v>
      </c>
      <c r="E3051" s="451">
        <v>6000</v>
      </c>
      <c r="F3051" s="630" t="s">
        <v>3949</v>
      </c>
      <c r="G3051" s="313" t="s">
        <v>2728</v>
      </c>
      <c r="H3051" s="631">
        <v>44385</v>
      </c>
      <c r="I3051" s="628">
        <f t="shared" si="40"/>
        <v>44385</v>
      </c>
      <c r="J3051" s="632"/>
    </row>
    <row r="3052" spans="1:10" s="372" customFormat="1">
      <c r="A3052" s="311" t="s">
        <v>2961</v>
      </c>
      <c r="B3052" s="313" t="s">
        <v>2725</v>
      </c>
      <c r="C3052" s="313" t="s">
        <v>2726</v>
      </c>
      <c r="D3052" s="629">
        <v>2149</v>
      </c>
      <c r="E3052" s="451">
        <v>18000</v>
      </c>
      <c r="F3052" s="630" t="s">
        <v>3949</v>
      </c>
      <c r="G3052" s="313" t="s">
        <v>2728</v>
      </c>
      <c r="H3052" s="631">
        <v>44431</v>
      </c>
      <c r="I3052" s="628">
        <f t="shared" si="40"/>
        <v>44431</v>
      </c>
      <c r="J3052" s="632"/>
    </row>
    <row r="3053" spans="1:10" s="372" customFormat="1">
      <c r="A3053" s="311" t="s">
        <v>2963</v>
      </c>
      <c r="B3053" s="313" t="s">
        <v>2725</v>
      </c>
      <c r="C3053" s="313" t="s">
        <v>2726</v>
      </c>
      <c r="D3053" s="629">
        <v>2914</v>
      </c>
      <c r="E3053" s="451">
        <v>12000</v>
      </c>
      <c r="F3053" s="630" t="s">
        <v>3949</v>
      </c>
      <c r="G3053" s="313" t="s">
        <v>2728</v>
      </c>
      <c r="H3053" s="631">
        <v>44511</v>
      </c>
      <c r="I3053" s="628">
        <f t="shared" si="40"/>
        <v>44511</v>
      </c>
      <c r="J3053" s="632"/>
    </row>
    <row r="3054" spans="1:10" s="372" customFormat="1">
      <c r="A3054" s="311" t="s">
        <v>2785</v>
      </c>
      <c r="B3054" s="313" t="s">
        <v>2725</v>
      </c>
      <c r="C3054" s="313" t="s">
        <v>2726</v>
      </c>
      <c r="D3054" s="629">
        <v>525</v>
      </c>
      <c r="E3054" s="451">
        <v>10000</v>
      </c>
      <c r="F3054" s="630" t="s">
        <v>3949</v>
      </c>
      <c r="G3054" s="313" t="s">
        <v>2728</v>
      </c>
      <c r="H3054" s="631">
        <v>44250</v>
      </c>
      <c r="I3054" s="628">
        <f t="shared" si="40"/>
        <v>44250</v>
      </c>
      <c r="J3054" s="632"/>
    </row>
    <row r="3055" spans="1:10" s="372" customFormat="1">
      <c r="A3055" s="311" t="s">
        <v>2953</v>
      </c>
      <c r="B3055" s="313" t="s">
        <v>2725</v>
      </c>
      <c r="C3055" s="313" t="s">
        <v>2726</v>
      </c>
      <c r="D3055" s="629">
        <v>136</v>
      </c>
      <c r="E3055" s="451">
        <v>20000</v>
      </c>
      <c r="F3055" s="630" t="s">
        <v>3950</v>
      </c>
      <c r="G3055" s="313" t="s">
        <v>2728</v>
      </c>
      <c r="H3055" s="631">
        <v>44212</v>
      </c>
      <c r="I3055" s="628">
        <f t="shared" si="40"/>
        <v>44212</v>
      </c>
      <c r="J3055" s="632"/>
    </row>
    <row r="3056" spans="1:10" s="372" customFormat="1">
      <c r="A3056" s="311" t="s">
        <v>2980</v>
      </c>
      <c r="B3056" s="313" t="s">
        <v>2725</v>
      </c>
      <c r="C3056" s="313" t="s">
        <v>2726</v>
      </c>
      <c r="D3056" s="629">
        <v>731</v>
      </c>
      <c r="E3056" s="451">
        <v>20000</v>
      </c>
      <c r="F3056" s="630" t="s">
        <v>3951</v>
      </c>
      <c r="G3056" s="313" t="s">
        <v>2728</v>
      </c>
      <c r="H3056" s="631">
        <v>44291</v>
      </c>
      <c r="I3056" s="628">
        <f t="shared" si="40"/>
        <v>44291</v>
      </c>
      <c r="J3056" s="632"/>
    </row>
    <row r="3057" spans="1:10" s="372" customFormat="1">
      <c r="A3057" s="311" t="s">
        <v>2953</v>
      </c>
      <c r="B3057" s="313" t="s">
        <v>2725</v>
      </c>
      <c r="C3057" s="313" t="s">
        <v>2726</v>
      </c>
      <c r="D3057" s="629">
        <v>1792</v>
      </c>
      <c r="E3057" s="451">
        <v>20000</v>
      </c>
      <c r="F3057" s="630" t="s">
        <v>3951</v>
      </c>
      <c r="G3057" s="313" t="s">
        <v>2728</v>
      </c>
      <c r="H3057" s="631">
        <v>44386</v>
      </c>
      <c r="I3057" s="628">
        <f t="shared" si="40"/>
        <v>44386</v>
      </c>
      <c r="J3057" s="632"/>
    </row>
    <row r="3058" spans="1:10" s="372" customFormat="1">
      <c r="A3058" s="311" t="s">
        <v>2891</v>
      </c>
      <c r="B3058" s="313" t="s">
        <v>2725</v>
      </c>
      <c r="C3058" s="313" t="s">
        <v>2726</v>
      </c>
      <c r="D3058" s="629">
        <v>2561</v>
      </c>
      <c r="E3058" s="451">
        <v>14000</v>
      </c>
      <c r="F3058" s="630" t="s">
        <v>3951</v>
      </c>
      <c r="G3058" s="313" t="s">
        <v>2728</v>
      </c>
      <c r="H3058" s="631">
        <v>44467</v>
      </c>
      <c r="I3058" s="628">
        <f t="shared" si="40"/>
        <v>44467</v>
      </c>
      <c r="J3058" s="632"/>
    </row>
    <row r="3059" spans="1:10" s="372" customFormat="1">
      <c r="A3059" s="311" t="s">
        <v>2891</v>
      </c>
      <c r="B3059" s="313" t="s">
        <v>2725</v>
      </c>
      <c r="C3059" s="313" t="s">
        <v>2726</v>
      </c>
      <c r="D3059" s="629">
        <v>3052</v>
      </c>
      <c r="E3059" s="451">
        <v>7700</v>
      </c>
      <c r="F3059" s="630" t="s">
        <v>3952</v>
      </c>
      <c r="G3059" s="313" t="s">
        <v>2728</v>
      </c>
      <c r="H3059" s="631">
        <v>44529</v>
      </c>
      <c r="I3059" s="628">
        <f t="shared" si="40"/>
        <v>44529</v>
      </c>
      <c r="J3059" s="632"/>
    </row>
    <row r="3060" spans="1:10" s="372" customFormat="1">
      <c r="A3060" s="311" t="s">
        <v>2800</v>
      </c>
      <c r="B3060" s="313" t="s">
        <v>2725</v>
      </c>
      <c r="C3060" s="313" t="s">
        <v>2726</v>
      </c>
      <c r="D3060" s="629">
        <v>3148</v>
      </c>
      <c r="E3060" s="451">
        <v>2500</v>
      </c>
      <c r="F3060" s="630" t="s">
        <v>3952</v>
      </c>
      <c r="G3060" s="313" t="s">
        <v>2728</v>
      </c>
      <c r="H3060" s="631">
        <v>44536</v>
      </c>
      <c r="I3060" s="628">
        <f t="shared" ref="I3060:I3123" si="41">H3060+0</f>
        <v>44536</v>
      </c>
      <c r="J3060" s="632"/>
    </row>
    <row r="3061" spans="1:10" s="372" customFormat="1">
      <c r="A3061" s="311" t="s">
        <v>2828</v>
      </c>
      <c r="B3061" s="313" t="s">
        <v>2725</v>
      </c>
      <c r="C3061" s="313" t="s">
        <v>2726</v>
      </c>
      <c r="D3061" s="629">
        <v>2835</v>
      </c>
      <c r="E3061" s="451">
        <v>24000</v>
      </c>
      <c r="F3061" s="630" t="s">
        <v>3953</v>
      </c>
      <c r="G3061" s="313" t="s">
        <v>2728</v>
      </c>
      <c r="H3061" s="631">
        <v>44498</v>
      </c>
      <c r="I3061" s="628">
        <f t="shared" si="41"/>
        <v>44498</v>
      </c>
      <c r="J3061" s="632"/>
    </row>
    <row r="3062" spans="1:10" s="372" customFormat="1">
      <c r="A3062" s="311" t="s">
        <v>2724</v>
      </c>
      <c r="B3062" s="313" t="s">
        <v>2725</v>
      </c>
      <c r="C3062" s="313" t="s">
        <v>2726</v>
      </c>
      <c r="D3062" s="629">
        <v>18</v>
      </c>
      <c r="E3062" s="451">
        <v>24000</v>
      </c>
      <c r="F3062" s="630" t="s">
        <v>3954</v>
      </c>
      <c r="G3062" s="313" t="s">
        <v>2728</v>
      </c>
      <c r="H3062" s="631">
        <v>44208</v>
      </c>
      <c r="I3062" s="628">
        <f t="shared" si="41"/>
        <v>44208</v>
      </c>
      <c r="J3062" s="632"/>
    </row>
    <row r="3063" spans="1:10" s="372" customFormat="1">
      <c r="A3063" s="311" t="s">
        <v>3311</v>
      </c>
      <c r="B3063" s="313" t="s">
        <v>2725</v>
      </c>
      <c r="C3063" s="313" t="s">
        <v>2726</v>
      </c>
      <c r="D3063" s="629">
        <v>1026</v>
      </c>
      <c r="E3063" s="451">
        <v>12000</v>
      </c>
      <c r="F3063" s="630" t="s">
        <v>3955</v>
      </c>
      <c r="G3063" s="313" t="s">
        <v>2728</v>
      </c>
      <c r="H3063" s="631">
        <v>44321</v>
      </c>
      <c r="I3063" s="628">
        <f t="shared" si="41"/>
        <v>44321</v>
      </c>
      <c r="J3063" s="632"/>
    </row>
    <row r="3064" spans="1:10" s="372" customFormat="1" ht="23.25">
      <c r="A3064" s="311" t="s">
        <v>2981</v>
      </c>
      <c r="B3064" s="313" t="s">
        <v>2725</v>
      </c>
      <c r="C3064" s="313" t="s">
        <v>2726</v>
      </c>
      <c r="D3064" s="629">
        <v>1523</v>
      </c>
      <c r="E3064" s="451">
        <v>24000</v>
      </c>
      <c r="F3064" s="630" t="s">
        <v>3955</v>
      </c>
      <c r="G3064" s="313" t="s">
        <v>2728</v>
      </c>
      <c r="H3064" s="631">
        <v>44358</v>
      </c>
      <c r="I3064" s="628">
        <f t="shared" si="41"/>
        <v>44358</v>
      </c>
      <c r="J3064" s="632"/>
    </row>
    <row r="3065" spans="1:10" s="372" customFormat="1">
      <c r="A3065" s="311" t="s">
        <v>2724</v>
      </c>
      <c r="B3065" s="313" t="s">
        <v>2725</v>
      </c>
      <c r="C3065" s="313" t="s">
        <v>2726</v>
      </c>
      <c r="D3065" s="629">
        <v>2435</v>
      </c>
      <c r="E3065" s="451">
        <v>28600</v>
      </c>
      <c r="F3065" s="630" t="s">
        <v>3955</v>
      </c>
      <c r="G3065" s="313" t="s">
        <v>2728</v>
      </c>
      <c r="H3065" s="631">
        <v>44454</v>
      </c>
      <c r="I3065" s="628">
        <f t="shared" si="41"/>
        <v>44454</v>
      </c>
      <c r="J3065" s="632"/>
    </row>
    <row r="3066" spans="1:10" s="372" customFormat="1">
      <c r="A3066" s="311" t="s">
        <v>2828</v>
      </c>
      <c r="B3066" s="313" t="s">
        <v>2725</v>
      </c>
      <c r="C3066" s="313" t="s">
        <v>2726</v>
      </c>
      <c r="D3066" s="629">
        <v>878</v>
      </c>
      <c r="E3066" s="451">
        <v>8000</v>
      </c>
      <c r="F3066" s="630" t="s">
        <v>3955</v>
      </c>
      <c r="G3066" s="313" t="s">
        <v>2728</v>
      </c>
      <c r="H3066" s="631">
        <v>44307</v>
      </c>
      <c r="I3066" s="628">
        <f t="shared" si="41"/>
        <v>44307</v>
      </c>
      <c r="J3066" s="632"/>
    </row>
    <row r="3067" spans="1:10" s="372" customFormat="1">
      <c r="A3067" s="311" t="s">
        <v>2891</v>
      </c>
      <c r="B3067" s="313" t="s">
        <v>2725</v>
      </c>
      <c r="C3067" s="313" t="s">
        <v>2726</v>
      </c>
      <c r="D3067" s="629">
        <v>1704</v>
      </c>
      <c r="E3067" s="451">
        <v>8000</v>
      </c>
      <c r="F3067" s="630" t="s">
        <v>3956</v>
      </c>
      <c r="G3067" s="313" t="s">
        <v>2728</v>
      </c>
      <c r="H3067" s="631">
        <v>44378</v>
      </c>
      <c r="I3067" s="628">
        <f t="shared" si="41"/>
        <v>44378</v>
      </c>
      <c r="J3067" s="632"/>
    </row>
    <row r="3068" spans="1:10" s="372" customFormat="1">
      <c r="A3068" s="311" t="s">
        <v>2891</v>
      </c>
      <c r="B3068" s="313" t="s">
        <v>2725</v>
      </c>
      <c r="C3068" s="313" t="s">
        <v>2726</v>
      </c>
      <c r="D3068" s="629">
        <v>2311</v>
      </c>
      <c r="E3068" s="451">
        <v>12000</v>
      </c>
      <c r="F3068" s="630" t="s">
        <v>3956</v>
      </c>
      <c r="G3068" s="313" t="s">
        <v>2728</v>
      </c>
      <c r="H3068" s="631">
        <v>44446</v>
      </c>
      <c r="I3068" s="628">
        <f t="shared" si="41"/>
        <v>44446</v>
      </c>
      <c r="J3068" s="632"/>
    </row>
    <row r="3069" spans="1:10" s="372" customFormat="1">
      <c r="A3069" s="311" t="s">
        <v>2828</v>
      </c>
      <c r="B3069" s="313" t="s">
        <v>2725</v>
      </c>
      <c r="C3069" s="313" t="s">
        <v>2726</v>
      </c>
      <c r="D3069" s="629">
        <v>3246</v>
      </c>
      <c r="E3069" s="451">
        <v>4000</v>
      </c>
      <c r="F3069" s="630" t="s">
        <v>3956</v>
      </c>
      <c r="G3069" s="313" t="s">
        <v>2728</v>
      </c>
      <c r="H3069" s="631">
        <v>44547</v>
      </c>
      <c r="I3069" s="628">
        <f t="shared" si="41"/>
        <v>44547</v>
      </c>
      <c r="J3069" s="632"/>
    </row>
    <row r="3070" spans="1:10" s="372" customFormat="1">
      <c r="A3070" s="311" t="s">
        <v>2759</v>
      </c>
      <c r="B3070" s="313" t="s">
        <v>2725</v>
      </c>
      <c r="C3070" s="313" t="s">
        <v>2726</v>
      </c>
      <c r="D3070" s="629">
        <v>1844</v>
      </c>
      <c r="E3070" s="451">
        <v>20000</v>
      </c>
      <c r="F3070" s="630" t="s">
        <v>3956</v>
      </c>
      <c r="G3070" s="313" t="s">
        <v>2728</v>
      </c>
      <c r="H3070" s="631">
        <v>44391</v>
      </c>
      <c r="I3070" s="628">
        <f t="shared" si="41"/>
        <v>44391</v>
      </c>
      <c r="J3070" s="632"/>
    </row>
    <row r="3071" spans="1:10" s="372" customFormat="1">
      <c r="A3071" s="311" t="s">
        <v>2759</v>
      </c>
      <c r="B3071" s="313" t="s">
        <v>2725</v>
      </c>
      <c r="C3071" s="313" t="s">
        <v>2726</v>
      </c>
      <c r="D3071" s="629">
        <v>2467</v>
      </c>
      <c r="E3071" s="451">
        <v>20000</v>
      </c>
      <c r="F3071" s="630" t="s">
        <v>3957</v>
      </c>
      <c r="G3071" s="313" t="s">
        <v>2728</v>
      </c>
      <c r="H3071" s="631">
        <v>44456</v>
      </c>
      <c r="I3071" s="628">
        <f t="shared" si="41"/>
        <v>44456</v>
      </c>
      <c r="J3071" s="632"/>
    </row>
    <row r="3072" spans="1:10" s="372" customFormat="1">
      <c r="A3072" s="311" t="s">
        <v>2759</v>
      </c>
      <c r="B3072" s="313" t="s">
        <v>2725</v>
      </c>
      <c r="C3072" s="313" t="s">
        <v>2726</v>
      </c>
      <c r="D3072" s="629">
        <v>2970</v>
      </c>
      <c r="E3072" s="451">
        <v>15000</v>
      </c>
      <c r="F3072" s="630" t="s">
        <v>3957</v>
      </c>
      <c r="G3072" s="313" t="s">
        <v>2728</v>
      </c>
      <c r="H3072" s="631">
        <v>44517</v>
      </c>
      <c r="I3072" s="628">
        <f t="shared" si="41"/>
        <v>44517</v>
      </c>
      <c r="J3072" s="632"/>
    </row>
    <row r="3073" spans="1:10" s="372" customFormat="1">
      <c r="A3073" s="311" t="s">
        <v>3004</v>
      </c>
      <c r="B3073" s="313" t="s">
        <v>2725</v>
      </c>
      <c r="C3073" s="313" t="s">
        <v>2726</v>
      </c>
      <c r="D3073" s="629">
        <v>210</v>
      </c>
      <c r="E3073" s="451">
        <v>15000</v>
      </c>
      <c r="F3073" s="630" t="s">
        <v>3957</v>
      </c>
      <c r="G3073" s="313" t="s">
        <v>2728</v>
      </c>
      <c r="H3073" s="631">
        <v>44217</v>
      </c>
      <c r="I3073" s="628">
        <f t="shared" si="41"/>
        <v>44217</v>
      </c>
      <c r="J3073" s="632"/>
    </row>
    <row r="3074" spans="1:10" s="372" customFormat="1">
      <c r="A3074" s="311" t="s">
        <v>2785</v>
      </c>
      <c r="B3074" s="313" t="s">
        <v>2725</v>
      </c>
      <c r="C3074" s="313" t="s">
        <v>2726</v>
      </c>
      <c r="D3074" s="629">
        <v>260</v>
      </c>
      <c r="E3074" s="451">
        <v>9000</v>
      </c>
      <c r="F3074" s="630" t="s">
        <v>3958</v>
      </c>
      <c r="G3074" s="313" t="s">
        <v>2728</v>
      </c>
      <c r="H3074" s="631">
        <v>44218</v>
      </c>
      <c r="I3074" s="628">
        <f t="shared" si="41"/>
        <v>44218</v>
      </c>
      <c r="J3074" s="632"/>
    </row>
    <row r="3075" spans="1:10" s="372" customFormat="1">
      <c r="A3075" s="311" t="s">
        <v>3049</v>
      </c>
      <c r="B3075" s="313" t="s">
        <v>2725</v>
      </c>
      <c r="C3075" s="313" t="s">
        <v>2726</v>
      </c>
      <c r="D3075" s="629">
        <v>755</v>
      </c>
      <c r="E3075" s="451">
        <v>9000</v>
      </c>
      <c r="F3075" s="630" t="s">
        <v>3959</v>
      </c>
      <c r="G3075" s="313" t="s">
        <v>2728</v>
      </c>
      <c r="H3075" s="631">
        <v>44293</v>
      </c>
      <c r="I3075" s="628">
        <f t="shared" si="41"/>
        <v>44293</v>
      </c>
      <c r="J3075" s="632"/>
    </row>
    <row r="3076" spans="1:10" s="372" customFormat="1">
      <c r="A3076" s="311" t="s">
        <v>3049</v>
      </c>
      <c r="B3076" s="313" t="s">
        <v>2725</v>
      </c>
      <c r="C3076" s="313" t="s">
        <v>2726</v>
      </c>
      <c r="D3076" s="629">
        <v>1768</v>
      </c>
      <c r="E3076" s="451">
        <v>6000</v>
      </c>
      <c r="F3076" s="630" t="s">
        <v>3959</v>
      </c>
      <c r="G3076" s="313" t="s">
        <v>2728</v>
      </c>
      <c r="H3076" s="631">
        <v>44385</v>
      </c>
      <c r="I3076" s="628">
        <f t="shared" si="41"/>
        <v>44385</v>
      </c>
      <c r="J3076" s="632"/>
    </row>
    <row r="3077" spans="1:10" s="372" customFormat="1">
      <c r="A3077" s="311" t="s">
        <v>3049</v>
      </c>
      <c r="B3077" s="313" t="s">
        <v>2725</v>
      </c>
      <c r="C3077" s="313" t="s">
        <v>2726</v>
      </c>
      <c r="D3077" s="629">
        <v>2291</v>
      </c>
      <c r="E3077" s="451">
        <v>12000</v>
      </c>
      <c r="F3077" s="630" t="s">
        <v>3959</v>
      </c>
      <c r="G3077" s="313" t="s">
        <v>2728</v>
      </c>
      <c r="H3077" s="631">
        <v>44446</v>
      </c>
      <c r="I3077" s="628">
        <f t="shared" si="41"/>
        <v>44446</v>
      </c>
      <c r="J3077" s="632"/>
    </row>
    <row r="3078" spans="1:10" s="372" customFormat="1">
      <c r="A3078" s="311" t="s">
        <v>2940</v>
      </c>
      <c r="B3078" s="313" t="s">
        <v>2725</v>
      </c>
      <c r="C3078" s="313" t="s">
        <v>2726</v>
      </c>
      <c r="D3078" s="629">
        <v>1606</v>
      </c>
      <c r="E3078" s="451">
        <v>24200</v>
      </c>
      <c r="F3078" s="630" t="s">
        <v>3959</v>
      </c>
      <c r="G3078" s="313" t="s">
        <v>2728</v>
      </c>
      <c r="H3078" s="631">
        <v>44368</v>
      </c>
      <c r="I3078" s="628">
        <f t="shared" si="41"/>
        <v>44368</v>
      </c>
      <c r="J3078" s="632"/>
    </row>
    <row r="3079" spans="1:10" s="372" customFormat="1">
      <c r="A3079" s="311" t="s">
        <v>2785</v>
      </c>
      <c r="B3079" s="313" t="s">
        <v>2725</v>
      </c>
      <c r="C3079" s="313" t="s">
        <v>2726</v>
      </c>
      <c r="D3079" s="629">
        <v>1436</v>
      </c>
      <c r="E3079" s="451">
        <v>3000</v>
      </c>
      <c r="F3079" s="630" t="s">
        <v>3960</v>
      </c>
      <c r="G3079" s="313" t="s">
        <v>2728</v>
      </c>
      <c r="H3079" s="631">
        <v>44351</v>
      </c>
      <c r="I3079" s="628">
        <f t="shared" si="41"/>
        <v>44351</v>
      </c>
      <c r="J3079" s="632"/>
    </row>
    <row r="3080" spans="1:10" s="372" customFormat="1">
      <c r="A3080" s="311" t="s">
        <v>2785</v>
      </c>
      <c r="B3080" s="313" t="s">
        <v>2725</v>
      </c>
      <c r="C3080" s="313" t="s">
        <v>2726</v>
      </c>
      <c r="D3080" s="629">
        <v>1900</v>
      </c>
      <c r="E3080" s="451">
        <v>3000</v>
      </c>
      <c r="F3080" s="630" t="s">
        <v>3961</v>
      </c>
      <c r="G3080" s="313" t="s">
        <v>2728</v>
      </c>
      <c r="H3080" s="631">
        <v>44394</v>
      </c>
      <c r="I3080" s="628">
        <f t="shared" si="41"/>
        <v>44394</v>
      </c>
      <c r="J3080" s="632"/>
    </row>
    <row r="3081" spans="1:10" s="372" customFormat="1">
      <c r="A3081" s="311" t="s">
        <v>2785</v>
      </c>
      <c r="B3081" s="313" t="s">
        <v>2725</v>
      </c>
      <c r="C3081" s="313" t="s">
        <v>2726</v>
      </c>
      <c r="D3081" s="629">
        <v>2118</v>
      </c>
      <c r="E3081" s="451">
        <v>2500</v>
      </c>
      <c r="F3081" s="630" t="s">
        <v>3961</v>
      </c>
      <c r="G3081" s="313" t="s">
        <v>2728</v>
      </c>
      <c r="H3081" s="631">
        <v>44427</v>
      </c>
      <c r="I3081" s="628">
        <f t="shared" si="41"/>
        <v>44427</v>
      </c>
      <c r="J3081" s="632"/>
    </row>
    <row r="3082" spans="1:10" s="372" customFormat="1">
      <c r="A3082" s="311" t="s">
        <v>2785</v>
      </c>
      <c r="B3082" s="313" t="s">
        <v>2725</v>
      </c>
      <c r="C3082" s="313" t="s">
        <v>2726</v>
      </c>
      <c r="D3082" s="629">
        <v>2286</v>
      </c>
      <c r="E3082" s="451">
        <v>3000</v>
      </c>
      <c r="F3082" s="630" t="s">
        <v>3961</v>
      </c>
      <c r="G3082" s="313" t="s">
        <v>2728</v>
      </c>
      <c r="H3082" s="631">
        <v>44446</v>
      </c>
      <c r="I3082" s="628">
        <f t="shared" si="41"/>
        <v>44446</v>
      </c>
      <c r="J3082" s="632"/>
    </row>
    <row r="3083" spans="1:10" s="372" customFormat="1">
      <c r="A3083" s="311" t="s">
        <v>2785</v>
      </c>
      <c r="B3083" s="313" t="s">
        <v>2725</v>
      </c>
      <c r="C3083" s="313" t="s">
        <v>2726</v>
      </c>
      <c r="D3083" s="629">
        <v>2677</v>
      </c>
      <c r="E3083" s="451">
        <v>9000</v>
      </c>
      <c r="F3083" s="630" t="s">
        <v>3961</v>
      </c>
      <c r="G3083" s="313" t="s">
        <v>2728</v>
      </c>
      <c r="H3083" s="631">
        <v>44476</v>
      </c>
      <c r="I3083" s="628">
        <f t="shared" si="41"/>
        <v>44476</v>
      </c>
      <c r="J3083" s="632"/>
    </row>
    <row r="3084" spans="1:10" s="372" customFormat="1">
      <c r="A3084" s="311" t="s">
        <v>2764</v>
      </c>
      <c r="B3084" s="313" t="s">
        <v>2725</v>
      </c>
      <c r="C3084" s="313" t="s">
        <v>2726</v>
      </c>
      <c r="D3084" s="629">
        <v>472</v>
      </c>
      <c r="E3084" s="451">
        <v>30000</v>
      </c>
      <c r="F3084" s="630" t="s">
        <v>3961</v>
      </c>
      <c r="G3084" s="313" t="s">
        <v>2728</v>
      </c>
      <c r="H3084" s="631">
        <v>44244</v>
      </c>
      <c r="I3084" s="628">
        <f t="shared" si="41"/>
        <v>44244</v>
      </c>
      <c r="J3084" s="632"/>
    </row>
    <row r="3085" spans="1:10" s="372" customFormat="1">
      <c r="A3085" s="311" t="s">
        <v>2766</v>
      </c>
      <c r="B3085" s="313" t="s">
        <v>2725</v>
      </c>
      <c r="C3085" s="313" t="s">
        <v>2726</v>
      </c>
      <c r="D3085" s="629">
        <v>1198</v>
      </c>
      <c r="E3085" s="451">
        <v>30000</v>
      </c>
      <c r="F3085" s="630" t="s">
        <v>3962</v>
      </c>
      <c r="G3085" s="313" t="s">
        <v>2728</v>
      </c>
      <c r="H3085" s="631">
        <v>44335</v>
      </c>
      <c r="I3085" s="628">
        <f t="shared" si="41"/>
        <v>44335</v>
      </c>
      <c r="J3085" s="632"/>
    </row>
    <row r="3086" spans="1:10" s="372" customFormat="1">
      <c r="A3086" s="311" t="s">
        <v>2767</v>
      </c>
      <c r="B3086" s="313" t="s">
        <v>2725</v>
      </c>
      <c r="C3086" s="313" t="s">
        <v>2726</v>
      </c>
      <c r="D3086" s="629">
        <v>2106</v>
      </c>
      <c r="E3086" s="451">
        <v>30000</v>
      </c>
      <c r="F3086" s="630" t="s">
        <v>3962</v>
      </c>
      <c r="G3086" s="313" t="s">
        <v>2728</v>
      </c>
      <c r="H3086" s="631">
        <v>44427</v>
      </c>
      <c r="I3086" s="628">
        <f t="shared" si="41"/>
        <v>44427</v>
      </c>
      <c r="J3086" s="632"/>
    </row>
    <row r="3087" spans="1:10" s="372" customFormat="1">
      <c r="A3087" s="311" t="s">
        <v>2767</v>
      </c>
      <c r="B3087" s="313" t="s">
        <v>2725</v>
      </c>
      <c r="C3087" s="313" t="s">
        <v>2726</v>
      </c>
      <c r="D3087" s="629">
        <v>2984</v>
      </c>
      <c r="E3087" s="451">
        <v>14340</v>
      </c>
      <c r="F3087" s="630" t="s">
        <v>3962</v>
      </c>
      <c r="G3087" s="313" t="s">
        <v>2728</v>
      </c>
      <c r="H3087" s="631">
        <v>44519</v>
      </c>
      <c r="I3087" s="628">
        <f t="shared" si="41"/>
        <v>44519</v>
      </c>
      <c r="J3087" s="632"/>
    </row>
    <row r="3088" spans="1:10" s="372" customFormat="1">
      <c r="A3088" s="311" t="s">
        <v>3469</v>
      </c>
      <c r="B3088" s="313" t="s">
        <v>2725</v>
      </c>
      <c r="C3088" s="313" t="s">
        <v>2726</v>
      </c>
      <c r="D3088" s="629">
        <v>230</v>
      </c>
      <c r="E3088" s="451">
        <v>5000</v>
      </c>
      <c r="F3088" s="630" t="s">
        <v>3962</v>
      </c>
      <c r="G3088" s="313" t="s">
        <v>2728</v>
      </c>
      <c r="H3088" s="631">
        <v>44217</v>
      </c>
      <c r="I3088" s="628">
        <f t="shared" si="41"/>
        <v>44217</v>
      </c>
      <c r="J3088" s="632"/>
    </row>
    <row r="3089" spans="1:10" s="372" customFormat="1">
      <c r="A3089" s="311" t="s">
        <v>2800</v>
      </c>
      <c r="B3089" s="313" t="s">
        <v>2725</v>
      </c>
      <c r="C3089" s="313" t="s">
        <v>2726</v>
      </c>
      <c r="D3089" s="629">
        <v>405</v>
      </c>
      <c r="E3089" s="451">
        <v>10000</v>
      </c>
      <c r="F3089" s="630" t="s">
        <v>3963</v>
      </c>
      <c r="G3089" s="313" t="s">
        <v>2728</v>
      </c>
      <c r="H3089" s="631">
        <v>44237</v>
      </c>
      <c r="I3089" s="628">
        <f t="shared" si="41"/>
        <v>44237</v>
      </c>
      <c r="J3089" s="632"/>
    </row>
    <row r="3090" spans="1:10" s="372" customFormat="1" ht="23.25">
      <c r="A3090" s="311" t="s">
        <v>2914</v>
      </c>
      <c r="B3090" s="313" t="s">
        <v>2725</v>
      </c>
      <c r="C3090" s="313" t="s">
        <v>2726</v>
      </c>
      <c r="D3090" s="629">
        <v>35</v>
      </c>
      <c r="E3090" s="451">
        <v>14630</v>
      </c>
      <c r="F3090" s="630" t="s">
        <v>3963</v>
      </c>
      <c r="G3090" s="313" t="s">
        <v>2728</v>
      </c>
      <c r="H3090" s="631">
        <v>44208</v>
      </c>
      <c r="I3090" s="628">
        <f t="shared" si="41"/>
        <v>44208</v>
      </c>
      <c r="J3090" s="632"/>
    </row>
    <row r="3091" spans="1:10" s="372" customFormat="1">
      <c r="A3091" s="311" t="s">
        <v>2942</v>
      </c>
      <c r="B3091" s="313" t="s">
        <v>2725</v>
      </c>
      <c r="C3091" s="313" t="s">
        <v>2726</v>
      </c>
      <c r="D3091" s="629">
        <v>1090</v>
      </c>
      <c r="E3091" s="451">
        <v>10000</v>
      </c>
      <c r="F3091" s="630" t="s">
        <v>3964</v>
      </c>
      <c r="G3091" s="313" t="s">
        <v>2728</v>
      </c>
      <c r="H3091" s="631">
        <v>44327</v>
      </c>
      <c r="I3091" s="628">
        <f t="shared" si="41"/>
        <v>44327</v>
      </c>
      <c r="J3091" s="632"/>
    </row>
    <row r="3092" spans="1:10" s="372" customFormat="1">
      <c r="A3092" s="311" t="s">
        <v>2942</v>
      </c>
      <c r="B3092" s="313" t="s">
        <v>2725</v>
      </c>
      <c r="C3092" s="313" t="s">
        <v>2726</v>
      </c>
      <c r="D3092" s="629">
        <v>1492</v>
      </c>
      <c r="E3092" s="451">
        <v>30000</v>
      </c>
      <c r="F3092" s="630" t="s">
        <v>3964</v>
      </c>
      <c r="G3092" s="313" t="s">
        <v>2728</v>
      </c>
      <c r="H3092" s="631">
        <v>44357</v>
      </c>
      <c r="I3092" s="628">
        <f t="shared" si="41"/>
        <v>44357</v>
      </c>
      <c r="J3092" s="632"/>
    </row>
    <row r="3093" spans="1:10" s="372" customFormat="1">
      <c r="A3093" s="311" t="s">
        <v>2942</v>
      </c>
      <c r="B3093" s="313" t="s">
        <v>2725</v>
      </c>
      <c r="C3093" s="313" t="s">
        <v>2726</v>
      </c>
      <c r="D3093" s="629">
        <v>2421</v>
      </c>
      <c r="E3093" s="451">
        <v>30000</v>
      </c>
      <c r="F3093" s="630" t="s">
        <v>3964</v>
      </c>
      <c r="G3093" s="313" t="s">
        <v>2728</v>
      </c>
      <c r="H3093" s="631">
        <v>44454</v>
      </c>
      <c r="I3093" s="628">
        <f t="shared" si="41"/>
        <v>44454</v>
      </c>
      <c r="J3093" s="632"/>
    </row>
    <row r="3094" spans="1:10" s="372" customFormat="1">
      <c r="A3094" s="311" t="s">
        <v>2942</v>
      </c>
      <c r="B3094" s="313" t="s">
        <v>2725</v>
      </c>
      <c r="C3094" s="313" t="s">
        <v>2726</v>
      </c>
      <c r="D3094" s="629">
        <v>3232</v>
      </c>
      <c r="E3094" s="451">
        <v>5670</v>
      </c>
      <c r="F3094" s="630" t="s">
        <v>3964</v>
      </c>
      <c r="G3094" s="313" t="s">
        <v>2728</v>
      </c>
      <c r="H3094" s="631">
        <v>44546</v>
      </c>
      <c r="I3094" s="628">
        <f t="shared" si="41"/>
        <v>44546</v>
      </c>
      <c r="J3094" s="632"/>
    </row>
    <row r="3095" spans="1:10" s="372" customFormat="1">
      <c r="A3095" s="311" t="s">
        <v>2785</v>
      </c>
      <c r="B3095" s="313" t="s">
        <v>2725</v>
      </c>
      <c r="C3095" s="313" t="s">
        <v>2726</v>
      </c>
      <c r="D3095" s="629">
        <v>3218</v>
      </c>
      <c r="E3095" s="451">
        <v>3000</v>
      </c>
      <c r="F3095" s="630" t="s">
        <v>3964</v>
      </c>
      <c r="G3095" s="313" t="s">
        <v>2728</v>
      </c>
      <c r="H3095" s="631">
        <v>44546</v>
      </c>
      <c r="I3095" s="628">
        <f t="shared" si="41"/>
        <v>44546</v>
      </c>
      <c r="J3095" s="632"/>
    </row>
    <row r="3096" spans="1:10" s="372" customFormat="1">
      <c r="A3096" s="311" t="s">
        <v>2773</v>
      </c>
      <c r="B3096" s="313" t="s">
        <v>2725</v>
      </c>
      <c r="C3096" s="313" t="s">
        <v>2726</v>
      </c>
      <c r="D3096" s="629">
        <v>1338</v>
      </c>
      <c r="E3096" s="451">
        <v>24000</v>
      </c>
      <c r="F3096" s="630" t="s">
        <v>3965</v>
      </c>
      <c r="G3096" s="313" t="s">
        <v>2728</v>
      </c>
      <c r="H3096" s="631">
        <v>44344</v>
      </c>
      <c r="I3096" s="628">
        <f t="shared" si="41"/>
        <v>44344</v>
      </c>
      <c r="J3096" s="632"/>
    </row>
    <row r="3097" spans="1:10" s="372" customFormat="1">
      <c r="A3097" s="311" t="s">
        <v>2773</v>
      </c>
      <c r="B3097" s="313" t="s">
        <v>2725</v>
      </c>
      <c r="C3097" s="313" t="s">
        <v>2726</v>
      </c>
      <c r="D3097" s="629">
        <v>2205</v>
      </c>
      <c r="E3097" s="451">
        <v>24000</v>
      </c>
      <c r="F3097" s="630" t="s">
        <v>3966</v>
      </c>
      <c r="G3097" s="313" t="s">
        <v>2728</v>
      </c>
      <c r="H3097" s="631">
        <v>44434</v>
      </c>
      <c r="I3097" s="628">
        <f t="shared" si="41"/>
        <v>44434</v>
      </c>
      <c r="J3097" s="632"/>
    </row>
    <row r="3098" spans="1:10" s="372" customFormat="1">
      <c r="A3098" s="311" t="s">
        <v>2773</v>
      </c>
      <c r="B3098" s="313" t="s">
        <v>2725</v>
      </c>
      <c r="C3098" s="313" t="s">
        <v>2726</v>
      </c>
      <c r="D3098" s="629">
        <v>2741</v>
      </c>
      <c r="E3098" s="451">
        <v>24000</v>
      </c>
      <c r="F3098" s="630" t="s">
        <v>3966</v>
      </c>
      <c r="G3098" s="313" t="s">
        <v>2728</v>
      </c>
      <c r="H3098" s="631">
        <v>44484</v>
      </c>
      <c r="I3098" s="628">
        <f t="shared" si="41"/>
        <v>44484</v>
      </c>
      <c r="J3098" s="632"/>
    </row>
    <row r="3099" spans="1:10" s="372" customFormat="1">
      <c r="A3099" s="311" t="s">
        <v>2773</v>
      </c>
      <c r="B3099" s="313" t="s">
        <v>2725</v>
      </c>
      <c r="C3099" s="313" t="s">
        <v>2726</v>
      </c>
      <c r="D3099" s="629">
        <v>3269</v>
      </c>
      <c r="E3099" s="451">
        <v>12000</v>
      </c>
      <c r="F3099" s="630" t="s">
        <v>3966</v>
      </c>
      <c r="G3099" s="313" t="s">
        <v>2728</v>
      </c>
      <c r="H3099" s="631">
        <v>44551</v>
      </c>
      <c r="I3099" s="628">
        <f t="shared" si="41"/>
        <v>44551</v>
      </c>
      <c r="J3099" s="632"/>
    </row>
    <row r="3100" spans="1:10" s="372" customFormat="1">
      <c r="A3100" s="311" t="s">
        <v>2745</v>
      </c>
      <c r="B3100" s="313" t="s">
        <v>2831</v>
      </c>
      <c r="C3100" s="313" t="s">
        <v>2726</v>
      </c>
      <c r="D3100" s="629" t="s">
        <v>3111</v>
      </c>
      <c r="E3100" s="451">
        <v>136500</v>
      </c>
      <c r="F3100" s="630" t="s">
        <v>3966</v>
      </c>
      <c r="G3100" s="313" t="s">
        <v>2728</v>
      </c>
      <c r="H3100" s="631">
        <v>44496</v>
      </c>
      <c r="I3100" s="628">
        <f t="shared" si="41"/>
        <v>44496</v>
      </c>
      <c r="J3100" s="632"/>
    </row>
    <row r="3101" spans="1:10" s="372" customFormat="1" ht="23.25">
      <c r="A3101" s="311" t="s">
        <v>3967</v>
      </c>
      <c r="B3101" s="313" t="s">
        <v>2725</v>
      </c>
      <c r="C3101" s="313" t="s">
        <v>2726</v>
      </c>
      <c r="D3101" s="629">
        <v>526</v>
      </c>
      <c r="E3101" s="451">
        <v>10000</v>
      </c>
      <c r="F3101" s="630" t="s">
        <v>3968</v>
      </c>
      <c r="G3101" s="313" t="s">
        <v>2728</v>
      </c>
      <c r="H3101" s="631">
        <v>44250</v>
      </c>
      <c r="I3101" s="628">
        <f t="shared" si="41"/>
        <v>44250</v>
      </c>
      <c r="J3101" s="632"/>
    </row>
    <row r="3102" spans="1:10" s="372" customFormat="1">
      <c r="A3102" s="311" t="s">
        <v>3173</v>
      </c>
      <c r="B3102" s="313" t="s">
        <v>2725</v>
      </c>
      <c r="C3102" s="313" t="s">
        <v>2726</v>
      </c>
      <c r="D3102" s="629">
        <v>1004</v>
      </c>
      <c r="E3102" s="451">
        <v>24000</v>
      </c>
      <c r="F3102" s="630" t="s">
        <v>3969</v>
      </c>
      <c r="G3102" s="313" t="s">
        <v>2728</v>
      </c>
      <c r="H3102" s="631">
        <v>44320</v>
      </c>
      <c r="I3102" s="628">
        <f t="shared" si="41"/>
        <v>44320</v>
      </c>
      <c r="J3102" s="632"/>
    </row>
    <row r="3103" spans="1:10" s="372" customFormat="1">
      <c r="A3103" s="311" t="s">
        <v>3049</v>
      </c>
      <c r="B3103" s="313" t="s">
        <v>2725</v>
      </c>
      <c r="C3103" s="313" t="s">
        <v>2726</v>
      </c>
      <c r="D3103" s="629">
        <v>2333</v>
      </c>
      <c r="E3103" s="451">
        <v>24000</v>
      </c>
      <c r="F3103" s="630" t="s">
        <v>3969</v>
      </c>
      <c r="G3103" s="313" t="s">
        <v>2728</v>
      </c>
      <c r="H3103" s="631">
        <v>44447</v>
      </c>
      <c r="I3103" s="628">
        <f t="shared" si="41"/>
        <v>44447</v>
      </c>
      <c r="J3103" s="632"/>
    </row>
    <row r="3104" spans="1:10" s="372" customFormat="1">
      <c r="A3104" s="311" t="s">
        <v>3970</v>
      </c>
      <c r="B3104" s="313" t="s">
        <v>2725</v>
      </c>
      <c r="C3104" s="313" t="s">
        <v>2726</v>
      </c>
      <c r="D3104" s="629">
        <v>213</v>
      </c>
      <c r="E3104" s="451">
        <v>16000</v>
      </c>
      <c r="F3104" s="630" t="s">
        <v>3969</v>
      </c>
      <c r="G3104" s="313" t="s">
        <v>2728</v>
      </c>
      <c r="H3104" s="631">
        <v>44217</v>
      </c>
      <c r="I3104" s="628">
        <f t="shared" si="41"/>
        <v>44217</v>
      </c>
      <c r="J3104" s="632"/>
    </row>
    <row r="3105" spans="1:10" s="372" customFormat="1">
      <c r="A3105" s="311" t="s">
        <v>3632</v>
      </c>
      <c r="B3105" s="313" t="s">
        <v>2725</v>
      </c>
      <c r="C3105" s="313" t="s">
        <v>2726</v>
      </c>
      <c r="D3105" s="629">
        <v>617</v>
      </c>
      <c r="E3105" s="451">
        <v>16000</v>
      </c>
      <c r="F3105" s="630" t="s">
        <v>3971</v>
      </c>
      <c r="G3105" s="313" t="s">
        <v>2728</v>
      </c>
      <c r="H3105" s="631">
        <v>44263</v>
      </c>
      <c r="I3105" s="628">
        <f t="shared" si="41"/>
        <v>44263</v>
      </c>
      <c r="J3105" s="632"/>
    </row>
    <row r="3106" spans="1:10" s="372" customFormat="1">
      <c r="A3106" s="311" t="s">
        <v>3251</v>
      </c>
      <c r="B3106" s="313" t="s">
        <v>2725</v>
      </c>
      <c r="C3106" s="313" t="s">
        <v>2726</v>
      </c>
      <c r="D3106" s="629">
        <v>1134</v>
      </c>
      <c r="E3106" s="451">
        <v>16000</v>
      </c>
      <c r="F3106" s="630" t="s">
        <v>3971</v>
      </c>
      <c r="G3106" s="313" t="s">
        <v>2728</v>
      </c>
      <c r="H3106" s="631">
        <v>44330</v>
      </c>
      <c r="I3106" s="628">
        <f t="shared" si="41"/>
        <v>44330</v>
      </c>
      <c r="J3106" s="632"/>
    </row>
    <row r="3107" spans="1:10" s="372" customFormat="1">
      <c r="A3107" s="311" t="s">
        <v>3251</v>
      </c>
      <c r="B3107" s="313" t="s">
        <v>2725</v>
      </c>
      <c r="C3107" s="313" t="s">
        <v>2726</v>
      </c>
      <c r="D3107" s="629">
        <v>1881</v>
      </c>
      <c r="E3107" s="451">
        <v>16000</v>
      </c>
      <c r="F3107" s="630" t="s">
        <v>3971</v>
      </c>
      <c r="G3107" s="313" t="s">
        <v>2728</v>
      </c>
      <c r="H3107" s="631">
        <v>44393</v>
      </c>
      <c r="I3107" s="628">
        <f t="shared" si="41"/>
        <v>44393</v>
      </c>
      <c r="J3107" s="632"/>
    </row>
    <row r="3108" spans="1:10" s="372" customFormat="1">
      <c r="A3108" s="311" t="s">
        <v>3761</v>
      </c>
      <c r="B3108" s="313" t="s">
        <v>2725</v>
      </c>
      <c r="C3108" s="313" t="s">
        <v>2726</v>
      </c>
      <c r="D3108" s="629">
        <v>2445</v>
      </c>
      <c r="E3108" s="451">
        <v>24000</v>
      </c>
      <c r="F3108" s="630" t="s">
        <v>3971</v>
      </c>
      <c r="G3108" s="313" t="s">
        <v>2728</v>
      </c>
      <c r="H3108" s="631">
        <v>44455</v>
      </c>
      <c r="I3108" s="628">
        <f t="shared" si="41"/>
        <v>44455</v>
      </c>
      <c r="J3108" s="632"/>
    </row>
    <row r="3109" spans="1:10" s="372" customFormat="1">
      <c r="A3109" s="311" t="s">
        <v>2781</v>
      </c>
      <c r="B3109" s="313" t="s">
        <v>2725</v>
      </c>
      <c r="C3109" s="313" t="s">
        <v>2726</v>
      </c>
      <c r="D3109" s="629">
        <v>251</v>
      </c>
      <c r="E3109" s="451">
        <v>7500</v>
      </c>
      <c r="F3109" s="630" t="s">
        <v>3971</v>
      </c>
      <c r="G3109" s="313" t="s">
        <v>2728</v>
      </c>
      <c r="H3109" s="631">
        <v>44218</v>
      </c>
      <c r="I3109" s="628">
        <f t="shared" si="41"/>
        <v>44218</v>
      </c>
      <c r="J3109" s="632"/>
    </row>
    <row r="3110" spans="1:10" s="372" customFormat="1">
      <c r="A3110" s="311" t="s">
        <v>2783</v>
      </c>
      <c r="B3110" s="313" t="s">
        <v>2725</v>
      </c>
      <c r="C3110" s="313" t="s">
        <v>2726</v>
      </c>
      <c r="D3110" s="629">
        <v>763</v>
      </c>
      <c r="E3110" s="451">
        <v>7500</v>
      </c>
      <c r="F3110" s="630" t="s">
        <v>3972</v>
      </c>
      <c r="G3110" s="313" t="s">
        <v>2728</v>
      </c>
      <c r="H3110" s="631">
        <v>44294</v>
      </c>
      <c r="I3110" s="628">
        <f t="shared" si="41"/>
        <v>44294</v>
      </c>
      <c r="J3110" s="632"/>
    </row>
    <row r="3111" spans="1:10" s="372" customFormat="1">
      <c r="A3111" s="311" t="s">
        <v>2784</v>
      </c>
      <c r="B3111" s="313" t="s">
        <v>2725</v>
      </c>
      <c r="C3111" s="313" t="s">
        <v>2726</v>
      </c>
      <c r="D3111" s="629">
        <v>1812</v>
      </c>
      <c r="E3111" s="451">
        <v>5000</v>
      </c>
      <c r="F3111" s="630" t="s">
        <v>3972</v>
      </c>
      <c r="G3111" s="313" t="s">
        <v>2728</v>
      </c>
      <c r="H3111" s="631">
        <v>44390</v>
      </c>
      <c r="I3111" s="628">
        <f t="shared" si="41"/>
        <v>44390</v>
      </c>
      <c r="J3111" s="632"/>
    </row>
    <row r="3112" spans="1:10" s="372" customFormat="1">
      <c r="A3112" s="311" t="s">
        <v>2784</v>
      </c>
      <c r="B3112" s="313" t="s">
        <v>2725</v>
      </c>
      <c r="C3112" s="313" t="s">
        <v>2726</v>
      </c>
      <c r="D3112" s="629">
        <v>2305</v>
      </c>
      <c r="E3112" s="451">
        <v>10000</v>
      </c>
      <c r="F3112" s="630" t="s">
        <v>3972</v>
      </c>
      <c r="G3112" s="313" t="s">
        <v>2728</v>
      </c>
      <c r="H3112" s="631">
        <v>44446</v>
      </c>
      <c r="I3112" s="628">
        <f t="shared" si="41"/>
        <v>44446</v>
      </c>
      <c r="J3112" s="632"/>
    </row>
    <row r="3113" spans="1:10" s="372" customFormat="1">
      <c r="A3113" s="311" t="s">
        <v>2808</v>
      </c>
      <c r="B3113" s="313" t="s">
        <v>2725</v>
      </c>
      <c r="C3113" s="313" t="s">
        <v>2726</v>
      </c>
      <c r="D3113" s="629">
        <v>1202</v>
      </c>
      <c r="E3113" s="451">
        <v>10000</v>
      </c>
      <c r="F3113" s="630" t="s">
        <v>3972</v>
      </c>
      <c r="G3113" s="313" t="s">
        <v>2728</v>
      </c>
      <c r="H3113" s="631">
        <v>44335</v>
      </c>
      <c r="I3113" s="628">
        <f t="shared" si="41"/>
        <v>44335</v>
      </c>
      <c r="J3113" s="632"/>
    </row>
    <row r="3114" spans="1:10" s="372" customFormat="1">
      <c r="A3114" s="311" t="s">
        <v>2797</v>
      </c>
      <c r="B3114" s="313" t="s">
        <v>2725</v>
      </c>
      <c r="C3114" s="313" t="s">
        <v>2726</v>
      </c>
      <c r="D3114" s="629">
        <v>1630</v>
      </c>
      <c r="E3114" s="451">
        <v>30000</v>
      </c>
      <c r="F3114" s="630" t="s">
        <v>3973</v>
      </c>
      <c r="G3114" s="313" t="s">
        <v>2728</v>
      </c>
      <c r="H3114" s="631">
        <v>44370</v>
      </c>
      <c r="I3114" s="628">
        <f t="shared" si="41"/>
        <v>44370</v>
      </c>
      <c r="J3114" s="632"/>
    </row>
    <row r="3115" spans="1:10" s="372" customFormat="1">
      <c r="A3115" s="311" t="s">
        <v>2797</v>
      </c>
      <c r="B3115" s="313" t="s">
        <v>2725</v>
      </c>
      <c r="C3115" s="313" t="s">
        <v>2726</v>
      </c>
      <c r="D3115" s="629">
        <v>2532</v>
      </c>
      <c r="E3115" s="451">
        <v>33000</v>
      </c>
      <c r="F3115" s="630" t="s">
        <v>3973</v>
      </c>
      <c r="G3115" s="313" t="s">
        <v>2728</v>
      </c>
      <c r="H3115" s="631">
        <v>44463</v>
      </c>
      <c r="I3115" s="628">
        <f t="shared" si="41"/>
        <v>44463</v>
      </c>
      <c r="J3115" s="632"/>
    </row>
    <row r="3116" spans="1:10" s="372" customFormat="1">
      <c r="A3116" s="311" t="s">
        <v>2785</v>
      </c>
      <c r="B3116" s="313" t="s">
        <v>2725</v>
      </c>
      <c r="C3116" s="313" t="s">
        <v>2726</v>
      </c>
      <c r="D3116" s="629">
        <v>1533</v>
      </c>
      <c r="E3116" s="451">
        <v>8000</v>
      </c>
      <c r="F3116" s="630" t="s">
        <v>3973</v>
      </c>
      <c r="G3116" s="313" t="s">
        <v>2728</v>
      </c>
      <c r="H3116" s="631">
        <v>44358</v>
      </c>
      <c r="I3116" s="628">
        <f t="shared" si="41"/>
        <v>44358</v>
      </c>
      <c r="J3116" s="632"/>
    </row>
    <row r="3117" spans="1:10" s="372" customFormat="1">
      <c r="A3117" s="311" t="s">
        <v>2785</v>
      </c>
      <c r="B3117" s="313" t="s">
        <v>2725</v>
      </c>
      <c r="C3117" s="313" t="s">
        <v>2726</v>
      </c>
      <c r="D3117" s="629">
        <v>2064</v>
      </c>
      <c r="E3117" s="451">
        <v>12000</v>
      </c>
      <c r="F3117" s="630" t="s">
        <v>3974</v>
      </c>
      <c r="G3117" s="313" t="s">
        <v>2728</v>
      </c>
      <c r="H3117" s="631">
        <v>44421</v>
      </c>
      <c r="I3117" s="628">
        <f t="shared" si="41"/>
        <v>44421</v>
      </c>
      <c r="J3117" s="632"/>
    </row>
    <row r="3118" spans="1:10" s="372" customFormat="1">
      <c r="A3118" s="311" t="s">
        <v>2785</v>
      </c>
      <c r="B3118" s="313" t="s">
        <v>2725</v>
      </c>
      <c r="C3118" s="313" t="s">
        <v>2726</v>
      </c>
      <c r="D3118" s="629">
        <v>2959</v>
      </c>
      <c r="E3118" s="451">
        <v>6200</v>
      </c>
      <c r="F3118" s="630" t="s">
        <v>3974</v>
      </c>
      <c r="G3118" s="313" t="s">
        <v>2728</v>
      </c>
      <c r="H3118" s="631">
        <v>44516</v>
      </c>
      <c r="I3118" s="628">
        <f t="shared" si="41"/>
        <v>44516</v>
      </c>
      <c r="J3118" s="632"/>
    </row>
    <row r="3119" spans="1:10" s="372" customFormat="1">
      <c r="A3119" s="311" t="s">
        <v>3975</v>
      </c>
      <c r="B3119" s="313" t="s">
        <v>2725</v>
      </c>
      <c r="C3119" s="313" t="s">
        <v>2726</v>
      </c>
      <c r="D3119" s="629">
        <v>3025</v>
      </c>
      <c r="E3119" s="451">
        <v>4800</v>
      </c>
      <c r="F3119" s="630" t="s">
        <v>3974</v>
      </c>
      <c r="G3119" s="313" t="s">
        <v>2728</v>
      </c>
      <c r="H3119" s="631">
        <v>44524</v>
      </c>
      <c r="I3119" s="628">
        <f t="shared" si="41"/>
        <v>44524</v>
      </c>
      <c r="J3119" s="632"/>
    </row>
    <row r="3120" spans="1:10" s="372" customFormat="1">
      <c r="A3120" s="311" t="s">
        <v>2771</v>
      </c>
      <c r="B3120" s="313" t="s">
        <v>2725</v>
      </c>
      <c r="C3120" s="313" t="s">
        <v>2726</v>
      </c>
      <c r="D3120" s="629">
        <v>1835</v>
      </c>
      <c r="E3120" s="451">
        <v>2500</v>
      </c>
      <c r="F3120" s="630" t="s">
        <v>3976</v>
      </c>
      <c r="G3120" s="313" t="s">
        <v>2728</v>
      </c>
      <c r="H3120" s="631">
        <v>44390</v>
      </c>
      <c r="I3120" s="628">
        <f t="shared" si="41"/>
        <v>44390</v>
      </c>
      <c r="J3120" s="632"/>
    </row>
    <row r="3121" spans="1:10" s="372" customFormat="1" ht="23.25">
      <c r="A3121" s="311" t="s">
        <v>2785</v>
      </c>
      <c r="B3121" s="313" t="s">
        <v>2725</v>
      </c>
      <c r="C3121" s="313" t="s">
        <v>2726</v>
      </c>
      <c r="D3121" s="629">
        <v>2761</v>
      </c>
      <c r="E3121" s="451">
        <v>18000</v>
      </c>
      <c r="F3121" s="630" t="s">
        <v>3977</v>
      </c>
      <c r="G3121" s="313" t="s">
        <v>2728</v>
      </c>
      <c r="H3121" s="631">
        <v>44489</v>
      </c>
      <c r="I3121" s="628">
        <f t="shared" si="41"/>
        <v>44489</v>
      </c>
      <c r="J3121" s="632"/>
    </row>
    <row r="3122" spans="1:10" s="372" customFormat="1">
      <c r="A3122" s="311" t="s">
        <v>2773</v>
      </c>
      <c r="B3122" s="313" t="s">
        <v>2725</v>
      </c>
      <c r="C3122" s="313" t="s">
        <v>2726</v>
      </c>
      <c r="D3122" s="629">
        <v>49</v>
      </c>
      <c r="E3122" s="451">
        <v>30000</v>
      </c>
      <c r="F3122" s="630" t="s">
        <v>3978</v>
      </c>
      <c r="G3122" s="313" t="s">
        <v>2728</v>
      </c>
      <c r="H3122" s="631">
        <v>44209</v>
      </c>
      <c r="I3122" s="628">
        <f t="shared" si="41"/>
        <v>44209</v>
      </c>
      <c r="J3122" s="632"/>
    </row>
    <row r="3123" spans="1:10" s="372" customFormat="1" ht="23.25">
      <c r="A3123" s="311" t="s">
        <v>2773</v>
      </c>
      <c r="B3123" s="313" t="s">
        <v>2725</v>
      </c>
      <c r="C3123" s="313" t="s">
        <v>2726</v>
      </c>
      <c r="D3123" s="629">
        <v>945</v>
      </c>
      <c r="E3123" s="451">
        <v>30000</v>
      </c>
      <c r="F3123" s="630" t="s">
        <v>3979</v>
      </c>
      <c r="G3123" s="313" t="s">
        <v>2728</v>
      </c>
      <c r="H3123" s="631">
        <v>44314</v>
      </c>
      <c r="I3123" s="628">
        <f t="shared" si="41"/>
        <v>44314</v>
      </c>
      <c r="J3123" s="632"/>
    </row>
    <row r="3124" spans="1:10" s="372" customFormat="1" ht="23.25">
      <c r="A3124" s="311" t="s">
        <v>2773</v>
      </c>
      <c r="B3124" s="313" t="s">
        <v>2725</v>
      </c>
      <c r="C3124" s="313" t="s">
        <v>2726</v>
      </c>
      <c r="D3124" s="629">
        <v>2081</v>
      </c>
      <c r="E3124" s="451">
        <v>30000</v>
      </c>
      <c r="F3124" s="630" t="s">
        <v>3979</v>
      </c>
      <c r="G3124" s="313" t="s">
        <v>2728</v>
      </c>
      <c r="H3124" s="631">
        <v>44424</v>
      </c>
      <c r="I3124" s="628">
        <f t="shared" ref="I3124:I3187" si="42">H3124+0</f>
        <v>44424</v>
      </c>
      <c r="J3124" s="632"/>
    </row>
    <row r="3125" spans="1:10" s="372" customFormat="1" ht="23.25">
      <c r="A3125" s="311" t="s">
        <v>2773</v>
      </c>
      <c r="B3125" s="313" t="s">
        <v>2725</v>
      </c>
      <c r="C3125" s="313" t="s">
        <v>2726</v>
      </c>
      <c r="D3125" s="629">
        <v>2883</v>
      </c>
      <c r="E3125" s="451">
        <v>20000</v>
      </c>
      <c r="F3125" s="630" t="s">
        <v>3979</v>
      </c>
      <c r="G3125" s="313" t="s">
        <v>2728</v>
      </c>
      <c r="H3125" s="631">
        <v>44510</v>
      </c>
      <c r="I3125" s="628">
        <f t="shared" si="42"/>
        <v>44510</v>
      </c>
      <c r="J3125" s="632"/>
    </row>
    <row r="3126" spans="1:10" s="372" customFormat="1" ht="23.25">
      <c r="A3126" s="311" t="s">
        <v>2844</v>
      </c>
      <c r="B3126" s="313" t="s">
        <v>2725</v>
      </c>
      <c r="C3126" s="313" t="s">
        <v>2726</v>
      </c>
      <c r="D3126" s="629">
        <v>492</v>
      </c>
      <c r="E3126" s="451">
        <v>30000</v>
      </c>
      <c r="F3126" s="630" t="s">
        <v>3979</v>
      </c>
      <c r="G3126" s="313" t="s">
        <v>2728</v>
      </c>
      <c r="H3126" s="631">
        <v>44245</v>
      </c>
      <c r="I3126" s="628">
        <f t="shared" si="42"/>
        <v>44245</v>
      </c>
      <c r="J3126" s="632"/>
    </row>
    <row r="3127" spans="1:10" s="372" customFormat="1">
      <c r="A3127" s="311" t="s">
        <v>2787</v>
      </c>
      <c r="B3127" s="313" t="s">
        <v>2725</v>
      </c>
      <c r="C3127" s="313" t="s">
        <v>2726</v>
      </c>
      <c r="D3127" s="629">
        <v>1245</v>
      </c>
      <c r="E3127" s="451">
        <v>20000</v>
      </c>
      <c r="F3127" s="630" t="s">
        <v>3980</v>
      </c>
      <c r="G3127" s="313" t="s">
        <v>2728</v>
      </c>
      <c r="H3127" s="631">
        <v>44337</v>
      </c>
      <c r="I3127" s="628">
        <f t="shared" si="42"/>
        <v>44337</v>
      </c>
      <c r="J3127" s="632"/>
    </row>
    <row r="3128" spans="1:10" s="372" customFormat="1">
      <c r="A3128" s="311" t="s">
        <v>2773</v>
      </c>
      <c r="B3128" s="313" t="s">
        <v>2725</v>
      </c>
      <c r="C3128" s="313" t="s">
        <v>2726</v>
      </c>
      <c r="D3128" s="629">
        <v>1866</v>
      </c>
      <c r="E3128" s="451">
        <v>30000</v>
      </c>
      <c r="F3128" s="630" t="s">
        <v>3980</v>
      </c>
      <c r="G3128" s="313" t="s">
        <v>2728</v>
      </c>
      <c r="H3128" s="631">
        <v>44392</v>
      </c>
      <c r="I3128" s="628">
        <f t="shared" si="42"/>
        <v>44392</v>
      </c>
      <c r="J3128" s="632"/>
    </row>
    <row r="3129" spans="1:10" s="372" customFormat="1">
      <c r="A3129" s="311" t="s">
        <v>2773</v>
      </c>
      <c r="B3129" s="313" t="s">
        <v>2725</v>
      </c>
      <c r="C3129" s="313" t="s">
        <v>2726</v>
      </c>
      <c r="D3129" s="629">
        <v>2776</v>
      </c>
      <c r="E3129" s="451">
        <v>24900</v>
      </c>
      <c r="F3129" s="630" t="s">
        <v>3980</v>
      </c>
      <c r="G3129" s="313" t="s">
        <v>2728</v>
      </c>
      <c r="H3129" s="631">
        <v>44490</v>
      </c>
      <c r="I3129" s="628">
        <f t="shared" si="42"/>
        <v>44490</v>
      </c>
      <c r="J3129" s="632"/>
    </row>
    <row r="3130" spans="1:10" s="372" customFormat="1">
      <c r="A3130" s="311" t="s">
        <v>2767</v>
      </c>
      <c r="B3130" s="313" t="s">
        <v>2725</v>
      </c>
      <c r="C3130" s="313" t="s">
        <v>2726</v>
      </c>
      <c r="D3130" s="629">
        <v>44</v>
      </c>
      <c r="E3130" s="451">
        <v>14000</v>
      </c>
      <c r="F3130" s="630" t="s">
        <v>3980</v>
      </c>
      <c r="G3130" s="313" t="s">
        <v>2728</v>
      </c>
      <c r="H3130" s="631">
        <v>44209</v>
      </c>
      <c r="I3130" s="628">
        <f t="shared" si="42"/>
        <v>44209</v>
      </c>
      <c r="J3130" s="632"/>
    </row>
    <row r="3131" spans="1:10" s="372" customFormat="1">
      <c r="A3131" s="311" t="s">
        <v>2785</v>
      </c>
      <c r="B3131" s="313" t="s">
        <v>2725</v>
      </c>
      <c r="C3131" s="313" t="s">
        <v>2726</v>
      </c>
      <c r="D3131" s="629">
        <v>2793</v>
      </c>
      <c r="E3131" s="451">
        <v>10000</v>
      </c>
      <c r="F3131" s="630" t="s">
        <v>3981</v>
      </c>
      <c r="G3131" s="313" t="s">
        <v>2728</v>
      </c>
      <c r="H3131" s="631">
        <v>44495</v>
      </c>
      <c r="I3131" s="628">
        <f t="shared" si="42"/>
        <v>44495</v>
      </c>
      <c r="J3131" s="632"/>
    </row>
    <row r="3132" spans="1:10" s="372" customFormat="1">
      <c r="A3132" s="311" t="s">
        <v>3982</v>
      </c>
      <c r="B3132" s="313" t="s">
        <v>2725</v>
      </c>
      <c r="C3132" s="313" t="s">
        <v>2726</v>
      </c>
      <c r="D3132" s="629">
        <v>1685</v>
      </c>
      <c r="E3132" s="451">
        <v>30000</v>
      </c>
      <c r="F3132" s="630" t="s">
        <v>3983</v>
      </c>
      <c r="G3132" s="313" t="s">
        <v>2728</v>
      </c>
      <c r="H3132" s="631">
        <v>44377</v>
      </c>
      <c r="I3132" s="628">
        <f t="shared" si="42"/>
        <v>44377</v>
      </c>
      <c r="J3132" s="632"/>
    </row>
    <row r="3133" spans="1:10" s="372" customFormat="1">
      <c r="A3133" s="311" t="s">
        <v>2955</v>
      </c>
      <c r="B3133" s="313" t="s">
        <v>2725</v>
      </c>
      <c r="C3133" s="313" t="s">
        <v>2726</v>
      </c>
      <c r="D3133" s="629">
        <v>142</v>
      </c>
      <c r="E3133" s="451">
        <v>30000</v>
      </c>
      <c r="F3133" s="630" t="s">
        <v>3984</v>
      </c>
      <c r="G3133" s="313" t="s">
        <v>2728</v>
      </c>
      <c r="H3133" s="631">
        <v>44213</v>
      </c>
      <c r="I3133" s="628">
        <f t="shared" si="42"/>
        <v>44213</v>
      </c>
      <c r="J3133" s="632"/>
    </row>
    <row r="3134" spans="1:10" s="372" customFormat="1">
      <c r="A3134" s="311" t="s">
        <v>2955</v>
      </c>
      <c r="B3134" s="313" t="s">
        <v>2725</v>
      </c>
      <c r="C3134" s="313" t="s">
        <v>2726</v>
      </c>
      <c r="D3134" s="629">
        <v>870</v>
      </c>
      <c r="E3134" s="451">
        <v>30000</v>
      </c>
      <c r="F3134" s="630" t="s">
        <v>3985</v>
      </c>
      <c r="G3134" s="313" t="s">
        <v>2728</v>
      </c>
      <c r="H3134" s="631">
        <v>44306</v>
      </c>
      <c r="I3134" s="628">
        <f t="shared" si="42"/>
        <v>44306</v>
      </c>
      <c r="J3134" s="632"/>
    </row>
    <row r="3135" spans="1:10" s="372" customFormat="1">
      <c r="A3135" s="311" t="s">
        <v>2787</v>
      </c>
      <c r="B3135" s="313" t="s">
        <v>2725</v>
      </c>
      <c r="C3135" s="313" t="s">
        <v>2726</v>
      </c>
      <c r="D3135" s="629">
        <v>1778</v>
      </c>
      <c r="E3135" s="451">
        <v>30000</v>
      </c>
      <c r="F3135" s="630" t="s">
        <v>3985</v>
      </c>
      <c r="G3135" s="313" t="s">
        <v>2728</v>
      </c>
      <c r="H3135" s="631">
        <v>44385</v>
      </c>
      <c r="I3135" s="628">
        <f t="shared" si="42"/>
        <v>44385</v>
      </c>
      <c r="J3135" s="632"/>
    </row>
    <row r="3136" spans="1:10" s="372" customFormat="1">
      <c r="A3136" s="311" t="s">
        <v>2955</v>
      </c>
      <c r="B3136" s="313" t="s">
        <v>2725</v>
      </c>
      <c r="C3136" s="313" t="s">
        <v>2726</v>
      </c>
      <c r="D3136" s="629">
        <v>2635</v>
      </c>
      <c r="E3136" s="451">
        <v>30000</v>
      </c>
      <c r="F3136" s="630" t="s">
        <v>3985</v>
      </c>
      <c r="G3136" s="313" t="s">
        <v>2728</v>
      </c>
      <c r="H3136" s="631">
        <v>44473</v>
      </c>
      <c r="I3136" s="628">
        <f t="shared" si="42"/>
        <v>44473</v>
      </c>
      <c r="J3136" s="632"/>
    </row>
    <row r="3137" spans="1:10" s="372" customFormat="1">
      <c r="A3137" s="311" t="s">
        <v>2955</v>
      </c>
      <c r="B3137" s="313" t="s">
        <v>2725</v>
      </c>
      <c r="C3137" s="313" t="s">
        <v>2726</v>
      </c>
      <c r="D3137" s="629">
        <v>3272</v>
      </c>
      <c r="E3137" s="451">
        <v>6000</v>
      </c>
      <c r="F3137" s="630" t="s">
        <v>3985</v>
      </c>
      <c r="G3137" s="313" t="s">
        <v>2728</v>
      </c>
      <c r="H3137" s="631">
        <v>44551</v>
      </c>
      <c r="I3137" s="628">
        <f t="shared" si="42"/>
        <v>44551</v>
      </c>
      <c r="J3137" s="632"/>
    </row>
    <row r="3138" spans="1:10" s="372" customFormat="1">
      <c r="A3138" s="311" t="s">
        <v>2964</v>
      </c>
      <c r="B3138" s="313" t="s">
        <v>2725</v>
      </c>
      <c r="C3138" s="313" t="s">
        <v>2726</v>
      </c>
      <c r="D3138" s="629">
        <v>285</v>
      </c>
      <c r="E3138" s="451">
        <v>8000</v>
      </c>
      <c r="F3138" s="630" t="s">
        <v>3985</v>
      </c>
      <c r="G3138" s="313" t="s">
        <v>2728</v>
      </c>
      <c r="H3138" s="631">
        <v>44222</v>
      </c>
      <c r="I3138" s="628">
        <f t="shared" si="42"/>
        <v>44222</v>
      </c>
      <c r="J3138" s="632"/>
    </row>
    <row r="3139" spans="1:10" s="372" customFormat="1">
      <c r="A3139" s="311" t="s">
        <v>2785</v>
      </c>
      <c r="B3139" s="313" t="s">
        <v>2725</v>
      </c>
      <c r="C3139" s="313" t="s">
        <v>2726</v>
      </c>
      <c r="D3139" s="629">
        <v>97</v>
      </c>
      <c r="E3139" s="451">
        <v>18000</v>
      </c>
      <c r="F3139" s="630" t="s">
        <v>3986</v>
      </c>
      <c r="G3139" s="313" t="s">
        <v>2728</v>
      </c>
      <c r="H3139" s="631">
        <v>44212</v>
      </c>
      <c r="I3139" s="628">
        <f t="shared" si="42"/>
        <v>44212</v>
      </c>
      <c r="J3139" s="632"/>
    </row>
    <row r="3140" spans="1:10" s="372" customFormat="1">
      <c r="A3140" s="311" t="s">
        <v>2785</v>
      </c>
      <c r="B3140" s="313" t="s">
        <v>2725</v>
      </c>
      <c r="C3140" s="313" t="s">
        <v>2726</v>
      </c>
      <c r="D3140" s="629">
        <v>1793</v>
      </c>
      <c r="E3140" s="451">
        <v>6000</v>
      </c>
      <c r="F3140" s="630" t="s">
        <v>3987</v>
      </c>
      <c r="G3140" s="313" t="s">
        <v>2728</v>
      </c>
      <c r="H3140" s="631">
        <v>44386</v>
      </c>
      <c r="I3140" s="628">
        <f t="shared" si="42"/>
        <v>44386</v>
      </c>
      <c r="J3140" s="632"/>
    </row>
    <row r="3141" spans="1:10" s="372" customFormat="1">
      <c r="A3141" s="311" t="s">
        <v>2785</v>
      </c>
      <c r="B3141" s="313" t="s">
        <v>2725</v>
      </c>
      <c r="C3141" s="313" t="s">
        <v>2726</v>
      </c>
      <c r="D3141" s="629">
        <v>2379</v>
      </c>
      <c r="E3141" s="451">
        <v>12000</v>
      </c>
      <c r="F3141" s="630" t="s">
        <v>3987</v>
      </c>
      <c r="G3141" s="313" t="s">
        <v>2728</v>
      </c>
      <c r="H3141" s="631">
        <v>44452</v>
      </c>
      <c r="I3141" s="628">
        <f t="shared" si="42"/>
        <v>44452</v>
      </c>
      <c r="J3141" s="632"/>
    </row>
    <row r="3142" spans="1:10" s="372" customFormat="1">
      <c r="A3142" s="311" t="s">
        <v>2942</v>
      </c>
      <c r="B3142" s="313" t="s">
        <v>2725</v>
      </c>
      <c r="C3142" s="313" t="s">
        <v>2726</v>
      </c>
      <c r="D3142" s="629">
        <v>352</v>
      </c>
      <c r="E3142" s="451">
        <v>30000</v>
      </c>
      <c r="F3142" s="630" t="s">
        <v>3987</v>
      </c>
      <c r="G3142" s="313" t="s">
        <v>2728</v>
      </c>
      <c r="H3142" s="631">
        <v>44229</v>
      </c>
      <c r="I3142" s="628">
        <f t="shared" si="42"/>
        <v>44229</v>
      </c>
      <c r="J3142" s="632"/>
    </row>
    <row r="3143" spans="1:10" s="372" customFormat="1" ht="23.25">
      <c r="A3143" s="311" t="s">
        <v>3928</v>
      </c>
      <c r="B3143" s="313" t="s">
        <v>2725</v>
      </c>
      <c r="C3143" s="313" t="s">
        <v>2726</v>
      </c>
      <c r="D3143" s="629">
        <v>1039</v>
      </c>
      <c r="E3143" s="451">
        <v>10000</v>
      </c>
      <c r="F3143" s="630" t="s">
        <v>3988</v>
      </c>
      <c r="G3143" s="313" t="s">
        <v>2728</v>
      </c>
      <c r="H3143" s="631">
        <v>44322</v>
      </c>
      <c r="I3143" s="628">
        <f t="shared" si="42"/>
        <v>44322</v>
      </c>
      <c r="J3143" s="632"/>
    </row>
    <row r="3144" spans="1:10" s="372" customFormat="1">
      <c r="A3144" s="311" t="s">
        <v>2850</v>
      </c>
      <c r="B3144" s="313" t="s">
        <v>2725</v>
      </c>
      <c r="C3144" s="313" t="s">
        <v>2726</v>
      </c>
      <c r="D3144" s="629">
        <v>1508</v>
      </c>
      <c r="E3144" s="451">
        <v>30000</v>
      </c>
      <c r="F3144" s="630" t="s">
        <v>3988</v>
      </c>
      <c r="G3144" s="313" t="s">
        <v>2728</v>
      </c>
      <c r="H3144" s="631">
        <v>44357</v>
      </c>
      <c r="I3144" s="628">
        <f t="shared" si="42"/>
        <v>44357</v>
      </c>
      <c r="J3144" s="632"/>
    </row>
    <row r="3145" spans="1:10" s="372" customFormat="1">
      <c r="A3145" s="311" t="s">
        <v>2850</v>
      </c>
      <c r="B3145" s="313" t="s">
        <v>2725</v>
      </c>
      <c r="C3145" s="313" t="s">
        <v>2726</v>
      </c>
      <c r="D3145" s="629">
        <v>2357</v>
      </c>
      <c r="E3145" s="451">
        <v>30000</v>
      </c>
      <c r="F3145" s="630" t="s">
        <v>3988</v>
      </c>
      <c r="G3145" s="313" t="s">
        <v>2728</v>
      </c>
      <c r="H3145" s="631">
        <v>44449</v>
      </c>
      <c r="I3145" s="628">
        <f t="shared" si="42"/>
        <v>44449</v>
      </c>
      <c r="J3145" s="632"/>
    </row>
    <row r="3146" spans="1:10" s="372" customFormat="1">
      <c r="A3146" s="311" t="s">
        <v>2850</v>
      </c>
      <c r="B3146" s="313" t="s">
        <v>2725</v>
      </c>
      <c r="C3146" s="313" t="s">
        <v>2726</v>
      </c>
      <c r="D3146" s="629">
        <v>3202</v>
      </c>
      <c r="E3146" s="451">
        <v>7340</v>
      </c>
      <c r="F3146" s="630" t="s">
        <v>3988</v>
      </c>
      <c r="G3146" s="313" t="s">
        <v>2728</v>
      </c>
      <c r="H3146" s="631">
        <v>44543</v>
      </c>
      <c r="I3146" s="628">
        <f t="shared" si="42"/>
        <v>44543</v>
      </c>
      <c r="J3146" s="632"/>
    </row>
    <row r="3147" spans="1:10" s="372" customFormat="1">
      <c r="A3147" s="311" t="s">
        <v>2787</v>
      </c>
      <c r="B3147" s="313" t="s">
        <v>2725</v>
      </c>
      <c r="C3147" s="313" t="s">
        <v>2726</v>
      </c>
      <c r="D3147" s="629">
        <v>2201</v>
      </c>
      <c r="E3147" s="451">
        <v>32000</v>
      </c>
      <c r="F3147" s="630" t="s">
        <v>3988</v>
      </c>
      <c r="G3147" s="313" t="s">
        <v>2728</v>
      </c>
      <c r="H3147" s="631">
        <v>44434</v>
      </c>
      <c r="I3147" s="628">
        <f t="shared" si="42"/>
        <v>44434</v>
      </c>
      <c r="J3147" s="632"/>
    </row>
    <row r="3148" spans="1:10" s="372" customFormat="1">
      <c r="A3148" s="311" t="s">
        <v>2791</v>
      </c>
      <c r="B3148" s="313" t="s">
        <v>2725</v>
      </c>
      <c r="C3148" s="313" t="s">
        <v>2726</v>
      </c>
      <c r="D3148" s="629">
        <v>157</v>
      </c>
      <c r="E3148" s="451">
        <v>8400</v>
      </c>
      <c r="F3148" s="630" t="s">
        <v>3989</v>
      </c>
      <c r="G3148" s="313" t="s">
        <v>2728</v>
      </c>
      <c r="H3148" s="631">
        <v>44215</v>
      </c>
      <c r="I3148" s="628">
        <f t="shared" si="42"/>
        <v>44215</v>
      </c>
      <c r="J3148" s="632"/>
    </row>
    <row r="3149" spans="1:10" s="372" customFormat="1" ht="23.25">
      <c r="A3149" s="311" t="s">
        <v>2839</v>
      </c>
      <c r="B3149" s="313" t="s">
        <v>2725</v>
      </c>
      <c r="C3149" s="313" t="s">
        <v>2726</v>
      </c>
      <c r="D3149" s="629">
        <v>592</v>
      </c>
      <c r="E3149" s="451">
        <v>4000</v>
      </c>
      <c r="F3149" s="630" t="s">
        <v>3990</v>
      </c>
      <c r="G3149" s="313" t="s">
        <v>2728</v>
      </c>
      <c r="H3149" s="631">
        <v>44259</v>
      </c>
      <c r="I3149" s="628">
        <f t="shared" si="42"/>
        <v>44259</v>
      </c>
      <c r="J3149" s="632"/>
    </row>
    <row r="3150" spans="1:10" s="372" customFormat="1">
      <c r="A3150" s="311" t="s">
        <v>2777</v>
      </c>
      <c r="B3150" s="313" t="s">
        <v>2725</v>
      </c>
      <c r="C3150" s="313" t="s">
        <v>2726</v>
      </c>
      <c r="D3150" s="629">
        <v>114</v>
      </c>
      <c r="E3150" s="451">
        <v>35100</v>
      </c>
      <c r="F3150" s="630" t="s">
        <v>3991</v>
      </c>
      <c r="G3150" s="313" t="s">
        <v>2728</v>
      </c>
      <c r="H3150" s="631">
        <v>44212</v>
      </c>
      <c r="I3150" s="628">
        <f t="shared" si="42"/>
        <v>44212</v>
      </c>
      <c r="J3150" s="632"/>
    </row>
    <row r="3151" spans="1:10" s="372" customFormat="1">
      <c r="A3151" s="311" t="s">
        <v>2777</v>
      </c>
      <c r="B3151" s="313" t="s">
        <v>2725</v>
      </c>
      <c r="C3151" s="313" t="s">
        <v>2726</v>
      </c>
      <c r="D3151" s="629">
        <v>991</v>
      </c>
      <c r="E3151" s="451">
        <v>35100</v>
      </c>
      <c r="F3151" s="630" t="s">
        <v>3992</v>
      </c>
      <c r="G3151" s="313" t="s">
        <v>2728</v>
      </c>
      <c r="H3151" s="631">
        <v>44319</v>
      </c>
      <c r="I3151" s="628">
        <f t="shared" si="42"/>
        <v>44319</v>
      </c>
      <c r="J3151" s="632"/>
    </row>
    <row r="3152" spans="1:10" s="372" customFormat="1" ht="23.25">
      <c r="A3152" s="311" t="s">
        <v>3053</v>
      </c>
      <c r="B3152" s="313" t="s">
        <v>2725</v>
      </c>
      <c r="C3152" s="313" t="s">
        <v>2726</v>
      </c>
      <c r="D3152" s="629">
        <v>154</v>
      </c>
      <c r="E3152" s="451">
        <v>30000</v>
      </c>
      <c r="F3152" s="630" t="s">
        <v>3992</v>
      </c>
      <c r="G3152" s="313" t="s">
        <v>2728</v>
      </c>
      <c r="H3152" s="631">
        <v>44214</v>
      </c>
      <c r="I3152" s="628">
        <f t="shared" si="42"/>
        <v>44214</v>
      </c>
      <c r="J3152" s="632"/>
    </row>
    <row r="3153" spans="1:10" s="372" customFormat="1">
      <c r="A3153" s="311" t="s">
        <v>2789</v>
      </c>
      <c r="B3153" s="313" t="s">
        <v>2725</v>
      </c>
      <c r="C3153" s="313" t="s">
        <v>2726</v>
      </c>
      <c r="D3153" s="629">
        <v>1057</v>
      </c>
      <c r="E3153" s="451">
        <v>10000</v>
      </c>
      <c r="F3153" s="630" t="s">
        <v>3993</v>
      </c>
      <c r="G3153" s="313" t="s">
        <v>2728</v>
      </c>
      <c r="H3153" s="631">
        <v>44323</v>
      </c>
      <c r="I3153" s="628">
        <f t="shared" si="42"/>
        <v>44323</v>
      </c>
      <c r="J3153" s="632"/>
    </row>
    <row r="3154" spans="1:10" s="372" customFormat="1">
      <c r="A3154" s="311" t="s">
        <v>2789</v>
      </c>
      <c r="B3154" s="313" t="s">
        <v>2725</v>
      </c>
      <c r="C3154" s="313" t="s">
        <v>2726</v>
      </c>
      <c r="D3154" s="629">
        <v>1493</v>
      </c>
      <c r="E3154" s="451">
        <v>30000</v>
      </c>
      <c r="F3154" s="630" t="s">
        <v>3993</v>
      </c>
      <c r="G3154" s="313" t="s">
        <v>2728</v>
      </c>
      <c r="H3154" s="631">
        <v>44357</v>
      </c>
      <c r="I3154" s="628">
        <f t="shared" si="42"/>
        <v>44357</v>
      </c>
      <c r="J3154" s="632"/>
    </row>
    <row r="3155" spans="1:10" s="372" customFormat="1">
      <c r="A3155" s="311" t="s">
        <v>2789</v>
      </c>
      <c r="B3155" s="313" t="s">
        <v>2725</v>
      </c>
      <c r="C3155" s="313" t="s">
        <v>2726</v>
      </c>
      <c r="D3155" s="629">
        <v>2423</v>
      </c>
      <c r="E3155" s="451">
        <v>30000</v>
      </c>
      <c r="F3155" s="630" t="s">
        <v>3993</v>
      </c>
      <c r="G3155" s="313" t="s">
        <v>2728</v>
      </c>
      <c r="H3155" s="631">
        <v>44454</v>
      </c>
      <c r="I3155" s="628">
        <f t="shared" si="42"/>
        <v>44454</v>
      </c>
      <c r="J3155" s="632"/>
    </row>
    <row r="3156" spans="1:10" s="372" customFormat="1">
      <c r="A3156" s="311" t="s">
        <v>2789</v>
      </c>
      <c r="B3156" s="313" t="s">
        <v>2725</v>
      </c>
      <c r="C3156" s="313" t="s">
        <v>2726</v>
      </c>
      <c r="D3156" s="629">
        <v>3233</v>
      </c>
      <c r="E3156" s="451">
        <v>5670</v>
      </c>
      <c r="F3156" s="630" t="s">
        <v>3993</v>
      </c>
      <c r="G3156" s="313" t="s">
        <v>2728</v>
      </c>
      <c r="H3156" s="631">
        <v>44546</v>
      </c>
      <c r="I3156" s="628">
        <f t="shared" si="42"/>
        <v>44546</v>
      </c>
      <c r="J3156" s="632"/>
    </row>
    <row r="3157" spans="1:10" s="372" customFormat="1">
      <c r="A3157" s="311" t="s">
        <v>2768</v>
      </c>
      <c r="B3157" s="313" t="s">
        <v>2725</v>
      </c>
      <c r="C3157" s="313" t="s">
        <v>2726</v>
      </c>
      <c r="D3157" s="629">
        <v>2448</v>
      </c>
      <c r="E3157" s="451">
        <v>12000</v>
      </c>
      <c r="F3157" s="630" t="s">
        <v>3993</v>
      </c>
      <c r="G3157" s="313" t="s">
        <v>2728</v>
      </c>
      <c r="H3157" s="631">
        <v>44455</v>
      </c>
      <c r="I3157" s="628">
        <f t="shared" si="42"/>
        <v>44455</v>
      </c>
      <c r="J3157" s="632"/>
    </row>
    <row r="3158" spans="1:10" s="372" customFormat="1">
      <c r="A3158" s="311" t="s">
        <v>3245</v>
      </c>
      <c r="B3158" s="313" t="s">
        <v>2725</v>
      </c>
      <c r="C3158" s="313" t="s">
        <v>2726</v>
      </c>
      <c r="D3158" s="629">
        <v>2223</v>
      </c>
      <c r="E3158" s="451">
        <v>30000</v>
      </c>
      <c r="F3158" s="630" t="s">
        <v>3994</v>
      </c>
      <c r="G3158" s="313" t="s">
        <v>2728</v>
      </c>
      <c r="H3158" s="631">
        <v>44435</v>
      </c>
      <c r="I3158" s="628">
        <f t="shared" si="42"/>
        <v>44435</v>
      </c>
      <c r="J3158" s="632"/>
    </row>
    <row r="3159" spans="1:10" s="372" customFormat="1">
      <c r="A3159" s="311" t="s">
        <v>2767</v>
      </c>
      <c r="B3159" s="313" t="s">
        <v>2725</v>
      </c>
      <c r="C3159" s="313" t="s">
        <v>2726</v>
      </c>
      <c r="D3159" s="629">
        <v>3050</v>
      </c>
      <c r="E3159" s="451">
        <v>11700</v>
      </c>
      <c r="F3159" s="630" t="s">
        <v>3995</v>
      </c>
      <c r="G3159" s="313" t="s">
        <v>2728</v>
      </c>
      <c r="H3159" s="631">
        <v>44529</v>
      </c>
      <c r="I3159" s="628">
        <f t="shared" si="42"/>
        <v>44529</v>
      </c>
      <c r="J3159" s="632"/>
    </row>
    <row r="3160" spans="1:10" s="372" customFormat="1">
      <c r="A3160" s="311" t="s">
        <v>2767</v>
      </c>
      <c r="B3160" s="313" t="s">
        <v>2725</v>
      </c>
      <c r="C3160" s="313" t="s">
        <v>2726</v>
      </c>
      <c r="D3160" s="629">
        <v>1373</v>
      </c>
      <c r="E3160" s="451">
        <v>10000</v>
      </c>
      <c r="F3160" s="630" t="s">
        <v>3995</v>
      </c>
      <c r="G3160" s="313" t="s">
        <v>2728</v>
      </c>
      <c r="H3160" s="631">
        <v>44348</v>
      </c>
      <c r="I3160" s="628">
        <f t="shared" si="42"/>
        <v>44348</v>
      </c>
      <c r="J3160" s="632"/>
    </row>
    <row r="3161" spans="1:10" s="372" customFormat="1" ht="23.25">
      <c r="A3161" s="311" t="s">
        <v>2767</v>
      </c>
      <c r="B3161" s="313" t="s">
        <v>2725</v>
      </c>
      <c r="C3161" s="313" t="s">
        <v>2726</v>
      </c>
      <c r="D3161" s="629">
        <v>1725</v>
      </c>
      <c r="E3161" s="451">
        <v>30000</v>
      </c>
      <c r="F3161" s="630" t="s">
        <v>3996</v>
      </c>
      <c r="G3161" s="313" t="s">
        <v>2728</v>
      </c>
      <c r="H3161" s="631">
        <v>44383</v>
      </c>
      <c r="I3161" s="628">
        <f t="shared" si="42"/>
        <v>44383</v>
      </c>
      <c r="J3161" s="632"/>
    </row>
    <row r="3162" spans="1:10" s="372" customFormat="1" ht="23.25">
      <c r="A3162" s="311" t="s">
        <v>3997</v>
      </c>
      <c r="B3162" s="313" t="s">
        <v>2725</v>
      </c>
      <c r="C3162" s="313" t="s">
        <v>2726</v>
      </c>
      <c r="D3162" s="629">
        <v>2238</v>
      </c>
      <c r="E3162" s="451">
        <v>2900</v>
      </c>
      <c r="F3162" s="630" t="s">
        <v>3996</v>
      </c>
      <c r="G3162" s="313" t="s">
        <v>2728</v>
      </c>
      <c r="H3162" s="631">
        <v>44439</v>
      </c>
      <c r="I3162" s="628">
        <f t="shared" si="42"/>
        <v>44439</v>
      </c>
      <c r="J3162" s="632"/>
    </row>
    <row r="3163" spans="1:10" s="372" customFormat="1">
      <c r="A3163" s="311" t="s">
        <v>3088</v>
      </c>
      <c r="B3163" s="313" t="s">
        <v>2725</v>
      </c>
      <c r="C3163" s="313" t="s">
        <v>2726</v>
      </c>
      <c r="D3163" s="629">
        <v>63</v>
      </c>
      <c r="E3163" s="451">
        <v>32400</v>
      </c>
      <c r="F3163" s="630" t="s">
        <v>3998</v>
      </c>
      <c r="G3163" s="313" t="s">
        <v>2728</v>
      </c>
      <c r="H3163" s="631">
        <v>44210</v>
      </c>
      <c r="I3163" s="628">
        <f t="shared" si="42"/>
        <v>44210</v>
      </c>
      <c r="J3163" s="632"/>
    </row>
    <row r="3164" spans="1:10" s="372" customFormat="1" ht="23.25">
      <c r="A3164" s="311" t="s">
        <v>3088</v>
      </c>
      <c r="B3164" s="313" t="s">
        <v>2725</v>
      </c>
      <c r="C3164" s="313" t="s">
        <v>2726</v>
      </c>
      <c r="D3164" s="629">
        <v>79</v>
      </c>
      <c r="E3164" s="451">
        <v>31903.08</v>
      </c>
      <c r="F3164" s="630" t="s">
        <v>3999</v>
      </c>
      <c r="G3164" s="313" t="s">
        <v>2728</v>
      </c>
      <c r="H3164" s="631">
        <v>44211</v>
      </c>
      <c r="I3164" s="628">
        <f t="shared" si="42"/>
        <v>44211</v>
      </c>
      <c r="J3164" s="632"/>
    </row>
    <row r="3165" spans="1:10" s="372" customFormat="1" ht="23.25">
      <c r="A3165" s="311" t="s">
        <v>3092</v>
      </c>
      <c r="B3165" s="313" t="s">
        <v>2732</v>
      </c>
      <c r="C3165" s="313" t="s">
        <v>2726</v>
      </c>
      <c r="D3165" s="629" t="s">
        <v>4000</v>
      </c>
      <c r="E3165" s="451">
        <v>166015.84</v>
      </c>
      <c r="F3165" s="630" t="s">
        <v>3999</v>
      </c>
      <c r="G3165" s="313" t="s">
        <v>2728</v>
      </c>
      <c r="H3165" s="631">
        <v>44341</v>
      </c>
      <c r="I3165" s="628">
        <f t="shared" si="42"/>
        <v>44341</v>
      </c>
      <c r="J3165" s="632"/>
    </row>
    <row r="3166" spans="1:10" s="372" customFormat="1" ht="23.25">
      <c r="A3166" s="311" t="s">
        <v>3088</v>
      </c>
      <c r="B3166" s="313" t="s">
        <v>2732</v>
      </c>
      <c r="C3166" s="313" t="s">
        <v>2726</v>
      </c>
      <c r="D3166" s="629" t="s">
        <v>3682</v>
      </c>
      <c r="E3166" s="451">
        <v>87040</v>
      </c>
      <c r="F3166" s="630" t="s">
        <v>3999</v>
      </c>
      <c r="G3166" s="313" t="s">
        <v>2728</v>
      </c>
      <c r="H3166" s="631">
        <v>44446</v>
      </c>
      <c r="I3166" s="628">
        <f t="shared" si="42"/>
        <v>44446</v>
      </c>
      <c r="J3166" s="632"/>
    </row>
    <row r="3167" spans="1:10" s="372" customFormat="1" ht="23.25">
      <c r="A3167" s="311" t="s">
        <v>3208</v>
      </c>
      <c r="B3167" s="313" t="s">
        <v>2732</v>
      </c>
      <c r="C3167" s="313" t="s">
        <v>2726</v>
      </c>
      <c r="D3167" s="629" t="s">
        <v>3209</v>
      </c>
      <c r="E3167" s="451">
        <v>201600</v>
      </c>
      <c r="F3167" s="630" t="s">
        <v>3999</v>
      </c>
      <c r="G3167" s="313" t="s">
        <v>2728</v>
      </c>
      <c r="H3167" s="631">
        <v>44531</v>
      </c>
      <c r="I3167" s="628">
        <f t="shared" si="42"/>
        <v>44531</v>
      </c>
      <c r="J3167" s="632"/>
    </row>
    <row r="3168" spans="1:10" s="372" customFormat="1" ht="23.25">
      <c r="A3168" s="311" t="s">
        <v>3136</v>
      </c>
      <c r="B3168" s="313" t="s">
        <v>2725</v>
      </c>
      <c r="C3168" s="313" t="s">
        <v>2726</v>
      </c>
      <c r="D3168" s="629">
        <v>158</v>
      </c>
      <c r="E3168" s="451">
        <v>21000</v>
      </c>
      <c r="F3168" s="630" t="s">
        <v>3999</v>
      </c>
      <c r="G3168" s="313" t="s">
        <v>2728</v>
      </c>
      <c r="H3168" s="631">
        <v>44215</v>
      </c>
      <c r="I3168" s="628">
        <f t="shared" si="42"/>
        <v>44215</v>
      </c>
      <c r="J3168" s="632"/>
    </row>
    <row r="3169" spans="1:10" s="372" customFormat="1" ht="23.25">
      <c r="A3169" s="311" t="s">
        <v>4001</v>
      </c>
      <c r="B3169" s="313" t="s">
        <v>2725</v>
      </c>
      <c r="C3169" s="313" t="s">
        <v>2726</v>
      </c>
      <c r="D3169" s="629">
        <v>740</v>
      </c>
      <c r="E3169" s="451">
        <v>21000</v>
      </c>
      <c r="F3169" s="630" t="s">
        <v>4002</v>
      </c>
      <c r="G3169" s="313" t="s">
        <v>2728</v>
      </c>
      <c r="H3169" s="631">
        <v>44292</v>
      </c>
      <c r="I3169" s="628">
        <f t="shared" si="42"/>
        <v>44292</v>
      </c>
      <c r="J3169" s="632"/>
    </row>
    <row r="3170" spans="1:10" s="372" customFormat="1">
      <c r="A3170" s="311" t="s">
        <v>3037</v>
      </c>
      <c r="B3170" s="313" t="s">
        <v>2725</v>
      </c>
      <c r="C3170" s="313" t="s">
        <v>2726</v>
      </c>
      <c r="D3170" s="629">
        <v>1696</v>
      </c>
      <c r="E3170" s="451">
        <v>21000</v>
      </c>
      <c r="F3170" s="630" t="s">
        <v>4002</v>
      </c>
      <c r="G3170" s="313" t="s">
        <v>2728</v>
      </c>
      <c r="H3170" s="631">
        <v>44378</v>
      </c>
      <c r="I3170" s="628">
        <f t="shared" si="42"/>
        <v>44378</v>
      </c>
      <c r="J3170" s="632"/>
    </row>
    <row r="3171" spans="1:10" s="372" customFormat="1" ht="23.25">
      <c r="A3171" s="311" t="s">
        <v>4001</v>
      </c>
      <c r="B3171" s="313" t="s">
        <v>2725</v>
      </c>
      <c r="C3171" s="313" t="s">
        <v>2726</v>
      </c>
      <c r="D3171" s="629">
        <v>2602</v>
      </c>
      <c r="E3171" s="451">
        <v>21000</v>
      </c>
      <c r="F3171" s="630" t="s">
        <v>4002</v>
      </c>
      <c r="G3171" s="313" t="s">
        <v>2728</v>
      </c>
      <c r="H3171" s="631">
        <v>44468</v>
      </c>
      <c r="I3171" s="628">
        <f t="shared" si="42"/>
        <v>44468</v>
      </c>
      <c r="J3171" s="632"/>
    </row>
    <row r="3172" spans="1:10" s="372" customFormat="1">
      <c r="A3172" s="311" t="s">
        <v>4003</v>
      </c>
      <c r="B3172" s="313" t="s">
        <v>2725</v>
      </c>
      <c r="C3172" s="313" t="s">
        <v>2726</v>
      </c>
      <c r="D3172" s="629">
        <v>207</v>
      </c>
      <c r="E3172" s="451">
        <v>3823.2</v>
      </c>
      <c r="F3172" s="630" t="s">
        <v>4002</v>
      </c>
      <c r="G3172" s="313" t="s">
        <v>2728</v>
      </c>
      <c r="H3172" s="631">
        <v>44216</v>
      </c>
      <c r="I3172" s="628">
        <f t="shared" si="42"/>
        <v>44216</v>
      </c>
      <c r="J3172" s="632"/>
    </row>
    <row r="3173" spans="1:10" s="372" customFormat="1">
      <c r="A3173" s="311" t="s">
        <v>4003</v>
      </c>
      <c r="B3173" s="313" t="s">
        <v>3115</v>
      </c>
      <c r="C3173" s="313" t="s">
        <v>2726</v>
      </c>
      <c r="D3173" s="629" t="s">
        <v>3459</v>
      </c>
      <c r="E3173" s="451">
        <v>98409.47</v>
      </c>
      <c r="F3173" s="630" t="s">
        <v>4004</v>
      </c>
      <c r="G3173" s="313" t="s">
        <v>2728</v>
      </c>
      <c r="H3173" s="631">
        <v>44334</v>
      </c>
      <c r="I3173" s="628">
        <f t="shared" si="42"/>
        <v>44334</v>
      </c>
      <c r="J3173" s="632"/>
    </row>
    <row r="3174" spans="1:10" s="372" customFormat="1">
      <c r="A3174" s="311" t="s">
        <v>2769</v>
      </c>
      <c r="B3174" s="313" t="s">
        <v>2725</v>
      </c>
      <c r="C3174" s="313" t="s">
        <v>2726</v>
      </c>
      <c r="D3174" s="629">
        <v>279</v>
      </c>
      <c r="E3174" s="451">
        <v>5000</v>
      </c>
      <c r="F3174" s="630" t="s">
        <v>4004</v>
      </c>
      <c r="G3174" s="313" t="s">
        <v>2728</v>
      </c>
      <c r="H3174" s="631">
        <v>44221</v>
      </c>
      <c r="I3174" s="628">
        <f t="shared" si="42"/>
        <v>44221</v>
      </c>
      <c r="J3174" s="632"/>
    </row>
    <row r="3175" spans="1:10" s="372" customFormat="1" ht="23.25">
      <c r="A3175" s="311" t="s">
        <v>2937</v>
      </c>
      <c r="B3175" s="313" t="s">
        <v>2725</v>
      </c>
      <c r="C3175" s="313" t="s">
        <v>2726</v>
      </c>
      <c r="D3175" s="629">
        <v>619</v>
      </c>
      <c r="E3175" s="451">
        <v>5000</v>
      </c>
      <c r="F3175" s="630" t="s">
        <v>4005</v>
      </c>
      <c r="G3175" s="313" t="s">
        <v>2728</v>
      </c>
      <c r="H3175" s="631">
        <v>44263</v>
      </c>
      <c r="I3175" s="628">
        <f t="shared" si="42"/>
        <v>44263</v>
      </c>
      <c r="J3175" s="632"/>
    </row>
    <row r="3176" spans="1:10" s="372" customFormat="1" ht="23.25">
      <c r="A3176" s="311" t="s">
        <v>2937</v>
      </c>
      <c r="B3176" s="313" t="s">
        <v>2725</v>
      </c>
      <c r="C3176" s="313" t="s">
        <v>2726</v>
      </c>
      <c r="D3176" s="629">
        <v>1106</v>
      </c>
      <c r="E3176" s="451">
        <v>5000</v>
      </c>
      <c r="F3176" s="630" t="s">
        <v>4005</v>
      </c>
      <c r="G3176" s="313" t="s">
        <v>2728</v>
      </c>
      <c r="H3176" s="631">
        <v>44328</v>
      </c>
      <c r="I3176" s="628">
        <f t="shared" si="42"/>
        <v>44328</v>
      </c>
      <c r="J3176" s="632"/>
    </row>
    <row r="3177" spans="1:10" s="372" customFormat="1">
      <c r="A3177" s="311" t="s">
        <v>2785</v>
      </c>
      <c r="B3177" s="313" t="s">
        <v>2725</v>
      </c>
      <c r="C3177" s="313" t="s">
        <v>2726</v>
      </c>
      <c r="D3177" s="629">
        <v>1919</v>
      </c>
      <c r="E3177" s="451">
        <v>3000</v>
      </c>
      <c r="F3177" s="630" t="s">
        <v>4005</v>
      </c>
      <c r="G3177" s="313" t="s">
        <v>2728</v>
      </c>
      <c r="H3177" s="631">
        <v>44396</v>
      </c>
      <c r="I3177" s="628">
        <f t="shared" si="42"/>
        <v>44396</v>
      </c>
      <c r="J3177" s="632"/>
    </row>
    <row r="3178" spans="1:10" s="372" customFormat="1">
      <c r="A3178" s="311" t="s">
        <v>2785</v>
      </c>
      <c r="B3178" s="313" t="s">
        <v>2725</v>
      </c>
      <c r="C3178" s="313" t="s">
        <v>2726</v>
      </c>
      <c r="D3178" s="629">
        <v>2144</v>
      </c>
      <c r="E3178" s="451">
        <v>1300</v>
      </c>
      <c r="F3178" s="630" t="s">
        <v>4005</v>
      </c>
      <c r="G3178" s="313" t="s">
        <v>2728</v>
      </c>
      <c r="H3178" s="631">
        <v>44431</v>
      </c>
      <c r="I3178" s="628">
        <f t="shared" si="42"/>
        <v>44431</v>
      </c>
      <c r="J3178" s="632"/>
    </row>
    <row r="3179" spans="1:10" s="372" customFormat="1">
      <c r="A3179" s="311" t="s">
        <v>2785</v>
      </c>
      <c r="B3179" s="313" t="s">
        <v>2725</v>
      </c>
      <c r="C3179" s="313" t="s">
        <v>2726</v>
      </c>
      <c r="D3179" s="629">
        <v>2279</v>
      </c>
      <c r="E3179" s="451">
        <v>12000</v>
      </c>
      <c r="F3179" s="630" t="s">
        <v>4005</v>
      </c>
      <c r="G3179" s="313" t="s">
        <v>2728</v>
      </c>
      <c r="H3179" s="631">
        <v>44445</v>
      </c>
      <c r="I3179" s="628">
        <f t="shared" si="42"/>
        <v>44445</v>
      </c>
      <c r="J3179" s="632"/>
    </row>
    <row r="3180" spans="1:10" s="372" customFormat="1">
      <c r="A3180" s="311" t="s">
        <v>2850</v>
      </c>
      <c r="B3180" s="313" t="s">
        <v>2725</v>
      </c>
      <c r="C3180" s="313" t="s">
        <v>2726</v>
      </c>
      <c r="D3180" s="629">
        <v>1385</v>
      </c>
      <c r="E3180" s="451">
        <v>10000</v>
      </c>
      <c r="F3180" s="630" t="s">
        <v>4005</v>
      </c>
      <c r="G3180" s="313" t="s">
        <v>2728</v>
      </c>
      <c r="H3180" s="631">
        <v>44348</v>
      </c>
      <c r="I3180" s="628">
        <f t="shared" si="42"/>
        <v>44348</v>
      </c>
      <c r="J3180" s="632"/>
    </row>
    <row r="3181" spans="1:10" s="372" customFormat="1">
      <c r="A3181" s="311" t="s">
        <v>2850</v>
      </c>
      <c r="B3181" s="313" t="s">
        <v>2725</v>
      </c>
      <c r="C3181" s="313" t="s">
        <v>2726</v>
      </c>
      <c r="D3181" s="629">
        <v>1857</v>
      </c>
      <c r="E3181" s="451">
        <v>30000</v>
      </c>
      <c r="F3181" s="630" t="s">
        <v>4006</v>
      </c>
      <c r="G3181" s="313" t="s">
        <v>2728</v>
      </c>
      <c r="H3181" s="631">
        <v>44391</v>
      </c>
      <c r="I3181" s="628">
        <f t="shared" si="42"/>
        <v>44391</v>
      </c>
      <c r="J3181" s="632"/>
    </row>
    <row r="3182" spans="1:10" s="372" customFormat="1">
      <c r="A3182" s="311" t="s">
        <v>2850</v>
      </c>
      <c r="B3182" s="313" t="s">
        <v>2725</v>
      </c>
      <c r="C3182" s="313" t="s">
        <v>2726</v>
      </c>
      <c r="D3182" s="629">
        <v>2712</v>
      </c>
      <c r="E3182" s="451">
        <v>28500</v>
      </c>
      <c r="F3182" s="630" t="s">
        <v>4006</v>
      </c>
      <c r="G3182" s="313" t="s">
        <v>2728</v>
      </c>
      <c r="H3182" s="631">
        <v>44481</v>
      </c>
      <c r="I3182" s="628">
        <f t="shared" si="42"/>
        <v>44481</v>
      </c>
      <c r="J3182" s="632"/>
    </row>
    <row r="3183" spans="1:10" s="372" customFormat="1">
      <c r="A3183" s="311" t="s">
        <v>2907</v>
      </c>
      <c r="B3183" s="313" t="s">
        <v>2725</v>
      </c>
      <c r="C3183" s="313" t="s">
        <v>2726</v>
      </c>
      <c r="D3183" s="629">
        <v>2743</v>
      </c>
      <c r="E3183" s="451">
        <v>25500</v>
      </c>
      <c r="F3183" s="630" t="s">
        <v>4006</v>
      </c>
      <c r="G3183" s="313" t="s">
        <v>2728</v>
      </c>
      <c r="H3183" s="631">
        <v>44484</v>
      </c>
      <c r="I3183" s="628">
        <f t="shared" si="42"/>
        <v>44484</v>
      </c>
      <c r="J3183" s="632"/>
    </row>
    <row r="3184" spans="1:10" s="372" customFormat="1">
      <c r="A3184" s="311" t="s">
        <v>2797</v>
      </c>
      <c r="B3184" s="313" t="s">
        <v>2725</v>
      </c>
      <c r="C3184" s="313" t="s">
        <v>2726</v>
      </c>
      <c r="D3184" s="629">
        <v>2749</v>
      </c>
      <c r="E3184" s="451">
        <v>25000</v>
      </c>
      <c r="F3184" s="630" t="s">
        <v>4007</v>
      </c>
      <c r="G3184" s="313" t="s">
        <v>2728</v>
      </c>
      <c r="H3184" s="631">
        <v>44487</v>
      </c>
      <c r="I3184" s="628">
        <f t="shared" si="42"/>
        <v>44487</v>
      </c>
      <c r="J3184" s="632"/>
    </row>
    <row r="3185" spans="1:10" s="372" customFormat="1">
      <c r="A3185" s="311" t="s">
        <v>2745</v>
      </c>
      <c r="B3185" s="313" t="s">
        <v>2732</v>
      </c>
      <c r="C3185" s="313" t="s">
        <v>2726</v>
      </c>
      <c r="D3185" s="629" t="s">
        <v>2747</v>
      </c>
      <c r="E3185" s="451">
        <v>85910.39</v>
      </c>
      <c r="F3185" s="630" t="s">
        <v>4008</v>
      </c>
      <c r="G3185" s="313" t="s">
        <v>2728</v>
      </c>
      <c r="H3185" s="631">
        <v>44292</v>
      </c>
      <c r="I3185" s="628">
        <f t="shared" si="42"/>
        <v>44292</v>
      </c>
      <c r="J3185" s="632"/>
    </row>
    <row r="3186" spans="1:10" s="372" customFormat="1" ht="23.25">
      <c r="A3186" s="311" t="s">
        <v>2869</v>
      </c>
      <c r="B3186" s="313" t="s">
        <v>2725</v>
      </c>
      <c r="C3186" s="313" t="s">
        <v>2726</v>
      </c>
      <c r="D3186" s="629">
        <v>694</v>
      </c>
      <c r="E3186" s="451">
        <v>3000</v>
      </c>
      <c r="F3186" s="630" t="s">
        <v>4009</v>
      </c>
      <c r="G3186" s="313" t="s">
        <v>2728</v>
      </c>
      <c r="H3186" s="631">
        <v>44274</v>
      </c>
      <c r="I3186" s="628">
        <f t="shared" si="42"/>
        <v>44274</v>
      </c>
      <c r="J3186" s="632"/>
    </row>
    <row r="3187" spans="1:10" s="372" customFormat="1">
      <c r="A3187" s="311" t="s">
        <v>2869</v>
      </c>
      <c r="B3187" s="313" t="s">
        <v>2725</v>
      </c>
      <c r="C3187" s="313" t="s">
        <v>2726</v>
      </c>
      <c r="D3187" s="629">
        <v>1331</v>
      </c>
      <c r="E3187" s="451">
        <v>5700</v>
      </c>
      <c r="F3187" s="630" t="s">
        <v>4010</v>
      </c>
      <c r="G3187" s="313" t="s">
        <v>2728</v>
      </c>
      <c r="H3187" s="631">
        <v>44343</v>
      </c>
      <c r="I3187" s="628">
        <f t="shared" si="42"/>
        <v>44343</v>
      </c>
      <c r="J3187" s="632"/>
    </row>
    <row r="3188" spans="1:10" s="372" customFormat="1">
      <c r="A3188" s="311" t="s">
        <v>2869</v>
      </c>
      <c r="B3188" s="313" t="s">
        <v>2725</v>
      </c>
      <c r="C3188" s="313" t="s">
        <v>2726</v>
      </c>
      <c r="D3188" s="629">
        <v>2768</v>
      </c>
      <c r="E3188" s="451">
        <v>3454.62</v>
      </c>
      <c r="F3188" s="630" t="s">
        <v>4010</v>
      </c>
      <c r="G3188" s="313" t="s">
        <v>2728</v>
      </c>
      <c r="H3188" s="631">
        <v>44489</v>
      </c>
      <c r="I3188" s="628">
        <f t="shared" ref="I3188:I3251" si="43">H3188+0</f>
        <v>44489</v>
      </c>
      <c r="J3188" s="632"/>
    </row>
    <row r="3189" spans="1:10" s="372" customFormat="1">
      <c r="A3189" s="311" t="s">
        <v>2773</v>
      </c>
      <c r="B3189" s="313" t="s">
        <v>2725</v>
      </c>
      <c r="C3189" s="313" t="s">
        <v>2726</v>
      </c>
      <c r="D3189" s="629">
        <v>2572</v>
      </c>
      <c r="E3189" s="451">
        <v>30000</v>
      </c>
      <c r="F3189" s="630" t="s">
        <v>4010</v>
      </c>
      <c r="G3189" s="313" t="s">
        <v>2728</v>
      </c>
      <c r="H3189" s="631">
        <v>44467</v>
      </c>
      <c r="I3189" s="628">
        <f t="shared" si="43"/>
        <v>44467</v>
      </c>
      <c r="J3189" s="632"/>
    </row>
    <row r="3190" spans="1:10" s="372" customFormat="1">
      <c r="A3190" s="311" t="s">
        <v>4011</v>
      </c>
      <c r="B3190" s="313" t="s">
        <v>2725</v>
      </c>
      <c r="C3190" s="313" t="s">
        <v>2726</v>
      </c>
      <c r="D3190" s="629">
        <v>1535</v>
      </c>
      <c r="E3190" s="451">
        <v>1062</v>
      </c>
      <c r="F3190" s="630" t="s">
        <v>4012</v>
      </c>
      <c r="G3190" s="313" t="s">
        <v>2728</v>
      </c>
      <c r="H3190" s="631">
        <v>44358</v>
      </c>
      <c r="I3190" s="628">
        <f t="shared" si="43"/>
        <v>44358</v>
      </c>
      <c r="J3190" s="632"/>
    </row>
    <row r="3191" spans="1:10" s="372" customFormat="1">
      <c r="A3191" s="311" t="s">
        <v>4013</v>
      </c>
      <c r="B3191" s="313" t="s">
        <v>2725</v>
      </c>
      <c r="C3191" s="313" t="s">
        <v>2726</v>
      </c>
      <c r="D3191" s="629">
        <v>1535</v>
      </c>
      <c r="E3191" s="451">
        <v>885</v>
      </c>
      <c r="F3191" s="630" t="s">
        <v>4014</v>
      </c>
      <c r="G3191" s="313" t="s">
        <v>2728</v>
      </c>
      <c r="H3191" s="631">
        <v>44358</v>
      </c>
      <c r="I3191" s="628">
        <f t="shared" si="43"/>
        <v>44358</v>
      </c>
      <c r="J3191" s="632"/>
    </row>
    <row r="3192" spans="1:10" s="372" customFormat="1">
      <c r="A3192" s="311" t="s">
        <v>4015</v>
      </c>
      <c r="B3192" s="313" t="s">
        <v>2725</v>
      </c>
      <c r="C3192" s="313" t="s">
        <v>2726</v>
      </c>
      <c r="D3192" s="629">
        <v>1535</v>
      </c>
      <c r="E3192" s="451">
        <v>885</v>
      </c>
      <c r="F3192" s="630" t="s">
        <v>4014</v>
      </c>
      <c r="G3192" s="313" t="s">
        <v>2728</v>
      </c>
      <c r="H3192" s="631">
        <v>44358</v>
      </c>
      <c r="I3192" s="628">
        <f t="shared" si="43"/>
        <v>44358</v>
      </c>
      <c r="J3192" s="632"/>
    </row>
    <row r="3193" spans="1:10" s="372" customFormat="1">
      <c r="A3193" s="311" t="s">
        <v>4016</v>
      </c>
      <c r="B3193" s="313" t="s">
        <v>2725</v>
      </c>
      <c r="C3193" s="313" t="s">
        <v>2726</v>
      </c>
      <c r="D3193" s="629">
        <v>1535</v>
      </c>
      <c r="E3193" s="451">
        <v>11400</v>
      </c>
      <c r="F3193" s="630" t="s">
        <v>4014</v>
      </c>
      <c r="G3193" s="313" t="s">
        <v>2728</v>
      </c>
      <c r="H3193" s="631">
        <v>44358</v>
      </c>
      <c r="I3193" s="628">
        <f t="shared" si="43"/>
        <v>44358</v>
      </c>
      <c r="J3193" s="632"/>
    </row>
    <row r="3194" spans="1:10" s="372" customFormat="1">
      <c r="A3194" s="311" t="s">
        <v>3870</v>
      </c>
      <c r="B3194" s="313" t="s">
        <v>2725</v>
      </c>
      <c r="C3194" s="313" t="s">
        <v>2726</v>
      </c>
      <c r="D3194" s="629">
        <v>1535</v>
      </c>
      <c r="E3194" s="451">
        <v>3221</v>
      </c>
      <c r="F3194" s="630" t="s">
        <v>4014</v>
      </c>
      <c r="G3194" s="313" t="s">
        <v>2728</v>
      </c>
      <c r="H3194" s="631">
        <v>44358</v>
      </c>
      <c r="I3194" s="628">
        <f t="shared" si="43"/>
        <v>44358</v>
      </c>
      <c r="J3194" s="632"/>
    </row>
    <row r="3195" spans="1:10" s="372" customFormat="1">
      <c r="A3195" s="311" t="s">
        <v>3871</v>
      </c>
      <c r="B3195" s="313" t="s">
        <v>2725</v>
      </c>
      <c r="C3195" s="313" t="s">
        <v>2726</v>
      </c>
      <c r="D3195" s="629">
        <v>1535</v>
      </c>
      <c r="E3195" s="451">
        <v>940.68</v>
      </c>
      <c r="F3195" s="630" t="s">
        <v>4014</v>
      </c>
      <c r="G3195" s="313" t="s">
        <v>2728</v>
      </c>
      <c r="H3195" s="631">
        <v>44358</v>
      </c>
      <c r="I3195" s="628">
        <f t="shared" si="43"/>
        <v>44358</v>
      </c>
      <c r="J3195" s="632"/>
    </row>
    <row r="3196" spans="1:10" s="372" customFormat="1">
      <c r="A3196" s="311" t="s">
        <v>3872</v>
      </c>
      <c r="B3196" s="313" t="s">
        <v>2725</v>
      </c>
      <c r="C3196" s="313" t="s">
        <v>2726</v>
      </c>
      <c r="D3196" s="629">
        <v>1535</v>
      </c>
      <c r="E3196" s="451">
        <v>1593</v>
      </c>
      <c r="F3196" s="630" t="s">
        <v>4014</v>
      </c>
      <c r="G3196" s="313" t="s">
        <v>2728</v>
      </c>
      <c r="H3196" s="631">
        <v>44358</v>
      </c>
      <c r="I3196" s="628">
        <f t="shared" si="43"/>
        <v>44358</v>
      </c>
      <c r="J3196" s="632"/>
    </row>
    <row r="3197" spans="1:10" s="372" customFormat="1">
      <c r="A3197" s="311" t="s">
        <v>2884</v>
      </c>
      <c r="B3197" s="313" t="s">
        <v>2725</v>
      </c>
      <c r="C3197" s="313" t="s">
        <v>2726</v>
      </c>
      <c r="D3197" s="629">
        <v>1535</v>
      </c>
      <c r="E3197" s="451">
        <v>4368</v>
      </c>
      <c r="F3197" s="630" t="s">
        <v>4014</v>
      </c>
      <c r="G3197" s="313" t="s">
        <v>2728</v>
      </c>
      <c r="H3197" s="631">
        <v>44358</v>
      </c>
      <c r="I3197" s="628">
        <f t="shared" si="43"/>
        <v>44358</v>
      </c>
      <c r="J3197" s="632"/>
    </row>
    <row r="3198" spans="1:10" s="372" customFormat="1">
      <c r="A3198" s="311" t="s">
        <v>3867</v>
      </c>
      <c r="B3198" s="313" t="s">
        <v>2725</v>
      </c>
      <c r="C3198" s="313" t="s">
        <v>2726</v>
      </c>
      <c r="D3198" s="629">
        <v>1535</v>
      </c>
      <c r="E3198" s="451">
        <v>354</v>
      </c>
      <c r="F3198" s="630" t="s">
        <v>4014</v>
      </c>
      <c r="G3198" s="313" t="s">
        <v>2728</v>
      </c>
      <c r="H3198" s="631">
        <v>44358</v>
      </c>
      <c r="I3198" s="628">
        <f t="shared" si="43"/>
        <v>44358</v>
      </c>
      <c r="J3198" s="632"/>
    </row>
    <row r="3199" spans="1:10" s="372" customFormat="1">
      <c r="A3199" s="311" t="s">
        <v>3868</v>
      </c>
      <c r="B3199" s="313" t="s">
        <v>2725</v>
      </c>
      <c r="C3199" s="313" t="s">
        <v>2726</v>
      </c>
      <c r="D3199" s="629">
        <v>1535</v>
      </c>
      <c r="E3199" s="451">
        <v>1534</v>
      </c>
      <c r="F3199" s="630" t="s">
        <v>4014</v>
      </c>
      <c r="G3199" s="313" t="s">
        <v>2728</v>
      </c>
      <c r="H3199" s="631">
        <v>44358</v>
      </c>
      <c r="I3199" s="628">
        <f t="shared" si="43"/>
        <v>44358</v>
      </c>
      <c r="J3199" s="632"/>
    </row>
    <row r="3200" spans="1:10" s="372" customFormat="1">
      <c r="A3200" s="311" t="s">
        <v>3874</v>
      </c>
      <c r="B3200" s="313" t="s">
        <v>2725</v>
      </c>
      <c r="C3200" s="313" t="s">
        <v>2726</v>
      </c>
      <c r="D3200" s="629">
        <v>1535</v>
      </c>
      <c r="E3200" s="451">
        <v>1888</v>
      </c>
      <c r="F3200" s="630" t="s">
        <v>4014</v>
      </c>
      <c r="G3200" s="313" t="s">
        <v>2728</v>
      </c>
      <c r="H3200" s="631">
        <v>44358</v>
      </c>
      <c r="I3200" s="628">
        <f t="shared" si="43"/>
        <v>44358</v>
      </c>
      <c r="J3200" s="632"/>
    </row>
    <row r="3201" spans="1:10" s="372" customFormat="1">
      <c r="A3201" s="311" t="s">
        <v>4017</v>
      </c>
      <c r="B3201" s="313" t="s">
        <v>2725</v>
      </c>
      <c r="C3201" s="313" t="s">
        <v>2726</v>
      </c>
      <c r="D3201" s="629">
        <v>1535</v>
      </c>
      <c r="E3201" s="451">
        <v>1770</v>
      </c>
      <c r="F3201" s="630" t="s">
        <v>4014</v>
      </c>
      <c r="G3201" s="313" t="s">
        <v>2728</v>
      </c>
      <c r="H3201" s="631">
        <v>44358</v>
      </c>
      <c r="I3201" s="628">
        <f t="shared" si="43"/>
        <v>44358</v>
      </c>
      <c r="J3201" s="632"/>
    </row>
    <row r="3202" spans="1:10" s="372" customFormat="1">
      <c r="A3202" s="311" t="s">
        <v>3876</v>
      </c>
      <c r="B3202" s="313" t="s">
        <v>2725</v>
      </c>
      <c r="C3202" s="313" t="s">
        <v>2726</v>
      </c>
      <c r="D3202" s="629">
        <v>1535</v>
      </c>
      <c r="E3202" s="451">
        <v>1872</v>
      </c>
      <c r="F3202" s="630" t="s">
        <v>4014</v>
      </c>
      <c r="G3202" s="313" t="s">
        <v>2728</v>
      </c>
      <c r="H3202" s="631">
        <v>44358</v>
      </c>
      <c r="I3202" s="628">
        <f t="shared" si="43"/>
        <v>44358</v>
      </c>
      <c r="J3202" s="632"/>
    </row>
    <row r="3203" spans="1:10" s="372" customFormat="1">
      <c r="A3203" s="311" t="s">
        <v>3439</v>
      </c>
      <c r="B3203" s="313" t="s">
        <v>2725</v>
      </c>
      <c r="C3203" s="313" t="s">
        <v>2726</v>
      </c>
      <c r="D3203" s="629">
        <v>1535</v>
      </c>
      <c r="E3203" s="451">
        <v>1770</v>
      </c>
      <c r="F3203" s="630" t="s">
        <v>4014</v>
      </c>
      <c r="G3203" s="313" t="s">
        <v>2728</v>
      </c>
      <c r="H3203" s="631">
        <v>44358</v>
      </c>
      <c r="I3203" s="628">
        <f t="shared" si="43"/>
        <v>44358</v>
      </c>
      <c r="J3203" s="632"/>
    </row>
    <row r="3204" spans="1:10" s="372" customFormat="1">
      <c r="A3204" s="311" t="s">
        <v>2781</v>
      </c>
      <c r="B3204" s="313" t="s">
        <v>2725</v>
      </c>
      <c r="C3204" s="313" t="s">
        <v>2726</v>
      </c>
      <c r="D3204" s="629">
        <v>244</v>
      </c>
      <c r="E3204" s="451">
        <v>7500</v>
      </c>
      <c r="F3204" s="630" t="s">
        <v>4014</v>
      </c>
      <c r="G3204" s="313" t="s">
        <v>2728</v>
      </c>
      <c r="H3204" s="631">
        <v>44218</v>
      </c>
      <c r="I3204" s="628">
        <f t="shared" si="43"/>
        <v>44218</v>
      </c>
      <c r="J3204" s="632"/>
    </row>
    <row r="3205" spans="1:10" s="372" customFormat="1">
      <c r="A3205" s="311" t="s">
        <v>2784</v>
      </c>
      <c r="B3205" s="313" t="s">
        <v>2725</v>
      </c>
      <c r="C3205" s="313" t="s">
        <v>2726</v>
      </c>
      <c r="D3205" s="629">
        <v>761</v>
      </c>
      <c r="E3205" s="451">
        <v>7500</v>
      </c>
      <c r="F3205" s="630" t="s">
        <v>4018</v>
      </c>
      <c r="G3205" s="313" t="s">
        <v>2728</v>
      </c>
      <c r="H3205" s="631">
        <v>44293</v>
      </c>
      <c r="I3205" s="628">
        <f t="shared" si="43"/>
        <v>44293</v>
      </c>
      <c r="J3205" s="632"/>
    </row>
    <row r="3206" spans="1:10" s="372" customFormat="1">
      <c r="A3206" s="311" t="s">
        <v>2784</v>
      </c>
      <c r="B3206" s="313" t="s">
        <v>2725</v>
      </c>
      <c r="C3206" s="313" t="s">
        <v>2726</v>
      </c>
      <c r="D3206" s="629">
        <v>1816</v>
      </c>
      <c r="E3206" s="451">
        <v>5000</v>
      </c>
      <c r="F3206" s="630" t="s">
        <v>4018</v>
      </c>
      <c r="G3206" s="313" t="s">
        <v>2728</v>
      </c>
      <c r="H3206" s="631">
        <v>44390</v>
      </c>
      <c r="I3206" s="628">
        <f t="shared" si="43"/>
        <v>44390</v>
      </c>
      <c r="J3206" s="632"/>
    </row>
    <row r="3207" spans="1:10" s="372" customFormat="1">
      <c r="A3207" s="311" t="s">
        <v>2785</v>
      </c>
      <c r="B3207" s="313" t="s">
        <v>2725</v>
      </c>
      <c r="C3207" s="313" t="s">
        <v>2726</v>
      </c>
      <c r="D3207" s="629">
        <v>2332</v>
      </c>
      <c r="E3207" s="451">
        <v>12000</v>
      </c>
      <c r="F3207" s="630" t="s">
        <v>4018</v>
      </c>
      <c r="G3207" s="313" t="s">
        <v>2728</v>
      </c>
      <c r="H3207" s="631">
        <v>44447</v>
      </c>
      <c r="I3207" s="628">
        <f t="shared" si="43"/>
        <v>44447</v>
      </c>
      <c r="J3207" s="632"/>
    </row>
    <row r="3208" spans="1:10" s="372" customFormat="1">
      <c r="A3208" s="311" t="s">
        <v>3341</v>
      </c>
      <c r="B3208" s="313" t="s">
        <v>2725</v>
      </c>
      <c r="C3208" s="313" t="s">
        <v>2726</v>
      </c>
      <c r="D3208" s="629">
        <v>65</v>
      </c>
      <c r="E3208" s="451">
        <v>24000</v>
      </c>
      <c r="F3208" s="630" t="s">
        <v>4018</v>
      </c>
      <c r="G3208" s="313" t="s">
        <v>2728</v>
      </c>
      <c r="H3208" s="631">
        <v>44210</v>
      </c>
      <c r="I3208" s="628">
        <f t="shared" si="43"/>
        <v>44210</v>
      </c>
      <c r="J3208" s="632"/>
    </row>
    <row r="3209" spans="1:10" s="372" customFormat="1">
      <c r="A3209" s="311" t="s">
        <v>3341</v>
      </c>
      <c r="B3209" s="313" t="s">
        <v>2725</v>
      </c>
      <c r="C3209" s="313" t="s">
        <v>2726</v>
      </c>
      <c r="D3209" s="629">
        <v>993</v>
      </c>
      <c r="E3209" s="451">
        <v>32000</v>
      </c>
      <c r="F3209" s="630" t="s">
        <v>4019</v>
      </c>
      <c r="G3209" s="313" t="s">
        <v>2728</v>
      </c>
      <c r="H3209" s="631">
        <v>44319</v>
      </c>
      <c r="I3209" s="628">
        <f t="shared" si="43"/>
        <v>44319</v>
      </c>
      <c r="J3209" s="632"/>
    </row>
    <row r="3210" spans="1:10" s="372" customFormat="1">
      <c r="A3210" s="311" t="s">
        <v>3341</v>
      </c>
      <c r="B3210" s="313" t="s">
        <v>2725</v>
      </c>
      <c r="C3210" s="313" t="s">
        <v>2726</v>
      </c>
      <c r="D3210" s="629">
        <v>2235</v>
      </c>
      <c r="E3210" s="451">
        <v>32000</v>
      </c>
      <c r="F3210" s="630" t="s">
        <v>4019</v>
      </c>
      <c r="G3210" s="313" t="s">
        <v>2728</v>
      </c>
      <c r="H3210" s="631">
        <v>44439</v>
      </c>
      <c r="I3210" s="628">
        <f t="shared" si="43"/>
        <v>44439</v>
      </c>
      <c r="J3210" s="632"/>
    </row>
    <row r="3211" spans="1:10" s="372" customFormat="1">
      <c r="A3211" s="311" t="s">
        <v>3341</v>
      </c>
      <c r="B3211" s="313" t="s">
        <v>2725</v>
      </c>
      <c r="C3211" s="313" t="s">
        <v>2726</v>
      </c>
      <c r="D3211" s="629">
        <v>3273</v>
      </c>
      <c r="E3211" s="451">
        <v>4000</v>
      </c>
      <c r="F3211" s="630" t="s">
        <v>4019</v>
      </c>
      <c r="G3211" s="313" t="s">
        <v>2728</v>
      </c>
      <c r="H3211" s="631">
        <v>44551</v>
      </c>
      <c r="I3211" s="628">
        <f t="shared" si="43"/>
        <v>44551</v>
      </c>
      <c r="J3211" s="632"/>
    </row>
    <row r="3212" spans="1:10" s="372" customFormat="1">
      <c r="A3212" s="311" t="s">
        <v>2800</v>
      </c>
      <c r="B3212" s="313" t="s">
        <v>2725</v>
      </c>
      <c r="C3212" s="313" t="s">
        <v>2726</v>
      </c>
      <c r="D3212" s="629">
        <v>3143</v>
      </c>
      <c r="E3212" s="451">
        <v>6290</v>
      </c>
      <c r="F3212" s="630" t="s">
        <v>4019</v>
      </c>
      <c r="G3212" s="313" t="s">
        <v>2728</v>
      </c>
      <c r="H3212" s="631">
        <v>44536</v>
      </c>
      <c r="I3212" s="628">
        <f t="shared" si="43"/>
        <v>44536</v>
      </c>
      <c r="J3212" s="632"/>
    </row>
    <row r="3213" spans="1:10" s="372" customFormat="1">
      <c r="A3213" s="311" t="s">
        <v>2745</v>
      </c>
      <c r="B3213" s="313" t="s">
        <v>2725</v>
      </c>
      <c r="C3213" s="313" t="s">
        <v>2726</v>
      </c>
      <c r="D3213" s="629">
        <v>510</v>
      </c>
      <c r="E3213" s="451">
        <v>6155.67</v>
      </c>
      <c r="F3213" s="630" t="s">
        <v>4020</v>
      </c>
      <c r="G3213" s="313" t="s">
        <v>2728</v>
      </c>
      <c r="H3213" s="631">
        <v>44246</v>
      </c>
      <c r="I3213" s="628">
        <f t="shared" si="43"/>
        <v>44246</v>
      </c>
      <c r="J3213" s="632"/>
    </row>
    <row r="3214" spans="1:10" s="372" customFormat="1">
      <c r="A3214" s="311" t="s">
        <v>2745</v>
      </c>
      <c r="B3214" s="313" t="s">
        <v>2732</v>
      </c>
      <c r="C3214" s="313" t="s">
        <v>2726</v>
      </c>
      <c r="D3214" s="629" t="s">
        <v>3334</v>
      </c>
      <c r="E3214" s="451">
        <v>76101.02</v>
      </c>
      <c r="F3214" s="630" t="s">
        <v>4021</v>
      </c>
      <c r="G3214" s="313" t="s">
        <v>2728</v>
      </c>
      <c r="H3214" s="631">
        <v>44328</v>
      </c>
      <c r="I3214" s="628">
        <f t="shared" si="43"/>
        <v>44328</v>
      </c>
      <c r="J3214" s="632"/>
    </row>
    <row r="3215" spans="1:10" s="372" customFormat="1">
      <c r="A3215" s="311" t="s">
        <v>2745</v>
      </c>
      <c r="B3215" s="313" t="s">
        <v>2732</v>
      </c>
      <c r="C3215" s="313" t="s">
        <v>2726</v>
      </c>
      <c r="D3215" s="629" t="s">
        <v>3336</v>
      </c>
      <c r="E3215" s="451">
        <v>50921.919999999998</v>
      </c>
      <c r="F3215" s="630" t="s">
        <v>4021</v>
      </c>
      <c r="G3215" s="313" t="s">
        <v>2728</v>
      </c>
      <c r="H3215" s="631">
        <v>44529</v>
      </c>
      <c r="I3215" s="628">
        <f t="shared" si="43"/>
        <v>44529</v>
      </c>
      <c r="J3215" s="632"/>
    </row>
    <row r="3216" spans="1:10" s="372" customFormat="1">
      <c r="A3216" s="311" t="s">
        <v>2745</v>
      </c>
      <c r="B3216" s="313" t="s">
        <v>2732</v>
      </c>
      <c r="C3216" s="313" t="s">
        <v>2726</v>
      </c>
      <c r="D3216" s="629" t="s">
        <v>3336</v>
      </c>
      <c r="E3216" s="451">
        <v>172800</v>
      </c>
      <c r="F3216" s="630" t="s">
        <v>4021</v>
      </c>
      <c r="G3216" s="313" t="s">
        <v>2728</v>
      </c>
      <c r="H3216" s="631">
        <v>44531</v>
      </c>
      <c r="I3216" s="628">
        <f t="shared" si="43"/>
        <v>44531</v>
      </c>
      <c r="J3216" s="632"/>
    </row>
    <row r="3217" spans="1:10" s="372" customFormat="1" ht="23.25">
      <c r="A3217" s="311" t="s">
        <v>2745</v>
      </c>
      <c r="B3217" s="313" t="s">
        <v>2732</v>
      </c>
      <c r="C3217" s="313" t="s">
        <v>2726</v>
      </c>
      <c r="D3217" s="629" t="s">
        <v>3336</v>
      </c>
      <c r="E3217" s="451">
        <v>216000</v>
      </c>
      <c r="F3217" s="630" t="s">
        <v>4022</v>
      </c>
      <c r="G3217" s="313" t="s">
        <v>2728</v>
      </c>
      <c r="H3217" s="631">
        <v>44531</v>
      </c>
      <c r="I3217" s="628">
        <f t="shared" si="43"/>
        <v>44531</v>
      </c>
      <c r="J3217" s="632"/>
    </row>
    <row r="3218" spans="1:10" s="372" customFormat="1" ht="23.25">
      <c r="A3218" s="311" t="s">
        <v>3088</v>
      </c>
      <c r="B3218" s="313" t="s">
        <v>2725</v>
      </c>
      <c r="C3218" s="313" t="s">
        <v>2726</v>
      </c>
      <c r="D3218" s="629">
        <v>710</v>
      </c>
      <c r="E3218" s="451">
        <v>22080</v>
      </c>
      <c r="F3218" s="630" t="s">
        <v>4022</v>
      </c>
      <c r="G3218" s="313" t="s">
        <v>2728</v>
      </c>
      <c r="H3218" s="631">
        <v>44281</v>
      </c>
      <c r="I3218" s="628">
        <f t="shared" si="43"/>
        <v>44281</v>
      </c>
      <c r="J3218" s="632"/>
    </row>
    <row r="3219" spans="1:10" s="372" customFormat="1">
      <c r="A3219" s="311" t="s">
        <v>2735</v>
      </c>
      <c r="B3219" s="313" t="s">
        <v>2725</v>
      </c>
      <c r="C3219" s="313" t="s">
        <v>2726</v>
      </c>
      <c r="D3219" s="629">
        <v>336</v>
      </c>
      <c r="E3219" s="451">
        <v>18000</v>
      </c>
      <c r="F3219" s="630" t="s">
        <v>4023</v>
      </c>
      <c r="G3219" s="313" t="s">
        <v>2728</v>
      </c>
      <c r="H3219" s="631">
        <v>44228</v>
      </c>
      <c r="I3219" s="628">
        <f t="shared" si="43"/>
        <v>44228</v>
      </c>
      <c r="J3219" s="632"/>
    </row>
    <row r="3220" spans="1:10" s="372" customFormat="1">
      <c r="A3220" s="311" t="s">
        <v>2735</v>
      </c>
      <c r="B3220" s="313" t="s">
        <v>2725</v>
      </c>
      <c r="C3220" s="313" t="s">
        <v>2726</v>
      </c>
      <c r="D3220" s="629">
        <v>1302</v>
      </c>
      <c r="E3220" s="451">
        <v>12000</v>
      </c>
      <c r="F3220" s="630" t="s">
        <v>4024</v>
      </c>
      <c r="G3220" s="313" t="s">
        <v>2728</v>
      </c>
      <c r="H3220" s="631">
        <v>44342</v>
      </c>
      <c r="I3220" s="628">
        <f t="shared" si="43"/>
        <v>44342</v>
      </c>
      <c r="J3220" s="632"/>
    </row>
    <row r="3221" spans="1:10" s="372" customFormat="1">
      <c r="A3221" s="311" t="s">
        <v>2735</v>
      </c>
      <c r="B3221" s="313" t="s">
        <v>2725</v>
      </c>
      <c r="C3221" s="313" t="s">
        <v>2726</v>
      </c>
      <c r="D3221" s="629">
        <v>2173</v>
      </c>
      <c r="E3221" s="451">
        <v>6000</v>
      </c>
      <c r="F3221" s="630" t="s">
        <v>4024</v>
      </c>
      <c r="G3221" s="313" t="s">
        <v>2728</v>
      </c>
      <c r="H3221" s="631">
        <v>44432</v>
      </c>
      <c r="I3221" s="628">
        <f t="shared" si="43"/>
        <v>44432</v>
      </c>
      <c r="J3221" s="632"/>
    </row>
    <row r="3222" spans="1:10" s="372" customFormat="1">
      <c r="A3222" s="311" t="s">
        <v>2767</v>
      </c>
      <c r="B3222" s="313" t="s">
        <v>2725</v>
      </c>
      <c r="C3222" s="313" t="s">
        <v>2726</v>
      </c>
      <c r="D3222" s="629">
        <v>1381</v>
      </c>
      <c r="E3222" s="451">
        <v>10000</v>
      </c>
      <c r="F3222" s="630" t="s">
        <v>4024</v>
      </c>
      <c r="G3222" s="313" t="s">
        <v>2728</v>
      </c>
      <c r="H3222" s="631">
        <v>44348</v>
      </c>
      <c r="I3222" s="628">
        <f t="shared" si="43"/>
        <v>44348</v>
      </c>
      <c r="J3222" s="632"/>
    </row>
    <row r="3223" spans="1:10" s="372" customFormat="1">
      <c r="A3223" s="311" t="s">
        <v>2767</v>
      </c>
      <c r="B3223" s="313" t="s">
        <v>2725</v>
      </c>
      <c r="C3223" s="313" t="s">
        <v>2726</v>
      </c>
      <c r="D3223" s="629">
        <v>1860</v>
      </c>
      <c r="E3223" s="451">
        <v>30000</v>
      </c>
      <c r="F3223" s="630" t="s">
        <v>4025</v>
      </c>
      <c r="G3223" s="313" t="s">
        <v>2728</v>
      </c>
      <c r="H3223" s="631">
        <v>44391</v>
      </c>
      <c r="I3223" s="628">
        <f t="shared" si="43"/>
        <v>44391</v>
      </c>
      <c r="J3223" s="632"/>
    </row>
    <row r="3224" spans="1:10" s="372" customFormat="1">
      <c r="A3224" s="311" t="s">
        <v>2759</v>
      </c>
      <c r="B3224" s="313" t="s">
        <v>2725</v>
      </c>
      <c r="C3224" s="313" t="s">
        <v>2726</v>
      </c>
      <c r="D3224" s="629">
        <v>2710</v>
      </c>
      <c r="E3224" s="451">
        <v>28500</v>
      </c>
      <c r="F3224" s="630" t="s">
        <v>4025</v>
      </c>
      <c r="G3224" s="313" t="s">
        <v>2728</v>
      </c>
      <c r="H3224" s="631">
        <v>44481</v>
      </c>
      <c r="I3224" s="628">
        <f t="shared" si="43"/>
        <v>44481</v>
      </c>
      <c r="J3224" s="632"/>
    </row>
    <row r="3225" spans="1:10" s="372" customFormat="1">
      <c r="A3225" s="311" t="s">
        <v>2742</v>
      </c>
      <c r="B3225" s="313" t="s">
        <v>2725</v>
      </c>
      <c r="C3225" s="313" t="s">
        <v>2726</v>
      </c>
      <c r="D3225" s="629">
        <v>7</v>
      </c>
      <c r="E3225" s="451">
        <v>7000</v>
      </c>
      <c r="F3225" s="630" t="s">
        <v>4025</v>
      </c>
      <c r="G3225" s="313" t="s">
        <v>2728</v>
      </c>
      <c r="H3225" s="631">
        <v>44207</v>
      </c>
      <c r="I3225" s="628">
        <f t="shared" si="43"/>
        <v>44207</v>
      </c>
      <c r="J3225" s="632"/>
    </row>
    <row r="3226" spans="1:10" s="372" customFormat="1">
      <c r="A3226" s="311" t="s">
        <v>2742</v>
      </c>
      <c r="B3226" s="313" t="s">
        <v>2725</v>
      </c>
      <c r="C3226" s="313" t="s">
        <v>2726</v>
      </c>
      <c r="D3226" s="629">
        <v>62</v>
      </c>
      <c r="E3226" s="451">
        <v>6000</v>
      </c>
      <c r="F3226" s="630" t="s">
        <v>4026</v>
      </c>
      <c r="G3226" s="313" t="s">
        <v>2728</v>
      </c>
      <c r="H3226" s="631">
        <v>44209</v>
      </c>
      <c r="I3226" s="628">
        <f t="shared" si="43"/>
        <v>44209</v>
      </c>
      <c r="J3226" s="632"/>
    </row>
    <row r="3227" spans="1:10" s="372" customFormat="1">
      <c r="A3227" s="311" t="s">
        <v>2742</v>
      </c>
      <c r="B3227" s="313" t="s">
        <v>2725</v>
      </c>
      <c r="C3227" s="313" t="s">
        <v>2726</v>
      </c>
      <c r="D3227" s="629">
        <v>77</v>
      </c>
      <c r="E3227" s="451">
        <v>7200</v>
      </c>
      <c r="F3227" s="630" t="s">
        <v>4026</v>
      </c>
      <c r="G3227" s="313" t="s">
        <v>2728</v>
      </c>
      <c r="H3227" s="631">
        <v>44211</v>
      </c>
      <c r="I3227" s="628">
        <f t="shared" si="43"/>
        <v>44211</v>
      </c>
      <c r="J3227" s="632"/>
    </row>
    <row r="3228" spans="1:10" s="372" customFormat="1">
      <c r="A3228" s="311" t="s">
        <v>2742</v>
      </c>
      <c r="B3228" s="313" t="s">
        <v>2725</v>
      </c>
      <c r="C3228" s="313" t="s">
        <v>2726</v>
      </c>
      <c r="D3228" s="629">
        <v>147</v>
      </c>
      <c r="E3228" s="451">
        <v>7600</v>
      </c>
      <c r="F3228" s="630" t="s">
        <v>4026</v>
      </c>
      <c r="G3228" s="313" t="s">
        <v>2728</v>
      </c>
      <c r="H3228" s="631">
        <v>44213</v>
      </c>
      <c r="I3228" s="628">
        <f t="shared" si="43"/>
        <v>44213</v>
      </c>
      <c r="J3228" s="632"/>
    </row>
    <row r="3229" spans="1:10" s="372" customFormat="1">
      <c r="A3229" s="311" t="s">
        <v>2742</v>
      </c>
      <c r="B3229" s="313" t="s">
        <v>2725</v>
      </c>
      <c r="C3229" s="313" t="s">
        <v>2726</v>
      </c>
      <c r="D3229" s="629">
        <v>598</v>
      </c>
      <c r="E3229" s="451">
        <v>4000</v>
      </c>
      <c r="F3229" s="630" t="s">
        <v>4026</v>
      </c>
      <c r="G3229" s="313" t="s">
        <v>2728</v>
      </c>
      <c r="H3229" s="631">
        <v>44262</v>
      </c>
      <c r="I3229" s="628">
        <f t="shared" si="43"/>
        <v>44262</v>
      </c>
      <c r="J3229" s="632"/>
    </row>
    <row r="3230" spans="1:10" s="372" customFormat="1">
      <c r="A3230" s="311" t="s">
        <v>2742</v>
      </c>
      <c r="B3230" s="313" t="s">
        <v>2725</v>
      </c>
      <c r="C3230" s="313" t="s">
        <v>2726</v>
      </c>
      <c r="D3230" s="629">
        <v>640</v>
      </c>
      <c r="E3230" s="451">
        <v>4700</v>
      </c>
      <c r="F3230" s="630" t="s">
        <v>4026</v>
      </c>
      <c r="G3230" s="313" t="s">
        <v>2728</v>
      </c>
      <c r="H3230" s="631">
        <v>44265</v>
      </c>
      <c r="I3230" s="628">
        <f t="shared" si="43"/>
        <v>44265</v>
      </c>
      <c r="J3230" s="632"/>
    </row>
    <row r="3231" spans="1:10" s="372" customFormat="1">
      <c r="A3231" s="311" t="s">
        <v>2742</v>
      </c>
      <c r="B3231" s="313" t="s">
        <v>2725</v>
      </c>
      <c r="C3231" s="313" t="s">
        <v>2726</v>
      </c>
      <c r="D3231" s="629">
        <v>673</v>
      </c>
      <c r="E3231" s="451">
        <v>6500</v>
      </c>
      <c r="F3231" s="630" t="s">
        <v>4026</v>
      </c>
      <c r="G3231" s="313" t="s">
        <v>2728</v>
      </c>
      <c r="H3231" s="631">
        <v>44270</v>
      </c>
      <c r="I3231" s="628">
        <f t="shared" si="43"/>
        <v>44270</v>
      </c>
      <c r="J3231" s="632"/>
    </row>
    <row r="3232" spans="1:10" s="372" customFormat="1">
      <c r="A3232" s="311" t="s">
        <v>2742</v>
      </c>
      <c r="B3232" s="313" t="s">
        <v>2725</v>
      </c>
      <c r="C3232" s="313" t="s">
        <v>2726</v>
      </c>
      <c r="D3232" s="629">
        <v>832</v>
      </c>
      <c r="E3232" s="451">
        <v>8500</v>
      </c>
      <c r="F3232" s="630" t="s">
        <v>4026</v>
      </c>
      <c r="G3232" s="313" t="s">
        <v>2728</v>
      </c>
      <c r="H3232" s="631">
        <v>44301</v>
      </c>
      <c r="I3232" s="628">
        <f t="shared" si="43"/>
        <v>44301</v>
      </c>
      <c r="J3232" s="632"/>
    </row>
    <row r="3233" spans="1:10" s="372" customFormat="1">
      <c r="A3233" s="311" t="s">
        <v>2742</v>
      </c>
      <c r="B3233" s="313" t="s">
        <v>2725</v>
      </c>
      <c r="C3233" s="313" t="s">
        <v>2726</v>
      </c>
      <c r="D3233" s="629">
        <v>885</v>
      </c>
      <c r="E3233" s="451">
        <v>5200</v>
      </c>
      <c r="F3233" s="630" t="s">
        <v>4026</v>
      </c>
      <c r="G3233" s="313" t="s">
        <v>2728</v>
      </c>
      <c r="H3233" s="631">
        <v>44307</v>
      </c>
      <c r="I3233" s="628">
        <f t="shared" si="43"/>
        <v>44307</v>
      </c>
      <c r="J3233" s="632"/>
    </row>
    <row r="3234" spans="1:10" s="372" customFormat="1">
      <c r="A3234" s="311" t="s">
        <v>2742</v>
      </c>
      <c r="B3234" s="313" t="s">
        <v>2725</v>
      </c>
      <c r="C3234" s="313" t="s">
        <v>2726</v>
      </c>
      <c r="D3234" s="629">
        <v>1264</v>
      </c>
      <c r="E3234" s="451">
        <v>4400</v>
      </c>
      <c r="F3234" s="630" t="s">
        <v>4026</v>
      </c>
      <c r="G3234" s="313" t="s">
        <v>2728</v>
      </c>
      <c r="H3234" s="631">
        <v>44340</v>
      </c>
      <c r="I3234" s="628">
        <f t="shared" si="43"/>
        <v>44340</v>
      </c>
      <c r="J3234" s="632"/>
    </row>
    <row r="3235" spans="1:10" s="372" customFormat="1">
      <c r="A3235" s="311" t="s">
        <v>2742</v>
      </c>
      <c r="B3235" s="313" t="s">
        <v>2725</v>
      </c>
      <c r="C3235" s="313" t="s">
        <v>2726</v>
      </c>
      <c r="D3235" s="629">
        <v>1561</v>
      </c>
      <c r="E3235" s="451">
        <v>1100</v>
      </c>
      <c r="F3235" s="630" t="s">
        <v>4026</v>
      </c>
      <c r="G3235" s="313" t="s">
        <v>2728</v>
      </c>
      <c r="H3235" s="631">
        <v>44363</v>
      </c>
      <c r="I3235" s="628">
        <f t="shared" si="43"/>
        <v>44363</v>
      </c>
      <c r="J3235" s="632"/>
    </row>
    <row r="3236" spans="1:10" s="372" customFormat="1">
      <c r="A3236" s="311" t="s">
        <v>2742</v>
      </c>
      <c r="B3236" s="313" t="s">
        <v>2725</v>
      </c>
      <c r="C3236" s="313" t="s">
        <v>2726</v>
      </c>
      <c r="D3236" s="629">
        <v>1947</v>
      </c>
      <c r="E3236" s="451">
        <v>1877</v>
      </c>
      <c r="F3236" s="630" t="s">
        <v>4026</v>
      </c>
      <c r="G3236" s="313" t="s">
        <v>2728</v>
      </c>
      <c r="H3236" s="631">
        <v>44398</v>
      </c>
      <c r="I3236" s="628">
        <f t="shared" si="43"/>
        <v>44398</v>
      </c>
      <c r="J3236" s="632"/>
    </row>
    <row r="3237" spans="1:10" s="372" customFormat="1">
      <c r="A3237" s="311" t="s">
        <v>2744</v>
      </c>
      <c r="B3237" s="313" t="s">
        <v>2725</v>
      </c>
      <c r="C3237" s="313" t="s">
        <v>2726</v>
      </c>
      <c r="D3237" s="629">
        <v>1979</v>
      </c>
      <c r="E3237" s="451">
        <v>750</v>
      </c>
      <c r="F3237" s="630" t="s">
        <v>4026</v>
      </c>
      <c r="G3237" s="313" t="s">
        <v>2728</v>
      </c>
      <c r="H3237" s="631">
        <v>44400</v>
      </c>
      <c r="I3237" s="628">
        <f t="shared" si="43"/>
        <v>44400</v>
      </c>
      <c r="J3237" s="632"/>
    </row>
    <row r="3238" spans="1:10" s="372" customFormat="1">
      <c r="A3238" s="311" t="s">
        <v>2742</v>
      </c>
      <c r="B3238" s="313" t="s">
        <v>2725</v>
      </c>
      <c r="C3238" s="313" t="s">
        <v>2726</v>
      </c>
      <c r="D3238" s="629">
        <v>2284</v>
      </c>
      <c r="E3238" s="451">
        <v>2685.2</v>
      </c>
      <c r="F3238" s="630" t="s">
        <v>4026</v>
      </c>
      <c r="G3238" s="313" t="s">
        <v>2728</v>
      </c>
      <c r="H3238" s="631">
        <v>44446</v>
      </c>
      <c r="I3238" s="628">
        <f t="shared" si="43"/>
        <v>44446</v>
      </c>
      <c r="J3238" s="632"/>
    </row>
    <row r="3239" spans="1:10" s="372" customFormat="1">
      <c r="A3239" s="311" t="s">
        <v>2742</v>
      </c>
      <c r="B3239" s="313" t="s">
        <v>2725</v>
      </c>
      <c r="C3239" s="313" t="s">
        <v>2726</v>
      </c>
      <c r="D3239" s="629">
        <v>2508</v>
      </c>
      <c r="E3239" s="451">
        <v>1200</v>
      </c>
      <c r="F3239" s="630" t="s">
        <v>4026</v>
      </c>
      <c r="G3239" s="313" t="s">
        <v>2728</v>
      </c>
      <c r="H3239" s="631">
        <v>44462</v>
      </c>
      <c r="I3239" s="628">
        <f t="shared" si="43"/>
        <v>44462</v>
      </c>
      <c r="J3239" s="632"/>
    </row>
    <row r="3240" spans="1:10" s="372" customFormat="1">
      <c r="A3240" s="311" t="s">
        <v>3088</v>
      </c>
      <c r="B3240" s="313" t="s">
        <v>2725</v>
      </c>
      <c r="C3240" s="313" t="s">
        <v>2726</v>
      </c>
      <c r="D3240" s="629">
        <v>608</v>
      </c>
      <c r="E3240" s="451">
        <v>18791.21</v>
      </c>
      <c r="F3240" s="630" t="s">
        <v>4026</v>
      </c>
      <c r="G3240" s="313" t="s">
        <v>2728</v>
      </c>
      <c r="H3240" s="631">
        <v>44263</v>
      </c>
      <c r="I3240" s="628">
        <f t="shared" si="43"/>
        <v>44263</v>
      </c>
      <c r="J3240" s="632"/>
    </row>
    <row r="3241" spans="1:10" s="372" customFormat="1" ht="23.25">
      <c r="A3241" s="311" t="s">
        <v>3088</v>
      </c>
      <c r="B3241" s="313" t="s">
        <v>2725</v>
      </c>
      <c r="C3241" s="313" t="s">
        <v>2726</v>
      </c>
      <c r="D3241" s="629">
        <v>611</v>
      </c>
      <c r="E3241" s="451">
        <v>8514.25</v>
      </c>
      <c r="F3241" s="630" t="s">
        <v>4027</v>
      </c>
      <c r="G3241" s="313" t="s">
        <v>2728</v>
      </c>
      <c r="H3241" s="631">
        <v>44263</v>
      </c>
      <c r="I3241" s="628">
        <f t="shared" si="43"/>
        <v>44263</v>
      </c>
      <c r="J3241" s="632"/>
    </row>
    <row r="3242" spans="1:10" s="372" customFormat="1" ht="23.25">
      <c r="A3242" s="311" t="s">
        <v>3088</v>
      </c>
      <c r="B3242" s="313" t="s">
        <v>2732</v>
      </c>
      <c r="C3242" s="313" t="s">
        <v>2726</v>
      </c>
      <c r="D3242" s="629" t="s">
        <v>3090</v>
      </c>
      <c r="E3242" s="451">
        <v>66637.14</v>
      </c>
      <c r="F3242" s="630" t="s">
        <v>4027</v>
      </c>
      <c r="G3242" s="313" t="s">
        <v>2728</v>
      </c>
      <c r="H3242" s="631">
        <v>44307</v>
      </c>
      <c r="I3242" s="628">
        <f t="shared" si="43"/>
        <v>44307</v>
      </c>
      <c r="J3242" s="632"/>
    </row>
    <row r="3243" spans="1:10" s="372" customFormat="1" ht="23.25">
      <c r="A3243" s="311" t="s">
        <v>3088</v>
      </c>
      <c r="B3243" s="313" t="s">
        <v>2732</v>
      </c>
      <c r="C3243" s="313" t="s">
        <v>2726</v>
      </c>
      <c r="D3243" s="629" t="s">
        <v>3154</v>
      </c>
      <c r="E3243" s="451">
        <v>63005.47</v>
      </c>
      <c r="F3243" s="630" t="s">
        <v>4027</v>
      </c>
      <c r="G3243" s="313" t="s">
        <v>2728</v>
      </c>
      <c r="H3243" s="631">
        <v>44307</v>
      </c>
      <c r="I3243" s="628">
        <f t="shared" si="43"/>
        <v>44307</v>
      </c>
      <c r="J3243" s="632"/>
    </row>
    <row r="3244" spans="1:10" s="372" customFormat="1" ht="23.25">
      <c r="A3244" s="311" t="s">
        <v>3088</v>
      </c>
      <c r="B3244" s="313" t="s">
        <v>2732</v>
      </c>
      <c r="C3244" s="313" t="s">
        <v>2726</v>
      </c>
      <c r="D3244" s="629" t="s">
        <v>3091</v>
      </c>
      <c r="E3244" s="451">
        <v>139054.93</v>
      </c>
      <c r="F3244" s="630" t="s">
        <v>4027</v>
      </c>
      <c r="G3244" s="313" t="s">
        <v>2728</v>
      </c>
      <c r="H3244" s="631">
        <v>44307</v>
      </c>
      <c r="I3244" s="628">
        <f t="shared" si="43"/>
        <v>44307</v>
      </c>
      <c r="J3244" s="632"/>
    </row>
    <row r="3245" spans="1:10" s="372" customFormat="1" ht="23.25">
      <c r="A3245" s="311" t="s">
        <v>3092</v>
      </c>
      <c r="B3245" s="313" t="s">
        <v>2732</v>
      </c>
      <c r="C3245" s="313" t="s">
        <v>2726</v>
      </c>
      <c r="D3245" s="629" t="s">
        <v>4000</v>
      </c>
      <c r="E3245" s="451">
        <v>849697.6</v>
      </c>
      <c r="F3245" s="630" t="s">
        <v>4027</v>
      </c>
      <c r="G3245" s="313" t="s">
        <v>2728</v>
      </c>
      <c r="H3245" s="631">
        <v>44341</v>
      </c>
      <c r="I3245" s="628">
        <f t="shared" si="43"/>
        <v>44341</v>
      </c>
      <c r="J3245" s="632"/>
    </row>
    <row r="3246" spans="1:10" s="372" customFormat="1" ht="23.25">
      <c r="A3246" s="311" t="s">
        <v>3088</v>
      </c>
      <c r="B3246" s="313" t="s">
        <v>2732</v>
      </c>
      <c r="C3246" s="313" t="s">
        <v>2726</v>
      </c>
      <c r="D3246" s="629" t="s">
        <v>4028</v>
      </c>
      <c r="E3246" s="451">
        <v>573275.52</v>
      </c>
      <c r="F3246" s="630" t="s">
        <v>4027</v>
      </c>
      <c r="G3246" s="313" t="s">
        <v>2728</v>
      </c>
      <c r="H3246" s="631">
        <v>44446</v>
      </c>
      <c r="I3246" s="628">
        <f t="shared" si="43"/>
        <v>44446</v>
      </c>
      <c r="J3246" s="632"/>
    </row>
    <row r="3247" spans="1:10" s="372" customFormat="1" ht="23.25">
      <c r="A3247" s="311" t="s">
        <v>3208</v>
      </c>
      <c r="B3247" s="313" t="s">
        <v>2732</v>
      </c>
      <c r="C3247" s="313" t="s">
        <v>2726</v>
      </c>
      <c r="D3247" s="629" t="s">
        <v>3209</v>
      </c>
      <c r="E3247" s="451">
        <v>375993.59999999998</v>
      </c>
      <c r="F3247" s="630" t="s">
        <v>4027</v>
      </c>
      <c r="G3247" s="313" t="s">
        <v>2728</v>
      </c>
      <c r="H3247" s="631">
        <v>44531</v>
      </c>
      <c r="I3247" s="628">
        <f t="shared" si="43"/>
        <v>44531</v>
      </c>
      <c r="J3247" s="632"/>
    </row>
    <row r="3248" spans="1:10" s="372" customFormat="1" ht="23.25">
      <c r="A3248" s="311" t="s">
        <v>3208</v>
      </c>
      <c r="B3248" s="313" t="s">
        <v>2732</v>
      </c>
      <c r="C3248" s="313" t="s">
        <v>2726</v>
      </c>
      <c r="D3248" s="629" t="s">
        <v>3209</v>
      </c>
      <c r="E3248" s="451">
        <v>387649.96</v>
      </c>
      <c r="F3248" s="630" t="s">
        <v>4027</v>
      </c>
      <c r="G3248" s="313" t="s">
        <v>2728</v>
      </c>
      <c r="H3248" s="631">
        <v>44531</v>
      </c>
      <c r="I3248" s="628">
        <f t="shared" si="43"/>
        <v>44531</v>
      </c>
      <c r="J3248" s="632"/>
    </row>
    <row r="3249" spans="1:10" s="372" customFormat="1" ht="23.25">
      <c r="A3249" s="311" t="s">
        <v>3208</v>
      </c>
      <c r="B3249" s="313" t="s">
        <v>2732</v>
      </c>
      <c r="C3249" s="313" t="s">
        <v>2726</v>
      </c>
      <c r="D3249" s="629" t="s">
        <v>3209</v>
      </c>
      <c r="E3249" s="451">
        <v>80621.759999999995</v>
      </c>
      <c r="F3249" s="630" t="s">
        <v>4027</v>
      </c>
      <c r="G3249" s="313" t="s">
        <v>2728</v>
      </c>
      <c r="H3249" s="631">
        <v>44531</v>
      </c>
      <c r="I3249" s="628">
        <f t="shared" si="43"/>
        <v>44531</v>
      </c>
      <c r="J3249" s="632"/>
    </row>
    <row r="3250" spans="1:10" s="372" customFormat="1" ht="23.25">
      <c r="A3250" s="311" t="s">
        <v>3208</v>
      </c>
      <c r="B3250" s="313" t="s">
        <v>2732</v>
      </c>
      <c r="C3250" s="313" t="s">
        <v>2726</v>
      </c>
      <c r="D3250" s="629" t="s">
        <v>3209</v>
      </c>
      <c r="E3250" s="451">
        <v>141338.20000000001</v>
      </c>
      <c r="F3250" s="630" t="s">
        <v>4027</v>
      </c>
      <c r="G3250" s="313" t="s">
        <v>2728</v>
      </c>
      <c r="H3250" s="631">
        <v>44531</v>
      </c>
      <c r="I3250" s="628">
        <f t="shared" si="43"/>
        <v>44531</v>
      </c>
      <c r="J3250" s="632"/>
    </row>
    <row r="3251" spans="1:10" s="372" customFormat="1" ht="23.25">
      <c r="A3251" s="311" t="s">
        <v>3208</v>
      </c>
      <c r="B3251" s="313" t="s">
        <v>2732</v>
      </c>
      <c r="C3251" s="313" t="s">
        <v>2726</v>
      </c>
      <c r="D3251" s="629" t="s">
        <v>3209</v>
      </c>
      <c r="E3251" s="451">
        <v>132821.48000000001</v>
      </c>
      <c r="F3251" s="630" t="s">
        <v>4027</v>
      </c>
      <c r="G3251" s="313" t="s">
        <v>2728</v>
      </c>
      <c r="H3251" s="631">
        <v>44531</v>
      </c>
      <c r="I3251" s="628">
        <f t="shared" si="43"/>
        <v>44531</v>
      </c>
      <c r="J3251" s="632"/>
    </row>
    <row r="3252" spans="1:10" s="372" customFormat="1" ht="23.25">
      <c r="A3252" s="311" t="s">
        <v>2940</v>
      </c>
      <c r="B3252" s="313" t="s">
        <v>2725</v>
      </c>
      <c r="C3252" s="313" t="s">
        <v>2726</v>
      </c>
      <c r="D3252" s="629">
        <v>1750</v>
      </c>
      <c r="E3252" s="451">
        <v>28000</v>
      </c>
      <c r="F3252" s="630" t="s">
        <v>4027</v>
      </c>
      <c r="G3252" s="313" t="s">
        <v>2728</v>
      </c>
      <c r="H3252" s="631">
        <v>44384</v>
      </c>
      <c r="I3252" s="628">
        <f t="shared" ref="I3252:I3315" si="44">H3252+0</f>
        <v>44384</v>
      </c>
      <c r="J3252" s="632"/>
    </row>
    <row r="3253" spans="1:10" s="372" customFormat="1" ht="23.25">
      <c r="A3253" s="311" t="s">
        <v>2940</v>
      </c>
      <c r="B3253" s="313" t="s">
        <v>2725</v>
      </c>
      <c r="C3253" s="313" t="s">
        <v>2726</v>
      </c>
      <c r="D3253" s="629">
        <v>1845</v>
      </c>
      <c r="E3253" s="451">
        <v>25000</v>
      </c>
      <c r="F3253" s="630" t="s">
        <v>4029</v>
      </c>
      <c r="G3253" s="313" t="s">
        <v>2728</v>
      </c>
      <c r="H3253" s="631">
        <v>44391</v>
      </c>
      <c r="I3253" s="628">
        <f t="shared" si="44"/>
        <v>44391</v>
      </c>
      <c r="J3253" s="632"/>
    </row>
    <row r="3254" spans="1:10" s="372" customFormat="1" ht="23.25">
      <c r="A3254" s="311" t="s">
        <v>2940</v>
      </c>
      <c r="B3254" s="313" t="s">
        <v>2725</v>
      </c>
      <c r="C3254" s="313" t="s">
        <v>2726</v>
      </c>
      <c r="D3254" s="629">
        <v>1985</v>
      </c>
      <c r="E3254" s="451">
        <v>27500</v>
      </c>
      <c r="F3254" s="630" t="s">
        <v>4029</v>
      </c>
      <c r="G3254" s="313" t="s">
        <v>2728</v>
      </c>
      <c r="H3254" s="631">
        <v>44404</v>
      </c>
      <c r="I3254" s="628">
        <f t="shared" si="44"/>
        <v>44404</v>
      </c>
      <c r="J3254" s="632"/>
    </row>
    <row r="3255" spans="1:10" s="372" customFormat="1" ht="23.25">
      <c r="A3255" s="311" t="s">
        <v>2731</v>
      </c>
      <c r="B3255" s="313" t="s">
        <v>2725</v>
      </c>
      <c r="C3255" s="313" t="s">
        <v>2726</v>
      </c>
      <c r="D3255" s="629">
        <v>460</v>
      </c>
      <c r="E3255" s="451">
        <v>35024</v>
      </c>
      <c r="F3255" s="630" t="s">
        <v>4029</v>
      </c>
      <c r="G3255" s="313" t="s">
        <v>2728</v>
      </c>
      <c r="H3255" s="631">
        <v>44243</v>
      </c>
      <c r="I3255" s="628">
        <f t="shared" si="44"/>
        <v>44243</v>
      </c>
      <c r="J3255" s="632"/>
    </row>
    <row r="3256" spans="1:10" s="372" customFormat="1" ht="23.25">
      <c r="A3256" s="311" t="s">
        <v>2731</v>
      </c>
      <c r="B3256" s="313" t="s">
        <v>2732</v>
      </c>
      <c r="C3256" s="313" t="s">
        <v>2726</v>
      </c>
      <c r="D3256" s="629" t="s">
        <v>2733</v>
      </c>
      <c r="E3256" s="451">
        <v>111608.33</v>
      </c>
      <c r="F3256" s="630" t="s">
        <v>4030</v>
      </c>
      <c r="G3256" s="313" t="s">
        <v>2728</v>
      </c>
      <c r="H3256" s="631">
        <v>44257</v>
      </c>
      <c r="I3256" s="628">
        <f t="shared" si="44"/>
        <v>44257</v>
      </c>
      <c r="J3256" s="632"/>
    </row>
    <row r="3257" spans="1:10" s="372" customFormat="1" ht="23.25">
      <c r="A3257" s="311" t="s">
        <v>2731</v>
      </c>
      <c r="B3257" s="313" t="s">
        <v>2732</v>
      </c>
      <c r="C3257" s="313" t="s">
        <v>2726</v>
      </c>
      <c r="D3257" s="629" t="s">
        <v>4031</v>
      </c>
      <c r="E3257" s="451">
        <v>155331</v>
      </c>
      <c r="F3257" s="630" t="s">
        <v>4030</v>
      </c>
      <c r="G3257" s="313" t="s">
        <v>2728</v>
      </c>
      <c r="H3257" s="631">
        <v>44310</v>
      </c>
      <c r="I3257" s="628">
        <f t="shared" si="44"/>
        <v>44310</v>
      </c>
      <c r="J3257" s="632"/>
    </row>
    <row r="3258" spans="1:10" s="372" customFormat="1" ht="23.25">
      <c r="A3258" s="311" t="s">
        <v>2731</v>
      </c>
      <c r="B3258" s="313" t="s">
        <v>2732</v>
      </c>
      <c r="C3258" s="313" t="s">
        <v>2726</v>
      </c>
      <c r="D3258" s="629" t="s">
        <v>4031</v>
      </c>
      <c r="E3258" s="451">
        <v>481699</v>
      </c>
      <c r="F3258" s="630" t="s">
        <v>4030</v>
      </c>
      <c r="G3258" s="313" t="s">
        <v>2728</v>
      </c>
      <c r="H3258" s="631">
        <v>44310</v>
      </c>
      <c r="I3258" s="628">
        <f t="shared" si="44"/>
        <v>44310</v>
      </c>
      <c r="J3258" s="632"/>
    </row>
    <row r="3259" spans="1:10" s="372" customFormat="1" ht="23.25">
      <c r="A3259" s="311" t="s">
        <v>2731</v>
      </c>
      <c r="B3259" s="313" t="s">
        <v>2732</v>
      </c>
      <c r="C3259" s="313" t="s">
        <v>2726</v>
      </c>
      <c r="D3259" s="629" t="s">
        <v>2733</v>
      </c>
      <c r="E3259" s="451">
        <v>598897</v>
      </c>
      <c r="F3259" s="630" t="s">
        <v>4030</v>
      </c>
      <c r="G3259" s="313" t="s">
        <v>2728</v>
      </c>
      <c r="H3259" s="631">
        <v>44340</v>
      </c>
      <c r="I3259" s="628">
        <f t="shared" si="44"/>
        <v>44340</v>
      </c>
      <c r="J3259" s="632"/>
    </row>
    <row r="3260" spans="1:10" s="372" customFormat="1" ht="23.25">
      <c r="A3260" s="311" t="s">
        <v>2731</v>
      </c>
      <c r="B3260" s="313" t="s">
        <v>2732</v>
      </c>
      <c r="C3260" s="313" t="s">
        <v>2726</v>
      </c>
      <c r="D3260" s="629" t="s">
        <v>2733</v>
      </c>
      <c r="E3260" s="451">
        <v>601399</v>
      </c>
      <c r="F3260" s="630" t="s">
        <v>4030</v>
      </c>
      <c r="G3260" s="313" t="s">
        <v>2728</v>
      </c>
      <c r="H3260" s="631">
        <v>44340</v>
      </c>
      <c r="I3260" s="628">
        <f t="shared" si="44"/>
        <v>44340</v>
      </c>
      <c r="J3260" s="632"/>
    </row>
    <row r="3261" spans="1:10" s="372" customFormat="1" ht="23.25">
      <c r="A3261" s="311" t="s">
        <v>2881</v>
      </c>
      <c r="B3261" s="313" t="s">
        <v>2725</v>
      </c>
      <c r="C3261" s="313" t="s">
        <v>2726</v>
      </c>
      <c r="D3261" s="629">
        <v>3209</v>
      </c>
      <c r="E3261" s="451">
        <v>3150</v>
      </c>
      <c r="F3261" s="630" t="s">
        <v>4030</v>
      </c>
      <c r="G3261" s="313" t="s">
        <v>2728</v>
      </c>
      <c r="H3261" s="631">
        <v>44544</v>
      </c>
      <c r="I3261" s="628">
        <f t="shared" si="44"/>
        <v>44544</v>
      </c>
      <c r="J3261" s="632"/>
    </row>
    <row r="3262" spans="1:10" s="372" customFormat="1" ht="23.25">
      <c r="A3262" s="311" t="s">
        <v>2742</v>
      </c>
      <c r="B3262" s="313" t="s">
        <v>2725</v>
      </c>
      <c r="C3262" s="313" t="s">
        <v>2726</v>
      </c>
      <c r="D3262" s="629">
        <v>3198</v>
      </c>
      <c r="E3262" s="451">
        <v>3280</v>
      </c>
      <c r="F3262" s="630" t="s">
        <v>4032</v>
      </c>
      <c r="G3262" s="313" t="s">
        <v>2728</v>
      </c>
      <c r="H3262" s="631">
        <v>44543</v>
      </c>
      <c r="I3262" s="628">
        <f t="shared" si="44"/>
        <v>44543</v>
      </c>
      <c r="J3262" s="632"/>
    </row>
    <row r="3263" spans="1:10" s="372" customFormat="1">
      <c r="A3263" s="311" t="s">
        <v>2742</v>
      </c>
      <c r="B3263" s="313" t="s">
        <v>2725</v>
      </c>
      <c r="C3263" s="313" t="s">
        <v>2726</v>
      </c>
      <c r="D3263" s="629">
        <v>3212</v>
      </c>
      <c r="E3263" s="451">
        <v>11400</v>
      </c>
      <c r="F3263" s="630" t="s">
        <v>4033</v>
      </c>
      <c r="G3263" s="313" t="s">
        <v>2728</v>
      </c>
      <c r="H3263" s="631">
        <v>44544</v>
      </c>
      <c r="I3263" s="628">
        <f t="shared" si="44"/>
        <v>44544</v>
      </c>
      <c r="J3263" s="632"/>
    </row>
    <row r="3264" spans="1:10" s="372" customFormat="1">
      <c r="A3264" s="311" t="s">
        <v>2991</v>
      </c>
      <c r="B3264" s="313" t="s">
        <v>2732</v>
      </c>
      <c r="C3264" s="313" t="s">
        <v>2726</v>
      </c>
      <c r="D3264" s="629" t="s">
        <v>3145</v>
      </c>
      <c r="E3264" s="451">
        <v>47133.33</v>
      </c>
      <c r="F3264" s="630" t="s">
        <v>4033</v>
      </c>
      <c r="G3264" s="313" t="s">
        <v>2728</v>
      </c>
      <c r="H3264" s="631">
        <v>44328</v>
      </c>
      <c r="I3264" s="628">
        <f t="shared" si="44"/>
        <v>44328</v>
      </c>
      <c r="J3264" s="632"/>
    </row>
    <row r="3265" spans="1:10" s="372" customFormat="1">
      <c r="A3265" s="311" t="s">
        <v>2991</v>
      </c>
      <c r="B3265" s="313" t="s">
        <v>2732</v>
      </c>
      <c r="C3265" s="313" t="s">
        <v>2726</v>
      </c>
      <c r="D3265" s="629" t="s">
        <v>3447</v>
      </c>
      <c r="E3265" s="451">
        <v>56000</v>
      </c>
      <c r="F3265" s="630" t="s">
        <v>4034</v>
      </c>
      <c r="G3265" s="313" t="s">
        <v>2728</v>
      </c>
      <c r="H3265" s="631">
        <v>44446</v>
      </c>
      <c r="I3265" s="628">
        <f t="shared" si="44"/>
        <v>44446</v>
      </c>
      <c r="J3265" s="632"/>
    </row>
    <row r="3266" spans="1:10" s="372" customFormat="1" ht="23.25">
      <c r="A3266" s="311" t="s">
        <v>3840</v>
      </c>
      <c r="B3266" s="313" t="s">
        <v>2725</v>
      </c>
      <c r="C3266" s="313" t="s">
        <v>2726</v>
      </c>
      <c r="D3266" s="629">
        <v>401</v>
      </c>
      <c r="E3266" s="451">
        <v>10200</v>
      </c>
      <c r="F3266" s="630" t="s">
        <v>4034</v>
      </c>
      <c r="G3266" s="313" t="s">
        <v>2728</v>
      </c>
      <c r="H3266" s="631">
        <v>44236</v>
      </c>
      <c r="I3266" s="628">
        <f t="shared" si="44"/>
        <v>44236</v>
      </c>
      <c r="J3266" s="632"/>
    </row>
    <row r="3267" spans="1:10" s="372" customFormat="1" ht="23.25">
      <c r="A3267" s="311" t="s">
        <v>3843</v>
      </c>
      <c r="B3267" s="313" t="s">
        <v>2725</v>
      </c>
      <c r="C3267" s="313" t="s">
        <v>2726</v>
      </c>
      <c r="D3267" s="629">
        <v>401</v>
      </c>
      <c r="E3267" s="451">
        <v>13600</v>
      </c>
      <c r="F3267" s="630" t="s">
        <v>4035</v>
      </c>
      <c r="G3267" s="313" t="s">
        <v>2728</v>
      </c>
      <c r="H3267" s="631">
        <v>44236</v>
      </c>
      <c r="I3267" s="628">
        <f t="shared" si="44"/>
        <v>44236</v>
      </c>
      <c r="J3267" s="632"/>
    </row>
    <row r="3268" spans="1:10" s="372" customFormat="1" ht="23.25">
      <c r="A3268" s="311" t="s">
        <v>3840</v>
      </c>
      <c r="B3268" s="313" t="s">
        <v>2725</v>
      </c>
      <c r="C3268" s="313" t="s">
        <v>2726</v>
      </c>
      <c r="D3268" s="629">
        <v>402</v>
      </c>
      <c r="E3268" s="451">
        <v>10200</v>
      </c>
      <c r="F3268" s="630" t="s">
        <v>4035</v>
      </c>
      <c r="G3268" s="313" t="s">
        <v>2728</v>
      </c>
      <c r="H3268" s="631">
        <v>44236</v>
      </c>
      <c r="I3268" s="628">
        <f t="shared" si="44"/>
        <v>44236</v>
      </c>
      <c r="J3268" s="632"/>
    </row>
    <row r="3269" spans="1:10" s="372" customFormat="1" ht="23.25">
      <c r="A3269" s="311" t="s">
        <v>3843</v>
      </c>
      <c r="B3269" s="313" t="s">
        <v>2725</v>
      </c>
      <c r="C3269" s="313" t="s">
        <v>2726</v>
      </c>
      <c r="D3269" s="629">
        <v>402</v>
      </c>
      <c r="E3269" s="451">
        <v>13600</v>
      </c>
      <c r="F3269" s="630" t="s">
        <v>4035</v>
      </c>
      <c r="G3269" s="313" t="s">
        <v>2728</v>
      </c>
      <c r="H3269" s="631">
        <v>44236</v>
      </c>
      <c r="I3269" s="628">
        <f t="shared" si="44"/>
        <v>44236</v>
      </c>
      <c r="J3269" s="632"/>
    </row>
    <row r="3270" spans="1:10" s="372" customFormat="1" ht="23.25">
      <c r="A3270" s="311" t="s">
        <v>3843</v>
      </c>
      <c r="B3270" s="313" t="s">
        <v>2732</v>
      </c>
      <c r="C3270" s="313" t="s">
        <v>2726</v>
      </c>
      <c r="D3270" s="629" t="s">
        <v>3844</v>
      </c>
      <c r="E3270" s="451">
        <v>146944.44</v>
      </c>
      <c r="F3270" s="630" t="s">
        <v>4035</v>
      </c>
      <c r="G3270" s="313" t="s">
        <v>2728</v>
      </c>
      <c r="H3270" s="631">
        <v>44347</v>
      </c>
      <c r="I3270" s="628">
        <f t="shared" si="44"/>
        <v>44347</v>
      </c>
      <c r="J3270" s="632"/>
    </row>
    <row r="3271" spans="1:10" s="372" customFormat="1" ht="23.25">
      <c r="A3271" s="311" t="s">
        <v>3843</v>
      </c>
      <c r="B3271" s="313" t="s">
        <v>2732</v>
      </c>
      <c r="C3271" s="313" t="s">
        <v>2726</v>
      </c>
      <c r="D3271" s="629" t="s">
        <v>3846</v>
      </c>
      <c r="E3271" s="451">
        <v>54000</v>
      </c>
      <c r="F3271" s="630" t="s">
        <v>4035</v>
      </c>
      <c r="G3271" s="313" t="s">
        <v>2728</v>
      </c>
      <c r="H3271" s="631">
        <v>44475</v>
      </c>
      <c r="I3271" s="628">
        <f t="shared" si="44"/>
        <v>44475</v>
      </c>
      <c r="J3271" s="632"/>
    </row>
    <row r="3272" spans="1:10" s="372" customFormat="1" ht="23.25">
      <c r="A3272" s="311" t="s">
        <v>3843</v>
      </c>
      <c r="B3272" s="313" t="s">
        <v>2732</v>
      </c>
      <c r="C3272" s="313" t="s">
        <v>2726</v>
      </c>
      <c r="D3272" s="629" t="s">
        <v>3846</v>
      </c>
      <c r="E3272" s="451">
        <v>54000</v>
      </c>
      <c r="F3272" s="630" t="s">
        <v>4035</v>
      </c>
      <c r="G3272" s="313" t="s">
        <v>2728</v>
      </c>
      <c r="H3272" s="631">
        <v>44475</v>
      </c>
      <c r="I3272" s="628">
        <f t="shared" si="44"/>
        <v>44475</v>
      </c>
      <c r="J3272" s="632"/>
    </row>
    <row r="3273" spans="1:10" s="372" customFormat="1" ht="23.25">
      <c r="A3273" s="311" t="s">
        <v>3843</v>
      </c>
      <c r="B3273" s="313" t="s">
        <v>2732</v>
      </c>
      <c r="C3273" s="313" t="s">
        <v>2726</v>
      </c>
      <c r="D3273" s="629" t="s">
        <v>3847</v>
      </c>
      <c r="E3273" s="451">
        <v>99250</v>
      </c>
      <c r="F3273" s="630" t="s">
        <v>4035</v>
      </c>
      <c r="G3273" s="313" t="s">
        <v>2728</v>
      </c>
      <c r="H3273" s="631">
        <v>44533</v>
      </c>
      <c r="I3273" s="628">
        <f t="shared" si="44"/>
        <v>44533</v>
      </c>
      <c r="J3273" s="632"/>
    </row>
    <row r="3274" spans="1:10" s="372" customFormat="1" ht="23.25">
      <c r="A3274" s="311" t="s">
        <v>3843</v>
      </c>
      <c r="B3274" s="313" t="s">
        <v>2732</v>
      </c>
      <c r="C3274" s="313" t="s">
        <v>2726</v>
      </c>
      <c r="D3274" s="629" t="s">
        <v>3847</v>
      </c>
      <c r="E3274" s="451">
        <v>99250</v>
      </c>
      <c r="F3274" s="630" t="s">
        <v>4035</v>
      </c>
      <c r="G3274" s="313" t="s">
        <v>2728</v>
      </c>
      <c r="H3274" s="631">
        <v>44533</v>
      </c>
      <c r="I3274" s="628">
        <f t="shared" si="44"/>
        <v>44533</v>
      </c>
      <c r="J3274" s="632"/>
    </row>
    <row r="3275" spans="1:10" s="372" customFormat="1" ht="23.25">
      <c r="A3275" s="311" t="s">
        <v>2991</v>
      </c>
      <c r="B3275" s="313" t="s">
        <v>2725</v>
      </c>
      <c r="C3275" s="313" t="s">
        <v>2726</v>
      </c>
      <c r="D3275" s="629">
        <v>379</v>
      </c>
      <c r="E3275" s="451">
        <v>7700</v>
      </c>
      <c r="F3275" s="630" t="s">
        <v>4035</v>
      </c>
      <c r="G3275" s="313" t="s">
        <v>2728</v>
      </c>
      <c r="H3275" s="631">
        <v>44231</v>
      </c>
      <c r="I3275" s="628">
        <f t="shared" si="44"/>
        <v>44231</v>
      </c>
      <c r="J3275" s="632"/>
    </row>
    <row r="3276" spans="1:10" s="372" customFormat="1">
      <c r="A3276" s="311" t="s">
        <v>2991</v>
      </c>
      <c r="B3276" s="313" t="s">
        <v>2732</v>
      </c>
      <c r="C3276" s="313" t="s">
        <v>2726</v>
      </c>
      <c r="D3276" s="629" t="s">
        <v>2993</v>
      </c>
      <c r="E3276" s="451">
        <v>56000</v>
      </c>
      <c r="F3276" s="630" t="s">
        <v>4036</v>
      </c>
      <c r="G3276" s="313" t="s">
        <v>2728</v>
      </c>
      <c r="H3276" s="631">
        <v>44309</v>
      </c>
      <c r="I3276" s="628">
        <f t="shared" si="44"/>
        <v>44309</v>
      </c>
      <c r="J3276" s="632"/>
    </row>
    <row r="3277" spans="1:10" s="372" customFormat="1">
      <c r="A3277" s="311" t="s">
        <v>2991</v>
      </c>
      <c r="B3277" s="313" t="s">
        <v>2732</v>
      </c>
      <c r="C3277" s="313" t="s">
        <v>2726</v>
      </c>
      <c r="D3277" s="629" t="s">
        <v>2993</v>
      </c>
      <c r="E3277" s="451">
        <v>56000</v>
      </c>
      <c r="F3277" s="630" t="s">
        <v>4036</v>
      </c>
      <c r="G3277" s="313" t="s">
        <v>2728</v>
      </c>
      <c r="H3277" s="631">
        <v>44309</v>
      </c>
      <c r="I3277" s="628">
        <f t="shared" si="44"/>
        <v>44309</v>
      </c>
      <c r="J3277" s="632"/>
    </row>
    <row r="3278" spans="1:10" s="372" customFormat="1">
      <c r="A3278" s="311" t="s">
        <v>2991</v>
      </c>
      <c r="B3278" s="313" t="s">
        <v>2732</v>
      </c>
      <c r="C3278" s="313" t="s">
        <v>2726</v>
      </c>
      <c r="D3278" s="629" t="s">
        <v>3145</v>
      </c>
      <c r="E3278" s="451">
        <v>193576.61</v>
      </c>
      <c r="F3278" s="630" t="s">
        <v>4036</v>
      </c>
      <c r="G3278" s="313" t="s">
        <v>2728</v>
      </c>
      <c r="H3278" s="631">
        <v>44340</v>
      </c>
      <c r="I3278" s="628">
        <f t="shared" si="44"/>
        <v>44340</v>
      </c>
      <c r="J3278" s="632"/>
    </row>
    <row r="3279" spans="1:10" s="372" customFormat="1">
      <c r="A3279" s="311" t="s">
        <v>2991</v>
      </c>
      <c r="B3279" s="313" t="s">
        <v>2732</v>
      </c>
      <c r="C3279" s="313" t="s">
        <v>2726</v>
      </c>
      <c r="D3279" s="629" t="s">
        <v>3447</v>
      </c>
      <c r="E3279" s="451">
        <v>114000</v>
      </c>
      <c r="F3279" s="630" t="s">
        <v>4036</v>
      </c>
      <c r="G3279" s="313" t="s">
        <v>2728</v>
      </c>
      <c r="H3279" s="631">
        <v>44446</v>
      </c>
      <c r="I3279" s="628">
        <f t="shared" si="44"/>
        <v>44446</v>
      </c>
      <c r="J3279" s="632"/>
    </row>
    <row r="3280" spans="1:10" s="372" customFormat="1">
      <c r="A3280" s="311" t="s">
        <v>2991</v>
      </c>
      <c r="B3280" s="313" t="s">
        <v>2725</v>
      </c>
      <c r="C3280" s="313" t="s">
        <v>2726</v>
      </c>
      <c r="D3280" s="629">
        <v>3214</v>
      </c>
      <c r="E3280" s="451">
        <v>19250</v>
      </c>
      <c r="F3280" s="630" t="s">
        <v>4036</v>
      </c>
      <c r="G3280" s="313" t="s">
        <v>2728</v>
      </c>
      <c r="H3280" s="631">
        <v>44545</v>
      </c>
      <c r="I3280" s="628">
        <f t="shared" si="44"/>
        <v>44545</v>
      </c>
      <c r="J3280" s="632"/>
    </row>
    <row r="3281" spans="1:10" s="372" customFormat="1">
      <c r="A3281" s="311" t="s">
        <v>2773</v>
      </c>
      <c r="B3281" s="313" t="s">
        <v>2725</v>
      </c>
      <c r="C3281" s="313" t="s">
        <v>2726</v>
      </c>
      <c r="D3281" s="629">
        <v>1779</v>
      </c>
      <c r="E3281" s="451">
        <v>16000</v>
      </c>
      <c r="F3281" s="630" t="s">
        <v>4036</v>
      </c>
      <c r="G3281" s="313" t="s">
        <v>2728</v>
      </c>
      <c r="H3281" s="631">
        <v>44385</v>
      </c>
      <c r="I3281" s="628">
        <f t="shared" si="44"/>
        <v>44385</v>
      </c>
      <c r="J3281" s="632"/>
    </row>
    <row r="3282" spans="1:10" s="372" customFormat="1" ht="23.25">
      <c r="A3282" s="311" t="s">
        <v>2844</v>
      </c>
      <c r="B3282" s="313" t="s">
        <v>2725</v>
      </c>
      <c r="C3282" s="313" t="s">
        <v>2726</v>
      </c>
      <c r="D3282" s="629">
        <v>349</v>
      </c>
      <c r="E3282" s="451">
        <v>30000</v>
      </c>
      <c r="F3282" s="630" t="s">
        <v>4037</v>
      </c>
      <c r="G3282" s="313" t="s">
        <v>2728</v>
      </c>
      <c r="H3282" s="631">
        <v>44229</v>
      </c>
      <c r="I3282" s="628">
        <f t="shared" si="44"/>
        <v>44229</v>
      </c>
      <c r="J3282" s="632"/>
    </row>
    <row r="3283" spans="1:10" s="372" customFormat="1">
      <c r="A3283" s="311" t="s">
        <v>2759</v>
      </c>
      <c r="B3283" s="313" t="s">
        <v>2725</v>
      </c>
      <c r="C3283" s="313" t="s">
        <v>2726</v>
      </c>
      <c r="D3283" s="629">
        <v>1023</v>
      </c>
      <c r="E3283" s="451">
        <v>10000</v>
      </c>
      <c r="F3283" s="630" t="s">
        <v>4038</v>
      </c>
      <c r="G3283" s="313" t="s">
        <v>2728</v>
      </c>
      <c r="H3283" s="631">
        <v>44321</v>
      </c>
      <c r="I3283" s="628">
        <f t="shared" si="44"/>
        <v>44321</v>
      </c>
      <c r="J3283" s="632"/>
    </row>
    <row r="3284" spans="1:10" s="372" customFormat="1">
      <c r="A3284" s="311" t="s">
        <v>2787</v>
      </c>
      <c r="B3284" s="313" t="s">
        <v>2725</v>
      </c>
      <c r="C3284" s="313" t="s">
        <v>2726</v>
      </c>
      <c r="D3284" s="629">
        <v>1425</v>
      </c>
      <c r="E3284" s="451">
        <v>30000</v>
      </c>
      <c r="F3284" s="630" t="s">
        <v>4038</v>
      </c>
      <c r="G3284" s="313" t="s">
        <v>2728</v>
      </c>
      <c r="H3284" s="631">
        <v>44350</v>
      </c>
      <c r="I3284" s="628">
        <f t="shared" si="44"/>
        <v>44350</v>
      </c>
      <c r="J3284" s="632"/>
    </row>
    <row r="3285" spans="1:10" s="372" customFormat="1">
      <c r="A3285" s="311" t="s">
        <v>2787</v>
      </c>
      <c r="B3285" s="313" t="s">
        <v>2725</v>
      </c>
      <c r="C3285" s="313" t="s">
        <v>2726</v>
      </c>
      <c r="D3285" s="629">
        <v>2298</v>
      </c>
      <c r="E3285" s="451">
        <v>30000</v>
      </c>
      <c r="F3285" s="630" t="s">
        <v>4038</v>
      </c>
      <c r="G3285" s="313" t="s">
        <v>2728</v>
      </c>
      <c r="H3285" s="631">
        <v>44446</v>
      </c>
      <c r="I3285" s="628">
        <f t="shared" si="44"/>
        <v>44446</v>
      </c>
      <c r="J3285" s="632"/>
    </row>
    <row r="3286" spans="1:10" s="372" customFormat="1">
      <c r="A3286" s="311" t="s">
        <v>2955</v>
      </c>
      <c r="B3286" s="313" t="s">
        <v>2725</v>
      </c>
      <c r="C3286" s="313" t="s">
        <v>2726</v>
      </c>
      <c r="D3286" s="629">
        <v>3008</v>
      </c>
      <c r="E3286" s="451">
        <v>14000</v>
      </c>
      <c r="F3286" s="630" t="s">
        <v>4038</v>
      </c>
      <c r="G3286" s="313" t="s">
        <v>2728</v>
      </c>
      <c r="H3286" s="631">
        <v>44522</v>
      </c>
      <c r="I3286" s="628">
        <f t="shared" si="44"/>
        <v>44522</v>
      </c>
      <c r="J3286" s="632"/>
    </row>
    <row r="3287" spans="1:10" s="372" customFormat="1">
      <c r="A3287" s="311" t="s">
        <v>2724</v>
      </c>
      <c r="B3287" s="313" t="s">
        <v>2725</v>
      </c>
      <c r="C3287" s="313" t="s">
        <v>2726</v>
      </c>
      <c r="D3287" s="629">
        <v>26</v>
      </c>
      <c r="E3287" s="451">
        <v>35000</v>
      </c>
      <c r="F3287" s="630" t="s">
        <v>4038</v>
      </c>
      <c r="G3287" s="313" t="s">
        <v>2728</v>
      </c>
      <c r="H3287" s="631">
        <v>44208</v>
      </c>
      <c r="I3287" s="628">
        <f t="shared" si="44"/>
        <v>44208</v>
      </c>
      <c r="J3287" s="632"/>
    </row>
    <row r="3288" spans="1:10" s="372" customFormat="1">
      <c r="A3288" s="311" t="s">
        <v>2789</v>
      </c>
      <c r="B3288" s="313" t="s">
        <v>2725</v>
      </c>
      <c r="C3288" s="313" t="s">
        <v>2726</v>
      </c>
      <c r="D3288" s="629">
        <v>1522</v>
      </c>
      <c r="E3288" s="451">
        <v>24000</v>
      </c>
      <c r="F3288" s="630" t="s">
        <v>4039</v>
      </c>
      <c r="G3288" s="313" t="s">
        <v>2728</v>
      </c>
      <c r="H3288" s="631">
        <v>44358</v>
      </c>
      <c r="I3288" s="628">
        <f t="shared" si="44"/>
        <v>44358</v>
      </c>
      <c r="J3288" s="632"/>
    </row>
    <row r="3289" spans="1:10" s="372" customFormat="1">
      <c r="A3289" s="311" t="s">
        <v>2789</v>
      </c>
      <c r="B3289" s="313" t="s">
        <v>2725</v>
      </c>
      <c r="C3289" s="313" t="s">
        <v>2726</v>
      </c>
      <c r="D3289" s="629">
        <v>2408</v>
      </c>
      <c r="E3289" s="451">
        <v>28600</v>
      </c>
      <c r="F3289" s="630" t="s">
        <v>4039</v>
      </c>
      <c r="G3289" s="313" t="s">
        <v>2728</v>
      </c>
      <c r="H3289" s="631">
        <v>44454</v>
      </c>
      <c r="I3289" s="628">
        <f t="shared" si="44"/>
        <v>44454</v>
      </c>
      <c r="J3289" s="632"/>
    </row>
    <row r="3290" spans="1:10" s="372" customFormat="1">
      <c r="A3290" s="311" t="s">
        <v>2767</v>
      </c>
      <c r="B3290" s="313" t="s">
        <v>2725</v>
      </c>
      <c r="C3290" s="313" t="s">
        <v>2726</v>
      </c>
      <c r="D3290" s="629">
        <v>93</v>
      </c>
      <c r="E3290" s="451">
        <v>18000</v>
      </c>
      <c r="F3290" s="630" t="s">
        <v>4039</v>
      </c>
      <c r="G3290" s="313" t="s">
        <v>2728</v>
      </c>
      <c r="H3290" s="631">
        <v>44212</v>
      </c>
      <c r="I3290" s="628">
        <f t="shared" si="44"/>
        <v>44212</v>
      </c>
      <c r="J3290" s="632"/>
    </row>
    <row r="3291" spans="1:10" s="372" customFormat="1">
      <c r="A3291" s="311" t="s">
        <v>2767</v>
      </c>
      <c r="B3291" s="313" t="s">
        <v>2725</v>
      </c>
      <c r="C3291" s="313" t="s">
        <v>2726</v>
      </c>
      <c r="D3291" s="629">
        <v>918</v>
      </c>
      <c r="E3291" s="451">
        <v>24000</v>
      </c>
      <c r="F3291" s="630" t="s">
        <v>4040</v>
      </c>
      <c r="G3291" s="313" t="s">
        <v>2728</v>
      </c>
      <c r="H3291" s="631">
        <v>44312</v>
      </c>
      <c r="I3291" s="628">
        <f t="shared" si="44"/>
        <v>44312</v>
      </c>
      <c r="J3291" s="632"/>
    </row>
    <row r="3292" spans="1:10" s="372" customFormat="1">
      <c r="A3292" s="311" t="s">
        <v>2767</v>
      </c>
      <c r="B3292" s="313" t="s">
        <v>2725</v>
      </c>
      <c r="C3292" s="313" t="s">
        <v>2726</v>
      </c>
      <c r="D3292" s="629">
        <v>2228</v>
      </c>
      <c r="E3292" s="451">
        <v>24000</v>
      </c>
      <c r="F3292" s="630" t="s">
        <v>4040</v>
      </c>
      <c r="G3292" s="313" t="s">
        <v>2728</v>
      </c>
      <c r="H3292" s="631">
        <v>44439</v>
      </c>
      <c r="I3292" s="628">
        <f t="shared" si="44"/>
        <v>44439</v>
      </c>
      <c r="J3292" s="632"/>
    </row>
    <row r="3293" spans="1:10" s="372" customFormat="1">
      <c r="A3293" s="311" t="s">
        <v>2791</v>
      </c>
      <c r="B3293" s="313" t="s">
        <v>2725</v>
      </c>
      <c r="C3293" s="313" t="s">
        <v>2726</v>
      </c>
      <c r="D3293" s="629">
        <v>166</v>
      </c>
      <c r="E3293" s="451">
        <v>5000</v>
      </c>
      <c r="F3293" s="630" t="s">
        <v>4040</v>
      </c>
      <c r="G3293" s="313" t="s">
        <v>2728</v>
      </c>
      <c r="H3293" s="631">
        <v>44215</v>
      </c>
      <c r="I3293" s="628">
        <f t="shared" si="44"/>
        <v>44215</v>
      </c>
      <c r="J3293" s="632"/>
    </row>
    <row r="3294" spans="1:10" s="372" customFormat="1">
      <c r="A3294" s="311" t="s">
        <v>2800</v>
      </c>
      <c r="B3294" s="313" t="s">
        <v>2725</v>
      </c>
      <c r="C3294" s="313" t="s">
        <v>2726</v>
      </c>
      <c r="D3294" s="629">
        <v>425</v>
      </c>
      <c r="E3294" s="451">
        <v>10000</v>
      </c>
      <c r="F3294" s="630" t="s">
        <v>4041</v>
      </c>
      <c r="G3294" s="313" t="s">
        <v>2728</v>
      </c>
      <c r="H3294" s="631">
        <v>44238</v>
      </c>
      <c r="I3294" s="628">
        <f t="shared" si="44"/>
        <v>44238</v>
      </c>
      <c r="J3294" s="632"/>
    </row>
    <row r="3295" spans="1:10" s="372" customFormat="1">
      <c r="A3295" s="311" t="s">
        <v>2800</v>
      </c>
      <c r="B3295" s="313" t="s">
        <v>2725</v>
      </c>
      <c r="C3295" s="313" t="s">
        <v>2726</v>
      </c>
      <c r="D3295" s="629">
        <v>808</v>
      </c>
      <c r="E3295" s="451">
        <v>10000</v>
      </c>
      <c r="F3295" s="630" t="s">
        <v>4041</v>
      </c>
      <c r="G3295" s="313" t="s">
        <v>2728</v>
      </c>
      <c r="H3295" s="631">
        <v>44299</v>
      </c>
      <c r="I3295" s="628">
        <f t="shared" si="44"/>
        <v>44299</v>
      </c>
      <c r="J3295" s="632"/>
    </row>
    <row r="3296" spans="1:10" s="372" customFormat="1">
      <c r="A3296" s="311" t="s">
        <v>2800</v>
      </c>
      <c r="B3296" s="313" t="s">
        <v>2725</v>
      </c>
      <c r="C3296" s="313" t="s">
        <v>2726</v>
      </c>
      <c r="D3296" s="629">
        <v>1415</v>
      </c>
      <c r="E3296" s="451">
        <v>5000</v>
      </c>
      <c r="F3296" s="630" t="s">
        <v>4041</v>
      </c>
      <c r="G3296" s="313" t="s">
        <v>2728</v>
      </c>
      <c r="H3296" s="631">
        <v>44349</v>
      </c>
      <c r="I3296" s="628">
        <f t="shared" si="44"/>
        <v>44349</v>
      </c>
      <c r="J3296" s="632"/>
    </row>
    <row r="3297" spans="1:10" s="372" customFormat="1">
      <c r="A3297" s="311" t="s">
        <v>2800</v>
      </c>
      <c r="B3297" s="313" t="s">
        <v>2725</v>
      </c>
      <c r="C3297" s="313" t="s">
        <v>2726</v>
      </c>
      <c r="D3297" s="629">
        <v>1910</v>
      </c>
      <c r="E3297" s="451">
        <v>10000</v>
      </c>
      <c r="F3297" s="630" t="s">
        <v>4041</v>
      </c>
      <c r="G3297" s="313" t="s">
        <v>2728</v>
      </c>
      <c r="H3297" s="631">
        <v>44394</v>
      </c>
      <c r="I3297" s="628">
        <f t="shared" si="44"/>
        <v>44394</v>
      </c>
      <c r="J3297" s="632"/>
    </row>
    <row r="3298" spans="1:10" s="372" customFormat="1">
      <c r="A3298" s="311" t="s">
        <v>2800</v>
      </c>
      <c r="B3298" s="313" t="s">
        <v>2725</v>
      </c>
      <c r="C3298" s="313" t="s">
        <v>2726</v>
      </c>
      <c r="D3298" s="629">
        <v>2276</v>
      </c>
      <c r="E3298" s="451">
        <v>20000</v>
      </c>
      <c r="F3298" s="630" t="s">
        <v>4041</v>
      </c>
      <c r="G3298" s="313" t="s">
        <v>2728</v>
      </c>
      <c r="H3298" s="631">
        <v>44445</v>
      </c>
      <c r="I3298" s="628">
        <f t="shared" si="44"/>
        <v>44445</v>
      </c>
      <c r="J3298" s="632"/>
    </row>
    <row r="3299" spans="1:10" s="372" customFormat="1">
      <c r="A3299" s="311" t="s">
        <v>3982</v>
      </c>
      <c r="B3299" s="313" t="s">
        <v>2725</v>
      </c>
      <c r="C3299" s="313" t="s">
        <v>2726</v>
      </c>
      <c r="D3299" s="629">
        <v>1563</v>
      </c>
      <c r="E3299" s="451">
        <v>18000</v>
      </c>
      <c r="F3299" s="630" t="s">
        <v>4041</v>
      </c>
      <c r="G3299" s="313" t="s">
        <v>2728</v>
      </c>
      <c r="H3299" s="631">
        <v>44363</v>
      </c>
      <c r="I3299" s="628">
        <f t="shared" si="44"/>
        <v>44363</v>
      </c>
      <c r="J3299" s="632"/>
    </row>
    <row r="3300" spans="1:10" s="372" customFormat="1">
      <c r="A3300" s="311" t="s">
        <v>3469</v>
      </c>
      <c r="B3300" s="313" t="s">
        <v>2725</v>
      </c>
      <c r="C3300" s="313" t="s">
        <v>2726</v>
      </c>
      <c r="D3300" s="629">
        <v>231</v>
      </c>
      <c r="E3300" s="451">
        <v>4000</v>
      </c>
      <c r="F3300" s="630" t="s">
        <v>4042</v>
      </c>
      <c r="G3300" s="313" t="s">
        <v>2728</v>
      </c>
      <c r="H3300" s="631">
        <v>44217</v>
      </c>
      <c r="I3300" s="628">
        <f t="shared" si="44"/>
        <v>44217</v>
      </c>
      <c r="J3300" s="632"/>
    </row>
    <row r="3301" spans="1:10" s="372" customFormat="1">
      <c r="A3301" s="311" t="s">
        <v>2800</v>
      </c>
      <c r="B3301" s="313" t="s">
        <v>2725</v>
      </c>
      <c r="C3301" s="313" t="s">
        <v>2726</v>
      </c>
      <c r="D3301" s="629">
        <v>406</v>
      </c>
      <c r="E3301" s="451">
        <v>10000</v>
      </c>
      <c r="F3301" s="630" t="s">
        <v>4043</v>
      </c>
      <c r="G3301" s="313" t="s">
        <v>2728</v>
      </c>
      <c r="H3301" s="631">
        <v>44237</v>
      </c>
      <c r="I3301" s="628">
        <f t="shared" si="44"/>
        <v>44237</v>
      </c>
      <c r="J3301" s="632"/>
    </row>
    <row r="3302" spans="1:10" s="372" customFormat="1">
      <c r="A3302" s="311" t="s">
        <v>2757</v>
      </c>
      <c r="B3302" s="313" t="s">
        <v>2725</v>
      </c>
      <c r="C3302" s="313" t="s">
        <v>2726</v>
      </c>
      <c r="D3302" s="629">
        <v>982</v>
      </c>
      <c r="E3302" s="451">
        <v>10000</v>
      </c>
      <c r="F3302" s="630" t="s">
        <v>4043</v>
      </c>
      <c r="G3302" s="313" t="s">
        <v>2728</v>
      </c>
      <c r="H3302" s="631">
        <v>44316</v>
      </c>
      <c r="I3302" s="628">
        <f t="shared" si="44"/>
        <v>44316</v>
      </c>
      <c r="J3302" s="632"/>
    </row>
    <row r="3303" spans="1:10" s="372" customFormat="1">
      <c r="A3303" s="311" t="s">
        <v>2724</v>
      </c>
      <c r="B3303" s="313" t="s">
        <v>2725</v>
      </c>
      <c r="C3303" s="313" t="s">
        <v>2726</v>
      </c>
      <c r="D3303" s="629">
        <v>1124</v>
      </c>
      <c r="E3303" s="451">
        <v>15000</v>
      </c>
      <c r="F3303" s="630" t="s">
        <v>4044</v>
      </c>
      <c r="G3303" s="313" t="s">
        <v>2728</v>
      </c>
      <c r="H3303" s="631">
        <v>44329</v>
      </c>
      <c r="I3303" s="628">
        <f t="shared" si="44"/>
        <v>44329</v>
      </c>
      <c r="J3303" s="632"/>
    </row>
    <row r="3304" spans="1:10" s="372" customFormat="1">
      <c r="A3304" s="311" t="s">
        <v>2785</v>
      </c>
      <c r="B3304" s="313" t="s">
        <v>2725</v>
      </c>
      <c r="C3304" s="313" t="s">
        <v>2726</v>
      </c>
      <c r="D3304" s="629">
        <v>2087</v>
      </c>
      <c r="E3304" s="451">
        <v>15000</v>
      </c>
      <c r="F3304" s="630" t="s">
        <v>4045</v>
      </c>
      <c r="G3304" s="313" t="s">
        <v>2728</v>
      </c>
      <c r="H3304" s="631">
        <v>44425</v>
      </c>
      <c r="I3304" s="628">
        <f t="shared" si="44"/>
        <v>44425</v>
      </c>
      <c r="J3304" s="632"/>
    </row>
    <row r="3305" spans="1:10" s="372" customFormat="1">
      <c r="A3305" s="311" t="s">
        <v>2785</v>
      </c>
      <c r="B3305" s="313" t="s">
        <v>2725</v>
      </c>
      <c r="C3305" s="313" t="s">
        <v>2726</v>
      </c>
      <c r="D3305" s="629">
        <v>2827</v>
      </c>
      <c r="E3305" s="451">
        <v>10000</v>
      </c>
      <c r="F3305" s="630" t="s">
        <v>4045</v>
      </c>
      <c r="G3305" s="313" t="s">
        <v>2728</v>
      </c>
      <c r="H3305" s="631">
        <v>44498</v>
      </c>
      <c r="I3305" s="628">
        <f t="shared" si="44"/>
        <v>44498</v>
      </c>
      <c r="J3305" s="632"/>
    </row>
    <row r="3306" spans="1:10" s="372" customFormat="1">
      <c r="A3306" s="311" t="s">
        <v>2963</v>
      </c>
      <c r="B3306" s="313" t="s">
        <v>2725</v>
      </c>
      <c r="C3306" s="313" t="s">
        <v>2726</v>
      </c>
      <c r="D3306" s="629">
        <v>201</v>
      </c>
      <c r="E3306" s="451">
        <v>15000</v>
      </c>
      <c r="F3306" s="630" t="s">
        <v>4045</v>
      </c>
      <c r="G3306" s="313" t="s">
        <v>2728</v>
      </c>
      <c r="H3306" s="631">
        <v>44216</v>
      </c>
      <c r="I3306" s="628">
        <f t="shared" si="44"/>
        <v>44216</v>
      </c>
      <c r="J3306" s="632"/>
    </row>
    <row r="3307" spans="1:10" s="372" customFormat="1">
      <c r="A3307" s="311" t="s">
        <v>2961</v>
      </c>
      <c r="B3307" s="313" t="s">
        <v>2725</v>
      </c>
      <c r="C3307" s="313" t="s">
        <v>2726</v>
      </c>
      <c r="D3307" s="629">
        <v>950</v>
      </c>
      <c r="E3307" s="451">
        <v>15000</v>
      </c>
      <c r="F3307" s="630" t="s">
        <v>4046</v>
      </c>
      <c r="G3307" s="313" t="s">
        <v>2728</v>
      </c>
      <c r="H3307" s="631">
        <v>44314</v>
      </c>
      <c r="I3307" s="628">
        <f t="shared" si="44"/>
        <v>44314</v>
      </c>
      <c r="J3307" s="632"/>
    </row>
    <row r="3308" spans="1:10" s="372" customFormat="1">
      <c r="A3308" s="311" t="s">
        <v>2963</v>
      </c>
      <c r="B3308" s="313" t="s">
        <v>2725</v>
      </c>
      <c r="C3308" s="313" t="s">
        <v>2726</v>
      </c>
      <c r="D3308" s="629">
        <v>1758</v>
      </c>
      <c r="E3308" s="451">
        <v>5000</v>
      </c>
      <c r="F3308" s="630" t="s">
        <v>4046</v>
      </c>
      <c r="G3308" s="313" t="s">
        <v>2728</v>
      </c>
      <c r="H3308" s="631">
        <v>44385</v>
      </c>
      <c r="I3308" s="628">
        <f t="shared" si="44"/>
        <v>44385</v>
      </c>
      <c r="J3308" s="632"/>
    </row>
    <row r="3309" spans="1:10" s="372" customFormat="1">
      <c r="A3309" s="311" t="s">
        <v>2961</v>
      </c>
      <c r="B3309" s="313" t="s">
        <v>2725</v>
      </c>
      <c r="C3309" s="313" t="s">
        <v>2726</v>
      </c>
      <c r="D3309" s="629">
        <v>2154</v>
      </c>
      <c r="E3309" s="451">
        <v>15000</v>
      </c>
      <c r="F3309" s="630" t="s">
        <v>4046</v>
      </c>
      <c r="G3309" s="313" t="s">
        <v>2728</v>
      </c>
      <c r="H3309" s="631">
        <v>44431</v>
      </c>
      <c r="I3309" s="628">
        <f t="shared" si="44"/>
        <v>44431</v>
      </c>
      <c r="J3309" s="632"/>
    </row>
    <row r="3310" spans="1:10" s="372" customFormat="1" ht="23.25">
      <c r="A3310" s="311" t="s">
        <v>4047</v>
      </c>
      <c r="B3310" s="313" t="s">
        <v>2725</v>
      </c>
      <c r="C3310" s="313" t="s">
        <v>2726</v>
      </c>
      <c r="D3310" s="629">
        <v>2283</v>
      </c>
      <c r="E3310" s="451">
        <v>2360</v>
      </c>
      <c r="F3310" s="630" t="s">
        <v>4046</v>
      </c>
      <c r="G3310" s="313" t="s">
        <v>2728</v>
      </c>
      <c r="H3310" s="631">
        <v>44446</v>
      </c>
      <c r="I3310" s="628">
        <f t="shared" si="44"/>
        <v>44446</v>
      </c>
      <c r="J3310" s="632"/>
    </row>
    <row r="3311" spans="1:10" s="372" customFormat="1" ht="23.25">
      <c r="A3311" s="311" t="s">
        <v>2950</v>
      </c>
      <c r="B3311" s="313" t="s">
        <v>2725</v>
      </c>
      <c r="C3311" s="313" t="s">
        <v>2726</v>
      </c>
      <c r="D3311" s="629">
        <v>513</v>
      </c>
      <c r="E3311" s="451">
        <v>1834.75</v>
      </c>
      <c r="F3311" s="630" t="s">
        <v>4048</v>
      </c>
      <c r="G3311" s="313" t="s">
        <v>2728</v>
      </c>
      <c r="H3311" s="631">
        <v>44248</v>
      </c>
      <c r="I3311" s="628">
        <f t="shared" si="44"/>
        <v>44248</v>
      </c>
      <c r="J3311" s="632"/>
    </row>
    <row r="3312" spans="1:10" s="372" customFormat="1">
      <c r="A3312" s="311" t="s">
        <v>2950</v>
      </c>
      <c r="B3312" s="313" t="s">
        <v>2725</v>
      </c>
      <c r="C3312" s="313" t="s">
        <v>2726</v>
      </c>
      <c r="D3312" s="629">
        <v>514</v>
      </c>
      <c r="E3312" s="451">
        <v>1775.05</v>
      </c>
      <c r="F3312" s="630" t="s">
        <v>4049</v>
      </c>
      <c r="G3312" s="313" t="s">
        <v>2728</v>
      </c>
      <c r="H3312" s="631">
        <v>44248</v>
      </c>
      <c r="I3312" s="628">
        <f t="shared" si="44"/>
        <v>44248</v>
      </c>
      <c r="J3312" s="632"/>
    </row>
    <row r="3313" spans="1:10" s="372" customFormat="1">
      <c r="A3313" s="311" t="s">
        <v>2950</v>
      </c>
      <c r="B3313" s="313" t="s">
        <v>2725</v>
      </c>
      <c r="C3313" s="313" t="s">
        <v>2726</v>
      </c>
      <c r="D3313" s="629">
        <v>1927</v>
      </c>
      <c r="E3313" s="451">
        <v>162.11000000000001</v>
      </c>
      <c r="F3313" s="630" t="s">
        <v>4049</v>
      </c>
      <c r="G3313" s="313" t="s">
        <v>2728</v>
      </c>
      <c r="H3313" s="631">
        <v>44396</v>
      </c>
      <c r="I3313" s="628">
        <f t="shared" si="44"/>
        <v>44396</v>
      </c>
      <c r="J3313" s="632"/>
    </row>
    <row r="3314" spans="1:10" s="372" customFormat="1">
      <c r="A3314" s="311" t="s">
        <v>2950</v>
      </c>
      <c r="B3314" s="313" t="s">
        <v>2725</v>
      </c>
      <c r="C3314" s="313" t="s">
        <v>2726</v>
      </c>
      <c r="D3314" s="629">
        <v>1987</v>
      </c>
      <c r="E3314" s="451">
        <v>676.53</v>
      </c>
      <c r="F3314" s="630" t="s">
        <v>4049</v>
      </c>
      <c r="G3314" s="313" t="s">
        <v>2728</v>
      </c>
      <c r="H3314" s="631">
        <v>44404</v>
      </c>
      <c r="I3314" s="628">
        <f t="shared" si="44"/>
        <v>44404</v>
      </c>
      <c r="J3314" s="632"/>
    </row>
    <row r="3315" spans="1:10" s="372" customFormat="1">
      <c r="A3315" s="311" t="s">
        <v>2950</v>
      </c>
      <c r="B3315" s="313" t="s">
        <v>2725</v>
      </c>
      <c r="C3315" s="313" t="s">
        <v>2726</v>
      </c>
      <c r="D3315" s="629">
        <v>2014</v>
      </c>
      <c r="E3315" s="451">
        <v>423.74</v>
      </c>
      <c r="F3315" s="630" t="s">
        <v>4049</v>
      </c>
      <c r="G3315" s="313" t="s">
        <v>2728</v>
      </c>
      <c r="H3315" s="631">
        <v>44414</v>
      </c>
      <c r="I3315" s="628">
        <f t="shared" si="44"/>
        <v>44414</v>
      </c>
      <c r="J3315" s="632"/>
    </row>
    <row r="3316" spans="1:10" s="372" customFormat="1">
      <c r="A3316" s="311" t="s">
        <v>2950</v>
      </c>
      <c r="B3316" s="313" t="s">
        <v>2725</v>
      </c>
      <c r="C3316" s="313" t="s">
        <v>2726</v>
      </c>
      <c r="D3316" s="629">
        <v>2351</v>
      </c>
      <c r="E3316" s="451">
        <v>815.04</v>
      </c>
      <c r="F3316" s="630" t="s">
        <v>4049</v>
      </c>
      <c r="G3316" s="313" t="s">
        <v>2728</v>
      </c>
      <c r="H3316" s="631">
        <v>44449</v>
      </c>
      <c r="I3316" s="628">
        <f t="shared" ref="I3316:I3379" si="45">H3316+0</f>
        <v>44449</v>
      </c>
      <c r="J3316" s="632"/>
    </row>
    <row r="3317" spans="1:10" s="372" customFormat="1">
      <c r="A3317" s="311" t="s">
        <v>2950</v>
      </c>
      <c r="B3317" s="313" t="s">
        <v>2725</v>
      </c>
      <c r="C3317" s="313" t="s">
        <v>2726</v>
      </c>
      <c r="D3317" s="629">
        <v>2441</v>
      </c>
      <c r="E3317" s="451">
        <v>2245.34</v>
      </c>
      <c r="F3317" s="630" t="s">
        <v>4049</v>
      </c>
      <c r="G3317" s="313" t="s">
        <v>2728</v>
      </c>
      <c r="H3317" s="631">
        <v>44455</v>
      </c>
      <c r="I3317" s="628">
        <f t="shared" si="45"/>
        <v>44455</v>
      </c>
      <c r="J3317" s="632"/>
    </row>
    <row r="3318" spans="1:10" s="372" customFormat="1">
      <c r="A3318" s="311" t="s">
        <v>2950</v>
      </c>
      <c r="B3318" s="313" t="s">
        <v>2725</v>
      </c>
      <c r="C3318" s="313" t="s">
        <v>2726</v>
      </c>
      <c r="D3318" s="629">
        <v>2442</v>
      </c>
      <c r="E3318" s="451">
        <v>1577.56</v>
      </c>
      <c r="F3318" s="630" t="s">
        <v>4049</v>
      </c>
      <c r="G3318" s="313" t="s">
        <v>2728</v>
      </c>
      <c r="H3318" s="631">
        <v>44455</v>
      </c>
      <c r="I3318" s="628">
        <f t="shared" si="45"/>
        <v>44455</v>
      </c>
      <c r="J3318" s="632"/>
    </row>
    <row r="3319" spans="1:10" s="372" customFormat="1">
      <c r="A3319" s="311" t="s">
        <v>2950</v>
      </c>
      <c r="B3319" s="313" t="s">
        <v>2725</v>
      </c>
      <c r="C3319" s="313" t="s">
        <v>2726</v>
      </c>
      <c r="D3319" s="629">
        <v>2652</v>
      </c>
      <c r="E3319" s="451">
        <v>932.01</v>
      </c>
      <c r="F3319" s="630" t="s">
        <v>4049</v>
      </c>
      <c r="G3319" s="313" t="s">
        <v>2728</v>
      </c>
      <c r="H3319" s="631">
        <v>44475</v>
      </c>
      <c r="I3319" s="628">
        <f t="shared" si="45"/>
        <v>44475</v>
      </c>
      <c r="J3319" s="632"/>
    </row>
    <row r="3320" spans="1:10" s="372" customFormat="1">
      <c r="A3320" s="311" t="s">
        <v>2950</v>
      </c>
      <c r="B3320" s="313" t="s">
        <v>2725</v>
      </c>
      <c r="C3320" s="313" t="s">
        <v>2726</v>
      </c>
      <c r="D3320" s="629">
        <v>2679</v>
      </c>
      <c r="E3320" s="451">
        <v>14554.2</v>
      </c>
      <c r="F3320" s="630" t="s">
        <v>4049</v>
      </c>
      <c r="G3320" s="313" t="s">
        <v>2728</v>
      </c>
      <c r="H3320" s="631">
        <v>44476</v>
      </c>
      <c r="I3320" s="628">
        <f t="shared" si="45"/>
        <v>44476</v>
      </c>
      <c r="J3320" s="632"/>
    </row>
    <row r="3321" spans="1:10" s="372" customFormat="1">
      <c r="A3321" s="311" t="s">
        <v>2950</v>
      </c>
      <c r="B3321" s="313" t="s">
        <v>2725</v>
      </c>
      <c r="C3321" s="313" t="s">
        <v>2726</v>
      </c>
      <c r="D3321" s="629">
        <v>2680</v>
      </c>
      <c r="E3321" s="451">
        <v>1412.57</v>
      </c>
      <c r="F3321" s="630" t="s">
        <v>4049</v>
      </c>
      <c r="G3321" s="313" t="s">
        <v>2728</v>
      </c>
      <c r="H3321" s="631">
        <v>44476</v>
      </c>
      <c r="I3321" s="628">
        <f t="shared" si="45"/>
        <v>44476</v>
      </c>
      <c r="J3321" s="632"/>
    </row>
    <row r="3322" spans="1:10" s="372" customFormat="1">
      <c r="A3322" s="311" t="s">
        <v>2950</v>
      </c>
      <c r="B3322" s="313" t="s">
        <v>2725</v>
      </c>
      <c r="C3322" s="313" t="s">
        <v>2726</v>
      </c>
      <c r="D3322" s="629">
        <v>2681</v>
      </c>
      <c r="E3322" s="451">
        <v>2604.5700000000002</v>
      </c>
      <c r="F3322" s="630" t="s">
        <v>4049</v>
      </c>
      <c r="G3322" s="313" t="s">
        <v>2728</v>
      </c>
      <c r="H3322" s="631">
        <v>44476</v>
      </c>
      <c r="I3322" s="628">
        <f t="shared" si="45"/>
        <v>44476</v>
      </c>
      <c r="J3322" s="632"/>
    </row>
    <row r="3323" spans="1:10" s="372" customFormat="1">
      <c r="A3323" s="311" t="s">
        <v>2950</v>
      </c>
      <c r="B3323" s="313" t="s">
        <v>2725</v>
      </c>
      <c r="C3323" s="313" t="s">
        <v>2726</v>
      </c>
      <c r="D3323" s="629">
        <v>2809</v>
      </c>
      <c r="E3323" s="451">
        <v>1575.23</v>
      </c>
      <c r="F3323" s="630" t="s">
        <v>4049</v>
      </c>
      <c r="G3323" s="313" t="s">
        <v>2728</v>
      </c>
      <c r="H3323" s="631">
        <v>44497</v>
      </c>
      <c r="I3323" s="628">
        <f t="shared" si="45"/>
        <v>44497</v>
      </c>
      <c r="J3323" s="632"/>
    </row>
    <row r="3324" spans="1:10" s="372" customFormat="1">
      <c r="A3324" s="311" t="s">
        <v>2950</v>
      </c>
      <c r="B3324" s="313" t="s">
        <v>2725</v>
      </c>
      <c r="C3324" s="313" t="s">
        <v>2726</v>
      </c>
      <c r="D3324" s="629">
        <v>2859</v>
      </c>
      <c r="E3324" s="451">
        <v>176.14</v>
      </c>
      <c r="F3324" s="630" t="s">
        <v>4049</v>
      </c>
      <c r="G3324" s="313" t="s">
        <v>2728</v>
      </c>
      <c r="H3324" s="631">
        <v>44508</v>
      </c>
      <c r="I3324" s="628">
        <f t="shared" si="45"/>
        <v>44508</v>
      </c>
      <c r="J3324" s="632"/>
    </row>
    <row r="3325" spans="1:10" s="372" customFormat="1">
      <c r="A3325" s="311" t="s">
        <v>2950</v>
      </c>
      <c r="B3325" s="313" t="s">
        <v>2725</v>
      </c>
      <c r="C3325" s="313" t="s">
        <v>2726</v>
      </c>
      <c r="D3325" s="629">
        <v>2860</v>
      </c>
      <c r="E3325" s="451">
        <v>617.54999999999995</v>
      </c>
      <c r="F3325" s="630" t="s">
        <v>4049</v>
      </c>
      <c r="G3325" s="313" t="s">
        <v>2728</v>
      </c>
      <c r="H3325" s="631">
        <v>44508</v>
      </c>
      <c r="I3325" s="628">
        <f t="shared" si="45"/>
        <v>44508</v>
      </c>
      <c r="J3325" s="632"/>
    </row>
    <row r="3326" spans="1:10" s="372" customFormat="1">
      <c r="A3326" s="311" t="s">
        <v>2950</v>
      </c>
      <c r="B3326" s="313" t="s">
        <v>2725</v>
      </c>
      <c r="C3326" s="313" t="s">
        <v>2726</v>
      </c>
      <c r="D3326" s="629">
        <v>2897</v>
      </c>
      <c r="E3326" s="451">
        <v>1043.4000000000001</v>
      </c>
      <c r="F3326" s="630" t="s">
        <v>4049</v>
      </c>
      <c r="G3326" s="313" t="s">
        <v>2728</v>
      </c>
      <c r="H3326" s="631">
        <v>44511</v>
      </c>
      <c r="I3326" s="628">
        <f t="shared" si="45"/>
        <v>44511</v>
      </c>
      <c r="J3326" s="632"/>
    </row>
    <row r="3327" spans="1:10" s="372" customFormat="1">
      <c r="A3327" s="311" t="s">
        <v>2950</v>
      </c>
      <c r="B3327" s="313" t="s">
        <v>2725</v>
      </c>
      <c r="C3327" s="313" t="s">
        <v>2726</v>
      </c>
      <c r="D3327" s="629">
        <v>2898</v>
      </c>
      <c r="E3327" s="451">
        <v>3979.13</v>
      </c>
      <c r="F3327" s="630" t="s">
        <v>4049</v>
      </c>
      <c r="G3327" s="313" t="s">
        <v>2728</v>
      </c>
      <c r="H3327" s="631">
        <v>44511</v>
      </c>
      <c r="I3327" s="628">
        <f t="shared" si="45"/>
        <v>44511</v>
      </c>
      <c r="J3327" s="632"/>
    </row>
    <row r="3328" spans="1:10" s="372" customFormat="1">
      <c r="A3328" s="311" t="s">
        <v>2950</v>
      </c>
      <c r="B3328" s="313" t="s">
        <v>2725</v>
      </c>
      <c r="C3328" s="313" t="s">
        <v>2726</v>
      </c>
      <c r="D3328" s="629">
        <v>3021</v>
      </c>
      <c r="E3328" s="451">
        <v>4150.75</v>
      </c>
      <c r="F3328" s="630" t="s">
        <v>4049</v>
      </c>
      <c r="G3328" s="313" t="s">
        <v>2728</v>
      </c>
      <c r="H3328" s="631">
        <v>44524</v>
      </c>
      <c r="I3328" s="628">
        <f t="shared" si="45"/>
        <v>44524</v>
      </c>
      <c r="J3328" s="632"/>
    </row>
    <row r="3329" spans="1:10" s="372" customFormat="1">
      <c r="A3329" s="311" t="s">
        <v>2950</v>
      </c>
      <c r="B3329" s="313" t="s">
        <v>2725</v>
      </c>
      <c r="C3329" s="313" t="s">
        <v>2726</v>
      </c>
      <c r="D3329" s="629">
        <v>3022</v>
      </c>
      <c r="E3329" s="451">
        <v>1125.3800000000001</v>
      </c>
      <c r="F3329" s="630" t="s">
        <v>4049</v>
      </c>
      <c r="G3329" s="313" t="s">
        <v>2728</v>
      </c>
      <c r="H3329" s="631">
        <v>44524</v>
      </c>
      <c r="I3329" s="628">
        <f t="shared" si="45"/>
        <v>44524</v>
      </c>
      <c r="J3329" s="632"/>
    </row>
    <row r="3330" spans="1:10" s="372" customFormat="1">
      <c r="A3330" s="311" t="s">
        <v>2950</v>
      </c>
      <c r="B3330" s="313" t="s">
        <v>2725</v>
      </c>
      <c r="C3330" s="313" t="s">
        <v>2726</v>
      </c>
      <c r="D3330" s="629">
        <v>3029</v>
      </c>
      <c r="E3330" s="451">
        <v>1248.8399999999999</v>
      </c>
      <c r="F3330" s="630" t="s">
        <v>4049</v>
      </c>
      <c r="G3330" s="313" t="s">
        <v>2728</v>
      </c>
      <c r="H3330" s="631">
        <v>44525</v>
      </c>
      <c r="I3330" s="628">
        <f t="shared" si="45"/>
        <v>44525</v>
      </c>
      <c r="J3330" s="632"/>
    </row>
    <row r="3331" spans="1:10" s="372" customFormat="1">
      <c r="A3331" s="311" t="s">
        <v>2950</v>
      </c>
      <c r="B3331" s="313" t="s">
        <v>2725</v>
      </c>
      <c r="C3331" s="313" t="s">
        <v>2726</v>
      </c>
      <c r="D3331" s="629">
        <v>3030</v>
      </c>
      <c r="E3331" s="451">
        <v>479.05</v>
      </c>
      <c r="F3331" s="630" t="s">
        <v>4049</v>
      </c>
      <c r="G3331" s="313" t="s">
        <v>2728</v>
      </c>
      <c r="H3331" s="631">
        <v>44525</v>
      </c>
      <c r="I3331" s="628">
        <f t="shared" si="45"/>
        <v>44525</v>
      </c>
      <c r="J3331" s="632"/>
    </row>
    <row r="3332" spans="1:10" s="372" customFormat="1" ht="23.25">
      <c r="A3332" s="311" t="s">
        <v>3497</v>
      </c>
      <c r="B3332" s="313" t="s">
        <v>2725</v>
      </c>
      <c r="C3332" s="313" t="s">
        <v>2726</v>
      </c>
      <c r="D3332" s="629">
        <v>3032</v>
      </c>
      <c r="E3332" s="451">
        <v>1986.26</v>
      </c>
      <c r="F3332" s="630" t="s">
        <v>4049</v>
      </c>
      <c r="G3332" s="313" t="s">
        <v>2728</v>
      </c>
      <c r="H3332" s="631">
        <v>44525</v>
      </c>
      <c r="I3332" s="628">
        <f t="shared" si="45"/>
        <v>44525</v>
      </c>
      <c r="J3332" s="632"/>
    </row>
    <row r="3333" spans="1:10" s="372" customFormat="1">
      <c r="A3333" s="311" t="s">
        <v>2950</v>
      </c>
      <c r="B3333" s="313" t="s">
        <v>2725</v>
      </c>
      <c r="C3333" s="313" t="s">
        <v>2726</v>
      </c>
      <c r="D3333" s="629">
        <v>3069</v>
      </c>
      <c r="E3333" s="451">
        <v>6392.07</v>
      </c>
      <c r="F3333" s="630" t="s">
        <v>4049</v>
      </c>
      <c r="G3333" s="313" t="s">
        <v>2728</v>
      </c>
      <c r="H3333" s="631">
        <v>44531</v>
      </c>
      <c r="I3333" s="628">
        <f t="shared" si="45"/>
        <v>44531</v>
      </c>
      <c r="J3333" s="632"/>
    </row>
    <row r="3334" spans="1:10" s="372" customFormat="1">
      <c r="A3334" s="311" t="s">
        <v>2950</v>
      </c>
      <c r="B3334" s="313" t="s">
        <v>2725</v>
      </c>
      <c r="C3334" s="313" t="s">
        <v>2726</v>
      </c>
      <c r="D3334" s="629">
        <v>3070</v>
      </c>
      <c r="E3334" s="451">
        <v>1521.72</v>
      </c>
      <c r="F3334" s="630" t="s">
        <v>4049</v>
      </c>
      <c r="G3334" s="313" t="s">
        <v>2728</v>
      </c>
      <c r="H3334" s="631">
        <v>44531</v>
      </c>
      <c r="I3334" s="628">
        <f t="shared" si="45"/>
        <v>44531</v>
      </c>
      <c r="J3334" s="632"/>
    </row>
    <row r="3335" spans="1:10" s="372" customFormat="1">
      <c r="A3335" s="311" t="s">
        <v>2950</v>
      </c>
      <c r="B3335" s="313" t="s">
        <v>2725</v>
      </c>
      <c r="C3335" s="313" t="s">
        <v>2726</v>
      </c>
      <c r="D3335" s="629">
        <v>3071</v>
      </c>
      <c r="E3335" s="451">
        <v>1527.66</v>
      </c>
      <c r="F3335" s="630" t="s">
        <v>4049</v>
      </c>
      <c r="G3335" s="313" t="s">
        <v>2728</v>
      </c>
      <c r="H3335" s="631">
        <v>44531</v>
      </c>
      <c r="I3335" s="628">
        <f t="shared" si="45"/>
        <v>44531</v>
      </c>
      <c r="J3335" s="632"/>
    </row>
    <row r="3336" spans="1:10" s="372" customFormat="1">
      <c r="A3336" s="311" t="s">
        <v>2950</v>
      </c>
      <c r="B3336" s="313" t="s">
        <v>2725</v>
      </c>
      <c r="C3336" s="313" t="s">
        <v>2726</v>
      </c>
      <c r="D3336" s="629">
        <v>3275</v>
      </c>
      <c r="E3336" s="451">
        <v>972.61</v>
      </c>
      <c r="F3336" s="630" t="s">
        <v>4049</v>
      </c>
      <c r="G3336" s="313" t="s">
        <v>2728</v>
      </c>
      <c r="H3336" s="631">
        <v>44553</v>
      </c>
      <c r="I3336" s="628">
        <f t="shared" si="45"/>
        <v>44553</v>
      </c>
      <c r="J3336" s="632"/>
    </row>
    <row r="3337" spans="1:10" s="372" customFormat="1">
      <c r="A3337" s="311" t="s">
        <v>2950</v>
      </c>
      <c r="B3337" s="313" t="s">
        <v>2725</v>
      </c>
      <c r="C3337" s="313" t="s">
        <v>2726</v>
      </c>
      <c r="D3337" s="629">
        <v>3276</v>
      </c>
      <c r="E3337" s="451">
        <v>5167.4799999999996</v>
      </c>
      <c r="F3337" s="630" t="s">
        <v>4049</v>
      </c>
      <c r="G3337" s="313" t="s">
        <v>2728</v>
      </c>
      <c r="H3337" s="631">
        <v>44553</v>
      </c>
      <c r="I3337" s="628">
        <f t="shared" si="45"/>
        <v>44553</v>
      </c>
      <c r="J3337" s="632"/>
    </row>
    <row r="3338" spans="1:10" s="372" customFormat="1">
      <c r="A3338" s="311" t="s">
        <v>4050</v>
      </c>
      <c r="B3338" s="313" t="s">
        <v>2725</v>
      </c>
      <c r="C3338" s="313" t="s">
        <v>2726</v>
      </c>
      <c r="D3338" s="629">
        <v>1528</v>
      </c>
      <c r="E3338" s="451">
        <v>32800</v>
      </c>
      <c r="F3338" s="630" t="s">
        <v>4049</v>
      </c>
      <c r="G3338" s="313" t="s">
        <v>2728</v>
      </c>
      <c r="H3338" s="631">
        <v>44358</v>
      </c>
      <c r="I3338" s="628">
        <f t="shared" si="45"/>
        <v>44358</v>
      </c>
      <c r="J3338" s="632"/>
    </row>
    <row r="3339" spans="1:10" s="372" customFormat="1">
      <c r="A3339" s="311" t="s">
        <v>2789</v>
      </c>
      <c r="B3339" s="313" t="s">
        <v>2725</v>
      </c>
      <c r="C3339" s="313" t="s">
        <v>2726</v>
      </c>
      <c r="D3339" s="629">
        <v>1708</v>
      </c>
      <c r="E3339" s="451">
        <v>20000</v>
      </c>
      <c r="F3339" s="630" t="s">
        <v>4051</v>
      </c>
      <c r="G3339" s="313" t="s">
        <v>2728</v>
      </c>
      <c r="H3339" s="631">
        <v>44379</v>
      </c>
      <c r="I3339" s="628">
        <f t="shared" si="45"/>
        <v>44379</v>
      </c>
      <c r="J3339" s="632"/>
    </row>
    <row r="3340" spans="1:10" s="372" customFormat="1">
      <c r="A3340" s="311" t="s">
        <v>2789</v>
      </c>
      <c r="B3340" s="313" t="s">
        <v>2725</v>
      </c>
      <c r="C3340" s="313" t="s">
        <v>2726</v>
      </c>
      <c r="D3340" s="629">
        <v>2334</v>
      </c>
      <c r="E3340" s="451">
        <v>33000</v>
      </c>
      <c r="F3340" s="630" t="s">
        <v>4052</v>
      </c>
      <c r="G3340" s="313" t="s">
        <v>2728</v>
      </c>
      <c r="H3340" s="631">
        <v>44447</v>
      </c>
      <c r="I3340" s="628">
        <f t="shared" si="45"/>
        <v>44447</v>
      </c>
      <c r="J3340" s="632"/>
    </row>
    <row r="3341" spans="1:10" s="372" customFormat="1">
      <c r="A3341" s="311" t="s">
        <v>2789</v>
      </c>
      <c r="B3341" s="313" t="s">
        <v>2725</v>
      </c>
      <c r="C3341" s="313" t="s">
        <v>2726</v>
      </c>
      <c r="D3341" s="629">
        <v>3181</v>
      </c>
      <c r="E3341" s="451">
        <v>8800</v>
      </c>
      <c r="F3341" s="630" t="s">
        <v>4052</v>
      </c>
      <c r="G3341" s="313" t="s">
        <v>2728</v>
      </c>
      <c r="H3341" s="631">
        <v>44540</v>
      </c>
      <c r="I3341" s="628">
        <f t="shared" si="45"/>
        <v>44540</v>
      </c>
      <c r="J3341" s="632"/>
    </row>
    <row r="3342" spans="1:10" s="372" customFormat="1">
      <c r="A3342" s="311" t="s">
        <v>2888</v>
      </c>
      <c r="B3342" s="313" t="s">
        <v>2725</v>
      </c>
      <c r="C3342" s="313" t="s">
        <v>2726</v>
      </c>
      <c r="D3342" s="629">
        <v>1864</v>
      </c>
      <c r="E3342" s="451">
        <v>157639.20000000001</v>
      </c>
      <c r="F3342" s="630" t="s">
        <v>4052</v>
      </c>
      <c r="G3342" s="313" t="s">
        <v>2728</v>
      </c>
      <c r="H3342" s="631">
        <v>44392</v>
      </c>
      <c r="I3342" s="628">
        <f t="shared" si="45"/>
        <v>44392</v>
      </c>
      <c r="J3342" s="632"/>
    </row>
    <row r="3343" spans="1:10" s="372" customFormat="1" ht="23.25">
      <c r="A3343" s="311" t="s">
        <v>2888</v>
      </c>
      <c r="B3343" s="313" t="s">
        <v>2725</v>
      </c>
      <c r="C3343" s="313" t="s">
        <v>2726</v>
      </c>
      <c r="D3343" s="629">
        <v>2197</v>
      </c>
      <c r="E3343" s="451">
        <v>57326.8</v>
      </c>
      <c r="F3343" s="630" t="s">
        <v>4053</v>
      </c>
      <c r="G3343" s="313" t="s">
        <v>2728</v>
      </c>
      <c r="H3343" s="631">
        <v>44434</v>
      </c>
      <c r="I3343" s="628">
        <f t="shared" si="45"/>
        <v>44434</v>
      </c>
      <c r="J3343" s="632"/>
    </row>
    <row r="3344" spans="1:10" s="372" customFormat="1" ht="23.25">
      <c r="A3344" s="311" t="s">
        <v>2888</v>
      </c>
      <c r="B3344" s="313" t="s">
        <v>2725</v>
      </c>
      <c r="C3344" s="313" t="s">
        <v>2726</v>
      </c>
      <c r="D3344" s="629">
        <v>2750</v>
      </c>
      <c r="E3344" s="451">
        <v>93853.6</v>
      </c>
      <c r="F3344" s="630" t="s">
        <v>4053</v>
      </c>
      <c r="G3344" s="313" t="s">
        <v>2728</v>
      </c>
      <c r="H3344" s="631">
        <v>44487</v>
      </c>
      <c r="I3344" s="628">
        <f t="shared" si="45"/>
        <v>44487</v>
      </c>
      <c r="J3344" s="632"/>
    </row>
    <row r="3345" spans="1:10" s="372" customFormat="1" ht="23.25">
      <c r="A3345" s="311" t="s">
        <v>2888</v>
      </c>
      <c r="B3345" s="313" t="s">
        <v>2725</v>
      </c>
      <c r="C3345" s="313" t="s">
        <v>2726</v>
      </c>
      <c r="D3345" s="629">
        <v>3027</v>
      </c>
      <c r="E3345" s="451">
        <v>39830.9</v>
      </c>
      <c r="F3345" s="630" t="s">
        <v>4053</v>
      </c>
      <c r="G3345" s="313" t="s">
        <v>2728</v>
      </c>
      <c r="H3345" s="631">
        <v>44525</v>
      </c>
      <c r="I3345" s="628">
        <f t="shared" si="45"/>
        <v>44525</v>
      </c>
      <c r="J3345" s="632"/>
    </row>
    <row r="3346" spans="1:10" s="372" customFormat="1" ht="23.25">
      <c r="A3346" s="311" t="s">
        <v>2888</v>
      </c>
      <c r="B3346" s="313" t="s">
        <v>2725</v>
      </c>
      <c r="C3346" s="313" t="s">
        <v>2726</v>
      </c>
      <c r="D3346" s="629">
        <v>3307</v>
      </c>
      <c r="E3346" s="451">
        <v>35793.4</v>
      </c>
      <c r="F3346" s="630" t="s">
        <v>4053</v>
      </c>
      <c r="G3346" s="313" t="s">
        <v>2728</v>
      </c>
      <c r="H3346" s="631">
        <v>44560</v>
      </c>
      <c r="I3346" s="628">
        <f t="shared" si="45"/>
        <v>44560</v>
      </c>
      <c r="J3346" s="632"/>
    </row>
    <row r="3347" spans="1:10" s="372" customFormat="1" ht="23.25">
      <c r="A3347" s="311" t="s">
        <v>3211</v>
      </c>
      <c r="B3347" s="313" t="s">
        <v>2725</v>
      </c>
      <c r="C3347" s="313" t="s">
        <v>2726</v>
      </c>
      <c r="D3347" s="629">
        <v>449</v>
      </c>
      <c r="E3347" s="451">
        <v>8732</v>
      </c>
      <c r="F3347" s="630" t="s">
        <v>4053</v>
      </c>
      <c r="G3347" s="313" t="s">
        <v>2728</v>
      </c>
      <c r="H3347" s="631">
        <v>44243</v>
      </c>
      <c r="I3347" s="628">
        <f t="shared" si="45"/>
        <v>44243</v>
      </c>
      <c r="J3347" s="632"/>
    </row>
    <row r="3348" spans="1:10" s="372" customFormat="1">
      <c r="A3348" s="311" t="s">
        <v>3170</v>
      </c>
      <c r="B3348" s="313" t="s">
        <v>2725</v>
      </c>
      <c r="C3348" s="313" t="s">
        <v>2726</v>
      </c>
      <c r="D3348" s="629">
        <v>2251</v>
      </c>
      <c r="E3348" s="451">
        <v>8496</v>
      </c>
      <c r="F3348" s="630" t="s">
        <v>4054</v>
      </c>
      <c r="G3348" s="313" t="s">
        <v>2728</v>
      </c>
      <c r="H3348" s="631">
        <v>44442</v>
      </c>
      <c r="I3348" s="628">
        <f t="shared" si="45"/>
        <v>44442</v>
      </c>
      <c r="J3348" s="632"/>
    </row>
    <row r="3349" spans="1:10" s="372" customFormat="1" ht="23.25">
      <c r="A3349" s="311" t="s">
        <v>2817</v>
      </c>
      <c r="B3349" s="313" t="s">
        <v>1632</v>
      </c>
      <c r="C3349" s="313" t="s">
        <v>2726</v>
      </c>
      <c r="D3349" s="629" t="s">
        <v>4055</v>
      </c>
      <c r="E3349" s="451">
        <v>2620736.79</v>
      </c>
      <c r="F3349" s="630" t="s">
        <v>4056</v>
      </c>
      <c r="G3349" s="313" t="s">
        <v>2728</v>
      </c>
      <c r="H3349" s="631">
        <v>44371</v>
      </c>
      <c r="I3349" s="628">
        <f t="shared" si="45"/>
        <v>44371</v>
      </c>
      <c r="J3349" s="632"/>
    </row>
    <row r="3350" spans="1:10" s="372" customFormat="1" ht="23.25">
      <c r="A3350" s="311" t="s">
        <v>2942</v>
      </c>
      <c r="B3350" s="313" t="s">
        <v>2725</v>
      </c>
      <c r="C3350" s="313" t="s">
        <v>2726</v>
      </c>
      <c r="D3350" s="629">
        <v>1419</v>
      </c>
      <c r="E3350" s="451">
        <v>10000</v>
      </c>
      <c r="F3350" s="630" t="s">
        <v>4057</v>
      </c>
      <c r="G3350" s="313" t="s">
        <v>2728</v>
      </c>
      <c r="H3350" s="631">
        <v>44349</v>
      </c>
      <c r="I3350" s="628">
        <f t="shared" si="45"/>
        <v>44349</v>
      </c>
      <c r="J3350" s="632"/>
    </row>
    <row r="3351" spans="1:10" s="372" customFormat="1">
      <c r="A3351" s="311" t="s">
        <v>2942</v>
      </c>
      <c r="B3351" s="313" t="s">
        <v>2725</v>
      </c>
      <c r="C3351" s="313" t="s">
        <v>2726</v>
      </c>
      <c r="D3351" s="629">
        <v>1732</v>
      </c>
      <c r="E3351" s="451">
        <v>30000</v>
      </c>
      <c r="F3351" s="630" t="s">
        <v>4058</v>
      </c>
      <c r="G3351" s="313" t="s">
        <v>2728</v>
      </c>
      <c r="H3351" s="631">
        <v>44383</v>
      </c>
      <c r="I3351" s="628">
        <f t="shared" si="45"/>
        <v>44383</v>
      </c>
      <c r="J3351" s="632"/>
    </row>
    <row r="3352" spans="1:10" s="372" customFormat="1">
      <c r="A3352" s="311" t="s">
        <v>2942</v>
      </c>
      <c r="B3352" s="313" t="s">
        <v>2725</v>
      </c>
      <c r="C3352" s="313" t="s">
        <v>2726</v>
      </c>
      <c r="D3352" s="629">
        <v>2666</v>
      </c>
      <c r="E3352" s="451">
        <v>30000</v>
      </c>
      <c r="F3352" s="630" t="s">
        <v>4058</v>
      </c>
      <c r="G3352" s="313" t="s">
        <v>2728</v>
      </c>
      <c r="H3352" s="631">
        <v>44476</v>
      </c>
      <c r="I3352" s="628">
        <f t="shared" si="45"/>
        <v>44476</v>
      </c>
      <c r="J3352" s="632"/>
    </row>
    <row r="3353" spans="1:10" s="372" customFormat="1" ht="23.25">
      <c r="A3353" s="311" t="s">
        <v>3035</v>
      </c>
      <c r="B3353" s="313" t="s">
        <v>2725</v>
      </c>
      <c r="C3353" s="313" t="s">
        <v>2726</v>
      </c>
      <c r="D3353" s="629">
        <v>2792</v>
      </c>
      <c r="E3353" s="451">
        <v>15870</v>
      </c>
      <c r="F3353" s="630" t="s">
        <v>4058</v>
      </c>
      <c r="G3353" s="313" t="s">
        <v>2728</v>
      </c>
      <c r="H3353" s="631">
        <v>44494</v>
      </c>
      <c r="I3353" s="628">
        <f t="shared" si="45"/>
        <v>44494</v>
      </c>
      <c r="J3353" s="632"/>
    </row>
    <row r="3354" spans="1:10" s="372" customFormat="1">
      <c r="A3354" s="311" t="s">
        <v>2764</v>
      </c>
      <c r="B3354" s="313" t="s">
        <v>2725</v>
      </c>
      <c r="C3354" s="313" t="s">
        <v>2726</v>
      </c>
      <c r="D3354" s="629">
        <v>635</v>
      </c>
      <c r="E3354" s="451">
        <v>30000</v>
      </c>
      <c r="F3354" s="630" t="s">
        <v>4059</v>
      </c>
      <c r="G3354" s="313" t="s">
        <v>2728</v>
      </c>
      <c r="H3354" s="631">
        <v>44264</v>
      </c>
      <c r="I3354" s="628">
        <f t="shared" si="45"/>
        <v>44264</v>
      </c>
      <c r="J3354" s="632"/>
    </row>
    <row r="3355" spans="1:10" s="372" customFormat="1">
      <c r="A3355" s="311" t="s">
        <v>2767</v>
      </c>
      <c r="B3355" s="313" t="s">
        <v>2725</v>
      </c>
      <c r="C3355" s="313" t="s">
        <v>2726</v>
      </c>
      <c r="D3355" s="629">
        <v>1529</v>
      </c>
      <c r="E3355" s="451">
        <v>30000</v>
      </c>
      <c r="F3355" s="630" t="s">
        <v>4060</v>
      </c>
      <c r="G3355" s="313" t="s">
        <v>2728</v>
      </c>
      <c r="H3355" s="631">
        <v>44358</v>
      </c>
      <c r="I3355" s="628">
        <f t="shared" si="45"/>
        <v>44358</v>
      </c>
      <c r="J3355" s="632"/>
    </row>
    <row r="3356" spans="1:10" s="372" customFormat="1">
      <c r="A3356" s="311" t="s">
        <v>2767</v>
      </c>
      <c r="B3356" s="313" t="s">
        <v>2725</v>
      </c>
      <c r="C3356" s="313" t="s">
        <v>2726</v>
      </c>
      <c r="D3356" s="629">
        <v>2444</v>
      </c>
      <c r="E3356" s="451">
        <v>30000</v>
      </c>
      <c r="F3356" s="630" t="s">
        <v>4060</v>
      </c>
      <c r="G3356" s="313" t="s">
        <v>2728</v>
      </c>
      <c r="H3356" s="631">
        <v>44455</v>
      </c>
      <c r="I3356" s="628">
        <f t="shared" si="45"/>
        <v>44455</v>
      </c>
      <c r="J3356" s="632"/>
    </row>
    <row r="3357" spans="1:10" s="372" customFormat="1">
      <c r="A3357" s="311" t="s">
        <v>2767</v>
      </c>
      <c r="B3357" s="313" t="s">
        <v>2725</v>
      </c>
      <c r="C3357" s="313" t="s">
        <v>2726</v>
      </c>
      <c r="D3357" s="629">
        <v>3216</v>
      </c>
      <c r="E3357" s="451">
        <v>5340</v>
      </c>
      <c r="F3357" s="630" t="s">
        <v>4060</v>
      </c>
      <c r="G3357" s="313" t="s">
        <v>2728</v>
      </c>
      <c r="H3357" s="631">
        <v>44546</v>
      </c>
      <c r="I3357" s="628">
        <f t="shared" si="45"/>
        <v>44546</v>
      </c>
      <c r="J3357" s="632"/>
    </row>
    <row r="3358" spans="1:10" s="372" customFormat="1">
      <c r="A3358" s="311" t="s">
        <v>2806</v>
      </c>
      <c r="B3358" s="313" t="s">
        <v>2725</v>
      </c>
      <c r="C3358" s="313" t="s">
        <v>2726</v>
      </c>
      <c r="D3358" s="629">
        <v>2693</v>
      </c>
      <c r="E3358" s="451">
        <v>10000</v>
      </c>
      <c r="F3358" s="630" t="s">
        <v>4060</v>
      </c>
      <c r="G3358" s="313" t="s">
        <v>2728</v>
      </c>
      <c r="H3358" s="631">
        <v>44476</v>
      </c>
      <c r="I3358" s="628">
        <f t="shared" si="45"/>
        <v>44476</v>
      </c>
      <c r="J3358" s="632"/>
    </row>
    <row r="3359" spans="1:10" s="372" customFormat="1">
      <c r="A3359" s="311" t="s">
        <v>2806</v>
      </c>
      <c r="B3359" s="313" t="s">
        <v>2725</v>
      </c>
      <c r="C3359" s="313" t="s">
        <v>2726</v>
      </c>
      <c r="D3359" s="629">
        <v>2927</v>
      </c>
      <c r="E3359" s="451">
        <v>17500</v>
      </c>
      <c r="F3359" s="630" t="s">
        <v>4061</v>
      </c>
      <c r="G3359" s="313" t="s">
        <v>2728</v>
      </c>
      <c r="H3359" s="631">
        <v>44512</v>
      </c>
      <c r="I3359" s="628">
        <f t="shared" si="45"/>
        <v>44512</v>
      </c>
      <c r="J3359" s="632"/>
    </row>
    <row r="3360" spans="1:10" s="372" customFormat="1">
      <c r="A3360" s="311" t="s">
        <v>2773</v>
      </c>
      <c r="B3360" s="313" t="s">
        <v>2725</v>
      </c>
      <c r="C3360" s="313" t="s">
        <v>2726</v>
      </c>
      <c r="D3360" s="629">
        <v>789</v>
      </c>
      <c r="E3360" s="451">
        <v>30000</v>
      </c>
      <c r="F3360" s="630" t="s">
        <v>4061</v>
      </c>
      <c r="G3360" s="313" t="s">
        <v>2728</v>
      </c>
      <c r="H3360" s="631">
        <v>44298</v>
      </c>
      <c r="I3360" s="628">
        <f t="shared" si="45"/>
        <v>44298</v>
      </c>
      <c r="J3360" s="632"/>
    </row>
    <row r="3361" spans="1:10" s="372" customFormat="1">
      <c r="A3361" s="311" t="s">
        <v>2773</v>
      </c>
      <c r="B3361" s="313" t="s">
        <v>2725</v>
      </c>
      <c r="C3361" s="313" t="s">
        <v>2726</v>
      </c>
      <c r="D3361" s="629">
        <v>1742</v>
      </c>
      <c r="E3361" s="451">
        <v>30000</v>
      </c>
      <c r="F3361" s="630" t="s">
        <v>4062</v>
      </c>
      <c r="G3361" s="313" t="s">
        <v>2728</v>
      </c>
      <c r="H3361" s="631">
        <v>44384</v>
      </c>
      <c r="I3361" s="628">
        <f t="shared" si="45"/>
        <v>44384</v>
      </c>
      <c r="J3361" s="632"/>
    </row>
    <row r="3362" spans="1:10" s="372" customFormat="1">
      <c r="A3362" s="311" t="s">
        <v>2773</v>
      </c>
      <c r="B3362" s="313" t="s">
        <v>2725</v>
      </c>
      <c r="C3362" s="313" t="s">
        <v>2726</v>
      </c>
      <c r="D3362" s="629">
        <v>2660</v>
      </c>
      <c r="E3362" s="451">
        <v>30000</v>
      </c>
      <c r="F3362" s="630" t="s">
        <v>4062</v>
      </c>
      <c r="G3362" s="313" t="s">
        <v>2728</v>
      </c>
      <c r="H3362" s="631">
        <v>44476</v>
      </c>
      <c r="I3362" s="628">
        <f t="shared" si="45"/>
        <v>44476</v>
      </c>
      <c r="J3362" s="632"/>
    </row>
    <row r="3363" spans="1:10" s="372" customFormat="1">
      <c r="A3363" s="311" t="s">
        <v>2735</v>
      </c>
      <c r="B3363" s="313" t="s">
        <v>2725</v>
      </c>
      <c r="C3363" s="313" t="s">
        <v>2726</v>
      </c>
      <c r="D3363" s="629">
        <v>727</v>
      </c>
      <c r="E3363" s="451">
        <v>15000</v>
      </c>
      <c r="F3363" s="630" t="s">
        <v>4062</v>
      </c>
      <c r="G3363" s="313" t="s">
        <v>2728</v>
      </c>
      <c r="H3363" s="631">
        <v>44286</v>
      </c>
      <c r="I3363" s="628">
        <f t="shared" si="45"/>
        <v>44286</v>
      </c>
      <c r="J3363" s="632"/>
    </row>
    <row r="3364" spans="1:10" s="372" customFormat="1">
      <c r="A3364" s="311" t="s">
        <v>2950</v>
      </c>
      <c r="B3364" s="313" t="s">
        <v>2725</v>
      </c>
      <c r="C3364" s="313" t="s">
        <v>2726</v>
      </c>
      <c r="D3364" s="629">
        <v>325</v>
      </c>
      <c r="E3364" s="451">
        <v>267.45999999999998</v>
      </c>
      <c r="F3364" s="630" t="s">
        <v>4063</v>
      </c>
      <c r="G3364" s="313" t="s">
        <v>2728</v>
      </c>
      <c r="H3364" s="631">
        <v>44224</v>
      </c>
      <c r="I3364" s="628">
        <f t="shared" si="45"/>
        <v>44224</v>
      </c>
      <c r="J3364" s="632"/>
    </row>
    <row r="3365" spans="1:10" s="372" customFormat="1">
      <c r="A3365" s="311" t="s">
        <v>2950</v>
      </c>
      <c r="B3365" s="313" t="s">
        <v>2725</v>
      </c>
      <c r="C3365" s="313" t="s">
        <v>2726</v>
      </c>
      <c r="D3365" s="629">
        <v>1799</v>
      </c>
      <c r="E3365" s="451">
        <v>856.07</v>
      </c>
      <c r="F3365" s="630" t="s">
        <v>4064</v>
      </c>
      <c r="G3365" s="313" t="s">
        <v>2728</v>
      </c>
      <c r="H3365" s="631">
        <v>44389</v>
      </c>
      <c r="I3365" s="628">
        <f t="shared" si="45"/>
        <v>44389</v>
      </c>
      <c r="J3365" s="632"/>
    </row>
    <row r="3366" spans="1:10" s="372" customFormat="1" ht="23.25">
      <c r="A3366" s="311" t="s">
        <v>3497</v>
      </c>
      <c r="B3366" s="313" t="s">
        <v>2725</v>
      </c>
      <c r="C3366" s="313" t="s">
        <v>2726</v>
      </c>
      <c r="D3366" s="629">
        <v>2517</v>
      </c>
      <c r="E3366" s="451">
        <v>641.91</v>
      </c>
      <c r="F3366" s="630" t="s">
        <v>4064</v>
      </c>
      <c r="G3366" s="313" t="s">
        <v>2728</v>
      </c>
      <c r="H3366" s="631">
        <v>44462</v>
      </c>
      <c r="I3366" s="628">
        <f t="shared" si="45"/>
        <v>44462</v>
      </c>
      <c r="J3366" s="632"/>
    </row>
    <row r="3367" spans="1:10" s="372" customFormat="1">
      <c r="A3367" s="311" t="s">
        <v>2950</v>
      </c>
      <c r="B3367" s="313" t="s">
        <v>2725</v>
      </c>
      <c r="C3367" s="313" t="s">
        <v>2726</v>
      </c>
      <c r="D3367" s="629">
        <v>2586</v>
      </c>
      <c r="E3367" s="451">
        <v>1931.85</v>
      </c>
      <c r="F3367" s="630" t="s">
        <v>4064</v>
      </c>
      <c r="G3367" s="313" t="s">
        <v>2728</v>
      </c>
      <c r="H3367" s="631">
        <v>44468</v>
      </c>
      <c r="I3367" s="628">
        <f t="shared" si="45"/>
        <v>44468</v>
      </c>
      <c r="J3367" s="632"/>
    </row>
    <row r="3368" spans="1:10" s="372" customFormat="1">
      <c r="A3368" s="311" t="s">
        <v>2950</v>
      </c>
      <c r="B3368" s="313" t="s">
        <v>2725</v>
      </c>
      <c r="C3368" s="313" t="s">
        <v>2726</v>
      </c>
      <c r="D3368" s="629">
        <v>3019</v>
      </c>
      <c r="E3368" s="451">
        <v>3848.65</v>
      </c>
      <c r="F3368" s="630" t="s">
        <v>4064</v>
      </c>
      <c r="G3368" s="313" t="s">
        <v>2728</v>
      </c>
      <c r="H3368" s="631">
        <v>44524</v>
      </c>
      <c r="I3368" s="628">
        <f t="shared" si="45"/>
        <v>44524</v>
      </c>
      <c r="J3368" s="632"/>
    </row>
    <row r="3369" spans="1:10" s="372" customFormat="1">
      <c r="A3369" s="311" t="s">
        <v>2950</v>
      </c>
      <c r="B3369" s="313" t="s">
        <v>2725</v>
      </c>
      <c r="C3369" s="313" t="s">
        <v>2726</v>
      </c>
      <c r="D3369" s="629">
        <v>3020</v>
      </c>
      <c r="E3369" s="451">
        <v>365.44</v>
      </c>
      <c r="F3369" s="630" t="s">
        <v>4064</v>
      </c>
      <c r="G3369" s="313" t="s">
        <v>2728</v>
      </c>
      <c r="H3369" s="631">
        <v>44524</v>
      </c>
      <c r="I3369" s="628">
        <f t="shared" si="45"/>
        <v>44524</v>
      </c>
      <c r="J3369" s="632"/>
    </row>
    <row r="3370" spans="1:10" s="372" customFormat="1">
      <c r="A3370" s="311" t="s">
        <v>2950</v>
      </c>
      <c r="B3370" s="313" t="s">
        <v>2725</v>
      </c>
      <c r="C3370" s="313" t="s">
        <v>2726</v>
      </c>
      <c r="D3370" s="629">
        <v>3072</v>
      </c>
      <c r="E3370" s="451">
        <v>1388.62</v>
      </c>
      <c r="F3370" s="630" t="s">
        <v>4064</v>
      </c>
      <c r="G3370" s="313" t="s">
        <v>2728</v>
      </c>
      <c r="H3370" s="631">
        <v>44531</v>
      </c>
      <c r="I3370" s="628">
        <f t="shared" si="45"/>
        <v>44531</v>
      </c>
      <c r="J3370" s="632"/>
    </row>
    <row r="3371" spans="1:10" s="372" customFormat="1">
      <c r="A3371" s="311" t="s">
        <v>2950</v>
      </c>
      <c r="B3371" s="313" t="s">
        <v>2725</v>
      </c>
      <c r="C3371" s="313" t="s">
        <v>2726</v>
      </c>
      <c r="D3371" s="629">
        <v>3153</v>
      </c>
      <c r="E3371" s="451">
        <v>893.33</v>
      </c>
      <c r="F3371" s="630" t="s">
        <v>4064</v>
      </c>
      <c r="G3371" s="313" t="s">
        <v>2728</v>
      </c>
      <c r="H3371" s="631">
        <v>44537</v>
      </c>
      <c r="I3371" s="628">
        <f t="shared" si="45"/>
        <v>44537</v>
      </c>
      <c r="J3371" s="632"/>
    </row>
    <row r="3372" spans="1:10" s="372" customFormat="1">
      <c r="A3372" s="311" t="s">
        <v>2950</v>
      </c>
      <c r="B3372" s="313" t="s">
        <v>2725</v>
      </c>
      <c r="C3372" s="313" t="s">
        <v>2726</v>
      </c>
      <c r="D3372" s="629">
        <v>3178</v>
      </c>
      <c r="E3372" s="451">
        <v>814.5</v>
      </c>
      <c r="F3372" s="630" t="s">
        <v>4064</v>
      </c>
      <c r="G3372" s="313" t="s">
        <v>2728</v>
      </c>
      <c r="H3372" s="631">
        <v>44539</v>
      </c>
      <c r="I3372" s="628">
        <f t="shared" si="45"/>
        <v>44539</v>
      </c>
      <c r="J3372" s="632"/>
    </row>
    <row r="3373" spans="1:10" s="372" customFormat="1">
      <c r="A3373" s="311" t="s">
        <v>2950</v>
      </c>
      <c r="B3373" s="313" t="s">
        <v>2725</v>
      </c>
      <c r="C3373" s="313" t="s">
        <v>2726</v>
      </c>
      <c r="D3373" s="629">
        <v>3255</v>
      </c>
      <c r="E3373" s="451">
        <v>851.69</v>
      </c>
      <c r="F3373" s="630" t="s">
        <v>4064</v>
      </c>
      <c r="G3373" s="313" t="s">
        <v>2728</v>
      </c>
      <c r="H3373" s="631">
        <v>44550</v>
      </c>
      <c r="I3373" s="628">
        <f t="shared" si="45"/>
        <v>44550</v>
      </c>
      <c r="J3373" s="632"/>
    </row>
    <row r="3374" spans="1:10" s="372" customFormat="1">
      <c r="A3374" s="311" t="s">
        <v>2950</v>
      </c>
      <c r="B3374" s="313" t="s">
        <v>2725</v>
      </c>
      <c r="C3374" s="313" t="s">
        <v>2726</v>
      </c>
      <c r="D3374" s="629">
        <v>3289</v>
      </c>
      <c r="E3374" s="451">
        <v>531.41</v>
      </c>
      <c r="F3374" s="630" t="s">
        <v>4064</v>
      </c>
      <c r="G3374" s="313" t="s">
        <v>2728</v>
      </c>
      <c r="H3374" s="631">
        <v>44558</v>
      </c>
      <c r="I3374" s="628">
        <f t="shared" si="45"/>
        <v>44558</v>
      </c>
      <c r="J3374" s="632"/>
    </row>
    <row r="3375" spans="1:10" s="372" customFormat="1">
      <c r="A3375" s="311" t="s">
        <v>3429</v>
      </c>
      <c r="B3375" s="313" t="s">
        <v>2725</v>
      </c>
      <c r="C3375" s="313" t="s">
        <v>2726</v>
      </c>
      <c r="D3375" s="629">
        <v>1594</v>
      </c>
      <c r="E3375" s="451">
        <v>29900</v>
      </c>
      <c r="F3375" s="630" t="s">
        <v>4064</v>
      </c>
      <c r="G3375" s="313" t="s">
        <v>2728</v>
      </c>
      <c r="H3375" s="631">
        <v>44365</v>
      </c>
      <c r="I3375" s="628">
        <f t="shared" si="45"/>
        <v>44365</v>
      </c>
      <c r="J3375" s="632"/>
    </row>
    <row r="3376" spans="1:10" s="372" customFormat="1">
      <c r="A3376" s="311" t="s">
        <v>4065</v>
      </c>
      <c r="B3376" s="313" t="s">
        <v>2732</v>
      </c>
      <c r="C3376" s="313" t="s">
        <v>2726</v>
      </c>
      <c r="D3376" s="629" t="s">
        <v>4066</v>
      </c>
      <c r="E3376" s="451">
        <v>292212.5</v>
      </c>
      <c r="F3376" s="630" t="s">
        <v>4067</v>
      </c>
      <c r="G3376" s="313" t="s">
        <v>2728</v>
      </c>
      <c r="H3376" s="631">
        <v>44377</v>
      </c>
      <c r="I3376" s="628">
        <f t="shared" si="45"/>
        <v>44377</v>
      </c>
      <c r="J3376" s="632"/>
    </row>
    <row r="3377" spans="1:10" s="372" customFormat="1">
      <c r="A3377" s="311" t="s">
        <v>4068</v>
      </c>
      <c r="B3377" s="313" t="s">
        <v>2732</v>
      </c>
      <c r="C3377" s="313" t="s">
        <v>2726</v>
      </c>
      <c r="D3377" s="629" t="s">
        <v>4066</v>
      </c>
      <c r="E3377" s="451">
        <v>292212.5</v>
      </c>
      <c r="F3377" s="630" t="s">
        <v>4069</v>
      </c>
      <c r="G3377" s="313" t="s">
        <v>2728</v>
      </c>
      <c r="H3377" s="631">
        <v>44377</v>
      </c>
      <c r="I3377" s="628">
        <f t="shared" si="45"/>
        <v>44377</v>
      </c>
      <c r="J3377" s="632"/>
    </row>
    <row r="3378" spans="1:10" s="372" customFormat="1">
      <c r="A3378" s="311" t="s">
        <v>2911</v>
      </c>
      <c r="B3378" s="313" t="s">
        <v>2725</v>
      </c>
      <c r="C3378" s="313" t="s">
        <v>2726</v>
      </c>
      <c r="D3378" s="629">
        <v>3028</v>
      </c>
      <c r="E3378" s="451">
        <v>10667</v>
      </c>
      <c r="F3378" s="630" t="s">
        <v>4069</v>
      </c>
      <c r="G3378" s="313" t="s">
        <v>2728</v>
      </c>
      <c r="H3378" s="631">
        <v>44525</v>
      </c>
      <c r="I3378" s="628">
        <f t="shared" si="45"/>
        <v>44525</v>
      </c>
      <c r="J3378" s="632"/>
    </row>
    <row r="3379" spans="1:10" s="372" customFormat="1">
      <c r="A3379" s="311" t="s">
        <v>2785</v>
      </c>
      <c r="B3379" s="313" t="s">
        <v>2725</v>
      </c>
      <c r="C3379" s="313" t="s">
        <v>2726</v>
      </c>
      <c r="D3379" s="629">
        <v>264</v>
      </c>
      <c r="E3379" s="451">
        <v>3000</v>
      </c>
      <c r="F3379" s="630" t="s">
        <v>4070</v>
      </c>
      <c r="G3379" s="313" t="s">
        <v>2728</v>
      </c>
      <c r="H3379" s="631">
        <v>44221</v>
      </c>
      <c r="I3379" s="628">
        <f t="shared" si="45"/>
        <v>44221</v>
      </c>
      <c r="J3379" s="632"/>
    </row>
    <row r="3380" spans="1:10" s="372" customFormat="1">
      <c r="A3380" s="311" t="s">
        <v>2915</v>
      </c>
      <c r="B3380" s="313" t="s">
        <v>2725</v>
      </c>
      <c r="C3380" s="313" t="s">
        <v>2726</v>
      </c>
      <c r="D3380" s="629">
        <v>535</v>
      </c>
      <c r="E3380" s="451">
        <v>6000</v>
      </c>
      <c r="F3380" s="630" t="s">
        <v>4071</v>
      </c>
      <c r="G3380" s="313" t="s">
        <v>2728</v>
      </c>
      <c r="H3380" s="631">
        <v>44252</v>
      </c>
      <c r="I3380" s="628">
        <f t="shared" ref="I3380:I3443" si="46">H3380+0</f>
        <v>44252</v>
      </c>
      <c r="J3380" s="632"/>
    </row>
    <row r="3381" spans="1:10" s="372" customFormat="1">
      <c r="A3381" s="311" t="s">
        <v>3032</v>
      </c>
      <c r="B3381" s="313" t="s">
        <v>2725</v>
      </c>
      <c r="C3381" s="313" t="s">
        <v>2726</v>
      </c>
      <c r="D3381" s="629">
        <v>1156</v>
      </c>
      <c r="E3381" s="451">
        <v>6000</v>
      </c>
      <c r="F3381" s="630" t="s">
        <v>4071</v>
      </c>
      <c r="G3381" s="313" t="s">
        <v>2728</v>
      </c>
      <c r="H3381" s="631">
        <v>44333</v>
      </c>
      <c r="I3381" s="628">
        <f t="shared" si="46"/>
        <v>44333</v>
      </c>
      <c r="J3381" s="632"/>
    </row>
    <row r="3382" spans="1:10" s="372" customFormat="1">
      <c r="A3382" s="311" t="s">
        <v>2915</v>
      </c>
      <c r="B3382" s="313" t="s">
        <v>2725</v>
      </c>
      <c r="C3382" s="313" t="s">
        <v>2726</v>
      </c>
      <c r="D3382" s="629">
        <v>1948</v>
      </c>
      <c r="E3382" s="451">
        <v>3000</v>
      </c>
      <c r="F3382" s="630" t="s">
        <v>4071</v>
      </c>
      <c r="G3382" s="313" t="s">
        <v>2728</v>
      </c>
      <c r="H3382" s="631">
        <v>44398</v>
      </c>
      <c r="I3382" s="628">
        <f t="shared" si="46"/>
        <v>44398</v>
      </c>
      <c r="J3382" s="632"/>
    </row>
    <row r="3383" spans="1:10" s="372" customFormat="1">
      <c r="A3383" s="311" t="s">
        <v>2915</v>
      </c>
      <c r="B3383" s="313" t="s">
        <v>2725</v>
      </c>
      <c r="C3383" s="313" t="s">
        <v>2726</v>
      </c>
      <c r="D3383" s="629">
        <v>2386</v>
      </c>
      <c r="E3383" s="451">
        <v>12000</v>
      </c>
      <c r="F3383" s="630" t="s">
        <v>4071</v>
      </c>
      <c r="G3383" s="313" t="s">
        <v>2728</v>
      </c>
      <c r="H3383" s="631">
        <v>44453</v>
      </c>
      <c r="I3383" s="628">
        <f t="shared" si="46"/>
        <v>44453</v>
      </c>
      <c r="J3383" s="632"/>
    </row>
    <row r="3384" spans="1:10" s="372" customFormat="1">
      <c r="A3384" s="311" t="s">
        <v>2767</v>
      </c>
      <c r="B3384" s="313" t="s">
        <v>2725</v>
      </c>
      <c r="C3384" s="313" t="s">
        <v>2726</v>
      </c>
      <c r="D3384" s="629">
        <v>3245</v>
      </c>
      <c r="E3384" s="451">
        <v>5000</v>
      </c>
      <c r="F3384" s="630" t="s">
        <v>4071</v>
      </c>
      <c r="G3384" s="313" t="s">
        <v>2728</v>
      </c>
      <c r="H3384" s="631">
        <v>44547</v>
      </c>
      <c r="I3384" s="628">
        <f t="shared" si="46"/>
        <v>44547</v>
      </c>
      <c r="J3384" s="632"/>
    </row>
    <row r="3385" spans="1:10" s="372" customFormat="1" ht="23.25">
      <c r="A3385" s="311" t="s">
        <v>3067</v>
      </c>
      <c r="B3385" s="313" t="s">
        <v>2725</v>
      </c>
      <c r="C3385" s="313" t="s">
        <v>2726</v>
      </c>
      <c r="D3385" s="629">
        <v>482</v>
      </c>
      <c r="E3385" s="451">
        <v>26000</v>
      </c>
      <c r="F3385" s="630" t="s">
        <v>4072</v>
      </c>
      <c r="G3385" s="313" t="s">
        <v>2728</v>
      </c>
      <c r="H3385" s="631">
        <v>44244</v>
      </c>
      <c r="I3385" s="628">
        <f t="shared" si="46"/>
        <v>44244</v>
      </c>
      <c r="J3385" s="632"/>
    </row>
    <row r="3386" spans="1:10" s="372" customFormat="1">
      <c r="A3386" s="311" t="s">
        <v>4073</v>
      </c>
      <c r="B3386" s="313" t="s">
        <v>2725</v>
      </c>
      <c r="C3386" s="313" t="s">
        <v>2726</v>
      </c>
      <c r="D3386" s="629">
        <v>958</v>
      </c>
      <c r="E3386" s="451">
        <v>26000</v>
      </c>
      <c r="F3386" s="630" t="s">
        <v>4074</v>
      </c>
      <c r="G3386" s="313" t="s">
        <v>2728</v>
      </c>
      <c r="H3386" s="631">
        <v>44315</v>
      </c>
      <c r="I3386" s="628">
        <f t="shared" si="46"/>
        <v>44315</v>
      </c>
      <c r="J3386" s="632"/>
    </row>
    <row r="3387" spans="1:10" s="372" customFormat="1">
      <c r="A3387" s="311" t="s">
        <v>2751</v>
      </c>
      <c r="B3387" s="313" t="s">
        <v>2725</v>
      </c>
      <c r="C3387" s="313" t="s">
        <v>2726</v>
      </c>
      <c r="D3387" s="629">
        <v>1807</v>
      </c>
      <c r="E3387" s="451">
        <v>22000</v>
      </c>
      <c r="F3387" s="630" t="s">
        <v>4074</v>
      </c>
      <c r="G3387" s="313" t="s">
        <v>2728</v>
      </c>
      <c r="H3387" s="631">
        <v>44389</v>
      </c>
      <c r="I3387" s="628">
        <f t="shared" si="46"/>
        <v>44389</v>
      </c>
      <c r="J3387" s="632"/>
    </row>
    <row r="3388" spans="1:10" s="372" customFormat="1">
      <c r="A3388" s="311" t="s">
        <v>2751</v>
      </c>
      <c r="B3388" s="313" t="s">
        <v>2725</v>
      </c>
      <c r="C3388" s="313" t="s">
        <v>2726</v>
      </c>
      <c r="D3388" s="629">
        <v>2383</v>
      </c>
      <c r="E3388" s="451">
        <v>22000</v>
      </c>
      <c r="F3388" s="630" t="s">
        <v>4074</v>
      </c>
      <c r="G3388" s="313" t="s">
        <v>2728</v>
      </c>
      <c r="H3388" s="631">
        <v>44453</v>
      </c>
      <c r="I3388" s="628">
        <f t="shared" si="46"/>
        <v>44453</v>
      </c>
      <c r="J3388" s="632"/>
    </row>
    <row r="3389" spans="1:10" s="372" customFormat="1">
      <c r="A3389" s="311" t="s">
        <v>2771</v>
      </c>
      <c r="B3389" s="313" t="s">
        <v>2725</v>
      </c>
      <c r="C3389" s="313" t="s">
        <v>2726</v>
      </c>
      <c r="D3389" s="629">
        <v>2972</v>
      </c>
      <c r="E3389" s="451">
        <v>16000</v>
      </c>
      <c r="F3389" s="630" t="s">
        <v>4074</v>
      </c>
      <c r="G3389" s="313" t="s">
        <v>2728</v>
      </c>
      <c r="H3389" s="631">
        <v>44517</v>
      </c>
      <c r="I3389" s="628">
        <f t="shared" si="46"/>
        <v>44517</v>
      </c>
      <c r="J3389" s="632"/>
    </row>
    <row r="3390" spans="1:10" s="372" customFormat="1">
      <c r="A3390" s="311" t="s">
        <v>3096</v>
      </c>
      <c r="B3390" s="313" t="s">
        <v>2725</v>
      </c>
      <c r="C3390" s="313" t="s">
        <v>2726</v>
      </c>
      <c r="D3390" s="629">
        <v>562</v>
      </c>
      <c r="E3390" s="451">
        <v>7080</v>
      </c>
      <c r="F3390" s="630" t="s">
        <v>4074</v>
      </c>
      <c r="G3390" s="313" t="s">
        <v>2728</v>
      </c>
      <c r="H3390" s="631">
        <v>44256</v>
      </c>
      <c r="I3390" s="628">
        <f t="shared" si="46"/>
        <v>44256</v>
      </c>
      <c r="J3390" s="632"/>
    </row>
    <row r="3391" spans="1:10" s="372" customFormat="1" ht="23.25">
      <c r="A3391" s="311" t="s">
        <v>3728</v>
      </c>
      <c r="B3391" s="313" t="s">
        <v>2725</v>
      </c>
      <c r="C3391" s="313" t="s">
        <v>2726</v>
      </c>
      <c r="D3391" s="629">
        <v>1998</v>
      </c>
      <c r="E3391" s="451">
        <v>14515.65</v>
      </c>
      <c r="F3391" s="630" t="s">
        <v>4075</v>
      </c>
      <c r="G3391" s="313" t="s">
        <v>2728</v>
      </c>
      <c r="H3391" s="631">
        <v>44413</v>
      </c>
      <c r="I3391" s="628">
        <f t="shared" si="46"/>
        <v>44413</v>
      </c>
      <c r="J3391" s="632"/>
    </row>
    <row r="3392" spans="1:10" s="372" customFormat="1" ht="23.25">
      <c r="A3392" s="311" t="s">
        <v>2849</v>
      </c>
      <c r="B3392" s="313" t="s">
        <v>2725</v>
      </c>
      <c r="C3392" s="313" t="s">
        <v>2726</v>
      </c>
      <c r="D3392" s="629">
        <v>125</v>
      </c>
      <c r="E3392" s="451">
        <v>30000</v>
      </c>
      <c r="F3392" s="630" t="s">
        <v>4075</v>
      </c>
      <c r="G3392" s="313" t="s">
        <v>2728</v>
      </c>
      <c r="H3392" s="631">
        <v>44212</v>
      </c>
      <c r="I3392" s="628">
        <f t="shared" si="46"/>
        <v>44212</v>
      </c>
      <c r="J3392" s="632"/>
    </row>
    <row r="3393" spans="1:10" s="372" customFormat="1">
      <c r="A3393" s="311" t="s">
        <v>2850</v>
      </c>
      <c r="B3393" s="313" t="s">
        <v>2725</v>
      </c>
      <c r="C3393" s="313" t="s">
        <v>2726</v>
      </c>
      <c r="D3393" s="629">
        <v>560</v>
      </c>
      <c r="E3393" s="451">
        <v>30000</v>
      </c>
      <c r="F3393" s="630" t="s">
        <v>4076</v>
      </c>
      <c r="G3393" s="313" t="s">
        <v>2728</v>
      </c>
      <c r="H3393" s="631">
        <v>44256</v>
      </c>
      <c r="I3393" s="628">
        <f t="shared" si="46"/>
        <v>44256</v>
      </c>
      <c r="J3393" s="632"/>
    </row>
    <row r="3394" spans="1:10" s="372" customFormat="1">
      <c r="A3394" s="311" t="s">
        <v>2850</v>
      </c>
      <c r="B3394" s="313" t="s">
        <v>2725</v>
      </c>
      <c r="C3394" s="313" t="s">
        <v>2726</v>
      </c>
      <c r="D3394" s="629">
        <v>1429</v>
      </c>
      <c r="E3394" s="451">
        <v>20000</v>
      </c>
      <c r="F3394" s="630" t="s">
        <v>4076</v>
      </c>
      <c r="G3394" s="313" t="s">
        <v>2728</v>
      </c>
      <c r="H3394" s="631">
        <v>44350</v>
      </c>
      <c r="I3394" s="628">
        <f t="shared" si="46"/>
        <v>44350</v>
      </c>
      <c r="J3394" s="632"/>
    </row>
    <row r="3395" spans="1:10" s="372" customFormat="1">
      <c r="A3395" s="311" t="s">
        <v>2850</v>
      </c>
      <c r="B3395" s="313" t="s">
        <v>2725</v>
      </c>
      <c r="C3395" s="313" t="s">
        <v>2726</v>
      </c>
      <c r="D3395" s="629">
        <v>2038</v>
      </c>
      <c r="E3395" s="451">
        <v>20000</v>
      </c>
      <c r="F3395" s="630" t="s">
        <v>4076</v>
      </c>
      <c r="G3395" s="313" t="s">
        <v>2728</v>
      </c>
      <c r="H3395" s="631">
        <v>44417</v>
      </c>
      <c r="I3395" s="628">
        <f t="shared" si="46"/>
        <v>44417</v>
      </c>
      <c r="J3395" s="632"/>
    </row>
    <row r="3396" spans="1:10" s="372" customFormat="1">
      <c r="A3396" s="311" t="s">
        <v>2850</v>
      </c>
      <c r="B3396" s="313" t="s">
        <v>2725</v>
      </c>
      <c r="C3396" s="313" t="s">
        <v>2726</v>
      </c>
      <c r="D3396" s="629">
        <v>2715</v>
      </c>
      <c r="E3396" s="451">
        <v>10000</v>
      </c>
      <c r="F3396" s="630" t="s">
        <v>4076</v>
      </c>
      <c r="G3396" s="313" t="s">
        <v>2728</v>
      </c>
      <c r="H3396" s="631">
        <v>44482</v>
      </c>
      <c r="I3396" s="628">
        <f t="shared" si="46"/>
        <v>44482</v>
      </c>
      <c r="J3396" s="632"/>
    </row>
    <row r="3397" spans="1:10" s="372" customFormat="1">
      <c r="A3397" s="311" t="s">
        <v>2850</v>
      </c>
      <c r="B3397" s="313" t="s">
        <v>2725</v>
      </c>
      <c r="C3397" s="313" t="s">
        <v>2726</v>
      </c>
      <c r="D3397" s="629">
        <v>2928</v>
      </c>
      <c r="E3397" s="451">
        <v>16700</v>
      </c>
      <c r="F3397" s="630" t="s">
        <v>4076</v>
      </c>
      <c r="G3397" s="313" t="s">
        <v>2728</v>
      </c>
      <c r="H3397" s="631">
        <v>44512</v>
      </c>
      <c r="I3397" s="628">
        <f t="shared" si="46"/>
        <v>44512</v>
      </c>
      <c r="J3397" s="632"/>
    </row>
    <row r="3398" spans="1:10" s="372" customFormat="1">
      <c r="A3398" s="311" t="s">
        <v>2742</v>
      </c>
      <c r="B3398" s="313" t="s">
        <v>2725</v>
      </c>
      <c r="C3398" s="313" t="s">
        <v>2726</v>
      </c>
      <c r="D3398" s="629">
        <v>120</v>
      </c>
      <c r="E3398" s="451">
        <v>2500</v>
      </c>
      <c r="F3398" s="630" t="s">
        <v>4076</v>
      </c>
      <c r="G3398" s="313" t="s">
        <v>2728</v>
      </c>
      <c r="H3398" s="631">
        <v>44212</v>
      </c>
      <c r="I3398" s="628">
        <f t="shared" si="46"/>
        <v>44212</v>
      </c>
      <c r="J3398" s="632"/>
    </row>
    <row r="3399" spans="1:10" s="372" customFormat="1" ht="23.25">
      <c r="A3399" s="311" t="s">
        <v>4077</v>
      </c>
      <c r="B3399" s="313" t="s">
        <v>2725</v>
      </c>
      <c r="C3399" s="313" t="s">
        <v>2726</v>
      </c>
      <c r="D3399" s="629">
        <v>693</v>
      </c>
      <c r="E3399" s="451">
        <v>4279.18</v>
      </c>
      <c r="F3399" s="630" t="s">
        <v>4078</v>
      </c>
      <c r="G3399" s="313" t="s">
        <v>2728</v>
      </c>
      <c r="H3399" s="631">
        <v>44274</v>
      </c>
      <c r="I3399" s="628">
        <f t="shared" si="46"/>
        <v>44274</v>
      </c>
      <c r="J3399" s="632"/>
    </row>
    <row r="3400" spans="1:10" s="372" customFormat="1" ht="23.25">
      <c r="A3400" s="311" t="s">
        <v>2800</v>
      </c>
      <c r="B3400" s="313" t="s">
        <v>2725</v>
      </c>
      <c r="C3400" s="313" t="s">
        <v>2726</v>
      </c>
      <c r="D3400" s="629">
        <v>3149</v>
      </c>
      <c r="E3400" s="451">
        <v>6290</v>
      </c>
      <c r="F3400" s="630" t="s">
        <v>4079</v>
      </c>
      <c r="G3400" s="313" t="s">
        <v>2728</v>
      </c>
      <c r="H3400" s="631">
        <v>44536</v>
      </c>
      <c r="I3400" s="628">
        <f t="shared" si="46"/>
        <v>44536</v>
      </c>
      <c r="J3400" s="632"/>
    </row>
    <row r="3401" spans="1:10" s="372" customFormat="1">
      <c r="A3401" s="311" t="s">
        <v>2785</v>
      </c>
      <c r="B3401" s="313" t="s">
        <v>2725</v>
      </c>
      <c r="C3401" s="313" t="s">
        <v>2726</v>
      </c>
      <c r="D3401" s="629">
        <v>2225</v>
      </c>
      <c r="E3401" s="451">
        <v>20000</v>
      </c>
      <c r="F3401" s="630" t="s">
        <v>4080</v>
      </c>
      <c r="G3401" s="313" t="s">
        <v>2728</v>
      </c>
      <c r="H3401" s="631">
        <v>44439</v>
      </c>
      <c r="I3401" s="628">
        <f t="shared" si="46"/>
        <v>44439</v>
      </c>
      <c r="J3401" s="632"/>
    </row>
    <row r="3402" spans="1:10" s="372" customFormat="1">
      <c r="A3402" s="311" t="s">
        <v>2800</v>
      </c>
      <c r="B3402" s="313" t="s">
        <v>2725</v>
      </c>
      <c r="C3402" s="313" t="s">
        <v>2726</v>
      </c>
      <c r="D3402" s="629">
        <v>3145</v>
      </c>
      <c r="E3402" s="451">
        <v>4000</v>
      </c>
      <c r="F3402" s="630" t="s">
        <v>4081</v>
      </c>
      <c r="G3402" s="313" t="s">
        <v>2728</v>
      </c>
      <c r="H3402" s="631">
        <v>44536</v>
      </c>
      <c r="I3402" s="628">
        <f t="shared" si="46"/>
        <v>44536</v>
      </c>
      <c r="J3402" s="632"/>
    </row>
    <row r="3403" spans="1:10" s="372" customFormat="1">
      <c r="A3403" s="311" t="s">
        <v>3331</v>
      </c>
      <c r="B3403" s="313" t="s">
        <v>1632</v>
      </c>
      <c r="C3403" s="313" t="s">
        <v>2726</v>
      </c>
      <c r="D3403" s="629" t="s">
        <v>3369</v>
      </c>
      <c r="E3403" s="451">
        <v>691363.04</v>
      </c>
      <c r="F3403" s="630" t="s">
        <v>4082</v>
      </c>
      <c r="G3403" s="313" t="s">
        <v>2728</v>
      </c>
      <c r="H3403" s="631">
        <v>44496</v>
      </c>
      <c r="I3403" s="628">
        <f t="shared" si="46"/>
        <v>44496</v>
      </c>
      <c r="J3403" s="632"/>
    </row>
    <row r="3404" spans="1:10" s="372" customFormat="1">
      <c r="A3404" s="311" t="s">
        <v>2735</v>
      </c>
      <c r="B3404" s="313" t="s">
        <v>2725</v>
      </c>
      <c r="C3404" s="313" t="s">
        <v>2726</v>
      </c>
      <c r="D3404" s="629">
        <v>2831</v>
      </c>
      <c r="E3404" s="451">
        <v>20000</v>
      </c>
      <c r="F3404" s="630" t="s">
        <v>4083</v>
      </c>
      <c r="G3404" s="313" t="s">
        <v>2728</v>
      </c>
      <c r="H3404" s="631">
        <v>44498</v>
      </c>
      <c r="I3404" s="628">
        <f t="shared" si="46"/>
        <v>44498</v>
      </c>
      <c r="J3404" s="632"/>
    </row>
    <row r="3405" spans="1:10" s="372" customFormat="1">
      <c r="A3405" s="311" t="s">
        <v>2767</v>
      </c>
      <c r="B3405" s="313" t="s">
        <v>2725</v>
      </c>
      <c r="C3405" s="313" t="s">
        <v>2726</v>
      </c>
      <c r="D3405" s="629">
        <v>2527</v>
      </c>
      <c r="E3405" s="451">
        <v>33000</v>
      </c>
      <c r="F3405" s="630" t="s">
        <v>4084</v>
      </c>
      <c r="G3405" s="313" t="s">
        <v>2728</v>
      </c>
      <c r="H3405" s="631">
        <v>44463</v>
      </c>
      <c r="I3405" s="628">
        <f t="shared" si="46"/>
        <v>44463</v>
      </c>
      <c r="J3405" s="632"/>
    </row>
    <row r="3406" spans="1:10" s="372" customFormat="1">
      <c r="A3406" s="311" t="s">
        <v>2789</v>
      </c>
      <c r="B3406" s="313" t="s">
        <v>2725</v>
      </c>
      <c r="C3406" s="313" t="s">
        <v>2726</v>
      </c>
      <c r="D3406" s="629">
        <v>1421</v>
      </c>
      <c r="E3406" s="451">
        <v>10000</v>
      </c>
      <c r="F3406" s="630" t="s">
        <v>4085</v>
      </c>
      <c r="G3406" s="313" t="s">
        <v>2728</v>
      </c>
      <c r="H3406" s="631">
        <v>44349</v>
      </c>
      <c r="I3406" s="628">
        <f t="shared" si="46"/>
        <v>44349</v>
      </c>
      <c r="J3406" s="632"/>
    </row>
    <row r="3407" spans="1:10" s="372" customFormat="1" ht="23.25">
      <c r="A3407" s="311" t="s">
        <v>2789</v>
      </c>
      <c r="B3407" s="313" t="s">
        <v>2725</v>
      </c>
      <c r="C3407" s="313" t="s">
        <v>2726</v>
      </c>
      <c r="D3407" s="629">
        <v>1719</v>
      </c>
      <c r="E3407" s="451">
        <v>30000</v>
      </c>
      <c r="F3407" s="630" t="s">
        <v>4086</v>
      </c>
      <c r="G3407" s="313" t="s">
        <v>2728</v>
      </c>
      <c r="H3407" s="631">
        <v>44382</v>
      </c>
      <c r="I3407" s="628">
        <f t="shared" si="46"/>
        <v>44382</v>
      </c>
      <c r="J3407" s="632"/>
    </row>
    <row r="3408" spans="1:10" s="372" customFormat="1" ht="23.25">
      <c r="A3408" s="311" t="s">
        <v>2789</v>
      </c>
      <c r="B3408" s="313" t="s">
        <v>2725</v>
      </c>
      <c r="C3408" s="313" t="s">
        <v>2726</v>
      </c>
      <c r="D3408" s="629">
        <v>2667</v>
      </c>
      <c r="E3408" s="451">
        <v>30000</v>
      </c>
      <c r="F3408" s="630" t="s">
        <v>4086</v>
      </c>
      <c r="G3408" s="313" t="s">
        <v>2728</v>
      </c>
      <c r="H3408" s="631">
        <v>44476</v>
      </c>
      <c r="I3408" s="628">
        <f t="shared" si="46"/>
        <v>44476</v>
      </c>
      <c r="J3408" s="632"/>
    </row>
    <row r="3409" spans="1:10" s="372" customFormat="1" ht="23.25">
      <c r="A3409" s="311" t="s">
        <v>4087</v>
      </c>
      <c r="B3409" s="313" t="s">
        <v>2725</v>
      </c>
      <c r="C3409" s="313" t="s">
        <v>2726</v>
      </c>
      <c r="D3409" s="629">
        <v>615</v>
      </c>
      <c r="E3409" s="451">
        <v>6198.54</v>
      </c>
      <c r="F3409" s="630" t="s">
        <v>4086</v>
      </c>
      <c r="G3409" s="313" t="s">
        <v>2728</v>
      </c>
      <c r="H3409" s="631">
        <v>44263</v>
      </c>
      <c r="I3409" s="628">
        <f t="shared" si="46"/>
        <v>44263</v>
      </c>
      <c r="J3409" s="632"/>
    </row>
    <row r="3410" spans="1:10" s="372" customFormat="1">
      <c r="A3410" s="311" t="s">
        <v>4087</v>
      </c>
      <c r="B3410" s="313" t="s">
        <v>2725</v>
      </c>
      <c r="C3410" s="313" t="s">
        <v>2726</v>
      </c>
      <c r="D3410" s="629">
        <v>670</v>
      </c>
      <c r="E3410" s="451">
        <v>7943.76</v>
      </c>
      <c r="F3410" s="630" t="s">
        <v>4088</v>
      </c>
      <c r="G3410" s="313" t="s">
        <v>2728</v>
      </c>
      <c r="H3410" s="631">
        <v>44269</v>
      </c>
      <c r="I3410" s="628">
        <f t="shared" si="46"/>
        <v>44269</v>
      </c>
      <c r="J3410" s="632"/>
    </row>
    <row r="3411" spans="1:10" s="372" customFormat="1">
      <c r="A3411" s="311" t="s">
        <v>2787</v>
      </c>
      <c r="B3411" s="313" t="s">
        <v>2725</v>
      </c>
      <c r="C3411" s="313" t="s">
        <v>2726</v>
      </c>
      <c r="D3411" s="629">
        <v>1125</v>
      </c>
      <c r="E3411" s="451">
        <v>30000</v>
      </c>
      <c r="F3411" s="630" t="s">
        <v>4088</v>
      </c>
      <c r="G3411" s="313" t="s">
        <v>2728</v>
      </c>
      <c r="H3411" s="631">
        <v>44329</v>
      </c>
      <c r="I3411" s="628">
        <f t="shared" si="46"/>
        <v>44329</v>
      </c>
      <c r="J3411" s="632"/>
    </row>
    <row r="3412" spans="1:10" s="372" customFormat="1">
      <c r="A3412" s="311" t="s">
        <v>2787</v>
      </c>
      <c r="B3412" s="313" t="s">
        <v>2725</v>
      </c>
      <c r="C3412" s="313" t="s">
        <v>2726</v>
      </c>
      <c r="D3412" s="629">
        <v>2199</v>
      </c>
      <c r="E3412" s="451">
        <v>30000</v>
      </c>
      <c r="F3412" s="630" t="s">
        <v>4089</v>
      </c>
      <c r="G3412" s="313" t="s">
        <v>2728</v>
      </c>
      <c r="H3412" s="631">
        <v>44434</v>
      </c>
      <c r="I3412" s="628">
        <f t="shared" si="46"/>
        <v>44434</v>
      </c>
      <c r="J3412" s="632"/>
    </row>
    <row r="3413" spans="1:10" s="372" customFormat="1">
      <c r="A3413" s="311" t="s">
        <v>3095</v>
      </c>
      <c r="B3413" s="313" t="s">
        <v>2725</v>
      </c>
      <c r="C3413" s="313" t="s">
        <v>2726</v>
      </c>
      <c r="D3413" s="629">
        <v>378</v>
      </c>
      <c r="E3413" s="451">
        <v>6231</v>
      </c>
      <c r="F3413" s="630" t="s">
        <v>4089</v>
      </c>
      <c r="G3413" s="313" t="s">
        <v>2728</v>
      </c>
      <c r="H3413" s="631">
        <v>44231</v>
      </c>
      <c r="I3413" s="628">
        <f t="shared" si="46"/>
        <v>44231</v>
      </c>
      <c r="J3413" s="632"/>
    </row>
    <row r="3414" spans="1:10" s="372" customFormat="1">
      <c r="A3414" s="311" t="s">
        <v>4090</v>
      </c>
      <c r="B3414" s="313" t="s">
        <v>2725</v>
      </c>
      <c r="C3414" s="313" t="s">
        <v>2726</v>
      </c>
      <c r="D3414" s="629">
        <v>536</v>
      </c>
      <c r="E3414" s="451">
        <v>28492.1</v>
      </c>
      <c r="F3414" s="630" t="s">
        <v>4091</v>
      </c>
      <c r="G3414" s="313" t="s">
        <v>2728</v>
      </c>
      <c r="H3414" s="631">
        <v>44252</v>
      </c>
      <c r="I3414" s="628">
        <f t="shared" si="46"/>
        <v>44252</v>
      </c>
      <c r="J3414" s="632"/>
    </row>
    <row r="3415" spans="1:10" s="372" customFormat="1">
      <c r="A3415" s="311" t="s">
        <v>3095</v>
      </c>
      <c r="B3415" s="313" t="s">
        <v>2725</v>
      </c>
      <c r="C3415" s="313" t="s">
        <v>2726</v>
      </c>
      <c r="D3415" s="629">
        <v>1147</v>
      </c>
      <c r="E3415" s="451">
        <v>11800</v>
      </c>
      <c r="F3415" s="630" t="s">
        <v>4091</v>
      </c>
      <c r="G3415" s="313" t="s">
        <v>2728</v>
      </c>
      <c r="H3415" s="631">
        <v>44333</v>
      </c>
      <c r="I3415" s="628">
        <f t="shared" si="46"/>
        <v>44333</v>
      </c>
      <c r="J3415" s="632"/>
    </row>
    <row r="3416" spans="1:10" s="372" customFormat="1">
      <c r="A3416" s="311" t="s">
        <v>3095</v>
      </c>
      <c r="B3416" s="313" t="s">
        <v>2725</v>
      </c>
      <c r="C3416" s="313" t="s">
        <v>2726</v>
      </c>
      <c r="D3416" s="629">
        <v>1713</v>
      </c>
      <c r="E3416" s="451">
        <v>8100</v>
      </c>
      <c r="F3416" s="630" t="s">
        <v>4091</v>
      </c>
      <c r="G3416" s="313" t="s">
        <v>2728</v>
      </c>
      <c r="H3416" s="631">
        <v>44379</v>
      </c>
      <c r="I3416" s="628">
        <f t="shared" si="46"/>
        <v>44379</v>
      </c>
      <c r="J3416" s="632"/>
    </row>
    <row r="3417" spans="1:10" s="372" customFormat="1">
      <c r="A3417" s="311" t="s">
        <v>2891</v>
      </c>
      <c r="B3417" s="313" t="s">
        <v>2725</v>
      </c>
      <c r="C3417" s="313" t="s">
        <v>2726</v>
      </c>
      <c r="D3417" s="629">
        <v>56</v>
      </c>
      <c r="E3417" s="451">
        <v>30000</v>
      </c>
      <c r="F3417" s="630" t="s">
        <v>4091</v>
      </c>
      <c r="G3417" s="313" t="s">
        <v>2728</v>
      </c>
      <c r="H3417" s="631">
        <v>44209</v>
      </c>
      <c r="I3417" s="628">
        <f t="shared" si="46"/>
        <v>44209</v>
      </c>
      <c r="J3417" s="632"/>
    </row>
    <row r="3418" spans="1:10" s="372" customFormat="1">
      <c r="A3418" s="311" t="s">
        <v>2907</v>
      </c>
      <c r="B3418" s="313" t="s">
        <v>2725</v>
      </c>
      <c r="C3418" s="313" t="s">
        <v>2726</v>
      </c>
      <c r="D3418" s="629">
        <v>924</v>
      </c>
      <c r="E3418" s="451">
        <v>30000</v>
      </c>
      <c r="F3418" s="630" t="s">
        <v>4092</v>
      </c>
      <c r="G3418" s="313" t="s">
        <v>2728</v>
      </c>
      <c r="H3418" s="631">
        <v>44312</v>
      </c>
      <c r="I3418" s="628">
        <f t="shared" si="46"/>
        <v>44312</v>
      </c>
      <c r="J3418" s="632"/>
    </row>
    <row r="3419" spans="1:10" s="372" customFormat="1">
      <c r="A3419" s="311" t="s">
        <v>2907</v>
      </c>
      <c r="B3419" s="313" t="s">
        <v>2725</v>
      </c>
      <c r="C3419" s="313" t="s">
        <v>2726</v>
      </c>
      <c r="D3419" s="629">
        <v>1846</v>
      </c>
      <c r="E3419" s="451">
        <v>30000</v>
      </c>
      <c r="F3419" s="630" t="s">
        <v>4092</v>
      </c>
      <c r="G3419" s="313" t="s">
        <v>2728</v>
      </c>
      <c r="H3419" s="631">
        <v>44391</v>
      </c>
      <c r="I3419" s="628">
        <f t="shared" si="46"/>
        <v>44391</v>
      </c>
      <c r="J3419" s="632"/>
    </row>
    <row r="3420" spans="1:10" s="372" customFormat="1">
      <c r="A3420" s="311" t="s">
        <v>2907</v>
      </c>
      <c r="B3420" s="313" t="s">
        <v>2725</v>
      </c>
      <c r="C3420" s="313" t="s">
        <v>2726</v>
      </c>
      <c r="D3420" s="629">
        <v>2763</v>
      </c>
      <c r="E3420" s="451">
        <v>30798</v>
      </c>
      <c r="F3420" s="630" t="s">
        <v>4092</v>
      </c>
      <c r="G3420" s="313" t="s">
        <v>2728</v>
      </c>
      <c r="H3420" s="631">
        <v>44489</v>
      </c>
      <c r="I3420" s="628">
        <f t="shared" si="46"/>
        <v>44489</v>
      </c>
      <c r="J3420" s="632"/>
    </row>
    <row r="3421" spans="1:10" s="372" customFormat="1">
      <c r="A3421" s="311" t="s">
        <v>2771</v>
      </c>
      <c r="B3421" s="313" t="s">
        <v>2725</v>
      </c>
      <c r="C3421" s="313" t="s">
        <v>2726</v>
      </c>
      <c r="D3421" s="629">
        <v>1838</v>
      </c>
      <c r="E3421" s="451">
        <v>2500</v>
      </c>
      <c r="F3421" s="630" t="s">
        <v>4092</v>
      </c>
      <c r="G3421" s="313" t="s">
        <v>2728</v>
      </c>
      <c r="H3421" s="631">
        <v>44390</v>
      </c>
      <c r="I3421" s="628">
        <f t="shared" si="46"/>
        <v>44390</v>
      </c>
      <c r="J3421" s="632"/>
    </row>
    <row r="3422" spans="1:10" s="372" customFormat="1">
      <c r="A3422" s="311" t="s">
        <v>3088</v>
      </c>
      <c r="B3422" s="313" t="s">
        <v>2725</v>
      </c>
      <c r="C3422" s="313" t="s">
        <v>2726</v>
      </c>
      <c r="D3422" s="629">
        <v>606</v>
      </c>
      <c r="E3422" s="451">
        <v>13500</v>
      </c>
      <c r="F3422" s="630" t="s">
        <v>4093</v>
      </c>
      <c r="G3422" s="313" t="s">
        <v>2728</v>
      </c>
      <c r="H3422" s="631">
        <v>44263</v>
      </c>
      <c r="I3422" s="628">
        <f t="shared" si="46"/>
        <v>44263</v>
      </c>
      <c r="J3422" s="632"/>
    </row>
    <row r="3423" spans="1:10" s="372" customFormat="1">
      <c r="A3423" s="311" t="s">
        <v>3088</v>
      </c>
      <c r="B3423" s="313" t="s">
        <v>2725</v>
      </c>
      <c r="C3423" s="313" t="s">
        <v>2726</v>
      </c>
      <c r="D3423" s="629">
        <v>609</v>
      </c>
      <c r="E3423" s="451">
        <v>8200</v>
      </c>
      <c r="F3423" s="630" t="s">
        <v>4094</v>
      </c>
      <c r="G3423" s="313" t="s">
        <v>2728</v>
      </c>
      <c r="H3423" s="631">
        <v>44263</v>
      </c>
      <c r="I3423" s="628">
        <f t="shared" si="46"/>
        <v>44263</v>
      </c>
      <c r="J3423" s="632"/>
    </row>
    <row r="3424" spans="1:10" s="372" customFormat="1">
      <c r="A3424" s="311" t="s">
        <v>3088</v>
      </c>
      <c r="B3424" s="313" t="s">
        <v>2725</v>
      </c>
      <c r="C3424" s="313" t="s">
        <v>2726</v>
      </c>
      <c r="D3424" s="629">
        <v>610</v>
      </c>
      <c r="E3424" s="451">
        <v>2100</v>
      </c>
      <c r="F3424" s="630" t="s">
        <v>4094</v>
      </c>
      <c r="G3424" s="313" t="s">
        <v>2728</v>
      </c>
      <c r="H3424" s="631">
        <v>44263</v>
      </c>
      <c r="I3424" s="628">
        <f t="shared" si="46"/>
        <v>44263</v>
      </c>
      <c r="J3424" s="632"/>
    </row>
    <row r="3425" spans="1:10" s="372" customFormat="1">
      <c r="A3425" s="311" t="s">
        <v>3088</v>
      </c>
      <c r="B3425" s="313" t="s">
        <v>2725</v>
      </c>
      <c r="C3425" s="313" t="s">
        <v>2726</v>
      </c>
      <c r="D3425" s="629">
        <v>612</v>
      </c>
      <c r="E3425" s="451">
        <v>7000</v>
      </c>
      <c r="F3425" s="630" t="s">
        <v>4094</v>
      </c>
      <c r="G3425" s="313" t="s">
        <v>2728</v>
      </c>
      <c r="H3425" s="631">
        <v>44263</v>
      </c>
      <c r="I3425" s="628">
        <f t="shared" si="46"/>
        <v>44263</v>
      </c>
      <c r="J3425" s="632"/>
    </row>
    <row r="3426" spans="1:10" s="372" customFormat="1">
      <c r="A3426" s="311" t="s">
        <v>3092</v>
      </c>
      <c r="B3426" s="313" t="s">
        <v>2732</v>
      </c>
      <c r="C3426" s="313" t="s">
        <v>2726</v>
      </c>
      <c r="D3426" s="629" t="s">
        <v>4000</v>
      </c>
      <c r="E3426" s="451">
        <v>1220481.22</v>
      </c>
      <c r="F3426" s="630" t="s">
        <v>4094</v>
      </c>
      <c r="G3426" s="313" t="s">
        <v>2728</v>
      </c>
      <c r="H3426" s="631">
        <v>44341</v>
      </c>
      <c r="I3426" s="628">
        <f t="shared" si="46"/>
        <v>44341</v>
      </c>
      <c r="J3426" s="632"/>
    </row>
    <row r="3427" spans="1:10" s="372" customFormat="1">
      <c r="A3427" s="311" t="s">
        <v>2849</v>
      </c>
      <c r="B3427" s="313" t="s">
        <v>2725</v>
      </c>
      <c r="C3427" s="313" t="s">
        <v>2726</v>
      </c>
      <c r="D3427" s="629">
        <v>2834</v>
      </c>
      <c r="E3427" s="451">
        <v>22000</v>
      </c>
      <c r="F3427" s="630" t="s">
        <v>4094</v>
      </c>
      <c r="G3427" s="313" t="s">
        <v>2728</v>
      </c>
      <c r="H3427" s="631">
        <v>44498</v>
      </c>
      <c r="I3427" s="628">
        <f t="shared" si="46"/>
        <v>44498</v>
      </c>
      <c r="J3427" s="632"/>
    </row>
    <row r="3428" spans="1:10" s="372" customFormat="1" ht="23.25">
      <c r="A3428" s="311" t="s">
        <v>2914</v>
      </c>
      <c r="B3428" s="313" t="s">
        <v>2725</v>
      </c>
      <c r="C3428" s="313" t="s">
        <v>2726</v>
      </c>
      <c r="D3428" s="629">
        <v>143</v>
      </c>
      <c r="E3428" s="451">
        <v>30000</v>
      </c>
      <c r="F3428" s="630" t="s">
        <v>4095</v>
      </c>
      <c r="G3428" s="313" t="s">
        <v>2728</v>
      </c>
      <c r="H3428" s="631">
        <v>44213</v>
      </c>
      <c r="I3428" s="628">
        <f t="shared" si="46"/>
        <v>44213</v>
      </c>
      <c r="J3428" s="632"/>
    </row>
    <row r="3429" spans="1:10" s="372" customFormat="1" ht="23.25">
      <c r="A3429" s="311" t="s">
        <v>2914</v>
      </c>
      <c r="B3429" s="313" t="s">
        <v>2725</v>
      </c>
      <c r="C3429" s="313" t="s">
        <v>2726</v>
      </c>
      <c r="D3429" s="629">
        <v>864</v>
      </c>
      <c r="E3429" s="451">
        <v>30000</v>
      </c>
      <c r="F3429" s="630" t="s">
        <v>4096</v>
      </c>
      <c r="G3429" s="313" t="s">
        <v>2728</v>
      </c>
      <c r="H3429" s="631">
        <v>44305</v>
      </c>
      <c r="I3429" s="628">
        <f t="shared" si="46"/>
        <v>44305</v>
      </c>
      <c r="J3429" s="632"/>
    </row>
    <row r="3430" spans="1:10" s="372" customFormat="1">
      <c r="A3430" s="311" t="s">
        <v>2942</v>
      </c>
      <c r="B3430" s="313" t="s">
        <v>2725</v>
      </c>
      <c r="C3430" s="313" t="s">
        <v>2726</v>
      </c>
      <c r="D3430" s="629">
        <v>2088</v>
      </c>
      <c r="E3430" s="451">
        <v>30000</v>
      </c>
      <c r="F3430" s="630" t="s">
        <v>4096</v>
      </c>
      <c r="G3430" s="313" t="s">
        <v>2728</v>
      </c>
      <c r="H3430" s="631">
        <v>44425</v>
      </c>
      <c r="I3430" s="628">
        <f t="shared" si="46"/>
        <v>44425</v>
      </c>
      <c r="J3430" s="632"/>
    </row>
    <row r="3431" spans="1:10" s="372" customFormat="1">
      <c r="A3431" s="311" t="s">
        <v>2773</v>
      </c>
      <c r="B3431" s="313" t="s">
        <v>2725</v>
      </c>
      <c r="C3431" s="313" t="s">
        <v>2726</v>
      </c>
      <c r="D3431" s="629">
        <v>2877</v>
      </c>
      <c r="E3431" s="451">
        <v>20000</v>
      </c>
      <c r="F3431" s="630" t="s">
        <v>4096</v>
      </c>
      <c r="G3431" s="313" t="s">
        <v>2728</v>
      </c>
      <c r="H3431" s="631">
        <v>44510</v>
      </c>
      <c r="I3431" s="628">
        <f t="shared" si="46"/>
        <v>44510</v>
      </c>
      <c r="J3431" s="632"/>
    </row>
    <row r="3432" spans="1:10" s="372" customFormat="1">
      <c r="A3432" s="311" t="s">
        <v>2769</v>
      </c>
      <c r="B3432" s="313" t="s">
        <v>2725</v>
      </c>
      <c r="C3432" s="313" t="s">
        <v>2726</v>
      </c>
      <c r="D3432" s="629">
        <v>2368</v>
      </c>
      <c r="E3432" s="451">
        <v>20000</v>
      </c>
      <c r="F3432" s="630" t="s">
        <v>4096</v>
      </c>
      <c r="G3432" s="313" t="s">
        <v>2728</v>
      </c>
      <c r="H3432" s="631">
        <v>44452</v>
      </c>
      <c r="I3432" s="628">
        <f t="shared" si="46"/>
        <v>44452</v>
      </c>
      <c r="J3432" s="632"/>
    </row>
    <row r="3433" spans="1:10" s="372" customFormat="1">
      <c r="A3433" s="311" t="s">
        <v>2791</v>
      </c>
      <c r="B3433" s="313" t="s">
        <v>2725</v>
      </c>
      <c r="C3433" s="313" t="s">
        <v>2726</v>
      </c>
      <c r="D3433" s="629">
        <v>1330</v>
      </c>
      <c r="E3433" s="451">
        <v>5000</v>
      </c>
      <c r="F3433" s="630" t="s">
        <v>4097</v>
      </c>
      <c r="G3433" s="313" t="s">
        <v>2728</v>
      </c>
      <c r="H3433" s="631">
        <v>44343</v>
      </c>
      <c r="I3433" s="628">
        <f t="shared" si="46"/>
        <v>44343</v>
      </c>
      <c r="J3433" s="632"/>
    </row>
    <row r="3434" spans="1:10" s="372" customFormat="1">
      <c r="A3434" s="311" t="s">
        <v>2791</v>
      </c>
      <c r="B3434" s="313" t="s">
        <v>2725</v>
      </c>
      <c r="C3434" s="313" t="s">
        <v>2726</v>
      </c>
      <c r="D3434" s="629">
        <v>1720</v>
      </c>
      <c r="E3434" s="451">
        <v>15000</v>
      </c>
      <c r="F3434" s="630" t="s">
        <v>4098</v>
      </c>
      <c r="G3434" s="313" t="s">
        <v>2728</v>
      </c>
      <c r="H3434" s="631">
        <v>44382</v>
      </c>
      <c r="I3434" s="628">
        <f t="shared" si="46"/>
        <v>44382</v>
      </c>
      <c r="J3434" s="632"/>
    </row>
    <row r="3435" spans="1:10" s="372" customFormat="1">
      <c r="A3435" s="311" t="s">
        <v>2791</v>
      </c>
      <c r="B3435" s="313" t="s">
        <v>2725</v>
      </c>
      <c r="C3435" s="313" t="s">
        <v>2726</v>
      </c>
      <c r="D3435" s="629">
        <v>2670</v>
      </c>
      <c r="E3435" s="451">
        <v>15000</v>
      </c>
      <c r="F3435" s="630" t="s">
        <v>4098</v>
      </c>
      <c r="G3435" s="313" t="s">
        <v>2728</v>
      </c>
      <c r="H3435" s="631">
        <v>44476</v>
      </c>
      <c r="I3435" s="628">
        <f t="shared" si="46"/>
        <v>44476</v>
      </c>
      <c r="J3435" s="632"/>
    </row>
    <row r="3436" spans="1:10" s="372" customFormat="1">
      <c r="A3436" s="311" t="s">
        <v>2768</v>
      </c>
      <c r="B3436" s="313" t="s">
        <v>2725</v>
      </c>
      <c r="C3436" s="313" t="s">
        <v>2726</v>
      </c>
      <c r="D3436" s="629">
        <v>124</v>
      </c>
      <c r="E3436" s="451">
        <v>9000</v>
      </c>
      <c r="F3436" s="630" t="s">
        <v>4098</v>
      </c>
      <c r="G3436" s="313" t="s">
        <v>2728</v>
      </c>
      <c r="H3436" s="631">
        <v>44212</v>
      </c>
      <c r="I3436" s="628">
        <f t="shared" si="46"/>
        <v>44212</v>
      </c>
      <c r="J3436" s="632"/>
    </row>
    <row r="3437" spans="1:10" s="372" customFormat="1">
      <c r="A3437" s="311" t="s">
        <v>2768</v>
      </c>
      <c r="B3437" s="313" t="s">
        <v>2725</v>
      </c>
      <c r="C3437" s="313" t="s">
        <v>2726</v>
      </c>
      <c r="D3437" s="629">
        <v>979</v>
      </c>
      <c r="E3437" s="451">
        <v>9000</v>
      </c>
      <c r="F3437" s="630" t="s">
        <v>4099</v>
      </c>
      <c r="G3437" s="313" t="s">
        <v>2728</v>
      </c>
      <c r="H3437" s="631">
        <v>44316</v>
      </c>
      <c r="I3437" s="628">
        <f t="shared" si="46"/>
        <v>44316</v>
      </c>
      <c r="J3437" s="632"/>
    </row>
    <row r="3438" spans="1:10" s="372" customFormat="1">
      <c r="A3438" s="311" t="s">
        <v>2768</v>
      </c>
      <c r="B3438" s="313" t="s">
        <v>2725</v>
      </c>
      <c r="C3438" s="313" t="s">
        <v>2726</v>
      </c>
      <c r="D3438" s="629">
        <v>1761</v>
      </c>
      <c r="E3438" s="451">
        <v>3000</v>
      </c>
      <c r="F3438" s="630" t="s">
        <v>4099</v>
      </c>
      <c r="G3438" s="313" t="s">
        <v>2728</v>
      </c>
      <c r="H3438" s="631">
        <v>44385</v>
      </c>
      <c r="I3438" s="628">
        <f t="shared" si="46"/>
        <v>44385</v>
      </c>
      <c r="J3438" s="632"/>
    </row>
    <row r="3439" spans="1:10" s="372" customFormat="1" ht="23.25">
      <c r="A3439" s="311" t="s">
        <v>2914</v>
      </c>
      <c r="B3439" s="313" t="s">
        <v>2725</v>
      </c>
      <c r="C3439" s="313" t="s">
        <v>2726</v>
      </c>
      <c r="D3439" s="629">
        <v>109</v>
      </c>
      <c r="E3439" s="451">
        <v>27000</v>
      </c>
      <c r="F3439" s="630" t="s">
        <v>4099</v>
      </c>
      <c r="G3439" s="313" t="s">
        <v>2728</v>
      </c>
      <c r="H3439" s="631">
        <v>44212</v>
      </c>
      <c r="I3439" s="628">
        <f t="shared" si="46"/>
        <v>44212</v>
      </c>
      <c r="J3439" s="632"/>
    </row>
    <row r="3440" spans="1:10" s="372" customFormat="1" ht="23.25">
      <c r="A3440" s="311" t="s">
        <v>2914</v>
      </c>
      <c r="B3440" s="313" t="s">
        <v>2725</v>
      </c>
      <c r="C3440" s="313" t="s">
        <v>2726</v>
      </c>
      <c r="D3440" s="629">
        <v>961</v>
      </c>
      <c r="E3440" s="451">
        <v>27000</v>
      </c>
      <c r="F3440" s="630" t="s">
        <v>4100</v>
      </c>
      <c r="G3440" s="313" t="s">
        <v>2728</v>
      </c>
      <c r="H3440" s="631">
        <v>44315</v>
      </c>
      <c r="I3440" s="628">
        <f t="shared" si="46"/>
        <v>44315</v>
      </c>
      <c r="J3440" s="632"/>
    </row>
    <row r="3441" spans="1:10" s="372" customFormat="1" ht="23.25">
      <c r="A3441" s="311" t="s">
        <v>2914</v>
      </c>
      <c r="B3441" s="313" t="s">
        <v>2725</v>
      </c>
      <c r="C3441" s="313" t="s">
        <v>2726</v>
      </c>
      <c r="D3441" s="629">
        <v>2029</v>
      </c>
      <c r="E3441" s="451">
        <v>27000</v>
      </c>
      <c r="F3441" s="630" t="s">
        <v>4100</v>
      </c>
      <c r="G3441" s="313" t="s">
        <v>2728</v>
      </c>
      <c r="H3441" s="631">
        <v>44417</v>
      </c>
      <c r="I3441" s="628">
        <f t="shared" si="46"/>
        <v>44417</v>
      </c>
      <c r="J3441" s="632"/>
    </row>
    <row r="3442" spans="1:10" s="372" customFormat="1">
      <c r="A3442" s="311" t="s">
        <v>2789</v>
      </c>
      <c r="B3442" s="313" t="s">
        <v>2725</v>
      </c>
      <c r="C3442" s="313" t="s">
        <v>2726</v>
      </c>
      <c r="D3442" s="629">
        <v>491</v>
      </c>
      <c r="E3442" s="451">
        <v>30000</v>
      </c>
      <c r="F3442" s="630" t="s">
        <v>4100</v>
      </c>
      <c r="G3442" s="313" t="s">
        <v>2728</v>
      </c>
      <c r="H3442" s="631">
        <v>44245</v>
      </c>
      <c r="I3442" s="628">
        <f t="shared" si="46"/>
        <v>44245</v>
      </c>
      <c r="J3442" s="632"/>
    </row>
    <row r="3443" spans="1:10" s="372" customFormat="1">
      <c r="A3443" s="311" t="s">
        <v>2789</v>
      </c>
      <c r="B3443" s="313" t="s">
        <v>2725</v>
      </c>
      <c r="C3443" s="313" t="s">
        <v>2726</v>
      </c>
      <c r="D3443" s="629">
        <v>1215</v>
      </c>
      <c r="E3443" s="451">
        <v>20000</v>
      </c>
      <c r="F3443" s="630" t="s">
        <v>4101</v>
      </c>
      <c r="G3443" s="313" t="s">
        <v>2728</v>
      </c>
      <c r="H3443" s="631">
        <v>44336</v>
      </c>
      <c r="I3443" s="628">
        <f t="shared" si="46"/>
        <v>44336</v>
      </c>
      <c r="J3443" s="632"/>
    </row>
    <row r="3444" spans="1:10" s="372" customFormat="1">
      <c r="A3444" s="311" t="s">
        <v>2789</v>
      </c>
      <c r="B3444" s="313" t="s">
        <v>2725</v>
      </c>
      <c r="C3444" s="313" t="s">
        <v>2726</v>
      </c>
      <c r="D3444" s="629">
        <v>1962</v>
      </c>
      <c r="E3444" s="451">
        <v>20000</v>
      </c>
      <c r="F3444" s="630" t="s">
        <v>4101</v>
      </c>
      <c r="G3444" s="313" t="s">
        <v>2728</v>
      </c>
      <c r="H3444" s="631">
        <v>44399</v>
      </c>
      <c r="I3444" s="628">
        <f t="shared" ref="I3444:I3507" si="47">H3444+0</f>
        <v>44399</v>
      </c>
      <c r="J3444" s="632"/>
    </row>
    <row r="3445" spans="1:10" s="372" customFormat="1">
      <c r="A3445" s="311" t="s">
        <v>2789</v>
      </c>
      <c r="B3445" s="313" t="s">
        <v>2725</v>
      </c>
      <c r="C3445" s="313" t="s">
        <v>2726</v>
      </c>
      <c r="D3445" s="629">
        <v>2562</v>
      </c>
      <c r="E3445" s="451">
        <v>20000</v>
      </c>
      <c r="F3445" s="630" t="s">
        <v>4101</v>
      </c>
      <c r="G3445" s="313" t="s">
        <v>2728</v>
      </c>
      <c r="H3445" s="631">
        <v>44467</v>
      </c>
      <c r="I3445" s="628">
        <f t="shared" si="47"/>
        <v>44467</v>
      </c>
      <c r="J3445" s="632"/>
    </row>
    <row r="3446" spans="1:10" s="372" customFormat="1">
      <c r="A3446" s="311" t="s">
        <v>2789</v>
      </c>
      <c r="B3446" s="313" t="s">
        <v>2725</v>
      </c>
      <c r="C3446" s="313" t="s">
        <v>2726</v>
      </c>
      <c r="D3446" s="629">
        <v>3061</v>
      </c>
      <c r="E3446" s="451">
        <v>10700</v>
      </c>
      <c r="F3446" s="630" t="s">
        <v>4101</v>
      </c>
      <c r="G3446" s="313" t="s">
        <v>2728</v>
      </c>
      <c r="H3446" s="631">
        <v>44530</v>
      </c>
      <c r="I3446" s="628">
        <f t="shared" si="47"/>
        <v>44530</v>
      </c>
      <c r="J3446" s="632"/>
    </row>
    <row r="3447" spans="1:10" s="372" customFormat="1">
      <c r="A3447" s="311" t="s">
        <v>2785</v>
      </c>
      <c r="B3447" s="313" t="s">
        <v>2725</v>
      </c>
      <c r="C3447" s="313" t="s">
        <v>2726</v>
      </c>
      <c r="D3447" s="629">
        <v>54</v>
      </c>
      <c r="E3447" s="451">
        <v>15000</v>
      </c>
      <c r="F3447" s="630" t="s">
        <v>4101</v>
      </c>
      <c r="G3447" s="313" t="s">
        <v>2728</v>
      </c>
      <c r="H3447" s="631">
        <v>44209</v>
      </c>
      <c r="I3447" s="628">
        <f t="shared" si="47"/>
        <v>44209</v>
      </c>
      <c r="J3447" s="632"/>
    </row>
    <row r="3448" spans="1:10" s="372" customFormat="1">
      <c r="A3448" s="311" t="s">
        <v>2785</v>
      </c>
      <c r="B3448" s="313" t="s">
        <v>2725</v>
      </c>
      <c r="C3448" s="313" t="s">
        <v>2726</v>
      </c>
      <c r="D3448" s="629">
        <v>871</v>
      </c>
      <c r="E3448" s="451">
        <v>15000</v>
      </c>
      <c r="F3448" s="630" t="s">
        <v>4102</v>
      </c>
      <c r="G3448" s="313" t="s">
        <v>2728</v>
      </c>
      <c r="H3448" s="631">
        <v>44306</v>
      </c>
      <c r="I3448" s="628">
        <f t="shared" si="47"/>
        <v>44306</v>
      </c>
      <c r="J3448" s="632"/>
    </row>
    <row r="3449" spans="1:10" s="372" customFormat="1">
      <c r="A3449" s="311" t="s">
        <v>2785</v>
      </c>
      <c r="B3449" s="313" t="s">
        <v>2725</v>
      </c>
      <c r="C3449" s="313" t="s">
        <v>2726</v>
      </c>
      <c r="D3449" s="629">
        <v>1871</v>
      </c>
      <c r="E3449" s="451">
        <v>20000</v>
      </c>
      <c r="F3449" s="630" t="s">
        <v>4102</v>
      </c>
      <c r="G3449" s="313" t="s">
        <v>2728</v>
      </c>
      <c r="H3449" s="631">
        <v>44392</v>
      </c>
      <c r="I3449" s="628">
        <f t="shared" si="47"/>
        <v>44392</v>
      </c>
      <c r="J3449" s="632"/>
    </row>
    <row r="3450" spans="1:10" s="372" customFormat="1">
      <c r="A3450" s="311" t="s">
        <v>3311</v>
      </c>
      <c r="B3450" s="313" t="s">
        <v>2725</v>
      </c>
      <c r="C3450" s="313" t="s">
        <v>2726</v>
      </c>
      <c r="D3450" s="629">
        <v>2867</v>
      </c>
      <c r="E3450" s="451">
        <v>10000</v>
      </c>
      <c r="F3450" s="630" t="s">
        <v>4102</v>
      </c>
      <c r="G3450" s="313" t="s">
        <v>2728</v>
      </c>
      <c r="H3450" s="631">
        <v>44508</v>
      </c>
      <c r="I3450" s="628">
        <f t="shared" si="47"/>
        <v>44508</v>
      </c>
      <c r="J3450" s="632"/>
    </row>
    <row r="3451" spans="1:10" s="372" customFormat="1" ht="23.25">
      <c r="A3451" s="311" t="s">
        <v>2881</v>
      </c>
      <c r="B3451" s="313" t="s">
        <v>2725</v>
      </c>
      <c r="C3451" s="313" t="s">
        <v>2726</v>
      </c>
      <c r="D3451" s="629">
        <v>2126</v>
      </c>
      <c r="E3451" s="451">
        <v>19536</v>
      </c>
      <c r="F3451" s="630" t="s">
        <v>4102</v>
      </c>
      <c r="G3451" s="313" t="s">
        <v>2728</v>
      </c>
      <c r="H3451" s="631">
        <v>44428</v>
      </c>
      <c r="I3451" s="628">
        <f t="shared" si="47"/>
        <v>44428</v>
      </c>
      <c r="J3451" s="632"/>
    </row>
    <row r="3452" spans="1:10" s="372" customFormat="1">
      <c r="A3452" s="311" t="s">
        <v>2724</v>
      </c>
      <c r="B3452" s="313" t="s">
        <v>2725</v>
      </c>
      <c r="C3452" s="313" t="s">
        <v>2726</v>
      </c>
      <c r="D3452" s="629">
        <v>1029</v>
      </c>
      <c r="E3452" s="451">
        <v>15000</v>
      </c>
      <c r="F3452" s="630" t="s">
        <v>4103</v>
      </c>
      <c r="G3452" s="313" t="s">
        <v>2728</v>
      </c>
      <c r="H3452" s="631">
        <v>44322</v>
      </c>
      <c r="I3452" s="628">
        <f t="shared" si="47"/>
        <v>44322</v>
      </c>
      <c r="J3452" s="632"/>
    </row>
    <row r="3453" spans="1:10" s="372" customFormat="1">
      <c r="A3453" s="311" t="s">
        <v>2785</v>
      </c>
      <c r="B3453" s="313" t="s">
        <v>2725</v>
      </c>
      <c r="C3453" s="313" t="s">
        <v>2726</v>
      </c>
      <c r="D3453" s="629">
        <v>2182</v>
      </c>
      <c r="E3453" s="451">
        <v>20000</v>
      </c>
      <c r="F3453" s="630" t="s">
        <v>4104</v>
      </c>
      <c r="G3453" s="313" t="s">
        <v>2728</v>
      </c>
      <c r="H3453" s="631">
        <v>44433</v>
      </c>
      <c r="I3453" s="628">
        <f t="shared" si="47"/>
        <v>44433</v>
      </c>
      <c r="J3453" s="632"/>
    </row>
    <row r="3454" spans="1:10" s="372" customFormat="1">
      <c r="A3454" s="311" t="s">
        <v>2785</v>
      </c>
      <c r="B3454" s="313" t="s">
        <v>2725</v>
      </c>
      <c r="C3454" s="313" t="s">
        <v>2726</v>
      </c>
      <c r="D3454" s="629">
        <v>3172</v>
      </c>
      <c r="E3454" s="451">
        <v>5000</v>
      </c>
      <c r="F3454" s="630" t="s">
        <v>4104</v>
      </c>
      <c r="G3454" s="313" t="s">
        <v>2728</v>
      </c>
      <c r="H3454" s="631">
        <v>44539</v>
      </c>
      <c r="I3454" s="628">
        <f t="shared" si="47"/>
        <v>44539</v>
      </c>
      <c r="J3454" s="632"/>
    </row>
    <row r="3455" spans="1:10" s="372" customFormat="1">
      <c r="A3455" s="311" t="s">
        <v>2745</v>
      </c>
      <c r="B3455" s="313" t="s">
        <v>2732</v>
      </c>
      <c r="C3455" s="313" t="s">
        <v>2726</v>
      </c>
      <c r="D3455" s="629" t="s">
        <v>3336</v>
      </c>
      <c r="E3455" s="451">
        <v>213344</v>
      </c>
      <c r="F3455" s="630" t="s">
        <v>4104</v>
      </c>
      <c r="G3455" s="313" t="s">
        <v>2728</v>
      </c>
      <c r="H3455" s="631">
        <v>44531</v>
      </c>
      <c r="I3455" s="628">
        <f t="shared" si="47"/>
        <v>44531</v>
      </c>
      <c r="J3455" s="632"/>
    </row>
    <row r="3456" spans="1:10" s="372" customFormat="1" ht="23.25">
      <c r="A3456" s="311" t="s">
        <v>2879</v>
      </c>
      <c r="B3456" s="313" t="s">
        <v>2725</v>
      </c>
      <c r="C3456" s="313" t="s">
        <v>2726</v>
      </c>
      <c r="D3456" s="629">
        <v>368</v>
      </c>
      <c r="E3456" s="451">
        <v>8000</v>
      </c>
      <c r="F3456" s="630" t="s">
        <v>4105</v>
      </c>
      <c r="G3456" s="313" t="s">
        <v>2728</v>
      </c>
      <c r="H3456" s="631">
        <v>44231</v>
      </c>
      <c r="I3456" s="628">
        <f t="shared" si="47"/>
        <v>44231</v>
      </c>
      <c r="J3456" s="632"/>
    </row>
    <row r="3457" spans="1:10" s="372" customFormat="1" ht="23.25">
      <c r="A3457" s="311" t="s">
        <v>2879</v>
      </c>
      <c r="B3457" s="313" t="s">
        <v>2725</v>
      </c>
      <c r="C3457" s="313" t="s">
        <v>2726</v>
      </c>
      <c r="D3457" s="629">
        <v>372</v>
      </c>
      <c r="E3457" s="451">
        <v>19210</v>
      </c>
      <c r="F3457" s="630" t="s">
        <v>4106</v>
      </c>
      <c r="G3457" s="313" t="s">
        <v>2728</v>
      </c>
      <c r="H3457" s="631">
        <v>44231</v>
      </c>
      <c r="I3457" s="628">
        <f t="shared" si="47"/>
        <v>44231</v>
      </c>
      <c r="J3457" s="632"/>
    </row>
    <row r="3458" spans="1:10" s="372" customFormat="1" ht="23.25">
      <c r="A3458" s="311" t="s">
        <v>2879</v>
      </c>
      <c r="B3458" s="313" t="s">
        <v>2725</v>
      </c>
      <c r="C3458" s="313" t="s">
        <v>2726</v>
      </c>
      <c r="D3458" s="629">
        <v>373</v>
      </c>
      <c r="E3458" s="451">
        <v>12900</v>
      </c>
      <c r="F3458" s="630" t="s">
        <v>4106</v>
      </c>
      <c r="G3458" s="313" t="s">
        <v>2728</v>
      </c>
      <c r="H3458" s="631">
        <v>44231</v>
      </c>
      <c r="I3458" s="628">
        <f t="shared" si="47"/>
        <v>44231</v>
      </c>
      <c r="J3458" s="632"/>
    </row>
    <row r="3459" spans="1:10" s="372" customFormat="1" ht="23.25">
      <c r="A3459" s="311" t="s">
        <v>2879</v>
      </c>
      <c r="B3459" s="313" t="s">
        <v>2732</v>
      </c>
      <c r="C3459" s="313" t="s">
        <v>2726</v>
      </c>
      <c r="D3459" s="629" t="s">
        <v>3436</v>
      </c>
      <c r="E3459" s="451">
        <v>55420</v>
      </c>
      <c r="F3459" s="630" t="s">
        <v>4106</v>
      </c>
      <c r="G3459" s="313" t="s">
        <v>2728</v>
      </c>
      <c r="H3459" s="631">
        <v>44294</v>
      </c>
      <c r="I3459" s="628">
        <f t="shared" si="47"/>
        <v>44294</v>
      </c>
      <c r="J3459" s="632"/>
    </row>
    <row r="3460" spans="1:10" s="372" customFormat="1" ht="23.25">
      <c r="A3460" s="311" t="s">
        <v>2971</v>
      </c>
      <c r="B3460" s="313" t="s">
        <v>2725</v>
      </c>
      <c r="C3460" s="313" t="s">
        <v>2726</v>
      </c>
      <c r="D3460" s="629">
        <v>781</v>
      </c>
      <c r="E3460" s="451">
        <v>7070.77</v>
      </c>
      <c r="F3460" s="630" t="s">
        <v>4106</v>
      </c>
      <c r="G3460" s="313" t="s">
        <v>2728</v>
      </c>
      <c r="H3460" s="631">
        <v>44295</v>
      </c>
      <c r="I3460" s="628">
        <f t="shared" si="47"/>
        <v>44295</v>
      </c>
      <c r="J3460" s="632"/>
    </row>
    <row r="3461" spans="1:10" s="372" customFormat="1" ht="23.25">
      <c r="A3461" s="311" t="s">
        <v>2971</v>
      </c>
      <c r="B3461" s="313" t="s">
        <v>2725</v>
      </c>
      <c r="C3461" s="313" t="s">
        <v>2726</v>
      </c>
      <c r="D3461" s="629">
        <v>801</v>
      </c>
      <c r="E3461" s="451">
        <v>15577.07</v>
      </c>
      <c r="F3461" s="630" t="s">
        <v>4106</v>
      </c>
      <c r="G3461" s="313" t="s">
        <v>2728</v>
      </c>
      <c r="H3461" s="631">
        <v>44299</v>
      </c>
      <c r="I3461" s="628">
        <f t="shared" si="47"/>
        <v>44299</v>
      </c>
      <c r="J3461" s="632"/>
    </row>
    <row r="3462" spans="1:10" s="372" customFormat="1" ht="23.25">
      <c r="A3462" s="311" t="s">
        <v>2881</v>
      </c>
      <c r="B3462" s="313" t="s">
        <v>2732</v>
      </c>
      <c r="C3462" s="313" t="s">
        <v>2726</v>
      </c>
      <c r="D3462" s="629" t="s">
        <v>2882</v>
      </c>
      <c r="E3462" s="451">
        <v>357071.79</v>
      </c>
      <c r="F3462" s="630" t="s">
        <v>4106</v>
      </c>
      <c r="G3462" s="313" t="s">
        <v>2728</v>
      </c>
      <c r="H3462" s="631">
        <v>44340</v>
      </c>
      <c r="I3462" s="628">
        <f t="shared" si="47"/>
        <v>44340</v>
      </c>
      <c r="J3462" s="632"/>
    </row>
    <row r="3463" spans="1:10" s="372" customFormat="1" ht="23.25">
      <c r="A3463" s="311" t="s">
        <v>2881</v>
      </c>
      <c r="B3463" s="313" t="s">
        <v>2732</v>
      </c>
      <c r="C3463" s="313" t="s">
        <v>2726</v>
      </c>
      <c r="D3463" s="629" t="s">
        <v>4107</v>
      </c>
      <c r="E3463" s="451">
        <v>168300</v>
      </c>
      <c r="F3463" s="630" t="s">
        <v>4106</v>
      </c>
      <c r="G3463" s="313" t="s">
        <v>2728</v>
      </c>
      <c r="H3463" s="631">
        <v>44425</v>
      </c>
      <c r="I3463" s="628">
        <f t="shared" si="47"/>
        <v>44425</v>
      </c>
      <c r="J3463" s="632"/>
    </row>
    <row r="3464" spans="1:10" s="372" customFormat="1" ht="23.25">
      <c r="A3464" s="311" t="s">
        <v>2767</v>
      </c>
      <c r="B3464" s="313" t="s">
        <v>2725</v>
      </c>
      <c r="C3464" s="313" t="s">
        <v>2726</v>
      </c>
      <c r="D3464" s="629">
        <v>1375</v>
      </c>
      <c r="E3464" s="451">
        <v>10000</v>
      </c>
      <c r="F3464" s="630" t="s">
        <v>4106</v>
      </c>
      <c r="G3464" s="313" t="s">
        <v>2728</v>
      </c>
      <c r="H3464" s="631">
        <v>44348</v>
      </c>
      <c r="I3464" s="628">
        <f t="shared" si="47"/>
        <v>44348</v>
      </c>
      <c r="J3464" s="632"/>
    </row>
    <row r="3465" spans="1:10" s="372" customFormat="1">
      <c r="A3465" s="311" t="s">
        <v>2785</v>
      </c>
      <c r="B3465" s="313" t="s">
        <v>2725</v>
      </c>
      <c r="C3465" s="313" t="s">
        <v>2726</v>
      </c>
      <c r="D3465" s="629">
        <v>212</v>
      </c>
      <c r="E3465" s="451">
        <v>10500</v>
      </c>
      <c r="F3465" s="630" t="s">
        <v>4108</v>
      </c>
      <c r="G3465" s="313" t="s">
        <v>2728</v>
      </c>
      <c r="H3465" s="631">
        <v>44217</v>
      </c>
      <c r="I3465" s="628">
        <f t="shared" si="47"/>
        <v>44217</v>
      </c>
      <c r="J3465" s="632"/>
    </row>
    <row r="3466" spans="1:10" s="372" customFormat="1">
      <c r="A3466" s="311" t="s">
        <v>2791</v>
      </c>
      <c r="B3466" s="313" t="s">
        <v>2725</v>
      </c>
      <c r="C3466" s="313" t="s">
        <v>2726</v>
      </c>
      <c r="D3466" s="629">
        <v>775</v>
      </c>
      <c r="E3466" s="451">
        <v>7000</v>
      </c>
      <c r="F3466" s="630" t="s">
        <v>4109</v>
      </c>
      <c r="G3466" s="313" t="s">
        <v>2728</v>
      </c>
      <c r="H3466" s="631">
        <v>44294</v>
      </c>
      <c r="I3466" s="628">
        <f t="shared" si="47"/>
        <v>44294</v>
      </c>
      <c r="J3466" s="632"/>
    </row>
    <row r="3467" spans="1:10" s="372" customFormat="1">
      <c r="A3467" s="311" t="s">
        <v>2791</v>
      </c>
      <c r="B3467" s="313" t="s">
        <v>2725</v>
      </c>
      <c r="C3467" s="313" t="s">
        <v>2726</v>
      </c>
      <c r="D3467" s="629">
        <v>1481</v>
      </c>
      <c r="E3467" s="451">
        <v>10500</v>
      </c>
      <c r="F3467" s="630" t="s">
        <v>4109</v>
      </c>
      <c r="G3467" s="313" t="s">
        <v>2728</v>
      </c>
      <c r="H3467" s="631">
        <v>44357</v>
      </c>
      <c r="I3467" s="628">
        <f t="shared" si="47"/>
        <v>44357</v>
      </c>
      <c r="J3467" s="632"/>
    </row>
    <row r="3468" spans="1:10" s="372" customFormat="1">
      <c r="A3468" s="311" t="s">
        <v>2785</v>
      </c>
      <c r="B3468" s="313" t="s">
        <v>2725</v>
      </c>
      <c r="C3468" s="313" t="s">
        <v>2726</v>
      </c>
      <c r="D3468" s="629">
        <v>2404</v>
      </c>
      <c r="E3468" s="451">
        <v>10500</v>
      </c>
      <c r="F3468" s="630" t="s">
        <v>4109</v>
      </c>
      <c r="G3468" s="313" t="s">
        <v>2728</v>
      </c>
      <c r="H3468" s="631">
        <v>44453</v>
      </c>
      <c r="I3468" s="628">
        <f t="shared" si="47"/>
        <v>44453</v>
      </c>
      <c r="J3468" s="632"/>
    </row>
    <row r="3469" spans="1:10" s="372" customFormat="1">
      <c r="A3469" s="311" t="s">
        <v>2800</v>
      </c>
      <c r="B3469" s="313" t="s">
        <v>2725</v>
      </c>
      <c r="C3469" s="313" t="s">
        <v>2726</v>
      </c>
      <c r="D3469" s="629">
        <v>419</v>
      </c>
      <c r="E3469" s="451">
        <v>10000</v>
      </c>
      <c r="F3469" s="630" t="s">
        <v>4109</v>
      </c>
      <c r="G3469" s="313" t="s">
        <v>2728</v>
      </c>
      <c r="H3469" s="631">
        <v>44238</v>
      </c>
      <c r="I3469" s="628">
        <f t="shared" si="47"/>
        <v>44238</v>
      </c>
      <c r="J3469" s="632"/>
    </row>
    <row r="3470" spans="1:10" s="372" customFormat="1" ht="23.25">
      <c r="A3470" s="311" t="s">
        <v>2800</v>
      </c>
      <c r="B3470" s="313" t="s">
        <v>2725</v>
      </c>
      <c r="C3470" s="313" t="s">
        <v>2726</v>
      </c>
      <c r="D3470" s="629">
        <v>792</v>
      </c>
      <c r="E3470" s="451">
        <v>5000</v>
      </c>
      <c r="F3470" s="630" t="s">
        <v>4110</v>
      </c>
      <c r="G3470" s="313" t="s">
        <v>2728</v>
      </c>
      <c r="H3470" s="631">
        <v>44298</v>
      </c>
      <c r="I3470" s="628">
        <f t="shared" si="47"/>
        <v>44298</v>
      </c>
      <c r="J3470" s="632"/>
    </row>
    <row r="3471" spans="1:10" s="372" customFormat="1" ht="23.25">
      <c r="A3471" s="311" t="s">
        <v>2800</v>
      </c>
      <c r="B3471" s="313" t="s">
        <v>2725</v>
      </c>
      <c r="C3471" s="313" t="s">
        <v>2726</v>
      </c>
      <c r="D3471" s="629">
        <v>1179</v>
      </c>
      <c r="E3471" s="451">
        <v>5000</v>
      </c>
      <c r="F3471" s="630" t="s">
        <v>4110</v>
      </c>
      <c r="G3471" s="313" t="s">
        <v>2728</v>
      </c>
      <c r="H3471" s="631">
        <v>44334</v>
      </c>
      <c r="I3471" s="628">
        <f t="shared" si="47"/>
        <v>44334</v>
      </c>
      <c r="J3471" s="632"/>
    </row>
    <row r="3472" spans="1:10" s="372" customFormat="1" ht="23.25">
      <c r="A3472" s="311" t="s">
        <v>2800</v>
      </c>
      <c r="B3472" s="313" t="s">
        <v>2725</v>
      </c>
      <c r="C3472" s="313" t="s">
        <v>2726</v>
      </c>
      <c r="D3472" s="629">
        <v>1456</v>
      </c>
      <c r="E3472" s="451">
        <v>5000</v>
      </c>
      <c r="F3472" s="630" t="s">
        <v>4110</v>
      </c>
      <c r="G3472" s="313" t="s">
        <v>2728</v>
      </c>
      <c r="H3472" s="631">
        <v>44354</v>
      </c>
      <c r="I3472" s="628">
        <f t="shared" si="47"/>
        <v>44354</v>
      </c>
      <c r="J3472" s="632"/>
    </row>
    <row r="3473" spans="1:10" s="372" customFormat="1" ht="23.25">
      <c r="A3473" s="311" t="s">
        <v>2800</v>
      </c>
      <c r="B3473" s="313" t="s">
        <v>2725</v>
      </c>
      <c r="C3473" s="313" t="s">
        <v>2726</v>
      </c>
      <c r="D3473" s="629">
        <v>1907</v>
      </c>
      <c r="E3473" s="451">
        <v>5000</v>
      </c>
      <c r="F3473" s="630" t="s">
        <v>4110</v>
      </c>
      <c r="G3473" s="313" t="s">
        <v>2728</v>
      </c>
      <c r="H3473" s="631">
        <v>44394</v>
      </c>
      <c r="I3473" s="628">
        <f t="shared" si="47"/>
        <v>44394</v>
      </c>
      <c r="J3473" s="632"/>
    </row>
    <row r="3474" spans="1:10" s="372" customFormat="1" ht="23.25">
      <c r="A3474" s="311" t="s">
        <v>2800</v>
      </c>
      <c r="B3474" s="313" t="s">
        <v>2725</v>
      </c>
      <c r="C3474" s="313" t="s">
        <v>2726</v>
      </c>
      <c r="D3474" s="629">
        <v>2122</v>
      </c>
      <c r="E3474" s="451">
        <v>5000</v>
      </c>
      <c r="F3474" s="630" t="s">
        <v>4110</v>
      </c>
      <c r="G3474" s="313" t="s">
        <v>2728</v>
      </c>
      <c r="H3474" s="631">
        <v>44427</v>
      </c>
      <c r="I3474" s="628">
        <f t="shared" si="47"/>
        <v>44427</v>
      </c>
      <c r="J3474" s="632"/>
    </row>
    <row r="3475" spans="1:10" s="372" customFormat="1" ht="23.25">
      <c r="A3475" s="311" t="s">
        <v>2800</v>
      </c>
      <c r="B3475" s="313" t="s">
        <v>2725</v>
      </c>
      <c r="C3475" s="313" t="s">
        <v>2726</v>
      </c>
      <c r="D3475" s="629">
        <v>2261</v>
      </c>
      <c r="E3475" s="451">
        <v>20000</v>
      </c>
      <c r="F3475" s="630" t="s">
        <v>4110</v>
      </c>
      <c r="G3475" s="313" t="s">
        <v>2728</v>
      </c>
      <c r="H3475" s="631">
        <v>44445</v>
      </c>
      <c r="I3475" s="628">
        <f t="shared" si="47"/>
        <v>44445</v>
      </c>
      <c r="J3475" s="632"/>
    </row>
    <row r="3476" spans="1:10" s="372" customFormat="1" ht="23.25">
      <c r="A3476" s="311" t="s">
        <v>2869</v>
      </c>
      <c r="B3476" s="313" t="s">
        <v>2725</v>
      </c>
      <c r="C3476" s="313" t="s">
        <v>2726</v>
      </c>
      <c r="D3476" s="629">
        <v>2740</v>
      </c>
      <c r="E3476" s="451">
        <v>151.9</v>
      </c>
      <c r="F3476" s="630" t="s">
        <v>4110</v>
      </c>
      <c r="G3476" s="313" t="s">
        <v>2728</v>
      </c>
      <c r="H3476" s="631">
        <v>44483</v>
      </c>
      <c r="I3476" s="628">
        <f t="shared" si="47"/>
        <v>44483</v>
      </c>
      <c r="J3476" s="632"/>
    </row>
    <row r="3477" spans="1:10" s="372" customFormat="1" ht="23.25">
      <c r="A3477" s="311" t="s">
        <v>3341</v>
      </c>
      <c r="B3477" s="313" t="s">
        <v>2725</v>
      </c>
      <c r="C3477" s="313" t="s">
        <v>2726</v>
      </c>
      <c r="D3477" s="629">
        <v>1059</v>
      </c>
      <c r="E3477" s="451">
        <v>24000</v>
      </c>
      <c r="F3477" s="630" t="s">
        <v>4111</v>
      </c>
      <c r="G3477" s="313" t="s">
        <v>2728</v>
      </c>
      <c r="H3477" s="631">
        <v>44326</v>
      </c>
      <c r="I3477" s="628">
        <f t="shared" si="47"/>
        <v>44326</v>
      </c>
      <c r="J3477" s="632"/>
    </row>
    <row r="3478" spans="1:10" s="372" customFormat="1">
      <c r="A3478" s="311" t="s">
        <v>3341</v>
      </c>
      <c r="B3478" s="313" t="s">
        <v>2725</v>
      </c>
      <c r="C3478" s="313" t="s">
        <v>2726</v>
      </c>
      <c r="D3478" s="629">
        <v>2255</v>
      </c>
      <c r="E3478" s="451">
        <v>24000</v>
      </c>
      <c r="F3478" s="630" t="s">
        <v>4112</v>
      </c>
      <c r="G3478" s="313" t="s">
        <v>2728</v>
      </c>
      <c r="H3478" s="631">
        <v>44445</v>
      </c>
      <c r="I3478" s="628">
        <f t="shared" si="47"/>
        <v>44445</v>
      </c>
      <c r="J3478" s="632"/>
    </row>
    <row r="3479" spans="1:10" s="372" customFormat="1">
      <c r="A3479" s="311" t="s">
        <v>3341</v>
      </c>
      <c r="B3479" s="313" t="s">
        <v>2725</v>
      </c>
      <c r="C3479" s="313" t="s">
        <v>2726</v>
      </c>
      <c r="D3479" s="629">
        <v>3076</v>
      </c>
      <c r="E3479" s="451">
        <v>8000</v>
      </c>
      <c r="F3479" s="630" t="s">
        <v>4112</v>
      </c>
      <c r="G3479" s="313" t="s">
        <v>2728</v>
      </c>
      <c r="H3479" s="631">
        <v>44531</v>
      </c>
      <c r="I3479" s="628">
        <f t="shared" si="47"/>
        <v>44531</v>
      </c>
      <c r="J3479" s="632"/>
    </row>
    <row r="3480" spans="1:10" s="372" customFormat="1">
      <c r="A3480" s="311" t="s">
        <v>2759</v>
      </c>
      <c r="B3480" s="313" t="s">
        <v>2725</v>
      </c>
      <c r="C3480" s="313" t="s">
        <v>2726</v>
      </c>
      <c r="D3480" s="629">
        <v>1008</v>
      </c>
      <c r="E3480" s="451">
        <v>10000</v>
      </c>
      <c r="F3480" s="630" t="s">
        <v>4112</v>
      </c>
      <c r="G3480" s="313" t="s">
        <v>2728</v>
      </c>
      <c r="H3480" s="631">
        <v>44321</v>
      </c>
      <c r="I3480" s="628">
        <f t="shared" si="47"/>
        <v>44321</v>
      </c>
      <c r="J3480" s="632"/>
    </row>
    <row r="3481" spans="1:10" s="372" customFormat="1">
      <c r="A3481" s="311" t="s">
        <v>3037</v>
      </c>
      <c r="B3481" s="313" t="s">
        <v>2725</v>
      </c>
      <c r="C3481" s="313" t="s">
        <v>2726</v>
      </c>
      <c r="D3481" s="629">
        <v>1514</v>
      </c>
      <c r="E3481" s="451">
        <v>30000</v>
      </c>
      <c r="F3481" s="630" t="s">
        <v>4113</v>
      </c>
      <c r="G3481" s="313" t="s">
        <v>2728</v>
      </c>
      <c r="H3481" s="631">
        <v>44357</v>
      </c>
      <c r="I3481" s="628">
        <f t="shared" si="47"/>
        <v>44357</v>
      </c>
      <c r="J3481" s="632"/>
    </row>
    <row r="3482" spans="1:10" s="372" customFormat="1">
      <c r="A3482" s="311" t="s">
        <v>2955</v>
      </c>
      <c r="B3482" s="313" t="s">
        <v>2725</v>
      </c>
      <c r="C3482" s="313" t="s">
        <v>2726</v>
      </c>
      <c r="D3482" s="629">
        <v>2546</v>
      </c>
      <c r="E3482" s="451">
        <v>30000</v>
      </c>
      <c r="F3482" s="630" t="s">
        <v>4113</v>
      </c>
      <c r="G3482" s="313" t="s">
        <v>2728</v>
      </c>
      <c r="H3482" s="631">
        <v>44463</v>
      </c>
      <c r="I3482" s="628">
        <f t="shared" si="47"/>
        <v>44463</v>
      </c>
      <c r="J3482" s="632"/>
    </row>
    <row r="3483" spans="1:10" s="372" customFormat="1">
      <c r="A3483" s="311" t="s">
        <v>2735</v>
      </c>
      <c r="B3483" s="313" t="s">
        <v>2725</v>
      </c>
      <c r="C3483" s="313" t="s">
        <v>2726</v>
      </c>
      <c r="D3483" s="629">
        <v>335</v>
      </c>
      <c r="E3483" s="451">
        <v>30000</v>
      </c>
      <c r="F3483" s="630" t="s">
        <v>4113</v>
      </c>
      <c r="G3483" s="313" t="s">
        <v>2728</v>
      </c>
      <c r="H3483" s="631">
        <v>44228</v>
      </c>
      <c r="I3483" s="628">
        <f t="shared" si="47"/>
        <v>44228</v>
      </c>
      <c r="J3483" s="632"/>
    </row>
    <row r="3484" spans="1:10" s="372" customFormat="1">
      <c r="A3484" s="311" t="s">
        <v>2735</v>
      </c>
      <c r="B3484" s="313" t="s">
        <v>2725</v>
      </c>
      <c r="C3484" s="313" t="s">
        <v>2726</v>
      </c>
      <c r="D3484" s="629">
        <v>980</v>
      </c>
      <c r="E3484" s="451">
        <v>30000</v>
      </c>
      <c r="F3484" s="630" t="s">
        <v>4114</v>
      </c>
      <c r="G3484" s="313" t="s">
        <v>2728</v>
      </c>
      <c r="H3484" s="631">
        <v>44316</v>
      </c>
      <c r="I3484" s="628">
        <f t="shared" si="47"/>
        <v>44316</v>
      </c>
      <c r="J3484" s="632"/>
    </row>
    <row r="3485" spans="1:10" s="372" customFormat="1">
      <c r="A3485" s="311" t="s">
        <v>2791</v>
      </c>
      <c r="B3485" s="313" t="s">
        <v>2725</v>
      </c>
      <c r="C3485" s="313" t="s">
        <v>2726</v>
      </c>
      <c r="D3485" s="629">
        <v>344</v>
      </c>
      <c r="E3485" s="451">
        <v>15000</v>
      </c>
      <c r="F3485" s="630" t="s">
        <v>4114</v>
      </c>
      <c r="G3485" s="313" t="s">
        <v>2728</v>
      </c>
      <c r="H3485" s="631">
        <v>44229</v>
      </c>
      <c r="I3485" s="628">
        <f t="shared" si="47"/>
        <v>44229</v>
      </c>
      <c r="J3485" s="632"/>
    </row>
    <row r="3486" spans="1:10" s="372" customFormat="1">
      <c r="A3486" s="311" t="s">
        <v>2785</v>
      </c>
      <c r="B3486" s="313" t="s">
        <v>2725</v>
      </c>
      <c r="C3486" s="313" t="s">
        <v>2726</v>
      </c>
      <c r="D3486" s="629">
        <v>1261</v>
      </c>
      <c r="E3486" s="451">
        <v>15000</v>
      </c>
      <c r="F3486" s="630" t="s">
        <v>4115</v>
      </c>
      <c r="G3486" s="313" t="s">
        <v>2728</v>
      </c>
      <c r="H3486" s="631">
        <v>44340</v>
      </c>
      <c r="I3486" s="628">
        <f t="shared" si="47"/>
        <v>44340</v>
      </c>
      <c r="J3486" s="632"/>
    </row>
    <row r="3487" spans="1:10" s="372" customFormat="1">
      <c r="A3487" s="311" t="s">
        <v>2899</v>
      </c>
      <c r="B3487" s="313" t="s">
        <v>2725</v>
      </c>
      <c r="C3487" s="313" t="s">
        <v>2726</v>
      </c>
      <c r="D3487" s="629">
        <v>2194</v>
      </c>
      <c r="E3487" s="451">
        <v>5000</v>
      </c>
      <c r="F3487" s="630" t="s">
        <v>4115</v>
      </c>
      <c r="G3487" s="313" t="s">
        <v>2728</v>
      </c>
      <c r="H3487" s="631">
        <v>44433</v>
      </c>
      <c r="I3487" s="628">
        <f t="shared" si="47"/>
        <v>44433</v>
      </c>
      <c r="J3487" s="632"/>
    </row>
    <row r="3488" spans="1:10" s="372" customFormat="1">
      <c r="A3488" s="311" t="s">
        <v>3900</v>
      </c>
      <c r="B3488" s="313" t="s">
        <v>2725</v>
      </c>
      <c r="C3488" s="313" t="s">
        <v>2726</v>
      </c>
      <c r="D3488" s="629">
        <v>3026</v>
      </c>
      <c r="E3488" s="451">
        <v>9000</v>
      </c>
      <c r="F3488" s="630" t="s">
        <v>4116</v>
      </c>
      <c r="G3488" s="313" t="s">
        <v>2728</v>
      </c>
      <c r="H3488" s="631">
        <v>44524</v>
      </c>
      <c r="I3488" s="628">
        <f t="shared" si="47"/>
        <v>44524</v>
      </c>
      <c r="J3488" s="632"/>
    </row>
    <row r="3489" spans="1:10" s="372" customFormat="1">
      <c r="A3489" s="311" t="s">
        <v>2773</v>
      </c>
      <c r="B3489" s="313" t="s">
        <v>2725</v>
      </c>
      <c r="C3489" s="313" t="s">
        <v>2726</v>
      </c>
      <c r="D3489" s="629">
        <v>2969</v>
      </c>
      <c r="E3489" s="451">
        <v>16500</v>
      </c>
      <c r="F3489" s="630" t="s">
        <v>4117</v>
      </c>
      <c r="G3489" s="313" t="s">
        <v>2728</v>
      </c>
      <c r="H3489" s="631">
        <v>44517</v>
      </c>
      <c r="I3489" s="628">
        <f t="shared" si="47"/>
        <v>44517</v>
      </c>
      <c r="J3489" s="632"/>
    </row>
    <row r="3490" spans="1:10" s="372" customFormat="1">
      <c r="A3490" s="311" t="s">
        <v>2735</v>
      </c>
      <c r="B3490" s="313" t="s">
        <v>2725</v>
      </c>
      <c r="C3490" s="313" t="s">
        <v>2726</v>
      </c>
      <c r="D3490" s="629">
        <v>361</v>
      </c>
      <c r="E3490" s="451">
        <v>5500</v>
      </c>
      <c r="F3490" s="630" t="s">
        <v>4118</v>
      </c>
      <c r="G3490" s="313" t="s">
        <v>2728</v>
      </c>
      <c r="H3490" s="631">
        <v>44230</v>
      </c>
      <c r="I3490" s="628">
        <f t="shared" si="47"/>
        <v>44230</v>
      </c>
      <c r="J3490" s="632"/>
    </row>
    <row r="3491" spans="1:10" s="372" customFormat="1">
      <c r="A3491" s="311" t="s">
        <v>2735</v>
      </c>
      <c r="B3491" s="313" t="s">
        <v>2725</v>
      </c>
      <c r="C3491" s="313" t="s">
        <v>2726</v>
      </c>
      <c r="D3491" s="629">
        <v>428</v>
      </c>
      <c r="E3491" s="451">
        <v>11000</v>
      </c>
      <c r="F3491" s="630" t="s">
        <v>4119</v>
      </c>
      <c r="G3491" s="313" t="s">
        <v>2728</v>
      </c>
      <c r="H3491" s="631">
        <v>44238</v>
      </c>
      <c r="I3491" s="628">
        <f t="shared" si="47"/>
        <v>44238</v>
      </c>
      <c r="J3491" s="632"/>
    </row>
    <row r="3492" spans="1:10" s="372" customFormat="1">
      <c r="A3492" s="311" t="s">
        <v>2735</v>
      </c>
      <c r="B3492" s="313" t="s">
        <v>2725</v>
      </c>
      <c r="C3492" s="313" t="s">
        <v>2726</v>
      </c>
      <c r="D3492" s="629">
        <v>998</v>
      </c>
      <c r="E3492" s="451">
        <v>22000</v>
      </c>
      <c r="F3492" s="630" t="s">
        <v>4119</v>
      </c>
      <c r="G3492" s="313" t="s">
        <v>2728</v>
      </c>
      <c r="H3492" s="631">
        <v>44319</v>
      </c>
      <c r="I3492" s="628">
        <f t="shared" si="47"/>
        <v>44319</v>
      </c>
      <c r="J3492" s="632"/>
    </row>
    <row r="3493" spans="1:10" s="372" customFormat="1">
      <c r="A3493" s="311" t="s">
        <v>2735</v>
      </c>
      <c r="B3493" s="313" t="s">
        <v>2725</v>
      </c>
      <c r="C3493" s="313" t="s">
        <v>2726</v>
      </c>
      <c r="D3493" s="629">
        <v>2422</v>
      </c>
      <c r="E3493" s="451">
        <v>10000</v>
      </c>
      <c r="F3493" s="630" t="s">
        <v>4119</v>
      </c>
      <c r="G3493" s="313" t="s">
        <v>2728</v>
      </c>
      <c r="H3493" s="631">
        <v>44454</v>
      </c>
      <c r="I3493" s="628">
        <f t="shared" si="47"/>
        <v>44454</v>
      </c>
      <c r="J3493" s="632"/>
    </row>
    <row r="3494" spans="1:10" s="372" customFormat="1">
      <c r="A3494" s="311" t="s">
        <v>2735</v>
      </c>
      <c r="B3494" s="313" t="s">
        <v>2725</v>
      </c>
      <c r="C3494" s="313" t="s">
        <v>2726</v>
      </c>
      <c r="D3494" s="629">
        <v>2998</v>
      </c>
      <c r="E3494" s="451">
        <v>10000</v>
      </c>
      <c r="F3494" s="630" t="s">
        <v>4119</v>
      </c>
      <c r="G3494" s="313" t="s">
        <v>2728</v>
      </c>
      <c r="H3494" s="631">
        <v>44519</v>
      </c>
      <c r="I3494" s="628">
        <f t="shared" si="47"/>
        <v>44519</v>
      </c>
      <c r="J3494" s="632"/>
    </row>
    <row r="3495" spans="1:10" s="372" customFormat="1">
      <c r="A3495" s="311" t="s">
        <v>2767</v>
      </c>
      <c r="B3495" s="313" t="s">
        <v>2725</v>
      </c>
      <c r="C3495" s="313" t="s">
        <v>2726</v>
      </c>
      <c r="D3495" s="629">
        <v>1328</v>
      </c>
      <c r="E3495" s="451">
        <v>10000</v>
      </c>
      <c r="F3495" s="630" t="s">
        <v>4119</v>
      </c>
      <c r="G3495" s="313" t="s">
        <v>2728</v>
      </c>
      <c r="H3495" s="631">
        <v>44343</v>
      </c>
      <c r="I3495" s="628">
        <f t="shared" si="47"/>
        <v>44343</v>
      </c>
      <c r="J3495" s="632"/>
    </row>
    <row r="3496" spans="1:10" s="372" customFormat="1">
      <c r="A3496" s="311" t="s">
        <v>2767</v>
      </c>
      <c r="B3496" s="313" t="s">
        <v>2725</v>
      </c>
      <c r="C3496" s="313" t="s">
        <v>2726</v>
      </c>
      <c r="D3496" s="629">
        <v>1777</v>
      </c>
      <c r="E3496" s="451">
        <v>30000</v>
      </c>
      <c r="F3496" s="630" t="s">
        <v>4120</v>
      </c>
      <c r="G3496" s="313" t="s">
        <v>2728</v>
      </c>
      <c r="H3496" s="631">
        <v>44385</v>
      </c>
      <c r="I3496" s="628">
        <f t="shared" si="47"/>
        <v>44385</v>
      </c>
      <c r="J3496" s="632"/>
    </row>
    <row r="3497" spans="1:10" s="372" customFormat="1">
      <c r="A3497" s="311" t="s">
        <v>2767</v>
      </c>
      <c r="B3497" s="313" t="s">
        <v>2725</v>
      </c>
      <c r="C3497" s="313" t="s">
        <v>2726</v>
      </c>
      <c r="D3497" s="629">
        <v>2665</v>
      </c>
      <c r="E3497" s="451">
        <v>30000</v>
      </c>
      <c r="F3497" s="630" t="s">
        <v>4120</v>
      </c>
      <c r="G3497" s="313" t="s">
        <v>2728</v>
      </c>
      <c r="H3497" s="631">
        <v>44476</v>
      </c>
      <c r="I3497" s="628">
        <f t="shared" si="47"/>
        <v>44476</v>
      </c>
      <c r="J3497" s="632"/>
    </row>
    <row r="3498" spans="1:10" s="372" customFormat="1">
      <c r="A3498" s="311" t="s">
        <v>2963</v>
      </c>
      <c r="B3498" s="313" t="s">
        <v>2725</v>
      </c>
      <c r="C3498" s="313" t="s">
        <v>2726</v>
      </c>
      <c r="D3498" s="629">
        <v>200</v>
      </c>
      <c r="E3498" s="451">
        <v>19500</v>
      </c>
      <c r="F3498" s="630" t="s">
        <v>4120</v>
      </c>
      <c r="G3498" s="313" t="s">
        <v>2728</v>
      </c>
      <c r="H3498" s="631">
        <v>44216</v>
      </c>
      <c r="I3498" s="628">
        <f t="shared" si="47"/>
        <v>44216</v>
      </c>
      <c r="J3498" s="632"/>
    </row>
    <row r="3499" spans="1:10" s="372" customFormat="1" ht="23.25">
      <c r="A3499" s="311" t="s">
        <v>2961</v>
      </c>
      <c r="B3499" s="313" t="s">
        <v>2725</v>
      </c>
      <c r="C3499" s="313" t="s">
        <v>2726</v>
      </c>
      <c r="D3499" s="629">
        <v>949</v>
      </c>
      <c r="E3499" s="451">
        <v>19500</v>
      </c>
      <c r="F3499" s="630" t="s">
        <v>4121</v>
      </c>
      <c r="G3499" s="313" t="s">
        <v>2728</v>
      </c>
      <c r="H3499" s="631">
        <v>44314</v>
      </c>
      <c r="I3499" s="628">
        <f t="shared" si="47"/>
        <v>44314</v>
      </c>
      <c r="J3499" s="632"/>
    </row>
    <row r="3500" spans="1:10" s="372" customFormat="1" ht="23.25">
      <c r="A3500" s="311" t="s">
        <v>2963</v>
      </c>
      <c r="B3500" s="313" t="s">
        <v>2725</v>
      </c>
      <c r="C3500" s="313" t="s">
        <v>2726</v>
      </c>
      <c r="D3500" s="629">
        <v>1756</v>
      </c>
      <c r="E3500" s="451">
        <v>6500</v>
      </c>
      <c r="F3500" s="630" t="s">
        <v>4121</v>
      </c>
      <c r="G3500" s="313" t="s">
        <v>2728</v>
      </c>
      <c r="H3500" s="631">
        <v>44385</v>
      </c>
      <c r="I3500" s="628">
        <f t="shared" si="47"/>
        <v>44385</v>
      </c>
      <c r="J3500" s="632"/>
    </row>
    <row r="3501" spans="1:10" s="372" customFormat="1" ht="23.25">
      <c r="A3501" s="311" t="s">
        <v>2961</v>
      </c>
      <c r="B3501" s="313" t="s">
        <v>2725</v>
      </c>
      <c r="C3501" s="313" t="s">
        <v>2726</v>
      </c>
      <c r="D3501" s="629">
        <v>2150</v>
      </c>
      <c r="E3501" s="451">
        <v>19500</v>
      </c>
      <c r="F3501" s="630" t="s">
        <v>4121</v>
      </c>
      <c r="G3501" s="313" t="s">
        <v>2728</v>
      </c>
      <c r="H3501" s="631">
        <v>44431</v>
      </c>
      <c r="I3501" s="628">
        <f t="shared" si="47"/>
        <v>44431</v>
      </c>
      <c r="J3501" s="632"/>
    </row>
    <row r="3502" spans="1:10" s="372" customFormat="1" ht="23.25">
      <c r="A3502" s="311" t="s">
        <v>4122</v>
      </c>
      <c r="B3502" s="313" t="s">
        <v>2725</v>
      </c>
      <c r="C3502" s="313" t="s">
        <v>2726</v>
      </c>
      <c r="D3502" s="629">
        <v>455</v>
      </c>
      <c r="E3502" s="451">
        <v>35200</v>
      </c>
      <c r="F3502" s="630" t="s">
        <v>4121</v>
      </c>
      <c r="G3502" s="313" t="s">
        <v>2728</v>
      </c>
      <c r="H3502" s="631">
        <v>44243</v>
      </c>
      <c r="I3502" s="628">
        <f t="shared" si="47"/>
        <v>44243</v>
      </c>
      <c r="J3502" s="632"/>
    </row>
    <row r="3503" spans="1:10" s="372" customFormat="1" ht="23.25">
      <c r="A3503" s="311" t="s">
        <v>2775</v>
      </c>
      <c r="B3503" s="313" t="s">
        <v>2725</v>
      </c>
      <c r="C3503" s="313" t="s">
        <v>2726</v>
      </c>
      <c r="D3503" s="629">
        <v>1325</v>
      </c>
      <c r="E3503" s="451">
        <v>35200</v>
      </c>
      <c r="F3503" s="630" t="s">
        <v>4123</v>
      </c>
      <c r="G3503" s="313" t="s">
        <v>2728</v>
      </c>
      <c r="H3503" s="631">
        <v>44343</v>
      </c>
      <c r="I3503" s="628">
        <f t="shared" si="47"/>
        <v>44343</v>
      </c>
      <c r="J3503" s="632"/>
    </row>
    <row r="3504" spans="1:10" s="372" customFormat="1" ht="23.25">
      <c r="A3504" s="311" t="s">
        <v>4122</v>
      </c>
      <c r="B3504" s="313" t="s">
        <v>2725</v>
      </c>
      <c r="C3504" s="313" t="s">
        <v>2726</v>
      </c>
      <c r="D3504" s="629">
        <v>2337</v>
      </c>
      <c r="E3504" s="451">
        <v>35200</v>
      </c>
      <c r="F3504" s="630" t="s">
        <v>4123</v>
      </c>
      <c r="G3504" s="313" t="s">
        <v>2728</v>
      </c>
      <c r="H3504" s="631">
        <v>44447</v>
      </c>
      <c r="I3504" s="628">
        <f t="shared" si="47"/>
        <v>44447</v>
      </c>
      <c r="J3504" s="632"/>
    </row>
    <row r="3505" spans="1:10" s="372" customFormat="1" ht="23.25">
      <c r="A3505" s="311" t="s">
        <v>2775</v>
      </c>
      <c r="B3505" s="313" t="s">
        <v>2725</v>
      </c>
      <c r="C3505" s="313" t="s">
        <v>2726</v>
      </c>
      <c r="D3505" s="629">
        <v>3120</v>
      </c>
      <c r="E3505" s="451">
        <v>11700</v>
      </c>
      <c r="F3505" s="630" t="s">
        <v>4123</v>
      </c>
      <c r="G3505" s="313" t="s">
        <v>2728</v>
      </c>
      <c r="H3505" s="631">
        <v>44533</v>
      </c>
      <c r="I3505" s="628">
        <f t="shared" si="47"/>
        <v>44533</v>
      </c>
      <c r="J3505" s="632"/>
    </row>
    <row r="3506" spans="1:10" s="372" customFormat="1" ht="23.25">
      <c r="A3506" s="311" t="s">
        <v>2785</v>
      </c>
      <c r="B3506" s="313" t="s">
        <v>2725</v>
      </c>
      <c r="C3506" s="313" t="s">
        <v>2726</v>
      </c>
      <c r="D3506" s="629">
        <v>42</v>
      </c>
      <c r="E3506" s="451">
        <v>10500</v>
      </c>
      <c r="F3506" s="630" t="s">
        <v>4123</v>
      </c>
      <c r="G3506" s="313" t="s">
        <v>2728</v>
      </c>
      <c r="H3506" s="631">
        <v>44209</v>
      </c>
      <c r="I3506" s="628">
        <f t="shared" si="47"/>
        <v>44209</v>
      </c>
      <c r="J3506" s="632"/>
    </row>
    <row r="3507" spans="1:10" s="372" customFormat="1">
      <c r="A3507" s="311" t="s">
        <v>2785</v>
      </c>
      <c r="B3507" s="313" t="s">
        <v>2725</v>
      </c>
      <c r="C3507" s="313" t="s">
        <v>2726</v>
      </c>
      <c r="D3507" s="629">
        <v>1875</v>
      </c>
      <c r="E3507" s="451">
        <v>3500</v>
      </c>
      <c r="F3507" s="630" t="s">
        <v>4124</v>
      </c>
      <c r="G3507" s="313" t="s">
        <v>2728</v>
      </c>
      <c r="H3507" s="631">
        <v>44392</v>
      </c>
      <c r="I3507" s="628">
        <f t="shared" si="47"/>
        <v>44392</v>
      </c>
      <c r="J3507" s="632"/>
    </row>
    <row r="3508" spans="1:10" s="372" customFormat="1">
      <c r="A3508" s="311" t="s">
        <v>2791</v>
      </c>
      <c r="B3508" s="313" t="s">
        <v>2725</v>
      </c>
      <c r="C3508" s="313" t="s">
        <v>2726</v>
      </c>
      <c r="D3508" s="629">
        <v>2485</v>
      </c>
      <c r="E3508" s="451">
        <v>10000</v>
      </c>
      <c r="F3508" s="630" t="s">
        <v>4124</v>
      </c>
      <c r="G3508" s="313" t="s">
        <v>2728</v>
      </c>
      <c r="H3508" s="631">
        <v>44459</v>
      </c>
      <c r="I3508" s="628">
        <f t="shared" ref="I3508:I3571" si="48">H3508+0</f>
        <v>44459</v>
      </c>
      <c r="J3508" s="632"/>
    </row>
    <row r="3509" spans="1:10" s="372" customFormat="1">
      <c r="A3509" s="311" t="s">
        <v>2777</v>
      </c>
      <c r="B3509" s="313" t="s">
        <v>2725</v>
      </c>
      <c r="C3509" s="313" t="s">
        <v>2726</v>
      </c>
      <c r="D3509" s="629">
        <v>481</v>
      </c>
      <c r="E3509" s="451">
        <v>26000</v>
      </c>
      <c r="F3509" s="630" t="s">
        <v>4124</v>
      </c>
      <c r="G3509" s="313" t="s">
        <v>2728</v>
      </c>
      <c r="H3509" s="631">
        <v>44244</v>
      </c>
      <c r="I3509" s="628">
        <f t="shared" si="48"/>
        <v>44244</v>
      </c>
      <c r="J3509" s="632"/>
    </row>
    <row r="3510" spans="1:10" s="372" customFormat="1">
      <c r="A3510" s="311" t="s">
        <v>2777</v>
      </c>
      <c r="B3510" s="313" t="s">
        <v>2725</v>
      </c>
      <c r="C3510" s="313" t="s">
        <v>2726</v>
      </c>
      <c r="D3510" s="629">
        <v>957</v>
      </c>
      <c r="E3510" s="451">
        <v>26000</v>
      </c>
      <c r="F3510" s="630" t="s">
        <v>4125</v>
      </c>
      <c r="G3510" s="313" t="s">
        <v>2728</v>
      </c>
      <c r="H3510" s="631">
        <v>44315</v>
      </c>
      <c r="I3510" s="628">
        <f t="shared" si="48"/>
        <v>44315</v>
      </c>
      <c r="J3510" s="632"/>
    </row>
    <row r="3511" spans="1:10" s="372" customFormat="1">
      <c r="A3511" s="311" t="s">
        <v>2777</v>
      </c>
      <c r="B3511" s="313" t="s">
        <v>2725</v>
      </c>
      <c r="C3511" s="313" t="s">
        <v>2726</v>
      </c>
      <c r="D3511" s="629">
        <v>1714</v>
      </c>
      <c r="E3511" s="451">
        <v>26000</v>
      </c>
      <c r="F3511" s="630" t="s">
        <v>4125</v>
      </c>
      <c r="G3511" s="313" t="s">
        <v>2728</v>
      </c>
      <c r="H3511" s="631">
        <v>44380</v>
      </c>
      <c r="I3511" s="628">
        <f t="shared" si="48"/>
        <v>44380</v>
      </c>
      <c r="J3511" s="632"/>
    </row>
    <row r="3512" spans="1:10" s="372" customFormat="1">
      <c r="A3512" s="311" t="s">
        <v>2777</v>
      </c>
      <c r="B3512" s="313" t="s">
        <v>2725</v>
      </c>
      <c r="C3512" s="313" t="s">
        <v>2726</v>
      </c>
      <c r="D3512" s="629">
        <v>2301</v>
      </c>
      <c r="E3512" s="451">
        <v>26000</v>
      </c>
      <c r="F3512" s="630" t="s">
        <v>4125</v>
      </c>
      <c r="G3512" s="313" t="s">
        <v>2728</v>
      </c>
      <c r="H3512" s="631">
        <v>44446</v>
      </c>
      <c r="I3512" s="628">
        <f t="shared" si="48"/>
        <v>44446</v>
      </c>
      <c r="J3512" s="632"/>
    </row>
    <row r="3513" spans="1:10" s="372" customFormat="1">
      <c r="A3513" s="311" t="s">
        <v>2777</v>
      </c>
      <c r="B3513" s="313" t="s">
        <v>2725</v>
      </c>
      <c r="C3513" s="313" t="s">
        <v>2726</v>
      </c>
      <c r="D3513" s="629">
        <v>2829</v>
      </c>
      <c r="E3513" s="451">
        <v>26000</v>
      </c>
      <c r="F3513" s="630" t="s">
        <v>4125</v>
      </c>
      <c r="G3513" s="313" t="s">
        <v>2728</v>
      </c>
      <c r="H3513" s="631">
        <v>44498</v>
      </c>
      <c r="I3513" s="628">
        <f t="shared" si="48"/>
        <v>44498</v>
      </c>
      <c r="J3513" s="632"/>
    </row>
    <row r="3514" spans="1:10" s="372" customFormat="1">
      <c r="A3514" s="311" t="s">
        <v>2828</v>
      </c>
      <c r="B3514" s="313" t="s">
        <v>2725</v>
      </c>
      <c r="C3514" s="313" t="s">
        <v>2726</v>
      </c>
      <c r="D3514" s="629">
        <v>3134</v>
      </c>
      <c r="E3514" s="451">
        <v>12000</v>
      </c>
      <c r="F3514" s="630" t="s">
        <v>4125</v>
      </c>
      <c r="G3514" s="313" t="s">
        <v>2728</v>
      </c>
      <c r="H3514" s="631">
        <v>44536</v>
      </c>
      <c r="I3514" s="628">
        <f t="shared" si="48"/>
        <v>44536</v>
      </c>
      <c r="J3514" s="632"/>
    </row>
    <row r="3515" spans="1:10" s="372" customFormat="1">
      <c r="A3515" s="311" t="s">
        <v>2789</v>
      </c>
      <c r="B3515" s="313" t="s">
        <v>2725</v>
      </c>
      <c r="C3515" s="313" t="s">
        <v>2726</v>
      </c>
      <c r="D3515" s="629">
        <v>752</v>
      </c>
      <c r="E3515" s="451">
        <v>24000</v>
      </c>
      <c r="F3515" s="630" t="s">
        <v>4126</v>
      </c>
      <c r="G3515" s="313" t="s">
        <v>2728</v>
      </c>
      <c r="H3515" s="631">
        <v>44293</v>
      </c>
      <c r="I3515" s="628">
        <f t="shared" si="48"/>
        <v>44293</v>
      </c>
      <c r="J3515" s="632"/>
    </row>
    <row r="3516" spans="1:10" s="372" customFormat="1">
      <c r="A3516" s="311" t="s">
        <v>2773</v>
      </c>
      <c r="B3516" s="313" t="s">
        <v>2725</v>
      </c>
      <c r="C3516" s="313" t="s">
        <v>2726</v>
      </c>
      <c r="D3516" s="629">
        <v>1418</v>
      </c>
      <c r="E3516" s="451">
        <v>24000</v>
      </c>
      <c r="F3516" s="630" t="s">
        <v>4127</v>
      </c>
      <c r="G3516" s="313" t="s">
        <v>2728</v>
      </c>
      <c r="H3516" s="631">
        <v>44349</v>
      </c>
      <c r="I3516" s="628">
        <f t="shared" si="48"/>
        <v>44349</v>
      </c>
      <c r="J3516" s="632"/>
    </row>
    <row r="3517" spans="1:10" s="372" customFormat="1">
      <c r="A3517" s="311" t="s">
        <v>4128</v>
      </c>
      <c r="B3517" s="313" t="s">
        <v>2725</v>
      </c>
      <c r="C3517" s="313" t="s">
        <v>2726</v>
      </c>
      <c r="D3517" s="629">
        <v>2143</v>
      </c>
      <c r="E3517" s="451">
        <v>24000</v>
      </c>
      <c r="F3517" s="630" t="s">
        <v>4127</v>
      </c>
      <c r="G3517" s="313" t="s">
        <v>2728</v>
      </c>
      <c r="H3517" s="631">
        <v>44428</v>
      </c>
      <c r="I3517" s="628">
        <f t="shared" si="48"/>
        <v>44428</v>
      </c>
      <c r="J3517" s="632"/>
    </row>
    <row r="3518" spans="1:10" s="372" customFormat="1">
      <c r="A3518" s="311" t="s">
        <v>2773</v>
      </c>
      <c r="B3518" s="313" t="s">
        <v>2725</v>
      </c>
      <c r="C3518" s="313" t="s">
        <v>2726</v>
      </c>
      <c r="D3518" s="629">
        <v>2655</v>
      </c>
      <c r="E3518" s="451">
        <v>24000</v>
      </c>
      <c r="F3518" s="630" t="s">
        <v>4127</v>
      </c>
      <c r="G3518" s="313" t="s">
        <v>2728</v>
      </c>
      <c r="H3518" s="631">
        <v>44475</v>
      </c>
      <c r="I3518" s="628">
        <f t="shared" si="48"/>
        <v>44475</v>
      </c>
      <c r="J3518" s="632"/>
    </row>
    <row r="3519" spans="1:10" s="372" customFormat="1">
      <c r="A3519" s="311" t="s">
        <v>2773</v>
      </c>
      <c r="B3519" s="313" t="s">
        <v>2725</v>
      </c>
      <c r="C3519" s="313" t="s">
        <v>2726</v>
      </c>
      <c r="D3519" s="629">
        <v>3252</v>
      </c>
      <c r="E3519" s="451">
        <v>12000</v>
      </c>
      <c r="F3519" s="630" t="s">
        <v>4127</v>
      </c>
      <c r="G3519" s="313" t="s">
        <v>2728</v>
      </c>
      <c r="H3519" s="631">
        <v>44547</v>
      </c>
      <c r="I3519" s="628">
        <f t="shared" si="48"/>
        <v>44547</v>
      </c>
      <c r="J3519" s="632"/>
    </row>
    <row r="3520" spans="1:10" s="372" customFormat="1">
      <c r="A3520" s="311" t="s">
        <v>2953</v>
      </c>
      <c r="B3520" s="313" t="s">
        <v>2725</v>
      </c>
      <c r="C3520" s="313" t="s">
        <v>2726</v>
      </c>
      <c r="D3520" s="629">
        <v>73</v>
      </c>
      <c r="E3520" s="451">
        <v>16800</v>
      </c>
      <c r="F3520" s="630" t="s">
        <v>4127</v>
      </c>
      <c r="G3520" s="313" t="s">
        <v>2728</v>
      </c>
      <c r="H3520" s="631">
        <v>44210</v>
      </c>
      <c r="I3520" s="628">
        <f t="shared" si="48"/>
        <v>44210</v>
      </c>
      <c r="J3520" s="632"/>
    </row>
    <row r="3521" spans="1:10" s="372" customFormat="1">
      <c r="A3521" s="311" t="s">
        <v>2735</v>
      </c>
      <c r="B3521" s="313" t="s">
        <v>2725</v>
      </c>
      <c r="C3521" s="313" t="s">
        <v>2726</v>
      </c>
      <c r="D3521" s="629">
        <v>876</v>
      </c>
      <c r="E3521" s="451">
        <v>20000</v>
      </c>
      <c r="F3521" s="630" t="s">
        <v>4129</v>
      </c>
      <c r="G3521" s="313" t="s">
        <v>2728</v>
      </c>
      <c r="H3521" s="631">
        <v>44307</v>
      </c>
      <c r="I3521" s="628">
        <f t="shared" si="48"/>
        <v>44307</v>
      </c>
      <c r="J3521" s="632"/>
    </row>
    <row r="3522" spans="1:10" s="372" customFormat="1">
      <c r="A3522" s="311" t="s">
        <v>2773</v>
      </c>
      <c r="B3522" s="313" t="s">
        <v>2725</v>
      </c>
      <c r="C3522" s="313" t="s">
        <v>2726</v>
      </c>
      <c r="D3522" s="629">
        <v>2499</v>
      </c>
      <c r="E3522" s="451">
        <v>30000</v>
      </c>
      <c r="F3522" s="630" t="s">
        <v>4130</v>
      </c>
      <c r="G3522" s="313" t="s">
        <v>2728</v>
      </c>
      <c r="H3522" s="631">
        <v>44461</v>
      </c>
      <c r="I3522" s="628">
        <f t="shared" si="48"/>
        <v>44461</v>
      </c>
      <c r="J3522" s="632"/>
    </row>
    <row r="3523" spans="1:10" s="372" customFormat="1">
      <c r="A3523" s="311" t="s">
        <v>3402</v>
      </c>
      <c r="B3523" s="313" t="s">
        <v>2725</v>
      </c>
      <c r="C3523" s="313" t="s">
        <v>2726</v>
      </c>
      <c r="D3523" s="629">
        <v>1434</v>
      </c>
      <c r="E3523" s="451">
        <v>16000</v>
      </c>
      <c r="F3523" s="630" t="s">
        <v>4131</v>
      </c>
      <c r="G3523" s="313" t="s">
        <v>2728</v>
      </c>
      <c r="H3523" s="631">
        <v>44351</v>
      </c>
      <c r="I3523" s="628">
        <f t="shared" si="48"/>
        <v>44351</v>
      </c>
      <c r="J3523" s="632"/>
    </row>
    <row r="3524" spans="1:10" s="372" customFormat="1">
      <c r="A3524" s="311" t="s">
        <v>2904</v>
      </c>
      <c r="B3524" s="313" t="s">
        <v>2725</v>
      </c>
      <c r="C3524" s="313" t="s">
        <v>2726</v>
      </c>
      <c r="D3524" s="629">
        <v>1958</v>
      </c>
      <c r="E3524" s="451">
        <v>16000</v>
      </c>
      <c r="F3524" s="630" t="s">
        <v>4132</v>
      </c>
      <c r="G3524" s="313" t="s">
        <v>2728</v>
      </c>
      <c r="H3524" s="631">
        <v>44398</v>
      </c>
      <c r="I3524" s="628">
        <f t="shared" si="48"/>
        <v>44398</v>
      </c>
      <c r="J3524" s="632"/>
    </row>
    <row r="3525" spans="1:10" s="372" customFormat="1" ht="23.25">
      <c r="A3525" s="311" t="s">
        <v>4133</v>
      </c>
      <c r="B3525" s="313" t="s">
        <v>2725</v>
      </c>
      <c r="C3525" s="313" t="s">
        <v>2726</v>
      </c>
      <c r="D3525" s="629">
        <v>2616</v>
      </c>
      <c r="E3525" s="451">
        <v>24000</v>
      </c>
      <c r="F3525" s="630" t="s">
        <v>4132</v>
      </c>
      <c r="G3525" s="313" t="s">
        <v>2728</v>
      </c>
      <c r="H3525" s="631">
        <v>44469</v>
      </c>
      <c r="I3525" s="628">
        <f t="shared" si="48"/>
        <v>44469</v>
      </c>
      <c r="J3525" s="632"/>
    </row>
    <row r="3526" spans="1:10" s="372" customFormat="1">
      <c r="A3526" s="311" t="s">
        <v>2771</v>
      </c>
      <c r="B3526" s="313" t="s">
        <v>2725</v>
      </c>
      <c r="C3526" s="313" t="s">
        <v>2726</v>
      </c>
      <c r="D3526" s="629">
        <v>1582</v>
      </c>
      <c r="E3526" s="451">
        <v>15000</v>
      </c>
      <c r="F3526" s="630" t="s">
        <v>4132</v>
      </c>
      <c r="G3526" s="313" t="s">
        <v>2728</v>
      </c>
      <c r="H3526" s="631">
        <v>44365</v>
      </c>
      <c r="I3526" s="628">
        <f t="shared" si="48"/>
        <v>44365</v>
      </c>
      <c r="J3526" s="632"/>
    </row>
    <row r="3527" spans="1:10" s="372" customFormat="1">
      <c r="A3527" s="311" t="s">
        <v>2773</v>
      </c>
      <c r="B3527" s="313" t="s">
        <v>2725</v>
      </c>
      <c r="C3527" s="313" t="s">
        <v>2726</v>
      </c>
      <c r="D3527" s="629">
        <v>1808</v>
      </c>
      <c r="E3527" s="451">
        <v>16000</v>
      </c>
      <c r="F3527" s="630" t="s">
        <v>4134</v>
      </c>
      <c r="G3527" s="313" t="s">
        <v>2728</v>
      </c>
      <c r="H3527" s="631">
        <v>44389</v>
      </c>
      <c r="I3527" s="628">
        <f t="shared" si="48"/>
        <v>44389</v>
      </c>
      <c r="J3527" s="632"/>
    </row>
    <row r="3528" spans="1:10" s="372" customFormat="1">
      <c r="A3528" s="311" t="s">
        <v>2773</v>
      </c>
      <c r="B3528" s="313" t="s">
        <v>2725</v>
      </c>
      <c r="C3528" s="313" t="s">
        <v>2726</v>
      </c>
      <c r="D3528" s="629">
        <v>2432</v>
      </c>
      <c r="E3528" s="451">
        <v>16000</v>
      </c>
      <c r="F3528" s="630" t="s">
        <v>4135</v>
      </c>
      <c r="G3528" s="313" t="s">
        <v>2728</v>
      </c>
      <c r="H3528" s="631">
        <v>44454</v>
      </c>
      <c r="I3528" s="628">
        <f t="shared" si="48"/>
        <v>44454</v>
      </c>
      <c r="J3528" s="632"/>
    </row>
    <row r="3529" spans="1:10" s="372" customFormat="1">
      <c r="A3529" s="311" t="s">
        <v>2773</v>
      </c>
      <c r="B3529" s="313" t="s">
        <v>2725</v>
      </c>
      <c r="C3529" s="313" t="s">
        <v>2726</v>
      </c>
      <c r="D3529" s="629">
        <v>2964</v>
      </c>
      <c r="E3529" s="451">
        <v>16000</v>
      </c>
      <c r="F3529" s="630" t="s">
        <v>4135</v>
      </c>
      <c r="G3529" s="313" t="s">
        <v>2728</v>
      </c>
      <c r="H3529" s="631">
        <v>44517</v>
      </c>
      <c r="I3529" s="628">
        <f t="shared" si="48"/>
        <v>44517</v>
      </c>
      <c r="J3529" s="632"/>
    </row>
    <row r="3530" spans="1:10" s="372" customFormat="1">
      <c r="A3530" s="311" t="s">
        <v>2767</v>
      </c>
      <c r="B3530" s="313" t="s">
        <v>2725</v>
      </c>
      <c r="C3530" s="313" t="s">
        <v>2726</v>
      </c>
      <c r="D3530" s="629">
        <v>1438</v>
      </c>
      <c r="E3530" s="451">
        <v>10000</v>
      </c>
      <c r="F3530" s="630" t="s">
        <v>4135</v>
      </c>
      <c r="G3530" s="313" t="s">
        <v>2728</v>
      </c>
      <c r="H3530" s="631">
        <v>44351</v>
      </c>
      <c r="I3530" s="628">
        <f t="shared" si="48"/>
        <v>44351</v>
      </c>
      <c r="J3530" s="632"/>
    </row>
    <row r="3531" spans="1:10" s="372" customFormat="1">
      <c r="A3531" s="311" t="s">
        <v>2767</v>
      </c>
      <c r="B3531" s="313" t="s">
        <v>2725</v>
      </c>
      <c r="C3531" s="313" t="s">
        <v>2726</v>
      </c>
      <c r="D3531" s="629">
        <v>1726</v>
      </c>
      <c r="E3531" s="451">
        <v>30000</v>
      </c>
      <c r="F3531" s="630" t="s">
        <v>4136</v>
      </c>
      <c r="G3531" s="313" t="s">
        <v>2728</v>
      </c>
      <c r="H3531" s="631">
        <v>44383</v>
      </c>
      <c r="I3531" s="628">
        <f t="shared" si="48"/>
        <v>44383</v>
      </c>
      <c r="J3531" s="632"/>
    </row>
    <row r="3532" spans="1:10" s="372" customFormat="1">
      <c r="A3532" s="311" t="s">
        <v>2767</v>
      </c>
      <c r="B3532" s="313" t="s">
        <v>2725</v>
      </c>
      <c r="C3532" s="313" t="s">
        <v>2726</v>
      </c>
      <c r="D3532" s="629">
        <v>2663</v>
      </c>
      <c r="E3532" s="451">
        <v>30000</v>
      </c>
      <c r="F3532" s="630" t="s">
        <v>4136</v>
      </c>
      <c r="G3532" s="313" t="s">
        <v>2728</v>
      </c>
      <c r="H3532" s="631">
        <v>44476</v>
      </c>
      <c r="I3532" s="628">
        <f t="shared" si="48"/>
        <v>44476</v>
      </c>
      <c r="J3532" s="632"/>
    </row>
    <row r="3533" spans="1:10" s="372" customFormat="1">
      <c r="A3533" s="311" t="s">
        <v>2787</v>
      </c>
      <c r="B3533" s="313" t="s">
        <v>2725</v>
      </c>
      <c r="C3533" s="313" t="s">
        <v>2726</v>
      </c>
      <c r="D3533" s="629">
        <v>1166</v>
      </c>
      <c r="E3533" s="451">
        <v>10000</v>
      </c>
      <c r="F3533" s="630" t="s">
        <v>4136</v>
      </c>
      <c r="G3533" s="313" t="s">
        <v>2728</v>
      </c>
      <c r="H3533" s="631">
        <v>44333</v>
      </c>
      <c r="I3533" s="628">
        <f t="shared" si="48"/>
        <v>44333</v>
      </c>
      <c r="J3533" s="632"/>
    </row>
    <row r="3534" spans="1:10" s="372" customFormat="1" ht="23.25">
      <c r="A3534" s="311" t="s">
        <v>2757</v>
      </c>
      <c r="B3534" s="313" t="s">
        <v>2725</v>
      </c>
      <c r="C3534" s="313" t="s">
        <v>2726</v>
      </c>
      <c r="D3534" s="629">
        <v>1583</v>
      </c>
      <c r="E3534" s="451">
        <v>30000</v>
      </c>
      <c r="F3534" s="630" t="s">
        <v>4137</v>
      </c>
      <c r="G3534" s="313" t="s">
        <v>2728</v>
      </c>
      <c r="H3534" s="631">
        <v>44365</v>
      </c>
      <c r="I3534" s="628">
        <f t="shared" si="48"/>
        <v>44365</v>
      </c>
      <c r="J3534" s="632"/>
    </row>
    <row r="3535" spans="1:10" s="372" customFormat="1" ht="23.25">
      <c r="A3535" s="311" t="s">
        <v>2759</v>
      </c>
      <c r="B3535" s="313" t="s">
        <v>2725</v>
      </c>
      <c r="C3535" s="313" t="s">
        <v>2726</v>
      </c>
      <c r="D3535" s="629">
        <v>2506</v>
      </c>
      <c r="E3535" s="451">
        <v>33500</v>
      </c>
      <c r="F3535" s="630" t="s">
        <v>4137</v>
      </c>
      <c r="G3535" s="313" t="s">
        <v>2728</v>
      </c>
      <c r="H3535" s="631">
        <v>44461</v>
      </c>
      <c r="I3535" s="628">
        <f t="shared" si="48"/>
        <v>44461</v>
      </c>
      <c r="J3535" s="632"/>
    </row>
    <row r="3536" spans="1:10" s="372" customFormat="1" ht="23.25">
      <c r="A3536" s="311" t="s">
        <v>2955</v>
      </c>
      <c r="B3536" s="313" t="s">
        <v>2725</v>
      </c>
      <c r="C3536" s="313" t="s">
        <v>2726</v>
      </c>
      <c r="D3536" s="629">
        <v>3170</v>
      </c>
      <c r="E3536" s="451">
        <v>10000</v>
      </c>
      <c r="F3536" s="630" t="s">
        <v>4137</v>
      </c>
      <c r="G3536" s="313" t="s">
        <v>2728</v>
      </c>
      <c r="H3536" s="631">
        <v>44539</v>
      </c>
      <c r="I3536" s="628">
        <f t="shared" si="48"/>
        <v>44539</v>
      </c>
      <c r="J3536" s="632"/>
    </row>
    <row r="3537" spans="1:10" s="372" customFormat="1" ht="23.25">
      <c r="A3537" s="311" t="s">
        <v>2850</v>
      </c>
      <c r="B3537" s="313" t="s">
        <v>2725</v>
      </c>
      <c r="C3537" s="313" t="s">
        <v>2726</v>
      </c>
      <c r="D3537" s="629">
        <v>348</v>
      </c>
      <c r="E3537" s="451">
        <v>30000</v>
      </c>
      <c r="F3537" s="630" t="s">
        <v>4137</v>
      </c>
      <c r="G3537" s="313" t="s">
        <v>2728</v>
      </c>
      <c r="H3537" s="631">
        <v>44229</v>
      </c>
      <c r="I3537" s="628">
        <f t="shared" si="48"/>
        <v>44229</v>
      </c>
      <c r="J3537" s="632"/>
    </row>
    <row r="3538" spans="1:10" s="372" customFormat="1">
      <c r="A3538" s="311" t="s">
        <v>2852</v>
      </c>
      <c r="B3538" s="313" t="s">
        <v>2725</v>
      </c>
      <c r="C3538" s="313" t="s">
        <v>2726</v>
      </c>
      <c r="D3538" s="629">
        <v>1024</v>
      </c>
      <c r="E3538" s="451">
        <v>10000</v>
      </c>
      <c r="F3538" s="630" t="s">
        <v>4138</v>
      </c>
      <c r="G3538" s="313" t="s">
        <v>2728</v>
      </c>
      <c r="H3538" s="631">
        <v>44321</v>
      </c>
      <c r="I3538" s="628">
        <f t="shared" si="48"/>
        <v>44321</v>
      </c>
      <c r="J3538" s="632"/>
    </row>
    <row r="3539" spans="1:10" s="372" customFormat="1">
      <c r="A3539" s="311" t="s">
        <v>2850</v>
      </c>
      <c r="B3539" s="313" t="s">
        <v>2725</v>
      </c>
      <c r="C3539" s="313" t="s">
        <v>2726</v>
      </c>
      <c r="D3539" s="629">
        <v>1500</v>
      </c>
      <c r="E3539" s="451">
        <v>30000</v>
      </c>
      <c r="F3539" s="630" t="s">
        <v>4138</v>
      </c>
      <c r="G3539" s="313" t="s">
        <v>2728</v>
      </c>
      <c r="H3539" s="631">
        <v>44357</v>
      </c>
      <c r="I3539" s="628">
        <f t="shared" si="48"/>
        <v>44357</v>
      </c>
      <c r="J3539" s="632"/>
    </row>
    <row r="3540" spans="1:10" s="372" customFormat="1">
      <c r="A3540" s="311" t="s">
        <v>2850</v>
      </c>
      <c r="B3540" s="313" t="s">
        <v>2725</v>
      </c>
      <c r="C3540" s="313" t="s">
        <v>2726</v>
      </c>
      <c r="D3540" s="629">
        <v>2424</v>
      </c>
      <c r="E3540" s="451">
        <v>30000</v>
      </c>
      <c r="F3540" s="630" t="s">
        <v>4138</v>
      </c>
      <c r="G3540" s="313" t="s">
        <v>2728</v>
      </c>
      <c r="H3540" s="631">
        <v>44454</v>
      </c>
      <c r="I3540" s="628">
        <f t="shared" si="48"/>
        <v>44454</v>
      </c>
      <c r="J3540" s="632"/>
    </row>
    <row r="3541" spans="1:10" s="372" customFormat="1">
      <c r="A3541" s="311" t="s">
        <v>2850</v>
      </c>
      <c r="B3541" s="313" t="s">
        <v>2725</v>
      </c>
      <c r="C3541" s="313" t="s">
        <v>2726</v>
      </c>
      <c r="D3541" s="629">
        <v>3234</v>
      </c>
      <c r="E3541" s="451">
        <v>5670</v>
      </c>
      <c r="F3541" s="630" t="s">
        <v>4138</v>
      </c>
      <c r="G3541" s="313" t="s">
        <v>2728</v>
      </c>
      <c r="H3541" s="631">
        <v>44546</v>
      </c>
      <c r="I3541" s="628">
        <f t="shared" si="48"/>
        <v>44546</v>
      </c>
      <c r="J3541" s="632"/>
    </row>
    <row r="3542" spans="1:10" s="372" customFormat="1" ht="23.25">
      <c r="A3542" s="311" t="s">
        <v>3084</v>
      </c>
      <c r="B3542" s="313" t="s">
        <v>2725</v>
      </c>
      <c r="C3542" s="313" t="s">
        <v>2726</v>
      </c>
      <c r="D3542" s="629">
        <v>1568</v>
      </c>
      <c r="E3542" s="451">
        <v>24000</v>
      </c>
      <c r="F3542" s="630" t="s">
        <v>4138</v>
      </c>
      <c r="G3542" s="313" t="s">
        <v>2728</v>
      </c>
      <c r="H3542" s="631">
        <v>44363</v>
      </c>
      <c r="I3542" s="628">
        <f t="shared" si="48"/>
        <v>44363</v>
      </c>
      <c r="J3542" s="632"/>
    </row>
    <row r="3543" spans="1:10" s="372" customFormat="1" ht="23.25">
      <c r="A3543" s="311" t="s">
        <v>3084</v>
      </c>
      <c r="B3543" s="313" t="s">
        <v>2725</v>
      </c>
      <c r="C3543" s="313" t="s">
        <v>2726</v>
      </c>
      <c r="D3543" s="629">
        <v>2576</v>
      </c>
      <c r="E3543" s="451">
        <v>24000</v>
      </c>
      <c r="F3543" s="630" t="s">
        <v>4139</v>
      </c>
      <c r="G3543" s="313" t="s">
        <v>2728</v>
      </c>
      <c r="H3543" s="631">
        <v>44467</v>
      </c>
      <c r="I3543" s="628">
        <f t="shared" si="48"/>
        <v>44467</v>
      </c>
      <c r="J3543" s="632"/>
    </row>
    <row r="3544" spans="1:10" s="372" customFormat="1" ht="23.25">
      <c r="A3544" s="311" t="s">
        <v>2785</v>
      </c>
      <c r="B3544" s="313" t="s">
        <v>2725</v>
      </c>
      <c r="C3544" s="313" t="s">
        <v>2726</v>
      </c>
      <c r="D3544" s="629">
        <v>2552</v>
      </c>
      <c r="E3544" s="451">
        <v>3000</v>
      </c>
      <c r="F3544" s="630" t="s">
        <v>4139</v>
      </c>
      <c r="G3544" s="313" t="s">
        <v>2728</v>
      </c>
      <c r="H3544" s="631">
        <v>44463</v>
      </c>
      <c r="I3544" s="628">
        <f t="shared" si="48"/>
        <v>44463</v>
      </c>
      <c r="J3544" s="632"/>
    </row>
    <row r="3545" spans="1:10" s="372" customFormat="1" ht="23.25">
      <c r="A3545" s="311" t="s">
        <v>2785</v>
      </c>
      <c r="B3545" s="313" t="s">
        <v>2725</v>
      </c>
      <c r="C3545" s="313" t="s">
        <v>2726</v>
      </c>
      <c r="D3545" s="629">
        <v>2797</v>
      </c>
      <c r="E3545" s="451">
        <v>6000</v>
      </c>
      <c r="F3545" s="630" t="s">
        <v>4140</v>
      </c>
      <c r="G3545" s="313" t="s">
        <v>2728</v>
      </c>
      <c r="H3545" s="631">
        <v>44495</v>
      </c>
      <c r="I3545" s="628">
        <f t="shared" si="48"/>
        <v>44495</v>
      </c>
      <c r="J3545" s="632"/>
    </row>
    <row r="3546" spans="1:10" s="372" customFormat="1" ht="23.25">
      <c r="A3546" s="311" t="s">
        <v>2767</v>
      </c>
      <c r="B3546" s="313" t="s">
        <v>2725</v>
      </c>
      <c r="C3546" s="313" t="s">
        <v>2726</v>
      </c>
      <c r="D3546" s="629">
        <v>40</v>
      </c>
      <c r="E3546" s="451">
        <v>22000</v>
      </c>
      <c r="F3546" s="630" t="s">
        <v>4140</v>
      </c>
      <c r="G3546" s="313" t="s">
        <v>2728</v>
      </c>
      <c r="H3546" s="631">
        <v>44208</v>
      </c>
      <c r="I3546" s="628">
        <f t="shared" si="48"/>
        <v>44208</v>
      </c>
      <c r="J3546" s="632"/>
    </row>
    <row r="3547" spans="1:10" s="372" customFormat="1">
      <c r="A3547" s="311" t="s">
        <v>2767</v>
      </c>
      <c r="B3547" s="313" t="s">
        <v>2725</v>
      </c>
      <c r="C3547" s="313" t="s">
        <v>2726</v>
      </c>
      <c r="D3547" s="629">
        <v>655</v>
      </c>
      <c r="E3547" s="451">
        <v>22000</v>
      </c>
      <c r="F3547" s="630" t="s">
        <v>4141</v>
      </c>
      <c r="G3547" s="313" t="s">
        <v>2728</v>
      </c>
      <c r="H3547" s="631">
        <v>44267</v>
      </c>
      <c r="I3547" s="628">
        <f t="shared" si="48"/>
        <v>44267</v>
      </c>
      <c r="J3547" s="632"/>
    </row>
    <row r="3548" spans="1:10" s="372" customFormat="1">
      <c r="A3548" s="311" t="s">
        <v>2766</v>
      </c>
      <c r="B3548" s="313" t="s">
        <v>2725</v>
      </c>
      <c r="C3548" s="313" t="s">
        <v>2726</v>
      </c>
      <c r="D3548" s="629">
        <v>1139</v>
      </c>
      <c r="E3548" s="451">
        <v>22000</v>
      </c>
      <c r="F3548" s="630" t="s">
        <v>4141</v>
      </c>
      <c r="G3548" s="313" t="s">
        <v>2728</v>
      </c>
      <c r="H3548" s="631">
        <v>44330</v>
      </c>
      <c r="I3548" s="628">
        <f t="shared" si="48"/>
        <v>44330</v>
      </c>
      <c r="J3548" s="632"/>
    </row>
    <row r="3549" spans="1:10" s="372" customFormat="1">
      <c r="A3549" s="311" t="s">
        <v>2766</v>
      </c>
      <c r="B3549" s="313" t="s">
        <v>2725</v>
      </c>
      <c r="C3549" s="313" t="s">
        <v>2726</v>
      </c>
      <c r="D3549" s="629">
        <v>1886</v>
      </c>
      <c r="E3549" s="451">
        <v>22000</v>
      </c>
      <c r="F3549" s="630" t="s">
        <v>4141</v>
      </c>
      <c r="G3549" s="313" t="s">
        <v>2728</v>
      </c>
      <c r="H3549" s="631">
        <v>44393</v>
      </c>
      <c r="I3549" s="628">
        <f t="shared" si="48"/>
        <v>44393</v>
      </c>
      <c r="J3549" s="632"/>
    </row>
    <row r="3550" spans="1:10" s="372" customFormat="1">
      <c r="A3550" s="311" t="s">
        <v>2766</v>
      </c>
      <c r="B3550" s="313" t="s">
        <v>2725</v>
      </c>
      <c r="C3550" s="313" t="s">
        <v>2726</v>
      </c>
      <c r="D3550" s="629">
        <v>2464</v>
      </c>
      <c r="E3550" s="451">
        <v>11000</v>
      </c>
      <c r="F3550" s="630" t="s">
        <v>4141</v>
      </c>
      <c r="G3550" s="313" t="s">
        <v>2728</v>
      </c>
      <c r="H3550" s="631">
        <v>44456</v>
      </c>
      <c r="I3550" s="628">
        <f t="shared" si="48"/>
        <v>44456</v>
      </c>
      <c r="J3550" s="632"/>
    </row>
    <row r="3551" spans="1:10" s="372" customFormat="1">
      <c r="A3551" s="311" t="s">
        <v>2785</v>
      </c>
      <c r="B3551" s="313" t="s">
        <v>2725</v>
      </c>
      <c r="C3551" s="313" t="s">
        <v>2726</v>
      </c>
      <c r="D3551" s="629">
        <v>2590</v>
      </c>
      <c r="E3551" s="451">
        <v>9000</v>
      </c>
      <c r="F3551" s="630" t="s">
        <v>4141</v>
      </c>
      <c r="G3551" s="313" t="s">
        <v>2728</v>
      </c>
      <c r="H3551" s="631">
        <v>44468</v>
      </c>
      <c r="I3551" s="628">
        <f t="shared" si="48"/>
        <v>44468</v>
      </c>
      <c r="J3551" s="632"/>
    </row>
    <row r="3552" spans="1:10" s="372" customFormat="1">
      <c r="A3552" s="311" t="s">
        <v>2785</v>
      </c>
      <c r="B3552" s="313" t="s">
        <v>2725</v>
      </c>
      <c r="C3552" s="313" t="s">
        <v>2726</v>
      </c>
      <c r="D3552" s="629">
        <v>921</v>
      </c>
      <c r="E3552" s="451">
        <v>3000</v>
      </c>
      <c r="F3552" s="630" t="s">
        <v>4142</v>
      </c>
      <c r="G3552" s="313" t="s">
        <v>2728</v>
      </c>
      <c r="H3552" s="631">
        <v>44312</v>
      </c>
      <c r="I3552" s="628">
        <f t="shared" si="48"/>
        <v>44312</v>
      </c>
      <c r="J3552" s="632"/>
    </row>
    <row r="3553" spans="1:10" s="372" customFormat="1">
      <c r="A3553" s="311" t="s">
        <v>2785</v>
      </c>
      <c r="B3553" s="313" t="s">
        <v>2725</v>
      </c>
      <c r="C3553" s="313" t="s">
        <v>2726</v>
      </c>
      <c r="D3553" s="629">
        <v>1444</v>
      </c>
      <c r="E3553" s="451">
        <v>3000</v>
      </c>
      <c r="F3553" s="630" t="s">
        <v>4143</v>
      </c>
      <c r="G3553" s="313" t="s">
        <v>2728</v>
      </c>
      <c r="H3553" s="631">
        <v>44354</v>
      </c>
      <c r="I3553" s="628">
        <f t="shared" si="48"/>
        <v>44354</v>
      </c>
      <c r="J3553" s="632"/>
    </row>
    <row r="3554" spans="1:10" s="372" customFormat="1">
      <c r="A3554" s="311" t="s">
        <v>2785</v>
      </c>
      <c r="B3554" s="313" t="s">
        <v>2725</v>
      </c>
      <c r="C3554" s="313" t="s">
        <v>2726</v>
      </c>
      <c r="D3554" s="629">
        <v>1908</v>
      </c>
      <c r="E3554" s="451">
        <v>3000</v>
      </c>
      <c r="F3554" s="630" t="s">
        <v>4143</v>
      </c>
      <c r="G3554" s="313" t="s">
        <v>2728</v>
      </c>
      <c r="H3554" s="631">
        <v>44394</v>
      </c>
      <c r="I3554" s="628">
        <f t="shared" si="48"/>
        <v>44394</v>
      </c>
      <c r="J3554" s="632"/>
    </row>
    <row r="3555" spans="1:10" s="372" customFormat="1">
      <c r="A3555" s="311" t="s">
        <v>2785</v>
      </c>
      <c r="B3555" s="313" t="s">
        <v>2725</v>
      </c>
      <c r="C3555" s="313" t="s">
        <v>2726</v>
      </c>
      <c r="D3555" s="629">
        <v>2134</v>
      </c>
      <c r="E3555" s="451">
        <v>2500</v>
      </c>
      <c r="F3555" s="630" t="s">
        <v>4143</v>
      </c>
      <c r="G3555" s="313" t="s">
        <v>2728</v>
      </c>
      <c r="H3555" s="631">
        <v>44428</v>
      </c>
      <c r="I3555" s="628">
        <f t="shared" si="48"/>
        <v>44428</v>
      </c>
      <c r="J3555" s="632"/>
    </row>
    <row r="3556" spans="1:10" s="372" customFormat="1">
      <c r="A3556" s="311" t="s">
        <v>2785</v>
      </c>
      <c r="B3556" s="313" t="s">
        <v>2725</v>
      </c>
      <c r="C3556" s="313" t="s">
        <v>2726</v>
      </c>
      <c r="D3556" s="629">
        <v>2266</v>
      </c>
      <c r="E3556" s="451">
        <v>12000</v>
      </c>
      <c r="F3556" s="630" t="s">
        <v>4143</v>
      </c>
      <c r="G3556" s="313" t="s">
        <v>2728</v>
      </c>
      <c r="H3556" s="631">
        <v>44445</v>
      </c>
      <c r="I3556" s="628">
        <f t="shared" si="48"/>
        <v>44445</v>
      </c>
      <c r="J3556" s="632"/>
    </row>
    <row r="3557" spans="1:10" s="372" customFormat="1">
      <c r="A3557" s="311" t="s">
        <v>2735</v>
      </c>
      <c r="B3557" s="313" t="s">
        <v>2725</v>
      </c>
      <c r="C3557" s="313" t="s">
        <v>2726</v>
      </c>
      <c r="D3557" s="629">
        <v>338</v>
      </c>
      <c r="E3557" s="451">
        <v>18000</v>
      </c>
      <c r="F3557" s="630" t="s">
        <v>4143</v>
      </c>
      <c r="G3557" s="313" t="s">
        <v>2728</v>
      </c>
      <c r="H3557" s="631">
        <v>44228</v>
      </c>
      <c r="I3557" s="628">
        <f t="shared" si="48"/>
        <v>44228</v>
      </c>
      <c r="J3557" s="632"/>
    </row>
    <row r="3558" spans="1:10" s="372" customFormat="1">
      <c r="A3558" s="311" t="s">
        <v>2735</v>
      </c>
      <c r="B3558" s="313" t="s">
        <v>2725</v>
      </c>
      <c r="C3558" s="313" t="s">
        <v>2726</v>
      </c>
      <c r="D3558" s="629">
        <v>1303</v>
      </c>
      <c r="E3558" s="451">
        <v>32000</v>
      </c>
      <c r="F3558" s="630" t="s">
        <v>4144</v>
      </c>
      <c r="G3558" s="313" t="s">
        <v>2728</v>
      </c>
      <c r="H3558" s="631">
        <v>44342</v>
      </c>
      <c r="I3558" s="628">
        <f t="shared" si="48"/>
        <v>44342</v>
      </c>
      <c r="J3558" s="632"/>
    </row>
    <row r="3559" spans="1:10" s="372" customFormat="1">
      <c r="A3559" s="311" t="s">
        <v>2767</v>
      </c>
      <c r="B3559" s="313" t="s">
        <v>2725</v>
      </c>
      <c r="C3559" s="313" t="s">
        <v>2726</v>
      </c>
      <c r="D3559" s="629">
        <v>1327</v>
      </c>
      <c r="E3559" s="451">
        <v>10000</v>
      </c>
      <c r="F3559" s="630" t="s">
        <v>4144</v>
      </c>
      <c r="G3559" s="313" t="s">
        <v>2728</v>
      </c>
      <c r="H3559" s="631">
        <v>44343</v>
      </c>
      <c r="I3559" s="628">
        <f t="shared" si="48"/>
        <v>44343</v>
      </c>
      <c r="J3559" s="632"/>
    </row>
    <row r="3560" spans="1:10" s="372" customFormat="1">
      <c r="A3560" s="311" t="s">
        <v>2767</v>
      </c>
      <c r="B3560" s="313" t="s">
        <v>2725</v>
      </c>
      <c r="C3560" s="313" t="s">
        <v>2726</v>
      </c>
      <c r="D3560" s="629">
        <v>1728</v>
      </c>
      <c r="E3560" s="451">
        <v>30000</v>
      </c>
      <c r="F3560" s="630" t="s">
        <v>4145</v>
      </c>
      <c r="G3560" s="313" t="s">
        <v>2728</v>
      </c>
      <c r="H3560" s="631">
        <v>44383</v>
      </c>
      <c r="I3560" s="628">
        <f t="shared" si="48"/>
        <v>44383</v>
      </c>
      <c r="J3560" s="632"/>
    </row>
    <row r="3561" spans="1:10" s="372" customFormat="1">
      <c r="A3561" s="311" t="s">
        <v>2767</v>
      </c>
      <c r="B3561" s="313" t="s">
        <v>2725</v>
      </c>
      <c r="C3561" s="313" t="s">
        <v>2726</v>
      </c>
      <c r="D3561" s="629">
        <v>2669</v>
      </c>
      <c r="E3561" s="451">
        <v>30000</v>
      </c>
      <c r="F3561" s="630" t="s">
        <v>4145</v>
      </c>
      <c r="G3561" s="313" t="s">
        <v>2728</v>
      </c>
      <c r="H3561" s="631">
        <v>44476</v>
      </c>
      <c r="I3561" s="628">
        <f t="shared" si="48"/>
        <v>44476</v>
      </c>
      <c r="J3561" s="632"/>
    </row>
    <row r="3562" spans="1:10" s="372" customFormat="1">
      <c r="A3562" s="311" t="s">
        <v>3022</v>
      </c>
      <c r="B3562" s="313" t="s">
        <v>2725</v>
      </c>
      <c r="C3562" s="313" t="s">
        <v>2726</v>
      </c>
      <c r="D3562" s="629">
        <v>316</v>
      </c>
      <c r="E3562" s="451">
        <v>30700</v>
      </c>
      <c r="F3562" s="630" t="s">
        <v>4145</v>
      </c>
      <c r="G3562" s="313" t="s">
        <v>2728</v>
      </c>
      <c r="H3562" s="631">
        <v>44223</v>
      </c>
      <c r="I3562" s="628">
        <f t="shared" si="48"/>
        <v>44223</v>
      </c>
      <c r="J3562" s="632"/>
    </row>
    <row r="3563" spans="1:10" s="372" customFormat="1">
      <c r="A3563" s="311" t="s">
        <v>3022</v>
      </c>
      <c r="B3563" s="313" t="s">
        <v>2725</v>
      </c>
      <c r="C3563" s="313" t="s">
        <v>2726</v>
      </c>
      <c r="D3563" s="629">
        <v>317</v>
      </c>
      <c r="E3563" s="451">
        <v>32500</v>
      </c>
      <c r="F3563" s="630" t="s">
        <v>4146</v>
      </c>
      <c r="G3563" s="313" t="s">
        <v>2728</v>
      </c>
      <c r="H3563" s="631">
        <v>44223</v>
      </c>
      <c r="I3563" s="628">
        <f t="shared" si="48"/>
        <v>44223</v>
      </c>
      <c r="J3563" s="632"/>
    </row>
    <row r="3564" spans="1:10" s="372" customFormat="1">
      <c r="A3564" s="311" t="s">
        <v>4147</v>
      </c>
      <c r="B3564" s="313" t="s">
        <v>2725</v>
      </c>
      <c r="C3564" s="313" t="s">
        <v>2726</v>
      </c>
      <c r="D3564" s="629">
        <v>1982</v>
      </c>
      <c r="E3564" s="451">
        <v>18000</v>
      </c>
      <c r="F3564" s="630" t="s">
        <v>4146</v>
      </c>
      <c r="G3564" s="313" t="s">
        <v>2728</v>
      </c>
      <c r="H3564" s="631">
        <v>44403</v>
      </c>
      <c r="I3564" s="628">
        <f t="shared" si="48"/>
        <v>44403</v>
      </c>
      <c r="J3564" s="632"/>
    </row>
    <row r="3565" spans="1:10" s="372" customFormat="1" ht="23.25">
      <c r="A3565" s="311" t="s">
        <v>3945</v>
      </c>
      <c r="B3565" s="313" t="s">
        <v>2725</v>
      </c>
      <c r="C3565" s="313" t="s">
        <v>2726</v>
      </c>
      <c r="D3565" s="629">
        <v>3119</v>
      </c>
      <c r="E3565" s="451">
        <v>6000</v>
      </c>
      <c r="F3565" s="630" t="s">
        <v>4148</v>
      </c>
      <c r="G3565" s="313" t="s">
        <v>2728</v>
      </c>
      <c r="H3565" s="631">
        <v>44533</v>
      </c>
      <c r="I3565" s="628">
        <f t="shared" si="48"/>
        <v>44533</v>
      </c>
      <c r="J3565" s="632"/>
    </row>
    <row r="3566" spans="1:10" s="372" customFormat="1">
      <c r="A3566" s="311" t="s">
        <v>2766</v>
      </c>
      <c r="B3566" s="313" t="s">
        <v>2725</v>
      </c>
      <c r="C3566" s="313" t="s">
        <v>2726</v>
      </c>
      <c r="D3566" s="629">
        <v>1851</v>
      </c>
      <c r="E3566" s="451">
        <v>22000</v>
      </c>
      <c r="F3566" s="630" t="s">
        <v>4149</v>
      </c>
      <c r="G3566" s="313" t="s">
        <v>2728</v>
      </c>
      <c r="H3566" s="631">
        <v>44391</v>
      </c>
      <c r="I3566" s="628">
        <f t="shared" si="48"/>
        <v>44391</v>
      </c>
      <c r="J3566" s="632"/>
    </row>
    <row r="3567" spans="1:10" s="372" customFormat="1">
      <c r="A3567" s="311" t="s">
        <v>2766</v>
      </c>
      <c r="B3567" s="313" t="s">
        <v>2725</v>
      </c>
      <c r="C3567" s="313" t="s">
        <v>2726</v>
      </c>
      <c r="D3567" s="629">
        <v>2619</v>
      </c>
      <c r="E3567" s="451">
        <v>22000</v>
      </c>
      <c r="F3567" s="630" t="s">
        <v>4150</v>
      </c>
      <c r="G3567" s="313" t="s">
        <v>2728</v>
      </c>
      <c r="H3567" s="631">
        <v>44469</v>
      </c>
      <c r="I3567" s="628">
        <f t="shared" si="48"/>
        <v>44469</v>
      </c>
      <c r="J3567" s="632"/>
    </row>
    <row r="3568" spans="1:10" s="372" customFormat="1">
      <c r="A3568" s="311" t="s">
        <v>2766</v>
      </c>
      <c r="B3568" s="313" t="s">
        <v>2725</v>
      </c>
      <c r="C3568" s="313" t="s">
        <v>2726</v>
      </c>
      <c r="D3568" s="629">
        <v>3217</v>
      </c>
      <c r="E3568" s="451">
        <v>5500</v>
      </c>
      <c r="F3568" s="630" t="s">
        <v>4150</v>
      </c>
      <c r="G3568" s="313" t="s">
        <v>2728</v>
      </c>
      <c r="H3568" s="631">
        <v>44546</v>
      </c>
      <c r="I3568" s="628">
        <f t="shared" si="48"/>
        <v>44546</v>
      </c>
      <c r="J3568" s="632"/>
    </row>
    <row r="3569" spans="1:10" s="372" customFormat="1">
      <c r="A3569" s="311" t="s">
        <v>2769</v>
      </c>
      <c r="B3569" s="313" t="s">
        <v>2725</v>
      </c>
      <c r="C3569" s="313" t="s">
        <v>2726</v>
      </c>
      <c r="D3569" s="629">
        <v>2885</v>
      </c>
      <c r="E3569" s="451">
        <v>8000</v>
      </c>
      <c r="F3569" s="630" t="s">
        <v>4150</v>
      </c>
      <c r="G3569" s="313" t="s">
        <v>2728</v>
      </c>
      <c r="H3569" s="631">
        <v>44510</v>
      </c>
      <c r="I3569" s="628">
        <f t="shared" si="48"/>
        <v>44510</v>
      </c>
      <c r="J3569" s="632"/>
    </row>
    <row r="3570" spans="1:10" s="372" customFormat="1" ht="23.25">
      <c r="A3570" s="311" t="s">
        <v>2793</v>
      </c>
      <c r="B3570" s="313" t="s">
        <v>2725</v>
      </c>
      <c r="C3570" s="313" t="s">
        <v>2726</v>
      </c>
      <c r="D3570" s="629">
        <v>257</v>
      </c>
      <c r="E3570" s="451">
        <v>30000</v>
      </c>
      <c r="F3570" s="630" t="s">
        <v>4151</v>
      </c>
      <c r="G3570" s="313" t="s">
        <v>2728</v>
      </c>
      <c r="H3570" s="631">
        <v>44218</v>
      </c>
      <c r="I3570" s="628">
        <f t="shared" si="48"/>
        <v>44218</v>
      </c>
      <c r="J3570" s="632"/>
    </row>
    <row r="3571" spans="1:10" s="372" customFormat="1">
      <c r="A3571" s="311" t="s">
        <v>2789</v>
      </c>
      <c r="B3571" s="313" t="s">
        <v>2725</v>
      </c>
      <c r="C3571" s="313" t="s">
        <v>2726</v>
      </c>
      <c r="D3571" s="629">
        <v>3042</v>
      </c>
      <c r="E3571" s="451">
        <v>13600</v>
      </c>
      <c r="F3571" s="630" t="s">
        <v>4152</v>
      </c>
      <c r="G3571" s="313" t="s">
        <v>2728</v>
      </c>
      <c r="H3571" s="631">
        <v>44526</v>
      </c>
      <c r="I3571" s="628">
        <f t="shared" si="48"/>
        <v>44526</v>
      </c>
      <c r="J3571" s="632"/>
    </row>
    <row r="3572" spans="1:10" s="372" customFormat="1">
      <c r="A3572" s="311" t="s">
        <v>2767</v>
      </c>
      <c r="B3572" s="313" t="s">
        <v>2725</v>
      </c>
      <c r="C3572" s="313" t="s">
        <v>2726</v>
      </c>
      <c r="D3572" s="629">
        <v>1372</v>
      </c>
      <c r="E3572" s="451">
        <v>10000</v>
      </c>
      <c r="F3572" s="630" t="s">
        <v>4153</v>
      </c>
      <c r="G3572" s="313" t="s">
        <v>2728</v>
      </c>
      <c r="H3572" s="631">
        <v>44348</v>
      </c>
      <c r="I3572" s="628">
        <f t="shared" ref="I3572:I3635" si="49">H3572+0</f>
        <v>44348</v>
      </c>
      <c r="J3572" s="632"/>
    </row>
    <row r="3573" spans="1:10" s="372" customFormat="1">
      <c r="A3573" s="311" t="s">
        <v>2767</v>
      </c>
      <c r="B3573" s="313" t="s">
        <v>2725</v>
      </c>
      <c r="C3573" s="313" t="s">
        <v>2726</v>
      </c>
      <c r="D3573" s="629">
        <v>1729</v>
      </c>
      <c r="E3573" s="451">
        <v>30000</v>
      </c>
      <c r="F3573" s="630" t="s">
        <v>4154</v>
      </c>
      <c r="G3573" s="313" t="s">
        <v>2728</v>
      </c>
      <c r="H3573" s="631">
        <v>44383</v>
      </c>
      <c r="I3573" s="628">
        <f t="shared" si="49"/>
        <v>44383</v>
      </c>
      <c r="J3573" s="632"/>
    </row>
    <row r="3574" spans="1:10" s="372" customFormat="1">
      <c r="A3574" s="311" t="s">
        <v>2767</v>
      </c>
      <c r="B3574" s="313" t="s">
        <v>2725</v>
      </c>
      <c r="C3574" s="313" t="s">
        <v>2726</v>
      </c>
      <c r="D3574" s="629">
        <v>2664</v>
      </c>
      <c r="E3574" s="451">
        <v>30000</v>
      </c>
      <c r="F3574" s="630" t="s">
        <v>4154</v>
      </c>
      <c r="G3574" s="313" t="s">
        <v>2728</v>
      </c>
      <c r="H3574" s="631">
        <v>44476</v>
      </c>
      <c r="I3574" s="628">
        <f t="shared" si="49"/>
        <v>44476</v>
      </c>
      <c r="J3574" s="632"/>
    </row>
    <row r="3575" spans="1:10" s="372" customFormat="1">
      <c r="A3575" s="311" t="s">
        <v>2767</v>
      </c>
      <c r="B3575" s="313" t="s">
        <v>2725</v>
      </c>
      <c r="C3575" s="313" t="s">
        <v>2726</v>
      </c>
      <c r="D3575" s="629">
        <v>2597</v>
      </c>
      <c r="E3575" s="451">
        <v>11000</v>
      </c>
      <c r="F3575" s="630" t="s">
        <v>4154</v>
      </c>
      <c r="G3575" s="313" t="s">
        <v>2728</v>
      </c>
      <c r="H3575" s="631">
        <v>44468</v>
      </c>
      <c r="I3575" s="628">
        <f t="shared" si="49"/>
        <v>44468</v>
      </c>
      <c r="J3575" s="632"/>
    </row>
    <row r="3576" spans="1:10" s="372" customFormat="1">
      <c r="A3576" s="311" t="s">
        <v>2766</v>
      </c>
      <c r="B3576" s="313" t="s">
        <v>2725</v>
      </c>
      <c r="C3576" s="313" t="s">
        <v>2726</v>
      </c>
      <c r="D3576" s="629">
        <v>2892</v>
      </c>
      <c r="E3576" s="451">
        <v>16500</v>
      </c>
      <c r="F3576" s="630" t="s">
        <v>4155</v>
      </c>
      <c r="G3576" s="313" t="s">
        <v>2728</v>
      </c>
      <c r="H3576" s="631">
        <v>44510</v>
      </c>
      <c r="I3576" s="628">
        <f t="shared" si="49"/>
        <v>44510</v>
      </c>
      <c r="J3576" s="632"/>
    </row>
    <row r="3577" spans="1:10" s="372" customFormat="1" ht="23.25">
      <c r="A3577" s="311" t="s">
        <v>2834</v>
      </c>
      <c r="B3577" s="313" t="s">
        <v>2725</v>
      </c>
      <c r="C3577" s="313" t="s">
        <v>2726</v>
      </c>
      <c r="D3577" s="629">
        <v>1432</v>
      </c>
      <c r="E3577" s="451">
        <v>6000</v>
      </c>
      <c r="F3577" s="630" t="s">
        <v>4155</v>
      </c>
      <c r="G3577" s="313" t="s">
        <v>2728</v>
      </c>
      <c r="H3577" s="631">
        <v>44350</v>
      </c>
      <c r="I3577" s="628">
        <f t="shared" si="49"/>
        <v>44350</v>
      </c>
      <c r="J3577" s="632"/>
    </row>
    <row r="3578" spans="1:10" s="372" customFormat="1" ht="23.25">
      <c r="A3578" s="311" t="s">
        <v>2834</v>
      </c>
      <c r="B3578" s="313" t="s">
        <v>2725</v>
      </c>
      <c r="C3578" s="313" t="s">
        <v>2726</v>
      </c>
      <c r="D3578" s="629">
        <v>1771</v>
      </c>
      <c r="E3578" s="451">
        <v>18000</v>
      </c>
      <c r="F3578" s="630" t="s">
        <v>4156</v>
      </c>
      <c r="G3578" s="313" t="s">
        <v>2728</v>
      </c>
      <c r="H3578" s="631">
        <v>44385</v>
      </c>
      <c r="I3578" s="628">
        <f t="shared" si="49"/>
        <v>44385</v>
      </c>
      <c r="J3578" s="632"/>
    </row>
    <row r="3579" spans="1:10" s="372" customFormat="1">
      <c r="A3579" s="311" t="s">
        <v>2724</v>
      </c>
      <c r="B3579" s="313" t="s">
        <v>2725</v>
      </c>
      <c r="C3579" s="313" t="s">
        <v>2726</v>
      </c>
      <c r="D3579" s="629">
        <v>2716</v>
      </c>
      <c r="E3579" s="451">
        <v>4400</v>
      </c>
      <c r="F3579" s="630" t="s">
        <v>4156</v>
      </c>
      <c r="G3579" s="313" t="s">
        <v>2728</v>
      </c>
      <c r="H3579" s="631">
        <v>44482</v>
      </c>
      <c r="I3579" s="628">
        <f t="shared" si="49"/>
        <v>44482</v>
      </c>
      <c r="J3579" s="632"/>
    </row>
    <row r="3580" spans="1:10" s="372" customFormat="1">
      <c r="A3580" s="311" t="s">
        <v>2731</v>
      </c>
      <c r="B3580" s="313" t="s">
        <v>2732</v>
      </c>
      <c r="C3580" s="313" t="s">
        <v>2726</v>
      </c>
      <c r="D3580" s="629" t="s">
        <v>2874</v>
      </c>
      <c r="E3580" s="451">
        <v>1188603.73</v>
      </c>
      <c r="F3580" s="630" t="s">
        <v>4156</v>
      </c>
      <c r="G3580" s="313" t="s">
        <v>2728</v>
      </c>
      <c r="H3580" s="631">
        <v>44340</v>
      </c>
      <c r="I3580" s="628">
        <f t="shared" si="49"/>
        <v>44340</v>
      </c>
      <c r="J3580" s="632"/>
    </row>
    <row r="3581" spans="1:10" s="372" customFormat="1">
      <c r="A3581" s="311" t="s">
        <v>2875</v>
      </c>
      <c r="B3581" s="313" t="s">
        <v>2732</v>
      </c>
      <c r="C3581" s="313" t="s">
        <v>2726</v>
      </c>
      <c r="D3581" s="629" t="s">
        <v>3160</v>
      </c>
      <c r="E3581" s="451">
        <v>1177786</v>
      </c>
      <c r="F3581" s="630" t="s">
        <v>4157</v>
      </c>
      <c r="G3581" s="313" t="s">
        <v>2728</v>
      </c>
      <c r="H3581" s="631">
        <v>44455</v>
      </c>
      <c r="I3581" s="628">
        <f t="shared" si="49"/>
        <v>44455</v>
      </c>
      <c r="J3581" s="632"/>
    </row>
    <row r="3582" spans="1:10" s="372" customFormat="1">
      <c r="A3582" s="311" t="s">
        <v>2767</v>
      </c>
      <c r="B3582" s="313" t="s">
        <v>2725</v>
      </c>
      <c r="C3582" s="313" t="s">
        <v>2726</v>
      </c>
      <c r="D3582" s="629">
        <v>287</v>
      </c>
      <c r="E3582" s="451">
        <v>30000</v>
      </c>
      <c r="F3582" s="630" t="s">
        <v>4157</v>
      </c>
      <c r="G3582" s="313" t="s">
        <v>2728</v>
      </c>
      <c r="H3582" s="631">
        <v>44222</v>
      </c>
      <c r="I3582" s="628">
        <f t="shared" si="49"/>
        <v>44222</v>
      </c>
      <c r="J3582" s="632"/>
    </row>
    <row r="3583" spans="1:10" s="372" customFormat="1">
      <c r="A3583" s="311" t="s">
        <v>2767</v>
      </c>
      <c r="B3583" s="313" t="s">
        <v>2725</v>
      </c>
      <c r="C3583" s="313" t="s">
        <v>2726</v>
      </c>
      <c r="D3583" s="629">
        <v>1652</v>
      </c>
      <c r="E3583" s="451">
        <v>35100</v>
      </c>
      <c r="F3583" s="630" t="s">
        <v>4158</v>
      </c>
      <c r="G3583" s="313" t="s">
        <v>2728</v>
      </c>
      <c r="H3583" s="631">
        <v>44375</v>
      </c>
      <c r="I3583" s="628">
        <f t="shared" si="49"/>
        <v>44375</v>
      </c>
      <c r="J3583" s="632"/>
    </row>
    <row r="3584" spans="1:10" s="372" customFormat="1">
      <c r="A3584" s="311" t="s">
        <v>2773</v>
      </c>
      <c r="B3584" s="313" t="s">
        <v>2725</v>
      </c>
      <c r="C3584" s="313" t="s">
        <v>2726</v>
      </c>
      <c r="D3584" s="629">
        <v>2183</v>
      </c>
      <c r="E3584" s="451">
        <v>30000</v>
      </c>
      <c r="F3584" s="630" t="s">
        <v>4158</v>
      </c>
      <c r="G3584" s="313" t="s">
        <v>2728</v>
      </c>
      <c r="H3584" s="631">
        <v>44433</v>
      </c>
      <c r="I3584" s="628">
        <f t="shared" si="49"/>
        <v>44433</v>
      </c>
      <c r="J3584" s="632"/>
    </row>
    <row r="3585" spans="1:10" s="372" customFormat="1">
      <c r="A3585" s="311" t="s">
        <v>2773</v>
      </c>
      <c r="B3585" s="313" t="s">
        <v>2725</v>
      </c>
      <c r="C3585" s="313" t="s">
        <v>2726</v>
      </c>
      <c r="D3585" s="629">
        <v>3078</v>
      </c>
      <c r="E3585" s="451">
        <v>10000</v>
      </c>
      <c r="F3585" s="630" t="s">
        <v>4159</v>
      </c>
      <c r="G3585" s="313" t="s">
        <v>2728</v>
      </c>
      <c r="H3585" s="631">
        <v>44531</v>
      </c>
      <c r="I3585" s="628">
        <f t="shared" si="49"/>
        <v>44531</v>
      </c>
      <c r="J3585" s="632"/>
    </row>
    <row r="3586" spans="1:10" s="372" customFormat="1">
      <c r="A3586" s="311" t="s">
        <v>2800</v>
      </c>
      <c r="B3586" s="313" t="s">
        <v>2725</v>
      </c>
      <c r="C3586" s="313" t="s">
        <v>2726</v>
      </c>
      <c r="D3586" s="629">
        <v>3144</v>
      </c>
      <c r="E3586" s="451">
        <v>3000</v>
      </c>
      <c r="F3586" s="630" t="s">
        <v>4159</v>
      </c>
      <c r="G3586" s="313" t="s">
        <v>2728</v>
      </c>
      <c r="H3586" s="631">
        <v>44536</v>
      </c>
      <c r="I3586" s="628">
        <f t="shared" si="49"/>
        <v>44536</v>
      </c>
      <c r="J3586" s="632"/>
    </row>
    <row r="3587" spans="1:10" s="372" customFormat="1">
      <c r="A3587" s="311" t="s">
        <v>3062</v>
      </c>
      <c r="B3587" s="313" t="s">
        <v>2725</v>
      </c>
      <c r="C3587" s="313" t="s">
        <v>2726</v>
      </c>
      <c r="D3587" s="629">
        <v>506</v>
      </c>
      <c r="E3587" s="451">
        <v>9800</v>
      </c>
      <c r="F3587" s="630" t="s">
        <v>4160</v>
      </c>
      <c r="G3587" s="313" t="s">
        <v>2728</v>
      </c>
      <c r="H3587" s="631">
        <v>44245</v>
      </c>
      <c r="I3587" s="628">
        <f t="shared" si="49"/>
        <v>44245</v>
      </c>
      <c r="J3587" s="632"/>
    </row>
    <row r="3588" spans="1:10" s="372" customFormat="1">
      <c r="A3588" s="311" t="s">
        <v>3062</v>
      </c>
      <c r="B3588" s="313" t="s">
        <v>2725</v>
      </c>
      <c r="C3588" s="313" t="s">
        <v>2726</v>
      </c>
      <c r="D3588" s="629">
        <v>507</v>
      </c>
      <c r="E3588" s="451">
        <v>24800</v>
      </c>
      <c r="F3588" s="630" t="s">
        <v>4161</v>
      </c>
      <c r="G3588" s="313" t="s">
        <v>2728</v>
      </c>
      <c r="H3588" s="631">
        <v>44245</v>
      </c>
      <c r="I3588" s="628">
        <f t="shared" si="49"/>
        <v>44245</v>
      </c>
      <c r="J3588" s="632"/>
    </row>
    <row r="3589" spans="1:10" s="372" customFormat="1">
      <c r="A3589" s="311" t="s">
        <v>3062</v>
      </c>
      <c r="B3589" s="313" t="s">
        <v>2725</v>
      </c>
      <c r="C3589" s="313" t="s">
        <v>2726</v>
      </c>
      <c r="D3589" s="629">
        <v>508</v>
      </c>
      <c r="E3589" s="451">
        <v>29800</v>
      </c>
      <c r="F3589" s="630" t="s">
        <v>4161</v>
      </c>
      <c r="G3589" s="313" t="s">
        <v>2728</v>
      </c>
      <c r="H3589" s="631">
        <v>44245</v>
      </c>
      <c r="I3589" s="628">
        <f t="shared" si="49"/>
        <v>44245</v>
      </c>
      <c r="J3589" s="632"/>
    </row>
    <row r="3590" spans="1:10" s="372" customFormat="1">
      <c r="A3590" s="311" t="s">
        <v>3062</v>
      </c>
      <c r="B3590" s="313" t="s">
        <v>2725</v>
      </c>
      <c r="C3590" s="313" t="s">
        <v>2726</v>
      </c>
      <c r="D3590" s="629">
        <v>509</v>
      </c>
      <c r="E3590" s="451">
        <v>19800</v>
      </c>
      <c r="F3590" s="630" t="s">
        <v>4161</v>
      </c>
      <c r="G3590" s="313" t="s">
        <v>2728</v>
      </c>
      <c r="H3590" s="631">
        <v>44245</v>
      </c>
      <c r="I3590" s="628">
        <f t="shared" si="49"/>
        <v>44245</v>
      </c>
      <c r="J3590" s="632"/>
    </row>
    <row r="3591" spans="1:10" s="372" customFormat="1">
      <c r="A3591" s="311" t="s">
        <v>2950</v>
      </c>
      <c r="B3591" s="313" t="s">
        <v>2725</v>
      </c>
      <c r="C3591" s="313" t="s">
        <v>2726</v>
      </c>
      <c r="D3591" s="629">
        <v>4</v>
      </c>
      <c r="E3591" s="451">
        <v>847.46</v>
      </c>
      <c r="F3591" s="630" t="s">
        <v>4161</v>
      </c>
      <c r="G3591" s="313" t="s">
        <v>2728</v>
      </c>
      <c r="H3591" s="631">
        <v>44204</v>
      </c>
      <c r="I3591" s="628">
        <f t="shared" si="49"/>
        <v>44204</v>
      </c>
      <c r="J3591" s="632"/>
    </row>
    <row r="3592" spans="1:10" s="372" customFormat="1">
      <c r="A3592" s="311" t="s">
        <v>2950</v>
      </c>
      <c r="B3592" s="313" t="s">
        <v>2725</v>
      </c>
      <c r="C3592" s="313" t="s">
        <v>2726</v>
      </c>
      <c r="D3592" s="629">
        <v>9</v>
      </c>
      <c r="E3592" s="451">
        <v>222.97</v>
      </c>
      <c r="F3592" s="630" t="s">
        <v>4162</v>
      </c>
      <c r="G3592" s="313" t="s">
        <v>2728</v>
      </c>
      <c r="H3592" s="631">
        <v>44208</v>
      </c>
      <c r="I3592" s="628">
        <f t="shared" si="49"/>
        <v>44208</v>
      </c>
      <c r="J3592" s="632"/>
    </row>
    <row r="3593" spans="1:10" s="372" customFormat="1">
      <c r="A3593" s="311" t="s">
        <v>2950</v>
      </c>
      <c r="B3593" s="313" t="s">
        <v>2725</v>
      </c>
      <c r="C3593" s="313" t="s">
        <v>2726</v>
      </c>
      <c r="D3593" s="629">
        <v>1113</v>
      </c>
      <c r="E3593" s="451">
        <v>4316.97</v>
      </c>
      <c r="F3593" s="630" t="s">
        <v>4162</v>
      </c>
      <c r="G3593" s="313" t="s">
        <v>2728</v>
      </c>
      <c r="H3593" s="631">
        <v>44328</v>
      </c>
      <c r="I3593" s="628">
        <f t="shared" si="49"/>
        <v>44328</v>
      </c>
      <c r="J3593" s="632"/>
    </row>
    <row r="3594" spans="1:10" s="372" customFormat="1">
      <c r="A3594" s="311" t="s">
        <v>3088</v>
      </c>
      <c r="B3594" s="313" t="s">
        <v>2725</v>
      </c>
      <c r="C3594" s="313" t="s">
        <v>2726</v>
      </c>
      <c r="D3594" s="629">
        <v>604</v>
      </c>
      <c r="E3594" s="451">
        <v>21208.11</v>
      </c>
      <c r="F3594" s="630" t="s">
        <v>4162</v>
      </c>
      <c r="G3594" s="313" t="s">
        <v>2728</v>
      </c>
      <c r="H3594" s="631">
        <v>44263</v>
      </c>
      <c r="I3594" s="628">
        <f t="shared" si="49"/>
        <v>44263</v>
      </c>
      <c r="J3594" s="632"/>
    </row>
    <row r="3595" spans="1:10" s="372" customFormat="1">
      <c r="A3595" s="311" t="s">
        <v>3088</v>
      </c>
      <c r="B3595" s="313" t="s">
        <v>2725</v>
      </c>
      <c r="C3595" s="313" t="s">
        <v>2726</v>
      </c>
      <c r="D3595" s="629">
        <v>605</v>
      </c>
      <c r="E3595" s="451">
        <v>10364.86</v>
      </c>
      <c r="F3595" s="630" t="s">
        <v>4163</v>
      </c>
      <c r="G3595" s="313" t="s">
        <v>2728</v>
      </c>
      <c r="H3595" s="631">
        <v>44263</v>
      </c>
      <c r="I3595" s="628">
        <f t="shared" si="49"/>
        <v>44263</v>
      </c>
      <c r="J3595" s="632"/>
    </row>
    <row r="3596" spans="1:10" s="372" customFormat="1">
      <c r="A3596" s="311" t="s">
        <v>3088</v>
      </c>
      <c r="B3596" s="313" t="s">
        <v>2732</v>
      </c>
      <c r="C3596" s="313" t="s">
        <v>2726</v>
      </c>
      <c r="D3596" s="629" t="s">
        <v>3091</v>
      </c>
      <c r="E3596" s="451">
        <v>156940</v>
      </c>
      <c r="F3596" s="630" t="s">
        <v>4163</v>
      </c>
      <c r="G3596" s="313" t="s">
        <v>2728</v>
      </c>
      <c r="H3596" s="631">
        <v>44302</v>
      </c>
      <c r="I3596" s="628">
        <f t="shared" si="49"/>
        <v>44302</v>
      </c>
      <c r="J3596" s="632"/>
    </row>
    <row r="3597" spans="1:10" s="372" customFormat="1">
      <c r="A3597" s="311" t="s">
        <v>3088</v>
      </c>
      <c r="B3597" s="313" t="s">
        <v>2732</v>
      </c>
      <c r="C3597" s="313" t="s">
        <v>2726</v>
      </c>
      <c r="D3597" s="629" t="s">
        <v>4164</v>
      </c>
      <c r="E3597" s="451">
        <v>76700</v>
      </c>
      <c r="F3597" s="630" t="s">
        <v>4163</v>
      </c>
      <c r="G3597" s="313" t="s">
        <v>2728</v>
      </c>
      <c r="H3597" s="631">
        <v>44302</v>
      </c>
      <c r="I3597" s="628">
        <f t="shared" si="49"/>
        <v>44302</v>
      </c>
      <c r="J3597" s="632"/>
    </row>
    <row r="3598" spans="1:10" s="372" customFormat="1">
      <c r="A3598" s="311" t="s">
        <v>2745</v>
      </c>
      <c r="B3598" s="313" t="s">
        <v>2725</v>
      </c>
      <c r="C3598" s="313" t="s">
        <v>2726</v>
      </c>
      <c r="D3598" s="629">
        <v>366</v>
      </c>
      <c r="E3598" s="451">
        <v>16000</v>
      </c>
      <c r="F3598" s="630" t="s">
        <v>4163</v>
      </c>
      <c r="G3598" s="313" t="s">
        <v>2728</v>
      </c>
      <c r="H3598" s="631">
        <v>44230</v>
      </c>
      <c r="I3598" s="628">
        <f t="shared" si="49"/>
        <v>44230</v>
      </c>
      <c r="J3598" s="632"/>
    </row>
    <row r="3599" spans="1:10" s="372" customFormat="1" ht="23.25">
      <c r="A3599" s="311" t="s">
        <v>2745</v>
      </c>
      <c r="B3599" s="313" t="s">
        <v>2732</v>
      </c>
      <c r="C3599" s="313" t="s">
        <v>2726</v>
      </c>
      <c r="D3599" s="629" t="s">
        <v>2747</v>
      </c>
      <c r="E3599" s="451">
        <v>62000</v>
      </c>
      <c r="F3599" s="630" t="s">
        <v>4165</v>
      </c>
      <c r="G3599" s="313" t="s">
        <v>2728</v>
      </c>
      <c r="H3599" s="631">
        <v>44292</v>
      </c>
      <c r="I3599" s="628">
        <f t="shared" si="49"/>
        <v>44292</v>
      </c>
      <c r="J3599" s="632"/>
    </row>
    <row r="3600" spans="1:10" s="372" customFormat="1" ht="23.25">
      <c r="A3600" s="311" t="s">
        <v>2968</v>
      </c>
      <c r="B3600" s="313" t="s">
        <v>2725</v>
      </c>
      <c r="C3600" s="313" t="s">
        <v>2726</v>
      </c>
      <c r="D3600" s="629">
        <v>1470</v>
      </c>
      <c r="E3600" s="451">
        <v>5000</v>
      </c>
      <c r="F3600" s="630" t="s">
        <v>4165</v>
      </c>
      <c r="G3600" s="313" t="s">
        <v>2728</v>
      </c>
      <c r="H3600" s="631">
        <v>44354</v>
      </c>
      <c r="I3600" s="628">
        <f t="shared" si="49"/>
        <v>44354</v>
      </c>
      <c r="J3600" s="632"/>
    </row>
    <row r="3601" spans="1:10" s="372" customFormat="1">
      <c r="A3601" s="311" t="s">
        <v>4166</v>
      </c>
      <c r="B3601" s="313" t="s">
        <v>2725</v>
      </c>
      <c r="C3601" s="313" t="s">
        <v>2726</v>
      </c>
      <c r="D3601" s="629">
        <v>1952</v>
      </c>
      <c r="E3601" s="451">
        <v>5000</v>
      </c>
      <c r="F3601" s="630" t="s">
        <v>4167</v>
      </c>
      <c r="G3601" s="313" t="s">
        <v>2728</v>
      </c>
      <c r="H3601" s="631">
        <v>44398</v>
      </c>
      <c r="I3601" s="628">
        <f t="shared" si="49"/>
        <v>44398</v>
      </c>
      <c r="J3601" s="632"/>
    </row>
    <row r="3602" spans="1:10" s="372" customFormat="1">
      <c r="A3602" s="311" t="s">
        <v>3365</v>
      </c>
      <c r="B3602" s="313" t="s">
        <v>2725</v>
      </c>
      <c r="C3602" s="313" t="s">
        <v>2726</v>
      </c>
      <c r="D3602" s="629">
        <v>2543</v>
      </c>
      <c r="E3602" s="451">
        <v>7500</v>
      </c>
      <c r="F3602" s="630" t="s">
        <v>4167</v>
      </c>
      <c r="G3602" s="313" t="s">
        <v>2728</v>
      </c>
      <c r="H3602" s="631">
        <v>44463</v>
      </c>
      <c r="I3602" s="628">
        <f t="shared" si="49"/>
        <v>44463</v>
      </c>
      <c r="J3602" s="632"/>
    </row>
    <row r="3603" spans="1:10" s="372" customFormat="1">
      <c r="A3603" s="311" t="s">
        <v>2769</v>
      </c>
      <c r="B3603" s="313" t="s">
        <v>2725</v>
      </c>
      <c r="C3603" s="313" t="s">
        <v>2726</v>
      </c>
      <c r="D3603" s="629">
        <v>278</v>
      </c>
      <c r="E3603" s="451">
        <v>5000</v>
      </c>
      <c r="F3603" s="630" t="s">
        <v>4167</v>
      </c>
      <c r="G3603" s="313" t="s">
        <v>2728</v>
      </c>
      <c r="H3603" s="631">
        <v>44221</v>
      </c>
      <c r="I3603" s="628">
        <f t="shared" si="49"/>
        <v>44221</v>
      </c>
      <c r="J3603" s="632"/>
    </row>
    <row r="3604" spans="1:10" s="372" customFormat="1" ht="23.25">
      <c r="A3604" s="311" t="s">
        <v>2937</v>
      </c>
      <c r="B3604" s="313" t="s">
        <v>2725</v>
      </c>
      <c r="C3604" s="313" t="s">
        <v>2726</v>
      </c>
      <c r="D3604" s="629">
        <v>620</v>
      </c>
      <c r="E3604" s="451">
        <v>5000</v>
      </c>
      <c r="F3604" s="630" t="s">
        <v>4168</v>
      </c>
      <c r="G3604" s="313" t="s">
        <v>2728</v>
      </c>
      <c r="H3604" s="631">
        <v>44263</v>
      </c>
      <c r="I3604" s="628">
        <f t="shared" si="49"/>
        <v>44263</v>
      </c>
      <c r="J3604" s="632"/>
    </row>
    <row r="3605" spans="1:10" s="372" customFormat="1" ht="23.25">
      <c r="A3605" s="311" t="s">
        <v>2937</v>
      </c>
      <c r="B3605" s="313" t="s">
        <v>2725</v>
      </c>
      <c r="C3605" s="313" t="s">
        <v>2726</v>
      </c>
      <c r="D3605" s="629">
        <v>1108</v>
      </c>
      <c r="E3605" s="451">
        <v>5000</v>
      </c>
      <c r="F3605" s="630" t="s">
        <v>4168</v>
      </c>
      <c r="G3605" s="313" t="s">
        <v>2728</v>
      </c>
      <c r="H3605" s="631">
        <v>44328</v>
      </c>
      <c r="I3605" s="628">
        <f t="shared" si="49"/>
        <v>44328</v>
      </c>
      <c r="J3605" s="632"/>
    </row>
    <row r="3606" spans="1:10" s="372" customFormat="1">
      <c r="A3606" s="311" t="s">
        <v>2735</v>
      </c>
      <c r="B3606" s="313" t="s">
        <v>2725</v>
      </c>
      <c r="C3606" s="313" t="s">
        <v>2726</v>
      </c>
      <c r="D3606" s="629">
        <v>1308</v>
      </c>
      <c r="E3606" s="451">
        <v>20000</v>
      </c>
      <c r="F3606" s="630" t="s">
        <v>4168</v>
      </c>
      <c r="G3606" s="313" t="s">
        <v>2728</v>
      </c>
      <c r="H3606" s="631">
        <v>44342</v>
      </c>
      <c r="I3606" s="628">
        <f t="shared" si="49"/>
        <v>44342</v>
      </c>
      <c r="J3606" s="632"/>
    </row>
    <row r="3607" spans="1:10" s="372" customFormat="1" ht="23.25">
      <c r="A3607" s="311" t="s">
        <v>2735</v>
      </c>
      <c r="B3607" s="313" t="s">
        <v>2725</v>
      </c>
      <c r="C3607" s="313" t="s">
        <v>2726</v>
      </c>
      <c r="D3607" s="629">
        <v>2481</v>
      </c>
      <c r="E3607" s="451">
        <v>15000</v>
      </c>
      <c r="F3607" s="630" t="s">
        <v>4169</v>
      </c>
      <c r="G3607" s="313" t="s">
        <v>2728</v>
      </c>
      <c r="H3607" s="631">
        <v>44459</v>
      </c>
      <c r="I3607" s="628">
        <f t="shared" si="49"/>
        <v>44459</v>
      </c>
      <c r="J3607" s="632"/>
    </row>
    <row r="3608" spans="1:10" s="372" customFormat="1" ht="23.25">
      <c r="A3608" s="311" t="s">
        <v>2942</v>
      </c>
      <c r="B3608" s="313" t="s">
        <v>2725</v>
      </c>
      <c r="C3608" s="313" t="s">
        <v>2726</v>
      </c>
      <c r="D3608" s="629">
        <v>2962</v>
      </c>
      <c r="E3608" s="451">
        <v>18000</v>
      </c>
      <c r="F3608" s="630" t="s">
        <v>4169</v>
      </c>
      <c r="G3608" s="313" t="s">
        <v>2728</v>
      </c>
      <c r="H3608" s="631">
        <v>44516</v>
      </c>
      <c r="I3608" s="628">
        <f t="shared" si="49"/>
        <v>44516</v>
      </c>
      <c r="J3608" s="632"/>
    </row>
    <row r="3609" spans="1:10" s="372" customFormat="1">
      <c r="A3609" s="311" t="s">
        <v>2759</v>
      </c>
      <c r="B3609" s="313" t="s">
        <v>2725</v>
      </c>
      <c r="C3609" s="313" t="s">
        <v>2726</v>
      </c>
      <c r="D3609" s="629">
        <v>2285</v>
      </c>
      <c r="E3609" s="451">
        <v>30000</v>
      </c>
      <c r="F3609" s="630" t="s">
        <v>4170</v>
      </c>
      <c r="G3609" s="313" t="s">
        <v>2728</v>
      </c>
      <c r="H3609" s="631">
        <v>44446</v>
      </c>
      <c r="I3609" s="628">
        <f t="shared" si="49"/>
        <v>44446</v>
      </c>
      <c r="J3609" s="632"/>
    </row>
    <row r="3610" spans="1:10" s="372" customFormat="1">
      <c r="A3610" s="311" t="s">
        <v>2759</v>
      </c>
      <c r="B3610" s="313" t="s">
        <v>2725</v>
      </c>
      <c r="C3610" s="313" t="s">
        <v>2726</v>
      </c>
      <c r="D3610" s="629">
        <v>3158</v>
      </c>
      <c r="E3610" s="451">
        <v>8340</v>
      </c>
      <c r="F3610" s="630" t="s">
        <v>4171</v>
      </c>
      <c r="G3610" s="313" t="s">
        <v>2728</v>
      </c>
      <c r="H3610" s="631">
        <v>44537</v>
      </c>
      <c r="I3610" s="628">
        <f t="shared" si="49"/>
        <v>44537</v>
      </c>
      <c r="J3610" s="632"/>
    </row>
    <row r="3611" spans="1:10" s="372" customFormat="1">
      <c r="A3611" s="311" t="s">
        <v>2907</v>
      </c>
      <c r="B3611" s="313" t="s">
        <v>2725</v>
      </c>
      <c r="C3611" s="313" t="s">
        <v>2726</v>
      </c>
      <c r="D3611" s="629">
        <v>442</v>
      </c>
      <c r="E3611" s="451">
        <v>13500</v>
      </c>
      <c r="F3611" s="630" t="s">
        <v>4171</v>
      </c>
      <c r="G3611" s="313" t="s">
        <v>2728</v>
      </c>
      <c r="H3611" s="631">
        <v>44239</v>
      </c>
      <c r="I3611" s="628">
        <f t="shared" si="49"/>
        <v>44239</v>
      </c>
      <c r="J3611" s="632"/>
    </row>
    <row r="3612" spans="1:10" s="372" customFormat="1" ht="23.25">
      <c r="A3612" s="311" t="s">
        <v>3732</v>
      </c>
      <c r="B3612" s="313" t="s">
        <v>2725</v>
      </c>
      <c r="C3612" s="313" t="s">
        <v>2726</v>
      </c>
      <c r="D3612" s="629">
        <v>1101</v>
      </c>
      <c r="E3612" s="451">
        <v>13500</v>
      </c>
      <c r="F3612" s="630" t="s">
        <v>4172</v>
      </c>
      <c r="G3612" s="313" t="s">
        <v>2728</v>
      </c>
      <c r="H3612" s="631">
        <v>44327</v>
      </c>
      <c r="I3612" s="628">
        <f t="shared" si="49"/>
        <v>44327</v>
      </c>
      <c r="J3612" s="632"/>
    </row>
    <row r="3613" spans="1:10" s="372" customFormat="1" ht="23.25">
      <c r="A3613" s="311" t="s">
        <v>2907</v>
      </c>
      <c r="B3613" s="313" t="s">
        <v>2725</v>
      </c>
      <c r="C3613" s="313" t="s">
        <v>2726</v>
      </c>
      <c r="D3613" s="629">
        <v>2246</v>
      </c>
      <c r="E3613" s="451">
        <v>25000</v>
      </c>
      <c r="F3613" s="630" t="s">
        <v>4172</v>
      </c>
      <c r="G3613" s="313" t="s">
        <v>2728</v>
      </c>
      <c r="H3613" s="631">
        <v>44440</v>
      </c>
      <c r="I3613" s="628">
        <f t="shared" si="49"/>
        <v>44440</v>
      </c>
      <c r="J3613" s="632"/>
    </row>
    <row r="3614" spans="1:10" s="372" customFormat="1" ht="23.25">
      <c r="A3614" s="311" t="s">
        <v>2915</v>
      </c>
      <c r="B3614" s="313" t="s">
        <v>2725</v>
      </c>
      <c r="C3614" s="313" t="s">
        <v>2726</v>
      </c>
      <c r="D3614" s="629">
        <v>538</v>
      </c>
      <c r="E3614" s="451">
        <v>6000</v>
      </c>
      <c r="F3614" s="630" t="s">
        <v>4172</v>
      </c>
      <c r="G3614" s="313" t="s">
        <v>2728</v>
      </c>
      <c r="H3614" s="631">
        <v>44252</v>
      </c>
      <c r="I3614" s="628">
        <f t="shared" si="49"/>
        <v>44252</v>
      </c>
      <c r="J3614" s="632"/>
    </row>
    <row r="3615" spans="1:10" s="372" customFormat="1">
      <c r="A3615" s="311" t="s">
        <v>3032</v>
      </c>
      <c r="B3615" s="313" t="s">
        <v>2725</v>
      </c>
      <c r="C3615" s="313" t="s">
        <v>2726</v>
      </c>
      <c r="D3615" s="629">
        <v>1155</v>
      </c>
      <c r="E3615" s="451">
        <v>6000</v>
      </c>
      <c r="F3615" s="630" t="s">
        <v>4173</v>
      </c>
      <c r="G3615" s="313" t="s">
        <v>2728</v>
      </c>
      <c r="H3615" s="631">
        <v>44333</v>
      </c>
      <c r="I3615" s="628">
        <f t="shared" si="49"/>
        <v>44333</v>
      </c>
      <c r="J3615" s="632"/>
    </row>
    <row r="3616" spans="1:10" s="372" customFormat="1">
      <c r="A3616" s="311" t="s">
        <v>2915</v>
      </c>
      <c r="B3616" s="313" t="s">
        <v>2725</v>
      </c>
      <c r="C3616" s="313" t="s">
        <v>2726</v>
      </c>
      <c r="D3616" s="629">
        <v>1949</v>
      </c>
      <c r="E3616" s="451">
        <v>3000</v>
      </c>
      <c r="F3616" s="630" t="s">
        <v>4173</v>
      </c>
      <c r="G3616" s="313" t="s">
        <v>2728</v>
      </c>
      <c r="H3616" s="631">
        <v>44398</v>
      </c>
      <c r="I3616" s="628">
        <f t="shared" si="49"/>
        <v>44398</v>
      </c>
      <c r="J3616" s="632"/>
    </row>
    <row r="3617" spans="1:10" s="372" customFormat="1">
      <c r="A3617" s="311" t="s">
        <v>2915</v>
      </c>
      <c r="B3617" s="313" t="s">
        <v>2725</v>
      </c>
      <c r="C3617" s="313" t="s">
        <v>2726</v>
      </c>
      <c r="D3617" s="629">
        <v>2389</v>
      </c>
      <c r="E3617" s="451">
        <v>12000</v>
      </c>
      <c r="F3617" s="630" t="s">
        <v>4173</v>
      </c>
      <c r="G3617" s="313" t="s">
        <v>2728</v>
      </c>
      <c r="H3617" s="631">
        <v>44453</v>
      </c>
      <c r="I3617" s="628">
        <f t="shared" si="49"/>
        <v>44453</v>
      </c>
      <c r="J3617" s="632"/>
    </row>
    <row r="3618" spans="1:10" s="372" customFormat="1">
      <c r="A3618" s="311" t="s">
        <v>2784</v>
      </c>
      <c r="B3618" s="313" t="s">
        <v>2725</v>
      </c>
      <c r="C3618" s="313" t="s">
        <v>2726</v>
      </c>
      <c r="D3618" s="629">
        <v>3137</v>
      </c>
      <c r="E3618" s="451">
        <v>2500</v>
      </c>
      <c r="F3618" s="630" t="s">
        <v>4173</v>
      </c>
      <c r="G3618" s="313" t="s">
        <v>2728</v>
      </c>
      <c r="H3618" s="631">
        <v>44536</v>
      </c>
      <c r="I3618" s="628">
        <f t="shared" si="49"/>
        <v>44536</v>
      </c>
      <c r="J3618" s="632"/>
    </row>
    <row r="3619" spans="1:10" s="372" customFormat="1">
      <c r="A3619" s="311" t="s">
        <v>2777</v>
      </c>
      <c r="B3619" s="313" t="s">
        <v>2725</v>
      </c>
      <c r="C3619" s="313" t="s">
        <v>2726</v>
      </c>
      <c r="D3619" s="629">
        <v>453</v>
      </c>
      <c r="E3619" s="451">
        <v>26000</v>
      </c>
      <c r="F3619" s="630" t="s">
        <v>4174</v>
      </c>
      <c r="G3619" s="313" t="s">
        <v>2728</v>
      </c>
      <c r="H3619" s="631">
        <v>44243</v>
      </c>
      <c r="I3619" s="628">
        <f t="shared" si="49"/>
        <v>44243</v>
      </c>
      <c r="J3619" s="632"/>
    </row>
    <row r="3620" spans="1:10" s="372" customFormat="1">
      <c r="A3620" s="311" t="s">
        <v>2777</v>
      </c>
      <c r="B3620" s="313" t="s">
        <v>2725</v>
      </c>
      <c r="C3620" s="313" t="s">
        <v>2726</v>
      </c>
      <c r="D3620" s="629">
        <v>946</v>
      </c>
      <c r="E3620" s="451">
        <v>26000</v>
      </c>
      <c r="F3620" s="630" t="s">
        <v>4175</v>
      </c>
      <c r="G3620" s="313" t="s">
        <v>2728</v>
      </c>
      <c r="H3620" s="631">
        <v>44314</v>
      </c>
      <c r="I3620" s="628">
        <f t="shared" si="49"/>
        <v>44314</v>
      </c>
      <c r="J3620" s="632"/>
    </row>
    <row r="3621" spans="1:10" s="372" customFormat="1">
      <c r="A3621" s="311" t="s">
        <v>3245</v>
      </c>
      <c r="B3621" s="313" t="s">
        <v>2725</v>
      </c>
      <c r="C3621" s="313" t="s">
        <v>2726</v>
      </c>
      <c r="D3621" s="629">
        <v>1841</v>
      </c>
      <c r="E3621" s="451">
        <v>22000</v>
      </c>
      <c r="F3621" s="630" t="s">
        <v>4175</v>
      </c>
      <c r="G3621" s="313" t="s">
        <v>2728</v>
      </c>
      <c r="H3621" s="631">
        <v>44391</v>
      </c>
      <c r="I3621" s="628">
        <f t="shared" si="49"/>
        <v>44391</v>
      </c>
      <c r="J3621" s="632"/>
    </row>
    <row r="3622" spans="1:10" s="372" customFormat="1">
      <c r="A3622" s="311" t="s">
        <v>2771</v>
      </c>
      <c r="B3622" s="313" t="s">
        <v>2725</v>
      </c>
      <c r="C3622" s="313" t="s">
        <v>2726</v>
      </c>
      <c r="D3622" s="629">
        <v>2370</v>
      </c>
      <c r="E3622" s="451">
        <v>22000</v>
      </c>
      <c r="F3622" s="630" t="s">
        <v>4175</v>
      </c>
      <c r="G3622" s="313" t="s">
        <v>2728</v>
      </c>
      <c r="H3622" s="631">
        <v>44452</v>
      </c>
      <c r="I3622" s="628">
        <f t="shared" si="49"/>
        <v>44452</v>
      </c>
      <c r="J3622" s="632"/>
    </row>
    <row r="3623" spans="1:10" s="372" customFormat="1">
      <c r="A3623" s="311" t="s">
        <v>3674</v>
      </c>
      <c r="B3623" s="313" t="s">
        <v>2725</v>
      </c>
      <c r="C3623" s="313" t="s">
        <v>2726</v>
      </c>
      <c r="D3623" s="629">
        <v>628</v>
      </c>
      <c r="E3623" s="451">
        <v>24000</v>
      </c>
      <c r="F3623" s="630" t="s">
        <v>4175</v>
      </c>
      <c r="G3623" s="313" t="s">
        <v>2728</v>
      </c>
      <c r="H3623" s="631">
        <v>44263</v>
      </c>
      <c r="I3623" s="628">
        <f t="shared" si="49"/>
        <v>44263</v>
      </c>
      <c r="J3623" s="632"/>
    </row>
    <row r="3624" spans="1:10" s="372" customFormat="1">
      <c r="A3624" s="311" t="s">
        <v>2828</v>
      </c>
      <c r="B3624" s="313" t="s">
        <v>2725</v>
      </c>
      <c r="C3624" s="313" t="s">
        <v>2726</v>
      </c>
      <c r="D3624" s="629">
        <v>1135</v>
      </c>
      <c r="E3624" s="451">
        <v>24000</v>
      </c>
      <c r="F3624" s="630" t="s">
        <v>4176</v>
      </c>
      <c r="G3624" s="313" t="s">
        <v>2728</v>
      </c>
      <c r="H3624" s="631">
        <v>44330</v>
      </c>
      <c r="I3624" s="628">
        <f t="shared" si="49"/>
        <v>44330</v>
      </c>
      <c r="J3624" s="632"/>
    </row>
    <row r="3625" spans="1:10" s="372" customFormat="1">
      <c r="A3625" s="311" t="s">
        <v>2828</v>
      </c>
      <c r="B3625" s="313" t="s">
        <v>2725</v>
      </c>
      <c r="C3625" s="313" t="s">
        <v>2726</v>
      </c>
      <c r="D3625" s="629">
        <v>1888</v>
      </c>
      <c r="E3625" s="451">
        <v>24000</v>
      </c>
      <c r="F3625" s="630" t="s">
        <v>4176</v>
      </c>
      <c r="G3625" s="313" t="s">
        <v>2728</v>
      </c>
      <c r="H3625" s="631">
        <v>44393</v>
      </c>
      <c r="I3625" s="628">
        <f t="shared" si="49"/>
        <v>44393</v>
      </c>
      <c r="J3625" s="632"/>
    </row>
    <row r="3626" spans="1:10" s="372" customFormat="1">
      <c r="A3626" s="311" t="s">
        <v>2828</v>
      </c>
      <c r="B3626" s="313" t="s">
        <v>2725</v>
      </c>
      <c r="C3626" s="313" t="s">
        <v>2726</v>
      </c>
      <c r="D3626" s="629">
        <v>2494</v>
      </c>
      <c r="E3626" s="451">
        <v>24000</v>
      </c>
      <c r="F3626" s="630" t="s">
        <v>4176</v>
      </c>
      <c r="G3626" s="313" t="s">
        <v>2728</v>
      </c>
      <c r="H3626" s="631">
        <v>44460</v>
      </c>
      <c r="I3626" s="628">
        <f t="shared" si="49"/>
        <v>44460</v>
      </c>
      <c r="J3626" s="632"/>
    </row>
    <row r="3627" spans="1:10" s="372" customFormat="1">
      <c r="A3627" s="311" t="s">
        <v>2787</v>
      </c>
      <c r="B3627" s="313" t="s">
        <v>2725</v>
      </c>
      <c r="C3627" s="313" t="s">
        <v>2726</v>
      </c>
      <c r="D3627" s="629">
        <v>2290</v>
      </c>
      <c r="E3627" s="451">
        <v>32000</v>
      </c>
      <c r="F3627" s="630" t="s">
        <v>4176</v>
      </c>
      <c r="G3627" s="313" t="s">
        <v>2728</v>
      </c>
      <c r="H3627" s="631">
        <v>44446</v>
      </c>
      <c r="I3627" s="628">
        <f t="shared" si="49"/>
        <v>44446</v>
      </c>
      <c r="J3627" s="632"/>
    </row>
    <row r="3628" spans="1:10" s="372" customFormat="1">
      <c r="A3628" s="311" t="s">
        <v>2766</v>
      </c>
      <c r="B3628" s="313" t="s">
        <v>2725</v>
      </c>
      <c r="C3628" s="313" t="s">
        <v>2726</v>
      </c>
      <c r="D3628" s="629">
        <v>38</v>
      </c>
      <c r="E3628" s="451">
        <v>22000</v>
      </c>
      <c r="F3628" s="630" t="s">
        <v>4177</v>
      </c>
      <c r="G3628" s="313" t="s">
        <v>2728</v>
      </c>
      <c r="H3628" s="631">
        <v>44208</v>
      </c>
      <c r="I3628" s="628">
        <f t="shared" si="49"/>
        <v>44208</v>
      </c>
      <c r="J3628" s="632"/>
    </row>
    <row r="3629" spans="1:10" s="372" customFormat="1">
      <c r="A3629" s="311" t="s">
        <v>2767</v>
      </c>
      <c r="B3629" s="313" t="s">
        <v>2725</v>
      </c>
      <c r="C3629" s="313" t="s">
        <v>2726</v>
      </c>
      <c r="D3629" s="629">
        <v>652</v>
      </c>
      <c r="E3629" s="451">
        <v>22000</v>
      </c>
      <c r="F3629" s="630" t="s">
        <v>4178</v>
      </c>
      <c r="G3629" s="313" t="s">
        <v>2728</v>
      </c>
      <c r="H3629" s="631">
        <v>44267</v>
      </c>
      <c r="I3629" s="628">
        <f t="shared" si="49"/>
        <v>44267</v>
      </c>
      <c r="J3629" s="632"/>
    </row>
    <row r="3630" spans="1:10" s="372" customFormat="1">
      <c r="A3630" s="311" t="s">
        <v>2766</v>
      </c>
      <c r="B3630" s="313" t="s">
        <v>2725</v>
      </c>
      <c r="C3630" s="313" t="s">
        <v>2726</v>
      </c>
      <c r="D3630" s="629">
        <v>1137</v>
      </c>
      <c r="E3630" s="451">
        <v>22000</v>
      </c>
      <c r="F3630" s="630" t="s">
        <v>4178</v>
      </c>
      <c r="G3630" s="313" t="s">
        <v>2728</v>
      </c>
      <c r="H3630" s="631">
        <v>44330</v>
      </c>
      <c r="I3630" s="628">
        <f t="shared" si="49"/>
        <v>44330</v>
      </c>
      <c r="J3630" s="632"/>
    </row>
    <row r="3631" spans="1:10" s="372" customFormat="1">
      <c r="A3631" s="311" t="s">
        <v>2766</v>
      </c>
      <c r="B3631" s="313" t="s">
        <v>2725</v>
      </c>
      <c r="C3631" s="313" t="s">
        <v>2726</v>
      </c>
      <c r="D3631" s="629">
        <v>1921</v>
      </c>
      <c r="E3631" s="451">
        <v>22000</v>
      </c>
      <c r="F3631" s="630" t="s">
        <v>4178</v>
      </c>
      <c r="G3631" s="313" t="s">
        <v>2728</v>
      </c>
      <c r="H3631" s="631">
        <v>44396</v>
      </c>
      <c r="I3631" s="628">
        <f t="shared" si="49"/>
        <v>44396</v>
      </c>
      <c r="J3631" s="632"/>
    </row>
    <row r="3632" spans="1:10" s="372" customFormat="1">
      <c r="A3632" s="311" t="s">
        <v>2766</v>
      </c>
      <c r="B3632" s="313" t="s">
        <v>2725</v>
      </c>
      <c r="C3632" s="313" t="s">
        <v>2726</v>
      </c>
      <c r="D3632" s="629">
        <v>16</v>
      </c>
      <c r="E3632" s="451">
        <v>22000</v>
      </c>
      <c r="F3632" s="630" t="s">
        <v>4178</v>
      </c>
      <c r="G3632" s="313" t="s">
        <v>2728</v>
      </c>
      <c r="H3632" s="631">
        <v>44208</v>
      </c>
      <c r="I3632" s="628">
        <f t="shared" si="49"/>
        <v>44208</v>
      </c>
      <c r="J3632" s="632"/>
    </row>
    <row r="3633" spans="1:10" s="372" customFormat="1">
      <c r="A3633" s="311" t="s">
        <v>2953</v>
      </c>
      <c r="B3633" s="313" t="s">
        <v>2725</v>
      </c>
      <c r="C3633" s="313" t="s">
        <v>2726</v>
      </c>
      <c r="D3633" s="629">
        <v>653</v>
      </c>
      <c r="E3633" s="451">
        <v>22000</v>
      </c>
      <c r="F3633" s="630" t="s">
        <v>4179</v>
      </c>
      <c r="G3633" s="313" t="s">
        <v>2728</v>
      </c>
      <c r="H3633" s="631">
        <v>44267</v>
      </c>
      <c r="I3633" s="628">
        <f t="shared" si="49"/>
        <v>44267</v>
      </c>
      <c r="J3633" s="632"/>
    </row>
    <row r="3634" spans="1:10" s="372" customFormat="1">
      <c r="A3634" s="311" t="s">
        <v>2766</v>
      </c>
      <c r="B3634" s="313" t="s">
        <v>2725</v>
      </c>
      <c r="C3634" s="313" t="s">
        <v>2726</v>
      </c>
      <c r="D3634" s="629">
        <v>1138</v>
      </c>
      <c r="E3634" s="451">
        <v>22000</v>
      </c>
      <c r="F3634" s="630" t="s">
        <v>4179</v>
      </c>
      <c r="G3634" s="313" t="s">
        <v>2728</v>
      </c>
      <c r="H3634" s="631">
        <v>44330</v>
      </c>
      <c r="I3634" s="628">
        <f t="shared" si="49"/>
        <v>44330</v>
      </c>
      <c r="J3634" s="632"/>
    </row>
    <row r="3635" spans="1:10" s="372" customFormat="1">
      <c r="A3635" s="311" t="s">
        <v>2766</v>
      </c>
      <c r="B3635" s="313" t="s">
        <v>2725</v>
      </c>
      <c r="C3635" s="313" t="s">
        <v>2726</v>
      </c>
      <c r="D3635" s="629">
        <v>1922</v>
      </c>
      <c r="E3635" s="451">
        <v>22000</v>
      </c>
      <c r="F3635" s="630" t="s">
        <v>4179</v>
      </c>
      <c r="G3635" s="313" t="s">
        <v>2728</v>
      </c>
      <c r="H3635" s="631">
        <v>44396</v>
      </c>
      <c r="I3635" s="628">
        <f t="shared" si="49"/>
        <v>44396</v>
      </c>
      <c r="J3635" s="632"/>
    </row>
    <row r="3636" spans="1:10" s="372" customFormat="1">
      <c r="A3636" s="311" t="s">
        <v>2767</v>
      </c>
      <c r="B3636" s="313" t="s">
        <v>2725</v>
      </c>
      <c r="C3636" s="313" t="s">
        <v>2726</v>
      </c>
      <c r="D3636" s="629">
        <v>1077</v>
      </c>
      <c r="E3636" s="451">
        <v>30000</v>
      </c>
      <c r="F3636" s="630" t="s">
        <v>4179</v>
      </c>
      <c r="G3636" s="313" t="s">
        <v>2728</v>
      </c>
      <c r="H3636" s="631">
        <v>44326</v>
      </c>
      <c r="I3636" s="628">
        <f t="shared" ref="I3636:I3699" si="50">H3636+0</f>
        <v>44326</v>
      </c>
      <c r="J3636" s="632"/>
    </row>
    <row r="3637" spans="1:10" s="372" customFormat="1">
      <c r="A3637" s="311" t="s">
        <v>2953</v>
      </c>
      <c r="B3637" s="313" t="s">
        <v>2725</v>
      </c>
      <c r="C3637" s="313" t="s">
        <v>2726</v>
      </c>
      <c r="D3637" s="629">
        <v>2212</v>
      </c>
      <c r="E3637" s="451">
        <v>20000</v>
      </c>
      <c r="F3637" s="630" t="s">
        <v>4180</v>
      </c>
      <c r="G3637" s="313" t="s">
        <v>2728</v>
      </c>
      <c r="H3637" s="631">
        <v>44435</v>
      </c>
      <c r="I3637" s="628">
        <f t="shared" si="50"/>
        <v>44435</v>
      </c>
      <c r="J3637" s="632"/>
    </row>
    <row r="3638" spans="1:10" s="372" customFormat="1" ht="23.25">
      <c r="A3638" s="311" t="s">
        <v>3140</v>
      </c>
      <c r="B3638" s="313" t="s">
        <v>2725</v>
      </c>
      <c r="C3638" s="313" t="s">
        <v>2726</v>
      </c>
      <c r="D3638" s="629">
        <v>2949</v>
      </c>
      <c r="E3638" s="451">
        <v>12000</v>
      </c>
      <c r="F3638" s="630" t="s">
        <v>4180</v>
      </c>
      <c r="G3638" s="313" t="s">
        <v>2728</v>
      </c>
      <c r="H3638" s="631">
        <v>44512</v>
      </c>
      <c r="I3638" s="628">
        <f t="shared" si="50"/>
        <v>44512</v>
      </c>
      <c r="J3638" s="632"/>
    </row>
    <row r="3639" spans="1:10" s="372" customFormat="1">
      <c r="A3639" s="311" t="s">
        <v>2808</v>
      </c>
      <c r="B3639" s="313" t="s">
        <v>2725</v>
      </c>
      <c r="C3639" s="313" t="s">
        <v>2726</v>
      </c>
      <c r="D3639" s="629">
        <v>3111</v>
      </c>
      <c r="E3639" s="451">
        <v>12000</v>
      </c>
      <c r="F3639" s="630" t="s">
        <v>4180</v>
      </c>
      <c r="G3639" s="313" t="s">
        <v>2728</v>
      </c>
      <c r="H3639" s="631">
        <v>44531</v>
      </c>
      <c r="I3639" s="628">
        <f t="shared" si="50"/>
        <v>44531</v>
      </c>
      <c r="J3639" s="632"/>
    </row>
    <row r="3640" spans="1:10" s="372" customFormat="1">
      <c r="A3640" s="311" t="s">
        <v>2915</v>
      </c>
      <c r="B3640" s="313" t="s">
        <v>2725</v>
      </c>
      <c r="C3640" s="313" t="s">
        <v>2726</v>
      </c>
      <c r="D3640" s="629">
        <v>292</v>
      </c>
      <c r="E3640" s="451">
        <v>7500</v>
      </c>
      <c r="F3640" s="630" t="s">
        <v>4180</v>
      </c>
      <c r="G3640" s="313" t="s">
        <v>2728</v>
      </c>
      <c r="H3640" s="631">
        <v>44222</v>
      </c>
      <c r="I3640" s="628">
        <f t="shared" si="50"/>
        <v>44222</v>
      </c>
      <c r="J3640" s="632"/>
    </row>
    <row r="3641" spans="1:10" s="372" customFormat="1">
      <c r="A3641" s="311" t="s">
        <v>2915</v>
      </c>
      <c r="B3641" s="313" t="s">
        <v>2725</v>
      </c>
      <c r="C3641" s="313" t="s">
        <v>2726</v>
      </c>
      <c r="D3641" s="629">
        <v>854</v>
      </c>
      <c r="E3641" s="451">
        <v>2500</v>
      </c>
      <c r="F3641" s="630" t="s">
        <v>4181</v>
      </c>
      <c r="G3641" s="313" t="s">
        <v>2728</v>
      </c>
      <c r="H3641" s="631">
        <v>44303</v>
      </c>
      <c r="I3641" s="628">
        <f t="shared" si="50"/>
        <v>44303</v>
      </c>
      <c r="J3641" s="632"/>
    </row>
    <row r="3642" spans="1:10" s="372" customFormat="1">
      <c r="A3642" s="311" t="s">
        <v>2915</v>
      </c>
      <c r="B3642" s="313" t="s">
        <v>2725</v>
      </c>
      <c r="C3642" s="313" t="s">
        <v>2726</v>
      </c>
      <c r="D3642" s="629">
        <v>1388</v>
      </c>
      <c r="E3642" s="451">
        <v>5000</v>
      </c>
      <c r="F3642" s="630" t="s">
        <v>4181</v>
      </c>
      <c r="G3642" s="313" t="s">
        <v>2728</v>
      </c>
      <c r="H3642" s="631">
        <v>44348</v>
      </c>
      <c r="I3642" s="628">
        <f t="shared" si="50"/>
        <v>44348</v>
      </c>
      <c r="J3642" s="632"/>
    </row>
    <row r="3643" spans="1:10" s="372" customFormat="1">
      <c r="A3643" s="311" t="s">
        <v>2915</v>
      </c>
      <c r="B3643" s="313" t="s">
        <v>2725</v>
      </c>
      <c r="C3643" s="313" t="s">
        <v>2726</v>
      </c>
      <c r="D3643" s="629">
        <v>2021</v>
      </c>
      <c r="E3643" s="451">
        <v>2500</v>
      </c>
      <c r="F3643" s="630" t="s">
        <v>4181</v>
      </c>
      <c r="G3643" s="313" t="s">
        <v>2728</v>
      </c>
      <c r="H3643" s="631">
        <v>44414</v>
      </c>
      <c r="I3643" s="628">
        <f t="shared" si="50"/>
        <v>44414</v>
      </c>
      <c r="J3643" s="632"/>
    </row>
    <row r="3644" spans="1:10" s="372" customFormat="1">
      <c r="A3644" s="311" t="s">
        <v>2915</v>
      </c>
      <c r="B3644" s="313" t="s">
        <v>2725</v>
      </c>
      <c r="C3644" s="313" t="s">
        <v>2726</v>
      </c>
      <c r="D3644" s="629">
        <v>2394</v>
      </c>
      <c r="E3644" s="451">
        <v>2500</v>
      </c>
      <c r="F3644" s="630" t="s">
        <v>4181</v>
      </c>
      <c r="G3644" s="313" t="s">
        <v>2728</v>
      </c>
      <c r="H3644" s="631">
        <v>44453</v>
      </c>
      <c r="I3644" s="628">
        <f t="shared" si="50"/>
        <v>44453</v>
      </c>
      <c r="J3644" s="632"/>
    </row>
    <row r="3645" spans="1:10" s="372" customFormat="1">
      <c r="A3645" s="311" t="s">
        <v>2915</v>
      </c>
      <c r="B3645" s="313" t="s">
        <v>2725</v>
      </c>
      <c r="C3645" s="313" t="s">
        <v>2726</v>
      </c>
      <c r="D3645" s="629">
        <v>3138</v>
      </c>
      <c r="E3645" s="451">
        <v>2500</v>
      </c>
      <c r="F3645" s="630" t="s">
        <v>4181</v>
      </c>
      <c r="G3645" s="313" t="s">
        <v>2728</v>
      </c>
      <c r="H3645" s="631">
        <v>44536</v>
      </c>
      <c r="I3645" s="628">
        <f t="shared" si="50"/>
        <v>44536</v>
      </c>
      <c r="J3645" s="632"/>
    </row>
    <row r="3646" spans="1:10" s="372" customFormat="1">
      <c r="A3646" s="311" t="s">
        <v>2766</v>
      </c>
      <c r="B3646" s="313" t="s">
        <v>2725</v>
      </c>
      <c r="C3646" s="313" t="s">
        <v>2726</v>
      </c>
      <c r="D3646" s="629">
        <v>3157</v>
      </c>
      <c r="E3646" s="451">
        <v>8340</v>
      </c>
      <c r="F3646" s="630" t="s">
        <v>4181</v>
      </c>
      <c r="G3646" s="313" t="s">
        <v>2728</v>
      </c>
      <c r="H3646" s="631">
        <v>44537</v>
      </c>
      <c r="I3646" s="628">
        <f t="shared" si="50"/>
        <v>44537</v>
      </c>
      <c r="J3646" s="632"/>
    </row>
    <row r="3647" spans="1:10" s="372" customFormat="1" ht="23.25">
      <c r="A3647" s="311" t="s">
        <v>3781</v>
      </c>
      <c r="B3647" s="313" t="s">
        <v>2725</v>
      </c>
      <c r="C3647" s="313" t="s">
        <v>2726</v>
      </c>
      <c r="D3647" s="629">
        <v>1924</v>
      </c>
      <c r="E3647" s="451">
        <v>27000</v>
      </c>
      <c r="F3647" s="630" t="s">
        <v>4182</v>
      </c>
      <c r="G3647" s="313" t="s">
        <v>2728</v>
      </c>
      <c r="H3647" s="631">
        <v>44396</v>
      </c>
      <c r="I3647" s="628">
        <f t="shared" si="50"/>
        <v>44396</v>
      </c>
      <c r="J3647" s="632"/>
    </row>
    <row r="3648" spans="1:10" s="372" customFormat="1" ht="23.25">
      <c r="A3648" s="311" t="s">
        <v>3781</v>
      </c>
      <c r="B3648" s="313" t="s">
        <v>2725</v>
      </c>
      <c r="C3648" s="313" t="s">
        <v>2726</v>
      </c>
      <c r="D3648" s="629">
        <v>3164</v>
      </c>
      <c r="E3648" s="451">
        <v>9000</v>
      </c>
      <c r="F3648" s="630" t="s">
        <v>4183</v>
      </c>
      <c r="G3648" s="313" t="s">
        <v>2728</v>
      </c>
      <c r="H3648" s="631">
        <v>44537</v>
      </c>
      <c r="I3648" s="628">
        <f t="shared" si="50"/>
        <v>44537</v>
      </c>
      <c r="J3648" s="632"/>
    </row>
    <row r="3649" spans="1:10" s="372" customFormat="1">
      <c r="A3649" s="311" t="s">
        <v>2767</v>
      </c>
      <c r="B3649" s="313" t="s">
        <v>2725</v>
      </c>
      <c r="C3649" s="313" t="s">
        <v>2726</v>
      </c>
      <c r="D3649" s="629">
        <v>1649</v>
      </c>
      <c r="E3649" s="451">
        <v>10000</v>
      </c>
      <c r="F3649" s="630" t="s">
        <v>4183</v>
      </c>
      <c r="G3649" s="313" t="s">
        <v>2728</v>
      </c>
      <c r="H3649" s="631">
        <v>44372</v>
      </c>
      <c r="I3649" s="628">
        <f t="shared" si="50"/>
        <v>44372</v>
      </c>
      <c r="J3649" s="632"/>
    </row>
    <row r="3650" spans="1:10" s="372" customFormat="1">
      <c r="A3650" s="311" t="s">
        <v>2767</v>
      </c>
      <c r="B3650" s="313" t="s">
        <v>2725</v>
      </c>
      <c r="C3650" s="313" t="s">
        <v>2726</v>
      </c>
      <c r="D3650" s="629">
        <v>2010</v>
      </c>
      <c r="E3650" s="451">
        <v>30000</v>
      </c>
      <c r="F3650" s="630" t="s">
        <v>4184</v>
      </c>
      <c r="G3650" s="313" t="s">
        <v>2728</v>
      </c>
      <c r="H3650" s="631">
        <v>44413</v>
      </c>
      <c r="I3650" s="628">
        <f t="shared" si="50"/>
        <v>44413</v>
      </c>
      <c r="J3650" s="632"/>
    </row>
    <row r="3651" spans="1:10" s="372" customFormat="1">
      <c r="A3651" s="311" t="s">
        <v>2767</v>
      </c>
      <c r="B3651" s="313" t="s">
        <v>2725</v>
      </c>
      <c r="C3651" s="313" t="s">
        <v>2726</v>
      </c>
      <c r="D3651" s="629">
        <v>2816</v>
      </c>
      <c r="E3651" s="451">
        <v>21000</v>
      </c>
      <c r="F3651" s="630" t="s">
        <v>4184</v>
      </c>
      <c r="G3651" s="313" t="s">
        <v>2728</v>
      </c>
      <c r="H3651" s="631">
        <v>44498</v>
      </c>
      <c r="I3651" s="628">
        <f t="shared" si="50"/>
        <v>44498</v>
      </c>
      <c r="J3651" s="632"/>
    </row>
    <row r="3652" spans="1:10" s="372" customFormat="1">
      <c r="A3652" s="311" t="s">
        <v>2749</v>
      </c>
      <c r="B3652" s="313" t="s">
        <v>2725</v>
      </c>
      <c r="C3652" s="313" t="s">
        <v>2726</v>
      </c>
      <c r="D3652" s="629">
        <v>1642</v>
      </c>
      <c r="E3652" s="451">
        <v>30000</v>
      </c>
      <c r="F3652" s="630" t="s">
        <v>4184</v>
      </c>
      <c r="G3652" s="313" t="s">
        <v>2728</v>
      </c>
      <c r="H3652" s="631">
        <v>44371</v>
      </c>
      <c r="I3652" s="628">
        <f t="shared" si="50"/>
        <v>44371</v>
      </c>
      <c r="J3652" s="632"/>
    </row>
    <row r="3653" spans="1:10" s="372" customFormat="1">
      <c r="A3653" s="311" t="s">
        <v>2749</v>
      </c>
      <c r="B3653" s="313" t="s">
        <v>2725</v>
      </c>
      <c r="C3653" s="313" t="s">
        <v>2726</v>
      </c>
      <c r="D3653" s="629">
        <v>2530</v>
      </c>
      <c r="E3653" s="451">
        <v>33000</v>
      </c>
      <c r="F3653" s="630" t="s">
        <v>4185</v>
      </c>
      <c r="G3653" s="313" t="s">
        <v>2728</v>
      </c>
      <c r="H3653" s="631">
        <v>44463</v>
      </c>
      <c r="I3653" s="628">
        <f t="shared" si="50"/>
        <v>44463</v>
      </c>
      <c r="J3653" s="632"/>
    </row>
    <row r="3654" spans="1:10" s="372" customFormat="1">
      <c r="A3654" s="311" t="s">
        <v>2768</v>
      </c>
      <c r="B3654" s="313" t="s">
        <v>2725</v>
      </c>
      <c r="C3654" s="313" t="s">
        <v>2726</v>
      </c>
      <c r="D3654" s="629">
        <v>685</v>
      </c>
      <c r="E3654" s="451">
        <v>12000</v>
      </c>
      <c r="F3654" s="630" t="s">
        <v>4185</v>
      </c>
      <c r="G3654" s="313" t="s">
        <v>2728</v>
      </c>
      <c r="H3654" s="631">
        <v>44273</v>
      </c>
      <c r="I3654" s="628">
        <f t="shared" si="50"/>
        <v>44273</v>
      </c>
      <c r="J3654" s="632"/>
    </row>
    <row r="3655" spans="1:10" s="372" customFormat="1" ht="23.25">
      <c r="A3655" s="311" t="s">
        <v>2768</v>
      </c>
      <c r="B3655" s="313" t="s">
        <v>2725</v>
      </c>
      <c r="C3655" s="313" t="s">
        <v>2726</v>
      </c>
      <c r="D3655" s="629">
        <v>1412</v>
      </c>
      <c r="E3655" s="451">
        <v>12000</v>
      </c>
      <c r="F3655" s="630" t="s">
        <v>4186</v>
      </c>
      <c r="G3655" s="313" t="s">
        <v>2728</v>
      </c>
      <c r="H3655" s="631">
        <v>44349</v>
      </c>
      <c r="I3655" s="628">
        <f t="shared" si="50"/>
        <v>44349</v>
      </c>
      <c r="J3655" s="632"/>
    </row>
    <row r="3656" spans="1:10" s="372" customFormat="1" ht="23.25">
      <c r="A3656" s="311" t="s">
        <v>2768</v>
      </c>
      <c r="B3656" s="313" t="s">
        <v>2725</v>
      </c>
      <c r="C3656" s="313" t="s">
        <v>2726</v>
      </c>
      <c r="D3656" s="629">
        <v>2155</v>
      </c>
      <c r="E3656" s="451">
        <v>12000</v>
      </c>
      <c r="F3656" s="630" t="s">
        <v>4186</v>
      </c>
      <c r="G3656" s="313" t="s">
        <v>2728</v>
      </c>
      <c r="H3656" s="631">
        <v>44431</v>
      </c>
      <c r="I3656" s="628">
        <f t="shared" si="50"/>
        <v>44431</v>
      </c>
      <c r="J3656" s="632"/>
    </row>
    <row r="3657" spans="1:10" s="372" customFormat="1" ht="23.25">
      <c r="A3657" s="311" t="s">
        <v>2742</v>
      </c>
      <c r="B3657" s="313" t="s">
        <v>2725</v>
      </c>
      <c r="C3657" s="313" t="s">
        <v>2726</v>
      </c>
      <c r="D3657" s="629">
        <v>1993</v>
      </c>
      <c r="E3657" s="451">
        <v>4030</v>
      </c>
      <c r="F3657" s="630" t="s">
        <v>4186</v>
      </c>
      <c r="G3657" s="313" t="s">
        <v>2728</v>
      </c>
      <c r="H3657" s="631">
        <v>44407</v>
      </c>
      <c r="I3657" s="628">
        <f t="shared" si="50"/>
        <v>44407</v>
      </c>
      <c r="J3657" s="632"/>
    </row>
    <row r="3658" spans="1:10" s="372" customFormat="1">
      <c r="A3658" s="311" t="s">
        <v>2950</v>
      </c>
      <c r="B3658" s="313" t="s">
        <v>2725</v>
      </c>
      <c r="C3658" s="313" t="s">
        <v>2726</v>
      </c>
      <c r="D3658" s="629">
        <v>58</v>
      </c>
      <c r="E3658" s="451">
        <v>3379.05</v>
      </c>
      <c r="F3658" s="630" t="s">
        <v>4187</v>
      </c>
      <c r="G3658" s="313" t="s">
        <v>2728</v>
      </c>
      <c r="H3658" s="631">
        <v>44209</v>
      </c>
      <c r="I3658" s="628">
        <f t="shared" si="50"/>
        <v>44209</v>
      </c>
      <c r="J3658" s="632"/>
    </row>
    <row r="3659" spans="1:10" s="372" customFormat="1">
      <c r="A3659" s="311" t="s">
        <v>2950</v>
      </c>
      <c r="B3659" s="313" t="s">
        <v>2725</v>
      </c>
      <c r="C3659" s="313" t="s">
        <v>2726</v>
      </c>
      <c r="D3659" s="629">
        <v>305</v>
      </c>
      <c r="E3659" s="451">
        <v>6678.64</v>
      </c>
      <c r="F3659" s="630" t="s">
        <v>4188</v>
      </c>
      <c r="G3659" s="313" t="s">
        <v>2728</v>
      </c>
      <c r="H3659" s="631">
        <v>44222</v>
      </c>
      <c r="I3659" s="628">
        <f t="shared" si="50"/>
        <v>44222</v>
      </c>
      <c r="J3659" s="632"/>
    </row>
    <row r="3660" spans="1:10" s="372" customFormat="1">
      <c r="A3660" s="311" t="s">
        <v>2950</v>
      </c>
      <c r="B3660" s="313" t="s">
        <v>2725</v>
      </c>
      <c r="C3660" s="313" t="s">
        <v>2726</v>
      </c>
      <c r="D3660" s="629">
        <v>682</v>
      </c>
      <c r="E3660" s="451">
        <v>344.84</v>
      </c>
      <c r="F3660" s="630" t="s">
        <v>4188</v>
      </c>
      <c r="G3660" s="313" t="s">
        <v>2728</v>
      </c>
      <c r="H3660" s="631">
        <v>44273</v>
      </c>
      <c r="I3660" s="628">
        <f t="shared" si="50"/>
        <v>44273</v>
      </c>
      <c r="J3660" s="632"/>
    </row>
    <row r="3661" spans="1:10" s="372" customFormat="1">
      <c r="A3661" s="311" t="s">
        <v>2950</v>
      </c>
      <c r="B3661" s="313" t="s">
        <v>2725</v>
      </c>
      <c r="C3661" s="313" t="s">
        <v>2726</v>
      </c>
      <c r="D3661" s="629">
        <v>782</v>
      </c>
      <c r="E3661" s="451">
        <v>312.39999999999998</v>
      </c>
      <c r="F3661" s="630" t="s">
        <v>4188</v>
      </c>
      <c r="G3661" s="313" t="s">
        <v>2728</v>
      </c>
      <c r="H3661" s="631">
        <v>44295</v>
      </c>
      <c r="I3661" s="628">
        <f t="shared" si="50"/>
        <v>44295</v>
      </c>
      <c r="J3661" s="632"/>
    </row>
    <row r="3662" spans="1:10" s="372" customFormat="1">
      <c r="A3662" s="311" t="s">
        <v>2950</v>
      </c>
      <c r="B3662" s="313" t="s">
        <v>2725</v>
      </c>
      <c r="C3662" s="313" t="s">
        <v>2726</v>
      </c>
      <c r="D3662" s="629">
        <v>2439</v>
      </c>
      <c r="E3662" s="451">
        <v>454.73</v>
      </c>
      <c r="F3662" s="630" t="s">
        <v>4188</v>
      </c>
      <c r="G3662" s="313" t="s">
        <v>2728</v>
      </c>
      <c r="H3662" s="631">
        <v>44455</v>
      </c>
      <c r="I3662" s="628">
        <f t="shared" si="50"/>
        <v>44455</v>
      </c>
      <c r="J3662" s="632"/>
    </row>
    <row r="3663" spans="1:10" s="372" customFormat="1">
      <c r="A3663" s="311" t="s">
        <v>2950</v>
      </c>
      <c r="B3663" s="313" t="s">
        <v>2725</v>
      </c>
      <c r="C3663" s="313" t="s">
        <v>2726</v>
      </c>
      <c r="D3663" s="629">
        <v>2724</v>
      </c>
      <c r="E3663" s="451">
        <v>412.21</v>
      </c>
      <c r="F3663" s="630" t="s">
        <v>4188</v>
      </c>
      <c r="G3663" s="313" t="s">
        <v>2728</v>
      </c>
      <c r="H3663" s="631">
        <v>44482</v>
      </c>
      <c r="I3663" s="628">
        <f t="shared" si="50"/>
        <v>44482</v>
      </c>
      <c r="J3663" s="632"/>
    </row>
    <row r="3664" spans="1:10" s="372" customFormat="1">
      <c r="A3664" s="311" t="s">
        <v>2950</v>
      </c>
      <c r="B3664" s="313" t="s">
        <v>2725</v>
      </c>
      <c r="C3664" s="313" t="s">
        <v>2726</v>
      </c>
      <c r="D3664" s="629">
        <v>2988</v>
      </c>
      <c r="E3664" s="451">
        <v>1522.99</v>
      </c>
      <c r="F3664" s="630" t="s">
        <v>4188</v>
      </c>
      <c r="G3664" s="313" t="s">
        <v>2728</v>
      </c>
      <c r="H3664" s="631">
        <v>44519</v>
      </c>
      <c r="I3664" s="628">
        <f t="shared" si="50"/>
        <v>44519</v>
      </c>
      <c r="J3664" s="632"/>
    </row>
    <row r="3665" spans="1:10" s="372" customFormat="1">
      <c r="A3665" s="311" t="s">
        <v>2950</v>
      </c>
      <c r="B3665" s="313" t="s">
        <v>2725</v>
      </c>
      <c r="C3665" s="313" t="s">
        <v>2726</v>
      </c>
      <c r="D3665" s="629">
        <v>3067</v>
      </c>
      <c r="E3665" s="451">
        <v>338.63</v>
      </c>
      <c r="F3665" s="630" t="s">
        <v>4188</v>
      </c>
      <c r="G3665" s="313" t="s">
        <v>2728</v>
      </c>
      <c r="H3665" s="631">
        <v>44530</v>
      </c>
      <c r="I3665" s="628">
        <f t="shared" si="50"/>
        <v>44530</v>
      </c>
      <c r="J3665" s="632"/>
    </row>
    <row r="3666" spans="1:10" s="372" customFormat="1">
      <c r="A3666" s="311" t="s">
        <v>2950</v>
      </c>
      <c r="B3666" s="313" t="s">
        <v>2725</v>
      </c>
      <c r="C3666" s="313" t="s">
        <v>2726</v>
      </c>
      <c r="D3666" s="629">
        <v>3068</v>
      </c>
      <c r="E3666" s="451">
        <v>596.16999999999996</v>
      </c>
      <c r="F3666" s="630" t="s">
        <v>4188</v>
      </c>
      <c r="G3666" s="313" t="s">
        <v>2728</v>
      </c>
      <c r="H3666" s="631">
        <v>44530</v>
      </c>
      <c r="I3666" s="628">
        <f t="shared" si="50"/>
        <v>44530</v>
      </c>
      <c r="J3666" s="632"/>
    </row>
    <row r="3667" spans="1:10" s="372" customFormat="1">
      <c r="A3667" s="311" t="s">
        <v>2907</v>
      </c>
      <c r="B3667" s="313" t="s">
        <v>2725</v>
      </c>
      <c r="C3667" s="313" t="s">
        <v>2726</v>
      </c>
      <c r="D3667" s="629">
        <v>2925</v>
      </c>
      <c r="E3667" s="451">
        <v>22500</v>
      </c>
      <c r="F3667" s="630" t="s">
        <v>4188</v>
      </c>
      <c r="G3667" s="313" t="s">
        <v>2728</v>
      </c>
      <c r="H3667" s="631">
        <v>44511</v>
      </c>
      <c r="I3667" s="628">
        <f t="shared" si="50"/>
        <v>44511</v>
      </c>
      <c r="J3667" s="632"/>
    </row>
    <row r="3668" spans="1:10" s="372" customFormat="1">
      <c r="A3668" s="311" t="s">
        <v>2828</v>
      </c>
      <c r="B3668" s="313" t="s">
        <v>2725</v>
      </c>
      <c r="C3668" s="313" t="s">
        <v>2726</v>
      </c>
      <c r="D3668" s="629">
        <v>30</v>
      </c>
      <c r="E3668" s="451">
        <v>30000</v>
      </c>
      <c r="F3668" s="630" t="s">
        <v>4189</v>
      </c>
      <c r="G3668" s="313" t="s">
        <v>2728</v>
      </c>
      <c r="H3668" s="631">
        <v>44208</v>
      </c>
      <c r="I3668" s="628">
        <f t="shared" si="50"/>
        <v>44208</v>
      </c>
      <c r="J3668" s="632"/>
    </row>
    <row r="3669" spans="1:10" s="372" customFormat="1">
      <c r="A3669" s="311" t="s">
        <v>2907</v>
      </c>
      <c r="B3669" s="313" t="s">
        <v>2725</v>
      </c>
      <c r="C3669" s="313" t="s">
        <v>2726</v>
      </c>
      <c r="D3669" s="629">
        <v>168</v>
      </c>
      <c r="E3669" s="451">
        <v>15000</v>
      </c>
      <c r="F3669" s="630" t="s">
        <v>4190</v>
      </c>
      <c r="G3669" s="313" t="s">
        <v>2728</v>
      </c>
      <c r="H3669" s="631">
        <v>44215</v>
      </c>
      <c r="I3669" s="628">
        <f t="shared" si="50"/>
        <v>44215</v>
      </c>
      <c r="J3669" s="632"/>
    </row>
    <row r="3670" spans="1:10" s="372" customFormat="1">
      <c r="A3670" s="311" t="s">
        <v>2953</v>
      </c>
      <c r="B3670" s="313" t="s">
        <v>2725</v>
      </c>
      <c r="C3670" s="313" t="s">
        <v>2726</v>
      </c>
      <c r="D3670" s="629">
        <v>135</v>
      </c>
      <c r="E3670" s="451">
        <v>20000</v>
      </c>
      <c r="F3670" s="630" t="s">
        <v>4190</v>
      </c>
      <c r="G3670" s="313" t="s">
        <v>2728</v>
      </c>
      <c r="H3670" s="631">
        <v>44212</v>
      </c>
      <c r="I3670" s="628">
        <f t="shared" si="50"/>
        <v>44212</v>
      </c>
      <c r="J3670" s="632"/>
    </row>
    <row r="3671" spans="1:10" s="372" customFormat="1">
      <c r="A3671" s="311" t="s">
        <v>2980</v>
      </c>
      <c r="B3671" s="313" t="s">
        <v>2725</v>
      </c>
      <c r="C3671" s="313" t="s">
        <v>2726</v>
      </c>
      <c r="D3671" s="629">
        <v>730</v>
      </c>
      <c r="E3671" s="451">
        <v>20000</v>
      </c>
      <c r="F3671" s="630" t="s">
        <v>4191</v>
      </c>
      <c r="G3671" s="313" t="s">
        <v>2728</v>
      </c>
      <c r="H3671" s="631">
        <v>44291</v>
      </c>
      <c r="I3671" s="628">
        <f t="shared" si="50"/>
        <v>44291</v>
      </c>
      <c r="J3671" s="632"/>
    </row>
    <row r="3672" spans="1:10" s="372" customFormat="1">
      <c r="A3672" s="311" t="s">
        <v>2953</v>
      </c>
      <c r="B3672" s="313" t="s">
        <v>2725</v>
      </c>
      <c r="C3672" s="313" t="s">
        <v>2726</v>
      </c>
      <c r="D3672" s="629">
        <v>1525</v>
      </c>
      <c r="E3672" s="451">
        <v>20000</v>
      </c>
      <c r="F3672" s="630" t="s">
        <v>4191</v>
      </c>
      <c r="G3672" s="313" t="s">
        <v>2728</v>
      </c>
      <c r="H3672" s="631">
        <v>44358</v>
      </c>
      <c r="I3672" s="628">
        <f t="shared" si="50"/>
        <v>44358</v>
      </c>
      <c r="J3672" s="632"/>
    </row>
    <row r="3673" spans="1:10" s="372" customFormat="1">
      <c r="A3673" s="311" t="s">
        <v>2953</v>
      </c>
      <c r="B3673" s="313" t="s">
        <v>2725</v>
      </c>
      <c r="C3673" s="313" t="s">
        <v>2726</v>
      </c>
      <c r="D3673" s="629">
        <v>2180</v>
      </c>
      <c r="E3673" s="451">
        <v>20000</v>
      </c>
      <c r="F3673" s="630" t="s">
        <v>4191</v>
      </c>
      <c r="G3673" s="313" t="s">
        <v>2728</v>
      </c>
      <c r="H3673" s="631">
        <v>44433</v>
      </c>
      <c r="I3673" s="628">
        <f t="shared" si="50"/>
        <v>44433</v>
      </c>
      <c r="J3673" s="632"/>
    </row>
    <row r="3674" spans="1:10" s="372" customFormat="1">
      <c r="A3674" s="311" t="s">
        <v>2942</v>
      </c>
      <c r="B3674" s="313" t="s">
        <v>2725</v>
      </c>
      <c r="C3674" s="313" t="s">
        <v>2726</v>
      </c>
      <c r="D3674" s="629">
        <v>3200</v>
      </c>
      <c r="E3674" s="451">
        <v>7340</v>
      </c>
      <c r="F3674" s="630" t="s">
        <v>4191</v>
      </c>
      <c r="G3674" s="313" t="s">
        <v>2728</v>
      </c>
      <c r="H3674" s="631">
        <v>44543</v>
      </c>
      <c r="I3674" s="628">
        <f t="shared" si="50"/>
        <v>44543</v>
      </c>
      <c r="J3674" s="632"/>
    </row>
    <row r="3675" spans="1:10" s="372" customFormat="1">
      <c r="A3675" s="311" t="s">
        <v>2767</v>
      </c>
      <c r="B3675" s="313" t="s">
        <v>2725</v>
      </c>
      <c r="C3675" s="313" t="s">
        <v>2726</v>
      </c>
      <c r="D3675" s="629">
        <v>3065</v>
      </c>
      <c r="E3675" s="451">
        <v>12000</v>
      </c>
      <c r="F3675" s="630" t="s">
        <v>4191</v>
      </c>
      <c r="G3675" s="313" t="s">
        <v>2728</v>
      </c>
      <c r="H3675" s="631">
        <v>44530</v>
      </c>
      <c r="I3675" s="628">
        <f t="shared" si="50"/>
        <v>44530</v>
      </c>
      <c r="J3675" s="632"/>
    </row>
    <row r="3676" spans="1:10" s="372" customFormat="1">
      <c r="A3676" s="311" t="s">
        <v>2735</v>
      </c>
      <c r="B3676" s="313" t="s">
        <v>2725</v>
      </c>
      <c r="C3676" s="313" t="s">
        <v>2726</v>
      </c>
      <c r="D3676" s="629">
        <v>2700</v>
      </c>
      <c r="E3676" s="451">
        <v>8000</v>
      </c>
      <c r="F3676" s="630" t="s">
        <v>4192</v>
      </c>
      <c r="G3676" s="313" t="s">
        <v>2728</v>
      </c>
      <c r="H3676" s="631">
        <v>44481</v>
      </c>
      <c r="I3676" s="628">
        <f t="shared" si="50"/>
        <v>44481</v>
      </c>
      <c r="J3676" s="632"/>
    </row>
    <row r="3677" spans="1:10" s="372" customFormat="1" ht="23.25">
      <c r="A3677" s="311" t="s">
        <v>4193</v>
      </c>
      <c r="B3677" s="313" t="s">
        <v>2725</v>
      </c>
      <c r="C3677" s="313" t="s">
        <v>2726</v>
      </c>
      <c r="D3677" s="629">
        <v>1836</v>
      </c>
      <c r="E3677" s="451">
        <v>5013.72</v>
      </c>
      <c r="F3677" s="630" t="s">
        <v>4194</v>
      </c>
      <c r="G3677" s="313" t="s">
        <v>2728</v>
      </c>
      <c r="H3677" s="631">
        <v>44390</v>
      </c>
      <c r="I3677" s="628">
        <f t="shared" si="50"/>
        <v>44390</v>
      </c>
      <c r="J3677" s="632"/>
    </row>
    <row r="3678" spans="1:10" s="372" customFormat="1" ht="23.25">
      <c r="A3678" s="311" t="s">
        <v>3398</v>
      </c>
      <c r="B3678" s="313" t="s">
        <v>2831</v>
      </c>
      <c r="C3678" s="313" t="s">
        <v>2726</v>
      </c>
      <c r="D3678" s="629" t="s">
        <v>4195</v>
      </c>
      <c r="E3678" s="451">
        <v>302244.02</v>
      </c>
      <c r="F3678" s="630" t="s">
        <v>4196</v>
      </c>
      <c r="G3678" s="313" t="s">
        <v>2728</v>
      </c>
      <c r="H3678" s="631">
        <v>44285</v>
      </c>
      <c r="I3678" s="628">
        <f t="shared" si="50"/>
        <v>44285</v>
      </c>
      <c r="J3678" s="632"/>
    </row>
    <row r="3679" spans="1:10" s="372" customFormat="1" ht="23.25">
      <c r="A3679" s="311" t="s">
        <v>3398</v>
      </c>
      <c r="B3679" s="313" t="s">
        <v>2831</v>
      </c>
      <c r="C3679" s="313" t="s">
        <v>2726</v>
      </c>
      <c r="D3679" s="629" t="s">
        <v>4197</v>
      </c>
      <c r="E3679" s="451">
        <v>42785.19</v>
      </c>
      <c r="F3679" s="630" t="s">
        <v>4198</v>
      </c>
      <c r="G3679" s="313" t="s">
        <v>2728</v>
      </c>
      <c r="H3679" s="631">
        <v>44383</v>
      </c>
      <c r="I3679" s="628">
        <f t="shared" si="50"/>
        <v>44383</v>
      </c>
      <c r="J3679" s="632"/>
    </row>
    <row r="3680" spans="1:10" s="372" customFormat="1">
      <c r="A3680" s="311" t="s">
        <v>2789</v>
      </c>
      <c r="B3680" s="313" t="s">
        <v>2725</v>
      </c>
      <c r="C3680" s="313" t="s">
        <v>2726</v>
      </c>
      <c r="D3680" s="629">
        <v>1681</v>
      </c>
      <c r="E3680" s="451">
        <v>20000</v>
      </c>
      <c r="F3680" s="630" t="s">
        <v>4198</v>
      </c>
      <c r="G3680" s="313" t="s">
        <v>2728</v>
      </c>
      <c r="H3680" s="631">
        <v>44377</v>
      </c>
      <c r="I3680" s="628">
        <f t="shared" si="50"/>
        <v>44377</v>
      </c>
      <c r="J3680" s="632"/>
    </row>
    <row r="3681" spans="1:10" s="372" customFormat="1">
      <c r="A3681" s="311" t="s">
        <v>2942</v>
      </c>
      <c r="B3681" s="313" t="s">
        <v>2725</v>
      </c>
      <c r="C3681" s="313" t="s">
        <v>2726</v>
      </c>
      <c r="D3681" s="629">
        <v>2307</v>
      </c>
      <c r="E3681" s="451">
        <v>20000</v>
      </c>
      <c r="F3681" s="630" t="s">
        <v>4199</v>
      </c>
      <c r="G3681" s="313" t="s">
        <v>2728</v>
      </c>
      <c r="H3681" s="631">
        <v>44446</v>
      </c>
      <c r="I3681" s="628">
        <f t="shared" si="50"/>
        <v>44446</v>
      </c>
      <c r="J3681" s="632"/>
    </row>
    <row r="3682" spans="1:10" s="372" customFormat="1">
      <c r="A3682" s="311" t="s">
        <v>2942</v>
      </c>
      <c r="B3682" s="313" t="s">
        <v>2725</v>
      </c>
      <c r="C3682" s="313" t="s">
        <v>2726</v>
      </c>
      <c r="D3682" s="629">
        <v>2906</v>
      </c>
      <c r="E3682" s="451">
        <v>10000</v>
      </c>
      <c r="F3682" s="630" t="s">
        <v>4199</v>
      </c>
      <c r="G3682" s="313" t="s">
        <v>2728</v>
      </c>
      <c r="H3682" s="631">
        <v>44511</v>
      </c>
      <c r="I3682" s="628">
        <f t="shared" si="50"/>
        <v>44511</v>
      </c>
      <c r="J3682" s="632"/>
    </row>
    <row r="3683" spans="1:10" s="372" customFormat="1">
      <c r="A3683" s="311" t="s">
        <v>2942</v>
      </c>
      <c r="B3683" s="313" t="s">
        <v>2725</v>
      </c>
      <c r="C3683" s="313" t="s">
        <v>2726</v>
      </c>
      <c r="D3683" s="629">
        <v>3242</v>
      </c>
      <c r="E3683" s="451">
        <v>5000</v>
      </c>
      <c r="F3683" s="630" t="s">
        <v>4199</v>
      </c>
      <c r="G3683" s="313" t="s">
        <v>2728</v>
      </c>
      <c r="H3683" s="631">
        <v>44547</v>
      </c>
      <c r="I3683" s="628">
        <f t="shared" si="50"/>
        <v>44547</v>
      </c>
      <c r="J3683" s="632"/>
    </row>
    <row r="3684" spans="1:10" s="372" customFormat="1">
      <c r="A3684" s="311" t="s">
        <v>2773</v>
      </c>
      <c r="B3684" s="313" t="s">
        <v>2725</v>
      </c>
      <c r="C3684" s="313" t="s">
        <v>2726</v>
      </c>
      <c r="D3684" s="629">
        <v>1440</v>
      </c>
      <c r="E3684" s="451">
        <v>30000</v>
      </c>
      <c r="F3684" s="630" t="s">
        <v>4199</v>
      </c>
      <c r="G3684" s="313" t="s">
        <v>2728</v>
      </c>
      <c r="H3684" s="631">
        <v>44351</v>
      </c>
      <c r="I3684" s="628">
        <f t="shared" si="50"/>
        <v>44351</v>
      </c>
      <c r="J3684" s="632"/>
    </row>
    <row r="3685" spans="1:10" s="372" customFormat="1">
      <c r="A3685" s="311" t="s">
        <v>2773</v>
      </c>
      <c r="B3685" s="313" t="s">
        <v>2725</v>
      </c>
      <c r="C3685" s="313" t="s">
        <v>2726</v>
      </c>
      <c r="D3685" s="629">
        <v>2336</v>
      </c>
      <c r="E3685" s="451">
        <v>30000</v>
      </c>
      <c r="F3685" s="630" t="s">
        <v>4200</v>
      </c>
      <c r="G3685" s="313" t="s">
        <v>2728</v>
      </c>
      <c r="H3685" s="631">
        <v>44447</v>
      </c>
      <c r="I3685" s="628">
        <f t="shared" si="50"/>
        <v>44447</v>
      </c>
      <c r="J3685" s="632"/>
    </row>
    <row r="3686" spans="1:10" s="372" customFormat="1">
      <c r="A3686" s="311" t="s">
        <v>2773</v>
      </c>
      <c r="B3686" s="313" t="s">
        <v>2725</v>
      </c>
      <c r="C3686" s="313" t="s">
        <v>2726</v>
      </c>
      <c r="D3686" s="629">
        <v>3267</v>
      </c>
      <c r="E3686" s="451">
        <v>5940</v>
      </c>
      <c r="F3686" s="630" t="s">
        <v>4200</v>
      </c>
      <c r="G3686" s="313" t="s">
        <v>2728</v>
      </c>
      <c r="H3686" s="631">
        <v>44551</v>
      </c>
      <c r="I3686" s="628">
        <f t="shared" si="50"/>
        <v>44551</v>
      </c>
      <c r="J3686" s="632"/>
    </row>
    <row r="3687" spans="1:10" s="372" customFormat="1">
      <c r="A3687" s="311" t="s">
        <v>2773</v>
      </c>
      <c r="B3687" s="313" t="s">
        <v>2725</v>
      </c>
      <c r="C3687" s="313" t="s">
        <v>2726</v>
      </c>
      <c r="D3687" s="629">
        <v>17</v>
      </c>
      <c r="E3687" s="451">
        <v>10000</v>
      </c>
      <c r="F3687" s="630" t="s">
        <v>4200</v>
      </c>
      <c r="G3687" s="313" t="s">
        <v>2728</v>
      </c>
      <c r="H3687" s="631">
        <v>44208</v>
      </c>
      <c r="I3687" s="628">
        <f t="shared" si="50"/>
        <v>44208</v>
      </c>
      <c r="J3687" s="632"/>
    </row>
    <row r="3688" spans="1:10" s="372" customFormat="1">
      <c r="A3688" s="311" t="s">
        <v>2735</v>
      </c>
      <c r="B3688" s="313" t="s">
        <v>2725</v>
      </c>
      <c r="C3688" s="313" t="s">
        <v>2726</v>
      </c>
      <c r="D3688" s="629">
        <v>233</v>
      </c>
      <c r="E3688" s="451">
        <v>24000</v>
      </c>
      <c r="F3688" s="630" t="s">
        <v>4201</v>
      </c>
      <c r="G3688" s="313" t="s">
        <v>2728</v>
      </c>
      <c r="H3688" s="631">
        <v>44218</v>
      </c>
      <c r="I3688" s="628">
        <f t="shared" si="50"/>
        <v>44218</v>
      </c>
      <c r="J3688" s="632"/>
    </row>
    <row r="3689" spans="1:10" s="372" customFormat="1">
      <c r="A3689" s="311" t="s">
        <v>2735</v>
      </c>
      <c r="B3689" s="313" t="s">
        <v>2725</v>
      </c>
      <c r="C3689" s="313" t="s">
        <v>2726</v>
      </c>
      <c r="D3689" s="629">
        <v>995</v>
      </c>
      <c r="E3689" s="451">
        <v>32000</v>
      </c>
      <c r="F3689" s="630" t="s">
        <v>4202</v>
      </c>
      <c r="G3689" s="313" t="s">
        <v>2728</v>
      </c>
      <c r="H3689" s="631">
        <v>44319</v>
      </c>
      <c r="I3689" s="628">
        <f t="shared" si="50"/>
        <v>44319</v>
      </c>
      <c r="J3689" s="632"/>
    </row>
    <row r="3690" spans="1:10" s="372" customFormat="1">
      <c r="A3690" s="311" t="s">
        <v>2991</v>
      </c>
      <c r="B3690" s="313" t="s">
        <v>2725</v>
      </c>
      <c r="C3690" s="313" t="s">
        <v>2726</v>
      </c>
      <c r="D3690" s="629">
        <v>382</v>
      </c>
      <c r="E3690" s="451">
        <v>33984</v>
      </c>
      <c r="F3690" s="630" t="s">
        <v>4202</v>
      </c>
      <c r="G3690" s="313" t="s">
        <v>2728</v>
      </c>
      <c r="H3690" s="631">
        <v>44231</v>
      </c>
      <c r="I3690" s="628">
        <f t="shared" si="50"/>
        <v>44231</v>
      </c>
      <c r="J3690" s="632"/>
    </row>
    <row r="3691" spans="1:10" s="372" customFormat="1">
      <c r="A3691" s="311" t="s">
        <v>2991</v>
      </c>
      <c r="B3691" s="313" t="s">
        <v>2732</v>
      </c>
      <c r="C3691" s="313" t="s">
        <v>2726</v>
      </c>
      <c r="D3691" s="629" t="s">
        <v>3145</v>
      </c>
      <c r="E3691" s="451">
        <v>64640</v>
      </c>
      <c r="F3691" s="630" t="s">
        <v>4203</v>
      </c>
      <c r="G3691" s="313" t="s">
        <v>2728</v>
      </c>
      <c r="H3691" s="631">
        <v>44328</v>
      </c>
      <c r="I3691" s="628">
        <f t="shared" si="50"/>
        <v>44328</v>
      </c>
      <c r="J3691" s="632"/>
    </row>
    <row r="3692" spans="1:10" s="372" customFormat="1">
      <c r="A3692" s="311" t="s">
        <v>2991</v>
      </c>
      <c r="B3692" s="313" t="s">
        <v>2732</v>
      </c>
      <c r="C3692" s="313" t="s">
        <v>2726</v>
      </c>
      <c r="D3692" s="629" t="s">
        <v>3447</v>
      </c>
      <c r="E3692" s="451">
        <v>51800</v>
      </c>
      <c r="F3692" s="630" t="s">
        <v>4203</v>
      </c>
      <c r="G3692" s="313" t="s">
        <v>2728</v>
      </c>
      <c r="H3692" s="631">
        <v>44446</v>
      </c>
      <c r="I3692" s="628">
        <f t="shared" si="50"/>
        <v>44446</v>
      </c>
      <c r="J3692" s="632"/>
    </row>
    <row r="3693" spans="1:10" s="372" customFormat="1">
      <c r="A3693" s="311" t="s">
        <v>2735</v>
      </c>
      <c r="B3693" s="313" t="s">
        <v>2725</v>
      </c>
      <c r="C3693" s="313" t="s">
        <v>2726</v>
      </c>
      <c r="D3693" s="629">
        <v>634</v>
      </c>
      <c r="E3693" s="451">
        <v>17000</v>
      </c>
      <c r="F3693" s="630" t="s">
        <v>4203</v>
      </c>
      <c r="G3693" s="313" t="s">
        <v>2728</v>
      </c>
      <c r="H3693" s="631">
        <v>44263</v>
      </c>
      <c r="I3693" s="628">
        <f t="shared" si="50"/>
        <v>44263</v>
      </c>
      <c r="J3693" s="632"/>
    </row>
    <row r="3694" spans="1:10" s="372" customFormat="1">
      <c r="A3694" s="311" t="s">
        <v>2767</v>
      </c>
      <c r="B3694" s="313" t="s">
        <v>2725</v>
      </c>
      <c r="C3694" s="313" t="s">
        <v>2726</v>
      </c>
      <c r="D3694" s="629">
        <v>1176</v>
      </c>
      <c r="E3694" s="451">
        <v>10000</v>
      </c>
      <c r="F3694" s="630" t="s">
        <v>4204</v>
      </c>
      <c r="G3694" s="313" t="s">
        <v>2728</v>
      </c>
      <c r="H3694" s="631">
        <v>44334</v>
      </c>
      <c r="I3694" s="628">
        <f t="shared" si="50"/>
        <v>44334</v>
      </c>
      <c r="J3694" s="632"/>
    </row>
    <row r="3695" spans="1:10" s="372" customFormat="1">
      <c r="A3695" s="311" t="s">
        <v>2767</v>
      </c>
      <c r="B3695" s="313" t="s">
        <v>2725</v>
      </c>
      <c r="C3695" s="313" t="s">
        <v>2726</v>
      </c>
      <c r="D3695" s="629">
        <v>1621</v>
      </c>
      <c r="E3695" s="451">
        <v>30000</v>
      </c>
      <c r="F3695" s="630" t="s">
        <v>4205</v>
      </c>
      <c r="G3695" s="313" t="s">
        <v>2728</v>
      </c>
      <c r="H3695" s="631">
        <v>44370</v>
      </c>
      <c r="I3695" s="628">
        <f t="shared" si="50"/>
        <v>44370</v>
      </c>
      <c r="J3695" s="632"/>
    </row>
    <row r="3696" spans="1:10" s="372" customFormat="1">
      <c r="A3696" s="311" t="s">
        <v>2767</v>
      </c>
      <c r="B3696" s="313" t="s">
        <v>2725</v>
      </c>
      <c r="C3696" s="313" t="s">
        <v>2726</v>
      </c>
      <c r="D3696" s="629">
        <v>2522</v>
      </c>
      <c r="E3696" s="451">
        <v>33000</v>
      </c>
      <c r="F3696" s="630" t="s">
        <v>4205</v>
      </c>
      <c r="G3696" s="313" t="s">
        <v>2728</v>
      </c>
      <c r="H3696" s="631">
        <v>44463</v>
      </c>
      <c r="I3696" s="628">
        <f t="shared" si="50"/>
        <v>44463</v>
      </c>
      <c r="J3696" s="632"/>
    </row>
    <row r="3697" spans="1:10" s="372" customFormat="1">
      <c r="A3697" s="311" t="s">
        <v>2785</v>
      </c>
      <c r="B3697" s="313" t="s">
        <v>2725</v>
      </c>
      <c r="C3697" s="313" t="s">
        <v>2726</v>
      </c>
      <c r="D3697" s="629">
        <v>265</v>
      </c>
      <c r="E3697" s="451">
        <v>9000</v>
      </c>
      <c r="F3697" s="630" t="s">
        <v>4205</v>
      </c>
      <c r="G3697" s="313" t="s">
        <v>2728</v>
      </c>
      <c r="H3697" s="631">
        <v>44221</v>
      </c>
      <c r="I3697" s="628">
        <f t="shared" si="50"/>
        <v>44221</v>
      </c>
      <c r="J3697" s="632"/>
    </row>
    <row r="3698" spans="1:10" s="372" customFormat="1" ht="23.25">
      <c r="A3698" s="311" t="s">
        <v>2785</v>
      </c>
      <c r="B3698" s="313" t="s">
        <v>2725</v>
      </c>
      <c r="C3698" s="313" t="s">
        <v>2726</v>
      </c>
      <c r="D3698" s="629">
        <v>720</v>
      </c>
      <c r="E3698" s="451">
        <v>9000</v>
      </c>
      <c r="F3698" s="630" t="s">
        <v>4206</v>
      </c>
      <c r="G3698" s="313" t="s">
        <v>2728</v>
      </c>
      <c r="H3698" s="631">
        <v>44285</v>
      </c>
      <c r="I3698" s="628">
        <f t="shared" si="50"/>
        <v>44285</v>
      </c>
      <c r="J3698" s="632"/>
    </row>
    <row r="3699" spans="1:10" s="372" customFormat="1" ht="23.25">
      <c r="A3699" s="311" t="s">
        <v>2785</v>
      </c>
      <c r="B3699" s="313" t="s">
        <v>2725</v>
      </c>
      <c r="C3699" s="313" t="s">
        <v>2726</v>
      </c>
      <c r="D3699" s="629">
        <v>1701</v>
      </c>
      <c r="E3699" s="451">
        <v>9000</v>
      </c>
      <c r="F3699" s="630" t="s">
        <v>4206</v>
      </c>
      <c r="G3699" s="313" t="s">
        <v>2728</v>
      </c>
      <c r="H3699" s="631">
        <v>44378</v>
      </c>
      <c r="I3699" s="628">
        <f t="shared" si="50"/>
        <v>44378</v>
      </c>
      <c r="J3699" s="632"/>
    </row>
    <row r="3700" spans="1:10" s="372" customFormat="1" ht="23.25">
      <c r="A3700" s="311" t="s">
        <v>2968</v>
      </c>
      <c r="B3700" s="313" t="s">
        <v>2725</v>
      </c>
      <c r="C3700" s="313" t="s">
        <v>2726</v>
      </c>
      <c r="D3700" s="629">
        <v>2579</v>
      </c>
      <c r="E3700" s="451">
        <v>12000</v>
      </c>
      <c r="F3700" s="630" t="s">
        <v>4206</v>
      </c>
      <c r="G3700" s="313" t="s">
        <v>2728</v>
      </c>
      <c r="H3700" s="631">
        <v>44467</v>
      </c>
      <c r="I3700" s="628">
        <f t="shared" ref="I3700:I3763" si="51">H3700+0</f>
        <v>44467</v>
      </c>
      <c r="J3700" s="632"/>
    </row>
    <row r="3701" spans="1:10" s="372" customFormat="1" ht="23.25">
      <c r="A3701" s="311" t="s">
        <v>2785</v>
      </c>
      <c r="B3701" s="313" t="s">
        <v>2725</v>
      </c>
      <c r="C3701" s="313" t="s">
        <v>2726</v>
      </c>
      <c r="D3701" s="629">
        <v>1197</v>
      </c>
      <c r="E3701" s="451">
        <v>5000</v>
      </c>
      <c r="F3701" s="630" t="s">
        <v>4206</v>
      </c>
      <c r="G3701" s="313" t="s">
        <v>2728</v>
      </c>
      <c r="H3701" s="631">
        <v>44335</v>
      </c>
      <c r="I3701" s="628">
        <f t="shared" si="51"/>
        <v>44335</v>
      </c>
      <c r="J3701" s="632"/>
    </row>
    <row r="3702" spans="1:10" s="372" customFormat="1">
      <c r="A3702" s="311" t="s">
        <v>2735</v>
      </c>
      <c r="B3702" s="313" t="s">
        <v>2725</v>
      </c>
      <c r="C3702" s="313" t="s">
        <v>2726</v>
      </c>
      <c r="D3702" s="629">
        <v>1944</v>
      </c>
      <c r="E3702" s="451">
        <v>24000</v>
      </c>
      <c r="F3702" s="630" t="s">
        <v>4207</v>
      </c>
      <c r="G3702" s="313" t="s">
        <v>2728</v>
      </c>
      <c r="H3702" s="631">
        <v>44398</v>
      </c>
      <c r="I3702" s="628">
        <f t="shared" si="51"/>
        <v>44398</v>
      </c>
      <c r="J3702" s="632"/>
    </row>
    <row r="3703" spans="1:10" s="372" customFormat="1">
      <c r="A3703" s="311" t="s">
        <v>2735</v>
      </c>
      <c r="B3703" s="313" t="s">
        <v>2725</v>
      </c>
      <c r="C3703" s="313" t="s">
        <v>2726</v>
      </c>
      <c r="D3703" s="629">
        <v>2854</v>
      </c>
      <c r="E3703" s="451">
        <v>16000</v>
      </c>
      <c r="F3703" s="630" t="s">
        <v>4208</v>
      </c>
      <c r="G3703" s="313" t="s">
        <v>2728</v>
      </c>
      <c r="H3703" s="631">
        <v>44505</v>
      </c>
      <c r="I3703" s="628">
        <f t="shared" si="51"/>
        <v>44505</v>
      </c>
      <c r="J3703" s="632"/>
    </row>
    <row r="3704" spans="1:10" s="372" customFormat="1">
      <c r="A3704" s="311" t="s">
        <v>2759</v>
      </c>
      <c r="B3704" s="313" t="s">
        <v>2725</v>
      </c>
      <c r="C3704" s="313" t="s">
        <v>2726</v>
      </c>
      <c r="D3704" s="629">
        <v>2051</v>
      </c>
      <c r="E3704" s="451">
        <v>20000</v>
      </c>
      <c r="F3704" s="630" t="s">
        <v>4208</v>
      </c>
      <c r="G3704" s="313" t="s">
        <v>2728</v>
      </c>
      <c r="H3704" s="631">
        <v>44419</v>
      </c>
      <c r="I3704" s="628">
        <f t="shared" si="51"/>
        <v>44419</v>
      </c>
      <c r="J3704" s="632"/>
    </row>
    <row r="3705" spans="1:10" s="372" customFormat="1">
      <c r="A3705" s="311" t="s">
        <v>2759</v>
      </c>
      <c r="B3705" s="313" t="s">
        <v>2725</v>
      </c>
      <c r="C3705" s="313" t="s">
        <v>2726</v>
      </c>
      <c r="D3705" s="629">
        <v>2714</v>
      </c>
      <c r="E3705" s="451">
        <v>10000</v>
      </c>
      <c r="F3705" s="630" t="s">
        <v>4209</v>
      </c>
      <c r="G3705" s="313" t="s">
        <v>2728</v>
      </c>
      <c r="H3705" s="631">
        <v>44482</v>
      </c>
      <c r="I3705" s="628">
        <f t="shared" si="51"/>
        <v>44482</v>
      </c>
      <c r="J3705" s="632"/>
    </row>
    <row r="3706" spans="1:10" s="372" customFormat="1">
      <c r="A3706" s="311" t="s">
        <v>2759</v>
      </c>
      <c r="B3706" s="313" t="s">
        <v>2725</v>
      </c>
      <c r="C3706" s="313" t="s">
        <v>2726</v>
      </c>
      <c r="D3706" s="629">
        <v>2938</v>
      </c>
      <c r="E3706" s="451">
        <v>16700</v>
      </c>
      <c r="F3706" s="630" t="s">
        <v>4209</v>
      </c>
      <c r="G3706" s="313" t="s">
        <v>2728</v>
      </c>
      <c r="H3706" s="631">
        <v>44512</v>
      </c>
      <c r="I3706" s="628">
        <f t="shared" si="51"/>
        <v>44512</v>
      </c>
      <c r="J3706" s="632"/>
    </row>
    <row r="3707" spans="1:10" s="372" customFormat="1">
      <c r="A3707" s="311" t="s">
        <v>2773</v>
      </c>
      <c r="B3707" s="313" t="s">
        <v>2725</v>
      </c>
      <c r="C3707" s="313" t="s">
        <v>2726</v>
      </c>
      <c r="D3707" s="629">
        <v>2963</v>
      </c>
      <c r="E3707" s="451">
        <v>16500</v>
      </c>
      <c r="F3707" s="630" t="s">
        <v>4209</v>
      </c>
      <c r="G3707" s="313" t="s">
        <v>2728</v>
      </c>
      <c r="H3707" s="631">
        <v>44517</v>
      </c>
      <c r="I3707" s="628">
        <f t="shared" si="51"/>
        <v>44517</v>
      </c>
      <c r="J3707" s="632"/>
    </row>
    <row r="3708" spans="1:10" s="372" customFormat="1">
      <c r="A3708" s="311" t="s">
        <v>3341</v>
      </c>
      <c r="B3708" s="313" t="s">
        <v>2725</v>
      </c>
      <c r="C3708" s="313" t="s">
        <v>2726</v>
      </c>
      <c r="D3708" s="629">
        <v>1081</v>
      </c>
      <c r="E3708" s="451">
        <v>24000</v>
      </c>
      <c r="F3708" s="630" t="s">
        <v>4210</v>
      </c>
      <c r="G3708" s="313" t="s">
        <v>2728</v>
      </c>
      <c r="H3708" s="631">
        <v>44327</v>
      </c>
      <c r="I3708" s="628">
        <f t="shared" si="51"/>
        <v>44327</v>
      </c>
      <c r="J3708" s="632"/>
    </row>
    <row r="3709" spans="1:10" s="372" customFormat="1">
      <c r="A3709" s="311" t="s">
        <v>3341</v>
      </c>
      <c r="B3709" s="313" t="s">
        <v>2725</v>
      </c>
      <c r="C3709" s="313" t="s">
        <v>2726</v>
      </c>
      <c r="D3709" s="629">
        <v>2094</v>
      </c>
      <c r="E3709" s="451">
        <v>24000</v>
      </c>
      <c r="F3709" s="630" t="s">
        <v>4211</v>
      </c>
      <c r="G3709" s="313" t="s">
        <v>2728</v>
      </c>
      <c r="H3709" s="631">
        <v>44426</v>
      </c>
      <c r="I3709" s="628">
        <f t="shared" si="51"/>
        <v>44426</v>
      </c>
      <c r="J3709" s="632"/>
    </row>
    <row r="3710" spans="1:10" s="372" customFormat="1">
      <c r="A3710" s="311" t="s">
        <v>3341</v>
      </c>
      <c r="B3710" s="313" t="s">
        <v>2725</v>
      </c>
      <c r="C3710" s="313" t="s">
        <v>2726</v>
      </c>
      <c r="D3710" s="629">
        <v>2828</v>
      </c>
      <c r="E3710" s="451">
        <v>16000</v>
      </c>
      <c r="F3710" s="630" t="s">
        <v>4211</v>
      </c>
      <c r="G3710" s="313" t="s">
        <v>2728</v>
      </c>
      <c r="H3710" s="631">
        <v>44498</v>
      </c>
      <c r="I3710" s="628">
        <f t="shared" si="51"/>
        <v>44498</v>
      </c>
      <c r="J3710" s="632"/>
    </row>
    <row r="3711" spans="1:10" s="372" customFormat="1">
      <c r="A3711" s="311" t="s">
        <v>3281</v>
      </c>
      <c r="B3711" s="313" t="s">
        <v>2725</v>
      </c>
      <c r="C3711" s="313" t="s">
        <v>2726</v>
      </c>
      <c r="D3711" s="629">
        <v>2837</v>
      </c>
      <c r="E3711" s="451">
        <v>26000</v>
      </c>
      <c r="F3711" s="630" t="s">
        <v>4211</v>
      </c>
      <c r="G3711" s="313" t="s">
        <v>2728</v>
      </c>
      <c r="H3711" s="631">
        <v>44498</v>
      </c>
      <c r="I3711" s="628">
        <f t="shared" si="51"/>
        <v>44498</v>
      </c>
      <c r="J3711" s="632"/>
    </row>
    <row r="3712" spans="1:10" s="372" customFormat="1" ht="23.25">
      <c r="A3712" s="311" t="s">
        <v>3053</v>
      </c>
      <c r="B3712" s="313" t="s">
        <v>2725</v>
      </c>
      <c r="C3712" s="313" t="s">
        <v>2726</v>
      </c>
      <c r="D3712" s="629">
        <v>146</v>
      </c>
      <c r="E3712" s="451">
        <v>30000</v>
      </c>
      <c r="F3712" s="630" t="s">
        <v>4212</v>
      </c>
      <c r="G3712" s="313" t="s">
        <v>2728</v>
      </c>
      <c r="H3712" s="631">
        <v>44213</v>
      </c>
      <c r="I3712" s="628">
        <f t="shared" si="51"/>
        <v>44213</v>
      </c>
      <c r="J3712" s="632"/>
    </row>
    <row r="3713" spans="1:10" s="372" customFormat="1" ht="23.25">
      <c r="A3713" s="311" t="s">
        <v>2785</v>
      </c>
      <c r="B3713" s="313" t="s">
        <v>2725</v>
      </c>
      <c r="C3713" s="313" t="s">
        <v>2726</v>
      </c>
      <c r="D3713" s="629">
        <v>92</v>
      </c>
      <c r="E3713" s="451">
        <v>18000</v>
      </c>
      <c r="F3713" s="630" t="s">
        <v>4213</v>
      </c>
      <c r="G3713" s="313" t="s">
        <v>2728</v>
      </c>
      <c r="H3713" s="631">
        <v>44212</v>
      </c>
      <c r="I3713" s="628">
        <f t="shared" si="51"/>
        <v>44212</v>
      </c>
      <c r="J3713" s="632"/>
    </row>
    <row r="3714" spans="1:10" s="372" customFormat="1">
      <c r="A3714" s="311" t="s">
        <v>2785</v>
      </c>
      <c r="B3714" s="313" t="s">
        <v>2725</v>
      </c>
      <c r="C3714" s="313" t="s">
        <v>2726</v>
      </c>
      <c r="D3714" s="629">
        <v>1790</v>
      </c>
      <c r="E3714" s="451">
        <v>3000</v>
      </c>
      <c r="F3714" s="630" t="s">
        <v>4214</v>
      </c>
      <c r="G3714" s="313" t="s">
        <v>2728</v>
      </c>
      <c r="H3714" s="631">
        <v>44386</v>
      </c>
      <c r="I3714" s="628">
        <f t="shared" si="51"/>
        <v>44386</v>
      </c>
      <c r="J3714" s="632"/>
    </row>
    <row r="3715" spans="1:10" s="372" customFormat="1">
      <c r="A3715" s="311" t="s">
        <v>2785</v>
      </c>
      <c r="B3715" s="313" t="s">
        <v>2725</v>
      </c>
      <c r="C3715" s="313" t="s">
        <v>2726</v>
      </c>
      <c r="D3715" s="629">
        <v>1595</v>
      </c>
      <c r="E3715" s="451">
        <v>5000</v>
      </c>
      <c r="F3715" s="630" t="s">
        <v>4214</v>
      </c>
      <c r="G3715" s="313" t="s">
        <v>2728</v>
      </c>
      <c r="H3715" s="631">
        <v>44368</v>
      </c>
      <c r="I3715" s="628">
        <f t="shared" si="51"/>
        <v>44368</v>
      </c>
      <c r="J3715" s="632"/>
    </row>
    <row r="3716" spans="1:10" s="372" customFormat="1" ht="23.25">
      <c r="A3716" s="311" t="s">
        <v>4215</v>
      </c>
      <c r="B3716" s="313" t="s">
        <v>2725</v>
      </c>
      <c r="C3716" s="313" t="s">
        <v>2726</v>
      </c>
      <c r="D3716" s="629">
        <v>2237</v>
      </c>
      <c r="E3716" s="451">
        <v>12000</v>
      </c>
      <c r="F3716" s="630" t="s">
        <v>4216</v>
      </c>
      <c r="G3716" s="313" t="s">
        <v>2728</v>
      </c>
      <c r="H3716" s="631">
        <v>44439</v>
      </c>
      <c r="I3716" s="628">
        <f t="shared" si="51"/>
        <v>44439</v>
      </c>
      <c r="J3716" s="632"/>
    </row>
    <row r="3717" spans="1:10" s="372" customFormat="1">
      <c r="A3717" s="311" t="s">
        <v>2866</v>
      </c>
      <c r="B3717" s="313" t="s">
        <v>2732</v>
      </c>
      <c r="C3717" s="313" t="s">
        <v>2726</v>
      </c>
      <c r="D3717" s="629" t="s">
        <v>4217</v>
      </c>
      <c r="E3717" s="451">
        <v>48730</v>
      </c>
      <c r="F3717" s="630" t="s">
        <v>4216</v>
      </c>
      <c r="G3717" s="313" t="s">
        <v>2728</v>
      </c>
      <c r="H3717" s="631">
        <v>44257</v>
      </c>
      <c r="I3717" s="628">
        <f t="shared" si="51"/>
        <v>44257</v>
      </c>
      <c r="J3717" s="632"/>
    </row>
    <row r="3718" spans="1:10" s="372" customFormat="1">
      <c r="A3718" s="311" t="s">
        <v>2724</v>
      </c>
      <c r="B3718" s="313" t="s">
        <v>2725</v>
      </c>
      <c r="C3718" s="313" t="s">
        <v>2726</v>
      </c>
      <c r="D3718" s="629">
        <v>2614</v>
      </c>
      <c r="E3718" s="451">
        <v>15000</v>
      </c>
      <c r="F3718" s="630" t="s">
        <v>4218</v>
      </c>
      <c r="G3718" s="313" t="s">
        <v>2728</v>
      </c>
      <c r="H3718" s="631">
        <v>44469</v>
      </c>
      <c r="I3718" s="628">
        <f t="shared" si="51"/>
        <v>44469</v>
      </c>
      <c r="J3718" s="632"/>
    </row>
    <row r="3719" spans="1:10" s="372" customFormat="1">
      <c r="A3719" s="311" t="s">
        <v>2828</v>
      </c>
      <c r="B3719" s="313" t="s">
        <v>2725</v>
      </c>
      <c r="C3719" s="313" t="s">
        <v>2726</v>
      </c>
      <c r="D3719" s="629">
        <v>303</v>
      </c>
      <c r="E3719" s="451">
        <v>30000</v>
      </c>
      <c r="F3719" s="630" t="s">
        <v>4219</v>
      </c>
      <c r="G3719" s="313" t="s">
        <v>2728</v>
      </c>
      <c r="H3719" s="631">
        <v>44222</v>
      </c>
      <c r="I3719" s="628">
        <f t="shared" si="51"/>
        <v>44222</v>
      </c>
      <c r="J3719" s="632"/>
    </row>
    <row r="3720" spans="1:10" s="372" customFormat="1">
      <c r="A3720" s="311" t="s">
        <v>2891</v>
      </c>
      <c r="B3720" s="313" t="s">
        <v>2725</v>
      </c>
      <c r="C3720" s="313" t="s">
        <v>2726</v>
      </c>
      <c r="D3720" s="629">
        <v>988</v>
      </c>
      <c r="E3720" s="451">
        <v>20000</v>
      </c>
      <c r="F3720" s="630" t="s">
        <v>4220</v>
      </c>
      <c r="G3720" s="313" t="s">
        <v>2728</v>
      </c>
      <c r="H3720" s="631">
        <v>44319</v>
      </c>
      <c r="I3720" s="628">
        <f t="shared" si="51"/>
        <v>44319</v>
      </c>
      <c r="J3720" s="632"/>
    </row>
    <row r="3721" spans="1:10" s="372" customFormat="1">
      <c r="A3721" s="311" t="s">
        <v>2891</v>
      </c>
      <c r="B3721" s="313" t="s">
        <v>2725</v>
      </c>
      <c r="C3721" s="313" t="s">
        <v>2726</v>
      </c>
      <c r="D3721" s="629">
        <v>1804</v>
      </c>
      <c r="E3721" s="451">
        <v>20000</v>
      </c>
      <c r="F3721" s="630" t="s">
        <v>4220</v>
      </c>
      <c r="G3721" s="313" t="s">
        <v>2728</v>
      </c>
      <c r="H3721" s="631">
        <v>44389</v>
      </c>
      <c r="I3721" s="628">
        <f t="shared" si="51"/>
        <v>44389</v>
      </c>
      <c r="J3721" s="632"/>
    </row>
    <row r="3722" spans="1:10" s="372" customFormat="1">
      <c r="A3722" s="311" t="s">
        <v>2907</v>
      </c>
      <c r="B3722" s="313" t="s">
        <v>2725</v>
      </c>
      <c r="C3722" s="313" t="s">
        <v>2726</v>
      </c>
      <c r="D3722" s="629">
        <v>2402</v>
      </c>
      <c r="E3722" s="451">
        <v>30000</v>
      </c>
      <c r="F3722" s="630" t="s">
        <v>4220</v>
      </c>
      <c r="G3722" s="313" t="s">
        <v>2728</v>
      </c>
      <c r="H3722" s="631">
        <v>44453</v>
      </c>
      <c r="I3722" s="628">
        <f t="shared" si="51"/>
        <v>44453</v>
      </c>
      <c r="J3722" s="632"/>
    </row>
    <row r="3723" spans="1:10" s="372" customFormat="1">
      <c r="A3723" s="311" t="s">
        <v>2891</v>
      </c>
      <c r="B3723" s="313" t="s">
        <v>2725</v>
      </c>
      <c r="C3723" s="313" t="s">
        <v>2726</v>
      </c>
      <c r="D3723" s="629">
        <v>3259</v>
      </c>
      <c r="E3723" s="451">
        <v>5000</v>
      </c>
      <c r="F3723" s="630" t="s">
        <v>4220</v>
      </c>
      <c r="G3723" s="313" t="s">
        <v>2728</v>
      </c>
      <c r="H3723" s="631">
        <v>44550</v>
      </c>
      <c r="I3723" s="628">
        <f t="shared" si="51"/>
        <v>44550</v>
      </c>
      <c r="J3723" s="632"/>
    </row>
    <row r="3724" spans="1:10" s="372" customFormat="1">
      <c r="A3724" s="311" t="s">
        <v>2735</v>
      </c>
      <c r="B3724" s="313" t="s">
        <v>2725</v>
      </c>
      <c r="C3724" s="313" t="s">
        <v>2726</v>
      </c>
      <c r="D3724" s="629">
        <v>3047</v>
      </c>
      <c r="E3724" s="451">
        <v>9000</v>
      </c>
      <c r="F3724" s="630" t="s">
        <v>4220</v>
      </c>
      <c r="G3724" s="313" t="s">
        <v>2728</v>
      </c>
      <c r="H3724" s="631">
        <v>44526</v>
      </c>
      <c r="I3724" s="628">
        <f t="shared" si="51"/>
        <v>44526</v>
      </c>
      <c r="J3724" s="632"/>
    </row>
    <row r="3725" spans="1:10" s="372" customFormat="1">
      <c r="A3725" s="311" t="s">
        <v>2953</v>
      </c>
      <c r="B3725" s="313" t="s">
        <v>2725</v>
      </c>
      <c r="C3725" s="313" t="s">
        <v>2726</v>
      </c>
      <c r="D3725" s="629">
        <v>738</v>
      </c>
      <c r="E3725" s="451">
        <v>32000</v>
      </c>
      <c r="F3725" s="630" t="s">
        <v>4221</v>
      </c>
      <c r="G3725" s="313" t="s">
        <v>2728</v>
      </c>
      <c r="H3725" s="631">
        <v>44292</v>
      </c>
      <c r="I3725" s="628">
        <f t="shared" si="51"/>
        <v>44292</v>
      </c>
      <c r="J3725" s="632"/>
    </row>
    <row r="3726" spans="1:10" s="372" customFormat="1">
      <c r="A3726" s="311" t="s">
        <v>2953</v>
      </c>
      <c r="B3726" s="313" t="s">
        <v>2725</v>
      </c>
      <c r="C3726" s="313" t="s">
        <v>2726</v>
      </c>
      <c r="D3726" s="629">
        <v>2053</v>
      </c>
      <c r="E3726" s="451">
        <v>32000</v>
      </c>
      <c r="F3726" s="630" t="s">
        <v>4222</v>
      </c>
      <c r="G3726" s="313" t="s">
        <v>2728</v>
      </c>
      <c r="H3726" s="631">
        <v>44419</v>
      </c>
      <c r="I3726" s="628">
        <f t="shared" si="51"/>
        <v>44419</v>
      </c>
      <c r="J3726" s="632"/>
    </row>
    <row r="3727" spans="1:10" s="372" customFormat="1">
      <c r="A3727" s="311" t="s">
        <v>2953</v>
      </c>
      <c r="B3727" s="313" t="s">
        <v>2725</v>
      </c>
      <c r="C3727" s="313" t="s">
        <v>2726</v>
      </c>
      <c r="D3727" s="629">
        <v>3188</v>
      </c>
      <c r="E3727" s="451">
        <v>8000</v>
      </c>
      <c r="F3727" s="630" t="s">
        <v>4222</v>
      </c>
      <c r="G3727" s="313" t="s">
        <v>2728</v>
      </c>
      <c r="H3727" s="631">
        <v>44540</v>
      </c>
      <c r="I3727" s="628">
        <f t="shared" si="51"/>
        <v>44540</v>
      </c>
      <c r="J3727" s="632"/>
    </row>
    <row r="3728" spans="1:10" s="372" customFormat="1">
      <c r="A3728" s="311" t="s">
        <v>2768</v>
      </c>
      <c r="B3728" s="313" t="s">
        <v>2725</v>
      </c>
      <c r="C3728" s="313" t="s">
        <v>2726</v>
      </c>
      <c r="D3728" s="629">
        <v>198</v>
      </c>
      <c r="E3728" s="451">
        <v>12000</v>
      </c>
      <c r="F3728" s="630" t="s">
        <v>4222</v>
      </c>
      <c r="G3728" s="313" t="s">
        <v>2728</v>
      </c>
      <c r="H3728" s="631">
        <v>44216</v>
      </c>
      <c r="I3728" s="628">
        <f t="shared" si="51"/>
        <v>44216</v>
      </c>
      <c r="J3728" s="632"/>
    </row>
    <row r="3729" spans="1:10" s="372" customFormat="1">
      <c r="A3729" s="311" t="s">
        <v>2768</v>
      </c>
      <c r="B3729" s="313" t="s">
        <v>2725</v>
      </c>
      <c r="C3729" s="313" t="s">
        <v>2726</v>
      </c>
      <c r="D3729" s="629">
        <v>948</v>
      </c>
      <c r="E3729" s="451">
        <v>12000</v>
      </c>
      <c r="F3729" s="630" t="s">
        <v>4223</v>
      </c>
      <c r="G3729" s="313" t="s">
        <v>2728</v>
      </c>
      <c r="H3729" s="631">
        <v>44314</v>
      </c>
      <c r="I3729" s="628">
        <f t="shared" si="51"/>
        <v>44314</v>
      </c>
      <c r="J3729" s="632"/>
    </row>
    <row r="3730" spans="1:10" s="372" customFormat="1">
      <c r="A3730" s="311" t="s">
        <v>2768</v>
      </c>
      <c r="B3730" s="313" t="s">
        <v>2725</v>
      </c>
      <c r="C3730" s="313" t="s">
        <v>2726</v>
      </c>
      <c r="D3730" s="629">
        <v>1760</v>
      </c>
      <c r="E3730" s="451">
        <v>4000</v>
      </c>
      <c r="F3730" s="630" t="s">
        <v>4223</v>
      </c>
      <c r="G3730" s="313" t="s">
        <v>2728</v>
      </c>
      <c r="H3730" s="631">
        <v>44385</v>
      </c>
      <c r="I3730" s="628">
        <f t="shared" si="51"/>
        <v>44385</v>
      </c>
      <c r="J3730" s="632"/>
    </row>
    <row r="3731" spans="1:10" s="372" customFormat="1">
      <c r="A3731" s="311" t="s">
        <v>2768</v>
      </c>
      <c r="B3731" s="313" t="s">
        <v>2725</v>
      </c>
      <c r="C3731" s="313" t="s">
        <v>2726</v>
      </c>
      <c r="D3731" s="629">
        <v>2148</v>
      </c>
      <c r="E3731" s="451">
        <v>12000</v>
      </c>
      <c r="F3731" s="630" t="s">
        <v>4223</v>
      </c>
      <c r="G3731" s="313" t="s">
        <v>2728</v>
      </c>
      <c r="H3731" s="631">
        <v>44431</v>
      </c>
      <c r="I3731" s="628">
        <f t="shared" si="51"/>
        <v>44431</v>
      </c>
      <c r="J3731" s="632"/>
    </row>
    <row r="3732" spans="1:10" s="372" customFormat="1">
      <c r="A3732" s="311" t="s">
        <v>2768</v>
      </c>
      <c r="B3732" s="313" t="s">
        <v>2725</v>
      </c>
      <c r="C3732" s="313" t="s">
        <v>2726</v>
      </c>
      <c r="D3732" s="629">
        <v>44</v>
      </c>
      <c r="E3732" s="451">
        <v>11947</v>
      </c>
      <c r="F3732" s="630" t="s">
        <v>4223</v>
      </c>
      <c r="G3732" s="313" t="s">
        <v>2728</v>
      </c>
      <c r="H3732" s="628">
        <v>44203</v>
      </c>
      <c r="I3732" s="628">
        <f t="shared" si="51"/>
        <v>44203</v>
      </c>
      <c r="J3732" s="632"/>
    </row>
    <row r="3733" spans="1:10" s="372" customFormat="1">
      <c r="A3733" s="633" t="s">
        <v>4224</v>
      </c>
      <c r="B3733" s="415" t="s">
        <v>2725</v>
      </c>
      <c r="C3733" s="313" t="s">
        <v>4225</v>
      </c>
      <c r="D3733" s="629">
        <v>1</v>
      </c>
      <c r="E3733" s="451">
        <v>2665.62</v>
      </c>
      <c r="F3733" s="630" t="s">
        <v>4226</v>
      </c>
      <c r="G3733" s="313" t="s">
        <v>2728</v>
      </c>
      <c r="H3733" s="634">
        <v>44203</v>
      </c>
      <c r="I3733" s="628">
        <f t="shared" si="51"/>
        <v>44203</v>
      </c>
      <c r="J3733" s="632"/>
    </row>
    <row r="3734" spans="1:10" s="372" customFormat="1" ht="23.25">
      <c r="A3734" s="633" t="s">
        <v>4227</v>
      </c>
      <c r="B3734" s="415" t="s">
        <v>2725</v>
      </c>
      <c r="C3734" s="313" t="s">
        <v>4225</v>
      </c>
      <c r="D3734" s="629">
        <v>2</v>
      </c>
      <c r="E3734" s="451">
        <v>5428.94</v>
      </c>
      <c r="F3734" s="630" t="s">
        <v>4228</v>
      </c>
      <c r="G3734" s="313" t="s">
        <v>2728</v>
      </c>
      <c r="H3734" s="634">
        <v>44210</v>
      </c>
      <c r="I3734" s="628">
        <f t="shared" si="51"/>
        <v>44210</v>
      </c>
      <c r="J3734" s="632"/>
    </row>
    <row r="3735" spans="1:10" s="372" customFormat="1" ht="23.25">
      <c r="A3735" s="633" t="s">
        <v>4229</v>
      </c>
      <c r="B3735" s="415" t="s">
        <v>2831</v>
      </c>
      <c r="C3735" s="313" t="s">
        <v>4225</v>
      </c>
      <c r="D3735" s="629" t="s">
        <v>3235</v>
      </c>
      <c r="E3735" s="451">
        <v>265500</v>
      </c>
      <c r="F3735" s="630" t="s">
        <v>4230</v>
      </c>
      <c r="G3735" s="313" t="s">
        <v>2728</v>
      </c>
      <c r="H3735" s="634">
        <v>44210</v>
      </c>
      <c r="I3735" s="628">
        <f t="shared" si="51"/>
        <v>44210</v>
      </c>
      <c r="J3735" s="632"/>
    </row>
    <row r="3736" spans="1:10" s="372" customFormat="1" ht="23.25">
      <c r="A3736" s="633" t="s">
        <v>4231</v>
      </c>
      <c r="B3736" s="415" t="s">
        <v>2725</v>
      </c>
      <c r="C3736" s="313" t="s">
        <v>4225</v>
      </c>
      <c r="D3736" s="629">
        <v>4</v>
      </c>
      <c r="E3736" s="451">
        <v>3585</v>
      </c>
      <c r="F3736" s="630" t="s">
        <v>4232</v>
      </c>
      <c r="G3736" s="313" t="s">
        <v>2728</v>
      </c>
      <c r="H3736" s="634">
        <v>44210</v>
      </c>
      <c r="I3736" s="628">
        <f t="shared" si="51"/>
        <v>44210</v>
      </c>
      <c r="J3736" s="632"/>
    </row>
    <row r="3737" spans="1:10" s="372" customFormat="1" ht="23.25">
      <c r="A3737" s="633" t="s">
        <v>4231</v>
      </c>
      <c r="B3737" s="415" t="s">
        <v>2725</v>
      </c>
      <c r="C3737" s="313" t="s">
        <v>4225</v>
      </c>
      <c r="D3737" s="629">
        <v>5</v>
      </c>
      <c r="E3737" s="451">
        <v>7410</v>
      </c>
      <c r="F3737" s="630" t="s">
        <v>4233</v>
      </c>
      <c r="G3737" s="313" t="s">
        <v>2728</v>
      </c>
      <c r="H3737" s="634">
        <v>44210</v>
      </c>
      <c r="I3737" s="628">
        <f t="shared" si="51"/>
        <v>44210</v>
      </c>
      <c r="J3737" s="632"/>
    </row>
    <row r="3738" spans="1:10" s="372" customFormat="1" ht="23.25">
      <c r="A3738" s="633" t="s">
        <v>4234</v>
      </c>
      <c r="B3738" s="415" t="s">
        <v>2725</v>
      </c>
      <c r="C3738" s="313" t="s">
        <v>4225</v>
      </c>
      <c r="D3738" s="629">
        <v>6</v>
      </c>
      <c r="E3738" s="451">
        <v>7660.17</v>
      </c>
      <c r="F3738" s="630" t="s">
        <v>4235</v>
      </c>
      <c r="G3738" s="313" t="s">
        <v>2728</v>
      </c>
      <c r="H3738" s="634">
        <v>44210</v>
      </c>
      <c r="I3738" s="628">
        <f t="shared" si="51"/>
        <v>44210</v>
      </c>
      <c r="J3738" s="632"/>
    </row>
    <row r="3739" spans="1:10" s="372" customFormat="1" ht="23.25">
      <c r="A3739" s="633" t="s">
        <v>4231</v>
      </c>
      <c r="B3739" s="415" t="s">
        <v>2725</v>
      </c>
      <c r="C3739" s="313" t="s">
        <v>4225</v>
      </c>
      <c r="D3739" s="629">
        <v>7</v>
      </c>
      <c r="E3739" s="451">
        <v>6595.02</v>
      </c>
      <c r="F3739" s="630" t="s">
        <v>4236</v>
      </c>
      <c r="G3739" s="313" t="s">
        <v>2728</v>
      </c>
      <c r="H3739" s="634">
        <v>44210</v>
      </c>
      <c r="I3739" s="628">
        <f t="shared" si="51"/>
        <v>44210</v>
      </c>
      <c r="J3739" s="632"/>
    </row>
    <row r="3740" spans="1:10" s="372" customFormat="1" ht="23.25">
      <c r="A3740" s="633" t="s">
        <v>4237</v>
      </c>
      <c r="B3740" s="415" t="s">
        <v>2725</v>
      </c>
      <c r="C3740" s="313" t="s">
        <v>4225</v>
      </c>
      <c r="D3740" s="629">
        <v>8</v>
      </c>
      <c r="E3740" s="451">
        <v>2380</v>
      </c>
      <c r="F3740" s="630" t="s">
        <v>4238</v>
      </c>
      <c r="G3740" s="313" t="s">
        <v>2728</v>
      </c>
      <c r="H3740" s="634">
        <v>44211</v>
      </c>
      <c r="I3740" s="628">
        <f t="shared" si="51"/>
        <v>44211</v>
      </c>
      <c r="J3740" s="632"/>
    </row>
    <row r="3741" spans="1:10" s="372" customFormat="1" ht="23.25">
      <c r="A3741" s="633" t="s">
        <v>4239</v>
      </c>
      <c r="B3741" s="415" t="s">
        <v>2725</v>
      </c>
      <c r="C3741" s="313" t="s">
        <v>4225</v>
      </c>
      <c r="D3741" s="629">
        <v>9</v>
      </c>
      <c r="E3741" s="451">
        <v>13039</v>
      </c>
      <c r="F3741" s="630" t="s">
        <v>4240</v>
      </c>
      <c r="G3741" s="313" t="s">
        <v>2728</v>
      </c>
      <c r="H3741" s="634">
        <v>44211</v>
      </c>
      <c r="I3741" s="628">
        <f t="shared" si="51"/>
        <v>44211</v>
      </c>
      <c r="J3741" s="632"/>
    </row>
    <row r="3742" spans="1:10" s="372" customFormat="1" ht="23.25">
      <c r="A3742" s="633" t="s">
        <v>4241</v>
      </c>
      <c r="B3742" s="415" t="s">
        <v>2725</v>
      </c>
      <c r="C3742" s="313" t="s">
        <v>4225</v>
      </c>
      <c r="D3742" s="629">
        <v>10</v>
      </c>
      <c r="E3742" s="451">
        <v>9000</v>
      </c>
      <c r="F3742" s="630" t="s">
        <v>4233</v>
      </c>
      <c r="G3742" s="313" t="s">
        <v>2728</v>
      </c>
      <c r="H3742" s="634">
        <v>44211</v>
      </c>
      <c r="I3742" s="628">
        <f t="shared" si="51"/>
        <v>44211</v>
      </c>
      <c r="J3742" s="632"/>
    </row>
    <row r="3743" spans="1:10" s="372" customFormat="1">
      <c r="A3743" s="633" t="s">
        <v>4242</v>
      </c>
      <c r="B3743" s="415" t="s">
        <v>2725</v>
      </c>
      <c r="C3743" s="313" t="s">
        <v>4225</v>
      </c>
      <c r="D3743" s="629">
        <v>11</v>
      </c>
      <c r="E3743" s="451">
        <v>850.8</v>
      </c>
      <c r="F3743" s="630" t="s">
        <v>4243</v>
      </c>
      <c r="G3743" s="313" t="s">
        <v>2728</v>
      </c>
      <c r="H3743" s="634">
        <v>44215</v>
      </c>
      <c r="I3743" s="628">
        <f t="shared" si="51"/>
        <v>44215</v>
      </c>
      <c r="J3743" s="632"/>
    </row>
    <row r="3744" spans="1:10" s="372" customFormat="1" ht="23.25">
      <c r="A3744" s="633" t="s">
        <v>4244</v>
      </c>
      <c r="B3744" s="415" t="s">
        <v>2725</v>
      </c>
      <c r="C3744" s="313" t="s">
        <v>4225</v>
      </c>
      <c r="D3744" s="629">
        <v>12</v>
      </c>
      <c r="E3744" s="451">
        <v>3520</v>
      </c>
      <c r="F3744" s="630" t="s">
        <v>4245</v>
      </c>
      <c r="G3744" s="313" t="s">
        <v>2728</v>
      </c>
      <c r="H3744" s="634">
        <v>44215</v>
      </c>
      <c r="I3744" s="628">
        <f t="shared" si="51"/>
        <v>44215</v>
      </c>
      <c r="J3744" s="632"/>
    </row>
    <row r="3745" spans="1:10" s="372" customFormat="1" ht="23.25">
      <c r="A3745" s="633" t="s">
        <v>4246</v>
      </c>
      <c r="B3745" s="415" t="s">
        <v>2725</v>
      </c>
      <c r="C3745" s="313" t="s">
        <v>4225</v>
      </c>
      <c r="D3745" s="629">
        <v>13</v>
      </c>
      <c r="E3745" s="451">
        <v>6068.22</v>
      </c>
      <c r="F3745" s="630" t="s">
        <v>4247</v>
      </c>
      <c r="G3745" s="313" t="s">
        <v>2728</v>
      </c>
      <c r="H3745" s="634">
        <v>44217</v>
      </c>
      <c r="I3745" s="628">
        <f t="shared" si="51"/>
        <v>44217</v>
      </c>
      <c r="J3745" s="632"/>
    </row>
    <row r="3746" spans="1:10" s="372" customFormat="1" ht="23.25">
      <c r="A3746" s="633" t="s">
        <v>4248</v>
      </c>
      <c r="B3746" s="415" t="s">
        <v>2725</v>
      </c>
      <c r="C3746" s="313" t="s">
        <v>4225</v>
      </c>
      <c r="D3746" s="629">
        <v>14</v>
      </c>
      <c r="E3746" s="451">
        <v>13750</v>
      </c>
      <c r="F3746" s="630" t="s">
        <v>4249</v>
      </c>
      <c r="G3746" s="313" t="s">
        <v>2728</v>
      </c>
      <c r="H3746" s="634">
        <v>44217</v>
      </c>
      <c r="I3746" s="628">
        <f t="shared" si="51"/>
        <v>44217</v>
      </c>
      <c r="J3746" s="632"/>
    </row>
    <row r="3747" spans="1:10" s="372" customFormat="1" ht="23.25">
      <c r="A3747" s="633" t="s">
        <v>4250</v>
      </c>
      <c r="B3747" s="415" t="s">
        <v>2725</v>
      </c>
      <c r="C3747" s="313" t="s">
        <v>4225</v>
      </c>
      <c r="D3747" s="629">
        <v>15</v>
      </c>
      <c r="E3747" s="451">
        <v>7281.14</v>
      </c>
      <c r="F3747" s="630" t="s">
        <v>4251</v>
      </c>
      <c r="G3747" s="313" t="s">
        <v>2728</v>
      </c>
      <c r="H3747" s="634">
        <v>44217</v>
      </c>
      <c r="I3747" s="628">
        <f t="shared" si="51"/>
        <v>44217</v>
      </c>
      <c r="J3747" s="632"/>
    </row>
    <row r="3748" spans="1:10" s="372" customFormat="1" ht="34.9">
      <c r="A3748" s="633" t="s">
        <v>4252</v>
      </c>
      <c r="B3748" s="415" t="s">
        <v>2725</v>
      </c>
      <c r="C3748" s="313" t="s">
        <v>4225</v>
      </c>
      <c r="D3748" s="629">
        <v>17</v>
      </c>
      <c r="E3748" s="451">
        <v>2600</v>
      </c>
      <c r="F3748" s="630" t="s">
        <v>4253</v>
      </c>
      <c r="G3748" s="313" t="s">
        <v>2728</v>
      </c>
      <c r="H3748" s="634">
        <v>44217</v>
      </c>
      <c r="I3748" s="628">
        <f t="shared" si="51"/>
        <v>44217</v>
      </c>
      <c r="J3748" s="632"/>
    </row>
    <row r="3749" spans="1:10" s="372" customFormat="1" ht="23.25">
      <c r="A3749" s="633" t="s">
        <v>4254</v>
      </c>
      <c r="B3749" s="415" t="s">
        <v>2725</v>
      </c>
      <c r="C3749" s="313" t="s">
        <v>4225</v>
      </c>
      <c r="D3749" s="629">
        <v>18</v>
      </c>
      <c r="E3749" s="451">
        <v>1315.6</v>
      </c>
      <c r="F3749" s="630" t="s">
        <v>4240</v>
      </c>
      <c r="G3749" s="313" t="s">
        <v>2728</v>
      </c>
      <c r="H3749" s="634">
        <v>44217</v>
      </c>
      <c r="I3749" s="628">
        <f t="shared" si="51"/>
        <v>44217</v>
      </c>
      <c r="J3749" s="632"/>
    </row>
    <row r="3750" spans="1:10" s="372" customFormat="1" ht="34.9">
      <c r="A3750" s="633" t="s">
        <v>4255</v>
      </c>
      <c r="B3750" s="415" t="s">
        <v>2725</v>
      </c>
      <c r="C3750" s="313" t="s">
        <v>4225</v>
      </c>
      <c r="D3750" s="629">
        <v>19</v>
      </c>
      <c r="E3750" s="451">
        <v>7996.54</v>
      </c>
      <c r="F3750" s="630" t="s">
        <v>4235</v>
      </c>
      <c r="G3750" s="313" t="s">
        <v>2728</v>
      </c>
      <c r="H3750" s="634">
        <v>44218</v>
      </c>
      <c r="I3750" s="628">
        <f t="shared" si="51"/>
        <v>44218</v>
      </c>
      <c r="J3750" s="632"/>
    </row>
    <row r="3751" spans="1:10" s="372" customFormat="1" ht="23.25">
      <c r="A3751" s="633" t="s">
        <v>4256</v>
      </c>
      <c r="B3751" s="415" t="s">
        <v>4257</v>
      </c>
      <c r="C3751" s="313" t="s">
        <v>4225</v>
      </c>
      <c r="D3751" s="629">
        <v>21</v>
      </c>
      <c r="E3751" s="451">
        <v>3240.14</v>
      </c>
      <c r="F3751" s="630" t="s">
        <v>4258</v>
      </c>
      <c r="G3751" s="313" t="s">
        <v>2728</v>
      </c>
      <c r="H3751" s="634">
        <v>44218</v>
      </c>
      <c r="I3751" s="628">
        <f t="shared" si="51"/>
        <v>44218</v>
      </c>
      <c r="J3751" s="632"/>
    </row>
    <row r="3752" spans="1:10" s="372" customFormat="1" ht="23.25">
      <c r="A3752" s="633" t="s">
        <v>4259</v>
      </c>
      <c r="B3752" s="415" t="s">
        <v>4257</v>
      </c>
      <c r="C3752" s="313" t="s">
        <v>4225</v>
      </c>
      <c r="D3752" s="629">
        <v>22</v>
      </c>
      <c r="E3752" s="451">
        <v>2769.46</v>
      </c>
      <c r="F3752" s="630" t="s">
        <v>4260</v>
      </c>
      <c r="G3752" s="313" t="s">
        <v>2728</v>
      </c>
      <c r="H3752" s="634">
        <v>44218</v>
      </c>
      <c r="I3752" s="628">
        <f t="shared" si="51"/>
        <v>44218</v>
      </c>
      <c r="J3752" s="632"/>
    </row>
    <row r="3753" spans="1:10" s="372" customFormat="1" ht="23.25">
      <c r="A3753" s="633" t="s">
        <v>4261</v>
      </c>
      <c r="B3753" s="415" t="s">
        <v>2725</v>
      </c>
      <c r="C3753" s="313" t="s">
        <v>4225</v>
      </c>
      <c r="D3753" s="629">
        <v>23</v>
      </c>
      <c r="E3753" s="451">
        <v>2752</v>
      </c>
      <c r="F3753" s="630" t="s">
        <v>4262</v>
      </c>
      <c r="G3753" s="313" t="s">
        <v>2728</v>
      </c>
      <c r="H3753" s="634">
        <v>44218</v>
      </c>
      <c r="I3753" s="628">
        <f t="shared" si="51"/>
        <v>44218</v>
      </c>
      <c r="J3753" s="632"/>
    </row>
    <row r="3754" spans="1:10" s="372" customFormat="1" ht="23.25">
      <c r="A3754" s="633" t="s">
        <v>4263</v>
      </c>
      <c r="B3754" s="415" t="s">
        <v>2725</v>
      </c>
      <c r="C3754" s="313" t="s">
        <v>4225</v>
      </c>
      <c r="D3754" s="629">
        <v>24</v>
      </c>
      <c r="E3754" s="451">
        <v>16200</v>
      </c>
      <c r="F3754" s="630" t="s">
        <v>4264</v>
      </c>
      <c r="G3754" s="313" t="s">
        <v>2728</v>
      </c>
      <c r="H3754" s="634">
        <v>44218</v>
      </c>
      <c r="I3754" s="628">
        <f t="shared" si="51"/>
        <v>44218</v>
      </c>
      <c r="J3754" s="632"/>
    </row>
    <row r="3755" spans="1:10" s="372" customFormat="1" ht="23.25">
      <c r="A3755" s="633" t="s">
        <v>4265</v>
      </c>
      <c r="B3755" s="415" t="s">
        <v>2725</v>
      </c>
      <c r="C3755" s="313" t="s">
        <v>4225</v>
      </c>
      <c r="D3755" s="629">
        <v>25</v>
      </c>
      <c r="E3755" s="451">
        <v>2400</v>
      </c>
      <c r="F3755" s="630" t="s">
        <v>4266</v>
      </c>
      <c r="G3755" s="313" t="s">
        <v>2728</v>
      </c>
      <c r="H3755" s="634">
        <v>44218</v>
      </c>
      <c r="I3755" s="628">
        <f t="shared" si="51"/>
        <v>44218</v>
      </c>
      <c r="J3755" s="632"/>
    </row>
    <row r="3756" spans="1:10" s="372" customFormat="1" ht="23.25">
      <c r="A3756" s="633" t="s">
        <v>4267</v>
      </c>
      <c r="B3756" s="415" t="s">
        <v>2725</v>
      </c>
      <c r="C3756" s="313" t="s">
        <v>4225</v>
      </c>
      <c r="D3756" s="629">
        <v>26</v>
      </c>
      <c r="E3756" s="451">
        <v>10715</v>
      </c>
      <c r="F3756" s="630" t="s">
        <v>4268</v>
      </c>
      <c r="G3756" s="313" t="s">
        <v>2728</v>
      </c>
      <c r="H3756" s="634">
        <v>44218</v>
      </c>
      <c r="I3756" s="628">
        <f t="shared" si="51"/>
        <v>44218</v>
      </c>
      <c r="J3756" s="632"/>
    </row>
    <row r="3757" spans="1:10" s="372" customFormat="1" ht="23.25">
      <c r="A3757" s="633" t="s">
        <v>4269</v>
      </c>
      <c r="B3757" s="415" t="s">
        <v>2725</v>
      </c>
      <c r="C3757" s="313" t="s">
        <v>4225</v>
      </c>
      <c r="D3757" s="629">
        <v>27</v>
      </c>
      <c r="E3757" s="451">
        <v>770</v>
      </c>
      <c r="F3757" s="630" t="s">
        <v>4268</v>
      </c>
      <c r="G3757" s="313" t="s">
        <v>2728</v>
      </c>
      <c r="H3757" s="634">
        <v>44218</v>
      </c>
      <c r="I3757" s="628">
        <f t="shared" si="51"/>
        <v>44218</v>
      </c>
      <c r="J3757" s="632"/>
    </row>
    <row r="3758" spans="1:10" s="372" customFormat="1" ht="23.25">
      <c r="A3758" s="633" t="s">
        <v>4270</v>
      </c>
      <c r="B3758" s="415" t="s">
        <v>2725</v>
      </c>
      <c r="C3758" s="313" t="s">
        <v>4225</v>
      </c>
      <c r="D3758" s="629">
        <v>28</v>
      </c>
      <c r="E3758" s="451">
        <v>15948</v>
      </c>
      <c r="F3758" s="630" t="s">
        <v>4271</v>
      </c>
      <c r="G3758" s="313" t="s">
        <v>2728</v>
      </c>
      <c r="H3758" s="634">
        <v>44218</v>
      </c>
      <c r="I3758" s="628">
        <f t="shared" si="51"/>
        <v>44218</v>
      </c>
      <c r="J3758" s="632"/>
    </row>
    <row r="3759" spans="1:10" s="372" customFormat="1" ht="23.25">
      <c r="A3759" s="633" t="s">
        <v>4272</v>
      </c>
      <c r="B3759" s="415" t="s">
        <v>4257</v>
      </c>
      <c r="C3759" s="313" t="s">
        <v>4225</v>
      </c>
      <c r="D3759" s="629">
        <v>29</v>
      </c>
      <c r="E3759" s="451">
        <v>88028</v>
      </c>
      <c r="F3759" s="630" t="s">
        <v>4273</v>
      </c>
      <c r="G3759" s="313" t="s">
        <v>2728</v>
      </c>
      <c r="H3759" s="634">
        <v>44223</v>
      </c>
      <c r="I3759" s="628">
        <f t="shared" si="51"/>
        <v>44223</v>
      </c>
      <c r="J3759" s="632"/>
    </row>
    <row r="3760" spans="1:10" s="372" customFormat="1" ht="23.25">
      <c r="A3760" s="633" t="s">
        <v>4274</v>
      </c>
      <c r="B3760" s="415" t="s">
        <v>2725</v>
      </c>
      <c r="C3760" s="313" t="s">
        <v>4225</v>
      </c>
      <c r="D3760" s="629">
        <v>30</v>
      </c>
      <c r="E3760" s="451">
        <v>6490</v>
      </c>
      <c r="F3760" s="630" t="s">
        <v>4275</v>
      </c>
      <c r="G3760" s="313" t="s">
        <v>2728</v>
      </c>
      <c r="H3760" s="634">
        <v>44223</v>
      </c>
      <c r="I3760" s="628">
        <f t="shared" si="51"/>
        <v>44223</v>
      </c>
      <c r="J3760" s="632"/>
    </row>
    <row r="3761" spans="1:10" s="372" customFormat="1" ht="23.25">
      <c r="A3761" s="633" t="s">
        <v>4276</v>
      </c>
      <c r="B3761" s="415" t="s">
        <v>2725</v>
      </c>
      <c r="C3761" s="313" t="s">
        <v>4225</v>
      </c>
      <c r="D3761" s="629">
        <v>31</v>
      </c>
      <c r="E3761" s="451">
        <v>2199</v>
      </c>
      <c r="F3761" s="630" t="s">
        <v>4277</v>
      </c>
      <c r="G3761" s="313" t="s">
        <v>2728</v>
      </c>
      <c r="H3761" s="634">
        <v>44223</v>
      </c>
      <c r="I3761" s="628">
        <f t="shared" si="51"/>
        <v>44223</v>
      </c>
      <c r="J3761" s="632"/>
    </row>
    <row r="3762" spans="1:10" s="372" customFormat="1" ht="23.25">
      <c r="A3762" s="633" t="s">
        <v>4278</v>
      </c>
      <c r="B3762" s="415" t="s">
        <v>2725</v>
      </c>
      <c r="C3762" s="313" t="s">
        <v>4225</v>
      </c>
      <c r="D3762" s="629">
        <v>32</v>
      </c>
      <c r="E3762" s="451">
        <v>2224</v>
      </c>
      <c r="F3762" s="630" t="s">
        <v>4279</v>
      </c>
      <c r="G3762" s="313" t="s">
        <v>2728</v>
      </c>
      <c r="H3762" s="634">
        <v>44223</v>
      </c>
      <c r="I3762" s="628">
        <f t="shared" si="51"/>
        <v>44223</v>
      </c>
      <c r="J3762" s="632"/>
    </row>
    <row r="3763" spans="1:10" s="372" customFormat="1" ht="23.25">
      <c r="A3763" s="633" t="s">
        <v>4280</v>
      </c>
      <c r="B3763" s="415" t="s">
        <v>2725</v>
      </c>
      <c r="C3763" s="313" t="s">
        <v>4225</v>
      </c>
      <c r="D3763" s="629">
        <v>33</v>
      </c>
      <c r="E3763" s="451">
        <v>3370.08</v>
      </c>
      <c r="F3763" s="630" t="s">
        <v>4281</v>
      </c>
      <c r="G3763" s="313" t="s">
        <v>2728</v>
      </c>
      <c r="H3763" s="634">
        <v>44223</v>
      </c>
      <c r="I3763" s="628">
        <f t="shared" si="51"/>
        <v>44223</v>
      </c>
      <c r="J3763" s="632"/>
    </row>
    <row r="3764" spans="1:10" s="372" customFormat="1">
      <c r="A3764" s="633" t="s">
        <v>4282</v>
      </c>
      <c r="B3764" s="415" t="s">
        <v>2725</v>
      </c>
      <c r="C3764" s="313" t="s">
        <v>4225</v>
      </c>
      <c r="D3764" s="629">
        <v>35</v>
      </c>
      <c r="E3764" s="451">
        <v>1899</v>
      </c>
      <c r="F3764" s="630" t="s">
        <v>4240</v>
      </c>
      <c r="G3764" s="313" t="s">
        <v>2728</v>
      </c>
      <c r="H3764" s="634">
        <v>44223</v>
      </c>
      <c r="I3764" s="628">
        <f t="shared" ref="I3764:I3827" si="52">H3764+0</f>
        <v>44223</v>
      </c>
      <c r="J3764" s="632"/>
    </row>
    <row r="3765" spans="1:10" s="372" customFormat="1" ht="23.25">
      <c r="A3765" s="633" t="s">
        <v>4283</v>
      </c>
      <c r="B3765" s="415" t="s">
        <v>2725</v>
      </c>
      <c r="C3765" s="313" t="s">
        <v>4225</v>
      </c>
      <c r="D3765" s="629">
        <v>36</v>
      </c>
      <c r="E3765" s="451">
        <v>6350</v>
      </c>
      <c r="F3765" s="630" t="s">
        <v>4284</v>
      </c>
      <c r="G3765" s="313" t="s">
        <v>2728</v>
      </c>
      <c r="H3765" s="634">
        <v>44223</v>
      </c>
      <c r="I3765" s="628">
        <f t="shared" si="52"/>
        <v>44223</v>
      </c>
      <c r="J3765" s="632"/>
    </row>
    <row r="3766" spans="1:10" s="372" customFormat="1" ht="23.25">
      <c r="A3766" s="633" t="s">
        <v>4285</v>
      </c>
      <c r="B3766" s="415" t="s">
        <v>2725</v>
      </c>
      <c r="C3766" s="313" t="s">
        <v>4225</v>
      </c>
      <c r="D3766" s="629">
        <v>37</v>
      </c>
      <c r="E3766" s="451">
        <v>3840.36</v>
      </c>
      <c r="F3766" s="630" t="s">
        <v>4235</v>
      </c>
      <c r="G3766" s="313" t="s">
        <v>2728</v>
      </c>
      <c r="H3766" s="634">
        <v>44223</v>
      </c>
      <c r="I3766" s="628">
        <f t="shared" si="52"/>
        <v>44223</v>
      </c>
      <c r="J3766" s="632"/>
    </row>
    <row r="3767" spans="1:10" s="372" customFormat="1" ht="23.25">
      <c r="A3767" s="633" t="s">
        <v>4286</v>
      </c>
      <c r="B3767" s="415" t="s">
        <v>2725</v>
      </c>
      <c r="C3767" s="313" t="s">
        <v>4225</v>
      </c>
      <c r="D3767" s="629">
        <v>38</v>
      </c>
      <c r="E3767" s="451">
        <v>2589</v>
      </c>
      <c r="F3767" s="630" t="s">
        <v>4287</v>
      </c>
      <c r="G3767" s="313" t="s">
        <v>2728</v>
      </c>
      <c r="H3767" s="634">
        <v>44228</v>
      </c>
      <c r="I3767" s="628">
        <f t="shared" si="52"/>
        <v>44228</v>
      </c>
      <c r="J3767" s="632"/>
    </row>
    <row r="3768" spans="1:10" s="372" customFormat="1" ht="23.25">
      <c r="A3768" s="633" t="s">
        <v>4288</v>
      </c>
      <c r="B3768" s="415" t="s">
        <v>2725</v>
      </c>
      <c r="C3768" s="313" t="s">
        <v>4225</v>
      </c>
      <c r="D3768" s="629">
        <v>39</v>
      </c>
      <c r="E3768" s="451">
        <v>18750</v>
      </c>
      <c r="F3768" s="630" t="s">
        <v>4249</v>
      </c>
      <c r="G3768" s="313" t="s">
        <v>2728</v>
      </c>
      <c r="H3768" s="634">
        <v>44228</v>
      </c>
      <c r="I3768" s="628">
        <f t="shared" si="52"/>
        <v>44228</v>
      </c>
      <c r="J3768" s="632"/>
    </row>
    <row r="3769" spans="1:10" s="372" customFormat="1" ht="23.25">
      <c r="A3769" s="633" t="s">
        <v>4289</v>
      </c>
      <c r="B3769" s="415" t="s">
        <v>2725</v>
      </c>
      <c r="C3769" s="313" t="s">
        <v>4225</v>
      </c>
      <c r="D3769" s="629">
        <v>40</v>
      </c>
      <c r="E3769" s="451">
        <v>6006.2</v>
      </c>
      <c r="F3769" s="630" t="s">
        <v>4235</v>
      </c>
      <c r="G3769" s="313" t="s">
        <v>2728</v>
      </c>
      <c r="H3769" s="634">
        <v>44228</v>
      </c>
      <c r="I3769" s="628">
        <f t="shared" si="52"/>
        <v>44228</v>
      </c>
      <c r="J3769" s="632"/>
    </row>
    <row r="3770" spans="1:10" s="372" customFormat="1" ht="34.9">
      <c r="A3770" s="633" t="s">
        <v>4290</v>
      </c>
      <c r="B3770" s="415" t="s">
        <v>2725</v>
      </c>
      <c r="C3770" s="313" t="s">
        <v>4225</v>
      </c>
      <c r="D3770" s="629">
        <v>41</v>
      </c>
      <c r="E3770" s="451">
        <v>615</v>
      </c>
      <c r="F3770" s="630" t="s">
        <v>4291</v>
      </c>
      <c r="G3770" s="313" t="s">
        <v>2728</v>
      </c>
      <c r="H3770" s="634">
        <v>44228</v>
      </c>
      <c r="I3770" s="628">
        <f t="shared" si="52"/>
        <v>44228</v>
      </c>
      <c r="J3770" s="632"/>
    </row>
    <row r="3771" spans="1:10" s="372" customFormat="1" ht="23.25">
      <c r="A3771" s="633" t="s">
        <v>4292</v>
      </c>
      <c r="B3771" s="415" t="s">
        <v>2725</v>
      </c>
      <c r="C3771" s="313" t="s">
        <v>4225</v>
      </c>
      <c r="D3771" s="629">
        <v>42</v>
      </c>
      <c r="E3771" s="451">
        <v>7894.2</v>
      </c>
      <c r="F3771" s="630" t="s">
        <v>4293</v>
      </c>
      <c r="G3771" s="313" t="s">
        <v>2728</v>
      </c>
      <c r="H3771" s="634">
        <v>44229</v>
      </c>
      <c r="I3771" s="628">
        <f t="shared" si="52"/>
        <v>44229</v>
      </c>
      <c r="J3771" s="632"/>
    </row>
    <row r="3772" spans="1:10" s="372" customFormat="1" ht="23.25">
      <c r="A3772" s="633" t="s">
        <v>4294</v>
      </c>
      <c r="B3772" s="415" t="s">
        <v>2725</v>
      </c>
      <c r="C3772" s="313" t="s">
        <v>4225</v>
      </c>
      <c r="D3772" s="629">
        <v>44</v>
      </c>
      <c r="E3772" s="451">
        <v>11805.72</v>
      </c>
      <c r="F3772" s="630" t="s">
        <v>4235</v>
      </c>
      <c r="G3772" s="313" t="s">
        <v>2728</v>
      </c>
      <c r="H3772" s="634">
        <v>44229</v>
      </c>
      <c r="I3772" s="628">
        <f t="shared" si="52"/>
        <v>44229</v>
      </c>
      <c r="J3772" s="632"/>
    </row>
    <row r="3773" spans="1:10" s="372" customFormat="1" ht="23.25">
      <c r="A3773" s="633" t="s">
        <v>4294</v>
      </c>
      <c r="B3773" s="415" t="s">
        <v>2725</v>
      </c>
      <c r="C3773" s="313" t="s">
        <v>4225</v>
      </c>
      <c r="D3773" s="629">
        <v>45</v>
      </c>
      <c r="E3773" s="451">
        <v>15074</v>
      </c>
      <c r="F3773" s="630" t="s">
        <v>4233</v>
      </c>
      <c r="G3773" s="313" t="s">
        <v>2728</v>
      </c>
      <c r="H3773" s="634">
        <v>44230</v>
      </c>
      <c r="I3773" s="628">
        <f t="shared" si="52"/>
        <v>44230</v>
      </c>
      <c r="J3773" s="632"/>
    </row>
    <row r="3774" spans="1:10" s="372" customFormat="1" ht="23.25">
      <c r="A3774" s="633" t="s">
        <v>4295</v>
      </c>
      <c r="B3774" s="415" t="s">
        <v>2831</v>
      </c>
      <c r="C3774" s="313" t="s">
        <v>4225</v>
      </c>
      <c r="D3774" s="629" t="s">
        <v>4296</v>
      </c>
      <c r="E3774" s="451">
        <v>70500</v>
      </c>
      <c r="F3774" s="630" t="s">
        <v>4230</v>
      </c>
      <c r="G3774" s="313" t="s">
        <v>2728</v>
      </c>
      <c r="H3774" s="634">
        <v>44230</v>
      </c>
      <c r="I3774" s="628">
        <f t="shared" si="52"/>
        <v>44230</v>
      </c>
      <c r="J3774" s="632"/>
    </row>
    <row r="3775" spans="1:10" s="372" customFormat="1" ht="34.9">
      <c r="A3775" s="633" t="s">
        <v>4297</v>
      </c>
      <c r="B3775" s="415" t="s">
        <v>4257</v>
      </c>
      <c r="C3775" s="313" t="s">
        <v>4225</v>
      </c>
      <c r="D3775" s="629">
        <v>47</v>
      </c>
      <c r="E3775" s="451">
        <v>1325.47</v>
      </c>
      <c r="F3775" s="630" t="s">
        <v>4298</v>
      </c>
      <c r="G3775" s="313" t="s">
        <v>2728</v>
      </c>
      <c r="H3775" s="634">
        <v>44230</v>
      </c>
      <c r="I3775" s="628">
        <f t="shared" si="52"/>
        <v>44230</v>
      </c>
      <c r="J3775" s="632"/>
    </row>
    <row r="3776" spans="1:10" s="372" customFormat="1" ht="34.9">
      <c r="A3776" s="633" t="s">
        <v>4299</v>
      </c>
      <c r="B3776" s="415" t="s">
        <v>4257</v>
      </c>
      <c r="C3776" s="313" t="s">
        <v>4225</v>
      </c>
      <c r="D3776" s="629">
        <v>48</v>
      </c>
      <c r="E3776" s="451">
        <v>9133.2000000000007</v>
      </c>
      <c r="F3776" s="630" t="s">
        <v>4300</v>
      </c>
      <c r="G3776" s="313" t="s">
        <v>2728</v>
      </c>
      <c r="H3776" s="634">
        <v>44231</v>
      </c>
      <c r="I3776" s="628">
        <f t="shared" si="52"/>
        <v>44231</v>
      </c>
      <c r="J3776" s="632"/>
    </row>
    <row r="3777" spans="1:10" s="372" customFormat="1" ht="23.25">
      <c r="A3777" s="633" t="s">
        <v>4301</v>
      </c>
      <c r="B3777" s="415" t="s">
        <v>4257</v>
      </c>
      <c r="C3777" s="313" t="s">
        <v>4225</v>
      </c>
      <c r="D3777" s="629">
        <v>49</v>
      </c>
      <c r="E3777" s="451">
        <v>312.79000000000002</v>
      </c>
      <c r="F3777" s="630" t="s">
        <v>4302</v>
      </c>
      <c r="G3777" s="313" t="s">
        <v>2728</v>
      </c>
      <c r="H3777" s="634">
        <v>44231</v>
      </c>
      <c r="I3777" s="628">
        <f t="shared" si="52"/>
        <v>44231</v>
      </c>
      <c r="J3777" s="632"/>
    </row>
    <row r="3778" spans="1:10" s="372" customFormat="1" ht="23.25">
      <c r="A3778" s="633" t="s">
        <v>4301</v>
      </c>
      <c r="B3778" s="415" t="s">
        <v>4257</v>
      </c>
      <c r="C3778" s="313" t="s">
        <v>4225</v>
      </c>
      <c r="D3778" s="629">
        <v>50</v>
      </c>
      <c r="E3778" s="451">
        <v>3973.3</v>
      </c>
      <c r="F3778" s="630" t="s">
        <v>4303</v>
      </c>
      <c r="G3778" s="313" t="s">
        <v>2728</v>
      </c>
      <c r="H3778" s="634">
        <v>44233</v>
      </c>
      <c r="I3778" s="628">
        <f t="shared" si="52"/>
        <v>44233</v>
      </c>
      <c r="J3778" s="632"/>
    </row>
    <row r="3779" spans="1:10" s="372" customFormat="1" ht="23.25">
      <c r="A3779" s="633" t="s">
        <v>4304</v>
      </c>
      <c r="B3779" s="415" t="s">
        <v>2725</v>
      </c>
      <c r="C3779" s="313" t="s">
        <v>4225</v>
      </c>
      <c r="D3779" s="629">
        <v>51</v>
      </c>
      <c r="E3779" s="451">
        <v>5672</v>
      </c>
      <c r="F3779" s="630" t="s">
        <v>4075</v>
      </c>
      <c r="G3779" s="313" t="s">
        <v>2728</v>
      </c>
      <c r="H3779" s="634">
        <v>44235</v>
      </c>
      <c r="I3779" s="628">
        <f t="shared" si="52"/>
        <v>44235</v>
      </c>
      <c r="J3779" s="632"/>
    </row>
    <row r="3780" spans="1:10" s="372" customFormat="1" ht="23.25">
      <c r="A3780" s="633" t="s">
        <v>4305</v>
      </c>
      <c r="B3780" s="415" t="s">
        <v>2725</v>
      </c>
      <c r="C3780" s="313" t="s">
        <v>4225</v>
      </c>
      <c r="D3780" s="629">
        <v>52</v>
      </c>
      <c r="E3780" s="451">
        <v>6433.77</v>
      </c>
      <c r="F3780" s="630" t="s">
        <v>4235</v>
      </c>
      <c r="G3780" s="313" t="s">
        <v>2728</v>
      </c>
      <c r="H3780" s="634">
        <v>44238</v>
      </c>
      <c r="I3780" s="628">
        <f t="shared" si="52"/>
        <v>44238</v>
      </c>
      <c r="J3780" s="632"/>
    </row>
    <row r="3781" spans="1:10" s="372" customFormat="1" ht="23.25">
      <c r="A3781" s="633" t="s">
        <v>4306</v>
      </c>
      <c r="B3781" s="415" t="s">
        <v>2725</v>
      </c>
      <c r="C3781" s="313" t="s">
        <v>4225</v>
      </c>
      <c r="D3781" s="629">
        <v>54</v>
      </c>
      <c r="E3781" s="451">
        <v>4200</v>
      </c>
      <c r="F3781" s="630" t="s">
        <v>4307</v>
      </c>
      <c r="G3781" s="313" t="s">
        <v>2728</v>
      </c>
      <c r="H3781" s="634">
        <v>44238</v>
      </c>
      <c r="I3781" s="628">
        <f t="shared" si="52"/>
        <v>44238</v>
      </c>
      <c r="J3781" s="632"/>
    </row>
    <row r="3782" spans="1:10" s="372" customFormat="1" ht="23.25">
      <c r="A3782" s="633" t="s">
        <v>4308</v>
      </c>
      <c r="B3782" s="415" t="s">
        <v>2725</v>
      </c>
      <c r="C3782" s="313" t="s">
        <v>4225</v>
      </c>
      <c r="D3782" s="629">
        <v>55</v>
      </c>
      <c r="E3782" s="451">
        <v>580</v>
      </c>
      <c r="F3782" s="630" t="s">
        <v>4309</v>
      </c>
      <c r="G3782" s="313" t="s">
        <v>2728</v>
      </c>
      <c r="H3782" s="634">
        <v>44239</v>
      </c>
      <c r="I3782" s="628">
        <f t="shared" si="52"/>
        <v>44239</v>
      </c>
      <c r="J3782" s="632"/>
    </row>
    <row r="3783" spans="1:10" s="372" customFormat="1" ht="23.25">
      <c r="A3783" s="633" t="s">
        <v>4310</v>
      </c>
      <c r="B3783" s="415" t="s">
        <v>2725</v>
      </c>
      <c r="C3783" s="313" t="s">
        <v>4225</v>
      </c>
      <c r="D3783" s="629">
        <v>56</v>
      </c>
      <c r="E3783" s="451">
        <v>16883.439999999999</v>
      </c>
      <c r="F3783" s="630" t="s">
        <v>4075</v>
      </c>
      <c r="G3783" s="313" t="s">
        <v>2728</v>
      </c>
      <c r="H3783" s="634">
        <v>44243</v>
      </c>
      <c r="I3783" s="628">
        <f t="shared" si="52"/>
        <v>44243</v>
      </c>
      <c r="J3783" s="632"/>
    </row>
    <row r="3784" spans="1:10" s="372" customFormat="1">
      <c r="A3784" s="633" t="s">
        <v>4311</v>
      </c>
      <c r="B3784" s="415" t="s">
        <v>2725</v>
      </c>
      <c r="C3784" s="313" t="s">
        <v>4225</v>
      </c>
      <c r="D3784" s="629">
        <v>57</v>
      </c>
      <c r="E3784" s="451">
        <v>17292</v>
      </c>
      <c r="F3784" s="630" t="s">
        <v>4312</v>
      </c>
      <c r="G3784" s="313" t="s">
        <v>2728</v>
      </c>
      <c r="H3784" s="634">
        <v>44246</v>
      </c>
      <c r="I3784" s="628">
        <f t="shared" si="52"/>
        <v>44246</v>
      </c>
      <c r="J3784" s="632"/>
    </row>
    <row r="3785" spans="1:10" s="372" customFormat="1" ht="23.25">
      <c r="A3785" s="633" t="s">
        <v>4313</v>
      </c>
      <c r="B3785" s="415" t="s">
        <v>2725</v>
      </c>
      <c r="C3785" s="313" t="s">
        <v>4225</v>
      </c>
      <c r="D3785" s="629">
        <v>58</v>
      </c>
      <c r="E3785" s="451">
        <v>1528.1</v>
      </c>
      <c r="F3785" s="630" t="s">
        <v>4314</v>
      </c>
      <c r="G3785" s="313" t="s">
        <v>2728</v>
      </c>
      <c r="H3785" s="634">
        <v>44249</v>
      </c>
      <c r="I3785" s="628">
        <f t="shared" si="52"/>
        <v>44249</v>
      </c>
      <c r="J3785" s="632"/>
    </row>
    <row r="3786" spans="1:10" s="372" customFormat="1" ht="34.9">
      <c r="A3786" s="633" t="s">
        <v>4315</v>
      </c>
      <c r="B3786" s="415" t="s">
        <v>2725</v>
      </c>
      <c r="C3786" s="313" t="s">
        <v>4225</v>
      </c>
      <c r="D3786" s="629">
        <v>59</v>
      </c>
      <c r="E3786" s="451">
        <v>2250</v>
      </c>
      <c r="F3786" s="630" t="s">
        <v>4233</v>
      </c>
      <c r="G3786" s="313" t="s">
        <v>2728</v>
      </c>
      <c r="H3786" s="634">
        <v>44250</v>
      </c>
      <c r="I3786" s="628">
        <f t="shared" si="52"/>
        <v>44250</v>
      </c>
      <c r="J3786" s="632"/>
    </row>
    <row r="3787" spans="1:10" s="372" customFormat="1" ht="23.25">
      <c r="A3787" s="633" t="s">
        <v>4316</v>
      </c>
      <c r="B3787" s="415" t="s">
        <v>2725</v>
      </c>
      <c r="C3787" s="313" t="s">
        <v>4225</v>
      </c>
      <c r="D3787" s="629">
        <v>60</v>
      </c>
      <c r="E3787" s="451">
        <v>7760</v>
      </c>
      <c r="F3787" s="630" t="s">
        <v>4317</v>
      </c>
      <c r="G3787" s="313" t="s">
        <v>2728</v>
      </c>
      <c r="H3787" s="634">
        <v>44250</v>
      </c>
      <c r="I3787" s="628">
        <f t="shared" si="52"/>
        <v>44250</v>
      </c>
      <c r="J3787" s="632"/>
    </row>
    <row r="3788" spans="1:10" s="243" customFormat="1" ht="23.25">
      <c r="A3788" s="635" t="s">
        <v>4318</v>
      </c>
      <c r="B3788" s="415" t="s">
        <v>2725</v>
      </c>
      <c r="C3788" s="313" t="s">
        <v>4225</v>
      </c>
      <c r="D3788" s="629">
        <v>61</v>
      </c>
      <c r="E3788" s="451">
        <v>3200</v>
      </c>
      <c r="F3788" s="630" t="s">
        <v>4319</v>
      </c>
      <c r="G3788" s="313" t="s">
        <v>2728</v>
      </c>
      <c r="H3788" s="634">
        <v>44250</v>
      </c>
      <c r="I3788" s="628">
        <f t="shared" si="52"/>
        <v>44250</v>
      </c>
      <c r="J3788" s="632"/>
    </row>
    <row r="3789" spans="1:10" s="243" customFormat="1">
      <c r="A3789" s="635" t="s">
        <v>4320</v>
      </c>
      <c r="B3789" s="415" t="s">
        <v>2725</v>
      </c>
      <c r="C3789" s="313" t="s">
        <v>4225</v>
      </c>
      <c r="D3789" s="629">
        <v>62</v>
      </c>
      <c r="E3789" s="451">
        <v>6375</v>
      </c>
      <c r="F3789" s="630" t="s">
        <v>4321</v>
      </c>
      <c r="G3789" s="313" t="s">
        <v>2728</v>
      </c>
      <c r="H3789" s="634">
        <v>44251</v>
      </c>
      <c r="I3789" s="628">
        <f t="shared" si="52"/>
        <v>44251</v>
      </c>
      <c r="J3789" s="632"/>
    </row>
    <row r="3790" spans="1:10" s="243" customFormat="1" ht="34.9">
      <c r="A3790" s="635" t="s">
        <v>4322</v>
      </c>
      <c r="B3790" s="415" t="s">
        <v>4257</v>
      </c>
      <c r="C3790" s="313" t="s">
        <v>4225</v>
      </c>
      <c r="D3790" s="629">
        <v>63</v>
      </c>
      <c r="E3790" s="451">
        <v>30311.84</v>
      </c>
      <c r="F3790" s="630" t="s">
        <v>4300</v>
      </c>
      <c r="G3790" s="313" t="s">
        <v>2728</v>
      </c>
      <c r="H3790" s="634">
        <v>44251</v>
      </c>
      <c r="I3790" s="628">
        <f t="shared" si="52"/>
        <v>44251</v>
      </c>
      <c r="J3790" s="632"/>
    </row>
    <row r="3791" spans="1:10" s="243" customFormat="1" ht="23.25">
      <c r="A3791" s="635" t="s">
        <v>4323</v>
      </c>
      <c r="B3791" s="415" t="s">
        <v>4257</v>
      </c>
      <c r="C3791" s="313" t="s">
        <v>4225</v>
      </c>
      <c r="D3791" s="629">
        <v>64</v>
      </c>
      <c r="E3791" s="451">
        <v>3030.23</v>
      </c>
      <c r="F3791" s="630" t="s">
        <v>4324</v>
      </c>
      <c r="G3791" s="313" t="s">
        <v>2728</v>
      </c>
      <c r="H3791" s="634">
        <v>44251</v>
      </c>
      <c r="I3791" s="628">
        <f t="shared" si="52"/>
        <v>44251</v>
      </c>
      <c r="J3791" s="632"/>
    </row>
    <row r="3792" spans="1:10" s="243" customFormat="1">
      <c r="A3792" s="635" t="s">
        <v>4325</v>
      </c>
      <c r="B3792" s="415" t="s">
        <v>4257</v>
      </c>
      <c r="C3792" s="313" t="s">
        <v>4225</v>
      </c>
      <c r="D3792" s="629">
        <v>65</v>
      </c>
      <c r="E3792" s="451">
        <v>69157.820000000007</v>
      </c>
      <c r="F3792" s="630" t="s">
        <v>4326</v>
      </c>
      <c r="G3792" s="313" t="s">
        <v>2728</v>
      </c>
      <c r="H3792" s="634">
        <v>44253</v>
      </c>
      <c r="I3792" s="628">
        <f t="shared" si="52"/>
        <v>44253</v>
      </c>
      <c r="J3792" s="632"/>
    </row>
    <row r="3793" spans="1:10" s="243" customFormat="1">
      <c r="A3793" s="635" t="s">
        <v>4325</v>
      </c>
      <c r="B3793" s="415" t="s">
        <v>4257</v>
      </c>
      <c r="C3793" s="313" t="s">
        <v>4225</v>
      </c>
      <c r="D3793" s="629">
        <v>66</v>
      </c>
      <c r="E3793" s="451">
        <v>95032.28</v>
      </c>
      <c r="F3793" s="630" t="s">
        <v>4327</v>
      </c>
      <c r="G3793" s="313" t="s">
        <v>2728</v>
      </c>
      <c r="H3793" s="634">
        <v>44253</v>
      </c>
      <c r="I3793" s="628">
        <f t="shared" si="52"/>
        <v>44253</v>
      </c>
      <c r="J3793" s="632"/>
    </row>
    <row r="3794" spans="1:10" s="243" customFormat="1" ht="23.25">
      <c r="A3794" s="635" t="s">
        <v>4328</v>
      </c>
      <c r="B3794" s="415" t="s">
        <v>2725</v>
      </c>
      <c r="C3794" s="313" t="s">
        <v>4225</v>
      </c>
      <c r="D3794" s="629">
        <v>67</v>
      </c>
      <c r="E3794" s="451">
        <v>4000</v>
      </c>
      <c r="F3794" s="630" t="s">
        <v>4329</v>
      </c>
      <c r="G3794" s="313" t="s">
        <v>2728</v>
      </c>
      <c r="H3794" s="634">
        <v>44256</v>
      </c>
      <c r="I3794" s="628">
        <f t="shared" si="52"/>
        <v>44256</v>
      </c>
      <c r="J3794" s="632"/>
    </row>
    <row r="3795" spans="1:10" s="243" customFormat="1" ht="23.25">
      <c r="A3795" s="635" t="s">
        <v>4330</v>
      </c>
      <c r="B3795" s="415" t="s">
        <v>2725</v>
      </c>
      <c r="C3795" s="313" t="s">
        <v>4225</v>
      </c>
      <c r="D3795" s="629">
        <v>68</v>
      </c>
      <c r="E3795" s="451">
        <v>4598.5</v>
      </c>
      <c r="F3795" s="630" t="s">
        <v>4235</v>
      </c>
      <c r="G3795" s="313" t="s">
        <v>2728</v>
      </c>
      <c r="H3795" s="634">
        <v>44256</v>
      </c>
      <c r="I3795" s="628">
        <f t="shared" si="52"/>
        <v>44256</v>
      </c>
      <c r="J3795" s="632"/>
    </row>
    <row r="3796" spans="1:10" s="243" customFormat="1" ht="23.25">
      <c r="A3796" s="635" t="s">
        <v>4331</v>
      </c>
      <c r="B3796" s="415" t="s">
        <v>2725</v>
      </c>
      <c r="C3796" s="313" t="s">
        <v>4225</v>
      </c>
      <c r="D3796" s="629">
        <v>69</v>
      </c>
      <c r="E3796" s="451">
        <v>6458.4</v>
      </c>
      <c r="F3796" s="630" t="s">
        <v>4332</v>
      </c>
      <c r="G3796" s="313" t="s">
        <v>2728</v>
      </c>
      <c r="H3796" s="634">
        <v>44264</v>
      </c>
      <c r="I3796" s="628">
        <f t="shared" si="52"/>
        <v>44264</v>
      </c>
      <c r="J3796" s="632"/>
    </row>
    <row r="3797" spans="1:10" s="243" customFormat="1" ht="23.25">
      <c r="A3797" s="635" t="s">
        <v>4333</v>
      </c>
      <c r="B3797" s="415" t="s">
        <v>2725</v>
      </c>
      <c r="C3797" s="313" t="s">
        <v>4225</v>
      </c>
      <c r="D3797" s="629">
        <v>70</v>
      </c>
      <c r="E3797" s="451">
        <v>7976.8</v>
      </c>
      <c r="F3797" s="630" t="s">
        <v>4314</v>
      </c>
      <c r="G3797" s="313" t="s">
        <v>2728</v>
      </c>
      <c r="H3797" s="634">
        <v>44264</v>
      </c>
      <c r="I3797" s="628">
        <f t="shared" si="52"/>
        <v>44264</v>
      </c>
      <c r="J3797" s="632"/>
    </row>
    <row r="3798" spans="1:10" s="243" customFormat="1" ht="23.25">
      <c r="A3798" s="635" t="s">
        <v>4333</v>
      </c>
      <c r="B3798" s="415" t="s">
        <v>2725</v>
      </c>
      <c r="C3798" s="313" t="s">
        <v>4225</v>
      </c>
      <c r="D3798" s="629">
        <v>71</v>
      </c>
      <c r="E3798" s="451">
        <v>1455</v>
      </c>
      <c r="F3798" s="630" t="s">
        <v>4332</v>
      </c>
      <c r="G3798" s="313" t="s">
        <v>2728</v>
      </c>
      <c r="H3798" s="634">
        <v>44264</v>
      </c>
      <c r="I3798" s="628">
        <f t="shared" si="52"/>
        <v>44264</v>
      </c>
      <c r="J3798" s="632"/>
    </row>
    <row r="3799" spans="1:10" s="243" customFormat="1" ht="23.25">
      <c r="A3799" s="635" t="s">
        <v>4333</v>
      </c>
      <c r="B3799" s="415" t="s">
        <v>2725</v>
      </c>
      <c r="C3799" s="313" t="s">
        <v>4225</v>
      </c>
      <c r="D3799" s="629">
        <v>72</v>
      </c>
      <c r="E3799" s="451">
        <v>21880</v>
      </c>
      <c r="F3799" s="630" t="s">
        <v>4334</v>
      </c>
      <c r="G3799" s="313" t="s">
        <v>2728</v>
      </c>
      <c r="H3799" s="634">
        <v>44264</v>
      </c>
      <c r="I3799" s="628">
        <f t="shared" si="52"/>
        <v>44264</v>
      </c>
      <c r="J3799" s="632"/>
    </row>
    <row r="3800" spans="1:10" s="243" customFormat="1" ht="23.25">
      <c r="A3800" s="635" t="s">
        <v>4335</v>
      </c>
      <c r="B3800" s="415" t="s">
        <v>2725</v>
      </c>
      <c r="C3800" s="313" t="s">
        <v>4225</v>
      </c>
      <c r="D3800" s="629">
        <v>73</v>
      </c>
      <c r="E3800" s="451">
        <v>4249.76</v>
      </c>
      <c r="F3800" s="630" t="s">
        <v>4336</v>
      </c>
      <c r="G3800" s="313" t="s">
        <v>2728</v>
      </c>
      <c r="H3800" s="634">
        <v>44266</v>
      </c>
      <c r="I3800" s="628">
        <f t="shared" si="52"/>
        <v>44266</v>
      </c>
      <c r="J3800" s="632"/>
    </row>
    <row r="3801" spans="1:10" s="243" customFormat="1" ht="23.25">
      <c r="A3801" s="635" t="s">
        <v>4337</v>
      </c>
      <c r="B3801" s="415" t="s">
        <v>2732</v>
      </c>
      <c r="C3801" s="313" t="s">
        <v>4225</v>
      </c>
      <c r="D3801" s="629" t="s">
        <v>4338</v>
      </c>
      <c r="E3801" s="451">
        <v>99650</v>
      </c>
      <c r="F3801" s="630" t="s">
        <v>4339</v>
      </c>
      <c r="G3801" s="313" t="s">
        <v>2728</v>
      </c>
      <c r="H3801" s="634">
        <v>44274</v>
      </c>
      <c r="I3801" s="628">
        <f t="shared" si="52"/>
        <v>44274</v>
      </c>
      <c r="J3801" s="632"/>
    </row>
    <row r="3802" spans="1:10" s="243" customFormat="1" ht="23.25">
      <c r="A3802" s="635" t="s">
        <v>4325</v>
      </c>
      <c r="B3802" s="415" t="s">
        <v>2725</v>
      </c>
      <c r="C3802" s="313" t="s">
        <v>4225</v>
      </c>
      <c r="D3802" s="629">
        <v>75</v>
      </c>
      <c r="E3802" s="451">
        <v>26272</v>
      </c>
      <c r="F3802" s="630" t="s">
        <v>4340</v>
      </c>
      <c r="G3802" s="313" t="s">
        <v>2728</v>
      </c>
      <c r="H3802" s="634">
        <v>44277</v>
      </c>
      <c r="I3802" s="628">
        <f t="shared" si="52"/>
        <v>44277</v>
      </c>
      <c r="J3802" s="632"/>
    </row>
    <row r="3803" spans="1:10" s="243" customFormat="1" ht="23.25">
      <c r="A3803" s="635" t="s">
        <v>4341</v>
      </c>
      <c r="B3803" s="415" t="s">
        <v>2725</v>
      </c>
      <c r="C3803" s="313" t="s">
        <v>4225</v>
      </c>
      <c r="D3803" s="629">
        <v>76</v>
      </c>
      <c r="E3803" s="451">
        <v>21371.9</v>
      </c>
      <c r="F3803" s="630" t="s">
        <v>4342</v>
      </c>
      <c r="G3803" s="313" t="s">
        <v>2728</v>
      </c>
      <c r="H3803" s="634">
        <v>44282</v>
      </c>
      <c r="I3803" s="628">
        <f t="shared" si="52"/>
        <v>44282</v>
      </c>
      <c r="J3803" s="632"/>
    </row>
    <row r="3804" spans="1:10" s="243" customFormat="1" ht="23.25">
      <c r="A3804" s="635" t="s">
        <v>4343</v>
      </c>
      <c r="B3804" s="415" t="s">
        <v>2725</v>
      </c>
      <c r="C3804" s="313" t="s">
        <v>4225</v>
      </c>
      <c r="D3804" s="629">
        <v>77</v>
      </c>
      <c r="E3804" s="451">
        <v>6480</v>
      </c>
      <c r="F3804" s="630" t="s">
        <v>4344</v>
      </c>
      <c r="G3804" s="313" t="s">
        <v>2728</v>
      </c>
      <c r="H3804" s="634">
        <v>44291</v>
      </c>
      <c r="I3804" s="628">
        <f t="shared" si="52"/>
        <v>44291</v>
      </c>
      <c r="J3804" s="632"/>
    </row>
    <row r="3805" spans="1:10" s="243" customFormat="1" ht="23.25">
      <c r="A3805" s="635" t="s">
        <v>4323</v>
      </c>
      <c r="B3805" s="415" t="s">
        <v>2725</v>
      </c>
      <c r="C3805" s="313" t="s">
        <v>4225</v>
      </c>
      <c r="D3805" s="629">
        <v>78</v>
      </c>
      <c r="E3805" s="451">
        <v>10413</v>
      </c>
      <c r="F3805" s="630" t="s">
        <v>4345</v>
      </c>
      <c r="G3805" s="313" t="s">
        <v>2728</v>
      </c>
      <c r="H3805" s="634">
        <v>44305</v>
      </c>
      <c r="I3805" s="628">
        <f t="shared" si="52"/>
        <v>44305</v>
      </c>
      <c r="J3805" s="632"/>
    </row>
    <row r="3806" spans="1:10" s="243" customFormat="1">
      <c r="A3806" s="635" t="s">
        <v>4346</v>
      </c>
      <c r="B3806" s="415" t="s">
        <v>2725</v>
      </c>
      <c r="C3806" s="313" t="s">
        <v>4225</v>
      </c>
      <c r="D3806" s="629">
        <v>79</v>
      </c>
      <c r="E3806" s="451">
        <v>4220</v>
      </c>
      <c r="F3806" s="630" t="s">
        <v>4347</v>
      </c>
      <c r="G3806" s="313" t="s">
        <v>2728</v>
      </c>
      <c r="H3806" s="634">
        <v>44309</v>
      </c>
      <c r="I3806" s="628">
        <f t="shared" si="52"/>
        <v>44309</v>
      </c>
      <c r="J3806" s="632"/>
    </row>
    <row r="3807" spans="1:10" s="243" customFormat="1" ht="23.25">
      <c r="A3807" s="635" t="s">
        <v>4348</v>
      </c>
      <c r="B3807" s="415" t="s">
        <v>2732</v>
      </c>
      <c r="C3807" s="313" t="s">
        <v>4225</v>
      </c>
      <c r="D3807" s="629">
        <v>80</v>
      </c>
      <c r="E3807" s="451">
        <v>850000</v>
      </c>
      <c r="F3807" s="630" t="s">
        <v>4349</v>
      </c>
      <c r="G3807" s="313" t="s">
        <v>2728</v>
      </c>
      <c r="H3807" s="634">
        <v>44309</v>
      </c>
      <c r="I3807" s="628">
        <f t="shared" si="52"/>
        <v>44309</v>
      </c>
      <c r="J3807" s="632"/>
    </row>
    <row r="3808" spans="1:10" s="243" customFormat="1" ht="23.25">
      <c r="A3808" s="635" t="s">
        <v>4350</v>
      </c>
      <c r="B3808" s="415" t="s">
        <v>2725</v>
      </c>
      <c r="C3808" s="313" t="s">
        <v>4225</v>
      </c>
      <c r="D3808" s="629">
        <v>81</v>
      </c>
      <c r="E3808" s="451">
        <v>594</v>
      </c>
      <c r="F3808" s="630" t="s">
        <v>4351</v>
      </c>
      <c r="G3808" s="313" t="s">
        <v>2728</v>
      </c>
      <c r="H3808" s="634">
        <v>44312</v>
      </c>
      <c r="I3808" s="628">
        <f t="shared" si="52"/>
        <v>44312</v>
      </c>
      <c r="J3808" s="632"/>
    </row>
    <row r="3809" spans="1:10" s="243" customFormat="1">
      <c r="A3809" s="635" t="s">
        <v>4352</v>
      </c>
      <c r="B3809" s="415" t="s">
        <v>4257</v>
      </c>
      <c r="C3809" s="313" t="s">
        <v>4225</v>
      </c>
      <c r="D3809" s="629">
        <v>82</v>
      </c>
      <c r="E3809" s="451">
        <v>605.52</v>
      </c>
      <c r="F3809" s="630" t="s">
        <v>4353</v>
      </c>
      <c r="G3809" s="313" t="s">
        <v>2728</v>
      </c>
      <c r="H3809" s="634">
        <v>44312</v>
      </c>
      <c r="I3809" s="628">
        <f t="shared" si="52"/>
        <v>44312</v>
      </c>
      <c r="J3809" s="632"/>
    </row>
    <row r="3810" spans="1:10" s="243" customFormat="1" ht="23.25">
      <c r="A3810" s="635" t="s">
        <v>4354</v>
      </c>
      <c r="B3810" s="415" t="s">
        <v>4257</v>
      </c>
      <c r="C3810" s="313" t="s">
        <v>4225</v>
      </c>
      <c r="D3810" s="629">
        <v>83</v>
      </c>
      <c r="E3810" s="451">
        <v>7646.4</v>
      </c>
      <c r="F3810" s="630" t="s">
        <v>4355</v>
      </c>
      <c r="G3810" s="313" t="s">
        <v>2728</v>
      </c>
      <c r="H3810" s="634">
        <v>44312</v>
      </c>
      <c r="I3810" s="628">
        <f t="shared" si="52"/>
        <v>44312</v>
      </c>
      <c r="J3810" s="632"/>
    </row>
    <row r="3811" spans="1:10" s="243" customFormat="1" ht="23.25">
      <c r="A3811" s="635" t="s">
        <v>4354</v>
      </c>
      <c r="B3811" s="415" t="s">
        <v>4257</v>
      </c>
      <c r="C3811" s="313" t="s">
        <v>4225</v>
      </c>
      <c r="D3811" s="629">
        <v>84</v>
      </c>
      <c r="E3811" s="451">
        <v>3776</v>
      </c>
      <c r="F3811" s="630" t="s">
        <v>4355</v>
      </c>
      <c r="G3811" s="313" t="s">
        <v>2728</v>
      </c>
      <c r="H3811" s="634">
        <v>44323</v>
      </c>
      <c r="I3811" s="628">
        <f t="shared" si="52"/>
        <v>44323</v>
      </c>
      <c r="J3811" s="632"/>
    </row>
    <row r="3812" spans="1:10" s="243" customFormat="1" ht="34.9">
      <c r="A3812" s="635" t="s">
        <v>4356</v>
      </c>
      <c r="B3812" s="415" t="s">
        <v>2725</v>
      </c>
      <c r="C3812" s="313" t="s">
        <v>4225</v>
      </c>
      <c r="D3812" s="629">
        <v>85</v>
      </c>
      <c r="E3812" s="451">
        <v>3200</v>
      </c>
      <c r="F3812" s="630" t="s">
        <v>4357</v>
      </c>
      <c r="G3812" s="313" t="s">
        <v>2728</v>
      </c>
      <c r="H3812" s="634">
        <v>44323</v>
      </c>
      <c r="I3812" s="628">
        <f t="shared" si="52"/>
        <v>44323</v>
      </c>
      <c r="J3812" s="632"/>
    </row>
    <row r="3813" spans="1:10" s="243" customFormat="1" ht="34.9">
      <c r="A3813" s="635" t="s">
        <v>4358</v>
      </c>
      <c r="B3813" s="415" t="s">
        <v>2725</v>
      </c>
      <c r="C3813" s="313" t="s">
        <v>4225</v>
      </c>
      <c r="D3813" s="629">
        <v>86</v>
      </c>
      <c r="E3813" s="451">
        <v>750</v>
      </c>
      <c r="F3813" s="630" t="s">
        <v>4359</v>
      </c>
      <c r="G3813" s="313" t="s">
        <v>2728</v>
      </c>
      <c r="H3813" s="634">
        <v>44323</v>
      </c>
      <c r="I3813" s="628">
        <f t="shared" si="52"/>
        <v>44323</v>
      </c>
      <c r="J3813" s="632"/>
    </row>
    <row r="3814" spans="1:10" s="243" customFormat="1" ht="34.9">
      <c r="A3814" s="635" t="s">
        <v>4360</v>
      </c>
      <c r="B3814" s="415" t="s">
        <v>2725</v>
      </c>
      <c r="C3814" s="313" t="s">
        <v>4225</v>
      </c>
      <c r="D3814" s="629">
        <v>87</v>
      </c>
      <c r="E3814" s="451">
        <v>2336.4</v>
      </c>
      <c r="F3814" s="630" t="s">
        <v>4361</v>
      </c>
      <c r="G3814" s="313" t="s">
        <v>2728</v>
      </c>
      <c r="H3814" s="634">
        <v>44333</v>
      </c>
      <c r="I3814" s="628">
        <f t="shared" si="52"/>
        <v>44333</v>
      </c>
      <c r="J3814" s="632"/>
    </row>
    <row r="3815" spans="1:10" s="243" customFormat="1" ht="23.25">
      <c r="A3815" s="635" t="s">
        <v>4362</v>
      </c>
      <c r="B3815" s="415" t="s">
        <v>2725</v>
      </c>
      <c r="C3815" s="313" t="s">
        <v>4225</v>
      </c>
      <c r="D3815" s="629">
        <v>88</v>
      </c>
      <c r="E3815" s="451">
        <v>300</v>
      </c>
      <c r="F3815" s="630" t="s">
        <v>4363</v>
      </c>
      <c r="G3815" s="313" t="s">
        <v>2728</v>
      </c>
      <c r="H3815" s="634">
        <v>44334</v>
      </c>
      <c r="I3815" s="628">
        <f t="shared" si="52"/>
        <v>44334</v>
      </c>
      <c r="J3815" s="632"/>
    </row>
    <row r="3816" spans="1:10" s="243" customFormat="1" ht="23.25">
      <c r="A3816" s="635" t="s">
        <v>4364</v>
      </c>
      <c r="B3816" s="415" t="s">
        <v>2732</v>
      </c>
      <c r="C3816" s="313" t="s">
        <v>4225</v>
      </c>
      <c r="D3816" s="629" t="s">
        <v>3221</v>
      </c>
      <c r="E3816" s="451">
        <v>226547</v>
      </c>
      <c r="F3816" s="630" t="s">
        <v>3746</v>
      </c>
      <c r="G3816" s="313" t="s">
        <v>2728</v>
      </c>
      <c r="H3816" s="634">
        <v>44336</v>
      </c>
      <c r="I3816" s="628">
        <f t="shared" si="52"/>
        <v>44336</v>
      </c>
      <c r="J3816" s="632"/>
    </row>
    <row r="3817" spans="1:10" s="243" customFormat="1" ht="23.25">
      <c r="A3817" s="635" t="s">
        <v>4365</v>
      </c>
      <c r="B3817" s="415" t="s">
        <v>2725</v>
      </c>
      <c r="C3817" s="313" t="s">
        <v>4225</v>
      </c>
      <c r="D3817" s="629">
        <v>90</v>
      </c>
      <c r="E3817" s="451">
        <v>25247</v>
      </c>
      <c r="F3817" s="630" t="s">
        <v>4366</v>
      </c>
      <c r="G3817" s="313" t="s">
        <v>2728</v>
      </c>
      <c r="H3817" s="634">
        <v>44337</v>
      </c>
      <c r="I3817" s="628">
        <f t="shared" si="52"/>
        <v>44337</v>
      </c>
      <c r="J3817" s="632"/>
    </row>
    <row r="3818" spans="1:10" s="243" customFormat="1" ht="23.25">
      <c r="A3818" s="635" t="s">
        <v>4367</v>
      </c>
      <c r="B3818" s="415" t="s">
        <v>2732</v>
      </c>
      <c r="C3818" s="313" t="s">
        <v>4225</v>
      </c>
      <c r="D3818" s="629" t="s">
        <v>3221</v>
      </c>
      <c r="E3818" s="451">
        <v>313990</v>
      </c>
      <c r="F3818" s="630" t="s">
        <v>4368</v>
      </c>
      <c r="G3818" s="313" t="s">
        <v>2728</v>
      </c>
      <c r="H3818" s="634">
        <v>44349</v>
      </c>
      <c r="I3818" s="628">
        <f t="shared" si="52"/>
        <v>44349</v>
      </c>
      <c r="J3818" s="632"/>
    </row>
    <row r="3819" spans="1:10" s="243" customFormat="1" ht="23.25">
      <c r="A3819" s="635" t="s">
        <v>4369</v>
      </c>
      <c r="B3819" s="415" t="s">
        <v>2725</v>
      </c>
      <c r="C3819" s="313" t="s">
        <v>4225</v>
      </c>
      <c r="D3819" s="629">
        <v>92</v>
      </c>
      <c r="E3819" s="451">
        <v>1897</v>
      </c>
      <c r="F3819" s="630" t="s">
        <v>4340</v>
      </c>
      <c r="G3819" s="313" t="s">
        <v>2728</v>
      </c>
      <c r="H3819" s="634">
        <v>44350</v>
      </c>
      <c r="I3819" s="628">
        <f t="shared" si="52"/>
        <v>44350</v>
      </c>
      <c r="J3819" s="632"/>
    </row>
    <row r="3820" spans="1:10" s="243" customFormat="1">
      <c r="A3820" s="635" t="s">
        <v>4370</v>
      </c>
      <c r="B3820" s="415" t="s">
        <v>2725</v>
      </c>
      <c r="C3820" s="313" t="s">
        <v>4225</v>
      </c>
      <c r="D3820" s="629">
        <v>93</v>
      </c>
      <c r="E3820" s="451">
        <v>7868.7</v>
      </c>
      <c r="F3820" s="630" t="s">
        <v>4371</v>
      </c>
      <c r="G3820" s="313" t="s">
        <v>2728</v>
      </c>
      <c r="H3820" s="634">
        <v>44351</v>
      </c>
      <c r="I3820" s="628">
        <f t="shared" si="52"/>
        <v>44351</v>
      </c>
      <c r="J3820" s="632"/>
    </row>
    <row r="3821" spans="1:10" s="243" customFormat="1" ht="23.25">
      <c r="A3821" s="635" t="s">
        <v>4372</v>
      </c>
      <c r="B3821" s="415" t="s">
        <v>2732</v>
      </c>
      <c r="C3821" s="313" t="s">
        <v>4225</v>
      </c>
      <c r="D3821" s="629" t="s">
        <v>4373</v>
      </c>
      <c r="E3821" s="451">
        <v>1008400</v>
      </c>
      <c r="F3821" s="630" t="s">
        <v>4035</v>
      </c>
      <c r="G3821" s="313" t="s">
        <v>2728</v>
      </c>
      <c r="H3821" s="634">
        <v>44351</v>
      </c>
      <c r="I3821" s="628">
        <f t="shared" si="52"/>
        <v>44351</v>
      </c>
      <c r="J3821" s="632"/>
    </row>
    <row r="3822" spans="1:10" s="243" customFormat="1" ht="23.25">
      <c r="A3822" s="635" t="s">
        <v>4372</v>
      </c>
      <c r="B3822" s="415" t="s">
        <v>2732</v>
      </c>
      <c r="C3822" s="313" t="s">
        <v>4225</v>
      </c>
      <c r="D3822" s="629" t="s">
        <v>4373</v>
      </c>
      <c r="E3822" s="451">
        <v>1032400</v>
      </c>
      <c r="F3822" s="630" t="s">
        <v>4035</v>
      </c>
      <c r="G3822" s="313" t="s">
        <v>2728</v>
      </c>
      <c r="H3822" s="634">
        <v>44351</v>
      </c>
      <c r="I3822" s="628">
        <f t="shared" si="52"/>
        <v>44351</v>
      </c>
      <c r="J3822" s="632"/>
    </row>
    <row r="3823" spans="1:10" s="243" customFormat="1" ht="23.25">
      <c r="A3823" s="635" t="s">
        <v>4372</v>
      </c>
      <c r="B3823" s="415" t="s">
        <v>2732</v>
      </c>
      <c r="C3823" s="313" t="s">
        <v>4225</v>
      </c>
      <c r="D3823" s="629" t="s">
        <v>4373</v>
      </c>
      <c r="E3823" s="451">
        <v>862400</v>
      </c>
      <c r="F3823" s="630" t="s">
        <v>4035</v>
      </c>
      <c r="G3823" s="313" t="s">
        <v>2728</v>
      </c>
      <c r="H3823" s="634">
        <v>44365</v>
      </c>
      <c r="I3823" s="628">
        <f t="shared" si="52"/>
        <v>44365</v>
      </c>
      <c r="J3823" s="632"/>
    </row>
    <row r="3824" spans="1:10" s="243" customFormat="1" ht="23.25">
      <c r="A3824" s="635" t="s">
        <v>4374</v>
      </c>
      <c r="B3824" s="415" t="s">
        <v>2725</v>
      </c>
      <c r="C3824" s="313" t="s">
        <v>4225</v>
      </c>
      <c r="D3824" s="629">
        <v>97</v>
      </c>
      <c r="E3824" s="451">
        <v>10000</v>
      </c>
      <c r="F3824" s="630" t="s">
        <v>4375</v>
      </c>
      <c r="G3824" s="313" t="s">
        <v>2728</v>
      </c>
      <c r="H3824" s="634">
        <v>44370</v>
      </c>
      <c r="I3824" s="628">
        <f t="shared" si="52"/>
        <v>44370</v>
      </c>
      <c r="J3824" s="632"/>
    </row>
    <row r="3825" spans="1:10" s="243" customFormat="1" ht="23.25">
      <c r="A3825" s="635" t="s">
        <v>4376</v>
      </c>
      <c r="B3825" s="415" t="s">
        <v>2725</v>
      </c>
      <c r="C3825" s="313" t="s">
        <v>4225</v>
      </c>
      <c r="D3825" s="629">
        <v>98</v>
      </c>
      <c r="E3825" s="451">
        <v>3094.8</v>
      </c>
      <c r="F3825" s="630" t="s">
        <v>4377</v>
      </c>
      <c r="G3825" s="313" t="s">
        <v>2728</v>
      </c>
      <c r="H3825" s="634">
        <v>44372</v>
      </c>
      <c r="I3825" s="628">
        <f t="shared" si="52"/>
        <v>44372</v>
      </c>
      <c r="J3825" s="632"/>
    </row>
    <row r="3826" spans="1:10" s="243" customFormat="1" ht="34.9">
      <c r="A3826" s="635" t="s">
        <v>4378</v>
      </c>
      <c r="B3826" s="415" t="s">
        <v>2725</v>
      </c>
      <c r="C3826" s="313" t="s">
        <v>4225</v>
      </c>
      <c r="D3826" s="629">
        <v>99</v>
      </c>
      <c r="E3826" s="451">
        <v>11160</v>
      </c>
      <c r="F3826" s="630" t="s">
        <v>4379</v>
      </c>
      <c r="G3826" s="313" t="s">
        <v>2728</v>
      </c>
      <c r="H3826" s="634">
        <v>44375</v>
      </c>
      <c r="I3826" s="628">
        <f t="shared" si="52"/>
        <v>44375</v>
      </c>
      <c r="J3826" s="632"/>
    </row>
    <row r="3827" spans="1:10" s="243" customFormat="1">
      <c r="A3827" s="635" t="s">
        <v>4380</v>
      </c>
      <c r="B3827" s="415" t="s">
        <v>4257</v>
      </c>
      <c r="C3827" s="313" t="s">
        <v>4225</v>
      </c>
      <c r="D3827" s="629">
        <v>102</v>
      </c>
      <c r="E3827" s="451">
        <v>655.49</v>
      </c>
      <c r="F3827" s="630" t="s">
        <v>4381</v>
      </c>
      <c r="G3827" s="313" t="s">
        <v>2728</v>
      </c>
      <c r="H3827" s="634">
        <v>44375</v>
      </c>
      <c r="I3827" s="628">
        <f t="shared" si="52"/>
        <v>44375</v>
      </c>
      <c r="J3827" s="632"/>
    </row>
    <row r="3828" spans="1:10" s="243" customFormat="1" ht="23.25">
      <c r="A3828" s="635" t="s">
        <v>4376</v>
      </c>
      <c r="B3828" s="415" t="s">
        <v>2725</v>
      </c>
      <c r="C3828" s="313" t="s">
        <v>4225</v>
      </c>
      <c r="D3828" s="629">
        <v>103</v>
      </c>
      <c r="E3828" s="451">
        <v>7329.6</v>
      </c>
      <c r="F3828" s="630" t="s">
        <v>4382</v>
      </c>
      <c r="G3828" s="313" t="s">
        <v>2728</v>
      </c>
      <c r="H3828" s="634">
        <v>44375</v>
      </c>
      <c r="I3828" s="628">
        <f t="shared" ref="I3828:I3891" si="53">H3828+0</f>
        <v>44375</v>
      </c>
      <c r="J3828" s="632"/>
    </row>
    <row r="3829" spans="1:10" s="243" customFormat="1">
      <c r="A3829" s="635" t="s">
        <v>4383</v>
      </c>
      <c r="B3829" s="415" t="s">
        <v>4257</v>
      </c>
      <c r="C3829" s="313" t="s">
        <v>4225</v>
      </c>
      <c r="D3829" s="629">
        <v>104</v>
      </c>
      <c r="E3829" s="451">
        <v>802.75</v>
      </c>
      <c r="F3829" s="630" t="s">
        <v>4384</v>
      </c>
      <c r="G3829" s="313" t="s">
        <v>2728</v>
      </c>
      <c r="H3829" s="634">
        <v>44375</v>
      </c>
      <c r="I3829" s="628">
        <f t="shared" si="53"/>
        <v>44375</v>
      </c>
      <c r="J3829" s="632"/>
    </row>
    <row r="3830" spans="1:10" s="243" customFormat="1" ht="34.9">
      <c r="A3830" s="635" t="s">
        <v>4385</v>
      </c>
      <c r="B3830" s="415" t="s">
        <v>2725</v>
      </c>
      <c r="C3830" s="313" t="s">
        <v>4225</v>
      </c>
      <c r="D3830" s="629">
        <v>105</v>
      </c>
      <c r="E3830" s="451">
        <v>2210</v>
      </c>
      <c r="F3830" s="630" t="s">
        <v>4386</v>
      </c>
      <c r="G3830" s="313" t="s">
        <v>2728</v>
      </c>
      <c r="H3830" s="634">
        <v>44376</v>
      </c>
      <c r="I3830" s="628">
        <f t="shared" si="53"/>
        <v>44376</v>
      </c>
      <c r="J3830" s="632"/>
    </row>
    <row r="3831" spans="1:10" s="243" customFormat="1" ht="34.9">
      <c r="A3831" s="635" t="s">
        <v>4387</v>
      </c>
      <c r="B3831" s="415" t="s">
        <v>2725</v>
      </c>
      <c r="C3831" s="313" t="s">
        <v>4225</v>
      </c>
      <c r="D3831" s="629">
        <v>106</v>
      </c>
      <c r="E3831" s="451">
        <v>1639</v>
      </c>
      <c r="F3831" s="630" t="s">
        <v>4388</v>
      </c>
      <c r="G3831" s="313" t="s">
        <v>2728</v>
      </c>
      <c r="H3831" s="634">
        <v>44378</v>
      </c>
      <c r="I3831" s="628">
        <f t="shared" si="53"/>
        <v>44378</v>
      </c>
      <c r="J3831" s="632"/>
    </row>
    <row r="3832" spans="1:10" s="243" customFormat="1" ht="23.25">
      <c r="A3832" s="635" t="s">
        <v>4389</v>
      </c>
      <c r="B3832" s="415" t="s">
        <v>2725</v>
      </c>
      <c r="C3832" s="313" t="s">
        <v>4225</v>
      </c>
      <c r="D3832" s="629">
        <v>107</v>
      </c>
      <c r="E3832" s="451">
        <v>10625</v>
      </c>
      <c r="F3832" s="630" t="s">
        <v>4249</v>
      </c>
      <c r="G3832" s="313" t="s">
        <v>2728</v>
      </c>
      <c r="H3832" s="634">
        <v>44379</v>
      </c>
      <c r="I3832" s="628">
        <f t="shared" si="53"/>
        <v>44379</v>
      </c>
      <c r="J3832" s="632"/>
    </row>
    <row r="3833" spans="1:10" s="243" customFormat="1" ht="23.25">
      <c r="A3833" s="635" t="s">
        <v>4390</v>
      </c>
      <c r="B3833" s="415" t="s">
        <v>2725</v>
      </c>
      <c r="C3833" s="313" t="s">
        <v>4225</v>
      </c>
      <c r="D3833" s="629">
        <v>108</v>
      </c>
      <c r="E3833" s="451">
        <v>2890</v>
      </c>
      <c r="F3833" s="630" t="s">
        <v>4391</v>
      </c>
      <c r="G3833" s="313" t="s">
        <v>2728</v>
      </c>
      <c r="H3833" s="634">
        <v>44382</v>
      </c>
      <c r="I3833" s="628">
        <f t="shared" si="53"/>
        <v>44382</v>
      </c>
      <c r="J3833" s="632"/>
    </row>
    <row r="3834" spans="1:10" s="243" customFormat="1" ht="23.25">
      <c r="A3834" s="635" t="s">
        <v>4392</v>
      </c>
      <c r="B3834" s="415" t="s">
        <v>2725</v>
      </c>
      <c r="C3834" s="313" t="s">
        <v>4225</v>
      </c>
      <c r="D3834" s="629">
        <v>109</v>
      </c>
      <c r="E3834" s="451">
        <v>19136</v>
      </c>
      <c r="F3834" s="630" t="s">
        <v>4287</v>
      </c>
      <c r="G3834" s="313" t="s">
        <v>2728</v>
      </c>
      <c r="H3834" s="634">
        <v>44382</v>
      </c>
      <c r="I3834" s="628">
        <f t="shared" si="53"/>
        <v>44382</v>
      </c>
      <c r="J3834" s="632"/>
    </row>
    <row r="3835" spans="1:10" s="243" customFormat="1" ht="23.25">
      <c r="A3835" s="635" t="s">
        <v>4393</v>
      </c>
      <c r="B3835" s="415" t="s">
        <v>2725</v>
      </c>
      <c r="C3835" s="313" t="s">
        <v>4225</v>
      </c>
      <c r="D3835" s="629">
        <v>110</v>
      </c>
      <c r="E3835" s="451">
        <v>2224</v>
      </c>
      <c r="F3835" s="630" t="s">
        <v>4394</v>
      </c>
      <c r="G3835" s="313" t="s">
        <v>2728</v>
      </c>
      <c r="H3835" s="634">
        <v>44383</v>
      </c>
      <c r="I3835" s="628">
        <f t="shared" si="53"/>
        <v>44383</v>
      </c>
      <c r="J3835" s="632"/>
    </row>
    <row r="3836" spans="1:10" s="243" customFormat="1">
      <c r="A3836" s="635" t="s">
        <v>4395</v>
      </c>
      <c r="B3836" s="415" t="s">
        <v>4257</v>
      </c>
      <c r="C3836" s="313" t="s">
        <v>4225</v>
      </c>
      <c r="D3836" s="629">
        <v>111</v>
      </c>
      <c r="E3836" s="451">
        <v>234.06</v>
      </c>
      <c r="F3836" s="630" t="s">
        <v>4396</v>
      </c>
      <c r="G3836" s="313" t="s">
        <v>2728</v>
      </c>
      <c r="H3836" s="634">
        <v>44383</v>
      </c>
      <c r="I3836" s="628">
        <f t="shared" si="53"/>
        <v>44383</v>
      </c>
      <c r="J3836" s="632"/>
    </row>
    <row r="3837" spans="1:10" s="243" customFormat="1" ht="23.25">
      <c r="A3837" s="635" t="s">
        <v>4389</v>
      </c>
      <c r="B3837" s="415" t="s">
        <v>2725</v>
      </c>
      <c r="C3837" s="313" t="s">
        <v>4225</v>
      </c>
      <c r="D3837" s="629">
        <v>113</v>
      </c>
      <c r="E3837" s="451">
        <v>850</v>
      </c>
      <c r="F3837" s="630" t="s">
        <v>4249</v>
      </c>
      <c r="G3837" s="313" t="s">
        <v>2728</v>
      </c>
      <c r="H3837" s="634">
        <v>44386</v>
      </c>
      <c r="I3837" s="628">
        <f t="shared" si="53"/>
        <v>44386</v>
      </c>
      <c r="J3837" s="632"/>
    </row>
    <row r="3838" spans="1:10" s="243" customFormat="1" ht="23.25">
      <c r="A3838" s="635" t="s">
        <v>4397</v>
      </c>
      <c r="B3838" s="415" t="s">
        <v>2725</v>
      </c>
      <c r="C3838" s="313" t="s">
        <v>4225</v>
      </c>
      <c r="D3838" s="629">
        <v>114</v>
      </c>
      <c r="E3838" s="451">
        <v>511.78</v>
      </c>
      <c r="F3838" s="630" t="s">
        <v>4235</v>
      </c>
      <c r="G3838" s="313" t="s">
        <v>2728</v>
      </c>
      <c r="H3838" s="634">
        <v>44386</v>
      </c>
      <c r="I3838" s="628">
        <f t="shared" si="53"/>
        <v>44386</v>
      </c>
      <c r="J3838" s="632"/>
    </row>
    <row r="3839" spans="1:10" s="243" customFormat="1" ht="23.25">
      <c r="A3839" s="635" t="s">
        <v>4398</v>
      </c>
      <c r="B3839" s="415" t="s">
        <v>2725</v>
      </c>
      <c r="C3839" s="313" t="s">
        <v>4225</v>
      </c>
      <c r="D3839" s="629">
        <v>115</v>
      </c>
      <c r="E3839" s="451">
        <v>422.72</v>
      </c>
      <c r="F3839" s="630" t="s">
        <v>4235</v>
      </c>
      <c r="G3839" s="313" t="s">
        <v>2728</v>
      </c>
      <c r="H3839" s="634">
        <v>44392</v>
      </c>
      <c r="I3839" s="628">
        <f t="shared" si="53"/>
        <v>44392</v>
      </c>
      <c r="J3839" s="632"/>
    </row>
    <row r="3840" spans="1:10" s="243" customFormat="1" ht="23.25">
      <c r="A3840" s="635" t="s">
        <v>4399</v>
      </c>
      <c r="B3840" s="415" t="s">
        <v>2725</v>
      </c>
      <c r="C3840" s="313" t="s">
        <v>4225</v>
      </c>
      <c r="D3840" s="629">
        <v>116</v>
      </c>
      <c r="E3840" s="451">
        <v>2276.5</v>
      </c>
      <c r="F3840" s="630" t="s">
        <v>4400</v>
      </c>
      <c r="G3840" s="313" t="s">
        <v>2728</v>
      </c>
      <c r="H3840" s="634">
        <v>44392</v>
      </c>
      <c r="I3840" s="628">
        <f t="shared" si="53"/>
        <v>44392</v>
      </c>
      <c r="J3840" s="632"/>
    </row>
    <row r="3841" spans="1:10" s="243" customFormat="1" ht="23.25">
      <c r="A3841" s="635" t="s">
        <v>4401</v>
      </c>
      <c r="B3841" s="415" t="s">
        <v>2725</v>
      </c>
      <c r="C3841" s="313" t="s">
        <v>4225</v>
      </c>
      <c r="D3841" s="629">
        <v>117</v>
      </c>
      <c r="E3841" s="451">
        <v>842</v>
      </c>
      <c r="F3841" s="630" t="s">
        <v>4402</v>
      </c>
      <c r="G3841" s="313" t="s">
        <v>2728</v>
      </c>
      <c r="H3841" s="634">
        <v>44392</v>
      </c>
      <c r="I3841" s="628">
        <f t="shared" si="53"/>
        <v>44392</v>
      </c>
      <c r="J3841" s="632"/>
    </row>
    <row r="3842" spans="1:10" s="243" customFormat="1" ht="23.25">
      <c r="A3842" s="635" t="s">
        <v>4401</v>
      </c>
      <c r="B3842" s="415" t="s">
        <v>2725</v>
      </c>
      <c r="C3842" s="313" t="s">
        <v>4225</v>
      </c>
      <c r="D3842" s="629">
        <v>118</v>
      </c>
      <c r="E3842" s="451">
        <v>3396.52</v>
      </c>
      <c r="F3842" s="630" t="s">
        <v>4235</v>
      </c>
      <c r="G3842" s="313" t="s">
        <v>2728</v>
      </c>
      <c r="H3842" s="634">
        <v>44392</v>
      </c>
      <c r="I3842" s="628">
        <f t="shared" si="53"/>
        <v>44392</v>
      </c>
      <c r="J3842" s="632"/>
    </row>
    <row r="3843" spans="1:10" s="243" customFormat="1" ht="23.25">
      <c r="A3843" s="635" t="s">
        <v>4403</v>
      </c>
      <c r="B3843" s="415" t="s">
        <v>2725</v>
      </c>
      <c r="C3843" s="313" t="s">
        <v>4225</v>
      </c>
      <c r="D3843" s="629">
        <v>119</v>
      </c>
      <c r="E3843" s="451">
        <v>2395.4</v>
      </c>
      <c r="F3843" s="630" t="s">
        <v>4400</v>
      </c>
      <c r="G3843" s="313" t="s">
        <v>2728</v>
      </c>
      <c r="H3843" s="634">
        <v>44392</v>
      </c>
      <c r="I3843" s="628">
        <f t="shared" si="53"/>
        <v>44392</v>
      </c>
      <c r="J3843" s="632"/>
    </row>
    <row r="3844" spans="1:10" s="243" customFormat="1" ht="23.25">
      <c r="A3844" s="635" t="s">
        <v>4404</v>
      </c>
      <c r="B3844" s="415" t="s">
        <v>2725</v>
      </c>
      <c r="C3844" s="313" t="s">
        <v>4225</v>
      </c>
      <c r="D3844" s="629">
        <v>120</v>
      </c>
      <c r="E3844" s="451">
        <v>755</v>
      </c>
      <c r="F3844" s="630" t="s">
        <v>4340</v>
      </c>
      <c r="G3844" s="313" t="s">
        <v>2728</v>
      </c>
      <c r="H3844" s="634">
        <v>44392</v>
      </c>
      <c r="I3844" s="628">
        <f t="shared" si="53"/>
        <v>44392</v>
      </c>
      <c r="J3844" s="632"/>
    </row>
    <row r="3845" spans="1:10" s="243" customFormat="1" ht="23.25">
      <c r="A3845" s="635" t="s">
        <v>4404</v>
      </c>
      <c r="B3845" s="415" t="s">
        <v>2725</v>
      </c>
      <c r="C3845" s="313" t="s">
        <v>4225</v>
      </c>
      <c r="D3845" s="629">
        <v>121</v>
      </c>
      <c r="E3845" s="451">
        <v>10240</v>
      </c>
      <c r="F3845" s="630" t="s">
        <v>4379</v>
      </c>
      <c r="G3845" s="313" t="s">
        <v>2728</v>
      </c>
      <c r="H3845" s="634">
        <v>44392</v>
      </c>
      <c r="I3845" s="628">
        <f t="shared" si="53"/>
        <v>44392</v>
      </c>
      <c r="J3845" s="632"/>
    </row>
    <row r="3846" spans="1:10" s="243" customFormat="1">
      <c r="A3846" s="635" t="s">
        <v>4405</v>
      </c>
      <c r="B3846" s="415" t="s">
        <v>4257</v>
      </c>
      <c r="C3846" s="313" t="s">
        <v>4225</v>
      </c>
      <c r="D3846" s="629">
        <v>122</v>
      </c>
      <c r="E3846" s="451">
        <v>1278.1400000000001</v>
      </c>
      <c r="F3846" s="630" t="s">
        <v>4406</v>
      </c>
      <c r="G3846" s="313" t="s">
        <v>2728</v>
      </c>
      <c r="H3846" s="634">
        <v>44393</v>
      </c>
      <c r="I3846" s="628">
        <f t="shared" si="53"/>
        <v>44393</v>
      </c>
      <c r="J3846" s="632"/>
    </row>
    <row r="3847" spans="1:10" s="243" customFormat="1" ht="23.25">
      <c r="A3847" s="635" t="s">
        <v>4389</v>
      </c>
      <c r="B3847" s="415" t="s">
        <v>2725</v>
      </c>
      <c r="C3847" s="313" t="s">
        <v>4225</v>
      </c>
      <c r="D3847" s="629">
        <v>123</v>
      </c>
      <c r="E3847" s="451">
        <v>10235</v>
      </c>
      <c r="F3847" s="630" t="s">
        <v>4249</v>
      </c>
      <c r="G3847" s="313" t="s">
        <v>2728</v>
      </c>
      <c r="H3847" s="634">
        <v>44393</v>
      </c>
      <c r="I3847" s="628">
        <f t="shared" si="53"/>
        <v>44393</v>
      </c>
      <c r="J3847" s="632"/>
    </row>
    <row r="3848" spans="1:10" s="243" customFormat="1" ht="23.25">
      <c r="A3848" s="635" t="s">
        <v>4407</v>
      </c>
      <c r="B3848" s="415" t="s">
        <v>2725</v>
      </c>
      <c r="C3848" s="313" t="s">
        <v>4225</v>
      </c>
      <c r="D3848" s="629">
        <v>124</v>
      </c>
      <c r="E3848" s="451">
        <v>5520</v>
      </c>
      <c r="F3848" s="630" t="s">
        <v>4386</v>
      </c>
      <c r="G3848" s="313" t="s">
        <v>2728</v>
      </c>
      <c r="H3848" s="634">
        <v>44397</v>
      </c>
      <c r="I3848" s="628">
        <f t="shared" si="53"/>
        <v>44397</v>
      </c>
      <c r="J3848" s="632"/>
    </row>
    <row r="3849" spans="1:10" s="243" customFormat="1" ht="23.25">
      <c r="A3849" s="635" t="s">
        <v>4408</v>
      </c>
      <c r="B3849" s="415" t="s">
        <v>4257</v>
      </c>
      <c r="C3849" s="313" t="s">
        <v>4225</v>
      </c>
      <c r="D3849" s="629">
        <v>125</v>
      </c>
      <c r="E3849" s="451">
        <v>3246.65</v>
      </c>
      <c r="F3849" s="630" t="s">
        <v>4409</v>
      </c>
      <c r="G3849" s="313" t="s">
        <v>2728</v>
      </c>
      <c r="H3849" s="634">
        <v>44397</v>
      </c>
      <c r="I3849" s="628">
        <f t="shared" si="53"/>
        <v>44397</v>
      </c>
      <c r="J3849" s="632"/>
    </row>
    <row r="3850" spans="1:10" s="243" customFormat="1" ht="23.25">
      <c r="A3850" s="635" t="s">
        <v>4408</v>
      </c>
      <c r="B3850" s="415" t="s">
        <v>4257</v>
      </c>
      <c r="C3850" s="313" t="s">
        <v>4225</v>
      </c>
      <c r="D3850" s="629">
        <v>126</v>
      </c>
      <c r="E3850" s="451">
        <v>3476.56</v>
      </c>
      <c r="F3850" s="630" t="s">
        <v>4409</v>
      </c>
      <c r="G3850" s="313" t="s">
        <v>2728</v>
      </c>
      <c r="H3850" s="634">
        <v>44397</v>
      </c>
      <c r="I3850" s="628">
        <f t="shared" si="53"/>
        <v>44397</v>
      </c>
      <c r="J3850" s="632"/>
    </row>
    <row r="3851" spans="1:10" s="243" customFormat="1" ht="23.25">
      <c r="A3851" s="635" t="s">
        <v>4408</v>
      </c>
      <c r="B3851" s="415" t="s">
        <v>4257</v>
      </c>
      <c r="C3851" s="313" t="s">
        <v>4225</v>
      </c>
      <c r="D3851" s="629">
        <v>127</v>
      </c>
      <c r="E3851" s="451">
        <v>3476.56</v>
      </c>
      <c r="F3851" s="630" t="s">
        <v>4409</v>
      </c>
      <c r="G3851" s="313" t="s">
        <v>2728</v>
      </c>
      <c r="H3851" s="634">
        <v>44397</v>
      </c>
      <c r="I3851" s="628">
        <f t="shared" si="53"/>
        <v>44397</v>
      </c>
      <c r="J3851" s="632"/>
    </row>
    <row r="3852" spans="1:10" s="243" customFormat="1" ht="23.25">
      <c r="A3852" s="635" t="s">
        <v>4408</v>
      </c>
      <c r="B3852" s="415" t="s">
        <v>4257</v>
      </c>
      <c r="C3852" s="313" t="s">
        <v>4225</v>
      </c>
      <c r="D3852" s="629">
        <v>128</v>
      </c>
      <c r="E3852" s="451">
        <v>3476.56</v>
      </c>
      <c r="F3852" s="630" t="s">
        <v>4409</v>
      </c>
      <c r="G3852" s="313" t="s">
        <v>2728</v>
      </c>
      <c r="H3852" s="634">
        <v>44397</v>
      </c>
      <c r="I3852" s="628">
        <f t="shared" si="53"/>
        <v>44397</v>
      </c>
      <c r="J3852" s="632"/>
    </row>
    <row r="3853" spans="1:10" s="243" customFormat="1" ht="23.25">
      <c r="A3853" s="635" t="s">
        <v>4410</v>
      </c>
      <c r="B3853" s="415" t="s">
        <v>2732</v>
      </c>
      <c r="C3853" s="313" t="s">
        <v>4225</v>
      </c>
      <c r="D3853" s="629" t="s">
        <v>4411</v>
      </c>
      <c r="E3853" s="451">
        <v>449680</v>
      </c>
      <c r="F3853" s="630" t="s">
        <v>4312</v>
      </c>
      <c r="G3853" s="313" t="s">
        <v>2728</v>
      </c>
      <c r="H3853" s="634">
        <v>44397</v>
      </c>
      <c r="I3853" s="628">
        <f t="shared" si="53"/>
        <v>44397</v>
      </c>
      <c r="J3853" s="632"/>
    </row>
    <row r="3854" spans="1:10" s="243" customFormat="1" ht="23.25">
      <c r="A3854" s="635" t="s">
        <v>4412</v>
      </c>
      <c r="B3854" s="415" t="s">
        <v>2732</v>
      </c>
      <c r="C3854" s="313" t="s">
        <v>4225</v>
      </c>
      <c r="D3854" s="629" t="s">
        <v>4411</v>
      </c>
      <c r="E3854" s="451">
        <v>248371.20000000001</v>
      </c>
      <c r="F3854" s="630" t="s">
        <v>4312</v>
      </c>
      <c r="G3854" s="313" t="s">
        <v>2728</v>
      </c>
      <c r="H3854" s="634">
        <v>44397</v>
      </c>
      <c r="I3854" s="628">
        <f t="shared" si="53"/>
        <v>44397</v>
      </c>
      <c r="J3854" s="632"/>
    </row>
    <row r="3855" spans="1:10" s="243" customFormat="1" ht="23.25">
      <c r="A3855" s="635" t="s">
        <v>4413</v>
      </c>
      <c r="B3855" s="415" t="s">
        <v>4257</v>
      </c>
      <c r="C3855" s="313" t="s">
        <v>4225</v>
      </c>
      <c r="D3855" s="629">
        <v>131</v>
      </c>
      <c r="E3855" s="451">
        <v>11895.7</v>
      </c>
      <c r="F3855" s="630" t="s">
        <v>4414</v>
      </c>
      <c r="G3855" s="313" t="s">
        <v>2728</v>
      </c>
      <c r="H3855" s="634">
        <v>44399</v>
      </c>
      <c r="I3855" s="628">
        <f t="shared" si="53"/>
        <v>44399</v>
      </c>
      <c r="J3855" s="632"/>
    </row>
    <row r="3856" spans="1:10" s="243" customFormat="1" ht="23.25">
      <c r="A3856" s="635" t="s">
        <v>4415</v>
      </c>
      <c r="B3856" s="415" t="s">
        <v>4257</v>
      </c>
      <c r="C3856" s="313" t="s">
        <v>4225</v>
      </c>
      <c r="D3856" s="629">
        <v>132</v>
      </c>
      <c r="E3856" s="451">
        <v>7529.79</v>
      </c>
      <c r="F3856" s="630" t="s">
        <v>4416</v>
      </c>
      <c r="G3856" s="313" t="s">
        <v>2728</v>
      </c>
      <c r="H3856" s="634">
        <v>44399</v>
      </c>
      <c r="I3856" s="628">
        <f t="shared" si="53"/>
        <v>44399</v>
      </c>
      <c r="J3856" s="632"/>
    </row>
    <row r="3857" spans="1:10" s="243" customFormat="1" ht="23.25">
      <c r="A3857" s="635" t="s">
        <v>4417</v>
      </c>
      <c r="B3857" s="415" t="s">
        <v>4257</v>
      </c>
      <c r="C3857" s="313" t="s">
        <v>4225</v>
      </c>
      <c r="D3857" s="629">
        <v>133</v>
      </c>
      <c r="E3857" s="451">
        <v>682.39</v>
      </c>
      <c r="F3857" s="630" t="s">
        <v>4418</v>
      </c>
      <c r="G3857" s="313" t="s">
        <v>2728</v>
      </c>
      <c r="H3857" s="634">
        <v>44399</v>
      </c>
      <c r="I3857" s="628">
        <f t="shared" si="53"/>
        <v>44399</v>
      </c>
      <c r="J3857" s="632"/>
    </row>
    <row r="3858" spans="1:10" s="243" customFormat="1" ht="23.25">
      <c r="A3858" s="635" t="s">
        <v>4419</v>
      </c>
      <c r="B3858" s="415" t="s">
        <v>2725</v>
      </c>
      <c r="C3858" s="313" t="s">
        <v>4225</v>
      </c>
      <c r="D3858" s="629">
        <v>134</v>
      </c>
      <c r="E3858" s="451">
        <v>28820</v>
      </c>
      <c r="F3858" s="630" t="s">
        <v>4420</v>
      </c>
      <c r="G3858" s="313" t="s">
        <v>2728</v>
      </c>
      <c r="H3858" s="634">
        <v>44399</v>
      </c>
      <c r="I3858" s="628">
        <f t="shared" si="53"/>
        <v>44399</v>
      </c>
      <c r="J3858" s="632"/>
    </row>
    <row r="3859" spans="1:10" s="243" customFormat="1" ht="23.25">
      <c r="A3859" s="635" t="s">
        <v>4421</v>
      </c>
      <c r="B3859" s="415" t="s">
        <v>2725</v>
      </c>
      <c r="C3859" s="313" t="s">
        <v>4225</v>
      </c>
      <c r="D3859" s="629">
        <v>135</v>
      </c>
      <c r="E3859" s="451">
        <v>3800</v>
      </c>
      <c r="F3859" s="630" t="s">
        <v>2984</v>
      </c>
      <c r="G3859" s="313" t="s">
        <v>2728</v>
      </c>
      <c r="H3859" s="634">
        <v>44399</v>
      </c>
      <c r="I3859" s="628">
        <f t="shared" si="53"/>
        <v>44399</v>
      </c>
      <c r="J3859" s="632"/>
    </row>
    <row r="3860" spans="1:10" s="243" customFormat="1" ht="23.25">
      <c r="A3860" s="635" t="s">
        <v>4422</v>
      </c>
      <c r="B3860" s="415" t="s">
        <v>2732</v>
      </c>
      <c r="C3860" s="313" t="s">
        <v>4225</v>
      </c>
      <c r="D3860" s="629" t="s">
        <v>4423</v>
      </c>
      <c r="E3860" s="451">
        <v>129560</v>
      </c>
      <c r="F3860" s="630" t="s">
        <v>4424</v>
      </c>
      <c r="G3860" s="313" t="s">
        <v>2728</v>
      </c>
      <c r="H3860" s="634">
        <v>44399</v>
      </c>
      <c r="I3860" s="628">
        <f t="shared" si="53"/>
        <v>44399</v>
      </c>
      <c r="J3860" s="632"/>
    </row>
    <row r="3861" spans="1:10" s="243" customFormat="1" ht="23.25">
      <c r="A3861" s="635" t="s">
        <v>4415</v>
      </c>
      <c r="B3861" s="415" t="s">
        <v>4257</v>
      </c>
      <c r="C3861" s="313" t="s">
        <v>4225</v>
      </c>
      <c r="D3861" s="629">
        <v>137</v>
      </c>
      <c r="E3861" s="451">
        <v>3701.8</v>
      </c>
      <c r="F3861" s="630" t="s">
        <v>4425</v>
      </c>
      <c r="G3861" s="313" t="s">
        <v>2728</v>
      </c>
      <c r="H3861" s="634">
        <v>44407</v>
      </c>
      <c r="I3861" s="628">
        <f t="shared" si="53"/>
        <v>44407</v>
      </c>
      <c r="J3861" s="632"/>
    </row>
    <row r="3862" spans="1:10" s="243" customFormat="1" ht="23.25">
      <c r="A3862" s="635" t="s">
        <v>4426</v>
      </c>
      <c r="B3862" s="415" t="s">
        <v>2732</v>
      </c>
      <c r="C3862" s="313" t="s">
        <v>4225</v>
      </c>
      <c r="D3862" s="629" t="s">
        <v>4427</v>
      </c>
      <c r="E3862" s="451">
        <v>4081200</v>
      </c>
      <c r="F3862" s="630" t="s">
        <v>4035</v>
      </c>
      <c r="G3862" s="313" t="s">
        <v>2728</v>
      </c>
      <c r="H3862" s="634">
        <v>44410</v>
      </c>
      <c r="I3862" s="628">
        <f t="shared" si="53"/>
        <v>44410</v>
      </c>
      <c r="J3862" s="632"/>
    </row>
    <row r="3863" spans="1:10" s="243" customFormat="1" ht="23.25">
      <c r="A3863" s="635" t="s">
        <v>4428</v>
      </c>
      <c r="B3863" s="415" t="s">
        <v>2725</v>
      </c>
      <c r="C3863" s="313" t="s">
        <v>4225</v>
      </c>
      <c r="D3863" s="629">
        <v>139</v>
      </c>
      <c r="E3863" s="451">
        <v>1265</v>
      </c>
      <c r="F3863" s="630" t="s">
        <v>4233</v>
      </c>
      <c r="G3863" s="313" t="s">
        <v>2728</v>
      </c>
      <c r="H3863" s="634">
        <v>44414</v>
      </c>
      <c r="I3863" s="628">
        <f t="shared" si="53"/>
        <v>44414</v>
      </c>
      <c r="J3863" s="632"/>
    </row>
    <row r="3864" spans="1:10" s="243" customFormat="1" ht="23.25">
      <c r="A3864" s="635" t="s">
        <v>4429</v>
      </c>
      <c r="B3864" s="415" t="s">
        <v>2725</v>
      </c>
      <c r="C3864" s="313" t="s">
        <v>4225</v>
      </c>
      <c r="D3864" s="629">
        <v>140</v>
      </c>
      <c r="E3864" s="451">
        <v>6490</v>
      </c>
      <c r="F3864" s="630" t="s">
        <v>4430</v>
      </c>
      <c r="G3864" s="313" t="s">
        <v>2728</v>
      </c>
      <c r="H3864" s="634">
        <v>44417</v>
      </c>
      <c r="I3864" s="628">
        <f t="shared" si="53"/>
        <v>44417</v>
      </c>
      <c r="J3864" s="632"/>
    </row>
    <row r="3865" spans="1:10" s="243" customFormat="1" ht="23.25">
      <c r="A3865" s="635" t="s">
        <v>4431</v>
      </c>
      <c r="B3865" s="415" t="s">
        <v>4257</v>
      </c>
      <c r="C3865" s="313" t="s">
        <v>4225</v>
      </c>
      <c r="D3865" s="629">
        <v>141</v>
      </c>
      <c r="E3865" s="451">
        <v>16199.04</v>
      </c>
      <c r="F3865" s="630" t="s">
        <v>4432</v>
      </c>
      <c r="G3865" s="313" t="s">
        <v>2728</v>
      </c>
      <c r="H3865" s="634">
        <v>44420</v>
      </c>
      <c r="I3865" s="628">
        <f t="shared" si="53"/>
        <v>44420</v>
      </c>
      <c r="J3865" s="632"/>
    </row>
    <row r="3866" spans="1:10" s="243" customFormat="1" ht="23.25">
      <c r="A3866" s="635" t="s">
        <v>4433</v>
      </c>
      <c r="B3866" s="415" t="s">
        <v>2732</v>
      </c>
      <c r="C3866" s="313" t="s">
        <v>4225</v>
      </c>
      <c r="D3866" s="629" t="s">
        <v>4434</v>
      </c>
      <c r="E3866" s="451">
        <v>523168</v>
      </c>
      <c r="F3866" s="630" t="s">
        <v>4435</v>
      </c>
      <c r="G3866" s="313" t="s">
        <v>2728</v>
      </c>
      <c r="H3866" s="634">
        <v>44420</v>
      </c>
      <c r="I3866" s="628">
        <f t="shared" si="53"/>
        <v>44420</v>
      </c>
      <c r="J3866" s="632"/>
    </row>
    <row r="3867" spans="1:10" s="243" customFormat="1" ht="23.25">
      <c r="A3867" s="635" t="s">
        <v>4436</v>
      </c>
      <c r="B3867" s="415" t="s">
        <v>2732</v>
      </c>
      <c r="C3867" s="313" t="s">
        <v>4225</v>
      </c>
      <c r="D3867" s="629" t="s">
        <v>4434</v>
      </c>
      <c r="E3867" s="451">
        <v>565517.94999999995</v>
      </c>
      <c r="F3867" s="630" t="s">
        <v>4435</v>
      </c>
      <c r="G3867" s="313" t="s">
        <v>2728</v>
      </c>
      <c r="H3867" s="634">
        <v>44420</v>
      </c>
      <c r="I3867" s="628">
        <f t="shared" si="53"/>
        <v>44420</v>
      </c>
      <c r="J3867" s="632"/>
    </row>
    <row r="3868" spans="1:10" s="243" customFormat="1" ht="23.25">
      <c r="A3868" s="635" t="s">
        <v>4436</v>
      </c>
      <c r="B3868" s="415" t="s">
        <v>2732</v>
      </c>
      <c r="C3868" s="313" t="s">
        <v>4225</v>
      </c>
      <c r="D3868" s="629" t="s">
        <v>4434</v>
      </c>
      <c r="E3868" s="451">
        <v>565517.94999999995</v>
      </c>
      <c r="F3868" s="630" t="s">
        <v>4435</v>
      </c>
      <c r="G3868" s="313" t="s">
        <v>2728</v>
      </c>
      <c r="H3868" s="634">
        <v>44420</v>
      </c>
      <c r="I3868" s="628">
        <f t="shared" si="53"/>
        <v>44420</v>
      </c>
      <c r="J3868" s="632"/>
    </row>
    <row r="3869" spans="1:10" s="243" customFormat="1" ht="23.25">
      <c r="A3869" s="635" t="s">
        <v>4437</v>
      </c>
      <c r="B3869" s="415" t="s">
        <v>2732</v>
      </c>
      <c r="C3869" s="313" t="s">
        <v>4225</v>
      </c>
      <c r="D3869" s="629" t="s">
        <v>4438</v>
      </c>
      <c r="E3869" s="451">
        <v>697572</v>
      </c>
      <c r="F3869" s="630" t="s">
        <v>4435</v>
      </c>
      <c r="G3869" s="313" t="s">
        <v>2728</v>
      </c>
      <c r="H3869" s="634">
        <v>44420</v>
      </c>
      <c r="I3869" s="628">
        <f t="shared" si="53"/>
        <v>44420</v>
      </c>
      <c r="J3869" s="632"/>
    </row>
    <row r="3870" spans="1:10" s="243" customFormat="1" ht="23.25">
      <c r="A3870" s="635" t="s">
        <v>4439</v>
      </c>
      <c r="B3870" s="415" t="s">
        <v>4257</v>
      </c>
      <c r="C3870" s="313" t="s">
        <v>4225</v>
      </c>
      <c r="D3870" s="629">
        <v>146</v>
      </c>
      <c r="E3870" s="451">
        <v>6114.85</v>
      </c>
      <c r="F3870" s="630" t="s">
        <v>4228</v>
      </c>
      <c r="G3870" s="313" t="s">
        <v>2728</v>
      </c>
      <c r="H3870" s="634">
        <v>44421</v>
      </c>
      <c r="I3870" s="628">
        <f t="shared" si="53"/>
        <v>44421</v>
      </c>
      <c r="J3870" s="632"/>
    </row>
    <row r="3871" spans="1:10" s="243" customFormat="1" ht="23.25">
      <c r="A3871" s="635" t="s">
        <v>4440</v>
      </c>
      <c r="B3871" s="415" t="s">
        <v>2732</v>
      </c>
      <c r="C3871" s="313" t="s">
        <v>4225</v>
      </c>
      <c r="D3871" s="629" t="s">
        <v>4441</v>
      </c>
      <c r="E3871" s="451">
        <v>518874.41</v>
      </c>
      <c r="F3871" s="630" t="s">
        <v>4442</v>
      </c>
      <c r="G3871" s="313" t="s">
        <v>2728</v>
      </c>
      <c r="H3871" s="634">
        <v>44421</v>
      </c>
      <c r="I3871" s="628">
        <f t="shared" si="53"/>
        <v>44421</v>
      </c>
      <c r="J3871" s="632"/>
    </row>
    <row r="3872" spans="1:10" s="243" customFormat="1" ht="23.25">
      <c r="A3872" s="635" t="s">
        <v>4443</v>
      </c>
      <c r="B3872" s="415" t="s">
        <v>2732</v>
      </c>
      <c r="C3872" s="313" t="s">
        <v>4225</v>
      </c>
      <c r="D3872" s="629" t="s">
        <v>4438</v>
      </c>
      <c r="E3872" s="451">
        <v>380981.54</v>
      </c>
      <c r="F3872" s="630" t="s">
        <v>4442</v>
      </c>
      <c r="G3872" s="313" t="s">
        <v>2728</v>
      </c>
      <c r="H3872" s="634">
        <v>44428</v>
      </c>
      <c r="I3872" s="628">
        <f t="shared" si="53"/>
        <v>44428</v>
      </c>
      <c r="J3872" s="632"/>
    </row>
    <row r="3873" spans="1:10" s="243" customFormat="1" ht="46.5">
      <c r="A3873" s="635" t="s">
        <v>4444</v>
      </c>
      <c r="B3873" s="415" t="s">
        <v>2725</v>
      </c>
      <c r="C3873" s="313" t="s">
        <v>4225</v>
      </c>
      <c r="D3873" s="629">
        <v>149</v>
      </c>
      <c r="E3873" s="451">
        <v>27942.799999999999</v>
      </c>
      <c r="F3873" s="630" t="s">
        <v>4445</v>
      </c>
      <c r="G3873" s="313" t="s">
        <v>2728</v>
      </c>
      <c r="H3873" s="634">
        <v>44428</v>
      </c>
      <c r="I3873" s="628">
        <f t="shared" si="53"/>
        <v>44428</v>
      </c>
      <c r="J3873" s="632"/>
    </row>
    <row r="3874" spans="1:10" s="243" customFormat="1" ht="34.9">
      <c r="A3874" s="635" t="s">
        <v>4446</v>
      </c>
      <c r="B3874" s="415" t="s">
        <v>2725</v>
      </c>
      <c r="C3874" s="313" t="s">
        <v>4225</v>
      </c>
      <c r="D3874" s="629">
        <v>150</v>
      </c>
      <c r="E3874" s="451">
        <v>31845.599999999999</v>
      </c>
      <c r="F3874" s="630" t="s">
        <v>4447</v>
      </c>
      <c r="G3874" s="313" t="s">
        <v>2728</v>
      </c>
      <c r="H3874" s="634">
        <v>44431</v>
      </c>
      <c r="I3874" s="628">
        <f t="shared" si="53"/>
        <v>44431</v>
      </c>
      <c r="J3874" s="632"/>
    </row>
    <row r="3875" spans="1:10" s="243" customFormat="1" ht="23.25">
      <c r="A3875" s="635" t="s">
        <v>4448</v>
      </c>
      <c r="B3875" s="415" t="s">
        <v>2831</v>
      </c>
      <c r="C3875" s="313" t="s">
        <v>4225</v>
      </c>
      <c r="D3875" s="629" t="s">
        <v>4449</v>
      </c>
      <c r="E3875" s="451">
        <v>59995</v>
      </c>
      <c r="F3875" s="630" t="s">
        <v>4450</v>
      </c>
      <c r="G3875" s="313" t="s">
        <v>2728</v>
      </c>
      <c r="H3875" s="634">
        <v>44434</v>
      </c>
      <c r="I3875" s="628">
        <f t="shared" si="53"/>
        <v>44434</v>
      </c>
      <c r="J3875" s="632"/>
    </row>
    <row r="3876" spans="1:10" s="243" customFormat="1" ht="23.25">
      <c r="A3876" s="635" t="s">
        <v>4451</v>
      </c>
      <c r="B3876" s="415" t="s">
        <v>2732</v>
      </c>
      <c r="C3876" s="313" t="s">
        <v>4225</v>
      </c>
      <c r="D3876" s="629" t="s">
        <v>4438</v>
      </c>
      <c r="E3876" s="451">
        <v>497549.95</v>
      </c>
      <c r="F3876" s="630" t="s">
        <v>4452</v>
      </c>
      <c r="G3876" s="313" t="s">
        <v>2728</v>
      </c>
      <c r="H3876" s="634">
        <v>44435</v>
      </c>
      <c r="I3876" s="628">
        <f t="shared" si="53"/>
        <v>44435</v>
      </c>
      <c r="J3876" s="632"/>
    </row>
    <row r="3877" spans="1:10" s="243" customFormat="1" ht="34.9">
      <c r="A3877" s="635" t="s">
        <v>4453</v>
      </c>
      <c r="B3877" s="415" t="s">
        <v>2725</v>
      </c>
      <c r="C3877" s="313" t="s">
        <v>4225</v>
      </c>
      <c r="D3877" s="629">
        <v>153</v>
      </c>
      <c r="E3877" s="451">
        <v>8870</v>
      </c>
      <c r="F3877" s="630" t="s">
        <v>4454</v>
      </c>
      <c r="G3877" s="313" t="s">
        <v>2728</v>
      </c>
      <c r="H3877" s="634">
        <v>44439</v>
      </c>
      <c r="I3877" s="628">
        <f t="shared" si="53"/>
        <v>44439</v>
      </c>
      <c r="J3877" s="632"/>
    </row>
    <row r="3878" spans="1:10" s="243" customFormat="1">
      <c r="A3878" s="635" t="s">
        <v>4455</v>
      </c>
      <c r="B3878" s="415" t="s">
        <v>4257</v>
      </c>
      <c r="C3878" s="313" t="s">
        <v>4225</v>
      </c>
      <c r="D3878" s="629">
        <v>154</v>
      </c>
      <c r="E3878" s="451">
        <v>10295.16</v>
      </c>
      <c r="F3878" s="630" t="s">
        <v>4456</v>
      </c>
      <c r="G3878" s="313" t="s">
        <v>2728</v>
      </c>
      <c r="H3878" s="634">
        <v>44456</v>
      </c>
      <c r="I3878" s="628">
        <f t="shared" si="53"/>
        <v>44456</v>
      </c>
      <c r="J3878" s="632"/>
    </row>
    <row r="3879" spans="1:10" s="243" customFormat="1" ht="23.25">
      <c r="A3879" s="635" t="s">
        <v>4457</v>
      </c>
      <c r="B3879" s="415" t="s">
        <v>4257</v>
      </c>
      <c r="C3879" s="313" t="s">
        <v>4225</v>
      </c>
      <c r="D3879" s="629">
        <v>155</v>
      </c>
      <c r="E3879" s="451">
        <v>1548.2</v>
      </c>
      <c r="F3879" s="630" t="s">
        <v>4458</v>
      </c>
      <c r="G3879" s="313" t="s">
        <v>2728</v>
      </c>
      <c r="H3879" s="634">
        <v>44456</v>
      </c>
      <c r="I3879" s="628">
        <f t="shared" si="53"/>
        <v>44456</v>
      </c>
      <c r="J3879" s="632"/>
    </row>
    <row r="3880" spans="1:10" s="243" customFormat="1">
      <c r="A3880" s="635" t="s">
        <v>4457</v>
      </c>
      <c r="B3880" s="415" t="s">
        <v>4257</v>
      </c>
      <c r="C3880" s="313" t="s">
        <v>4225</v>
      </c>
      <c r="D3880" s="629">
        <v>156</v>
      </c>
      <c r="E3880" s="451">
        <v>2057.9699999999998</v>
      </c>
      <c r="F3880" s="630" t="s">
        <v>4347</v>
      </c>
      <c r="G3880" s="313" t="s">
        <v>2728</v>
      </c>
      <c r="H3880" s="634">
        <v>44459</v>
      </c>
      <c r="I3880" s="628">
        <f t="shared" si="53"/>
        <v>44459</v>
      </c>
      <c r="J3880" s="632"/>
    </row>
    <row r="3881" spans="1:10" s="243" customFormat="1" ht="23.25">
      <c r="A3881" s="635" t="s">
        <v>4457</v>
      </c>
      <c r="B3881" s="415" t="s">
        <v>4257</v>
      </c>
      <c r="C3881" s="313" t="s">
        <v>4225</v>
      </c>
      <c r="D3881" s="629">
        <v>157</v>
      </c>
      <c r="E3881" s="451">
        <v>3034.58</v>
      </c>
      <c r="F3881" s="630" t="s">
        <v>4458</v>
      </c>
      <c r="G3881" s="313" t="s">
        <v>2728</v>
      </c>
      <c r="H3881" s="634">
        <v>44467</v>
      </c>
      <c r="I3881" s="628">
        <f t="shared" si="53"/>
        <v>44467</v>
      </c>
      <c r="J3881" s="632"/>
    </row>
    <row r="3882" spans="1:10" s="243" customFormat="1" ht="23.25">
      <c r="A3882" s="635" t="s">
        <v>4459</v>
      </c>
      <c r="B3882" s="415" t="s">
        <v>2732</v>
      </c>
      <c r="C3882" s="313" t="s">
        <v>4225</v>
      </c>
      <c r="D3882" s="629" t="s">
        <v>4460</v>
      </c>
      <c r="E3882" s="451">
        <v>50345</v>
      </c>
      <c r="F3882" s="630" t="s">
        <v>4447</v>
      </c>
      <c r="G3882" s="313" t="s">
        <v>2728</v>
      </c>
      <c r="H3882" s="634">
        <v>44474</v>
      </c>
      <c r="I3882" s="628">
        <f t="shared" si="53"/>
        <v>44474</v>
      </c>
      <c r="J3882" s="632"/>
    </row>
    <row r="3883" spans="1:10" s="243" customFormat="1" ht="23.25">
      <c r="A3883" s="635" t="s">
        <v>4461</v>
      </c>
      <c r="B3883" s="415" t="s">
        <v>2732</v>
      </c>
      <c r="C3883" s="313" t="s">
        <v>4225</v>
      </c>
      <c r="D3883" s="629" t="s">
        <v>4462</v>
      </c>
      <c r="E3883" s="451">
        <v>133920</v>
      </c>
      <c r="F3883" s="630" t="s">
        <v>4463</v>
      </c>
      <c r="G3883" s="313" t="s">
        <v>2728</v>
      </c>
      <c r="H3883" s="634">
        <v>44491</v>
      </c>
      <c r="I3883" s="628">
        <f t="shared" si="53"/>
        <v>44491</v>
      </c>
      <c r="J3883" s="632"/>
    </row>
    <row r="3884" spans="1:10" s="243" customFormat="1" ht="23.25">
      <c r="A3884" s="635" t="s">
        <v>4464</v>
      </c>
      <c r="B3884" s="415" t="s">
        <v>2725</v>
      </c>
      <c r="C3884" s="313" t="s">
        <v>4225</v>
      </c>
      <c r="D3884" s="629">
        <v>160</v>
      </c>
      <c r="E3884" s="451">
        <v>2500</v>
      </c>
      <c r="F3884" s="630" t="s">
        <v>4465</v>
      </c>
      <c r="G3884" s="313" t="s">
        <v>2728</v>
      </c>
      <c r="H3884" s="634">
        <v>44494</v>
      </c>
      <c r="I3884" s="628">
        <f t="shared" si="53"/>
        <v>44494</v>
      </c>
      <c r="J3884" s="632"/>
    </row>
    <row r="3885" spans="1:10" s="243" customFormat="1" ht="23.25">
      <c r="A3885" s="635" t="s">
        <v>4466</v>
      </c>
      <c r="B3885" s="415" t="s">
        <v>2725</v>
      </c>
      <c r="C3885" s="313" t="s">
        <v>4225</v>
      </c>
      <c r="D3885" s="629">
        <v>161</v>
      </c>
      <c r="E3885" s="451">
        <v>2300</v>
      </c>
      <c r="F3885" s="630" t="s">
        <v>4321</v>
      </c>
      <c r="G3885" s="313" t="s">
        <v>2728</v>
      </c>
      <c r="H3885" s="634">
        <v>44494</v>
      </c>
      <c r="I3885" s="628">
        <f t="shared" si="53"/>
        <v>44494</v>
      </c>
      <c r="J3885" s="632"/>
    </row>
    <row r="3886" spans="1:10" s="243" customFormat="1" ht="34.9">
      <c r="A3886" s="635" t="s">
        <v>4467</v>
      </c>
      <c r="B3886" s="415" t="s">
        <v>2725</v>
      </c>
      <c r="C3886" s="313" t="s">
        <v>4225</v>
      </c>
      <c r="D3886" s="629">
        <v>162</v>
      </c>
      <c r="E3886" s="451">
        <v>2451</v>
      </c>
      <c r="F3886" s="630" t="s">
        <v>4351</v>
      </c>
      <c r="G3886" s="313" t="s">
        <v>2728</v>
      </c>
      <c r="H3886" s="634">
        <v>44494</v>
      </c>
      <c r="I3886" s="628">
        <f t="shared" si="53"/>
        <v>44494</v>
      </c>
      <c r="J3886" s="632"/>
    </row>
    <row r="3887" spans="1:10" s="243" customFormat="1" ht="34.9">
      <c r="A3887" s="635" t="s">
        <v>4467</v>
      </c>
      <c r="B3887" s="415" t="s">
        <v>2725</v>
      </c>
      <c r="C3887" s="313" t="s">
        <v>4225</v>
      </c>
      <c r="D3887" s="629">
        <v>163</v>
      </c>
      <c r="E3887" s="451">
        <v>20402.28</v>
      </c>
      <c r="F3887" s="630" t="s">
        <v>4340</v>
      </c>
      <c r="G3887" s="313" t="s">
        <v>2728</v>
      </c>
      <c r="H3887" s="634">
        <v>44494</v>
      </c>
      <c r="I3887" s="628">
        <f t="shared" si="53"/>
        <v>44494</v>
      </c>
      <c r="J3887" s="632"/>
    </row>
    <row r="3888" spans="1:10" s="243" customFormat="1" ht="34.9">
      <c r="A3888" s="635" t="s">
        <v>4467</v>
      </c>
      <c r="B3888" s="415" t="s">
        <v>2725</v>
      </c>
      <c r="C3888" s="313" t="s">
        <v>4225</v>
      </c>
      <c r="D3888" s="629">
        <v>164</v>
      </c>
      <c r="E3888" s="451">
        <v>3010</v>
      </c>
      <c r="F3888" s="630" t="s">
        <v>4334</v>
      </c>
      <c r="G3888" s="313" t="s">
        <v>2728</v>
      </c>
      <c r="H3888" s="634">
        <v>44494</v>
      </c>
      <c r="I3888" s="628">
        <f t="shared" si="53"/>
        <v>44494</v>
      </c>
      <c r="J3888" s="632"/>
    </row>
    <row r="3889" spans="1:10" s="243" customFormat="1" ht="23.25">
      <c r="A3889" s="635" t="s">
        <v>4468</v>
      </c>
      <c r="B3889" s="415" t="s">
        <v>4257</v>
      </c>
      <c r="C3889" s="313" t="s">
        <v>4225</v>
      </c>
      <c r="D3889" s="629">
        <v>165</v>
      </c>
      <c r="E3889" s="451">
        <v>5780.83</v>
      </c>
      <c r="F3889" s="630" t="s">
        <v>4469</v>
      </c>
      <c r="G3889" s="313" t="s">
        <v>2728</v>
      </c>
      <c r="H3889" s="634">
        <v>44495</v>
      </c>
      <c r="I3889" s="628">
        <f t="shared" si="53"/>
        <v>44495</v>
      </c>
      <c r="J3889" s="632"/>
    </row>
    <row r="3890" spans="1:10" s="243" customFormat="1" ht="23.25">
      <c r="A3890" s="635" t="s">
        <v>4470</v>
      </c>
      <c r="B3890" s="415" t="s">
        <v>2725</v>
      </c>
      <c r="C3890" s="313" t="s">
        <v>4225</v>
      </c>
      <c r="D3890" s="629">
        <v>166</v>
      </c>
      <c r="E3890" s="451">
        <v>2060</v>
      </c>
      <c r="F3890" s="630" t="s">
        <v>4471</v>
      </c>
      <c r="G3890" s="313" t="s">
        <v>2728</v>
      </c>
      <c r="H3890" s="634">
        <v>44497</v>
      </c>
      <c r="I3890" s="628">
        <f t="shared" si="53"/>
        <v>44497</v>
      </c>
      <c r="J3890" s="632"/>
    </row>
    <row r="3891" spans="1:10" s="243" customFormat="1" ht="23.25">
      <c r="A3891" s="635" t="s">
        <v>4472</v>
      </c>
      <c r="B3891" s="415" t="s">
        <v>2725</v>
      </c>
      <c r="C3891" s="313" t="s">
        <v>4225</v>
      </c>
      <c r="D3891" s="629">
        <v>167</v>
      </c>
      <c r="E3891" s="451">
        <v>4789.26</v>
      </c>
      <c r="F3891" s="630" t="s">
        <v>4473</v>
      </c>
      <c r="G3891" s="313" t="s">
        <v>2728</v>
      </c>
      <c r="H3891" s="634">
        <v>44497</v>
      </c>
      <c r="I3891" s="628">
        <f t="shared" si="53"/>
        <v>44497</v>
      </c>
      <c r="J3891" s="632"/>
    </row>
    <row r="3892" spans="1:10" s="243" customFormat="1" ht="23.25">
      <c r="A3892" s="635" t="s">
        <v>4474</v>
      </c>
      <c r="B3892" s="415" t="s">
        <v>2725</v>
      </c>
      <c r="C3892" s="313" t="s">
        <v>4225</v>
      </c>
      <c r="D3892" s="629">
        <v>168</v>
      </c>
      <c r="E3892" s="451">
        <v>3300</v>
      </c>
      <c r="F3892" s="630" t="s">
        <v>4471</v>
      </c>
      <c r="G3892" s="313" t="s">
        <v>2728</v>
      </c>
      <c r="H3892" s="634">
        <v>44511</v>
      </c>
      <c r="I3892" s="628">
        <f t="shared" ref="I3892:I3912" si="54">H3892+0</f>
        <v>44511</v>
      </c>
      <c r="J3892" s="632"/>
    </row>
    <row r="3893" spans="1:10" s="243" customFormat="1" ht="23.25">
      <c r="A3893" s="635" t="s">
        <v>4475</v>
      </c>
      <c r="B3893" s="415" t="s">
        <v>2732</v>
      </c>
      <c r="C3893" s="313" t="s">
        <v>4225</v>
      </c>
      <c r="D3893" s="629" t="s">
        <v>4476</v>
      </c>
      <c r="E3893" s="451">
        <v>59000</v>
      </c>
      <c r="F3893" s="630" t="s">
        <v>4477</v>
      </c>
      <c r="G3893" s="313" t="s">
        <v>2728</v>
      </c>
      <c r="H3893" s="634">
        <v>44519</v>
      </c>
      <c r="I3893" s="628">
        <f t="shared" si="54"/>
        <v>44519</v>
      </c>
      <c r="J3893" s="632"/>
    </row>
    <row r="3894" spans="1:10" s="243" customFormat="1" ht="34.9">
      <c r="A3894" s="635" t="s">
        <v>4478</v>
      </c>
      <c r="B3894" s="415" t="s">
        <v>2725</v>
      </c>
      <c r="C3894" s="313" t="s">
        <v>4225</v>
      </c>
      <c r="D3894" s="629">
        <v>170</v>
      </c>
      <c r="E3894" s="451">
        <v>22400</v>
      </c>
      <c r="F3894" s="630" t="s">
        <v>4479</v>
      </c>
      <c r="G3894" s="313" t="s">
        <v>2728</v>
      </c>
      <c r="H3894" s="634">
        <v>44529</v>
      </c>
      <c r="I3894" s="628">
        <f t="shared" si="54"/>
        <v>44529</v>
      </c>
      <c r="J3894" s="632"/>
    </row>
    <row r="3895" spans="1:10" s="243" customFormat="1" ht="23.25">
      <c r="A3895" s="635" t="s">
        <v>4480</v>
      </c>
      <c r="B3895" s="415" t="s">
        <v>2732</v>
      </c>
      <c r="C3895" s="313" t="s">
        <v>4225</v>
      </c>
      <c r="D3895" s="629" t="s">
        <v>4481</v>
      </c>
      <c r="E3895" s="451">
        <v>525000</v>
      </c>
      <c r="F3895" s="630" t="s">
        <v>4312</v>
      </c>
      <c r="G3895" s="313" t="s">
        <v>2728</v>
      </c>
      <c r="H3895" s="634">
        <v>44529</v>
      </c>
      <c r="I3895" s="628">
        <f t="shared" si="54"/>
        <v>44529</v>
      </c>
      <c r="J3895" s="632"/>
    </row>
    <row r="3896" spans="1:10" s="243" customFormat="1" ht="23.25">
      <c r="A3896" s="635" t="s">
        <v>4459</v>
      </c>
      <c r="B3896" s="415" t="s">
        <v>2732</v>
      </c>
      <c r="C3896" s="313" t="s">
        <v>4225</v>
      </c>
      <c r="D3896" s="629" t="s">
        <v>4482</v>
      </c>
      <c r="E3896" s="451">
        <v>38000</v>
      </c>
      <c r="F3896" s="630" t="s">
        <v>4312</v>
      </c>
      <c r="G3896" s="313" t="s">
        <v>2728</v>
      </c>
      <c r="H3896" s="634">
        <v>44529</v>
      </c>
      <c r="I3896" s="628">
        <f t="shared" si="54"/>
        <v>44529</v>
      </c>
      <c r="J3896" s="632"/>
    </row>
    <row r="3897" spans="1:10" s="243" customFormat="1" ht="23.25">
      <c r="A3897" s="635" t="s">
        <v>4459</v>
      </c>
      <c r="B3897" s="415" t="s">
        <v>2732</v>
      </c>
      <c r="C3897" s="313" t="s">
        <v>4225</v>
      </c>
      <c r="D3897" s="629" t="s">
        <v>4482</v>
      </c>
      <c r="E3897" s="451">
        <v>39120</v>
      </c>
      <c r="F3897" s="630" t="s">
        <v>4312</v>
      </c>
      <c r="G3897" s="313" t="s">
        <v>2728</v>
      </c>
      <c r="H3897" s="634">
        <v>44531</v>
      </c>
      <c r="I3897" s="628">
        <f t="shared" si="54"/>
        <v>44531</v>
      </c>
      <c r="J3897" s="632"/>
    </row>
    <row r="3898" spans="1:10" s="243" customFormat="1" ht="23.25">
      <c r="A3898" s="635" t="s">
        <v>4459</v>
      </c>
      <c r="B3898" s="415" t="s">
        <v>2732</v>
      </c>
      <c r="C3898" s="313" t="s">
        <v>4225</v>
      </c>
      <c r="D3898" s="629" t="s">
        <v>4482</v>
      </c>
      <c r="E3898" s="451">
        <v>51446.400000000001</v>
      </c>
      <c r="F3898" s="630" t="s">
        <v>4447</v>
      </c>
      <c r="G3898" s="313" t="s">
        <v>2728</v>
      </c>
      <c r="H3898" s="634">
        <v>44531</v>
      </c>
      <c r="I3898" s="628">
        <f t="shared" si="54"/>
        <v>44531</v>
      </c>
      <c r="J3898" s="632"/>
    </row>
    <row r="3899" spans="1:10" s="243" customFormat="1" ht="23.25">
      <c r="A3899" s="635" t="s">
        <v>4459</v>
      </c>
      <c r="B3899" s="415" t="s">
        <v>2732</v>
      </c>
      <c r="C3899" s="313" t="s">
        <v>4225</v>
      </c>
      <c r="D3899" s="629" t="s">
        <v>4482</v>
      </c>
      <c r="E3899" s="451">
        <v>35400</v>
      </c>
      <c r="F3899" s="630" t="s">
        <v>4447</v>
      </c>
      <c r="G3899" s="313" t="s">
        <v>2728</v>
      </c>
      <c r="H3899" s="634">
        <v>44536</v>
      </c>
      <c r="I3899" s="628">
        <f t="shared" si="54"/>
        <v>44536</v>
      </c>
      <c r="J3899" s="632"/>
    </row>
    <row r="3900" spans="1:10" s="243" customFormat="1" ht="34.9">
      <c r="A3900" s="635" t="s">
        <v>4483</v>
      </c>
      <c r="B3900" s="415" t="s">
        <v>4257</v>
      </c>
      <c r="C3900" s="313" t="s">
        <v>4225</v>
      </c>
      <c r="D3900" s="629">
        <v>176</v>
      </c>
      <c r="E3900" s="451">
        <v>1789.82</v>
      </c>
      <c r="F3900" s="630" t="s">
        <v>4484</v>
      </c>
      <c r="G3900" s="313" t="s">
        <v>2728</v>
      </c>
      <c r="H3900" s="634">
        <v>44537</v>
      </c>
      <c r="I3900" s="628">
        <f t="shared" si="54"/>
        <v>44537</v>
      </c>
      <c r="J3900" s="632"/>
    </row>
    <row r="3901" spans="1:10" s="243" customFormat="1" ht="34.9">
      <c r="A3901" s="635" t="s">
        <v>4485</v>
      </c>
      <c r="B3901" s="415" t="s">
        <v>4257</v>
      </c>
      <c r="C3901" s="313" t="s">
        <v>4225</v>
      </c>
      <c r="D3901" s="629">
        <v>177</v>
      </c>
      <c r="E3901" s="451">
        <v>71315.25</v>
      </c>
      <c r="F3901" s="630" t="s">
        <v>4486</v>
      </c>
      <c r="G3901" s="313" t="s">
        <v>2728</v>
      </c>
      <c r="H3901" s="634">
        <v>44537</v>
      </c>
      <c r="I3901" s="628">
        <f t="shared" si="54"/>
        <v>44537</v>
      </c>
      <c r="J3901" s="632"/>
    </row>
    <row r="3902" spans="1:10" s="243" customFormat="1" ht="23.25">
      <c r="A3902" s="635" t="s">
        <v>4487</v>
      </c>
      <c r="B3902" s="415" t="s">
        <v>4257</v>
      </c>
      <c r="C3902" s="313" t="s">
        <v>4225</v>
      </c>
      <c r="D3902" s="629">
        <v>178</v>
      </c>
      <c r="E3902" s="451">
        <v>73839.61</v>
      </c>
      <c r="F3902" s="630" t="s">
        <v>4486</v>
      </c>
      <c r="G3902" s="313" t="s">
        <v>2728</v>
      </c>
      <c r="H3902" s="634">
        <v>44540</v>
      </c>
      <c r="I3902" s="628">
        <f t="shared" si="54"/>
        <v>44540</v>
      </c>
      <c r="J3902" s="632"/>
    </row>
    <row r="3903" spans="1:10" s="243" customFormat="1" ht="34.9">
      <c r="A3903" s="635" t="s">
        <v>4488</v>
      </c>
      <c r="B3903" s="415" t="s">
        <v>2725</v>
      </c>
      <c r="C3903" s="313" t="s">
        <v>4225</v>
      </c>
      <c r="D3903" s="629">
        <v>179</v>
      </c>
      <c r="E3903" s="451">
        <v>6875</v>
      </c>
      <c r="F3903" s="630" t="s">
        <v>4489</v>
      </c>
      <c r="G3903" s="313" t="s">
        <v>2728</v>
      </c>
      <c r="H3903" s="634">
        <v>44543</v>
      </c>
      <c r="I3903" s="628">
        <f t="shared" si="54"/>
        <v>44543</v>
      </c>
      <c r="J3903" s="632"/>
    </row>
    <row r="3904" spans="1:10" s="243" customFormat="1" ht="23.25">
      <c r="A3904" s="635" t="s">
        <v>4490</v>
      </c>
      <c r="B3904" s="415" t="s">
        <v>2725</v>
      </c>
      <c r="C3904" s="313" t="s">
        <v>4225</v>
      </c>
      <c r="D3904" s="629">
        <v>180</v>
      </c>
      <c r="E3904" s="451">
        <v>1504.5</v>
      </c>
      <c r="F3904" s="630" t="s">
        <v>4235</v>
      </c>
      <c r="G3904" s="313" t="s">
        <v>2728</v>
      </c>
      <c r="H3904" s="634">
        <v>44544</v>
      </c>
      <c r="I3904" s="628">
        <f t="shared" si="54"/>
        <v>44544</v>
      </c>
      <c r="J3904" s="632"/>
    </row>
    <row r="3905" spans="1:10" s="243" customFormat="1" ht="23.25">
      <c r="A3905" s="635" t="s">
        <v>4491</v>
      </c>
      <c r="B3905" s="415" t="s">
        <v>2725</v>
      </c>
      <c r="C3905" s="313" t="s">
        <v>4225</v>
      </c>
      <c r="D3905" s="629">
        <v>181</v>
      </c>
      <c r="E3905" s="451">
        <v>6608</v>
      </c>
      <c r="F3905" s="630" t="s">
        <v>4492</v>
      </c>
      <c r="G3905" s="313" t="s">
        <v>2728</v>
      </c>
      <c r="H3905" s="634">
        <v>44544</v>
      </c>
      <c r="I3905" s="628">
        <f t="shared" si="54"/>
        <v>44544</v>
      </c>
      <c r="J3905" s="632"/>
    </row>
    <row r="3906" spans="1:10" s="243" customFormat="1" ht="34.9">
      <c r="A3906" s="635" t="s">
        <v>4493</v>
      </c>
      <c r="B3906" s="415" t="s">
        <v>2725</v>
      </c>
      <c r="C3906" s="313" t="s">
        <v>4225</v>
      </c>
      <c r="D3906" s="629">
        <v>182</v>
      </c>
      <c r="E3906" s="451">
        <v>8004</v>
      </c>
      <c r="F3906" s="630" t="s">
        <v>4494</v>
      </c>
      <c r="G3906" s="313" t="s">
        <v>2728</v>
      </c>
      <c r="H3906" s="634">
        <v>44546</v>
      </c>
      <c r="I3906" s="628">
        <f t="shared" si="54"/>
        <v>44546</v>
      </c>
      <c r="J3906" s="632"/>
    </row>
    <row r="3907" spans="1:10" s="243" customFormat="1" ht="23.25">
      <c r="A3907" s="635" t="s">
        <v>4495</v>
      </c>
      <c r="B3907" s="415" t="s">
        <v>2725</v>
      </c>
      <c r="C3907" s="313" t="s">
        <v>4225</v>
      </c>
      <c r="D3907" s="629">
        <v>184</v>
      </c>
      <c r="E3907" s="451">
        <v>3280</v>
      </c>
      <c r="F3907" s="630" t="s">
        <v>4496</v>
      </c>
      <c r="G3907" s="313" t="s">
        <v>2728</v>
      </c>
      <c r="H3907" s="634">
        <v>44546</v>
      </c>
      <c r="I3907" s="628">
        <f t="shared" si="54"/>
        <v>44546</v>
      </c>
      <c r="J3907" s="632"/>
    </row>
    <row r="3908" spans="1:10" s="243" customFormat="1" ht="46.5">
      <c r="A3908" s="635" t="s">
        <v>4497</v>
      </c>
      <c r="B3908" s="415" t="s">
        <v>2725</v>
      </c>
      <c r="C3908" s="313" t="s">
        <v>4225</v>
      </c>
      <c r="D3908" s="629">
        <v>185</v>
      </c>
      <c r="E3908" s="451">
        <v>5510</v>
      </c>
      <c r="F3908" s="630" t="s">
        <v>4471</v>
      </c>
      <c r="G3908" s="313" t="s">
        <v>2728</v>
      </c>
      <c r="H3908" s="634">
        <v>44553</v>
      </c>
      <c r="I3908" s="628">
        <f t="shared" si="54"/>
        <v>44553</v>
      </c>
      <c r="J3908" s="632"/>
    </row>
    <row r="3909" spans="1:10" s="243" customFormat="1" ht="23.25">
      <c r="A3909" s="635" t="s">
        <v>4498</v>
      </c>
      <c r="B3909" s="415" t="s">
        <v>2725</v>
      </c>
      <c r="C3909" s="313" t="s">
        <v>4225</v>
      </c>
      <c r="D3909" s="629">
        <v>186</v>
      </c>
      <c r="E3909" s="451">
        <v>2199.2399999999998</v>
      </c>
      <c r="F3909" s="630" t="s">
        <v>4499</v>
      </c>
      <c r="G3909" s="313" t="s">
        <v>2728</v>
      </c>
      <c r="H3909" s="634">
        <v>44553</v>
      </c>
      <c r="I3909" s="628">
        <f t="shared" si="54"/>
        <v>44553</v>
      </c>
      <c r="J3909" s="632"/>
    </row>
    <row r="3910" spans="1:10" s="243" customFormat="1">
      <c r="A3910" s="635" t="s">
        <v>4500</v>
      </c>
      <c r="B3910" s="415" t="s">
        <v>2725</v>
      </c>
      <c r="C3910" s="313" t="s">
        <v>4225</v>
      </c>
      <c r="D3910" s="629">
        <v>187</v>
      </c>
      <c r="E3910" s="451">
        <v>3600</v>
      </c>
      <c r="F3910" s="630" t="s">
        <v>4501</v>
      </c>
      <c r="G3910" s="313" t="s">
        <v>2728</v>
      </c>
      <c r="H3910" s="634">
        <v>44553</v>
      </c>
      <c r="I3910" s="628">
        <f t="shared" si="54"/>
        <v>44553</v>
      </c>
      <c r="J3910" s="632"/>
    </row>
    <row r="3911" spans="1:10" s="243" customFormat="1">
      <c r="A3911" s="635" t="s">
        <v>4500</v>
      </c>
      <c r="B3911" s="415" t="s">
        <v>2725</v>
      </c>
      <c r="C3911" s="313" t="s">
        <v>4225</v>
      </c>
      <c r="D3911" s="629">
        <v>188</v>
      </c>
      <c r="E3911" s="451">
        <v>16240</v>
      </c>
      <c r="F3911" s="630" t="s">
        <v>4502</v>
      </c>
      <c r="G3911" s="313" t="s">
        <v>2728</v>
      </c>
      <c r="H3911" s="634">
        <v>44553</v>
      </c>
      <c r="I3911" s="628">
        <f t="shared" si="54"/>
        <v>44553</v>
      </c>
      <c r="J3911" s="632" t="s">
        <v>37992</v>
      </c>
    </row>
    <row r="3912" spans="1:10" s="243" customFormat="1">
      <c r="A3912" s="635" t="s">
        <v>4500</v>
      </c>
      <c r="B3912" s="415" t="s">
        <v>2725</v>
      </c>
      <c r="C3912" s="313" t="s">
        <v>4225</v>
      </c>
      <c r="D3912" s="629">
        <v>189</v>
      </c>
      <c r="E3912" s="451">
        <v>17000</v>
      </c>
      <c r="F3912" s="630" t="s">
        <v>4503</v>
      </c>
      <c r="G3912" s="313" t="s">
        <v>2728</v>
      </c>
      <c r="H3912" s="634">
        <v>44553</v>
      </c>
      <c r="I3912" s="628">
        <f t="shared" si="54"/>
        <v>44553</v>
      </c>
      <c r="J3912" s="632" t="s">
        <v>37992</v>
      </c>
    </row>
    <row r="3913" spans="1:10" s="243" customFormat="1">
      <c r="A3913" s="325" t="s">
        <v>4504</v>
      </c>
      <c r="B3913" s="336" t="s">
        <v>4505</v>
      </c>
      <c r="C3913" s="336" t="s">
        <v>4506</v>
      </c>
      <c r="D3913" s="336" t="s">
        <v>4507</v>
      </c>
      <c r="E3913" s="469">
        <v>26000</v>
      </c>
      <c r="F3913" s="376" t="s">
        <v>4508</v>
      </c>
      <c r="G3913" s="336" t="s">
        <v>4509</v>
      </c>
      <c r="H3913" s="626">
        <v>44214</v>
      </c>
      <c r="I3913" s="626">
        <v>44272</v>
      </c>
      <c r="J3913" s="339" t="s">
        <v>37992</v>
      </c>
    </row>
    <row r="3914" spans="1:10" s="243" customFormat="1" ht="23.25">
      <c r="A3914" s="325" t="s">
        <v>4510</v>
      </c>
      <c r="B3914" s="336" t="s">
        <v>4511</v>
      </c>
      <c r="C3914" s="336" t="s">
        <v>4506</v>
      </c>
      <c r="D3914" s="336" t="s">
        <v>4512</v>
      </c>
      <c r="E3914" s="469">
        <v>56000</v>
      </c>
      <c r="F3914" s="376" t="s">
        <v>4513</v>
      </c>
      <c r="G3914" s="336" t="s">
        <v>4509</v>
      </c>
      <c r="H3914" s="626">
        <v>44225</v>
      </c>
      <c r="I3914" s="626">
        <v>44399</v>
      </c>
      <c r="J3914" s="339" t="s">
        <v>37992</v>
      </c>
    </row>
    <row r="3915" spans="1:10" s="243" customFormat="1" ht="23.25">
      <c r="A3915" s="325" t="s">
        <v>4514</v>
      </c>
      <c r="B3915" s="336" t="s">
        <v>4511</v>
      </c>
      <c r="C3915" s="336" t="s">
        <v>4506</v>
      </c>
      <c r="D3915" s="336" t="s">
        <v>4515</v>
      </c>
      <c r="E3915" s="469">
        <v>216000</v>
      </c>
      <c r="F3915" s="376" t="s">
        <v>4516</v>
      </c>
      <c r="G3915" s="336" t="s">
        <v>4509</v>
      </c>
      <c r="H3915" s="626">
        <v>44228</v>
      </c>
      <c r="I3915" s="626">
        <v>44926</v>
      </c>
      <c r="J3915" s="339" t="s">
        <v>37992</v>
      </c>
    </row>
    <row r="3916" spans="1:10" s="243" customFormat="1" ht="23.25">
      <c r="A3916" s="325" t="s">
        <v>4517</v>
      </c>
      <c r="B3916" s="336" t="s">
        <v>4511</v>
      </c>
      <c r="C3916" s="336" t="s">
        <v>4506</v>
      </c>
      <c r="D3916" s="336" t="s">
        <v>4518</v>
      </c>
      <c r="E3916" s="469">
        <v>149500</v>
      </c>
      <c r="F3916" s="376" t="s">
        <v>4519</v>
      </c>
      <c r="G3916" s="336" t="s">
        <v>4509</v>
      </c>
      <c r="H3916" s="626">
        <v>44228</v>
      </c>
      <c r="I3916" s="626">
        <v>44926</v>
      </c>
      <c r="J3916" s="339" t="s">
        <v>37992</v>
      </c>
    </row>
    <row r="3917" spans="1:10" s="243" customFormat="1" ht="34.9">
      <c r="A3917" s="325" t="s">
        <v>4520</v>
      </c>
      <c r="B3917" s="336" t="s">
        <v>4511</v>
      </c>
      <c r="C3917" s="336" t="s">
        <v>4506</v>
      </c>
      <c r="D3917" s="336" t="s">
        <v>4521</v>
      </c>
      <c r="E3917" s="469">
        <v>38500</v>
      </c>
      <c r="F3917" s="376" t="s">
        <v>4522</v>
      </c>
      <c r="G3917" s="336" t="s">
        <v>4509</v>
      </c>
      <c r="H3917" s="626">
        <v>44228</v>
      </c>
      <c r="I3917" s="626">
        <v>44561</v>
      </c>
      <c r="J3917" s="339" t="s">
        <v>37992</v>
      </c>
    </row>
    <row r="3918" spans="1:10" s="243" customFormat="1" ht="40.799999999999997" customHeight="1">
      <c r="A3918" s="325" t="s">
        <v>4523</v>
      </c>
      <c r="B3918" s="336" t="s">
        <v>4524</v>
      </c>
      <c r="C3918" s="336" t="s">
        <v>4506</v>
      </c>
      <c r="D3918" s="336" t="s">
        <v>4525</v>
      </c>
      <c r="E3918" s="469">
        <v>344633.75</v>
      </c>
      <c r="F3918" s="376" t="s">
        <v>4526</v>
      </c>
      <c r="G3918" s="336" t="s">
        <v>4509</v>
      </c>
      <c r="H3918" s="626">
        <v>44229</v>
      </c>
      <c r="I3918" s="626">
        <v>44349</v>
      </c>
      <c r="J3918" s="339" t="s">
        <v>37992</v>
      </c>
    </row>
    <row r="3919" spans="1:10" s="243" customFormat="1" ht="46.5">
      <c r="A3919" s="325" t="s">
        <v>4527</v>
      </c>
      <c r="B3919" s="336" t="s">
        <v>4511</v>
      </c>
      <c r="C3919" s="336" t="s">
        <v>4506</v>
      </c>
      <c r="D3919" s="336" t="s">
        <v>4528</v>
      </c>
      <c r="E3919" s="469">
        <v>76000</v>
      </c>
      <c r="F3919" s="376" t="s">
        <v>4529</v>
      </c>
      <c r="G3919" s="336" t="s">
        <v>4509</v>
      </c>
      <c r="H3919" s="626">
        <v>44235</v>
      </c>
      <c r="I3919" s="626">
        <v>44475</v>
      </c>
      <c r="J3919" s="339" t="s">
        <v>37992</v>
      </c>
    </row>
    <row r="3920" spans="1:10" s="243" customFormat="1" ht="43.25" customHeight="1">
      <c r="A3920" s="325" t="s">
        <v>4530</v>
      </c>
      <c r="B3920" s="336" t="s">
        <v>4524</v>
      </c>
      <c r="C3920" s="336" t="s">
        <v>4506</v>
      </c>
      <c r="D3920" s="336" t="s">
        <v>4531</v>
      </c>
      <c r="E3920" s="469">
        <v>198000</v>
      </c>
      <c r="F3920" s="376" t="s">
        <v>4532</v>
      </c>
      <c r="G3920" s="336" t="s">
        <v>4509</v>
      </c>
      <c r="H3920" s="626">
        <v>44235</v>
      </c>
      <c r="I3920" s="626">
        <v>44363</v>
      </c>
      <c r="J3920" s="339" t="s">
        <v>37992</v>
      </c>
    </row>
    <row r="3921" spans="1:10" s="243" customFormat="1" ht="34.9">
      <c r="A3921" s="325" t="s">
        <v>4533</v>
      </c>
      <c r="B3921" s="336" t="s">
        <v>4511</v>
      </c>
      <c r="C3921" s="336" t="s">
        <v>4506</v>
      </c>
      <c r="D3921" s="336" t="s">
        <v>4534</v>
      </c>
      <c r="E3921" s="469">
        <v>42120</v>
      </c>
      <c r="F3921" s="376" t="s">
        <v>4535</v>
      </c>
      <c r="G3921" s="336" t="s">
        <v>4509</v>
      </c>
      <c r="H3921" s="626">
        <v>44238</v>
      </c>
      <c r="I3921" s="626">
        <v>44312</v>
      </c>
      <c r="J3921" s="339" t="s">
        <v>37992</v>
      </c>
    </row>
    <row r="3922" spans="1:10" s="243" customFormat="1" ht="46.5">
      <c r="A3922" s="325" t="s">
        <v>4536</v>
      </c>
      <c r="B3922" s="336" t="s">
        <v>4537</v>
      </c>
      <c r="C3922" s="336" t="s">
        <v>4506</v>
      </c>
      <c r="D3922" s="336" t="s">
        <v>4538</v>
      </c>
      <c r="E3922" s="469">
        <v>542334.97</v>
      </c>
      <c r="F3922" s="376" t="s">
        <v>4539</v>
      </c>
      <c r="G3922" s="336" t="s">
        <v>4509</v>
      </c>
      <c r="H3922" s="626">
        <v>44253</v>
      </c>
      <c r="I3922" s="626">
        <v>44797</v>
      </c>
      <c r="J3922" s="339" t="s">
        <v>37992</v>
      </c>
    </row>
    <row r="3923" spans="1:10" s="243" customFormat="1" ht="23.25">
      <c r="A3923" s="325" t="s">
        <v>4540</v>
      </c>
      <c r="B3923" s="336" t="s">
        <v>4511</v>
      </c>
      <c r="C3923" s="336" t="s">
        <v>4506</v>
      </c>
      <c r="D3923" s="336" t="s">
        <v>4541</v>
      </c>
      <c r="E3923" s="469">
        <v>258000</v>
      </c>
      <c r="F3923" s="376" t="s">
        <v>4542</v>
      </c>
      <c r="G3923" s="336" t="s">
        <v>4509</v>
      </c>
      <c r="H3923" s="626">
        <v>44256</v>
      </c>
      <c r="I3923" s="626">
        <v>44926</v>
      </c>
      <c r="J3923" s="339" t="s">
        <v>37992</v>
      </c>
    </row>
    <row r="3924" spans="1:10" s="243" customFormat="1" ht="23.25">
      <c r="A3924" s="325" t="s">
        <v>4543</v>
      </c>
      <c r="B3924" s="336" t="s">
        <v>4511</v>
      </c>
      <c r="C3924" s="336" t="s">
        <v>4506</v>
      </c>
      <c r="D3924" s="336" t="s">
        <v>4544</v>
      </c>
      <c r="E3924" s="469">
        <v>154000</v>
      </c>
      <c r="F3924" s="376" t="s">
        <v>4545</v>
      </c>
      <c r="G3924" s="336" t="s">
        <v>4509</v>
      </c>
      <c r="H3924" s="626">
        <v>44256</v>
      </c>
      <c r="I3924" s="626">
        <v>44712</v>
      </c>
      <c r="J3924" s="339" t="s">
        <v>37992</v>
      </c>
    </row>
    <row r="3925" spans="1:10" s="243" customFormat="1" ht="23.25">
      <c r="A3925" s="325" t="s">
        <v>4543</v>
      </c>
      <c r="B3925" s="336" t="s">
        <v>4511</v>
      </c>
      <c r="C3925" s="336" t="s">
        <v>4506</v>
      </c>
      <c r="D3925" s="336" t="s">
        <v>4546</v>
      </c>
      <c r="E3925" s="469">
        <v>70000</v>
      </c>
      <c r="F3925" s="376" t="s">
        <v>4547</v>
      </c>
      <c r="G3925" s="336" t="s">
        <v>4509</v>
      </c>
      <c r="H3925" s="626">
        <v>44256</v>
      </c>
      <c r="I3925" s="626">
        <v>44286</v>
      </c>
      <c r="J3925" s="339" t="s">
        <v>37992</v>
      </c>
    </row>
    <row r="3926" spans="1:10" s="243" customFormat="1" ht="23.25">
      <c r="A3926" s="325" t="s">
        <v>4548</v>
      </c>
      <c r="B3926" s="336" t="s">
        <v>4511</v>
      </c>
      <c r="C3926" s="336" t="s">
        <v>4506</v>
      </c>
      <c r="D3926" s="336" t="s">
        <v>4549</v>
      </c>
      <c r="E3926" s="469">
        <v>123200</v>
      </c>
      <c r="F3926" s="376" t="s">
        <v>4550</v>
      </c>
      <c r="G3926" s="336" t="s">
        <v>4509</v>
      </c>
      <c r="H3926" s="626">
        <v>44256</v>
      </c>
      <c r="I3926" s="626">
        <v>44926</v>
      </c>
      <c r="J3926" s="339" t="s">
        <v>37992</v>
      </c>
    </row>
    <row r="3927" spans="1:10" s="243" customFormat="1" ht="23.25">
      <c r="A3927" s="325" t="s">
        <v>4551</v>
      </c>
      <c r="B3927" s="336" t="s">
        <v>4511</v>
      </c>
      <c r="C3927" s="336" t="s">
        <v>4506</v>
      </c>
      <c r="D3927" s="336" t="s">
        <v>4552</v>
      </c>
      <c r="E3927" s="469">
        <v>77000</v>
      </c>
      <c r="F3927" s="376" t="s">
        <v>4553</v>
      </c>
      <c r="G3927" s="336" t="s">
        <v>4509</v>
      </c>
      <c r="H3927" s="626">
        <v>44256</v>
      </c>
      <c r="I3927" s="626">
        <v>44926</v>
      </c>
      <c r="J3927" s="339" t="s">
        <v>37992</v>
      </c>
    </row>
    <row r="3928" spans="1:10" s="243" customFormat="1" ht="34.9">
      <c r="A3928" s="325" t="s">
        <v>4554</v>
      </c>
      <c r="B3928" s="336" t="s">
        <v>4511</v>
      </c>
      <c r="C3928" s="336" t="s">
        <v>4506</v>
      </c>
      <c r="D3928" s="336" t="s">
        <v>4555</v>
      </c>
      <c r="E3928" s="469">
        <v>65000</v>
      </c>
      <c r="F3928" s="376" t="s">
        <v>4556</v>
      </c>
      <c r="G3928" s="336" t="s">
        <v>4509</v>
      </c>
      <c r="H3928" s="626">
        <v>44256</v>
      </c>
      <c r="I3928" s="626">
        <v>44561</v>
      </c>
      <c r="J3928" s="339" t="s">
        <v>37992</v>
      </c>
    </row>
    <row r="3929" spans="1:10" s="243" customFormat="1" ht="23.25">
      <c r="A3929" s="325" t="s">
        <v>4557</v>
      </c>
      <c r="B3929" s="336" t="s">
        <v>4511</v>
      </c>
      <c r="C3929" s="336" t="s">
        <v>4506</v>
      </c>
      <c r="D3929" s="336" t="s">
        <v>4558</v>
      </c>
      <c r="E3929" s="469">
        <v>236196</v>
      </c>
      <c r="F3929" s="376" t="s">
        <v>4559</v>
      </c>
      <c r="G3929" s="336" t="s">
        <v>4509</v>
      </c>
      <c r="H3929" s="626">
        <v>44258</v>
      </c>
      <c r="I3929" s="626">
        <v>44857</v>
      </c>
      <c r="J3929" s="339" t="s">
        <v>37992</v>
      </c>
    </row>
    <row r="3930" spans="1:10" s="243" customFormat="1" ht="34.9">
      <c r="A3930" s="325" t="s">
        <v>4560</v>
      </c>
      <c r="B3930" s="336" t="s">
        <v>4561</v>
      </c>
      <c r="C3930" s="336" t="s">
        <v>4506</v>
      </c>
      <c r="D3930" s="336" t="s">
        <v>4562</v>
      </c>
      <c r="E3930" s="469">
        <v>33600</v>
      </c>
      <c r="F3930" s="376" t="s">
        <v>4563</v>
      </c>
      <c r="G3930" s="336" t="s">
        <v>4509</v>
      </c>
      <c r="H3930" s="626">
        <v>44258</v>
      </c>
      <c r="I3930" s="626">
        <v>44448</v>
      </c>
      <c r="J3930" s="339" t="s">
        <v>37992</v>
      </c>
    </row>
    <row r="3931" spans="1:10" s="243" customFormat="1" ht="23.25">
      <c r="A3931" s="325" t="s">
        <v>4564</v>
      </c>
      <c r="B3931" s="336" t="s">
        <v>4511</v>
      </c>
      <c r="C3931" s="336" t="s">
        <v>4506</v>
      </c>
      <c r="D3931" s="336" t="s">
        <v>4565</v>
      </c>
      <c r="E3931" s="469">
        <v>49000</v>
      </c>
      <c r="F3931" s="376" t="s">
        <v>4566</v>
      </c>
      <c r="G3931" s="336" t="s">
        <v>4509</v>
      </c>
      <c r="H3931" s="626">
        <v>44258</v>
      </c>
      <c r="I3931" s="626">
        <v>44467</v>
      </c>
      <c r="J3931" s="339" t="s">
        <v>37992</v>
      </c>
    </row>
    <row r="3932" spans="1:10" s="243" customFormat="1" ht="23.25">
      <c r="A3932" s="325" t="s">
        <v>4567</v>
      </c>
      <c r="B3932" s="336" t="s">
        <v>4511</v>
      </c>
      <c r="C3932" s="336" t="s">
        <v>4506</v>
      </c>
      <c r="D3932" s="336" t="s">
        <v>4568</v>
      </c>
      <c r="E3932" s="469">
        <v>132000</v>
      </c>
      <c r="F3932" s="376" t="s">
        <v>4569</v>
      </c>
      <c r="G3932" s="336" t="s">
        <v>4509</v>
      </c>
      <c r="H3932" s="626">
        <v>44258</v>
      </c>
      <c r="I3932" s="626">
        <v>44926</v>
      </c>
      <c r="J3932" s="339" t="s">
        <v>37992</v>
      </c>
    </row>
    <row r="3933" spans="1:10" s="243" customFormat="1" ht="23.25">
      <c r="A3933" s="325" t="s">
        <v>4570</v>
      </c>
      <c r="B3933" s="336" t="s">
        <v>4571</v>
      </c>
      <c r="C3933" s="336" t="s">
        <v>4506</v>
      </c>
      <c r="D3933" s="336" t="s">
        <v>4572</v>
      </c>
      <c r="E3933" s="469">
        <v>5450404.1800000006</v>
      </c>
      <c r="F3933" s="376" t="s">
        <v>4573</v>
      </c>
      <c r="G3933" s="336" t="s">
        <v>4509</v>
      </c>
      <c r="H3933" s="626">
        <v>44264</v>
      </c>
      <c r="I3933" s="626">
        <v>44797</v>
      </c>
      <c r="J3933" s="339" t="s">
        <v>37992</v>
      </c>
    </row>
    <row r="3934" spans="1:10" s="243" customFormat="1" ht="34.9">
      <c r="A3934" s="325" t="s">
        <v>4574</v>
      </c>
      <c r="B3934" s="336" t="s">
        <v>4575</v>
      </c>
      <c r="C3934" s="336" t="s">
        <v>4506</v>
      </c>
      <c r="D3934" s="336" t="s">
        <v>4576</v>
      </c>
      <c r="E3934" s="469">
        <v>33600</v>
      </c>
      <c r="F3934" s="376" t="s">
        <v>4577</v>
      </c>
      <c r="G3934" s="336" t="s">
        <v>4509</v>
      </c>
      <c r="H3934" s="626">
        <v>44265</v>
      </c>
      <c r="I3934" s="626">
        <v>44399</v>
      </c>
      <c r="J3934" s="339" t="s">
        <v>37992</v>
      </c>
    </row>
    <row r="3935" spans="1:10" s="243" customFormat="1" ht="34.9">
      <c r="A3935" s="325" t="s">
        <v>4578</v>
      </c>
      <c r="B3935" s="336" t="s">
        <v>4511</v>
      </c>
      <c r="C3935" s="336" t="s">
        <v>4506</v>
      </c>
      <c r="D3935" s="336" t="s">
        <v>4579</v>
      </c>
      <c r="E3935" s="469">
        <v>97000</v>
      </c>
      <c r="F3935" s="376" t="s">
        <v>4580</v>
      </c>
      <c r="G3935" s="336" t="s">
        <v>4509</v>
      </c>
      <c r="H3935" s="626">
        <v>44266</v>
      </c>
      <c r="I3935" s="626">
        <v>44676</v>
      </c>
      <c r="J3935" s="339" t="s">
        <v>37992</v>
      </c>
    </row>
    <row r="3936" spans="1:10" s="243" customFormat="1" ht="23.25">
      <c r="A3936" s="325" t="s">
        <v>4581</v>
      </c>
      <c r="B3936" s="336" t="s">
        <v>4511</v>
      </c>
      <c r="C3936" s="336" t="s">
        <v>4506</v>
      </c>
      <c r="D3936" s="336" t="s">
        <v>4582</v>
      </c>
      <c r="E3936" s="469">
        <v>258000</v>
      </c>
      <c r="F3936" s="376" t="s">
        <v>4583</v>
      </c>
      <c r="G3936" s="336" t="s">
        <v>4509</v>
      </c>
      <c r="H3936" s="626">
        <v>44271</v>
      </c>
      <c r="I3936" s="626">
        <v>44926</v>
      </c>
      <c r="J3936" s="339" t="s">
        <v>37992</v>
      </c>
    </row>
    <row r="3937" spans="1:10" s="243" customFormat="1" ht="23.25">
      <c r="A3937" s="325" t="s">
        <v>4584</v>
      </c>
      <c r="B3937" s="336" t="s">
        <v>4511</v>
      </c>
      <c r="C3937" s="336" t="s">
        <v>4506</v>
      </c>
      <c r="D3937" s="336" t="s">
        <v>4585</v>
      </c>
      <c r="E3937" s="469">
        <v>278633.33</v>
      </c>
      <c r="F3937" s="376" t="s">
        <v>4586</v>
      </c>
      <c r="G3937" s="336" t="s">
        <v>4509</v>
      </c>
      <c r="H3937" s="626">
        <v>44273</v>
      </c>
      <c r="I3937" s="626">
        <v>44926</v>
      </c>
      <c r="J3937" s="339" t="s">
        <v>37992</v>
      </c>
    </row>
    <row r="3938" spans="1:10" s="243" customFormat="1" ht="23.25">
      <c r="A3938" s="325" t="s">
        <v>4587</v>
      </c>
      <c r="B3938" s="336" t="s">
        <v>4588</v>
      </c>
      <c r="C3938" s="336" t="s">
        <v>4506</v>
      </c>
      <c r="D3938" s="336" t="s">
        <v>4507</v>
      </c>
      <c r="E3938" s="469">
        <v>31900</v>
      </c>
      <c r="F3938" s="376" t="s">
        <v>4589</v>
      </c>
      <c r="G3938" s="336" t="s">
        <v>4509</v>
      </c>
      <c r="H3938" s="626">
        <v>44281</v>
      </c>
      <c r="I3938" s="626">
        <v>44641</v>
      </c>
      <c r="J3938" s="339" t="s">
        <v>37992</v>
      </c>
    </row>
    <row r="3939" spans="1:10" s="243" customFormat="1" ht="58.15">
      <c r="A3939" s="325" t="s">
        <v>4590</v>
      </c>
      <c r="B3939" s="336" t="s">
        <v>4511</v>
      </c>
      <c r="C3939" s="336" t="s">
        <v>4506</v>
      </c>
      <c r="D3939" s="336" t="s">
        <v>4591</v>
      </c>
      <c r="E3939" s="469">
        <v>55080</v>
      </c>
      <c r="F3939" s="376" t="s">
        <v>4592</v>
      </c>
      <c r="G3939" s="336" t="s">
        <v>4509</v>
      </c>
      <c r="H3939" s="626">
        <v>44281</v>
      </c>
      <c r="I3939" s="626">
        <v>44364</v>
      </c>
      <c r="J3939" s="339" t="s">
        <v>37992</v>
      </c>
    </row>
    <row r="3940" spans="1:10" s="243" customFormat="1" ht="23.25">
      <c r="A3940" s="325" t="s">
        <v>4593</v>
      </c>
      <c r="B3940" s="336" t="s">
        <v>4511</v>
      </c>
      <c r="C3940" s="336" t="s">
        <v>4506</v>
      </c>
      <c r="D3940" s="336" t="s">
        <v>4594</v>
      </c>
      <c r="E3940" s="469">
        <v>110500</v>
      </c>
      <c r="F3940" s="376" t="s">
        <v>4595</v>
      </c>
      <c r="G3940" s="336" t="s">
        <v>4509</v>
      </c>
      <c r="H3940" s="626">
        <v>44284</v>
      </c>
      <c r="I3940" s="626">
        <v>44674</v>
      </c>
      <c r="J3940" s="339" t="s">
        <v>37992</v>
      </c>
    </row>
    <row r="3941" spans="1:10" s="243" customFormat="1" ht="23.25">
      <c r="A3941" s="325" t="s">
        <v>4596</v>
      </c>
      <c r="B3941" s="336" t="s">
        <v>4511</v>
      </c>
      <c r="C3941" s="336" t="s">
        <v>4506</v>
      </c>
      <c r="D3941" s="336" t="s">
        <v>4597</v>
      </c>
      <c r="E3941" s="469">
        <v>100000</v>
      </c>
      <c r="F3941" s="376" t="s">
        <v>4598</v>
      </c>
      <c r="G3941" s="336" t="s">
        <v>4509</v>
      </c>
      <c r="H3941" s="626">
        <v>44285</v>
      </c>
      <c r="I3941" s="626">
        <v>44585</v>
      </c>
      <c r="J3941" s="339" t="s">
        <v>37992</v>
      </c>
    </row>
    <row r="3942" spans="1:10" s="243" customFormat="1" ht="23.25">
      <c r="A3942" s="325" t="s">
        <v>4599</v>
      </c>
      <c r="B3942" s="336" t="s">
        <v>4575</v>
      </c>
      <c r="C3942" s="336" t="s">
        <v>4506</v>
      </c>
      <c r="D3942" s="336" t="s">
        <v>4600</v>
      </c>
      <c r="E3942" s="469">
        <v>70000</v>
      </c>
      <c r="F3942" s="376" t="s">
        <v>4601</v>
      </c>
      <c r="G3942" s="336" t="s">
        <v>4509</v>
      </c>
      <c r="H3942" s="626">
        <v>44285</v>
      </c>
      <c r="I3942" s="626">
        <v>44455</v>
      </c>
      <c r="J3942" s="339" t="s">
        <v>37992</v>
      </c>
    </row>
    <row r="3943" spans="1:10" s="243" customFormat="1" ht="23.25">
      <c r="A3943" s="325" t="s">
        <v>4602</v>
      </c>
      <c r="B3943" s="336" t="s">
        <v>4511</v>
      </c>
      <c r="C3943" s="336" t="s">
        <v>4506</v>
      </c>
      <c r="D3943" s="336" t="s">
        <v>4603</v>
      </c>
      <c r="E3943" s="469">
        <v>45000</v>
      </c>
      <c r="F3943" s="376" t="s">
        <v>4604</v>
      </c>
      <c r="G3943" s="336" t="s">
        <v>4509</v>
      </c>
      <c r="H3943" s="626">
        <v>44285</v>
      </c>
      <c r="I3943" s="626">
        <v>44298</v>
      </c>
      <c r="J3943" s="339" t="s">
        <v>37992</v>
      </c>
    </row>
    <row r="3944" spans="1:10" s="243" customFormat="1" ht="23.25">
      <c r="A3944" s="325" t="s">
        <v>4605</v>
      </c>
      <c r="B3944" s="336" t="s">
        <v>4511</v>
      </c>
      <c r="C3944" s="336" t="s">
        <v>4506</v>
      </c>
      <c r="D3944" s="336" t="s">
        <v>4606</v>
      </c>
      <c r="E3944" s="469">
        <v>224000</v>
      </c>
      <c r="F3944" s="376" t="s">
        <v>4607</v>
      </c>
      <c r="G3944" s="336" t="s">
        <v>4509</v>
      </c>
      <c r="H3944" s="626">
        <v>44285</v>
      </c>
      <c r="I3944" s="626">
        <v>44765</v>
      </c>
      <c r="J3944" s="339" t="s">
        <v>37992</v>
      </c>
    </row>
    <row r="3945" spans="1:10" s="243" customFormat="1" ht="58.15">
      <c r="A3945" s="325" t="s">
        <v>4608</v>
      </c>
      <c r="B3945" s="336" t="s">
        <v>4575</v>
      </c>
      <c r="C3945" s="336" t="s">
        <v>4506</v>
      </c>
      <c r="D3945" s="336" t="s">
        <v>4609</v>
      </c>
      <c r="E3945" s="469">
        <v>80000</v>
      </c>
      <c r="F3945" s="376" t="s">
        <v>4610</v>
      </c>
      <c r="G3945" s="336" t="s">
        <v>4509</v>
      </c>
      <c r="H3945" s="626">
        <v>44291</v>
      </c>
      <c r="I3945" s="626">
        <v>44530</v>
      </c>
      <c r="J3945" s="339" t="s">
        <v>37992</v>
      </c>
    </row>
    <row r="3946" spans="1:10" s="243" customFormat="1" ht="34.9">
      <c r="A3946" s="325" t="s">
        <v>4611</v>
      </c>
      <c r="B3946" s="336" t="s">
        <v>4511</v>
      </c>
      <c r="C3946" s="336" t="s">
        <v>4506</v>
      </c>
      <c r="D3946" s="336" t="s">
        <v>4612</v>
      </c>
      <c r="E3946" s="469">
        <v>126000</v>
      </c>
      <c r="F3946" s="376" t="s">
        <v>4613</v>
      </c>
      <c r="G3946" s="336" t="s">
        <v>4509</v>
      </c>
      <c r="H3946" s="626">
        <v>44291</v>
      </c>
      <c r="I3946" s="626">
        <v>44831</v>
      </c>
      <c r="J3946" s="339" t="s">
        <v>37992</v>
      </c>
    </row>
    <row r="3947" spans="1:10" s="243" customFormat="1" ht="34.9">
      <c r="A3947" s="325" t="s">
        <v>4614</v>
      </c>
      <c r="B3947" s="336" t="s">
        <v>4511</v>
      </c>
      <c r="C3947" s="336" t="s">
        <v>4506</v>
      </c>
      <c r="D3947" s="336" t="s">
        <v>4615</v>
      </c>
      <c r="E3947" s="469">
        <v>126000</v>
      </c>
      <c r="F3947" s="376" t="s">
        <v>4616</v>
      </c>
      <c r="G3947" s="336" t="s">
        <v>4509</v>
      </c>
      <c r="H3947" s="626">
        <v>44291</v>
      </c>
      <c r="I3947" s="626">
        <v>44777</v>
      </c>
      <c r="J3947" s="339" t="s">
        <v>37992</v>
      </c>
    </row>
    <row r="3948" spans="1:10" s="243" customFormat="1" ht="34.9">
      <c r="A3948" s="325" t="s">
        <v>4617</v>
      </c>
      <c r="B3948" s="336" t="s">
        <v>4511</v>
      </c>
      <c r="C3948" s="336" t="s">
        <v>4506</v>
      </c>
      <c r="D3948" s="336" t="s">
        <v>4618</v>
      </c>
      <c r="E3948" s="469">
        <v>126000</v>
      </c>
      <c r="F3948" s="376" t="s">
        <v>4619</v>
      </c>
      <c r="G3948" s="336" t="s">
        <v>4509</v>
      </c>
      <c r="H3948" s="626">
        <v>44291</v>
      </c>
      <c r="I3948" s="626">
        <v>44831</v>
      </c>
      <c r="J3948" s="339" t="s">
        <v>37992</v>
      </c>
    </row>
    <row r="3949" spans="1:10" s="243" customFormat="1" ht="23.25">
      <c r="A3949" s="325" t="s">
        <v>4620</v>
      </c>
      <c r="B3949" s="336" t="s">
        <v>4511</v>
      </c>
      <c r="C3949" s="336" t="s">
        <v>4506</v>
      </c>
      <c r="D3949" s="336" t="s">
        <v>4621</v>
      </c>
      <c r="E3949" s="469">
        <v>144342</v>
      </c>
      <c r="F3949" s="376" t="s">
        <v>4622</v>
      </c>
      <c r="G3949" s="336" t="s">
        <v>4509</v>
      </c>
      <c r="H3949" s="626">
        <v>44299</v>
      </c>
      <c r="I3949" s="626">
        <v>44371</v>
      </c>
      <c r="J3949" s="339" t="s">
        <v>37992</v>
      </c>
    </row>
    <row r="3950" spans="1:10" s="243" customFormat="1" ht="34.9">
      <c r="A3950" s="325" t="s">
        <v>4623</v>
      </c>
      <c r="B3950" s="336" t="s">
        <v>4511</v>
      </c>
      <c r="C3950" s="336" t="s">
        <v>4506</v>
      </c>
      <c r="D3950" s="336" t="s">
        <v>4624</v>
      </c>
      <c r="E3950" s="469">
        <v>281250</v>
      </c>
      <c r="F3950" s="376" t="s">
        <v>4625</v>
      </c>
      <c r="G3950" s="336" t="s">
        <v>4509</v>
      </c>
      <c r="H3950" s="626">
        <v>44302</v>
      </c>
      <c r="I3950" s="626">
        <v>44904</v>
      </c>
      <c r="J3950" s="339" t="s">
        <v>37992</v>
      </c>
    </row>
    <row r="3951" spans="1:10" s="243" customFormat="1" ht="23.25">
      <c r="A3951" s="325" t="s">
        <v>4626</v>
      </c>
      <c r="B3951" s="336" t="s">
        <v>4511</v>
      </c>
      <c r="C3951" s="336" t="s">
        <v>4506</v>
      </c>
      <c r="D3951" s="336" t="s">
        <v>4627</v>
      </c>
      <c r="E3951" s="469">
        <v>50000</v>
      </c>
      <c r="F3951" s="376" t="s">
        <v>4628</v>
      </c>
      <c r="G3951" s="336" t="s">
        <v>4509</v>
      </c>
      <c r="H3951" s="626">
        <v>44305</v>
      </c>
      <c r="I3951" s="626">
        <v>44425</v>
      </c>
      <c r="J3951" s="339" t="s">
        <v>37992</v>
      </c>
    </row>
    <row r="3952" spans="1:10" s="243" customFormat="1" ht="23.25">
      <c r="A3952" s="325" t="s">
        <v>4629</v>
      </c>
      <c r="B3952" s="336" t="s">
        <v>4511</v>
      </c>
      <c r="C3952" s="336" t="s">
        <v>4506</v>
      </c>
      <c r="D3952" s="336" t="s">
        <v>4630</v>
      </c>
      <c r="E3952" s="469">
        <v>183300</v>
      </c>
      <c r="F3952" s="376" t="s">
        <v>4631</v>
      </c>
      <c r="G3952" s="336" t="s">
        <v>4509</v>
      </c>
      <c r="H3952" s="626">
        <v>44306</v>
      </c>
      <c r="I3952" s="626">
        <v>44926</v>
      </c>
      <c r="J3952" s="339" t="s">
        <v>37992</v>
      </c>
    </row>
    <row r="3953" spans="1:10" s="243" customFormat="1" ht="46.5">
      <c r="A3953" s="325" t="s">
        <v>4632</v>
      </c>
      <c r="B3953" s="336" t="s">
        <v>4524</v>
      </c>
      <c r="C3953" s="336" t="s">
        <v>4506</v>
      </c>
      <c r="D3953" s="336" t="s">
        <v>4633</v>
      </c>
      <c r="E3953" s="469">
        <v>266570.26</v>
      </c>
      <c r="F3953" s="376" t="s">
        <v>4634</v>
      </c>
      <c r="G3953" s="336" t="s">
        <v>4509</v>
      </c>
      <c r="H3953" s="626">
        <v>44306</v>
      </c>
      <c r="I3953" s="626">
        <v>44551</v>
      </c>
      <c r="J3953" s="339" t="s">
        <v>37992</v>
      </c>
    </row>
    <row r="3954" spans="1:10" s="243" customFormat="1" ht="34.9">
      <c r="A3954" s="325" t="s">
        <v>4635</v>
      </c>
      <c r="B3954" s="336" t="s">
        <v>4511</v>
      </c>
      <c r="C3954" s="336" t="s">
        <v>4506</v>
      </c>
      <c r="D3954" s="336" t="s">
        <v>4636</v>
      </c>
      <c r="E3954" s="469">
        <v>180000</v>
      </c>
      <c r="F3954" s="376" t="s">
        <v>4637</v>
      </c>
      <c r="G3954" s="336" t="s">
        <v>4509</v>
      </c>
      <c r="H3954" s="626">
        <v>44308</v>
      </c>
      <c r="I3954" s="626">
        <v>44849</v>
      </c>
      <c r="J3954" s="339" t="s">
        <v>37992</v>
      </c>
    </row>
    <row r="3955" spans="1:10" s="243" customFormat="1" ht="34.9">
      <c r="A3955" s="325" t="s">
        <v>4638</v>
      </c>
      <c r="B3955" s="336" t="s">
        <v>4511</v>
      </c>
      <c r="C3955" s="336" t="s">
        <v>4506</v>
      </c>
      <c r="D3955" s="336" t="s">
        <v>4639</v>
      </c>
      <c r="E3955" s="469">
        <v>160000</v>
      </c>
      <c r="F3955" s="376" t="s">
        <v>4640</v>
      </c>
      <c r="G3955" s="336" t="s">
        <v>4509</v>
      </c>
      <c r="H3955" s="626">
        <v>44312</v>
      </c>
      <c r="I3955" s="626">
        <v>44643</v>
      </c>
      <c r="J3955" s="339" t="s">
        <v>37992</v>
      </c>
    </row>
    <row r="3956" spans="1:10" s="243" customFormat="1" ht="23.25">
      <c r="A3956" s="325" t="s">
        <v>4641</v>
      </c>
      <c r="B3956" s="336" t="s">
        <v>4511</v>
      </c>
      <c r="C3956" s="336" t="s">
        <v>4506</v>
      </c>
      <c r="D3956" s="336" t="s">
        <v>4642</v>
      </c>
      <c r="E3956" s="469">
        <v>110500</v>
      </c>
      <c r="F3956" s="376" t="s">
        <v>4643</v>
      </c>
      <c r="G3956" s="336" t="s">
        <v>4509</v>
      </c>
      <c r="H3956" s="626">
        <v>44313</v>
      </c>
      <c r="I3956" s="626">
        <v>44703</v>
      </c>
      <c r="J3956" s="339" t="s">
        <v>37992</v>
      </c>
    </row>
    <row r="3957" spans="1:10" s="243" customFormat="1" ht="23.25">
      <c r="A3957" s="325" t="s">
        <v>4644</v>
      </c>
      <c r="B3957" s="336" t="s">
        <v>4511</v>
      </c>
      <c r="C3957" s="336" t="s">
        <v>4506</v>
      </c>
      <c r="D3957" s="336" t="s">
        <v>4645</v>
      </c>
      <c r="E3957" s="469">
        <v>95500</v>
      </c>
      <c r="F3957" s="376" t="s">
        <v>4646</v>
      </c>
      <c r="G3957" s="336" t="s">
        <v>4509</v>
      </c>
      <c r="H3957" s="626">
        <v>44313</v>
      </c>
      <c r="I3957" s="626">
        <v>44733</v>
      </c>
      <c r="J3957" s="339" t="s">
        <v>37992</v>
      </c>
    </row>
    <row r="3958" spans="1:10" s="243" customFormat="1" ht="34.9">
      <c r="A3958" s="325" t="s">
        <v>4647</v>
      </c>
      <c r="B3958" s="336" t="s">
        <v>4511</v>
      </c>
      <c r="C3958" s="336" t="s">
        <v>4506</v>
      </c>
      <c r="D3958" s="336" t="s">
        <v>4648</v>
      </c>
      <c r="E3958" s="469">
        <v>42000</v>
      </c>
      <c r="F3958" s="376" t="s">
        <v>4649</v>
      </c>
      <c r="G3958" s="336" t="s">
        <v>4509</v>
      </c>
      <c r="H3958" s="626">
        <v>44314</v>
      </c>
      <c r="I3958" s="626">
        <v>44339</v>
      </c>
      <c r="J3958" s="339" t="s">
        <v>37992</v>
      </c>
    </row>
    <row r="3959" spans="1:10" s="243" customFormat="1" ht="46.5">
      <c r="A3959" s="325" t="s">
        <v>4650</v>
      </c>
      <c r="B3959" s="336" t="s">
        <v>4511</v>
      </c>
      <c r="C3959" s="336" t="s">
        <v>4506</v>
      </c>
      <c r="D3959" s="336" t="s">
        <v>4651</v>
      </c>
      <c r="E3959" s="469">
        <v>53200</v>
      </c>
      <c r="F3959" s="376" t="s">
        <v>4652</v>
      </c>
      <c r="G3959" s="336" t="s">
        <v>4509</v>
      </c>
      <c r="H3959" s="626">
        <v>44314</v>
      </c>
      <c r="I3959" s="626">
        <v>44893</v>
      </c>
      <c r="J3959" s="339" t="s">
        <v>37992</v>
      </c>
    </row>
    <row r="3960" spans="1:10" s="243" customFormat="1" ht="46.5">
      <c r="A3960" s="325" t="s">
        <v>4653</v>
      </c>
      <c r="B3960" s="336" t="s">
        <v>4511</v>
      </c>
      <c r="C3960" s="336" t="s">
        <v>4506</v>
      </c>
      <c r="D3960" s="336" t="s">
        <v>4654</v>
      </c>
      <c r="E3960" s="469">
        <v>85500</v>
      </c>
      <c r="F3960" s="376" t="s">
        <v>4655</v>
      </c>
      <c r="G3960" s="336" t="s">
        <v>4509</v>
      </c>
      <c r="H3960" s="626">
        <v>44314</v>
      </c>
      <c r="I3960" s="626">
        <v>44893</v>
      </c>
      <c r="J3960" s="339" t="s">
        <v>37992</v>
      </c>
    </row>
    <row r="3961" spans="1:10" s="243" customFormat="1" ht="34.9">
      <c r="A3961" s="325" t="s">
        <v>4656</v>
      </c>
      <c r="B3961" s="336" t="s">
        <v>4511</v>
      </c>
      <c r="C3961" s="336" t="s">
        <v>4506</v>
      </c>
      <c r="D3961" s="336" t="s">
        <v>4657</v>
      </c>
      <c r="E3961" s="469">
        <v>246000</v>
      </c>
      <c r="F3961" s="376" t="s">
        <v>4658</v>
      </c>
      <c r="G3961" s="336" t="s">
        <v>4509</v>
      </c>
      <c r="H3961" s="626">
        <v>44316</v>
      </c>
      <c r="I3961" s="626">
        <v>44926</v>
      </c>
      <c r="J3961" s="339" t="s">
        <v>37992</v>
      </c>
    </row>
    <row r="3962" spans="1:10" s="243" customFormat="1" ht="34.9">
      <c r="A3962" s="325" t="s">
        <v>4659</v>
      </c>
      <c r="B3962" s="336" t="s">
        <v>4575</v>
      </c>
      <c r="C3962" s="336" t="s">
        <v>4506</v>
      </c>
      <c r="D3962" s="336" t="s">
        <v>4660</v>
      </c>
      <c r="E3962" s="469">
        <v>12000</v>
      </c>
      <c r="F3962" s="376" t="s">
        <v>4661</v>
      </c>
      <c r="G3962" s="336" t="s">
        <v>4509</v>
      </c>
      <c r="H3962" s="626">
        <v>44320</v>
      </c>
      <c r="I3962" s="626">
        <v>44504</v>
      </c>
      <c r="J3962" s="339" t="s">
        <v>37992</v>
      </c>
    </row>
    <row r="3963" spans="1:10" s="243" customFormat="1" ht="34.9">
      <c r="A3963" s="325" t="s">
        <v>4662</v>
      </c>
      <c r="B3963" s="336" t="s">
        <v>4575</v>
      </c>
      <c r="C3963" s="336" t="s">
        <v>4506</v>
      </c>
      <c r="D3963" s="336" t="s">
        <v>4663</v>
      </c>
      <c r="E3963" s="469">
        <v>12000</v>
      </c>
      <c r="F3963" s="376" t="s">
        <v>4664</v>
      </c>
      <c r="G3963" s="336" t="s">
        <v>4509</v>
      </c>
      <c r="H3963" s="626">
        <v>44320</v>
      </c>
      <c r="I3963" s="626">
        <v>44504</v>
      </c>
      <c r="J3963" s="339" t="s">
        <v>37992</v>
      </c>
    </row>
    <row r="3964" spans="1:10" s="243" customFormat="1" ht="34.9">
      <c r="A3964" s="325" t="s">
        <v>4665</v>
      </c>
      <c r="B3964" s="336" t="s">
        <v>4575</v>
      </c>
      <c r="C3964" s="336" t="s">
        <v>4506</v>
      </c>
      <c r="D3964" s="336" t="s">
        <v>4666</v>
      </c>
      <c r="E3964" s="469">
        <v>33600</v>
      </c>
      <c r="F3964" s="376" t="s">
        <v>4667</v>
      </c>
      <c r="G3964" s="336" t="s">
        <v>4509</v>
      </c>
      <c r="H3964" s="626">
        <v>44320</v>
      </c>
      <c r="I3964" s="626">
        <v>44504</v>
      </c>
      <c r="J3964" s="339" t="s">
        <v>37992</v>
      </c>
    </row>
    <row r="3965" spans="1:10" s="243" customFormat="1" ht="23.25">
      <c r="A3965" s="325" t="s">
        <v>4668</v>
      </c>
      <c r="B3965" s="336" t="s">
        <v>4511</v>
      </c>
      <c r="C3965" s="336" t="s">
        <v>4506</v>
      </c>
      <c r="D3965" s="336" t="s">
        <v>4669</v>
      </c>
      <c r="E3965" s="469">
        <v>210000</v>
      </c>
      <c r="F3965" s="376" t="s">
        <v>4670</v>
      </c>
      <c r="G3965" s="336" t="s">
        <v>4509</v>
      </c>
      <c r="H3965" s="626">
        <v>44320</v>
      </c>
      <c r="I3965" s="626">
        <v>44730</v>
      </c>
      <c r="J3965" s="339" t="s">
        <v>37992</v>
      </c>
    </row>
    <row r="3966" spans="1:10" s="243" customFormat="1" ht="58.15">
      <c r="A3966" s="325" t="s">
        <v>4671</v>
      </c>
      <c r="B3966" s="336" t="s">
        <v>4511</v>
      </c>
      <c r="C3966" s="336" t="s">
        <v>4506</v>
      </c>
      <c r="D3966" s="336" t="s">
        <v>4672</v>
      </c>
      <c r="E3966" s="469">
        <v>57000</v>
      </c>
      <c r="F3966" s="376" t="s">
        <v>4673</v>
      </c>
      <c r="G3966" s="336" t="s">
        <v>4509</v>
      </c>
      <c r="H3966" s="626">
        <v>44320</v>
      </c>
      <c r="I3966" s="626">
        <v>44500</v>
      </c>
      <c r="J3966" s="339" t="s">
        <v>37992</v>
      </c>
    </row>
    <row r="3967" spans="1:10" s="243" customFormat="1" ht="34.9">
      <c r="A3967" s="325" t="s">
        <v>4674</v>
      </c>
      <c r="B3967" s="336" t="s">
        <v>4537</v>
      </c>
      <c r="C3967" s="336" t="s">
        <v>4506</v>
      </c>
      <c r="D3967" s="336" t="s">
        <v>4675</v>
      </c>
      <c r="E3967" s="469">
        <v>13983.05</v>
      </c>
      <c r="F3967" s="376" t="s">
        <v>4676</v>
      </c>
      <c r="G3967" s="336" t="s">
        <v>4509</v>
      </c>
      <c r="H3967" s="626">
        <v>44321</v>
      </c>
      <c r="I3967" s="626">
        <v>44411</v>
      </c>
      <c r="J3967" s="339" t="s">
        <v>37992</v>
      </c>
    </row>
    <row r="3968" spans="1:10" s="243" customFormat="1" ht="34.9">
      <c r="A3968" s="325" t="s">
        <v>4677</v>
      </c>
      <c r="B3968" s="336" t="s">
        <v>4511</v>
      </c>
      <c r="C3968" s="336" t="s">
        <v>4506</v>
      </c>
      <c r="D3968" s="336" t="s">
        <v>4678</v>
      </c>
      <c r="E3968" s="469">
        <v>42000</v>
      </c>
      <c r="F3968" s="376" t="s">
        <v>4679</v>
      </c>
      <c r="G3968" s="336" t="s">
        <v>4509</v>
      </c>
      <c r="H3968" s="626">
        <v>44321</v>
      </c>
      <c r="I3968" s="626">
        <v>44501</v>
      </c>
      <c r="J3968" s="339" t="s">
        <v>37992</v>
      </c>
    </row>
    <row r="3969" spans="1:10" s="243" customFormat="1" ht="34.9">
      <c r="A3969" s="325" t="s">
        <v>4680</v>
      </c>
      <c r="B3969" s="336" t="s">
        <v>4681</v>
      </c>
      <c r="C3969" s="336" t="s">
        <v>4506</v>
      </c>
      <c r="D3969" s="336" t="s">
        <v>4682</v>
      </c>
      <c r="E3969" s="469">
        <v>11123438.189999999</v>
      </c>
      <c r="F3969" s="376" t="s">
        <v>4683</v>
      </c>
      <c r="G3969" s="336" t="s">
        <v>4509</v>
      </c>
      <c r="H3969" s="626">
        <v>44327</v>
      </c>
      <c r="I3969" s="626">
        <v>45081</v>
      </c>
      <c r="J3969" s="339" t="s">
        <v>37992</v>
      </c>
    </row>
    <row r="3970" spans="1:10" s="243" customFormat="1" ht="23.25">
      <c r="A3970" s="325" t="s">
        <v>4684</v>
      </c>
      <c r="B3970" s="336" t="s">
        <v>4511</v>
      </c>
      <c r="C3970" s="336" t="s">
        <v>4506</v>
      </c>
      <c r="D3970" s="336" t="s">
        <v>4685</v>
      </c>
      <c r="E3970" s="469">
        <v>137433.33000000002</v>
      </c>
      <c r="F3970" s="376" t="s">
        <v>4686</v>
      </c>
      <c r="G3970" s="336" t="s">
        <v>4509</v>
      </c>
      <c r="H3970" s="626">
        <v>44328</v>
      </c>
      <c r="I3970" s="626">
        <v>44712</v>
      </c>
      <c r="J3970" s="339" t="s">
        <v>37992</v>
      </c>
    </row>
    <row r="3971" spans="1:10" s="243" customFormat="1" ht="23.25">
      <c r="A3971" s="325" t="s">
        <v>4687</v>
      </c>
      <c r="B3971" s="336" t="s">
        <v>4575</v>
      </c>
      <c r="C3971" s="336" t="s">
        <v>4506</v>
      </c>
      <c r="D3971" s="336" t="s">
        <v>4688</v>
      </c>
      <c r="E3971" s="469">
        <v>52500</v>
      </c>
      <c r="F3971" s="376" t="s">
        <v>4689</v>
      </c>
      <c r="G3971" s="336" t="s">
        <v>4509</v>
      </c>
      <c r="H3971" s="626">
        <v>44333</v>
      </c>
      <c r="I3971" s="626">
        <v>44543</v>
      </c>
      <c r="J3971" s="339" t="s">
        <v>37992</v>
      </c>
    </row>
    <row r="3972" spans="1:10" s="243" customFormat="1" ht="46.5">
      <c r="A3972" s="325" t="s">
        <v>4690</v>
      </c>
      <c r="B3972" s="336" t="s">
        <v>4511</v>
      </c>
      <c r="C3972" s="336" t="s">
        <v>4506</v>
      </c>
      <c r="D3972" s="336" t="s">
        <v>4691</v>
      </c>
      <c r="E3972" s="469">
        <v>40500</v>
      </c>
      <c r="F3972" s="376" t="s">
        <v>4692</v>
      </c>
      <c r="G3972" s="336" t="s">
        <v>4509</v>
      </c>
      <c r="H3972" s="626">
        <v>44336</v>
      </c>
      <c r="I3972" s="626">
        <v>44425</v>
      </c>
      <c r="J3972" s="339" t="s">
        <v>37992</v>
      </c>
    </row>
    <row r="3973" spans="1:10" s="243" customFormat="1" ht="34.9">
      <c r="A3973" s="325" t="s">
        <v>4693</v>
      </c>
      <c r="B3973" s="336" t="s">
        <v>4524</v>
      </c>
      <c r="C3973" s="336" t="s">
        <v>4506</v>
      </c>
      <c r="D3973" s="336" t="s">
        <v>4694</v>
      </c>
      <c r="E3973" s="469">
        <v>348757.35000000003</v>
      </c>
      <c r="F3973" s="376" t="s">
        <v>4695</v>
      </c>
      <c r="G3973" s="336" t="s">
        <v>4509</v>
      </c>
      <c r="H3973" s="626">
        <v>44337</v>
      </c>
      <c r="I3973" s="626">
        <v>44731</v>
      </c>
      <c r="J3973" s="339" t="s">
        <v>37992</v>
      </c>
    </row>
    <row r="3974" spans="1:10" s="243" customFormat="1" ht="23.25">
      <c r="A3974" s="325" t="s">
        <v>4696</v>
      </c>
      <c r="B3974" s="336" t="s">
        <v>4571</v>
      </c>
      <c r="C3974" s="336" t="s">
        <v>4506</v>
      </c>
      <c r="D3974" s="336" t="s">
        <v>4697</v>
      </c>
      <c r="E3974" s="469">
        <v>133053</v>
      </c>
      <c r="F3974" s="376" t="s">
        <v>4698</v>
      </c>
      <c r="G3974" s="336" t="s">
        <v>4509</v>
      </c>
      <c r="H3974" s="626">
        <v>44340</v>
      </c>
      <c r="I3974" s="626">
        <v>44390</v>
      </c>
      <c r="J3974" s="339" t="s">
        <v>37992</v>
      </c>
    </row>
    <row r="3975" spans="1:10" s="243" customFormat="1" ht="34.9">
      <c r="A3975" s="325" t="s">
        <v>4699</v>
      </c>
      <c r="B3975" s="336" t="s">
        <v>4571</v>
      </c>
      <c r="C3975" s="336" t="s">
        <v>4506</v>
      </c>
      <c r="D3975" s="336" t="s">
        <v>4700</v>
      </c>
      <c r="E3975" s="469">
        <v>183806</v>
      </c>
      <c r="F3975" s="376" t="s">
        <v>4701</v>
      </c>
      <c r="G3975" s="336" t="s">
        <v>4509</v>
      </c>
      <c r="H3975" s="626">
        <v>44340</v>
      </c>
      <c r="I3975" s="626">
        <v>44397</v>
      </c>
      <c r="J3975" s="339" t="s">
        <v>37992</v>
      </c>
    </row>
    <row r="3976" spans="1:10" s="243" customFormat="1" ht="23.25">
      <c r="A3976" s="325" t="s">
        <v>4702</v>
      </c>
      <c r="B3976" s="336" t="s">
        <v>4571</v>
      </c>
      <c r="C3976" s="336" t="s">
        <v>4506</v>
      </c>
      <c r="D3976" s="336" t="s">
        <v>4700</v>
      </c>
      <c r="E3976" s="469">
        <v>18393.650000000001</v>
      </c>
      <c r="F3976" s="376" t="s">
        <v>4703</v>
      </c>
      <c r="G3976" s="336" t="s">
        <v>4509</v>
      </c>
      <c r="H3976" s="626">
        <v>44341</v>
      </c>
      <c r="I3976" s="626">
        <v>44398</v>
      </c>
      <c r="J3976" s="339" t="s">
        <v>37992</v>
      </c>
    </row>
    <row r="3977" spans="1:10" s="243" customFormat="1" ht="34.9">
      <c r="A3977" s="325" t="s">
        <v>4704</v>
      </c>
      <c r="B3977" s="336" t="s">
        <v>4571</v>
      </c>
      <c r="C3977" s="336" t="s">
        <v>4506</v>
      </c>
      <c r="D3977" s="336" t="s">
        <v>4705</v>
      </c>
      <c r="E3977" s="469">
        <v>11546548.43</v>
      </c>
      <c r="F3977" s="376" t="s">
        <v>4706</v>
      </c>
      <c r="G3977" s="336" t="s">
        <v>4509</v>
      </c>
      <c r="H3977" s="626">
        <v>44341</v>
      </c>
      <c r="I3977" s="626">
        <v>44740</v>
      </c>
      <c r="J3977" s="339" t="s">
        <v>37992</v>
      </c>
    </row>
    <row r="3978" spans="1:10" s="243" customFormat="1" ht="23.25">
      <c r="A3978" s="325" t="s">
        <v>4707</v>
      </c>
      <c r="B3978" s="336" t="s">
        <v>4511</v>
      </c>
      <c r="C3978" s="336" t="s">
        <v>4506</v>
      </c>
      <c r="D3978" s="336" t="s">
        <v>4708</v>
      </c>
      <c r="E3978" s="469">
        <v>93500</v>
      </c>
      <c r="F3978" s="376" t="s">
        <v>4709</v>
      </c>
      <c r="G3978" s="336" t="s">
        <v>4509</v>
      </c>
      <c r="H3978" s="626">
        <v>44343</v>
      </c>
      <c r="I3978" s="626">
        <v>44434</v>
      </c>
      <c r="J3978" s="339" t="s">
        <v>37992</v>
      </c>
    </row>
    <row r="3979" spans="1:10" s="243" customFormat="1" ht="23.25">
      <c r="A3979" s="325" t="s">
        <v>4710</v>
      </c>
      <c r="B3979" s="336" t="s">
        <v>4511</v>
      </c>
      <c r="C3979" s="336" t="s">
        <v>4506</v>
      </c>
      <c r="D3979" s="336" t="s">
        <v>4711</v>
      </c>
      <c r="E3979" s="469">
        <v>228000</v>
      </c>
      <c r="F3979" s="376" t="s">
        <v>4712</v>
      </c>
      <c r="G3979" s="336" t="s">
        <v>4509</v>
      </c>
      <c r="H3979" s="626">
        <v>44344</v>
      </c>
      <c r="I3979" s="626">
        <v>44926</v>
      </c>
      <c r="J3979" s="339" t="s">
        <v>37992</v>
      </c>
    </row>
    <row r="3980" spans="1:10" s="243" customFormat="1" ht="46.5">
      <c r="A3980" s="325" t="s">
        <v>4713</v>
      </c>
      <c r="B3980" s="336" t="s">
        <v>4575</v>
      </c>
      <c r="C3980" s="336" t="s">
        <v>4506</v>
      </c>
      <c r="D3980" s="336" t="s">
        <v>4714</v>
      </c>
      <c r="E3980" s="469">
        <v>89100</v>
      </c>
      <c r="F3980" s="376" t="s">
        <v>4715</v>
      </c>
      <c r="G3980" s="336" t="s">
        <v>4509</v>
      </c>
      <c r="H3980" s="626">
        <v>44348</v>
      </c>
      <c r="I3980" s="626">
        <v>44473</v>
      </c>
      <c r="J3980" s="339" t="s">
        <v>37992</v>
      </c>
    </row>
    <row r="3981" spans="1:10" s="243" customFormat="1" ht="23.25">
      <c r="A3981" s="325" t="s">
        <v>4716</v>
      </c>
      <c r="B3981" s="336" t="s">
        <v>4511</v>
      </c>
      <c r="C3981" s="336" t="s">
        <v>4506</v>
      </c>
      <c r="D3981" s="336" t="s">
        <v>4717</v>
      </c>
      <c r="E3981" s="469">
        <v>175000</v>
      </c>
      <c r="F3981" s="376" t="s">
        <v>4718</v>
      </c>
      <c r="G3981" s="336" t="s">
        <v>4509</v>
      </c>
      <c r="H3981" s="626">
        <v>44348</v>
      </c>
      <c r="I3981" s="626">
        <v>44740</v>
      </c>
      <c r="J3981" s="339" t="s">
        <v>37992</v>
      </c>
    </row>
    <row r="3982" spans="1:10" s="243" customFormat="1" ht="23.25">
      <c r="A3982" s="325" t="s">
        <v>4719</v>
      </c>
      <c r="B3982" s="336" t="s">
        <v>4511</v>
      </c>
      <c r="C3982" s="336" t="s">
        <v>4506</v>
      </c>
      <c r="D3982" s="336" t="s">
        <v>4720</v>
      </c>
      <c r="E3982" s="469">
        <v>133000</v>
      </c>
      <c r="F3982" s="376" t="s">
        <v>4721</v>
      </c>
      <c r="G3982" s="336" t="s">
        <v>4509</v>
      </c>
      <c r="H3982" s="626">
        <v>44348</v>
      </c>
      <c r="I3982" s="626">
        <v>44926</v>
      </c>
      <c r="J3982" s="339" t="s">
        <v>37992</v>
      </c>
    </row>
    <row r="3983" spans="1:10" s="243" customFormat="1" ht="23.25">
      <c r="A3983" s="325" t="s">
        <v>4719</v>
      </c>
      <c r="B3983" s="336" t="s">
        <v>4511</v>
      </c>
      <c r="C3983" s="336" t="s">
        <v>4506</v>
      </c>
      <c r="D3983" s="336" t="s">
        <v>4722</v>
      </c>
      <c r="E3983" s="469">
        <v>133000</v>
      </c>
      <c r="F3983" s="376" t="s">
        <v>4723</v>
      </c>
      <c r="G3983" s="336" t="s">
        <v>4509</v>
      </c>
      <c r="H3983" s="626">
        <v>44348</v>
      </c>
      <c r="I3983" s="626">
        <v>44712</v>
      </c>
      <c r="J3983" s="339" t="s">
        <v>37992</v>
      </c>
    </row>
    <row r="3984" spans="1:10" s="243" customFormat="1" ht="46.5">
      <c r="A3984" s="325" t="s">
        <v>4724</v>
      </c>
      <c r="B3984" s="336" t="s">
        <v>4511</v>
      </c>
      <c r="C3984" s="336" t="s">
        <v>4506</v>
      </c>
      <c r="D3984" s="336" t="s">
        <v>4725</v>
      </c>
      <c r="E3984" s="469">
        <v>126000</v>
      </c>
      <c r="F3984" s="376" t="s">
        <v>4726</v>
      </c>
      <c r="G3984" s="336" t="s">
        <v>4509</v>
      </c>
      <c r="H3984" s="626">
        <v>44348</v>
      </c>
      <c r="I3984" s="626">
        <v>44552</v>
      </c>
      <c r="J3984" s="339" t="s">
        <v>37992</v>
      </c>
    </row>
    <row r="3985" spans="1:10" s="243" customFormat="1" ht="23.25">
      <c r="A3985" s="325" t="s">
        <v>4727</v>
      </c>
      <c r="B3985" s="336" t="s">
        <v>4511</v>
      </c>
      <c r="C3985" s="336" t="s">
        <v>4506</v>
      </c>
      <c r="D3985" s="336" t="s">
        <v>4728</v>
      </c>
      <c r="E3985" s="469">
        <v>61000</v>
      </c>
      <c r="F3985" s="376" t="s">
        <v>4729</v>
      </c>
      <c r="G3985" s="336" t="s">
        <v>4509</v>
      </c>
      <c r="H3985" s="626">
        <v>44348</v>
      </c>
      <c r="I3985" s="626">
        <v>44648</v>
      </c>
      <c r="J3985" s="339" t="s">
        <v>37992</v>
      </c>
    </row>
    <row r="3986" spans="1:10" s="243" customFormat="1" ht="23.25">
      <c r="A3986" s="325" t="s">
        <v>4730</v>
      </c>
      <c r="B3986" s="336" t="s">
        <v>4511</v>
      </c>
      <c r="C3986" s="336" t="s">
        <v>4506</v>
      </c>
      <c r="D3986" s="336" t="s">
        <v>4731</v>
      </c>
      <c r="E3986" s="469">
        <v>141000</v>
      </c>
      <c r="F3986" s="376" t="s">
        <v>4732</v>
      </c>
      <c r="G3986" s="336" t="s">
        <v>4509</v>
      </c>
      <c r="H3986" s="626">
        <v>44350</v>
      </c>
      <c r="I3986" s="626">
        <v>44680</v>
      </c>
      <c r="J3986" s="339" t="s">
        <v>37992</v>
      </c>
    </row>
    <row r="3987" spans="1:10" s="243" customFormat="1" ht="23.25">
      <c r="A3987" s="325" t="s">
        <v>4733</v>
      </c>
      <c r="B3987" s="336" t="s">
        <v>4511</v>
      </c>
      <c r="C3987" s="336" t="s">
        <v>4506</v>
      </c>
      <c r="D3987" s="336" t="s">
        <v>4734</v>
      </c>
      <c r="E3987" s="469">
        <v>125000</v>
      </c>
      <c r="F3987" s="376" t="s">
        <v>4735</v>
      </c>
      <c r="G3987" s="336" t="s">
        <v>4509</v>
      </c>
      <c r="H3987" s="626">
        <v>44350</v>
      </c>
      <c r="I3987" s="626">
        <v>44711</v>
      </c>
      <c r="J3987" s="339" t="s">
        <v>37992</v>
      </c>
    </row>
    <row r="3988" spans="1:10" s="243" customFormat="1" ht="46.5">
      <c r="A3988" s="325" t="s">
        <v>4736</v>
      </c>
      <c r="B3988" s="336" t="s">
        <v>4511</v>
      </c>
      <c r="C3988" s="336" t="s">
        <v>4506</v>
      </c>
      <c r="D3988" s="336" t="s">
        <v>4737</v>
      </c>
      <c r="E3988" s="469">
        <v>210000</v>
      </c>
      <c r="F3988" s="376" t="s">
        <v>4738</v>
      </c>
      <c r="G3988" s="336" t="s">
        <v>4509</v>
      </c>
      <c r="H3988" s="626">
        <v>44351</v>
      </c>
      <c r="I3988" s="626">
        <v>44721</v>
      </c>
      <c r="J3988" s="339" t="s">
        <v>37992</v>
      </c>
    </row>
    <row r="3989" spans="1:10" s="243" customFormat="1" ht="23.25">
      <c r="A3989" s="325" t="s">
        <v>4739</v>
      </c>
      <c r="B3989" s="336" t="s">
        <v>4511</v>
      </c>
      <c r="C3989" s="336" t="s">
        <v>4506</v>
      </c>
      <c r="D3989" s="336" t="s">
        <v>4740</v>
      </c>
      <c r="E3989" s="469">
        <v>162000</v>
      </c>
      <c r="F3989" s="376" t="s">
        <v>4741</v>
      </c>
      <c r="G3989" s="336" t="s">
        <v>4509</v>
      </c>
      <c r="H3989" s="626">
        <v>44355</v>
      </c>
      <c r="I3989" s="626">
        <v>44894</v>
      </c>
      <c r="J3989" s="339" t="s">
        <v>37992</v>
      </c>
    </row>
    <row r="3990" spans="1:10" s="243" customFormat="1" ht="23.25">
      <c r="A3990" s="325" t="s">
        <v>4742</v>
      </c>
      <c r="B3990" s="336" t="s">
        <v>4571</v>
      </c>
      <c r="C3990" s="336" t="s">
        <v>4506</v>
      </c>
      <c r="D3990" s="336" t="s">
        <v>4743</v>
      </c>
      <c r="E3990" s="469">
        <v>38380</v>
      </c>
      <c r="F3990" s="376" t="s">
        <v>4744</v>
      </c>
      <c r="G3990" s="336" t="s">
        <v>4509</v>
      </c>
      <c r="H3990" s="626">
        <v>44361</v>
      </c>
      <c r="I3990" s="626">
        <v>44411</v>
      </c>
      <c r="J3990" s="339" t="s">
        <v>37992</v>
      </c>
    </row>
    <row r="3991" spans="1:10" s="243" customFormat="1" ht="34.9">
      <c r="A3991" s="325" t="s">
        <v>4745</v>
      </c>
      <c r="B3991" s="336" t="s">
        <v>4571</v>
      </c>
      <c r="C3991" s="336" t="s">
        <v>4506</v>
      </c>
      <c r="D3991" s="336" t="s">
        <v>4743</v>
      </c>
      <c r="E3991" s="469">
        <v>55724.1</v>
      </c>
      <c r="F3991" s="376" t="s">
        <v>4746</v>
      </c>
      <c r="G3991" s="336" t="s">
        <v>4509</v>
      </c>
      <c r="H3991" s="626">
        <v>44361</v>
      </c>
      <c r="I3991" s="626">
        <v>44411</v>
      </c>
      <c r="J3991" s="339" t="s">
        <v>37992</v>
      </c>
    </row>
    <row r="3992" spans="1:10" s="243" customFormat="1" ht="46.5">
      <c r="A3992" s="325" t="s">
        <v>4747</v>
      </c>
      <c r="B3992" s="336" t="s">
        <v>4511</v>
      </c>
      <c r="C3992" s="336" t="s">
        <v>4506</v>
      </c>
      <c r="D3992" s="336" t="s">
        <v>4748</v>
      </c>
      <c r="E3992" s="469">
        <v>195000</v>
      </c>
      <c r="F3992" s="376" t="s">
        <v>4749</v>
      </c>
      <c r="G3992" s="336" t="s">
        <v>4509</v>
      </c>
      <c r="H3992" s="626">
        <v>44363</v>
      </c>
      <c r="I3992" s="626">
        <v>44753</v>
      </c>
      <c r="J3992" s="339" t="s">
        <v>37992</v>
      </c>
    </row>
    <row r="3993" spans="1:10" s="243" customFormat="1" ht="23.25">
      <c r="A3993" s="325" t="s">
        <v>4750</v>
      </c>
      <c r="B3993" s="336" t="s">
        <v>4511</v>
      </c>
      <c r="C3993" s="336" t="s">
        <v>4506</v>
      </c>
      <c r="D3993" s="336" t="s">
        <v>4751</v>
      </c>
      <c r="E3993" s="469">
        <v>40000</v>
      </c>
      <c r="F3993" s="376" t="s">
        <v>4752</v>
      </c>
      <c r="G3993" s="336" t="s">
        <v>4509</v>
      </c>
      <c r="H3993" s="626">
        <v>44368</v>
      </c>
      <c r="I3993" s="626">
        <v>44578</v>
      </c>
      <c r="J3993" s="339" t="s">
        <v>37992</v>
      </c>
    </row>
    <row r="3994" spans="1:10" s="243" customFormat="1" ht="23.25">
      <c r="A3994" s="325" t="s">
        <v>4602</v>
      </c>
      <c r="B3994" s="336" t="s">
        <v>4588</v>
      </c>
      <c r="C3994" s="336" t="s">
        <v>4506</v>
      </c>
      <c r="D3994" s="336" t="s">
        <v>4507</v>
      </c>
      <c r="E3994" s="469">
        <v>36000</v>
      </c>
      <c r="F3994" s="376" t="s">
        <v>4753</v>
      </c>
      <c r="G3994" s="336" t="s">
        <v>4509</v>
      </c>
      <c r="H3994" s="626">
        <v>44369</v>
      </c>
      <c r="I3994" s="626">
        <v>44609</v>
      </c>
      <c r="J3994" s="339" t="s">
        <v>37992</v>
      </c>
    </row>
    <row r="3995" spans="1:10" s="243" customFormat="1" ht="23.25">
      <c r="A3995" s="325" t="s">
        <v>4754</v>
      </c>
      <c r="B3995" s="336" t="s">
        <v>4511</v>
      </c>
      <c r="C3995" s="336" t="s">
        <v>4506</v>
      </c>
      <c r="D3995" s="336" t="s">
        <v>4755</v>
      </c>
      <c r="E3995" s="469">
        <v>74400</v>
      </c>
      <c r="F3995" s="376" t="s">
        <v>4756</v>
      </c>
      <c r="G3995" s="336" t="s">
        <v>4509</v>
      </c>
      <c r="H3995" s="626">
        <v>44370</v>
      </c>
      <c r="I3995" s="626">
        <v>44620</v>
      </c>
      <c r="J3995" s="339" t="s">
        <v>37992</v>
      </c>
    </row>
    <row r="3996" spans="1:10" s="243" customFormat="1" ht="34.9">
      <c r="A3996" s="325" t="s">
        <v>4757</v>
      </c>
      <c r="B3996" s="336" t="s">
        <v>4511</v>
      </c>
      <c r="C3996" s="336" t="s">
        <v>4506</v>
      </c>
      <c r="D3996" s="336" t="s">
        <v>4758</v>
      </c>
      <c r="E3996" s="469">
        <v>180000</v>
      </c>
      <c r="F3996" s="376" t="s">
        <v>4759</v>
      </c>
      <c r="G3996" s="336" t="s">
        <v>4509</v>
      </c>
      <c r="H3996" s="626">
        <v>44370</v>
      </c>
      <c r="I3996" s="626">
        <v>44820</v>
      </c>
      <c r="J3996" s="339" t="s">
        <v>37992</v>
      </c>
    </row>
    <row r="3997" spans="1:10" s="243" customFormat="1" ht="23.25">
      <c r="A3997" s="325" t="s">
        <v>4760</v>
      </c>
      <c r="B3997" s="336" t="s">
        <v>4511</v>
      </c>
      <c r="C3997" s="336" t="s">
        <v>4506</v>
      </c>
      <c r="D3997" s="336" t="s">
        <v>4761</v>
      </c>
      <c r="E3997" s="469">
        <v>81000</v>
      </c>
      <c r="F3997" s="376" t="s">
        <v>4762</v>
      </c>
      <c r="G3997" s="336" t="s">
        <v>4509</v>
      </c>
      <c r="H3997" s="626">
        <v>44372</v>
      </c>
      <c r="I3997" s="626">
        <v>44769</v>
      </c>
      <c r="J3997" s="339" t="s">
        <v>37992</v>
      </c>
    </row>
    <row r="3998" spans="1:10" s="243" customFormat="1" ht="34.9">
      <c r="A3998" s="325" t="s">
        <v>4763</v>
      </c>
      <c r="B3998" s="336" t="s">
        <v>4511</v>
      </c>
      <c r="C3998" s="336" t="s">
        <v>4506</v>
      </c>
      <c r="D3998" s="336" t="s">
        <v>4764</v>
      </c>
      <c r="E3998" s="469">
        <v>60000</v>
      </c>
      <c r="F3998" s="376" t="s">
        <v>4765</v>
      </c>
      <c r="G3998" s="336" t="s">
        <v>4509</v>
      </c>
      <c r="H3998" s="626">
        <v>44372</v>
      </c>
      <c r="I3998" s="626">
        <v>44464</v>
      </c>
      <c r="J3998" s="339" t="s">
        <v>37992</v>
      </c>
    </row>
    <row r="3999" spans="1:10" s="243" customFormat="1" ht="23.25">
      <c r="A3999" s="325" t="s">
        <v>4766</v>
      </c>
      <c r="B3999" s="336" t="s">
        <v>4511</v>
      </c>
      <c r="C3999" s="336" t="s">
        <v>4506</v>
      </c>
      <c r="D3999" s="336" t="s">
        <v>4767</v>
      </c>
      <c r="E3999" s="469">
        <v>180000</v>
      </c>
      <c r="F3999" s="376" t="s">
        <v>4768</v>
      </c>
      <c r="G3999" s="336" t="s">
        <v>4509</v>
      </c>
      <c r="H3999" s="626">
        <v>44383</v>
      </c>
      <c r="I3999" s="626">
        <v>44743</v>
      </c>
      <c r="J3999" s="339" t="s">
        <v>37992</v>
      </c>
    </row>
    <row r="4000" spans="1:10" s="243" customFormat="1" ht="34.9">
      <c r="A4000" s="325" t="s">
        <v>4769</v>
      </c>
      <c r="B4000" s="336" t="s">
        <v>4770</v>
      </c>
      <c r="C4000" s="336" t="s">
        <v>4506</v>
      </c>
      <c r="D4000" s="336" t="s">
        <v>4771</v>
      </c>
      <c r="E4000" s="469">
        <v>71221.97</v>
      </c>
      <c r="F4000" s="376" t="s">
        <v>4772</v>
      </c>
      <c r="G4000" s="336" t="s">
        <v>4509</v>
      </c>
      <c r="H4000" s="626">
        <v>44384</v>
      </c>
      <c r="I4000" s="626">
        <v>44606</v>
      </c>
      <c r="J4000" s="339" t="s">
        <v>37992</v>
      </c>
    </row>
    <row r="4001" spans="1:10" s="243" customFormat="1" ht="34.9">
      <c r="A4001" s="325" t="s">
        <v>4773</v>
      </c>
      <c r="B4001" s="336" t="s">
        <v>4511</v>
      </c>
      <c r="C4001" s="336" t="s">
        <v>4506</v>
      </c>
      <c r="D4001" s="336" t="s">
        <v>4774</v>
      </c>
      <c r="E4001" s="469">
        <v>80000</v>
      </c>
      <c r="F4001" s="376" t="s">
        <v>4775</v>
      </c>
      <c r="G4001" s="336" t="s">
        <v>4509</v>
      </c>
      <c r="H4001" s="626">
        <v>44386</v>
      </c>
      <c r="I4001" s="626">
        <v>44567</v>
      </c>
      <c r="J4001" s="339" t="s">
        <v>37992</v>
      </c>
    </row>
    <row r="4002" spans="1:10" s="243" customFormat="1" ht="46.5">
      <c r="A4002" s="325" t="s">
        <v>4776</v>
      </c>
      <c r="B4002" s="336" t="s">
        <v>4511</v>
      </c>
      <c r="C4002" s="336" t="s">
        <v>4506</v>
      </c>
      <c r="D4002" s="336" t="s">
        <v>4777</v>
      </c>
      <c r="E4002" s="469">
        <v>47500</v>
      </c>
      <c r="F4002" s="376" t="s">
        <v>4778</v>
      </c>
      <c r="G4002" s="336" t="s">
        <v>4509</v>
      </c>
      <c r="H4002" s="626">
        <v>44386</v>
      </c>
      <c r="I4002" s="626">
        <v>44538</v>
      </c>
      <c r="J4002" s="339" t="s">
        <v>37992</v>
      </c>
    </row>
    <row r="4003" spans="1:10" s="243" customFormat="1" ht="23.25">
      <c r="A4003" s="325" t="s">
        <v>4779</v>
      </c>
      <c r="B4003" s="336" t="s">
        <v>4511</v>
      </c>
      <c r="C4003" s="336" t="s">
        <v>4506</v>
      </c>
      <c r="D4003" s="336" t="s">
        <v>4780</v>
      </c>
      <c r="E4003" s="469">
        <v>156000</v>
      </c>
      <c r="F4003" s="376" t="s">
        <v>4781</v>
      </c>
      <c r="G4003" s="336" t="s">
        <v>4509</v>
      </c>
      <c r="H4003" s="626">
        <v>44389</v>
      </c>
      <c r="I4003" s="626">
        <v>44779</v>
      </c>
      <c r="J4003" s="339" t="s">
        <v>37992</v>
      </c>
    </row>
    <row r="4004" spans="1:10" s="243" customFormat="1" ht="23.25">
      <c r="A4004" s="325" t="s">
        <v>4782</v>
      </c>
      <c r="B4004" s="336" t="s">
        <v>4511</v>
      </c>
      <c r="C4004" s="336" t="s">
        <v>4506</v>
      </c>
      <c r="D4004" s="336" t="s">
        <v>4783</v>
      </c>
      <c r="E4004" s="469">
        <v>60000</v>
      </c>
      <c r="F4004" s="376" t="s">
        <v>4784</v>
      </c>
      <c r="G4004" s="336" t="s">
        <v>4509</v>
      </c>
      <c r="H4004" s="626">
        <v>44389</v>
      </c>
      <c r="I4004" s="626">
        <v>44539</v>
      </c>
      <c r="J4004" s="339" t="s">
        <v>37992</v>
      </c>
    </row>
    <row r="4005" spans="1:10" s="243" customFormat="1" ht="23.25">
      <c r="A4005" s="325" t="s">
        <v>4785</v>
      </c>
      <c r="B4005" s="336" t="s">
        <v>4511</v>
      </c>
      <c r="C4005" s="336" t="s">
        <v>4506</v>
      </c>
      <c r="D4005" s="336" t="s">
        <v>4786</v>
      </c>
      <c r="E4005" s="469">
        <v>96250</v>
      </c>
      <c r="F4005" s="376" t="s">
        <v>4787</v>
      </c>
      <c r="G4005" s="336" t="s">
        <v>4509</v>
      </c>
      <c r="H4005" s="626">
        <v>44393</v>
      </c>
      <c r="I4005" s="626">
        <v>44926</v>
      </c>
      <c r="J4005" s="339" t="s">
        <v>37992</v>
      </c>
    </row>
    <row r="4006" spans="1:10" s="243" customFormat="1" ht="23.25">
      <c r="A4006" s="325" t="s">
        <v>4788</v>
      </c>
      <c r="B4006" s="336" t="s">
        <v>4588</v>
      </c>
      <c r="C4006" s="336" t="s">
        <v>4506</v>
      </c>
      <c r="D4006" s="336" t="s">
        <v>4507</v>
      </c>
      <c r="E4006" s="469">
        <v>36000</v>
      </c>
      <c r="F4006" s="376" t="s">
        <v>4789</v>
      </c>
      <c r="G4006" s="336" t="s">
        <v>4509</v>
      </c>
      <c r="H4006" s="626">
        <v>44393</v>
      </c>
      <c r="I4006" s="626">
        <v>44573</v>
      </c>
      <c r="J4006" s="339" t="s">
        <v>37992</v>
      </c>
    </row>
    <row r="4007" spans="1:10" s="243" customFormat="1" ht="23.25">
      <c r="A4007" s="325" t="s">
        <v>4790</v>
      </c>
      <c r="B4007" s="336" t="s">
        <v>4588</v>
      </c>
      <c r="C4007" s="336" t="s">
        <v>4506</v>
      </c>
      <c r="D4007" s="336" t="s">
        <v>4507</v>
      </c>
      <c r="E4007" s="469">
        <v>36000</v>
      </c>
      <c r="F4007" s="376" t="s">
        <v>4791</v>
      </c>
      <c r="G4007" s="336" t="s">
        <v>4509</v>
      </c>
      <c r="H4007" s="626">
        <v>44393</v>
      </c>
      <c r="I4007" s="626">
        <v>44573</v>
      </c>
      <c r="J4007" s="339" t="s">
        <v>37992</v>
      </c>
    </row>
    <row r="4008" spans="1:10" s="243" customFormat="1" ht="23.25">
      <c r="A4008" s="325" t="s">
        <v>4792</v>
      </c>
      <c r="B4008" s="336" t="s">
        <v>4588</v>
      </c>
      <c r="C4008" s="336" t="s">
        <v>4506</v>
      </c>
      <c r="D4008" s="336" t="s">
        <v>4507</v>
      </c>
      <c r="E4008" s="469">
        <v>36000</v>
      </c>
      <c r="F4008" s="376" t="s">
        <v>4793</v>
      </c>
      <c r="G4008" s="336" t="s">
        <v>4509</v>
      </c>
      <c r="H4008" s="626">
        <v>44396</v>
      </c>
      <c r="I4008" s="626">
        <v>44636</v>
      </c>
      <c r="J4008" s="339" t="s">
        <v>37992</v>
      </c>
    </row>
    <row r="4009" spans="1:10" s="243" customFormat="1" ht="23.25">
      <c r="A4009" s="325" t="s">
        <v>4794</v>
      </c>
      <c r="B4009" s="336" t="s">
        <v>4795</v>
      </c>
      <c r="C4009" s="336" t="s">
        <v>4506</v>
      </c>
      <c r="D4009" s="336" t="s">
        <v>4507</v>
      </c>
      <c r="E4009" s="469">
        <v>36000</v>
      </c>
      <c r="F4009" s="376" t="s">
        <v>4796</v>
      </c>
      <c r="G4009" s="336" t="s">
        <v>4509</v>
      </c>
      <c r="H4009" s="626">
        <v>44397</v>
      </c>
      <c r="I4009" s="626">
        <v>44637</v>
      </c>
      <c r="J4009" s="339" t="s">
        <v>37992</v>
      </c>
    </row>
    <row r="4010" spans="1:10" s="243" customFormat="1" ht="34.9">
      <c r="A4010" s="325" t="s">
        <v>4797</v>
      </c>
      <c r="B4010" s="336" t="s">
        <v>4770</v>
      </c>
      <c r="C4010" s="336" t="s">
        <v>4506</v>
      </c>
      <c r="D4010" s="336" t="s">
        <v>4798</v>
      </c>
      <c r="E4010" s="469">
        <v>297914.59999999998</v>
      </c>
      <c r="F4010" s="376" t="s">
        <v>4799</v>
      </c>
      <c r="G4010" s="336" t="s">
        <v>4509</v>
      </c>
      <c r="H4010" s="626">
        <v>44397</v>
      </c>
      <c r="I4010" s="626">
        <v>44691</v>
      </c>
      <c r="J4010" s="339" t="s">
        <v>37992</v>
      </c>
    </row>
    <row r="4011" spans="1:10" s="243" customFormat="1" ht="34.9">
      <c r="A4011" s="325" t="s">
        <v>4800</v>
      </c>
      <c r="B4011" s="336" t="s">
        <v>4770</v>
      </c>
      <c r="C4011" s="336" t="s">
        <v>4506</v>
      </c>
      <c r="D4011" s="336" t="s">
        <v>4801</v>
      </c>
      <c r="E4011" s="469">
        <v>579687</v>
      </c>
      <c r="F4011" s="376" t="s">
        <v>4802</v>
      </c>
      <c r="G4011" s="336" t="s">
        <v>4509</v>
      </c>
      <c r="H4011" s="626">
        <v>44400</v>
      </c>
      <c r="I4011" s="626">
        <v>44577</v>
      </c>
      <c r="J4011" s="339" t="s">
        <v>37992</v>
      </c>
    </row>
    <row r="4012" spans="1:10" s="243" customFormat="1" ht="23.25">
      <c r="A4012" s="325" t="s">
        <v>4803</v>
      </c>
      <c r="B4012" s="336" t="s">
        <v>4511</v>
      </c>
      <c r="C4012" s="336" t="s">
        <v>4506</v>
      </c>
      <c r="D4012" s="336" t="s">
        <v>4804</v>
      </c>
      <c r="E4012" s="469">
        <v>73450</v>
      </c>
      <c r="F4012" s="376" t="s">
        <v>4805</v>
      </c>
      <c r="G4012" s="336" t="s">
        <v>4509</v>
      </c>
      <c r="H4012" s="626">
        <v>44407</v>
      </c>
      <c r="I4012" s="626">
        <v>44605</v>
      </c>
      <c r="J4012" s="339" t="s">
        <v>37992</v>
      </c>
    </row>
    <row r="4013" spans="1:10" s="243" customFormat="1" ht="34.9">
      <c r="A4013" s="325" t="s">
        <v>4806</v>
      </c>
      <c r="B4013" s="336" t="s">
        <v>4575</v>
      </c>
      <c r="C4013" s="336" t="s">
        <v>4506</v>
      </c>
      <c r="D4013" s="336" t="s">
        <v>4807</v>
      </c>
      <c r="E4013" s="469">
        <v>33600</v>
      </c>
      <c r="F4013" s="376" t="s">
        <v>4563</v>
      </c>
      <c r="G4013" s="336" t="s">
        <v>4509</v>
      </c>
      <c r="H4013" s="626">
        <v>44407</v>
      </c>
      <c r="I4013" s="626">
        <v>44561</v>
      </c>
      <c r="J4013" s="339" t="s">
        <v>37992</v>
      </c>
    </row>
    <row r="4014" spans="1:10" s="243" customFormat="1" ht="34.9">
      <c r="A4014" s="325" t="s">
        <v>4808</v>
      </c>
      <c r="B4014" s="336" t="s">
        <v>4575</v>
      </c>
      <c r="C4014" s="336" t="s">
        <v>4506</v>
      </c>
      <c r="D4014" s="336" t="s">
        <v>4809</v>
      </c>
      <c r="E4014" s="469">
        <v>33600</v>
      </c>
      <c r="F4014" s="376" t="s">
        <v>4810</v>
      </c>
      <c r="G4014" s="336" t="s">
        <v>4509</v>
      </c>
      <c r="H4014" s="626">
        <v>44411</v>
      </c>
      <c r="I4014" s="626">
        <v>44595</v>
      </c>
      <c r="J4014" s="339" t="s">
        <v>37992</v>
      </c>
    </row>
    <row r="4015" spans="1:10" s="243" customFormat="1" ht="34.9">
      <c r="A4015" s="325" t="s">
        <v>4811</v>
      </c>
      <c r="B4015" s="336" t="s">
        <v>4770</v>
      </c>
      <c r="C4015" s="336" t="s">
        <v>4506</v>
      </c>
      <c r="D4015" s="336" t="s">
        <v>4812</v>
      </c>
      <c r="E4015" s="469">
        <v>349131.79</v>
      </c>
      <c r="F4015" s="376" t="s">
        <v>4813</v>
      </c>
      <c r="G4015" s="336" t="s">
        <v>4509</v>
      </c>
      <c r="H4015" s="626">
        <v>44414</v>
      </c>
      <c r="I4015" s="626">
        <v>44566</v>
      </c>
      <c r="J4015" s="339" t="s">
        <v>37992</v>
      </c>
    </row>
    <row r="4016" spans="1:10" s="243" customFormat="1" ht="23.25">
      <c r="A4016" s="325" t="s">
        <v>4814</v>
      </c>
      <c r="B4016" s="336" t="s">
        <v>4575</v>
      </c>
      <c r="C4016" s="336" t="s">
        <v>4506</v>
      </c>
      <c r="D4016" s="336" t="s">
        <v>4815</v>
      </c>
      <c r="E4016" s="469">
        <v>60000</v>
      </c>
      <c r="F4016" s="376" t="s">
        <v>4816</v>
      </c>
      <c r="G4016" s="336" t="s">
        <v>4509</v>
      </c>
      <c r="H4016" s="626">
        <v>44417</v>
      </c>
      <c r="I4016" s="626">
        <v>44536</v>
      </c>
      <c r="J4016" s="339" t="s">
        <v>37992</v>
      </c>
    </row>
    <row r="4017" spans="1:10" s="243" customFormat="1" ht="34.9">
      <c r="A4017" s="325" t="s">
        <v>4817</v>
      </c>
      <c r="B4017" s="336" t="s">
        <v>4588</v>
      </c>
      <c r="C4017" s="336" t="s">
        <v>4506</v>
      </c>
      <c r="D4017" s="336" t="s">
        <v>4507</v>
      </c>
      <c r="E4017" s="469">
        <v>22500</v>
      </c>
      <c r="F4017" s="376" t="s">
        <v>4818</v>
      </c>
      <c r="G4017" s="336" t="s">
        <v>4509</v>
      </c>
      <c r="H4017" s="626">
        <v>44417</v>
      </c>
      <c r="I4017" s="626">
        <v>44567</v>
      </c>
      <c r="J4017" s="339" t="s">
        <v>37992</v>
      </c>
    </row>
    <row r="4018" spans="1:10" s="243" customFormat="1" ht="23.25">
      <c r="A4018" s="325" t="s">
        <v>4819</v>
      </c>
      <c r="B4018" s="336" t="s">
        <v>4571</v>
      </c>
      <c r="C4018" s="336" t="s">
        <v>4506</v>
      </c>
      <c r="D4018" s="336" t="s">
        <v>4820</v>
      </c>
      <c r="E4018" s="469">
        <v>183884</v>
      </c>
      <c r="F4018" s="376" t="s">
        <v>4701</v>
      </c>
      <c r="G4018" s="336" t="s">
        <v>4509</v>
      </c>
      <c r="H4018" s="626">
        <v>44421</v>
      </c>
      <c r="I4018" s="626">
        <v>44471</v>
      </c>
      <c r="J4018" s="339" t="s">
        <v>37992</v>
      </c>
    </row>
    <row r="4019" spans="1:10" s="243" customFormat="1" ht="23.25">
      <c r="A4019" s="325" t="s">
        <v>4821</v>
      </c>
      <c r="B4019" s="336" t="s">
        <v>4511</v>
      </c>
      <c r="C4019" s="336" t="s">
        <v>4506</v>
      </c>
      <c r="D4019" s="336" t="s">
        <v>4822</v>
      </c>
      <c r="E4019" s="469">
        <v>120000</v>
      </c>
      <c r="F4019" s="376" t="s">
        <v>4823</v>
      </c>
      <c r="G4019" s="336" t="s">
        <v>4509</v>
      </c>
      <c r="H4019" s="626">
        <v>44426</v>
      </c>
      <c r="I4019" s="626">
        <v>44726</v>
      </c>
      <c r="J4019" s="339" t="s">
        <v>37992</v>
      </c>
    </row>
    <row r="4020" spans="1:10" s="243" customFormat="1" ht="23.25">
      <c r="A4020" s="325" t="s">
        <v>4824</v>
      </c>
      <c r="B4020" s="336" t="s">
        <v>4511</v>
      </c>
      <c r="C4020" s="336" t="s">
        <v>4506</v>
      </c>
      <c r="D4020" s="336" t="s">
        <v>4825</v>
      </c>
      <c r="E4020" s="469">
        <v>80000</v>
      </c>
      <c r="F4020" s="376" t="s">
        <v>4826</v>
      </c>
      <c r="G4020" s="336" t="s">
        <v>4509</v>
      </c>
      <c r="H4020" s="626">
        <v>44426</v>
      </c>
      <c r="I4020" s="626">
        <v>44666</v>
      </c>
      <c r="J4020" s="339" t="s">
        <v>37992</v>
      </c>
    </row>
    <row r="4021" spans="1:10" s="243" customFormat="1" ht="23.25">
      <c r="A4021" s="325" t="s">
        <v>4827</v>
      </c>
      <c r="B4021" s="336" t="s">
        <v>4511</v>
      </c>
      <c r="C4021" s="336" t="s">
        <v>4506</v>
      </c>
      <c r="D4021" s="336" t="s">
        <v>4828</v>
      </c>
      <c r="E4021" s="469">
        <v>130000</v>
      </c>
      <c r="F4021" s="376" t="s">
        <v>4829</v>
      </c>
      <c r="G4021" s="336" t="s">
        <v>4509</v>
      </c>
      <c r="H4021" s="626">
        <v>44426</v>
      </c>
      <c r="I4021" s="626">
        <v>44726</v>
      </c>
      <c r="J4021" s="339" t="s">
        <v>37992</v>
      </c>
    </row>
    <row r="4022" spans="1:10" s="243" customFormat="1" ht="23.25">
      <c r="A4022" s="325" t="s">
        <v>4830</v>
      </c>
      <c r="B4022" s="336" t="s">
        <v>4571</v>
      </c>
      <c r="C4022" s="336" t="s">
        <v>4506</v>
      </c>
      <c r="D4022" s="336" t="s">
        <v>4831</v>
      </c>
      <c r="E4022" s="469">
        <v>28032</v>
      </c>
      <c r="F4022" s="376" t="s">
        <v>4701</v>
      </c>
      <c r="G4022" s="336" t="s">
        <v>4509</v>
      </c>
      <c r="H4022" s="626">
        <v>44426</v>
      </c>
      <c r="I4022" s="626">
        <v>44476</v>
      </c>
      <c r="J4022" s="339" t="s">
        <v>37992</v>
      </c>
    </row>
    <row r="4023" spans="1:10" s="243" customFormat="1" ht="46.5">
      <c r="A4023" s="325" t="s">
        <v>4832</v>
      </c>
      <c r="B4023" s="336" t="s">
        <v>4571</v>
      </c>
      <c r="C4023" s="336" t="s">
        <v>4506</v>
      </c>
      <c r="D4023" s="336" t="s">
        <v>4831</v>
      </c>
      <c r="E4023" s="469">
        <v>18875</v>
      </c>
      <c r="F4023" s="376" t="s">
        <v>4833</v>
      </c>
      <c r="G4023" s="336" t="s">
        <v>4509</v>
      </c>
      <c r="H4023" s="626">
        <v>44427</v>
      </c>
      <c r="I4023" s="626">
        <v>44477</v>
      </c>
      <c r="J4023" s="339" t="s">
        <v>37992</v>
      </c>
    </row>
    <row r="4024" spans="1:10" s="243" customFormat="1" ht="23.25">
      <c r="A4024" s="325" t="s">
        <v>4834</v>
      </c>
      <c r="B4024" s="336" t="s">
        <v>4571</v>
      </c>
      <c r="C4024" s="336" t="s">
        <v>4506</v>
      </c>
      <c r="D4024" s="336" t="s">
        <v>4835</v>
      </c>
      <c r="E4024" s="469">
        <v>107845.6</v>
      </c>
      <c r="F4024" s="376" t="s">
        <v>4698</v>
      </c>
      <c r="G4024" s="336" t="s">
        <v>4509</v>
      </c>
      <c r="H4024" s="626">
        <v>44432</v>
      </c>
      <c r="I4024" s="626">
        <v>44482</v>
      </c>
      <c r="J4024" s="339" t="s">
        <v>37992</v>
      </c>
    </row>
    <row r="4025" spans="1:10" s="243" customFormat="1" ht="23.25">
      <c r="A4025" s="325" t="s">
        <v>4836</v>
      </c>
      <c r="B4025" s="336" t="s">
        <v>4511</v>
      </c>
      <c r="C4025" s="336" t="s">
        <v>4506</v>
      </c>
      <c r="D4025" s="336" t="s">
        <v>4837</v>
      </c>
      <c r="E4025" s="469">
        <v>196800</v>
      </c>
      <c r="F4025" s="376" t="s">
        <v>4838</v>
      </c>
      <c r="G4025" s="336" t="s">
        <v>4509</v>
      </c>
      <c r="H4025" s="626">
        <v>44440</v>
      </c>
      <c r="I4025" s="626">
        <v>44926</v>
      </c>
      <c r="J4025" s="339" t="s">
        <v>37992</v>
      </c>
    </row>
    <row r="4026" spans="1:10" s="243" customFormat="1" ht="23.25">
      <c r="A4026" s="325" t="s">
        <v>4626</v>
      </c>
      <c r="B4026" s="336" t="s">
        <v>4588</v>
      </c>
      <c r="C4026" s="336" t="s">
        <v>4506</v>
      </c>
      <c r="D4026" s="336" t="s">
        <v>4507</v>
      </c>
      <c r="E4026" s="469">
        <v>30000</v>
      </c>
      <c r="F4026" s="376" t="s">
        <v>4839</v>
      </c>
      <c r="G4026" s="336" t="s">
        <v>4509</v>
      </c>
      <c r="H4026" s="626">
        <v>44446</v>
      </c>
      <c r="I4026" s="626">
        <v>44626</v>
      </c>
      <c r="J4026" s="339" t="s">
        <v>37992</v>
      </c>
    </row>
    <row r="4027" spans="1:10" s="243" customFormat="1" ht="23.25">
      <c r="A4027" s="325" t="s">
        <v>4840</v>
      </c>
      <c r="B4027" s="336" t="s">
        <v>4588</v>
      </c>
      <c r="C4027" s="336" t="s">
        <v>4506</v>
      </c>
      <c r="D4027" s="336" t="s">
        <v>4507</v>
      </c>
      <c r="E4027" s="469">
        <v>25000</v>
      </c>
      <c r="F4027" s="376" t="s">
        <v>4841</v>
      </c>
      <c r="G4027" s="336" t="s">
        <v>4509</v>
      </c>
      <c r="H4027" s="626">
        <v>44446</v>
      </c>
      <c r="I4027" s="626">
        <v>44596</v>
      </c>
      <c r="J4027" s="339" t="s">
        <v>37992</v>
      </c>
    </row>
    <row r="4028" spans="1:10" s="243" customFormat="1" ht="46.5">
      <c r="A4028" s="325" t="s">
        <v>4842</v>
      </c>
      <c r="B4028" s="336" t="s">
        <v>4588</v>
      </c>
      <c r="C4028" s="336" t="s">
        <v>4506</v>
      </c>
      <c r="D4028" s="336" t="s">
        <v>4507</v>
      </c>
      <c r="E4028" s="469">
        <v>20000</v>
      </c>
      <c r="F4028" s="376" t="s">
        <v>4843</v>
      </c>
      <c r="G4028" s="336" t="s">
        <v>4509</v>
      </c>
      <c r="H4028" s="626">
        <v>44453</v>
      </c>
      <c r="I4028" s="626">
        <v>44573</v>
      </c>
      <c r="J4028" s="339" t="s">
        <v>37992</v>
      </c>
    </row>
    <row r="4029" spans="1:10" s="243" customFormat="1" ht="23.25">
      <c r="A4029" s="325" t="s">
        <v>4844</v>
      </c>
      <c r="B4029" s="336" t="s">
        <v>4511</v>
      </c>
      <c r="C4029" s="336" t="s">
        <v>4506</v>
      </c>
      <c r="D4029" s="336" t="s">
        <v>4845</v>
      </c>
      <c r="E4029" s="469">
        <v>232500</v>
      </c>
      <c r="F4029" s="376" t="s">
        <v>4846</v>
      </c>
      <c r="G4029" s="336" t="s">
        <v>4509</v>
      </c>
      <c r="H4029" s="626">
        <v>44455</v>
      </c>
      <c r="I4029" s="626">
        <v>44926</v>
      </c>
      <c r="J4029" s="339" t="s">
        <v>37992</v>
      </c>
    </row>
    <row r="4030" spans="1:10" s="243" customFormat="1" ht="23.25">
      <c r="A4030" s="325" t="s">
        <v>4847</v>
      </c>
      <c r="B4030" s="336" t="s">
        <v>4571</v>
      </c>
      <c r="C4030" s="336" t="s">
        <v>4506</v>
      </c>
      <c r="D4030" s="336" t="s">
        <v>4848</v>
      </c>
      <c r="E4030" s="469">
        <v>68901.070000000007</v>
      </c>
      <c r="F4030" s="376" t="s">
        <v>4849</v>
      </c>
      <c r="G4030" s="336" t="s">
        <v>4509</v>
      </c>
      <c r="H4030" s="626">
        <v>44459</v>
      </c>
      <c r="I4030" s="626">
        <v>44576</v>
      </c>
      <c r="J4030" s="339" t="s">
        <v>37992</v>
      </c>
    </row>
    <row r="4031" spans="1:10" s="243" customFormat="1" ht="23.25">
      <c r="A4031" s="325" t="s">
        <v>4850</v>
      </c>
      <c r="B4031" s="336" t="s">
        <v>4588</v>
      </c>
      <c r="C4031" s="336" t="s">
        <v>4506</v>
      </c>
      <c r="D4031" s="336" t="s">
        <v>4507</v>
      </c>
      <c r="E4031" s="469">
        <v>36000</v>
      </c>
      <c r="F4031" s="376" t="s">
        <v>4851</v>
      </c>
      <c r="G4031" s="336" t="s">
        <v>4509</v>
      </c>
      <c r="H4031" s="626">
        <v>44460</v>
      </c>
      <c r="I4031" s="626">
        <v>44580</v>
      </c>
      <c r="J4031" s="339" t="s">
        <v>37992</v>
      </c>
    </row>
    <row r="4032" spans="1:10" s="243" customFormat="1" ht="34.9">
      <c r="A4032" s="325" t="s">
        <v>4852</v>
      </c>
      <c r="B4032" s="336" t="s">
        <v>4588</v>
      </c>
      <c r="C4032" s="336" t="s">
        <v>4506</v>
      </c>
      <c r="D4032" s="336" t="s">
        <v>4507</v>
      </c>
      <c r="E4032" s="469">
        <v>32000</v>
      </c>
      <c r="F4032" s="376" t="s">
        <v>4853</v>
      </c>
      <c r="G4032" s="336" t="s">
        <v>4509</v>
      </c>
      <c r="H4032" s="626">
        <v>44463</v>
      </c>
      <c r="I4032" s="626">
        <v>44565</v>
      </c>
      <c r="J4032" s="339" t="s">
        <v>37992</v>
      </c>
    </row>
    <row r="4033" spans="1:10" s="243" customFormat="1" ht="23.25">
      <c r="A4033" s="325" t="s">
        <v>4854</v>
      </c>
      <c r="B4033" s="336" t="s">
        <v>4571</v>
      </c>
      <c r="C4033" s="336" t="s">
        <v>4506</v>
      </c>
      <c r="D4033" s="336" t="s">
        <v>4855</v>
      </c>
      <c r="E4033" s="469">
        <v>53232.88</v>
      </c>
      <c r="F4033" s="376" t="s">
        <v>4856</v>
      </c>
      <c r="G4033" s="336" t="s">
        <v>4509</v>
      </c>
      <c r="H4033" s="626">
        <v>44466</v>
      </c>
      <c r="I4033" s="626">
        <v>44526</v>
      </c>
      <c r="J4033" s="339" t="s">
        <v>37992</v>
      </c>
    </row>
    <row r="4034" spans="1:10" s="243" customFormat="1" ht="34.9">
      <c r="A4034" s="325" t="s">
        <v>4857</v>
      </c>
      <c r="B4034" s="336" t="s">
        <v>4588</v>
      </c>
      <c r="C4034" s="336" t="s">
        <v>4506</v>
      </c>
      <c r="D4034" s="336" t="s">
        <v>4507</v>
      </c>
      <c r="E4034" s="469">
        <v>32000</v>
      </c>
      <c r="F4034" s="376" t="s">
        <v>4858</v>
      </c>
      <c r="G4034" s="336" t="s">
        <v>4509</v>
      </c>
      <c r="H4034" s="626">
        <v>44469</v>
      </c>
      <c r="I4034" s="626">
        <v>44589</v>
      </c>
      <c r="J4034" s="339" t="s">
        <v>37992</v>
      </c>
    </row>
    <row r="4035" spans="1:10" s="243" customFormat="1" ht="34.9">
      <c r="A4035" s="325" t="s">
        <v>4859</v>
      </c>
      <c r="B4035" s="336" t="s">
        <v>4588</v>
      </c>
      <c r="C4035" s="336" t="s">
        <v>4506</v>
      </c>
      <c r="D4035" s="336" t="s">
        <v>4507</v>
      </c>
      <c r="E4035" s="469">
        <v>36000</v>
      </c>
      <c r="F4035" s="376" t="s">
        <v>4860</v>
      </c>
      <c r="G4035" s="336" t="s">
        <v>4509</v>
      </c>
      <c r="H4035" s="626">
        <v>44469</v>
      </c>
      <c r="I4035" s="626">
        <v>44589</v>
      </c>
      <c r="J4035" s="339" t="s">
        <v>37992</v>
      </c>
    </row>
    <row r="4036" spans="1:10" s="243" customFormat="1" ht="23.25">
      <c r="A4036" s="325" t="s">
        <v>4861</v>
      </c>
      <c r="B4036" s="336" t="s">
        <v>4588</v>
      </c>
      <c r="C4036" s="336" t="s">
        <v>4506</v>
      </c>
      <c r="D4036" s="336" t="s">
        <v>4507</v>
      </c>
      <c r="E4036" s="469">
        <v>32000</v>
      </c>
      <c r="F4036" s="376" t="s">
        <v>4862</v>
      </c>
      <c r="G4036" s="336" t="s">
        <v>4509</v>
      </c>
      <c r="H4036" s="626">
        <v>44469</v>
      </c>
      <c r="I4036" s="626">
        <v>44589</v>
      </c>
      <c r="J4036" s="339" t="s">
        <v>37992</v>
      </c>
    </row>
    <row r="4037" spans="1:10" s="243" customFormat="1" ht="23.25">
      <c r="A4037" s="325" t="s">
        <v>4863</v>
      </c>
      <c r="B4037" s="336" t="s">
        <v>4588</v>
      </c>
      <c r="C4037" s="336" t="s">
        <v>4506</v>
      </c>
      <c r="D4037" s="336" t="s">
        <v>4507</v>
      </c>
      <c r="E4037" s="469">
        <v>32000</v>
      </c>
      <c r="F4037" s="376" t="s">
        <v>4864</v>
      </c>
      <c r="G4037" s="336" t="s">
        <v>4509</v>
      </c>
      <c r="H4037" s="626">
        <v>44469</v>
      </c>
      <c r="I4037" s="626">
        <v>44589</v>
      </c>
      <c r="J4037" s="339" t="s">
        <v>37992</v>
      </c>
    </row>
    <row r="4038" spans="1:10" s="243" customFormat="1" ht="23.25">
      <c r="A4038" s="325" t="s">
        <v>4865</v>
      </c>
      <c r="B4038" s="336" t="s">
        <v>4511</v>
      </c>
      <c r="C4038" s="336" t="s">
        <v>4506</v>
      </c>
      <c r="D4038" s="336" t="s">
        <v>4866</v>
      </c>
      <c r="E4038" s="469">
        <v>210000</v>
      </c>
      <c r="F4038" s="376" t="s">
        <v>4867</v>
      </c>
      <c r="G4038" s="336" t="s">
        <v>4509</v>
      </c>
      <c r="H4038" s="626">
        <v>44470</v>
      </c>
      <c r="I4038" s="626">
        <v>44926</v>
      </c>
      <c r="J4038" s="339" t="s">
        <v>37992</v>
      </c>
    </row>
    <row r="4039" spans="1:10" s="243" customFormat="1" ht="23.25">
      <c r="A4039" s="325" t="s">
        <v>4868</v>
      </c>
      <c r="B4039" s="336" t="s">
        <v>4571</v>
      </c>
      <c r="C4039" s="336" t="s">
        <v>4506</v>
      </c>
      <c r="D4039" s="336" t="s">
        <v>4869</v>
      </c>
      <c r="E4039" s="469">
        <v>308145.12</v>
      </c>
      <c r="F4039" s="376" t="s">
        <v>4870</v>
      </c>
      <c r="G4039" s="336" t="s">
        <v>4509</v>
      </c>
      <c r="H4039" s="626">
        <v>44473</v>
      </c>
      <c r="I4039" s="626">
        <v>44633</v>
      </c>
      <c r="J4039" s="339" t="s">
        <v>37992</v>
      </c>
    </row>
    <row r="4040" spans="1:10" s="243" customFormat="1" ht="23.25">
      <c r="A4040" s="325" t="s">
        <v>4871</v>
      </c>
      <c r="B4040" s="336" t="s">
        <v>4571</v>
      </c>
      <c r="C4040" s="336" t="s">
        <v>4506</v>
      </c>
      <c r="D4040" s="336" t="s">
        <v>4872</v>
      </c>
      <c r="E4040" s="469">
        <v>137817.34</v>
      </c>
      <c r="F4040" s="376" t="s">
        <v>4698</v>
      </c>
      <c r="G4040" s="336" t="s">
        <v>4509</v>
      </c>
      <c r="H4040" s="626">
        <v>44474</v>
      </c>
      <c r="I4040" s="626">
        <v>44619</v>
      </c>
      <c r="J4040" s="339" t="s">
        <v>37992</v>
      </c>
    </row>
    <row r="4041" spans="1:10" s="243" customFormat="1" ht="34.9">
      <c r="A4041" s="325" t="s">
        <v>4873</v>
      </c>
      <c r="B4041" s="336" t="s">
        <v>4588</v>
      </c>
      <c r="C4041" s="336" t="s">
        <v>4506</v>
      </c>
      <c r="D4041" s="336" t="s">
        <v>4507</v>
      </c>
      <c r="E4041" s="469">
        <v>36000</v>
      </c>
      <c r="F4041" s="376" t="s">
        <v>4874</v>
      </c>
      <c r="G4041" s="336" t="s">
        <v>4509</v>
      </c>
      <c r="H4041" s="626">
        <v>44474</v>
      </c>
      <c r="I4041" s="626">
        <v>44654</v>
      </c>
      <c r="J4041" s="339" t="s">
        <v>37992</v>
      </c>
    </row>
    <row r="4042" spans="1:10" s="243" customFormat="1" ht="34.9">
      <c r="A4042" s="325" t="s">
        <v>4875</v>
      </c>
      <c r="B4042" s="336" t="s">
        <v>4588</v>
      </c>
      <c r="C4042" s="336" t="s">
        <v>4506</v>
      </c>
      <c r="D4042" s="336" t="s">
        <v>4507</v>
      </c>
      <c r="E4042" s="469">
        <v>34000</v>
      </c>
      <c r="F4042" s="376" t="s">
        <v>4876</v>
      </c>
      <c r="G4042" s="336" t="s">
        <v>4509</v>
      </c>
      <c r="H4042" s="626">
        <v>44474</v>
      </c>
      <c r="I4042" s="626">
        <v>44594</v>
      </c>
      <c r="J4042" s="339" t="s">
        <v>37992</v>
      </c>
    </row>
    <row r="4043" spans="1:10" s="243" customFormat="1" ht="23.25">
      <c r="A4043" s="325" t="s">
        <v>4877</v>
      </c>
      <c r="B4043" s="336" t="s">
        <v>4571</v>
      </c>
      <c r="C4043" s="336" t="s">
        <v>4506</v>
      </c>
      <c r="D4043" s="336" t="s">
        <v>4878</v>
      </c>
      <c r="E4043" s="469">
        <v>14800</v>
      </c>
      <c r="F4043" s="376" t="s">
        <v>4879</v>
      </c>
      <c r="G4043" s="336" t="s">
        <v>4509</v>
      </c>
      <c r="H4043" s="626">
        <v>44475</v>
      </c>
      <c r="I4043" s="626">
        <v>44595</v>
      </c>
      <c r="J4043" s="339" t="s">
        <v>37992</v>
      </c>
    </row>
    <row r="4044" spans="1:10" s="243" customFormat="1" ht="23.25">
      <c r="A4044" s="325" t="s">
        <v>4880</v>
      </c>
      <c r="B4044" s="336" t="s">
        <v>4571</v>
      </c>
      <c r="C4044" s="336" t="s">
        <v>4506</v>
      </c>
      <c r="D4044" s="336" t="s">
        <v>4881</v>
      </c>
      <c r="E4044" s="469">
        <v>156510</v>
      </c>
      <c r="F4044" s="376" t="s">
        <v>4882</v>
      </c>
      <c r="G4044" s="336" t="s">
        <v>4509</v>
      </c>
      <c r="H4044" s="626">
        <v>44475</v>
      </c>
      <c r="I4044" s="626">
        <v>44645</v>
      </c>
      <c r="J4044" s="339" t="s">
        <v>37992</v>
      </c>
    </row>
    <row r="4045" spans="1:10" s="243" customFormat="1" ht="34.9">
      <c r="A4045" s="325" t="s">
        <v>4883</v>
      </c>
      <c r="B4045" s="336" t="s">
        <v>4511</v>
      </c>
      <c r="C4045" s="336" t="s">
        <v>4506</v>
      </c>
      <c r="D4045" s="336" t="s">
        <v>4884</v>
      </c>
      <c r="E4045" s="469">
        <v>90000</v>
      </c>
      <c r="F4045" s="376" t="s">
        <v>4535</v>
      </c>
      <c r="G4045" s="336" t="s">
        <v>4509</v>
      </c>
      <c r="H4045" s="626">
        <v>44481</v>
      </c>
      <c r="I4045" s="626">
        <v>44631</v>
      </c>
      <c r="J4045" s="339" t="s">
        <v>37992</v>
      </c>
    </row>
    <row r="4046" spans="1:10" s="243" customFormat="1" ht="34.9">
      <c r="A4046" s="325" t="s">
        <v>4885</v>
      </c>
      <c r="B4046" s="336" t="s">
        <v>4886</v>
      </c>
      <c r="C4046" s="336" t="s">
        <v>4506</v>
      </c>
      <c r="D4046" s="336" t="s">
        <v>4887</v>
      </c>
      <c r="E4046" s="469">
        <v>55932.2</v>
      </c>
      <c r="F4046" s="376" t="s">
        <v>4888</v>
      </c>
      <c r="G4046" s="336" t="s">
        <v>4509</v>
      </c>
      <c r="H4046" s="626">
        <v>44484</v>
      </c>
      <c r="I4046" s="626">
        <v>44576</v>
      </c>
      <c r="J4046" s="339" t="s">
        <v>37992</v>
      </c>
    </row>
    <row r="4047" spans="1:10" s="243" customFormat="1" ht="46.5">
      <c r="A4047" s="325" t="s">
        <v>4889</v>
      </c>
      <c r="B4047" s="336" t="s">
        <v>4571</v>
      </c>
      <c r="C4047" s="336" t="s">
        <v>4506</v>
      </c>
      <c r="D4047" s="336" t="s">
        <v>4890</v>
      </c>
      <c r="E4047" s="469">
        <v>52672.94</v>
      </c>
      <c r="F4047" s="376" t="s">
        <v>4746</v>
      </c>
      <c r="G4047" s="336" t="s">
        <v>4509</v>
      </c>
      <c r="H4047" s="626">
        <v>44484</v>
      </c>
      <c r="I4047" s="626">
        <v>44534</v>
      </c>
      <c r="J4047" s="339" t="s">
        <v>37992</v>
      </c>
    </row>
    <row r="4048" spans="1:10" s="243" customFormat="1" ht="34.9">
      <c r="A4048" s="325" t="s">
        <v>4647</v>
      </c>
      <c r="B4048" s="336" t="s">
        <v>4588</v>
      </c>
      <c r="C4048" s="336" t="s">
        <v>4506</v>
      </c>
      <c r="D4048" s="336" t="s">
        <v>4507</v>
      </c>
      <c r="E4048" s="469">
        <v>35000</v>
      </c>
      <c r="F4048" s="376" t="s">
        <v>4891</v>
      </c>
      <c r="G4048" s="336" t="s">
        <v>4509</v>
      </c>
      <c r="H4048" s="626">
        <v>44487</v>
      </c>
      <c r="I4048" s="626">
        <v>44637</v>
      </c>
      <c r="J4048" s="339" t="s">
        <v>37992</v>
      </c>
    </row>
    <row r="4049" spans="1:10" s="243" customFormat="1" ht="23.25">
      <c r="A4049" s="325" t="s">
        <v>4892</v>
      </c>
      <c r="B4049" s="336" t="s">
        <v>4588</v>
      </c>
      <c r="C4049" s="336" t="s">
        <v>4506</v>
      </c>
      <c r="D4049" s="336" t="s">
        <v>4507</v>
      </c>
      <c r="E4049" s="469">
        <v>36000</v>
      </c>
      <c r="F4049" s="376" t="s">
        <v>4893</v>
      </c>
      <c r="G4049" s="336" t="s">
        <v>4509</v>
      </c>
      <c r="H4049" s="626">
        <v>44488</v>
      </c>
      <c r="I4049" s="626">
        <v>44668</v>
      </c>
      <c r="J4049" s="339" t="s">
        <v>37992</v>
      </c>
    </row>
    <row r="4050" spans="1:10" s="243" customFormat="1" ht="23.25">
      <c r="A4050" s="325" t="s">
        <v>4894</v>
      </c>
      <c r="B4050" s="336" t="s">
        <v>4588</v>
      </c>
      <c r="C4050" s="336" t="s">
        <v>4506</v>
      </c>
      <c r="D4050" s="336" t="s">
        <v>4507</v>
      </c>
      <c r="E4050" s="469">
        <v>32000</v>
      </c>
      <c r="F4050" s="376" t="s">
        <v>4895</v>
      </c>
      <c r="G4050" s="336" t="s">
        <v>4509</v>
      </c>
      <c r="H4050" s="626">
        <v>44488</v>
      </c>
      <c r="I4050" s="626">
        <v>44608</v>
      </c>
      <c r="J4050" s="339" t="s">
        <v>37992</v>
      </c>
    </row>
    <row r="4051" spans="1:10" s="243" customFormat="1" ht="69.75">
      <c r="A4051" s="325" t="s">
        <v>4896</v>
      </c>
      <c r="B4051" s="336" t="s">
        <v>4588</v>
      </c>
      <c r="C4051" s="336" t="s">
        <v>4506</v>
      </c>
      <c r="D4051" s="336" t="s">
        <v>4507</v>
      </c>
      <c r="E4051" s="469">
        <v>40000</v>
      </c>
      <c r="F4051" s="376" t="s">
        <v>4897</v>
      </c>
      <c r="G4051" s="336" t="s">
        <v>4509</v>
      </c>
      <c r="H4051" s="626">
        <v>44488</v>
      </c>
      <c r="I4051" s="626">
        <v>44623</v>
      </c>
      <c r="J4051" s="339" t="s">
        <v>37992</v>
      </c>
    </row>
    <row r="4052" spans="1:10" s="243" customFormat="1" ht="34.9">
      <c r="A4052" s="325" t="s">
        <v>4898</v>
      </c>
      <c r="B4052" s="336" t="s">
        <v>4588</v>
      </c>
      <c r="C4052" s="336" t="s">
        <v>4506</v>
      </c>
      <c r="D4052" s="336" t="s">
        <v>4507</v>
      </c>
      <c r="E4052" s="469">
        <v>27000</v>
      </c>
      <c r="F4052" s="376" t="s">
        <v>4899</v>
      </c>
      <c r="G4052" s="336" t="s">
        <v>4509</v>
      </c>
      <c r="H4052" s="626">
        <v>44489</v>
      </c>
      <c r="I4052" s="626">
        <v>44569</v>
      </c>
      <c r="J4052" s="339" t="s">
        <v>37992</v>
      </c>
    </row>
    <row r="4053" spans="1:10" s="243" customFormat="1" ht="23.25">
      <c r="A4053" s="325" t="s">
        <v>4900</v>
      </c>
      <c r="B4053" s="336" t="s">
        <v>4588</v>
      </c>
      <c r="C4053" s="336" t="s">
        <v>4506</v>
      </c>
      <c r="D4053" s="336" t="s">
        <v>4507</v>
      </c>
      <c r="E4053" s="469">
        <v>24000</v>
      </c>
      <c r="F4053" s="376" t="s">
        <v>4901</v>
      </c>
      <c r="G4053" s="336" t="s">
        <v>4509</v>
      </c>
      <c r="H4053" s="626">
        <v>44489</v>
      </c>
      <c r="I4053" s="626">
        <v>44569</v>
      </c>
      <c r="J4053" s="339" t="s">
        <v>37992</v>
      </c>
    </row>
    <row r="4054" spans="1:10" s="243" customFormat="1" ht="23.25">
      <c r="A4054" s="325" t="s">
        <v>4902</v>
      </c>
      <c r="B4054" s="336" t="s">
        <v>93</v>
      </c>
      <c r="C4054" s="336" t="s">
        <v>4506</v>
      </c>
      <c r="D4054" s="336" t="s">
        <v>4795</v>
      </c>
      <c r="E4054" s="469">
        <v>100800</v>
      </c>
      <c r="F4054" s="376" t="s">
        <v>4903</v>
      </c>
      <c r="G4054" s="336" t="s">
        <v>4509</v>
      </c>
      <c r="H4054" s="626">
        <v>44489</v>
      </c>
      <c r="I4054" s="626">
        <v>45065</v>
      </c>
      <c r="J4054" s="339" t="s">
        <v>37992</v>
      </c>
    </row>
    <row r="4055" spans="1:10" s="243" customFormat="1" ht="23.25">
      <c r="A4055" s="325" t="s">
        <v>4904</v>
      </c>
      <c r="B4055" s="336" t="s">
        <v>4588</v>
      </c>
      <c r="C4055" s="336" t="s">
        <v>4506</v>
      </c>
      <c r="D4055" s="336" t="s">
        <v>4507</v>
      </c>
      <c r="E4055" s="469">
        <v>35000</v>
      </c>
      <c r="F4055" s="376" t="s">
        <v>4905</v>
      </c>
      <c r="G4055" s="336" t="s">
        <v>4509</v>
      </c>
      <c r="H4055" s="626">
        <v>44489</v>
      </c>
      <c r="I4055" s="626">
        <v>44730</v>
      </c>
      <c r="J4055" s="339" t="s">
        <v>37992</v>
      </c>
    </row>
    <row r="4056" spans="1:10" s="243" customFormat="1" ht="23.25">
      <c r="A4056" s="325" t="s">
        <v>4906</v>
      </c>
      <c r="B4056" s="336" t="s">
        <v>4571</v>
      </c>
      <c r="C4056" s="336" t="s">
        <v>4506</v>
      </c>
      <c r="D4056" s="336" t="s">
        <v>4890</v>
      </c>
      <c r="E4056" s="469">
        <v>4590</v>
      </c>
      <c r="F4056" s="376" t="s">
        <v>4907</v>
      </c>
      <c r="G4056" s="336" t="s">
        <v>4509</v>
      </c>
      <c r="H4056" s="626">
        <v>44490</v>
      </c>
      <c r="I4056" s="626">
        <v>44558</v>
      </c>
      <c r="J4056" s="339" t="s">
        <v>37992</v>
      </c>
    </row>
    <row r="4057" spans="1:10" s="243" customFormat="1" ht="34.9">
      <c r="A4057" s="325" t="s">
        <v>4908</v>
      </c>
      <c r="B4057" s="336" t="s">
        <v>4575</v>
      </c>
      <c r="C4057" s="336" t="s">
        <v>4506</v>
      </c>
      <c r="D4057" s="336" t="s">
        <v>4909</v>
      </c>
      <c r="E4057" s="469">
        <v>33600</v>
      </c>
      <c r="F4057" s="376" t="s">
        <v>4667</v>
      </c>
      <c r="G4057" s="336" t="s">
        <v>4509</v>
      </c>
      <c r="H4057" s="626">
        <v>44494</v>
      </c>
      <c r="I4057" s="626">
        <v>44676</v>
      </c>
      <c r="J4057" s="339" t="s">
        <v>37992</v>
      </c>
    </row>
    <row r="4058" spans="1:10" s="243" customFormat="1" ht="34.9">
      <c r="A4058" s="325" t="s">
        <v>4910</v>
      </c>
      <c r="B4058" s="336" t="s">
        <v>4588</v>
      </c>
      <c r="C4058" s="336" t="s">
        <v>4506</v>
      </c>
      <c r="D4058" s="336" t="s">
        <v>4507</v>
      </c>
      <c r="E4058" s="469">
        <v>35000</v>
      </c>
      <c r="F4058" s="376" t="s">
        <v>4911</v>
      </c>
      <c r="G4058" s="336" t="s">
        <v>4509</v>
      </c>
      <c r="H4058" s="626">
        <v>44495</v>
      </c>
      <c r="I4058" s="626">
        <v>44645</v>
      </c>
      <c r="J4058" s="339" t="s">
        <v>37992</v>
      </c>
    </row>
    <row r="4059" spans="1:10" s="243" customFormat="1" ht="23.25">
      <c r="A4059" s="325" t="s">
        <v>4912</v>
      </c>
      <c r="B4059" s="336" t="s">
        <v>4795</v>
      </c>
      <c r="C4059" s="336" t="s">
        <v>4506</v>
      </c>
      <c r="D4059" s="336" t="s">
        <v>4913</v>
      </c>
      <c r="E4059" s="469">
        <v>161243.88</v>
      </c>
      <c r="F4059" s="376" t="s">
        <v>4914</v>
      </c>
      <c r="G4059" s="336" t="s">
        <v>4509</v>
      </c>
      <c r="H4059" s="626">
        <v>44496</v>
      </c>
      <c r="I4059" s="626">
        <v>44856</v>
      </c>
      <c r="J4059" s="339" t="s">
        <v>37992</v>
      </c>
    </row>
    <row r="4060" spans="1:10" s="243" customFormat="1" ht="23.25">
      <c r="A4060" s="325" t="s">
        <v>4915</v>
      </c>
      <c r="B4060" s="336" t="s">
        <v>4511</v>
      </c>
      <c r="C4060" s="336" t="s">
        <v>4506</v>
      </c>
      <c r="D4060" s="336" t="s">
        <v>4916</v>
      </c>
      <c r="E4060" s="469">
        <v>98000</v>
      </c>
      <c r="F4060" s="376" t="s">
        <v>4917</v>
      </c>
      <c r="G4060" s="336" t="s">
        <v>4509</v>
      </c>
      <c r="H4060" s="626">
        <v>44498</v>
      </c>
      <c r="I4060" s="626">
        <v>44926</v>
      </c>
      <c r="J4060" s="339" t="s">
        <v>37992</v>
      </c>
    </row>
    <row r="4061" spans="1:10" s="243" customFormat="1" ht="23.25">
      <c r="A4061" s="325" t="s">
        <v>4918</v>
      </c>
      <c r="B4061" s="336" t="s">
        <v>4571</v>
      </c>
      <c r="C4061" s="336" t="s">
        <v>4506</v>
      </c>
      <c r="D4061" s="336" t="s">
        <v>4919</v>
      </c>
      <c r="E4061" s="469">
        <v>391041.35</v>
      </c>
      <c r="F4061" s="376" t="s">
        <v>4920</v>
      </c>
      <c r="G4061" s="336" t="s">
        <v>4509</v>
      </c>
      <c r="H4061" s="626">
        <v>44503</v>
      </c>
      <c r="I4061" s="626">
        <v>44881</v>
      </c>
      <c r="J4061" s="339" t="s">
        <v>37992</v>
      </c>
    </row>
    <row r="4062" spans="1:10" s="243" customFormat="1" ht="23.25">
      <c r="A4062" s="325" t="s">
        <v>4921</v>
      </c>
      <c r="B4062" s="336" t="s">
        <v>4571</v>
      </c>
      <c r="C4062" s="336" t="s">
        <v>4506</v>
      </c>
      <c r="D4062" s="336" t="s">
        <v>4922</v>
      </c>
      <c r="E4062" s="469">
        <v>49980.05</v>
      </c>
      <c r="F4062" s="376" t="s">
        <v>4907</v>
      </c>
      <c r="G4062" s="336" t="s">
        <v>4509</v>
      </c>
      <c r="H4062" s="626">
        <v>44504</v>
      </c>
      <c r="I4062" s="626">
        <v>44547</v>
      </c>
      <c r="J4062" s="339" t="s">
        <v>37992</v>
      </c>
    </row>
    <row r="4063" spans="1:10" s="243" customFormat="1" ht="46.5">
      <c r="A4063" s="325" t="s">
        <v>4923</v>
      </c>
      <c r="B4063" s="336" t="s">
        <v>4588</v>
      </c>
      <c r="C4063" s="336" t="s">
        <v>4506</v>
      </c>
      <c r="D4063" s="336" t="s">
        <v>4507</v>
      </c>
      <c r="E4063" s="469">
        <v>32000</v>
      </c>
      <c r="F4063" s="376" t="s">
        <v>4924</v>
      </c>
      <c r="G4063" s="336" t="s">
        <v>4509</v>
      </c>
      <c r="H4063" s="626">
        <v>44508</v>
      </c>
      <c r="I4063" s="626">
        <v>44628</v>
      </c>
      <c r="J4063" s="339" t="s">
        <v>37992</v>
      </c>
    </row>
    <row r="4064" spans="1:10" s="243" customFormat="1" ht="23.25">
      <c r="A4064" s="325" t="s">
        <v>4925</v>
      </c>
      <c r="B4064" s="336" t="s">
        <v>4588</v>
      </c>
      <c r="C4064" s="336" t="s">
        <v>4506</v>
      </c>
      <c r="D4064" s="336" t="s">
        <v>4507</v>
      </c>
      <c r="E4064" s="469">
        <v>24000</v>
      </c>
      <c r="F4064" s="376" t="s">
        <v>4926</v>
      </c>
      <c r="G4064" s="336" t="s">
        <v>4509</v>
      </c>
      <c r="H4064" s="626">
        <v>44508</v>
      </c>
      <c r="I4064" s="626">
        <v>44583</v>
      </c>
      <c r="J4064" s="339" t="s">
        <v>37992</v>
      </c>
    </row>
    <row r="4065" spans="1:10" s="243" customFormat="1" ht="34.9">
      <c r="A4065" s="325" t="s">
        <v>4927</v>
      </c>
      <c r="B4065" s="336" t="s">
        <v>4588</v>
      </c>
      <c r="C4065" s="336" t="s">
        <v>4506</v>
      </c>
      <c r="D4065" s="336" t="s">
        <v>4507</v>
      </c>
      <c r="E4065" s="469">
        <v>32000</v>
      </c>
      <c r="F4065" s="376" t="s">
        <v>4928</v>
      </c>
      <c r="G4065" s="336" t="s">
        <v>4509</v>
      </c>
      <c r="H4065" s="626">
        <v>44508</v>
      </c>
      <c r="I4065" s="626">
        <v>44628</v>
      </c>
      <c r="J4065" s="339" t="s">
        <v>37992</v>
      </c>
    </row>
    <row r="4066" spans="1:10" s="243" customFormat="1" ht="46.5">
      <c r="A4066" s="325" t="s">
        <v>4929</v>
      </c>
      <c r="B4066" s="336" t="s">
        <v>4588</v>
      </c>
      <c r="C4066" s="336" t="s">
        <v>4506</v>
      </c>
      <c r="D4066" s="336" t="s">
        <v>4507</v>
      </c>
      <c r="E4066" s="469">
        <v>36000</v>
      </c>
      <c r="F4066" s="376" t="s">
        <v>4930</v>
      </c>
      <c r="G4066" s="336" t="s">
        <v>4509</v>
      </c>
      <c r="H4066" s="626">
        <v>44510</v>
      </c>
      <c r="I4066" s="626">
        <v>44580</v>
      </c>
      <c r="J4066" s="339" t="s">
        <v>37992</v>
      </c>
    </row>
    <row r="4067" spans="1:10" s="243" customFormat="1" ht="23.25">
      <c r="A4067" s="325" t="s">
        <v>4931</v>
      </c>
      <c r="B4067" s="336" t="s">
        <v>4588</v>
      </c>
      <c r="C4067" s="336" t="s">
        <v>4506</v>
      </c>
      <c r="D4067" s="336" t="s">
        <v>4507</v>
      </c>
      <c r="E4067" s="469">
        <v>24000</v>
      </c>
      <c r="F4067" s="376" t="s">
        <v>4932</v>
      </c>
      <c r="G4067" s="336" t="s">
        <v>4509</v>
      </c>
      <c r="H4067" s="626">
        <v>44511</v>
      </c>
      <c r="I4067" s="626">
        <v>44586</v>
      </c>
      <c r="J4067" s="339" t="s">
        <v>37992</v>
      </c>
    </row>
    <row r="4068" spans="1:10" s="243" customFormat="1" ht="23.25">
      <c r="A4068" s="325" t="s">
        <v>4933</v>
      </c>
      <c r="B4068" s="336" t="s">
        <v>4588</v>
      </c>
      <c r="C4068" s="336" t="s">
        <v>4506</v>
      </c>
      <c r="D4068" s="336" t="s">
        <v>4507</v>
      </c>
      <c r="E4068" s="469">
        <v>30000</v>
      </c>
      <c r="F4068" s="376" t="s">
        <v>4934</v>
      </c>
      <c r="G4068" s="336" t="s">
        <v>4509</v>
      </c>
      <c r="H4068" s="626">
        <v>44512</v>
      </c>
      <c r="I4068" s="626">
        <v>44612</v>
      </c>
      <c r="J4068" s="339" t="s">
        <v>37992</v>
      </c>
    </row>
    <row r="4069" spans="1:10" s="243" customFormat="1" ht="23.25">
      <c r="A4069" s="325" t="s">
        <v>4935</v>
      </c>
      <c r="B4069" s="336" t="s">
        <v>4588</v>
      </c>
      <c r="C4069" s="336" t="s">
        <v>4506</v>
      </c>
      <c r="D4069" s="336" t="s">
        <v>4507</v>
      </c>
      <c r="E4069" s="469">
        <v>20000</v>
      </c>
      <c r="F4069" s="376" t="s">
        <v>4936</v>
      </c>
      <c r="G4069" s="336" t="s">
        <v>4509</v>
      </c>
      <c r="H4069" s="626">
        <v>44512</v>
      </c>
      <c r="I4069" s="626">
        <v>44612</v>
      </c>
      <c r="J4069" s="339" t="s">
        <v>37992</v>
      </c>
    </row>
    <row r="4070" spans="1:10" s="243" customFormat="1" ht="23.25">
      <c r="A4070" s="325" t="s">
        <v>4937</v>
      </c>
      <c r="B4070" s="336" t="s">
        <v>4588</v>
      </c>
      <c r="C4070" s="336" t="s">
        <v>4506</v>
      </c>
      <c r="D4070" s="336" t="s">
        <v>4507</v>
      </c>
      <c r="E4070" s="469">
        <v>30000</v>
      </c>
      <c r="F4070" s="376" t="s">
        <v>4938</v>
      </c>
      <c r="G4070" s="336" t="s">
        <v>4509</v>
      </c>
      <c r="H4070" s="626">
        <v>44517</v>
      </c>
      <c r="I4070" s="626">
        <v>44607</v>
      </c>
      <c r="J4070" s="339" t="s">
        <v>37992</v>
      </c>
    </row>
    <row r="4071" spans="1:10" s="243" customFormat="1" ht="23.25">
      <c r="A4071" s="325" t="s">
        <v>4939</v>
      </c>
      <c r="B4071" s="336" t="s">
        <v>4571</v>
      </c>
      <c r="C4071" s="336" t="s">
        <v>4506</v>
      </c>
      <c r="D4071" s="336" t="s">
        <v>4940</v>
      </c>
      <c r="E4071" s="469">
        <v>164770</v>
      </c>
      <c r="F4071" s="376" t="s">
        <v>4879</v>
      </c>
      <c r="G4071" s="336" t="s">
        <v>4509</v>
      </c>
      <c r="H4071" s="626">
        <v>44524</v>
      </c>
      <c r="I4071" s="626">
        <v>44831</v>
      </c>
      <c r="J4071" s="339" t="s">
        <v>37992</v>
      </c>
    </row>
    <row r="4072" spans="1:10" s="243" customFormat="1" ht="23.25">
      <c r="A4072" s="325" t="s">
        <v>4941</v>
      </c>
      <c r="B4072" s="336" t="s">
        <v>4588</v>
      </c>
      <c r="C4072" s="336" t="s">
        <v>4506</v>
      </c>
      <c r="D4072" s="336" t="s">
        <v>4507</v>
      </c>
      <c r="E4072" s="469">
        <v>30000</v>
      </c>
      <c r="F4072" s="376" t="s">
        <v>4942</v>
      </c>
      <c r="G4072" s="336" t="s">
        <v>4509</v>
      </c>
      <c r="H4072" s="626">
        <v>44524</v>
      </c>
      <c r="I4072" s="626">
        <v>44564</v>
      </c>
      <c r="J4072" s="339" t="s">
        <v>37992</v>
      </c>
    </row>
    <row r="4073" spans="1:10" s="243" customFormat="1" ht="34.9">
      <c r="A4073" s="325" t="s">
        <v>4943</v>
      </c>
      <c r="B4073" s="336" t="s">
        <v>4588</v>
      </c>
      <c r="C4073" s="336" t="s">
        <v>4506</v>
      </c>
      <c r="D4073" s="336" t="s">
        <v>4507</v>
      </c>
      <c r="E4073" s="469">
        <v>40000</v>
      </c>
      <c r="F4073" s="376" t="s">
        <v>4944</v>
      </c>
      <c r="G4073" s="336" t="s">
        <v>4509</v>
      </c>
      <c r="H4073" s="626">
        <v>44525</v>
      </c>
      <c r="I4073" s="626">
        <v>44640</v>
      </c>
      <c r="J4073" s="339" t="s">
        <v>37992</v>
      </c>
    </row>
    <row r="4074" spans="1:10" s="243" customFormat="1" ht="23.25">
      <c r="A4074" s="325" t="s">
        <v>4945</v>
      </c>
      <c r="B4074" s="336" t="s">
        <v>4571</v>
      </c>
      <c r="C4074" s="336" t="s">
        <v>4506</v>
      </c>
      <c r="D4074" s="336" t="s">
        <v>4946</v>
      </c>
      <c r="E4074" s="469">
        <v>66900.2</v>
      </c>
      <c r="F4074" s="376" t="s">
        <v>4947</v>
      </c>
      <c r="G4074" s="336" t="s">
        <v>4509</v>
      </c>
      <c r="H4074" s="626">
        <v>44529</v>
      </c>
      <c r="I4074" s="626">
        <v>44573</v>
      </c>
      <c r="J4074" s="339" t="s">
        <v>37992</v>
      </c>
    </row>
    <row r="4075" spans="1:10" s="243" customFormat="1" ht="23.25">
      <c r="A4075" s="325" t="s">
        <v>4948</v>
      </c>
      <c r="B4075" s="336" t="s">
        <v>4588</v>
      </c>
      <c r="C4075" s="336" t="s">
        <v>4506</v>
      </c>
      <c r="D4075" s="336" t="s">
        <v>4507</v>
      </c>
      <c r="E4075" s="469">
        <v>35000</v>
      </c>
      <c r="F4075" s="376" t="s">
        <v>4949</v>
      </c>
      <c r="G4075" s="336" t="s">
        <v>4509</v>
      </c>
      <c r="H4075" s="626">
        <v>44531</v>
      </c>
      <c r="I4075" s="626">
        <v>44591</v>
      </c>
      <c r="J4075" s="339" t="s">
        <v>37992</v>
      </c>
    </row>
    <row r="4076" spans="1:10" s="243" customFormat="1" ht="34.9">
      <c r="A4076" s="325" t="s">
        <v>4950</v>
      </c>
      <c r="B4076" s="336" t="s">
        <v>4588</v>
      </c>
      <c r="C4076" s="336" t="s">
        <v>4506</v>
      </c>
      <c r="D4076" s="336" t="s">
        <v>4507</v>
      </c>
      <c r="E4076" s="469">
        <v>40000</v>
      </c>
      <c r="F4076" s="376" t="s">
        <v>4951</v>
      </c>
      <c r="G4076" s="336" t="s">
        <v>4509</v>
      </c>
      <c r="H4076" s="626">
        <v>44531</v>
      </c>
      <c r="I4076" s="626">
        <v>44607</v>
      </c>
      <c r="J4076" s="339" t="s">
        <v>37992</v>
      </c>
    </row>
    <row r="4077" spans="1:10" s="243" customFormat="1" ht="23.25">
      <c r="A4077" s="325" t="s">
        <v>4952</v>
      </c>
      <c r="B4077" s="336" t="s">
        <v>4795</v>
      </c>
      <c r="C4077" s="336" t="s">
        <v>4506</v>
      </c>
      <c r="D4077" s="336" t="s">
        <v>4953</v>
      </c>
      <c r="E4077" s="469">
        <v>110194.12</v>
      </c>
      <c r="F4077" s="376" t="s">
        <v>4920</v>
      </c>
      <c r="G4077" s="336" t="s">
        <v>4509</v>
      </c>
      <c r="H4077" s="626">
        <v>44533</v>
      </c>
      <c r="I4077" s="626">
        <v>44653</v>
      </c>
      <c r="J4077" s="339" t="s">
        <v>37992</v>
      </c>
    </row>
    <row r="4078" spans="1:10" s="243" customFormat="1" ht="34.9">
      <c r="A4078" s="325" t="s">
        <v>4954</v>
      </c>
      <c r="B4078" s="336" t="s">
        <v>4886</v>
      </c>
      <c r="C4078" s="336" t="s">
        <v>4506</v>
      </c>
      <c r="D4078" s="336" t="s">
        <v>4955</v>
      </c>
      <c r="E4078" s="469">
        <v>110000</v>
      </c>
      <c r="F4078" s="376" t="s">
        <v>4956</v>
      </c>
      <c r="G4078" s="336" t="s">
        <v>4509</v>
      </c>
      <c r="H4078" s="626">
        <v>44539</v>
      </c>
      <c r="I4078" s="626">
        <v>44684</v>
      </c>
      <c r="J4078" s="339" t="s">
        <v>37992</v>
      </c>
    </row>
    <row r="4079" spans="1:10" s="243" customFormat="1" ht="34.9">
      <c r="A4079" s="325" t="s">
        <v>4957</v>
      </c>
      <c r="B4079" s="336" t="s">
        <v>4588</v>
      </c>
      <c r="C4079" s="336" t="s">
        <v>4506</v>
      </c>
      <c r="D4079" s="336" t="s">
        <v>4507</v>
      </c>
      <c r="E4079" s="469">
        <v>32000</v>
      </c>
      <c r="F4079" s="376" t="s">
        <v>4958</v>
      </c>
      <c r="G4079" s="336" t="s">
        <v>4509</v>
      </c>
      <c r="H4079" s="626">
        <v>44550</v>
      </c>
      <c r="I4079" s="626">
        <v>44602</v>
      </c>
      <c r="J4079" s="339" t="s">
        <v>37992</v>
      </c>
    </row>
    <row r="4080" spans="1:10" s="243" customFormat="1" ht="23.25">
      <c r="A4080" s="325" t="s">
        <v>4959</v>
      </c>
      <c r="B4080" s="336" t="s">
        <v>4588</v>
      </c>
      <c r="C4080" s="336" t="s">
        <v>4506</v>
      </c>
      <c r="D4080" s="336" t="s">
        <v>4507</v>
      </c>
      <c r="E4080" s="469">
        <v>32000</v>
      </c>
      <c r="F4080" s="376" t="s">
        <v>4960</v>
      </c>
      <c r="G4080" s="336" t="s">
        <v>4509</v>
      </c>
      <c r="H4080" s="626">
        <v>44550</v>
      </c>
      <c r="I4080" s="626">
        <v>44602</v>
      </c>
      <c r="J4080" s="339" t="s">
        <v>37992</v>
      </c>
    </row>
    <row r="4081" spans="1:10" s="243" customFormat="1" ht="46.5">
      <c r="A4081" s="325" t="s">
        <v>4961</v>
      </c>
      <c r="B4081" s="336" t="s">
        <v>4588</v>
      </c>
      <c r="C4081" s="336" t="s">
        <v>4506</v>
      </c>
      <c r="D4081" s="336" t="s">
        <v>4507</v>
      </c>
      <c r="E4081" s="469">
        <v>39000</v>
      </c>
      <c r="F4081" s="376" t="s">
        <v>4962</v>
      </c>
      <c r="G4081" s="336" t="s">
        <v>4509</v>
      </c>
      <c r="H4081" s="626">
        <v>44550</v>
      </c>
      <c r="I4081" s="626">
        <v>44610</v>
      </c>
      <c r="J4081" s="339" t="s">
        <v>37992</v>
      </c>
    </row>
    <row r="4082" spans="1:10" s="243" customFormat="1" ht="23.25">
      <c r="A4082" s="325" t="s">
        <v>4963</v>
      </c>
      <c r="B4082" s="336" t="s">
        <v>4588</v>
      </c>
      <c r="C4082" s="336" t="s">
        <v>4506</v>
      </c>
      <c r="D4082" s="336" t="s">
        <v>4507</v>
      </c>
      <c r="E4082" s="469">
        <v>30000</v>
      </c>
      <c r="F4082" s="376" t="s">
        <v>4964</v>
      </c>
      <c r="G4082" s="336" t="s">
        <v>4509</v>
      </c>
      <c r="H4082" s="626">
        <v>44551</v>
      </c>
      <c r="I4082" s="626">
        <v>44701</v>
      </c>
      <c r="J4082" s="339" t="s">
        <v>37992</v>
      </c>
    </row>
    <row r="4083" spans="1:10" s="243" customFormat="1" ht="23.25">
      <c r="A4083" s="325" t="s">
        <v>4965</v>
      </c>
      <c r="B4083" s="336" t="s">
        <v>4588</v>
      </c>
      <c r="C4083" s="336" t="s">
        <v>4506</v>
      </c>
      <c r="D4083" s="336" t="s">
        <v>4507</v>
      </c>
      <c r="E4083" s="469">
        <v>30000</v>
      </c>
      <c r="F4083" s="376" t="s">
        <v>4966</v>
      </c>
      <c r="G4083" s="336" t="s">
        <v>4509</v>
      </c>
      <c r="H4083" s="626">
        <v>44551</v>
      </c>
      <c r="I4083" s="626">
        <v>44611</v>
      </c>
      <c r="J4083" s="339" t="s">
        <v>37992</v>
      </c>
    </row>
    <row r="4084" spans="1:10" s="243" customFormat="1" ht="34.9">
      <c r="A4084" s="325" t="s">
        <v>4967</v>
      </c>
      <c r="B4084" s="336" t="s">
        <v>4588</v>
      </c>
      <c r="C4084" s="336" t="s">
        <v>4506</v>
      </c>
      <c r="D4084" s="336" t="s">
        <v>4507</v>
      </c>
      <c r="E4084" s="469">
        <v>39000</v>
      </c>
      <c r="F4084" s="376" t="s">
        <v>4968</v>
      </c>
      <c r="G4084" s="336" t="s">
        <v>4509</v>
      </c>
      <c r="H4084" s="626">
        <v>44551</v>
      </c>
      <c r="I4084" s="626">
        <v>44591</v>
      </c>
      <c r="J4084" s="339" t="s">
        <v>37992</v>
      </c>
    </row>
    <row r="4085" spans="1:10" s="243" customFormat="1" ht="23.25">
      <c r="A4085" s="325" t="s">
        <v>4969</v>
      </c>
      <c r="B4085" s="336" t="s">
        <v>4588</v>
      </c>
      <c r="C4085" s="336" t="s">
        <v>4506</v>
      </c>
      <c r="D4085" s="336" t="s">
        <v>4507</v>
      </c>
      <c r="E4085" s="469">
        <v>29800</v>
      </c>
      <c r="F4085" s="376" t="s">
        <v>4970</v>
      </c>
      <c r="G4085" s="336" t="s">
        <v>4509</v>
      </c>
      <c r="H4085" s="626">
        <v>44552</v>
      </c>
      <c r="I4085" s="626">
        <v>44577</v>
      </c>
      <c r="J4085" s="339" t="s">
        <v>37992</v>
      </c>
    </row>
    <row r="4086" spans="1:10" s="243" customFormat="1" ht="34.9">
      <c r="A4086" s="325" t="s">
        <v>4971</v>
      </c>
      <c r="B4086" s="336" t="s">
        <v>4588</v>
      </c>
      <c r="C4086" s="336" t="s">
        <v>4506</v>
      </c>
      <c r="D4086" s="336" t="s">
        <v>4507</v>
      </c>
      <c r="E4086" s="469">
        <v>71000</v>
      </c>
      <c r="F4086" s="376" t="s">
        <v>4972</v>
      </c>
      <c r="G4086" s="336" t="s">
        <v>4509</v>
      </c>
      <c r="H4086" s="626">
        <v>44553</v>
      </c>
      <c r="I4086" s="626">
        <v>44623</v>
      </c>
      <c r="J4086" s="339" t="s">
        <v>37992</v>
      </c>
    </row>
    <row r="4087" spans="1:10" s="243" customFormat="1" ht="34.9">
      <c r="A4087" s="325" t="s">
        <v>4973</v>
      </c>
      <c r="B4087" s="336" t="s">
        <v>4588</v>
      </c>
      <c r="C4087" s="336" t="s">
        <v>4506</v>
      </c>
      <c r="D4087" s="336" t="s">
        <v>4507</v>
      </c>
      <c r="E4087" s="469">
        <v>39000</v>
      </c>
      <c r="F4087" s="376" t="s">
        <v>4974</v>
      </c>
      <c r="G4087" s="336" t="s">
        <v>4509</v>
      </c>
      <c r="H4087" s="626">
        <v>44553</v>
      </c>
      <c r="I4087" s="626">
        <v>44643</v>
      </c>
      <c r="J4087" s="339" t="s">
        <v>37992</v>
      </c>
    </row>
    <row r="4088" spans="1:10" s="243" customFormat="1" ht="34.9">
      <c r="A4088" s="325" t="s">
        <v>4975</v>
      </c>
      <c r="B4088" s="336" t="s">
        <v>4588</v>
      </c>
      <c r="C4088" s="336" t="s">
        <v>4506</v>
      </c>
      <c r="D4088" s="336" t="s">
        <v>4507</v>
      </c>
      <c r="E4088" s="469">
        <v>39000</v>
      </c>
      <c r="F4088" s="376" t="s">
        <v>4976</v>
      </c>
      <c r="G4088" s="336" t="s">
        <v>4509</v>
      </c>
      <c r="H4088" s="626">
        <v>44558</v>
      </c>
      <c r="I4088" s="626">
        <v>44648</v>
      </c>
      <c r="J4088" s="339" t="s">
        <v>37992</v>
      </c>
    </row>
    <row r="4089" spans="1:10" s="243" customFormat="1" ht="23.25">
      <c r="A4089" s="325" t="s">
        <v>4977</v>
      </c>
      <c r="B4089" s="336" t="s">
        <v>4588</v>
      </c>
      <c r="C4089" s="336" t="s">
        <v>4506</v>
      </c>
      <c r="D4089" s="336" t="s">
        <v>4507</v>
      </c>
      <c r="E4089" s="469">
        <v>39000</v>
      </c>
      <c r="F4089" s="376" t="s">
        <v>4978</v>
      </c>
      <c r="G4089" s="336" t="s">
        <v>4509</v>
      </c>
      <c r="H4089" s="626">
        <v>44558</v>
      </c>
      <c r="I4089" s="626">
        <v>44648</v>
      </c>
      <c r="J4089" s="339" t="s">
        <v>37992</v>
      </c>
    </row>
    <row r="4090" spans="1:10" s="243" customFormat="1" ht="34.9">
      <c r="A4090" s="325" t="s">
        <v>4979</v>
      </c>
      <c r="B4090" s="336" t="s">
        <v>4588</v>
      </c>
      <c r="C4090" s="336" t="s">
        <v>4506</v>
      </c>
      <c r="D4090" s="336" t="s">
        <v>4507</v>
      </c>
      <c r="E4090" s="469">
        <v>18000</v>
      </c>
      <c r="F4090" s="376" t="s">
        <v>4980</v>
      </c>
      <c r="G4090" s="336" t="s">
        <v>4509</v>
      </c>
      <c r="H4090" s="626">
        <v>44559</v>
      </c>
      <c r="I4090" s="626">
        <v>44649</v>
      </c>
      <c r="J4090" s="339" t="s">
        <v>37992</v>
      </c>
    </row>
    <row r="4091" spans="1:10" s="243" customFormat="1" ht="23.25">
      <c r="A4091" s="325" t="s">
        <v>4981</v>
      </c>
      <c r="B4091" s="336" t="s">
        <v>4588</v>
      </c>
      <c r="C4091" s="336" t="s">
        <v>4506</v>
      </c>
      <c r="D4091" s="336" t="s">
        <v>4507</v>
      </c>
      <c r="E4091" s="469">
        <v>6150</v>
      </c>
      <c r="F4091" s="376" t="s">
        <v>4746</v>
      </c>
      <c r="G4091" s="336" t="s">
        <v>4509</v>
      </c>
      <c r="H4091" s="626">
        <v>44560</v>
      </c>
      <c r="I4091" s="626">
        <v>44605</v>
      </c>
      <c r="J4091" s="339" t="s">
        <v>37992</v>
      </c>
    </row>
    <row r="4092" spans="1:10" s="243" customFormat="1" ht="23.25">
      <c r="A4092" s="325" t="s">
        <v>4982</v>
      </c>
      <c r="B4092" s="336" t="s">
        <v>4588</v>
      </c>
      <c r="C4092" s="336" t="s">
        <v>4506</v>
      </c>
      <c r="D4092" s="336" t="s">
        <v>4507</v>
      </c>
      <c r="E4092" s="469">
        <v>41172.06</v>
      </c>
      <c r="F4092" s="376" t="s">
        <v>4920</v>
      </c>
      <c r="G4092" s="336" t="s">
        <v>4509</v>
      </c>
      <c r="H4092" s="626">
        <v>44560</v>
      </c>
      <c r="I4092" s="626">
        <v>44780</v>
      </c>
      <c r="J4092" s="339" t="s">
        <v>37992</v>
      </c>
    </row>
    <row r="4093" spans="1:10" s="243" customFormat="1" ht="23.25">
      <c r="A4093" s="325" t="s">
        <v>4983</v>
      </c>
      <c r="B4093" s="336" t="s">
        <v>4588</v>
      </c>
      <c r="C4093" s="336" t="s">
        <v>4506</v>
      </c>
      <c r="D4093" s="336" t="s">
        <v>4507</v>
      </c>
      <c r="E4093" s="469">
        <v>18023</v>
      </c>
      <c r="F4093" s="376" t="s">
        <v>4984</v>
      </c>
      <c r="G4093" s="336" t="s">
        <v>4509</v>
      </c>
      <c r="H4093" s="626">
        <v>44560</v>
      </c>
      <c r="I4093" s="626">
        <v>44620</v>
      </c>
      <c r="J4093" s="339" t="s">
        <v>37992</v>
      </c>
    </row>
    <row r="4094" spans="1:10" s="243" customFormat="1" ht="34.9">
      <c r="A4094" s="325" t="s">
        <v>4985</v>
      </c>
      <c r="B4094" s="336" t="s">
        <v>4588</v>
      </c>
      <c r="C4094" s="336" t="s">
        <v>4506</v>
      </c>
      <c r="D4094" s="336" t="s">
        <v>4507</v>
      </c>
      <c r="E4094" s="469">
        <v>30000</v>
      </c>
      <c r="F4094" s="376" t="s">
        <v>4816</v>
      </c>
      <c r="G4094" s="336" t="s">
        <v>4509</v>
      </c>
      <c r="H4094" s="626">
        <v>44560</v>
      </c>
      <c r="I4094" s="626">
        <v>44599</v>
      </c>
      <c r="J4094" s="339" t="s">
        <v>37992</v>
      </c>
    </row>
    <row r="4095" spans="1:10" s="243" customFormat="1" ht="23.25">
      <c r="A4095" s="325" t="s">
        <v>4581</v>
      </c>
      <c r="B4095" s="336" t="s">
        <v>4511</v>
      </c>
      <c r="C4095" s="336" t="s">
        <v>4506</v>
      </c>
      <c r="D4095" s="336" t="s">
        <v>4986</v>
      </c>
      <c r="E4095" s="469">
        <v>144000</v>
      </c>
      <c r="F4095" s="376" t="s">
        <v>4987</v>
      </c>
      <c r="G4095" s="336" t="s">
        <v>4509</v>
      </c>
      <c r="H4095" s="626">
        <v>44560</v>
      </c>
      <c r="I4095" s="626">
        <v>44926</v>
      </c>
      <c r="J4095" s="339" t="s">
        <v>37992</v>
      </c>
    </row>
    <row r="4096" spans="1:10" s="243" customFormat="1" ht="23.25">
      <c r="A4096" s="325" t="s">
        <v>4988</v>
      </c>
      <c r="B4096" s="336" t="s">
        <v>4588</v>
      </c>
      <c r="C4096" s="336" t="s">
        <v>4506</v>
      </c>
      <c r="D4096" s="336" t="s">
        <v>4507</v>
      </c>
      <c r="E4096" s="469">
        <v>27848</v>
      </c>
      <c r="F4096" s="376" t="s">
        <v>4989</v>
      </c>
      <c r="G4096" s="336" t="s">
        <v>4509</v>
      </c>
      <c r="H4096" s="626">
        <v>44560</v>
      </c>
      <c r="I4096" s="626" t="s">
        <v>4990</v>
      </c>
      <c r="J4096" s="339" t="s">
        <v>37992</v>
      </c>
    </row>
    <row r="4097" spans="1:10" s="243" customFormat="1" ht="46.5">
      <c r="A4097" s="325" t="s">
        <v>4991</v>
      </c>
      <c r="B4097" s="336" t="s">
        <v>4588</v>
      </c>
      <c r="C4097" s="336" t="s">
        <v>4506</v>
      </c>
      <c r="D4097" s="336" t="s">
        <v>4507</v>
      </c>
      <c r="E4097" s="469">
        <v>25000</v>
      </c>
      <c r="F4097" s="376" t="s">
        <v>4992</v>
      </c>
      <c r="G4097" s="336" t="s">
        <v>4509</v>
      </c>
      <c r="H4097" s="626">
        <v>44204</v>
      </c>
      <c r="I4097" s="626">
        <v>44354</v>
      </c>
      <c r="J4097" s="339" t="s">
        <v>37992</v>
      </c>
    </row>
    <row r="4098" spans="1:10" s="243" customFormat="1" ht="23.25">
      <c r="A4098" s="325" t="s">
        <v>4993</v>
      </c>
      <c r="B4098" s="336" t="s">
        <v>4588</v>
      </c>
      <c r="C4098" s="336" t="s">
        <v>4506</v>
      </c>
      <c r="D4098" s="336" t="s">
        <v>4507</v>
      </c>
      <c r="E4098" s="469">
        <v>35000</v>
      </c>
      <c r="F4098" s="376" t="s">
        <v>4994</v>
      </c>
      <c r="G4098" s="336" t="s">
        <v>4509</v>
      </c>
      <c r="H4098" s="626">
        <v>44215</v>
      </c>
      <c r="I4098" s="626">
        <v>44425</v>
      </c>
      <c r="J4098" s="339" t="s">
        <v>37992</v>
      </c>
    </row>
    <row r="4099" spans="1:10" s="243" customFormat="1" ht="23.25">
      <c r="A4099" s="325" t="s">
        <v>4995</v>
      </c>
      <c r="B4099" s="336" t="s">
        <v>4588</v>
      </c>
      <c r="C4099" s="336" t="s">
        <v>4506</v>
      </c>
      <c r="D4099" s="336" t="s">
        <v>4507</v>
      </c>
      <c r="E4099" s="469">
        <v>26000</v>
      </c>
      <c r="F4099" s="376" t="s">
        <v>4996</v>
      </c>
      <c r="G4099" s="336" t="s">
        <v>4509</v>
      </c>
      <c r="H4099" s="626">
        <v>44207</v>
      </c>
      <c r="I4099" s="626">
        <v>44327</v>
      </c>
      <c r="J4099" s="339" t="s">
        <v>37992</v>
      </c>
    </row>
    <row r="4100" spans="1:10" s="243" customFormat="1" ht="23.25">
      <c r="A4100" s="325" t="s">
        <v>4997</v>
      </c>
      <c r="B4100" s="336" t="s">
        <v>4588</v>
      </c>
      <c r="C4100" s="336" t="s">
        <v>4506</v>
      </c>
      <c r="D4100" s="336" t="s">
        <v>4507</v>
      </c>
      <c r="E4100" s="469">
        <v>27000</v>
      </c>
      <c r="F4100" s="376" t="s">
        <v>4998</v>
      </c>
      <c r="G4100" s="336" t="s">
        <v>4509</v>
      </c>
      <c r="H4100" s="626">
        <v>44208</v>
      </c>
      <c r="I4100" s="626">
        <v>44298</v>
      </c>
      <c r="J4100" s="339" t="s">
        <v>37992</v>
      </c>
    </row>
    <row r="4101" spans="1:10" s="243" customFormat="1" ht="23.25">
      <c r="A4101" s="325" t="s">
        <v>4999</v>
      </c>
      <c r="B4101" s="336" t="s">
        <v>4588</v>
      </c>
      <c r="C4101" s="336" t="s">
        <v>4506</v>
      </c>
      <c r="D4101" s="336" t="s">
        <v>4507</v>
      </c>
      <c r="E4101" s="469">
        <v>19500</v>
      </c>
      <c r="F4101" s="376" t="s">
        <v>5000</v>
      </c>
      <c r="G4101" s="336" t="s">
        <v>4509</v>
      </c>
      <c r="H4101" s="626">
        <v>44211</v>
      </c>
      <c r="I4101" s="626">
        <v>44298</v>
      </c>
      <c r="J4101" s="339" t="s">
        <v>37992</v>
      </c>
    </row>
    <row r="4102" spans="1:10" s="243" customFormat="1" ht="34.9">
      <c r="A4102" s="325" t="s">
        <v>5001</v>
      </c>
      <c r="B4102" s="336" t="s">
        <v>4588</v>
      </c>
      <c r="C4102" s="336" t="s">
        <v>4506</v>
      </c>
      <c r="D4102" s="336" t="s">
        <v>4507</v>
      </c>
      <c r="E4102" s="469">
        <v>24600</v>
      </c>
      <c r="F4102" s="376" t="s">
        <v>5002</v>
      </c>
      <c r="G4102" s="336" t="s">
        <v>4509</v>
      </c>
      <c r="H4102" s="626">
        <v>44204</v>
      </c>
      <c r="I4102" s="626">
        <v>44264</v>
      </c>
      <c r="J4102" s="339" t="s">
        <v>37992</v>
      </c>
    </row>
    <row r="4103" spans="1:10" s="243" customFormat="1">
      <c r="A4103" s="325" t="s">
        <v>5003</v>
      </c>
      <c r="B4103" s="336" t="s">
        <v>4588</v>
      </c>
      <c r="C4103" s="336" t="s">
        <v>4506</v>
      </c>
      <c r="D4103" s="336" t="s">
        <v>4507</v>
      </c>
      <c r="E4103" s="469">
        <v>21500</v>
      </c>
      <c r="F4103" s="376" t="s">
        <v>5004</v>
      </c>
      <c r="G4103" s="336" t="s">
        <v>4509</v>
      </c>
      <c r="H4103" s="626">
        <v>44218</v>
      </c>
      <c r="I4103" s="626">
        <v>44263</v>
      </c>
      <c r="J4103" s="339" t="s">
        <v>37992</v>
      </c>
    </row>
    <row r="4104" spans="1:10" s="243" customFormat="1" ht="34.9">
      <c r="A4104" s="325" t="s">
        <v>5005</v>
      </c>
      <c r="B4104" s="336" t="s">
        <v>4588</v>
      </c>
      <c r="C4104" s="336" t="s">
        <v>4506</v>
      </c>
      <c r="D4104" s="336" t="s">
        <v>4507</v>
      </c>
      <c r="E4104" s="469">
        <v>21500</v>
      </c>
      <c r="F4104" s="376" t="s">
        <v>5006</v>
      </c>
      <c r="G4104" s="336" t="s">
        <v>4509</v>
      </c>
      <c r="H4104" s="626">
        <v>44218</v>
      </c>
      <c r="I4104" s="626">
        <v>44263</v>
      </c>
      <c r="J4104" s="339" t="s">
        <v>37992</v>
      </c>
    </row>
    <row r="4105" spans="1:10" s="243" customFormat="1" ht="23.25">
      <c r="A4105" s="325" t="s">
        <v>5007</v>
      </c>
      <c r="B4105" s="336" t="s">
        <v>4588</v>
      </c>
      <c r="C4105" s="336" t="s">
        <v>4506</v>
      </c>
      <c r="D4105" s="336" t="s">
        <v>4507</v>
      </c>
      <c r="E4105" s="469">
        <v>24000</v>
      </c>
      <c r="F4105" s="376" t="s">
        <v>5008</v>
      </c>
      <c r="G4105" s="336" t="s">
        <v>4509</v>
      </c>
      <c r="H4105" s="626">
        <v>44207</v>
      </c>
      <c r="I4105" s="626">
        <v>44287</v>
      </c>
      <c r="J4105" s="339" t="s">
        <v>37992</v>
      </c>
    </row>
    <row r="4106" spans="1:10" s="243" customFormat="1" ht="58.15">
      <c r="A4106" s="325" t="s">
        <v>5009</v>
      </c>
      <c r="B4106" s="336" t="s">
        <v>4588</v>
      </c>
      <c r="C4106" s="336" t="s">
        <v>4506</v>
      </c>
      <c r="D4106" s="336" t="s">
        <v>4507</v>
      </c>
      <c r="E4106" s="469">
        <v>24600</v>
      </c>
      <c r="F4106" s="376" t="s">
        <v>5010</v>
      </c>
      <c r="G4106" s="336" t="s">
        <v>4509</v>
      </c>
      <c r="H4106" s="626">
        <v>44207</v>
      </c>
      <c r="I4106" s="626">
        <v>44256</v>
      </c>
      <c r="J4106" s="339" t="s">
        <v>37992</v>
      </c>
    </row>
    <row r="4107" spans="1:10" s="243" customFormat="1" ht="23.25">
      <c r="A4107" s="325" t="s">
        <v>5011</v>
      </c>
      <c r="B4107" s="336" t="s">
        <v>4588</v>
      </c>
      <c r="C4107" s="336" t="s">
        <v>4506</v>
      </c>
      <c r="D4107" s="336" t="s">
        <v>4507</v>
      </c>
      <c r="E4107" s="469">
        <v>30000</v>
      </c>
      <c r="F4107" s="376" t="s">
        <v>5012</v>
      </c>
      <c r="G4107" s="336" t="s">
        <v>4509</v>
      </c>
      <c r="H4107" s="626">
        <v>44221</v>
      </c>
      <c r="I4107" s="626">
        <v>44551</v>
      </c>
      <c r="J4107" s="339" t="s">
        <v>37992</v>
      </c>
    </row>
    <row r="4108" spans="1:10" s="243" customFormat="1" ht="23.25">
      <c r="A4108" s="325" t="s">
        <v>5013</v>
      </c>
      <c r="B4108" s="336" t="s">
        <v>4588</v>
      </c>
      <c r="C4108" s="336" t="s">
        <v>4506</v>
      </c>
      <c r="D4108" s="336" t="s">
        <v>4507</v>
      </c>
      <c r="E4108" s="469">
        <v>30000</v>
      </c>
      <c r="F4108" s="376" t="s">
        <v>5014</v>
      </c>
      <c r="G4108" s="336" t="s">
        <v>4509</v>
      </c>
      <c r="H4108" s="626">
        <v>44221</v>
      </c>
      <c r="I4108" s="626">
        <v>44311</v>
      </c>
      <c r="J4108" s="339" t="s">
        <v>37992</v>
      </c>
    </row>
    <row r="4109" spans="1:10" s="243" customFormat="1" ht="23.25">
      <c r="A4109" s="325" t="s">
        <v>5015</v>
      </c>
      <c r="B4109" s="336" t="s">
        <v>4588</v>
      </c>
      <c r="C4109" s="336" t="s">
        <v>4506</v>
      </c>
      <c r="D4109" s="336" t="s">
        <v>4507</v>
      </c>
      <c r="E4109" s="469">
        <v>36000</v>
      </c>
      <c r="F4109" s="376" t="s">
        <v>5016</v>
      </c>
      <c r="G4109" s="336" t="s">
        <v>4509</v>
      </c>
      <c r="H4109" s="626">
        <v>44230</v>
      </c>
      <c r="I4109" s="626">
        <v>44320</v>
      </c>
      <c r="J4109" s="339" t="s">
        <v>37992</v>
      </c>
    </row>
    <row r="4110" spans="1:10" s="243" customFormat="1" ht="23.25">
      <c r="A4110" s="325" t="s">
        <v>5017</v>
      </c>
      <c r="B4110" s="336" t="s">
        <v>4588</v>
      </c>
      <c r="C4110" s="336" t="s">
        <v>4506</v>
      </c>
      <c r="D4110" s="336" t="s">
        <v>4507</v>
      </c>
      <c r="E4110" s="469">
        <v>30000</v>
      </c>
      <c r="F4110" s="376" t="s">
        <v>5018</v>
      </c>
      <c r="G4110" s="336" t="s">
        <v>4509</v>
      </c>
      <c r="H4110" s="626">
        <v>44221</v>
      </c>
      <c r="I4110" s="626">
        <v>44281</v>
      </c>
      <c r="J4110" s="339" t="s">
        <v>37992</v>
      </c>
    </row>
    <row r="4111" spans="1:10" s="243" customFormat="1">
      <c r="A4111" s="325" t="s">
        <v>5019</v>
      </c>
      <c r="B4111" s="336" t="s">
        <v>4588</v>
      </c>
      <c r="C4111" s="336" t="s">
        <v>4506</v>
      </c>
      <c r="D4111" s="336" t="s">
        <v>4507</v>
      </c>
      <c r="E4111" s="469">
        <v>28000</v>
      </c>
      <c r="F4111" s="376" t="s">
        <v>5020</v>
      </c>
      <c r="G4111" s="336" t="s">
        <v>4509</v>
      </c>
      <c r="H4111" s="626">
        <v>44221</v>
      </c>
      <c r="I4111" s="626">
        <v>44281</v>
      </c>
      <c r="J4111" s="339" t="s">
        <v>37992</v>
      </c>
    </row>
    <row r="4112" spans="1:10" s="243" customFormat="1">
      <c r="A4112" s="325" t="s">
        <v>5021</v>
      </c>
      <c r="B4112" s="336" t="s">
        <v>4588</v>
      </c>
      <c r="C4112" s="336" t="s">
        <v>4506</v>
      </c>
      <c r="D4112" s="336" t="s">
        <v>4507</v>
      </c>
      <c r="E4112" s="469">
        <v>20400</v>
      </c>
      <c r="F4112" s="376" t="s">
        <v>5022</v>
      </c>
      <c r="G4112" s="336" t="s">
        <v>4509</v>
      </c>
      <c r="H4112" s="626">
        <v>44208</v>
      </c>
      <c r="I4112" s="626">
        <v>44568</v>
      </c>
      <c r="J4112" s="339" t="s">
        <v>37992</v>
      </c>
    </row>
    <row r="4113" spans="1:10" s="243" customFormat="1" ht="23.25">
      <c r="A4113" s="325" t="s">
        <v>5023</v>
      </c>
      <c r="B4113" s="336" t="s">
        <v>4588</v>
      </c>
      <c r="C4113" s="336" t="s">
        <v>4506</v>
      </c>
      <c r="D4113" s="336" t="s">
        <v>4507</v>
      </c>
      <c r="E4113" s="469">
        <v>30000</v>
      </c>
      <c r="F4113" s="376" t="s">
        <v>5024</v>
      </c>
      <c r="G4113" s="336" t="s">
        <v>4509</v>
      </c>
      <c r="H4113" s="626">
        <v>44210</v>
      </c>
      <c r="I4113" s="626">
        <v>44340</v>
      </c>
      <c r="J4113" s="339" t="s">
        <v>37992</v>
      </c>
    </row>
    <row r="4114" spans="1:10" s="243" customFormat="1">
      <c r="A4114" s="325" t="s">
        <v>5025</v>
      </c>
      <c r="B4114" s="336" t="s">
        <v>4588</v>
      </c>
      <c r="C4114" s="336" t="s">
        <v>4506</v>
      </c>
      <c r="D4114" s="336" t="s">
        <v>4507</v>
      </c>
      <c r="E4114" s="469">
        <v>35000</v>
      </c>
      <c r="F4114" s="376" t="s">
        <v>5026</v>
      </c>
      <c r="G4114" s="336" t="s">
        <v>4509</v>
      </c>
      <c r="H4114" s="626">
        <v>44230</v>
      </c>
      <c r="I4114" s="626">
        <v>44440</v>
      </c>
      <c r="J4114" s="339" t="s">
        <v>37992</v>
      </c>
    </row>
    <row r="4115" spans="1:10" s="243" customFormat="1">
      <c r="A4115" s="325" t="s">
        <v>5027</v>
      </c>
      <c r="B4115" s="336" t="s">
        <v>4588</v>
      </c>
      <c r="C4115" s="336" t="s">
        <v>4506</v>
      </c>
      <c r="D4115" s="336" t="s">
        <v>4507</v>
      </c>
      <c r="E4115" s="469">
        <v>35000</v>
      </c>
      <c r="F4115" s="376" t="s">
        <v>5028</v>
      </c>
      <c r="G4115" s="336" t="s">
        <v>4509</v>
      </c>
      <c r="H4115" s="626">
        <v>44225</v>
      </c>
      <c r="I4115" s="626">
        <v>44435</v>
      </c>
      <c r="J4115" s="339" t="s">
        <v>37992</v>
      </c>
    </row>
    <row r="4116" spans="1:10" s="243" customFormat="1">
      <c r="A4116" s="325" t="s">
        <v>5029</v>
      </c>
      <c r="B4116" s="336" t="s">
        <v>4588</v>
      </c>
      <c r="C4116" s="336" t="s">
        <v>4506</v>
      </c>
      <c r="D4116" s="336" t="s">
        <v>4507</v>
      </c>
      <c r="E4116" s="469">
        <v>35000</v>
      </c>
      <c r="F4116" s="376" t="s">
        <v>5030</v>
      </c>
      <c r="G4116" s="336" t="s">
        <v>4509</v>
      </c>
      <c r="H4116" s="626">
        <v>44230</v>
      </c>
      <c r="I4116" s="626">
        <v>44440</v>
      </c>
      <c r="J4116" s="339" t="s">
        <v>37992</v>
      </c>
    </row>
    <row r="4117" spans="1:10" s="243" customFormat="1" ht="46.5">
      <c r="A4117" s="325" t="s">
        <v>5031</v>
      </c>
      <c r="B4117" s="336" t="s">
        <v>4588</v>
      </c>
      <c r="C4117" s="336" t="s">
        <v>4506</v>
      </c>
      <c r="D4117" s="336" t="s">
        <v>4507</v>
      </c>
      <c r="E4117" s="469">
        <v>30000</v>
      </c>
      <c r="F4117" s="376" t="s">
        <v>5032</v>
      </c>
      <c r="G4117" s="336" t="s">
        <v>4509</v>
      </c>
      <c r="H4117" s="626">
        <v>44221</v>
      </c>
      <c r="I4117" s="626">
        <v>44401</v>
      </c>
      <c r="J4117" s="339" t="s">
        <v>37992</v>
      </c>
    </row>
    <row r="4118" spans="1:10" s="243" customFormat="1" ht="46.5">
      <c r="A4118" s="325" t="s">
        <v>5033</v>
      </c>
      <c r="B4118" s="336" t="s">
        <v>4588</v>
      </c>
      <c r="C4118" s="336" t="s">
        <v>4506</v>
      </c>
      <c r="D4118" s="336" t="s">
        <v>4507</v>
      </c>
      <c r="E4118" s="469">
        <v>30000</v>
      </c>
      <c r="F4118" s="376" t="s">
        <v>5034</v>
      </c>
      <c r="G4118" s="336" t="s">
        <v>4509</v>
      </c>
      <c r="H4118" s="626">
        <v>44221</v>
      </c>
      <c r="I4118" s="626">
        <v>44401</v>
      </c>
      <c r="J4118" s="339" t="s">
        <v>37992</v>
      </c>
    </row>
    <row r="4119" spans="1:10" s="243" customFormat="1" ht="34.9">
      <c r="A4119" s="325" t="s">
        <v>5035</v>
      </c>
      <c r="B4119" s="336" t="s">
        <v>4588</v>
      </c>
      <c r="C4119" s="336" t="s">
        <v>4506</v>
      </c>
      <c r="D4119" s="336" t="s">
        <v>4507</v>
      </c>
      <c r="E4119" s="469">
        <v>32000</v>
      </c>
      <c r="F4119" s="376" t="s">
        <v>5036</v>
      </c>
      <c r="G4119" s="336" t="s">
        <v>4509</v>
      </c>
      <c r="H4119" s="626">
        <v>44235</v>
      </c>
      <c r="I4119" s="626">
        <v>44355</v>
      </c>
      <c r="J4119" s="339" t="s">
        <v>37992</v>
      </c>
    </row>
    <row r="4120" spans="1:10" s="243" customFormat="1" ht="23.25">
      <c r="A4120" s="325" t="s">
        <v>5037</v>
      </c>
      <c r="B4120" s="336" t="s">
        <v>4588</v>
      </c>
      <c r="C4120" s="336" t="s">
        <v>4506</v>
      </c>
      <c r="D4120" s="336" t="s">
        <v>4507</v>
      </c>
      <c r="E4120" s="469">
        <v>33000</v>
      </c>
      <c r="F4120" s="376" t="s">
        <v>5038</v>
      </c>
      <c r="G4120" s="336" t="s">
        <v>4509</v>
      </c>
      <c r="H4120" s="626">
        <v>44232</v>
      </c>
      <c r="I4120" s="626">
        <v>44328</v>
      </c>
      <c r="J4120" s="339" t="s">
        <v>37992</v>
      </c>
    </row>
    <row r="4121" spans="1:10" s="243" customFormat="1">
      <c r="A4121" s="325" t="s">
        <v>5039</v>
      </c>
      <c r="B4121" s="336" t="s">
        <v>4588</v>
      </c>
      <c r="C4121" s="336" t="s">
        <v>4506</v>
      </c>
      <c r="D4121" s="336" t="s">
        <v>4507</v>
      </c>
      <c r="E4121" s="469">
        <v>26609</v>
      </c>
      <c r="F4121" s="376" t="s">
        <v>5040</v>
      </c>
      <c r="G4121" s="336" t="s">
        <v>4509</v>
      </c>
      <c r="H4121" s="626">
        <v>44354</v>
      </c>
      <c r="I4121" s="626">
        <v>44370</v>
      </c>
      <c r="J4121" s="339" t="s">
        <v>37992</v>
      </c>
    </row>
    <row r="4122" spans="1:10" s="243" customFormat="1" ht="23.25">
      <c r="A4122" s="325" t="s">
        <v>5041</v>
      </c>
      <c r="B4122" s="336" t="s">
        <v>4588</v>
      </c>
      <c r="C4122" s="336" t="s">
        <v>4506</v>
      </c>
      <c r="D4122" s="336" t="s">
        <v>4507</v>
      </c>
      <c r="E4122" s="469">
        <v>20000</v>
      </c>
      <c r="F4122" s="376" t="s">
        <v>5042</v>
      </c>
      <c r="G4122" s="336" t="s">
        <v>4509</v>
      </c>
      <c r="H4122" s="626">
        <v>44252</v>
      </c>
      <c r="I4122" s="626">
        <v>44402</v>
      </c>
      <c r="J4122" s="339" t="s">
        <v>37992</v>
      </c>
    </row>
    <row r="4123" spans="1:10" s="243" customFormat="1" ht="23.25">
      <c r="A4123" s="325" t="s">
        <v>5043</v>
      </c>
      <c r="B4123" s="336" t="s">
        <v>4588</v>
      </c>
      <c r="C4123" s="336" t="s">
        <v>4506</v>
      </c>
      <c r="D4123" s="336" t="s">
        <v>4507</v>
      </c>
      <c r="E4123" s="469">
        <v>20000</v>
      </c>
      <c r="F4123" s="376" t="s">
        <v>5044</v>
      </c>
      <c r="G4123" s="336" t="s">
        <v>4509</v>
      </c>
      <c r="H4123" s="626">
        <v>44252</v>
      </c>
      <c r="I4123" s="626">
        <v>44402</v>
      </c>
      <c r="J4123" s="339" t="s">
        <v>37992</v>
      </c>
    </row>
    <row r="4124" spans="1:10" s="243" customFormat="1" ht="23.25">
      <c r="A4124" s="325" t="s">
        <v>5045</v>
      </c>
      <c r="B4124" s="336" t="s">
        <v>4588</v>
      </c>
      <c r="C4124" s="336" t="s">
        <v>4506</v>
      </c>
      <c r="D4124" s="336" t="s">
        <v>4507</v>
      </c>
      <c r="E4124" s="469">
        <v>20000</v>
      </c>
      <c r="F4124" s="376" t="s">
        <v>5046</v>
      </c>
      <c r="G4124" s="336" t="s">
        <v>4509</v>
      </c>
      <c r="H4124" s="626">
        <v>44252</v>
      </c>
      <c r="I4124" s="626">
        <v>44402</v>
      </c>
      <c r="J4124" s="339" t="s">
        <v>37992</v>
      </c>
    </row>
    <row r="4125" spans="1:10" s="243" customFormat="1" ht="23.25">
      <c r="A4125" s="325" t="s">
        <v>5047</v>
      </c>
      <c r="B4125" s="336" t="s">
        <v>4588</v>
      </c>
      <c r="C4125" s="336" t="s">
        <v>4506</v>
      </c>
      <c r="D4125" s="336" t="s">
        <v>4507</v>
      </c>
      <c r="E4125" s="469">
        <v>20000</v>
      </c>
      <c r="F4125" s="376" t="s">
        <v>5048</v>
      </c>
      <c r="G4125" s="336" t="s">
        <v>4509</v>
      </c>
      <c r="H4125" s="626">
        <v>44252</v>
      </c>
      <c r="I4125" s="626">
        <v>44402</v>
      </c>
      <c r="J4125" s="339" t="s">
        <v>37992</v>
      </c>
    </row>
    <row r="4126" spans="1:10" s="243" customFormat="1" ht="23.25">
      <c r="A4126" s="325" t="s">
        <v>5049</v>
      </c>
      <c r="B4126" s="336" t="s">
        <v>4588</v>
      </c>
      <c r="C4126" s="336" t="s">
        <v>4506</v>
      </c>
      <c r="D4126" s="336" t="s">
        <v>4507</v>
      </c>
      <c r="E4126" s="469">
        <v>20000</v>
      </c>
      <c r="F4126" s="376" t="s">
        <v>5050</v>
      </c>
      <c r="G4126" s="336" t="s">
        <v>4509</v>
      </c>
      <c r="H4126" s="626">
        <v>44252</v>
      </c>
      <c r="I4126" s="626">
        <v>44402</v>
      </c>
      <c r="J4126" s="339" t="s">
        <v>37992</v>
      </c>
    </row>
    <row r="4127" spans="1:10" s="243" customFormat="1" ht="23.25">
      <c r="A4127" s="325" t="s">
        <v>5051</v>
      </c>
      <c r="B4127" s="336" t="s">
        <v>4588</v>
      </c>
      <c r="C4127" s="336" t="s">
        <v>4506</v>
      </c>
      <c r="D4127" s="336" t="s">
        <v>4507</v>
      </c>
      <c r="E4127" s="469">
        <v>20000</v>
      </c>
      <c r="F4127" s="376" t="s">
        <v>5052</v>
      </c>
      <c r="G4127" s="336" t="s">
        <v>4509</v>
      </c>
      <c r="H4127" s="626">
        <v>44252</v>
      </c>
      <c r="I4127" s="626">
        <v>44402</v>
      </c>
      <c r="J4127" s="339" t="s">
        <v>37992</v>
      </c>
    </row>
    <row r="4128" spans="1:10" s="243" customFormat="1" ht="23.25">
      <c r="A4128" s="325" t="s">
        <v>5053</v>
      </c>
      <c r="B4128" s="336" t="s">
        <v>4588</v>
      </c>
      <c r="C4128" s="336" t="s">
        <v>4506</v>
      </c>
      <c r="D4128" s="336" t="s">
        <v>4507</v>
      </c>
      <c r="E4128" s="469">
        <v>20000</v>
      </c>
      <c r="F4128" s="376" t="s">
        <v>5054</v>
      </c>
      <c r="G4128" s="336" t="s">
        <v>4509</v>
      </c>
      <c r="H4128" s="626">
        <v>44257</v>
      </c>
      <c r="I4128" s="626">
        <v>44407</v>
      </c>
      <c r="J4128" s="339" t="s">
        <v>37992</v>
      </c>
    </row>
    <row r="4129" spans="1:10" s="243" customFormat="1" ht="23.25">
      <c r="A4129" s="325" t="s">
        <v>5055</v>
      </c>
      <c r="B4129" s="336" t="s">
        <v>4588</v>
      </c>
      <c r="C4129" s="336" t="s">
        <v>4506</v>
      </c>
      <c r="D4129" s="336" t="s">
        <v>4507</v>
      </c>
      <c r="E4129" s="469">
        <v>33000</v>
      </c>
      <c r="F4129" s="376" t="s">
        <v>5056</v>
      </c>
      <c r="G4129" s="336" t="s">
        <v>4509</v>
      </c>
      <c r="H4129" s="626">
        <v>44257</v>
      </c>
      <c r="I4129" s="626">
        <v>44347</v>
      </c>
      <c r="J4129" s="339" t="s">
        <v>37992</v>
      </c>
    </row>
    <row r="4130" spans="1:10" s="243" customFormat="1">
      <c r="A4130" s="325" t="s">
        <v>5057</v>
      </c>
      <c r="B4130" s="336" t="s">
        <v>4588</v>
      </c>
      <c r="C4130" s="336" t="s">
        <v>4506</v>
      </c>
      <c r="D4130" s="336" t="s">
        <v>4507</v>
      </c>
      <c r="E4130" s="469">
        <v>20000</v>
      </c>
      <c r="F4130" s="376" t="s">
        <v>5058</v>
      </c>
      <c r="G4130" s="336" t="s">
        <v>4509</v>
      </c>
      <c r="H4130" s="626">
        <v>44257</v>
      </c>
      <c r="I4130" s="626">
        <v>44407</v>
      </c>
      <c r="J4130" s="339" t="s">
        <v>37992</v>
      </c>
    </row>
    <row r="4131" spans="1:10" s="243" customFormat="1" ht="23.25">
      <c r="A4131" s="325" t="s">
        <v>5059</v>
      </c>
      <c r="B4131" s="336" t="s">
        <v>4588</v>
      </c>
      <c r="C4131" s="336" t="s">
        <v>4506</v>
      </c>
      <c r="D4131" s="336" t="s">
        <v>4507</v>
      </c>
      <c r="E4131" s="469">
        <v>33000</v>
      </c>
      <c r="F4131" s="376" t="s">
        <v>5060</v>
      </c>
      <c r="G4131" s="336" t="s">
        <v>4509</v>
      </c>
      <c r="H4131" s="626">
        <v>44257</v>
      </c>
      <c r="I4131" s="626">
        <v>44347</v>
      </c>
      <c r="J4131" s="339" t="s">
        <v>37992</v>
      </c>
    </row>
    <row r="4132" spans="1:10" s="243" customFormat="1" ht="23.25">
      <c r="A4132" s="325" t="s">
        <v>5061</v>
      </c>
      <c r="B4132" s="336" t="s">
        <v>4588</v>
      </c>
      <c r="C4132" s="336" t="s">
        <v>4506</v>
      </c>
      <c r="D4132" s="336" t="s">
        <v>4507</v>
      </c>
      <c r="E4132" s="469">
        <v>20000</v>
      </c>
      <c r="F4132" s="376" t="s">
        <v>5062</v>
      </c>
      <c r="G4132" s="336" t="s">
        <v>4509</v>
      </c>
      <c r="H4132" s="626">
        <v>44257</v>
      </c>
      <c r="I4132" s="626">
        <v>44317</v>
      </c>
      <c r="J4132" s="339" t="s">
        <v>37992</v>
      </c>
    </row>
    <row r="4133" spans="1:10" s="243" customFormat="1" ht="23.25">
      <c r="A4133" s="325" t="s">
        <v>5063</v>
      </c>
      <c r="B4133" s="336" t="s">
        <v>4588</v>
      </c>
      <c r="C4133" s="336" t="s">
        <v>4506</v>
      </c>
      <c r="D4133" s="336" t="s">
        <v>4507</v>
      </c>
      <c r="E4133" s="469">
        <v>36000</v>
      </c>
      <c r="F4133" s="376" t="s">
        <v>5064</v>
      </c>
      <c r="G4133" s="336" t="s">
        <v>4509</v>
      </c>
      <c r="H4133" s="626">
        <v>44258</v>
      </c>
      <c r="I4133" s="626">
        <v>44348</v>
      </c>
      <c r="J4133" s="339" t="s">
        <v>37992</v>
      </c>
    </row>
    <row r="4134" spans="1:10" s="243" customFormat="1" ht="34.9">
      <c r="A4134" s="325" t="s">
        <v>5065</v>
      </c>
      <c r="B4134" s="336" t="s">
        <v>4588</v>
      </c>
      <c r="C4134" s="336" t="s">
        <v>4506</v>
      </c>
      <c r="D4134" s="336" t="s">
        <v>4507</v>
      </c>
      <c r="E4134" s="469">
        <v>24600</v>
      </c>
      <c r="F4134" s="376" t="s">
        <v>5066</v>
      </c>
      <c r="G4134" s="336" t="s">
        <v>4509</v>
      </c>
      <c r="H4134" s="626">
        <v>44256</v>
      </c>
      <c r="I4134" s="626">
        <v>44316</v>
      </c>
      <c r="J4134" s="339" t="s">
        <v>37992</v>
      </c>
    </row>
    <row r="4135" spans="1:10" s="243" customFormat="1" ht="34.9">
      <c r="A4135" s="325" t="s">
        <v>5067</v>
      </c>
      <c r="B4135" s="336" t="s">
        <v>4588</v>
      </c>
      <c r="C4135" s="336" t="s">
        <v>4506</v>
      </c>
      <c r="D4135" s="336" t="s">
        <v>4507</v>
      </c>
      <c r="E4135" s="469">
        <v>30000</v>
      </c>
      <c r="F4135" s="376" t="s">
        <v>5068</v>
      </c>
      <c r="G4135" s="336" t="s">
        <v>4509</v>
      </c>
      <c r="H4135" s="626">
        <v>44257</v>
      </c>
      <c r="I4135" s="626">
        <v>44407</v>
      </c>
      <c r="J4135" s="339" t="s">
        <v>37992</v>
      </c>
    </row>
    <row r="4136" spans="1:10" s="243" customFormat="1" ht="23.25">
      <c r="A4136" s="325" t="s">
        <v>5069</v>
      </c>
      <c r="B4136" s="336" t="s">
        <v>4588</v>
      </c>
      <c r="C4136" s="336" t="s">
        <v>4506</v>
      </c>
      <c r="D4136" s="336" t="s">
        <v>4507</v>
      </c>
      <c r="E4136" s="469">
        <v>30000</v>
      </c>
      <c r="F4136" s="376" t="s">
        <v>5070</v>
      </c>
      <c r="G4136" s="336" t="s">
        <v>4509</v>
      </c>
      <c r="H4136" s="626">
        <v>44259</v>
      </c>
      <c r="I4136" s="626">
        <v>44409</v>
      </c>
      <c r="J4136" s="339" t="s">
        <v>37992</v>
      </c>
    </row>
    <row r="4137" spans="1:10" s="243" customFormat="1" ht="23.25">
      <c r="A4137" s="325" t="s">
        <v>5071</v>
      </c>
      <c r="B4137" s="336" t="s">
        <v>4588</v>
      </c>
      <c r="C4137" s="336" t="s">
        <v>4506</v>
      </c>
      <c r="D4137" s="336" t="s">
        <v>4507</v>
      </c>
      <c r="E4137" s="469">
        <v>30000</v>
      </c>
      <c r="F4137" s="376" t="s">
        <v>5072</v>
      </c>
      <c r="G4137" s="336" t="s">
        <v>4509</v>
      </c>
      <c r="H4137" s="626">
        <v>44267</v>
      </c>
      <c r="I4137" s="626">
        <v>44387</v>
      </c>
      <c r="J4137" s="339" t="s">
        <v>37992</v>
      </c>
    </row>
    <row r="4138" spans="1:10" s="243" customFormat="1" ht="23.25">
      <c r="A4138" s="325" t="s">
        <v>5073</v>
      </c>
      <c r="B4138" s="336" t="s">
        <v>4588</v>
      </c>
      <c r="C4138" s="336" t="s">
        <v>4506</v>
      </c>
      <c r="D4138" s="336" t="s">
        <v>4507</v>
      </c>
      <c r="E4138" s="469">
        <v>30000</v>
      </c>
      <c r="F4138" s="376" t="s">
        <v>5074</v>
      </c>
      <c r="G4138" s="336" t="s">
        <v>4509</v>
      </c>
      <c r="H4138" s="626">
        <v>44260</v>
      </c>
      <c r="I4138" s="626">
        <v>44320</v>
      </c>
      <c r="J4138" s="339" t="s">
        <v>37992</v>
      </c>
    </row>
    <row r="4139" spans="1:10" s="243" customFormat="1">
      <c r="A4139" s="325" t="s">
        <v>5075</v>
      </c>
      <c r="B4139" s="336" t="s">
        <v>4588</v>
      </c>
      <c r="C4139" s="336" t="s">
        <v>4506</v>
      </c>
      <c r="D4139" s="336" t="s">
        <v>4507</v>
      </c>
      <c r="E4139" s="469">
        <v>35000</v>
      </c>
      <c r="F4139" s="376" t="s">
        <v>5076</v>
      </c>
      <c r="G4139" s="336" t="s">
        <v>4509</v>
      </c>
      <c r="H4139" s="626">
        <v>44326</v>
      </c>
      <c r="I4139" s="626">
        <v>44387</v>
      </c>
      <c r="J4139" s="339" t="s">
        <v>37992</v>
      </c>
    </row>
    <row r="4140" spans="1:10" s="243" customFormat="1">
      <c r="A4140" s="325" t="s">
        <v>5077</v>
      </c>
      <c r="B4140" s="336" t="s">
        <v>4588</v>
      </c>
      <c r="C4140" s="336" t="s">
        <v>4506</v>
      </c>
      <c r="D4140" s="336" t="s">
        <v>4507</v>
      </c>
      <c r="E4140" s="469">
        <v>32500</v>
      </c>
      <c r="F4140" s="376" t="s">
        <v>5078</v>
      </c>
      <c r="G4140" s="336" t="s">
        <v>4509</v>
      </c>
      <c r="H4140" s="626">
        <v>44260</v>
      </c>
      <c r="I4140" s="626">
        <v>44410</v>
      </c>
      <c r="J4140" s="339" t="s">
        <v>37992</v>
      </c>
    </row>
    <row r="4141" spans="1:10" s="243" customFormat="1" ht="23.25">
      <c r="A4141" s="325" t="s">
        <v>5079</v>
      </c>
      <c r="B4141" s="336" t="s">
        <v>4588</v>
      </c>
      <c r="C4141" s="336" t="s">
        <v>4506</v>
      </c>
      <c r="D4141" s="336" t="s">
        <v>4507</v>
      </c>
      <c r="E4141" s="469">
        <v>30000</v>
      </c>
      <c r="F4141" s="376" t="s">
        <v>5080</v>
      </c>
      <c r="G4141" s="336" t="s">
        <v>4509</v>
      </c>
      <c r="H4141" s="626">
        <v>44270</v>
      </c>
      <c r="I4141" s="626">
        <v>44450</v>
      </c>
      <c r="J4141" s="339" t="s">
        <v>37992</v>
      </c>
    </row>
    <row r="4142" spans="1:10" s="243" customFormat="1" ht="23.25">
      <c r="A4142" s="325" t="s">
        <v>5081</v>
      </c>
      <c r="B4142" s="336" t="s">
        <v>4588</v>
      </c>
      <c r="C4142" s="336" t="s">
        <v>4506</v>
      </c>
      <c r="D4142" s="336" t="s">
        <v>4507</v>
      </c>
      <c r="E4142" s="469">
        <v>30000</v>
      </c>
      <c r="F4142" s="376" t="s">
        <v>5082</v>
      </c>
      <c r="G4142" s="336" t="s">
        <v>4509</v>
      </c>
      <c r="H4142" s="626">
        <v>44270</v>
      </c>
      <c r="I4142" s="626">
        <v>44330</v>
      </c>
      <c r="J4142" s="339" t="s">
        <v>37992</v>
      </c>
    </row>
    <row r="4143" spans="1:10" s="243" customFormat="1" ht="23.25">
      <c r="A4143" s="325" t="s">
        <v>5083</v>
      </c>
      <c r="B4143" s="336" t="s">
        <v>4588</v>
      </c>
      <c r="C4143" s="336" t="s">
        <v>4506</v>
      </c>
      <c r="D4143" s="336" t="s">
        <v>4507</v>
      </c>
      <c r="E4143" s="469">
        <v>21500</v>
      </c>
      <c r="F4143" s="376" t="s">
        <v>5084</v>
      </c>
      <c r="G4143" s="336" t="s">
        <v>4509</v>
      </c>
      <c r="H4143" s="626">
        <v>44274</v>
      </c>
      <c r="I4143" s="626">
        <v>44319</v>
      </c>
      <c r="J4143" s="339" t="s">
        <v>37992</v>
      </c>
    </row>
    <row r="4144" spans="1:10" s="243" customFormat="1" ht="23.25">
      <c r="A4144" s="325" t="s">
        <v>5085</v>
      </c>
      <c r="B4144" s="336" t="s">
        <v>4588</v>
      </c>
      <c r="C4144" s="336" t="s">
        <v>4506</v>
      </c>
      <c r="D4144" s="336" t="s">
        <v>4507</v>
      </c>
      <c r="E4144" s="469">
        <v>30000</v>
      </c>
      <c r="F4144" s="376" t="s">
        <v>5086</v>
      </c>
      <c r="G4144" s="336" t="s">
        <v>4509</v>
      </c>
      <c r="H4144" s="626">
        <v>44294</v>
      </c>
      <c r="I4144" s="626">
        <v>44344</v>
      </c>
      <c r="J4144" s="339" t="s">
        <v>37992</v>
      </c>
    </row>
    <row r="4145" spans="1:10" s="243" customFormat="1" ht="23.25">
      <c r="A4145" s="325" t="s">
        <v>5087</v>
      </c>
      <c r="B4145" s="336" t="s">
        <v>4588</v>
      </c>
      <c r="C4145" s="336" t="s">
        <v>4506</v>
      </c>
      <c r="D4145" s="336" t="s">
        <v>4507</v>
      </c>
      <c r="E4145" s="469">
        <v>36000</v>
      </c>
      <c r="F4145" s="376" t="s">
        <v>5088</v>
      </c>
      <c r="G4145" s="336" t="s">
        <v>4509</v>
      </c>
      <c r="H4145" s="626">
        <v>44277</v>
      </c>
      <c r="I4145" s="626">
        <v>44547</v>
      </c>
      <c r="J4145" s="339" t="s">
        <v>37992</v>
      </c>
    </row>
    <row r="4146" spans="1:10" s="243" customFormat="1" ht="23.25">
      <c r="A4146" s="325" t="s">
        <v>5089</v>
      </c>
      <c r="B4146" s="336" t="s">
        <v>4588</v>
      </c>
      <c r="C4146" s="336" t="s">
        <v>4506</v>
      </c>
      <c r="D4146" s="336" t="s">
        <v>4507</v>
      </c>
      <c r="E4146" s="469">
        <v>36000</v>
      </c>
      <c r="F4146" s="376" t="s">
        <v>5090</v>
      </c>
      <c r="G4146" s="336" t="s">
        <v>4509</v>
      </c>
      <c r="H4146" s="626">
        <v>44277</v>
      </c>
      <c r="I4146" s="626">
        <v>44547</v>
      </c>
      <c r="J4146" s="339" t="s">
        <v>37992</v>
      </c>
    </row>
    <row r="4147" spans="1:10" s="243" customFormat="1" ht="23.25">
      <c r="A4147" s="325" t="s">
        <v>5091</v>
      </c>
      <c r="B4147" s="336" t="s">
        <v>4588</v>
      </c>
      <c r="C4147" s="336" t="s">
        <v>4506</v>
      </c>
      <c r="D4147" s="336" t="s">
        <v>4507</v>
      </c>
      <c r="E4147" s="469">
        <v>36000</v>
      </c>
      <c r="F4147" s="376" t="s">
        <v>5092</v>
      </c>
      <c r="G4147" s="336" t="s">
        <v>4509</v>
      </c>
      <c r="H4147" s="626">
        <v>44277</v>
      </c>
      <c r="I4147" s="626">
        <v>44547</v>
      </c>
      <c r="J4147" s="339" t="s">
        <v>37992</v>
      </c>
    </row>
    <row r="4148" spans="1:10" s="243" customFormat="1" ht="23.25">
      <c r="A4148" s="325" t="s">
        <v>5093</v>
      </c>
      <c r="B4148" s="336" t="s">
        <v>4588</v>
      </c>
      <c r="C4148" s="336" t="s">
        <v>4506</v>
      </c>
      <c r="D4148" s="336" t="s">
        <v>4507</v>
      </c>
      <c r="E4148" s="469">
        <v>36000</v>
      </c>
      <c r="F4148" s="376" t="s">
        <v>5094</v>
      </c>
      <c r="G4148" s="336" t="s">
        <v>4509</v>
      </c>
      <c r="H4148" s="626">
        <v>44277</v>
      </c>
      <c r="I4148" s="626">
        <v>44547</v>
      </c>
      <c r="J4148" s="339" t="s">
        <v>37992</v>
      </c>
    </row>
    <row r="4149" spans="1:10" s="243" customFormat="1" ht="23.25">
      <c r="A4149" s="325" t="s">
        <v>5095</v>
      </c>
      <c r="B4149" s="336" t="s">
        <v>4588</v>
      </c>
      <c r="C4149" s="336" t="s">
        <v>4506</v>
      </c>
      <c r="D4149" s="336" t="s">
        <v>4507</v>
      </c>
      <c r="E4149" s="469">
        <v>36000</v>
      </c>
      <c r="F4149" s="376" t="s">
        <v>5096</v>
      </c>
      <c r="G4149" s="336" t="s">
        <v>4509</v>
      </c>
      <c r="H4149" s="626">
        <v>44277</v>
      </c>
      <c r="I4149" s="626">
        <v>44547</v>
      </c>
      <c r="J4149" s="339" t="s">
        <v>37992</v>
      </c>
    </row>
    <row r="4150" spans="1:10" s="243" customFormat="1" ht="34.9">
      <c r="A4150" s="325" t="s">
        <v>5097</v>
      </c>
      <c r="B4150" s="336" t="s">
        <v>4588</v>
      </c>
      <c r="C4150" s="336" t="s">
        <v>4506</v>
      </c>
      <c r="D4150" s="336" t="s">
        <v>4507</v>
      </c>
      <c r="E4150" s="469">
        <v>36000</v>
      </c>
      <c r="F4150" s="376" t="s">
        <v>5098</v>
      </c>
      <c r="G4150" s="336" t="s">
        <v>4509</v>
      </c>
      <c r="H4150" s="626">
        <v>44292</v>
      </c>
      <c r="I4150" s="626">
        <v>44382</v>
      </c>
      <c r="J4150" s="339" t="s">
        <v>37992</v>
      </c>
    </row>
    <row r="4151" spans="1:10" s="243" customFormat="1" ht="23.25">
      <c r="A4151" s="325" t="s">
        <v>5099</v>
      </c>
      <c r="B4151" s="336" t="s">
        <v>4588</v>
      </c>
      <c r="C4151" s="336" t="s">
        <v>4506</v>
      </c>
      <c r="D4151" s="336" t="s">
        <v>4507</v>
      </c>
      <c r="E4151" s="469">
        <v>35000</v>
      </c>
      <c r="F4151" s="376" t="s">
        <v>5100</v>
      </c>
      <c r="G4151" s="336" t="s">
        <v>4509</v>
      </c>
      <c r="H4151" s="626">
        <v>44286</v>
      </c>
      <c r="I4151" s="626">
        <v>44496</v>
      </c>
      <c r="J4151" s="339" t="s">
        <v>37992</v>
      </c>
    </row>
    <row r="4152" spans="1:10" s="243" customFormat="1" ht="34.9">
      <c r="A4152" s="325" t="s">
        <v>5101</v>
      </c>
      <c r="B4152" s="336" t="s">
        <v>4588</v>
      </c>
      <c r="C4152" s="336" t="s">
        <v>4506</v>
      </c>
      <c r="D4152" s="336" t="s">
        <v>4507</v>
      </c>
      <c r="E4152" s="469">
        <v>35000</v>
      </c>
      <c r="F4152" s="376" t="s">
        <v>5102</v>
      </c>
      <c r="G4152" s="336" t="s">
        <v>4509</v>
      </c>
      <c r="H4152" s="626">
        <v>44286</v>
      </c>
      <c r="I4152" s="626">
        <v>44496</v>
      </c>
      <c r="J4152" s="339" t="s">
        <v>37992</v>
      </c>
    </row>
    <row r="4153" spans="1:10" s="243" customFormat="1" ht="23.25">
      <c r="A4153" s="325" t="s">
        <v>5103</v>
      </c>
      <c r="B4153" s="336" t="s">
        <v>4588</v>
      </c>
      <c r="C4153" s="336" t="s">
        <v>4506</v>
      </c>
      <c r="D4153" s="336" t="s">
        <v>4507</v>
      </c>
      <c r="E4153" s="469">
        <v>29995</v>
      </c>
      <c r="F4153" s="376" t="s">
        <v>5104</v>
      </c>
      <c r="G4153" s="336" t="s">
        <v>4509</v>
      </c>
      <c r="H4153" s="626">
        <v>44286</v>
      </c>
      <c r="I4153" s="626">
        <v>44496</v>
      </c>
      <c r="J4153" s="339" t="s">
        <v>37992</v>
      </c>
    </row>
    <row r="4154" spans="1:10" s="243" customFormat="1" ht="46.5">
      <c r="A4154" s="325" t="s">
        <v>5105</v>
      </c>
      <c r="B4154" s="336" t="s">
        <v>4588</v>
      </c>
      <c r="C4154" s="336" t="s">
        <v>4506</v>
      </c>
      <c r="D4154" s="336" t="s">
        <v>4507</v>
      </c>
      <c r="E4154" s="469">
        <v>35000</v>
      </c>
      <c r="F4154" s="376" t="s">
        <v>5106</v>
      </c>
      <c r="G4154" s="336" t="s">
        <v>4509</v>
      </c>
      <c r="H4154" s="626">
        <v>44298</v>
      </c>
      <c r="I4154" s="626">
        <v>44398</v>
      </c>
      <c r="J4154" s="339" t="s">
        <v>37992</v>
      </c>
    </row>
    <row r="4155" spans="1:10" s="243" customFormat="1" ht="34.9">
      <c r="A4155" s="325" t="s">
        <v>5107</v>
      </c>
      <c r="B4155" s="336" t="s">
        <v>4588</v>
      </c>
      <c r="C4155" s="336" t="s">
        <v>4506</v>
      </c>
      <c r="D4155" s="336" t="s">
        <v>4507</v>
      </c>
      <c r="E4155" s="469">
        <v>19000</v>
      </c>
      <c r="F4155" s="376" t="s">
        <v>5108</v>
      </c>
      <c r="G4155" s="336" t="s">
        <v>4509</v>
      </c>
      <c r="H4155" s="626">
        <v>44323</v>
      </c>
      <c r="I4155" s="626">
        <v>44386</v>
      </c>
      <c r="J4155" s="339" t="s">
        <v>37992</v>
      </c>
    </row>
    <row r="4156" spans="1:10" s="243" customFormat="1" ht="23.25">
      <c r="A4156" s="325" t="s">
        <v>5109</v>
      </c>
      <c r="B4156" s="336" t="s">
        <v>4588</v>
      </c>
      <c r="C4156" s="336" t="s">
        <v>4506</v>
      </c>
      <c r="D4156" s="336" t="s">
        <v>4507</v>
      </c>
      <c r="E4156" s="469">
        <v>35000</v>
      </c>
      <c r="F4156" s="376" t="s">
        <v>5110</v>
      </c>
      <c r="G4156" s="336" t="s">
        <v>4509</v>
      </c>
      <c r="H4156" s="626">
        <v>44319</v>
      </c>
      <c r="I4156" s="626">
        <v>44530</v>
      </c>
      <c r="J4156" s="339" t="s">
        <v>37992</v>
      </c>
    </row>
    <row r="4157" spans="1:10" s="243" customFormat="1" ht="23.25">
      <c r="A4157" s="325" t="s">
        <v>5111</v>
      </c>
      <c r="B4157" s="336" t="s">
        <v>4588</v>
      </c>
      <c r="C4157" s="336" t="s">
        <v>4506</v>
      </c>
      <c r="D4157" s="336" t="s">
        <v>4507</v>
      </c>
      <c r="E4157" s="469">
        <v>31500</v>
      </c>
      <c r="F4157" s="376" t="s">
        <v>5112</v>
      </c>
      <c r="G4157" s="336" t="s">
        <v>4509</v>
      </c>
      <c r="H4157" s="626">
        <v>44327</v>
      </c>
      <c r="I4157" s="626">
        <v>44538</v>
      </c>
      <c r="J4157" s="339" t="s">
        <v>37992</v>
      </c>
    </row>
    <row r="4158" spans="1:10" s="243" customFormat="1" ht="23.25">
      <c r="A4158" s="325" t="s">
        <v>5113</v>
      </c>
      <c r="B4158" s="336" t="s">
        <v>4588</v>
      </c>
      <c r="C4158" s="336" t="s">
        <v>4506</v>
      </c>
      <c r="D4158" s="336" t="s">
        <v>4507</v>
      </c>
      <c r="E4158" s="469">
        <v>27000</v>
      </c>
      <c r="F4158" s="376" t="s">
        <v>5114</v>
      </c>
      <c r="G4158" s="336" t="s">
        <v>4509</v>
      </c>
      <c r="H4158" s="626">
        <v>44351</v>
      </c>
      <c r="I4158" s="626">
        <v>44532</v>
      </c>
      <c r="J4158" s="339" t="s">
        <v>37992</v>
      </c>
    </row>
    <row r="4159" spans="1:10" s="243" customFormat="1" ht="23.25">
      <c r="A4159" s="325" t="s">
        <v>5115</v>
      </c>
      <c r="B4159" s="336" t="s">
        <v>4588</v>
      </c>
      <c r="C4159" s="336" t="s">
        <v>4506</v>
      </c>
      <c r="D4159" s="336" t="s">
        <v>4507</v>
      </c>
      <c r="E4159" s="469">
        <v>35000</v>
      </c>
      <c r="F4159" s="376" t="s">
        <v>5116</v>
      </c>
      <c r="G4159" s="336" t="s">
        <v>4509</v>
      </c>
      <c r="H4159" s="626">
        <v>44320</v>
      </c>
      <c r="I4159" s="626">
        <v>44381</v>
      </c>
      <c r="J4159" s="339" t="s">
        <v>37992</v>
      </c>
    </row>
    <row r="4160" spans="1:10" s="243" customFormat="1" ht="23.25">
      <c r="A4160" s="325" t="s">
        <v>5117</v>
      </c>
      <c r="B4160" s="336" t="s">
        <v>4588</v>
      </c>
      <c r="C4160" s="336" t="s">
        <v>4506</v>
      </c>
      <c r="D4160" s="336" t="s">
        <v>4507</v>
      </c>
      <c r="E4160" s="469">
        <v>31500</v>
      </c>
      <c r="F4160" s="376" t="s">
        <v>5118</v>
      </c>
      <c r="G4160" s="336" t="s">
        <v>4509</v>
      </c>
      <c r="H4160" s="626">
        <v>44327</v>
      </c>
      <c r="I4160" s="626">
        <v>44538</v>
      </c>
      <c r="J4160" s="339" t="s">
        <v>37992</v>
      </c>
    </row>
    <row r="4161" spans="1:10" s="243" customFormat="1" ht="23.25">
      <c r="A4161" s="325" t="s">
        <v>5119</v>
      </c>
      <c r="B4161" s="336" t="s">
        <v>4588</v>
      </c>
      <c r="C4161" s="336" t="s">
        <v>4506</v>
      </c>
      <c r="D4161" s="336" t="s">
        <v>4507</v>
      </c>
      <c r="E4161" s="469">
        <v>24000</v>
      </c>
      <c r="F4161" s="376" t="s">
        <v>5120</v>
      </c>
      <c r="G4161" s="336" t="s">
        <v>4509</v>
      </c>
      <c r="H4161" s="626">
        <v>44221</v>
      </c>
      <c r="I4161" s="626">
        <v>44311</v>
      </c>
      <c r="J4161" s="339" t="s">
        <v>37992</v>
      </c>
    </row>
    <row r="4162" spans="1:10" s="243" customFormat="1">
      <c r="A4162" s="325" t="s">
        <v>5121</v>
      </c>
      <c r="B4162" s="336" t="s">
        <v>4588</v>
      </c>
      <c r="C4162" s="336" t="s">
        <v>4506</v>
      </c>
      <c r="D4162" s="336" t="s">
        <v>4507</v>
      </c>
      <c r="E4162" s="469">
        <v>20000</v>
      </c>
      <c r="F4162" s="376" t="s">
        <v>5122</v>
      </c>
      <c r="G4162" s="336" t="s">
        <v>4509</v>
      </c>
      <c r="H4162" s="626">
        <v>44321</v>
      </c>
      <c r="I4162" s="626">
        <v>44561</v>
      </c>
      <c r="J4162" s="339" t="s">
        <v>37992</v>
      </c>
    </row>
    <row r="4163" spans="1:10" s="243" customFormat="1" ht="23.25">
      <c r="A4163" s="325" t="s">
        <v>5123</v>
      </c>
      <c r="B4163" s="336" t="s">
        <v>4588</v>
      </c>
      <c r="C4163" s="336" t="s">
        <v>4506</v>
      </c>
      <c r="D4163" s="336" t="s">
        <v>4507</v>
      </c>
      <c r="E4163" s="469">
        <v>32000</v>
      </c>
      <c r="F4163" s="376" t="s">
        <v>5124</v>
      </c>
      <c r="G4163" s="336" t="s">
        <v>4509</v>
      </c>
      <c r="H4163" s="626">
        <v>44323</v>
      </c>
      <c r="I4163" s="626">
        <v>44562</v>
      </c>
      <c r="J4163" s="339" t="s">
        <v>37992</v>
      </c>
    </row>
    <row r="4164" spans="1:10" s="243" customFormat="1" ht="23.25">
      <c r="A4164" s="325" t="s">
        <v>5125</v>
      </c>
      <c r="B4164" s="336" t="s">
        <v>4588</v>
      </c>
      <c r="C4164" s="336" t="s">
        <v>4506</v>
      </c>
      <c r="D4164" s="336" t="s">
        <v>4507</v>
      </c>
      <c r="E4164" s="469">
        <v>30000</v>
      </c>
      <c r="F4164" s="376" t="s">
        <v>5126</v>
      </c>
      <c r="G4164" s="336" t="s">
        <v>4509</v>
      </c>
      <c r="H4164" s="626">
        <v>44335</v>
      </c>
      <c r="I4164" s="626">
        <v>44466</v>
      </c>
      <c r="J4164" s="339" t="s">
        <v>37992</v>
      </c>
    </row>
    <row r="4165" spans="1:10" s="243" customFormat="1" ht="23.25">
      <c r="A4165" s="325" t="s">
        <v>5127</v>
      </c>
      <c r="B4165" s="336" t="s">
        <v>4588</v>
      </c>
      <c r="C4165" s="336" t="s">
        <v>4506</v>
      </c>
      <c r="D4165" s="336" t="s">
        <v>4507</v>
      </c>
      <c r="E4165" s="469">
        <v>36000</v>
      </c>
      <c r="F4165" s="376" t="s">
        <v>5128</v>
      </c>
      <c r="G4165" s="336" t="s">
        <v>4509</v>
      </c>
      <c r="H4165" s="626">
        <v>44356</v>
      </c>
      <c r="I4165" s="626">
        <v>44446</v>
      </c>
      <c r="J4165" s="339" t="s">
        <v>37992</v>
      </c>
    </row>
    <row r="4166" spans="1:10" s="243" customFormat="1" ht="23.25">
      <c r="A4166" s="325" t="s">
        <v>5129</v>
      </c>
      <c r="B4166" s="336" t="s">
        <v>4588</v>
      </c>
      <c r="C4166" s="336" t="s">
        <v>4506</v>
      </c>
      <c r="D4166" s="336" t="s">
        <v>4507</v>
      </c>
      <c r="E4166" s="469">
        <v>35000</v>
      </c>
      <c r="F4166" s="376" t="s">
        <v>5130</v>
      </c>
      <c r="G4166" s="336" t="s">
        <v>4509</v>
      </c>
      <c r="H4166" s="626">
        <v>44327</v>
      </c>
      <c r="I4166" s="626">
        <v>44478</v>
      </c>
      <c r="J4166" s="339" t="s">
        <v>37992</v>
      </c>
    </row>
    <row r="4167" spans="1:10" s="243" customFormat="1" ht="34.9">
      <c r="A4167" s="325" t="s">
        <v>5101</v>
      </c>
      <c r="B4167" s="336" t="s">
        <v>4588</v>
      </c>
      <c r="C4167" s="336" t="s">
        <v>4506</v>
      </c>
      <c r="D4167" s="336" t="s">
        <v>4507</v>
      </c>
      <c r="E4167" s="469">
        <v>30000</v>
      </c>
      <c r="F4167" s="376" t="s">
        <v>5131</v>
      </c>
      <c r="G4167" s="336" t="s">
        <v>4509</v>
      </c>
      <c r="H4167" s="626">
        <v>44336</v>
      </c>
      <c r="I4167" s="626">
        <v>44517</v>
      </c>
      <c r="J4167" s="339" t="s">
        <v>37992</v>
      </c>
    </row>
    <row r="4168" spans="1:10" s="243" customFormat="1" ht="23.25">
      <c r="A4168" s="325" t="s">
        <v>5132</v>
      </c>
      <c r="B4168" s="336" t="s">
        <v>4588</v>
      </c>
      <c r="C4168" s="336" t="s">
        <v>4506</v>
      </c>
      <c r="D4168" s="336" t="s">
        <v>4507</v>
      </c>
      <c r="E4168" s="469">
        <v>24000</v>
      </c>
      <c r="F4168" s="376" t="s">
        <v>5133</v>
      </c>
      <c r="G4168" s="336" t="s">
        <v>4509</v>
      </c>
      <c r="H4168" s="626">
        <v>44329</v>
      </c>
      <c r="I4168" s="626">
        <v>44420</v>
      </c>
      <c r="J4168" s="339" t="s">
        <v>37992</v>
      </c>
    </row>
    <row r="4169" spans="1:10" s="243" customFormat="1" ht="23.25">
      <c r="A4169" s="325" t="s">
        <v>5134</v>
      </c>
      <c r="B4169" s="336" t="s">
        <v>4588</v>
      </c>
      <c r="C4169" s="336" t="s">
        <v>4506</v>
      </c>
      <c r="D4169" s="336" t="s">
        <v>4507</v>
      </c>
      <c r="E4169" s="469">
        <v>36000</v>
      </c>
      <c r="F4169" s="376" t="s">
        <v>5135</v>
      </c>
      <c r="G4169" s="336" t="s">
        <v>4509</v>
      </c>
      <c r="H4169" s="626">
        <v>44337</v>
      </c>
      <c r="I4169" s="626">
        <v>44458</v>
      </c>
      <c r="J4169" s="339" t="s">
        <v>37992</v>
      </c>
    </row>
    <row r="4170" spans="1:10" s="243" customFormat="1" ht="23.25">
      <c r="A4170" s="325" t="s">
        <v>5136</v>
      </c>
      <c r="B4170" s="336" t="s">
        <v>4588</v>
      </c>
      <c r="C4170" s="336" t="s">
        <v>4506</v>
      </c>
      <c r="D4170" s="336" t="s">
        <v>4507</v>
      </c>
      <c r="E4170" s="469">
        <v>24000</v>
      </c>
      <c r="F4170" s="376" t="s">
        <v>5137</v>
      </c>
      <c r="G4170" s="336" t="s">
        <v>4509</v>
      </c>
      <c r="H4170" s="626">
        <v>44340</v>
      </c>
      <c r="I4170" s="626">
        <v>44391</v>
      </c>
      <c r="J4170" s="339" t="s">
        <v>37992</v>
      </c>
    </row>
    <row r="4171" spans="1:10" s="243" customFormat="1" ht="23.25">
      <c r="A4171" s="325" t="s">
        <v>5138</v>
      </c>
      <c r="B4171" s="336" t="s">
        <v>4588</v>
      </c>
      <c r="C4171" s="336" t="s">
        <v>4506</v>
      </c>
      <c r="D4171" s="336" t="s">
        <v>4507</v>
      </c>
      <c r="E4171" s="469">
        <v>30000</v>
      </c>
      <c r="F4171" s="376" t="s">
        <v>5139</v>
      </c>
      <c r="G4171" s="336" t="s">
        <v>4509</v>
      </c>
      <c r="H4171" s="626">
        <v>44351</v>
      </c>
      <c r="I4171" s="626">
        <v>44412</v>
      </c>
      <c r="J4171" s="339" t="s">
        <v>37992</v>
      </c>
    </row>
    <row r="4172" spans="1:10" s="243" customFormat="1" ht="23.25">
      <c r="A4172" s="325" t="s">
        <v>5140</v>
      </c>
      <c r="B4172" s="336" t="s">
        <v>4588</v>
      </c>
      <c r="C4172" s="336" t="s">
        <v>4506</v>
      </c>
      <c r="D4172" s="336" t="s">
        <v>4507</v>
      </c>
      <c r="E4172" s="469">
        <v>35000</v>
      </c>
      <c r="F4172" s="376" t="s">
        <v>5141</v>
      </c>
      <c r="G4172" s="336" t="s">
        <v>4509</v>
      </c>
      <c r="H4172" s="626">
        <v>44351</v>
      </c>
      <c r="I4172" s="626">
        <v>44436</v>
      </c>
      <c r="J4172" s="339" t="s">
        <v>37992</v>
      </c>
    </row>
    <row r="4173" spans="1:10" s="243" customFormat="1" ht="23.25">
      <c r="A4173" s="325" t="s">
        <v>5142</v>
      </c>
      <c r="B4173" s="336" t="s">
        <v>4588</v>
      </c>
      <c r="C4173" s="336" t="s">
        <v>4506</v>
      </c>
      <c r="D4173" s="336" t="s">
        <v>4507</v>
      </c>
      <c r="E4173" s="469">
        <v>36000</v>
      </c>
      <c r="F4173" s="376" t="s">
        <v>5143</v>
      </c>
      <c r="G4173" s="336" t="s">
        <v>4509</v>
      </c>
      <c r="H4173" s="626">
        <v>44342</v>
      </c>
      <c r="I4173" s="626">
        <v>44387</v>
      </c>
      <c r="J4173" s="339" t="s">
        <v>37992</v>
      </c>
    </row>
    <row r="4174" spans="1:10" s="243" customFormat="1">
      <c r="A4174" s="325" t="s">
        <v>5144</v>
      </c>
      <c r="B4174" s="336" t="s">
        <v>4588</v>
      </c>
      <c r="C4174" s="336" t="s">
        <v>4506</v>
      </c>
      <c r="D4174" s="336" t="s">
        <v>4507</v>
      </c>
      <c r="E4174" s="469">
        <v>28000</v>
      </c>
      <c r="F4174" s="376" t="s">
        <v>5145</v>
      </c>
      <c r="G4174" s="336" t="s">
        <v>4509</v>
      </c>
      <c r="H4174" s="626">
        <v>44351</v>
      </c>
      <c r="I4174" s="626">
        <v>44562</v>
      </c>
      <c r="J4174" s="339" t="s">
        <v>37992</v>
      </c>
    </row>
    <row r="4175" spans="1:10" s="243" customFormat="1" ht="34.9">
      <c r="A4175" s="325" t="s">
        <v>5146</v>
      </c>
      <c r="B4175" s="336" t="s">
        <v>4588</v>
      </c>
      <c r="C4175" s="336" t="s">
        <v>4506</v>
      </c>
      <c r="D4175" s="336" t="s">
        <v>4507</v>
      </c>
      <c r="E4175" s="469">
        <v>32000</v>
      </c>
      <c r="F4175" s="376" t="s">
        <v>5147</v>
      </c>
      <c r="G4175" s="336" t="s">
        <v>4509</v>
      </c>
      <c r="H4175" s="626">
        <v>44370</v>
      </c>
      <c r="I4175" s="626">
        <v>44490</v>
      </c>
      <c r="J4175" s="339" t="s">
        <v>37992</v>
      </c>
    </row>
    <row r="4176" spans="1:10" s="243" customFormat="1" ht="34.9">
      <c r="A4176" s="325" t="s">
        <v>5148</v>
      </c>
      <c r="B4176" s="336" t="s">
        <v>4588</v>
      </c>
      <c r="C4176" s="336" t="s">
        <v>4506</v>
      </c>
      <c r="D4176" s="336" t="s">
        <v>4507</v>
      </c>
      <c r="E4176" s="469">
        <v>33000</v>
      </c>
      <c r="F4176" s="376" t="s">
        <v>5060</v>
      </c>
      <c r="G4176" s="336" t="s">
        <v>4509</v>
      </c>
      <c r="H4176" s="626">
        <v>44378</v>
      </c>
      <c r="I4176" s="626">
        <v>44438</v>
      </c>
      <c r="J4176" s="339" t="s">
        <v>37992</v>
      </c>
    </row>
    <row r="4177" spans="1:10" s="243" customFormat="1" ht="23.25">
      <c r="A4177" s="325" t="s">
        <v>5149</v>
      </c>
      <c r="B4177" s="336" t="s">
        <v>4588</v>
      </c>
      <c r="C4177" s="336" t="s">
        <v>4506</v>
      </c>
      <c r="D4177" s="336" t="s">
        <v>4507</v>
      </c>
      <c r="E4177" s="469">
        <v>33000</v>
      </c>
      <c r="F4177" s="376" t="s">
        <v>5056</v>
      </c>
      <c r="G4177" s="336" t="s">
        <v>4509</v>
      </c>
      <c r="H4177" s="626">
        <v>44378</v>
      </c>
      <c r="I4177" s="626">
        <v>44468</v>
      </c>
      <c r="J4177" s="339" t="s">
        <v>37992</v>
      </c>
    </row>
    <row r="4178" spans="1:10" s="243" customFormat="1" ht="34.9">
      <c r="A4178" s="325" t="s">
        <v>5150</v>
      </c>
      <c r="B4178" s="336" t="s">
        <v>4588</v>
      </c>
      <c r="C4178" s="336" t="s">
        <v>4506</v>
      </c>
      <c r="D4178" s="336" t="s">
        <v>4507</v>
      </c>
      <c r="E4178" s="469">
        <v>28500</v>
      </c>
      <c r="F4178" s="376" t="s">
        <v>5151</v>
      </c>
      <c r="G4178" s="336" t="s">
        <v>4509</v>
      </c>
      <c r="H4178" s="626">
        <v>44378</v>
      </c>
      <c r="I4178" s="626">
        <v>44468</v>
      </c>
      <c r="J4178" s="339" t="s">
        <v>37992</v>
      </c>
    </row>
    <row r="4179" spans="1:10" s="243" customFormat="1" ht="34.9">
      <c r="A4179" s="325" t="s">
        <v>5152</v>
      </c>
      <c r="B4179" s="336" t="s">
        <v>4588</v>
      </c>
      <c r="C4179" s="336" t="s">
        <v>4506</v>
      </c>
      <c r="D4179" s="336" t="s">
        <v>4507</v>
      </c>
      <c r="E4179" s="469">
        <v>28500</v>
      </c>
      <c r="F4179" s="376" t="s">
        <v>5153</v>
      </c>
      <c r="G4179" s="336" t="s">
        <v>4509</v>
      </c>
      <c r="H4179" s="626">
        <v>44372</v>
      </c>
      <c r="I4179" s="626">
        <v>44462</v>
      </c>
      <c r="J4179" s="339" t="s">
        <v>37992</v>
      </c>
    </row>
    <row r="4180" spans="1:10" s="243" customFormat="1" ht="23.25">
      <c r="A4180" s="325" t="s">
        <v>5154</v>
      </c>
      <c r="B4180" s="336" t="s">
        <v>4588</v>
      </c>
      <c r="C4180" s="336" t="s">
        <v>4506</v>
      </c>
      <c r="D4180" s="336" t="s">
        <v>4507</v>
      </c>
      <c r="E4180" s="469">
        <v>32000</v>
      </c>
      <c r="F4180" s="376" t="s">
        <v>5155</v>
      </c>
      <c r="G4180" s="336" t="s">
        <v>4509</v>
      </c>
      <c r="H4180" s="626">
        <v>44369</v>
      </c>
      <c r="I4180" s="626">
        <v>44479</v>
      </c>
      <c r="J4180" s="339" t="s">
        <v>37992</v>
      </c>
    </row>
    <row r="4181" spans="1:10" s="243" customFormat="1" ht="23.25">
      <c r="A4181" s="325" t="s">
        <v>5156</v>
      </c>
      <c r="B4181" s="336" t="s">
        <v>4588</v>
      </c>
      <c r="C4181" s="336" t="s">
        <v>4506</v>
      </c>
      <c r="D4181" s="336" t="s">
        <v>4507</v>
      </c>
      <c r="E4181" s="469">
        <v>28000</v>
      </c>
      <c r="F4181" s="376" t="s">
        <v>5157</v>
      </c>
      <c r="G4181" s="336" t="s">
        <v>4509</v>
      </c>
      <c r="H4181" s="626">
        <v>44371</v>
      </c>
      <c r="I4181" s="626">
        <v>44476</v>
      </c>
      <c r="J4181" s="339" t="s">
        <v>37992</v>
      </c>
    </row>
    <row r="4182" spans="1:10" s="243" customFormat="1" ht="34.9">
      <c r="A4182" s="325" t="s">
        <v>5158</v>
      </c>
      <c r="B4182" s="336" t="s">
        <v>4588</v>
      </c>
      <c r="C4182" s="336" t="s">
        <v>4506</v>
      </c>
      <c r="D4182" s="336" t="s">
        <v>4507</v>
      </c>
      <c r="E4182" s="469">
        <v>20000</v>
      </c>
      <c r="F4182" s="376" t="s">
        <v>5159</v>
      </c>
      <c r="G4182" s="336" t="s">
        <v>4509</v>
      </c>
      <c r="H4182" s="626">
        <v>44379</v>
      </c>
      <c r="I4182" s="626">
        <v>44424</v>
      </c>
      <c r="J4182" s="339" t="s">
        <v>37992</v>
      </c>
    </row>
    <row r="4183" spans="1:10" s="243" customFormat="1" ht="34.9">
      <c r="A4183" s="325" t="s">
        <v>5160</v>
      </c>
      <c r="B4183" s="336" t="s">
        <v>4588</v>
      </c>
      <c r="C4183" s="336" t="s">
        <v>4506</v>
      </c>
      <c r="D4183" s="336" t="s">
        <v>4507</v>
      </c>
      <c r="E4183" s="469">
        <v>20000</v>
      </c>
      <c r="F4183" s="376" t="s">
        <v>5161</v>
      </c>
      <c r="G4183" s="336" t="s">
        <v>4509</v>
      </c>
      <c r="H4183" s="626">
        <v>44378</v>
      </c>
      <c r="I4183" s="626">
        <v>44423</v>
      </c>
      <c r="J4183" s="339" t="s">
        <v>37992</v>
      </c>
    </row>
    <row r="4184" spans="1:10" s="243" customFormat="1" ht="34.9">
      <c r="A4184" s="325" t="s">
        <v>5162</v>
      </c>
      <c r="B4184" s="336" t="s">
        <v>4588</v>
      </c>
      <c r="C4184" s="336" t="s">
        <v>4506</v>
      </c>
      <c r="D4184" s="336" t="s">
        <v>4507</v>
      </c>
      <c r="E4184" s="469">
        <v>20000</v>
      </c>
      <c r="F4184" s="376" t="s">
        <v>5163</v>
      </c>
      <c r="G4184" s="336" t="s">
        <v>4509</v>
      </c>
      <c r="H4184" s="626">
        <v>44378</v>
      </c>
      <c r="I4184" s="626">
        <v>44423</v>
      </c>
      <c r="J4184" s="339" t="s">
        <v>37992</v>
      </c>
    </row>
    <row r="4185" spans="1:10" s="243" customFormat="1" ht="34.9">
      <c r="A4185" s="325" t="s">
        <v>5164</v>
      </c>
      <c r="B4185" s="336" t="s">
        <v>4588</v>
      </c>
      <c r="C4185" s="336" t="s">
        <v>4506</v>
      </c>
      <c r="D4185" s="336" t="s">
        <v>4507</v>
      </c>
      <c r="E4185" s="469">
        <v>34920</v>
      </c>
      <c r="F4185" s="376" t="s">
        <v>5165</v>
      </c>
      <c r="G4185" s="336" t="s">
        <v>4509</v>
      </c>
      <c r="H4185" s="626">
        <v>44467</v>
      </c>
      <c r="I4185" s="626">
        <v>44527</v>
      </c>
      <c r="J4185" s="339" t="s">
        <v>37992</v>
      </c>
    </row>
    <row r="4186" spans="1:10" s="243" customFormat="1" ht="34.9">
      <c r="A4186" s="325" t="s">
        <v>5166</v>
      </c>
      <c r="B4186" s="336" t="s">
        <v>4588</v>
      </c>
      <c r="C4186" s="336" t="s">
        <v>4506</v>
      </c>
      <c r="D4186" s="336" t="s">
        <v>4507</v>
      </c>
      <c r="E4186" s="469">
        <v>20500</v>
      </c>
      <c r="F4186" s="376" t="s">
        <v>5167</v>
      </c>
      <c r="G4186" s="336" t="s">
        <v>4509</v>
      </c>
      <c r="H4186" s="626">
        <v>44383</v>
      </c>
      <c r="I4186" s="626">
        <v>44748</v>
      </c>
      <c r="J4186" s="339" t="s">
        <v>37992</v>
      </c>
    </row>
    <row r="4187" spans="1:10" s="243" customFormat="1" ht="23.25">
      <c r="A4187" s="325" t="s">
        <v>5168</v>
      </c>
      <c r="B4187" s="336" t="s">
        <v>4588</v>
      </c>
      <c r="C4187" s="336" t="s">
        <v>4506</v>
      </c>
      <c r="D4187" s="336" t="s">
        <v>4507</v>
      </c>
      <c r="E4187" s="469">
        <v>36000</v>
      </c>
      <c r="F4187" s="376" t="s">
        <v>5169</v>
      </c>
      <c r="G4187" s="336" t="s">
        <v>4509</v>
      </c>
      <c r="H4187" s="626">
        <v>44384</v>
      </c>
      <c r="I4187" s="626">
        <v>44474</v>
      </c>
      <c r="J4187" s="339" t="s">
        <v>37992</v>
      </c>
    </row>
    <row r="4188" spans="1:10" s="243" customFormat="1" ht="23.25">
      <c r="A4188" s="325" t="s">
        <v>5170</v>
      </c>
      <c r="B4188" s="336" t="s">
        <v>4588</v>
      </c>
      <c r="C4188" s="336" t="s">
        <v>4506</v>
      </c>
      <c r="D4188" s="336" t="s">
        <v>4507</v>
      </c>
      <c r="E4188" s="469">
        <v>40000</v>
      </c>
      <c r="F4188" s="376" t="s">
        <v>5171</v>
      </c>
      <c r="G4188" s="336" t="s">
        <v>4509</v>
      </c>
      <c r="H4188" s="626">
        <v>44462</v>
      </c>
      <c r="I4188" s="626">
        <v>44532</v>
      </c>
      <c r="J4188" s="339" t="s">
        <v>37992</v>
      </c>
    </row>
    <row r="4189" spans="1:10" s="243" customFormat="1" ht="23.25">
      <c r="A4189" s="325" t="s">
        <v>5172</v>
      </c>
      <c r="B4189" s="336" t="s">
        <v>4588</v>
      </c>
      <c r="C4189" s="336" t="s">
        <v>4506</v>
      </c>
      <c r="D4189" s="336" t="s">
        <v>4507</v>
      </c>
      <c r="E4189" s="469">
        <v>32000</v>
      </c>
      <c r="F4189" s="376" t="s">
        <v>5098</v>
      </c>
      <c r="G4189" s="336" t="s">
        <v>4509</v>
      </c>
      <c r="H4189" s="626">
        <v>44396</v>
      </c>
      <c r="I4189" s="626">
        <v>44516</v>
      </c>
      <c r="J4189" s="339" t="s">
        <v>37992</v>
      </c>
    </row>
    <row r="4190" spans="1:10" s="243" customFormat="1" ht="23.25">
      <c r="A4190" s="325" t="s">
        <v>5173</v>
      </c>
      <c r="B4190" s="336" t="s">
        <v>4588</v>
      </c>
      <c r="C4190" s="336" t="s">
        <v>4506</v>
      </c>
      <c r="D4190" s="336" t="s">
        <v>4507</v>
      </c>
      <c r="E4190" s="469">
        <v>36000</v>
      </c>
      <c r="F4190" s="376" t="s">
        <v>5174</v>
      </c>
      <c r="G4190" s="336" t="s">
        <v>4509</v>
      </c>
      <c r="H4190" s="626">
        <v>44396</v>
      </c>
      <c r="I4190" s="626">
        <v>44486</v>
      </c>
      <c r="J4190" s="339" t="s">
        <v>37992</v>
      </c>
    </row>
    <row r="4191" spans="1:10" s="243" customFormat="1" ht="23.25">
      <c r="A4191" s="325" t="s">
        <v>5175</v>
      </c>
      <c r="B4191" s="336" t="s">
        <v>4588</v>
      </c>
      <c r="C4191" s="336" t="s">
        <v>4506</v>
      </c>
      <c r="D4191" s="336" t="s">
        <v>4507</v>
      </c>
      <c r="E4191" s="469">
        <v>32000</v>
      </c>
      <c r="F4191" s="376" t="s">
        <v>5176</v>
      </c>
      <c r="G4191" s="336" t="s">
        <v>4509</v>
      </c>
      <c r="H4191" s="626">
        <v>44409</v>
      </c>
      <c r="I4191" s="626">
        <v>44529</v>
      </c>
      <c r="J4191" s="339" t="s">
        <v>37992</v>
      </c>
    </row>
    <row r="4192" spans="1:10" s="243" customFormat="1" ht="34.9">
      <c r="A4192" s="325" t="s">
        <v>5177</v>
      </c>
      <c r="B4192" s="336" t="s">
        <v>4588</v>
      </c>
      <c r="C4192" s="336" t="s">
        <v>4506</v>
      </c>
      <c r="D4192" s="336" t="s">
        <v>4507</v>
      </c>
      <c r="E4192" s="469">
        <v>20000</v>
      </c>
      <c r="F4192" s="376" t="s">
        <v>5178</v>
      </c>
      <c r="G4192" s="336" t="s">
        <v>4509</v>
      </c>
      <c r="H4192" s="626">
        <v>44409</v>
      </c>
      <c r="I4192" s="626">
        <v>44529</v>
      </c>
      <c r="J4192" s="339" t="s">
        <v>37992</v>
      </c>
    </row>
    <row r="4193" spans="1:10" s="243" customFormat="1" ht="34.9">
      <c r="A4193" s="325" t="s">
        <v>5179</v>
      </c>
      <c r="B4193" s="336" t="s">
        <v>4588</v>
      </c>
      <c r="C4193" s="336" t="s">
        <v>4506</v>
      </c>
      <c r="D4193" s="336" t="s">
        <v>4507</v>
      </c>
      <c r="E4193" s="469">
        <v>30000</v>
      </c>
      <c r="F4193" s="376" t="s">
        <v>5180</v>
      </c>
      <c r="G4193" s="336" t="s">
        <v>4509</v>
      </c>
      <c r="H4193" s="626">
        <v>44396</v>
      </c>
      <c r="I4193" s="626">
        <v>44486</v>
      </c>
      <c r="J4193" s="339" t="s">
        <v>37992</v>
      </c>
    </row>
    <row r="4194" spans="1:10" s="243" customFormat="1" ht="23.25">
      <c r="A4194" s="325" t="s">
        <v>5181</v>
      </c>
      <c r="B4194" s="336" t="s">
        <v>4588</v>
      </c>
      <c r="C4194" s="336" t="s">
        <v>4506</v>
      </c>
      <c r="D4194" s="336" t="s">
        <v>4507</v>
      </c>
      <c r="E4194" s="469">
        <v>24780</v>
      </c>
      <c r="F4194" s="376" t="s">
        <v>5182</v>
      </c>
      <c r="G4194" s="336" t="s">
        <v>4509</v>
      </c>
      <c r="H4194" s="626">
        <v>44393</v>
      </c>
      <c r="I4194" s="626">
        <v>44453</v>
      </c>
      <c r="J4194" s="339" t="s">
        <v>37992</v>
      </c>
    </row>
    <row r="4195" spans="1:10" s="243" customFormat="1" ht="23.25">
      <c r="A4195" s="325" t="s">
        <v>5183</v>
      </c>
      <c r="B4195" s="336" t="s">
        <v>4588</v>
      </c>
      <c r="C4195" s="336" t="s">
        <v>4506</v>
      </c>
      <c r="D4195" s="336" t="s">
        <v>4507</v>
      </c>
      <c r="E4195" s="469">
        <v>30000</v>
      </c>
      <c r="F4195" s="376" t="s">
        <v>5184</v>
      </c>
      <c r="G4195" s="336" t="s">
        <v>4509</v>
      </c>
      <c r="H4195" s="626">
        <v>44398</v>
      </c>
      <c r="I4195" s="626">
        <v>44548</v>
      </c>
      <c r="J4195" s="339" t="s">
        <v>37992</v>
      </c>
    </row>
    <row r="4196" spans="1:10" s="243" customFormat="1" ht="23.25">
      <c r="A4196" s="325" t="s">
        <v>5185</v>
      </c>
      <c r="B4196" s="336" t="s">
        <v>4588</v>
      </c>
      <c r="C4196" s="336" t="s">
        <v>4506</v>
      </c>
      <c r="D4196" s="336" t="s">
        <v>4507</v>
      </c>
      <c r="E4196" s="469">
        <v>20000</v>
      </c>
      <c r="F4196" s="376" t="s">
        <v>5186</v>
      </c>
      <c r="G4196" s="336" t="s">
        <v>4509</v>
      </c>
      <c r="H4196" s="626">
        <v>44404</v>
      </c>
      <c r="I4196" s="626">
        <v>44554</v>
      </c>
      <c r="J4196" s="339" t="s">
        <v>37992</v>
      </c>
    </row>
    <row r="4197" spans="1:10" s="243" customFormat="1" ht="23.25">
      <c r="A4197" s="325" t="s">
        <v>5187</v>
      </c>
      <c r="B4197" s="336" t="s">
        <v>4588</v>
      </c>
      <c r="C4197" s="336" t="s">
        <v>4506</v>
      </c>
      <c r="D4197" s="336" t="s">
        <v>4507</v>
      </c>
      <c r="E4197" s="469">
        <v>20000</v>
      </c>
      <c r="F4197" s="376" t="s">
        <v>5188</v>
      </c>
      <c r="G4197" s="336" t="s">
        <v>4509</v>
      </c>
      <c r="H4197" s="626">
        <v>44404</v>
      </c>
      <c r="I4197" s="626">
        <v>44554</v>
      </c>
      <c r="J4197" s="339" t="s">
        <v>37992</v>
      </c>
    </row>
    <row r="4198" spans="1:10" s="243" customFormat="1" ht="23.25">
      <c r="A4198" s="325" t="s">
        <v>5189</v>
      </c>
      <c r="B4198" s="336" t="s">
        <v>4588</v>
      </c>
      <c r="C4198" s="336" t="s">
        <v>4506</v>
      </c>
      <c r="D4198" s="336" t="s">
        <v>4507</v>
      </c>
      <c r="E4198" s="469">
        <v>20000</v>
      </c>
      <c r="F4198" s="376" t="s">
        <v>5190</v>
      </c>
      <c r="G4198" s="336" t="s">
        <v>4509</v>
      </c>
      <c r="H4198" s="626">
        <v>44404</v>
      </c>
      <c r="I4198" s="626">
        <v>44554</v>
      </c>
      <c r="J4198" s="339" t="s">
        <v>37992</v>
      </c>
    </row>
    <row r="4199" spans="1:10" s="243" customFormat="1" ht="23.25">
      <c r="A4199" s="325" t="s">
        <v>5191</v>
      </c>
      <c r="B4199" s="336" t="s">
        <v>4588</v>
      </c>
      <c r="C4199" s="336" t="s">
        <v>4506</v>
      </c>
      <c r="D4199" s="336" t="s">
        <v>4507</v>
      </c>
      <c r="E4199" s="469">
        <v>20000</v>
      </c>
      <c r="F4199" s="376" t="s">
        <v>5192</v>
      </c>
      <c r="G4199" s="336" t="s">
        <v>4509</v>
      </c>
      <c r="H4199" s="626">
        <v>44404</v>
      </c>
      <c r="I4199" s="626">
        <v>44554</v>
      </c>
      <c r="J4199" s="339" t="s">
        <v>37992</v>
      </c>
    </row>
    <row r="4200" spans="1:10" s="243" customFormat="1" ht="23.25">
      <c r="A4200" s="325" t="s">
        <v>5193</v>
      </c>
      <c r="B4200" s="336" t="s">
        <v>4588</v>
      </c>
      <c r="C4200" s="336" t="s">
        <v>4506</v>
      </c>
      <c r="D4200" s="336" t="s">
        <v>4507</v>
      </c>
      <c r="E4200" s="469">
        <v>20000</v>
      </c>
      <c r="F4200" s="376" t="s">
        <v>5194</v>
      </c>
      <c r="G4200" s="336" t="s">
        <v>4509</v>
      </c>
      <c r="H4200" s="626">
        <v>44404</v>
      </c>
      <c r="I4200" s="626">
        <v>44554</v>
      </c>
      <c r="J4200" s="339" t="s">
        <v>37992</v>
      </c>
    </row>
    <row r="4201" spans="1:10" s="243" customFormat="1" ht="23.25">
      <c r="A4201" s="325" t="s">
        <v>5195</v>
      </c>
      <c r="B4201" s="336" t="s">
        <v>4588</v>
      </c>
      <c r="C4201" s="336" t="s">
        <v>4506</v>
      </c>
      <c r="D4201" s="336" t="s">
        <v>4507</v>
      </c>
      <c r="E4201" s="469">
        <v>20000</v>
      </c>
      <c r="F4201" s="376" t="s">
        <v>5052</v>
      </c>
      <c r="G4201" s="336" t="s">
        <v>4509</v>
      </c>
      <c r="H4201" s="626">
        <v>44404</v>
      </c>
      <c r="I4201" s="626">
        <v>44554</v>
      </c>
      <c r="J4201" s="339" t="s">
        <v>37992</v>
      </c>
    </row>
    <row r="4202" spans="1:10" s="243" customFormat="1">
      <c r="A4202" s="325" t="s">
        <v>5196</v>
      </c>
      <c r="B4202" s="336" t="s">
        <v>4588</v>
      </c>
      <c r="C4202" s="336" t="s">
        <v>4506</v>
      </c>
      <c r="D4202" s="336" t="s">
        <v>4507</v>
      </c>
      <c r="E4202" s="469">
        <v>37492.199999999997</v>
      </c>
      <c r="F4202" s="376" t="s">
        <v>5197</v>
      </c>
      <c r="G4202" s="336" t="s">
        <v>4509</v>
      </c>
      <c r="H4202" s="626">
        <v>44410</v>
      </c>
      <c r="I4202" s="626">
        <v>44420</v>
      </c>
      <c r="J4202" s="339" t="s">
        <v>37992</v>
      </c>
    </row>
    <row r="4203" spans="1:10" s="243" customFormat="1">
      <c r="A4203" s="325" t="s">
        <v>5198</v>
      </c>
      <c r="B4203" s="336" t="s">
        <v>4588</v>
      </c>
      <c r="C4203" s="336" t="s">
        <v>4506</v>
      </c>
      <c r="D4203" s="336" t="s">
        <v>4507</v>
      </c>
      <c r="E4203" s="469">
        <v>36000</v>
      </c>
      <c r="F4203" s="376" t="s">
        <v>5199</v>
      </c>
      <c r="G4203" s="336" t="s">
        <v>4509</v>
      </c>
      <c r="H4203" s="626">
        <v>44414</v>
      </c>
      <c r="I4203" s="626">
        <v>44504</v>
      </c>
      <c r="J4203" s="339" t="s">
        <v>37992</v>
      </c>
    </row>
    <row r="4204" spans="1:10" s="243" customFormat="1" ht="34.9">
      <c r="A4204" s="325" t="s">
        <v>5200</v>
      </c>
      <c r="B4204" s="336" t="s">
        <v>4588</v>
      </c>
      <c r="C4204" s="336" t="s">
        <v>4506</v>
      </c>
      <c r="D4204" s="336" t="s">
        <v>4507</v>
      </c>
      <c r="E4204" s="469">
        <v>28000</v>
      </c>
      <c r="F4204" s="376" t="s">
        <v>5201</v>
      </c>
      <c r="G4204" s="336" t="s">
        <v>4509</v>
      </c>
      <c r="H4204" s="626">
        <v>44434</v>
      </c>
      <c r="I4204" s="626">
        <v>44554</v>
      </c>
      <c r="J4204" s="339" t="s">
        <v>37992</v>
      </c>
    </row>
    <row r="4205" spans="1:10" s="243" customFormat="1" ht="23.25">
      <c r="A4205" s="325" t="s">
        <v>5202</v>
      </c>
      <c r="B4205" s="336" t="s">
        <v>4588</v>
      </c>
      <c r="C4205" s="336" t="s">
        <v>4506</v>
      </c>
      <c r="D4205" s="336" t="s">
        <v>4507</v>
      </c>
      <c r="E4205" s="469">
        <v>34980</v>
      </c>
      <c r="F4205" s="376" t="s">
        <v>5203</v>
      </c>
      <c r="G4205" s="336" t="s">
        <v>4509</v>
      </c>
      <c r="H4205" s="626">
        <v>44424</v>
      </c>
      <c r="I4205" s="626">
        <v>44510</v>
      </c>
      <c r="J4205" s="339" t="s">
        <v>37992</v>
      </c>
    </row>
    <row r="4206" spans="1:10" s="243" customFormat="1" ht="23.25">
      <c r="A4206" s="325" t="s">
        <v>5204</v>
      </c>
      <c r="B4206" s="336" t="s">
        <v>4588</v>
      </c>
      <c r="C4206" s="336" t="s">
        <v>4506</v>
      </c>
      <c r="D4206" s="336" t="s">
        <v>4507</v>
      </c>
      <c r="E4206" s="469">
        <v>20000</v>
      </c>
      <c r="F4206" s="376" t="s">
        <v>5205</v>
      </c>
      <c r="G4206" s="336" t="s">
        <v>4509</v>
      </c>
      <c r="H4206" s="626">
        <v>44434</v>
      </c>
      <c r="I4206" s="626">
        <v>44554</v>
      </c>
      <c r="J4206" s="339" t="s">
        <v>37992</v>
      </c>
    </row>
    <row r="4207" spans="1:10" s="243" customFormat="1" ht="23.25">
      <c r="A4207" s="325" t="s">
        <v>5206</v>
      </c>
      <c r="B4207" s="336" t="s">
        <v>4588</v>
      </c>
      <c r="C4207" s="336" t="s">
        <v>4506</v>
      </c>
      <c r="D4207" s="336" t="s">
        <v>4507</v>
      </c>
      <c r="E4207" s="469">
        <v>20000</v>
      </c>
      <c r="F4207" s="376" t="s">
        <v>5207</v>
      </c>
      <c r="G4207" s="336" t="s">
        <v>4509</v>
      </c>
      <c r="H4207" s="626">
        <v>44434</v>
      </c>
      <c r="I4207" s="626">
        <v>44554</v>
      </c>
      <c r="J4207" s="339" t="s">
        <v>37992</v>
      </c>
    </row>
    <row r="4208" spans="1:10" s="243" customFormat="1">
      <c r="A4208" s="325" t="s">
        <v>5208</v>
      </c>
      <c r="B4208" s="336" t="s">
        <v>4588</v>
      </c>
      <c r="C4208" s="336" t="s">
        <v>4506</v>
      </c>
      <c r="D4208" s="336" t="s">
        <v>4507</v>
      </c>
      <c r="E4208" s="469">
        <v>27556</v>
      </c>
      <c r="F4208" s="376" t="s">
        <v>5209</v>
      </c>
      <c r="G4208" s="336" t="s">
        <v>4509</v>
      </c>
      <c r="H4208" s="626">
        <v>44417</v>
      </c>
      <c r="I4208" s="626">
        <v>44432</v>
      </c>
      <c r="J4208" s="339" t="s">
        <v>37992</v>
      </c>
    </row>
    <row r="4209" spans="1:10" s="243" customFormat="1">
      <c r="A4209" s="325" t="s">
        <v>5210</v>
      </c>
      <c r="B4209" s="336" t="s">
        <v>4588</v>
      </c>
      <c r="C4209" s="336" t="s">
        <v>4506</v>
      </c>
      <c r="D4209" s="336" t="s">
        <v>4507</v>
      </c>
      <c r="E4209" s="469">
        <v>29572</v>
      </c>
      <c r="F4209" s="376" t="s">
        <v>5211</v>
      </c>
      <c r="G4209" s="336" t="s">
        <v>4509</v>
      </c>
      <c r="H4209" s="626">
        <v>44435</v>
      </c>
      <c r="I4209" s="626">
        <v>44460</v>
      </c>
      <c r="J4209" s="339" t="s">
        <v>37992</v>
      </c>
    </row>
    <row r="4210" spans="1:10" s="243" customFormat="1" ht="23.25">
      <c r="A4210" s="325" t="s">
        <v>5212</v>
      </c>
      <c r="B4210" s="336" t="s">
        <v>4588</v>
      </c>
      <c r="C4210" s="336" t="s">
        <v>4506</v>
      </c>
      <c r="D4210" s="336" t="s">
        <v>4507</v>
      </c>
      <c r="E4210" s="469">
        <v>21500</v>
      </c>
      <c r="F4210" s="376" t="s">
        <v>5167</v>
      </c>
      <c r="G4210" s="336" t="s">
        <v>4509</v>
      </c>
      <c r="H4210" s="626">
        <v>44435</v>
      </c>
      <c r="I4210" s="626">
        <v>44445</v>
      </c>
      <c r="J4210" s="339" t="s">
        <v>37992</v>
      </c>
    </row>
    <row r="4211" spans="1:10" s="243" customFormat="1" ht="23.25">
      <c r="A4211" s="325" t="s">
        <v>5213</v>
      </c>
      <c r="B4211" s="336" t="s">
        <v>4588</v>
      </c>
      <c r="C4211" s="336" t="s">
        <v>4506</v>
      </c>
      <c r="D4211" s="336" t="s">
        <v>4507</v>
      </c>
      <c r="E4211" s="469">
        <v>30000</v>
      </c>
      <c r="F4211" s="376" t="s">
        <v>5214</v>
      </c>
      <c r="G4211" s="336" t="s">
        <v>4509</v>
      </c>
      <c r="H4211" s="626">
        <v>44435</v>
      </c>
      <c r="I4211" s="626">
        <v>44525</v>
      </c>
      <c r="J4211" s="339" t="s">
        <v>37992</v>
      </c>
    </row>
    <row r="4212" spans="1:10" s="243" customFormat="1" ht="23.25">
      <c r="A4212" s="325" t="s">
        <v>5215</v>
      </c>
      <c r="B4212" s="336" t="s">
        <v>4588</v>
      </c>
      <c r="C4212" s="336" t="s">
        <v>4506</v>
      </c>
      <c r="D4212" s="336" t="s">
        <v>4507</v>
      </c>
      <c r="E4212" s="469">
        <v>30000</v>
      </c>
      <c r="F4212" s="376" t="s">
        <v>5216</v>
      </c>
      <c r="G4212" s="336" t="s">
        <v>4509</v>
      </c>
      <c r="H4212" s="626">
        <v>44442</v>
      </c>
      <c r="I4212" s="626">
        <v>44492</v>
      </c>
      <c r="J4212" s="339" t="s">
        <v>37992</v>
      </c>
    </row>
    <row r="4213" spans="1:10" s="243" customFormat="1" ht="23.25">
      <c r="A4213" s="325" t="s">
        <v>5217</v>
      </c>
      <c r="B4213" s="336" t="s">
        <v>4588</v>
      </c>
      <c r="C4213" s="336" t="s">
        <v>4506</v>
      </c>
      <c r="D4213" s="336" t="s">
        <v>4507</v>
      </c>
      <c r="E4213" s="469">
        <v>30000</v>
      </c>
      <c r="F4213" s="376" t="s">
        <v>5218</v>
      </c>
      <c r="G4213" s="336" t="s">
        <v>4509</v>
      </c>
      <c r="H4213" s="626">
        <v>44442</v>
      </c>
      <c r="I4213" s="626">
        <v>44492</v>
      </c>
      <c r="J4213" s="339" t="s">
        <v>37992</v>
      </c>
    </row>
    <row r="4214" spans="1:10" s="243" customFormat="1" ht="23.25">
      <c r="A4214" s="325" t="s">
        <v>5219</v>
      </c>
      <c r="B4214" s="336" t="s">
        <v>4588</v>
      </c>
      <c r="C4214" s="336" t="s">
        <v>4506</v>
      </c>
      <c r="D4214" s="336" t="s">
        <v>4507</v>
      </c>
      <c r="E4214" s="469">
        <v>30000</v>
      </c>
      <c r="F4214" s="376" t="s">
        <v>5220</v>
      </c>
      <c r="G4214" s="336" t="s">
        <v>4509</v>
      </c>
      <c r="H4214" s="626">
        <v>44442</v>
      </c>
      <c r="I4214" s="626">
        <v>44492</v>
      </c>
      <c r="J4214" s="339" t="s">
        <v>37992</v>
      </c>
    </row>
    <row r="4215" spans="1:10" s="243" customFormat="1" ht="34.9">
      <c r="A4215" s="325" t="s">
        <v>5221</v>
      </c>
      <c r="B4215" s="336" t="s">
        <v>4588</v>
      </c>
      <c r="C4215" s="336" t="s">
        <v>4506</v>
      </c>
      <c r="D4215" s="336" t="s">
        <v>4507</v>
      </c>
      <c r="E4215" s="469">
        <v>35659.599999999999</v>
      </c>
      <c r="F4215" s="376" t="s">
        <v>5222</v>
      </c>
      <c r="G4215" s="336" t="s">
        <v>4509</v>
      </c>
      <c r="H4215" s="626">
        <v>44452</v>
      </c>
      <c r="I4215" s="626">
        <v>44532</v>
      </c>
      <c r="J4215" s="339" t="s">
        <v>37992</v>
      </c>
    </row>
    <row r="4216" spans="1:10" s="243" customFormat="1" ht="23.25">
      <c r="A4216" s="325" t="s">
        <v>5223</v>
      </c>
      <c r="B4216" s="336" t="s">
        <v>4588</v>
      </c>
      <c r="C4216" s="336" t="s">
        <v>4506</v>
      </c>
      <c r="D4216" s="336" t="s">
        <v>4507</v>
      </c>
      <c r="E4216" s="469">
        <v>40303.33</v>
      </c>
      <c r="F4216" s="376" t="s">
        <v>5224</v>
      </c>
      <c r="G4216" s="336" t="s">
        <v>4509</v>
      </c>
      <c r="H4216" s="626">
        <v>44454</v>
      </c>
      <c r="I4216" s="626">
        <v>44561</v>
      </c>
      <c r="J4216" s="339" t="s">
        <v>37992</v>
      </c>
    </row>
    <row r="4217" spans="1:10" s="243" customFormat="1" ht="23.25">
      <c r="A4217" s="325" t="s">
        <v>5225</v>
      </c>
      <c r="B4217" s="336" t="s">
        <v>4588</v>
      </c>
      <c r="C4217" s="336" t="s">
        <v>4506</v>
      </c>
      <c r="D4217" s="336" t="s">
        <v>4507</v>
      </c>
      <c r="E4217" s="469">
        <v>40303.33</v>
      </c>
      <c r="F4217" s="376" t="s">
        <v>5226</v>
      </c>
      <c r="G4217" s="336" t="s">
        <v>4509</v>
      </c>
      <c r="H4217" s="626">
        <v>44454</v>
      </c>
      <c r="I4217" s="626">
        <v>44561</v>
      </c>
      <c r="J4217" s="339" t="s">
        <v>37992</v>
      </c>
    </row>
    <row r="4218" spans="1:10" s="243" customFormat="1" ht="34.9">
      <c r="A4218" s="325" t="s">
        <v>5227</v>
      </c>
      <c r="B4218" s="336" t="s">
        <v>4588</v>
      </c>
      <c r="C4218" s="336" t="s">
        <v>4506</v>
      </c>
      <c r="D4218" s="336" t="s">
        <v>4507</v>
      </c>
      <c r="E4218" s="469">
        <v>30000</v>
      </c>
      <c r="F4218" s="376" t="s">
        <v>5228</v>
      </c>
      <c r="G4218" s="336" t="s">
        <v>4509</v>
      </c>
      <c r="H4218" s="626">
        <v>44448</v>
      </c>
      <c r="I4218" s="626">
        <v>44498</v>
      </c>
      <c r="J4218" s="339" t="s">
        <v>37992</v>
      </c>
    </row>
    <row r="4219" spans="1:10" s="243" customFormat="1" ht="23.25">
      <c r="A4219" s="325" t="s">
        <v>5229</v>
      </c>
      <c r="B4219" s="336" t="s">
        <v>4588</v>
      </c>
      <c r="C4219" s="336" t="s">
        <v>4506</v>
      </c>
      <c r="D4219" s="336" t="s">
        <v>4507</v>
      </c>
      <c r="E4219" s="469">
        <v>36000</v>
      </c>
      <c r="F4219" s="376" t="s">
        <v>5230</v>
      </c>
      <c r="G4219" s="336" t="s">
        <v>4509</v>
      </c>
      <c r="H4219" s="626">
        <v>44448</v>
      </c>
      <c r="I4219" s="626">
        <v>44523</v>
      </c>
      <c r="J4219" s="339" t="s">
        <v>37992</v>
      </c>
    </row>
    <row r="4220" spans="1:10" s="243" customFormat="1" ht="23.25">
      <c r="A4220" s="325" t="s">
        <v>5231</v>
      </c>
      <c r="B4220" s="336" t="s">
        <v>4588</v>
      </c>
      <c r="C4220" s="336" t="s">
        <v>4506</v>
      </c>
      <c r="D4220" s="336" t="s">
        <v>4507</v>
      </c>
      <c r="E4220" s="469">
        <v>33000</v>
      </c>
      <c r="F4220" s="376" t="s">
        <v>5232</v>
      </c>
      <c r="G4220" s="336" t="s">
        <v>4509</v>
      </c>
      <c r="H4220" s="626">
        <v>44453</v>
      </c>
      <c r="I4220" s="626">
        <v>44548</v>
      </c>
      <c r="J4220" s="339" t="s">
        <v>37992</v>
      </c>
    </row>
    <row r="4221" spans="1:10" s="243" customFormat="1" ht="34.9">
      <c r="A4221" s="325" t="s">
        <v>5233</v>
      </c>
      <c r="B4221" s="336" t="s">
        <v>4588</v>
      </c>
      <c r="C4221" s="336" t="s">
        <v>4506</v>
      </c>
      <c r="D4221" s="336" t="s">
        <v>4507</v>
      </c>
      <c r="E4221" s="469">
        <v>21000</v>
      </c>
      <c r="F4221" s="376" t="s">
        <v>5234</v>
      </c>
      <c r="G4221" s="336" t="s">
        <v>4509</v>
      </c>
      <c r="H4221" s="626">
        <v>44453</v>
      </c>
      <c r="I4221" s="626">
        <v>44543</v>
      </c>
      <c r="J4221" s="339" t="s">
        <v>37992</v>
      </c>
    </row>
    <row r="4222" spans="1:10" s="243" customFormat="1" ht="34.9">
      <c r="A4222" s="325" t="s">
        <v>5235</v>
      </c>
      <c r="B4222" s="336" t="s">
        <v>4588</v>
      </c>
      <c r="C4222" s="336" t="s">
        <v>4506</v>
      </c>
      <c r="D4222" s="336" t="s">
        <v>4507</v>
      </c>
      <c r="E4222" s="469">
        <v>32000</v>
      </c>
      <c r="F4222" s="376" t="s">
        <v>5236</v>
      </c>
      <c r="G4222" s="336" t="s">
        <v>4509</v>
      </c>
      <c r="H4222" s="626">
        <v>44459</v>
      </c>
      <c r="I4222" s="626">
        <v>44539</v>
      </c>
      <c r="J4222" s="339" t="s">
        <v>37992</v>
      </c>
    </row>
    <row r="4223" spans="1:10" s="243" customFormat="1" ht="34.9">
      <c r="A4223" s="325" t="s">
        <v>5237</v>
      </c>
      <c r="B4223" s="336" t="s">
        <v>4588</v>
      </c>
      <c r="C4223" s="336" t="s">
        <v>4506</v>
      </c>
      <c r="D4223" s="336" t="s">
        <v>4507</v>
      </c>
      <c r="E4223" s="469">
        <v>32000</v>
      </c>
      <c r="F4223" s="376" t="s">
        <v>5238</v>
      </c>
      <c r="G4223" s="336" t="s">
        <v>4509</v>
      </c>
      <c r="H4223" s="626">
        <v>44459</v>
      </c>
      <c r="I4223" s="626">
        <v>44539</v>
      </c>
      <c r="J4223" s="339" t="s">
        <v>37992</v>
      </c>
    </row>
    <row r="4224" spans="1:10" s="243" customFormat="1" ht="23.25">
      <c r="A4224" s="325" t="s">
        <v>5239</v>
      </c>
      <c r="B4224" s="336" t="s">
        <v>4588</v>
      </c>
      <c r="C4224" s="336" t="s">
        <v>4506</v>
      </c>
      <c r="D4224" s="336" t="s">
        <v>4507</v>
      </c>
      <c r="E4224" s="469">
        <v>32000</v>
      </c>
      <c r="F4224" s="376" t="s">
        <v>5133</v>
      </c>
      <c r="G4224" s="336" t="s">
        <v>4509</v>
      </c>
      <c r="H4224" s="626">
        <v>44462</v>
      </c>
      <c r="I4224" s="626">
        <v>44542</v>
      </c>
      <c r="J4224" s="339" t="s">
        <v>37992</v>
      </c>
    </row>
    <row r="4225" spans="1:10" s="243" customFormat="1" ht="23.25">
      <c r="A4225" s="325" t="s">
        <v>5240</v>
      </c>
      <c r="B4225" s="336" t="s">
        <v>4588</v>
      </c>
      <c r="C4225" s="336" t="s">
        <v>4506</v>
      </c>
      <c r="D4225" s="336" t="s">
        <v>4507</v>
      </c>
      <c r="E4225" s="469">
        <v>28450</v>
      </c>
      <c r="F4225" s="376" t="s">
        <v>5222</v>
      </c>
      <c r="G4225" s="336" t="s">
        <v>4509</v>
      </c>
      <c r="H4225" s="626">
        <v>44456</v>
      </c>
      <c r="I4225" s="626">
        <v>44501</v>
      </c>
      <c r="J4225" s="339" t="s">
        <v>37992</v>
      </c>
    </row>
    <row r="4226" spans="1:10" s="243" customFormat="1" ht="23.25">
      <c r="A4226" s="325" t="s">
        <v>5241</v>
      </c>
      <c r="B4226" s="336" t="s">
        <v>4588</v>
      </c>
      <c r="C4226" s="336" t="s">
        <v>4506</v>
      </c>
      <c r="D4226" s="336" t="s">
        <v>4507</v>
      </c>
      <c r="E4226" s="469">
        <v>25605</v>
      </c>
      <c r="F4226" s="376" t="s">
        <v>5222</v>
      </c>
      <c r="G4226" s="336" t="s">
        <v>4509</v>
      </c>
      <c r="H4226" s="626">
        <v>44456</v>
      </c>
      <c r="I4226" s="626">
        <v>44501</v>
      </c>
      <c r="J4226" s="339" t="s">
        <v>37992</v>
      </c>
    </row>
    <row r="4227" spans="1:10" s="243" customFormat="1" ht="23.25">
      <c r="A4227" s="325" t="s">
        <v>5242</v>
      </c>
      <c r="B4227" s="336" t="s">
        <v>4588</v>
      </c>
      <c r="C4227" s="336" t="s">
        <v>4506</v>
      </c>
      <c r="D4227" s="336" t="s">
        <v>4507</v>
      </c>
      <c r="E4227" s="469">
        <v>30000</v>
      </c>
      <c r="F4227" s="376" t="s">
        <v>5243</v>
      </c>
      <c r="G4227" s="336" t="s">
        <v>4509</v>
      </c>
      <c r="H4227" s="626">
        <v>44456</v>
      </c>
      <c r="I4227" s="626">
        <v>44506</v>
      </c>
      <c r="J4227" s="339" t="s">
        <v>37992</v>
      </c>
    </row>
    <row r="4228" spans="1:10" s="243" customFormat="1" ht="23.25">
      <c r="A4228" s="325" t="s">
        <v>5244</v>
      </c>
      <c r="B4228" s="336" t="s">
        <v>4588</v>
      </c>
      <c r="C4228" s="336" t="s">
        <v>4506</v>
      </c>
      <c r="D4228" s="336" t="s">
        <v>4507</v>
      </c>
      <c r="E4228" s="469">
        <v>29251</v>
      </c>
      <c r="F4228" s="376" t="s">
        <v>5245</v>
      </c>
      <c r="G4228" s="336" t="s">
        <v>4509</v>
      </c>
      <c r="H4228" s="626">
        <v>44481</v>
      </c>
      <c r="I4228" s="626">
        <v>44526</v>
      </c>
      <c r="J4228" s="339" t="s">
        <v>37992</v>
      </c>
    </row>
    <row r="4229" spans="1:10" s="243" customFormat="1" ht="46.5">
      <c r="A4229" s="325" t="s">
        <v>5246</v>
      </c>
      <c r="B4229" s="336" t="s">
        <v>4588</v>
      </c>
      <c r="C4229" s="336" t="s">
        <v>4506</v>
      </c>
      <c r="D4229" s="336" t="s">
        <v>4507</v>
      </c>
      <c r="E4229" s="469">
        <v>30000</v>
      </c>
      <c r="F4229" s="376" t="s">
        <v>5247</v>
      </c>
      <c r="G4229" s="336" t="s">
        <v>4509</v>
      </c>
      <c r="H4229" s="626">
        <v>44466</v>
      </c>
      <c r="I4229" s="626">
        <v>44556</v>
      </c>
      <c r="J4229" s="339" t="s">
        <v>37992</v>
      </c>
    </row>
    <row r="4230" spans="1:10" s="243" customFormat="1" ht="34.9">
      <c r="A4230" s="325" t="s">
        <v>5248</v>
      </c>
      <c r="B4230" s="336" t="s">
        <v>4588</v>
      </c>
      <c r="C4230" s="336" t="s">
        <v>4506</v>
      </c>
      <c r="D4230" s="336" t="s">
        <v>4507</v>
      </c>
      <c r="E4230" s="469">
        <v>41500</v>
      </c>
      <c r="F4230" s="376" t="s">
        <v>5249</v>
      </c>
      <c r="G4230" s="336" t="s">
        <v>4509</v>
      </c>
      <c r="H4230" s="626">
        <v>44481</v>
      </c>
      <c r="I4230" s="626">
        <v>44551</v>
      </c>
      <c r="J4230" s="339" t="s">
        <v>37992</v>
      </c>
    </row>
    <row r="4231" spans="1:10" s="243" customFormat="1" ht="23.25">
      <c r="A4231" s="325" t="s">
        <v>5250</v>
      </c>
      <c r="B4231" s="336" t="s">
        <v>4588</v>
      </c>
      <c r="C4231" s="336" t="s">
        <v>4506</v>
      </c>
      <c r="D4231" s="336" t="s">
        <v>4507</v>
      </c>
      <c r="E4231" s="469">
        <v>40816.160000000003</v>
      </c>
      <c r="F4231" s="376" t="s">
        <v>5251</v>
      </c>
      <c r="G4231" s="336" t="s">
        <v>4509</v>
      </c>
      <c r="H4231" s="626">
        <v>44490</v>
      </c>
      <c r="I4231" s="626">
        <v>44610</v>
      </c>
      <c r="J4231" s="339" t="s">
        <v>37992</v>
      </c>
    </row>
    <row r="4232" spans="1:10" s="243" customFormat="1">
      <c r="A4232" s="325" t="s">
        <v>5252</v>
      </c>
      <c r="B4232" s="336" t="s">
        <v>4588</v>
      </c>
      <c r="C4232" s="336" t="s">
        <v>4506</v>
      </c>
      <c r="D4232" s="336" t="s">
        <v>4507</v>
      </c>
      <c r="E4232" s="469">
        <v>27178.35</v>
      </c>
      <c r="F4232" s="376" t="s">
        <v>5253</v>
      </c>
      <c r="G4232" s="336" t="s">
        <v>4509</v>
      </c>
      <c r="H4232" s="626">
        <v>44505</v>
      </c>
      <c r="I4232" s="626">
        <v>44520</v>
      </c>
      <c r="J4232" s="339" t="s">
        <v>37992</v>
      </c>
    </row>
    <row r="4233" spans="1:10" s="243" customFormat="1" ht="23.25">
      <c r="A4233" s="325" t="s">
        <v>5254</v>
      </c>
      <c r="B4233" s="336" t="s">
        <v>4588</v>
      </c>
      <c r="C4233" s="336" t="s">
        <v>4506</v>
      </c>
      <c r="D4233" s="336" t="s">
        <v>4507</v>
      </c>
      <c r="E4233" s="469">
        <v>27500</v>
      </c>
      <c r="F4233" s="376" t="s">
        <v>5255</v>
      </c>
      <c r="G4233" s="336" t="s">
        <v>4509</v>
      </c>
      <c r="H4233" s="626">
        <v>44483</v>
      </c>
      <c r="I4233" s="626">
        <v>44561</v>
      </c>
      <c r="J4233" s="339" t="s">
        <v>37992</v>
      </c>
    </row>
    <row r="4234" spans="1:10" s="243" customFormat="1" ht="23.25">
      <c r="A4234" s="325" t="s">
        <v>5256</v>
      </c>
      <c r="B4234" s="336" t="s">
        <v>4588</v>
      </c>
      <c r="C4234" s="336" t="s">
        <v>4506</v>
      </c>
      <c r="D4234" s="336" t="s">
        <v>4507</v>
      </c>
      <c r="E4234" s="469">
        <v>30000</v>
      </c>
      <c r="F4234" s="376" t="s">
        <v>5257</v>
      </c>
      <c r="G4234" s="336" t="s">
        <v>4509</v>
      </c>
      <c r="H4234" s="626">
        <v>44484</v>
      </c>
      <c r="I4234" s="626">
        <v>44561</v>
      </c>
      <c r="J4234" s="339" t="s">
        <v>37992</v>
      </c>
    </row>
    <row r="4235" spans="1:10" s="243" customFormat="1" ht="34.9">
      <c r="A4235" s="325" t="s">
        <v>5258</v>
      </c>
      <c r="B4235" s="336" t="s">
        <v>4588</v>
      </c>
      <c r="C4235" s="336" t="s">
        <v>4506</v>
      </c>
      <c r="D4235" s="336" t="s">
        <v>4507</v>
      </c>
      <c r="E4235" s="469">
        <v>25000</v>
      </c>
      <c r="F4235" s="376" t="s">
        <v>5259</v>
      </c>
      <c r="G4235" s="336" t="s">
        <v>4509</v>
      </c>
      <c r="H4235" s="626">
        <v>44489</v>
      </c>
      <c r="I4235" s="626">
        <v>44561</v>
      </c>
      <c r="J4235" s="339" t="s">
        <v>37992</v>
      </c>
    </row>
    <row r="4236" spans="1:10" s="243" customFormat="1" ht="34.9">
      <c r="A4236" s="325" t="s">
        <v>5260</v>
      </c>
      <c r="B4236" s="336" t="s">
        <v>4588</v>
      </c>
      <c r="C4236" s="336" t="s">
        <v>4506</v>
      </c>
      <c r="D4236" s="336" t="s">
        <v>4507</v>
      </c>
      <c r="E4236" s="469">
        <v>36000</v>
      </c>
      <c r="F4236" s="376" t="s">
        <v>5261</v>
      </c>
      <c r="G4236" s="336" t="s">
        <v>4509</v>
      </c>
      <c r="H4236" s="626">
        <v>44495</v>
      </c>
      <c r="I4236" s="626">
        <v>44525</v>
      </c>
      <c r="J4236" s="339" t="s">
        <v>37992</v>
      </c>
    </row>
    <row r="4237" spans="1:10" s="243" customFormat="1" ht="23.25">
      <c r="A4237" s="325" t="s">
        <v>5262</v>
      </c>
      <c r="B4237" s="336" t="s">
        <v>4588</v>
      </c>
      <c r="C4237" s="336" t="s">
        <v>4506</v>
      </c>
      <c r="D4237" s="336" t="s">
        <v>4507</v>
      </c>
      <c r="E4237" s="469">
        <v>30000</v>
      </c>
      <c r="F4237" s="376" t="s">
        <v>5263</v>
      </c>
      <c r="G4237" s="336" t="s">
        <v>4509</v>
      </c>
      <c r="H4237" s="626">
        <v>44496</v>
      </c>
      <c r="I4237" s="626">
        <v>44551</v>
      </c>
      <c r="J4237" s="339" t="s">
        <v>37992</v>
      </c>
    </row>
    <row r="4238" spans="1:10" s="243" customFormat="1" ht="23.25">
      <c r="A4238" s="325" t="s">
        <v>5264</v>
      </c>
      <c r="B4238" s="336" t="s">
        <v>4588</v>
      </c>
      <c r="C4238" s="336" t="s">
        <v>4506</v>
      </c>
      <c r="D4238" s="336" t="s">
        <v>4507</v>
      </c>
      <c r="E4238" s="469">
        <v>38430</v>
      </c>
      <c r="F4238" s="376" t="s">
        <v>5265</v>
      </c>
      <c r="G4238" s="336" t="s">
        <v>4509</v>
      </c>
      <c r="H4238" s="626">
        <v>44495</v>
      </c>
      <c r="I4238" s="626">
        <v>44502</v>
      </c>
      <c r="J4238" s="339" t="s">
        <v>37992</v>
      </c>
    </row>
    <row r="4239" spans="1:10" s="243" customFormat="1" ht="23.25">
      <c r="A4239" s="325" t="s">
        <v>5266</v>
      </c>
      <c r="B4239" s="336" t="s">
        <v>4588</v>
      </c>
      <c r="C4239" s="336" t="s">
        <v>4506</v>
      </c>
      <c r="D4239" s="336" t="s">
        <v>4507</v>
      </c>
      <c r="E4239" s="469">
        <v>31907.5</v>
      </c>
      <c r="F4239" s="376" t="s">
        <v>5267</v>
      </c>
      <c r="G4239" s="336" t="s">
        <v>4509</v>
      </c>
      <c r="H4239" s="626">
        <v>44522</v>
      </c>
      <c r="I4239" s="626">
        <v>44537</v>
      </c>
      <c r="J4239" s="339" t="s">
        <v>37992</v>
      </c>
    </row>
    <row r="4240" spans="1:10" s="243" customFormat="1" ht="23.25">
      <c r="A4240" s="325" t="s">
        <v>5268</v>
      </c>
      <c r="B4240" s="336" t="s">
        <v>4588</v>
      </c>
      <c r="C4240" s="336" t="s">
        <v>4506</v>
      </c>
      <c r="D4240" s="336" t="s">
        <v>4507</v>
      </c>
      <c r="E4240" s="469">
        <v>24000</v>
      </c>
      <c r="F4240" s="376" t="s">
        <v>5269</v>
      </c>
      <c r="G4240" s="336" t="s">
        <v>4509</v>
      </c>
      <c r="H4240" s="626">
        <v>44510</v>
      </c>
      <c r="I4240" s="626">
        <v>44585</v>
      </c>
      <c r="J4240" s="339" t="s">
        <v>37992</v>
      </c>
    </row>
    <row r="4241" spans="1:10" s="243" customFormat="1" ht="23.25">
      <c r="A4241" s="325" t="s">
        <v>5270</v>
      </c>
      <c r="B4241" s="336" t="s">
        <v>4588</v>
      </c>
      <c r="C4241" s="336" t="s">
        <v>4506</v>
      </c>
      <c r="D4241" s="336" t="s">
        <v>4507</v>
      </c>
      <c r="E4241" s="469">
        <v>29382.000000000004</v>
      </c>
      <c r="F4241" s="376" t="s">
        <v>5271</v>
      </c>
      <c r="G4241" s="336" t="s">
        <v>4509</v>
      </c>
      <c r="H4241" s="626">
        <v>44511</v>
      </c>
      <c r="I4241" s="626">
        <v>44531</v>
      </c>
      <c r="J4241" s="339" t="s">
        <v>37992</v>
      </c>
    </row>
    <row r="4242" spans="1:10" s="243" customFormat="1" ht="23.25">
      <c r="A4242" s="325" t="s">
        <v>5272</v>
      </c>
      <c r="B4242" s="336" t="s">
        <v>4588</v>
      </c>
      <c r="C4242" s="336" t="s">
        <v>4506</v>
      </c>
      <c r="D4242" s="336" t="s">
        <v>4507</v>
      </c>
      <c r="E4242" s="469">
        <v>19840</v>
      </c>
      <c r="F4242" s="376" t="s">
        <v>5273</v>
      </c>
      <c r="G4242" s="336" t="s">
        <v>4509</v>
      </c>
      <c r="H4242" s="626">
        <v>44515</v>
      </c>
      <c r="I4242" s="626">
        <v>44555</v>
      </c>
      <c r="J4242" s="339" t="s">
        <v>37992</v>
      </c>
    </row>
    <row r="4243" spans="1:10" s="243" customFormat="1" ht="23.25">
      <c r="A4243" s="325" t="s">
        <v>5274</v>
      </c>
      <c r="B4243" s="336" t="s">
        <v>4588</v>
      </c>
      <c r="C4243" s="336" t="s">
        <v>4506</v>
      </c>
      <c r="D4243" s="336" t="s">
        <v>4507</v>
      </c>
      <c r="E4243" s="469">
        <v>24780</v>
      </c>
      <c r="F4243" s="376" t="s">
        <v>5275</v>
      </c>
      <c r="G4243" s="336" t="s">
        <v>4509</v>
      </c>
      <c r="H4243" s="626">
        <v>44473</v>
      </c>
      <c r="I4243" s="626">
        <v>44533</v>
      </c>
      <c r="J4243" s="339" t="s">
        <v>37992</v>
      </c>
    </row>
    <row r="4244" spans="1:10" s="243" customFormat="1" ht="23.25">
      <c r="A4244" s="325" t="s">
        <v>5276</v>
      </c>
      <c r="B4244" s="336" t="s">
        <v>4588</v>
      </c>
      <c r="C4244" s="336" t="s">
        <v>4506</v>
      </c>
      <c r="D4244" s="336" t="s">
        <v>4507</v>
      </c>
      <c r="E4244" s="469">
        <v>39600</v>
      </c>
      <c r="F4244" s="376" t="s">
        <v>5277</v>
      </c>
      <c r="G4244" s="336" t="s">
        <v>4509</v>
      </c>
      <c r="H4244" s="626">
        <v>44519</v>
      </c>
      <c r="I4244" s="626">
        <v>44549</v>
      </c>
      <c r="J4244" s="339" t="s">
        <v>37992</v>
      </c>
    </row>
    <row r="4245" spans="1:10" s="243" customFormat="1">
      <c r="A4245" s="325" t="s">
        <v>5278</v>
      </c>
      <c r="B4245" s="336" t="s">
        <v>4588</v>
      </c>
      <c r="C4245" s="336" t="s">
        <v>4506</v>
      </c>
      <c r="D4245" s="336" t="s">
        <v>4507</v>
      </c>
      <c r="E4245" s="469">
        <v>38880</v>
      </c>
      <c r="F4245" s="376" t="s">
        <v>5279</v>
      </c>
      <c r="G4245" s="336" t="s">
        <v>4509</v>
      </c>
      <c r="H4245" s="626">
        <v>44546</v>
      </c>
      <c r="I4245" s="626">
        <v>44554</v>
      </c>
      <c r="J4245" s="339" t="s">
        <v>37992</v>
      </c>
    </row>
    <row r="4246" spans="1:10" s="243" customFormat="1" ht="23.25">
      <c r="A4246" s="325" t="s">
        <v>5280</v>
      </c>
      <c r="B4246" s="336" t="s">
        <v>4588</v>
      </c>
      <c r="C4246" s="336" t="s">
        <v>4506</v>
      </c>
      <c r="D4246" s="336" t="s">
        <v>4507</v>
      </c>
      <c r="E4246" s="469">
        <v>35815</v>
      </c>
      <c r="F4246" s="376" t="s">
        <v>5265</v>
      </c>
      <c r="G4246" s="336" t="s">
        <v>4509</v>
      </c>
      <c r="H4246" s="626">
        <v>44536</v>
      </c>
      <c r="I4246" s="626">
        <v>44546</v>
      </c>
      <c r="J4246" s="339" t="s">
        <v>37992</v>
      </c>
    </row>
    <row r="4247" spans="1:10" s="243" customFormat="1">
      <c r="A4247" s="325" t="s">
        <v>5281</v>
      </c>
      <c r="B4247" s="336" t="s">
        <v>4588</v>
      </c>
      <c r="C4247" s="336" t="s">
        <v>4506</v>
      </c>
      <c r="D4247" s="336" t="s">
        <v>4507</v>
      </c>
      <c r="E4247" s="469">
        <v>27178.35</v>
      </c>
      <c r="F4247" s="376" t="s">
        <v>5253</v>
      </c>
      <c r="G4247" s="336" t="s">
        <v>4509</v>
      </c>
      <c r="H4247" s="626">
        <v>44540</v>
      </c>
      <c r="I4247" s="626">
        <v>44555</v>
      </c>
      <c r="J4247" s="339" t="s">
        <v>37992</v>
      </c>
    </row>
    <row r="4248" spans="1:10" s="243" customFormat="1" ht="34.9">
      <c r="A4248" s="325" t="s">
        <v>5282</v>
      </c>
      <c r="B4248" s="336" t="s">
        <v>4588</v>
      </c>
      <c r="C4248" s="336" t="s">
        <v>4506</v>
      </c>
      <c r="D4248" s="336" t="s">
        <v>4507</v>
      </c>
      <c r="E4248" s="469">
        <v>29382</v>
      </c>
      <c r="F4248" s="376" t="s">
        <v>5283</v>
      </c>
      <c r="G4248" s="336" t="s">
        <v>4509</v>
      </c>
      <c r="H4248" s="626">
        <v>44543</v>
      </c>
      <c r="I4248" s="626">
        <v>44553</v>
      </c>
      <c r="J4248" s="339" t="s">
        <v>37992</v>
      </c>
    </row>
    <row r="4249" spans="1:10" s="243" customFormat="1" ht="23.25">
      <c r="A4249" s="325" t="s">
        <v>5284</v>
      </c>
      <c r="B4249" s="336" t="s">
        <v>4588</v>
      </c>
      <c r="C4249" s="336" t="s">
        <v>4506</v>
      </c>
      <c r="D4249" s="336" t="s">
        <v>4507</v>
      </c>
      <c r="E4249" s="469">
        <v>33000</v>
      </c>
      <c r="F4249" s="376" t="s">
        <v>37992</v>
      </c>
      <c r="G4249" s="336" t="s">
        <v>1795</v>
      </c>
      <c r="H4249" s="626" t="s">
        <v>37992</v>
      </c>
      <c r="I4249" s="626" t="s">
        <v>37992</v>
      </c>
      <c r="J4249" s="339" t="s">
        <v>5285</v>
      </c>
    </row>
    <row r="4250" spans="1:10" s="243" customFormat="1" ht="23.25">
      <c r="A4250" s="325" t="s">
        <v>5286</v>
      </c>
      <c r="B4250" s="336" t="s">
        <v>4588</v>
      </c>
      <c r="C4250" s="336" t="s">
        <v>4506</v>
      </c>
      <c r="D4250" s="336" t="s">
        <v>4507</v>
      </c>
      <c r="E4250" s="469">
        <v>35000</v>
      </c>
      <c r="F4250" s="376" t="s">
        <v>37992</v>
      </c>
      <c r="G4250" s="336" t="s">
        <v>1795</v>
      </c>
      <c r="H4250" s="626" t="s">
        <v>37992</v>
      </c>
      <c r="I4250" s="626" t="s">
        <v>37992</v>
      </c>
      <c r="J4250" s="339" t="s">
        <v>5285</v>
      </c>
    </row>
    <row r="4251" spans="1:10" s="243" customFormat="1" ht="23.25">
      <c r="A4251" s="325" t="s">
        <v>5127</v>
      </c>
      <c r="B4251" s="336" t="s">
        <v>4588</v>
      </c>
      <c r="C4251" s="336" t="s">
        <v>4506</v>
      </c>
      <c r="D4251" s="336" t="s">
        <v>4507</v>
      </c>
      <c r="E4251" s="469">
        <v>36000</v>
      </c>
      <c r="F4251" s="376" t="s">
        <v>37992</v>
      </c>
      <c r="G4251" s="336" t="s">
        <v>1795</v>
      </c>
      <c r="H4251" s="626" t="s">
        <v>37992</v>
      </c>
      <c r="I4251" s="626" t="s">
        <v>37992</v>
      </c>
      <c r="J4251" s="339" t="s">
        <v>5285</v>
      </c>
    </row>
    <row r="4252" spans="1:10" s="243" customFormat="1">
      <c r="A4252" s="325" t="s">
        <v>5287</v>
      </c>
      <c r="B4252" s="336" t="s">
        <v>4588</v>
      </c>
      <c r="C4252" s="336" t="s">
        <v>4506</v>
      </c>
      <c r="D4252" s="336" t="s">
        <v>4507</v>
      </c>
      <c r="E4252" s="469">
        <v>28000</v>
      </c>
      <c r="F4252" s="376" t="s">
        <v>37992</v>
      </c>
      <c r="G4252" s="336" t="s">
        <v>1795</v>
      </c>
      <c r="H4252" s="626" t="s">
        <v>37992</v>
      </c>
      <c r="I4252" s="626" t="s">
        <v>37992</v>
      </c>
      <c r="J4252" s="339" t="s">
        <v>5285</v>
      </c>
    </row>
    <row r="4253" spans="1:10" s="243" customFormat="1" ht="34.9">
      <c r="A4253" s="325" t="s">
        <v>5288</v>
      </c>
      <c r="B4253" s="336" t="s">
        <v>4588</v>
      </c>
      <c r="C4253" s="336" t="s">
        <v>4506</v>
      </c>
      <c r="D4253" s="336" t="s">
        <v>4507</v>
      </c>
      <c r="E4253" s="469">
        <v>36000</v>
      </c>
      <c r="F4253" s="376" t="s">
        <v>37992</v>
      </c>
      <c r="G4253" s="336" t="s">
        <v>1795</v>
      </c>
      <c r="H4253" s="626" t="s">
        <v>37992</v>
      </c>
      <c r="I4253" s="626" t="s">
        <v>37992</v>
      </c>
      <c r="J4253" s="339" t="s">
        <v>5285</v>
      </c>
    </row>
    <row r="4254" spans="1:10" s="243" customFormat="1" ht="23.25">
      <c r="A4254" s="325" t="s">
        <v>5289</v>
      </c>
      <c r="B4254" s="336" t="s">
        <v>4588</v>
      </c>
      <c r="C4254" s="336" t="s">
        <v>4506</v>
      </c>
      <c r="D4254" s="336" t="s">
        <v>4507</v>
      </c>
      <c r="E4254" s="469">
        <v>34000</v>
      </c>
      <c r="F4254" s="376" t="s">
        <v>37992</v>
      </c>
      <c r="G4254" s="336" t="s">
        <v>1795</v>
      </c>
      <c r="H4254" s="626" t="s">
        <v>37992</v>
      </c>
      <c r="I4254" s="626" t="s">
        <v>37992</v>
      </c>
      <c r="J4254" s="339" t="s">
        <v>5285</v>
      </c>
    </row>
    <row r="4255" spans="1:10" s="243" customFormat="1" ht="34.9">
      <c r="A4255" s="325" t="s">
        <v>5290</v>
      </c>
      <c r="B4255" s="336" t="s">
        <v>4588</v>
      </c>
      <c r="C4255" s="336" t="s">
        <v>4506</v>
      </c>
      <c r="D4255" s="336" t="s">
        <v>4507</v>
      </c>
      <c r="E4255" s="469">
        <v>34000</v>
      </c>
      <c r="F4255" s="376" t="s">
        <v>37992</v>
      </c>
      <c r="G4255" s="336" t="s">
        <v>1795</v>
      </c>
      <c r="H4255" s="626" t="s">
        <v>37992</v>
      </c>
      <c r="I4255" s="626" t="s">
        <v>37992</v>
      </c>
      <c r="J4255" s="339" t="s">
        <v>5285</v>
      </c>
    </row>
    <row r="4256" spans="1:10" s="243" customFormat="1" ht="23.25">
      <c r="A4256" s="325" t="s">
        <v>5291</v>
      </c>
      <c r="B4256" s="336" t="s">
        <v>4588</v>
      </c>
      <c r="C4256" s="336" t="s">
        <v>4506</v>
      </c>
      <c r="D4256" s="336" t="s">
        <v>4507</v>
      </c>
      <c r="E4256" s="469">
        <v>36000</v>
      </c>
      <c r="F4256" s="376" t="s">
        <v>37992</v>
      </c>
      <c r="G4256" s="336" t="s">
        <v>1795</v>
      </c>
      <c r="H4256" s="626" t="s">
        <v>37992</v>
      </c>
      <c r="I4256" s="626" t="s">
        <v>37992</v>
      </c>
      <c r="J4256" s="339" t="s">
        <v>5285</v>
      </c>
    </row>
    <row r="4257" spans="1:10" s="243" customFormat="1" ht="23.25">
      <c r="A4257" s="325" t="s">
        <v>5292</v>
      </c>
      <c r="B4257" s="336" t="s">
        <v>4588</v>
      </c>
      <c r="C4257" s="336" t="s">
        <v>4506</v>
      </c>
      <c r="D4257" s="336" t="s">
        <v>4507</v>
      </c>
      <c r="E4257" s="469">
        <v>25700</v>
      </c>
      <c r="F4257" s="376" t="s">
        <v>37992</v>
      </c>
      <c r="G4257" s="336" t="s">
        <v>1795</v>
      </c>
      <c r="H4257" s="626" t="s">
        <v>37992</v>
      </c>
      <c r="I4257" s="626" t="s">
        <v>37992</v>
      </c>
      <c r="J4257" s="339" t="s">
        <v>5285</v>
      </c>
    </row>
    <row r="4258" spans="1:10" s="243" customFormat="1" ht="23.25">
      <c r="A4258" s="325" t="s">
        <v>5293</v>
      </c>
      <c r="B4258" s="336" t="s">
        <v>4588</v>
      </c>
      <c r="C4258" s="336" t="s">
        <v>4506</v>
      </c>
      <c r="D4258" s="336" t="s">
        <v>4507</v>
      </c>
      <c r="E4258" s="469">
        <v>36000</v>
      </c>
      <c r="F4258" s="376" t="s">
        <v>37992</v>
      </c>
      <c r="G4258" s="336" t="s">
        <v>1795</v>
      </c>
      <c r="H4258" s="626" t="s">
        <v>37992</v>
      </c>
      <c r="I4258" s="626" t="s">
        <v>37992</v>
      </c>
      <c r="J4258" s="339" t="s">
        <v>5285</v>
      </c>
    </row>
    <row r="4259" spans="1:10" s="243" customFormat="1" ht="23.25">
      <c r="A4259" s="325" t="s">
        <v>5294</v>
      </c>
      <c r="B4259" s="336" t="s">
        <v>4588</v>
      </c>
      <c r="C4259" s="336" t="s">
        <v>4506</v>
      </c>
      <c r="D4259" s="336" t="s">
        <v>4507</v>
      </c>
      <c r="E4259" s="469">
        <v>24000</v>
      </c>
      <c r="F4259" s="376" t="s">
        <v>37992</v>
      </c>
      <c r="G4259" s="336" t="s">
        <v>1795</v>
      </c>
      <c r="H4259" s="626" t="s">
        <v>37992</v>
      </c>
      <c r="I4259" s="626" t="s">
        <v>37992</v>
      </c>
      <c r="J4259" s="339" t="s">
        <v>5285</v>
      </c>
    </row>
    <row r="4260" spans="1:10" s="243" customFormat="1" ht="23.25">
      <c r="A4260" s="325" t="s">
        <v>5295</v>
      </c>
      <c r="B4260" s="336" t="s">
        <v>4588</v>
      </c>
      <c r="C4260" s="336" t="s">
        <v>4506</v>
      </c>
      <c r="D4260" s="336" t="s">
        <v>4507</v>
      </c>
      <c r="E4260" s="469">
        <v>24000</v>
      </c>
      <c r="F4260" s="376" t="s">
        <v>37992</v>
      </c>
      <c r="G4260" s="336" t="s">
        <v>1795</v>
      </c>
      <c r="H4260" s="626" t="s">
        <v>37992</v>
      </c>
      <c r="I4260" s="626" t="s">
        <v>37992</v>
      </c>
      <c r="J4260" s="339" t="s">
        <v>5285</v>
      </c>
    </row>
    <row r="4261" spans="1:10" s="243" customFormat="1" ht="23.25">
      <c r="A4261" s="325" t="s">
        <v>5296</v>
      </c>
      <c r="B4261" s="336" t="s">
        <v>4588</v>
      </c>
      <c r="C4261" s="336" t="s">
        <v>4506</v>
      </c>
      <c r="D4261" s="336" t="s">
        <v>4507</v>
      </c>
      <c r="E4261" s="469">
        <v>41500</v>
      </c>
      <c r="F4261" s="376" t="s">
        <v>37992</v>
      </c>
      <c r="G4261" s="336" t="s">
        <v>1795</v>
      </c>
      <c r="H4261" s="626" t="s">
        <v>37992</v>
      </c>
      <c r="I4261" s="626" t="s">
        <v>37992</v>
      </c>
      <c r="J4261" s="339" t="s">
        <v>5285</v>
      </c>
    </row>
    <row r="4262" spans="1:10" s="243" customFormat="1">
      <c r="A4262" s="325" t="s">
        <v>5297</v>
      </c>
      <c r="B4262" s="336" t="s">
        <v>4588</v>
      </c>
      <c r="C4262" s="336" t="s">
        <v>4506</v>
      </c>
      <c r="D4262" s="336" t="s">
        <v>4507</v>
      </c>
      <c r="E4262" s="469">
        <v>37500</v>
      </c>
      <c r="F4262" s="376" t="s">
        <v>37992</v>
      </c>
      <c r="G4262" s="336" t="s">
        <v>1795</v>
      </c>
      <c r="H4262" s="626" t="s">
        <v>37992</v>
      </c>
      <c r="I4262" s="626" t="s">
        <v>37992</v>
      </c>
      <c r="J4262" s="339" t="s">
        <v>5285</v>
      </c>
    </row>
    <row r="4263" spans="1:10" s="243" customFormat="1" ht="23.25">
      <c r="A4263" s="325" t="s">
        <v>5298</v>
      </c>
      <c r="B4263" s="336" t="s">
        <v>4588</v>
      </c>
      <c r="C4263" s="336" t="s">
        <v>4506</v>
      </c>
      <c r="D4263" s="336" t="s">
        <v>4507</v>
      </c>
      <c r="E4263" s="469">
        <v>22000</v>
      </c>
      <c r="F4263" s="376" t="s">
        <v>37992</v>
      </c>
      <c r="G4263" s="336" t="s">
        <v>1795</v>
      </c>
      <c r="H4263" s="626" t="s">
        <v>37992</v>
      </c>
      <c r="I4263" s="626" t="s">
        <v>37992</v>
      </c>
      <c r="J4263" s="339" t="s">
        <v>5285</v>
      </c>
    </row>
    <row r="4264" spans="1:10" s="243" customFormat="1" ht="23.25">
      <c r="A4264" s="325" t="s">
        <v>5299</v>
      </c>
      <c r="B4264" s="336" t="s">
        <v>4588</v>
      </c>
      <c r="C4264" s="336" t="s">
        <v>4506</v>
      </c>
      <c r="D4264" s="336" t="s">
        <v>4507</v>
      </c>
      <c r="E4264" s="469">
        <v>30000</v>
      </c>
      <c r="F4264" s="376" t="s">
        <v>37992</v>
      </c>
      <c r="G4264" s="336" t="s">
        <v>1795</v>
      </c>
      <c r="H4264" s="626" t="s">
        <v>37992</v>
      </c>
      <c r="I4264" s="626" t="s">
        <v>37992</v>
      </c>
      <c r="J4264" s="339" t="s">
        <v>5285</v>
      </c>
    </row>
    <row r="4265" spans="1:10" s="243" customFormat="1" ht="23.25">
      <c r="A4265" s="325" t="s">
        <v>5300</v>
      </c>
      <c r="B4265" s="336" t="s">
        <v>4588</v>
      </c>
      <c r="C4265" s="336" t="s">
        <v>4506</v>
      </c>
      <c r="D4265" s="336" t="s">
        <v>4507</v>
      </c>
      <c r="E4265" s="469">
        <v>30000</v>
      </c>
      <c r="F4265" s="376" t="s">
        <v>37992</v>
      </c>
      <c r="G4265" s="336" t="s">
        <v>1795</v>
      </c>
      <c r="H4265" s="626" t="s">
        <v>37992</v>
      </c>
      <c r="I4265" s="626" t="s">
        <v>37992</v>
      </c>
      <c r="J4265" s="339" t="s">
        <v>5285</v>
      </c>
    </row>
    <row r="4266" spans="1:10" s="243" customFormat="1" ht="23.25">
      <c r="A4266" s="325" t="s">
        <v>5301</v>
      </c>
      <c r="B4266" s="336" t="s">
        <v>4588</v>
      </c>
      <c r="C4266" s="336" t="s">
        <v>4506</v>
      </c>
      <c r="D4266" s="336" t="s">
        <v>4507</v>
      </c>
      <c r="E4266" s="469">
        <v>24000</v>
      </c>
      <c r="F4266" s="376" t="s">
        <v>37992</v>
      </c>
      <c r="G4266" s="336" t="s">
        <v>1769</v>
      </c>
      <c r="H4266" s="626" t="s">
        <v>37992</v>
      </c>
      <c r="I4266" s="626" t="s">
        <v>37992</v>
      </c>
      <c r="J4266" s="339" t="s">
        <v>37992</v>
      </c>
    </row>
    <row r="4267" spans="1:10" s="243" customFormat="1" ht="23.25">
      <c r="A4267" s="325" t="s">
        <v>5302</v>
      </c>
      <c r="B4267" s="336" t="s">
        <v>5303</v>
      </c>
      <c r="C4267" s="636">
        <v>0</v>
      </c>
      <c r="D4267" s="636">
        <v>0</v>
      </c>
      <c r="E4267" s="469">
        <v>30840.25</v>
      </c>
      <c r="F4267" s="376" t="s">
        <v>5304</v>
      </c>
      <c r="G4267" s="336" t="s">
        <v>5305</v>
      </c>
      <c r="H4267" s="626">
        <v>44403</v>
      </c>
      <c r="I4267" s="626">
        <v>44560</v>
      </c>
      <c r="J4267" s="637" t="s">
        <v>5306</v>
      </c>
    </row>
    <row r="4268" spans="1:10" s="243" customFormat="1" ht="23.25">
      <c r="A4268" s="325" t="s">
        <v>5307</v>
      </c>
      <c r="B4268" s="336" t="s">
        <v>5303</v>
      </c>
      <c r="C4268" s="636">
        <v>0</v>
      </c>
      <c r="D4268" s="636">
        <v>0</v>
      </c>
      <c r="E4268" s="469">
        <v>34068</v>
      </c>
      <c r="F4268" s="376" t="s">
        <v>5308</v>
      </c>
      <c r="G4268" s="336" t="s">
        <v>5305</v>
      </c>
      <c r="H4268" s="626">
        <v>44587</v>
      </c>
      <c r="I4268" s="626">
        <v>44556</v>
      </c>
      <c r="J4268" s="637" t="s">
        <v>5306</v>
      </c>
    </row>
    <row r="4269" spans="1:10" s="243" customFormat="1" ht="23.25">
      <c r="A4269" s="325" t="s">
        <v>5309</v>
      </c>
      <c r="B4269" s="336" t="s">
        <v>1762</v>
      </c>
      <c r="C4269" s="636">
        <v>0</v>
      </c>
      <c r="D4269" s="636" t="s">
        <v>5310</v>
      </c>
      <c r="E4269" s="469">
        <v>234360</v>
      </c>
      <c r="F4269" s="376" t="s">
        <v>5311</v>
      </c>
      <c r="G4269" s="336" t="s">
        <v>5305</v>
      </c>
      <c r="H4269" s="626">
        <v>44176</v>
      </c>
      <c r="I4269" s="626">
        <v>44564</v>
      </c>
      <c r="J4269" s="637" t="s">
        <v>5306</v>
      </c>
    </row>
    <row r="4270" spans="1:10" s="243" customFormat="1" ht="23.25">
      <c r="A4270" s="325" t="s">
        <v>5312</v>
      </c>
      <c r="B4270" s="336" t="s">
        <v>1762</v>
      </c>
      <c r="C4270" s="636">
        <v>0</v>
      </c>
      <c r="D4270" s="636" t="s">
        <v>5310</v>
      </c>
      <c r="E4270" s="469">
        <v>69600</v>
      </c>
      <c r="F4270" s="376" t="s">
        <v>5311</v>
      </c>
      <c r="G4270" s="336" t="s">
        <v>5305</v>
      </c>
      <c r="H4270" s="626">
        <v>44176</v>
      </c>
      <c r="I4270" s="626">
        <v>44567</v>
      </c>
      <c r="J4270" s="637" t="s">
        <v>5306</v>
      </c>
    </row>
    <row r="4271" spans="1:10" s="243" customFormat="1" ht="23.25">
      <c r="A4271" s="325" t="s">
        <v>5313</v>
      </c>
      <c r="B4271" s="336" t="s">
        <v>5303</v>
      </c>
      <c r="C4271" s="636">
        <v>0</v>
      </c>
      <c r="D4271" s="636">
        <v>0</v>
      </c>
      <c r="E4271" s="469">
        <v>19824.8</v>
      </c>
      <c r="F4271" s="376" t="s">
        <v>5314</v>
      </c>
      <c r="G4271" s="336" t="s">
        <v>5305</v>
      </c>
      <c r="H4271" s="626">
        <v>44168</v>
      </c>
      <c r="I4271" s="626">
        <v>44534</v>
      </c>
      <c r="J4271" s="637" t="s">
        <v>5306</v>
      </c>
    </row>
    <row r="4272" spans="1:10" s="243" customFormat="1" ht="23.25">
      <c r="A4272" s="325" t="s">
        <v>5315</v>
      </c>
      <c r="B4272" s="336" t="s">
        <v>5303</v>
      </c>
      <c r="C4272" s="636">
        <v>0</v>
      </c>
      <c r="D4272" s="636">
        <v>0</v>
      </c>
      <c r="E4272" s="469">
        <v>35116.800000000003</v>
      </c>
      <c r="F4272" s="376" t="s">
        <v>5316</v>
      </c>
      <c r="G4272" s="336" t="s">
        <v>5305</v>
      </c>
      <c r="H4272" s="626">
        <v>44496</v>
      </c>
      <c r="I4272" s="626">
        <v>44891</v>
      </c>
      <c r="J4272" s="637" t="s">
        <v>5306</v>
      </c>
    </row>
    <row r="4273" spans="1:10" s="243" customFormat="1" ht="23.25">
      <c r="A4273" s="325" t="s">
        <v>5317</v>
      </c>
      <c r="B4273" s="336" t="s">
        <v>5303</v>
      </c>
      <c r="C4273" s="636">
        <v>0</v>
      </c>
      <c r="D4273" s="636">
        <v>0</v>
      </c>
      <c r="E4273" s="469">
        <v>29000</v>
      </c>
      <c r="F4273" s="376" t="s">
        <v>5318</v>
      </c>
      <c r="G4273" s="336" t="s">
        <v>5305</v>
      </c>
      <c r="H4273" s="626">
        <v>44168</v>
      </c>
      <c r="I4273" s="626">
        <v>44534</v>
      </c>
      <c r="J4273" s="637" t="s">
        <v>5306</v>
      </c>
    </row>
    <row r="4274" spans="1:10" s="243" customFormat="1" ht="23.25">
      <c r="A4274" s="325" t="s">
        <v>5319</v>
      </c>
      <c r="B4274" s="336" t="s">
        <v>5303</v>
      </c>
      <c r="C4274" s="636">
        <v>0</v>
      </c>
      <c r="D4274" s="636">
        <v>0</v>
      </c>
      <c r="E4274" s="469">
        <v>29000</v>
      </c>
      <c r="F4274" s="376" t="s">
        <v>5318</v>
      </c>
      <c r="G4274" s="336" t="s">
        <v>5305</v>
      </c>
      <c r="H4274" s="626">
        <v>44168</v>
      </c>
      <c r="I4274" s="626">
        <v>44537</v>
      </c>
      <c r="J4274" s="637" t="s">
        <v>5306</v>
      </c>
    </row>
    <row r="4275" spans="1:10" s="243" customFormat="1" ht="23.25">
      <c r="A4275" s="325" t="s">
        <v>5320</v>
      </c>
      <c r="B4275" s="336" t="s">
        <v>1762</v>
      </c>
      <c r="C4275" s="636">
        <v>0</v>
      </c>
      <c r="D4275" s="636" t="s">
        <v>5321</v>
      </c>
      <c r="E4275" s="469">
        <v>230100</v>
      </c>
      <c r="F4275" s="376" t="s">
        <v>5314</v>
      </c>
      <c r="G4275" s="336" t="s">
        <v>5305</v>
      </c>
      <c r="H4275" s="626">
        <v>44188</v>
      </c>
      <c r="I4275" s="626">
        <v>44567</v>
      </c>
      <c r="J4275" s="637" t="s">
        <v>5306</v>
      </c>
    </row>
    <row r="4276" spans="1:10" s="243" customFormat="1" ht="23.25">
      <c r="A4276" s="325" t="s">
        <v>5322</v>
      </c>
      <c r="B4276" s="336" t="s">
        <v>5303</v>
      </c>
      <c r="C4276" s="636">
        <v>0</v>
      </c>
      <c r="D4276" s="636">
        <v>0</v>
      </c>
      <c r="E4276" s="469">
        <v>30000</v>
      </c>
      <c r="F4276" s="376" t="s">
        <v>5323</v>
      </c>
      <c r="G4276" s="336" t="s">
        <v>5305</v>
      </c>
      <c r="H4276" s="626">
        <v>44202</v>
      </c>
      <c r="I4276" s="626">
        <v>44560</v>
      </c>
      <c r="J4276" s="637" t="s">
        <v>5306</v>
      </c>
    </row>
    <row r="4277" spans="1:10" s="243" customFormat="1" ht="23.25">
      <c r="A4277" s="325" t="s">
        <v>5324</v>
      </c>
      <c r="B4277" s="336" t="s">
        <v>1762</v>
      </c>
      <c r="C4277" s="636">
        <v>0</v>
      </c>
      <c r="D4277" s="636" t="s">
        <v>5325</v>
      </c>
      <c r="E4277" s="469">
        <v>140070.84</v>
      </c>
      <c r="F4277" s="376" t="s">
        <v>5326</v>
      </c>
      <c r="G4277" s="336" t="s">
        <v>5305</v>
      </c>
      <c r="H4277" s="626">
        <v>44482</v>
      </c>
      <c r="I4277" s="626">
        <v>44536</v>
      </c>
      <c r="J4277" s="637" t="s">
        <v>5306</v>
      </c>
    </row>
    <row r="4278" spans="1:10" s="243" customFormat="1" ht="23.25">
      <c r="A4278" s="325" t="s">
        <v>5327</v>
      </c>
      <c r="B4278" s="336" t="s">
        <v>5303</v>
      </c>
      <c r="C4278" s="636">
        <v>0</v>
      </c>
      <c r="D4278" s="636">
        <v>0</v>
      </c>
      <c r="E4278" s="469">
        <v>30000</v>
      </c>
      <c r="F4278" s="376" t="s">
        <v>5328</v>
      </c>
      <c r="G4278" s="336" t="s">
        <v>5305</v>
      </c>
      <c r="H4278" s="626">
        <v>44244</v>
      </c>
      <c r="I4278" s="626">
        <v>44608</v>
      </c>
      <c r="J4278" s="637" t="s">
        <v>5306</v>
      </c>
    </row>
    <row r="4279" spans="1:10" s="372" customFormat="1" ht="23.25">
      <c r="A4279" s="325" t="s">
        <v>5329</v>
      </c>
      <c r="B4279" s="336" t="s">
        <v>5303</v>
      </c>
      <c r="C4279" s="636">
        <v>0</v>
      </c>
      <c r="D4279" s="636">
        <v>0</v>
      </c>
      <c r="E4279" s="469">
        <v>21774.080000000002</v>
      </c>
      <c r="F4279" s="376" t="s">
        <v>5314</v>
      </c>
      <c r="G4279" s="336" t="s">
        <v>5305</v>
      </c>
      <c r="H4279" s="626">
        <v>44398</v>
      </c>
      <c r="I4279" s="626">
        <v>44762</v>
      </c>
      <c r="J4279" s="637" t="s">
        <v>5306</v>
      </c>
    </row>
    <row r="4280" spans="1:10" s="372" customFormat="1" ht="23.25">
      <c r="A4280" s="325" t="s">
        <v>5330</v>
      </c>
      <c r="B4280" s="336" t="s">
        <v>5303</v>
      </c>
      <c r="C4280" s="636">
        <v>0</v>
      </c>
      <c r="D4280" s="636">
        <v>0</v>
      </c>
      <c r="E4280" s="469">
        <v>21948</v>
      </c>
      <c r="F4280" s="376" t="s">
        <v>5331</v>
      </c>
      <c r="G4280" s="336" t="s">
        <v>5305</v>
      </c>
      <c r="H4280" s="626">
        <v>44411</v>
      </c>
      <c r="I4280" s="626">
        <v>44560</v>
      </c>
      <c r="J4280" s="637" t="s">
        <v>5306</v>
      </c>
    </row>
    <row r="4281" spans="1:10" s="372" customFormat="1" ht="23.25">
      <c r="A4281" s="325" t="s">
        <v>5332</v>
      </c>
      <c r="B4281" s="336" t="s">
        <v>5303</v>
      </c>
      <c r="C4281" s="636">
        <v>0</v>
      </c>
      <c r="D4281" s="636">
        <v>0</v>
      </c>
      <c r="E4281" s="469">
        <v>18635</v>
      </c>
      <c r="F4281" s="376" t="s">
        <v>5333</v>
      </c>
      <c r="G4281" s="336" t="s">
        <v>5305</v>
      </c>
      <c r="H4281" s="626">
        <v>44498</v>
      </c>
      <c r="I4281" s="626">
        <v>44560</v>
      </c>
      <c r="J4281" s="637" t="s">
        <v>5306</v>
      </c>
    </row>
    <row r="4282" spans="1:10" s="372" customFormat="1" ht="23.25">
      <c r="A4282" s="325" t="s">
        <v>5334</v>
      </c>
      <c r="B4282" s="336" t="s">
        <v>5303</v>
      </c>
      <c r="C4282" s="636">
        <v>0</v>
      </c>
      <c r="D4282" s="636">
        <v>0</v>
      </c>
      <c r="E4282" s="469">
        <v>32000</v>
      </c>
      <c r="F4282" s="376" t="s">
        <v>5335</v>
      </c>
      <c r="G4282" s="336" t="s">
        <v>5305</v>
      </c>
      <c r="H4282" s="626">
        <v>44494</v>
      </c>
      <c r="I4282" s="626">
        <v>44535</v>
      </c>
      <c r="J4282" s="637" t="s">
        <v>5306</v>
      </c>
    </row>
    <row r="4283" spans="1:10" s="372" customFormat="1" ht="23.25">
      <c r="A4283" s="325" t="s">
        <v>5336</v>
      </c>
      <c r="B4283" s="336" t="s">
        <v>5303</v>
      </c>
      <c r="C4283" s="636">
        <v>0</v>
      </c>
      <c r="D4283" s="636">
        <v>0</v>
      </c>
      <c r="E4283" s="469">
        <v>29670</v>
      </c>
      <c r="F4283" s="376" t="s">
        <v>5335</v>
      </c>
      <c r="G4283" s="336" t="s">
        <v>5305</v>
      </c>
      <c r="H4283" s="626">
        <v>44526</v>
      </c>
      <c r="I4283" s="626">
        <v>44545</v>
      </c>
      <c r="J4283" s="637" t="s">
        <v>5306</v>
      </c>
    </row>
    <row r="4284" spans="1:10" s="372" customFormat="1" ht="23.25">
      <c r="A4284" s="325" t="s">
        <v>5337</v>
      </c>
      <c r="B4284" s="336" t="s">
        <v>5338</v>
      </c>
      <c r="C4284" s="636">
        <v>0</v>
      </c>
      <c r="D4284" s="636">
        <v>0</v>
      </c>
      <c r="E4284" s="469">
        <v>20355</v>
      </c>
      <c r="F4284" s="376" t="s">
        <v>5339</v>
      </c>
      <c r="G4284" s="336" t="s">
        <v>5305</v>
      </c>
      <c r="H4284" s="626">
        <v>44503</v>
      </c>
      <c r="I4284" s="626">
        <v>44515</v>
      </c>
      <c r="J4284" s="637" t="s">
        <v>5340</v>
      </c>
    </row>
    <row r="4285" spans="1:10" s="372" customFormat="1" ht="23.25">
      <c r="A4285" s="325" t="s">
        <v>5341</v>
      </c>
      <c r="B4285" s="336" t="s">
        <v>5303</v>
      </c>
      <c r="C4285" s="636">
        <v>0</v>
      </c>
      <c r="D4285" s="636">
        <v>0</v>
      </c>
      <c r="E4285" s="469">
        <v>32560</v>
      </c>
      <c r="F4285" s="376" t="s">
        <v>5335</v>
      </c>
      <c r="G4285" s="336" t="s">
        <v>5305</v>
      </c>
      <c r="H4285" s="626">
        <v>44522</v>
      </c>
      <c r="I4285" s="626">
        <v>44550</v>
      </c>
      <c r="J4285" s="637" t="s">
        <v>5340</v>
      </c>
    </row>
    <row r="4286" spans="1:10" s="372" customFormat="1" ht="23.25">
      <c r="A4286" s="325" t="s">
        <v>5342</v>
      </c>
      <c r="B4286" s="336" t="s">
        <v>5303</v>
      </c>
      <c r="C4286" s="636">
        <v>0</v>
      </c>
      <c r="D4286" s="636">
        <v>0</v>
      </c>
      <c r="E4286" s="469">
        <v>19900</v>
      </c>
      <c r="F4286" s="376" t="s">
        <v>5335</v>
      </c>
      <c r="G4286" s="336" t="s">
        <v>5305</v>
      </c>
      <c r="H4286" s="626">
        <v>44546</v>
      </c>
      <c r="I4286" s="626">
        <v>44555</v>
      </c>
      <c r="J4286" s="637" t="s">
        <v>5340</v>
      </c>
    </row>
    <row r="4287" spans="1:10" s="372" customFormat="1" ht="23.25">
      <c r="A4287" s="325" t="s">
        <v>5343</v>
      </c>
      <c r="B4287" s="336" t="s">
        <v>5303</v>
      </c>
      <c r="C4287" s="636">
        <v>0</v>
      </c>
      <c r="D4287" s="636">
        <v>0</v>
      </c>
      <c r="E4287" s="469">
        <v>18800</v>
      </c>
      <c r="F4287" s="376" t="s">
        <v>5344</v>
      </c>
      <c r="G4287" s="336" t="s">
        <v>5305</v>
      </c>
      <c r="H4287" s="626">
        <v>44411</v>
      </c>
      <c r="I4287" s="626">
        <v>44560</v>
      </c>
      <c r="J4287" s="637" t="s">
        <v>5306</v>
      </c>
    </row>
    <row r="4288" spans="1:10" s="372" customFormat="1" ht="23.25">
      <c r="A4288" s="325" t="s">
        <v>5345</v>
      </c>
      <c r="B4288" s="336" t="s">
        <v>5303</v>
      </c>
      <c r="C4288" s="636">
        <v>0</v>
      </c>
      <c r="D4288" s="636">
        <v>0</v>
      </c>
      <c r="E4288" s="469">
        <v>21037.41</v>
      </c>
      <c r="F4288" s="376" t="s">
        <v>5346</v>
      </c>
      <c r="G4288" s="336" t="s">
        <v>5305</v>
      </c>
      <c r="H4288" s="626">
        <v>44469</v>
      </c>
      <c r="I4288" s="626">
        <v>44469</v>
      </c>
      <c r="J4288" s="637" t="s">
        <v>5306</v>
      </c>
    </row>
    <row r="4289" spans="1:10" s="372" customFormat="1">
      <c r="A4289" s="325"/>
      <c r="B4289" s="336"/>
      <c r="C4289" s="336"/>
      <c r="D4289" s="336"/>
      <c r="E4289" s="469"/>
      <c r="F4289" s="376"/>
      <c r="G4289" s="336"/>
      <c r="H4289" s="626"/>
      <c r="I4289" s="626"/>
      <c r="J4289" s="339"/>
    </row>
    <row r="4290" spans="1:10" s="372" customFormat="1">
      <c r="A4290" s="621" t="s">
        <v>151</v>
      </c>
      <c r="B4290" s="645"/>
      <c r="C4290" s="645"/>
      <c r="D4290" s="645"/>
      <c r="E4290" s="646">
        <f>SUM(E4291:E8531)</f>
        <v>192141494.45999998</v>
      </c>
      <c r="F4290" s="647"/>
      <c r="G4290" s="645"/>
      <c r="H4290" s="843"/>
      <c r="I4290" s="843"/>
      <c r="J4290" s="706"/>
    </row>
    <row r="4291" spans="1:10" s="372" customFormat="1" ht="34.9">
      <c r="A4291" s="325" t="s">
        <v>5347</v>
      </c>
      <c r="B4291" s="336" t="s">
        <v>1762</v>
      </c>
      <c r="C4291" s="336"/>
      <c r="D4291" s="336" t="s">
        <v>5348</v>
      </c>
      <c r="E4291" s="469">
        <v>239360.94</v>
      </c>
      <c r="F4291" s="376"/>
      <c r="G4291" s="336" t="s">
        <v>5349</v>
      </c>
      <c r="H4291" s="626"/>
      <c r="I4291" s="626"/>
      <c r="J4291" s="339"/>
    </row>
    <row r="4292" spans="1:10" s="372" customFormat="1" ht="46.5">
      <c r="A4292" s="325" t="s">
        <v>5350</v>
      </c>
      <c r="B4292" s="336" t="s">
        <v>1762</v>
      </c>
      <c r="C4292" s="336"/>
      <c r="D4292" s="336" t="s">
        <v>5351</v>
      </c>
      <c r="E4292" s="469">
        <v>74246.720000000001</v>
      </c>
      <c r="F4292" s="376"/>
      <c r="G4292" s="336" t="s">
        <v>5349</v>
      </c>
      <c r="H4292" s="626"/>
      <c r="I4292" s="626"/>
      <c r="J4292" s="339"/>
    </row>
    <row r="4293" spans="1:10" s="372" customFormat="1" ht="34.9">
      <c r="A4293" s="325" t="s">
        <v>5352</v>
      </c>
      <c r="B4293" s="336" t="s">
        <v>1762</v>
      </c>
      <c r="C4293" s="336"/>
      <c r="D4293" s="336" t="s">
        <v>5353</v>
      </c>
      <c r="E4293" s="469">
        <v>269654.31</v>
      </c>
      <c r="F4293" s="376"/>
      <c r="G4293" s="336" t="s">
        <v>5349</v>
      </c>
      <c r="H4293" s="626"/>
      <c r="I4293" s="626"/>
      <c r="J4293" s="339"/>
    </row>
    <row r="4294" spans="1:10" s="372" customFormat="1" ht="23.25">
      <c r="A4294" s="325" t="s">
        <v>5354</v>
      </c>
      <c r="B4294" s="336" t="s">
        <v>1767</v>
      </c>
      <c r="C4294" s="336"/>
      <c r="D4294" s="336" t="s">
        <v>5355</v>
      </c>
      <c r="E4294" s="469">
        <v>856800</v>
      </c>
      <c r="F4294" s="376"/>
      <c r="G4294" s="336" t="s">
        <v>5349</v>
      </c>
      <c r="H4294" s="626"/>
      <c r="I4294" s="626"/>
      <c r="J4294" s="339"/>
    </row>
    <row r="4295" spans="1:10" s="372" customFormat="1" ht="23.25">
      <c r="A4295" s="325" t="s">
        <v>5356</v>
      </c>
      <c r="B4295" s="336" t="s">
        <v>1767</v>
      </c>
      <c r="C4295" s="336"/>
      <c r="D4295" s="336" t="s">
        <v>5357</v>
      </c>
      <c r="E4295" s="469">
        <v>1815087.81</v>
      </c>
      <c r="F4295" s="627" t="s">
        <v>5358</v>
      </c>
      <c r="G4295" s="336" t="s">
        <v>5359</v>
      </c>
      <c r="H4295" s="626"/>
      <c r="I4295" s="626"/>
      <c r="J4295" s="339"/>
    </row>
    <row r="4296" spans="1:10" s="372" customFormat="1" ht="69.75">
      <c r="A4296" s="325" t="s">
        <v>5360</v>
      </c>
      <c r="B4296" s="336" t="s">
        <v>1762</v>
      </c>
      <c r="C4296" s="336"/>
      <c r="D4296" s="336" t="s">
        <v>5361</v>
      </c>
      <c r="E4296" s="469">
        <v>148482.96</v>
      </c>
      <c r="F4296" s="376" t="s">
        <v>5362</v>
      </c>
      <c r="G4296" s="336" t="s">
        <v>1765</v>
      </c>
      <c r="H4296" s="626">
        <v>44783</v>
      </c>
      <c r="I4296" s="626">
        <v>44974</v>
      </c>
      <c r="J4296" s="339"/>
    </row>
    <row r="4297" spans="1:10" s="372" customFormat="1" ht="34.9">
      <c r="A4297" s="325" t="s">
        <v>5363</v>
      </c>
      <c r="B4297" s="336" t="s">
        <v>1762</v>
      </c>
      <c r="C4297" s="336"/>
      <c r="D4297" s="336" t="s">
        <v>5364</v>
      </c>
      <c r="E4297" s="469">
        <v>68900</v>
      </c>
      <c r="F4297" s="376" t="s">
        <v>1843</v>
      </c>
      <c r="G4297" s="336" t="s">
        <v>1765</v>
      </c>
      <c r="H4297" s="626">
        <v>44775</v>
      </c>
      <c r="I4297" s="626">
        <v>45200</v>
      </c>
      <c r="J4297" s="339"/>
    </row>
    <row r="4298" spans="1:10" s="372" customFormat="1" ht="34.9">
      <c r="A4298" s="325" t="s">
        <v>5365</v>
      </c>
      <c r="B4298" s="336" t="s">
        <v>1767</v>
      </c>
      <c r="C4298" s="336"/>
      <c r="D4298" s="336" t="s">
        <v>5366</v>
      </c>
      <c r="E4298" s="469">
        <v>699559</v>
      </c>
      <c r="F4298" s="376" t="s">
        <v>5367</v>
      </c>
      <c r="G4298" s="336" t="s">
        <v>1765</v>
      </c>
      <c r="H4298" s="626">
        <v>44792</v>
      </c>
      <c r="I4298" s="626">
        <v>45157</v>
      </c>
      <c r="J4298" s="339"/>
    </row>
    <row r="4299" spans="1:10" s="372" customFormat="1" ht="23.25">
      <c r="A4299" s="325" t="s">
        <v>5368</v>
      </c>
      <c r="B4299" s="336" t="s">
        <v>1851</v>
      </c>
      <c r="C4299" s="336"/>
      <c r="D4299" s="336" t="s">
        <v>5369</v>
      </c>
      <c r="E4299" s="469">
        <v>714683.52</v>
      </c>
      <c r="F4299" s="376" t="s">
        <v>5370</v>
      </c>
      <c r="G4299" s="336" t="s">
        <v>1765</v>
      </c>
      <c r="H4299" s="626">
        <v>44720</v>
      </c>
      <c r="I4299" s="626">
        <v>46085</v>
      </c>
      <c r="J4299" s="339"/>
    </row>
    <row r="4300" spans="1:10" s="372" customFormat="1" ht="34.9">
      <c r="A4300" s="325" t="s">
        <v>5371</v>
      </c>
      <c r="B4300" s="336" t="s">
        <v>1762</v>
      </c>
      <c r="C4300" s="336"/>
      <c r="D4300" s="336" t="s">
        <v>5372</v>
      </c>
      <c r="E4300" s="469">
        <v>228910.7</v>
      </c>
      <c r="F4300" s="376" t="s">
        <v>5373</v>
      </c>
      <c r="G4300" s="336" t="s">
        <v>1765</v>
      </c>
      <c r="H4300" s="626">
        <v>44749</v>
      </c>
      <c r="I4300" s="626">
        <v>45575</v>
      </c>
      <c r="J4300" s="339"/>
    </row>
    <row r="4301" spans="1:10" s="372" customFormat="1" ht="23.25">
      <c r="A4301" s="325" t="s">
        <v>5374</v>
      </c>
      <c r="B4301" s="336" t="s">
        <v>1762</v>
      </c>
      <c r="C4301" s="336"/>
      <c r="D4301" s="336" t="s">
        <v>5375</v>
      </c>
      <c r="E4301" s="469">
        <v>609000</v>
      </c>
      <c r="F4301" s="376"/>
      <c r="G4301" s="336" t="s">
        <v>1769</v>
      </c>
      <c r="H4301" s="626"/>
      <c r="I4301" s="626"/>
      <c r="J4301" s="339"/>
    </row>
    <row r="4302" spans="1:10" s="372" customFormat="1" ht="69.75">
      <c r="A4302" s="325" t="s">
        <v>5376</v>
      </c>
      <c r="B4302" s="336" t="s">
        <v>1762</v>
      </c>
      <c r="C4302" s="336"/>
      <c r="D4302" s="336" t="s">
        <v>5377</v>
      </c>
      <c r="E4302" s="469">
        <v>191552.35</v>
      </c>
      <c r="F4302" s="376"/>
      <c r="G4302" s="336" t="s">
        <v>1769</v>
      </c>
      <c r="H4302" s="626"/>
      <c r="I4302" s="626"/>
      <c r="J4302" s="339"/>
    </row>
    <row r="4303" spans="1:10" s="372" customFormat="1" ht="34.9">
      <c r="A4303" s="325" t="s">
        <v>5378</v>
      </c>
      <c r="B4303" s="336" t="s">
        <v>1762</v>
      </c>
      <c r="C4303" s="336"/>
      <c r="D4303" s="336" t="s">
        <v>5379</v>
      </c>
      <c r="E4303" s="469">
        <v>210198.02</v>
      </c>
      <c r="F4303" s="376" t="s">
        <v>5373</v>
      </c>
      <c r="G4303" s="336" t="s">
        <v>1765</v>
      </c>
      <c r="H4303" s="626">
        <v>44742</v>
      </c>
      <c r="I4303" s="626">
        <v>45568</v>
      </c>
      <c r="J4303" s="339"/>
    </row>
    <row r="4304" spans="1:10" s="372" customFormat="1" ht="34.9">
      <c r="A4304" s="325" t="s">
        <v>5380</v>
      </c>
      <c r="B4304" s="336" t="s">
        <v>1762</v>
      </c>
      <c r="C4304" s="336"/>
      <c r="D4304" s="336" t="s">
        <v>5381</v>
      </c>
      <c r="E4304" s="469">
        <v>187000</v>
      </c>
      <c r="F4304" s="376" t="s">
        <v>5373</v>
      </c>
      <c r="G4304" s="336" t="s">
        <v>1765</v>
      </c>
      <c r="H4304" s="626">
        <v>44742</v>
      </c>
      <c r="I4304" s="626">
        <v>45566</v>
      </c>
      <c r="J4304" s="339"/>
    </row>
    <row r="4305" spans="1:10" s="372" customFormat="1" ht="34.9">
      <c r="A4305" s="325" t="s">
        <v>5382</v>
      </c>
      <c r="B4305" s="336" t="s">
        <v>1762</v>
      </c>
      <c r="C4305" s="336"/>
      <c r="D4305" s="336" t="s">
        <v>5383</v>
      </c>
      <c r="E4305" s="469">
        <v>199340</v>
      </c>
      <c r="F4305" s="376" t="s">
        <v>5373</v>
      </c>
      <c r="G4305" s="336" t="s">
        <v>1765</v>
      </c>
      <c r="H4305" s="626">
        <v>44734</v>
      </c>
      <c r="I4305" s="626">
        <v>45562</v>
      </c>
      <c r="J4305" s="339"/>
    </row>
    <row r="4306" spans="1:10" s="372" customFormat="1" ht="34.9">
      <c r="A4306" s="325" t="s">
        <v>5384</v>
      </c>
      <c r="B4306" s="336" t="s">
        <v>1762</v>
      </c>
      <c r="C4306" s="336"/>
      <c r="D4306" s="336" t="s">
        <v>5385</v>
      </c>
      <c r="E4306" s="469">
        <v>199340</v>
      </c>
      <c r="F4306" s="376" t="s">
        <v>5373</v>
      </c>
      <c r="G4306" s="336" t="s">
        <v>1765</v>
      </c>
      <c r="H4306" s="626">
        <v>44734</v>
      </c>
      <c r="I4306" s="626">
        <v>45560</v>
      </c>
      <c r="J4306" s="339"/>
    </row>
    <row r="4307" spans="1:10" s="372" customFormat="1" ht="34.9">
      <c r="A4307" s="325" t="s">
        <v>5386</v>
      </c>
      <c r="B4307" s="336" t="s">
        <v>1762</v>
      </c>
      <c r="C4307" s="336"/>
      <c r="D4307" s="336" t="s">
        <v>5387</v>
      </c>
      <c r="E4307" s="469">
        <v>72000</v>
      </c>
      <c r="F4307" s="376" t="s">
        <v>5388</v>
      </c>
      <c r="G4307" s="336" t="s">
        <v>1765</v>
      </c>
      <c r="H4307" s="626">
        <v>44713</v>
      </c>
      <c r="I4307" s="626">
        <v>45135</v>
      </c>
      <c r="J4307" s="339"/>
    </row>
    <row r="4308" spans="1:10" s="372" customFormat="1" ht="23.25">
      <c r="A4308" s="325" t="s">
        <v>5389</v>
      </c>
      <c r="B4308" s="336" t="s">
        <v>1767</v>
      </c>
      <c r="C4308" s="336"/>
      <c r="D4308" s="336" t="s">
        <v>5390</v>
      </c>
      <c r="E4308" s="469">
        <v>521347.68</v>
      </c>
      <c r="F4308" s="376" t="s">
        <v>1835</v>
      </c>
      <c r="G4308" s="336" t="s">
        <v>1765</v>
      </c>
      <c r="H4308" s="626">
        <v>44760</v>
      </c>
      <c r="I4308" s="626">
        <v>45880</v>
      </c>
      <c r="J4308" s="339"/>
    </row>
    <row r="4309" spans="1:10" s="372" customFormat="1" ht="23.25">
      <c r="A4309" s="325" t="s">
        <v>5391</v>
      </c>
      <c r="B4309" s="336" t="s">
        <v>1762</v>
      </c>
      <c r="C4309" s="336"/>
      <c r="D4309" s="336" t="s">
        <v>5392</v>
      </c>
      <c r="E4309" s="469">
        <v>610992</v>
      </c>
      <c r="F4309" s="376" t="s">
        <v>5393</v>
      </c>
      <c r="G4309" s="336" t="s">
        <v>1765</v>
      </c>
      <c r="H4309" s="626">
        <v>44799</v>
      </c>
      <c r="I4309" s="626">
        <v>45895</v>
      </c>
      <c r="J4309" s="339"/>
    </row>
    <row r="4310" spans="1:10" s="372" customFormat="1" ht="34.9">
      <c r="A4310" s="325" t="s">
        <v>5394</v>
      </c>
      <c r="B4310" s="336" t="s">
        <v>1762</v>
      </c>
      <c r="C4310" s="336"/>
      <c r="D4310" s="336" t="s">
        <v>5395</v>
      </c>
      <c r="E4310" s="469">
        <v>285120</v>
      </c>
      <c r="F4310" s="376" t="s">
        <v>5396</v>
      </c>
      <c r="G4310" s="336" t="s">
        <v>1765</v>
      </c>
      <c r="H4310" s="626">
        <v>44728</v>
      </c>
      <c r="I4310" s="626">
        <v>45844</v>
      </c>
      <c r="J4310" s="339"/>
    </row>
    <row r="4311" spans="1:10" s="372" customFormat="1" ht="34.9">
      <c r="A4311" s="325" t="s">
        <v>5397</v>
      </c>
      <c r="B4311" s="336" t="s">
        <v>1762</v>
      </c>
      <c r="C4311" s="336"/>
      <c r="D4311" s="336" t="s">
        <v>5398</v>
      </c>
      <c r="E4311" s="469">
        <v>316512</v>
      </c>
      <c r="F4311" s="376" t="s">
        <v>5396</v>
      </c>
      <c r="G4311" s="336" t="s">
        <v>1765</v>
      </c>
      <c r="H4311" s="626">
        <v>44727</v>
      </c>
      <c r="I4311" s="626">
        <v>45869</v>
      </c>
      <c r="J4311" s="339"/>
    </row>
    <row r="4312" spans="1:10" s="372" customFormat="1" ht="23.25">
      <c r="A4312" s="325" t="s">
        <v>5399</v>
      </c>
      <c r="B4312" s="336" t="s">
        <v>1767</v>
      </c>
      <c r="C4312" s="336"/>
      <c r="D4312" s="336" t="s">
        <v>5400</v>
      </c>
      <c r="E4312" s="469">
        <v>481136.4</v>
      </c>
      <c r="F4312" s="376" t="s">
        <v>5401</v>
      </c>
      <c r="G4312" s="336" t="s">
        <v>1765</v>
      </c>
      <c r="H4312" s="626">
        <v>44739</v>
      </c>
      <c r="I4312" s="626">
        <v>45838</v>
      </c>
      <c r="J4312" s="339"/>
    </row>
    <row r="4313" spans="1:10" s="372" customFormat="1" ht="23.25">
      <c r="A4313" s="325" t="s">
        <v>5402</v>
      </c>
      <c r="B4313" s="336" t="s">
        <v>1851</v>
      </c>
      <c r="C4313" s="336"/>
      <c r="D4313" s="336" t="s">
        <v>5403</v>
      </c>
      <c r="E4313" s="469">
        <v>1620696.96</v>
      </c>
      <c r="F4313" s="376" t="s">
        <v>2721</v>
      </c>
      <c r="G4313" s="336" t="s">
        <v>1765</v>
      </c>
      <c r="H4313" s="626">
        <v>44685</v>
      </c>
      <c r="I4313" s="626">
        <v>46003</v>
      </c>
      <c r="J4313" s="339"/>
    </row>
    <row r="4314" spans="1:10" s="372" customFormat="1" ht="23.25">
      <c r="A4314" s="325" t="s">
        <v>5404</v>
      </c>
      <c r="B4314" s="336" t="s">
        <v>1767</v>
      </c>
      <c r="C4314" s="336"/>
      <c r="D4314" s="336" t="s">
        <v>5405</v>
      </c>
      <c r="E4314" s="469">
        <v>514188.72</v>
      </c>
      <c r="F4314" s="376" t="s">
        <v>1837</v>
      </c>
      <c r="G4314" s="336" t="s">
        <v>1765</v>
      </c>
      <c r="H4314" s="626">
        <v>44669</v>
      </c>
      <c r="I4314" s="626">
        <v>45764</v>
      </c>
      <c r="J4314" s="339"/>
    </row>
    <row r="4315" spans="1:10" s="372" customFormat="1" ht="23.25">
      <c r="A4315" s="325" t="s">
        <v>5406</v>
      </c>
      <c r="B4315" s="336" t="s">
        <v>1870</v>
      </c>
      <c r="C4315" s="336"/>
      <c r="D4315" s="336" t="s">
        <v>5407</v>
      </c>
      <c r="E4315" s="469">
        <v>270000</v>
      </c>
      <c r="F4315" s="376" t="s">
        <v>1872</v>
      </c>
      <c r="G4315" s="336" t="s">
        <v>1765</v>
      </c>
      <c r="H4315" s="626">
        <v>44748</v>
      </c>
      <c r="I4315" s="449">
        <v>0</v>
      </c>
      <c r="J4315" s="339"/>
    </row>
    <row r="4316" spans="1:10" s="372" customFormat="1" ht="34.9">
      <c r="A4316" s="325" t="s">
        <v>5408</v>
      </c>
      <c r="B4316" s="336" t="s">
        <v>1870</v>
      </c>
      <c r="C4316" s="336"/>
      <c r="D4316" s="336" t="s">
        <v>5409</v>
      </c>
      <c r="E4316" s="469">
        <v>34959.71</v>
      </c>
      <c r="F4316" s="376" t="s">
        <v>1872</v>
      </c>
      <c r="G4316" s="336" t="s">
        <v>1765</v>
      </c>
      <c r="H4316" s="626">
        <v>44721</v>
      </c>
      <c r="I4316" s="449">
        <v>0</v>
      </c>
      <c r="J4316" s="339"/>
    </row>
    <row r="4317" spans="1:10" s="372" customFormat="1" ht="23.25">
      <c r="A4317" s="325" t="s">
        <v>5410</v>
      </c>
      <c r="B4317" s="336" t="s">
        <v>1870</v>
      </c>
      <c r="C4317" s="336"/>
      <c r="D4317" s="336" t="s">
        <v>5411</v>
      </c>
      <c r="E4317" s="469">
        <v>33000</v>
      </c>
      <c r="F4317" s="376" t="s">
        <v>2258</v>
      </c>
      <c r="G4317" s="336" t="s">
        <v>1765</v>
      </c>
      <c r="H4317" s="626">
        <v>44566</v>
      </c>
      <c r="I4317" s="449">
        <v>0</v>
      </c>
      <c r="J4317" s="339"/>
    </row>
    <row r="4318" spans="1:10" s="372" customFormat="1" ht="23.25">
      <c r="A4318" s="325" t="s">
        <v>5412</v>
      </c>
      <c r="B4318" s="336" t="s">
        <v>1870</v>
      </c>
      <c r="C4318" s="336"/>
      <c r="D4318" s="336" t="s">
        <v>5413</v>
      </c>
      <c r="E4318" s="469">
        <v>30000</v>
      </c>
      <c r="F4318" s="376" t="s">
        <v>2459</v>
      </c>
      <c r="G4318" s="336" t="s">
        <v>1765</v>
      </c>
      <c r="H4318" s="626">
        <v>44566</v>
      </c>
      <c r="I4318" s="449">
        <v>0</v>
      </c>
      <c r="J4318" s="339"/>
    </row>
    <row r="4319" spans="1:10" s="372" customFormat="1" ht="23.25">
      <c r="A4319" s="325" t="s">
        <v>5414</v>
      </c>
      <c r="B4319" s="336" t="s">
        <v>1870</v>
      </c>
      <c r="C4319" s="336"/>
      <c r="D4319" s="336" t="s">
        <v>1871</v>
      </c>
      <c r="E4319" s="469">
        <v>30000</v>
      </c>
      <c r="F4319" s="376" t="s">
        <v>1882</v>
      </c>
      <c r="G4319" s="336" t="s">
        <v>1765</v>
      </c>
      <c r="H4319" s="626">
        <v>44566</v>
      </c>
      <c r="I4319" s="449">
        <v>0</v>
      </c>
      <c r="J4319" s="339"/>
    </row>
    <row r="4320" spans="1:10" s="372" customFormat="1" ht="23.25">
      <c r="A4320" s="325" t="s">
        <v>5415</v>
      </c>
      <c r="B4320" s="336" t="s">
        <v>1870</v>
      </c>
      <c r="C4320" s="336"/>
      <c r="D4320" s="336" t="s">
        <v>1873</v>
      </c>
      <c r="E4320" s="469">
        <v>30000</v>
      </c>
      <c r="F4320" s="376" t="s">
        <v>2109</v>
      </c>
      <c r="G4320" s="336" t="s">
        <v>1765</v>
      </c>
      <c r="H4320" s="626">
        <v>44566</v>
      </c>
      <c r="I4320" s="449">
        <v>0</v>
      </c>
      <c r="J4320" s="339"/>
    </row>
    <row r="4321" spans="1:10" s="372" customFormat="1" ht="23.25">
      <c r="A4321" s="325" t="s">
        <v>5416</v>
      </c>
      <c r="B4321" s="336" t="s">
        <v>1870</v>
      </c>
      <c r="C4321" s="336"/>
      <c r="D4321" s="336" t="s">
        <v>5417</v>
      </c>
      <c r="E4321" s="469">
        <v>30000</v>
      </c>
      <c r="F4321" s="376" t="s">
        <v>5418</v>
      </c>
      <c r="G4321" s="336" t="s">
        <v>1765</v>
      </c>
      <c r="H4321" s="626">
        <v>44566</v>
      </c>
      <c r="I4321" s="449">
        <v>0</v>
      </c>
      <c r="J4321" s="339"/>
    </row>
    <row r="4322" spans="1:10" s="372" customFormat="1" ht="23.25">
      <c r="A4322" s="325" t="s">
        <v>5419</v>
      </c>
      <c r="B4322" s="336" t="s">
        <v>1870</v>
      </c>
      <c r="C4322" s="336"/>
      <c r="D4322" s="336" t="s">
        <v>5420</v>
      </c>
      <c r="E4322" s="469">
        <v>32000</v>
      </c>
      <c r="F4322" s="376" t="s">
        <v>2301</v>
      </c>
      <c r="G4322" s="336" t="s">
        <v>1765</v>
      </c>
      <c r="H4322" s="626">
        <v>44567</v>
      </c>
      <c r="I4322" s="449">
        <v>0</v>
      </c>
      <c r="J4322" s="339"/>
    </row>
    <row r="4323" spans="1:10" s="372" customFormat="1" ht="23.25">
      <c r="A4323" s="325" t="s">
        <v>5421</v>
      </c>
      <c r="B4323" s="336" t="s">
        <v>1870</v>
      </c>
      <c r="C4323" s="336"/>
      <c r="D4323" s="336" t="s">
        <v>1895</v>
      </c>
      <c r="E4323" s="469">
        <v>20000</v>
      </c>
      <c r="F4323" s="376" t="s">
        <v>5422</v>
      </c>
      <c r="G4323" s="336" t="s">
        <v>1765</v>
      </c>
      <c r="H4323" s="626">
        <v>44567</v>
      </c>
      <c r="I4323" s="449">
        <v>0</v>
      </c>
      <c r="J4323" s="339"/>
    </row>
    <row r="4324" spans="1:10" s="372" customFormat="1" ht="23.25">
      <c r="A4324" s="325" t="s">
        <v>5423</v>
      </c>
      <c r="B4324" s="336" t="s">
        <v>1870</v>
      </c>
      <c r="C4324" s="336"/>
      <c r="D4324" s="336" t="s">
        <v>1898</v>
      </c>
      <c r="E4324" s="469">
        <v>20000</v>
      </c>
      <c r="F4324" s="376" t="s">
        <v>5424</v>
      </c>
      <c r="G4324" s="336" t="s">
        <v>1765</v>
      </c>
      <c r="H4324" s="626">
        <v>44567</v>
      </c>
      <c r="I4324" s="449">
        <v>0</v>
      </c>
      <c r="J4324" s="339"/>
    </row>
    <row r="4325" spans="1:10" s="372" customFormat="1" ht="23.25">
      <c r="A4325" s="325" t="s">
        <v>5425</v>
      </c>
      <c r="B4325" s="336" t="s">
        <v>1870</v>
      </c>
      <c r="C4325" s="336"/>
      <c r="D4325" s="336" t="s">
        <v>1901</v>
      </c>
      <c r="E4325" s="469">
        <v>20000</v>
      </c>
      <c r="F4325" s="376" t="s">
        <v>5426</v>
      </c>
      <c r="G4325" s="336" t="s">
        <v>1765</v>
      </c>
      <c r="H4325" s="626">
        <v>44567</v>
      </c>
      <c r="I4325" s="449">
        <v>0</v>
      </c>
      <c r="J4325" s="339"/>
    </row>
    <row r="4326" spans="1:10" s="372" customFormat="1" ht="23.25">
      <c r="A4326" s="325" t="s">
        <v>5427</v>
      </c>
      <c r="B4326" s="336" t="s">
        <v>1870</v>
      </c>
      <c r="C4326" s="336"/>
      <c r="D4326" s="336" t="s">
        <v>5428</v>
      </c>
      <c r="E4326" s="469">
        <v>30000</v>
      </c>
      <c r="F4326" s="376" t="s">
        <v>5429</v>
      </c>
      <c r="G4326" s="336" t="s">
        <v>1765</v>
      </c>
      <c r="H4326" s="626">
        <v>44567</v>
      </c>
      <c r="I4326" s="449">
        <v>0</v>
      </c>
      <c r="J4326" s="339"/>
    </row>
    <row r="4327" spans="1:10" s="372" customFormat="1" ht="23.25">
      <c r="A4327" s="325" t="s">
        <v>5430</v>
      </c>
      <c r="B4327" s="336" t="s">
        <v>1870</v>
      </c>
      <c r="C4327" s="336"/>
      <c r="D4327" s="336" t="s">
        <v>5431</v>
      </c>
      <c r="E4327" s="469">
        <v>27200</v>
      </c>
      <c r="F4327" s="376" t="s">
        <v>5432</v>
      </c>
      <c r="G4327" s="336" t="s">
        <v>1765</v>
      </c>
      <c r="H4327" s="626">
        <v>44567</v>
      </c>
      <c r="I4327" s="449">
        <v>0</v>
      </c>
      <c r="J4327" s="339"/>
    </row>
    <row r="4328" spans="1:10" s="372" customFormat="1" ht="23.25">
      <c r="A4328" s="325" t="s">
        <v>5433</v>
      </c>
      <c r="B4328" s="336" t="s">
        <v>1870</v>
      </c>
      <c r="C4328" s="336"/>
      <c r="D4328" s="336" t="s">
        <v>5434</v>
      </c>
      <c r="E4328" s="469">
        <v>35000</v>
      </c>
      <c r="F4328" s="376" t="s">
        <v>2196</v>
      </c>
      <c r="G4328" s="336" t="s">
        <v>1765</v>
      </c>
      <c r="H4328" s="626">
        <v>44567</v>
      </c>
      <c r="I4328" s="449">
        <v>0</v>
      </c>
      <c r="J4328" s="339"/>
    </row>
    <row r="4329" spans="1:10" s="372" customFormat="1" ht="23.25">
      <c r="A4329" s="325" t="s">
        <v>5435</v>
      </c>
      <c r="B4329" s="336" t="s">
        <v>1870</v>
      </c>
      <c r="C4329" s="336"/>
      <c r="D4329" s="336" t="s">
        <v>5436</v>
      </c>
      <c r="E4329" s="469">
        <v>32000</v>
      </c>
      <c r="F4329" s="376" t="s">
        <v>1943</v>
      </c>
      <c r="G4329" s="336" t="s">
        <v>1765</v>
      </c>
      <c r="H4329" s="626">
        <v>44567</v>
      </c>
      <c r="I4329" s="449">
        <v>0</v>
      </c>
      <c r="J4329" s="339"/>
    </row>
    <row r="4330" spans="1:10" s="372" customFormat="1" ht="23.25">
      <c r="A4330" s="325" t="s">
        <v>5437</v>
      </c>
      <c r="B4330" s="336" t="s">
        <v>1870</v>
      </c>
      <c r="C4330" s="336"/>
      <c r="D4330" s="336" t="s">
        <v>5438</v>
      </c>
      <c r="E4330" s="469">
        <v>32000</v>
      </c>
      <c r="F4330" s="376" t="s">
        <v>1952</v>
      </c>
      <c r="G4330" s="336" t="s">
        <v>1765</v>
      </c>
      <c r="H4330" s="626">
        <v>44567</v>
      </c>
      <c r="I4330" s="449">
        <v>0</v>
      </c>
      <c r="J4330" s="339"/>
    </row>
    <row r="4331" spans="1:10" s="372" customFormat="1" ht="23.25">
      <c r="A4331" s="325" t="s">
        <v>5439</v>
      </c>
      <c r="B4331" s="336" t="s">
        <v>1870</v>
      </c>
      <c r="C4331" s="336"/>
      <c r="D4331" s="336" t="s">
        <v>1910</v>
      </c>
      <c r="E4331" s="469">
        <v>21466.080000000002</v>
      </c>
      <c r="F4331" s="376" t="s">
        <v>2434</v>
      </c>
      <c r="G4331" s="336" t="s">
        <v>1765</v>
      </c>
      <c r="H4331" s="626">
        <v>44568</v>
      </c>
      <c r="I4331" s="449">
        <v>0</v>
      </c>
      <c r="J4331" s="339"/>
    </row>
    <row r="4332" spans="1:10" s="372" customFormat="1" ht="23.25">
      <c r="A4332" s="325" t="s">
        <v>5440</v>
      </c>
      <c r="B4332" s="336" t="s">
        <v>1870</v>
      </c>
      <c r="C4332" s="336"/>
      <c r="D4332" s="336" t="s">
        <v>5441</v>
      </c>
      <c r="E4332" s="469">
        <v>24000</v>
      </c>
      <c r="F4332" s="376" t="s">
        <v>1998</v>
      </c>
      <c r="G4332" s="336" t="s">
        <v>1765</v>
      </c>
      <c r="H4332" s="626">
        <v>44567</v>
      </c>
      <c r="I4332" s="449">
        <v>0</v>
      </c>
      <c r="J4332" s="339"/>
    </row>
    <row r="4333" spans="1:10" s="372" customFormat="1" ht="23.25">
      <c r="A4333" s="325" t="s">
        <v>5442</v>
      </c>
      <c r="B4333" s="336" t="s">
        <v>1870</v>
      </c>
      <c r="C4333" s="336"/>
      <c r="D4333" s="336" t="s">
        <v>5443</v>
      </c>
      <c r="E4333" s="469">
        <v>24000</v>
      </c>
      <c r="F4333" s="376" t="s">
        <v>2572</v>
      </c>
      <c r="G4333" s="336" t="s">
        <v>1765</v>
      </c>
      <c r="H4333" s="626">
        <v>44567</v>
      </c>
      <c r="I4333" s="449">
        <v>0</v>
      </c>
      <c r="J4333" s="339"/>
    </row>
    <row r="4334" spans="1:10" s="372" customFormat="1" ht="23.25">
      <c r="A4334" s="325" t="s">
        <v>5444</v>
      </c>
      <c r="B4334" s="336" t="s">
        <v>1870</v>
      </c>
      <c r="C4334" s="336"/>
      <c r="D4334" s="336" t="s">
        <v>5445</v>
      </c>
      <c r="E4334" s="469">
        <v>22800</v>
      </c>
      <c r="F4334" s="376" t="s">
        <v>5446</v>
      </c>
      <c r="G4334" s="336" t="s">
        <v>1765</v>
      </c>
      <c r="H4334" s="626">
        <v>44567</v>
      </c>
      <c r="I4334" s="449">
        <v>0</v>
      </c>
      <c r="J4334" s="339"/>
    </row>
    <row r="4335" spans="1:10" s="372" customFormat="1" ht="23.25">
      <c r="A4335" s="325" t="s">
        <v>5447</v>
      </c>
      <c r="B4335" s="336" t="s">
        <v>1870</v>
      </c>
      <c r="C4335" s="336"/>
      <c r="D4335" s="336" t="s">
        <v>5448</v>
      </c>
      <c r="E4335" s="469">
        <v>21000</v>
      </c>
      <c r="F4335" s="376" t="s">
        <v>5449</v>
      </c>
      <c r="G4335" s="336" t="s">
        <v>1765</v>
      </c>
      <c r="H4335" s="626">
        <v>44567</v>
      </c>
      <c r="I4335" s="449">
        <v>0</v>
      </c>
      <c r="J4335" s="339"/>
    </row>
    <row r="4336" spans="1:10" s="372" customFormat="1" ht="23.25">
      <c r="A4336" s="325" t="s">
        <v>5450</v>
      </c>
      <c r="B4336" s="336" t="s">
        <v>1870</v>
      </c>
      <c r="C4336" s="336"/>
      <c r="D4336" s="336" t="s">
        <v>1907</v>
      </c>
      <c r="E4336" s="469">
        <v>21000</v>
      </c>
      <c r="F4336" s="376" t="s">
        <v>5451</v>
      </c>
      <c r="G4336" s="336" t="s">
        <v>1765</v>
      </c>
      <c r="H4336" s="626">
        <v>44567</v>
      </c>
      <c r="I4336" s="449">
        <v>0</v>
      </c>
      <c r="J4336" s="339"/>
    </row>
    <row r="4337" spans="1:10" s="372" customFormat="1" ht="23.25">
      <c r="A4337" s="325" t="s">
        <v>5452</v>
      </c>
      <c r="B4337" s="336" t="s">
        <v>1870</v>
      </c>
      <c r="C4337" s="336"/>
      <c r="D4337" s="336" t="s">
        <v>5453</v>
      </c>
      <c r="E4337" s="469">
        <v>24000</v>
      </c>
      <c r="F4337" s="376" t="s">
        <v>1995</v>
      </c>
      <c r="G4337" s="336" t="s">
        <v>1765</v>
      </c>
      <c r="H4337" s="626">
        <v>44567</v>
      </c>
      <c r="I4337" s="449">
        <v>0</v>
      </c>
      <c r="J4337" s="339"/>
    </row>
    <row r="4338" spans="1:10" s="372" customFormat="1" ht="23.25">
      <c r="A4338" s="325" t="s">
        <v>5454</v>
      </c>
      <c r="B4338" s="336" t="s">
        <v>1870</v>
      </c>
      <c r="C4338" s="336"/>
      <c r="D4338" s="336" t="s">
        <v>1917</v>
      </c>
      <c r="E4338" s="469">
        <v>18000</v>
      </c>
      <c r="F4338" s="376" t="s">
        <v>1986</v>
      </c>
      <c r="G4338" s="336" t="s">
        <v>1765</v>
      </c>
      <c r="H4338" s="626">
        <v>44567</v>
      </c>
      <c r="I4338" s="449">
        <v>0</v>
      </c>
      <c r="J4338" s="339"/>
    </row>
    <row r="4339" spans="1:10" s="372" customFormat="1" ht="23.25">
      <c r="A4339" s="325" t="s">
        <v>5455</v>
      </c>
      <c r="B4339" s="336" t="s">
        <v>1870</v>
      </c>
      <c r="C4339" s="336"/>
      <c r="D4339" s="336" t="s">
        <v>5456</v>
      </c>
      <c r="E4339" s="469">
        <v>35000</v>
      </c>
      <c r="F4339" s="376" t="s">
        <v>1992</v>
      </c>
      <c r="G4339" s="336" t="s">
        <v>1765</v>
      </c>
      <c r="H4339" s="626">
        <v>44568</v>
      </c>
      <c r="I4339" s="449">
        <v>0</v>
      </c>
      <c r="J4339" s="339"/>
    </row>
    <row r="4340" spans="1:10" s="372" customFormat="1" ht="23.25">
      <c r="A4340" s="325" t="s">
        <v>5457</v>
      </c>
      <c r="B4340" s="336" t="s">
        <v>1870</v>
      </c>
      <c r="C4340" s="336"/>
      <c r="D4340" s="336" t="s">
        <v>5458</v>
      </c>
      <c r="E4340" s="469">
        <v>30000</v>
      </c>
      <c r="F4340" s="376" t="s">
        <v>5459</v>
      </c>
      <c r="G4340" s="336" t="s">
        <v>1765</v>
      </c>
      <c r="H4340" s="626">
        <v>44568</v>
      </c>
      <c r="I4340" s="449">
        <v>0</v>
      </c>
      <c r="J4340" s="339"/>
    </row>
    <row r="4341" spans="1:10" s="372" customFormat="1" ht="23.25">
      <c r="A4341" s="325" t="s">
        <v>5460</v>
      </c>
      <c r="B4341" s="336" t="s">
        <v>1870</v>
      </c>
      <c r="C4341" s="336"/>
      <c r="D4341" s="336" t="s">
        <v>5461</v>
      </c>
      <c r="E4341" s="469">
        <v>20400</v>
      </c>
      <c r="F4341" s="376" t="s">
        <v>5462</v>
      </c>
      <c r="G4341" s="336" t="s">
        <v>1765</v>
      </c>
      <c r="H4341" s="626">
        <v>44568</v>
      </c>
      <c r="I4341" s="449">
        <v>0</v>
      </c>
      <c r="J4341" s="339"/>
    </row>
    <row r="4342" spans="1:10" s="372" customFormat="1" ht="23.25">
      <c r="A4342" s="325" t="s">
        <v>5463</v>
      </c>
      <c r="B4342" s="336" t="s">
        <v>1870</v>
      </c>
      <c r="C4342" s="336"/>
      <c r="D4342" s="336" t="s">
        <v>5464</v>
      </c>
      <c r="E4342" s="469">
        <v>20400</v>
      </c>
      <c r="F4342" s="376" t="s">
        <v>5465</v>
      </c>
      <c r="G4342" s="336" t="s">
        <v>1765</v>
      </c>
      <c r="H4342" s="626">
        <v>44568</v>
      </c>
      <c r="I4342" s="449">
        <v>0</v>
      </c>
      <c r="J4342" s="339"/>
    </row>
    <row r="4343" spans="1:10" s="372" customFormat="1" ht="23.25">
      <c r="A4343" s="325" t="s">
        <v>5466</v>
      </c>
      <c r="B4343" s="336" t="s">
        <v>1870</v>
      </c>
      <c r="C4343" s="336"/>
      <c r="D4343" s="336" t="s">
        <v>1919</v>
      </c>
      <c r="E4343" s="469">
        <v>24000</v>
      </c>
      <c r="F4343" s="376" t="s">
        <v>5467</v>
      </c>
      <c r="G4343" s="336" t="s">
        <v>1765</v>
      </c>
      <c r="H4343" s="626">
        <v>44568</v>
      </c>
      <c r="I4343" s="449">
        <v>0</v>
      </c>
      <c r="J4343" s="339"/>
    </row>
    <row r="4344" spans="1:10" s="372" customFormat="1" ht="23.25">
      <c r="A4344" s="325" t="s">
        <v>5468</v>
      </c>
      <c r="B4344" s="336" t="s">
        <v>1870</v>
      </c>
      <c r="C4344" s="336"/>
      <c r="D4344" s="336" t="s">
        <v>5469</v>
      </c>
      <c r="E4344" s="469">
        <v>24000</v>
      </c>
      <c r="F4344" s="376" t="s">
        <v>1885</v>
      </c>
      <c r="G4344" s="336" t="s">
        <v>1765</v>
      </c>
      <c r="H4344" s="626">
        <v>44568</v>
      </c>
      <c r="I4344" s="449">
        <v>0</v>
      </c>
      <c r="J4344" s="339"/>
    </row>
    <row r="4345" spans="1:10" s="372" customFormat="1" ht="23.25">
      <c r="A4345" s="325" t="s">
        <v>5470</v>
      </c>
      <c r="B4345" s="336" t="s">
        <v>1870</v>
      </c>
      <c r="C4345" s="336"/>
      <c r="D4345" s="336" t="s">
        <v>1923</v>
      </c>
      <c r="E4345" s="469">
        <v>18000</v>
      </c>
      <c r="F4345" s="376" t="s">
        <v>2239</v>
      </c>
      <c r="G4345" s="336" t="s">
        <v>1765</v>
      </c>
      <c r="H4345" s="626">
        <v>44568</v>
      </c>
      <c r="I4345" s="449">
        <v>0</v>
      </c>
      <c r="J4345" s="339"/>
    </row>
    <row r="4346" spans="1:10" s="372" customFormat="1" ht="23.25">
      <c r="A4346" s="325" t="s">
        <v>5471</v>
      </c>
      <c r="B4346" s="336" t="s">
        <v>1870</v>
      </c>
      <c r="C4346" s="336"/>
      <c r="D4346" s="336" t="s">
        <v>1954</v>
      </c>
      <c r="E4346" s="469">
        <v>25500</v>
      </c>
      <c r="F4346" s="376" t="s">
        <v>2312</v>
      </c>
      <c r="G4346" s="336" t="s">
        <v>1765</v>
      </c>
      <c r="H4346" s="626">
        <v>44662</v>
      </c>
      <c r="I4346" s="449">
        <v>0</v>
      </c>
      <c r="J4346" s="339"/>
    </row>
    <row r="4347" spans="1:10" s="372" customFormat="1" ht="23.25">
      <c r="A4347" s="325" t="s">
        <v>5472</v>
      </c>
      <c r="B4347" s="336" t="s">
        <v>1870</v>
      </c>
      <c r="C4347" s="336"/>
      <c r="D4347" s="336" t="s">
        <v>1892</v>
      </c>
      <c r="E4347" s="469">
        <v>32000</v>
      </c>
      <c r="F4347" s="376" t="s">
        <v>5473</v>
      </c>
      <c r="G4347" s="336" t="s">
        <v>1765</v>
      </c>
      <c r="H4347" s="626">
        <v>44567</v>
      </c>
      <c r="I4347" s="449">
        <v>0</v>
      </c>
      <c r="J4347" s="339"/>
    </row>
    <row r="4348" spans="1:10" s="372" customFormat="1" ht="23.25">
      <c r="A4348" s="325" t="s">
        <v>5474</v>
      </c>
      <c r="B4348" s="336" t="s">
        <v>1870</v>
      </c>
      <c r="C4348" s="336"/>
      <c r="D4348" s="336" t="s">
        <v>5475</v>
      </c>
      <c r="E4348" s="469">
        <v>31500</v>
      </c>
      <c r="F4348" s="376" t="s">
        <v>5476</v>
      </c>
      <c r="G4348" s="336" t="s">
        <v>1765</v>
      </c>
      <c r="H4348" s="626">
        <v>44568</v>
      </c>
      <c r="I4348" s="449">
        <v>0</v>
      </c>
      <c r="J4348" s="339"/>
    </row>
    <row r="4349" spans="1:10" s="372" customFormat="1" ht="23.25">
      <c r="A4349" s="325" t="s">
        <v>5477</v>
      </c>
      <c r="B4349" s="336" t="s">
        <v>1870</v>
      </c>
      <c r="C4349" s="336"/>
      <c r="D4349" s="336" t="s">
        <v>5478</v>
      </c>
      <c r="E4349" s="469">
        <v>26900</v>
      </c>
      <c r="F4349" s="376" t="s">
        <v>5479</v>
      </c>
      <c r="G4349" s="336" t="s">
        <v>1765</v>
      </c>
      <c r="H4349" s="626">
        <v>44568</v>
      </c>
      <c r="I4349" s="449">
        <v>0</v>
      </c>
      <c r="J4349" s="339"/>
    </row>
    <row r="4350" spans="1:10" s="372" customFormat="1" ht="23.25">
      <c r="A4350" s="325" t="s">
        <v>5480</v>
      </c>
      <c r="B4350" s="336" t="s">
        <v>1870</v>
      </c>
      <c r="C4350" s="336"/>
      <c r="D4350" s="336" t="s">
        <v>1934</v>
      </c>
      <c r="E4350" s="469">
        <v>24000</v>
      </c>
      <c r="F4350" s="376" t="s">
        <v>5481</v>
      </c>
      <c r="G4350" s="336" t="s">
        <v>1765</v>
      </c>
      <c r="H4350" s="626">
        <v>44572</v>
      </c>
      <c r="I4350" s="449">
        <v>0</v>
      </c>
      <c r="J4350" s="339"/>
    </row>
    <row r="4351" spans="1:10" s="372" customFormat="1" ht="23.25">
      <c r="A4351" s="325" t="s">
        <v>5482</v>
      </c>
      <c r="B4351" s="336" t="s">
        <v>1870</v>
      </c>
      <c r="C4351" s="336"/>
      <c r="D4351" s="336" t="s">
        <v>5483</v>
      </c>
      <c r="E4351" s="469">
        <v>24000</v>
      </c>
      <c r="F4351" s="376" t="s">
        <v>1912</v>
      </c>
      <c r="G4351" s="336" t="s">
        <v>1765</v>
      </c>
      <c r="H4351" s="626">
        <v>44572</v>
      </c>
      <c r="I4351" s="449">
        <v>0</v>
      </c>
      <c r="J4351" s="339"/>
    </row>
    <row r="4352" spans="1:10" s="372" customFormat="1" ht="23.25">
      <c r="A4352" s="325" t="s">
        <v>5484</v>
      </c>
      <c r="B4352" s="336" t="s">
        <v>1870</v>
      </c>
      <c r="C4352" s="336"/>
      <c r="D4352" s="336" t="s">
        <v>5485</v>
      </c>
      <c r="E4352" s="469">
        <v>21000</v>
      </c>
      <c r="F4352" s="376" t="s">
        <v>5486</v>
      </c>
      <c r="G4352" s="336" t="s">
        <v>1765</v>
      </c>
      <c r="H4352" s="626">
        <v>44573</v>
      </c>
      <c r="I4352" s="449">
        <v>0</v>
      </c>
      <c r="J4352" s="339"/>
    </row>
    <row r="4353" spans="1:10" s="372" customFormat="1" ht="23.25">
      <c r="A4353" s="325" t="s">
        <v>5487</v>
      </c>
      <c r="B4353" s="336" t="s">
        <v>1870</v>
      </c>
      <c r="C4353" s="336"/>
      <c r="D4353" s="336" t="s">
        <v>1926</v>
      </c>
      <c r="E4353" s="469">
        <v>24000</v>
      </c>
      <c r="F4353" s="376" t="s">
        <v>5488</v>
      </c>
      <c r="G4353" s="336" t="s">
        <v>1765</v>
      </c>
      <c r="H4353" s="626">
        <v>44573</v>
      </c>
      <c r="I4353" s="449">
        <v>0</v>
      </c>
      <c r="J4353" s="339"/>
    </row>
    <row r="4354" spans="1:10" s="372" customFormat="1" ht="23.25">
      <c r="A4354" s="325" t="s">
        <v>5489</v>
      </c>
      <c r="B4354" s="336" t="s">
        <v>1870</v>
      </c>
      <c r="C4354" s="336"/>
      <c r="D4354" s="336" t="s">
        <v>1927</v>
      </c>
      <c r="E4354" s="469">
        <v>21000</v>
      </c>
      <c r="F4354" s="376" t="s">
        <v>2606</v>
      </c>
      <c r="G4354" s="336" t="s">
        <v>1765</v>
      </c>
      <c r="H4354" s="626">
        <v>44573</v>
      </c>
      <c r="I4354" s="449">
        <v>0</v>
      </c>
      <c r="J4354" s="339"/>
    </row>
    <row r="4355" spans="1:10" s="372" customFormat="1" ht="23.25">
      <c r="A4355" s="325" t="s">
        <v>5490</v>
      </c>
      <c r="B4355" s="336" t="s">
        <v>1870</v>
      </c>
      <c r="C4355" s="336"/>
      <c r="D4355" s="336" t="s">
        <v>5491</v>
      </c>
      <c r="E4355" s="469">
        <v>24000</v>
      </c>
      <c r="F4355" s="376" t="s">
        <v>5492</v>
      </c>
      <c r="G4355" s="336" t="s">
        <v>1765</v>
      </c>
      <c r="H4355" s="626">
        <v>44573</v>
      </c>
      <c r="I4355" s="449">
        <v>0</v>
      </c>
      <c r="J4355" s="339"/>
    </row>
    <row r="4356" spans="1:10" s="372" customFormat="1" ht="23.25">
      <c r="A4356" s="325" t="s">
        <v>5493</v>
      </c>
      <c r="B4356" s="336" t="s">
        <v>1870</v>
      </c>
      <c r="C4356" s="336"/>
      <c r="D4356" s="336" t="s">
        <v>5494</v>
      </c>
      <c r="E4356" s="469">
        <v>33000</v>
      </c>
      <c r="F4356" s="376" t="s">
        <v>5495</v>
      </c>
      <c r="G4356" s="336" t="s">
        <v>1765</v>
      </c>
      <c r="H4356" s="626">
        <v>44573</v>
      </c>
      <c r="I4356" s="449">
        <v>0</v>
      </c>
      <c r="J4356" s="339"/>
    </row>
    <row r="4357" spans="1:10" s="372" customFormat="1" ht="23.25">
      <c r="A4357" s="325" t="s">
        <v>5496</v>
      </c>
      <c r="B4357" s="336" t="s">
        <v>1870</v>
      </c>
      <c r="C4357" s="336"/>
      <c r="D4357" s="336" t="s">
        <v>1930</v>
      </c>
      <c r="E4357" s="469">
        <v>28000</v>
      </c>
      <c r="F4357" s="376" t="s">
        <v>2051</v>
      </c>
      <c r="G4357" s="336" t="s">
        <v>1765</v>
      </c>
      <c r="H4357" s="626">
        <v>44704</v>
      </c>
      <c r="I4357" s="449">
        <v>0</v>
      </c>
      <c r="J4357" s="339"/>
    </row>
    <row r="4358" spans="1:10" s="372" customFormat="1" ht="23.25">
      <c r="A4358" s="325" t="s">
        <v>5497</v>
      </c>
      <c r="B4358" s="336" t="s">
        <v>1870</v>
      </c>
      <c r="C4358" s="336"/>
      <c r="D4358" s="336" t="s">
        <v>1932</v>
      </c>
      <c r="E4358" s="469">
        <v>30000</v>
      </c>
      <c r="F4358" s="376" t="s">
        <v>5498</v>
      </c>
      <c r="G4358" s="336" t="s">
        <v>1765</v>
      </c>
      <c r="H4358" s="626">
        <v>44573</v>
      </c>
      <c r="I4358" s="449">
        <v>0</v>
      </c>
      <c r="J4358" s="339"/>
    </row>
    <row r="4359" spans="1:10" s="372" customFormat="1" ht="23.25">
      <c r="A4359" s="325" t="s">
        <v>5499</v>
      </c>
      <c r="B4359" s="336" t="s">
        <v>1870</v>
      </c>
      <c r="C4359" s="336"/>
      <c r="D4359" s="336" t="s">
        <v>5500</v>
      </c>
      <c r="E4359" s="469">
        <v>35000</v>
      </c>
      <c r="F4359" s="376" t="s">
        <v>1908</v>
      </c>
      <c r="G4359" s="336" t="s">
        <v>1765</v>
      </c>
      <c r="H4359" s="626">
        <v>44573</v>
      </c>
      <c r="I4359" s="449">
        <v>0</v>
      </c>
      <c r="J4359" s="339"/>
    </row>
    <row r="4360" spans="1:10" s="372" customFormat="1" ht="23.25">
      <c r="A4360" s="325" t="s">
        <v>5501</v>
      </c>
      <c r="B4360" s="336" t="s">
        <v>1870</v>
      </c>
      <c r="C4360" s="336"/>
      <c r="D4360" s="336" t="s">
        <v>5502</v>
      </c>
      <c r="E4360" s="469">
        <v>30000</v>
      </c>
      <c r="F4360" s="376" t="s">
        <v>2220</v>
      </c>
      <c r="G4360" s="336" t="s">
        <v>1765</v>
      </c>
      <c r="H4360" s="626">
        <v>44573</v>
      </c>
      <c r="I4360" s="449">
        <v>0</v>
      </c>
      <c r="J4360" s="339"/>
    </row>
    <row r="4361" spans="1:10" s="372" customFormat="1" ht="23.25">
      <c r="A4361" s="325" t="s">
        <v>5503</v>
      </c>
      <c r="B4361" s="336" t="s">
        <v>1870</v>
      </c>
      <c r="C4361" s="336"/>
      <c r="D4361" s="336" t="s">
        <v>5504</v>
      </c>
      <c r="E4361" s="469">
        <v>26000</v>
      </c>
      <c r="F4361" s="376" t="s">
        <v>1915</v>
      </c>
      <c r="G4361" s="336" t="s">
        <v>1765</v>
      </c>
      <c r="H4361" s="626">
        <v>44573</v>
      </c>
      <c r="I4361" s="449">
        <v>0</v>
      </c>
      <c r="J4361" s="339"/>
    </row>
    <row r="4362" spans="1:10" s="372" customFormat="1" ht="23.25">
      <c r="A4362" s="325" t="s">
        <v>5505</v>
      </c>
      <c r="B4362" s="336" t="s">
        <v>1870</v>
      </c>
      <c r="C4362" s="336"/>
      <c r="D4362" s="336" t="s">
        <v>1948</v>
      </c>
      <c r="E4362" s="469">
        <v>21000</v>
      </c>
      <c r="F4362" s="376" t="s">
        <v>2647</v>
      </c>
      <c r="G4362" s="336" t="s">
        <v>1765</v>
      </c>
      <c r="H4362" s="626">
        <v>44574</v>
      </c>
      <c r="I4362" s="449">
        <v>0</v>
      </c>
      <c r="J4362" s="339"/>
    </row>
    <row r="4363" spans="1:10" s="372" customFormat="1" ht="23.25">
      <c r="A4363" s="325" t="s">
        <v>5506</v>
      </c>
      <c r="B4363" s="336" t="s">
        <v>1870</v>
      </c>
      <c r="C4363" s="336"/>
      <c r="D4363" s="336" t="s">
        <v>5507</v>
      </c>
      <c r="E4363" s="469">
        <v>21000</v>
      </c>
      <c r="F4363" s="376" t="s">
        <v>5508</v>
      </c>
      <c r="G4363" s="336" t="s">
        <v>1765</v>
      </c>
      <c r="H4363" s="626">
        <v>44574</v>
      </c>
      <c r="I4363" s="449">
        <v>0</v>
      </c>
      <c r="J4363" s="339"/>
    </row>
    <row r="4364" spans="1:10" s="372" customFormat="1" ht="23.25">
      <c r="A4364" s="325" t="s">
        <v>5509</v>
      </c>
      <c r="B4364" s="336" t="s">
        <v>1870</v>
      </c>
      <c r="C4364" s="336"/>
      <c r="D4364" s="336" t="s">
        <v>1960</v>
      </c>
      <c r="E4364" s="469">
        <v>24000</v>
      </c>
      <c r="F4364" s="376" t="s">
        <v>2039</v>
      </c>
      <c r="G4364" s="336" t="s">
        <v>1765</v>
      </c>
      <c r="H4364" s="626">
        <v>44574</v>
      </c>
      <c r="I4364" s="449">
        <v>0</v>
      </c>
      <c r="J4364" s="339"/>
    </row>
    <row r="4365" spans="1:10" s="372" customFormat="1" ht="23.25">
      <c r="A4365" s="325" t="s">
        <v>5510</v>
      </c>
      <c r="B4365" s="336" t="s">
        <v>1870</v>
      </c>
      <c r="C4365" s="336"/>
      <c r="D4365" s="336" t="s">
        <v>1968</v>
      </c>
      <c r="E4365" s="469">
        <v>21000</v>
      </c>
      <c r="F4365" s="376" t="s">
        <v>2591</v>
      </c>
      <c r="G4365" s="336" t="s">
        <v>1765</v>
      </c>
      <c r="H4365" s="626">
        <v>44575</v>
      </c>
      <c r="I4365" s="449">
        <v>0</v>
      </c>
      <c r="J4365" s="339"/>
    </row>
    <row r="4366" spans="1:10" s="372" customFormat="1" ht="23.25">
      <c r="A4366" s="325" t="s">
        <v>5511</v>
      </c>
      <c r="B4366" s="336" t="s">
        <v>1870</v>
      </c>
      <c r="C4366" s="336"/>
      <c r="D4366" s="336" t="s">
        <v>5512</v>
      </c>
      <c r="E4366" s="469">
        <v>18000</v>
      </c>
      <c r="F4366" s="376" t="s">
        <v>5513</v>
      </c>
      <c r="G4366" s="336" t="s">
        <v>1765</v>
      </c>
      <c r="H4366" s="626">
        <v>44575</v>
      </c>
      <c r="I4366" s="449">
        <v>0</v>
      </c>
      <c r="J4366" s="339"/>
    </row>
    <row r="4367" spans="1:10" s="372" customFormat="1" ht="23.25">
      <c r="A4367" s="325" t="s">
        <v>5514</v>
      </c>
      <c r="B4367" s="336" t="s">
        <v>1870</v>
      </c>
      <c r="C4367" s="336"/>
      <c r="D4367" s="336" t="s">
        <v>5515</v>
      </c>
      <c r="E4367" s="469">
        <v>36600</v>
      </c>
      <c r="F4367" s="376" t="s">
        <v>5476</v>
      </c>
      <c r="G4367" s="336" t="s">
        <v>1765</v>
      </c>
      <c r="H4367" s="626">
        <v>44579</v>
      </c>
      <c r="I4367" s="449">
        <v>0</v>
      </c>
      <c r="J4367" s="339"/>
    </row>
    <row r="4368" spans="1:10" s="372" customFormat="1" ht="23.25">
      <c r="A4368" s="325" t="s">
        <v>5516</v>
      </c>
      <c r="B4368" s="336" t="s">
        <v>1870</v>
      </c>
      <c r="C4368" s="336"/>
      <c r="D4368" s="336" t="s">
        <v>1982</v>
      </c>
      <c r="E4368" s="469">
        <v>18000</v>
      </c>
      <c r="F4368" s="376" t="s">
        <v>5517</v>
      </c>
      <c r="G4368" s="336" t="s">
        <v>1765</v>
      </c>
      <c r="H4368" s="626">
        <v>44579</v>
      </c>
      <c r="I4368" s="449">
        <v>0</v>
      </c>
      <c r="J4368" s="339"/>
    </row>
    <row r="4369" spans="1:10" s="372" customFormat="1" ht="23.25">
      <c r="A4369" s="325" t="s">
        <v>5518</v>
      </c>
      <c r="B4369" s="336" t="s">
        <v>1870</v>
      </c>
      <c r="C4369" s="336"/>
      <c r="D4369" s="336" t="s">
        <v>1985</v>
      </c>
      <c r="E4369" s="469">
        <v>18000</v>
      </c>
      <c r="F4369" s="376" t="s">
        <v>2645</v>
      </c>
      <c r="G4369" s="336" t="s">
        <v>1765</v>
      </c>
      <c r="H4369" s="626">
        <v>44579</v>
      </c>
      <c r="I4369" s="449">
        <v>0</v>
      </c>
      <c r="J4369" s="339"/>
    </row>
    <row r="4370" spans="1:10" s="372" customFormat="1" ht="23.25">
      <c r="A4370" s="325" t="s">
        <v>5519</v>
      </c>
      <c r="B4370" s="336" t="s">
        <v>1870</v>
      </c>
      <c r="C4370" s="336"/>
      <c r="D4370" s="336" t="s">
        <v>1988</v>
      </c>
      <c r="E4370" s="469">
        <v>28500</v>
      </c>
      <c r="F4370" s="376" t="s">
        <v>5520</v>
      </c>
      <c r="G4370" s="336" t="s">
        <v>1765</v>
      </c>
      <c r="H4370" s="626">
        <v>44579</v>
      </c>
      <c r="I4370" s="449">
        <v>0</v>
      </c>
      <c r="J4370" s="339"/>
    </row>
    <row r="4371" spans="1:10" s="372" customFormat="1" ht="23.25">
      <c r="A4371" s="325" t="s">
        <v>5521</v>
      </c>
      <c r="B4371" s="336" t="s">
        <v>1870</v>
      </c>
      <c r="C4371" s="336"/>
      <c r="D4371" s="336" t="s">
        <v>5522</v>
      </c>
      <c r="E4371" s="469">
        <v>30071.72</v>
      </c>
      <c r="F4371" s="376" t="s">
        <v>2434</v>
      </c>
      <c r="G4371" s="336" t="s">
        <v>1765</v>
      </c>
      <c r="H4371" s="626">
        <v>44579</v>
      </c>
      <c r="I4371" s="449">
        <v>0</v>
      </c>
      <c r="J4371" s="339"/>
    </row>
    <row r="4372" spans="1:10" s="372" customFormat="1" ht="23.25">
      <c r="A4372" s="325" t="s">
        <v>5523</v>
      </c>
      <c r="B4372" s="336" t="s">
        <v>1870</v>
      </c>
      <c r="C4372" s="336"/>
      <c r="D4372" s="336" t="s">
        <v>5524</v>
      </c>
      <c r="E4372" s="469">
        <v>143991.32999999999</v>
      </c>
      <c r="F4372" s="376" t="s">
        <v>1935</v>
      </c>
      <c r="G4372" s="336" t="s">
        <v>1765</v>
      </c>
      <c r="H4372" s="626">
        <v>44700</v>
      </c>
      <c r="I4372" s="449">
        <v>0</v>
      </c>
      <c r="J4372" s="339"/>
    </row>
    <row r="4373" spans="1:10" s="372" customFormat="1" ht="23.25">
      <c r="A4373" s="325" t="s">
        <v>5525</v>
      </c>
      <c r="B4373" s="336" t="s">
        <v>1870</v>
      </c>
      <c r="C4373" s="336"/>
      <c r="D4373" s="336" t="s">
        <v>2006</v>
      </c>
      <c r="E4373" s="469">
        <v>72236.22</v>
      </c>
      <c r="F4373" s="376" t="s">
        <v>1955</v>
      </c>
      <c r="G4373" s="336" t="s">
        <v>1765</v>
      </c>
      <c r="H4373" s="626">
        <v>44581</v>
      </c>
      <c r="I4373" s="449">
        <v>0</v>
      </c>
      <c r="J4373" s="339"/>
    </row>
    <row r="4374" spans="1:10" s="372" customFormat="1" ht="23.25">
      <c r="A4374" s="325" t="s">
        <v>5526</v>
      </c>
      <c r="B4374" s="336" t="s">
        <v>1870</v>
      </c>
      <c r="C4374" s="336"/>
      <c r="D4374" s="336" t="s">
        <v>2009</v>
      </c>
      <c r="E4374" s="469">
        <v>197095.6</v>
      </c>
      <c r="F4374" s="376" t="s">
        <v>1941</v>
      </c>
      <c r="G4374" s="336" t="s">
        <v>1765</v>
      </c>
      <c r="H4374" s="626">
        <v>44581</v>
      </c>
      <c r="I4374" s="449">
        <v>0</v>
      </c>
      <c r="J4374" s="339"/>
    </row>
    <row r="4375" spans="1:10" s="372" customFormat="1" ht="23.25">
      <c r="A4375" s="325" t="s">
        <v>5527</v>
      </c>
      <c r="B4375" s="336" t="s">
        <v>1870</v>
      </c>
      <c r="C4375" s="336"/>
      <c r="D4375" s="336" t="s">
        <v>2015</v>
      </c>
      <c r="E4375" s="469">
        <v>22200</v>
      </c>
      <c r="F4375" s="376" t="s">
        <v>2078</v>
      </c>
      <c r="G4375" s="336" t="s">
        <v>1765</v>
      </c>
      <c r="H4375" s="626">
        <v>44581</v>
      </c>
      <c r="I4375" s="449">
        <v>0</v>
      </c>
      <c r="J4375" s="339"/>
    </row>
    <row r="4376" spans="1:10" s="372" customFormat="1" ht="23.25">
      <c r="A4376" s="325" t="s">
        <v>5528</v>
      </c>
      <c r="B4376" s="336" t="s">
        <v>1870</v>
      </c>
      <c r="C4376" s="336"/>
      <c r="D4376" s="336" t="s">
        <v>2021</v>
      </c>
      <c r="E4376" s="469">
        <v>19800</v>
      </c>
      <c r="F4376" s="376" t="s">
        <v>2022</v>
      </c>
      <c r="G4376" s="336" t="s">
        <v>1765</v>
      </c>
      <c r="H4376" s="626">
        <v>44581</v>
      </c>
      <c r="I4376" s="449">
        <v>0</v>
      </c>
      <c r="J4376" s="339"/>
    </row>
    <row r="4377" spans="1:10" s="372" customFormat="1" ht="23.25">
      <c r="A4377" s="325" t="s">
        <v>5529</v>
      </c>
      <c r="B4377" s="336" t="s">
        <v>1870</v>
      </c>
      <c r="C4377" s="336"/>
      <c r="D4377" s="336" t="s">
        <v>5530</v>
      </c>
      <c r="E4377" s="469">
        <v>25500</v>
      </c>
      <c r="F4377" s="376" t="s">
        <v>5531</v>
      </c>
      <c r="G4377" s="336" t="s">
        <v>1765</v>
      </c>
      <c r="H4377" s="626">
        <v>44582</v>
      </c>
      <c r="I4377" s="449">
        <v>0</v>
      </c>
      <c r="J4377" s="339"/>
    </row>
    <row r="4378" spans="1:10" s="372" customFormat="1" ht="23.25">
      <c r="A4378" s="325" t="s">
        <v>5532</v>
      </c>
      <c r="B4378" s="336" t="s">
        <v>1870</v>
      </c>
      <c r="C4378" s="336"/>
      <c r="D4378" s="336" t="s">
        <v>5533</v>
      </c>
      <c r="E4378" s="469">
        <v>24000</v>
      </c>
      <c r="F4378" s="376" t="s">
        <v>5534</v>
      </c>
      <c r="G4378" s="336" t="s">
        <v>1765</v>
      </c>
      <c r="H4378" s="626">
        <v>44582</v>
      </c>
      <c r="I4378" s="449">
        <v>0</v>
      </c>
      <c r="J4378" s="339"/>
    </row>
    <row r="4379" spans="1:10" s="372" customFormat="1" ht="23.25">
      <c r="A4379" s="325" t="s">
        <v>5535</v>
      </c>
      <c r="B4379" s="336" t="s">
        <v>1870</v>
      </c>
      <c r="C4379" s="336"/>
      <c r="D4379" s="336" t="s">
        <v>2028</v>
      </c>
      <c r="E4379" s="469">
        <v>24000</v>
      </c>
      <c r="F4379" s="376" t="s">
        <v>2157</v>
      </c>
      <c r="G4379" s="336" t="s">
        <v>1765</v>
      </c>
      <c r="H4379" s="626">
        <v>44586</v>
      </c>
      <c r="I4379" s="449">
        <v>0</v>
      </c>
      <c r="J4379" s="339"/>
    </row>
    <row r="4380" spans="1:10" s="372" customFormat="1" ht="23.25">
      <c r="A4380" s="325" t="s">
        <v>5536</v>
      </c>
      <c r="B4380" s="336" t="s">
        <v>1870</v>
      </c>
      <c r="C4380" s="336"/>
      <c r="D4380" s="336" t="s">
        <v>5537</v>
      </c>
      <c r="E4380" s="469">
        <v>24000</v>
      </c>
      <c r="F4380" s="376" t="s">
        <v>2377</v>
      </c>
      <c r="G4380" s="336" t="s">
        <v>1765</v>
      </c>
      <c r="H4380" s="626">
        <v>44586</v>
      </c>
      <c r="I4380" s="449">
        <v>0</v>
      </c>
      <c r="J4380" s="339"/>
    </row>
    <row r="4381" spans="1:10" s="372" customFormat="1" ht="23.25">
      <c r="A4381" s="325" t="s">
        <v>5538</v>
      </c>
      <c r="B4381" s="336" t="s">
        <v>1870</v>
      </c>
      <c r="C4381" s="336"/>
      <c r="D4381" s="336" t="s">
        <v>2035</v>
      </c>
      <c r="E4381" s="469">
        <v>20000</v>
      </c>
      <c r="F4381" s="376" t="s">
        <v>5539</v>
      </c>
      <c r="G4381" s="336" t="s">
        <v>1765</v>
      </c>
      <c r="H4381" s="626">
        <v>44586</v>
      </c>
      <c r="I4381" s="449">
        <v>0</v>
      </c>
      <c r="J4381" s="339"/>
    </row>
    <row r="4382" spans="1:10" s="372" customFormat="1" ht="23.25">
      <c r="A4382" s="325" t="s">
        <v>5540</v>
      </c>
      <c r="B4382" s="336" t="s">
        <v>1870</v>
      </c>
      <c r="C4382" s="336"/>
      <c r="D4382" s="336" t="s">
        <v>2042</v>
      </c>
      <c r="E4382" s="469">
        <v>24000</v>
      </c>
      <c r="F4382" s="376" t="s">
        <v>5541</v>
      </c>
      <c r="G4382" s="336" t="s">
        <v>1765</v>
      </c>
      <c r="H4382" s="626">
        <v>44586</v>
      </c>
      <c r="I4382" s="449">
        <v>0</v>
      </c>
      <c r="J4382" s="339"/>
    </row>
    <row r="4383" spans="1:10" s="372" customFormat="1" ht="23.25">
      <c r="A4383" s="325" t="s">
        <v>5542</v>
      </c>
      <c r="B4383" s="336" t="s">
        <v>1870</v>
      </c>
      <c r="C4383" s="336"/>
      <c r="D4383" s="336" t="s">
        <v>2026</v>
      </c>
      <c r="E4383" s="469">
        <v>18225.23</v>
      </c>
      <c r="F4383" s="376" t="s">
        <v>2434</v>
      </c>
      <c r="G4383" s="336" t="s">
        <v>1765</v>
      </c>
      <c r="H4383" s="626">
        <v>44586</v>
      </c>
      <c r="I4383" s="449">
        <v>0</v>
      </c>
      <c r="J4383" s="339"/>
    </row>
    <row r="4384" spans="1:10" s="372" customFormat="1" ht="23.25">
      <c r="A4384" s="325" t="s">
        <v>5543</v>
      </c>
      <c r="B4384" s="336" t="s">
        <v>1870</v>
      </c>
      <c r="C4384" s="336"/>
      <c r="D4384" s="336" t="s">
        <v>5544</v>
      </c>
      <c r="E4384" s="469">
        <v>35946.339999999997</v>
      </c>
      <c r="F4384" s="376" t="s">
        <v>5545</v>
      </c>
      <c r="G4384" s="336" t="s">
        <v>1765</v>
      </c>
      <c r="H4384" s="626">
        <v>44586</v>
      </c>
      <c r="I4384" s="449">
        <v>0</v>
      </c>
      <c r="J4384" s="339"/>
    </row>
    <row r="4385" spans="1:10" s="372" customFormat="1" ht="23.25">
      <c r="A4385" s="325" t="s">
        <v>5546</v>
      </c>
      <c r="B4385" s="336" t="s">
        <v>1870</v>
      </c>
      <c r="C4385" s="336"/>
      <c r="D4385" s="336" t="s">
        <v>5547</v>
      </c>
      <c r="E4385" s="469">
        <v>27700</v>
      </c>
      <c r="F4385" s="376" t="s">
        <v>5548</v>
      </c>
      <c r="G4385" s="336" t="s">
        <v>1765</v>
      </c>
      <c r="H4385" s="626">
        <v>44586</v>
      </c>
      <c r="I4385" s="449">
        <v>0</v>
      </c>
      <c r="J4385" s="339"/>
    </row>
    <row r="4386" spans="1:10" s="372" customFormat="1" ht="23.25">
      <c r="A4386" s="325" t="s">
        <v>5549</v>
      </c>
      <c r="B4386" s="336" t="s">
        <v>1870</v>
      </c>
      <c r="C4386" s="336"/>
      <c r="D4386" s="336" t="s">
        <v>5550</v>
      </c>
      <c r="E4386" s="469">
        <v>30000</v>
      </c>
      <c r="F4386" s="376" t="s">
        <v>5551</v>
      </c>
      <c r="G4386" s="336" t="s">
        <v>1765</v>
      </c>
      <c r="H4386" s="626">
        <v>44586</v>
      </c>
      <c r="I4386" s="449">
        <v>0</v>
      </c>
      <c r="J4386" s="339"/>
    </row>
    <row r="4387" spans="1:10" s="372" customFormat="1" ht="23.25">
      <c r="A4387" s="325" t="s">
        <v>5552</v>
      </c>
      <c r="B4387" s="336" t="s">
        <v>1870</v>
      </c>
      <c r="C4387" s="336"/>
      <c r="D4387" s="336" t="s">
        <v>2045</v>
      </c>
      <c r="E4387" s="469">
        <v>25500</v>
      </c>
      <c r="F4387" s="376" t="s">
        <v>5553</v>
      </c>
      <c r="G4387" s="336" t="s">
        <v>1765</v>
      </c>
      <c r="H4387" s="626">
        <v>44586</v>
      </c>
      <c r="I4387" s="449">
        <v>0</v>
      </c>
      <c r="J4387" s="339"/>
    </row>
    <row r="4388" spans="1:10" s="372" customFormat="1" ht="23.25">
      <c r="A4388" s="325" t="s">
        <v>5554</v>
      </c>
      <c r="B4388" s="336" t="s">
        <v>1870</v>
      </c>
      <c r="C4388" s="336"/>
      <c r="D4388" s="336" t="s">
        <v>5555</v>
      </c>
      <c r="E4388" s="469">
        <v>94500</v>
      </c>
      <c r="F4388" s="376" t="s">
        <v>2062</v>
      </c>
      <c r="G4388" s="336" t="s">
        <v>1765</v>
      </c>
      <c r="H4388" s="626">
        <v>44586</v>
      </c>
      <c r="I4388" s="449">
        <v>0</v>
      </c>
      <c r="J4388" s="339"/>
    </row>
    <row r="4389" spans="1:10" s="372" customFormat="1" ht="23.25">
      <c r="A4389" s="325" t="s">
        <v>5556</v>
      </c>
      <c r="B4389" s="336" t="s">
        <v>1870</v>
      </c>
      <c r="C4389" s="336"/>
      <c r="D4389" s="336" t="s">
        <v>2041</v>
      </c>
      <c r="E4389" s="469">
        <v>160500</v>
      </c>
      <c r="F4389" s="376" t="s">
        <v>1853</v>
      </c>
      <c r="G4389" s="336" t="s">
        <v>1765</v>
      </c>
      <c r="H4389" s="626">
        <v>44586</v>
      </c>
      <c r="I4389" s="449">
        <v>0</v>
      </c>
      <c r="J4389" s="339"/>
    </row>
    <row r="4390" spans="1:10" s="372" customFormat="1" ht="23.25">
      <c r="A4390" s="325" t="s">
        <v>5557</v>
      </c>
      <c r="B4390" s="336" t="s">
        <v>1870</v>
      </c>
      <c r="C4390" s="336"/>
      <c r="D4390" s="336" t="s">
        <v>5558</v>
      </c>
      <c r="E4390" s="469">
        <v>44392.36</v>
      </c>
      <c r="F4390" s="376" t="s">
        <v>2010</v>
      </c>
      <c r="G4390" s="336" t="s">
        <v>1765</v>
      </c>
      <c r="H4390" s="626">
        <v>44756</v>
      </c>
      <c r="I4390" s="449">
        <v>0</v>
      </c>
      <c r="J4390" s="339"/>
    </row>
    <row r="4391" spans="1:10" s="372" customFormat="1" ht="23.25">
      <c r="A4391" s="325" t="s">
        <v>5559</v>
      </c>
      <c r="B4391" s="336" t="s">
        <v>1870</v>
      </c>
      <c r="C4391" s="336"/>
      <c r="D4391" s="336" t="s">
        <v>5560</v>
      </c>
      <c r="E4391" s="469">
        <v>64200</v>
      </c>
      <c r="F4391" s="376" t="s">
        <v>2721</v>
      </c>
      <c r="G4391" s="336" t="s">
        <v>1765</v>
      </c>
      <c r="H4391" s="626">
        <v>44586</v>
      </c>
      <c r="I4391" s="449">
        <v>0</v>
      </c>
      <c r="J4391" s="339"/>
    </row>
    <row r="4392" spans="1:10" s="372" customFormat="1" ht="23.25">
      <c r="A4392" s="325" t="s">
        <v>5561</v>
      </c>
      <c r="B4392" s="336" t="s">
        <v>1870</v>
      </c>
      <c r="C4392" s="336"/>
      <c r="D4392" s="336" t="s">
        <v>5562</v>
      </c>
      <c r="E4392" s="469">
        <v>51600</v>
      </c>
      <c r="F4392" s="376" t="s">
        <v>2060</v>
      </c>
      <c r="G4392" s="336" t="s">
        <v>1765</v>
      </c>
      <c r="H4392" s="626">
        <v>44586</v>
      </c>
      <c r="I4392" s="449">
        <v>0</v>
      </c>
      <c r="J4392" s="339"/>
    </row>
    <row r="4393" spans="1:10" s="372" customFormat="1" ht="23.25">
      <c r="A4393" s="325" t="s">
        <v>5563</v>
      </c>
      <c r="B4393" s="336" t="s">
        <v>1870</v>
      </c>
      <c r="C4393" s="336"/>
      <c r="D4393" s="336" t="s">
        <v>5564</v>
      </c>
      <c r="E4393" s="469">
        <v>35000</v>
      </c>
      <c r="F4393" s="376" t="s">
        <v>1963</v>
      </c>
      <c r="G4393" s="336" t="s">
        <v>1765</v>
      </c>
      <c r="H4393" s="626">
        <v>44589</v>
      </c>
      <c r="I4393" s="449">
        <v>0</v>
      </c>
      <c r="J4393" s="339"/>
    </row>
    <row r="4394" spans="1:10" s="372" customFormat="1" ht="23.25">
      <c r="A4394" s="325" t="s">
        <v>5565</v>
      </c>
      <c r="B4394" s="336" t="s">
        <v>1870</v>
      </c>
      <c r="C4394" s="336"/>
      <c r="D4394" s="336" t="s">
        <v>5566</v>
      </c>
      <c r="E4394" s="469">
        <v>18000</v>
      </c>
      <c r="F4394" s="376" t="s">
        <v>5567</v>
      </c>
      <c r="G4394" s="336" t="s">
        <v>1765</v>
      </c>
      <c r="H4394" s="626">
        <v>44589</v>
      </c>
      <c r="I4394" s="449">
        <v>0</v>
      </c>
      <c r="J4394" s="339"/>
    </row>
    <row r="4395" spans="1:10" s="372" customFormat="1" ht="23.25">
      <c r="A4395" s="325" t="s">
        <v>5568</v>
      </c>
      <c r="B4395" s="336" t="s">
        <v>1870</v>
      </c>
      <c r="C4395" s="336"/>
      <c r="D4395" s="336" t="s">
        <v>2047</v>
      </c>
      <c r="E4395" s="469">
        <v>19919.07</v>
      </c>
      <c r="F4395" s="376" t="s">
        <v>1802</v>
      </c>
      <c r="G4395" s="336" t="s">
        <v>1765</v>
      </c>
      <c r="H4395" s="626">
        <v>44643</v>
      </c>
      <c r="I4395" s="449">
        <v>0</v>
      </c>
      <c r="J4395" s="339"/>
    </row>
    <row r="4396" spans="1:10" s="372" customFormat="1" ht="23.25">
      <c r="A4396" s="325" t="s">
        <v>5569</v>
      </c>
      <c r="B4396" s="336" t="s">
        <v>1870</v>
      </c>
      <c r="C4396" s="336"/>
      <c r="D4396" s="336" t="s">
        <v>5570</v>
      </c>
      <c r="E4396" s="469">
        <v>19000</v>
      </c>
      <c r="F4396" s="376" t="s">
        <v>5571</v>
      </c>
      <c r="G4396" s="336" t="s">
        <v>1765</v>
      </c>
      <c r="H4396" s="626">
        <v>44593</v>
      </c>
      <c r="I4396" s="449">
        <v>0</v>
      </c>
      <c r="J4396" s="339"/>
    </row>
    <row r="4397" spans="1:10" s="372" customFormat="1" ht="23.25">
      <c r="A4397" s="325" t="s">
        <v>5572</v>
      </c>
      <c r="B4397" s="336" t="s">
        <v>1870</v>
      </c>
      <c r="C4397" s="336"/>
      <c r="D4397" s="336" t="s">
        <v>2059</v>
      </c>
      <c r="E4397" s="469">
        <v>29736</v>
      </c>
      <c r="F4397" s="376" t="s">
        <v>1820</v>
      </c>
      <c r="G4397" s="336" t="s">
        <v>1765</v>
      </c>
      <c r="H4397" s="626">
        <v>44594</v>
      </c>
      <c r="I4397" s="449">
        <v>0</v>
      </c>
      <c r="J4397" s="339"/>
    </row>
    <row r="4398" spans="1:10" s="372" customFormat="1" ht="23.25">
      <c r="A4398" s="325" t="s">
        <v>5573</v>
      </c>
      <c r="B4398" s="336" t="s">
        <v>1870</v>
      </c>
      <c r="C4398" s="336"/>
      <c r="D4398" s="336" t="s">
        <v>5574</v>
      </c>
      <c r="E4398" s="469">
        <v>24000</v>
      </c>
      <c r="F4398" s="376" t="s">
        <v>2662</v>
      </c>
      <c r="G4398" s="336" t="s">
        <v>1765</v>
      </c>
      <c r="H4398" s="626">
        <v>44594</v>
      </c>
      <c r="I4398" s="449">
        <v>0</v>
      </c>
      <c r="J4398" s="339"/>
    </row>
    <row r="4399" spans="1:10" s="372" customFormat="1" ht="23.25">
      <c r="A4399" s="325" t="s">
        <v>5575</v>
      </c>
      <c r="B4399" s="336" t="s">
        <v>1870</v>
      </c>
      <c r="C4399" s="336"/>
      <c r="D4399" s="336" t="s">
        <v>2067</v>
      </c>
      <c r="E4399" s="469">
        <v>36000</v>
      </c>
      <c r="F4399" s="376" t="s">
        <v>1949</v>
      </c>
      <c r="G4399" s="336" t="s">
        <v>1765</v>
      </c>
      <c r="H4399" s="626">
        <v>44595</v>
      </c>
      <c r="I4399" s="449">
        <v>0</v>
      </c>
      <c r="J4399" s="339"/>
    </row>
    <row r="4400" spans="1:10" s="372" customFormat="1" ht="23.25">
      <c r="A4400" s="325" t="s">
        <v>5576</v>
      </c>
      <c r="B4400" s="336" t="s">
        <v>1870</v>
      </c>
      <c r="C4400" s="336"/>
      <c r="D4400" s="336" t="s">
        <v>5577</v>
      </c>
      <c r="E4400" s="469">
        <v>28500</v>
      </c>
      <c r="F4400" s="376" t="s">
        <v>5578</v>
      </c>
      <c r="G4400" s="336" t="s">
        <v>1765</v>
      </c>
      <c r="H4400" s="626">
        <v>44595</v>
      </c>
      <c r="I4400" s="449">
        <v>0</v>
      </c>
      <c r="J4400" s="339"/>
    </row>
    <row r="4401" spans="1:10" s="372" customFormat="1" ht="23.25">
      <c r="A4401" s="325" t="s">
        <v>5579</v>
      </c>
      <c r="B4401" s="336" t="s">
        <v>1870</v>
      </c>
      <c r="C4401" s="336"/>
      <c r="D4401" s="336" t="s">
        <v>5580</v>
      </c>
      <c r="E4401" s="469">
        <v>21000</v>
      </c>
      <c r="F4401" s="376" t="s">
        <v>5581</v>
      </c>
      <c r="G4401" s="336" t="s">
        <v>1765</v>
      </c>
      <c r="H4401" s="626">
        <v>44595</v>
      </c>
      <c r="I4401" s="449">
        <v>0</v>
      </c>
      <c r="J4401" s="339"/>
    </row>
    <row r="4402" spans="1:10" s="372" customFormat="1" ht="23.25">
      <c r="A4402" s="325" t="s">
        <v>5582</v>
      </c>
      <c r="B4402" s="336" t="s">
        <v>1870</v>
      </c>
      <c r="C4402" s="336"/>
      <c r="D4402" s="336" t="s">
        <v>5583</v>
      </c>
      <c r="E4402" s="469">
        <v>21460</v>
      </c>
      <c r="F4402" s="376" t="s">
        <v>1857</v>
      </c>
      <c r="G4402" s="336" t="s">
        <v>1765</v>
      </c>
      <c r="H4402" s="626">
        <v>44596</v>
      </c>
      <c r="I4402" s="449">
        <v>0</v>
      </c>
      <c r="J4402" s="339"/>
    </row>
    <row r="4403" spans="1:10" s="372" customFormat="1" ht="23.25">
      <c r="A4403" s="325" t="s">
        <v>5584</v>
      </c>
      <c r="B4403" s="336" t="s">
        <v>1870</v>
      </c>
      <c r="C4403" s="336"/>
      <c r="D4403" s="336" t="s">
        <v>5585</v>
      </c>
      <c r="E4403" s="469">
        <v>28500</v>
      </c>
      <c r="F4403" s="376" t="s">
        <v>5586</v>
      </c>
      <c r="G4403" s="336" t="s">
        <v>1765</v>
      </c>
      <c r="H4403" s="626">
        <v>44599</v>
      </c>
      <c r="I4403" s="449">
        <v>0</v>
      </c>
      <c r="J4403" s="339"/>
    </row>
    <row r="4404" spans="1:10" s="372" customFormat="1" ht="23.25">
      <c r="A4404" s="325" t="s">
        <v>5587</v>
      </c>
      <c r="B4404" s="336" t="s">
        <v>1870</v>
      </c>
      <c r="C4404" s="336"/>
      <c r="D4404" s="336" t="s">
        <v>5588</v>
      </c>
      <c r="E4404" s="469">
        <v>22800</v>
      </c>
      <c r="F4404" s="376" t="s">
        <v>5589</v>
      </c>
      <c r="G4404" s="336" t="s">
        <v>1765</v>
      </c>
      <c r="H4404" s="626">
        <v>44600</v>
      </c>
      <c r="I4404" s="449">
        <v>0</v>
      </c>
      <c r="J4404" s="339"/>
    </row>
    <row r="4405" spans="1:10" s="372" customFormat="1" ht="23.25">
      <c r="A4405" s="325" t="s">
        <v>5590</v>
      </c>
      <c r="B4405" s="336" t="s">
        <v>1870</v>
      </c>
      <c r="C4405" s="336"/>
      <c r="D4405" s="336" t="s">
        <v>5591</v>
      </c>
      <c r="E4405" s="469">
        <v>109200</v>
      </c>
      <c r="F4405" s="376" t="s">
        <v>2060</v>
      </c>
      <c r="G4405" s="336" t="s">
        <v>1765</v>
      </c>
      <c r="H4405" s="626">
        <v>44601</v>
      </c>
      <c r="I4405" s="449">
        <v>0</v>
      </c>
      <c r="J4405" s="339"/>
    </row>
    <row r="4406" spans="1:10" s="372" customFormat="1" ht="23.25">
      <c r="A4406" s="325" t="s">
        <v>5592</v>
      </c>
      <c r="B4406" s="336" t="s">
        <v>1870</v>
      </c>
      <c r="C4406" s="336"/>
      <c r="D4406" s="336" t="s">
        <v>5593</v>
      </c>
      <c r="E4406" s="469">
        <v>195516</v>
      </c>
      <c r="F4406" s="376" t="s">
        <v>2010</v>
      </c>
      <c r="G4406" s="336" t="s">
        <v>1765</v>
      </c>
      <c r="H4406" s="626">
        <v>44601</v>
      </c>
      <c r="I4406" s="449">
        <v>0</v>
      </c>
      <c r="J4406" s="339"/>
    </row>
    <row r="4407" spans="1:10" s="372" customFormat="1" ht="23.25">
      <c r="A4407" s="325" t="s">
        <v>5594</v>
      </c>
      <c r="B4407" s="336" t="s">
        <v>1870</v>
      </c>
      <c r="C4407" s="336"/>
      <c r="D4407" s="336" t="s">
        <v>5595</v>
      </c>
      <c r="E4407" s="469">
        <v>21000</v>
      </c>
      <c r="F4407" s="376" t="s">
        <v>5596</v>
      </c>
      <c r="G4407" s="336" t="s">
        <v>1765</v>
      </c>
      <c r="H4407" s="626">
        <v>44603</v>
      </c>
      <c r="I4407" s="449">
        <v>0</v>
      </c>
      <c r="J4407" s="339"/>
    </row>
    <row r="4408" spans="1:10" s="372" customFormat="1" ht="23.25">
      <c r="A4408" s="325" t="s">
        <v>5597</v>
      </c>
      <c r="B4408" s="336" t="s">
        <v>1870</v>
      </c>
      <c r="C4408" s="336"/>
      <c r="D4408" s="336" t="s">
        <v>5598</v>
      </c>
      <c r="E4408" s="469">
        <v>25363.360000000001</v>
      </c>
      <c r="F4408" s="376" t="s">
        <v>5599</v>
      </c>
      <c r="G4408" s="336" t="s">
        <v>1765</v>
      </c>
      <c r="H4408" s="626">
        <v>44603</v>
      </c>
      <c r="I4408" s="449">
        <v>0</v>
      </c>
      <c r="J4408" s="339"/>
    </row>
    <row r="4409" spans="1:10" s="372" customFormat="1" ht="46.5">
      <c r="A4409" s="325" t="s">
        <v>5600</v>
      </c>
      <c r="B4409" s="336" t="s">
        <v>1870</v>
      </c>
      <c r="C4409" s="336"/>
      <c r="D4409" s="336" t="s">
        <v>2099</v>
      </c>
      <c r="E4409" s="469">
        <v>36000</v>
      </c>
      <c r="F4409" s="376" t="s">
        <v>5601</v>
      </c>
      <c r="G4409" s="336" t="s">
        <v>1765</v>
      </c>
      <c r="H4409" s="626">
        <v>44606</v>
      </c>
      <c r="I4409" s="449">
        <v>0</v>
      </c>
      <c r="J4409" s="339"/>
    </row>
    <row r="4410" spans="1:10" s="372" customFormat="1" ht="23.25">
      <c r="A4410" s="325" t="s">
        <v>5602</v>
      </c>
      <c r="B4410" s="336" t="s">
        <v>1870</v>
      </c>
      <c r="C4410" s="336"/>
      <c r="D4410" s="336" t="s">
        <v>2101</v>
      </c>
      <c r="E4410" s="469">
        <v>32032</v>
      </c>
      <c r="F4410" s="376" t="s">
        <v>5388</v>
      </c>
      <c r="G4410" s="336" t="s">
        <v>1765</v>
      </c>
      <c r="H4410" s="626">
        <v>44606</v>
      </c>
      <c r="I4410" s="449">
        <v>0</v>
      </c>
      <c r="J4410" s="339"/>
    </row>
    <row r="4411" spans="1:10" s="372" customFormat="1" ht="34.9">
      <c r="A4411" s="325" t="s">
        <v>5603</v>
      </c>
      <c r="B4411" s="336" t="s">
        <v>1870</v>
      </c>
      <c r="C4411" s="336"/>
      <c r="D4411" s="336" t="s">
        <v>5604</v>
      </c>
      <c r="E4411" s="469">
        <v>27354</v>
      </c>
      <c r="F4411" s="376" t="s">
        <v>2097</v>
      </c>
      <c r="G4411" s="336" t="s">
        <v>1765</v>
      </c>
      <c r="H4411" s="626">
        <v>44607</v>
      </c>
      <c r="I4411" s="449">
        <v>0</v>
      </c>
      <c r="J4411" s="339"/>
    </row>
    <row r="4412" spans="1:10" s="372" customFormat="1" ht="23.25">
      <c r="A4412" s="325" t="s">
        <v>5605</v>
      </c>
      <c r="B4412" s="336" t="s">
        <v>1870</v>
      </c>
      <c r="C4412" s="336"/>
      <c r="D4412" s="336" t="s">
        <v>5606</v>
      </c>
      <c r="E4412" s="469">
        <v>31342.78</v>
      </c>
      <c r="F4412" s="376" t="s">
        <v>1800</v>
      </c>
      <c r="G4412" s="336" t="s">
        <v>1765</v>
      </c>
      <c r="H4412" s="626">
        <v>44608</v>
      </c>
      <c r="I4412" s="449">
        <v>0</v>
      </c>
      <c r="J4412" s="339"/>
    </row>
    <row r="4413" spans="1:10" s="372" customFormat="1" ht="23.25">
      <c r="A4413" s="325" t="s">
        <v>5607</v>
      </c>
      <c r="B4413" s="336" t="s">
        <v>1870</v>
      </c>
      <c r="C4413" s="336"/>
      <c r="D4413" s="336" t="s">
        <v>5608</v>
      </c>
      <c r="E4413" s="469">
        <v>31950</v>
      </c>
      <c r="F4413" s="376" t="s">
        <v>5609</v>
      </c>
      <c r="G4413" s="336" t="s">
        <v>1765</v>
      </c>
      <c r="H4413" s="626">
        <v>44613</v>
      </c>
      <c r="I4413" s="449">
        <v>0</v>
      </c>
      <c r="J4413" s="339"/>
    </row>
    <row r="4414" spans="1:10" s="372" customFormat="1" ht="34.9">
      <c r="A4414" s="325" t="s">
        <v>5610</v>
      </c>
      <c r="B4414" s="336" t="s">
        <v>1870</v>
      </c>
      <c r="C4414" s="336"/>
      <c r="D4414" s="336" t="s">
        <v>2130</v>
      </c>
      <c r="E4414" s="469">
        <v>19540.52</v>
      </c>
      <c r="F4414" s="376" t="s">
        <v>5611</v>
      </c>
      <c r="G4414" s="336" t="s">
        <v>1765</v>
      </c>
      <c r="H4414" s="626">
        <v>44614</v>
      </c>
      <c r="I4414" s="449">
        <v>0</v>
      </c>
      <c r="J4414" s="339"/>
    </row>
    <row r="4415" spans="1:10" s="372" customFormat="1" ht="23.25">
      <c r="A4415" s="325" t="s">
        <v>5612</v>
      </c>
      <c r="B4415" s="336" t="s">
        <v>1870</v>
      </c>
      <c r="C4415" s="336"/>
      <c r="D4415" s="336" t="s">
        <v>5613</v>
      </c>
      <c r="E4415" s="469">
        <v>19600</v>
      </c>
      <c r="F4415" s="376" t="s">
        <v>5614</v>
      </c>
      <c r="G4415" s="336" t="s">
        <v>1765</v>
      </c>
      <c r="H4415" s="626">
        <v>44615</v>
      </c>
      <c r="I4415" s="449">
        <v>0</v>
      </c>
      <c r="J4415" s="339"/>
    </row>
    <row r="4416" spans="1:10" s="372" customFormat="1" ht="23.25">
      <c r="A4416" s="325" t="s">
        <v>5615</v>
      </c>
      <c r="B4416" s="336" t="s">
        <v>1870</v>
      </c>
      <c r="C4416" s="336"/>
      <c r="D4416" s="336" t="s">
        <v>2133</v>
      </c>
      <c r="E4416" s="469">
        <v>24000</v>
      </c>
      <c r="F4416" s="376" t="s">
        <v>5616</v>
      </c>
      <c r="G4416" s="336" t="s">
        <v>1765</v>
      </c>
      <c r="H4416" s="626">
        <v>44615</v>
      </c>
      <c r="I4416" s="449">
        <v>0</v>
      </c>
      <c r="J4416" s="339"/>
    </row>
    <row r="4417" spans="1:10" s="372" customFormat="1" ht="23.25">
      <c r="A4417" s="325" t="s">
        <v>5617</v>
      </c>
      <c r="B4417" s="336" t="s">
        <v>1870</v>
      </c>
      <c r="C4417" s="336"/>
      <c r="D4417" s="336" t="s">
        <v>2134</v>
      </c>
      <c r="E4417" s="469">
        <v>168832.26</v>
      </c>
      <c r="F4417" s="376" t="s">
        <v>1853</v>
      </c>
      <c r="G4417" s="336" t="s">
        <v>1765</v>
      </c>
      <c r="H4417" s="626">
        <v>44615</v>
      </c>
      <c r="I4417" s="449">
        <v>0</v>
      </c>
      <c r="J4417" s="339"/>
    </row>
    <row r="4418" spans="1:10" s="372" customFormat="1" ht="23.25">
      <c r="A4418" s="325" t="s">
        <v>5618</v>
      </c>
      <c r="B4418" s="336" t="s">
        <v>1870</v>
      </c>
      <c r="C4418" s="336"/>
      <c r="D4418" s="336" t="s">
        <v>2137</v>
      </c>
      <c r="E4418" s="469">
        <v>160168.16</v>
      </c>
      <c r="F4418" s="376" t="s">
        <v>1938</v>
      </c>
      <c r="G4418" s="336" t="s">
        <v>1765</v>
      </c>
      <c r="H4418" s="626">
        <v>44615</v>
      </c>
      <c r="I4418" s="449">
        <v>0</v>
      </c>
      <c r="J4418" s="339"/>
    </row>
    <row r="4419" spans="1:10" s="372" customFormat="1" ht="23.25">
      <c r="A4419" s="325" t="s">
        <v>5619</v>
      </c>
      <c r="B4419" s="336" t="s">
        <v>1870</v>
      </c>
      <c r="C4419" s="336"/>
      <c r="D4419" s="336" t="s">
        <v>5620</v>
      </c>
      <c r="E4419" s="469">
        <v>34481.24</v>
      </c>
      <c r="F4419" s="376" t="s">
        <v>2434</v>
      </c>
      <c r="G4419" s="336" t="s">
        <v>1765</v>
      </c>
      <c r="H4419" s="626">
        <v>44617</v>
      </c>
      <c r="I4419" s="449">
        <v>0</v>
      </c>
      <c r="J4419" s="339"/>
    </row>
    <row r="4420" spans="1:10" s="372" customFormat="1" ht="23.25">
      <c r="A4420" s="325" t="s">
        <v>5621</v>
      </c>
      <c r="B4420" s="336" t="s">
        <v>1870</v>
      </c>
      <c r="C4420" s="336"/>
      <c r="D4420" s="336" t="s">
        <v>2150</v>
      </c>
      <c r="E4420" s="469">
        <v>22500</v>
      </c>
      <c r="F4420" s="376" t="s">
        <v>5622</v>
      </c>
      <c r="G4420" s="336" t="s">
        <v>1765</v>
      </c>
      <c r="H4420" s="626">
        <v>44617</v>
      </c>
      <c r="I4420" s="449">
        <v>0</v>
      </c>
      <c r="J4420" s="339"/>
    </row>
    <row r="4421" spans="1:10" s="372" customFormat="1" ht="23.25">
      <c r="A4421" s="325" t="s">
        <v>5623</v>
      </c>
      <c r="B4421" s="336" t="s">
        <v>1870</v>
      </c>
      <c r="C4421" s="336"/>
      <c r="D4421" s="336" t="s">
        <v>5624</v>
      </c>
      <c r="E4421" s="469">
        <v>18000</v>
      </c>
      <c r="F4421" s="376" t="s">
        <v>2233</v>
      </c>
      <c r="G4421" s="336" t="s">
        <v>1765</v>
      </c>
      <c r="H4421" s="626">
        <v>44621</v>
      </c>
      <c r="I4421" s="449">
        <v>0</v>
      </c>
      <c r="J4421" s="339"/>
    </row>
    <row r="4422" spans="1:10" s="372" customFormat="1" ht="23.25">
      <c r="A4422" s="325" t="s">
        <v>5625</v>
      </c>
      <c r="B4422" s="336" t="s">
        <v>1870</v>
      </c>
      <c r="C4422" s="336"/>
      <c r="D4422" s="336" t="s">
        <v>2170</v>
      </c>
      <c r="E4422" s="469">
        <v>35000</v>
      </c>
      <c r="F4422" s="376" t="s">
        <v>5626</v>
      </c>
      <c r="G4422" s="336" t="s">
        <v>1765</v>
      </c>
      <c r="H4422" s="626">
        <v>44624</v>
      </c>
      <c r="I4422" s="449">
        <v>0</v>
      </c>
      <c r="J4422" s="339"/>
    </row>
    <row r="4423" spans="1:10" s="372" customFormat="1" ht="23.25">
      <c r="A4423" s="325" t="s">
        <v>5627</v>
      </c>
      <c r="B4423" s="336" t="s">
        <v>1870</v>
      </c>
      <c r="C4423" s="336"/>
      <c r="D4423" s="336" t="s">
        <v>5628</v>
      </c>
      <c r="E4423" s="469">
        <v>24000</v>
      </c>
      <c r="F4423" s="376" t="s">
        <v>5629</v>
      </c>
      <c r="G4423" s="336" t="s">
        <v>1765</v>
      </c>
      <c r="H4423" s="626">
        <v>44624</v>
      </c>
      <c r="I4423" s="449">
        <v>0</v>
      </c>
      <c r="J4423" s="339"/>
    </row>
    <row r="4424" spans="1:10" s="372" customFormat="1" ht="23.25">
      <c r="A4424" s="325" t="s">
        <v>5630</v>
      </c>
      <c r="B4424" s="336" t="s">
        <v>1870</v>
      </c>
      <c r="C4424" s="336"/>
      <c r="D4424" s="336" t="s">
        <v>5631</v>
      </c>
      <c r="E4424" s="469">
        <v>62269.66</v>
      </c>
      <c r="F4424" s="376" t="s">
        <v>5632</v>
      </c>
      <c r="G4424" s="336" t="s">
        <v>1765</v>
      </c>
      <c r="H4424" s="626">
        <v>44761</v>
      </c>
      <c r="I4424" s="449">
        <v>0</v>
      </c>
      <c r="J4424" s="339"/>
    </row>
    <row r="4425" spans="1:10" s="372" customFormat="1" ht="23.25">
      <c r="A4425" s="325" t="s">
        <v>5633</v>
      </c>
      <c r="B4425" s="336" t="s">
        <v>1870</v>
      </c>
      <c r="C4425" s="336"/>
      <c r="D4425" s="336" t="s">
        <v>2186</v>
      </c>
      <c r="E4425" s="469">
        <v>18950</v>
      </c>
      <c r="F4425" s="376" t="s">
        <v>5634</v>
      </c>
      <c r="G4425" s="336" t="s">
        <v>1765</v>
      </c>
      <c r="H4425" s="626">
        <v>44628</v>
      </c>
      <c r="I4425" s="449">
        <v>0</v>
      </c>
      <c r="J4425" s="339"/>
    </row>
    <row r="4426" spans="1:10" s="372" customFormat="1" ht="23.25">
      <c r="A4426" s="325" t="s">
        <v>5635</v>
      </c>
      <c r="B4426" s="336" t="s">
        <v>1870</v>
      </c>
      <c r="C4426" s="336"/>
      <c r="D4426" s="336" t="s">
        <v>2202</v>
      </c>
      <c r="E4426" s="469">
        <v>26000</v>
      </c>
      <c r="F4426" s="376" t="s">
        <v>1915</v>
      </c>
      <c r="G4426" s="336" t="s">
        <v>1765</v>
      </c>
      <c r="H4426" s="626">
        <v>44630</v>
      </c>
      <c r="I4426" s="449">
        <v>0</v>
      </c>
      <c r="J4426" s="339"/>
    </row>
    <row r="4427" spans="1:10" s="372" customFormat="1" ht="23.25">
      <c r="A4427" s="325" t="s">
        <v>5636</v>
      </c>
      <c r="B4427" s="336" t="s">
        <v>1870</v>
      </c>
      <c r="C4427" s="336"/>
      <c r="D4427" s="336" t="s">
        <v>2204</v>
      </c>
      <c r="E4427" s="469">
        <v>35864.379999999997</v>
      </c>
      <c r="F4427" s="376" t="s">
        <v>5637</v>
      </c>
      <c r="G4427" s="336" t="s">
        <v>1765</v>
      </c>
      <c r="H4427" s="626">
        <v>44630</v>
      </c>
      <c r="I4427" s="449">
        <v>0</v>
      </c>
      <c r="J4427" s="339"/>
    </row>
    <row r="4428" spans="1:10" s="372" customFormat="1" ht="23.25">
      <c r="A4428" s="325" t="s">
        <v>5638</v>
      </c>
      <c r="B4428" s="336" t="s">
        <v>1870</v>
      </c>
      <c r="C4428" s="336"/>
      <c r="D4428" s="336" t="s">
        <v>5639</v>
      </c>
      <c r="E4428" s="469">
        <v>36795</v>
      </c>
      <c r="F4428" s="376" t="s">
        <v>5640</v>
      </c>
      <c r="G4428" s="336" t="s">
        <v>1765</v>
      </c>
      <c r="H4428" s="626">
        <v>44634</v>
      </c>
      <c r="I4428" s="449">
        <v>0</v>
      </c>
      <c r="J4428" s="339"/>
    </row>
    <row r="4429" spans="1:10" s="372" customFormat="1" ht="23.25">
      <c r="A4429" s="325" t="s">
        <v>5641</v>
      </c>
      <c r="B4429" s="336" t="s">
        <v>1870</v>
      </c>
      <c r="C4429" s="336"/>
      <c r="D4429" s="336" t="s">
        <v>5642</v>
      </c>
      <c r="E4429" s="469">
        <v>34000</v>
      </c>
      <c r="F4429" s="376" t="s">
        <v>5643</v>
      </c>
      <c r="G4429" s="336" t="s">
        <v>1765</v>
      </c>
      <c r="H4429" s="626">
        <v>44635</v>
      </c>
      <c r="I4429" s="449">
        <v>0</v>
      </c>
      <c r="J4429" s="339"/>
    </row>
    <row r="4430" spans="1:10" s="372" customFormat="1" ht="23.25">
      <c r="A4430" s="325" t="s">
        <v>5644</v>
      </c>
      <c r="B4430" s="336" t="s">
        <v>1870</v>
      </c>
      <c r="C4430" s="336"/>
      <c r="D4430" s="336" t="s">
        <v>5645</v>
      </c>
      <c r="E4430" s="469">
        <v>27660</v>
      </c>
      <c r="F4430" s="376" t="s">
        <v>2558</v>
      </c>
      <c r="G4430" s="336" t="s">
        <v>1765</v>
      </c>
      <c r="H4430" s="626">
        <v>44635</v>
      </c>
      <c r="I4430" s="449">
        <v>0</v>
      </c>
      <c r="J4430" s="339"/>
    </row>
    <row r="4431" spans="1:10" s="372" customFormat="1" ht="23.25">
      <c r="A4431" s="325" t="s">
        <v>5646</v>
      </c>
      <c r="B4431" s="336" t="s">
        <v>1870</v>
      </c>
      <c r="C4431" s="336"/>
      <c r="D4431" s="336" t="s">
        <v>5647</v>
      </c>
      <c r="E4431" s="469">
        <v>25527.29</v>
      </c>
      <c r="F4431" s="376" t="s">
        <v>5648</v>
      </c>
      <c r="G4431" s="336" t="s">
        <v>1765</v>
      </c>
      <c r="H4431" s="626">
        <v>44637</v>
      </c>
      <c r="I4431" s="449">
        <v>0</v>
      </c>
      <c r="J4431" s="339"/>
    </row>
    <row r="4432" spans="1:10" s="372" customFormat="1" ht="23.25">
      <c r="A4432" s="325" t="s">
        <v>5649</v>
      </c>
      <c r="B4432" s="336" t="s">
        <v>1870</v>
      </c>
      <c r="C4432" s="336"/>
      <c r="D4432" s="336" t="s">
        <v>5650</v>
      </c>
      <c r="E4432" s="469">
        <v>27632.41</v>
      </c>
      <c r="F4432" s="376" t="s">
        <v>2434</v>
      </c>
      <c r="G4432" s="336" t="s">
        <v>1765</v>
      </c>
      <c r="H4432" s="626">
        <v>44638</v>
      </c>
      <c r="I4432" s="449">
        <v>0</v>
      </c>
      <c r="J4432" s="339"/>
    </row>
    <row r="4433" spans="1:10" s="372" customFormat="1" ht="23.25">
      <c r="A4433" s="325" t="s">
        <v>5651</v>
      </c>
      <c r="B4433" s="336" t="s">
        <v>1870</v>
      </c>
      <c r="C4433" s="336"/>
      <c r="D4433" s="336" t="s">
        <v>5652</v>
      </c>
      <c r="E4433" s="469">
        <v>29196.15</v>
      </c>
      <c r="F4433" s="376" t="s">
        <v>1820</v>
      </c>
      <c r="G4433" s="336" t="s">
        <v>1765</v>
      </c>
      <c r="H4433" s="626">
        <v>44648</v>
      </c>
      <c r="I4433" s="449">
        <v>0</v>
      </c>
      <c r="J4433" s="339"/>
    </row>
    <row r="4434" spans="1:10" s="372" customFormat="1" ht="23.25">
      <c r="A4434" s="325" t="s">
        <v>5653</v>
      </c>
      <c r="B4434" s="336" t="s">
        <v>1870</v>
      </c>
      <c r="C4434" s="336"/>
      <c r="D4434" s="336" t="s">
        <v>2407</v>
      </c>
      <c r="E4434" s="469">
        <v>19184.349999999999</v>
      </c>
      <c r="F4434" s="376" t="s">
        <v>5654</v>
      </c>
      <c r="G4434" s="336" t="s">
        <v>1765</v>
      </c>
      <c r="H4434" s="626">
        <v>44649</v>
      </c>
      <c r="I4434" s="449">
        <v>0</v>
      </c>
      <c r="J4434" s="339"/>
    </row>
    <row r="4435" spans="1:10" s="372" customFormat="1" ht="23.25">
      <c r="A4435" s="325" t="s">
        <v>5655</v>
      </c>
      <c r="B4435" s="336" t="s">
        <v>1870</v>
      </c>
      <c r="C4435" s="336"/>
      <c r="D4435" s="336" t="s">
        <v>2215</v>
      </c>
      <c r="E4435" s="469">
        <v>47544.07</v>
      </c>
      <c r="F4435" s="376" t="s">
        <v>2434</v>
      </c>
      <c r="G4435" s="336" t="s">
        <v>1765</v>
      </c>
      <c r="H4435" s="626">
        <v>44650</v>
      </c>
      <c r="I4435" s="449">
        <v>0</v>
      </c>
      <c r="J4435" s="339"/>
    </row>
    <row r="4436" spans="1:10" s="372" customFormat="1" ht="34.9">
      <c r="A4436" s="325" t="s">
        <v>5656</v>
      </c>
      <c r="B4436" s="336" t="s">
        <v>1870</v>
      </c>
      <c r="C4436" s="336"/>
      <c r="D4436" s="336" t="s">
        <v>5657</v>
      </c>
      <c r="E4436" s="469">
        <v>25000</v>
      </c>
      <c r="F4436" s="376" t="s">
        <v>5658</v>
      </c>
      <c r="G4436" s="336" t="s">
        <v>1765</v>
      </c>
      <c r="H4436" s="626">
        <v>44651</v>
      </c>
      <c r="I4436" s="449">
        <v>0</v>
      </c>
      <c r="J4436" s="339"/>
    </row>
    <row r="4437" spans="1:10" s="372" customFormat="1" ht="23.25">
      <c r="A4437" s="325" t="s">
        <v>5659</v>
      </c>
      <c r="B4437" s="336" t="s">
        <v>1870</v>
      </c>
      <c r="C4437" s="336"/>
      <c r="D4437" s="336" t="s">
        <v>2217</v>
      </c>
      <c r="E4437" s="469">
        <v>26000</v>
      </c>
      <c r="F4437" s="376" t="s">
        <v>5660</v>
      </c>
      <c r="G4437" s="336" t="s">
        <v>1765</v>
      </c>
      <c r="H4437" s="626">
        <v>44652</v>
      </c>
      <c r="I4437" s="449">
        <v>0</v>
      </c>
      <c r="J4437" s="339"/>
    </row>
    <row r="4438" spans="1:10" s="372" customFormat="1" ht="23.25">
      <c r="A4438" s="325" t="s">
        <v>5661</v>
      </c>
      <c r="B4438" s="336" t="s">
        <v>1870</v>
      </c>
      <c r="C4438" s="336"/>
      <c r="D4438" s="336" t="s">
        <v>2222</v>
      </c>
      <c r="E4438" s="469">
        <v>99000</v>
      </c>
      <c r="F4438" s="376" t="s">
        <v>5662</v>
      </c>
      <c r="G4438" s="336" t="s">
        <v>1765</v>
      </c>
      <c r="H4438" s="626">
        <v>44652</v>
      </c>
      <c r="I4438" s="449">
        <v>0</v>
      </c>
      <c r="J4438" s="339"/>
    </row>
    <row r="4439" spans="1:10" s="372" customFormat="1" ht="23.25">
      <c r="A4439" s="325" t="s">
        <v>5663</v>
      </c>
      <c r="B4439" s="336" t="s">
        <v>1870</v>
      </c>
      <c r="C4439" s="336"/>
      <c r="D4439" s="336" t="s">
        <v>5664</v>
      </c>
      <c r="E4439" s="469">
        <v>112750</v>
      </c>
      <c r="F4439" s="376" t="s">
        <v>2721</v>
      </c>
      <c r="G4439" s="336" t="s">
        <v>1765</v>
      </c>
      <c r="H4439" s="626">
        <v>44652</v>
      </c>
      <c r="I4439" s="449">
        <v>0</v>
      </c>
      <c r="J4439" s="339"/>
    </row>
    <row r="4440" spans="1:10" s="372" customFormat="1" ht="23.25">
      <c r="A4440" s="325" t="s">
        <v>5665</v>
      </c>
      <c r="B4440" s="336" t="s">
        <v>1870</v>
      </c>
      <c r="C4440" s="336"/>
      <c r="D4440" s="336" t="s">
        <v>5666</v>
      </c>
      <c r="E4440" s="469">
        <v>21000</v>
      </c>
      <c r="F4440" s="376" t="s">
        <v>2122</v>
      </c>
      <c r="G4440" s="336" t="s">
        <v>1765</v>
      </c>
      <c r="H4440" s="626">
        <v>44655</v>
      </c>
      <c r="I4440" s="449">
        <v>0</v>
      </c>
      <c r="J4440" s="339"/>
    </row>
    <row r="4441" spans="1:10" s="372" customFormat="1" ht="23.25">
      <c r="A4441" s="325" t="s">
        <v>5667</v>
      </c>
      <c r="B4441" s="336" t="s">
        <v>1870</v>
      </c>
      <c r="C4441" s="336"/>
      <c r="D4441" s="336" t="s">
        <v>2224</v>
      </c>
      <c r="E4441" s="469">
        <v>21000</v>
      </c>
      <c r="F4441" s="376" t="s">
        <v>2295</v>
      </c>
      <c r="G4441" s="336" t="s">
        <v>1765</v>
      </c>
      <c r="H4441" s="626">
        <v>44655</v>
      </c>
      <c r="I4441" s="449">
        <v>0</v>
      </c>
      <c r="J4441" s="339"/>
    </row>
    <row r="4442" spans="1:10" s="372" customFormat="1" ht="23.25">
      <c r="A4442" s="325" t="s">
        <v>5668</v>
      </c>
      <c r="B4442" s="336" t="s">
        <v>1870</v>
      </c>
      <c r="C4442" s="336"/>
      <c r="D4442" s="336" t="s">
        <v>2226</v>
      </c>
      <c r="E4442" s="469">
        <v>18000</v>
      </c>
      <c r="F4442" s="376" t="s">
        <v>5669</v>
      </c>
      <c r="G4442" s="336" t="s">
        <v>1765</v>
      </c>
      <c r="H4442" s="626">
        <v>44655</v>
      </c>
      <c r="I4442" s="449">
        <v>0</v>
      </c>
      <c r="J4442" s="339"/>
    </row>
    <row r="4443" spans="1:10" s="372" customFormat="1" ht="23.25">
      <c r="A4443" s="325" t="s">
        <v>5670</v>
      </c>
      <c r="B4443" s="336" t="s">
        <v>1870</v>
      </c>
      <c r="C4443" s="336"/>
      <c r="D4443" s="336" t="s">
        <v>5671</v>
      </c>
      <c r="E4443" s="469">
        <v>18000</v>
      </c>
      <c r="F4443" s="376" t="s">
        <v>2654</v>
      </c>
      <c r="G4443" s="336" t="s">
        <v>1765</v>
      </c>
      <c r="H4443" s="626">
        <v>44655</v>
      </c>
      <c r="I4443" s="449">
        <v>0</v>
      </c>
      <c r="J4443" s="339"/>
    </row>
    <row r="4444" spans="1:10" s="372" customFormat="1" ht="23.25">
      <c r="A4444" s="325" t="s">
        <v>5672</v>
      </c>
      <c r="B4444" s="336" t="s">
        <v>1870</v>
      </c>
      <c r="C4444" s="336"/>
      <c r="D4444" s="336" t="s">
        <v>2228</v>
      </c>
      <c r="E4444" s="469">
        <v>24000</v>
      </c>
      <c r="F4444" s="376" t="s">
        <v>2370</v>
      </c>
      <c r="G4444" s="336" t="s">
        <v>1765</v>
      </c>
      <c r="H4444" s="626">
        <v>44655</v>
      </c>
      <c r="I4444" s="449">
        <v>0</v>
      </c>
      <c r="J4444" s="339"/>
    </row>
    <row r="4445" spans="1:10" s="372" customFormat="1" ht="23.25">
      <c r="A4445" s="325" t="s">
        <v>5673</v>
      </c>
      <c r="B4445" s="336" t="s">
        <v>1870</v>
      </c>
      <c r="C4445" s="336"/>
      <c r="D4445" s="336" t="s">
        <v>5674</v>
      </c>
      <c r="E4445" s="469">
        <v>24000</v>
      </c>
      <c r="F4445" s="376" t="s">
        <v>2609</v>
      </c>
      <c r="G4445" s="336" t="s">
        <v>1765</v>
      </c>
      <c r="H4445" s="626">
        <v>44655</v>
      </c>
      <c r="I4445" s="449">
        <v>0</v>
      </c>
      <c r="J4445" s="339"/>
    </row>
    <row r="4446" spans="1:10" s="372" customFormat="1" ht="23.25">
      <c r="A4446" s="325" t="s">
        <v>5675</v>
      </c>
      <c r="B4446" s="336" t="s">
        <v>1870</v>
      </c>
      <c r="C4446" s="336"/>
      <c r="D4446" s="336" t="s">
        <v>2230</v>
      </c>
      <c r="E4446" s="469">
        <v>24000</v>
      </c>
      <c r="F4446" s="376" t="s">
        <v>5676</v>
      </c>
      <c r="G4446" s="336" t="s">
        <v>1765</v>
      </c>
      <c r="H4446" s="626">
        <v>44655</v>
      </c>
      <c r="I4446" s="449">
        <v>0</v>
      </c>
      <c r="J4446" s="339"/>
    </row>
    <row r="4447" spans="1:10" s="372" customFormat="1" ht="23.25">
      <c r="A4447" s="325" t="s">
        <v>5677</v>
      </c>
      <c r="B4447" s="336" t="s">
        <v>1870</v>
      </c>
      <c r="C4447" s="336"/>
      <c r="D4447" s="336" t="s">
        <v>2235</v>
      </c>
      <c r="E4447" s="469">
        <v>24000</v>
      </c>
      <c r="F4447" s="376" t="s">
        <v>5678</v>
      </c>
      <c r="G4447" s="336" t="s">
        <v>1765</v>
      </c>
      <c r="H4447" s="626">
        <v>44655</v>
      </c>
      <c r="I4447" s="449">
        <v>0</v>
      </c>
      <c r="J4447" s="339"/>
    </row>
    <row r="4448" spans="1:10" s="372" customFormat="1" ht="23.25">
      <c r="A4448" s="325" t="s">
        <v>5679</v>
      </c>
      <c r="B4448" s="336" t="s">
        <v>1870</v>
      </c>
      <c r="C4448" s="336"/>
      <c r="D4448" s="336" t="s">
        <v>2238</v>
      </c>
      <c r="E4448" s="469">
        <v>30000</v>
      </c>
      <c r="F4448" s="376" t="s">
        <v>5429</v>
      </c>
      <c r="G4448" s="336" t="s">
        <v>1765</v>
      </c>
      <c r="H4448" s="626">
        <v>44656</v>
      </c>
      <c r="I4448" s="449">
        <v>0</v>
      </c>
      <c r="J4448" s="339"/>
    </row>
    <row r="4449" spans="1:10" s="372" customFormat="1" ht="23.25">
      <c r="A4449" s="325" t="s">
        <v>5680</v>
      </c>
      <c r="B4449" s="336" t="s">
        <v>1870</v>
      </c>
      <c r="C4449" s="336"/>
      <c r="D4449" s="336" t="s">
        <v>2240</v>
      </c>
      <c r="E4449" s="469">
        <v>26055.59</v>
      </c>
      <c r="F4449" s="376" t="s">
        <v>2434</v>
      </c>
      <c r="G4449" s="336" t="s">
        <v>1765</v>
      </c>
      <c r="H4449" s="626">
        <v>44657</v>
      </c>
      <c r="I4449" s="449">
        <v>0</v>
      </c>
      <c r="J4449" s="339"/>
    </row>
    <row r="4450" spans="1:10" s="372" customFormat="1" ht="23.25">
      <c r="A4450" s="325" t="s">
        <v>5681</v>
      </c>
      <c r="B4450" s="336" t="s">
        <v>1870</v>
      </c>
      <c r="C4450" s="336"/>
      <c r="D4450" s="336" t="s">
        <v>2242</v>
      </c>
      <c r="E4450" s="469">
        <v>26997</v>
      </c>
      <c r="F4450" s="376" t="s">
        <v>2073</v>
      </c>
      <c r="G4450" s="336" t="s">
        <v>1765</v>
      </c>
      <c r="H4450" s="626">
        <v>44657</v>
      </c>
      <c r="I4450" s="449">
        <v>0</v>
      </c>
      <c r="J4450" s="339"/>
    </row>
    <row r="4451" spans="1:10" s="372" customFormat="1" ht="23.25">
      <c r="A4451" s="325" t="s">
        <v>5682</v>
      </c>
      <c r="B4451" s="336" t="s">
        <v>1870</v>
      </c>
      <c r="C4451" s="336"/>
      <c r="D4451" s="336" t="s">
        <v>2245</v>
      </c>
      <c r="E4451" s="469">
        <v>24000</v>
      </c>
      <c r="F4451" s="376" t="s">
        <v>5683</v>
      </c>
      <c r="G4451" s="336" t="s">
        <v>1765</v>
      </c>
      <c r="H4451" s="626">
        <v>44657</v>
      </c>
      <c r="I4451" s="449">
        <v>0</v>
      </c>
      <c r="J4451" s="339"/>
    </row>
    <row r="4452" spans="1:10" s="372" customFormat="1" ht="23.25">
      <c r="A4452" s="325" t="s">
        <v>5684</v>
      </c>
      <c r="B4452" s="336" t="s">
        <v>1870</v>
      </c>
      <c r="C4452" s="336"/>
      <c r="D4452" s="336" t="s">
        <v>5685</v>
      </c>
      <c r="E4452" s="469">
        <v>24000</v>
      </c>
      <c r="F4452" s="376" t="s">
        <v>5686</v>
      </c>
      <c r="G4452" s="336" t="s">
        <v>1765</v>
      </c>
      <c r="H4452" s="626">
        <v>44657</v>
      </c>
      <c r="I4452" s="449">
        <v>0</v>
      </c>
      <c r="J4452" s="339"/>
    </row>
    <row r="4453" spans="1:10" s="372" customFormat="1" ht="23.25">
      <c r="A4453" s="325" t="s">
        <v>5687</v>
      </c>
      <c r="B4453" s="336" t="s">
        <v>1870</v>
      </c>
      <c r="C4453" s="336"/>
      <c r="D4453" s="336" t="s">
        <v>5688</v>
      </c>
      <c r="E4453" s="469">
        <v>18000</v>
      </c>
      <c r="F4453" s="376" t="s">
        <v>2239</v>
      </c>
      <c r="G4453" s="336" t="s">
        <v>1765</v>
      </c>
      <c r="H4453" s="626">
        <v>44658</v>
      </c>
      <c r="I4453" s="449">
        <v>0</v>
      </c>
      <c r="J4453" s="339"/>
    </row>
    <row r="4454" spans="1:10" s="372" customFormat="1" ht="23.25">
      <c r="A4454" s="325" t="s">
        <v>5689</v>
      </c>
      <c r="B4454" s="336" t="s">
        <v>1870</v>
      </c>
      <c r="C4454" s="336"/>
      <c r="D4454" s="336" t="s">
        <v>2247</v>
      </c>
      <c r="E4454" s="469">
        <v>20000</v>
      </c>
      <c r="F4454" s="376" t="s">
        <v>5690</v>
      </c>
      <c r="G4454" s="336" t="s">
        <v>1765</v>
      </c>
      <c r="H4454" s="626">
        <v>44658</v>
      </c>
      <c r="I4454" s="449">
        <v>0</v>
      </c>
      <c r="J4454" s="339"/>
    </row>
    <row r="4455" spans="1:10" s="372" customFormat="1" ht="23.25">
      <c r="A4455" s="325" t="s">
        <v>5691</v>
      </c>
      <c r="B4455" s="336" t="s">
        <v>1870</v>
      </c>
      <c r="C4455" s="336"/>
      <c r="D4455" s="336" t="s">
        <v>5692</v>
      </c>
      <c r="E4455" s="469">
        <v>27000</v>
      </c>
      <c r="F4455" s="376" t="s">
        <v>1983</v>
      </c>
      <c r="G4455" s="336" t="s">
        <v>1765</v>
      </c>
      <c r="H4455" s="626">
        <v>44663</v>
      </c>
      <c r="I4455" s="449">
        <v>0</v>
      </c>
      <c r="J4455" s="339"/>
    </row>
    <row r="4456" spans="1:10" s="372" customFormat="1" ht="23.25">
      <c r="A4456" s="325" t="s">
        <v>5693</v>
      </c>
      <c r="B4456" s="336" t="s">
        <v>1870</v>
      </c>
      <c r="C4456" s="336"/>
      <c r="D4456" s="336" t="s">
        <v>5694</v>
      </c>
      <c r="E4456" s="469">
        <v>30000</v>
      </c>
      <c r="F4456" s="376" t="s">
        <v>5695</v>
      </c>
      <c r="G4456" s="336" t="s">
        <v>1765</v>
      </c>
      <c r="H4456" s="626">
        <v>44663</v>
      </c>
      <c r="I4456" s="449">
        <v>0</v>
      </c>
      <c r="J4456" s="339"/>
    </row>
    <row r="4457" spans="1:10" s="372" customFormat="1" ht="23.25">
      <c r="A4457" s="325" t="s">
        <v>5696</v>
      </c>
      <c r="B4457" s="336" t="s">
        <v>1870</v>
      </c>
      <c r="C4457" s="336"/>
      <c r="D4457" s="336" t="s">
        <v>2261</v>
      </c>
      <c r="E4457" s="469">
        <v>25500</v>
      </c>
      <c r="F4457" s="376" t="s">
        <v>5697</v>
      </c>
      <c r="G4457" s="336" t="s">
        <v>1765</v>
      </c>
      <c r="H4457" s="626">
        <v>44663</v>
      </c>
      <c r="I4457" s="449">
        <v>0</v>
      </c>
      <c r="J4457" s="339"/>
    </row>
    <row r="4458" spans="1:10" s="372" customFormat="1" ht="23.25">
      <c r="A4458" s="325" t="s">
        <v>5698</v>
      </c>
      <c r="B4458" s="336" t="s">
        <v>1870</v>
      </c>
      <c r="C4458" s="336"/>
      <c r="D4458" s="336" t="s">
        <v>2267</v>
      </c>
      <c r="E4458" s="469">
        <v>25500</v>
      </c>
      <c r="F4458" s="376" t="s">
        <v>5699</v>
      </c>
      <c r="G4458" s="336" t="s">
        <v>1765</v>
      </c>
      <c r="H4458" s="626">
        <v>44664</v>
      </c>
      <c r="I4458" s="449">
        <v>0</v>
      </c>
      <c r="J4458" s="339"/>
    </row>
    <row r="4459" spans="1:10" s="372" customFormat="1" ht="23.25">
      <c r="A4459" s="325" t="s">
        <v>5700</v>
      </c>
      <c r="B4459" s="336" t="s">
        <v>1870</v>
      </c>
      <c r="C4459" s="336"/>
      <c r="D4459" s="336" t="s">
        <v>5701</v>
      </c>
      <c r="E4459" s="469">
        <v>27000</v>
      </c>
      <c r="F4459" s="376" t="s">
        <v>5702</v>
      </c>
      <c r="G4459" s="336" t="s">
        <v>1765</v>
      </c>
      <c r="H4459" s="626">
        <v>44664</v>
      </c>
      <c r="I4459" s="449">
        <v>0</v>
      </c>
      <c r="J4459" s="339"/>
    </row>
    <row r="4460" spans="1:10" s="372" customFormat="1" ht="23.25">
      <c r="A4460" s="325" t="s">
        <v>5703</v>
      </c>
      <c r="B4460" s="336" t="s">
        <v>1870</v>
      </c>
      <c r="C4460" s="336"/>
      <c r="D4460" s="336" t="s">
        <v>5704</v>
      </c>
      <c r="E4460" s="469">
        <v>30000</v>
      </c>
      <c r="F4460" s="376" t="s">
        <v>5705</v>
      </c>
      <c r="G4460" s="336" t="s">
        <v>1765</v>
      </c>
      <c r="H4460" s="626">
        <v>44669</v>
      </c>
      <c r="I4460" s="449">
        <v>0</v>
      </c>
      <c r="J4460" s="339"/>
    </row>
    <row r="4461" spans="1:10" s="372" customFormat="1" ht="23.25">
      <c r="A4461" s="325" t="s">
        <v>5706</v>
      </c>
      <c r="B4461" s="336" t="s">
        <v>1870</v>
      </c>
      <c r="C4461" s="336"/>
      <c r="D4461" s="336" t="s">
        <v>5707</v>
      </c>
      <c r="E4461" s="469">
        <v>21000</v>
      </c>
      <c r="F4461" s="376" t="s">
        <v>5708</v>
      </c>
      <c r="G4461" s="336" t="s">
        <v>1765</v>
      </c>
      <c r="H4461" s="626">
        <v>44669</v>
      </c>
      <c r="I4461" s="449">
        <v>0</v>
      </c>
      <c r="J4461" s="339"/>
    </row>
    <row r="4462" spans="1:10" s="372" customFormat="1" ht="23.25">
      <c r="A4462" s="325" t="s">
        <v>5709</v>
      </c>
      <c r="B4462" s="336" t="s">
        <v>1870</v>
      </c>
      <c r="C4462" s="336"/>
      <c r="D4462" s="336" t="s">
        <v>5710</v>
      </c>
      <c r="E4462" s="469">
        <v>20000</v>
      </c>
      <c r="F4462" s="376" t="s">
        <v>5711</v>
      </c>
      <c r="G4462" s="336" t="s">
        <v>1765</v>
      </c>
      <c r="H4462" s="626">
        <v>44670</v>
      </c>
      <c r="I4462" s="449">
        <v>0</v>
      </c>
      <c r="J4462" s="339"/>
    </row>
    <row r="4463" spans="1:10" s="372" customFormat="1" ht="23.25">
      <c r="A4463" s="325" t="s">
        <v>5712</v>
      </c>
      <c r="B4463" s="336" t="s">
        <v>1870</v>
      </c>
      <c r="C4463" s="336"/>
      <c r="D4463" s="336" t="s">
        <v>2276</v>
      </c>
      <c r="E4463" s="469">
        <v>32000</v>
      </c>
      <c r="F4463" s="376" t="s">
        <v>5713</v>
      </c>
      <c r="G4463" s="336" t="s">
        <v>1765</v>
      </c>
      <c r="H4463" s="626">
        <v>44670</v>
      </c>
      <c r="I4463" s="449">
        <v>0</v>
      </c>
      <c r="J4463" s="339"/>
    </row>
    <row r="4464" spans="1:10" s="372" customFormat="1" ht="23.25">
      <c r="A4464" s="325" t="s">
        <v>5714</v>
      </c>
      <c r="B4464" s="336" t="s">
        <v>1870</v>
      </c>
      <c r="C4464" s="336"/>
      <c r="D4464" s="336" t="s">
        <v>2283</v>
      </c>
      <c r="E4464" s="469">
        <v>21000</v>
      </c>
      <c r="F4464" s="376" t="s">
        <v>5715</v>
      </c>
      <c r="G4464" s="336" t="s">
        <v>1765</v>
      </c>
      <c r="H4464" s="626">
        <v>44671</v>
      </c>
      <c r="I4464" s="449">
        <v>0</v>
      </c>
      <c r="J4464" s="339"/>
    </row>
    <row r="4465" spans="1:10" s="372" customFormat="1" ht="23.25">
      <c r="A4465" s="325" t="s">
        <v>5716</v>
      </c>
      <c r="B4465" s="336" t="s">
        <v>1870</v>
      </c>
      <c r="C4465" s="336"/>
      <c r="D4465" s="336" t="s">
        <v>5717</v>
      </c>
      <c r="E4465" s="469">
        <v>33000</v>
      </c>
      <c r="F4465" s="376" t="s">
        <v>5718</v>
      </c>
      <c r="G4465" s="336" t="s">
        <v>1765</v>
      </c>
      <c r="H4465" s="626">
        <v>44671</v>
      </c>
      <c r="I4465" s="449">
        <v>0</v>
      </c>
      <c r="J4465" s="339"/>
    </row>
    <row r="4466" spans="1:10" s="372" customFormat="1" ht="23.25">
      <c r="A4466" s="325" t="s">
        <v>5719</v>
      </c>
      <c r="B4466" s="336" t="s">
        <v>1870</v>
      </c>
      <c r="C4466" s="336"/>
      <c r="D4466" s="336" t="s">
        <v>2286</v>
      </c>
      <c r="E4466" s="469">
        <v>30000</v>
      </c>
      <c r="F4466" s="376" t="s">
        <v>5720</v>
      </c>
      <c r="G4466" s="336" t="s">
        <v>1765</v>
      </c>
      <c r="H4466" s="626">
        <v>44671</v>
      </c>
      <c r="I4466" s="449">
        <v>0</v>
      </c>
      <c r="J4466" s="339"/>
    </row>
    <row r="4467" spans="1:10" s="372" customFormat="1" ht="23.25">
      <c r="A4467" s="325" t="s">
        <v>5721</v>
      </c>
      <c r="B4467" s="336" t="s">
        <v>1870</v>
      </c>
      <c r="C4467" s="336"/>
      <c r="D4467" s="336" t="s">
        <v>5722</v>
      </c>
      <c r="E4467" s="469">
        <v>29733.4</v>
      </c>
      <c r="F4467" s="376" t="s">
        <v>2434</v>
      </c>
      <c r="G4467" s="336" t="s">
        <v>1765</v>
      </c>
      <c r="H4467" s="626">
        <v>44672</v>
      </c>
      <c r="I4467" s="449">
        <v>0</v>
      </c>
      <c r="J4467" s="339"/>
    </row>
    <row r="4468" spans="1:10" s="372" customFormat="1" ht="23.25">
      <c r="A4468" s="325" t="s">
        <v>5723</v>
      </c>
      <c r="B4468" s="336" t="s">
        <v>1870</v>
      </c>
      <c r="C4468" s="336"/>
      <c r="D4468" s="336" t="s">
        <v>2300</v>
      </c>
      <c r="E4468" s="469">
        <v>20000</v>
      </c>
      <c r="F4468" s="376" t="s">
        <v>5724</v>
      </c>
      <c r="G4468" s="336" t="s">
        <v>1765</v>
      </c>
      <c r="H4468" s="626">
        <v>44672</v>
      </c>
      <c r="I4468" s="449">
        <v>0</v>
      </c>
      <c r="J4468" s="339"/>
    </row>
    <row r="4469" spans="1:10" s="372" customFormat="1" ht="23.25">
      <c r="A4469" s="325" t="s">
        <v>5725</v>
      </c>
      <c r="B4469" s="336" t="s">
        <v>1870</v>
      </c>
      <c r="C4469" s="336"/>
      <c r="D4469" s="336" t="s">
        <v>2303</v>
      </c>
      <c r="E4469" s="469">
        <v>202542.96</v>
      </c>
      <c r="F4469" s="376" t="s">
        <v>1935</v>
      </c>
      <c r="G4469" s="336" t="s">
        <v>1765</v>
      </c>
      <c r="H4469" s="626">
        <v>44799</v>
      </c>
      <c r="I4469" s="449">
        <v>0</v>
      </c>
      <c r="J4469" s="339"/>
    </row>
    <row r="4470" spans="1:10" s="372" customFormat="1" ht="23.25">
      <c r="A4470" s="325" t="s">
        <v>5726</v>
      </c>
      <c r="B4470" s="336" t="s">
        <v>1870</v>
      </c>
      <c r="C4470" s="336"/>
      <c r="D4470" s="336" t="s">
        <v>5727</v>
      </c>
      <c r="E4470" s="469">
        <v>30000</v>
      </c>
      <c r="F4470" s="376" t="s">
        <v>2377</v>
      </c>
      <c r="G4470" s="336" t="s">
        <v>1765</v>
      </c>
      <c r="H4470" s="626">
        <v>44676</v>
      </c>
      <c r="I4470" s="449">
        <v>0</v>
      </c>
      <c r="J4470" s="339"/>
    </row>
    <row r="4471" spans="1:10" s="372" customFormat="1" ht="23.25">
      <c r="A4471" s="325" t="s">
        <v>5728</v>
      </c>
      <c r="B4471" s="336" t="s">
        <v>1870</v>
      </c>
      <c r="C4471" s="336"/>
      <c r="D4471" s="336" t="s">
        <v>5729</v>
      </c>
      <c r="E4471" s="469">
        <v>28000</v>
      </c>
      <c r="F4471" s="376" t="s">
        <v>5730</v>
      </c>
      <c r="G4471" s="336" t="s">
        <v>1765</v>
      </c>
      <c r="H4471" s="626">
        <v>44676</v>
      </c>
      <c r="I4471" s="449">
        <v>0</v>
      </c>
      <c r="J4471" s="339"/>
    </row>
    <row r="4472" spans="1:10" s="372" customFormat="1" ht="23.25">
      <c r="A4472" s="325" t="s">
        <v>5731</v>
      </c>
      <c r="B4472" s="336" t="s">
        <v>1870</v>
      </c>
      <c r="C4472" s="336"/>
      <c r="D4472" s="336" t="s">
        <v>2309</v>
      </c>
      <c r="E4472" s="469">
        <v>24000</v>
      </c>
      <c r="F4472" s="376" t="s">
        <v>5513</v>
      </c>
      <c r="G4472" s="336" t="s">
        <v>1765</v>
      </c>
      <c r="H4472" s="626">
        <v>44676</v>
      </c>
      <c r="I4472" s="449">
        <v>0</v>
      </c>
      <c r="J4472" s="339"/>
    </row>
    <row r="4473" spans="1:10" s="372" customFormat="1" ht="23.25">
      <c r="A4473" s="325" t="s">
        <v>5732</v>
      </c>
      <c r="B4473" s="336" t="s">
        <v>1870</v>
      </c>
      <c r="C4473" s="336"/>
      <c r="D4473" s="336" t="s">
        <v>2316</v>
      </c>
      <c r="E4473" s="469">
        <v>20000</v>
      </c>
      <c r="F4473" s="376" t="s">
        <v>5733</v>
      </c>
      <c r="G4473" s="336" t="s">
        <v>1765</v>
      </c>
      <c r="H4473" s="626">
        <v>44676</v>
      </c>
      <c r="I4473" s="449">
        <v>0</v>
      </c>
      <c r="J4473" s="339"/>
    </row>
    <row r="4474" spans="1:10" s="372" customFormat="1" ht="23.25">
      <c r="A4474" s="325" t="s">
        <v>5734</v>
      </c>
      <c r="B4474" s="336" t="s">
        <v>1870</v>
      </c>
      <c r="C4474" s="336"/>
      <c r="D4474" s="336" t="s">
        <v>5735</v>
      </c>
      <c r="E4474" s="469">
        <v>28000</v>
      </c>
      <c r="F4474" s="376" t="s">
        <v>5736</v>
      </c>
      <c r="G4474" s="336" t="s">
        <v>1765</v>
      </c>
      <c r="H4474" s="626">
        <v>44677</v>
      </c>
      <c r="I4474" s="449">
        <v>0</v>
      </c>
      <c r="J4474" s="339"/>
    </row>
    <row r="4475" spans="1:10" s="372" customFormat="1" ht="23.25">
      <c r="A4475" s="325" t="s">
        <v>5737</v>
      </c>
      <c r="B4475" s="336" t="s">
        <v>1870</v>
      </c>
      <c r="C4475" s="336"/>
      <c r="D4475" s="336" t="s">
        <v>5738</v>
      </c>
      <c r="E4475" s="469">
        <v>26000</v>
      </c>
      <c r="F4475" s="376" t="s">
        <v>5739</v>
      </c>
      <c r="G4475" s="336" t="s">
        <v>1765</v>
      </c>
      <c r="H4475" s="626">
        <v>44677</v>
      </c>
      <c r="I4475" s="449">
        <v>0</v>
      </c>
      <c r="J4475" s="339"/>
    </row>
    <row r="4476" spans="1:10" s="372" customFormat="1" ht="23.25">
      <c r="A4476" s="325" t="s">
        <v>5740</v>
      </c>
      <c r="B4476" s="336" t="s">
        <v>1870</v>
      </c>
      <c r="C4476" s="336"/>
      <c r="D4476" s="336" t="s">
        <v>5741</v>
      </c>
      <c r="E4476" s="469">
        <v>30000</v>
      </c>
      <c r="F4476" s="376" t="s">
        <v>5742</v>
      </c>
      <c r="G4476" s="336" t="s">
        <v>1765</v>
      </c>
      <c r="H4476" s="626">
        <v>44677</v>
      </c>
      <c r="I4476" s="449">
        <v>0</v>
      </c>
      <c r="J4476" s="339"/>
    </row>
    <row r="4477" spans="1:10" s="372" customFormat="1" ht="23.25">
      <c r="A4477" s="325" t="s">
        <v>5743</v>
      </c>
      <c r="B4477" s="336" t="s">
        <v>1870</v>
      </c>
      <c r="C4477" s="336"/>
      <c r="D4477" s="336" t="s">
        <v>5744</v>
      </c>
      <c r="E4477" s="469">
        <v>27000</v>
      </c>
      <c r="F4477" s="376" t="s">
        <v>5745</v>
      </c>
      <c r="G4477" s="336" t="s">
        <v>1765</v>
      </c>
      <c r="H4477" s="626">
        <v>44677</v>
      </c>
      <c r="I4477" s="449">
        <v>0</v>
      </c>
      <c r="J4477" s="339"/>
    </row>
    <row r="4478" spans="1:10" s="372" customFormat="1" ht="23.25">
      <c r="A4478" s="325" t="s">
        <v>5746</v>
      </c>
      <c r="B4478" s="336" t="s">
        <v>1870</v>
      </c>
      <c r="C4478" s="336"/>
      <c r="D4478" s="336" t="s">
        <v>5747</v>
      </c>
      <c r="E4478" s="469">
        <v>24000</v>
      </c>
      <c r="F4478" s="376" t="s">
        <v>2039</v>
      </c>
      <c r="G4478" s="336" t="s">
        <v>1765</v>
      </c>
      <c r="H4478" s="626">
        <v>44678</v>
      </c>
      <c r="I4478" s="449">
        <v>0</v>
      </c>
      <c r="J4478" s="339"/>
    </row>
    <row r="4479" spans="1:10" s="372" customFormat="1" ht="23.25">
      <c r="A4479" s="325" t="s">
        <v>5748</v>
      </c>
      <c r="B4479" s="336" t="s">
        <v>1870</v>
      </c>
      <c r="C4479" s="336"/>
      <c r="D4479" s="336" t="s">
        <v>5749</v>
      </c>
      <c r="E4479" s="469">
        <v>24000</v>
      </c>
      <c r="F4479" s="376" t="s">
        <v>5750</v>
      </c>
      <c r="G4479" s="336" t="s">
        <v>1765</v>
      </c>
      <c r="H4479" s="626">
        <v>44680</v>
      </c>
      <c r="I4479" s="449">
        <v>0</v>
      </c>
      <c r="J4479" s="339"/>
    </row>
    <row r="4480" spans="1:10" s="372" customFormat="1" ht="23.25">
      <c r="A4480" s="325" t="s">
        <v>5751</v>
      </c>
      <c r="B4480" s="336" t="s">
        <v>1870</v>
      </c>
      <c r="C4480" s="336"/>
      <c r="D4480" s="336" t="s">
        <v>2328</v>
      </c>
      <c r="E4480" s="469">
        <v>21000</v>
      </c>
      <c r="F4480" s="376" t="s">
        <v>5752</v>
      </c>
      <c r="G4480" s="336" t="s">
        <v>1765</v>
      </c>
      <c r="H4480" s="626">
        <v>44680</v>
      </c>
      <c r="I4480" s="449">
        <v>0</v>
      </c>
      <c r="J4480" s="339"/>
    </row>
    <row r="4481" spans="1:10" s="372" customFormat="1" ht="23.25">
      <c r="A4481" s="325" t="s">
        <v>5753</v>
      </c>
      <c r="B4481" s="336" t="s">
        <v>1870</v>
      </c>
      <c r="C4481" s="336"/>
      <c r="D4481" s="336" t="s">
        <v>5754</v>
      </c>
      <c r="E4481" s="469">
        <v>24000</v>
      </c>
      <c r="F4481" s="376" t="s">
        <v>5534</v>
      </c>
      <c r="G4481" s="336" t="s">
        <v>1765</v>
      </c>
      <c r="H4481" s="626">
        <v>44680</v>
      </c>
      <c r="I4481" s="449">
        <v>0</v>
      </c>
      <c r="J4481" s="339"/>
    </row>
    <row r="4482" spans="1:10" s="372" customFormat="1" ht="23.25">
      <c r="A4482" s="325" t="s">
        <v>5755</v>
      </c>
      <c r="B4482" s="336" t="s">
        <v>1870</v>
      </c>
      <c r="C4482" s="336"/>
      <c r="D4482" s="336" t="s">
        <v>5756</v>
      </c>
      <c r="E4482" s="469">
        <v>26000</v>
      </c>
      <c r="F4482" s="376" t="s">
        <v>1915</v>
      </c>
      <c r="G4482" s="336" t="s">
        <v>1765</v>
      </c>
      <c r="H4482" s="626">
        <v>44684</v>
      </c>
      <c r="I4482" s="449">
        <v>0</v>
      </c>
      <c r="J4482" s="339"/>
    </row>
    <row r="4483" spans="1:10" s="372" customFormat="1" ht="23.25">
      <c r="A4483" s="325" t="s">
        <v>5757</v>
      </c>
      <c r="B4483" s="336" t="s">
        <v>1870</v>
      </c>
      <c r="C4483" s="336"/>
      <c r="D4483" s="336" t="s">
        <v>5758</v>
      </c>
      <c r="E4483" s="469">
        <v>24000</v>
      </c>
      <c r="F4483" s="376" t="s">
        <v>1912</v>
      </c>
      <c r="G4483" s="336" t="s">
        <v>1765</v>
      </c>
      <c r="H4483" s="626">
        <v>44684</v>
      </c>
      <c r="I4483" s="449">
        <v>0</v>
      </c>
      <c r="J4483" s="339"/>
    </row>
    <row r="4484" spans="1:10" s="372" customFormat="1" ht="23.25">
      <c r="A4484" s="325" t="s">
        <v>5759</v>
      </c>
      <c r="B4484" s="336" t="s">
        <v>1870</v>
      </c>
      <c r="C4484" s="336"/>
      <c r="D4484" s="336" t="s">
        <v>5760</v>
      </c>
      <c r="E4484" s="469">
        <v>67500</v>
      </c>
      <c r="F4484" s="376" t="s">
        <v>2062</v>
      </c>
      <c r="G4484" s="336" t="s">
        <v>1765</v>
      </c>
      <c r="H4484" s="626">
        <v>44684</v>
      </c>
      <c r="I4484" s="449">
        <v>0</v>
      </c>
      <c r="J4484" s="339"/>
    </row>
    <row r="4485" spans="1:10" s="372" customFormat="1" ht="23.25">
      <c r="A4485" s="325" t="s">
        <v>5761</v>
      </c>
      <c r="B4485" s="336" t="s">
        <v>1870</v>
      </c>
      <c r="C4485" s="336"/>
      <c r="D4485" s="336" t="s">
        <v>5762</v>
      </c>
      <c r="E4485" s="469">
        <v>21000</v>
      </c>
      <c r="F4485" s="376" t="s">
        <v>5763</v>
      </c>
      <c r="G4485" s="336" t="s">
        <v>1765</v>
      </c>
      <c r="H4485" s="626">
        <v>44685</v>
      </c>
      <c r="I4485" s="449">
        <v>0</v>
      </c>
      <c r="J4485" s="339"/>
    </row>
    <row r="4486" spans="1:10" s="372" customFormat="1" ht="23.25">
      <c r="A4486" s="325" t="s">
        <v>5764</v>
      </c>
      <c r="B4486" s="336" t="s">
        <v>1870</v>
      </c>
      <c r="C4486" s="336"/>
      <c r="D4486" s="336" t="s">
        <v>5765</v>
      </c>
      <c r="E4486" s="469">
        <v>35922.1</v>
      </c>
      <c r="F4486" s="376" t="s">
        <v>2434</v>
      </c>
      <c r="G4486" s="336" t="s">
        <v>1765</v>
      </c>
      <c r="H4486" s="626">
        <v>44685</v>
      </c>
      <c r="I4486" s="449">
        <v>0</v>
      </c>
      <c r="J4486" s="339"/>
    </row>
    <row r="4487" spans="1:10" s="372" customFormat="1" ht="23.25">
      <c r="A4487" s="325" t="s">
        <v>5766</v>
      </c>
      <c r="B4487" s="336" t="s">
        <v>1870</v>
      </c>
      <c r="C4487" s="336"/>
      <c r="D4487" s="336" t="s">
        <v>5767</v>
      </c>
      <c r="E4487" s="469">
        <v>32000</v>
      </c>
      <c r="F4487" s="376" t="s">
        <v>1952</v>
      </c>
      <c r="G4487" s="336" t="s">
        <v>1765</v>
      </c>
      <c r="H4487" s="626">
        <v>44687</v>
      </c>
      <c r="I4487" s="449">
        <v>0</v>
      </c>
      <c r="J4487" s="339"/>
    </row>
    <row r="4488" spans="1:10" s="372" customFormat="1" ht="23.25">
      <c r="A4488" s="325" t="s">
        <v>5768</v>
      </c>
      <c r="B4488" s="336" t="s">
        <v>1870</v>
      </c>
      <c r="C4488" s="336"/>
      <c r="D4488" s="336" t="s">
        <v>2355</v>
      </c>
      <c r="E4488" s="469">
        <v>32000</v>
      </c>
      <c r="F4488" s="376" t="s">
        <v>2301</v>
      </c>
      <c r="G4488" s="336" t="s">
        <v>1765</v>
      </c>
      <c r="H4488" s="626">
        <v>44687</v>
      </c>
      <c r="I4488" s="449">
        <v>0</v>
      </c>
      <c r="J4488" s="339"/>
    </row>
    <row r="4489" spans="1:10" s="372" customFormat="1" ht="23.25">
      <c r="A4489" s="325" t="s">
        <v>5769</v>
      </c>
      <c r="B4489" s="336" t="s">
        <v>1870</v>
      </c>
      <c r="C4489" s="336"/>
      <c r="D4489" s="336" t="s">
        <v>5770</v>
      </c>
      <c r="E4489" s="469">
        <v>32000</v>
      </c>
      <c r="F4489" s="376" t="s">
        <v>1943</v>
      </c>
      <c r="G4489" s="336" t="s">
        <v>1765</v>
      </c>
      <c r="H4489" s="626">
        <v>44687</v>
      </c>
      <c r="I4489" s="449">
        <v>0</v>
      </c>
      <c r="J4489" s="339"/>
    </row>
    <row r="4490" spans="1:10" s="372" customFormat="1" ht="23.25">
      <c r="A4490" s="325" t="s">
        <v>5771</v>
      </c>
      <c r="B4490" s="336" t="s">
        <v>1870</v>
      </c>
      <c r="C4490" s="336"/>
      <c r="D4490" s="336" t="s">
        <v>5772</v>
      </c>
      <c r="E4490" s="469">
        <v>21000</v>
      </c>
      <c r="F4490" s="376" t="s">
        <v>5773</v>
      </c>
      <c r="G4490" s="336" t="s">
        <v>1765</v>
      </c>
      <c r="H4490" s="626">
        <v>44687</v>
      </c>
      <c r="I4490" s="449">
        <v>0</v>
      </c>
      <c r="J4490" s="339"/>
    </row>
    <row r="4491" spans="1:10" s="372" customFormat="1" ht="46.5">
      <c r="A4491" s="325" t="s">
        <v>5774</v>
      </c>
      <c r="B4491" s="336" t="s">
        <v>1870</v>
      </c>
      <c r="C4491" s="336"/>
      <c r="D4491" s="336" t="s">
        <v>5775</v>
      </c>
      <c r="E4491" s="469">
        <v>25175.78</v>
      </c>
      <c r="F4491" s="376" t="s">
        <v>5545</v>
      </c>
      <c r="G4491" s="336" t="s">
        <v>1765</v>
      </c>
      <c r="H4491" s="626">
        <v>44691</v>
      </c>
      <c r="I4491" s="449">
        <v>0</v>
      </c>
      <c r="J4491" s="339"/>
    </row>
    <row r="4492" spans="1:10" s="372" customFormat="1" ht="23.25">
      <c r="A4492" s="325" t="s">
        <v>5776</v>
      </c>
      <c r="B4492" s="336" t="s">
        <v>1870</v>
      </c>
      <c r="C4492" s="336"/>
      <c r="D4492" s="336" t="s">
        <v>5777</v>
      </c>
      <c r="E4492" s="469">
        <v>18000</v>
      </c>
      <c r="F4492" s="376" t="s">
        <v>2572</v>
      </c>
      <c r="G4492" s="336" t="s">
        <v>1765</v>
      </c>
      <c r="H4492" s="626">
        <v>44691</v>
      </c>
      <c r="I4492" s="449">
        <v>0</v>
      </c>
      <c r="J4492" s="339"/>
    </row>
    <row r="4493" spans="1:10" s="372" customFormat="1" ht="23.25">
      <c r="A4493" s="325" t="s">
        <v>5778</v>
      </c>
      <c r="B4493" s="336" t="s">
        <v>1870</v>
      </c>
      <c r="C4493" s="336"/>
      <c r="D4493" s="336" t="s">
        <v>5779</v>
      </c>
      <c r="E4493" s="469">
        <v>25624.38</v>
      </c>
      <c r="F4493" s="376" t="s">
        <v>5780</v>
      </c>
      <c r="G4493" s="336" t="s">
        <v>1765</v>
      </c>
      <c r="H4493" s="626">
        <v>44691</v>
      </c>
      <c r="I4493" s="449">
        <v>0</v>
      </c>
      <c r="J4493" s="339"/>
    </row>
    <row r="4494" spans="1:10" s="372" customFormat="1" ht="23.25">
      <c r="A4494" s="325" t="s">
        <v>5781</v>
      </c>
      <c r="B4494" s="336" t="s">
        <v>1870</v>
      </c>
      <c r="C4494" s="336"/>
      <c r="D4494" s="336" t="s">
        <v>5782</v>
      </c>
      <c r="E4494" s="469">
        <v>33841.07</v>
      </c>
      <c r="F4494" s="376" t="s">
        <v>2434</v>
      </c>
      <c r="G4494" s="336" t="s">
        <v>1765</v>
      </c>
      <c r="H4494" s="626">
        <v>44692</v>
      </c>
      <c r="I4494" s="449">
        <v>0</v>
      </c>
      <c r="J4494" s="339"/>
    </row>
    <row r="4495" spans="1:10" s="372" customFormat="1" ht="23.25">
      <c r="A4495" s="325" t="s">
        <v>5783</v>
      </c>
      <c r="B4495" s="336" t="s">
        <v>1870</v>
      </c>
      <c r="C4495" s="336"/>
      <c r="D4495" s="336" t="s">
        <v>5784</v>
      </c>
      <c r="E4495" s="469">
        <v>26000</v>
      </c>
      <c r="F4495" s="376" t="s">
        <v>5785</v>
      </c>
      <c r="G4495" s="336" t="s">
        <v>1765</v>
      </c>
      <c r="H4495" s="626">
        <v>44694</v>
      </c>
      <c r="I4495" s="449">
        <v>0</v>
      </c>
      <c r="J4495" s="339"/>
    </row>
    <row r="4496" spans="1:10" s="372" customFormat="1" ht="23.25">
      <c r="A4496" s="325" t="s">
        <v>5786</v>
      </c>
      <c r="B4496" s="336" t="s">
        <v>1870</v>
      </c>
      <c r="C4496" s="336"/>
      <c r="D4496" s="336" t="s">
        <v>5787</v>
      </c>
      <c r="E4496" s="469">
        <v>28500</v>
      </c>
      <c r="F4496" s="376" t="s">
        <v>5578</v>
      </c>
      <c r="G4496" s="336" t="s">
        <v>1765</v>
      </c>
      <c r="H4496" s="626">
        <v>44694</v>
      </c>
      <c r="I4496" s="449">
        <v>0</v>
      </c>
      <c r="J4496" s="339"/>
    </row>
    <row r="4497" spans="1:10" s="372" customFormat="1" ht="34.9">
      <c r="A4497" s="325" t="s">
        <v>5788</v>
      </c>
      <c r="B4497" s="336" t="s">
        <v>1870</v>
      </c>
      <c r="C4497" s="336"/>
      <c r="D4497" s="336" t="s">
        <v>2445</v>
      </c>
      <c r="E4497" s="469">
        <v>34280.6</v>
      </c>
      <c r="F4497" s="376" t="s">
        <v>5789</v>
      </c>
      <c r="G4497" s="336" t="s">
        <v>1765</v>
      </c>
      <c r="H4497" s="626">
        <v>44693</v>
      </c>
      <c r="I4497" s="449">
        <v>0</v>
      </c>
      <c r="J4497" s="339"/>
    </row>
    <row r="4498" spans="1:10" s="372" customFormat="1" ht="34.9">
      <c r="A4498" s="325" t="s">
        <v>5790</v>
      </c>
      <c r="B4498" s="336" t="s">
        <v>1870</v>
      </c>
      <c r="C4498" s="336"/>
      <c r="D4498" s="336" t="s">
        <v>5791</v>
      </c>
      <c r="E4498" s="469">
        <v>36000</v>
      </c>
      <c r="F4498" s="376" t="s">
        <v>5792</v>
      </c>
      <c r="G4498" s="336" t="s">
        <v>1765</v>
      </c>
      <c r="H4498" s="626">
        <v>44697</v>
      </c>
      <c r="I4498" s="449">
        <v>0</v>
      </c>
      <c r="J4498" s="339"/>
    </row>
    <row r="4499" spans="1:10" s="372" customFormat="1" ht="23.25">
      <c r="A4499" s="325" t="s">
        <v>5793</v>
      </c>
      <c r="B4499" s="336" t="s">
        <v>1870</v>
      </c>
      <c r="C4499" s="336"/>
      <c r="D4499" s="336" t="s">
        <v>5794</v>
      </c>
      <c r="E4499" s="469">
        <v>28500</v>
      </c>
      <c r="F4499" s="376" t="s">
        <v>5586</v>
      </c>
      <c r="G4499" s="336" t="s">
        <v>1765</v>
      </c>
      <c r="H4499" s="626">
        <v>44697</v>
      </c>
      <c r="I4499" s="449">
        <v>0</v>
      </c>
      <c r="J4499" s="339"/>
    </row>
    <row r="4500" spans="1:10" s="372" customFormat="1" ht="34.9">
      <c r="A4500" s="325" t="s">
        <v>5795</v>
      </c>
      <c r="B4500" s="336" t="s">
        <v>1870</v>
      </c>
      <c r="C4500" s="336"/>
      <c r="D4500" s="336" t="s">
        <v>2365</v>
      </c>
      <c r="E4500" s="469">
        <v>25000</v>
      </c>
      <c r="F4500" s="376" t="s">
        <v>5796</v>
      </c>
      <c r="G4500" s="336" t="s">
        <v>1765</v>
      </c>
      <c r="H4500" s="626">
        <v>44699</v>
      </c>
      <c r="I4500" s="449">
        <v>0</v>
      </c>
      <c r="J4500" s="339"/>
    </row>
    <row r="4501" spans="1:10" s="372" customFormat="1" ht="23.25">
      <c r="A4501" s="325" t="s">
        <v>5797</v>
      </c>
      <c r="B4501" s="336" t="s">
        <v>1870</v>
      </c>
      <c r="C4501" s="336"/>
      <c r="D4501" s="336" t="s">
        <v>5798</v>
      </c>
      <c r="E4501" s="469">
        <v>20673.599999999999</v>
      </c>
      <c r="F4501" s="376" t="s">
        <v>5799</v>
      </c>
      <c r="G4501" s="336" t="s">
        <v>1765</v>
      </c>
      <c r="H4501" s="626">
        <v>44699</v>
      </c>
      <c r="I4501" s="449">
        <v>0</v>
      </c>
      <c r="J4501" s="339"/>
    </row>
    <row r="4502" spans="1:10" s="372" customFormat="1" ht="34.9">
      <c r="A4502" s="325" t="s">
        <v>5800</v>
      </c>
      <c r="B4502" s="336" t="s">
        <v>1870</v>
      </c>
      <c r="C4502" s="336"/>
      <c r="D4502" s="336" t="s">
        <v>5801</v>
      </c>
      <c r="E4502" s="469">
        <v>25500</v>
      </c>
      <c r="F4502" s="376" t="s">
        <v>5802</v>
      </c>
      <c r="G4502" s="336" t="s">
        <v>1765</v>
      </c>
      <c r="H4502" s="626">
        <v>44701</v>
      </c>
      <c r="I4502" s="449">
        <v>0</v>
      </c>
      <c r="J4502" s="339"/>
    </row>
    <row r="4503" spans="1:10" s="372" customFormat="1" ht="23.25">
      <c r="A4503" s="325" t="s">
        <v>5803</v>
      </c>
      <c r="B4503" s="336" t="s">
        <v>1870</v>
      </c>
      <c r="C4503" s="336"/>
      <c r="D4503" s="336" t="s">
        <v>2535</v>
      </c>
      <c r="E4503" s="469">
        <v>26306.63</v>
      </c>
      <c r="F4503" s="376" t="s">
        <v>5804</v>
      </c>
      <c r="G4503" s="336" t="s">
        <v>1765</v>
      </c>
      <c r="H4503" s="626">
        <v>44704</v>
      </c>
      <c r="I4503" s="449">
        <v>0</v>
      </c>
      <c r="J4503" s="339"/>
    </row>
    <row r="4504" spans="1:10" s="372" customFormat="1" ht="23.25">
      <c r="A4504" s="325" t="s">
        <v>5805</v>
      </c>
      <c r="B4504" s="336" t="s">
        <v>1870</v>
      </c>
      <c r="C4504" s="336"/>
      <c r="D4504" s="336" t="s">
        <v>2369</v>
      </c>
      <c r="E4504" s="469">
        <v>26000</v>
      </c>
      <c r="F4504" s="376" t="s">
        <v>5806</v>
      </c>
      <c r="G4504" s="336" t="s">
        <v>1765</v>
      </c>
      <c r="H4504" s="626">
        <v>44704</v>
      </c>
      <c r="I4504" s="449">
        <v>0</v>
      </c>
      <c r="J4504" s="339"/>
    </row>
    <row r="4505" spans="1:10" s="372" customFormat="1" ht="34.9">
      <c r="A4505" s="325" t="s">
        <v>5807</v>
      </c>
      <c r="B4505" s="336" t="s">
        <v>1870</v>
      </c>
      <c r="C4505" s="336"/>
      <c r="D4505" s="336" t="s">
        <v>5808</v>
      </c>
      <c r="E4505" s="469">
        <v>25665</v>
      </c>
      <c r="F4505" s="376" t="s">
        <v>5809</v>
      </c>
      <c r="G4505" s="336" t="s">
        <v>1765</v>
      </c>
      <c r="H4505" s="626">
        <v>44704</v>
      </c>
      <c r="I4505" s="449">
        <v>0</v>
      </c>
      <c r="J4505" s="339"/>
    </row>
    <row r="4506" spans="1:10" s="372" customFormat="1" ht="34.9">
      <c r="A4506" s="325" t="s">
        <v>5810</v>
      </c>
      <c r="B4506" s="336" t="s">
        <v>1870</v>
      </c>
      <c r="C4506" s="336"/>
      <c r="D4506" s="336" t="s">
        <v>5811</v>
      </c>
      <c r="E4506" s="469">
        <v>20000</v>
      </c>
      <c r="F4506" s="376" t="s">
        <v>2220</v>
      </c>
      <c r="G4506" s="336" t="s">
        <v>1765</v>
      </c>
      <c r="H4506" s="626">
        <v>44706</v>
      </c>
      <c r="I4506" s="449">
        <v>0</v>
      </c>
      <c r="J4506" s="339"/>
    </row>
    <row r="4507" spans="1:10" s="372" customFormat="1" ht="23.25">
      <c r="A4507" s="325" t="s">
        <v>5812</v>
      </c>
      <c r="B4507" s="336" t="s">
        <v>1870</v>
      </c>
      <c r="C4507" s="336"/>
      <c r="D4507" s="336" t="s">
        <v>5813</v>
      </c>
      <c r="E4507" s="469">
        <v>121019.95</v>
      </c>
      <c r="F4507" s="376" t="s">
        <v>5814</v>
      </c>
      <c r="G4507" s="336" t="s">
        <v>1765</v>
      </c>
      <c r="H4507" s="626">
        <v>44706</v>
      </c>
      <c r="I4507" s="449">
        <v>0</v>
      </c>
      <c r="J4507" s="339"/>
    </row>
    <row r="4508" spans="1:10" s="372" customFormat="1" ht="23.25">
      <c r="A4508" s="325" t="s">
        <v>5815</v>
      </c>
      <c r="B4508" s="336" t="s">
        <v>1870</v>
      </c>
      <c r="C4508" s="336"/>
      <c r="D4508" s="336" t="s">
        <v>2539</v>
      </c>
      <c r="E4508" s="469">
        <v>85715.08</v>
      </c>
      <c r="F4508" s="376" t="s">
        <v>2693</v>
      </c>
      <c r="G4508" s="336" t="s">
        <v>1765</v>
      </c>
      <c r="H4508" s="626">
        <v>44706</v>
      </c>
      <c r="I4508" s="449">
        <v>0</v>
      </c>
      <c r="J4508" s="339"/>
    </row>
    <row r="4509" spans="1:10" s="372" customFormat="1" ht="23.25">
      <c r="A4509" s="325" t="s">
        <v>5816</v>
      </c>
      <c r="B4509" s="336" t="s">
        <v>1870</v>
      </c>
      <c r="C4509" s="336"/>
      <c r="D4509" s="336" t="s">
        <v>5817</v>
      </c>
      <c r="E4509" s="469">
        <v>74751.53</v>
      </c>
      <c r="F4509" s="376" t="s">
        <v>5818</v>
      </c>
      <c r="G4509" s="336" t="s">
        <v>1765</v>
      </c>
      <c r="H4509" s="626">
        <v>44706</v>
      </c>
      <c r="I4509" s="449">
        <v>0</v>
      </c>
      <c r="J4509" s="339"/>
    </row>
    <row r="4510" spans="1:10" s="372" customFormat="1" ht="23.25">
      <c r="A4510" s="325" t="s">
        <v>5819</v>
      </c>
      <c r="B4510" s="336" t="s">
        <v>1870</v>
      </c>
      <c r="C4510" s="336"/>
      <c r="D4510" s="336" t="s">
        <v>5820</v>
      </c>
      <c r="E4510" s="469">
        <v>31893.98</v>
      </c>
      <c r="F4510" s="376" t="s">
        <v>5821</v>
      </c>
      <c r="G4510" s="336" t="s">
        <v>1765</v>
      </c>
      <c r="H4510" s="626">
        <v>44706</v>
      </c>
      <c r="I4510" s="449">
        <v>0</v>
      </c>
      <c r="J4510" s="339"/>
    </row>
    <row r="4511" spans="1:10" s="372" customFormat="1" ht="34.9">
      <c r="A4511" s="325" t="s">
        <v>5822</v>
      </c>
      <c r="B4511" s="336" t="s">
        <v>1870</v>
      </c>
      <c r="C4511" s="336"/>
      <c r="D4511" s="336" t="s">
        <v>2374</v>
      </c>
      <c r="E4511" s="469">
        <v>27000</v>
      </c>
      <c r="F4511" s="376" t="s">
        <v>5823</v>
      </c>
      <c r="G4511" s="336" t="s">
        <v>1765</v>
      </c>
      <c r="H4511" s="626">
        <v>44707</v>
      </c>
      <c r="I4511" s="449">
        <v>0</v>
      </c>
      <c r="J4511" s="339"/>
    </row>
    <row r="4512" spans="1:10" s="372" customFormat="1" ht="34.9">
      <c r="A4512" s="325" t="s">
        <v>5824</v>
      </c>
      <c r="B4512" s="336" t="s">
        <v>1870</v>
      </c>
      <c r="C4512" s="336"/>
      <c r="D4512" s="336" t="s">
        <v>2376</v>
      </c>
      <c r="E4512" s="469">
        <v>24000</v>
      </c>
      <c r="F4512" s="376" t="s">
        <v>5825</v>
      </c>
      <c r="G4512" s="336" t="s">
        <v>1765</v>
      </c>
      <c r="H4512" s="626">
        <v>44707</v>
      </c>
      <c r="I4512" s="449">
        <v>0</v>
      </c>
      <c r="J4512" s="339"/>
    </row>
    <row r="4513" spans="1:10" s="372" customFormat="1" ht="23.25">
      <c r="A4513" s="325" t="s">
        <v>5826</v>
      </c>
      <c r="B4513" s="336" t="s">
        <v>1870</v>
      </c>
      <c r="C4513" s="336"/>
      <c r="D4513" s="336" t="s">
        <v>5827</v>
      </c>
      <c r="E4513" s="469">
        <v>26538.99</v>
      </c>
      <c r="F4513" s="376" t="s">
        <v>2434</v>
      </c>
      <c r="G4513" s="336" t="s">
        <v>1765</v>
      </c>
      <c r="H4513" s="626">
        <v>44707</v>
      </c>
      <c r="I4513" s="449">
        <v>0</v>
      </c>
      <c r="J4513" s="339"/>
    </row>
    <row r="4514" spans="1:10" s="372" customFormat="1" ht="34.9">
      <c r="A4514" s="325" t="s">
        <v>5828</v>
      </c>
      <c r="B4514" s="336" t="s">
        <v>1870</v>
      </c>
      <c r="C4514" s="336"/>
      <c r="D4514" s="336" t="s">
        <v>2379</v>
      </c>
      <c r="E4514" s="469">
        <v>35000</v>
      </c>
      <c r="F4514" s="376" t="s">
        <v>1872</v>
      </c>
      <c r="G4514" s="336" t="s">
        <v>1765</v>
      </c>
      <c r="H4514" s="626">
        <v>44707</v>
      </c>
      <c r="I4514" s="449">
        <v>0</v>
      </c>
      <c r="J4514" s="339"/>
    </row>
    <row r="4515" spans="1:10" s="372" customFormat="1" ht="23.25">
      <c r="A4515" s="325" t="s">
        <v>5829</v>
      </c>
      <c r="B4515" s="336" t="s">
        <v>1870</v>
      </c>
      <c r="C4515" s="336"/>
      <c r="D4515" s="336" t="s">
        <v>5830</v>
      </c>
      <c r="E4515" s="469">
        <v>36763</v>
      </c>
      <c r="F4515" s="376" t="s">
        <v>5831</v>
      </c>
      <c r="G4515" s="336" t="s">
        <v>1765</v>
      </c>
      <c r="H4515" s="626">
        <v>44708</v>
      </c>
      <c r="I4515" s="449">
        <v>0</v>
      </c>
      <c r="J4515" s="339"/>
    </row>
    <row r="4516" spans="1:10" s="372" customFormat="1" ht="34.9">
      <c r="A4516" s="325" t="s">
        <v>5832</v>
      </c>
      <c r="B4516" s="336" t="s">
        <v>1870</v>
      </c>
      <c r="C4516" s="336"/>
      <c r="D4516" s="336" t="s">
        <v>5833</v>
      </c>
      <c r="E4516" s="469">
        <v>30000</v>
      </c>
      <c r="F4516" s="376" t="s">
        <v>5834</v>
      </c>
      <c r="G4516" s="336" t="s">
        <v>1765</v>
      </c>
      <c r="H4516" s="626">
        <v>44712</v>
      </c>
      <c r="I4516" s="449">
        <v>0</v>
      </c>
      <c r="J4516" s="339"/>
    </row>
    <row r="4517" spans="1:10" s="372" customFormat="1" ht="23.25">
      <c r="A4517" s="325" t="s">
        <v>5835</v>
      </c>
      <c r="B4517" s="336" t="s">
        <v>1870</v>
      </c>
      <c r="C4517" s="336"/>
      <c r="D4517" s="336" t="s">
        <v>5836</v>
      </c>
      <c r="E4517" s="469">
        <v>19795.29</v>
      </c>
      <c r="F4517" s="376" t="s">
        <v>5837</v>
      </c>
      <c r="G4517" s="336" t="s">
        <v>1765</v>
      </c>
      <c r="H4517" s="626">
        <v>44712</v>
      </c>
      <c r="I4517" s="449">
        <v>0</v>
      </c>
      <c r="J4517" s="339"/>
    </row>
    <row r="4518" spans="1:10" s="372" customFormat="1" ht="34.9">
      <c r="A4518" s="325" t="s">
        <v>5838</v>
      </c>
      <c r="B4518" s="336" t="s">
        <v>1870</v>
      </c>
      <c r="C4518" s="336"/>
      <c r="D4518" s="336" t="s">
        <v>2390</v>
      </c>
      <c r="E4518" s="469">
        <v>30000</v>
      </c>
      <c r="F4518" s="376" t="s">
        <v>5839</v>
      </c>
      <c r="G4518" s="336" t="s">
        <v>1765</v>
      </c>
      <c r="H4518" s="626">
        <v>44712</v>
      </c>
      <c r="I4518" s="449">
        <v>0</v>
      </c>
      <c r="J4518" s="339"/>
    </row>
    <row r="4519" spans="1:10" s="372" customFormat="1" ht="23.25">
      <c r="A4519" s="325" t="s">
        <v>5840</v>
      </c>
      <c r="B4519" s="336" t="s">
        <v>1870</v>
      </c>
      <c r="C4519" s="336"/>
      <c r="D4519" s="336" t="s">
        <v>5841</v>
      </c>
      <c r="E4519" s="469">
        <v>28000</v>
      </c>
      <c r="F4519" s="376" t="s">
        <v>1908</v>
      </c>
      <c r="G4519" s="336" t="s">
        <v>1765</v>
      </c>
      <c r="H4519" s="626">
        <v>44712</v>
      </c>
      <c r="I4519" s="449">
        <v>0</v>
      </c>
      <c r="J4519" s="339"/>
    </row>
    <row r="4520" spans="1:10" s="372" customFormat="1" ht="23.25">
      <c r="A4520" s="325" t="s">
        <v>5842</v>
      </c>
      <c r="B4520" s="336" t="s">
        <v>1870</v>
      </c>
      <c r="C4520" s="336"/>
      <c r="D4520" s="336" t="s">
        <v>2397</v>
      </c>
      <c r="E4520" s="469">
        <v>21464.95</v>
      </c>
      <c r="F4520" s="376" t="s">
        <v>2434</v>
      </c>
      <c r="G4520" s="336" t="s">
        <v>1765</v>
      </c>
      <c r="H4520" s="626">
        <v>44713</v>
      </c>
      <c r="I4520" s="449">
        <v>0</v>
      </c>
      <c r="J4520" s="339"/>
    </row>
    <row r="4521" spans="1:10" s="372" customFormat="1" ht="34.9">
      <c r="A4521" s="325" t="s">
        <v>5843</v>
      </c>
      <c r="B4521" s="336" t="s">
        <v>1870</v>
      </c>
      <c r="C4521" s="336"/>
      <c r="D4521" s="336" t="s">
        <v>5844</v>
      </c>
      <c r="E4521" s="469">
        <v>35000</v>
      </c>
      <c r="F4521" s="376" t="s">
        <v>2196</v>
      </c>
      <c r="G4521" s="336" t="s">
        <v>1765</v>
      </c>
      <c r="H4521" s="626">
        <v>44715</v>
      </c>
      <c r="I4521" s="449">
        <v>0</v>
      </c>
      <c r="J4521" s="339"/>
    </row>
    <row r="4522" spans="1:10" s="372" customFormat="1" ht="23.25">
      <c r="A4522" s="325" t="s">
        <v>5845</v>
      </c>
      <c r="B4522" s="336" t="s">
        <v>1870</v>
      </c>
      <c r="C4522" s="336"/>
      <c r="D4522" s="336" t="s">
        <v>5846</v>
      </c>
      <c r="E4522" s="469">
        <v>18000</v>
      </c>
      <c r="F4522" s="376" t="s">
        <v>2459</v>
      </c>
      <c r="G4522" s="336" t="s">
        <v>1765</v>
      </c>
      <c r="H4522" s="626">
        <v>44715</v>
      </c>
      <c r="I4522" s="449">
        <v>0</v>
      </c>
      <c r="J4522" s="339"/>
    </row>
    <row r="4523" spans="1:10" s="372" customFormat="1" ht="34.9">
      <c r="A4523" s="325" t="s">
        <v>5847</v>
      </c>
      <c r="B4523" s="336" t="s">
        <v>1870</v>
      </c>
      <c r="C4523" s="336"/>
      <c r="D4523" s="336" t="s">
        <v>5848</v>
      </c>
      <c r="E4523" s="469">
        <v>25500</v>
      </c>
      <c r="F4523" s="376" t="s">
        <v>5531</v>
      </c>
      <c r="G4523" s="336" t="s">
        <v>1765</v>
      </c>
      <c r="H4523" s="626">
        <v>44718</v>
      </c>
      <c r="I4523" s="449">
        <v>0</v>
      </c>
      <c r="J4523" s="339"/>
    </row>
    <row r="4524" spans="1:10" s="372" customFormat="1" ht="23.25">
      <c r="A4524" s="325" t="s">
        <v>5849</v>
      </c>
      <c r="B4524" s="336" t="s">
        <v>1870</v>
      </c>
      <c r="C4524" s="336"/>
      <c r="D4524" s="336" t="s">
        <v>5850</v>
      </c>
      <c r="E4524" s="469">
        <v>30410.06</v>
      </c>
      <c r="F4524" s="376" t="s">
        <v>2558</v>
      </c>
      <c r="G4524" s="336" t="s">
        <v>1765</v>
      </c>
      <c r="H4524" s="626">
        <v>44718</v>
      </c>
      <c r="I4524" s="449">
        <v>0</v>
      </c>
      <c r="J4524" s="339"/>
    </row>
    <row r="4525" spans="1:10" s="372" customFormat="1" ht="23.25">
      <c r="A4525" s="325" t="s">
        <v>5851</v>
      </c>
      <c r="B4525" s="336" t="s">
        <v>1870</v>
      </c>
      <c r="C4525" s="336"/>
      <c r="D4525" s="336" t="s">
        <v>5852</v>
      </c>
      <c r="E4525" s="469">
        <v>21000</v>
      </c>
      <c r="F4525" s="376" t="s">
        <v>1992</v>
      </c>
      <c r="G4525" s="336" t="s">
        <v>1765</v>
      </c>
      <c r="H4525" s="626">
        <v>44719</v>
      </c>
      <c r="I4525" s="449">
        <v>0</v>
      </c>
      <c r="J4525" s="339"/>
    </row>
    <row r="4526" spans="1:10" s="372" customFormat="1" ht="23.25">
      <c r="A4526" s="325" t="s">
        <v>5853</v>
      </c>
      <c r="B4526" s="336" t="s">
        <v>1870</v>
      </c>
      <c r="C4526" s="336"/>
      <c r="D4526" s="336" t="s">
        <v>5854</v>
      </c>
      <c r="E4526" s="469">
        <v>26088.1</v>
      </c>
      <c r="F4526" s="376" t="s">
        <v>5855</v>
      </c>
      <c r="G4526" s="336" t="s">
        <v>1765</v>
      </c>
      <c r="H4526" s="626">
        <v>44719</v>
      </c>
      <c r="I4526" s="449">
        <v>0</v>
      </c>
      <c r="J4526" s="339"/>
    </row>
    <row r="4527" spans="1:10" s="372" customFormat="1" ht="23.25">
      <c r="A4527" s="325" t="s">
        <v>5856</v>
      </c>
      <c r="B4527" s="336" t="s">
        <v>1870</v>
      </c>
      <c r="C4527" s="336"/>
      <c r="D4527" s="336" t="s">
        <v>2425</v>
      </c>
      <c r="E4527" s="469">
        <v>30000</v>
      </c>
      <c r="F4527" s="376" t="s">
        <v>5857</v>
      </c>
      <c r="G4527" s="336" t="s">
        <v>1765</v>
      </c>
      <c r="H4527" s="626">
        <v>44720</v>
      </c>
      <c r="I4527" s="449">
        <v>0</v>
      </c>
      <c r="J4527" s="339"/>
    </row>
    <row r="4528" spans="1:10" s="372" customFormat="1" ht="23.25">
      <c r="A4528" s="325" t="s">
        <v>5858</v>
      </c>
      <c r="B4528" s="336" t="s">
        <v>1870</v>
      </c>
      <c r="C4528" s="336"/>
      <c r="D4528" s="336" t="s">
        <v>5859</v>
      </c>
      <c r="E4528" s="469">
        <v>24000</v>
      </c>
      <c r="F4528" s="376" t="s">
        <v>5860</v>
      </c>
      <c r="G4528" s="336" t="s">
        <v>1765</v>
      </c>
      <c r="H4528" s="626">
        <v>44720</v>
      </c>
      <c r="I4528" s="449">
        <v>0</v>
      </c>
      <c r="J4528" s="339"/>
    </row>
    <row r="4529" spans="1:10" s="372" customFormat="1" ht="23.25">
      <c r="A4529" s="325" t="s">
        <v>5861</v>
      </c>
      <c r="B4529" s="336" t="s">
        <v>1870</v>
      </c>
      <c r="C4529" s="336"/>
      <c r="D4529" s="336" t="s">
        <v>5862</v>
      </c>
      <c r="E4529" s="469">
        <v>27774</v>
      </c>
      <c r="F4529" s="376" t="s">
        <v>5863</v>
      </c>
      <c r="G4529" s="336" t="s">
        <v>1765</v>
      </c>
      <c r="H4529" s="626">
        <v>44720</v>
      </c>
      <c r="I4529" s="449">
        <v>0</v>
      </c>
      <c r="J4529" s="339"/>
    </row>
    <row r="4530" spans="1:10" s="372" customFormat="1" ht="23.25">
      <c r="A4530" s="325" t="s">
        <v>5864</v>
      </c>
      <c r="B4530" s="336" t="s">
        <v>1870</v>
      </c>
      <c r="C4530" s="336"/>
      <c r="D4530" s="336" t="s">
        <v>2427</v>
      </c>
      <c r="E4530" s="469">
        <v>36000</v>
      </c>
      <c r="F4530" s="376" t="s">
        <v>5865</v>
      </c>
      <c r="G4530" s="336" t="s">
        <v>1765</v>
      </c>
      <c r="H4530" s="626">
        <v>44722</v>
      </c>
      <c r="I4530" s="449">
        <v>0</v>
      </c>
      <c r="J4530" s="339"/>
    </row>
    <row r="4531" spans="1:10" s="372" customFormat="1" ht="23.25">
      <c r="A4531" s="325" t="s">
        <v>5866</v>
      </c>
      <c r="B4531" s="336" t="s">
        <v>1870</v>
      </c>
      <c r="C4531" s="336"/>
      <c r="D4531" s="336" t="s">
        <v>5867</v>
      </c>
      <c r="E4531" s="469">
        <v>27350</v>
      </c>
      <c r="F4531" s="376" t="s">
        <v>5868</v>
      </c>
      <c r="G4531" s="336" t="s">
        <v>1765</v>
      </c>
      <c r="H4531" s="626">
        <v>44726</v>
      </c>
      <c r="I4531" s="449">
        <v>0</v>
      </c>
      <c r="J4531" s="339"/>
    </row>
    <row r="4532" spans="1:10" s="372" customFormat="1" ht="23.25">
      <c r="A4532" s="325" t="s">
        <v>5869</v>
      </c>
      <c r="B4532" s="336" t="s">
        <v>1870</v>
      </c>
      <c r="C4532" s="336"/>
      <c r="D4532" s="336" t="s">
        <v>5870</v>
      </c>
      <c r="E4532" s="469">
        <v>22500</v>
      </c>
      <c r="F4532" s="376" t="s">
        <v>5871</v>
      </c>
      <c r="G4532" s="336" t="s">
        <v>1765</v>
      </c>
      <c r="H4532" s="626">
        <v>44727</v>
      </c>
      <c r="I4532" s="449">
        <v>0</v>
      </c>
      <c r="J4532" s="339"/>
    </row>
    <row r="4533" spans="1:10" s="372" customFormat="1" ht="23.25">
      <c r="A4533" s="325" t="s">
        <v>5872</v>
      </c>
      <c r="B4533" s="336" t="s">
        <v>1870</v>
      </c>
      <c r="C4533" s="336"/>
      <c r="D4533" s="336" t="s">
        <v>2429</v>
      </c>
      <c r="E4533" s="469">
        <v>24000</v>
      </c>
      <c r="F4533" s="376" t="s">
        <v>5873</v>
      </c>
      <c r="G4533" s="336" t="s">
        <v>1765</v>
      </c>
      <c r="H4533" s="626">
        <v>44727</v>
      </c>
      <c r="I4533" s="449">
        <v>0</v>
      </c>
      <c r="J4533" s="339"/>
    </row>
    <row r="4534" spans="1:10" s="372" customFormat="1" ht="34.9">
      <c r="A4534" s="325" t="s">
        <v>5874</v>
      </c>
      <c r="B4534" s="336" t="s">
        <v>1870</v>
      </c>
      <c r="C4534" s="336"/>
      <c r="D4534" s="336" t="s">
        <v>5875</v>
      </c>
      <c r="E4534" s="469">
        <v>24000</v>
      </c>
      <c r="F4534" s="376" t="s">
        <v>5876</v>
      </c>
      <c r="G4534" s="336" t="s">
        <v>1765</v>
      </c>
      <c r="H4534" s="626">
        <v>44728</v>
      </c>
      <c r="I4534" s="449">
        <v>0</v>
      </c>
      <c r="J4534" s="339"/>
    </row>
    <row r="4535" spans="1:10" s="372" customFormat="1" ht="23.25">
      <c r="A4535" s="325" t="s">
        <v>5877</v>
      </c>
      <c r="B4535" s="336" t="s">
        <v>1870</v>
      </c>
      <c r="C4535" s="336"/>
      <c r="D4535" s="336" t="s">
        <v>5878</v>
      </c>
      <c r="E4535" s="469">
        <v>33000</v>
      </c>
      <c r="F4535" s="376" t="s">
        <v>5879</v>
      </c>
      <c r="G4535" s="336" t="s">
        <v>1765</v>
      </c>
      <c r="H4535" s="626">
        <v>44728</v>
      </c>
      <c r="I4535" s="449">
        <v>0</v>
      </c>
      <c r="J4535" s="339"/>
    </row>
    <row r="4536" spans="1:10" s="372" customFormat="1" ht="23.25">
      <c r="A4536" s="325" t="s">
        <v>5880</v>
      </c>
      <c r="B4536" s="336" t="s">
        <v>1870</v>
      </c>
      <c r="C4536" s="336"/>
      <c r="D4536" s="336" t="s">
        <v>5881</v>
      </c>
      <c r="E4536" s="469">
        <v>18000</v>
      </c>
      <c r="F4536" s="376" t="s">
        <v>5882</v>
      </c>
      <c r="G4536" s="336" t="s">
        <v>1765</v>
      </c>
      <c r="H4536" s="626">
        <v>44728</v>
      </c>
      <c r="I4536" s="449">
        <v>0</v>
      </c>
      <c r="J4536" s="339"/>
    </row>
    <row r="4537" spans="1:10" s="372" customFormat="1" ht="46.5">
      <c r="A4537" s="325" t="s">
        <v>5883</v>
      </c>
      <c r="B4537" s="336" t="s">
        <v>1870</v>
      </c>
      <c r="C4537" s="336"/>
      <c r="D4537" s="336" t="s">
        <v>2438</v>
      </c>
      <c r="E4537" s="469">
        <v>24000</v>
      </c>
      <c r="F4537" s="376" t="s">
        <v>5884</v>
      </c>
      <c r="G4537" s="336" t="s">
        <v>1765</v>
      </c>
      <c r="H4537" s="626">
        <v>44729</v>
      </c>
      <c r="I4537" s="449">
        <v>0</v>
      </c>
      <c r="J4537" s="339"/>
    </row>
    <row r="4538" spans="1:10" s="372" customFormat="1" ht="34.9">
      <c r="A4538" s="325" t="s">
        <v>5885</v>
      </c>
      <c r="B4538" s="336" t="s">
        <v>1870</v>
      </c>
      <c r="C4538" s="336"/>
      <c r="D4538" s="336" t="s">
        <v>2440</v>
      </c>
      <c r="E4538" s="469">
        <v>21000</v>
      </c>
      <c r="F4538" s="376" t="s">
        <v>2647</v>
      </c>
      <c r="G4538" s="336" t="s">
        <v>1765</v>
      </c>
      <c r="H4538" s="626">
        <v>44729</v>
      </c>
      <c r="I4538" s="449">
        <v>0</v>
      </c>
      <c r="J4538" s="339"/>
    </row>
    <row r="4539" spans="1:10" s="372" customFormat="1" ht="23.25">
      <c r="A4539" s="325" t="s">
        <v>5886</v>
      </c>
      <c r="B4539" s="336" t="s">
        <v>1870</v>
      </c>
      <c r="C4539" s="336"/>
      <c r="D4539" s="336" t="s">
        <v>2442</v>
      </c>
      <c r="E4539" s="469">
        <v>19526.23</v>
      </c>
      <c r="F4539" s="376" t="s">
        <v>2434</v>
      </c>
      <c r="G4539" s="336" t="s">
        <v>1765</v>
      </c>
      <c r="H4539" s="626">
        <v>44729</v>
      </c>
      <c r="I4539" s="449">
        <v>0</v>
      </c>
      <c r="J4539" s="339"/>
    </row>
    <row r="4540" spans="1:10" s="372" customFormat="1" ht="23.25">
      <c r="A4540" s="325" t="s">
        <v>5887</v>
      </c>
      <c r="B4540" s="336" t="s">
        <v>1870</v>
      </c>
      <c r="C4540" s="336"/>
      <c r="D4540" s="336" t="s">
        <v>5888</v>
      </c>
      <c r="E4540" s="469">
        <v>24000</v>
      </c>
      <c r="F4540" s="376" t="s">
        <v>5889</v>
      </c>
      <c r="G4540" s="336" t="s">
        <v>1765</v>
      </c>
      <c r="H4540" s="626">
        <v>44733</v>
      </c>
      <c r="I4540" s="449">
        <v>0</v>
      </c>
      <c r="J4540" s="339"/>
    </row>
    <row r="4541" spans="1:10" s="372" customFormat="1" ht="23.25">
      <c r="A4541" s="325" t="s">
        <v>5890</v>
      </c>
      <c r="B4541" s="336" t="s">
        <v>1870</v>
      </c>
      <c r="C4541" s="336"/>
      <c r="D4541" s="336" t="s">
        <v>5891</v>
      </c>
      <c r="E4541" s="469">
        <v>32000</v>
      </c>
      <c r="F4541" s="376" t="s">
        <v>2370</v>
      </c>
      <c r="G4541" s="336" t="s">
        <v>1765</v>
      </c>
      <c r="H4541" s="626">
        <v>44733</v>
      </c>
      <c r="I4541" s="449">
        <v>0</v>
      </c>
      <c r="J4541" s="339"/>
    </row>
    <row r="4542" spans="1:10" s="372" customFormat="1" ht="23.25">
      <c r="A4542" s="325" t="s">
        <v>5892</v>
      </c>
      <c r="B4542" s="336" t="s">
        <v>1870</v>
      </c>
      <c r="C4542" s="336"/>
      <c r="D4542" s="336" t="s">
        <v>5893</v>
      </c>
      <c r="E4542" s="469">
        <v>24000</v>
      </c>
      <c r="F4542" s="376" t="s">
        <v>5894</v>
      </c>
      <c r="G4542" s="336" t="s">
        <v>1765</v>
      </c>
      <c r="H4542" s="626">
        <v>44734</v>
      </c>
      <c r="I4542" s="449">
        <v>0</v>
      </c>
      <c r="J4542" s="339"/>
    </row>
    <row r="4543" spans="1:10" s="372" customFormat="1" ht="23.25">
      <c r="A4543" s="325" t="s">
        <v>5895</v>
      </c>
      <c r="B4543" s="336" t="s">
        <v>1870</v>
      </c>
      <c r="C4543" s="336"/>
      <c r="D4543" s="336" t="s">
        <v>2447</v>
      </c>
      <c r="E4543" s="469">
        <v>24000</v>
      </c>
      <c r="F4543" s="376" t="s">
        <v>2654</v>
      </c>
      <c r="G4543" s="336" t="s">
        <v>1765</v>
      </c>
      <c r="H4543" s="626">
        <v>44734</v>
      </c>
      <c r="I4543" s="449">
        <v>0</v>
      </c>
      <c r="J4543" s="339"/>
    </row>
    <row r="4544" spans="1:10" s="372" customFormat="1" ht="23.25">
      <c r="A4544" s="325" t="s">
        <v>5896</v>
      </c>
      <c r="B4544" s="336" t="s">
        <v>1870</v>
      </c>
      <c r="C4544" s="336"/>
      <c r="D4544" s="336" t="s">
        <v>2449</v>
      </c>
      <c r="E4544" s="469">
        <v>20000</v>
      </c>
      <c r="F4544" s="376" t="s">
        <v>5897</v>
      </c>
      <c r="G4544" s="336" t="s">
        <v>1765</v>
      </c>
      <c r="H4544" s="626">
        <v>44734</v>
      </c>
      <c r="I4544" s="449">
        <v>0</v>
      </c>
      <c r="J4544" s="339"/>
    </row>
    <row r="4545" spans="1:10" s="372" customFormat="1" ht="23.25">
      <c r="A4545" s="325" t="s">
        <v>5898</v>
      </c>
      <c r="B4545" s="336" t="s">
        <v>1870</v>
      </c>
      <c r="C4545" s="336"/>
      <c r="D4545" s="336" t="s">
        <v>2455</v>
      </c>
      <c r="E4545" s="469">
        <v>22000</v>
      </c>
      <c r="F4545" s="376" t="s">
        <v>5899</v>
      </c>
      <c r="G4545" s="336" t="s">
        <v>1765</v>
      </c>
      <c r="H4545" s="626">
        <v>44734</v>
      </c>
      <c r="I4545" s="449">
        <v>0</v>
      </c>
      <c r="J4545" s="339"/>
    </row>
    <row r="4546" spans="1:10" s="372" customFormat="1" ht="23.25">
      <c r="A4546" s="325" t="s">
        <v>5900</v>
      </c>
      <c r="B4546" s="336" t="s">
        <v>1870</v>
      </c>
      <c r="C4546" s="336"/>
      <c r="D4546" s="336" t="s">
        <v>5901</v>
      </c>
      <c r="E4546" s="469">
        <v>28000</v>
      </c>
      <c r="F4546" s="376" t="s">
        <v>2295</v>
      </c>
      <c r="G4546" s="336" t="s">
        <v>1765</v>
      </c>
      <c r="H4546" s="626">
        <v>44735</v>
      </c>
      <c r="I4546" s="449">
        <v>0</v>
      </c>
      <c r="J4546" s="339"/>
    </row>
    <row r="4547" spans="1:10" s="372" customFormat="1" ht="23.25">
      <c r="A4547" s="325" t="s">
        <v>5902</v>
      </c>
      <c r="B4547" s="336" t="s">
        <v>1870</v>
      </c>
      <c r="C4547" s="336"/>
      <c r="D4547" s="336" t="s">
        <v>5903</v>
      </c>
      <c r="E4547" s="469">
        <v>32000</v>
      </c>
      <c r="F4547" s="376" t="s">
        <v>5678</v>
      </c>
      <c r="G4547" s="336" t="s">
        <v>1765</v>
      </c>
      <c r="H4547" s="626">
        <v>44735</v>
      </c>
      <c r="I4547" s="449">
        <v>0</v>
      </c>
      <c r="J4547" s="339"/>
    </row>
    <row r="4548" spans="1:10" s="372" customFormat="1" ht="23.25">
      <c r="A4548" s="325" t="s">
        <v>5904</v>
      </c>
      <c r="B4548" s="336" t="s">
        <v>1870</v>
      </c>
      <c r="C4548" s="336"/>
      <c r="D4548" s="336" t="s">
        <v>5905</v>
      </c>
      <c r="E4548" s="469">
        <v>32000</v>
      </c>
      <c r="F4548" s="376" t="s">
        <v>2609</v>
      </c>
      <c r="G4548" s="336" t="s">
        <v>1765</v>
      </c>
      <c r="H4548" s="626">
        <v>44735</v>
      </c>
      <c r="I4548" s="449">
        <v>0</v>
      </c>
      <c r="J4548" s="339"/>
    </row>
    <row r="4549" spans="1:10" s="372" customFormat="1" ht="34.9">
      <c r="A4549" s="325" t="s">
        <v>5906</v>
      </c>
      <c r="B4549" s="336" t="s">
        <v>1870</v>
      </c>
      <c r="C4549" s="336"/>
      <c r="D4549" s="336" t="s">
        <v>5907</v>
      </c>
      <c r="E4549" s="469">
        <v>30000</v>
      </c>
      <c r="F4549" s="376" t="s">
        <v>5622</v>
      </c>
      <c r="G4549" s="336" t="s">
        <v>1765</v>
      </c>
      <c r="H4549" s="626">
        <v>44735</v>
      </c>
      <c r="I4549" s="449">
        <v>0</v>
      </c>
      <c r="J4549" s="339"/>
    </row>
    <row r="4550" spans="1:10" s="372" customFormat="1" ht="34.9">
      <c r="A4550" s="325" t="s">
        <v>5908</v>
      </c>
      <c r="B4550" s="336" t="s">
        <v>1870</v>
      </c>
      <c r="C4550" s="336"/>
      <c r="D4550" s="336" t="s">
        <v>5909</v>
      </c>
      <c r="E4550" s="469">
        <v>32000</v>
      </c>
      <c r="F4550" s="376" t="s">
        <v>2157</v>
      </c>
      <c r="G4550" s="336" t="s">
        <v>1765</v>
      </c>
      <c r="H4550" s="626">
        <v>44735</v>
      </c>
      <c r="I4550" s="449">
        <v>0</v>
      </c>
      <c r="J4550" s="339"/>
    </row>
    <row r="4551" spans="1:10" s="372" customFormat="1" ht="46.5">
      <c r="A4551" s="325" t="s">
        <v>5910</v>
      </c>
      <c r="B4551" s="336" t="s">
        <v>1870</v>
      </c>
      <c r="C4551" s="336"/>
      <c r="D4551" s="336" t="s">
        <v>5911</v>
      </c>
      <c r="E4551" s="469">
        <v>83633.33</v>
      </c>
      <c r="F4551" s="376" t="s">
        <v>5912</v>
      </c>
      <c r="G4551" s="336" t="s">
        <v>1765</v>
      </c>
      <c r="H4551" s="626">
        <v>44735</v>
      </c>
      <c r="I4551" s="449">
        <v>0</v>
      </c>
      <c r="J4551" s="339"/>
    </row>
    <row r="4552" spans="1:10" s="372" customFormat="1" ht="23.25">
      <c r="A4552" s="325" t="s">
        <v>5913</v>
      </c>
      <c r="B4552" s="336" t="s">
        <v>1870</v>
      </c>
      <c r="C4552" s="336"/>
      <c r="D4552" s="336" t="s">
        <v>5914</v>
      </c>
      <c r="E4552" s="469">
        <v>32548.46</v>
      </c>
      <c r="F4552" s="376" t="s">
        <v>5915</v>
      </c>
      <c r="G4552" s="336" t="s">
        <v>1765</v>
      </c>
      <c r="H4552" s="626">
        <v>44740</v>
      </c>
      <c r="I4552" s="449">
        <v>0</v>
      </c>
      <c r="J4552" s="339"/>
    </row>
    <row r="4553" spans="1:10" s="372" customFormat="1" ht="23.25">
      <c r="A4553" s="325" t="s">
        <v>5916</v>
      </c>
      <c r="B4553" s="336" t="s">
        <v>1870</v>
      </c>
      <c r="C4553" s="336"/>
      <c r="D4553" s="336" t="s">
        <v>5917</v>
      </c>
      <c r="E4553" s="469">
        <v>32904.21</v>
      </c>
      <c r="F4553" s="376" t="s">
        <v>5918</v>
      </c>
      <c r="G4553" s="336" t="s">
        <v>1765</v>
      </c>
      <c r="H4553" s="626">
        <v>44740</v>
      </c>
      <c r="I4553" s="449">
        <v>0</v>
      </c>
      <c r="J4553" s="339"/>
    </row>
    <row r="4554" spans="1:10" s="372" customFormat="1" ht="23.25">
      <c r="A4554" s="325" t="s">
        <v>5919</v>
      </c>
      <c r="B4554" s="336" t="s">
        <v>1870</v>
      </c>
      <c r="C4554" s="336"/>
      <c r="D4554" s="336" t="s">
        <v>5920</v>
      </c>
      <c r="E4554" s="469">
        <v>26456.26</v>
      </c>
      <c r="F4554" s="376" t="s">
        <v>2434</v>
      </c>
      <c r="G4554" s="336" t="s">
        <v>1765</v>
      </c>
      <c r="H4554" s="626">
        <v>44742</v>
      </c>
      <c r="I4554" s="449">
        <v>0</v>
      </c>
      <c r="J4554" s="339"/>
    </row>
    <row r="4555" spans="1:10" s="372" customFormat="1" ht="23.25">
      <c r="A4555" s="325" t="s">
        <v>5921</v>
      </c>
      <c r="B4555" s="336" t="s">
        <v>1870</v>
      </c>
      <c r="C4555" s="336"/>
      <c r="D4555" s="336" t="s">
        <v>5922</v>
      </c>
      <c r="E4555" s="469">
        <v>26000</v>
      </c>
      <c r="F4555" s="376" t="s">
        <v>1915</v>
      </c>
      <c r="G4555" s="336" t="s">
        <v>1765</v>
      </c>
      <c r="H4555" s="626">
        <v>44743</v>
      </c>
      <c r="I4555" s="449">
        <v>0</v>
      </c>
      <c r="J4555" s="339"/>
    </row>
    <row r="4556" spans="1:10" s="372" customFormat="1" ht="23.25">
      <c r="A4556" s="325" t="s">
        <v>5923</v>
      </c>
      <c r="B4556" s="336" t="s">
        <v>1870</v>
      </c>
      <c r="C4556" s="336"/>
      <c r="D4556" s="336" t="s">
        <v>5924</v>
      </c>
      <c r="E4556" s="469">
        <v>33000</v>
      </c>
      <c r="F4556" s="376" t="s">
        <v>5925</v>
      </c>
      <c r="G4556" s="336" t="s">
        <v>1765</v>
      </c>
      <c r="H4556" s="626">
        <v>44743</v>
      </c>
      <c r="I4556" s="449">
        <v>0</v>
      </c>
      <c r="J4556" s="339"/>
    </row>
    <row r="4557" spans="1:10" s="372" customFormat="1" ht="23.25">
      <c r="A4557" s="325" t="s">
        <v>5926</v>
      </c>
      <c r="B4557" s="336" t="s">
        <v>1870</v>
      </c>
      <c r="C4557" s="336"/>
      <c r="D4557" s="336" t="s">
        <v>2471</v>
      </c>
      <c r="E4557" s="469">
        <v>24000</v>
      </c>
      <c r="F4557" s="376" t="s">
        <v>5927</v>
      </c>
      <c r="G4557" s="336" t="s">
        <v>1765</v>
      </c>
      <c r="H4557" s="626">
        <v>44743</v>
      </c>
      <c r="I4557" s="449">
        <v>0</v>
      </c>
      <c r="J4557" s="339"/>
    </row>
    <row r="4558" spans="1:10" s="372" customFormat="1" ht="23.25">
      <c r="A4558" s="325" t="s">
        <v>5928</v>
      </c>
      <c r="B4558" s="336" t="s">
        <v>1870</v>
      </c>
      <c r="C4558" s="336"/>
      <c r="D4558" s="336" t="s">
        <v>5929</v>
      </c>
      <c r="E4558" s="469">
        <v>27371.56</v>
      </c>
      <c r="F4558" s="376" t="s">
        <v>5918</v>
      </c>
      <c r="G4558" s="336" t="s">
        <v>1765</v>
      </c>
      <c r="H4558" s="626">
        <v>44743</v>
      </c>
      <c r="I4558" s="449">
        <v>0</v>
      </c>
      <c r="J4558" s="339"/>
    </row>
    <row r="4559" spans="1:10" s="372" customFormat="1" ht="23.25">
      <c r="A4559" s="325" t="s">
        <v>5930</v>
      </c>
      <c r="B4559" s="336" t="s">
        <v>1870</v>
      </c>
      <c r="C4559" s="336"/>
      <c r="D4559" s="336" t="s">
        <v>5931</v>
      </c>
      <c r="E4559" s="469">
        <v>33561</v>
      </c>
      <c r="F4559" s="376" t="s">
        <v>2036</v>
      </c>
      <c r="G4559" s="336" t="s">
        <v>1765</v>
      </c>
      <c r="H4559" s="626">
        <v>44746</v>
      </c>
      <c r="I4559" s="449">
        <v>0</v>
      </c>
      <c r="J4559" s="339"/>
    </row>
    <row r="4560" spans="1:10" s="372" customFormat="1" ht="23.25">
      <c r="A4560" s="325" t="s">
        <v>5932</v>
      </c>
      <c r="B4560" s="336" t="s">
        <v>1870</v>
      </c>
      <c r="C4560" s="336"/>
      <c r="D4560" s="336" t="s">
        <v>5933</v>
      </c>
      <c r="E4560" s="469">
        <v>19500</v>
      </c>
      <c r="F4560" s="376" t="s">
        <v>5934</v>
      </c>
      <c r="G4560" s="336" t="s">
        <v>1765</v>
      </c>
      <c r="H4560" s="626">
        <v>44746</v>
      </c>
      <c r="I4560" s="449">
        <v>0</v>
      </c>
      <c r="J4560" s="339"/>
    </row>
    <row r="4561" spans="1:10" s="372" customFormat="1" ht="23.25">
      <c r="A4561" s="325" t="s">
        <v>5935</v>
      </c>
      <c r="B4561" s="336" t="s">
        <v>1870</v>
      </c>
      <c r="C4561" s="336"/>
      <c r="D4561" s="336" t="s">
        <v>5936</v>
      </c>
      <c r="E4561" s="469">
        <v>32000</v>
      </c>
      <c r="F4561" s="376" t="s">
        <v>5676</v>
      </c>
      <c r="G4561" s="336" t="s">
        <v>1765</v>
      </c>
      <c r="H4561" s="626">
        <v>44747</v>
      </c>
      <c r="I4561" s="449">
        <v>0</v>
      </c>
      <c r="J4561" s="339"/>
    </row>
    <row r="4562" spans="1:10" s="372" customFormat="1" ht="23.25">
      <c r="A4562" s="325" t="s">
        <v>5937</v>
      </c>
      <c r="B4562" s="336" t="s">
        <v>1870</v>
      </c>
      <c r="C4562" s="336"/>
      <c r="D4562" s="336" t="s">
        <v>5938</v>
      </c>
      <c r="E4562" s="469">
        <v>32000</v>
      </c>
      <c r="F4562" s="376" t="s">
        <v>5686</v>
      </c>
      <c r="G4562" s="336" t="s">
        <v>1765</v>
      </c>
      <c r="H4562" s="626">
        <v>44747</v>
      </c>
      <c r="I4562" s="449">
        <v>0</v>
      </c>
      <c r="J4562" s="339"/>
    </row>
    <row r="4563" spans="1:10" s="372" customFormat="1" ht="23.25">
      <c r="A4563" s="325" t="s">
        <v>5939</v>
      </c>
      <c r="B4563" s="336" t="s">
        <v>1870</v>
      </c>
      <c r="C4563" s="336"/>
      <c r="D4563" s="336" t="s">
        <v>5940</v>
      </c>
      <c r="E4563" s="469">
        <v>32000</v>
      </c>
      <c r="F4563" s="376" t="s">
        <v>5683</v>
      </c>
      <c r="G4563" s="336" t="s">
        <v>1765</v>
      </c>
      <c r="H4563" s="626">
        <v>44747</v>
      </c>
      <c r="I4563" s="449">
        <v>0</v>
      </c>
      <c r="J4563" s="339"/>
    </row>
    <row r="4564" spans="1:10" s="372" customFormat="1" ht="23.25">
      <c r="A4564" s="325" t="s">
        <v>5941</v>
      </c>
      <c r="B4564" s="336" t="s">
        <v>1870</v>
      </c>
      <c r="C4564" s="336"/>
      <c r="D4564" s="336" t="s">
        <v>5942</v>
      </c>
      <c r="E4564" s="469">
        <v>18000</v>
      </c>
      <c r="F4564" s="376" t="s">
        <v>2239</v>
      </c>
      <c r="G4564" s="336" t="s">
        <v>1765</v>
      </c>
      <c r="H4564" s="626">
        <v>44748</v>
      </c>
      <c r="I4564" s="449">
        <v>0</v>
      </c>
      <c r="J4564" s="339"/>
    </row>
    <row r="4565" spans="1:10" s="372" customFormat="1" ht="23.25">
      <c r="A4565" s="325" t="s">
        <v>5943</v>
      </c>
      <c r="B4565" s="336" t="s">
        <v>1870</v>
      </c>
      <c r="C4565" s="336"/>
      <c r="D4565" s="336" t="s">
        <v>5944</v>
      </c>
      <c r="E4565" s="469">
        <v>20920.560000000001</v>
      </c>
      <c r="F4565" s="376" t="s">
        <v>2434</v>
      </c>
      <c r="G4565" s="336" t="s">
        <v>1765</v>
      </c>
      <c r="H4565" s="626">
        <v>44748</v>
      </c>
      <c r="I4565" s="449">
        <v>0</v>
      </c>
      <c r="J4565" s="339"/>
    </row>
    <row r="4566" spans="1:10" s="372" customFormat="1" ht="23.25">
      <c r="A4566" s="325" t="s">
        <v>5945</v>
      </c>
      <c r="B4566" s="336" t="s">
        <v>1870</v>
      </c>
      <c r="C4566" s="336"/>
      <c r="D4566" s="336" t="s">
        <v>5946</v>
      </c>
      <c r="E4566" s="469">
        <v>24000</v>
      </c>
      <c r="F4566" s="376" t="s">
        <v>5669</v>
      </c>
      <c r="G4566" s="336" t="s">
        <v>1765</v>
      </c>
      <c r="H4566" s="626">
        <v>44750</v>
      </c>
      <c r="I4566" s="449">
        <v>0</v>
      </c>
      <c r="J4566" s="339"/>
    </row>
    <row r="4567" spans="1:10" s="372" customFormat="1" ht="34.9">
      <c r="A4567" s="325" t="s">
        <v>5947</v>
      </c>
      <c r="B4567" s="336" t="s">
        <v>1870</v>
      </c>
      <c r="C4567" s="336"/>
      <c r="D4567" s="336" t="s">
        <v>5948</v>
      </c>
      <c r="E4567" s="469">
        <v>18000</v>
      </c>
      <c r="F4567" s="376" t="s">
        <v>5949</v>
      </c>
      <c r="G4567" s="336" t="s">
        <v>1765</v>
      </c>
      <c r="H4567" s="626">
        <v>44750</v>
      </c>
      <c r="I4567" s="449">
        <v>0</v>
      </c>
      <c r="J4567" s="339"/>
    </row>
    <row r="4568" spans="1:10" s="372" customFormat="1" ht="23.25">
      <c r="A4568" s="325" t="s">
        <v>5950</v>
      </c>
      <c r="B4568" s="336" t="s">
        <v>1870</v>
      </c>
      <c r="C4568" s="336"/>
      <c r="D4568" s="336" t="s">
        <v>5951</v>
      </c>
      <c r="E4568" s="469">
        <v>25500</v>
      </c>
      <c r="F4568" s="376" t="s">
        <v>5697</v>
      </c>
      <c r="G4568" s="336" t="s">
        <v>1765</v>
      </c>
      <c r="H4568" s="626">
        <v>44753</v>
      </c>
      <c r="I4568" s="449">
        <v>0</v>
      </c>
      <c r="J4568" s="339"/>
    </row>
    <row r="4569" spans="1:10" s="372" customFormat="1" ht="23.25">
      <c r="A4569" s="325" t="s">
        <v>5952</v>
      </c>
      <c r="B4569" s="336" t="s">
        <v>1870</v>
      </c>
      <c r="C4569" s="336"/>
      <c r="D4569" s="336" t="s">
        <v>2492</v>
      </c>
      <c r="E4569" s="469">
        <v>27000</v>
      </c>
      <c r="F4569" s="376" t="s">
        <v>5702</v>
      </c>
      <c r="G4569" s="336" t="s">
        <v>1765</v>
      </c>
      <c r="H4569" s="626">
        <v>44753</v>
      </c>
      <c r="I4569" s="449">
        <v>0</v>
      </c>
      <c r="J4569" s="339"/>
    </row>
    <row r="4570" spans="1:10" s="372" customFormat="1" ht="23.25">
      <c r="A4570" s="325" t="s">
        <v>5953</v>
      </c>
      <c r="B4570" s="336" t="s">
        <v>1870</v>
      </c>
      <c r="C4570" s="336"/>
      <c r="D4570" s="336" t="s">
        <v>2494</v>
      </c>
      <c r="E4570" s="469">
        <v>30000</v>
      </c>
      <c r="F4570" s="376" t="s">
        <v>1983</v>
      </c>
      <c r="G4570" s="336" t="s">
        <v>1765</v>
      </c>
      <c r="H4570" s="626">
        <v>44753</v>
      </c>
      <c r="I4570" s="449">
        <v>0</v>
      </c>
      <c r="J4570" s="339"/>
    </row>
    <row r="4571" spans="1:10" s="372" customFormat="1" ht="23.25">
      <c r="A4571" s="325" t="s">
        <v>5954</v>
      </c>
      <c r="B4571" s="336" t="s">
        <v>1870</v>
      </c>
      <c r="C4571" s="336"/>
      <c r="D4571" s="336" t="s">
        <v>5955</v>
      </c>
      <c r="E4571" s="469">
        <v>25500</v>
      </c>
      <c r="F4571" s="376" t="s">
        <v>5699</v>
      </c>
      <c r="G4571" s="336" t="s">
        <v>1765</v>
      </c>
      <c r="H4571" s="626">
        <v>44753</v>
      </c>
      <c r="I4571" s="449">
        <v>0</v>
      </c>
      <c r="J4571" s="339"/>
    </row>
    <row r="4572" spans="1:10" s="243" customFormat="1" ht="23.25">
      <c r="A4572" s="325" t="s">
        <v>5956</v>
      </c>
      <c r="B4572" s="336" t="s">
        <v>1870</v>
      </c>
      <c r="C4572" s="336"/>
      <c r="D4572" s="336" t="s">
        <v>5957</v>
      </c>
      <c r="E4572" s="469">
        <v>30000</v>
      </c>
      <c r="F4572" s="376" t="s">
        <v>5695</v>
      </c>
      <c r="G4572" s="336" t="s">
        <v>1765</v>
      </c>
      <c r="H4572" s="626">
        <v>44753</v>
      </c>
      <c r="I4572" s="449">
        <v>0</v>
      </c>
      <c r="J4572" s="339"/>
    </row>
    <row r="4573" spans="1:10" s="243" customFormat="1" ht="34.9">
      <c r="A4573" s="325" t="s">
        <v>5958</v>
      </c>
      <c r="B4573" s="336" t="s">
        <v>1870</v>
      </c>
      <c r="C4573" s="336"/>
      <c r="D4573" s="336" t="s">
        <v>5959</v>
      </c>
      <c r="E4573" s="469">
        <v>30361.4</v>
      </c>
      <c r="F4573" s="376" t="s">
        <v>2404</v>
      </c>
      <c r="G4573" s="336" t="s">
        <v>1765</v>
      </c>
      <c r="H4573" s="626">
        <v>44754</v>
      </c>
      <c r="I4573" s="449">
        <v>0</v>
      </c>
      <c r="J4573" s="339"/>
    </row>
    <row r="4574" spans="1:10" s="243" customFormat="1" ht="23.25">
      <c r="A4574" s="325" t="s">
        <v>5960</v>
      </c>
      <c r="B4574" s="336" t="s">
        <v>1870</v>
      </c>
      <c r="C4574" s="336"/>
      <c r="D4574" s="336" t="s">
        <v>5961</v>
      </c>
      <c r="E4574" s="469">
        <v>31166.67</v>
      </c>
      <c r="F4574" s="376" t="s">
        <v>5495</v>
      </c>
      <c r="G4574" s="336" t="s">
        <v>1765</v>
      </c>
      <c r="H4574" s="626">
        <v>44755</v>
      </c>
      <c r="I4574" s="449">
        <v>0</v>
      </c>
      <c r="J4574" s="339"/>
    </row>
    <row r="4575" spans="1:10" s="243" customFormat="1" ht="23.25">
      <c r="A4575" s="325" t="s">
        <v>5962</v>
      </c>
      <c r="B4575" s="336" t="s">
        <v>1870</v>
      </c>
      <c r="C4575" s="336"/>
      <c r="D4575" s="336" t="s">
        <v>5963</v>
      </c>
      <c r="E4575" s="469">
        <v>18000</v>
      </c>
      <c r="F4575" s="376" t="s">
        <v>1902</v>
      </c>
      <c r="G4575" s="336" t="s">
        <v>1765</v>
      </c>
      <c r="H4575" s="626">
        <v>44755</v>
      </c>
      <c r="I4575" s="449">
        <v>0</v>
      </c>
      <c r="J4575" s="339"/>
    </row>
    <row r="4576" spans="1:10" s="243" customFormat="1" ht="23.25">
      <c r="A4576" s="325" t="s">
        <v>5964</v>
      </c>
      <c r="B4576" s="336" t="s">
        <v>1870</v>
      </c>
      <c r="C4576" s="336"/>
      <c r="D4576" s="336" t="s">
        <v>2501</v>
      </c>
      <c r="E4576" s="469">
        <v>19250</v>
      </c>
      <c r="F4576" s="376" t="s">
        <v>5965</v>
      </c>
      <c r="G4576" s="336" t="s">
        <v>1765</v>
      </c>
      <c r="H4576" s="626">
        <v>44755</v>
      </c>
      <c r="I4576" s="449">
        <v>0</v>
      </c>
      <c r="J4576" s="339"/>
    </row>
    <row r="4577" spans="1:10" s="243" customFormat="1" ht="23.25">
      <c r="A4577" s="325" t="s">
        <v>5966</v>
      </c>
      <c r="B4577" s="336" t="s">
        <v>1870</v>
      </c>
      <c r="C4577" s="336"/>
      <c r="D4577" s="336" t="s">
        <v>2515</v>
      </c>
      <c r="E4577" s="469">
        <v>20000</v>
      </c>
      <c r="F4577" s="376" t="s">
        <v>5967</v>
      </c>
      <c r="G4577" s="336" t="s">
        <v>1765</v>
      </c>
      <c r="H4577" s="626">
        <v>44756</v>
      </c>
      <c r="I4577" s="449">
        <v>0</v>
      </c>
      <c r="J4577" s="339"/>
    </row>
    <row r="4578" spans="1:10" s="243" customFormat="1" ht="23.25">
      <c r="A4578" s="325" t="s">
        <v>5968</v>
      </c>
      <c r="B4578" s="336" t="s">
        <v>1870</v>
      </c>
      <c r="C4578" s="336"/>
      <c r="D4578" s="336" t="s">
        <v>5969</v>
      </c>
      <c r="E4578" s="469">
        <v>33100</v>
      </c>
      <c r="F4578" s="376" t="s">
        <v>5970</v>
      </c>
      <c r="G4578" s="336" t="s">
        <v>1765</v>
      </c>
      <c r="H4578" s="626">
        <v>44756</v>
      </c>
      <c r="I4578" s="449">
        <v>0</v>
      </c>
      <c r="J4578" s="339"/>
    </row>
    <row r="4579" spans="1:10" s="243" customFormat="1" ht="23.25">
      <c r="A4579" s="325" t="s">
        <v>5971</v>
      </c>
      <c r="B4579" s="336" t="s">
        <v>1870</v>
      </c>
      <c r="C4579" s="336"/>
      <c r="D4579" s="336" t="s">
        <v>2510</v>
      </c>
      <c r="E4579" s="469">
        <v>27180</v>
      </c>
      <c r="F4579" s="376" t="s">
        <v>2691</v>
      </c>
      <c r="G4579" s="336" t="s">
        <v>1765</v>
      </c>
      <c r="H4579" s="626">
        <v>44757</v>
      </c>
      <c r="I4579" s="449">
        <v>0</v>
      </c>
      <c r="J4579" s="339"/>
    </row>
    <row r="4580" spans="1:10" s="243" customFormat="1" ht="23.25">
      <c r="A4580" s="325" t="s">
        <v>5972</v>
      </c>
      <c r="B4580" s="336" t="s">
        <v>1870</v>
      </c>
      <c r="C4580" s="336"/>
      <c r="D4580" s="336" t="s">
        <v>2508</v>
      </c>
      <c r="E4580" s="469">
        <v>30250</v>
      </c>
      <c r="F4580" s="376" t="s">
        <v>5973</v>
      </c>
      <c r="G4580" s="336" t="s">
        <v>1765</v>
      </c>
      <c r="H4580" s="626">
        <v>44757</v>
      </c>
      <c r="I4580" s="449">
        <v>0</v>
      </c>
      <c r="J4580" s="339"/>
    </row>
    <row r="4581" spans="1:10" s="243" customFormat="1" ht="23.25">
      <c r="A4581" s="325" t="s">
        <v>5974</v>
      </c>
      <c r="B4581" s="336" t="s">
        <v>1870</v>
      </c>
      <c r="C4581" s="336"/>
      <c r="D4581" s="336" t="s">
        <v>2512</v>
      </c>
      <c r="E4581" s="469">
        <v>71107.64</v>
      </c>
      <c r="F4581" s="376" t="s">
        <v>2010</v>
      </c>
      <c r="G4581" s="336" t="s">
        <v>1765</v>
      </c>
      <c r="H4581" s="626">
        <v>44757</v>
      </c>
      <c r="I4581" s="449">
        <v>0</v>
      </c>
      <c r="J4581" s="339"/>
    </row>
    <row r="4582" spans="1:10" s="243" customFormat="1" ht="23.25">
      <c r="A4582" s="325" t="s">
        <v>5975</v>
      </c>
      <c r="B4582" s="336" t="s">
        <v>1870</v>
      </c>
      <c r="C4582" s="336"/>
      <c r="D4582" s="336" t="s">
        <v>2521</v>
      </c>
      <c r="E4582" s="469">
        <v>18666.77</v>
      </c>
      <c r="F4582" s="376" t="s">
        <v>5976</v>
      </c>
      <c r="G4582" s="336" t="s">
        <v>1765</v>
      </c>
      <c r="H4582" s="626">
        <v>44760</v>
      </c>
      <c r="I4582" s="449">
        <v>0</v>
      </c>
      <c r="J4582" s="339"/>
    </row>
    <row r="4583" spans="1:10" s="243" customFormat="1" ht="34.9">
      <c r="A4583" s="325" t="s">
        <v>5977</v>
      </c>
      <c r="B4583" s="336" t="s">
        <v>1870</v>
      </c>
      <c r="C4583" s="336"/>
      <c r="D4583" s="336" t="s">
        <v>2525</v>
      </c>
      <c r="E4583" s="469">
        <v>21000</v>
      </c>
      <c r="F4583" s="376" t="s">
        <v>5508</v>
      </c>
      <c r="G4583" s="336" t="s">
        <v>1765</v>
      </c>
      <c r="H4583" s="626">
        <v>44762</v>
      </c>
      <c r="I4583" s="449">
        <v>0</v>
      </c>
      <c r="J4583" s="339"/>
    </row>
    <row r="4584" spans="1:10" s="243" customFormat="1" ht="23.25">
      <c r="A4584" s="325" t="s">
        <v>5978</v>
      </c>
      <c r="B4584" s="336" t="s">
        <v>1870</v>
      </c>
      <c r="C4584" s="336"/>
      <c r="D4584" s="336" t="s">
        <v>5979</v>
      </c>
      <c r="E4584" s="469">
        <v>28016.35</v>
      </c>
      <c r="F4584" s="376" t="s">
        <v>2434</v>
      </c>
      <c r="G4584" s="336" t="s">
        <v>1765</v>
      </c>
      <c r="H4584" s="626">
        <v>44762</v>
      </c>
      <c r="I4584" s="449">
        <v>0</v>
      </c>
      <c r="J4584" s="339"/>
    </row>
    <row r="4585" spans="1:10" s="243" customFormat="1" ht="23.25">
      <c r="A4585" s="325" t="s">
        <v>5980</v>
      </c>
      <c r="B4585" s="336" t="s">
        <v>1870</v>
      </c>
      <c r="C4585" s="336"/>
      <c r="D4585" s="336" t="s">
        <v>5981</v>
      </c>
      <c r="E4585" s="469">
        <v>18000</v>
      </c>
      <c r="F4585" s="376" t="s">
        <v>5982</v>
      </c>
      <c r="G4585" s="336" t="s">
        <v>1765</v>
      </c>
      <c r="H4585" s="626">
        <v>44764</v>
      </c>
      <c r="I4585" s="449">
        <v>0</v>
      </c>
      <c r="J4585" s="339"/>
    </row>
    <row r="4586" spans="1:10" s="243" customFormat="1" ht="23.25">
      <c r="A4586" s="325" t="s">
        <v>5983</v>
      </c>
      <c r="B4586" s="336" t="s">
        <v>1870</v>
      </c>
      <c r="C4586" s="336"/>
      <c r="D4586" s="336" t="s">
        <v>5984</v>
      </c>
      <c r="E4586" s="469">
        <v>18000</v>
      </c>
      <c r="F4586" s="376" t="s">
        <v>5985</v>
      </c>
      <c r="G4586" s="336" t="s">
        <v>1765</v>
      </c>
      <c r="H4586" s="626">
        <v>44764</v>
      </c>
      <c r="I4586" s="449">
        <v>0</v>
      </c>
      <c r="J4586" s="339"/>
    </row>
    <row r="4587" spans="1:10" s="243" customFormat="1" ht="34.9">
      <c r="A4587" s="325" t="s">
        <v>5986</v>
      </c>
      <c r="B4587" s="336" t="s">
        <v>1870</v>
      </c>
      <c r="C4587" s="336"/>
      <c r="D4587" s="336" t="s">
        <v>5987</v>
      </c>
      <c r="E4587" s="469">
        <v>20000</v>
      </c>
      <c r="F4587" s="376" t="s">
        <v>2220</v>
      </c>
      <c r="G4587" s="336" t="s">
        <v>1765</v>
      </c>
      <c r="H4587" s="626">
        <v>44764</v>
      </c>
      <c r="I4587" s="449">
        <v>0</v>
      </c>
      <c r="J4587" s="339"/>
    </row>
    <row r="4588" spans="1:10" s="243" customFormat="1" ht="23.25">
      <c r="A4588" s="325" t="s">
        <v>5988</v>
      </c>
      <c r="B4588" s="336" t="s">
        <v>1870</v>
      </c>
      <c r="C4588" s="336"/>
      <c r="D4588" s="336" t="s">
        <v>5989</v>
      </c>
      <c r="E4588" s="469">
        <v>26000</v>
      </c>
      <c r="F4588" s="376" t="s">
        <v>5785</v>
      </c>
      <c r="G4588" s="336" t="s">
        <v>1765</v>
      </c>
      <c r="H4588" s="626">
        <v>44768</v>
      </c>
      <c r="I4588" s="449">
        <v>0</v>
      </c>
      <c r="J4588" s="339"/>
    </row>
    <row r="4589" spans="1:10" s="243" customFormat="1" ht="23.25">
      <c r="A4589" s="325" t="s">
        <v>5990</v>
      </c>
      <c r="B4589" s="336" t="s">
        <v>1870</v>
      </c>
      <c r="C4589" s="336"/>
      <c r="D4589" s="336" t="s">
        <v>5991</v>
      </c>
      <c r="E4589" s="469">
        <v>28378.54</v>
      </c>
      <c r="F4589" s="376" t="s">
        <v>2434</v>
      </c>
      <c r="G4589" s="336" t="s">
        <v>1765</v>
      </c>
      <c r="H4589" s="626">
        <v>44768</v>
      </c>
      <c r="I4589" s="449">
        <v>0</v>
      </c>
      <c r="J4589" s="339"/>
    </row>
    <row r="4590" spans="1:10" s="243" customFormat="1" ht="23.25">
      <c r="A4590" s="325" t="s">
        <v>5992</v>
      </c>
      <c r="B4590" s="336" t="s">
        <v>1870</v>
      </c>
      <c r="C4590" s="336"/>
      <c r="D4590" s="336" t="s">
        <v>2546</v>
      </c>
      <c r="E4590" s="469">
        <v>22000</v>
      </c>
      <c r="F4590" s="376" t="s">
        <v>5993</v>
      </c>
      <c r="G4590" s="336" t="s">
        <v>1765</v>
      </c>
      <c r="H4590" s="626">
        <v>44769</v>
      </c>
      <c r="I4590" s="449">
        <v>0</v>
      </c>
      <c r="J4590" s="339"/>
    </row>
    <row r="4591" spans="1:10" s="243" customFormat="1" ht="34.9">
      <c r="A4591" s="325" t="s">
        <v>5994</v>
      </c>
      <c r="B4591" s="336" t="s">
        <v>1870</v>
      </c>
      <c r="C4591" s="336"/>
      <c r="D4591" s="336" t="s">
        <v>5995</v>
      </c>
      <c r="E4591" s="469">
        <v>21000</v>
      </c>
      <c r="F4591" s="376" t="s">
        <v>5996</v>
      </c>
      <c r="G4591" s="336" t="s">
        <v>1765</v>
      </c>
      <c r="H4591" s="626">
        <v>44769</v>
      </c>
      <c r="I4591" s="449">
        <v>0</v>
      </c>
      <c r="J4591" s="339"/>
    </row>
    <row r="4592" spans="1:10" s="243" customFormat="1" ht="23.25">
      <c r="A4592" s="325" t="s">
        <v>5997</v>
      </c>
      <c r="B4592" s="336" t="s">
        <v>1870</v>
      </c>
      <c r="C4592" s="336"/>
      <c r="D4592" s="336" t="s">
        <v>5998</v>
      </c>
      <c r="E4592" s="469">
        <v>25000</v>
      </c>
      <c r="F4592" s="376" t="s">
        <v>5999</v>
      </c>
      <c r="G4592" s="336" t="s">
        <v>1765</v>
      </c>
      <c r="H4592" s="626">
        <v>44769</v>
      </c>
      <c r="I4592" s="449">
        <v>0</v>
      </c>
      <c r="J4592" s="339"/>
    </row>
    <row r="4593" spans="1:10" s="243" customFormat="1" ht="23.25">
      <c r="A4593" s="325" t="s">
        <v>6000</v>
      </c>
      <c r="B4593" s="336" t="s">
        <v>1870</v>
      </c>
      <c r="C4593" s="336"/>
      <c r="D4593" s="336" t="s">
        <v>6001</v>
      </c>
      <c r="E4593" s="469">
        <v>33740</v>
      </c>
      <c r="F4593" s="376" t="s">
        <v>6002</v>
      </c>
      <c r="G4593" s="336" t="s">
        <v>1765</v>
      </c>
      <c r="H4593" s="626">
        <v>44769</v>
      </c>
      <c r="I4593" s="449">
        <v>0</v>
      </c>
      <c r="J4593" s="339"/>
    </row>
    <row r="4594" spans="1:10" s="243" customFormat="1" ht="23.25">
      <c r="A4594" s="325" t="s">
        <v>6003</v>
      </c>
      <c r="B4594" s="336" t="s">
        <v>1870</v>
      </c>
      <c r="C4594" s="336"/>
      <c r="D4594" s="336" t="s">
        <v>6004</v>
      </c>
      <c r="E4594" s="469">
        <v>34381.26</v>
      </c>
      <c r="F4594" s="376" t="s">
        <v>6005</v>
      </c>
      <c r="G4594" s="336" t="s">
        <v>1765</v>
      </c>
      <c r="H4594" s="626">
        <v>44774</v>
      </c>
      <c r="I4594" s="449">
        <v>0</v>
      </c>
      <c r="J4594" s="339"/>
    </row>
    <row r="4595" spans="1:10" s="243" customFormat="1" ht="23.25">
      <c r="A4595" s="325" t="s">
        <v>6006</v>
      </c>
      <c r="B4595" s="336" t="s">
        <v>1870</v>
      </c>
      <c r="C4595" s="336"/>
      <c r="D4595" s="336" t="s">
        <v>6007</v>
      </c>
      <c r="E4595" s="469">
        <v>155438.45000000001</v>
      </c>
      <c r="F4595" s="376" t="s">
        <v>6008</v>
      </c>
      <c r="G4595" s="336" t="s">
        <v>1765</v>
      </c>
      <c r="H4595" s="626">
        <v>44775</v>
      </c>
      <c r="I4595" s="449">
        <v>0</v>
      </c>
      <c r="J4595" s="339"/>
    </row>
    <row r="4596" spans="1:10" s="243" customFormat="1" ht="23.25">
      <c r="A4596" s="325" t="s">
        <v>6009</v>
      </c>
      <c r="B4596" s="336" t="s">
        <v>1870</v>
      </c>
      <c r="C4596" s="336"/>
      <c r="D4596" s="336" t="s">
        <v>6010</v>
      </c>
      <c r="E4596" s="469">
        <v>25000</v>
      </c>
      <c r="F4596" s="376" t="s">
        <v>6011</v>
      </c>
      <c r="G4596" s="336" t="s">
        <v>1765</v>
      </c>
      <c r="H4596" s="626">
        <v>44775</v>
      </c>
      <c r="I4596" s="449">
        <v>0</v>
      </c>
      <c r="J4596" s="339"/>
    </row>
    <row r="4597" spans="1:10" s="243" customFormat="1" ht="46.5">
      <c r="A4597" s="325" t="s">
        <v>6012</v>
      </c>
      <c r="B4597" s="336" t="s">
        <v>1870</v>
      </c>
      <c r="C4597" s="336"/>
      <c r="D4597" s="336" t="s">
        <v>6013</v>
      </c>
      <c r="E4597" s="469">
        <v>36000</v>
      </c>
      <c r="F4597" s="376" t="s">
        <v>6014</v>
      </c>
      <c r="G4597" s="336" t="s">
        <v>1765</v>
      </c>
      <c r="H4597" s="626">
        <v>44775</v>
      </c>
      <c r="I4597" s="449">
        <v>0</v>
      </c>
      <c r="J4597" s="339"/>
    </row>
    <row r="4598" spans="1:10" s="243" customFormat="1" ht="34.9">
      <c r="A4598" s="325" t="s">
        <v>6015</v>
      </c>
      <c r="B4598" s="336" t="s">
        <v>1870</v>
      </c>
      <c r="C4598" s="336"/>
      <c r="D4598" s="336" t="s">
        <v>6016</v>
      </c>
      <c r="E4598" s="469">
        <v>25500</v>
      </c>
      <c r="F4598" s="376" t="s">
        <v>5643</v>
      </c>
      <c r="G4598" s="336" t="s">
        <v>1765</v>
      </c>
      <c r="H4598" s="626">
        <v>44775</v>
      </c>
      <c r="I4598" s="449">
        <v>0</v>
      </c>
      <c r="J4598" s="339"/>
    </row>
    <row r="4599" spans="1:10" s="243" customFormat="1" ht="34.9">
      <c r="A4599" s="325" t="s">
        <v>6017</v>
      </c>
      <c r="B4599" s="336" t="s">
        <v>1870</v>
      </c>
      <c r="C4599" s="336"/>
      <c r="D4599" s="336" t="s">
        <v>6018</v>
      </c>
      <c r="E4599" s="469">
        <v>30000</v>
      </c>
      <c r="F4599" s="376" t="s">
        <v>1949</v>
      </c>
      <c r="G4599" s="336" t="s">
        <v>1765</v>
      </c>
      <c r="H4599" s="626">
        <v>44775</v>
      </c>
      <c r="I4599" s="449">
        <v>0</v>
      </c>
      <c r="J4599" s="339"/>
    </row>
    <row r="4600" spans="1:10" s="243" customFormat="1" ht="23.25">
      <c r="A4600" s="325" t="s">
        <v>6019</v>
      </c>
      <c r="B4600" s="336" t="s">
        <v>1870</v>
      </c>
      <c r="C4600" s="336"/>
      <c r="D4600" s="336" t="s">
        <v>6020</v>
      </c>
      <c r="E4600" s="469">
        <v>39000</v>
      </c>
      <c r="F4600" s="376" t="s">
        <v>5660</v>
      </c>
      <c r="G4600" s="336" t="s">
        <v>1765</v>
      </c>
      <c r="H4600" s="626">
        <v>44775</v>
      </c>
      <c r="I4600" s="449">
        <v>0</v>
      </c>
      <c r="J4600" s="339"/>
    </row>
    <row r="4601" spans="1:10" s="243" customFormat="1" ht="23.25">
      <c r="A4601" s="325" t="s">
        <v>6021</v>
      </c>
      <c r="B4601" s="336" t="s">
        <v>1870</v>
      </c>
      <c r="C4601" s="336"/>
      <c r="D4601" s="336" t="s">
        <v>6022</v>
      </c>
      <c r="E4601" s="469">
        <v>18248.849999999999</v>
      </c>
      <c r="F4601" s="376" t="s">
        <v>2434</v>
      </c>
      <c r="G4601" s="336" t="s">
        <v>1765</v>
      </c>
      <c r="H4601" s="626">
        <v>44775</v>
      </c>
      <c r="I4601" s="449">
        <v>0</v>
      </c>
      <c r="J4601" s="339"/>
    </row>
    <row r="4602" spans="1:10" s="243" customFormat="1" ht="23.25">
      <c r="A4602" s="325" t="s">
        <v>6023</v>
      </c>
      <c r="B4602" s="336" t="s">
        <v>1870</v>
      </c>
      <c r="C4602" s="336"/>
      <c r="D4602" s="336" t="s">
        <v>6024</v>
      </c>
      <c r="E4602" s="469">
        <v>25000</v>
      </c>
      <c r="F4602" s="376" t="s">
        <v>6025</v>
      </c>
      <c r="G4602" s="336" t="s">
        <v>1765</v>
      </c>
      <c r="H4602" s="626">
        <v>44776</v>
      </c>
      <c r="I4602" s="449">
        <v>0</v>
      </c>
      <c r="J4602" s="339"/>
    </row>
    <row r="4603" spans="1:10" s="243" customFormat="1" ht="23.25">
      <c r="A4603" s="325" t="s">
        <v>6026</v>
      </c>
      <c r="B4603" s="336" t="s">
        <v>1870</v>
      </c>
      <c r="C4603" s="336"/>
      <c r="D4603" s="336" t="s">
        <v>6027</v>
      </c>
      <c r="E4603" s="469">
        <v>20000</v>
      </c>
      <c r="F4603" s="376" t="s">
        <v>6028</v>
      </c>
      <c r="G4603" s="336" t="s">
        <v>1765</v>
      </c>
      <c r="H4603" s="626">
        <v>44776</v>
      </c>
      <c r="I4603" s="449">
        <v>0</v>
      </c>
      <c r="J4603" s="339"/>
    </row>
    <row r="4604" spans="1:10" s="243" customFormat="1" ht="23.25">
      <c r="A4604" s="325" t="s">
        <v>6029</v>
      </c>
      <c r="B4604" s="336" t="s">
        <v>1870</v>
      </c>
      <c r="C4604" s="336"/>
      <c r="D4604" s="336" t="s">
        <v>6030</v>
      </c>
      <c r="E4604" s="469">
        <v>21000</v>
      </c>
      <c r="F4604" s="376" t="s">
        <v>6031</v>
      </c>
      <c r="G4604" s="336" t="s">
        <v>1765</v>
      </c>
      <c r="H4604" s="626">
        <v>44776</v>
      </c>
      <c r="I4604" s="449">
        <v>0</v>
      </c>
      <c r="J4604" s="339"/>
    </row>
    <row r="4605" spans="1:10" s="243" customFormat="1" ht="23.25">
      <c r="A4605" s="325" t="s">
        <v>6032</v>
      </c>
      <c r="B4605" s="336" t="s">
        <v>1870</v>
      </c>
      <c r="C4605" s="336"/>
      <c r="D4605" s="336" t="s">
        <v>6033</v>
      </c>
      <c r="E4605" s="469">
        <v>19422</v>
      </c>
      <c r="F4605" s="376" t="s">
        <v>6034</v>
      </c>
      <c r="G4605" s="336" t="s">
        <v>1765</v>
      </c>
      <c r="H4605" s="626">
        <v>44776</v>
      </c>
      <c r="I4605" s="449">
        <v>0</v>
      </c>
      <c r="J4605" s="339"/>
    </row>
    <row r="4606" spans="1:10" s="243" customFormat="1" ht="23.25">
      <c r="A4606" s="325" t="s">
        <v>6035</v>
      </c>
      <c r="B4606" s="336" t="s">
        <v>1870</v>
      </c>
      <c r="C4606" s="336"/>
      <c r="D4606" s="336" t="s">
        <v>6036</v>
      </c>
      <c r="E4606" s="469">
        <v>20240</v>
      </c>
      <c r="F4606" s="376" t="s">
        <v>6037</v>
      </c>
      <c r="G4606" s="336" t="s">
        <v>1765</v>
      </c>
      <c r="H4606" s="626">
        <v>44776</v>
      </c>
      <c r="I4606" s="449">
        <v>0</v>
      </c>
      <c r="J4606" s="339"/>
    </row>
    <row r="4607" spans="1:10" s="243" customFormat="1" ht="23.25">
      <c r="A4607" s="325" t="s">
        <v>6038</v>
      </c>
      <c r="B4607" s="336" t="s">
        <v>1870</v>
      </c>
      <c r="C4607" s="336"/>
      <c r="D4607" s="336" t="s">
        <v>6039</v>
      </c>
      <c r="E4607" s="469">
        <v>36000</v>
      </c>
      <c r="F4607" s="376" t="s">
        <v>6040</v>
      </c>
      <c r="G4607" s="336" t="s">
        <v>1765</v>
      </c>
      <c r="H4607" s="626">
        <v>44777</v>
      </c>
      <c r="I4607" s="449">
        <v>0</v>
      </c>
      <c r="J4607" s="339"/>
    </row>
    <row r="4608" spans="1:10" s="243" customFormat="1" ht="23.25">
      <c r="A4608" s="325" t="s">
        <v>6041</v>
      </c>
      <c r="B4608" s="336" t="s">
        <v>1870</v>
      </c>
      <c r="C4608" s="336"/>
      <c r="D4608" s="336" t="s">
        <v>6042</v>
      </c>
      <c r="E4608" s="469">
        <v>18000</v>
      </c>
      <c r="F4608" s="376" t="s">
        <v>6043</v>
      </c>
      <c r="G4608" s="336" t="s">
        <v>1765</v>
      </c>
      <c r="H4608" s="626">
        <v>44777</v>
      </c>
      <c r="I4608" s="449">
        <v>0</v>
      </c>
      <c r="J4608" s="339"/>
    </row>
    <row r="4609" spans="1:10" s="243" customFormat="1" ht="23.25">
      <c r="A4609" s="325" t="s">
        <v>6044</v>
      </c>
      <c r="B4609" s="336" t="s">
        <v>1870</v>
      </c>
      <c r="C4609" s="336"/>
      <c r="D4609" s="336" t="s">
        <v>6045</v>
      </c>
      <c r="E4609" s="469">
        <v>36000</v>
      </c>
      <c r="F4609" s="376" t="s">
        <v>2377</v>
      </c>
      <c r="G4609" s="336" t="s">
        <v>1765</v>
      </c>
      <c r="H4609" s="626">
        <v>44783</v>
      </c>
      <c r="I4609" s="449">
        <v>0</v>
      </c>
      <c r="J4609" s="339"/>
    </row>
    <row r="4610" spans="1:10" s="243" customFormat="1" ht="23.25">
      <c r="A4610" s="325" t="s">
        <v>6046</v>
      </c>
      <c r="B4610" s="336" t="s">
        <v>1870</v>
      </c>
      <c r="C4610" s="336"/>
      <c r="D4610" s="336" t="s">
        <v>2566</v>
      </c>
      <c r="E4610" s="469">
        <v>21000</v>
      </c>
      <c r="F4610" s="376" t="s">
        <v>5763</v>
      </c>
      <c r="G4610" s="336" t="s">
        <v>1765</v>
      </c>
      <c r="H4610" s="626">
        <v>44783</v>
      </c>
      <c r="I4610" s="449">
        <v>0</v>
      </c>
      <c r="J4610" s="339"/>
    </row>
    <row r="4611" spans="1:10" s="243" customFormat="1" ht="23.25">
      <c r="A4611" s="325" t="s">
        <v>6047</v>
      </c>
      <c r="B4611" s="336" t="s">
        <v>1870</v>
      </c>
      <c r="C4611" s="336"/>
      <c r="D4611" s="336" t="s">
        <v>6048</v>
      </c>
      <c r="E4611" s="469">
        <v>18670</v>
      </c>
      <c r="F4611" s="376" t="s">
        <v>2022</v>
      </c>
      <c r="G4611" s="336" t="s">
        <v>1765</v>
      </c>
      <c r="H4611" s="626">
        <v>44785</v>
      </c>
      <c r="I4611" s="449">
        <v>0</v>
      </c>
      <c r="J4611" s="339"/>
    </row>
    <row r="4612" spans="1:10" s="243" customFormat="1" ht="23.25">
      <c r="A4612" s="325" t="s">
        <v>6049</v>
      </c>
      <c r="B4612" s="336" t="s">
        <v>1870</v>
      </c>
      <c r="C4612" s="336"/>
      <c r="D4612" s="336" t="s">
        <v>6050</v>
      </c>
      <c r="E4612" s="469">
        <v>24000</v>
      </c>
      <c r="F4612" s="376" t="s">
        <v>5792</v>
      </c>
      <c r="G4612" s="336" t="s">
        <v>1765</v>
      </c>
      <c r="H4612" s="626">
        <v>44788</v>
      </c>
      <c r="I4612" s="449">
        <v>0</v>
      </c>
      <c r="J4612" s="339"/>
    </row>
    <row r="4613" spans="1:10" s="243" customFormat="1" ht="34.9">
      <c r="A4613" s="325" t="s">
        <v>6051</v>
      </c>
      <c r="B4613" s="336" t="s">
        <v>1870</v>
      </c>
      <c r="C4613" s="336"/>
      <c r="D4613" s="336" t="s">
        <v>6052</v>
      </c>
      <c r="E4613" s="469">
        <v>20000</v>
      </c>
      <c r="F4613" s="376" t="s">
        <v>6053</v>
      </c>
      <c r="G4613" s="336" t="s">
        <v>1765</v>
      </c>
      <c r="H4613" s="626">
        <v>44790</v>
      </c>
      <c r="I4613" s="449">
        <v>0</v>
      </c>
      <c r="J4613" s="339"/>
    </row>
    <row r="4614" spans="1:10" s="243" customFormat="1" ht="23.25">
      <c r="A4614" s="325" t="s">
        <v>6054</v>
      </c>
      <c r="B4614" s="336" t="s">
        <v>1870</v>
      </c>
      <c r="C4614" s="336"/>
      <c r="D4614" s="336" t="s">
        <v>2599</v>
      </c>
      <c r="E4614" s="469">
        <v>18009.04</v>
      </c>
      <c r="F4614" s="376" t="s">
        <v>6055</v>
      </c>
      <c r="G4614" s="336" t="s">
        <v>1765</v>
      </c>
      <c r="H4614" s="626">
        <v>44795</v>
      </c>
      <c r="I4614" s="449">
        <v>0</v>
      </c>
      <c r="J4614" s="339"/>
    </row>
    <row r="4615" spans="1:10" s="243" customFormat="1" ht="46.5">
      <c r="A4615" s="325" t="s">
        <v>6056</v>
      </c>
      <c r="B4615" s="336" t="s">
        <v>1870</v>
      </c>
      <c r="C4615" s="336"/>
      <c r="D4615" s="336" t="s">
        <v>6057</v>
      </c>
      <c r="E4615" s="469">
        <v>24000</v>
      </c>
      <c r="F4615" s="376" t="s">
        <v>5884</v>
      </c>
      <c r="G4615" s="336" t="s">
        <v>1765</v>
      </c>
      <c r="H4615" s="626">
        <v>44796</v>
      </c>
      <c r="I4615" s="449">
        <v>0</v>
      </c>
      <c r="J4615" s="339"/>
    </row>
    <row r="4616" spans="1:10" s="243" customFormat="1" ht="34.9">
      <c r="A4616" s="325" t="s">
        <v>6058</v>
      </c>
      <c r="B4616" s="336" t="s">
        <v>1870</v>
      </c>
      <c r="C4616" s="336"/>
      <c r="D4616" s="336" t="s">
        <v>6059</v>
      </c>
      <c r="E4616" s="469">
        <v>24000</v>
      </c>
      <c r="F4616" s="376" t="s">
        <v>6060</v>
      </c>
      <c r="G4616" s="336" t="s">
        <v>1765</v>
      </c>
      <c r="H4616" s="626">
        <v>44796</v>
      </c>
      <c r="I4616" s="449">
        <v>0</v>
      </c>
      <c r="J4616" s="339"/>
    </row>
    <row r="4617" spans="1:10" s="243" customFormat="1" ht="46.5">
      <c r="A4617" s="325" t="s">
        <v>6061</v>
      </c>
      <c r="B4617" s="336" t="s">
        <v>1870</v>
      </c>
      <c r="C4617" s="336"/>
      <c r="D4617" s="336" t="s">
        <v>6062</v>
      </c>
      <c r="E4617" s="469">
        <v>32000</v>
      </c>
      <c r="F4617" s="376" t="s">
        <v>5825</v>
      </c>
      <c r="G4617" s="336" t="s">
        <v>1765</v>
      </c>
      <c r="H4617" s="626">
        <v>44797</v>
      </c>
      <c r="I4617" s="449">
        <v>0</v>
      </c>
      <c r="J4617" s="339"/>
    </row>
    <row r="4618" spans="1:10" s="243" customFormat="1" ht="23.25">
      <c r="A4618" s="325" t="s">
        <v>6063</v>
      </c>
      <c r="B4618" s="336" t="s">
        <v>1870</v>
      </c>
      <c r="C4618" s="336"/>
      <c r="D4618" s="336" t="s">
        <v>6064</v>
      </c>
      <c r="E4618" s="469">
        <v>33500</v>
      </c>
      <c r="F4618" s="376" t="s">
        <v>6065</v>
      </c>
      <c r="G4618" s="336" t="s">
        <v>1765</v>
      </c>
      <c r="H4618" s="626">
        <v>44798</v>
      </c>
      <c r="I4618" s="449">
        <v>0</v>
      </c>
      <c r="J4618" s="339"/>
    </row>
    <row r="4619" spans="1:10" s="243" customFormat="1" ht="34.9">
      <c r="A4619" s="325" t="s">
        <v>6066</v>
      </c>
      <c r="B4619" s="336" t="s">
        <v>1870</v>
      </c>
      <c r="C4619" s="336"/>
      <c r="D4619" s="336" t="s">
        <v>6067</v>
      </c>
      <c r="E4619" s="469">
        <v>36710.980000000003</v>
      </c>
      <c r="F4619" s="376" t="s">
        <v>6068</v>
      </c>
      <c r="G4619" s="336" t="s">
        <v>1765</v>
      </c>
      <c r="H4619" s="626">
        <v>44799</v>
      </c>
      <c r="I4619" s="449">
        <v>0</v>
      </c>
      <c r="J4619" s="339"/>
    </row>
    <row r="4620" spans="1:10" s="243" customFormat="1" ht="23.25">
      <c r="A4620" s="325" t="s">
        <v>6069</v>
      </c>
      <c r="B4620" s="336" t="s">
        <v>1870</v>
      </c>
      <c r="C4620" s="336"/>
      <c r="D4620" s="336" t="s">
        <v>6070</v>
      </c>
      <c r="E4620" s="469">
        <v>24000</v>
      </c>
      <c r="F4620" s="376" t="s">
        <v>1912</v>
      </c>
      <c r="G4620" s="336" t="s">
        <v>1765</v>
      </c>
      <c r="H4620" s="626">
        <v>44804</v>
      </c>
      <c r="I4620" s="449">
        <v>0</v>
      </c>
      <c r="J4620" s="339"/>
    </row>
    <row r="4621" spans="1:10" s="243" customFormat="1" ht="34.9">
      <c r="A4621" s="325" t="s">
        <v>6071</v>
      </c>
      <c r="B4621" s="336" t="s">
        <v>1870</v>
      </c>
      <c r="C4621" s="336"/>
      <c r="D4621" s="336" t="s">
        <v>6072</v>
      </c>
      <c r="E4621" s="469">
        <v>30000</v>
      </c>
      <c r="F4621" s="376" t="s">
        <v>6073</v>
      </c>
      <c r="G4621" s="336" t="s">
        <v>1765</v>
      </c>
      <c r="H4621" s="626">
        <v>44804</v>
      </c>
      <c r="I4621" s="449">
        <v>0</v>
      </c>
      <c r="J4621" s="339"/>
    </row>
    <row r="4622" spans="1:10" s="243" customFormat="1" ht="34.9">
      <c r="A4622" s="325" t="s">
        <v>6074</v>
      </c>
      <c r="B4622" s="336" t="s">
        <v>1870</v>
      </c>
      <c r="C4622" s="336"/>
      <c r="D4622" s="336" t="s">
        <v>6075</v>
      </c>
      <c r="E4622" s="469">
        <v>40000</v>
      </c>
      <c r="F4622" s="376" t="s">
        <v>6076</v>
      </c>
      <c r="G4622" s="336" t="s">
        <v>1765</v>
      </c>
      <c r="H4622" s="626">
        <v>44804</v>
      </c>
      <c r="I4622" s="449">
        <v>0</v>
      </c>
      <c r="J4622" s="339"/>
    </row>
    <row r="4623" spans="1:10" s="243" customFormat="1" ht="23.25">
      <c r="A4623" s="325" t="s">
        <v>6077</v>
      </c>
      <c r="B4623" s="336" t="s">
        <v>1870</v>
      </c>
      <c r="C4623" s="336"/>
      <c r="D4623" s="336" t="s">
        <v>6078</v>
      </c>
      <c r="E4623" s="469">
        <v>20000</v>
      </c>
      <c r="F4623" s="376" t="s">
        <v>6079</v>
      </c>
      <c r="G4623" s="336" t="s">
        <v>1765</v>
      </c>
      <c r="H4623" s="626">
        <v>44804</v>
      </c>
      <c r="I4623" s="449">
        <v>0</v>
      </c>
      <c r="J4623" s="339"/>
    </row>
    <row r="4624" spans="1:10" s="243" customFormat="1" ht="23.25">
      <c r="A4624" s="635" t="s">
        <v>6080</v>
      </c>
      <c r="B4624" s="415" t="s">
        <v>2725</v>
      </c>
      <c r="C4624" s="313" t="s">
        <v>4225</v>
      </c>
      <c r="D4624" s="629">
        <v>1</v>
      </c>
      <c r="E4624" s="451">
        <v>11947</v>
      </c>
      <c r="F4624" s="630" t="s">
        <v>6081</v>
      </c>
      <c r="G4624" s="313" t="s">
        <v>2728</v>
      </c>
      <c r="H4624" s="634">
        <v>44574</v>
      </c>
      <c r="I4624" s="628">
        <v>44574</v>
      </c>
      <c r="J4624" s="632"/>
    </row>
    <row r="4625" spans="1:10" s="243" customFormat="1" ht="23.25">
      <c r="A4625" s="635" t="s">
        <v>6082</v>
      </c>
      <c r="B4625" s="415" t="s">
        <v>4257</v>
      </c>
      <c r="C4625" s="313" t="s">
        <v>4225</v>
      </c>
      <c r="D4625" s="629">
        <v>2</v>
      </c>
      <c r="E4625" s="451">
        <v>9345.6</v>
      </c>
      <c r="F4625" s="630" t="s">
        <v>4355</v>
      </c>
      <c r="G4625" s="313" t="s">
        <v>2728</v>
      </c>
      <c r="H4625" s="634">
        <v>44581</v>
      </c>
      <c r="I4625" s="628">
        <v>44581</v>
      </c>
      <c r="J4625" s="632"/>
    </row>
    <row r="4626" spans="1:10" s="243" customFormat="1" ht="23.25">
      <c r="A4626" s="635" t="s">
        <v>6083</v>
      </c>
      <c r="B4626" s="415" t="s">
        <v>4257</v>
      </c>
      <c r="C4626" s="313" t="s">
        <v>4225</v>
      </c>
      <c r="D4626" s="629">
        <v>3</v>
      </c>
      <c r="E4626" s="451">
        <v>3894</v>
      </c>
      <c r="F4626" s="630" t="s">
        <v>4355</v>
      </c>
      <c r="G4626" s="313" t="s">
        <v>2728</v>
      </c>
      <c r="H4626" s="634">
        <v>44581</v>
      </c>
      <c r="I4626" s="628">
        <v>44581</v>
      </c>
      <c r="J4626" s="632"/>
    </row>
    <row r="4627" spans="1:10" s="243" customFormat="1">
      <c r="A4627" s="635" t="s">
        <v>6084</v>
      </c>
      <c r="B4627" s="415" t="s">
        <v>2725</v>
      </c>
      <c r="C4627" s="313" t="s">
        <v>4225</v>
      </c>
      <c r="D4627" s="629">
        <v>4</v>
      </c>
      <c r="E4627" s="451">
        <v>3910.6</v>
      </c>
      <c r="F4627" s="630" t="s">
        <v>4371</v>
      </c>
      <c r="G4627" s="313" t="s">
        <v>2728</v>
      </c>
      <c r="H4627" s="634">
        <v>44582</v>
      </c>
      <c r="I4627" s="628">
        <v>44582</v>
      </c>
      <c r="J4627" s="632"/>
    </row>
    <row r="4628" spans="1:10" s="243" customFormat="1" ht="23.25">
      <c r="A4628" s="635" t="s">
        <v>6085</v>
      </c>
      <c r="B4628" s="415" t="s">
        <v>2725</v>
      </c>
      <c r="C4628" s="313" t="s">
        <v>4225</v>
      </c>
      <c r="D4628" s="629">
        <v>5</v>
      </c>
      <c r="E4628" s="451">
        <v>2540</v>
      </c>
      <c r="F4628" s="630" t="s">
        <v>6086</v>
      </c>
      <c r="G4628" s="313" t="s">
        <v>2728</v>
      </c>
      <c r="H4628" s="634">
        <v>44586</v>
      </c>
      <c r="I4628" s="628">
        <v>44586</v>
      </c>
      <c r="J4628" s="632"/>
    </row>
    <row r="4629" spans="1:10" s="243" customFormat="1" ht="23.25">
      <c r="A4629" s="635" t="s">
        <v>6087</v>
      </c>
      <c r="B4629" s="415" t="s">
        <v>2725</v>
      </c>
      <c r="C4629" s="313" t="s">
        <v>4225</v>
      </c>
      <c r="D4629" s="629">
        <v>6</v>
      </c>
      <c r="E4629" s="451">
        <v>13136.8</v>
      </c>
      <c r="F4629" s="630" t="s">
        <v>4371</v>
      </c>
      <c r="G4629" s="313" t="s">
        <v>2728</v>
      </c>
      <c r="H4629" s="634">
        <v>44595</v>
      </c>
      <c r="I4629" s="628">
        <v>44595</v>
      </c>
      <c r="J4629" s="632"/>
    </row>
    <row r="4630" spans="1:10" s="243" customFormat="1" ht="23.25">
      <c r="A4630" s="635" t="s">
        <v>6088</v>
      </c>
      <c r="B4630" s="415" t="s">
        <v>2725</v>
      </c>
      <c r="C4630" s="313" t="s">
        <v>4225</v>
      </c>
      <c r="D4630" s="629">
        <v>7</v>
      </c>
      <c r="E4630" s="451">
        <v>16709</v>
      </c>
      <c r="F4630" s="630" t="s">
        <v>6089</v>
      </c>
      <c r="G4630" s="313" t="s">
        <v>2728</v>
      </c>
      <c r="H4630" s="634">
        <v>44596</v>
      </c>
      <c r="I4630" s="628">
        <v>44596</v>
      </c>
      <c r="J4630" s="632"/>
    </row>
    <row r="4631" spans="1:10" s="243" customFormat="1" ht="23.25">
      <c r="A4631" s="635" t="s">
        <v>6090</v>
      </c>
      <c r="B4631" s="415" t="s">
        <v>2725</v>
      </c>
      <c r="C4631" s="313" t="s">
        <v>4225</v>
      </c>
      <c r="D4631" s="629">
        <v>9</v>
      </c>
      <c r="E4631" s="451">
        <v>640</v>
      </c>
      <c r="F4631" s="630" t="s">
        <v>4319</v>
      </c>
      <c r="G4631" s="313" t="s">
        <v>2728</v>
      </c>
      <c r="H4631" s="634">
        <v>44603</v>
      </c>
      <c r="I4631" s="628">
        <v>44603</v>
      </c>
      <c r="J4631" s="632"/>
    </row>
    <row r="4632" spans="1:10" s="243" customFormat="1" ht="23.25">
      <c r="A4632" s="635" t="s">
        <v>6091</v>
      </c>
      <c r="B4632" s="415" t="s">
        <v>2725</v>
      </c>
      <c r="C4632" s="313" t="s">
        <v>4225</v>
      </c>
      <c r="D4632" s="629">
        <v>10</v>
      </c>
      <c r="E4632" s="451">
        <v>800</v>
      </c>
      <c r="F4632" s="630" t="s">
        <v>4329</v>
      </c>
      <c r="G4632" s="313" t="s">
        <v>2728</v>
      </c>
      <c r="H4632" s="634">
        <v>44603</v>
      </c>
      <c r="I4632" s="628">
        <v>44603</v>
      </c>
      <c r="J4632" s="632"/>
    </row>
    <row r="4633" spans="1:10" s="243" customFormat="1">
      <c r="A4633" s="635" t="s">
        <v>6092</v>
      </c>
      <c r="B4633" s="415" t="s">
        <v>2725</v>
      </c>
      <c r="C4633" s="313" t="s">
        <v>4225</v>
      </c>
      <c r="D4633" s="629">
        <v>11</v>
      </c>
      <c r="E4633" s="451">
        <v>1411.2</v>
      </c>
      <c r="F4633" s="630" t="s">
        <v>4351</v>
      </c>
      <c r="G4633" s="313" t="s">
        <v>2728</v>
      </c>
      <c r="H4633" s="634">
        <v>44603</v>
      </c>
      <c r="I4633" s="628">
        <v>44603</v>
      </c>
      <c r="J4633" s="632"/>
    </row>
    <row r="4634" spans="1:10" s="243" customFormat="1" ht="23.25">
      <c r="A4634" s="635" t="s">
        <v>6093</v>
      </c>
      <c r="B4634" s="415" t="s">
        <v>2725</v>
      </c>
      <c r="C4634" s="313" t="s">
        <v>4225</v>
      </c>
      <c r="D4634" s="629">
        <v>13</v>
      </c>
      <c r="E4634" s="451">
        <v>3471</v>
      </c>
      <c r="F4634" s="630" t="s">
        <v>4345</v>
      </c>
      <c r="G4634" s="313" t="s">
        <v>2728</v>
      </c>
      <c r="H4634" s="634">
        <v>44610</v>
      </c>
      <c r="I4634" s="628">
        <v>44610</v>
      </c>
      <c r="J4634" s="632"/>
    </row>
    <row r="4635" spans="1:10" s="243" customFormat="1" ht="23.25">
      <c r="A4635" s="635" t="s">
        <v>6094</v>
      </c>
      <c r="B4635" s="415" t="s">
        <v>2725</v>
      </c>
      <c r="C4635" s="313" t="s">
        <v>4225</v>
      </c>
      <c r="D4635" s="629">
        <v>14</v>
      </c>
      <c r="E4635" s="451">
        <v>7624</v>
      </c>
      <c r="F4635" s="630" t="s">
        <v>4473</v>
      </c>
      <c r="G4635" s="313" t="s">
        <v>2728</v>
      </c>
      <c r="H4635" s="634">
        <v>44610</v>
      </c>
      <c r="I4635" s="628">
        <v>44610</v>
      </c>
      <c r="J4635" s="632"/>
    </row>
    <row r="4636" spans="1:10" s="243" customFormat="1" ht="34.9">
      <c r="A4636" s="635" t="s">
        <v>6095</v>
      </c>
      <c r="B4636" s="415" t="s">
        <v>4257</v>
      </c>
      <c r="C4636" s="313" t="s">
        <v>4225</v>
      </c>
      <c r="D4636" s="629">
        <v>15</v>
      </c>
      <c r="E4636" s="451">
        <v>19441.82</v>
      </c>
      <c r="F4636" s="630" t="s">
        <v>6096</v>
      </c>
      <c r="G4636" s="313" t="s">
        <v>2728</v>
      </c>
      <c r="H4636" s="634">
        <v>44615</v>
      </c>
      <c r="I4636" s="628">
        <v>44615</v>
      </c>
      <c r="J4636" s="632"/>
    </row>
    <row r="4637" spans="1:10" s="243" customFormat="1" ht="34.9">
      <c r="A4637" s="635" t="s">
        <v>6097</v>
      </c>
      <c r="B4637" s="415" t="s">
        <v>4257</v>
      </c>
      <c r="C4637" s="313" t="s">
        <v>4225</v>
      </c>
      <c r="D4637" s="629">
        <v>16</v>
      </c>
      <c r="E4637" s="451">
        <v>8896.92</v>
      </c>
      <c r="F4637" s="630" t="s">
        <v>6098</v>
      </c>
      <c r="G4637" s="313" t="s">
        <v>2728</v>
      </c>
      <c r="H4637" s="634">
        <v>44615</v>
      </c>
      <c r="I4637" s="628">
        <v>44615</v>
      </c>
      <c r="J4637" s="632"/>
    </row>
    <row r="4638" spans="1:10" s="243" customFormat="1" ht="34.9">
      <c r="A4638" s="635" t="s">
        <v>6095</v>
      </c>
      <c r="B4638" s="415" t="s">
        <v>4257</v>
      </c>
      <c r="C4638" s="313" t="s">
        <v>4225</v>
      </c>
      <c r="D4638" s="629">
        <v>17</v>
      </c>
      <c r="E4638" s="451">
        <v>7034.48</v>
      </c>
      <c r="F4638" s="630" t="s">
        <v>6099</v>
      </c>
      <c r="G4638" s="313" t="s">
        <v>2728</v>
      </c>
      <c r="H4638" s="634">
        <v>44615</v>
      </c>
      <c r="I4638" s="628">
        <v>44615</v>
      </c>
      <c r="J4638" s="632"/>
    </row>
    <row r="4639" spans="1:10" s="243" customFormat="1" ht="34.9">
      <c r="A4639" s="635" t="s">
        <v>6095</v>
      </c>
      <c r="B4639" s="415" t="s">
        <v>4257</v>
      </c>
      <c r="C4639" s="313" t="s">
        <v>4225</v>
      </c>
      <c r="D4639" s="629">
        <v>18</v>
      </c>
      <c r="E4639" s="451">
        <v>723.29</v>
      </c>
      <c r="F4639" s="630" t="s">
        <v>4418</v>
      </c>
      <c r="G4639" s="313" t="s">
        <v>2728</v>
      </c>
      <c r="H4639" s="634">
        <v>44615</v>
      </c>
      <c r="I4639" s="628">
        <v>44615</v>
      </c>
      <c r="J4639" s="632"/>
    </row>
    <row r="4640" spans="1:10" s="243" customFormat="1" ht="34.9">
      <c r="A4640" s="635" t="s">
        <v>6095</v>
      </c>
      <c r="B4640" s="415" t="s">
        <v>4257</v>
      </c>
      <c r="C4640" s="313" t="s">
        <v>4225</v>
      </c>
      <c r="D4640" s="629">
        <v>19</v>
      </c>
      <c r="E4640" s="451">
        <v>3054.95</v>
      </c>
      <c r="F4640" s="630" t="s">
        <v>4228</v>
      </c>
      <c r="G4640" s="313" t="s">
        <v>2728</v>
      </c>
      <c r="H4640" s="634">
        <v>44615</v>
      </c>
      <c r="I4640" s="628">
        <v>44615</v>
      </c>
      <c r="J4640" s="632"/>
    </row>
    <row r="4641" spans="1:10" s="243" customFormat="1" ht="34.9">
      <c r="A4641" s="635" t="s">
        <v>6095</v>
      </c>
      <c r="B4641" s="415" t="s">
        <v>4257</v>
      </c>
      <c r="C4641" s="313" t="s">
        <v>4225</v>
      </c>
      <c r="D4641" s="629">
        <v>20</v>
      </c>
      <c r="E4641" s="451">
        <v>1857.98</v>
      </c>
      <c r="F4641" s="630" t="s">
        <v>6100</v>
      </c>
      <c r="G4641" s="313" t="s">
        <v>2728</v>
      </c>
      <c r="H4641" s="634">
        <v>44615</v>
      </c>
      <c r="I4641" s="628">
        <v>44615</v>
      </c>
      <c r="J4641" s="632"/>
    </row>
    <row r="4642" spans="1:10" s="243" customFormat="1" ht="34.9">
      <c r="A4642" s="635" t="s">
        <v>6101</v>
      </c>
      <c r="B4642" s="415" t="s">
        <v>2725</v>
      </c>
      <c r="C4642" s="313" t="s">
        <v>4225</v>
      </c>
      <c r="D4642" s="629">
        <v>21</v>
      </c>
      <c r="E4642" s="451">
        <v>2473.2800000000002</v>
      </c>
      <c r="F4642" s="630" t="s">
        <v>6102</v>
      </c>
      <c r="G4642" s="313" t="s">
        <v>2728</v>
      </c>
      <c r="H4642" s="634">
        <v>44620</v>
      </c>
      <c r="I4642" s="628">
        <v>44620</v>
      </c>
      <c r="J4642" s="632"/>
    </row>
    <row r="4643" spans="1:10" s="243" customFormat="1" ht="46.5">
      <c r="A4643" s="635" t="s">
        <v>6103</v>
      </c>
      <c r="B4643" s="415" t="s">
        <v>2725</v>
      </c>
      <c r="C4643" s="313" t="s">
        <v>4225</v>
      </c>
      <c r="D4643" s="629">
        <v>22</v>
      </c>
      <c r="E4643" s="451">
        <v>495</v>
      </c>
      <c r="F4643" s="630" t="s">
        <v>6104</v>
      </c>
      <c r="G4643" s="313" t="s">
        <v>2728</v>
      </c>
      <c r="H4643" s="634">
        <v>44621</v>
      </c>
      <c r="I4643" s="628">
        <v>44621</v>
      </c>
      <c r="J4643" s="632"/>
    </row>
    <row r="4644" spans="1:10" s="243" customFormat="1" ht="34.9">
      <c r="A4644" s="635" t="s">
        <v>6105</v>
      </c>
      <c r="B4644" s="415" t="s">
        <v>2725</v>
      </c>
      <c r="C4644" s="313" t="s">
        <v>4225</v>
      </c>
      <c r="D4644" s="629">
        <v>23</v>
      </c>
      <c r="E4644" s="451">
        <v>3000</v>
      </c>
      <c r="F4644" s="630" t="s">
        <v>6106</v>
      </c>
      <c r="G4644" s="313" t="s">
        <v>2728</v>
      </c>
      <c r="H4644" s="634">
        <v>44621</v>
      </c>
      <c r="I4644" s="628">
        <v>44621</v>
      </c>
      <c r="J4644" s="632"/>
    </row>
    <row r="4645" spans="1:10" s="243" customFormat="1" ht="34.9">
      <c r="A4645" s="635" t="s">
        <v>6095</v>
      </c>
      <c r="B4645" s="415" t="s">
        <v>2725</v>
      </c>
      <c r="C4645" s="313" t="s">
        <v>4225</v>
      </c>
      <c r="D4645" s="629">
        <v>24</v>
      </c>
      <c r="E4645" s="451">
        <v>1938.32</v>
      </c>
      <c r="F4645" s="630" t="s">
        <v>6107</v>
      </c>
      <c r="G4645" s="313" t="s">
        <v>2728</v>
      </c>
      <c r="H4645" s="634">
        <v>44621</v>
      </c>
      <c r="I4645" s="628">
        <v>44621</v>
      </c>
      <c r="J4645" s="632"/>
    </row>
    <row r="4646" spans="1:10" s="243" customFormat="1" ht="23.25">
      <c r="A4646" s="635" t="s">
        <v>6108</v>
      </c>
      <c r="B4646" s="415" t="s">
        <v>2725</v>
      </c>
      <c r="C4646" s="313" t="s">
        <v>4225</v>
      </c>
      <c r="D4646" s="629">
        <v>25</v>
      </c>
      <c r="E4646" s="451">
        <v>18290</v>
      </c>
      <c r="F4646" s="630" t="s">
        <v>6109</v>
      </c>
      <c r="G4646" s="313" t="s">
        <v>2728</v>
      </c>
      <c r="H4646" s="634">
        <v>44631</v>
      </c>
      <c r="I4646" s="628">
        <v>44631</v>
      </c>
      <c r="J4646" s="632"/>
    </row>
    <row r="4647" spans="1:10" s="243" customFormat="1" ht="34.9">
      <c r="A4647" s="635" t="s">
        <v>6110</v>
      </c>
      <c r="B4647" s="415" t="s">
        <v>2725</v>
      </c>
      <c r="C4647" s="313" t="s">
        <v>4225</v>
      </c>
      <c r="D4647" s="629">
        <v>26</v>
      </c>
      <c r="E4647" s="451">
        <v>9225</v>
      </c>
      <c r="F4647" s="630" t="s">
        <v>4312</v>
      </c>
      <c r="G4647" s="313" t="s">
        <v>2728</v>
      </c>
      <c r="H4647" s="634">
        <v>44634</v>
      </c>
      <c r="I4647" s="628">
        <v>44634</v>
      </c>
      <c r="J4647" s="632"/>
    </row>
    <row r="4648" spans="1:10" s="243" customFormat="1" ht="34.9">
      <c r="A4648" s="635" t="s">
        <v>6111</v>
      </c>
      <c r="B4648" s="415" t="s">
        <v>2725</v>
      </c>
      <c r="C4648" s="313" t="s">
        <v>4225</v>
      </c>
      <c r="D4648" s="629">
        <v>27</v>
      </c>
      <c r="E4648" s="451">
        <v>9625</v>
      </c>
      <c r="F4648" s="630" t="s">
        <v>4447</v>
      </c>
      <c r="G4648" s="313" t="s">
        <v>2728</v>
      </c>
      <c r="H4648" s="634">
        <v>44634</v>
      </c>
      <c r="I4648" s="628">
        <v>44634</v>
      </c>
      <c r="J4648" s="632"/>
    </row>
    <row r="4649" spans="1:10" s="243" customFormat="1" ht="34.9">
      <c r="A4649" s="635" t="s">
        <v>6112</v>
      </c>
      <c r="B4649" s="415" t="s">
        <v>2725</v>
      </c>
      <c r="C4649" s="313" t="s">
        <v>4225</v>
      </c>
      <c r="D4649" s="629">
        <v>28</v>
      </c>
      <c r="E4649" s="451">
        <v>18230</v>
      </c>
      <c r="F4649" s="630" t="s">
        <v>4447</v>
      </c>
      <c r="G4649" s="313" t="s">
        <v>2728</v>
      </c>
      <c r="H4649" s="634">
        <v>44634</v>
      </c>
      <c r="I4649" s="628">
        <v>44634</v>
      </c>
      <c r="J4649" s="632"/>
    </row>
    <row r="4650" spans="1:10" s="243" customFormat="1" ht="46.5">
      <c r="A4650" s="635" t="s">
        <v>6113</v>
      </c>
      <c r="B4650" s="415" t="s">
        <v>2725</v>
      </c>
      <c r="C4650" s="313" t="s">
        <v>4225</v>
      </c>
      <c r="D4650" s="629">
        <v>29</v>
      </c>
      <c r="E4650" s="451">
        <v>13123</v>
      </c>
      <c r="F4650" s="630" t="s">
        <v>4312</v>
      </c>
      <c r="G4650" s="313" t="s">
        <v>2728</v>
      </c>
      <c r="H4650" s="634">
        <v>44634</v>
      </c>
      <c r="I4650" s="628">
        <v>44634</v>
      </c>
      <c r="J4650" s="632"/>
    </row>
    <row r="4651" spans="1:10" s="243" customFormat="1" ht="34.9">
      <c r="A4651" s="635" t="s">
        <v>6114</v>
      </c>
      <c r="B4651" s="415" t="s">
        <v>2725</v>
      </c>
      <c r="C4651" s="313" t="s">
        <v>4225</v>
      </c>
      <c r="D4651" s="629">
        <v>30</v>
      </c>
      <c r="E4651" s="451">
        <v>9188</v>
      </c>
      <c r="F4651" s="630" t="s">
        <v>6115</v>
      </c>
      <c r="G4651" s="313" t="s">
        <v>2728</v>
      </c>
      <c r="H4651" s="634">
        <v>44634</v>
      </c>
      <c r="I4651" s="628">
        <v>44634</v>
      </c>
      <c r="J4651" s="632"/>
    </row>
    <row r="4652" spans="1:10" s="243" customFormat="1" ht="23.25">
      <c r="A4652" s="635" t="s">
        <v>6116</v>
      </c>
      <c r="B4652" s="415" t="s">
        <v>4257</v>
      </c>
      <c r="C4652" s="313" t="s">
        <v>4225</v>
      </c>
      <c r="D4652" s="629">
        <v>31</v>
      </c>
      <c r="E4652" s="451">
        <v>1815.03</v>
      </c>
      <c r="F4652" s="630" t="s">
        <v>6117</v>
      </c>
      <c r="G4652" s="313" t="s">
        <v>2728</v>
      </c>
      <c r="H4652" s="634">
        <v>44637</v>
      </c>
      <c r="I4652" s="628">
        <v>44637</v>
      </c>
      <c r="J4652" s="632"/>
    </row>
    <row r="4653" spans="1:10" s="243" customFormat="1" ht="23.25">
      <c r="A4653" s="635" t="s">
        <v>6118</v>
      </c>
      <c r="B4653" s="415" t="s">
        <v>2725</v>
      </c>
      <c r="C4653" s="313" t="s">
        <v>4225</v>
      </c>
      <c r="D4653" s="629">
        <v>32</v>
      </c>
      <c r="E4653" s="451">
        <v>6868</v>
      </c>
      <c r="F4653" s="630" t="s">
        <v>4240</v>
      </c>
      <c r="G4653" s="313" t="s">
        <v>2728</v>
      </c>
      <c r="H4653" s="634">
        <v>44638</v>
      </c>
      <c r="I4653" s="628">
        <v>44638</v>
      </c>
      <c r="J4653" s="632"/>
    </row>
    <row r="4654" spans="1:10" s="243" customFormat="1" ht="34.9">
      <c r="A4654" s="635" t="s">
        <v>6119</v>
      </c>
      <c r="B4654" s="415" t="s">
        <v>2725</v>
      </c>
      <c r="C4654" s="313" t="s">
        <v>4225</v>
      </c>
      <c r="D4654" s="629">
        <v>33</v>
      </c>
      <c r="E4654" s="451">
        <v>12272</v>
      </c>
      <c r="F4654" s="630" t="s">
        <v>6120</v>
      </c>
      <c r="G4654" s="313" t="s">
        <v>2728</v>
      </c>
      <c r="H4654" s="634">
        <v>44641</v>
      </c>
      <c r="I4654" s="628">
        <v>44641</v>
      </c>
      <c r="J4654" s="632"/>
    </row>
    <row r="4655" spans="1:10" s="243" customFormat="1" ht="23.25">
      <c r="A4655" s="635" t="s">
        <v>6121</v>
      </c>
      <c r="B4655" s="415" t="s">
        <v>2732</v>
      </c>
      <c r="C4655" s="313" t="s">
        <v>4225</v>
      </c>
      <c r="D4655" s="629" t="s">
        <v>6122</v>
      </c>
      <c r="E4655" s="451">
        <v>226012.5</v>
      </c>
      <c r="F4655" s="630" t="s">
        <v>4312</v>
      </c>
      <c r="G4655" s="313" t="s">
        <v>2728</v>
      </c>
      <c r="H4655" s="634">
        <v>44641</v>
      </c>
      <c r="I4655" s="628">
        <v>44641</v>
      </c>
      <c r="J4655" s="632"/>
    </row>
    <row r="4656" spans="1:10" s="243" customFormat="1" ht="34.9">
      <c r="A4656" s="635" t="s">
        <v>6123</v>
      </c>
      <c r="B4656" s="415" t="s">
        <v>2725</v>
      </c>
      <c r="C4656" s="313" t="s">
        <v>4225</v>
      </c>
      <c r="D4656" s="629">
        <v>35</v>
      </c>
      <c r="E4656" s="451">
        <v>880</v>
      </c>
      <c r="F4656" s="630" t="s">
        <v>4238</v>
      </c>
      <c r="G4656" s="313" t="s">
        <v>2728</v>
      </c>
      <c r="H4656" s="634">
        <v>44644</v>
      </c>
      <c r="I4656" s="628">
        <v>44644</v>
      </c>
      <c r="J4656" s="632"/>
    </row>
    <row r="4657" spans="1:10" s="243" customFormat="1" ht="46.5">
      <c r="A4657" s="635" t="s">
        <v>6124</v>
      </c>
      <c r="B4657" s="415" t="s">
        <v>2725</v>
      </c>
      <c r="C4657" s="313" t="s">
        <v>4225</v>
      </c>
      <c r="D4657" s="629">
        <v>36</v>
      </c>
      <c r="E4657" s="451">
        <v>1190</v>
      </c>
      <c r="F4657" s="630" t="s">
        <v>4240</v>
      </c>
      <c r="G4657" s="313" t="s">
        <v>2728</v>
      </c>
      <c r="H4657" s="634">
        <v>44644</v>
      </c>
      <c r="I4657" s="628">
        <v>44644</v>
      </c>
      <c r="J4657" s="632"/>
    </row>
    <row r="4658" spans="1:10" s="243" customFormat="1" ht="34.9">
      <c r="A4658" s="635" t="s">
        <v>6125</v>
      </c>
      <c r="B4658" s="415" t="s">
        <v>2725</v>
      </c>
      <c r="C4658" s="313" t="s">
        <v>4225</v>
      </c>
      <c r="D4658" s="629">
        <v>37</v>
      </c>
      <c r="E4658" s="451">
        <v>2850</v>
      </c>
      <c r="F4658" s="630" t="s">
        <v>6126</v>
      </c>
      <c r="G4658" s="313" t="s">
        <v>2728</v>
      </c>
      <c r="H4658" s="634">
        <v>44644</v>
      </c>
      <c r="I4658" s="628">
        <v>44644</v>
      </c>
      <c r="J4658" s="632"/>
    </row>
    <row r="4659" spans="1:10" s="243" customFormat="1" ht="34.9">
      <c r="A4659" s="635" t="s">
        <v>6127</v>
      </c>
      <c r="B4659" s="415" t="s">
        <v>2725</v>
      </c>
      <c r="C4659" s="313" t="s">
        <v>4225</v>
      </c>
      <c r="D4659" s="629">
        <v>38</v>
      </c>
      <c r="E4659" s="451">
        <v>34000</v>
      </c>
      <c r="F4659" s="630" t="s">
        <v>3441</v>
      </c>
      <c r="G4659" s="313" t="s">
        <v>2728</v>
      </c>
      <c r="H4659" s="634">
        <v>44644</v>
      </c>
      <c r="I4659" s="628">
        <v>44644</v>
      </c>
      <c r="J4659" s="632"/>
    </row>
    <row r="4660" spans="1:10" s="243" customFormat="1" ht="34.9">
      <c r="A4660" s="635" t="s">
        <v>6128</v>
      </c>
      <c r="B4660" s="415" t="s">
        <v>4257</v>
      </c>
      <c r="C4660" s="313" t="s">
        <v>4225</v>
      </c>
      <c r="D4660" s="629">
        <v>39</v>
      </c>
      <c r="E4660" s="451">
        <v>5615.34</v>
      </c>
      <c r="F4660" s="630" t="s">
        <v>4458</v>
      </c>
      <c r="G4660" s="313" t="s">
        <v>2728</v>
      </c>
      <c r="H4660" s="634">
        <v>44645</v>
      </c>
      <c r="I4660" s="628">
        <v>44645</v>
      </c>
      <c r="J4660" s="632"/>
    </row>
    <row r="4661" spans="1:10" s="243" customFormat="1" ht="23.25">
      <c r="A4661" s="635" t="s">
        <v>6129</v>
      </c>
      <c r="B4661" s="415" t="s">
        <v>4257</v>
      </c>
      <c r="C4661" s="313" t="s">
        <v>4225</v>
      </c>
      <c r="D4661" s="629">
        <v>40</v>
      </c>
      <c r="E4661" s="451">
        <v>21948</v>
      </c>
      <c r="F4661" s="630" t="s">
        <v>6130</v>
      </c>
      <c r="G4661" s="313" t="s">
        <v>2728</v>
      </c>
      <c r="H4661" s="634">
        <v>44645</v>
      </c>
      <c r="I4661" s="628">
        <v>44645</v>
      </c>
      <c r="J4661" s="632"/>
    </row>
    <row r="4662" spans="1:10" s="243" customFormat="1" ht="23.25">
      <c r="A4662" s="635" t="s">
        <v>6129</v>
      </c>
      <c r="B4662" s="415" t="s">
        <v>4257</v>
      </c>
      <c r="C4662" s="313" t="s">
        <v>4225</v>
      </c>
      <c r="D4662" s="629">
        <v>41</v>
      </c>
      <c r="E4662" s="451">
        <v>1911.6</v>
      </c>
      <c r="F4662" s="630" t="s">
        <v>6131</v>
      </c>
      <c r="G4662" s="313" t="s">
        <v>2728</v>
      </c>
      <c r="H4662" s="634">
        <v>44645</v>
      </c>
      <c r="I4662" s="628">
        <v>44645</v>
      </c>
      <c r="J4662" s="632"/>
    </row>
    <row r="4663" spans="1:10" s="243" customFormat="1" ht="23.25">
      <c r="A4663" s="635" t="s">
        <v>6132</v>
      </c>
      <c r="B4663" s="415" t="s">
        <v>4257</v>
      </c>
      <c r="C4663" s="313" t="s">
        <v>4225</v>
      </c>
      <c r="D4663" s="629">
        <v>42</v>
      </c>
      <c r="E4663" s="451">
        <v>254151.99</v>
      </c>
      <c r="F4663" s="630" t="s">
        <v>6133</v>
      </c>
      <c r="G4663" s="313" t="s">
        <v>2728</v>
      </c>
      <c r="H4663" s="634">
        <v>44645</v>
      </c>
      <c r="I4663" s="628">
        <v>44645</v>
      </c>
      <c r="J4663" s="632"/>
    </row>
    <row r="4664" spans="1:10" s="243" customFormat="1" ht="34.9">
      <c r="A4664" s="635" t="s">
        <v>6134</v>
      </c>
      <c r="B4664" s="415" t="s">
        <v>2725</v>
      </c>
      <c r="C4664" s="313" t="s">
        <v>4225</v>
      </c>
      <c r="D4664" s="629">
        <v>45</v>
      </c>
      <c r="E4664" s="451">
        <v>21181</v>
      </c>
      <c r="F4664" s="630" t="s">
        <v>4287</v>
      </c>
      <c r="G4664" s="313" t="s">
        <v>2728</v>
      </c>
      <c r="H4664" s="634">
        <v>44649</v>
      </c>
      <c r="I4664" s="628">
        <v>44649</v>
      </c>
      <c r="J4664" s="632"/>
    </row>
    <row r="4665" spans="1:10" s="243" customFormat="1" ht="23.25">
      <c r="A4665" s="635" t="s">
        <v>6135</v>
      </c>
      <c r="B4665" s="415" t="s">
        <v>2725</v>
      </c>
      <c r="C4665" s="313" t="s">
        <v>4225</v>
      </c>
      <c r="D4665" s="629">
        <v>46</v>
      </c>
      <c r="E4665" s="451">
        <v>2805</v>
      </c>
      <c r="F4665" s="630" t="s">
        <v>4287</v>
      </c>
      <c r="G4665" s="313" t="s">
        <v>2728</v>
      </c>
      <c r="H4665" s="634">
        <v>44649</v>
      </c>
      <c r="I4665" s="628">
        <v>44649</v>
      </c>
      <c r="J4665" s="632"/>
    </row>
    <row r="4666" spans="1:10" s="243" customFormat="1" ht="23.25">
      <c r="A4666" s="635" t="s">
        <v>6136</v>
      </c>
      <c r="B4666" s="415" t="s">
        <v>2725</v>
      </c>
      <c r="C4666" s="313" t="s">
        <v>4225</v>
      </c>
      <c r="D4666" s="629">
        <v>47</v>
      </c>
      <c r="E4666" s="451">
        <v>7904</v>
      </c>
      <c r="F4666" s="630" t="s">
        <v>6137</v>
      </c>
      <c r="G4666" s="313" t="s">
        <v>2728</v>
      </c>
      <c r="H4666" s="634">
        <v>44649</v>
      </c>
      <c r="I4666" s="628">
        <v>44649</v>
      </c>
      <c r="J4666" s="632"/>
    </row>
    <row r="4667" spans="1:10" s="243" customFormat="1" ht="23.25">
      <c r="A4667" s="635" t="s">
        <v>6138</v>
      </c>
      <c r="B4667" s="415" t="s">
        <v>4257</v>
      </c>
      <c r="C4667" s="313" t="s">
        <v>4225</v>
      </c>
      <c r="D4667" s="629">
        <v>48</v>
      </c>
      <c r="E4667" s="451">
        <v>455.15</v>
      </c>
      <c r="F4667" s="630" t="s">
        <v>6139</v>
      </c>
      <c r="G4667" s="313" t="s">
        <v>2728</v>
      </c>
      <c r="H4667" s="634">
        <v>44649</v>
      </c>
      <c r="I4667" s="628">
        <v>44649</v>
      </c>
      <c r="J4667" s="632"/>
    </row>
    <row r="4668" spans="1:10" s="243" customFormat="1" ht="23.25">
      <c r="A4668" s="635" t="s">
        <v>6138</v>
      </c>
      <c r="B4668" s="415" t="s">
        <v>4257</v>
      </c>
      <c r="C4668" s="313" t="s">
        <v>4225</v>
      </c>
      <c r="D4668" s="629">
        <v>49</v>
      </c>
      <c r="E4668" s="451">
        <v>455.15</v>
      </c>
      <c r="F4668" s="630" t="s">
        <v>6139</v>
      </c>
      <c r="G4668" s="313" t="s">
        <v>2728</v>
      </c>
      <c r="H4668" s="634">
        <v>44649</v>
      </c>
      <c r="I4668" s="628">
        <v>44649</v>
      </c>
      <c r="J4668" s="632"/>
    </row>
    <row r="4669" spans="1:10" s="243" customFormat="1" ht="23.25">
      <c r="A4669" s="635" t="s">
        <v>6138</v>
      </c>
      <c r="B4669" s="415" t="s">
        <v>4257</v>
      </c>
      <c r="C4669" s="313" t="s">
        <v>4225</v>
      </c>
      <c r="D4669" s="629">
        <v>50</v>
      </c>
      <c r="E4669" s="451">
        <v>455.15</v>
      </c>
      <c r="F4669" s="630" t="s">
        <v>6139</v>
      </c>
      <c r="G4669" s="313" t="s">
        <v>2728</v>
      </c>
      <c r="H4669" s="634">
        <v>44649</v>
      </c>
      <c r="I4669" s="628">
        <v>44649</v>
      </c>
      <c r="J4669" s="632"/>
    </row>
    <row r="4670" spans="1:10" s="243" customFormat="1" ht="34.9">
      <c r="A4670" s="635" t="s">
        <v>6140</v>
      </c>
      <c r="B4670" s="415" t="s">
        <v>2725</v>
      </c>
      <c r="C4670" s="313" t="s">
        <v>4225</v>
      </c>
      <c r="D4670" s="629">
        <v>51</v>
      </c>
      <c r="E4670" s="451">
        <v>1355.23</v>
      </c>
      <c r="F4670" s="630" t="s">
        <v>6102</v>
      </c>
      <c r="G4670" s="313" t="s">
        <v>2728</v>
      </c>
      <c r="H4670" s="634">
        <v>44650</v>
      </c>
      <c r="I4670" s="628">
        <v>44650</v>
      </c>
      <c r="J4670" s="632"/>
    </row>
    <row r="4671" spans="1:10" s="243" customFormat="1" ht="34.9">
      <c r="A4671" s="635" t="s">
        <v>6141</v>
      </c>
      <c r="B4671" s="415" t="s">
        <v>2725</v>
      </c>
      <c r="C4671" s="313" t="s">
        <v>4225</v>
      </c>
      <c r="D4671" s="629">
        <v>52</v>
      </c>
      <c r="E4671" s="451">
        <v>7970</v>
      </c>
      <c r="F4671" s="630" t="s">
        <v>4379</v>
      </c>
      <c r="G4671" s="313" t="s">
        <v>2728</v>
      </c>
      <c r="H4671" s="634">
        <v>44650</v>
      </c>
      <c r="I4671" s="628">
        <v>44650</v>
      </c>
      <c r="J4671" s="632"/>
    </row>
    <row r="4672" spans="1:10" s="243" customFormat="1" ht="34.9">
      <c r="A4672" s="635" t="s">
        <v>6141</v>
      </c>
      <c r="B4672" s="415" t="s">
        <v>2725</v>
      </c>
      <c r="C4672" s="313" t="s">
        <v>4225</v>
      </c>
      <c r="D4672" s="629">
        <v>53</v>
      </c>
      <c r="E4672" s="451">
        <v>21524</v>
      </c>
      <c r="F4672" s="630" t="s">
        <v>4287</v>
      </c>
      <c r="G4672" s="313" t="s">
        <v>2728</v>
      </c>
      <c r="H4672" s="634">
        <v>44651</v>
      </c>
      <c r="I4672" s="628">
        <v>44651</v>
      </c>
      <c r="J4672" s="632"/>
    </row>
    <row r="4673" spans="1:10" s="243" customFormat="1" ht="34.9">
      <c r="A4673" s="635" t="s">
        <v>6141</v>
      </c>
      <c r="B4673" s="415" t="s">
        <v>2725</v>
      </c>
      <c r="C4673" s="313" t="s">
        <v>4225</v>
      </c>
      <c r="D4673" s="629">
        <v>54</v>
      </c>
      <c r="E4673" s="451">
        <v>15965.8</v>
      </c>
      <c r="F4673" s="630" t="s">
        <v>4402</v>
      </c>
      <c r="G4673" s="313" t="s">
        <v>2728</v>
      </c>
      <c r="H4673" s="634">
        <v>44651</v>
      </c>
      <c r="I4673" s="628">
        <v>44651</v>
      </c>
      <c r="J4673" s="632"/>
    </row>
    <row r="4674" spans="1:10" s="243" customFormat="1" ht="23.25">
      <c r="A4674" s="635" t="s">
        <v>6142</v>
      </c>
      <c r="B4674" s="415" t="s">
        <v>2725</v>
      </c>
      <c r="C4674" s="313" t="s">
        <v>4225</v>
      </c>
      <c r="D4674" s="629">
        <v>55</v>
      </c>
      <c r="E4674" s="451">
        <v>18350</v>
      </c>
      <c r="F4674" s="630" t="s">
        <v>4249</v>
      </c>
      <c r="G4674" s="313" t="s">
        <v>2728</v>
      </c>
      <c r="H4674" s="634">
        <v>44656</v>
      </c>
      <c r="I4674" s="628">
        <v>44656</v>
      </c>
      <c r="J4674" s="632"/>
    </row>
    <row r="4675" spans="1:10" s="243" customFormat="1" ht="23.25">
      <c r="A4675" s="635" t="s">
        <v>6142</v>
      </c>
      <c r="B4675" s="415" t="s">
        <v>2725</v>
      </c>
      <c r="C4675" s="313" t="s">
        <v>4225</v>
      </c>
      <c r="D4675" s="629">
        <v>56</v>
      </c>
      <c r="E4675" s="451">
        <v>4160</v>
      </c>
      <c r="F4675" s="630" t="s">
        <v>4471</v>
      </c>
      <c r="G4675" s="313" t="s">
        <v>2728</v>
      </c>
      <c r="H4675" s="634">
        <v>44656</v>
      </c>
      <c r="I4675" s="628">
        <v>44656</v>
      </c>
      <c r="J4675" s="632"/>
    </row>
    <row r="4676" spans="1:10" s="243" customFormat="1" ht="23.25">
      <c r="A4676" s="635" t="s">
        <v>6142</v>
      </c>
      <c r="B4676" s="415" t="s">
        <v>2725</v>
      </c>
      <c r="C4676" s="313" t="s">
        <v>4225</v>
      </c>
      <c r="D4676" s="629">
        <v>57</v>
      </c>
      <c r="E4676" s="451">
        <v>2020</v>
      </c>
      <c r="F4676" s="630" t="s">
        <v>4465</v>
      </c>
      <c r="G4676" s="313" t="s">
        <v>2728</v>
      </c>
      <c r="H4676" s="634">
        <v>44656</v>
      </c>
      <c r="I4676" s="628">
        <v>44656</v>
      </c>
      <c r="J4676" s="632"/>
    </row>
    <row r="4677" spans="1:10" s="243" customFormat="1" ht="46.5">
      <c r="A4677" s="635" t="s">
        <v>6143</v>
      </c>
      <c r="B4677" s="415" t="s">
        <v>2725</v>
      </c>
      <c r="C4677" s="313" t="s">
        <v>4225</v>
      </c>
      <c r="D4677" s="629">
        <v>59</v>
      </c>
      <c r="E4677" s="451">
        <v>5050</v>
      </c>
      <c r="F4677" s="630" t="s">
        <v>6144</v>
      </c>
      <c r="G4677" s="313" t="s">
        <v>2728</v>
      </c>
      <c r="H4677" s="634">
        <v>44677</v>
      </c>
      <c r="I4677" s="628">
        <v>44677</v>
      </c>
      <c r="J4677" s="632"/>
    </row>
    <row r="4678" spans="1:10" s="243" customFormat="1" ht="23.25">
      <c r="A4678" s="635" t="s">
        <v>6145</v>
      </c>
      <c r="B4678" s="415" t="s">
        <v>2725</v>
      </c>
      <c r="C4678" s="313" t="s">
        <v>4225</v>
      </c>
      <c r="D4678" s="629">
        <v>60</v>
      </c>
      <c r="E4678" s="451">
        <v>1080</v>
      </c>
      <c r="F4678" s="630" t="s">
        <v>6146</v>
      </c>
      <c r="G4678" s="313" t="s">
        <v>2728</v>
      </c>
      <c r="H4678" s="634">
        <v>44678</v>
      </c>
      <c r="I4678" s="628">
        <v>44678</v>
      </c>
      <c r="J4678" s="632"/>
    </row>
    <row r="4679" spans="1:10" s="243" customFormat="1" ht="23.25">
      <c r="A4679" s="635" t="s">
        <v>6147</v>
      </c>
      <c r="B4679" s="415" t="s">
        <v>2725</v>
      </c>
      <c r="C4679" s="313" t="s">
        <v>4225</v>
      </c>
      <c r="D4679" s="629">
        <v>61</v>
      </c>
      <c r="E4679" s="451">
        <v>10299</v>
      </c>
      <c r="F4679" s="630" t="s">
        <v>4277</v>
      </c>
      <c r="G4679" s="313" t="s">
        <v>2728</v>
      </c>
      <c r="H4679" s="634">
        <v>44684</v>
      </c>
      <c r="I4679" s="628">
        <v>44684</v>
      </c>
      <c r="J4679" s="632"/>
    </row>
    <row r="4680" spans="1:10" s="243" customFormat="1" ht="23.25">
      <c r="A4680" s="635" t="s">
        <v>6148</v>
      </c>
      <c r="B4680" s="415" t="s">
        <v>2725</v>
      </c>
      <c r="C4680" s="313" t="s">
        <v>4225</v>
      </c>
      <c r="D4680" s="629">
        <v>62</v>
      </c>
      <c r="E4680" s="451">
        <v>35337.5</v>
      </c>
      <c r="F4680" s="630" t="s">
        <v>4340</v>
      </c>
      <c r="G4680" s="313" t="s">
        <v>2728</v>
      </c>
      <c r="H4680" s="634">
        <v>44685</v>
      </c>
      <c r="I4680" s="628">
        <v>44685</v>
      </c>
      <c r="J4680" s="632"/>
    </row>
    <row r="4681" spans="1:10" s="243" customFormat="1" ht="34.9">
      <c r="A4681" s="635" t="s">
        <v>6149</v>
      </c>
      <c r="B4681" s="415" t="s">
        <v>2725</v>
      </c>
      <c r="C4681" s="313" t="s">
        <v>4225</v>
      </c>
      <c r="D4681" s="629">
        <v>63</v>
      </c>
      <c r="E4681" s="451">
        <v>2387</v>
      </c>
      <c r="F4681" s="630" t="s">
        <v>4351</v>
      </c>
      <c r="G4681" s="313" t="s">
        <v>2728</v>
      </c>
      <c r="H4681" s="634">
        <v>44686</v>
      </c>
      <c r="I4681" s="628">
        <v>44686</v>
      </c>
      <c r="J4681" s="632"/>
    </row>
    <row r="4682" spans="1:10" s="243" customFormat="1" ht="34.9">
      <c r="A4682" s="635" t="s">
        <v>6149</v>
      </c>
      <c r="B4682" s="415" t="s">
        <v>2725</v>
      </c>
      <c r="C4682" s="313" t="s">
        <v>4225</v>
      </c>
      <c r="D4682" s="629">
        <v>64</v>
      </c>
      <c r="E4682" s="451">
        <v>18112</v>
      </c>
      <c r="F4682" s="630" t="s">
        <v>4340</v>
      </c>
      <c r="G4682" s="313" t="s">
        <v>2728</v>
      </c>
      <c r="H4682" s="634">
        <v>44686</v>
      </c>
      <c r="I4682" s="628">
        <v>44686</v>
      </c>
      <c r="J4682" s="632"/>
    </row>
    <row r="4683" spans="1:10" s="243" customFormat="1" ht="34.9">
      <c r="A4683" s="635" t="s">
        <v>6149</v>
      </c>
      <c r="B4683" s="415" t="s">
        <v>2725</v>
      </c>
      <c r="C4683" s="313" t="s">
        <v>4225</v>
      </c>
      <c r="D4683" s="629">
        <v>65</v>
      </c>
      <c r="E4683" s="451">
        <v>14850</v>
      </c>
      <c r="F4683" s="630" t="s">
        <v>4334</v>
      </c>
      <c r="G4683" s="313" t="s">
        <v>2728</v>
      </c>
      <c r="H4683" s="634">
        <v>44686</v>
      </c>
      <c r="I4683" s="628">
        <v>44686</v>
      </c>
      <c r="J4683" s="632"/>
    </row>
    <row r="4684" spans="1:10" s="243" customFormat="1" ht="46.5">
      <c r="A4684" s="635" t="s">
        <v>6150</v>
      </c>
      <c r="B4684" s="415" t="s">
        <v>2725</v>
      </c>
      <c r="C4684" s="313" t="s">
        <v>4225</v>
      </c>
      <c r="D4684" s="629">
        <v>66</v>
      </c>
      <c r="E4684" s="451">
        <v>1966.5</v>
      </c>
      <c r="F4684" s="630" t="s">
        <v>6151</v>
      </c>
      <c r="G4684" s="313" t="s">
        <v>2728</v>
      </c>
      <c r="H4684" s="634">
        <v>44691</v>
      </c>
      <c r="I4684" s="628">
        <v>44691</v>
      </c>
      <c r="J4684" s="632"/>
    </row>
    <row r="4685" spans="1:10" s="243" customFormat="1" ht="34.9">
      <c r="A4685" s="635" t="s">
        <v>6152</v>
      </c>
      <c r="B4685" s="415" t="s">
        <v>2725</v>
      </c>
      <c r="C4685" s="313" t="s">
        <v>4225</v>
      </c>
      <c r="D4685" s="629">
        <v>67</v>
      </c>
      <c r="E4685" s="451">
        <v>1040</v>
      </c>
      <c r="F4685" s="630" t="s">
        <v>6153</v>
      </c>
      <c r="G4685" s="313" t="s">
        <v>2728</v>
      </c>
      <c r="H4685" s="634">
        <v>44691</v>
      </c>
      <c r="I4685" s="628">
        <v>44691</v>
      </c>
      <c r="J4685" s="632"/>
    </row>
    <row r="4686" spans="1:10" s="243" customFormat="1" ht="23.25">
      <c r="A4686" s="635" t="s">
        <v>6154</v>
      </c>
      <c r="B4686" s="415" t="s">
        <v>4257</v>
      </c>
      <c r="C4686" s="313" t="s">
        <v>4225</v>
      </c>
      <c r="D4686" s="629">
        <v>68</v>
      </c>
      <c r="E4686" s="451">
        <v>77986.55</v>
      </c>
      <c r="F4686" s="630" t="s">
        <v>6155</v>
      </c>
      <c r="G4686" s="313" t="s">
        <v>2728</v>
      </c>
      <c r="H4686" s="634">
        <v>44691</v>
      </c>
      <c r="I4686" s="628">
        <v>44691</v>
      </c>
      <c r="J4686" s="632"/>
    </row>
    <row r="4687" spans="1:10" s="243" customFormat="1" ht="23.25">
      <c r="A4687" s="635" t="s">
        <v>6138</v>
      </c>
      <c r="B4687" s="415" t="s">
        <v>4257</v>
      </c>
      <c r="C4687" s="313" t="s">
        <v>4225</v>
      </c>
      <c r="D4687" s="629">
        <v>69</v>
      </c>
      <c r="E4687" s="451">
        <v>2853.24</v>
      </c>
      <c r="F4687" s="630" t="s">
        <v>6139</v>
      </c>
      <c r="G4687" s="313" t="s">
        <v>2728</v>
      </c>
      <c r="H4687" s="634">
        <v>44691</v>
      </c>
      <c r="I4687" s="628">
        <v>44691</v>
      </c>
      <c r="J4687" s="632"/>
    </row>
    <row r="4688" spans="1:10" s="243" customFormat="1" ht="23.25">
      <c r="A4688" s="635" t="s">
        <v>6156</v>
      </c>
      <c r="B4688" s="415" t="s">
        <v>2725</v>
      </c>
      <c r="C4688" s="313" t="s">
        <v>4225</v>
      </c>
      <c r="D4688" s="629">
        <v>70</v>
      </c>
      <c r="E4688" s="451">
        <v>708.4</v>
      </c>
      <c r="F4688" s="630" t="s">
        <v>6157</v>
      </c>
      <c r="G4688" s="313" t="s">
        <v>2728</v>
      </c>
      <c r="H4688" s="634">
        <v>44692</v>
      </c>
      <c r="I4688" s="628">
        <v>44692</v>
      </c>
      <c r="J4688" s="632"/>
    </row>
    <row r="4689" spans="1:10" s="243" customFormat="1" ht="46.5">
      <c r="A4689" s="635" t="s">
        <v>6158</v>
      </c>
      <c r="B4689" s="415" t="s">
        <v>2725</v>
      </c>
      <c r="C4689" s="313" t="s">
        <v>4225</v>
      </c>
      <c r="D4689" s="629">
        <v>71</v>
      </c>
      <c r="E4689" s="451">
        <v>3798</v>
      </c>
      <c r="F4689" s="630" t="s">
        <v>4240</v>
      </c>
      <c r="G4689" s="313" t="s">
        <v>2728</v>
      </c>
      <c r="H4689" s="634">
        <v>44692</v>
      </c>
      <c r="I4689" s="628">
        <v>44692</v>
      </c>
      <c r="J4689" s="632"/>
    </row>
    <row r="4690" spans="1:10" s="243" customFormat="1" ht="34.9">
      <c r="A4690" s="635" t="s">
        <v>6159</v>
      </c>
      <c r="B4690" s="415" t="s">
        <v>2725</v>
      </c>
      <c r="C4690" s="313" t="s">
        <v>4225</v>
      </c>
      <c r="D4690" s="629">
        <v>72</v>
      </c>
      <c r="E4690" s="451">
        <v>1400</v>
      </c>
      <c r="F4690" s="630" t="s">
        <v>6160</v>
      </c>
      <c r="G4690" s="313" t="s">
        <v>2728</v>
      </c>
      <c r="H4690" s="634">
        <v>44692</v>
      </c>
      <c r="I4690" s="628">
        <v>44692</v>
      </c>
      <c r="J4690" s="632"/>
    </row>
    <row r="4691" spans="1:10" s="243" customFormat="1" ht="23.25">
      <c r="A4691" s="635" t="s">
        <v>6161</v>
      </c>
      <c r="B4691" s="415" t="s">
        <v>2732</v>
      </c>
      <c r="C4691" s="313" t="s">
        <v>4225</v>
      </c>
      <c r="D4691" s="629" t="s">
        <v>6162</v>
      </c>
      <c r="E4691" s="451">
        <v>37300</v>
      </c>
      <c r="F4691" s="630" t="s">
        <v>4447</v>
      </c>
      <c r="G4691" s="313" t="s">
        <v>2728</v>
      </c>
      <c r="H4691" s="634">
        <v>44692</v>
      </c>
      <c r="I4691" s="628">
        <v>44692</v>
      </c>
      <c r="J4691" s="632"/>
    </row>
    <row r="4692" spans="1:10" s="243" customFormat="1" ht="23.25">
      <c r="A4692" s="635" t="s">
        <v>6163</v>
      </c>
      <c r="B4692" s="415" t="s">
        <v>2725</v>
      </c>
      <c r="C4692" s="313" t="s">
        <v>4225</v>
      </c>
      <c r="D4692" s="629">
        <v>74</v>
      </c>
      <c r="E4692" s="451">
        <v>1134</v>
      </c>
      <c r="F4692" s="630" t="s">
        <v>6164</v>
      </c>
      <c r="G4692" s="313" t="s">
        <v>2728</v>
      </c>
      <c r="H4692" s="634">
        <v>44693</v>
      </c>
      <c r="I4692" s="628">
        <v>44693</v>
      </c>
      <c r="J4692" s="632"/>
    </row>
    <row r="4693" spans="1:10" s="243" customFormat="1" ht="23.25">
      <c r="A4693" s="635" t="s">
        <v>6138</v>
      </c>
      <c r="B4693" s="415" t="s">
        <v>4257</v>
      </c>
      <c r="C4693" s="313" t="s">
        <v>4225</v>
      </c>
      <c r="D4693" s="629">
        <v>76</v>
      </c>
      <c r="E4693" s="451">
        <v>693.84</v>
      </c>
      <c r="F4693" s="630" t="s">
        <v>6165</v>
      </c>
      <c r="G4693" s="313" t="s">
        <v>2728</v>
      </c>
      <c r="H4693" s="634">
        <v>44698</v>
      </c>
      <c r="I4693" s="628">
        <v>44698</v>
      </c>
      <c r="J4693" s="632"/>
    </row>
    <row r="4694" spans="1:10" s="243" customFormat="1" ht="23.25">
      <c r="A4694" s="635" t="s">
        <v>6166</v>
      </c>
      <c r="B4694" s="415" t="s">
        <v>2732</v>
      </c>
      <c r="C4694" s="313" t="s">
        <v>4225</v>
      </c>
      <c r="D4694" s="629">
        <v>77</v>
      </c>
      <c r="E4694" s="451">
        <v>300000</v>
      </c>
      <c r="F4694" s="630" t="s">
        <v>6167</v>
      </c>
      <c r="G4694" s="313" t="s">
        <v>2728</v>
      </c>
      <c r="H4694" s="634">
        <v>44698</v>
      </c>
      <c r="I4694" s="628">
        <v>44698</v>
      </c>
      <c r="J4694" s="632"/>
    </row>
    <row r="4695" spans="1:10" s="243" customFormat="1" ht="23.25">
      <c r="A4695" s="635" t="s">
        <v>6168</v>
      </c>
      <c r="B4695" s="415" t="s">
        <v>4257</v>
      </c>
      <c r="C4695" s="313" t="s">
        <v>4225</v>
      </c>
      <c r="D4695" s="629">
        <v>78</v>
      </c>
      <c r="E4695" s="451">
        <v>11847.06</v>
      </c>
      <c r="F4695" s="630" t="s">
        <v>6169</v>
      </c>
      <c r="G4695" s="313" t="s">
        <v>2728</v>
      </c>
      <c r="H4695" s="634">
        <v>44704</v>
      </c>
      <c r="I4695" s="628">
        <v>44704</v>
      </c>
      <c r="J4695" s="632"/>
    </row>
    <row r="4696" spans="1:10" s="243" customFormat="1" ht="23.25">
      <c r="A4696" s="635" t="s">
        <v>6170</v>
      </c>
      <c r="B4696" s="415" t="s">
        <v>4257</v>
      </c>
      <c r="C4696" s="313" t="s">
        <v>4225</v>
      </c>
      <c r="D4696" s="629">
        <v>79</v>
      </c>
      <c r="E4696" s="451">
        <v>4158.8999999999996</v>
      </c>
      <c r="F4696" s="630" t="s">
        <v>6171</v>
      </c>
      <c r="G4696" s="313" t="s">
        <v>2728</v>
      </c>
      <c r="H4696" s="634">
        <v>44705</v>
      </c>
      <c r="I4696" s="628">
        <v>44705</v>
      </c>
      <c r="J4696" s="632"/>
    </row>
    <row r="4697" spans="1:10" s="243" customFormat="1" ht="23.25">
      <c r="A4697" s="635" t="s">
        <v>6172</v>
      </c>
      <c r="B4697" s="415" t="s">
        <v>2725</v>
      </c>
      <c r="C4697" s="313" t="s">
        <v>4225</v>
      </c>
      <c r="D4697" s="629">
        <v>80</v>
      </c>
      <c r="E4697" s="451">
        <v>10578</v>
      </c>
      <c r="F4697" s="630" t="s">
        <v>4473</v>
      </c>
      <c r="G4697" s="313" t="s">
        <v>2728</v>
      </c>
      <c r="H4697" s="634">
        <v>44705</v>
      </c>
      <c r="I4697" s="628">
        <v>44705</v>
      </c>
      <c r="J4697" s="632"/>
    </row>
    <row r="4698" spans="1:10" s="243" customFormat="1" ht="34.9">
      <c r="A4698" s="635" t="s">
        <v>6173</v>
      </c>
      <c r="B4698" s="415" t="s">
        <v>2725</v>
      </c>
      <c r="C4698" s="313" t="s">
        <v>4225</v>
      </c>
      <c r="D4698" s="629">
        <v>81</v>
      </c>
      <c r="E4698" s="451">
        <v>5888.5</v>
      </c>
      <c r="F4698" s="630" t="s">
        <v>6174</v>
      </c>
      <c r="G4698" s="313" t="s">
        <v>2728</v>
      </c>
      <c r="H4698" s="634">
        <v>44706</v>
      </c>
      <c r="I4698" s="628">
        <v>44706</v>
      </c>
      <c r="J4698" s="632"/>
    </row>
    <row r="4699" spans="1:10" s="243" customFormat="1" ht="23.25">
      <c r="A4699" s="635" t="s">
        <v>6175</v>
      </c>
      <c r="B4699" s="415" t="s">
        <v>2725</v>
      </c>
      <c r="C4699" s="313" t="s">
        <v>4225</v>
      </c>
      <c r="D4699" s="629">
        <v>82</v>
      </c>
      <c r="E4699" s="451">
        <v>5580</v>
      </c>
      <c r="F4699" s="630" t="s">
        <v>6176</v>
      </c>
      <c r="G4699" s="313" t="s">
        <v>2728</v>
      </c>
      <c r="H4699" s="634">
        <v>44708</v>
      </c>
      <c r="I4699" s="628">
        <v>44708</v>
      </c>
      <c r="J4699" s="632"/>
    </row>
    <row r="4700" spans="1:10" s="243" customFormat="1" ht="23.25">
      <c r="A4700" s="635" t="s">
        <v>6177</v>
      </c>
      <c r="B4700" s="415" t="s">
        <v>4257</v>
      </c>
      <c r="C4700" s="313" t="s">
        <v>4225</v>
      </c>
      <c r="D4700" s="629">
        <v>83</v>
      </c>
      <c r="E4700" s="451">
        <v>2184.83</v>
      </c>
      <c r="F4700" s="630" t="s">
        <v>6178</v>
      </c>
      <c r="G4700" s="313" t="s">
        <v>2728</v>
      </c>
      <c r="H4700" s="634">
        <v>44711</v>
      </c>
      <c r="I4700" s="628">
        <v>44711</v>
      </c>
      <c r="J4700" s="632"/>
    </row>
    <row r="4701" spans="1:10" s="243" customFormat="1" ht="34.9">
      <c r="A4701" s="635" t="s">
        <v>6179</v>
      </c>
      <c r="B4701" s="415" t="s">
        <v>2725</v>
      </c>
      <c r="C4701" s="313" t="s">
        <v>4225</v>
      </c>
      <c r="D4701" s="629">
        <v>84</v>
      </c>
      <c r="E4701" s="451">
        <v>1592</v>
      </c>
      <c r="F4701" s="630" t="s">
        <v>4236</v>
      </c>
      <c r="G4701" s="313" t="s">
        <v>2728</v>
      </c>
      <c r="H4701" s="634">
        <v>44712</v>
      </c>
      <c r="I4701" s="628">
        <v>44712</v>
      </c>
      <c r="J4701" s="632"/>
    </row>
    <row r="4702" spans="1:10" s="243" customFormat="1" ht="23.25">
      <c r="A4702" s="635" t="s">
        <v>6180</v>
      </c>
      <c r="B4702" s="415" t="s">
        <v>2725</v>
      </c>
      <c r="C4702" s="313" t="s">
        <v>4225</v>
      </c>
      <c r="D4702" s="629">
        <v>85</v>
      </c>
      <c r="E4702" s="451">
        <v>4950</v>
      </c>
      <c r="F4702" s="630" t="s">
        <v>6157</v>
      </c>
      <c r="G4702" s="313" t="s">
        <v>2728</v>
      </c>
      <c r="H4702" s="634">
        <v>44713</v>
      </c>
      <c r="I4702" s="628">
        <v>44713</v>
      </c>
      <c r="J4702" s="632"/>
    </row>
    <row r="4703" spans="1:10" s="243" customFormat="1" ht="23.25">
      <c r="A4703" s="635" t="s">
        <v>6181</v>
      </c>
      <c r="B4703" s="415" t="s">
        <v>2725</v>
      </c>
      <c r="C4703" s="313" t="s">
        <v>4225</v>
      </c>
      <c r="D4703" s="629">
        <v>86</v>
      </c>
      <c r="E4703" s="451">
        <v>1190</v>
      </c>
      <c r="F4703" s="630" t="s">
        <v>6182</v>
      </c>
      <c r="G4703" s="313" t="s">
        <v>2728</v>
      </c>
      <c r="H4703" s="634">
        <v>44714</v>
      </c>
      <c r="I4703" s="628">
        <v>44714</v>
      </c>
      <c r="J4703" s="632"/>
    </row>
    <row r="4704" spans="1:10" s="243" customFormat="1" ht="23.25">
      <c r="A4704" s="635" t="s">
        <v>6183</v>
      </c>
      <c r="B4704" s="415" t="s">
        <v>2725</v>
      </c>
      <c r="C4704" s="313" t="s">
        <v>4225</v>
      </c>
      <c r="D4704" s="629">
        <v>87</v>
      </c>
      <c r="E4704" s="451">
        <v>5523</v>
      </c>
      <c r="F4704" s="630" t="s">
        <v>4402</v>
      </c>
      <c r="G4704" s="313" t="s">
        <v>2728</v>
      </c>
      <c r="H4704" s="634">
        <v>44715</v>
      </c>
      <c r="I4704" s="628">
        <v>44715</v>
      </c>
      <c r="J4704" s="632"/>
    </row>
    <row r="4705" spans="1:10" s="243" customFormat="1" ht="23.25">
      <c r="A4705" s="635" t="s">
        <v>6183</v>
      </c>
      <c r="B4705" s="415" t="s">
        <v>2725</v>
      </c>
      <c r="C4705" s="313" t="s">
        <v>4225</v>
      </c>
      <c r="D4705" s="629">
        <v>88</v>
      </c>
      <c r="E4705" s="451">
        <v>1641</v>
      </c>
      <c r="F4705" s="630" t="s">
        <v>6184</v>
      </c>
      <c r="G4705" s="313" t="s">
        <v>2728</v>
      </c>
      <c r="H4705" s="634">
        <v>44715</v>
      </c>
      <c r="I4705" s="628">
        <v>44715</v>
      </c>
      <c r="J4705" s="632"/>
    </row>
    <row r="4706" spans="1:10" s="243" customFormat="1" ht="23.25">
      <c r="A4706" s="635" t="s">
        <v>6185</v>
      </c>
      <c r="B4706" s="415" t="s">
        <v>2725</v>
      </c>
      <c r="C4706" s="313" t="s">
        <v>4225</v>
      </c>
      <c r="D4706" s="629">
        <v>89</v>
      </c>
      <c r="E4706" s="451">
        <v>446</v>
      </c>
      <c r="F4706" s="630" t="s">
        <v>4233</v>
      </c>
      <c r="G4706" s="313" t="s">
        <v>2728</v>
      </c>
      <c r="H4706" s="634">
        <v>44715</v>
      </c>
      <c r="I4706" s="628">
        <v>44715</v>
      </c>
      <c r="J4706" s="632"/>
    </row>
    <row r="4707" spans="1:10" s="243" customFormat="1" ht="34.9">
      <c r="A4707" s="635" t="s">
        <v>6186</v>
      </c>
      <c r="B4707" s="415" t="s">
        <v>4257</v>
      </c>
      <c r="C4707" s="313" t="s">
        <v>4225</v>
      </c>
      <c r="D4707" s="629">
        <v>90</v>
      </c>
      <c r="E4707" s="451">
        <v>7411.6</v>
      </c>
      <c r="F4707" s="630" t="s">
        <v>6187</v>
      </c>
      <c r="G4707" s="313" t="s">
        <v>2728</v>
      </c>
      <c r="H4707" s="634">
        <v>44718</v>
      </c>
      <c r="I4707" s="628">
        <v>44718</v>
      </c>
      <c r="J4707" s="632"/>
    </row>
    <row r="4708" spans="1:10" s="243" customFormat="1" ht="23.25">
      <c r="A4708" s="635" t="s">
        <v>6188</v>
      </c>
      <c r="B4708" s="415" t="s">
        <v>4257</v>
      </c>
      <c r="C4708" s="313" t="s">
        <v>4225</v>
      </c>
      <c r="D4708" s="629">
        <v>91</v>
      </c>
      <c r="E4708" s="451">
        <v>947.19</v>
      </c>
      <c r="F4708" s="630" t="s">
        <v>6189</v>
      </c>
      <c r="G4708" s="313" t="s">
        <v>2728</v>
      </c>
      <c r="H4708" s="634">
        <v>44721</v>
      </c>
      <c r="I4708" s="628">
        <v>44721</v>
      </c>
      <c r="J4708" s="632"/>
    </row>
    <row r="4709" spans="1:10" s="243" customFormat="1" ht="23.25">
      <c r="A4709" s="635" t="s">
        <v>6190</v>
      </c>
      <c r="B4709" s="415" t="s">
        <v>2725</v>
      </c>
      <c r="C4709" s="313" t="s">
        <v>4225</v>
      </c>
      <c r="D4709" s="629">
        <v>92</v>
      </c>
      <c r="E4709" s="451">
        <v>12325.1</v>
      </c>
      <c r="F4709" s="630" t="s">
        <v>6191</v>
      </c>
      <c r="G4709" s="313" t="s">
        <v>2728</v>
      </c>
      <c r="H4709" s="634">
        <v>44726</v>
      </c>
      <c r="I4709" s="628">
        <v>44726</v>
      </c>
      <c r="J4709" s="632"/>
    </row>
    <row r="4710" spans="1:10" s="243" customFormat="1" ht="23.25">
      <c r="A4710" s="635" t="s">
        <v>6190</v>
      </c>
      <c r="B4710" s="415" t="s">
        <v>2725</v>
      </c>
      <c r="C4710" s="313" t="s">
        <v>4225</v>
      </c>
      <c r="D4710" s="629">
        <v>93</v>
      </c>
      <c r="E4710" s="451">
        <v>17149</v>
      </c>
      <c r="F4710" s="630" t="s">
        <v>6192</v>
      </c>
      <c r="G4710" s="313" t="s">
        <v>2728</v>
      </c>
      <c r="H4710" s="634">
        <v>44726</v>
      </c>
      <c r="I4710" s="628">
        <v>44726</v>
      </c>
      <c r="J4710" s="632"/>
    </row>
    <row r="4711" spans="1:10" s="243" customFormat="1" ht="23.25">
      <c r="A4711" s="635" t="s">
        <v>6193</v>
      </c>
      <c r="B4711" s="415" t="s">
        <v>2725</v>
      </c>
      <c r="C4711" s="313" t="s">
        <v>4225</v>
      </c>
      <c r="D4711" s="629">
        <v>94</v>
      </c>
      <c r="E4711" s="451">
        <v>1195</v>
      </c>
      <c r="F4711" s="630" t="s">
        <v>6194</v>
      </c>
      <c r="G4711" s="313" t="s">
        <v>2728</v>
      </c>
      <c r="H4711" s="634">
        <v>44727</v>
      </c>
      <c r="I4711" s="628">
        <v>44727</v>
      </c>
      <c r="J4711" s="632"/>
    </row>
    <row r="4712" spans="1:10" s="243" customFormat="1" ht="46.5">
      <c r="A4712" s="635" t="s">
        <v>6195</v>
      </c>
      <c r="B4712" s="415" t="s">
        <v>2725</v>
      </c>
      <c r="C4712" s="313" t="s">
        <v>4225</v>
      </c>
      <c r="D4712" s="629">
        <v>95</v>
      </c>
      <c r="E4712" s="451">
        <v>5299</v>
      </c>
      <c r="F4712" s="630" t="s">
        <v>6196</v>
      </c>
      <c r="G4712" s="313" t="s">
        <v>2728</v>
      </c>
      <c r="H4712" s="634">
        <v>44732</v>
      </c>
      <c r="I4712" s="628">
        <v>44732</v>
      </c>
      <c r="J4712" s="632"/>
    </row>
    <row r="4713" spans="1:10" s="243" customFormat="1" ht="23.25">
      <c r="A4713" s="635" t="s">
        <v>6197</v>
      </c>
      <c r="B4713" s="415" t="s">
        <v>4257</v>
      </c>
      <c r="C4713" s="313" t="s">
        <v>4225</v>
      </c>
      <c r="D4713" s="629">
        <v>96</v>
      </c>
      <c r="E4713" s="451">
        <v>1888</v>
      </c>
      <c r="F4713" s="630" t="s">
        <v>6198</v>
      </c>
      <c r="G4713" s="313" t="s">
        <v>2728</v>
      </c>
      <c r="H4713" s="634">
        <v>44734</v>
      </c>
      <c r="I4713" s="628">
        <v>44734</v>
      </c>
      <c r="J4713" s="632"/>
    </row>
    <row r="4714" spans="1:10" s="243" customFormat="1" ht="46.5">
      <c r="A4714" s="635" t="s">
        <v>6199</v>
      </c>
      <c r="B4714" s="415" t="s">
        <v>2725</v>
      </c>
      <c r="C4714" s="313" t="s">
        <v>4225</v>
      </c>
      <c r="D4714" s="629">
        <v>97</v>
      </c>
      <c r="E4714" s="451">
        <v>1600</v>
      </c>
      <c r="F4714" s="630" t="s">
        <v>6200</v>
      </c>
      <c r="G4714" s="313" t="s">
        <v>2728</v>
      </c>
      <c r="H4714" s="634">
        <v>44735</v>
      </c>
      <c r="I4714" s="628">
        <v>44735</v>
      </c>
      <c r="J4714" s="632"/>
    </row>
    <row r="4715" spans="1:10" s="243" customFormat="1" ht="23.25">
      <c r="A4715" s="635" t="s">
        <v>6175</v>
      </c>
      <c r="B4715" s="415" t="s">
        <v>2725</v>
      </c>
      <c r="C4715" s="313" t="s">
        <v>4225</v>
      </c>
      <c r="D4715" s="629">
        <v>98</v>
      </c>
      <c r="E4715" s="451">
        <v>5580</v>
      </c>
      <c r="F4715" s="630" t="s">
        <v>6201</v>
      </c>
      <c r="G4715" s="313" t="s">
        <v>2728</v>
      </c>
      <c r="H4715" s="634">
        <v>44743</v>
      </c>
      <c r="I4715" s="628">
        <v>44743</v>
      </c>
      <c r="J4715" s="632"/>
    </row>
    <row r="4716" spans="1:10" s="243" customFormat="1" ht="23.25">
      <c r="A4716" s="635" t="s">
        <v>6202</v>
      </c>
      <c r="B4716" s="415" t="s">
        <v>2725</v>
      </c>
      <c r="C4716" s="313" t="s">
        <v>4225</v>
      </c>
      <c r="D4716" s="629">
        <v>99</v>
      </c>
      <c r="E4716" s="451">
        <v>489</v>
      </c>
      <c r="F4716" s="630" t="s">
        <v>6104</v>
      </c>
      <c r="G4716" s="313" t="s">
        <v>2728</v>
      </c>
      <c r="H4716" s="634">
        <v>44748</v>
      </c>
      <c r="I4716" s="628">
        <v>44748</v>
      </c>
      <c r="J4716" s="632"/>
    </row>
    <row r="4717" spans="1:10" s="243" customFormat="1" ht="23.25">
      <c r="A4717" s="635" t="s">
        <v>6203</v>
      </c>
      <c r="B4717" s="415" t="s">
        <v>2732</v>
      </c>
      <c r="C4717" s="313" t="s">
        <v>4225</v>
      </c>
      <c r="D4717" s="629" t="s">
        <v>6204</v>
      </c>
      <c r="E4717" s="451">
        <v>449450</v>
      </c>
      <c r="F4717" s="630" t="s">
        <v>6167</v>
      </c>
      <c r="G4717" s="313" t="s">
        <v>2728</v>
      </c>
      <c r="H4717" s="634">
        <v>44753</v>
      </c>
      <c r="I4717" s="628">
        <v>44753</v>
      </c>
      <c r="J4717" s="632"/>
    </row>
    <row r="4718" spans="1:10" s="243" customFormat="1" ht="34.9">
      <c r="A4718" s="635" t="s">
        <v>6205</v>
      </c>
      <c r="B4718" s="415" t="s">
        <v>2725</v>
      </c>
      <c r="C4718" s="313" t="s">
        <v>4225</v>
      </c>
      <c r="D4718" s="629">
        <v>101</v>
      </c>
      <c r="E4718" s="451">
        <v>20375</v>
      </c>
      <c r="F4718" s="630" t="s">
        <v>6206</v>
      </c>
      <c r="G4718" s="313" t="s">
        <v>2728</v>
      </c>
      <c r="H4718" s="634">
        <v>44753</v>
      </c>
      <c r="I4718" s="628">
        <v>44753</v>
      </c>
      <c r="J4718" s="632"/>
    </row>
    <row r="4719" spans="1:10" s="243" customFormat="1" ht="34.9">
      <c r="A4719" s="635" t="s">
        <v>6207</v>
      </c>
      <c r="B4719" s="415" t="s">
        <v>2725</v>
      </c>
      <c r="C4719" s="313" t="s">
        <v>4225</v>
      </c>
      <c r="D4719" s="629">
        <v>102</v>
      </c>
      <c r="E4719" s="451">
        <v>9074.2000000000007</v>
      </c>
      <c r="F4719" s="630" t="s">
        <v>6208</v>
      </c>
      <c r="G4719" s="313" t="s">
        <v>2728</v>
      </c>
      <c r="H4719" s="634">
        <v>44754</v>
      </c>
      <c r="I4719" s="628">
        <v>44754</v>
      </c>
      <c r="J4719" s="632"/>
    </row>
    <row r="4720" spans="1:10" s="243" customFormat="1" ht="34.9">
      <c r="A4720" s="635" t="s">
        <v>6209</v>
      </c>
      <c r="B4720" s="415" t="s">
        <v>2725</v>
      </c>
      <c r="C4720" s="313" t="s">
        <v>4225</v>
      </c>
      <c r="D4720" s="629">
        <v>103</v>
      </c>
      <c r="E4720" s="451">
        <v>1720</v>
      </c>
      <c r="F4720" s="630" t="s">
        <v>6210</v>
      </c>
      <c r="G4720" s="313" t="s">
        <v>2728</v>
      </c>
      <c r="H4720" s="634">
        <v>44767</v>
      </c>
      <c r="I4720" s="628">
        <v>44767</v>
      </c>
      <c r="J4720" s="632"/>
    </row>
    <row r="4721" spans="1:10" s="243" customFormat="1" ht="34.9">
      <c r="A4721" s="635" t="s">
        <v>6211</v>
      </c>
      <c r="B4721" s="415" t="s">
        <v>2725</v>
      </c>
      <c r="C4721" s="313" t="s">
        <v>4225</v>
      </c>
      <c r="D4721" s="629">
        <v>104</v>
      </c>
      <c r="E4721" s="451">
        <v>1300</v>
      </c>
      <c r="F4721" s="630" t="s">
        <v>6212</v>
      </c>
      <c r="G4721" s="313" t="s">
        <v>2728</v>
      </c>
      <c r="H4721" s="634">
        <v>44769</v>
      </c>
      <c r="I4721" s="628">
        <v>44769</v>
      </c>
      <c r="J4721" s="632"/>
    </row>
    <row r="4722" spans="1:10" s="243" customFormat="1" ht="23.25">
      <c r="A4722" s="635" t="s">
        <v>6213</v>
      </c>
      <c r="B4722" s="415" t="s">
        <v>2725</v>
      </c>
      <c r="C4722" s="313" t="s">
        <v>4225</v>
      </c>
      <c r="D4722" s="629">
        <v>105</v>
      </c>
      <c r="E4722" s="451">
        <v>41327</v>
      </c>
      <c r="F4722" s="630" t="s">
        <v>6214</v>
      </c>
      <c r="G4722" s="313" t="s">
        <v>2728</v>
      </c>
      <c r="H4722" s="634">
        <v>44775</v>
      </c>
      <c r="I4722" s="628">
        <v>44775</v>
      </c>
      <c r="J4722" s="632"/>
    </row>
    <row r="4723" spans="1:10" s="243" customFormat="1" ht="23.25">
      <c r="A4723" s="635" t="s">
        <v>6215</v>
      </c>
      <c r="B4723" s="415" t="s">
        <v>2725</v>
      </c>
      <c r="C4723" s="313" t="s">
        <v>4225</v>
      </c>
      <c r="D4723" s="629">
        <v>106</v>
      </c>
      <c r="E4723" s="451">
        <v>20670</v>
      </c>
      <c r="F4723" s="630" t="s">
        <v>6216</v>
      </c>
      <c r="G4723" s="313" t="s">
        <v>2728</v>
      </c>
      <c r="H4723" s="634">
        <v>44775</v>
      </c>
      <c r="I4723" s="628">
        <v>44775</v>
      </c>
      <c r="J4723" s="632"/>
    </row>
    <row r="4724" spans="1:10" s="243" customFormat="1" ht="46.5">
      <c r="A4724" s="635" t="s">
        <v>6217</v>
      </c>
      <c r="B4724" s="415" t="s">
        <v>2725</v>
      </c>
      <c r="C4724" s="313" t="s">
        <v>4225</v>
      </c>
      <c r="D4724" s="629">
        <v>107</v>
      </c>
      <c r="E4724" s="451">
        <v>41126.300000000003</v>
      </c>
      <c r="F4724" s="630" t="s">
        <v>6218</v>
      </c>
      <c r="G4724" s="313" t="s">
        <v>2728</v>
      </c>
      <c r="H4724" s="634">
        <v>44777</v>
      </c>
      <c r="I4724" s="628">
        <v>44777</v>
      </c>
      <c r="J4724" s="632"/>
    </row>
    <row r="4725" spans="1:10" s="243" customFormat="1" ht="58.15">
      <c r="A4725" s="635" t="s">
        <v>6219</v>
      </c>
      <c r="B4725" s="415" t="s">
        <v>2725</v>
      </c>
      <c r="C4725" s="313" t="s">
        <v>4225</v>
      </c>
      <c r="D4725" s="629">
        <v>108</v>
      </c>
      <c r="E4725" s="451">
        <v>1050</v>
      </c>
      <c r="F4725" s="630" t="s">
        <v>6160</v>
      </c>
      <c r="G4725" s="313" t="s">
        <v>2728</v>
      </c>
      <c r="H4725" s="634">
        <v>44777</v>
      </c>
      <c r="I4725" s="628">
        <v>44777</v>
      </c>
      <c r="J4725" s="632"/>
    </row>
    <row r="4726" spans="1:10" s="243" customFormat="1" ht="34.9">
      <c r="A4726" s="635" t="s">
        <v>6220</v>
      </c>
      <c r="B4726" s="415" t="s">
        <v>2725</v>
      </c>
      <c r="C4726" s="313" t="s">
        <v>4225</v>
      </c>
      <c r="D4726" s="629">
        <v>109</v>
      </c>
      <c r="E4726" s="451">
        <v>34500</v>
      </c>
      <c r="F4726" s="630" t="s">
        <v>3441</v>
      </c>
      <c r="G4726" s="313" t="s">
        <v>2728</v>
      </c>
      <c r="H4726" s="634">
        <v>44785</v>
      </c>
      <c r="I4726" s="628">
        <v>44785</v>
      </c>
      <c r="J4726" s="632"/>
    </row>
    <row r="4727" spans="1:10" s="243" customFormat="1" ht="23.25">
      <c r="A4727" s="635" t="s">
        <v>6221</v>
      </c>
      <c r="B4727" s="415" t="s">
        <v>2725</v>
      </c>
      <c r="C4727" s="313" t="s">
        <v>4225</v>
      </c>
      <c r="D4727" s="629">
        <v>110</v>
      </c>
      <c r="E4727" s="451">
        <v>3040</v>
      </c>
      <c r="F4727" s="630" t="s">
        <v>6222</v>
      </c>
      <c r="G4727" s="313" t="s">
        <v>2728</v>
      </c>
      <c r="H4727" s="634">
        <v>44785</v>
      </c>
      <c r="I4727" s="628">
        <v>44785</v>
      </c>
      <c r="J4727" s="632"/>
    </row>
    <row r="4728" spans="1:10" s="243" customFormat="1" ht="23.25">
      <c r="A4728" s="635" t="s">
        <v>6223</v>
      </c>
      <c r="B4728" s="415" t="s">
        <v>2725</v>
      </c>
      <c r="C4728" s="313" t="s">
        <v>4225</v>
      </c>
      <c r="D4728" s="629">
        <v>111</v>
      </c>
      <c r="E4728" s="451">
        <v>331.5</v>
      </c>
      <c r="F4728" s="630" t="s">
        <v>6224</v>
      </c>
      <c r="G4728" s="313" t="s">
        <v>2728</v>
      </c>
      <c r="H4728" s="634">
        <v>44785</v>
      </c>
      <c r="I4728" s="628">
        <v>44785</v>
      </c>
      <c r="J4728" s="632"/>
    </row>
    <row r="4729" spans="1:10" s="243" customFormat="1" ht="23.25">
      <c r="A4729" s="635" t="s">
        <v>6225</v>
      </c>
      <c r="B4729" s="415" t="s">
        <v>2725</v>
      </c>
      <c r="C4729" s="313" t="s">
        <v>4225</v>
      </c>
      <c r="D4729" s="629">
        <v>112</v>
      </c>
      <c r="E4729" s="451">
        <v>2900</v>
      </c>
      <c r="F4729" s="630" t="s">
        <v>6226</v>
      </c>
      <c r="G4729" s="313" t="s">
        <v>2728</v>
      </c>
      <c r="H4729" s="634">
        <v>44788</v>
      </c>
      <c r="I4729" s="628">
        <v>44788</v>
      </c>
      <c r="J4729" s="632"/>
    </row>
    <row r="4730" spans="1:10" s="243" customFormat="1" ht="46.5">
      <c r="A4730" s="635" t="s">
        <v>6227</v>
      </c>
      <c r="B4730" s="415" t="s">
        <v>2725</v>
      </c>
      <c r="C4730" s="313" t="s">
        <v>4225</v>
      </c>
      <c r="D4730" s="629">
        <v>113</v>
      </c>
      <c r="E4730" s="451">
        <v>26000</v>
      </c>
      <c r="F4730" s="630" t="s">
        <v>6228</v>
      </c>
      <c r="G4730" s="313" t="s">
        <v>2728</v>
      </c>
      <c r="H4730" s="634">
        <v>44790</v>
      </c>
      <c r="I4730" s="628">
        <v>44790</v>
      </c>
      <c r="J4730" s="632"/>
    </row>
    <row r="4731" spans="1:10" s="243" customFormat="1" ht="23.25">
      <c r="A4731" s="635" t="s">
        <v>6229</v>
      </c>
      <c r="B4731" s="415" t="s">
        <v>2725</v>
      </c>
      <c r="C4731" s="313" t="s">
        <v>4225</v>
      </c>
      <c r="D4731" s="629">
        <v>114</v>
      </c>
      <c r="E4731" s="451">
        <v>24300</v>
      </c>
      <c r="F4731" s="630" t="s">
        <v>6230</v>
      </c>
      <c r="G4731" s="313" t="s">
        <v>2728</v>
      </c>
      <c r="H4731" s="634">
        <v>44791</v>
      </c>
      <c r="I4731" s="628">
        <v>44791</v>
      </c>
      <c r="J4731" s="632"/>
    </row>
    <row r="4732" spans="1:10" s="243" customFormat="1" ht="34.9">
      <c r="A4732" s="635" t="s">
        <v>6231</v>
      </c>
      <c r="B4732" s="415" t="s">
        <v>4257</v>
      </c>
      <c r="C4732" s="313" t="s">
        <v>4225</v>
      </c>
      <c r="D4732" s="629">
        <v>115</v>
      </c>
      <c r="E4732" s="451">
        <v>8891.2999999999993</v>
      </c>
      <c r="F4732" s="630" t="s">
        <v>6232</v>
      </c>
      <c r="G4732" s="313" t="s">
        <v>2728</v>
      </c>
      <c r="H4732" s="634">
        <v>44791</v>
      </c>
      <c r="I4732" s="628">
        <v>44791</v>
      </c>
      <c r="J4732" s="632"/>
    </row>
    <row r="4733" spans="1:10" s="243" customFormat="1" ht="34.9">
      <c r="A4733" s="635" t="s">
        <v>6231</v>
      </c>
      <c r="B4733" s="415" t="s">
        <v>4257</v>
      </c>
      <c r="C4733" s="313" t="s">
        <v>4225</v>
      </c>
      <c r="D4733" s="629">
        <v>116</v>
      </c>
      <c r="E4733" s="451">
        <v>23548.32</v>
      </c>
      <c r="F4733" s="630" t="s">
        <v>4458</v>
      </c>
      <c r="G4733" s="313" t="s">
        <v>2728</v>
      </c>
      <c r="H4733" s="634">
        <v>44791</v>
      </c>
      <c r="I4733" s="628">
        <v>44791</v>
      </c>
      <c r="J4733" s="632"/>
    </row>
    <row r="4734" spans="1:10" s="243" customFormat="1" ht="23.25">
      <c r="A4734" s="635" t="s">
        <v>6233</v>
      </c>
      <c r="B4734" s="415" t="s">
        <v>2725</v>
      </c>
      <c r="C4734" s="313" t="s">
        <v>4225</v>
      </c>
      <c r="D4734" s="629">
        <v>117</v>
      </c>
      <c r="E4734" s="451">
        <v>40551.1</v>
      </c>
      <c r="F4734" s="630" t="s">
        <v>6234</v>
      </c>
      <c r="G4734" s="313" t="s">
        <v>2728</v>
      </c>
      <c r="H4734" s="634">
        <v>44792</v>
      </c>
      <c r="I4734" s="628">
        <v>44792</v>
      </c>
      <c r="J4734" s="632"/>
    </row>
    <row r="4735" spans="1:10" s="243" customFormat="1" ht="23.25">
      <c r="A4735" s="635" t="s">
        <v>6235</v>
      </c>
      <c r="B4735" s="415" t="s">
        <v>2725</v>
      </c>
      <c r="C4735" s="313" t="s">
        <v>4225</v>
      </c>
      <c r="D4735" s="629">
        <v>118</v>
      </c>
      <c r="E4735" s="451">
        <v>7398</v>
      </c>
      <c r="F4735" s="630" t="s">
        <v>4277</v>
      </c>
      <c r="G4735" s="313" t="s">
        <v>2728</v>
      </c>
      <c r="H4735" s="634">
        <v>44796</v>
      </c>
      <c r="I4735" s="628">
        <v>44796</v>
      </c>
      <c r="J4735" s="632"/>
    </row>
    <row r="4736" spans="1:10" s="243" customFormat="1" ht="34.9">
      <c r="A4736" s="635" t="s">
        <v>6236</v>
      </c>
      <c r="B4736" s="415" t="s">
        <v>2725</v>
      </c>
      <c r="C4736" s="313" t="s">
        <v>4225</v>
      </c>
      <c r="D4736" s="629">
        <v>119</v>
      </c>
      <c r="E4736" s="451">
        <v>1120</v>
      </c>
      <c r="F4736" s="630" t="s">
        <v>6237</v>
      </c>
      <c r="G4736" s="313" t="s">
        <v>2728</v>
      </c>
      <c r="H4736" s="634">
        <v>44796</v>
      </c>
      <c r="I4736" s="628">
        <v>44796</v>
      </c>
      <c r="J4736" s="632"/>
    </row>
    <row r="4737" spans="1:10" s="243" customFormat="1" ht="46.5">
      <c r="A4737" s="635" t="s">
        <v>6238</v>
      </c>
      <c r="B4737" s="415" t="s">
        <v>2725</v>
      </c>
      <c r="C4737" s="313" t="s">
        <v>4225</v>
      </c>
      <c r="D4737" s="629">
        <v>120</v>
      </c>
      <c r="E4737" s="451">
        <v>1300</v>
      </c>
      <c r="F4737" s="630" t="s">
        <v>6212</v>
      </c>
      <c r="G4737" s="313" t="s">
        <v>2728</v>
      </c>
      <c r="H4737" s="634">
        <v>44796</v>
      </c>
      <c r="I4737" s="628">
        <v>44796</v>
      </c>
      <c r="J4737" s="632"/>
    </row>
    <row r="4738" spans="1:10" s="243" customFormat="1" ht="23.25">
      <c r="A4738" s="635" t="s">
        <v>6239</v>
      </c>
      <c r="B4738" s="415" t="s">
        <v>2725</v>
      </c>
      <c r="C4738" s="313" t="s">
        <v>4225</v>
      </c>
      <c r="D4738" s="629">
        <v>121</v>
      </c>
      <c r="E4738" s="451">
        <v>41000</v>
      </c>
      <c r="F4738" s="630" t="s">
        <v>6240</v>
      </c>
      <c r="G4738" s="313" t="s">
        <v>2728</v>
      </c>
      <c r="H4738" s="634">
        <v>44798</v>
      </c>
      <c r="I4738" s="628">
        <v>44798</v>
      </c>
      <c r="J4738" s="632"/>
    </row>
    <row r="4739" spans="1:10" s="243" customFormat="1" ht="23.25">
      <c r="A4739" s="635" t="s">
        <v>6241</v>
      </c>
      <c r="B4739" s="415" t="s">
        <v>4257</v>
      </c>
      <c r="C4739" s="313" t="s">
        <v>4225</v>
      </c>
      <c r="D4739" s="629">
        <v>122</v>
      </c>
      <c r="E4739" s="451">
        <v>113578.54</v>
      </c>
      <c r="F4739" s="630" t="s">
        <v>6242</v>
      </c>
      <c r="G4739" s="313" t="s">
        <v>2728</v>
      </c>
      <c r="H4739" s="634">
        <v>44799</v>
      </c>
      <c r="I4739" s="628">
        <v>44799</v>
      </c>
      <c r="J4739" s="632"/>
    </row>
    <row r="4740" spans="1:10" s="243" customFormat="1" ht="23.25">
      <c r="A4740" s="635" t="s">
        <v>6243</v>
      </c>
      <c r="B4740" s="415" t="s">
        <v>2725</v>
      </c>
      <c r="C4740" s="313" t="s">
        <v>4225</v>
      </c>
      <c r="D4740" s="629">
        <v>123</v>
      </c>
      <c r="E4740" s="451">
        <v>4711.3</v>
      </c>
      <c r="F4740" s="630" t="s">
        <v>6244</v>
      </c>
      <c r="G4740" s="313" t="s">
        <v>2728</v>
      </c>
      <c r="H4740" s="634">
        <v>44806</v>
      </c>
      <c r="I4740" s="628">
        <v>44806</v>
      </c>
      <c r="J4740" s="632"/>
    </row>
    <row r="4741" spans="1:10" s="243" customFormat="1">
      <c r="A4741" s="635" t="s">
        <v>6245</v>
      </c>
      <c r="B4741" s="415" t="s">
        <v>2725</v>
      </c>
      <c r="C4741" s="313" t="s">
        <v>4225</v>
      </c>
      <c r="D4741" s="629">
        <v>124</v>
      </c>
      <c r="E4741" s="451">
        <v>36045</v>
      </c>
      <c r="F4741" s="630" t="s">
        <v>6246</v>
      </c>
      <c r="G4741" s="313" t="s">
        <v>2728</v>
      </c>
      <c r="H4741" s="634">
        <v>44811</v>
      </c>
      <c r="I4741" s="628">
        <v>44811</v>
      </c>
      <c r="J4741" s="632"/>
    </row>
    <row r="4742" spans="1:10" s="243" customFormat="1" ht="23.25">
      <c r="A4742" s="635" t="s">
        <v>3223</v>
      </c>
      <c r="B4742" s="415" t="s">
        <v>2725</v>
      </c>
      <c r="C4742" s="313" t="s">
        <v>2726</v>
      </c>
      <c r="D4742" s="629">
        <v>1</v>
      </c>
      <c r="E4742" s="451">
        <v>30000</v>
      </c>
      <c r="F4742" s="630" t="s">
        <v>3224</v>
      </c>
      <c r="G4742" s="313" t="s">
        <v>2728</v>
      </c>
      <c r="H4742" s="634">
        <v>44567</v>
      </c>
      <c r="I4742" s="628">
        <f t="shared" ref="I4742:I4805" si="55">H4742+0</f>
        <v>44567</v>
      </c>
      <c r="J4742" s="632"/>
    </row>
    <row r="4743" spans="1:10" s="243" customFormat="1">
      <c r="A4743" s="635" t="s">
        <v>2785</v>
      </c>
      <c r="B4743" s="415" t="s">
        <v>2725</v>
      </c>
      <c r="C4743" s="313" t="s">
        <v>2726</v>
      </c>
      <c r="D4743" s="629">
        <v>2</v>
      </c>
      <c r="E4743" s="451">
        <v>25000</v>
      </c>
      <c r="F4743" s="630" t="s">
        <v>3516</v>
      </c>
      <c r="G4743" s="313" t="s">
        <v>2728</v>
      </c>
      <c r="H4743" s="634">
        <v>44574</v>
      </c>
      <c r="I4743" s="628">
        <f t="shared" si="55"/>
        <v>44574</v>
      </c>
      <c r="J4743" s="632"/>
    </row>
    <row r="4744" spans="1:10" s="243" customFormat="1" ht="23.25">
      <c r="A4744" s="635" t="s">
        <v>2985</v>
      </c>
      <c r="B4744" s="415" t="s">
        <v>2725</v>
      </c>
      <c r="C4744" s="313" t="s">
        <v>2726</v>
      </c>
      <c r="D4744" s="629">
        <v>3</v>
      </c>
      <c r="E4744" s="451">
        <v>27500</v>
      </c>
      <c r="F4744" s="630" t="s">
        <v>2986</v>
      </c>
      <c r="G4744" s="313" t="s">
        <v>2728</v>
      </c>
      <c r="H4744" s="634">
        <v>44574</v>
      </c>
      <c r="I4744" s="628">
        <f t="shared" si="55"/>
        <v>44574</v>
      </c>
      <c r="J4744" s="632"/>
    </row>
    <row r="4745" spans="1:10" s="243" customFormat="1">
      <c r="A4745" s="635" t="s">
        <v>2769</v>
      </c>
      <c r="B4745" s="415" t="s">
        <v>2725</v>
      </c>
      <c r="C4745" s="313" t="s">
        <v>2726</v>
      </c>
      <c r="D4745" s="629">
        <v>4</v>
      </c>
      <c r="E4745" s="451">
        <v>8000</v>
      </c>
      <c r="F4745" s="630" t="s">
        <v>4151</v>
      </c>
      <c r="G4745" s="313" t="s">
        <v>2728</v>
      </c>
      <c r="H4745" s="634">
        <v>44574</v>
      </c>
      <c r="I4745" s="628">
        <f t="shared" si="55"/>
        <v>44574</v>
      </c>
      <c r="J4745" s="632"/>
    </row>
    <row r="4746" spans="1:10" s="243" customFormat="1">
      <c r="A4746" s="635" t="s">
        <v>2767</v>
      </c>
      <c r="B4746" s="415" t="s">
        <v>2725</v>
      </c>
      <c r="C4746" s="313" t="s">
        <v>2726</v>
      </c>
      <c r="D4746" s="629">
        <v>5</v>
      </c>
      <c r="E4746" s="451">
        <v>26000</v>
      </c>
      <c r="F4746" s="630" t="s">
        <v>4192</v>
      </c>
      <c r="G4746" s="313" t="s">
        <v>2728</v>
      </c>
      <c r="H4746" s="634">
        <v>44574</v>
      </c>
      <c r="I4746" s="628">
        <f t="shared" si="55"/>
        <v>44574</v>
      </c>
      <c r="J4746" s="632"/>
    </row>
    <row r="4747" spans="1:10" s="243" customFormat="1">
      <c r="A4747" s="635" t="s">
        <v>2771</v>
      </c>
      <c r="B4747" s="415" t="s">
        <v>2725</v>
      </c>
      <c r="C4747" s="313" t="s">
        <v>2726</v>
      </c>
      <c r="D4747" s="629">
        <v>6</v>
      </c>
      <c r="E4747" s="451">
        <v>10000</v>
      </c>
      <c r="F4747" s="630" t="s">
        <v>3637</v>
      </c>
      <c r="G4747" s="313" t="s">
        <v>2728</v>
      </c>
      <c r="H4747" s="634">
        <v>44575</v>
      </c>
      <c r="I4747" s="628">
        <f t="shared" si="55"/>
        <v>44575</v>
      </c>
      <c r="J4747" s="632"/>
    </row>
    <row r="4748" spans="1:10" s="243" customFormat="1" ht="23.25">
      <c r="A4748" s="635" t="s">
        <v>3551</v>
      </c>
      <c r="B4748" s="415" t="s">
        <v>2725</v>
      </c>
      <c r="C4748" s="313" t="s">
        <v>2726</v>
      </c>
      <c r="D4748" s="629">
        <v>7</v>
      </c>
      <c r="E4748" s="451">
        <v>24000</v>
      </c>
      <c r="F4748" s="630" t="s">
        <v>3394</v>
      </c>
      <c r="G4748" s="313" t="s">
        <v>2728</v>
      </c>
      <c r="H4748" s="634">
        <v>44575</v>
      </c>
      <c r="I4748" s="628">
        <f t="shared" si="55"/>
        <v>44575</v>
      </c>
      <c r="J4748" s="632"/>
    </row>
    <row r="4749" spans="1:10" s="243" customFormat="1">
      <c r="A4749" s="635" t="s">
        <v>2828</v>
      </c>
      <c r="B4749" s="415" t="s">
        <v>2725</v>
      </c>
      <c r="C4749" s="313" t="s">
        <v>2726</v>
      </c>
      <c r="D4749" s="629">
        <v>8</v>
      </c>
      <c r="E4749" s="451">
        <v>30000</v>
      </c>
      <c r="F4749" s="630" t="s">
        <v>4189</v>
      </c>
      <c r="G4749" s="313" t="s">
        <v>2728</v>
      </c>
      <c r="H4749" s="634">
        <v>44575</v>
      </c>
      <c r="I4749" s="628">
        <f t="shared" si="55"/>
        <v>44575</v>
      </c>
      <c r="J4749" s="632"/>
    </row>
    <row r="4750" spans="1:10" s="243" customFormat="1">
      <c r="A4750" s="635" t="s">
        <v>2742</v>
      </c>
      <c r="B4750" s="415" t="s">
        <v>2725</v>
      </c>
      <c r="C4750" s="313" t="s">
        <v>2726</v>
      </c>
      <c r="D4750" s="629">
        <v>9</v>
      </c>
      <c r="E4750" s="451">
        <v>15104</v>
      </c>
      <c r="F4750" s="630" t="s">
        <v>3143</v>
      </c>
      <c r="G4750" s="313" t="s">
        <v>2728</v>
      </c>
      <c r="H4750" s="634">
        <v>44576</v>
      </c>
      <c r="I4750" s="628">
        <f t="shared" si="55"/>
        <v>44576</v>
      </c>
      <c r="J4750" s="632"/>
    </row>
    <row r="4751" spans="1:10" s="243" customFormat="1">
      <c r="A4751" s="635" t="s">
        <v>2742</v>
      </c>
      <c r="B4751" s="415" t="s">
        <v>2725</v>
      </c>
      <c r="C4751" s="313" t="s">
        <v>2726</v>
      </c>
      <c r="D4751" s="629">
        <v>10</v>
      </c>
      <c r="E4751" s="451">
        <v>1770</v>
      </c>
      <c r="F4751" s="630" t="s">
        <v>3893</v>
      </c>
      <c r="G4751" s="313" t="s">
        <v>2728</v>
      </c>
      <c r="H4751" s="634">
        <v>44578</v>
      </c>
      <c r="I4751" s="628">
        <f t="shared" si="55"/>
        <v>44578</v>
      </c>
      <c r="J4751" s="632"/>
    </row>
    <row r="4752" spans="1:10" s="243" customFormat="1">
      <c r="A4752" s="635" t="s">
        <v>2890</v>
      </c>
      <c r="B4752" s="415" t="s">
        <v>2725</v>
      </c>
      <c r="C4752" s="313" t="s">
        <v>2726</v>
      </c>
      <c r="D4752" s="629">
        <v>11</v>
      </c>
      <c r="E4752" s="451">
        <v>10500</v>
      </c>
      <c r="F4752" s="630" t="s">
        <v>3303</v>
      </c>
      <c r="G4752" s="313" t="s">
        <v>2728</v>
      </c>
      <c r="H4752" s="634">
        <v>44578</v>
      </c>
      <c r="I4752" s="628">
        <f t="shared" si="55"/>
        <v>44578</v>
      </c>
      <c r="J4752" s="632"/>
    </row>
    <row r="4753" spans="1:10" s="243" customFormat="1" ht="23.25">
      <c r="A4753" s="635" t="s">
        <v>2890</v>
      </c>
      <c r="B4753" s="415" t="s">
        <v>2725</v>
      </c>
      <c r="C4753" s="313" t="s">
        <v>2726</v>
      </c>
      <c r="D4753" s="629">
        <v>12</v>
      </c>
      <c r="E4753" s="451">
        <v>10500</v>
      </c>
      <c r="F4753" s="630" t="s">
        <v>3120</v>
      </c>
      <c r="G4753" s="313" t="s">
        <v>2728</v>
      </c>
      <c r="H4753" s="634">
        <v>44578</v>
      </c>
      <c r="I4753" s="628">
        <f t="shared" si="55"/>
        <v>44578</v>
      </c>
      <c r="J4753" s="632"/>
    </row>
    <row r="4754" spans="1:10" s="243" customFormat="1">
      <c r="A4754" s="635" t="s">
        <v>2791</v>
      </c>
      <c r="B4754" s="415" t="s">
        <v>2725</v>
      </c>
      <c r="C4754" s="313" t="s">
        <v>2726</v>
      </c>
      <c r="D4754" s="629">
        <v>13</v>
      </c>
      <c r="E4754" s="451">
        <v>15000</v>
      </c>
      <c r="F4754" s="630" t="s">
        <v>2859</v>
      </c>
      <c r="G4754" s="313" t="s">
        <v>2728</v>
      </c>
      <c r="H4754" s="634">
        <v>44578</v>
      </c>
      <c r="I4754" s="628">
        <f t="shared" si="55"/>
        <v>44578</v>
      </c>
      <c r="J4754" s="632"/>
    </row>
    <row r="4755" spans="1:10" s="243" customFormat="1">
      <c r="A4755" s="635" t="s">
        <v>2797</v>
      </c>
      <c r="B4755" s="415" t="s">
        <v>2725</v>
      </c>
      <c r="C4755" s="313" t="s">
        <v>2726</v>
      </c>
      <c r="D4755" s="629">
        <v>14</v>
      </c>
      <c r="E4755" s="451">
        <v>30000</v>
      </c>
      <c r="F4755" s="630" t="s">
        <v>6247</v>
      </c>
      <c r="G4755" s="313" t="s">
        <v>2728</v>
      </c>
      <c r="H4755" s="634">
        <v>44578</v>
      </c>
      <c r="I4755" s="628">
        <f t="shared" si="55"/>
        <v>44578</v>
      </c>
      <c r="J4755" s="632"/>
    </row>
    <row r="4756" spans="1:10" s="243" customFormat="1">
      <c r="A4756" s="635" t="s">
        <v>2759</v>
      </c>
      <c r="B4756" s="415" t="s">
        <v>2725</v>
      </c>
      <c r="C4756" s="313" t="s">
        <v>2726</v>
      </c>
      <c r="D4756" s="629">
        <v>16</v>
      </c>
      <c r="E4756" s="451">
        <v>30000</v>
      </c>
      <c r="F4756" s="630" t="s">
        <v>2944</v>
      </c>
      <c r="G4756" s="313" t="s">
        <v>2728</v>
      </c>
      <c r="H4756" s="634">
        <v>44578</v>
      </c>
      <c r="I4756" s="628">
        <f t="shared" si="55"/>
        <v>44578</v>
      </c>
      <c r="J4756" s="632"/>
    </row>
    <row r="4757" spans="1:10" s="243" customFormat="1">
      <c r="A4757" s="635" t="s">
        <v>2789</v>
      </c>
      <c r="B4757" s="415" t="s">
        <v>2725</v>
      </c>
      <c r="C4757" s="313" t="s">
        <v>2726</v>
      </c>
      <c r="D4757" s="629">
        <v>17</v>
      </c>
      <c r="E4757" s="451">
        <v>30000</v>
      </c>
      <c r="F4757" s="630" t="s">
        <v>3312</v>
      </c>
      <c r="G4757" s="313" t="s">
        <v>2728</v>
      </c>
      <c r="H4757" s="634">
        <v>44578</v>
      </c>
      <c r="I4757" s="628">
        <f t="shared" si="55"/>
        <v>44578</v>
      </c>
      <c r="J4757" s="632"/>
    </row>
    <row r="4758" spans="1:10" s="243" customFormat="1">
      <c r="A4758" s="635" t="s">
        <v>2749</v>
      </c>
      <c r="B4758" s="415" t="s">
        <v>2725</v>
      </c>
      <c r="C4758" s="313" t="s">
        <v>2726</v>
      </c>
      <c r="D4758" s="629">
        <v>18</v>
      </c>
      <c r="E4758" s="451">
        <v>30000</v>
      </c>
      <c r="F4758" s="630" t="s">
        <v>3385</v>
      </c>
      <c r="G4758" s="313" t="s">
        <v>2728</v>
      </c>
      <c r="H4758" s="634">
        <v>44578</v>
      </c>
      <c r="I4758" s="628">
        <f t="shared" si="55"/>
        <v>44578</v>
      </c>
      <c r="J4758" s="632"/>
    </row>
    <row r="4759" spans="1:10" s="243" customFormat="1">
      <c r="A4759" s="635" t="s">
        <v>2767</v>
      </c>
      <c r="B4759" s="415" t="s">
        <v>2725</v>
      </c>
      <c r="C4759" s="313" t="s">
        <v>2726</v>
      </c>
      <c r="D4759" s="629">
        <v>19</v>
      </c>
      <c r="E4759" s="451">
        <v>20000</v>
      </c>
      <c r="F4759" s="630" t="s">
        <v>4025</v>
      </c>
      <c r="G4759" s="313" t="s">
        <v>2728</v>
      </c>
      <c r="H4759" s="634">
        <v>44578</v>
      </c>
      <c r="I4759" s="628">
        <f t="shared" si="55"/>
        <v>44578</v>
      </c>
      <c r="J4759" s="632"/>
    </row>
    <row r="4760" spans="1:10" s="243" customFormat="1">
      <c r="A4760" s="635" t="s">
        <v>2767</v>
      </c>
      <c r="B4760" s="415" t="s">
        <v>2725</v>
      </c>
      <c r="C4760" s="313" t="s">
        <v>2726</v>
      </c>
      <c r="D4760" s="629">
        <v>20</v>
      </c>
      <c r="E4760" s="451">
        <v>20000</v>
      </c>
      <c r="F4760" s="630" t="s">
        <v>3617</v>
      </c>
      <c r="G4760" s="313" t="s">
        <v>2728</v>
      </c>
      <c r="H4760" s="634">
        <v>44578</v>
      </c>
      <c r="I4760" s="628">
        <f t="shared" si="55"/>
        <v>44578</v>
      </c>
      <c r="J4760" s="632"/>
    </row>
    <row r="4761" spans="1:10" s="243" customFormat="1" ht="23.25">
      <c r="A4761" s="635" t="s">
        <v>2767</v>
      </c>
      <c r="B4761" s="415" t="s">
        <v>2725</v>
      </c>
      <c r="C4761" s="313" t="s">
        <v>2726</v>
      </c>
      <c r="D4761" s="629">
        <v>21</v>
      </c>
      <c r="E4761" s="451">
        <v>20000</v>
      </c>
      <c r="F4761" s="630" t="s">
        <v>2969</v>
      </c>
      <c r="G4761" s="313" t="s">
        <v>2728</v>
      </c>
      <c r="H4761" s="634">
        <v>44578</v>
      </c>
      <c r="I4761" s="628">
        <f t="shared" si="55"/>
        <v>44578</v>
      </c>
      <c r="J4761" s="632"/>
    </row>
    <row r="4762" spans="1:10" s="243" customFormat="1">
      <c r="A4762" s="635" t="s">
        <v>2791</v>
      </c>
      <c r="B4762" s="415" t="s">
        <v>2725</v>
      </c>
      <c r="C4762" s="313" t="s">
        <v>2726</v>
      </c>
      <c r="D4762" s="629">
        <v>22</v>
      </c>
      <c r="E4762" s="451">
        <v>15000</v>
      </c>
      <c r="F4762" s="630" t="s">
        <v>3466</v>
      </c>
      <c r="G4762" s="313" t="s">
        <v>2728</v>
      </c>
      <c r="H4762" s="634">
        <v>44579</v>
      </c>
      <c r="I4762" s="628">
        <f t="shared" si="55"/>
        <v>44579</v>
      </c>
      <c r="J4762" s="632"/>
    </row>
    <row r="4763" spans="1:10" s="243" customFormat="1">
      <c r="A4763" s="635" t="s">
        <v>2767</v>
      </c>
      <c r="B4763" s="415" t="s">
        <v>2725</v>
      </c>
      <c r="C4763" s="313" t="s">
        <v>2726</v>
      </c>
      <c r="D4763" s="629">
        <v>23</v>
      </c>
      <c r="E4763" s="451">
        <v>20000</v>
      </c>
      <c r="F4763" s="630" t="s">
        <v>3226</v>
      </c>
      <c r="G4763" s="313" t="s">
        <v>2728</v>
      </c>
      <c r="H4763" s="634">
        <v>44579</v>
      </c>
      <c r="I4763" s="628">
        <f t="shared" si="55"/>
        <v>44579</v>
      </c>
      <c r="J4763" s="632"/>
    </row>
    <row r="4764" spans="1:10" s="243" customFormat="1">
      <c r="A4764" s="635" t="s">
        <v>2850</v>
      </c>
      <c r="B4764" s="415" t="s">
        <v>2725</v>
      </c>
      <c r="C4764" s="313" t="s">
        <v>2726</v>
      </c>
      <c r="D4764" s="629">
        <v>24</v>
      </c>
      <c r="E4764" s="451">
        <v>30000</v>
      </c>
      <c r="F4764" s="630" t="s">
        <v>3910</v>
      </c>
      <c r="G4764" s="313" t="s">
        <v>2728</v>
      </c>
      <c r="H4764" s="634">
        <v>44579</v>
      </c>
      <c r="I4764" s="628">
        <f t="shared" si="55"/>
        <v>44579</v>
      </c>
      <c r="J4764" s="632"/>
    </row>
    <row r="4765" spans="1:10" s="243" customFormat="1">
      <c r="A4765" s="635" t="s">
        <v>2749</v>
      </c>
      <c r="B4765" s="415" t="s">
        <v>2725</v>
      </c>
      <c r="C4765" s="313" t="s">
        <v>2726</v>
      </c>
      <c r="D4765" s="629">
        <v>25</v>
      </c>
      <c r="E4765" s="451">
        <v>30000</v>
      </c>
      <c r="F4765" s="630" t="s">
        <v>6248</v>
      </c>
      <c r="G4765" s="313" t="s">
        <v>2728</v>
      </c>
      <c r="H4765" s="634">
        <v>44579</v>
      </c>
      <c r="I4765" s="628">
        <f t="shared" si="55"/>
        <v>44579</v>
      </c>
      <c r="J4765" s="632"/>
    </row>
    <row r="4766" spans="1:10" s="243" customFormat="1">
      <c r="A4766" s="635" t="s">
        <v>2767</v>
      </c>
      <c r="B4766" s="415" t="s">
        <v>2725</v>
      </c>
      <c r="C4766" s="313" t="s">
        <v>2726</v>
      </c>
      <c r="D4766" s="629">
        <v>27</v>
      </c>
      <c r="E4766" s="451">
        <v>20000</v>
      </c>
      <c r="F4766" s="630" t="s">
        <v>3995</v>
      </c>
      <c r="G4766" s="313" t="s">
        <v>2728</v>
      </c>
      <c r="H4766" s="634">
        <v>44579</v>
      </c>
      <c r="I4766" s="628">
        <f t="shared" si="55"/>
        <v>44579</v>
      </c>
      <c r="J4766" s="632"/>
    </row>
    <row r="4767" spans="1:10" s="243" customFormat="1">
      <c r="A4767" s="635" t="s">
        <v>2791</v>
      </c>
      <c r="B4767" s="415" t="s">
        <v>2725</v>
      </c>
      <c r="C4767" s="313" t="s">
        <v>2726</v>
      </c>
      <c r="D4767" s="629">
        <v>28</v>
      </c>
      <c r="E4767" s="451">
        <v>15000</v>
      </c>
      <c r="F4767" s="630" t="s">
        <v>4098</v>
      </c>
      <c r="G4767" s="313" t="s">
        <v>2728</v>
      </c>
      <c r="H4767" s="634">
        <v>44579</v>
      </c>
      <c r="I4767" s="628">
        <f t="shared" si="55"/>
        <v>44579</v>
      </c>
      <c r="J4767" s="632"/>
    </row>
    <row r="4768" spans="1:10" s="243" customFormat="1">
      <c r="A4768" s="635" t="s">
        <v>2759</v>
      </c>
      <c r="B4768" s="415" t="s">
        <v>2725</v>
      </c>
      <c r="C4768" s="313" t="s">
        <v>2726</v>
      </c>
      <c r="D4768" s="629">
        <v>29</v>
      </c>
      <c r="E4768" s="451">
        <v>30000</v>
      </c>
      <c r="F4768" s="630" t="s">
        <v>3261</v>
      </c>
      <c r="G4768" s="313" t="s">
        <v>2728</v>
      </c>
      <c r="H4768" s="634">
        <v>44579</v>
      </c>
      <c r="I4768" s="628">
        <f t="shared" si="55"/>
        <v>44579</v>
      </c>
      <c r="J4768" s="632"/>
    </row>
    <row r="4769" spans="1:10" s="243" customFormat="1">
      <c r="A4769" s="635" t="s">
        <v>2767</v>
      </c>
      <c r="B4769" s="415" t="s">
        <v>2725</v>
      </c>
      <c r="C4769" s="313" t="s">
        <v>2726</v>
      </c>
      <c r="D4769" s="629">
        <v>30</v>
      </c>
      <c r="E4769" s="451">
        <v>20000</v>
      </c>
      <c r="F4769" s="630" t="s">
        <v>3927</v>
      </c>
      <c r="G4769" s="313" t="s">
        <v>2728</v>
      </c>
      <c r="H4769" s="634">
        <v>44579</v>
      </c>
      <c r="I4769" s="628">
        <f t="shared" si="55"/>
        <v>44579</v>
      </c>
      <c r="J4769" s="632"/>
    </row>
    <row r="4770" spans="1:10" s="243" customFormat="1">
      <c r="A4770" s="635" t="s">
        <v>2767</v>
      </c>
      <c r="B4770" s="415" t="s">
        <v>2725</v>
      </c>
      <c r="C4770" s="313" t="s">
        <v>2726</v>
      </c>
      <c r="D4770" s="629">
        <v>31</v>
      </c>
      <c r="E4770" s="451">
        <v>20000</v>
      </c>
      <c r="F4770" s="630" t="s">
        <v>4136</v>
      </c>
      <c r="G4770" s="313" t="s">
        <v>2728</v>
      </c>
      <c r="H4770" s="634">
        <v>44579</v>
      </c>
      <c r="I4770" s="628">
        <f t="shared" si="55"/>
        <v>44579</v>
      </c>
      <c r="J4770" s="632"/>
    </row>
    <row r="4771" spans="1:10" s="243" customFormat="1">
      <c r="A4771" s="635" t="s">
        <v>2767</v>
      </c>
      <c r="B4771" s="415" t="s">
        <v>2725</v>
      </c>
      <c r="C4771" s="313" t="s">
        <v>2726</v>
      </c>
      <c r="D4771" s="629">
        <v>32</v>
      </c>
      <c r="E4771" s="451">
        <v>20000</v>
      </c>
      <c r="F4771" s="630" t="s">
        <v>4145</v>
      </c>
      <c r="G4771" s="313" t="s">
        <v>2728</v>
      </c>
      <c r="H4771" s="634">
        <v>44579</v>
      </c>
      <c r="I4771" s="628">
        <f t="shared" si="55"/>
        <v>44579</v>
      </c>
      <c r="J4771" s="632"/>
    </row>
    <row r="4772" spans="1:10" s="243" customFormat="1">
      <c r="A4772" s="635" t="s">
        <v>2767</v>
      </c>
      <c r="B4772" s="415" t="s">
        <v>2725</v>
      </c>
      <c r="C4772" s="313" t="s">
        <v>2726</v>
      </c>
      <c r="D4772" s="629">
        <v>33</v>
      </c>
      <c r="E4772" s="451">
        <v>20000</v>
      </c>
      <c r="F4772" s="630" t="s">
        <v>4120</v>
      </c>
      <c r="G4772" s="313" t="s">
        <v>2728</v>
      </c>
      <c r="H4772" s="634">
        <v>44579</v>
      </c>
      <c r="I4772" s="628">
        <f t="shared" si="55"/>
        <v>44579</v>
      </c>
      <c r="J4772" s="632"/>
    </row>
    <row r="4773" spans="1:10" s="243" customFormat="1">
      <c r="A4773" s="635" t="s">
        <v>2767</v>
      </c>
      <c r="B4773" s="415" t="s">
        <v>2725</v>
      </c>
      <c r="C4773" s="313" t="s">
        <v>2726</v>
      </c>
      <c r="D4773" s="629">
        <v>34</v>
      </c>
      <c r="E4773" s="451">
        <v>20000</v>
      </c>
      <c r="F4773" s="630" t="s">
        <v>4184</v>
      </c>
      <c r="G4773" s="313" t="s">
        <v>2728</v>
      </c>
      <c r="H4773" s="634">
        <v>44579</v>
      </c>
      <c r="I4773" s="628">
        <f t="shared" si="55"/>
        <v>44579</v>
      </c>
      <c r="J4773" s="632"/>
    </row>
    <row r="4774" spans="1:10" s="243" customFormat="1">
      <c r="A4774" s="635" t="s">
        <v>2767</v>
      </c>
      <c r="B4774" s="415" t="s">
        <v>2725</v>
      </c>
      <c r="C4774" s="313" t="s">
        <v>2726</v>
      </c>
      <c r="D4774" s="629">
        <v>35</v>
      </c>
      <c r="E4774" s="451">
        <v>20000</v>
      </c>
      <c r="F4774" s="630" t="s">
        <v>3198</v>
      </c>
      <c r="G4774" s="313" t="s">
        <v>2728</v>
      </c>
      <c r="H4774" s="634">
        <v>44579</v>
      </c>
      <c r="I4774" s="628">
        <f t="shared" si="55"/>
        <v>44579</v>
      </c>
      <c r="J4774" s="632"/>
    </row>
    <row r="4775" spans="1:10" s="243" customFormat="1">
      <c r="A4775" s="635" t="s">
        <v>2980</v>
      </c>
      <c r="B4775" s="415" t="s">
        <v>2725</v>
      </c>
      <c r="C4775" s="313" t="s">
        <v>2726</v>
      </c>
      <c r="D4775" s="629">
        <v>36</v>
      </c>
      <c r="E4775" s="451">
        <v>15000</v>
      </c>
      <c r="F4775" s="630" t="s">
        <v>3569</v>
      </c>
      <c r="G4775" s="313" t="s">
        <v>2728</v>
      </c>
      <c r="H4775" s="634">
        <v>44579</v>
      </c>
      <c r="I4775" s="628">
        <f t="shared" si="55"/>
        <v>44579</v>
      </c>
      <c r="J4775" s="632"/>
    </row>
    <row r="4776" spans="1:10" s="243" customFormat="1">
      <c r="A4776" s="635" t="s">
        <v>2904</v>
      </c>
      <c r="B4776" s="415" t="s">
        <v>2725</v>
      </c>
      <c r="C4776" s="313" t="s">
        <v>2726</v>
      </c>
      <c r="D4776" s="629">
        <v>37</v>
      </c>
      <c r="E4776" s="451">
        <v>30000</v>
      </c>
      <c r="F4776" s="630" t="s">
        <v>3133</v>
      </c>
      <c r="G4776" s="313" t="s">
        <v>2728</v>
      </c>
      <c r="H4776" s="634">
        <v>44579</v>
      </c>
      <c r="I4776" s="628">
        <f t="shared" si="55"/>
        <v>44579</v>
      </c>
      <c r="J4776" s="632"/>
    </row>
    <row r="4777" spans="1:10" s="243" customFormat="1">
      <c r="A4777" s="635" t="s">
        <v>2806</v>
      </c>
      <c r="B4777" s="415" t="s">
        <v>2725</v>
      </c>
      <c r="C4777" s="313" t="s">
        <v>2726</v>
      </c>
      <c r="D4777" s="629">
        <v>38</v>
      </c>
      <c r="E4777" s="451">
        <v>30000</v>
      </c>
      <c r="F4777" s="630" t="s">
        <v>2841</v>
      </c>
      <c r="G4777" s="313" t="s">
        <v>2728</v>
      </c>
      <c r="H4777" s="634">
        <v>44579</v>
      </c>
      <c r="I4777" s="628">
        <f t="shared" si="55"/>
        <v>44579</v>
      </c>
      <c r="J4777" s="632"/>
    </row>
    <row r="4778" spans="1:10" s="243" customFormat="1">
      <c r="A4778" s="635" t="s">
        <v>2942</v>
      </c>
      <c r="B4778" s="415" t="s">
        <v>2725</v>
      </c>
      <c r="C4778" s="313" t="s">
        <v>2726</v>
      </c>
      <c r="D4778" s="629">
        <v>39</v>
      </c>
      <c r="E4778" s="451">
        <v>30000</v>
      </c>
      <c r="F4778" s="630" t="s">
        <v>4058</v>
      </c>
      <c r="G4778" s="313" t="s">
        <v>2728</v>
      </c>
      <c r="H4778" s="634">
        <v>44579</v>
      </c>
      <c r="I4778" s="628">
        <f t="shared" si="55"/>
        <v>44579</v>
      </c>
      <c r="J4778" s="632"/>
    </row>
    <row r="4779" spans="1:10" s="243" customFormat="1" ht="23.25">
      <c r="A4779" s="635" t="s">
        <v>2789</v>
      </c>
      <c r="B4779" s="415" t="s">
        <v>2725</v>
      </c>
      <c r="C4779" s="313" t="s">
        <v>2726</v>
      </c>
      <c r="D4779" s="629">
        <v>40</v>
      </c>
      <c r="E4779" s="451">
        <v>30000</v>
      </c>
      <c r="F4779" s="630" t="s">
        <v>4086</v>
      </c>
      <c r="G4779" s="313" t="s">
        <v>2728</v>
      </c>
      <c r="H4779" s="634">
        <v>44579</v>
      </c>
      <c r="I4779" s="628">
        <f t="shared" si="55"/>
        <v>44579</v>
      </c>
      <c r="J4779" s="632"/>
    </row>
    <row r="4780" spans="1:10" s="243" customFormat="1" ht="23.25">
      <c r="A4780" s="635" t="s">
        <v>2797</v>
      </c>
      <c r="B4780" s="415" t="s">
        <v>2725</v>
      </c>
      <c r="C4780" s="313" t="s">
        <v>2726</v>
      </c>
      <c r="D4780" s="629">
        <v>41</v>
      </c>
      <c r="E4780" s="451">
        <v>30000</v>
      </c>
      <c r="F4780" s="630" t="s">
        <v>3025</v>
      </c>
      <c r="G4780" s="313" t="s">
        <v>2728</v>
      </c>
      <c r="H4780" s="634">
        <v>44579</v>
      </c>
      <c r="I4780" s="628">
        <f t="shared" si="55"/>
        <v>44579</v>
      </c>
      <c r="J4780" s="632"/>
    </row>
    <row r="4781" spans="1:10" s="243" customFormat="1" ht="23.25">
      <c r="A4781" s="635" t="s">
        <v>3484</v>
      </c>
      <c r="B4781" s="415" t="s">
        <v>2725</v>
      </c>
      <c r="C4781" s="313" t="s">
        <v>2726</v>
      </c>
      <c r="D4781" s="629">
        <v>42</v>
      </c>
      <c r="E4781" s="451">
        <v>4702.38</v>
      </c>
      <c r="F4781" s="630" t="s">
        <v>3757</v>
      </c>
      <c r="G4781" s="313" t="s">
        <v>2728</v>
      </c>
      <c r="H4781" s="634">
        <v>44579</v>
      </c>
      <c r="I4781" s="628">
        <f t="shared" si="55"/>
        <v>44579</v>
      </c>
      <c r="J4781" s="632"/>
    </row>
    <row r="4782" spans="1:10" s="243" customFormat="1">
      <c r="A4782" s="635" t="s">
        <v>2942</v>
      </c>
      <c r="B4782" s="415" t="s">
        <v>2725</v>
      </c>
      <c r="C4782" s="313" t="s">
        <v>2726</v>
      </c>
      <c r="D4782" s="629">
        <v>43</v>
      </c>
      <c r="E4782" s="451">
        <v>30000</v>
      </c>
      <c r="F4782" s="630" t="s">
        <v>3355</v>
      </c>
      <c r="G4782" s="313" t="s">
        <v>2728</v>
      </c>
      <c r="H4782" s="634">
        <v>44579</v>
      </c>
      <c r="I4782" s="628">
        <f t="shared" si="55"/>
        <v>44579</v>
      </c>
      <c r="J4782" s="632"/>
    </row>
    <row r="4783" spans="1:10" s="243" customFormat="1">
      <c r="A4783" s="635" t="s">
        <v>2785</v>
      </c>
      <c r="B4783" s="415" t="s">
        <v>2725</v>
      </c>
      <c r="C4783" s="313" t="s">
        <v>2726</v>
      </c>
      <c r="D4783" s="629">
        <v>44</v>
      </c>
      <c r="E4783" s="451">
        <v>35000</v>
      </c>
      <c r="F4783" s="630" t="s">
        <v>6249</v>
      </c>
      <c r="G4783" s="313" t="s">
        <v>2728</v>
      </c>
      <c r="H4783" s="634">
        <v>44580</v>
      </c>
      <c r="I4783" s="628">
        <f t="shared" si="55"/>
        <v>44580</v>
      </c>
      <c r="J4783" s="632"/>
    </row>
    <row r="4784" spans="1:10" s="243" customFormat="1">
      <c r="A4784" s="635" t="s">
        <v>2785</v>
      </c>
      <c r="B4784" s="415" t="s">
        <v>2725</v>
      </c>
      <c r="C4784" s="313" t="s">
        <v>2726</v>
      </c>
      <c r="D4784" s="629">
        <v>45</v>
      </c>
      <c r="E4784" s="451">
        <v>21000</v>
      </c>
      <c r="F4784" s="630" t="s">
        <v>4109</v>
      </c>
      <c r="G4784" s="313" t="s">
        <v>2728</v>
      </c>
      <c r="H4784" s="634">
        <v>44580</v>
      </c>
      <c r="I4784" s="628">
        <f t="shared" si="55"/>
        <v>44580</v>
      </c>
      <c r="J4784" s="632"/>
    </row>
    <row r="4785" spans="1:10" s="243" customFormat="1">
      <c r="A4785" s="635" t="s">
        <v>2808</v>
      </c>
      <c r="B4785" s="415" t="s">
        <v>2725</v>
      </c>
      <c r="C4785" s="313" t="s">
        <v>2726</v>
      </c>
      <c r="D4785" s="629">
        <v>46</v>
      </c>
      <c r="E4785" s="451">
        <v>30000</v>
      </c>
      <c r="F4785" s="630" t="s">
        <v>3578</v>
      </c>
      <c r="G4785" s="313" t="s">
        <v>2728</v>
      </c>
      <c r="H4785" s="634">
        <v>44580</v>
      </c>
      <c r="I4785" s="628">
        <f t="shared" si="55"/>
        <v>44580</v>
      </c>
      <c r="J4785" s="632"/>
    </row>
    <row r="4786" spans="1:10" s="243" customFormat="1" ht="23.25">
      <c r="A4786" s="635" t="s">
        <v>2808</v>
      </c>
      <c r="B4786" s="415" t="s">
        <v>2725</v>
      </c>
      <c r="C4786" s="313" t="s">
        <v>2726</v>
      </c>
      <c r="D4786" s="629">
        <v>47</v>
      </c>
      <c r="E4786" s="451">
        <v>30000</v>
      </c>
      <c r="F4786" s="630" t="s">
        <v>3104</v>
      </c>
      <c r="G4786" s="313" t="s">
        <v>2728</v>
      </c>
      <c r="H4786" s="634">
        <v>44580</v>
      </c>
      <c r="I4786" s="628">
        <f t="shared" si="55"/>
        <v>44580</v>
      </c>
      <c r="J4786" s="632"/>
    </row>
    <row r="4787" spans="1:10" s="243" customFormat="1">
      <c r="A4787" s="635" t="s">
        <v>2808</v>
      </c>
      <c r="B4787" s="415" t="s">
        <v>2725</v>
      </c>
      <c r="C4787" s="313" t="s">
        <v>2726</v>
      </c>
      <c r="D4787" s="629">
        <v>48</v>
      </c>
      <c r="E4787" s="451">
        <v>30000</v>
      </c>
      <c r="F4787" s="630" t="s">
        <v>3280</v>
      </c>
      <c r="G4787" s="313" t="s">
        <v>2728</v>
      </c>
      <c r="H4787" s="634">
        <v>44580</v>
      </c>
      <c r="I4787" s="628">
        <f t="shared" si="55"/>
        <v>44580</v>
      </c>
      <c r="J4787" s="632"/>
    </row>
    <row r="4788" spans="1:10" s="243" customFormat="1">
      <c r="A4788" s="635" t="s">
        <v>2808</v>
      </c>
      <c r="B4788" s="415" t="s">
        <v>2725</v>
      </c>
      <c r="C4788" s="313" t="s">
        <v>2726</v>
      </c>
      <c r="D4788" s="629">
        <v>49</v>
      </c>
      <c r="E4788" s="451">
        <v>30000</v>
      </c>
      <c r="F4788" s="630" t="s">
        <v>3570</v>
      </c>
      <c r="G4788" s="313" t="s">
        <v>2728</v>
      </c>
      <c r="H4788" s="634">
        <v>44580</v>
      </c>
      <c r="I4788" s="628">
        <f t="shared" si="55"/>
        <v>44580</v>
      </c>
      <c r="J4788" s="632"/>
    </row>
    <row r="4789" spans="1:10" s="243" customFormat="1">
      <c r="A4789" s="635" t="s">
        <v>2808</v>
      </c>
      <c r="B4789" s="415" t="s">
        <v>2725</v>
      </c>
      <c r="C4789" s="313" t="s">
        <v>2726</v>
      </c>
      <c r="D4789" s="629">
        <v>50</v>
      </c>
      <c r="E4789" s="451">
        <v>30000</v>
      </c>
      <c r="F4789" s="630" t="s">
        <v>3809</v>
      </c>
      <c r="G4789" s="313" t="s">
        <v>2728</v>
      </c>
      <c r="H4789" s="634">
        <v>44580</v>
      </c>
      <c r="I4789" s="628">
        <f t="shared" si="55"/>
        <v>44580</v>
      </c>
      <c r="J4789" s="632"/>
    </row>
    <row r="4790" spans="1:10" s="243" customFormat="1">
      <c r="A4790" s="635" t="s">
        <v>2850</v>
      </c>
      <c r="B4790" s="415" t="s">
        <v>2725</v>
      </c>
      <c r="C4790" s="313" t="s">
        <v>2726</v>
      </c>
      <c r="D4790" s="629">
        <v>51</v>
      </c>
      <c r="E4790" s="451">
        <v>30000</v>
      </c>
      <c r="F4790" s="630" t="s">
        <v>4006</v>
      </c>
      <c r="G4790" s="313" t="s">
        <v>2728</v>
      </c>
      <c r="H4790" s="634">
        <v>44580</v>
      </c>
      <c r="I4790" s="628">
        <f t="shared" si="55"/>
        <v>44580</v>
      </c>
      <c r="J4790" s="632"/>
    </row>
    <row r="4791" spans="1:10" s="243" customFormat="1">
      <c r="A4791" s="635" t="s">
        <v>2759</v>
      </c>
      <c r="B4791" s="415" t="s">
        <v>2725</v>
      </c>
      <c r="C4791" s="313" t="s">
        <v>2726</v>
      </c>
      <c r="D4791" s="629">
        <v>52</v>
      </c>
      <c r="E4791" s="451">
        <v>30000</v>
      </c>
      <c r="F4791" s="630" t="s">
        <v>3301</v>
      </c>
      <c r="G4791" s="313" t="s">
        <v>2728</v>
      </c>
      <c r="H4791" s="634">
        <v>44580</v>
      </c>
      <c r="I4791" s="628">
        <f t="shared" si="55"/>
        <v>44580</v>
      </c>
      <c r="J4791" s="632"/>
    </row>
    <row r="4792" spans="1:10" s="243" customFormat="1" ht="23.25">
      <c r="A4792" s="635" t="s">
        <v>2806</v>
      </c>
      <c r="B4792" s="415" t="s">
        <v>2725</v>
      </c>
      <c r="C4792" s="313" t="s">
        <v>2726</v>
      </c>
      <c r="D4792" s="629">
        <v>53</v>
      </c>
      <c r="E4792" s="451">
        <v>30000</v>
      </c>
      <c r="F4792" s="630" t="s">
        <v>3736</v>
      </c>
      <c r="G4792" s="313" t="s">
        <v>2728</v>
      </c>
      <c r="H4792" s="634">
        <v>44580</v>
      </c>
      <c r="I4792" s="628">
        <f t="shared" si="55"/>
        <v>44580</v>
      </c>
      <c r="J4792" s="632"/>
    </row>
    <row r="4793" spans="1:10" s="243" customFormat="1">
      <c r="A4793" s="635" t="s">
        <v>2767</v>
      </c>
      <c r="B4793" s="415" t="s">
        <v>2725</v>
      </c>
      <c r="C4793" s="313" t="s">
        <v>2726</v>
      </c>
      <c r="D4793" s="629">
        <v>54</v>
      </c>
      <c r="E4793" s="451">
        <v>20000</v>
      </c>
      <c r="F4793" s="630" t="s">
        <v>3672</v>
      </c>
      <c r="G4793" s="313" t="s">
        <v>2728</v>
      </c>
      <c r="H4793" s="634">
        <v>44580</v>
      </c>
      <c r="I4793" s="628">
        <f t="shared" si="55"/>
        <v>44580</v>
      </c>
      <c r="J4793" s="632"/>
    </row>
    <row r="4794" spans="1:10" s="243" customFormat="1">
      <c r="A4794" s="635" t="s">
        <v>2767</v>
      </c>
      <c r="B4794" s="415" t="s">
        <v>2725</v>
      </c>
      <c r="C4794" s="313" t="s">
        <v>2726</v>
      </c>
      <c r="D4794" s="629">
        <v>55</v>
      </c>
      <c r="E4794" s="451">
        <v>20000</v>
      </c>
      <c r="F4794" s="630" t="s">
        <v>3717</v>
      </c>
      <c r="G4794" s="313" t="s">
        <v>2728</v>
      </c>
      <c r="H4794" s="634">
        <v>44580</v>
      </c>
      <c r="I4794" s="628">
        <f t="shared" si="55"/>
        <v>44580</v>
      </c>
      <c r="J4794" s="632"/>
    </row>
    <row r="4795" spans="1:10" s="243" customFormat="1">
      <c r="A4795" s="635" t="s">
        <v>2767</v>
      </c>
      <c r="B4795" s="415" t="s">
        <v>2725</v>
      </c>
      <c r="C4795" s="313" t="s">
        <v>2726</v>
      </c>
      <c r="D4795" s="629">
        <v>56</v>
      </c>
      <c r="E4795" s="451">
        <v>20000</v>
      </c>
      <c r="F4795" s="630" t="s">
        <v>3404</v>
      </c>
      <c r="G4795" s="313" t="s">
        <v>2728</v>
      </c>
      <c r="H4795" s="634">
        <v>44580</v>
      </c>
      <c r="I4795" s="628">
        <f t="shared" si="55"/>
        <v>44580</v>
      </c>
      <c r="J4795" s="632"/>
    </row>
    <row r="4796" spans="1:10" s="243" customFormat="1">
      <c r="A4796" s="635" t="s">
        <v>2768</v>
      </c>
      <c r="B4796" s="415" t="s">
        <v>2725</v>
      </c>
      <c r="C4796" s="313" t="s">
        <v>2726</v>
      </c>
      <c r="D4796" s="629">
        <v>57</v>
      </c>
      <c r="E4796" s="451">
        <v>18000</v>
      </c>
      <c r="F4796" s="630" t="s">
        <v>2778</v>
      </c>
      <c r="G4796" s="313" t="s">
        <v>2728</v>
      </c>
      <c r="H4796" s="634">
        <v>44580</v>
      </c>
      <c r="I4796" s="628">
        <f t="shared" si="55"/>
        <v>44580</v>
      </c>
      <c r="J4796" s="632"/>
    </row>
    <row r="4797" spans="1:10" s="243" customFormat="1">
      <c r="A4797" s="635" t="s">
        <v>2768</v>
      </c>
      <c r="B4797" s="415" t="s">
        <v>2725</v>
      </c>
      <c r="C4797" s="313" t="s">
        <v>2726</v>
      </c>
      <c r="D4797" s="629">
        <v>58</v>
      </c>
      <c r="E4797" s="451">
        <v>16000</v>
      </c>
      <c r="F4797" s="630" t="s">
        <v>3796</v>
      </c>
      <c r="G4797" s="313" t="s">
        <v>2728</v>
      </c>
      <c r="H4797" s="634">
        <v>44580</v>
      </c>
      <c r="I4797" s="628">
        <f t="shared" si="55"/>
        <v>44580</v>
      </c>
      <c r="J4797" s="632"/>
    </row>
    <row r="4798" spans="1:10" s="243" customFormat="1">
      <c r="A4798" s="635" t="s">
        <v>2768</v>
      </c>
      <c r="B4798" s="415" t="s">
        <v>2725</v>
      </c>
      <c r="C4798" s="313" t="s">
        <v>2726</v>
      </c>
      <c r="D4798" s="629">
        <v>59</v>
      </c>
      <c r="E4798" s="451">
        <v>24000</v>
      </c>
      <c r="F4798" s="630" t="s">
        <v>3949</v>
      </c>
      <c r="G4798" s="313" t="s">
        <v>2728</v>
      </c>
      <c r="H4798" s="634">
        <v>44580</v>
      </c>
      <c r="I4798" s="628">
        <f t="shared" si="55"/>
        <v>44580</v>
      </c>
      <c r="J4798" s="632"/>
    </row>
    <row r="4799" spans="1:10" s="243" customFormat="1">
      <c r="A4799" s="635" t="s">
        <v>2963</v>
      </c>
      <c r="B4799" s="415" t="s">
        <v>2725</v>
      </c>
      <c r="C4799" s="313" t="s">
        <v>2726</v>
      </c>
      <c r="D4799" s="629">
        <v>60</v>
      </c>
      <c r="E4799" s="451">
        <v>32000</v>
      </c>
      <c r="F4799" s="630" t="s">
        <v>3666</v>
      </c>
      <c r="G4799" s="313" t="s">
        <v>2728</v>
      </c>
      <c r="H4799" s="634">
        <v>44580</v>
      </c>
      <c r="I4799" s="628">
        <f t="shared" si="55"/>
        <v>44580</v>
      </c>
      <c r="J4799" s="632"/>
    </row>
    <row r="4800" spans="1:10" s="243" customFormat="1">
      <c r="A4800" s="635" t="s">
        <v>2768</v>
      </c>
      <c r="B4800" s="415" t="s">
        <v>2725</v>
      </c>
      <c r="C4800" s="313" t="s">
        <v>2726</v>
      </c>
      <c r="D4800" s="629">
        <v>61</v>
      </c>
      <c r="E4800" s="451">
        <v>16000</v>
      </c>
      <c r="F4800" s="630" t="s">
        <v>3073</v>
      </c>
      <c r="G4800" s="313" t="s">
        <v>2728</v>
      </c>
      <c r="H4800" s="634">
        <v>44580</v>
      </c>
      <c r="I4800" s="628">
        <f t="shared" si="55"/>
        <v>44580</v>
      </c>
      <c r="J4800" s="632"/>
    </row>
    <row r="4801" spans="1:10" s="243" customFormat="1">
      <c r="A4801" s="635" t="s">
        <v>2963</v>
      </c>
      <c r="B4801" s="415" t="s">
        <v>2725</v>
      </c>
      <c r="C4801" s="313" t="s">
        <v>2726</v>
      </c>
      <c r="D4801" s="629">
        <v>62</v>
      </c>
      <c r="E4801" s="451">
        <v>22000</v>
      </c>
      <c r="F4801" s="630" t="s">
        <v>3907</v>
      </c>
      <c r="G4801" s="313" t="s">
        <v>2728</v>
      </c>
      <c r="H4801" s="634">
        <v>44580</v>
      </c>
      <c r="I4801" s="628">
        <f t="shared" si="55"/>
        <v>44580</v>
      </c>
      <c r="J4801" s="632"/>
    </row>
    <row r="4802" spans="1:10" s="243" customFormat="1">
      <c r="A4802" s="635" t="s">
        <v>2963</v>
      </c>
      <c r="B4802" s="415" t="s">
        <v>2725</v>
      </c>
      <c r="C4802" s="313" t="s">
        <v>2726</v>
      </c>
      <c r="D4802" s="629">
        <v>63</v>
      </c>
      <c r="E4802" s="451">
        <v>28000</v>
      </c>
      <c r="F4802" s="630" t="s">
        <v>2962</v>
      </c>
      <c r="G4802" s="313" t="s">
        <v>2728</v>
      </c>
      <c r="H4802" s="634">
        <v>44580</v>
      </c>
      <c r="I4802" s="628">
        <f t="shared" si="55"/>
        <v>44580</v>
      </c>
      <c r="J4802" s="632"/>
    </row>
    <row r="4803" spans="1:10" s="243" customFormat="1">
      <c r="A4803" s="635" t="s">
        <v>2785</v>
      </c>
      <c r="B4803" s="415" t="s">
        <v>2725</v>
      </c>
      <c r="C4803" s="313" t="s">
        <v>2726</v>
      </c>
      <c r="D4803" s="629">
        <v>64</v>
      </c>
      <c r="E4803" s="451">
        <v>18000</v>
      </c>
      <c r="F4803" s="630" t="s">
        <v>3774</v>
      </c>
      <c r="G4803" s="313" t="s">
        <v>2728</v>
      </c>
      <c r="H4803" s="634">
        <v>44580</v>
      </c>
      <c r="I4803" s="628">
        <f t="shared" si="55"/>
        <v>44580</v>
      </c>
      <c r="J4803" s="632"/>
    </row>
    <row r="4804" spans="1:10" s="243" customFormat="1">
      <c r="A4804" s="635" t="s">
        <v>2963</v>
      </c>
      <c r="B4804" s="415" t="s">
        <v>2725</v>
      </c>
      <c r="C4804" s="313" t="s">
        <v>2726</v>
      </c>
      <c r="D4804" s="629">
        <v>65</v>
      </c>
      <c r="E4804" s="451">
        <v>31500</v>
      </c>
      <c r="F4804" s="630" t="s">
        <v>3914</v>
      </c>
      <c r="G4804" s="313" t="s">
        <v>2728</v>
      </c>
      <c r="H4804" s="634">
        <v>44580</v>
      </c>
      <c r="I4804" s="628">
        <f t="shared" si="55"/>
        <v>44580</v>
      </c>
      <c r="J4804" s="632"/>
    </row>
    <row r="4805" spans="1:10" s="243" customFormat="1">
      <c r="A4805" s="635" t="s">
        <v>2963</v>
      </c>
      <c r="B4805" s="415" t="s">
        <v>2725</v>
      </c>
      <c r="C4805" s="313" t="s">
        <v>2726</v>
      </c>
      <c r="D4805" s="629">
        <v>66</v>
      </c>
      <c r="E4805" s="451">
        <v>32000</v>
      </c>
      <c r="F4805" s="630" t="s">
        <v>3797</v>
      </c>
      <c r="G4805" s="313" t="s">
        <v>2728</v>
      </c>
      <c r="H4805" s="634">
        <v>44580</v>
      </c>
      <c r="I4805" s="628">
        <f t="shared" si="55"/>
        <v>44580</v>
      </c>
      <c r="J4805" s="632"/>
    </row>
    <row r="4806" spans="1:10" s="243" customFormat="1">
      <c r="A4806" s="635" t="s">
        <v>2759</v>
      </c>
      <c r="B4806" s="415" t="s">
        <v>2725</v>
      </c>
      <c r="C4806" s="313" t="s">
        <v>2726</v>
      </c>
      <c r="D4806" s="629">
        <v>67</v>
      </c>
      <c r="E4806" s="451">
        <v>30000</v>
      </c>
      <c r="F4806" s="630" t="s">
        <v>3828</v>
      </c>
      <c r="G4806" s="313" t="s">
        <v>2728</v>
      </c>
      <c r="H4806" s="634">
        <v>44580</v>
      </c>
      <c r="I4806" s="628">
        <f t="shared" ref="I4806:I4869" si="56">H4806+0</f>
        <v>44580</v>
      </c>
      <c r="J4806" s="632"/>
    </row>
    <row r="4807" spans="1:10" s="243" customFormat="1">
      <c r="A4807" s="635" t="s">
        <v>2791</v>
      </c>
      <c r="B4807" s="415" t="s">
        <v>2725</v>
      </c>
      <c r="C4807" s="313" t="s">
        <v>2726</v>
      </c>
      <c r="D4807" s="629">
        <v>68</v>
      </c>
      <c r="E4807" s="451">
        <v>15000</v>
      </c>
      <c r="F4807" s="630" t="s">
        <v>3697</v>
      </c>
      <c r="G4807" s="313" t="s">
        <v>2728</v>
      </c>
      <c r="H4807" s="634">
        <v>44580</v>
      </c>
      <c r="I4807" s="628">
        <f t="shared" si="56"/>
        <v>44580</v>
      </c>
      <c r="J4807" s="632"/>
    </row>
    <row r="4808" spans="1:10" s="243" customFormat="1">
      <c r="A4808" s="635" t="s">
        <v>2789</v>
      </c>
      <c r="B4808" s="415" t="s">
        <v>2725</v>
      </c>
      <c r="C4808" s="313" t="s">
        <v>2726</v>
      </c>
      <c r="D4808" s="629">
        <v>69</v>
      </c>
      <c r="E4808" s="451">
        <v>30000</v>
      </c>
      <c r="F4808" s="630" t="s">
        <v>4101</v>
      </c>
      <c r="G4808" s="313" t="s">
        <v>2728</v>
      </c>
      <c r="H4808" s="634">
        <v>44580</v>
      </c>
      <c r="I4808" s="628">
        <f t="shared" si="56"/>
        <v>44580</v>
      </c>
      <c r="J4808" s="632"/>
    </row>
    <row r="4809" spans="1:10" s="243" customFormat="1" ht="23.25">
      <c r="A4809" s="635" t="s">
        <v>2797</v>
      </c>
      <c r="B4809" s="415" t="s">
        <v>2725</v>
      </c>
      <c r="C4809" s="313" t="s">
        <v>2726</v>
      </c>
      <c r="D4809" s="629">
        <v>70</v>
      </c>
      <c r="E4809" s="451">
        <v>30000</v>
      </c>
      <c r="F4809" s="630" t="s">
        <v>3500</v>
      </c>
      <c r="G4809" s="313" t="s">
        <v>2728</v>
      </c>
      <c r="H4809" s="634">
        <v>44580</v>
      </c>
      <c r="I4809" s="628">
        <f t="shared" si="56"/>
        <v>44580</v>
      </c>
      <c r="J4809" s="632"/>
    </row>
    <row r="4810" spans="1:10" s="243" customFormat="1">
      <c r="A4810" s="635" t="s">
        <v>2942</v>
      </c>
      <c r="B4810" s="415" t="s">
        <v>2725</v>
      </c>
      <c r="C4810" s="313" t="s">
        <v>2726</v>
      </c>
      <c r="D4810" s="629">
        <v>71</v>
      </c>
      <c r="E4810" s="451">
        <v>30000</v>
      </c>
      <c r="F4810" s="630" t="s">
        <v>3773</v>
      </c>
      <c r="G4810" s="313" t="s">
        <v>2728</v>
      </c>
      <c r="H4810" s="634">
        <v>44580</v>
      </c>
      <c r="I4810" s="628">
        <f t="shared" si="56"/>
        <v>44580</v>
      </c>
      <c r="J4810" s="632"/>
    </row>
    <row r="4811" spans="1:10" s="243" customFormat="1" ht="23.25">
      <c r="A4811" s="635" t="s">
        <v>2850</v>
      </c>
      <c r="B4811" s="415" t="s">
        <v>2725</v>
      </c>
      <c r="C4811" s="313" t="s">
        <v>2726</v>
      </c>
      <c r="D4811" s="629">
        <v>72</v>
      </c>
      <c r="E4811" s="451">
        <v>30000</v>
      </c>
      <c r="F4811" s="630" t="s">
        <v>3386</v>
      </c>
      <c r="G4811" s="313" t="s">
        <v>2728</v>
      </c>
      <c r="H4811" s="634">
        <v>44580</v>
      </c>
      <c r="I4811" s="628">
        <f t="shared" si="56"/>
        <v>44580</v>
      </c>
      <c r="J4811" s="632"/>
    </row>
    <row r="4812" spans="1:10" s="243" customFormat="1">
      <c r="A4812" s="635" t="s">
        <v>2749</v>
      </c>
      <c r="B4812" s="415" t="s">
        <v>2725</v>
      </c>
      <c r="C4812" s="313" t="s">
        <v>2726</v>
      </c>
      <c r="D4812" s="629">
        <v>73</v>
      </c>
      <c r="E4812" s="451">
        <v>30000</v>
      </c>
      <c r="F4812" s="630" t="s">
        <v>2908</v>
      </c>
      <c r="G4812" s="313" t="s">
        <v>2728</v>
      </c>
      <c r="H4812" s="634">
        <v>44580</v>
      </c>
      <c r="I4812" s="628">
        <f t="shared" si="56"/>
        <v>44580</v>
      </c>
      <c r="J4812" s="632"/>
    </row>
    <row r="4813" spans="1:10" s="243" customFormat="1">
      <c r="A4813" s="635" t="s">
        <v>2806</v>
      </c>
      <c r="B4813" s="415" t="s">
        <v>2725</v>
      </c>
      <c r="C4813" s="313" t="s">
        <v>2726</v>
      </c>
      <c r="D4813" s="629">
        <v>74</v>
      </c>
      <c r="E4813" s="451">
        <v>30000</v>
      </c>
      <c r="F4813" s="630" t="s">
        <v>3395</v>
      </c>
      <c r="G4813" s="313" t="s">
        <v>2728</v>
      </c>
      <c r="H4813" s="634">
        <v>44580</v>
      </c>
      <c r="I4813" s="628">
        <f t="shared" si="56"/>
        <v>44580</v>
      </c>
      <c r="J4813" s="632"/>
    </row>
    <row r="4814" spans="1:10" s="243" customFormat="1">
      <c r="A4814" s="635" t="s">
        <v>2759</v>
      </c>
      <c r="B4814" s="415" t="s">
        <v>2725</v>
      </c>
      <c r="C4814" s="313" t="s">
        <v>2726</v>
      </c>
      <c r="D4814" s="629">
        <v>75</v>
      </c>
      <c r="E4814" s="451">
        <v>30000</v>
      </c>
      <c r="F4814" s="630" t="s">
        <v>3957</v>
      </c>
      <c r="G4814" s="313" t="s">
        <v>2728</v>
      </c>
      <c r="H4814" s="634">
        <v>44580</v>
      </c>
      <c r="I4814" s="628">
        <f t="shared" si="56"/>
        <v>44580</v>
      </c>
      <c r="J4814" s="632"/>
    </row>
    <row r="4815" spans="1:10" s="243" customFormat="1">
      <c r="A4815" s="635" t="s">
        <v>2767</v>
      </c>
      <c r="B4815" s="415" t="s">
        <v>2725</v>
      </c>
      <c r="C4815" s="313" t="s">
        <v>2726</v>
      </c>
      <c r="D4815" s="629">
        <v>76</v>
      </c>
      <c r="E4815" s="451">
        <v>20000</v>
      </c>
      <c r="F4815" s="630" t="s">
        <v>2765</v>
      </c>
      <c r="G4815" s="313" t="s">
        <v>2728</v>
      </c>
      <c r="H4815" s="634">
        <v>44580</v>
      </c>
      <c r="I4815" s="628">
        <f t="shared" si="56"/>
        <v>44580</v>
      </c>
      <c r="J4815" s="632"/>
    </row>
    <row r="4816" spans="1:10" s="243" customFormat="1">
      <c r="A4816" s="635" t="s">
        <v>2767</v>
      </c>
      <c r="B4816" s="415" t="s">
        <v>2725</v>
      </c>
      <c r="C4816" s="313" t="s">
        <v>2726</v>
      </c>
      <c r="D4816" s="629">
        <v>77</v>
      </c>
      <c r="E4816" s="451">
        <v>20000</v>
      </c>
      <c r="F4816" s="630" t="s">
        <v>2804</v>
      </c>
      <c r="G4816" s="313" t="s">
        <v>2728</v>
      </c>
      <c r="H4816" s="634">
        <v>44580</v>
      </c>
      <c r="I4816" s="628">
        <f t="shared" si="56"/>
        <v>44580</v>
      </c>
      <c r="J4816" s="632"/>
    </row>
    <row r="4817" spans="1:10" s="243" customFormat="1">
      <c r="A4817" s="635" t="s">
        <v>2767</v>
      </c>
      <c r="B4817" s="415" t="s">
        <v>2725</v>
      </c>
      <c r="C4817" s="313" t="s">
        <v>2726</v>
      </c>
      <c r="D4817" s="629">
        <v>78</v>
      </c>
      <c r="E4817" s="451">
        <v>20000</v>
      </c>
      <c r="F4817" s="630" t="s">
        <v>4072</v>
      </c>
      <c r="G4817" s="313" t="s">
        <v>2728</v>
      </c>
      <c r="H4817" s="634">
        <v>44580</v>
      </c>
      <c r="I4817" s="628">
        <f t="shared" si="56"/>
        <v>44580</v>
      </c>
      <c r="J4817" s="632"/>
    </row>
    <row r="4818" spans="1:10" s="243" customFormat="1">
      <c r="A4818" s="635" t="s">
        <v>2950</v>
      </c>
      <c r="B4818" s="415" t="s">
        <v>2725</v>
      </c>
      <c r="C4818" s="313" t="s">
        <v>2726</v>
      </c>
      <c r="D4818" s="629">
        <v>79</v>
      </c>
      <c r="E4818" s="451">
        <v>1854.54</v>
      </c>
      <c r="F4818" s="630" t="s">
        <v>3496</v>
      </c>
      <c r="G4818" s="313" t="s">
        <v>2728</v>
      </c>
      <c r="H4818" s="634">
        <v>44581</v>
      </c>
      <c r="I4818" s="628">
        <f t="shared" si="56"/>
        <v>44581</v>
      </c>
      <c r="J4818" s="632"/>
    </row>
    <row r="4819" spans="1:10" s="243" customFormat="1">
      <c r="A4819" s="635" t="s">
        <v>2950</v>
      </c>
      <c r="B4819" s="415" t="s">
        <v>2725</v>
      </c>
      <c r="C4819" s="313" t="s">
        <v>2726</v>
      </c>
      <c r="D4819" s="629">
        <v>80</v>
      </c>
      <c r="E4819" s="451">
        <v>293.27999999999997</v>
      </c>
      <c r="F4819" s="630" t="s">
        <v>4064</v>
      </c>
      <c r="G4819" s="313" t="s">
        <v>2728</v>
      </c>
      <c r="H4819" s="634">
        <v>44581</v>
      </c>
      <c r="I4819" s="628">
        <f t="shared" si="56"/>
        <v>44581</v>
      </c>
      <c r="J4819" s="632"/>
    </row>
    <row r="4820" spans="1:10" s="243" customFormat="1">
      <c r="A4820" s="635" t="s">
        <v>2950</v>
      </c>
      <c r="B4820" s="415" t="s">
        <v>2725</v>
      </c>
      <c r="C4820" s="313" t="s">
        <v>2726</v>
      </c>
      <c r="D4820" s="629">
        <v>81</v>
      </c>
      <c r="E4820" s="451">
        <v>1646.59</v>
      </c>
      <c r="F4820" s="630" t="s">
        <v>3496</v>
      </c>
      <c r="G4820" s="313" t="s">
        <v>2728</v>
      </c>
      <c r="H4820" s="634">
        <v>44581</v>
      </c>
      <c r="I4820" s="628">
        <f t="shared" si="56"/>
        <v>44581</v>
      </c>
      <c r="J4820" s="632"/>
    </row>
    <row r="4821" spans="1:10" s="243" customFormat="1">
      <c r="A4821" s="635" t="s">
        <v>2950</v>
      </c>
      <c r="B4821" s="415" t="s">
        <v>2725</v>
      </c>
      <c r="C4821" s="313" t="s">
        <v>2726</v>
      </c>
      <c r="D4821" s="629">
        <v>82</v>
      </c>
      <c r="E4821" s="451">
        <v>3368.28</v>
      </c>
      <c r="F4821" s="630" t="s">
        <v>3496</v>
      </c>
      <c r="G4821" s="313" t="s">
        <v>2728</v>
      </c>
      <c r="H4821" s="634">
        <v>44581</v>
      </c>
      <c r="I4821" s="628">
        <f t="shared" si="56"/>
        <v>44581</v>
      </c>
      <c r="J4821" s="632"/>
    </row>
    <row r="4822" spans="1:10" s="243" customFormat="1">
      <c r="A4822" s="635" t="s">
        <v>3080</v>
      </c>
      <c r="B4822" s="415" t="s">
        <v>2725</v>
      </c>
      <c r="C4822" s="313" t="s">
        <v>2726</v>
      </c>
      <c r="D4822" s="629">
        <v>83</v>
      </c>
      <c r="E4822" s="451">
        <v>32000</v>
      </c>
      <c r="F4822" s="630" t="s">
        <v>6250</v>
      </c>
      <c r="G4822" s="313" t="s">
        <v>2728</v>
      </c>
      <c r="H4822" s="634">
        <v>44581</v>
      </c>
      <c r="I4822" s="628">
        <f t="shared" si="56"/>
        <v>44581</v>
      </c>
      <c r="J4822" s="632"/>
    </row>
    <row r="4823" spans="1:10" s="243" customFormat="1">
      <c r="A4823" s="635" t="s">
        <v>2785</v>
      </c>
      <c r="B4823" s="415" t="s">
        <v>2725</v>
      </c>
      <c r="C4823" s="313" t="s">
        <v>2726</v>
      </c>
      <c r="D4823" s="629">
        <v>84</v>
      </c>
      <c r="E4823" s="451">
        <v>35000</v>
      </c>
      <c r="F4823" s="630" t="s">
        <v>6251</v>
      </c>
      <c r="G4823" s="313" t="s">
        <v>2728</v>
      </c>
      <c r="H4823" s="634">
        <v>44581</v>
      </c>
      <c r="I4823" s="628">
        <f t="shared" si="56"/>
        <v>44581</v>
      </c>
      <c r="J4823" s="632"/>
    </row>
    <row r="4824" spans="1:10" s="243" customFormat="1">
      <c r="A4824" s="635" t="s">
        <v>2891</v>
      </c>
      <c r="B4824" s="415" t="s">
        <v>2725</v>
      </c>
      <c r="C4824" s="313" t="s">
        <v>2726</v>
      </c>
      <c r="D4824" s="629">
        <v>85</v>
      </c>
      <c r="E4824" s="451">
        <v>36000</v>
      </c>
      <c r="F4824" s="630" t="s">
        <v>3068</v>
      </c>
      <c r="G4824" s="313" t="s">
        <v>2728</v>
      </c>
      <c r="H4824" s="634">
        <v>44581</v>
      </c>
      <c r="I4824" s="628">
        <f t="shared" si="56"/>
        <v>44581</v>
      </c>
      <c r="J4824" s="632"/>
    </row>
    <row r="4825" spans="1:10" s="243" customFormat="1">
      <c r="A4825" s="635" t="s">
        <v>2767</v>
      </c>
      <c r="B4825" s="415" t="s">
        <v>2725</v>
      </c>
      <c r="C4825" s="313" t="s">
        <v>2726</v>
      </c>
      <c r="D4825" s="629">
        <v>86</v>
      </c>
      <c r="E4825" s="451">
        <v>20000</v>
      </c>
      <c r="F4825" s="630" t="s">
        <v>4154</v>
      </c>
      <c r="G4825" s="313" t="s">
        <v>2728</v>
      </c>
      <c r="H4825" s="634">
        <v>44581</v>
      </c>
      <c r="I4825" s="628">
        <f t="shared" si="56"/>
        <v>44581</v>
      </c>
      <c r="J4825" s="632"/>
    </row>
    <row r="4826" spans="1:10" s="243" customFormat="1">
      <c r="A4826" s="635" t="s">
        <v>2767</v>
      </c>
      <c r="B4826" s="415" t="s">
        <v>2725</v>
      </c>
      <c r="C4826" s="313" t="s">
        <v>2726</v>
      </c>
      <c r="D4826" s="629">
        <v>87</v>
      </c>
      <c r="E4826" s="451">
        <v>20000</v>
      </c>
      <c r="F4826" s="630" t="s">
        <v>3881</v>
      </c>
      <c r="G4826" s="313" t="s">
        <v>2728</v>
      </c>
      <c r="H4826" s="634">
        <v>44581</v>
      </c>
      <c r="I4826" s="628">
        <f t="shared" si="56"/>
        <v>44581</v>
      </c>
      <c r="J4826" s="632"/>
    </row>
    <row r="4827" spans="1:10" s="243" customFormat="1">
      <c r="A4827" s="635" t="s">
        <v>2742</v>
      </c>
      <c r="B4827" s="415" t="s">
        <v>2725</v>
      </c>
      <c r="C4827" s="313" t="s">
        <v>2726</v>
      </c>
      <c r="D4827" s="629">
        <v>88</v>
      </c>
      <c r="E4827" s="451">
        <v>7080</v>
      </c>
      <c r="F4827" s="630" t="s">
        <v>3893</v>
      </c>
      <c r="G4827" s="313" t="s">
        <v>2728</v>
      </c>
      <c r="H4827" s="634">
        <v>44582</v>
      </c>
      <c r="I4827" s="628">
        <f t="shared" si="56"/>
        <v>44582</v>
      </c>
      <c r="J4827" s="632"/>
    </row>
    <row r="4828" spans="1:10" s="243" customFormat="1">
      <c r="A4828" s="635" t="s">
        <v>3429</v>
      </c>
      <c r="B4828" s="415" t="s">
        <v>2725</v>
      </c>
      <c r="C4828" s="313" t="s">
        <v>2726</v>
      </c>
      <c r="D4828" s="629">
        <v>89</v>
      </c>
      <c r="E4828" s="451">
        <v>17700</v>
      </c>
      <c r="F4828" s="630" t="s">
        <v>6252</v>
      </c>
      <c r="G4828" s="313" t="s">
        <v>2728</v>
      </c>
      <c r="H4828" s="634">
        <v>44582</v>
      </c>
      <c r="I4828" s="628">
        <f t="shared" si="56"/>
        <v>44582</v>
      </c>
      <c r="J4828" s="632"/>
    </row>
    <row r="4829" spans="1:10" s="243" customFormat="1">
      <c r="A4829" s="635" t="s">
        <v>3807</v>
      </c>
      <c r="B4829" s="415" t="s">
        <v>2725</v>
      </c>
      <c r="C4829" s="313" t="s">
        <v>2726</v>
      </c>
      <c r="D4829" s="629">
        <v>90</v>
      </c>
      <c r="E4829" s="451">
        <v>30000</v>
      </c>
      <c r="F4829" s="630" t="s">
        <v>3014</v>
      </c>
      <c r="G4829" s="313" t="s">
        <v>2728</v>
      </c>
      <c r="H4829" s="634">
        <v>44582</v>
      </c>
      <c r="I4829" s="628">
        <f t="shared" si="56"/>
        <v>44582</v>
      </c>
      <c r="J4829" s="632"/>
    </row>
    <row r="4830" spans="1:10" s="243" customFormat="1" ht="23.25">
      <c r="A4830" s="635" t="s">
        <v>4122</v>
      </c>
      <c r="B4830" s="415" t="s">
        <v>2725</v>
      </c>
      <c r="C4830" s="313" t="s">
        <v>2726</v>
      </c>
      <c r="D4830" s="629">
        <v>91</v>
      </c>
      <c r="E4830" s="451">
        <v>23400</v>
      </c>
      <c r="F4830" s="630" t="s">
        <v>4123</v>
      </c>
      <c r="G4830" s="313" t="s">
        <v>2728</v>
      </c>
      <c r="H4830" s="634">
        <v>44582</v>
      </c>
      <c r="I4830" s="628">
        <f t="shared" si="56"/>
        <v>44582</v>
      </c>
      <c r="J4830" s="632"/>
    </row>
    <row r="4831" spans="1:10" s="243" customFormat="1">
      <c r="A4831" s="635" t="s">
        <v>2808</v>
      </c>
      <c r="B4831" s="415" t="s">
        <v>2725</v>
      </c>
      <c r="C4831" s="313" t="s">
        <v>2726</v>
      </c>
      <c r="D4831" s="629">
        <v>92</v>
      </c>
      <c r="E4831" s="451">
        <v>30000</v>
      </c>
      <c r="F4831" s="630" t="s">
        <v>3794</v>
      </c>
      <c r="G4831" s="313" t="s">
        <v>2728</v>
      </c>
      <c r="H4831" s="634">
        <v>44582</v>
      </c>
      <c r="I4831" s="628">
        <f t="shared" si="56"/>
        <v>44582</v>
      </c>
      <c r="J4831" s="632"/>
    </row>
    <row r="4832" spans="1:10" s="243" customFormat="1">
      <c r="A4832" s="635" t="s">
        <v>2808</v>
      </c>
      <c r="B4832" s="415" t="s">
        <v>2725</v>
      </c>
      <c r="C4832" s="313" t="s">
        <v>2726</v>
      </c>
      <c r="D4832" s="629">
        <v>93</v>
      </c>
      <c r="E4832" s="451">
        <v>30000</v>
      </c>
      <c r="F4832" s="630" t="s">
        <v>2949</v>
      </c>
      <c r="G4832" s="313" t="s">
        <v>2728</v>
      </c>
      <c r="H4832" s="634">
        <v>44582</v>
      </c>
      <c r="I4832" s="628">
        <f t="shared" si="56"/>
        <v>44582</v>
      </c>
      <c r="J4832" s="632"/>
    </row>
    <row r="4833" spans="1:10" s="243" customFormat="1">
      <c r="A4833" s="635" t="s">
        <v>2808</v>
      </c>
      <c r="B4833" s="415" t="s">
        <v>2725</v>
      </c>
      <c r="C4833" s="313" t="s">
        <v>2726</v>
      </c>
      <c r="D4833" s="629">
        <v>94</v>
      </c>
      <c r="E4833" s="451">
        <v>30000</v>
      </c>
      <c r="F4833" s="630" t="s">
        <v>6253</v>
      </c>
      <c r="G4833" s="313" t="s">
        <v>2728</v>
      </c>
      <c r="H4833" s="634">
        <v>44582</v>
      </c>
      <c r="I4833" s="628">
        <f t="shared" si="56"/>
        <v>44582</v>
      </c>
      <c r="J4833" s="632"/>
    </row>
    <row r="4834" spans="1:10" s="243" customFormat="1" ht="23.25">
      <c r="A4834" s="635" t="s">
        <v>2745</v>
      </c>
      <c r="B4834" s="415" t="s">
        <v>2725</v>
      </c>
      <c r="C4834" s="313" t="s">
        <v>2726</v>
      </c>
      <c r="D4834" s="629">
        <v>95</v>
      </c>
      <c r="E4834" s="451">
        <v>25483.759999999998</v>
      </c>
      <c r="F4834" s="630" t="s">
        <v>6254</v>
      </c>
      <c r="G4834" s="313" t="s">
        <v>2728</v>
      </c>
      <c r="H4834" s="634">
        <v>44583</v>
      </c>
      <c r="I4834" s="628">
        <f t="shared" si="56"/>
        <v>44583</v>
      </c>
      <c r="J4834" s="632"/>
    </row>
    <row r="4835" spans="1:10" s="243" customFormat="1" ht="23.25">
      <c r="A4835" s="635" t="s">
        <v>6255</v>
      </c>
      <c r="B4835" s="415" t="s">
        <v>2725</v>
      </c>
      <c r="C4835" s="313" t="s">
        <v>2726</v>
      </c>
      <c r="D4835" s="629">
        <v>96</v>
      </c>
      <c r="E4835" s="451">
        <v>3200</v>
      </c>
      <c r="F4835" s="630" t="s">
        <v>6256</v>
      </c>
      <c r="G4835" s="313" t="s">
        <v>2728</v>
      </c>
      <c r="H4835" s="634">
        <v>44585</v>
      </c>
      <c r="I4835" s="628">
        <f t="shared" si="56"/>
        <v>44585</v>
      </c>
      <c r="J4835" s="632"/>
    </row>
    <row r="4836" spans="1:10" s="243" customFormat="1" ht="23.25">
      <c r="A4836" s="635" t="s">
        <v>3136</v>
      </c>
      <c r="B4836" s="415" t="s">
        <v>2725</v>
      </c>
      <c r="C4836" s="313" t="s">
        <v>2726</v>
      </c>
      <c r="D4836" s="629">
        <v>97</v>
      </c>
      <c r="E4836" s="451">
        <v>7000</v>
      </c>
      <c r="F4836" s="630" t="s">
        <v>3135</v>
      </c>
      <c r="G4836" s="313" t="s">
        <v>2728</v>
      </c>
      <c r="H4836" s="634">
        <v>44585</v>
      </c>
      <c r="I4836" s="628">
        <f t="shared" si="56"/>
        <v>44585</v>
      </c>
      <c r="J4836" s="632"/>
    </row>
    <row r="4837" spans="1:10" s="243" customFormat="1" ht="23.25">
      <c r="A4837" s="635" t="s">
        <v>3136</v>
      </c>
      <c r="B4837" s="415" t="s">
        <v>2725</v>
      </c>
      <c r="C4837" s="313" t="s">
        <v>2726</v>
      </c>
      <c r="D4837" s="629">
        <v>98</v>
      </c>
      <c r="E4837" s="451">
        <v>7000</v>
      </c>
      <c r="F4837" s="630" t="s">
        <v>4002</v>
      </c>
      <c r="G4837" s="313" t="s">
        <v>2728</v>
      </c>
      <c r="H4837" s="634">
        <v>44585</v>
      </c>
      <c r="I4837" s="628">
        <f t="shared" si="56"/>
        <v>44585</v>
      </c>
      <c r="J4837" s="632"/>
    </row>
    <row r="4838" spans="1:10" s="243" customFormat="1" ht="23.25">
      <c r="A4838" s="635" t="s">
        <v>3038</v>
      </c>
      <c r="B4838" s="415" t="s">
        <v>2725</v>
      </c>
      <c r="C4838" s="313" t="s">
        <v>2726</v>
      </c>
      <c r="D4838" s="629">
        <v>99</v>
      </c>
      <c r="E4838" s="451">
        <v>10000</v>
      </c>
      <c r="F4838" s="630" t="s">
        <v>3039</v>
      </c>
      <c r="G4838" s="313" t="s">
        <v>2728</v>
      </c>
      <c r="H4838" s="634">
        <v>44585</v>
      </c>
      <c r="I4838" s="628">
        <f t="shared" si="56"/>
        <v>44585</v>
      </c>
      <c r="J4838" s="632"/>
    </row>
    <row r="4839" spans="1:10" s="243" customFormat="1" ht="23.25">
      <c r="A4839" s="635" t="s">
        <v>3678</v>
      </c>
      <c r="B4839" s="415" t="s">
        <v>2725</v>
      </c>
      <c r="C4839" s="313" t="s">
        <v>2726</v>
      </c>
      <c r="D4839" s="629">
        <v>100</v>
      </c>
      <c r="E4839" s="451">
        <v>3000</v>
      </c>
      <c r="F4839" s="630" t="s">
        <v>3677</v>
      </c>
      <c r="G4839" s="313" t="s">
        <v>2728</v>
      </c>
      <c r="H4839" s="634">
        <v>44585</v>
      </c>
      <c r="I4839" s="628">
        <f t="shared" si="56"/>
        <v>44585</v>
      </c>
      <c r="J4839" s="632"/>
    </row>
    <row r="4840" spans="1:10" s="243" customFormat="1">
      <c r="A4840" s="635" t="s">
        <v>2785</v>
      </c>
      <c r="B4840" s="415" t="s">
        <v>2725</v>
      </c>
      <c r="C4840" s="313" t="s">
        <v>2726</v>
      </c>
      <c r="D4840" s="629">
        <v>101</v>
      </c>
      <c r="E4840" s="451">
        <v>4500</v>
      </c>
      <c r="F4840" s="630" t="s">
        <v>3407</v>
      </c>
      <c r="G4840" s="313" t="s">
        <v>2728</v>
      </c>
      <c r="H4840" s="634">
        <v>44585</v>
      </c>
      <c r="I4840" s="628">
        <f t="shared" si="56"/>
        <v>44585</v>
      </c>
      <c r="J4840" s="632"/>
    </row>
    <row r="4841" spans="1:10" s="243" customFormat="1">
      <c r="A4841" s="635" t="s">
        <v>2800</v>
      </c>
      <c r="B4841" s="415" t="s">
        <v>2725</v>
      </c>
      <c r="C4841" s="313" t="s">
        <v>2726</v>
      </c>
      <c r="D4841" s="629">
        <v>102</v>
      </c>
      <c r="E4841" s="451">
        <v>5000</v>
      </c>
      <c r="F4841" s="630" t="s">
        <v>3691</v>
      </c>
      <c r="G4841" s="313" t="s">
        <v>2728</v>
      </c>
      <c r="H4841" s="634">
        <v>44585</v>
      </c>
      <c r="I4841" s="628">
        <f t="shared" si="56"/>
        <v>44585</v>
      </c>
      <c r="J4841" s="632"/>
    </row>
    <row r="4842" spans="1:10" s="243" customFormat="1">
      <c r="A4842" s="635" t="s">
        <v>3065</v>
      </c>
      <c r="B4842" s="415" t="s">
        <v>2725</v>
      </c>
      <c r="C4842" s="313" t="s">
        <v>2726</v>
      </c>
      <c r="D4842" s="629">
        <v>103</v>
      </c>
      <c r="E4842" s="451">
        <v>7000</v>
      </c>
      <c r="F4842" s="630" t="s">
        <v>2967</v>
      </c>
      <c r="G4842" s="313" t="s">
        <v>2728</v>
      </c>
      <c r="H4842" s="634">
        <v>44585</v>
      </c>
      <c r="I4842" s="628">
        <f t="shared" si="56"/>
        <v>44585</v>
      </c>
      <c r="J4842" s="632"/>
    </row>
    <row r="4843" spans="1:10" s="243" customFormat="1">
      <c r="A4843" s="635" t="s">
        <v>2966</v>
      </c>
      <c r="B4843" s="415" t="s">
        <v>2725</v>
      </c>
      <c r="C4843" s="313" t="s">
        <v>2726</v>
      </c>
      <c r="D4843" s="629">
        <v>104</v>
      </c>
      <c r="E4843" s="451">
        <v>7000</v>
      </c>
      <c r="F4843" s="630" t="s">
        <v>3675</v>
      </c>
      <c r="G4843" s="313" t="s">
        <v>2728</v>
      </c>
      <c r="H4843" s="634">
        <v>44585</v>
      </c>
      <c r="I4843" s="628">
        <f t="shared" si="56"/>
        <v>44585</v>
      </c>
      <c r="J4843" s="632"/>
    </row>
    <row r="4844" spans="1:10" s="243" customFormat="1">
      <c r="A4844" s="635" t="s">
        <v>2968</v>
      </c>
      <c r="B4844" s="415" t="s">
        <v>2725</v>
      </c>
      <c r="C4844" s="313" t="s">
        <v>2726</v>
      </c>
      <c r="D4844" s="629">
        <v>105</v>
      </c>
      <c r="E4844" s="451">
        <v>2500</v>
      </c>
      <c r="F4844" s="630" t="s">
        <v>4167</v>
      </c>
      <c r="G4844" s="313" t="s">
        <v>2728</v>
      </c>
      <c r="H4844" s="634">
        <v>44585</v>
      </c>
      <c r="I4844" s="628">
        <f t="shared" si="56"/>
        <v>44585</v>
      </c>
      <c r="J4844" s="632"/>
    </row>
    <row r="4845" spans="1:10" s="243" customFormat="1">
      <c r="A4845" s="635" t="s">
        <v>3365</v>
      </c>
      <c r="B4845" s="415" t="s">
        <v>2725</v>
      </c>
      <c r="C4845" s="313" t="s">
        <v>2726</v>
      </c>
      <c r="D4845" s="629">
        <v>106</v>
      </c>
      <c r="E4845" s="451">
        <v>2500</v>
      </c>
      <c r="F4845" s="630" t="s">
        <v>3320</v>
      </c>
      <c r="G4845" s="313" t="s">
        <v>2728</v>
      </c>
      <c r="H4845" s="634">
        <v>44585</v>
      </c>
      <c r="I4845" s="628">
        <f t="shared" si="56"/>
        <v>44585</v>
      </c>
      <c r="J4845" s="632"/>
    </row>
    <row r="4846" spans="1:10" s="243" customFormat="1" ht="23.25">
      <c r="A4846" s="635" t="s">
        <v>3007</v>
      </c>
      <c r="B4846" s="415" t="s">
        <v>2725</v>
      </c>
      <c r="C4846" s="313" t="s">
        <v>2726</v>
      </c>
      <c r="D4846" s="629">
        <v>107</v>
      </c>
      <c r="E4846" s="451">
        <v>7000</v>
      </c>
      <c r="F4846" s="630" t="s">
        <v>3510</v>
      </c>
      <c r="G4846" s="313" t="s">
        <v>2728</v>
      </c>
      <c r="H4846" s="634">
        <v>44585</v>
      </c>
      <c r="I4846" s="628">
        <f t="shared" si="56"/>
        <v>44585</v>
      </c>
      <c r="J4846" s="632"/>
    </row>
    <row r="4847" spans="1:10" s="243" customFormat="1">
      <c r="A4847" s="635" t="s">
        <v>2966</v>
      </c>
      <c r="B4847" s="415" t="s">
        <v>2725</v>
      </c>
      <c r="C4847" s="313" t="s">
        <v>2726</v>
      </c>
      <c r="D4847" s="629">
        <v>108</v>
      </c>
      <c r="E4847" s="451">
        <v>7000</v>
      </c>
      <c r="F4847" s="630" t="s">
        <v>2965</v>
      </c>
      <c r="G4847" s="313" t="s">
        <v>2728</v>
      </c>
      <c r="H4847" s="634">
        <v>44585</v>
      </c>
      <c r="I4847" s="628">
        <f t="shared" si="56"/>
        <v>44585</v>
      </c>
      <c r="J4847" s="632"/>
    </row>
    <row r="4848" spans="1:10" s="243" customFormat="1">
      <c r="A4848" s="635" t="s">
        <v>2802</v>
      </c>
      <c r="B4848" s="415" t="s">
        <v>2725</v>
      </c>
      <c r="C4848" s="313" t="s">
        <v>2726</v>
      </c>
      <c r="D4848" s="629">
        <v>109</v>
      </c>
      <c r="E4848" s="451">
        <v>8000</v>
      </c>
      <c r="F4848" s="630" t="s">
        <v>2803</v>
      </c>
      <c r="G4848" s="313" t="s">
        <v>2728</v>
      </c>
      <c r="H4848" s="634">
        <v>44585</v>
      </c>
      <c r="I4848" s="628">
        <f t="shared" si="56"/>
        <v>44585</v>
      </c>
      <c r="J4848" s="632"/>
    </row>
    <row r="4849" spans="1:10" s="243" customFormat="1">
      <c r="A4849" s="635" t="s">
        <v>2904</v>
      </c>
      <c r="B4849" s="415" t="s">
        <v>2725</v>
      </c>
      <c r="C4849" s="313" t="s">
        <v>2726</v>
      </c>
      <c r="D4849" s="629">
        <v>110</v>
      </c>
      <c r="E4849" s="451">
        <v>8000</v>
      </c>
      <c r="F4849" s="630" t="s">
        <v>4132</v>
      </c>
      <c r="G4849" s="313" t="s">
        <v>2728</v>
      </c>
      <c r="H4849" s="634">
        <v>44585</v>
      </c>
      <c r="I4849" s="628">
        <f t="shared" si="56"/>
        <v>44585</v>
      </c>
      <c r="J4849" s="632"/>
    </row>
    <row r="4850" spans="1:10" s="243" customFormat="1">
      <c r="A4850" s="635" t="s">
        <v>2904</v>
      </c>
      <c r="B4850" s="415" t="s">
        <v>2725</v>
      </c>
      <c r="C4850" s="313" t="s">
        <v>2726</v>
      </c>
      <c r="D4850" s="629">
        <v>111</v>
      </c>
      <c r="E4850" s="451">
        <v>9000</v>
      </c>
      <c r="F4850" s="630" t="s">
        <v>3047</v>
      </c>
      <c r="G4850" s="313" t="s">
        <v>2728</v>
      </c>
      <c r="H4850" s="634">
        <v>44585</v>
      </c>
      <c r="I4850" s="628">
        <f t="shared" si="56"/>
        <v>44585</v>
      </c>
      <c r="J4850" s="632"/>
    </row>
    <row r="4851" spans="1:10" s="243" customFormat="1">
      <c r="A4851" s="635" t="s">
        <v>2933</v>
      </c>
      <c r="B4851" s="415" t="s">
        <v>2725</v>
      </c>
      <c r="C4851" s="313" t="s">
        <v>2726</v>
      </c>
      <c r="D4851" s="629">
        <v>112</v>
      </c>
      <c r="E4851" s="451">
        <v>9000</v>
      </c>
      <c r="F4851" s="630" t="s">
        <v>2934</v>
      </c>
      <c r="G4851" s="313" t="s">
        <v>2728</v>
      </c>
      <c r="H4851" s="634">
        <v>44585</v>
      </c>
      <c r="I4851" s="628">
        <f t="shared" si="56"/>
        <v>44585</v>
      </c>
      <c r="J4851" s="632"/>
    </row>
    <row r="4852" spans="1:10" s="243" customFormat="1">
      <c r="A4852" s="635" t="s">
        <v>2939</v>
      </c>
      <c r="B4852" s="415" t="s">
        <v>2725</v>
      </c>
      <c r="C4852" s="313" t="s">
        <v>2726</v>
      </c>
      <c r="D4852" s="629">
        <v>113</v>
      </c>
      <c r="E4852" s="451">
        <v>4000</v>
      </c>
      <c r="F4852" s="630" t="s">
        <v>3187</v>
      </c>
      <c r="G4852" s="313" t="s">
        <v>2728</v>
      </c>
      <c r="H4852" s="634">
        <v>44585</v>
      </c>
      <c r="I4852" s="628">
        <f t="shared" si="56"/>
        <v>44585</v>
      </c>
      <c r="J4852" s="632"/>
    </row>
    <row r="4853" spans="1:10" s="243" customFormat="1">
      <c r="A4853" s="635" t="s">
        <v>6257</v>
      </c>
      <c r="B4853" s="415" t="s">
        <v>2725</v>
      </c>
      <c r="C4853" s="313" t="s">
        <v>2726</v>
      </c>
      <c r="D4853" s="629">
        <v>114</v>
      </c>
      <c r="E4853" s="451">
        <v>2500</v>
      </c>
      <c r="F4853" s="630" t="s">
        <v>3366</v>
      </c>
      <c r="G4853" s="313" t="s">
        <v>2728</v>
      </c>
      <c r="H4853" s="634">
        <v>44585</v>
      </c>
      <c r="I4853" s="628">
        <f t="shared" si="56"/>
        <v>44585</v>
      </c>
      <c r="J4853" s="632"/>
    </row>
    <row r="4854" spans="1:10" s="243" customFormat="1" ht="23.25">
      <c r="A4854" s="635" t="s">
        <v>2904</v>
      </c>
      <c r="B4854" s="415" t="s">
        <v>2725</v>
      </c>
      <c r="C4854" s="313" t="s">
        <v>2726</v>
      </c>
      <c r="D4854" s="629">
        <v>115</v>
      </c>
      <c r="E4854" s="451">
        <v>9000</v>
      </c>
      <c r="F4854" s="630" t="s">
        <v>2905</v>
      </c>
      <c r="G4854" s="313" t="s">
        <v>2728</v>
      </c>
      <c r="H4854" s="634">
        <v>44585</v>
      </c>
      <c r="I4854" s="628">
        <f t="shared" si="56"/>
        <v>44585</v>
      </c>
      <c r="J4854" s="632"/>
    </row>
    <row r="4855" spans="1:10" s="243" customFormat="1">
      <c r="A4855" s="635" t="s">
        <v>2966</v>
      </c>
      <c r="B4855" s="415" t="s">
        <v>2725</v>
      </c>
      <c r="C4855" s="313" t="s">
        <v>2726</v>
      </c>
      <c r="D4855" s="629">
        <v>116</v>
      </c>
      <c r="E4855" s="451">
        <v>8000</v>
      </c>
      <c r="F4855" s="630" t="s">
        <v>3322</v>
      </c>
      <c r="G4855" s="313" t="s">
        <v>2728</v>
      </c>
      <c r="H4855" s="634">
        <v>44585</v>
      </c>
      <c r="I4855" s="628">
        <f t="shared" si="56"/>
        <v>44585</v>
      </c>
      <c r="J4855" s="632"/>
    </row>
    <row r="4856" spans="1:10" s="243" customFormat="1">
      <c r="A4856" s="635" t="s">
        <v>3204</v>
      </c>
      <c r="B4856" s="415" t="s">
        <v>2725</v>
      </c>
      <c r="C4856" s="313" t="s">
        <v>2726</v>
      </c>
      <c r="D4856" s="629">
        <v>117</v>
      </c>
      <c r="E4856" s="451">
        <v>3146.67</v>
      </c>
      <c r="F4856" s="630" t="s">
        <v>3848</v>
      </c>
      <c r="G4856" s="313" t="s">
        <v>2728</v>
      </c>
      <c r="H4856" s="634">
        <v>44586</v>
      </c>
      <c r="I4856" s="628">
        <f t="shared" si="56"/>
        <v>44586</v>
      </c>
      <c r="J4856" s="632"/>
    </row>
    <row r="4857" spans="1:10" s="243" customFormat="1">
      <c r="A4857" s="635" t="s">
        <v>3551</v>
      </c>
      <c r="B4857" s="415" t="s">
        <v>2725</v>
      </c>
      <c r="C4857" s="313" t="s">
        <v>2726</v>
      </c>
      <c r="D4857" s="629">
        <v>118</v>
      </c>
      <c r="E4857" s="451">
        <v>25000</v>
      </c>
      <c r="F4857" s="630" t="s">
        <v>3510</v>
      </c>
      <c r="G4857" s="313" t="s">
        <v>2728</v>
      </c>
      <c r="H4857" s="634">
        <v>44586</v>
      </c>
      <c r="I4857" s="628">
        <f t="shared" si="56"/>
        <v>44586</v>
      </c>
      <c r="J4857" s="632"/>
    </row>
    <row r="4858" spans="1:10" s="243" customFormat="1">
      <c r="A4858" s="635" t="s">
        <v>2963</v>
      </c>
      <c r="B4858" s="415" t="s">
        <v>2725</v>
      </c>
      <c r="C4858" s="313" t="s">
        <v>2726</v>
      </c>
      <c r="D4858" s="629">
        <v>120</v>
      </c>
      <c r="E4858" s="451">
        <v>26000</v>
      </c>
      <c r="F4858" s="630" t="s">
        <v>3673</v>
      </c>
      <c r="G4858" s="313" t="s">
        <v>2728</v>
      </c>
      <c r="H4858" s="634">
        <v>44586</v>
      </c>
      <c r="I4858" s="628">
        <f t="shared" si="56"/>
        <v>44586</v>
      </c>
      <c r="J4858" s="632"/>
    </row>
    <row r="4859" spans="1:10" s="243" customFormat="1" ht="23.25">
      <c r="A4859" s="635" t="s">
        <v>2963</v>
      </c>
      <c r="B4859" s="415" t="s">
        <v>2725</v>
      </c>
      <c r="C4859" s="313" t="s">
        <v>2726</v>
      </c>
      <c r="D4859" s="629">
        <v>121</v>
      </c>
      <c r="E4859" s="451">
        <v>26000</v>
      </c>
      <c r="F4859" s="630" t="s">
        <v>6258</v>
      </c>
      <c r="G4859" s="313" t="s">
        <v>2728</v>
      </c>
      <c r="H4859" s="634">
        <v>44586</v>
      </c>
      <c r="I4859" s="628">
        <f t="shared" si="56"/>
        <v>44586</v>
      </c>
      <c r="J4859" s="632"/>
    </row>
    <row r="4860" spans="1:10" s="243" customFormat="1">
      <c r="A4860" s="635" t="s">
        <v>2963</v>
      </c>
      <c r="B4860" s="415" t="s">
        <v>2725</v>
      </c>
      <c r="C4860" s="313" t="s">
        <v>2726</v>
      </c>
      <c r="D4860" s="629">
        <v>122</v>
      </c>
      <c r="E4860" s="451">
        <v>31000</v>
      </c>
      <c r="F4860" s="630" t="s">
        <v>3234</v>
      </c>
      <c r="G4860" s="313" t="s">
        <v>2728</v>
      </c>
      <c r="H4860" s="634">
        <v>44586</v>
      </c>
      <c r="I4860" s="628">
        <f t="shared" si="56"/>
        <v>44586</v>
      </c>
      <c r="J4860" s="632"/>
    </row>
    <row r="4861" spans="1:10" s="243" customFormat="1">
      <c r="A4861" s="635" t="s">
        <v>3311</v>
      </c>
      <c r="B4861" s="415" t="s">
        <v>2725</v>
      </c>
      <c r="C4861" s="313" t="s">
        <v>2726</v>
      </c>
      <c r="D4861" s="629">
        <v>123</v>
      </c>
      <c r="E4861" s="451">
        <v>24000</v>
      </c>
      <c r="F4861" s="630" t="s">
        <v>3889</v>
      </c>
      <c r="G4861" s="313" t="s">
        <v>2728</v>
      </c>
      <c r="H4861" s="634">
        <v>44586</v>
      </c>
      <c r="I4861" s="628">
        <f t="shared" si="56"/>
        <v>44586</v>
      </c>
      <c r="J4861" s="632"/>
    </row>
    <row r="4862" spans="1:10" s="243" customFormat="1">
      <c r="A4862" s="635" t="s">
        <v>2771</v>
      </c>
      <c r="B4862" s="415" t="s">
        <v>2725</v>
      </c>
      <c r="C4862" s="313" t="s">
        <v>2726</v>
      </c>
      <c r="D4862" s="629">
        <v>124</v>
      </c>
      <c r="E4862" s="451">
        <v>24000</v>
      </c>
      <c r="F4862" s="630" t="s">
        <v>3193</v>
      </c>
      <c r="G4862" s="313" t="s">
        <v>2728</v>
      </c>
      <c r="H4862" s="634">
        <v>44586</v>
      </c>
      <c r="I4862" s="628">
        <f t="shared" si="56"/>
        <v>44586</v>
      </c>
      <c r="J4862" s="632"/>
    </row>
    <row r="4863" spans="1:10" s="243" customFormat="1">
      <c r="A4863" s="635" t="s">
        <v>2942</v>
      </c>
      <c r="B4863" s="415" t="s">
        <v>2725</v>
      </c>
      <c r="C4863" s="313" t="s">
        <v>2726</v>
      </c>
      <c r="D4863" s="629">
        <v>125</v>
      </c>
      <c r="E4863" s="451">
        <v>24000</v>
      </c>
      <c r="F4863" s="630" t="s">
        <v>3543</v>
      </c>
      <c r="G4863" s="313" t="s">
        <v>2728</v>
      </c>
      <c r="H4863" s="634">
        <v>44586</v>
      </c>
      <c r="I4863" s="628">
        <f t="shared" si="56"/>
        <v>44586</v>
      </c>
      <c r="J4863" s="632"/>
    </row>
    <row r="4864" spans="1:10" s="243" customFormat="1">
      <c r="A4864" s="635" t="s">
        <v>2942</v>
      </c>
      <c r="B4864" s="415" t="s">
        <v>2725</v>
      </c>
      <c r="C4864" s="313" t="s">
        <v>2726</v>
      </c>
      <c r="D4864" s="629">
        <v>126</v>
      </c>
      <c r="E4864" s="451">
        <v>36000</v>
      </c>
      <c r="F4864" s="630" t="s">
        <v>3595</v>
      </c>
      <c r="G4864" s="313" t="s">
        <v>2728</v>
      </c>
      <c r="H4864" s="634">
        <v>44586</v>
      </c>
      <c r="I4864" s="628">
        <f t="shared" si="56"/>
        <v>44586</v>
      </c>
      <c r="J4864" s="632"/>
    </row>
    <row r="4865" spans="1:10" s="243" customFormat="1" ht="23.25">
      <c r="A4865" s="635" t="s">
        <v>2789</v>
      </c>
      <c r="B4865" s="415" t="s">
        <v>2725</v>
      </c>
      <c r="C4865" s="313" t="s">
        <v>2726</v>
      </c>
      <c r="D4865" s="629">
        <v>127</v>
      </c>
      <c r="E4865" s="451">
        <v>30000</v>
      </c>
      <c r="F4865" s="630" t="s">
        <v>3097</v>
      </c>
      <c r="G4865" s="313" t="s">
        <v>2728</v>
      </c>
      <c r="H4865" s="634">
        <v>44586</v>
      </c>
      <c r="I4865" s="628">
        <f t="shared" si="56"/>
        <v>44586</v>
      </c>
      <c r="J4865" s="632"/>
    </row>
    <row r="4866" spans="1:10" s="243" customFormat="1">
      <c r="A4866" s="635" t="s">
        <v>2724</v>
      </c>
      <c r="B4866" s="415" t="s">
        <v>2725</v>
      </c>
      <c r="C4866" s="313" t="s">
        <v>2726</v>
      </c>
      <c r="D4866" s="629">
        <v>128</v>
      </c>
      <c r="E4866" s="451">
        <v>18000</v>
      </c>
      <c r="F4866" s="630" t="s">
        <v>3798</v>
      </c>
      <c r="G4866" s="313" t="s">
        <v>2728</v>
      </c>
      <c r="H4866" s="634">
        <v>44586</v>
      </c>
      <c r="I4866" s="628">
        <f t="shared" si="56"/>
        <v>44586</v>
      </c>
      <c r="J4866" s="632"/>
    </row>
    <row r="4867" spans="1:10" s="243" customFormat="1">
      <c r="A4867" s="635" t="s">
        <v>2724</v>
      </c>
      <c r="B4867" s="415" t="s">
        <v>2725</v>
      </c>
      <c r="C4867" s="313" t="s">
        <v>2726</v>
      </c>
      <c r="D4867" s="629">
        <v>129</v>
      </c>
      <c r="E4867" s="451">
        <v>18000</v>
      </c>
      <c r="F4867" s="630" t="s">
        <v>6259</v>
      </c>
      <c r="G4867" s="313" t="s">
        <v>2728</v>
      </c>
      <c r="H4867" s="634">
        <v>44586</v>
      </c>
      <c r="I4867" s="628">
        <f t="shared" si="56"/>
        <v>44586</v>
      </c>
      <c r="J4867" s="632"/>
    </row>
    <row r="4868" spans="1:10" s="243" customFormat="1">
      <c r="A4868" s="635" t="s">
        <v>2789</v>
      </c>
      <c r="B4868" s="415" t="s">
        <v>2725</v>
      </c>
      <c r="C4868" s="313" t="s">
        <v>2726</v>
      </c>
      <c r="D4868" s="629">
        <v>130</v>
      </c>
      <c r="E4868" s="451">
        <v>7000</v>
      </c>
      <c r="F4868" s="630" t="s">
        <v>4052</v>
      </c>
      <c r="G4868" s="313" t="s">
        <v>2728</v>
      </c>
      <c r="H4868" s="634">
        <v>44586</v>
      </c>
      <c r="I4868" s="628">
        <f t="shared" si="56"/>
        <v>44586</v>
      </c>
      <c r="J4868" s="632"/>
    </row>
    <row r="4869" spans="1:10" s="243" customFormat="1" ht="23.25">
      <c r="A4869" s="635" t="s">
        <v>2850</v>
      </c>
      <c r="B4869" s="415" t="s">
        <v>2725</v>
      </c>
      <c r="C4869" s="313" t="s">
        <v>2726</v>
      </c>
      <c r="D4869" s="629">
        <v>131</v>
      </c>
      <c r="E4869" s="451">
        <v>36000</v>
      </c>
      <c r="F4869" s="630" t="s">
        <v>6260</v>
      </c>
      <c r="G4869" s="313" t="s">
        <v>2728</v>
      </c>
      <c r="H4869" s="634">
        <v>44586</v>
      </c>
      <c r="I4869" s="628">
        <f t="shared" si="56"/>
        <v>44586</v>
      </c>
      <c r="J4869" s="632"/>
    </row>
    <row r="4870" spans="1:10" s="243" customFormat="1">
      <c r="A4870" s="635" t="s">
        <v>2769</v>
      </c>
      <c r="B4870" s="415" t="s">
        <v>2725</v>
      </c>
      <c r="C4870" s="313" t="s">
        <v>2726</v>
      </c>
      <c r="D4870" s="629">
        <v>132</v>
      </c>
      <c r="E4870" s="451">
        <v>18000</v>
      </c>
      <c r="F4870" s="630" t="s">
        <v>3913</v>
      </c>
      <c r="G4870" s="313" t="s">
        <v>2728</v>
      </c>
      <c r="H4870" s="634">
        <v>44586</v>
      </c>
      <c r="I4870" s="628">
        <f t="shared" ref="I4870:I4933" si="57">H4870+0</f>
        <v>44586</v>
      </c>
      <c r="J4870" s="632"/>
    </row>
    <row r="4871" spans="1:10" s="243" customFormat="1">
      <c r="A4871" s="635" t="s">
        <v>2789</v>
      </c>
      <c r="B4871" s="415" t="s">
        <v>2725</v>
      </c>
      <c r="C4871" s="313" t="s">
        <v>2726</v>
      </c>
      <c r="D4871" s="629">
        <v>133</v>
      </c>
      <c r="E4871" s="451">
        <v>35000</v>
      </c>
      <c r="F4871" s="630" t="s">
        <v>3544</v>
      </c>
      <c r="G4871" s="313" t="s">
        <v>2728</v>
      </c>
      <c r="H4871" s="634">
        <v>44586</v>
      </c>
      <c r="I4871" s="628">
        <f t="shared" si="57"/>
        <v>44586</v>
      </c>
      <c r="J4871" s="632"/>
    </row>
    <row r="4872" spans="1:10" s="243" customFormat="1">
      <c r="A4872" s="635" t="s">
        <v>2724</v>
      </c>
      <c r="B4872" s="415" t="s">
        <v>2725</v>
      </c>
      <c r="C4872" s="313" t="s">
        <v>2726</v>
      </c>
      <c r="D4872" s="629">
        <v>134</v>
      </c>
      <c r="E4872" s="451">
        <v>21000</v>
      </c>
      <c r="F4872" s="630" t="s">
        <v>3920</v>
      </c>
      <c r="G4872" s="313" t="s">
        <v>2728</v>
      </c>
      <c r="H4872" s="634">
        <v>44586</v>
      </c>
      <c r="I4872" s="628">
        <f t="shared" si="57"/>
        <v>44586</v>
      </c>
      <c r="J4872" s="632"/>
    </row>
    <row r="4873" spans="1:10" s="243" customFormat="1">
      <c r="A4873" s="635" t="s">
        <v>2942</v>
      </c>
      <c r="B4873" s="415" t="s">
        <v>2725</v>
      </c>
      <c r="C4873" s="313" t="s">
        <v>2726</v>
      </c>
      <c r="D4873" s="629">
        <v>135</v>
      </c>
      <c r="E4873" s="451">
        <v>20000</v>
      </c>
      <c r="F4873" s="630" t="s">
        <v>4199</v>
      </c>
      <c r="G4873" s="313" t="s">
        <v>2728</v>
      </c>
      <c r="H4873" s="634">
        <v>44586</v>
      </c>
      <c r="I4873" s="628">
        <f t="shared" si="57"/>
        <v>44586</v>
      </c>
      <c r="J4873" s="632"/>
    </row>
    <row r="4874" spans="1:10" s="243" customFormat="1">
      <c r="A4874" s="635" t="s">
        <v>2789</v>
      </c>
      <c r="B4874" s="415" t="s">
        <v>2725</v>
      </c>
      <c r="C4874" s="313" t="s">
        <v>2726</v>
      </c>
      <c r="D4874" s="629">
        <v>136</v>
      </c>
      <c r="E4874" s="451">
        <v>30000</v>
      </c>
      <c r="F4874" s="630" t="s">
        <v>3278</v>
      </c>
      <c r="G4874" s="313" t="s">
        <v>2728</v>
      </c>
      <c r="H4874" s="634">
        <v>44586</v>
      </c>
      <c r="I4874" s="628">
        <f t="shared" si="57"/>
        <v>44586</v>
      </c>
      <c r="J4874" s="632"/>
    </row>
    <row r="4875" spans="1:10" s="243" customFormat="1">
      <c r="A4875" s="635" t="s">
        <v>2789</v>
      </c>
      <c r="B4875" s="415" t="s">
        <v>2725</v>
      </c>
      <c r="C4875" s="313" t="s">
        <v>2726</v>
      </c>
      <c r="D4875" s="629">
        <v>137</v>
      </c>
      <c r="E4875" s="451">
        <v>30000</v>
      </c>
      <c r="F4875" s="630" t="s">
        <v>3055</v>
      </c>
      <c r="G4875" s="313" t="s">
        <v>2728</v>
      </c>
      <c r="H4875" s="634">
        <v>44586</v>
      </c>
      <c r="I4875" s="628">
        <f t="shared" si="57"/>
        <v>44586</v>
      </c>
      <c r="J4875" s="632"/>
    </row>
    <row r="4876" spans="1:10" s="243" customFormat="1">
      <c r="A4876" s="635" t="s">
        <v>2789</v>
      </c>
      <c r="B4876" s="415" t="s">
        <v>2725</v>
      </c>
      <c r="C4876" s="313" t="s">
        <v>2726</v>
      </c>
      <c r="D4876" s="629">
        <v>138</v>
      </c>
      <c r="E4876" s="451">
        <v>30000</v>
      </c>
      <c r="F4876" s="630" t="s">
        <v>3255</v>
      </c>
      <c r="G4876" s="313" t="s">
        <v>2728</v>
      </c>
      <c r="H4876" s="634">
        <v>44586</v>
      </c>
      <c r="I4876" s="628">
        <f t="shared" si="57"/>
        <v>44586</v>
      </c>
      <c r="J4876" s="632"/>
    </row>
    <row r="4877" spans="1:10" s="243" customFormat="1">
      <c r="A4877" s="635" t="s">
        <v>2724</v>
      </c>
      <c r="B4877" s="415" t="s">
        <v>2725</v>
      </c>
      <c r="C4877" s="313" t="s">
        <v>2726</v>
      </c>
      <c r="D4877" s="629">
        <v>139</v>
      </c>
      <c r="E4877" s="451">
        <v>21000</v>
      </c>
      <c r="F4877" s="630" t="s">
        <v>3629</v>
      </c>
      <c r="G4877" s="313" t="s">
        <v>2728</v>
      </c>
      <c r="H4877" s="634">
        <v>44586</v>
      </c>
      <c r="I4877" s="628">
        <f t="shared" si="57"/>
        <v>44586</v>
      </c>
      <c r="J4877" s="632"/>
    </row>
    <row r="4878" spans="1:10" s="243" customFormat="1">
      <c r="A4878" s="635" t="s">
        <v>2789</v>
      </c>
      <c r="B4878" s="415" t="s">
        <v>2725</v>
      </c>
      <c r="C4878" s="313" t="s">
        <v>2726</v>
      </c>
      <c r="D4878" s="629">
        <v>140</v>
      </c>
      <c r="E4878" s="451">
        <v>20000</v>
      </c>
      <c r="F4878" s="630" t="s">
        <v>3083</v>
      </c>
      <c r="G4878" s="313" t="s">
        <v>2728</v>
      </c>
      <c r="H4878" s="634">
        <v>44586</v>
      </c>
      <c r="I4878" s="628">
        <f t="shared" si="57"/>
        <v>44586</v>
      </c>
      <c r="J4878" s="632"/>
    </row>
    <row r="4879" spans="1:10" s="243" customFormat="1">
      <c r="A4879" s="635" t="s">
        <v>2789</v>
      </c>
      <c r="B4879" s="415" t="s">
        <v>2725</v>
      </c>
      <c r="C4879" s="313" t="s">
        <v>2726</v>
      </c>
      <c r="D4879" s="629">
        <v>141</v>
      </c>
      <c r="E4879" s="451">
        <v>16000</v>
      </c>
      <c r="F4879" s="630" t="s">
        <v>3105</v>
      </c>
      <c r="G4879" s="313" t="s">
        <v>2728</v>
      </c>
      <c r="H4879" s="634">
        <v>44586</v>
      </c>
      <c r="I4879" s="628">
        <f t="shared" si="57"/>
        <v>44586</v>
      </c>
      <c r="J4879" s="632"/>
    </row>
    <row r="4880" spans="1:10" s="243" customFormat="1" ht="23.25">
      <c r="A4880" s="635" t="s">
        <v>6261</v>
      </c>
      <c r="B4880" s="415" t="s">
        <v>2725</v>
      </c>
      <c r="C4880" s="313" t="s">
        <v>2726</v>
      </c>
      <c r="D4880" s="629">
        <v>142</v>
      </c>
      <c r="E4880" s="451">
        <v>36000</v>
      </c>
      <c r="F4880" s="630" t="s">
        <v>3783</v>
      </c>
      <c r="G4880" s="313" t="s">
        <v>2728</v>
      </c>
      <c r="H4880" s="634">
        <v>44586</v>
      </c>
      <c r="I4880" s="628">
        <f t="shared" si="57"/>
        <v>44586</v>
      </c>
      <c r="J4880" s="632"/>
    </row>
    <row r="4881" spans="1:10" s="243" customFormat="1">
      <c r="A4881" s="635" t="s">
        <v>2791</v>
      </c>
      <c r="B4881" s="415" t="s">
        <v>2725</v>
      </c>
      <c r="C4881" s="313" t="s">
        <v>2726</v>
      </c>
      <c r="D4881" s="629">
        <v>143</v>
      </c>
      <c r="E4881" s="451">
        <v>15000</v>
      </c>
      <c r="F4881" s="630" t="s">
        <v>3926</v>
      </c>
      <c r="G4881" s="313" t="s">
        <v>2728</v>
      </c>
      <c r="H4881" s="634">
        <v>44586</v>
      </c>
      <c r="I4881" s="628">
        <f t="shared" si="57"/>
        <v>44586</v>
      </c>
      <c r="J4881" s="632"/>
    </row>
    <row r="4882" spans="1:10" s="243" customFormat="1">
      <c r="A4882" s="635" t="s">
        <v>2791</v>
      </c>
      <c r="B4882" s="415" t="s">
        <v>2725</v>
      </c>
      <c r="C4882" s="313" t="s">
        <v>2726</v>
      </c>
      <c r="D4882" s="629">
        <v>144</v>
      </c>
      <c r="E4882" s="451">
        <v>15000</v>
      </c>
      <c r="F4882" s="630" t="s">
        <v>3185</v>
      </c>
      <c r="G4882" s="313" t="s">
        <v>2728</v>
      </c>
      <c r="H4882" s="634">
        <v>44586</v>
      </c>
      <c r="I4882" s="628">
        <f t="shared" si="57"/>
        <v>44586</v>
      </c>
      <c r="J4882" s="632"/>
    </row>
    <row r="4883" spans="1:10" s="243" customFormat="1">
      <c r="A4883" s="635" t="s">
        <v>2789</v>
      </c>
      <c r="B4883" s="415" t="s">
        <v>2725</v>
      </c>
      <c r="C4883" s="313" t="s">
        <v>2726</v>
      </c>
      <c r="D4883" s="629">
        <v>145</v>
      </c>
      <c r="E4883" s="451">
        <v>25000</v>
      </c>
      <c r="F4883" s="630" t="s">
        <v>6262</v>
      </c>
      <c r="G4883" s="313" t="s">
        <v>2728</v>
      </c>
      <c r="H4883" s="634">
        <v>44586</v>
      </c>
      <c r="I4883" s="628">
        <f t="shared" si="57"/>
        <v>44586</v>
      </c>
      <c r="J4883" s="632"/>
    </row>
    <row r="4884" spans="1:10" s="243" customFormat="1">
      <c r="A4884" s="635" t="s">
        <v>2850</v>
      </c>
      <c r="B4884" s="415" t="s">
        <v>2725</v>
      </c>
      <c r="C4884" s="313" t="s">
        <v>2726</v>
      </c>
      <c r="D4884" s="629">
        <v>146</v>
      </c>
      <c r="E4884" s="451">
        <v>30000</v>
      </c>
      <c r="F4884" s="630" t="s">
        <v>3906</v>
      </c>
      <c r="G4884" s="313" t="s">
        <v>2728</v>
      </c>
      <c r="H4884" s="634">
        <v>44586</v>
      </c>
      <c r="I4884" s="628">
        <f t="shared" si="57"/>
        <v>44586</v>
      </c>
      <c r="J4884" s="632"/>
    </row>
    <row r="4885" spans="1:10" s="243" customFormat="1">
      <c r="A4885" s="635" t="s">
        <v>2767</v>
      </c>
      <c r="B4885" s="415" t="s">
        <v>2725</v>
      </c>
      <c r="C4885" s="313" t="s">
        <v>2726</v>
      </c>
      <c r="D4885" s="629">
        <v>147</v>
      </c>
      <c r="E4885" s="451">
        <v>30000</v>
      </c>
      <c r="F4885" s="630" t="s">
        <v>2776</v>
      </c>
      <c r="G4885" s="313" t="s">
        <v>2728</v>
      </c>
      <c r="H4885" s="634">
        <v>44586</v>
      </c>
      <c r="I4885" s="628">
        <f t="shared" si="57"/>
        <v>44586</v>
      </c>
      <c r="J4885" s="632"/>
    </row>
    <row r="4886" spans="1:10" s="243" customFormat="1">
      <c r="A4886" s="635" t="s">
        <v>2749</v>
      </c>
      <c r="B4886" s="415" t="s">
        <v>2725</v>
      </c>
      <c r="C4886" s="313" t="s">
        <v>2726</v>
      </c>
      <c r="D4886" s="629">
        <v>148</v>
      </c>
      <c r="E4886" s="451">
        <v>25000</v>
      </c>
      <c r="F4886" s="630" t="s">
        <v>6263</v>
      </c>
      <c r="G4886" s="313" t="s">
        <v>2728</v>
      </c>
      <c r="H4886" s="634">
        <v>44586</v>
      </c>
      <c r="I4886" s="628">
        <f t="shared" si="57"/>
        <v>44586</v>
      </c>
      <c r="J4886" s="632"/>
    </row>
    <row r="4887" spans="1:10" s="243" customFormat="1">
      <c r="A4887" s="635" t="s">
        <v>2942</v>
      </c>
      <c r="B4887" s="415" t="s">
        <v>2725</v>
      </c>
      <c r="C4887" s="313" t="s">
        <v>2726</v>
      </c>
      <c r="D4887" s="629">
        <v>149</v>
      </c>
      <c r="E4887" s="451">
        <v>30000</v>
      </c>
      <c r="F4887" s="630" t="s">
        <v>3246</v>
      </c>
      <c r="G4887" s="313" t="s">
        <v>2728</v>
      </c>
      <c r="H4887" s="634">
        <v>44586</v>
      </c>
      <c r="I4887" s="628">
        <f t="shared" si="57"/>
        <v>44586</v>
      </c>
      <c r="J4887" s="632"/>
    </row>
    <row r="4888" spans="1:10" s="243" customFormat="1">
      <c r="A4888" s="635" t="s">
        <v>2759</v>
      </c>
      <c r="B4888" s="415" t="s">
        <v>2725</v>
      </c>
      <c r="C4888" s="313" t="s">
        <v>2726</v>
      </c>
      <c r="D4888" s="629">
        <v>150</v>
      </c>
      <c r="E4888" s="451">
        <v>30000</v>
      </c>
      <c r="F4888" s="630" t="s">
        <v>2846</v>
      </c>
      <c r="G4888" s="313" t="s">
        <v>2728</v>
      </c>
      <c r="H4888" s="634">
        <v>44586</v>
      </c>
      <c r="I4888" s="628">
        <f t="shared" si="57"/>
        <v>44586</v>
      </c>
      <c r="J4888" s="632"/>
    </row>
    <row r="4889" spans="1:10" s="243" customFormat="1">
      <c r="A4889" s="635" t="s">
        <v>2749</v>
      </c>
      <c r="B4889" s="415" t="s">
        <v>2725</v>
      </c>
      <c r="C4889" s="313" t="s">
        <v>2726</v>
      </c>
      <c r="D4889" s="629">
        <v>151</v>
      </c>
      <c r="E4889" s="451">
        <v>30000</v>
      </c>
      <c r="F4889" s="630" t="s">
        <v>3790</v>
      </c>
      <c r="G4889" s="313" t="s">
        <v>2728</v>
      </c>
      <c r="H4889" s="634">
        <v>44586</v>
      </c>
      <c r="I4889" s="628">
        <f t="shared" si="57"/>
        <v>44586</v>
      </c>
      <c r="J4889" s="632"/>
    </row>
    <row r="4890" spans="1:10" s="243" customFormat="1">
      <c r="A4890" s="635" t="s">
        <v>2797</v>
      </c>
      <c r="B4890" s="415" t="s">
        <v>2725</v>
      </c>
      <c r="C4890" s="313" t="s">
        <v>2726</v>
      </c>
      <c r="D4890" s="629">
        <v>152</v>
      </c>
      <c r="E4890" s="451">
        <v>30000</v>
      </c>
      <c r="F4890" s="630" t="s">
        <v>3534</v>
      </c>
      <c r="G4890" s="313" t="s">
        <v>2728</v>
      </c>
      <c r="H4890" s="634">
        <v>44586</v>
      </c>
      <c r="I4890" s="628">
        <f t="shared" si="57"/>
        <v>44586</v>
      </c>
      <c r="J4890" s="632"/>
    </row>
    <row r="4891" spans="1:10" s="243" customFormat="1" ht="23.25">
      <c r="A4891" s="635" t="s">
        <v>2797</v>
      </c>
      <c r="B4891" s="415" t="s">
        <v>2725</v>
      </c>
      <c r="C4891" s="313" t="s">
        <v>2726</v>
      </c>
      <c r="D4891" s="629">
        <v>153</v>
      </c>
      <c r="E4891" s="451">
        <v>30000</v>
      </c>
      <c r="F4891" s="630" t="s">
        <v>3099</v>
      </c>
      <c r="G4891" s="313" t="s">
        <v>2728</v>
      </c>
      <c r="H4891" s="634">
        <v>44586</v>
      </c>
      <c r="I4891" s="628">
        <f t="shared" si="57"/>
        <v>44586</v>
      </c>
      <c r="J4891" s="632"/>
    </row>
    <row r="4892" spans="1:10" s="243" customFormat="1">
      <c r="A4892" s="635" t="s">
        <v>2806</v>
      </c>
      <c r="B4892" s="415" t="s">
        <v>2725</v>
      </c>
      <c r="C4892" s="313" t="s">
        <v>2726</v>
      </c>
      <c r="D4892" s="629">
        <v>154</v>
      </c>
      <c r="E4892" s="451">
        <v>30000</v>
      </c>
      <c r="F4892" s="630" t="s">
        <v>3153</v>
      </c>
      <c r="G4892" s="313" t="s">
        <v>2728</v>
      </c>
      <c r="H4892" s="634">
        <v>44586</v>
      </c>
      <c r="I4892" s="628">
        <f t="shared" si="57"/>
        <v>44586</v>
      </c>
      <c r="J4892" s="632"/>
    </row>
    <row r="4893" spans="1:10" s="243" customFormat="1">
      <c r="A4893" s="635" t="s">
        <v>2850</v>
      </c>
      <c r="B4893" s="415" t="s">
        <v>2725</v>
      </c>
      <c r="C4893" s="313" t="s">
        <v>2726</v>
      </c>
      <c r="D4893" s="629">
        <v>155</v>
      </c>
      <c r="E4893" s="451">
        <v>30000</v>
      </c>
      <c r="F4893" s="630" t="s">
        <v>2851</v>
      </c>
      <c r="G4893" s="313" t="s">
        <v>2728</v>
      </c>
      <c r="H4893" s="634">
        <v>44586</v>
      </c>
      <c r="I4893" s="628">
        <f t="shared" si="57"/>
        <v>44586</v>
      </c>
      <c r="J4893" s="632"/>
    </row>
    <row r="4894" spans="1:10" s="243" customFormat="1">
      <c r="A4894" s="635" t="s">
        <v>2759</v>
      </c>
      <c r="B4894" s="415" t="s">
        <v>2725</v>
      </c>
      <c r="C4894" s="313" t="s">
        <v>2726</v>
      </c>
      <c r="D4894" s="629">
        <v>156</v>
      </c>
      <c r="E4894" s="451">
        <v>20000</v>
      </c>
      <c r="F4894" s="630" t="s">
        <v>6264</v>
      </c>
      <c r="G4894" s="313" t="s">
        <v>2728</v>
      </c>
      <c r="H4894" s="634">
        <v>44586</v>
      </c>
      <c r="I4894" s="628">
        <f t="shared" si="57"/>
        <v>44586</v>
      </c>
      <c r="J4894" s="632"/>
    </row>
    <row r="4895" spans="1:10" s="243" customFormat="1">
      <c r="A4895" s="635" t="s">
        <v>2767</v>
      </c>
      <c r="B4895" s="415" t="s">
        <v>2725</v>
      </c>
      <c r="C4895" s="313" t="s">
        <v>2726</v>
      </c>
      <c r="D4895" s="629">
        <v>157</v>
      </c>
      <c r="E4895" s="451">
        <v>30000</v>
      </c>
      <c r="F4895" s="630" t="s">
        <v>6265</v>
      </c>
      <c r="G4895" s="313" t="s">
        <v>2728</v>
      </c>
      <c r="H4895" s="634">
        <v>44586</v>
      </c>
      <c r="I4895" s="628">
        <f t="shared" si="57"/>
        <v>44586</v>
      </c>
      <c r="J4895" s="632"/>
    </row>
    <row r="4896" spans="1:10" s="243" customFormat="1">
      <c r="A4896" s="635" t="s">
        <v>2767</v>
      </c>
      <c r="B4896" s="415" t="s">
        <v>2725</v>
      </c>
      <c r="C4896" s="313" t="s">
        <v>2726</v>
      </c>
      <c r="D4896" s="629">
        <v>158</v>
      </c>
      <c r="E4896" s="451">
        <v>30000</v>
      </c>
      <c r="F4896" s="630" t="s">
        <v>3962</v>
      </c>
      <c r="G4896" s="313" t="s">
        <v>2728</v>
      </c>
      <c r="H4896" s="634">
        <v>44586</v>
      </c>
      <c r="I4896" s="628">
        <f t="shared" si="57"/>
        <v>44586</v>
      </c>
      <c r="J4896" s="632"/>
    </row>
    <row r="4897" spans="1:10" s="243" customFormat="1">
      <c r="A4897" s="635" t="s">
        <v>2789</v>
      </c>
      <c r="B4897" s="415" t="s">
        <v>2725</v>
      </c>
      <c r="C4897" s="313" t="s">
        <v>2726</v>
      </c>
      <c r="D4897" s="629">
        <v>159</v>
      </c>
      <c r="E4897" s="451">
        <v>30000</v>
      </c>
      <c r="F4897" s="630" t="s">
        <v>2820</v>
      </c>
      <c r="G4897" s="313" t="s">
        <v>2728</v>
      </c>
      <c r="H4897" s="634">
        <v>44586</v>
      </c>
      <c r="I4897" s="628">
        <f t="shared" si="57"/>
        <v>44586</v>
      </c>
      <c r="J4897" s="632"/>
    </row>
    <row r="4898" spans="1:10" s="243" customFormat="1">
      <c r="A4898" s="635" t="s">
        <v>2767</v>
      </c>
      <c r="B4898" s="415" t="s">
        <v>2725</v>
      </c>
      <c r="C4898" s="313" t="s">
        <v>2726</v>
      </c>
      <c r="D4898" s="629">
        <v>161</v>
      </c>
      <c r="E4898" s="451">
        <v>30000</v>
      </c>
      <c r="F4898" s="630" t="s">
        <v>2897</v>
      </c>
      <c r="G4898" s="313" t="s">
        <v>2728</v>
      </c>
      <c r="H4898" s="634">
        <v>44586</v>
      </c>
      <c r="I4898" s="628">
        <f t="shared" si="57"/>
        <v>44586</v>
      </c>
      <c r="J4898" s="632"/>
    </row>
    <row r="4899" spans="1:10" s="243" customFormat="1">
      <c r="A4899" s="635" t="s">
        <v>2767</v>
      </c>
      <c r="B4899" s="415" t="s">
        <v>2725</v>
      </c>
      <c r="C4899" s="313" t="s">
        <v>2726</v>
      </c>
      <c r="D4899" s="629">
        <v>162</v>
      </c>
      <c r="E4899" s="451">
        <v>30000</v>
      </c>
      <c r="F4899" s="630" t="s">
        <v>3164</v>
      </c>
      <c r="G4899" s="313" t="s">
        <v>2728</v>
      </c>
      <c r="H4899" s="634">
        <v>44586</v>
      </c>
      <c r="I4899" s="628">
        <f t="shared" si="57"/>
        <v>44586</v>
      </c>
      <c r="J4899" s="632"/>
    </row>
    <row r="4900" spans="1:10" s="243" customFormat="1">
      <c r="A4900" s="635" t="s">
        <v>2767</v>
      </c>
      <c r="B4900" s="415" t="s">
        <v>2725</v>
      </c>
      <c r="C4900" s="313" t="s">
        <v>2726</v>
      </c>
      <c r="D4900" s="629">
        <v>163</v>
      </c>
      <c r="E4900" s="451">
        <v>30000</v>
      </c>
      <c r="F4900" s="630" t="s">
        <v>4060</v>
      </c>
      <c r="G4900" s="313" t="s">
        <v>2728</v>
      </c>
      <c r="H4900" s="634">
        <v>44586</v>
      </c>
      <c r="I4900" s="628">
        <f t="shared" si="57"/>
        <v>44586</v>
      </c>
      <c r="J4900" s="632"/>
    </row>
    <row r="4901" spans="1:10" s="243" customFormat="1" ht="23.25">
      <c r="A4901" s="635" t="s">
        <v>3184</v>
      </c>
      <c r="B4901" s="415" t="s">
        <v>2725</v>
      </c>
      <c r="C4901" s="313" t="s">
        <v>2726</v>
      </c>
      <c r="D4901" s="629">
        <v>164</v>
      </c>
      <c r="E4901" s="451">
        <v>28000</v>
      </c>
      <c r="F4901" s="630" t="s">
        <v>3183</v>
      </c>
      <c r="G4901" s="313" t="s">
        <v>2728</v>
      </c>
      <c r="H4901" s="634">
        <v>44587</v>
      </c>
      <c r="I4901" s="628">
        <f t="shared" si="57"/>
        <v>44587</v>
      </c>
      <c r="J4901" s="632"/>
    </row>
    <row r="4902" spans="1:10" s="243" customFormat="1" ht="23.25">
      <c r="A4902" s="635" t="s">
        <v>2834</v>
      </c>
      <c r="B4902" s="415" t="s">
        <v>2725</v>
      </c>
      <c r="C4902" s="313" t="s">
        <v>2726</v>
      </c>
      <c r="D4902" s="629">
        <v>165</v>
      </c>
      <c r="E4902" s="451">
        <v>18000</v>
      </c>
      <c r="F4902" s="630" t="s">
        <v>3633</v>
      </c>
      <c r="G4902" s="313" t="s">
        <v>2728</v>
      </c>
      <c r="H4902" s="634">
        <v>44587</v>
      </c>
      <c r="I4902" s="628">
        <f t="shared" si="57"/>
        <v>44587</v>
      </c>
      <c r="J4902" s="632"/>
    </row>
    <row r="4903" spans="1:10" s="243" customFormat="1" ht="23.25">
      <c r="A4903" s="635" t="s">
        <v>2785</v>
      </c>
      <c r="B4903" s="415" t="s">
        <v>2725</v>
      </c>
      <c r="C4903" s="313" t="s">
        <v>2726</v>
      </c>
      <c r="D4903" s="629">
        <v>166</v>
      </c>
      <c r="E4903" s="451">
        <v>13500</v>
      </c>
      <c r="F4903" s="630" t="s">
        <v>6266</v>
      </c>
      <c r="G4903" s="313" t="s">
        <v>2728</v>
      </c>
      <c r="H4903" s="634">
        <v>44587</v>
      </c>
      <c r="I4903" s="628">
        <f t="shared" si="57"/>
        <v>44587</v>
      </c>
      <c r="J4903" s="632"/>
    </row>
    <row r="4904" spans="1:10" s="243" customFormat="1">
      <c r="A4904" s="635" t="s">
        <v>3173</v>
      </c>
      <c r="B4904" s="415" t="s">
        <v>2831</v>
      </c>
      <c r="C4904" s="313" t="s">
        <v>2726</v>
      </c>
      <c r="D4904" s="629">
        <v>167</v>
      </c>
      <c r="E4904" s="451">
        <v>36000</v>
      </c>
      <c r="F4904" s="630" t="s">
        <v>3326</v>
      </c>
      <c r="G4904" s="313" t="s">
        <v>2728</v>
      </c>
      <c r="H4904" s="634">
        <v>44587</v>
      </c>
      <c r="I4904" s="628">
        <f t="shared" si="57"/>
        <v>44587</v>
      </c>
      <c r="J4904" s="632"/>
    </row>
    <row r="4905" spans="1:10" s="243" customFormat="1">
      <c r="A4905" s="635" t="s">
        <v>2769</v>
      </c>
      <c r="B4905" s="415" t="s">
        <v>2725</v>
      </c>
      <c r="C4905" s="313" t="s">
        <v>2726</v>
      </c>
      <c r="D4905" s="629">
        <v>168</v>
      </c>
      <c r="E4905" s="451">
        <v>25000</v>
      </c>
      <c r="F4905" s="630" t="s">
        <v>2770</v>
      </c>
      <c r="G4905" s="313" t="s">
        <v>2728</v>
      </c>
      <c r="H4905" s="634">
        <v>44587</v>
      </c>
      <c r="I4905" s="628">
        <f t="shared" si="57"/>
        <v>44587</v>
      </c>
      <c r="J4905" s="632"/>
    </row>
    <row r="4906" spans="1:10" s="243" customFormat="1">
      <c r="A4906" s="635" t="s">
        <v>2767</v>
      </c>
      <c r="B4906" s="415" t="s">
        <v>2725</v>
      </c>
      <c r="C4906" s="313" t="s">
        <v>2726</v>
      </c>
      <c r="D4906" s="629">
        <v>169</v>
      </c>
      <c r="E4906" s="451">
        <v>6000</v>
      </c>
      <c r="F4906" s="630" t="s">
        <v>3019</v>
      </c>
      <c r="G4906" s="313" t="s">
        <v>2728</v>
      </c>
      <c r="H4906" s="634">
        <v>44587</v>
      </c>
      <c r="I4906" s="628">
        <f t="shared" si="57"/>
        <v>44587</v>
      </c>
      <c r="J4906" s="632"/>
    </row>
    <row r="4907" spans="1:10" s="243" customFormat="1">
      <c r="A4907" s="635" t="s">
        <v>2789</v>
      </c>
      <c r="B4907" s="415" t="s">
        <v>2725</v>
      </c>
      <c r="C4907" s="313" t="s">
        <v>2726</v>
      </c>
      <c r="D4907" s="629">
        <v>170</v>
      </c>
      <c r="E4907" s="451">
        <v>26000</v>
      </c>
      <c r="F4907" s="630" t="s">
        <v>4212</v>
      </c>
      <c r="G4907" s="313" t="s">
        <v>2728</v>
      </c>
      <c r="H4907" s="634">
        <v>44587</v>
      </c>
      <c r="I4907" s="628">
        <f t="shared" si="57"/>
        <v>44587</v>
      </c>
      <c r="J4907" s="632"/>
    </row>
    <row r="4908" spans="1:10" s="243" customFormat="1">
      <c r="A4908" s="635" t="s">
        <v>2773</v>
      </c>
      <c r="B4908" s="415" t="s">
        <v>2725</v>
      </c>
      <c r="C4908" s="313" t="s">
        <v>2726</v>
      </c>
      <c r="D4908" s="629">
        <v>171</v>
      </c>
      <c r="E4908" s="451">
        <v>32000</v>
      </c>
      <c r="F4908" s="630" t="s">
        <v>3540</v>
      </c>
      <c r="G4908" s="313" t="s">
        <v>2728</v>
      </c>
      <c r="H4908" s="634">
        <v>44587</v>
      </c>
      <c r="I4908" s="628">
        <f t="shared" si="57"/>
        <v>44587</v>
      </c>
      <c r="J4908" s="632"/>
    </row>
    <row r="4909" spans="1:10" s="243" customFormat="1">
      <c r="A4909" s="635" t="s">
        <v>2955</v>
      </c>
      <c r="B4909" s="415" t="s">
        <v>2725</v>
      </c>
      <c r="C4909" s="313" t="s">
        <v>2726</v>
      </c>
      <c r="D4909" s="629">
        <v>172</v>
      </c>
      <c r="E4909" s="451">
        <v>12000</v>
      </c>
      <c r="F4909" s="630" t="s">
        <v>4113</v>
      </c>
      <c r="G4909" s="313" t="s">
        <v>2728</v>
      </c>
      <c r="H4909" s="634">
        <v>44587</v>
      </c>
      <c r="I4909" s="628">
        <f t="shared" si="57"/>
        <v>44587</v>
      </c>
      <c r="J4909" s="632"/>
    </row>
    <row r="4910" spans="1:10" s="243" customFormat="1">
      <c r="A4910" s="635" t="s">
        <v>3341</v>
      </c>
      <c r="B4910" s="415" t="s">
        <v>2725</v>
      </c>
      <c r="C4910" s="313" t="s">
        <v>2726</v>
      </c>
      <c r="D4910" s="629">
        <v>173</v>
      </c>
      <c r="E4910" s="451">
        <v>12000</v>
      </c>
      <c r="F4910" s="630" t="s">
        <v>6267</v>
      </c>
      <c r="G4910" s="313" t="s">
        <v>2728</v>
      </c>
      <c r="H4910" s="634">
        <v>44587</v>
      </c>
      <c r="I4910" s="628">
        <f t="shared" si="57"/>
        <v>44587</v>
      </c>
      <c r="J4910" s="632"/>
    </row>
    <row r="4911" spans="1:10" s="243" customFormat="1" ht="23.25">
      <c r="A4911" s="635" t="s">
        <v>2735</v>
      </c>
      <c r="B4911" s="415" t="s">
        <v>2725</v>
      </c>
      <c r="C4911" s="313" t="s">
        <v>2726</v>
      </c>
      <c r="D4911" s="629">
        <v>174</v>
      </c>
      <c r="E4911" s="451">
        <v>7500</v>
      </c>
      <c r="F4911" s="630" t="s">
        <v>4169</v>
      </c>
      <c r="G4911" s="313" t="s">
        <v>2728</v>
      </c>
      <c r="H4911" s="634">
        <v>44587</v>
      </c>
      <c r="I4911" s="628">
        <f t="shared" si="57"/>
        <v>44587</v>
      </c>
      <c r="J4911" s="632"/>
    </row>
    <row r="4912" spans="1:10" s="243" customFormat="1">
      <c r="A4912" s="635" t="s">
        <v>2735</v>
      </c>
      <c r="B4912" s="415" t="s">
        <v>2725</v>
      </c>
      <c r="C4912" s="313" t="s">
        <v>2726</v>
      </c>
      <c r="D4912" s="629">
        <v>175</v>
      </c>
      <c r="E4912" s="451">
        <v>8000</v>
      </c>
      <c r="F4912" s="630" t="s">
        <v>2989</v>
      </c>
      <c r="G4912" s="313" t="s">
        <v>2728</v>
      </c>
      <c r="H4912" s="634">
        <v>44587</v>
      </c>
      <c r="I4912" s="628">
        <f t="shared" si="57"/>
        <v>44587</v>
      </c>
      <c r="J4912" s="632"/>
    </row>
    <row r="4913" spans="1:10" s="243" customFormat="1">
      <c r="A4913" s="635" t="s">
        <v>2735</v>
      </c>
      <c r="B4913" s="415" t="s">
        <v>2725</v>
      </c>
      <c r="C4913" s="313" t="s">
        <v>2726</v>
      </c>
      <c r="D4913" s="629">
        <v>176</v>
      </c>
      <c r="E4913" s="451">
        <v>9000</v>
      </c>
      <c r="F4913" s="630" t="s">
        <v>2987</v>
      </c>
      <c r="G4913" s="313" t="s">
        <v>2728</v>
      </c>
      <c r="H4913" s="634">
        <v>44587</v>
      </c>
      <c r="I4913" s="628">
        <f t="shared" si="57"/>
        <v>44587</v>
      </c>
      <c r="J4913" s="632"/>
    </row>
    <row r="4914" spans="1:10" s="243" customFormat="1">
      <c r="A4914" s="635" t="s">
        <v>2735</v>
      </c>
      <c r="B4914" s="415" t="s">
        <v>2725</v>
      </c>
      <c r="C4914" s="313" t="s">
        <v>2726</v>
      </c>
      <c r="D4914" s="629">
        <v>177</v>
      </c>
      <c r="E4914" s="451">
        <v>7500</v>
      </c>
      <c r="F4914" s="630" t="s">
        <v>3669</v>
      </c>
      <c r="G4914" s="313" t="s">
        <v>2728</v>
      </c>
      <c r="H4914" s="634">
        <v>44587</v>
      </c>
      <c r="I4914" s="628">
        <f t="shared" si="57"/>
        <v>44587</v>
      </c>
      <c r="J4914" s="632"/>
    </row>
    <row r="4915" spans="1:10" s="243" customFormat="1">
      <c r="A4915" s="635" t="s">
        <v>2735</v>
      </c>
      <c r="B4915" s="415" t="s">
        <v>2725</v>
      </c>
      <c r="C4915" s="313" t="s">
        <v>2726</v>
      </c>
      <c r="D4915" s="629">
        <v>178</v>
      </c>
      <c r="E4915" s="451">
        <v>19500</v>
      </c>
      <c r="F4915" s="630" t="s">
        <v>3070</v>
      </c>
      <c r="G4915" s="313" t="s">
        <v>2728</v>
      </c>
      <c r="H4915" s="634">
        <v>44587</v>
      </c>
      <c r="I4915" s="628">
        <f t="shared" si="57"/>
        <v>44587</v>
      </c>
      <c r="J4915" s="632"/>
    </row>
    <row r="4916" spans="1:10" s="243" customFormat="1">
      <c r="A4916" s="635" t="s">
        <v>2767</v>
      </c>
      <c r="B4916" s="415" t="s">
        <v>2725</v>
      </c>
      <c r="C4916" s="313" t="s">
        <v>2726</v>
      </c>
      <c r="D4916" s="629">
        <v>179</v>
      </c>
      <c r="E4916" s="451">
        <v>13000</v>
      </c>
      <c r="F4916" s="630" t="s">
        <v>3190</v>
      </c>
      <c r="G4916" s="313" t="s">
        <v>2728</v>
      </c>
      <c r="H4916" s="634">
        <v>44587</v>
      </c>
      <c r="I4916" s="628">
        <f t="shared" si="57"/>
        <v>44587</v>
      </c>
      <c r="J4916" s="632"/>
    </row>
    <row r="4917" spans="1:10" s="243" customFormat="1">
      <c r="A4917" s="635" t="s">
        <v>2773</v>
      </c>
      <c r="B4917" s="415" t="s">
        <v>2725</v>
      </c>
      <c r="C4917" s="313" t="s">
        <v>2726</v>
      </c>
      <c r="D4917" s="629">
        <v>180</v>
      </c>
      <c r="E4917" s="451">
        <v>7934</v>
      </c>
      <c r="F4917" s="630" t="s">
        <v>3419</v>
      </c>
      <c r="G4917" s="313" t="s">
        <v>2728</v>
      </c>
      <c r="H4917" s="634">
        <v>44587</v>
      </c>
      <c r="I4917" s="628">
        <f t="shared" si="57"/>
        <v>44587</v>
      </c>
      <c r="J4917" s="632"/>
    </row>
    <row r="4918" spans="1:10" s="243" customFormat="1">
      <c r="A4918" s="635" t="s">
        <v>2773</v>
      </c>
      <c r="B4918" s="415" t="s">
        <v>2725</v>
      </c>
      <c r="C4918" s="313" t="s">
        <v>2726</v>
      </c>
      <c r="D4918" s="629">
        <v>181</v>
      </c>
      <c r="E4918" s="451">
        <v>8167</v>
      </c>
      <c r="F4918" s="630" t="s">
        <v>3492</v>
      </c>
      <c r="G4918" s="313" t="s">
        <v>2728</v>
      </c>
      <c r="H4918" s="634">
        <v>44587</v>
      </c>
      <c r="I4918" s="628">
        <f t="shared" si="57"/>
        <v>44587</v>
      </c>
      <c r="J4918" s="632"/>
    </row>
    <row r="4919" spans="1:10" s="243" customFormat="1">
      <c r="A4919" s="635" t="s">
        <v>2785</v>
      </c>
      <c r="B4919" s="415" t="s">
        <v>2725</v>
      </c>
      <c r="C4919" s="313" t="s">
        <v>2726</v>
      </c>
      <c r="D4919" s="629">
        <v>182</v>
      </c>
      <c r="E4919" s="451">
        <v>5000</v>
      </c>
      <c r="F4919" s="630" t="s">
        <v>3142</v>
      </c>
      <c r="G4919" s="313" t="s">
        <v>2728</v>
      </c>
      <c r="H4919" s="634">
        <v>44587</v>
      </c>
      <c r="I4919" s="628">
        <f t="shared" si="57"/>
        <v>44587</v>
      </c>
      <c r="J4919" s="632"/>
    </row>
    <row r="4920" spans="1:10" s="243" customFormat="1">
      <c r="A4920" s="635" t="s">
        <v>2773</v>
      </c>
      <c r="B4920" s="415" t="s">
        <v>2725</v>
      </c>
      <c r="C4920" s="313" t="s">
        <v>2726</v>
      </c>
      <c r="D4920" s="629">
        <v>183</v>
      </c>
      <c r="E4920" s="451">
        <v>13000</v>
      </c>
      <c r="F4920" s="630" t="s">
        <v>3006</v>
      </c>
      <c r="G4920" s="313" t="s">
        <v>2728</v>
      </c>
      <c r="H4920" s="634">
        <v>44587</v>
      </c>
      <c r="I4920" s="628">
        <f t="shared" si="57"/>
        <v>44587</v>
      </c>
      <c r="J4920" s="632"/>
    </row>
    <row r="4921" spans="1:10" s="243" customFormat="1">
      <c r="A4921" s="635" t="s">
        <v>2942</v>
      </c>
      <c r="B4921" s="415" t="s">
        <v>2725</v>
      </c>
      <c r="C4921" s="313" t="s">
        <v>2726</v>
      </c>
      <c r="D4921" s="629">
        <v>184</v>
      </c>
      <c r="E4921" s="451">
        <v>30000</v>
      </c>
      <c r="F4921" s="630" t="s">
        <v>3296</v>
      </c>
      <c r="G4921" s="313" t="s">
        <v>2728</v>
      </c>
      <c r="H4921" s="634">
        <v>44587</v>
      </c>
      <c r="I4921" s="628">
        <f t="shared" si="57"/>
        <v>44587</v>
      </c>
      <c r="J4921" s="632"/>
    </row>
    <row r="4922" spans="1:10" s="243" customFormat="1">
      <c r="A4922" s="635" t="s">
        <v>2791</v>
      </c>
      <c r="B4922" s="415" t="s">
        <v>2725</v>
      </c>
      <c r="C4922" s="313" t="s">
        <v>2726</v>
      </c>
      <c r="D4922" s="629">
        <v>185</v>
      </c>
      <c r="E4922" s="451">
        <v>15000</v>
      </c>
      <c r="F4922" s="630" t="s">
        <v>6268</v>
      </c>
      <c r="G4922" s="313" t="s">
        <v>2728</v>
      </c>
      <c r="H4922" s="634">
        <v>44587</v>
      </c>
      <c r="I4922" s="628">
        <f t="shared" si="57"/>
        <v>44587</v>
      </c>
      <c r="J4922" s="632"/>
    </row>
    <row r="4923" spans="1:10" s="243" customFormat="1" ht="23.25">
      <c r="A4923" s="635" t="s">
        <v>3402</v>
      </c>
      <c r="B4923" s="415" t="s">
        <v>2725</v>
      </c>
      <c r="C4923" s="313" t="s">
        <v>2726</v>
      </c>
      <c r="D4923" s="629">
        <v>186</v>
      </c>
      <c r="E4923" s="451">
        <v>16500</v>
      </c>
      <c r="F4923" s="630" t="s">
        <v>3316</v>
      </c>
      <c r="G4923" s="313" t="s">
        <v>2728</v>
      </c>
      <c r="H4923" s="634">
        <v>44587</v>
      </c>
      <c r="I4923" s="628">
        <f t="shared" si="57"/>
        <v>44587</v>
      </c>
      <c r="J4923" s="632"/>
    </row>
    <row r="4924" spans="1:10" s="243" customFormat="1">
      <c r="A4924" s="635" t="s">
        <v>2791</v>
      </c>
      <c r="B4924" s="415" t="s">
        <v>2725</v>
      </c>
      <c r="C4924" s="313" t="s">
        <v>2726</v>
      </c>
      <c r="D4924" s="629">
        <v>187</v>
      </c>
      <c r="E4924" s="451">
        <v>15000</v>
      </c>
      <c r="F4924" s="630" t="s">
        <v>3885</v>
      </c>
      <c r="G4924" s="313" t="s">
        <v>2728</v>
      </c>
      <c r="H4924" s="634">
        <v>44587</v>
      </c>
      <c r="I4924" s="628">
        <f t="shared" si="57"/>
        <v>44587</v>
      </c>
      <c r="J4924" s="632"/>
    </row>
    <row r="4925" spans="1:10" s="243" customFormat="1">
      <c r="A4925" s="635" t="s">
        <v>2767</v>
      </c>
      <c r="B4925" s="415" t="s">
        <v>2725</v>
      </c>
      <c r="C4925" s="313" t="s">
        <v>2726</v>
      </c>
      <c r="D4925" s="629">
        <v>188</v>
      </c>
      <c r="E4925" s="451">
        <v>20000</v>
      </c>
      <c r="F4925" s="630" t="s">
        <v>2807</v>
      </c>
      <c r="G4925" s="313" t="s">
        <v>2728</v>
      </c>
      <c r="H4925" s="634">
        <v>44587</v>
      </c>
      <c r="I4925" s="628">
        <f t="shared" si="57"/>
        <v>44587</v>
      </c>
      <c r="J4925" s="632"/>
    </row>
    <row r="4926" spans="1:10" s="243" customFormat="1">
      <c r="A4926" s="635" t="s">
        <v>2767</v>
      </c>
      <c r="B4926" s="415" t="s">
        <v>2725</v>
      </c>
      <c r="C4926" s="313" t="s">
        <v>2726</v>
      </c>
      <c r="D4926" s="629">
        <v>191</v>
      </c>
      <c r="E4926" s="451">
        <v>20000</v>
      </c>
      <c r="F4926" s="630" t="s">
        <v>3723</v>
      </c>
      <c r="G4926" s="313" t="s">
        <v>2728</v>
      </c>
      <c r="H4926" s="634">
        <v>44587</v>
      </c>
      <c r="I4926" s="628">
        <f t="shared" si="57"/>
        <v>44587</v>
      </c>
      <c r="J4926" s="632"/>
    </row>
    <row r="4927" spans="1:10" s="243" customFormat="1">
      <c r="A4927" s="635" t="s">
        <v>2767</v>
      </c>
      <c r="B4927" s="415" t="s">
        <v>2725</v>
      </c>
      <c r="C4927" s="313" t="s">
        <v>2726</v>
      </c>
      <c r="D4927" s="629">
        <v>192</v>
      </c>
      <c r="E4927" s="451">
        <v>20000</v>
      </c>
      <c r="F4927" s="630" t="s">
        <v>3284</v>
      </c>
      <c r="G4927" s="313" t="s">
        <v>2728</v>
      </c>
      <c r="H4927" s="634">
        <v>44587</v>
      </c>
      <c r="I4927" s="628">
        <f t="shared" si="57"/>
        <v>44587</v>
      </c>
      <c r="J4927" s="632"/>
    </row>
    <row r="4928" spans="1:10" s="243" customFormat="1" ht="23.25">
      <c r="A4928" s="635" t="s">
        <v>2767</v>
      </c>
      <c r="B4928" s="415" t="s">
        <v>2725</v>
      </c>
      <c r="C4928" s="313" t="s">
        <v>2726</v>
      </c>
      <c r="D4928" s="629">
        <v>193</v>
      </c>
      <c r="E4928" s="451">
        <v>6000</v>
      </c>
      <c r="F4928" s="630" t="s">
        <v>3003</v>
      </c>
      <c r="G4928" s="313" t="s">
        <v>2728</v>
      </c>
      <c r="H4928" s="634">
        <v>44587</v>
      </c>
      <c r="I4928" s="628">
        <f t="shared" si="57"/>
        <v>44587</v>
      </c>
      <c r="J4928" s="632"/>
    </row>
    <row r="4929" spans="1:10" s="243" customFormat="1">
      <c r="A4929" s="635" t="s">
        <v>2767</v>
      </c>
      <c r="B4929" s="415" t="s">
        <v>2725</v>
      </c>
      <c r="C4929" s="313" t="s">
        <v>2726</v>
      </c>
      <c r="D4929" s="629">
        <v>194</v>
      </c>
      <c r="E4929" s="451">
        <v>20000</v>
      </c>
      <c r="F4929" s="630" t="s">
        <v>3215</v>
      </c>
      <c r="G4929" s="313" t="s">
        <v>2728</v>
      </c>
      <c r="H4929" s="634">
        <v>44587</v>
      </c>
      <c r="I4929" s="628">
        <f t="shared" si="57"/>
        <v>44587</v>
      </c>
      <c r="J4929" s="632"/>
    </row>
    <row r="4930" spans="1:10" s="243" customFormat="1">
      <c r="A4930" s="635" t="s">
        <v>2767</v>
      </c>
      <c r="B4930" s="415" t="s">
        <v>2725</v>
      </c>
      <c r="C4930" s="313" t="s">
        <v>2726</v>
      </c>
      <c r="D4930" s="629">
        <v>195</v>
      </c>
      <c r="E4930" s="451">
        <v>20000</v>
      </c>
      <c r="F4930" s="630" t="s">
        <v>4205</v>
      </c>
      <c r="G4930" s="313" t="s">
        <v>2728</v>
      </c>
      <c r="H4930" s="634">
        <v>44587</v>
      </c>
      <c r="I4930" s="628">
        <f t="shared" si="57"/>
        <v>44587</v>
      </c>
      <c r="J4930" s="632"/>
    </row>
    <row r="4931" spans="1:10" s="243" customFormat="1">
      <c r="A4931" s="635" t="s">
        <v>2767</v>
      </c>
      <c r="B4931" s="415" t="s">
        <v>2725</v>
      </c>
      <c r="C4931" s="313" t="s">
        <v>2726</v>
      </c>
      <c r="D4931" s="629">
        <v>197</v>
      </c>
      <c r="E4931" s="451">
        <v>20000</v>
      </c>
      <c r="F4931" s="630" t="s">
        <v>3587</v>
      </c>
      <c r="G4931" s="313" t="s">
        <v>2728</v>
      </c>
      <c r="H4931" s="634">
        <v>44587</v>
      </c>
      <c r="I4931" s="628">
        <f t="shared" si="57"/>
        <v>44587</v>
      </c>
      <c r="J4931" s="632"/>
    </row>
    <row r="4932" spans="1:10" s="243" customFormat="1" ht="23.25">
      <c r="A4932" s="635" t="s">
        <v>2767</v>
      </c>
      <c r="B4932" s="415" t="s">
        <v>2725</v>
      </c>
      <c r="C4932" s="313" t="s">
        <v>2726</v>
      </c>
      <c r="D4932" s="629">
        <v>198</v>
      </c>
      <c r="E4932" s="451">
        <v>20000</v>
      </c>
      <c r="F4932" s="630" t="s">
        <v>2842</v>
      </c>
      <c r="G4932" s="313" t="s">
        <v>2728</v>
      </c>
      <c r="H4932" s="634">
        <v>44587</v>
      </c>
      <c r="I4932" s="628">
        <f t="shared" si="57"/>
        <v>44587</v>
      </c>
      <c r="J4932" s="632"/>
    </row>
    <row r="4933" spans="1:10" s="243" customFormat="1">
      <c r="A4933" s="635" t="s">
        <v>2767</v>
      </c>
      <c r="B4933" s="415" t="s">
        <v>2725</v>
      </c>
      <c r="C4933" s="313" t="s">
        <v>2726</v>
      </c>
      <c r="D4933" s="629">
        <v>199</v>
      </c>
      <c r="E4933" s="451">
        <v>20000</v>
      </c>
      <c r="F4933" s="630" t="s">
        <v>3679</v>
      </c>
      <c r="G4933" s="313" t="s">
        <v>2728</v>
      </c>
      <c r="H4933" s="634">
        <v>44587</v>
      </c>
      <c r="I4933" s="628">
        <f t="shared" si="57"/>
        <v>44587</v>
      </c>
      <c r="J4933" s="632"/>
    </row>
    <row r="4934" spans="1:10" s="243" customFormat="1">
      <c r="A4934" s="635" t="s">
        <v>2767</v>
      </c>
      <c r="B4934" s="415" t="s">
        <v>2725</v>
      </c>
      <c r="C4934" s="313" t="s">
        <v>2726</v>
      </c>
      <c r="D4934" s="629">
        <v>200</v>
      </c>
      <c r="E4934" s="451">
        <v>6000</v>
      </c>
      <c r="F4934" s="630" t="s">
        <v>3172</v>
      </c>
      <c r="G4934" s="313" t="s">
        <v>2728</v>
      </c>
      <c r="H4934" s="634">
        <v>44587</v>
      </c>
      <c r="I4934" s="628">
        <f t="shared" ref="I4934:I4997" si="58">H4934+0</f>
        <v>44587</v>
      </c>
      <c r="J4934" s="632"/>
    </row>
    <row r="4935" spans="1:10" s="243" customFormat="1">
      <c r="A4935" s="635" t="s">
        <v>2767</v>
      </c>
      <c r="B4935" s="415" t="s">
        <v>2725</v>
      </c>
      <c r="C4935" s="313" t="s">
        <v>2726</v>
      </c>
      <c r="D4935" s="629">
        <v>201</v>
      </c>
      <c r="E4935" s="451">
        <v>20000</v>
      </c>
      <c r="F4935" s="630" t="s">
        <v>3010</v>
      </c>
      <c r="G4935" s="313" t="s">
        <v>2728</v>
      </c>
      <c r="H4935" s="634">
        <v>44587</v>
      </c>
      <c r="I4935" s="628">
        <f t="shared" si="58"/>
        <v>44587</v>
      </c>
      <c r="J4935" s="632"/>
    </row>
    <row r="4936" spans="1:10" s="243" customFormat="1">
      <c r="A4936" s="635" t="s">
        <v>2767</v>
      </c>
      <c r="B4936" s="415" t="s">
        <v>2725</v>
      </c>
      <c r="C4936" s="313" t="s">
        <v>2726</v>
      </c>
      <c r="D4936" s="629">
        <v>202</v>
      </c>
      <c r="E4936" s="451">
        <v>20000</v>
      </c>
      <c r="F4936" s="630" t="s">
        <v>4085</v>
      </c>
      <c r="G4936" s="313" t="s">
        <v>2728</v>
      </c>
      <c r="H4936" s="634">
        <v>44587</v>
      </c>
      <c r="I4936" s="628">
        <f t="shared" si="58"/>
        <v>44587</v>
      </c>
      <c r="J4936" s="632"/>
    </row>
    <row r="4937" spans="1:10" s="243" customFormat="1">
      <c r="A4937" s="635" t="s">
        <v>2767</v>
      </c>
      <c r="B4937" s="415" t="s">
        <v>2725</v>
      </c>
      <c r="C4937" s="313" t="s">
        <v>2726</v>
      </c>
      <c r="D4937" s="629">
        <v>203</v>
      </c>
      <c r="E4937" s="451">
        <v>20000</v>
      </c>
      <c r="F4937" s="630" t="s">
        <v>3886</v>
      </c>
      <c r="G4937" s="313" t="s">
        <v>2728</v>
      </c>
      <c r="H4937" s="634">
        <v>44587</v>
      </c>
      <c r="I4937" s="628">
        <f t="shared" si="58"/>
        <v>44587</v>
      </c>
      <c r="J4937" s="632"/>
    </row>
    <row r="4938" spans="1:10" s="243" customFormat="1">
      <c r="A4938" s="635" t="s">
        <v>2767</v>
      </c>
      <c r="B4938" s="415" t="s">
        <v>2725</v>
      </c>
      <c r="C4938" s="313" t="s">
        <v>2726</v>
      </c>
      <c r="D4938" s="629">
        <v>204</v>
      </c>
      <c r="E4938" s="451">
        <v>20000</v>
      </c>
      <c r="F4938" s="630" t="s">
        <v>3942</v>
      </c>
      <c r="G4938" s="313" t="s">
        <v>2728</v>
      </c>
      <c r="H4938" s="634">
        <v>44587</v>
      </c>
      <c r="I4938" s="628">
        <f t="shared" si="58"/>
        <v>44587</v>
      </c>
      <c r="J4938" s="632"/>
    </row>
    <row r="4939" spans="1:10" s="243" customFormat="1" ht="23.25">
      <c r="A4939" s="635" t="s">
        <v>2891</v>
      </c>
      <c r="B4939" s="415" t="s">
        <v>2725</v>
      </c>
      <c r="C4939" s="313" t="s">
        <v>2726</v>
      </c>
      <c r="D4939" s="629">
        <v>205</v>
      </c>
      <c r="E4939" s="451">
        <v>6000</v>
      </c>
      <c r="F4939" s="630" t="s">
        <v>4172</v>
      </c>
      <c r="G4939" s="313" t="s">
        <v>2728</v>
      </c>
      <c r="H4939" s="634">
        <v>44587</v>
      </c>
      <c r="I4939" s="628">
        <f t="shared" si="58"/>
        <v>44587</v>
      </c>
      <c r="J4939" s="632"/>
    </row>
    <row r="4940" spans="1:10" s="243" customFormat="1" ht="23.25">
      <c r="A4940" s="635" t="s">
        <v>2942</v>
      </c>
      <c r="B4940" s="415" t="s">
        <v>2725</v>
      </c>
      <c r="C4940" s="313" t="s">
        <v>2726</v>
      </c>
      <c r="D4940" s="629">
        <v>206</v>
      </c>
      <c r="E4940" s="451">
        <v>30000</v>
      </c>
      <c r="F4940" s="630" t="s">
        <v>6269</v>
      </c>
      <c r="G4940" s="313" t="s">
        <v>2728</v>
      </c>
      <c r="H4940" s="634">
        <v>44587</v>
      </c>
      <c r="I4940" s="628">
        <f t="shared" si="58"/>
        <v>44587</v>
      </c>
      <c r="J4940" s="632"/>
    </row>
    <row r="4941" spans="1:10" s="243" customFormat="1">
      <c r="A4941" s="635" t="s">
        <v>2749</v>
      </c>
      <c r="B4941" s="415" t="s">
        <v>2725</v>
      </c>
      <c r="C4941" s="313" t="s">
        <v>2726</v>
      </c>
      <c r="D4941" s="629">
        <v>207</v>
      </c>
      <c r="E4941" s="451">
        <v>30000</v>
      </c>
      <c r="F4941" s="630" t="s">
        <v>6270</v>
      </c>
      <c r="G4941" s="313" t="s">
        <v>2728</v>
      </c>
      <c r="H4941" s="634">
        <v>44587</v>
      </c>
      <c r="I4941" s="628">
        <f t="shared" si="58"/>
        <v>44587</v>
      </c>
      <c r="J4941" s="632"/>
    </row>
    <row r="4942" spans="1:10" s="243" customFormat="1">
      <c r="A4942" s="635" t="s">
        <v>2759</v>
      </c>
      <c r="B4942" s="415" t="s">
        <v>2725</v>
      </c>
      <c r="C4942" s="313" t="s">
        <v>2726</v>
      </c>
      <c r="D4942" s="629">
        <v>208</v>
      </c>
      <c r="E4942" s="451">
        <v>30000</v>
      </c>
      <c r="F4942" s="630" t="s">
        <v>3179</v>
      </c>
      <c r="G4942" s="313" t="s">
        <v>2728</v>
      </c>
      <c r="H4942" s="634">
        <v>44587</v>
      </c>
      <c r="I4942" s="628">
        <f t="shared" si="58"/>
        <v>44587</v>
      </c>
      <c r="J4942" s="632"/>
    </row>
    <row r="4943" spans="1:10" s="243" customFormat="1">
      <c r="A4943" s="635" t="s">
        <v>2797</v>
      </c>
      <c r="B4943" s="415" t="s">
        <v>2725</v>
      </c>
      <c r="C4943" s="313" t="s">
        <v>2726</v>
      </c>
      <c r="D4943" s="629">
        <v>209</v>
      </c>
      <c r="E4943" s="451">
        <v>30000</v>
      </c>
      <c r="F4943" s="630" t="s">
        <v>3973</v>
      </c>
      <c r="G4943" s="313" t="s">
        <v>2728</v>
      </c>
      <c r="H4943" s="634">
        <v>44587</v>
      </c>
      <c r="I4943" s="628">
        <f t="shared" si="58"/>
        <v>44587</v>
      </c>
      <c r="J4943" s="632"/>
    </row>
    <row r="4944" spans="1:10" s="243" customFormat="1">
      <c r="A4944" s="635" t="s">
        <v>2806</v>
      </c>
      <c r="B4944" s="415" t="s">
        <v>2725</v>
      </c>
      <c r="C4944" s="313" t="s">
        <v>2726</v>
      </c>
      <c r="D4944" s="629">
        <v>210</v>
      </c>
      <c r="E4944" s="451">
        <v>30000</v>
      </c>
      <c r="F4944" s="630" t="s">
        <v>2823</v>
      </c>
      <c r="G4944" s="313" t="s">
        <v>2728</v>
      </c>
      <c r="H4944" s="634">
        <v>44587</v>
      </c>
      <c r="I4944" s="628">
        <f t="shared" si="58"/>
        <v>44587</v>
      </c>
      <c r="J4944" s="632"/>
    </row>
    <row r="4945" spans="1:10" s="243" customFormat="1">
      <c r="A4945" s="635" t="s">
        <v>2806</v>
      </c>
      <c r="B4945" s="415" t="s">
        <v>2725</v>
      </c>
      <c r="C4945" s="313" t="s">
        <v>2726</v>
      </c>
      <c r="D4945" s="629">
        <v>211</v>
      </c>
      <c r="E4945" s="451">
        <v>30000</v>
      </c>
      <c r="F4945" s="630" t="s">
        <v>3742</v>
      </c>
      <c r="G4945" s="313" t="s">
        <v>2728</v>
      </c>
      <c r="H4945" s="634">
        <v>44587</v>
      </c>
      <c r="I4945" s="628">
        <f t="shared" si="58"/>
        <v>44587</v>
      </c>
      <c r="J4945" s="632"/>
    </row>
    <row r="4946" spans="1:10" s="243" customFormat="1">
      <c r="A4946" s="635" t="s">
        <v>2724</v>
      </c>
      <c r="B4946" s="415" t="s">
        <v>2725</v>
      </c>
      <c r="C4946" s="313" t="s">
        <v>2726</v>
      </c>
      <c r="D4946" s="629">
        <v>212</v>
      </c>
      <c r="E4946" s="451">
        <v>21000</v>
      </c>
      <c r="F4946" s="630" t="s">
        <v>4059</v>
      </c>
      <c r="G4946" s="313" t="s">
        <v>2728</v>
      </c>
      <c r="H4946" s="634">
        <v>44587</v>
      </c>
      <c r="I4946" s="628">
        <f t="shared" si="58"/>
        <v>44587</v>
      </c>
      <c r="J4946" s="632"/>
    </row>
    <row r="4947" spans="1:10" s="243" customFormat="1">
      <c r="A4947" s="635" t="s">
        <v>2785</v>
      </c>
      <c r="B4947" s="415" t="s">
        <v>2725</v>
      </c>
      <c r="C4947" s="313" t="s">
        <v>2726</v>
      </c>
      <c r="D4947" s="629">
        <v>213</v>
      </c>
      <c r="E4947" s="451">
        <v>6000</v>
      </c>
      <c r="F4947" s="630" t="s">
        <v>6271</v>
      </c>
      <c r="G4947" s="313" t="s">
        <v>2728</v>
      </c>
      <c r="H4947" s="634">
        <v>44587</v>
      </c>
      <c r="I4947" s="628">
        <f t="shared" si="58"/>
        <v>44587</v>
      </c>
      <c r="J4947" s="632"/>
    </row>
    <row r="4948" spans="1:10" s="243" customFormat="1">
      <c r="A4948" s="635" t="s">
        <v>2850</v>
      </c>
      <c r="B4948" s="415" t="s">
        <v>2725</v>
      </c>
      <c r="C4948" s="313" t="s">
        <v>2726</v>
      </c>
      <c r="D4948" s="629">
        <v>214</v>
      </c>
      <c r="E4948" s="451">
        <v>30000</v>
      </c>
      <c r="F4948" s="630" t="s">
        <v>6272</v>
      </c>
      <c r="G4948" s="313" t="s">
        <v>2728</v>
      </c>
      <c r="H4948" s="634">
        <v>44587</v>
      </c>
      <c r="I4948" s="628">
        <f t="shared" si="58"/>
        <v>44587</v>
      </c>
      <c r="J4948" s="632"/>
    </row>
    <row r="4949" spans="1:10" s="243" customFormat="1">
      <c r="A4949" s="635" t="s">
        <v>2848</v>
      </c>
      <c r="B4949" s="415" t="s">
        <v>2725</v>
      </c>
      <c r="C4949" s="313" t="s">
        <v>2726</v>
      </c>
      <c r="D4949" s="629">
        <v>215</v>
      </c>
      <c r="E4949" s="451">
        <v>28500</v>
      </c>
      <c r="F4949" s="630" t="s">
        <v>6273</v>
      </c>
      <c r="G4949" s="313" t="s">
        <v>2728</v>
      </c>
      <c r="H4949" s="634">
        <v>44587</v>
      </c>
      <c r="I4949" s="628">
        <f t="shared" si="58"/>
        <v>44587</v>
      </c>
      <c r="J4949" s="632"/>
    </row>
    <row r="4950" spans="1:10" s="243" customFormat="1" ht="23.25">
      <c r="A4950" s="635" t="s">
        <v>6274</v>
      </c>
      <c r="B4950" s="415" t="s">
        <v>2725</v>
      </c>
      <c r="C4950" s="313" t="s">
        <v>2726</v>
      </c>
      <c r="D4950" s="629">
        <v>216</v>
      </c>
      <c r="E4950" s="451">
        <v>7000</v>
      </c>
      <c r="F4950" s="630" t="s">
        <v>3389</v>
      </c>
      <c r="G4950" s="313" t="s">
        <v>2728</v>
      </c>
      <c r="H4950" s="634">
        <v>44587</v>
      </c>
      <c r="I4950" s="628">
        <f t="shared" si="58"/>
        <v>44587</v>
      </c>
      <c r="J4950" s="632"/>
    </row>
    <row r="4951" spans="1:10" s="243" customFormat="1">
      <c r="A4951" s="635" t="s">
        <v>2767</v>
      </c>
      <c r="B4951" s="415" t="s">
        <v>2725</v>
      </c>
      <c r="C4951" s="313" t="s">
        <v>2726</v>
      </c>
      <c r="D4951" s="629">
        <v>217</v>
      </c>
      <c r="E4951" s="451">
        <v>30000</v>
      </c>
      <c r="F4951" s="630" t="s">
        <v>2922</v>
      </c>
      <c r="G4951" s="313" t="s">
        <v>2728</v>
      </c>
      <c r="H4951" s="634">
        <v>44587</v>
      </c>
      <c r="I4951" s="628">
        <f t="shared" si="58"/>
        <v>44587</v>
      </c>
      <c r="J4951" s="632"/>
    </row>
    <row r="4952" spans="1:10" s="243" customFormat="1">
      <c r="A4952" s="635" t="s">
        <v>2915</v>
      </c>
      <c r="B4952" s="415" t="s">
        <v>2725</v>
      </c>
      <c r="C4952" s="313" t="s">
        <v>2726</v>
      </c>
      <c r="D4952" s="629">
        <v>218</v>
      </c>
      <c r="E4952" s="451">
        <v>1500</v>
      </c>
      <c r="F4952" s="630" t="s">
        <v>3542</v>
      </c>
      <c r="G4952" s="313" t="s">
        <v>2728</v>
      </c>
      <c r="H4952" s="634">
        <v>44587</v>
      </c>
      <c r="I4952" s="628">
        <f t="shared" si="58"/>
        <v>44587</v>
      </c>
      <c r="J4952" s="632"/>
    </row>
    <row r="4953" spans="1:10" s="243" customFormat="1">
      <c r="A4953" s="635" t="s">
        <v>2915</v>
      </c>
      <c r="B4953" s="415" t="s">
        <v>2725</v>
      </c>
      <c r="C4953" s="313" t="s">
        <v>2726</v>
      </c>
      <c r="D4953" s="629">
        <v>219</v>
      </c>
      <c r="E4953" s="451">
        <v>7000</v>
      </c>
      <c r="F4953" s="630" t="s">
        <v>3600</v>
      </c>
      <c r="G4953" s="313" t="s">
        <v>2728</v>
      </c>
      <c r="H4953" s="634">
        <v>44587</v>
      </c>
      <c r="I4953" s="628">
        <f t="shared" si="58"/>
        <v>44587</v>
      </c>
      <c r="J4953" s="632"/>
    </row>
    <row r="4954" spans="1:10" s="243" customFormat="1" ht="23.25">
      <c r="A4954" s="635" t="s">
        <v>3007</v>
      </c>
      <c r="B4954" s="415" t="s">
        <v>2725</v>
      </c>
      <c r="C4954" s="313" t="s">
        <v>2726</v>
      </c>
      <c r="D4954" s="629">
        <v>220</v>
      </c>
      <c r="E4954" s="451">
        <v>36000</v>
      </c>
      <c r="F4954" s="630" t="s">
        <v>3106</v>
      </c>
      <c r="G4954" s="313" t="s">
        <v>2728</v>
      </c>
      <c r="H4954" s="634">
        <v>44587</v>
      </c>
      <c r="I4954" s="628">
        <f t="shared" si="58"/>
        <v>44587</v>
      </c>
      <c r="J4954" s="632"/>
    </row>
    <row r="4955" spans="1:10" s="243" customFormat="1">
      <c r="A4955" s="635" t="s">
        <v>3311</v>
      </c>
      <c r="B4955" s="415" t="s">
        <v>2725</v>
      </c>
      <c r="C4955" s="313" t="s">
        <v>2726</v>
      </c>
      <c r="D4955" s="629">
        <v>221</v>
      </c>
      <c r="E4955" s="451">
        <v>15000</v>
      </c>
      <c r="F4955" s="630" t="s">
        <v>6275</v>
      </c>
      <c r="G4955" s="313" t="s">
        <v>2728</v>
      </c>
      <c r="H4955" s="634">
        <v>44588</v>
      </c>
      <c r="I4955" s="628">
        <f t="shared" si="58"/>
        <v>44588</v>
      </c>
      <c r="J4955" s="632"/>
    </row>
    <row r="4956" spans="1:10" s="243" customFormat="1">
      <c r="A4956" s="635" t="s">
        <v>6276</v>
      </c>
      <c r="B4956" s="415" t="s">
        <v>2725</v>
      </c>
      <c r="C4956" s="313" t="s">
        <v>2726</v>
      </c>
      <c r="D4956" s="629">
        <v>222</v>
      </c>
      <c r="E4956" s="451">
        <v>33000</v>
      </c>
      <c r="F4956" s="630" t="s">
        <v>4118</v>
      </c>
      <c r="G4956" s="313" t="s">
        <v>2728</v>
      </c>
      <c r="H4956" s="634">
        <v>44588</v>
      </c>
      <c r="I4956" s="628">
        <f t="shared" si="58"/>
        <v>44588</v>
      </c>
      <c r="J4956" s="632"/>
    </row>
    <row r="4957" spans="1:10" s="243" customFormat="1">
      <c r="A4957" s="635" t="s">
        <v>2766</v>
      </c>
      <c r="B4957" s="415" t="s">
        <v>2725</v>
      </c>
      <c r="C4957" s="313" t="s">
        <v>2726</v>
      </c>
      <c r="D4957" s="629">
        <v>223</v>
      </c>
      <c r="E4957" s="451">
        <v>22000</v>
      </c>
      <c r="F4957" s="630" t="s">
        <v>3495</v>
      </c>
      <c r="G4957" s="313" t="s">
        <v>2728</v>
      </c>
      <c r="H4957" s="634">
        <v>44588</v>
      </c>
      <c r="I4957" s="628">
        <f t="shared" si="58"/>
        <v>44588</v>
      </c>
      <c r="J4957" s="632"/>
    </row>
    <row r="4958" spans="1:10" s="243" customFormat="1">
      <c r="A4958" s="635" t="s">
        <v>3732</v>
      </c>
      <c r="B4958" s="415" t="s">
        <v>2725</v>
      </c>
      <c r="C4958" s="313" t="s">
        <v>2726</v>
      </c>
      <c r="D4958" s="629">
        <v>224</v>
      </c>
      <c r="E4958" s="451">
        <v>35200</v>
      </c>
      <c r="F4958" s="630" t="s">
        <v>3174</v>
      </c>
      <c r="G4958" s="313" t="s">
        <v>2728</v>
      </c>
      <c r="H4958" s="634">
        <v>44589</v>
      </c>
      <c r="I4958" s="628">
        <f t="shared" si="58"/>
        <v>44589</v>
      </c>
      <c r="J4958" s="632"/>
    </row>
    <row r="4959" spans="1:10" s="243" customFormat="1">
      <c r="A4959" s="635" t="s">
        <v>2789</v>
      </c>
      <c r="B4959" s="415" t="s">
        <v>2725</v>
      </c>
      <c r="C4959" s="313" t="s">
        <v>2726</v>
      </c>
      <c r="D4959" s="629">
        <v>225</v>
      </c>
      <c r="E4959" s="451">
        <v>35200</v>
      </c>
      <c r="F4959" s="630" t="s">
        <v>3989</v>
      </c>
      <c r="G4959" s="313" t="s">
        <v>2728</v>
      </c>
      <c r="H4959" s="634">
        <v>44589</v>
      </c>
      <c r="I4959" s="628">
        <f t="shared" si="58"/>
        <v>44589</v>
      </c>
      <c r="J4959" s="632"/>
    </row>
    <row r="4960" spans="1:10" s="243" customFormat="1">
      <c r="A4960" s="635" t="s">
        <v>2789</v>
      </c>
      <c r="B4960" s="415" t="s">
        <v>2725</v>
      </c>
      <c r="C4960" s="313" t="s">
        <v>2726</v>
      </c>
      <c r="D4960" s="629">
        <v>226</v>
      </c>
      <c r="E4960" s="451">
        <v>35000</v>
      </c>
      <c r="F4960" s="630" t="s">
        <v>3566</v>
      </c>
      <c r="G4960" s="313" t="s">
        <v>2728</v>
      </c>
      <c r="H4960" s="634">
        <v>44589</v>
      </c>
      <c r="I4960" s="628">
        <f t="shared" si="58"/>
        <v>44589</v>
      </c>
      <c r="J4960" s="632"/>
    </row>
    <row r="4961" spans="1:10" s="243" customFormat="1" ht="23.25">
      <c r="A4961" s="635" t="s">
        <v>3678</v>
      </c>
      <c r="B4961" s="415" t="s">
        <v>2725</v>
      </c>
      <c r="C4961" s="313" t="s">
        <v>2726</v>
      </c>
      <c r="D4961" s="629">
        <v>227</v>
      </c>
      <c r="E4961" s="451">
        <v>3000</v>
      </c>
      <c r="F4961" s="630" t="s">
        <v>4018</v>
      </c>
      <c r="G4961" s="313" t="s">
        <v>2728</v>
      </c>
      <c r="H4961" s="634">
        <v>44589</v>
      </c>
      <c r="I4961" s="628">
        <f t="shared" si="58"/>
        <v>44589</v>
      </c>
      <c r="J4961" s="632"/>
    </row>
    <row r="4962" spans="1:10" s="243" customFormat="1" ht="23.25">
      <c r="A4962" s="635" t="s">
        <v>2781</v>
      </c>
      <c r="B4962" s="415" t="s">
        <v>2725</v>
      </c>
      <c r="C4962" s="313" t="s">
        <v>2726</v>
      </c>
      <c r="D4962" s="629">
        <v>228</v>
      </c>
      <c r="E4962" s="451">
        <v>2500</v>
      </c>
      <c r="F4962" s="630" t="s">
        <v>3619</v>
      </c>
      <c r="G4962" s="313" t="s">
        <v>2728</v>
      </c>
      <c r="H4962" s="634">
        <v>44589</v>
      </c>
      <c r="I4962" s="628">
        <f t="shared" si="58"/>
        <v>44589</v>
      </c>
      <c r="J4962" s="632"/>
    </row>
    <row r="4963" spans="1:10" s="243" customFormat="1">
      <c r="A4963" s="635" t="s">
        <v>2769</v>
      </c>
      <c r="B4963" s="415" t="s">
        <v>2725</v>
      </c>
      <c r="C4963" s="313" t="s">
        <v>2726</v>
      </c>
      <c r="D4963" s="629">
        <v>229</v>
      </c>
      <c r="E4963" s="451">
        <v>2500</v>
      </c>
      <c r="F4963" s="630" t="s">
        <v>3640</v>
      </c>
      <c r="G4963" s="313" t="s">
        <v>2728</v>
      </c>
      <c r="H4963" s="634">
        <v>44589</v>
      </c>
      <c r="I4963" s="628">
        <f t="shared" si="58"/>
        <v>44589</v>
      </c>
      <c r="J4963" s="632"/>
    </row>
    <row r="4964" spans="1:10" s="243" customFormat="1">
      <c r="A4964" s="635" t="s">
        <v>2942</v>
      </c>
      <c r="B4964" s="415" t="s">
        <v>2725</v>
      </c>
      <c r="C4964" s="313" t="s">
        <v>2726</v>
      </c>
      <c r="D4964" s="629">
        <v>230</v>
      </c>
      <c r="E4964" s="451">
        <v>35200</v>
      </c>
      <c r="F4964" s="630" t="s">
        <v>6277</v>
      </c>
      <c r="G4964" s="313" t="s">
        <v>2728</v>
      </c>
      <c r="H4964" s="634">
        <v>44589</v>
      </c>
      <c r="I4964" s="628">
        <f t="shared" si="58"/>
        <v>44589</v>
      </c>
      <c r="J4964" s="632"/>
    </row>
    <row r="4965" spans="1:10" s="243" customFormat="1">
      <c r="A4965" s="635" t="s">
        <v>6278</v>
      </c>
      <c r="B4965" s="415" t="s">
        <v>2725</v>
      </c>
      <c r="C4965" s="313" t="s">
        <v>2726</v>
      </c>
      <c r="D4965" s="629">
        <v>231</v>
      </c>
      <c r="E4965" s="451">
        <v>35200</v>
      </c>
      <c r="F4965" s="630" t="s">
        <v>3167</v>
      </c>
      <c r="G4965" s="313" t="s">
        <v>2728</v>
      </c>
      <c r="H4965" s="634">
        <v>44589</v>
      </c>
      <c r="I4965" s="628">
        <f t="shared" si="58"/>
        <v>44589</v>
      </c>
      <c r="J4965" s="632"/>
    </row>
    <row r="4966" spans="1:10" s="243" customFormat="1">
      <c r="A4966" s="635" t="s">
        <v>2925</v>
      </c>
      <c r="B4966" s="415" t="s">
        <v>2725</v>
      </c>
      <c r="C4966" s="313" t="s">
        <v>2726</v>
      </c>
      <c r="D4966" s="629">
        <v>232</v>
      </c>
      <c r="E4966" s="451">
        <v>32000</v>
      </c>
      <c r="F4966" s="630" t="s">
        <v>4177</v>
      </c>
      <c r="G4966" s="313" t="s">
        <v>2728</v>
      </c>
      <c r="H4966" s="634">
        <v>44589</v>
      </c>
      <c r="I4966" s="628">
        <f t="shared" si="58"/>
        <v>44589</v>
      </c>
      <c r="J4966" s="632"/>
    </row>
    <row r="4967" spans="1:10" s="243" customFormat="1">
      <c r="A4967" s="635" t="s">
        <v>2826</v>
      </c>
      <c r="B4967" s="415" t="s">
        <v>2725</v>
      </c>
      <c r="C4967" s="313" t="s">
        <v>2726</v>
      </c>
      <c r="D4967" s="629">
        <v>233</v>
      </c>
      <c r="E4967" s="451">
        <v>35200</v>
      </c>
      <c r="F4967" s="630" t="s">
        <v>3359</v>
      </c>
      <c r="G4967" s="313" t="s">
        <v>2728</v>
      </c>
      <c r="H4967" s="634">
        <v>44589</v>
      </c>
      <c r="I4967" s="628">
        <f t="shared" si="58"/>
        <v>44589</v>
      </c>
      <c r="J4967" s="632"/>
    </row>
    <row r="4968" spans="1:10" s="243" customFormat="1">
      <c r="A4968" s="635" t="s">
        <v>2789</v>
      </c>
      <c r="B4968" s="415" t="s">
        <v>2725</v>
      </c>
      <c r="C4968" s="313" t="s">
        <v>2726</v>
      </c>
      <c r="D4968" s="629">
        <v>234</v>
      </c>
      <c r="E4968" s="451">
        <v>32000</v>
      </c>
      <c r="F4968" s="630" t="s">
        <v>2788</v>
      </c>
      <c r="G4968" s="313" t="s">
        <v>2728</v>
      </c>
      <c r="H4968" s="634">
        <v>44589</v>
      </c>
      <c r="I4968" s="628">
        <f t="shared" si="58"/>
        <v>44589</v>
      </c>
      <c r="J4968" s="632"/>
    </row>
    <row r="4969" spans="1:10" s="243" customFormat="1">
      <c r="A4969" s="635" t="s">
        <v>2942</v>
      </c>
      <c r="B4969" s="415" t="s">
        <v>2725</v>
      </c>
      <c r="C4969" s="313" t="s">
        <v>2726</v>
      </c>
      <c r="D4969" s="629">
        <v>235</v>
      </c>
      <c r="E4969" s="451">
        <v>35200</v>
      </c>
      <c r="F4969" s="630" t="s">
        <v>4170</v>
      </c>
      <c r="G4969" s="313" t="s">
        <v>2728</v>
      </c>
      <c r="H4969" s="634">
        <v>44589</v>
      </c>
      <c r="I4969" s="628">
        <f t="shared" si="58"/>
        <v>44589</v>
      </c>
      <c r="J4969" s="632"/>
    </row>
    <row r="4970" spans="1:10" s="243" customFormat="1">
      <c r="A4970" s="635" t="s">
        <v>2769</v>
      </c>
      <c r="B4970" s="415" t="s">
        <v>2725</v>
      </c>
      <c r="C4970" s="313" t="s">
        <v>2726</v>
      </c>
      <c r="D4970" s="629">
        <v>236</v>
      </c>
      <c r="E4970" s="451">
        <v>25000</v>
      </c>
      <c r="F4970" s="630" t="s">
        <v>4097</v>
      </c>
      <c r="G4970" s="313" t="s">
        <v>2728</v>
      </c>
      <c r="H4970" s="634">
        <v>44589</v>
      </c>
      <c r="I4970" s="628">
        <f t="shared" si="58"/>
        <v>44589</v>
      </c>
      <c r="J4970" s="632"/>
    </row>
    <row r="4971" spans="1:10" s="243" customFormat="1">
      <c r="A4971" s="635" t="s">
        <v>6278</v>
      </c>
      <c r="B4971" s="415" t="s">
        <v>2725</v>
      </c>
      <c r="C4971" s="313" t="s">
        <v>2726</v>
      </c>
      <c r="D4971" s="629">
        <v>237</v>
      </c>
      <c r="E4971" s="451">
        <v>32000</v>
      </c>
      <c r="F4971" s="630" t="s">
        <v>6279</v>
      </c>
      <c r="G4971" s="313" t="s">
        <v>2728</v>
      </c>
      <c r="H4971" s="634">
        <v>44589</v>
      </c>
      <c r="I4971" s="628">
        <f t="shared" si="58"/>
        <v>44589</v>
      </c>
      <c r="J4971" s="632"/>
    </row>
    <row r="4972" spans="1:10" s="243" customFormat="1">
      <c r="A4972" s="635" t="s">
        <v>2925</v>
      </c>
      <c r="B4972" s="415" t="s">
        <v>2725</v>
      </c>
      <c r="C4972" s="313" t="s">
        <v>2726</v>
      </c>
      <c r="D4972" s="629">
        <v>238</v>
      </c>
      <c r="E4972" s="451">
        <v>26000</v>
      </c>
      <c r="F4972" s="630" t="s">
        <v>2798</v>
      </c>
      <c r="G4972" s="313" t="s">
        <v>2728</v>
      </c>
      <c r="H4972" s="634">
        <v>44589</v>
      </c>
      <c r="I4972" s="628">
        <f t="shared" si="58"/>
        <v>44589</v>
      </c>
      <c r="J4972" s="632"/>
    </row>
    <row r="4973" spans="1:10" s="243" customFormat="1">
      <c r="A4973" s="635" t="s">
        <v>2773</v>
      </c>
      <c r="B4973" s="415" t="s">
        <v>2725</v>
      </c>
      <c r="C4973" s="313" t="s">
        <v>2726</v>
      </c>
      <c r="D4973" s="629">
        <v>239</v>
      </c>
      <c r="E4973" s="451">
        <v>32000</v>
      </c>
      <c r="F4973" s="630" t="s">
        <v>6280</v>
      </c>
      <c r="G4973" s="313" t="s">
        <v>2728</v>
      </c>
      <c r="H4973" s="634">
        <v>44589</v>
      </c>
      <c r="I4973" s="628">
        <f t="shared" si="58"/>
        <v>44589</v>
      </c>
      <c r="J4973" s="632"/>
    </row>
    <row r="4974" spans="1:10" s="243" customFormat="1">
      <c r="A4974" s="635" t="s">
        <v>2773</v>
      </c>
      <c r="B4974" s="415" t="s">
        <v>2725</v>
      </c>
      <c r="C4974" s="313" t="s">
        <v>2726</v>
      </c>
      <c r="D4974" s="629">
        <v>240</v>
      </c>
      <c r="E4974" s="451">
        <v>30000</v>
      </c>
      <c r="F4974" s="630" t="s">
        <v>6281</v>
      </c>
      <c r="G4974" s="313" t="s">
        <v>2728</v>
      </c>
      <c r="H4974" s="634">
        <v>44589</v>
      </c>
      <c r="I4974" s="628">
        <f t="shared" si="58"/>
        <v>44589</v>
      </c>
      <c r="J4974" s="632"/>
    </row>
    <row r="4975" spans="1:10" s="243" customFormat="1">
      <c r="A4975" s="635" t="s">
        <v>2789</v>
      </c>
      <c r="B4975" s="415" t="s">
        <v>2725</v>
      </c>
      <c r="C4975" s="313" t="s">
        <v>2726</v>
      </c>
      <c r="D4975" s="629">
        <v>241</v>
      </c>
      <c r="E4975" s="451">
        <v>30000</v>
      </c>
      <c r="F4975" s="630" t="s">
        <v>2790</v>
      </c>
      <c r="G4975" s="313" t="s">
        <v>2728</v>
      </c>
      <c r="H4975" s="634">
        <v>44589</v>
      </c>
      <c r="I4975" s="628">
        <f t="shared" si="58"/>
        <v>44589</v>
      </c>
      <c r="J4975" s="632"/>
    </row>
    <row r="4976" spans="1:10" s="243" customFormat="1">
      <c r="A4976" s="635" t="s">
        <v>2789</v>
      </c>
      <c r="B4976" s="415" t="s">
        <v>2725</v>
      </c>
      <c r="C4976" s="313" t="s">
        <v>2726</v>
      </c>
      <c r="D4976" s="629">
        <v>242</v>
      </c>
      <c r="E4976" s="451">
        <v>32000</v>
      </c>
      <c r="F4976" s="630" t="s">
        <v>6282</v>
      </c>
      <c r="G4976" s="313" t="s">
        <v>2728</v>
      </c>
      <c r="H4976" s="634">
        <v>44589</v>
      </c>
      <c r="I4976" s="628">
        <f t="shared" si="58"/>
        <v>44589</v>
      </c>
      <c r="J4976" s="632"/>
    </row>
    <row r="4977" spans="1:10" s="243" customFormat="1">
      <c r="A4977" s="635" t="s">
        <v>2789</v>
      </c>
      <c r="B4977" s="415" t="s">
        <v>2725</v>
      </c>
      <c r="C4977" s="313" t="s">
        <v>2726</v>
      </c>
      <c r="D4977" s="629">
        <v>243</v>
      </c>
      <c r="E4977" s="451">
        <v>30000</v>
      </c>
      <c r="F4977" s="630" t="s">
        <v>6283</v>
      </c>
      <c r="G4977" s="313" t="s">
        <v>2728</v>
      </c>
      <c r="H4977" s="634">
        <v>44589</v>
      </c>
      <c r="I4977" s="628">
        <f t="shared" si="58"/>
        <v>44589</v>
      </c>
      <c r="J4977" s="632"/>
    </row>
    <row r="4978" spans="1:10" s="243" customFormat="1">
      <c r="A4978" s="635" t="s">
        <v>3078</v>
      </c>
      <c r="B4978" s="415" t="s">
        <v>2725</v>
      </c>
      <c r="C4978" s="313" t="s">
        <v>2726</v>
      </c>
      <c r="D4978" s="629">
        <v>244</v>
      </c>
      <c r="E4978" s="451">
        <v>32000</v>
      </c>
      <c r="F4978" s="630" t="s">
        <v>6284</v>
      </c>
      <c r="G4978" s="313" t="s">
        <v>2728</v>
      </c>
      <c r="H4978" s="634">
        <v>44589</v>
      </c>
      <c r="I4978" s="628">
        <f t="shared" si="58"/>
        <v>44589</v>
      </c>
      <c r="J4978" s="632"/>
    </row>
    <row r="4979" spans="1:10" s="243" customFormat="1">
      <c r="A4979" s="635" t="s">
        <v>2942</v>
      </c>
      <c r="B4979" s="415" t="s">
        <v>2725</v>
      </c>
      <c r="C4979" s="313" t="s">
        <v>2726</v>
      </c>
      <c r="D4979" s="629">
        <v>245</v>
      </c>
      <c r="E4979" s="451">
        <v>35200</v>
      </c>
      <c r="F4979" s="630" t="s">
        <v>6285</v>
      </c>
      <c r="G4979" s="313" t="s">
        <v>2728</v>
      </c>
      <c r="H4979" s="634">
        <v>44589</v>
      </c>
      <c r="I4979" s="628">
        <f t="shared" si="58"/>
        <v>44589</v>
      </c>
      <c r="J4979" s="632"/>
    </row>
    <row r="4980" spans="1:10" s="243" customFormat="1">
      <c r="A4980" s="635" t="s">
        <v>2773</v>
      </c>
      <c r="B4980" s="415" t="s">
        <v>2725</v>
      </c>
      <c r="C4980" s="313" t="s">
        <v>2726</v>
      </c>
      <c r="D4980" s="629">
        <v>246</v>
      </c>
      <c r="E4980" s="451">
        <v>35100</v>
      </c>
      <c r="F4980" s="630" t="s">
        <v>6286</v>
      </c>
      <c r="G4980" s="313" t="s">
        <v>2728</v>
      </c>
      <c r="H4980" s="634">
        <v>44589</v>
      </c>
      <c r="I4980" s="628">
        <f t="shared" si="58"/>
        <v>44589</v>
      </c>
      <c r="J4980" s="632"/>
    </row>
    <row r="4981" spans="1:10" s="243" customFormat="1">
      <c r="A4981" s="635" t="s">
        <v>3049</v>
      </c>
      <c r="B4981" s="415" t="s">
        <v>2725</v>
      </c>
      <c r="C4981" s="313" t="s">
        <v>2726</v>
      </c>
      <c r="D4981" s="629">
        <v>247</v>
      </c>
      <c r="E4981" s="451">
        <v>5000</v>
      </c>
      <c r="F4981" s="630" t="s">
        <v>3934</v>
      </c>
      <c r="G4981" s="313" t="s">
        <v>2728</v>
      </c>
      <c r="H4981" s="634">
        <v>44589</v>
      </c>
      <c r="I4981" s="628">
        <f t="shared" si="58"/>
        <v>44589</v>
      </c>
      <c r="J4981" s="632"/>
    </row>
    <row r="4982" spans="1:10" s="243" customFormat="1">
      <c r="A4982" s="635" t="s">
        <v>3049</v>
      </c>
      <c r="B4982" s="415" t="s">
        <v>2725</v>
      </c>
      <c r="C4982" s="313" t="s">
        <v>2726</v>
      </c>
      <c r="D4982" s="629">
        <v>248</v>
      </c>
      <c r="E4982" s="451">
        <v>6500</v>
      </c>
      <c r="F4982" s="630" t="s">
        <v>3362</v>
      </c>
      <c r="G4982" s="313" t="s">
        <v>2728</v>
      </c>
      <c r="H4982" s="634">
        <v>44589</v>
      </c>
      <c r="I4982" s="628">
        <f t="shared" si="58"/>
        <v>44589</v>
      </c>
      <c r="J4982" s="632"/>
    </row>
    <row r="4983" spans="1:10" s="243" customFormat="1">
      <c r="A4983" s="635" t="s">
        <v>2784</v>
      </c>
      <c r="B4983" s="415" t="s">
        <v>2725</v>
      </c>
      <c r="C4983" s="313" t="s">
        <v>2726</v>
      </c>
      <c r="D4983" s="629">
        <v>249</v>
      </c>
      <c r="E4983" s="451">
        <v>3000</v>
      </c>
      <c r="F4983" s="630" t="s">
        <v>3358</v>
      </c>
      <c r="G4983" s="313" t="s">
        <v>2728</v>
      </c>
      <c r="H4983" s="634">
        <v>44589</v>
      </c>
      <c r="I4983" s="628">
        <f t="shared" si="58"/>
        <v>44589</v>
      </c>
      <c r="J4983" s="632"/>
    </row>
    <row r="4984" spans="1:10" s="243" customFormat="1">
      <c r="A4984" s="635" t="s">
        <v>3049</v>
      </c>
      <c r="B4984" s="415" t="s">
        <v>2725</v>
      </c>
      <c r="C4984" s="313" t="s">
        <v>2726</v>
      </c>
      <c r="D4984" s="629">
        <v>250</v>
      </c>
      <c r="E4984" s="451">
        <v>3500</v>
      </c>
      <c r="F4984" s="630" t="s">
        <v>3635</v>
      </c>
      <c r="G4984" s="313" t="s">
        <v>2728</v>
      </c>
      <c r="H4984" s="634">
        <v>44589</v>
      </c>
      <c r="I4984" s="628">
        <f t="shared" si="58"/>
        <v>44589</v>
      </c>
      <c r="J4984" s="632"/>
    </row>
    <row r="4985" spans="1:10" s="243" customFormat="1">
      <c r="A4985" s="635" t="s">
        <v>2784</v>
      </c>
      <c r="B4985" s="415" t="s">
        <v>2725</v>
      </c>
      <c r="C4985" s="313" t="s">
        <v>2726</v>
      </c>
      <c r="D4985" s="629">
        <v>251</v>
      </c>
      <c r="E4985" s="451">
        <v>3000</v>
      </c>
      <c r="F4985" s="630" t="s">
        <v>3393</v>
      </c>
      <c r="G4985" s="313" t="s">
        <v>2728</v>
      </c>
      <c r="H4985" s="634">
        <v>44589</v>
      </c>
      <c r="I4985" s="628">
        <f t="shared" si="58"/>
        <v>44589</v>
      </c>
      <c r="J4985" s="632"/>
    </row>
    <row r="4986" spans="1:10" s="243" customFormat="1" ht="23.25">
      <c r="A4986" s="635" t="s">
        <v>2937</v>
      </c>
      <c r="B4986" s="415" t="s">
        <v>2725</v>
      </c>
      <c r="C4986" s="313" t="s">
        <v>2726</v>
      </c>
      <c r="D4986" s="629">
        <v>252</v>
      </c>
      <c r="E4986" s="451">
        <v>3000</v>
      </c>
      <c r="F4986" s="630" t="s">
        <v>3169</v>
      </c>
      <c r="G4986" s="313" t="s">
        <v>2728</v>
      </c>
      <c r="H4986" s="634">
        <v>44589</v>
      </c>
      <c r="I4986" s="628">
        <f t="shared" si="58"/>
        <v>44589</v>
      </c>
      <c r="J4986" s="632"/>
    </row>
    <row r="4987" spans="1:10" s="243" customFormat="1">
      <c r="A4987" s="635" t="s">
        <v>2784</v>
      </c>
      <c r="B4987" s="415" t="s">
        <v>2725</v>
      </c>
      <c r="C4987" s="313" t="s">
        <v>2726</v>
      </c>
      <c r="D4987" s="629">
        <v>253</v>
      </c>
      <c r="E4987" s="451">
        <v>3000</v>
      </c>
      <c r="F4987" s="630" t="s">
        <v>2957</v>
      </c>
      <c r="G4987" s="313" t="s">
        <v>2728</v>
      </c>
      <c r="H4987" s="634">
        <v>44589</v>
      </c>
      <c r="I4987" s="628">
        <f t="shared" si="58"/>
        <v>44589</v>
      </c>
      <c r="J4987" s="632"/>
    </row>
    <row r="4988" spans="1:10" s="243" customFormat="1">
      <c r="A4988" s="635" t="s">
        <v>2784</v>
      </c>
      <c r="B4988" s="415" t="s">
        <v>2725</v>
      </c>
      <c r="C4988" s="313" t="s">
        <v>2726</v>
      </c>
      <c r="D4988" s="629">
        <v>254</v>
      </c>
      <c r="E4988" s="451">
        <v>3000</v>
      </c>
      <c r="F4988" s="630" t="s">
        <v>3972</v>
      </c>
      <c r="G4988" s="313" t="s">
        <v>2728</v>
      </c>
      <c r="H4988" s="634">
        <v>44589</v>
      </c>
      <c r="I4988" s="628">
        <f t="shared" si="58"/>
        <v>44589</v>
      </c>
      <c r="J4988" s="632"/>
    </row>
    <row r="4989" spans="1:10" s="243" customFormat="1">
      <c r="A4989" s="635" t="s">
        <v>3049</v>
      </c>
      <c r="B4989" s="415" t="s">
        <v>2725</v>
      </c>
      <c r="C4989" s="313" t="s">
        <v>2726</v>
      </c>
      <c r="D4989" s="629">
        <v>255</v>
      </c>
      <c r="E4989" s="451">
        <v>3500</v>
      </c>
      <c r="F4989" s="630" t="s">
        <v>3716</v>
      </c>
      <c r="G4989" s="313" t="s">
        <v>2728</v>
      </c>
      <c r="H4989" s="634">
        <v>44589</v>
      </c>
      <c r="I4989" s="628">
        <f t="shared" si="58"/>
        <v>44589</v>
      </c>
      <c r="J4989" s="632"/>
    </row>
    <row r="4990" spans="1:10" s="243" customFormat="1" ht="23.25">
      <c r="A4990" s="635" t="s">
        <v>3049</v>
      </c>
      <c r="B4990" s="415" t="s">
        <v>2725</v>
      </c>
      <c r="C4990" s="313" t="s">
        <v>2726</v>
      </c>
      <c r="D4990" s="629">
        <v>256</v>
      </c>
      <c r="E4990" s="451">
        <v>3500</v>
      </c>
      <c r="F4990" s="630" t="s">
        <v>3360</v>
      </c>
      <c r="G4990" s="313" t="s">
        <v>2728</v>
      </c>
      <c r="H4990" s="634">
        <v>44589</v>
      </c>
      <c r="I4990" s="628">
        <f t="shared" si="58"/>
        <v>44589</v>
      </c>
      <c r="J4990" s="632"/>
    </row>
    <row r="4991" spans="1:10" s="243" customFormat="1">
      <c r="A4991" s="635" t="s">
        <v>2791</v>
      </c>
      <c r="B4991" s="415" t="s">
        <v>2725</v>
      </c>
      <c r="C4991" s="313" t="s">
        <v>2726</v>
      </c>
      <c r="D4991" s="629">
        <v>257</v>
      </c>
      <c r="E4991" s="451">
        <v>15000</v>
      </c>
      <c r="F4991" s="630" t="s">
        <v>3029</v>
      </c>
      <c r="G4991" s="313" t="s">
        <v>2728</v>
      </c>
      <c r="H4991" s="634">
        <v>44589</v>
      </c>
      <c r="I4991" s="628">
        <f t="shared" si="58"/>
        <v>44589</v>
      </c>
      <c r="J4991" s="632"/>
    </row>
    <row r="4992" spans="1:10" s="243" customFormat="1">
      <c r="A4992" s="635" t="s">
        <v>2735</v>
      </c>
      <c r="B4992" s="415" t="s">
        <v>2725</v>
      </c>
      <c r="C4992" s="313" t="s">
        <v>2726</v>
      </c>
      <c r="D4992" s="629">
        <v>258</v>
      </c>
      <c r="E4992" s="451">
        <v>4500</v>
      </c>
      <c r="F4992" s="630" t="s">
        <v>3901</v>
      </c>
      <c r="G4992" s="313" t="s">
        <v>2728</v>
      </c>
      <c r="H4992" s="634">
        <v>44589</v>
      </c>
      <c r="I4992" s="628">
        <f t="shared" si="58"/>
        <v>44589</v>
      </c>
      <c r="J4992" s="632"/>
    </row>
    <row r="4993" spans="1:10" s="243" customFormat="1" ht="23.25">
      <c r="A4993" s="635" t="s">
        <v>2791</v>
      </c>
      <c r="B4993" s="415" t="s">
        <v>2725</v>
      </c>
      <c r="C4993" s="313" t="s">
        <v>2726</v>
      </c>
      <c r="D4993" s="629">
        <v>259</v>
      </c>
      <c r="E4993" s="451">
        <v>15000</v>
      </c>
      <c r="F4993" s="630" t="s">
        <v>2918</v>
      </c>
      <c r="G4993" s="313" t="s">
        <v>2728</v>
      </c>
      <c r="H4993" s="634">
        <v>44589</v>
      </c>
      <c r="I4993" s="628">
        <f t="shared" si="58"/>
        <v>44589</v>
      </c>
      <c r="J4993" s="632"/>
    </row>
    <row r="4994" spans="1:10" s="243" customFormat="1" ht="23.25">
      <c r="A4994" s="635" t="s">
        <v>2759</v>
      </c>
      <c r="B4994" s="415" t="s">
        <v>2725</v>
      </c>
      <c r="C4994" s="313" t="s">
        <v>2726</v>
      </c>
      <c r="D4994" s="629">
        <v>260</v>
      </c>
      <c r="E4994" s="451">
        <v>20000</v>
      </c>
      <c r="F4994" s="630" t="s">
        <v>3805</v>
      </c>
      <c r="G4994" s="313" t="s">
        <v>2728</v>
      </c>
      <c r="H4994" s="634">
        <v>44589</v>
      </c>
      <c r="I4994" s="628">
        <f t="shared" si="58"/>
        <v>44589</v>
      </c>
      <c r="J4994" s="632"/>
    </row>
    <row r="4995" spans="1:10" s="243" customFormat="1">
      <c r="A4995" s="635" t="s">
        <v>2759</v>
      </c>
      <c r="B4995" s="415" t="s">
        <v>2725</v>
      </c>
      <c r="C4995" s="313" t="s">
        <v>2726</v>
      </c>
      <c r="D4995" s="629">
        <v>261</v>
      </c>
      <c r="E4995" s="451">
        <v>20000</v>
      </c>
      <c r="F4995" s="630" t="s">
        <v>4171</v>
      </c>
      <c r="G4995" s="313" t="s">
        <v>2728</v>
      </c>
      <c r="H4995" s="634">
        <v>44589</v>
      </c>
      <c r="I4995" s="628">
        <f t="shared" si="58"/>
        <v>44589</v>
      </c>
      <c r="J4995" s="632"/>
    </row>
    <row r="4996" spans="1:10" s="243" customFormat="1">
      <c r="A4996" s="635" t="s">
        <v>2942</v>
      </c>
      <c r="B4996" s="415" t="s">
        <v>2725</v>
      </c>
      <c r="C4996" s="313" t="s">
        <v>2726</v>
      </c>
      <c r="D4996" s="629">
        <v>262</v>
      </c>
      <c r="E4996" s="451">
        <v>10000</v>
      </c>
      <c r="F4996" s="630" t="s">
        <v>2946</v>
      </c>
      <c r="G4996" s="313" t="s">
        <v>2728</v>
      </c>
      <c r="H4996" s="634">
        <v>44589</v>
      </c>
      <c r="I4996" s="628">
        <f t="shared" si="58"/>
        <v>44589</v>
      </c>
      <c r="J4996" s="632"/>
    </row>
    <row r="4997" spans="1:10" s="243" customFormat="1" ht="23.25">
      <c r="A4997" s="635" t="s">
        <v>2789</v>
      </c>
      <c r="B4997" s="415" t="s">
        <v>2725</v>
      </c>
      <c r="C4997" s="313" t="s">
        <v>2726</v>
      </c>
      <c r="D4997" s="629">
        <v>263</v>
      </c>
      <c r="E4997" s="451">
        <v>30000</v>
      </c>
      <c r="F4997" s="630" t="s">
        <v>3072</v>
      </c>
      <c r="G4997" s="313" t="s">
        <v>2728</v>
      </c>
      <c r="H4997" s="634">
        <v>44589</v>
      </c>
      <c r="I4997" s="628">
        <f t="shared" si="58"/>
        <v>44589</v>
      </c>
      <c r="J4997" s="632"/>
    </row>
    <row r="4998" spans="1:10" s="243" customFormat="1">
      <c r="A4998" s="635" t="s">
        <v>2850</v>
      </c>
      <c r="B4998" s="415" t="s">
        <v>2725</v>
      </c>
      <c r="C4998" s="313" t="s">
        <v>2726</v>
      </c>
      <c r="D4998" s="629">
        <v>264</v>
      </c>
      <c r="E4998" s="451">
        <v>30000</v>
      </c>
      <c r="F4998" s="630" t="s">
        <v>3988</v>
      </c>
      <c r="G4998" s="313" t="s">
        <v>2728</v>
      </c>
      <c r="H4998" s="634">
        <v>44589</v>
      </c>
      <c r="I4998" s="628">
        <f t="shared" ref="I4998:I5061" si="59">H4998+0</f>
        <v>44589</v>
      </c>
      <c r="J4998" s="632"/>
    </row>
    <row r="4999" spans="1:10" s="243" customFormat="1">
      <c r="A4999" s="635" t="s">
        <v>3049</v>
      </c>
      <c r="B4999" s="415" t="s">
        <v>2725</v>
      </c>
      <c r="C4999" s="313" t="s">
        <v>2726</v>
      </c>
      <c r="D4999" s="629">
        <v>265</v>
      </c>
      <c r="E4999" s="451">
        <v>3500</v>
      </c>
      <c r="F4999" s="630" t="s">
        <v>3891</v>
      </c>
      <c r="G4999" s="313" t="s">
        <v>2728</v>
      </c>
      <c r="H4999" s="634">
        <v>44589</v>
      </c>
      <c r="I4999" s="628">
        <f t="shared" si="59"/>
        <v>44589</v>
      </c>
      <c r="J4999" s="632"/>
    </row>
    <row r="5000" spans="1:10" s="243" customFormat="1">
      <c r="A5000" s="635" t="s">
        <v>2749</v>
      </c>
      <c r="B5000" s="415" t="s">
        <v>2725</v>
      </c>
      <c r="C5000" s="313" t="s">
        <v>2726</v>
      </c>
      <c r="D5000" s="629">
        <v>266</v>
      </c>
      <c r="E5000" s="451">
        <v>30000</v>
      </c>
      <c r="F5000" s="630" t="s">
        <v>3137</v>
      </c>
      <c r="G5000" s="313" t="s">
        <v>2728</v>
      </c>
      <c r="H5000" s="634">
        <v>44589</v>
      </c>
      <c r="I5000" s="628">
        <f t="shared" si="59"/>
        <v>44589</v>
      </c>
      <c r="J5000" s="632"/>
    </row>
    <row r="5001" spans="1:10" s="243" customFormat="1">
      <c r="A5001" s="635" t="s">
        <v>2806</v>
      </c>
      <c r="B5001" s="415" t="s">
        <v>2725</v>
      </c>
      <c r="C5001" s="313" t="s">
        <v>2726</v>
      </c>
      <c r="D5001" s="629">
        <v>267</v>
      </c>
      <c r="E5001" s="451">
        <v>30000</v>
      </c>
      <c r="F5001" s="630" t="s">
        <v>3795</v>
      </c>
      <c r="G5001" s="313" t="s">
        <v>2728</v>
      </c>
      <c r="H5001" s="634">
        <v>44589</v>
      </c>
      <c r="I5001" s="628">
        <f t="shared" si="59"/>
        <v>44589</v>
      </c>
      <c r="J5001" s="632"/>
    </row>
    <row r="5002" spans="1:10" s="243" customFormat="1">
      <c r="A5002" s="635" t="s">
        <v>2797</v>
      </c>
      <c r="B5002" s="415" t="s">
        <v>2725</v>
      </c>
      <c r="C5002" s="313" t="s">
        <v>2726</v>
      </c>
      <c r="D5002" s="629">
        <v>268</v>
      </c>
      <c r="E5002" s="451">
        <v>30000</v>
      </c>
      <c r="F5002" s="630" t="s">
        <v>4008</v>
      </c>
      <c r="G5002" s="313" t="s">
        <v>2728</v>
      </c>
      <c r="H5002" s="634">
        <v>44589</v>
      </c>
      <c r="I5002" s="628">
        <f t="shared" si="59"/>
        <v>44589</v>
      </c>
      <c r="J5002" s="632"/>
    </row>
    <row r="5003" spans="1:10" s="243" customFormat="1">
      <c r="A5003" s="635" t="s">
        <v>2767</v>
      </c>
      <c r="B5003" s="415" t="s">
        <v>2725</v>
      </c>
      <c r="C5003" s="313" t="s">
        <v>2726</v>
      </c>
      <c r="D5003" s="629">
        <v>269</v>
      </c>
      <c r="E5003" s="451">
        <v>20000</v>
      </c>
      <c r="F5003" s="630" t="s">
        <v>3701</v>
      </c>
      <c r="G5003" s="313" t="s">
        <v>2728</v>
      </c>
      <c r="H5003" s="634">
        <v>44589</v>
      </c>
      <c r="I5003" s="628">
        <f t="shared" si="59"/>
        <v>44589</v>
      </c>
      <c r="J5003" s="632"/>
    </row>
    <row r="5004" spans="1:10" s="243" customFormat="1">
      <c r="A5004" s="635" t="s">
        <v>2767</v>
      </c>
      <c r="B5004" s="415" t="s">
        <v>2725</v>
      </c>
      <c r="C5004" s="313" t="s">
        <v>2726</v>
      </c>
      <c r="D5004" s="629">
        <v>270</v>
      </c>
      <c r="E5004" s="451">
        <v>20000</v>
      </c>
      <c r="F5004" s="630" t="s">
        <v>2924</v>
      </c>
      <c r="G5004" s="313" t="s">
        <v>2728</v>
      </c>
      <c r="H5004" s="634">
        <v>44589</v>
      </c>
      <c r="I5004" s="628">
        <f t="shared" si="59"/>
        <v>44589</v>
      </c>
      <c r="J5004" s="632"/>
    </row>
    <row r="5005" spans="1:10" s="243" customFormat="1">
      <c r="A5005" s="635" t="s">
        <v>2767</v>
      </c>
      <c r="B5005" s="415" t="s">
        <v>2725</v>
      </c>
      <c r="C5005" s="313" t="s">
        <v>2726</v>
      </c>
      <c r="D5005" s="629">
        <v>271</v>
      </c>
      <c r="E5005" s="451">
        <v>20000</v>
      </c>
      <c r="F5005" s="630" t="s">
        <v>3061</v>
      </c>
      <c r="G5005" s="313" t="s">
        <v>2728</v>
      </c>
      <c r="H5005" s="634">
        <v>44589</v>
      </c>
      <c r="I5005" s="628">
        <f t="shared" si="59"/>
        <v>44589</v>
      </c>
      <c r="J5005" s="632"/>
    </row>
    <row r="5006" spans="1:10" s="243" customFormat="1">
      <c r="A5006" s="635" t="s">
        <v>3049</v>
      </c>
      <c r="B5006" s="415" t="s">
        <v>2725</v>
      </c>
      <c r="C5006" s="313" t="s">
        <v>2726</v>
      </c>
      <c r="D5006" s="629">
        <v>272</v>
      </c>
      <c r="E5006" s="451">
        <v>3500</v>
      </c>
      <c r="F5006" s="630" t="s">
        <v>3851</v>
      </c>
      <c r="G5006" s="313" t="s">
        <v>2728</v>
      </c>
      <c r="H5006" s="634">
        <v>44589</v>
      </c>
      <c r="I5006" s="628">
        <f t="shared" si="59"/>
        <v>44589</v>
      </c>
      <c r="J5006" s="632"/>
    </row>
    <row r="5007" spans="1:10" s="243" customFormat="1">
      <c r="A5007" s="635" t="s">
        <v>3049</v>
      </c>
      <c r="B5007" s="415" t="s">
        <v>2725</v>
      </c>
      <c r="C5007" s="313" t="s">
        <v>2726</v>
      </c>
      <c r="D5007" s="629">
        <v>273</v>
      </c>
      <c r="E5007" s="451">
        <v>3500</v>
      </c>
      <c r="F5007" s="630" t="s">
        <v>3050</v>
      </c>
      <c r="G5007" s="313" t="s">
        <v>2728</v>
      </c>
      <c r="H5007" s="634">
        <v>44589</v>
      </c>
      <c r="I5007" s="628">
        <f t="shared" si="59"/>
        <v>44589</v>
      </c>
      <c r="J5007" s="632"/>
    </row>
    <row r="5008" spans="1:10" s="243" customFormat="1">
      <c r="A5008" s="635" t="s">
        <v>3049</v>
      </c>
      <c r="B5008" s="415" t="s">
        <v>2725</v>
      </c>
      <c r="C5008" s="313" t="s">
        <v>2726</v>
      </c>
      <c r="D5008" s="629">
        <v>274</v>
      </c>
      <c r="E5008" s="451">
        <v>3500</v>
      </c>
      <c r="F5008" s="630" t="s">
        <v>3176</v>
      </c>
      <c r="G5008" s="313" t="s">
        <v>2728</v>
      </c>
      <c r="H5008" s="634">
        <v>44589</v>
      </c>
      <c r="I5008" s="628">
        <f t="shared" si="59"/>
        <v>44589</v>
      </c>
      <c r="J5008" s="632"/>
    </row>
    <row r="5009" spans="1:10" s="243" customFormat="1">
      <c r="A5009" s="635" t="s">
        <v>2767</v>
      </c>
      <c r="B5009" s="415" t="s">
        <v>2725</v>
      </c>
      <c r="C5009" s="313" t="s">
        <v>2726</v>
      </c>
      <c r="D5009" s="629">
        <v>275</v>
      </c>
      <c r="E5009" s="451">
        <v>20000</v>
      </c>
      <c r="F5009" s="630" t="s">
        <v>3323</v>
      </c>
      <c r="G5009" s="313" t="s">
        <v>2728</v>
      </c>
      <c r="H5009" s="634">
        <v>44589</v>
      </c>
      <c r="I5009" s="628">
        <f t="shared" si="59"/>
        <v>44589</v>
      </c>
      <c r="J5009" s="632"/>
    </row>
    <row r="5010" spans="1:10" s="243" customFormat="1">
      <c r="A5010" s="635" t="s">
        <v>2767</v>
      </c>
      <c r="B5010" s="415" t="s">
        <v>2725</v>
      </c>
      <c r="C5010" s="313" t="s">
        <v>2726</v>
      </c>
      <c r="D5010" s="629">
        <v>276</v>
      </c>
      <c r="E5010" s="451">
        <v>20000</v>
      </c>
      <c r="F5010" s="630" t="s">
        <v>4182</v>
      </c>
      <c r="G5010" s="313" t="s">
        <v>2728</v>
      </c>
      <c r="H5010" s="634">
        <v>44589</v>
      </c>
      <c r="I5010" s="628">
        <f t="shared" si="59"/>
        <v>44589</v>
      </c>
      <c r="J5010" s="632"/>
    </row>
    <row r="5011" spans="1:10" s="243" customFormat="1">
      <c r="A5011" s="635" t="s">
        <v>3049</v>
      </c>
      <c r="B5011" s="415" t="s">
        <v>2725</v>
      </c>
      <c r="C5011" s="313" t="s">
        <v>2726</v>
      </c>
      <c r="D5011" s="629">
        <v>277</v>
      </c>
      <c r="E5011" s="451">
        <v>3500</v>
      </c>
      <c r="F5011" s="630" t="s">
        <v>3279</v>
      </c>
      <c r="G5011" s="313" t="s">
        <v>2728</v>
      </c>
      <c r="H5011" s="634">
        <v>44589</v>
      </c>
      <c r="I5011" s="628">
        <f t="shared" si="59"/>
        <v>44589</v>
      </c>
      <c r="J5011" s="632"/>
    </row>
    <row r="5012" spans="1:10" s="243" customFormat="1">
      <c r="A5012" s="635" t="s">
        <v>2791</v>
      </c>
      <c r="B5012" s="415" t="s">
        <v>2725</v>
      </c>
      <c r="C5012" s="313" t="s">
        <v>2726</v>
      </c>
      <c r="D5012" s="629">
        <v>278</v>
      </c>
      <c r="E5012" s="451">
        <v>35000</v>
      </c>
      <c r="F5012" s="630" t="s">
        <v>3930</v>
      </c>
      <c r="G5012" s="313" t="s">
        <v>2728</v>
      </c>
      <c r="H5012" s="634">
        <v>44589</v>
      </c>
      <c r="I5012" s="628">
        <f t="shared" si="59"/>
        <v>44589</v>
      </c>
      <c r="J5012" s="632"/>
    </row>
    <row r="5013" spans="1:10" s="243" customFormat="1">
      <c r="A5013" s="635" t="s">
        <v>2789</v>
      </c>
      <c r="B5013" s="415" t="s">
        <v>2725</v>
      </c>
      <c r="C5013" s="313" t="s">
        <v>2726</v>
      </c>
      <c r="D5013" s="629">
        <v>279</v>
      </c>
      <c r="E5013" s="451">
        <v>24000</v>
      </c>
      <c r="F5013" s="630" t="s">
        <v>4039</v>
      </c>
      <c r="G5013" s="313" t="s">
        <v>2728</v>
      </c>
      <c r="H5013" s="634">
        <v>44589</v>
      </c>
      <c r="I5013" s="628">
        <f t="shared" si="59"/>
        <v>44589</v>
      </c>
      <c r="J5013" s="632"/>
    </row>
    <row r="5014" spans="1:10" s="243" customFormat="1">
      <c r="A5014" s="635" t="s">
        <v>3049</v>
      </c>
      <c r="B5014" s="415" t="s">
        <v>2725</v>
      </c>
      <c r="C5014" s="313" t="s">
        <v>2726</v>
      </c>
      <c r="D5014" s="629">
        <v>280</v>
      </c>
      <c r="E5014" s="451">
        <v>3500</v>
      </c>
      <c r="F5014" s="630" t="s">
        <v>3959</v>
      </c>
      <c r="G5014" s="313" t="s">
        <v>2728</v>
      </c>
      <c r="H5014" s="634">
        <v>44589</v>
      </c>
      <c r="I5014" s="628">
        <f t="shared" si="59"/>
        <v>44589</v>
      </c>
      <c r="J5014" s="632"/>
    </row>
    <row r="5015" spans="1:10" s="243" customFormat="1">
      <c r="A5015" s="635" t="s">
        <v>2742</v>
      </c>
      <c r="B5015" s="415" t="s">
        <v>2725</v>
      </c>
      <c r="C5015" s="313" t="s">
        <v>2726</v>
      </c>
      <c r="D5015" s="629">
        <v>281</v>
      </c>
      <c r="E5015" s="451">
        <v>34300</v>
      </c>
      <c r="F5015" s="630" t="s">
        <v>3704</v>
      </c>
      <c r="G5015" s="313" t="s">
        <v>2728</v>
      </c>
      <c r="H5015" s="634">
        <v>44589</v>
      </c>
      <c r="I5015" s="628">
        <f t="shared" si="59"/>
        <v>44589</v>
      </c>
      <c r="J5015" s="632"/>
    </row>
    <row r="5016" spans="1:10" s="243" customFormat="1" ht="23.25">
      <c r="A5016" s="635" t="s">
        <v>6261</v>
      </c>
      <c r="B5016" s="415" t="s">
        <v>2725</v>
      </c>
      <c r="C5016" s="313" t="s">
        <v>2726</v>
      </c>
      <c r="D5016" s="629">
        <v>282</v>
      </c>
      <c r="E5016" s="451">
        <v>36000</v>
      </c>
      <c r="F5016" s="630" t="s">
        <v>6287</v>
      </c>
      <c r="G5016" s="313" t="s">
        <v>2728</v>
      </c>
      <c r="H5016" s="634">
        <v>44589</v>
      </c>
      <c r="I5016" s="628">
        <f t="shared" si="59"/>
        <v>44589</v>
      </c>
      <c r="J5016" s="632"/>
    </row>
    <row r="5017" spans="1:10" s="243" customFormat="1">
      <c r="A5017" s="635" t="s">
        <v>3732</v>
      </c>
      <c r="B5017" s="415" t="s">
        <v>2725</v>
      </c>
      <c r="C5017" s="313" t="s">
        <v>2726</v>
      </c>
      <c r="D5017" s="629">
        <v>283</v>
      </c>
      <c r="E5017" s="451">
        <v>36000</v>
      </c>
      <c r="F5017" s="630" t="s">
        <v>6288</v>
      </c>
      <c r="G5017" s="313" t="s">
        <v>2728</v>
      </c>
      <c r="H5017" s="634">
        <v>44589</v>
      </c>
      <c r="I5017" s="628">
        <f t="shared" si="59"/>
        <v>44589</v>
      </c>
      <c r="J5017" s="632"/>
    </row>
    <row r="5018" spans="1:10" s="243" customFormat="1">
      <c r="A5018" s="635" t="s">
        <v>2742</v>
      </c>
      <c r="B5018" s="415" t="s">
        <v>2725</v>
      </c>
      <c r="C5018" s="313" t="s">
        <v>2726</v>
      </c>
      <c r="D5018" s="629">
        <v>284</v>
      </c>
      <c r="E5018" s="451">
        <v>13350</v>
      </c>
      <c r="F5018" s="630" t="s">
        <v>3363</v>
      </c>
      <c r="G5018" s="313" t="s">
        <v>2728</v>
      </c>
      <c r="H5018" s="634">
        <v>44589</v>
      </c>
      <c r="I5018" s="628">
        <f t="shared" si="59"/>
        <v>44589</v>
      </c>
      <c r="J5018" s="632"/>
    </row>
    <row r="5019" spans="1:10" s="243" customFormat="1">
      <c r="A5019" s="635" t="s">
        <v>2828</v>
      </c>
      <c r="B5019" s="415" t="s">
        <v>2725</v>
      </c>
      <c r="C5019" s="313" t="s">
        <v>2726</v>
      </c>
      <c r="D5019" s="629">
        <v>286</v>
      </c>
      <c r="E5019" s="451">
        <v>4000</v>
      </c>
      <c r="F5019" s="630" t="s">
        <v>2910</v>
      </c>
      <c r="G5019" s="313" t="s">
        <v>2728</v>
      </c>
      <c r="H5019" s="634">
        <v>44589</v>
      </c>
      <c r="I5019" s="628">
        <f t="shared" si="59"/>
        <v>44589</v>
      </c>
      <c r="J5019" s="632"/>
    </row>
    <row r="5020" spans="1:10" s="243" customFormat="1">
      <c r="A5020" s="635" t="s">
        <v>2828</v>
      </c>
      <c r="B5020" s="415" t="s">
        <v>2725</v>
      </c>
      <c r="C5020" s="313" t="s">
        <v>2726</v>
      </c>
      <c r="D5020" s="629">
        <v>287</v>
      </c>
      <c r="E5020" s="451">
        <v>12000</v>
      </c>
      <c r="F5020" s="630" t="s">
        <v>4126</v>
      </c>
      <c r="G5020" s="313" t="s">
        <v>2728</v>
      </c>
      <c r="H5020" s="634">
        <v>44589</v>
      </c>
      <c r="I5020" s="628">
        <f t="shared" si="59"/>
        <v>44589</v>
      </c>
      <c r="J5020" s="632"/>
    </row>
    <row r="5021" spans="1:10" s="243" customFormat="1">
      <c r="A5021" s="635" t="s">
        <v>2828</v>
      </c>
      <c r="B5021" s="415" t="s">
        <v>2725</v>
      </c>
      <c r="C5021" s="313" t="s">
        <v>2726</v>
      </c>
      <c r="D5021" s="629">
        <v>288</v>
      </c>
      <c r="E5021" s="451">
        <v>10000</v>
      </c>
      <c r="F5021" s="630" t="s">
        <v>6289</v>
      </c>
      <c r="G5021" s="313" t="s">
        <v>2728</v>
      </c>
      <c r="H5021" s="634">
        <v>44589</v>
      </c>
      <c r="I5021" s="628">
        <f t="shared" si="59"/>
        <v>44589</v>
      </c>
      <c r="J5021" s="632"/>
    </row>
    <row r="5022" spans="1:10" s="243" customFormat="1">
      <c r="A5022" s="635" t="s">
        <v>2735</v>
      </c>
      <c r="B5022" s="415" t="s">
        <v>2725</v>
      </c>
      <c r="C5022" s="313" t="s">
        <v>2726</v>
      </c>
      <c r="D5022" s="629">
        <v>289</v>
      </c>
      <c r="E5022" s="451">
        <v>3500</v>
      </c>
      <c r="F5022" s="630" t="s">
        <v>3896</v>
      </c>
      <c r="G5022" s="313" t="s">
        <v>2728</v>
      </c>
      <c r="H5022" s="634">
        <v>44589</v>
      </c>
      <c r="I5022" s="628">
        <f t="shared" si="59"/>
        <v>44589</v>
      </c>
      <c r="J5022" s="632"/>
    </row>
    <row r="5023" spans="1:10" s="243" customFormat="1">
      <c r="A5023" s="635" t="s">
        <v>2735</v>
      </c>
      <c r="B5023" s="415" t="s">
        <v>2725</v>
      </c>
      <c r="C5023" s="313" t="s">
        <v>2726</v>
      </c>
      <c r="D5023" s="629">
        <v>290</v>
      </c>
      <c r="E5023" s="451">
        <v>8000</v>
      </c>
      <c r="F5023" s="630" t="s">
        <v>3054</v>
      </c>
      <c r="G5023" s="313" t="s">
        <v>2728</v>
      </c>
      <c r="H5023" s="634">
        <v>44589</v>
      </c>
      <c r="I5023" s="628">
        <f t="shared" si="59"/>
        <v>44589</v>
      </c>
      <c r="J5023" s="632"/>
    </row>
    <row r="5024" spans="1:10" s="243" customFormat="1">
      <c r="A5024" s="635" t="s">
        <v>2735</v>
      </c>
      <c r="B5024" s="415" t="s">
        <v>2725</v>
      </c>
      <c r="C5024" s="313" t="s">
        <v>2726</v>
      </c>
      <c r="D5024" s="629">
        <v>291</v>
      </c>
      <c r="E5024" s="451">
        <v>9000</v>
      </c>
      <c r="F5024" s="630" t="s">
        <v>4221</v>
      </c>
      <c r="G5024" s="313" t="s">
        <v>2728</v>
      </c>
      <c r="H5024" s="634">
        <v>44589</v>
      </c>
      <c r="I5024" s="628">
        <f t="shared" si="59"/>
        <v>44589</v>
      </c>
      <c r="J5024" s="632"/>
    </row>
    <row r="5025" spans="1:10" s="243" customFormat="1">
      <c r="A5025" s="635" t="s">
        <v>2735</v>
      </c>
      <c r="B5025" s="415" t="s">
        <v>2725</v>
      </c>
      <c r="C5025" s="313" t="s">
        <v>2726</v>
      </c>
      <c r="D5025" s="629">
        <v>292</v>
      </c>
      <c r="E5025" s="451">
        <v>6500</v>
      </c>
      <c r="F5025" s="630" t="s">
        <v>3731</v>
      </c>
      <c r="G5025" s="313" t="s">
        <v>2728</v>
      </c>
      <c r="H5025" s="634">
        <v>44589</v>
      </c>
      <c r="I5025" s="628">
        <f t="shared" si="59"/>
        <v>44589</v>
      </c>
      <c r="J5025" s="632"/>
    </row>
    <row r="5026" spans="1:10" s="243" customFormat="1">
      <c r="A5026" s="635" t="s">
        <v>2735</v>
      </c>
      <c r="B5026" s="415" t="s">
        <v>2725</v>
      </c>
      <c r="C5026" s="313" t="s">
        <v>2726</v>
      </c>
      <c r="D5026" s="629">
        <v>293</v>
      </c>
      <c r="E5026" s="451">
        <v>5000</v>
      </c>
      <c r="F5026" s="630" t="s">
        <v>6290</v>
      </c>
      <c r="G5026" s="313" t="s">
        <v>2728</v>
      </c>
      <c r="H5026" s="634">
        <v>44589</v>
      </c>
      <c r="I5026" s="628">
        <f t="shared" si="59"/>
        <v>44589</v>
      </c>
      <c r="J5026" s="632"/>
    </row>
    <row r="5027" spans="1:10" s="243" customFormat="1">
      <c r="A5027" s="635" t="s">
        <v>2791</v>
      </c>
      <c r="B5027" s="415" t="s">
        <v>2725</v>
      </c>
      <c r="C5027" s="313" t="s">
        <v>2726</v>
      </c>
      <c r="D5027" s="629">
        <v>294</v>
      </c>
      <c r="E5027" s="451">
        <v>15000</v>
      </c>
      <c r="F5027" s="630" t="s">
        <v>3825</v>
      </c>
      <c r="G5027" s="313" t="s">
        <v>2728</v>
      </c>
      <c r="H5027" s="634">
        <v>44589</v>
      </c>
      <c r="I5027" s="628">
        <f t="shared" si="59"/>
        <v>44589</v>
      </c>
      <c r="J5027" s="632"/>
    </row>
    <row r="5028" spans="1:10" s="243" customFormat="1">
      <c r="A5028" s="635" t="s">
        <v>2735</v>
      </c>
      <c r="B5028" s="415" t="s">
        <v>2725</v>
      </c>
      <c r="C5028" s="313" t="s">
        <v>2726</v>
      </c>
      <c r="D5028" s="629">
        <v>295</v>
      </c>
      <c r="E5028" s="451">
        <v>5000</v>
      </c>
      <c r="F5028" s="630" t="s">
        <v>4119</v>
      </c>
      <c r="G5028" s="313" t="s">
        <v>2728</v>
      </c>
      <c r="H5028" s="634">
        <v>44589</v>
      </c>
      <c r="I5028" s="628">
        <f t="shared" si="59"/>
        <v>44589</v>
      </c>
      <c r="J5028" s="632"/>
    </row>
    <row r="5029" spans="1:10" s="243" customFormat="1">
      <c r="A5029" s="635" t="s">
        <v>2791</v>
      </c>
      <c r="B5029" s="415" t="s">
        <v>2725</v>
      </c>
      <c r="C5029" s="313" t="s">
        <v>2726</v>
      </c>
      <c r="D5029" s="629">
        <v>296</v>
      </c>
      <c r="E5029" s="451">
        <v>15000</v>
      </c>
      <c r="F5029" s="630" t="s">
        <v>3409</v>
      </c>
      <c r="G5029" s="313" t="s">
        <v>2728</v>
      </c>
      <c r="H5029" s="634">
        <v>44589</v>
      </c>
      <c r="I5029" s="628">
        <f t="shared" si="59"/>
        <v>44589</v>
      </c>
      <c r="J5029" s="632"/>
    </row>
    <row r="5030" spans="1:10" s="243" customFormat="1">
      <c r="A5030" s="635" t="s">
        <v>2767</v>
      </c>
      <c r="B5030" s="415" t="s">
        <v>2725</v>
      </c>
      <c r="C5030" s="313" t="s">
        <v>2726</v>
      </c>
      <c r="D5030" s="629">
        <v>297</v>
      </c>
      <c r="E5030" s="451">
        <v>20000</v>
      </c>
      <c r="F5030" s="630" t="s">
        <v>3720</v>
      </c>
      <c r="G5030" s="313" t="s">
        <v>2728</v>
      </c>
      <c r="H5030" s="634">
        <v>44589</v>
      </c>
      <c r="I5030" s="628">
        <f t="shared" si="59"/>
        <v>44589</v>
      </c>
      <c r="J5030" s="632"/>
    </row>
    <row r="5031" spans="1:10" s="243" customFormat="1">
      <c r="A5031" s="635" t="s">
        <v>2735</v>
      </c>
      <c r="B5031" s="415" t="s">
        <v>2725</v>
      </c>
      <c r="C5031" s="313" t="s">
        <v>2726</v>
      </c>
      <c r="D5031" s="629">
        <v>298</v>
      </c>
      <c r="E5031" s="451">
        <v>10000</v>
      </c>
      <c r="F5031" s="630" t="s">
        <v>2822</v>
      </c>
      <c r="G5031" s="313" t="s">
        <v>2728</v>
      </c>
      <c r="H5031" s="634">
        <v>44589</v>
      </c>
      <c r="I5031" s="628">
        <f t="shared" si="59"/>
        <v>44589</v>
      </c>
      <c r="J5031" s="632"/>
    </row>
    <row r="5032" spans="1:10" s="243" customFormat="1">
      <c r="A5032" s="635" t="s">
        <v>2735</v>
      </c>
      <c r="B5032" s="415" t="s">
        <v>2725</v>
      </c>
      <c r="C5032" s="313" t="s">
        <v>2726</v>
      </c>
      <c r="D5032" s="629">
        <v>299</v>
      </c>
      <c r="E5032" s="451">
        <v>10000</v>
      </c>
      <c r="F5032" s="630" t="s">
        <v>4084</v>
      </c>
      <c r="G5032" s="313" t="s">
        <v>2728</v>
      </c>
      <c r="H5032" s="634">
        <v>44589</v>
      </c>
      <c r="I5032" s="628">
        <f t="shared" si="59"/>
        <v>44589</v>
      </c>
      <c r="J5032" s="632"/>
    </row>
    <row r="5033" spans="1:10" s="243" customFormat="1">
      <c r="A5033" s="635" t="s">
        <v>2767</v>
      </c>
      <c r="B5033" s="415" t="s">
        <v>2725</v>
      </c>
      <c r="C5033" s="313" t="s">
        <v>2726</v>
      </c>
      <c r="D5033" s="629">
        <v>300</v>
      </c>
      <c r="E5033" s="451">
        <v>20000</v>
      </c>
      <c r="F5033" s="630" t="s">
        <v>2887</v>
      </c>
      <c r="G5033" s="313" t="s">
        <v>2728</v>
      </c>
      <c r="H5033" s="634">
        <v>44589</v>
      </c>
      <c r="I5033" s="628">
        <f t="shared" si="59"/>
        <v>44589</v>
      </c>
      <c r="J5033" s="632"/>
    </row>
    <row r="5034" spans="1:10" s="243" customFormat="1">
      <c r="A5034" s="635" t="s">
        <v>2735</v>
      </c>
      <c r="B5034" s="415" t="s">
        <v>2725</v>
      </c>
      <c r="C5034" s="313" t="s">
        <v>2726</v>
      </c>
      <c r="D5034" s="629">
        <v>301</v>
      </c>
      <c r="E5034" s="451">
        <v>7500</v>
      </c>
      <c r="F5034" s="630" t="s">
        <v>3575</v>
      </c>
      <c r="G5034" s="313" t="s">
        <v>2728</v>
      </c>
      <c r="H5034" s="634">
        <v>44589</v>
      </c>
      <c r="I5034" s="628">
        <f t="shared" si="59"/>
        <v>44589</v>
      </c>
      <c r="J5034" s="632"/>
    </row>
    <row r="5035" spans="1:10" s="243" customFormat="1">
      <c r="A5035" s="635" t="s">
        <v>2767</v>
      </c>
      <c r="B5035" s="415" t="s">
        <v>2725</v>
      </c>
      <c r="C5035" s="313" t="s">
        <v>2726</v>
      </c>
      <c r="D5035" s="629">
        <v>302</v>
      </c>
      <c r="E5035" s="451">
        <v>20000</v>
      </c>
      <c r="F5035" s="630" t="s">
        <v>3863</v>
      </c>
      <c r="G5035" s="313" t="s">
        <v>2728</v>
      </c>
      <c r="H5035" s="634">
        <v>44589</v>
      </c>
      <c r="I5035" s="628">
        <f t="shared" si="59"/>
        <v>44589</v>
      </c>
      <c r="J5035" s="632"/>
    </row>
    <row r="5036" spans="1:10" s="243" customFormat="1">
      <c r="A5036" s="635" t="s">
        <v>2735</v>
      </c>
      <c r="B5036" s="415" t="s">
        <v>2725</v>
      </c>
      <c r="C5036" s="313" t="s">
        <v>2726</v>
      </c>
      <c r="D5036" s="629">
        <v>303</v>
      </c>
      <c r="E5036" s="451">
        <v>12000</v>
      </c>
      <c r="F5036" s="630" t="s">
        <v>3880</v>
      </c>
      <c r="G5036" s="313" t="s">
        <v>2728</v>
      </c>
      <c r="H5036" s="634">
        <v>44589</v>
      </c>
      <c r="I5036" s="628">
        <f t="shared" si="59"/>
        <v>44589</v>
      </c>
      <c r="J5036" s="632"/>
    </row>
    <row r="5037" spans="1:10" s="243" customFormat="1">
      <c r="A5037" s="635" t="s">
        <v>2767</v>
      </c>
      <c r="B5037" s="415" t="s">
        <v>2725</v>
      </c>
      <c r="C5037" s="313" t="s">
        <v>2726</v>
      </c>
      <c r="D5037" s="629">
        <v>304</v>
      </c>
      <c r="E5037" s="451">
        <v>20000</v>
      </c>
      <c r="F5037" s="630" t="s">
        <v>3612</v>
      </c>
      <c r="G5037" s="313" t="s">
        <v>2728</v>
      </c>
      <c r="H5037" s="634">
        <v>44589</v>
      </c>
      <c r="I5037" s="628">
        <f t="shared" si="59"/>
        <v>44589</v>
      </c>
      <c r="J5037" s="632"/>
    </row>
    <row r="5038" spans="1:10" s="243" customFormat="1">
      <c r="A5038" s="635" t="s">
        <v>2767</v>
      </c>
      <c r="B5038" s="415" t="s">
        <v>2725</v>
      </c>
      <c r="C5038" s="313" t="s">
        <v>2726</v>
      </c>
      <c r="D5038" s="629">
        <v>305</v>
      </c>
      <c r="E5038" s="451">
        <v>20000</v>
      </c>
      <c r="F5038" s="630" t="s">
        <v>3670</v>
      </c>
      <c r="G5038" s="313" t="s">
        <v>2728</v>
      </c>
      <c r="H5038" s="634">
        <v>44589</v>
      </c>
      <c r="I5038" s="628">
        <f t="shared" si="59"/>
        <v>44589</v>
      </c>
      <c r="J5038" s="632"/>
    </row>
    <row r="5039" spans="1:10" s="243" customFormat="1">
      <c r="A5039" s="635" t="s">
        <v>2735</v>
      </c>
      <c r="B5039" s="415" t="s">
        <v>2725</v>
      </c>
      <c r="C5039" s="313" t="s">
        <v>2726</v>
      </c>
      <c r="D5039" s="629">
        <v>306</v>
      </c>
      <c r="E5039" s="451">
        <v>5000</v>
      </c>
      <c r="F5039" s="630" t="s">
        <v>3435</v>
      </c>
      <c r="G5039" s="313" t="s">
        <v>2728</v>
      </c>
      <c r="H5039" s="634">
        <v>44589</v>
      </c>
      <c r="I5039" s="628">
        <f t="shared" si="59"/>
        <v>44589</v>
      </c>
      <c r="J5039" s="632"/>
    </row>
    <row r="5040" spans="1:10" s="243" customFormat="1">
      <c r="A5040" s="635" t="s">
        <v>2767</v>
      </c>
      <c r="B5040" s="415" t="s">
        <v>2725</v>
      </c>
      <c r="C5040" s="313" t="s">
        <v>2726</v>
      </c>
      <c r="D5040" s="629">
        <v>308</v>
      </c>
      <c r="E5040" s="451">
        <v>20000</v>
      </c>
      <c r="F5040" s="630" t="s">
        <v>6291</v>
      </c>
      <c r="G5040" s="313" t="s">
        <v>2728</v>
      </c>
      <c r="H5040" s="634">
        <v>44589</v>
      </c>
      <c r="I5040" s="628">
        <f t="shared" si="59"/>
        <v>44589</v>
      </c>
      <c r="J5040" s="632"/>
    </row>
    <row r="5041" spans="1:10" s="243" customFormat="1">
      <c r="A5041" s="635" t="s">
        <v>2767</v>
      </c>
      <c r="B5041" s="415" t="s">
        <v>2725</v>
      </c>
      <c r="C5041" s="313" t="s">
        <v>2726</v>
      </c>
      <c r="D5041" s="629">
        <v>309</v>
      </c>
      <c r="E5041" s="451">
        <v>20000</v>
      </c>
      <c r="F5041" s="630" t="s">
        <v>3818</v>
      </c>
      <c r="G5041" s="313" t="s">
        <v>2728</v>
      </c>
      <c r="H5041" s="634">
        <v>44589</v>
      </c>
      <c r="I5041" s="628">
        <f t="shared" si="59"/>
        <v>44589</v>
      </c>
      <c r="J5041" s="632"/>
    </row>
    <row r="5042" spans="1:10" s="243" customFormat="1">
      <c r="A5042" s="635" t="s">
        <v>2735</v>
      </c>
      <c r="B5042" s="415" t="s">
        <v>2725</v>
      </c>
      <c r="C5042" s="313" t="s">
        <v>2726</v>
      </c>
      <c r="D5042" s="629">
        <v>310</v>
      </c>
      <c r="E5042" s="451">
        <v>9000</v>
      </c>
      <c r="F5042" s="630" t="s">
        <v>3648</v>
      </c>
      <c r="G5042" s="313" t="s">
        <v>2728</v>
      </c>
      <c r="H5042" s="634">
        <v>44589</v>
      </c>
      <c r="I5042" s="628">
        <f t="shared" si="59"/>
        <v>44589</v>
      </c>
      <c r="J5042" s="632"/>
    </row>
    <row r="5043" spans="1:10" s="243" customFormat="1">
      <c r="A5043" s="635" t="s">
        <v>2767</v>
      </c>
      <c r="B5043" s="415" t="s">
        <v>2725</v>
      </c>
      <c r="C5043" s="313" t="s">
        <v>2726</v>
      </c>
      <c r="D5043" s="629">
        <v>311</v>
      </c>
      <c r="E5043" s="451">
        <v>20000</v>
      </c>
      <c r="F5043" s="630" t="s">
        <v>6292</v>
      </c>
      <c r="G5043" s="313" t="s">
        <v>2728</v>
      </c>
      <c r="H5043" s="634">
        <v>44589</v>
      </c>
      <c r="I5043" s="628">
        <f t="shared" si="59"/>
        <v>44589</v>
      </c>
      <c r="J5043" s="632"/>
    </row>
    <row r="5044" spans="1:10" s="243" customFormat="1">
      <c r="A5044" s="635" t="s">
        <v>2766</v>
      </c>
      <c r="B5044" s="415" t="s">
        <v>2725</v>
      </c>
      <c r="C5044" s="313" t="s">
        <v>2726</v>
      </c>
      <c r="D5044" s="629">
        <v>312</v>
      </c>
      <c r="E5044" s="451">
        <v>22000</v>
      </c>
      <c r="F5044" s="630" t="s">
        <v>3785</v>
      </c>
      <c r="G5044" s="313" t="s">
        <v>2728</v>
      </c>
      <c r="H5044" s="634">
        <v>44589</v>
      </c>
      <c r="I5044" s="628">
        <f t="shared" si="59"/>
        <v>44589</v>
      </c>
      <c r="J5044" s="632"/>
    </row>
    <row r="5045" spans="1:10" s="243" customFormat="1">
      <c r="A5045" s="635" t="s">
        <v>2828</v>
      </c>
      <c r="B5045" s="415" t="s">
        <v>2725</v>
      </c>
      <c r="C5045" s="313" t="s">
        <v>2726</v>
      </c>
      <c r="D5045" s="629">
        <v>313</v>
      </c>
      <c r="E5045" s="451">
        <v>30000</v>
      </c>
      <c r="F5045" s="630" t="s">
        <v>4220</v>
      </c>
      <c r="G5045" s="313" t="s">
        <v>2728</v>
      </c>
      <c r="H5045" s="634">
        <v>44589</v>
      </c>
      <c r="I5045" s="628">
        <f t="shared" si="59"/>
        <v>44589</v>
      </c>
      <c r="J5045" s="632"/>
    </row>
    <row r="5046" spans="1:10" s="243" customFormat="1">
      <c r="A5046" s="635" t="s">
        <v>6293</v>
      </c>
      <c r="B5046" s="415" t="s">
        <v>2725</v>
      </c>
      <c r="C5046" s="313" t="s">
        <v>2726</v>
      </c>
      <c r="D5046" s="629">
        <v>314</v>
      </c>
      <c r="E5046" s="451">
        <v>32500</v>
      </c>
      <c r="F5046" s="630" t="s">
        <v>3079</v>
      </c>
      <c r="G5046" s="313" t="s">
        <v>2728</v>
      </c>
      <c r="H5046" s="634">
        <v>44589</v>
      </c>
      <c r="I5046" s="628">
        <f t="shared" si="59"/>
        <v>44589</v>
      </c>
      <c r="J5046" s="632"/>
    </row>
    <row r="5047" spans="1:10" s="243" customFormat="1">
      <c r="A5047" s="635" t="s">
        <v>2800</v>
      </c>
      <c r="B5047" s="415" t="s">
        <v>2725</v>
      </c>
      <c r="C5047" s="313" t="s">
        <v>2726</v>
      </c>
      <c r="D5047" s="629">
        <v>315</v>
      </c>
      <c r="E5047" s="451">
        <v>2500</v>
      </c>
      <c r="F5047" s="630" t="s">
        <v>3953</v>
      </c>
      <c r="G5047" s="313" t="s">
        <v>2728</v>
      </c>
      <c r="H5047" s="634">
        <v>44589</v>
      </c>
      <c r="I5047" s="628">
        <f t="shared" si="59"/>
        <v>44589</v>
      </c>
      <c r="J5047" s="632"/>
    </row>
    <row r="5048" spans="1:10" s="243" customFormat="1">
      <c r="A5048" s="635" t="s">
        <v>2751</v>
      </c>
      <c r="B5048" s="415" t="s">
        <v>2725</v>
      </c>
      <c r="C5048" s="313" t="s">
        <v>2726</v>
      </c>
      <c r="D5048" s="629">
        <v>316</v>
      </c>
      <c r="E5048" s="451">
        <v>22000</v>
      </c>
      <c r="F5048" s="630" t="s">
        <v>4074</v>
      </c>
      <c r="G5048" s="313" t="s">
        <v>2728</v>
      </c>
      <c r="H5048" s="634">
        <v>44589</v>
      </c>
      <c r="I5048" s="628">
        <f t="shared" si="59"/>
        <v>44589</v>
      </c>
      <c r="J5048" s="632"/>
    </row>
    <row r="5049" spans="1:10" s="243" customFormat="1">
      <c r="A5049" s="635" t="s">
        <v>2968</v>
      </c>
      <c r="B5049" s="415" t="s">
        <v>2725</v>
      </c>
      <c r="C5049" s="313" t="s">
        <v>2726</v>
      </c>
      <c r="D5049" s="629">
        <v>317</v>
      </c>
      <c r="E5049" s="451">
        <v>4317</v>
      </c>
      <c r="F5049" s="630" t="s">
        <v>4109</v>
      </c>
      <c r="G5049" s="313" t="s">
        <v>2728</v>
      </c>
      <c r="H5049" s="634">
        <v>44589</v>
      </c>
      <c r="I5049" s="628">
        <f t="shared" si="59"/>
        <v>44589</v>
      </c>
      <c r="J5049" s="632"/>
    </row>
    <row r="5050" spans="1:10" s="243" customFormat="1">
      <c r="A5050" s="635" t="s">
        <v>2828</v>
      </c>
      <c r="B5050" s="415" t="s">
        <v>2725</v>
      </c>
      <c r="C5050" s="313" t="s">
        <v>2726</v>
      </c>
      <c r="D5050" s="629">
        <v>318</v>
      </c>
      <c r="E5050" s="451">
        <v>10000</v>
      </c>
      <c r="F5050" s="630" t="s">
        <v>6294</v>
      </c>
      <c r="G5050" s="313" t="s">
        <v>2728</v>
      </c>
      <c r="H5050" s="634">
        <v>44589</v>
      </c>
      <c r="I5050" s="628">
        <f t="shared" si="59"/>
        <v>44589</v>
      </c>
      <c r="J5050" s="632"/>
    </row>
    <row r="5051" spans="1:10" s="243" customFormat="1">
      <c r="A5051" s="635" t="s">
        <v>2828</v>
      </c>
      <c r="B5051" s="415" t="s">
        <v>2725</v>
      </c>
      <c r="C5051" s="313" t="s">
        <v>2726</v>
      </c>
      <c r="D5051" s="629">
        <v>319</v>
      </c>
      <c r="E5051" s="451">
        <v>10000</v>
      </c>
      <c r="F5051" s="630" t="s">
        <v>6295</v>
      </c>
      <c r="G5051" s="313" t="s">
        <v>2728</v>
      </c>
      <c r="H5051" s="634">
        <v>44589</v>
      </c>
      <c r="I5051" s="628">
        <f t="shared" si="59"/>
        <v>44589</v>
      </c>
      <c r="J5051" s="632"/>
    </row>
    <row r="5052" spans="1:10" s="243" customFormat="1">
      <c r="A5052" s="635" t="s">
        <v>3715</v>
      </c>
      <c r="B5052" s="415" t="s">
        <v>2725</v>
      </c>
      <c r="C5052" s="313" t="s">
        <v>2726</v>
      </c>
      <c r="D5052" s="629">
        <v>320</v>
      </c>
      <c r="E5052" s="451">
        <v>4000</v>
      </c>
      <c r="F5052" s="630" t="s">
        <v>3066</v>
      </c>
      <c r="G5052" s="313" t="s">
        <v>2728</v>
      </c>
      <c r="H5052" s="634">
        <v>44589</v>
      </c>
      <c r="I5052" s="628">
        <f t="shared" si="59"/>
        <v>44589</v>
      </c>
      <c r="J5052" s="632"/>
    </row>
    <row r="5053" spans="1:10" s="243" customFormat="1">
      <c r="A5053" s="635" t="s">
        <v>2724</v>
      </c>
      <c r="B5053" s="415" t="s">
        <v>2725</v>
      </c>
      <c r="C5053" s="313" t="s">
        <v>2726</v>
      </c>
      <c r="D5053" s="629">
        <v>321</v>
      </c>
      <c r="E5053" s="451">
        <v>5000</v>
      </c>
      <c r="F5053" s="630" t="s">
        <v>3917</v>
      </c>
      <c r="G5053" s="313" t="s">
        <v>2728</v>
      </c>
      <c r="H5053" s="634">
        <v>44589</v>
      </c>
      <c r="I5053" s="628">
        <f t="shared" si="59"/>
        <v>44589</v>
      </c>
      <c r="J5053" s="632"/>
    </row>
    <row r="5054" spans="1:10" s="243" customFormat="1">
      <c r="A5054" s="635" t="s">
        <v>2773</v>
      </c>
      <c r="B5054" s="415" t="s">
        <v>2725</v>
      </c>
      <c r="C5054" s="313" t="s">
        <v>2726</v>
      </c>
      <c r="D5054" s="629">
        <v>322</v>
      </c>
      <c r="E5054" s="451">
        <v>11000</v>
      </c>
      <c r="F5054" s="630" t="s">
        <v>3000</v>
      </c>
      <c r="G5054" s="313" t="s">
        <v>2728</v>
      </c>
      <c r="H5054" s="634">
        <v>44589</v>
      </c>
      <c r="I5054" s="628">
        <f t="shared" si="59"/>
        <v>44589</v>
      </c>
      <c r="J5054" s="632"/>
    </row>
    <row r="5055" spans="1:10" s="243" customFormat="1">
      <c r="A5055" s="635" t="s">
        <v>2773</v>
      </c>
      <c r="B5055" s="415" t="s">
        <v>2725</v>
      </c>
      <c r="C5055" s="313" t="s">
        <v>2726</v>
      </c>
      <c r="D5055" s="629">
        <v>323</v>
      </c>
      <c r="E5055" s="451">
        <v>11000</v>
      </c>
      <c r="F5055" s="630" t="s">
        <v>6296</v>
      </c>
      <c r="G5055" s="313" t="s">
        <v>2728</v>
      </c>
      <c r="H5055" s="634">
        <v>44589</v>
      </c>
      <c r="I5055" s="628">
        <f t="shared" si="59"/>
        <v>44589</v>
      </c>
      <c r="J5055" s="632"/>
    </row>
    <row r="5056" spans="1:10" s="243" customFormat="1">
      <c r="A5056" s="635" t="s">
        <v>2808</v>
      </c>
      <c r="B5056" s="415" t="s">
        <v>2725</v>
      </c>
      <c r="C5056" s="313" t="s">
        <v>2726</v>
      </c>
      <c r="D5056" s="629">
        <v>324</v>
      </c>
      <c r="E5056" s="451">
        <v>8000</v>
      </c>
      <c r="F5056" s="630" t="s">
        <v>3046</v>
      </c>
      <c r="G5056" s="313" t="s">
        <v>2728</v>
      </c>
      <c r="H5056" s="634">
        <v>44589</v>
      </c>
      <c r="I5056" s="628">
        <f t="shared" si="59"/>
        <v>44589</v>
      </c>
      <c r="J5056" s="632"/>
    </row>
    <row r="5057" spans="1:10" s="243" customFormat="1">
      <c r="A5057" s="635" t="s">
        <v>2808</v>
      </c>
      <c r="B5057" s="415" t="s">
        <v>2725</v>
      </c>
      <c r="C5057" s="313" t="s">
        <v>2726</v>
      </c>
      <c r="D5057" s="629">
        <v>325</v>
      </c>
      <c r="E5057" s="451">
        <v>12000</v>
      </c>
      <c r="F5057" s="630" t="s">
        <v>3162</v>
      </c>
      <c r="G5057" s="313" t="s">
        <v>2728</v>
      </c>
      <c r="H5057" s="634">
        <v>44589</v>
      </c>
      <c r="I5057" s="628">
        <f t="shared" si="59"/>
        <v>44589</v>
      </c>
      <c r="J5057" s="632"/>
    </row>
    <row r="5058" spans="1:10" s="243" customFormat="1">
      <c r="A5058" s="635" t="s">
        <v>2769</v>
      </c>
      <c r="B5058" s="415" t="s">
        <v>2725</v>
      </c>
      <c r="C5058" s="313" t="s">
        <v>2726</v>
      </c>
      <c r="D5058" s="629">
        <v>326</v>
      </c>
      <c r="E5058" s="451">
        <v>25000</v>
      </c>
      <c r="F5058" s="630" t="s">
        <v>3377</v>
      </c>
      <c r="G5058" s="313" t="s">
        <v>2728</v>
      </c>
      <c r="H5058" s="634">
        <v>44589</v>
      </c>
      <c r="I5058" s="628">
        <f t="shared" si="59"/>
        <v>44589</v>
      </c>
      <c r="J5058" s="632"/>
    </row>
    <row r="5059" spans="1:10" s="243" customFormat="1">
      <c r="A5059" s="635" t="s">
        <v>2773</v>
      </c>
      <c r="B5059" s="415" t="s">
        <v>2725</v>
      </c>
      <c r="C5059" s="313" t="s">
        <v>2726</v>
      </c>
      <c r="D5059" s="629">
        <v>327</v>
      </c>
      <c r="E5059" s="451">
        <v>35200</v>
      </c>
      <c r="F5059" s="630" t="s">
        <v>2827</v>
      </c>
      <c r="G5059" s="313" t="s">
        <v>2728</v>
      </c>
      <c r="H5059" s="634">
        <v>44589</v>
      </c>
      <c r="I5059" s="628">
        <f t="shared" si="59"/>
        <v>44589</v>
      </c>
      <c r="J5059" s="632"/>
    </row>
    <row r="5060" spans="1:10" s="243" customFormat="1" ht="23.25">
      <c r="A5060" s="635" t="s">
        <v>2791</v>
      </c>
      <c r="B5060" s="415" t="s">
        <v>2725</v>
      </c>
      <c r="C5060" s="313" t="s">
        <v>2726</v>
      </c>
      <c r="D5060" s="629">
        <v>328</v>
      </c>
      <c r="E5060" s="451">
        <v>4000</v>
      </c>
      <c r="F5060" s="630" t="s">
        <v>4206</v>
      </c>
      <c r="G5060" s="313" t="s">
        <v>2728</v>
      </c>
      <c r="H5060" s="634">
        <v>44589</v>
      </c>
      <c r="I5060" s="628">
        <f t="shared" si="59"/>
        <v>44589</v>
      </c>
      <c r="J5060" s="632"/>
    </row>
    <row r="5061" spans="1:10" s="243" customFormat="1">
      <c r="A5061" s="635" t="s">
        <v>2891</v>
      </c>
      <c r="B5061" s="415" t="s">
        <v>2725</v>
      </c>
      <c r="C5061" s="313" t="s">
        <v>2726</v>
      </c>
      <c r="D5061" s="629">
        <v>329</v>
      </c>
      <c r="E5061" s="451">
        <v>9000</v>
      </c>
      <c r="F5061" s="630" t="s">
        <v>3464</v>
      </c>
      <c r="G5061" s="313" t="s">
        <v>2728</v>
      </c>
      <c r="H5061" s="634">
        <v>44589</v>
      </c>
      <c r="I5061" s="628">
        <f t="shared" si="59"/>
        <v>44589</v>
      </c>
      <c r="J5061" s="632"/>
    </row>
    <row r="5062" spans="1:10" s="243" customFormat="1" ht="23.25">
      <c r="A5062" s="635" t="s">
        <v>2865</v>
      </c>
      <c r="B5062" s="415" t="s">
        <v>2725</v>
      </c>
      <c r="C5062" s="313" t="s">
        <v>2726</v>
      </c>
      <c r="D5062" s="629">
        <v>330</v>
      </c>
      <c r="E5062" s="451">
        <v>9000</v>
      </c>
      <c r="F5062" s="630" t="s">
        <v>3294</v>
      </c>
      <c r="G5062" s="313" t="s">
        <v>2728</v>
      </c>
      <c r="H5062" s="634">
        <v>44589</v>
      </c>
      <c r="I5062" s="628">
        <f t="shared" ref="I5062:I5125" si="60">H5062+0</f>
        <v>44589</v>
      </c>
      <c r="J5062" s="632"/>
    </row>
    <row r="5063" spans="1:10" s="243" customFormat="1">
      <c r="A5063" s="635" t="s">
        <v>2767</v>
      </c>
      <c r="B5063" s="415" t="s">
        <v>2725</v>
      </c>
      <c r="C5063" s="313" t="s">
        <v>2726</v>
      </c>
      <c r="D5063" s="629">
        <v>331</v>
      </c>
      <c r="E5063" s="451">
        <v>20000</v>
      </c>
      <c r="F5063" s="630" t="s">
        <v>3021</v>
      </c>
      <c r="G5063" s="313" t="s">
        <v>2728</v>
      </c>
      <c r="H5063" s="634">
        <v>44590</v>
      </c>
      <c r="I5063" s="628">
        <f t="shared" si="60"/>
        <v>44590</v>
      </c>
      <c r="J5063" s="632"/>
    </row>
    <row r="5064" spans="1:10" s="243" customFormat="1">
      <c r="A5064" s="635" t="s">
        <v>2759</v>
      </c>
      <c r="B5064" s="415" t="s">
        <v>2725</v>
      </c>
      <c r="C5064" s="313" t="s">
        <v>2726</v>
      </c>
      <c r="D5064" s="629">
        <v>332</v>
      </c>
      <c r="E5064" s="451">
        <v>30000</v>
      </c>
      <c r="F5064" s="630" t="s">
        <v>3630</v>
      </c>
      <c r="G5064" s="313" t="s">
        <v>2728</v>
      </c>
      <c r="H5064" s="634">
        <v>44590</v>
      </c>
      <c r="I5064" s="628">
        <f t="shared" si="60"/>
        <v>44590</v>
      </c>
      <c r="J5064" s="632"/>
    </row>
    <row r="5065" spans="1:10" s="243" customFormat="1">
      <c r="A5065" s="635" t="s">
        <v>2850</v>
      </c>
      <c r="B5065" s="415" t="s">
        <v>2725</v>
      </c>
      <c r="C5065" s="313" t="s">
        <v>2726</v>
      </c>
      <c r="D5065" s="629">
        <v>333</v>
      </c>
      <c r="E5065" s="451">
        <v>30000</v>
      </c>
      <c r="F5065" s="630" t="s">
        <v>4138</v>
      </c>
      <c r="G5065" s="313" t="s">
        <v>2728</v>
      </c>
      <c r="H5065" s="634">
        <v>44590</v>
      </c>
      <c r="I5065" s="628">
        <f t="shared" si="60"/>
        <v>44590</v>
      </c>
      <c r="J5065" s="632"/>
    </row>
    <row r="5066" spans="1:10" s="243" customFormat="1">
      <c r="A5066" s="635" t="s">
        <v>2789</v>
      </c>
      <c r="B5066" s="415" t="s">
        <v>2725</v>
      </c>
      <c r="C5066" s="313" t="s">
        <v>2726</v>
      </c>
      <c r="D5066" s="629">
        <v>334</v>
      </c>
      <c r="E5066" s="451">
        <v>30000</v>
      </c>
      <c r="F5066" s="630" t="s">
        <v>3993</v>
      </c>
      <c r="G5066" s="313" t="s">
        <v>2728</v>
      </c>
      <c r="H5066" s="634">
        <v>44590</v>
      </c>
      <c r="I5066" s="628">
        <f t="shared" si="60"/>
        <v>44590</v>
      </c>
      <c r="J5066" s="632"/>
    </row>
    <row r="5067" spans="1:10" s="243" customFormat="1">
      <c r="A5067" s="635" t="s">
        <v>2806</v>
      </c>
      <c r="B5067" s="415" t="s">
        <v>2725</v>
      </c>
      <c r="C5067" s="313" t="s">
        <v>2726</v>
      </c>
      <c r="D5067" s="629">
        <v>335</v>
      </c>
      <c r="E5067" s="451">
        <v>30000</v>
      </c>
      <c r="F5067" s="630" t="s">
        <v>3163</v>
      </c>
      <c r="G5067" s="313" t="s">
        <v>2728</v>
      </c>
      <c r="H5067" s="634">
        <v>44590</v>
      </c>
      <c r="I5067" s="628">
        <f t="shared" si="60"/>
        <v>44590</v>
      </c>
      <c r="J5067" s="632"/>
    </row>
    <row r="5068" spans="1:10" s="243" customFormat="1">
      <c r="A5068" s="635" t="s">
        <v>2767</v>
      </c>
      <c r="B5068" s="415" t="s">
        <v>2725</v>
      </c>
      <c r="C5068" s="313" t="s">
        <v>2726</v>
      </c>
      <c r="D5068" s="629">
        <v>336</v>
      </c>
      <c r="E5068" s="451">
        <v>20000</v>
      </c>
      <c r="F5068" s="630" t="s">
        <v>3297</v>
      </c>
      <c r="G5068" s="313" t="s">
        <v>2728</v>
      </c>
      <c r="H5068" s="634">
        <v>44590</v>
      </c>
      <c r="I5068" s="628">
        <f t="shared" si="60"/>
        <v>44590</v>
      </c>
      <c r="J5068" s="632"/>
    </row>
    <row r="5069" spans="1:10" s="243" customFormat="1">
      <c r="A5069" s="635" t="s">
        <v>2797</v>
      </c>
      <c r="B5069" s="415" t="s">
        <v>2725</v>
      </c>
      <c r="C5069" s="313" t="s">
        <v>2726</v>
      </c>
      <c r="D5069" s="629">
        <v>337</v>
      </c>
      <c r="E5069" s="451">
        <v>30000</v>
      </c>
      <c r="F5069" s="630" t="s">
        <v>2945</v>
      </c>
      <c r="G5069" s="313" t="s">
        <v>2728</v>
      </c>
      <c r="H5069" s="634">
        <v>44590</v>
      </c>
      <c r="I5069" s="628">
        <f t="shared" si="60"/>
        <v>44590</v>
      </c>
      <c r="J5069" s="632"/>
    </row>
    <row r="5070" spans="1:10" s="243" customFormat="1">
      <c r="A5070" s="635" t="s">
        <v>2773</v>
      </c>
      <c r="B5070" s="415" t="s">
        <v>2725</v>
      </c>
      <c r="C5070" s="313" t="s">
        <v>2726</v>
      </c>
      <c r="D5070" s="629">
        <v>338</v>
      </c>
      <c r="E5070" s="451">
        <v>30000</v>
      </c>
      <c r="F5070" s="630" t="s">
        <v>3270</v>
      </c>
      <c r="G5070" s="313" t="s">
        <v>2728</v>
      </c>
      <c r="H5070" s="634">
        <v>44590</v>
      </c>
      <c r="I5070" s="628">
        <f t="shared" si="60"/>
        <v>44590</v>
      </c>
      <c r="J5070" s="632"/>
    </row>
    <row r="5071" spans="1:10" s="243" customFormat="1">
      <c r="A5071" s="635" t="s">
        <v>3260</v>
      </c>
      <c r="B5071" s="415" t="s">
        <v>2725</v>
      </c>
      <c r="C5071" s="313" t="s">
        <v>2726</v>
      </c>
      <c r="D5071" s="629">
        <v>339</v>
      </c>
      <c r="E5071" s="451">
        <v>20700</v>
      </c>
      <c r="F5071" s="630" t="s">
        <v>3908</v>
      </c>
      <c r="G5071" s="313" t="s">
        <v>2728</v>
      </c>
      <c r="H5071" s="634">
        <v>44592</v>
      </c>
      <c r="I5071" s="628">
        <f t="shared" si="60"/>
        <v>44592</v>
      </c>
      <c r="J5071" s="632"/>
    </row>
    <row r="5072" spans="1:10" s="243" customFormat="1">
      <c r="A5072" s="635" t="s">
        <v>3473</v>
      </c>
      <c r="B5072" s="415" t="s">
        <v>2725</v>
      </c>
      <c r="C5072" s="313" t="s">
        <v>2726</v>
      </c>
      <c r="D5072" s="629">
        <v>340</v>
      </c>
      <c r="E5072" s="451">
        <v>26990</v>
      </c>
      <c r="F5072" s="630" t="s">
        <v>6297</v>
      </c>
      <c r="G5072" s="313" t="s">
        <v>2728</v>
      </c>
      <c r="H5072" s="634">
        <v>44592</v>
      </c>
      <c r="I5072" s="628">
        <f t="shared" si="60"/>
        <v>44592</v>
      </c>
      <c r="J5072" s="632"/>
    </row>
    <row r="5073" spans="1:10" s="243" customFormat="1">
      <c r="A5073" s="635" t="s">
        <v>2767</v>
      </c>
      <c r="B5073" s="415" t="s">
        <v>2725</v>
      </c>
      <c r="C5073" s="313" t="s">
        <v>2726</v>
      </c>
      <c r="D5073" s="629">
        <v>341</v>
      </c>
      <c r="E5073" s="451">
        <v>20000</v>
      </c>
      <c r="F5073" s="630" t="s">
        <v>2810</v>
      </c>
      <c r="G5073" s="313" t="s">
        <v>2728</v>
      </c>
      <c r="H5073" s="634">
        <v>44592</v>
      </c>
      <c r="I5073" s="628">
        <f t="shared" si="60"/>
        <v>44592</v>
      </c>
      <c r="J5073" s="632"/>
    </row>
    <row r="5074" spans="1:10" s="243" customFormat="1">
      <c r="A5074" s="635" t="s">
        <v>2942</v>
      </c>
      <c r="B5074" s="415" t="s">
        <v>2725</v>
      </c>
      <c r="C5074" s="313" t="s">
        <v>2726</v>
      </c>
      <c r="D5074" s="629">
        <v>342</v>
      </c>
      <c r="E5074" s="451">
        <v>30000</v>
      </c>
      <c r="F5074" s="630" t="s">
        <v>3964</v>
      </c>
      <c r="G5074" s="313" t="s">
        <v>2728</v>
      </c>
      <c r="H5074" s="634">
        <v>44592</v>
      </c>
      <c r="I5074" s="628">
        <f t="shared" si="60"/>
        <v>44592</v>
      </c>
      <c r="J5074" s="632"/>
    </row>
    <row r="5075" spans="1:10" s="243" customFormat="1">
      <c r="A5075" s="635" t="s">
        <v>2749</v>
      </c>
      <c r="B5075" s="415" t="s">
        <v>2725</v>
      </c>
      <c r="C5075" s="313" t="s">
        <v>2726</v>
      </c>
      <c r="D5075" s="629">
        <v>343</v>
      </c>
      <c r="E5075" s="451">
        <v>30000</v>
      </c>
      <c r="F5075" s="630" t="s">
        <v>3643</v>
      </c>
      <c r="G5075" s="313" t="s">
        <v>2728</v>
      </c>
      <c r="H5075" s="634">
        <v>44592</v>
      </c>
      <c r="I5075" s="628">
        <f t="shared" si="60"/>
        <v>44592</v>
      </c>
      <c r="J5075" s="632"/>
    </row>
    <row r="5076" spans="1:10" s="243" customFormat="1">
      <c r="A5076" s="635" t="s">
        <v>2759</v>
      </c>
      <c r="B5076" s="415" t="s">
        <v>2725</v>
      </c>
      <c r="C5076" s="313" t="s">
        <v>2726</v>
      </c>
      <c r="D5076" s="629">
        <v>344</v>
      </c>
      <c r="E5076" s="451">
        <v>30000</v>
      </c>
      <c r="F5076" s="630" t="s">
        <v>3252</v>
      </c>
      <c r="G5076" s="313" t="s">
        <v>2728</v>
      </c>
      <c r="H5076" s="634">
        <v>44592</v>
      </c>
      <c r="I5076" s="628">
        <f t="shared" si="60"/>
        <v>44592</v>
      </c>
      <c r="J5076" s="632"/>
    </row>
    <row r="5077" spans="1:10" s="243" customFormat="1">
      <c r="A5077" s="635" t="s">
        <v>2789</v>
      </c>
      <c r="B5077" s="415" t="s">
        <v>2725</v>
      </c>
      <c r="C5077" s="313" t="s">
        <v>2726</v>
      </c>
      <c r="D5077" s="629">
        <v>345</v>
      </c>
      <c r="E5077" s="451">
        <v>8000</v>
      </c>
      <c r="F5077" s="630" t="s">
        <v>3594</v>
      </c>
      <c r="G5077" s="313" t="s">
        <v>2728</v>
      </c>
      <c r="H5077" s="634">
        <v>44592</v>
      </c>
      <c r="I5077" s="628">
        <f t="shared" si="60"/>
        <v>44592</v>
      </c>
      <c r="J5077" s="632"/>
    </row>
    <row r="5078" spans="1:10" s="243" customFormat="1">
      <c r="A5078" s="635" t="s">
        <v>3900</v>
      </c>
      <c r="B5078" s="415" t="s">
        <v>2725</v>
      </c>
      <c r="C5078" s="313" t="s">
        <v>2726</v>
      </c>
      <c r="D5078" s="629">
        <v>346</v>
      </c>
      <c r="E5078" s="451">
        <v>9000</v>
      </c>
      <c r="F5078" s="630" t="s">
        <v>4117</v>
      </c>
      <c r="G5078" s="313" t="s">
        <v>2728</v>
      </c>
      <c r="H5078" s="634">
        <v>44592</v>
      </c>
      <c r="I5078" s="628">
        <f t="shared" si="60"/>
        <v>44592</v>
      </c>
      <c r="J5078" s="632"/>
    </row>
    <row r="5079" spans="1:10" s="243" customFormat="1">
      <c r="A5079" s="635" t="s">
        <v>2785</v>
      </c>
      <c r="B5079" s="415" t="s">
        <v>2725</v>
      </c>
      <c r="C5079" s="313" t="s">
        <v>2726</v>
      </c>
      <c r="D5079" s="629">
        <v>347</v>
      </c>
      <c r="E5079" s="451">
        <v>2000</v>
      </c>
      <c r="F5079" s="630" t="s">
        <v>3290</v>
      </c>
      <c r="G5079" s="313" t="s">
        <v>2728</v>
      </c>
      <c r="H5079" s="634">
        <v>44592</v>
      </c>
      <c r="I5079" s="628">
        <f t="shared" si="60"/>
        <v>44592</v>
      </c>
      <c r="J5079" s="632"/>
    </row>
    <row r="5080" spans="1:10" s="243" customFormat="1">
      <c r="A5080" s="635" t="s">
        <v>2791</v>
      </c>
      <c r="B5080" s="415" t="s">
        <v>2725</v>
      </c>
      <c r="C5080" s="313" t="s">
        <v>2726</v>
      </c>
      <c r="D5080" s="629">
        <v>348</v>
      </c>
      <c r="E5080" s="451">
        <v>3000</v>
      </c>
      <c r="F5080" s="630" t="s">
        <v>3690</v>
      </c>
      <c r="G5080" s="313" t="s">
        <v>2728</v>
      </c>
      <c r="H5080" s="634">
        <v>44592</v>
      </c>
      <c r="I5080" s="628">
        <f t="shared" si="60"/>
        <v>44592</v>
      </c>
      <c r="J5080" s="632"/>
    </row>
    <row r="5081" spans="1:10" s="243" customFormat="1">
      <c r="A5081" s="635" t="s">
        <v>2953</v>
      </c>
      <c r="B5081" s="415" t="s">
        <v>2725</v>
      </c>
      <c r="C5081" s="313" t="s">
        <v>2726</v>
      </c>
      <c r="D5081" s="629">
        <v>349</v>
      </c>
      <c r="E5081" s="451">
        <v>8000</v>
      </c>
      <c r="F5081" s="630" t="s">
        <v>4222</v>
      </c>
      <c r="G5081" s="313" t="s">
        <v>2728</v>
      </c>
      <c r="H5081" s="634">
        <v>44592</v>
      </c>
      <c r="I5081" s="628">
        <f t="shared" si="60"/>
        <v>44592</v>
      </c>
      <c r="J5081" s="632"/>
    </row>
    <row r="5082" spans="1:10" s="243" customFormat="1">
      <c r="A5082" s="635" t="s">
        <v>2791</v>
      </c>
      <c r="B5082" s="415" t="s">
        <v>2725</v>
      </c>
      <c r="C5082" s="313" t="s">
        <v>2726</v>
      </c>
      <c r="D5082" s="629">
        <v>350</v>
      </c>
      <c r="E5082" s="451">
        <v>2500</v>
      </c>
      <c r="F5082" s="630" t="s">
        <v>4124</v>
      </c>
      <c r="G5082" s="313" t="s">
        <v>2728</v>
      </c>
      <c r="H5082" s="634">
        <v>44592</v>
      </c>
      <c r="I5082" s="628">
        <f t="shared" si="60"/>
        <v>44592</v>
      </c>
      <c r="J5082" s="632"/>
    </row>
    <row r="5083" spans="1:10" s="243" customFormat="1">
      <c r="A5083" s="635" t="s">
        <v>2791</v>
      </c>
      <c r="B5083" s="415" t="s">
        <v>2725</v>
      </c>
      <c r="C5083" s="313" t="s">
        <v>2726</v>
      </c>
      <c r="D5083" s="629">
        <v>351</v>
      </c>
      <c r="E5083" s="451">
        <v>3000</v>
      </c>
      <c r="F5083" s="630" t="s">
        <v>3656</v>
      </c>
      <c r="G5083" s="313" t="s">
        <v>2728</v>
      </c>
      <c r="H5083" s="634">
        <v>44592</v>
      </c>
      <c r="I5083" s="628">
        <f t="shared" si="60"/>
        <v>44592</v>
      </c>
      <c r="J5083" s="632"/>
    </row>
    <row r="5084" spans="1:10" s="243" customFormat="1">
      <c r="A5084" s="635" t="s">
        <v>3591</v>
      </c>
      <c r="B5084" s="415" t="s">
        <v>2725</v>
      </c>
      <c r="C5084" s="313" t="s">
        <v>2726</v>
      </c>
      <c r="D5084" s="629">
        <v>352</v>
      </c>
      <c r="E5084" s="451">
        <v>6000</v>
      </c>
      <c r="F5084" s="630" t="s">
        <v>3933</v>
      </c>
      <c r="G5084" s="313" t="s">
        <v>2728</v>
      </c>
      <c r="H5084" s="634">
        <v>44592</v>
      </c>
      <c r="I5084" s="628">
        <f t="shared" si="60"/>
        <v>44592</v>
      </c>
      <c r="J5084" s="632"/>
    </row>
    <row r="5085" spans="1:10" s="243" customFormat="1" ht="23.25">
      <c r="A5085" s="635" t="s">
        <v>3781</v>
      </c>
      <c r="B5085" s="415" t="s">
        <v>2725</v>
      </c>
      <c r="C5085" s="313" t="s">
        <v>2726</v>
      </c>
      <c r="D5085" s="629">
        <v>353</v>
      </c>
      <c r="E5085" s="451">
        <v>9000</v>
      </c>
      <c r="F5085" s="630" t="s">
        <v>4183</v>
      </c>
      <c r="G5085" s="313" t="s">
        <v>2728</v>
      </c>
      <c r="H5085" s="634">
        <v>44592</v>
      </c>
      <c r="I5085" s="628">
        <f t="shared" si="60"/>
        <v>44592</v>
      </c>
      <c r="J5085" s="632"/>
    </row>
    <row r="5086" spans="1:10" s="243" customFormat="1">
      <c r="A5086" s="635" t="s">
        <v>2791</v>
      </c>
      <c r="B5086" s="415" t="s">
        <v>2725</v>
      </c>
      <c r="C5086" s="313" t="s">
        <v>2726</v>
      </c>
      <c r="D5086" s="629">
        <v>354</v>
      </c>
      <c r="E5086" s="451">
        <v>3000</v>
      </c>
      <c r="F5086" s="630" t="s">
        <v>2843</v>
      </c>
      <c r="G5086" s="313" t="s">
        <v>2728</v>
      </c>
      <c r="H5086" s="634">
        <v>44592</v>
      </c>
      <c r="I5086" s="628">
        <f t="shared" si="60"/>
        <v>44592</v>
      </c>
      <c r="J5086" s="632"/>
    </row>
    <row r="5087" spans="1:10" s="243" customFormat="1">
      <c r="A5087" s="635" t="s">
        <v>2838</v>
      </c>
      <c r="B5087" s="415" t="s">
        <v>2725</v>
      </c>
      <c r="C5087" s="313" t="s">
        <v>2726</v>
      </c>
      <c r="D5087" s="629">
        <v>355</v>
      </c>
      <c r="E5087" s="451">
        <v>7500</v>
      </c>
      <c r="F5087" s="630" t="s">
        <v>2840</v>
      </c>
      <c r="G5087" s="313" t="s">
        <v>2728</v>
      </c>
      <c r="H5087" s="634">
        <v>44592</v>
      </c>
      <c r="I5087" s="628">
        <f t="shared" si="60"/>
        <v>44592</v>
      </c>
      <c r="J5087" s="632"/>
    </row>
    <row r="5088" spans="1:10" s="243" customFormat="1">
      <c r="A5088" s="635" t="s">
        <v>2838</v>
      </c>
      <c r="B5088" s="415" t="s">
        <v>2725</v>
      </c>
      <c r="C5088" s="313" t="s">
        <v>2726</v>
      </c>
      <c r="D5088" s="629">
        <v>356</v>
      </c>
      <c r="E5088" s="451">
        <v>5500</v>
      </c>
      <c r="F5088" s="630" t="s">
        <v>3687</v>
      </c>
      <c r="G5088" s="313" t="s">
        <v>2728</v>
      </c>
      <c r="H5088" s="634">
        <v>44592</v>
      </c>
      <c r="I5088" s="628">
        <f t="shared" si="60"/>
        <v>44592</v>
      </c>
      <c r="J5088" s="632"/>
    </row>
    <row r="5089" spans="1:10" s="243" customFormat="1">
      <c r="A5089" s="635" t="s">
        <v>6298</v>
      </c>
      <c r="B5089" s="415" t="s">
        <v>2725</v>
      </c>
      <c r="C5089" s="313" t="s">
        <v>2726</v>
      </c>
      <c r="D5089" s="629">
        <v>357</v>
      </c>
      <c r="E5089" s="451">
        <v>5500</v>
      </c>
      <c r="F5089" s="630" t="s">
        <v>3937</v>
      </c>
      <c r="G5089" s="313" t="s">
        <v>2728</v>
      </c>
      <c r="H5089" s="634">
        <v>44592</v>
      </c>
      <c r="I5089" s="628">
        <f t="shared" si="60"/>
        <v>44592</v>
      </c>
      <c r="J5089" s="632"/>
    </row>
    <row r="5090" spans="1:10" s="243" customFormat="1">
      <c r="A5090" s="635" t="s">
        <v>2838</v>
      </c>
      <c r="B5090" s="415" t="s">
        <v>2725</v>
      </c>
      <c r="C5090" s="313" t="s">
        <v>2726</v>
      </c>
      <c r="D5090" s="629">
        <v>358</v>
      </c>
      <c r="E5090" s="451">
        <v>6500</v>
      </c>
      <c r="F5090" s="630" t="s">
        <v>3823</v>
      </c>
      <c r="G5090" s="313" t="s">
        <v>2728</v>
      </c>
      <c r="H5090" s="634">
        <v>44592</v>
      </c>
      <c r="I5090" s="628">
        <f t="shared" si="60"/>
        <v>44592</v>
      </c>
      <c r="J5090" s="632"/>
    </row>
    <row r="5091" spans="1:10" s="243" customFormat="1" ht="23.25">
      <c r="A5091" s="635" t="s">
        <v>2838</v>
      </c>
      <c r="B5091" s="415" t="s">
        <v>2725</v>
      </c>
      <c r="C5091" s="313" t="s">
        <v>2726</v>
      </c>
      <c r="D5091" s="629">
        <v>359</v>
      </c>
      <c r="E5091" s="451">
        <v>6500</v>
      </c>
      <c r="F5091" s="630" t="s">
        <v>2973</v>
      </c>
      <c r="G5091" s="313" t="s">
        <v>2728</v>
      </c>
      <c r="H5091" s="634">
        <v>44592</v>
      </c>
      <c r="I5091" s="628">
        <f t="shared" si="60"/>
        <v>44592</v>
      </c>
      <c r="J5091" s="632"/>
    </row>
    <row r="5092" spans="1:10" s="243" customFormat="1">
      <c r="A5092" s="635" t="s">
        <v>2911</v>
      </c>
      <c r="B5092" s="415" t="s">
        <v>2725</v>
      </c>
      <c r="C5092" s="313" t="s">
        <v>2726</v>
      </c>
      <c r="D5092" s="629">
        <v>360</v>
      </c>
      <c r="E5092" s="451">
        <v>6000</v>
      </c>
      <c r="F5092" s="630" t="s">
        <v>3608</v>
      </c>
      <c r="G5092" s="313" t="s">
        <v>2728</v>
      </c>
      <c r="H5092" s="634">
        <v>44592</v>
      </c>
      <c r="I5092" s="628">
        <f t="shared" si="60"/>
        <v>44592</v>
      </c>
      <c r="J5092" s="632"/>
    </row>
    <row r="5093" spans="1:10" s="243" customFormat="1">
      <c r="A5093" s="635" t="s">
        <v>2771</v>
      </c>
      <c r="B5093" s="415" t="s">
        <v>2725</v>
      </c>
      <c r="C5093" s="313" t="s">
        <v>2726</v>
      </c>
      <c r="D5093" s="629">
        <v>361</v>
      </c>
      <c r="E5093" s="451">
        <v>9000</v>
      </c>
      <c r="F5093" s="630" t="s">
        <v>3141</v>
      </c>
      <c r="G5093" s="313" t="s">
        <v>2728</v>
      </c>
      <c r="H5093" s="634">
        <v>44592</v>
      </c>
      <c r="I5093" s="628">
        <f t="shared" si="60"/>
        <v>44592</v>
      </c>
      <c r="J5093" s="632"/>
    </row>
    <row r="5094" spans="1:10" s="243" customFormat="1">
      <c r="A5094" s="635" t="s">
        <v>2771</v>
      </c>
      <c r="B5094" s="415" t="s">
        <v>2725</v>
      </c>
      <c r="C5094" s="313" t="s">
        <v>2726</v>
      </c>
      <c r="D5094" s="629">
        <v>362</v>
      </c>
      <c r="E5094" s="451">
        <v>10000</v>
      </c>
      <c r="F5094" s="630" t="s">
        <v>2772</v>
      </c>
      <c r="G5094" s="313" t="s">
        <v>2728</v>
      </c>
      <c r="H5094" s="634">
        <v>44592</v>
      </c>
      <c r="I5094" s="628">
        <f t="shared" si="60"/>
        <v>44592</v>
      </c>
      <c r="J5094" s="632"/>
    </row>
    <row r="5095" spans="1:10" s="243" customFormat="1">
      <c r="A5095" s="635" t="s">
        <v>2911</v>
      </c>
      <c r="B5095" s="415" t="s">
        <v>2725</v>
      </c>
      <c r="C5095" s="313" t="s">
        <v>2726</v>
      </c>
      <c r="D5095" s="629">
        <v>363</v>
      </c>
      <c r="E5095" s="451">
        <v>6000</v>
      </c>
      <c r="F5095" s="630" t="s">
        <v>3724</v>
      </c>
      <c r="G5095" s="313" t="s">
        <v>2728</v>
      </c>
      <c r="H5095" s="634">
        <v>44592</v>
      </c>
      <c r="I5095" s="628">
        <f t="shared" si="60"/>
        <v>44592</v>
      </c>
      <c r="J5095" s="632"/>
    </row>
    <row r="5096" spans="1:10" s="243" customFormat="1">
      <c r="A5096" s="635" t="s">
        <v>2771</v>
      </c>
      <c r="B5096" s="415" t="s">
        <v>2725</v>
      </c>
      <c r="C5096" s="313" t="s">
        <v>2726</v>
      </c>
      <c r="D5096" s="629">
        <v>364</v>
      </c>
      <c r="E5096" s="451">
        <v>9000</v>
      </c>
      <c r="F5096" s="630" t="s">
        <v>3379</v>
      </c>
      <c r="G5096" s="313" t="s">
        <v>2728</v>
      </c>
      <c r="H5096" s="634">
        <v>44592</v>
      </c>
      <c r="I5096" s="628">
        <f t="shared" si="60"/>
        <v>44592</v>
      </c>
      <c r="J5096" s="632"/>
    </row>
    <row r="5097" spans="1:10" s="243" customFormat="1">
      <c r="A5097" s="635" t="s">
        <v>2911</v>
      </c>
      <c r="B5097" s="415" t="s">
        <v>2725</v>
      </c>
      <c r="C5097" s="313" t="s">
        <v>2726</v>
      </c>
      <c r="D5097" s="629">
        <v>365</v>
      </c>
      <c r="E5097" s="451">
        <v>8000</v>
      </c>
      <c r="F5097" s="630" t="s">
        <v>3547</v>
      </c>
      <c r="G5097" s="313" t="s">
        <v>2728</v>
      </c>
      <c r="H5097" s="634">
        <v>44592</v>
      </c>
      <c r="I5097" s="628">
        <f t="shared" si="60"/>
        <v>44592</v>
      </c>
      <c r="J5097" s="632"/>
    </row>
    <row r="5098" spans="1:10" s="243" customFormat="1">
      <c r="A5098" s="635" t="s">
        <v>2771</v>
      </c>
      <c r="B5098" s="415" t="s">
        <v>2725</v>
      </c>
      <c r="C5098" s="313" t="s">
        <v>2726</v>
      </c>
      <c r="D5098" s="629">
        <v>366</v>
      </c>
      <c r="E5098" s="451">
        <v>10000</v>
      </c>
      <c r="F5098" s="630" t="s">
        <v>3317</v>
      </c>
      <c r="G5098" s="313" t="s">
        <v>2728</v>
      </c>
      <c r="H5098" s="634">
        <v>44592</v>
      </c>
      <c r="I5098" s="628">
        <f t="shared" si="60"/>
        <v>44592</v>
      </c>
      <c r="J5098" s="632"/>
    </row>
    <row r="5099" spans="1:10" s="243" customFormat="1">
      <c r="A5099" s="635" t="s">
        <v>2771</v>
      </c>
      <c r="B5099" s="415" t="s">
        <v>2725</v>
      </c>
      <c r="C5099" s="313" t="s">
        <v>2726</v>
      </c>
      <c r="D5099" s="629">
        <v>367</v>
      </c>
      <c r="E5099" s="451">
        <v>10000</v>
      </c>
      <c r="F5099" s="630" t="s">
        <v>3659</v>
      </c>
      <c r="G5099" s="313" t="s">
        <v>2728</v>
      </c>
      <c r="H5099" s="634">
        <v>44592</v>
      </c>
      <c r="I5099" s="628">
        <f t="shared" si="60"/>
        <v>44592</v>
      </c>
      <c r="J5099" s="632"/>
    </row>
    <row r="5100" spans="1:10" s="243" customFormat="1" ht="23.25">
      <c r="A5100" s="635" t="s">
        <v>2771</v>
      </c>
      <c r="B5100" s="415" t="s">
        <v>2725</v>
      </c>
      <c r="C5100" s="313" t="s">
        <v>2726</v>
      </c>
      <c r="D5100" s="629">
        <v>368</v>
      </c>
      <c r="E5100" s="451">
        <v>4000</v>
      </c>
      <c r="F5100" s="630" t="s">
        <v>3298</v>
      </c>
      <c r="G5100" s="313" t="s">
        <v>2728</v>
      </c>
      <c r="H5100" s="634">
        <v>44592</v>
      </c>
      <c r="I5100" s="628">
        <f t="shared" si="60"/>
        <v>44592</v>
      </c>
      <c r="J5100" s="632"/>
    </row>
    <row r="5101" spans="1:10" s="243" customFormat="1">
      <c r="A5101" s="635" t="s">
        <v>2771</v>
      </c>
      <c r="B5101" s="415" t="s">
        <v>2725</v>
      </c>
      <c r="C5101" s="313" t="s">
        <v>2726</v>
      </c>
      <c r="D5101" s="629">
        <v>369</v>
      </c>
      <c r="E5101" s="451">
        <v>9000</v>
      </c>
      <c r="F5101" s="630" t="s">
        <v>2926</v>
      </c>
      <c r="G5101" s="313" t="s">
        <v>2728</v>
      </c>
      <c r="H5101" s="634">
        <v>44592</v>
      </c>
      <c r="I5101" s="628">
        <f t="shared" si="60"/>
        <v>44592</v>
      </c>
      <c r="J5101" s="632"/>
    </row>
    <row r="5102" spans="1:10" s="243" customFormat="1">
      <c r="A5102" s="635" t="s">
        <v>3177</v>
      </c>
      <c r="B5102" s="415" t="s">
        <v>2725</v>
      </c>
      <c r="C5102" s="313" t="s">
        <v>2726</v>
      </c>
      <c r="D5102" s="629">
        <v>370</v>
      </c>
      <c r="E5102" s="451">
        <v>5000</v>
      </c>
      <c r="F5102" s="630" t="s">
        <v>3178</v>
      </c>
      <c r="G5102" s="313" t="s">
        <v>2728</v>
      </c>
      <c r="H5102" s="634">
        <v>44592</v>
      </c>
      <c r="I5102" s="628">
        <f t="shared" si="60"/>
        <v>44592</v>
      </c>
      <c r="J5102" s="632"/>
    </row>
    <row r="5103" spans="1:10" s="243" customFormat="1">
      <c r="A5103" s="635" t="s">
        <v>3551</v>
      </c>
      <c r="B5103" s="415" t="s">
        <v>2725</v>
      </c>
      <c r="C5103" s="313" t="s">
        <v>2726</v>
      </c>
      <c r="D5103" s="629">
        <v>371</v>
      </c>
      <c r="E5103" s="451">
        <v>5000</v>
      </c>
      <c r="F5103" s="630" t="s">
        <v>3714</v>
      </c>
      <c r="G5103" s="313" t="s">
        <v>2728</v>
      </c>
      <c r="H5103" s="634">
        <v>44592</v>
      </c>
      <c r="I5103" s="628">
        <f t="shared" si="60"/>
        <v>44592</v>
      </c>
      <c r="J5103" s="632"/>
    </row>
    <row r="5104" spans="1:10" s="243" customFormat="1">
      <c r="A5104" s="635" t="s">
        <v>2751</v>
      </c>
      <c r="B5104" s="415" t="s">
        <v>2725</v>
      </c>
      <c r="C5104" s="313" t="s">
        <v>2726</v>
      </c>
      <c r="D5104" s="629">
        <v>372</v>
      </c>
      <c r="E5104" s="451">
        <v>13000</v>
      </c>
      <c r="F5104" s="630" t="s">
        <v>3300</v>
      </c>
      <c r="G5104" s="313" t="s">
        <v>2728</v>
      </c>
      <c r="H5104" s="634">
        <v>44592</v>
      </c>
      <c r="I5104" s="628">
        <f t="shared" si="60"/>
        <v>44592</v>
      </c>
      <c r="J5104" s="632"/>
    </row>
    <row r="5105" spans="1:10" s="243" customFormat="1">
      <c r="A5105" s="635" t="s">
        <v>3732</v>
      </c>
      <c r="B5105" s="415" t="s">
        <v>2725</v>
      </c>
      <c r="C5105" s="313" t="s">
        <v>2726</v>
      </c>
      <c r="D5105" s="629">
        <v>373</v>
      </c>
      <c r="E5105" s="451">
        <v>35200</v>
      </c>
      <c r="F5105" s="630" t="s">
        <v>4153</v>
      </c>
      <c r="G5105" s="313" t="s">
        <v>2728</v>
      </c>
      <c r="H5105" s="634">
        <v>44592</v>
      </c>
      <c r="I5105" s="628">
        <f t="shared" si="60"/>
        <v>44592</v>
      </c>
      <c r="J5105" s="632"/>
    </row>
    <row r="5106" spans="1:10" s="243" customFormat="1">
      <c r="A5106" s="635" t="s">
        <v>2777</v>
      </c>
      <c r="B5106" s="415" t="s">
        <v>2725</v>
      </c>
      <c r="C5106" s="313" t="s">
        <v>2726</v>
      </c>
      <c r="D5106" s="629">
        <v>374</v>
      </c>
      <c r="E5106" s="451">
        <v>13000</v>
      </c>
      <c r="F5106" s="630" t="s">
        <v>4125</v>
      </c>
      <c r="G5106" s="313" t="s">
        <v>2728</v>
      </c>
      <c r="H5106" s="634">
        <v>44592</v>
      </c>
      <c r="I5106" s="628">
        <f t="shared" si="60"/>
        <v>44592</v>
      </c>
      <c r="J5106" s="632"/>
    </row>
    <row r="5107" spans="1:10" s="243" customFormat="1">
      <c r="A5107" s="635" t="s">
        <v>2789</v>
      </c>
      <c r="B5107" s="415" t="s">
        <v>2725</v>
      </c>
      <c r="C5107" s="313" t="s">
        <v>2726</v>
      </c>
      <c r="D5107" s="629">
        <v>375</v>
      </c>
      <c r="E5107" s="451">
        <v>32000</v>
      </c>
      <c r="F5107" s="630" t="s">
        <v>3082</v>
      </c>
      <c r="G5107" s="313" t="s">
        <v>2728</v>
      </c>
      <c r="H5107" s="634">
        <v>44592</v>
      </c>
      <c r="I5107" s="628">
        <f t="shared" si="60"/>
        <v>44592</v>
      </c>
      <c r="J5107" s="632"/>
    </row>
    <row r="5108" spans="1:10" s="243" customFormat="1">
      <c r="A5108" s="635" t="s">
        <v>3732</v>
      </c>
      <c r="B5108" s="415" t="s">
        <v>2725</v>
      </c>
      <c r="C5108" s="313" t="s">
        <v>2726</v>
      </c>
      <c r="D5108" s="629">
        <v>376</v>
      </c>
      <c r="E5108" s="451">
        <v>12000</v>
      </c>
      <c r="F5108" s="630" t="s">
        <v>3109</v>
      </c>
      <c r="G5108" s="313" t="s">
        <v>2728</v>
      </c>
      <c r="H5108" s="634">
        <v>44592</v>
      </c>
      <c r="I5108" s="628">
        <f t="shared" si="60"/>
        <v>44592</v>
      </c>
      <c r="J5108" s="632"/>
    </row>
    <row r="5109" spans="1:10" s="243" customFormat="1">
      <c r="A5109" s="635" t="s">
        <v>2785</v>
      </c>
      <c r="B5109" s="415" t="s">
        <v>2725</v>
      </c>
      <c r="C5109" s="313" t="s">
        <v>2726</v>
      </c>
      <c r="D5109" s="629">
        <v>377</v>
      </c>
      <c r="E5109" s="451">
        <v>5000</v>
      </c>
      <c r="F5109" s="630" t="s">
        <v>3652</v>
      </c>
      <c r="G5109" s="313" t="s">
        <v>2728</v>
      </c>
      <c r="H5109" s="634">
        <v>44592</v>
      </c>
      <c r="I5109" s="628">
        <f t="shared" si="60"/>
        <v>44592</v>
      </c>
      <c r="J5109" s="632"/>
    </row>
    <row r="5110" spans="1:10" s="243" customFormat="1">
      <c r="A5110" s="635" t="s">
        <v>2767</v>
      </c>
      <c r="B5110" s="415" t="s">
        <v>2725</v>
      </c>
      <c r="C5110" s="313" t="s">
        <v>2726</v>
      </c>
      <c r="D5110" s="629">
        <v>378</v>
      </c>
      <c r="E5110" s="451">
        <v>22000</v>
      </c>
      <c r="F5110" s="630" t="s">
        <v>3201</v>
      </c>
      <c r="G5110" s="313" t="s">
        <v>2728</v>
      </c>
      <c r="H5110" s="634">
        <v>44592</v>
      </c>
      <c r="I5110" s="628">
        <f t="shared" si="60"/>
        <v>44592</v>
      </c>
      <c r="J5110" s="632"/>
    </row>
    <row r="5111" spans="1:10" s="243" customFormat="1">
      <c r="A5111" s="635" t="s">
        <v>2915</v>
      </c>
      <c r="B5111" s="415" t="s">
        <v>2725</v>
      </c>
      <c r="C5111" s="313" t="s">
        <v>2726</v>
      </c>
      <c r="D5111" s="629">
        <v>379</v>
      </c>
      <c r="E5111" s="451">
        <v>1500</v>
      </c>
      <c r="F5111" s="630" t="s">
        <v>3001</v>
      </c>
      <c r="G5111" s="313" t="s">
        <v>2728</v>
      </c>
      <c r="H5111" s="634">
        <v>44592</v>
      </c>
      <c r="I5111" s="628">
        <f t="shared" si="60"/>
        <v>44592</v>
      </c>
      <c r="J5111" s="632"/>
    </row>
    <row r="5112" spans="1:10" s="243" customFormat="1" ht="23.25">
      <c r="A5112" s="635" t="s">
        <v>3415</v>
      </c>
      <c r="B5112" s="415" t="s">
        <v>2725</v>
      </c>
      <c r="C5112" s="313" t="s">
        <v>2726</v>
      </c>
      <c r="D5112" s="629">
        <v>380</v>
      </c>
      <c r="E5112" s="451">
        <v>20000</v>
      </c>
      <c r="F5112" s="630" t="s">
        <v>3417</v>
      </c>
      <c r="G5112" s="313" t="s">
        <v>2728</v>
      </c>
      <c r="H5112" s="634">
        <v>44592</v>
      </c>
      <c r="I5112" s="628">
        <f t="shared" si="60"/>
        <v>44592</v>
      </c>
      <c r="J5112" s="632"/>
    </row>
    <row r="5113" spans="1:10" s="243" customFormat="1">
      <c r="A5113" s="635" t="s">
        <v>2785</v>
      </c>
      <c r="B5113" s="415" t="s">
        <v>2725</v>
      </c>
      <c r="C5113" s="313" t="s">
        <v>2726</v>
      </c>
      <c r="D5113" s="629">
        <v>381</v>
      </c>
      <c r="E5113" s="451">
        <v>12800</v>
      </c>
      <c r="F5113" s="630" t="s">
        <v>4216</v>
      </c>
      <c r="G5113" s="313" t="s">
        <v>2728</v>
      </c>
      <c r="H5113" s="634">
        <v>44592</v>
      </c>
      <c r="I5113" s="628">
        <f t="shared" si="60"/>
        <v>44592</v>
      </c>
      <c r="J5113" s="632"/>
    </row>
    <row r="5114" spans="1:10" s="243" customFormat="1">
      <c r="A5114" s="635" t="s">
        <v>2785</v>
      </c>
      <c r="B5114" s="415" t="s">
        <v>2725</v>
      </c>
      <c r="C5114" s="313" t="s">
        <v>2726</v>
      </c>
      <c r="D5114" s="629">
        <v>382</v>
      </c>
      <c r="E5114" s="451">
        <v>15000</v>
      </c>
      <c r="F5114" s="630" t="s">
        <v>3056</v>
      </c>
      <c r="G5114" s="313" t="s">
        <v>2728</v>
      </c>
      <c r="H5114" s="634">
        <v>44592</v>
      </c>
      <c r="I5114" s="628">
        <f t="shared" si="60"/>
        <v>44592</v>
      </c>
      <c r="J5114" s="632"/>
    </row>
    <row r="5115" spans="1:10" s="243" customFormat="1">
      <c r="A5115" s="635" t="s">
        <v>2785</v>
      </c>
      <c r="B5115" s="415" t="s">
        <v>2725</v>
      </c>
      <c r="C5115" s="313" t="s">
        <v>2726</v>
      </c>
      <c r="D5115" s="629">
        <v>383</v>
      </c>
      <c r="E5115" s="451">
        <v>21600</v>
      </c>
      <c r="F5115" s="630" t="s">
        <v>3288</v>
      </c>
      <c r="G5115" s="313" t="s">
        <v>2728</v>
      </c>
      <c r="H5115" s="634">
        <v>44592</v>
      </c>
      <c r="I5115" s="628">
        <f t="shared" si="60"/>
        <v>44592</v>
      </c>
      <c r="J5115" s="632"/>
    </row>
    <row r="5116" spans="1:10" s="243" customFormat="1">
      <c r="A5116" s="635" t="s">
        <v>2808</v>
      </c>
      <c r="B5116" s="415" t="s">
        <v>2725</v>
      </c>
      <c r="C5116" s="313" t="s">
        <v>2726</v>
      </c>
      <c r="D5116" s="629">
        <v>384</v>
      </c>
      <c r="E5116" s="451">
        <v>30000</v>
      </c>
      <c r="F5116" s="630" t="s">
        <v>6299</v>
      </c>
      <c r="G5116" s="313" t="s">
        <v>2728</v>
      </c>
      <c r="H5116" s="634">
        <v>44592</v>
      </c>
      <c r="I5116" s="628">
        <f t="shared" si="60"/>
        <v>44592</v>
      </c>
      <c r="J5116" s="632"/>
    </row>
    <row r="5117" spans="1:10" s="243" customFormat="1">
      <c r="A5117" s="635" t="s">
        <v>2766</v>
      </c>
      <c r="B5117" s="415" t="s">
        <v>2725</v>
      </c>
      <c r="C5117" s="313" t="s">
        <v>2726</v>
      </c>
      <c r="D5117" s="629">
        <v>385</v>
      </c>
      <c r="E5117" s="451">
        <v>36000</v>
      </c>
      <c r="F5117" s="630" t="s">
        <v>6300</v>
      </c>
      <c r="G5117" s="313" t="s">
        <v>2728</v>
      </c>
      <c r="H5117" s="634">
        <v>44592</v>
      </c>
      <c r="I5117" s="628">
        <f t="shared" si="60"/>
        <v>44592</v>
      </c>
      <c r="J5117" s="632"/>
    </row>
    <row r="5118" spans="1:10" s="243" customFormat="1">
      <c r="A5118" s="635" t="s">
        <v>3598</v>
      </c>
      <c r="B5118" s="415" t="s">
        <v>2725</v>
      </c>
      <c r="C5118" s="313" t="s">
        <v>2726</v>
      </c>
      <c r="D5118" s="629">
        <v>386</v>
      </c>
      <c r="E5118" s="451">
        <v>10000</v>
      </c>
      <c r="F5118" s="630" t="s">
        <v>3722</v>
      </c>
      <c r="G5118" s="313" t="s">
        <v>2728</v>
      </c>
      <c r="H5118" s="634">
        <v>44592</v>
      </c>
      <c r="I5118" s="628">
        <f t="shared" si="60"/>
        <v>44592</v>
      </c>
      <c r="J5118" s="632"/>
    </row>
    <row r="5119" spans="1:10" s="243" customFormat="1" ht="23.25">
      <c r="A5119" s="635" t="s">
        <v>2834</v>
      </c>
      <c r="B5119" s="415" t="s">
        <v>2725</v>
      </c>
      <c r="C5119" s="313" t="s">
        <v>2726</v>
      </c>
      <c r="D5119" s="629">
        <v>387</v>
      </c>
      <c r="E5119" s="451">
        <v>3500</v>
      </c>
      <c r="F5119" s="630" t="s">
        <v>3033</v>
      </c>
      <c r="G5119" s="313" t="s">
        <v>2728</v>
      </c>
      <c r="H5119" s="634">
        <v>44592</v>
      </c>
      <c r="I5119" s="628">
        <f t="shared" si="60"/>
        <v>44592</v>
      </c>
      <c r="J5119" s="632"/>
    </row>
    <row r="5120" spans="1:10" s="243" customFormat="1" ht="23.25">
      <c r="A5120" s="635" t="s">
        <v>2834</v>
      </c>
      <c r="B5120" s="415" t="s">
        <v>2725</v>
      </c>
      <c r="C5120" s="313" t="s">
        <v>2726</v>
      </c>
      <c r="D5120" s="629">
        <v>388</v>
      </c>
      <c r="E5120" s="451">
        <v>3500</v>
      </c>
      <c r="F5120" s="630" t="s">
        <v>6301</v>
      </c>
      <c r="G5120" s="313" t="s">
        <v>2728</v>
      </c>
      <c r="H5120" s="634">
        <v>44592</v>
      </c>
      <c r="I5120" s="628">
        <f t="shared" si="60"/>
        <v>44592</v>
      </c>
      <c r="J5120" s="632"/>
    </row>
    <row r="5121" spans="1:10" s="243" customFormat="1" ht="23.25">
      <c r="A5121" s="635" t="s">
        <v>2834</v>
      </c>
      <c r="B5121" s="415" t="s">
        <v>2725</v>
      </c>
      <c r="C5121" s="313" t="s">
        <v>2726</v>
      </c>
      <c r="D5121" s="629">
        <v>389</v>
      </c>
      <c r="E5121" s="451">
        <v>3500</v>
      </c>
      <c r="F5121" s="630" t="s">
        <v>3182</v>
      </c>
      <c r="G5121" s="313" t="s">
        <v>2728</v>
      </c>
      <c r="H5121" s="634">
        <v>44592</v>
      </c>
      <c r="I5121" s="628">
        <f t="shared" si="60"/>
        <v>44592</v>
      </c>
      <c r="J5121" s="632"/>
    </row>
    <row r="5122" spans="1:10" s="243" customFormat="1" ht="23.25">
      <c r="A5122" s="635" t="s">
        <v>3243</v>
      </c>
      <c r="B5122" s="415" t="s">
        <v>2725</v>
      </c>
      <c r="C5122" s="313" t="s">
        <v>2726</v>
      </c>
      <c r="D5122" s="629">
        <v>390</v>
      </c>
      <c r="E5122" s="451">
        <v>6000</v>
      </c>
      <c r="F5122" s="630" t="s">
        <v>2858</v>
      </c>
      <c r="G5122" s="313" t="s">
        <v>2728</v>
      </c>
      <c r="H5122" s="634">
        <v>44592</v>
      </c>
      <c r="I5122" s="628">
        <f t="shared" si="60"/>
        <v>44592</v>
      </c>
      <c r="J5122" s="632"/>
    </row>
    <row r="5123" spans="1:10" s="243" customFormat="1">
      <c r="A5123" s="635" t="s">
        <v>3632</v>
      </c>
      <c r="B5123" s="415" t="s">
        <v>2725</v>
      </c>
      <c r="C5123" s="313" t="s">
        <v>2726</v>
      </c>
      <c r="D5123" s="629">
        <v>391</v>
      </c>
      <c r="E5123" s="451">
        <v>5000</v>
      </c>
      <c r="F5123" s="630" t="s">
        <v>3392</v>
      </c>
      <c r="G5123" s="313" t="s">
        <v>2728</v>
      </c>
      <c r="H5123" s="634">
        <v>44592</v>
      </c>
      <c r="I5123" s="628">
        <f t="shared" si="60"/>
        <v>44592</v>
      </c>
      <c r="J5123" s="632"/>
    </row>
    <row r="5124" spans="1:10" s="243" customFormat="1">
      <c r="A5124" s="635" t="s">
        <v>2907</v>
      </c>
      <c r="B5124" s="415" t="s">
        <v>2725</v>
      </c>
      <c r="C5124" s="313" t="s">
        <v>2726</v>
      </c>
      <c r="D5124" s="629">
        <v>392</v>
      </c>
      <c r="E5124" s="451">
        <v>9000</v>
      </c>
      <c r="F5124" s="630" t="s">
        <v>2864</v>
      </c>
      <c r="G5124" s="313" t="s">
        <v>2728</v>
      </c>
      <c r="H5124" s="634">
        <v>44592</v>
      </c>
      <c r="I5124" s="628">
        <f t="shared" si="60"/>
        <v>44592</v>
      </c>
      <c r="J5124" s="632"/>
    </row>
    <row r="5125" spans="1:10" s="243" customFormat="1">
      <c r="A5125" s="635" t="s">
        <v>2907</v>
      </c>
      <c r="B5125" s="415" t="s">
        <v>2725</v>
      </c>
      <c r="C5125" s="313" t="s">
        <v>2726</v>
      </c>
      <c r="D5125" s="629">
        <v>393</v>
      </c>
      <c r="E5125" s="451">
        <v>9000</v>
      </c>
      <c r="F5125" s="630" t="s">
        <v>3978</v>
      </c>
      <c r="G5125" s="313" t="s">
        <v>2728</v>
      </c>
      <c r="H5125" s="634">
        <v>44592</v>
      </c>
      <c r="I5125" s="628">
        <f t="shared" si="60"/>
        <v>44592</v>
      </c>
      <c r="J5125" s="632"/>
    </row>
    <row r="5126" spans="1:10" s="243" customFormat="1">
      <c r="A5126" s="635" t="s">
        <v>3405</v>
      </c>
      <c r="B5126" s="415" t="s">
        <v>2725</v>
      </c>
      <c r="C5126" s="313" t="s">
        <v>2726</v>
      </c>
      <c r="D5126" s="629">
        <v>394</v>
      </c>
      <c r="E5126" s="451">
        <v>7000</v>
      </c>
      <c r="F5126" s="630" t="s">
        <v>3406</v>
      </c>
      <c r="G5126" s="313" t="s">
        <v>2728</v>
      </c>
      <c r="H5126" s="634">
        <v>44592</v>
      </c>
      <c r="I5126" s="628">
        <f t="shared" ref="I5126:I5189" si="61">H5126+0</f>
        <v>44592</v>
      </c>
      <c r="J5126" s="632"/>
    </row>
    <row r="5127" spans="1:10" s="243" customFormat="1">
      <c r="A5127" s="635" t="s">
        <v>2749</v>
      </c>
      <c r="B5127" s="415" t="s">
        <v>2725</v>
      </c>
      <c r="C5127" s="313" t="s">
        <v>2726</v>
      </c>
      <c r="D5127" s="629">
        <v>395</v>
      </c>
      <c r="E5127" s="451">
        <v>30000</v>
      </c>
      <c r="F5127" s="630" t="s">
        <v>3314</v>
      </c>
      <c r="G5127" s="313" t="s">
        <v>2728</v>
      </c>
      <c r="H5127" s="634">
        <v>44593</v>
      </c>
      <c r="I5127" s="628">
        <f t="shared" si="61"/>
        <v>44593</v>
      </c>
      <c r="J5127" s="632"/>
    </row>
    <row r="5128" spans="1:10" s="243" customFormat="1">
      <c r="A5128" s="635" t="s">
        <v>2789</v>
      </c>
      <c r="B5128" s="415" t="s">
        <v>2725</v>
      </c>
      <c r="C5128" s="313" t="s">
        <v>2726</v>
      </c>
      <c r="D5128" s="629">
        <v>396</v>
      </c>
      <c r="E5128" s="451">
        <v>30000</v>
      </c>
      <c r="F5128" s="630" t="s">
        <v>6302</v>
      </c>
      <c r="G5128" s="313" t="s">
        <v>2728</v>
      </c>
      <c r="H5128" s="634">
        <v>44593</v>
      </c>
      <c r="I5128" s="628">
        <f t="shared" si="61"/>
        <v>44593</v>
      </c>
      <c r="J5128" s="632"/>
    </row>
    <row r="5129" spans="1:10" s="243" customFormat="1">
      <c r="A5129" s="635" t="s">
        <v>2767</v>
      </c>
      <c r="B5129" s="415" t="s">
        <v>2725</v>
      </c>
      <c r="C5129" s="313" t="s">
        <v>2726</v>
      </c>
      <c r="D5129" s="629">
        <v>397</v>
      </c>
      <c r="E5129" s="451">
        <v>20000</v>
      </c>
      <c r="F5129" s="630" t="s">
        <v>3721</v>
      </c>
      <c r="G5129" s="313" t="s">
        <v>2728</v>
      </c>
      <c r="H5129" s="634">
        <v>44593</v>
      </c>
      <c r="I5129" s="628">
        <f t="shared" si="61"/>
        <v>44593</v>
      </c>
      <c r="J5129" s="632"/>
    </row>
    <row r="5130" spans="1:10" s="243" customFormat="1">
      <c r="A5130" s="635" t="s">
        <v>2767</v>
      </c>
      <c r="B5130" s="415" t="s">
        <v>2725</v>
      </c>
      <c r="C5130" s="313" t="s">
        <v>2726</v>
      </c>
      <c r="D5130" s="629">
        <v>398</v>
      </c>
      <c r="E5130" s="451">
        <v>20000</v>
      </c>
      <c r="F5130" s="630" t="s">
        <v>3750</v>
      </c>
      <c r="G5130" s="313" t="s">
        <v>2728</v>
      </c>
      <c r="H5130" s="634">
        <v>44593</v>
      </c>
      <c r="I5130" s="628">
        <f t="shared" si="61"/>
        <v>44593</v>
      </c>
      <c r="J5130" s="632"/>
    </row>
    <row r="5131" spans="1:10" s="243" customFormat="1">
      <c r="A5131" s="635" t="s">
        <v>2767</v>
      </c>
      <c r="B5131" s="415" t="s">
        <v>2725</v>
      </c>
      <c r="C5131" s="313" t="s">
        <v>2726</v>
      </c>
      <c r="D5131" s="629">
        <v>399</v>
      </c>
      <c r="E5131" s="451">
        <v>20000</v>
      </c>
      <c r="F5131" s="630" t="s">
        <v>2990</v>
      </c>
      <c r="G5131" s="313" t="s">
        <v>2728</v>
      </c>
      <c r="H5131" s="634">
        <v>44593</v>
      </c>
      <c r="I5131" s="628">
        <f t="shared" si="61"/>
        <v>44593</v>
      </c>
      <c r="J5131" s="632"/>
    </row>
    <row r="5132" spans="1:10" s="243" customFormat="1">
      <c r="A5132" s="635" t="s">
        <v>2767</v>
      </c>
      <c r="B5132" s="415" t="s">
        <v>2725</v>
      </c>
      <c r="C5132" s="313" t="s">
        <v>2726</v>
      </c>
      <c r="D5132" s="629">
        <v>400</v>
      </c>
      <c r="E5132" s="451">
        <v>20000</v>
      </c>
      <c r="F5132" s="630" t="s">
        <v>3042</v>
      </c>
      <c r="G5132" s="313" t="s">
        <v>2728</v>
      </c>
      <c r="H5132" s="634">
        <v>44593</v>
      </c>
      <c r="I5132" s="628">
        <f t="shared" si="61"/>
        <v>44593</v>
      </c>
      <c r="J5132" s="632"/>
    </row>
    <row r="5133" spans="1:10" s="243" customFormat="1">
      <c r="A5133" s="635" t="s">
        <v>2791</v>
      </c>
      <c r="B5133" s="415" t="s">
        <v>2725</v>
      </c>
      <c r="C5133" s="313" t="s">
        <v>2726</v>
      </c>
      <c r="D5133" s="629">
        <v>401</v>
      </c>
      <c r="E5133" s="451">
        <v>3500</v>
      </c>
      <c r="F5133" s="630" t="s">
        <v>2780</v>
      </c>
      <c r="G5133" s="313" t="s">
        <v>2728</v>
      </c>
      <c r="H5133" s="634">
        <v>44593</v>
      </c>
      <c r="I5133" s="628">
        <f t="shared" si="61"/>
        <v>44593</v>
      </c>
      <c r="J5133" s="632"/>
    </row>
    <row r="5134" spans="1:10" s="243" customFormat="1">
      <c r="A5134" s="635" t="s">
        <v>2966</v>
      </c>
      <c r="B5134" s="415" t="s">
        <v>2725</v>
      </c>
      <c r="C5134" s="313" t="s">
        <v>2726</v>
      </c>
      <c r="D5134" s="629">
        <v>402</v>
      </c>
      <c r="E5134" s="451">
        <v>10000</v>
      </c>
      <c r="F5134" s="630" t="s">
        <v>3253</v>
      </c>
      <c r="G5134" s="313" t="s">
        <v>2728</v>
      </c>
      <c r="H5134" s="634">
        <v>44593</v>
      </c>
      <c r="I5134" s="628">
        <f t="shared" si="61"/>
        <v>44593</v>
      </c>
      <c r="J5134" s="632"/>
    </row>
    <row r="5135" spans="1:10" s="243" customFormat="1">
      <c r="A5135" s="635" t="s">
        <v>2955</v>
      </c>
      <c r="B5135" s="415" t="s">
        <v>2725</v>
      </c>
      <c r="C5135" s="313" t="s">
        <v>2726</v>
      </c>
      <c r="D5135" s="629">
        <v>403</v>
      </c>
      <c r="E5135" s="451">
        <v>7000</v>
      </c>
      <c r="F5135" s="630" t="s">
        <v>2956</v>
      </c>
      <c r="G5135" s="313" t="s">
        <v>2728</v>
      </c>
      <c r="H5135" s="634">
        <v>44593</v>
      </c>
      <c r="I5135" s="628">
        <f t="shared" si="61"/>
        <v>44593</v>
      </c>
      <c r="J5135" s="632"/>
    </row>
    <row r="5136" spans="1:10" s="243" customFormat="1">
      <c r="A5136" s="635" t="s">
        <v>2773</v>
      </c>
      <c r="B5136" s="415" t="s">
        <v>2725</v>
      </c>
      <c r="C5136" s="313" t="s">
        <v>2726</v>
      </c>
      <c r="D5136" s="629">
        <v>404</v>
      </c>
      <c r="E5136" s="451">
        <v>13000</v>
      </c>
      <c r="F5136" s="630" t="s">
        <v>2774</v>
      </c>
      <c r="G5136" s="313" t="s">
        <v>2728</v>
      </c>
      <c r="H5136" s="634">
        <v>44593</v>
      </c>
      <c r="I5136" s="628">
        <f t="shared" si="61"/>
        <v>44593</v>
      </c>
      <c r="J5136" s="632"/>
    </row>
    <row r="5137" spans="1:10" s="243" customFormat="1">
      <c r="A5137" s="635" t="s">
        <v>2773</v>
      </c>
      <c r="B5137" s="415" t="s">
        <v>2725</v>
      </c>
      <c r="C5137" s="313" t="s">
        <v>2726</v>
      </c>
      <c r="D5137" s="629">
        <v>405</v>
      </c>
      <c r="E5137" s="451">
        <v>14000</v>
      </c>
      <c r="F5137" s="630" t="s">
        <v>3248</v>
      </c>
      <c r="G5137" s="313" t="s">
        <v>2728</v>
      </c>
      <c r="H5137" s="634">
        <v>44593</v>
      </c>
      <c r="I5137" s="628">
        <f t="shared" si="61"/>
        <v>44593</v>
      </c>
      <c r="J5137" s="632"/>
    </row>
    <row r="5138" spans="1:10" s="243" customFormat="1" ht="23.25">
      <c r="A5138" s="635" t="s">
        <v>2955</v>
      </c>
      <c r="B5138" s="415" t="s">
        <v>2725</v>
      </c>
      <c r="C5138" s="313" t="s">
        <v>2726</v>
      </c>
      <c r="D5138" s="629">
        <v>406</v>
      </c>
      <c r="E5138" s="451">
        <v>10000</v>
      </c>
      <c r="F5138" s="630" t="s">
        <v>3618</v>
      </c>
      <c r="G5138" s="313" t="s">
        <v>2728</v>
      </c>
      <c r="H5138" s="634">
        <v>44593</v>
      </c>
      <c r="I5138" s="628">
        <f t="shared" si="61"/>
        <v>44593</v>
      </c>
      <c r="J5138" s="632"/>
    </row>
    <row r="5139" spans="1:10" s="243" customFormat="1">
      <c r="A5139" s="635" t="s">
        <v>2769</v>
      </c>
      <c r="B5139" s="415" t="s">
        <v>2725</v>
      </c>
      <c r="C5139" s="313" t="s">
        <v>2726</v>
      </c>
      <c r="D5139" s="629">
        <v>407</v>
      </c>
      <c r="E5139" s="451">
        <v>6000</v>
      </c>
      <c r="F5139" s="630" t="s">
        <v>3579</v>
      </c>
      <c r="G5139" s="313" t="s">
        <v>2728</v>
      </c>
      <c r="H5139" s="634">
        <v>44593</v>
      </c>
      <c r="I5139" s="628">
        <f t="shared" si="61"/>
        <v>44593</v>
      </c>
      <c r="J5139" s="632"/>
    </row>
    <row r="5140" spans="1:10" s="243" customFormat="1">
      <c r="A5140" s="635" t="s">
        <v>2773</v>
      </c>
      <c r="B5140" s="415" t="s">
        <v>2725</v>
      </c>
      <c r="C5140" s="313" t="s">
        <v>2726</v>
      </c>
      <c r="D5140" s="629">
        <v>408</v>
      </c>
      <c r="E5140" s="451">
        <v>35200</v>
      </c>
      <c r="F5140" s="630" t="s">
        <v>3254</v>
      </c>
      <c r="G5140" s="313" t="s">
        <v>2728</v>
      </c>
      <c r="H5140" s="634">
        <v>44593</v>
      </c>
      <c r="I5140" s="628">
        <f t="shared" si="61"/>
        <v>44593</v>
      </c>
      <c r="J5140" s="632"/>
    </row>
    <row r="5141" spans="1:10" s="243" customFormat="1">
      <c r="A5141" s="635" t="s">
        <v>3732</v>
      </c>
      <c r="B5141" s="415" t="s">
        <v>2725</v>
      </c>
      <c r="C5141" s="313" t="s">
        <v>2726</v>
      </c>
      <c r="D5141" s="629">
        <v>409</v>
      </c>
      <c r="E5141" s="451">
        <v>35200</v>
      </c>
      <c r="F5141" s="630" t="s">
        <v>3319</v>
      </c>
      <c r="G5141" s="313" t="s">
        <v>2728</v>
      </c>
      <c r="H5141" s="634">
        <v>44593</v>
      </c>
      <c r="I5141" s="628">
        <f t="shared" si="61"/>
        <v>44593</v>
      </c>
      <c r="J5141" s="632"/>
    </row>
    <row r="5142" spans="1:10" s="243" customFormat="1">
      <c r="A5142" s="635" t="s">
        <v>2767</v>
      </c>
      <c r="B5142" s="415" t="s">
        <v>2725</v>
      </c>
      <c r="C5142" s="313" t="s">
        <v>2726</v>
      </c>
      <c r="D5142" s="629">
        <v>410</v>
      </c>
      <c r="E5142" s="451">
        <v>6000</v>
      </c>
      <c r="F5142" s="630" t="s">
        <v>3504</v>
      </c>
      <c r="G5142" s="313" t="s">
        <v>2728</v>
      </c>
      <c r="H5142" s="634">
        <v>44593</v>
      </c>
      <c r="I5142" s="628">
        <f t="shared" si="61"/>
        <v>44593</v>
      </c>
      <c r="J5142" s="632"/>
    </row>
    <row r="5143" spans="1:10" s="243" customFormat="1">
      <c r="A5143" s="635" t="s">
        <v>2767</v>
      </c>
      <c r="B5143" s="415" t="s">
        <v>2725</v>
      </c>
      <c r="C5143" s="313" t="s">
        <v>2726</v>
      </c>
      <c r="D5143" s="629">
        <v>411</v>
      </c>
      <c r="E5143" s="451">
        <v>6000</v>
      </c>
      <c r="F5143" s="630" t="s">
        <v>4040</v>
      </c>
      <c r="G5143" s="313" t="s">
        <v>2728</v>
      </c>
      <c r="H5143" s="634">
        <v>44593</v>
      </c>
      <c r="I5143" s="628">
        <f t="shared" si="61"/>
        <v>44593</v>
      </c>
      <c r="J5143" s="632"/>
    </row>
    <row r="5144" spans="1:10" s="243" customFormat="1">
      <c r="A5144" s="635" t="s">
        <v>2767</v>
      </c>
      <c r="B5144" s="415" t="s">
        <v>2725</v>
      </c>
      <c r="C5144" s="313" t="s">
        <v>2726</v>
      </c>
      <c r="D5144" s="629">
        <v>412</v>
      </c>
      <c r="E5144" s="451">
        <v>6000</v>
      </c>
      <c r="F5144" s="630" t="s">
        <v>3718</v>
      </c>
      <c r="G5144" s="313" t="s">
        <v>2728</v>
      </c>
      <c r="H5144" s="634">
        <v>44593</v>
      </c>
      <c r="I5144" s="628">
        <f t="shared" si="61"/>
        <v>44593</v>
      </c>
      <c r="J5144" s="632"/>
    </row>
    <row r="5145" spans="1:10" s="243" customFormat="1">
      <c r="A5145" s="635" t="s">
        <v>2808</v>
      </c>
      <c r="B5145" s="415" t="s">
        <v>2725</v>
      </c>
      <c r="C5145" s="313" t="s">
        <v>2726</v>
      </c>
      <c r="D5145" s="629">
        <v>413</v>
      </c>
      <c r="E5145" s="451">
        <v>12000</v>
      </c>
      <c r="F5145" s="630" t="s">
        <v>2932</v>
      </c>
      <c r="G5145" s="313" t="s">
        <v>2728</v>
      </c>
      <c r="H5145" s="634">
        <v>44593</v>
      </c>
      <c r="I5145" s="628">
        <f t="shared" si="61"/>
        <v>44593</v>
      </c>
      <c r="J5145" s="632"/>
    </row>
    <row r="5146" spans="1:10" s="243" customFormat="1">
      <c r="A5146" s="635" t="s">
        <v>2785</v>
      </c>
      <c r="B5146" s="415" t="s">
        <v>2725</v>
      </c>
      <c r="C5146" s="313" t="s">
        <v>2726</v>
      </c>
      <c r="D5146" s="629">
        <v>414</v>
      </c>
      <c r="E5146" s="451">
        <v>12000</v>
      </c>
      <c r="F5146" s="630" t="s">
        <v>3410</v>
      </c>
      <c r="G5146" s="313" t="s">
        <v>2728</v>
      </c>
      <c r="H5146" s="634">
        <v>44593</v>
      </c>
      <c r="I5146" s="628">
        <f t="shared" si="61"/>
        <v>44593</v>
      </c>
      <c r="J5146" s="632"/>
    </row>
    <row r="5147" spans="1:10" s="243" customFormat="1">
      <c r="A5147" s="635" t="s">
        <v>2785</v>
      </c>
      <c r="B5147" s="415" t="s">
        <v>2725</v>
      </c>
      <c r="C5147" s="313" t="s">
        <v>2726</v>
      </c>
      <c r="D5147" s="629">
        <v>415</v>
      </c>
      <c r="E5147" s="451">
        <v>5000</v>
      </c>
      <c r="F5147" s="630" t="s">
        <v>3352</v>
      </c>
      <c r="G5147" s="313" t="s">
        <v>2728</v>
      </c>
      <c r="H5147" s="634">
        <v>44593</v>
      </c>
      <c r="I5147" s="628">
        <f t="shared" si="61"/>
        <v>44593</v>
      </c>
      <c r="J5147" s="632"/>
    </row>
    <row r="5148" spans="1:10" s="243" customFormat="1">
      <c r="A5148" s="635" t="s">
        <v>2773</v>
      </c>
      <c r="B5148" s="415" t="s">
        <v>2725</v>
      </c>
      <c r="C5148" s="313" t="s">
        <v>2726</v>
      </c>
      <c r="D5148" s="629">
        <v>416</v>
      </c>
      <c r="E5148" s="451">
        <v>10000</v>
      </c>
      <c r="F5148" s="630" t="s">
        <v>3882</v>
      </c>
      <c r="G5148" s="313" t="s">
        <v>2728</v>
      </c>
      <c r="H5148" s="634">
        <v>44593</v>
      </c>
      <c r="I5148" s="628">
        <f t="shared" si="61"/>
        <v>44593</v>
      </c>
      <c r="J5148" s="632"/>
    </row>
    <row r="5149" spans="1:10" s="243" customFormat="1" ht="23.25">
      <c r="A5149" s="635" t="s">
        <v>2955</v>
      </c>
      <c r="B5149" s="415" t="s">
        <v>2725</v>
      </c>
      <c r="C5149" s="313" t="s">
        <v>2726</v>
      </c>
      <c r="D5149" s="629">
        <v>417</v>
      </c>
      <c r="E5149" s="451">
        <v>10000</v>
      </c>
      <c r="F5149" s="630" t="s">
        <v>4137</v>
      </c>
      <c r="G5149" s="313" t="s">
        <v>2728</v>
      </c>
      <c r="H5149" s="634">
        <v>44593</v>
      </c>
      <c r="I5149" s="628">
        <f t="shared" si="61"/>
        <v>44593</v>
      </c>
      <c r="J5149" s="632"/>
    </row>
    <row r="5150" spans="1:10" s="243" customFormat="1">
      <c r="A5150" s="635" t="s">
        <v>2958</v>
      </c>
      <c r="B5150" s="415" t="s">
        <v>2725</v>
      </c>
      <c r="C5150" s="313" t="s">
        <v>2726</v>
      </c>
      <c r="D5150" s="629">
        <v>418</v>
      </c>
      <c r="E5150" s="451">
        <v>7000</v>
      </c>
      <c r="F5150" s="630" t="s">
        <v>2959</v>
      </c>
      <c r="G5150" s="313" t="s">
        <v>2728</v>
      </c>
      <c r="H5150" s="634">
        <v>44593</v>
      </c>
      <c r="I5150" s="628">
        <f t="shared" si="61"/>
        <v>44593</v>
      </c>
      <c r="J5150" s="632"/>
    </row>
    <row r="5151" spans="1:10" s="243" customFormat="1">
      <c r="A5151" s="635" t="s">
        <v>2785</v>
      </c>
      <c r="B5151" s="415" t="s">
        <v>2725</v>
      </c>
      <c r="C5151" s="313" t="s">
        <v>2726</v>
      </c>
      <c r="D5151" s="629">
        <v>419</v>
      </c>
      <c r="E5151" s="451">
        <v>4500</v>
      </c>
      <c r="F5151" s="630" t="s">
        <v>3965</v>
      </c>
      <c r="G5151" s="313" t="s">
        <v>2728</v>
      </c>
      <c r="H5151" s="634">
        <v>44593</v>
      </c>
      <c r="I5151" s="628">
        <f t="shared" si="61"/>
        <v>44593</v>
      </c>
      <c r="J5151" s="632"/>
    </row>
    <row r="5152" spans="1:10" s="243" customFormat="1" ht="23.25">
      <c r="A5152" s="635" t="s">
        <v>2958</v>
      </c>
      <c r="B5152" s="415" t="s">
        <v>2725</v>
      </c>
      <c r="C5152" s="313" t="s">
        <v>2726</v>
      </c>
      <c r="D5152" s="629">
        <v>420</v>
      </c>
      <c r="E5152" s="451">
        <v>5000</v>
      </c>
      <c r="F5152" s="630" t="s">
        <v>3861</v>
      </c>
      <c r="G5152" s="313" t="s">
        <v>2728</v>
      </c>
      <c r="H5152" s="634">
        <v>44593</v>
      </c>
      <c r="I5152" s="628">
        <f t="shared" si="61"/>
        <v>44593</v>
      </c>
      <c r="J5152" s="632"/>
    </row>
    <row r="5153" spans="1:10" s="243" customFormat="1" ht="23.25">
      <c r="A5153" s="635" t="s">
        <v>3007</v>
      </c>
      <c r="B5153" s="415" t="s">
        <v>2725</v>
      </c>
      <c r="C5153" s="313" t="s">
        <v>2726</v>
      </c>
      <c r="D5153" s="629">
        <v>421</v>
      </c>
      <c r="E5153" s="451">
        <v>4000</v>
      </c>
      <c r="F5153" s="630" t="s">
        <v>3583</v>
      </c>
      <c r="G5153" s="313" t="s">
        <v>2728</v>
      </c>
      <c r="H5153" s="634">
        <v>44593</v>
      </c>
      <c r="I5153" s="628">
        <f t="shared" si="61"/>
        <v>44593</v>
      </c>
      <c r="J5153" s="632"/>
    </row>
    <row r="5154" spans="1:10" s="243" customFormat="1">
      <c r="A5154" s="635" t="s">
        <v>2771</v>
      </c>
      <c r="B5154" s="415" t="s">
        <v>2725</v>
      </c>
      <c r="C5154" s="313" t="s">
        <v>2726</v>
      </c>
      <c r="D5154" s="629">
        <v>422</v>
      </c>
      <c r="E5154" s="451">
        <v>7000</v>
      </c>
      <c r="F5154" s="630" t="s">
        <v>3384</v>
      </c>
      <c r="G5154" s="313" t="s">
        <v>2728</v>
      </c>
      <c r="H5154" s="634">
        <v>44593</v>
      </c>
      <c r="I5154" s="628">
        <f t="shared" si="61"/>
        <v>44593</v>
      </c>
      <c r="J5154" s="632"/>
    </row>
    <row r="5155" spans="1:10" s="243" customFormat="1">
      <c r="A5155" s="635" t="s">
        <v>2771</v>
      </c>
      <c r="B5155" s="415" t="s">
        <v>2725</v>
      </c>
      <c r="C5155" s="313" t="s">
        <v>2726</v>
      </c>
      <c r="D5155" s="629">
        <v>423</v>
      </c>
      <c r="E5155" s="451">
        <v>9000</v>
      </c>
      <c r="F5155" s="630" t="s">
        <v>3490</v>
      </c>
      <c r="G5155" s="313" t="s">
        <v>2728</v>
      </c>
      <c r="H5155" s="634">
        <v>44593</v>
      </c>
      <c r="I5155" s="628">
        <f t="shared" si="61"/>
        <v>44593</v>
      </c>
      <c r="J5155" s="632"/>
    </row>
    <row r="5156" spans="1:10" s="243" customFormat="1">
      <c r="A5156" s="635" t="s">
        <v>2915</v>
      </c>
      <c r="B5156" s="415" t="s">
        <v>2725</v>
      </c>
      <c r="C5156" s="313" t="s">
        <v>2726</v>
      </c>
      <c r="D5156" s="629">
        <v>424</v>
      </c>
      <c r="E5156" s="451">
        <v>2000</v>
      </c>
      <c r="F5156" s="630" t="s">
        <v>3005</v>
      </c>
      <c r="G5156" s="313" t="s">
        <v>2728</v>
      </c>
      <c r="H5156" s="634">
        <v>44593</v>
      </c>
      <c r="I5156" s="628">
        <f t="shared" si="61"/>
        <v>44593</v>
      </c>
      <c r="J5156" s="632"/>
    </row>
    <row r="5157" spans="1:10" s="243" customFormat="1" ht="23.25">
      <c r="A5157" s="635" t="s">
        <v>2915</v>
      </c>
      <c r="B5157" s="415" t="s">
        <v>2725</v>
      </c>
      <c r="C5157" s="313" t="s">
        <v>2726</v>
      </c>
      <c r="D5157" s="629">
        <v>425</v>
      </c>
      <c r="E5157" s="451">
        <v>1500</v>
      </c>
      <c r="F5157" s="630" t="s">
        <v>3636</v>
      </c>
      <c r="G5157" s="313" t="s">
        <v>2728</v>
      </c>
      <c r="H5157" s="634">
        <v>44593</v>
      </c>
      <c r="I5157" s="628">
        <f t="shared" si="61"/>
        <v>44593</v>
      </c>
      <c r="J5157" s="632"/>
    </row>
    <row r="5158" spans="1:10" s="243" customFormat="1">
      <c r="A5158" s="635" t="s">
        <v>2891</v>
      </c>
      <c r="B5158" s="415" t="s">
        <v>2725</v>
      </c>
      <c r="C5158" s="313" t="s">
        <v>2726</v>
      </c>
      <c r="D5158" s="629">
        <v>427</v>
      </c>
      <c r="E5158" s="451">
        <v>21000</v>
      </c>
      <c r="F5158" s="630" t="s">
        <v>2893</v>
      </c>
      <c r="G5158" s="313" t="s">
        <v>2728</v>
      </c>
      <c r="H5158" s="634">
        <v>44593</v>
      </c>
      <c r="I5158" s="628">
        <f t="shared" si="61"/>
        <v>44593</v>
      </c>
      <c r="J5158" s="632"/>
    </row>
    <row r="5159" spans="1:10" s="243" customFormat="1">
      <c r="A5159" s="635" t="s">
        <v>2915</v>
      </c>
      <c r="B5159" s="415" t="s">
        <v>2725</v>
      </c>
      <c r="C5159" s="313" t="s">
        <v>2726</v>
      </c>
      <c r="D5159" s="629">
        <v>428</v>
      </c>
      <c r="E5159" s="451">
        <v>1500</v>
      </c>
      <c r="F5159" s="630" t="s">
        <v>3611</v>
      </c>
      <c r="G5159" s="313" t="s">
        <v>2728</v>
      </c>
      <c r="H5159" s="634">
        <v>44593</v>
      </c>
      <c r="I5159" s="628">
        <f t="shared" si="61"/>
        <v>44593</v>
      </c>
      <c r="J5159" s="632"/>
    </row>
    <row r="5160" spans="1:10" s="243" customFormat="1">
      <c r="A5160" s="635" t="s">
        <v>2791</v>
      </c>
      <c r="B5160" s="415" t="s">
        <v>2725</v>
      </c>
      <c r="C5160" s="313" t="s">
        <v>2726</v>
      </c>
      <c r="D5160" s="629">
        <v>429</v>
      </c>
      <c r="E5160" s="451">
        <v>15000</v>
      </c>
      <c r="F5160" s="630" t="s">
        <v>3250</v>
      </c>
      <c r="G5160" s="313" t="s">
        <v>2728</v>
      </c>
      <c r="H5160" s="634">
        <v>44593</v>
      </c>
      <c r="I5160" s="628">
        <f t="shared" si="61"/>
        <v>44593</v>
      </c>
      <c r="J5160" s="632"/>
    </row>
    <row r="5161" spans="1:10" s="243" customFormat="1">
      <c r="A5161" s="635" t="s">
        <v>2891</v>
      </c>
      <c r="B5161" s="415" t="s">
        <v>2725</v>
      </c>
      <c r="C5161" s="313" t="s">
        <v>2726</v>
      </c>
      <c r="D5161" s="629">
        <v>430</v>
      </c>
      <c r="E5161" s="451">
        <v>21000</v>
      </c>
      <c r="F5161" s="630" t="s">
        <v>3952</v>
      </c>
      <c r="G5161" s="313" t="s">
        <v>2728</v>
      </c>
      <c r="H5161" s="634">
        <v>44593</v>
      </c>
      <c r="I5161" s="628">
        <f t="shared" si="61"/>
        <v>44593</v>
      </c>
      <c r="J5161" s="632"/>
    </row>
    <row r="5162" spans="1:10" s="243" customFormat="1">
      <c r="A5162" s="635" t="s">
        <v>2773</v>
      </c>
      <c r="B5162" s="415" t="s">
        <v>2725</v>
      </c>
      <c r="C5162" s="313" t="s">
        <v>2726</v>
      </c>
      <c r="D5162" s="629">
        <v>431</v>
      </c>
      <c r="E5162" s="451">
        <v>30000</v>
      </c>
      <c r="F5162" s="630" t="s">
        <v>3325</v>
      </c>
      <c r="G5162" s="313" t="s">
        <v>2728</v>
      </c>
      <c r="H5162" s="634">
        <v>44593</v>
      </c>
      <c r="I5162" s="628">
        <f t="shared" si="61"/>
        <v>44593</v>
      </c>
      <c r="J5162" s="632"/>
    </row>
    <row r="5163" spans="1:10" s="243" customFormat="1">
      <c r="A5163" s="635" t="s">
        <v>2759</v>
      </c>
      <c r="B5163" s="415" t="s">
        <v>2725</v>
      </c>
      <c r="C5163" s="313" t="s">
        <v>2726</v>
      </c>
      <c r="D5163" s="629">
        <v>432</v>
      </c>
      <c r="E5163" s="451">
        <v>20000</v>
      </c>
      <c r="F5163" s="630" t="s">
        <v>6303</v>
      </c>
      <c r="G5163" s="313" t="s">
        <v>2728</v>
      </c>
      <c r="H5163" s="634">
        <v>44593</v>
      </c>
      <c r="I5163" s="628">
        <f t="shared" si="61"/>
        <v>44593</v>
      </c>
      <c r="J5163" s="632"/>
    </row>
    <row r="5164" spans="1:10" s="243" customFormat="1">
      <c r="A5164" s="635" t="s">
        <v>2759</v>
      </c>
      <c r="B5164" s="415" t="s">
        <v>2725</v>
      </c>
      <c r="C5164" s="313" t="s">
        <v>2726</v>
      </c>
      <c r="D5164" s="629">
        <v>433</v>
      </c>
      <c r="E5164" s="451">
        <v>20000</v>
      </c>
      <c r="F5164" s="630" t="s">
        <v>3324</v>
      </c>
      <c r="G5164" s="313" t="s">
        <v>2728</v>
      </c>
      <c r="H5164" s="634">
        <v>44593</v>
      </c>
      <c r="I5164" s="628">
        <f t="shared" si="61"/>
        <v>44593</v>
      </c>
      <c r="J5164" s="632"/>
    </row>
    <row r="5165" spans="1:10" s="243" customFormat="1">
      <c r="A5165" s="635" t="s">
        <v>2942</v>
      </c>
      <c r="B5165" s="415" t="s">
        <v>2725</v>
      </c>
      <c r="C5165" s="313" t="s">
        <v>2726</v>
      </c>
      <c r="D5165" s="629">
        <v>434</v>
      </c>
      <c r="E5165" s="451">
        <v>30000</v>
      </c>
      <c r="F5165" s="630" t="s">
        <v>2974</v>
      </c>
      <c r="G5165" s="313" t="s">
        <v>2728</v>
      </c>
      <c r="H5165" s="634">
        <v>44593</v>
      </c>
      <c r="I5165" s="628">
        <f t="shared" si="61"/>
        <v>44593</v>
      </c>
      <c r="J5165" s="632"/>
    </row>
    <row r="5166" spans="1:10" s="243" customFormat="1">
      <c r="A5166" s="635" t="s">
        <v>2942</v>
      </c>
      <c r="B5166" s="415" t="s">
        <v>2725</v>
      </c>
      <c r="C5166" s="313" t="s">
        <v>2726</v>
      </c>
      <c r="D5166" s="629">
        <v>435</v>
      </c>
      <c r="E5166" s="451">
        <v>30000</v>
      </c>
      <c r="F5166" s="630" t="s">
        <v>3904</v>
      </c>
      <c r="G5166" s="313" t="s">
        <v>2728</v>
      </c>
      <c r="H5166" s="634">
        <v>44593</v>
      </c>
      <c r="I5166" s="628">
        <f t="shared" si="61"/>
        <v>44593</v>
      </c>
      <c r="J5166" s="632"/>
    </row>
    <row r="5167" spans="1:10" s="243" customFormat="1">
      <c r="A5167" s="635" t="s">
        <v>2797</v>
      </c>
      <c r="B5167" s="415" t="s">
        <v>2725</v>
      </c>
      <c r="C5167" s="313" t="s">
        <v>2726</v>
      </c>
      <c r="D5167" s="629">
        <v>436</v>
      </c>
      <c r="E5167" s="451">
        <v>30000</v>
      </c>
      <c r="F5167" s="630" t="s">
        <v>3898</v>
      </c>
      <c r="G5167" s="313" t="s">
        <v>2728</v>
      </c>
      <c r="H5167" s="634">
        <v>44593</v>
      </c>
      <c r="I5167" s="628">
        <f t="shared" si="61"/>
        <v>44593</v>
      </c>
      <c r="J5167" s="632"/>
    </row>
    <row r="5168" spans="1:10" s="243" customFormat="1">
      <c r="A5168" s="635" t="s">
        <v>2767</v>
      </c>
      <c r="B5168" s="415" t="s">
        <v>2725</v>
      </c>
      <c r="C5168" s="313" t="s">
        <v>2726</v>
      </c>
      <c r="D5168" s="629">
        <v>437</v>
      </c>
      <c r="E5168" s="451">
        <v>20000</v>
      </c>
      <c r="F5168" s="630" t="s">
        <v>2903</v>
      </c>
      <c r="G5168" s="313" t="s">
        <v>2728</v>
      </c>
      <c r="H5168" s="634">
        <v>44593</v>
      </c>
      <c r="I5168" s="628">
        <f t="shared" si="61"/>
        <v>44593</v>
      </c>
      <c r="J5168" s="632"/>
    </row>
    <row r="5169" spans="1:10" s="243" customFormat="1">
      <c r="A5169" s="635" t="s">
        <v>2806</v>
      </c>
      <c r="B5169" s="415" t="s">
        <v>2725</v>
      </c>
      <c r="C5169" s="313" t="s">
        <v>2726</v>
      </c>
      <c r="D5169" s="629">
        <v>438</v>
      </c>
      <c r="E5169" s="451">
        <v>10000</v>
      </c>
      <c r="F5169" s="630" t="s">
        <v>4061</v>
      </c>
      <c r="G5169" s="313" t="s">
        <v>2728</v>
      </c>
      <c r="H5169" s="634">
        <v>44593</v>
      </c>
      <c r="I5169" s="628">
        <f t="shared" si="61"/>
        <v>44593</v>
      </c>
      <c r="J5169" s="632"/>
    </row>
    <row r="5170" spans="1:10" s="243" customFormat="1">
      <c r="A5170" s="635" t="s">
        <v>2767</v>
      </c>
      <c r="B5170" s="415" t="s">
        <v>2725</v>
      </c>
      <c r="C5170" s="313" t="s">
        <v>2726</v>
      </c>
      <c r="D5170" s="629">
        <v>439</v>
      </c>
      <c r="E5170" s="451">
        <v>20000</v>
      </c>
      <c r="F5170" s="630" t="s">
        <v>6304</v>
      </c>
      <c r="G5170" s="313" t="s">
        <v>2728</v>
      </c>
      <c r="H5170" s="634">
        <v>44593</v>
      </c>
      <c r="I5170" s="628">
        <f t="shared" si="61"/>
        <v>44593</v>
      </c>
      <c r="J5170" s="632"/>
    </row>
    <row r="5171" spans="1:10" s="243" customFormat="1">
      <c r="A5171" s="635" t="s">
        <v>3311</v>
      </c>
      <c r="B5171" s="415" t="s">
        <v>2725</v>
      </c>
      <c r="C5171" s="313" t="s">
        <v>2726</v>
      </c>
      <c r="D5171" s="629">
        <v>440</v>
      </c>
      <c r="E5171" s="451">
        <v>18000</v>
      </c>
      <c r="F5171" s="630" t="s">
        <v>6305</v>
      </c>
      <c r="G5171" s="313" t="s">
        <v>2728</v>
      </c>
      <c r="H5171" s="634">
        <v>44593</v>
      </c>
      <c r="I5171" s="628">
        <f t="shared" si="61"/>
        <v>44593</v>
      </c>
      <c r="J5171" s="632"/>
    </row>
    <row r="5172" spans="1:10" s="243" customFormat="1">
      <c r="A5172" s="635" t="s">
        <v>2767</v>
      </c>
      <c r="B5172" s="415" t="s">
        <v>2725</v>
      </c>
      <c r="C5172" s="313" t="s">
        <v>2726</v>
      </c>
      <c r="D5172" s="629">
        <v>441</v>
      </c>
      <c r="E5172" s="451">
        <v>20000</v>
      </c>
      <c r="F5172" s="630" t="s">
        <v>2824</v>
      </c>
      <c r="G5172" s="313" t="s">
        <v>2728</v>
      </c>
      <c r="H5172" s="634">
        <v>44593</v>
      </c>
      <c r="I5172" s="628">
        <f t="shared" si="61"/>
        <v>44593</v>
      </c>
      <c r="J5172" s="632"/>
    </row>
    <row r="5173" spans="1:10" s="243" customFormat="1">
      <c r="A5173" s="635" t="s">
        <v>2800</v>
      </c>
      <c r="B5173" s="415" t="s">
        <v>2725</v>
      </c>
      <c r="C5173" s="313" t="s">
        <v>2726</v>
      </c>
      <c r="D5173" s="629">
        <v>442</v>
      </c>
      <c r="E5173" s="451">
        <v>2500</v>
      </c>
      <c r="F5173" s="630" t="s">
        <v>2801</v>
      </c>
      <c r="G5173" s="313" t="s">
        <v>2728</v>
      </c>
      <c r="H5173" s="634">
        <v>44594</v>
      </c>
      <c r="I5173" s="628">
        <f t="shared" si="61"/>
        <v>44594</v>
      </c>
      <c r="J5173" s="632"/>
    </row>
    <row r="5174" spans="1:10" s="243" customFormat="1">
      <c r="A5174" s="635" t="s">
        <v>3732</v>
      </c>
      <c r="B5174" s="415" t="s">
        <v>2725</v>
      </c>
      <c r="C5174" s="313" t="s">
        <v>2726</v>
      </c>
      <c r="D5174" s="629">
        <v>443</v>
      </c>
      <c r="E5174" s="451">
        <v>35200</v>
      </c>
      <c r="F5174" s="630" t="s">
        <v>3954</v>
      </c>
      <c r="G5174" s="313" t="s">
        <v>2728</v>
      </c>
      <c r="H5174" s="634">
        <v>44594</v>
      </c>
      <c r="I5174" s="628">
        <f t="shared" si="61"/>
        <v>44594</v>
      </c>
      <c r="J5174" s="632"/>
    </row>
    <row r="5175" spans="1:10" s="243" customFormat="1">
      <c r="A5175" s="635" t="s">
        <v>3341</v>
      </c>
      <c r="B5175" s="415" t="s">
        <v>2725</v>
      </c>
      <c r="C5175" s="313" t="s">
        <v>2726</v>
      </c>
      <c r="D5175" s="629">
        <v>444</v>
      </c>
      <c r="E5175" s="451">
        <v>9867</v>
      </c>
      <c r="F5175" s="630" t="s">
        <v>3343</v>
      </c>
      <c r="G5175" s="313" t="s">
        <v>2728</v>
      </c>
      <c r="H5175" s="634">
        <v>44594</v>
      </c>
      <c r="I5175" s="628">
        <f t="shared" si="61"/>
        <v>44594</v>
      </c>
      <c r="J5175" s="632"/>
    </row>
    <row r="5176" spans="1:10" s="243" customFormat="1">
      <c r="A5176" s="635" t="s">
        <v>2955</v>
      </c>
      <c r="B5176" s="415" t="s">
        <v>2725</v>
      </c>
      <c r="C5176" s="313" t="s">
        <v>2726</v>
      </c>
      <c r="D5176" s="629">
        <v>445</v>
      </c>
      <c r="E5176" s="451">
        <v>12333</v>
      </c>
      <c r="F5176" s="630" t="s">
        <v>3275</v>
      </c>
      <c r="G5176" s="313" t="s">
        <v>2728</v>
      </c>
      <c r="H5176" s="634">
        <v>44594</v>
      </c>
      <c r="I5176" s="628">
        <f t="shared" si="61"/>
        <v>44594</v>
      </c>
      <c r="J5176" s="632"/>
    </row>
    <row r="5177" spans="1:10" s="243" customFormat="1">
      <c r="A5177" s="635" t="s">
        <v>2785</v>
      </c>
      <c r="B5177" s="415" t="s">
        <v>2725</v>
      </c>
      <c r="C5177" s="313" t="s">
        <v>2726</v>
      </c>
      <c r="D5177" s="629">
        <v>446</v>
      </c>
      <c r="E5177" s="451">
        <v>3900</v>
      </c>
      <c r="F5177" s="630" t="s">
        <v>2792</v>
      </c>
      <c r="G5177" s="313" t="s">
        <v>2728</v>
      </c>
      <c r="H5177" s="634">
        <v>44594</v>
      </c>
      <c r="I5177" s="628">
        <f t="shared" si="61"/>
        <v>44594</v>
      </c>
      <c r="J5177" s="632"/>
    </row>
    <row r="5178" spans="1:10" s="243" customFormat="1">
      <c r="A5178" s="635" t="s">
        <v>2724</v>
      </c>
      <c r="B5178" s="415" t="s">
        <v>2725</v>
      </c>
      <c r="C5178" s="313" t="s">
        <v>2726</v>
      </c>
      <c r="D5178" s="629">
        <v>447</v>
      </c>
      <c r="E5178" s="451">
        <v>5667</v>
      </c>
      <c r="F5178" s="630" t="s">
        <v>3698</v>
      </c>
      <c r="G5178" s="313" t="s">
        <v>2728</v>
      </c>
      <c r="H5178" s="634">
        <v>44594</v>
      </c>
      <c r="I5178" s="628">
        <f t="shared" si="61"/>
        <v>44594</v>
      </c>
      <c r="J5178" s="632"/>
    </row>
    <row r="5179" spans="1:10" s="243" customFormat="1">
      <c r="A5179" s="635" t="s">
        <v>2808</v>
      </c>
      <c r="B5179" s="415" t="s">
        <v>2725</v>
      </c>
      <c r="C5179" s="313" t="s">
        <v>2726</v>
      </c>
      <c r="D5179" s="629">
        <v>448</v>
      </c>
      <c r="E5179" s="451">
        <v>9867</v>
      </c>
      <c r="F5179" s="630" t="s">
        <v>2809</v>
      </c>
      <c r="G5179" s="313" t="s">
        <v>2728</v>
      </c>
      <c r="H5179" s="634">
        <v>44594</v>
      </c>
      <c r="I5179" s="628">
        <f t="shared" si="61"/>
        <v>44594</v>
      </c>
      <c r="J5179" s="632"/>
    </row>
    <row r="5180" spans="1:10" s="243" customFormat="1">
      <c r="A5180" s="635" t="s">
        <v>2955</v>
      </c>
      <c r="B5180" s="415" t="s">
        <v>2725</v>
      </c>
      <c r="C5180" s="313" t="s">
        <v>2726</v>
      </c>
      <c r="D5180" s="629">
        <v>449</v>
      </c>
      <c r="E5180" s="451">
        <v>10668</v>
      </c>
      <c r="F5180" s="630" t="s">
        <v>3434</v>
      </c>
      <c r="G5180" s="313" t="s">
        <v>2728</v>
      </c>
      <c r="H5180" s="634">
        <v>44594</v>
      </c>
      <c r="I5180" s="628">
        <f t="shared" si="61"/>
        <v>44594</v>
      </c>
      <c r="J5180" s="632"/>
    </row>
    <row r="5181" spans="1:10" s="243" customFormat="1">
      <c r="A5181" s="635" t="s">
        <v>2724</v>
      </c>
      <c r="B5181" s="415" t="s">
        <v>2725</v>
      </c>
      <c r="C5181" s="313" t="s">
        <v>2726</v>
      </c>
      <c r="D5181" s="629">
        <v>450</v>
      </c>
      <c r="E5181" s="451">
        <v>3200</v>
      </c>
      <c r="F5181" s="630" t="s">
        <v>4142</v>
      </c>
      <c r="G5181" s="313" t="s">
        <v>2728</v>
      </c>
      <c r="H5181" s="634">
        <v>44594</v>
      </c>
      <c r="I5181" s="628">
        <f t="shared" si="61"/>
        <v>44594</v>
      </c>
      <c r="J5181" s="632"/>
    </row>
    <row r="5182" spans="1:10" s="243" customFormat="1">
      <c r="A5182" s="635" t="s">
        <v>2891</v>
      </c>
      <c r="B5182" s="415" t="s">
        <v>2725</v>
      </c>
      <c r="C5182" s="313" t="s">
        <v>2726</v>
      </c>
      <c r="D5182" s="629">
        <v>451</v>
      </c>
      <c r="E5182" s="451">
        <v>12400</v>
      </c>
      <c r="F5182" s="630" t="s">
        <v>4092</v>
      </c>
      <c r="G5182" s="313" t="s">
        <v>2728</v>
      </c>
      <c r="H5182" s="634">
        <v>44594</v>
      </c>
      <c r="I5182" s="628">
        <f t="shared" si="61"/>
        <v>44594</v>
      </c>
      <c r="J5182" s="632"/>
    </row>
    <row r="5183" spans="1:10" s="243" customFormat="1">
      <c r="A5183" s="635" t="s">
        <v>2773</v>
      </c>
      <c r="B5183" s="415" t="s">
        <v>2725</v>
      </c>
      <c r="C5183" s="313" t="s">
        <v>2726</v>
      </c>
      <c r="D5183" s="629">
        <v>452</v>
      </c>
      <c r="E5183" s="451">
        <v>13333</v>
      </c>
      <c r="F5183" s="630" t="s">
        <v>4131</v>
      </c>
      <c r="G5183" s="313" t="s">
        <v>2728</v>
      </c>
      <c r="H5183" s="634">
        <v>44594</v>
      </c>
      <c r="I5183" s="628">
        <f t="shared" si="61"/>
        <v>44594</v>
      </c>
      <c r="J5183" s="632"/>
    </row>
    <row r="5184" spans="1:10" s="243" customFormat="1">
      <c r="A5184" s="635" t="s">
        <v>2724</v>
      </c>
      <c r="B5184" s="415" t="s">
        <v>2725</v>
      </c>
      <c r="C5184" s="313" t="s">
        <v>2726</v>
      </c>
      <c r="D5184" s="629">
        <v>453</v>
      </c>
      <c r="E5184" s="451">
        <v>5667</v>
      </c>
      <c r="F5184" s="630" t="s">
        <v>3034</v>
      </c>
      <c r="G5184" s="313" t="s">
        <v>2728</v>
      </c>
      <c r="H5184" s="634">
        <v>44594</v>
      </c>
      <c r="I5184" s="628">
        <f t="shared" si="61"/>
        <v>44594</v>
      </c>
      <c r="J5184" s="632"/>
    </row>
    <row r="5185" spans="1:10" s="243" customFormat="1">
      <c r="A5185" s="635" t="s">
        <v>2785</v>
      </c>
      <c r="B5185" s="415" t="s">
        <v>2725</v>
      </c>
      <c r="C5185" s="313" t="s">
        <v>2726</v>
      </c>
      <c r="D5185" s="629">
        <v>454</v>
      </c>
      <c r="E5185" s="451">
        <v>5000</v>
      </c>
      <c r="F5185" s="630" t="s">
        <v>6306</v>
      </c>
      <c r="G5185" s="313" t="s">
        <v>2728</v>
      </c>
      <c r="H5185" s="634">
        <v>44594</v>
      </c>
      <c r="I5185" s="628">
        <f t="shared" si="61"/>
        <v>44594</v>
      </c>
      <c r="J5185" s="632"/>
    </row>
    <row r="5186" spans="1:10" s="243" customFormat="1">
      <c r="A5186" s="635" t="s">
        <v>2773</v>
      </c>
      <c r="B5186" s="415" t="s">
        <v>2725</v>
      </c>
      <c r="C5186" s="313" t="s">
        <v>2726</v>
      </c>
      <c r="D5186" s="629">
        <v>455</v>
      </c>
      <c r="E5186" s="451">
        <v>13569</v>
      </c>
      <c r="F5186" s="630" t="s">
        <v>3771</v>
      </c>
      <c r="G5186" s="313" t="s">
        <v>2728</v>
      </c>
      <c r="H5186" s="634">
        <v>44594</v>
      </c>
      <c r="I5186" s="628">
        <f t="shared" si="61"/>
        <v>44594</v>
      </c>
      <c r="J5186" s="632"/>
    </row>
    <row r="5187" spans="1:10" s="243" customFormat="1">
      <c r="A5187" s="635" t="s">
        <v>2773</v>
      </c>
      <c r="B5187" s="415" t="s">
        <v>2725</v>
      </c>
      <c r="C5187" s="313" t="s">
        <v>2726</v>
      </c>
      <c r="D5187" s="629">
        <v>456</v>
      </c>
      <c r="E5187" s="451">
        <v>10667</v>
      </c>
      <c r="F5187" s="630" t="s">
        <v>3644</v>
      </c>
      <c r="G5187" s="313" t="s">
        <v>2728</v>
      </c>
      <c r="H5187" s="634">
        <v>44594</v>
      </c>
      <c r="I5187" s="628">
        <f t="shared" si="61"/>
        <v>44594</v>
      </c>
      <c r="J5187" s="632"/>
    </row>
    <row r="5188" spans="1:10" s="243" customFormat="1">
      <c r="A5188" s="635" t="s">
        <v>2773</v>
      </c>
      <c r="B5188" s="415" t="s">
        <v>2725</v>
      </c>
      <c r="C5188" s="313" t="s">
        <v>2726</v>
      </c>
      <c r="D5188" s="629">
        <v>457</v>
      </c>
      <c r="E5188" s="451">
        <v>5167</v>
      </c>
      <c r="F5188" s="630" t="s">
        <v>4219</v>
      </c>
      <c r="G5188" s="313" t="s">
        <v>2728</v>
      </c>
      <c r="H5188" s="634">
        <v>44594</v>
      </c>
      <c r="I5188" s="628">
        <f t="shared" si="61"/>
        <v>44594</v>
      </c>
      <c r="J5188" s="632"/>
    </row>
    <row r="5189" spans="1:10" s="243" customFormat="1">
      <c r="A5189" s="635" t="s">
        <v>2773</v>
      </c>
      <c r="B5189" s="415" t="s">
        <v>2725</v>
      </c>
      <c r="C5189" s="313" t="s">
        <v>2726</v>
      </c>
      <c r="D5189" s="629">
        <v>458</v>
      </c>
      <c r="E5189" s="451">
        <v>8534</v>
      </c>
      <c r="F5189" s="630" t="s">
        <v>3476</v>
      </c>
      <c r="G5189" s="313" t="s">
        <v>2728</v>
      </c>
      <c r="H5189" s="634">
        <v>44594</v>
      </c>
      <c r="I5189" s="628">
        <f t="shared" si="61"/>
        <v>44594</v>
      </c>
      <c r="J5189" s="632"/>
    </row>
    <row r="5190" spans="1:10" s="243" customFormat="1">
      <c r="A5190" s="635" t="s">
        <v>2773</v>
      </c>
      <c r="B5190" s="415" t="s">
        <v>2725</v>
      </c>
      <c r="C5190" s="313" t="s">
        <v>2726</v>
      </c>
      <c r="D5190" s="629">
        <v>459</v>
      </c>
      <c r="E5190" s="451">
        <v>8267</v>
      </c>
      <c r="F5190" s="630" t="s">
        <v>3655</v>
      </c>
      <c r="G5190" s="313" t="s">
        <v>2728</v>
      </c>
      <c r="H5190" s="634">
        <v>44594</v>
      </c>
      <c r="I5190" s="628">
        <f t="shared" ref="I5190:I5253" si="62">H5190+0</f>
        <v>44594</v>
      </c>
      <c r="J5190" s="632"/>
    </row>
    <row r="5191" spans="1:10" s="243" customFormat="1">
      <c r="A5191" s="635" t="s">
        <v>2773</v>
      </c>
      <c r="B5191" s="415" t="s">
        <v>2725</v>
      </c>
      <c r="C5191" s="313" t="s">
        <v>2726</v>
      </c>
      <c r="D5191" s="629">
        <v>460</v>
      </c>
      <c r="E5191" s="451">
        <v>13868</v>
      </c>
      <c r="F5191" s="630" t="s">
        <v>3347</v>
      </c>
      <c r="G5191" s="313" t="s">
        <v>2728</v>
      </c>
      <c r="H5191" s="634">
        <v>44594</v>
      </c>
      <c r="I5191" s="628">
        <f t="shared" si="62"/>
        <v>44594</v>
      </c>
      <c r="J5191" s="632"/>
    </row>
    <row r="5192" spans="1:10" s="243" customFormat="1">
      <c r="A5192" s="635" t="s">
        <v>2915</v>
      </c>
      <c r="B5192" s="415" t="s">
        <v>2725</v>
      </c>
      <c r="C5192" s="313" t="s">
        <v>2726</v>
      </c>
      <c r="D5192" s="629">
        <v>461</v>
      </c>
      <c r="E5192" s="451">
        <v>3000</v>
      </c>
      <c r="F5192" s="630" t="s">
        <v>4173</v>
      </c>
      <c r="G5192" s="313" t="s">
        <v>2728</v>
      </c>
      <c r="H5192" s="634">
        <v>44594</v>
      </c>
      <c r="I5192" s="628">
        <f t="shared" si="62"/>
        <v>44594</v>
      </c>
      <c r="J5192" s="632"/>
    </row>
    <row r="5193" spans="1:10" s="243" customFormat="1">
      <c r="A5193" s="635" t="s">
        <v>2915</v>
      </c>
      <c r="B5193" s="415" t="s">
        <v>2725</v>
      </c>
      <c r="C5193" s="313" t="s">
        <v>2726</v>
      </c>
      <c r="D5193" s="629">
        <v>462</v>
      </c>
      <c r="E5193" s="451">
        <v>3000</v>
      </c>
      <c r="F5193" s="630" t="s">
        <v>4071</v>
      </c>
      <c r="G5193" s="313" t="s">
        <v>2728</v>
      </c>
      <c r="H5193" s="634">
        <v>44594</v>
      </c>
      <c r="I5193" s="628">
        <f t="shared" si="62"/>
        <v>44594</v>
      </c>
      <c r="J5193" s="632"/>
    </row>
    <row r="5194" spans="1:10" s="243" customFormat="1">
      <c r="A5194" s="635" t="s">
        <v>2915</v>
      </c>
      <c r="B5194" s="415" t="s">
        <v>2725</v>
      </c>
      <c r="C5194" s="313" t="s">
        <v>2726</v>
      </c>
      <c r="D5194" s="629">
        <v>463</v>
      </c>
      <c r="E5194" s="451">
        <v>4000</v>
      </c>
      <c r="F5194" s="630" t="s">
        <v>3168</v>
      </c>
      <c r="G5194" s="313" t="s">
        <v>2728</v>
      </c>
      <c r="H5194" s="634">
        <v>44594</v>
      </c>
      <c r="I5194" s="628">
        <f t="shared" si="62"/>
        <v>44594</v>
      </c>
      <c r="J5194" s="632"/>
    </row>
    <row r="5195" spans="1:10" s="243" customFormat="1">
      <c r="A5195" s="635" t="s">
        <v>2935</v>
      </c>
      <c r="B5195" s="415" t="s">
        <v>2725</v>
      </c>
      <c r="C5195" s="313" t="s">
        <v>2726</v>
      </c>
      <c r="D5195" s="629">
        <v>464</v>
      </c>
      <c r="E5195" s="451">
        <v>11476</v>
      </c>
      <c r="F5195" s="630" t="s">
        <v>3533</v>
      </c>
      <c r="G5195" s="313" t="s">
        <v>2728</v>
      </c>
      <c r="H5195" s="634">
        <v>44594</v>
      </c>
      <c r="I5195" s="628">
        <f t="shared" si="62"/>
        <v>44594</v>
      </c>
      <c r="J5195" s="632"/>
    </row>
    <row r="5196" spans="1:10" s="243" customFormat="1">
      <c r="A5196" s="635" t="s">
        <v>2773</v>
      </c>
      <c r="B5196" s="415" t="s">
        <v>2725</v>
      </c>
      <c r="C5196" s="313" t="s">
        <v>2726</v>
      </c>
      <c r="D5196" s="629">
        <v>465</v>
      </c>
      <c r="E5196" s="451">
        <v>8000</v>
      </c>
      <c r="F5196" s="630" t="s">
        <v>4135</v>
      </c>
      <c r="G5196" s="313" t="s">
        <v>2728</v>
      </c>
      <c r="H5196" s="634">
        <v>44594</v>
      </c>
      <c r="I5196" s="628">
        <f t="shared" si="62"/>
        <v>44594</v>
      </c>
      <c r="J5196" s="632"/>
    </row>
    <row r="5197" spans="1:10" s="243" customFormat="1" ht="23.25">
      <c r="A5197" s="635" t="s">
        <v>2773</v>
      </c>
      <c r="B5197" s="415" t="s">
        <v>2725</v>
      </c>
      <c r="C5197" s="313" t="s">
        <v>2726</v>
      </c>
      <c r="D5197" s="629">
        <v>466</v>
      </c>
      <c r="E5197" s="451">
        <v>8000</v>
      </c>
      <c r="F5197" s="630" t="s">
        <v>3609</v>
      </c>
      <c r="G5197" s="313" t="s">
        <v>2728</v>
      </c>
      <c r="H5197" s="634">
        <v>44594</v>
      </c>
      <c r="I5197" s="628">
        <f t="shared" si="62"/>
        <v>44594</v>
      </c>
      <c r="J5197" s="632"/>
    </row>
    <row r="5198" spans="1:10" s="243" customFormat="1">
      <c r="A5198" s="635" t="s">
        <v>2955</v>
      </c>
      <c r="B5198" s="415" t="s">
        <v>2725</v>
      </c>
      <c r="C5198" s="313" t="s">
        <v>2726</v>
      </c>
      <c r="D5198" s="629">
        <v>467</v>
      </c>
      <c r="E5198" s="451">
        <v>9333</v>
      </c>
      <c r="F5198" s="630" t="s">
        <v>4038</v>
      </c>
      <c r="G5198" s="313" t="s">
        <v>2728</v>
      </c>
      <c r="H5198" s="634">
        <v>44594</v>
      </c>
      <c r="I5198" s="628">
        <f t="shared" si="62"/>
        <v>44594</v>
      </c>
      <c r="J5198" s="632"/>
    </row>
    <row r="5199" spans="1:10" s="243" customFormat="1">
      <c r="A5199" s="635" t="s">
        <v>2735</v>
      </c>
      <c r="B5199" s="415" t="s">
        <v>2725</v>
      </c>
      <c r="C5199" s="313" t="s">
        <v>2726</v>
      </c>
      <c r="D5199" s="629">
        <v>468</v>
      </c>
      <c r="E5199" s="451">
        <v>6000</v>
      </c>
      <c r="F5199" s="630" t="s">
        <v>4194</v>
      </c>
      <c r="G5199" s="313" t="s">
        <v>2728</v>
      </c>
      <c r="H5199" s="634">
        <v>44594</v>
      </c>
      <c r="I5199" s="628">
        <f t="shared" si="62"/>
        <v>44594</v>
      </c>
      <c r="J5199" s="632"/>
    </row>
    <row r="5200" spans="1:10" s="243" customFormat="1">
      <c r="A5200" s="635" t="s">
        <v>2724</v>
      </c>
      <c r="B5200" s="415" t="s">
        <v>2725</v>
      </c>
      <c r="C5200" s="313" t="s">
        <v>2726</v>
      </c>
      <c r="D5200" s="629">
        <v>469</v>
      </c>
      <c r="E5200" s="451">
        <v>5000</v>
      </c>
      <c r="F5200" s="630" t="s">
        <v>3903</v>
      </c>
      <c r="G5200" s="313" t="s">
        <v>2728</v>
      </c>
      <c r="H5200" s="634">
        <v>44594</v>
      </c>
      <c r="I5200" s="628">
        <f t="shared" si="62"/>
        <v>44594</v>
      </c>
      <c r="J5200" s="632"/>
    </row>
    <row r="5201" spans="1:10" s="243" customFormat="1">
      <c r="A5201" s="635" t="s">
        <v>2773</v>
      </c>
      <c r="B5201" s="415" t="s">
        <v>2725</v>
      </c>
      <c r="C5201" s="313" t="s">
        <v>2726</v>
      </c>
      <c r="D5201" s="629">
        <v>470</v>
      </c>
      <c r="E5201" s="451">
        <v>10000</v>
      </c>
      <c r="F5201" s="630" t="s">
        <v>2995</v>
      </c>
      <c r="G5201" s="313" t="s">
        <v>2728</v>
      </c>
      <c r="H5201" s="634">
        <v>44594</v>
      </c>
      <c r="I5201" s="628">
        <f t="shared" si="62"/>
        <v>44594</v>
      </c>
      <c r="J5201" s="632"/>
    </row>
    <row r="5202" spans="1:10" s="243" customFormat="1">
      <c r="A5202" s="635" t="s">
        <v>2785</v>
      </c>
      <c r="B5202" s="415" t="s">
        <v>2725</v>
      </c>
      <c r="C5202" s="313" t="s">
        <v>2726</v>
      </c>
      <c r="D5202" s="629">
        <v>471</v>
      </c>
      <c r="E5202" s="451">
        <v>5000</v>
      </c>
      <c r="F5202" s="630" t="s">
        <v>3346</v>
      </c>
      <c r="G5202" s="313" t="s">
        <v>2728</v>
      </c>
      <c r="H5202" s="634">
        <v>44594</v>
      </c>
      <c r="I5202" s="628">
        <f t="shared" si="62"/>
        <v>44594</v>
      </c>
      <c r="J5202" s="632"/>
    </row>
    <row r="5203" spans="1:10" s="243" customFormat="1">
      <c r="A5203" s="635" t="s">
        <v>2735</v>
      </c>
      <c r="B5203" s="415" t="s">
        <v>2725</v>
      </c>
      <c r="C5203" s="313" t="s">
        <v>2726</v>
      </c>
      <c r="D5203" s="629">
        <v>472</v>
      </c>
      <c r="E5203" s="451">
        <v>14000</v>
      </c>
      <c r="F5203" s="630" t="s">
        <v>6307</v>
      </c>
      <c r="G5203" s="313" t="s">
        <v>2728</v>
      </c>
      <c r="H5203" s="634">
        <v>44594</v>
      </c>
      <c r="I5203" s="628">
        <f t="shared" si="62"/>
        <v>44594</v>
      </c>
      <c r="J5203" s="632"/>
    </row>
    <row r="5204" spans="1:10" s="243" customFormat="1">
      <c r="A5204" s="635" t="s">
        <v>2724</v>
      </c>
      <c r="B5204" s="415" t="s">
        <v>2725</v>
      </c>
      <c r="C5204" s="313" t="s">
        <v>2726</v>
      </c>
      <c r="D5204" s="629">
        <v>473</v>
      </c>
      <c r="E5204" s="451">
        <v>5000</v>
      </c>
      <c r="F5204" s="630" t="s">
        <v>3576</v>
      </c>
      <c r="G5204" s="313" t="s">
        <v>2728</v>
      </c>
      <c r="H5204" s="634">
        <v>44594</v>
      </c>
      <c r="I5204" s="628">
        <f t="shared" si="62"/>
        <v>44594</v>
      </c>
      <c r="J5204" s="632"/>
    </row>
    <row r="5205" spans="1:10" s="243" customFormat="1">
      <c r="A5205" s="635" t="s">
        <v>2808</v>
      </c>
      <c r="B5205" s="415" t="s">
        <v>2725</v>
      </c>
      <c r="C5205" s="313" t="s">
        <v>2726</v>
      </c>
      <c r="D5205" s="629">
        <v>474</v>
      </c>
      <c r="E5205" s="451">
        <v>8250</v>
      </c>
      <c r="F5205" s="630" t="s">
        <v>3780</v>
      </c>
      <c r="G5205" s="313" t="s">
        <v>2728</v>
      </c>
      <c r="H5205" s="634">
        <v>44594</v>
      </c>
      <c r="I5205" s="628">
        <f t="shared" si="62"/>
        <v>44594</v>
      </c>
      <c r="J5205" s="632"/>
    </row>
    <row r="5206" spans="1:10" s="243" customFormat="1">
      <c r="A5206" s="635" t="s">
        <v>2785</v>
      </c>
      <c r="B5206" s="415" t="s">
        <v>2725</v>
      </c>
      <c r="C5206" s="313" t="s">
        <v>2726</v>
      </c>
      <c r="D5206" s="629">
        <v>475</v>
      </c>
      <c r="E5206" s="451">
        <v>5000</v>
      </c>
      <c r="F5206" s="630" t="s">
        <v>3983</v>
      </c>
      <c r="G5206" s="313" t="s">
        <v>2728</v>
      </c>
      <c r="H5206" s="634">
        <v>44594</v>
      </c>
      <c r="I5206" s="628">
        <f t="shared" si="62"/>
        <v>44594</v>
      </c>
      <c r="J5206" s="632"/>
    </row>
    <row r="5207" spans="1:10" s="243" customFormat="1">
      <c r="A5207" s="635" t="s">
        <v>2773</v>
      </c>
      <c r="B5207" s="415" t="s">
        <v>2725</v>
      </c>
      <c r="C5207" s="313" t="s">
        <v>2726</v>
      </c>
      <c r="D5207" s="629">
        <v>476</v>
      </c>
      <c r="E5207" s="451">
        <v>12000</v>
      </c>
      <c r="F5207" s="630" t="s">
        <v>3966</v>
      </c>
      <c r="G5207" s="313" t="s">
        <v>2728</v>
      </c>
      <c r="H5207" s="634">
        <v>44594</v>
      </c>
      <c r="I5207" s="628">
        <f t="shared" si="62"/>
        <v>44594</v>
      </c>
      <c r="J5207" s="632"/>
    </row>
    <row r="5208" spans="1:10" s="243" customFormat="1">
      <c r="A5208" s="635" t="s">
        <v>2773</v>
      </c>
      <c r="B5208" s="415" t="s">
        <v>2725</v>
      </c>
      <c r="C5208" s="313" t="s">
        <v>2726</v>
      </c>
      <c r="D5208" s="629">
        <v>477</v>
      </c>
      <c r="E5208" s="451">
        <v>8000</v>
      </c>
      <c r="F5208" s="630" t="s">
        <v>3506</v>
      </c>
      <c r="G5208" s="313" t="s">
        <v>2728</v>
      </c>
      <c r="H5208" s="634">
        <v>44594</v>
      </c>
      <c r="I5208" s="628">
        <f t="shared" si="62"/>
        <v>44594</v>
      </c>
      <c r="J5208" s="632"/>
    </row>
    <row r="5209" spans="1:10" s="243" customFormat="1">
      <c r="A5209" s="635" t="s">
        <v>3341</v>
      </c>
      <c r="B5209" s="415" t="s">
        <v>2725</v>
      </c>
      <c r="C5209" s="313" t="s">
        <v>2726</v>
      </c>
      <c r="D5209" s="629">
        <v>478</v>
      </c>
      <c r="E5209" s="451">
        <v>11200</v>
      </c>
      <c r="F5209" s="630" t="s">
        <v>3667</v>
      </c>
      <c r="G5209" s="313" t="s">
        <v>2728</v>
      </c>
      <c r="H5209" s="634">
        <v>44594</v>
      </c>
      <c r="I5209" s="628">
        <f t="shared" si="62"/>
        <v>44594</v>
      </c>
      <c r="J5209" s="632"/>
    </row>
    <row r="5210" spans="1:10" s="243" customFormat="1">
      <c r="A5210" s="635" t="s">
        <v>2785</v>
      </c>
      <c r="B5210" s="415" t="s">
        <v>2725</v>
      </c>
      <c r="C5210" s="313" t="s">
        <v>2726</v>
      </c>
      <c r="D5210" s="629">
        <v>479</v>
      </c>
      <c r="E5210" s="451">
        <v>5000</v>
      </c>
      <c r="F5210" s="630" t="s">
        <v>3905</v>
      </c>
      <c r="G5210" s="313" t="s">
        <v>2728</v>
      </c>
      <c r="H5210" s="634">
        <v>44594</v>
      </c>
      <c r="I5210" s="628">
        <f t="shared" si="62"/>
        <v>44594</v>
      </c>
      <c r="J5210" s="632"/>
    </row>
    <row r="5211" spans="1:10" s="243" customFormat="1">
      <c r="A5211" s="635" t="s">
        <v>2955</v>
      </c>
      <c r="B5211" s="415" t="s">
        <v>2725</v>
      </c>
      <c r="C5211" s="313" t="s">
        <v>2726</v>
      </c>
      <c r="D5211" s="629">
        <v>480</v>
      </c>
      <c r="E5211" s="451">
        <v>14000</v>
      </c>
      <c r="F5211" s="630" t="s">
        <v>3985</v>
      </c>
      <c r="G5211" s="313" t="s">
        <v>2728</v>
      </c>
      <c r="H5211" s="634">
        <v>44594</v>
      </c>
      <c r="I5211" s="628">
        <f t="shared" si="62"/>
        <v>44594</v>
      </c>
      <c r="J5211" s="632"/>
    </row>
    <row r="5212" spans="1:10" s="243" customFormat="1">
      <c r="A5212" s="635" t="s">
        <v>3341</v>
      </c>
      <c r="B5212" s="415" t="s">
        <v>2725</v>
      </c>
      <c r="C5212" s="313" t="s">
        <v>2726</v>
      </c>
      <c r="D5212" s="629">
        <v>481</v>
      </c>
      <c r="E5212" s="451">
        <v>8000</v>
      </c>
      <c r="F5212" s="630" t="s">
        <v>4019</v>
      </c>
      <c r="G5212" s="313" t="s">
        <v>2728</v>
      </c>
      <c r="H5212" s="634">
        <v>44594</v>
      </c>
      <c r="I5212" s="628">
        <f t="shared" si="62"/>
        <v>44594</v>
      </c>
      <c r="J5212" s="632"/>
    </row>
    <row r="5213" spans="1:10" s="243" customFormat="1">
      <c r="A5213" s="635" t="s">
        <v>2808</v>
      </c>
      <c r="B5213" s="415" t="s">
        <v>2725</v>
      </c>
      <c r="C5213" s="313" t="s">
        <v>2726</v>
      </c>
      <c r="D5213" s="629">
        <v>482</v>
      </c>
      <c r="E5213" s="451">
        <v>8000</v>
      </c>
      <c r="F5213" s="630" t="s">
        <v>3654</v>
      </c>
      <c r="G5213" s="313" t="s">
        <v>2728</v>
      </c>
      <c r="H5213" s="634">
        <v>44594</v>
      </c>
      <c r="I5213" s="628">
        <f t="shared" si="62"/>
        <v>44594</v>
      </c>
      <c r="J5213" s="632"/>
    </row>
    <row r="5214" spans="1:10" s="243" customFormat="1">
      <c r="A5214" s="635" t="s">
        <v>2724</v>
      </c>
      <c r="B5214" s="415" t="s">
        <v>2725</v>
      </c>
      <c r="C5214" s="313" t="s">
        <v>2726</v>
      </c>
      <c r="D5214" s="629">
        <v>483</v>
      </c>
      <c r="E5214" s="451">
        <v>5000</v>
      </c>
      <c r="F5214" s="630" t="s">
        <v>3948</v>
      </c>
      <c r="G5214" s="313" t="s">
        <v>2728</v>
      </c>
      <c r="H5214" s="634">
        <v>44594</v>
      </c>
      <c r="I5214" s="628">
        <f t="shared" si="62"/>
        <v>44594</v>
      </c>
      <c r="J5214" s="632"/>
    </row>
    <row r="5215" spans="1:10" s="243" customFormat="1">
      <c r="A5215" s="635" t="s">
        <v>2735</v>
      </c>
      <c r="B5215" s="415" t="s">
        <v>2725</v>
      </c>
      <c r="C5215" s="313" t="s">
        <v>2726</v>
      </c>
      <c r="D5215" s="629">
        <v>484</v>
      </c>
      <c r="E5215" s="451">
        <v>8000</v>
      </c>
      <c r="F5215" s="630" t="s">
        <v>4208</v>
      </c>
      <c r="G5215" s="313" t="s">
        <v>2728</v>
      </c>
      <c r="H5215" s="634">
        <v>44594</v>
      </c>
      <c r="I5215" s="628">
        <f t="shared" si="62"/>
        <v>44594</v>
      </c>
      <c r="J5215" s="632"/>
    </row>
    <row r="5216" spans="1:10" s="243" customFormat="1">
      <c r="A5216" s="635" t="s">
        <v>2773</v>
      </c>
      <c r="B5216" s="415" t="s">
        <v>2725</v>
      </c>
      <c r="C5216" s="313" t="s">
        <v>2726</v>
      </c>
      <c r="D5216" s="629">
        <v>485</v>
      </c>
      <c r="E5216" s="451">
        <v>10000</v>
      </c>
      <c r="F5216" s="630" t="s">
        <v>3461</v>
      </c>
      <c r="G5216" s="313" t="s">
        <v>2728</v>
      </c>
      <c r="H5216" s="634">
        <v>44594</v>
      </c>
      <c r="I5216" s="628">
        <f t="shared" si="62"/>
        <v>44594</v>
      </c>
      <c r="J5216" s="632"/>
    </row>
    <row r="5217" spans="1:10" s="243" customFormat="1">
      <c r="A5217" s="635" t="s">
        <v>2724</v>
      </c>
      <c r="B5217" s="415" t="s">
        <v>2725</v>
      </c>
      <c r="C5217" s="313" t="s">
        <v>2726</v>
      </c>
      <c r="D5217" s="629">
        <v>486</v>
      </c>
      <c r="E5217" s="451">
        <v>5000</v>
      </c>
      <c r="F5217" s="630" t="s">
        <v>4102</v>
      </c>
      <c r="G5217" s="313" t="s">
        <v>2728</v>
      </c>
      <c r="H5217" s="634">
        <v>44594</v>
      </c>
      <c r="I5217" s="628">
        <f t="shared" si="62"/>
        <v>44594</v>
      </c>
      <c r="J5217" s="632"/>
    </row>
    <row r="5218" spans="1:10" s="243" customFormat="1">
      <c r="A5218" s="635" t="s">
        <v>2773</v>
      </c>
      <c r="B5218" s="415" t="s">
        <v>2725</v>
      </c>
      <c r="C5218" s="313" t="s">
        <v>2726</v>
      </c>
      <c r="D5218" s="629">
        <v>487</v>
      </c>
      <c r="E5218" s="451">
        <v>10000</v>
      </c>
      <c r="F5218" s="630" t="s">
        <v>3924</v>
      </c>
      <c r="G5218" s="313" t="s">
        <v>2728</v>
      </c>
      <c r="H5218" s="634">
        <v>44594</v>
      </c>
      <c r="I5218" s="628">
        <f t="shared" si="62"/>
        <v>44594</v>
      </c>
      <c r="J5218" s="632"/>
    </row>
    <row r="5219" spans="1:10" s="243" customFormat="1">
      <c r="A5219" s="635" t="s">
        <v>2773</v>
      </c>
      <c r="B5219" s="415" t="s">
        <v>2725</v>
      </c>
      <c r="C5219" s="313" t="s">
        <v>2726</v>
      </c>
      <c r="D5219" s="629">
        <v>488</v>
      </c>
      <c r="E5219" s="451">
        <v>11000</v>
      </c>
      <c r="F5219" s="630" t="s">
        <v>3826</v>
      </c>
      <c r="G5219" s="313" t="s">
        <v>2728</v>
      </c>
      <c r="H5219" s="634">
        <v>44594</v>
      </c>
      <c r="I5219" s="628">
        <f t="shared" si="62"/>
        <v>44594</v>
      </c>
      <c r="J5219" s="632"/>
    </row>
    <row r="5220" spans="1:10" s="243" customFormat="1">
      <c r="A5220" s="635" t="s">
        <v>2785</v>
      </c>
      <c r="B5220" s="415" t="s">
        <v>2725</v>
      </c>
      <c r="C5220" s="313" t="s">
        <v>2726</v>
      </c>
      <c r="D5220" s="629">
        <v>489</v>
      </c>
      <c r="E5220" s="451">
        <v>5000</v>
      </c>
      <c r="F5220" s="630" t="s">
        <v>3329</v>
      </c>
      <c r="G5220" s="313" t="s">
        <v>2728</v>
      </c>
      <c r="H5220" s="634">
        <v>44594</v>
      </c>
      <c r="I5220" s="628">
        <f t="shared" si="62"/>
        <v>44594</v>
      </c>
      <c r="J5220" s="632"/>
    </row>
    <row r="5221" spans="1:10" s="243" customFormat="1">
      <c r="A5221" s="635" t="s">
        <v>2724</v>
      </c>
      <c r="B5221" s="415" t="s">
        <v>2725</v>
      </c>
      <c r="C5221" s="313" t="s">
        <v>2726</v>
      </c>
      <c r="D5221" s="629">
        <v>490</v>
      </c>
      <c r="E5221" s="451">
        <v>5000</v>
      </c>
      <c r="F5221" s="630" t="s">
        <v>3753</v>
      </c>
      <c r="G5221" s="313" t="s">
        <v>2728</v>
      </c>
      <c r="H5221" s="634">
        <v>44594</v>
      </c>
      <c r="I5221" s="628">
        <f t="shared" si="62"/>
        <v>44594</v>
      </c>
      <c r="J5221" s="632"/>
    </row>
    <row r="5222" spans="1:10" s="243" customFormat="1">
      <c r="A5222" s="635" t="s">
        <v>3341</v>
      </c>
      <c r="B5222" s="415" t="s">
        <v>2725</v>
      </c>
      <c r="C5222" s="313" t="s">
        <v>2726</v>
      </c>
      <c r="D5222" s="629">
        <v>491</v>
      </c>
      <c r="E5222" s="451">
        <v>8533</v>
      </c>
      <c r="F5222" s="630" t="s">
        <v>3668</v>
      </c>
      <c r="G5222" s="313" t="s">
        <v>2728</v>
      </c>
      <c r="H5222" s="634">
        <v>44594</v>
      </c>
      <c r="I5222" s="628">
        <f t="shared" si="62"/>
        <v>44594</v>
      </c>
      <c r="J5222" s="632"/>
    </row>
    <row r="5223" spans="1:10" s="243" customFormat="1" ht="23.25">
      <c r="A5223" s="635" t="s">
        <v>2767</v>
      </c>
      <c r="B5223" s="415" t="s">
        <v>2725</v>
      </c>
      <c r="C5223" s="313" t="s">
        <v>2726</v>
      </c>
      <c r="D5223" s="629">
        <v>492</v>
      </c>
      <c r="E5223" s="451">
        <v>6000</v>
      </c>
      <c r="F5223" s="630" t="s">
        <v>2921</v>
      </c>
      <c r="G5223" s="313" t="s">
        <v>2728</v>
      </c>
      <c r="H5223" s="634">
        <v>44594</v>
      </c>
      <c r="I5223" s="628">
        <f t="shared" si="62"/>
        <v>44594</v>
      </c>
      <c r="J5223" s="632"/>
    </row>
    <row r="5224" spans="1:10" s="243" customFormat="1" ht="23.25">
      <c r="A5224" s="635" t="s">
        <v>3398</v>
      </c>
      <c r="B5224" s="415" t="s">
        <v>2725</v>
      </c>
      <c r="C5224" s="313" t="s">
        <v>2726</v>
      </c>
      <c r="D5224" s="629">
        <v>493</v>
      </c>
      <c r="E5224" s="451">
        <v>23978.54</v>
      </c>
      <c r="F5224" s="630" t="s">
        <v>4198</v>
      </c>
      <c r="G5224" s="313" t="s">
        <v>2728</v>
      </c>
      <c r="H5224" s="634">
        <v>44594</v>
      </c>
      <c r="I5224" s="628">
        <f t="shared" si="62"/>
        <v>44594</v>
      </c>
      <c r="J5224" s="632"/>
    </row>
    <row r="5225" spans="1:10" s="243" customFormat="1">
      <c r="A5225" s="635" t="s">
        <v>2773</v>
      </c>
      <c r="B5225" s="415" t="s">
        <v>2725</v>
      </c>
      <c r="C5225" s="313" t="s">
        <v>2726</v>
      </c>
      <c r="D5225" s="629">
        <v>494</v>
      </c>
      <c r="E5225" s="451">
        <v>11000</v>
      </c>
      <c r="F5225" s="630" t="s">
        <v>3806</v>
      </c>
      <c r="G5225" s="313" t="s">
        <v>2728</v>
      </c>
      <c r="H5225" s="634">
        <v>44595</v>
      </c>
      <c r="I5225" s="628">
        <f t="shared" si="62"/>
        <v>44595</v>
      </c>
      <c r="J5225" s="632"/>
    </row>
    <row r="5226" spans="1:10" s="243" customFormat="1" ht="23.25">
      <c r="A5226" s="635" t="s">
        <v>2785</v>
      </c>
      <c r="B5226" s="415" t="s">
        <v>2725</v>
      </c>
      <c r="C5226" s="313" t="s">
        <v>2726</v>
      </c>
      <c r="D5226" s="629">
        <v>495</v>
      </c>
      <c r="E5226" s="451">
        <v>5000</v>
      </c>
      <c r="F5226" s="630" t="s">
        <v>3824</v>
      </c>
      <c r="G5226" s="313" t="s">
        <v>2728</v>
      </c>
      <c r="H5226" s="634">
        <v>44595</v>
      </c>
      <c r="I5226" s="628">
        <f t="shared" si="62"/>
        <v>44595</v>
      </c>
      <c r="J5226" s="632"/>
    </row>
    <row r="5227" spans="1:10" s="243" customFormat="1">
      <c r="A5227" s="635" t="s">
        <v>3341</v>
      </c>
      <c r="B5227" s="415" t="s">
        <v>2725</v>
      </c>
      <c r="C5227" s="313" t="s">
        <v>2726</v>
      </c>
      <c r="D5227" s="629">
        <v>496</v>
      </c>
      <c r="E5227" s="451">
        <v>8000</v>
      </c>
      <c r="F5227" s="630" t="s">
        <v>4112</v>
      </c>
      <c r="G5227" s="313" t="s">
        <v>2728</v>
      </c>
      <c r="H5227" s="634">
        <v>44595</v>
      </c>
      <c r="I5227" s="628">
        <f t="shared" si="62"/>
        <v>44595</v>
      </c>
      <c r="J5227" s="632"/>
    </row>
    <row r="5228" spans="1:10" s="243" customFormat="1">
      <c r="A5228" s="635" t="s">
        <v>2773</v>
      </c>
      <c r="B5228" s="415" t="s">
        <v>2725</v>
      </c>
      <c r="C5228" s="313" t="s">
        <v>2726</v>
      </c>
      <c r="D5228" s="629">
        <v>497</v>
      </c>
      <c r="E5228" s="451">
        <v>10000</v>
      </c>
      <c r="F5228" s="630" t="s">
        <v>3696</v>
      </c>
      <c r="G5228" s="313" t="s">
        <v>2728</v>
      </c>
      <c r="H5228" s="634">
        <v>44595</v>
      </c>
      <c r="I5228" s="628">
        <f t="shared" si="62"/>
        <v>44595</v>
      </c>
      <c r="J5228" s="632"/>
    </row>
    <row r="5229" spans="1:10" s="243" customFormat="1">
      <c r="A5229" s="635" t="s">
        <v>2811</v>
      </c>
      <c r="B5229" s="415" t="s">
        <v>2725</v>
      </c>
      <c r="C5229" s="313" t="s">
        <v>2726</v>
      </c>
      <c r="D5229" s="629">
        <v>498</v>
      </c>
      <c r="E5229" s="451">
        <v>10250</v>
      </c>
      <c r="F5229" s="630" t="s">
        <v>3388</v>
      </c>
      <c r="G5229" s="313" t="s">
        <v>2728</v>
      </c>
      <c r="H5229" s="634">
        <v>44595</v>
      </c>
      <c r="I5229" s="628">
        <f t="shared" si="62"/>
        <v>44595</v>
      </c>
      <c r="J5229" s="632"/>
    </row>
    <row r="5230" spans="1:10" s="243" customFormat="1" ht="23.25">
      <c r="A5230" s="635" t="s">
        <v>3402</v>
      </c>
      <c r="B5230" s="415" t="s">
        <v>2725</v>
      </c>
      <c r="C5230" s="313" t="s">
        <v>2726</v>
      </c>
      <c r="D5230" s="629">
        <v>499</v>
      </c>
      <c r="E5230" s="451">
        <v>33000</v>
      </c>
      <c r="F5230" s="630" t="s">
        <v>3316</v>
      </c>
      <c r="G5230" s="313" t="s">
        <v>2728</v>
      </c>
      <c r="H5230" s="634">
        <v>44595</v>
      </c>
      <c r="I5230" s="628">
        <f t="shared" si="62"/>
        <v>44595</v>
      </c>
      <c r="J5230" s="632"/>
    </row>
    <row r="5231" spans="1:10" s="243" customFormat="1" ht="23.25">
      <c r="A5231" s="635" t="s">
        <v>3606</v>
      </c>
      <c r="B5231" s="415" t="s">
        <v>2725</v>
      </c>
      <c r="C5231" s="313" t="s">
        <v>2726</v>
      </c>
      <c r="D5231" s="629">
        <v>500</v>
      </c>
      <c r="E5231" s="451">
        <v>885</v>
      </c>
      <c r="F5231" s="630" t="s">
        <v>3607</v>
      </c>
      <c r="G5231" s="313" t="s">
        <v>2728</v>
      </c>
      <c r="H5231" s="634">
        <v>44595</v>
      </c>
      <c r="I5231" s="628">
        <f t="shared" si="62"/>
        <v>44595</v>
      </c>
      <c r="J5231" s="632"/>
    </row>
    <row r="5232" spans="1:10" s="243" customFormat="1">
      <c r="A5232" s="635" t="s">
        <v>2912</v>
      </c>
      <c r="B5232" s="415" t="s">
        <v>2725</v>
      </c>
      <c r="C5232" s="313" t="s">
        <v>2726</v>
      </c>
      <c r="D5232" s="629">
        <v>501</v>
      </c>
      <c r="E5232" s="451">
        <v>1500</v>
      </c>
      <c r="F5232" s="630" t="s">
        <v>2913</v>
      </c>
      <c r="G5232" s="313" t="s">
        <v>2728</v>
      </c>
      <c r="H5232" s="634">
        <v>44595</v>
      </c>
      <c r="I5232" s="628">
        <f t="shared" si="62"/>
        <v>44595</v>
      </c>
      <c r="J5232" s="632"/>
    </row>
    <row r="5233" spans="1:10" s="243" customFormat="1">
      <c r="A5233" s="635" t="s">
        <v>2808</v>
      </c>
      <c r="B5233" s="415" t="s">
        <v>2725</v>
      </c>
      <c r="C5233" s="313" t="s">
        <v>2726</v>
      </c>
      <c r="D5233" s="629">
        <v>502</v>
      </c>
      <c r="E5233" s="451">
        <v>12000</v>
      </c>
      <c r="F5233" s="630" t="s">
        <v>3921</v>
      </c>
      <c r="G5233" s="313" t="s">
        <v>2728</v>
      </c>
      <c r="H5233" s="634">
        <v>44595</v>
      </c>
      <c r="I5233" s="628">
        <f t="shared" si="62"/>
        <v>44595</v>
      </c>
      <c r="J5233" s="632"/>
    </row>
    <row r="5234" spans="1:10" s="243" customFormat="1">
      <c r="A5234" s="635" t="s">
        <v>2773</v>
      </c>
      <c r="B5234" s="415" t="s">
        <v>2725</v>
      </c>
      <c r="C5234" s="313" t="s">
        <v>2726</v>
      </c>
      <c r="D5234" s="629">
        <v>503</v>
      </c>
      <c r="E5234" s="451">
        <v>11000</v>
      </c>
      <c r="F5234" s="630" t="s">
        <v>4210</v>
      </c>
      <c r="G5234" s="313" t="s">
        <v>2728</v>
      </c>
      <c r="H5234" s="634">
        <v>44595</v>
      </c>
      <c r="I5234" s="628">
        <f t="shared" si="62"/>
        <v>44595</v>
      </c>
      <c r="J5234" s="632"/>
    </row>
    <row r="5235" spans="1:10" s="243" customFormat="1">
      <c r="A5235" s="635" t="s">
        <v>3307</v>
      </c>
      <c r="B5235" s="415" t="s">
        <v>2725</v>
      </c>
      <c r="C5235" s="313" t="s">
        <v>2726</v>
      </c>
      <c r="D5235" s="629">
        <v>504</v>
      </c>
      <c r="E5235" s="451">
        <v>13000</v>
      </c>
      <c r="F5235" s="630" t="s">
        <v>3309</v>
      </c>
      <c r="G5235" s="313" t="s">
        <v>2728</v>
      </c>
      <c r="H5235" s="634">
        <v>44595</v>
      </c>
      <c r="I5235" s="628">
        <f t="shared" si="62"/>
        <v>44595</v>
      </c>
      <c r="J5235" s="632"/>
    </row>
    <row r="5236" spans="1:10" s="243" customFormat="1">
      <c r="A5236" s="635" t="s">
        <v>2950</v>
      </c>
      <c r="B5236" s="415" t="s">
        <v>2725</v>
      </c>
      <c r="C5236" s="313" t="s">
        <v>2726</v>
      </c>
      <c r="D5236" s="629">
        <v>505</v>
      </c>
      <c r="E5236" s="451">
        <v>784.93</v>
      </c>
      <c r="F5236" s="630" t="s">
        <v>4064</v>
      </c>
      <c r="G5236" s="313" t="s">
        <v>2728</v>
      </c>
      <c r="H5236" s="634">
        <v>44595</v>
      </c>
      <c r="I5236" s="628">
        <f t="shared" si="62"/>
        <v>44595</v>
      </c>
      <c r="J5236" s="632"/>
    </row>
    <row r="5237" spans="1:10" s="243" customFormat="1">
      <c r="A5237" s="635" t="s">
        <v>2773</v>
      </c>
      <c r="B5237" s="415" t="s">
        <v>2725</v>
      </c>
      <c r="C5237" s="313" t="s">
        <v>2726</v>
      </c>
      <c r="D5237" s="629">
        <v>506</v>
      </c>
      <c r="E5237" s="451">
        <v>10000</v>
      </c>
      <c r="F5237" s="630" t="s">
        <v>2923</v>
      </c>
      <c r="G5237" s="313" t="s">
        <v>2728</v>
      </c>
      <c r="H5237" s="634">
        <v>44595</v>
      </c>
      <c r="I5237" s="628">
        <f t="shared" si="62"/>
        <v>44595</v>
      </c>
      <c r="J5237" s="632"/>
    </row>
    <row r="5238" spans="1:10" s="243" customFormat="1">
      <c r="A5238" s="635" t="s">
        <v>2773</v>
      </c>
      <c r="B5238" s="415" t="s">
        <v>2725</v>
      </c>
      <c r="C5238" s="313" t="s">
        <v>2726</v>
      </c>
      <c r="D5238" s="629">
        <v>507</v>
      </c>
      <c r="E5238" s="451">
        <v>10000</v>
      </c>
      <c r="F5238" s="630" t="s">
        <v>4159</v>
      </c>
      <c r="G5238" s="313" t="s">
        <v>2728</v>
      </c>
      <c r="H5238" s="634">
        <v>44595</v>
      </c>
      <c r="I5238" s="628">
        <f t="shared" si="62"/>
        <v>44595</v>
      </c>
      <c r="J5238" s="632"/>
    </row>
    <row r="5239" spans="1:10" s="243" customFormat="1">
      <c r="A5239" s="635" t="s">
        <v>2950</v>
      </c>
      <c r="B5239" s="415" t="s">
        <v>2725</v>
      </c>
      <c r="C5239" s="313" t="s">
        <v>2726</v>
      </c>
      <c r="D5239" s="629">
        <v>508</v>
      </c>
      <c r="E5239" s="451">
        <v>2544.3000000000002</v>
      </c>
      <c r="F5239" s="630" t="s">
        <v>3496</v>
      </c>
      <c r="G5239" s="313" t="s">
        <v>2728</v>
      </c>
      <c r="H5239" s="634">
        <v>44595</v>
      </c>
      <c r="I5239" s="628">
        <f t="shared" si="62"/>
        <v>44595</v>
      </c>
      <c r="J5239" s="632"/>
    </row>
    <row r="5240" spans="1:10" s="243" customFormat="1">
      <c r="A5240" s="635" t="s">
        <v>2950</v>
      </c>
      <c r="B5240" s="415" t="s">
        <v>2725</v>
      </c>
      <c r="C5240" s="313" t="s">
        <v>2726</v>
      </c>
      <c r="D5240" s="629">
        <v>509</v>
      </c>
      <c r="E5240" s="451">
        <v>324.02</v>
      </c>
      <c r="F5240" s="630" t="s">
        <v>3496</v>
      </c>
      <c r="G5240" s="313" t="s">
        <v>2728</v>
      </c>
      <c r="H5240" s="634">
        <v>44595</v>
      </c>
      <c r="I5240" s="628">
        <f t="shared" si="62"/>
        <v>44595</v>
      </c>
      <c r="J5240" s="632"/>
    </row>
    <row r="5241" spans="1:10" s="243" customFormat="1">
      <c r="A5241" s="635" t="s">
        <v>2950</v>
      </c>
      <c r="B5241" s="415" t="s">
        <v>2725</v>
      </c>
      <c r="C5241" s="313" t="s">
        <v>2726</v>
      </c>
      <c r="D5241" s="629">
        <v>510</v>
      </c>
      <c r="E5241" s="451">
        <v>1329.02</v>
      </c>
      <c r="F5241" s="630" t="s">
        <v>4049</v>
      </c>
      <c r="G5241" s="313" t="s">
        <v>2728</v>
      </c>
      <c r="H5241" s="634">
        <v>44595</v>
      </c>
      <c r="I5241" s="628">
        <f t="shared" si="62"/>
        <v>44595</v>
      </c>
      <c r="J5241" s="632"/>
    </row>
    <row r="5242" spans="1:10" s="243" customFormat="1">
      <c r="A5242" s="635" t="s">
        <v>2773</v>
      </c>
      <c r="B5242" s="415" t="s">
        <v>2725</v>
      </c>
      <c r="C5242" s="313" t="s">
        <v>2726</v>
      </c>
      <c r="D5242" s="629">
        <v>511</v>
      </c>
      <c r="E5242" s="451">
        <v>13000</v>
      </c>
      <c r="F5242" s="630" t="s">
        <v>3752</v>
      </c>
      <c r="G5242" s="313" t="s">
        <v>2728</v>
      </c>
      <c r="H5242" s="634">
        <v>44595</v>
      </c>
      <c r="I5242" s="628">
        <f t="shared" si="62"/>
        <v>44595</v>
      </c>
      <c r="J5242" s="632"/>
    </row>
    <row r="5243" spans="1:10" s="243" customFormat="1">
      <c r="A5243" s="635" t="s">
        <v>2773</v>
      </c>
      <c r="B5243" s="415" t="s">
        <v>2725</v>
      </c>
      <c r="C5243" s="313" t="s">
        <v>2726</v>
      </c>
      <c r="D5243" s="629">
        <v>512</v>
      </c>
      <c r="E5243" s="451">
        <v>10000</v>
      </c>
      <c r="F5243" s="630" t="s">
        <v>3512</v>
      </c>
      <c r="G5243" s="313" t="s">
        <v>2728</v>
      </c>
      <c r="H5243" s="634">
        <v>44595</v>
      </c>
      <c r="I5243" s="628">
        <f t="shared" si="62"/>
        <v>44595</v>
      </c>
      <c r="J5243" s="632"/>
    </row>
    <row r="5244" spans="1:10" s="243" customFormat="1">
      <c r="A5244" s="635" t="s">
        <v>2808</v>
      </c>
      <c r="B5244" s="415" t="s">
        <v>2725</v>
      </c>
      <c r="C5244" s="313" t="s">
        <v>2726</v>
      </c>
      <c r="D5244" s="629">
        <v>513</v>
      </c>
      <c r="E5244" s="451">
        <v>8000</v>
      </c>
      <c r="F5244" s="630" t="s">
        <v>3036</v>
      </c>
      <c r="G5244" s="313" t="s">
        <v>2728</v>
      </c>
      <c r="H5244" s="634">
        <v>44595</v>
      </c>
      <c r="I5244" s="628">
        <f t="shared" si="62"/>
        <v>44595</v>
      </c>
      <c r="J5244" s="632"/>
    </row>
    <row r="5245" spans="1:10" s="243" customFormat="1" ht="23.25">
      <c r="A5245" s="635" t="s">
        <v>2904</v>
      </c>
      <c r="B5245" s="415" t="s">
        <v>2725</v>
      </c>
      <c r="C5245" s="313" t="s">
        <v>2726</v>
      </c>
      <c r="D5245" s="629">
        <v>514</v>
      </c>
      <c r="E5245" s="451">
        <v>36000</v>
      </c>
      <c r="F5245" s="630" t="s">
        <v>2905</v>
      </c>
      <c r="G5245" s="313" t="s">
        <v>2728</v>
      </c>
      <c r="H5245" s="634">
        <v>44595</v>
      </c>
      <c r="I5245" s="628">
        <f t="shared" si="62"/>
        <v>44595</v>
      </c>
      <c r="J5245" s="632"/>
    </row>
    <row r="5246" spans="1:10" s="243" customFormat="1">
      <c r="A5246" s="635" t="s">
        <v>4003</v>
      </c>
      <c r="B5246" s="415" t="s">
        <v>2725</v>
      </c>
      <c r="C5246" s="313" t="s">
        <v>2726</v>
      </c>
      <c r="D5246" s="629">
        <v>515</v>
      </c>
      <c r="E5246" s="451">
        <v>10047.040000000001</v>
      </c>
      <c r="F5246" s="630" t="s">
        <v>4004</v>
      </c>
      <c r="G5246" s="313" t="s">
        <v>2728</v>
      </c>
      <c r="H5246" s="634">
        <v>44595</v>
      </c>
      <c r="I5246" s="628">
        <f t="shared" si="62"/>
        <v>44595</v>
      </c>
      <c r="J5246" s="632"/>
    </row>
    <row r="5247" spans="1:10" s="243" customFormat="1">
      <c r="A5247" s="635" t="s">
        <v>2808</v>
      </c>
      <c r="B5247" s="415" t="s">
        <v>2725</v>
      </c>
      <c r="C5247" s="313" t="s">
        <v>2726</v>
      </c>
      <c r="D5247" s="629">
        <v>516</v>
      </c>
      <c r="E5247" s="451">
        <v>8000</v>
      </c>
      <c r="F5247" s="630" t="s">
        <v>3052</v>
      </c>
      <c r="G5247" s="313" t="s">
        <v>2728</v>
      </c>
      <c r="H5247" s="634">
        <v>44595</v>
      </c>
      <c r="I5247" s="628">
        <f t="shared" si="62"/>
        <v>44595</v>
      </c>
      <c r="J5247" s="632"/>
    </row>
    <row r="5248" spans="1:10" s="243" customFormat="1">
      <c r="A5248" s="635" t="s">
        <v>3341</v>
      </c>
      <c r="B5248" s="415" t="s">
        <v>2725</v>
      </c>
      <c r="C5248" s="313" t="s">
        <v>2726</v>
      </c>
      <c r="D5248" s="629">
        <v>517</v>
      </c>
      <c r="E5248" s="451">
        <v>8000</v>
      </c>
      <c r="F5248" s="630" t="s">
        <v>4211</v>
      </c>
      <c r="G5248" s="313" t="s">
        <v>2728</v>
      </c>
      <c r="H5248" s="634">
        <v>44595</v>
      </c>
      <c r="I5248" s="628">
        <f t="shared" si="62"/>
        <v>44595</v>
      </c>
      <c r="J5248" s="632"/>
    </row>
    <row r="5249" spans="1:10" s="243" customFormat="1">
      <c r="A5249" s="635" t="s">
        <v>2785</v>
      </c>
      <c r="B5249" s="415" t="s">
        <v>2725</v>
      </c>
      <c r="C5249" s="313" t="s">
        <v>2726</v>
      </c>
      <c r="D5249" s="629">
        <v>518</v>
      </c>
      <c r="E5249" s="451">
        <v>5000</v>
      </c>
      <c r="F5249" s="630" t="s">
        <v>4045</v>
      </c>
      <c r="G5249" s="313" t="s">
        <v>2728</v>
      </c>
      <c r="H5249" s="634">
        <v>44595</v>
      </c>
      <c r="I5249" s="628">
        <f t="shared" si="62"/>
        <v>44595</v>
      </c>
      <c r="J5249" s="632"/>
    </row>
    <row r="5250" spans="1:10" s="243" customFormat="1" ht="23.25">
      <c r="A5250" s="635" t="s">
        <v>2773</v>
      </c>
      <c r="B5250" s="415" t="s">
        <v>2725</v>
      </c>
      <c r="C5250" s="313" t="s">
        <v>2726</v>
      </c>
      <c r="D5250" s="629">
        <v>519</v>
      </c>
      <c r="E5250" s="451">
        <v>7000</v>
      </c>
      <c r="F5250" s="630" t="s">
        <v>2795</v>
      </c>
      <c r="G5250" s="313" t="s">
        <v>2728</v>
      </c>
      <c r="H5250" s="634">
        <v>44595</v>
      </c>
      <c r="I5250" s="628">
        <f t="shared" si="62"/>
        <v>44595</v>
      </c>
      <c r="J5250" s="632"/>
    </row>
    <row r="5251" spans="1:10" s="243" customFormat="1">
      <c r="A5251" s="635" t="s">
        <v>2773</v>
      </c>
      <c r="B5251" s="415" t="s">
        <v>2725</v>
      </c>
      <c r="C5251" s="313" t="s">
        <v>2726</v>
      </c>
      <c r="D5251" s="629">
        <v>520</v>
      </c>
      <c r="E5251" s="451">
        <v>10000</v>
      </c>
      <c r="F5251" s="630" t="s">
        <v>3087</v>
      </c>
      <c r="G5251" s="313" t="s">
        <v>2728</v>
      </c>
      <c r="H5251" s="634">
        <v>44595</v>
      </c>
      <c r="I5251" s="628">
        <f t="shared" si="62"/>
        <v>44595</v>
      </c>
      <c r="J5251" s="632"/>
    </row>
    <row r="5252" spans="1:10" s="243" customFormat="1">
      <c r="A5252" s="635" t="s">
        <v>2773</v>
      </c>
      <c r="B5252" s="415" t="s">
        <v>2725</v>
      </c>
      <c r="C5252" s="313" t="s">
        <v>2726</v>
      </c>
      <c r="D5252" s="629">
        <v>521</v>
      </c>
      <c r="E5252" s="451">
        <v>10000</v>
      </c>
      <c r="F5252" s="630" t="s">
        <v>3051</v>
      </c>
      <c r="G5252" s="313" t="s">
        <v>2728</v>
      </c>
      <c r="H5252" s="634">
        <v>44595</v>
      </c>
      <c r="I5252" s="628">
        <f t="shared" si="62"/>
        <v>44595</v>
      </c>
      <c r="J5252" s="632"/>
    </row>
    <row r="5253" spans="1:10" s="243" customFormat="1">
      <c r="A5253" s="635" t="s">
        <v>2773</v>
      </c>
      <c r="B5253" s="415" t="s">
        <v>2725</v>
      </c>
      <c r="C5253" s="313" t="s">
        <v>2726</v>
      </c>
      <c r="D5253" s="629">
        <v>522</v>
      </c>
      <c r="E5253" s="451">
        <v>11000</v>
      </c>
      <c r="F5253" s="630" t="s">
        <v>3661</v>
      </c>
      <c r="G5253" s="313" t="s">
        <v>2728</v>
      </c>
      <c r="H5253" s="634">
        <v>44595</v>
      </c>
      <c r="I5253" s="628">
        <f t="shared" si="62"/>
        <v>44595</v>
      </c>
      <c r="J5253" s="632"/>
    </row>
    <row r="5254" spans="1:10" s="243" customFormat="1">
      <c r="A5254" s="635" t="s">
        <v>2773</v>
      </c>
      <c r="B5254" s="415" t="s">
        <v>2725</v>
      </c>
      <c r="C5254" s="313" t="s">
        <v>2726</v>
      </c>
      <c r="D5254" s="629">
        <v>523</v>
      </c>
      <c r="E5254" s="451">
        <v>8300</v>
      </c>
      <c r="F5254" s="630" t="s">
        <v>3980</v>
      </c>
      <c r="G5254" s="313" t="s">
        <v>2728</v>
      </c>
      <c r="H5254" s="634">
        <v>44595</v>
      </c>
      <c r="I5254" s="628">
        <f t="shared" ref="I5254:I5317" si="63">H5254+0</f>
        <v>44595</v>
      </c>
      <c r="J5254" s="632"/>
    </row>
    <row r="5255" spans="1:10" s="243" customFormat="1">
      <c r="A5255" s="635" t="s">
        <v>2773</v>
      </c>
      <c r="B5255" s="415" t="s">
        <v>2725</v>
      </c>
      <c r="C5255" s="313" t="s">
        <v>2726</v>
      </c>
      <c r="D5255" s="629">
        <v>524</v>
      </c>
      <c r="E5255" s="451">
        <v>11000</v>
      </c>
      <c r="F5255" s="630" t="s">
        <v>3699</v>
      </c>
      <c r="G5255" s="313" t="s">
        <v>2728</v>
      </c>
      <c r="H5255" s="634">
        <v>44595</v>
      </c>
      <c r="I5255" s="628">
        <f t="shared" si="63"/>
        <v>44595</v>
      </c>
      <c r="J5255" s="632"/>
    </row>
    <row r="5256" spans="1:10" s="243" customFormat="1" ht="23.25">
      <c r="A5256" s="635" t="s">
        <v>2785</v>
      </c>
      <c r="B5256" s="415" t="s">
        <v>2725</v>
      </c>
      <c r="C5256" s="313" t="s">
        <v>2726</v>
      </c>
      <c r="D5256" s="629">
        <v>526</v>
      </c>
      <c r="E5256" s="451">
        <v>5000</v>
      </c>
      <c r="F5256" s="630" t="s">
        <v>3348</v>
      </c>
      <c r="G5256" s="313" t="s">
        <v>2728</v>
      </c>
      <c r="H5256" s="634">
        <v>44595</v>
      </c>
      <c r="I5256" s="628">
        <f t="shared" si="63"/>
        <v>44595</v>
      </c>
      <c r="J5256" s="632"/>
    </row>
    <row r="5257" spans="1:10" s="243" customFormat="1">
      <c r="A5257" s="635" t="s">
        <v>2766</v>
      </c>
      <c r="B5257" s="415" t="s">
        <v>2725</v>
      </c>
      <c r="C5257" s="313" t="s">
        <v>2726</v>
      </c>
      <c r="D5257" s="629">
        <v>527</v>
      </c>
      <c r="E5257" s="451">
        <v>22000</v>
      </c>
      <c r="F5257" s="630" t="s">
        <v>4155</v>
      </c>
      <c r="G5257" s="313" t="s">
        <v>2728</v>
      </c>
      <c r="H5257" s="634">
        <v>44596</v>
      </c>
      <c r="I5257" s="628">
        <f t="shared" si="63"/>
        <v>44596</v>
      </c>
      <c r="J5257" s="632"/>
    </row>
    <row r="5258" spans="1:10" s="243" customFormat="1" ht="23.25">
      <c r="A5258" s="635" t="s">
        <v>2785</v>
      </c>
      <c r="B5258" s="415" t="s">
        <v>2725</v>
      </c>
      <c r="C5258" s="313" t="s">
        <v>2726</v>
      </c>
      <c r="D5258" s="629">
        <v>528</v>
      </c>
      <c r="E5258" s="451">
        <v>3000</v>
      </c>
      <c r="F5258" s="630" t="s">
        <v>2786</v>
      </c>
      <c r="G5258" s="313" t="s">
        <v>2728</v>
      </c>
      <c r="H5258" s="634">
        <v>44596</v>
      </c>
      <c r="I5258" s="628">
        <f t="shared" si="63"/>
        <v>44596</v>
      </c>
      <c r="J5258" s="632"/>
    </row>
    <row r="5259" spans="1:10" s="243" customFormat="1">
      <c r="A5259" s="635" t="s">
        <v>2955</v>
      </c>
      <c r="B5259" s="415" t="s">
        <v>2725</v>
      </c>
      <c r="C5259" s="313" t="s">
        <v>2726</v>
      </c>
      <c r="D5259" s="629">
        <v>529</v>
      </c>
      <c r="E5259" s="451">
        <v>11675</v>
      </c>
      <c r="F5259" s="630" t="s">
        <v>3009</v>
      </c>
      <c r="G5259" s="313" t="s">
        <v>2728</v>
      </c>
      <c r="H5259" s="634">
        <v>44596</v>
      </c>
      <c r="I5259" s="628">
        <f t="shared" si="63"/>
        <v>44596</v>
      </c>
      <c r="J5259" s="632"/>
    </row>
    <row r="5260" spans="1:10" s="243" customFormat="1" ht="23.25">
      <c r="A5260" s="635" t="s">
        <v>2773</v>
      </c>
      <c r="B5260" s="415" t="s">
        <v>2725</v>
      </c>
      <c r="C5260" s="313" t="s">
        <v>2726</v>
      </c>
      <c r="D5260" s="629">
        <v>530</v>
      </c>
      <c r="E5260" s="451">
        <v>14000</v>
      </c>
      <c r="F5260" s="630" t="s">
        <v>3350</v>
      </c>
      <c r="G5260" s="313" t="s">
        <v>2728</v>
      </c>
      <c r="H5260" s="634">
        <v>44596</v>
      </c>
      <c r="I5260" s="628">
        <f t="shared" si="63"/>
        <v>44596</v>
      </c>
      <c r="J5260" s="632"/>
    </row>
    <row r="5261" spans="1:10" s="243" customFormat="1">
      <c r="A5261" s="635" t="s">
        <v>2785</v>
      </c>
      <c r="B5261" s="415" t="s">
        <v>2725</v>
      </c>
      <c r="C5261" s="313" t="s">
        <v>2726</v>
      </c>
      <c r="D5261" s="629">
        <v>531</v>
      </c>
      <c r="E5261" s="451">
        <v>5000</v>
      </c>
      <c r="F5261" s="630" t="s">
        <v>4104</v>
      </c>
      <c r="G5261" s="313" t="s">
        <v>2728</v>
      </c>
      <c r="H5261" s="634">
        <v>44596</v>
      </c>
      <c r="I5261" s="628">
        <f t="shared" si="63"/>
        <v>44596</v>
      </c>
      <c r="J5261" s="632"/>
    </row>
    <row r="5262" spans="1:10" s="243" customFormat="1">
      <c r="A5262" s="635" t="s">
        <v>2773</v>
      </c>
      <c r="B5262" s="415" t="s">
        <v>2725</v>
      </c>
      <c r="C5262" s="313" t="s">
        <v>2726</v>
      </c>
      <c r="D5262" s="629">
        <v>532</v>
      </c>
      <c r="E5262" s="451">
        <v>12000</v>
      </c>
      <c r="F5262" s="630" t="s">
        <v>4127</v>
      </c>
      <c r="G5262" s="313" t="s">
        <v>2728</v>
      </c>
      <c r="H5262" s="634">
        <v>44596</v>
      </c>
      <c r="I5262" s="628">
        <f t="shared" si="63"/>
        <v>44596</v>
      </c>
      <c r="J5262" s="632"/>
    </row>
    <row r="5263" spans="1:10" s="243" customFormat="1">
      <c r="A5263" s="635" t="s">
        <v>2724</v>
      </c>
      <c r="B5263" s="415" t="s">
        <v>2725</v>
      </c>
      <c r="C5263" s="313" t="s">
        <v>2726</v>
      </c>
      <c r="D5263" s="629">
        <v>533</v>
      </c>
      <c r="E5263" s="451">
        <v>5000</v>
      </c>
      <c r="F5263" s="630" t="s">
        <v>3285</v>
      </c>
      <c r="G5263" s="313" t="s">
        <v>2728</v>
      </c>
      <c r="H5263" s="634">
        <v>44596</v>
      </c>
      <c r="I5263" s="628">
        <f t="shared" si="63"/>
        <v>44596</v>
      </c>
      <c r="J5263" s="632"/>
    </row>
    <row r="5264" spans="1:10" s="243" customFormat="1">
      <c r="A5264" s="635" t="s">
        <v>2724</v>
      </c>
      <c r="B5264" s="415" t="s">
        <v>2725</v>
      </c>
      <c r="C5264" s="313" t="s">
        <v>2726</v>
      </c>
      <c r="D5264" s="629">
        <v>534</v>
      </c>
      <c r="E5264" s="451">
        <v>5000</v>
      </c>
      <c r="F5264" s="630" t="s">
        <v>3310</v>
      </c>
      <c r="G5264" s="313" t="s">
        <v>2728</v>
      </c>
      <c r="H5264" s="634">
        <v>44596</v>
      </c>
      <c r="I5264" s="628">
        <f t="shared" si="63"/>
        <v>44596</v>
      </c>
      <c r="J5264" s="632"/>
    </row>
    <row r="5265" spans="1:10" s="243" customFormat="1">
      <c r="A5265" s="635" t="s">
        <v>2808</v>
      </c>
      <c r="B5265" s="415" t="s">
        <v>2725</v>
      </c>
      <c r="C5265" s="313" t="s">
        <v>2726</v>
      </c>
      <c r="D5265" s="629">
        <v>535</v>
      </c>
      <c r="E5265" s="451">
        <v>13757.11</v>
      </c>
      <c r="F5265" s="630" t="s">
        <v>3452</v>
      </c>
      <c r="G5265" s="313" t="s">
        <v>2728</v>
      </c>
      <c r="H5265" s="634">
        <v>44596</v>
      </c>
      <c r="I5265" s="628">
        <f t="shared" si="63"/>
        <v>44596</v>
      </c>
      <c r="J5265" s="632"/>
    </row>
    <row r="5266" spans="1:10" s="243" customFormat="1">
      <c r="A5266" s="635" t="s">
        <v>2773</v>
      </c>
      <c r="B5266" s="415" t="s">
        <v>2725</v>
      </c>
      <c r="C5266" s="313" t="s">
        <v>2726</v>
      </c>
      <c r="D5266" s="629">
        <v>536</v>
      </c>
      <c r="E5266" s="451">
        <v>12060</v>
      </c>
      <c r="F5266" s="630" t="s">
        <v>4200</v>
      </c>
      <c r="G5266" s="313" t="s">
        <v>2728</v>
      </c>
      <c r="H5266" s="634">
        <v>44596</v>
      </c>
      <c r="I5266" s="628">
        <f t="shared" si="63"/>
        <v>44596</v>
      </c>
      <c r="J5266" s="632"/>
    </row>
    <row r="5267" spans="1:10" s="243" customFormat="1">
      <c r="A5267" s="635" t="s">
        <v>2953</v>
      </c>
      <c r="B5267" s="415" t="s">
        <v>2725</v>
      </c>
      <c r="C5267" s="313" t="s">
        <v>2726</v>
      </c>
      <c r="D5267" s="629">
        <v>537</v>
      </c>
      <c r="E5267" s="451">
        <v>36000</v>
      </c>
      <c r="F5267" s="630" t="s">
        <v>3364</v>
      </c>
      <c r="G5267" s="313" t="s">
        <v>2728</v>
      </c>
      <c r="H5267" s="634">
        <v>44596</v>
      </c>
      <c r="I5267" s="628">
        <f t="shared" si="63"/>
        <v>44596</v>
      </c>
      <c r="J5267" s="632"/>
    </row>
    <row r="5268" spans="1:10" s="243" customFormat="1">
      <c r="A5268" s="635" t="s">
        <v>2767</v>
      </c>
      <c r="B5268" s="415" t="s">
        <v>2725</v>
      </c>
      <c r="C5268" s="313" t="s">
        <v>2726</v>
      </c>
      <c r="D5268" s="629">
        <v>538</v>
      </c>
      <c r="E5268" s="451">
        <v>30000</v>
      </c>
      <c r="F5268" s="630" t="s">
        <v>4040</v>
      </c>
      <c r="G5268" s="313" t="s">
        <v>2728</v>
      </c>
      <c r="H5268" s="634">
        <v>44596</v>
      </c>
      <c r="I5268" s="628">
        <f t="shared" si="63"/>
        <v>44596</v>
      </c>
      <c r="J5268" s="632"/>
    </row>
    <row r="5269" spans="1:10" s="243" customFormat="1">
      <c r="A5269" s="635" t="s">
        <v>2955</v>
      </c>
      <c r="B5269" s="415" t="s">
        <v>2725</v>
      </c>
      <c r="C5269" s="313" t="s">
        <v>2726</v>
      </c>
      <c r="D5269" s="629">
        <v>539</v>
      </c>
      <c r="E5269" s="451">
        <v>10000</v>
      </c>
      <c r="F5269" s="630" t="s">
        <v>3416</v>
      </c>
      <c r="G5269" s="313" t="s">
        <v>2728</v>
      </c>
      <c r="H5269" s="634">
        <v>44596</v>
      </c>
      <c r="I5269" s="628">
        <f t="shared" si="63"/>
        <v>44596</v>
      </c>
      <c r="J5269" s="632"/>
    </row>
    <row r="5270" spans="1:10" s="243" customFormat="1">
      <c r="A5270" s="635" t="s">
        <v>2950</v>
      </c>
      <c r="B5270" s="415" t="s">
        <v>2725</v>
      </c>
      <c r="C5270" s="313" t="s">
        <v>2726</v>
      </c>
      <c r="D5270" s="629">
        <v>540</v>
      </c>
      <c r="E5270" s="451">
        <v>5674.45</v>
      </c>
      <c r="F5270" s="630" t="s">
        <v>3496</v>
      </c>
      <c r="G5270" s="313" t="s">
        <v>2728</v>
      </c>
      <c r="H5270" s="634">
        <v>44596</v>
      </c>
      <c r="I5270" s="628">
        <f t="shared" si="63"/>
        <v>44596</v>
      </c>
      <c r="J5270" s="632"/>
    </row>
    <row r="5271" spans="1:10" s="243" customFormat="1">
      <c r="A5271" s="635" t="s">
        <v>2950</v>
      </c>
      <c r="B5271" s="415" t="s">
        <v>2725</v>
      </c>
      <c r="C5271" s="313" t="s">
        <v>2726</v>
      </c>
      <c r="D5271" s="629">
        <v>541</v>
      </c>
      <c r="E5271" s="451">
        <v>2222.23</v>
      </c>
      <c r="F5271" s="630" t="s">
        <v>3496</v>
      </c>
      <c r="G5271" s="313" t="s">
        <v>2728</v>
      </c>
      <c r="H5271" s="634">
        <v>44596</v>
      </c>
      <c r="I5271" s="628">
        <f t="shared" si="63"/>
        <v>44596</v>
      </c>
      <c r="J5271" s="632"/>
    </row>
    <row r="5272" spans="1:10" s="243" customFormat="1">
      <c r="A5272" s="635" t="s">
        <v>2950</v>
      </c>
      <c r="B5272" s="415" t="s">
        <v>2725</v>
      </c>
      <c r="C5272" s="313" t="s">
        <v>2726</v>
      </c>
      <c r="D5272" s="629">
        <v>542</v>
      </c>
      <c r="E5272" s="451">
        <v>488.06</v>
      </c>
      <c r="F5272" s="630" t="s">
        <v>4049</v>
      </c>
      <c r="G5272" s="313" t="s">
        <v>2728</v>
      </c>
      <c r="H5272" s="634">
        <v>44596</v>
      </c>
      <c r="I5272" s="628">
        <f t="shared" si="63"/>
        <v>44596</v>
      </c>
      <c r="J5272" s="632"/>
    </row>
    <row r="5273" spans="1:10" s="243" customFormat="1">
      <c r="A5273" s="635" t="s">
        <v>2950</v>
      </c>
      <c r="B5273" s="415" t="s">
        <v>2725</v>
      </c>
      <c r="C5273" s="313" t="s">
        <v>2726</v>
      </c>
      <c r="D5273" s="629">
        <v>543</v>
      </c>
      <c r="E5273" s="451">
        <v>1181.24</v>
      </c>
      <c r="F5273" s="630" t="s">
        <v>4049</v>
      </c>
      <c r="G5273" s="313" t="s">
        <v>2728</v>
      </c>
      <c r="H5273" s="634">
        <v>44596</v>
      </c>
      <c r="I5273" s="628">
        <f t="shared" si="63"/>
        <v>44596</v>
      </c>
      <c r="J5273" s="632"/>
    </row>
    <row r="5274" spans="1:10" s="243" customFormat="1" ht="23.25">
      <c r="A5274" s="635" t="s">
        <v>2895</v>
      </c>
      <c r="B5274" s="415" t="s">
        <v>2725</v>
      </c>
      <c r="C5274" s="313" t="s">
        <v>2726</v>
      </c>
      <c r="D5274" s="629">
        <v>544</v>
      </c>
      <c r="E5274" s="451">
        <v>1270</v>
      </c>
      <c r="F5274" s="630" t="s">
        <v>2896</v>
      </c>
      <c r="G5274" s="313" t="s">
        <v>2728</v>
      </c>
      <c r="H5274" s="634">
        <v>44596</v>
      </c>
      <c r="I5274" s="628">
        <f t="shared" si="63"/>
        <v>44596</v>
      </c>
      <c r="J5274" s="632"/>
    </row>
    <row r="5275" spans="1:10" s="243" customFormat="1">
      <c r="A5275" s="635" t="s">
        <v>2724</v>
      </c>
      <c r="B5275" s="415" t="s">
        <v>2725</v>
      </c>
      <c r="C5275" s="313" t="s">
        <v>2726</v>
      </c>
      <c r="D5275" s="629">
        <v>545</v>
      </c>
      <c r="E5275" s="451">
        <v>30000</v>
      </c>
      <c r="F5275" s="630" t="s">
        <v>3905</v>
      </c>
      <c r="G5275" s="313" t="s">
        <v>2728</v>
      </c>
      <c r="H5275" s="634">
        <v>44596</v>
      </c>
      <c r="I5275" s="628">
        <f t="shared" si="63"/>
        <v>44596</v>
      </c>
      <c r="J5275" s="632"/>
    </row>
    <row r="5276" spans="1:10" s="243" customFormat="1">
      <c r="A5276" s="635" t="s">
        <v>2806</v>
      </c>
      <c r="B5276" s="415" t="s">
        <v>2725</v>
      </c>
      <c r="C5276" s="313" t="s">
        <v>2726</v>
      </c>
      <c r="D5276" s="629">
        <v>546</v>
      </c>
      <c r="E5276" s="451">
        <v>30000</v>
      </c>
      <c r="F5276" s="630" t="s">
        <v>3434</v>
      </c>
      <c r="G5276" s="313" t="s">
        <v>2728</v>
      </c>
      <c r="H5276" s="634">
        <v>44596</v>
      </c>
      <c r="I5276" s="628">
        <f t="shared" si="63"/>
        <v>44596</v>
      </c>
      <c r="J5276" s="632"/>
    </row>
    <row r="5277" spans="1:10" s="243" customFormat="1">
      <c r="A5277" s="635" t="s">
        <v>2808</v>
      </c>
      <c r="B5277" s="415" t="s">
        <v>2725</v>
      </c>
      <c r="C5277" s="313" t="s">
        <v>2726</v>
      </c>
      <c r="D5277" s="629">
        <v>547</v>
      </c>
      <c r="E5277" s="451">
        <v>32000</v>
      </c>
      <c r="F5277" s="630" t="s">
        <v>2809</v>
      </c>
      <c r="G5277" s="313" t="s">
        <v>2728</v>
      </c>
      <c r="H5277" s="634">
        <v>44596</v>
      </c>
      <c r="I5277" s="628">
        <f t="shared" si="63"/>
        <v>44596</v>
      </c>
      <c r="J5277" s="632"/>
    </row>
    <row r="5278" spans="1:10" s="243" customFormat="1">
      <c r="A5278" s="635" t="s">
        <v>2955</v>
      </c>
      <c r="B5278" s="415" t="s">
        <v>2725</v>
      </c>
      <c r="C5278" s="313" t="s">
        <v>2726</v>
      </c>
      <c r="D5278" s="629">
        <v>548</v>
      </c>
      <c r="E5278" s="451">
        <v>30000</v>
      </c>
      <c r="F5278" s="630" t="s">
        <v>4038</v>
      </c>
      <c r="G5278" s="313" t="s">
        <v>2728</v>
      </c>
      <c r="H5278" s="634">
        <v>44596</v>
      </c>
      <c r="I5278" s="628">
        <f t="shared" si="63"/>
        <v>44596</v>
      </c>
      <c r="J5278" s="632"/>
    </row>
    <row r="5279" spans="1:10" s="243" customFormat="1">
      <c r="A5279" s="635" t="s">
        <v>3341</v>
      </c>
      <c r="B5279" s="415" t="s">
        <v>2725</v>
      </c>
      <c r="C5279" s="313" t="s">
        <v>2726</v>
      </c>
      <c r="D5279" s="629">
        <v>549</v>
      </c>
      <c r="E5279" s="451">
        <v>32000</v>
      </c>
      <c r="F5279" s="630" t="s">
        <v>4019</v>
      </c>
      <c r="G5279" s="313" t="s">
        <v>2728</v>
      </c>
      <c r="H5279" s="634">
        <v>44596</v>
      </c>
      <c r="I5279" s="628">
        <f t="shared" si="63"/>
        <v>44596</v>
      </c>
      <c r="J5279" s="632"/>
    </row>
    <row r="5280" spans="1:10" s="243" customFormat="1">
      <c r="A5280" s="635" t="s">
        <v>2773</v>
      </c>
      <c r="B5280" s="415" t="s">
        <v>2725</v>
      </c>
      <c r="C5280" s="313" t="s">
        <v>2726</v>
      </c>
      <c r="D5280" s="629">
        <v>550</v>
      </c>
      <c r="E5280" s="451">
        <v>30000</v>
      </c>
      <c r="F5280" s="630" t="s">
        <v>3644</v>
      </c>
      <c r="G5280" s="313" t="s">
        <v>2728</v>
      </c>
      <c r="H5280" s="634">
        <v>44596</v>
      </c>
      <c r="I5280" s="628">
        <f t="shared" si="63"/>
        <v>44596</v>
      </c>
      <c r="J5280" s="632"/>
    </row>
    <row r="5281" spans="1:10" s="243" customFormat="1">
      <c r="A5281" s="635" t="s">
        <v>2773</v>
      </c>
      <c r="B5281" s="415" t="s">
        <v>2725</v>
      </c>
      <c r="C5281" s="313" t="s">
        <v>2726</v>
      </c>
      <c r="D5281" s="629">
        <v>551</v>
      </c>
      <c r="E5281" s="451">
        <v>30000</v>
      </c>
      <c r="F5281" s="630" t="s">
        <v>3696</v>
      </c>
      <c r="G5281" s="313" t="s">
        <v>2728</v>
      </c>
      <c r="H5281" s="634">
        <v>44596</v>
      </c>
      <c r="I5281" s="628">
        <f t="shared" si="63"/>
        <v>44596</v>
      </c>
      <c r="J5281" s="632"/>
    </row>
    <row r="5282" spans="1:10" s="243" customFormat="1">
      <c r="A5282" s="635" t="s">
        <v>2724</v>
      </c>
      <c r="B5282" s="415" t="s">
        <v>2725</v>
      </c>
      <c r="C5282" s="313" t="s">
        <v>2726</v>
      </c>
      <c r="D5282" s="629">
        <v>552</v>
      </c>
      <c r="E5282" s="451">
        <v>30000</v>
      </c>
      <c r="F5282" s="630" t="s">
        <v>3329</v>
      </c>
      <c r="G5282" s="313" t="s">
        <v>2728</v>
      </c>
      <c r="H5282" s="634">
        <v>44596</v>
      </c>
      <c r="I5282" s="628">
        <f t="shared" si="63"/>
        <v>44596</v>
      </c>
      <c r="J5282" s="632"/>
    </row>
    <row r="5283" spans="1:10" s="243" customFormat="1">
      <c r="A5283" s="635" t="s">
        <v>2724</v>
      </c>
      <c r="B5283" s="415" t="s">
        <v>2725</v>
      </c>
      <c r="C5283" s="313" t="s">
        <v>2726</v>
      </c>
      <c r="D5283" s="629">
        <v>553</v>
      </c>
      <c r="E5283" s="451">
        <v>30000</v>
      </c>
      <c r="F5283" s="630" t="s">
        <v>3698</v>
      </c>
      <c r="G5283" s="313" t="s">
        <v>2728</v>
      </c>
      <c r="H5283" s="634">
        <v>44596</v>
      </c>
      <c r="I5283" s="628">
        <f t="shared" si="63"/>
        <v>44596</v>
      </c>
      <c r="J5283" s="632"/>
    </row>
    <row r="5284" spans="1:10" s="243" customFormat="1">
      <c r="A5284" s="635" t="s">
        <v>2808</v>
      </c>
      <c r="B5284" s="415" t="s">
        <v>2725</v>
      </c>
      <c r="C5284" s="313" t="s">
        <v>2726</v>
      </c>
      <c r="D5284" s="629">
        <v>554</v>
      </c>
      <c r="E5284" s="451">
        <v>20000</v>
      </c>
      <c r="F5284" s="630" t="s">
        <v>3024</v>
      </c>
      <c r="G5284" s="313" t="s">
        <v>2728</v>
      </c>
      <c r="H5284" s="634">
        <v>44596</v>
      </c>
      <c r="I5284" s="628">
        <f t="shared" si="63"/>
        <v>44596</v>
      </c>
      <c r="J5284" s="632"/>
    </row>
    <row r="5285" spans="1:10" s="243" customFormat="1">
      <c r="A5285" s="635" t="s">
        <v>2912</v>
      </c>
      <c r="B5285" s="415" t="s">
        <v>2725</v>
      </c>
      <c r="C5285" s="313" t="s">
        <v>2726</v>
      </c>
      <c r="D5285" s="629">
        <v>555</v>
      </c>
      <c r="E5285" s="451">
        <v>16000</v>
      </c>
      <c r="F5285" s="630" t="s">
        <v>3532</v>
      </c>
      <c r="G5285" s="313" t="s">
        <v>2728</v>
      </c>
      <c r="H5285" s="634">
        <v>44596</v>
      </c>
      <c r="I5285" s="628">
        <f t="shared" si="63"/>
        <v>44596</v>
      </c>
      <c r="J5285" s="632"/>
    </row>
    <row r="5286" spans="1:10" s="243" customFormat="1">
      <c r="A5286" s="635" t="s">
        <v>2808</v>
      </c>
      <c r="B5286" s="415" t="s">
        <v>2725</v>
      </c>
      <c r="C5286" s="313" t="s">
        <v>2726</v>
      </c>
      <c r="D5286" s="629">
        <v>556</v>
      </c>
      <c r="E5286" s="451">
        <v>32000</v>
      </c>
      <c r="F5286" s="630" t="s">
        <v>6308</v>
      </c>
      <c r="G5286" s="313" t="s">
        <v>2728</v>
      </c>
      <c r="H5286" s="634">
        <v>44596</v>
      </c>
      <c r="I5286" s="628">
        <f t="shared" si="63"/>
        <v>44596</v>
      </c>
      <c r="J5286" s="632"/>
    </row>
    <row r="5287" spans="1:10" s="243" customFormat="1">
      <c r="A5287" s="635" t="s">
        <v>2955</v>
      </c>
      <c r="B5287" s="415" t="s">
        <v>2725</v>
      </c>
      <c r="C5287" s="313" t="s">
        <v>2726</v>
      </c>
      <c r="D5287" s="629">
        <v>557</v>
      </c>
      <c r="E5287" s="451">
        <v>30000</v>
      </c>
      <c r="F5287" s="630" t="s">
        <v>3275</v>
      </c>
      <c r="G5287" s="313" t="s">
        <v>2728</v>
      </c>
      <c r="H5287" s="634">
        <v>44596</v>
      </c>
      <c r="I5287" s="628">
        <f t="shared" si="63"/>
        <v>44596</v>
      </c>
      <c r="J5287" s="632"/>
    </row>
    <row r="5288" spans="1:10" s="243" customFormat="1">
      <c r="A5288" s="635" t="s">
        <v>2773</v>
      </c>
      <c r="B5288" s="415" t="s">
        <v>2725</v>
      </c>
      <c r="C5288" s="313" t="s">
        <v>2726</v>
      </c>
      <c r="D5288" s="629">
        <v>558</v>
      </c>
      <c r="E5288" s="451">
        <v>32000</v>
      </c>
      <c r="F5288" s="630" t="s">
        <v>3506</v>
      </c>
      <c r="G5288" s="313" t="s">
        <v>2728</v>
      </c>
      <c r="H5288" s="634">
        <v>44596</v>
      </c>
      <c r="I5288" s="628">
        <f t="shared" si="63"/>
        <v>44596</v>
      </c>
      <c r="J5288" s="632"/>
    </row>
    <row r="5289" spans="1:10" s="243" customFormat="1">
      <c r="A5289" s="635" t="s">
        <v>2773</v>
      </c>
      <c r="B5289" s="415" t="s">
        <v>2725</v>
      </c>
      <c r="C5289" s="313" t="s">
        <v>2726</v>
      </c>
      <c r="D5289" s="629">
        <v>559</v>
      </c>
      <c r="E5289" s="451">
        <v>30000</v>
      </c>
      <c r="F5289" s="630" t="s">
        <v>3087</v>
      </c>
      <c r="G5289" s="313" t="s">
        <v>2728</v>
      </c>
      <c r="H5289" s="634">
        <v>44596</v>
      </c>
      <c r="I5289" s="628">
        <f t="shared" si="63"/>
        <v>44596</v>
      </c>
      <c r="J5289" s="632"/>
    </row>
    <row r="5290" spans="1:10" s="243" customFormat="1">
      <c r="A5290" s="635" t="s">
        <v>2955</v>
      </c>
      <c r="B5290" s="415" t="s">
        <v>2725</v>
      </c>
      <c r="C5290" s="313" t="s">
        <v>2726</v>
      </c>
      <c r="D5290" s="629">
        <v>560</v>
      </c>
      <c r="E5290" s="451">
        <v>30000</v>
      </c>
      <c r="F5290" s="630" t="s">
        <v>4113</v>
      </c>
      <c r="G5290" s="313" t="s">
        <v>2728</v>
      </c>
      <c r="H5290" s="634">
        <v>44596</v>
      </c>
      <c r="I5290" s="628">
        <f t="shared" si="63"/>
        <v>44596</v>
      </c>
      <c r="J5290" s="632"/>
    </row>
    <row r="5291" spans="1:10" s="243" customFormat="1">
      <c r="A5291" s="635" t="s">
        <v>2724</v>
      </c>
      <c r="B5291" s="415" t="s">
        <v>2725</v>
      </c>
      <c r="C5291" s="313" t="s">
        <v>2726</v>
      </c>
      <c r="D5291" s="629">
        <v>561</v>
      </c>
      <c r="E5291" s="451">
        <v>30000</v>
      </c>
      <c r="F5291" s="630" t="s">
        <v>3346</v>
      </c>
      <c r="G5291" s="313" t="s">
        <v>2728</v>
      </c>
      <c r="H5291" s="634">
        <v>44596</v>
      </c>
      <c r="I5291" s="628">
        <f t="shared" si="63"/>
        <v>44596</v>
      </c>
      <c r="J5291" s="632"/>
    </row>
    <row r="5292" spans="1:10" s="243" customFormat="1" ht="23.25">
      <c r="A5292" s="635" t="s">
        <v>2773</v>
      </c>
      <c r="B5292" s="415" t="s">
        <v>2725</v>
      </c>
      <c r="C5292" s="313" t="s">
        <v>2726</v>
      </c>
      <c r="D5292" s="629">
        <v>562</v>
      </c>
      <c r="E5292" s="451">
        <v>28000</v>
      </c>
      <c r="F5292" s="630" t="s">
        <v>3350</v>
      </c>
      <c r="G5292" s="313" t="s">
        <v>2728</v>
      </c>
      <c r="H5292" s="634">
        <v>44596</v>
      </c>
      <c r="I5292" s="628">
        <f t="shared" si="63"/>
        <v>44596</v>
      </c>
      <c r="J5292" s="632"/>
    </row>
    <row r="5293" spans="1:10" s="243" customFormat="1">
      <c r="A5293" s="635" t="s">
        <v>2773</v>
      </c>
      <c r="B5293" s="415" t="s">
        <v>2725</v>
      </c>
      <c r="C5293" s="313" t="s">
        <v>2726</v>
      </c>
      <c r="D5293" s="629">
        <v>563</v>
      </c>
      <c r="E5293" s="451">
        <v>30000</v>
      </c>
      <c r="F5293" s="630" t="s">
        <v>4131</v>
      </c>
      <c r="G5293" s="313" t="s">
        <v>2728</v>
      </c>
      <c r="H5293" s="634">
        <v>44596</v>
      </c>
      <c r="I5293" s="628">
        <f t="shared" si="63"/>
        <v>44596</v>
      </c>
      <c r="J5293" s="632"/>
    </row>
    <row r="5294" spans="1:10" s="243" customFormat="1">
      <c r="A5294" s="635" t="s">
        <v>2724</v>
      </c>
      <c r="B5294" s="415" t="s">
        <v>2725</v>
      </c>
      <c r="C5294" s="313" t="s">
        <v>2726</v>
      </c>
      <c r="D5294" s="629">
        <v>564</v>
      </c>
      <c r="E5294" s="451">
        <v>30000</v>
      </c>
      <c r="F5294" s="630" t="s">
        <v>6306</v>
      </c>
      <c r="G5294" s="313" t="s">
        <v>2728</v>
      </c>
      <c r="H5294" s="634">
        <v>44596</v>
      </c>
      <c r="I5294" s="628">
        <f t="shared" si="63"/>
        <v>44596</v>
      </c>
      <c r="J5294" s="632"/>
    </row>
    <row r="5295" spans="1:10" s="243" customFormat="1">
      <c r="A5295" s="635" t="s">
        <v>2724</v>
      </c>
      <c r="B5295" s="415" t="s">
        <v>2725</v>
      </c>
      <c r="C5295" s="313" t="s">
        <v>2726</v>
      </c>
      <c r="D5295" s="629">
        <v>565</v>
      </c>
      <c r="E5295" s="451">
        <v>30000</v>
      </c>
      <c r="F5295" s="630" t="s">
        <v>3948</v>
      </c>
      <c r="G5295" s="313" t="s">
        <v>2728</v>
      </c>
      <c r="H5295" s="634">
        <v>44596</v>
      </c>
      <c r="I5295" s="628">
        <f t="shared" si="63"/>
        <v>44596</v>
      </c>
      <c r="J5295" s="632"/>
    </row>
    <row r="5296" spans="1:10" s="243" customFormat="1">
      <c r="A5296" s="635" t="s">
        <v>2773</v>
      </c>
      <c r="B5296" s="415" t="s">
        <v>2725</v>
      </c>
      <c r="C5296" s="313" t="s">
        <v>2726</v>
      </c>
      <c r="D5296" s="629">
        <v>566</v>
      </c>
      <c r="E5296" s="451">
        <v>35000</v>
      </c>
      <c r="F5296" s="630" t="s">
        <v>3492</v>
      </c>
      <c r="G5296" s="313" t="s">
        <v>2728</v>
      </c>
      <c r="H5296" s="634">
        <v>44596</v>
      </c>
      <c r="I5296" s="628">
        <f t="shared" si="63"/>
        <v>44596</v>
      </c>
      <c r="J5296" s="632"/>
    </row>
    <row r="5297" spans="1:10" s="243" customFormat="1">
      <c r="A5297" s="635" t="s">
        <v>2773</v>
      </c>
      <c r="B5297" s="415" t="s">
        <v>2725</v>
      </c>
      <c r="C5297" s="313" t="s">
        <v>2726</v>
      </c>
      <c r="D5297" s="629">
        <v>567</v>
      </c>
      <c r="E5297" s="451">
        <v>33000</v>
      </c>
      <c r="F5297" s="630" t="s">
        <v>3000</v>
      </c>
      <c r="G5297" s="313" t="s">
        <v>2728</v>
      </c>
      <c r="H5297" s="634">
        <v>44596</v>
      </c>
      <c r="I5297" s="628">
        <f t="shared" si="63"/>
        <v>44596</v>
      </c>
      <c r="J5297" s="632"/>
    </row>
    <row r="5298" spans="1:10" s="243" customFormat="1">
      <c r="A5298" s="635" t="s">
        <v>2724</v>
      </c>
      <c r="B5298" s="415" t="s">
        <v>2725</v>
      </c>
      <c r="C5298" s="313" t="s">
        <v>2726</v>
      </c>
      <c r="D5298" s="629">
        <v>568</v>
      </c>
      <c r="E5298" s="451">
        <v>36000</v>
      </c>
      <c r="F5298" s="630" t="s">
        <v>3917</v>
      </c>
      <c r="G5298" s="313" t="s">
        <v>2728</v>
      </c>
      <c r="H5298" s="634">
        <v>44596</v>
      </c>
      <c r="I5298" s="628">
        <f t="shared" si="63"/>
        <v>44596</v>
      </c>
      <c r="J5298" s="632"/>
    </row>
    <row r="5299" spans="1:10" s="243" customFormat="1">
      <c r="A5299" s="635" t="s">
        <v>2808</v>
      </c>
      <c r="B5299" s="415" t="s">
        <v>2725</v>
      </c>
      <c r="C5299" s="313" t="s">
        <v>2726</v>
      </c>
      <c r="D5299" s="629">
        <v>569</v>
      </c>
      <c r="E5299" s="451">
        <v>24000</v>
      </c>
      <c r="F5299" s="630" t="s">
        <v>3036</v>
      </c>
      <c r="G5299" s="313" t="s">
        <v>2728</v>
      </c>
      <c r="H5299" s="634">
        <v>44596</v>
      </c>
      <c r="I5299" s="628">
        <f t="shared" si="63"/>
        <v>44596</v>
      </c>
      <c r="J5299" s="632"/>
    </row>
    <row r="5300" spans="1:10" s="243" customFormat="1">
      <c r="A5300" s="635" t="s">
        <v>2724</v>
      </c>
      <c r="B5300" s="415" t="s">
        <v>2725</v>
      </c>
      <c r="C5300" s="313" t="s">
        <v>2726</v>
      </c>
      <c r="D5300" s="629">
        <v>570</v>
      </c>
      <c r="E5300" s="451">
        <v>30000</v>
      </c>
      <c r="F5300" s="630" t="s">
        <v>3965</v>
      </c>
      <c r="G5300" s="313" t="s">
        <v>2728</v>
      </c>
      <c r="H5300" s="634">
        <v>44596</v>
      </c>
      <c r="I5300" s="628">
        <f t="shared" si="63"/>
        <v>44596</v>
      </c>
      <c r="J5300" s="632"/>
    </row>
    <row r="5301" spans="1:10" s="243" customFormat="1">
      <c r="A5301" s="635" t="s">
        <v>2808</v>
      </c>
      <c r="B5301" s="415" t="s">
        <v>2725</v>
      </c>
      <c r="C5301" s="313" t="s">
        <v>2726</v>
      </c>
      <c r="D5301" s="629">
        <v>571</v>
      </c>
      <c r="E5301" s="451">
        <v>36000</v>
      </c>
      <c r="F5301" s="630" t="s">
        <v>3162</v>
      </c>
      <c r="G5301" s="313" t="s">
        <v>2728</v>
      </c>
      <c r="H5301" s="634">
        <v>44596</v>
      </c>
      <c r="I5301" s="628">
        <f t="shared" si="63"/>
        <v>44596</v>
      </c>
      <c r="J5301" s="632"/>
    </row>
    <row r="5302" spans="1:10" s="243" customFormat="1">
      <c r="A5302" s="635" t="s">
        <v>2724</v>
      </c>
      <c r="B5302" s="415" t="s">
        <v>2725</v>
      </c>
      <c r="C5302" s="313" t="s">
        <v>2726</v>
      </c>
      <c r="D5302" s="629">
        <v>572</v>
      </c>
      <c r="E5302" s="451">
        <v>30000</v>
      </c>
      <c r="F5302" s="630" t="s">
        <v>4104</v>
      </c>
      <c r="G5302" s="313" t="s">
        <v>2728</v>
      </c>
      <c r="H5302" s="634">
        <v>44596</v>
      </c>
      <c r="I5302" s="628">
        <f t="shared" si="63"/>
        <v>44596</v>
      </c>
      <c r="J5302" s="632"/>
    </row>
    <row r="5303" spans="1:10" s="243" customFormat="1">
      <c r="A5303" s="635" t="s">
        <v>2724</v>
      </c>
      <c r="B5303" s="415" t="s">
        <v>2725</v>
      </c>
      <c r="C5303" s="313" t="s">
        <v>2726</v>
      </c>
      <c r="D5303" s="629">
        <v>573</v>
      </c>
      <c r="E5303" s="451">
        <v>30000</v>
      </c>
      <c r="F5303" s="630" t="s">
        <v>3352</v>
      </c>
      <c r="G5303" s="313" t="s">
        <v>2728</v>
      </c>
      <c r="H5303" s="634">
        <v>44596</v>
      </c>
      <c r="I5303" s="628">
        <f t="shared" si="63"/>
        <v>44596</v>
      </c>
      <c r="J5303" s="632"/>
    </row>
    <row r="5304" spans="1:10" s="243" customFormat="1">
      <c r="A5304" s="635" t="s">
        <v>2724</v>
      </c>
      <c r="B5304" s="415" t="s">
        <v>2725</v>
      </c>
      <c r="C5304" s="313" t="s">
        <v>2726</v>
      </c>
      <c r="D5304" s="629">
        <v>574</v>
      </c>
      <c r="E5304" s="451">
        <v>30000</v>
      </c>
      <c r="F5304" s="630" t="s">
        <v>6309</v>
      </c>
      <c r="G5304" s="313" t="s">
        <v>2728</v>
      </c>
      <c r="H5304" s="634">
        <v>44596</v>
      </c>
      <c r="I5304" s="628">
        <f t="shared" si="63"/>
        <v>44596</v>
      </c>
      <c r="J5304" s="632"/>
    </row>
    <row r="5305" spans="1:10" s="243" customFormat="1">
      <c r="A5305" s="635" t="s">
        <v>2773</v>
      </c>
      <c r="B5305" s="415" t="s">
        <v>2725</v>
      </c>
      <c r="C5305" s="313" t="s">
        <v>2726</v>
      </c>
      <c r="D5305" s="629">
        <v>575</v>
      </c>
      <c r="E5305" s="451">
        <v>30000</v>
      </c>
      <c r="F5305" s="630" t="s">
        <v>3051</v>
      </c>
      <c r="G5305" s="313" t="s">
        <v>2728</v>
      </c>
      <c r="H5305" s="634">
        <v>44596</v>
      </c>
      <c r="I5305" s="628">
        <f t="shared" si="63"/>
        <v>44596</v>
      </c>
      <c r="J5305" s="632"/>
    </row>
    <row r="5306" spans="1:10" s="243" customFormat="1">
      <c r="A5306" s="635" t="s">
        <v>2773</v>
      </c>
      <c r="B5306" s="415" t="s">
        <v>2725</v>
      </c>
      <c r="C5306" s="313" t="s">
        <v>2726</v>
      </c>
      <c r="D5306" s="629">
        <v>576</v>
      </c>
      <c r="E5306" s="451">
        <v>32000</v>
      </c>
      <c r="F5306" s="630" t="s">
        <v>3476</v>
      </c>
      <c r="G5306" s="313" t="s">
        <v>2728</v>
      </c>
      <c r="H5306" s="634">
        <v>44596</v>
      </c>
      <c r="I5306" s="628">
        <f t="shared" si="63"/>
        <v>44596</v>
      </c>
      <c r="J5306" s="632"/>
    </row>
    <row r="5307" spans="1:10" s="243" customFormat="1">
      <c r="A5307" s="635" t="s">
        <v>2773</v>
      </c>
      <c r="B5307" s="415" t="s">
        <v>2725</v>
      </c>
      <c r="C5307" s="313" t="s">
        <v>2726</v>
      </c>
      <c r="D5307" s="629">
        <v>577</v>
      </c>
      <c r="E5307" s="451">
        <v>30000</v>
      </c>
      <c r="F5307" s="630" t="s">
        <v>4159</v>
      </c>
      <c r="G5307" s="313" t="s">
        <v>2728</v>
      </c>
      <c r="H5307" s="634">
        <v>44596</v>
      </c>
      <c r="I5307" s="628">
        <f t="shared" si="63"/>
        <v>44596</v>
      </c>
      <c r="J5307" s="632"/>
    </row>
    <row r="5308" spans="1:10" s="243" customFormat="1">
      <c r="A5308" s="635" t="s">
        <v>3341</v>
      </c>
      <c r="B5308" s="415" t="s">
        <v>2725</v>
      </c>
      <c r="C5308" s="313" t="s">
        <v>2726</v>
      </c>
      <c r="D5308" s="629">
        <v>578</v>
      </c>
      <c r="E5308" s="451">
        <v>16000</v>
      </c>
      <c r="F5308" s="630" t="s">
        <v>4211</v>
      </c>
      <c r="G5308" s="313" t="s">
        <v>2728</v>
      </c>
      <c r="H5308" s="634">
        <v>44596</v>
      </c>
      <c r="I5308" s="628">
        <f t="shared" si="63"/>
        <v>44596</v>
      </c>
      <c r="J5308" s="632"/>
    </row>
    <row r="5309" spans="1:10" s="243" customFormat="1">
      <c r="A5309" s="635" t="s">
        <v>2773</v>
      </c>
      <c r="B5309" s="415" t="s">
        <v>2725</v>
      </c>
      <c r="C5309" s="313" t="s">
        <v>2726</v>
      </c>
      <c r="D5309" s="629">
        <v>579</v>
      </c>
      <c r="E5309" s="451">
        <v>36000</v>
      </c>
      <c r="F5309" s="630" t="s">
        <v>3410</v>
      </c>
      <c r="G5309" s="313" t="s">
        <v>2728</v>
      </c>
      <c r="H5309" s="634">
        <v>44596</v>
      </c>
      <c r="I5309" s="628">
        <f t="shared" si="63"/>
        <v>44596</v>
      </c>
      <c r="J5309" s="632"/>
    </row>
    <row r="5310" spans="1:10" s="243" customFormat="1">
      <c r="A5310" s="635" t="s">
        <v>2724</v>
      </c>
      <c r="B5310" s="415" t="s">
        <v>2725</v>
      </c>
      <c r="C5310" s="313" t="s">
        <v>2726</v>
      </c>
      <c r="D5310" s="629">
        <v>580</v>
      </c>
      <c r="E5310" s="451">
        <v>24000</v>
      </c>
      <c r="F5310" s="630" t="s">
        <v>2792</v>
      </c>
      <c r="G5310" s="313" t="s">
        <v>2728</v>
      </c>
      <c r="H5310" s="634">
        <v>44596</v>
      </c>
      <c r="I5310" s="628">
        <f t="shared" si="63"/>
        <v>44596</v>
      </c>
      <c r="J5310" s="632"/>
    </row>
    <row r="5311" spans="1:10" s="243" customFormat="1">
      <c r="A5311" s="635" t="s">
        <v>2953</v>
      </c>
      <c r="B5311" s="415" t="s">
        <v>2725</v>
      </c>
      <c r="C5311" s="313" t="s">
        <v>2726</v>
      </c>
      <c r="D5311" s="629">
        <v>581</v>
      </c>
      <c r="E5311" s="451">
        <v>36000</v>
      </c>
      <c r="F5311" s="630" t="s">
        <v>3813</v>
      </c>
      <c r="G5311" s="313" t="s">
        <v>2728</v>
      </c>
      <c r="H5311" s="634">
        <v>44596</v>
      </c>
      <c r="I5311" s="628">
        <f t="shared" si="63"/>
        <v>44596</v>
      </c>
      <c r="J5311" s="632"/>
    </row>
    <row r="5312" spans="1:10" s="243" customFormat="1">
      <c r="A5312" s="635" t="s">
        <v>2724</v>
      </c>
      <c r="B5312" s="415" t="s">
        <v>2725</v>
      </c>
      <c r="C5312" s="313" t="s">
        <v>2726</v>
      </c>
      <c r="D5312" s="629">
        <v>582</v>
      </c>
      <c r="E5312" s="451">
        <v>30000</v>
      </c>
      <c r="F5312" s="630" t="s">
        <v>4045</v>
      </c>
      <c r="G5312" s="313" t="s">
        <v>2728</v>
      </c>
      <c r="H5312" s="634">
        <v>44596</v>
      </c>
      <c r="I5312" s="628">
        <f t="shared" si="63"/>
        <v>44596</v>
      </c>
      <c r="J5312" s="632"/>
    </row>
    <row r="5313" spans="1:10" s="243" customFormat="1">
      <c r="A5313" s="635" t="s">
        <v>2953</v>
      </c>
      <c r="B5313" s="415" t="s">
        <v>2725</v>
      </c>
      <c r="C5313" s="313" t="s">
        <v>2726</v>
      </c>
      <c r="D5313" s="629">
        <v>583</v>
      </c>
      <c r="E5313" s="451">
        <v>36000</v>
      </c>
      <c r="F5313" s="630" t="s">
        <v>3397</v>
      </c>
      <c r="G5313" s="313" t="s">
        <v>2728</v>
      </c>
      <c r="H5313" s="634">
        <v>44596</v>
      </c>
      <c r="I5313" s="628">
        <f t="shared" si="63"/>
        <v>44596</v>
      </c>
      <c r="J5313" s="632"/>
    </row>
    <row r="5314" spans="1:10" s="243" customFormat="1">
      <c r="A5314" s="635" t="s">
        <v>2773</v>
      </c>
      <c r="B5314" s="415" t="s">
        <v>2725</v>
      </c>
      <c r="C5314" s="313" t="s">
        <v>2726</v>
      </c>
      <c r="D5314" s="629">
        <v>584</v>
      </c>
      <c r="E5314" s="451">
        <v>30000</v>
      </c>
      <c r="F5314" s="630" t="s">
        <v>2995</v>
      </c>
      <c r="G5314" s="313" t="s">
        <v>2728</v>
      </c>
      <c r="H5314" s="634">
        <v>44596</v>
      </c>
      <c r="I5314" s="628">
        <f t="shared" si="63"/>
        <v>44596</v>
      </c>
      <c r="J5314" s="632"/>
    </row>
    <row r="5315" spans="1:10" s="243" customFormat="1">
      <c r="A5315" s="635" t="s">
        <v>2766</v>
      </c>
      <c r="B5315" s="415" t="s">
        <v>2725</v>
      </c>
      <c r="C5315" s="313" t="s">
        <v>2726</v>
      </c>
      <c r="D5315" s="629">
        <v>585</v>
      </c>
      <c r="E5315" s="451">
        <v>18000</v>
      </c>
      <c r="F5315" s="630" t="s">
        <v>6310</v>
      </c>
      <c r="G5315" s="313" t="s">
        <v>2728</v>
      </c>
      <c r="H5315" s="634">
        <v>44596</v>
      </c>
      <c r="I5315" s="628">
        <f t="shared" si="63"/>
        <v>44596</v>
      </c>
      <c r="J5315" s="632"/>
    </row>
    <row r="5316" spans="1:10" s="243" customFormat="1">
      <c r="A5316" s="635" t="s">
        <v>2773</v>
      </c>
      <c r="B5316" s="415" t="s">
        <v>2725</v>
      </c>
      <c r="C5316" s="313" t="s">
        <v>2726</v>
      </c>
      <c r="D5316" s="629">
        <v>586</v>
      </c>
      <c r="E5316" s="451">
        <v>10000</v>
      </c>
      <c r="F5316" s="630" t="s">
        <v>4096</v>
      </c>
      <c r="G5316" s="313" t="s">
        <v>2728</v>
      </c>
      <c r="H5316" s="634">
        <v>44596</v>
      </c>
      <c r="I5316" s="628">
        <f t="shared" si="63"/>
        <v>44596</v>
      </c>
      <c r="J5316" s="632"/>
    </row>
    <row r="5317" spans="1:10" s="243" customFormat="1" ht="23.25">
      <c r="A5317" s="635" t="s">
        <v>2773</v>
      </c>
      <c r="B5317" s="415" t="s">
        <v>2725</v>
      </c>
      <c r="C5317" s="313" t="s">
        <v>2726</v>
      </c>
      <c r="D5317" s="629">
        <v>587</v>
      </c>
      <c r="E5317" s="451">
        <v>10000</v>
      </c>
      <c r="F5317" s="630" t="s">
        <v>3979</v>
      </c>
      <c r="G5317" s="313" t="s">
        <v>2728</v>
      </c>
      <c r="H5317" s="634">
        <v>44596</v>
      </c>
      <c r="I5317" s="628">
        <f t="shared" si="63"/>
        <v>44596</v>
      </c>
      <c r="J5317" s="632"/>
    </row>
    <row r="5318" spans="1:10" s="243" customFormat="1">
      <c r="A5318" s="635" t="s">
        <v>2773</v>
      </c>
      <c r="B5318" s="415" t="s">
        <v>2725</v>
      </c>
      <c r="C5318" s="313" t="s">
        <v>2726</v>
      </c>
      <c r="D5318" s="629">
        <v>588</v>
      </c>
      <c r="E5318" s="451">
        <v>31240</v>
      </c>
      <c r="F5318" s="630" t="s">
        <v>3553</v>
      </c>
      <c r="G5318" s="313" t="s">
        <v>2728</v>
      </c>
      <c r="H5318" s="634">
        <v>44596</v>
      </c>
      <c r="I5318" s="628">
        <f t="shared" ref="I5318:I5381" si="64">H5318+0</f>
        <v>44596</v>
      </c>
      <c r="J5318" s="632"/>
    </row>
    <row r="5319" spans="1:10" s="243" customFormat="1">
      <c r="A5319" s="635" t="s">
        <v>2773</v>
      </c>
      <c r="B5319" s="415" t="s">
        <v>2725</v>
      </c>
      <c r="C5319" s="313" t="s">
        <v>2726</v>
      </c>
      <c r="D5319" s="629">
        <v>589</v>
      </c>
      <c r="E5319" s="451">
        <v>8000</v>
      </c>
      <c r="F5319" s="630" t="s">
        <v>3391</v>
      </c>
      <c r="G5319" s="313" t="s">
        <v>2728</v>
      </c>
      <c r="H5319" s="634">
        <v>44596</v>
      </c>
      <c r="I5319" s="628">
        <f t="shared" si="64"/>
        <v>44596</v>
      </c>
      <c r="J5319" s="632"/>
    </row>
    <row r="5320" spans="1:10" s="243" customFormat="1">
      <c r="A5320" s="635" t="s">
        <v>2724</v>
      </c>
      <c r="B5320" s="415" t="s">
        <v>2725</v>
      </c>
      <c r="C5320" s="313" t="s">
        <v>2726</v>
      </c>
      <c r="D5320" s="629">
        <v>590</v>
      </c>
      <c r="E5320" s="451">
        <v>24000</v>
      </c>
      <c r="F5320" s="630" t="s">
        <v>6311</v>
      </c>
      <c r="G5320" s="313" t="s">
        <v>2728</v>
      </c>
      <c r="H5320" s="634">
        <v>44596</v>
      </c>
      <c r="I5320" s="628">
        <f t="shared" si="64"/>
        <v>44596</v>
      </c>
      <c r="J5320" s="632"/>
    </row>
    <row r="5321" spans="1:10" s="243" customFormat="1">
      <c r="A5321" s="635" t="s">
        <v>2808</v>
      </c>
      <c r="B5321" s="415" t="s">
        <v>2725</v>
      </c>
      <c r="C5321" s="313" t="s">
        <v>2726</v>
      </c>
      <c r="D5321" s="629">
        <v>591</v>
      </c>
      <c r="E5321" s="451">
        <v>30000</v>
      </c>
      <c r="F5321" s="630" t="s">
        <v>6312</v>
      </c>
      <c r="G5321" s="313" t="s">
        <v>2728</v>
      </c>
      <c r="H5321" s="634">
        <v>44596</v>
      </c>
      <c r="I5321" s="628">
        <f t="shared" si="64"/>
        <v>44596</v>
      </c>
      <c r="J5321" s="632"/>
    </row>
    <row r="5322" spans="1:10" s="243" customFormat="1" ht="23.25">
      <c r="A5322" s="635" t="s">
        <v>2785</v>
      </c>
      <c r="B5322" s="415" t="s">
        <v>2725</v>
      </c>
      <c r="C5322" s="313" t="s">
        <v>2726</v>
      </c>
      <c r="D5322" s="629">
        <v>592</v>
      </c>
      <c r="E5322" s="451">
        <v>12000</v>
      </c>
      <c r="F5322" s="630" t="s">
        <v>4206</v>
      </c>
      <c r="G5322" s="313" t="s">
        <v>2728</v>
      </c>
      <c r="H5322" s="634">
        <v>44596</v>
      </c>
      <c r="I5322" s="628">
        <f t="shared" si="64"/>
        <v>44596</v>
      </c>
      <c r="J5322" s="632"/>
    </row>
    <row r="5323" spans="1:10" s="243" customFormat="1">
      <c r="A5323" s="635" t="s">
        <v>2828</v>
      </c>
      <c r="B5323" s="415" t="s">
        <v>2725</v>
      </c>
      <c r="C5323" s="313" t="s">
        <v>2726</v>
      </c>
      <c r="D5323" s="629">
        <v>593</v>
      </c>
      <c r="E5323" s="451">
        <v>27000</v>
      </c>
      <c r="F5323" s="630" t="s">
        <v>3978</v>
      </c>
      <c r="G5323" s="313" t="s">
        <v>2728</v>
      </c>
      <c r="H5323" s="634">
        <v>44596</v>
      </c>
      <c r="I5323" s="628">
        <f t="shared" si="64"/>
        <v>44596</v>
      </c>
      <c r="J5323" s="632"/>
    </row>
    <row r="5324" spans="1:10" s="243" customFormat="1">
      <c r="A5324" s="635" t="s">
        <v>2855</v>
      </c>
      <c r="B5324" s="415" t="s">
        <v>2725</v>
      </c>
      <c r="C5324" s="313" t="s">
        <v>2726</v>
      </c>
      <c r="D5324" s="629">
        <v>594</v>
      </c>
      <c r="E5324" s="451">
        <v>27000</v>
      </c>
      <c r="F5324" s="630" t="s">
        <v>3294</v>
      </c>
      <c r="G5324" s="313" t="s">
        <v>2728</v>
      </c>
      <c r="H5324" s="634">
        <v>44596</v>
      </c>
      <c r="I5324" s="628">
        <f t="shared" si="64"/>
        <v>44596</v>
      </c>
      <c r="J5324" s="632"/>
    </row>
    <row r="5325" spans="1:10" s="243" customFormat="1">
      <c r="A5325" s="635" t="s">
        <v>2869</v>
      </c>
      <c r="B5325" s="415" t="s">
        <v>2725</v>
      </c>
      <c r="C5325" s="313" t="s">
        <v>2726</v>
      </c>
      <c r="D5325" s="629">
        <v>595</v>
      </c>
      <c r="E5325" s="451">
        <v>22000</v>
      </c>
      <c r="F5325" s="630" t="s">
        <v>2868</v>
      </c>
      <c r="G5325" s="313" t="s">
        <v>2728</v>
      </c>
      <c r="H5325" s="634">
        <v>44596</v>
      </c>
      <c r="I5325" s="628">
        <f t="shared" si="64"/>
        <v>44596</v>
      </c>
      <c r="J5325" s="632"/>
    </row>
    <row r="5326" spans="1:10" s="243" customFormat="1">
      <c r="A5326" s="635" t="s">
        <v>2869</v>
      </c>
      <c r="B5326" s="415" t="s">
        <v>2725</v>
      </c>
      <c r="C5326" s="313" t="s">
        <v>2726</v>
      </c>
      <c r="D5326" s="629">
        <v>596</v>
      </c>
      <c r="E5326" s="451">
        <v>600</v>
      </c>
      <c r="F5326" s="630" t="s">
        <v>3229</v>
      </c>
      <c r="G5326" s="313" t="s">
        <v>2728</v>
      </c>
      <c r="H5326" s="634">
        <v>44596</v>
      </c>
      <c r="I5326" s="628">
        <f t="shared" si="64"/>
        <v>44596</v>
      </c>
      <c r="J5326" s="632"/>
    </row>
    <row r="5327" spans="1:10" s="243" customFormat="1">
      <c r="A5327" s="635" t="s">
        <v>2869</v>
      </c>
      <c r="B5327" s="415" t="s">
        <v>2725</v>
      </c>
      <c r="C5327" s="313" t="s">
        <v>2726</v>
      </c>
      <c r="D5327" s="629">
        <v>597</v>
      </c>
      <c r="E5327" s="451">
        <v>3900</v>
      </c>
      <c r="F5327" s="630" t="s">
        <v>4010</v>
      </c>
      <c r="G5327" s="313" t="s">
        <v>2728</v>
      </c>
      <c r="H5327" s="634">
        <v>44596</v>
      </c>
      <c r="I5327" s="628">
        <f t="shared" si="64"/>
        <v>44596</v>
      </c>
      <c r="J5327" s="632"/>
    </row>
    <row r="5328" spans="1:10" s="243" customFormat="1" ht="23.25">
      <c r="A5328" s="635" t="s">
        <v>2869</v>
      </c>
      <c r="B5328" s="415" t="s">
        <v>2725</v>
      </c>
      <c r="C5328" s="313" t="s">
        <v>2726</v>
      </c>
      <c r="D5328" s="629">
        <v>598</v>
      </c>
      <c r="E5328" s="451">
        <v>3300</v>
      </c>
      <c r="F5328" s="630" t="s">
        <v>3228</v>
      </c>
      <c r="G5328" s="313" t="s">
        <v>2728</v>
      </c>
      <c r="H5328" s="634">
        <v>44596</v>
      </c>
      <c r="I5328" s="628">
        <f t="shared" si="64"/>
        <v>44596</v>
      </c>
      <c r="J5328" s="632"/>
    </row>
    <row r="5329" spans="1:10" s="243" customFormat="1" ht="23.25">
      <c r="A5329" s="635" t="s">
        <v>2869</v>
      </c>
      <c r="B5329" s="415" t="s">
        <v>2725</v>
      </c>
      <c r="C5329" s="313" t="s">
        <v>2726</v>
      </c>
      <c r="D5329" s="629">
        <v>599</v>
      </c>
      <c r="E5329" s="451">
        <v>650</v>
      </c>
      <c r="F5329" s="630" t="s">
        <v>4111</v>
      </c>
      <c r="G5329" s="313" t="s">
        <v>2728</v>
      </c>
      <c r="H5329" s="634">
        <v>44596</v>
      </c>
      <c r="I5329" s="628">
        <f t="shared" si="64"/>
        <v>44596</v>
      </c>
      <c r="J5329" s="632"/>
    </row>
    <row r="5330" spans="1:10" s="243" customFormat="1">
      <c r="A5330" s="635" t="s">
        <v>2888</v>
      </c>
      <c r="B5330" s="415" t="s">
        <v>2725</v>
      </c>
      <c r="C5330" s="313" t="s">
        <v>2726</v>
      </c>
      <c r="D5330" s="629">
        <v>600</v>
      </c>
      <c r="E5330" s="451">
        <v>5000</v>
      </c>
      <c r="F5330" s="630" t="s">
        <v>3227</v>
      </c>
      <c r="G5330" s="313" t="s">
        <v>2728</v>
      </c>
      <c r="H5330" s="634">
        <v>44596</v>
      </c>
      <c r="I5330" s="628">
        <f t="shared" si="64"/>
        <v>44596</v>
      </c>
      <c r="J5330" s="632"/>
    </row>
    <row r="5331" spans="1:10" s="243" customFormat="1">
      <c r="A5331" s="635" t="s">
        <v>2888</v>
      </c>
      <c r="B5331" s="415" t="s">
        <v>2725</v>
      </c>
      <c r="C5331" s="313" t="s">
        <v>2726</v>
      </c>
      <c r="D5331" s="629">
        <v>601</v>
      </c>
      <c r="E5331" s="451">
        <v>68400</v>
      </c>
      <c r="F5331" s="630" t="s">
        <v>3227</v>
      </c>
      <c r="G5331" s="313" t="s">
        <v>2728</v>
      </c>
      <c r="H5331" s="634">
        <v>44596</v>
      </c>
      <c r="I5331" s="628">
        <f t="shared" si="64"/>
        <v>44596</v>
      </c>
      <c r="J5331" s="632"/>
    </row>
    <row r="5332" spans="1:10" s="243" customFormat="1" ht="34.9">
      <c r="A5332" s="635" t="s">
        <v>2888</v>
      </c>
      <c r="B5332" s="415" t="s">
        <v>2725</v>
      </c>
      <c r="C5332" s="313" t="s">
        <v>2726</v>
      </c>
      <c r="D5332" s="629">
        <v>602</v>
      </c>
      <c r="E5332" s="451">
        <v>1200</v>
      </c>
      <c r="F5332" s="630" t="s">
        <v>3225</v>
      </c>
      <c r="G5332" s="313" t="s">
        <v>2728</v>
      </c>
      <c r="H5332" s="634">
        <v>44596</v>
      </c>
      <c r="I5332" s="628">
        <f t="shared" si="64"/>
        <v>44596</v>
      </c>
      <c r="J5332" s="632"/>
    </row>
    <row r="5333" spans="1:10" s="243" customFormat="1" ht="34.9">
      <c r="A5333" s="635" t="s">
        <v>2888</v>
      </c>
      <c r="B5333" s="415" t="s">
        <v>2725</v>
      </c>
      <c r="C5333" s="313" t="s">
        <v>2726</v>
      </c>
      <c r="D5333" s="629">
        <v>603</v>
      </c>
      <c r="E5333" s="451">
        <v>12000</v>
      </c>
      <c r="F5333" s="630" t="s">
        <v>3225</v>
      </c>
      <c r="G5333" s="313" t="s">
        <v>2728</v>
      </c>
      <c r="H5333" s="634">
        <v>44596</v>
      </c>
      <c r="I5333" s="628">
        <f t="shared" si="64"/>
        <v>44596</v>
      </c>
      <c r="J5333" s="632"/>
    </row>
    <row r="5334" spans="1:10" s="243" customFormat="1">
      <c r="A5334" s="635" t="s">
        <v>2888</v>
      </c>
      <c r="B5334" s="415" t="s">
        <v>2725</v>
      </c>
      <c r="C5334" s="313" t="s">
        <v>2726</v>
      </c>
      <c r="D5334" s="629">
        <v>604</v>
      </c>
      <c r="E5334" s="451">
        <v>25800</v>
      </c>
      <c r="F5334" s="630" t="s">
        <v>3216</v>
      </c>
      <c r="G5334" s="313" t="s">
        <v>2728</v>
      </c>
      <c r="H5334" s="634">
        <v>44596</v>
      </c>
      <c r="I5334" s="628">
        <f t="shared" si="64"/>
        <v>44596</v>
      </c>
      <c r="J5334" s="632"/>
    </row>
    <row r="5335" spans="1:10" s="243" customFormat="1">
      <c r="A5335" s="635" t="s">
        <v>2888</v>
      </c>
      <c r="B5335" s="415" t="s">
        <v>2725</v>
      </c>
      <c r="C5335" s="313" t="s">
        <v>2726</v>
      </c>
      <c r="D5335" s="629">
        <v>605</v>
      </c>
      <c r="E5335" s="451">
        <v>700</v>
      </c>
      <c r="F5335" s="630" t="s">
        <v>3216</v>
      </c>
      <c r="G5335" s="313" t="s">
        <v>2728</v>
      </c>
      <c r="H5335" s="634">
        <v>44596</v>
      </c>
      <c r="I5335" s="628">
        <f t="shared" si="64"/>
        <v>44596</v>
      </c>
      <c r="J5335" s="632"/>
    </row>
    <row r="5336" spans="1:10" s="243" customFormat="1">
      <c r="A5336" s="635" t="s">
        <v>2724</v>
      </c>
      <c r="B5336" s="415" t="s">
        <v>2725</v>
      </c>
      <c r="C5336" s="313" t="s">
        <v>2726</v>
      </c>
      <c r="D5336" s="629">
        <v>606</v>
      </c>
      <c r="E5336" s="451">
        <v>30000</v>
      </c>
      <c r="F5336" s="630" t="s">
        <v>3310</v>
      </c>
      <c r="G5336" s="313" t="s">
        <v>2728</v>
      </c>
      <c r="H5336" s="634">
        <v>44599</v>
      </c>
      <c r="I5336" s="628">
        <f t="shared" si="64"/>
        <v>44599</v>
      </c>
      <c r="J5336" s="632"/>
    </row>
    <row r="5337" spans="1:10" s="243" customFormat="1" ht="23.25">
      <c r="A5337" s="635" t="s">
        <v>2724</v>
      </c>
      <c r="B5337" s="415" t="s">
        <v>2725</v>
      </c>
      <c r="C5337" s="313" t="s">
        <v>2726</v>
      </c>
      <c r="D5337" s="629">
        <v>609</v>
      </c>
      <c r="E5337" s="451">
        <v>30000</v>
      </c>
      <c r="F5337" s="630" t="s">
        <v>3824</v>
      </c>
      <c r="G5337" s="313" t="s">
        <v>2728</v>
      </c>
      <c r="H5337" s="634">
        <v>44599</v>
      </c>
      <c r="I5337" s="628">
        <f t="shared" si="64"/>
        <v>44599</v>
      </c>
      <c r="J5337" s="632"/>
    </row>
    <row r="5338" spans="1:10" s="243" customFormat="1">
      <c r="A5338" s="635" t="s">
        <v>2808</v>
      </c>
      <c r="B5338" s="415" t="s">
        <v>2725</v>
      </c>
      <c r="C5338" s="313" t="s">
        <v>2726</v>
      </c>
      <c r="D5338" s="629">
        <v>610</v>
      </c>
      <c r="E5338" s="451">
        <v>16000</v>
      </c>
      <c r="F5338" s="630" t="s">
        <v>3052</v>
      </c>
      <c r="G5338" s="313" t="s">
        <v>2728</v>
      </c>
      <c r="H5338" s="634">
        <v>44599</v>
      </c>
      <c r="I5338" s="628">
        <f t="shared" si="64"/>
        <v>44599</v>
      </c>
      <c r="J5338" s="632"/>
    </row>
    <row r="5339" spans="1:10" s="243" customFormat="1">
      <c r="A5339" s="635" t="s">
        <v>2773</v>
      </c>
      <c r="B5339" s="415" t="s">
        <v>2725</v>
      </c>
      <c r="C5339" s="313" t="s">
        <v>2726</v>
      </c>
      <c r="D5339" s="629">
        <v>611</v>
      </c>
      <c r="E5339" s="451">
        <v>32000</v>
      </c>
      <c r="F5339" s="630" t="s">
        <v>3655</v>
      </c>
      <c r="G5339" s="313" t="s">
        <v>2728</v>
      </c>
      <c r="H5339" s="634">
        <v>44599</v>
      </c>
      <c r="I5339" s="628">
        <f t="shared" si="64"/>
        <v>44599</v>
      </c>
      <c r="J5339" s="632"/>
    </row>
    <row r="5340" spans="1:10" s="243" customFormat="1">
      <c r="A5340" s="635" t="s">
        <v>2773</v>
      </c>
      <c r="B5340" s="415" t="s">
        <v>2725</v>
      </c>
      <c r="C5340" s="313" t="s">
        <v>2726</v>
      </c>
      <c r="D5340" s="629">
        <v>612</v>
      </c>
      <c r="E5340" s="451">
        <v>33000</v>
      </c>
      <c r="F5340" s="630" t="s">
        <v>6296</v>
      </c>
      <c r="G5340" s="313" t="s">
        <v>2728</v>
      </c>
      <c r="H5340" s="634">
        <v>44599</v>
      </c>
      <c r="I5340" s="628">
        <f t="shared" si="64"/>
        <v>44599</v>
      </c>
      <c r="J5340" s="632"/>
    </row>
    <row r="5341" spans="1:10" s="243" customFormat="1">
      <c r="A5341" s="635" t="s">
        <v>2724</v>
      </c>
      <c r="B5341" s="415" t="s">
        <v>2725</v>
      </c>
      <c r="C5341" s="313" t="s">
        <v>2726</v>
      </c>
      <c r="D5341" s="629">
        <v>613</v>
      </c>
      <c r="E5341" s="451">
        <v>30000</v>
      </c>
      <c r="F5341" s="630" t="s">
        <v>4219</v>
      </c>
      <c r="G5341" s="313" t="s">
        <v>2728</v>
      </c>
      <c r="H5341" s="634">
        <v>44599</v>
      </c>
      <c r="I5341" s="628">
        <f t="shared" si="64"/>
        <v>44599</v>
      </c>
      <c r="J5341" s="632"/>
    </row>
    <row r="5342" spans="1:10" s="243" customFormat="1">
      <c r="A5342" s="635" t="s">
        <v>3341</v>
      </c>
      <c r="B5342" s="415" t="s">
        <v>2725</v>
      </c>
      <c r="C5342" s="313" t="s">
        <v>2726</v>
      </c>
      <c r="D5342" s="629">
        <v>614</v>
      </c>
      <c r="E5342" s="451">
        <v>32000</v>
      </c>
      <c r="F5342" s="630" t="s">
        <v>4112</v>
      </c>
      <c r="G5342" s="313" t="s">
        <v>2728</v>
      </c>
      <c r="H5342" s="634">
        <v>44599</v>
      </c>
      <c r="I5342" s="628">
        <f t="shared" si="64"/>
        <v>44599</v>
      </c>
      <c r="J5342" s="632"/>
    </row>
    <row r="5343" spans="1:10" s="243" customFormat="1">
      <c r="A5343" s="635" t="s">
        <v>2773</v>
      </c>
      <c r="B5343" s="415" t="s">
        <v>2725</v>
      </c>
      <c r="C5343" s="313" t="s">
        <v>2726</v>
      </c>
      <c r="D5343" s="629">
        <v>615</v>
      </c>
      <c r="E5343" s="451">
        <v>26000</v>
      </c>
      <c r="F5343" s="630" t="s">
        <v>3347</v>
      </c>
      <c r="G5343" s="313" t="s">
        <v>2728</v>
      </c>
      <c r="H5343" s="634">
        <v>44599</v>
      </c>
      <c r="I5343" s="628">
        <f t="shared" si="64"/>
        <v>44599</v>
      </c>
      <c r="J5343" s="632"/>
    </row>
    <row r="5344" spans="1:10" s="243" customFormat="1">
      <c r="A5344" s="635" t="s">
        <v>2773</v>
      </c>
      <c r="B5344" s="415" t="s">
        <v>2725</v>
      </c>
      <c r="C5344" s="313" t="s">
        <v>2726</v>
      </c>
      <c r="D5344" s="629">
        <v>616</v>
      </c>
      <c r="E5344" s="451">
        <v>26000</v>
      </c>
      <c r="F5344" s="630" t="s">
        <v>2774</v>
      </c>
      <c r="G5344" s="313" t="s">
        <v>2728</v>
      </c>
      <c r="H5344" s="634">
        <v>44599</v>
      </c>
      <c r="I5344" s="628">
        <f t="shared" si="64"/>
        <v>44599</v>
      </c>
      <c r="J5344" s="632"/>
    </row>
    <row r="5345" spans="1:10" s="243" customFormat="1">
      <c r="A5345" s="635" t="s">
        <v>2773</v>
      </c>
      <c r="B5345" s="415" t="s">
        <v>2725</v>
      </c>
      <c r="C5345" s="313" t="s">
        <v>2726</v>
      </c>
      <c r="D5345" s="629">
        <v>617</v>
      </c>
      <c r="E5345" s="451">
        <v>33000</v>
      </c>
      <c r="F5345" s="630" t="s">
        <v>4210</v>
      </c>
      <c r="G5345" s="313" t="s">
        <v>2728</v>
      </c>
      <c r="H5345" s="634">
        <v>44599</v>
      </c>
      <c r="I5345" s="628">
        <f t="shared" si="64"/>
        <v>44599</v>
      </c>
      <c r="J5345" s="632"/>
    </row>
    <row r="5346" spans="1:10" s="243" customFormat="1">
      <c r="A5346" s="635" t="s">
        <v>2773</v>
      </c>
      <c r="B5346" s="415" t="s">
        <v>2725</v>
      </c>
      <c r="C5346" s="313" t="s">
        <v>2726</v>
      </c>
      <c r="D5346" s="629">
        <v>618</v>
      </c>
      <c r="E5346" s="451">
        <v>30000</v>
      </c>
      <c r="F5346" s="630" t="s">
        <v>4200</v>
      </c>
      <c r="G5346" s="313" t="s">
        <v>2728</v>
      </c>
      <c r="H5346" s="634">
        <v>44599</v>
      </c>
      <c r="I5346" s="628">
        <f t="shared" si="64"/>
        <v>44599</v>
      </c>
      <c r="J5346" s="632"/>
    </row>
    <row r="5347" spans="1:10" s="243" customFormat="1">
      <c r="A5347" s="635" t="s">
        <v>2773</v>
      </c>
      <c r="B5347" s="415" t="s">
        <v>2725</v>
      </c>
      <c r="C5347" s="313" t="s">
        <v>2726</v>
      </c>
      <c r="D5347" s="629">
        <v>619</v>
      </c>
      <c r="E5347" s="451">
        <v>30000</v>
      </c>
      <c r="F5347" s="630" t="s">
        <v>6313</v>
      </c>
      <c r="G5347" s="313" t="s">
        <v>2728</v>
      </c>
      <c r="H5347" s="634">
        <v>44599</v>
      </c>
      <c r="I5347" s="628">
        <f t="shared" si="64"/>
        <v>44599</v>
      </c>
      <c r="J5347" s="632"/>
    </row>
    <row r="5348" spans="1:10" s="243" customFormat="1">
      <c r="A5348" s="635" t="s">
        <v>2773</v>
      </c>
      <c r="B5348" s="415" t="s">
        <v>2725</v>
      </c>
      <c r="C5348" s="313" t="s">
        <v>2726</v>
      </c>
      <c r="D5348" s="629">
        <v>621</v>
      </c>
      <c r="E5348" s="451">
        <v>36000</v>
      </c>
      <c r="F5348" s="630" t="s">
        <v>3966</v>
      </c>
      <c r="G5348" s="313" t="s">
        <v>2728</v>
      </c>
      <c r="H5348" s="634">
        <v>44599</v>
      </c>
      <c r="I5348" s="628">
        <f t="shared" si="64"/>
        <v>44599</v>
      </c>
      <c r="J5348" s="632"/>
    </row>
    <row r="5349" spans="1:10" s="243" customFormat="1">
      <c r="A5349" s="635" t="s">
        <v>2773</v>
      </c>
      <c r="B5349" s="415" t="s">
        <v>2725</v>
      </c>
      <c r="C5349" s="313" t="s">
        <v>2726</v>
      </c>
      <c r="D5349" s="629">
        <v>622</v>
      </c>
      <c r="E5349" s="451">
        <v>33000</v>
      </c>
      <c r="F5349" s="630" t="s">
        <v>3661</v>
      </c>
      <c r="G5349" s="313" t="s">
        <v>2728</v>
      </c>
      <c r="H5349" s="634">
        <v>44599</v>
      </c>
      <c r="I5349" s="628">
        <f t="shared" si="64"/>
        <v>44599</v>
      </c>
      <c r="J5349" s="632"/>
    </row>
    <row r="5350" spans="1:10" s="243" customFormat="1">
      <c r="A5350" s="635" t="s">
        <v>2735</v>
      </c>
      <c r="B5350" s="415" t="s">
        <v>2725</v>
      </c>
      <c r="C5350" s="313" t="s">
        <v>2726</v>
      </c>
      <c r="D5350" s="629">
        <v>623</v>
      </c>
      <c r="E5350" s="451">
        <v>16000</v>
      </c>
      <c r="F5350" s="630" t="s">
        <v>4208</v>
      </c>
      <c r="G5350" s="313" t="s">
        <v>2728</v>
      </c>
      <c r="H5350" s="634">
        <v>44599</v>
      </c>
      <c r="I5350" s="628">
        <f t="shared" si="64"/>
        <v>44599</v>
      </c>
      <c r="J5350" s="632"/>
    </row>
    <row r="5351" spans="1:10" s="243" customFormat="1">
      <c r="A5351" s="635" t="s">
        <v>2773</v>
      </c>
      <c r="B5351" s="415" t="s">
        <v>2725</v>
      </c>
      <c r="C5351" s="313" t="s">
        <v>2726</v>
      </c>
      <c r="D5351" s="629">
        <v>624</v>
      </c>
      <c r="E5351" s="451">
        <v>30000</v>
      </c>
      <c r="F5351" s="630" t="s">
        <v>3980</v>
      </c>
      <c r="G5351" s="313" t="s">
        <v>2728</v>
      </c>
      <c r="H5351" s="634">
        <v>44599</v>
      </c>
      <c r="I5351" s="628">
        <f t="shared" si="64"/>
        <v>44599</v>
      </c>
      <c r="J5351" s="632"/>
    </row>
    <row r="5352" spans="1:10" s="243" customFormat="1">
      <c r="A5352" s="635" t="s">
        <v>3341</v>
      </c>
      <c r="B5352" s="415" t="s">
        <v>2725</v>
      </c>
      <c r="C5352" s="313" t="s">
        <v>2726</v>
      </c>
      <c r="D5352" s="629">
        <v>625</v>
      </c>
      <c r="E5352" s="451">
        <v>32000</v>
      </c>
      <c r="F5352" s="630" t="s">
        <v>3668</v>
      </c>
      <c r="G5352" s="313" t="s">
        <v>2728</v>
      </c>
      <c r="H5352" s="634">
        <v>44599</v>
      </c>
      <c r="I5352" s="628">
        <f t="shared" si="64"/>
        <v>44599</v>
      </c>
      <c r="J5352" s="632"/>
    </row>
    <row r="5353" spans="1:10" s="243" customFormat="1">
      <c r="A5353" s="635" t="s">
        <v>2724</v>
      </c>
      <c r="B5353" s="415" t="s">
        <v>2725</v>
      </c>
      <c r="C5353" s="313" t="s">
        <v>2726</v>
      </c>
      <c r="D5353" s="629">
        <v>627</v>
      </c>
      <c r="E5353" s="451">
        <v>36000</v>
      </c>
      <c r="F5353" s="630" t="s">
        <v>3753</v>
      </c>
      <c r="G5353" s="313" t="s">
        <v>2728</v>
      </c>
      <c r="H5353" s="634">
        <v>44599</v>
      </c>
      <c r="I5353" s="628">
        <f t="shared" si="64"/>
        <v>44599</v>
      </c>
      <c r="J5353" s="632"/>
    </row>
    <row r="5354" spans="1:10" s="243" customFormat="1">
      <c r="A5354" s="635" t="s">
        <v>2724</v>
      </c>
      <c r="B5354" s="415" t="s">
        <v>2725</v>
      </c>
      <c r="C5354" s="313" t="s">
        <v>2726</v>
      </c>
      <c r="D5354" s="629">
        <v>628</v>
      </c>
      <c r="E5354" s="451">
        <v>30000</v>
      </c>
      <c r="F5354" s="630" t="s">
        <v>3142</v>
      </c>
      <c r="G5354" s="313" t="s">
        <v>2728</v>
      </c>
      <c r="H5354" s="634">
        <v>44599</v>
      </c>
      <c r="I5354" s="628">
        <f t="shared" si="64"/>
        <v>44599</v>
      </c>
      <c r="J5354" s="632"/>
    </row>
    <row r="5355" spans="1:10" s="243" customFormat="1">
      <c r="A5355" s="635" t="s">
        <v>2828</v>
      </c>
      <c r="B5355" s="415" t="s">
        <v>2725</v>
      </c>
      <c r="C5355" s="313" t="s">
        <v>2726</v>
      </c>
      <c r="D5355" s="629">
        <v>629</v>
      </c>
      <c r="E5355" s="451">
        <v>27000</v>
      </c>
      <c r="F5355" s="630" t="s">
        <v>2864</v>
      </c>
      <c r="G5355" s="313" t="s">
        <v>2728</v>
      </c>
      <c r="H5355" s="634">
        <v>44599</v>
      </c>
      <c r="I5355" s="628">
        <f t="shared" si="64"/>
        <v>44599</v>
      </c>
      <c r="J5355" s="632"/>
    </row>
    <row r="5356" spans="1:10" s="243" customFormat="1">
      <c r="A5356" s="635" t="s">
        <v>2777</v>
      </c>
      <c r="B5356" s="415" t="s">
        <v>2725</v>
      </c>
      <c r="C5356" s="313" t="s">
        <v>2726</v>
      </c>
      <c r="D5356" s="629">
        <v>630</v>
      </c>
      <c r="E5356" s="451">
        <v>10000</v>
      </c>
      <c r="F5356" s="630" t="s">
        <v>3112</v>
      </c>
      <c r="G5356" s="313" t="s">
        <v>2728</v>
      </c>
      <c r="H5356" s="634">
        <v>44599</v>
      </c>
      <c r="I5356" s="628">
        <f t="shared" si="64"/>
        <v>44599</v>
      </c>
      <c r="J5356" s="632"/>
    </row>
    <row r="5357" spans="1:10" s="243" customFormat="1">
      <c r="A5357" s="635" t="s">
        <v>3945</v>
      </c>
      <c r="B5357" s="415" t="s">
        <v>2725</v>
      </c>
      <c r="C5357" s="313" t="s">
        <v>2726</v>
      </c>
      <c r="D5357" s="629">
        <v>631</v>
      </c>
      <c r="E5357" s="451">
        <v>6000</v>
      </c>
      <c r="F5357" s="630" t="s">
        <v>4149</v>
      </c>
      <c r="G5357" s="313" t="s">
        <v>2728</v>
      </c>
      <c r="H5357" s="634">
        <v>44599</v>
      </c>
      <c r="I5357" s="628">
        <f t="shared" si="64"/>
        <v>44599</v>
      </c>
      <c r="J5357" s="632"/>
    </row>
    <row r="5358" spans="1:10" s="243" customFormat="1">
      <c r="A5358" s="635" t="s">
        <v>2771</v>
      </c>
      <c r="B5358" s="415" t="s">
        <v>2725</v>
      </c>
      <c r="C5358" s="313" t="s">
        <v>2726</v>
      </c>
      <c r="D5358" s="629">
        <v>632</v>
      </c>
      <c r="E5358" s="451">
        <v>18000</v>
      </c>
      <c r="F5358" s="630" t="s">
        <v>2878</v>
      </c>
      <c r="G5358" s="313" t="s">
        <v>2728</v>
      </c>
      <c r="H5358" s="634">
        <v>44599</v>
      </c>
      <c r="I5358" s="628">
        <f t="shared" si="64"/>
        <v>44599</v>
      </c>
      <c r="J5358" s="632"/>
    </row>
    <row r="5359" spans="1:10" s="243" customFormat="1">
      <c r="A5359" s="635" t="s">
        <v>2771</v>
      </c>
      <c r="B5359" s="415" t="s">
        <v>2725</v>
      </c>
      <c r="C5359" s="313" t="s">
        <v>2726</v>
      </c>
      <c r="D5359" s="629">
        <v>633</v>
      </c>
      <c r="E5359" s="451">
        <v>26000</v>
      </c>
      <c r="F5359" s="630" t="s">
        <v>2871</v>
      </c>
      <c r="G5359" s="313" t="s">
        <v>2728</v>
      </c>
      <c r="H5359" s="634">
        <v>44599</v>
      </c>
      <c r="I5359" s="628">
        <f t="shared" si="64"/>
        <v>44599</v>
      </c>
      <c r="J5359" s="632"/>
    </row>
    <row r="5360" spans="1:10" s="243" customFormat="1">
      <c r="A5360" s="635" t="s">
        <v>2828</v>
      </c>
      <c r="B5360" s="415" t="s">
        <v>2725</v>
      </c>
      <c r="C5360" s="313" t="s">
        <v>2726</v>
      </c>
      <c r="D5360" s="629">
        <v>634</v>
      </c>
      <c r="E5360" s="451">
        <v>27000</v>
      </c>
      <c r="F5360" s="630" t="s">
        <v>3464</v>
      </c>
      <c r="G5360" s="313" t="s">
        <v>2728</v>
      </c>
      <c r="H5360" s="634">
        <v>44599</v>
      </c>
      <c r="I5360" s="628">
        <f t="shared" si="64"/>
        <v>44599</v>
      </c>
      <c r="J5360" s="632"/>
    </row>
    <row r="5361" spans="1:10" s="243" customFormat="1">
      <c r="A5361" s="635" t="s">
        <v>2785</v>
      </c>
      <c r="B5361" s="415" t="s">
        <v>2725</v>
      </c>
      <c r="C5361" s="313" t="s">
        <v>2726</v>
      </c>
      <c r="D5361" s="629">
        <v>635</v>
      </c>
      <c r="E5361" s="451">
        <v>10500</v>
      </c>
      <c r="F5361" s="630" t="s">
        <v>2780</v>
      </c>
      <c r="G5361" s="313" t="s">
        <v>2728</v>
      </c>
      <c r="H5361" s="634">
        <v>44599</v>
      </c>
      <c r="I5361" s="628">
        <f t="shared" si="64"/>
        <v>44599</v>
      </c>
      <c r="J5361" s="632"/>
    </row>
    <row r="5362" spans="1:10" s="243" customFormat="1">
      <c r="A5362" s="635" t="s">
        <v>2751</v>
      </c>
      <c r="B5362" s="415" t="s">
        <v>2725</v>
      </c>
      <c r="C5362" s="313" t="s">
        <v>2726</v>
      </c>
      <c r="D5362" s="629">
        <v>636</v>
      </c>
      <c r="E5362" s="451">
        <v>13000</v>
      </c>
      <c r="F5362" s="630" t="s">
        <v>6314</v>
      </c>
      <c r="G5362" s="313" t="s">
        <v>2728</v>
      </c>
      <c r="H5362" s="634">
        <v>44599</v>
      </c>
      <c r="I5362" s="628">
        <f t="shared" si="64"/>
        <v>44599</v>
      </c>
      <c r="J5362" s="632"/>
    </row>
    <row r="5363" spans="1:10" s="243" customFormat="1">
      <c r="A5363" s="635" t="s">
        <v>2966</v>
      </c>
      <c r="B5363" s="415" t="s">
        <v>2725</v>
      </c>
      <c r="C5363" s="313" t="s">
        <v>2726</v>
      </c>
      <c r="D5363" s="629">
        <v>637</v>
      </c>
      <c r="E5363" s="451">
        <v>6000</v>
      </c>
      <c r="F5363" s="630" t="s">
        <v>3041</v>
      </c>
      <c r="G5363" s="313" t="s">
        <v>2728</v>
      </c>
      <c r="H5363" s="634">
        <v>44599</v>
      </c>
      <c r="I5363" s="628">
        <f t="shared" si="64"/>
        <v>44599</v>
      </c>
      <c r="J5363" s="632"/>
    </row>
    <row r="5364" spans="1:10" s="243" customFormat="1">
      <c r="A5364" s="635" t="s">
        <v>2789</v>
      </c>
      <c r="B5364" s="415" t="s">
        <v>2725</v>
      </c>
      <c r="C5364" s="313" t="s">
        <v>2726</v>
      </c>
      <c r="D5364" s="629">
        <v>638</v>
      </c>
      <c r="E5364" s="451">
        <v>26000</v>
      </c>
      <c r="F5364" s="630" t="s">
        <v>6315</v>
      </c>
      <c r="G5364" s="313" t="s">
        <v>2728</v>
      </c>
      <c r="H5364" s="634">
        <v>44599</v>
      </c>
      <c r="I5364" s="628">
        <f t="shared" si="64"/>
        <v>44599</v>
      </c>
      <c r="J5364" s="632"/>
    </row>
    <row r="5365" spans="1:10" s="243" customFormat="1">
      <c r="A5365" s="635" t="s">
        <v>2759</v>
      </c>
      <c r="B5365" s="415" t="s">
        <v>2725</v>
      </c>
      <c r="C5365" s="313" t="s">
        <v>2726</v>
      </c>
      <c r="D5365" s="629">
        <v>639</v>
      </c>
      <c r="E5365" s="451">
        <v>27000</v>
      </c>
      <c r="F5365" s="630" t="s">
        <v>6316</v>
      </c>
      <c r="G5365" s="313" t="s">
        <v>2728</v>
      </c>
      <c r="H5365" s="634">
        <v>44599</v>
      </c>
      <c r="I5365" s="628">
        <f t="shared" si="64"/>
        <v>44599</v>
      </c>
      <c r="J5365" s="632"/>
    </row>
    <row r="5366" spans="1:10" s="243" customFormat="1">
      <c r="A5366" s="635" t="s">
        <v>2953</v>
      </c>
      <c r="B5366" s="415" t="s">
        <v>2725</v>
      </c>
      <c r="C5366" s="313" t="s">
        <v>2726</v>
      </c>
      <c r="D5366" s="629">
        <v>640</v>
      </c>
      <c r="E5366" s="451">
        <v>30000</v>
      </c>
      <c r="F5366" s="630" t="s">
        <v>3951</v>
      </c>
      <c r="G5366" s="313" t="s">
        <v>2728</v>
      </c>
      <c r="H5366" s="634">
        <v>44599</v>
      </c>
      <c r="I5366" s="628">
        <f t="shared" si="64"/>
        <v>44599</v>
      </c>
      <c r="J5366" s="632"/>
    </row>
    <row r="5367" spans="1:10" s="243" customFormat="1">
      <c r="A5367" s="635" t="s">
        <v>2724</v>
      </c>
      <c r="B5367" s="415" t="s">
        <v>2725</v>
      </c>
      <c r="C5367" s="313" t="s">
        <v>2726</v>
      </c>
      <c r="D5367" s="629">
        <v>641</v>
      </c>
      <c r="E5367" s="451">
        <v>15000</v>
      </c>
      <c r="F5367" s="630" t="s">
        <v>6317</v>
      </c>
      <c r="G5367" s="313" t="s">
        <v>2728</v>
      </c>
      <c r="H5367" s="634">
        <v>44599</v>
      </c>
      <c r="I5367" s="628">
        <f t="shared" si="64"/>
        <v>44599</v>
      </c>
      <c r="J5367" s="632"/>
    </row>
    <row r="5368" spans="1:10" s="243" customFormat="1">
      <c r="A5368" s="635" t="s">
        <v>2785</v>
      </c>
      <c r="B5368" s="415" t="s">
        <v>2725</v>
      </c>
      <c r="C5368" s="313" t="s">
        <v>2726</v>
      </c>
      <c r="D5368" s="629">
        <v>642</v>
      </c>
      <c r="E5368" s="451">
        <v>9000</v>
      </c>
      <c r="F5368" s="630" t="s">
        <v>4116</v>
      </c>
      <c r="G5368" s="313" t="s">
        <v>2728</v>
      </c>
      <c r="H5368" s="634">
        <v>44599</v>
      </c>
      <c r="I5368" s="628">
        <f t="shared" si="64"/>
        <v>44599</v>
      </c>
      <c r="J5368" s="632"/>
    </row>
    <row r="5369" spans="1:10" s="243" customFormat="1" ht="23.25">
      <c r="A5369" s="635" t="s">
        <v>2828</v>
      </c>
      <c r="B5369" s="415" t="s">
        <v>2725</v>
      </c>
      <c r="C5369" s="313" t="s">
        <v>2726</v>
      </c>
      <c r="D5369" s="629">
        <v>643</v>
      </c>
      <c r="E5369" s="451">
        <v>30000</v>
      </c>
      <c r="F5369" s="630" t="s">
        <v>6318</v>
      </c>
      <c r="G5369" s="313" t="s">
        <v>2728</v>
      </c>
      <c r="H5369" s="634">
        <v>44599</v>
      </c>
      <c r="I5369" s="628">
        <f t="shared" si="64"/>
        <v>44599</v>
      </c>
      <c r="J5369" s="632"/>
    </row>
    <row r="5370" spans="1:10" s="243" customFormat="1">
      <c r="A5370" s="635" t="s">
        <v>2850</v>
      </c>
      <c r="B5370" s="415" t="s">
        <v>2725</v>
      </c>
      <c r="C5370" s="313" t="s">
        <v>2726</v>
      </c>
      <c r="D5370" s="629">
        <v>644</v>
      </c>
      <c r="E5370" s="451">
        <v>30000</v>
      </c>
      <c r="F5370" s="630" t="s">
        <v>6319</v>
      </c>
      <c r="G5370" s="313" t="s">
        <v>2728</v>
      </c>
      <c r="H5370" s="634">
        <v>44599</v>
      </c>
      <c r="I5370" s="628">
        <f t="shared" si="64"/>
        <v>44599</v>
      </c>
      <c r="J5370" s="632"/>
    </row>
    <row r="5371" spans="1:10" s="243" customFormat="1" ht="23.25">
      <c r="A5371" s="635" t="s">
        <v>2806</v>
      </c>
      <c r="B5371" s="415" t="s">
        <v>2725</v>
      </c>
      <c r="C5371" s="313" t="s">
        <v>2726</v>
      </c>
      <c r="D5371" s="629">
        <v>645</v>
      </c>
      <c r="E5371" s="451">
        <v>30000</v>
      </c>
      <c r="F5371" s="630" t="s">
        <v>3588</v>
      </c>
      <c r="G5371" s="313" t="s">
        <v>2728</v>
      </c>
      <c r="H5371" s="634">
        <v>44599</v>
      </c>
      <c r="I5371" s="628">
        <f t="shared" si="64"/>
        <v>44599</v>
      </c>
      <c r="J5371" s="632"/>
    </row>
    <row r="5372" spans="1:10" s="243" customFormat="1">
      <c r="A5372" s="635" t="s">
        <v>2789</v>
      </c>
      <c r="B5372" s="415" t="s">
        <v>2725</v>
      </c>
      <c r="C5372" s="313" t="s">
        <v>2726</v>
      </c>
      <c r="D5372" s="629">
        <v>646</v>
      </c>
      <c r="E5372" s="451">
        <v>10000</v>
      </c>
      <c r="F5372" s="630" t="s">
        <v>6320</v>
      </c>
      <c r="G5372" s="313" t="s">
        <v>2728</v>
      </c>
      <c r="H5372" s="634">
        <v>44599</v>
      </c>
      <c r="I5372" s="628">
        <f t="shared" si="64"/>
        <v>44599</v>
      </c>
      <c r="J5372" s="632"/>
    </row>
    <row r="5373" spans="1:10" s="243" customFormat="1">
      <c r="A5373" s="635" t="s">
        <v>2789</v>
      </c>
      <c r="B5373" s="415" t="s">
        <v>2725</v>
      </c>
      <c r="C5373" s="313" t="s">
        <v>2726</v>
      </c>
      <c r="D5373" s="629">
        <v>647</v>
      </c>
      <c r="E5373" s="451">
        <v>10000</v>
      </c>
      <c r="F5373" s="630" t="s">
        <v>6321</v>
      </c>
      <c r="G5373" s="313" t="s">
        <v>2728</v>
      </c>
      <c r="H5373" s="634">
        <v>44599</v>
      </c>
      <c r="I5373" s="628">
        <f t="shared" si="64"/>
        <v>44599</v>
      </c>
      <c r="J5373" s="632"/>
    </row>
    <row r="5374" spans="1:10" s="243" customFormat="1">
      <c r="A5374" s="635" t="s">
        <v>2766</v>
      </c>
      <c r="B5374" s="415" t="s">
        <v>2725</v>
      </c>
      <c r="C5374" s="313" t="s">
        <v>2726</v>
      </c>
      <c r="D5374" s="629">
        <v>648</v>
      </c>
      <c r="E5374" s="451">
        <v>22000</v>
      </c>
      <c r="F5374" s="630" t="s">
        <v>4150</v>
      </c>
      <c r="G5374" s="313" t="s">
        <v>2728</v>
      </c>
      <c r="H5374" s="634">
        <v>44599</v>
      </c>
      <c r="I5374" s="628">
        <f t="shared" si="64"/>
        <v>44599</v>
      </c>
      <c r="J5374" s="632"/>
    </row>
    <row r="5375" spans="1:10" s="243" customFormat="1" ht="23.25">
      <c r="A5375" s="635" t="s">
        <v>2855</v>
      </c>
      <c r="B5375" s="415" t="s">
        <v>2725</v>
      </c>
      <c r="C5375" s="313" t="s">
        <v>2726</v>
      </c>
      <c r="D5375" s="629">
        <v>649</v>
      </c>
      <c r="E5375" s="451">
        <v>27000</v>
      </c>
      <c r="F5375" s="630" t="s">
        <v>6322</v>
      </c>
      <c r="G5375" s="313" t="s">
        <v>2728</v>
      </c>
      <c r="H5375" s="634">
        <v>44599</v>
      </c>
      <c r="I5375" s="628">
        <f t="shared" si="64"/>
        <v>44599</v>
      </c>
      <c r="J5375" s="632"/>
    </row>
    <row r="5376" spans="1:10" s="243" customFormat="1">
      <c r="A5376" s="635" t="s">
        <v>2942</v>
      </c>
      <c r="B5376" s="415" t="s">
        <v>2725</v>
      </c>
      <c r="C5376" s="313" t="s">
        <v>2726</v>
      </c>
      <c r="D5376" s="629">
        <v>650</v>
      </c>
      <c r="E5376" s="451">
        <v>20000</v>
      </c>
      <c r="F5376" s="630" t="s">
        <v>2916</v>
      </c>
      <c r="G5376" s="313" t="s">
        <v>2728</v>
      </c>
      <c r="H5376" s="634">
        <v>44599</v>
      </c>
      <c r="I5376" s="628">
        <f t="shared" si="64"/>
        <v>44599</v>
      </c>
      <c r="J5376" s="632"/>
    </row>
    <row r="5377" spans="1:10" s="243" customFormat="1">
      <c r="A5377" s="635" t="s">
        <v>2773</v>
      </c>
      <c r="B5377" s="415" t="s">
        <v>2725</v>
      </c>
      <c r="C5377" s="313" t="s">
        <v>2726</v>
      </c>
      <c r="D5377" s="629">
        <v>651</v>
      </c>
      <c r="E5377" s="451">
        <v>33000</v>
      </c>
      <c r="F5377" s="630" t="s">
        <v>3452</v>
      </c>
      <c r="G5377" s="313" t="s">
        <v>2728</v>
      </c>
      <c r="H5377" s="634">
        <v>44599</v>
      </c>
      <c r="I5377" s="628">
        <f t="shared" si="64"/>
        <v>44599</v>
      </c>
      <c r="J5377" s="632"/>
    </row>
    <row r="5378" spans="1:10" s="243" customFormat="1">
      <c r="A5378" s="635" t="s">
        <v>2808</v>
      </c>
      <c r="B5378" s="415" t="s">
        <v>2725</v>
      </c>
      <c r="C5378" s="313" t="s">
        <v>2726</v>
      </c>
      <c r="D5378" s="629">
        <v>653</v>
      </c>
      <c r="E5378" s="451">
        <v>32000</v>
      </c>
      <c r="F5378" s="630" t="s">
        <v>6323</v>
      </c>
      <c r="G5378" s="313" t="s">
        <v>2728</v>
      </c>
      <c r="H5378" s="634">
        <v>44599</v>
      </c>
      <c r="I5378" s="628">
        <f t="shared" si="64"/>
        <v>44599</v>
      </c>
      <c r="J5378" s="632"/>
    </row>
    <row r="5379" spans="1:10" s="243" customFormat="1">
      <c r="A5379" s="635" t="s">
        <v>2773</v>
      </c>
      <c r="B5379" s="415" t="s">
        <v>2725</v>
      </c>
      <c r="C5379" s="313" t="s">
        <v>2726</v>
      </c>
      <c r="D5379" s="629">
        <v>655</v>
      </c>
      <c r="E5379" s="451">
        <v>30000</v>
      </c>
      <c r="F5379" s="630" t="s">
        <v>2923</v>
      </c>
      <c r="G5379" s="313" t="s">
        <v>2728</v>
      </c>
      <c r="H5379" s="634">
        <v>44599</v>
      </c>
      <c r="I5379" s="628">
        <f t="shared" si="64"/>
        <v>44599</v>
      </c>
      <c r="J5379" s="632"/>
    </row>
    <row r="5380" spans="1:10" s="243" customFormat="1">
      <c r="A5380" s="635" t="s">
        <v>2954</v>
      </c>
      <c r="B5380" s="415" t="s">
        <v>2725</v>
      </c>
      <c r="C5380" s="313" t="s">
        <v>2726</v>
      </c>
      <c r="D5380" s="629">
        <v>656</v>
      </c>
      <c r="E5380" s="451">
        <v>35000</v>
      </c>
      <c r="F5380" s="630" t="s">
        <v>2956</v>
      </c>
      <c r="G5380" s="313" t="s">
        <v>2728</v>
      </c>
      <c r="H5380" s="634">
        <v>44599</v>
      </c>
      <c r="I5380" s="628">
        <f t="shared" si="64"/>
        <v>44599</v>
      </c>
      <c r="J5380" s="632"/>
    </row>
    <row r="5381" spans="1:10" s="243" customFormat="1" ht="23.25">
      <c r="A5381" s="635" t="s">
        <v>6324</v>
      </c>
      <c r="B5381" s="415" t="s">
        <v>2725</v>
      </c>
      <c r="C5381" s="313" t="s">
        <v>2726</v>
      </c>
      <c r="D5381" s="629">
        <v>657</v>
      </c>
      <c r="E5381" s="451">
        <v>30000</v>
      </c>
      <c r="F5381" s="630" t="s">
        <v>3618</v>
      </c>
      <c r="G5381" s="313" t="s">
        <v>2728</v>
      </c>
      <c r="H5381" s="634">
        <v>44599</v>
      </c>
      <c r="I5381" s="628">
        <f t="shared" si="64"/>
        <v>44599</v>
      </c>
      <c r="J5381" s="632"/>
    </row>
    <row r="5382" spans="1:10" s="243" customFormat="1">
      <c r="A5382" s="635" t="s">
        <v>2773</v>
      </c>
      <c r="B5382" s="415" t="s">
        <v>2725</v>
      </c>
      <c r="C5382" s="313" t="s">
        <v>2726</v>
      </c>
      <c r="D5382" s="629">
        <v>658</v>
      </c>
      <c r="E5382" s="451">
        <v>30000</v>
      </c>
      <c r="F5382" s="630" t="s">
        <v>3924</v>
      </c>
      <c r="G5382" s="313" t="s">
        <v>2728</v>
      </c>
      <c r="H5382" s="634">
        <v>44599</v>
      </c>
      <c r="I5382" s="628">
        <f t="shared" ref="I5382:I5445" si="65">H5382+0</f>
        <v>44599</v>
      </c>
      <c r="J5382" s="632"/>
    </row>
    <row r="5383" spans="1:10" s="243" customFormat="1">
      <c r="A5383" s="635" t="s">
        <v>2773</v>
      </c>
      <c r="B5383" s="415" t="s">
        <v>2725</v>
      </c>
      <c r="C5383" s="313" t="s">
        <v>2726</v>
      </c>
      <c r="D5383" s="629">
        <v>660</v>
      </c>
      <c r="E5383" s="451">
        <v>30000</v>
      </c>
      <c r="F5383" s="630" t="s">
        <v>3512</v>
      </c>
      <c r="G5383" s="313" t="s">
        <v>2728</v>
      </c>
      <c r="H5383" s="634">
        <v>44600</v>
      </c>
      <c r="I5383" s="628">
        <f t="shared" si="65"/>
        <v>44600</v>
      </c>
      <c r="J5383" s="632"/>
    </row>
    <row r="5384" spans="1:10" s="243" customFormat="1">
      <c r="A5384" s="635" t="s">
        <v>2806</v>
      </c>
      <c r="B5384" s="415" t="s">
        <v>2725</v>
      </c>
      <c r="C5384" s="313" t="s">
        <v>2726</v>
      </c>
      <c r="D5384" s="629">
        <v>661</v>
      </c>
      <c r="E5384" s="451">
        <v>30000</v>
      </c>
      <c r="F5384" s="630" t="s">
        <v>3416</v>
      </c>
      <c r="G5384" s="313" t="s">
        <v>2728</v>
      </c>
      <c r="H5384" s="634">
        <v>44600</v>
      </c>
      <c r="I5384" s="628">
        <f t="shared" si="65"/>
        <v>44600</v>
      </c>
      <c r="J5384" s="632"/>
    </row>
    <row r="5385" spans="1:10" s="243" customFormat="1">
      <c r="A5385" s="635" t="s">
        <v>2808</v>
      </c>
      <c r="B5385" s="415" t="s">
        <v>2725</v>
      </c>
      <c r="C5385" s="313" t="s">
        <v>2726</v>
      </c>
      <c r="D5385" s="629">
        <v>662</v>
      </c>
      <c r="E5385" s="451">
        <v>32000</v>
      </c>
      <c r="F5385" s="630" t="s">
        <v>3046</v>
      </c>
      <c r="G5385" s="313" t="s">
        <v>2728</v>
      </c>
      <c r="H5385" s="634">
        <v>44600</v>
      </c>
      <c r="I5385" s="628">
        <f t="shared" si="65"/>
        <v>44600</v>
      </c>
      <c r="J5385" s="632"/>
    </row>
    <row r="5386" spans="1:10" s="243" customFormat="1">
      <c r="A5386" s="635" t="s">
        <v>2724</v>
      </c>
      <c r="B5386" s="415" t="s">
        <v>2725</v>
      </c>
      <c r="C5386" s="313" t="s">
        <v>2726</v>
      </c>
      <c r="D5386" s="629">
        <v>663</v>
      </c>
      <c r="E5386" s="451">
        <v>24000</v>
      </c>
      <c r="F5386" s="630" t="s">
        <v>6325</v>
      </c>
      <c r="G5386" s="313" t="s">
        <v>2728</v>
      </c>
      <c r="H5386" s="634">
        <v>44600</v>
      </c>
      <c r="I5386" s="628">
        <f t="shared" si="65"/>
        <v>44600</v>
      </c>
      <c r="J5386" s="632"/>
    </row>
    <row r="5387" spans="1:10" s="243" customFormat="1">
      <c r="A5387" s="635" t="s">
        <v>2773</v>
      </c>
      <c r="B5387" s="415" t="s">
        <v>2725</v>
      </c>
      <c r="C5387" s="313" t="s">
        <v>2726</v>
      </c>
      <c r="D5387" s="629">
        <v>664</v>
      </c>
      <c r="E5387" s="451">
        <v>30000</v>
      </c>
      <c r="F5387" s="630" t="s">
        <v>3461</v>
      </c>
      <c r="G5387" s="313" t="s">
        <v>2728</v>
      </c>
      <c r="H5387" s="634">
        <v>44600</v>
      </c>
      <c r="I5387" s="628">
        <f t="shared" si="65"/>
        <v>44600</v>
      </c>
      <c r="J5387" s="632"/>
    </row>
    <row r="5388" spans="1:10" s="243" customFormat="1">
      <c r="A5388" s="635" t="s">
        <v>2724</v>
      </c>
      <c r="B5388" s="415" t="s">
        <v>2725</v>
      </c>
      <c r="C5388" s="313" t="s">
        <v>2726</v>
      </c>
      <c r="D5388" s="629">
        <v>665</v>
      </c>
      <c r="E5388" s="451">
        <v>30000</v>
      </c>
      <c r="F5388" s="630" t="s">
        <v>3285</v>
      </c>
      <c r="G5388" s="313" t="s">
        <v>2728</v>
      </c>
      <c r="H5388" s="634">
        <v>44600</v>
      </c>
      <c r="I5388" s="628">
        <f t="shared" si="65"/>
        <v>44600</v>
      </c>
      <c r="J5388" s="632"/>
    </row>
    <row r="5389" spans="1:10" s="243" customFormat="1">
      <c r="A5389" s="635" t="s">
        <v>2785</v>
      </c>
      <c r="B5389" s="415" t="s">
        <v>2725</v>
      </c>
      <c r="C5389" s="313" t="s">
        <v>2726</v>
      </c>
      <c r="D5389" s="629">
        <v>666</v>
      </c>
      <c r="E5389" s="451">
        <v>16000</v>
      </c>
      <c r="F5389" s="630" t="s">
        <v>3066</v>
      </c>
      <c r="G5389" s="313" t="s">
        <v>2728</v>
      </c>
      <c r="H5389" s="634">
        <v>44600</v>
      </c>
      <c r="I5389" s="628">
        <f t="shared" si="65"/>
        <v>44600</v>
      </c>
      <c r="J5389" s="632"/>
    </row>
    <row r="5390" spans="1:10" s="243" customFormat="1">
      <c r="A5390" s="635" t="s">
        <v>2773</v>
      </c>
      <c r="B5390" s="415" t="s">
        <v>2725</v>
      </c>
      <c r="C5390" s="313" t="s">
        <v>2726</v>
      </c>
      <c r="D5390" s="629">
        <v>667</v>
      </c>
      <c r="E5390" s="451">
        <v>30000</v>
      </c>
      <c r="F5390" s="630" t="s">
        <v>4012</v>
      </c>
      <c r="G5390" s="313" t="s">
        <v>2728</v>
      </c>
      <c r="H5390" s="634">
        <v>44600</v>
      </c>
      <c r="I5390" s="628">
        <f t="shared" si="65"/>
        <v>44600</v>
      </c>
      <c r="J5390" s="632"/>
    </row>
    <row r="5391" spans="1:10" s="243" customFormat="1">
      <c r="A5391" s="635" t="s">
        <v>2773</v>
      </c>
      <c r="B5391" s="415" t="s">
        <v>2725</v>
      </c>
      <c r="C5391" s="313" t="s">
        <v>2726</v>
      </c>
      <c r="D5391" s="629">
        <v>668</v>
      </c>
      <c r="E5391" s="451">
        <v>24000</v>
      </c>
      <c r="F5391" s="630" t="s">
        <v>3391</v>
      </c>
      <c r="G5391" s="313" t="s">
        <v>2728</v>
      </c>
      <c r="H5391" s="634">
        <v>44600</v>
      </c>
      <c r="I5391" s="628">
        <f t="shared" si="65"/>
        <v>44600</v>
      </c>
      <c r="J5391" s="632"/>
    </row>
    <row r="5392" spans="1:10" s="243" customFormat="1">
      <c r="A5392" s="635" t="s">
        <v>2724</v>
      </c>
      <c r="B5392" s="415" t="s">
        <v>2725</v>
      </c>
      <c r="C5392" s="313" t="s">
        <v>2726</v>
      </c>
      <c r="D5392" s="629">
        <v>669</v>
      </c>
      <c r="E5392" s="451">
        <v>25000</v>
      </c>
      <c r="F5392" s="630" t="s">
        <v>4102</v>
      </c>
      <c r="G5392" s="313" t="s">
        <v>2728</v>
      </c>
      <c r="H5392" s="634">
        <v>44600</v>
      </c>
      <c r="I5392" s="628">
        <f t="shared" si="65"/>
        <v>44600</v>
      </c>
      <c r="J5392" s="632"/>
    </row>
    <row r="5393" spans="1:10" s="243" customFormat="1">
      <c r="A5393" s="635" t="s">
        <v>2773</v>
      </c>
      <c r="B5393" s="415" t="s">
        <v>2725</v>
      </c>
      <c r="C5393" s="313" t="s">
        <v>2726</v>
      </c>
      <c r="D5393" s="629">
        <v>670</v>
      </c>
      <c r="E5393" s="451">
        <v>33000</v>
      </c>
      <c r="F5393" s="630" t="s">
        <v>3806</v>
      </c>
      <c r="G5393" s="313" t="s">
        <v>2728</v>
      </c>
      <c r="H5393" s="634">
        <v>44600</v>
      </c>
      <c r="I5393" s="628">
        <f t="shared" si="65"/>
        <v>44600</v>
      </c>
      <c r="J5393" s="632"/>
    </row>
    <row r="5394" spans="1:10" s="243" customFormat="1" ht="23.25">
      <c r="A5394" s="635" t="s">
        <v>2773</v>
      </c>
      <c r="B5394" s="415" t="s">
        <v>2725</v>
      </c>
      <c r="C5394" s="313" t="s">
        <v>2726</v>
      </c>
      <c r="D5394" s="629">
        <v>671</v>
      </c>
      <c r="E5394" s="451">
        <v>24000</v>
      </c>
      <c r="F5394" s="630" t="s">
        <v>3609</v>
      </c>
      <c r="G5394" s="313" t="s">
        <v>2728</v>
      </c>
      <c r="H5394" s="634">
        <v>44600</v>
      </c>
      <c r="I5394" s="628">
        <f t="shared" si="65"/>
        <v>44600</v>
      </c>
      <c r="J5394" s="632"/>
    </row>
    <row r="5395" spans="1:10" s="243" customFormat="1">
      <c r="A5395" s="635" t="s">
        <v>2724</v>
      </c>
      <c r="B5395" s="415" t="s">
        <v>2725</v>
      </c>
      <c r="C5395" s="313" t="s">
        <v>2726</v>
      </c>
      <c r="D5395" s="629">
        <v>672</v>
      </c>
      <c r="E5395" s="451">
        <v>24000</v>
      </c>
      <c r="F5395" s="630" t="s">
        <v>6326</v>
      </c>
      <c r="G5395" s="313" t="s">
        <v>2728</v>
      </c>
      <c r="H5395" s="634">
        <v>44600</v>
      </c>
      <c r="I5395" s="628">
        <f t="shared" si="65"/>
        <v>44600</v>
      </c>
      <c r="J5395" s="632"/>
    </row>
    <row r="5396" spans="1:10" s="243" customFormat="1">
      <c r="A5396" s="635" t="s">
        <v>2773</v>
      </c>
      <c r="B5396" s="415" t="s">
        <v>2725</v>
      </c>
      <c r="C5396" s="313" t="s">
        <v>2726</v>
      </c>
      <c r="D5396" s="629">
        <v>673</v>
      </c>
      <c r="E5396" s="451">
        <v>33000</v>
      </c>
      <c r="F5396" s="630" t="s">
        <v>3771</v>
      </c>
      <c r="G5396" s="313" t="s">
        <v>2728</v>
      </c>
      <c r="H5396" s="634">
        <v>44600</v>
      </c>
      <c r="I5396" s="628">
        <f t="shared" si="65"/>
        <v>44600</v>
      </c>
      <c r="J5396" s="632"/>
    </row>
    <row r="5397" spans="1:10" s="243" customFormat="1">
      <c r="A5397" s="635" t="s">
        <v>3551</v>
      </c>
      <c r="B5397" s="415" t="s">
        <v>2725</v>
      </c>
      <c r="C5397" s="313" t="s">
        <v>2726</v>
      </c>
      <c r="D5397" s="629">
        <v>674</v>
      </c>
      <c r="E5397" s="451">
        <v>26000</v>
      </c>
      <c r="F5397" s="630" t="s">
        <v>3309</v>
      </c>
      <c r="G5397" s="313" t="s">
        <v>2728</v>
      </c>
      <c r="H5397" s="634">
        <v>44600</v>
      </c>
      <c r="I5397" s="628">
        <f t="shared" si="65"/>
        <v>44600</v>
      </c>
      <c r="J5397" s="632"/>
    </row>
    <row r="5398" spans="1:10" s="243" customFormat="1">
      <c r="A5398" s="635" t="s">
        <v>2789</v>
      </c>
      <c r="B5398" s="415" t="s">
        <v>2725</v>
      </c>
      <c r="C5398" s="313" t="s">
        <v>2726</v>
      </c>
      <c r="D5398" s="629">
        <v>675</v>
      </c>
      <c r="E5398" s="451">
        <v>36000</v>
      </c>
      <c r="F5398" s="630" t="s">
        <v>6327</v>
      </c>
      <c r="G5398" s="313" t="s">
        <v>2728</v>
      </c>
      <c r="H5398" s="634">
        <v>44600</v>
      </c>
      <c r="I5398" s="628">
        <f t="shared" si="65"/>
        <v>44600</v>
      </c>
      <c r="J5398" s="632"/>
    </row>
    <row r="5399" spans="1:10" s="243" customFormat="1">
      <c r="A5399" s="635" t="s">
        <v>2939</v>
      </c>
      <c r="B5399" s="415" t="s">
        <v>2725</v>
      </c>
      <c r="C5399" s="313" t="s">
        <v>2726</v>
      </c>
      <c r="D5399" s="629">
        <v>676</v>
      </c>
      <c r="E5399" s="451">
        <v>6000</v>
      </c>
      <c r="F5399" s="630" t="s">
        <v>6328</v>
      </c>
      <c r="G5399" s="313" t="s">
        <v>2728</v>
      </c>
      <c r="H5399" s="634">
        <v>44600</v>
      </c>
      <c r="I5399" s="628">
        <f t="shared" si="65"/>
        <v>44600</v>
      </c>
      <c r="J5399" s="632"/>
    </row>
    <row r="5400" spans="1:10" s="243" customFormat="1">
      <c r="A5400" s="635" t="s">
        <v>2939</v>
      </c>
      <c r="B5400" s="415" t="s">
        <v>2725</v>
      </c>
      <c r="C5400" s="313" t="s">
        <v>2726</v>
      </c>
      <c r="D5400" s="629">
        <v>677</v>
      </c>
      <c r="E5400" s="451">
        <v>4000</v>
      </c>
      <c r="F5400" s="630" t="s">
        <v>6329</v>
      </c>
      <c r="G5400" s="313" t="s">
        <v>2728</v>
      </c>
      <c r="H5400" s="634">
        <v>44600</v>
      </c>
      <c r="I5400" s="628">
        <f t="shared" si="65"/>
        <v>44600</v>
      </c>
      <c r="J5400" s="632"/>
    </row>
    <row r="5401" spans="1:10" s="243" customFormat="1">
      <c r="A5401" s="635" t="s">
        <v>2724</v>
      </c>
      <c r="B5401" s="415" t="s">
        <v>2725</v>
      </c>
      <c r="C5401" s="313" t="s">
        <v>2726</v>
      </c>
      <c r="D5401" s="629">
        <v>679</v>
      </c>
      <c r="E5401" s="451">
        <v>30000</v>
      </c>
      <c r="F5401" s="630" t="s">
        <v>2917</v>
      </c>
      <c r="G5401" s="313" t="s">
        <v>2728</v>
      </c>
      <c r="H5401" s="634">
        <v>44600</v>
      </c>
      <c r="I5401" s="628">
        <f t="shared" si="65"/>
        <v>44600</v>
      </c>
      <c r="J5401" s="632"/>
    </row>
    <row r="5402" spans="1:10" s="243" customFormat="1" ht="23.25">
      <c r="A5402" s="635" t="s">
        <v>2808</v>
      </c>
      <c r="B5402" s="415" t="s">
        <v>2725</v>
      </c>
      <c r="C5402" s="313" t="s">
        <v>2726</v>
      </c>
      <c r="D5402" s="629">
        <v>680</v>
      </c>
      <c r="E5402" s="451">
        <v>30000</v>
      </c>
      <c r="F5402" s="630" t="s">
        <v>3733</v>
      </c>
      <c r="G5402" s="313" t="s">
        <v>2728</v>
      </c>
      <c r="H5402" s="634">
        <v>44600</v>
      </c>
      <c r="I5402" s="628">
        <f t="shared" si="65"/>
        <v>44600</v>
      </c>
      <c r="J5402" s="632"/>
    </row>
    <row r="5403" spans="1:10" s="243" customFormat="1" ht="23.25">
      <c r="A5403" s="635" t="s">
        <v>2907</v>
      </c>
      <c r="B5403" s="415" t="s">
        <v>2725</v>
      </c>
      <c r="C5403" s="313" t="s">
        <v>2726</v>
      </c>
      <c r="D5403" s="629">
        <v>681</v>
      </c>
      <c r="E5403" s="451">
        <v>36000</v>
      </c>
      <c r="F5403" s="630" t="s">
        <v>4172</v>
      </c>
      <c r="G5403" s="313" t="s">
        <v>2728</v>
      </c>
      <c r="H5403" s="634">
        <v>44600</v>
      </c>
      <c r="I5403" s="628">
        <f t="shared" si="65"/>
        <v>44600</v>
      </c>
      <c r="J5403" s="632"/>
    </row>
    <row r="5404" spans="1:10" s="243" customFormat="1">
      <c r="A5404" s="635" t="s">
        <v>3341</v>
      </c>
      <c r="B5404" s="415" t="s">
        <v>2725</v>
      </c>
      <c r="C5404" s="313" t="s">
        <v>2726</v>
      </c>
      <c r="D5404" s="629">
        <v>682</v>
      </c>
      <c r="E5404" s="451">
        <v>36000</v>
      </c>
      <c r="F5404" s="630" t="s">
        <v>6267</v>
      </c>
      <c r="G5404" s="313" t="s">
        <v>2728</v>
      </c>
      <c r="H5404" s="634">
        <v>44600</v>
      </c>
      <c r="I5404" s="628">
        <f t="shared" si="65"/>
        <v>44600</v>
      </c>
      <c r="J5404" s="632"/>
    </row>
    <row r="5405" spans="1:10" s="243" customFormat="1" ht="23.25">
      <c r="A5405" s="635" t="s">
        <v>2808</v>
      </c>
      <c r="B5405" s="415" t="s">
        <v>2725</v>
      </c>
      <c r="C5405" s="313" t="s">
        <v>2726</v>
      </c>
      <c r="D5405" s="629">
        <v>683</v>
      </c>
      <c r="E5405" s="451">
        <v>30000</v>
      </c>
      <c r="F5405" s="630" t="s">
        <v>3380</v>
      </c>
      <c r="G5405" s="313" t="s">
        <v>2728</v>
      </c>
      <c r="H5405" s="634">
        <v>44600</v>
      </c>
      <c r="I5405" s="628">
        <f t="shared" si="65"/>
        <v>44600</v>
      </c>
      <c r="J5405" s="632"/>
    </row>
    <row r="5406" spans="1:10" s="243" customFormat="1">
      <c r="A5406" s="635" t="s">
        <v>2773</v>
      </c>
      <c r="B5406" s="415" t="s">
        <v>2725</v>
      </c>
      <c r="C5406" s="313" t="s">
        <v>2726</v>
      </c>
      <c r="D5406" s="629">
        <v>684</v>
      </c>
      <c r="E5406" s="451">
        <v>30000</v>
      </c>
      <c r="F5406" s="630" t="s">
        <v>4096</v>
      </c>
      <c r="G5406" s="313" t="s">
        <v>2728</v>
      </c>
      <c r="H5406" s="634">
        <v>44600</v>
      </c>
      <c r="I5406" s="628">
        <f t="shared" si="65"/>
        <v>44600</v>
      </c>
      <c r="J5406" s="632"/>
    </row>
    <row r="5407" spans="1:10" s="243" customFormat="1">
      <c r="A5407" s="635" t="s">
        <v>2773</v>
      </c>
      <c r="B5407" s="415" t="s">
        <v>2725</v>
      </c>
      <c r="C5407" s="313" t="s">
        <v>2726</v>
      </c>
      <c r="D5407" s="629">
        <v>685</v>
      </c>
      <c r="E5407" s="451">
        <v>26000</v>
      </c>
      <c r="F5407" s="630" t="s">
        <v>3248</v>
      </c>
      <c r="G5407" s="313" t="s">
        <v>2728</v>
      </c>
      <c r="H5407" s="634">
        <v>44600</v>
      </c>
      <c r="I5407" s="628">
        <f t="shared" si="65"/>
        <v>44600</v>
      </c>
      <c r="J5407" s="632"/>
    </row>
    <row r="5408" spans="1:10" s="243" customFormat="1">
      <c r="A5408" s="635" t="s">
        <v>2724</v>
      </c>
      <c r="B5408" s="415" t="s">
        <v>2725</v>
      </c>
      <c r="C5408" s="313" t="s">
        <v>2726</v>
      </c>
      <c r="D5408" s="629">
        <v>686</v>
      </c>
      <c r="E5408" s="451">
        <v>30000</v>
      </c>
      <c r="F5408" s="630" t="s">
        <v>3576</v>
      </c>
      <c r="G5408" s="313" t="s">
        <v>2728</v>
      </c>
      <c r="H5408" s="634">
        <v>44601</v>
      </c>
      <c r="I5408" s="628">
        <f t="shared" si="65"/>
        <v>44601</v>
      </c>
      <c r="J5408" s="632"/>
    </row>
    <row r="5409" spans="1:10" s="243" customFormat="1">
      <c r="A5409" s="635" t="s">
        <v>6330</v>
      </c>
      <c r="B5409" s="415" t="s">
        <v>2725</v>
      </c>
      <c r="C5409" s="313" t="s">
        <v>2726</v>
      </c>
      <c r="D5409" s="629">
        <v>687</v>
      </c>
      <c r="E5409" s="451">
        <v>2124</v>
      </c>
      <c r="F5409" s="630" t="s">
        <v>6331</v>
      </c>
      <c r="G5409" s="313" t="s">
        <v>2728</v>
      </c>
      <c r="H5409" s="634">
        <v>44601</v>
      </c>
      <c r="I5409" s="628">
        <f t="shared" si="65"/>
        <v>44601</v>
      </c>
      <c r="J5409" s="632"/>
    </row>
    <row r="5410" spans="1:10" s="243" customFormat="1">
      <c r="A5410" s="635" t="s">
        <v>2961</v>
      </c>
      <c r="B5410" s="415" t="s">
        <v>2725</v>
      </c>
      <c r="C5410" s="313" t="s">
        <v>2726</v>
      </c>
      <c r="D5410" s="629">
        <v>688</v>
      </c>
      <c r="E5410" s="451">
        <v>18000</v>
      </c>
      <c r="F5410" s="630" t="s">
        <v>3933</v>
      </c>
      <c r="G5410" s="313" t="s">
        <v>2728</v>
      </c>
      <c r="H5410" s="634">
        <v>44601</v>
      </c>
      <c r="I5410" s="628">
        <f t="shared" si="65"/>
        <v>44601</v>
      </c>
      <c r="J5410" s="632"/>
    </row>
    <row r="5411" spans="1:10" s="243" customFormat="1">
      <c r="A5411" s="635" t="s">
        <v>2773</v>
      </c>
      <c r="B5411" s="415" t="s">
        <v>2725</v>
      </c>
      <c r="C5411" s="313" t="s">
        <v>2726</v>
      </c>
      <c r="D5411" s="629">
        <v>689</v>
      </c>
      <c r="E5411" s="451">
        <v>35000</v>
      </c>
      <c r="F5411" s="630" t="s">
        <v>3419</v>
      </c>
      <c r="G5411" s="313" t="s">
        <v>2728</v>
      </c>
      <c r="H5411" s="634">
        <v>44601</v>
      </c>
      <c r="I5411" s="628">
        <f t="shared" si="65"/>
        <v>44601</v>
      </c>
      <c r="J5411" s="632"/>
    </row>
    <row r="5412" spans="1:10" s="243" customFormat="1">
      <c r="A5412" s="635" t="s">
        <v>2789</v>
      </c>
      <c r="B5412" s="415" t="s">
        <v>2725</v>
      </c>
      <c r="C5412" s="313" t="s">
        <v>2726</v>
      </c>
      <c r="D5412" s="629">
        <v>690</v>
      </c>
      <c r="E5412" s="451">
        <v>24000</v>
      </c>
      <c r="F5412" s="630" t="s">
        <v>3594</v>
      </c>
      <c r="G5412" s="313" t="s">
        <v>2728</v>
      </c>
      <c r="H5412" s="634">
        <v>44601</v>
      </c>
      <c r="I5412" s="628">
        <f t="shared" si="65"/>
        <v>44601</v>
      </c>
      <c r="J5412" s="632"/>
    </row>
    <row r="5413" spans="1:10" s="243" customFormat="1">
      <c r="A5413" s="635" t="s">
        <v>2955</v>
      </c>
      <c r="B5413" s="415" t="s">
        <v>2725</v>
      </c>
      <c r="C5413" s="313" t="s">
        <v>2726</v>
      </c>
      <c r="D5413" s="629">
        <v>691</v>
      </c>
      <c r="E5413" s="451">
        <v>30000</v>
      </c>
      <c r="F5413" s="630" t="s">
        <v>3985</v>
      </c>
      <c r="G5413" s="313" t="s">
        <v>2728</v>
      </c>
      <c r="H5413" s="634">
        <v>44601</v>
      </c>
      <c r="I5413" s="628">
        <f t="shared" si="65"/>
        <v>44601</v>
      </c>
      <c r="J5413" s="632"/>
    </row>
    <row r="5414" spans="1:10" s="243" customFormat="1">
      <c r="A5414" s="635" t="s">
        <v>6330</v>
      </c>
      <c r="B5414" s="415" t="s">
        <v>2725</v>
      </c>
      <c r="C5414" s="313" t="s">
        <v>2726</v>
      </c>
      <c r="D5414" s="629">
        <v>692</v>
      </c>
      <c r="E5414" s="451">
        <v>1000</v>
      </c>
      <c r="F5414" s="630" t="s">
        <v>6332</v>
      </c>
      <c r="G5414" s="313" t="s">
        <v>2728</v>
      </c>
      <c r="H5414" s="634">
        <v>44601</v>
      </c>
      <c r="I5414" s="628">
        <f t="shared" si="65"/>
        <v>44601</v>
      </c>
      <c r="J5414" s="632"/>
    </row>
    <row r="5415" spans="1:10" s="243" customFormat="1">
      <c r="A5415" s="635" t="s">
        <v>2828</v>
      </c>
      <c r="B5415" s="415" t="s">
        <v>2725</v>
      </c>
      <c r="C5415" s="313" t="s">
        <v>2726</v>
      </c>
      <c r="D5415" s="629">
        <v>694</v>
      </c>
      <c r="E5415" s="451">
        <v>4000</v>
      </c>
      <c r="F5415" s="630" t="s">
        <v>3956</v>
      </c>
      <c r="G5415" s="313" t="s">
        <v>2728</v>
      </c>
      <c r="H5415" s="634">
        <v>44601</v>
      </c>
      <c r="I5415" s="628">
        <f t="shared" si="65"/>
        <v>44601</v>
      </c>
      <c r="J5415" s="632"/>
    </row>
    <row r="5416" spans="1:10" s="243" customFormat="1">
      <c r="A5416" s="635" t="s">
        <v>2828</v>
      </c>
      <c r="B5416" s="415" t="s">
        <v>2725</v>
      </c>
      <c r="C5416" s="313" t="s">
        <v>2726</v>
      </c>
      <c r="D5416" s="629">
        <v>695</v>
      </c>
      <c r="E5416" s="451">
        <v>15000</v>
      </c>
      <c r="F5416" s="630" t="s">
        <v>2906</v>
      </c>
      <c r="G5416" s="313" t="s">
        <v>2728</v>
      </c>
      <c r="H5416" s="634">
        <v>44601</v>
      </c>
      <c r="I5416" s="628">
        <f t="shared" si="65"/>
        <v>44601</v>
      </c>
      <c r="J5416" s="632"/>
    </row>
    <row r="5417" spans="1:10" s="243" customFormat="1">
      <c r="A5417" s="635" t="s">
        <v>2773</v>
      </c>
      <c r="B5417" s="415" t="s">
        <v>2725</v>
      </c>
      <c r="C5417" s="313" t="s">
        <v>2726</v>
      </c>
      <c r="D5417" s="629">
        <v>696</v>
      </c>
      <c r="E5417" s="451">
        <v>33000</v>
      </c>
      <c r="F5417" s="630" t="s">
        <v>3826</v>
      </c>
      <c r="G5417" s="313" t="s">
        <v>2728</v>
      </c>
      <c r="H5417" s="634">
        <v>44601</v>
      </c>
      <c r="I5417" s="628">
        <f t="shared" si="65"/>
        <v>44601</v>
      </c>
      <c r="J5417" s="632"/>
    </row>
    <row r="5418" spans="1:10" s="243" customFormat="1">
      <c r="A5418" s="635" t="s">
        <v>2773</v>
      </c>
      <c r="B5418" s="415" t="s">
        <v>2831</v>
      </c>
      <c r="C5418" s="313" t="s">
        <v>2726</v>
      </c>
      <c r="D5418" s="629">
        <v>697</v>
      </c>
      <c r="E5418" s="451">
        <v>36000</v>
      </c>
      <c r="F5418" s="630" t="s">
        <v>6333</v>
      </c>
      <c r="G5418" s="313" t="s">
        <v>2728</v>
      </c>
      <c r="H5418" s="634">
        <v>44601</v>
      </c>
      <c r="I5418" s="628">
        <f t="shared" si="65"/>
        <v>44601</v>
      </c>
      <c r="J5418" s="632"/>
    </row>
    <row r="5419" spans="1:10" s="243" customFormat="1">
      <c r="A5419" s="635" t="s">
        <v>3341</v>
      </c>
      <c r="B5419" s="415" t="s">
        <v>2725</v>
      </c>
      <c r="C5419" s="313" t="s">
        <v>2726</v>
      </c>
      <c r="D5419" s="629">
        <v>699</v>
      </c>
      <c r="E5419" s="451">
        <v>32000</v>
      </c>
      <c r="F5419" s="630" t="s">
        <v>3343</v>
      </c>
      <c r="G5419" s="313" t="s">
        <v>2728</v>
      </c>
      <c r="H5419" s="634">
        <v>44601</v>
      </c>
      <c r="I5419" s="628">
        <f t="shared" si="65"/>
        <v>44601</v>
      </c>
      <c r="J5419" s="632"/>
    </row>
    <row r="5420" spans="1:10" s="243" customFormat="1" ht="23.25">
      <c r="A5420" s="635" t="s">
        <v>2955</v>
      </c>
      <c r="B5420" s="415" t="s">
        <v>2725</v>
      </c>
      <c r="C5420" s="313" t="s">
        <v>2726</v>
      </c>
      <c r="D5420" s="629">
        <v>700</v>
      </c>
      <c r="E5420" s="451">
        <v>30000</v>
      </c>
      <c r="F5420" s="630" t="s">
        <v>4137</v>
      </c>
      <c r="G5420" s="313" t="s">
        <v>2728</v>
      </c>
      <c r="H5420" s="634">
        <v>44601</v>
      </c>
      <c r="I5420" s="628">
        <f t="shared" si="65"/>
        <v>44601</v>
      </c>
      <c r="J5420" s="632"/>
    </row>
    <row r="5421" spans="1:10" s="243" customFormat="1">
      <c r="A5421" s="635" t="s">
        <v>3732</v>
      </c>
      <c r="B5421" s="415" t="s">
        <v>2725</v>
      </c>
      <c r="C5421" s="313" t="s">
        <v>2726</v>
      </c>
      <c r="D5421" s="629">
        <v>701</v>
      </c>
      <c r="E5421" s="451">
        <v>24000</v>
      </c>
      <c r="F5421" s="630" t="s">
        <v>6334</v>
      </c>
      <c r="G5421" s="313" t="s">
        <v>2728</v>
      </c>
      <c r="H5421" s="634">
        <v>44601</v>
      </c>
      <c r="I5421" s="628">
        <f t="shared" si="65"/>
        <v>44601</v>
      </c>
      <c r="J5421" s="632"/>
    </row>
    <row r="5422" spans="1:10" s="243" customFormat="1">
      <c r="A5422" s="635" t="s">
        <v>2735</v>
      </c>
      <c r="B5422" s="415" t="s">
        <v>2725</v>
      </c>
      <c r="C5422" s="313" t="s">
        <v>2726</v>
      </c>
      <c r="D5422" s="629">
        <v>702</v>
      </c>
      <c r="E5422" s="451">
        <v>24000</v>
      </c>
      <c r="F5422" s="630" t="s">
        <v>3880</v>
      </c>
      <c r="G5422" s="313" t="s">
        <v>2728</v>
      </c>
      <c r="H5422" s="634">
        <v>44601</v>
      </c>
      <c r="I5422" s="628">
        <f t="shared" si="65"/>
        <v>44601</v>
      </c>
      <c r="J5422" s="632"/>
    </row>
    <row r="5423" spans="1:10" s="243" customFormat="1">
      <c r="A5423" s="635" t="s">
        <v>2735</v>
      </c>
      <c r="B5423" s="415" t="s">
        <v>2725</v>
      </c>
      <c r="C5423" s="313" t="s">
        <v>2726</v>
      </c>
      <c r="D5423" s="629">
        <v>703</v>
      </c>
      <c r="E5423" s="451">
        <v>27000</v>
      </c>
      <c r="F5423" s="630" t="s">
        <v>3648</v>
      </c>
      <c r="G5423" s="313" t="s">
        <v>2728</v>
      </c>
      <c r="H5423" s="634">
        <v>44601</v>
      </c>
      <c r="I5423" s="628">
        <f t="shared" si="65"/>
        <v>44601</v>
      </c>
      <c r="J5423" s="632"/>
    </row>
    <row r="5424" spans="1:10" s="243" customFormat="1">
      <c r="A5424" s="635" t="s">
        <v>2735</v>
      </c>
      <c r="B5424" s="415" t="s">
        <v>2725</v>
      </c>
      <c r="C5424" s="313" t="s">
        <v>2726</v>
      </c>
      <c r="D5424" s="629">
        <v>704</v>
      </c>
      <c r="E5424" s="451">
        <v>18000</v>
      </c>
      <c r="F5424" s="630" t="s">
        <v>3435</v>
      </c>
      <c r="G5424" s="313" t="s">
        <v>2728</v>
      </c>
      <c r="H5424" s="634">
        <v>44601</v>
      </c>
      <c r="I5424" s="628">
        <f t="shared" si="65"/>
        <v>44601</v>
      </c>
      <c r="J5424" s="632"/>
    </row>
    <row r="5425" spans="1:10" s="243" customFormat="1">
      <c r="A5425" s="635" t="s">
        <v>2735</v>
      </c>
      <c r="B5425" s="415" t="s">
        <v>2725</v>
      </c>
      <c r="C5425" s="313" t="s">
        <v>2726</v>
      </c>
      <c r="D5425" s="629">
        <v>705</v>
      </c>
      <c r="E5425" s="451">
        <v>15000</v>
      </c>
      <c r="F5425" s="630" t="s">
        <v>4119</v>
      </c>
      <c r="G5425" s="313" t="s">
        <v>2728</v>
      </c>
      <c r="H5425" s="634">
        <v>44601</v>
      </c>
      <c r="I5425" s="628">
        <f t="shared" si="65"/>
        <v>44601</v>
      </c>
      <c r="J5425" s="632"/>
    </row>
    <row r="5426" spans="1:10" s="243" customFormat="1" ht="23.25">
      <c r="A5426" s="635" t="s">
        <v>2735</v>
      </c>
      <c r="B5426" s="415" t="s">
        <v>2725</v>
      </c>
      <c r="C5426" s="313" t="s">
        <v>2726</v>
      </c>
      <c r="D5426" s="629">
        <v>706</v>
      </c>
      <c r="E5426" s="451">
        <v>15000</v>
      </c>
      <c r="F5426" s="630" t="s">
        <v>4169</v>
      </c>
      <c r="G5426" s="313" t="s">
        <v>2728</v>
      </c>
      <c r="H5426" s="634">
        <v>44601</v>
      </c>
      <c r="I5426" s="628">
        <f t="shared" si="65"/>
        <v>44601</v>
      </c>
      <c r="J5426" s="632"/>
    </row>
    <row r="5427" spans="1:10" s="243" customFormat="1">
      <c r="A5427" s="635" t="s">
        <v>2735</v>
      </c>
      <c r="B5427" s="415" t="s">
        <v>2725</v>
      </c>
      <c r="C5427" s="313" t="s">
        <v>2726</v>
      </c>
      <c r="D5427" s="629">
        <v>707</v>
      </c>
      <c r="E5427" s="451">
        <v>10500</v>
      </c>
      <c r="F5427" s="630" t="s">
        <v>3896</v>
      </c>
      <c r="G5427" s="313" t="s">
        <v>2728</v>
      </c>
      <c r="H5427" s="634">
        <v>44601</v>
      </c>
      <c r="I5427" s="628">
        <f t="shared" si="65"/>
        <v>44601</v>
      </c>
      <c r="J5427" s="632"/>
    </row>
    <row r="5428" spans="1:10" s="243" customFormat="1">
      <c r="A5428" s="635" t="s">
        <v>2915</v>
      </c>
      <c r="B5428" s="415" t="s">
        <v>2725</v>
      </c>
      <c r="C5428" s="313" t="s">
        <v>2726</v>
      </c>
      <c r="D5428" s="629">
        <v>708</v>
      </c>
      <c r="E5428" s="451">
        <v>9000</v>
      </c>
      <c r="F5428" s="630" t="s">
        <v>4173</v>
      </c>
      <c r="G5428" s="313" t="s">
        <v>2728</v>
      </c>
      <c r="H5428" s="634">
        <v>44601</v>
      </c>
      <c r="I5428" s="628">
        <f t="shared" si="65"/>
        <v>44601</v>
      </c>
      <c r="J5428" s="632"/>
    </row>
    <row r="5429" spans="1:10" s="243" customFormat="1">
      <c r="A5429" s="635" t="s">
        <v>2771</v>
      </c>
      <c r="B5429" s="415" t="s">
        <v>2725</v>
      </c>
      <c r="C5429" s="313" t="s">
        <v>2726</v>
      </c>
      <c r="D5429" s="629">
        <v>709</v>
      </c>
      <c r="E5429" s="451">
        <v>26000</v>
      </c>
      <c r="F5429" s="630" t="s">
        <v>3244</v>
      </c>
      <c r="G5429" s="313" t="s">
        <v>2728</v>
      </c>
      <c r="H5429" s="634">
        <v>44601</v>
      </c>
      <c r="I5429" s="628">
        <f t="shared" si="65"/>
        <v>44601</v>
      </c>
      <c r="J5429" s="632"/>
    </row>
    <row r="5430" spans="1:10" s="243" customFormat="1">
      <c r="A5430" s="635" t="s">
        <v>2915</v>
      </c>
      <c r="B5430" s="415" t="s">
        <v>2725</v>
      </c>
      <c r="C5430" s="313" t="s">
        <v>2726</v>
      </c>
      <c r="D5430" s="629">
        <v>710</v>
      </c>
      <c r="E5430" s="451">
        <v>21000</v>
      </c>
      <c r="F5430" s="630" t="s">
        <v>3406</v>
      </c>
      <c r="G5430" s="313" t="s">
        <v>2728</v>
      </c>
      <c r="H5430" s="634">
        <v>44601</v>
      </c>
      <c r="I5430" s="628">
        <f t="shared" si="65"/>
        <v>44601</v>
      </c>
      <c r="J5430" s="632"/>
    </row>
    <row r="5431" spans="1:10" s="243" customFormat="1" ht="23.25">
      <c r="A5431" s="635" t="s">
        <v>2773</v>
      </c>
      <c r="B5431" s="415" t="s">
        <v>2725</v>
      </c>
      <c r="C5431" s="313" t="s">
        <v>2726</v>
      </c>
      <c r="D5431" s="629">
        <v>711</v>
      </c>
      <c r="E5431" s="451">
        <v>30000</v>
      </c>
      <c r="F5431" s="630" t="s">
        <v>3102</v>
      </c>
      <c r="G5431" s="313" t="s">
        <v>2728</v>
      </c>
      <c r="H5431" s="634">
        <v>44602</v>
      </c>
      <c r="I5431" s="628">
        <f t="shared" si="65"/>
        <v>44602</v>
      </c>
      <c r="J5431" s="632"/>
    </row>
    <row r="5432" spans="1:10" s="243" customFormat="1">
      <c r="A5432" s="635" t="s">
        <v>3049</v>
      </c>
      <c r="B5432" s="415" t="s">
        <v>2725</v>
      </c>
      <c r="C5432" s="313" t="s">
        <v>2726</v>
      </c>
      <c r="D5432" s="629">
        <v>712</v>
      </c>
      <c r="E5432" s="451">
        <v>10500</v>
      </c>
      <c r="F5432" s="630" t="s">
        <v>3050</v>
      </c>
      <c r="G5432" s="313" t="s">
        <v>2728</v>
      </c>
      <c r="H5432" s="634">
        <v>44602</v>
      </c>
      <c r="I5432" s="628">
        <f t="shared" si="65"/>
        <v>44602</v>
      </c>
      <c r="J5432" s="632"/>
    </row>
    <row r="5433" spans="1:10" s="243" customFormat="1" ht="23.25">
      <c r="A5433" s="635" t="s">
        <v>2937</v>
      </c>
      <c r="B5433" s="415" t="s">
        <v>2725</v>
      </c>
      <c r="C5433" s="313" t="s">
        <v>2726</v>
      </c>
      <c r="D5433" s="629">
        <v>713</v>
      </c>
      <c r="E5433" s="451">
        <v>9000</v>
      </c>
      <c r="F5433" s="630" t="s">
        <v>3169</v>
      </c>
      <c r="G5433" s="313" t="s">
        <v>2728</v>
      </c>
      <c r="H5433" s="634">
        <v>44602</v>
      </c>
      <c r="I5433" s="628">
        <f t="shared" si="65"/>
        <v>44602</v>
      </c>
      <c r="J5433" s="632"/>
    </row>
    <row r="5434" spans="1:10" s="243" customFormat="1">
      <c r="A5434" s="635" t="s">
        <v>3049</v>
      </c>
      <c r="B5434" s="415" t="s">
        <v>2725</v>
      </c>
      <c r="C5434" s="313" t="s">
        <v>2726</v>
      </c>
      <c r="D5434" s="629">
        <v>714</v>
      </c>
      <c r="E5434" s="451">
        <v>10500</v>
      </c>
      <c r="F5434" s="630" t="s">
        <v>3635</v>
      </c>
      <c r="G5434" s="313" t="s">
        <v>2728</v>
      </c>
      <c r="H5434" s="634">
        <v>44602</v>
      </c>
      <c r="I5434" s="628">
        <f t="shared" si="65"/>
        <v>44602</v>
      </c>
      <c r="J5434" s="632"/>
    </row>
    <row r="5435" spans="1:10" s="243" customFormat="1">
      <c r="A5435" s="635" t="s">
        <v>3049</v>
      </c>
      <c r="B5435" s="415" t="s">
        <v>2725</v>
      </c>
      <c r="C5435" s="313" t="s">
        <v>2726</v>
      </c>
      <c r="D5435" s="629">
        <v>715</v>
      </c>
      <c r="E5435" s="451">
        <v>10500</v>
      </c>
      <c r="F5435" s="630" t="s">
        <v>3959</v>
      </c>
      <c r="G5435" s="313" t="s">
        <v>2728</v>
      </c>
      <c r="H5435" s="634">
        <v>44602</v>
      </c>
      <c r="I5435" s="628">
        <f t="shared" si="65"/>
        <v>44602</v>
      </c>
      <c r="J5435" s="632"/>
    </row>
    <row r="5436" spans="1:10" s="243" customFormat="1">
      <c r="A5436" s="635" t="s">
        <v>3049</v>
      </c>
      <c r="B5436" s="415" t="s">
        <v>2725</v>
      </c>
      <c r="C5436" s="313" t="s">
        <v>2726</v>
      </c>
      <c r="D5436" s="629">
        <v>716</v>
      </c>
      <c r="E5436" s="451">
        <v>19500</v>
      </c>
      <c r="F5436" s="630" t="s">
        <v>3362</v>
      </c>
      <c r="G5436" s="313" t="s">
        <v>2728</v>
      </c>
      <c r="H5436" s="634">
        <v>44602</v>
      </c>
      <c r="I5436" s="628">
        <f t="shared" si="65"/>
        <v>44602</v>
      </c>
      <c r="J5436" s="632"/>
    </row>
    <row r="5437" spans="1:10" s="243" customFormat="1" ht="23.25">
      <c r="A5437" s="635" t="s">
        <v>3049</v>
      </c>
      <c r="B5437" s="415" t="s">
        <v>2725</v>
      </c>
      <c r="C5437" s="313" t="s">
        <v>2726</v>
      </c>
      <c r="D5437" s="629">
        <v>717</v>
      </c>
      <c r="E5437" s="451">
        <v>10500</v>
      </c>
      <c r="F5437" s="630" t="s">
        <v>3360</v>
      </c>
      <c r="G5437" s="313" t="s">
        <v>2728</v>
      </c>
      <c r="H5437" s="634">
        <v>44602</v>
      </c>
      <c r="I5437" s="628">
        <f t="shared" si="65"/>
        <v>44602</v>
      </c>
      <c r="J5437" s="632"/>
    </row>
    <row r="5438" spans="1:10" s="243" customFormat="1">
      <c r="A5438" s="635" t="s">
        <v>2784</v>
      </c>
      <c r="B5438" s="415" t="s">
        <v>2725</v>
      </c>
      <c r="C5438" s="313" t="s">
        <v>2726</v>
      </c>
      <c r="D5438" s="629">
        <v>718</v>
      </c>
      <c r="E5438" s="451">
        <v>9000</v>
      </c>
      <c r="F5438" s="630" t="s">
        <v>2782</v>
      </c>
      <c r="G5438" s="313" t="s">
        <v>2728</v>
      </c>
      <c r="H5438" s="634">
        <v>44602</v>
      </c>
      <c r="I5438" s="628">
        <f t="shared" si="65"/>
        <v>44602</v>
      </c>
      <c r="J5438" s="632"/>
    </row>
    <row r="5439" spans="1:10" s="243" customFormat="1">
      <c r="A5439" s="635" t="s">
        <v>3049</v>
      </c>
      <c r="B5439" s="415" t="s">
        <v>2725</v>
      </c>
      <c r="C5439" s="313" t="s">
        <v>2726</v>
      </c>
      <c r="D5439" s="629">
        <v>719</v>
      </c>
      <c r="E5439" s="451">
        <v>10500</v>
      </c>
      <c r="F5439" s="630" t="s">
        <v>3891</v>
      </c>
      <c r="G5439" s="313" t="s">
        <v>2728</v>
      </c>
      <c r="H5439" s="634">
        <v>44602</v>
      </c>
      <c r="I5439" s="628">
        <f t="shared" si="65"/>
        <v>44602</v>
      </c>
      <c r="J5439" s="632"/>
    </row>
    <row r="5440" spans="1:10" s="243" customFormat="1">
      <c r="A5440" s="635" t="s">
        <v>2784</v>
      </c>
      <c r="B5440" s="415" t="s">
        <v>2725</v>
      </c>
      <c r="C5440" s="313" t="s">
        <v>2726</v>
      </c>
      <c r="D5440" s="629">
        <v>720</v>
      </c>
      <c r="E5440" s="451">
        <v>9000</v>
      </c>
      <c r="F5440" s="630" t="s">
        <v>3972</v>
      </c>
      <c r="G5440" s="313" t="s">
        <v>2728</v>
      </c>
      <c r="H5440" s="634">
        <v>44602</v>
      </c>
      <c r="I5440" s="628">
        <f t="shared" si="65"/>
        <v>44602</v>
      </c>
      <c r="J5440" s="632"/>
    </row>
    <row r="5441" spans="1:10" s="243" customFormat="1">
      <c r="A5441" s="635" t="s">
        <v>3049</v>
      </c>
      <c r="B5441" s="415" t="s">
        <v>2725</v>
      </c>
      <c r="C5441" s="313" t="s">
        <v>2726</v>
      </c>
      <c r="D5441" s="629">
        <v>721</v>
      </c>
      <c r="E5441" s="451">
        <v>10500</v>
      </c>
      <c r="F5441" s="630" t="s">
        <v>3851</v>
      </c>
      <c r="G5441" s="313" t="s">
        <v>2728</v>
      </c>
      <c r="H5441" s="634">
        <v>44602</v>
      </c>
      <c r="I5441" s="628">
        <f t="shared" si="65"/>
        <v>44602</v>
      </c>
      <c r="J5441" s="632"/>
    </row>
    <row r="5442" spans="1:10" s="243" customFormat="1">
      <c r="A5442" s="635" t="s">
        <v>2784</v>
      </c>
      <c r="B5442" s="415" t="s">
        <v>2725</v>
      </c>
      <c r="C5442" s="313" t="s">
        <v>2726</v>
      </c>
      <c r="D5442" s="629">
        <v>722</v>
      </c>
      <c r="E5442" s="451">
        <v>9000</v>
      </c>
      <c r="F5442" s="630" t="s">
        <v>2957</v>
      </c>
      <c r="G5442" s="313" t="s">
        <v>2728</v>
      </c>
      <c r="H5442" s="634">
        <v>44602</v>
      </c>
      <c r="I5442" s="628">
        <f t="shared" si="65"/>
        <v>44602</v>
      </c>
      <c r="J5442" s="632"/>
    </row>
    <row r="5443" spans="1:10" s="243" customFormat="1">
      <c r="A5443" s="635" t="s">
        <v>3049</v>
      </c>
      <c r="B5443" s="415" t="s">
        <v>2725</v>
      </c>
      <c r="C5443" s="313" t="s">
        <v>2726</v>
      </c>
      <c r="D5443" s="629">
        <v>723</v>
      </c>
      <c r="E5443" s="451">
        <v>10500</v>
      </c>
      <c r="F5443" s="630" t="s">
        <v>3279</v>
      </c>
      <c r="G5443" s="313" t="s">
        <v>2728</v>
      </c>
      <c r="H5443" s="634">
        <v>44602</v>
      </c>
      <c r="I5443" s="628">
        <f t="shared" si="65"/>
        <v>44602</v>
      </c>
      <c r="J5443" s="632"/>
    </row>
    <row r="5444" spans="1:10" s="243" customFormat="1">
      <c r="A5444" s="635" t="s">
        <v>3049</v>
      </c>
      <c r="B5444" s="415" t="s">
        <v>2725</v>
      </c>
      <c r="C5444" s="313" t="s">
        <v>2726</v>
      </c>
      <c r="D5444" s="629">
        <v>724</v>
      </c>
      <c r="E5444" s="451">
        <v>10500</v>
      </c>
      <c r="F5444" s="630" t="s">
        <v>3716</v>
      </c>
      <c r="G5444" s="313" t="s">
        <v>2728</v>
      </c>
      <c r="H5444" s="634">
        <v>44602</v>
      </c>
      <c r="I5444" s="628">
        <f t="shared" si="65"/>
        <v>44602</v>
      </c>
      <c r="J5444" s="632"/>
    </row>
    <row r="5445" spans="1:10" s="243" customFormat="1">
      <c r="A5445" s="635" t="s">
        <v>2773</v>
      </c>
      <c r="B5445" s="415" t="s">
        <v>2725</v>
      </c>
      <c r="C5445" s="313" t="s">
        <v>2726</v>
      </c>
      <c r="D5445" s="629">
        <v>725</v>
      </c>
      <c r="E5445" s="451">
        <v>32000</v>
      </c>
      <c r="F5445" s="630" t="s">
        <v>6335</v>
      </c>
      <c r="G5445" s="313" t="s">
        <v>2728</v>
      </c>
      <c r="H5445" s="634">
        <v>44602</v>
      </c>
      <c r="I5445" s="628">
        <f t="shared" si="65"/>
        <v>44602</v>
      </c>
      <c r="J5445" s="632"/>
    </row>
    <row r="5446" spans="1:10" s="243" customFormat="1">
      <c r="A5446" s="635" t="s">
        <v>2742</v>
      </c>
      <c r="B5446" s="415" t="s">
        <v>2725</v>
      </c>
      <c r="C5446" s="313" t="s">
        <v>2726</v>
      </c>
      <c r="D5446" s="629">
        <v>726</v>
      </c>
      <c r="E5446" s="451">
        <v>33600</v>
      </c>
      <c r="F5446" s="630" t="s">
        <v>3704</v>
      </c>
      <c r="G5446" s="313" t="s">
        <v>2728</v>
      </c>
      <c r="H5446" s="634">
        <v>44602</v>
      </c>
      <c r="I5446" s="628">
        <f t="shared" ref="I5446:I5509" si="66">H5446+0</f>
        <v>44602</v>
      </c>
      <c r="J5446" s="632"/>
    </row>
    <row r="5447" spans="1:10" s="243" customFormat="1" ht="23.25">
      <c r="A5447" s="635" t="s">
        <v>2849</v>
      </c>
      <c r="B5447" s="415" t="s">
        <v>2725</v>
      </c>
      <c r="C5447" s="313" t="s">
        <v>2726</v>
      </c>
      <c r="D5447" s="629">
        <v>727</v>
      </c>
      <c r="E5447" s="451">
        <v>33000</v>
      </c>
      <c r="F5447" s="630" t="s">
        <v>4095</v>
      </c>
      <c r="G5447" s="313" t="s">
        <v>2728</v>
      </c>
      <c r="H5447" s="634">
        <v>44602</v>
      </c>
      <c r="I5447" s="628">
        <f t="shared" si="66"/>
        <v>44602</v>
      </c>
      <c r="J5447" s="632"/>
    </row>
    <row r="5448" spans="1:10" s="243" customFormat="1" ht="23.25">
      <c r="A5448" s="635" t="s">
        <v>2773</v>
      </c>
      <c r="B5448" s="415" t="s">
        <v>2725</v>
      </c>
      <c r="C5448" s="313" t="s">
        <v>2726</v>
      </c>
      <c r="D5448" s="629">
        <v>728</v>
      </c>
      <c r="E5448" s="451">
        <v>32000</v>
      </c>
      <c r="F5448" s="630" t="s">
        <v>6336</v>
      </c>
      <c r="G5448" s="313" t="s">
        <v>2728</v>
      </c>
      <c r="H5448" s="634">
        <v>44602</v>
      </c>
      <c r="I5448" s="628">
        <f t="shared" si="66"/>
        <v>44602</v>
      </c>
      <c r="J5448" s="632"/>
    </row>
    <row r="5449" spans="1:10" s="243" customFormat="1">
      <c r="A5449" s="635" t="s">
        <v>3177</v>
      </c>
      <c r="B5449" s="415" t="s">
        <v>2725</v>
      </c>
      <c r="C5449" s="313" t="s">
        <v>2726</v>
      </c>
      <c r="D5449" s="629">
        <v>729</v>
      </c>
      <c r="E5449" s="451">
        <v>33000</v>
      </c>
      <c r="F5449" s="630" t="s">
        <v>6337</v>
      </c>
      <c r="G5449" s="313" t="s">
        <v>2728</v>
      </c>
      <c r="H5449" s="634">
        <v>44602</v>
      </c>
      <c r="I5449" s="628">
        <f t="shared" si="66"/>
        <v>44602</v>
      </c>
      <c r="J5449" s="632"/>
    </row>
    <row r="5450" spans="1:10" s="243" customFormat="1">
      <c r="A5450" s="635" t="s">
        <v>2912</v>
      </c>
      <c r="B5450" s="415" t="s">
        <v>2725</v>
      </c>
      <c r="C5450" s="313" t="s">
        <v>2726</v>
      </c>
      <c r="D5450" s="629">
        <v>730</v>
      </c>
      <c r="E5450" s="451">
        <v>24000</v>
      </c>
      <c r="F5450" s="630" t="s">
        <v>3604</v>
      </c>
      <c r="G5450" s="313" t="s">
        <v>2728</v>
      </c>
      <c r="H5450" s="634">
        <v>44602</v>
      </c>
      <c r="I5450" s="628">
        <f t="shared" si="66"/>
        <v>44602</v>
      </c>
      <c r="J5450" s="632"/>
    </row>
    <row r="5451" spans="1:10" s="243" customFormat="1">
      <c r="A5451" s="635" t="s">
        <v>2907</v>
      </c>
      <c r="B5451" s="415" t="s">
        <v>2725</v>
      </c>
      <c r="C5451" s="313" t="s">
        <v>2726</v>
      </c>
      <c r="D5451" s="629">
        <v>731</v>
      </c>
      <c r="E5451" s="451">
        <v>36000</v>
      </c>
      <c r="F5451" s="630" t="s">
        <v>4092</v>
      </c>
      <c r="G5451" s="313" t="s">
        <v>2728</v>
      </c>
      <c r="H5451" s="634">
        <v>44602</v>
      </c>
      <c r="I5451" s="628">
        <f t="shared" si="66"/>
        <v>44602</v>
      </c>
      <c r="J5451" s="632"/>
    </row>
    <row r="5452" spans="1:10" s="243" customFormat="1">
      <c r="A5452" s="635" t="s">
        <v>2907</v>
      </c>
      <c r="B5452" s="415" t="s">
        <v>2725</v>
      </c>
      <c r="C5452" s="313" t="s">
        <v>2726</v>
      </c>
      <c r="D5452" s="629">
        <v>732</v>
      </c>
      <c r="E5452" s="451">
        <v>30000</v>
      </c>
      <c r="F5452" s="630" t="s">
        <v>3196</v>
      </c>
      <c r="G5452" s="313" t="s">
        <v>2728</v>
      </c>
      <c r="H5452" s="634">
        <v>44602</v>
      </c>
      <c r="I5452" s="628">
        <f t="shared" si="66"/>
        <v>44602</v>
      </c>
      <c r="J5452" s="632"/>
    </row>
    <row r="5453" spans="1:10" s="243" customFormat="1">
      <c r="A5453" s="635" t="s">
        <v>2771</v>
      </c>
      <c r="B5453" s="415" t="s">
        <v>2725</v>
      </c>
      <c r="C5453" s="313" t="s">
        <v>2726</v>
      </c>
      <c r="D5453" s="629">
        <v>733</v>
      </c>
      <c r="E5453" s="451">
        <v>24000</v>
      </c>
      <c r="F5453" s="630" t="s">
        <v>6338</v>
      </c>
      <c r="G5453" s="313" t="s">
        <v>2728</v>
      </c>
      <c r="H5453" s="634">
        <v>44602</v>
      </c>
      <c r="I5453" s="628">
        <f t="shared" si="66"/>
        <v>44602</v>
      </c>
      <c r="J5453" s="632"/>
    </row>
    <row r="5454" spans="1:10" s="243" customFormat="1">
      <c r="A5454" s="635" t="s">
        <v>2773</v>
      </c>
      <c r="B5454" s="415" t="s">
        <v>2725</v>
      </c>
      <c r="C5454" s="313" t="s">
        <v>2726</v>
      </c>
      <c r="D5454" s="629">
        <v>734</v>
      </c>
      <c r="E5454" s="451">
        <v>32000</v>
      </c>
      <c r="F5454" s="630" t="s">
        <v>6339</v>
      </c>
      <c r="G5454" s="313" t="s">
        <v>2728</v>
      </c>
      <c r="H5454" s="634">
        <v>44602</v>
      </c>
      <c r="I5454" s="628">
        <f t="shared" si="66"/>
        <v>44602</v>
      </c>
      <c r="J5454" s="632"/>
    </row>
    <row r="5455" spans="1:10" s="243" customFormat="1">
      <c r="A5455" s="635" t="s">
        <v>2773</v>
      </c>
      <c r="B5455" s="415" t="s">
        <v>2725</v>
      </c>
      <c r="C5455" s="313" t="s">
        <v>2726</v>
      </c>
      <c r="D5455" s="629">
        <v>735</v>
      </c>
      <c r="E5455" s="451">
        <v>30000</v>
      </c>
      <c r="F5455" s="630" t="s">
        <v>3199</v>
      </c>
      <c r="G5455" s="313" t="s">
        <v>2728</v>
      </c>
      <c r="H5455" s="634">
        <v>44602</v>
      </c>
      <c r="I5455" s="628">
        <f t="shared" si="66"/>
        <v>44602</v>
      </c>
      <c r="J5455" s="632"/>
    </row>
    <row r="5456" spans="1:10" s="243" customFormat="1">
      <c r="A5456" s="635" t="s">
        <v>3177</v>
      </c>
      <c r="B5456" s="415" t="s">
        <v>2725</v>
      </c>
      <c r="C5456" s="313" t="s">
        <v>2726</v>
      </c>
      <c r="D5456" s="629">
        <v>736</v>
      </c>
      <c r="E5456" s="451">
        <v>33000</v>
      </c>
      <c r="F5456" s="630" t="s">
        <v>6340</v>
      </c>
      <c r="G5456" s="313" t="s">
        <v>2728</v>
      </c>
      <c r="H5456" s="634">
        <v>44602</v>
      </c>
      <c r="I5456" s="628">
        <f t="shared" si="66"/>
        <v>44602</v>
      </c>
      <c r="J5456" s="632"/>
    </row>
    <row r="5457" spans="1:10" s="243" customFormat="1">
      <c r="A5457" s="635" t="s">
        <v>6341</v>
      </c>
      <c r="B5457" s="415" t="s">
        <v>2725</v>
      </c>
      <c r="C5457" s="313" t="s">
        <v>2726</v>
      </c>
      <c r="D5457" s="629">
        <v>737</v>
      </c>
      <c r="E5457" s="451">
        <v>28000</v>
      </c>
      <c r="F5457" s="630" t="s">
        <v>4002</v>
      </c>
      <c r="G5457" s="313" t="s">
        <v>2728</v>
      </c>
      <c r="H5457" s="634">
        <v>44602</v>
      </c>
      <c r="I5457" s="628">
        <f t="shared" si="66"/>
        <v>44602</v>
      </c>
      <c r="J5457" s="632"/>
    </row>
    <row r="5458" spans="1:10" s="243" customFormat="1" ht="23.25">
      <c r="A5458" s="635" t="s">
        <v>3311</v>
      </c>
      <c r="B5458" s="415" t="s">
        <v>2725</v>
      </c>
      <c r="C5458" s="313" t="s">
        <v>2726</v>
      </c>
      <c r="D5458" s="629">
        <v>738</v>
      </c>
      <c r="E5458" s="451">
        <v>24000</v>
      </c>
      <c r="F5458" s="630" t="s">
        <v>2786</v>
      </c>
      <c r="G5458" s="313" t="s">
        <v>2728</v>
      </c>
      <c r="H5458" s="634">
        <v>44602</v>
      </c>
      <c r="I5458" s="628">
        <f t="shared" si="66"/>
        <v>44602</v>
      </c>
      <c r="J5458" s="632"/>
    </row>
    <row r="5459" spans="1:10" s="243" customFormat="1" ht="23.25">
      <c r="A5459" s="635" t="s">
        <v>3038</v>
      </c>
      <c r="B5459" s="415" t="s">
        <v>2725</v>
      </c>
      <c r="C5459" s="313" t="s">
        <v>2726</v>
      </c>
      <c r="D5459" s="629">
        <v>739</v>
      </c>
      <c r="E5459" s="451">
        <v>30000</v>
      </c>
      <c r="F5459" s="630" t="s">
        <v>3039</v>
      </c>
      <c r="G5459" s="313" t="s">
        <v>2728</v>
      </c>
      <c r="H5459" s="634">
        <v>44602</v>
      </c>
      <c r="I5459" s="628">
        <f t="shared" si="66"/>
        <v>44602</v>
      </c>
      <c r="J5459" s="632"/>
    </row>
    <row r="5460" spans="1:10" s="243" customFormat="1">
      <c r="A5460" s="635" t="s">
        <v>2950</v>
      </c>
      <c r="B5460" s="415" t="s">
        <v>2725</v>
      </c>
      <c r="C5460" s="313" t="s">
        <v>2726</v>
      </c>
      <c r="D5460" s="629">
        <v>740</v>
      </c>
      <c r="E5460" s="451">
        <v>554.09</v>
      </c>
      <c r="F5460" s="630" t="s">
        <v>4064</v>
      </c>
      <c r="G5460" s="313" t="s">
        <v>2728</v>
      </c>
      <c r="H5460" s="634">
        <v>44602</v>
      </c>
      <c r="I5460" s="628">
        <f t="shared" si="66"/>
        <v>44602</v>
      </c>
      <c r="J5460" s="632"/>
    </row>
    <row r="5461" spans="1:10" s="243" customFormat="1">
      <c r="A5461" s="635" t="s">
        <v>2950</v>
      </c>
      <c r="B5461" s="415" t="s">
        <v>2725</v>
      </c>
      <c r="C5461" s="313" t="s">
        <v>2726</v>
      </c>
      <c r="D5461" s="629">
        <v>741</v>
      </c>
      <c r="E5461" s="451">
        <v>2945.26</v>
      </c>
      <c r="F5461" s="630" t="s">
        <v>4049</v>
      </c>
      <c r="G5461" s="313" t="s">
        <v>2728</v>
      </c>
      <c r="H5461" s="634">
        <v>44602</v>
      </c>
      <c r="I5461" s="628">
        <f t="shared" si="66"/>
        <v>44602</v>
      </c>
      <c r="J5461" s="632"/>
    </row>
    <row r="5462" spans="1:10" s="243" customFormat="1">
      <c r="A5462" s="635" t="s">
        <v>2950</v>
      </c>
      <c r="B5462" s="415" t="s">
        <v>2725</v>
      </c>
      <c r="C5462" s="313" t="s">
        <v>2726</v>
      </c>
      <c r="D5462" s="629">
        <v>742</v>
      </c>
      <c r="E5462" s="451">
        <v>2173.86</v>
      </c>
      <c r="F5462" s="630" t="s">
        <v>3496</v>
      </c>
      <c r="G5462" s="313" t="s">
        <v>2728</v>
      </c>
      <c r="H5462" s="634">
        <v>44602</v>
      </c>
      <c r="I5462" s="628">
        <f t="shared" si="66"/>
        <v>44602</v>
      </c>
      <c r="J5462" s="632"/>
    </row>
    <row r="5463" spans="1:10" s="243" customFormat="1" ht="23.25">
      <c r="A5463" s="635" t="s">
        <v>2771</v>
      </c>
      <c r="B5463" s="415" t="s">
        <v>2725</v>
      </c>
      <c r="C5463" s="313" t="s">
        <v>2726</v>
      </c>
      <c r="D5463" s="629">
        <v>743</v>
      </c>
      <c r="E5463" s="451">
        <v>12000</v>
      </c>
      <c r="F5463" s="630" t="s">
        <v>3298</v>
      </c>
      <c r="G5463" s="313" t="s">
        <v>2728</v>
      </c>
      <c r="H5463" s="634">
        <v>44602</v>
      </c>
      <c r="I5463" s="628">
        <f t="shared" si="66"/>
        <v>44602</v>
      </c>
      <c r="J5463" s="632"/>
    </row>
    <row r="5464" spans="1:10" s="243" customFormat="1">
      <c r="A5464" s="635" t="s">
        <v>2915</v>
      </c>
      <c r="B5464" s="415" t="s">
        <v>2725</v>
      </c>
      <c r="C5464" s="313" t="s">
        <v>2726</v>
      </c>
      <c r="D5464" s="629">
        <v>744</v>
      </c>
      <c r="E5464" s="451">
        <v>30000</v>
      </c>
      <c r="F5464" s="630" t="s">
        <v>3168</v>
      </c>
      <c r="G5464" s="313" t="s">
        <v>2728</v>
      </c>
      <c r="H5464" s="634">
        <v>44602</v>
      </c>
      <c r="I5464" s="628">
        <f t="shared" si="66"/>
        <v>44602</v>
      </c>
      <c r="J5464" s="632"/>
    </row>
    <row r="5465" spans="1:10" s="243" customFormat="1">
      <c r="A5465" s="635" t="s">
        <v>2777</v>
      </c>
      <c r="B5465" s="415" t="s">
        <v>2725</v>
      </c>
      <c r="C5465" s="313" t="s">
        <v>2726</v>
      </c>
      <c r="D5465" s="629">
        <v>745</v>
      </c>
      <c r="E5465" s="451">
        <v>26000</v>
      </c>
      <c r="F5465" s="630" t="s">
        <v>4125</v>
      </c>
      <c r="G5465" s="313" t="s">
        <v>2728</v>
      </c>
      <c r="H5465" s="634">
        <v>44602</v>
      </c>
      <c r="I5465" s="628">
        <f t="shared" si="66"/>
        <v>44602</v>
      </c>
      <c r="J5465" s="632"/>
    </row>
    <row r="5466" spans="1:10" s="243" customFormat="1">
      <c r="A5466" s="635" t="s">
        <v>2724</v>
      </c>
      <c r="B5466" s="415" t="s">
        <v>2725</v>
      </c>
      <c r="C5466" s="313" t="s">
        <v>2726</v>
      </c>
      <c r="D5466" s="629">
        <v>746</v>
      </c>
      <c r="E5466" s="451">
        <v>30000</v>
      </c>
      <c r="F5466" s="630" t="s">
        <v>3034</v>
      </c>
      <c r="G5466" s="313" t="s">
        <v>2728</v>
      </c>
      <c r="H5466" s="634">
        <v>44602</v>
      </c>
      <c r="I5466" s="628">
        <f t="shared" si="66"/>
        <v>44602</v>
      </c>
      <c r="J5466" s="632"/>
    </row>
    <row r="5467" spans="1:10" s="243" customFormat="1">
      <c r="A5467" s="635" t="s">
        <v>2735</v>
      </c>
      <c r="B5467" s="415" t="s">
        <v>2725</v>
      </c>
      <c r="C5467" s="313" t="s">
        <v>2726</v>
      </c>
      <c r="D5467" s="629">
        <v>747</v>
      </c>
      <c r="E5467" s="451">
        <v>24000</v>
      </c>
      <c r="F5467" s="630" t="s">
        <v>3054</v>
      </c>
      <c r="G5467" s="313" t="s">
        <v>2728</v>
      </c>
      <c r="H5467" s="634">
        <v>44602</v>
      </c>
      <c r="I5467" s="628">
        <f t="shared" si="66"/>
        <v>44602</v>
      </c>
      <c r="J5467" s="632"/>
    </row>
    <row r="5468" spans="1:10" s="243" customFormat="1">
      <c r="A5468" s="635" t="s">
        <v>2773</v>
      </c>
      <c r="B5468" s="415" t="s">
        <v>2725</v>
      </c>
      <c r="C5468" s="313" t="s">
        <v>2726</v>
      </c>
      <c r="D5468" s="629">
        <v>748</v>
      </c>
      <c r="E5468" s="451">
        <v>33000</v>
      </c>
      <c r="F5468" s="630" t="s">
        <v>3699</v>
      </c>
      <c r="G5468" s="313" t="s">
        <v>2728</v>
      </c>
      <c r="H5468" s="634">
        <v>44602</v>
      </c>
      <c r="I5468" s="628">
        <f t="shared" si="66"/>
        <v>44602</v>
      </c>
      <c r="J5468" s="632"/>
    </row>
    <row r="5469" spans="1:10" s="243" customFormat="1">
      <c r="A5469" s="635" t="s">
        <v>6341</v>
      </c>
      <c r="B5469" s="415" t="s">
        <v>2725</v>
      </c>
      <c r="C5469" s="313" t="s">
        <v>2726</v>
      </c>
      <c r="D5469" s="629">
        <v>749</v>
      </c>
      <c r="E5469" s="451">
        <v>28000</v>
      </c>
      <c r="F5469" s="630" t="s">
        <v>3135</v>
      </c>
      <c r="G5469" s="313" t="s">
        <v>2728</v>
      </c>
      <c r="H5469" s="634">
        <v>44602</v>
      </c>
      <c r="I5469" s="628">
        <f t="shared" si="66"/>
        <v>44602</v>
      </c>
      <c r="J5469" s="632"/>
    </row>
    <row r="5470" spans="1:10" s="243" customFormat="1">
      <c r="A5470" s="635" t="s">
        <v>2735</v>
      </c>
      <c r="B5470" s="415" t="s">
        <v>2725</v>
      </c>
      <c r="C5470" s="313" t="s">
        <v>2726</v>
      </c>
      <c r="D5470" s="629">
        <v>750</v>
      </c>
      <c r="E5470" s="451">
        <v>26000</v>
      </c>
      <c r="F5470" s="630" t="s">
        <v>3070</v>
      </c>
      <c r="G5470" s="313" t="s">
        <v>2728</v>
      </c>
      <c r="H5470" s="634">
        <v>44602</v>
      </c>
      <c r="I5470" s="628">
        <f t="shared" si="66"/>
        <v>44602</v>
      </c>
      <c r="J5470" s="632"/>
    </row>
    <row r="5471" spans="1:10" s="243" customFormat="1">
      <c r="A5471" s="635" t="s">
        <v>2915</v>
      </c>
      <c r="B5471" s="415" t="s">
        <v>2725</v>
      </c>
      <c r="C5471" s="313" t="s">
        <v>2726</v>
      </c>
      <c r="D5471" s="629">
        <v>751</v>
      </c>
      <c r="E5471" s="451">
        <v>4500</v>
      </c>
      <c r="F5471" s="630" t="s">
        <v>3001</v>
      </c>
      <c r="G5471" s="313" t="s">
        <v>2728</v>
      </c>
      <c r="H5471" s="634">
        <v>44602</v>
      </c>
      <c r="I5471" s="628">
        <f t="shared" si="66"/>
        <v>44602</v>
      </c>
      <c r="J5471" s="632"/>
    </row>
    <row r="5472" spans="1:10" s="243" customFormat="1" ht="23.25">
      <c r="A5472" s="635" t="s">
        <v>2915</v>
      </c>
      <c r="B5472" s="415" t="s">
        <v>2725</v>
      </c>
      <c r="C5472" s="313" t="s">
        <v>2726</v>
      </c>
      <c r="D5472" s="629">
        <v>752</v>
      </c>
      <c r="E5472" s="451">
        <v>4500</v>
      </c>
      <c r="F5472" s="630" t="s">
        <v>3636</v>
      </c>
      <c r="G5472" s="313" t="s">
        <v>2728</v>
      </c>
      <c r="H5472" s="634">
        <v>44602</v>
      </c>
      <c r="I5472" s="628">
        <f t="shared" si="66"/>
        <v>44602</v>
      </c>
      <c r="J5472" s="632"/>
    </row>
    <row r="5473" spans="1:10" s="243" customFormat="1">
      <c r="A5473" s="635" t="s">
        <v>2915</v>
      </c>
      <c r="B5473" s="415" t="s">
        <v>2725</v>
      </c>
      <c r="C5473" s="313" t="s">
        <v>2726</v>
      </c>
      <c r="D5473" s="629">
        <v>753</v>
      </c>
      <c r="E5473" s="451">
        <v>4500</v>
      </c>
      <c r="F5473" s="630" t="s">
        <v>3542</v>
      </c>
      <c r="G5473" s="313" t="s">
        <v>2728</v>
      </c>
      <c r="H5473" s="634">
        <v>44602</v>
      </c>
      <c r="I5473" s="628">
        <f t="shared" si="66"/>
        <v>44602</v>
      </c>
      <c r="J5473" s="632"/>
    </row>
    <row r="5474" spans="1:10" s="243" customFormat="1">
      <c r="A5474" s="635" t="s">
        <v>2915</v>
      </c>
      <c r="B5474" s="415" t="s">
        <v>2725</v>
      </c>
      <c r="C5474" s="313" t="s">
        <v>2726</v>
      </c>
      <c r="D5474" s="629">
        <v>754</v>
      </c>
      <c r="E5474" s="451">
        <v>9000</v>
      </c>
      <c r="F5474" s="630" t="s">
        <v>4071</v>
      </c>
      <c r="G5474" s="313" t="s">
        <v>2728</v>
      </c>
      <c r="H5474" s="634">
        <v>44602</v>
      </c>
      <c r="I5474" s="628">
        <f t="shared" si="66"/>
        <v>44602</v>
      </c>
      <c r="J5474" s="632"/>
    </row>
    <row r="5475" spans="1:10" s="243" customFormat="1">
      <c r="A5475" s="635" t="s">
        <v>2808</v>
      </c>
      <c r="B5475" s="415" t="s">
        <v>2831</v>
      </c>
      <c r="C5475" s="313" t="s">
        <v>2726</v>
      </c>
      <c r="D5475" s="629">
        <v>755</v>
      </c>
      <c r="E5475" s="451">
        <v>36000</v>
      </c>
      <c r="F5475" s="630" t="s">
        <v>2932</v>
      </c>
      <c r="G5475" s="313" t="s">
        <v>2728</v>
      </c>
      <c r="H5475" s="634">
        <v>44603</v>
      </c>
      <c r="I5475" s="628">
        <f t="shared" si="66"/>
        <v>44603</v>
      </c>
      <c r="J5475" s="632"/>
    </row>
    <row r="5476" spans="1:10" s="243" customFormat="1">
      <c r="A5476" s="635" t="s">
        <v>3049</v>
      </c>
      <c r="B5476" s="415" t="s">
        <v>2725</v>
      </c>
      <c r="C5476" s="313" t="s">
        <v>2726</v>
      </c>
      <c r="D5476" s="629">
        <v>756</v>
      </c>
      <c r="E5476" s="451">
        <v>10500</v>
      </c>
      <c r="F5476" s="630" t="s">
        <v>3176</v>
      </c>
      <c r="G5476" s="313" t="s">
        <v>2728</v>
      </c>
      <c r="H5476" s="634">
        <v>44603</v>
      </c>
      <c r="I5476" s="628">
        <f t="shared" si="66"/>
        <v>44603</v>
      </c>
      <c r="J5476" s="632"/>
    </row>
    <row r="5477" spans="1:10" s="243" customFormat="1">
      <c r="A5477" s="635" t="s">
        <v>2773</v>
      </c>
      <c r="B5477" s="415" t="s">
        <v>2725</v>
      </c>
      <c r="C5477" s="313" t="s">
        <v>2726</v>
      </c>
      <c r="D5477" s="629">
        <v>757</v>
      </c>
      <c r="E5477" s="451">
        <v>36000</v>
      </c>
      <c r="F5477" s="630" t="s">
        <v>6342</v>
      </c>
      <c r="G5477" s="313" t="s">
        <v>2728</v>
      </c>
      <c r="H5477" s="634">
        <v>44603</v>
      </c>
      <c r="I5477" s="628">
        <f t="shared" si="66"/>
        <v>44603</v>
      </c>
      <c r="J5477" s="632"/>
    </row>
    <row r="5478" spans="1:10" s="243" customFormat="1">
      <c r="A5478" s="635" t="s">
        <v>2808</v>
      </c>
      <c r="B5478" s="415" t="s">
        <v>2725</v>
      </c>
      <c r="C5478" s="313" t="s">
        <v>2726</v>
      </c>
      <c r="D5478" s="629">
        <v>758</v>
      </c>
      <c r="E5478" s="451">
        <v>32000</v>
      </c>
      <c r="F5478" s="630" t="s">
        <v>3654</v>
      </c>
      <c r="G5478" s="313" t="s">
        <v>2728</v>
      </c>
      <c r="H5478" s="634">
        <v>44603</v>
      </c>
      <c r="I5478" s="628">
        <f t="shared" si="66"/>
        <v>44603</v>
      </c>
      <c r="J5478" s="632"/>
    </row>
    <row r="5479" spans="1:10" s="243" customFormat="1">
      <c r="A5479" s="635" t="s">
        <v>2950</v>
      </c>
      <c r="B5479" s="415" t="s">
        <v>2725</v>
      </c>
      <c r="C5479" s="313" t="s">
        <v>2726</v>
      </c>
      <c r="D5479" s="629">
        <v>759</v>
      </c>
      <c r="E5479" s="451">
        <v>3100.07</v>
      </c>
      <c r="F5479" s="630" t="s">
        <v>4049</v>
      </c>
      <c r="G5479" s="313" t="s">
        <v>2728</v>
      </c>
      <c r="H5479" s="634">
        <v>44603</v>
      </c>
      <c r="I5479" s="628">
        <f t="shared" si="66"/>
        <v>44603</v>
      </c>
      <c r="J5479" s="632"/>
    </row>
    <row r="5480" spans="1:10" s="243" customFormat="1">
      <c r="A5480" s="635" t="s">
        <v>2950</v>
      </c>
      <c r="B5480" s="415" t="s">
        <v>2725</v>
      </c>
      <c r="C5480" s="313" t="s">
        <v>2726</v>
      </c>
      <c r="D5480" s="629">
        <v>760</v>
      </c>
      <c r="E5480" s="451">
        <v>2020.55</v>
      </c>
      <c r="F5480" s="630" t="s">
        <v>3496</v>
      </c>
      <c r="G5480" s="313" t="s">
        <v>2728</v>
      </c>
      <c r="H5480" s="634">
        <v>44603</v>
      </c>
      <c r="I5480" s="628">
        <f t="shared" si="66"/>
        <v>44603</v>
      </c>
      <c r="J5480" s="632"/>
    </row>
    <row r="5481" spans="1:10" s="243" customFormat="1">
      <c r="A5481" s="635" t="s">
        <v>2904</v>
      </c>
      <c r="B5481" s="415" t="s">
        <v>2725</v>
      </c>
      <c r="C5481" s="313" t="s">
        <v>2726</v>
      </c>
      <c r="D5481" s="629">
        <v>761</v>
      </c>
      <c r="E5481" s="451">
        <v>28000</v>
      </c>
      <c r="F5481" s="630" t="s">
        <v>3389</v>
      </c>
      <c r="G5481" s="313" t="s">
        <v>2728</v>
      </c>
      <c r="H5481" s="634">
        <v>44603</v>
      </c>
      <c r="I5481" s="628">
        <f t="shared" si="66"/>
        <v>44603</v>
      </c>
      <c r="J5481" s="632"/>
    </row>
    <row r="5482" spans="1:10" s="243" customFormat="1">
      <c r="A5482" s="635" t="s">
        <v>2785</v>
      </c>
      <c r="B5482" s="415" t="s">
        <v>2725</v>
      </c>
      <c r="C5482" s="313" t="s">
        <v>2726</v>
      </c>
      <c r="D5482" s="629">
        <v>762</v>
      </c>
      <c r="E5482" s="451">
        <v>3150</v>
      </c>
      <c r="F5482" s="630" t="s">
        <v>3018</v>
      </c>
      <c r="G5482" s="313" t="s">
        <v>2728</v>
      </c>
      <c r="H5482" s="634">
        <v>44603</v>
      </c>
      <c r="I5482" s="628">
        <f t="shared" si="66"/>
        <v>44603</v>
      </c>
      <c r="J5482" s="632"/>
    </row>
    <row r="5483" spans="1:10" s="243" customFormat="1">
      <c r="A5483" s="635" t="s">
        <v>2773</v>
      </c>
      <c r="B5483" s="415" t="s">
        <v>2725</v>
      </c>
      <c r="C5483" s="313" t="s">
        <v>2726</v>
      </c>
      <c r="D5483" s="629">
        <v>763</v>
      </c>
      <c r="E5483" s="451">
        <v>35000</v>
      </c>
      <c r="F5483" s="630" t="s">
        <v>6343</v>
      </c>
      <c r="G5483" s="313" t="s">
        <v>2728</v>
      </c>
      <c r="H5483" s="634">
        <v>44603</v>
      </c>
      <c r="I5483" s="628">
        <f t="shared" si="66"/>
        <v>44603</v>
      </c>
      <c r="J5483" s="632"/>
    </row>
    <row r="5484" spans="1:10" s="243" customFormat="1">
      <c r="A5484" s="635" t="s">
        <v>2735</v>
      </c>
      <c r="B5484" s="415" t="s">
        <v>2725</v>
      </c>
      <c r="C5484" s="313" t="s">
        <v>2726</v>
      </c>
      <c r="D5484" s="629">
        <v>764</v>
      </c>
      <c r="E5484" s="451">
        <v>19500</v>
      </c>
      <c r="F5484" s="630" t="s">
        <v>3731</v>
      </c>
      <c r="G5484" s="313" t="s">
        <v>2728</v>
      </c>
      <c r="H5484" s="634">
        <v>44603</v>
      </c>
      <c r="I5484" s="628">
        <f t="shared" si="66"/>
        <v>44603</v>
      </c>
      <c r="J5484" s="632"/>
    </row>
    <row r="5485" spans="1:10" s="243" customFormat="1">
      <c r="A5485" s="635" t="s">
        <v>2915</v>
      </c>
      <c r="B5485" s="415" t="s">
        <v>2725</v>
      </c>
      <c r="C5485" s="313" t="s">
        <v>2726</v>
      </c>
      <c r="D5485" s="629">
        <v>765</v>
      </c>
      <c r="E5485" s="451">
        <v>28000</v>
      </c>
      <c r="F5485" s="630" t="s">
        <v>3600</v>
      </c>
      <c r="G5485" s="313" t="s">
        <v>2728</v>
      </c>
      <c r="H5485" s="634">
        <v>44603</v>
      </c>
      <c r="I5485" s="628">
        <f t="shared" si="66"/>
        <v>44603</v>
      </c>
      <c r="J5485" s="632"/>
    </row>
    <row r="5486" spans="1:10" s="243" customFormat="1" ht="23.25">
      <c r="A5486" s="635" t="s">
        <v>2834</v>
      </c>
      <c r="B5486" s="415" t="s">
        <v>2725</v>
      </c>
      <c r="C5486" s="313" t="s">
        <v>2726</v>
      </c>
      <c r="D5486" s="629">
        <v>766</v>
      </c>
      <c r="E5486" s="451">
        <v>14000</v>
      </c>
      <c r="F5486" s="630" t="s">
        <v>3033</v>
      </c>
      <c r="G5486" s="313" t="s">
        <v>2728</v>
      </c>
      <c r="H5486" s="634">
        <v>44603</v>
      </c>
      <c r="I5486" s="628">
        <f t="shared" si="66"/>
        <v>44603</v>
      </c>
      <c r="J5486" s="632"/>
    </row>
    <row r="5487" spans="1:10" s="243" customFormat="1" ht="23.25">
      <c r="A5487" s="635" t="s">
        <v>3678</v>
      </c>
      <c r="B5487" s="415" t="s">
        <v>2725</v>
      </c>
      <c r="C5487" s="313" t="s">
        <v>2726</v>
      </c>
      <c r="D5487" s="629">
        <v>767</v>
      </c>
      <c r="E5487" s="451">
        <v>3000</v>
      </c>
      <c r="F5487" s="630" t="s">
        <v>4018</v>
      </c>
      <c r="G5487" s="313" t="s">
        <v>2728</v>
      </c>
      <c r="H5487" s="634">
        <v>44603</v>
      </c>
      <c r="I5487" s="628">
        <f t="shared" si="66"/>
        <v>44603</v>
      </c>
      <c r="J5487" s="632"/>
    </row>
    <row r="5488" spans="1:10" s="243" customFormat="1">
      <c r="A5488" s="635" t="s">
        <v>3049</v>
      </c>
      <c r="B5488" s="415" t="s">
        <v>2725</v>
      </c>
      <c r="C5488" s="313" t="s">
        <v>2726</v>
      </c>
      <c r="D5488" s="629">
        <v>768</v>
      </c>
      <c r="E5488" s="451">
        <v>15000</v>
      </c>
      <c r="F5488" s="630" t="s">
        <v>3934</v>
      </c>
      <c r="G5488" s="313" t="s">
        <v>2728</v>
      </c>
      <c r="H5488" s="634">
        <v>44603</v>
      </c>
      <c r="I5488" s="628">
        <f t="shared" si="66"/>
        <v>44603</v>
      </c>
      <c r="J5488" s="632"/>
    </row>
    <row r="5489" spans="1:10" s="243" customFormat="1">
      <c r="A5489" s="635" t="s">
        <v>2808</v>
      </c>
      <c r="B5489" s="415" t="s">
        <v>2725</v>
      </c>
      <c r="C5489" s="313" t="s">
        <v>2726</v>
      </c>
      <c r="D5489" s="629">
        <v>769</v>
      </c>
      <c r="E5489" s="451">
        <v>36000</v>
      </c>
      <c r="F5489" s="630" t="s">
        <v>3921</v>
      </c>
      <c r="G5489" s="313" t="s">
        <v>2728</v>
      </c>
      <c r="H5489" s="634">
        <v>44603</v>
      </c>
      <c r="I5489" s="628">
        <f t="shared" si="66"/>
        <v>44603</v>
      </c>
      <c r="J5489" s="632"/>
    </row>
    <row r="5490" spans="1:10" s="243" customFormat="1">
      <c r="A5490" s="635" t="s">
        <v>2784</v>
      </c>
      <c r="B5490" s="415" t="s">
        <v>2725</v>
      </c>
      <c r="C5490" s="313" t="s">
        <v>2726</v>
      </c>
      <c r="D5490" s="629">
        <v>770</v>
      </c>
      <c r="E5490" s="451">
        <v>9000</v>
      </c>
      <c r="F5490" s="630" t="s">
        <v>3393</v>
      </c>
      <c r="G5490" s="313" t="s">
        <v>2728</v>
      </c>
      <c r="H5490" s="634">
        <v>44603</v>
      </c>
      <c r="I5490" s="628">
        <f t="shared" si="66"/>
        <v>44603</v>
      </c>
      <c r="J5490" s="632"/>
    </row>
    <row r="5491" spans="1:10" s="243" customFormat="1">
      <c r="A5491" s="635" t="s">
        <v>2784</v>
      </c>
      <c r="B5491" s="415" t="s">
        <v>2725</v>
      </c>
      <c r="C5491" s="313" t="s">
        <v>2726</v>
      </c>
      <c r="D5491" s="629">
        <v>771</v>
      </c>
      <c r="E5491" s="451">
        <v>9000</v>
      </c>
      <c r="F5491" s="630" t="s">
        <v>3358</v>
      </c>
      <c r="G5491" s="313" t="s">
        <v>2728</v>
      </c>
      <c r="H5491" s="634">
        <v>44603</v>
      </c>
      <c r="I5491" s="628">
        <f t="shared" si="66"/>
        <v>44603</v>
      </c>
      <c r="J5491" s="632"/>
    </row>
    <row r="5492" spans="1:10" s="243" customFormat="1">
      <c r="A5492" s="635" t="s">
        <v>2767</v>
      </c>
      <c r="B5492" s="415" t="s">
        <v>2725</v>
      </c>
      <c r="C5492" s="313" t="s">
        <v>2726</v>
      </c>
      <c r="D5492" s="629">
        <v>772</v>
      </c>
      <c r="E5492" s="451">
        <v>30000</v>
      </c>
      <c r="F5492" s="630" t="s">
        <v>3718</v>
      </c>
      <c r="G5492" s="313" t="s">
        <v>2728</v>
      </c>
      <c r="H5492" s="634">
        <v>44603</v>
      </c>
      <c r="I5492" s="628">
        <f t="shared" si="66"/>
        <v>44603</v>
      </c>
      <c r="J5492" s="632"/>
    </row>
    <row r="5493" spans="1:10" s="243" customFormat="1">
      <c r="A5493" s="635" t="s">
        <v>2777</v>
      </c>
      <c r="B5493" s="415" t="s">
        <v>2725</v>
      </c>
      <c r="C5493" s="313" t="s">
        <v>2726</v>
      </c>
      <c r="D5493" s="629">
        <v>773</v>
      </c>
      <c r="E5493" s="451">
        <v>20000</v>
      </c>
      <c r="F5493" s="630" t="s">
        <v>3694</v>
      </c>
      <c r="G5493" s="313" t="s">
        <v>2728</v>
      </c>
      <c r="H5493" s="634">
        <v>44603</v>
      </c>
      <c r="I5493" s="628">
        <f t="shared" si="66"/>
        <v>44603</v>
      </c>
      <c r="J5493" s="632"/>
    </row>
    <row r="5494" spans="1:10" s="243" customFormat="1" ht="23.25">
      <c r="A5494" s="635" t="s">
        <v>2767</v>
      </c>
      <c r="B5494" s="415" t="s">
        <v>2725</v>
      </c>
      <c r="C5494" s="313" t="s">
        <v>2726</v>
      </c>
      <c r="D5494" s="629">
        <v>774</v>
      </c>
      <c r="E5494" s="451">
        <v>30000</v>
      </c>
      <c r="F5494" s="630" t="s">
        <v>2921</v>
      </c>
      <c r="G5494" s="313" t="s">
        <v>2728</v>
      </c>
      <c r="H5494" s="634">
        <v>44603</v>
      </c>
      <c r="I5494" s="628">
        <f t="shared" si="66"/>
        <v>44603</v>
      </c>
      <c r="J5494" s="632"/>
    </row>
    <row r="5495" spans="1:10" s="243" customFormat="1">
      <c r="A5495" s="635" t="s">
        <v>2933</v>
      </c>
      <c r="B5495" s="415" t="s">
        <v>2831</v>
      </c>
      <c r="C5495" s="313" t="s">
        <v>2726</v>
      </c>
      <c r="D5495" s="629">
        <v>775</v>
      </c>
      <c r="E5495" s="451">
        <v>36000</v>
      </c>
      <c r="F5495" s="630" t="s">
        <v>2934</v>
      </c>
      <c r="G5495" s="313" t="s">
        <v>2728</v>
      </c>
      <c r="H5495" s="634">
        <v>44603</v>
      </c>
      <c r="I5495" s="628">
        <f t="shared" si="66"/>
        <v>44603</v>
      </c>
      <c r="J5495" s="632"/>
    </row>
    <row r="5496" spans="1:10" s="243" customFormat="1">
      <c r="A5496" s="635" t="s">
        <v>2968</v>
      </c>
      <c r="B5496" s="415" t="s">
        <v>2725</v>
      </c>
      <c r="C5496" s="313" t="s">
        <v>2726</v>
      </c>
      <c r="D5496" s="629">
        <v>776</v>
      </c>
      <c r="E5496" s="451">
        <v>21000</v>
      </c>
      <c r="F5496" s="630" t="s">
        <v>3677</v>
      </c>
      <c r="G5496" s="313" t="s">
        <v>2728</v>
      </c>
      <c r="H5496" s="634">
        <v>44603</v>
      </c>
      <c r="I5496" s="628">
        <f t="shared" si="66"/>
        <v>44603</v>
      </c>
      <c r="J5496" s="632"/>
    </row>
    <row r="5497" spans="1:10" s="243" customFormat="1">
      <c r="A5497" s="635" t="s">
        <v>2966</v>
      </c>
      <c r="B5497" s="415" t="s">
        <v>2725</v>
      </c>
      <c r="C5497" s="313" t="s">
        <v>2726</v>
      </c>
      <c r="D5497" s="629">
        <v>777</v>
      </c>
      <c r="E5497" s="451">
        <v>28000</v>
      </c>
      <c r="F5497" s="630" t="s">
        <v>3675</v>
      </c>
      <c r="G5497" s="313" t="s">
        <v>2728</v>
      </c>
      <c r="H5497" s="634">
        <v>44603</v>
      </c>
      <c r="I5497" s="628">
        <f t="shared" si="66"/>
        <v>44603</v>
      </c>
      <c r="J5497" s="632"/>
    </row>
    <row r="5498" spans="1:10" s="243" customFormat="1">
      <c r="A5498" s="635" t="s">
        <v>2966</v>
      </c>
      <c r="B5498" s="415" t="s">
        <v>2725</v>
      </c>
      <c r="C5498" s="313" t="s">
        <v>2726</v>
      </c>
      <c r="D5498" s="629">
        <v>778</v>
      </c>
      <c r="E5498" s="451">
        <v>32000</v>
      </c>
      <c r="F5498" s="630" t="s">
        <v>3322</v>
      </c>
      <c r="G5498" s="313" t="s">
        <v>2728</v>
      </c>
      <c r="H5498" s="634">
        <v>44603</v>
      </c>
      <c r="I5498" s="628">
        <f t="shared" si="66"/>
        <v>44603</v>
      </c>
      <c r="J5498" s="632"/>
    </row>
    <row r="5499" spans="1:10" s="243" customFormat="1">
      <c r="A5499" s="635" t="s">
        <v>2964</v>
      </c>
      <c r="B5499" s="415" t="s">
        <v>2725</v>
      </c>
      <c r="C5499" s="313" t="s">
        <v>2726</v>
      </c>
      <c r="D5499" s="629">
        <v>779</v>
      </c>
      <c r="E5499" s="451">
        <v>22000</v>
      </c>
      <c r="F5499" s="630" t="s">
        <v>3407</v>
      </c>
      <c r="G5499" s="313" t="s">
        <v>2728</v>
      </c>
      <c r="H5499" s="634">
        <v>44603</v>
      </c>
      <c r="I5499" s="628">
        <f t="shared" si="66"/>
        <v>44603</v>
      </c>
      <c r="J5499" s="632"/>
    </row>
    <row r="5500" spans="1:10" s="243" customFormat="1">
      <c r="A5500" s="635" t="s">
        <v>3551</v>
      </c>
      <c r="B5500" s="415" t="s">
        <v>2725</v>
      </c>
      <c r="C5500" s="313" t="s">
        <v>2726</v>
      </c>
      <c r="D5500" s="629">
        <v>780</v>
      </c>
      <c r="E5500" s="451">
        <v>20000</v>
      </c>
      <c r="F5500" s="630" t="s">
        <v>3583</v>
      </c>
      <c r="G5500" s="313" t="s">
        <v>2728</v>
      </c>
      <c r="H5500" s="634">
        <v>44606</v>
      </c>
      <c r="I5500" s="628">
        <f t="shared" si="66"/>
        <v>44606</v>
      </c>
      <c r="J5500" s="632"/>
    </row>
    <row r="5501" spans="1:10" s="243" customFormat="1">
      <c r="A5501" s="635" t="s">
        <v>2771</v>
      </c>
      <c r="B5501" s="415" t="s">
        <v>2725</v>
      </c>
      <c r="C5501" s="313" t="s">
        <v>2726</v>
      </c>
      <c r="D5501" s="629">
        <v>781</v>
      </c>
      <c r="E5501" s="451">
        <v>30000</v>
      </c>
      <c r="F5501" s="630" t="s">
        <v>3141</v>
      </c>
      <c r="G5501" s="313" t="s">
        <v>2728</v>
      </c>
      <c r="H5501" s="634">
        <v>44606</v>
      </c>
      <c r="I5501" s="628">
        <f t="shared" si="66"/>
        <v>44606</v>
      </c>
      <c r="J5501" s="632"/>
    </row>
    <row r="5502" spans="1:10" s="243" customFormat="1">
      <c r="A5502" s="635" t="s">
        <v>2771</v>
      </c>
      <c r="B5502" s="415" t="s">
        <v>2725</v>
      </c>
      <c r="C5502" s="313" t="s">
        <v>2726</v>
      </c>
      <c r="D5502" s="629">
        <v>782</v>
      </c>
      <c r="E5502" s="451">
        <v>33000</v>
      </c>
      <c r="F5502" s="630" t="s">
        <v>2772</v>
      </c>
      <c r="G5502" s="313" t="s">
        <v>2728</v>
      </c>
      <c r="H5502" s="634">
        <v>44606</v>
      </c>
      <c r="I5502" s="628">
        <f t="shared" si="66"/>
        <v>44606</v>
      </c>
      <c r="J5502" s="632"/>
    </row>
    <row r="5503" spans="1:10" s="243" customFormat="1">
      <c r="A5503" s="635" t="s">
        <v>2771</v>
      </c>
      <c r="B5503" s="415" t="s">
        <v>2725</v>
      </c>
      <c r="C5503" s="313" t="s">
        <v>2726</v>
      </c>
      <c r="D5503" s="629">
        <v>783</v>
      </c>
      <c r="E5503" s="451">
        <v>30000</v>
      </c>
      <c r="F5503" s="630" t="s">
        <v>3379</v>
      </c>
      <c r="G5503" s="313" t="s">
        <v>2728</v>
      </c>
      <c r="H5503" s="634">
        <v>44606</v>
      </c>
      <c r="I5503" s="628">
        <f t="shared" si="66"/>
        <v>44606</v>
      </c>
      <c r="J5503" s="632"/>
    </row>
    <row r="5504" spans="1:10" s="243" customFormat="1">
      <c r="A5504" s="635" t="s">
        <v>2771</v>
      </c>
      <c r="B5504" s="415" t="s">
        <v>2725</v>
      </c>
      <c r="C5504" s="313" t="s">
        <v>2726</v>
      </c>
      <c r="D5504" s="629">
        <v>784</v>
      </c>
      <c r="E5504" s="451">
        <v>36000</v>
      </c>
      <c r="F5504" s="630" t="s">
        <v>3637</v>
      </c>
      <c r="G5504" s="313" t="s">
        <v>2728</v>
      </c>
      <c r="H5504" s="634">
        <v>44606</v>
      </c>
      <c r="I5504" s="628">
        <f t="shared" si="66"/>
        <v>44606</v>
      </c>
      <c r="J5504" s="632"/>
    </row>
    <row r="5505" spans="1:10" s="243" customFormat="1">
      <c r="A5505" s="635" t="s">
        <v>2771</v>
      </c>
      <c r="B5505" s="415" t="s">
        <v>2725</v>
      </c>
      <c r="C5505" s="313" t="s">
        <v>2726</v>
      </c>
      <c r="D5505" s="629">
        <v>785</v>
      </c>
      <c r="E5505" s="451">
        <v>30000</v>
      </c>
      <c r="F5505" s="630" t="s">
        <v>3317</v>
      </c>
      <c r="G5505" s="313" t="s">
        <v>2728</v>
      </c>
      <c r="H5505" s="634">
        <v>44606</v>
      </c>
      <c r="I5505" s="628">
        <f t="shared" si="66"/>
        <v>44606</v>
      </c>
      <c r="J5505" s="632"/>
    </row>
    <row r="5506" spans="1:10" s="243" customFormat="1">
      <c r="A5506" s="635" t="s">
        <v>2771</v>
      </c>
      <c r="B5506" s="415" t="s">
        <v>2725</v>
      </c>
      <c r="C5506" s="313" t="s">
        <v>2726</v>
      </c>
      <c r="D5506" s="629">
        <v>786</v>
      </c>
      <c r="E5506" s="451">
        <v>33000</v>
      </c>
      <c r="F5506" s="630" t="s">
        <v>3659</v>
      </c>
      <c r="G5506" s="313" t="s">
        <v>2728</v>
      </c>
      <c r="H5506" s="634">
        <v>44606</v>
      </c>
      <c r="I5506" s="628">
        <f t="shared" si="66"/>
        <v>44606</v>
      </c>
      <c r="J5506" s="632"/>
    </row>
    <row r="5507" spans="1:10" s="243" customFormat="1">
      <c r="A5507" s="635" t="s">
        <v>2828</v>
      </c>
      <c r="B5507" s="415" t="s">
        <v>2725</v>
      </c>
      <c r="C5507" s="313" t="s">
        <v>2726</v>
      </c>
      <c r="D5507" s="629">
        <v>787</v>
      </c>
      <c r="E5507" s="451">
        <v>12000</v>
      </c>
      <c r="F5507" s="630" t="s">
        <v>2910</v>
      </c>
      <c r="G5507" s="313" t="s">
        <v>2728</v>
      </c>
      <c r="H5507" s="634">
        <v>44606</v>
      </c>
      <c r="I5507" s="628">
        <f t="shared" si="66"/>
        <v>44606</v>
      </c>
      <c r="J5507" s="632"/>
    </row>
    <row r="5508" spans="1:10" s="243" customFormat="1" ht="23.25">
      <c r="A5508" s="635" t="s">
        <v>4133</v>
      </c>
      <c r="B5508" s="415" t="s">
        <v>2725</v>
      </c>
      <c r="C5508" s="313" t="s">
        <v>2726</v>
      </c>
      <c r="D5508" s="629">
        <v>788</v>
      </c>
      <c r="E5508" s="451">
        <v>32000</v>
      </c>
      <c r="F5508" s="630" t="s">
        <v>4132</v>
      </c>
      <c r="G5508" s="313" t="s">
        <v>2728</v>
      </c>
      <c r="H5508" s="634">
        <v>44606</v>
      </c>
      <c r="I5508" s="628">
        <f t="shared" si="66"/>
        <v>44606</v>
      </c>
      <c r="J5508" s="632"/>
    </row>
    <row r="5509" spans="1:10" s="243" customFormat="1">
      <c r="A5509" s="635" t="s">
        <v>2968</v>
      </c>
      <c r="B5509" s="415" t="s">
        <v>2725</v>
      </c>
      <c r="C5509" s="313" t="s">
        <v>2726</v>
      </c>
      <c r="D5509" s="629">
        <v>789</v>
      </c>
      <c r="E5509" s="451">
        <v>24000</v>
      </c>
      <c r="F5509" s="630" t="s">
        <v>3691</v>
      </c>
      <c r="G5509" s="313" t="s">
        <v>2728</v>
      </c>
      <c r="H5509" s="634">
        <v>44606</v>
      </c>
      <c r="I5509" s="628">
        <f t="shared" si="66"/>
        <v>44606</v>
      </c>
      <c r="J5509" s="632"/>
    </row>
    <row r="5510" spans="1:10" s="243" customFormat="1" ht="23.25">
      <c r="A5510" s="635" t="s">
        <v>3692</v>
      </c>
      <c r="B5510" s="415" t="s">
        <v>2725</v>
      </c>
      <c r="C5510" s="313" t="s">
        <v>2726</v>
      </c>
      <c r="D5510" s="629">
        <v>790</v>
      </c>
      <c r="E5510" s="451">
        <v>28000</v>
      </c>
      <c r="F5510" s="630" t="s">
        <v>2967</v>
      </c>
      <c r="G5510" s="313" t="s">
        <v>2728</v>
      </c>
      <c r="H5510" s="634">
        <v>44606</v>
      </c>
      <c r="I5510" s="628">
        <f t="shared" ref="I5510:I5573" si="67">H5510+0</f>
        <v>44606</v>
      </c>
      <c r="J5510" s="632"/>
    </row>
    <row r="5511" spans="1:10" s="243" customFormat="1">
      <c r="A5511" s="635" t="s">
        <v>2915</v>
      </c>
      <c r="B5511" s="415" t="s">
        <v>2725</v>
      </c>
      <c r="C5511" s="313" t="s">
        <v>2726</v>
      </c>
      <c r="D5511" s="629">
        <v>791</v>
      </c>
      <c r="E5511" s="451">
        <v>4500</v>
      </c>
      <c r="F5511" s="630" t="s">
        <v>3611</v>
      </c>
      <c r="G5511" s="313" t="s">
        <v>2728</v>
      </c>
      <c r="H5511" s="634">
        <v>44606</v>
      </c>
      <c r="I5511" s="628">
        <f t="shared" si="67"/>
        <v>44606</v>
      </c>
      <c r="J5511" s="632"/>
    </row>
    <row r="5512" spans="1:10" s="243" customFormat="1">
      <c r="A5512" s="635" t="s">
        <v>2915</v>
      </c>
      <c r="B5512" s="415" t="s">
        <v>2725</v>
      </c>
      <c r="C5512" s="313" t="s">
        <v>2726</v>
      </c>
      <c r="D5512" s="629">
        <v>792</v>
      </c>
      <c r="E5512" s="451">
        <v>6000</v>
      </c>
      <c r="F5512" s="630" t="s">
        <v>6344</v>
      </c>
      <c r="G5512" s="313" t="s">
        <v>2728</v>
      </c>
      <c r="H5512" s="634">
        <v>44606</v>
      </c>
      <c r="I5512" s="628">
        <f t="shared" si="67"/>
        <v>44606</v>
      </c>
      <c r="J5512" s="632"/>
    </row>
    <row r="5513" spans="1:10" s="243" customFormat="1" ht="23.25">
      <c r="A5513" s="635" t="s">
        <v>2937</v>
      </c>
      <c r="B5513" s="415" t="s">
        <v>2725</v>
      </c>
      <c r="C5513" s="313" t="s">
        <v>2726</v>
      </c>
      <c r="D5513" s="629">
        <v>793</v>
      </c>
      <c r="E5513" s="451">
        <v>7500</v>
      </c>
      <c r="F5513" s="630" t="s">
        <v>3320</v>
      </c>
      <c r="G5513" s="313" t="s">
        <v>2728</v>
      </c>
      <c r="H5513" s="634">
        <v>44606</v>
      </c>
      <c r="I5513" s="628">
        <f t="shared" si="67"/>
        <v>44606</v>
      </c>
      <c r="J5513" s="632"/>
    </row>
    <row r="5514" spans="1:10" s="243" customFormat="1">
      <c r="A5514" s="635" t="s">
        <v>2785</v>
      </c>
      <c r="B5514" s="415" t="s">
        <v>2725</v>
      </c>
      <c r="C5514" s="313" t="s">
        <v>2726</v>
      </c>
      <c r="D5514" s="629">
        <v>794</v>
      </c>
      <c r="E5514" s="451">
        <v>24000</v>
      </c>
      <c r="F5514" s="630" t="s">
        <v>3187</v>
      </c>
      <c r="G5514" s="313" t="s">
        <v>2728</v>
      </c>
      <c r="H5514" s="634">
        <v>44606</v>
      </c>
      <c r="I5514" s="628">
        <f t="shared" si="67"/>
        <v>44606</v>
      </c>
      <c r="J5514" s="632"/>
    </row>
    <row r="5515" spans="1:10" s="243" customFormat="1">
      <c r="A5515" s="635" t="s">
        <v>2769</v>
      </c>
      <c r="B5515" s="415" t="s">
        <v>2725</v>
      </c>
      <c r="C5515" s="313" t="s">
        <v>2726</v>
      </c>
      <c r="D5515" s="629">
        <v>795</v>
      </c>
      <c r="E5515" s="451">
        <v>7500</v>
      </c>
      <c r="F5515" s="630" t="s">
        <v>4167</v>
      </c>
      <c r="G5515" s="313" t="s">
        <v>2728</v>
      </c>
      <c r="H5515" s="634">
        <v>44606</v>
      </c>
      <c r="I5515" s="628">
        <f t="shared" si="67"/>
        <v>44606</v>
      </c>
      <c r="J5515" s="632"/>
    </row>
    <row r="5516" spans="1:10" s="243" customFormat="1">
      <c r="A5516" s="635" t="s">
        <v>2771</v>
      </c>
      <c r="B5516" s="415" t="s">
        <v>2725</v>
      </c>
      <c r="C5516" s="313" t="s">
        <v>2726</v>
      </c>
      <c r="D5516" s="629">
        <v>796</v>
      </c>
      <c r="E5516" s="451">
        <v>27000</v>
      </c>
      <c r="F5516" s="630" t="s">
        <v>2926</v>
      </c>
      <c r="G5516" s="313" t="s">
        <v>2728</v>
      </c>
      <c r="H5516" s="634">
        <v>44606</v>
      </c>
      <c r="I5516" s="628">
        <f t="shared" si="67"/>
        <v>44606</v>
      </c>
      <c r="J5516" s="632"/>
    </row>
    <row r="5517" spans="1:10" s="243" customFormat="1">
      <c r="A5517" s="635" t="s">
        <v>2958</v>
      </c>
      <c r="B5517" s="415" t="s">
        <v>2725</v>
      </c>
      <c r="C5517" s="313" t="s">
        <v>2726</v>
      </c>
      <c r="D5517" s="629">
        <v>797</v>
      </c>
      <c r="E5517" s="451">
        <v>35000</v>
      </c>
      <c r="F5517" s="630" t="s">
        <v>2959</v>
      </c>
      <c r="G5517" s="313" t="s">
        <v>2728</v>
      </c>
      <c r="H5517" s="634">
        <v>44606</v>
      </c>
      <c r="I5517" s="628">
        <f t="shared" si="67"/>
        <v>44606</v>
      </c>
      <c r="J5517" s="632"/>
    </row>
    <row r="5518" spans="1:10" s="243" customFormat="1">
      <c r="A5518" s="635" t="s">
        <v>2751</v>
      </c>
      <c r="B5518" s="415" t="s">
        <v>2725</v>
      </c>
      <c r="C5518" s="313" t="s">
        <v>2726</v>
      </c>
      <c r="D5518" s="629">
        <v>798</v>
      </c>
      <c r="E5518" s="451">
        <v>26000</v>
      </c>
      <c r="F5518" s="630" t="s">
        <v>3300</v>
      </c>
      <c r="G5518" s="313" t="s">
        <v>2728</v>
      </c>
      <c r="H5518" s="634">
        <v>44606</v>
      </c>
      <c r="I5518" s="628">
        <f t="shared" si="67"/>
        <v>44606</v>
      </c>
      <c r="J5518" s="632"/>
    </row>
    <row r="5519" spans="1:10" s="243" customFormat="1">
      <c r="A5519" s="635" t="s">
        <v>2771</v>
      </c>
      <c r="B5519" s="415" t="s">
        <v>2831</v>
      </c>
      <c r="C5519" s="313" t="s">
        <v>2726</v>
      </c>
      <c r="D5519" s="629">
        <v>799</v>
      </c>
      <c r="E5519" s="451">
        <v>36000</v>
      </c>
      <c r="F5519" s="630" t="s">
        <v>3490</v>
      </c>
      <c r="G5519" s="313" t="s">
        <v>2728</v>
      </c>
      <c r="H5519" s="634">
        <v>44606</v>
      </c>
      <c r="I5519" s="628">
        <f t="shared" si="67"/>
        <v>44606</v>
      </c>
      <c r="J5519" s="632"/>
    </row>
    <row r="5520" spans="1:10" s="243" customFormat="1">
      <c r="A5520" s="635" t="s">
        <v>3551</v>
      </c>
      <c r="B5520" s="415" t="s">
        <v>2725</v>
      </c>
      <c r="C5520" s="313" t="s">
        <v>2726</v>
      </c>
      <c r="D5520" s="629">
        <v>800</v>
      </c>
      <c r="E5520" s="451">
        <v>25000</v>
      </c>
      <c r="F5520" s="630" t="s">
        <v>3714</v>
      </c>
      <c r="G5520" s="313" t="s">
        <v>2728</v>
      </c>
      <c r="H5520" s="634">
        <v>44606</v>
      </c>
      <c r="I5520" s="628">
        <f t="shared" si="67"/>
        <v>44606</v>
      </c>
      <c r="J5520" s="632"/>
    </row>
    <row r="5521" spans="1:10" s="243" customFormat="1">
      <c r="A5521" s="635" t="s">
        <v>2771</v>
      </c>
      <c r="B5521" s="415" t="s">
        <v>2725</v>
      </c>
      <c r="C5521" s="313" t="s">
        <v>2726</v>
      </c>
      <c r="D5521" s="629">
        <v>801</v>
      </c>
      <c r="E5521" s="451">
        <v>27500</v>
      </c>
      <c r="F5521" s="630" t="s">
        <v>3178</v>
      </c>
      <c r="G5521" s="313" t="s">
        <v>2728</v>
      </c>
      <c r="H5521" s="634">
        <v>44606</v>
      </c>
      <c r="I5521" s="628">
        <f t="shared" si="67"/>
        <v>44606</v>
      </c>
      <c r="J5521" s="632"/>
    </row>
    <row r="5522" spans="1:10" s="243" customFormat="1">
      <c r="A5522" s="635" t="s">
        <v>3945</v>
      </c>
      <c r="B5522" s="415" t="s">
        <v>2725</v>
      </c>
      <c r="C5522" s="313" t="s">
        <v>2726</v>
      </c>
      <c r="D5522" s="629">
        <v>802</v>
      </c>
      <c r="E5522" s="451">
        <v>12000</v>
      </c>
      <c r="F5522" s="630" t="s">
        <v>3548</v>
      </c>
      <c r="G5522" s="313" t="s">
        <v>2728</v>
      </c>
      <c r="H5522" s="634">
        <v>44606</v>
      </c>
      <c r="I5522" s="628">
        <f t="shared" si="67"/>
        <v>44606</v>
      </c>
      <c r="J5522" s="632"/>
    </row>
    <row r="5523" spans="1:10" s="243" customFormat="1">
      <c r="A5523" s="635" t="s">
        <v>2735</v>
      </c>
      <c r="B5523" s="415" t="s">
        <v>2725</v>
      </c>
      <c r="C5523" s="313" t="s">
        <v>2726</v>
      </c>
      <c r="D5523" s="629">
        <v>803</v>
      </c>
      <c r="E5523" s="451">
        <v>12000</v>
      </c>
      <c r="F5523" s="630" t="s">
        <v>2989</v>
      </c>
      <c r="G5523" s="313" t="s">
        <v>2728</v>
      </c>
      <c r="H5523" s="634">
        <v>44606</v>
      </c>
      <c r="I5523" s="628">
        <f t="shared" si="67"/>
        <v>44606</v>
      </c>
      <c r="J5523" s="632"/>
    </row>
    <row r="5524" spans="1:10" s="243" customFormat="1">
      <c r="A5524" s="635" t="s">
        <v>2735</v>
      </c>
      <c r="B5524" s="415" t="s">
        <v>2725</v>
      </c>
      <c r="C5524" s="313" t="s">
        <v>2726</v>
      </c>
      <c r="D5524" s="629">
        <v>804</v>
      </c>
      <c r="E5524" s="451">
        <v>5000</v>
      </c>
      <c r="F5524" s="630" t="s">
        <v>3575</v>
      </c>
      <c r="G5524" s="313" t="s">
        <v>2728</v>
      </c>
      <c r="H5524" s="634">
        <v>44606</v>
      </c>
      <c r="I5524" s="628">
        <f t="shared" si="67"/>
        <v>44606</v>
      </c>
      <c r="J5524" s="632"/>
    </row>
    <row r="5525" spans="1:10" s="243" customFormat="1">
      <c r="A5525" s="635" t="s">
        <v>2825</v>
      </c>
      <c r="B5525" s="415" t="s">
        <v>2725</v>
      </c>
      <c r="C5525" s="313" t="s">
        <v>2726</v>
      </c>
      <c r="D5525" s="629">
        <v>805</v>
      </c>
      <c r="E5525" s="451">
        <v>36000</v>
      </c>
      <c r="F5525" s="630" t="s">
        <v>6345</v>
      </c>
      <c r="G5525" s="313" t="s">
        <v>2728</v>
      </c>
      <c r="H5525" s="634">
        <v>44606</v>
      </c>
      <c r="I5525" s="628">
        <f t="shared" si="67"/>
        <v>44606</v>
      </c>
      <c r="J5525" s="632"/>
    </row>
    <row r="5526" spans="1:10" s="243" customFormat="1">
      <c r="A5526" s="635" t="s">
        <v>2767</v>
      </c>
      <c r="B5526" s="415" t="s">
        <v>2725</v>
      </c>
      <c r="C5526" s="313" t="s">
        <v>2726</v>
      </c>
      <c r="D5526" s="629">
        <v>806</v>
      </c>
      <c r="E5526" s="451">
        <v>30000</v>
      </c>
      <c r="F5526" s="630" t="s">
        <v>3019</v>
      </c>
      <c r="G5526" s="313" t="s">
        <v>2728</v>
      </c>
      <c r="H5526" s="634">
        <v>44606</v>
      </c>
      <c r="I5526" s="628">
        <f t="shared" si="67"/>
        <v>44606</v>
      </c>
      <c r="J5526" s="632"/>
    </row>
    <row r="5527" spans="1:10" s="243" customFormat="1" ht="23.25">
      <c r="A5527" s="635" t="s">
        <v>2817</v>
      </c>
      <c r="B5527" s="415" t="s">
        <v>1632</v>
      </c>
      <c r="C5527" s="313" t="s">
        <v>2726</v>
      </c>
      <c r="D5527" s="629" t="s">
        <v>6346</v>
      </c>
      <c r="E5527" s="451">
        <v>1400000</v>
      </c>
      <c r="F5527" s="630" t="s">
        <v>3333</v>
      </c>
      <c r="G5527" s="313" t="s">
        <v>2728</v>
      </c>
      <c r="H5527" s="634">
        <v>44607</v>
      </c>
      <c r="I5527" s="628">
        <f t="shared" si="67"/>
        <v>44607</v>
      </c>
      <c r="J5527" s="632"/>
    </row>
    <row r="5528" spans="1:10" s="243" customFormat="1">
      <c r="A5528" s="635" t="s">
        <v>3245</v>
      </c>
      <c r="B5528" s="415" t="s">
        <v>2725</v>
      </c>
      <c r="C5528" s="313" t="s">
        <v>2726</v>
      </c>
      <c r="D5528" s="629">
        <v>808</v>
      </c>
      <c r="E5528" s="451">
        <v>24000</v>
      </c>
      <c r="F5528" s="630" t="s">
        <v>6347</v>
      </c>
      <c r="G5528" s="313" t="s">
        <v>2728</v>
      </c>
      <c r="H5528" s="634">
        <v>44607</v>
      </c>
      <c r="I5528" s="628">
        <f t="shared" si="67"/>
        <v>44607</v>
      </c>
      <c r="J5528" s="632"/>
    </row>
    <row r="5529" spans="1:10" s="243" customFormat="1" ht="23.25">
      <c r="A5529" s="635" t="s">
        <v>3048</v>
      </c>
      <c r="B5529" s="415" t="s">
        <v>2725</v>
      </c>
      <c r="C5529" s="313" t="s">
        <v>2726</v>
      </c>
      <c r="D5529" s="629">
        <v>809</v>
      </c>
      <c r="E5529" s="451">
        <v>36000</v>
      </c>
      <c r="F5529" s="630" t="s">
        <v>3047</v>
      </c>
      <c r="G5529" s="313" t="s">
        <v>2728</v>
      </c>
      <c r="H5529" s="634">
        <v>44607</v>
      </c>
      <c r="I5529" s="628">
        <f t="shared" si="67"/>
        <v>44607</v>
      </c>
      <c r="J5529" s="632"/>
    </row>
    <row r="5530" spans="1:10" s="243" customFormat="1" ht="23.25">
      <c r="A5530" s="635" t="s">
        <v>2767</v>
      </c>
      <c r="B5530" s="415" t="s">
        <v>2725</v>
      </c>
      <c r="C5530" s="313" t="s">
        <v>2726</v>
      </c>
      <c r="D5530" s="629">
        <v>810</v>
      </c>
      <c r="E5530" s="451">
        <v>30000</v>
      </c>
      <c r="F5530" s="630" t="s">
        <v>3003</v>
      </c>
      <c r="G5530" s="313" t="s">
        <v>2728</v>
      </c>
      <c r="H5530" s="634">
        <v>44607</v>
      </c>
      <c r="I5530" s="628">
        <f t="shared" si="67"/>
        <v>44607</v>
      </c>
      <c r="J5530" s="632"/>
    </row>
    <row r="5531" spans="1:10" s="243" customFormat="1">
      <c r="A5531" s="635" t="s">
        <v>2828</v>
      </c>
      <c r="B5531" s="415" t="s">
        <v>2725</v>
      </c>
      <c r="C5531" s="313" t="s">
        <v>2726</v>
      </c>
      <c r="D5531" s="629">
        <v>811</v>
      </c>
      <c r="E5531" s="451">
        <v>33000</v>
      </c>
      <c r="F5531" s="630" t="s">
        <v>6295</v>
      </c>
      <c r="G5531" s="313" t="s">
        <v>2728</v>
      </c>
      <c r="H5531" s="634">
        <v>44607</v>
      </c>
      <c r="I5531" s="628">
        <f t="shared" si="67"/>
        <v>44607</v>
      </c>
      <c r="J5531" s="632"/>
    </row>
    <row r="5532" spans="1:10" s="243" customFormat="1">
      <c r="A5532" s="635" t="s">
        <v>2791</v>
      </c>
      <c r="B5532" s="415" t="s">
        <v>2725</v>
      </c>
      <c r="C5532" s="313" t="s">
        <v>2726</v>
      </c>
      <c r="D5532" s="629">
        <v>812</v>
      </c>
      <c r="E5532" s="451">
        <v>15000</v>
      </c>
      <c r="F5532" s="630" t="s">
        <v>6348</v>
      </c>
      <c r="G5532" s="313" t="s">
        <v>2728</v>
      </c>
      <c r="H5532" s="634">
        <v>44607</v>
      </c>
      <c r="I5532" s="628">
        <f t="shared" si="67"/>
        <v>44607</v>
      </c>
      <c r="J5532" s="632"/>
    </row>
    <row r="5533" spans="1:10" s="243" customFormat="1">
      <c r="A5533" s="635" t="s">
        <v>2791</v>
      </c>
      <c r="B5533" s="415" t="s">
        <v>2725</v>
      </c>
      <c r="C5533" s="313" t="s">
        <v>2726</v>
      </c>
      <c r="D5533" s="629">
        <v>813</v>
      </c>
      <c r="E5533" s="451">
        <v>21000</v>
      </c>
      <c r="F5533" s="630" t="s">
        <v>6349</v>
      </c>
      <c r="G5533" s="313" t="s">
        <v>2728</v>
      </c>
      <c r="H5533" s="634">
        <v>44607</v>
      </c>
      <c r="I5533" s="628">
        <f t="shared" si="67"/>
        <v>44607</v>
      </c>
      <c r="J5533" s="632"/>
    </row>
    <row r="5534" spans="1:10" s="243" customFormat="1">
      <c r="A5534" s="635" t="s">
        <v>2785</v>
      </c>
      <c r="B5534" s="415" t="s">
        <v>2725</v>
      </c>
      <c r="C5534" s="313" t="s">
        <v>2726</v>
      </c>
      <c r="D5534" s="629">
        <v>814</v>
      </c>
      <c r="E5534" s="451">
        <v>30000</v>
      </c>
      <c r="F5534" s="630" t="s">
        <v>3652</v>
      </c>
      <c r="G5534" s="313" t="s">
        <v>2728</v>
      </c>
      <c r="H5534" s="634">
        <v>44607</v>
      </c>
      <c r="I5534" s="628">
        <f t="shared" si="67"/>
        <v>44607</v>
      </c>
      <c r="J5534" s="632"/>
    </row>
    <row r="5535" spans="1:10" s="243" customFormat="1" ht="23.25">
      <c r="A5535" s="635" t="s">
        <v>4047</v>
      </c>
      <c r="B5535" s="415" t="s">
        <v>2725</v>
      </c>
      <c r="C5535" s="313" t="s">
        <v>2726</v>
      </c>
      <c r="D5535" s="629">
        <v>815</v>
      </c>
      <c r="E5535" s="451">
        <v>6136</v>
      </c>
      <c r="F5535" s="630" t="s">
        <v>4048</v>
      </c>
      <c r="G5535" s="313" t="s">
        <v>2728</v>
      </c>
      <c r="H5535" s="634">
        <v>44607</v>
      </c>
      <c r="I5535" s="628">
        <f t="shared" si="67"/>
        <v>44607</v>
      </c>
      <c r="J5535" s="632"/>
    </row>
    <row r="5536" spans="1:10" s="243" customFormat="1">
      <c r="A5536" s="635" t="s">
        <v>2785</v>
      </c>
      <c r="B5536" s="415" t="s">
        <v>2725</v>
      </c>
      <c r="C5536" s="313" t="s">
        <v>2726</v>
      </c>
      <c r="D5536" s="629">
        <v>816</v>
      </c>
      <c r="E5536" s="451">
        <v>15000</v>
      </c>
      <c r="F5536" s="630" t="s">
        <v>3018</v>
      </c>
      <c r="G5536" s="313" t="s">
        <v>2728</v>
      </c>
      <c r="H5536" s="634">
        <v>44607</v>
      </c>
      <c r="I5536" s="628">
        <f t="shared" si="67"/>
        <v>44607</v>
      </c>
      <c r="J5536" s="632"/>
    </row>
    <row r="5537" spans="1:10" s="243" customFormat="1">
      <c r="A5537" s="635" t="s">
        <v>2828</v>
      </c>
      <c r="B5537" s="415" t="s">
        <v>2725</v>
      </c>
      <c r="C5537" s="313" t="s">
        <v>2726</v>
      </c>
      <c r="D5537" s="629">
        <v>817</v>
      </c>
      <c r="E5537" s="451">
        <v>33000</v>
      </c>
      <c r="F5537" s="630" t="s">
        <v>6289</v>
      </c>
      <c r="G5537" s="313" t="s">
        <v>2728</v>
      </c>
      <c r="H5537" s="634">
        <v>44607</v>
      </c>
      <c r="I5537" s="628">
        <f t="shared" si="67"/>
        <v>44607</v>
      </c>
      <c r="J5537" s="632"/>
    </row>
    <row r="5538" spans="1:10" s="243" customFormat="1">
      <c r="A5538" s="635" t="s">
        <v>2828</v>
      </c>
      <c r="B5538" s="415" t="s">
        <v>2725</v>
      </c>
      <c r="C5538" s="313" t="s">
        <v>2726</v>
      </c>
      <c r="D5538" s="629">
        <v>818</v>
      </c>
      <c r="E5538" s="451">
        <v>36000</v>
      </c>
      <c r="F5538" s="630" t="s">
        <v>6294</v>
      </c>
      <c r="G5538" s="313" t="s">
        <v>2728</v>
      </c>
      <c r="H5538" s="634">
        <v>44607</v>
      </c>
      <c r="I5538" s="628">
        <f t="shared" si="67"/>
        <v>44607</v>
      </c>
      <c r="J5538" s="632"/>
    </row>
    <row r="5539" spans="1:10" s="243" customFormat="1" ht="23.25">
      <c r="A5539" s="635" t="s">
        <v>2834</v>
      </c>
      <c r="B5539" s="415" t="s">
        <v>2725</v>
      </c>
      <c r="C5539" s="313" t="s">
        <v>2726</v>
      </c>
      <c r="D5539" s="629">
        <v>819</v>
      </c>
      <c r="E5539" s="451">
        <v>14000</v>
      </c>
      <c r="F5539" s="630" t="s">
        <v>6301</v>
      </c>
      <c r="G5539" s="313" t="s">
        <v>2728</v>
      </c>
      <c r="H5539" s="634">
        <v>44607</v>
      </c>
      <c r="I5539" s="628">
        <f t="shared" si="67"/>
        <v>44607</v>
      </c>
      <c r="J5539" s="632"/>
    </row>
    <row r="5540" spans="1:10" s="243" customFormat="1" ht="23.25">
      <c r="A5540" s="635" t="s">
        <v>2834</v>
      </c>
      <c r="B5540" s="415" t="s">
        <v>2725</v>
      </c>
      <c r="C5540" s="313" t="s">
        <v>2726</v>
      </c>
      <c r="D5540" s="629">
        <v>820</v>
      </c>
      <c r="E5540" s="451">
        <v>14000</v>
      </c>
      <c r="F5540" s="630" t="s">
        <v>3182</v>
      </c>
      <c r="G5540" s="313" t="s">
        <v>2728</v>
      </c>
      <c r="H5540" s="634">
        <v>44607</v>
      </c>
      <c r="I5540" s="628">
        <f t="shared" si="67"/>
        <v>44607</v>
      </c>
      <c r="J5540" s="632"/>
    </row>
    <row r="5541" spans="1:10" s="243" customFormat="1" ht="23.25">
      <c r="A5541" s="635" t="s">
        <v>2773</v>
      </c>
      <c r="B5541" s="415" t="s">
        <v>2725</v>
      </c>
      <c r="C5541" s="313" t="s">
        <v>2726</v>
      </c>
      <c r="D5541" s="629">
        <v>821</v>
      </c>
      <c r="E5541" s="451">
        <v>35000</v>
      </c>
      <c r="F5541" s="630" t="s">
        <v>2795</v>
      </c>
      <c r="G5541" s="313" t="s">
        <v>2728</v>
      </c>
      <c r="H5541" s="634">
        <v>44607</v>
      </c>
      <c r="I5541" s="628">
        <f t="shared" si="67"/>
        <v>44607</v>
      </c>
      <c r="J5541" s="632"/>
    </row>
    <row r="5542" spans="1:10" s="243" customFormat="1">
      <c r="A5542" s="635" t="s">
        <v>2769</v>
      </c>
      <c r="B5542" s="415" t="s">
        <v>2725</v>
      </c>
      <c r="C5542" s="313" t="s">
        <v>2726</v>
      </c>
      <c r="D5542" s="629">
        <v>822</v>
      </c>
      <c r="E5542" s="451">
        <v>6000</v>
      </c>
      <c r="F5542" s="630" t="s">
        <v>3579</v>
      </c>
      <c r="G5542" s="313" t="s">
        <v>2728</v>
      </c>
      <c r="H5542" s="634">
        <v>44607</v>
      </c>
      <c r="I5542" s="628">
        <f t="shared" si="67"/>
        <v>44607</v>
      </c>
      <c r="J5542" s="632"/>
    </row>
    <row r="5543" spans="1:10" s="243" customFormat="1" ht="23.25">
      <c r="A5543" s="635" t="s">
        <v>3013</v>
      </c>
      <c r="B5543" s="415" t="s">
        <v>2725</v>
      </c>
      <c r="C5543" s="313" t="s">
        <v>2726</v>
      </c>
      <c r="D5543" s="629">
        <v>823</v>
      </c>
      <c r="E5543" s="451">
        <v>10000</v>
      </c>
      <c r="F5543" s="630" t="s">
        <v>6350</v>
      </c>
      <c r="G5543" s="313" t="s">
        <v>2728</v>
      </c>
      <c r="H5543" s="634">
        <v>44607</v>
      </c>
      <c r="I5543" s="628">
        <f t="shared" si="67"/>
        <v>44607</v>
      </c>
      <c r="J5543" s="632"/>
    </row>
    <row r="5544" spans="1:10" s="243" customFormat="1">
      <c r="A5544" s="635" t="s">
        <v>2767</v>
      </c>
      <c r="B5544" s="415" t="s">
        <v>2725</v>
      </c>
      <c r="C5544" s="313" t="s">
        <v>2726</v>
      </c>
      <c r="D5544" s="629">
        <v>824</v>
      </c>
      <c r="E5544" s="451">
        <v>30000</v>
      </c>
      <c r="F5544" s="630" t="s">
        <v>3504</v>
      </c>
      <c r="G5544" s="313" t="s">
        <v>2728</v>
      </c>
      <c r="H5544" s="634">
        <v>44607</v>
      </c>
      <c r="I5544" s="628">
        <f t="shared" si="67"/>
        <v>44607</v>
      </c>
      <c r="J5544" s="632"/>
    </row>
    <row r="5545" spans="1:10" s="243" customFormat="1">
      <c r="A5545" s="635" t="s">
        <v>2751</v>
      </c>
      <c r="B5545" s="415" t="s">
        <v>2725</v>
      </c>
      <c r="C5545" s="313" t="s">
        <v>2726</v>
      </c>
      <c r="D5545" s="629">
        <v>825</v>
      </c>
      <c r="E5545" s="451">
        <v>23000</v>
      </c>
      <c r="F5545" s="630" t="s">
        <v>6351</v>
      </c>
      <c r="G5545" s="313" t="s">
        <v>2728</v>
      </c>
      <c r="H5545" s="634">
        <v>44607</v>
      </c>
      <c r="I5545" s="628">
        <f t="shared" si="67"/>
        <v>44607</v>
      </c>
      <c r="J5545" s="632"/>
    </row>
    <row r="5546" spans="1:10" s="243" customFormat="1">
      <c r="A5546" s="635" t="s">
        <v>2964</v>
      </c>
      <c r="B5546" s="415" t="s">
        <v>2725</v>
      </c>
      <c r="C5546" s="313" t="s">
        <v>2726</v>
      </c>
      <c r="D5546" s="629">
        <v>826</v>
      </c>
      <c r="E5546" s="451">
        <v>16500</v>
      </c>
      <c r="F5546" s="630" t="s">
        <v>3937</v>
      </c>
      <c r="G5546" s="313" t="s">
        <v>2728</v>
      </c>
      <c r="H5546" s="634">
        <v>44607</v>
      </c>
      <c r="I5546" s="628">
        <f t="shared" si="67"/>
        <v>44607</v>
      </c>
      <c r="J5546" s="632"/>
    </row>
    <row r="5547" spans="1:10" s="243" customFormat="1">
      <c r="A5547" s="635" t="s">
        <v>2777</v>
      </c>
      <c r="B5547" s="415" t="s">
        <v>2725</v>
      </c>
      <c r="C5547" s="313" t="s">
        <v>2726</v>
      </c>
      <c r="D5547" s="629">
        <v>827</v>
      </c>
      <c r="E5547" s="451">
        <v>28000</v>
      </c>
      <c r="F5547" s="630" t="s">
        <v>6352</v>
      </c>
      <c r="G5547" s="313" t="s">
        <v>2728</v>
      </c>
      <c r="H5547" s="634">
        <v>44607</v>
      </c>
      <c r="I5547" s="628">
        <f t="shared" si="67"/>
        <v>44607</v>
      </c>
      <c r="J5547" s="632"/>
    </row>
    <row r="5548" spans="1:10" s="243" customFormat="1">
      <c r="A5548" s="635" t="s">
        <v>2773</v>
      </c>
      <c r="B5548" s="415" t="s">
        <v>2725</v>
      </c>
      <c r="C5548" s="313" t="s">
        <v>2726</v>
      </c>
      <c r="D5548" s="629">
        <v>828</v>
      </c>
      <c r="E5548" s="451">
        <v>33000</v>
      </c>
      <c r="F5548" s="630" t="s">
        <v>3856</v>
      </c>
      <c r="G5548" s="313" t="s">
        <v>2728</v>
      </c>
      <c r="H5548" s="634">
        <v>44607</v>
      </c>
      <c r="I5548" s="628">
        <f t="shared" si="67"/>
        <v>44607</v>
      </c>
      <c r="J5548" s="632"/>
    </row>
    <row r="5549" spans="1:10" s="243" customFormat="1">
      <c r="A5549" s="635" t="s">
        <v>2735</v>
      </c>
      <c r="B5549" s="415" t="s">
        <v>2725</v>
      </c>
      <c r="C5549" s="313" t="s">
        <v>2726</v>
      </c>
      <c r="D5549" s="629">
        <v>829</v>
      </c>
      <c r="E5549" s="451">
        <v>15000</v>
      </c>
      <c r="F5549" s="630" t="s">
        <v>3669</v>
      </c>
      <c r="G5549" s="313" t="s">
        <v>2728</v>
      </c>
      <c r="H5549" s="634">
        <v>44607</v>
      </c>
      <c r="I5549" s="628">
        <f t="shared" si="67"/>
        <v>44607</v>
      </c>
      <c r="J5549" s="632"/>
    </row>
    <row r="5550" spans="1:10" s="243" customFormat="1">
      <c r="A5550" s="635" t="s">
        <v>2735</v>
      </c>
      <c r="B5550" s="415" t="s">
        <v>2725</v>
      </c>
      <c r="C5550" s="313" t="s">
        <v>2726</v>
      </c>
      <c r="D5550" s="629">
        <v>830</v>
      </c>
      <c r="E5550" s="451">
        <v>30000</v>
      </c>
      <c r="F5550" s="630" t="s">
        <v>4084</v>
      </c>
      <c r="G5550" s="313" t="s">
        <v>2728</v>
      </c>
      <c r="H5550" s="634">
        <v>44607</v>
      </c>
      <c r="I5550" s="628">
        <f t="shared" si="67"/>
        <v>44607</v>
      </c>
      <c r="J5550" s="632"/>
    </row>
    <row r="5551" spans="1:10" s="243" customFormat="1" ht="23.25">
      <c r="A5551" s="635" t="s">
        <v>2817</v>
      </c>
      <c r="B5551" s="415" t="s">
        <v>1632</v>
      </c>
      <c r="C5551" s="313" t="s">
        <v>2726</v>
      </c>
      <c r="D5551" s="629" t="s">
        <v>2747</v>
      </c>
      <c r="E5551" s="451">
        <v>1345936.88</v>
      </c>
      <c r="F5551" s="630" t="s">
        <v>4057</v>
      </c>
      <c r="G5551" s="313" t="s">
        <v>2728</v>
      </c>
      <c r="H5551" s="634">
        <v>44607</v>
      </c>
      <c r="I5551" s="628">
        <f t="shared" si="67"/>
        <v>44607</v>
      </c>
      <c r="J5551" s="632"/>
    </row>
    <row r="5552" spans="1:10" s="243" customFormat="1">
      <c r="A5552" s="635" t="s">
        <v>2817</v>
      </c>
      <c r="B5552" s="415" t="s">
        <v>1632</v>
      </c>
      <c r="C5552" s="313" t="s">
        <v>2726</v>
      </c>
      <c r="D5552" s="629" t="s">
        <v>6346</v>
      </c>
      <c r="E5552" s="451">
        <v>895000</v>
      </c>
      <c r="F5552" s="630" t="s">
        <v>3444</v>
      </c>
      <c r="G5552" s="313" t="s">
        <v>2728</v>
      </c>
      <c r="H5552" s="634">
        <v>44607</v>
      </c>
      <c r="I5552" s="628">
        <f t="shared" si="67"/>
        <v>44607</v>
      </c>
      <c r="J5552" s="632"/>
    </row>
    <row r="5553" spans="1:10" s="243" customFormat="1">
      <c r="A5553" s="635" t="s">
        <v>2817</v>
      </c>
      <c r="B5553" s="415" t="s">
        <v>1632</v>
      </c>
      <c r="C5553" s="313" t="s">
        <v>2726</v>
      </c>
      <c r="D5553" s="629" t="s">
        <v>6353</v>
      </c>
      <c r="E5553" s="451">
        <v>1900000</v>
      </c>
      <c r="F5553" s="630" t="s">
        <v>3114</v>
      </c>
      <c r="G5553" s="313" t="s">
        <v>2728</v>
      </c>
      <c r="H5553" s="634">
        <v>44607</v>
      </c>
      <c r="I5553" s="628">
        <f t="shared" si="67"/>
        <v>44607</v>
      </c>
      <c r="J5553" s="632"/>
    </row>
    <row r="5554" spans="1:10" s="243" customFormat="1">
      <c r="A5554" s="635" t="s">
        <v>2817</v>
      </c>
      <c r="B5554" s="415" t="s">
        <v>1632</v>
      </c>
      <c r="C5554" s="313" t="s">
        <v>2726</v>
      </c>
      <c r="D5554" s="629" t="s">
        <v>3205</v>
      </c>
      <c r="E5554" s="451">
        <v>2095594.26</v>
      </c>
      <c r="F5554" s="630" t="s">
        <v>3625</v>
      </c>
      <c r="G5554" s="313" t="s">
        <v>2728</v>
      </c>
      <c r="H5554" s="634">
        <v>44607</v>
      </c>
      <c r="I5554" s="628">
        <f t="shared" si="67"/>
        <v>44607</v>
      </c>
      <c r="J5554" s="632"/>
    </row>
    <row r="5555" spans="1:10" s="243" customFormat="1">
      <c r="A5555" s="635" t="s">
        <v>2817</v>
      </c>
      <c r="B5555" s="415" t="s">
        <v>1632</v>
      </c>
      <c r="C5555" s="313" t="s">
        <v>2726</v>
      </c>
      <c r="D5555" s="629" t="s">
        <v>6354</v>
      </c>
      <c r="E5555" s="451">
        <v>1210340</v>
      </c>
      <c r="F5555" s="630" t="s">
        <v>3156</v>
      </c>
      <c r="G5555" s="313" t="s">
        <v>2728</v>
      </c>
      <c r="H5555" s="634">
        <v>44607</v>
      </c>
      <c r="I5555" s="628">
        <f t="shared" si="67"/>
        <v>44607</v>
      </c>
      <c r="J5555" s="632"/>
    </row>
    <row r="5556" spans="1:10" s="243" customFormat="1">
      <c r="A5556" s="635" t="s">
        <v>2817</v>
      </c>
      <c r="B5556" s="415" t="s">
        <v>1632</v>
      </c>
      <c r="C5556" s="313" t="s">
        <v>2726</v>
      </c>
      <c r="D5556" s="629" t="s">
        <v>6354</v>
      </c>
      <c r="E5556" s="451">
        <v>1500165.52</v>
      </c>
      <c r="F5556" s="630" t="s">
        <v>3625</v>
      </c>
      <c r="G5556" s="313" t="s">
        <v>2728</v>
      </c>
      <c r="H5556" s="634">
        <v>44607</v>
      </c>
      <c r="I5556" s="628">
        <f t="shared" si="67"/>
        <v>44607</v>
      </c>
      <c r="J5556" s="632"/>
    </row>
    <row r="5557" spans="1:10" s="243" customFormat="1">
      <c r="A5557" s="635" t="s">
        <v>2767</v>
      </c>
      <c r="B5557" s="415" t="s">
        <v>2725</v>
      </c>
      <c r="C5557" s="313" t="s">
        <v>2726</v>
      </c>
      <c r="D5557" s="629">
        <v>837</v>
      </c>
      <c r="E5557" s="451">
        <v>30000</v>
      </c>
      <c r="F5557" s="630" t="s">
        <v>3172</v>
      </c>
      <c r="G5557" s="313" t="s">
        <v>2728</v>
      </c>
      <c r="H5557" s="634">
        <v>44607</v>
      </c>
      <c r="I5557" s="628">
        <f t="shared" si="67"/>
        <v>44607</v>
      </c>
      <c r="J5557" s="632"/>
    </row>
    <row r="5558" spans="1:10" s="243" customFormat="1">
      <c r="A5558" s="635" t="s">
        <v>2850</v>
      </c>
      <c r="B5558" s="415" t="s">
        <v>2725</v>
      </c>
      <c r="C5558" s="313" t="s">
        <v>2726</v>
      </c>
      <c r="D5558" s="629">
        <v>838</v>
      </c>
      <c r="E5558" s="451">
        <v>36000</v>
      </c>
      <c r="F5558" s="630" t="s">
        <v>6355</v>
      </c>
      <c r="G5558" s="313" t="s">
        <v>2728</v>
      </c>
      <c r="H5558" s="634">
        <v>44607</v>
      </c>
      <c r="I5558" s="628">
        <f t="shared" si="67"/>
        <v>44607</v>
      </c>
      <c r="J5558" s="632"/>
    </row>
    <row r="5559" spans="1:10" s="243" customFormat="1" ht="23.25">
      <c r="A5559" s="635" t="s">
        <v>2914</v>
      </c>
      <c r="B5559" s="415" t="s">
        <v>2725</v>
      </c>
      <c r="C5559" s="313" t="s">
        <v>2726</v>
      </c>
      <c r="D5559" s="629">
        <v>839</v>
      </c>
      <c r="E5559" s="451">
        <v>36000</v>
      </c>
      <c r="F5559" s="630" t="s">
        <v>6356</v>
      </c>
      <c r="G5559" s="313" t="s">
        <v>2728</v>
      </c>
      <c r="H5559" s="634">
        <v>44607</v>
      </c>
      <c r="I5559" s="628">
        <f t="shared" si="67"/>
        <v>44607</v>
      </c>
      <c r="J5559" s="632"/>
    </row>
    <row r="5560" spans="1:10" s="243" customFormat="1">
      <c r="A5560" s="635" t="s">
        <v>2802</v>
      </c>
      <c r="B5560" s="415" t="s">
        <v>2725</v>
      </c>
      <c r="C5560" s="313" t="s">
        <v>2726</v>
      </c>
      <c r="D5560" s="629">
        <v>840</v>
      </c>
      <c r="E5560" s="451">
        <v>32000</v>
      </c>
      <c r="F5560" s="630" t="s">
        <v>2803</v>
      </c>
      <c r="G5560" s="313" t="s">
        <v>2728</v>
      </c>
      <c r="H5560" s="634">
        <v>44607</v>
      </c>
      <c r="I5560" s="628">
        <f t="shared" si="67"/>
        <v>44607</v>
      </c>
      <c r="J5560" s="632"/>
    </row>
    <row r="5561" spans="1:10" s="243" customFormat="1">
      <c r="A5561" s="635" t="s">
        <v>2808</v>
      </c>
      <c r="B5561" s="415" t="s">
        <v>2725</v>
      </c>
      <c r="C5561" s="313" t="s">
        <v>2726</v>
      </c>
      <c r="D5561" s="629">
        <v>841</v>
      </c>
      <c r="E5561" s="451">
        <v>30000</v>
      </c>
      <c r="F5561" s="630" t="s">
        <v>6357</v>
      </c>
      <c r="G5561" s="313" t="s">
        <v>2728</v>
      </c>
      <c r="H5561" s="634">
        <v>44607</v>
      </c>
      <c r="I5561" s="628">
        <f t="shared" si="67"/>
        <v>44607</v>
      </c>
      <c r="J5561" s="632"/>
    </row>
    <row r="5562" spans="1:10" s="243" customFormat="1">
      <c r="A5562" s="635" t="s">
        <v>3341</v>
      </c>
      <c r="B5562" s="415" t="s">
        <v>2725</v>
      </c>
      <c r="C5562" s="313" t="s">
        <v>2726</v>
      </c>
      <c r="D5562" s="629">
        <v>842</v>
      </c>
      <c r="E5562" s="451">
        <v>32000</v>
      </c>
      <c r="F5562" s="630" t="s">
        <v>3667</v>
      </c>
      <c r="G5562" s="313" t="s">
        <v>2728</v>
      </c>
      <c r="H5562" s="634">
        <v>44607</v>
      </c>
      <c r="I5562" s="628">
        <f t="shared" si="67"/>
        <v>44607</v>
      </c>
      <c r="J5562" s="632"/>
    </row>
    <row r="5563" spans="1:10" s="243" customFormat="1" ht="23.25">
      <c r="A5563" s="635" t="s">
        <v>3692</v>
      </c>
      <c r="B5563" s="415" t="s">
        <v>2725</v>
      </c>
      <c r="C5563" s="313" t="s">
        <v>2726</v>
      </c>
      <c r="D5563" s="629">
        <v>843</v>
      </c>
      <c r="E5563" s="451">
        <v>7500</v>
      </c>
      <c r="F5563" s="630" t="s">
        <v>3366</v>
      </c>
      <c r="G5563" s="313" t="s">
        <v>2728</v>
      </c>
      <c r="H5563" s="634">
        <v>44607</v>
      </c>
      <c r="I5563" s="628">
        <f t="shared" si="67"/>
        <v>44607</v>
      </c>
      <c r="J5563" s="632"/>
    </row>
    <row r="5564" spans="1:10" s="243" customFormat="1" ht="23.25">
      <c r="A5564" s="635" t="s">
        <v>3155</v>
      </c>
      <c r="B5564" s="415" t="s">
        <v>3115</v>
      </c>
      <c r="C5564" s="313" t="s">
        <v>2726</v>
      </c>
      <c r="D5564" s="629" t="s">
        <v>6358</v>
      </c>
      <c r="E5564" s="451">
        <v>39731.519999999997</v>
      </c>
      <c r="F5564" s="630" t="s">
        <v>3719</v>
      </c>
      <c r="G5564" s="313" t="s">
        <v>2728</v>
      </c>
      <c r="H5564" s="634">
        <v>44607</v>
      </c>
      <c r="I5564" s="628">
        <f t="shared" si="67"/>
        <v>44607</v>
      </c>
      <c r="J5564" s="632"/>
    </row>
    <row r="5565" spans="1:10" s="243" customFormat="1">
      <c r="A5565" s="635" t="s">
        <v>2785</v>
      </c>
      <c r="B5565" s="415" t="s">
        <v>2725</v>
      </c>
      <c r="C5565" s="313" t="s">
        <v>2726</v>
      </c>
      <c r="D5565" s="629">
        <v>845</v>
      </c>
      <c r="E5565" s="451">
        <v>7000</v>
      </c>
      <c r="F5565" s="630" t="s">
        <v>6359</v>
      </c>
      <c r="G5565" s="313" t="s">
        <v>2728</v>
      </c>
      <c r="H5565" s="634">
        <v>44607</v>
      </c>
      <c r="I5565" s="628">
        <f t="shared" si="67"/>
        <v>44607</v>
      </c>
      <c r="J5565" s="632"/>
    </row>
    <row r="5566" spans="1:10" s="243" customFormat="1">
      <c r="A5566" s="635" t="s">
        <v>2785</v>
      </c>
      <c r="B5566" s="415" t="s">
        <v>2725</v>
      </c>
      <c r="C5566" s="313" t="s">
        <v>2726</v>
      </c>
      <c r="D5566" s="629">
        <v>846</v>
      </c>
      <c r="E5566" s="451">
        <v>21000</v>
      </c>
      <c r="F5566" s="630" t="s">
        <v>6360</v>
      </c>
      <c r="G5566" s="313" t="s">
        <v>2728</v>
      </c>
      <c r="H5566" s="634">
        <v>44607</v>
      </c>
      <c r="I5566" s="628">
        <f t="shared" si="67"/>
        <v>44607</v>
      </c>
      <c r="J5566" s="632"/>
    </row>
    <row r="5567" spans="1:10" s="243" customFormat="1">
      <c r="A5567" s="635" t="s">
        <v>4003</v>
      </c>
      <c r="B5567" s="415" t="s">
        <v>3115</v>
      </c>
      <c r="C5567" s="313" t="s">
        <v>2726</v>
      </c>
      <c r="D5567" s="629" t="s">
        <v>6358</v>
      </c>
      <c r="E5567" s="451">
        <v>22262.87</v>
      </c>
      <c r="F5567" s="630" t="s">
        <v>4004</v>
      </c>
      <c r="G5567" s="313" t="s">
        <v>2728</v>
      </c>
      <c r="H5567" s="634">
        <v>44607</v>
      </c>
      <c r="I5567" s="628">
        <f t="shared" si="67"/>
        <v>44607</v>
      </c>
      <c r="J5567" s="632"/>
    </row>
    <row r="5568" spans="1:10" s="243" customFormat="1" ht="23.25">
      <c r="A5568" s="635" t="s">
        <v>3243</v>
      </c>
      <c r="B5568" s="415" t="s">
        <v>2725</v>
      </c>
      <c r="C5568" s="313" t="s">
        <v>2726</v>
      </c>
      <c r="D5568" s="629">
        <v>848</v>
      </c>
      <c r="E5568" s="451">
        <v>18000</v>
      </c>
      <c r="F5568" s="630" t="s">
        <v>2858</v>
      </c>
      <c r="G5568" s="313" t="s">
        <v>2728</v>
      </c>
      <c r="H5568" s="634">
        <v>44607</v>
      </c>
      <c r="I5568" s="628">
        <f t="shared" si="67"/>
        <v>44607</v>
      </c>
      <c r="J5568" s="632"/>
    </row>
    <row r="5569" spans="1:10" s="243" customFormat="1">
      <c r="A5569" s="635" t="s">
        <v>2735</v>
      </c>
      <c r="B5569" s="415" t="s">
        <v>2725</v>
      </c>
      <c r="C5569" s="313" t="s">
        <v>2726</v>
      </c>
      <c r="D5569" s="629">
        <v>849</v>
      </c>
      <c r="E5569" s="451">
        <v>21000</v>
      </c>
      <c r="F5569" s="630" t="s">
        <v>6307</v>
      </c>
      <c r="G5569" s="313" t="s">
        <v>2728</v>
      </c>
      <c r="H5569" s="634">
        <v>44607</v>
      </c>
      <c r="I5569" s="628">
        <f t="shared" si="67"/>
        <v>44607</v>
      </c>
      <c r="J5569" s="632"/>
    </row>
    <row r="5570" spans="1:10" s="243" customFormat="1">
      <c r="A5570" s="635" t="s">
        <v>3900</v>
      </c>
      <c r="B5570" s="415" t="s">
        <v>2725</v>
      </c>
      <c r="C5570" s="313" t="s">
        <v>2726</v>
      </c>
      <c r="D5570" s="629">
        <v>850</v>
      </c>
      <c r="E5570" s="451">
        <v>24000</v>
      </c>
      <c r="F5570" s="630" t="s">
        <v>4117</v>
      </c>
      <c r="G5570" s="313" t="s">
        <v>2728</v>
      </c>
      <c r="H5570" s="634">
        <v>44607</v>
      </c>
      <c r="I5570" s="628">
        <f t="shared" si="67"/>
        <v>44607</v>
      </c>
      <c r="J5570" s="632"/>
    </row>
    <row r="5571" spans="1:10" s="243" customFormat="1">
      <c r="A5571" s="635" t="s">
        <v>2966</v>
      </c>
      <c r="B5571" s="415" t="s">
        <v>2725</v>
      </c>
      <c r="C5571" s="313" t="s">
        <v>2726</v>
      </c>
      <c r="D5571" s="629">
        <v>851</v>
      </c>
      <c r="E5571" s="451">
        <v>2000</v>
      </c>
      <c r="F5571" s="630" t="s">
        <v>2965</v>
      </c>
      <c r="G5571" s="313" t="s">
        <v>2728</v>
      </c>
      <c r="H5571" s="634">
        <v>44607</v>
      </c>
      <c r="I5571" s="628">
        <f t="shared" si="67"/>
        <v>44607</v>
      </c>
      <c r="J5571" s="632"/>
    </row>
    <row r="5572" spans="1:10" s="243" customFormat="1">
      <c r="A5572" s="635" t="s">
        <v>2773</v>
      </c>
      <c r="B5572" s="415" t="s">
        <v>2831</v>
      </c>
      <c r="C5572" s="313" t="s">
        <v>2726</v>
      </c>
      <c r="D5572" s="629">
        <v>852</v>
      </c>
      <c r="E5572" s="451">
        <v>36000</v>
      </c>
      <c r="F5572" s="630" t="s">
        <v>4127</v>
      </c>
      <c r="G5572" s="313" t="s">
        <v>2728</v>
      </c>
      <c r="H5572" s="634">
        <v>44608</v>
      </c>
      <c r="I5572" s="628">
        <f t="shared" si="67"/>
        <v>44608</v>
      </c>
      <c r="J5572" s="632"/>
    </row>
    <row r="5573" spans="1:10" s="243" customFormat="1" ht="23.25">
      <c r="A5573" s="635" t="s">
        <v>2953</v>
      </c>
      <c r="B5573" s="415" t="s">
        <v>2725</v>
      </c>
      <c r="C5573" s="313" t="s">
        <v>2726</v>
      </c>
      <c r="D5573" s="629">
        <v>853</v>
      </c>
      <c r="E5573" s="451">
        <v>36000</v>
      </c>
      <c r="F5573" s="630" t="s">
        <v>6361</v>
      </c>
      <c r="G5573" s="313" t="s">
        <v>2728</v>
      </c>
      <c r="H5573" s="634">
        <v>44608</v>
      </c>
      <c r="I5573" s="628">
        <f t="shared" si="67"/>
        <v>44608</v>
      </c>
      <c r="J5573" s="632"/>
    </row>
    <row r="5574" spans="1:10" s="243" customFormat="1">
      <c r="A5574" s="635" t="s">
        <v>2953</v>
      </c>
      <c r="B5574" s="415" t="s">
        <v>2725</v>
      </c>
      <c r="C5574" s="313" t="s">
        <v>2726</v>
      </c>
      <c r="D5574" s="629">
        <v>854</v>
      </c>
      <c r="E5574" s="451">
        <v>32000</v>
      </c>
      <c r="F5574" s="630" t="s">
        <v>4222</v>
      </c>
      <c r="G5574" s="313" t="s">
        <v>2728</v>
      </c>
      <c r="H5574" s="634">
        <v>44608</v>
      </c>
      <c r="I5574" s="628">
        <f t="shared" ref="I5574:I5637" si="68">H5574+0</f>
        <v>44608</v>
      </c>
      <c r="J5574" s="632"/>
    </row>
    <row r="5575" spans="1:10" s="243" customFormat="1">
      <c r="A5575" s="635" t="s">
        <v>2791</v>
      </c>
      <c r="B5575" s="415" t="s">
        <v>2725</v>
      </c>
      <c r="C5575" s="313" t="s">
        <v>2726</v>
      </c>
      <c r="D5575" s="629">
        <v>855</v>
      </c>
      <c r="E5575" s="451">
        <v>9000</v>
      </c>
      <c r="F5575" s="630" t="s">
        <v>3690</v>
      </c>
      <c r="G5575" s="313" t="s">
        <v>2728</v>
      </c>
      <c r="H5575" s="634">
        <v>44608</v>
      </c>
      <c r="I5575" s="628">
        <f t="shared" si="68"/>
        <v>44608</v>
      </c>
      <c r="J5575" s="632"/>
    </row>
    <row r="5576" spans="1:10" s="243" customFormat="1">
      <c r="A5576" s="635" t="s">
        <v>3732</v>
      </c>
      <c r="B5576" s="415" t="s">
        <v>2725</v>
      </c>
      <c r="C5576" s="313" t="s">
        <v>2726</v>
      </c>
      <c r="D5576" s="629">
        <v>857</v>
      </c>
      <c r="E5576" s="451">
        <v>36000</v>
      </c>
      <c r="F5576" s="630" t="s">
        <v>3109</v>
      </c>
      <c r="G5576" s="313" t="s">
        <v>2728</v>
      </c>
      <c r="H5576" s="634">
        <v>44608</v>
      </c>
      <c r="I5576" s="628">
        <f t="shared" si="68"/>
        <v>44608</v>
      </c>
      <c r="J5576" s="632"/>
    </row>
    <row r="5577" spans="1:10" s="243" customFormat="1">
      <c r="A5577" s="635" t="s">
        <v>3598</v>
      </c>
      <c r="B5577" s="415" t="s">
        <v>2725</v>
      </c>
      <c r="C5577" s="313" t="s">
        <v>2726</v>
      </c>
      <c r="D5577" s="629">
        <v>858</v>
      </c>
      <c r="E5577" s="451">
        <v>30000</v>
      </c>
      <c r="F5577" s="630" t="s">
        <v>3722</v>
      </c>
      <c r="G5577" s="313" t="s">
        <v>2728</v>
      </c>
      <c r="H5577" s="634">
        <v>44608</v>
      </c>
      <c r="I5577" s="628">
        <f t="shared" si="68"/>
        <v>44608</v>
      </c>
      <c r="J5577" s="632"/>
    </row>
    <row r="5578" spans="1:10" s="243" customFormat="1" ht="23.25">
      <c r="A5578" s="635" t="s">
        <v>2898</v>
      </c>
      <c r="B5578" s="415" t="s">
        <v>2725</v>
      </c>
      <c r="C5578" s="313" t="s">
        <v>2726</v>
      </c>
      <c r="D5578" s="629">
        <v>859</v>
      </c>
      <c r="E5578" s="451">
        <v>2500</v>
      </c>
      <c r="F5578" s="630" t="s">
        <v>3619</v>
      </c>
      <c r="G5578" s="313" t="s">
        <v>2728</v>
      </c>
      <c r="H5578" s="634">
        <v>44608</v>
      </c>
      <c r="I5578" s="628">
        <f t="shared" si="68"/>
        <v>44608</v>
      </c>
      <c r="J5578" s="632"/>
    </row>
    <row r="5579" spans="1:10" s="243" customFormat="1">
      <c r="A5579" s="635" t="s">
        <v>2785</v>
      </c>
      <c r="B5579" s="415" t="s">
        <v>2725</v>
      </c>
      <c r="C5579" s="313" t="s">
        <v>2726</v>
      </c>
      <c r="D5579" s="629">
        <v>860</v>
      </c>
      <c r="E5579" s="451">
        <v>6000</v>
      </c>
      <c r="F5579" s="630" t="s">
        <v>3290</v>
      </c>
      <c r="G5579" s="313" t="s">
        <v>2728</v>
      </c>
      <c r="H5579" s="634">
        <v>44608</v>
      </c>
      <c r="I5579" s="628">
        <f t="shared" si="68"/>
        <v>44608</v>
      </c>
      <c r="J5579" s="632"/>
    </row>
    <row r="5580" spans="1:10" s="243" customFormat="1">
      <c r="A5580" s="635" t="s">
        <v>2767</v>
      </c>
      <c r="B5580" s="415" t="s">
        <v>2725</v>
      </c>
      <c r="C5580" s="313" t="s">
        <v>2726</v>
      </c>
      <c r="D5580" s="629">
        <v>861</v>
      </c>
      <c r="E5580" s="451">
        <v>36000</v>
      </c>
      <c r="F5580" s="630" t="s">
        <v>6362</v>
      </c>
      <c r="G5580" s="313" t="s">
        <v>2728</v>
      </c>
      <c r="H5580" s="634">
        <v>44608</v>
      </c>
      <c r="I5580" s="628">
        <f t="shared" si="68"/>
        <v>44608</v>
      </c>
      <c r="J5580" s="632"/>
    </row>
    <row r="5581" spans="1:10" s="243" customFormat="1">
      <c r="A5581" s="635" t="s">
        <v>2953</v>
      </c>
      <c r="B5581" s="415" t="s">
        <v>2831</v>
      </c>
      <c r="C5581" s="313" t="s">
        <v>2726</v>
      </c>
      <c r="D5581" s="629">
        <v>862</v>
      </c>
      <c r="E5581" s="451">
        <v>36000</v>
      </c>
      <c r="F5581" s="630" t="s">
        <v>3545</v>
      </c>
      <c r="G5581" s="313" t="s">
        <v>2728</v>
      </c>
      <c r="H5581" s="634">
        <v>44608</v>
      </c>
      <c r="I5581" s="628">
        <f t="shared" si="68"/>
        <v>44608</v>
      </c>
      <c r="J5581" s="632"/>
    </row>
    <row r="5582" spans="1:10" s="243" customFormat="1" ht="23.25">
      <c r="A5582" s="635" t="s">
        <v>3057</v>
      </c>
      <c r="B5582" s="415" t="s">
        <v>2725</v>
      </c>
      <c r="C5582" s="313" t="s">
        <v>2726</v>
      </c>
      <c r="D5582" s="629">
        <v>863</v>
      </c>
      <c r="E5582" s="451">
        <v>36600</v>
      </c>
      <c r="F5582" s="630" t="s">
        <v>6363</v>
      </c>
      <c r="G5582" s="313" t="s">
        <v>2728</v>
      </c>
      <c r="H5582" s="634">
        <v>44608</v>
      </c>
      <c r="I5582" s="628">
        <f t="shared" si="68"/>
        <v>44608</v>
      </c>
      <c r="J5582" s="632"/>
    </row>
    <row r="5583" spans="1:10" s="243" customFormat="1">
      <c r="A5583" s="635" t="s">
        <v>3095</v>
      </c>
      <c r="B5583" s="415" t="s">
        <v>3115</v>
      </c>
      <c r="C5583" s="313" t="s">
        <v>2726</v>
      </c>
      <c r="D5583" s="629" t="s">
        <v>3706</v>
      </c>
      <c r="E5583" s="451">
        <v>38500</v>
      </c>
      <c r="F5583" s="630" t="s">
        <v>3705</v>
      </c>
      <c r="G5583" s="313" t="s">
        <v>2728</v>
      </c>
      <c r="H5583" s="634">
        <v>44608</v>
      </c>
      <c r="I5583" s="628">
        <f t="shared" si="68"/>
        <v>44608</v>
      </c>
      <c r="J5583" s="632"/>
    </row>
    <row r="5584" spans="1:10" s="243" customFormat="1">
      <c r="A5584" s="635" t="s">
        <v>3095</v>
      </c>
      <c r="B5584" s="415" t="s">
        <v>3115</v>
      </c>
      <c r="C5584" s="313" t="s">
        <v>2726</v>
      </c>
      <c r="D5584" s="629" t="s">
        <v>3706</v>
      </c>
      <c r="E5584" s="451">
        <v>213108</v>
      </c>
      <c r="F5584" s="630" t="s">
        <v>3705</v>
      </c>
      <c r="G5584" s="313" t="s">
        <v>2728</v>
      </c>
      <c r="H5584" s="634">
        <v>44608</v>
      </c>
      <c r="I5584" s="628">
        <f t="shared" si="68"/>
        <v>44608</v>
      </c>
      <c r="J5584" s="632"/>
    </row>
    <row r="5585" spans="1:10" s="243" customFormat="1">
      <c r="A5585" s="635" t="s">
        <v>2742</v>
      </c>
      <c r="B5585" s="415" t="s">
        <v>2725</v>
      </c>
      <c r="C5585" s="313" t="s">
        <v>2726</v>
      </c>
      <c r="D5585" s="629">
        <v>866</v>
      </c>
      <c r="E5585" s="451">
        <v>1190</v>
      </c>
      <c r="F5585" s="630" t="s">
        <v>3071</v>
      </c>
      <c r="G5585" s="313" t="s">
        <v>2728</v>
      </c>
      <c r="H5585" s="634">
        <v>44608</v>
      </c>
      <c r="I5585" s="628">
        <f t="shared" si="68"/>
        <v>44608</v>
      </c>
      <c r="J5585" s="632"/>
    </row>
    <row r="5586" spans="1:10" s="243" customFormat="1">
      <c r="A5586" s="635" t="s">
        <v>2866</v>
      </c>
      <c r="B5586" s="415" t="s">
        <v>2732</v>
      </c>
      <c r="C5586" s="313" t="s">
        <v>2726</v>
      </c>
      <c r="D5586" s="629" t="s">
        <v>6364</v>
      </c>
      <c r="E5586" s="451">
        <v>1048117.28</v>
      </c>
      <c r="F5586" s="630" t="s">
        <v>2868</v>
      </c>
      <c r="G5586" s="313" t="s">
        <v>2728</v>
      </c>
      <c r="H5586" s="634">
        <v>44608</v>
      </c>
      <c r="I5586" s="628">
        <f t="shared" si="68"/>
        <v>44608</v>
      </c>
      <c r="J5586" s="632"/>
    </row>
    <row r="5587" spans="1:10" s="243" customFormat="1">
      <c r="A5587" s="635" t="s">
        <v>2767</v>
      </c>
      <c r="B5587" s="415" t="s">
        <v>2725</v>
      </c>
      <c r="C5587" s="313" t="s">
        <v>2726</v>
      </c>
      <c r="D5587" s="629">
        <v>868</v>
      </c>
      <c r="E5587" s="451">
        <v>26000</v>
      </c>
      <c r="F5587" s="630" t="s">
        <v>3190</v>
      </c>
      <c r="G5587" s="313" t="s">
        <v>2728</v>
      </c>
      <c r="H5587" s="634">
        <v>44608</v>
      </c>
      <c r="I5587" s="628">
        <f t="shared" si="68"/>
        <v>44608</v>
      </c>
      <c r="J5587" s="632"/>
    </row>
    <row r="5588" spans="1:10" s="243" customFormat="1">
      <c r="A5588" s="635" t="s">
        <v>2838</v>
      </c>
      <c r="B5588" s="415" t="s">
        <v>2725</v>
      </c>
      <c r="C5588" s="313" t="s">
        <v>2726</v>
      </c>
      <c r="D5588" s="629">
        <v>869</v>
      </c>
      <c r="E5588" s="451">
        <v>16500</v>
      </c>
      <c r="F5588" s="630" t="s">
        <v>3687</v>
      </c>
      <c r="G5588" s="313" t="s">
        <v>2728</v>
      </c>
      <c r="H5588" s="634">
        <v>44608</v>
      </c>
      <c r="I5588" s="628">
        <f t="shared" si="68"/>
        <v>44608</v>
      </c>
      <c r="J5588" s="632"/>
    </row>
    <row r="5589" spans="1:10" s="243" customFormat="1">
      <c r="A5589" s="635" t="s">
        <v>2838</v>
      </c>
      <c r="B5589" s="415" t="s">
        <v>2725</v>
      </c>
      <c r="C5589" s="313" t="s">
        <v>2726</v>
      </c>
      <c r="D5589" s="629">
        <v>870</v>
      </c>
      <c r="E5589" s="451">
        <v>22500</v>
      </c>
      <c r="F5589" s="630" t="s">
        <v>2840</v>
      </c>
      <c r="G5589" s="313" t="s">
        <v>2728</v>
      </c>
      <c r="H5589" s="634">
        <v>44608</v>
      </c>
      <c r="I5589" s="628">
        <f t="shared" si="68"/>
        <v>44608</v>
      </c>
      <c r="J5589" s="632"/>
    </row>
    <row r="5590" spans="1:10" s="243" customFormat="1">
      <c r="A5590" s="635" t="s">
        <v>2828</v>
      </c>
      <c r="B5590" s="415" t="s">
        <v>2725</v>
      </c>
      <c r="C5590" s="313" t="s">
        <v>2726</v>
      </c>
      <c r="D5590" s="629">
        <v>871</v>
      </c>
      <c r="E5590" s="451">
        <v>8000</v>
      </c>
      <c r="F5590" s="630" t="s">
        <v>3956</v>
      </c>
      <c r="G5590" s="313" t="s">
        <v>2728</v>
      </c>
      <c r="H5590" s="634">
        <v>44608</v>
      </c>
      <c r="I5590" s="628">
        <f t="shared" si="68"/>
        <v>44608</v>
      </c>
      <c r="J5590" s="632"/>
    </row>
    <row r="5591" spans="1:10" s="243" customFormat="1">
      <c r="A5591" s="635" t="s">
        <v>2828</v>
      </c>
      <c r="B5591" s="415" t="s">
        <v>2725</v>
      </c>
      <c r="C5591" s="313" t="s">
        <v>2726</v>
      </c>
      <c r="D5591" s="629">
        <v>872</v>
      </c>
      <c r="E5591" s="451">
        <v>24000</v>
      </c>
      <c r="F5591" s="630" t="s">
        <v>6365</v>
      </c>
      <c r="G5591" s="313" t="s">
        <v>2728</v>
      </c>
      <c r="H5591" s="634">
        <v>44608</v>
      </c>
      <c r="I5591" s="628">
        <f t="shared" si="68"/>
        <v>44608</v>
      </c>
      <c r="J5591" s="632"/>
    </row>
    <row r="5592" spans="1:10" s="243" customFormat="1">
      <c r="A5592" s="635" t="s">
        <v>2791</v>
      </c>
      <c r="B5592" s="415" t="s">
        <v>2725</v>
      </c>
      <c r="C5592" s="313" t="s">
        <v>2726</v>
      </c>
      <c r="D5592" s="629">
        <v>873</v>
      </c>
      <c r="E5592" s="451">
        <v>9000</v>
      </c>
      <c r="F5592" s="630" t="s">
        <v>2843</v>
      </c>
      <c r="G5592" s="313" t="s">
        <v>2728</v>
      </c>
      <c r="H5592" s="634">
        <v>44608</v>
      </c>
      <c r="I5592" s="628">
        <f t="shared" si="68"/>
        <v>44608</v>
      </c>
      <c r="J5592" s="632"/>
    </row>
    <row r="5593" spans="1:10" s="243" customFormat="1">
      <c r="A5593" s="635" t="s">
        <v>2828</v>
      </c>
      <c r="B5593" s="415" t="s">
        <v>2725</v>
      </c>
      <c r="C5593" s="313" t="s">
        <v>2726</v>
      </c>
      <c r="D5593" s="629">
        <v>874</v>
      </c>
      <c r="E5593" s="451">
        <v>24000</v>
      </c>
      <c r="F5593" s="630" t="s">
        <v>6366</v>
      </c>
      <c r="G5593" s="313" t="s">
        <v>2728</v>
      </c>
      <c r="H5593" s="634">
        <v>44608</v>
      </c>
      <c r="I5593" s="628">
        <f t="shared" si="68"/>
        <v>44608</v>
      </c>
      <c r="J5593" s="632"/>
    </row>
    <row r="5594" spans="1:10" s="243" customFormat="1">
      <c r="A5594" s="635" t="s">
        <v>2744</v>
      </c>
      <c r="B5594" s="415" t="s">
        <v>2725</v>
      </c>
      <c r="C5594" s="313" t="s">
        <v>2726</v>
      </c>
      <c r="D5594" s="629">
        <v>875</v>
      </c>
      <c r="E5594" s="451">
        <v>1850</v>
      </c>
      <c r="F5594" s="630" t="s">
        <v>4033</v>
      </c>
      <c r="G5594" s="313" t="s">
        <v>2728</v>
      </c>
      <c r="H5594" s="634">
        <v>44608</v>
      </c>
      <c r="I5594" s="628">
        <f t="shared" si="68"/>
        <v>44608</v>
      </c>
      <c r="J5594" s="632"/>
    </row>
    <row r="5595" spans="1:10" s="243" customFormat="1">
      <c r="A5595" s="635" t="s">
        <v>2773</v>
      </c>
      <c r="B5595" s="415" t="s">
        <v>2725</v>
      </c>
      <c r="C5595" s="313" t="s">
        <v>2726</v>
      </c>
      <c r="D5595" s="629">
        <v>876</v>
      </c>
      <c r="E5595" s="451">
        <v>10000</v>
      </c>
      <c r="F5595" s="630" t="s">
        <v>3200</v>
      </c>
      <c r="G5595" s="313" t="s">
        <v>2728</v>
      </c>
      <c r="H5595" s="634">
        <v>44608</v>
      </c>
      <c r="I5595" s="628">
        <f t="shared" si="68"/>
        <v>44608</v>
      </c>
      <c r="J5595" s="632"/>
    </row>
    <row r="5596" spans="1:10" s="243" customFormat="1">
      <c r="A5596" s="635" t="s">
        <v>2828</v>
      </c>
      <c r="B5596" s="415" t="s">
        <v>2725</v>
      </c>
      <c r="C5596" s="313" t="s">
        <v>2726</v>
      </c>
      <c r="D5596" s="629">
        <v>877</v>
      </c>
      <c r="E5596" s="451">
        <v>24000</v>
      </c>
      <c r="F5596" s="630" t="s">
        <v>6367</v>
      </c>
      <c r="G5596" s="313" t="s">
        <v>2728</v>
      </c>
      <c r="H5596" s="634">
        <v>44608</v>
      </c>
      <c r="I5596" s="628">
        <f t="shared" si="68"/>
        <v>44608</v>
      </c>
      <c r="J5596" s="632"/>
    </row>
    <row r="5597" spans="1:10" s="243" customFormat="1">
      <c r="A5597" s="635" t="s">
        <v>3204</v>
      </c>
      <c r="B5597" s="415" t="s">
        <v>2831</v>
      </c>
      <c r="C5597" s="313" t="s">
        <v>2726</v>
      </c>
      <c r="D5597" s="629" t="s">
        <v>3205</v>
      </c>
      <c r="E5597" s="451">
        <v>21450</v>
      </c>
      <c r="F5597" s="630" t="s">
        <v>3207</v>
      </c>
      <c r="G5597" s="313" t="s">
        <v>2728</v>
      </c>
      <c r="H5597" s="634">
        <v>44609</v>
      </c>
      <c r="I5597" s="628">
        <f t="shared" si="68"/>
        <v>44609</v>
      </c>
      <c r="J5597" s="632"/>
    </row>
    <row r="5598" spans="1:10" s="243" customFormat="1">
      <c r="A5598" s="635" t="s">
        <v>2950</v>
      </c>
      <c r="B5598" s="415" t="s">
        <v>2725</v>
      </c>
      <c r="C5598" s="313" t="s">
        <v>2726</v>
      </c>
      <c r="D5598" s="629">
        <v>879</v>
      </c>
      <c r="E5598" s="451">
        <v>2900.89</v>
      </c>
      <c r="F5598" s="630" t="s">
        <v>3496</v>
      </c>
      <c r="G5598" s="313" t="s">
        <v>2728</v>
      </c>
      <c r="H5598" s="634">
        <v>44609</v>
      </c>
      <c r="I5598" s="628">
        <f t="shared" si="68"/>
        <v>44609</v>
      </c>
      <c r="J5598" s="632"/>
    </row>
    <row r="5599" spans="1:10" s="243" customFormat="1" ht="23.25">
      <c r="A5599" s="635" t="s">
        <v>3560</v>
      </c>
      <c r="B5599" s="415" t="s">
        <v>2831</v>
      </c>
      <c r="C5599" s="313" t="s">
        <v>2726</v>
      </c>
      <c r="D5599" s="629" t="s">
        <v>2747</v>
      </c>
      <c r="E5599" s="451">
        <v>27200</v>
      </c>
      <c r="F5599" s="630" t="s">
        <v>3563</v>
      </c>
      <c r="G5599" s="313" t="s">
        <v>2728</v>
      </c>
      <c r="H5599" s="634">
        <v>44609</v>
      </c>
      <c r="I5599" s="628">
        <f t="shared" si="68"/>
        <v>44609</v>
      </c>
      <c r="J5599" s="632"/>
    </row>
    <row r="5600" spans="1:10" s="243" customFormat="1">
      <c r="A5600" s="635" t="s">
        <v>2950</v>
      </c>
      <c r="B5600" s="415" t="s">
        <v>2725</v>
      </c>
      <c r="C5600" s="313" t="s">
        <v>2726</v>
      </c>
      <c r="D5600" s="629">
        <v>881</v>
      </c>
      <c r="E5600" s="451">
        <v>644.5</v>
      </c>
      <c r="F5600" s="630" t="s">
        <v>4049</v>
      </c>
      <c r="G5600" s="313" t="s">
        <v>2728</v>
      </c>
      <c r="H5600" s="634">
        <v>44609</v>
      </c>
      <c r="I5600" s="628">
        <f t="shared" si="68"/>
        <v>44609</v>
      </c>
      <c r="J5600" s="632"/>
    </row>
    <row r="5601" spans="1:10" s="243" customFormat="1">
      <c r="A5601" s="635" t="s">
        <v>2808</v>
      </c>
      <c r="B5601" s="415" t="s">
        <v>2725</v>
      </c>
      <c r="C5601" s="313" t="s">
        <v>2726</v>
      </c>
      <c r="D5601" s="629">
        <v>882</v>
      </c>
      <c r="E5601" s="451">
        <v>36000</v>
      </c>
      <c r="F5601" s="630" t="s">
        <v>6368</v>
      </c>
      <c r="G5601" s="313" t="s">
        <v>2728</v>
      </c>
      <c r="H5601" s="634">
        <v>44609</v>
      </c>
      <c r="I5601" s="628">
        <f t="shared" si="68"/>
        <v>44609</v>
      </c>
      <c r="J5601" s="632"/>
    </row>
    <row r="5602" spans="1:10" s="243" customFormat="1">
      <c r="A5602" s="635" t="s">
        <v>2735</v>
      </c>
      <c r="B5602" s="415" t="s">
        <v>2725</v>
      </c>
      <c r="C5602" s="313" t="s">
        <v>2726</v>
      </c>
      <c r="D5602" s="629">
        <v>883</v>
      </c>
      <c r="E5602" s="451">
        <v>15000</v>
      </c>
      <c r="F5602" s="630" t="s">
        <v>6290</v>
      </c>
      <c r="G5602" s="313" t="s">
        <v>2728</v>
      </c>
      <c r="H5602" s="634">
        <v>44609</v>
      </c>
      <c r="I5602" s="628">
        <f t="shared" si="68"/>
        <v>44609</v>
      </c>
      <c r="J5602" s="632"/>
    </row>
    <row r="5603" spans="1:10" s="243" customFormat="1">
      <c r="A5603" s="635" t="s">
        <v>2866</v>
      </c>
      <c r="B5603" s="415" t="s">
        <v>2732</v>
      </c>
      <c r="C5603" s="313" t="s">
        <v>2726</v>
      </c>
      <c r="D5603" s="629" t="s">
        <v>6369</v>
      </c>
      <c r="E5603" s="451">
        <v>28000</v>
      </c>
      <c r="F5603" s="630" t="s">
        <v>3621</v>
      </c>
      <c r="G5603" s="313" t="s">
        <v>2728</v>
      </c>
      <c r="H5603" s="634">
        <v>44609</v>
      </c>
      <c r="I5603" s="628">
        <f t="shared" si="68"/>
        <v>44609</v>
      </c>
      <c r="J5603" s="632"/>
    </row>
    <row r="5604" spans="1:10" s="243" customFormat="1">
      <c r="A5604" s="635" t="s">
        <v>2828</v>
      </c>
      <c r="B5604" s="415" t="s">
        <v>2725</v>
      </c>
      <c r="C5604" s="313" t="s">
        <v>2726</v>
      </c>
      <c r="D5604" s="629">
        <v>885</v>
      </c>
      <c r="E5604" s="451">
        <v>10000</v>
      </c>
      <c r="F5604" s="630" t="s">
        <v>2906</v>
      </c>
      <c r="G5604" s="313" t="s">
        <v>2728</v>
      </c>
      <c r="H5604" s="634">
        <v>44609</v>
      </c>
      <c r="I5604" s="628">
        <f t="shared" si="68"/>
        <v>44609</v>
      </c>
      <c r="J5604" s="632"/>
    </row>
    <row r="5605" spans="1:10" s="243" customFormat="1" ht="23.25">
      <c r="A5605" s="635" t="s">
        <v>3471</v>
      </c>
      <c r="B5605" s="415" t="s">
        <v>2831</v>
      </c>
      <c r="C5605" s="313" t="s">
        <v>2726</v>
      </c>
      <c r="D5605" s="629" t="s">
        <v>6346</v>
      </c>
      <c r="E5605" s="451">
        <v>52560</v>
      </c>
      <c r="F5605" s="630" t="s">
        <v>3374</v>
      </c>
      <c r="G5605" s="313" t="s">
        <v>2728</v>
      </c>
      <c r="H5605" s="634">
        <v>44609</v>
      </c>
      <c r="I5605" s="628">
        <f t="shared" si="68"/>
        <v>44609</v>
      </c>
      <c r="J5605" s="632"/>
    </row>
    <row r="5606" spans="1:10" s="243" customFormat="1">
      <c r="A5606" s="635" t="s">
        <v>2866</v>
      </c>
      <c r="B5606" s="415" t="s">
        <v>2732</v>
      </c>
      <c r="C5606" s="313" t="s">
        <v>2726</v>
      </c>
      <c r="D5606" s="629" t="s">
        <v>6370</v>
      </c>
      <c r="E5606" s="451">
        <v>44000</v>
      </c>
      <c r="F5606" s="630" t="s">
        <v>3276</v>
      </c>
      <c r="G5606" s="313" t="s">
        <v>2728</v>
      </c>
      <c r="H5606" s="634">
        <v>44609</v>
      </c>
      <c r="I5606" s="628">
        <f t="shared" si="68"/>
        <v>44609</v>
      </c>
      <c r="J5606" s="632"/>
    </row>
    <row r="5607" spans="1:10" s="243" customFormat="1">
      <c r="A5607" s="635" t="s">
        <v>2749</v>
      </c>
      <c r="B5607" s="415" t="s">
        <v>2831</v>
      </c>
      <c r="C5607" s="313" t="s">
        <v>2726</v>
      </c>
      <c r="D5607" s="629">
        <v>889</v>
      </c>
      <c r="E5607" s="451">
        <v>36000</v>
      </c>
      <c r="F5607" s="630" t="s">
        <v>6371</v>
      </c>
      <c r="G5607" s="313" t="s">
        <v>2728</v>
      </c>
      <c r="H5607" s="634">
        <v>44609</v>
      </c>
      <c r="I5607" s="628">
        <f t="shared" si="68"/>
        <v>44609</v>
      </c>
      <c r="J5607" s="632"/>
    </row>
    <row r="5608" spans="1:10" s="243" customFormat="1" ht="23.25">
      <c r="A5608" s="635" t="s">
        <v>2745</v>
      </c>
      <c r="B5608" s="415" t="s">
        <v>2831</v>
      </c>
      <c r="C5608" s="313" t="s">
        <v>2726</v>
      </c>
      <c r="D5608" s="629" t="s">
        <v>3264</v>
      </c>
      <c r="E5608" s="451">
        <v>18900</v>
      </c>
      <c r="F5608" s="630" t="s">
        <v>3895</v>
      </c>
      <c r="G5608" s="313" t="s">
        <v>2728</v>
      </c>
      <c r="H5608" s="634">
        <v>44609</v>
      </c>
      <c r="I5608" s="628">
        <f t="shared" si="68"/>
        <v>44609</v>
      </c>
      <c r="J5608" s="632"/>
    </row>
    <row r="5609" spans="1:10" s="243" customFormat="1" ht="23.25">
      <c r="A5609" s="635" t="s">
        <v>3057</v>
      </c>
      <c r="B5609" s="415" t="s">
        <v>2725</v>
      </c>
      <c r="C5609" s="313" t="s">
        <v>2726</v>
      </c>
      <c r="D5609" s="629">
        <v>891</v>
      </c>
      <c r="E5609" s="451">
        <v>16900</v>
      </c>
      <c r="F5609" s="630" t="s">
        <v>6372</v>
      </c>
      <c r="G5609" s="313" t="s">
        <v>2728</v>
      </c>
      <c r="H5609" s="634">
        <v>44609</v>
      </c>
      <c r="I5609" s="628">
        <f t="shared" si="68"/>
        <v>44609</v>
      </c>
      <c r="J5609" s="632"/>
    </row>
    <row r="5610" spans="1:10" s="243" customFormat="1" ht="23.25">
      <c r="A5610" s="635" t="s">
        <v>3057</v>
      </c>
      <c r="B5610" s="415" t="s">
        <v>2725</v>
      </c>
      <c r="C5610" s="313" t="s">
        <v>2726</v>
      </c>
      <c r="D5610" s="629">
        <v>892</v>
      </c>
      <c r="E5610" s="451">
        <v>10400</v>
      </c>
      <c r="F5610" s="630" t="s">
        <v>6372</v>
      </c>
      <c r="G5610" s="313" t="s">
        <v>2728</v>
      </c>
      <c r="H5610" s="634">
        <v>44609</v>
      </c>
      <c r="I5610" s="628">
        <f t="shared" si="68"/>
        <v>44609</v>
      </c>
      <c r="J5610" s="632"/>
    </row>
    <row r="5611" spans="1:10" s="243" customFormat="1" ht="23.25">
      <c r="A5611" s="635" t="s">
        <v>3471</v>
      </c>
      <c r="B5611" s="415" t="s">
        <v>2831</v>
      </c>
      <c r="C5611" s="313" t="s">
        <v>2726</v>
      </c>
      <c r="D5611" s="629" t="s">
        <v>1634</v>
      </c>
      <c r="E5611" s="451">
        <v>54480</v>
      </c>
      <c r="F5611" s="630" t="s">
        <v>3472</v>
      </c>
      <c r="G5611" s="313" t="s">
        <v>2728</v>
      </c>
      <c r="H5611" s="634">
        <v>44610</v>
      </c>
      <c r="I5611" s="628">
        <f t="shared" si="68"/>
        <v>44610</v>
      </c>
      <c r="J5611" s="632"/>
    </row>
    <row r="5612" spans="1:10" s="243" customFormat="1" ht="23.25">
      <c r="A5612" s="635" t="s">
        <v>3471</v>
      </c>
      <c r="B5612" s="415" t="s">
        <v>2831</v>
      </c>
      <c r="C5612" s="313" t="s">
        <v>2726</v>
      </c>
      <c r="D5612" s="629" t="s">
        <v>6373</v>
      </c>
      <c r="E5612" s="451">
        <v>51000</v>
      </c>
      <c r="F5612" s="630" t="s">
        <v>3370</v>
      </c>
      <c r="G5612" s="313" t="s">
        <v>2728</v>
      </c>
      <c r="H5612" s="634">
        <v>44610</v>
      </c>
      <c r="I5612" s="628">
        <f t="shared" si="68"/>
        <v>44610</v>
      </c>
      <c r="J5612" s="632"/>
    </row>
    <row r="5613" spans="1:10" s="243" customFormat="1" ht="23.25">
      <c r="A5613" s="635" t="s">
        <v>3471</v>
      </c>
      <c r="B5613" s="415" t="s">
        <v>2831</v>
      </c>
      <c r="C5613" s="313" t="s">
        <v>2726</v>
      </c>
      <c r="D5613" s="629" t="s">
        <v>4338</v>
      </c>
      <c r="E5613" s="451">
        <v>78000</v>
      </c>
      <c r="F5613" s="630" t="s">
        <v>3681</v>
      </c>
      <c r="G5613" s="313" t="s">
        <v>2728</v>
      </c>
      <c r="H5613" s="634">
        <v>44610</v>
      </c>
      <c r="I5613" s="628">
        <f t="shared" si="68"/>
        <v>44610</v>
      </c>
      <c r="J5613" s="632"/>
    </row>
    <row r="5614" spans="1:10" s="243" customFormat="1">
      <c r="A5614" s="635" t="s">
        <v>2773</v>
      </c>
      <c r="B5614" s="415" t="s">
        <v>2725</v>
      </c>
      <c r="C5614" s="313" t="s">
        <v>2726</v>
      </c>
      <c r="D5614" s="629">
        <v>898</v>
      </c>
      <c r="E5614" s="451">
        <v>32000</v>
      </c>
      <c r="F5614" s="630" t="s">
        <v>4135</v>
      </c>
      <c r="G5614" s="313" t="s">
        <v>2728</v>
      </c>
      <c r="H5614" s="634">
        <v>44610</v>
      </c>
      <c r="I5614" s="628">
        <f t="shared" si="68"/>
        <v>44610</v>
      </c>
      <c r="J5614" s="632"/>
    </row>
    <row r="5615" spans="1:10" s="243" customFormat="1">
      <c r="A5615" s="635" t="s">
        <v>2773</v>
      </c>
      <c r="B5615" s="415" t="s">
        <v>2725</v>
      </c>
      <c r="C5615" s="313" t="s">
        <v>2726</v>
      </c>
      <c r="D5615" s="629">
        <v>899</v>
      </c>
      <c r="E5615" s="451">
        <v>16000</v>
      </c>
      <c r="F5615" s="630" t="s">
        <v>6374</v>
      </c>
      <c r="G5615" s="313" t="s">
        <v>2728</v>
      </c>
      <c r="H5615" s="634">
        <v>44610</v>
      </c>
      <c r="I5615" s="628">
        <f t="shared" si="68"/>
        <v>44610</v>
      </c>
      <c r="J5615" s="632"/>
    </row>
    <row r="5616" spans="1:10" s="243" customFormat="1">
      <c r="A5616" s="635" t="s">
        <v>2791</v>
      </c>
      <c r="B5616" s="415" t="s">
        <v>2725</v>
      </c>
      <c r="C5616" s="313" t="s">
        <v>2726</v>
      </c>
      <c r="D5616" s="629">
        <v>900</v>
      </c>
      <c r="E5616" s="451">
        <v>10000</v>
      </c>
      <c r="F5616" s="630" t="s">
        <v>4124</v>
      </c>
      <c r="G5616" s="313" t="s">
        <v>2728</v>
      </c>
      <c r="H5616" s="634">
        <v>44610</v>
      </c>
      <c r="I5616" s="628">
        <f t="shared" si="68"/>
        <v>44610</v>
      </c>
      <c r="J5616" s="632"/>
    </row>
    <row r="5617" spans="1:10" s="243" customFormat="1">
      <c r="A5617" s="635" t="s">
        <v>2791</v>
      </c>
      <c r="B5617" s="415" t="s">
        <v>2725</v>
      </c>
      <c r="C5617" s="313" t="s">
        <v>2726</v>
      </c>
      <c r="D5617" s="629">
        <v>901</v>
      </c>
      <c r="E5617" s="451">
        <v>12000</v>
      </c>
      <c r="F5617" s="630" t="s">
        <v>3656</v>
      </c>
      <c r="G5617" s="313" t="s">
        <v>2728</v>
      </c>
      <c r="H5617" s="634">
        <v>44610</v>
      </c>
      <c r="I5617" s="628">
        <f t="shared" si="68"/>
        <v>44610</v>
      </c>
      <c r="J5617" s="632"/>
    </row>
    <row r="5618" spans="1:10" s="243" customFormat="1">
      <c r="A5618" s="635" t="s">
        <v>2954</v>
      </c>
      <c r="B5618" s="415" t="s">
        <v>2725</v>
      </c>
      <c r="C5618" s="313" t="s">
        <v>2726</v>
      </c>
      <c r="D5618" s="629">
        <v>902</v>
      </c>
      <c r="E5618" s="451">
        <v>30000</v>
      </c>
      <c r="F5618" s="630" t="s">
        <v>6375</v>
      </c>
      <c r="G5618" s="313" t="s">
        <v>2728</v>
      </c>
      <c r="H5618" s="634">
        <v>44610</v>
      </c>
      <c r="I5618" s="628">
        <f t="shared" si="68"/>
        <v>44610</v>
      </c>
      <c r="J5618" s="632"/>
    </row>
    <row r="5619" spans="1:10" s="243" customFormat="1">
      <c r="A5619" s="635" t="s">
        <v>2773</v>
      </c>
      <c r="B5619" s="415" t="s">
        <v>2831</v>
      </c>
      <c r="C5619" s="313" t="s">
        <v>2726</v>
      </c>
      <c r="D5619" s="629">
        <v>903</v>
      </c>
      <c r="E5619" s="451">
        <v>36000</v>
      </c>
      <c r="F5619" s="630" t="s">
        <v>6376</v>
      </c>
      <c r="G5619" s="313" t="s">
        <v>2728</v>
      </c>
      <c r="H5619" s="634">
        <v>44610</v>
      </c>
      <c r="I5619" s="628">
        <f t="shared" si="68"/>
        <v>44610</v>
      </c>
      <c r="J5619" s="632"/>
    </row>
    <row r="5620" spans="1:10" s="243" customFormat="1">
      <c r="A5620" s="635" t="s">
        <v>3945</v>
      </c>
      <c r="B5620" s="415" t="s">
        <v>2725</v>
      </c>
      <c r="C5620" s="313" t="s">
        <v>2726</v>
      </c>
      <c r="D5620" s="629">
        <v>904</v>
      </c>
      <c r="E5620" s="451">
        <v>20000</v>
      </c>
      <c r="F5620" s="630" t="s">
        <v>6377</v>
      </c>
      <c r="G5620" s="313" t="s">
        <v>2728</v>
      </c>
      <c r="H5620" s="634">
        <v>44610</v>
      </c>
      <c r="I5620" s="628">
        <f t="shared" si="68"/>
        <v>44610</v>
      </c>
      <c r="J5620" s="632"/>
    </row>
    <row r="5621" spans="1:10" s="243" customFormat="1">
      <c r="A5621" s="635" t="s">
        <v>2771</v>
      </c>
      <c r="B5621" s="415" t="s">
        <v>2725</v>
      </c>
      <c r="C5621" s="313" t="s">
        <v>2726</v>
      </c>
      <c r="D5621" s="629">
        <v>905</v>
      </c>
      <c r="E5621" s="451">
        <v>16000</v>
      </c>
      <c r="F5621" s="630" t="s">
        <v>6378</v>
      </c>
      <c r="G5621" s="313" t="s">
        <v>2728</v>
      </c>
      <c r="H5621" s="634">
        <v>44610</v>
      </c>
      <c r="I5621" s="628">
        <f t="shared" si="68"/>
        <v>44610</v>
      </c>
      <c r="J5621" s="632"/>
    </row>
    <row r="5622" spans="1:10" s="243" customFormat="1">
      <c r="A5622" s="635" t="s">
        <v>2850</v>
      </c>
      <c r="B5622" s="415" t="s">
        <v>2725</v>
      </c>
      <c r="C5622" s="313" t="s">
        <v>2726</v>
      </c>
      <c r="D5622" s="629">
        <v>906</v>
      </c>
      <c r="E5622" s="451">
        <v>33000</v>
      </c>
      <c r="F5622" s="630" t="s">
        <v>3929</v>
      </c>
      <c r="G5622" s="313" t="s">
        <v>2728</v>
      </c>
      <c r="H5622" s="634">
        <v>44613</v>
      </c>
      <c r="I5622" s="628">
        <f t="shared" si="68"/>
        <v>44613</v>
      </c>
      <c r="J5622" s="632"/>
    </row>
    <row r="5623" spans="1:10" s="243" customFormat="1">
      <c r="A5623" s="635" t="s">
        <v>2742</v>
      </c>
      <c r="B5623" s="415" t="s">
        <v>2725</v>
      </c>
      <c r="C5623" s="313" t="s">
        <v>2726</v>
      </c>
      <c r="D5623" s="629">
        <v>907</v>
      </c>
      <c r="E5623" s="451">
        <v>31150</v>
      </c>
      <c r="F5623" s="630" t="s">
        <v>3684</v>
      </c>
      <c r="G5623" s="313" t="s">
        <v>2728</v>
      </c>
      <c r="H5623" s="634">
        <v>44613</v>
      </c>
      <c r="I5623" s="628">
        <f t="shared" si="68"/>
        <v>44613</v>
      </c>
      <c r="J5623" s="632"/>
    </row>
    <row r="5624" spans="1:10" s="243" customFormat="1" ht="23.25">
      <c r="A5624" s="635" t="s">
        <v>3398</v>
      </c>
      <c r="B5624" s="415" t="s">
        <v>2831</v>
      </c>
      <c r="C5624" s="313" t="s">
        <v>2726</v>
      </c>
      <c r="D5624" s="629" t="s">
        <v>3122</v>
      </c>
      <c r="E5624" s="451">
        <v>51267.59</v>
      </c>
      <c r="F5624" s="630" t="s">
        <v>3401</v>
      </c>
      <c r="G5624" s="313" t="s">
        <v>2728</v>
      </c>
      <c r="H5624" s="634">
        <v>44613</v>
      </c>
      <c r="I5624" s="628">
        <f t="shared" si="68"/>
        <v>44613</v>
      </c>
      <c r="J5624" s="632"/>
    </row>
    <row r="5625" spans="1:10" s="243" customFormat="1" ht="23.25">
      <c r="A5625" s="635" t="s">
        <v>2773</v>
      </c>
      <c r="B5625" s="415" t="s">
        <v>2725</v>
      </c>
      <c r="C5625" s="313" t="s">
        <v>2726</v>
      </c>
      <c r="D5625" s="629">
        <v>909</v>
      </c>
      <c r="E5625" s="451">
        <v>10000</v>
      </c>
      <c r="F5625" s="630" t="s">
        <v>3380</v>
      </c>
      <c r="G5625" s="313" t="s">
        <v>2728</v>
      </c>
      <c r="H5625" s="634">
        <v>44613</v>
      </c>
      <c r="I5625" s="628">
        <f t="shared" si="68"/>
        <v>44613</v>
      </c>
      <c r="J5625" s="632"/>
    </row>
    <row r="5626" spans="1:10" s="243" customFormat="1">
      <c r="A5626" s="635" t="s">
        <v>2773</v>
      </c>
      <c r="B5626" s="415" t="s">
        <v>2725</v>
      </c>
      <c r="C5626" s="313" t="s">
        <v>2726</v>
      </c>
      <c r="D5626" s="629">
        <v>910</v>
      </c>
      <c r="E5626" s="451">
        <v>12000</v>
      </c>
      <c r="F5626" s="630" t="s">
        <v>3199</v>
      </c>
      <c r="G5626" s="313" t="s">
        <v>2728</v>
      </c>
      <c r="H5626" s="634">
        <v>44613</v>
      </c>
      <c r="I5626" s="628">
        <f t="shared" si="68"/>
        <v>44613</v>
      </c>
      <c r="J5626" s="632"/>
    </row>
    <row r="5627" spans="1:10" s="243" customFormat="1">
      <c r="A5627" s="635" t="s">
        <v>2773</v>
      </c>
      <c r="B5627" s="415" t="s">
        <v>2725</v>
      </c>
      <c r="C5627" s="313" t="s">
        <v>2726</v>
      </c>
      <c r="D5627" s="629">
        <v>911</v>
      </c>
      <c r="E5627" s="451">
        <v>10667</v>
      </c>
      <c r="F5627" s="630" t="s">
        <v>4012</v>
      </c>
      <c r="G5627" s="313" t="s">
        <v>2728</v>
      </c>
      <c r="H5627" s="634">
        <v>44613</v>
      </c>
      <c r="I5627" s="628">
        <f t="shared" si="68"/>
        <v>44613</v>
      </c>
      <c r="J5627" s="632"/>
    </row>
    <row r="5628" spans="1:10" s="243" customFormat="1" ht="23.25">
      <c r="A5628" s="635" t="s">
        <v>2808</v>
      </c>
      <c r="B5628" s="415" t="s">
        <v>2725</v>
      </c>
      <c r="C5628" s="313" t="s">
        <v>2726</v>
      </c>
      <c r="D5628" s="629">
        <v>912</v>
      </c>
      <c r="E5628" s="451">
        <v>13000</v>
      </c>
      <c r="F5628" s="630" t="s">
        <v>3733</v>
      </c>
      <c r="G5628" s="313" t="s">
        <v>2728</v>
      </c>
      <c r="H5628" s="634">
        <v>44613</v>
      </c>
      <c r="I5628" s="628">
        <f t="shared" si="68"/>
        <v>44613</v>
      </c>
      <c r="J5628" s="632"/>
    </row>
    <row r="5629" spans="1:10" s="243" customFormat="1">
      <c r="A5629" s="635" t="s">
        <v>2724</v>
      </c>
      <c r="B5629" s="415" t="s">
        <v>2725</v>
      </c>
      <c r="C5629" s="313" t="s">
        <v>2726</v>
      </c>
      <c r="D5629" s="629">
        <v>913</v>
      </c>
      <c r="E5629" s="451">
        <v>6500</v>
      </c>
      <c r="F5629" s="630" t="s">
        <v>2917</v>
      </c>
      <c r="G5629" s="313" t="s">
        <v>2728</v>
      </c>
      <c r="H5629" s="634">
        <v>44613</v>
      </c>
      <c r="I5629" s="628">
        <f t="shared" si="68"/>
        <v>44613</v>
      </c>
      <c r="J5629" s="632"/>
    </row>
    <row r="5630" spans="1:10" s="243" customFormat="1">
      <c r="A5630" s="635" t="s">
        <v>2742</v>
      </c>
      <c r="B5630" s="415" t="s">
        <v>2725</v>
      </c>
      <c r="C5630" s="313" t="s">
        <v>2726</v>
      </c>
      <c r="D5630" s="629">
        <v>914</v>
      </c>
      <c r="E5630" s="451">
        <v>1960</v>
      </c>
      <c r="F5630" s="630" t="s">
        <v>3704</v>
      </c>
      <c r="G5630" s="313" t="s">
        <v>2728</v>
      </c>
      <c r="H5630" s="634">
        <v>44613</v>
      </c>
      <c r="I5630" s="628">
        <f t="shared" si="68"/>
        <v>44613</v>
      </c>
      <c r="J5630" s="632"/>
    </row>
    <row r="5631" spans="1:10" s="243" customFormat="1">
      <c r="A5631" s="635" t="s">
        <v>2773</v>
      </c>
      <c r="B5631" s="415" t="s">
        <v>2725</v>
      </c>
      <c r="C5631" s="313" t="s">
        <v>2726</v>
      </c>
      <c r="D5631" s="629">
        <v>915</v>
      </c>
      <c r="E5631" s="451">
        <v>25000</v>
      </c>
      <c r="F5631" s="630" t="s">
        <v>3741</v>
      </c>
      <c r="G5631" s="313" t="s">
        <v>2728</v>
      </c>
      <c r="H5631" s="634">
        <v>44613</v>
      </c>
      <c r="I5631" s="628">
        <f t="shared" si="68"/>
        <v>44613</v>
      </c>
      <c r="J5631" s="632"/>
    </row>
    <row r="5632" spans="1:10" s="243" customFormat="1">
      <c r="A5632" s="635" t="s">
        <v>2773</v>
      </c>
      <c r="B5632" s="415" t="s">
        <v>2725</v>
      </c>
      <c r="C5632" s="313" t="s">
        <v>2726</v>
      </c>
      <c r="D5632" s="629">
        <v>916</v>
      </c>
      <c r="E5632" s="451">
        <v>26000</v>
      </c>
      <c r="F5632" s="630" t="s">
        <v>3006</v>
      </c>
      <c r="G5632" s="313" t="s">
        <v>2728</v>
      </c>
      <c r="H5632" s="634">
        <v>44613</v>
      </c>
      <c r="I5632" s="628">
        <f t="shared" si="68"/>
        <v>44613</v>
      </c>
      <c r="J5632" s="632"/>
    </row>
    <row r="5633" spans="1:10" s="243" customFormat="1">
      <c r="A5633" s="635" t="s">
        <v>2735</v>
      </c>
      <c r="B5633" s="415" t="s">
        <v>2725</v>
      </c>
      <c r="C5633" s="313" t="s">
        <v>2726</v>
      </c>
      <c r="D5633" s="629">
        <v>917</v>
      </c>
      <c r="E5633" s="451">
        <v>35000</v>
      </c>
      <c r="F5633" s="630" t="s">
        <v>3695</v>
      </c>
      <c r="G5633" s="313" t="s">
        <v>2728</v>
      </c>
      <c r="H5633" s="634">
        <v>44613</v>
      </c>
      <c r="I5633" s="628">
        <f t="shared" si="68"/>
        <v>44613</v>
      </c>
      <c r="J5633" s="632"/>
    </row>
    <row r="5634" spans="1:10" s="243" customFormat="1">
      <c r="A5634" s="635" t="s">
        <v>2915</v>
      </c>
      <c r="B5634" s="415" t="s">
        <v>2725</v>
      </c>
      <c r="C5634" s="313" t="s">
        <v>2726</v>
      </c>
      <c r="D5634" s="629">
        <v>918</v>
      </c>
      <c r="E5634" s="451">
        <v>7500</v>
      </c>
      <c r="F5634" s="630" t="s">
        <v>4181</v>
      </c>
      <c r="G5634" s="313" t="s">
        <v>2728</v>
      </c>
      <c r="H5634" s="634">
        <v>44613</v>
      </c>
      <c r="I5634" s="628">
        <f t="shared" si="68"/>
        <v>44613</v>
      </c>
      <c r="J5634" s="632"/>
    </row>
    <row r="5635" spans="1:10" s="243" customFormat="1">
      <c r="A5635" s="635" t="s">
        <v>2771</v>
      </c>
      <c r="B5635" s="415" t="s">
        <v>2725</v>
      </c>
      <c r="C5635" s="313" t="s">
        <v>2726</v>
      </c>
      <c r="D5635" s="629">
        <v>919</v>
      </c>
      <c r="E5635" s="451">
        <v>30000</v>
      </c>
      <c r="F5635" s="630" t="s">
        <v>3940</v>
      </c>
      <c r="G5635" s="313" t="s">
        <v>2728</v>
      </c>
      <c r="H5635" s="634">
        <v>44614</v>
      </c>
      <c r="I5635" s="628">
        <f t="shared" si="68"/>
        <v>44614</v>
      </c>
      <c r="J5635" s="632"/>
    </row>
    <row r="5636" spans="1:10" s="243" customFormat="1">
      <c r="A5636" s="635" t="s">
        <v>2771</v>
      </c>
      <c r="B5636" s="415" t="s">
        <v>2831</v>
      </c>
      <c r="C5636" s="313" t="s">
        <v>2726</v>
      </c>
      <c r="D5636" s="629">
        <v>920</v>
      </c>
      <c r="E5636" s="451">
        <v>36000</v>
      </c>
      <c r="F5636" s="630" t="s">
        <v>3567</v>
      </c>
      <c r="G5636" s="313" t="s">
        <v>2728</v>
      </c>
      <c r="H5636" s="634">
        <v>44614</v>
      </c>
      <c r="I5636" s="628">
        <f t="shared" si="68"/>
        <v>44614</v>
      </c>
      <c r="J5636" s="632"/>
    </row>
    <row r="5637" spans="1:10" s="243" customFormat="1">
      <c r="A5637" s="635" t="s">
        <v>2773</v>
      </c>
      <c r="B5637" s="415" t="s">
        <v>2725</v>
      </c>
      <c r="C5637" s="313" t="s">
        <v>2726</v>
      </c>
      <c r="D5637" s="629">
        <v>921</v>
      </c>
      <c r="E5637" s="451">
        <v>26000</v>
      </c>
      <c r="F5637" s="630" t="s">
        <v>6379</v>
      </c>
      <c r="G5637" s="313" t="s">
        <v>2728</v>
      </c>
      <c r="H5637" s="634">
        <v>44614</v>
      </c>
      <c r="I5637" s="628">
        <f t="shared" si="68"/>
        <v>44614</v>
      </c>
      <c r="J5637" s="632"/>
    </row>
    <row r="5638" spans="1:10" s="243" customFormat="1" ht="23.25">
      <c r="A5638" s="635" t="s">
        <v>2773</v>
      </c>
      <c r="B5638" s="415" t="s">
        <v>2725</v>
      </c>
      <c r="C5638" s="313" t="s">
        <v>2726</v>
      </c>
      <c r="D5638" s="629">
        <v>922</v>
      </c>
      <c r="E5638" s="451">
        <v>10000</v>
      </c>
      <c r="F5638" s="630" t="s">
        <v>3979</v>
      </c>
      <c r="G5638" s="313" t="s">
        <v>2728</v>
      </c>
      <c r="H5638" s="634">
        <v>44614</v>
      </c>
      <c r="I5638" s="628">
        <f t="shared" ref="I5638:I5701" si="69">H5638+0</f>
        <v>44614</v>
      </c>
      <c r="J5638" s="632"/>
    </row>
    <row r="5639" spans="1:10" s="243" customFormat="1">
      <c r="A5639" s="635" t="s">
        <v>6380</v>
      </c>
      <c r="B5639" s="415" t="s">
        <v>2725</v>
      </c>
      <c r="C5639" s="313" t="s">
        <v>2726</v>
      </c>
      <c r="D5639" s="629">
        <v>923</v>
      </c>
      <c r="E5639" s="451">
        <v>6500</v>
      </c>
      <c r="F5639" s="630" t="s">
        <v>3213</v>
      </c>
      <c r="G5639" s="313" t="s">
        <v>2728</v>
      </c>
      <c r="H5639" s="634">
        <v>44614</v>
      </c>
      <c r="I5639" s="628">
        <f t="shared" si="69"/>
        <v>44614</v>
      </c>
      <c r="J5639" s="632"/>
    </row>
    <row r="5640" spans="1:10" s="243" customFormat="1" ht="23.25">
      <c r="A5640" s="635" t="s">
        <v>2754</v>
      </c>
      <c r="B5640" s="415" t="s">
        <v>2831</v>
      </c>
      <c r="C5640" s="313" t="s">
        <v>2726</v>
      </c>
      <c r="D5640" s="629">
        <v>924</v>
      </c>
      <c r="E5640" s="451">
        <v>36700</v>
      </c>
      <c r="F5640" s="630" t="s">
        <v>3647</v>
      </c>
      <c r="G5640" s="313" t="s">
        <v>2728</v>
      </c>
      <c r="H5640" s="634">
        <v>44614</v>
      </c>
      <c r="I5640" s="628">
        <f t="shared" si="69"/>
        <v>44614</v>
      </c>
      <c r="J5640" s="632"/>
    </row>
    <row r="5641" spans="1:10" s="243" customFormat="1">
      <c r="A5641" s="635" t="s">
        <v>2866</v>
      </c>
      <c r="B5641" s="415" t="s">
        <v>2732</v>
      </c>
      <c r="C5641" s="313" t="s">
        <v>2726</v>
      </c>
      <c r="D5641" s="629" t="s">
        <v>3596</v>
      </c>
      <c r="E5641" s="451">
        <v>31026.67</v>
      </c>
      <c r="F5641" s="630" t="s">
        <v>3597</v>
      </c>
      <c r="G5641" s="313" t="s">
        <v>2728</v>
      </c>
      <c r="H5641" s="634">
        <v>44614</v>
      </c>
      <c r="I5641" s="628">
        <f t="shared" si="69"/>
        <v>44614</v>
      </c>
      <c r="J5641" s="632"/>
    </row>
    <row r="5642" spans="1:10" s="243" customFormat="1">
      <c r="A5642" s="635" t="s">
        <v>3282</v>
      </c>
      <c r="B5642" s="415" t="s">
        <v>2725</v>
      </c>
      <c r="C5642" s="313" t="s">
        <v>2726</v>
      </c>
      <c r="D5642" s="629" t="s">
        <v>6381</v>
      </c>
      <c r="E5642" s="451">
        <v>16189.6</v>
      </c>
      <c r="F5642" s="630" t="s">
        <v>3283</v>
      </c>
      <c r="G5642" s="313" t="s">
        <v>2728</v>
      </c>
      <c r="H5642" s="634">
        <v>44614</v>
      </c>
      <c r="I5642" s="628">
        <f t="shared" si="69"/>
        <v>44614</v>
      </c>
      <c r="J5642" s="632"/>
    </row>
    <row r="5643" spans="1:10" s="243" customFormat="1">
      <c r="A5643" s="635" t="s">
        <v>2735</v>
      </c>
      <c r="B5643" s="415" t="s">
        <v>2725</v>
      </c>
      <c r="C5643" s="313" t="s">
        <v>2726</v>
      </c>
      <c r="D5643" s="629" t="s">
        <v>3337</v>
      </c>
      <c r="E5643" s="451">
        <v>9000</v>
      </c>
      <c r="F5643" s="630" t="s">
        <v>4221</v>
      </c>
      <c r="G5643" s="313" t="s">
        <v>2728</v>
      </c>
      <c r="H5643" s="634">
        <v>44614</v>
      </c>
      <c r="I5643" s="628">
        <f t="shared" si="69"/>
        <v>44614</v>
      </c>
      <c r="J5643" s="632"/>
    </row>
    <row r="5644" spans="1:10" s="243" customFormat="1">
      <c r="A5644" s="635" t="s">
        <v>2735</v>
      </c>
      <c r="B5644" s="415" t="s">
        <v>2725</v>
      </c>
      <c r="C5644" s="313" t="s">
        <v>2726</v>
      </c>
      <c r="D5644" s="629">
        <v>928</v>
      </c>
      <c r="E5644" s="451">
        <v>4500</v>
      </c>
      <c r="F5644" s="630" t="s">
        <v>3901</v>
      </c>
      <c r="G5644" s="313" t="s">
        <v>2728</v>
      </c>
      <c r="H5644" s="634">
        <v>44614</v>
      </c>
      <c r="I5644" s="628">
        <f t="shared" si="69"/>
        <v>44614</v>
      </c>
      <c r="J5644" s="632"/>
    </row>
    <row r="5645" spans="1:10" s="243" customFormat="1">
      <c r="A5645" s="635" t="s">
        <v>6382</v>
      </c>
      <c r="B5645" s="415" t="s">
        <v>2725</v>
      </c>
      <c r="C5645" s="313" t="s">
        <v>2726</v>
      </c>
      <c r="D5645" s="629">
        <v>929</v>
      </c>
      <c r="E5645" s="451">
        <v>33103.370000000003</v>
      </c>
      <c r="F5645" s="630" t="s">
        <v>3836</v>
      </c>
      <c r="G5645" s="313" t="s">
        <v>2728</v>
      </c>
      <c r="H5645" s="634">
        <v>44614</v>
      </c>
      <c r="I5645" s="628">
        <f t="shared" si="69"/>
        <v>44614</v>
      </c>
      <c r="J5645" s="632"/>
    </row>
    <row r="5646" spans="1:10" s="243" customFormat="1">
      <c r="A5646" s="635" t="s">
        <v>2789</v>
      </c>
      <c r="B5646" s="415" t="s">
        <v>2725</v>
      </c>
      <c r="C5646" s="313" t="s">
        <v>2726</v>
      </c>
      <c r="D5646" s="629">
        <v>930</v>
      </c>
      <c r="E5646" s="451">
        <v>32000</v>
      </c>
      <c r="F5646" s="630" t="s">
        <v>6383</v>
      </c>
      <c r="G5646" s="313" t="s">
        <v>2728</v>
      </c>
      <c r="H5646" s="634">
        <v>44614</v>
      </c>
      <c r="I5646" s="628">
        <f t="shared" si="69"/>
        <v>44614</v>
      </c>
      <c r="J5646" s="632"/>
    </row>
    <row r="5647" spans="1:10" s="243" customFormat="1">
      <c r="A5647" s="635" t="s">
        <v>2866</v>
      </c>
      <c r="B5647" s="415" t="s">
        <v>2732</v>
      </c>
      <c r="C5647" s="313" t="s">
        <v>2726</v>
      </c>
      <c r="D5647" s="629" t="s">
        <v>6381</v>
      </c>
      <c r="E5647" s="451">
        <v>21240</v>
      </c>
      <c r="F5647" s="630" t="s">
        <v>3016</v>
      </c>
      <c r="G5647" s="313" t="s">
        <v>2728</v>
      </c>
      <c r="H5647" s="634">
        <v>44614</v>
      </c>
      <c r="I5647" s="628">
        <f t="shared" si="69"/>
        <v>44614</v>
      </c>
      <c r="J5647" s="632"/>
    </row>
    <row r="5648" spans="1:10" s="243" customFormat="1" ht="23.25">
      <c r="A5648" s="635" t="s">
        <v>2866</v>
      </c>
      <c r="B5648" s="415" t="s">
        <v>2732</v>
      </c>
      <c r="C5648" s="313" t="s">
        <v>2726</v>
      </c>
      <c r="D5648" s="629" t="s">
        <v>3337</v>
      </c>
      <c r="E5648" s="451">
        <v>43000</v>
      </c>
      <c r="F5648" s="630" t="s">
        <v>3339</v>
      </c>
      <c r="G5648" s="313" t="s">
        <v>2728</v>
      </c>
      <c r="H5648" s="634">
        <v>44614</v>
      </c>
      <c r="I5648" s="628">
        <f t="shared" si="69"/>
        <v>44614</v>
      </c>
      <c r="J5648" s="632"/>
    </row>
    <row r="5649" spans="1:10" s="243" customFormat="1">
      <c r="A5649" s="635" t="s">
        <v>2950</v>
      </c>
      <c r="B5649" s="415" t="s">
        <v>2725</v>
      </c>
      <c r="C5649" s="313" t="s">
        <v>2726</v>
      </c>
      <c r="D5649" s="629">
        <v>933</v>
      </c>
      <c r="E5649" s="451">
        <v>2323.04</v>
      </c>
      <c r="F5649" s="630" t="s">
        <v>3496</v>
      </c>
      <c r="G5649" s="313" t="s">
        <v>2728</v>
      </c>
      <c r="H5649" s="634">
        <v>44614</v>
      </c>
      <c r="I5649" s="628">
        <f t="shared" si="69"/>
        <v>44614</v>
      </c>
      <c r="J5649" s="632"/>
    </row>
    <row r="5650" spans="1:10" s="243" customFormat="1">
      <c r="A5650" s="635" t="s">
        <v>2950</v>
      </c>
      <c r="B5650" s="415" t="s">
        <v>2725</v>
      </c>
      <c r="C5650" s="313" t="s">
        <v>2726</v>
      </c>
      <c r="D5650" s="629">
        <v>934</v>
      </c>
      <c r="E5650" s="451">
        <v>2050.81</v>
      </c>
      <c r="F5650" s="630" t="s">
        <v>4049</v>
      </c>
      <c r="G5650" s="313" t="s">
        <v>2728</v>
      </c>
      <c r="H5650" s="634">
        <v>44614</v>
      </c>
      <c r="I5650" s="628">
        <f t="shared" si="69"/>
        <v>44614</v>
      </c>
      <c r="J5650" s="632"/>
    </row>
    <row r="5651" spans="1:10" s="243" customFormat="1">
      <c r="A5651" s="635" t="s">
        <v>2735</v>
      </c>
      <c r="B5651" s="415" t="s">
        <v>2725</v>
      </c>
      <c r="C5651" s="313" t="s">
        <v>2726</v>
      </c>
      <c r="D5651" s="629">
        <v>935</v>
      </c>
      <c r="E5651" s="451">
        <v>10000</v>
      </c>
      <c r="F5651" s="630" t="s">
        <v>2822</v>
      </c>
      <c r="G5651" s="313" t="s">
        <v>2728</v>
      </c>
      <c r="H5651" s="634">
        <v>44615</v>
      </c>
      <c r="I5651" s="628">
        <f t="shared" si="69"/>
        <v>44615</v>
      </c>
      <c r="J5651" s="632"/>
    </row>
    <row r="5652" spans="1:10" s="243" customFormat="1">
      <c r="A5652" s="635" t="s">
        <v>3900</v>
      </c>
      <c r="B5652" s="415" t="s">
        <v>2725</v>
      </c>
      <c r="C5652" s="313" t="s">
        <v>2726</v>
      </c>
      <c r="D5652" s="629">
        <v>936</v>
      </c>
      <c r="E5652" s="451">
        <v>30000</v>
      </c>
      <c r="F5652" s="630" t="s">
        <v>4052</v>
      </c>
      <c r="G5652" s="313" t="s">
        <v>2728</v>
      </c>
      <c r="H5652" s="634">
        <v>44615</v>
      </c>
      <c r="I5652" s="628">
        <f t="shared" si="69"/>
        <v>44615</v>
      </c>
      <c r="J5652" s="632"/>
    </row>
    <row r="5653" spans="1:10" s="243" customFormat="1">
      <c r="A5653" s="635" t="s">
        <v>2806</v>
      </c>
      <c r="B5653" s="415" t="s">
        <v>2725</v>
      </c>
      <c r="C5653" s="313" t="s">
        <v>2726</v>
      </c>
      <c r="D5653" s="629">
        <v>937</v>
      </c>
      <c r="E5653" s="451">
        <v>10000</v>
      </c>
      <c r="F5653" s="630" t="s">
        <v>4061</v>
      </c>
      <c r="G5653" s="313" t="s">
        <v>2728</v>
      </c>
      <c r="H5653" s="634">
        <v>44615</v>
      </c>
      <c r="I5653" s="628">
        <f t="shared" si="69"/>
        <v>44615</v>
      </c>
      <c r="J5653" s="632"/>
    </row>
    <row r="5654" spans="1:10" s="243" customFormat="1" ht="23.25">
      <c r="A5654" s="635" t="s">
        <v>2759</v>
      </c>
      <c r="B5654" s="415" t="s">
        <v>2725</v>
      </c>
      <c r="C5654" s="313" t="s">
        <v>2726</v>
      </c>
      <c r="D5654" s="629">
        <v>938</v>
      </c>
      <c r="E5654" s="451">
        <v>30000</v>
      </c>
      <c r="F5654" s="630" t="s">
        <v>2979</v>
      </c>
      <c r="G5654" s="313" t="s">
        <v>2728</v>
      </c>
      <c r="H5654" s="634">
        <v>44615</v>
      </c>
      <c r="I5654" s="628">
        <f t="shared" si="69"/>
        <v>44615</v>
      </c>
      <c r="J5654" s="632"/>
    </row>
    <row r="5655" spans="1:10" s="243" customFormat="1">
      <c r="A5655" s="635" t="s">
        <v>3471</v>
      </c>
      <c r="B5655" s="415" t="s">
        <v>2831</v>
      </c>
      <c r="C5655" s="313" t="s">
        <v>2726</v>
      </c>
      <c r="D5655" s="629" t="s">
        <v>6384</v>
      </c>
      <c r="E5655" s="451">
        <v>152949.81</v>
      </c>
      <c r="F5655" s="630" t="s">
        <v>6385</v>
      </c>
      <c r="G5655" s="313" t="s">
        <v>2728</v>
      </c>
      <c r="H5655" s="634">
        <v>44615</v>
      </c>
      <c r="I5655" s="628">
        <f t="shared" si="69"/>
        <v>44615</v>
      </c>
      <c r="J5655" s="632"/>
    </row>
    <row r="5656" spans="1:10" s="243" customFormat="1">
      <c r="A5656" s="635" t="s">
        <v>2735</v>
      </c>
      <c r="B5656" s="415" t="s">
        <v>2725</v>
      </c>
      <c r="C5656" s="313" t="s">
        <v>2726</v>
      </c>
      <c r="D5656" s="629">
        <v>940</v>
      </c>
      <c r="E5656" s="451">
        <v>32000</v>
      </c>
      <c r="F5656" s="630" t="s">
        <v>3019</v>
      </c>
      <c r="G5656" s="313" t="s">
        <v>2728</v>
      </c>
      <c r="H5656" s="634">
        <v>44615</v>
      </c>
      <c r="I5656" s="628">
        <f t="shared" si="69"/>
        <v>44615</v>
      </c>
      <c r="J5656" s="632"/>
    </row>
    <row r="5657" spans="1:10" s="243" customFormat="1">
      <c r="A5657" s="635" t="s">
        <v>2767</v>
      </c>
      <c r="B5657" s="415" t="s">
        <v>2725</v>
      </c>
      <c r="C5657" s="313" t="s">
        <v>2726</v>
      </c>
      <c r="D5657" s="629">
        <v>941</v>
      </c>
      <c r="E5657" s="451">
        <v>10000</v>
      </c>
      <c r="F5657" s="630" t="s">
        <v>4209</v>
      </c>
      <c r="G5657" s="313" t="s">
        <v>2728</v>
      </c>
      <c r="H5657" s="634">
        <v>44616</v>
      </c>
      <c r="I5657" s="628">
        <f t="shared" si="69"/>
        <v>44616</v>
      </c>
      <c r="J5657" s="632"/>
    </row>
    <row r="5658" spans="1:10" s="243" customFormat="1" ht="23.25">
      <c r="A5658" s="635" t="s">
        <v>3728</v>
      </c>
      <c r="B5658" s="415" t="s">
        <v>2725</v>
      </c>
      <c r="C5658" s="313" t="s">
        <v>2726</v>
      </c>
      <c r="D5658" s="629">
        <v>942</v>
      </c>
      <c r="E5658" s="451">
        <v>11612.52</v>
      </c>
      <c r="F5658" s="630" t="s">
        <v>4075</v>
      </c>
      <c r="G5658" s="313" t="s">
        <v>2728</v>
      </c>
      <c r="H5658" s="634">
        <v>44616</v>
      </c>
      <c r="I5658" s="628">
        <f t="shared" si="69"/>
        <v>44616</v>
      </c>
      <c r="J5658" s="632"/>
    </row>
    <row r="5659" spans="1:10" s="243" customFormat="1">
      <c r="A5659" s="635" t="s">
        <v>2745</v>
      </c>
      <c r="B5659" s="415" t="s">
        <v>2725</v>
      </c>
      <c r="C5659" s="313" t="s">
        <v>2726</v>
      </c>
      <c r="D5659" s="629">
        <v>943</v>
      </c>
      <c r="E5659" s="451">
        <v>8166.66</v>
      </c>
      <c r="F5659" s="630" t="s">
        <v>3839</v>
      </c>
      <c r="G5659" s="313" t="s">
        <v>2728</v>
      </c>
      <c r="H5659" s="634">
        <v>44616</v>
      </c>
      <c r="I5659" s="628">
        <f t="shared" si="69"/>
        <v>44616</v>
      </c>
      <c r="J5659" s="632"/>
    </row>
    <row r="5660" spans="1:10" s="243" customFormat="1">
      <c r="A5660" s="635" t="s">
        <v>2848</v>
      </c>
      <c r="B5660" s="415" t="s">
        <v>2725</v>
      </c>
      <c r="C5660" s="313" t="s">
        <v>2726</v>
      </c>
      <c r="D5660" s="629">
        <v>945</v>
      </c>
      <c r="E5660" s="451">
        <v>15000</v>
      </c>
      <c r="F5660" s="630" t="s">
        <v>3392</v>
      </c>
      <c r="G5660" s="313" t="s">
        <v>2728</v>
      </c>
      <c r="H5660" s="634">
        <v>44616</v>
      </c>
      <c r="I5660" s="628">
        <f t="shared" si="69"/>
        <v>44616</v>
      </c>
      <c r="J5660" s="632"/>
    </row>
    <row r="5661" spans="1:10" s="243" customFormat="1">
      <c r="A5661" s="635" t="s">
        <v>2742</v>
      </c>
      <c r="B5661" s="415" t="s">
        <v>2725</v>
      </c>
      <c r="C5661" s="313" t="s">
        <v>2726</v>
      </c>
      <c r="D5661" s="629">
        <v>946</v>
      </c>
      <c r="E5661" s="451">
        <v>5450</v>
      </c>
      <c r="F5661" s="630" t="s">
        <v>3480</v>
      </c>
      <c r="G5661" s="313" t="s">
        <v>2728</v>
      </c>
      <c r="H5661" s="634">
        <v>44617</v>
      </c>
      <c r="I5661" s="628">
        <f t="shared" si="69"/>
        <v>44617</v>
      </c>
      <c r="J5661" s="632"/>
    </row>
    <row r="5662" spans="1:10" s="243" customFormat="1" ht="23.25">
      <c r="A5662" s="635" t="s">
        <v>2830</v>
      </c>
      <c r="B5662" s="415" t="s">
        <v>2725</v>
      </c>
      <c r="C5662" s="313" t="s">
        <v>2726</v>
      </c>
      <c r="D5662" s="629">
        <v>947</v>
      </c>
      <c r="E5662" s="451">
        <v>13340</v>
      </c>
      <c r="F5662" s="630" t="s">
        <v>6386</v>
      </c>
      <c r="G5662" s="313" t="s">
        <v>2728</v>
      </c>
      <c r="H5662" s="634">
        <v>44617</v>
      </c>
      <c r="I5662" s="628">
        <f t="shared" si="69"/>
        <v>44617</v>
      </c>
      <c r="J5662" s="632"/>
    </row>
    <row r="5663" spans="1:10" s="243" customFormat="1" ht="23.25">
      <c r="A5663" s="635" t="s">
        <v>2958</v>
      </c>
      <c r="B5663" s="415" t="s">
        <v>2725</v>
      </c>
      <c r="C5663" s="313" t="s">
        <v>2726</v>
      </c>
      <c r="D5663" s="629">
        <v>948</v>
      </c>
      <c r="E5663" s="451">
        <v>5000</v>
      </c>
      <c r="F5663" s="630" t="s">
        <v>3861</v>
      </c>
      <c r="G5663" s="313" t="s">
        <v>2728</v>
      </c>
      <c r="H5663" s="634">
        <v>44617</v>
      </c>
      <c r="I5663" s="628">
        <f t="shared" si="69"/>
        <v>44617</v>
      </c>
      <c r="J5663" s="632"/>
    </row>
    <row r="5664" spans="1:10" s="243" customFormat="1">
      <c r="A5664" s="635" t="s">
        <v>2771</v>
      </c>
      <c r="B5664" s="415" t="s">
        <v>2725</v>
      </c>
      <c r="C5664" s="313" t="s">
        <v>2726</v>
      </c>
      <c r="D5664" s="629">
        <v>949</v>
      </c>
      <c r="E5664" s="451">
        <v>9000</v>
      </c>
      <c r="F5664" s="630" t="s">
        <v>6387</v>
      </c>
      <c r="G5664" s="313" t="s">
        <v>2728</v>
      </c>
      <c r="H5664" s="634">
        <v>44617</v>
      </c>
      <c r="I5664" s="628">
        <f t="shared" si="69"/>
        <v>44617</v>
      </c>
      <c r="J5664" s="632"/>
    </row>
    <row r="5665" spans="1:10" s="243" customFormat="1">
      <c r="A5665" s="635" t="s">
        <v>2773</v>
      </c>
      <c r="B5665" s="415" t="s">
        <v>2725</v>
      </c>
      <c r="C5665" s="313" t="s">
        <v>2726</v>
      </c>
      <c r="D5665" s="629">
        <v>950</v>
      </c>
      <c r="E5665" s="451">
        <v>32000</v>
      </c>
      <c r="F5665" s="630" t="s">
        <v>6388</v>
      </c>
      <c r="G5665" s="313" t="s">
        <v>2728</v>
      </c>
      <c r="H5665" s="634">
        <v>44617</v>
      </c>
      <c r="I5665" s="628">
        <f t="shared" si="69"/>
        <v>44617</v>
      </c>
      <c r="J5665" s="632"/>
    </row>
    <row r="5666" spans="1:10" s="243" customFormat="1">
      <c r="A5666" s="635" t="s">
        <v>2825</v>
      </c>
      <c r="B5666" s="415" t="s">
        <v>2831</v>
      </c>
      <c r="C5666" s="313" t="s">
        <v>2726</v>
      </c>
      <c r="D5666" s="629">
        <v>951</v>
      </c>
      <c r="E5666" s="451">
        <v>36000</v>
      </c>
      <c r="F5666" s="630" t="s">
        <v>6389</v>
      </c>
      <c r="G5666" s="313" t="s">
        <v>2728</v>
      </c>
      <c r="H5666" s="634">
        <v>44617</v>
      </c>
      <c r="I5666" s="628">
        <f t="shared" si="69"/>
        <v>44617</v>
      </c>
      <c r="J5666" s="632"/>
    </row>
    <row r="5667" spans="1:10" s="243" customFormat="1">
      <c r="A5667" s="635" t="s">
        <v>2771</v>
      </c>
      <c r="B5667" s="415" t="s">
        <v>2725</v>
      </c>
      <c r="C5667" s="313" t="s">
        <v>2726</v>
      </c>
      <c r="D5667" s="629">
        <v>952</v>
      </c>
      <c r="E5667" s="451">
        <v>30000</v>
      </c>
      <c r="F5667" s="630" t="s">
        <v>3240</v>
      </c>
      <c r="G5667" s="313" t="s">
        <v>2728</v>
      </c>
      <c r="H5667" s="634">
        <v>44620</v>
      </c>
      <c r="I5667" s="628">
        <f t="shared" si="69"/>
        <v>44620</v>
      </c>
      <c r="J5667" s="632"/>
    </row>
    <row r="5668" spans="1:10" s="243" customFormat="1">
      <c r="A5668" s="635" t="s">
        <v>3150</v>
      </c>
      <c r="B5668" s="415" t="s">
        <v>2831</v>
      </c>
      <c r="C5668" s="313" t="s">
        <v>2726</v>
      </c>
      <c r="D5668" s="629" t="s">
        <v>3351</v>
      </c>
      <c r="E5668" s="451">
        <v>21666.67</v>
      </c>
      <c r="F5668" s="630" t="s">
        <v>3152</v>
      </c>
      <c r="G5668" s="313" t="s">
        <v>2728</v>
      </c>
      <c r="H5668" s="634">
        <v>44620</v>
      </c>
      <c r="I5668" s="628">
        <f t="shared" si="69"/>
        <v>44620</v>
      </c>
      <c r="J5668" s="632"/>
    </row>
    <row r="5669" spans="1:10" s="243" customFormat="1">
      <c r="A5669" s="635" t="s">
        <v>2866</v>
      </c>
      <c r="B5669" s="415" t="s">
        <v>2732</v>
      </c>
      <c r="C5669" s="313" t="s">
        <v>2726</v>
      </c>
      <c r="D5669" s="629" t="s">
        <v>4217</v>
      </c>
      <c r="E5669" s="451">
        <v>17720</v>
      </c>
      <c r="F5669" s="630" t="s">
        <v>4218</v>
      </c>
      <c r="G5669" s="313" t="s">
        <v>2728</v>
      </c>
      <c r="H5669" s="634">
        <v>44620</v>
      </c>
      <c r="I5669" s="628">
        <f t="shared" si="69"/>
        <v>44620</v>
      </c>
      <c r="J5669" s="632"/>
    </row>
    <row r="5670" spans="1:10" s="243" customFormat="1">
      <c r="A5670" s="635" t="s">
        <v>2742</v>
      </c>
      <c r="B5670" s="415" t="s">
        <v>2725</v>
      </c>
      <c r="C5670" s="313" t="s">
        <v>2726</v>
      </c>
      <c r="D5670" s="629">
        <v>955</v>
      </c>
      <c r="E5670" s="451">
        <v>2400</v>
      </c>
      <c r="F5670" s="630" t="s">
        <v>3449</v>
      </c>
      <c r="G5670" s="313" t="s">
        <v>2728</v>
      </c>
      <c r="H5670" s="634">
        <v>44620</v>
      </c>
      <c r="I5670" s="628">
        <f t="shared" si="69"/>
        <v>44620</v>
      </c>
      <c r="J5670" s="632"/>
    </row>
    <row r="5671" spans="1:10" s="243" customFormat="1">
      <c r="A5671" s="635" t="s">
        <v>2771</v>
      </c>
      <c r="B5671" s="415" t="s">
        <v>2725</v>
      </c>
      <c r="C5671" s="313" t="s">
        <v>2726</v>
      </c>
      <c r="D5671" s="629">
        <v>956</v>
      </c>
      <c r="E5671" s="451">
        <v>28000</v>
      </c>
      <c r="F5671" s="630" t="s">
        <v>6390</v>
      </c>
      <c r="G5671" s="313" t="s">
        <v>2728</v>
      </c>
      <c r="H5671" s="634">
        <v>44620</v>
      </c>
      <c r="I5671" s="628">
        <f t="shared" si="69"/>
        <v>44620</v>
      </c>
      <c r="J5671" s="632"/>
    </row>
    <row r="5672" spans="1:10" s="243" customFormat="1" ht="23.25">
      <c r="A5672" s="635" t="s">
        <v>2954</v>
      </c>
      <c r="B5672" s="415" t="s">
        <v>2725</v>
      </c>
      <c r="C5672" s="313" t="s">
        <v>2726</v>
      </c>
      <c r="D5672" s="629">
        <v>957</v>
      </c>
      <c r="E5672" s="451">
        <v>20000</v>
      </c>
      <c r="F5672" s="630" t="s">
        <v>6391</v>
      </c>
      <c r="G5672" s="313" t="s">
        <v>2728</v>
      </c>
      <c r="H5672" s="634">
        <v>44620</v>
      </c>
      <c r="I5672" s="628">
        <f t="shared" si="69"/>
        <v>44620</v>
      </c>
      <c r="J5672" s="632"/>
    </row>
    <row r="5673" spans="1:10" s="243" customFormat="1">
      <c r="A5673" s="635" t="s">
        <v>2808</v>
      </c>
      <c r="B5673" s="415" t="s">
        <v>2831</v>
      </c>
      <c r="C5673" s="313" t="s">
        <v>2726</v>
      </c>
      <c r="D5673" s="629">
        <v>958</v>
      </c>
      <c r="E5673" s="451">
        <v>36000</v>
      </c>
      <c r="F5673" s="630" t="s">
        <v>6392</v>
      </c>
      <c r="G5673" s="313" t="s">
        <v>2728</v>
      </c>
      <c r="H5673" s="634">
        <v>44620</v>
      </c>
      <c r="I5673" s="628">
        <f t="shared" si="69"/>
        <v>44620</v>
      </c>
      <c r="J5673" s="632"/>
    </row>
    <row r="5674" spans="1:10" s="243" customFormat="1">
      <c r="A5674" s="635" t="s">
        <v>3341</v>
      </c>
      <c r="B5674" s="415" t="s">
        <v>2725</v>
      </c>
      <c r="C5674" s="313" t="s">
        <v>2726</v>
      </c>
      <c r="D5674" s="629">
        <v>959</v>
      </c>
      <c r="E5674" s="451">
        <v>24000</v>
      </c>
      <c r="F5674" s="630" t="s">
        <v>6393</v>
      </c>
      <c r="G5674" s="313" t="s">
        <v>2728</v>
      </c>
      <c r="H5674" s="634">
        <v>44620</v>
      </c>
      <c r="I5674" s="628">
        <f t="shared" si="69"/>
        <v>44620</v>
      </c>
      <c r="J5674" s="632"/>
    </row>
    <row r="5675" spans="1:10" s="243" customFormat="1">
      <c r="A5675" s="635" t="s">
        <v>2955</v>
      </c>
      <c r="B5675" s="415" t="s">
        <v>2725</v>
      </c>
      <c r="C5675" s="313" t="s">
        <v>2726</v>
      </c>
      <c r="D5675" s="629">
        <v>960</v>
      </c>
      <c r="E5675" s="451">
        <v>30000</v>
      </c>
      <c r="F5675" s="630" t="s">
        <v>6394</v>
      </c>
      <c r="G5675" s="313" t="s">
        <v>2728</v>
      </c>
      <c r="H5675" s="634">
        <v>44620</v>
      </c>
      <c r="I5675" s="628">
        <f t="shared" si="69"/>
        <v>44620</v>
      </c>
      <c r="J5675" s="632"/>
    </row>
    <row r="5676" spans="1:10" s="243" customFormat="1">
      <c r="A5676" s="635" t="s">
        <v>6395</v>
      </c>
      <c r="B5676" s="415" t="s">
        <v>2725</v>
      </c>
      <c r="C5676" s="313" t="s">
        <v>2726</v>
      </c>
      <c r="D5676" s="629">
        <v>961</v>
      </c>
      <c r="E5676" s="451">
        <v>1400</v>
      </c>
      <c r="F5676" s="630" t="s">
        <v>4359</v>
      </c>
      <c r="G5676" s="313" t="s">
        <v>2728</v>
      </c>
      <c r="H5676" s="634">
        <v>44621</v>
      </c>
      <c r="I5676" s="628">
        <f t="shared" si="69"/>
        <v>44621</v>
      </c>
      <c r="J5676" s="632"/>
    </row>
    <row r="5677" spans="1:10" s="243" customFormat="1">
      <c r="A5677" s="635" t="s">
        <v>2950</v>
      </c>
      <c r="B5677" s="415" t="s">
        <v>2725</v>
      </c>
      <c r="C5677" s="313" t="s">
        <v>2726</v>
      </c>
      <c r="D5677" s="629">
        <v>962</v>
      </c>
      <c r="E5677" s="451">
        <v>1171.1099999999999</v>
      </c>
      <c r="F5677" s="630" t="s">
        <v>4064</v>
      </c>
      <c r="G5677" s="313" t="s">
        <v>2728</v>
      </c>
      <c r="H5677" s="634">
        <v>44621</v>
      </c>
      <c r="I5677" s="628">
        <f t="shared" si="69"/>
        <v>44621</v>
      </c>
      <c r="J5677" s="632"/>
    </row>
    <row r="5678" spans="1:10" s="243" customFormat="1">
      <c r="A5678" s="635" t="s">
        <v>2950</v>
      </c>
      <c r="B5678" s="415" t="s">
        <v>2725</v>
      </c>
      <c r="C5678" s="313" t="s">
        <v>2726</v>
      </c>
      <c r="D5678" s="629">
        <v>963</v>
      </c>
      <c r="E5678" s="451">
        <v>13352.1</v>
      </c>
      <c r="F5678" s="630" t="s">
        <v>3496</v>
      </c>
      <c r="G5678" s="313" t="s">
        <v>2728</v>
      </c>
      <c r="H5678" s="634">
        <v>44621</v>
      </c>
      <c r="I5678" s="628">
        <f t="shared" si="69"/>
        <v>44621</v>
      </c>
      <c r="J5678" s="632"/>
    </row>
    <row r="5679" spans="1:10" s="243" customFormat="1">
      <c r="A5679" s="635" t="s">
        <v>2950</v>
      </c>
      <c r="B5679" s="415" t="s">
        <v>2725</v>
      </c>
      <c r="C5679" s="313" t="s">
        <v>2726</v>
      </c>
      <c r="D5679" s="629">
        <v>964</v>
      </c>
      <c r="E5679" s="451">
        <v>2118.62</v>
      </c>
      <c r="F5679" s="630" t="s">
        <v>3496</v>
      </c>
      <c r="G5679" s="313" t="s">
        <v>2728</v>
      </c>
      <c r="H5679" s="634">
        <v>44621</v>
      </c>
      <c r="I5679" s="628">
        <f t="shared" si="69"/>
        <v>44621</v>
      </c>
      <c r="J5679" s="632"/>
    </row>
    <row r="5680" spans="1:10" s="243" customFormat="1">
      <c r="A5680" s="635" t="s">
        <v>2950</v>
      </c>
      <c r="B5680" s="415" t="s">
        <v>2725</v>
      </c>
      <c r="C5680" s="313" t="s">
        <v>2726</v>
      </c>
      <c r="D5680" s="629">
        <v>965</v>
      </c>
      <c r="E5680" s="451">
        <v>319.24</v>
      </c>
      <c r="F5680" s="630" t="s">
        <v>4049</v>
      </c>
      <c r="G5680" s="313" t="s">
        <v>2728</v>
      </c>
      <c r="H5680" s="634">
        <v>44621</v>
      </c>
      <c r="I5680" s="628">
        <f t="shared" si="69"/>
        <v>44621</v>
      </c>
      <c r="J5680" s="632"/>
    </row>
    <row r="5681" spans="1:10" s="243" customFormat="1">
      <c r="A5681" s="635" t="s">
        <v>2950</v>
      </c>
      <c r="B5681" s="415" t="s">
        <v>2725</v>
      </c>
      <c r="C5681" s="313" t="s">
        <v>2726</v>
      </c>
      <c r="D5681" s="629">
        <v>966</v>
      </c>
      <c r="E5681" s="451">
        <v>1444.89</v>
      </c>
      <c r="F5681" s="630" t="s">
        <v>4049</v>
      </c>
      <c r="G5681" s="313" t="s">
        <v>2728</v>
      </c>
      <c r="H5681" s="634">
        <v>44621</v>
      </c>
      <c r="I5681" s="628">
        <f t="shared" si="69"/>
        <v>44621</v>
      </c>
      <c r="J5681" s="632"/>
    </row>
    <row r="5682" spans="1:10" s="243" customFormat="1">
      <c r="A5682" s="635" t="s">
        <v>2742</v>
      </c>
      <c r="B5682" s="415" t="s">
        <v>2725</v>
      </c>
      <c r="C5682" s="313" t="s">
        <v>2726</v>
      </c>
      <c r="D5682" s="629">
        <v>967</v>
      </c>
      <c r="E5682" s="451">
        <v>670</v>
      </c>
      <c r="F5682" s="630" t="s">
        <v>3071</v>
      </c>
      <c r="G5682" s="313" t="s">
        <v>2728</v>
      </c>
      <c r="H5682" s="634">
        <v>44621</v>
      </c>
      <c r="I5682" s="628">
        <f t="shared" si="69"/>
        <v>44621</v>
      </c>
      <c r="J5682" s="632"/>
    </row>
    <row r="5683" spans="1:10" s="243" customFormat="1">
      <c r="A5683" s="635" t="s">
        <v>2742</v>
      </c>
      <c r="B5683" s="415" t="s">
        <v>2725</v>
      </c>
      <c r="C5683" s="313" t="s">
        <v>2726</v>
      </c>
      <c r="D5683" s="629">
        <v>968</v>
      </c>
      <c r="E5683" s="451">
        <v>670</v>
      </c>
      <c r="F5683" s="630" t="s">
        <v>3071</v>
      </c>
      <c r="G5683" s="313" t="s">
        <v>2728</v>
      </c>
      <c r="H5683" s="634">
        <v>44621</v>
      </c>
      <c r="I5683" s="628">
        <f t="shared" si="69"/>
        <v>44621</v>
      </c>
      <c r="J5683" s="632"/>
    </row>
    <row r="5684" spans="1:10" s="243" customFormat="1">
      <c r="A5684" s="635" t="s">
        <v>2942</v>
      </c>
      <c r="B5684" s="415" t="s">
        <v>2725</v>
      </c>
      <c r="C5684" s="313" t="s">
        <v>2726</v>
      </c>
      <c r="D5684" s="629">
        <v>969</v>
      </c>
      <c r="E5684" s="451">
        <v>20000</v>
      </c>
      <c r="F5684" s="630" t="s">
        <v>2946</v>
      </c>
      <c r="G5684" s="313" t="s">
        <v>2728</v>
      </c>
      <c r="H5684" s="634">
        <v>44621</v>
      </c>
      <c r="I5684" s="628">
        <f t="shared" si="69"/>
        <v>44621</v>
      </c>
      <c r="J5684" s="632"/>
    </row>
    <row r="5685" spans="1:10" s="243" customFormat="1">
      <c r="A5685" s="635" t="s">
        <v>6396</v>
      </c>
      <c r="B5685" s="415" t="s">
        <v>2732</v>
      </c>
      <c r="C5685" s="313" t="s">
        <v>2726</v>
      </c>
      <c r="D5685" s="629" t="s">
        <v>2867</v>
      </c>
      <c r="E5685" s="451">
        <v>1043055.7</v>
      </c>
      <c r="F5685" s="630" t="s">
        <v>2868</v>
      </c>
      <c r="G5685" s="313" t="s">
        <v>2728</v>
      </c>
      <c r="H5685" s="634">
        <v>44621</v>
      </c>
      <c r="I5685" s="628">
        <f t="shared" si="69"/>
        <v>44621</v>
      </c>
      <c r="J5685" s="632"/>
    </row>
    <row r="5686" spans="1:10" s="243" customFormat="1">
      <c r="A5686" s="635" t="s">
        <v>2808</v>
      </c>
      <c r="B5686" s="415" t="s">
        <v>2725</v>
      </c>
      <c r="C5686" s="313" t="s">
        <v>2726</v>
      </c>
      <c r="D5686" s="629">
        <v>971</v>
      </c>
      <c r="E5686" s="451">
        <v>30000</v>
      </c>
      <c r="F5686" s="630" t="s">
        <v>6397</v>
      </c>
      <c r="G5686" s="313" t="s">
        <v>2728</v>
      </c>
      <c r="H5686" s="634">
        <v>44621</v>
      </c>
      <c r="I5686" s="628">
        <f t="shared" si="69"/>
        <v>44621</v>
      </c>
      <c r="J5686" s="632"/>
    </row>
    <row r="5687" spans="1:10" s="243" customFormat="1">
      <c r="A5687" s="635" t="s">
        <v>2850</v>
      </c>
      <c r="B5687" s="415" t="s">
        <v>2831</v>
      </c>
      <c r="C5687" s="313" t="s">
        <v>2726</v>
      </c>
      <c r="D5687" s="629">
        <v>972</v>
      </c>
      <c r="E5687" s="451">
        <v>36000</v>
      </c>
      <c r="F5687" s="630" t="s">
        <v>6398</v>
      </c>
      <c r="G5687" s="313" t="s">
        <v>2728</v>
      </c>
      <c r="H5687" s="634">
        <v>44621</v>
      </c>
      <c r="I5687" s="628">
        <f t="shared" si="69"/>
        <v>44621</v>
      </c>
      <c r="J5687" s="632"/>
    </row>
    <row r="5688" spans="1:10" s="243" customFormat="1">
      <c r="A5688" s="635" t="s">
        <v>2767</v>
      </c>
      <c r="B5688" s="415" t="s">
        <v>2725</v>
      </c>
      <c r="C5688" s="313" t="s">
        <v>2726</v>
      </c>
      <c r="D5688" s="629">
        <v>973</v>
      </c>
      <c r="E5688" s="451">
        <v>10000</v>
      </c>
      <c r="F5688" s="630" t="s">
        <v>3995</v>
      </c>
      <c r="G5688" s="313" t="s">
        <v>2728</v>
      </c>
      <c r="H5688" s="634">
        <v>44622</v>
      </c>
      <c r="I5688" s="628">
        <f t="shared" si="69"/>
        <v>44622</v>
      </c>
      <c r="J5688" s="632"/>
    </row>
    <row r="5689" spans="1:10" s="243" customFormat="1">
      <c r="A5689" s="635" t="s">
        <v>2767</v>
      </c>
      <c r="B5689" s="415" t="s">
        <v>2725</v>
      </c>
      <c r="C5689" s="313" t="s">
        <v>2726</v>
      </c>
      <c r="D5689" s="629">
        <v>974</v>
      </c>
      <c r="E5689" s="451">
        <v>10000</v>
      </c>
      <c r="F5689" s="630" t="s">
        <v>3226</v>
      </c>
      <c r="G5689" s="313" t="s">
        <v>2728</v>
      </c>
      <c r="H5689" s="634">
        <v>44622</v>
      </c>
      <c r="I5689" s="628">
        <f t="shared" si="69"/>
        <v>44622</v>
      </c>
      <c r="J5689" s="632"/>
    </row>
    <row r="5690" spans="1:10" s="243" customFormat="1">
      <c r="A5690" s="635" t="s">
        <v>2767</v>
      </c>
      <c r="B5690" s="415" t="s">
        <v>2725</v>
      </c>
      <c r="C5690" s="313" t="s">
        <v>2726</v>
      </c>
      <c r="D5690" s="629">
        <v>975</v>
      </c>
      <c r="E5690" s="451">
        <v>10000</v>
      </c>
      <c r="F5690" s="630" t="s">
        <v>4136</v>
      </c>
      <c r="G5690" s="313" t="s">
        <v>2728</v>
      </c>
      <c r="H5690" s="634">
        <v>44622</v>
      </c>
      <c r="I5690" s="628">
        <f t="shared" si="69"/>
        <v>44622</v>
      </c>
      <c r="J5690" s="632"/>
    </row>
    <row r="5691" spans="1:10" s="243" customFormat="1">
      <c r="A5691" s="635" t="s">
        <v>2767</v>
      </c>
      <c r="B5691" s="415" t="s">
        <v>2725</v>
      </c>
      <c r="C5691" s="313" t="s">
        <v>2726</v>
      </c>
      <c r="D5691" s="629">
        <v>976</v>
      </c>
      <c r="E5691" s="451">
        <v>10000</v>
      </c>
      <c r="F5691" s="630" t="s">
        <v>4154</v>
      </c>
      <c r="G5691" s="313" t="s">
        <v>2728</v>
      </c>
      <c r="H5691" s="634">
        <v>44622</v>
      </c>
      <c r="I5691" s="628">
        <f t="shared" si="69"/>
        <v>44622</v>
      </c>
      <c r="J5691" s="632"/>
    </row>
    <row r="5692" spans="1:10" s="243" customFormat="1">
      <c r="A5692" s="635" t="s">
        <v>2767</v>
      </c>
      <c r="B5692" s="415" t="s">
        <v>2725</v>
      </c>
      <c r="C5692" s="313" t="s">
        <v>2726</v>
      </c>
      <c r="D5692" s="629">
        <v>977</v>
      </c>
      <c r="E5692" s="451">
        <v>10000</v>
      </c>
      <c r="F5692" s="630" t="s">
        <v>4184</v>
      </c>
      <c r="G5692" s="313" t="s">
        <v>2728</v>
      </c>
      <c r="H5692" s="634">
        <v>44622</v>
      </c>
      <c r="I5692" s="628">
        <f t="shared" si="69"/>
        <v>44622</v>
      </c>
      <c r="J5692" s="632"/>
    </row>
    <row r="5693" spans="1:10" s="243" customFormat="1">
      <c r="A5693" s="635" t="s">
        <v>2766</v>
      </c>
      <c r="B5693" s="415" t="s">
        <v>2725</v>
      </c>
      <c r="C5693" s="313" t="s">
        <v>2726</v>
      </c>
      <c r="D5693" s="629">
        <v>978</v>
      </c>
      <c r="E5693" s="451">
        <v>20000</v>
      </c>
      <c r="F5693" s="630" t="s">
        <v>2765</v>
      </c>
      <c r="G5693" s="313" t="s">
        <v>2728</v>
      </c>
      <c r="H5693" s="634">
        <v>44622</v>
      </c>
      <c r="I5693" s="628">
        <f t="shared" si="69"/>
        <v>44622</v>
      </c>
      <c r="J5693" s="632"/>
    </row>
    <row r="5694" spans="1:10" s="243" customFormat="1">
      <c r="A5694" s="635" t="s">
        <v>2766</v>
      </c>
      <c r="B5694" s="415" t="s">
        <v>2725</v>
      </c>
      <c r="C5694" s="313" t="s">
        <v>2726</v>
      </c>
      <c r="D5694" s="629">
        <v>979</v>
      </c>
      <c r="E5694" s="451">
        <v>20000</v>
      </c>
      <c r="F5694" s="630" t="s">
        <v>2804</v>
      </c>
      <c r="G5694" s="313" t="s">
        <v>2728</v>
      </c>
      <c r="H5694" s="634">
        <v>44622</v>
      </c>
      <c r="I5694" s="628">
        <f t="shared" si="69"/>
        <v>44622</v>
      </c>
      <c r="J5694" s="632"/>
    </row>
    <row r="5695" spans="1:10" s="243" customFormat="1">
      <c r="A5695" s="635" t="s">
        <v>2767</v>
      </c>
      <c r="B5695" s="415" t="s">
        <v>2725</v>
      </c>
      <c r="C5695" s="313" t="s">
        <v>2726</v>
      </c>
      <c r="D5695" s="629">
        <v>980</v>
      </c>
      <c r="E5695" s="451">
        <v>10000</v>
      </c>
      <c r="F5695" s="630" t="s">
        <v>3198</v>
      </c>
      <c r="G5695" s="313" t="s">
        <v>2728</v>
      </c>
      <c r="H5695" s="634">
        <v>44622</v>
      </c>
      <c r="I5695" s="628">
        <f t="shared" si="69"/>
        <v>44622</v>
      </c>
      <c r="J5695" s="632"/>
    </row>
    <row r="5696" spans="1:10" s="243" customFormat="1">
      <c r="A5696" s="635" t="s">
        <v>2767</v>
      </c>
      <c r="B5696" s="415" t="s">
        <v>2725</v>
      </c>
      <c r="C5696" s="313" t="s">
        <v>2726</v>
      </c>
      <c r="D5696" s="629">
        <v>981</v>
      </c>
      <c r="E5696" s="451">
        <v>10000</v>
      </c>
      <c r="F5696" s="630" t="s">
        <v>3927</v>
      </c>
      <c r="G5696" s="313" t="s">
        <v>2728</v>
      </c>
      <c r="H5696" s="634">
        <v>44622</v>
      </c>
      <c r="I5696" s="628">
        <f t="shared" si="69"/>
        <v>44622</v>
      </c>
      <c r="J5696" s="632"/>
    </row>
    <row r="5697" spans="1:10" s="243" customFormat="1">
      <c r="A5697" s="635" t="s">
        <v>2767</v>
      </c>
      <c r="B5697" s="415" t="s">
        <v>2725</v>
      </c>
      <c r="C5697" s="313" t="s">
        <v>2726</v>
      </c>
      <c r="D5697" s="629">
        <v>982</v>
      </c>
      <c r="E5697" s="451">
        <v>10000</v>
      </c>
      <c r="F5697" s="630" t="s">
        <v>4145</v>
      </c>
      <c r="G5697" s="313" t="s">
        <v>2728</v>
      </c>
      <c r="H5697" s="634">
        <v>44622</v>
      </c>
      <c r="I5697" s="628">
        <f t="shared" si="69"/>
        <v>44622</v>
      </c>
      <c r="J5697" s="632"/>
    </row>
    <row r="5698" spans="1:10" s="243" customFormat="1">
      <c r="A5698" s="635" t="s">
        <v>2767</v>
      </c>
      <c r="B5698" s="415" t="s">
        <v>2725</v>
      </c>
      <c r="C5698" s="313" t="s">
        <v>2726</v>
      </c>
      <c r="D5698" s="629">
        <v>983</v>
      </c>
      <c r="E5698" s="451">
        <v>10000</v>
      </c>
      <c r="F5698" s="630" t="s">
        <v>4120</v>
      </c>
      <c r="G5698" s="313" t="s">
        <v>2728</v>
      </c>
      <c r="H5698" s="634">
        <v>44622</v>
      </c>
      <c r="I5698" s="628">
        <f t="shared" si="69"/>
        <v>44622</v>
      </c>
      <c r="J5698" s="632"/>
    </row>
    <row r="5699" spans="1:10" s="243" customFormat="1">
      <c r="A5699" s="635" t="s">
        <v>3551</v>
      </c>
      <c r="B5699" s="415" t="s">
        <v>2725</v>
      </c>
      <c r="C5699" s="313" t="s">
        <v>2726</v>
      </c>
      <c r="D5699" s="629">
        <v>984</v>
      </c>
      <c r="E5699" s="451">
        <v>15000</v>
      </c>
      <c r="F5699" s="630" t="s">
        <v>6399</v>
      </c>
      <c r="G5699" s="313" t="s">
        <v>2728</v>
      </c>
      <c r="H5699" s="634">
        <v>44622</v>
      </c>
      <c r="I5699" s="628">
        <f t="shared" si="69"/>
        <v>44622</v>
      </c>
      <c r="J5699" s="632"/>
    </row>
    <row r="5700" spans="1:10" s="243" customFormat="1">
      <c r="A5700" s="635" t="s">
        <v>2767</v>
      </c>
      <c r="B5700" s="415" t="s">
        <v>2725</v>
      </c>
      <c r="C5700" s="313" t="s">
        <v>2726</v>
      </c>
      <c r="D5700" s="629">
        <v>985</v>
      </c>
      <c r="E5700" s="451">
        <v>10000</v>
      </c>
      <c r="F5700" s="630" t="s">
        <v>4025</v>
      </c>
      <c r="G5700" s="313" t="s">
        <v>2728</v>
      </c>
      <c r="H5700" s="634">
        <v>44622</v>
      </c>
      <c r="I5700" s="628">
        <f t="shared" si="69"/>
        <v>44622</v>
      </c>
      <c r="J5700" s="632"/>
    </row>
    <row r="5701" spans="1:10" s="243" customFormat="1">
      <c r="A5701" s="635" t="s">
        <v>2767</v>
      </c>
      <c r="B5701" s="415" t="s">
        <v>2725</v>
      </c>
      <c r="C5701" s="313" t="s">
        <v>2726</v>
      </c>
      <c r="D5701" s="629">
        <v>986</v>
      </c>
      <c r="E5701" s="451">
        <v>10000</v>
      </c>
      <c r="F5701" s="630" t="s">
        <v>3672</v>
      </c>
      <c r="G5701" s="313" t="s">
        <v>2728</v>
      </c>
      <c r="H5701" s="634">
        <v>44622</v>
      </c>
      <c r="I5701" s="628">
        <f t="shared" si="69"/>
        <v>44622</v>
      </c>
      <c r="J5701" s="632"/>
    </row>
    <row r="5702" spans="1:10" s="243" customFormat="1">
      <c r="A5702" s="635" t="s">
        <v>2767</v>
      </c>
      <c r="B5702" s="415" t="s">
        <v>2725</v>
      </c>
      <c r="C5702" s="313" t="s">
        <v>2726</v>
      </c>
      <c r="D5702" s="629">
        <v>987</v>
      </c>
      <c r="E5702" s="451">
        <v>10000</v>
      </c>
      <c r="F5702" s="630" t="s">
        <v>3717</v>
      </c>
      <c r="G5702" s="313" t="s">
        <v>2728</v>
      </c>
      <c r="H5702" s="634">
        <v>44622</v>
      </c>
      <c r="I5702" s="628">
        <f t="shared" ref="I5702:I5765" si="70">H5702+0</f>
        <v>44622</v>
      </c>
      <c r="J5702" s="632"/>
    </row>
    <row r="5703" spans="1:10" s="243" customFormat="1">
      <c r="A5703" s="635" t="s">
        <v>2766</v>
      </c>
      <c r="B5703" s="415" t="s">
        <v>2725</v>
      </c>
      <c r="C5703" s="313" t="s">
        <v>2726</v>
      </c>
      <c r="D5703" s="629">
        <v>988</v>
      </c>
      <c r="E5703" s="451">
        <v>20000</v>
      </c>
      <c r="F5703" s="630" t="s">
        <v>6400</v>
      </c>
      <c r="G5703" s="313" t="s">
        <v>2728</v>
      </c>
      <c r="H5703" s="634">
        <v>44622</v>
      </c>
      <c r="I5703" s="628">
        <f t="shared" si="70"/>
        <v>44622</v>
      </c>
      <c r="J5703" s="632"/>
    </row>
    <row r="5704" spans="1:10" s="243" customFormat="1">
      <c r="A5704" s="635" t="s">
        <v>2766</v>
      </c>
      <c r="B5704" s="415" t="s">
        <v>2725</v>
      </c>
      <c r="C5704" s="313" t="s">
        <v>2726</v>
      </c>
      <c r="D5704" s="629">
        <v>989</v>
      </c>
      <c r="E5704" s="451">
        <v>20000</v>
      </c>
      <c r="F5704" s="630" t="s">
        <v>4072</v>
      </c>
      <c r="G5704" s="313" t="s">
        <v>2728</v>
      </c>
      <c r="H5704" s="634">
        <v>44622</v>
      </c>
      <c r="I5704" s="628">
        <f t="shared" si="70"/>
        <v>44622</v>
      </c>
      <c r="J5704" s="632"/>
    </row>
    <row r="5705" spans="1:10" s="243" customFormat="1" ht="23.25">
      <c r="A5705" s="635" t="s">
        <v>2742</v>
      </c>
      <c r="B5705" s="415" t="s">
        <v>2725</v>
      </c>
      <c r="C5705" s="313" t="s">
        <v>2726</v>
      </c>
      <c r="D5705" s="629">
        <v>990</v>
      </c>
      <c r="E5705" s="451">
        <v>1360</v>
      </c>
      <c r="F5705" s="630" t="s">
        <v>4078</v>
      </c>
      <c r="G5705" s="313" t="s">
        <v>2728</v>
      </c>
      <c r="H5705" s="634">
        <v>44622</v>
      </c>
      <c r="I5705" s="628">
        <f t="shared" si="70"/>
        <v>44622</v>
      </c>
      <c r="J5705" s="632"/>
    </row>
    <row r="5706" spans="1:10" s="243" customFormat="1">
      <c r="A5706" s="635" t="s">
        <v>2789</v>
      </c>
      <c r="B5706" s="415" t="s">
        <v>2725</v>
      </c>
      <c r="C5706" s="313" t="s">
        <v>2726</v>
      </c>
      <c r="D5706" s="629">
        <v>991</v>
      </c>
      <c r="E5706" s="451">
        <v>20000</v>
      </c>
      <c r="F5706" s="630" t="s">
        <v>4199</v>
      </c>
      <c r="G5706" s="313" t="s">
        <v>2728</v>
      </c>
      <c r="H5706" s="634">
        <v>44622</v>
      </c>
      <c r="I5706" s="628">
        <f t="shared" si="70"/>
        <v>44622</v>
      </c>
      <c r="J5706" s="632"/>
    </row>
    <row r="5707" spans="1:10" s="243" customFormat="1">
      <c r="A5707" s="635" t="s">
        <v>2789</v>
      </c>
      <c r="B5707" s="415" t="s">
        <v>2725</v>
      </c>
      <c r="C5707" s="313" t="s">
        <v>2726</v>
      </c>
      <c r="D5707" s="629">
        <v>992</v>
      </c>
      <c r="E5707" s="451">
        <v>16000</v>
      </c>
      <c r="F5707" s="630" t="s">
        <v>3105</v>
      </c>
      <c r="G5707" s="313" t="s">
        <v>2728</v>
      </c>
      <c r="H5707" s="634">
        <v>44622</v>
      </c>
      <c r="I5707" s="628">
        <f t="shared" si="70"/>
        <v>44622</v>
      </c>
      <c r="J5707" s="632"/>
    </row>
    <row r="5708" spans="1:10" s="243" customFormat="1">
      <c r="A5708" s="635" t="s">
        <v>2789</v>
      </c>
      <c r="B5708" s="415" t="s">
        <v>2725</v>
      </c>
      <c r="C5708" s="313" t="s">
        <v>2726</v>
      </c>
      <c r="D5708" s="629">
        <v>993</v>
      </c>
      <c r="E5708" s="451">
        <v>20000</v>
      </c>
      <c r="F5708" s="630" t="s">
        <v>3083</v>
      </c>
      <c r="G5708" s="313" t="s">
        <v>2728</v>
      </c>
      <c r="H5708" s="634">
        <v>44622</v>
      </c>
      <c r="I5708" s="628">
        <f t="shared" si="70"/>
        <v>44622</v>
      </c>
      <c r="J5708" s="632"/>
    </row>
    <row r="5709" spans="1:10" s="243" customFormat="1" ht="23.25">
      <c r="A5709" s="635" t="s">
        <v>2806</v>
      </c>
      <c r="B5709" s="415" t="s">
        <v>2725</v>
      </c>
      <c r="C5709" s="313" t="s">
        <v>2726</v>
      </c>
      <c r="D5709" s="629">
        <v>994</v>
      </c>
      <c r="E5709" s="451">
        <v>30000</v>
      </c>
      <c r="F5709" s="630" t="s">
        <v>6401</v>
      </c>
      <c r="G5709" s="313" t="s">
        <v>2728</v>
      </c>
      <c r="H5709" s="634">
        <v>44622</v>
      </c>
      <c r="I5709" s="628">
        <f t="shared" si="70"/>
        <v>44622</v>
      </c>
      <c r="J5709" s="632"/>
    </row>
    <row r="5710" spans="1:10" s="243" customFormat="1">
      <c r="A5710" s="635" t="s">
        <v>2742</v>
      </c>
      <c r="B5710" s="415" t="s">
        <v>2725</v>
      </c>
      <c r="C5710" s="313" t="s">
        <v>2726</v>
      </c>
      <c r="D5710" s="629">
        <v>995</v>
      </c>
      <c r="E5710" s="451">
        <v>1300</v>
      </c>
      <c r="F5710" s="630" t="s">
        <v>3704</v>
      </c>
      <c r="G5710" s="313" t="s">
        <v>2728</v>
      </c>
      <c r="H5710" s="634">
        <v>44622</v>
      </c>
      <c r="I5710" s="628">
        <f t="shared" si="70"/>
        <v>44622</v>
      </c>
      <c r="J5710" s="632"/>
    </row>
    <row r="5711" spans="1:10" s="243" customFormat="1" ht="23.25">
      <c r="A5711" s="635" t="s">
        <v>2754</v>
      </c>
      <c r="B5711" s="415" t="s">
        <v>2725</v>
      </c>
      <c r="C5711" s="313" t="s">
        <v>2726</v>
      </c>
      <c r="D5711" s="629">
        <v>996</v>
      </c>
      <c r="E5711" s="451">
        <v>16290</v>
      </c>
      <c r="F5711" s="630" t="s">
        <v>6402</v>
      </c>
      <c r="G5711" s="313" t="s">
        <v>2728</v>
      </c>
      <c r="H5711" s="634">
        <v>44623</v>
      </c>
      <c r="I5711" s="628">
        <f t="shared" si="70"/>
        <v>44623</v>
      </c>
      <c r="J5711" s="632"/>
    </row>
    <row r="5712" spans="1:10" s="243" customFormat="1" ht="23.25">
      <c r="A5712" s="635" t="s">
        <v>3331</v>
      </c>
      <c r="B5712" s="415" t="s">
        <v>1632</v>
      </c>
      <c r="C5712" s="313" t="s">
        <v>2726</v>
      </c>
      <c r="D5712" s="629" t="s">
        <v>3122</v>
      </c>
      <c r="E5712" s="451">
        <v>1000120</v>
      </c>
      <c r="F5712" s="630" t="s">
        <v>3333</v>
      </c>
      <c r="G5712" s="313" t="s">
        <v>2728</v>
      </c>
      <c r="H5712" s="634">
        <v>44623</v>
      </c>
      <c r="I5712" s="628">
        <f t="shared" si="70"/>
        <v>44623</v>
      </c>
      <c r="J5712" s="632"/>
    </row>
    <row r="5713" spans="1:10" s="243" customFormat="1">
      <c r="A5713" s="635" t="s">
        <v>3331</v>
      </c>
      <c r="B5713" s="415" t="s">
        <v>1632</v>
      </c>
      <c r="C5713" s="313" t="s">
        <v>2726</v>
      </c>
      <c r="D5713" s="629" t="s">
        <v>3369</v>
      </c>
      <c r="E5713" s="451">
        <v>967908.34</v>
      </c>
      <c r="F5713" s="630" t="s">
        <v>4083</v>
      </c>
      <c r="G5713" s="313" t="s">
        <v>2728</v>
      </c>
      <c r="H5713" s="634">
        <v>44623</v>
      </c>
      <c r="I5713" s="628">
        <f t="shared" si="70"/>
        <v>44623</v>
      </c>
      <c r="J5713" s="632"/>
    </row>
    <row r="5714" spans="1:10" s="243" customFormat="1">
      <c r="A5714" s="635" t="s">
        <v>3231</v>
      </c>
      <c r="B5714" s="415" t="s">
        <v>1632</v>
      </c>
      <c r="C5714" s="313" t="s">
        <v>2726</v>
      </c>
      <c r="D5714" s="629" t="s">
        <v>2993</v>
      </c>
      <c r="E5714" s="451">
        <v>1988831.19</v>
      </c>
      <c r="F5714" s="630" t="s">
        <v>3354</v>
      </c>
      <c r="G5714" s="313" t="s">
        <v>2728</v>
      </c>
      <c r="H5714" s="634">
        <v>44623</v>
      </c>
      <c r="I5714" s="628">
        <f t="shared" si="70"/>
        <v>44623</v>
      </c>
      <c r="J5714" s="632"/>
    </row>
    <row r="5715" spans="1:10" s="243" customFormat="1">
      <c r="A5715" s="635" t="s">
        <v>3231</v>
      </c>
      <c r="B5715" s="415" t="s">
        <v>1632</v>
      </c>
      <c r="C5715" s="313" t="s">
        <v>2726</v>
      </c>
      <c r="D5715" s="629" t="s">
        <v>3351</v>
      </c>
      <c r="E5715" s="451">
        <v>2264507</v>
      </c>
      <c r="F5715" s="630" t="s">
        <v>3233</v>
      </c>
      <c r="G5715" s="313" t="s">
        <v>2728</v>
      </c>
      <c r="H5715" s="634">
        <v>44623</v>
      </c>
      <c r="I5715" s="628">
        <f t="shared" si="70"/>
        <v>44623</v>
      </c>
      <c r="J5715" s="632"/>
    </row>
    <row r="5716" spans="1:10" s="243" customFormat="1" ht="23.25">
      <c r="A5716" s="635" t="s">
        <v>3781</v>
      </c>
      <c r="B5716" s="415" t="s">
        <v>2725</v>
      </c>
      <c r="C5716" s="313" t="s">
        <v>2726</v>
      </c>
      <c r="D5716" s="629">
        <v>1001</v>
      </c>
      <c r="E5716" s="451">
        <v>9000</v>
      </c>
      <c r="F5716" s="630" t="s">
        <v>4183</v>
      </c>
      <c r="G5716" s="313" t="s">
        <v>2728</v>
      </c>
      <c r="H5716" s="634">
        <v>44623</v>
      </c>
      <c r="I5716" s="628">
        <f t="shared" si="70"/>
        <v>44623</v>
      </c>
      <c r="J5716" s="632"/>
    </row>
    <row r="5717" spans="1:10" s="243" customFormat="1">
      <c r="A5717" s="635" t="s">
        <v>2942</v>
      </c>
      <c r="B5717" s="415" t="s">
        <v>2725</v>
      </c>
      <c r="C5717" s="313" t="s">
        <v>2726</v>
      </c>
      <c r="D5717" s="629">
        <v>1002</v>
      </c>
      <c r="E5717" s="451">
        <v>10000</v>
      </c>
      <c r="F5717" s="630" t="s">
        <v>6403</v>
      </c>
      <c r="G5717" s="313" t="s">
        <v>2728</v>
      </c>
      <c r="H5717" s="634">
        <v>44623</v>
      </c>
      <c r="I5717" s="628">
        <f t="shared" si="70"/>
        <v>44623</v>
      </c>
      <c r="J5717" s="632"/>
    </row>
    <row r="5718" spans="1:10" s="243" customFormat="1">
      <c r="A5718" s="635" t="s">
        <v>6278</v>
      </c>
      <c r="B5718" s="415" t="s">
        <v>2725</v>
      </c>
      <c r="C5718" s="313" t="s">
        <v>2726</v>
      </c>
      <c r="D5718" s="629">
        <v>1003</v>
      </c>
      <c r="E5718" s="451">
        <v>8000</v>
      </c>
      <c r="F5718" s="630" t="s">
        <v>6404</v>
      </c>
      <c r="G5718" s="313" t="s">
        <v>2728</v>
      </c>
      <c r="H5718" s="634">
        <v>44623</v>
      </c>
      <c r="I5718" s="628">
        <f t="shared" si="70"/>
        <v>44623</v>
      </c>
      <c r="J5718" s="632"/>
    </row>
    <row r="5719" spans="1:10" s="243" customFormat="1">
      <c r="A5719" s="635" t="s">
        <v>2771</v>
      </c>
      <c r="B5719" s="415" t="s">
        <v>2725</v>
      </c>
      <c r="C5719" s="313" t="s">
        <v>2726</v>
      </c>
      <c r="D5719" s="629">
        <v>1004</v>
      </c>
      <c r="E5719" s="451">
        <v>14000</v>
      </c>
      <c r="F5719" s="630" t="s">
        <v>3384</v>
      </c>
      <c r="G5719" s="313" t="s">
        <v>2728</v>
      </c>
      <c r="H5719" s="634">
        <v>44624</v>
      </c>
      <c r="I5719" s="628">
        <f t="shared" si="70"/>
        <v>44624</v>
      </c>
      <c r="J5719" s="632"/>
    </row>
    <row r="5720" spans="1:10" s="243" customFormat="1">
      <c r="A5720" s="635" t="s">
        <v>2767</v>
      </c>
      <c r="B5720" s="415" t="s">
        <v>2725</v>
      </c>
      <c r="C5720" s="313" t="s">
        <v>2726</v>
      </c>
      <c r="D5720" s="629">
        <v>1005</v>
      </c>
      <c r="E5720" s="451">
        <v>10000</v>
      </c>
      <c r="F5720" s="630" t="s">
        <v>3617</v>
      </c>
      <c r="G5720" s="313" t="s">
        <v>2728</v>
      </c>
      <c r="H5720" s="634">
        <v>44624</v>
      </c>
      <c r="I5720" s="628">
        <f t="shared" si="70"/>
        <v>44624</v>
      </c>
      <c r="J5720" s="632"/>
    </row>
    <row r="5721" spans="1:10" s="243" customFormat="1">
      <c r="A5721" s="635" t="s">
        <v>3231</v>
      </c>
      <c r="B5721" s="415" t="s">
        <v>3110</v>
      </c>
      <c r="C5721" s="313" t="s">
        <v>2726</v>
      </c>
      <c r="D5721" s="629" t="s">
        <v>3148</v>
      </c>
      <c r="E5721" s="451">
        <v>2287342.5</v>
      </c>
      <c r="F5721" s="630" t="s">
        <v>3625</v>
      </c>
      <c r="G5721" s="313" t="s">
        <v>2728</v>
      </c>
      <c r="H5721" s="634">
        <v>44624</v>
      </c>
      <c r="I5721" s="628">
        <f t="shared" si="70"/>
        <v>44624</v>
      </c>
      <c r="J5721" s="632"/>
    </row>
    <row r="5722" spans="1:10" s="243" customFormat="1">
      <c r="A5722" s="635" t="s">
        <v>6278</v>
      </c>
      <c r="B5722" s="415" t="s">
        <v>2725</v>
      </c>
      <c r="C5722" s="313" t="s">
        <v>2726</v>
      </c>
      <c r="D5722" s="629">
        <v>1008</v>
      </c>
      <c r="E5722" s="451">
        <v>18000</v>
      </c>
      <c r="F5722" s="630" t="s">
        <v>6405</v>
      </c>
      <c r="G5722" s="313" t="s">
        <v>2728</v>
      </c>
      <c r="H5722" s="634">
        <v>44624</v>
      </c>
      <c r="I5722" s="628">
        <f t="shared" si="70"/>
        <v>44624</v>
      </c>
      <c r="J5722" s="632"/>
    </row>
    <row r="5723" spans="1:10" s="243" customFormat="1">
      <c r="A5723" s="635" t="s">
        <v>2735</v>
      </c>
      <c r="B5723" s="415" t="s">
        <v>2725</v>
      </c>
      <c r="C5723" s="313" t="s">
        <v>2726</v>
      </c>
      <c r="D5723" s="629">
        <v>1009</v>
      </c>
      <c r="E5723" s="451">
        <v>32000</v>
      </c>
      <c r="F5723" s="630" t="s">
        <v>3513</v>
      </c>
      <c r="G5723" s="313" t="s">
        <v>2728</v>
      </c>
      <c r="H5723" s="634">
        <v>44624</v>
      </c>
      <c r="I5723" s="628">
        <f t="shared" si="70"/>
        <v>44624</v>
      </c>
      <c r="J5723" s="632"/>
    </row>
    <row r="5724" spans="1:10" s="243" customFormat="1" ht="23.25">
      <c r="A5724" s="635" t="s">
        <v>2745</v>
      </c>
      <c r="B5724" s="415" t="s">
        <v>2725</v>
      </c>
      <c r="C5724" s="313" t="s">
        <v>2726</v>
      </c>
      <c r="D5724" s="629">
        <v>1010</v>
      </c>
      <c r="E5724" s="451">
        <v>6676</v>
      </c>
      <c r="F5724" s="630" t="s">
        <v>3835</v>
      </c>
      <c r="G5724" s="313" t="s">
        <v>2728</v>
      </c>
      <c r="H5724" s="634">
        <v>44624</v>
      </c>
      <c r="I5724" s="628">
        <f t="shared" si="70"/>
        <v>44624</v>
      </c>
      <c r="J5724" s="632"/>
    </row>
    <row r="5725" spans="1:10" s="243" customFormat="1">
      <c r="A5725" s="635" t="s">
        <v>2785</v>
      </c>
      <c r="B5725" s="415" t="s">
        <v>2725</v>
      </c>
      <c r="C5725" s="313" t="s">
        <v>2726</v>
      </c>
      <c r="D5725" s="629">
        <v>1011</v>
      </c>
      <c r="E5725" s="451">
        <v>4000</v>
      </c>
      <c r="F5725" s="630" t="s">
        <v>6329</v>
      </c>
      <c r="G5725" s="313" t="s">
        <v>2728</v>
      </c>
      <c r="H5725" s="634">
        <v>44627</v>
      </c>
      <c r="I5725" s="628">
        <f t="shared" si="70"/>
        <v>44627</v>
      </c>
      <c r="J5725" s="632"/>
    </row>
    <row r="5726" spans="1:10" s="243" customFormat="1">
      <c r="A5726" s="635" t="s">
        <v>2785</v>
      </c>
      <c r="B5726" s="415" t="s">
        <v>2725</v>
      </c>
      <c r="C5726" s="313" t="s">
        <v>2726</v>
      </c>
      <c r="D5726" s="629">
        <v>1012</v>
      </c>
      <c r="E5726" s="451">
        <v>6000</v>
      </c>
      <c r="F5726" s="630" t="s">
        <v>6328</v>
      </c>
      <c r="G5726" s="313" t="s">
        <v>2728</v>
      </c>
      <c r="H5726" s="634">
        <v>44627</v>
      </c>
      <c r="I5726" s="628">
        <f t="shared" si="70"/>
        <v>44627</v>
      </c>
      <c r="J5726" s="632"/>
    </row>
    <row r="5727" spans="1:10" s="243" customFormat="1">
      <c r="A5727" s="635" t="s">
        <v>2745</v>
      </c>
      <c r="B5727" s="415" t="s">
        <v>2831</v>
      </c>
      <c r="C5727" s="313" t="s">
        <v>2726</v>
      </c>
      <c r="D5727" s="629" t="s">
        <v>3111</v>
      </c>
      <c r="E5727" s="451">
        <v>252045.84</v>
      </c>
      <c r="F5727" s="630" t="s">
        <v>3968</v>
      </c>
      <c r="G5727" s="313" t="s">
        <v>2728</v>
      </c>
      <c r="H5727" s="634">
        <v>44627</v>
      </c>
      <c r="I5727" s="628">
        <f t="shared" si="70"/>
        <v>44627</v>
      </c>
      <c r="J5727" s="632"/>
    </row>
    <row r="5728" spans="1:10" s="243" customFormat="1">
      <c r="A5728" s="635" t="s">
        <v>2771</v>
      </c>
      <c r="B5728" s="415" t="s">
        <v>2725</v>
      </c>
      <c r="C5728" s="313" t="s">
        <v>2726</v>
      </c>
      <c r="D5728" s="629">
        <v>1014</v>
      </c>
      <c r="E5728" s="451">
        <v>18000</v>
      </c>
      <c r="F5728" s="630" t="s">
        <v>6406</v>
      </c>
      <c r="G5728" s="313" t="s">
        <v>2728</v>
      </c>
      <c r="H5728" s="634">
        <v>44627</v>
      </c>
      <c r="I5728" s="628">
        <f t="shared" si="70"/>
        <v>44627</v>
      </c>
      <c r="J5728" s="632"/>
    </row>
    <row r="5729" spans="1:10" s="243" customFormat="1">
      <c r="A5729" s="635" t="s">
        <v>2800</v>
      </c>
      <c r="B5729" s="415" t="s">
        <v>2725</v>
      </c>
      <c r="C5729" s="313" t="s">
        <v>2726</v>
      </c>
      <c r="D5729" s="629">
        <v>1015</v>
      </c>
      <c r="E5729" s="451">
        <v>10000</v>
      </c>
      <c r="F5729" s="630" t="s">
        <v>3688</v>
      </c>
      <c r="G5729" s="313" t="s">
        <v>2728</v>
      </c>
      <c r="H5729" s="634">
        <v>44627</v>
      </c>
      <c r="I5729" s="628">
        <f t="shared" si="70"/>
        <v>44627</v>
      </c>
      <c r="J5729" s="632"/>
    </row>
    <row r="5730" spans="1:10" s="243" customFormat="1">
      <c r="A5730" s="635" t="s">
        <v>2785</v>
      </c>
      <c r="B5730" s="415" t="s">
        <v>2725</v>
      </c>
      <c r="C5730" s="313" t="s">
        <v>2726</v>
      </c>
      <c r="D5730" s="629">
        <v>1016</v>
      </c>
      <c r="E5730" s="451">
        <v>6000</v>
      </c>
      <c r="F5730" s="630" t="s">
        <v>4143</v>
      </c>
      <c r="G5730" s="313" t="s">
        <v>2728</v>
      </c>
      <c r="H5730" s="634">
        <v>44627</v>
      </c>
      <c r="I5730" s="628">
        <f t="shared" si="70"/>
        <v>44627</v>
      </c>
      <c r="J5730" s="632"/>
    </row>
    <row r="5731" spans="1:10" s="243" customFormat="1" ht="23.25">
      <c r="A5731" s="635" t="s">
        <v>2800</v>
      </c>
      <c r="B5731" s="415" t="s">
        <v>2725</v>
      </c>
      <c r="C5731" s="313" t="s">
        <v>2726</v>
      </c>
      <c r="D5731" s="629">
        <v>1017</v>
      </c>
      <c r="E5731" s="451">
        <v>10000</v>
      </c>
      <c r="F5731" s="630" t="s">
        <v>4110</v>
      </c>
      <c r="G5731" s="313" t="s">
        <v>2728</v>
      </c>
      <c r="H5731" s="634">
        <v>44627</v>
      </c>
      <c r="I5731" s="628">
        <f t="shared" si="70"/>
        <v>44627</v>
      </c>
      <c r="J5731" s="632"/>
    </row>
    <row r="5732" spans="1:10" s="243" customFormat="1">
      <c r="A5732" s="635" t="s">
        <v>2785</v>
      </c>
      <c r="B5732" s="415" t="s">
        <v>2725</v>
      </c>
      <c r="C5732" s="313" t="s">
        <v>2726</v>
      </c>
      <c r="D5732" s="629">
        <v>1018</v>
      </c>
      <c r="E5732" s="451">
        <v>6000</v>
      </c>
      <c r="F5732" s="630" t="s">
        <v>3676</v>
      </c>
      <c r="G5732" s="313" t="s">
        <v>2728</v>
      </c>
      <c r="H5732" s="634">
        <v>44627</v>
      </c>
      <c r="I5732" s="628">
        <f t="shared" si="70"/>
        <v>44627</v>
      </c>
      <c r="J5732" s="632"/>
    </row>
    <row r="5733" spans="1:10" s="243" customFormat="1" ht="23.25">
      <c r="A5733" s="635" t="s">
        <v>2785</v>
      </c>
      <c r="B5733" s="415" t="s">
        <v>2725</v>
      </c>
      <c r="C5733" s="313" t="s">
        <v>2726</v>
      </c>
      <c r="D5733" s="629">
        <v>1019</v>
      </c>
      <c r="E5733" s="451">
        <v>6000</v>
      </c>
      <c r="F5733" s="630" t="s">
        <v>4140</v>
      </c>
      <c r="G5733" s="313" t="s">
        <v>2728</v>
      </c>
      <c r="H5733" s="634">
        <v>44627</v>
      </c>
      <c r="I5733" s="628">
        <f t="shared" si="70"/>
        <v>44627</v>
      </c>
      <c r="J5733" s="632"/>
    </row>
    <row r="5734" spans="1:10" s="243" customFormat="1">
      <c r="A5734" s="635" t="s">
        <v>2800</v>
      </c>
      <c r="B5734" s="415" t="s">
        <v>2725</v>
      </c>
      <c r="C5734" s="313" t="s">
        <v>2726</v>
      </c>
      <c r="D5734" s="629">
        <v>1020</v>
      </c>
      <c r="E5734" s="451">
        <v>8000</v>
      </c>
      <c r="F5734" s="630" t="s">
        <v>6407</v>
      </c>
      <c r="G5734" s="313" t="s">
        <v>2728</v>
      </c>
      <c r="H5734" s="634">
        <v>44627</v>
      </c>
      <c r="I5734" s="628">
        <f t="shared" si="70"/>
        <v>44627</v>
      </c>
      <c r="J5734" s="632"/>
    </row>
    <row r="5735" spans="1:10" s="243" customFormat="1">
      <c r="A5735" s="635" t="s">
        <v>2785</v>
      </c>
      <c r="B5735" s="415" t="s">
        <v>2725</v>
      </c>
      <c r="C5735" s="313" t="s">
        <v>2726</v>
      </c>
      <c r="D5735" s="629">
        <v>1021</v>
      </c>
      <c r="E5735" s="451">
        <v>6000</v>
      </c>
      <c r="F5735" s="630" t="s">
        <v>3693</v>
      </c>
      <c r="G5735" s="313" t="s">
        <v>2728</v>
      </c>
      <c r="H5735" s="634">
        <v>44627</v>
      </c>
      <c r="I5735" s="628">
        <f t="shared" si="70"/>
        <v>44627</v>
      </c>
      <c r="J5735" s="632"/>
    </row>
    <row r="5736" spans="1:10" s="243" customFormat="1">
      <c r="A5736" s="635" t="s">
        <v>2800</v>
      </c>
      <c r="B5736" s="415" t="s">
        <v>2725</v>
      </c>
      <c r="C5736" s="313" t="s">
        <v>2726</v>
      </c>
      <c r="D5736" s="629">
        <v>1022</v>
      </c>
      <c r="E5736" s="451">
        <v>10000</v>
      </c>
      <c r="F5736" s="630" t="s">
        <v>3086</v>
      </c>
      <c r="G5736" s="313" t="s">
        <v>2728</v>
      </c>
      <c r="H5736" s="634">
        <v>44627</v>
      </c>
      <c r="I5736" s="628">
        <f t="shared" si="70"/>
        <v>44627</v>
      </c>
      <c r="J5736" s="632"/>
    </row>
    <row r="5737" spans="1:10" s="243" customFormat="1">
      <c r="A5737" s="635" t="s">
        <v>2785</v>
      </c>
      <c r="B5737" s="415" t="s">
        <v>2725</v>
      </c>
      <c r="C5737" s="313" t="s">
        <v>2726</v>
      </c>
      <c r="D5737" s="629">
        <v>1023</v>
      </c>
      <c r="E5737" s="451">
        <v>6000</v>
      </c>
      <c r="F5737" s="630" t="s">
        <v>3664</v>
      </c>
      <c r="G5737" s="313" t="s">
        <v>2728</v>
      </c>
      <c r="H5737" s="634">
        <v>44627</v>
      </c>
      <c r="I5737" s="628">
        <f t="shared" si="70"/>
        <v>44627</v>
      </c>
      <c r="J5737" s="632"/>
    </row>
    <row r="5738" spans="1:10" s="243" customFormat="1">
      <c r="A5738" s="635" t="s">
        <v>2800</v>
      </c>
      <c r="B5738" s="415" t="s">
        <v>2725</v>
      </c>
      <c r="C5738" s="313" t="s">
        <v>2726</v>
      </c>
      <c r="D5738" s="629">
        <v>1024</v>
      </c>
      <c r="E5738" s="451">
        <v>10000</v>
      </c>
      <c r="F5738" s="630" t="s">
        <v>3192</v>
      </c>
      <c r="G5738" s="313" t="s">
        <v>2728</v>
      </c>
      <c r="H5738" s="634">
        <v>44627</v>
      </c>
      <c r="I5738" s="628">
        <f t="shared" si="70"/>
        <v>44627</v>
      </c>
      <c r="J5738" s="632"/>
    </row>
    <row r="5739" spans="1:10" s="243" customFormat="1">
      <c r="A5739" s="635" t="s">
        <v>2785</v>
      </c>
      <c r="B5739" s="415" t="s">
        <v>2725</v>
      </c>
      <c r="C5739" s="313" t="s">
        <v>2726</v>
      </c>
      <c r="D5739" s="629">
        <v>1025</v>
      </c>
      <c r="E5739" s="451">
        <v>6000</v>
      </c>
      <c r="F5739" s="630" t="s">
        <v>2919</v>
      </c>
      <c r="G5739" s="313" t="s">
        <v>2728</v>
      </c>
      <c r="H5739" s="634">
        <v>44627</v>
      </c>
      <c r="I5739" s="628">
        <f t="shared" si="70"/>
        <v>44627</v>
      </c>
      <c r="J5739" s="632"/>
    </row>
    <row r="5740" spans="1:10" s="243" customFormat="1">
      <c r="A5740" s="635" t="s">
        <v>2800</v>
      </c>
      <c r="B5740" s="415" t="s">
        <v>2725</v>
      </c>
      <c r="C5740" s="313" t="s">
        <v>2726</v>
      </c>
      <c r="D5740" s="629">
        <v>1026</v>
      </c>
      <c r="E5740" s="451">
        <v>10000</v>
      </c>
      <c r="F5740" s="630" t="s">
        <v>3028</v>
      </c>
      <c r="G5740" s="313" t="s">
        <v>2728</v>
      </c>
      <c r="H5740" s="634">
        <v>44627</v>
      </c>
      <c r="I5740" s="628">
        <f t="shared" si="70"/>
        <v>44627</v>
      </c>
      <c r="J5740" s="632"/>
    </row>
    <row r="5741" spans="1:10" s="243" customFormat="1">
      <c r="A5741" s="635" t="s">
        <v>2800</v>
      </c>
      <c r="B5741" s="415" t="s">
        <v>2725</v>
      </c>
      <c r="C5741" s="313" t="s">
        <v>2726</v>
      </c>
      <c r="D5741" s="629">
        <v>1027</v>
      </c>
      <c r="E5741" s="451">
        <v>10000</v>
      </c>
      <c r="F5741" s="630" t="s">
        <v>3186</v>
      </c>
      <c r="G5741" s="313" t="s">
        <v>2728</v>
      </c>
      <c r="H5741" s="634">
        <v>44627</v>
      </c>
      <c r="I5741" s="628">
        <f t="shared" si="70"/>
        <v>44627</v>
      </c>
      <c r="J5741" s="632"/>
    </row>
    <row r="5742" spans="1:10" s="243" customFormat="1">
      <c r="A5742" s="635" t="s">
        <v>2785</v>
      </c>
      <c r="B5742" s="415" t="s">
        <v>2725</v>
      </c>
      <c r="C5742" s="313" t="s">
        <v>2726</v>
      </c>
      <c r="D5742" s="629">
        <v>1028</v>
      </c>
      <c r="E5742" s="451">
        <v>6000</v>
      </c>
      <c r="F5742" s="630" t="s">
        <v>4005</v>
      </c>
      <c r="G5742" s="313" t="s">
        <v>2728</v>
      </c>
      <c r="H5742" s="634">
        <v>44627</v>
      </c>
      <c r="I5742" s="628">
        <f t="shared" si="70"/>
        <v>44627</v>
      </c>
      <c r="J5742" s="632"/>
    </row>
    <row r="5743" spans="1:10" s="243" customFormat="1">
      <c r="A5743" s="635" t="s">
        <v>2785</v>
      </c>
      <c r="B5743" s="415" t="s">
        <v>2725</v>
      </c>
      <c r="C5743" s="313" t="s">
        <v>2726</v>
      </c>
      <c r="D5743" s="629">
        <v>1029</v>
      </c>
      <c r="E5743" s="451">
        <v>6000</v>
      </c>
      <c r="F5743" s="630" t="s">
        <v>3622</v>
      </c>
      <c r="G5743" s="313" t="s">
        <v>2728</v>
      </c>
      <c r="H5743" s="634">
        <v>44627</v>
      </c>
      <c r="I5743" s="628">
        <f t="shared" si="70"/>
        <v>44627</v>
      </c>
      <c r="J5743" s="632"/>
    </row>
    <row r="5744" spans="1:10" s="243" customFormat="1">
      <c r="A5744" s="635" t="s">
        <v>2785</v>
      </c>
      <c r="B5744" s="415" t="s">
        <v>2725</v>
      </c>
      <c r="C5744" s="313" t="s">
        <v>2726</v>
      </c>
      <c r="D5744" s="629">
        <v>1030</v>
      </c>
      <c r="E5744" s="451">
        <v>6000</v>
      </c>
      <c r="F5744" s="630" t="s">
        <v>3344</v>
      </c>
      <c r="G5744" s="313" t="s">
        <v>2728</v>
      </c>
      <c r="H5744" s="634">
        <v>44627</v>
      </c>
      <c r="I5744" s="628">
        <f t="shared" si="70"/>
        <v>44627</v>
      </c>
      <c r="J5744" s="632"/>
    </row>
    <row r="5745" spans="1:10" s="243" customFormat="1">
      <c r="A5745" s="635" t="s">
        <v>2785</v>
      </c>
      <c r="B5745" s="415" t="s">
        <v>2725</v>
      </c>
      <c r="C5745" s="313" t="s">
        <v>2726</v>
      </c>
      <c r="D5745" s="629">
        <v>1031</v>
      </c>
      <c r="E5745" s="451">
        <v>6000</v>
      </c>
      <c r="F5745" s="630" t="s">
        <v>3345</v>
      </c>
      <c r="G5745" s="313" t="s">
        <v>2728</v>
      </c>
      <c r="H5745" s="634">
        <v>44627</v>
      </c>
      <c r="I5745" s="628">
        <f t="shared" si="70"/>
        <v>44627</v>
      </c>
      <c r="J5745" s="632"/>
    </row>
    <row r="5746" spans="1:10" s="243" customFormat="1">
      <c r="A5746" s="635" t="s">
        <v>2800</v>
      </c>
      <c r="B5746" s="415" t="s">
        <v>2725</v>
      </c>
      <c r="C5746" s="313" t="s">
        <v>2726</v>
      </c>
      <c r="D5746" s="629">
        <v>1032</v>
      </c>
      <c r="E5746" s="451">
        <v>10000</v>
      </c>
      <c r="F5746" s="630" t="s">
        <v>3462</v>
      </c>
      <c r="G5746" s="313" t="s">
        <v>2728</v>
      </c>
      <c r="H5746" s="634">
        <v>44627</v>
      </c>
      <c r="I5746" s="628">
        <f t="shared" si="70"/>
        <v>44627</v>
      </c>
      <c r="J5746" s="632"/>
    </row>
    <row r="5747" spans="1:10" s="243" customFormat="1">
      <c r="A5747" s="635" t="s">
        <v>2800</v>
      </c>
      <c r="B5747" s="415" t="s">
        <v>2725</v>
      </c>
      <c r="C5747" s="313" t="s">
        <v>2726</v>
      </c>
      <c r="D5747" s="629">
        <v>1033</v>
      </c>
      <c r="E5747" s="451">
        <v>16000</v>
      </c>
      <c r="F5747" s="630" t="s">
        <v>3468</v>
      </c>
      <c r="G5747" s="313" t="s">
        <v>2728</v>
      </c>
      <c r="H5747" s="634">
        <v>44627</v>
      </c>
      <c r="I5747" s="628">
        <f t="shared" si="70"/>
        <v>44627</v>
      </c>
      <c r="J5747" s="632"/>
    </row>
    <row r="5748" spans="1:10" s="243" customFormat="1">
      <c r="A5748" s="635" t="s">
        <v>2800</v>
      </c>
      <c r="B5748" s="415" t="s">
        <v>2725</v>
      </c>
      <c r="C5748" s="313" t="s">
        <v>2726</v>
      </c>
      <c r="D5748" s="629">
        <v>1034</v>
      </c>
      <c r="E5748" s="451">
        <v>10000</v>
      </c>
      <c r="F5748" s="630" t="s">
        <v>4041</v>
      </c>
      <c r="G5748" s="313" t="s">
        <v>2728</v>
      </c>
      <c r="H5748" s="634">
        <v>44627</v>
      </c>
      <c r="I5748" s="628">
        <f t="shared" si="70"/>
        <v>44627</v>
      </c>
      <c r="J5748" s="632"/>
    </row>
    <row r="5749" spans="1:10" s="243" customFormat="1">
      <c r="A5749" s="635" t="s">
        <v>2800</v>
      </c>
      <c r="B5749" s="415" t="s">
        <v>2725</v>
      </c>
      <c r="C5749" s="313" t="s">
        <v>2726</v>
      </c>
      <c r="D5749" s="629">
        <v>1035</v>
      </c>
      <c r="E5749" s="451">
        <v>14000</v>
      </c>
      <c r="F5749" s="630" t="s">
        <v>3008</v>
      </c>
      <c r="G5749" s="313" t="s">
        <v>2728</v>
      </c>
      <c r="H5749" s="634">
        <v>44627</v>
      </c>
      <c r="I5749" s="628">
        <f t="shared" si="70"/>
        <v>44627</v>
      </c>
      <c r="J5749" s="632"/>
    </row>
    <row r="5750" spans="1:10" s="243" customFormat="1">
      <c r="A5750" s="635" t="s">
        <v>2800</v>
      </c>
      <c r="B5750" s="415" t="s">
        <v>2725</v>
      </c>
      <c r="C5750" s="313" t="s">
        <v>2726</v>
      </c>
      <c r="D5750" s="629">
        <v>1036</v>
      </c>
      <c r="E5750" s="451">
        <v>18000</v>
      </c>
      <c r="F5750" s="630" t="s">
        <v>3862</v>
      </c>
      <c r="G5750" s="313" t="s">
        <v>2728</v>
      </c>
      <c r="H5750" s="634">
        <v>44627</v>
      </c>
      <c r="I5750" s="628">
        <f t="shared" si="70"/>
        <v>44627</v>
      </c>
      <c r="J5750" s="632"/>
    </row>
    <row r="5751" spans="1:10" s="243" customFormat="1">
      <c r="A5751" s="635" t="s">
        <v>2800</v>
      </c>
      <c r="B5751" s="415" t="s">
        <v>2725</v>
      </c>
      <c r="C5751" s="313" t="s">
        <v>2726</v>
      </c>
      <c r="D5751" s="629">
        <v>1037</v>
      </c>
      <c r="E5751" s="451">
        <v>10000</v>
      </c>
      <c r="F5751" s="630" t="s">
        <v>3256</v>
      </c>
      <c r="G5751" s="313" t="s">
        <v>2728</v>
      </c>
      <c r="H5751" s="634">
        <v>44627</v>
      </c>
      <c r="I5751" s="628">
        <f t="shared" si="70"/>
        <v>44627</v>
      </c>
      <c r="J5751" s="632"/>
    </row>
    <row r="5752" spans="1:10" s="243" customFormat="1">
      <c r="A5752" s="635" t="s">
        <v>2785</v>
      </c>
      <c r="B5752" s="415" t="s">
        <v>2725</v>
      </c>
      <c r="C5752" s="313" t="s">
        <v>2726</v>
      </c>
      <c r="D5752" s="629">
        <v>1038</v>
      </c>
      <c r="E5752" s="451">
        <v>6000</v>
      </c>
      <c r="F5752" s="630" t="s">
        <v>3961</v>
      </c>
      <c r="G5752" s="313" t="s">
        <v>2728</v>
      </c>
      <c r="H5752" s="634">
        <v>44627</v>
      </c>
      <c r="I5752" s="628">
        <f t="shared" si="70"/>
        <v>44627</v>
      </c>
      <c r="J5752" s="632"/>
    </row>
    <row r="5753" spans="1:10" s="243" customFormat="1" ht="23.25">
      <c r="A5753" s="635" t="s">
        <v>2800</v>
      </c>
      <c r="B5753" s="415" t="s">
        <v>2725</v>
      </c>
      <c r="C5753" s="313" t="s">
        <v>2726</v>
      </c>
      <c r="D5753" s="629">
        <v>1039</v>
      </c>
      <c r="E5753" s="451">
        <v>10000</v>
      </c>
      <c r="F5753" s="630" t="s">
        <v>3249</v>
      </c>
      <c r="G5753" s="313" t="s">
        <v>2728</v>
      </c>
      <c r="H5753" s="634">
        <v>44627</v>
      </c>
      <c r="I5753" s="628">
        <f t="shared" si="70"/>
        <v>44627</v>
      </c>
      <c r="J5753" s="632"/>
    </row>
    <row r="5754" spans="1:10" s="243" customFormat="1">
      <c r="A5754" s="635" t="s">
        <v>3155</v>
      </c>
      <c r="B5754" s="415" t="s">
        <v>2725</v>
      </c>
      <c r="C5754" s="313" t="s">
        <v>2726</v>
      </c>
      <c r="D5754" s="629">
        <v>1040</v>
      </c>
      <c r="E5754" s="451">
        <v>12459.38</v>
      </c>
      <c r="F5754" s="630" t="s">
        <v>3836</v>
      </c>
      <c r="G5754" s="313" t="s">
        <v>2728</v>
      </c>
      <c r="H5754" s="634">
        <v>44627</v>
      </c>
      <c r="I5754" s="628">
        <f t="shared" si="70"/>
        <v>44627</v>
      </c>
      <c r="J5754" s="632"/>
    </row>
    <row r="5755" spans="1:10" s="243" customFormat="1">
      <c r="A5755" s="635" t="s">
        <v>4003</v>
      </c>
      <c r="B5755" s="415" t="s">
        <v>2725</v>
      </c>
      <c r="C5755" s="313" t="s">
        <v>2726</v>
      </c>
      <c r="D5755" s="629">
        <v>1041</v>
      </c>
      <c r="E5755" s="451">
        <v>11524.93</v>
      </c>
      <c r="F5755" s="630" t="s">
        <v>4004</v>
      </c>
      <c r="G5755" s="313" t="s">
        <v>2728</v>
      </c>
      <c r="H5755" s="634">
        <v>44627</v>
      </c>
      <c r="I5755" s="628">
        <f t="shared" si="70"/>
        <v>44627</v>
      </c>
      <c r="J5755" s="632"/>
    </row>
    <row r="5756" spans="1:10" s="243" customFormat="1">
      <c r="A5756" s="635" t="s">
        <v>3456</v>
      </c>
      <c r="B5756" s="415" t="s">
        <v>2725</v>
      </c>
      <c r="C5756" s="313" t="s">
        <v>2726</v>
      </c>
      <c r="D5756" s="629">
        <v>1042</v>
      </c>
      <c r="E5756" s="451">
        <v>16897.93</v>
      </c>
      <c r="F5756" s="630" t="s">
        <v>6408</v>
      </c>
      <c r="G5756" s="313" t="s">
        <v>2728</v>
      </c>
      <c r="H5756" s="634">
        <v>44628</v>
      </c>
      <c r="I5756" s="628">
        <f t="shared" si="70"/>
        <v>44628</v>
      </c>
      <c r="J5756" s="632"/>
    </row>
    <row r="5757" spans="1:10" s="243" customFormat="1">
      <c r="A5757" s="635" t="s">
        <v>3150</v>
      </c>
      <c r="B5757" s="415" t="s">
        <v>2725</v>
      </c>
      <c r="C5757" s="313" t="s">
        <v>2726</v>
      </c>
      <c r="D5757" s="629">
        <v>1043</v>
      </c>
      <c r="E5757" s="451">
        <v>6000</v>
      </c>
      <c r="F5757" s="630" t="s">
        <v>3259</v>
      </c>
      <c r="G5757" s="313" t="s">
        <v>2728</v>
      </c>
      <c r="H5757" s="634">
        <v>44628</v>
      </c>
      <c r="I5757" s="628">
        <f t="shared" si="70"/>
        <v>44628</v>
      </c>
      <c r="J5757" s="632"/>
    </row>
    <row r="5758" spans="1:10" s="243" customFormat="1">
      <c r="A5758" s="635" t="s">
        <v>3260</v>
      </c>
      <c r="B5758" s="415" t="s">
        <v>2725</v>
      </c>
      <c r="C5758" s="313" t="s">
        <v>2726</v>
      </c>
      <c r="D5758" s="629">
        <v>1043</v>
      </c>
      <c r="E5758" s="451">
        <v>8400</v>
      </c>
      <c r="F5758" s="630" t="s">
        <v>3259</v>
      </c>
      <c r="G5758" s="313" t="s">
        <v>2728</v>
      </c>
      <c r="H5758" s="634">
        <v>44628</v>
      </c>
      <c r="I5758" s="628">
        <f t="shared" si="70"/>
        <v>44628</v>
      </c>
      <c r="J5758" s="632"/>
    </row>
    <row r="5759" spans="1:10" s="243" customFormat="1">
      <c r="A5759" s="635" t="s">
        <v>2828</v>
      </c>
      <c r="B5759" s="415" t="s">
        <v>2725</v>
      </c>
      <c r="C5759" s="313" t="s">
        <v>2726</v>
      </c>
      <c r="D5759" s="629">
        <v>1044</v>
      </c>
      <c r="E5759" s="451">
        <v>24000</v>
      </c>
      <c r="F5759" s="630" t="s">
        <v>6409</v>
      </c>
      <c r="G5759" s="313" t="s">
        <v>2728</v>
      </c>
      <c r="H5759" s="634">
        <v>44628</v>
      </c>
      <c r="I5759" s="628">
        <f t="shared" si="70"/>
        <v>44628</v>
      </c>
      <c r="J5759" s="632"/>
    </row>
    <row r="5760" spans="1:10" s="243" customFormat="1">
      <c r="A5760" s="635" t="s">
        <v>2828</v>
      </c>
      <c r="B5760" s="415" t="s">
        <v>2725</v>
      </c>
      <c r="C5760" s="313" t="s">
        <v>2726</v>
      </c>
      <c r="D5760" s="629">
        <v>1045</v>
      </c>
      <c r="E5760" s="451">
        <v>20000</v>
      </c>
      <c r="F5760" s="630" t="s">
        <v>6410</v>
      </c>
      <c r="G5760" s="313" t="s">
        <v>2728</v>
      </c>
      <c r="H5760" s="634">
        <v>44628</v>
      </c>
      <c r="I5760" s="628">
        <f t="shared" si="70"/>
        <v>44628</v>
      </c>
      <c r="J5760" s="632"/>
    </row>
    <row r="5761" spans="1:10" s="243" customFormat="1">
      <c r="A5761" s="635" t="s">
        <v>3231</v>
      </c>
      <c r="B5761" s="415" t="s">
        <v>3110</v>
      </c>
      <c r="C5761" s="313" t="s">
        <v>2726</v>
      </c>
      <c r="D5761" s="629" t="s">
        <v>3573</v>
      </c>
      <c r="E5761" s="451">
        <v>1070688.02</v>
      </c>
      <c r="F5761" s="630" t="s">
        <v>3574</v>
      </c>
      <c r="G5761" s="313" t="s">
        <v>2728</v>
      </c>
      <c r="H5761" s="634">
        <v>44628</v>
      </c>
      <c r="I5761" s="628">
        <f t="shared" si="70"/>
        <v>44628</v>
      </c>
      <c r="J5761" s="632"/>
    </row>
    <row r="5762" spans="1:10" s="243" customFormat="1">
      <c r="A5762" s="635" t="s">
        <v>2745</v>
      </c>
      <c r="B5762" s="415" t="s">
        <v>2831</v>
      </c>
      <c r="C5762" s="313" t="s">
        <v>2726</v>
      </c>
      <c r="D5762" s="629" t="s">
        <v>3091</v>
      </c>
      <c r="E5762" s="451">
        <v>52460.72</v>
      </c>
      <c r="F5762" s="630" t="s">
        <v>3375</v>
      </c>
      <c r="G5762" s="313" t="s">
        <v>2728</v>
      </c>
      <c r="H5762" s="634">
        <v>44628</v>
      </c>
      <c r="I5762" s="628">
        <f t="shared" si="70"/>
        <v>44628</v>
      </c>
      <c r="J5762" s="632"/>
    </row>
    <row r="5763" spans="1:10" s="243" customFormat="1">
      <c r="A5763" s="635" t="s">
        <v>2735</v>
      </c>
      <c r="B5763" s="415" t="s">
        <v>2725</v>
      </c>
      <c r="C5763" s="313" t="s">
        <v>2726</v>
      </c>
      <c r="D5763" s="629">
        <v>1048</v>
      </c>
      <c r="E5763" s="451">
        <v>24000</v>
      </c>
      <c r="F5763" s="630" t="s">
        <v>6411</v>
      </c>
      <c r="G5763" s="313" t="s">
        <v>2728</v>
      </c>
      <c r="H5763" s="634">
        <v>44628</v>
      </c>
      <c r="I5763" s="628">
        <f t="shared" si="70"/>
        <v>44628</v>
      </c>
      <c r="J5763" s="632"/>
    </row>
    <row r="5764" spans="1:10" s="243" customFormat="1" ht="23.25">
      <c r="A5764" s="635" t="s">
        <v>2759</v>
      </c>
      <c r="B5764" s="415" t="s">
        <v>2725</v>
      </c>
      <c r="C5764" s="313" t="s">
        <v>2726</v>
      </c>
      <c r="D5764" s="629">
        <v>1049</v>
      </c>
      <c r="E5764" s="451">
        <v>10000</v>
      </c>
      <c r="F5764" s="630" t="s">
        <v>3805</v>
      </c>
      <c r="G5764" s="313" t="s">
        <v>2728</v>
      </c>
      <c r="H5764" s="634">
        <v>44629</v>
      </c>
      <c r="I5764" s="628">
        <f t="shared" si="70"/>
        <v>44629</v>
      </c>
      <c r="J5764" s="632"/>
    </row>
    <row r="5765" spans="1:10" s="243" customFormat="1">
      <c r="A5765" s="635" t="s">
        <v>2767</v>
      </c>
      <c r="B5765" s="415" t="s">
        <v>2725</v>
      </c>
      <c r="C5765" s="313" t="s">
        <v>2726</v>
      </c>
      <c r="D5765" s="629">
        <v>1050</v>
      </c>
      <c r="E5765" s="451">
        <v>10000</v>
      </c>
      <c r="F5765" s="630" t="s">
        <v>2887</v>
      </c>
      <c r="G5765" s="313" t="s">
        <v>2728</v>
      </c>
      <c r="H5765" s="634">
        <v>44629</v>
      </c>
      <c r="I5765" s="628">
        <f t="shared" si="70"/>
        <v>44629</v>
      </c>
      <c r="J5765" s="632"/>
    </row>
    <row r="5766" spans="1:10" s="243" customFormat="1">
      <c r="A5766" s="635" t="s">
        <v>2767</v>
      </c>
      <c r="B5766" s="415" t="s">
        <v>2725</v>
      </c>
      <c r="C5766" s="313" t="s">
        <v>2726</v>
      </c>
      <c r="D5766" s="629">
        <v>1051</v>
      </c>
      <c r="E5766" s="451">
        <v>10000</v>
      </c>
      <c r="F5766" s="630" t="s">
        <v>3612</v>
      </c>
      <c r="G5766" s="313" t="s">
        <v>2728</v>
      </c>
      <c r="H5766" s="634">
        <v>44629</v>
      </c>
      <c r="I5766" s="628">
        <f t="shared" ref="I5766:I5829" si="71">H5766+0</f>
        <v>44629</v>
      </c>
      <c r="J5766" s="632"/>
    </row>
    <row r="5767" spans="1:10" s="243" customFormat="1">
      <c r="A5767" s="635" t="s">
        <v>2767</v>
      </c>
      <c r="B5767" s="415" t="s">
        <v>2725</v>
      </c>
      <c r="C5767" s="313" t="s">
        <v>2726</v>
      </c>
      <c r="D5767" s="629">
        <v>1052</v>
      </c>
      <c r="E5767" s="451">
        <v>10000</v>
      </c>
      <c r="F5767" s="630" t="s">
        <v>3670</v>
      </c>
      <c r="G5767" s="313" t="s">
        <v>2728</v>
      </c>
      <c r="H5767" s="634">
        <v>44629</v>
      </c>
      <c r="I5767" s="628">
        <f t="shared" si="71"/>
        <v>44629</v>
      </c>
      <c r="J5767" s="632"/>
    </row>
    <row r="5768" spans="1:10" s="243" customFormat="1">
      <c r="A5768" s="635" t="s">
        <v>2767</v>
      </c>
      <c r="B5768" s="415" t="s">
        <v>2725</v>
      </c>
      <c r="C5768" s="313" t="s">
        <v>2726</v>
      </c>
      <c r="D5768" s="629">
        <v>1053</v>
      </c>
      <c r="E5768" s="451">
        <v>10000</v>
      </c>
      <c r="F5768" s="630" t="s">
        <v>6291</v>
      </c>
      <c r="G5768" s="313" t="s">
        <v>2728</v>
      </c>
      <c r="H5768" s="634">
        <v>44629</v>
      </c>
      <c r="I5768" s="628">
        <f t="shared" si="71"/>
        <v>44629</v>
      </c>
      <c r="J5768" s="632"/>
    </row>
    <row r="5769" spans="1:10" s="243" customFormat="1">
      <c r="A5769" s="635" t="s">
        <v>2767</v>
      </c>
      <c r="B5769" s="415" t="s">
        <v>2725</v>
      </c>
      <c r="C5769" s="313" t="s">
        <v>2726</v>
      </c>
      <c r="D5769" s="629">
        <v>1054</v>
      </c>
      <c r="E5769" s="451">
        <v>10000</v>
      </c>
      <c r="F5769" s="630" t="s">
        <v>3818</v>
      </c>
      <c r="G5769" s="313" t="s">
        <v>2728</v>
      </c>
      <c r="H5769" s="634">
        <v>44629</v>
      </c>
      <c r="I5769" s="628">
        <f t="shared" si="71"/>
        <v>44629</v>
      </c>
      <c r="J5769" s="632"/>
    </row>
    <row r="5770" spans="1:10" s="243" customFormat="1">
      <c r="A5770" s="635" t="s">
        <v>2767</v>
      </c>
      <c r="B5770" s="415" t="s">
        <v>2725</v>
      </c>
      <c r="C5770" s="313" t="s">
        <v>2726</v>
      </c>
      <c r="D5770" s="629">
        <v>1055</v>
      </c>
      <c r="E5770" s="451">
        <v>10000</v>
      </c>
      <c r="F5770" s="630" t="s">
        <v>6292</v>
      </c>
      <c r="G5770" s="313" t="s">
        <v>2728</v>
      </c>
      <c r="H5770" s="634">
        <v>44629</v>
      </c>
      <c r="I5770" s="628">
        <f t="shared" si="71"/>
        <v>44629</v>
      </c>
      <c r="J5770" s="632"/>
    </row>
    <row r="5771" spans="1:10" s="243" customFormat="1">
      <c r="A5771" s="635" t="s">
        <v>2767</v>
      </c>
      <c r="B5771" s="415" t="s">
        <v>2725</v>
      </c>
      <c r="C5771" s="313" t="s">
        <v>2726</v>
      </c>
      <c r="D5771" s="629">
        <v>1056</v>
      </c>
      <c r="E5771" s="451">
        <v>10000</v>
      </c>
      <c r="F5771" s="630" t="s">
        <v>3021</v>
      </c>
      <c r="G5771" s="313" t="s">
        <v>2728</v>
      </c>
      <c r="H5771" s="634">
        <v>44629</v>
      </c>
      <c r="I5771" s="628">
        <f t="shared" si="71"/>
        <v>44629</v>
      </c>
      <c r="J5771" s="632"/>
    </row>
    <row r="5772" spans="1:10" s="243" customFormat="1">
      <c r="A5772" s="635" t="s">
        <v>2767</v>
      </c>
      <c r="B5772" s="415" t="s">
        <v>2725</v>
      </c>
      <c r="C5772" s="313" t="s">
        <v>2726</v>
      </c>
      <c r="D5772" s="629">
        <v>1057</v>
      </c>
      <c r="E5772" s="451">
        <v>10000</v>
      </c>
      <c r="F5772" s="630" t="s">
        <v>2810</v>
      </c>
      <c r="G5772" s="313" t="s">
        <v>2728</v>
      </c>
      <c r="H5772" s="634">
        <v>44629</v>
      </c>
      <c r="I5772" s="628">
        <f t="shared" si="71"/>
        <v>44629</v>
      </c>
      <c r="J5772" s="632"/>
    </row>
    <row r="5773" spans="1:10" s="243" customFormat="1">
      <c r="A5773" s="635" t="s">
        <v>2777</v>
      </c>
      <c r="B5773" s="415" t="s">
        <v>2725</v>
      </c>
      <c r="C5773" s="313" t="s">
        <v>2726</v>
      </c>
      <c r="D5773" s="629">
        <v>1058</v>
      </c>
      <c r="E5773" s="451">
        <v>10000</v>
      </c>
      <c r="F5773" s="630" t="s">
        <v>6412</v>
      </c>
      <c r="G5773" s="313" t="s">
        <v>2728</v>
      </c>
      <c r="H5773" s="634">
        <v>44629</v>
      </c>
      <c r="I5773" s="628">
        <f t="shared" si="71"/>
        <v>44629</v>
      </c>
      <c r="J5773" s="632"/>
    </row>
    <row r="5774" spans="1:10" s="243" customFormat="1">
      <c r="A5774" s="635" t="s">
        <v>2777</v>
      </c>
      <c r="B5774" s="415" t="s">
        <v>2725</v>
      </c>
      <c r="C5774" s="313" t="s">
        <v>2726</v>
      </c>
      <c r="D5774" s="629">
        <v>1059</v>
      </c>
      <c r="E5774" s="451">
        <v>26000</v>
      </c>
      <c r="F5774" s="630" t="s">
        <v>6413</v>
      </c>
      <c r="G5774" s="313" t="s">
        <v>2728</v>
      </c>
      <c r="H5774" s="634">
        <v>44629</v>
      </c>
      <c r="I5774" s="628">
        <f t="shared" si="71"/>
        <v>44629</v>
      </c>
      <c r="J5774" s="632"/>
    </row>
    <row r="5775" spans="1:10" s="243" customFormat="1">
      <c r="A5775" s="635" t="s">
        <v>2767</v>
      </c>
      <c r="B5775" s="415" t="s">
        <v>2725</v>
      </c>
      <c r="C5775" s="313" t="s">
        <v>2726</v>
      </c>
      <c r="D5775" s="629">
        <v>1060</v>
      </c>
      <c r="E5775" s="451">
        <v>10000</v>
      </c>
      <c r="F5775" s="630" t="s">
        <v>2807</v>
      </c>
      <c r="G5775" s="313" t="s">
        <v>2728</v>
      </c>
      <c r="H5775" s="634">
        <v>44629</v>
      </c>
      <c r="I5775" s="628">
        <f t="shared" si="71"/>
        <v>44629</v>
      </c>
      <c r="J5775" s="632"/>
    </row>
    <row r="5776" spans="1:10" s="243" customFormat="1">
      <c r="A5776" s="635" t="s">
        <v>2767</v>
      </c>
      <c r="B5776" s="415" t="s">
        <v>2725</v>
      </c>
      <c r="C5776" s="313" t="s">
        <v>2726</v>
      </c>
      <c r="D5776" s="629">
        <v>1061</v>
      </c>
      <c r="E5776" s="451">
        <v>10000</v>
      </c>
      <c r="F5776" s="630" t="s">
        <v>6414</v>
      </c>
      <c r="G5776" s="313" t="s">
        <v>2728</v>
      </c>
      <c r="H5776" s="634">
        <v>44629</v>
      </c>
      <c r="I5776" s="628">
        <f t="shared" si="71"/>
        <v>44629</v>
      </c>
      <c r="J5776" s="632"/>
    </row>
    <row r="5777" spans="1:10" s="243" customFormat="1">
      <c r="A5777" s="635" t="s">
        <v>2767</v>
      </c>
      <c r="B5777" s="415" t="s">
        <v>2725</v>
      </c>
      <c r="C5777" s="313" t="s">
        <v>2726</v>
      </c>
      <c r="D5777" s="629">
        <v>1062</v>
      </c>
      <c r="E5777" s="451">
        <v>10000</v>
      </c>
      <c r="F5777" s="630" t="s">
        <v>6415</v>
      </c>
      <c r="G5777" s="313" t="s">
        <v>2728</v>
      </c>
      <c r="H5777" s="634">
        <v>44629</v>
      </c>
      <c r="I5777" s="628">
        <f t="shared" si="71"/>
        <v>44629</v>
      </c>
      <c r="J5777" s="632"/>
    </row>
    <row r="5778" spans="1:10" s="243" customFormat="1">
      <c r="A5778" s="635" t="s">
        <v>2767</v>
      </c>
      <c r="B5778" s="415" t="s">
        <v>2725</v>
      </c>
      <c r="C5778" s="313" t="s">
        <v>2726</v>
      </c>
      <c r="D5778" s="629">
        <v>1063</v>
      </c>
      <c r="E5778" s="451">
        <v>10000</v>
      </c>
      <c r="F5778" s="630" t="s">
        <v>3587</v>
      </c>
      <c r="G5778" s="313" t="s">
        <v>2728</v>
      </c>
      <c r="H5778" s="634">
        <v>44629</v>
      </c>
      <c r="I5778" s="628">
        <f t="shared" si="71"/>
        <v>44629</v>
      </c>
      <c r="J5778" s="632"/>
    </row>
    <row r="5779" spans="1:10" s="243" customFormat="1">
      <c r="A5779" s="635" t="s">
        <v>2769</v>
      </c>
      <c r="B5779" s="415" t="s">
        <v>2725</v>
      </c>
      <c r="C5779" s="313" t="s">
        <v>2726</v>
      </c>
      <c r="D5779" s="629">
        <v>1064</v>
      </c>
      <c r="E5779" s="451">
        <v>15000</v>
      </c>
      <c r="F5779" s="630" t="s">
        <v>6416</v>
      </c>
      <c r="G5779" s="313" t="s">
        <v>2728</v>
      </c>
      <c r="H5779" s="634">
        <v>44629</v>
      </c>
      <c r="I5779" s="628">
        <f t="shared" si="71"/>
        <v>44629</v>
      </c>
      <c r="J5779" s="632"/>
    </row>
    <row r="5780" spans="1:10" s="243" customFormat="1" ht="23.25">
      <c r="A5780" s="635" t="s">
        <v>2767</v>
      </c>
      <c r="B5780" s="415" t="s">
        <v>2725</v>
      </c>
      <c r="C5780" s="313" t="s">
        <v>2726</v>
      </c>
      <c r="D5780" s="629">
        <v>1065</v>
      </c>
      <c r="E5780" s="451">
        <v>10000</v>
      </c>
      <c r="F5780" s="630" t="s">
        <v>2842</v>
      </c>
      <c r="G5780" s="313" t="s">
        <v>2728</v>
      </c>
      <c r="H5780" s="634">
        <v>44629</v>
      </c>
      <c r="I5780" s="628">
        <f t="shared" si="71"/>
        <v>44629</v>
      </c>
      <c r="J5780" s="632"/>
    </row>
    <row r="5781" spans="1:10" s="243" customFormat="1">
      <c r="A5781" s="635" t="s">
        <v>2767</v>
      </c>
      <c r="B5781" s="415" t="s">
        <v>2725</v>
      </c>
      <c r="C5781" s="313" t="s">
        <v>2726</v>
      </c>
      <c r="D5781" s="629">
        <v>1066</v>
      </c>
      <c r="E5781" s="451">
        <v>10000</v>
      </c>
      <c r="F5781" s="630" t="s">
        <v>3679</v>
      </c>
      <c r="G5781" s="313" t="s">
        <v>2728</v>
      </c>
      <c r="H5781" s="634">
        <v>44629</v>
      </c>
      <c r="I5781" s="628">
        <f t="shared" si="71"/>
        <v>44629</v>
      </c>
      <c r="J5781" s="632"/>
    </row>
    <row r="5782" spans="1:10" s="243" customFormat="1">
      <c r="A5782" s="635" t="s">
        <v>2767</v>
      </c>
      <c r="B5782" s="415" t="s">
        <v>2725</v>
      </c>
      <c r="C5782" s="313" t="s">
        <v>2726</v>
      </c>
      <c r="D5782" s="629">
        <v>1067</v>
      </c>
      <c r="E5782" s="451">
        <v>10000</v>
      </c>
      <c r="F5782" s="630" t="s">
        <v>4085</v>
      </c>
      <c r="G5782" s="313" t="s">
        <v>2728</v>
      </c>
      <c r="H5782" s="634">
        <v>44629</v>
      </c>
      <c r="I5782" s="628">
        <f t="shared" si="71"/>
        <v>44629</v>
      </c>
      <c r="J5782" s="632"/>
    </row>
    <row r="5783" spans="1:10" s="243" customFormat="1">
      <c r="A5783" s="635" t="s">
        <v>2767</v>
      </c>
      <c r="B5783" s="415" t="s">
        <v>2725</v>
      </c>
      <c r="C5783" s="313" t="s">
        <v>2726</v>
      </c>
      <c r="D5783" s="629">
        <v>1068</v>
      </c>
      <c r="E5783" s="451">
        <v>10000</v>
      </c>
      <c r="F5783" s="630" t="s">
        <v>3886</v>
      </c>
      <c r="G5783" s="313" t="s">
        <v>2728</v>
      </c>
      <c r="H5783" s="634">
        <v>44629</v>
      </c>
      <c r="I5783" s="628">
        <f t="shared" si="71"/>
        <v>44629</v>
      </c>
      <c r="J5783" s="632"/>
    </row>
    <row r="5784" spans="1:10" s="243" customFormat="1">
      <c r="A5784" s="635" t="s">
        <v>2767</v>
      </c>
      <c r="B5784" s="415" t="s">
        <v>2725</v>
      </c>
      <c r="C5784" s="313" t="s">
        <v>2726</v>
      </c>
      <c r="D5784" s="629">
        <v>1069</v>
      </c>
      <c r="E5784" s="451">
        <v>20000</v>
      </c>
      <c r="F5784" s="630" t="s">
        <v>3701</v>
      </c>
      <c r="G5784" s="313" t="s">
        <v>2728</v>
      </c>
      <c r="H5784" s="634">
        <v>44629</v>
      </c>
      <c r="I5784" s="628">
        <f t="shared" si="71"/>
        <v>44629</v>
      </c>
      <c r="J5784" s="632"/>
    </row>
    <row r="5785" spans="1:10" s="243" customFormat="1">
      <c r="A5785" s="635" t="s">
        <v>2767</v>
      </c>
      <c r="B5785" s="415" t="s">
        <v>2725</v>
      </c>
      <c r="C5785" s="313" t="s">
        <v>2726</v>
      </c>
      <c r="D5785" s="629">
        <v>1070</v>
      </c>
      <c r="E5785" s="451">
        <v>10000</v>
      </c>
      <c r="F5785" s="630" t="s">
        <v>3720</v>
      </c>
      <c r="G5785" s="313" t="s">
        <v>2728</v>
      </c>
      <c r="H5785" s="634">
        <v>44629</v>
      </c>
      <c r="I5785" s="628">
        <f t="shared" si="71"/>
        <v>44629</v>
      </c>
      <c r="J5785" s="632"/>
    </row>
    <row r="5786" spans="1:10" s="243" customFormat="1">
      <c r="A5786" s="635" t="s">
        <v>2767</v>
      </c>
      <c r="B5786" s="415" t="s">
        <v>2725</v>
      </c>
      <c r="C5786" s="313" t="s">
        <v>2726</v>
      </c>
      <c r="D5786" s="629">
        <v>1071</v>
      </c>
      <c r="E5786" s="451">
        <v>10000</v>
      </c>
      <c r="F5786" s="630" t="s">
        <v>3284</v>
      </c>
      <c r="G5786" s="313" t="s">
        <v>2728</v>
      </c>
      <c r="H5786" s="634">
        <v>44629</v>
      </c>
      <c r="I5786" s="628">
        <f t="shared" si="71"/>
        <v>44629</v>
      </c>
      <c r="J5786" s="632"/>
    </row>
    <row r="5787" spans="1:10" s="243" customFormat="1">
      <c r="A5787" s="635" t="s">
        <v>2767</v>
      </c>
      <c r="B5787" s="415" t="s">
        <v>2725</v>
      </c>
      <c r="C5787" s="313" t="s">
        <v>2726</v>
      </c>
      <c r="D5787" s="629">
        <v>1072</v>
      </c>
      <c r="E5787" s="451">
        <v>10000</v>
      </c>
      <c r="F5787" s="630" t="s">
        <v>3942</v>
      </c>
      <c r="G5787" s="313" t="s">
        <v>2728</v>
      </c>
      <c r="H5787" s="634">
        <v>44629</v>
      </c>
      <c r="I5787" s="628">
        <f t="shared" si="71"/>
        <v>44629</v>
      </c>
      <c r="J5787" s="632"/>
    </row>
    <row r="5788" spans="1:10" s="243" customFormat="1">
      <c r="A5788" s="635" t="s">
        <v>2767</v>
      </c>
      <c r="B5788" s="415" t="s">
        <v>2725</v>
      </c>
      <c r="C5788" s="313" t="s">
        <v>2726</v>
      </c>
      <c r="D5788" s="629">
        <v>1073</v>
      </c>
      <c r="E5788" s="451">
        <v>10000</v>
      </c>
      <c r="F5788" s="630" t="s">
        <v>6417</v>
      </c>
      <c r="G5788" s="313" t="s">
        <v>2728</v>
      </c>
      <c r="H5788" s="634">
        <v>44629</v>
      </c>
      <c r="I5788" s="628">
        <f t="shared" si="71"/>
        <v>44629</v>
      </c>
      <c r="J5788" s="632"/>
    </row>
    <row r="5789" spans="1:10" s="243" customFormat="1">
      <c r="A5789" s="635" t="s">
        <v>2767</v>
      </c>
      <c r="B5789" s="415" t="s">
        <v>2725</v>
      </c>
      <c r="C5789" s="313" t="s">
        <v>2726</v>
      </c>
      <c r="D5789" s="629">
        <v>1074</v>
      </c>
      <c r="E5789" s="451">
        <v>20000</v>
      </c>
      <c r="F5789" s="630" t="s">
        <v>2924</v>
      </c>
      <c r="G5789" s="313" t="s">
        <v>2728</v>
      </c>
      <c r="H5789" s="634">
        <v>44629</v>
      </c>
      <c r="I5789" s="628">
        <f t="shared" si="71"/>
        <v>44629</v>
      </c>
      <c r="J5789" s="632"/>
    </row>
    <row r="5790" spans="1:10" s="243" customFormat="1">
      <c r="A5790" s="635" t="s">
        <v>2767</v>
      </c>
      <c r="B5790" s="415" t="s">
        <v>2725</v>
      </c>
      <c r="C5790" s="313" t="s">
        <v>2726</v>
      </c>
      <c r="D5790" s="629">
        <v>1075</v>
      </c>
      <c r="E5790" s="451">
        <v>20000</v>
      </c>
      <c r="F5790" s="630" t="s">
        <v>3061</v>
      </c>
      <c r="G5790" s="313" t="s">
        <v>2728</v>
      </c>
      <c r="H5790" s="634">
        <v>44629</v>
      </c>
      <c r="I5790" s="628">
        <f t="shared" si="71"/>
        <v>44629</v>
      </c>
      <c r="J5790" s="632"/>
    </row>
    <row r="5791" spans="1:10" s="243" customFormat="1">
      <c r="A5791" s="635" t="s">
        <v>2767</v>
      </c>
      <c r="B5791" s="415" t="s">
        <v>2725</v>
      </c>
      <c r="C5791" s="313" t="s">
        <v>2726</v>
      </c>
      <c r="D5791" s="629">
        <v>1076</v>
      </c>
      <c r="E5791" s="451">
        <v>20000</v>
      </c>
      <c r="F5791" s="630" t="s">
        <v>3323</v>
      </c>
      <c r="G5791" s="313" t="s">
        <v>2728</v>
      </c>
      <c r="H5791" s="634">
        <v>44629</v>
      </c>
      <c r="I5791" s="628">
        <f t="shared" si="71"/>
        <v>44629</v>
      </c>
      <c r="J5791" s="632"/>
    </row>
    <row r="5792" spans="1:10" s="243" customFormat="1">
      <c r="A5792" s="635" t="s">
        <v>2759</v>
      </c>
      <c r="B5792" s="415" t="s">
        <v>2725</v>
      </c>
      <c r="C5792" s="313" t="s">
        <v>2726</v>
      </c>
      <c r="D5792" s="629">
        <v>1077</v>
      </c>
      <c r="E5792" s="451">
        <v>10000</v>
      </c>
      <c r="F5792" s="630" t="s">
        <v>4171</v>
      </c>
      <c r="G5792" s="313" t="s">
        <v>2728</v>
      </c>
      <c r="H5792" s="634">
        <v>44629</v>
      </c>
      <c r="I5792" s="628">
        <f t="shared" si="71"/>
        <v>44629</v>
      </c>
      <c r="J5792" s="632"/>
    </row>
    <row r="5793" spans="1:10" s="243" customFormat="1">
      <c r="A5793" s="635" t="s">
        <v>2767</v>
      </c>
      <c r="B5793" s="415" t="s">
        <v>2725</v>
      </c>
      <c r="C5793" s="313" t="s">
        <v>2726</v>
      </c>
      <c r="D5793" s="629">
        <v>1078</v>
      </c>
      <c r="E5793" s="451">
        <v>10000</v>
      </c>
      <c r="F5793" s="630" t="s">
        <v>3863</v>
      </c>
      <c r="G5793" s="313" t="s">
        <v>2728</v>
      </c>
      <c r="H5793" s="634">
        <v>44629</v>
      </c>
      <c r="I5793" s="628">
        <f t="shared" si="71"/>
        <v>44629</v>
      </c>
      <c r="J5793" s="632"/>
    </row>
    <row r="5794" spans="1:10" s="243" customFormat="1">
      <c r="A5794" s="635" t="s">
        <v>2767</v>
      </c>
      <c r="B5794" s="415" t="s">
        <v>2725</v>
      </c>
      <c r="C5794" s="313" t="s">
        <v>2726</v>
      </c>
      <c r="D5794" s="629">
        <v>1079</v>
      </c>
      <c r="E5794" s="451">
        <v>10000</v>
      </c>
      <c r="F5794" s="630" t="s">
        <v>3297</v>
      </c>
      <c r="G5794" s="313" t="s">
        <v>2728</v>
      </c>
      <c r="H5794" s="634">
        <v>44629</v>
      </c>
      <c r="I5794" s="628">
        <f t="shared" si="71"/>
        <v>44629</v>
      </c>
      <c r="J5794" s="632"/>
    </row>
    <row r="5795" spans="1:10" s="243" customFormat="1">
      <c r="A5795" s="635" t="s">
        <v>2767</v>
      </c>
      <c r="B5795" s="415" t="s">
        <v>2725</v>
      </c>
      <c r="C5795" s="313" t="s">
        <v>2726</v>
      </c>
      <c r="D5795" s="629">
        <v>1080</v>
      </c>
      <c r="E5795" s="451">
        <v>30000</v>
      </c>
      <c r="F5795" s="630" t="s">
        <v>3750</v>
      </c>
      <c r="G5795" s="313" t="s">
        <v>2728</v>
      </c>
      <c r="H5795" s="634">
        <v>44629</v>
      </c>
      <c r="I5795" s="628">
        <f t="shared" si="71"/>
        <v>44629</v>
      </c>
      <c r="J5795" s="632"/>
    </row>
    <row r="5796" spans="1:10" s="243" customFormat="1">
      <c r="A5796" s="635" t="s">
        <v>2767</v>
      </c>
      <c r="B5796" s="415" t="s">
        <v>2725</v>
      </c>
      <c r="C5796" s="313" t="s">
        <v>2726</v>
      </c>
      <c r="D5796" s="629">
        <v>1081</v>
      </c>
      <c r="E5796" s="451">
        <v>30000</v>
      </c>
      <c r="F5796" s="630" t="s">
        <v>2903</v>
      </c>
      <c r="G5796" s="313" t="s">
        <v>2728</v>
      </c>
      <c r="H5796" s="634">
        <v>44629</v>
      </c>
      <c r="I5796" s="628">
        <f t="shared" si="71"/>
        <v>44629</v>
      </c>
      <c r="J5796" s="632"/>
    </row>
    <row r="5797" spans="1:10" s="243" customFormat="1">
      <c r="A5797" s="635" t="s">
        <v>2767</v>
      </c>
      <c r="B5797" s="415" t="s">
        <v>2725</v>
      </c>
      <c r="C5797" s="313" t="s">
        <v>2726</v>
      </c>
      <c r="D5797" s="629">
        <v>1082</v>
      </c>
      <c r="E5797" s="451">
        <v>30000</v>
      </c>
      <c r="F5797" s="630" t="s">
        <v>2990</v>
      </c>
      <c r="G5797" s="313" t="s">
        <v>2728</v>
      </c>
      <c r="H5797" s="634">
        <v>44629</v>
      </c>
      <c r="I5797" s="628">
        <f t="shared" si="71"/>
        <v>44629</v>
      </c>
      <c r="J5797" s="632"/>
    </row>
    <row r="5798" spans="1:10" s="243" customFormat="1">
      <c r="A5798" s="635" t="s">
        <v>2767</v>
      </c>
      <c r="B5798" s="415" t="s">
        <v>2725</v>
      </c>
      <c r="C5798" s="313" t="s">
        <v>2726</v>
      </c>
      <c r="D5798" s="629">
        <v>1083</v>
      </c>
      <c r="E5798" s="451">
        <v>30000</v>
      </c>
      <c r="F5798" s="630" t="s">
        <v>6304</v>
      </c>
      <c r="G5798" s="313" t="s">
        <v>2728</v>
      </c>
      <c r="H5798" s="634">
        <v>44629</v>
      </c>
      <c r="I5798" s="628">
        <f t="shared" si="71"/>
        <v>44629</v>
      </c>
      <c r="J5798" s="632"/>
    </row>
    <row r="5799" spans="1:10" s="243" customFormat="1">
      <c r="A5799" s="635" t="s">
        <v>2773</v>
      </c>
      <c r="B5799" s="415" t="s">
        <v>2725</v>
      </c>
      <c r="C5799" s="313" t="s">
        <v>2726</v>
      </c>
      <c r="D5799" s="629">
        <v>1084</v>
      </c>
      <c r="E5799" s="451">
        <v>36000</v>
      </c>
      <c r="F5799" s="630" t="s">
        <v>6418</v>
      </c>
      <c r="G5799" s="313" t="s">
        <v>2728</v>
      </c>
      <c r="H5799" s="634">
        <v>44629</v>
      </c>
      <c r="I5799" s="628">
        <f t="shared" si="71"/>
        <v>44629</v>
      </c>
      <c r="J5799" s="632"/>
    </row>
    <row r="5800" spans="1:10" s="243" customFormat="1">
      <c r="A5800" s="635" t="s">
        <v>2767</v>
      </c>
      <c r="B5800" s="415" t="s">
        <v>2725</v>
      </c>
      <c r="C5800" s="313" t="s">
        <v>2726</v>
      </c>
      <c r="D5800" s="629">
        <v>1085</v>
      </c>
      <c r="E5800" s="451">
        <v>30000</v>
      </c>
      <c r="F5800" s="630" t="s">
        <v>3042</v>
      </c>
      <c r="G5800" s="313" t="s">
        <v>2728</v>
      </c>
      <c r="H5800" s="634">
        <v>44629</v>
      </c>
      <c r="I5800" s="628">
        <f t="shared" si="71"/>
        <v>44629</v>
      </c>
      <c r="J5800" s="632"/>
    </row>
    <row r="5801" spans="1:10" s="243" customFormat="1">
      <c r="A5801" s="635" t="s">
        <v>2767</v>
      </c>
      <c r="B5801" s="415" t="s">
        <v>2725</v>
      </c>
      <c r="C5801" s="313" t="s">
        <v>2726</v>
      </c>
      <c r="D5801" s="629">
        <v>1086</v>
      </c>
      <c r="E5801" s="451">
        <v>30000</v>
      </c>
      <c r="F5801" s="630" t="s">
        <v>3721</v>
      </c>
      <c r="G5801" s="313" t="s">
        <v>2728</v>
      </c>
      <c r="H5801" s="634">
        <v>44629</v>
      </c>
      <c r="I5801" s="628">
        <f t="shared" si="71"/>
        <v>44629</v>
      </c>
      <c r="J5801" s="632"/>
    </row>
    <row r="5802" spans="1:10" s="243" customFormat="1">
      <c r="A5802" s="635" t="s">
        <v>2825</v>
      </c>
      <c r="B5802" s="415" t="s">
        <v>2725</v>
      </c>
      <c r="C5802" s="313" t="s">
        <v>2726</v>
      </c>
      <c r="D5802" s="629">
        <v>1087</v>
      </c>
      <c r="E5802" s="451">
        <v>36000</v>
      </c>
      <c r="F5802" s="630" t="s">
        <v>6419</v>
      </c>
      <c r="G5802" s="313" t="s">
        <v>2728</v>
      </c>
      <c r="H5802" s="634">
        <v>44629</v>
      </c>
      <c r="I5802" s="628">
        <f t="shared" si="71"/>
        <v>44629</v>
      </c>
      <c r="J5802" s="632"/>
    </row>
    <row r="5803" spans="1:10" s="243" customFormat="1">
      <c r="A5803" s="635" t="s">
        <v>2828</v>
      </c>
      <c r="B5803" s="415" t="s">
        <v>2725</v>
      </c>
      <c r="C5803" s="313" t="s">
        <v>2726</v>
      </c>
      <c r="D5803" s="629">
        <v>1088</v>
      </c>
      <c r="E5803" s="451">
        <v>24000</v>
      </c>
      <c r="F5803" s="630" t="s">
        <v>3287</v>
      </c>
      <c r="G5803" s="313" t="s">
        <v>2728</v>
      </c>
      <c r="H5803" s="634">
        <v>44629</v>
      </c>
      <c r="I5803" s="628">
        <f t="shared" si="71"/>
        <v>44629</v>
      </c>
      <c r="J5803" s="632"/>
    </row>
    <row r="5804" spans="1:10" s="243" customFormat="1" ht="23.25">
      <c r="A5804" s="635" t="s">
        <v>2890</v>
      </c>
      <c r="B5804" s="415" t="s">
        <v>2725</v>
      </c>
      <c r="C5804" s="313" t="s">
        <v>2726</v>
      </c>
      <c r="D5804" s="629">
        <v>1089</v>
      </c>
      <c r="E5804" s="451">
        <v>21000</v>
      </c>
      <c r="F5804" s="630" t="s">
        <v>3120</v>
      </c>
      <c r="G5804" s="313" t="s">
        <v>2728</v>
      </c>
      <c r="H5804" s="634">
        <v>44629</v>
      </c>
      <c r="I5804" s="628">
        <f t="shared" si="71"/>
        <v>44629</v>
      </c>
      <c r="J5804" s="632"/>
    </row>
    <row r="5805" spans="1:10" s="243" customFormat="1">
      <c r="A5805" s="635" t="s">
        <v>2890</v>
      </c>
      <c r="B5805" s="415" t="s">
        <v>2725</v>
      </c>
      <c r="C5805" s="313" t="s">
        <v>2726</v>
      </c>
      <c r="D5805" s="629">
        <v>1090</v>
      </c>
      <c r="E5805" s="451">
        <v>21000</v>
      </c>
      <c r="F5805" s="630" t="s">
        <v>3303</v>
      </c>
      <c r="G5805" s="313" t="s">
        <v>2728</v>
      </c>
      <c r="H5805" s="634">
        <v>44629</v>
      </c>
      <c r="I5805" s="628">
        <f t="shared" si="71"/>
        <v>44629</v>
      </c>
      <c r="J5805" s="632"/>
    </row>
    <row r="5806" spans="1:10" s="243" customFormat="1">
      <c r="A5806" s="635" t="s">
        <v>2890</v>
      </c>
      <c r="B5806" s="415" t="s">
        <v>2725</v>
      </c>
      <c r="C5806" s="313" t="s">
        <v>2726</v>
      </c>
      <c r="D5806" s="629">
        <v>1091</v>
      </c>
      <c r="E5806" s="451">
        <v>21000</v>
      </c>
      <c r="F5806" s="630" t="s">
        <v>3599</v>
      </c>
      <c r="G5806" s="313" t="s">
        <v>2728</v>
      </c>
      <c r="H5806" s="634">
        <v>44629</v>
      </c>
      <c r="I5806" s="628">
        <f t="shared" si="71"/>
        <v>44629</v>
      </c>
      <c r="J5806" s="632"/>
    </row>
    <row r="5807" spans="1:10" s="243" customFormat="1">
      <c r="A5807" s="635" t="s">
        <v>3150</v>
      </c>
      <c r="B5807" s="415" t="s">
        <v>2725</v>
      </c>
      <c r="C5807" s="313" t="s">
        <v>2726</v>
      </c>
      <c r="D5807" s="629">
        <v>1092</v>
      </c>
      <c r="E5807" s="451">
        <v>554.72</v>
      </c>
      <c r="F5807" s="630" t="s">
        <v>3259</v>
      </c>
      <c r="G5807" s="313" t="s">
        <v>2728</v>
      </c>
      <c r="H5807" s="634">
        <v>44630</v>
      </c>
      <c r="I5807" s="628">
        <f t="shared" si="71"/>
        <v>44630</v>
      </c>
      <c r="J5807" s="632"/>
    </row>
    <row r="5808" spans="1:10" s="243" customFormat="1">
      <c r="A5808" s="635" t="s">
        <v>3260</v>
      </c>
      <c r="B5808" s="415" t="s">
        <v>2725</v>
      </c>
      <c r="C5808" s="313" t="s">
        <v>2726</v>
      </c>
      <c r="D5808" s="629">
        <v>1092</v>
      </c>
      <c r="E5808" s="451">
        <v>776.6</v>
      </c>
      <c r="F5808" s="630" t="s">
        <v>3259</v>
      </c>
      <c r="G5808" s="313" t="s">
        <v>2728</v>
      </c>
      <c r="H5808" s="634">
        <v>44630</v>
      </c>
      <c r="I5808" s="628">
        <f t="shared" si="71"/>
        <v>44630</v>
      </c>
      <c r="J5808" s="632"/>
    </row>
    <row r="5809" spans="1:10" s="243" customFormat="1">
      <c r="A5809" s="635" t="s">
        <v>3231</v>
      </c>
      <c r="B5809" s="415" t="s">
        <v>3110</v>
      </c>
      <c r="C5809" s="313" t="s">
        <v>2726</v>
      </c>
      <c r="D5809" s="629" t="s">
        <v>3573</v>
      </c>
      <c r="E5809" s="451">
        <v>436563.23</v>
      </c>
      <c r="F5809" s="630" t="s">
        <v>3574</v>
      </c>
      <c r="G5809" s="313" t="s">
        <v>2728</v>
      </c>
      <c r="H5809" s="634">
        <v>44630</v>
      </c>
      <c r="I5809" s="628">
        <f t="shared" si="71"/>
        <v>44630</v>
      </c>
      <c r="J5809" s="632"/>
    </row>
    <row r="5810" spans="1:10" s="243" customFormat="1">
      <c r="A5810" s="635" t="s">
        <v>2745</v>
      </c>
      <c r="B5810" s="415" t="s">
        <v>2732</v>
      </c>
      <c r="C5810" s="313" t="s">
        <v>2726</v>
      </c>
      <c r="D5810" s="629" t="s">
        <v>6420</v>
      </c>
      <c r="E5810" s="451">
        <v>97132.44</v>
      </c>
      <c r="F5810" s="630" t="s">
        <v>3335</v>
      </c>
      <c r="G5810" s="313" t="s">
        <v>2728</v>
      </c>
      <c r="H5810" s="634">
        <v>44630</v>
      </c>
      <c r="I5810" s="628">
        <f t="shared" si="71"/>
        <v>44630</v>
      </c>
      <c r="J5810" s="632"/>
    </row>
    <row r="5811" spans="1:10" s="243" customFormat="1">
      <c r="A5811" s="635" t="s">
        <v>2745</v>
      </c>
      <c r="B5811" s="415" t="s">
        <v>2732</v>
      </c>
      <c r="C5811" s="313" t="s">
        <v>2726</v>
      </c>
      <c r="D5811" s="629" t="s">
        <v>6420</v>
      </c>
      <c r="E5811" s="451">
        <v>89600</v>
      </c>
      <c r="F5811" s="630" t="s">
        <v>3376</v>
      </c>
      <c r="G5811" s="313" t="s">
        <v>2728</v>
      </c>
      <c r="H5811" s="634">
        <v>44630</v>
      </c>
      <c r="I5811" s="628">
        <f t="shared" si="71"/>
        <v>44630</v>
      </c>
      <c r="J5811" s="632"/>
    </row>
    <row r="5812" spans="1:10" s="243" customFormat="1" ht="23.25">
      <c r="A5812" s="635" t="s">
        <v>2745</v>
      </c>
      <c r="B5812" s="415" t="s">
        <v>2732</v>
      </c>
      <c r="C5812" s="313" t="s">
        <v>2726</v>
      </c>
      <c r="D5812" s="629" t="s">
        <v>6420</v>
      </c>
      <c r="E5812" s="451">
        <v>83999.99</v>
      </c>
      <c r="F5812" s="630" t="s">
        <v>3735</v>
      </c>
      <c r="G5812" s="313" t="s">
        <v>2728</v>
      </c>
      <c r="H5812" s="634">
        <v>44630</v>
      </c>
      <c r="I5812" s="628">
        <f t="shared" si="71"/>
        <v>44630</v>
      </c>
      <c r="J5812" s="632"/>
    </row>
    <row r="5813" spans="1:10" s="243" customFormat="1">
      <c r="A5813" s="635" t="s">
        <v>2745</v>
      </c>
      <c r="B5813" s="415" t="s">
        <v>2732</v>
      </c>
      <c r="C5813" s="313" t="s">
        <v>2726</v>
      </c>
      <c r="D5813" s="629" t="s">
        <v>6420</v>
      </c>
      <c r="E5813" s="451">
        <v>92586.67</v>
      </c>
      <c r="F5813" s="630" t="s">
        <v>3839</v>
      </c>
      <c r="G5813" s="313" t="s">
        <v>2728</v>
      </c>
      <c r="H5813" s="634">
        <v>44630</v>
      </c>
      <c r="I5813" s="628">
        <f t="shared" si="71"/>
        <v>44630</v>
      </c>
      <c r="J5813" s="632"/>
    </row>
    <row r="5814" spans="1:10" s="243" customFormat="1" ht="23.25">
      <c r="A5814" s="635" t="s">
        <v>2745</v>
      </c>
      <c r="B5814" s="415" t="s">
        <v>2732</v>
      </c>
      <c r="C5814" s="313" t="s">
        <v>2726</v>
      </c>
      <c r="D5814" s="629" t="s">
        <v>6420</v>
      </c>
      <c r="E5814" s="451">
        <v>78400</v>
      </c>
      <c r="F5814" s="630" t="s">
        <v>3838</v>
      </c>
      <c r="G5814" s="313" t="s">
        <v>2728</v>
      </c>
      <c r="H5814" s="634">
        <v>44630</v>
      </c>
      <c r="I5814" s="628">
        <f t="shared" si="71"/>
        <v>44630</v>
      </c>
      <c r="J5814" s="632"/>
    </row>
    <row r="5815" spans="1:10" s="243" customFormat="1" ht="23.25">
      <c r="A5815" s="635" t="s">
        <v>2745</v>
      </c>
      <c r="B5815" s="415" t="s">
        <v>2732</v>
      </c>
      <c r="C5815" s="313" t="s">
        <v>2726</v>
      </c>
      <c r="D5815" s="629" t="s">
        <v>6420</v>
      </c>
      <c r="E5815" s="451">
        <v>73546.66</v>
      </c>
      <c r="F5815" s="630" t="s">
        <v>3735</v>
      </c>
      <c r="G5815" s="313" t="s">
        <v>2728</v>
      </c>
      <c r="H5815" s="634">
        <v>44630</v>
      </c>
      <c r="I5815" s="628">
        <f t="shared" si="71"/>
        <v>44630</v>
      </c>
      <c r="J5815" s="632"/>
    </row>
    <row r="5816" spans="1:10" s="243" customFormat="1" ht="23.25">
      <c r="A5816" s="635" t="s">
        <v>2745</v>
      </c>
      <c r="B5816" s="415" t="s">
        <v>2732</v>
      </c>
      <c r="C5816" s="313" t="s">
        <v>2726</v>
      </c>
      <c r="D5816" s="629" t="s">
        <v>6420</v>
      </c>
      <c r="E5816" s="451">
        <v>100800</v>
      </c>
      <c r="F5816" s="630" t="s">
        <v>4022</v>
      </c>
      <c r="G5816" s="313" t="s">
        <v>2728</v>
      </c>
      <c r="H5816" s="634">
        <v>44630</v>
      </c>
      <c r="I5816" s="628">
        <f t="shared" si="71"/>
        <v>44630</v>
      </c>
      <c r="J5816" s="632"/>
    </row>
    <row r="5817" spans="1:10" s="243" customFormat="1" ht="23.25">
      <c r="A5817" s="635" t="s">
        <v>2745</v>
      </c>
      <c r="B5817" s="415" t="s">
        <v>2732</v>
      </c>
      <c r="C5817" s="313" t="s">
        <v>2726</v>
      </c>
      <c r="D5817" s="629" t="s">
        <v>6420</v>
      </c>
      <c r="E5817" s="451">
        <v>80640</v>
      </c>
      <c r="F5817" s="630" t="s">
        <v>4022</v>
      </c>
      <c r="G5817" s="313" t="s">
        <v>2728</v>
      </c>
      <c r="H5817" s="634">
        <v>44630</v>
      </c>
      <c r="I5817" s="628">
        <f t="shared" si="71"/>
        <v>44630</v>
      </c>
      <c r="J5817" s="632"/>
    </row>
    <row r="5818" spans="1:10" s="243" customFormat="1" ht="23.25">
      <c r="A5818" s="635" t="s">
        <v>2745</v>
      </c>
      <c r="B5818" s="415" t="s">
        <v>2732</v>
      </c>
      <c r="C5818" s="313" t="s">
        <v>2726</v>
      </c>
      <c r="D5818" s="629" t="s">
        <v>6420</v>
      </c>
      <c r="E5818" s="451">
        <v>72427</v>
      </c>
      <c r="F5818" s="630" t="s">
        <v>3800</v>
      </c>
      <c r="G5818" s="313" t="s">
        <v>2728</v>
      </c>
      <c r="H5818" s="634">
        <v>44630</v>
      </c>
      <c r="I5818" s="628">
        <f t="shared" si="71"/>
        <v>44630</v>
      </c>
      <c r="J5818" s="632"/>
    </row>
    <row r="5819" spans="1:10" s="243" customFormat="1" ht="23.25">
      <c r="A5819" s="635" t="s">
        <v>2745</v>
      </c>
      <c r="B5819" s="415" t="s">
        <v>2732</v>
      </c>
      <c r="C5819" s="313" t="s">
        <v>2726</v>
      </c>
      <c r="D5819" s="629" t="s">
        <v>6420</v>
      </c>
      <c r="E5819" s="451">
        <v>85022.93</v>
      </c>
      <c r="F5819" s="630" t="s">
        <v>6421</v>
      </c>
      <c r="G5819" s="313" t="s">
        <v>2728</v>
      </c>
      <c r="H5819" s="634">
        <v>44630</v>
      </c>
      <c r="I5819" s="628">
        <f t="shared" si="71"/>
        <v>44630</v>
      </c>
      <c r="J5819" s="632"/>
    </row>
    <row r="5820" spans="1:10" s="243" customFormat="1">
      <c r="A5820" s="635" t="s">
        <v>2767</v>
      </c>
      <c r="B5820" s="415" t="s">
        <v>2725</v>
      </c>
      <c r="C5820" s="313" t="s">
        <v>2726</v>
      </c>
      <c r="D5820" s="629">
        <v>1104</v>
      </c>
      <c r="E5820" s="451">
        <v>30000</v>
      </c>
      <c r="F5820" s="630" t="s">
        <v>2824</v>
      </c>
      <c r="G5820" s="313" t="s">
        <v>2728</v>
      </c>
      <c r="H5820" s="634">
        <v>44631</v>
      </c>
      <c r="I5820" s="628">
        <f t="shared" si="71"/>
        <v>44631</v>
      </c>
      <c r="J5820" s="632"/>
    </row>
    <row r="5821" spans="1:10" s="243" customFormat="1" ht="23.25">
      <c r="A5821" s="635" t="s">
        <v>2879</v>
      </c>
      <c r="B5821" s="415" t="s">
        <v>2725</v>
      </c>
      <c r="C5821" s="313" t="s">
        <v>2726</v>
      </c>
      <c r="D5821" s="629">
        <v>1105</v>
      </c>
      <c r="E5821" s="451">
        <v>7920</v>
      </c>
      <c r="F5821" s="630" t="s">
        <v>3425</v>
      </c>
      <c r="G5821" s="313" t="s">
        <v>2728</v>
      </c>
      <c r="H5821" s="634">
        <v>44631</v>
      </c>
      <c r="I5821" s="628">
        <f t="shared" si="71"/>
        <v>44631</v>
      </c>
      <c r="J5821" s="632"/>
    </row>
    <row r="5822" spans="1:10" s="243" customFormat="1">
      <c r="A5822" s="635" t="s">
        <v>6422</v>
      </c>
      <c r="B5822" s="415" t="s">
        <v>2725</v>
      </c>
      <c r="C5822" s="313" t="s">
        <v>2726</v>
      </c>
      <c r="D5822" s="629">
        <v>1106</v>
      </c>
      <c r="E5822" s="451">
        <v>3300</v>
      </c>
      <c r="F5822" s="630" t="s">
        <v>3363</v>
      </c>
      <c r="G5822" s="313" t="s">
        <v>2728</v>
      </c>
      <c r="H5822" s="634">
        <v>44631</v>
      </c>
      <c r="I5822" s="628">
        <f t="shared" si="71"/>
        <v>44631</v>
      </c>
      <c r="J5822" s="632"/>
    </row>
    <row r="5823" spans="1:10" s="243" customFormat="1">
      <c r="A5823" s="635" t="s">
        <v>2742</v>
      </c>
      <c r="B5823" s="415" t="s">
        <v>2725</v>
      </c>
      <c r="C5823" s="313" t="s">
        <v>2726</v>
      </c>
      <c r="D5823" s="629">
        <v>1107</v>
      </c>
      <c r="E5823" s="451">
        <v>1200</v>
      </c>
      <c r="F5823" s="630" t="s">
        <v>3449</v>
      </c>
      <c r="G5823" s="313" t="s">
        <v>2728</v>
      </c>
      <c r="H5823" s="634">
        <v>44631</v>
      </c>
      <c r="I5823" s="628">
        <f t="shared" si="71"/>
        <v>44631</v>
      </c>
      <c r="J5823" s="632"/>
    </row>
    <row r="5824" spans="1:10" s="243" customFormat="1">
      <c r="A5824" s="635" t="s">
        <v>2800</v>
      </c>
      <c r="B5824" s="415" t="s">
        <v>2725</v>
      </c>
      <c r="C5824" s="313" t="s">
        <v>2726</v>
      </c>
      <c r="D5824" s="629">
        <v>1108</v>
      </c>
      <c r="E5824" s="451">
        <v>10000</v>
      </c>
      <c r="F5824" s="630" t="s">
        <v>3688</v>
      </c>
      <c r="G5824" s="313" t="s">
        <v>2728</v>
      </c>
      <c r="H5824" s="634">
        <v>44631</v>
      </c>
      <c r="I5824" s="628">
        <f t="shared" si="71"/>
        <v>44631</v>
      </c>
      <c r="J5824" s="632"/>
    </row>
    <row r="5825" spans="1:10" s="243" customFormat="1">
      <c r="A5825" s="635" t="s">
        <v>2785</v>
      </c>
      <c r="B5825" s="415" t="s">
        <v>2725</v>
      </c>
      <c r="C5825" s="313" t="s">
        <v>2726</v>
      </c>
      <c r="D5825" s="629">
        <v>1109</v>
      </c>
      <c r="E5825" s="451">
        <v>6000</v>
      </c>
      <c r="F5825" s="630" t="s">
        <v>4143</v>
      </c>
      <c r="G5825" s="313" t="s">
        <v>2728</v>
      </c>
      <c r="H5825" s="634">
        <v>44631</v>
      </c>
      <c r="I5825" s="628">
        <f t="shared" si="71"/>
        <v>44631</v>
      </c>
      <c r="J5825" s="632"/>
    </row>
    <row r="5826" spans="1:10" s="243" customFormat="1" ht="23.25">
      <c r="A5826" s="635" t="s">
        <v>2800</v>
      </c>
      <c r="B5826" s="415" t="s">
        <v>2725</v>
      </c>
      <c r="C5826" s="313" t="s">
        <v>2726</v>
      </c>
      <c r="D5826" s="629">
        <v>1110</v>
      </c>
      <c r="E5826" s="451">
        <v>15000</v>
      </c>
      <c r="F5826" s="630" t="s">
        <v>4110</v>
      </c>
      <c r="G5826" s="313" t="s">
        <v>2728</v>
      </c>
      <c r="H5826" s="634">
        <v>44631</v>
      </c>
      <c r="I5826" s="628">
        <f t="shared" si="71"/>
        <v>44631</v>
      </c>
      <c r="J5826" s="632"/>
    </row>
    <row r="5827" spans="1:10" s="243" customFormat="1">
      <c r="A5827" s="635" t="s">
        <v>2785</v>
      </c>
      <c r="B5827" s="415" t="s">
        <v>2725</v>
      </c>
      <c r="C5827" s="313" t="s">
        <v>2726</v>
      </c>
      <c r="D5827" s="629">
        <v>1111</v>
      </c>
      <c r="E5827" s="451">
        <v>9000</v>
      </c>
      <c r="F5827" s="630" t="s">
        <v>3676</v>
      </c>
      <c r="G5827" s="313" t="s">
        <v>2728</v>
      </c>
      <c r="H5827" s="634">
        <v>44631</v>
      </c>
      <c r="I5827" s="628">
        <f t="shared" si="71"/>
        <v>44631</v>
      </c>
      <c r="J5827" s="632"/>
    </row>
    <row r="5828" spans="1:10" s="243" customFormat="1" ht="23.25">
      <c r="A5828" s="635" t="s">
        <v>2785</v>
      </c>
      <c r="B5828" s="415" t="s">
        <v>2725</v>
      </c>
      <c r="C5828" s="313" t="s">
        <v>2726</v>
      </c>
      <c r="D5828" s="629">
        <v>1112</v>
      </c>
      <c r="E5828" s="451">
        <v>6000</v>
      </c>
      <c r="F5828" s="630" t="s">
        <v>4140</v>
      </c>
      <c r="G5828" s="313" t="s">
        <v>2728</v>
      </c>
      <c r="H5828" s="634">
        <v>44631</v>
      </c>
      <c r="I5828" s="628">
        <f t="shared" si="71"/>
        <v>44631</v>
      </c>
      <c r="J5828" s="632"/>
    </row>
    <row r="5829" spans="1:10" s="243" customFormat="1">
      <c r="A5829" s="635" t="s">
        <v>2800</v>
      </c>
      <c r="B5829" s="415" t="s">
        <v>2725</v>
      </c>
      <c r="C5829" s="313" t="s">
        <v>2726</v>
      </c>
      <c r="D5829" s="629">
        <v>1113</v>
      </c>
      <c r="E5829" s="451">
        <v>15000</v>
      </c>
      <c r="F5829" s="630" t="s">
        <v>6407</v>
      </c>
      <c r="G5829" s="313" t="s">
        <v>2728</v>
      </c>
      <c r="H5829" s="634">
        <v>44631</v>
      </c>
      <c r="I5829" s="628">
        <f t="shared" si="71"/>
        <v>44631</v>
      </c>
      <c r="J5829" s="632"/>
    </row>
    <row r="5830" spans="1:10" s="243" customFormat="1">
      <c r="A5830" s="635" t="s">
        <v>2785</v>
      </c>
      <c r="B5830" s="415" t="s">
        <v>2725</v>
      </c>
      <c r="C5830" s="313" t="s">
        <v>2726</v>
      </c>
      <c r="D5830" s="629">
        <v>1114</v>
      </c>
      <c r="E5830" s="451">
        <v>9000</v>
      </c>
      <c r="F5830" s="630" t="s">
        <v>4005</v>
      </c>
      <c r="G5830" s="313" t="s">
        <v>2728</v>
      </c>
      <c r="H5830" s="634">
        <v>44631</v>
      </c>
      <c r="I5830" s="628">
        <f t="shared" ref="I5830:I5893" si="72">H5830+0</f>
        <v>44631</v>
      </c>
      <c r="J5830" s="632"/>
    </row>
    <row r="5831" spans="1:10" s="243" customFormat="1">
      <c r="A5831" s="635" t="s">
        <v>2800</v>
      </c>
      <c r="B5831" s="415" t="s">
        <v>2725</v>
      </c>
      <c r="C5831" s="313" t="s">
        <v>2726</v>
      </c>
      <c r="D5831" s="629">
        <v>1115</v>
      </c>
      <c r="E5831" s="451">
        <v>10000</v>
      </c>
      <c r="F5831" s="630" t="s">
        <v>3186</v>
      </c>
      <c r="G5831" s="313" t="s">
        <v>2728</v>
      </c>
      <c r="H5831" s="634">
        <v>44631</v>
      </c>
      <c r="I5831" s="628">
        <f t="shared" si="72"/>
        <v>44631</v>
      </c>
      <c r="J5831" s="632"/>
    </row>
    <row r="5832" spans="1:10" s="243" customFormat="1">
      <c r="A5832" s="635" t="s">
        <v>2785</v>
      </c>
      <c r="B5832" s="415" t="s">
        <v>2725</v>
      </c>
      <c r="C5832" s="313" t="s">
        <v>2726</v>
      </c>
      <c r="D5832" s="629">
        <v>1116</v>
      </c>
      <c r="E5832" s="451">
        <v>6000</v>
      </c>
      <c r="F5832" s="630" t="s">
        <v>3344</v>
      </c>
      <c r="G5832" s="313" t="s">
        <v>2728</v>
      </c>
      <c r="H5832" s="634">
        <v>44631</v>
      </c>
      <c r="I5832" s="628">
        <f t="shared" si="72"/>
        <v>44631</v>
      </c>
      <c r="J5832" s="632"/>
    </row>
    <row r="5833" spans="1:10" s="243" customFormat="1">
      <c r="A5833" s="635" t="s">
        <v>2785</v>
      </c>
      <c r="B5833" s="415" t="s">
        <v>2725</v>
      </c>
      <c r="C5833" s="313" t="s">
        <v>2726</v>
      </c>
      <c r="D5833" s="629">
        <v>1117</v>
      </c>
      <c r="E5833" s="451">
        <v>6000</v>
      </c>
      <c r="F5833" s="630" t="s">
        <v>3693</v>
      </c>
      <c r="G5833" s="313" t="s">
        <v>2728</v>
      </c>
      <c r="H5833" s="634">
        <v>44631</v>
      </c>
      <c r="I5833" s="628">
        <f t="shared" si="72"/>
        <v>44631</v>
      </c>
      <c r="J5833" s="632"/>
    </row>
    <row r="5834" spans="1:10" s="243" customFormat="1">
      <c r="A5834" s="635" t="s">
        <v>2800</v>
      </c>
      <c r="B5834" s="415" t="s">
        <v>2725</v>
      </c>
      <c r="C5834" s="313" t="s">
        <v>2726</v>
      </c>
      <c r="D5834" s="629">
        <v>1118</v>
      </c>
      <c r="E5834" s="451">
        <v>10000</v>
      </c>
      <c r="F5834" s="630" t="s">
        <v>3256</v>
      </c>
      <c r="G5834" s="313" t="s">
        <v>2728</v>
      </c>
      <c r="H5834" s="634">
        <v>44631</v>
      </c>
      <c r="I5834" s="628">
        <f t="shared" si="72"/>
        <v>44631</v>
      </c>
      <c r="J5834" s="632"/>
    </row>
    <row r="5835" spans="1:10" s="243" customFormat="1">
      <c r="A5835" s="635" t="s">
        <v>2800</v>
      </c>
      <c r="B5835" s="415" t="s">
        <v>2725</v>
      </c>
      <c r="C5835" s="313" t="s">
        <v>2726</v>
      </c>
      <c r="D5835" s="629">
        <v>1119</v>
      </c>
      <c r="E5835" s="451">
        <v>10000</v>
      </c>
      <c r="F5835" s="630" t="s">
        <v>3086</v>
      </c>
      <c r="G5835" s="313" t="s">
        <v>2728</v>
      </c>
      <c r="H5835" s="634">
        <v>44631</v>
      </c>
      <c r="I5835" s="628">
        <f t="shared" si="72"/>
        <v>44631</v>
      </c>
      <c r="J5835" s="632"/>
    </row>
    <row r="5836" spans="1:10" s="243" customFormat="1" ht="23.25">
      <c r="A5836" s="635" t="s">
        <v>2800</v>
      </c>
      <c r="B5836" s="415" t="s">
        <v>2725</v>
      </c>
      <c r="C5836" s="313" t="s">
        <v>2726</v>
      </c>
      <c r="D5836" s="629">
        <v>1120</v>
      </c>
      <c r="E5836" s="451">
        <v>10000</v>
      </c>
      <c r="F5836" s="630" t="s">
        <v>3249</v>
      </c>
      <c r="G5836" s="313" t="s">
        <v>2728</v>
      </c>
      <c r="H5836" s="634">
        <v>44631</v>
      </c>
      <c r="I5836" s="628">
        <f t="shared" si="72"/>
        <v>44631</v>
      </c>
      <c r="J5836" s="632"/>
    </row>
    <row r="5837" spans="1:10" s="243" customFormat="1">
      <c r="A5837" s="635" t="s">
        <v>2785</v>
      </c>
      <c r="B5837" s="415" t="s">
        <v>2725</v>
      </c>
      <c r="C5837" s="313" t="s">
        <v>2726</v>
      </c>
      <c r="D5837" s="629">
        <v>1121</v>
      </c>
      <c r="E5837" s="451">
        <v>6000</v>
      </c>
      <c r="F5837" s="630" t="s">
        <v>3664</v>
      </c>
      <c r="G5837" s="313" t="s">
        <v>2728</v>
      </c>
      <c r="H5837" s="634">
        <v>44631</v>
      </c>
      <c r="I5837" s="628">
        <f t="shared" si="72"/>
        <v>44631</v>
      </c>
      <c r="J5837" s="632"/>
    </row>
    <row r="5838" spans="1:10" s="243" customFormat="1">
      <c r="A5838" s="635" t="s">
        <v>2800</v>
      </c>
      <c r="B5838" s="415" t="s">
        <v>2725</v>
      </c>
      <c r="C5838" s="313" t="s">
        <v>2726</v>
      </c>
      <c r="D5838" s="629">
        <v>1122</v>
      </c>
      <c r="E5838" s="451">
        <v>15000</v>
      </c>
      <c r="F5838" s="630" t="s">
        <v>3192</v>
      </c>
      <c r="G5838" s="313" t="s">
        <v>2728</v>
      </c>
      <c r="H5838" s="634">
        <v>44631</v>
      </c>
      <c r="I5838" s="628">
        <f t="shared" si="72"/>
        <v>44631</v>
      </c>
      <c r="J5838" s="632"/>
    </row>
    <row r="5839" spans="1:10" s="243" customFormat="1">
      <c r="A5839" s="635" t="s">
        <v>2785</v>
      </c>
      <c r="B5839" s="415" t="s">
        <v>2725</v>
      </c>
      <c r="C5839" s="313" t="s">
        <v>2726</v>
      </c>
      <c r="D5839" s="629">
        <v>1123</v>
      </c>
      <c r="E5839" s="451">
        <v>9000</v>
      </c>
      <c r="F5839" s="630" t="s">
        <v>2919</v>
      </c>
      <c r="G5839" s="313" t="s">
        <v>2728</v>
      </c>
      <c r="H5839" s="634">
        <v>44631</v>
      </c>
      <c r="I5839" s="628">
        <f t="shared" si="72"/>
        <v>44631</v>
      </c>
      <c r="J5839" s="632"/>
    </row>
    <row r="5840" spans="1:10" s="243" customFormat="1">
      <c r="A5840" s="635" t="s">
        <v>2800</v>
      </c>
      <c r="B5840" s="415" t="s">
        <v>2725</v>
      </c>
      <c r="C5840" s="313" t="s">
        <v>2726</v>
      </c>
      <c r="D5840" s="629">
        <v>1124</v>
      </c>
      <c r="E5840" s="451">
        <v>10000</v>
      </c>
      <c r="F5840" s="630" t="s">
        <v>3028</v>
      </c>
      <c r="G5840" s="313" t="s">
        <v>2728</v>
      </c>
      <c r="H5840" s="634">
        <v>44631</v>
      </c>
      <c r="I5840" s="628">
        <f t="shared" si="72"/>
        <v>44631</v>
      </c>
      <c r="J5840" s="632"/>
    </row>
    <row r="5841" spans="1:10" s="243" customFormat="1">
      <c r="A5841" s="635" t="s">
        <v>2785</v>
      </c>
      <c r="B5841" s="415" t="s">
        <v>2725</v>
      </c>
      <c r="C5841" s="313" t="s">
        <v>2726</v>
      </c>
      <c r="D5841" s="629">
        <v>1125</v>
      </c>
      <c r="E5841" s="451">
        <v>6000</v>
      </c>
      <c r="F5841" s="630" t="s">
        <v>3622</v>
      </c>
      <c r="G5841" s="313" t="s">
        <v>2728</v>
      </c>
      <c r="H5841" s="634">
        <v>44631</v>
      </c>
      <c r="I5841" s="628">
        <f t="shared" si="72"/>
        <v>44631</v>
      </c>
      <c r="J5841" s="632"/>
    </row>
    <row r="5842" spans="1:10" s="243" customFormat="1">
      <c r="A5842" s="635" t="s">
        <v>2785</v>
      </c>
      <c r="B5842" s="415" t="s">
        <v>2725</v>
      </c>
      <c r="C5842" s="313" t="s">
        <v>2726</v>
      </c>
      <c r="D5842" s="629">
        <v>1126</v>
      </c>
      <c r="E5842" s="451">
        <v>6000</v>
      </c>
      <c r="F5842" s="630" t="s">
        <v>3345</v>
      </c>
      <c r="G5842" s="313" t="s">
        <v>2728</v>
      </c>
      <c r="H5842" s="634">
        <v>44631</v>
      </c>
      <c r="I5842" s="628">
        <f t="shared" si="72"/>
        <v>44631</v>
      </c>
      <c r="J5842" s="632"/>
    </row>
    <row r="5843" spans="1:10" s="243" customFormat="1">
      <c r="A5843" s="635" t="s">
        <v>2800</v>
      </c>
      <c r="B5843" s="415" t="s">
        <v>2725</v>
      </c>
      <c r="C5843" s="313" t="s">
        <v>2726</v>
      </c>
      <c r="D5843" s="629">
        <v>1127</v>
      </c>
      <c r="E5843" s="451">
        <v>10000</v>
      </c>
      <c r="F5843" s="630" t="s">
        <v>3462</v>
      </c>
      <c r="G5843" s="313" t="s">
        <v>2728</v>
      </c>
      <c r="H5843" s="634">
        <v>44631</v>
      </c>
      <c r="I5843" s="628">
        <f t="shared" si="72"/>
        <v>44631</v>
      </c>
      <c r="J5843" s="632"/>
    </row>
    <row r="5844" spans="1:10" s="243" customFormat="1">
      <c r="A5844" s="635" t="s">
        <v>2800</v>
      </c>
      <c r="B5844" s="415" t="s">
        <v>2725</v>
      </c>
      <c r="C5844" s="313" t="s">
        <v>2726</v>
      </c>
      <c r="D5844" s="629">
        <v>1128</v>
      </c>
      <c r="E5844" s="451">
        <v>32000</v>
      </c>
      <c r="F5844" s="630" t="s">
        <v>3468</v>
      </c>
      <c r="G5844" s="313" t="s">
        <v>2728</v>
      </c>
      <c r="H5844" s="634">
        <v>44631</v>
      </c>
      <c r="I5844" s="628">
        <f t="shared" si="72"/>
        <v>44631</v>
      </c>
      <c r="J5844" s="632"/>
    </row>
    <row r="5845" spans="1:10" s="243" customFormat="1">
      <c r="A5845" s="635" t="s">
        <v>2800</v>
      </c>
      <c r="B5845" s="415" t="s">
        <v>2725</v>
      </c>
      <c r="C5845" s="313" t="s">
        <v>2726</v>
      </c>
      <c r="D5845" s="629">
        <v>1129</v>
      </c>
      <c r="E5845" s="451">
        <v>20000</v>
      </c>
      <c r="F5845" s="630" t="s">
        <v>4041</v>
      </c>
      <c r="G5845" s="313" t="s">
        <v>2728</v>
      </c>
      <c r="H5845" s="634">
        <v>44631</v>
      </c>
      <c r="I5845" s="628">
        <f t="shared" si="72"/>
        <v>44631</v>
      </c>
      <c r="J5845" s="632"/>
    </row>
    <row r="5846" spans="1:10" s="243" customFormat="1">
      <c r="A5846" s="635" t="s">
        <v>2800</v>
      </c>
      <c r="B5846" s="415" t="s">
        <v>2725</v>
      </c>
      <c r="C5846" s="313" t="s">
        <v>2726</v>
      </c>
      <c r="D5846" s="629">
        <v>1130</v>
      </c>
      <c r="E5846" s="451">
        <v>28000</v>
      </c>
      <c r="F5846" s="630" t="s">
        <v>3008</v>
      </c>
      <c r="G5846" s="313" t="s">
        <v>2728</v>
      </c>
      <c r="H5846" s="634">
        <v>44631</v>
      </c>
      <c r="I5846" s="628">
        <f t="shared" si="72"/>
        <v>44631</v>
      </c>
      <c r="J5846" s="632"/>
    </row>
    <row r="5847" spans="1:10" s="243" customFormat="1">
      <c r="A5847" s="635" t="s">
        <v>2800</v>
      </c>
      <c r="B5847" s="415" t="s">
        <v>2725</v>
      </c>
      <c r="C5847" s="313" t="s">
        <v>2726</v>
      </c>
      <c r="D5847" s="629">
        <v>1131</v>
      </c>
      <c r="E5847" s="451">
        <v>36000</v>
      </c>
      <c r="F5847" s="630" t="s">
        <v>3862</v>
      </c>
      <c r="G5847" s="313" t="s">
        <v>2728</v>
      </c>
      <c r="H5847" s="634">
        <v>44631</v>
      </c>
      <c r="I5847" s="628">
        <f t="shared" si="72"/>
        <v>44631</v>
      </c>
      <c r="J5847" s="632"/>
    </row>
    <row r="5848" spans="1:10" s="243" customFormat="1">
      <c r="A5848" s="635" t="s">
        <v>3150</v>
      </c>
      <c r="B5848" s="415" t="s">
        <v>2725</v>
      </c>
      <c r="C5848" s="313" t="s">
        <v>2726</v>
      </c>
      <c r="D5848" s="629">
        <v>1132</v>
      </c>
      <c r="E5848" s="451">
        <v>6675</v>
      </c>
      <c r="F5848" s="630" t="s">
        <v>3259</v>
      </c>
      <c r="G5848" s="313" t="s">
        <v>2728</v>
      </c>
      <c r="H5848" s="634">
        <v>44631</v>
      </c>
      <c r="I5848" s="628">
        <f t="shared" si="72"/>
        <v>44631</v>
      </c>
      <c r="J5848" s="632"/>
    </row>
    <row r="5849" spans="1:10" s="243" customFormat="1">
      <c r="A5849" s="635" t="s">
        <v>3260</v>
      </c>
      <c r="B5849" s="415" t="s">
        <v>2725</v>
      </c>
      <c r="C5849" s="313" t="s">
        <v>2726</v>
      </c>
      <c r="D5849" s="629">
        <v>1132</v>
      </c>
      <c r="E5849" s="451">
        <v>12510</v>
      </c>
      <c r="F5849" s="630" t="s">
        <v>3259</v>
      </c>
      <c r="G5849" s="313" t="s">
        <v>2728</v>
      </c>
      <c r="H5849" s="634">
        <v>44631</v>
      </c>
      <c r="I5849" s="628">
        <f t="shared" si="72"/>
        <v>44631</v>
      </c>
      <c r="J5849" s="632"/>
    </row>
    <row r="5850" spans="1:10" s="243" customFormat="1">
      <c r="A5850" s="635" t="s">
        <v>2785</v>
      </c>
      <c r="B5850" s="415" t="s">
        <v>2725</v>
      </c>
      <c r="C5850" s="313" t="s">
        <v>2726</v>
      </c>
      <c r="D5850" s="629">
        <v>1133</v>
      </c>
      <c r="E5850" s="451">
        <v>6000</v>
      </c>
      <c r="F5850" s="630" t="s">
        <v>3961</v>
      </c>
      <c r="G5850" s="313" t="s">
        <v>2728</v>
      </c>
      <c r="H5850" s="634">
        <v>44631</v>
      </c>
      <c r="I5850" s="628">
        <f t="shared" si="72"/>
        <v>44631</v>
      </c>
      <c r="J5850" s="632"/>
    </row>
    <row r="5851" spans="1:10" s="243" customFormat="1" ht="23.25">
      <c r="A5851" s="635" t="s">
        <v>2971</v>
      </c>
      <c r="B5851" s="415" t="s">
        <v>2725</v>
      </c>
      <c r="C5851" s="313" t="s">
        <v>2726</v>
      </c>
      <c r="D5851" s="629">
        <v>1134</v>
      </c>
      <c r="E5851" s="451">
        <v>6455.16</v>
      </c>
      <c r="F5851" s="630" t="s">
        <v>3425</v>
      </c>
      <c r="G5851" s="313" t="s">
        <v>2728</v>
      </c>
      <c r="H5851" s="634">
        <v>44631</v>
      </c>
      <c r="I5851" s="628">
        <f t="shared" si="72"/>
        <v>44631</v>
      </c>
      <c r="J5851" s="632"/>
    </row>
    <row r="5852" spans="1:10" s="243" customFormat="1" ht="34.9">
      <c r="A5852" s="635" t="s">
        <v>2879</v>
      </c>
      <c r="B5852" s="415" t="s">
        <v>2725</v>
      </c>
      <c r="C5852" s="313" t="s">
        <v>2726</v>
      </c>
      <c r="D5852" s="629">
        <v>1135</v>
      </c>
      <c r="E5852" s="451">
        <v>6944.4</v>
      </c>
      <c r="F5852" s="630" t="s">
        <v>2880</v>
      </c>
      <c r="G5852" s="313" t="s">
        <v>2728</v>
      </c>
      <c r="H5852" s="634">
        <v>44631</v>
      </c>
      <c r="I5852" s="628">
        <f t="shared" si="72"/>
        <v>44631</v>
      </c>
      <c r="J5852" s="632"/>
    </row>
    <row r="5853" spans="1:10" s="243" customFormat="1" ht="23.25">
      <c r="A5853" s="635" t="s">
        <v>2879</v>
      </c>
      <c r="B5853" s="415" t="s">
        <v>2725</v>
      </c>
      <c r="C5853" s="313" t="s">
        <v>2726</v>
      </c>
      <c r="D5853" s="629">
        <v>1136</v>
      </c>
      <c r="E5853" s="451">
        <v>6696</v>
      </c>
      <c r="F5853" s="630" t="s">
        <v>4103</v>
      </c>
      <c r="G5853" s="313" t="s">
        <v>2728</v>
      </c>
      <c r="H5853" s="634">
        <v>44631</v>
      </c>
      <c r="I5853" s="628">
        <f t="shared" si="72"/>
        <v>44631</v>
      </c>
      <c r="J5853" s="632"/>
    </row>
    <row r="5854" spans="1:10" s="243" customFormat="1">
      <c r="A5854" s="635" t="s">
        <v>2742</v>
      </c>
      <c r="B5854" s="415" t="s">
        <v>2725</v>
      </c>
      <c r="C5854" s="313" t="s">
        <v>2726</v>
      </c>
      <c r="D5854" s="629">
        <v>1137</v>
      </c>
      <c r="E5854" s="451">
        <v>2900</v>
      </c>
      <c r="F5854" s="630" t="s">
        <v>3071</v>
      </c>
      <c r="G5854" s="313" t="s">
        <v>2728</v>
      </c>
      <c r="H5854" s="634">
        <v>44631</v>
      </c>
      <c r="I5854" s="628">
        <f t="shared" si="72"/>
        <v>44631</v>
      </c>
      <c r="J5854" s="632"/>
    </row>
    <row r="5855" spans="1:10" s="243" customFormat="1">
      <c r="A5855" s="635" t="s">
        <v>2991</v>
      </c>
      <c r="B5855" s="415" t="s">
        <v>2732</v>
      </c>
      <c r="C5855" s="313" t="s">
        <v>2726</v>
      </c>
      <c r="D5855" s="629" t="s">
        <v>6423</v>
      </c>
      <c r="E5855" s="451">
        <v>56000</v>
      </c>
      <c r="F5855" s="630" t="s">
        <v>4034</v>
      </c>
      <c r="G5855" s="313" t="s">
        <v>2728</v>
      </c>
      <c r="H5855" s="634">
        <v>44631</v>
      </c>
      <c r="I5855" s="628">
        <f t="shared" si="72"/>
        <v>44631</v>
      </c>
      <c r="J5855" s="632"/>
    </row>
    <row r="5856" spans="1:10" s="243" customFormat="1" ht="23.25">
      <c r="A5856" s="635" t="s">
        <v>2991</v>
      </c>
      <c r="B5856" s="415" t="s">
        <v>2732</v>
      </c>
      <c r="C5856" s="313" t="s">
        <v>2726</v>
      </c>
      <c r="D5856" s="629" t="s">
        <v>6423</v>
      </c>
      <c r="E5856" s="451">
        <v>40000</v>
      </c>
      <c r="F5856" s="630" t="s">
        <v>3144</v>
      </c>
      <c r="G5856" s="313" t="s">
        <v>2728</v>
      </c>
      <c r="H5856" s="634">
        <v>44631</v>
      </c>
      <c r="I5856" s="628">
        <f t="shared" si="72"/>
        <v>44631</v>
      </c>
      <c r="J5856" s="632"/>
    </row>
    <row r="5857" spans="1:10" s="243" customFormat="1">
      <c r="A5857" s="635" t="s">
        <v>2991</v>
      </c>
      <c r="B5857" s="415" t="s">
        <v>2732</v>
      </c>
      <c r="C5857" s="313" t="s">
        <v>2726</v>
      </c>
      <c r="D5857" s="629" t="s">
        <v>6423</v>
      </c>
      <c r="E5857" s="451">
        <v>70000</v>
      </c>
      <c r="F5857" s="630" t="s">
        <v>4036</v>
      </c>
      <c r="G5857" s="313" t="s">
        <v>2728</v>
      </c>
      <c r="H5857" s="634">
        <v>44631</v>
      </c>
      <c r="I5857" s="628">
        <f t="shared" si="72"/>
        <v>44631</v>
      </c>
      <c r="J5857" s="632"/>
    </row>
    <row r="5858" spans="1:10" s="243" customFormat="1">
      <c r="A5858" s="635" t="s">
        <v>2991</v>
      </c>
      <c r="B5858" s="415" t="s">
        <v>2732</v>
      </c>
      <c r="C5858" s="313" t="s">
        <v>2726</v>
      </c>
      <c r="D5858" s="629" t="s">
        <v>6423</v>
      </c>
      <c r="E5858" s="451">
        <v>59700</v>
      </c>
      <c r="F5858" s="630" t="s">
        <v>3658</v>
      </c>
      <c r="G5858" s="313" t="s">
        <v>2728</v>
      </c>
      <c r="H5858" s="634">
        <v>44631</v>
      </c>
      <c r="I5858" s="628">
        <f t="shared" si="72"/>
        <v>44631</v>
      </c>
      <c r="J5858" s="632"/>
    </row>
    <row r="5859" spans="1:10" s="243" customFormat="1">
      <c r="A5859" s="635" t="s">
        <v>2991</v>
      </c>
      <c r="B5859" s="415" t="s">
        <v>2732</v>
      </c>
      <c r="C5859" s="313" t="s">
        <v>2726</v>
      </c>
      <c r="D5859" s="629" t="s">
        <v>6423</v>
      </c>
      <c r="E5859" s="451">
        <v>40000</v>
      </c>
      <c r="F5859" s="630" t="s">
        <v>3890</v>
      </c>
      <c r="G5859" s="313" t="s">
        <v>2728</v>
      </c>
      <c r="H5859" s="634">
        <v>44631</v>
      </c>
      <c r="I5859" s="628">
        <f t="shared" si="72"/>
        <v>44631</v>
      </c>
      <c r="J5859" s="632"/>
    </row>
    <row r="5860" spans="1:10" s="243" customFormat="1">
      <c r="A5860" s="635" t="s">
        <v>2991</v>
      </c>
      <c r="B5860" s="415" t="s">
        <v>2732</v>
      </c>
      <c r="C5860" s="313" t="s">
        <v>2726</v>
      </c>
      <c r="D5860" s="629" t="s">
        <v>6423</v>
      </c>
      <c r="E5860" s="451">
        <v>68000</v>
      </c>
      <c r="F5860" s="630" t="s">
        <v>6424</v>
      </c>
      <c r="G5860" s="313" t="s">
        <v>2728</v>
      </c>
      <c r="H5860" s="634">
        <v>44631</v>
      </c>
      <c r="I5860" s="628">
        <f t="shared" si="72"/>
        <v>44631</v>
      </c>
      <c r="J5860" s="632"/>
    </row>
    <row r="5861" spans="1:10" s="243" customFormat="1">
      <c r="A5861" s="635" t="s">
        <v>2991</v>
      </c>
      <c r="B5861" s="415" t="s">
        <v>2732</v>
      </c>
      <c r="C5861" s="313" t="s">
        <v>2726</v>
      </c>
      <c r="D5861" s="629" t="s">
        <v>6423</v>
      </c>
      <c r="E5861" s="451">
        <v>63000</v>
      </c>
      <c r="F5861" s="630" t="s">
        <v>3470</v>
      </c>
      <c r="G5861" s="313" t="s">
        <v>2728</v>
      </c>
      <c r="H5861" s="634">
        <v>44631</v>
      </c>
      <c r="I5861" s="628">
        <f t="shared" si="72"/>
        <v>44631</v>
      </c>
      <c r="J5861" s="632"/>
    </row>
    <row r="5862" spans="1:10" s="243" customFormat="1">
      <c r="A5862" s="635" t="s">
        <v>2791</v>
      </c>
      <c r="B5862" s="415" t="s">
        <v>2725</v>
      </c>
      <c r="C5862" s="313" t="s">
        <v>2726</v>
      </c>
      <c r="D5862" s="629">
        <v>1145</v>
      </c>
      <c r="E5862" s="451">
        <v>30000</v>
      </c>
      <c r="F5862" s="630" t="s">
        <v>6425</v>
      </c>
      <c r="G5862" s="313" t="s">
        <v>2728</v>
      </c>
      <c r="H5862" s="634">
        <v>44634</v>
      </c>
      <c r="I5862" s="628">
        <f t="shared" si="72"/>
        <v>44634</v>
      </c>
      <c r="J5862" s="632"/>
    </row>
    <row r="5863" spans="1:10" s="243" customFormat="1">
      <c r="A5863" s="635" t="s">
        <v>2749</v>
      </c>
      <c r="B5863" s="415" t="s">
        <v>2725</v>
      </c>
      <c r="C5863" s="313" t="s">
        <v>2726</v>
      </c>
      <c r="D5863" s="629">
        <v>1146</v>
      </c>
      <c r="E5863" s="451">
        <v>36000</v>
      </c>
      <c r="F5863" s="630" t="s">
        <v>6426</v>
      </c>
      <c r="G5863" s="313" t="s">
        <v>2728</v>
      </c>
      <c r="H5863" s="634">
        <v>44634</v>
      </c>
      <c r="I5863" s="628">
        <f t="shared" si="72"/>
        <v>44634</v>
      </c>
      <c r="J5863" s="632"/>
    </row>
    <row r="5864" spans="1:10" s="243" customFormat="1">
      <c r="A5864" s="635" t="s">
        <v>2767</v>
      </c>
      <c r="B5864" s="415" t="s">
        <v>2725</v>
      </c>
      <c r="C5864" s="313" t="s">
        <v>2726</v>
      </c>
      <c r="D5864" s="629">
        <v>1147</v>
      </c>
      <c r="E5864" s="451">
        <v>30000</v>
      </c>
      <c r="F5864" s="630" t="s">
        <v>6427</v>
      </c>
      <c r="G5864" s="313" t="s">
        <v>2728</v>
      </c>
      <c r="H5864" s="634">
        <v>44634</v>
      </c>
      <c r="I5864" s="628">
        <f t="shared" si="72"/>
        <v>44634</v>
      </c>
      <c r="J5864" s="632"/>
    </row>
    <row r="5865" spans="1:10" s="243" customFormat="1">
      <c r="A5865" s="635" t="s">
        <v>2724</v>
      </c>
      <c r="B5865" s="415" t="s">
        <v>2725</v>
      </c>
      <c r="C5865" s="313" t="s">
        <v>2726</v>
      </c>
      <c r="D5865" s="629">
        <v>1148</v>
      </c>
      <c r="E5865" s="451">
        <v>30000</v>
      </c>
      <c r="F5865" s="630" t="s">
        <v>6428</v>
      </c>
      <c r="G5865" s="313" t="s">
        <v>2728</v>
      </c>
      <c r="H5865" s="634">
        <v>44634</v>
      </c>
      <c r="I5865" s="628">
        <f t="shared" si="72"/>
        <v>44634</v>
      </c>
      <c r="J5865" s="632"/>
    </row>
    <row r="5866" spans="1:10" s="243" customFormat="1">
      <c r="A5866" s="635" t="s">
        <v>2773</v>
      </c>
      <c r="B5866" s="415" t="s">
        <v>2725</v>
      </c>
      <c r="C5866" s="313" t="s">
        <v>2726</v>
      </c>
      <c r="D5866" s="629">
        <v>1149</v>
      </c>
      <c r="E5866" s="451">
        <v>10000</v>
      </c>
      <c r="F5866" s="630" t="s">
        <v>4205</v>
      </c>
      <c r="G5866" s="313" t="s">
        <v>2728</v>
      </c>
      <c r="H5866" s="634">
        <v>44634</v>
      </c>
      <c r="I5866" s="628">
        <f t="shared" si="72"/>
        <v>44634</v>
      </c>
      <c r="J5866" s="632"/>
    </row>
    <row r="5867" spans="1:10" s="243" customFormat="1">
      <c r="A5867" s="635" t="s">
        <v>2767</v>
      </c>
      <c r="B5867" s="415" t="s">
        <v>2725</v>
      </c>
      <c r="C5867" s="313" t="s">
        <v>2726</v>
      </c>
      <c r="D5867" s="629">
        <v>1150</v>
      </c>
      <c r="E5867" s="451">
        <v>20000</v>
      </c>
      <c r="F5867" s="630" t="s">
        <v>6429</v>
      </c>
      <c r="G5867" s="313" t="s">
        <v>2728</v>
      </c>
      <c r="H5867" s="634">
        <v>44634</v>
      </c>
      <c r="I5867" s="628">
        <f t="shared" si="72"/>
        <v>44634</v>
      </c>
      <c r="J5867" s="632"/>
    </row>
    <row r="5868" spans="1:10" s="243" customFormat="1">
      <c r="A5868" s="635" t="s">
        <v>2777</v>
      </c>
      <c r="B5868" s="415" t="s">
        <v>2725</v>
      </c>
      <c r="C5868" s="313" t="s">
        <v>2726</v>
      </c>
      <c r="D5868" s="629">
        <v>1151</v>
      </c>
      <c r="E5868" s="451">
        <v>18000</v>
      </c>
      <c r="F5868" s="630" t="s">
        <v>4149</v>
      </c>
      <c r="G5868" s="313" t="s">
        <v>2728</v>
      </c>
      <c r="H5868" s="634">
        <v>44634</v>
      </c>
      <c r="I5868" s="628">
        <f t="shared" si="72"/>
        <v>44634</v>
      </c>
      <c r="J5868" s="632"/>
    </row>
    <row r="5869" spans="1:10" s="243" customFormat="1">
      <c r="A5869" s="635" t="s">
        <v>2777</v>
      </c>
      <c r="B5869" s="415" t="s">
        <v>2725</v>
      </c>
      <c r="C5869" s="313" t="s">
        <v>2726</v>
      </c>
      <c r="D5869" s="629">
        <v>1152</v>
      </c>
      <c r="E5869" s="451">
        <v>30978</v>
      </c>
      <c r="F5869" s="630" t="s">
        <v>3112</v>
      </c>
      <c r="G5869" s="313" t="s">
        <v>2728</v>
      </c>
      <c r="H5869" s="634">
        <v>44634</v>
      </c>
      <c r="I5869" s="628">
        <f t="shared" si="72"/>
        <v>44634</v>
      </c>
      <c r="J5869" s="632"/>
    </row>
    <row r="5870" spans="1:10" s="243" customFormat="1">
      <c r="A5870" s="635" t="s">
        <v>3129</v>
      </c>
      <c r="B5870" s="415" t="s">
        <v>2725</v>
      </c>
      <c r="C5870" s="313" t="s">
        <v>2726</v>
      </c>
      <c r="D5870" s="629">
        <v>1153</v>
      </c>
      <c r="E5870" s="451">
        <v>34776</v>
      </c>
      <c r="F5870" s="630" t="s">
        <v>3908</v>
      </c>
      <c r="G5870" s="313" t="s">
        <v>2728</v>
      </c>
      <c r="H5870" s="634">
        <v>44634</v>
      </c>
      <c r="I5870" s="628">
        <f t="shared" si="72"/>
        <v>44634</v>
      </c>
      <c r="J5870" s="632"/>
    </row>
    <row r="5871" spans="1:10" s="243" customFormat="1">
      <c r="A5871" s="635" t="s">
        <v>2773</v>
      </c>
      <c r="B5871" s="415" t="s">
        <v>2725</v>
      </c>
      <c r="C5871" s="313" t="s">
        <v>2726</v>
      </c>
      <c r="D5871" s="629">
        <v>1154</v>
      </c>
      <c r="E5871" s="451">
        <v>26000</v>
      </c>
      <c r="F5871" s="630" t="s">
        <v>2798</v>
      </c>
      <c r="G5871" s="313" t="s">
        <v>2728</v>
      </c>
      <c r="H5871" s="634">
        <v>44634</v>
      </c>
      <c r="I5871" s="628">
        <f t="shared" si="72"/>
        <v>44634</v>
      </c>
      <c r="J5871" s="632"/>
    </row>
    <row r="5872" spans="1:10" s="243" customFormat="1">
      <c r="A5872" s="635" t="s">
        <v>2789</v>
      </c>
      <c r="B5872" s="415" t="s">
        <v>2725</v>
      </c>
      <c r="C5872" s="313" t="s">
        <v>2726</v>
      </c>
      <c r="D5872" s="629">
        <v>1155</v>
      </c>
      <c r="E5872" s="451">
        <v>30000</v>
      </c>
      <c r="F5872" s="630" t="s">
        <v>6430</v>
      </c>
      <c r="G5872" s="313" t="s">
        <v>2728</v>
      </c>
      <c r="H5872" s="634">
        <v>44634</v>
      </c>
      <c r="I5872" s="628">
        <f t="shared" si="72"/>
        <v>44634</v>
      </c>
      <c r="J5872" s="632"/>
    </row>
    <row r="5873" spans="1:10" s="243" customFormat="1">
      <c r="A5873" s="635" t="s">
        <v>2773</v>
      </c>
      <c r="B5873" s="415" t="s">
        <v>2725</v>
      </c>
      <c r="C5873" s="313" t="s">
        <v>2726</v>
      </c>
      <c r="D5873" s="629">
        <v>1156</v>
      </c>
      <c r="E5873" s="451">
        <v>30000</v>
      </c>
      <c r="F5873" s="630" t="s">
        <v>6431</v>
      </c>
      <c r="G5873" s="313" t="s">
        <v>2728</v>
      </c>
      <c r="H5873" s="634">
        <v>44634</v>
      </c>
      <c r="I5873" s="628">
        <f t="shared" si="72"/>
        <v>44634</v>
      </c>
      <c r="J5873" s="632"/>
    </row>
    <row r="5874" spans="1:10" s="243" customFormat="1">
      <c r="A5874" s="635" t="s">
        <v>2724</v>
      </c>
      <c r="B5874" s="415" t="s">
        <v>2725</v>
      </c>
      <c r="C5874" s="313" t="s">
        <v>2726</v>
      </c>
      <c r="D5874" s="629">
        <v>1157</v>
      </c>
      <c r="E5874" s="451">
        <v>15000</v>
      </c>
      <c r="F5874" s="630" t="s">
        <v>6432</v>
      </c>
      <c r="G5874" s="313" t="s">
        <v>2728</v>
      </c>
      <c r="H5874" s="634">
        <v>44634</v>
      </c>
      <c r="I5874" s="628">
        <f t="shared" si="72"/>
        <v>44634</v>
      </c>
      <c r="J5874" s="632"/>
    </row>
    <row r="5875" spans="1:10" s="243" customFormat="1">
      <c r="A5875" s="635" t="s">
        <v>2751</v>
      </c>
      <c r="B5875" s="415" t="s">
        <v>2725</v>
      </c>
      <c r="C5875" s="313" t="s">
        <v>2726</v>
      </c>
      <c r="D5875" s="629">
        <v>1158</v>
      </c>
      <c r="E5875" s="451">
        <v>26580</v>
      </c>
      <c r="F5875" s="630" t="s">
        <v>6314</v>
      </c>
      <c r="G5875" s="313" t="s">
        <v>2728</v>
      </c>
      <c r="H5875" s="634">
        <v>44634</v>
      </c>
      <c r="I5875" s="628">
        <f t="shared" si="72"/>
        <v>44634</v>
      </c>
      <c r="J5875" s="632"/>
    </row>
    <row r="5876" spans="1:10" s="243" customFormat="1" ht="23.25">
      <c r="A5876" s="635" t="s">
        <v>3223</v>
      </c>
      <c r="B5876" s="415" t="s">
        <v>2831</v>
      </c>
      <c r="C5876" s="313" t="s">
        <v>2726</v>
      </c>
      <c r="D5876" s="629">
        <v>1159</v>
      </c>
      <c r="E5876" s="451">
        <v>60000</v>
      </c>
      <c r="F5876" s="630" t="s">
        <v>3224</v>
      </c>
      <c r="G5876" s="313" t="s">
        <v>2728</v>
      </c>
      <c r="H5876" s="634">
        <v>44634</v>
      </c>
      <c r="I5876" s="628">
        <f t="shared" si="72"/>
        <v>44634</v>
      </c>
      <c r="J5876" s="632"/>
    </row>
    <row r="5877" spans="1:10" s="243" customFormat="1">
      <c r="A5877" s="635" t="s">
        <v>2875</v>
      </c>
      <c r="B5877" s="415" t="s">
        <v>2725</v>
      </c>
      <c r="C5877" s="313" t="s">
        <v>2726</v>
      </c>
      <c r="D5877" s="629">
        <v>1160</v>
      </c>
      <c r="E5877" s="451">
        <v>7392</v>
      </c>
      <c r="F5877" s="630" t="s">
        <v>6433</v>
      </c>
      <c r="G5877" s="313" t="s">
        <v>2728</v>
      </c>
      <c r="H5877" s="634">
        <v>44634</v>
      </c>
      <c r="I5877" s="628">
        <f t="shared" si="72"/>
        <v>44634</v>
      </c>
      <c r="J5877" s="632"/>
    </row>
    <row r="5878" spans="1:10" s="243" customFormat="1">
      <c r="A5878" s="635" t="s">
        <v>2745</v>
      </c>
      <c r="B5878" s="415" t="s">
        <v>2725</v>
      </c>
      <c r="C5878" s="313" t="s">
        <v>2726</v>
      </c>
      <c r="D5878" s="629">
        <v>1161</v>
      </c>
      <c r="E5878" s="451">
        <v>21600</v>
      </c>
      <c r="F5878" s="630" t="s">
        <v>3376</v>
      </c>
      <c r="G5878" s="313" t="s">
        <v>2728</v>
      </c>
      <c r="H5878" s="634">
        <v>44635</v>
      </c>
      <c r="I5878" s="628">
        <f t="shared" si="72"/>
        <v>44635</v>
      </c>
      <c r="J5878" s="632"/>
    </row>
    <row r="5879" spans="1:10" s="243" customFormat="1">
      <c r="A5879" s="635" t="s">
        <v>2877</v>
      </c>
      <c r="B5879" s="415" t="s">
        <v>2725</v>
      </c>
      <c r="C5879" s="313" t="s">
        <v>2726</v>
      </c>
      <c r="D5879" s="629">
        <v>1162</v>
      </c>
      <c r="E5879" s="451">
        <v>14000</v>
      </c>
      <c r="F5879" s="630" t="s">
        <v>6434</v>
      </c>
      <c r="G5879" s="313" t="s">
        <v>2728</v>
      </c>
      <c r="H5879" s="634">
        <v>44635</v>
      </c>
      <c r="I5879" s="628">
        <f t="shared" si="72"/>
        <v>44635</v>
      </c>
      <c r="J5879" s="632"/>
    </row>
    <row r="5880" spans="1:10" s="243" customFormat="1" ht="23.25">
      <c r="A5880" s="635" t="s">
        <v>2745</v>
      </c>
      <c r="B5880" s="415" t="s">
        <v>2725</v>
      </c>
      <c r="C5880" s="313" t="s">
        <v>2726</v>
      </c>
      <c r="D5880" s="629">
        <v>1163</v>
      </c>
      <c r="E5880" s="451">
        <v>5400</v>
      </c>
      <c r="F5880" s="630" t="s">
        <v>4022</v>
      </c>
      <c r="G5880" s="313" t="s">
        <v>2728</v>
      </c>
      <c r="H5880" s="634">
        <v>44635</v>
      </c>
      <c r="I5880" s="628">
        <f t="shared" si="72"/>
        <v>44635</v>
      </c>
      <c r="J5880" s="632"/>
    </row>
    <row r="5881" spans="1:10" s="243" customFormat="1" ht="23.25">
      <c r="A5881" s="635" t="s">
        <v>2745</v>
      </c>
      <c r="B5881" s="415" t="s">
        <v>2725</v>
      </c>
      <c r="C5881" s="313" t="s">
        <v>2726</v>
      </c>
      <c r="D5881" s="629">
        <v>1164</v>
      </c>
      <c r="E5881" s="451">
        <v>4320</v>
      </c>
      <c r="F5881" s="630" t="s">
        <v>4022</v>
      </c>
      <c r="G5881" s="313" t="s">
        <v>2728</v>
      </c>
      <c r="H5881" s="634">
        <v>44635</v>
      </c>
      <c r="I5881" s="628">
        <f t="shared" si="72"/>
        <v>44635</v>
      </c>
      <c r="J5881" s="632"/>
    </row>
    <row r="5882" spans="1:10" s="243" customFormat="1" ht="23.25">
      <c r="A5882" s="635" t="s">
        <v>2745</v>
      </c>
      <c r="B5882" s="415" t="s">
        <v>2725</v>
      </c>
      <c r="C5882" s="313" t="s">
        <v>2726</v>
      </c>
      <c r="D5882" s="629">
        <v>1165</v>
      </c>
      <c r="E5882" s="451">
        <v>4200</v>
      </c>
      <c r="F5882" s="630" t="s">
        <v>3838</v>
      </c>
      <c r="G5882" s="313" t="s">
        <v>2728</v>
      </c>
      <c r="H5882" s="634">
        <v>44635</v>
      </c>
      <c r="I5882" s="628">
        <f t="shared" si="72"/>
        <v>44635</v>
      </c>
      <c r="J5882" s="632"/>
    </row>
    <row r="5883" spans="1:10" s="243" customFormat="1">
      <c r="A5883" s="635" t="s">
        <v>2745</v>
      </c>
      <c r="B5883" s="415" t="s">
        <v>2725</v>
      </c>
      <c r="C5883" s="313" t="s">
        <v>2726</v>
      </c>
      <c r="D5883" s="629">
        <v>1166</v>
      </c>
      <c r="E5883" s="451">
        <v>5265.66</v>
      </c>
      <c r="F5883" s="630" t="s">
        <v>3335</v>
      </c>
      <c r="G5883" s="313" t="s">
        <v>2728</v>
      </c>
      <c r="H5883" s="634">
        <v>44635</v>
      </c>
      <c r="I5883" s="628">
        <f t="shared" si="72"/>
        <v>44635</v>
      </c>
      <c r="J5883" s="632"/>
    </row>
    <row r="5884" spans="1:10" s="243" customFormat="1" ht="23.25">
      <c r="A5884" s="635" t="s">
        <v>2745</v>
      </c>
      <c r="B5884" s="415" t="s">
        <v>2725</v>
      </c>
      <c r="C5884" s="313" t="s">
        <v>2726</v>
      </c>
      <c r="D5884" s="629">
        <v>1167</v>
      </c>
      <c r="E5884" s="451">
        <v>3940</v>
      </c>
      <c r="F5884" s="630" t="s">
        <v>3735</v>
      </c>
      <c r="G5884" s="313" t="s">
        <v>2728</v>
      </c>
      <c r="H5884" s="634">
        <v>44635</v>
      </c>
      <c r="I5884" s="628">
        <f t="shared" si="72"/>
        <v>44635</v>
      </c>
      <c r="J5884" s="632"/>
    </row>
    <row r="5885" spans="1:10" s="243" customFormat="1" ht="23.25">
      <c r="A5885" s="635" t="s">
        <v>2745</v>
      </c>
      <c r="B5885" s="415" t="s">
        <v>2725</v>
      </c>
      <c r="C5885" s="313" t="s">
        <v>2726</v>
      </c>
      <c r="D5885" s="629">
        <v>1168</v>
      </c>
      <c r="E5885" s="451">
        <v>4560</v>
      </c>
      <c r="F5885" s="630" t="s">
        <v>3735</v>
      </c>
      <c r="G5885" s="313" t="s">
        <v>2728</v>
      </c>
      <c r="H5885" s="634">
        <v>44635</v>
      </c>
      <c r="I5885" s="628">
        <f t="shared" si="72"/>
        <v>44635</v>
      </c>
      <c r="J5885" s="632"/>
    </row>
    <row r="5886" spans="1:10" s="243" customFormat="1">
      <c r="A5886" s="635" t="s">
        <v>2745</v>
      </c>
      <c r="B5886" s="415" t="s">
        <v>2725</v>
      </c>
      <c r="C5886" s="313" t="s">
        <v>2726</v>
      </c>
      <c r="D5886" s="629">
        <v>1169</v>
      </c>
      <c r="E5886" s="451">
        <v>4800</v>
      </c>
      <c r="F5886" s="630" t="s">
        <v>3376</v>
      </c>
      <c r="G5886" s="313" t="s">
        <v>2728</v>
      </c>
      <c r="H5886" s="634">
        <v>44635</v>
      </c>
      <c r="I5886" s="628">
        <f t="shared" si="72"/>
        <v>44635</v>
      </c>
      <c r="J5886" s="632"/>
    </row>
    <row r="5887" spans="1:10" s="243" customFormat="1">
      <c r="A5887" s="635" t="s">
        <v>2745</v>
      </c>
      <c r="B5887" s="415" t="s">
        <v>2725</v>
      </c>
      <c r="C5887" s="313" t="s">
        <v>2726</v>
      </c>
      <c r="D5887" s="629">
        <v>1170</v>
      </c>
      <c r="E5887" s="451">
        <v>1200</v>
      </c>
      <c r="F5887" s="630" t="s">
        <v>3376</v>
      </c>
      <c r="G5887" s="313" t="s">
        <v>2728</v>
      </c>
      <c r="H5887" s="634">
        <v>44635</v>
      </c>
      <c r="I5887" s="628">
        <f t="shared" si="72"/>
        <v>44635</v>
      </c>
      <c r="J5887" s="632"/>
    </row>
    <row r="5888" spans="1:10" s="243" customFormat="1" ht="23.25">
      <c r="A5888" s="635" t="s">
        <v>2745</v>
      </c>
      <c r="B5888" s="415" t="s">
        <v>2725</v>
      </c>
      <c r="C5888" s="313" t="s">
        <v>2726</v>
      </c>
      <c r="D5888" s="629">
        <v>1171</v>
      </c>
      <c r="E5888" s="451">
        <v>4554.8</v>
      </c>
      <c r="F5888" s="630" t="s">
        <v>6421</v>
      </c>
      <c r="G5888" s="313" t="s">
        <v>2728</v>
      </c>
      <c r="H5888" s="634">
        <v>44635</v>
      </c>
      <c r="I5888" s="628">
        <f t="shared" si="72"/>
        <v>44635</v>
      </c>
      <c r="J5888" s="632"/>
    </row>
    <row r="5889" spans="1:10" s="243" customFormat="1">
      <c r="A5889" s="635" t="s">
        <v>6435</v>
      </c>
      <c r="B5889" s="415" t="s">
        <v>2725</v>
      </c>
      <c r="C5889" s="313" t="s">
        <v>2726</v>
      </c>
      <c r="D5889" s="629">
        <v>1172</v>
      </c>
      <c r="E5889" s="451">
        <v>6497.8</v>
      </c>
      <c r="F5889" s="630" t="s">
        <v>3363</v>
      </c>
      <c r="G5889" s="313" t="s">
        <v>2728</v>
      </c>
      <c r="H5889" s="634">
        <v>44635</v>
      </c>
      <c r="I5889" s="628">
        <f t="shared" si="72"/>
        <v>44635</v>
      </c>
      <c r="J5889" s="632"/>
    </row>
    <row r="5890" spans="1:10" s="243" customFormat="1" ht="23.25">
      <c r="A5890" s="635" t="s">
        <v>2991</v>
      </c>
      <c r="B5890" s="415" t="s">
        <v>2725</v>
      </c>
      <c r="C5890" s="313" t="s">
        <v>2726</v>
      </c>
      <c r="D5890" s="629">
        <v>1173</v>
      </c>
      <c r="E5890" s="451">
        <v>32000</v>
      </c>
      <c r="F5890" s="630" t="s">
        <v>3144</v>
      </c>
      <c r="G5890" s="313" t="s">
        <v>2728</v>
      </c>
      <c r="H5890" s="634">
        <v>44635</v>
      </c>
      <c r="I5890" s="628">
        <f t="shared" si="72"/>
        <v>44635</v>
      </c>
      <c r="J5890" s="632"/>
    </row>
    <row r="5891" spans="1:10" s="243" customFormat="1">
      <c r="A5891" s="635" t="s">
        <v>2991</v>
      </c>
      <c r="B5891" s="415" t="s">
        <v>2725</v>
      </c>
      <c r="C5891" s="313" t="s">
        <v>2726</v>
      </c>
      <c r="D5891" s="629">
        <v>1174</v>
      </c>
      <c r="E5891" s="451">
        <v>24000</v>
      </c>
      <c r="F5891" s="630" t="s">
        <v>3658</v>
      </c>
      <c r="G5891" s="313" t="s">
        <v>2728</v>
      </c>
      <c r="H5891" s="634">
        <v>44635</v>
      </c>
      <c r="I5891" s="628">
        <f t="shared" si="72"/>
        <v>44635</v>
      </c>
      <c r="J5891" s="632"/>
    </row>
    <row r="5892" spans="1:10" s="243" customFormat="1">
      <c r="A5892" s="635" t="s">
        <v>2991</v>
      </c>
      <c r="B5892" s="415" t="s">
        <v>2725</v>
      </c>
      <c r="C5892" s="313" t="s">
        <v>2726</v>
      </c>
      <c r="D5892" s="629">
        <v>1175</v>
      </c>
      <c r="E5892" s="451">
        <v>36000</v>
      </c>
      <c r="F5892" s="630" t="s">
        <v>4036</v>
      </c>
      <c r="G5892" s="313" t="s">
        <v>2728</v>
      </c>
      <c r="H5892" s="634">
        <v>44635</v>
      </c>
      <c r="I5892" s="628">
        <f t="shared" si="72"/>
        <v>44635</v>
      </c>
      <c r="J5892" s="632"/>
    </row>
    <row r="5893" spans="1:10" s="243" customFormat="1">
      <c r="A5893" s="635" t="s">
        <v>3211</v>
      </c>
      <c r="B5893" s="415" t="s">
        <v>2725</v>
      </c>
      <c r="C5893" s="313" t="s">
        <v>2726</v>
      </c>
      <c r="D5893" s="629">
        <v>1176</v>
      </c>
      <c r="E5893" s="451">
        <v>12000</v>
      </c>
      <c r="F5893" s="630" t="s">
        <v>6436</v>
      </c>
      <c r="G5893" s="313" t="s">
        <v>2728</v>
      </c>
      <c r="H5893" s="634">
        <v>44636</v>
      </c>
      <c r="I5893" s="628">
        <f t="shared" si="72"/>
        <v>44636</v>
      </c>
      <c r="J5893" s="632"/>
    </row>
    <row r="5894" spans="1:10" s="243" customFormat="1">
      <c r="A5894" s="635" t="s">
        <v>2773</v>
      </c>
      <c r="B5894" s="415" t="s">
        <v>2725</v>
      </c>
      <c r="C5894" s="313" t="s">
        <v>2726</v>
      </c>
      <c r="D5894" s="629">
        <v>1177</v>
      </c>
      <c r="E5894" s="451">
        <v>30000</v>
      </c>
      <c r="F5894" s="630" t="s">
        <v>6437</v>
      </c>
      <c r="G5894" s="313" t="s">
        <v>2728</v>
      </c>
      <c r="H5894" s="634">
        <v>44636</v>
      </c>
      <c r="I5894" s="628">
        <f t="shared" ref="I5894:I5957" si="73">H5894+0</f>
        <v>44636</v>
      </c>
      <c r="J5894" s="632"/>
    </row>
    <row r="5895" spans="1:10" s="243" customFormat="1">
      <c r="A5895" s="635" t="s">
        <v>2773</v>
      </c>
      <c r="B5895" s="415" t="s">
        <v>2725</v>
      </c>
      <c r="C5895" s="313" t="s">
        <v>2726</v>
      </c>
      <c r="D5895" s="629">
        <v>1178</v>
      </c>
      <c r="E5895" s="451">
        <v>30000</v>
      </c>
      <c r="F5895" s="630" t="s">
        <v>6438</v>
      </c>
      <c r="G5895" s="313" t="s">
        <v>2728</v>
      </c>
      <c r="H5895" s="634">
        <v>44636</v>
      </c>
      <c r="I5895" s="628">
        <f t="shared" si="73"/>
        <v>44636</v>
      </c>
      <c r="J5895" s="632"/>
    </row>
    <row r="5896" spans="1:10" s="243" customFormat="1">
      <c r="A5896" s="635" t="s">
        <v>2950</v>
      </c>
      <c r="B5896" s="415" t="s">
        <v>2725</v>
      </c>
      <c r="C5896" s="313" t="s">
        <v>2726</v>
      </c>
      <c r="D5896" s="629">
        <v>1179</v>
      </c>
      <c r="E5896" s="451">
        <v>9940.4</v>
      </c>
      <c r="F5896" s="630" t="s">
        <v>3496</v>
      </c>
      <c r="G5896" s="313" t="s">
        <v>2728</v>
      </c>
      <c r="H5896" s="634">
        <v>44636</v>
      </c>
      <c r="I5896" s="628">
        <f t="shared" si="73"/>
        <v>44636</v>
      </c>
      <c r="J5896" s="632"/>
    </row>
    <row r="5897" spans="1:10" s="243" customFormat="1">
      <c r="A5897" s="635" t="s">
        <v>2950</v>
      </c>
      <c r="B5897" s="415" t="s">
        <v>2725</v>
      </c>
      <c r="C5897" s="313" t="s">
        <v>2726</v>
      </c>
      <c r="D5897" s="629">
        <v>1180</v>
      </c>
      <c r="E5897" s="451">
        <v>3504.12</v>
      </c>
      <c r="F5897" s="630" t="s">
        <v>3496</v>
      </c>
      <c r="G5897" s="313" t="s">
        <v>2728</v>
      </c>
      <c r="H5897" s="634">
        <v>44636</v>
      </c>
      <c r="I5897" s="628">
        <f t="shared" si="73"/>
        <v>44636</v>
      </c>
      <c r="J5897" s="632"/>
    </row>
    <row r="5898" spans="1:10" s="243" customFormat="1">
      <c r="A5898" s="635" t="s">
        <v>2800</v>
      </c>
      <c r="B5898" s="415" t="s">
        <v>2725</v>
      </c>
      <c r="C5898" s="313" t="s">
        <v>2726</v>
      </c>
      <c r="D5898" s="629">
        <v>1181</v>
      </c>
      <c r="E5898" s="451">
        <v>3000</v>
      </c>
      <c r="F5898" s="630" t="s">
        <v>3953</v>
      </c>
      <c r="G5898" s="313" t="s">
        <v>2728</v>
      </c>
      <c r="H5898" s="634">
        <v>44636</v>
      </c>
      <c r="I5898" s="628">
        <f t="shared" si="73"/>
        <v>44636</v>
      </c>
      <c r="J5898" s="632"/>
    </row>
    <row r="5899" spans="1:10" s="243" customFormat="1" ht="23.25">
      <c r="A5899" s="635" t="s">
        <v>2850</v>
      </c>
      <c r="B5899" s="415" t="s">
        <v>2725</v>
      </c>
      <c r="C5899" s="313" t="s">
        <v>2726</v>
      </c>
      <c r="D5899" s="629">
        <v>1182</v>
      </c>
      <c r="E5899" s="451">
        <v>20000</v>
      </c>
      <c r="F5899" s="630" t="s">
        <v>6439</v>
      </c>
      <c r="G5899" s="313" t="s">
        <v>2728</v>
      </c>
      <c r="H5899" s="634">
        <v>44636</v>
      </c>
      <c r="I5899" s="628">
        <f t="shared" si="73"/>
        <v>44636</v>
      </c>
      <c r="J5899" s="632"/>
    </row>
    <row r="5900" spans="1:10" s="243" customFormat="1" ht="23.25">
      <c r="A5900" s="635" t="s">
        <v>2939</v>
      </c>
      <c r="B5900" s="415" t="s">
        <v>2725</v>
      </c>
      <c r="C5900" s="313" t="s">
        <v>2726</v>
      </c>
      <c r="D5900" s="629">
        <v>1183</v>
      </c>
      <c r="E5900" s="451">
        <v>10000</v>
      </c>
      <c r="F5900" s="630" t="s">
        <v>3619</v>
      </c>
      <c r="G5900" s="313" t="s">
        <v>2728</v>
      </c>
      <c r="H5900" s="634">
        <v>44636</v>
      </c>
      <c r="I5900" s="628">
        <f t="shared" si="73"/>
        <v>44636</v>
      </c>
      <c r="J5900" s="632"/>
    </row>
    <row r="5901" spans="1:10" s="243" customFormat="1" ht="23.25">
      <c r="A5901" s="635" t="s">
        <v>2742</v>
      </c>
      <c r="B5901" s="415" t="s">
        <v>2725</v>
      </c>
      <c r="C5901" s="313" t="s">
        <v>2726</v>
      </c>
      <c r="D5901" s="629">
        <v>1184</v>
      </c>
      <c r="E5901" s="451">
        <v>947</v>
      </c>
      <c r="F5901" s="630" t="s">
        <v>3367</v>
      </c>
      <c r="G5901" s="313" t="s">
        <v>2728</v>
      </c>
      <c r="H5901" s="634">
        <v>44636</v>
      </c>
      <c r="I5901" s="628">
        <f t="shared" si="73"/>
        <v>44636</v>
      </c>
      <c r="J5901" s="632"/>
    </row>
    <row r="5902" spans="1:10" s="243" customFormat="1">
      <c r="A5902" s="635" t="s">
        <v>2791</v>
      </c>
      <c r="B5902" s="415" t="s">
        <v>2725</v>
      </c>
      <c r="C5902" s="313" t="s">
        <v>2726</v>
      </c>
      <c r="D5902" s="629">
        <v>1185</v>
      </c>
      <c r="E5902" s="451">
        <v>30000</v>
      </c>
      <c r="F5902" s="630" t="s">
        <v>6440</v>
      </c>
      <c r="G5902" s="313" t="s">
        <v>2728</v>
      </c>
      <c r="H5902" s="634">
        <v>44636</v>
      </c>
      <c r="I5902" s="628">
        <f t="shared" si="73"/>
        <v>44636</v>
      </c>
      <c r="J5902" s="632"/>
    </row>
    <row r="5903" spans="1:10" s="243" customFormat="1">
      <c r="A5903" s="635" t="s">
        <v>2808</v>
      </c>
      <c r="B5903" s="415" t="s">
        <v>2725</v>
      </c>
      <c r="C5903" s="313" t="s">
        <v>2726</v>
      </c>
      <c r="D5903" s="629">
        <v>1186</v>
      </c>
      <c r="E5903" s="451">
        <v>24000</v>
      </c>
      <c r="F5903" s="630" t="s">
        <v>6441</v>
      </c>
      <c r="G5903" s="313" t="s">
        <v>2728</v>
      </c>
      <c r="H5903" s="634">
        <v>44636</v>
      </c>
      <c r="I5903" s="628">
        <f t="shared" si="73"/>
        <v>44636</v>
      </c>
      <c r="J5903" s="632"/>
    </row>
    <row r="5904" spans="1:10" s="243" customFormat="1">
      <c r="A5904" s="635" t="s">
        <v>2773</v>
      </c>
      <c r="B5904" s="415" t="s">
        <v>2725</v>
      </c>
      <c r="C5904" s="313" t="s">
        <v>2726</v>
      </c>
      <c r="D5904" s="629">
        <v>1187</v>
      </c>
      <c r="E5904" s="451">
        <v>30000</v>
      </c>
      <c r="F5904" s="630" t="s">
        <v>6442</v>
      </c>
      <c r="G5904" s="313" t="s">
        <v>2728</v>
      </c>
      <c r="H5904" s="634">
        <v>44636</v>
      </c>
      <c r="I5904" s="628">
        <f t="shared" si="73"/>
        <v>44636</v>
      </c>
      <c r="J5904" s="632"/>
    </row>
    <row r="5905" spans="1:10" s="243" customFormat="1">
      <c r="A5905" s="635" t="s">
        <v>2773</v>
      </c>
      <c r="B5905" s="415" t="s">
        <v>2725</v>
      </c>
      <c r="C5905" s="313" t="s">
        <v>2726</v>
      </c>
      <c r="D5905" s="629">
        <v>1188</v>
      </c>
      <c r="E5905" s="451">
        <v>33000</v>
      </c>
      <c r="F5905" s="630" t="s">
        <v>6443</v>
      </c>
      <c r="G5905" s="313" t="s">
        <v>2728</v>
      </c>
      <c r="H5905" s="634">
        <v>44636</v>
      </c>
      <c r="I5905" s="628">
        <f t="shared" si="73"/>
        <v>44636</v>
      </c>
      <c r="J5905" s="632"/>
    </row>
    <row r="5906" spans="1:10" s="243" customFormat="1">
      <c r="A5906" s="635" t="s">
        <v>2828</v>
      </c>
      <c r="B5906" s="415" t="s">
        <v>2725</v>
      </c>
      <c r="C5906" s="313" t="s">
        <v>2726</v>
      </c>
      <c r="D5906" s="629">
        <v>1189</v>
      </c>
      <c r="E5906" s="451">
        <v>30000</v>
      </c>
      <c r="F5906" s="630" t="s">
        <v>4189</v>
      </c>
      <c r="G5906" s="313" t="s">
        <v>2728</v>
      </c>
      <c r="H5906" s="634">
        <v>44636</v>
      </c>
      <c r="I5906" s="628">
        <f t="shared" si="73"/>
        <v>44636</v>
      </c>
      <c r="J5906" s="632"/>
    </row>
    <row r="5907" spans="1:10" s="243" customFormat="1">
      <c r="A5907" s="635" t="s">
        <v>3341</v>
      </c>
      <c r="B5907" s="415" t="s">
        <v>2725</v>
      </c>
      <c r="C5907" s="313" t="s">
        <v>2726</v>
      </c>
      <c r="D5907" s="629">
        <v>1191</v>
      </c>
      <c r="E5907" s="451">
        <v>32000</v>
      </c>
      <c r="F5907" s="630" t="s">
        <v>6444</v>
      </c>
      <c r="G5907" s="313" t="s">
        <v>2728</v>
      </c>
      <c r="H5907" s="634">
        <v>44636</v>
      </c>
      <c r="I5907" s="628">
        <f t="shared" si="73"/>
        <v>44636</v>
      </c>
      <c r="J5907" s="632"/>
    </row>
    <row r="5908" spans="1:10" s="243" customFormat="1">
      <c r="A5908" s="635" t="s">
        <v>2742</v>
      </c>
      <c r="B5908" s="415" t="s">
        <v>2725</v>
      </c>
      <c r="C5908" s="313" t="s">
        <v>2726</v>
      </c>
      <c r="D5908" s="629">
        <v>1192</v>
      </c>
      <c r="E5908" s="451">
        <v>22900</v>
      </c>
      <c r="F5908" s="630" t="s">
        <v>3071</v>
      </c>
      <c r="G5908" s="313" t="s">
        <v>2728</v>
      </c>
      <c r="H5908" s="634">
        <v>44636</v>
      </c>
      <c r="I5908" s="628">
        <f t="shared" si="73"/>
        <v>44636</v>
      </c>
      <c r="J5908" s="632"/>
    </row>
    <row r="5909" spans="1:10" s="243" customFormat="1">
      <c r="A5909" s="635" t="s">
        <v>2724</v>
      </c>
      <c r="B5909" s="415" t="s">
        <v>2725</v>
      </c>
      <c r="C5909" s="313" t="s">
        <v>2726</v>
      </c>
      <c r="D5909" s="629">
        <v>1193</v>
      </c>
      <c r="E5909" s="451">
        <v>30000</v>
      </c>
      <c r="F5909" s="630" t="s">
        <v>4102</v>
      </c>
      <c r="G5909" s="313" t="s">
        <v>2728</v>
      </c>
      <c r="H5909" s="634">
        <v>44636</v>
      </c>
      <c r="I5909" s="628">
        <f t="shared" si="73"/>
        <v>44636</v>
      </c>
      <c r="J5909" s="632"/>
    </row>
    <row r="5910" spans="1:10" s="243" customFormat="1">
      <c r="A5910" s="635" t="s">
        <v>2808</v>
      </c>
      <c r="B5910" s="415" t="s">
        <v>2725</v>
      </c>
      <c r="C5910" s="313" t="s">
        <v>2726</v>
      </c>
      <c r="D5910" s="629">
        <v>1194</v>
      </c>
      <c r="E5910" s="451">
        <v>33000</v>
      </c>
      <c r="F5910" s="630" t="s">
        <v>3780</v>
      </c>
      <c r="G5910" s="313" t="s">
        <v>2728</v>
      </c>
      <c r="H5910" s="634">
        <v>44636</v>
      </c>
      <c r="I5910" s="628">
        <f t="shared" si="73"/>
        <v>44636</v>
      </c>
      <c r="J5910" s="632"/>
    </row>
    <row r="5911" spans="1:10" s="243" customFormat="1">
      <c r="A5911" s="635" t="s">
        <v>2724</v>
      </c>
      <c r="B5911" s="415" t="s">
        <v>2725</v>
      </c>
      <c r="C5911" s="313" t="s">
        <v>2726</v>
      </c>
      <c r="D5911" s="629">
        <v>1195</v>
      </c>
      <c r="E5911" s="451">
        <v>15000</v>
      </c>
      <c r="F5911" s="630" t="s">
        <v>6445</v>
      </c>
      <c r="G5911" s="313" t="s">
        <v>2728</v>
      </c>
      <c r="H5911" s="634">
        <v>44636</v>
      </c>
      <c r="I5911" s="628">
        <f t="shared" si="73"/>
        <v>44636</v>
      </c>
      <c r="J5911" s="632"/>
    </row>
    <row r="5912" spans="1:10" s="243" customFormat="1">
      <c r="A5912" s="635" t="s">
        <v>3124</v>
      </c>
      <c r="B5912" s="415" t="s">
        <v>2725</v>
      </c>
      <c r="C5912" s="313" t="s">
        <v>2726</v>
      </c>
      <c r="D5912" s="629">
        <v>1196</v>
      </c>
      <c r="E5912" s="451">
        <v>20600</v>
      </c>
      <c r="F5912" s="630" t="s">
        <v>3268</v>
      </c>
      <c r="G5912" s="313" t="s">
        <v>2728</v>
      </c>
      <c r="H5912" s="634">
        <v>44637</v>
      </c>
      <c r="I5912" s="628">
        <f t="shared" si="73"/>
        <v>44637</v>
      </c>
      <c r="J5912" s="632"/>
    </row>
    <row r="5913" spans="1:10" s="243" customFormat="1">
      <c r="A5913" s="635" t="s">
        <v>3124</v>
      </c>
      <c r="B5913" s="415" t="s">
        <v>2725</v>
      </c>
      <c r="C5913" s="313" t="s">
        <v>2726</v>
      </c>
      <c r="D5913" s="629">
        <v>1197</v>
      </c>
      <c r="E5913" s="451">
        <v>27760</v>
      </c>
      <c r="F5913" s="630" t="s">
        <v>3911</v>
      </c>
      <c r="G5913" s="313" t="s">
        <v>2728</v>
      </c>
      <c r="H5913" s="634">
        <v>44637</v>
      </c>
      <c r="I5913" s="628">
        <f t="shared" si="73"/>
        <v>44637</v>
      </c>
      <c r="J5913" s="632"/>
    </row>
    <row r="5914" spans="1:10" s="243" customFormat="1">
      <c r="A5914" s="635" t="s">
        <v>3124</v>
      </c>
      <c r="B5914" s="415" t="s">
        <v>2725</v>
      </c>
      <c r="C5914" s="313" t="s">
        <v>2726</v>
      </c>
      <c r="D5914" s="629">
        <v>1198</v>
      </c>
      <c r="E5914" s="451">
        <v>23540</v>
      </c>
      <c r="F5914" s="630" t="s">
        <v>3911</v>
      </c>
      <c r="G5914" s="313" t="s">
        <v>2728</v>
      </c>
      <c r="H5914" s="634">
        <v>44637</v>
      </c>
      <c r="I5914" s="628">
        <f t="shared" si="73"/>
        <v>44637</v>
      </c>
      <c r="J5914" s="632"/>
    </row>
    <row r="5915" spans="1:10" s="243" customFormat="1">
      <c r="A5915" s="635" t="s">
        <v>3124</v>
      </c>
      <c r="B5915" s="415" t="s">
        <v>2725</v>
      </c>
      <c r="C5915" s="313" t="s">
        <v>2726</v>
      </c>
      <c r="D5915" s="629">
        <v>1199</v>
      </c>
      <c r="E5915" s="451">
        <v>19821</v>
      </c>
      <c r="F5915" s="630" t="s">
        <v>3911</v>
      </c>
      <c r="G5915" s="313" t="s">
        <v>2728</v>
      </c>
      <c r="H5915" s="634">
        <v>44637</v>
      </c>
      <c r="I5915" s="628">
        <f t="shared" si="73"/>
        <v>44637</v>
      </c>
      <c r="J5915" s="632"/>
    </row>
    <row r="5916" spans="1:10" s="243" customFormat="1">
      <c r="A5916" s="635" t="s">
        <v>2968</v>
      </c>
      <c r="B5916" s="415" t="s">
        <v>2725</v>
      </c>
      <c r="C5916" s="313" t="s">
        <v>2726</v>
      </c>
      <c r="D5916" s="629">
        <v>1200</v>
      </c>
      <c r="E5916" s="451">
        <v>12000</v>
      </c>
      <c r="F5916" s="630" t="s">
        <v>4018</v>
      </c>
      <c r="G5916" s="313" t="s">
        <v>2728</v>
      </c>
      <c r="H5916" s="634">
        <v>44637</v>
      </c>
      <c r="I5916" s="628">
        <f t="shared" si="73"/>
        <v>44637</v>
      </c>
      <c r="J5916" s="632"/>
    </row>
    <row r="5917" spans="1:10" s="243" customFormat="1">
      <c r="A5917" s="635" t="s">
        <v>2773</v>
      </c>
      <c r="B5917" s="415" t="s">
        <v>2725</v>
      </c>
      <c r="C5917" s="313" t="s">
        <v>2726</v>
      </c>
      <c r="D5917" s="629">
        <v>1201</v>
      </c>
      <c r="E5917" s="451">
        <v>24000</v>
      </c>
      <c r="F5917" s="630" t="s">
        <v>2758</v>
      </c>
      <c r="G5917" s="313" t="s">
        <v>2728</v>
      </c>
      <c r="H5917" s="634">
        <v>44637</v>
      </c>
      <c r="I5917" s="628">
        <f t="shared" si="73"/>
        <v>44637</v>
      </c>
      <c r="J5917" s="632"/>
    </row>
    <row r="5918" spans="1:10" s="243" customFormat="1">
      <c r="A5918" s="635" t="s">
        <v>2808</v>
      </c>
      <c r="B5918" s="415" t="s">
        <v>2725</v>
      </c>
      <c r="C5918" s="313" t="s">
        <v>2726</v>
      </c>
      <c r="D5918" s="629">
        <v>1202</v>
      </c>
      <c r="E5918" s="451">
        <v>32000</v>
      </c>
      <c r="F5918" s="630" t="s">
        <v>6446</v>
      </c>
      <c r="G5918" s="313" t="s">
        <v>2728</v>
      </c>
      <c r="H5918" s="634">
        <v>44637</v>
      </c>
      <c r="I5918" s="628">
        <f t="shared" si="73"/>
        <v>44637</v>
      </c>
      <c r="J5918" s="632"/>
    </row>
    <row r="5919" spans="1:10" s="243" customFormat="1">
      <c r="A5919" s="635" t="s">
        <v>2773</v>
      </c>
      <c r="B5919" s="415" t="s">
        <v>2725</v>
      </c>
      <c r="C5919" s="313" t="s">
        <v>2726</v>
      </c>
      <c r="D5919" s="629">
        <v>1203</v>
      </c>
      <c r="E5919" s="451">
        <v>30000</v>
      </c>
      <c r="F5919" s="630" t="s">
        <v>6447</v>
      </c>
      <c r="G5919" s="313" t="s">
        <v>2728</v>
      </c>
      <c r="H5919" s="634">
        <v>44637</v>
      </c>
      <c r="I5919" s="628">
        <f t="shared" si="73"/>
        <v>44637</v>
      </c>
      <c r="J5919" s="632"/>
    </row>
    <row r="5920" spans="1:10" s="243" customFormat="1" ht="23.25">
      <c r="A5920" s="635" t="s">
        <v>2735</v>
      </c>
      <c r="B5920" s="415" t="s">
        <v>2725</v>
      </c>
      <c r="C5920" s="313" t="s">
        <v>2726</v>
      </c>
      <c r="D5920" s="629">
        <v>1204</v>
      </c>
      <c r="E5920" s="451">
        <v>24000</v>
      </c>
      <c r="F5920" s="630" t="s">
        <v>6448</v>
      </c>
      <c r="G5920" s="313" t="s">
        <v>2728</v>
      </c>
      <c r="H5920" s="634">
        <v>44637</v>
      </c>
      <c r="I5920" s="628">
        <f t="shared" si="73"/>
        <v>44637</v>
      </c>
      <c r="J5920" s="632"/>
    </row>
    <row r="5921" spans="1:10" s="243" customFormat="1" ht="23.25">
      <c r="A5921" s="635" t="s">
        <v>6449</v>
      </c>
      <c r="B5921" s="415" t="s">
        <v>2725</v>
      </c>
      <c r="C5921" s="313" t="s">
        <v>2726</v>
      </c>
      <c r="D5921" s="629">
        <v>1205</v>
      </c>
      <c r="E5921" s="451">
        <v>1900</v>
      </c>
      <c r="F5921" s="630" t="s">
        <v>6450</v>
      </c>
      <c r="G5921" s="313" t="s">
        <v>2728</v>
      </c>
      <c r="H5921" s="634">
        <v>44638</v>
      </c>
      <c r="I5921" s="628">
        <f t="shared" si="73"/>
        <v>44638</v>
      </c>
      <c r="J5921" s="632"/>
    </row>
    <row r="5922" spans="1:10" s="243" customFormat="1">
      <c r="A5922" s="635" t="s">
        <v>2773</v>
      </c>
      <c r="B5922" s="415" t="s">
        <v>2725</v>
      </c>
      <c r="C5922" s="313" t="s">
        <v>2726</v>
      </c>
      <c r="D5922" s="629">
        <v>1206</v>
      </c>
      <c r="E5922" s="451">
        <v>32000</v>
      </c>
      <c r="F5922" s="630" t="s">
        <v>6451</v>
      </c>
      <c r="G5922" s="313" t="s">
        <v>2728</v>
      </c>
      <c r="H5922" s="634">
        <v>44638</v>
      </c>
      <c r="I5922" s="628">
        <f t="shared" si="73"/>
        <v>44638</v>
      </c>
      <c r="J5922" s="632"/>
    </row>
    <row r="5923" spans="1:10" s="243" customFormat="1">
      <c r="A5923" s="635" t="s">
        <v>2890</v>
      </c>
      <c r="B5923" s="415" t="s">
        <v>2725</v>
      </c>
      <c r="C5923" s="313" t="s">
        <v>2726</v>
      </c>
      <c r="D5923" s="629">
        <v>1207</v>
      </c>
      <c r="E5923" s="451">
        <v>7500</v>
      </c>
      <c r="F5923" s="630" t="s">
        <v>6452</v>
      </c>
      <c r="G5923" s="313" t="s">
        <v>2728</v>
      </c>
      <c r="H5923" s="634">
        <v>44638</v>
      </c>
      <c r="I5923" s="628">
        <f t="shared" si="73"/>
        <v>44638</v>
      </c>
      <c r="J5923" s="632"/>
    </row>
    <row r="5924" spans="1:10" s="243" customFormat="1">
      <c r="A5924" s="635" t="s">
        <v>2890</v>
      </c>
      <c r="B5924" s="415" t="s">
        <v>2725</v>
      </c>
      <c r="C5924" s="313" t="s">
        <v>2726</v>
      </c>
      <c r="D5924" s="629">
        <v>1208</v>
      </c>
      <c r="E5924" s="451">
        <v>7500</v>
      </c>
      <c r="F5924" s="630" t="s">
        <v>2892</v>
      </c>
      <c r="G5924" s="313" t="s">
        <v>2728</v>
      </c>
      <c r="H5924" s="634">
        <v>44638</v>
      </c>
      <c r="I5924" s="628">
        <f t="shared" si="73"/>
        <v>44638</v>
      </c>
      <c r="J5924" s="632"/>
    </row>
    <row r="5925" spans="1:10" s="243" customFormat="1">
      <c r="A5925" s="635" t="s">
        <v>2890</v>
      </c>
      <c r="B5925" s="415" t="s">
        <v>2725</v>
      </c>
      <c r="C5925" s="313" t="s">
        <v>2726</v>
      </c>
      <c r="D5925" s="629">
        <v>1209</v>
      </c>
      <c r="E5925" s="451">
        <v>7500</v>
      </c>
      <c r="F5925" s="630" t="s">
        <v>6453</v>
      </c>
      <c r="G5925" s="313" t="s">
        <v>2728</v>
      </c>
      <c r="H5925" s="634">
        <v>44638</v>
      </c>
      <c r="I5925" s="628">
        <f t="shared" si="73"/>
        <v>44638</v>
      </c>
      <c r="J5925" s="632"/>
    </row>
    <row r="5926" spans="1:10" s="243" customFormat="1">
      <c r="A5926" s="635" t="s">
        <v>3231</v>
      </c>
      <c r="B5926" s="415" t="s">
        <v>1632</v>
      </c>
      <c r="C5926" s="313" t="s">
        <v>2726</v>
      </c>
      <c r="D5926" s="629" t="s">
        <v>3573</v>
      </c>
      <c r="E5926" s="451">
        <v>1021573.24</v>
      </c>
      <c r="F5926" s="630" t="s">
        <v>2762</v>
      </c>
      <c r="G5926" s="313" t="s">
        <v>2728</v>
      </c>
      <c r="H5926" s="634">
        <v>44638</v>
      </c>
      <c r="I5926" s="628">
        <f t="shared" si="73"/>
        <v>44638</v>
      </c>
      <c r="J5926" s="632"/>
    </row>
    <row r="5927" spans="1:10" s="243" customFormat="1">
      <c r="A5927" s="635" t="s">
        <v>2953</v>
      </c>
      <c r="B5927" s="415" t="s">
        <v>2725</v>
      </c>
      <c r="C5927" s="313" t="s">
        <v>2726</v>
      </c>
      <c r="D5927" s="629">
        <v>1211</v>
      </c>
      <c r="E5927" s="451">
        <v>36000</v>
      </c>
      <c r="F5927" s="630" t="s">
        <v>6454</v>
      </c>
      <c r="G5927" s="313" t="s">
        <v>2728</v>
      </c>
      <c r="H5927" s="634">
        <v>44638</v>
      </c>
      <c r="I5927" s="628">
        <f t="shared" si="73"/>
        <v>44638</v>
      </c>
      <c r="J5927" s="632"/>
    </row>
    <row r="5928" spans="1:10" s="243" customFormat="1" ht="23.25">
      <c r="A5928" s="635" t="s">
        <v>2953</v>
      </c>
      <c r="B5928" s="415" t="s">
        <v>2725</v>
      </c>
      <c r="C5928" s="313" t="s">
        <v>2726</v>
      </c>
      <c r="D5928" s="629">
        <v>1212</v>
      </c>
      <c r="E5928" s="451">
        <v>36000</v>
      </c>
      <c r="F5928" s="630" t="s">
        <v>6455</v>
      </c>
      <c r="G5928" s="313" t="s">
        <v>2728</v>
      </c>
      <c r="H5928" s="634">
        <v>44638</v>
      </c>
      <c r="I5928" s="628">
        <f t="shared" si="73"/>
        <v>44638</v>
      </c>
      <c r="J5928" s="632"/>
    </row>
    <row r="5929" spans="1:10" s="243" customFormat="1">
      <c r="A5929" s="635" t="s">
        <v>2789</v>
      </c>
      <c r="B5929" s="415" t="s">
        <v>2725</v>
      </c>
      <c r="C5929" s="313" t="s">
        <v>2726</v>
      </c>
      <c r="D5929" s="629">
        <v>1213</v>
      </c>
      <c r="E5929" s="451">
        <v>15000</v>
      </c>
      <c r="F5929" s="630" t="s">
        <v>6320</v>
      </c>
      <c r="G5929" s="313" t="s">
        <v>2728</v>
      </c>
      <c r="H5929" s="634">
        <v>44638</v>
      </c>
      <c r="I5929" s="628">
        <f t="shared" si="73"/>
        <v>44638</v>
      </c>
      <c r="J5929" s="632"/>
    </row>
    <row r="5930" spans="1:10" s="243" customFormat="1">
      <c r="A5930" s="635" t="s">
        <v>2789</v>
      </c>
      <c r="B5930" s="415" t="s">
        <v>2725</v>
      </c>
      <c r="C5930" s="313" t="s">
        <v>2726</v>
      </c>
      <c r="D5930" s="629">
        <v>1214</v>
      </c>
      <c r="E5930" s="451">
        <v>15000</v>
      </c>
      <c r="F5930" s="630" t="s">
        <v>6321</v>
      </c>
      <c r="G5930" s="313" t="s">
        <v>2728</v>
      </c>
      <c r="H5930" s="634">
        <v>44638</v>
      </c>
      <c r="I5930" s="628">
        <f t="shared" si="73"/>
        <v>44638</v>
      </c>
      <c r="J5930" s="632"/>
    </row>
    <row r="5931" spans="1:10" s="243" customFormat="1">
      <c r="A5931" s="635" t="s">
        <v>3231</v>
      </c>
      <c r="B5931" s="415" t="s">
        <v>3110</v>
      </c>
      <c r="C5931" s="313" t="s">
        <v>2726</v>
      </c>
      <c r="D5931" s="629" t="s">
        <v>3573</v>
      </c>
      <c r="E5931" s="451">
        <v>619241.36</v>
      </c>
      <c r="F5931" s="630" t="s">
        <v>3574</v>
      </c>
      <c r="G5931" s="313" t="s">
        <v>2728</v>
      </c>
      <c r="H5931" s="634">
        <v>44638</v>
      </c>
      <c r="I5931" s="628">
        <f t="shared" si="73"/>
        <v>44638</v>
      </c>
      <c r="J5931" s="632"/>
    </row>
    <row r="5932" spans="1:10" s="243" customFormat="1">
      <c r="A5932" s="635" t="s">
        <v>3170</v>
      </c>
      <c r="B5932" s="415" t="s">
        <v>2725</v>
      </c>
      <c r="C5932" s="313" t="s">
        <v>2726</v>
      </c>
      <c r="D5932" s="629">
        <v>1216</v>
      </c>
      <c r="E5932" s="451">
        <v>14750</v>
      </c>
      <c r="F5932" s="630" t="s">
        <v>4366</v>
      </c>
      <c r="G5932" s="313" t="s">
        <v>2728</v>
      </c>
      <c r="H5932" s="634">
        <v>44641</v>
      </c>
      <c r="I5932" s="628">
        <f t="shared" si="73"/>
        <v>44641</v>
      </c>
      <c r="J5932" s="632"/>
    </row>
    <row r="5933" spans="1:10" s="243" customFormat="1" ht="23.25">
      <c r="A5933" s="635" t="s">
        <v>3170</v>
      </c>
      <c r="B5933" s="415" t="s">
        <v>2725</v>
      </c>
      <c r="C5933" s="313" t="s">
        <v>2726</v>
      </c>
      <c r="D5933" s="629">
        <v>1217</v>
      </c>
      <c r="E5933" s="451">
        <v>14443.2</v>
      </c>
      <c r="F5933" s="630" t="s">
        <v>4056</v>
      </c>
      <c r="G5933" s="313" t="s">
        <v>2728</v>
      </c>
      <c r="H5933" s="634">
        <v>44641</v>
      </c>
      <c r="I5933" s="628">
        <f t="shared" si="73"/>
        <v>44641</v>
      </c>
      <c r="J5933" s="632"/>
    </row>
    <row r="5934" spans="1:10" s="243" customFormat="1" ht="23.25">
      <c r="A5934" s="635" t="s">
        <v>2971</v>
      </c>
      <c r="B5934" s="415" t="s">
        <v>2725</v>
      </c>
      <c r="C5934" s="313" t="s">
        <v>2726</v>
      </c>
      <c r="D5934" s="629">
        <v>1218</v>
      </c>
      <c r="E5934" s="451">
        <v>12218.9</v>
      </c>
      <c r="F5934" s="630" t="s">
        <v>6456</v>
      </c>
      <c r="G5934" s="313" t="s">
        <v>2728</v>
      </c>
      <c r="H5934" s="634">
        <v>44641</v>
      </c>
      <c r="I5934" s="628">
        <f t="shared" si="73"/>
        <v>44641</v>
      </c>
      <c r="J5934" s="632"/>
    </row>
    <row r="5935" spans="1:10" s="243" customFormat="1">
      <c r="A5935" s="635" t="s">
        <v>2784</v>
      </c>
      <c r="B5935" s="415" t="s">
        <v>2725</v>
      </c>
      <c r="C5935" s="313" t="s">
        <v>2726</v>
      </c>
      <c r="D5935" s="629">
        <v>1219</v>
      </c>
      <c r="E5935" s="451">
        <v>6000</v>
      </c>
      <c r="F5935" s="630" t="s">
        <v>4174</v>
      </c>
      <c r="G5935" s="313" t="s">
        <v>2728</v>
      </c>
      <c r="H5935" s="634">
        <v>44641</v>
      </c>
      <c r="I5935" s="628">
        <f t="shared" si="73"/>
        <v>44641</v>
      </c>
      <c r="J5935" s="632"/>
    </row>
    <row r="5936" spans="1:10" s="243" customFormat="1" ht="23.25">
      <c r="A5936" s="635" t="s">
        <v>2888</v>
      </c>
      <c r="B5936" s="415" t="s">
        <v>2725</v>
      </c>
      <c r="C5936" s="313" t="s">
        <v>2726</v>
      </c>
      <c r="D5936" s="629">
        <v>1220</v>
      </c>
      <c r="E5936" s="451">
        <v>358890</v>
      </c>
      <c r="F5936" s="630" t="s">
        <v>3218</v>
      </c>
      <c r="G5936" s="313" t="s">
        <v>2728</v>
      </c>
      <c r="H5936" s="634">
        <v>44641</v>
      </c>
      <c r="I5936" s="628">
        <f t="shared" si="73"/>
        <v>44641</v>
      </c>
      <c r="J5936" s="632"/>
    </row>
    <row r="5937" spans="1:10" s="243" customFormat="1">
      <c r="A5937" s="635" t="s">
        <v>6457</v>
      </c>
      <c r="B5937" s="415" t="s">
        <v>2831</v>
      </c>
      <c r="C5937" s="313" t="s">
        <v>2726</v>
      </c>
      <c r="D5937" s="629" t="s">
        <v>6423</v>
      </c>
      <c r="E5937" s="451">
        <v>339000</v>
      </c>
      <c r="F5937" s="630" t="s">
        <v>2755</v>
      </c>
      <c r="G5937" s="313" t="s">
        <v>2728</v>
      </c>
      <c r="H5937" s="634">
        <v>44641</v>
      </c>
      <c r="I5937" s="628">
        <f t="shared" si="73"/>
        <v>44641</v>
      </c>
      <c r="J5937" s="632"/>
    </row>
    <row r="5938" spans="1:10" s="243" customFormat="1" ht="23.25">
      <c r="A5938" s="635" t="s">
        <v>2888</v>
      </c>
      <c r="B5938" s="415" t="s">
        <v>2725</v>
      </c>
      <c r="C5938" s="313" t="s">
        <v>2726</v>
      </c>
      <c r="D5938" s="629">
        <v>1222</v>
      </c>
      <c r="E5938" s="451">
        <v>225000</v>
      </c>
      <c r="F5938" s="630" t="s">
        <v>4053</v>
      </c>
      <c r="G5938" s="313" t="s">
        <v>2728</v>
      </c>
      <c r="H5938" s="634">
        <v>44641</v>
      </c>
      <c r="I5938" s="628">
        <f t="shared" si="73"/>
        <v>44641</v>
      </c>
      <c r="J5938" s="632"/>
    </row>
    <row r="5939" spans="1:10" s="243" customFormat="1">
      <c r="A5939" s="635" t="s">
        <v>2950</v>
      </c>
      <c r="B5939" s="415" t="s">
        <v>2725</v>
      </c>
      <c r="C5939" s="313" t="s">
        <v>2726</v>
      </c>
      <c r="D5939" s="629">
        <v>1223</v>
      </c>
      <c r="E5939" s="451">
        <v>911.48</v>
      </c>
      <c r="F5939" s="630" t="s">
        <v>4064</v>
      </c>
      <c r="G5939" s="313" t="s">
        <v>2728</v>
      </c>
      <c r="H5939" s="634">
        <v>44641</v>
      </c>
      <c r="I5939" s="628">
        <f t="shared" si="73"/>
        <v>44641</v>
      </c>
      <c r="J5939" s="632"/>
    </row>
    <row r="5940" spans="1:10" s="243" customFormat="1">
      <c r="A5940" s="635" t="s">
        <v>2830</v>
      </c>
      <c r="B5940" s="415" t="s">
        <v>2831</v>
      </c>
      <c r="C5940" s="313" t="s">
        <v>2726</v>
      </c>
      <c r="D5940" s="629" t="s">
        <v>2832</v>
      </c>
      <c r="E5940" s="451">
        <v>26195.94</v>
      </c>
      <c r="F5940" s="630" t="s">
        <v>2835</v>
      </c>
      <c r="G5940" s="313" t="s">
        <v>2728</v>
      </c>
      <c r="H5940" s="634">
        <v>44641</v>
      </c>
      <c r="I5940" s="628">
        <f t="shared" si="73"/>
        <v>44641</v>
      </c>
      <c r="J5940" s="632"/>
    </row>
    <row r="5941" spans="1:10" s="243" customFormat="1">
      <c r="A5941" s="635" t="s">
        <v>6396</v>
      </c>
      <c r="B5941" s="415" t="s">
        <v>2732</v>
      </c>
      <c r="C5941" s="313" t="s">
        <v>2726</v>
      </c>
      <c r="D5941" s="629" t="s">
        <v>6458</v>
      </c>
      <c r="E5941" s="451">
        <v>262634.39</v>
      </c>
      <c r="F5941" s="630" t="s">
        <v>6459</v>
      </c>
      <c r="G5941" s="313" t="s">
        <v>2728</v>
      </c>
      <c r="H5941" s="634">
        <v>44641</v>
      </c>
      <c r="I5941" s="628">
        <f t="shared" si="73"/>
        <v>44641</v>
      </c>
      <c r="J5941" s="632"/>
    </row>
    <row r="5942" spans="1:10" s="243" customFormat="1" ht="23.25">
      <c r="A5942" s="635" t="s">
        <v>3398</v>
      </c>
      <c r="B5942" s="415" t="s">
        <v>2831</v>
      </c>
      <c r="C5942" s="313" t="s">
        <v>2726</v>
      </c>
      <c r="D5942" s="629" t="s">
        <v>6460</v>
      </c>
      <c r="E5942" s="451">
        <v>314363.52000000002</v>
      </c>
      <c r="F5942" s="630" t="s">
        <v>3401</v>
      </c>
      <c r="G5942" s="313" t="s">
        <v>2728</v>
      </c>
      <c r="H5942" s="634">
        <v>44641</v>
      </c>
      <c r="I5942" s="628">
        <f t="shared" si="73"/>
        <v>44641</v>
      </c>
      <c r="J5942" s="632"/>
    </row>
    <row r="5943" spans="1:10" s="243" customFormat="1" ht="23.25">
      <c r="A5943" s="635" t="s">
        <v>3088</v>
      </c>
      <c r="B5943" s="415" t="s">
        <v>2732</v>
      </c>
      <c r="C5943" s="313" t="s">
        <v>2726</v>
      </c>
      <c r="D5943" s="629" t="s">
        <v>6460</v>
      </c>
      <c r="E5943" s="451">
        <v>131973.32</v>
      </c>
      <c r="F5943" s="630" t="s">
        <v>3999</v>
      </c>
      <c r="G5943" s="313" t="s">
        <v>2728</v>
      </c>
      <c r="H5943" s="634">
        <v>44641</v>
      </c>
      <c r="I5943" s="628">
        <f t="shared" si="73"/>
        <v>44641</v>
      </c>
      <c r="J5943" s="632"/>
    </row>
    <row r="5944" spans="1:10" s="243" customFormat="1" ht="34.9">
      <c r="A5944" s="635" t="s">
        <v>2745</v>
      </c>
      <c r="B5944" s="415" t="s">
        <v>2831</v>
      </c>
      <c r="C5944" s="313" t="s">
        <v>2726</v>
      </c>
      <c r="D5944" s="629" t="s">
        <v>3221</v>
      </c>
      <c r="E5944" s="451">
        <v>42600</v>
      </c>
      <c r="F5944" s="630" t="s">
        <v>3222</v>
      </c>
      <c r="G5944" s="313" t="s">
        <v>2728</v>
      </c>
      <c r="H5944" s="634">
        <v>44642</v>
      </c>
      <c r="I5944" s="628">
        <f t="shared" si="73"/>
        <v>44642</v>
      </c>
      <c r="J5944" s="632"/>
    </row>
    <row r="5945" spans="1:10" s="243" customFormat="1" ht="23.25">
      <c r="A5945" s="635" t="s">
        <v>3471</v>
      </c>
      <c r="B5945" s="415" t="s">
        <v>2725</v>
      </c>
      <c r="C5945" s="313" t="s">
        <v>2726</v>
      </c>
      <c r="D5945" s="629">
        <v>1229</v>
      </c>
      <c r="E5945" s="451">
        <v>6600</v>
      </c>
      <c r="F5945" s="630" t="s">
        <v>3472</v>
      </c>
      <c r="G5945" s="313" t="s">
        <v>2728</v>
      </c>
      <c r="H5945" s="634">
        <v>44642</v>
      </c>
      <c r="I5945" s="628">
        <f t="shared" si="73"/>
        <v>44642</v>
      </c>
      <c r="J5945" s="632"/>
    </row>
    <row r="5946" spans="1:10" s="243" customFormat="1" ht="23.25">
      <c r="A5946" s="635" t="s">
        <v>3471</v>
      </c>
      <c r="B5946" s="415" t="s">
        <v>2725</v>
      </c>
      <c r="C5946" s="313" t="s">
        <v>2726</v>
      </c>
      <c r="D5946" s="629">
        <v>1230</v>
      </c>
      <c r="E5946" s="451">
        <v>2160</v>
      </c>
      <c r="F5946" s="630" t="s">
        <v>3472</v>
      </c>
      <c r="G5946" s="313" t="s">
        <v>2728</v>
      </c>
      <c r="H5946" s="634">
        <v>44642</v>
      </c>
      <c r="I5946" s="628">
        <f t="shared" si="73"/>
        <v>44642</v>
      </c>
      <c r="J5946" s="632"/>
    </row>
    <row r="5947" spans="1:10" s="243" customFormat="1" ht="23.25">
      <c r="A5947" s="635" t="s">
        <v>3471</v>
      </c>
      <c r="B5947" s="415" t="s">
        <v>2725</v>
      </c>
      <c r="C5947" s="313" t="s">
        <v>2726</v>
      </c>
      <c r="D5947" s="629">
        <v>1231</v>
      </c>
      <c r="E5947" s="451">
        <v>2160</v>
      </c>
      <c r="F5947" s="630" t="s">
        <v>3472</v>
      </c>
      <c r="G5947" s="313" t="s">
        <v>2728</v>
      </c>
      <c r="H5947" s="634">
        <v>44642</v>
      </c>
      <c r="I5947" s="628">
        <f t="shared" si="73"/>
        <v>44642</v>
      </c>
      <c r="J5947" s="632"/>
    </row>
    <row r="5948" spans="1:10" s="243" customFormat="1" ht="23.25">
      <c r="A5948" s="635" t="s">
        <v>3471</v>
      </c>
      <c r="B5948" s="415" t="s">
        <v>2725</v>
      </c>
      <c r="C5948" s="313" t="s">
        <v>2726</v>
      </c>
      <c r="D5948" s="629">
        <v>1232</v>
      </c>
      <c r="E5948" s="451">
        <v>3896.95</v>
      </c>
      <c r="F5948" s="630" t="s">
        <v>3420</v>
      </c>
      <c r="G5948" s="313" t="s">
        <v>2728</v>
      </c>
      <c r="H5948" s="634">
        <v>44642</v>
      </c>
      <c r="I5948" s="628">
        <f t="shared" si="73"/>
        <v>44642</v>
      </c>
      <c r="J5948" s="632"/>
    </row>
    <row r="5949" spans="1:10" s="243" customFormat="1" ht="23.25">
      <c r="A5949" s="635" t="s">
        <v>3007</v>
      </c>
      <c r="B5949" s="415" t="s">
        <v>2725</v>
      </c>
      <c r="C5949" s="313" t="s">
        <v>2726</v>
      </c>
      <c r="D5949" s="629">
        <v>1233</v>
      </c>
      <c r="E5949" s="451">
        <v>32000</v>
      </c>
      <c r="F5949" s="630" t="s">
        <v>6461</v>
      </c>
      <c r="G5949" s="313" t="s">
        <v>2728</v>
      </c>
      <c r="H5949" s="634">
        <v>44642</v>
      </c>
      <c r="I5949" s="628">
        <f t="shared" si="73"/>
        <v>44642</v>
      </c>
      <c r="J5949" s="632"/>
    </row>
    <row r="5950" spans="1:10" s="243" customFormat="1">
      <c r="A5950" s="635" t="s">
        <v>2800</v>
      </c>
      <c r="B5950" s="415" t="s">
        <v>2725</v>
      </c>
      <c r="C5950" s="313" t="s">
        <v>2726</v>
      </c>
      <c r="D5950" s="629">
        <v>1234</v>
      </c>
      <c r="E5950" s="451">
        <v>12000</v>
      </c>
      <c r="F5950" s="630" t="s">
        <v>6462</v>
      </c>
      <c r="G5950" s="313" t="s">
        <v>2728</v>
      </c>
      <c r="H5950" s="634">
        <v>44642</v>
      </c>
      <c r="I5950" s="628">
        <f t="shared" si="73"/>
        <v>44642</v>
      </c>
      <c r="J5950" s="632"/>
    </row>
    <row r="5951" spans="1:10" s="243" customFormat="1" ht="23.25">
      <c r="A5951" s="635" t="s">
        <v>3471</v>
      </c>
      <c r="B5951" s="415" t="s">
        <v>2725</v>
      </c>
      <c r="C5951" s="313" t="s">
        <v>2726</v>
      </c>
      <c r="D5951" s="629">
        <v>1235</v>
      </c>
      <c r="E5951" s="451">
        <v>1813.66</v>
      </c>
      <c r="F5951" s="630" t="s">
        <v>3420</v>
      </c>
      <c r="G5951" s="313" t="s">
        <v>2728</v>
      </c>
      <c r="H5951" s="634">
        <v>44642</v>
      </c>
      <c r="I5951" s="628">
        <f t="shared" si="73"/>
        <v>44642</v>
      </c>
      <c r="J5951" s="632"/>
    </row>
    <row r="5952" spans="1:10" s="243" customFormat="1" ht="23.25">
      <c r="A5952" s="635" t="s">
        <v>3088</v>
      </c>
      <c r="B5952" s="415" t="s">
        <v>2732</v>
      </c>
      <c r="C5952" s="313" t="s">
        <v>2726</v>
      </c>
      <c r="D5952" s="629" t="s">
        <v>6460</v>
      </c>
      <c r="E5952" s="451">
        <v>116345.3</v>
      </c>
      <c r="F5952" s="630" t="s">
        <v>4027</v>
      </c>
      <c r="G5952" s="313" t="s">
        <v>2728</v>
      </c>
      <c r="H5952" s="634">
        <v>44642</v>
      </c>
      <c r="I5952" s="628">
        <f t="shared" si="73"/>
        <v>44642</v>
      </c>
      <c r="J5952" s="632"/>
    </row>
    <row r="5953" spans="1:10" s="243" customFormat="1" ht="23.25">
      <c r="A5953" s="635" t="s">
        <v>3088</v>
      </c>
      <c r="B5953" s="415" t="s">
        <v>2732</v>
      </c>
      <c r="C5953" s="313" t="s">
        <v>2726</v>
      </c>
      <c r="D5953" s="629" t="s">
        <v>6460</v>
      </c>
      <c r="E5953" s="451">
        <v>85777.78</v>
      </c>
      <c r="F5953" s="630" t="s">
        <v>4027</v>
      </c>
      <c r="G5953" s="313" t="s">
        <v>2728</v>
      </c>
      <c r="H5953" s="634">
        <v>44642</v>
      </c>
      <c r="I5953" s="628">
        <f t="shared" si="73"/>
        <v>44642</v>
      </c>
      <c r="J5953" s="632"/>
    </row>
    <row r="5954" spans="1:10" s="243" customFormat="1" ht="23.25">
      <c r="A5954" s="635" t="s">
        <v>3088</v>
      </c>
      <c r="B5954" s="415" t="s">
        <v>2732</v>
      </c>
      <c r="C5954" s="313" t="s">
        <v>2726</v>
      </c>
      <c r="D5954" s="629" t="s">
        <v>6460</v>
      </c>
      <c r="E5954" s="451">
        <v>125729.58</v>
      </c>
      <c r="F5954" s="630" t="s">
        <v>4027</v>
      </c>
      <c r="G5954" s="313" t="s">
        <v>2728</v>
      </c>
      <c r="H5954" s="634">
        <v>44642</v>
      </c>
      <c r="I5954" s="628">
        <f t="shared" si="73"/>
        <v>44642</v>
      </c>
      <c r="J5954" s="632"/>
    </row>
    <row r="5955" spans="1:10" s="243" customFormat="1" ht="23.25">
      <c r="A5955" s="635" t="s">
        <v>3088</v>
      </c>
      <c r="B5955" s="415" t="s">
        <v>2732</v>
      </c>
      <c r="C5955" s="313" t="s">
        <v>2726</v>
      </c>
      <c r="D5955" s="629" t="s">
        <v>6460</v>
      </c>
      <c r="E5955" s="451">
        <v>63034.99</v>
      </c>
      <c r="F5955" s="630" t="s">
        <v>4027</v>
      </c>
      <c r="G5955" s="313" t="s">
        <v>2728</v>
      </c>
      <c r="H5955" s="634">
        <v>44642</v>
      </c>
      <c r="I5955" s="628">
        <f t="shared" si="73"/>
        <v>44642</v>
      </c>
      <c r="J5955" s="632"/>
    </row>
    <row r="5956" spans="1:10" s="243" customFormat="1" ht="23.25">
      <c r="A5956" s="635" t="s">
        <v>3088</v>
      </c>
      <c r="B5956" s="415" t="s">
        <v>2732</v>
      </c>
      <c r="C5956" s="313" t="s">
        <v>2726</v>
      </c>
      <c r="D5956" s="629" t="s">
        <v>6460</v>
      </c>
      <c r="E5956" s="451">
        <v>59935.68</v>
      </c>
      <c r="F5956" s="630" t="s">
        <v>4027</v>
      </c>
      <c r="G5956" s="313" t="s">
        <v>2728</v>
      </c>
      <c r="H5956" s="634">
        <v>44642</v>
      </c>
      <c r="I5956" s="628">
        <f t="shared" si="73"/>
        <v>44642</v>
      </c>
      <c r="J5956" s="632"/>
    </row>
    <row r="5957" spans="1:10" s="243" customFormat="1" ht="23.25">
      <c r="A5957" s="635" t="s">
        <v>3088</v>
      </c>
      <c r="B5957" s="415" t="s">
        <v>2732</v>
      </c>
      <c r="C5957" s="313" t="s">
        <v>2726</v>
      </c>
      <c r="D5957" s="629" t="s">
        <v>6460</v>
      </c>
      <c r="E5957" s="451">
        <v>46514.09</v>
      </c>
      <c r="F5957" s="630" t="s">
        <v>4027</v>
      </c>
      <c r="G5957" s="313" t="s">
        <v>2728</v>
      </c>
      <c r="H5957" s="634">
        <v>44642</v>
      </c>
      <c r="I5957" s="628">
        <f t="shared" si="73"/>
        <v>44642</v>
      </c>
      <c r="J5957" s="632"/>
    </row>
    <row r="5958" spans="1:10" s="243" customFormat="1" ht="23.25">
      <c r="A5958" s="635" t="s">
        <v>3471</v>
      </c>
      <c r="B5958" s="415" t="s">
        <v>2725</v>
      </c>
      <c r="C5958" s="313" t="s">
        <v>2726</v>
      </c>
      <c r="D5958" s="629">
        <v>1242</v>
      </c>
      <c r="E5958" s="451">
        <v>2073.2600000000002</v>
      </c>
      <c r="F5958" s="630" t="s">
        <v>3420</v>
      </c>
      <c r="G5958" s="313" t="s">
        <v>2728</v>
      </c>
      <c r="H5958" s="634">
        <v>44642</v>
      </c>
      <c r="I5958" s="628">
        <f t="shared" ref="I5958:I6021" si="74">H5958+0</f>
        <v>44642</v>
      </c>
      <c r="J5958" s="632"/>
    </row>
    <row r="5959" spans="1:10" s="243" customFormat="1" ht="23.25">
      <c r="A5959" s="635" t="s">
        <v>3471</v>
      </c>
      <c r="B5959" s="415" t="s">
        <v>2725</v>
      </c>
      <c r="C5959" s="313" t="s">
        <v>2726</v>
      </c>
      <c r="D5959" s="629">
        <v>1243</v>
      </c>
      <c r="E5959" s="451">
        <v>1813.66</v>
      </c>
      <c r="F5959" s="630" t="s">
        <v>3420</v>
      </c>
      <c r="G5959" s="313" t="s">
        <v>2728</v>
      </c>
      <c r="H5959" s="634">
        <v>44642</v>
      </c>
      <c r="I5959" s="628">
        <f t="shared" si="74"/>
        <v>44642</v>
      </c>
      <c r="J5959" s="632"/>
    </row>
    <row r="5960" spans="1:10" s="243" customFormat="1" ht="23.25">
      <c r="A5960" s="635" t="s">
        <v>3471</v>
      </c>
      <c r="B5960" s="415" t="s">
        <v>2725</v>
      </c>
      <c r="C5960" s="313" t="s">
        <v>2726</v>
      </c>
      <c r="D5960" s="629">
        <v>1244</v>
      </c>
      <c r="E5960" s="451">
        <v>2073.2600000000002</v>
      </c>
      <c r="F5960" s="630" t="s">
        <v>3420</v>
      </c>
      <c r="G5960" s="313" t="s">
        <v>2728</v>
      </c>
      <c r="H5960" s="634">
        <v>44642</v>
      </c>
      <c r="I5960" s="628">
        <f t="shared" si="74"/>
        <v>44642</v>
      </c>
      <c r="J5960" s="632"/>
    </row>
    <row r="5961" spans="1:10" s="243" customFormat="1" ht="23.25">
      <c r="A5961" s="635" t="s">
        <v>3471</v>
      </c>
      <c r="B5961" s="415" t="s">
        <v>2725</v>
      </c>
      <c r="C5961" s="313" t="s">
        <v>2726</v>
      </c>
      <c r="D5961" s="629">
        <v>1245</v>
      </c>
      <c r="E5961" s="451">
        <v>1340.59</v>
      </c>
      <c r="F5961" s="630" t="s">
        <v>4027</v>
      </c>
      <c r="G5961" s="313" t="s">
        <v>2728</v>
      </c>
      <c r="H5961" s="634">
        <v>44642</v>
      </c>
      <c r="I5961" s="628">
        <f t="shared" si="74"/>
        <v>44642</v>
      </c>
      <c r="J5961" s="632"/>
    </row>
    <row r="5962" spans="1:10" s="243" customFormat="1">
      <c r="A5962" s="635" t="s">
        <v>2888</v>
      </c>
      <c r="B5962" s="415" t="s">
        <v>2725</v>
      </c>
      <c r="C5962" s="313" t="s">
        <v>2726</v>
      </c>
      <c r="D5962" s="629">
        <v>1246</v>
      </c>
      <c r="E5962" s="451">
        <v>579498.30000000005</v>
      </c>
      <c r="F5962" s="630" t="s">
        <v>3216</v>
      </c>
      <c r="G5962" s="313" t="s">
        <v>2728</v>
      </c>
      <c r="H5962" s="634">
        <v>44642</v>
      </c>
      <c r="I5962" s="628">
        <f t="shared" si="74"/>
        <v>44642</v>
      </c>
      <c r="J5962" s="632"/>
    </row>
    <row r="5963" spans="1:10" s="243" customFormat="1" ht="34.9">
      <c r="A5963" s="635" t="s">
        <v>2888</v>
      </c>
      <c r="B5963" s="415" t="s">
        <v>2725</v>
      </c>
      <c r="C5963" s="313" t="s">
        <v>2726</v>
      </c>
      <c r="D5963" s="629">
        <v>1247</v>
      </c>
      <c r="E5963" s="451">
        <v>435000</v>
      </c>
      <c r="F5963" s="630" t="s">
        <v>3225</v>
      </c>
      <c r="G5963" s="313" t="s">
        <v>2728</v>
      </c>
      <c r="H5963" s="634">
        <v>44642</v>
      </c>
      <c r="I5963" s="628">
        <f t="shared" si="74"/>
        <v>44642</v>
      </c>
      <c r="J5963" s="632"/>
    </row>
    <row r="5964" spans="1:10" s="243" customFormat="1" ht="23.25">
      <c r="A5964" s="635" t="s">
        <v>3088</v>
      </c>
      <c r="B5964" s="415" t="s">
        <v>2732</v>
      </c>
      <c r="C5964" s="313" t="s">
        <v>2726</v>
      </c>
      <c r="D5964" s="629" t="s">
        <v>6460</v>
      </c>
      <c r="E5964" s="451">
        <v>188166</v>
      </c>
      <c r="F5964" s="630" t="s">
        <v>3212</v>
      </c>
      <c r="G5964" s="313" t="s">
        <v>2728</v>
      </c>
      <c r="H5964" s="634">
        <v>44642</v>
      </c>
      <c r="I5964" s="628">
        <f t="shared" si="74"/>
        <v>44642</v>
      </c>
      <c r="J5964" s="632"/>
    </row>
    <row r="5965" spans="1:10" s="243" customFormat="1">
      <c r="A5965" s="635" t="s">
        <v>2735</v>
      </c>
      <c r="B5965" s="415" t="s">
        <v>2725</v>
      </c>
      <c r="C5965" s="313" t="s">
        <v>2726</v>
      </c>
      <c r="D5965" s="629">
        <v>1250</v>
      </c>
      <c r="E5965" s="451">
        <v>5000</v>
      </c>
      <c r="F5965" s="630" t="s">
        <v>3575</v>
      </c>
      <c r="G5965" s="313" t="s">
        <v>2728</v>
      </c>
      <c r="H5965" s="634">
        <v>44642</v>
      </c>
      <c r="I5965" s="628">
        <f t="shared" si="74"/>
        <v>44642</v>
      </c>
      <c r="J5965" s="632"/>
    </row>
    <row r="5966" spans="1:10" s="243" customFormat="1">
      <c r="A5966" s="635" t="s">
        <v>2769</v>
      </c>
      <c r="B5966" s="415" t="s">
        <v>2725</v>
      </c>
      <c r="C5966" s="313" t="s">
        <v>2726</v>
      </c>
      <c r="D5966" s="629">
        <v>1251</v>
      </c>
      <c r="E5966" s="451">
        <v>21000</v>
      </c>
      <c r="F5966" s="630" t="s">
        <v>6463</v>
      </c>
      <c r="G5966" s="313" t="s">
        <v>2728</v>
      </c>
      <c r="H5966" s="634">
        <v>44642</v>
      </c>
      <c r="I5966" s="628">
        <f t="shared" si="74"/>
        <v>44642</v>
      </c>
      <c r="J5966" s="632"/>
    </row>
    <row r="5967" spans="1:10" s="243" customFormat="1">
      <c r="A5967" s="635" t="s">
        <v>2769</v>
      </c>
      <c r="B5967" s="415" t="s">
        <v>2725</v>
      </c>
      <c r="C5967" s="313" t="s">
        <v>2726</v>
      </c>
      <c r="D5967" s="629">
        <v>1252</v>
      </c>
      <c r="E5967" s="451">
        <v>35000</v>
      </c>
      <c r="F5967" s="630" t="s">
        <v>6464</v>
      </c>
      <c r="G5967" s="313" t="s">
        <v>2728</v>
      </c>
      <c r="H5967" s="634">
        <v>44642</v>
      </c>
      <c r="I5967" s="628">
        <f t="shared" si="74"/>
        <v>44642</v>
      </c>
      <c r="J5967" s="632"/>
    </row>
    <row r="5968" spans="1:10" s="243" customFormat="1">
      <c r="A5968" s="635" t="s">
        <v>2933</v>
      </c>
      <c r="B5968" s="415" t="s">
        <v>2725</v>
      </c>
      <c r="C5968" s="313" t="s">
        <v>2726</v>
      </c>
      <c r="D5968" s="629">
        <v>1253</v>
      </c>
      <c r="E5968" s="451">
        <v>36000</v>
      </c>
      <c r="F5968" s="630" t="s">
        <v>2967</v>
      </c>
      <c r="G5968" s="313" t="s">
        <v>2728</v>
      </c>
      <c r="H5968" s="634">
        <v>44642</v>
      </c>
      <c r="I5968" s="628">
        <f t="shared" si="74"/>
        <v>44642</v>
      </c>
      <c r="J5968" s="632"/>
    </row>
    <row r="5969" spans="1:10" s="243" customFormat="1">
      <c r="A5969" s="635" t="s">
        <v>2950</v>
      </c>
      <c r="B5969" s="415" t="s">
        <v>2725</v>
      </c>
      <c r="C5969" s="313" t="s">
        <v>2726</v>
      </c>
      <c r="D5969" s="629">
        <v>1254</v>
      </c>
      <c r="E5969" s="451">
        <v>339.03</v>
      </c>
      <c r="F5969" s="630" t="s">
        <v>4064</v>
      </c>
      <c r="G5969" s="313" t="s">
        <v>2728</v>
      </c>
      <c r="H5969" s="634">
        <v>44643</v>
      </c>
      <c r="I5969" s="628">
        <f t="shared" si="74"/>
        <v>44643</v>
      </c>
      <c r="J5969" s="632"/>
    </row>
    <row r="5970" spans="1:10" s="243" customFormat="1">
      <c r="A5970" s="635" t="s">
        <v>2950</v>
      </c>
      <c r="B5970" s="415" t="s">
        <v>2725</v>
      </c>
      <c r="C5970" s="313" t="s">
        <v>2726</v>
      </c>
      <c r="D5970" s="629">
        <v>1255</v>
      </c>
      <c r="E5970" s="451">
        <v>460.08</v>
      </c>
      <c r="F5970" s="630" t="s">
        <v>4064</v>
      </c>
      <c r="G5970" s="313" t="s">
        <v>2728</v>
      </c>
      <c r="H5970" s="634">
        <v>44643</v>
      </c>
      <c r="I5970" s="628">
        <f t="shared" si="74"/>
        <v>44643</v>
      </c>
      <c r="J5970" s="632"/>
    </row>
    <row r="5971" spans="1:10" s="243" customFormat="1">
      <c r="A5971" s="635" t="s">
        <v>2950</v>
      </c>
      <c r="B5971" s="415" t="s">
        <v>2725</v>
      </c>
      <c r="C5971" s="313" t="s">
        <v>2726</v>
      </c>
      <c r="D5971" s="629">
        <v>1256</v>
      </c>
      <c r="E5971" s="451">
        <v>1516.25</v>
      </c>
      <c r="F5971" s="630" t="s">
        <v>3496</v>
      </c>
      <c r="G5971" s="313" t="s">
        <v>2728</v>
      </c>
      <c r="H5971" s="634">
        <v>44643</v>
      </c>
      <c r="I5971" s="628">
        <f t="shared" si="74"/>
        <v>44643</v>
      </c>
      <c r="J5971" s="632"/>
    </row>
    <row r="5972" spans="1:10" s="243" customFormat="1">
      <c r="A5972" s="635" t="s">
        <v>2950</v>
      </c>
      <c r="B5972" s="415" t="s">
        <v>2725</v>
      </c>
      <c r="C5972" s="313" t="s">
        <v>2726</v>
      </c>
      <c r="D5972" s="629">
        <v>1257</v>
      </c>
      <c r="E5972" s="451">
        <v>952.27</v>
      </c>
      <c r="F5972" s="630" t="s">
        <v>4049</v>
      </c>
      <c r="G5972" s="313" t="s">
        <v>2728</v>
      </c>
      <c r="H5972" s="634">
        <v>44643</v>
      </c>
      <c r="I5972" s="628">
        <f t="shared" si="74"/>
        <v>44643</v>
      </c>
      <c r="J5972" s="632"/>
    </row>
    <row r="5973" spans="1:10" s="243" customFormat="1">
      <c r="A5973" s="635" t="s">
        <v>2731</v>
      </c>
      <c r="B5973" s="415" t="s">
        <v>2732</v>
      </c>
      <c r="C5973" s="313" t="s">
        <v>2726</v>
      </c>
      <c r="D5973" s="629" t="s">
        <v>6465</v>
      </c>
      <c r="E5973" s="451">
        <v>87903</v>
      </c>
      <c r="F5973" s="630" t="s">
        <v>3481</v>
      </c>
      <c r="G5973" s="313" t="s">
        <v>2728</v>
      </c>
      <c r="H5973" s="634">
        <v>44643</v>
      </c>
      <c r="I5973" s="628">
        <f t="shared" si="74"/>
        <v>44643</v>
      </c>
      <c r="J5973" s="632"/>
    </row>
    <row r="5974" spans="1:10" s="243" customFormat="1">
      <c r="A5974" s="635" t="s">
        <v>2950</v>
      </c>
      <c r="B5974" s="415" t="s">
        <v>2725</v>
      </c>
      <c r="C5974" s="313" t="s">
        <v>2726</v>
      </c>
      <c r="D5974" s="629">
        <v>1259</v>
      </c>
      <c r="E5974" s="451">
        <v>1766.99</v>
      </c>
      <c r="F5974" s="630" t="s">
        <v>4049</v>
      </c>
      <c r="G5974" s="313" t="s">
        <v>2728</v>
      </c>
      <c r="H5974" s="634">
        <v>44643</v>
      </c>
      <c r="I5974" s="628">
        <f t="shared" si="74"/>
        <v>44643</v>
      </c>
      <c r="J5974" s="632"/>
    </row>
    <row r="5975" spans="1:10" s="243" customFormat="1">
      <c r="A5975" s="635" t="s">
        <v>2950</v>
      </c>
      <c r="B5975" s="415" t="s">
        <v>2725</v>
      </c>
      <c r="C5975" s="313" t="s">
        <v>2726</v>
      </c>
      <c r="D5975" s="629">
        <v>1260</v>
      </c>
      <c r="E5975" s="451">
        <v>1707.19</v>
      </c>
      <c r="F5975" s="630" t="s">
        <v>4049</v>
      </c>
      <c r="G5975" s="313" t="s">
        <v>2728</v>
      </c>
      <c r="H5975" s="634">
        <v>44643</v>
      </c>
      <c r="I5975" s="628">
        <f t="shared" si="74"/>
        <v>44643</v>
      </c>
      <c r="J5975" s="632"/>
    </row>
    <row r="5976" spans="1:10" s="243" customFormat="1">
      <c r="A5976" s="635" t="s">
        <v>2731</v>
      </c>
      <c r="B5976" s="415" t="s">
        <v>2732</v>
      </c>
      <c r="C5976" s="313" t="s">
        <v>2726</v>
      </c>
      <c r="D5976" s="629" t="s">
        <v>6465</v>
      </c>
      <c r="E5976" s="451">
        <v>212150.39999999999</v>
      </c>
      <c r="F5976" s="630" t="s">
        <v>3481</v>
      </c>
      <c r="G5976" s="313" t="s">
        <v>2728</v>
      </c>
      <c r="H5976" s="634">
        <v>44643</v>
      </c>
      <c r="I5976" s="628">
        <f t="shared" si="74"/>
        <v>44643</v>
      </c>
      <c r="J5976" s="632"/>
    </row>
    <row r="5977" spans="1:10" s="243" customFormat="1">
      <c r="A5977" s="635" t="s">
        <v>2731</v>
      </c>
      <c r="B5977" s="415" t="s">
        <v>2732</v>
      </c>
      <c r="C5977" s="313" t="s">
        <v>2726</v>
      </c>
      <c r="D5977" s="629" t="s">
        <v>6465</v>
      </c>
      <c r="E5977" s="451">
        <v>81284.399999999994</v>
      </c>
      <c r="F5977" s="630" t="s">
        <v>3481</v>
      </c>
      <c r="G5977" s="313" t="s">
        <v>2728</v>
      </c>
      <c r="H5977" s="634">
        <v>44644</v>
      </c>
      <c r="I5977" s="628">
        <f t="shared" si="74"/>
        <v>44644</v>
      </c>
      <c r="J5977" s="632"/>
    </row>
    <row r="5978" spans="1:10" s="243" customFormat="1">
      <c r="A5978" s="635" t="s">
        <v>2759</v>
      </c>
      <c r="B5978" s="415" t="s">
        <v>2725</v>
      </c>
      <c r="C5978" s="313" t="s">
        <v>2726</v>
      </c>
      <c r="D5978" s="629">
        <v>1263</v>
      </c>
      <c r="E5978" s="451">
        <v>30000</v>
      </c>
      <c r="F5978" s="630" t="s">
        <v>6264</v>
      </c>
      <c r="G5978" s="313" t="s">
        <v>2728</v>
      </c>
      <c r="H5978" s="634">
        <v>44644</v>
      </c>
      <c r="I5978" s="628">
        <f t="shared" si="74"/>
        <v>44644</v>
      </c>
      <c r="J5978" s="632"/>
    </row>
    <row r="5979" spans="1:10" s="243" customFormat="1" ht="23.25">
      <c r="A5979" s="635" t="s">
        <v>2942</v>
      </c>
      <c r="B5979" s="415" t="s">
        <v>2725</v>
      </c>
      <c r="C5979" s="313" t="s">
        <v>2726</v>
      </c>
      <c r="D5979" s="629">
        <v>1264</v>
      </c>
      <c r="E5979" s="451">
        <v>30000</v>
      </c>
      <c r="F5979" s="630" t="s">
        <v>6466</v>
      </c>
      <c r="G5979" s="313" t="s">
        <v>6467</v>
      </c>
      <c r="H5979" s="634">
        <v>44644</v>
      </c>
      <c r="I5979" s="628">
        <f t="shared" si="74"/>
        <v>44644</v>
      </c>
      <c r="J5979" s="632"/>
    </row>
    <row r="5980" spans="1:10" s="243" customFormat="1" ht="23.25">
      <c r="A5980" s="635" t="s">
        <v>2742</v>
      </c>
      <c r="B5980" s="415" t="s">
        <v>2725</v>
      </c>
      <c r="C5980" s="313" t="s">
        <v>2726</v>
      </c>
      <c r="D5980" s="629">
        <v>1265</v>
      </c>
      <c r="E5980" s="451">
        <v>1670</v>
      </c>
      <c r="F5980" s="630" t="s">
        <v>6468</v>
      </c>
      <c r="G5980" s="313" t="s">
        <v>6467</v>
      </c>
      <c r="H5980" s="634">
        <v>44644</v>
      </c>
      <c r="I5980" s="628">
        <f t="shared" si="74"/>
        <v>44644</v>
      </c>
      <c r="J5980" s="632"/>
    </row>
    <row r="5981" spans="1:10" s="243" customFormat="1">
      <c r="A5981" s="635" t="s">
        <v>2963</v>
      </c>
      <c r="B5981" s="415" t="s">
        <v>2725</v>
      </c>
      <c r="C5981" s="313" t="s">
        <v>2726</v>
      </c>
      <c r="D5981" s="629">
        <v>1266</v>
      </c>
      <c r="E5981" s="451">
        <v>26000</v>
      </c>
      <c r="F5981" s="630" t="s">
        <v>3673</v>
      </c>
      <c r="G5981" s="313" t="s">
        <v>6467</v>
      </c>
      <c r="H5981" s="634">
        <v>44644</v>
      </c>
      <c r="I5981" s="628">
        <f t="shared" si="74"/>
        <v>44644</v>
      </c>
      <c r="J5981" s="632"/>
    </row>
    <row r="5982" spans="1:10" s="243" customFormat="1" ht="23.25">
      <c r="A5982" s="635" t="s">
        <v>3088</v>
      </c>
      <c r="B5982" s="415" t="s">
        <v>2732</v>
      </c>
      <c r="C5982" s="313" t="s">
        <v>2726</v>
      </c>
      <c r="D5982" s="629" t="s">
        <v>6460</v>
      </c>
      <c r="E5982" s="451">
        <v>137583.01999999999</v>
      </c>
      <c r="F5982" s="630" t="s">
        <v>3683</v>
      </c>
      <c r="G5982" s="313" t="s">
        <v>6467</v>
      </c>
      <c r="H5982" s="634">
        <v>44644</v>
      </c>
      <c r="I5982" s="628">
        <f t="shared" si="74"/>
        <v>44644</v>
      </c>
      <c r="J5982" s="632"/>
    </row>
    <row r="5983" spans="1:10" s="243" customFormat="1" ht="23.25">
      <c r="A5983" s="635" t="s">
        <v>3088</v>
      </c>
      <c r="B5983" s="415" t="s">
        <v>2732</v>
      </c>
      <c r="C5983" s="313" t="s">
        <v>2726</v>
      </c>
      <c r="D5983" s="629" t="s">
        <v>6460</v>
      </c>
      <c r="E5983" s="451">
        <v>112065.44</v>
      </c>
      <c r="F5983" s="630" t="s">
        <v>3683</v>
      </c>
      <c r="G5983" s="313" t="s">
        <v>6467</v>
      </c>
      <c r="H5983" s="634">
        <v>44644</v>
      </c>
      <c r="I5983" s="628">
        <f t="shared" si="74"/>
        <v>44644</v>
      </c>
      <c r="J5983" s="632"/>
    </row>
    <row r="5984" spans="1:10" s="243" customFormat="1" ht="23.25">
      <c r="A5984" s="635" t="s">
        <v>3088</v>
      </c>
      <c r="B5984" s="415" t="s">
        <v>2732</v>
      </c>
      <c r="C5984" s="313" t="s">
        <v>2726</v>
      </c>
      <c r="D5984" s="629" t="s">
        <v>6460</v>
      </c>
      <c r="E5984" s="451">
        <v>227046.09</v>
      </c>
      <c r="F5984" s="630" t="s">
        <v>3683</v>
      </c>
      <c r="G5984" s="313" t="s">
        <v>6467</v>
      </c>
      <c r="H5984" s="634">
        <v>44644</v>
      </c>
      <c r="I5984" s="628">
        <f t="shared" si="74"/>
        <v>44644</v>
      </c>
      <c r="J5984" s="632"/>
    </row>
    <row r="5985" spans="1:10" s="243" customFormat="1">
      <c r="A5985" s="635" t="s">
        <v>2773</v>
      </c>
      <c r="B5985" s="415" t="s">
        <v>2725</v>
      </c>
      <c r="C5985" s="313" t="s">
        <v>2726</v>
      </c>
      <c r="D5985" s="629">
        <v>1270</v>
      </c>
      <c r="E5985" s="451">
        <v>7500</v>
      </c>
      <c r="F5985" s="630" t="s">
        <v>3200</v>
      </c>
      <c r="G5985" s="313" t="s">
        <v>6467</v>
      </c>
      <c r="H5985" s="634">
        <v>44644</v>
      </c>
      <c r="I5985" s="628">
        <f t="shared" si="74"/>
        <v>44644</v>
      </c>
      <c r="J5985" s="632"/>
    </row>
    <row r="5986" spans="1:10" s="243" customFormat="1" ht="23.25">
      <c r="A5986" s="635" t="s">
        <v>3341</v>
      </c>
      <c r="B5986" s="415" t="s">
        <v>2725</v>
      </c>
      <c r="C5986" s="313" t="s">
        <v>2726</v>
      </c>
      <c r="D5986" s="629">
        <v>1271</v>
      </c>
      <c r="E5986" s="451">
        <v>24000</v>
      </c>
      <c r="F5986" s="630" t="s">
        <v>6469</v>
      </c>
      <c r="G5986" s="313" t="s">
        <v>6467</v>
      </c>
      <c r="H5986" s="634">
        <v>44644</v>
      </c>
      <c r="I5986" s="628">
        <f t="shared" si="74"/>
        <v>44644</v>
      </c>
      <c r="J5986" s="632"/>
    </row>
    <row r="5987" spans="1:10" s="243" customFormat="1">
      <c r="A5987" s="635" t="s">
        <v>2888</v>
      </c>
      <c r="B5987" s="415" t="s">
        <v>2725</v>
      </c>
      <c r="C5987" s="313" t="s">
        <v>2726</v>
      </c>
      <c r="D5987" s="629">
        <v>1272</v>
      </c>
      <c r="E5987" s="451">
        <v>120000</v>
      </c>
      <c r="F5987" s="630" t="s">
        <v>3227</v>
      </c>
      <c r="G5987" s="313" t="s">
        <v>6467</v>
      </c>
      <c r="H5987" s="634">
        <v>44644</v>
      </c>
      <c r="I5987" s="628">
        <f t="shared" si="74"/>
        <v>44644</v>
      </c>
      <c r="J5987" s="632"/>
    </row>
    <row r="5988" spans="1:10" s="243" customFormat="1">
      <c r="A5988" s="635" t="s">
        <v>2731</v>
      </c>
      <c r="B5988" s="415" t="s">
        <v>2732</v>
      </c>
      <c r="C5988" s="313" t="s">
        <v>2726</v>
      </c>
      <c r="D5988" s="629" t="s">
        <v>2876</v>
      </c>
      <c r="E5988" s="451">
        <v>79941</v>
      </c>
      <c r="F5988" s="630" t="s">
        <v>3202</v>
      </c>
      <c r="G5988" s="313" t="s">
        <v>6467</v>
      </c>
      <c r="H5988" s="634">
        <v>44644</v>
      </c>
      <c r="I5988" s="628">
        <f t="shared" si="74"/>
        <v>44644</v>
      </c>
      <c r="J5988" s="632"/>
    </row>
    <row r="5989" spans="1:10" s="243" customFormat="1">
      <c r="A5989" s="635" t="s">
        <v>2773</v>
      </c>
      <c r="B5989" s="415" t="s">
        <v>2725</v>
      </c>
      <c r="C5989" s="313" t="s">
        <v>2726</v>
      </c>
      <c r="D5989" s="629">
        <v>1274</v>
      </c>
      <c r="E5989" s="451">
        <v>30000</v>
      </c>
      <c r="F5989" s="630" t="s">
        <v>6470</v>
      </c>
      <c r="G5989" s="313" t="s">
        <v>6467</v>
      </c>
      <c r="H5989" s="634">
        <v>44644</v>
      </c>
      <c r="I5989" s="628">
        <f t="shared" si="74"/>
        <v>44644</v>
      </c>
      <c r="J5989" s="632"/>
    </row>
    <row r="5990" spans="1:10" s="243" customFormat="1" ht="23.25">
      <c r="A5990" s="635" t="s">
        <v>2773</v>
      </c>
      <c r="B5990" s="415" t="s">
        <v>2725</v>
      </c>
      <c r="C5990" s="313" t="s">
        <v>2726</v>
      </c>
      <c r="D5990" s="629">
        <v>1275</v>
      </c>
      <c r="E5990" s="451">
        <v>20000</v>
      </c>
      <c r="F5990" s="630" t="s">
        <v>3979</v>
      </c>
      <c r="G5990" s="313" t="s">
        <v>6467</v>
      </c>
      <c r="H5990" s="634">
        <v>44644</v>
      </c>
      <c r="I5990" s="628">
        <f t="shared" si="74"/>
        <v>44644</v>
      </c>
      <c r="J5990" s="632"/>
    </row>
    <row r="5991" spans="1:10" s="243" customFormat="1">
      <c r="A5991" s="635" t="s">
        <v>3004</v>
      </c>
      <c r="B5991" s="415" t="s">
        <v>2725</v>
      </c>
      <c r="C5991" s="313" t="s">
        <v>2726</v>
      </c>
      <c r="D5991" s="629">
        <v>1276</v>
      </c>
      <c r="E5991" s="451">
        <v>18000</v>
      </c>
      <c r="F5991" s="630" t="s">
        <v>6471</v>
      </c>
      <c r="G5991" s="313" t="s">
        <v>6467</v>
      </c>
      <c r="H5991" s="634">
        <v>44644</v>
      </c>
      <c r="I5991" s="628">
        <f t="shared" si="74"/>
        <v>44644</v>
      </c>
      <c r="J5991" s="632"/>
    </row>
    <row r="5992" spans="1:10" s="243" customFormat="1">
      <c r="A5992" s="635" t="s">
        <v>2966</v>
      </c>
      <c r="B5992" s="415" t="s">
        <v>2725</v>
      </c>
      <c r="C5992" s="313" t="s">
        <v>2726</v>
      </c>
      <c r="D5992" s="629">
        <v>1277</v>
      </c>
      <c r="E5992" s="451">
        <v>24000</v>
      </c>
      <c r="F5992" s="630" t="s">
        <v>3041</v>
      </c>
      <c r="G5992" s="313" t="s">
        <v>6467</v>
      </c>
      <c r="H5992" s="634">
        <v>44644</v>
      </c>
      <c r="I5992" s="628">
        <f t="shared" si="74"/>
        <v>44644</v>
      </c>
      <c r="J5992" s="632"/>
    </row>
    <row r="5993" spans="1:10" s="243" customFormat="1">
      <c r="A5993" s="635" t="s">
        <v>2731</v>
      </c>
      <c r="B5993" s="415" t="s">
        <v>2732</v>
      </c>
      <c r="C5993" s="313" t="s">
        <v>2726</v>
      </c>
      <c r="D5993" s="629" t="s">
        <v>2876</v>
      </c>
      <c r="E5993" s="451">
        <v>74985</v>
      </c>
      <c r="F5993" s="630" t="s">
        <v>3202</v>
      </c>
      <c r="G5993" s="313" t="s">
        <v>6467</v>
      </c>
      <c r="H5993" s="634">
        <v>44644</v>
      </c>
      <c r="I5993" s="628">
        <f t="shared" si="74"/>
        <v>44644</v>
      </c>
      <c r="J5993" s="632"/>
    </row>
    <row r="5994" spans="1:10" s="243" customFormat="1">
      <c r="A5994" s="635" t="s">
        <v>2773</v>
      </c>
      <c r="B5994" s="415" t="s">
        <v>2725</v>
      </c>
      <c r="C5994" s="313" t="s">
        <v>2726</v>
      </c>
      <c r="D5994" s="629">
        <v>1279</v>
      </c>
      <c r="E5994" s="451">
        <v>10000</v>
      </c>
      <c r="F5994" s="630" t="s">
        <v>3200</v>
      </c>
      <c r="G5994" s="313" t="s">
        <v>6467</v>
      </c>
      <c r="H5994" s="634">
        <v>44644</v>
      </c>
      <c r="I5994" s="628">
        <f t="shared" si="74"/>
        <v>44644</v>
      </c>
      <c r="J5994" s="632"/>
    </row>
    <row r="5995" spans="1:10" s="243" customFormat="1">
      <c r="A5995" s="635" t="s">
        <v>2731</v>
      </c>
      <c r="B5995" s="415" t="s">
        <v>2732</v>
      </c>
      <c r="C5995" s="313" t="s">
        <v>2726</v>
      </c>
      <c r="D5995" s="629" t="s">
        <v>6465</v>
      </c>
      <c r="E5995" s="451">
        <v>100628.2</v>
      </c>
      <c r="F5995" s="630" t="s">
        <v>6472</v>
      </c>
      <c r="G5995" s="313" t="s">
        <v>6467</v>
      </c>
      <c r="H5995" s="634">
        <v>44644</v>
      </c>
      <c r="I5995" s="628">
        <f t="shared" si="74"/>
        <v>44644</v>
      </c>
      <c r="J5995" s="632"/>
    </row>
    <row r="5996" spans="1:10" s="243" customFormat="1">
      <c r="A5996" s="635" t="s">
        <v>2808</v>
      </c>
      <c r="B5996" s="415" t="s">
        <v>2725</v>
      </c>
      <c r="C5996" s="313" t="s">
        <v>2726</v>
      </c>
      <c r="D5996" s="629">
        <v>1281</v>
      </c>
      <c r="E5996" s="451">
        <v>20000</v>
      </c>
      <c r="F5996" s="630" t="s">
        <v>3024</v>
      </c>
      <c r="G5996" s="313" t="s">
        <v>6467</v>
      </c>
      <c r="H5996" s="634">
        <v>44644</v>
      </c>
      <c r="I5996" s="628">
        <f t="shared" si="74"/>
        <v>44644</v>
      </c>
      <c r="J5996" s="632"/>
    </row>
    <row r="5997" spans="1:10" s="243" customFormat="1" ht="23.25">
      <c r="A5997" s="635" t="s">
        <v>2985</v>
      </c>
      <c r="B5997" s="415" t="s">
        <v>2725</v>
      </c>
      <c r="C5997" s="313" t="s">
        <v>2726</v>
      </c>
      <c r="D5997" s="629">
        <v>1282</v>
      </c>
      <c r="E5997" s="451">
        <v>16000</v>
      </c>
      <c r="F5997" s="630" t="s">
        <v>3532</v>
      </c>
      <c r="G5997" s="313" t="s">
        <v>6467</v>
      </c>
      <c r="H5997" s="634">
        <v>44644</v>
      </c>
      <c r="I5997" s="628">
        <f t="shared" si="74"/>
        <v>44644</v>
      </c>
      <c r="J5997" s="632"/>
    </row>
    <row r="5998" spans="1:10" s="243" customFormat="1">
      <c r="A5998" s="635" t="s">
        <v>2828</v>
      </c>
      <c r="B5998" s="415" t="s">
        <v>2725</v>
      </c>
      <c r="C5998" s="313" t="s">
        <v>2726</v>
      </c>
      <c r="D5998" s="629">
        <v>1283</v>
      </c>
      <c r="E5998" s="451">
        <v>15000</v>
      </c>
      <c r="F5998" s="630" t="s">
        <v>6473</v>
      </c>
      <c r="G5998" s="313" t="s">
        <v>6467</v>
      </c>
      <c r="H5998" s="634">
        <v>44644</v>
      </c>
      <c r="I5998" s="628">
        <f t="shared" si="74"/>
        <v>44644</v>
      </c>
      <c r="J5998" s="632"/>
    </row>
    <row r="5999" spans="1:10" s="243" customFormat="1" ht="23.25">
      <c r="A5999" s="635" t="s">
        <v>2724</v>
      </c>
      <c r="B5999" s="415" t="s">
        <v>2725</v>
      </c>
      <c r="C5999" s="313" t="s">
        <v>2726</v>
      </c>
      <c r="D5999" s="629">
        <v>1284</v>
      </c>
      <c r="E5999" s="451">
        <v>12000</v>
      </c>
      <c r="F5999" s="630" t="s">
        <v>6474</v>
      </c>
      <c r="G5999" s="313" t="s">
        <v>6467</v>
      </c>
      <c r="H5999" s="634">
        <v>44644</v>
      </c>
      <c r="I5999" s="628">
        <f t="shared" si="74"/>
        <v>44644</v>
      </c>
      <c r="J5999" s="632"/>
    </row>
    <row r="6000" spans="1:10" s="243" customFormat="1">
      <c r="A6000" s="635" t="s">
        <v>2773</v>
      </c>
      <c r="B6000" s="415" t="s">
        <v>2725</v>
      </c>
      <c r="C6000" s="313" t="s">
        <v>2726</v>
      </c>
      <c r="D6000" s="629">
        <v>1285</v>
      </c>
      <c r="E6000" s="451">
        <v>15000</v>
      </c>
      <c r="F6000" s="630" t="s">
        <v>6475</v>
      </c>
      <c r="G6000" s="313" t="s">
        <v>6467</v>
      </c>
      <c r="H6000" s="634">
        <v>44644</v>
      </c>
      <c r="I6000" s="628">
        <f t="shared" si="74"/>
        <v>44644</v>
      </c>
      <c r="J6000" s="632"/>
    </row>
    <row r="6001" spans="1:10" s="243" customFormat="1">
      <c r="A6001" s="635" t="s">
        <v>2767</v>
      </c>
      <c r="B6001" s="415" t="s">
        <v>2725</v>
      </c>
      <c r="C6001" s="313" t="s">
        <v>2726</v>
      </c>
      <c r="D6001" s="629">
        <v>1286</v>
      </c>
      <c r="E6001" s="451">
        <v>30000</v>
      </c>
      <c r="F6001" s="630" t="s">
        <v>6476</v>
      </c>
      <c r="G6001" s="313" t="s">
        <v>6467</v>
      </c>
      <c r="H6001" s="634">
        <v>44644</v>
      </c>
      <c r="I6001" s="628">
        <f t="shared" si="74"/>
        <v>44644</v>
      </c>
      <c r="J6001" s="632"/>
    </row>
    <row r="6002" spans="1:10" s="243" customFormat="1">
      <c r="A6002" s="635" t="s">
        <v>2766</v>
      </c>
      <c r="B6002" s="415" t="s">
        <v>2725</v>
      </c>
      <c r="C6002" s="313" t="s">
        <v>2726</v>
      </c>
      <c r="D6002" s="629">
        <v>1287</v>
      </c>
      <c r="E6002" s="451">
        <v>24000</v>
      </c>
      <c r="F6002" s="630" t="s">
        <v>6477</v>
      </c>
      <c r="G6002" s="313" t="s">
        <v>6467</v>
      </c>
      <c r="H6002" s="634">
        <v>44645</v>
      </c>
      <c r="I6002" s="628">
        <f t="shared" si="74"/>
        <v>44645</v>
      </c>
      <c r="J6002" s="632"/>
    </row>
    <row r="6003" spans="1:10" s="243" customFormat="1">
      <c r="A6003" s="635" t="s">
        <v>2963</v>
      </c>
      <c r="B6003" s="415" t="s">
        <v>2725</v>
      </c>
      <c r="C6003" s="313" t="s">
        <v>2726</v>
      </c>
      <c r="D6003" s="629">
        <v>1288</v>
      </c>
      <c r="E6003" s="451">
        <v>31000</v>
      </c>
      <c r="F6003" s="630" t="s">
        <v>3234</v>
      </c>
      <c r="G6003" s="313" t="s">
        <v>6467</v>
      </c>
      <c r="H6003" s="634">
        <v>44645</v>
      </c>
      <c r="I6003" s="628">
        <f t="shared" si="74"/>
        <v>44645</v>
      </c>
      <c r="J6003" s="632"/>
    </row>
    <row r="6004" spans="1:10" s="243" customFormat="1">
      <c r="A6004" s="635" t="s">
        <v>2895</v>
      </c>
      <c r="B6004" s="415" t="s">
        <v>2725</v>
      </c>
      <c r="C6004" s="313" t="s">
        <v>2726</v>
      </c>
      <c r="D6004" s="629">
        <v>1289</v>
      </c>
      <c r="E6004" s="451">
        <v>2380</v>
      </c>
      <c r="F6004" s="630" t="s">
        <v>3363</v>
      </c>
      <c r="G6004" s="313" t="s">
        <v>6467</v>
      </c>
      <c r="H6004" s="634">
        <v>44645</v>
      </c>
      <c r="I6004" s="628">
        <f t="shared" si="74"/>
        <v>44645</v>
      </c>
      <c r="J6004" s="632"/>
    </row>
    <row r="6005" spans="1:10" s="243" customFormat="1">
      <c r="A6005" s="635" t="s">
        <v>2731</v>
      </c>
      <c r="B6005" s="415" t="s">
        <v>2732</v>
      </c>
      <c r="C6005" s="313" t="s">
        <v>2726</v>
      </c>
      <c r="D6005" s="629" t="s">
        <v>2876</v>
      </c>
      <c r="E6005" s="451">
        <v>12261</v>
      </c>
      <c r="F6005" s="630" t="s">
        <v>3481</v>
      </c>
      <c r="G6005" s="313" t="s">
        <v>6467</v>
      </c>
      <c r="H6005" s="634">
        <v>44645</v>
      </c>
      <c r="I6005" s="628">
        <f t="shared" si="74"/>
        <v>44645</v>
      </c>
      <c r="J6005" s="632"/>
    </row>
    <row r="6006" spans="1:10" s="243" customFormat="1">
      <c r="A6006" s="635" t="s">
        <v>2731</v>
      </c>
      <c r="B6006" s="415" t="s">
        <v>2732</v>
      </c>
      <c r="C6006" s="313" t="s">
        <v>2726</v>
      </c>
      <c r="D6006" s="629" t="s">
        <v>2876</v>
      </c>
      <c r="E6006" s="451">
        <v>8106.3</v>
      </c>
      <c r="F6006" s="630" t="s">
        <v>3481</v>
      </c>
      <c r="G6006" s="313" t="s">
        <v>6467</v>
      </c>
      <c r="H6006" s="634">
        <v>44645</v>
      </c>
      <c r="I6006" s="628">
        <f t="shared" si="74"/>
        <v>44645</v>
      </c>
      <c r="J6006" s="632"/>
    </row>
    <row r="6007" spans="1:10" s="243" customFormat="1">
      <c r="A6007" s="635" t="s">
        <v>2731</v>
      </c>
      <c r="B6007" s="415" t="s">
        <v>2732</v>
      </c>
      <c r="C6007" s="313" t="s">
        <v>2726</v>
      </c>
      <c r="D6007" s="629" t="s">
        <v>2876</v>
      </c>
      <c r="E6007" s="451">
        <v>5784.4</v>
      </c>
      <c r="F6007" s="630" t="s">
        <v>3481</v>
      </c>
      <c r="G6007" s="313" t="s">
        <v>6467</v>
      </c>
      <c r="H6007" s="634">
        <v>44645</v>
      </c>
      <c r="I6007" s="628">
        <f t="shared" si="74"/>
        <v>44645</v>
      </c>
      <c r="J6007" s="632"/>
    </row>
    <row r="6008" spans="1:10" s="243" customFormat="1">
      <c r="A6008" s="635" t="s">
        <v>2759</v>
      </c>
      <c r="B6008" s="415" t="s">
        <v>2725</v>
      </c>
      <c r="C6008" s="313" t="s">
        <v>2726</v>
      </c>
      <c r="D6008" s="629">
        <v>1293</v>
      </c>
      <c r="E6008" s="451">
        <v>5000</v>
      </c>
      <c r="F6008" s="630" t="s">
        <v>3324</v>
      </c>
      <c r="G6008" s="313" t="s">
        <v>6467</v>
      </c>
      <c r="H6008" s="634">
        <v>44645</v>
      </c>
      <c r="I6008" s="628">
        <f t="shared" si="74"/>
        <v>44645</v>
      </c>
      <c r="J6008" s="632"/>
    </row>
    <row r="6009" spans="1:10" s="243" customFormat="1">
      <c r="A6009" s="635" t="s">
        <v>2773</v>
      </c>
      <c r="B6009" s="415" t="s">
        <v>2725</v>
      </c>
      <c r="C6009" s="313" t="s">
        <v>2726</v>
      </c>
      <c r="D6009" s="629">
        <v>1294</v>
      </c>
      <c r="E6009" s="451">
        <v>24000</v>
      </c>
      <c r="F6009" s="630" t="s">
        <v>6478</v>
      </c>
      <c r="G6009" s="313" t="s">
        <v>6467</v>
      </c>
      <c r="H6009" s="634">
        <v>44645</v>
      </c>
      <c r="I6009" s="628">
        <f t="shared" si="74"/>
        <v>44645</v>
      </c>
      <c r="J6009" s="632"/>
    </row>
    <row r="6010" spans="1:10" s="243" customFormat="1">
      <c r="A6010" s="635" t="s">
        <v>3400</v>
      </c>
      <c r="B6010" s="415" t="s">
        <v>6479</v>
      </c>
      <c r="C6010" s="313" t="s">
        <v>2726</v>
      </c>
      <c r="D6010" s="629" t="s">
        <v>6460</v>
      </c>
      <c r="E6010" s="451">
        <v>446795.86</v>
      </c>
      <c r="F6010" s="630" t="s">
        <v>6480</v>
      </c>
      <c r="G6010" s="313" t="s">
        <v>6467</v>
      </c>
      <c r="H6010" s="634">
        <v>44645</v>
      </c>
      <c r="I6010" s="628">
        <f t="shared" si="74"/>
        <v>44645</v>
      </c>
      <c r="J6010" s="632"/>
    </row>
    <row r="6011" spans="1:10" s="243" customFormat="1">
      <c r="A6011" s="635" t="s">
        <v>2966</v>
      </c>
      <c r="B6011" s="415" t="s">
        <v>2725</v>
      </c>
      <c r="C6011" s="313" t="s">
        <v>2726</v>
      </c>
      <c r="D6011" s="629">
        <v>1296</v>
      </c>
      <c r="E6011" s="451">
        <v>24000</v>
      </c>
      <c r="F6011" s="630" t="s">
        <v>2965</v>
      </c>
      <c r="G6011" s="313" t="s">
        <v>6467</v>
      </c>
      <c r="H6011" s="634">
        <v>44645</v>
      </c>
      <c r="I6011" s="628">
        <f t="shared" si="74"/>
        <v>44645</v>
      </c>
      <c r="J6011" s="632"/>
    </row>
    <row r="6012" spans="1:10" s="243" customFormat="1">
      <c r="A6012" s="635" t="s">
        <v>3831</v>
      </c>
      <c r="B6012" s="415" t="s">
        <v>2725</v>
      </c>
      <c r="C6012" s="313" t="s">
        <v>2726</v>
      </c>
      <c r="D6012" s="629">
        <v>1297</v>
      </c>
      <c r="E6012" s="451">
        <v>36690</v>
      </c>
      <c r="F6012" s="630" t="s">
        <v>6481</v>
      </c>
      <c r="G6012" s="313" t="s">
        <v>6467</v>
      </c>
      <c r="H6012" s="634">
        <v>44645</v>
      </c>
      <c r="I6012" s="628">
        <f t="shared" si="74"/>
        <v>44645</v>
      </c>
      <c r="J6012" s="632"/>
    </row>
    <row r="6013" spans="1:10" s="243" customFormat="1">
      <c r="A6013" s="635" t="s">
        <v>2724</v>
      </c>
      <c r="B6013" s="415" t="s">
        <v>2725</v>
      </c>
      <c r="C6013" s="313" t="s">
        <v>2726</v>
      </c>
      <c r="D6013" s="629">
        <v>1298</v>
      </c>
      <c r="E6013" s="451">
        <v>15000</v>
      </c>
      <c r="F6013" s="630" t="s">
        <v>6482</v>
      </c>
      <c r="G6013" s="313" t="s">
        <v>6467</v>
      </c>
      <c r="H6013" s="634">
        <v>44645</v>
      </c>
      <c r="I6013" s="628">
        <f t="shared" si="74"/>
        <v>44645</v>
      </c>
      <c r="J6013" s="632"/>
    </row>
    <row r="6014" spans="1:10" s="243" customFormat="1">
      <c r="A6014" s="635" t="s">
        <v>2767</v>
      </c>
      <c r="B6014" s="415" t="s">
        <v>2725</v>
      </c>
      <c r="C6014" s="313" t="s">
        <v>2726</v>
      </c>
      <c r="D6014" s="629">
        <v>1299</v>
      </c>
      <c r="E6014" s="451">
        <v>5000</v>
      </c>
      <c r="F6014" s="630" t="s">
        <v>4209</v>
      </c>
      <c r="G6014" s="313" t="s">
        <v>6467</v>
      </c>
      <c r="H6014" s="634">
        <v>44648</v>
      </c>
      <c r="I6014" s="628">
        <f t="shared" si="74"/>
        <v>44648</v>
      </c>
      <c r="J6014" s="632"/>
    </row>
    <row r="6015" spans="1:10" s="243" customFormat="1" ht="23.25">
      <c r="A6015" s="635" t="s">
        <v>2866</v>
      </c>
      <c r="B6015" s="415" t="s">
        <v>2732</v>
      </c>
      <c r="C6015" s="313" t="s">
        <v>2726</v>
      </c>
      <c r="D6015" s="629" t="s">
        <v>3337</v>
      </c>
      <c r="E6015" s="451">
        <v>231561.07</v>
      </c>
      <c r="F6015" s="630" t="s">
        <v>3339</v>
      </c>
      <c r="G6015" s="313" t="s">
        <v>6467</v>
      </c>
      <c r="H6015" s="634">
        <v>44648</v>
      </c>
      <c r="I6015" s="628">
        <f t="shared" si="74"/>
        <v>44648</v>
      </c>
      <c r="J6015" s="632"/>
    </row>
    <row r="6016" spans="1:10" s="243" customFormat="1">
      <c r="A6016" s="635" t="s">
        <v>2950</v>
      </c>
      <c r="B6016" s="415" t="s">
        <v>2725</v>
      </c>
      <c r="C6016" s="313" t="s">
        <v>2726</v>
      </c>
      <c r="D6016" s="629">
        <v>1301</v>
      </c>
      <c r="E6016" s="451">
        <v>236.68</v>
      </c>
      <c r="F6016" s="630" t="s">
        <v>4064</v>
      </c>
      <c r="G6016" s="313" t="s">
        <v>6467</v>
      </c>
      <c r="H6016" s="634">
        <v>44648</v>
      </c>
      <c r="I6016" s="628">
        <f t="shared" si="74"/>
        <v>44648</v>
      </c>
      <c r="J6016" s="632"/>
    </row>
    <row r="6017" spans="1:10" s="243" customFormat="1">
      <c r="A6017" s="635" t="s">
        <v>2950</v>
      </c>
      <c r="B6017" s="415" t="s">
        <v>2725</v>
      </c>
      <c r="C6017" s="313" t="s">
        <v>2726</v>
      </c>
      <c r="D6017" s="629">
        <v>1302</v>
      </c>
      <c r="E6017" s="451">
        <v>209.76</v>
      </c>
      <c r="F6017" s="630" t="s">
        <v>4064</v>
      </c>
      <c r="G6017" s="313" t="s">
        <v>6467</v>
      </c>
      <c r="H6017" s="634">
        <v>44648</v>
      </c>
      <c r="I6017" s="628">
        <f t="shared" si="74"/>
        <v>44648</v>
      </c>
      <c r="J6017" s="632"/>
    </row>
    <row r="6018" spans="1:10" s="243" customFormat="1">
      <c r="A6018" s="635" t="s">
        <v>2950</v>
      </c>
      <c r="B6018" s="415" t="s">
        <v>2725</v>
      </c>
      <c r="C6018" s="313" t="s">
        <v>2726</v>
      </c>
      <c r="D6018" s="629">
        <v>1303</v>
      </c>
      <c r="E6018" s="451">
        <v>3767.91</v>
      </c>
      <c r="F6018" s="630" t="s">
        <v>4049</v>
      </c>
      <c r="G6018" s="313" t="s">
        <v>6467</v>
      </c>
      <c r="H6018" s="634">
        <v>44648</v>
      </c>
      <c r="I6018" s="628">
        <f t="shared" si="74"/>
        <v>44648</v>
      </c>
      <c r="J6018" s="632"/>
    </row>
    <row r="6019" spans="1:10" s="243" customFormat="1">
      <c r="A6019" s="635" t="s">
        <v>2950</v>
      </c>
      <c r="B6019" s="415" t="s">
        <v>2725</v>
      </c>
      <c r="C6019" s="313" t="s">
        <v>2726</v>
      </c>
      <c r="D6019" s="629">
        <v>1304</v>
      </c>
      <c r="E6019" s="451">
        <v>5302.11</v>
      </c>
      <c r="F6019" s="630" t="s">
        <v>4049</v>
      </c>
      <c r="G6019" s="313" t="s">
        <v>6467</v>
      </c>
      <c r="H6019" s="634">
        <v>44648</v>
      </c>
      <c r="I6019" s="628">
        <f t="shared" si="74"/>
        <v>44648</v>
      </c>
      <c r="J6019" s="632"/>
    </row>
    <row r="6020" spans="1:10" s="243" customFormat="1">
      <c r="A6020" s="635" t="s">
        <v>2942</v>
      </c>
      <c r="B6020" s="415" t="s">
        <v>2725</v>
      </c>
      <c r="C6020" s="313" t="s">
        <v>2726</v>
      </c>
      <c r="D6020" s="629">
        <v>1305</v>
      </c>
      <c r="E6020" s="451">
        <v>10000</v>
      </c>
      <c r="F6020" s="630" t="s">
        <v>2916</v>
      </c>
      <c r="G6020" s="313" t="s">
        <v>6467</v>
      </c>
      <c r="H6020" s="634">
        <v>44648</v>
      </c>
      <c r="I6020" s="628">
        <f t="shared" si="74"/>
        <v>44648</v>
      </c>
      <c r="J6020" s="632"/>
    </row>
    <row r="6021" spans="1:10" s="243" customFormat="1">
      <c r="A6021" s="635" t="s">
        <v>2731</v>
      </c>
      <c r="B6021" s="415" t="s">
        <v>2732</v>
      </c>
      <c r="C6021" s="313" t="s">
        <v>2726</v>
      </c>
      <c r="D6021" s="629" t="s">
        <v>2876</v>
      </c>
      <c r="E6021" s="451">
        <v>395339</v>
      </c>
      <c r="F6021" s="630" t="s">
        <v>4157</v>
      </c>
      <c r="G6021" s="313" t="s">
        <v>6467</v>
      </c>
      <c r="H6021" s="634">
        <v>44648</v>
      </c>
      <c r="I6021" s="628">
        <f t="shared" si="74"/>
        <v>44648</v>
      </c>
      <c r="J6021" s="632"/>
    </row>
    <row r="6022" spans="1:10" s="243" customFormat="1">
      <c r="A6022" s="635" t="s">
        <v>2752</v>
      </c>
      <c r="B6022" s="415" t="s">
        <v>2725</v>
      </c>
      <c r="C6022" s="313" t="s">
        <v>2726</v>
      </c>
      <c r="D6022" s="629">
        <v>1307</v>
      </c>
      <c r="E6022" s="451">
        <v>17503.88</v>
      </c>
      <c r="F6022" s="630" t="s">
        <v>6483</v>
      </c>
      <c r="G6022" s="313" t="s">
        <v>6467</v>
      </c>
      <c r="H6022" s="634">
        <v>44648</v>
      </c>
      <c r="I6022" s="628">
        <f t="shared" ref="I6022:I6085" si="75">H6022+0</f>
        <v>44648</v>
      </c>
      <c r="J6022" s="632"/>
    </row>
    <row r="6023" spans="1:10" s="243" customFormat="1">
      <c r="A6023" s="635" t="s">
        <v>2771</v>
      </c>
      <c r="B6023" s="415" t="s">
        <v>2725</v>
      </c>
      <c r="C6023" s="313" t="s">
        <v>2726</v>
      </c>
      <c r="D6023" s="629">
        <v>1308</v>
      </c>
      <c r="E6023" s="451">
        <v>22000</v>
      </c>
      <c r="F6023" s="630" t="s">
        <v>4074</v>
      </c>
      <c r="G6023" s="313" t="s">
        <v>6467</v>
      </c>
      <c r="H6023" s="634">
        <v>44649</v>
      </c>
      <c r="I6023" s="628">
        <f t="shared" si="75"/>
        <v>44649</v>
      </c>
      <c r="J6023" s="632"/>
    </row>
    <row r="6024" spans="1:10" s="243" customFormat="1">
      <c r="A6024" s="635" t="s">
        <v>2735</v>
      </c>
      <c r="B6024" s="415" t="s">
        <v>2725</v>
      </c>
      <c r="C6024" s="313" t="s">
        <v>2726</v>
      </c>
      <c r="D6024" s="629">
        <v>1309</v>
      </c>
      <c r="E6024" s="451">
        <v>4000</v>
      </c>
      <c r="F6024" s="630" t="s">
        <v>3085</v>
      </c>
      <c r="G6024" s="313" t="s">
        <v>6467</v>
      </c>
      <c r="H6024" s="634">
        <v>44649</v>
      </c>
      <c r="I6024" s="628">
        <f t="shared" si="75"/>
        <v>44649</v>
      </c>
      <c r="J6024" s="632"/>
    </row>
    <row r="6025" spans="1:10" s="243" customFormat="1">
      <c r="A6025" s="635" t="s">
        <v>2825</v>
      </c>
      <c r="B6025" s="415" t="s">
        <v>2725</v>
      </c>
      <c r="C6025" s="313" t="s">
        <v>2726</v>
      </c>
      <c r="D6025" s="629">
        <v>1310</v>
      </c>
      <c r="E6025" s="451">
        <v>15000</v>
      </c>
      <c r="F6025" s="630" t="s">
        <v>6484</v>
      </c>
      <c r="G6025" s="313" t="s">
        <v>6467</v>
      </c>
      <c r="H6025" s="634">
        <v>44649</v>
      </c>
      <c r="I6025" s="628">
        <f t="shared" si="75"/>
        <v>44649</v>
      </c>
      <c r="J6025" s="632"/>
    </row>
    <row r="6026" spans="1:10" s="243" customFormat="1">
      <c r="A6026" s="635" t="s">
        <v>2800</v>
      </c>
      <c r="B6026" s="415" t="s">
        <v>2725</v>
      </c>
      <c r="C6026" s="313" t="s">
        <v>2726</v>
      </c>
      <c r="D6026" s="629">
        <v>1311</v>
      </c>
      <c r="E6026" s="451">
        <v>14000</v>
      </c>
      <c r="F6026" s="630" t="s">
        <v>6359</v>
      </c>
      <c r="G6026" s="313" t="s">
        <v>6467</v>
      </c>
      <c r="H6026" s="634">
        <v>44649</v>
      </c>
      <c r="I6026" s="628">
        <f t="shared" si="75"/>
        <v>44649</v>
      </c>
      <c r="J6026" s="632"/>
    </row>
    <row r="6027" spans="1:10" s="243" customFormat="1">
      <c r="A6027" s="635" t="s">
        <v>6380</v>
      </c>
      <c r="B6027" s="415" t="s">
        <v>6479</v>
      </c>
      <c r="C6027" s="313" t="s">
        <v>2726</v>
      </c>
      <c r="D6027" s="629" t="s">
        <v>6420</v>
      </c>
      <c r="E6027" s="451">
        <v>837280.82</v>
      </c>
      <c r="F6027" s="630" t="s">
        <v>6485</v>
      </c>
      <c r="G6027" s="313" t="s">
        <v>6467</v>
      </c>
      <c r="H6027" s="634">
        <v>44649</v>
      </c>
      <c r="I6027" s="628">
        <f t="shared" si="75"/>
        <v>44649</v>
      </c>
      <c r="J6027" s="632"/>
    </row>
    <row r="6028" spans="1:10" s="243" customFormat="1" ht="23.25">
      <c r="A6028" s="635" t="s">
        <v>2742</v>
      </c>
      <c r="B6028" s="415" t="s">
        <v>2725</v>
      </c>
      <c r="C6028" s="313" t="s">
        <v>2726</v>
      </c>
      <c r="D6028" s="629">
        <v>1313</v>
      </c>
      <c r="E6028" s="451">
        <v>1650</v>
      </c>
      <c r="F6028" s="630" t="s">
        <v>6468</v>
      </c>
      <c r="G6028" s="313" t="s">
        <v>6467</v>
      </c>
      <c r="H6028" s="634">
        <v>44649</v>
      </c>
      <c r="I6028" s="628">
        <f t="shared" si="75"/>
        <v>44649</v>
      </c>
      <c r="J6028" s="632"/>
    </row>
    <row r="6029" spans="1:10" s="243" customFormat="1">
      <c r="A6029" s="635" t="s">
        <v>2742</v>
      </c>
      <c r="B6029" s="415" t="s">
        <v>2725</v>
      </c>
      <c r="C6029" s="313" t="s">
        <v>2726</v>
      </c>
      <c r="D6029" s="629">
        <v>1314</v>
      </c>
      <c r="E6029" s="451">
        <v>7631</v>
      </c>
      <c r="F6029" s="630" t="s">
        <v>6486</v>
      </c>
      <c r="G6029" s="313" t="s">
        <v>6467</v>
      </c>
      <c r="H6029" s="634">
        <v>44649</v>
      </c>
      <c r="I6029" s="628">
        <f t="shared" si="75"/>
        <v>44649</v>
      </c>
      <c r="J6029" s="632"/>
    </row>
    <row r="6030" spans="1:10" s="243" customFormat="1" ht="23.25">
      <c r="A6030" s="635" t="s">
        <v>3606</v>
      </c>
      <c r="B6030" s="415" t="s">
        <v>2725</v>
      </c>
      <c r="C6030" s="313" t="s">
        <v>2726</v>
      </c>
      <c r="D6030" s="629">
        <v>1315</v>
      </c>
      <c r="E6030" s="451">
        <v>4380.75</v>
      </c>
      <c r="F6030" s="630" t="s">
        <v>3607</v>
      </c>
      <c r="G6030" s="313" t="s">
        <v>6467</v>
      </c>
      <c r="H6030" s="634">
        <v>44650</v>
      </c>
      <c r="I6030" s="628">
        <f t="shared" si="75"/>
        <v>44650</v>
      </c>
      <c r="J6030" s="632"/>
    </row>
    <row r="6031" spans="1:10" s="243" customFormat="1">
      <c r="A6031" s="635" t="s">
        <v>2773</v>
      </c>
      <c r="B6031" s="415" t="s">
        <v>2725</v>
      </c>
      <c r="C6031" s="313" t="s">
        <v>2726</v>
      </c>
      <c r="D6031" s="629">
        <v>1316</v>
      </c>
      <c r="E6031" s="451">
        <v>26000</v>
      </c>
      <c r="F6031" s="630" t="s">
        <v>3347</v>
      </c>
      <c r="G6031" s="313" t="s">
        <v>6467</v>
      </c>
      <c r="H6031" s="634">
        <v>44650</v>
      </c>
      <c r="I6031" s="628">
        <f t="shared" si="75"/>
        <v>44650</v>
      </c>
      <c r="J6031" s="632"/>
    </row>
    <row r="6032" spans="1:10" s="243" customFormat="1">
      <c r="A6032" s="635" t="s">
        <v>2785</v>
      </c>
      <c r="B6032" s="415" t="s">
        <v>2725</v>
      </c>
      <c r="C6032" s="313" t="s">
        <v>2726</v>
      </c>
      <c r="D6032" s="629">
        <v>1317</v>
      </c>
      <c r="E6032" s="451">
        <v>21000</v>
      </c>
      <c r="F6032" s="630" t="s">
        <v>6487</v>
      </c>
      <c r="G6032" s="313" t="s">
        <v>6467</v>
      </c>
      <c r="H6032" s="634">
        <v>44650</v>
      </c>
      <c r="I6032" s="628">
        <f t="shared" si="75"/>
        <v>44650</v>
      </c>
      <c r="J6032" s="632"/>
    </row>
    <row r="6033" spans="1:10" s="243" customFormat="1">
      <c r="A6033" s="635" t="s">
        <v>2773</v>
      </c>
      <c r="B6033" s="415" t="s">
        <v>2725</v>
      </c>
      <c r="C6033" s="313" t="s">
        <v>2726</v>
      </c>
      <c r="D6033" s="629">
        <v>1318</v>
      </c>
      <c r="E6033" s="451">
        <v>16000</v>
      </c>
      <c r="F6033" s="630" t="s">
        <v>6488</v>
      </c>
      <c r="G6033" s="313" t="s">
        <v>6467</v>
      </c>
      <c r="H6033" s="634">
        <v>44650</v>
      </c>
      <c r="I6033" s="628">
        <f t="shared" si="75"/>
        <v>44650</v>
      </c>
      <c r="J6033" s="632"/>
    </row>
    <row r="6034" spans="1:10" s="243" customFormat="1">
      <c r="A6034" s="635" t="s">
        <v>2818</v>
      </c>
      <c r="B6034" s="415" t="s">
        <v>2725</v>
      </c>
      <c r="C6034" s="313" t="s">
        <v>2726</v>
      </c>
      <c r="D6034" s="629">
        <v>1319</v>
      </c>
      <c r="E6034" s="451">
        <v>24000</v>
      </c>
      <c r="F6034" s="630" t="s">
        <v>6489</v>
      </c>
      <c r="G6034" s="313" t="s">
        <v>6467</v>
      </c>
      <c r="H6034" s="634">
        <v>44650</v>
      </c>
      <c r="I6034" s="628">
        <f t="shared" si="75"/>
        <v>44650</v>
      </c>
      <c r="J6034" s="632"/>
    </row>
    <row r="6035" spans="1:10" s="243" customFormat="1">
      <c r="A6035" s="635" t="s">
        <v>2773</v>
      </c>
      <c r="B6035" s="415" t="s">
        <v>2725</v>
      </c>
      <c r="C6035" s="313" t="s">
        <v>2726</v>
      </c>
      <c r="D6035" s="629">
        <v>1320</v>
      </c>
      <c r="E6035" s="451">
        <v>15000</v>
      </c>
      <c r="F6035" s="630" t="s">
        <v>6490</v>
      </c>
      <c r="G6035" s="313" t="s">
        <v>6467</v>
      </c>
      <c r="H6035" s="634">
        <v>44650</v>
      </c>
      <c r="I6035" s="628">
        <f t="shared" si="75"/>
        <v>44650</v>
      </c>
      <c r="J6035" s="632"/>
    </row>
    <row r="6036" spans="1:10" s="243" customFormat="1">
      <c r="A6036" s="635" t="s">
        <v>2866</v>
      </c>
      <c r="B6036" s="415" t="s">
        <v>2725</v>
      </c>
      <c r="C6036" s="313" t="s">
        <v>2726</v>
      </c>
      <c r="D6036" s="629">
        <v>1321</v>
      </c>
      <c r="E6036" s="451">
        <v>4000</v>
      </c>
      <c r="F6036" s="630" t="s">
        <v>6491</v>
      </c>
      <c r="G6036" s="313" t="s">
        <v>6467</v>
      </c>
      <c r="H6036" s="634">
        <v>44650</v>
      </c>
      <c r="I6036" s="628">
        <f t="shared" si="75"/>
        <v>44650</v>
      </c>
      <c r="J6036" s="632"/>
    </row>
    <row r="6037" spans="1:10" s="243" customFormat="1">
      <c r="A6037" s="635" t="s">
        <v>3150</v>
      </c>
      <c r="B6037" s="415" t="s">
        <v>2725</v>
      </c>
      <c r="C6037" s="313" t="s">
        <v>2726</v>
      </c>
      <c r="D6037" s="629">
        <v>1322</v>
      </c>
      <c r="E6037" s="451">
        <v>21840</v>
      </c>
      <c r="F6037" s="630" t="s">
        <v>3152</v>
      </c>
      <c r="G6037" s="313" t="s">
        <v>6467</v>
      </c>
      <c r="H6037" s="634">
        <v>44650</v>
      </c>
      <c r="I6037" s="628">
        <f t="shared" si="75"/>
        <v>44650</v>
      </c>
      <c r="J6037" s="632"/>
    </row>
    <row r="6038" spans="1:10" s="243" customFormat="1">
      <c r="A6038" s="635" t="s">
        <v>2912</v>
      </c>
      <c r="B6038" s="415" t="s">
        <v>2725</v>
      </c>
      <c r="C6038" s="313" t="s">
        <v>2726</v>
      </c>
      <c r="D6038" s="629">
        <v>1323</v>
      </c>
      <c r="E6038" s="451">
        <v>7500</v>
      </c>
      <c r="F6038" s="630" t="s">
        <v>6492</v>
      </c>
      <c r="G6038" s="313" t="s">
        <v>6467</v>
      </c>
      <c r="H6038" s="634">
        <v>44650</v>
      </c>
      <c r="I6038" s="628">
        <f t="shared" si="75"/>
        <v>44650</v>
      </c>
      <c r="J6038" s="632"/>
    </row>
    <row r="6039" spans="1:10" s="243" customFormat="1" ht="23.25">
      <c r="A6039" s="635" t="s">
        <v>2808</v>
      </c>
      <c r="B6039" s="415" t="s">
        <v>2725</v>
      </c>
      <c r="C6039" s="313" t="s">
        <v>2726</v>
      </c>
      <c r="D6039" s="629">
        <v>1324</v>
      </c>
      <c r="E6039" s="451">
        <v>32000</v>
      </c>
      <c r="F6039" s="630" t="s">
        <v>6493</v>
      </c>
      <c r="G6039" s="313" t="s">
        <v>6467</v>
      </c>
      <c r="H6039" s="634">
        <v>44650</v>
      </c>
      <c r="I6039" s="628">
        <f t="shared" si="75"/>
        <v>44650</v>
      </c>
      <c r="J6039" s="632"/>
    </row>
    <row r="6040" spans="1:10" s="243" customFormat="1" ht="23.25">
      <c r="A6040" s="635" t="s">
        <v>3260</v>
      </c>
      <c r="B6040" s="415" t="s">
        <v>2831</v>
      </c>
      <c r="C6040" s="313" t="s">
        <v>2726</v>
      </c>
      <c r="D6040" s="629" t="s">
        <v>6494</v>
      </c>
      <c r="E6040" s="451">
        <v>34364.25</v>
      </c>
      <c r="F6040" s="630" t="s">
        <v>3131</v>
      </c>
      <c r="G6040" s="313" t="s">
        <v>6467</v>
      </c>
      <c r="H6040" s="634">
        <v>44650</v>
      </c>
      <c r="I6040" s="628">
        <f t="shared" si="75"/>
        <v>44650</v>
      </c>
      <c r="J6040" s="632"/>
    </row>
    <row r="6041" spans="1:10" s="243" customFormat="1">
      <c r="A6041" s="635" t="s">
        <v>2950</v>
      </c>
      <c r="B6041" s="415" t="s">
        <v>2725</v>
      </c>
      <c r="C6041" s="313" t="s">
        <v>2726</v>
      </c>
      <c r="D6041" s="629">
        <v>1326</v>
      </c>
      <c r="E6041" s="451">
        <v>2205.87</v>
      </c>
      <c r="F6041" s="630" t="s">
        <v>4064</v>
      </c>
      <c r="G6041" s="313" t="s">
        <v>6467</v>
      </c>
      <c r="H6041" s="634">
        <v>44650</v>
      </c>
      <c r="I6041" s="628">
        <f t="shared" si="75"/>
        <v>44650</v>
      </c>
      <c r="J6041" s="632"/>
    </row>
    <row r="6042" spans="1:10" s="243" customFormat="1">
      <c r="A6042" s="635" t="s">
        <v>2950</v>
      </c>
      <c r="B6042" s="415" t="s">
        <v>2725</v>
      </c>
      <c r="C6042" s="313" t="s">
        <v>2726</v>
      </c>
      <c r="D6042" s="629">
        <v>1327</v>
      </c>
      <c r="E6042" s="451">
        <v>16346.17</v>
      </c>
      <c r="F6042" s="630" t="s">
        <v>3496</v>
      </c>
      <c r="G6042" s="313" t="s">
        <v>6467</v>
      </c>
      <c r="H6042" s="634">
        <v>44650</v>
      </c>
      <c r="I6042" s="628">
        <f t="shared" si="75"/>
        <v>44650</v>
      </c>
      <c r="J6042" s="632"/>
    </row>
    <row r="6043" spans="1:10" s="243" customFormat="1">
      <c r="A6043" s="635" t="s">
        <v>2950</v>
      </c>
      <c r="B6043" s="415" t="s">
        <v>2725</v>
      </c>
      <c r="C6043" s="313" t="s">
        <v>2726</v>
      </c>
      <c r="D6043" s="629">
        <v>1328</v>
      </c>
      <c r="E6043" s="451">
        <v>2809.32</v>
      </c>
      <c r="F6043" s="630" t="s">
        <v>3496</v>
      </c>
      <c r="G6043" s="313" t="s">
        <v>6467</v>
      </c>
      <c r="H6043" s="634">
        <v>44650</v>
      </c>
      <c r="I6043" s="628">
        <f t="shared" si="75"/>
        <v>44650</v>
      </c>
      <c r="J6043" s="632"/>
    </row>
    <row r="6044" spans="1:10" s="243" customFormat="1">
      <c r="A6044" s="635" t="s">
        <v>2950</v>
      </c>
      <c r="B6044" s="415" t="s">
        <v>2725</v>
      </c>
      <c r="C6044" s="313" t="s">
        <v>2726</v>
      </c>
      <c r="D6044" s="629">
        <v>1329</v>
      </c>
      <c r="E6044" s="451">
        <v>4525.49</v>
      </c>
      <c r="F6044" s="630" t="s">
        <v>4049</v>
      </c>
      <c r="G6044" s="313" t="s">
        <v>6467</v>
      </c>
      <c r="H6044" s="634">
        <v>44650</v>
      </c>
      <c r="I6044" s="628">
        <f t="shared" si="75"/>
        <v>44650</v>
      </c>
      <c r="J6044" s="632"/>
    </row>
    <row r="6045" spans="1:10" s="243" customFormat="1">
      <c r="A6045" s="635" t="s">
        <v>2950</v>
      </c>
      <c r="B6045" s="415" t="s">
        <v>2725</v>
      </c>
      <c r="C6045" s="313" t="s">
        <v>2726</v>
      </c>
      <c r="D6045" s="629">
        <v>1330</v>
      </c>
      <c r="E6045" s="451">
        <v>1003.92</v>
      </c>
      <c r="F6045" s="630" t="s">
        <v>4049</v>
      </c>
      <c r="G6045" s="313" t="s">
        <v>6467</v>
      </c>
      <c r="H6045" s="634">
        <v>44650</v>
      </c>
      <c r="I6045" s="628">
        <f t="shared" si="75"/>
        <v>44650</v>
      </c>
      <c r="J6045" s="632"/>
    </row>
    <row r="6046" spans="1:10" s="243" customFormat="1" ht="23.25">
      <c r="A6046" s="635" t="s">
        <v>6495</v>
      </c>
      <c r="B6046" s="415" t="s">
        <v>2725</v>
      </c>
      <c r="C6046" s="313" t="s">
        <v>2726</v>
      </c>
      <c r="D6046" s="629">
        <v>1331</v>
      </c>
      <c r="E6046" s="451">
        <v>14839</v>
      </c>
      <c r="F6046" s="630" t="s">
        <v>6496</v>
      </c>
      <c r="G6046" s="313" t="s">
        <v>6467</v>
      </c>
      <c r="H6046" s="634">
        <v>44650</v>
      </c>
      <c r="I6046" s="628">
        <f t="shared" si="75"/>
        <v>44650</v>
      </c>
      <c r="J6046" s="632"/>
    </row>
    <row r="6047" spans="1:10" s="243" customFormat="1">
      <c r="A6047" s="635" t="s">
        <v>2849</v>
      </c>
      <c r="B6047" s="415" t="s">
        <v>2725</v>
      </c>
      <c r="C6047" s="313" t="s">
        <v>2726</v>
      </c>
      <c r="D6047" s="629">
        <v>1332</v>
      </c>
      <c r="E6047" s="451">
        <v>36000</v>
      </c>
      <c r="F6047" s="630" t="s">
        <v>6497</v>
      </c>
      <c r="G6047" s="313" t="s">
        <v>6467</v>
      </c>
      <c r="H6047" s="634">
        <v>44650</v>
      </c>
      <c r="I6047" s="628">
        <f t="shared" si="75"/>
        <v>44650</v>
      </c>
      <c r="J6047" s="632"/>
    </row>
    <row r="6048" spans="1:10" s="243" customFormat="1">
      <c r="A6048" s="635" t="s">
        <v>2825</v>
      </c>
      <c r="B6048" s="415" t="s">
        <v>2725</v>
      </c>
      <c r="C6048" s="313" t="s">
        <v>2726</v>
      </c>
      <c r="D6048" s="629">
        <v>1333</v>
      </c>
      <c r="E6048" s="451">
        <v>36000</v>
      </c>
      <c r="F6048" s="630" t="s">
        <v>6498</v>
      </c>
      <c r="G6048" s="313" t="s">
        <v>6467</v>
      </c>
      <c r="H6048" s="634">
        <v>44650</v>
      </c>
      <c r="I6048" s="628">
        <f t="shared" si="75"/>
        <v>44650</v>
      </c>
      <c r="J6048" s="632"/>
    </row>
    <row r="6049" spans="1:10" s="243" customFormat="1">
      <c r="A6049" s="635" t="s">
        <v>2942</v>
      </c>
      <c r="B6049" s="415" t="s">
        <v>2725</v>
      </c>
      <c r="C6049" s="313" t="s">
        <v>2726</v>
      </c>
      <c r="D6049" s="629">
        <v>1334</v>
      </c>
      <c r="E6049" s="451">
        <v>36000</v>
      </c>
      <c r="F6049" s="630" t="s">
        <v>6277</v>
      </c>
      <c r="G6049" s="313" t="s">
        <v>6467</v>
      </c>
      <c r="H6049" s="634">
        <v>44650</v>
      </c>
      <c r="I6049" s="628">
        <f t="shared" si="75"/>
        <v>44650</v>
      </c>
      <c r="J6049" s="632"/>
    </row>
    <row r="6050" spans="1:10" s="243" customFormat="1">
      <c r="A6050" s="635" t="s">
        <v>2825</v>
      </c>
      <c r="B6050" s="415" t="s">
        <v>2725</v>
      </c>
      <c r="C6050" s="313" t="s">
        <v>2726</v>
      </c>
      <c r="D6050" s="629">
        <v>1335</v>
      </c>
      <c r="E6050" s="451">
        <v>36000</v>
      </c>
      <c r="F6050" s="630" t="s">
        <v>2827</v>
      </c>
      <c r="G6050" s="313" t="s">
        <v>6467</v>
      </c>
      <c r="H6050" s="634">
        <v>44650</v>
      </c>
      <c r="I6050" s="628">
        <f t="shared" si="75"/>
        <v>44650</v>
      </c>
      <c r="J6050" s="632"/>
    </row>
    <row r="6051" spans="1:10" s="243" customFormat="1">
      <c r="A6051" s="635" t="s">
        <v>2749</v>
      </c>
      <c r="B6051" s="415" t="s">
        <v>2725</v>
      </c>
      <c r="C6051" s="313" t="s">
        <v>2726</v>
      </c>
      <c r="D6051" s="629">
        <v>1336</v>
      </c>
      <c r="E6051" s="451">
        <v>36000</v>
      </c>
      <c r="F6051" s="630" t="s">
        <v>6499</v>
      </c>
      <c r="G6051" s="313" t="s">
        <v>6467</v>
      </c>
      <c r="H6051" s="634">
        <v>44650</v>
      </c>
      <c r="I6051" s="628">
        <f t="shared" si="75"/>
        <v>44650</v>
      </c>
      <c r="J6051" s="632"/>
    </row>
    <row r="6052" spans="1:10" s="243" customFormat="1">
      <c r="A6052" s="635" t="s">
        <v>2950</v>
      </c>
      <c r="B6052" s="415" t="s">
        <v>2725</v>
      </c>
      <c r="C6052" s="313" t="s">
        <v>2726</v>
      </c>
      <c r="D6052" s="629">
        <v>1337</v>
      </c>
      <c r="E6052" s="451">
        <v>2260.7800000000002</v>
      </c>
      <c r="F6052" s="630" t="s">
        <v>4049</v>
      </c>
      <c r="G6052" s="313" t="s">
        <v>6467</v>
      </c>
      <c r="H6052" s="634">
        <v>44651</v>
      </c>
      <c r="I6052" s="628">
        <f t="shared" si="75"/>
        <v>44651</v>
      </c>
      <c r="J6052" s="632"/>
    </row>
    <row r="6053" spans="1:10" s="243" customFormat="1">
      <c r="A6053" s="635" t="s">
        <v>2950</v>
      </c>
      <c r="B6053" s="415" t="s">
        <v>2725</v>
      </c>
      <c r="C6053" s="313" t="s">
        <v>2726</v>
      </c>
      <c r="D6053" s="629">
        <v>1338</v>
      </c>
      <c r="E6053" s="451">
        <v>13493.31</v>
      </c>
      <c r="F6053" s="630" t="s">
        <v>3496</v>
      </c>
      <c r="G6053" s="313" t="s">
        <v>6467</v>
      </c>
      <c r="H6053" s="634">
        <v>44651</v>
      </c>
      <c r="I6053" s="628">
        <f t="shared" si="75"/>
        <v>44651</v>
      </c>
      <c r="J6053" s="632"/>
    </row>
    <row r="6054" spans="1:10" s="243" customFormat="1">
      <c r="A6054" s="635" t="s">
        <v>2806</v>
      </c>
      <c r="B6054" s="415" t="s">
        <v>2725</v>
      </c>
      <c r="C6054" s="313" t="s">
        <v>2726</v>
      </c>
      <c r="D6054" s="629">
        <v>1339</v>
      </c>
      <c r="E6054" s="451">
        <v>20000</v>
      </c>
      <c r="F6054" s="630" t="s">
        <v>4061</v>
      </c>
      <c r="G6054" s="313" t="s">
        <v>6467</v>
      </c>
      <c r="H6054" s="634">
        <v>44651</v>
      </c>
      <c r="I6054" s="628">
        <f t="shared" si="75"/>
        <v>44651</v>
      </c>
      <c r="J6054" s="632"/>
    </row>
    <row r="6055" spans="1:10" s="243" customFormat="1">
      <c r="A6055" s="635" t="s">
        <v>3843</v>
      </c>
      <c r="B6055" s="415" t="s">
        <v>2732</v>
      </c>
      <c r="C6055" s="313" t="s">
        <v>2726</v>
      </c>
      <c r="D6055" s="629" t="s">
        <v>6500</v>
      </c>
      <c r="E6055" s="451">
        <v>85536</v>
      </c>
      <c r="F6055" s="630" t="s">
        <v>3842</v>
      </c>
      <c r="G6055" s="313" t="s">
        <v>6467</v>
      </c>
      <c r="H6055" s="634">
        <v>44651</v>
      </c>
      <c r="I6055" s="628">
        <f t="shared" si="75"/>
        <v>44651</v>
      </c>
      <c r="J6055" s="632"/>
    </row>
    <row r="6056" spans="1:10" s="243" customFormat="1">
      <c r="A6056" s="635" t="s">
        <v>3843</v>
      </c>
      <c r="B6056" s="415" t="s">
        <v>2732</v>
      </c>
      <c r="C6056" s="313" t="s">
        <v>2726</v>
      </c>
      <c r="D6056" s="629" t="s">
        <v>6500</v>
      </c>
      <c r="E6056" s="451">
        <v>42768</v>
      </c>
      <c r="F6056" s="630" t="s">
        <v>3842</v>
      </c>
      <c r="G6056" s="313" t="s">
        <v>6467</v>
      </c>
      <c r="H6056" s="634">
        <v>44651</v>
      </c>
      <c r="I6056" s="628">
        <f t="shared" si="75"/>
        <v>44651</v>
      </c>
      <c r="J6056" s="632"/>
    </row>
    <row r="6057" spans="1:10" s="243" customFormat="1">
      <c r="A6057" s="635" t="s">
        <v>3843</v>
      </c>
      <c r="B6057" s="415" t="s">
        <v>2732</v>
      </c>
      <c r="C6057" s="313" t="s">
        <v>2726</v>
      </c>
      <c r="D6057" s="629" t="s">
        <v>6500</v>
      </c>
      <c r="E6057" s="451">
        <v>42768</v>
      </c>
      <c r="F6057" s="630" t="s">
        <v>3842</v>
      </c>
      <c r="G6057" s="313" t="s">
        <v>6467</v>
      </c>
      <c r="H6057" s="634">
        <v>44651</v>
      </c>
      <c r="I6057" s="628">
        <f t="shared" si="75"/>
        <v>44651</v>
      </c>
      <c r="J6057" s="632"/>
    </row>
    <row r="6058" spans="1:10" s="243" customFormat="1">
      <c r="A6058" s="635" t="s">
        <v>3843</v>
      </c>
      <c r="B6058" s="415" t="s">
        <v>2732</v>
      </c>
      <c r="C6058" s="313" t="s">
        <v>2726</v>
      </c>
      <c r="D6058" s="629" t="s">
        <v>6500</v>
      </c>
      <c r="E6058" s="451">
        <v>42768</v>
      </c>
      <c r="F6058" s="630" t="s">
        <v>3842</v>
      </c>
      <c r="G6058" s="313" t="s">
        <v>6467</v>
      </c>
      <c r="H6058" s="634">
        <v>44651</v>
      </c>
      <c r="I6058" s="628">
        <f t="shared" si="75"/>
        <v>44651</v>
      </c>
      <c r="J6058" s="632"/>
    </row>
    <row r="6059" spans="1:10" s="243" customFormat="1">
      <c r="A6059" s="635" t="s">
        <v>3843</v>
      </c>
      <c r="B6059" s="415" t="s">
        <v>2732</v>
      </c>
      <c r="C6059" s="313" t="s">
        <v>2726</v>
      </c>
      <c r="D6059" s="629" t="s">
        <v>6500</v>
      </c>
      <c r="E6059" s="451">
        <v>42768</v>
      </c>
      <c r="F6059" s="630" t="s">
        <v>3842</v>
      </c>
      <c r="G6059" s="313" t="s">
        <v>6467</v>
      </c>
      <c r="H6059" s="634">
        <v>44651</v>
      </c>
      <c r="I6059" s="628">
        <f t="shared" si="75"/>
        <v>44651</v>
      </c>
      <c r="J6059" s="632"/>
    </row>
    <row r="6060" spans="1:10" s="243" customFormat="1">
      <c r="A6060" s="635" t="s">
        <v>3843</v>
      </c>
      <c r="B6060" s="415" t="s">
        <v>2732</v>
      </c>
      <c r="C6060" s="313" t="s">
        <v>2726</v>
      </c>
      <c r="D6060" s="629" t="s">
        <v>6500</v>
      </c>
      <c r="E6060" s="451">
        <v>42768</v>
      </c>
      <c r="F6060" s="630" t="s">
        <v>3842</v>
      </c>
      <c r="G6060" s="313" t="s">
        <v>6467</v>
      </c>
      <c r="H6060" s="634">
        <v>44651</v>
      </c>
      <c r="I6060" s="628">
        <f t="shared" si="75"/>
        <v>44651</v>
      </c>
      <c r="J6060" s="632"/>
    </row>
    <row r="6061" spans="1:10" s="243" customFormat="1">
      <c r="A6061" s="635" t="s">
        <v>3843</v>
      </c>
      <c r="B6061" s="415" t="s">
        <v>2732</v>
      </c>
      <c r="C6061" s="313" t="s">
        <v>2726</v>
      </c>
      <c r="D6061" s="629" t="s">
        <v>6500</v>
      </c>
      <c r="E6061" s="451">
        <v>42768</v>
      </c>
      <c r="F6061" s="630" t="s">
        <v>3842</v>
      </c>
      <c r="G6061" s="313" t="s">
        <v>6467</v>
      </c>
      <c r="H6061" s="634">
        <v>44651</v>
      </c>
      <c r="I6061" s="628">
        <f t="shared" si="75"/>
        <v>44651</v>
      </c>
      <c r="J6061" s="632"/>
    </row>
    <row r="6062" spans="1:10" s="243" customFormat="1">
      <c r="A6062" s="635" t="s">
        <v>3843</v>
      </c>
      <c r="B6062" s="415" t="s">
        <v>2732</v>
      </c>
      <c r="C6062" s="313" t="s">
        <v>2726</v>
      </c>
      <c r="D6062" s="629" t="s">
        <v>6500</v>
      </c>
      <c r="E6062" s="451">
        <v>42768</v>
      </c>
      <c r="F6062" s="630" t="s">
        <v>3842</v>
      </c>
      <c r="G6062" s="313" t="s">
        <v>6467</v>
      </c>
      <c r="H6062" s="634">
        <v>44651</v>
      </c>
      <c r="I6062" s="628">
        <f t="shared" si="75"/>
        <v>44651</v>
      </c>
      <c r="J6062" s="632"/>
    </row>
    <row r="6063" spans="1:10" s="243" customFormat="1">
      <c r="A6063" s="635" t="s">
        <v>3843</v>
      </c>
      <c r="B6063" s="415" t="s">
        <v>2732</v>
      </c>
      <c r="C6063" s="313" t="s">
        <v>2726</v>
      </c>
      <c r="D6063" s="629" t="s">
        <v>6500</v>
      </c>
      <c r="E6063" s="451">
        <v>85536</v>
      </c>
      <c r="F6063" s="630" t="s">
        <v>3842</v>
      </c>
      <c r="G6063" s="313" t="s">
        <v>6467</v>
      </c>
      <c r="H6063" s="634">
        <v>44651</v>
      </c>
      <c r="I6063" s="628">
        <f t="shared" si="75"/>
        <v>44651</v>
      </c>
      <c r="J6063" s="632"/>
    </row>
    <row r="6064" spans="1:10" s="243" customFormat="1" ht="23.25">
      <c r="A6064" s="635" t="s">
        <v>3843</v>
      </c>
      <c r="B6064" s="415" t="s">
        <v>2732</v>
      </c>
      <c r="C6064" s="313" t="s">
        <v>2726</v>
      </c>
      <c r="D6064" s="629" t="s">
        <v>6500</v>
      </c>
      <c r="E6064" s="451">
        <v>26950</v>
      </c>
      <c r="F6064" s="630" t="s">
        <v>4035</v>
      </c>
      <c r="G6064" s="313" t="s">
        <v>6467</v>
      </c>
      <c r="H6064" s="634">
        <v>44651</v>
      </c>
      <c r="I6064" s="628">
        <f t="shared" si="75"/>
        <v>44651</v>
      </c>
      <c r="J6064" s="632"/>
    </row>
    <row r="6065" spans="1:10" s="243" customFormat="1" ht="23.25">
      <c r="A6065" s="635" t="s">
        <v>2773</v>
      </c>
      <c r="B6065" s="415" t="s">
        <v>2725</v>
      </c>
      <c r="C6065" s="313" t="s">
        <v>2726</v>
      </c>
      <c r="D6065" s="629">
        <v>1350</v>
      </c>
      <c r="E6065" s="451">
        <v>30000</v>
      </c>
      <c r="F6065" s="630" t="s">
        <v>3102</v>
      </c>
      <c r="G6065" s="313" t="s">
        <v>6467</v>
      </c>
      <c r="H6065" s="634">
        <v>44651</v>
      </c>
      <c r="I6065" s="628">
        <f t="shared" si="75"/>
        <v>44651</v>
      </c>
      <c r="J6065" s="632"/>
    </row>
    <row r="6066" spans="1:10" s="243" customFormat="1" ht="23.25">
      <c r="A6066" s="635" t="s">
        <v>3843</v>
      </c>
      <c r="B6066" s="415" t="s">
        <v>2732</v>
      </c>
      <c r="C6066" s="313" t="s">
        <v>2726</v>
      </c>
      <c r="D6066" s="629" t="s">
        <v>6500</v>
      </c>
      <c r="E6066" s="451">
        <v>65190</v>
      </c>
      <c r="F6066" s="630" t="s">
        <v>4035</v>
      </c>
      <c r="G6066" s="313" t="s">
        <v>6467</v>
      </c>
      <c r="H6066" s="634">
        <v>44651</v>
      </c>
      <c r="I6066" s="628">
        <f t="shared" si="75"/>
        <v>44651</v>
      </c>
      <c r="J6066" s="632"/>
    </row>
    <row r="6067" spans="1:10" s="243" customFormat="1" ht="23.25">
      <c r="A6067" s="635" t="s">
        <v>6501</v>
      </c>
      <c r="B6067" s="415" t="s">
        <v>2725</v>
      </c>
      <c r="C6067" s="313" t="s">
        <v>2726</v>
      </c>
      <c r="D6067" s="629">
        <v>1352</v>
      </c>
      <c r="E6067" s="451">
        <v>4798</v>
      </c>
      <c r="F6067" s="630" t="s">
        <v>6502</v>
      </c>
      <c r="G6067" s="313" t="s">
        <v>6467</v>
      </c>
      <c r="H6067" s="634">
        <v>44651</v>
      </c>
      <c r="I6067" s="628">
        <f t="shared" si="75"/>
        <v>44651</v>
      </c>
      <c r="J6067" s="632"/>
    </row>
    <row r="6068" spans="1:10" s="243" customFormat="1">
      <c r="A6068" s="635" t="s">
        <v>2942</v>
      </c>
      <c r="B6068" s="415" t="s">
        <v>2725</v>
      </c>
      <c r="C6068" s="313" t="s">
        <v>2726</v>
      </c>
      <c r="D6068" s="629">
        <v>1353</v>
      </c>
      <c r="E6068" s="451">
        <v>36000</v>
      </c>
      <c r="F6068" s="630" t="s">
        <v>6285</v>
      </c>
      <c r="G6068" s="313" t="s">
        <v>6467</v>
      </c>
      <c r="H6068" s="634">
        <v>44651</v>
      </c>
      <c r="I6068" s="628">
        <f t="shared" si="75"/>
        <v>44651</v>
      </c>
      <c r="J6068" s="632"/>
    </row>
    <row r="6069" spans="1:10" s="243" customFormat="1">
      <c r="A6069" s="635" t="s">
        <v>2773</v>
      </c>
      <c r="B6069" s="415" t="s">
        <v>2725</v>
      </c>
      <c r="C6069" s="313" t="s">
        <v>2726</v>
      </c>
      <c r="D6069" s="629">
        <v>1354</v>
      </c>
      <c r="E6069" s="451">
        <v>36000</v>
      </c>
      <c r="F6069" s="630" t="s">
        <v>6286</v>
      </c>
      <c r="G6069" s="313" t="s">
        <v>6467</v>
      </c>
      <c r="H6069" s="634">
        <v>44651</v>
      </c>
      <c r="I6069" s="628">
        <f t="shared" si="75"/>
        <v>44651</v>
      </c>
      <c r="J6069" s="632"/>
    </row>
    <row r="6070" spans="1:10" s="243" customFormat="1">
      <c r="A6070" s="635" t="s">
        <v>2942</v>
      </c>
      <c r="B6070" s="415" t="s">
        <v>2725</v>
      </c>
      <c r="C6070" s="313" t="s">
        <v>2726</v>
      </c>
      <c r="D6070" s="629">
        <v>1355</v>
      </c>
      <c r="E6070" s="451">
        <v>36000</v>
      </c>
      <c r="F6070" s="630" t="s">
        <v>4170</v>
      </c>
      <c r="G6070" s="313" t="s">
        <v>6467</v>
      </c>
      <c r="H6070" s="634">
        <v>44651</v>
      </c>
      <c r="I6070" s="628">
        <f t="shared" si="75"/>
        <v>44651</v>
      </c>
      <c r="J6070" s="632"/>
    </row>
    <row r="6071" spans="1:10" s="243" customFormat="1">
      <c r="A6071" s="635" t="s">
        <v>2826</v>
      </c>
      <c r="B6071" s="415" t="s">
        <v>2725</v>
      </c>
      <c r="C6071" s="313" t="s">
        <v>2726</v>
      </c>
      <c r="D6071" s="629">
        <v>1356</v>
      </c>
      <c r="E6071" s="451">
        <v>36000</v>
      </c>
      <c r="F6071" s="630" t="s">
        <v>3359</v>
      </c>
      <c r="G6071" s="313" t="s">
        <v>6467</v>
      </c>
      <c r="H6071" s="634">
        <v>44651</v>
      </c>
      <c r="I6071" s="628">
        <f t="shared" si="75"/>
        <v>44651</v>
      </c>
      <c r="J6071" s="632"/>
    </row>
    <row r="6072" spans="1:10" s="243" customFormat="1">
      <c r="A6072" s="635" t="s">
        <v>2773</v>
      </c>
      <c r="B6072" s="415" t="s">
        <v>2725</v>
      </c>
      <c r="C6072" s="313" t="s">
        <v>2726</v>
      </c>
      <c r="D6072" s="629">
        <v>1357</v>
      </c>
      <c r="E6072" s="451">
        <v>36000</v>
      </c>
      <c r="F6072" s="630" t="s">
        <v>4153</v>
      </c>
      <c r="G6072" s="313" t="s">
        <v>6467</v>
      </c>
      <c r="H6072" s="634">
        <v>44651</v>
      </c>
      <c r="I6072" s="628">
        <f t="shared" si="75"/>
        <v>44651</v>
      </c>
      <c r="J6072" s="632"/>
    </row>
    <row r="6073" spans="1:10" s="243" customFormat="1">
      <c r="A6073" s="635" t="s">
        <v>2975</v>
      </c>
      <c r="B6073" s="415" t="s">
        <v>2725</v>
      </c>
      <c r="C6073" s="313" t="s">
        <v>2726</v>
      </c>
      <c r="D6073" s="629">
        <v>1358</v>
      </c>
      <c r="E6073" s="451">
        <v>30000</v>
      </c>
      <c r="F6073" s="630" t="s">
        <v>3278</v>
      </c>
      <c r="G6073" s="313" t="s">
        <v>6467</v>
      </c>
      <c r="H6073" s="634">
        <v>44651</v>
      </c>
      <c r="I6073" s="628">
        <f t="shared" si="75"/>
        <v>44651</v>
      </c>
      <c r="J6073" s="632"/>
    </row>
    <row r="6074" spans="1:10" s="243" customFormat="1">
      <c r="A6074" s="635" t="s">
        <v>2975</v>
      </c>
      <c r="B6074" s="415" t="s">
        <v>2725</v>
      </c>
      <c r="C6074" s="313" t="s">
        <v>2726</v>
      </c>
      <c r="D6074" s="629">
        <v>1359</v>
      </c>
      <c r="E6074" s="451">
        <v>24000</v>
      </c>
      <c r="F6074" s="630" t="s">
        <v>4039</v>
      </c>
      <c r="G6074" s="313" t="s">
        <v>6467</v>
      </c>
      <c r="H6074" s="634">
        <v>44651</v>
      </c>
      <c r="I6074" s="628">
        <f t="shared" si="75"/>
        <v>44651</v>
      </c>
      <c r="J6074" s="632"/>
    </row>
    <row r="6075" spans="1:10" s="243" customFormat="1">
      <c r="A6075" s="635" t="s">
        <v>2975</v>
      </c>
      <c r="B6075" s="415" t="s">
        <v>2725</v>
      </c>
      <c r="C6075" s="313" t="s">
        <v>2726</v>
      </c>
      <c r="D6075" s="629">
        <v>1360</v>
      </c>
      <c r="E6075" s="451">
        <v>24000</v>
      </c>
      <c r="F6075" s="630" t="s">
        <v>3193</v>
      </c>
      <c r="G6075" s="313" t="s">
        <v>6467</v>
      </c>
      <c r="H6075" s="634">
        <v>44651</v>
      </c>
      <c r="I6075" s="628">
        <f t="shared" si="75"/>
        <v>44651</v>
      </c>
      <c r="J6075" s="632"/>
    </row>
    <row r="6076" spans="1:10" s="243" customFormat="1">
      <c r="A6076" s="635" t="s">
        <v>2975</v>
      </c>
      <c r="B6076" s="415" t="s">
        <v>2725</v>
      </c>
      <c r="C6076" s="313" t="s">
        <v>2726</v>
      </c>
      <c r="D6076" s="629">
        <v>1361</v>
      </c>
      <c r="E6076" s="451">
        <v>8000</v>
      </c>
      <c r="F6076" s="630" t="s">
        <v>3543</v>
      </c>
      <c r="G6076" s="313" t="s">
        <v>6467</v>
      </c>
      <c r="H6076" s="634">
        <v>44651</v>
      </c>
      <c r="I6076" s="628">
        <f t="shared" si="75"/>
        <v>44651</v>
      </c>
      <c r="J6076" s="632"/>
    </row>
    <row r="6077" spans="1:10" s="243" customFormat="1" ht="23.25">
      <c r="A6077" s="635" t="s">
        <v>2806</v>
      </c>
      <c r="B6077" s="415" t="s">
        <v>2725</v>
      </c>
      <c r="C6077" s="313" t="s">
        <v>2726</v>
      </c>
      <c r="D6077" s="629">
        <v>1362</v>
      </c>
      <c r="E6077" s="451">
        <v>30000</v>
      </c>
      <c r="F6077" s="630" t="s">
        <v>3097</v>
      </c>
      <c r="G6077" s="313" t="s">
        <v>6467</v>
      </c>
      <c r="H6077" s="634">
        <v>44651</v>
      </c>
      <c r="I6077" s="628">
        <f t="shared" si="75"/>
        <v>44651</v>
      </c>
      <c r="J6077" s="632"/>
    </row>
    <row r="6078" spans="1:10" s="243" customFormat="1">
      <c r="A6078" s="635" t="s">
        <v>2806</v>
      </c>
      <c r="B6078" s="415" t="s">
        <v>2725</v>
      </c>
      <c r="C6078" s="313" t="s">
        <v>2726</v>
      </c>
      <c r="D6078" s="629">
        <v>1363</v>
      </c>
      <c r="E6078" s="451">
        <v>30000</v>
      </c>
      <c r="F6078" s="630" t="s">
        <v>3055</v>
      </c>
      <c r="G6078" s="313" t="s">
        <v>6467</v>
      </c>
      <c r="H6078" s="634">
        <v>44651</v>
      </c>
      <c r="I6078" s="628">
        <f t="shared" si="75"/>
        <v>44651</v>
      </c>
      <c r="J6078" s="632"/>
    </row>
    <row r="6079" spans="1:10" s="243" customFormat="1">
      <c r="A6079" s="635" t="s">
        <v>3311</v>
      </c>
      <c r="B6079" s="415" t="s">
        <v>2725</v>
      </c>
      <c r="C6079" s="313" t="s">
        <v>2726</v>
      </c>
      <c r="D6079" s="629">
        <v>1364</v>
      </c>
      <c r="E6079" s="451">
        <v>21000</v>
      </c>
      <c r="F6079" s="630" t="s">
        <v>3629</v>
      </c>
      <c r="G6079" s="313" t="s">
        <v>6467</v>
      </c>
      <c r="H6079" s="634">
        <v>44651</v>
      </c>
      <c r="I6079" s="628">
        <f t="shared" si="75"/>
        <v>44651</v>
      </c>
      <c r="J6079" s="632"/>
    </row>
    <row r="6080" spans="1:10" s="243" customFormat="1">
      <c r="A6080" s="635" t="s">
        <v>3311</v>
      </c>
      <c r="B6080" s="415" t="s">
        <v>2725</v>
      </c>
      <c r="C6080" s="313" t="s">
        <v>2726</v>
      </c>
      <c r="D6080" s="629">
        <v>1365</v>
      </c>
      <c r="E6080" s="451">
        <v>21000</v>
      </c>
      <c r="F6080" s="630" t="s">
        <v>3920</v>
      </c>
      <c r="G6080" s="313" t="s">
        <v>6467</v>
      </c>
      <c r="H6080" s="634">
        <v>44651</v>
      </c>
      <c r="I6080" s="628">
        <f t="shared" si="75"/>
        <v>44651</v>
      </c>
      <c r="J6080" s="632"/>
    </row>
    <row r="6081" spans="1:10" s="243" customFormat="1" ht="23.25">
      <c r="A6081" s="635" t="s">
        <v>3781</v>
      </c>
      <c r="B6081" s="415" t="s">
        <v>2725</v>
      </c>
      <c r="C6081" s="313" t="s">
        <v>2726</v>
      </c>
      <c r="D6081" s="629">
        <v>1366</v>
      </c>
      <c r="E6081" s="451">
        <v>36000</v>
      </c>
      <c r="F6081" s="630" t="s">
        <v>3783</v>
      </c>
      <c r="G6081" s="313" t="s">
        <v>6467</v>
      </c>
      <c r="H6081" s="634">
        <v>44651</v>
      </c>
      <c r="I6081" s="628">
        <f t="shared" si="75"/>
        <v>44651</v>
      </c>
      <c r="J6081" s="632"/>
    </row>
    <row r="6082" spans="1:10" s="243" customFormat="1">
      <c r="A6082" s="635" t="s">
        <v>2766</v>
      </c>
      <c r="B6082" s="415" t="s">
        <v>2725</v>
      </c>
      <c r="C6082" s="313" t="s">
        <v>2726</v>
      </c>
      <c r="D6082" s="629">
        <v>1367</v>
      </c>
      <c r="E6082" s="451">
        <v>22000</v>
      </c>
      <c r="F6082" s="630" t="s">
        <v>3201</v>
      </c>
      <c r="G6082" s="313" t="s">
        <v>6467</v>
      </c>
      <c r="H6082" s="634">
        <v>44651</v>
      </c>
      <c r="I6082" s="628">
        <f t="shared" si="75"/>
        <v>44651</v>
      </c>
      <c r="J6082" s="632"/>
    </row>
    <row r="6083" spans="1:10" s="243" customFormat="1">
      <c r="A6083" s="635" t="s">
        <v>2766</v>
      </c>
      <c r="B6083" s="415" t="s">
        <v>2725</v>
      </c>
      <c r="C6083" s="313" t="s">
        <v>2726</v>
      </c>
      <c r="D6083" s="629">
        <v>1368</v>
      </c>
      <c r="E6083" s="451">
        <v>22000</v>
      </c>
      <c r="F6083" s="630" t="s">
        <v>3495</v>
      </c>
      <c r="G6083" s="313" t="s">
        <v>6467</v>
      </c>
      <c r="H6083" s="634">
        <v>44651</v>
      </c>
      <c r="I6083" s="628">
        <f t="shared" si="75"/>
        <v>44651</v>
      </c>
      <c r="J6083" s="632"/>
    </row>
    <row r="6084" spans="1:10" s="243" customFormat="1">
      <c r="A6084" s="635" t="s">
        <v>2766</v>
      </c>
      <c r="B6084" s="415" t="s">
        <v>2725</v>
      </c>
      <c r="C6084" s="313" t="s">
        <v>2726</v>
      </c>
      <c r="D6084" s="629">
        <v>1369</v>
      </c>
      <c r="E6084" s="451">
        <v>22000</v>
      </c>
      <c r="F6084" s="630" t="s">
        <v>4150</v>
      </c>
      <c r="G6084" s="313" t="s">
        <v>6467</v>
      </c>
      <c r="H6084" s="634">
        <v>44651</v>
      </c>
      <c r="I6084" s="628">
        <f t="shared" si="75"/>
        <v>44651</v>
      </c>
      <c r="J6084" s="632"/>
    </row>
    <row r="6085" spans="1:10" s="243" customFormat="1">
      <c r="A6085" s="635" t="s">
        <v>3291</v>
      </c>
      <c r="B6085" s="415" t="s">
        <v>2725</v>
      </c>
      <c r="C6085" s="313" t="s">
        <v>2726</v>
      </c>
      <c r="D6085" s="629">
        <v>1370</v>
      </c>
      <c r="E6085" s="451">
        <v>18000</v>
      </c>
      <c r="F6085" s="630" t="s">
        <v>6503</v>
      </c>
      <c r="G6085" s="313" t="s">
        <v>6467</v>
      </c>
      <c r="H6085" s="634">
        <v>44651</v>
      </c>
      <c r="I6085" s="628">
        <f t="shared" si="75"/>
        <v>44651</v>
      </c>
      <c r="J6085" s="632"/>
    </row>
    <row r="6086" spans="1:10" s="243" customFormat="1">
      <c r="A6086" s="635" t="s">
        <v>3311</v>
      </c>
      <c r="B6086" s="415" t="s">
        <v>2725</v>
      </c>
      <c r="C6086" s="313" t="s">
        <v>2726</v>
      </c>
      <c r="D6086" s="629">
        <v>1371</v>
      </c>
      <c r="E6086" s="451">
        <v>18000</v>
      </c>
      <c r="F6086" s="630" t="s">
        <v>3798</v>
      </c>
      <c r="G6086" s="313" t="s">
        <v>6467</v>
      </c>
      <c r="H6086" s="634">
        <v>44651</v>
      </c>
      <c r="I6086" s="628">
        <f t="shared" ref="I6086:I6149" si="76">H6086+0</f>
        <v>44651</v>
      </c>
      <c r="J6086" s="632"/>
    </row>
    <row r="6087" spans="1:10" s="243" customFormat="1">
      <c r="A6087" s="635" t="s">
        <v>2791</v>
      </c>
      <c r="B6087" s="415" t="s">
        <v>2725</v>
      </c>
      <c r="C6087" s="313" t="s">
        <v>2726</v>
      </c>
      <c r="D6087" s="629">
        <v>1372</v>
      </c>
      <c r="E6087" s="451">
        <v>18000</v>
      </c>
      <c r="F6087" s="630" t="s">
        <v>3913</v>
      </c>
      <c r="G6087" s="313" t="s">
        <v>6467</v>
      </c>
      <c r="H6087" s="634">
        <v>44651</v>
      </c>
      <c r="I6087" s="628">
        <f t="shared" si="76"/>
        <v>44651</v>
      </c>
      <c r="J6087" s="632"/>
    </row>
    <row r="6088" spans="1:10" s="243" customFormat="1" ht="23.25">
      <c r="A6088" s="635" t="s">
        <v>2791</v>
      </c>
      <c r="B6088" s="415" t="s">
        <v>2725</v>
      </c>
      <c r="C6088" s="313" t="s">
        <v>2726</v>
      </c>
      <c r="D6088" s="629">
        <v>1373</v>
      </c>
      <c r="E6088" s="451">
        <v>22500</v>
      </c>
      <c r="F6088" s="630" t="s">
        <v>6266</v>
      </c>
      <c r="G6088" s="313" t="s">
        <v>6467</v>
      </c>
      <c r="H6088" s="634">
        <v>44651</v>
      </c>
      <c r="I6088" s="628">
        <f t="shared" si="76"/>
        <v>44651</v>
      </c>
      <c r="J6088" s="632"/>
    </row>
    <row r="6089" spans="1:10" s="243" customFormat="1">
      <c r="A6089" s="635" t="s">
        <v>2791</v>
      </c>
      <c r="B6089" s="415" t="s">
        <v>2725</v>
      </c>
      <c r="C6089" s="313" t="s">
        <v>2726</v>
      </c>
      <c r="D6089" s="629">
        <v>1374</v>
      </c>
      <c r="E6089" s="451">
        <v>5000</v>
      </c>
      <c r="F6089" s="630" t="s">
        <v>3697</v>
      </c>
      <c r="G6089" s="313" t="s">
        <v>6467</v>
      </c>
      <c r="H6089" s="634">
        <v>44651</v>
      </c>
      <c r="I6089" s="628">
        <f t="shared" si="76"/>
        <v>44651</v>
      </c>
      <c r="J6089" s="632"/>
    </row>
    <row r="6090" spans="1:10" s="243" customFormat="1">
      <c r="A6090" s="635" t="s">
        <v>2759</v>
      </c>
      <c r="B6090" s="415" t="s">
        <v>2725</v>
      </c>
      <c r="C6090" s="313" t="s">
        <v>2726</v>
      </c>
      <c r="D6090" s="629">
        <v>1375</v>
      </c>
      <c r="E6090" s="451">
        <v>10000</v>
      </c>
      <c r="F6090" s="630" t="s">
        <v>3957</v>
      </c>
      <c r="G6090" s="313" t="s">
        <v>6467</v>
      </c>
      <c r="H6090" s="634">
        <v>44651</v>
      </c>
      <c r="I6090" s="628">
        <f t="shared" si="76"/>
        <v>44651</v>
      </c>
      <c r="J6090" s="632"/>
    </row>
    <row r="6091" spans="1:10" s="243" customFormat="1">
      <c r="A6091" s="635" t="s">
        <v>2789</v>
      </c>
      <c r="B6091" s="415" t="s">
        <v>2725</v>
      </c>
      <c r="C6091" s="313" t="s">
        <v>2726</v>
      </c>
      <c r="D6091" s="629">
        <v>1376</v>
      </c>
      <c r="E6091" s="451">
        <v>10000</v>
      </c>
      <c r="F6091" s="630" t="s">
        <v>4101</v>
      </c>
      <c r="G6091" s="313" t="s">
        <v>6467</v>
      </c>
      <c r="H6091" s="634">
        <v>44651</v>
      </c>
      <c r="I6091" s="628">
        <f t="shared" si="76"/>
        <v>44651</v>
      </c>
      <c r="J6091" s="632"/>
    </row>
    <row r="6092" spans="1:10" s="243" customFormat="1">
      <c r="A6092" s="635" t="s">
        <v>2806</v>
      </c>
      <c r="B6092" s="415" t="s">
        <v>2725</v>
      </c>
      <c r="C6092" s="313" t="s">
        <v>2726</v>
      </c>
      <c r="D6092" s="629">
        <v>1377</v>
      </c>
      <c r="E6092" s="451">
        <v>10000</v>
      </c>
      <c r="F6092" s="630" t="s">
        <v>3395</v>
      </c>
      <c r="G6092" s="313" t="s">
        <v>6467</v>
      </c>
      <c r="H6092" s="634">
        <v>44651</v>
      </c>
      <c r="I6092" s="628">
        <f t="shared" si="76"/>
        <v>44651</v>
      </c>
      <c r="J6092" s="632"/>
    </row>
    <row r="6093" spans="1:10" s="243" customFormat="1" ht="23.25">
      <c r="A6093" s="635" t="s">
        <v>2797</v>
      </c>
      <c r="B6093" s="415" t="s">
        <v>2725</v>
      </c>
      <c r="C6093" s="313" t="s">
        <v>2726</v>
      </c>
      <c r="D6093" s="629">
        <v>1378</v>
      </c>
      <c r="E6093" s="451">
        <v>10000</v>
      </c>
      <c r="F6093" s="630" t="s">
        <v>3500</v>
      </c>
      <c r="G6093" s="313" t="s">
        <v>6467</v>
      </c>
      <c r="H6093" s="634">
        <v>44651</v>
      </c>
      <c r="I6093" s="628">
        <f t="shared" si="76"/>
        <v>44651</v>
      </c>
      <c r="J6093" s="632"/>
    </row>
    <row r="6094" spans="1:10" s="243" customFormat="1">
      <c r="A6094" s="635" t="s">
        <v>2942</v>
      </c>
      <c r="B6094" s="415" t="s">
        <v>2725</v>
      </c>
      <c r="C6094" s="313" t="s">
        <v>2726</v>
      </c>
      <c r="D6094" s="629">
        <v>1379</v>
      </c>
      <c r="E6094" s="451">
        <v>10000</v>
      </c>
      <c r="F6094" s="630" t="s">
        <v>3773</v>
      </c>
      <c r="G6094" s="313" t="s">
        <v>6467</v>
      </c>
      <c r="H6094" s="634">
        <v>44651</v>
      </c>
      <c r="I6094" s="628">
        <f t="shared" si="76"/>
        <v>44651</v>
      </c>
      <c r="J6094" s="632"/>
    </row>
    <row r="6095" spans="1:10" s="243" customFormat="1" ht="23.25">
      <c r="A6095" s="635" t="s">
        <v>2850</v>
      </c>
      <c r="B6095" s="415" t="s">
        <v>2725</v>
      </c>
      <c r="C6095" s="313" t="s">
        <v>2726</v>
      </c>
      <c r="D6095" s="629">
        <v>1380</v>
      </c>
      <c r="E6095" s="451">
        <v>10000</v>
      </c>
      <c r="F6095" s="630" t="s">
        <v>3386</v>
      </c>
      <c r="G6095" s="313" t="s">
        <v>6467</v>
      </c>
      <c r="H6095" s="634">
        <v>44651</v>
      </c>
      <c r="I6095" s="628">
        <f t="shared" si="76"/>
        <v>44651</v>
      </c>
      <c r="J6095" s="632"/>
    </row>
    <row r="6096" spans="1:10" s="243" customFormat="1">
      <c r="A6096" s="635" t="s">
        <v>2749</v>
      </c>
      <c r="B6096" s="415" t="s">
        <v>2725</v>
      </c>
      <c r="C6096" s="313" t="s">
        <v>2726</v>
      </c>
      <c r="D6096" s="629">
        <v>1381</v>
      </c>
      <c r="E6096" s="451">
        <v>10000</v>
      </c>
      <c r="F6096" s="630" t="s">
        <v>2908</v>
      </c>
      <c r="G6096" s="313" t="s">
        <v>6467</v>
      </c>
      <c r="H6096" s="634">
        <v>44651</v>
      </c>
      <c r="I6096" s="628">
        <f t="shared" si="76"/>
        <v>44651</v>
      </c>
      <c r="J6096" s="632"/>
    </row>
    <row r="6097" spans="1:10" s="243" customFormat="1">
      <c r="A6097" s="635" t="s">
        <v>2966</v>
      </c>
      <c r="B6097" s="415" t="s">
        <v>2725</v>
      </c>
      <c r="C6097" s="313" t="s">
        <v>2726</v>
      </c>
      <c r="D6097" s="629">
        <v>1382</v>
      </c>
      <c r="E6097" s="451">
        <v>13500</v>
      </c>
      <c r="F6097" s="630" t="s">
        <v>6504</v>
      </c>
      <c r="G6097" s="313" t="s">
        <v>6467</v>
      </c>
      <c r="H6097" s="634">
        <v>44651</v>
      </c>
      <c r="I6097" s="628">
        <f t="shared" si="76"/>
        <v>44651</v>
      </c>
      <c r="J6097" s="632"/>
    </row>
    <row r="6098" spans="1:10" s="243" customFormat="1">
      <c r="A6098" s="635" t="s">
        <v>2808</v>
      </c>
      <c r="B6098" s="415" t="s">
        <v>2725</v>
      </c>
      <c r="C6098" s="313" t="s">
        <v>2726</v>
      </c>
      <c r="D6098" s="629">
        <v>1383</v>
      </c>
      <c r="E6098" s="451">
        <v>16000</v>
      </c>
      <c r="F6098" s="630" t="s">
        <v>3052</v>
      </c>
      <c r="G6098" s="313" t="s">
        <v>6467</v>
      </c>
      <c r="H6098" s="634">
        <v>44651</v>
      </c>
      <c r="I6098" s="628">
        <f t="shared" si="76"/>
        <v>44651</v>
      </c>
      <c r="J6098" s="632"/>
    </row>
    <row r="6099" spans="1:10" s="243" customFormat="1" ht="23.25">
      <c r="A6099" s="635" t="s">
        <v>2773</v>
      </c>
      <c r="B6099" s="415" t="s">
        <v>2725</v>
      </c>
      <c r="C6099" s="313" t="s">
        <v>2726</v>
      </c>
      <c r="D6099" s="629">
        <v>1384</v>
      </c>
      <c r="E6099" s="451">
        <v>28000</v>
      </c>
      <c r="F6099" s="630" t="s">
        <v>3350</v>
      </c>
      <c r="G6099" s="313" t="s">
        <v>6467</v>
      </c>
      <c r="H6099" s="634">
        <v>44651</v>
      </c>
      <c r="I6099" s="628">
        <f t="shared" si="76"/>
        <v>44651</v>
      </c>
      <c r="J6099" s="632"/>
    </row>
    <row r="6100" spans="1:10" s="243" customFormat="1">
      <c r="A6100" s="635" t="s">
        <v>3341</v>
      </c>
      <c r="B6100" s="415" t="s">
        <v>2725</v>
      </c>
      <c r="C6100" s="313" t="s">
        <v>2726</v>
      </c>
      <c r="D6100" s="629">
        <v>1385</v>
      </c>
      <c r="E6100" s="451">
        <v>16000</v>
      </c>
      <c r="F6100" s="630" t="s">
        <v>4211</v>
      </c>
      <c r="G6100" s="313" t="s">
        <v>6467</v>
      </c>
      <c r="H6100" s="634">
        <v>44651</v>
      </c>
      <c r="I6100" s="628">
        <f t="shared" si="76"/>
        <v>44651</v>
      </c>
      <c r="J6100" s="632"/>
    </row>
    <row r="6101" spans="1:10" s="243" customFormat="1">
      <c r="A6101" s="635" t="s">
        <v>2773</v>
      </c>
      <c r="B6101" s="415" t="s">
        <v>2725</v>
      </c>
      <c r="C6101" s="313" t="s">
        <v>2726</v>
      </c>
      <c r="D6101" s="629">
        <v>1386</v>
      </c>
      <c r="E6101" s="451">
        <v>30000</v>
      </c>
      <c r="F6101" s="630" t="s">
        <v>6505</v>
      </c>
      <c r="G6101" s="313" t="s">
        <v>6467</v>
      </c>
      <c r="H6101" s="634">
        <v>44651</v>
      </c>
      <c r="I6101" s="628">
        <f t="shared" si="76"/>
        <v>44651</v>
      </c>
      <c r="J6101" s="632"/>
    </row>
    <row r="6102" spans="1:10" s="243" customFormat="1">
      <c r="A6102" s="635" t="s">
        <v>6506</v>
      </c>
      <c r="B6102" s="415" t="s">
        <v>2725</v>
      </c>
      <c r="C6102" s="313" t="s">
        <v>2726</v>
      </c>
      <c r="D6102" s="629">
        <v>1387</v>
      </c>
      <c r="E6102" s="451">
        <v>18608.13</v>
      </c>
      <c r="F6102" s="630" t="s">
        <v>6507</v>
      </c>
      <c r="G6102" s="313" t="s">
        <v>6467</v>
      </c>
      <c r="H6102" s="634">
        <v>44651</v>
      </c>
      <c r="I6102" s="628">
        <f t="shared" si="76"/>
        <v>44651</v>
      </c>
      <c r="J6102" s="632"/>
    </row>
    <row r="6103" spans="1:10" s="243" customFormat="1">
      <c r="A6103" s="635" t="s">
        <v>3732</v>
      </c>
      <c r="B6103" s="415" t="s">
        <v>2725</v>
      </c>
      <c r="C6103" s="313" t="s">
        <v>2726</v>
      </c>
      <c r="D6103" s="629">
        <v>1388</v>
      </c>
      <c r="E6103" s="451">
        <v>24000</v>
      </c>
      <c r="F6103" s="630" t="s">
        <v>3174</v>
      </c>
      <c r="G6103" s="313" t="s">
        <v>6467</v>
      </c>
      <c r="H6103" s="634">
        <v>44651</v>
      </c>
      <c r="I6103" s="628">
        <f t="shared" si="76"/>
        <v>44651</v>
      </c>
      <c r="J6103" s="632"/>
    </row>
    <row r="6104" spans="1:10" s="243" customFormat="1">
      <c r="A6104" s="635" t="s">
        <v>3732</v>
      </c>
      <c r="B6104" s="415" t="s">
        <v>2725</v>
      </c>
      <c r="C6104" s="313" t="s">
        <v>2726</v>
      </c>
      <c r="D6104" s="629">
        <v>1389</v>
      </c>
      <c r="E6104" s="451">
        <v>36000</v>
      </c>
      <c r="F6104" s="630" t="s">
        <v>3319</v>
      </c>
      <c r="G6104" s="313" t="s">
        <v>6467</v>
      </c>
      <c r="H6104" s="634">
        <v>44651</v>
      </c>
      <c r="I6104" s="628">
        <f t="shared" si="76"/>
        <v>44651</v>
      </c>
      <c r="J6104" s="632"/>
    </row>
    <row r="6105" spans="1:10" s="243" customFormat="1">
      <c r="A6105" s="635" t="s">
        <v>2773</v>
      </c>
      <c r="B6105" s="415" t="s">
        <v>2725</v>
      </c>
      <c r="C6105" s="313" t="s">
        <v>2726</v>
      </c>
      <c r="D6105" s="629">
        <v>1390</v>
      </c>
      <c r="E6105" s="451">
        <v>24000</v>
      </c>
      <c r="F6105" s="630" t="s">
        <v>6508</v>
      </c>
      <c r="G6105" s="313" t="s">
        <v>6467</v>
      </c>
      <c r="H6105" s="634">
        <v>44651</v>
      </c>
      <c r="I6105" s="628">
        <f t="shared" si="76"/>
        <v>44651</v>
      </c>
      <c r="J6105" s="632"/>
    </row>
    <row r="6106" spans="1:10" s="243" customFormat="1">
      <c r="A6106" s="635" t="s">
        <v>2891</v>
      </c>
      <c r="B6106" s="415" t="s">
        <v>2725</v>
      </c>
      <c r="C6106" s="313" t="s">
        <v>2726</v>
      </c>
      <c r="D6106" s="629">
        <v>1391</v>
      </c>
      <c r="E6106" s="451">
        <v>10000</v>
      </c>
      <c r="F6106" s="630" t="s">
        <v>4220</v>
      </c>
      <c r="G6106" s="313" t="s">
        <v>6467</v>
      </c>
      <c r="H6106" s="634">
        <v>44651</v>
      </c>
      <c r="I6106" s="628">
        <f t="shared" si="76"/>
        <v>44651</v>
      </c>
      <c r="J6106" s="632"/>
    </row>
    <row r="6107" spans="1:10" s="243" customFormat="1" ht="23.25">
      <c r="A6107" s="635" t="s">
        <v>2971</v>
      </c>
      <c r="B6107" s="415" t="s">
        <v>2732</v>
      </c>
      <c r="C6107" s="313" t="s">
        <v>2726</v>
      </c>
      <c r="D6107" s="629" t="s">
        <v>2883</v>
      </c>
      <c r="E6107" s="451">
        <v>36544.129999999997</v>
      </c>
      <c r="F6107" s="630" t="s">
        <v>3425</v>
      </c>
      <c r="G6107" s="313" t="s">
        <v>6467</v>
      </c>
      <c r="H6107" s="634">
        <v>44651</v>
      </c>
      <c r="I6107" s="628">
        <f t="shared" si="76"/>
        <v>44651</v>
      </c>
      <c r="J6107" s="632"/>
    </row>
    <row r="6108" spans="1:10" s="243" customFormat="1" ht="34.9">
      <c r="A6108" s="635" t="s">
        <v>2971</v>
      </c>
      <c r="B6108" s="415" t="s">
        <v>2732</v>
      </c>
      <c r="C6108" s="313" t="s">
        <v>2726</v>
      </c>
      <c r="D6108" s="629" t="s">
        <v>2883</v>
      </c>
      <c r="E6108" s="451">
        <v>85267.9</v>
      </c>
      <c r="F6108" s="630" t="s">
        <v>2880</v>
      </c>
      <c r="G6108" s="313" t="s">
        <v>6467</v>
      </c>
      <c r="H6108" s="634">
        <v>44651</v>
      </c>
      <c r="I6108" s="628">
        <f t="shared" si="76"/>
        <v>44651</v>
      </c>
      <c r="J6108" s="632"/>
    </row>
    <row r="6109" spans="1:10" s="243" customFormat="1">
      <c r="A6109" s="635" t="s">
        <v>2866</v>
      </c>
      <c r="B6109" s="415" t="s">
        <v>2732</v>
      </c>
      <c r="C6109" s="313" t="s">
        <v>2726</v>
      </c>
      <c r="D6109" s="629" t="s">
        <v>3562</v>
      </c>
      <c r="E6109" s="451">
        <v>94233.33</v>
      </c>
      <c r="F6109" s="630" t="s">
        <v>3276</v>
      </c>
      <c r="G6109" s="313" t="s">
        <v>6467</v>
      </c>
      <c r="H6109" s="634">
        <v>44652</v>
      </c>
      <c r="I6109" s="628">
        <f t="shared" si="76"/>
        <v>44652</v>
      </c>
      <c r="J6109" s="632"/>
    </row>
    <row r="6110" spans="1:10" s="243" customFormat="1">
      <c r="A6110" s="635" t="s">
        <v>3191</v>
      </c>
      <c r="B6110" s="415" t="s">
        <v>2732</v>
      </c>
      <c r="C6110" s="313" t="s">
        <v>2726</v>
      </c>
      <c r="D6110" s="629" t="s">
        <v>3235</v>
      </c>
      <c r="E6110" s="451">
        <v>1843089</v>
      </c>
      <c r="F6110" s="630" t="s">
        <v>3236</v>
      </c>
      <c r="G6110" s="313" t="s">
        <v>6467</v>
      </c>
      <c r="H6110" s="634">
        <v>44652</v>
      </c>
      <c r="I6110" s="628">
        <f t="shared" si="76"/>
        <v>44652</v>
      </c>
      <c r="J6110" s="632"/>
    </row>
    <row r="6111" spans="1:10" s="243" customFormat="1">
      <c r="A6111" s="635" t="s">
        <v>3191</v>
      </c>
      <c r="B6111" s="415" t="s">
        <v>2732</v>
      </c>
      <c r="C6111" s="313" t="s">
        <v>2726</v>
      </c>
      <c r="D6111" s="629" t="s">
        <v>3235</v>
      </c>
      <c r="E6111" s="451">
        <v>1356269.4</v>
      </c>
      <c r="F6111" s="630" t="s">
        <v>3236</v>
      </c>
      <c r="G6111" s="313" t="s">
        <v>6467</v>
      </c>
      <c r="H6111" s="634">
        <v>44652</v>
      </c>
      <c r="I6111" s="628">
        <f t="shared" si="76"/>
        <v>44652</v>
      </c>
      <c r="J6111" s="632"/>
    </row>
    <row r="6112" spans="1:10" s="243" customFormat="1">
      <c r="A6112" s="635" t="s">
        <v>3191</v>
      </c>
      <c r="B6112" s="415" t="s">
        <v>2732</v>
      </c>
      <c r="C6112" s="313" t="s">
        <v>2726</v>
      </c>
      <c r="D6112" s="629" t="s">
        <v>3235</v>
      </c>
      <c r="E6112" s="451">
        <v>2465266.7999999998</v>
      </c>
      <c r="F6112" s="630" t="s">
        <v>3236</v>
      </c>
      <c r="G6112" s="313" t="s">
        <v>6467</v>
      </c>
      <c r="H6112" s="634">
        <v>44652</v>
      </c>
      <c r="I6112" s="628">
        <f t="shared" si="76"/>
        <v>44652</v>
      </c>
      <c r="J6112" s="632"/>
    </row>
    <row r="6113" spans="1:10" s="243" customFormat="1">
      <c r="A6113" s="635" t="s">
        <v>2773</v>
      </c>
      <c r="B6113" s="415" t="s">
        <v>2725</v>
      </c>
      <c r="C6113" s="313" t="s">
        <v>2726</v>
      </c>
      <c r="D6113" s="629">
        <v>1398</v>
      </c>
      <c r="E6113" s="451">
        <v>30000</v>
      </c>
      <c r="F6113" s="630" t="s">
        <v>6281</v>
      </c>
      <c r="G6113" s="313" t="s">
        <v>6467</v>
      </c>
      <c r="H6113" s="634">
        <v>44652</v>
      </c>
      <c r="I6113" s="628">
        <f t="shared" si="76"/>
        <v>44652</v>
      </c>
      <c r="J6113" s="632"/>
    </row>
    <row r="6114" spans="1:10" s="243" customFormat="1">
      <c r="A6114" s="635" t="s">
        <v>3732</v>
      </c>
      <c r="B6114" s="415" t="s">
        <v>2725</v>
      </c>
      <c r="C6114" s="313" t="s">
        <v>2726</v>
      </c>
      <c r="D6114" s="629">
        <v>1399</v>
      </c>
      <c r="E6114" s="451">
        <v>18000</v>
      </c>
      <c r="F6114" s="630" t="s">
        <v>3068</v>
      </c>
      <c r="G6114" s="313" t="s">
        <v>6467</v>
      </c>
      <c r="H6114" s="634">
        <v>44652</v>
      </c>
      <c r="I6114" s="628">
        <f t="shared" si="76"/>
        <v>44652</v>
      </c>
      <c r="J6114" s="632"/>
    </row>
    <row r="6115" spans="1:10" s="243" customFormat="1">
      <c r="A6115" s="635" t="s">
        <v>3522</v>
      </c>
      <c r="B6115" s="415" t="s">
        <v>2732</v>
      </c>
      <c r="C6115" s="313" t="s">
        <v>2726</v>
      </c>
      <c r="D6115" s="629" t="s">
        <v>6509</v>
      </c>
      <c r="E6115" s="451">
        <v>50973.38</v>
      </c>
      <c r="F6115" s="630" t="s">
        <v>3525</v>
      </c>
      <c r="G6115" s="313" t="s">
        <v>6467</v>
      </c>
      <c r="H6115" s="634">
        <v>44652</v>
      </c>
      <c r="I6115" s="628">
        <f t="shared" si="76"/>
        <v>44652</v>
      </c>
      <c r="J6115" s="632"/>
    </row>
    <row r="6116" spans="1:10" s="243" customFormat="1">
      <c r="A6116" s="635" t="s">
        <v>3524</v>
      </c>
      <c r="B6116" s="415" t="s">
        <v>2732</v>
      </c>
      <c r="C6116" s="313" t="s">
        <v>2726</v>
      </c>
      <c r="D6116" s="629" t="s">
        <v>6509</v>
      </c>
      <c r="E6116" s="451">
        <v>27307</v>
      </c>
      <c r="F6116" s="630" t="s">
        <v>3525</v>
      </c>
      <c r="G6116" s="313" t="s">
        <v>6467</v>
      </c>
      <c r="H6116" s="634">
        <v>44652</v>
      </c>
      <c r="I6116" s="628">
        <f t="shared" si="76"/>
        <v>44652</v>
      </c>
      <c r="J6116" s="632"/>
    </row>
    <row r="6117" spans="1:10" s="243" customFormat="1">
      <c r="A6117" s="635" t="s">
        <v>2911</v>
      </c>
      <c r="B6117" s="415" t="s">
        <v>2725</v>
      </c>
      <c r="C6117" s="313" t="s">
        <v>2726</v>
      </c>
      <c r="D6117" s="629">
        <v>1401</v>
      </c>
      <c r="E6117" s="451">
        <v>24000</v>
      </c>
      <c r="F6117" s="630" t="s">
        <v>3547</v>
      </c>
      <c r="G6117" s="313" t="s">
        <v>6467</v>
      </c>
      <c r="H6117" s="634">
        <v>44652</v>
      </c>
      <c r="I6117" s="628">
        <f t="shared" si="76"/>
        <v>44652</v>
      </c>
      <c r="J6117" s="632"/>
    </row>
    <row r="6118" spans="1:10" s="243" customFormat="1">
      <c r="A6118" s="635" t="s">
        <v>2911</v>
      </c>
      <c r="B6118" s="415" t="s">
        <v>2725</v>
      </c>
      <c r="C6118" s="313" t="s">
        <v>2726</v>
      </c>
      <c r="D6118" s="629">
        <v>1402</v>
      </c>
      <c r="E6118" s="451">
        <v>24000</v>
      </c>
      <c r="F6118" s="630" t="s">
        <v>3608</v>
      </c>
      <c r="G6118" s="313" t="s">
        <v>6467</v>
      </c>
      <c r="H6118" s="634">
        <v>44652</v>
      </c>
      <c r="I6118" s="628">
        <f t="shared" si="76"/>
        <v>44652</v>
      </c>
      <c r="J6118" s="632"/>
    </row>
    <row r="6119" spans="1:10" s="243" customFormat="1">
      <c r="A6119" s="635" t="s">
        <v>2911</v>
      </c>
      <c r="B6119" s="415" t="s">
        <v>2725</v>
      </c>
      <c r="C6119" s="313" t="s">
        <v>2726</v>
      </c>
      <c r="D6119" s="629">
        <v>1403</v>
      </c>
      <c r="E6119" s="451">
        <v>24000</v>
      </c>
      <c r="F6119" s="630" t="s">
        <v>3724</v>
      </c>
      <c r="G6119" s="313" t="s">
        <v>6467</v>
      </c>
      <c r="H6119" s="634">
        <v>44652</v>
      </c>
      <c r="I6119" s="628">
        <f t="shared" si="76"/>
        <v>44652</v>
      </c>
      <c r="J6119" s="632"/>
    </row>
    <row r="6120" spans="1:10" s="243" customFormat="1">
      <c r="A6120" s="635" t="s">
        <v>3522</v>
      </c>
      <c r="B6120" s="415" t="s">
        <v>2732</v>
      </c>
      <c r="C6120" s="313" t="s">
        <v>2726</v>
      </c>
      <c r="D6120" s="629" t="s">
        <v>6509</v>
      </c>
      <c r="E6120" s="451">
        <v>73551.240000000005</v>
      </c>
      <c r="F6120" s="630" t="s">
        <v>3525</v>
      </c>
      <c r="G6120" s="313" t="s">
        <v>6467</v>
      </c>
      <c r="H6120" s="634">
        <v>44652</v>
      </c>
      <c r="I6120" s="628">
        <f t="shared" si="76"/>
        <v>44652</v>
      </c>
      <c r="J6120" s="632"/>
    </row>
    <row r="6121" spans="1:10" s="243" customFormat="1">
      <c r="A6121" s="635" t="s">
        <v>3524</v>
      </c>
      <c r="B6121" s="415" t="s">
        <v>2732</v>
      </c>
      <c r="C6121" s="313" t="s">
        <v>2726</v>
      </c>
      <c r="D6121" s="629" t="s">
        <v>6509</v>
      </c>
      <c r="E6121" s="451">
        <v>27307</v>
      </c>
      <c r="F6121" s="630" t="s">
        <v>3525</v>
      </c>
      <c r="G6121" s="313" t="s">
        <v>6467</v>
      </c>
      <c r="H6121" s="634">
        <v>44652</v>
      </c>
      <c r="I6121" s="628">
        <f t="shared" si="76"/>
        <v>44652</v>
      </c>
      <c r="J6121" s="632"/>
    </row>
    <row r="6122" spans="1:10" s="243" customFormat="1">
      <c r="A6122" s="635" t="s">
        <v>2742</v>
      </c>
      <c r="B6122" s="415" t="s">
        <v>2725</v>
      </c>
      <c r="C6122" s="313" t="s">
        <v>2726</v>
      </c>
      <c r="D6122" s="629">
        <v>1405</v>
      </c>
      <c r="E6122" s="451">
        <v>34300</v>
      </c>
      <c r="F6122" s="630" t="s">
        <v>3704</v>
      </c>
      <c r="G6122" s="313" t="s">
        <v>6467</v>
      </c>
      <c r="H6122" s="634">
        <v>44652</v>
      </c>
      <c r="I6122" s="628">
        <f t="shared" si="76"/>
        <v>44652</v>
      </c>
      <c r="J6122" s="632"/>
    </row>
    <row r="6123" spans="1:10" s="243" customFormat="1" ht="23.25">
      <c r="A6123" s="635" t="s">
        <v>2888</v>
      </c>
      <c r="B6123" s="415" t="s">
        <v>2725</v>
      </c>
      <c r="C6123" s="313" t="s">
        <v>2726</v>
      </c>
      <c r="D6123" s="629">
        <v>1406</v>
      </c>
      <c r="E6123" s="451">
        <v>460000</v>
      </c>
      <c r="F6123" s="630" t="s">
        <v>3219</v>
      </c>
      <c r="G6123" s="313" t="s">
        <v>6467</v>
      </c>
      <c r="H6123" s="634">
        <v>44652</v>
      </c>
      <c r="I6123" s="628">
        <f t="shared" si="76"/>
        <v>44652</v>
      </c>
      <c r="J6123" s="632"/>
    </row>
    <row r="6124" spans="1:10" s="243" customFormat="1" ht="23.25">
      <c r="A6124" s="635" t="s">
        <v>2971</v>
      </c>
      <c r="B6124" s="415" t="s">
        <v>2732</v>
      </c>
      <c r="C6124" s="313" t="s">
        <v>2726</v>
      </c>
      <c r="D6124" s="629" t="s">
        <v>6510</v>
      </c>
      <c r="E6124" s="451">
        <v>58223.58</v>
      </c>
      <c r="F6124" s="630" t="s">
        <v>3437</v>
      </c>
      <c r="G6124" s="313" t="s">
        <v>6467</v>
      </c>
      <c r="H6124" s="634">
        <v>44652</v>
      </c>
      <c r="I6124" s="628">
        <f t="shared" si="76"/>
        <v>44652</v>
      </c>
      <c r="J6124" s="632"/>
    </row>
    <row r="6125" spans="1:10" s="243" customFormat="1">
      <c r="A6125" s="635" t="s">
        <v>2825</v>
      </c>
      <c r="B6125" s="415" t="s">
        <v>2725</v>
      </c>
      <c r="C6125" s="313" t="s">
        <v>2726</v>
      </c>
      <c r="D6125" s="629">
        <v>1408</v>
      </c>
      <c r="E6125" s="451">
        <v>36000</v>
      </c>
      <c r="F6125" s="630" t="s">
        <v>3254</v>
      </c>
      <c r="G6125" s="313" t="s">
        <v>6467</v>
      </c>
      <c r="H6125" s="634">
        <v>44652</v>
      </c>
      <c r="I6125" s="628">
        <f t="shared" si="76"/>
        <v>44652</v>
      </c>
      <c r="J6125" s="632"/>
    </row>
    <row r="6126" spans="1:10" s="243" customFormat="1">
      <c r="A6126" s="635" t="s">
        <v>2742</v>
      </c>
      <c r="B6126" s="415" t="s">
        <v>2725</v>
      </c>
      <c r="C6126" s="313" t="s">
        <v>2726</v>
      </c>
      <c r="D6126" s="629">
        <v>1409</v>
      </c>
      <c r="E6126" s="451">
        <v>34300</v>
      </c>
      <c r="F6126" s="630" t="s">
        <v>3684</v>
      </c>
      <c r="G6126" s="313" t="s">
        <v>6467</v>
      </c>
      <c r="H6126" s="634">
        <v>44652</v>
      </c>
      <c r="I6126" s="628">
        <f t="shared" si="76"/>
        <v>44652</v>
      </c>
      <c r="J6126" s="632"/>
    </row>
    <row r="6127" spans="1:10" s="243" customFormat="1">
      <c r="A6127" s="635" t="s">
        <v>3732</v>
      </c>
      <c r="B6127" s="415" t="s">
        <v>2725</v>
      </c>
      <c r="C6127" s="313" t="s">
        <v>2726</v>
      </c>
      <c r="D6127" s="629">
        <v>1410</v>
      </c>
      <c r="E6127" s="451">
        <v>36000</v>
      </c>
      <c r="F6127" s="630" t="s">
        <v>3954</v>
      </c>
      <c r="G6127" s="313" t="s">
        <v>6467</v>
      </c>
      <c r="H6127" s="634">
        <v>44652</v>
      </c>
      <c r="I6127" s="628">
        <f t="shared" si="76"/>
        <v>44652</v>
      </c>
      <c r="J6127" s="632"/>
    </row>
    <row r="6128" spans="1:10" s="243" customFormat="1">
      <c r="A6128" s="635" t="s">
        <v>2742</v>
      </c>
      <c r="B6128" s="415" t="s">
        <v>2725</v>
      </c>
      <c r="C6128" s="313" t="s">
        <v>2726</v>
      </c>
      <c r="D6128" s="629">
        <v>1411</v>
      </c>
      <c r="E6128" s="451">
        <v>1800</v>
      </c>
      <c r="F6128" s="630" t="s">
        <v>3704</v>
      </c>
      <c r="G6128" s="313" t="s">
        <v>6467</v>
      </c>
      <c r="H6128" s="634">
        <v>44655</v>
      </c>
      <c r="I6128" s="628">
        <f t="shared" si="76"/>
        <v>44655</v>
      </c>
      <c r="J6128" s="632"/>
    </row>
    <row r="6129" spans="1:10" s="243" customFormat="1" ht="23.25">
      <c r="A6129" s="635" t="s">
        <v>2808</v>
      </c>
      <c r="B6129" s="415" t="s">
        <v>2725</v>
      </c>
      <c r="C6129" s="313" t="s">
        <v>2726</v>
      </c>
      <c r="D6129" s="629">
        <v>1412</v>
      </c>
      <c r="E6129" s="451">
        <v>32000</v>
      </c>
      <c r="F6129" s="630" t="s">
        <v>3394</v>
      </c>
      <c r="G6129" s="313" t="s">
        <v>6467</v>
      </c>
      <c r="H6129" s="634">
        <v>44655</v>
      </c>
      <c r="I6129" s="628">
        <f t="shared" si="76"/>
        <v>44655</v>
      </c>
      <c r="J6129" s="632"/>
    </row>
    <row r="6130" spans="1:10" s="243" customFormat="1" ht="23.25">
      <c r="A6130" s="635" t="s">
        <v>2869</v>
      </c>
      <c r="B6130" s="415" t="s">
        <v>2725</v>
      </c>
      <c r="C6130" s="313" t="s">
        <v>2726</v>
      </c>
      <c r="D6130" s="629">
        <v>1413</v>
      </c>
      <c r="E6130" s="451">
        <v>15000</v>
      </c>
      <c r="F6130" s="630" t="s">
        <v>3228</v>
      </c>
      <c r="G6130" s="313" t="s">
        <v>6467</v>
      </c>
      <c r="H6130" s="634">
        <v>44655</v>
      </c>
      <c r="I6130" s="628">
        <f t="shared" si="76"/>
        <v>44655</v>
      </c>
      <c r="J6130" s="632"/>
    </row>
    <row r="6131" spans="1:10" s="243" customFormat="1">
      <c r="A6131" s="635" t="s">
        <v>2942</v>
      </c>
      <c r="B6131" s="415" t="s">
        <v>2725</v>
      </c>
      <c r="C6131" s="313" t="s">
        <v>2726</v>
      </c>
      <c r="D6131" s="629">
        <v>1414</v>
      </c>
      <c r="E6131" s="451">
        <v>30000</v>
      </c>
      <c r="F6131" s="630" t="s">
        <v>3355</v>
      </c>
      <c r="G6131" s="313" t="s">
        <v>6467</v>
      </c>
      <c r="H6131" s="634">
        <v>44655</v>
      </c>
      <c r="I6131" s="628">
        <f t="shared" si="76"/>
        <v>44655</v>
      </c>
      <c r="J6131" s="632"/>
    </row>
    <row r="6132" spans="1:10" s="243" customFormat="1">
      <c r="A6132" s="635" t="s">
        <v>2759</v>
      </c>
      <c r="B6132" s="415" t="s">
        <v>2725</v>
      </c>
      <c r="C6132" s="313" t="s">
        <v>2726</v>
      </c>
      <c r="D6132" s="629">
        <v>1415</v>
      </c>
      <c r="E6132" s="451">
        <v>30000</v>
      </c>
      <c r="F6132" s="630" t="s">
        <v>3301</v>
      </c>
      <c r="G6132" s="313" t="s">
        <v>6467</v>
      </c>
      <c r="H6132" s="634">
        <v>44655</v>
      </c>
      <c r="I6132" s="628">
        <f t="shared" si="76"/>
        <v>44655</v>
      </c>
      <c r="J6132" s="632"/>
    </row>
    <row r="6133" spans="1:10" s="243" customFormat="1">
      <c r="A6133" s="635" t="s">
        <v>2759</v>
      </c>
      <c r="B6133" s="415" t="s">
        <v>2725</v>
      </c>
      <c r="C6133" s="313" t="s">
        <v>2726</v>
      </c>
      <c r="D6133" s="629">
        <v>1416</v>
      </c>
      <c r="E6133" s="451">
        <v>30000</v>
      </c>
      <c r="F6133" s="630" t="s">
        <v>2944</v>
      </c>
      <c r="G6133" s="313" t="s">
        <v>6467</v>
      </c>
      <c r="H6133" s="634">
        <v>44655</v>
      </c>
      <c r="I6133" s="628">
        <f t="shared" si="76"/>
        <v>44655</v>
      </c>
      <c r="J6133" s="632"/>
    </row>
    <row r="6134" spans="1:10" s="243" customFormat="1">
      <c r="A6134" s="635" t="s">
        <v>2749</v>
      </c>
      <c r="B6134" s="415" t="s">
        <v>2725</v>
      </c>
      <c r="C6134" s="313" t="s">
        <v>2726</v>
      </c>
      <c r="D6134" s="629">
        <v>1417</v>
      </c>
      <c r="E6134" s="451">
        <v>30000</v>
      </c>
      <c r="F6134" s="630" t="s">
        <v>3385</v>
      </c>
      <c r="G6134" s="313" t="s">
        <v>6467</v>
      </c>
      <c r="H6134" s="634">
        <v>44655</v>
      </c>
      <c r="I6134" s="628">
        <f t="shared" si="76"/>
        <v>44655</v>
      </c>
      <c r="J6134" s="632"/>
    </row>
    <row r="6135" spans="1:10" s="243" customFormat="1">
      <c r="A6135" s="635" t="s">
        <v>2797</v>
      </c>
      <c r="B6135" s="415" t="s">
        <v>2725</v>
      </c>
      <c r="C6135" s="313" t="s">
        <v>2726</v>
      </c>
      <c r="D6135" s="629">
        <v>1418</v>
      </c>
      <c r="E6135" s="451">
        <v>30000</v>
      </c>
      <c r="F6135" s="630" t="s">
        <v>6247</v>
      </c>
      <c r="G6135" s="313" t="s">
        <v>6467</v>
      </c>
      <c r="H6135" s="634">
        <v>44655</v>
      </c>
      <c r="I6135" s="628">
        <f t="shared" si="76"/>
        <v>44655</v>
      </c>
      <c r="J6135" s="632"/>
    </row>
    <row r="6136" spans="1:10" s="243" customFormat="1">
      <c r="A6136" s="635" t="s">
        <v>2791</v>
      </c>
      <c r="B6136" s="415" t="s">
        <v>2725</v>
      </c>
      <c r="C6136" s="313" t="s">
        <v>2726</v>
      </c>
      <c r="D6136" s="629">
        <v>1419</v>
      </c>
      <c r="E6136" s="451">
        <v>15000</v>
      </c>
      <c r="F6136" s="630" t="s">
        <v>6511</v>
      </c>
      <c r="G6136" s="313" t="s">
        <v>6467</v>
      </c>
      <c r="H6136" s="634">
        <v>44655</v>
      </c>
      <c r="I6136" s="628">
        <f t="shared" si="76"/>
        <v>44655</v>
      </c>
      <c r="J6136" s="632"/>
    </row>
    <row r="6137" spans="1:10" s="243" customFormat="1">
      <c r="A6137" s="635" t="s">
        <v>2773</v>
      </c>
      <c r="B6137" s="415" t="s">
        <v>2725</v>
      </c>
      <c r="C6137" s="313" t="s">
        <v>2726</v>
      </c>
      <c r="D6137" s="629">
        <v>1420</v>
      </c>
      <c r="E6137" s="451">
        <v>26000</v>
      </c>
      <c r="F6137" s="630" t="s">
        <v>3248</v>
      </c>
      <c r="G6137" s="313" t="s">
        <v>6467</v>
      </c>
      <c r="H6137" s="634">
        <v>44656</v>
      </c>
      <c r="I6137" s="628">
        <f t="shared" si="76"/>
        <v>44656</v>
      </c>
      <c r="J6137" s="632"/>
    </row>
    <row r="6138" spans="1:10" s="243" customFormat="1">
      <c r="A6138" s="635" t="s">
        <v>6512</v>
      </c>
      <c r="B6138" s="415" t="s">
        <v>2725</v>
      </c>
      <c r="C6138" s="313" t="s">
        <v>2726</v>
      </c>
      <c r="D6138" s="629">
        <v>1421</v>
      </c>
      <c r="E6138" s="451">
        <v>25170</v>
      </c>
      <c r="F6138" s="630" t="s">
        <v>3865</v>
      </c>
      <c r="G6138" s="313" t="s">
        <v>6467</v>
      </c>
      <c r="H6138" s="634">
        <v>44656</v>
      </c>
      <c r="I6138" s="628">
        <f t="shared" si="76"/>
        <v>44656</v>
      </c>
      <c r="J6138" s="632"/>
    </row>
    <row r="6139" spans="1:10" s="243" customFormat="1">
      <c r="A6139" s="635" t="s">
        <v>3874</v>
      </c>
      <c r="B6139" s="415" t="s">
        <v>2725</v>
      </c>
      <c r="C6139" s="313" t="s">
        <v>2726</v>
      </c>
      <c r="D6139" s="629">
        <v>1421</v>
      </c>
      <c r="E6139" s="451">
        <v>3060</v>
      </c>
      <c r="F6139" s="630" t="s">
        <v>3865</v>
      </c>
      <c r="G6139" s="313" t="s">
        <v>6467</v>
      </c>
      <c r="H6139" s="634">
        <v>44656</v>
      </c>
      <c r="I6139" s="628">
        <f t="shared" si="76"/>
        <v>44656</v>
      </c>
      <c r="J6139" s="632"/>
    </row>
    <row r="6140" spans="1:10" s="243" customFormat="1">
      <c r="A6140" s="635" t="s">
        <v>2789</v>
      </c>
      <c r="B6140" s="415" t="s">
        <v>2725</v>
      </c>
      <c r="C6140" s="313" t="s">
        <v>2726</v>
      </c>
      <c r="D6140" s="629">
        <v>1422</v>
      </c>
      <c r="E6140" s="451">
        <v>30000</v>
      </c>
      <c r="F6140" s="630" t="s">
        <v>4025</v>
      </c>
      <c r="G6140" s="313" t="s">
        <v>6467</v>
      </c>
      <c r="H6140" s="634">
        <v>44656</v>
      </c>
      <c r="I6140" s="628">
        <f t="shared" si="76"/>
        <v>44656</v>
      </c>
      <c r="J6140" s="632"/>
    </row>
    <row r="6141" spans="1:10" s="243" customFormat="1" ht="23.25">
      <c r="A6141" s="635" t="s">
        <v>3864</v>
      </c>
      <c r="B6141" s="415" t="s">
        <v>2725</v>
      </c>
      <c r="C6141" s="313" t="s">
        <v>2726</v>
      </c>
      <c r="D6141" s="629">
        <v>1423</v>
      </c>
      <c r="E6141" s="451">
        <v>12000</v>
      </c>
      <c r="F6141" s="630" t="s">
        <v>6513</v>
      </c>
      <c r="G6141" s="313" t="s">
        <v>6467</v>
      </c>
      <c r="H6141" s="634">
        <v>44656</v>
      </c>
      <c r="I6141" s="628">
        <f t="shared" si="76"/>
        <v>44656</v>
      </c>
      <c r="J6141" s="632"/>
    </row>
    <row r="6142" spans="1:10" s="243" customFormat="1" ht="23.25">
      <c r="A6142" s="635" t="s">
        <v>3872</v>
      </c>
      <c r="B6142" s="415" t="s">
        <v>2725</v>
      </c>
      <c r="C6142" s="313" t="s">
        <v>2726</v>
      </c>
      <c r="D6142" s="629">
        <v>1423</v>
      </c>
      <c r="E6142" s="451">
        <v>4800</v>
      </c>
      <c r="F6142" s="630" t="s">
        <v>6513</v>
      </c>
      <c r="G6142" s="313" t="s">
        <v>6467</v>
      </c>
      <c r="H6142" s="634">
        <v>44656</v>
      </c>
      <c r="I6142" s="628">
        <f t="shared" si="76"/>
        <v>44656</v>
      </c>
      <c r="J6142" s="632"/>
    </row>
    <row r="6143" spans="1:10" s="243" customFormat="1" ht="23.25">
      <c r="A6143" s="635" t="s">
        <v>2884</v>
      </c>
      <c r="B6143" s="415" t="s">
        <v>2725</v>
      </c>
      <c r="C6143" s="313" t="s">
        <v>2726</v>
      </c>
      <c r="D6143" s="629">
        <v>1423</v>
      </c>
      <c r="E6143" s="451">
        <v>12600</v>
      </c>
      <c r="F6143" s="630" t="s">
        <v>6513</v>
      </c>
      <c r="G6143" s="313" t="s">
        <v>6467</v>
      </c>
      <c r="H6143" s="634">
        <v>44656</v>
      </c>
      <c r="I6143" s="628">
        <f t="shared" si="76"/>
        <v>44656</v>
      </c>
      <c r="J6143" s="632"/>
    </row>
    <row r="6144" spans="1:10" s="243" customFormat="1">
      <c r="A6144" s="635" t="s">
        <v>6514</v>
      </c>
      <c r="B6144" s="415" t="s">
        <v>2725</v>
      </c>
      <c r="C6144" s="313" t="s">
        <v>2726</v>
      </c>
      <c r="D6144" s="629">
        <v>1424</v>
      </c>
      <c r="E6144" s="451">
        <v>12000</v>
      </c>
      <c r="F6144" s="630" t="s">
        <v>4014</v>
      </c>
      <c r="G6144" s="313" t="s">
        <v>6467</v>
      </c>
      <c r="H6144" s="634">
        <v>44656</v>
      </c>
      <c r="I6144" s="628">
        <f t="shared" si="76"/>
        <v>44656</v>
      </c>
      <c r="J6144" s="632"/>
    </row>
    <row r="6145" spans="1:10" s="243" customFormat="1">
      <c r="A6145" s="635" t="s">
        <v>2991</v>
      </c>
      <c r="B6145" s="415" t="s">
        <v>2725</v>
      </c>
      <c r="C6145" s="313" t="s">
        <v>2726</v>
      </c>
      <c r="D6145" s="629">
        <v>1425</v>
      </c>
      <c r="E6145" s="451">
        <v>8225</v>
      </c>
      <c r="F6145" s="630" t="s">
        <v>3503</v>
      </c>
      <c r="G6145" s="313" t="s">
        <v>6467</v>
      </c>
      <c r="H6145" s="634">
        <v>44656</v>
      </c>
      <c r="I6145" s="628">
        <f t="shared" si="76"/>
        <v>44656</v>
      </c>
      <c r="J6145" s="632"/>
    </row>
    <row r="6146" spans="1:10" s="243" customFormat="1">
      <c r="A6146" s="635" t="s">
        <v>2791</v>
      </c>
      <c r="B6146" s="415" t="s">
        <v>2725</v>
      </c>
      <c r="C6146" s="313" t="s">
        <v>2726</v>
      </c>
      <c r="D6146" s="629">
        <v>1426</v>
      </c>
      <c r="E6146" s="451">
        <v>24000</v>
      </c>
      <c r="F6146" s="630" t="s">
        <v>6404</v>
      </c>
      <c r="G6146" s="313" t="s">
        <v>6467</v>
      </c>
      <c r="H6146" s="634">
        <v>44656</v>
      </c>
      <c r="I6146" s="628">
        <f t="shared" si="76"/>
        <v>44656</v>
      </c>
      <c r="J6146" s="632"/>
    </row>
    <row r="6147" spans="1:10" s="243" customFormat="1">
      <c r="A6147" s="635" t="s">
        <v>6380</v>
      </c>
      <c r="B6147" s="415" t="s">
        <v>6479</v>
      </c>
      <c r="C6147" s="313" t="s">
        <v>2726</v>
      </c>
      <c r="D6147" s="629" t="s">
        <v>6423</v>
      </c>
      <c r="E6147" s="451">
        <v>305030</v>
      </c>
      <c r="F6147" s="630" t="s">
        <v>6515</v>
      </c>
      <c r="G6147" s="313" t="s">
        <v>6467</v>
      </c>
      <c r="H6147" s="634">
        <v>44656</v>
      </c>
      <c r="I6147" s="628">
        <f t="shared" si="76"/>
        <v>44656</v>
      </c>
      <c r="J6147" s="632"/>
    </row>
    <row r="6148" spans="1:10" s="243" customFormat="1">
      <c r="A6148" s="635" t="s">
        <v>3807</v>
      </c>
      <c r="B6148" s="415" t="s">
        <v>2725</v>
      </c>
      <c r="C6148" s="313" t="s">
        <v>2726</v>
      </c>
      <c r="D6148" s="629">
        <v>1428</v>
      </c>
      <c r="E6148" s="451">
        <v>30000</v>
      </c>
      <c r="F6148" s="630" t="s">
        <v>3014</v>
      </c>
      <c r="G6148" s="313" t="s">
        <v>6467</v>
      </c>
      <c r="H6148" s="634">
        <v>44656</v>
      </c>
      <c r="I6148" s="628">
        <f t="shared" si="76"/>
        <v>44656</v>
      </c>
      <c r="J6148" s="632"/>
    </row>
    <row r="6149" spans="1:10" s="243" customFormat="1" ht="23.25">
      <c r="A6149" s="635" t="s">
        <v>2879</v>
      </c>
      <c r="B6149" s="415" t="s">
        <v>2732</v>
      </c>
      <c r="C6149" s="313" t="s">
        <v>2726</v>
      </c>
      <c r="D6149" s="629" t="s">
        <v>6516</v>
      </c>
      <c r="E6149" s="451">
        <v>63350</v>
      </c>
      <c r="F6149" s="630" t="s">
        <v>3437</v>
      </c>
      <c r="G6149" s="313" t="s">
        <v>6467</v>
      </c>
      <c r="H6149" s="634">
        <v>44656</v>
      </c>
      <c r="I6149" s="628">
        <f t="shared" si="76"/>
        <v>44656</v>
      </c>
      <c r="J6149" s="632"/>
    </row>
    <row r="6150" spans="1:10" s="243" customFormat="1">
      <c r="A6150" s="635" t="s">
        <v>3211</v>
      </c>
      <c r="B6150" s="415" t="s">
        <v>2725</v>
      </c>
      <c r="C6150" s="313" t="s">
        <v>2726</v>
      </c>
      <c r="D6150" s="629">
        <v>1430</v>
      </c>
      <c r="E6150" s="451">
        <v>25056</v>
      </c>
      <c r="F6150" s="630" t="s">
        <v>3533</v>
      </c>
      <c r="G6150" s="313" t="s">
        <v>6467</v>
      </c>
      <c r="H6150" s="634">
        <v>44657</v>
      </c>
      <c r="I6150" s="628">
        <f t="shared" ref="I6150:I6213" si="77">H6150+0</f>
        <v>44657</v>
      </c>
      <c r="J6150" s="632"/>
    </row>
    <row r="6151" spans="1:10" s="243" customFormat="1">
      <c r="A6151" s="635" t="s">
        <v>2950</v>
      </c>
      <c r="B6151" s="415" t="s">
        <v>2725</v>
      </c>
      <c r="C6151" s="313" t="s">
        <v>2726</v>
      </c>
      <c r="D6151" s="629">
        <v>1431</v>
      </c>
      <c r="E6151" s="451">
        <v>4400.91</v>
      </c>
      <c r="F6151" s="630" t="s">
        <v>3496</v>
      </c>
      <c r="G6151" s="313" t="s">
        <v>6467</v>
      </c>
      <c r="H6151" s="634">
        <v>44657</v>
      </c>
      <c r="I6151" s="628">
        <f t="shared" si="77"/>
        <v>44657</v>
      </c>
      <c r="J6151" s="632"/>
    </row>
    <row r="6152" spans="1:10" s="243" customFormat="1" ht="23.25">
      <c r="A6152" s="635" t="s">
        <v>6517</v>
      </c>
      <c r="B6152" s="415" t="s">
        <v>2725</v>
      </c>
      <c r="C6152" s="313" t="s">
        <v>2726</v>
      </c>
      <c r="D6152" s="629">
        <v>1432</v>
      </c>
      <c r="E6152" s="451">
        <v>13500</v>
      </c>
      <c r="F6152" s="630" t="s">
        <v>6518</v>
      </c>
      <c r="G6152" s="313" t="s">
        <v>6467</v>
      </c>
      <c r="H6152" s="634">
        <v>44657</v>
      </c>
      <c r="I6152" s="628">
        <f t="shared" si="77"/>
        <v>44657</v>
      </c>
      <c r="J6152" s="632"/>
    </row>
    <row r="6153" spans="1:10" s="243" customFormat="1" ht="23.25">
      <c r="A6153" s="635" t="s">
        <v>6517</v>
      </c>
      <c r="B6153" s="415" t="s">
        <v>2725</v>
      </c>
      <c r="C6153" s="313" t="s">
        <v>2726</v>
      </c>
      <c r="D6153" s="629">
        <v>1433</v>
      </c>
      <c r="E6153" s="451">
        <v>13500</v>
      </c>
      <c r="F6153" s="630" t="s">
        <v>6518</v>
      </c>
      <c r="G6153" s="313" t="s">
        <v>6467</v>
      </c>
      <c r="H6153" s="634">
        <v>44657</v>
      </c>
      <c r="I6153" s="628">
        <f t="shared" si="77"/>
        <v>44657</v>
      </c>
      <c r="J6153" s="632"/>
    </row>
    <row r="6154" spans="1:10" s="243" customFormat="1">
      <c r="A6154" s="635" t="s">
        <v>2850</v>
      </c>
      <c r="B6154" s="415" t="s">
        <v>2725</v>
      </c>
      <c r="C6154" s="313" t="s">
        <v>2726</v>
      </c>
      <c r="D6154" s="629">
        <v>1434</v>
      </c>
      <c r="E6154" s="451">
        <v>30000</v>
      </c>
      <c r="F6154" s="630" t="s">
        <v>4006</v>
      </c>
      <c r="G6154" s="313" t="s">
        <v>6467</v>
      </c>
      <c r="H6154" s="634">
        <v>44657</v>
      </c>
      <c r="I6154" s="628">
        <f t="shared" si="77"/>
        <v>44657</v>
      </c>
      <c r="J6154" s="632"/>
    </row>
    <row r="6155" spans="1:10" s="243" customFormat="1" ht="23.25">
      <c r="A6155" s="635" t="s">
        <v>3191</v>
      </c>
      <c r="B6155" s="415" t="s">
        <v>2732</v>
      </c>
      <c r="C6155" s="313" t="s">
        <v>2726</v>
      </c>
      <c r="D6155" s="629" t="s">
        <v>3330</v>
      </c>
      <c r="E6155" s="451">
        <v>712176.6</v>
      </c>
      <c r="F6155" s="630" t="s">
        <v>3746</v>
      </c>
      <c r="G6155" s="313" t="s">
        <v>6467</v>
      </c>
      <c r="H6155" s="634">
        <v>44657</v>
      </c>
      <c r="I6155" s="628">
        <f t="shared" si="77"/>
        <v>44657</v>
      </c>
      <c r="J6155" s="632"/>
    </row>
    <row r="6156" spans="1:10" s="243" customFormat="1">
      <c r="A6156" s="635" t="s">
        <v>2950</v>
      </c>
      <c r="B6156" s="415" t="s">
        <v>2725</v>
      </c>
      <c r="C6156" s="313" t="s">
        <v>2726</v>
      </c>
      <c r="D6156" s="629">
        <v>1436</v>
      </c>
      <c r="E6156" s="451">
        <v>2569.8000000000002</v>
      </c>
      <c r="F6156" s="630" t="s">
        <v>4064</v>
      </c>
      <c r="G6156" s="313" t="s">
        <v>6467</v>
      </c>
      <c r="H6156" s="634">
        <v>44657</v>
      </c>
      <c r="I6156" s="628">
        <f t="shared" si="77"/>
        <v>44657</v>
      </c>
      <c r="J6156" s="632"/>
    </row>
    <row r="6157" spans="1:10" s="243" customFormat="1">
      <c r="A6157" s="635" t="s">
        <v>2950</v>
      </c>
      <c r="B6157" s="415" t="s">
        <v>2725</v>
      </c>
      <c r="C6157" s="313" t="s">
        <v>2726</v>
      </c>
      <c r="D6157" s="629">
        <v>1437</v>
      </c>
      <c r="E6157" s="451">
        <v>698.01</v>
      </c>
      <c r="F6157" s="630" t="s">
        <v>4064</v>
      </c>
      <c r="G6157" s="313" t="s">
        <v>6467</v>
      </c>
      <c r="H6157" s="634">
        <v>44657</v>
      </c>
      <c r="I6157" s="628">
        <f t="shared" si="77"/>
        <v>44657</v>
      </c>
      <c r="J6157" s="632"/>
    </row>
    <row r="6158" spans="1:10" s="243" customFormat="1">
      <c r="A6158" s="635" t="s">
        <v>2950</v>
      </c>
      <c r="B6158" s="415" t="s">
        <v>2725</v>
      </c>
      <c r="C6158" s="313" t="s">
        <v>2726</v>
      </c>
      <c r="D6158" s="629">
        <v>1438</v>
      </c>
      <c r="E6158" s="451">
        <v>14149.75</v>
      </c>
      <c r="F6158" s="630" t="s">
        <v>3496</v>
      </c>
      <c r="G6158" s="313" t="s">
        <v>6467</v>
      </c>
      <c r="H6158" s="634">
        <v>44657</v>
      </c>
      <c r="I6158" s="628">
        <f t="shared" si="77"/>
        <v>44657</v>
      </c>
      <c r="J6158" s="632"/>
    </row>
    <row r="6159" spans="1:10" s="243" customFormat="1">
      <c r="A6159" s="635" t="s">
        <v>2950</v>
      </c>
      <c r="B6159" s="415" t="s">
        <v>2725</v>
      </c>
      <c r="C6159" s="313" t="s">
        <v>2726</v>
      </c>
      <c r="D6159" s="629">
        <v>1439</v>
      </c>
      <c r="E6159" s="451">
        <v>2671.29</v>
      </c>
      <c r="F6159" s="630" t="s">
        <v>3496</v>
      </c>
      <c r="G6159" s="313" t="s">
        <v>6467</v>
      </c>
      <c r="H6159" s="634">
        <v>44657</v>
      </c>
      <c r="I6159" s="628">
        <f t="shared" si="77"/>
        <v>44657</v>
      </c>
      <c r="J6159" s="632"/>
    </row>
    <row r="6160" spans="1:10" s="243" customFormat="1" ht="23.25">
      <c r="A6160" s="635" t="s">
        <v>3191</v>
      </c>
      <c r="B6160" s="415" t="s">
        <v>2732</v>
      </c>
      <c r="C6160" s="313" t="s">
        <v>2726</v>
      </c>
      <c r="D6160" s="629" t="s">
        <v>6519</v>
      </c>
      <c r="E6160" s="451">
        <v>781125</v>
      </c>
      <c r="F6160" s="630" t="s">
        <v>3746</v>
      </c>
      <c r="G6160" s="313" t="s">
        <v>6467</v>
      </c>
      <c r="H6160" s="634">
        <v>44657</v>
      </c>
      <c r="I6160" s="628">
        <f t="shared" si="77"/>
        <v>44657</v>
      </c>
      <c r="J6160" s="632"/>
    </row>
    <row r="6161" spans="1:10" s="243" customFormat="1">
      <c r="A6161" s="635" t="s">
        <v>2950</v>
      </c>
      <c r="B6161" s="415" t="s">
        <v>2725</v>
      </c>
      <c r="C6161" s="313" t="s">
        <v>2726</v>
      </c>
      <c r="D6161" s="629">
        <v>1441</v>
      </c>
      <c r="E6161" s="451">
        <v>4464.8</v>
      </c>
      <c r="F6161" s="630" t="s">
        <v>4049</v>
      </c>
      <c r="G6161" s="313" t="s">
        <v>6467</v>
      </c>
      <c r="H6161" s="634">
        <v>44657</v>
      </c>
      <c r="I6161" s="628">
        <f t="shared" si="77"/>
        <v>44657</v>
      </c>
      <c r="J6161" s="632"/>
    </row>
    <row r="6162" spans="1:10" s="243" customFormat="1">
      <c r="A6162" s="635" t="s">
        <v>2950</v>
      </c>
      <c r="B6162" s="415" t="s">
        <v>2725</v>
      </c>
      <c r="C6162" s="313" t="s">
        <v>2726</v>
      </c>
      <c r="D6162" s="629">
        <v>1442</v>
      </c>
      <c r="E6162" s="451">
        <v>1436.83</v>
      </c>
      <c r="F6162" s="630" t="s">
        <v>4049</v>
      </c>
      <c r="G6162" s="313" t="s">
        <v>6467</v>
      </c>
      <c r="H6162" s="634">
        <v>44657</v>
      </c>
      <c r="I6162" s="628">
        <f t="shared" si="77"/>
        <v>44657</v>
      </c>
      <c r="J6162" s="632"/>
    </row>
    <row r="6163" spans="1:10" s="243" customFormat="1" ht="23.25">
      <c r="A6163" s="635" t="s">
        <v>3191</v>
      </c>
      <c r="B6163" s="415" t="s">
        <v>2732</v>
      </c>
      <c r="C6163" s="313" t="s">
        <v>2726</v>
      </c>
      <c r="D6163" s="629" t="s">
        <v>3330</v>
      </c>
      <c r="E6163" s="451">
        <v>1782966</v>
      </c>
      <c r="F6163" s="630" t="s">
        <v>3746</v>
      </c>
      <c r="G6163" s="313" t="s">
        <v>6467</v>
      </c>
      <c r="H6163" s="634">
        <v>44657</v>
      </c>
      <c r="I6163" s="628">
        <f t="shared" si="77"/>
        <v>44657</v>
      </c>
      <c r="J6163" s="632"/>
    </row>
    <row r="6164" spans="1:10" s="243" customFormat="1" ht="23.25">
      <c r="A6164" s="635" t="s">
        <v>3191</v>
      </c>
      <c r="B6164" s="415" t="s">
        <v>2732</v>
      </c>
      <c r="C6164" s="313" t="s">
        <v>2726</v>
      </c>
      <c r="D6164" s="629" t="s">
        <v>3330</v>
      </c>
      <c r="E6164" s="451">
        <v>633891.6</v>
      </c>
      <c r="F6164" s="630" t="s">
        <v>3422</v>
      </c>
      <c r="G6164" s="313" t="s">
        <v>6467</v>
      </c>
      <c r="H6164" s="634">
        <v>44657</v>
      </c>
      <c r="I6164" s="628">
        <f t="shared" si="77"/>
        <v>44657</v>
      </c>
      <c r="J6164" s="632"/>
    </row>
    <row r="6165" spans="1:10" s="243" customFormat="1" ht="23.25">
      <c r="A6165" s="635" t="s">
        <v>3191</v>
      </c>
      <c r="B6165" s="415" t="s">
        <v>2732</v>
      </c>
      <c r="C6165" s="313" t="s">
        <v>2726</v>
      </c>
      <c r="D6165" s="629" t="s">
        <v>6519</v>
      </c>
      <c r="E6165" s="451">
        <v>752686.2</v>
      </c>
      <c r="F6165" s="630" t="s">
        <v>3746</v>
      </c>
      <c r="G6165" s="313" t="s">
        <v>6467</v>
      </c>
      <c r="H6165" s="634">
        <v>44657</v>
      </c>
      <c r="I6165" s="628">
        <f t="shared" si="77"/>
        <v>44657</v>
      </c>
      <c r="J6165" s="632"/>
    </row>
    <row r="6166" spans="1:10" s="243" customFormat="1">
      <c r="A6166" s="635" t="s">
        <v>3191</v>
      </c>
      <c r="B6166" s="415" t="s">
        <v>2732</v>
      </c>
      <c r="C6166" s="313" t="s">
        <v>2726</v>
      </c>
      <c r="D6166" s="629" t="s">
        <v>3235</v>
      </c>
      <c r="E6166" s="451">
        <v>1299960</v>
      </c>
      <c r="F6166" s="630" t="s">
        <v>3263</v>
      </c>
      <c r="G6166" s="313" t="s">
        <v>6467</v>
      </c>
      <c r="H6166" s="634">
        <v>44657</v>
      </c>
      <c r="I6166" s="628">
        <f t="shared" si="77"/>
        <v>44657</v>
      </c>
      <c r="J6166" s="632"/>
    </row>
    <row r="6167" spans="1:10" s="243" customFormat="1" ht="23.25">
      <c r="A6167" s="635" t="s">
        <v>3191</v>
      </c>
      <c r="B6167" s="415" t="s">
        <v>2732</v>
      </c>
      <c r="C6167" s="313" t="s">
        <v>2726</v>
      </c>
      <c r="D6167" s="629" t="s">
        <v>3235</v>
      </c>
      <c r="E6167" s="451">
        <v>767547</v>
      </c>
      <c r="F6167" s="630" t="s">
        <v>3746</v>
      </c>
      <c r="G6167" s="313" t="s">
        <v>6467</v>
      </c>
      <c r="H6167" s="634">
        <v>44657</v>
      </c>
      <c r="I6167" s="628">
        <f t="shared" si="77"/>
        <v>44657</v>
      </c>
      <c r="J6167" s="632"/>
    </row>
    <row r="6168" spans="1:10" s="243" customFormat="1" ht="23.25">
      <c r="A6168" s="635" t="s">
        <v>2731</v>
      </c>
      <c r="B6168" s="415" t="s">
        <v>2732</v>
      </c>
      <c r="C6168" s="313" t="s">
        <v>2726</v>
      </c>
      <c r="D6168" s="629" t="s">
        <v>2876</v>
      </c>
      <c r="E6168" s="451">
        <v>485700.6</v>
      </c>
      <c r="F6168" s="630" t="s">
        <v>2872</v>
      </c>
      <c r="G6168" s="313" t="s">
        <v>6467</v>
      </c>
      <c r="H6168" s="634">
        <v>44657</v>
      </c>
      <c r="I6168" s="628">
        <f t="shared" si="77"/>
        <v>44657</v>
      </c>
      <c r="J6168" s="632"/>
    </row>
    <row r="6169" spans="1:10" s="243" customFormat="1">
      <c r="A6169" s="635" t="s">
        <v>2991</v>
      </c>
      <c r="B6169" s="415" t="s">
        <v>2725</v>
      </c>
      <c r="C6169" s="313" t="s">
        <v>2726</v>
      </c>
      <c r="D6169" s="629">
        <v>1449</v>
      </c>
      <c r="E6169" s="451">
        <v>11515</v>
      </c>
      <c r="F6169" s="630" t="s">
        <v>3503</v>
      </c>
      <c r="G6169" s="313" t="s">
        <v>6467</v>
      </c>
      <c r="H6169" s="634">
        <v>44658</v>
      </c>
      <c r="I6169" s="628">
        <f t="shared" si="77"/>
        <v>44658</v>
      </c>
      <c r="J6169" s="632"/>
    </row>
    <row r="6170" spans="1:10" s="243" customFormat="1" ht="23.25">
      <c r="A6170" s="635" t="s">
        <v>4122</v>
      </c>
      <c r="B6170" s="415" t="s">
        <v>2725</v>
      </c>
      <c r="C6170" s="313" t="s">
        <v>2726</v>
      </c>
      <c r="D6170" s="629">
        <v>1450</v>
      </c>
      <c r="E6170" s="451">
        <v>21000</v>
      </c>
      <c r="F6170" s="630" t="s">
        <v>4123</v>
      </c>
      <c r="G6170" s="313" t="s">
        <v>6467</v>
      </c>
      <c r="H6170" s="634">
        <v>44658</v>
      </c>
      <c r="I6170" s="628">
        <f t="shared" si="77"/>
        <v>44658</v>
      </c>
      <c r="J6170" s="632"/>
    </row>
    <row r="6171" spans="1:10" s="243" customFormat="1">
      <c r="A6171" s="635" t="s">
        <v>2791</v>
      </c>
      <c r="B6171" s="415" t="s">
        <v>2725</v>
      </c>
      <c r="C6171" s="313" t="s">
        <v>2726</v>
      </c>
      <c r="D6171" s="629">
        <v>1451</v>
      </c>
      <c r="E6171" s="451">
        <v>15000</v>
      </c>
      <c r="F6171" s="630" t="s">
        <v>4098</v>
      </c>
      <c r="G6171" s="313" t="s">
        <v>6467</v>
      </c>
      <c r="H6171" s="634">
        <v>44658</v>
      </c>
      <c r="I6171" s="628">
        <f t="shared" si="77"/>
        <v>44658</v>
      </c>
      <c r="J6171" s="632"/>
    </row>
    <row r="6172" spans="1:10" s="243" customFormat="1">
      <c r="A6172" s="635" t="s">
        <v>2791</v>
      </c>
      <c r="B6172" s="415" t="s">
        <v>2725</v>
      </c>
      <c r="C6172" s="313" t="s">
        <v>2726</v>
      </c>
      <c r="D6172" s="629">
        <v>1452</v>
      </c>
      <c r="E6172" s="451">
        <v>15000</v>
      </c>
      <c r="F6172" s="630" t="s">
        <v>3466</v>
      </c>
      <c r="G6172" s="313" t="s">
        <v>6467</v>
      </c>
      <c r="H6172" s="634">
        <v>44658</v>
      </c>
      <c r="I6172" s="628">
        <f t="shared" si="77"/>
        <v>44658</v>
      </c>
      <c r="J6172" s="632"/>
    </row>
    <row r="6173" spans="1:10" s="243" customFormat="1">
      <c r="A6173" s="635" t="s">
        <v>2759</v>
      </c>
      <c r="B6173" s="415" t="s">
        <v>2725</v>
      </c>
      <c r="C6173" s="313" t="s">
        <v>2726</v>
      </c>
      <c r="D6173" s="629">
        <v>1453</v>
      </c>
      <c r="E6173" s="451">
        <v>30000</v>
      </c>
      <c r="F6173" s="630" t="s">
        <v>3828</v>
      </c>
      <c r="G6173" s="313" t="s">
        <v>6467</v>
      </c>
      <c r="H6173" s="634">
        <v>44658</v>
      </c>
      <c r="I6173" s="628">
        <f t="shared" si="77"/>
        <v>44658</v>
      </c>
      <c r="J6173" s="632"/>
    </row>
    <row r="6174" spans="1:10" s="243" customFormat="1">
      <c r="A6174" s="635" t="s">
        <v>2759</v>
      </c>
      <c r="B6174" s="415" t="s">
        <v>2725</v>
      </c>
      <c r="C6174" s="313" t="s">
        <v>2726</v>
      </c>
      <c r="D6174" s="629">
        <v>1454</v>
      </c>
      <c r="E6174" s="451">
        <v>30000</v>
      </c>
      <c r="F6174" s="630" t="s">
        <v>3261</v>
      </c>
      <c r="G6174" s="313" t="s">
        <v>6467</v>
      </c>
      <c r="H6174" s="634">
        <v>44658</v>
      </c>
      <c r="I6174" s="628">
        <f t="shared" si="77"/>
        <v>44658</v>
      </c>
      <c r="J6174" s="632"/>
    </row>
    <row r="6175" spans="1:10" s="243" customFormat="1">
      <c r="A6175" s="635" t="s">
        <v>2942</v>
      </c>
      <c r="B6175" s="415" t="s">
        <v>2725</v>
      </c>
      <c r="C6175" s="313" t="s">
        <v>2726</v>
      </c>
      <c r="D6175" s="629">
        <v>1455</v>
      </c>
      <c r="E6175" s="451">
        <v>30000</v>
      </c>
      <c r="F6175" s="630" t="s">
        <v>4058</v>
      </c>
      <c r="G6175" s="313" t="s">
        <v>6467</v>
      </c>
      <c r="H6175" s="634">
        <v>44658</v>
      </c>
      <c r="I6175" s="628">
        <f t="shared" si="77"/>
        <v>44658</v>
      </c>
      <c r="J6175" s="632"/>
    </row>
    <row r="6176" spans="1:10" s="243" customFormat="1" ht="23.25">
      <c r="A6176" s="635" t="s">
        <v>2789</v>
      </c>
      <c r="B6176" s="415" t="s">
        <v>2725</v>
      </c>
      <c r="C6176" s="313" t="s">
        <v>2726</v>
      </c>
      <c r="D6176" s="629">
        <v>1456</v>
      </c>
      <c r="E6176" s="451">
        <v>30000</v>
      </c>
      <c r="F6176" s="630" t="s">
        <v>4086</v>
      </c>
      <c r="G6176" s="313" t="s">
        <v>6467</v>
      </c>
      <c r="H6176" s="634">
        <v>44658</v>
      </c>
      <c r="I6176" s="628">
        <f t="shared" si="77"/>
        <v>44658</v>
      </c>
      <c r="J6176" s="632"/>
    </row>
    <row r="6177" spans="1:10" s="243" customFormat="1">
      <c r="A6177" s="635" t="s">
        <v>2850</v>
      </c>
      <c r="B6177" s="415" t="s">
        <v>2725</v>
      </c>
      <c r="C6177" s="313" t="s">
        <v>2726</v>
      </c>
      <c r="D6177" s="629">
        <v>1457</v>
      </c>
      <c r="E6177" s="451">
        <v>30000</v>
      </c>
      <c r="F6177" s="630" t="s">
        <v>3910</v>
      </c>
      <c r="G6177" s="313" t="s">
        <v>6467</v>
      </c>
      <c r="H6177" s="634">
        <v>44658</v>
      </c>
      <c r="I6177" s="628">
        <f t="shared" si="77"/>
        <v>44658</v>
      </c>
      <c r="J6177" s="632"/>
    </row>
    <row r="6178" spans="1:10" s="243" customFormat="1" ht="23.25">
      <c r="A6178" s="635" t="s">
        <v>2797</v>
      </c>
      <c r="B6178" s="415" t="s">
        <v>2725</v>
      </c>
      <c r="C6178" s="313" t="s">
        <v>2726</v>
      </c>
      <c r="D6178" s="629">
        <v>1458</v>
      </c>
      <c r="E6178" s="451">
        <v>30000</v>
      </c>
      <c r="F6178" s="630" t="s">
        <v>3025</v>
      </c>
      <c r="G6178" s="313" t="s">
        <v>6467</v>
      </c>
      <c r="H6178" s="634">
        <v>44658</v>
      </c>
      <c r="I6178" s="628">
        <f t="shared" si="77"/>
        <v>44658</v>
      </c>
      <c r="J6178" s="632"/>
    </row>
    <row r="6179" spans="1:10" s="243" customFormat="1">
      <c r="A6179" s="635" t="s">
        <v>2980</v>
      </c>
      <c r="B6179" s="415" t="s">
        <v>2725</v>
      </c>
      <c r="C6179" s="313" t="s">
        <v>2726</v>
      </c>
      <c r="D6179" s="629">
        <v>1459</v>
      </c>
      <c r="E6179" s="451">
        <v>15000</v>
      </c>
      <c r="F6179" s="630" t="s">
        <v>3569</v>
      </c>
      <c r="G6179" s="313" t="s">
        <v>6467</v>
      </c>
      <c r="H6179" s="634">
        <v>44658</v>
      </c>
      <c r="I6179" s="628">
        <f t="shared" si="77"/>
        <v>44658</v>
      </c>
      <c r="J6179" s="632"/>
    </row>
    <row r="6180" spans="1:10" s="243" customFormat="1">
      <c r="A6180" s="635" t="s">
        <v>2904</v>
      </c>
      <c r="B6180" s="415" t="s">
        <v>2725</v>
      </c>
      <c r="C6180" s="313" t="s">
        <v>2726</v>
      </c>
      <c r="D6180" s="629">
        <v>1460</v>
      </c>
      <c r="E6180" s="451">
        <v>30000</v>
      </c>
      <c r="F6180" s="630" t="s">
        <v>3133</v>
      </c>
      <c r="G6180" s="313" t="s">
        <v>6467</v>
      </c>
      <c r="H6180" s="634">
        <v>44658</v>
      </c>
      <c r="I6180" s="628">
        <f t="shared" si="77"/>
        <v>44658</v>
      </c>
      <c r="J6180" s="632"/>
    </row>
    <row r="6181" spans="1:10" s="243" customFormat="1">
      <c r="A6181" s="635" t="s">
        <v>2806</v>
      </c>
      <c r="B6181" s="415" t="s">
        <v>2725</v>
      </c>
      <c r="C6181" s="313" t="s">
        <v>2726</v>
      </c>
      <c r="D6181" s="629">
        <v>1461</v>
      </c>
      <c r="E6181" s="451">
        <v>30000</v>
      </c>
      <c r="F6181" s="630" t="s">
        <v>2841</v>
      </c>
      <c r="G6181" s="313" t="s">
        <v>6467</v>
      </c>
      <c r="H6181" s="634">
        <v>44658</v>
      </c>
      <c r="I6181" s="628">
        <f t="shared" si="77"/>
        <v>44658</v>
      </c>
      <c r="J6181" s="632"/>
    </row>
    <row r="6182" spans="1:10" s="243" customFormat="1">
      <c r="A6182" s="635" t="s">
        <v>2749</v>
      </c>
      <c r="B6182" s="415" t="s">
        <v>2725</v>
      </c>
      <c r="C6182" s="313" t="s">
        <v>2726</v>
      </c>
      <c r="D6182" s="629">
        <v>1462</v>
      </c>
      <c r="E6182" s="451">
        <v>30000</v>
      </c>
      <c r="F6182" s="630" t="s">
        <v>6248</v>
      </c>
      <c r="G6182" s="313" t="s">
        <v>6467</v>
      </c>
      <c r="H6182" s="634">
        <v>44658</v>
      </c>
      <c r="I6182" s="628">
        <f t="shared" si="77"/>
        <v>44658</v>
      </c>
      <c r="J6182" s="632"/>
    </row>
    <row r="6183" spans="1:10" s="243" customFormat="1">
      <c r="A6183" s="635" t="s">
        <v>2789</v>
      </c>
      <c r="B6183" s="415" t="s">
        <v>2725</v>
      </c>
      <c r="C6183" s="313" t="s">
        <v>2726</v>
      </c>
      <c r="D6183" s="629">
        <v>1463</v>
      </c>
      <c r="E6183" s="451">
        <v>30000</v>
      </c>
      <c r="F6183" s="630" t="s">
        <v>6283</v>
      </c>
      <c r="G6183" s="313" t="s">
        <v>6467</v>
      </c>
      <c r="H6183" s="634">
        <v>44658</v>
      </c>
      <c r="I6183" s="628">
        <f t="shared" si="77"/>
        <v>44658</v>
      </c>
      <c r="J6183" s="632"/>
    </row>
    <row r="6184" spans="1:10" s="243" customFormat="1" ht="23.25">
      <c r="A6184" s="635" t="s">
        <v>2834</v>
      </c>
      <c r="B6184" s="415" t="s">
        <v>2725</v>
      </c>
      <c r="C6184" s="313" t="s">
        <v>2726</v>
      </c>
      <c r="D6184" s="629">
        <v>1464</v>
      </c>
      <c r="E6184" s="451">
        <v>18000</v>
      </c>
      <c r="F6184" s="630" t="s">
        <v>3633</v>
      </c>
      <c r="G6184" s="313" t="s">
        <v>6467</v>
      </c>
      <c r="H6184" s="634">
        <v>44658</v>
      </c>
      <c r="I6184" s="628">
        <f t="shared" si="77"/>
        <v>44658</v>
      </c>
      <c r="J6184" s="632"/>
    </row>
    <row r="6185" spans="1:10" s="243" customFormat="1" ht="23.25">
      <c r="A6185" s="635" t="s">
        <v>6520</v>
      </c>
      <c r="B6185" s="415" t="s">
        <v>2725</v>
      </c>
      <c r="C6185" s="313" t="s">
        <v>2726</v>
      </c>
      <c r="D6185" s="629">
        <v>1465</v>
      </c>
      <c r="E6185" s="451">
        <v>12280</v>
      </c>
      <c r="F6185" s="630" t="s">
        <v>6521</v>
      </c>
      <c r="G6185" s="313" t="s">
        <v>6467</v>
      </c>
      <c r="H6185" s="634">
        <v>44658</v>
      </c>
      <c r="I6185" s="628">
        <f t="shared" si="77"/>
        <v>44658</v>
      </c>
      <c r="J6185" s="632"/>
    </row>
    <row r="6186" spans="1:10" s="243" customFormat="1">
      <c r="A6186" s="635" t="s">
        <v>2963</v>
      </c>
      <c r="B6186" s="415" t="s">
        <v>2725</v>
      </c>
      <c r="C6186" s="313" t="s">
        <v>2726</v>
      </c>
      <c r="D6186" s="629">
        <v>1466</v>
      </c>
      <c r="E6186" s="451">
        <v>24000</v>
      </c>
      <c r="F6186" s="630" t="s">
        <v>6522</v>
      </c>
      <c r="G6186" s="313" t="s">
        <v>6467</v>
      </c>
      <c r="H6186" s="634">
        <v>44658</v>
      </c>
      <c r="I6186" s="628">
        <f t="shared" si="77"/>
        <v>44658</v>
      </c>
      <c r="J6186" s="632"/>
    </row>
    <row r="6187" spans="1:10" s="243" customFormat="1">
      <c r="A6187" s="635" t="s">
        <v>2771</v>
      </c>
      <c r="B6187" s="415" t="s">
        <v>2725</v>
      </c>
      <c r="C6187" s="313" t="s">
        <v>2726</v>
      </c>
      <c r="D6187" s="629">
        <v>1467</v>
      </c>
      <c r="E6187" s="451">
        <v>27380</v>
      </c>
      <c r="F6187" s="630" t="s">
        <v>2871</v>
      </c>
      <c r="G6187" s="313" t="s">
        <v>6467</v>
      </c>
      <c r="H6187" s="634">
        <v>44659</v>
      </c>
      <c r="I6187" s="628">
        <f t="shared" si="77"/>
        <v>44659</v>
      </c>
      <c r="J6187" s="632"/>
    </row>
    <row r="6188" spans="1:10" s="243" customFormat="1">
      <c r="A6188" s="635" t="s">
        <v>2777</v>
      </c>
      <c r="B6188" s="415" t="s">
        <v>2725</v>
      </c>
      <c r="C6188" s="313" t="s">
        <v>2726</v>
      </c>
      <c r="D6188" s="629">
        <v>1468</v>
      </c>
      <c r="E6188" s="451">
        <v>20000</v>
      </c>
      <c r="F6188" s="630" t="s">
        <v>3694</v>
      </c>
      <c r="G6188" s="313" t="s">
        <v>6467</v>
      </c>
      <c r="H6188" s="634">
        <v>44659</v>
      </c>
      <c r="I6188" s="628">
        <f t="shared" si="77"/>
        <v>44659</v>
      </c>
      <c r="J6188" s="632"/>
    </row>
    <row r="6189" spans="1:10" s="243" customFormat="1">
      <c r="A6189" s="635" t="s">
        <v>2777</v>
      </c>
      <c r="B6189" s="415" t="s">
        <v>2725</v>
      </c>
      <c r="C6189" s="313" t="s">
        <v>2726</v>
      </c>
      <c r="D6189" s="629">
        <v>1469</v>
      </c>
      <c r="E6189" s="451">
        <v>12000</v>
      </c>
      <c r="F6189" s="630" t="s">
        <v>3548</v>
      </c>
      <c r="G6189" s="313" t="s">
        <v>6467</v>
      </c>
      <c r="H6189" s="634">
        <v>44659</v>
      </c>
      <c r="I6189" s="628">
        <f t="shared" si="77"/>
        <v>44659</v>
      </c>
      <c r="J6189" s="632"/>
    </row>
    <row r="6190" spans="1:10" s="243" customFormat="1">
      <c r="A6190" s="635" t="s">
        <v>2791</v>
      </c>
      <c r="B6190" s="415" t="s">
        <v>2725</v>
      </c>
      <c r="C6190" s="313" t="s">
        <v>2726</v>
      </c>
      <c r="D6190" s="629">
        <v>1470</v>
      </c>
      <c r="E6190" s="451">
        <v>15000</v>
      </c>
      <c r="F6190" s="630" t="s">
        <v>6268</v>
      </c>
      <c r="G6190" s="313" t="s">
        <v>6467</v>
      </c>
      <c r="H6190" s="634">
        <v>44659</v>
      </c>
      <c r="I6190" s="628">
        <f t="shared" si="77"/>
        <v>44659</v>
      </c>
      <c r="J6190" s="632"/>
    </row>
    <row r="6191" spans="1:10" s="243" customFormat="1">
      <c r="A6191" s="635" t="s">
        <v>2791</v>
      </c>
      <c r="B6191" s="415" t="s">
        <v>2725</v>
      </c>
      <c r="C6191" s="313" t="s">
        <v>2726</v>
      </c>
      <c r="D6191" s="629">
        <v>1471</v>
      </c>
      <c r="E6191" s="451">
        <v>15000</v>
      </c>
      <c r="F6191" s="630" t="s">
        <v>3885</v>
      </c>
      <c r="G6191" s="313" t="s">
        <v>6467</v>
      </c>
      <c r="H6191" s="634">
        <v>44659</v>
      </c>
      <c r="I6191" s="628">
        <f t="shared" si="77"/>
        <v>44659</v>
      </c>
      <c r="J6191" s="632"/>
    </row>
    <row r="6192" spans="1:10" s="243" customFormat="1">
      <c r="A6192" s="635" t="s">
        <v>2767</v>
      </c>
      <c r="B6192" s="415" t="s">
        <v>2725</v>
      </c>
      <c r="C6192" s="313" t="s">
        <v>2726</v>
      </c>
      <c r="D6192" s="629">
        <v>1472</v>
      </c>
      <c r="E6192" s="451">
        <v>30000</v>
      </c>
      <c r="F6192" s="630" t="s">
        <v>2807</v>
      </c>
      <c r="G6192" s="313" t="s">
        <v>6467</v>
      </c>
      <c r="H6192" s="634">
        <v>44659</v>
      </c>
      <c r="I6192" s="628">
        <f t="shared" si="77"/>
        <v>44659</v>
      </c>
      <c r="J6192" s="632"/>
    </row>
    <row r="6193" spans="1:10" s="243" customFormat="1">
      <c r="A6193" s="635" t="s">
        <v>2767</v>
      </c>
      <c r="B6193" s="415" t="s">
        <v>2725</v>
      </c>
      <c r="C6193" s="313" t="s">
        <v>2726</v>
      </c>
      <c r="D6193" s="629">
        <v>1473</v>
      </c>
      <c r="E6193" s="451">
        <v>30000</v>
      </c>
      <c r="F6193" s="630" t="s">
        <v>6417</v>
      </c>
      <c r="G6193" s="313" t="s">
        <v>6467</v>
      </c>
      <c r="H6193" s="634">
        <v>44659</v>
      </c>
      <c r="I6193" s="628">
        <f t="shared" si="77"/>
        <v>44659</v>
      </c>
      <c r="J6193" s="632"/>
    </row>
    <row r="6194" spans="1:10" s="243" customFormat="1">
      <c r="A6194" s="635" t="s">
        <v>2767</v>
      </c>
      <c r="B6194" s="415" t="s">
        <v>2725</v>
      </c>
      <c r="C6194" s="313" t="s">
        <v>2726</v>
      </c>
      <c r="D6194" s="629">
        <v>1474</v>
      </c>
      <c r="E6194" s="451">
        <v>30000</v>
      </c>
      <c r="F6194" s="630" t="s">
        <v>3587</v>
      </c>
      <c r="G6194" s="313" t="s">
        <v>6467</v>
      </c>
      <c r="H6194" s="634">
        <v>44659</v>
      </c>
      <c r="I6194" s="628">
        <f t="shared" si="77"/>
        <v>44659</v>
      </c>
      <c r="J6194" s="632"/>
    </row>
    <row r="6195" spans="1:10" s="243" customFormat="1">
      <c r="A6195" s="635" t="s">
        <v>2749</v>
      </c>
      <c r="B6195" s="415" t="s">
        <v>2725</v>
      </c>
      <c r="C6195" s="313" t="s">
        <v>2726</v>
      </c>
      <c r="D6195" s="629">
        <v>1475</v>
      </c>
      <c r="E6195" s="451">
        <v>30000</v>
      </c>
      <c r="F6195" s="630" t="s">
        <v>6270</v>
      </c>
      <c r="G6195" s="313" t="s">
        <v>6467</v>
      </c>
      <c r="H6195" s="634">
        <v>44659</v>
      </c>
      <c r="I6195" s="628">
        <f t="shared" si="77"/>
        <v>44659</v>
      </c>
      <c r="J6195" s="632"/>
    </row>
    <row r="6196" spans="1:10" s="243" customFormat="1">
      <c r="A6196" s="635" t="s">
        <v>2806</v>
      </c>
      <c r="B6196" s="415" t="s">
        <v>2725</v>
      </c>
      <c r="C6196" s="313" t="s">
        <v>2726</v>
      </c>
      <c r="D6196" s="629">
        <v>1476</v>
      </c>
      <c r="E6196" s="451">
        <v>30000</v>
      </c>
      <c r="F6196" s="630" t="s">
        <v>2823</v>
      </c>
      <c r="G6196" s="313" t="s">
        <v>6467</v>
      </c>
      <c r="H6196" s="634">
        <v>44659</v>
      </c>
      <c r="I6196" s="628">
        <f t="shared" si="77"/>
        <v>44659</v>
      </c>
      <c r="J6196" s="632"/>
    </row>
    <row r="6197" spans="1:10" s="243" customFormat="1">
      <c r="A6197" s="635" t="s">
        <v>2806</v>
      </c>
      <c r="B6197" s="415" t="s">
        <v>2725</v>
      </c>
      <c r="C6197" s="313" t="s">
        <v>2726</v>
      </c>
      <c r="D6197" s="629">
        <v>1477</v>
      </c>
      <c r="E6197" s="451">
        <v>30000</v>
      </c>
      <c r="F6197" s="630" t="s">
        <v>3742</v>
      </c>
      <c r="G6197" s="313" t="s">
        <v>6467</v>
      </c>
      <c r="H6197" s="634">
        <v>44659</v>
      </c>
      <c r="I6197" s="628">
        <f t="shared" si="77"/>
        <v>44659</v>
      </c>
      <c r="J6197" s="632"/>
    </row>
    <row r="6198" spans="1:10" s="243" customFormat="1">
      <c r="A6198" s="635" t="s">
        <v>2850</v>
      </c>
      <c r="B6198" s="415" t="s">
        <v>2725</v>
      </c>
      <c r="C6198" s="313" t="s">
        <v>2726</v>
      </c>
      <c r="D6198" s="629">
        <v>1478</v>
      </c>
      <c r="E6198" s="451">
        <v>30000</v>
      </c>
      <c r="F6198" s="630" t="s">
        <v>6272</v>
      </c>
      <c r="G6198" s="313" t="s">
        <v>6467</v>
      </c>
      <c r="H6198" s="634">
        <v>44659</v>
      </c>
      <c r="I6198" s="628">
        <f t="shared" si="77"/>
        <v>44659</v>
      </c>
      <c r="J6198" s="632"/>
    </row>
    <row r="6199" spans="1:10" s="243" customFormat="1">
      <c r="A6199" s="635" t="s">
        <v>2942</v>
      </c>
      <c r="B6199" s="415" t="s">
        <v>2725</v>
      </c>
      <c r="C6199" s="313" t="s">
        <v>2726</v>
      </c>
      <c r="D6199" s="629">
        <v>1479</v>
      </c>
      <c r="E6199" s="451">
        <v>10000</v>
      </c>
      <c r="F6199" s="630" t="s">
        <v>6403</v>
      </c>
      <c r="G6199" s="313" t="s">
        <v>6467</v>
      </c>
      <c r="H6199" s="634">
        <v>44659</v>
      </c>
      <c r="I6199" s="628">
        <f t="shared" si="77"/>
        <v>44659</v>
      </c>
      <c r="J6199" s="632"/>
    </row>
    <row r="6200" spans="1:10" s="243" customFormat="1">
      <c r="A6200" s="635" t="s">
        <v>2797</v>
      </c>
      <c r="B6200" s="415" t="s">
        <v>2725</v>
      </c>
      <c r="C6200" s="313" t="s">
        <v>2726</v>
      </c>
      <c r="D6200" s="629">
        <v>1480</v>
      </c>
      <c r="E6200" s="451">
        <v>30000</v>
      </c>
      <c r="F6200" s="630" t="s">
        <v>3973</v>
      </c>
      <c r="G6200" s="313" t="s">
        <v>6467</v>
      </c>
      <c r="H6200" s="634">
        <v>44659</v>
      </c>
      <c r="I6200" s="628">
        <f t="shared" si="77"/>
        <v>44659</v>
      </c>
      <c r="J6200" s="632"/>
    </row>
    <row r="6201" spans="1:10" s="243" customFormat="1">
      <c r="A6201" s="635" t="s">
        <v>2742</v>
      </c>
      <c r="B6201" s="415" t="s">
        <v>2725</v>
      </c>
      <c r="C6201" s="313" t="s">
        <v>2726</v>
      </c>
      <c r="D6201" s="629">
        <v>1481</v>
      </c>
      <c r="E6201" s="451">
        <v>3890</v>
      </c>
      <c r="F6201" s="630" t="s">
        <v>3849</v>
      </c>
      <c r="G6201" s="313" t="s">
        <v>6467</v>
      </c>
      <c r="H6201" s="634">
        <v>44659</v>
      </c>
      <c r="I6201" s="628">
        <f t="shared" si="77"/>
        <v>44659</v>
      </c>
      <c r="J6201" s="632"/>
    </row>
    <row r="6202" spans="1:10" s="243" customFormat="1">
      <c r="A6202" s="635" t="s">
        <v>2789</v>
      </c>
      <c r="B6202" s="415" t="s">
        <v>2725</v>
      </c>
      <c r="C6202" s="313" t="s">
        <v>2726</v>
      </c>
      <c r="D6202" s="629">
        <v>1482</v>
      </c>
      <c r="E6202" s="451">
        <v>30000</v>
      </c>
      <c r="F6202" s="630" t="s">
        <v>2790</v>
      </c>
      <c r="G6202" s="313" t="s">
        <v>6467</v>
      </c>
      <c r="H6202" s="634">
        <v>44659</v>
      </c>
      <c r="I6202" s="628">
        <f t="shared" si="77"/>
        <v>44659</v>
      </c>
      <c r="J6202" s="632"/>
    </row>
    <row r="6203" spans="1:10" s="243" customFormat="1">
      <c r="A6203" s="635" t="s">
        <v>2785</v>
      </c>
      <c r="B6203" s="415" t="s">
        <v>2725</v>
      </c>
      <c r="C6203" s="313" t="s">
        <v>2726</v>
      </c>
      <c r="D6203" s="629">
        <v>1483</v>
      </c>
      <c r="E6203" s="451">
        <v>21000</v>
      </c>
      <c r="F6203" s="630" t="s">
        <v>3792</v>
      </c>
      <c r="G6203" s="313" t="s">
        <v>6467</v>
      </c>
      <c r="H6203" s="634">
        <v>44659</v>
      </c>
      <c r="I6203" s="628">
        <f t="shared" si="77"/>
        <v>44659</v>
      </c>
      <c r="J6203" s="632"/>
    </row>
    <row r="6204" spans="1:10" s="243" customFormat="1">
      <c r="A6204" s="635" t="s">
        <v>2966</v>
      </c>
      <c r="B6204" s="415" t="s">
        <v>2725</v>
      </c>
      <c r="C6204" s="313" t="s">
        <v>2726</v>
      </c>
      <c r="D6204" s="629">
        <v>1484</v>
      </c>
      <c r="E6204" s="451">
        <v>16000</v>
      </c>
      <c r="F6204" s="630" t="s">
        <v>6523</v>
      </c>
      <c r="G6204" s="313" t="s">
        <v>6467</v>
      </c>
      <c r="H6204" s="634">
        <v>44659</v>
      </c>
      <c r="I6204" s="628">
        <f t="shared" si="77"/>
        <v>44659</v>
      </c>
      <c r="J6204" s="632"/>
    </row>
    <row r="6205" spans="1:10" s="243" customFormat="1">
      <c r="A6205" s="635" t="s">
        <v>2766</v>
      </c>
      <c r="B6205" s="415" t="s">
        <v>2725</v>
      </c>
      <c r="C6205" s="313" t="s">
        <v>2726</v>
      </c>
      <c r="D6205" s="629">
        <v>1485</v>
      </c>
      <c r="E6205" s="451">
        <v>22000</v>
      </c>
      <c r="F6205" s="630" t="s">
        <v>6524</v>
      </c>
      <c r="G6205" s="313" t="s">
        <v>6467</v>
      </c>
      <c r="H6205" s="634">
        <v>44659</v>
      </c>
      <c r="I6205" s="628">
        <f t="shared" si="77"/>
        <v>44659</v>
      </c>
      <c r="J6205" s="632"/>
    </row>
    <row r="6206" spans="1:10" s="243" customFormat="1">
      <c r="A6206" s="635" t="s">
        <v>2766</v>
      </c>
      <c r="B6206" s="415" t="s">
        <v>2725</v>
      </c>
      <c r="C6206" s="313" t="s">
        <v>2726</v>
      </c>
      <c r="D6206" s="629">
        <v>1486</v>
      </c>
      <c r="E6206" s="451">
        <v>22000</v>
      </c>
      <c r="F6206" s="630" t="s">
        <v>6525</v>
      </c>
      <c r="G6206" s="313" t="s">
        <v>6467</v>
      </c>
      <c r="H6206" s="634">
        <v>44659</v>
      </c>
      <c r="I6206" s="628">
        <f t="shared" si="77"/>
        <v>44659</v>
      </c>
      <c r="J6206" s="632"/>
    </row>
    <row r="6207" spans="1:10" s="243" customFormat="1">
      <c r="A6207" s="635" t="s">
        <v>2767</v>
      </c>
      <c r="B6207" s="415" t="s">
        <v>2725</v>
      </c>
      <c r="C6207" s="313" t="s">
        <v>2726</v>
      </c>
      <c r="D6207" s="629">
        <v>1487</v>
      </c>
      <c r="E6207" s="451">
        <v>30000</v>
      </c>
      <c r="F6207" s="630" t="s">
        <v>3284</v>
      </c>
      <c r="G6207" s="313" t="s">
        <v>6467</v>
      </c>
      <c r="H6207" s="634">
        <v>44659</v>
      </c>
      <c r="I6207" s="628">
        <f t="shared" si="77"/>
        <v>44659</v>
      </c>
      <c r="J6207" s="632"/>
    </row>
    <row r="6208" spans="1:10" s="243" customFormat="1">
      <c r="A6208" s="635" t="s">
        <v>3231</v>
      </c>
      <c r="B6208" s="415" t="s">
        <v>1632</v>
      </c>
      <c r="C6208" s="313" t="s">
        <v>2726</v>
      </c>
      <c r="D6208" s="629" t="s">
        <v>3573</v>
      </c>
      <c r="E6208" s="451">
        <v>3537380.04</v>
      </c>
      <c r="F6208" s="630" t="s">
        <v>2762</v>
      </c>
      <c r="G6208" s="313" t="s">
        <v>6467</v>
      </c>
      <c r="H6208" s="634">
        <v>44659</v>
      </c>
      <c r="I6208" s="628">
        <f t="shared" si="77"/>
        <v>44659</v>
      </c>
      <c r="J6208" s="632"/>
    </row>
    <row r="6209" spans="1:10" s="243" customFormat="1" ht="23.25">
      <c r="A6209" s="635" t="s">
        <v>2942</v>
      </c>
      <c r="B6209" s="415" t="s">
        <v>2725</v>
      </c>
      <c r="C6209" s="313" t="s">
        <v>2726</v>
      </c>
      <c r="D6209" s="629">
        <v>1489</v>
      </c>
      <c r="E6209" s="451">
        <v>30000</v>
      </c>
      <c r="F6209" s="630" t="s">
        <v>6269</v>
      </c>
      <c r="G6209" s="313" t="s">
        <v>6467</v>
      </c>
      <c r="H6209" s="634">
        <v>44659</v>
      </c>
      <c r="I6209" s="628">
        <f t="shared" si="77"/>
        <v>44659</v>
      </c>
      <c r="J6209" s="632"/>
    </row>
    <row r="6210" spans="1:10" s="243" customFormat="1">
      <c r="A6210" s="635" t="s">
        <v>2759</v>
      </c>
      <c r="B6210" s="415" t="s">
        <v>2725</v>
      </c>
      <c r="C6210" s="313" t="s">
        <v>2726</v>
      </c>
      <c r="D6210" s="629">
        <v>1490</v>
      </c>
      <c r="E6210" s="451">
        <v>30000</v>
      </c>
      <c r="F6210" s="630" t="s">
        <v>3179</v>
      </c>
      <c r="G6210" s="313" t="s">
        <v>6467</v>
      </c>
      <c r="H6210" s="634">
        <v>44659</v>
      </c>
      <c r="I6210" s="628">
        <f t="shared" si="77"/>
        <v>44659</v>
      </c>
      <c r="J6210" s="632"/>
    </row>
    <row r="6211" spans="1:10" s="243" customFormat="1">
      <c r="A6211" s="635" t="s">
        <v>2866</v>
      </c>
      <c r="B6211" s="415" t="s">
        <v>2725</v>
      </c>
      <c r="C6211" s="313" t="s">
        <v>2726</v>
      </c>
      <c r="D6211" s="629">
        <v>1491</v>
      </c>
      <c r="E6211" s="451">
        <v>10000</v>
      </c>
      <c r="F6211" s="630" t="s">
        <v>3276</v>
      </c>
      <c r="G6211" s="313" t="s">
        <v>6467</v>
      </c>
      <c r="H6211" s="634">
        <v>44659</v>
      </c>
      <c r="I6211" s="628">
        <f t="shared" si="77"/>
        <v>44659</v>
      </c>
      <c r="J6211" s="632"/>
    </row>
    <row r="6212" spans="1:10" s="243" customFormat="1">
      <c r="A6212" s="635" t="s">
        <v>2955</v>
      </c>
      <c r="B6212" s="415" t="s">
        <v>2725</v>
      </c>
      <c r="C6212" s="313" t="s">
        <v>2726</v>
      </c>
      <c r="D6212" s="629">
        <v>1492</v>
      </c>
      <c r="E6212" s="451">
        <v>30000</v>
      </c>
      <c r="F6212" s="630" t="s">
        <v>6526</v>
      </c>
      <c r="G6212" s="313" t="s">
        <v>6467</v>
      </c>
      <c r="H6212" s="634">
        <v>44662</v>
      </c>
      <c r="I6212" s="628">
        <f t="shared" si="77"/>
        <v>44662</v>
      </c>
      <c r="J6212" s="632"/>
    </row>
    <row r="6213" spans="1:10" s="243" customFormat="1">
      <c r="A6213" s="635" t="s">
        <v>2963</v>
      </c>
      <c r="B6213" s="415" t="s">
        <v>2725</v>
      </c>
      <c r="C6213" s="313" t="s">
        <v>2726</v>
      </c>
      <c r="D6213" s="629">
        <v>1493</v>
      </c>
      <c r="E6213" s="451">
        <v>31500</v>
      </c>
      <c r="F6213" s="630" t="s">
        <v>3914</v>
      </c>
      <c r="G6213" s="313" t="s">
        <v>6467</v>
      </c>
      <c r="H6213" s="634">
        <v>44662</v>
      </c>
      <c r="I6213" s="628">
        <f t="shared" si="77"/>
        <v>44662</v>
      </c>
      <c r="J6213" s="632"/>
    </row>
    <row r="6214" spans="1:10" s="243" customFormat="1">
      <c r="A6214" s="635" t="s">
        <v>2791</v>
      </c>
      <c r="B6214" s="415" t="s">
        <v>2725</v>
      </c>
      <c r="C6214" s="313" t="s">
        <v>2726</v>
      </c>
      <c r="D6214" s="629">
        <v>1494</v>
      </c>
      <c r="E6214" s="451">
        <v>15000</v>
      </c>
      <c r="F6214" s="630" t="s">
        <v>3926</v>
      </c>
      <c r="G6214" s="313" t="s">
        <v>6467</v>
      </c>
      <c r="H6214" s="634">
        <v>44662</v>
      </c>
      <c r="I6214" s="628">
        <f t="shared" ref="I6214:I6277" si="78">H6214+0</f>
        <v>44662</v>
      </c>
      <c r="J6214" s="632"/>
    </row>
    <row r="6215" spans="1:10" s="243" customFormat="1">
      <c r="A6215" s="635" t="s">
        <v>2797</v>
      </c>
      <c r="B6215" s="415" t="s">
        <v>2725</v>
      </c>
      <c r="C6215" s="313" t="s">
        <v>2726</v>
      </c>
      <c r="D6215" s="629">
        <v>1495</v>
      </c>
      <c r="E6215" s="451">
        <v>30000</v>
      </c>
      <c r="F6215" s="630" t="s">
        <v>3534</v>
      </c>
      <c r="G6215" s="313" t="s">
        <v>6467</v>
      </c>
      <c r="H6215" s="634">
        <v>44662</v>
      </c>
      <c r="I6215" s="628">
        <f t="shared" si="78"/>
        <v>44662</v>
      </c>
      <c r="J6215" s="632"/>
    </row>
    <row r="6216" spans="1:10" s="243" customFormat="1">
      <c r="A6216" s="635" t="s">
        <v>2789</v>
      </c>
      <c r="B6216" s="415" t="s">
        <v>2725</v>
      </c>
      <c r="C6216" s="313" t="s">
        <v>2726</v>
      </c>
      <c r="D6216" s="629">
        <v>1496</v>
      </c>
      <c r="E6216" s="451">
        <v>30000</v>
      </c>
      <c r="F6216" s="630" t="s">
        <v>6262</v>
      </c>
      <c r="G6216" s="313" t="s">
        <v>6467</v>
      </c>
      <c r="H6216" s="634">
        <v>44662</v>
      </c>
      <c r="I6216" s="628">
        <f t="shared" si="78"/>
        <v>44662</v>
      </c>
      <c r="J6216" s="632"/>
    </row>
    <row r="6217" spans="1:10" s="243" customFormat="1">
      <c r="A6217" s="635" t="s">
        <v>2789</v>
      </c>
      <c r="B6217" s="415" t="s">
        <v>2725</v>
      </c>
      <c r="C6217" s="313" t="s">
        <v>2726</v>
      </c>
      <c r="D6217" s="629">
        <v>1497</v>
      </c>
      <c r="E6217" s="451">
        <v>30000</v>
      </c>
      <c r="F6217" s="630" t="s">
        <v>3906</v>
      </c>
      <c r="G6217" s="313" t="s">
        <v>6467</v>
      </c>
      <c r="H6217" s="634">
        <v>44662</v>
      </c>
      <c r="I6217" s="628">
        <f t="shared" si="78"/>
        <v>44662</v>
      </c>
      <c r="J6217" s="632"/>
    </row>
    <row r="6218" spans="1:10" s="243" customFormat="1">
      <c r="A6218" s="635" t="s">
        <v>2749</v>
      </c>
      <c r="B6218" s="415" t="s">
        <v>2725</v>
      </c>
      <c r="C6218" s="313" t="s">
        <v>2726</v>
      </c>
      <c r="D6218" s="629">
        <v>1498</v>
      </c>
      <c r="E6218" s="451">
        <v>30000</v>
      </c>
      <c r="F6218" s="630" t="s">
        <v>6263</v>
      </c>
      <c r="G6218" s="313" t="s">
        <v>6467</v>
      </c>
      <c r="H6218" s="634">
        <v>44662</v>
      </c>
      <c r="I6218" s="628">
        <f t="shared" si="78"/>
        <v>44662</v>
      </c>
      <c r="J6218" s="632"/>
    </row>
    <row r="6219" spans="1:10" s="243" customFormat="1">
      <c r="A6219" s="635" t="s">
        <v>2806</v>
      </c>
      <c r="B6219" s="415" t="s">
        <v>2725</v>
      </c>
      <c r="C6219" s="313" t="s">
        <v>2726</v>
      </c>
      <c r="D6219" s="629">
        <v>1499</v>
      </c>
      <c r="E6219" s="451">
        <v>30000</v>
      </c>
      <c r="F6219" s="630" t="s">
        <v>3153</v>
      </c>
      <c r="G6219" s="313" t="s">
        <v>6467</v>
      </c>
      <c r="H6219" s="634">
        <v>44662</v>
      </c>
      <c r="I6219" s="628">
        <f t="shared" si="78"/>
        <v>44662</v>
      </c>
      <c r="J6219" s="632"/>
    </row>
    <row r="6220" spans="1:10" s="243" customFormat="1">
      <c r="A6220" s="635" t="s">
        <v>2791</v>
      </c>
      <c r="B6220" s="415" t="s">
        <v>2725</v>
      </c>
      <c r="C6220" s="313" t="s">
        <v>2726</v>
      </c>
      <c r="D6220" s="629">
        <v>1500</v>
      </c>
      <c r="E6220" s="451">
        <v>10000</v>
      </c>
      <c r="F6220" s="630" t="s">
        <v>3185</v>
      </c>
      <c r="G6220" s="313" t="s">
        <v>6467</v>
      </c>
      <c r="H6220" s="634">
        <v>44662</v>
      </c>
      <c r="I6220" s="628">
        <f t="shared" si="78"/>
        <v>44662</v>
      </c>
      <c r="J6220" s="632"/>
    </row>
    <row r="6221" spans="1:10" s="243" customFormat="1">
      <c r="A6221" s="635" t="s">
        <v>2767</v>
      </c>
      <c r="B6221" s="415" t="s">
        <v>2725</v>
      </c>
      <c r="C6221" s="313" t="s">
        <v>2726</v>
      </c>
      <c r="D6221" s="629">
        <v>1501</v>
      </c>
      <c r="E6221" s="451">
        <v>20000</v>
      </c>
      <c r="F6221" s="630" t="s">
        <v>2922</v>
      </c>
      <c r="G6221" s="313" t="s">
        <v>6467</v>
      </c>
      <c r="H6221" s="634">
        <v>44662</v>
      </c>
      <c r="I6221" s="628">
        <f t="shared" si="78"/>
        <v>44662</v>
      </c>
      <c r="J6221" s="632"/>
    </row>
    <row r="6222" spans="1:10" s="243" customFormat="1">
      <c r="A6222" s="635" t="s">
        <v>2942</v>
      </c>
      <c r="B6222" s="415" t="s">
        <v>2725</v>
      </c>
      <c r="C6222" s="313" t="s">
        <v>2726</v>
      </c>
      <c r="D6222" s="629">
        <v>1502</v>
      </c>
      <c r="E6222" s="451">
        <v>20000</v>
      </c>
      <c r="F6222" s="630" t="s">
        <v>2776</v>
      </c>
      <c r="G6222" s="313" t="s">
        <v>6467</v>
      </c>
      <c r="H6222" s="634">
        <v>44662</v>
      </c>
      <c r="I6222" s="628">
        <f t="shared" si="78"/>
        <v>44662</v>
      </c>
      <c r="J6222" s="632"/>
    </row>
    <row r="6223" spans="1:10" s="243" customFormat="1">
      <c r="A6223" s="635" t="s">
        <v>2767</v>
      </c>
      <c r="B6223" s="415" t="s">
        <v>2725</v>
      </c>
      <c r="C6223" s="313" t="s">
        <v>2726</v>
      </c>
      <c r="D6223" s="629">
        <v>1503</v>
      </c>
      <c r="E6223" s="451">
        <v>20000</v>
      </c>
      <c r="F6223" s="630" t="s">
        <v>3246</v>
      </c>
      <c r="G6223" s="313" t="s">
        <v>6467</v>
      </c>
      <c r="H6223" s="634">
        <v>44662</v>
      </c>
      <c r="I6223" s="628">
        <f t="shared" si="78"/>
        <v>44662</v>
      </c>
      <c r="J6223" s="632"/>
    </row>
    <row r="6224" spans="1:10" s="243" customFormat="1" ht="23.25">
      <c r="A6224" s="635" t="s">
        <v>2797</v>
      </c>
      <c r="B6224" s="415" t="s">
        <v>2725</v>
      </c>
      <c r="C6224" s="313" t="s">
        <v>2726</v>
      </c>
      <c r="D6224" s="629">
        <v>1504</v>
      </c>
      <c r="E6224" s="451">
        <v>20000</v>
      </c>
      <c r="F6224" s="630" t="s">
        <v>3099</v>
      </c>
      <c r="G6224" s="313" t="s">
        <v>6467</v>
      </c>
      <c r="H6224" s="634">
        <v>44662</v>
      </c>
      <c r="I6224" s="628">
        <f t="shared" si="78"/>
        <v>44662</v>
      </c>
      <c r="J6224" s="632"/>
    </row>
    <row r="6225" spans="1:10" s="243" customFormat="1">
      <c r="A6225" s="635" t="s">
        <v>2789</v>
      </c>
      <c r="B6225" s="415" t="s">
        <v>2725</v>
      </c>
      <c r="C6225" s="313" t="s">
        <v>2726</v>
      </c>
      <c r="D6225" s="629">
        <v>1505</v>
      </c>
      <c r="E6225" s="451">
        <v>20000</v>
      </c>
      <c r="F6225" s="630" t="s">
        <v>2820</v>
      </c>
      <c r="G6225" s="313" t="s">
        <v>6467</v>
      </c>
      <c r="H6225" s="634">
        <v>44662</v>
      </c>
      <c r="I6225" s="628">
        <f t="shared" si="78"/>
        <v>44662</v>
      </c>
      <c r="J6225" s="632"/>
    </row>
    <row r="6226" spans="1:10" s="243" customFormat="1" ht="23.25">
      <c r="A6226" s="635" t="s">
        <v>2895</v>
      </c>
      <c r="B6226" s="415" t="s">
        <v>2725</v>
      </c>
      <c r="C6226" s="313" t="s">
        <v>2726</v>
      </c>
      <c r="D6226" s="629">
        <v>1506</v>
      </c>
      <c r="E6226" s="451">
        <v>2470</v>
      </c>
      <c r="F6226" s="630" t="s">
        <v>6527</v>
      </c>
      <c r="G6226" s="313" t="s">
        <v>6467</v>
      </c>
      <c r="H6226" s="634">
        <v>44662</v>
      </c>
      <c r="I6226" s="628">
        <f t="shared" si="78"/>
        <v>44662</v>
      </c>
      <c r="J6226" s="632"/>
    </row>
    <row r="6227" spans="1:10" s="243" customFormat="1">
      <c r="A6227" s="635" t="s">
        <v>3471</v>
      </c>
      <c r="B6227" s="415" t="s">
        <v>2831</v>
      </c>
      <c r="C6227" s="313" t="s">
        <v>2726</v>
      </c>
      <c r="D6227" s="629" t="s">
        <v>2882</v>
      </c>
      <c r="E6227" s="451">
        <v>49200</v>
      </c>
      <c r="F6227" s="630" t="s">
        <v>6528</v>
      </c>
      <c r="G6227" s="313" t="s">
        <v>6467</v>
      </c>
      <c r="H6227" s="634">
        <v>44662</v>
      </c>
      <c r="I6227" s="628">
        <f t="shared" si="78"/>
        <v>44662</v>
      </c>
      <c r="J6227" s="632"/>
    </row>
    <row r="6228" spans="1:10" s="243" customFormat="1" ht="23.25">
      <c r="A6228" s="635" t="s">
        <v>2958</v>
      </c>
      <c r="B6228" s="415" t="s">
        <v>2725</v>
      </c>
      <c r="C6228" s="313" t="s">
        <v>2726</v>
      </c>
      <c r="D6228" s="629">
        <v>1508</v>
      </c>
      <c r="E6228" s="451">
        <v>10000</v>
      </c>
      <c r="F6228" s="630" t="s">
        <v>3861</v>
      </c>
      <c r="G6228" s="313" t="s">
        <v>6467</v>
      </c>
      <c r="H6228" s="634">
        <v>44662</v>
      </c>
      <c r="I6228" s="628">
        <f t="shared" si="78"/>
        <v>44662</v>
      </c>
      <c r="J6228" s="632"/>
    </row>
    <row r="6229" spans="1:10" s="243" customFormat="1">
      <c r="A6229" s="635" t="s">
        <v>2731</v>
      </c>
      <c r="B6229" s="415" t="s">
        <v>2732</v>
      </c>
      <c r="C6229" s="313" t="s">
        <v>2726</v>
      </c>
      <c r="D6229" s="629" t="s">
        <v>2876</v>
      </c>
      <c r="E6229" s="451">
        <v>64002</v>
      </c>
      <c r="F6229" s="630" t="s">
        <v>3161</v>
      </c>
      <c r="G6229" s="313" t="s">
        <v>6467</v>
      </c>
      <c r="H6229" s="634">
        <v>44662</v>
      </c>
      <c r="I6229" s="628">
        <f t="shared" si="78"/>
        <v>44662</v>
      </c>
      <c r="J6229" s="632"/>
    </row>
    <row r="6230" spans="1:10" s="243" customFormat="1">
      <c r="A6230" s="635" t="s">
        <v>2731</v>
      </c>
      <c r="B6230" s="415" t="s">
        <v>2732</v>
      </c>
      <c r="C6230" s="313" t="s">
        <v>2726</v>
      </c>
      <c r="D6230" s="629" t="s">
        <v>2876</v>
      </c>
      <c r="E6230" s="451">
        <v>39936</v>
      </c>
      <c r="F6230" s="630" t="s">
        <v>3161</v>
      </c>
      <c r="G6230" s="313" t="s">
        <v>6467</v>
      </c>
      <c r="H6230" s="634">
        <v>44662</v>
      </c>
      <c r="I6230" s="628">
        <f t="shared" si="78"/>
        <v>44662</v>
      </c>
      <c r="J6230" s="632"/>
    </row>
    <row r="6231" spans="1:10" s="243" customFormat="1">
      <c r="A6231" s="635" t="s">
        <v>2791</v>
      </c>
      <c r="B6231" s="415" t="s">
        <v>2725</v>
      </c>
      <c r="C6231" s="313" t="s">
        <v>2726</v>
      </c>
      <c r="D6231" s="629">
        <v>1511</v>
      </c>
      <c r="E6231" s="451">
        <v>10000</v>
      </c>
      <c r="F6231" s="630" t="s">
        <v>3029</v>
      </c>
      <c r="G6231" s="313" t="s">
        <v>6467</v>
      </c>
      <c r="H6231" s="634">
        <v>44662</v>
      </c>
      <c r="I6231" s="628">
        <f t="shared" si="78"/>
        <v>44662</v>
      </c>
      <c r="J6231" s="632"/>
    </row>
    <row r="6232" spans="1:10" s="243" customFormat="1" ht="23.25">
      <c r="A6232" s="635" t="s">
        <v>2791</v>
      </c>
      <c r="B6232" s="415" t="s">
        <v>2725</v>
      </c>
      <c r="C6232" s="313" t="s">
        <v>2726</v>
      </c>
      <c r="D6232" s="629">
        <v>1512</v>
      </c>
      <c r="E6232" s="451">
        <v>10000</v>
      </c>
      <c r="F6232" s="630" t="s">
        <v>2918</v>
      </c>
      <c r="G6232" s="313" t="s">
        <v>6467</v>
      </c>
      <c r="H6232" s="634">
        <v>44662</v>
      </c>
      <c r="I6232" s="628">
        <f t="shared" si="78"/>
        <v>44662</v>
      </c>
      <c r="J6232" s="632"/>
    </row>
    <row r="6233" spans="1:10" s="243" customFormat="1" ht="23.25">
      <c r="A6233" s="635" t="s">
        <v>2745</v>
      </c>
      <c r="B6233" s="415" t="s">
        <v>2831</v>
      </c>
      <c r="C6233" s="313" t="s">
        <v>2726</v>
      </c>
      <c r="D6233" s="629" t="s">
        <v>3832</v>
      </c>
      <c r="E6233" s="451">
        <v>13998</v>
      </c>
      <c r="F6233" s="630" t="s">
        <v>3835</v>
      </c>
      <c r="G6233" s="313" t="s">
        <v>6467</v>
      </c>
      <c r="H6233" s="634">
        <v>44662</v>
      </c>
      <c r="I6233" s="628">
        <f t="shared" si="78"/>
        <v>44662</v>
      </c>
      <c r="J6233" s="632"/>
    </row>
    <row r="6234" spans="1:10" s="243" customFormat="1">
      <c r="A6234" s="635" t="s">
        <v>2789</v>
      </c>
      <c r="B6234" s="415" t="s">
        <v>2725</v>
      </c>
      <c r="C6234" s="313" t="s">
        <v>2726</v>
      </c>
      <c r="D6234" s="629">
        <v>1514</v>
      </c>
      <c r="E6234" s="451">
        <v>20000</v>
      </c>
      <c r="F6234" s="630" t="s">
        <v>3255</v>
      </c>
      <c r="G6234" s="313" t="s">
        <v>6467</v>
      </c>
      <c r="H6234" s="634">
        <v>44662</v>
      </c>
      <c r="I6234" s="628">
        <f t="shared" si="78"/>
        <v>44662</v>
      </c>
      <c r="J6234" s="632"/>
    </row>
    <row r="6235" spans="1:10" s="243" customFormat="1">
      <c r="A6235" s="635" t="s">
        <v>2850</v>
      </c>
      <c r="B6235" s="415" t="s">
        <v>2725</v>
      </c>
      <c r="C6235" s="313" t="s">
        <v>2726</v>
      </c>
      <c r="D6235" s="629">
        <v>1515</v>
      </c>
      <c r="E6235" s="451">
        <v>20000</v>
      </c>
      <c r="F6235" s="630" t="s">
        <v>3988</v>
      </c>
      <c r="G6235" s="313" t="s">
        <v>6467</v>
      </c>
      <c r="H6235" s="634">
        <v>44662</v>
      </c>
      <c r="I6235" s="628">
        <f t="shared" si="78"/>
        <v>44662</v>
      </c>
      <c r="J6235" s="632"/>
    </row>
    <row r="6236" spans="1:10" s="243" customFormat="1">
      <c r="A6236" s="635" t="s">
        <v>2749</v>
      </c>
      <c r="B6236" s="415" t="s">
        <v>2725</v>
      </c>
      <c r="C6236" s="313" t="s">
        <v>2726</v>
      </c>
      <c r="D6236" s="629">
        <v>1516</v>
      </c>
      <c r="E6236" s="451">
        <v>20000</v>
      </c>
      <c r="F6236" s="630" t="s">
        <v>3137</v>
      </c>
      <c r="G6236" s="313" t="s">
        <v>6467</v>
      </c>
      <c r="H6236" s="634">
        <v>44662</v>
      </c>
      <c r="I6236" s="628">
        <f t="shared" si="78"/>
        <v>44662</v>
      </c>
      <c r="J6236" s="632"/>
    </row>
    <row r="6237" spans="1:10" s="243" customFormat="1">
      <c r="A6237" s="635" t="s">
        <v>2806</v>
      </c>
      <c r="B6237" s="415" t="s">
        <v>2725</v>
      </c>
      <c r="C6237" s="313" t="s">
        <v>2726</v>
      </c>
      <c r="D6237" s="629">
        <v>1517</v>
      </c>
      <c r="E6237" s="451">
        <v>20000</v>
      </c>
      <c r="F6237" s="630" t="s">
        <v>3795</v>
      </c>
      <c r="G6237" s="313" t="s">
        <v>6467</v>
      </c>
      <c r="H6237" s="634">
        <v>44662</v>
      </c>
      <c r="I6237" s="628">
        <f t="shared" si="78"/>
        <v>44662</v>
      </c>
      <c r="J6237" s="632"/>
    </row>
    <row r="6238" spans="1:10" s="243" customFormat="1">
      <c r="A6238" s="635" t="s">
        <v>2797</v>
      </c>
      <c r="B6238" s="415" t="s">
        <v>2725</v>
      </c>
      <c r="C6238" s="313" t="s">
        <v>2726</v>
      </c>
      <c r="D6238" s="629">
        <v>1518</v>
      </c>
      <c r="E6238" s="451">
        <v>20000</v>
      </c>
      <c r="F6238" s="630" t="s">
        <v>4008</v>
      </c>
      <c r="G6238" s="313" t="s">
        <v>6467</v>
      </c>
      <c r="H6238" s="634">
        <v>44662</v>
      </c>
      <c r="I6238" s="628">
        <f t="shared" si="78"/>
        <v>44662</v>
      </c>
      <c r="J6238" s="632"/>
    </row>
    <row r="6239" spans="1:10" s="243" customFormat="1" ht="23.25">
      <c r="A6239" s="635" t="s">
        <v>2759</v>
      </c>
      <c r="B6239" s="415" t="s">
        <v>2725</v>
      </c>
      <c r="C6239" s="313" t="s">
        <v>2726</v>
      </c>
      <c r="D6239" s="629">
        <v>1519</v>
      </c>
      <c r="E6239" s="451">
        <v>30000</v>
      </c>
      <c r="F6239" s="630" t="s">
        <v>3805</v>
      </c>
      <c r="G6239" s="313" t="s">
        <v>6467</v>
      </c>
      <c r="H6239" s="634">
        <v>44662</v>
      </c>
      <c r="I6239" s="628">
        <f t="shared" si="78"/>
        <v>44662</v>
      </c>
      <c r="J6239" s="632"/>
    </row>
    <row r="6240" spans="1:10" s="243" customFormat="1">
      <c r="A6240" s="635" t="s">
        <v>2768</v>
      </c>
      <c r="B6240" s="415" t="s">
        <v>2725</v>
      </c>
      <c r="C6240" s="313" t="s">
        <v>2726</v>
      </c>
      <c r="D6240" s="629">
        <v>1520</v>
      </c>
      <c r="E6240" s="451">
        <v>18000</v>
      </c>
      <c r="F6240" s="630" t="s">
        <v>6529</v>
      </c>
      <c r="G6240" s="313" t="s">
        <v>6467</v>
      </c>
      <c r="H6240" s="634">
        <v>44662</v>
      </c>
      <c r="I6240" s="628">
        <f t="shared" si="78"/>
        <v>44662</v>
      </c>
      <c r="J6240" s="632"/>
    </row>
    <row r="6241" spans="1:10" s="243" customFormat="1" ht="23.25">
      <c r="A6241" s="635" t="s">
        <v>3124</v>
      </c>
      <c r="B6241" s="415" t="s">
        <v>2732</v>
      </c>
      <c r="C6241" s="313" t="s">
        <v>2726</v>
      </c>
      <c r="D6241" s="629" t="s">
        <v>6530</v>
      </c>
      <c r="E6241" s="451">
        <v>80653</v>
      </c>
      <c r="F6241" s="630" t="s">
        <v>3121</v>
      </c>
      <c r="G6241" s="313" t="s">
        <v>6467</v>
      </c>
      <c r="H6241" s="634">
        <v>44662</v>
      </c>
      <c r="I6241" s="628">
        <f t="shared" si="78"/>
        <v>44662</v>
      </c>
      <c r="J6241" s="632"/>
    </row>
    <row r="6242" spans="1:10" s="243" customFormat="1" ht="23.25">
      <c r="A6242" s="635" t="s">
        <v>3124</v>
      </c>
      <c r="B6242" s="415" t="s">
        <v>2732</v>
      </c>
      <c r="C6242" s="313" t="s">
        <v>2726</v>
      </c>
      <c r="D6242" s="629" t="s">
        <v>6530</v>
      </c>
      <c r="E6242" s="451">
        <v>48723</v>
      </c>
      <c r="F6242" s="630" t="s">
        <v>3121</v>
      </c>
      <c r="G6242" s="313" t="s">
        <v>6467</v>
      </c>
      <c r="H6242" s="634">
        <v>44662</v>
      </c>
      <c r="I6242" s="628">
        <f t="shared" si="78"/>
        <v>44662</v>
      </c>
      <c r="J6242" s="632"/>
    </row>
    <row r="6243" spans="1:10" s="243" customFormat="1">
      <c r="A6243" s="635" t="s">
        <v>3211</v>
      </c>
      <c r="B6243" s="415" t="s">
        <v>2732</v>
      </c>
      <c r="C6243" s="313" t="s">
        <v>2726</v>
      </c>
      <c r="D6243" s="629" t="s">
        <v>6531</v>
      </c>
      <c r="E6243" s="451">
        <v>905765</v>
      </c>
      <c r="F6243" s="630" t="s">
        <v>6532</v>
      </c>
      <c r="G6243" s="313" t="s">
        <v>6467</v>
      </c>
      <c r="H6243" s="634">
        <v>44662</v>
      </c>
      <c r="I6243" s="628">
        <f t="shared" si="78"/>
        <v>44662</v>
      </c>
      <c r="J6243" s="632"/>
    </row>
    <row r="6244" spans="1:10" s="243" customFormat="1">
      <c r="A6244" s="635" t="s">
        <v>2791</v>
      </c>
      <c r="B6244" s="415" t="s">
        <v>2725</v>
      </c>
      <c r="C6244" s="313" t="s">
        <v>2726</v>
      </c>
      <c r="D6244" s="629">
        <v>1524</v>
      </c>
      <c r="E6244" s="451">
        <v>15000</v>
      </c>
      <c r="F6244" s="630" t="s">
        <v>3825</v>
      </c>
      <c r="G6244" s="313" t="s">
        <v>6467</v>
      </c>
      <c r="H6244" s="634">
        <v>44663</v>
      </c>
      <c r="I6244" s="628">
        <f t="shared" si="78"/>
        <v>44663</v>
      </c>
      <c r="J6244" s="632"/>
    </row>
    <row r="6245" spans="1:10" s="243" customFormat="1">
      <c r="A6245" s="635" t="s">
        <v>2791</v>
      </c>
      <c r="B6245" s="415" t="s">
        <v>2725</v>
      </c>
      <c r="C6245" s="313" t="s">
        <v>2726</v>
      </c>
      <c r="D6245" s="629">
        <v>1525</v>
      </c>
      <c r="E6245" s="451">
        <v>15000</v>
      </c>
      <c r="F6245" s="630" t="s">
        <v>3409</v>
      </c>
      <c r="G6245" s="313" t="s">
        <v>6467</v>
      </c>
      <c r="H6245" s="634">
        <v>44663</v>
      </c>
      <c r="I6245" s="628">
        <f t="shared" si="78"/>
        <v>44663</v>
      </c>
      <c r="J6245" s="632"/>
    </row>
    <row r="6246" spans="1:10" s="243" customFormat="1">
      <c r="A6246" s="635" t="s">
        <v>2767</v>
      </c>
      <c r="B6246" s="415" t="s">
        <v>2725</v>
      </c>
      <c r="C6246" s="313" t="s">
        <v>2726</v>
      </c>
      <c r="D6246" s="629">
        <v>1526</v>
      </c>
      <c r="E6246" s="451">
        <v>20000</v>
      </c>
      <c r="F6246" s="630" t="s">
        <v>3297</v>
      </c>
      <c r="G6246" s="313" t="s">
        <v>6467</v>
      </c>
      <c r="H6246" s="634">
        <v>44663</v>
      </c>
      <c r="I6246" s="628">
        <f t="shared" si="78"/>
        <v>44663</v>
      </c>
      <c r="J6246" s="632"/>
    </row>
    <row r="6247" spans="1:10" s="243" customFormat="1">
      <c r="A6247" s="635" t="s">
        <v>2806</v>
      </c>
      <c r="B6247" s="415" t="s">
        <v>2725</v>
      </c>
      <c r="C6247" s="313" t="s">
        <v>2726</v>
      </c>
      <c r="D6247" s="629">
        <v>1527</v>
      </c>
      <c r="E6247" s="451">
        <v>30000</v>
      </c>
      <c r="F6247" s="630" t="s">
        <v>3163</v>
      </c>
      <c r="G6247" s="313" t="s">
        <v>6467</v>
      </c>
      <c r="H6247" s="634">
        <v>44663</v>
      </c>
      <c r="I6247" s="628">
        <f t="shared" si="78"/>
        <v>44663</v>
      </c>
      <c r="J6247" s="632"/>
    </row>
    <row r="6248" spans="1:10" s="243" customFormat="1">
      <c r="A6248" s="635" t="s">
        <v>2942</v>
      </c>
      <c r="B6248" s="415" t="s">
        <v>2725</v>
      </c>
      <c r="C6248" s="313" t="s">
        <v>2726</v>
      </c>
      <c r="D6248" s="629">
        <v>1528</v>
      </c>
      <c r="E6248" s="451">
        <v>30000</v>
      </c>
      <c r="F6248" s="630" t="s">
        <v>3964</v>
      </c>
      <c r="G6248" s="313" t="s">
        <v>6467</v>
      </c>
      <c r="H6248" s="634">
        <v>44663</v>
      </c>
      <c r="I6248" s="628">
        <f t="shared" si="78"/>
        <v>44663</v>
      </c>
      <c r="J6248" s="632"/>
    </row>
    <row r="6249" spans="1:10" s="243" customFormat="1">
      <c r="A6249" s="635" t="s">
        <v>2789</v>
      </c>
      <c r="B6249" s="415" t="s">
        <v>2725</v>
      </c>
      <c r="C6249" s="313" t="s">
        <v>2726</v>
      </c>
      <c r="D6249" s="629">
        <v>1529</v>
      </c>
      <c r="E6249" s="451">
        <v>30000</v>
      </c>
      <c r="F6249" s="630" t="s">
        <v>3993</v>
      </c>
      <c r="G6249" s="313" t="s">
        <v>6467</v>
      </c>
      <c r="H6249" s="634">
        <v>44663</v>
      </c>
      <c r="I6249" s="628">
        <f t="shared" si="78"/>
        <v>44663</v>
      </c>
      <c r="J6249" s="632"/>
    </row>
    <row r="6250" spans="1:10" s="243" customFormat="1">
      <c r="A6250" s="635" t="s">
        <v>2850</v>
      </c>
      <c r="B6250" s="415" t="s">
        <v>2725</v>
      </c>
      <c r="C6250" s="313" t="s">
        <v>2726</v>
      </c>
      <c r="D6250" s="629">
        <v>1530</v>
      </c>
      <c r="E6250" s="451">
        <v>30000</v>
      </c>
      <c r="F6250" s="630" t="s">
        <v>4138</v>
      </c>
      <c r="G6250" s="313" t="s">
        <v>6467</v>
      </c>
      <c r="H6250" s="634">
        <v>44663</v>
      </c>
      <c r="I6250" s="628">
        <f t="shared" si="78"/>
        <v>44663</v>
      </c>
      <c r="J6250" s="632"/>
    </row>
    <row r="6251" spans="1:10" s="243" customFormat="1">
      <c r="A6251" s="635" t="s">
        <v>2749</v>
      </c>
      <c r="B6251" s="415" t="s">
        <v>2725</v>
      </c>
      <c r="C6251" s="313" t="s">
        <v>2726</v>
      </c>
      <c r="D6251" s="629">
        <v>1531</v>
      </c>
      <c r="E6251" s="451">
        <v>30000</v>
      </c>
      <c r="F6251" s="630" t="s">
        <v>3643</v>
      </c>
      <c r="G6251" s="313" t="s">
        <v>6467</v>
      </c>
      <c r="H6251" s="634">
        <v>44663</v>
      </c>
      <c r="I6251" s="628">
        <f t="shared" si="78"/>
        <v>44663</v>
      </c>
      <c r="J6251" s="632"/>
    </row>
    <row r="6252" spans="1:10" s="243" customFormat="1">
      <c r="A6252" s="635" t="s">
        <v>2759</v>
      </c>
      <c r="B6252" s="415" t="s">
        <v>2725</v>
      </c>
      <c r="C6252" s="313" t="s">
        <v>2726</v>
      </c>
      <c r="D6252" s="629">
        <v>1532</v>
      </c>
      <c r="E6252" s="451">
        <v>30000</v>
      </c>
      <c r="F6252" s="630" t="s">
        <v>3252</v>
      </c>
      <c r="G6252" s="313" t="s">
        <v>6467</v>
      </c>
      <c r="H6252" s="634">
        <v>44663</v>
      </c>
      <c r="I6252" s="628">
        <f t="shared" si="78"/>
        <v>44663</v>
      </c>
      <c r="J6252" s="632"/>
    </row>
    <row r="6253" spans="1:10" s="243" customFormat="1">
      <c r="A6253" s="635" t="s">
        <v>2749</v>
      </c>
      <c r="B6253" s="415" t="s">
        <v>2725</v>
      </c>
      <c r="C6253" s="313" t="s">
        <v>2726</v>
      </c>
      <c r="D6253" s="629">
        <v>1533</v>
      </c>
      <c r="E6253" s="451">
        <v>20000</v>
      </c>
      <c r="F6253" s="630" t="s">
        <v>3790</v>
      </c>
      <c r="G6253" s="313" t="s">
        <v>6467</v>
      </c>
      <c r="H6253" s="634">
        <v>44663</v>
      </c>
      <c r="I6253" s="628">
        <f t="shared" si="78"/>
        <v>44663</v>
      </c>
      <c r="J6253" s="632"/>
    </row>
    <row r="6254" spans="1:10" s="243" customFormat="1">
      <c r="A6254" s="635" t="s">
        <v>2759</v>
      </c>
      <c r="B6254" s="415" t="s">
        <v>2725</v>
      </c>
      <c r="C6254" s="313" t="s">
        <v>2726</v>
      </c>
      <c r="D6254" s="629">
        <v>1534</v>
      </c>
      <c r="E6254" s="451">
        <v>30000</v>
      </c>
      <c r="F6254" s="630" t="s">
        <v>3630</v>
      </c>
      <c r="G6254" s="313" t="s">
        <v>6467</v>
      </c>
      <c r="H6254" s="634">
        <v>44663</v>
      </c>
      <c r="I6254" s="628">
        <f t="shared" si="78"/>
        <v>44663</v>
      </c>
      <c r="J6254" s="632"/>
    </row>
    <row r="6255" spans="1:10" s="243" customFormat="1">
      <c r="A6255" s="635" t="s">
        <v>2791</v>
      </c>
      <c r="B6255" s="415" t="s">
        <v>2725</v>
      </c>
      <c r="C6255" s="313" t="s">
        <v>2726</v>
      </c>
      <c r="D6255" s="629">
        <v>1535</v>
      </c>
      <c r="E6255" s="451">
        <v>15000</v>
      </c>
      <c r="F6255" s="630" t="s">
        <v>3250</v>
      </c>
      <c r="G6255" s="313" t="s">
        <v>6467</v>
      </c>
      <c r="H6255" s="634">
        <v>44663</v>
      </c>
      <c r="I6255" s="628">
        <f t="shared" si="78"/>
        <v>44663</v>
      </c>
      <c r="J6255" s="632"/>
    </row>
    <row r="6256" spans="1:10" s="243" customFormat="1">
      <c r="A6256" s="635" t="s">
        <v>2891</v>
      </c>
      <c r="B6256" s="415" t="s">
        <v>2725</v>
      </c>
      <c r="C6256" s="313" t="s">
        <v>2726</v>
      </c>
      <c r="D6256" s="629">
        <v>1536</v>
      </c>
      <c r="E6256" s="451">
        <v>21000</v>
      </c>
      <c r="F6256" s="630" t="s">
        <v>6533</v>
      </c>
      <c r="G6256" s="313" t="s">
        <v>6467</v>
      </c>
      <c r="H6256" s="634">
        <v>44663</v>
      </c>
      <c r="I6256" s="628">
        <f t="shared" si="78"/>
        <v>44663</v>
      </c>
      <c r="J6256" s="632"/>
    </row>
    <row r="6257" spans="1:10" s="243" customFormat="1">
      <c r="A6257" s="635" t="s">
        <v>2891</v>
      </c>
      <c r="B6257" s="415" t="s">
        <v>2725</v>
      </c>
      <c r="C6257" s="313" t="s">
        <v>2726</v>
      </c>
      <c r="D6257" s="629">
        <v>1537</v>
      </c>
      <c r="E6257" s="451">
        <v>21000</v>
      </c>
      <c r="F6257" s="630" t="s">
        <v>3952</v>
      </c>
      <c r="G6257" s="313" t="s">
        <v>6467</v>
      </c>
      <c r="H6257" s="634">
        <v>44663</v>
      </c>
      <c r="I6257" s="628">
        <f t="shared" si="78"/>
        <v>44663</v>
      </c>
      <c r="J6257" s="632"/>
    </row>
    <row r="6258" spans="1:10" s="243" customFormat="1">
      <c r="A6258" s="635" t="s">
        <v>2773</v>
      </c>
      <c r="B6258" s="415" t="s">
        <v>2725</v>
      </c>
      <c r="C6258" s="313" t="s">
        <v>2726</v>
      </c>
      <c r="D6258" s="629">
        <v>1538</v>
      </c>
      <c r="E6258" s="451">
        <v>30000</v>
      </c>
      <c r="F6258" s="630" t="s">
        <v>3325</v>
      </c>
      <c r="G6258" s="313" t="s">
        <v>6467</v>
      </c>
      <c r="H6258" s="634">
        <v>44663</v>
      </c>
      <c r="I6258" s="628">
        <f t="shared" si="78"/>
        <v>44663</v>
      </c>
      <c r="J6258" s="632"/>
    </row>
    <row r="6259" spans="1:10" s="243" customFormat="1">
      <c r="A6259" s="635" t="s">
        <v>2942</v>
      </c>
      <c r="B6259" s="415" t="s">
        <v>2725</v>
      </c>
      <c r="C6259" s="313" t="s">
        <v>2726</v>
      </c>
      <c r="D6259" s="629">
        <v>1539</v>
      </c>
      <c r="E6259" s="451">
        <v>30000</v>
      </c>
      <c r="F6259" s="630" t="s">
        <v>2974</v>
      </c>
      <c r="G6259" s="313" t="s">
        <v>6467</v>
      </c>
      <c r="H6259" s="634">
        <v>44663</v>
      </c>
      <c r="I6259" s="628">
        <f t="shared" si="78"/>
        <v>44663</v>
      </c>
      <c r="J6259" s="632"/>
    </row>
    <row r="6260" spans="1:10" s="243" customFormat="1">
      <c r="A6260" s="635" t="s">
        <v>2942</v>
      </c>
      <c r="B6260" s="415" t="s">
        <v>2725</v>
      </c>
      <c r="C6260" s="313" t="s">
        <v>2726</v>
      </c>
      <c r="D6260" s="629">
        <v>1540</v>
      </c>
      <c r="E6260" s="451">
        <v>30000</v>
      </c>
      <c r="F6260" s="630" t="s">
        <v>3904</v>
      </c>
      <c r="G6260" s="313" t="s">
        <v>6467</v>
      </c>
      <c r="H6260" s="634">
        <v>44663</v>
      </c>
      <c r="I6260" s="628">
        <f t="shared" si="78"/>
        <v>44663</v>
      </c>
      <c r="J6260" s="632"/>
    </row>
    <row r="6261" spans="1:10" s="243" customFormat="1">
      <c r="A6261" s="635" t="s">
        <v>2797</v>
      </c>
      <c r="B6261" s="415" t="s">
        <v>2725</v>
      </c>
      <c r="C6261" s="313" t="s">
        <v>2726</v>
      </c>
      <c r="D6261" s="629">
        <v>1541</v>
      </c>
      <c r="E6261" s="451">
        <v>30000</v>
      </c>
      <c r="F6261" s="630" t="s">
        <v>3898</v>
      </c>
      <c r="G6261" s="313" t="s">
        <v>6467</v>
      </c>
      <c r="H6261" s="634">
        <v>44663</v>
      </c>
      <c r="I6261" s="628">
        <f t="shared" si="78"/>
        <v>44663</v>
      </c>
      <c r="J6261" s="632"/>
    </row>
    <row r="6262" spans="1:10" s="243" customFormat="1">
      <c r="A6262" s="635" t="s">
        <v>2749</v>
      </c>
      <c r="B6262" s="415" t="s">
        <v>2725</v>
      </c>
      <c r="C6262" s="313" t="s">
        <v>2726</v>
      </c>
      <c r="D6262" s="629">
        <v>1542</v>
      </c>
      <c r="E6262" s="451">
        <v>30000</v>
      </c>
      <c r="F6262" s="630" t="s">
        <v>3314</v>
      </c>
      <c r="G6262" s="313" t="s">
        <v>6467</v>
      </c>
      <c r="H6262" s="634">
        <v>44663</v>
      </c>
      <c r="I6262" s="628">
        <f t="shared" si="78"/>
        <v>44663</v>
      </c>
      <c r="J6262" s="632"/>
    </row>
    <row r="6263" spans="1:10" s="243" customFormat="1">
      <c r="A6263" s="635" t="s">
        <v>2767</v>
      </c>
      <c r="B6263" s="415" t="s">
        <v>2725</v>
      </c>
      <c r="C6263" s="313" t="s">
        <v>2726</v>
      </c>
      <c r="D6263" s="629">
        <v>1543</v>
      </c>
      <c r="E6263" s="451">
        <v>10000</v>
      </c>
      <c r="F6263" s="630" t="s">
        <v>6534</v>
      </c>
      <c r="G6263" s="313" t="s">
        <v>6467</v>
      </c>
      <c r="H6263" s="634">
        <v>44663</v>
      </c>
      <c r="I6263" s="628">
        <f t="shared" si="78"/>
        <v>44663</v>
      </c>
      <c r="J6263" s="632"/>
    </row>
    <row r="6264" spans="1:10" s="243" customFormat="1" ht="23.25">
      <c r="A6264" s="635" t="s">
        <v>2985</v>
      </c>
      <c r="B6264" s="415" t="s">
        <v>2725</v>
      </c>
      <c r="C6264" s="313" t="s">
        <v>2726</v>
      </c>
      <c r="D6264" s="629">
        <v>1544</v>
      </c>
      <c r="E6264" s="451">
        <v>4000</v>
      </c>
      <c r="F6264" s="630" t="s">
        <v>6535</v>
      </c>
      <c r="G6264" s="313" t="s">
        <v>6467</v>
      </c>
      <c r="H6264" s="634">
        <v>44663</v>
      </c>
      <c r="I6264" s="628">
        <f t="shared" si="78"/>
        <v>44663</v>
      </c>
      <c r="J6264" s="632"/>
    </row>
    <row r="6265" spans="1:10" s="243" customFormat="1">
      <c r="A6265" s="635" t="s">
        <v>2773</v>
      </c>
      <c r="B6265" s="415" t="s">
        <v>2725</v>
      </c>
      <c r="C6265" s="313" t="s">
        <v>2726</v>
      </c>
      <c r="D6265" s="629">
        <v>1545</v>
      </c>
      <c r="E6265" s="451">
        <v>30000</v>
      </c>
      <c r="F6265" s="630" t="s">
        <v>3270</v>
      </c>
      <c r="G6265" s="313" t="s">
        <v>6467</v>
      </c>
      <c r="H6265" s="634">
        <v>44663</v>
      </c>
      <c r="I6265" s="628">
        <f t="shared" si="78"/>
        <v>44663</v>
      </c>
      <c r="J6265" s="632"/>
    </row>
    <row r="6266" spans="1:10" s="243" customFormat="1">
      <c r="A6266" s="635" t="s">
        <v>2735</v>
      </c>
      <c r="B6266" s="415" t="s">
        <v>2725</v>
      </c>
      <c r="C6266" s="313" t="s">
        <v>2726</v>
      </c>
      <c r="D6266" s="629">
        <v>1546</v>
      </c>
      <c r="E6266" s="451">
        <v>26000</v>
      </c>
      <c r="F6266" s="630" t="s">
        <v>3070</v>
      </c>
      <c r="G6266" s="313" t="s">
        <v>6467</v>
      </c>
      <c r="H6266" s="634">
        <v>44663</v>
      </c>
      <c r="I6266" s="628">
        <f t="shared" si="78"/>
        <v>44663</v>
      </c>
      <c r="J6266" s="632"/>
    </row>
    <row r="6267" spans="1:10" s="243" customFormat="1">
      <c r="A6267" s="635" t="s">
        <v>2735</v>
      </c>
      <c r="B6267" s="415" t="s">
        <v>2725</v>
      </c>
      <c r="C6267" s="313" t="s">
        <v>2726</v>
      </c>
      <c r="D6267" s="629">
        <v>1547</v>
      </c>
      <c r="E6267" s="451">
        <v>24000</v>
      </c>
      <c r="F6267" s="630" t="s">
        <v>6536</v>
      </c>
      <c r="G6267" s="313" t="s">
        <v>6467</v>
      </c>
      <c r="H6267" s="634">
        <v>44663</v>
      </c>
      <c r="I6267" s="628">
        <f t="shared" si="78"/>
        <v>44663</v>
      </c>
      <c r="J6267" s="632"/>
    </row>
    <row r="6268" spans="1:10" s="243" customFormat="1">
      <c r="A6268" s="635" t="s">
        <v>2942</v>
      </c>
      <c r="B6268" s="415" t="s">
        <v>2725</v>
      </c>
      <c r="C6268" s="313" t="s">
        <v>2726</v>
      </c>
      <c r="D6268" s="629">
        <v>1548</v>
      </c>
      <c r="E6268" s="451">
        <v>12000</v>
      </c>
      <c r="F6268" s="630" t="s">
        <v>3595</v>
      </c>
      <c r="G6268" s="313" t="s">
        <v>6467</v>
      </c>
      <c r="H6268" s="634">
        <v>44663</v>
      </c>
      <c r="I6268" s="628">
        <f t="shared" si="78"/>
        <v>44663</v>
      </c>
      <c r="J6268" s="632"/>
    </row>
    <row r="6269" spans="1:10" s="243" customFormat="1">
      <c r="A6269" s="635" t="s">
        <v>2724</v>
      </c>
      <c r="B6269" s="415" t="s">
        <v>2725</v>
      </c>
      <c r="C6269" s="313" t="s">
        <v>2726</v>
      </c>
      <c r="D6269" s="629">
        <v>1549</v>
      </c>
      <c r="E6269" s="451">
        <v>18000</v>
      </c>
      <c r="F6269" s="630" t="s">
        <v>6259</v>
      </c>
      <c r="G6269" s="313" t="s">
        <v>6467</v>
      </c>
      <c r="H6269" s="634">
        <v>44663</v>
      </c>
      <c r="I6269" s="628">
        <f t="shared" si="78"/>
        <v>44663</v>
      </c>
      <c r="J6269" s="632"/>
    </row>
    <row r="6270" spans="1:10" s="243" customFormat="1">
      <c r="A6270" s="635" t="s">
        <v>2735</v>
      </c>
      <c r="B6270" s="415" t="s">
        <v>2725</v>
      </c>
      <c r="C6270" s="313" t="s">
        <v>2726</v>
      </c>
      <c r="D6270" s="629">
        <v>1550</v>
      </c>
      <c r="E6270" s="451">
        <v>30000</v>
      </c>
      <c r="F6270" s="630" t="s">
        <v>4130</v>
      </c>
      <c r="G6270" s="313" t="s">
        <v>6467</v>
      </c>
      <c r="H6270" s="634">
        <v>44663</v>
      </c>
      <c r="I6270" s="628">
        <f t="shared" si="78"/>
        <v>44663</v>
      </c>
      <c r="J6270" s="632"/>
    </row>
    <row r="6271" spans="1:10" s="243" customFormat="1">
      <c r="A6271" s="635" t="s">
        <v>2735</v>
      </c>
      <c r="B6271" s="415" t="s">
        <v>2725</v>
      </c>
      <c r="C6271" s="313" t="s">
        <v>2726</v>
      </c>
      <c r="D6271" s="629">
        <v>1551</v>
      </c>
      <c r="E6271" s="451">
        <v>28000</v>
      </c>
      <c r="F6271" s="630" t="s">
        <v>6537</v>
      </c>
      <c r="G6271" s="313" t="s">
        <v>6467</v>
      </c>
      <c r="H6271" s="634">
        <v>44663</v>
      </c>
      <c r="I6271" s="628">
        <f t="shared" si="78"/>
        <v>44663</v>
      </c>
      <c r="J6271" s="632"/>
    </row>
    <row r="6272" spans="1:10" s="243" customFormat="1">
      <c r="A6272" s="635" t="s">
        <v>2735</v>
      </c>
      <c r="B6272" s="415" t="s">
        <v>2725</v>
      </c>
      <c r="C6272" s="313" t="s">
        <v>2726</v>
      </c>
      <c r="D6272" s="629">
        <v>1552</v>
      </c>
      <c r="E6272" s="451">
        <v>24000</v>
      </c>
      <c r="F6272" s="630" t="s">
        <v>6538</v>
      </c>
      <c r="G6272" s="313" t="s">
        <v>6467</v>
      </c>
      <c r="H6272" s="634">
        <v>44663</v>
      </c>
      <c r="I6272" s="628">
        <f t="shared" si="78"/>
        <v>44663</v>
      </c>
      <c r="J6272" s="632"/>
    </row>
    <row r="6273" spans="1:10" s="243" customFormat="1">
      <c r="A6273" s="635" t="s">
        <v>2797</v>
      </c>
      <c r="B6273" s="415" t="s">
        <v>2725</v>
      </c>
      <c r="C6273" s="313" t="s">
        <v>2726</v>
      </c>
      <c r="D6273" s="629">
        <v>1553</v>
      </c>
      <c r="E6273" s="451">
        <v>30000</v>
      </c>
      <c r="F6273" s="630" t="s">
        <v>2945</v>
      </c>
      <c r="G6273" s="313" t="s">
        <v>6467</v>
      </c>
      <c r="H6273" s="634">
        <v>44664</v>
      </c>
      <c r="I6273" s="628">
        <f t="shared" si="78"/>
        <v>44664</v>
      </c>
      <c r="J6273" s="632"/>
    </row>
    <row r="6274" spans="1:10" s="243" customFormat="1">
      <c r="A6274" s="635" t="s">
        <v>2779</v>
      </c>
      <c r="B6274" s="415" t="s">
        <v>2725</v>
      </c>
      <c r="C6274" s="313" t="s">
        <v>2726</v>
      </c>
      <c r="D6274" s="629">
        <v>1554</v>
      </c>
      <c r="E6274" s="451">
        <v>9600</v>
      </c>
      <c r="F6274" s="630" t="s">
        <v>6539</v>
      </c>
      <c r="G6274" s="313" t="s">
        <v>6467</v>
      </c>
      <c r="H6274" s="634">
        <v>44664</v>
      </c>
      <c r="I6274" s="628">
        <f t="shared" si="78"/>
        <v>44664</v>
      </c>
      <c r="J6274" s="632"/>
    </row>
    <row r="6275" spans="1:10" s="243" customFormat="1" ht="23.25">
      <c r="A6275" s="635" t="s">
        <v>6540</v>
      </c>
      <c r="B6275" s="415" t="s">
        <v>2725</v>
      </c>
      <c r="C6275" s="313" t="s">
        <v>2726</v>
      </c>
      <c r="D6275" s="629">
        <v>1555</v>
      </c>
      <c r="E6275" s="451">
        <v>21000</v>
      </c>
      <c r="F6275" s="630" t="s">
        <v>6328</v>
      </c>
      <c r="G6275" s="313" t="s">
        <v>6467</v>
      </c>
      <c r="H6275" s="634">
        <v>44664</v>
      </c>
      <c r="I6275" s="628">
        <f t="shared" si="78"/>
        <v>44664</v>
      </c>
      <c r="J6275" s="632"/>
    </row>
    <row r="6276" spans="1:10" s="243" customFormat="1">
      <c r="A6276" s="635" t="s">
        <v>3638</v>
      </c>
      <c r="B6276" s="415" t="s">
        <v>2725</v>
      </c>
      <c r="C6276" s="313" t="s">
        <v>2726</v>
      </c>
      <c r="D6276" s="629">
        <v>1556</v>
      </c>
      <c r="E6276" s="451">
        <v>19500</v>
      </c>
      <c r="F6276" s="630" t="s">
        <v>6329</v>
      </c>
      <c r="G6276" s="313" t="s">
        <v>6467</v>
      </c>
      <c r="H6276" s="634">
        <v>44664</v>
      </c>
      <c r="I6276" s="628">
        <f t="shared" si="78"/>
        <v>44664</v>
      </c>
      <c r="J6276" s="632"/>
    </row>
    <row r="6277" spans="1:10" s="243" customFormat="1">
      <c r="A6277" s="635" t="s">
        <v>2773</v>
      </c>
      <c r="B6277" s="415" t="s">
        <v>2725</v>
      </c>
      <c r="C6277" s="313" t="s">
        <v>2726</v>
      </c>
      <c r="D6277" s="629">
        <v>1557</v>
      </c>
      <c r="E6277" s="451">
        <v>26000</v>
      </c>
      <c r="F6277" s="630" t="s">
        <v>2774</v>
      </c>
      <c r="G6277" s="313" t="s">
        <v>6467</v>
      </c>
      <c r="H6277" s="634">
        <v>44664</v>
      </c>
      <c r="I6277" s="628">
        <f t="shared" si="78"/>
        <v>44664</v>
      </c>
      <c r="J6277" s="632"/>
    </row>
    <row r="6278" spans="1:10" s="243" customFormat="1">
      <c r="A6278" s="635" t="s">
        <v>2789</v>
      </c>
      <c r="B6278" s="415" t="s">
        <v>2725</v>
      </c>
      <c r="C6278" s="313" t="s">
        <v>2726</v>
      </c>
      <c r="D6278" s="629">
        <v>1558</v>
      </c>
      <c r="E6278" s="451">
        <v>30000</v>
      </c>
      <c r="F6278" s="630" t="s">
        <v>6302</v>
      </c>
      <c r="G6278" s="313" t="s">
        <v>6467</v>
      </c>
      <c r="H6278" s="634">
        <v>44664</v>
      </c>
      <c r="I6278" s="628">
        <f t="shared" ref="I6278:I6341" si="79">H6278+0</f>
        <v>44664</v>
      </c>
      <c r="J6278" s="632"/>
    </row>
    <row r="6279" spans="1:10" s="243" customFormat="1" ht="23.25">
      <c r="A6279" s="635" t="s">
        <v>2742</v>
      </c>
      <c r="B6279" s="415" t="s">
        <v>2725</v>
      </c>
      <c r="C6279" s="313" t="s">
        <v>2726</v>
      </c>
      <c r="D6279" s="629">
        <v>1559</v>
      </c>
      <c r="E6279" s="451">
        <v>15300</v>
      </c>
      <c r="F6279" s="630" t="s">
        <v>6256</v>
      </c>
      <c r="G6279" s="313" t="s">
        <v>6467</v>
      </c>
      <c r="H6279" s="634">
        <v>44664</v>
      </c>
      <c r="I6279" s="628">
        <f t="shared" si="79"/>
        <v>44664</v>
      </c>
      <c r="J6279" s="632"/>
    </row>
    <row r="6280" spans="1:10" s="243" customFormat="1">
      <c r="A6280" s="635" t="s">
        <v>3725</v>
      </c>
      <c r="B6280" s="415" t="s">
        <v>2831</v>
      </c>
      <c r="C6280" s="313" t="s">
        <v>2726</v>
      </c>
      <c r="D6280" s="629" t="s">
        <v>6541</v>
      </c>
      <c r="E6280" s="451">
        <v>7215</v>
      </c>
      <c r="F6280" s="630" t="s">
        <v>3729</v>
      </c>
      <c r="G6280" s="313" t="s">
        <v>6467</v>
      </c>
      <c r="H6280" s="634">
        <v>44664</v>
      </c>
      <c r="I6280" s="628">
        <f t="shared" si="79"/>
        <v>44664</v>
      </c>
      <c r="J6280" s="632"/>
    </row>
    <row r="6281" spans="1:10" s="243" customFormat="1" ht="23.25">
      <c r="A6281" s="635" t="s">
        <v>3084</v>
      </c>
      <c r="B6281" s="415" t="s">
        <v>2725</v>
      </c>
      <c r="C6281" s="313" t="s">
        <v>2726</v>
      </c>
      <c r="D6281" s="629">
        <v>1561</v>
      </c>
      <c r="E6281" s="451">
        <v>16000</v>
      </c>
      <c r="F6281" s="630" t="s">
        <v>6542</v>
      </c>
      <c r="G6281" s="313" t="s">
        <v>6467</v>
      </c>
      <c r="H6281" s="634">
        <v>44664</v>
      </c>
      <c r="I6281" s="628">
        <f t="shared" si="79"/>
        <v>44664</v>
      </c>
      <c r="J6281" s="632"/>
    </row>
    <row r="6282" spans="1:10" s="243" customFormat="1">
      <c r="A6282" s="635" t="s">
        <v>2771</v>
      </c>
      <c r="B6282" s="415" t="s">
        <v>2725</v>
      </c>
      <c r="C6282" s="313" t="s">
        <v>2726</v>
      </c>
      <c r="D6282" s="629">
        <v>1562</v>
      </c>
      <c r="E6282" s="451">
        <v>36000</v>
      </c>
      <c r="F6282" s="630" t="s">
        <v>6543</v>
      </c>
      <c r="G6282" s="313" t="s">
        <v>6467</v>
      </c>
      <c r="H6282" s="634">
        <v>44664</v>
      </c>
      <c r="I6282" s="628">
        <f t="shared" si="79"/>
        <v>44664</v>
      </c>
      <c r="J6282" s="632"/>
    </row>
    <row r="6283" spans="1:10" s="243" customFormat="1" ht="23.25">
      <c r="A6283" s="635" t="s">
        <v>2789</v>
      </c>
      <c r="B6283" s="415" t="s">
        <v>2725</v>
      </c>
      <c r="C6283" s="313" t="s">
        <v>2726</v>
      </c>
      <c r="D6283" s="629">
        <v>1563</v>
      </c>
      <c r="E6283" s="451">
        <v>9500</v>
      </c>
      <c r="F6283" s="630" t="s">
        <v>6544</v>
      </c>
      <c r="G6283" s="313" t="s">
        <v>6467</v>
      </c>
      <c r="H6283" s="634">
        <v>44664</v>
      </c>
      <c r="I6283" s="628">
        <f t="shared" si="79"/>
        <v>44664</v>
      </c>
      <c r="J6283" s="632"/>
    </row>
    <row r="6284" spans="1:10" s="243" customFormat="1">
      <c r="A6284" s="635" t="s">
        <v>2877</v>
      </c>
      <c r="B6284" s="415" t="s">
        <v>2725</v>
      </c>
      <c r="C6284" s="313" t="s">
        <v>2726</v>
      </c>
      <c r="D6284" s="629">
        <v>1564</v>
      </c>
      <c r="E6284" s="451">
        <v>14560</v>
      </c>
      <c r="F6284" s="630" t="s">
        <v>6434</v>
      </c>
      <c r="G6284" s="313" t="s">
        <v>6467</v>
      </c>
      <c r="H6284" s="634">
        <v>44664</v>
      </c>
      <c r="I6284" s="628">
        <f t="shared" si="79"/>
        <v>44664</v>
      </c>
      <c r="J6284" s="632"/>
    </row>
    <row r="6285" spans="1:10" s="243" customFormat="1">
      <c r="A6285" s="635" t="s">
        <v>2808</v>
      </c>
      <c r="B6285" s="415" t="s">
        <v>2725</v>
      </c>
      <c r="C6285" s="313" t="s">
        <v>2726</v>
      </c>
      <c r="D6285" s="629">
        <v>1565</v>
      </c>
      <c r="E6285" s="451">
        <v>26000</v>
      </c>
      <c r="F6285" s="630" t="s">
        <v>3309</v>
      </c>
      <c r="G6285" s="313" t="s">
        <v>6467</v>
      </c>
      <c r="H6285" s="634">
        <v>44664</v>
      </c>
      <c r="I6285" s="628">
        <f t="shared" si="79"/>
        <v>44664</v>
      </c>
      <c r="J6285" s="632"/>
    </row>
    <row r="6286" spans="1:10" s="243" customFormat="1">
      <c r="A6286" s="635" t="s">
        <v>2950</v>
      </c>
      <c r="B6286" s="415" t="s">
        <v>2725</v>
      </c>
      <c r="C6286" s="313" t="s">
        <v>2726</v>
      </c>
      <c r="D6286" s="629">
        <v>1566</v>
      </c>
      <c r="E6286" s="451">
        <v>4542.41</v>
      </c>
      <c r="F6286" s="630" t="s">
        <v>3496</v>
      </c>
      <c r="G6286" s="313" t="s">
        <v>6467</v>
      </c>
      <c r="H6286" s="634">
        <v>44669</v>
      </c>
      <c r="I6286" s="628">
        <f t="shared" si="79"/>
        <v>44669</v>
      </c>
      <c r="J6286" s="632"/>
    </row>
    <row r="6287" spans="1:10" s="243" customFormat="1">
      <c r="A6287" s="635" t="s">
        <v>2767</v>
      </c>
      <c r="B6287" s="415" t="s">
        <v>2725</v>
      </c>
      <c r="C6287" s="313" t="s">
        <v>2726</v>
      </c>
      <c r="D6287" s="629">
        <v>1567</v>
      </c>
      <c r="E6287" s="451">
        <v>33000</v>
      </c>
      <c r="F6287" s="630" t="s">
        <v>6545</v>
      </c>
      <c r="G6287" s="313" t="s">
        <v>6467</v>
      </c>
      <c r="H6287" s="634">
        <v>44669</v>
      </c>
      <c r="I6287" s="628">
        <f t="shared" si="79"/>
        <v>44669</v>
      </c>
      <c r="J6287" s="632"/>
    </row>
    <row r="6288" spans="1:10" s="243" customFormat="1">
      <c r="A6288" s="635" t="s">
        <v>2805</v>
      </c>
      <c r="B6288" s="415" t="s">
        <v>2725</v>
      </c>
      <c r="C6288" s="313" t="s">
        <v>2726</v>
      </c>
      <c r="D6288" s="629">
        <v>1568</v>
      </c>
      <c r="E6288" s="451">
        <v>500</v>
      </c>
      <c r="F6288" s="630" t="s">
        <v>3214</v>
      </c>
      <c r="G6288" s="313" t="s">
        <v>6467</v>
      </c>
      <c r="H6288" s="634">
        <v>44670</v>
      </c>
      <c r="I6288" s="628">
        <f t="shared" si="79"/>
        <v>44670</v>
      </c>
      <c r="J6288" s="632"/>
    </row>
    <row r="6289" spans="1:10" s="243" customFormat="1">
      <c r="A6289" s="635" t="s">
        <v>2785</v>
      </c>
      <c r="B6289" s="415" t="s">
        <v>2725</v>
      </c>
      <c r="C6289" s="313" t="s">
        <v>2726</v>
      </c>
      <c r="D6289" s="629">
        <v>1569</v>
      </c>
      <c r="E6289" s="451">
        <v>21000</v>
      </c>
      <c r="F6289" s="630" t="s">
        <v>3711</v>
      </c>
      <c r="G6289" s="313" t="s">
        <v>6467</v>
      </c>
      <c r="H6289" s="634">
        <v>44670</v>
      </c>
      <c r="I6289" s="628">
        <f t="shared" si="79"/>
        <v>44670</v>
      </c>
      <c r="J6289" s="632"/>
    </row>
    <row r="6290" spans="1:10" s="243" customFormat="1">
      <c r="A6290" s="635" t="s">
        <v>2789</v>
      </c>
      <c r="B6290" s="415" t="s">
        <v>2725</v>
      </c>
      <c r="C6290" s="313" t="s">
        <v>2726</v>
      </c>
      <c r="D6290" s="629">
        <v>1570</v>
      </c>
      <c r="E6290" s="451">
        <v>25000</v>
      </c>
      <c r="F6290" s="630" t="s">
        <v>3566</v>
      </c>
      <c r="G6290" s="313" t="s">
        <v>6467</v>
      </c>
      <c r="H6290" s="634">
        <v>44670</v>
      </c>
      <c r="I6290" s="628">
        <f t="shared" si="79"/>
        <v>44670</v>
      </c>
      <c r="J6290" s="632"/>
    </row>
    <row r="6291" spans="1:10" s="243" customFormat="1">
      <c r="A6291" s="635" t="s">
        <v>2773</v>
      </c>
      <c r="B6291" s="415" t="s">
        <v>2725</v>
      </c>
      <c r="C6291" s="313" t="s">
        <v>2726</v>
      </c>
      <c r="D6291" s="629">
        <v>1571</v>
      </c>
      <c r="E6291" s="451">
        <v>32000</v>
      </c>
      <c r="F6291" s="630" t="s">
        <v>6546</v>
      </c>
      <c r="G6291" s="313" t="s">
        <v>6467</v>
      </c>
      <c r="H6291" s="634">
        <v>44670</v>
      </c>
      <c r="I6291" s="628">
        <f t="shared" si="79"/>
        <v>44670</v>
      </c>
      <c r="J6291" s="632"/>
    </row>
    <row r="6292" spans="1:10" s="243" customFormat="1">
      <c r="A6292" s="635" t="s">
        <v>2950</v>
      </c>
      <c r="B6292" s="415" t="s">
        <v>2725</v>
      </c>
      <c r="C6292" s="313" t="s">
        <v>2726</v>
      </c>
      <c r="D6292" s="629">
        <v>1572</v>
      </c>
      <c r="E6292" s="451">
        <v>875.21</v>
      </c>
      <c r="F6292" s="630" t="s">
        <v>3496</v>
      </c>
      <c r="G6292" s="313" t="s">
        <v>6467</v>
      </c>
      <c r="H6292" s="634">
        <v>44670</v>
      </c>
      <c r="I6292" s="628">
        <f t="shared" si="79"/>
        <v>44670</v>
      </c>
      <c r="J6292" s="632"/>
    </row>
    <row r="6293" spans="1:10" s="243" customFormat="1">
      <c r="A6293" s="635" t="s">
        <v>2950</v>
      </c>
      <c r="B6293" s="415" t="s">
        <v>2725</v>
      </c>
      <c r="C6293" s="313" t="s">
        <v>2726</v>
      </c>
      <c r="D6293" s="629">
        <v>1573</v>
      </c>
      <c r="E6293" s="451">
        <v>268.82</v>
      </c>
      <c r="F6293" s="630" t="s">
        <v>4049</v>
      </c>
      <c r="G6293" s="313" t="s">
        <v>6467</v>
      </c>
      <c r="H6293" s="634">
        <v>44670</v>
      </c>
      <c r="I6293" s="628">
        <f t="shared" si="79"/>
        <v>44670</v>
      </c>
      <c r="J6293" s="632"/>
    </row>
    <row r="6294" spans="1:10" s="243" customFormat="1">
      <c r="A6294" s="635" t="s">
        <v>2773</v>
      </c>
      <c r="B6294" s="415" t="s">
        <v>2725</v>
      </c>
      <c r="C6294" s="313" t="s">
        <v>2726</v>
      </c>
      <c r="D6294" s="629">
        <v>1574</v>
      </c>
      <c r="E6294" s="451">
        <v>36000</v>
      </c>
      <c r="F6294" s="630" t="s">
        <v>6547</v>
      </c>
      <c r="G6294" s="313" t="s">
        <v>6467</v>
      </c>
      <c r="H6294" s="634">
        <v>44670</v>
      </c>
      <c r="I6294" s="628">
        <f t="shared" si="79"/>
        <v>44670</v>
      </c>
      <c r="J6294" s="632"/>
    </row>
    <row r="6295" spans="1:10" s="243" customFormat="1">
      <c r="A6295" s="635" t="s">
        <v>2828</v>
      </c>
      <c r="B6295" s="415" t="s">
        <v>2725</v>
      </c>
      <c r="C6295" s="313" t="s">
        <v>2726</v>
      </c>
      <c r="D6295" s="629">
        <v>1575</v>
      </c>
      <c r="E6295" s="451">
        <v>36000</v>
      </c>
      <c r="F6295" s="630" t="s">
        <v>6365</v>
      </c>
      <c r="G6295" s="313" t="s">
        <v>6467</v>
      </c>
      <c r="H6295" s="634">
        <v>44670</v>
      </c>
      <c r="I6295" s="628">
        <f t="shared" si="79"/>
        <v>44670</v>
      </c>
      <c r="J6295" s="632"/>
    </row>
    <row r="6296" spans="1:10" s="243" customFormat="1">
      <c r="A6296" s="635" t="s">
        <v>2828</v>
      </c>
      <c r="B6296" s="415" t="s">
        <v>2725</v>
      </c>
      <c r="C6296" s="313" t="s">
        <v>2726</v>
      </c>
      <c r="D6296" s="629">
        <v>1576</v>
      </c>
      <c r="E6296" s="451">
        <v>36000</v>
      </c>
      <c r="F6296" s="630" t="s">
        <v>6366</v>
      </c>
      <c r="G6296" s="313" t="s">
        <v>6467</v>
      </c>
      <c r="H6296" s="634">
        <v>44670</v>
      </c>
      <c r="I6296" s="628">
        <f t="shared" si="79"/>
        <v>44670</v>
      </c>
      <c r="J6296" s="632"/>
    </row>
    <row r="6297" spans="1:10" s="243" customFormat="1">
      <c r="A6297" s="635" t="s">
        <v>2828</v>
      </c>
      <c r="B6297" s="415" t="s">
        <v>2725</v>
      </c>
      <c r="C6297" s="313" t="s">
        <v>2726</v>
      </c>
      <c r="D6297" s="629">
        <v>1577</v>
      </c>
      <c r="E6297" s="451">
        <v>36000</v>
      </c>
      <c r="F6297" s="630" t="s">
        <v>6367</v>
      </c>
      <c r="G6297" s="313" t="s">
        <v>6467</v>
      </c>
      <c r="H6297" s="634">
        <v>44670</v>
      </c>
      <c r="I6297" s="628">
        <f t="shared" si="79"/>
        <v>44670</v>
      </c>
      <c r="J6297" s="632"/>
    </row>
    <row r="6298" spans="1:10" s="243" customFormat="1">
      <c r="A6298" s="635" t="s">
        <v>2773</v>
      </c>
      <c r="B6298" s="415" t="s">
        <v>2725</v>
      </c>
      <c r="C6298" s="313" t="s">
        <v>2726</v>
      </c>
      <c r="D6298" s="629">
        <v>1578</v>
      </c>
      <c r="E6298" s="451">
        <v>32000</v>
      </c>
      <c r="F6298" s="630" t="s">
        <v>6548</v>
      </c>
      <c r="G6298" s="313" t="s">
        <v>6467</v>
      </c>
      <c r="H6298" s="634">
        <v>44670</v>
      </c>
      <c r="I6298" s="628">
        <f t="shared" si="79"/>
        <v>44670</v>
      </c>
      <c r="J6298" s="632"/>
    </row>
    <row r="6299" spans="1:10" s="243" customFormat="1" ht="23.25">
      <c r="A6299" s="635" t="s">
        <v>2754</v>
      </c>
      <c r="B6299" s="415" t="s">
        <v>2725</v>
      </c>
      <c r="C6299" s="313" t="s">
        <v>2726</v>
      </c>
      <c r="D6299" s="629">
        <v>1579</v>
      </c>
      <c r="E6299" s="451">
        <v>36700</v>
      </c>
      <c r="F6299" s="630" t="s">
        <v>3647</v>
      </c>
      <c r="G6299" s="313" t="s">
        <v>6467</v>
      </c>
      <c r="H6299" s="634">
        <v>44670</v>
      </c>
      <c r="I6299" s="628">
        <f t="shared" si="79"/>
        <v>44670</v>
      </c>
      <c r="J6299" s="632"/>
    </row>
    <row r="6300" spans="1:10" s="243" customFormat="1">
      <c r="A6300" s="635" t="s">
        <v>2789</v>
      </c>
      <c r="B6300" s="415" t="s">
        <v>2725</v>
      </c>
      <c r="C6300" s="313" t="s">
        <v>2726</v>
      </c>
      <c r="D6300" s="629">
        <v>1580</v>
      </c>
      <c r="E6300" s="451">
        <v>32000</v>
      </c>
      <c r="F6300" s="630" t="s">
        <v>6549</v>
      </c>
      <c r="G6300" s="313" t="s">
        <v>6467</v>
      </c>
      <c r="H6300" s="634">
        <v>44671</v>
      </c>
      <c r="I6300" s="628">
        <f t="shared" si="79"/>
        <v>44671</v>
      </c>
      <c r="J6300" s="632"/>
    </row>
    <row r="6301" spans="1:10" s="243" customFormat="1">
      <c r="A6301" s="635" t="s">
        <v>2742</v>
      </c>
      <c r="B6301" s="415" t="s">
        <v>2725</v>
      </c>
      <c r="C6301" s="313" t="s">
        <v>2726</v>
      </c>
      <c r="D6301" s="629">
        <v>1581</v>
      </c>
      <c r="E6301" s="451">
        <v>1500</v>
      </c>
      <c r="F6301" s="630" t="s">
        <v>3071</v>
      </c>
      <c r="G6301" s="313" t="s">
        <v>6467</v>
      </c>
      <c r="H6301" s="634">
        <v>44671</v>
      </c>
      <c r="I6301" s="628">
        <f t="shared" si="79"/>
        <v>44671</v>
      </c>
      <c r="J6301" s="632"/>
    </row>
    <row r="6302" spans="1:10" s="243" customFormat="1">
      <c r="A6302" s="635" t="s">
        <v>2742</v>
      </c>
      <c r="B6302" s="415" t="s">
        <v>2725</v>
      </c>
      <c r="C6302" s="313" t="s">
        <v>2726</v>
      </c>
      <c r="D6302" s="629">
        <v>1582</v>
      </c>
      <c r="E6302" s="451">
        <v>31150</v>
      </c>
      <c r="F6302" s="630" t="s">
        <v>3684</v>
      </c>
      <c r="G6302" s="313" t="s">
        <v>6467</v>
      </c>
      <c r="H6302" s="634">
        <v>44672</v>
      </c>
      <c r="I6302" s="628">
        <f t="shared" si="79"/>
        <v>44672</v>
      </c>
      <c r="J6302" s="632"/>
    </row>
    <row r="6303" spans="1:10" s="243" customFormat="1">
      <c r="A6303" s="635" t="s">
        <v>2767</v>
      </c>
      <c r="B6303" s="415" t="s">
        <v>2725</v>
      </c>
      <c r="C6303" s="313" t="s">
        <v>2726</v>
      </c>
      <c r="D6303" s="629">
        <v>1583</v>
      </c>
      <c r="E6303" s="451">
        <v>10000</v>
      </c>
      <c r="F6303" s="630" t="s">
        <v>4085</v>
      </c>
      <c r="G6303" s="313" t="s">
        <v>6467</v>
      </c>
      <c r="H6303" s="634">
        <v>44672</v>
      </c>
      <c r="I6303" s="628">
        <f t="shared" si="79"/>
        <v>44672</v>
      </c>
      <c r="J6303" s="632"/>
    </row>
    <row r="6304" spans="1:10" s="243" customFormat="1">
      <c r="A6304" s="635" t="s">
        <v>2745</v>
      </c>
      <c r="B6304" s="415" t="s">
        <v>2831</v>
      </c>
      <c r="C6304" s="313" t="s">
        <v>2726</v>
      </c>
      <c r="D6304" s="629" t="s">
        <v>3148</v>
      </c>
      <c r="E6304" s="451">
        <v>36967.449999999997</v>
      </c>
      <c r="F6304" s="630" t="s">
        <v>3149</v>
      </c>
      <c r="G6304" s="313" t="s">
        <v>6467</v>
      </c>
      <c r="H6304" s="634">
        <v>44673</v>
      </c>
      <c r="I6304" s="628">
        <f t="shared" si="79"/>
        <v>44673</v>
      </c>
      <c r="J6304" s="632"/>
    </row>
    <row r="6305" spans="1:10" s="243" customFormat="1">
      <c r="A6305" s="635" t="s">
        <v>2773</v>
      </c>
      <c r="B6305" s="415" t="s">
        <v>2725</v>
      </c>
      <c r="C6305" s="313" t="s">
        <v>2726</v>
      </c>
      <c r="D6305" s="629">
        <v>1585</v>
      </c>
      <c r="E6305" s="451">
        <v>33000</v>
      </c>
      <c r="F6305" s="630" t="s">
        <v>3661</v>
      </c>
      <c r="G6305" s="313" t="s">
        <v>6467</v>
      </c>
      <c r="H6305" s="634">
        <v>44673</v>
      </c>
      <c r="I6305" s="628">
        <f t="shared" si="79"/>
        <v>44673</v>
      </c>
      <c r="J6305" s="632"/>
    </row>
    <row r="6306" spans="1:10" s="243" customFormat="1">
      <c r="A6306" s="635" t="s">
        <v>2785</v>
      </c>
      <c r="B6306" s="415" t="s">
        <v>2725</v>
      </c>
      <c r="C6306" s="313" t="s">
        <v>2726</v>
      </c>
      <c r="D6306" s="629">
        <v>1586</v>
      </c>
      <c r="E6306" s="451">
        <v>3000</v>
      </c>
      <c r="F6306" s="630" t="s">
        <v>6550</v>
      </c>
      <c r="G6306" s="313" t="s">
        <v>6467</v>
      </c>
      <c r="H6306" s="634">
        <v>44673</v>
      </c>
      <c r="I6306" s="628">
        <f t="shared" si="79"/>
        <v>44673</v>
      </c>
      <c r="J6306" s="632"/>
    </row>
    <row r="6307" spans="1:10" s="243" customFormat="1">
      <c r="A6307" s="635" t="s">
        <v>2785</v>
      </c>
      <c r="B6307" s="415" t="s">
        <v>2725</v>
      </c>
      <c r="C6307" s="313" t="s">
        <v>2726</v>
      </c>
      <c r="D6307" s="629">
        <v>1587</v>
      </c>
      <c r="E6307" s="451">
        <v>13500</v>
      </c>
      <c r="F6307" s="630" t="s">
        <v>2910</v>
      </c>
      <c r="G6307" s="313" t="s">
        <v>6467</v>
      </c>
      <c r="H6307" s="634">
        <v>44673</v>
      </c>
      <c r="I6307" s="628">
        <f t="shared" si="79"/>
        <v>44673</v>
      </c>
      <c r="J6307" s="632"/>
    </row>
    <row r="6308" spans="1:10" s="243" customFormat="1">
      <c r="A6308" s="635" t="s">
        <v>2808</v>
      </c>
      <c r="B6308" s="415" t="s">
        <v>2725</v>
      </c>
      <c r="C6308" s="313" t="s">
        <v>2726</v>
      </c>
      <c r="D6308" s="629">
        <v>1588</v>
      </c>
      <c r="E6308" s="451">
        <v>30000</v>
      </c>
      <c r="F6308" s="630" t="s">
        <v>3570</v>
      </c>
      <c r="G6308" s="313" t="s">
        <v>6467</v>
      </c>
      <c r="H6308" s="634">
        <v>44673</v>
      </c>
      <c r="I6308" s="628">
        <f t="shared" si="79"/>
        <v>44673</v>
      </c>
      <c r="J6308" s="632"/>
    </row>
    <row r="6309" spans="1:10" s="243" customFormat="1">
      <c r="A6309" s="635" t="s">
        <v>2808</v>
      </c>
      <c r="B6309" s="415" t="s">
        <v>2725</v>
      </c>
      <c r="C6309" s="313" t="s">
        <v>2726</v>
      </c>
      <c r="D6309" s="629">
        <v>1589</v>
      </c>
      <c r="E6309" s="451">
        <v>30000</v>
      </c>
      <c r="F6309" s="630" t="s">
        <v>6253</v>
      </c>
      <c r="G6309" s="313" t="s">
        <v>6467</v>
      </c>
      <c r="H6309" s="634">
        <v>44673</v>
      </c>
      <c r="I6309" s="628">
        <f t="shared" si="79"/>
        <v>44673</v>
      </c>
      <c r="J6309" s="632"/>
    </row>
    <row r="6310" spans="1:10" s="243" customFormat="1">
      <c r="A6310" s="635" t="s">
        <v>2866</v>
      </c>
      <c r="B6310" s="415" t="s">
        <v>2725</v>
      </c>
      <c r="C6310" s="313" t="s">
        <v>2726</v>
      </c>
      <c r="D6310" s="629">
        <v>1590</v>
      </c>
      <c r="E6310" s="451">
        <v>4500</v>
      </c>
      <c r="F6310" s="630" t="s">
        <v>6551</v>
      </c>
      <c r="G6310" s="313" t="s">
        <v>6467</v>
      </c>
      <c r="H6310" s="634">
        <v>44673</v>
      </c>
      <c r="I6310" s="628">
        <f t="shared" si="79"/>
        <v>44673</v>
      </c>
      <c r="J6310" s="632"/>
    </row>
    <row r="6311" spans="1:10" s="243" customFormat="1" ht="23.25">
      <c r="A6311" s="635" t="s">
        <v>2850</v>
      </c>
      <c r="B6311" s="415" t="s">
        <v>2725</v>
      </c>
      <c r="C6311" s="313" t="s">
        <v>2726</v>
      </c>
      <c r="D6311" s="629">
        <v>1591</v>
      </c>
      <c r="E6311" s="451">
        <v>30000</v>
      </c>
      <c r="F6311" s="630" t="s">
        <v>6260</v>
      </c>
      <c r="G6311" s="313" t="s">
        <v>6467</v>
      </c>
      <c r="H6311" s="634">
        <v>44673</v>
      </c>
      <c r="I6311" s="628">
        <f t="shared" si="79"/>
        <v>44673</v>
      </c>
      <c r="J6311" s="632"/>
    </row>
    <row r="6312" spans="1:10" s="243" customFormat="1">
      <c r="A6312" s="635" t="s">
        <v>2808</v>
      </c>
      <c r="B6312" s="415" t="s">
        <v>2725</v>
      </c>
      <c r="C6312" s="313" t="s">
        <v>2726</v>
      </c>
      <c r="D6312" s="629">
        <v>1592</v>
      </c>
      <c r="E6312" s="451">
        <v>30000</v>
      </c>
      <c r="F6312" s="630" t="s">
        <v>3461</v>
      </c>
      <c r="G6312" s="313" t="s">
        <v>6467</v>
      </c>
      <c r="H6312" s="634">
        <v>44673</v>
      </c>
      <c r="I6312" s="628">
        <f t="shared" si="79"/>
        <v>44673</v>
      </c>
      <c r="J6312" s="632"/>
    </row>
    <row r="6313" spans="1:10" s="243" customFormat="1">
      <c r="A6313" s="635" t="s">
        <v>2773</v>
      </c>
      <c r="B6313" s="415" t="s">
        <v>2725</v>
      </c>
      <c r="C6313" s="313" t="s">
        <v>2726</v>
      </c>
      <c r="D6313" s="629">
        <v>1593</v>
      </c>
      <c r="E6313" s="451">
        <v>36000</v>
      </c>
      <c r="F6313" s="630" t="s">
        <v>3966</v>
      </c>
      <c r="G6313" s="313" t="s">
        <v>6467</v>
      </c>
      <c r="H6313" s="634">
        <v>44673</v>
      </c>
      <c r="I6313" s="628">
        <f t="shared" si="79"/>
        <v>44673</v>
      </c>
      <c r="J6313" s="632"/>
    </row>
    <row r="6314" spans="1:10" s="243" customFormat="1">
      <c r="A6314" s="635" t="s">
        <v>3231</v>
      </c>
      <c r="B6314" s="415" t="s">
        <v>3110</v>
      </c>
      <c r="C6314" s="313" t="s">
        <v>2726</v>
      </c>
      <c r="D6314" s="629" t="s">
        <v>3148</v>
      </c>
      <c r="E6314" s="451">
        <v>2339280</v>
      </c>
      <c r="F6314" s="630" t="s">
        <v>3233</v>
      </c>
      <c r="G6314" s="313" t="s">
        <v>6467</v>
      </c>
      <c r="H6314" s="634">
        <v>44673</v>
      </c>
      <c r="I6314" s="628">
        <f t="shared" si="79"/>
        <v>44673</v>
      </c>
      <c r="J6314" s="632"/>
    </row>
    <row r="6315" spans="1:10" s="243" customFormat="1">
      <c r="A6315" s="635" t="s">
        <v>2828</v>
      </c>
      <c r="B6315" s="415" t="s">
        <v>2725</v>
      </c>
      <c r="C6315" s="313" t="s">
        <v>2726</v>
      </c>
      <c r="D6315" s="629">
        <v>1595</v>
      </c>
      <c r="E6315" s="451">
        <v>15000</v>
      </c>
      <c r="F6315" s="630" t="s">
        <v>3956</v>
      </c>
      <c r="G6315" s="313" t="s">
        <v>6467</v>
      </c>
      <c r="H6315" s="634">
        <v>44673</v>
      </c>
      <c r="I6315" s="628">
        <f t="shared" si="79"/>
        <v>44673</v>
      </c>
      <c r="J6315" s="632"/>
    </row>
    <row r="6316" spans="1:10" s="243" customFormat="1">
      <c r="A6316" s="635" t="s">
        <v>2808</v>
      </c>
      <c r="B6316" s="415" t="s">
        <v>2725</v>
      </c>
      <c r="C6316" s="313" t="s">
        <v>2726</v>
      </c>
      <c r="D6316" s="629">
        <v>1596</v>
      </c>
      <c r="E6316" s="451">
        <v>30000</v>
      </c>
      <c r="F6316" s="630" t="s">
        <v>3794</v>
      </c>
      <c r="G6316" s="313" t="s">
        <v>6467</v>
      </c>
      <c r="H6316" s="634">
        <v>44673</v>
      </c>
      <c r="I6316" s="628">
        <f t="shared" si="79"/>
        <v>44673</v>
      </c>
      <c r="J6316" s="632"/>
    </row>
    <row r="6317" spans="1:10" s="243" customFormat="1">
      <c r="A6317" s="635" t="s">
        <v>6552</v>
      </c>
      <c r="B6317" s="415" t="s">
        <v>2725</v>
      </c>
      <c r="C6317" s="313" t="s">
        <v>2726</v>
      </c>
      <c r="D6317" s="629">
        <v>1597</v>
      </c>
      <c r="E6317" s="451">
        <v>16933.830000000002</v>
      </c>
      <c r="F6317" s="630" t="s">
        <v>6553</v>
      </c>
      <c r="G6317" s="313" t="s">
        <v>6467</v>
      </c>
      <c r="H6317" s="634">
        <v>44673</v>
      </c>
      <c r="I6317" s="628">
        <f t="shared" si="79"/>
        <v>44673</v>
      </c>
      <c r="J6317" s="632"/>
    </row>
    <row r="6318" spans="1:10" s="243" customFormat="1">
      <c r="A6318" s="635" t="s">
        <v>2789</v>
      </c>
      <c r="B6318" s="415" t="s">
        <v>2725</v>
      </c>
      <c r="C6318" s="313" t="s">
        <v>2726</v>
      </c>
      <c r="D6318" s="629">
        <v>1598</v>
      </c>
      <c r="E6318" s="451">
        <v>30000</v>
      </c>
      <c r="F6318" s="630" t="s">
        <v>6315</v>
      </c>
      <c r="G6318" s="313" t="s">
        <v>6467</v>
      </c>
      <c r="H6318" s="634">
        <v>44676</v>
      </c>
      <c r="I6318" s="628">
        <f t="shared" si="79"/>
        <v>44676</v>
      </c>
      <c r="J6318" s="632"/>
    </row>
    <row r="6319" spans="1:10" s="243" customFormat="1">
      <c r="A6319" s="635" t="s">
        <v>2759</v>
      </c>
      <c r="B6319" s="415" t="s">
        <v>2725</v>
      </c>
      <c r="C6319" s="313" t="s">
        <v>2726</v>
      </c>
      <c r="D6319" s="629">
        <v>1599</v>
      </c>
      <c r="E6319" s="451">
        <v>30000</v>
      </c>
      <c r="F6319" s="630" t="s">
        <v>6316</v>
      </c>
      <c r="G6319" s="313" t="s">
        <v>6467</v>
      </c>
      <c r="H6319" s="634">
        <v>44676</v>
      </c>
      <c r="I6319" s="628">
        <f t="shared" si="79"/>
        <v>44676</v>
      </c>
      <c r="J6319" s="632"/>
    </row>
    <row r="6320" spans="1:10" s="243" customFormat="1">
      <c r="A6320" s="635" t="s">
        <v>2950</v>
      </c>
      <c r="B6320" s="415" t="s">
        <v>2725</v>
      </c>
      <c r="C6320" s="313" t="s">
        <v>2726</v>
      </c>
      <c r="D6320" s="629">
        <v>1600</v>
      </c>
      <c r="E6320" s="451">
        <v>447.88</v>
      </c>
      <c r="F6320" s="630" t="s">
        <v>4064</v>
      </c>
      <c r="G6320" s="313" t="s">
        <v>6467</v>
      </c>
      <c r="H6320" s="634">
        <v>44676</v>
      </c>
      <c r="I6320" s="628">
        <f t="shared" si="79"/>
        <v>44676</v>
      </c>
      <c r="J6320" s="632"/>
    </row>
    <row r="6321" spans="1:10" s="243" customFormat="1">
      <c r="A6321" s="635" t="s">
        <v>2950</v>
      </c>
      <c r="B6321" s="415" t="s">
        <v>2725</v>
      </c>
      <c r="C6321" s="313" t="s">
        <v>2726</v>
      </c>
      <c r="D6321" s="629">
        <v>1601</v>
      </c>
      <c r="E6321" s="451">
        <v>516.88</v>
      </c>
      <c r="F6321" s="630" t="s">
        <v>3496</v>
      </c>
      <c r="G6321" s="313" t="s">
        <v>6467</v>
      </c>
      <c r="H6321" s="634">
        <v>44676</v>
      </c>
      <c r="I6321" s="628">
        <f t="shared" si="79"/>
        <v>44676</v>
      </c>
      <c r="J6321" s="632"/>
    </row>
    <row r="6322" spans="1:10" s="243" customFormat="1">
      <c r="A6322" s="635" t="s">
        <v>2950</v>
      </c>
      <c r="B6322" s="415" t="s">
        <v>2725</v>
      </c>
      <c r="C6322" s="313" t="s">
        <v>2726</v>
      </c>
      <c r="D6322" s="629">
        <v>1602</v>
      </c>
      <c r="E6322" s="451">
        <v>2145.56</v>
      </c>
      <c r="F6322" s="630" t="s">
        <v>3496</v>
      </c>
      <c r="G6322" s="313" t="s">
        <v>6467</v>
      </c>
      <c r="H6322" s="634">
        <v>44676</v>
      </c>
      <c r="I6322" s="628">
        <f t="shared" si="79"/>
        <v>44676</v>
      </c>
      <c r="J6322" s="632"/>
    </row>
    <row r="6323" spans="1:10" s="243" customFormat="1">
      <c r="A6323" s="635" t="s">
        <v>2950</v>
      </c>
      <c r="B6323" s="415" t="s">
        <v>2725</v>
      </c>
      <c r="C6323" s="313" t="s">
        <v>2726</v>
      </c>
      <c r="D6323" s="629">
        <v>1603</v>
      </c>
      <c r="E6323" s="451">
        <v>16143.34</v>
      </c>
      <c r="F6323" s="630" t="s">
        <v>3496</v>
      </c>
      <c r="G6323" s="313" t="s">
        <v>6467</v>
      </c>
      <c r="H6323" s="634">
        <v>44676</v>
      </c>
      <c r="I6323" s="628">
        <f t="shared" si="79"/>
        <v>44676</v>
      </c>
      <c r="J6323" s="632"/>
    </row>
    <row r="6324" spans="1:10" s="243" customFormat="1">
      <c r="A6324" s="635" t="s">
        <v>2808</v>
      </c>
      <c r="B6324" s="415" t="s">
        <v>2725</v>
      </c>
      <c r="C6324" s="313" t="s">
        <v>2726</v>
      </c>
      <c r="D6324" s="629">
        <v>1604</v>
      </c>
      <c r="E6324" s="451">
        <v>30000</v>
      </c>
      <c r="F6324" s="630" t="s">
        <v>3578</v>
      </c>
      <c r="G6324" s="313" t="s">
        <v>6467</v>
      </c>
      <c r="H6324" s="634">
        <v>44676</v>
      </c>
      <c r="I6324" s="628">
        <f t="shared" si="79"/>
        <v>44676</v>
      </c>
      <c r="J6324" s="632"/>
    </row>
    <row r="6325" spans="1:10" s="243" customFormat="1">
      <c r="A6325" s="635" t="s">
        <v>6276</v>
      </c>
      <c r="B6325" s="415" t="s">
        <v>2725</v>
      </c>
      <c r="C6325" s="313" t="s">
        <v>2726</v>
      </c>
      <c r="D6325" s="629">
        <v>1605</v>
      </c>
      <c r="E6325" s="451">
        <v>36000</v>
      </c>
      <c r="F6325" s="630" t="s">
        <v>6554</v>
      </c>
      <c r="G6325" s="313" t="s">
        <v>6467</v>
      </c>
      <c r="H6325" s="634">
        <v>44676</v>
      </c>
      <c r="I6325" s="628">
        <f t="shared" si="79"/>
        <v>44676</v>
      </c>
      <c r="J6325" s="632"/>
    </row>
    <row r="6326" spans="1:10" s="243" customFormat="1">
      <c r="A6326" s="635" t="s">
        <v>2785</v>
      </c>
      <c r="B6326" s="415" t="s">
        <v>2725</v>
      </c>
      <c r="C6326" s="313" t="s">
        <v>2726</v>
      </c>
      <c r="D6326" s="629">
        <v>1606</v>
      </c>
      <c r="E6326" s="451">
        <v>27000</v>
      </c>
      <c r="F6326" s="630" t="s">
        <v>6555</v>
      </c>
      <c r="G6326" s="313" t="s">
        <v>6467</v>
      </c>
      <c r="H6326" s="634">
        <v>44676</v>
      </c>
      <c r="I6326" s="628">
        <f t="shared" si="79"/>
        <v>44676</v>
      </c>
      <c r="J6326" s="632"/>
    </row>
    <row r="6327" spans="1:10" s="243" customFormat="1" ht="23.25">
      <c r="A6327" s="635" t="s">
        <v>2735</v>
      </c>
      <c r="B6327" s="415" t="s">
        <v>2725</v>
      </c>
      <c r="C6327" s="313" t="s">
        <v>2726</v>
      </c>
      <c r="D6327" s="629">
        <v>1607</v>
      </c>
      <c r="E6327" s="451">
        <v>36000</v>
      </c>
      <c r="F6327" s="630" t="s">
        <v>6556</v>
      </c>
      <c r="G6327" s="313" t="s">
        <v>6467</v>
      </c>
      <c r="H6327" s="634">
        <v>44676</v>
      </c>
      <c r="I6327" s="628">
        <f t="shared" si="79"/>
        <v>44676</v>
      </c>
      <c r="J6327" s="632"/>
    </row>
    <row r="6328" spans="1:10" s="243" customFormat="1">
      <c r="A6328" s="635" t="s">
        <v>2789</v>
      </c>
      <c r="B6328" s="415" t="s">
        <v>2725</v>
      </c>
      <c r="C6328" s="313" t="s">
        <v>2726</v>
      </c>
      <c r="D6328" s="629">
        <v>1608</v>
      </c>
      <c r="E6328" s="451">
        <v>13580</v>
      </c>
      <c r="F6328" s="630" t="s">
        <v>3244</v>
      </c>
      <c r="G6328" s="313" t="s">
        <v>6467</v>
      </c>
      <c r="H6328" s="634">
        <v>44676</v>
      </c>
      <c r="I6328" s="628">
        <f t="shared" si="79"/>
        <v>44676</v>
      </c>
      <c r="J6328" s="632"/>
    </row>
    <row r="6329" spans="1:10" s="243" customFormat="1">
      <c r="A6329" s="635" t="s">
        <v>2751</v>
      </c>
      <c r="B6329" s="415" t="s">
        <v>2725</v>
      </c>
      <c r="C6329" s="313" t="s">
        <v>2726</v>
      </c>
      <c r="D6329" s="629">
        <v>1609</v>
      </c>
      <c r="E6329" s="451">
        <v>19050</v>
      </c>
      <c r="F6329" s="630" t="s">
        <v>6387</v>
      </c>
      <c r="G6329" s="313" t="s">
        <v>6467</v>
      </c>
      <c r="H6329" s="634">
        <v>44676</v>
      </c>
      <c r="I6329" s="628">
        <f t="shared" si="79"/>
        <v>44676</v>
      </c>
      <c r="J6329" s="632"/>
    </row>
    <row r="6330" spans="1:10" s="243" customFormat="1">
      <c r="A6330" s="635" t="s">
        <v>2735</v>
      </c>
      <c r="B6330" s="415" t="s">
        <v>2725</v>
      </c>
      <c r="C6330" s="313" t="s">
        <v>2726</v>
      </c>
      <c r="D6330" s="629">
        <v>1610</v>
      </c>
      <c r="E6330" s="451">
        <v>21000</v>
      </c>
      <c r="F6330" s="630" t="s">
        <v>6557</v>
      </c>
      <c r="G6330" s="313" t="s">
        <v>6467</v>
      </c>
      <c r="H6330" s="634">
        <v>44676</v>
      </c>
      <c r="I6330" s="628">
        <f t="shared" si="79"/>
        <v>44676</v>
      </c>
      <c r="J6330" s="632"/>
    </row>
    <row r="6331" spans="1:10" s="243" customFormat="1">
      <c r="A6331" s="635" t="s">
        <v>2742</v>
      </c>
      <c r="B6331" s="415" t="s">
        <v>2725</v>
      </c>
      <c r="C6331" s="313" t="s">
        <v>2726</v>
      </c>
      <c r="D6331" s="629">
        <v>1611</v>
      </c>
      <c r="E6331" s="451">
        <v>1950</v>
      </c>
      <c r="F6331" s="630" t="s">
        <v>6486</v>
      </c>
      <c r="G6331" s="313" t="s">
        <v>6467</v>
      </c>
      <c r="H6331" s="634">
        <v>44676</v>
      </c>
      <c r="I6331" s="628">
        <f t="shared" si="79"/>
        <v>44676</v>
      </c>
      <c r="J6331" s="632"/>
    </row>
    <row r="6332" spans="1:10" s="243" customFormat="1">
      <c r="A6332" s="635" t="s">
        <v>2891</v>
      </c>
      <c r="B6332" s="415" t="s">
        <v>2725</v>
      </c>
      <c r="C6332" s="313" t="s">
        <v>2726</v>
      </c>
      <c r="D6332" s="629">
        <v>1612</v>
      </c>
      <c r="E6332" s="451">
        <v>25500</v>
      </c>
      <c r="F6332" s="630" t="s">
        <v>6558</v>
      </c>
      <c r="G6332" s="313" t="s">
        <v>6467</v>
      </c>
      <c r="H6332" s="634">
        <v>44677</v>
      </c>
      <c r="I6332" s="628">
        <f t="shared" si="79"/>
        <v>44677</v>
      </c>
      <c r="J6332" s="632"/>
    </row>
    <row r="6333" spans="1:10" s="243" customFormat="1">
      <c r="A6333" s="635" t="s">
        <v>3732</v>
      </c>
      <c r="B6333" s="415" t="s">
        <v>2725</v>
      </c>
      <c r="C6333" s="313" t="s">
        <v>2726</v>
      </c>
      <c r="D6333" s="629">
        <v>1613</v>
      </c>
      <c r="E6333" s="451">
        <v>36000</v>
      </c>
      <c r="F6333" s="630" t="s">
        <v>6288</v>
      </c>
      <c r="G6333" s="313" t="s">
        <v>6467</v>
      </c>
      <c r="H6333" s="634">
        <v>44677</v>
      </c>
      <c r="I6333" s="628">
        <f t="shared" si="79"/>
        <v>44677</v>
      </c>
      <c r="J6333" s="632"/>
    </row>
    <row r="6334" spans="1:10" s="243" customFormat="1">
      <c r="A6334" s="635" t="s">
        <v>2849</v>
      </c>
      <c r="B6334" s="415" t="s">
        <v>2725</v>
      </c>
      <c r="C6334" s="313" t="s">
        <v>2726</v>
      </c>
      <c r="D6334" s="629">
        <v>1614</v>
      </c>
      <c r="E6334" s="451">
        <v>36000</v>
      </c>
      <c r="F6334" s="630" t="s">
        <v>6559</v>
      </c>
      <c r="G6334" s="313" t="s">
        <v>6467</v>
      </c>
      <c r="H6334" s="634">
        <v>44677</v>
      </c>
      <c r="I6334" s="628">
        <f t="shared" si="79"/>
        <v>44677</v>
      </c>
      <c r="J6334" s="632"/>
    </row>
    <row r="6335" spans="1:10" s="243" customFormat="1">
      <c r="A6335" s="635" t="s">
        <v>6276</v>
      </c>
      <c r="B6335" s="415" t="s">
        <v>2725</v>
      </c>
      <c r="C6335" s="313" t="s">
        <v>2726</v>
      </c>
      <c r="D6335" s="629">
        <v>1615</v>
      </c>
      <c r="E6335" s="451">
        <v>36000</v>
      </c>
      <c r="F6335" s="630" t="s">
        <v>4118</v>
      </c>
      <c r="G6335" s="313" t="s">
        <v>6467</v>
      </c>
      <c r="H6335" s="634">
        <v>44677</v>
      </c>
      <c r="I6335" s="628">
        <f t="shared" si="79"/>
        <v>44677</v>
      </c>
      <c r="J6335" s="632"/>
    </row>
    <row r="6336" spans="1:10" s="243" customFormat="1">
      <c r="A6336" s="635" t="s">
        <v>2773</v>
      </c>
      <c r="B6336" s="415" t="s">
        <v>2725</v>
      </c>
      <c r="C6336" s="313" t="s">
        <v>2726</v>
      </c>
      <c r="D6336" s="629">
        <v>1616</v>
      </c>
      <c r="E6336" s="451">
        <v>30000</v>
      </c>
      <c r="F6336" s="630" t="s">
        <v>6560</v>
      </c>
      <c r="G6336" s="313" t="s">
        <v>6467</v>
      </c>
      <c r="H6336" s="634">
        <v>44677</v>
      </c>
      <c r="I6336" s="628">
        <f t="shared" si="79"/>
        <v>44677</v>
      </c>
      <c r="J6336" s="632"/>
    </row>
    <row r="6337" spans="1:10" s="243" customFormat="1">
      <c r="A6337" s="635" t="s">
        <v>2773</v>
      </c>
      <c r="B6337" s="415" t="s">
        <v>2725</v>
      </c>
      <c r="C6337" s="313" t="s">
        <v>2726</v>
      </c>
      <c r="D6337" s="629">
        <v>1617</v>
      </c>
      <c r="E6337" s="451">
        <v>27000</v>
      </c>
      <c r="F6337" s="630" t="s">
        <v>6561</v>
      </c>
      <c r="G6337" s="313" t="s">
        <v>6467</v>
      </c>
      <c r="H6337" s="634">
        <v>44677</v>
      </c>
      <c r="I6337" s="628">
        <f t="shared" si="79"/>
        <v>44677</v>
      </c>
      <c r="J6337" s="632"/>
    </row>
    <row r="6338" spans="1:10" s="243" customFormat="1">
      <c r="A6338" s="635" t="s">
        <v>3282</v>
      </c>
      <c r="B6338" s="415" t="s">
        <v>2725</v>
      </c>
      <c r="C6338" s="313" t="s">
        <v>2726</v>
      </c>
      <c r="D6338" s="629">
        <v>1618</v>
      </c>
      <c r="E6338" s="451">
        <v>24132.78</v>
      </c>
      <c r="F6338" s="630" t="s">
        <v>3283</v>
      </c>
      <c r="G6338" s="313" t="s">
        <v>6467</v>
      </c>
      <c r="H6338" s="634">
        <v>44677</v>
      </c>
      <c r="I6338" s="628">
        <f t="shared" si="79"/>
        <v>44677</v>
      </c>
      <c r="J6338" s="632"/>
    </row>
    <row r="6339" spans="1:10" s="243" customFormat="1" ht="23.25">
      <c r="A6339" s="635" t="s">
        <v>6562</v>
      </c>
      <c r="B6339" s="415" t="s">
        <v>2725</v>
      </c>
      <c r="C6339" s="313" t="s">
        <v>2726</v>
      </c>
      <c r="D6339" s="629">
        <v>1619</v>
      </c>
      <c r="E6339" s="451">
        <v>5310</v>
      </c>
      <c r="F6339" s="630" t="s">
        <v>6563</v>
      </c>
      <c r="G6339" s="313" t="s">
        <v>6467</v>
      </c>
      <c r="H6339" s="634">
        <v>44677</v>
      </c>
      <c r="I6339" s="628">
        <f t="shared" si="79"/>
        <v>44677</v>
      </c>
      <c r="J6339" s="632"/>
    </row>
    <row r="6340" spans="1:10" s="243" customFormat="1">
      <c r="A6340" s="635" t="s">
        <v>2773</v>
      </c>
      <c r="B6340" s="415" t="s">
        <v>2725</v>
      </c>
      <c r="C6340" s="313" t="s">
        <v>2726</v>
      </c>
      <c r="D6340" s="629">
        <v>1620</v>
      </c>
      <c r="E6340" s="451">
        <v>30000</v>
      </c>
      <c r="F6340" s="630" t="s">
        <v>6287</v>
      </c>
      <c r="G6340" s="313" t="s">
        <v>6467</v>
      </c>
      <c r="H6340" s="634">
        <v>44678</v>
      </c>
      <c r="I6340" s="628">
        <f t="shared" si="79"/>
        <v>44678</v>
      </c>
      <c r="J6340" s="632"/>
    </row>
    <row r="6341" spans="1:10" s="243" customFormat="1">
      <c r="A6341" s="635" t="s">
        <v>2773</v>
      </c>
      <c r="B6341" s="415" t="s">
        <v>2725</v>
      </c>
      <c r="C6341" s="313" t="s">
        <v>2726</v>
      </c>
      <c r="D6341" s="629">
        <v>1621</v>
      </c>
      <c r="E6341" s="451">
        <v>24000</v>
      </c>
      <c r="F6341" s="630" t="s">
        <v>6564</v>
      </c>
      <c r="G6341" s="313" t="s">
        <v>6467</v>
      </c>
      <c r="H6341" s="634">
        <v>44678</v>
      </c>
      <c r="I6341" s="628">
        <f t="shared" si="79"/>
        <v>44678</v>
      </c>
      <c r="J6341" s="632"/>
    </row>
    <row r="6342" spans="1:10" s="243" customFormat="1">
      <c r="A6342" s="635" t="s">
        <v>2785</v>
      </c>
      <c r="B6342" s="415" t="s">
        <v>2725</v>
      </c>
      <c r="C6342" s="313" t="s">
        <v>2726</v>
      </c>
      <c r="D6342" s="629">
        <v>1622</v>
      </c>
      <c r="E6342" s="451">
        <v>14000</v>
      </c>
      <c r="F6342" s="630" t="s">
        <v>6374</v>
      </c>
      <c r="G6342" s="313" t="s">
        <v>6467</v>
      </c>
      <c r="H6342" s="634">
        <v>44678</v>
      </c>
      <c r="I6342" s="628">
        <f t="shared" ref="I6342:I6405" si="80">H6342+0</f>
        <v>44678</v>
      </c>
      <c r="J6342" s="632"/>
    </row>
    <row r="6343" spans="1:10" s="243" customFormat="1">
      <c r="A6343" s="635" t="s">
        <v>2789</v>
      </c>
      <c r="B6343" s="415" t="s">
        <v>2725</v>
      </c>
      <c r="C6343" s="313" t="s">
        <v>2726</v>
      </c>
      <c r="D6343" s="629">
        <v>1623</v>
      </c>
      <c r="E6343" s="451">
        <v>36000</v>
      </c>
      <c r="F6343" s="630" t="s">
        <v>3544</v>
      </c>
      <c r="G6343" s="313" t="s">
        <v>6467</v>
      </c>
      <c r="H6343" s="634">
        <v>44678</v>
      </c>
      <c r="I6343" s="628">
        <f t="shared" si="80"/>
        <v>44678</v>
      </c>
      <c r="J6343" s="632"/>
    </row>
    <row r="6344" spans="1:10" s="243" customFormat="1" ht="23.25">
      <c r="A6344" s="635" t="s">
        <v>2808</v>
      </c>
      <c r="B6344" s="415" t="s">
        <v>2725</v>
      </c>
      <c r="C6344" s="313" t="s">
        <v>2726</v>
      </c>
      <c r="D6344" s="629">
        <v>1624</v>
      </c>
      <c r="E6344" s="451">
        <v>30000</v>
      </c>
      <c r="F6344" s="630" t="s">
        <v>3104</v>
      </c>
      <c r="G6344" s="313" t="s">
        <v>6467</v>
      </c>
      <c r="H6344" s="634">
        <v>44678</v>
      </c>
      <c r="I6344" s="628">
        <f t="shared" si="80"/>
        <v>44678</v>
      </c>
      <c r="J6344" s="632"/>
    </row>
    <row r="6345" spans="1:10" s="243" customFormat="1">
      <c r="A6345" s="635" t="s">
        <v>2808</v>
      </c>
      <c r="B6345" s="415" t="s">
        <v>2725</v>
      </c>
      <c r="C6345" s="313" t="s">
        <v>2726</v>
      </c>
      <c r="D6345" s="629">
        <v>1625</v>
      </c>
      <c r="E6345" s="451">
        <v>30000</v>
      </c>
      <c r="F6345" s="630" t="s">
        <v>6299</v>
      </c>
      <c r="G6345" s="313" t="s">
        <v>6467</v>
      </c>
      <c r="H6345" s="634">
        <v>44678</v>
      </c>
      <c r="I6345" s="628">
        <f t="shared" si="80"/>
        <v>44678</v>
      </c>
      <c r="J6345" s="632"/>
    </row>
    <row r="6346" spans="1:10" s="243" customFormat="1">
      <c r="A6346" s="635" t="s">
        <v>2808</v>
      </c>
      <c r="B6346" s="415" t="s">
        <v>2725</v>
      </c>
      <c r="C6346" s="313" t="s">
        <v>2726</v>
      </c>
      <c r="D6346" s="629">
        <v>1626</v>
      </c>
      <c r="E6346" s="451">
        <v>30000</v>
      </c>
      <c r="F6346" s="630" t="s">
        <v>2949</v>
      </c>
      <c r="G6346" s="313" t="s">
        <v>6467</v>
      </c>
      <c r="H6346" s="634">
        <v>44678</v>
      </c>
      <c r="I6346" s="628">
        <f t="shared" si="80"/>
        <v>44678</v>
      </c>
      <c r="J6346" s="632"/>
    </row>
    <row r="6347" spans="1:10" s="243" customFormat="1">
      <c r="A6347" s="635" t="s">
        <v>2808</v>
      </c>
      <c r="B6347" s="415" t="s">
        <v>2725</v>
      </c>
      <c r="C6347" s="313" t="s">
        <v>2726</v>
      </c>
      <c r="D6347" s="629">
        <v>1627</v>
      </c>
      <c r="E6347" s="451">
        <v>30000</v>
      </c>
      <c r="F6347" s="630" t="s">
        <v>3280</v>
      </c>
      <c r="G6347" s="313" t="s">
        <v>6467</v>
      </c>
      <c r="H6347" s="634">
        <v>44678</v>
      </c>
      <c r="I6347" s="628">
        <f t="shared" si="80"/>
        <v>44678</v>
      </c>
      <c r="J6347" s="632"/>
    </row>
    <row r="6348" spans="1:10" s="243" customFormat="1">
      <c r="A6348" s="635" t="s">
        <v>3095</v>
      </c>
      <c r="B6348" s="415" t="s">
        <v>3115</v>
      </c>
      <c r="C6348" s="313" t="s">
        <v>2726</v>
      </c>
      <c r="D6348" s="629" t="s">
        <v>3706</v>
      </c>
      <c r="E6348" s="451">
        <v>177590</v>
      </c>
      <c r="F6348" s="630" t="s">
        <v>3705</v>
      </c>
      <c r="G6348" s="313" t="s">
        <v>6467</v>
      </c>
      <c r="H6348" s="634">
        <v>44678</v>
      </c>
      <c r="I6348" s="628">
        <f t="shared" si="80"/>
        <v>44678</v>
      </c>
      <c r="J6348" s="632"/>
    </row>
    <row r="6349" spans="1:10" s="243" customFormat="1">
      <c r="A6349" s="635" t="s">
        <v>2808</v>
      </c>
      <c r="B6349" s="415" t="s">
        <v>2725</v>
      </c>
      <c r="C6349" s="313" t="s">
        <v>2726</v>
      </c>
      <c r="D6349" s="629">
        <v>1629</v>
      </c>
      <c r="E6349" s="451">
        <v>30000</v>
      </c>
      <c r="F6349" s="630" t="s">
        <v>3809</v>
      </c>
      <c r="G6349" s="313" t="s">
        <v>6467</v>
      </c>
      <c r="H6349" s="634">
        <v>44678</v>
      </c>
      <c r="I6349" s="628">
        <f t="shared" si="80"/>
        <v>44678</v>
      </c>
      <c r="J6349" s="632"/>
    </row>
    <row r="6350" spans="1:10" s="243" customFormat="1">
      <c r="A6350" s="635" t="s">
        <v>2773</v>
      </c>
      <c r="B6350" s="415" t="s">
        <v>2725</v>
      </c>
      <c r="C6350" s="313" t="s">
        <v>2726</v>
      </c>
      <c r="D6350" s="629">
        <v>1630</v>
      </c>
      <c r="E6350" s="451">
        <v>24000</v>
      </c>
      <c r="F6350" s="630" t="s">
        <v>6565</v>
      </c>
      <c r="G6350" s="313" t="s">
        <v>6467</v>
      </c>
      <c r="H6350" s="634">
        <v>44678</v>
      </c>
      <c r="I6350" s="628">
        <f t="shared" si="80"/>
        <v>44678</v>
      </c>
      <c r="J6350" s="632"/>
    </row>
    <row r="6351" spans="1:10" s="243" customFormat="1">
      <c r="A6351" s="635" t="s">
        <v>2950</v>
      </c>
      <c r="B6351" s="415" t="s">
        <v>2725</v>
      </c>
      <c r="C6351" s="313" t="s">
        <v>2726</v>
      </c>
      <c r="D6351" s="629">
        <v>1631</v>
      </c>
      <c r="E6351" s="451">
        <v>734.29</v>
      </c>
      <c r="F6351" s="630" t="s">
        <v>4064</v>
      </c>
      <c r="G6351" s="313" t="s">
        <v>6467</v>
      </c>
      <c r="H6351" s="634">
        <v>44679</v>
      </c>
      <c r="I6351" s="628">
        <f t="shared" si="80"/>
        <v>44679</v>
      </c>
      <c r="J6351" s="632"/>
    </row>
    <row r="6352" spans="1:10" s="243" customFormat="1">
      <c r="A6352" s="635" t="s">
        <v>2950</v>
      </c>
      <c r="B6352" s="415" t="s">
        <v>2725</v>
      </c>
      <c r="C6352" s="313" t="s">
        <v>2726</v>
      </c>
      <c r="D6352" s="629">
        <v>1632</v>
      </c>
      <c r="E6352" s="451">
        <v>7989.76</v>
      </c>
      <c r="F6352" s="630" t="s">
        <v>3496</v>
      </c>
      <c r="G6352" s="313" t="s">
        <v>6467</v>
      </c>
      <c r="H6352" s="634">
        <v>44679</v>
      </c>
      <c r="I6352" s="628">
        <f t="shared" si="80"/>
        <v>44679</v>
      </c>
      <c r="J6352" s="632"/>
    </row>
    <row r="6353" spans="1:10" s="243" customFormat="1">
      <c r="A6353" s="635" t="s">
        <v>2950</v>
      </c>
      <c r="B6353" s="415" t="s">
        <v>2725</v>
      </c>
      <c r="C6353" s="313" t="s">
        <v>2726</v>
      </c>
      <c r="D6353" s="629">
        <v>1633</v>
      </c>
      <c r="E6353" s="451">
        <v>1699.11</v>
      </c>
      <c r="F6353" s="630" t="s">
        <v>3496</v>
      </c>
      <c r="G6353" s="313" t="s">
        <v>6467</v>
      </c>
      <c r="H6353" s="634">
        <v>44679</v>
      </c>
      <c r="I6353" s="628">
        <f t="shared" si="80"/>
        <v>44679</v>
      </c>
      <c r="J6353" s="632"/>
    </row>
    <row r="6354" spans="1:10" s="243" customFormat="1">
      <c r="A6354" s="635" t="s">
        <v>3124</v>
      </c>
      <c r="B6354" s="415" t="s">
        <v>2725</v>
      </c>
      <c r="C6354" s="313" t="s">
        <v>2726</v>
      </c>
      <c r="D6354" s="629">
        <v>1634</v>
      </c>
      <c r="E6354" s="451">
        <v>36400</v>
      </c>
      <c r="F6354" s="630" t="s">
        <v>3911</v>
      </c>
      <c r="G6354" s="313" t="s">
        <v>6467</v>
      </c>
      <c r="H6354" s="634">
        <v>44679</v>
      </c>
      <c r="I6354" s="628">
        <f t="shared" si="80"/>
        <v>44679</v>
      </c>
      <c r="J6354" s="632"/>
    </row>
    <row r="6355" spans="1:10" s="243" customFormat="1">
      <c r="A6355" s="635" t="s">
        <v>6380</v>
      </c>
      <c r="B6355" s="415" t="s">
        <v>2725</v>
      </c>
      <c r="C6355" s="313" t="s">
        <v>2726</v>
      </c>
      <c r="D6355" s="629">
        <v>1635</v>
      </c>
      <c r="E6355" s="451">
        <v>16520</v>
      </c>
      <c r="F6355" s="630" t="s">
        <v>6566</v>
      </c>
      <c r="G6355" s="313" t="s">
        <v>6467</v>
      </c>
      <c r="H6355" s="634">
        <v>44679</v>
      </c>
      <c r="I6355" s="628">
        <f t="shared" si="80"/>
        <v>44679</v>
      </c>
      <c r="J6355" s="632"/>
    </row>
    <row r="6356" spans="1:10" s="243" customFormat="1">
      <c r="A6356" s="635" t="s">
        <v>3155</v>
      </c>
      <c r="B6356" s="415" t="s">
        <v>2831</v>
      </c>
      <c r="C6356" s="313" t="s">
        <v>2726</v>
      </c>
      <c r="D6356" s="629" t="s">
        <v>6567</v>
      </c>
      <c r="E6356" s="451">
        <v>190456.22</v>
      </c>
      <c r="F6356" s="630" t="s">
        <v>3836</v>
      </c>
      <c r="G6356" s="313" t="s">
        <v>6467</v>
      </c>
      <c r="H6356" s="634">
        <v>44679</v>
      </c>
      <c r="I6356" s="628">
        <f t="shared" si="80"/>
        <v>44679</v>
      </c>
      <c r="J6356" s="632"/>
    </row>
    <row r="6357" spans="1:10" s="243" customFormat="1" ht="23.25">
      <c r="A6357" s="635" t="s">
        <v>4003</v>
      </c>
      <c r="B6357" s="415" t="s">
        <v>2831</v>
      </c>
      <c r="C6357" s="313" t="s">
        <v>2726</v>
      </c>
      <c r="D6357" s="629" t="s">
        <v>6567</v>
      </c>
      <c r="E6357" s="451">
        <v>97320.5</v>
      </c>
      <c r="F6357" s="630" t="s">
        <v>6568</v>
      </c>
      <c r="G6357" s="313" t="s">
        <v>6467</v>
      </c>
      <c r="H6357" s="634">
        <v>44679</v>
      </c>
      <c r="I6357" s="628">
        <f t="shared" si="80"/>
        <v>44679</v>
      </c>
      <c r="J6357" s="632"/>
    </row>
    <row r="6358" spans="1:10" s="243" customFormat="1">
      <c r="A6358" s="635" t="s">
        <v>2742</v>
      </c>
      <c r="B6358" s="415" t="s">
        <v>2725</v>
      </c>
      <c r="C6358" s="313" t="s">
        <v>2726</v>
      </c>
      <c r="D6358" s="629">
        <v>1638</v>
      </c>
      <c r="E6358" s="451">
        <v>15240</v>
      </c>
      <c r="F6358" s="630" t="s">
        <v>3363</v>
      </c>
      <c r="G6358" s="313" t="s">
        <v>6467</v>
      </c>
      <c r="H6358" s="634">
        <v>44680</v>
      </c>
      <c r="I6358" s="628">
        <f t="shared" si="80"/>
        <v>44680</v>
      </c>
      <c r="J6358" s="632"/>
    </row>
    <row r="6359" spans="1:10" s="243" customFormat="1" ht="23.25">
      <c r="A6359" s="635" t="s">
        <v>2834</v>
      </c>
      <c r="B6359" s="415" t="s">
        <v>2725</v>
      </c>
      <c r="C6359" s="313" t="s">
        <v>2726</v>
      </c>
      <c r="D6359" s="629">
        <v>1639</v>
      </c>
      <c r="E6359" s="451">
        <v>15000</v>
      </c>
      <c r="F6359" s="630" t="s">
        <v>6569</v>
      </c>
      <c r="G6359" s="313" t="s">
        <v>6467</v>
      </c>
      <c r="H6359" s="634">
        <v>44680</v>
      </c>
      <c r="I6359" s="628">
        <f t="shared" si="80"/>
        <v>44680</v>
      </c>
      <c r="J6359" s="632"/>
    </row>
    <row r="6360" spans="1:10" s="243" customFormat="1">
      <c r="A6360" s="635" t="s">
        <v>3311</v>
      </c>
      <c r="B6360" s="415" t="s">
        <v>2725</v>
      </c>
      <c r="C6360" s="313" t="s">
        <v>2726</v>
      </c>
      <c r="D6360" s="629">
        <v>1640</v>
      </c>
      <c r="E6360" s="451">
        <v>15000</v>
      </c>
      <c r="F6360" s="630" t="s">
        <v>6275</v>
      </c>
      <c r="G6360" s="313" t="s">
        <v>6467</v>
      </c>
      <c r="H6360" s="634">
        <v>44680</v>
      </c>
      <c r="I6360" s="628">
        <f t="shared" si="80"/>
        <v>44680</v>
      </c>
      <c r="J6360" s="632"/>
    </row>
    <row r="6361" spans="1:10" s="243" customFormat="1">
      <c r="A6361" s="635" t="s">
        <v>2825</v>
      </c>
      <c r="B6361" s="415" t="s">
        <v>2725</v>
      </c>
      <c r="C6361" s="313" t="s">
        <v>2726</v>
      </c>
      <c r="D6361" s="629">
        <v>1641</v>
      </c>
      <c r="E6361" s="451">
        <v>36000</v>
      </c>
      <c r="F6361" s="630" t="s">
        <v>6570</v>
      </c>
      <c r="G6361" s="313" t="s">
        <v>6467</v>
      </c>
      <c r="H6361" s="634">
        <v>44680</v>
      </c>
      <c r="I6361" s="628">
        <f t="shared" si="80"/>
        <v>44680</v>
      </c>
      <c r="J6361" s="632"/>
    </row>
    <row r="6362" spans="1:10" s="243" customFormat="1">
      <c r="A6362" s="635" t="s">
        <v>2768</v>
      </c>
      <c r="B6362" s="415" t="s">
        <v>2725</v>
      </c>
      <c r="C6362" s="313" t="s">
        <v>2726</v>
      </c>
      <c r="D6362" s="629">
        <v>1642</v>
      </c>
      <c r="E6362" s="451">
        <v>13500</v>
      </c>
      <c r="F6362" s="630" t="s">
        <v>2778</v>
      </c>
      <c r="G6362" s="313" t="s">
        <v>6467</v>
      </c>
      <c r="H6362" s="634">
        <v>44680</v>
      </c>
      <c r="I6362" s="628">
        <f t="shared" si="80"/>
        <v>44680</v>
      </c>
      <c r="J6362" s="632"/>
    </row>
    <row r="6363" spans="1:10" s="243" customFormat="1">
      <c r="A6363" s="635" t="s">
        <v>3982</v>
      </c>
      <c r="B6363" s="415" t="s">
        <v>2725</v>
      </c>
      <c r="C6363" s="313" t="s">
        <v>2726</v>
      </c>
      <c r="D6363" s="629">
        <v>1643</v>
      </c>
      <c r="E6363" s="451">
        <v>25000</v>
      </c>
      <c r="F6363" s="630" t="s">
        <v>6571</v>
      </c>
      <c r="G6363" s="313" t="s">
        <v>6467</v>
      </c>
      <c r="H6363" s="634">
        <v>44680</v>
      </c>
      <c r="I6363" s="628">
        <f t="shared" si="80"/>
        <v>44680</v>
      </c>
      <c r="J6363" s="632"/>
    </row>
    <row r="6364" spans="1:10" s="243" customFormat="1">
      <c r="A6364" s="635" t="s">
        <v>2771</v>
      </c>
      <c r="B6364" s="415" t="s">
        <v>2725</v>
      </c>
      <c r="C6364" s="313" t="s">
        <v>2726</v>
      </c>
      <c r="D6364" s="629">
        <v>1644</v>
      </c>
      <c r="E6364" s="451">
        <v>27000</v>
      </c>
      <c r="F6364" s="630" t="s">
        <v>6572</v>
      </c>
      <c r="G6364" s="313" t="s">
        <v>6467</v>
      </c>
      <c r="H6364" s="634">
        <v>44680</v>
      </c>
      <c r="I6364" s="628">
        <f t="shared" si="80"/>
        <v>44680</v>
      </c>
      <c r="J6364" s="632"/>
    </row>
    <row r="6365" spans="1:10" s="243" customFormat="1">
      <c r="A6365" s="635" t="s">
        <v>2826</v>
      </c>
      <c r="B6365" s="415" t="s">
        <v>2725</v>
      </c>
      <c r="C6365" s="313" t="s">
        <v>2726</v>
      </c>
      <c r="D6365" s="629">
        <v>1645</v>
      </c>
      <c r="E6365" s="451">
        <v>25000</v>
      </c>
      <c r="F6365" s="630" t="s">
        <v>6573</v>
      </c>
      <c r="G6365" s="313" t="s">
        <v>6467</v>
      </c>
      <c r="H6365" s="634">
        <v>44680</v>
      </c>
      <c r="I6365" s="628">
        <f t="shared" si="80"/>
        <v>44680</v>
      </c>
      <c r="J6365" s="632"/>
    </row>
    <row r="6366" spans="1:10" s="243" customFormat="1">
      <c r="A6366" s="635" t="s">
        <v>2826</v>
      </c>
      <c r="B6366" s="415" t="s">
        <v>2725</v>
      </c>
      <c r="C6366" s="313" t="s">
        <v>2726</v>
      </c>
      <c r="D6366" s="629">
        <v>1646</v>
      </c>
      <c r="E6366" s="451">
        <v>25000</v>
      </c>
      <c r="F6366" s="630" t="s">
        <v>6574</v>
      </c>
      <c r="G6366" s="313" t="s">
        <v>6467</v>
      </c>
      <c r="H6366" s="634">
        <v>44680</v>
      </c>
      <c r="I6366" s="628">
        <f t="shared" si="80"/>
        <v>44680</v>
      </c>
      <c r="J6366" s="632"/>
    </row>
    <row r="6367" spans="1:10" s="243" customFormat="1">
      <c r="A6367" s="635" t="s">
        <v>2742</v>
      </c>
      <c r="B6367" s="415" t="s">
        <v>2725</v>
      </c>
      <c r="C6367" s="313" t="s">
        <v>2726</v>
      </c>
      <c r="D6367" s="629">
        <v>1647</v>
      </c>
      <c r="E6367" s="451">
        <v>800</v>
      </c>
      <c r="F6367" s="630" t="s">
        <v>3704</v>
      </c>
      <c r="G6367" s="313" t="s">
        <v>6467</v>
      </c>
      <c r="H6367" s="634">
        <v>44680</v>
      </c>
      <c r="I6367" s="628">
        <f t="shared" si="80"/>
        <v>44680</v>
      </c>
      <c r="J6367" s="632"/>
    </row>
    <row r="6368" spans="1:10" s="243" customFormat="1" ht="23.25">
      <c r="A6368" s="635" t="s">
        <v>6261</v>
      </c>
      <c r="B6368" s="415" t="s">
        <v>2725</v>
      </c>
      <c r="C6368" s="313" t="s">
        <v>2726</v>
      </c>
      <c r="D6368" s="629">
        <v>1648</v>
      </c>
      <c r="E6368" s="451">
        <v>26000</v>
      </c>
      <c r="F6368" s="630" t="s">
        <v>6575</v>
      </c>
      <c r="G6368" s="313" t="s">
        <v>6467</v>
      </c>
      <c r="H6368" s="634">
        <v>44680</v>
      </c>
      <c r="I6368" s="628">
        <f t="shared" si="80"/>
        <v>44680</v>
      </c>
      <c r="J6368" s="632"/>
    </row>
    <row r="6369" spans="1:10" s="243" customFormat="1">
      <c r="A6369" s="635" t="s">
        <v>2955</v>
      </c>
      <c r="B6369" s="415" t="s">
        <v>2725</v>
      </c>
      <c r="C6369" s="313" t="s">
        <v>2726</v>
      </c>
      <c r="D6369" s="629">
        <v>1649</v>
      </c>
      <c r="E6369" s="451">
        <v>6700</v>
      </c>
      <c r="F6369" s="630" t="s">
        <v>6576</v>
      </c>
      <c r="G6369" s="313" t="s">
        <v>6467</v>
      </c>
      <c r="H6369" s="634">
        <v>44680</v>
      </c>
      <c r="I6369" s="628">
        <f t="shared" si="80"/>
        <v>44680</v>
      </c>
      <c r="J6369" s="632"/>
    </row>
    <row r="6370" spans="1:10" s="243" customFormat="1">
      <c r="A6370" s="635" t="s">
        <v>2963</v>
      </c>
      <c r="B6370" s="415" t="s">
        <v>2725</v>
      </c>
      <c r="C6370" s="313" t="s">
        <v>2726</v>
      </c>
      <c r="D6370" s="629">
        <v>1650</v>
      </c>
      <c r="E6370" s="451">
        <v>24000</v>
      </c>
      <c r="F6370" s="630" t="s">
        <v>6577</v>
      </c>
      <c r="G6370" s="313" t="s">
        <v>6467</v>
      </c>
      <c r="H6370" s="634">
        <v>44680</v>
      </c>
      <c r="I6370" s="628">
        <f t="shared" si="80"/>
        <v>44680</v>
      </c>
      <c r="J6370" s="632"/>
    </row>
    <row r="6371" spans="1:10" s="243" customFormat="1">
      <c r="A6371" s="635" t="s">
        <v>2800</v>
      </c>
      <c r="B6371" s="415" t="s">
        <v>2725</v>
      </c>
      <c r="C6371" s="313" t="s">
        <v>2726</v>
      </c>
      <c r="D6371" s="629">
        <v>1651</v>
      </c>
      <c r="E6371" s="451">
        <v>4500</v>
      </c>
      <c r="F6371" s="630" t="s">
        <v>3953</v>
      </c>
      <c r="G6371" s="313" t="s">
        <v>6467</v>
      </c>
      <c r="H6371" s="634">
        <v>44680</v>
      </c>
      <c r="I6371" s="628">
        <f t="shared" si="80"/>
        <v>44680</v>
      </c>
      <c r="J6371" s="632"/>
    </row>
    <row r="6372" spans="1:10" s="243" customFormat="1" ht="23.25">
      <c r="A6372" s="635" t="s">
        <v>2806</v>
      </c>
      <c r="B6372" s="415" t="s">
        <v>2725</v>
      </c>
      <c r="C6372" s="313" t="s">
        <v>2726</v>
      </c>
      <c r="D6372" s="629">
        <v>1652</v>
      </c>
      <c r="E6372" s="451">
        <v>30000</v>
      </c>
      <c r="F6372" s="630" t="s">
        <v>4137</v>
      </c>
      <c r="G6372" s="313" t="s">
        <v>6467</v>
      </c>
      <c r="H6372" s="634">
        <v>44684</v>
      </c>
      <c r="I6372" s="628">
        <f t="shared" si="80"/>
        <v>44684</v>
      </c>
      <c r="J6372" s="632"/>
    </row>
    <row r="6373" spans="1:10" s="243" customFormat="1">
      <c r="A6373" s="635" t="s">
        <v>2808</v>
      </c>
      <c r="B6373" s="415" t="s">
        <v>2725</v>
      </c>
      <c r="C6373" s="313" t="s">
        <v>2726</v>
      </c>
      <c r="D6373" s="629">
        <v>1653</v>
      </c>
      <c r="E6373" s="451">
        <v>24000</v>
      </c>
      <c r="F6373" s="630" t="s">
        <v>3413</v>
      </c>
      <c r="G6373" s="313" t="s">
        <v>6467</v>
      </c>
      <c r="H6373" s="634">
        <v>44684</v>
      </c>
      <c r="I6373" s="628">
        <f t="shared" si="80"/>
        <v>44684</v>
      </c>
      <c r="J6373" s="632"/>
    </row>
    <row r="6374" spans="1:10" s="243" customFormat="1">
      <c r="A6374" s="635" t="s">
        <v>2773</v>
      </c>
      <c r="B6374" s="415" t="s">
        <v>2725</v>
      </c>
      <c r="C6374" s="313" t="s">
        <v>2726</v>
      </c>
      <c r="D6374" s="629">
        <v>1654</v>
      </c>
      <c r="E6374" s="451">
        <v>27000</v>
      </c>
      <c r="F6374" s="630" t="s">
        <v>6578</v>
      </c>
      <c r="G6374" s="313" t="s">
        <v>6467</v>
      </c>
      <c r="H6374" s="634">
        <v>44684</v>
      </c>
      <c r="I6374" s="628">
        <f t="shared" si="80"/>
        <v>44684</v>
      </c>
      <c r="J6374" s="632"/>
    </row>
    <row r="6375" spans="1:10" s="243" customFormat="1">
      <c r="A6375" s="635" t="s">
        <v>2769</v>
      </c>
      <c r="B6375" s="415" t="s">
        <v>2725</v>
      </c>
      <c r="C6375" s="313" t="s">
        <v>2726</v>
      </c>
      <c r="D6375" s="629">
        <v>1655</v>
      </c>
      <c r="E6375" s="451">
        <v>15000</v>
      </c>
      <c r="F6375" s="630" t="s">
        <v>6579</v>
      </c>
      <c r="G6375" s="313" t="s">
        <v>6467</v>
      </c>
      <c r="H6375" s="634">
        <v>44684</v>
      </c>
      <c r="I6375" s="628">
        <f t="shared" si="80"/>
        <v>44684</v>
      </c>
      <c r="J6375" s="632"/>
    </row>
    <row r="6376" spans="1:10" s="243" customFormat="1">
      <c r="A6376" s="635" t="s">
        <v>2942</v>
      </c>
      <c r="B6376" s="415" t="s">
        <v>2725</v>
      </c>
      <c r="C6376" s="313" t="s">
        <v>2726</v>
      </c>
      <c r="D6376" s="629">
        <v>1656</v>
      </c>
      <c r="E6376" s="451">
        <v>10000</v>
      </c>
      <c r="F6376" s="630" t="s">
        <v>2916</v>
      </c>
      <c r="G6376" s="313" t="s">
        <v>6467</v>
      </c>
      <c r="H6376" s="634">
        <v>44684</v>
      </c>
      <c r="I6376" s="628">
        <f t="shared" si="80"/>
        <v>44684</v>
      </c>
      <c r="J6376" s="632"/>
    </row>
    <row r="6377" spans="1:10" s="243" customFormat="1">
      <c r="A6377" s="635" t="s">
        <v>2773</v>
      </c>
      <c r="B6377" s="415" t="s">
        <v>2725</v>
      </c>
      <c r="C6377" s="313" t="s">
        <v>2726</v>
      </c>
      <c r="D6377" s="629">
        <v>1657</v>
      </c>
      <c r="E6377" s="451">
        <v>30000</v>
      </c>
      <c r="F6377" s="630" t="s">
        <v>6580</v>
      </c>
      <c r="G6377" s="313" t="s">
        <v>6467</v>
      </c>
      <c r="H6377" s="634">
        <v>44684</v>
      </c>
      <c r="I6377" s="628">
        <f t="shared" si="80"/>
        <v>44684</v>
      </c>
      <c r="J6377" s="632"/>
    </row>
    <row r="6378" spans="1:10" s="243" customFormat="1">
      <c r="A6378" s="635" t="s">
        <v>6276</v>
      </c>
      <c r="B6378" s="415" t="s">
        <v>2725</v>
      </c>
      <c r="C6378" s="313" t="s">
        <v>2726</v>
      </c>
      <c r="D6378" s="629">
        <v>1658</v>
      </c>
      <c r="E6378" s="451">
        <v>36000</v>
      </c>
      <c r="F6378" s="630" t="s">
        <v>6581</v>
      </c>
      <c r="G6378" s="313" t="s">
        <v>6467</v>
      </c>
      <c r="H6378" s="634">
        <v>44684</v>
      </c>
      <c r="I6378" s="628">
        <f t="shared" si="80"/>
        <v>44684</v>
      </c>
      <c r="J6378" s="632"/>
    </row>
    <row r="6379" spans="1:10" s="243" customFormat="1" ht="23.25">
      <c r="A6379" s="635" t="s">
        <v>2739</v>
      </c>
      <c r="B6379" s="415" t="s">
        <v>2725</v>
      </c>
      <c r="C6379" s="313" t="s">
        <v>2726</v>
      </c>
      <c r="D6379" s="629">
        <v>1659</v>
      </c>
      <c r="E6379" s="451">
        <v>3620</v>
      </c>
      <c r="F6379" s="630" t="s">
        <v>2896</v>
      </c>
      <c r="G6379" s="313" t="s">
        <v>6467</v>
      </c>
      <c r="H6379" s="634">
        <v>44684</v>
      </c>
      <c r="I6379" s="628">
        <f t="shared" si="80"/>
        <v>44684</v>
      </c>
      <c r="J6379" s="632"/>
    </row>
    <row r="6380" spans="1:10" s="243" customFormat="1" ht="34.9">
      <c r="A6380" s="635" t="s">
        <v>6582</v>
      </c>
      <c r="B6380" s="415" t="s">
        <v>2725</v>
      </c>
      <c r="C6380" s="313" t="s">
        <v>2726</v>
      </c>
      <c r="D6380" s="629">
        <v>1660</v>
      </c>
      <c r="E6380" s="451">
        <v>9086</v>
      </c>
      <c r="F6380" s="630" t="s">
        <v>6583</v>
      </c>
      <c r="G6380" s="313" t="s">
        <v>6467</v>
      </c>
      <c r="H6380" s="634">
        <v>44685</v>
      </c>
      <c r="I6380" s="628">
        <f t="shared" si="80"/>
        <v>44685</v>
      </c>
      <c r="J6380" s="632"/>
    </row>
    <row r="6381" spans="1:10" s="243" customFormat="1" ht="34.9">
      <c r="A6381" s="635" t="s">
        <v>6582</v>
      </c>
      <c r="B6381" s="415" t="s">
        <v>2725</v>
      </c>
      <c r="C6381" s="313" t="s">
        <v>2726</v>
      </c>
      <c r="D6381" s="629">
        <v>1661</v>
      </c>
      <c r="E6381" s="451">
        <v>9086</v>
      </c>
      <c r="F6381" s="630" t="s">
        <v>6583</v>
      </c>
      <c r="G6381" s="313" t="s">
        <v>6467</v>
      </c>
      <c r="H6381" s="634">
        <v>44685</v>
      </c>
      <c r="I6381" s="628">
        <f t="shared" si="80"/>
        <v>44685</v>
      </c>
      <c r="J6381" s="632"/>
    </row>
    <row r="6382" spans="1:10" s="243" customFormat="1" ht="34.9">
      <c r="A6382" s="635" t="s">
        <v>6582</v>
      </c>
      <c r="B6382" s="415" t="s">
        <v>2725</v>
      </c>
      <c r="C6382" s="313" t="s">
        <v>2726</v>
      </c>
      <c r="D6382" s="629">
        <v>1662</v>
      </c>
      <c r="E6382" s="451">
        <v>9086</v>
      </c>
      <c r="F6382" s="630" t="s">
        <v>6583</v>
      </c>
      <c r="G6382" s="313" t="s">
        <v>6467</v>
      </c>
      <c r="H6382" s="634">
        <v>44685</v>
      </c>
      <c r="I6382" s="628">
        <f t="shared" si="80"/>
        <v>44685</v>
      </c>
      <c r="J6382" s="632"/>
    </row>
    <row r="6383" spans="1:10" s="243" customFormat="1" ht="34.9">
      <c r="A6383" s="635" t="s">
        <v>6582</v>
      </c>
      <c r="B6383" s="415" t="s">
        <v>2725</v>
      </c>
      <c r="C6383" s="313" t="s">
        <v>2726</v>
      </c>
      <c r="D6383" s="629">
        <v>1663</v>
      </c>
      <c r="E6383" s="451">
        <v>6785</v>
      </c>
      <c r="F6383" s="630" t="s">
        <v>6583</v>
      </c>
      <c r="G6383" s="313" t="s">
        <v>6467</v>
      </c>
      <c r="H6383" s="634">
        <v>44685</v>
      </c>
      <c r="I6383" s="628">
        <f t="shared" si="80"/>
        <v>44685</v>
      </c>
      <c r="J6383" s="632"/>
    </row>
    <row r="6384" spans="1:10" s="243" customFormat="1">
      <c r="A6384" s="635" t="s">
        <v>2724</v>
      </c>
      <c r="B6384" s="415" t="s">
        <v>2725</v>
      </c>
      <c r="C6384" s="313" t="s">
        <v>2726</v>
      </c>
      <c r="D6384" s="629">
        <v>1664</v>
      </c>
      <c r="E6384" s="451">
        <v>12000</v>
      </c>
      <c r="F6384" s="630" t="s">
        <v>6584</v>
      </c>
      <c r="G6384" s="313" t="s">
        <v>6467</v>
      </c>
      <c r="H6384" s="634">
        <v>44685</v>
      </c>
      <c r="I6384" s="628">
        <f t="shared" si="80"/>
        <v>44685</v>
      </c>
      <c r="J6384" s="632"/>
    </row>
    <row r="6385" spans="1:10" s="243" customFormat="1" ht="23.25">
      <c r="A6385" s="635" t="s">
        <v>2828</v>
      </c>
      <c r="B6385" s="415" t="s">
        <v>2725</v>
      </c>
      <c r="C6385" s="313" t="s">
        <v>2726</v>
      </c>
      <c r="D6385" s="629">
        <v>1665</v>
      </c>
      <c r="E6385" s="451">
        <v>21000</v>
      </c>
      <c r="F6385" s="630" t="s">
        <v>6585</v>
      </c>
      <c r="G6385" s="313" t="s">
        <v>6467</v>
      </c>
      <c r="H6385" s="634">
        <v>44685</v>
      </c>
      <c r="I6385" s="628">
        <f t="shared" si="80"/>
        <v>44685</v>
      </c>
      <c r="J6385" s="632"/>
    </row>
    <row r="6386" spans="1:10" s="243" customFormat="1">
      <c r="A6386" s="635" t="s">
        <v>2800</v>
      </c>
      <c r="B6386" s="415" t="s">
        <v>2725</v>
      </c>
      <c r="C6386" s="313" t="s">
        <v>2726</v>
      </c>
      <c r="D6386" s="629">
        <v>1666</v>
      </c>
      <c r="E6386" s="451">
        <v>5000</v>
      </c>
      <c r="F6386" s="630" t="s">
        <v>3028</v>
      </c>
      <c r="G6386" s="313" t="s">
        <v>6467</v>
      </c>
      <c r="H6386" s="634">
        <v>44685</v>
      </c>
      <c r="I6386" s="628">
        <f t="shared" si="80"/>
        <v>44685</v>
      </c>
      <c r="J6386" s="632"/>
    </row>
    <row r="6387" spans="1:10" s="243" customFormat="1">
      <c r="A6387" s="635" t="s">
        <v>2785</v>
      </c>
      <c r="B6387" s="415" t="s">
        <v>2725</v>
      </c>
      <c r="C6387" s="313" t="s">
        <v>2726</v>
      </c>
      <c r="D6387" s="629">
        <v>1667</v>
      </c>
      <c r="E6387" s="451">
        <v>3000</v>
      </c>
      <c r="F6387" s="630" t="s">
        <v>3622</v>
      </c>
      <c r="G6387" s="313" t="s">
        <v>6467</v>
      </c>
      <c r="H6387" s="634">
        <v>44685</v>
      </c>
      <c r="I6387" s="628">
        <f t="shared" si="80"/>
        <v>44685</v>
      </c>
      <c r="J6387" s="632"/>
    </row>
    <row r="6388" spans="1:10" s="243" customFormat="1">
      <c r="A6388" s="635" t="s">
        <v>2784</v>
      </c>
      <c r="B6388" s="415" t="s">
        <v>2725</v>
      </c>
      <c r="C6388" s="313" t="s">
        <v>2726</v>
      </c>
      <c r="D6388" s="629">
        <v>1668</v>
      </c>
      <c r="E6388" s="451">
        <v>26800</v>
      </c>
      <c r="F6388" s="630" t="s">
        <v>3358</v>
      </c>
      <c r="G6388" s="313" t="s">
        <v>6467</v>
      </c>
      <c r="H6388" s="634">
        <v>44685</v>
      </c>
      <c r="I6388" s="628">
        <f t="shared" si="80"/>
        <v>44685</v>
      </c>
      <c r="J6388" s="632"/>
    </row>
    <row r="6389" spans="1:10" s="243" customFormat="1">
      <c r="A6389" s="635" t="s">
        <v>2784</v>
      </c>
      <c r="B6389" s="415" t="s">
        <v>2725</v>
      </c>
      <c r="C6389" s="313" t="s">
        <v>2726</v>
      </c>
      <c r="D6389" s="629">
        <v>1669</v>
      </c>
      <c r="E6389" s="451">
        <v>26800</v>
      </c>
      <c r="F6389" s="630" t="s">
        <v>2782</v>
      </c>
      <c r="G6389" s="313" t="s">
        <v>6467</v>
      </c>
      <c r="H6389" s="634">
        <v>44685</v>
      </c>
      <c r="I6389" s="628">
        <f t="shared" si="80"/>
        <v>44685</v>
      </c>
      <c r="J6389" s="632"/>
    </row>
    <row r="6390" spans="1:10" s="243" customFormat="1">
      <c r="A6390" s="635" t="s">
        <v>2784</v>
      </c>
      <c r="B6390" s="415" t="s">
        <v>2725</v>
      </c>
      <c r="C6390" s="313" t="s">
        <v>2726</v>
      </c>
      <c r="D6390" s="629">
        <v>1670</v>
      </c>
      <c r="E6390" s="451">
        <v>26800</v>
      </c>
      <c r="F6390" s="630" t="s">
        <v>3972</v>
      </c>
      <c r="G6390" s="313" t="s">
        <v>6467</v>
      </c>
      <c r="H6390" s="634">
        <v>44685</v>
      </c>
      <c r="I6390" s="628">
        <f t="shared" si="80"/>
        <v>44685</v>
      </c>
      <c r="J6390" s="632"/>
    </row>
    <row r="6391" spans="1:10" s="243" customFormat="1">
      <c r="A6391" s="635" t="s">
        <v>3049</v>
      </c>
      <c r="B6391" s="415" t="s">
        <v>2725</v>
      </c>
      <c r="C6391" s="313" t="s">
        <v>2726</v>
      </c>
      <c r="D6391" s="629">
        <v>1671</v>
      </c>
      <c r="E6391" s="451">
        <v>30800</v>
      </c>
      <c r="F6391" s="630" t="s">
        <v>3851</v>
      </c>
      <c r="G6391" s="313" t="s">
        <v>6467</v>
      </c>
      <c r="H6391" s="634">
        <v>44685</v>
      </c>
      <c r="I6391" s="628">
        <f t="shared" si="80"/>
        <v>44685</v>
      </c>
      <c r="J6391" s="632"/>
    </row>
    <row r="6392" spans="1:10" s="243" customFormat="1">
      <c r="A6392" s="635" t="s">
        <v>3049</v>
      </c>
      <c r="B6392" s="415" t="s">
        <v>2725</v>
      </c>
      <c r="C6392" s="313" t="s">
        <v>2726</v>
      </c>
      <c r="D6392" s="629">
        <v>1672</v>
      </c>
      <c r="E6392" s="451">
        <v>30800</v>
      </c>
      <c r="F6392" s="630" t="s">
        <v>3050</v>
      </c>
      <c r="G6392" s="313" t="s">
        <v>6467</v>
      </c>
      <c r="H6392" s="634">
        <v>44685</v>
      </c>
      <c r="I6392" s="628">
        <f t="shared" si="80"/>
        <v>44685</v>
      </c>
      <c r="J6392" s="632"/>
    </row>
    <row r="6393" spans="1:10" s="243" customFormat="1">
      <c r="A6393" s="635" t="s">
        <v>2963</v>
      </c>
      <c r="B6393" s="415" t="s">
        <v>2725</v>
      </c>
      <c r="C6393" s="313" t="s">
        <v>2726</v>
      </c>
      <c r="D6393" s="629">
        <v>1673</v>
      </c>
      <c r="E6393" s="451">
        <v>12000</v>
      </c>
      <c r="F6393" s="630" t="s">
        <v>3073</v>
      </c>
      <c r="G6393" s="313" t="s">
        <v>6467</v>
      </c>
      <c r="H6393" s="634">
        <v>44685</v>
      </c>
      <c r="I6393" s="628">
        <f t="shared" si="80"/>
        <v>44685</v>
      </c>
      <c r="J6393" s="632"/>
    </row>
    <row r="6394" spans="1:10" s="243" customFormat="1">
      <c r="A6394" s="635" t="s">
        <v>2963</v>
      </c>
      <c r="B6394" s="415" t="s">
        <v>2725</v>
      </c>
      <c r="C6394" s="313" t="s">
        <v>2726</v>
      </c>
      <c r="D6394" s="629">
        <v>1674</v>
      </c>
      <c r="E6394" s="451">
        <v>21000</v>
      </c>
      <c r="F6394" s="630" t="s">
        <v>2962</v>
      </c>
      <c r="G6394" s="313" t="s">
        <v>6467</v>
      </c>
      <c r="H6394" s="634">
        <v>44685</v>
      </c>
      <c r="I6394" s="628">
        <f t="shared" si="80"/>
        <v>44685</v>
      </c>
      <c r="J6394" s="632"/>
    </row>
    <row r="6395" spans="1:10" s="243" customFormat="1" ht="23.25">
      <c r="A6395" s="635" t="s">
        <v>2963</v>
      </c>
      <c r="B6395" s="415" t="s">
        <v>2725</v>
      </c>
      <c r="C6395" s="313" t="s">
        <v>2726</v>
      </c>
      <c r="D6395" s="629">
        <v>1675</v>
      </c>
      <c r="E6395" s="451">
        <v>19500</v>
      </c>
      <c r="F6395" s="630" t="s">
        <v>6258</v>
      </c>
      <c r="G6395" s="313" t="s">
        <v>6467</v>
      </c>
      <c r="H6395" s="634">
        <v>44685</v>
      </c>
      <c r="I6395" s="628">
        <f t="shared" si="80"/>
        <v>44685</v>
      </c>
      <c r="J6395" s="632"/>
    </row>
    <row r="6396" spans="1:10" s="243" customFormat="1">
      <c r="A6396" s="635" t="s">
        <v>2724</v>
      </c>
      <c r="B6396" s="415" t="s">
        <v>2725</v>
      </c>
      <c r="C6396" s="313" t="s">
        <v>2726</v>
      </c>
      <c r="D6396" s="629">
        <v>1676</v>
      </c>
      <c r="E6396" s="451">
        <v>15000</v>
      </c>
      <c r="F6396" s="630" t="s">
        <v>6586</v>
      </c>
      <c r="G6396" s="313" t="s">
        <v>6467</v>
      </c>
      <c r="H6396" s="634">
        <v>44685</v>
      </c>
      <c r="I6396" s="628">
        <f t="shared" si="80"/>
        <v>44685</v>
      </c>
      <c r="J6396" s="632"/>
    </row>
    <row r="6397" spans="1:10" s="243" customFormat="1">
      <c r="A6397" s="635" t="s">
        <v>2950</v>
      </c>
      <c r="B6397" s="415" t="s">
        <v>2725</v>
      </c>
      <c r="C6397" s="313" t="s">
        <v>2726</v>
      </c>
      <c r="D6397" s="629">
        <v>1677</v>
      </c>
      <c r="E6397" s="451">
        <v>226.7</v>
      </c>
      <c r="F6397" s="630" t="s">
        <v>4064</v>
      </c>
      <c r="G6397" s="313" t="s">
        <v>6467</v>
      </c>
      <c r="H6397" s="634">
        <v>44685</v>
      </c>
      <c r="I6397" s="628">
        <f t="shared" si="80"/>
        <v>44685</v>
      </c>
      <c r="J6397" s="632"/>
    </row>
    <row r="6398" spans="1:10" s="243" customFormat="1" ht="23.25">
      <c r="A6398" s="635" t="s">
        <v>2751</v>
      </c>
      <c r="B6398" s="415" t="s">
        <v>2725</v>
      </c>
      <c r="C6398" s="313" t="s">
        <v>2726</v>
      </c>
      <c r="D6398" s="629">
        <v>1678</v>
      </c>
      <c r="E6398" s="451">
        <v>36605.49</v>
      </c>
      <c r="F6398" s="630" t="s">
        <v>6587</v>
      </c>
      <c r="G6398" s="313" t="s">
        <v>6467</v>
      </c>
      <c r="H6398" s="634">
        <v>44685</v>
      </c>
      <c r="I6398" s="628">
        <f t="shared" si="80"/>
        <v>44685</v>
      </c>
      <c r="J6398" s="632"/>
    </row>
    <row r="6399" spans="1:10" s="243" customFormat="1">
      <c r="A6399" s="635" t="s">
        <v>2751</v>
      </c>
      <c r="B6399" s="415" t="s">
        <v>2725</v>
      </c>
      <c r="C6399" s="313" t="s">
        <v>2726</v>
      </c>
      <c r="D6399" s="629">
        <v>1679</v>
      </c>
      <c r="E6399" s="451">
        <v>34000</v>
      </c>
      <c r="F6399" s="630" t="s">
        <v>6588</v>
      </c>
      <c r="G6399" s="313" t="s">
        <v>6467</v>
      </c>
      <c r="H6399" s="634">
        <v>44685</v>
      </c>
      <c r="I6399" s="628">
        <f t="shared" si="80"/>
        <v>44685</v>
      </c>
      <c r="J6399" s="632"/>
    </row>
    <row r="6400" spans="1:10" s="243" customFormat="1">
      <c r="A6400" s="635" t="s">
        <v>3551</v>
      </c>
      <c r="B6400" s="415" t="s">
        <v>2725</v>
      </c>
      <c r="C6400" s="313" t="s">
        <v>2726</v>
      </c>
      <c r="D6400" s="629">
        <v>1680</v>
      </c>
      <c r="E6400" s="451">
        <v>3000</v>
      </c>
      <c r="F6400" s="630" t="s">
        <v>6589</v>
      </c>
      <c r="G6400" s="313" t="s">
        <v>6467</v>
      </c>
      <c r="H6400" s="634">
        <v>44685</v>
      </c>
      <c r="I6400" s="628">
        <f t="shared" si="80"/>
        <v>44685</v>
      </c>
      <c r="J6400" s="632"/>
    </row>
    <row r="6401" spans="1:10" s="243" customFormat="1">
      <c r="A6401" s="635" t="s">
        <v>2773</v>
      </c>
      <c r="B6401" s="415" t="s">
        <v>2725</v>
      </c>
      <c r="C6401" s="313" t="s">
        <v>2726</v>
      </c>
      <c r="D6401" s="629">
        <v>1681</v>
      </c>
      <c r="E6401" s="451">
        <v>35000</v>
      </c>
      <c r="F6401" s="630" t="s">
        <v>6343</v>
      </c>
      <c r="G6401" s="313" t="s">
        <v>6467</v>
      </c>
      <c r="H6401" s="634">
        <v>44685</v>
      </c>
      <c r="I6401" s="628">
        <f t="shared" si="80"/>
        <v>44685</v>
      </c>
      <c r="J6401" s="632"/>
    </row>
    <row r="6402" spans="1:10" s="243" customFormat="1" ht="23.25">
      <c r="A6402" s="635" t="s">
        <v>2800</v>
      </c>
      <c r="B6402" s="415" t="s">
        <v>2725</v>
      </c>
      <c r="C6402" s="313" t="s">
        <v>2726</v>
      </c>
      <c r="D6402" s="629">
        <v>1682</v>
      </c>
      <c r="E6402" s="451">
        <v>2000</v>
      </c>
      <c r="F6402" s="630" t="s">
        <v>4140</v>
      </c>
      <c r="G6402" s="313" t="s">
        <v>6467</v>
      </c>
      <c r="H6402" s="634">
        <v>44685</v>
      </c>
      <c r="I6402" s="628">
        <f t="shared" si="80"/>
        <v>44685</v>
      </c>
      <c r="J6402" s="632"/>
    </row>
    <row r="6403" spans="1:10" s="243" customFormat="1">
      <c r="A6403" s="635" t="s">
        <v>2800</v>
      </c>
      <c r="B6403" s="415" t="s">
        <v>2725</v>
      </c>
      <c r="C6403" s="313" t="s">
        <v>2726</v>
      </c>
      <c r="D6403" s="629">
        <v>1683</v>
      </c>
      <c r="E6403" s="451">
        <v>2000</v>
      </c>
      <c r="F6403" s="630" t="s">
        <v>3345</v>
      </c>
      <c r="G6403" s="313" t="s">
        <v>6467</v>
      </c>
      <c r="H6403" s="634">
        <v>44685</v>
      </c>
      <c r="I6403" s="628">
        <f t="shared" si="80"/>
        <v>44685</v>
      </c>
      <c r="J6403" s="632"/>
    </row>
    <row r="6404" spans="1:10" s="243" customFormat="1">
      <c r="A6404" s="635" t="s">
        <v>2800</v>
      </c>
      <c r="B6404" s="415" t="s">
        <v>2725</v>
      </c>
      <c r="C6404" s="313" t="s">
        <v>2726</v>
      </c>
      <c r="D6404" s="629">
        <v>1684</v>
      </c>
      <c r="E6404" s="451">
        <v>2000</v>
      </c>
      <c r="F6404" s="630" t="s">
        <v>3664</v>
      </c>
      <c r="G6404" s="313" t="s">
        <v>6467</v>
      </c>
      <c r="H6404" s="634">
        <v>44685</v>
      </c>
      <c r="I6404" s="628">
        <f t="shared" si="80"/>
        <v>44685</v>
      </c>
      <c r="J6404" s="632"/>
    </row>
    <row r="6405" spans="1:10" s="243" customFormat="1" ht="23.25">
      <c r="A6405" s="635" t="s">
        <v>2800</v>
      </c>
      <c r="B6405" s="415" t="s">
        <v>2725</v>
      </c>
      <c r="C6405" s="313" t="s">
        <v>2726</v>
      </c>
      <c r="D6405" s="629">
        <v>1685</v>
      </c>
      <c r="E6405" s="451">
        <v>2500</v>
      </c>
      <c r="F6405" s="630" t="s">
        <v>3249</v>
      </c>
      <c r="G6405" s="313" t="s">
        <v>6467</v>
      </c>
      <c r="H6405" s="634">
        <v>44685</v>
      </c>
      <c r="I6405" s="628">
        <f t="shared" si="80"/>
        <v>44685</v>
      </c>
      <c r="J6405" s="632"/>
    </row>
    <row r="6406" spans="1:10" s="243" customFormat="1">
      <c r="A6406" s="635" t="s">
        <v>2800</v>
      </c>
      <c r="B6406" s="415" t="s">
        <v>2725</v>
      </c>
      <c r="C6406" s="313" t="s">
        <v>2726</v>
      </c>
      <c r="D6406" s="629">
        <v>1686</v>
      </c>
      <c r="E6406" s="451">
        <v>2000</v>
      </c>
      <c r="F6406" s="630" t="s">
        <v>3688</v>
      </c>
      <c r="G6406" s="313" t="s">
        <v>6467</v>
      </c>
      <c r="H6406" s="634">
        <v>44685</v>
      </c>
      <c r="I6406" s="628">
        <f t="shared" ref="I6406:I6469" si="81">H6406+0</f>
        <v>44685</v>
      </c>
      <c r="J6406" s="632"/>
    </row>
    <row r="6407" spans="1:10" s="243" customFormat="1">
      <c r="A6407" s="635" t="s">
        <v>2789</v>
      </c>
      <c r="B6407" s="415" t="s">
        <v>2725</v>
      </c>
      <c r="C6407" s="313" t="s">
        <v>2726</v>
      </c>
      <c r="D6407" s="629">
        <v>1687</v>
      </c>
      <c r="E6407" s="451">
        <v>5000</v>
      </c>
      <c r="F6407" s="630" t="s">
        <v>6590</v>
      </c>
      <c r="G6407" s="313" t="s">
        <v>6467</v>
      </c>
      <c r="H6407" s="634">
        <v>44686</v>
      </c>
      <c r="I6407" s="628">
        <f t="shared" si="81"/>
        <v>44686</v>
      </c>
      <c r="J6407" s="632"/>
    </row>
    <row r="6408" spans="1:10" s="243" customFormat="1" ht="23.25">
      <c r="A6408" s="635" t="s">
        <v>2937</v>
      </c>
      <c r="B6408" s="415" t="s">
        <v>2725</v>
      </c>
      <c r="C6408" s="313" t="s">
        <v>2726</v>
      </c>
      <c r="D6408" s="629">
        <v>1688</v>
      </c>
      <c r="E6408" s="451">
        <v>26800</v>
      </c>
      <c r="F6408" s="630" t="s">
        <v>3169</v>
      </c>
      <c r="G6408" s="313" t="s">
        <v>6467</v>
      </c>
      <c r="H6408" s="634">
        <v>44686</v>
      </c>
      <c r="I6408" s="628">
        <f t="shared" si="81"/>
        <v>44686</v>
      </c>
      <c r="J6408" s="632"/>
    </row>
    <row r="6409" spans="1:10" s="243" customFormat="1">
      <c r="A6409" s="635" t="s">
        <v>2963</v>
      </c>
      <c r="B6409" s="415" t="s">
        <v>2725</v>
      </c>
      <c r="C6409" s="313" t="s">
        <v>2726</v>
      </c>
      <c r="D6409" s="629">
        <v>1689</v>
      </c>
      <c r="E6409" s="451">
        <v>18000</v>
      </c>
      <c r="F6409" s="630" t="s">
        <v>3949</v>
      </c>
      <c r="G6409" s="313" t="s">
        <v>6467</v>
      </c>
      <c r="H6409" s="634">
        <v>44686</v>
      </c>
      <c r="I6409" s="628">
        <f t="shared" si="81"/>
        <v>44686</v>
      </c>
      <c r="J6409" s="632"/>
    </row>
    <row r="6410" spans="1:10" s="243" customFormat="1" ht="23.25">
      <c r="A6410" s="635" t="s">
        <v>2785</v>
      </c>
      <c r="B6410" s="415" t="s">
        <v>2725</v>
      </c>
      <c r="C6410" s="313" t="s">
        <v>2726</v>
      </c>
      <c r="D6410" s="629">
        <v>1690</v>
      </c>
      <c r="E6410" s="451">
        <v>13500</v>
      </c>
      <c r="F6410" s="630" t="s">
        <v>4206</v>
      </c>
      <c r="G6410" s="313" t="s">
        <v>6467</v>
      </c>
      <c r="H6410" s="634">
        <v>44686</v>
      </c>
      <c r="I6410" s="628">
        <f t="shared" si="81"/>
        <v>44686</v>
      </c>
      <c r="J6410" s="632"/>
    </row>
    <row r="6411" spans="1:10" s="243" customFormat="1" ht="34.9">
      <c r="A6411" s="635" t="s">
        <v>2751</v>
      </c>
      <c r="B6411" s="415" t="s">
        <v>2725</v>
      </c>
      <c r="C6411" s="313" t="s">
        <v>2726</v>
      </c>
      <c r="D6411" s="629">
        <v>1691</v>
      </c>
      <c r="E6411" s="451">
        <v>23199.98</v>
      </c>
      <c r="F6411" s="630" t="s">
        <v>6591</v>
      </c>
      <c r="G6411" s="313" t="s">
        <v>6467</v>
      </c>
      <c r="H6411" s="634">
        <v>44686</v>
      </c>
      <c r="I6411" s="628">
        <f t="shared" si="81"/>
        <v>44686</v>
      </c>
      <c r="J6411" s="632"/>
    </row>
    <row r="6412" spans="1:10" s="243" customFormat="1" ht="23.25">
      <c r="A6412" s="635" t="s">
        <v>6592</v>
      </c>
      <c r="B6412" s="415" t="s">
        <v>2725</v>
      </c>
      <c r="C6412" s="313" t="s">
        <v>2726</v>
      </c>
      <c r="D6412" s="629">
        <v>1692</v>
      </c>
      <c r="E6412" s="451">
        <v>12100</v>
      </c>
      <c r="F6412" s="630" t="s">
        <v>3911</v>
      </c>
      <c r="G6412" s="313" t="s">
        <v>6467</v>
      </c>
      <c r="H6412" s="634">
        <v>44686</v>
      </c>
      <c r="I6412" s="628">
        <f t="shared" si="81"/>
        <v>44686</v>
      </c>
      <c r="J6412" s="632"/>
    </row>
    <row r="6413" spans="1:10" s="243" customFormat="1" ht="23.25">
      <c r="A6413" s="635" t="s">
        <v>6592</v>
      </c>
      <c r="B6413" s="415" t="s">
        <v>2725</v>
      </c>
      <c r="C6413" s="313" t="s">
        <v>2726</v>
      </c>
      <c r="D6413" s="629">
        <v>1693</v>
      </c>
      <c r="E6413" s="451">
        <v>19200</v>
      </c>
      <c r="F6413" s="630" t="s">
        <v>3911</v>
      </c>
      <c r="G6413" s="313" t="s">
        <v>6467</v>
      </c>
      <c r="H6413" s="634">
        <v>44686</v>
      </c>
      <c r="I6413" s="628">
        <f t="shared" si="81"/>
        <v>44686</v>
      </c>
      <c r="J6413" s="632"/>
    </row>
    <row r="6414" spans="1:10" s="243" customFormat="1" ht="23.25">
      <c r="A6414" s="635" t="s">
        <v>6592</v>
      </c>
      <c r="B6414" s="415" t="s">
        <v>2725</v>
      </c>
      <c r="C6414" s="313" t="s">
        <v>2726</v>
      </c>
      <c r="D6414" s="629">
        <v>1694</v>
      </c>
      <c r="E6414" s="451">
        <v>14900</v>
      </c>
      <c r="F6414" s="630" t="s">
        <v>3911</v>
      </c>
      <c r="G6414" s="313" t="s">
        <v>6467</v>
      </c>
      <c r="H6414" s="634">
        <v>44686</v>
      </c>
      <c r="I6414" s="628">
        <f t="shared" si="81"/>
        <v>44686</v>
      </c>
      <c r="J6414" s="632"/>
    </row>
    <row r="6415" spans="1:10" s="243" customFormat="1">
      <c r="A6415" s="635" t="s">
        <v>2800</v>
      </c>
      <c r="B6415" s="415" t="s">
        <v>2725</v>
      </c>
      <c r="C6415" s="313" t="s">
        <v>2726</v>
      </c>
      <c r="D6415" s="629">
        <v>1695</v>
      </c>
      <c r="E6415" s="451">
        <v>2000</v>
      </c>
      <c r="F6415" s="630" t="s">
        <v>3256</v>
      </c>
      <c r="G6415" s="313" t="s">
        <v>6467</v>
      </c>
      <c r="H6415" s="634">
        <v>44686</v>
      </c>
      <c r="I6415" s="628">
        <f t="shared" si="81"/>
        <v>44686</v>
      </c>
      <c r="J6415" s="632"/>
    </row>
    <row r="6416" spans="1:10" s="243" customFormat="1">
      <c r="A6416" s="635" t="s">
        <v>2789</v>
      </c>
      <c r="B6416" s="415" t="s">
        <v>2725</v>
      </c>
      <c r="C6416" s="313" t="s">
        <v>2726</v>
      </c>
      <c r="D6416" s="629">
        <v>1696</v>
      </c>
      <c r="E6416" s="451">
        <v>10000</v>
      </c>
      <c r="F6416" s="630" t="s">
        <v>3083</v>
      </c>
      <c r="G6416" s="313" t="s">
        <v>6467</v>
      </c>
      <c r="H6416" s="634">
        <v>44686</v>
      </c>
      <c r="I6416" s="628">
        <f t="shared" si="81"/>
        <v>44686</v>
      </c>
      <c r="J6416" s="632"/>
    </row>
    <row r="6417" spans="1:10" s="243" customFormat="1">
      <c r="A6417" s="635" t="s">
        <v>2789</v>
      </c>
      <c r="B6417" s="415" t="s">
        <v>2725</v>
      </c>
      <c r="C6417" s="313" t="s">
        <v>2726</v>
      </c>
      <c r="D6417" s="629">
        <v>1697</v>
      </c>
      <c r="E6417" s="451">
        <v>16000</v>
      </c>
      <c r="F6417" s="630" t="s">
        <v>3105</v>
      </c>
      <c r="G6417" s="313" t="s">
        <v>6467</v>
      </c>
      <c r="H6417" s="634">
        <v>44686</v>
      </c>
      <c r="I6417" s="628">
        <f t="shared" si="81"/>
        <v>44686</v>
      </c>
      <c r="J6417" s="632"/>
    </row>
    <row r="6418" spans="1:10" s="243" customFormat="1">
      <c r="A6418" s="635" t="s">
        <v>2942</v>
      </c>
      <c r="B6418" s="415" t="s">
        <v>2725</v>
      </c>
      <c r="C6418" s="313" t="s">
        <v>2726</v>
      </c>
      <c r="D6418" s="629">
        <v>1698</v>
      </c>
      <c r="E6418" s="451">
        <v>20000</v>
      </c>
      <c r="F6418" s="630" t="s">
        <v>4199</v>
      </c>
      <c r="G6418" s="313" t="s">
        <v>6467</v>
      </c>
      <c r="H6418" s="634">
        <v>44686</v>
      </c>
      <c r="I6418" s="628">
        <f t="shared" si="81"/>
        <v>44686</v>
      </c>
      <c r="J6418" s="632"/>
    </row>
    <row r="6419" spans="1:10" s="243" customFormat="1">
      <c r="A6419" s="635" t="s">
        <v>2771</v>
      </c>
      <c r="B6419" s="415" t="s">
        <v>2725</v>
      </c>
      <c r="C6419" s="313" t="s">
        <v>2726</v>
      </c>
      <c r="D6419" s="629">
        <v>1699</v>
      </c>
      <c r="E6419" s="451">
        <v>8000</v>
      </c>
      <c r="F6419" s="630" t="s">
        <v>3543</v>
      </c>
      <c r="G6419" s="313" t="s">
        <v>6467</v>
      </c>
      <c r="H6419" s="634">
        <v>44686</v>
      </c>
      <c r="I6419" s="628">
        <f t="shared" si="81"/>
        <v>44686</v>
      </c>
      <c r="J6419" s="632"/>
    </row>
    <row r="6420" spans="1:10" s="243" customFormat="1">
      <c r="A6420" s="635" t="s">
        <v>2942</v>
      </c>
      <c r="B6420" s="415" t="s">
        <v>2725</v>
      </c>
      <c r="C6420" s="313" t="s">
        <v>2726</v>
      </c>
      <c r="D6420" s="629">
        <v>1700</v>
      </c>
      <c r="E6420" s="451">
        <v>20000</v>
      </c>
      <c r="F6420" s="630" t="s">
        <v>2946</v>
      </c>
      <c r="G6420" s="313" t="s">
        <v>6467</v>
      </c>
      <c r="H6420" s="634">
        <v>44686</v>
      </c>
      <c r="I6420" s="628">
        <f t="shared" si="81"/>
        <v>44686</v>
      </c>
      <c r="J6420" s="632"/>
    </row>
    <row r="6421" spans="1:10" s="243" customFormat="1">
      <c r="A6421" s="635" t="s">
        <v>2767</v>
      </c>
      <c r="B6421" s="415" t="s">
        <v>2725</v>
      </c>
      <c r="C6421" s="313" t="s">
        <v>2726</v>
      </c>
      <c r="D6421" s="629">
        <v>1701</v>
      </c>
      <c r="E6421" s="451">
        <v>20000</v>
      </c>
      <c r="F6421" s="630" t="s">
        <v>3061</v>
      </c>
      <c r="G6421" s="313" t="s">
        <v>6467</v>
      </c>
      <c r="H6421" s="634">
        <v>44686</v>
      </c>
      <c r="I6421" s="628">
        <f t="shared" si="81"/>
        <v>44686</v>
      </c>
      <c r="J6421" s="632"/>
    </row>
    <row r="6422" spans="1:10" s="243" customFormat="1">
      <c r="A6422" s="635" t="s">
        <v>2767</v>
      </c>
      <c r="B6422" s="415" t="s">
        <v>2725</v>
      </c>
      <c r="C6422" s="313" t="s">
        <v>2726</v>
      </c>
      <c r="D6422" s="629">
        <v>1702</v>
      </c>
      <c r="E6422" s="451">
        <v>20000</v>
      </c>
      <c r="F6422" s="630" t="s">
        <v>3701</v>
      </c>
      <c r="G6422" s="313" t="s">
        <v>6467</v>
      </c>
      <c r="H6422" s="634">
        <v>44686</v>
      </c>
      <c r="I6422" s="628">
        <f t="shared" si="81"/>
        <v>44686</v>
      </c>
      <c r="J6422" s="632"/>
    </row>
    <row r="6423" spans="1:10" s="243" customFormat="1">
      <c r="A6423" s="635" t="s">
        <v>2767</v>
      </c>
      <c r="B6423" s="415" t="s">
        <v>2725</v>
      </c>
      <c r="C6423" s="313" t="s">
        <v>2726</v>
      </c>
      <c r="D6423" s="629">
        <v>1703</v>
      </c>
      <c r="E6423" s="451">
        <v>20000</v>
      </c>
      <c r="F6423" s="630" t="s">
        <v>3323</v>
      </c>
      <c r="G6423" s="313" t="s">
        <v>6467</v>
      </c>
      <c r="H6423" s="634">
        <v>44686</v>
      </c>
      <c r="I6423" s="628">
        <f t="shared" si="81"/>
        <v>44686</v>
      </c>
      <c r="J6423" s="632"/>
    </row>
    <row r="6424" spans="1:10" s="243" customFormat="1">
      <c r="A6424" s="635" t="s">
        <v>2767</v>
      </c>
      <c r="B6424" s="415" t="s">
        <v>2725</v>
      </c>
      <c r="C6424" s="313" t="s">
        <v>2726</v>
      </c>
      <c r="D6424" s="629">
        <v>1704</v>
      </c>
      <c r="E6424" s="451">
        <v>20000</v>
      </c>
      <c r="F6424" s="630" t="s">
        <v>6429</v>
      </c>
      <c r="G6424" s="313" t="s">
        <v>6467</v>
      </c>
      <c r="H6424" s="634">
        <v>44686</v>
      </c>
      <c r="I6424" s="628">
        <f t="shared" si="81"/>
        <v>44686</v>
      </c>
      <c r="J6424" s="632"/>
    </row>
    <row r="6425" spans="1:10" s="243" customFormat="1">
      <c r="A6425" s="635" t="s">
        <v>2773</v>
      </c>
      <c r="B6425" s="415" t="s">
        <v>2725</v>
      </c>
      <c r="C6425" s="313" t="s">
        <v>2726</v>
      </c>
      <c r="D6425" s="629">
        <v>1705</v>
      </c>
      <c r="E6425" s="451">
        <v>36000</v>
      </c>
      <c r="F6425" s="630" t="s">
        <v>6593</v>
      </c>
      <c r="G6425" s="313" t="s">
        <v>6467</v>
      </c>
      <c r="H6425" s="634">
        <v>44686</v>
      </c>
      <c r="I6425" s="628">
        <f t="shared" si="81"/>
        <v>44686</v>
      </c>
      <c r="J6425" s="632"/>
    </row>
    <row r="6426" spans="1:10" s="243" customFormat="1">
      <c r="A6426" s="635" t="s">
        <v>2950</v>
      </c>
      <c r="B6426" s="415" t="s">
        <v>2725</v>
      </c>
      <c r="C6426" s="313" t="s">
        <v>2726</v>
      </c>
      <c r="D6426" s="629">
        <v>1706</v>
      </c>
      <c r="E6426" s="451">
        <v>512.95000000000005</v>
      </c>
      <c r="F6426" s="630" t="s">
        <v>4064</v>
      </c>
      <c r="G6426" s="313" t="s">
        <v>6467</v>
      </c>
      <c r="H6426" s="634">
        <v>44686</v>
      </c>
      <c r="I6426" s="628">
        <f t="shared" si="81"/>
        <v>44686</v>
      </c>
      <c r="J6426" s="632"/>
    </row>
    <row r="6427" spans="1:10" s="243" customFormat="1">
      <c r="A6427" s="635" t="s">
        <v>2950</v>
      </c>
      <c r="B6427" s="415" t="s">
        <v>2725</v>
      </c>
      <c r="C6427" s="313" t="s">
        <v>2726</v>
      </c>
      <c r="D6427" s="629">
        <v>1707</v>
      </c>
      <c r="E6427" s="451">
        <v>3919.51</v>
      </c>
      <c r="F6427" s="630" t="s">
        <v>3496</v>
      </c>
      <c r="G6427" s="313" t="s">
        <v>6467</v>
      </c>
      <c r="H6427" s="634">
        <v>44686</v>
      </c>
      <c r="I6427" s="628">
        <f t="shared" si="81"/>
        <v>44686</v>
      </c>
      <c r="J6427" s="632"/>
    </row>
    <row r="6428" spans="1:10" s="243" customFormat="1">
      <c r="A6428" s="635" t="s">
        <v>2950</v>
      </c>
      <c r="B6428" s="415" t="s">
        <v>2725</v>
      </c>
      <c r="C6428" s="313" t="s">
        <v>2726</v>
      </c>
      <c r="D6428" s="629">
        <v>1708</v>
      </c>
      <c r="E6428" s="451">
        <v>9600.01</v>
      </c>
      <c r="F6428" s="630" t="s">
        <v>3496</v>
      </c>
      <c r="G6428" s="313" t="s">
        <v>6467</v>
      </c>
      <c r="H6428" s="634">
        <v>44686</v>
      </c>
      <c r="I6428" s="628">
        <f t="shared" si="81"/>
        <v>44686</v>
      </c>
      <c r="J6428" s="632"/>
    </row>
    <row r="6429" spans="1:10" s="243" customFormat="1">
      <c r="A6429" s="635" t="s">
        <v>2950</v>
      </c>
      <c r="B6429" s="415" t="s">
        <v>2725</v>
      </c>
      <c r="C6429" s="313" t="s">
        <v>2726</v>
      </c>
      <c r="D6429" s="629">
        <v>1709</v>
      </c>
      <c r="E6429" s="451">
        <v>1771.98</v>
      </c>
      <c r="F6429" s="630" t="s">
        <v>3496</v>
      </c>
      <c r="G6429" s="313" t="s">
        <v>6467</v>
      </c>
      <c r="H6429" s="634">
        <v>44686</v>
      </c>
      <c r="I6429" s="628">
        <f t="shared" si="81"/>
        <v>44686</v>
      </c>
      <c r="J6429" s="632"/>
    </row>
    <row r="6430" spans="1:10" s="243" customFormat="1">
      <c r="A6430" s="635" t="s">
        <v>2808</v>
      </c>
      <c r="B6430" s="415" t="s">
        <v>2725</v>
      </c>
      <c r="C6430" s="313" t="s">
        <v>2726</v>
      </c>
      <c r="D6430" s="629">
        <v>1710</v>
      </c>
      <c r="E6430" s="451">
        <v>30000</v>
      </c>
      <c r="F6430" s="630" t="s">
        <v>6397</v>
      </c>
      <c r="G6430" s="313" t="s">
        <v>6467</v>
      </c>
      <c r="H6430" s="634">
        <v>44686</v>
      </c>
      <c r="I6430" s="628">
        <f t="shared" si="81"/>
        <v>44686</v>
      </c>
      <c r="J6430" s="632"/>
    </row>
    <row r="6431" spans="1:10" s="243" customFormat="1" ht="23.25">
      <c r="A6431" s="635" t="s">
        <v>2751</v>
      </c>
      <c r="B6431" s="415" t="s">
        <v>2725</v>
      </c>
      <c r="C6431" s="313" t="s">
        <v>2726</v>
      </c>
      <c r="D6431" s="629">
        <v>1711</v>
      </c>
      <c r="E6431" s="451">
        <v>25629.599999999999</v>
      </c>
      <c r="F6431" s="630" t="s">
        <v>6594</v>
      </c>
      <c r="G6431" s="313" t="s">
        <v>6467</v>
      </c>
      <c r="H6431" s="634">
        <v>44686</v>
      </c>
      <c r="I6431" s="628">
        <f t="shared" si="81"/>
        <v>44686</v>
      </c>
      <c r="J6431" s="632"/>
    </row>
    <row r="6432" spans="1:10" s="243" customFormat="1">
      <c r="A6432" s="635" t="s">
        <v>3728</v>
      </c>
      <c r="B6432" s="415" t="s">
        <v>2725</v>
      </c>
      <c r="C6432" s="313" t="s">
        <v>2726</v>
      </c>
      <c r="D6432" s="629">
        <v>1712</v>
      </c>
      <c r="E6432" s="451">
        <v>26900</v>
      </c>
      <c r="F6432" s="630" t="s">
        <v>3441</v>
      </c>
      <c r="G6432" s="313" t="s">
        <v>6467</v>
      </c>
      <c r="H6432" s="634">
        <v>44687</v>
      </c>
      <c r="I6432" s="628">
        <f t="shared" si="81"/>
        <v>44687</v>
      </c>
      <c r="J6432" s="632"/>
    </row>
    <row r="6433" spans="1:10" s="243" customFormat="1">
      <c r="A6433" s="635" t="s">
        <v>2848</v>
      </c>
      <c r="B6433" s="415" t="s">
        <v>2725</v>
      </c>
      <c r="C6433" s="313" t="s">
        <v>2726</v>
      </c>
      <c r="D6433" s="629">
        <v>1713</v>
      </c>
      <c r="E6433" s="451">
        <v>28500</v>
      </c>
      <c r="F6433" s="630" t="s">
        <v>6273</v>
      </c>
      <c r="G6433" s="313" t="s">
        <v>6467</v>
      </c>
      <c r="H6433" s="634">
        <v>44687</v>
      </c>
      <c r="I6433" s="628">
        <f t="shared" si="81"/>
        <v>44687</v>
      </c>
      <c r="J6433" s="632"/>
    </row>
    <row r="6434" spans="1:10" s="243" customFormat="1">
      <c r="A6434" s="635" t="s">
        <v>2791</v>
      </c>
      <c r="B6434" s="415" t="s">
        <v>2725</v>
      </c>
      <c r="C6434" s="313" t="s">
        <v>2726</v>
      </c>
      <c r="D6434" s="629">
        <v>1714</v>
      </c>
      <c r="E6434" s="451">
        <v>15000</v>
      </c>
      <c r="F6434" s="630" t="s">
        <v>3697</v>
      </c>
      <c r="G6434" s="313" t="s">
        <v>6467</v>
      </c>
      <c r="H6434" s="634">
        <v>44687</v>
      </c>
      <c r="I6434" s="628">
        <f t="shared" si="81"/>
        <v>44687</v>
      </c>
      <c r="J6434" s="632"/>
    </row>
    <row r="6435" spans="1:10" s="243" customFormat="1">
      <c r="A6435" s="635" t="s">
        <v>2789</v>
      </c>
      <c r="B6435" s="415" t="s">
        <v>2725</v>
      </c>
      <c r="C6435" s="313" t="s">
        <v>2726</v>
      </c>
      <c r="D6435" s="629">
        <v>1715</v>
      </c>
      <c r="E6435" s="451">
        <v>30000</v>
      </c>
      <c r="F6435" s="630" t="s">
        <v>4101</v>
      </c>
      <c r="G6435" s="313" t="s">
        <v>6467</v>
      </c>
      <c r="H6435" s="634">
        <v>44687</v>
      </c>
      <c r="I6435" s="628">
        <f t="shared" si="81"/>
        <v>44687</v>
      </c>
      <c r="J6435" s="632"/>
    </row>
    <row r="6436" spans="1:10" s="243" customFormat="1" ht="23.25">
      <c r="A6436" s="635" t="s">
        <v>2797</v>
      </c>
      <c r="B6436" s="415" t="s">
        <v>2725</v>
      </c>
      <c r="C6436" s="313" t="s">
        <v>2726</v>
      </c>
      <c r="D6436" s="629">
        <v>1716</v>
      </c>
      <c r="E6436" s="451">
        <v>10000</v>
      </c>
      <c r="F6436" s="630" t="s">
        <v>3500</v>
      </c>
      <c r="G6436" s="313" t="s">
        <v>6467</v>
      </c>
      <c r="H6436" s="634">
        <v>44687</v>
      </c>
      <c r="I6436" s="628">
        <f t="shared" si="81"/>
        <v>44687</v>
      </c>
      <c r="J6436" s="632"/>
    </row>
    <row r="6437" spans="1:10" s="243" customFormat="1">
      <c r="A6437" s="635" t="s">
        <v>2942</v>
      </c>
      <c r="B6437" s="415" t="s">
        <v>2725</v>
      </c>
      <c r="C6437" s="313" t="s">
        <v>2726</v>
      </c>
      <c r="D6437" s="629">
        <v>1717</v>
      </c>
      <c r="E6437" s="451">
        <v>30000</v>
      </c>
      <c r="F6437" s="630" t="s">
        <v>3773</v>
      </c>
      <c r="G6437" s="313" t="s">
        <v>6467</v>
      </c>
      <c r="H6437" s="634">
        <v>44687</v>
      </c>
      <c r="I6437" s="628">
        <f t="shared" si="81"/>
        <v>44687</v>
      </c>
      <c r="J6437" s="632"/>
    </row>
    <row r="6438" spans="1:10" s="243" customFormat="1" ht="23.25">
      <c r="A6438" s="635" t="s">
        <v>2850</v>
      </c>
      <c r="B6438" s="415" t="s">
        <v>2725</v>
      </c>
      <c r="C6438" s="313" t="s">
        <v>2726</v>
      </c>
      <c r="D6438" s="629">
        <v>1718</v>
      </c>
      <c r="E6438" s="451">
        <v>30000</v>
      </c>
      <c r="F6438" s="630" t="s">
        <v>3386</v>
      </c>
      <c r="G6438" s="313" t="s">
        <v>6467</v>
      </c>
      <c r="H6438" s="634">
        <v>44687</v>
      </c>
      <c r="I6438" s="628">
        <f t="shared" si="81"/>
        <v>44687</v>
      </c>
      <c r="J6438" s="632"/>
    </row>
    <row r="6439" spans="1:10" s="243" customFormat="1">
      <c r="A6439" s="635" t="s">
        <v>2749</v>
      </c>
      <c r="B6439" s="415" t="s">
        <v>2725</v>
      </c>
      <c r="C6439" s="313" t="s">
        <v>2726</v>
      </c>
      <c r="D6439" s="629">
        <v>1719</v>
      </c>
      <c r="E6439" s="451">
        <v>10000</v>
      </c>
      <c r="F6439" s="630" t="s">
        <v>2908</v>
      </c>
      <c r="G6439" s="313" t="s">
        <v>6467</v>
      </c>
      <c r="H6439" s="634">
        <v>44687</v>
      </c>
      <c r="I6439" s="628">
        <f t="shared" si="81"/>
        <v>44687</v>
      </c>
      <c r="J6439" s="632"/>
    </row>
    <row r="6440" spans="1:10" s="243" customFormat="1">
      <c r="A6440" s="635" t="s">
        <v>2767</v>
      </c>
      <c r="B6440" s="415" t="s">
        <v>2725</v>
      </c>
      <c r="C6440" s="313" t="s">
        <v>2726</v>
      </c>
      <c r="D6440" s="629">
        <v>1720</v>
      </c>
      <c r="E6440" s="451">
        <v>20000</v>
      </c>
      <c r="F6440" s="630" t="s">
        <v>2765</v>
      </c>
      <c r="G6440" s="313" t="s">
        <v>6467</v>
      </c>
      <c r="H6440" s="634">
        <v>44687</v>
      </c>
      <c r="I6440" s="628">
        <f t="shared" si="81"/>
        <v>44687</v>
      </c>
      <c r="J6440" s="632"/>
    </row>
    <row r="6441" spans="1:10" s="243" customFormat="1">
      <c r="A6441" s="635" t="s">
        <v>2767</v>
      </c>
      <c r="B6441" s="415" t="s">
        <v>2725</v>
      </c>
      <c r="C6441" s="313" t="s">
        <v>2726</v>
      </c>
      <c r="D6441" s="629">
        <v>1721</v>
      </c>
      <c r="E6441" s="451">
        <v>30000</v>
      </c>
      <c r="F6441" s="630" t="s">
        <v>2804</v>
      </c>
      <c r="G6441" s="313" t="s">
        <v>6467</v>
      </c>
      <c r="H6441" s="634">
        <v>44687</v>
      </c>
      <c r="I6441" s="628">
        <f t="shared" si="81"/>
        <v>44687</v>
      </c>
      <c r="J6441" s="632"/>
    </row>
    <row r="6442" spans="1:10" s="243" customFormat="1">
      <c r="A6442" s="635" t="s">
        <v>2767</v>
      </c>
      <c r="B6442" s="415" t="s">
        <v>2725</v>
      </c>
      <c r="C6442" s="313" t="s">
        <v>2726</v>
      </c>
      <c r="D6442" s="629">
        <v>1722</v>
      </c>
      <c r="E6442" s="451">
        <v>30000</v>
      </c>
      <c r="F6442" s="630" t="s">
        <v>4072</v>
      </c>
      <c r="G6442" s="313" t="s">
        <v>6467</v>
      </c>
      <c r="H6442" s="634">
        <v>44687</v>
      </c>
      <c r="I6442" s="628">
        <f t="shared" si="81"/>
        <v>44687</v>
      </c>
      <c r="J6442" s="632"/>
    </row>
    <row r="6443" spans="1:10" s="243" customFormat="1">
      <c r="A6443" s="635" t="s">
        <v>2767</v>
      </c>
      <c r="B6443" s="415" t="s">
        <v>2725</v>
      </c>
      <c r="C6443" s="313" t="s">
        <v>2726</v>
      </c>
      <c r="D6443" s="629">
        <v>1723</v>
      </c>
      <c r="E6443" s="451">
        <v>30000</v>
      </c>
      <c r="F6443" s="630" t="s">
        <v>6400</v>
      </c>
      <c r="G6443" s="313" t="s">
        <v>6467</v>
      </c>
      <c r="H6443" s="634">
        <v>44687</v>
      </c>
      <c r="I6443" s="628">
        <f t="shared" si="81"/>
        <v>44687</v>
      </c>
      <c r="J6443" s="632"/>
    </row>
    <row r="6444" spans="1:10" s="243" customFormat="1">
      <c r="A6444" s="635" t="s">
        <v>2891</v>
      </c>
      <c r="B6444" s="415" t="s">
        <v>2725</v>
      </c>
      <c r="C6444" s="313" t="s">
        <v>2726</v>
      </c>
      <c r="D6444" s="629">
        <v>1724</v>
      </c>
      <c r="E6444" s="451">
        <v>20000</v>
      </c>
      <c r="F6444" s="630" t="s">
        <v>4220</v>
      </c>
      <c r="G6444" s="313" t="s">
        <v>6467</v>
      </c>
      <c r="H6444" s="634">
        <v>44687</v>
      </c>
      <c r="I6444" s="628">
        <f t="shared" si="81"/>
        <v>44687</v>
      </c>
      <c r="J6444" s="632"/>
    </row>
    <row r="6445" spans="1:10" s="243" customFormat="1" ht="23.25">
      <c r="A6445" s="635" t="s">
        <v>3007</v>
      </c>
      <c r="B6445" s="415" t="s">
        <v>2725</v>
      </c>
      <c r="C6445" s="313" t="s">
        <v>2726</v>
      </c>
      <c r="D6445" s="629">
        <v>1725</v>
      </c>
      <c r="E6445" s="451">
        <v>26000</v>
      </c>
      <c r="F6445" s="630" t="s">
        <v>3190</v>
      </c>
      <c r="G6445" s="313" t="s">
        <v>6467</v>
      </c>
      <c r="H6445" s="634">
        <v>44687</v>
      </c>
      <c r="I6445" s="628">
        <f t="shared" si="81"/>
        <v>44687</v>
      </c>
      <c r="J6445" s="632"/>
    </row>
    <row r="6446" spans="1:10" s="243" customFormat="1" ht="23.25">
      <c r="A6446" s="635" t="s">
        <v>3692</v>
      </c>
      <c r="B6446" s="415" t="s">
        <v>2725</v>
      </c>
      <c r="C6446" s="313" t="s">
        <v>2726</v>
      </c>
      <c r="D6446" s="629">
        <v>1726</v>
      </c>
      <c r="E6446" s="451">
        <v>12000</v>
      </c>
      <c r="F6446" s="630" t="s">
        <v>4167</v>
      </c>
      <c r="G6446" s="313" t="s">
        <v>6467</v>
      </c>
      <c r="H6446" s="634">
        <v>44687</v>
      </c>
      <c r="I6446" s="628">
        <f t="shared" si="81"/>
        <v>44687</v>
      </c>
      <c r="J6446" s="632"/>
    </row>
    <row r="6447" spans="1:10" s="243" customFormat="1" ht="23.25">
      <c r="A6447" s="635" t="s">
        <v>3692</v>
      </c>
      <c r="B6447" s="415" t="s">
        <v>2725</v>
      </c>
      <c r="C6447" s="313" t="s">
        <v>2726</v>
      </c>
      <c r="D6447" s="629">
        <v>1727</v>
      </c>
      <c r="E6447" s="451">
        <v>12000</v>
      </c>
      <c r="F6447" s="630" t="s">
        <v>3320</v>
      </c>
      <c r="G6447" s="313" t="s">
        <v>6467</v>
      </c>
      <c r="H6447" s="634">
        <v>44687</v>
      </c>
      <c r="I6447" s="628">
        <f t="shared" si="81"/>
        <v>44687</v>
      </c>
      <c r="J6447" s="632"/>
    </row>
    <row r="6448" spans="1:10" s="243" customFormat="1">
      <c r="A6448" s="635" t="s">
        <v>3554</v>
      </c>
      <c r="B6448" s="415" t="s">
        <v>2725</v>
      </c>
      <c r="C6448" s="313" t="s">
        <v>2726</v>
      </c>
      <c r="D6448" s="629">
        <v>1728</v>
      </c>
      <c r="E6448" s="451">
        <v>12000</v>
      </c>
      <c r="F6448" s="630" t="s">
        <v>3366</v>
      </c>
      <c r="G6448" s="313" t="s">
        <v>6467</v>
      </c>
      <c r="H6448" s="634">
        <v>44687</v>
      </c>
      <c r="I6448" s="628">
        <f t="shared" si="81"/>
        <v>44687</v>
      </c>
      <c r="J6448" s="632"/>
    </row>
    <row r="6449" spans="1:10" s="243" customFormat="1">
      <c r="A6449" s="635" t="s">
        <v>2784</v>
      </c>
      <c r="B6449" s="415" t="s">
        <v>2725</v>
      </c>
      <c r="C6449" s="313" t="s">
        <v>2726</v>
      </c>
      <c r="D6449" s="629">
        <v>1729</v>
      </c>
      <c r="E6449" s="451">
        <v>26800</v>
      </c>
      <c r="F6449" s="630" t="s">
        <v>2957</v>
      </c>
      <c r="G6449" s="313" t="s">
        <v>6467</v>
      </c>
      <c r="H6449" s="634">
        <v>44687</v>
      </c>
      <c r="I6449" s="628">
        <f t="shared" si="81"/>
        <v>44687</v>
      </c>
      <c r="J6449" s="632"/>
    </row>
    <row r="6450" spans="1:10" s="243" customFormat="1">
      <c r="A6450" s="635" t="s">
        <v>3049</v>
      </c>
      <c r="B6450" s="415" t="s">
        <v>2725</v>
      </c>
      <c r="C6450" s="313" t="s">
        <v>2726</v>
      </c>
      <c r="D6450" s="629">
        <v>1730</v>
      </c>
      <c r="E6450" s="451">
        <v>30800</v>
      </c>
      <c r="F6450" s="630" t="s">
        <v>3716</v>
      </c>
      <c r="G6450" s="313" t="s">
        <v>6467</v>
      </c>
      <c r="H6450" s="634">
        <v>44687</v>
      </c>
      <c r="I6450" s="628">
        <f t="shared" si="81"/>
        <v>44687</v>
      </c>
      <c r="J6450" s="632"/>
    </row>
    <row r="6451" spans="1:10" s="243" customFormat="1">
      <c r="A6451" s="635" t="s">
        <v>3049</v>
      </c>
      <c r="B6451" s="415" t="s">
        <v>2725</v>
      </c>
      <c r="C6451" s="313" t="s">
        <v>2726</v>
      </c>
      <c r="D6451" s="629">
        <v>1731</v>
      </c>
      <c r="E6451" s="451">
        <v>30800</v>
      </c>
      <c r="F6451" s="630" t="s">
        <v>3635</v>
      </c>
      <c r="G6451" s="313" t="s">
        <v>6467</v>
      </c>
      <c r="H6451" s="634">
        <v>44687</v>
      </c>
      <c r="I6451" s="628">
        <f t="shared" si="81"/>
        <v>44687</v>
      </c>
      <c r="J6451" s="632"/>
    </row>
    <row r="6452" spans="1:10" s="243" customFormat="1">
      <c r="A6452" s="635" t="s">
        <v>3049</v>
      </c>
      <c r="B6452" s="415" t="s">
        <v>2725</v>
      </c>
      <c r="C6452" s="313" t="s">
        <v>2726</v>
      </c>
      <c r="D6452" s="629">
        <v>1732</v>
      </c>
      <c r="E6452" s="451">
        <v>30800</v>
      </c>
      <c r="F6452" s="630" t="s">
        <v>3959</v>
      </c>
      <c r="G6452" s="313" t="s">
        <v>6467</v>
      </c>
      <c r="H6452" s="634">
        <v>44687</v>
      </c>
      <c r="I6452" s="628">
        <f t="shared" si="81"/>
        <v>44687</v>
      </c>
      <c r="J6452" s="632"/>
    </row>
    <row r="6453" spans="1:10" s="243" customFormat="1">
      <c r="A6453" s="635" t="s">
        <v>3049</v>
      </c>
      <c r="B6453" s="415" t="s">
        <v>2725</v>
      </c>
      <c r="C6453" s="313" t="s">
        <v>2726</v>
      </c>
      <c r="D6453" s="629">
        <v>1733</v>
      </c>
      <c r="E6453" s="451">
        <v>30800</v>
      </c>
      <c r="F6453" s="630" t="s">
        <v>3279</v>
      </c>
      <c r="G6453" s="313" t="s">
        <v>6467</v>
      </c>
      <c r="H6453" s="634">
        <v>44687</v>
      </c>
      <c r="I6453" s="628">
        <f t="shared" si="81"/>
        <v>44687</v>
      </c>
      <c r="J6453" s="632"/>
    </row>
    <row r="6454" spans="1:10" s="243" customFormat="1" ht="23.25">
      <c r="A6454" s="635" t="s">
        <v>2891</v>
      </c>
      <c r="B6454" s="415" t="s">
        <v>2725</v>
      </c>
      <c r="C6454" s="313" t="s">
        <v>2726</v>
      </c>
      <c r="D6454" s="629">
        <v>1734</v>
      </c>
      <c r="E6454" s="451">
        <v>20000</v>
      </c>
      <c r="F6454" s="630" t="s">
        <v>6318</v>
      </c>
      <c r="G6454" s="313" t="s">
        <v>6467</v>
      </c>
      <c r="H6454" s="634">
        <v>44687</v>
      </c>
      <c r="I6454" s="628">
        <f t="shared" si="81"/>
        <v>44687</v>
      </c>
      <c r="J6454" s="632"/>
    </row>
    <row r="6455" spans="1:10" s="243" customFormat="1">
      <c r="A6455" s="635" t="s">
        <v>2828</v>
      </c>
      <c r="B6455" s="415" t="s">
        <v>2725</v>
      </c>
      <c r="C6455" s="313" t="s">
        <v>2726</v>
      </c>
      <c r="D6455" s="629">
        <v>1735</v>
      </c>
      <c r="E6455" s="451">
        <v>27000</v>
      </c>
      <c r="F6455" s="630" t="s">
        <v>2864</v>
      </c>
      <c r="G6455" s="313" t="s">
        <v>6467</v>
      </c>
      <c r="H6455" s="634">
        <v>44687</v>
      </c>
      <c r="I6455" s="628">
        <f t="shared" si="81"/>
        <v>44687</v>
      </c>
      <c r="J6455" s="632"/>
    </row>
    <row r="6456" spans="1:10" s="243" customFormat="1" ht="23.25">
      <c r="A6456" s="635" t="s">
        <v>2742</v>
      </c>
      <c r="B6456" s="415" t="s">
        <v>2725</v>
      </c>
      <c r="C6456" s="313" t="s">
        <v>2726</v>
      </c>
      <c r="D6456" s="629">
        <v>1736</v>
      </c>
      <c r="E6456" s="451">
        <v>4400</v>
      </c>
      <c r="F6456" s="630" t="s">
        <v>4078</v>
      </c>
      <c r="G6456" s="313" t="s">
        <v>6467</v>
      </c>
      <c r="H6456" s="634">
        <v>44687</v>
      </c>
      <c r="I6456" s="628">
        <f t="shared" si="81"/>
        <v>44687</v>
      </c>
      <c r="J6456" s="632"/>
    </row>
    <row r="6457" spans="1:10" s="243" customFormat="1" ht="23.25">
      <c r="A6457" s="635" t="s">
        <v>3692</v>
      </c>
      <c r="B6457" s="415" t="s">
        <v>2725</v>
      </c>
      <c r="C6457" s="313" t="s">
        <v>2726</v>
      </c>
      <c r="D6457" s="629">
        <v>1738</v>
      </c>
      <c r="E6457" s="451">
        <v>10500</v>
      </c>
      <c r="F6457" s="630" t="s">
        <v>6595</v>
      </c>
      <c r="G6457" s="313" t="s">
        <v>6467</v>
      </c>
      <c r="H6457" s="634">
        <v>44690</v>
      </c>
      <c r="I6457" s="628">
        <f t="shared" si="81"/>
        <v>44690</v>
      </c>
      <c r="J6457" s="632"/>
    </row>
    <row r="6458" spans="1:10" s="243" customFormat="1" ht="23.25">
      <c r="A6458" s="635" t="s">
        <v>2853</v>
      </c>
      <c r="B6458" s="415" t="s">
        <v>2725</v>
      </c>
      <c r="C6458" s="313" t="s">
        <v>2726</v>
      </c>
      <c r="D6458" s="629">
        <v>1739</v>
      </c>
      <c r="E6458" s="451">
        <v>27000</v>
      </c>
      <c r="F6458" s="630" t="s">
        <v>6322</v>
      </c>
      <c r="G6458" s="313" t="s">
        <v>6467</v>
      </c>
      <c r="H6458" s="634">
        <v>44690</v>
      </c>
      <c r="I6458" s="628">
        <f t="shared" si="81"/>
        <v>44690</v>
      </c>
      <c r="J6458" s="632"/>
    </row>
    <row r="6459" spans="1:10" s="243" customFormat="1">
      <c r="A6459" s="635" t="s">
        <v>2828</v>
      </c>
      <c r="B6459" s="415" t="s">
        <v>2725</v>
      </c>
      <c r="C6459" s="313" t="s">
        <v>2726</v>
      </c>
      <c r="D6459" s="629">
        <v>1740</v>
      </c>
      <c r="E6459" s="451">
        <v>27000</v>
      </c>
      <c r="F6459" s="630" t="s">
        <v>3978</v>
      </c>
      <c r="G6459" s="313" t="s">
        <v>6467</v>
      </c>
      <c r="H6459" s="634">
        <v>44690</v>
      </c>
      <c r="I6459" s="628">
        <f t="shared" si="81"/>
        <v>44690</v>
      </c>
      <c r="J6459" s="632"/>
    </row>
    <row r="6460" spans="1:10" s="243" customFormat="1" ht="23.25">
      <c r="A6460" s="635" t="s">
        <v>3293</v>
      </c>
      <c r="B6460" s="415" t="s">
        <v>2725</v>
      </c>
      <c r="C6460" s="313" t="s">
        <v>2726</v>
      </c>
      <c r="D6460" s="629">
        <v>1741</v>
      </c>
      <c r="E6460" s="451">
        <v>27000</v>
      </c>
      <c r="F6460" s="630" t="s">
        <v>3294</v>
      </c>
      <c r="G6460" s="313" t="s">
        <v>6467</v>
      </c>
      <c r="H6460" s="634">
        <v>44690</v>
      </c>
      <c r="I6460" s="628">
        <f t="shared" si="81"/>
        <v>44690</v>
      </c>
      <c r="J6460" s="632"/>
    </row>
    <row r="6461" spans="1:10" s="243" customFormat="1">
      <c r="A6461" s="635" t="s">
        <v>2773</v>
      </c>
      <c r="B6461" s="415" t="s">
        <v>2725</v>
      </c>
      <c r="C6461" s="313" t="s">
        <v>2726</v>
      </c>
      <c r="D6461" s="629">
        <v>1742</v>
      </c>
      <c r="E6461" s="451">
        <v>36000</v>
      </c>
      <c r="F6461" s="630" t="s">
        <v>6596</v>
      </c>
      <c r="G6461" s="313" t="s">
        <v>6467</v>
      </c>
      <c r="H6461" s="634">
        <v>44690</v>
      </c>
      <c r="I6461" s="628">
        <f t="shared" si="81"/>
        <v>44690</v>
      </c>
      <c r="J6461" s="632"/>
    </row>
    <row r="6462" spans="1:10" s="243" customFormat="1">
      <c r="A6462" s="635" t="s">
        <v>2749</v>
      </c>
      <c r="B6462" s="415" t="s">
        <v>2725</v>
      </c>
      <c r="C6462" s="313" t="s">
        <v>2726</v>
      </c>
      <c r="D6462" s="629">
        <v>1743</v>
      </c>
      <c r="E6462" s="451">
        <v>24000</v>
      </c>
      <c r="F6462" s="630" t="s">
        <v>6597</v>
      </c>
      <c r="G6462" s="313" t="s">
        <v>6467</v>
      </c>
      <c r="H6462" s="634">
        <v>44690</v>
      </c>
      <c r="I6462" s="628">
        <f t="shared" si="81"/>
        <v>44690</v>
      </c>
      <c r="J6462" s="632"/>
    </row>
    <row r="6463" spans="1:10" s="243" customFormat="1">
      <c r="A6463" s="635" t="s">
        <v>2771</v>
      </c>
      <c r="B6463" s="415" t="s">
        <v>2725</v>
      </c>
      <c r="C6463" s="313" t="s">
        <v>2726</v>
      </c>
      <c r="D6463" s="629">
        <v>1744</v>
      </c>
      <c r="E6463" s="451">
        <v>36000</v>
      </c>
      <c r="F6463" s="630" t="s">
        <v>6598</v>
      </c>
      <c r="G6463" s="313" t="s">
        <v>6467</v>
      </c>
      <c r="H6463" s="634">
        <v>44690</v>
      </c>
      <c r="I6463" s="628">
        <f t="shared" si="81"/>
        <v>44690</v>
      </c>
      <c r="J6463" s="632"/>
    </row>
    <row r="6464" spans="1:10" s="243" customFormat="1">
      <c r="A6464" s="635" t="s">
        <v>3551</v>
      </c>
      <c r="B6464" s="415" t="s">
        <v>2725</v>
      </c>
      <c r="C6464" s="313" t="s">
        <v>2726</v>
      </c>
      <c r="D6464" s="629">
        <v>1745</v>
      </c>
      <c r="E6464" s="451">
        <v>9000</v>
      </c>
      <c r="F6464" s="630" t="s">
        <v>6599</v>
      </c>
      <c r="G6464" s="313" t="s">
        <v>6467</v>
      </c>
      <c r="H6464" s="634">
        <v>44690</v>
      </c>
      <c r="I6464" s="628">
        <f t="shared" si="81"/>
        <v>44690</v>
      </c>
      <c r="J6464" s="632"/>
    </row>
    <row r="6465" spans="1:10" s="243" customFormat="1">
      <c r="A6465" s="635" t="s">
        <v>2777</v>
      </c>
      <c r="B6465" s="415" t="s">
        <v>2725</v>
      </c>
      <c r="C6465" s="313" t="s">
        <v>2726</v>
      </c>
      <c r="D6465" s="629">
        <v>1746</v>
      </c>
      <c r="E6465" s="451">
        <v>13000</v>
      </c>
      <c r="F6465" s="630" t="s">
        <v>6377</v>
      </c>
      <c r="G6465" s="313" t="s">
        <v>6467</v>
      </c>
      <c r="H6465" s="634">
        <v>44690</v>
      </c>
      <c r="I6465" s="628">
        <f t="shared" si="81"/>
        <v>44690</v>
      </c>
      <c r="J6465" s="632"/>
    </row>
    <row r="6466" spans="1:10" s="243" customFormat="1">
      <c r="A6466" s="635" t="s">
        <v>2768</v>
      </c>
      <c r="B6466" s="415" t="s">
        <v>2725</v>
      </c>
      <c r="C6466" s="313" t="s">
        <v>2726</v>
      </c>
      <c r="D6466" s="629">
        <v>1747</v>
      </c>
      <c r="E6466" s="451">
        <v>12000</v>
      </c>
      <c r="F6466" s="630" t="s">
        <v>3796</v>
      </c>
      <c r="G6466" s="313" t="s">
        <v>6467</v>
      </c>
      <c r="H6466" s="634">
        <v>44690</v>
      </c>
      <c r="I6466" s="628">
        <f t="shared" si="81"/>
        <v>44690</v>
      </c>
      <c r="J6466" s="632"/>
    </row>
    <row r="6467" spans="1:10" s="243" customFormat="1">
      <c r="A6467" s="635" t="s">
        <v>3049</v>
      </c>
      <c r="B6467" s="415" t="s">
        <v>2725</v>
      </c>
      <c r="C6467" s="313" t="s">
        <v>2726</v>
      </c>
      <c r="D6467" s="629">
        <v>1748</v>
      </c>
      <c r="E6467" s="451">
        <v>32500</v>
      </c>
      <c r="F6467" s="630" t="s">
        <v>3934</v>
      </c>
      <c r="G6467" s="313" t="s">
        <v>6467</v>
      </c>
      <c r="H6467" s="634">
        <v>44690</v>
      </c>
      <c r="I6467" s="628">
        <f t="shared" si="81"/>
        <v>44690</v>
      </c>
      <c r="J6467" s="632"/>
    </row>
    <row r="6468" spans="1:10" s="243" customFormat="1" ht="23.25">
      <c r="A6468" s="635" t="s">
        <v>3049</v>
      </c>
      <c r="B6468" s="415" t="s">
        <v>2725</v>
      </c>
      <c r="C6468" s="313" t="s">
        <v>2726</v>
      </c>
      <c r="D6468" s="629">
        <v>1749</v>
      </c>
      <c r="E6468" s="451">
        <v>30800</v>
      </c>
      <c r="F6468" s="630" t="s">
        <v>3360</v>
      </c>
      <c r="G6468" s="313" t="s">
        <v>6467</v>
      </c>
      <c r="H6468" s="634">
        <v>44690</v>
      </c>
      <c r="I6468" s="628">
        <f t="shared" si="81"/>
        <v>44690</v>
      </c>
      <c r="J6468" s="632"/>
    </row>
    <row r="6469" spans="1:10" s="243" customFormat="1">
      <c r="A6469" s="635" t="s">
        <v>3049</v>
      </c>
      <c r="B6469" s="415" t="s">
        <v>2725</v>
      </c>
      <c r="C6469" s="313" t="s">
        <v>2726</v>
      </c>
      <c r="D6469" s="629">
        <v>1750</v>
      </c>
      <c r="E6469" s="451">
        <v>30800</v>
      </c>
      <c r="F6469" s="630" t="s">
        <v>3891</v>
      </c>
      <c r="G6469" s="313" t="s">
        <v>6467</v>
      </c>
      <c r="H6469" s="634">
        <v>44690</v>
      </c>
      <c r="I6469" s="628">
        <f t="shared" si="81"/>
        <v>44690</v>
      </c>
      <c r="J6469" s="632"/>
    </row>
    <row r="6470" spans="1:10" s="243" customFormat="1">
      <c r="A6470" s="635" t="s">
        <v>3049</v>
      </c>
      <c r="B6470" s="415" t="s">
        <v>2725</v>
      </c>
      <c r="C6470" s="313" t="s">
        <v>2726</v>
      </c>
      <c r="D6470" s="629">
        <v>1751</v>
      </c>
      <c r="E6470" s="451">
        <v>30800</v>
      </c>
      <c r="F6470" s="630" t="s">
        <v>3176</v>
      </c>
      <c r="G6470" s="313" t="s">
        <v>6467</v>
      </c>
      <c r="H6470" s="634">
        <v>44690</v>
      </c>
      <c r="I6470" s="628">
        <f t="shared" ref="I6470:I6533" si="82">H6470+0</f>
        <v>44690</v>
      </c>
      <c r="J6470" s="632"/>
    </row>
    <row r="6471" spans="1:10" s="243" customFormat="1">
      <c r="A6471" s="635" t="s">
        <v>2950</v>
      </c>
      <c r="B6471" s="415" t="s">
        <v>2725</v>
      </c>
      <c r="C6471" s="313" t="s">
        <v>2726</v>
      </c>
      <c r="D6471" s="629">
        <v>1752</v>
      </c>
      <c r="E6471" s="451">
        <v>273.43</v>
      </c>
      <c r="F6471" s="630" t="s">
        <v>4064</v>
      </c>
      <c r="G6471" s="313" t="s">
        <v>6467</v>
      </c>
      <c r="H6471" s="634">
        <v>44690</v>
      </c>
      <c r="I6471" s="628">
        <f t="shared" si="82"/>
        <v>44690</v>
      </c>
      <c r="J6471" s="632"/>
    </row>
    <row r="6472" spans="1:10" s="243" customFormat="1">
      <c r="A6472" s="635" t="s">
        <v>2950</v>
      </c>
      <c r="B6472" s="415" t="s">
        <v>2725</v>
      </c>
      <c r="C6472" s="313" t="s">
        <v>2726</v>
      </c>
      <c r="D6472" s="629">
        <v>1753</v>
      </c>
      <c r="E6472" s="451">
        <v>1200.22</v>
      </c>
      <c r="F6472" s="630" t="s">
        <v>3496</v>
      </c>
      <c r="G6472" s="313" t="s">
        <v>6467</v>
      </c>
      <c r="H6472" s="634">
        <v>44690</v>
      </c>
      <c r="I6472" s="628">
        <f t="shared" si="82"/>
        <v>44690</v>
      </c>
      <c r="J6472" s="632"/>
    </row>
    <row r="6473" spans="1:10" s="243" customFormat="1">
      <c r="A6473" s="635" t="s">
        <v>2950</v>
      </c>
      <c r="B6473" s="415" t="s">
        <v>2725</v>
      </c>
      <c r="C6473" s="313" t="s">
        <v>2726</v>
      </c>
      <c r="D6473" s="629">
        <v>1754</v>
      </c>
      <c r="E6473" s="451">
        <v>795.38</v>
      </c>
      <c r="F6473" s="630" t="s">
        <v>3496</v>
      </c>
      <c r="G6473" s="313" t="s">
        <v>6467</v>
      </c>
      <c r="H6473" s="634">
        <v>44690</v>
      </c>
      <c r="I6473" s="628">
        <f t="shared" si="82"/>
        <v>44690</v>
      </c>
      <c r="J6473" s="632"/>
    </row>
    <row r="6474" spans="1:10" s="243" customFormat="1">
      <c r="A6474" s="635" t="s">
        <v>3170</v>
      </c>
      <c r="B6474" s="415" t="s">
        <v>2725</v>
      </c>
      <c r="C6474" s="313" t="s">
        <v>2726</v>
      </c>
      <c r="D6474" s="629">
        <v>1755</v>
      </c>
      <c r="E6474" s="451">
        <v>6726</v>
      </c>
      <c r="F6474" s="630" t="s">
        <v>6600</v>
      </c>
      <c r="G6474" s="313" t="s">
        <v>6467</v>
      </c>
      <c r="H6474" s="634">
        <v>44690</v>
      </c>
      <c r="I6474" s="628">
        <f t="shared" si="82"/>
        <v>44690</v>
      </c>
      <c r="J6474" s="632"/>
    </row>
    <row r="6475" spans="1:10" s="243" customFormat="1">
      <c r="A6475" s="635" t="s">
        <v>3551</v>
      </c>
      <c r="B6475" s="415" t="s">
        <v>2725</v>
      </c>
      <c r="C6475" s="313" t="s">
        <v>2726</v>
      </c>
      <c r="D6475" s="629">
        <v>1756</v>
      </c>
      <c r="E6475" s="451">
        <v>10500</v>
      </c>
      <c r="F6475" s="630" t="s">
        <v>6601</v>
      </c>
      <c r="G6475" s="313" t="s">
        <v>6467</v>
      </c>
      <c r="H6475" s="634">
        <v>44690</v>
      </c>
      <c r="I6475" s="628">
        <f t="shared" si="82"/>
        <v>44690</v>
      </c>
      <c r="J6475" s="632"/>
    </row>
    <row r="6476" spans="1:10" s="243" customFormat="1">
      <c r="A6476" s="635" t="s">
        <v>2751</v>
      </c>
      <c r="B6476" s="415" t="s">
        <v>2725</v>
      </c>
      <c r="C6476" s="313" t="s">
        <v>2726</v>
      </c>
      <c r="D6476" s="629">
        <v>1757</v>
      </c>
      <c r="E6476" s="451">
        <v>26000</v>
      </c>
      <c r="F6476" s="630" t="s">
        <v>3300</v>
      </c>
      <c r="G6476" s="313" t="s">
        <v>6467</v>
      </c>
      <c r="H6476" s="634">
        <v>44690</v>
      </c>
      <c r="I6476" s="628">
        <f t="shared" si="82"/>
        <v>44690</v>
      </c>
      <c r="J6476" s="632"/>
    </row>
    <row r="6477" spans="1:10" s="243" customFormat="1">
      <c r="A6477" s="635" t="s">
        <v>2771</v>
      </c>
      <c r="B6477" s="415" t="s">
        <v>2725</v>
      </c>
      <c r="C6477" s="313" t="s">
        <v>2726</v>
      </c>
      <c r="D6477" s="629">
        <v>1758</v>
      </c>
      <c r="E6477" s="451">
        <v>13000</v>
      </c>
      <c r="F6477" s="630" t="s">
        <v>6602</v>
      </c>
      <c r="G6477" s="313" t="s">
        <v>6467</v>
      </c>
      <c r="H6477" s="634">
        <v>44690</v>
      </c>
      <c r="I6477" s="628">
        <f t="shared" si="82"/>
        <v>44690</v>
      </c>
      <c r="J6477" s="632"/>
    </row>
    <row r="6478" spans="1:10" s="243" customFormat="1">
      <c r="A6478" s="635" t="s">
        <v>2828</v>
      </c>
      <c r="B6478" s="415" t="s">
        <v>2725</v>
      </c>
      <c r="C6478" s="313" t="s">
        <v>2726</v>
      </c>
      <c r="D6478" s="629">
        <v>1759</v>
      </c>
      <c r="E6478" s="451">
        <v>27000</v>
      </c>
      <c r="F6478" s="630" t="s">
        <v>3464</v>
      </c>
      <c r="G6478" s="313" t="s">
        <v>6467</v>
      </c>
      <c r="H6478" s="634">
        <v>44690</v>
      </c>
      <c r="I6478" s="628">
        <f t="shared" si="82"/>
        <v>44690</v>
      </c>
      <c r="J6478" s="632"/>
    </row>
    <row r="6479" spans="1:10" s="243" customFormat="1">
      <c r="A6479" s="635" t="s">
        <v>2866</v>
      </c>
      <c r="B6479" s="415" t="s">
        <v>2725</v>
      </c>
      <c r="C6479" s="313" t="s">
        <v>2726</v>
      </c>
      <c r="D6479" s="629">
        <v>1760</v>
      </c>
      <c r="E6479" s="451">
        <v>15500</v>
      </c>
      <c r="F6479" s="630" t="s">
        <v>6603</v>
      </c>
      <c r="G6479" s="313" t="s">
        <v>6467</v>
      </c>
      <c r="H6479" s="634">
        <v>44690</v>
      </c>
      <c r="I6479" s="628">
        <f t="shared" si="82"/>
        <v>44690</v>
      </c>
      <c r="J6479" s="632"/>
    </row>
    <row r="6480" spans="1:10" s="243" customFormat="1">
      <c r="A6480" s="635" t="s">
        <v>2771</v>
      </c>
      <c r="B6480" s="415" t="s">
        <v>2725</v>
      </c>
      <c r="C6480" s="313" t="s">
        <v>2726</v>
      </c>
      <c r="D6480" s="629">
        <v>1761</v>
      </c>
      <c r="E6480" s="451">
        <v>9500</v>
      </c>
      <c r="F6480" s="630" t="s">
        <v>3069</v>
      </c>
      <c r="G6480" s="313" t="s">
        <v>6467</v>
      </c>
      <c r="H6480" s="634">
        <v>44690</v>
      </c>
      <c r="I6480" s="628">
        <f t="shared" si="82"/>
        <v>44690</v>
      </c>
      <c r="J6480" s="632"/>
    </row>
    <row r="6481" spans="1:10" s="243" customFormat="1">
      <c r="A6481" s="635" t="s">
        <v>2915</v>
      </c>
      <c r="B6481" s="415" t="s">
        <v>2725</v>
      </c>
      <c r="C6481" s="313" t="s">
        <v>2726</v>
      </c>
      <c r="D6481" s="629">
        <v>1762</v>
      </c>
      <c r="E6481" s="451">
        <v>1000</v>
      </c>
      <c r="F6481" s="630" t="s">
        <v>6604</v>
      </c>
      <c r="G6481" s="313" t="s">
        <v>6467</v>
      </c>
      <c r="H6481" s="634">
        <v>44690</v>
      </c>
      <c r="I6481" s="628">
        <f t="shared" si="82"/>
        <v>44690</v>
      </c>
      <c r="J6481" s="632"/>
    </row>
    <row r="6482" spans="1:10" s="243" customFormat="1">
      <c r="A6482" s="635" t="s">
        <v>3551</v>
      </c>
      <c r="B6482" s="415" t="s">
        <v>2725</v>
      </c>
      <c r="C6482" s="313" t="s">
        <v>2726</v>
      </c>
      <c r="D6482" s="629">
        <v>1763</v>
      </c>
      <c r="E6482" s="451">
        <v>12000</v>
      </c>
      <c r="F6482" s="630" t="s">
        <v>6605</v>
      </c>
      <c r="G6482" s="313" t="s">
        <v>6467</v>
      </c>
      <c r="H6482" s="634">
        <v>44690</v>
      </c>
      <c r="I6482" s="628">
        <f t="shared" si="82"/>
        <v>44690</v>
      </c>
      <c r="J6482" s="632"/>
    </row>
    <row r="6483" spans="1:10" s="243" customFormat="1">
      <c r="A6483" s="635" t="s">
        <v>2777</v>
      </c>
      <c r="B6483" s="415" t="s">
        <v>2725</v>
      </c>
      <c r="C6483" s="313" t="s">
        <v>2726</v>
      </c>
      <c r="D6483" s="629">
        <v>1764</v>
      </c>
      <c r="E6483" s="451">
        <v>13500</v>
      </c>
      <c r="F6483" s="630" t="s">
        <v>6413</v>
      </c>
      <c r="G6483" s="313" t="s">
        <v>6467</v>
      </c>
      <c r="H6483" s="634">
        <v>44690</v>
      </c>
      <c r="I6483" s="628">
        <f t="shared" si="82"/>
        <v>44690</v>
      </c>
      <c r="J6483" s="632"/>
    </row>
    <row r="6484" spans="1:10" s="243" customFormat="1" ht="23.25">
      <c r="A6484" s="635" t="s">
        <v>3315</v>
      </c>
      <c r="B6484" s="415" t="s">
        <v>2725</v>
      </c>
      <c r="C6484" s="313" t="s">
        <v>2726</v>
      </c>
      <c r="D6484" s="629">
        <v>1765</v>
      </c>
      <c r="E6484" s="451">
        <v>36000</v>
      </c>
      <c r="F6484" s="630" t="s">
        <v>3106</v>
      </c>
      <c r="G6484" s="313" t="s">
        <v>6467</v>
      </c>
      <c r="H6484" s="634">
        <v>44690</v>
      </c>
      <c r="I6484" s="628">
        <f t="shared" si="82"/>
        <v>44690</v>
      </c>
      <c r="J6484" s="632"/>
    </row>
    <row r="6485" spans="1:10" s="243" customFormat="1">
      <c r="A6485" s="635" t="s">
        <v>2773</v>
      </c>
      <c r="B6485" s="415" t="s">
        <v>2725</v>
      </c>
      <c r="C6485" s="313" t="s">
        <v>2726</v>
      </c>
      <c r="D6485" s="629">
        <v>1766</v>
      </c>
      <c r="E6485" s="451">
        <v>21000</v>
      </c>
      <c r="F6485" s="630" t="s">
        <v>6606</v>
      </c>
      <c r="G6485" s="313" t="s">
        <v>6467</v>
      </c>
      <c r="H6485" s="634">
        <v>44691</v>
      </c>
      <c r="I6485" s="628">
        <f t="shared" si="82"/>
        <v>44691</v>
      </c>
      <c r="J6485" s="632"/>
    </row>
    <row r="6486" spans="1:10" s="243" customFormat="1">
      <c r="A6486" s="635" t="s">
        <v>2784</v>
      </c>
      <c r="B6486" s="415" t="s">
        <v>2725</v>
      </c>
      <c r="C6486" s="313" t="s">
        <v>2726</v>
      </c>
      <c r="D6486" s="629">
        <v>1767</v>
      </c>
      <c r="E6486" s="451">
        <v>32500</v>
      </c>
      <c r="F6486" s="630" t="s">
        <v>3362</v>
      </c>
      <c r="G6486" s="313" t="s">
        <v>6467</v>
      </c>
      <c r="H6486" s="634">
        <v>44691</v>
      </c>
      <c r="I6486" s="628">
        <f t="shared" si="82"/>
        <v>44691</v>
      </c>
      <c r="J6486" s="632"/>
    </row>
    <row r="6487" spans="1:10" s="243" customFormat="1">
      <c r="A6487" s="635" t="s">
        <v>2850</v>
      </c>
      <c r="B6487" s="415" t="s">
        <v>2725</v>
      </c>
      <c r="C6487" s="313" t="s">
        <v>2726</v>
      </c>
      <c r="D6487" s="629">
        <v>1768</v>
      </c>
      <c r="E6487" s="451">
        <v>36000</v>
      </c>
      <c r="F6487" s="630" t="s">
        <v>6607</v>
      </c>
      <c r="G6487" s="313" t="s">
        <v>6467</v>
      </c>
      <c r="H6487" s="634">
        <v>44691</v>
      </c>
      <c r="I6487" s="628">
        <f t="shared" si="82"/>
        <v>44691</v>
      </c>
      <c r="J6487" s="632"/>
    </row>
    <row r="6488" spans="1:10" s="243" customFormat="1">
      <c r="A6488" s="635" t="s">
        <v>2773</v>
      </c>
      <c r="B6488" s="415" t="s">
        <v>2725</v>
      </c>
      <c r="C6488" s="313" t="s">
        <v>2726</v>
      </c>
      <c r="D6488" s="629">
        <v>1769</v>
      </c>
      <c r="E6488" s="451">
        <v>36000</v>
      </c>
      <c r="F6488" s="630" t="s">
        <v>6608</v>
      </c>
      <c r="G6488" s="313" t="s">
        <v>6467</v>
      </c>
      <c r="H6488" s="634">
        <v>44691</v>
      </c>
      <c r="I6488" s="628">
        <f t="shared" si="82"/>
        <v>44691</v>
      </c>
      <c r="J6488" s="632"/>
    </row>
    <row r="6489" spans="1:10" s="243" customFormat="1" ht="23.25">
      <c r="A6489" s="635" t="s">
        <v>2745</v>
      </c>
      <c r="B6489" s="415" t="s">
        <v>2831</v>
      </c>
      <c r="C6489" s="313" t="s">
        <v>2726</v>
      </c>
      <c r="D6489" s="629" t="s">
        <v>6530</v>
      </c>
      <c r="E6489" s="451">
        <v>56933.33</v>
      </c>
      <c r="F6489" s="630" t="s">
        <v>3895</v>
      </c>
      <c r="G6489" s="313" t="s">
        <v>6467</v>
      </c>
      <c r="H6489" s="634">
        <v>44691</v>
      </c>
      <c r="I6489" s="628">
        <f t="shared" si="82"/>
        <v>44691</v>
      </c>
      <c r="J6489" s="632"/>
    </row>
    <row r="6490" spans="1:10" s="243" customFormat="1">
      <c r="A6490" s="635" t="s">
        <v>2773</v>
      </c>
      <c r="B6490" s="415" t="s">
        <v>2725</v>
      </c>
      <c r="C6490" s="313" t="s">
        <v>2726</v>
      </c>
      <c r="D6490" s="629">
        <v>1771</v>
      </c>
      <c r="E6490" s="451">
        <v>36000</v>
      </c>
      <c r="F6490" s="630" t="s">
        <v>6333</v>
      </c>
      <c r="G6490" s="313" t="s">
        <v>6467</v>
      </c>
      <c r="H6490" s="634">
        <v>44691</v>
      </c>
      <c r="I6490" s="628">
        <f t="shared" si="82"/>
        <v>44691</v>
      </c>
      <c r="J6490" s="632"/>
    </row>
    <row r="6491" spans="1:10" s="243" customFormat="1" ht="23.25">
      <c r="A6491" s="635" t="s">
        <v>3007</v>
      </c>
      <c r="B6491" s="415" t="s">
        <v>2725</v>
      </c>
      <c r="C6491" s="313" t="s">
        <v>2726</v>
      </c>
      <c r="D6491" s="629">
        <v>1772</v>
      </c>
      <c r="E6491" s="451">
        <v>32000</v>
      </c>
      <c r="F6491" s="630" t="s">
        <v>3510</v>
      </c>
      <c r="G6491" s="313" t="s">
        <v>6467</v>
      </c>
      <c r="H6491" s="634">
        <v>44691</v>
      </c>
      <c r="I6491" s="628">
        <f t="shared" si="82"/>
        <v>44691</v>
      </c>
      <c r="J6491" s="632"/>
    </row>
    <row r="6492" spans="1:10" s="243" customFormat="1">
      <c r="A6492" s="635" t="s">
        <v>2773</v>
      </c>
      <c r="B6492" s="415" t="s">
        <v>2725</v>
      </c>
      <c r="C6492" s="313" t="s">
        <v>2726</v>
      </c>
      <c r="D6492" s="629">
        <v>1773</v>
      </c>
      <c r="E6492" s="451">
        <v>30000</v>
      </c>
      <c r="F6492" s="630" t="s">
        <v>6313</v>
      </c>
      <c r="G6492" s="313" t="s">
        <v>6467</v>
      </c>
      <c r="H6492" s="634">
        <v>44691</v>
      </c>
      <c r="I6492" s="628">
        <f t="shared" si="82"/>
        <v>44691</v>
      </c>
      <c r="J6492" s="632"/>
    </row>
    <row r="6493" spans="1:10" s="243" customFormat="1">
      <c r="A6493" s="635" t="s">
        <v>2724</v>
      </c>
      <c r="B6493" s="415" t="s">
        <v>2725</v>
      </c>
      <c r="C6493" s="313" t="s">
        <v>2726</v>
      </c>
      <c r="D6493" s="629">
        <v>1774</v>
      </c>
      <c r="E6493" s="451">
        <v>15000</v>
      </c>
      <c r="F6493" s="630" t="s">
        <v>6317</v>
      </c>
      <c r="G6493" s="313" t="s">
        <v>6467</v>
      </c>
      <c r="H6493" s="634">
        <v>44691</v>
      </c>
      <c r="I6493" s="628">
        <f t="shared" si="82"/>
        <v>44691</v>
      </c>
      <c r="J6493" s="632"/>
    </row>
    <row r="6494" spans="1:10" s="243" customFormat="1">
      <c r="A6494" s="635" t="s">
        <v>2735</v>
      </c>
      <c r="B6494" s="415" t="s">
        <v>2725</v>
      </c>
      <c r="C6494" s="313" t="s">
        <v>2726</v>
      </c>
      <c r="D6494" s="629">
        <v>1775</v>
      </c>
      <c r="E6494" s="451">
        <v>6000</v>
      </c>
      <c r="F6494" s="630" t="s">
        <v>6609</v>
      </c>
      <c r="G6494" s="313" t="s">
        <v>6467</v>
      </c>
      <c r="H6494" s="634">
        <v>44691</v>
      </c>
      <c r="I6494" s="628">
        <f t="shared" si="82"/>
        <v>44691</v>
      </c>
      <c r="J6494" s="632"/>
    </row>
    <row r="6495" spans="1:10" s="243" customFormat="1">
      <c r="A6495" s="635" t="s">
        <v>2767</v>
      </c>
      <c r="B6495" s="415" t="s">
        <v>2725</v>
      </c>
      <c r="C6495" s="313" t="s">
        <v>2726</v>
      </c>
      <c r="D6495" s="629">
        <v>1776</v>
      </c>
      <c r="E6495" s="451">
        <v>20000</v>
      </c>
      <c r="F6495" s="630" t="s">
        <v>6610</v>
      </c>
      <c r="G6495" s="313" t="s">
        <v>6467</v>
      </c>
      <c r="H6495" s="634">
        <v>44691</v>
      </c>
      <c r="I6495" s="628">
        <f t="shared" si="82"/>
        <v>44691</v>
      </c>
      <c r="J6495" s="632"/>
    </row>
    <row r="6496" spans="1:10" s="243" customFormat="1">
      <c r="A6496" s="635" t="s">
        <v>2850</v>
      </c>
      <c r="B6496" s="415" t="s">
        <v>2725</v>
      </c>
      <c r="C6496" s="313" t="s">
        <v>2726</v>
      </c>
      <c r="D6496" s="629">
        <v>1777</v>
      </c>
      <c r="E6496" s="451">
        <v>30000</v>
      </c>
      <c r="F6496" s="630" t="s">
        <v>6319</v>
      </c>
      <c r="G6496" s="313" t="s">
        <v>6467</v>
      </c>
      <c r="H6496" s="634">
        <v>44691</v>
      </c>
      <c r="I6496" s="628">
        <f t="shared" si="82"/>
        <v>44691</v>
      </c>
      <c r="J6496" s="632"/>
    </row>
    <row r="6497" spans="1:10" s="243" customFormat="1" ht="23.25">
      <c r="A6497" s="635" t="s">
        <v>2806</v>
      </c>
      <c r="B6497" s="415" t="s">
        <v>2725</v>
      </c>
      <c r="C6497" s="313" t="s">
        <v>2726</v>
      </c>
      <c r="D6497" s="629">
        <v>1778</v>
      </c>
      <c r="E6497" s="451">
        <v>30000</v>
      </c>
      <c r="F6497" s="630" t="s">
        <v>3588</v>
      </c>
      <c r="G6497" s="313" t="s">
        <v>6467</v>
      </c>
      <c r="H6497" s="634">
        <v>44691</v>
      </c>
      <c r="I6497" s="628">
        <f t="shared" si="82"/>
        <v>44691</v>
      </c>
      <c r="J6497" s="632"/>
    </row>
    <row r="6498" spans="1:10" s="243" customFormat="1" ht="23.25">
      <c r="A6498" s="635" t="s">
        <v>2806</v>
      </c>
      <c r="B6498" s="415" t="s">
        <v>2725</v>
      </c>
      <c r="C6498" s="313" t="s">
        <v>2726</v>
      </c>
      <c r="D6498" s="629">
        <v>1779</v>
      </c>
      <c r="E6498" s="451">
        <v>30000</v>
      </c>
      <c r="F6498" s="630" t="s">
        <v>6611</v>
      </c>
      <c r="G6498" s="313" t="s">
        <v>6467</v>
      </c>
      <c r="H6498" s="634">
        <v>44691</v>
      </c>
      <c r="I6498" s="628">
        <f t="shared" si="82"/>
        <v>44691</v>
      </c>
      <c r="J6498" s="632"/>
    </row>
    <row r="6499" spans="1:10" s="243" customFormat="1">
      <c r="A6499" s="635" t="s">
        <v>2768</v>
      </c>
      <c r="B6499" s="415" t="s">
        <v>2725</v>
      </c>
      <c r="C6499" s="313" t="s">
        <v>2726</v>
      </c>
      <c r="D6499" s="629">
        <v>1780</v>
      </c>
      <c r="E6499" s="451">
        <v>13500</v>
      </c>
      <c r="F6499" s="630" t="s">
        <v>3774</v>
      </c>
      <c r="G6499" s="313" t="s">
        <v>6467</v>
      </c>
      <c r="H6499" s="634">
        <v>44691</v>
      </c>
      <c r="I6499" s="628">
        <f t="shared" si="82"/>
        <v>44691</v>
      </c>
      <c r="J6499" s="632"/>
    </row>
    <row r="6500" spans="1:10" s="243" customFormat="1">
      <c r="A6500" s="635" t="s">
        <v>2963</v>
      </c>
      <c r="B6500" s="415" t="s">
        <v>2725</v>
      </c>
      <c r="C6500" s="313" t="s">
        <v>2726</v>
      </c>
      <c r="D6500" s="629">
        <v>1781</v>
      </c>
      <c r="E6500" s="451">
        <v>16500</v>
      </c>
      <c r="F6500" s="630" t="s">
        <v>3907</v>
      </c>
      <c r="G6500" s="313" t="s">
        <v>6467</v>
      </c>
      <c r="H6500" s="634">
        <v>44691</v>
      </c>
      <c r="I6500" s="628">
        <f t="shared" si="82"/>
        <v>44691</v>
      </c>
      <c r="J6500" s="632"/>
    </row>
    <row r="6501" spans="1:10" s="243" customFormat="1">
      <c r="A6501" s="635" t="s">
        <v>3341</v>
      </c>
      <c r="B6501" s="415" t="s">
        <v>2725</v>
      </c>
      <c r="C6501" s="313" t="s">
        <v>2726</v>
      </c>
      <c r="D6501" s="629">
        <v>1782</v>
      </c>
      <c r="E6501" s="451">
        <v>36000</v>
      </c>
      <c r="F6501" s="630" t="s">
        <v>6267</v>
      </c>
      <c r="G6501" s="313" t="s">
        <v>6467</v>
      </c>
      <c r="H6501" s="634">
        <v>44691</v>
      </c>
      <c r="I6501" s="628">
        <f t="shared" si="82"/>
        <v>44691</v>
      </c>
      <c r="J6501" s="632"/>
    </row>
    <row r="6502" spans="1:10" s="243" customFormat="1">
      <c r="A6502" s="635" t="s">
        <v>2849</v>
      </c>
      <c r="B6502" s="415" t="s">
        <v>2725</v>
      </c>
      <c r="C6502" s="313" t="s">
        <v>2726</v>
      </c>
      <c r="D6502" s="629">
        <v>1783</v>
      </c>
      <c r="E6502" s="451">
        <v>36000</v>
      </c>
      <c r="F6502" s="630" t="s">
        <v>6612</v>
      </c>
      <c r="G6502" s="313" t="s">
        <v>6467</v>
      </c>
      <c r="H6502" s="634">
        <v>44691</v>
      </c>
      <c r="I6502" s="628">
        <f t="shared" si="82"/>
        <v>44691</v>
      </c>
      <c r="J6502" s="632"/>
    </row>
    <row r="6503" spans="1:10" s="243" customFormat="1">
      <c r="A6503" s="635" t="s">
        <v>2768</v>
      </c>
      <c r="B6503" s="415" t="s">
        <v>2725</v>
      </c>
      <c r="C6503" s="313" t="s">
        <v>2726</v>
      </c>
      <c r="D6503" s="629">
        <v>1784</v>
      </c>
      <c r="E6503" s="451">
        <v>24000</v>
      </c>
      <c r="F6503" s="630" t="s">
        <v>3666</v>
      </c>
      <c r="G6503" s="313" t="s">
        <v>6467</v>
      </c>
      <c r="H6503" s="634">
        <v>44691</v>
      </c>
      <c r="I6503" s="628">
        <f t="shared" si="82"/>
        <v>44691</v>
      </c>
      <c r="J6503" s="632"/>
    </row>
    <row r="6504" spans="1:10" s="243" customFormat="1">
      <c r="A6504" s="635" t="s">
        <v>2742</v>
      </c>
      <c r="B6504" s="415" t="s">
        <v>2725</v>
      </c>
      <c r="C6504" s="313" t="s">
        <v>2726</v>
      </c>
      <c r="D6504" s="629">
        <v>1785</v>
      </c>
      <c r="E6504" s="451">
        <v>5400</v>
      </c>
      <c r="F6504" s="630" t="s">
        <v>3480</v>
      </c>
      <c r="G6504" s="313" t="s">
        <v>6467</v>
      </c>
      <c r="H6504" s="634">
        <v>44691</v>
      </c>
      <c r="I6504" s="628">
        <f t="shared" si="82"/>
        <v>44691</v>
      </c>
      <c r="J6504" s="632"/>
    </row>
    <row r="6505" spans="1:10" s="243" customFormat="1">
      <c r="A6505" s="635" t="s">
        <v>3429</v>
      </c>
      <c r="B6505" s="415" t="s">
        <v>2725</v>
      </c>
      <c r="C6505" s="313" t="s">
        <v>2726</v>
      </c>
      <c r="D6505" s="629">
        <v>1786</v>
      </c>
      <c r="E6505" s="451">
        <v>17400</v>
      </c>
      <c r="F6505" s="630" t="s">
        <v>6252</v>
      </c>
      <c r="G6505" s="313" t="s">
        <v>6467</v>
      </c>
      <c r="H6505" s="634">
        <v>44692</v>
      </c>
      <c r="I6505" s="628">
        <f t="shared" si="82"/>
        <v>44692</v>
      </c>
      <c r="J6505" s="632"/>
    </row>
    <row r="6506" spans="1:10" s="243" customFormat="1">
      <c r="A6506" s="635" t="s">
        <v>3260</v>
      </c>
      <c r="B6506" s="415" t="s">
        <v>2831</v>
      </c>
      <c r="C6506" s="313" t="s">
        <v>2726</v>
      </c>
      <c r="D6506" s="629" t="s">
        <v>6516</v>
      </c>
      <c r="E6506" s="451">
        <v>396780</v>
      </c>
      <c r="F6506" s="630" t="s">
        <v>3908</v>
      </c>
      <c r="G6506" s="313" t="s">
        <v>6467</v>
      </c>
      <c r="H6506" s="634">
        <v>44692</v>
      </c>
      <c r="I6506" s="628">
        <f t="shared" si="82"/>
        <v>44692</v>
      </c>
      <c r="J6506" s="632"/>
    </row>
    <row r="6507" spans="1:10" s="243" customFormat="1">
      <c r="A6507" s="635" t="s">
        <v>2773</v>
      </c>
      <c r="B6507" s="415" t="s">
        <v>2725</v>
      </c>
      <c r="C6507" s="313" t="s">
        <v>2726</v>
      </c>
      <c r="D6507" s="629">
        <v>1788</v>
      </c>
      <c r="E6507" s="451">
        <v>30000</v>
      </c>
      <c r="F6507" s="630" t="s">
        <v>4200</v>
      </c>
      <c r="G6507" s="313" t="s">
        <v>6467</v>
      </c>
      <c r="H6507" s="634">
        <v>44692</v>
      </c>
      <c r="I6507" s="628">
        <f t="shared" si="82"/>
        <v>44692</v>
      </c>
      <c r="J6507" s="632"/>
    </row>
    <row r="6508" spans="1:10" s="243" customFormat="1">
      <c r="A6508" s="635" t="s">
        <v>2773</v>
      </c>
      <c r="B6508" s="415" t="s">
        <v>2725</v>
      </c>
      <c r="C6508" s="313" t="s">
        <v>2726</v>
      </c>
      <c r="D6508" s="629">
        <v>1789</v>
      </c>
      <c r="E6508" s="451">
        <v>30000</v>
      </c>
      <c r="F6508" s="630" t="s">
        <v>4131</v>
      </c>
      <c r="G6508" s="313" t="s">
        <v>6467</v>
      </c>
      <c r="H6508" s="634">
        <v>44692</v>
      </c>
      <c r="I6508" s="628">
        <f t="shared" si="82"/>
        <v>44692</v>
      </c>
      <c r="J6508" s="632"/>
    </row>
    <row r="6509" spans="1:10" s="243" customFormat="1">
      <c r="A6509" s="635" t="s">
        <v>2907</v>
      </c>
      <c r="B6509" s="415" t="s">
        <v>2725</v>
      </c>
      <c r="C6509" s="313" t="s">
        <v>2726</v>
      </c>
      <c r="D6509" s="629">
        <v>1790</v>
      </c>
      <c r="E6509" s="451">
        <v>36000</v>
      </c>
      <c r="F6509" s="630" t="s">
        <v>4092</v>
      </c>
      <c r="G6509" s="313" t="s">
        <v>6467</v>
      </c>
      <c r="H6509" s="634">
        <v>44692</v>
      </c>
      <c r="I6509" s="628">
        <f t="shared" si="82"/>
        <v>44692</v>
      </c>
      <c r="J6509" s="632"/>
    </row>
    <row r="6510" spans="1:10" s="243" customFormat="1">
      <c r="A6510" s="635" t="s">
        <v>2808</v>
      </c>
      <c r="B6510" s="415" t="s">
        <v>2725</v>
      </c>
      <c r="C6510" s="313" t="s">
        <v>2726</v>
      </c>
      <c r="D6510" s="629">
        <v>1791</v>
      </c>
      <c r="E6510" s="451">
        <v>8000</v>
      </c>
      <c r="F6510" s="630" t="s">
        <v>6613</v>
      </c>
      <c r="G6510" s="313" t="s">
        <v>6467</v>
      </c>
      <c r="H6510" s="634">
        <v>44692</v>
      </c>
      <c r="I6510" s="628">
        <f t="shared" si="82"/>
        <v>44692</v>
      </c>
      <c r="J6510" s="632"/>
    </row>
    <row r="6511" spans="1:10" s="243" customFormat="1">
      <c r="A6511" s="635" t="s">
        <v>2915</v>
      </c>
      <c r="B6511" s="415" t="s">
        <v>2725</v>
      </c>
      <c r="C6511" s="313" t="s">
        <v>2726</v>
      </c>
      <c r="D6511" s="629">
        <v>1792</v>
      </c>
      <c r="E6511" s="451">
        <v>21000</v>
      </c>
      <c r="F6511" s="630" t="s">
        <v>3406</v>
      </c>
      <c r="G6511" s="313" t="s">
        <v>6467</v>
      </c>
      <c r="H6511" s="634">
        <v>44692</v>
      </c>
      <c r="I6511" s="628">
        <f t="shared" si="82"/>
        <v>44692</v>
      </c>
      <c r="J6511" s="632"/>
    </row>
    <row r="6512" spans="1:10" s="243" customFormat="1">
      <c r="A6512" s="635" t="s">
        <v>2773</v>
      </c>
      <c r="B6512" s="415" t="s">
        <v>2725</v>
      </c>
      <c r="C6512" s="313" t="s">
        <v>2726</v>
      </c>
      <c r="D6512" s="629">
        <v>1793</v>
      </c>
      <c r="E6512" s="451">
        <v>32000</v>
      </c>
      <c r="F6512" s="630" t="s">
        <v>6614</v>
      </c>
      <c r="G6512" s="313" t="s">
        <v>6467</v>
      </c>
      <c r="H6512" s="634">
        <v>44692</v>
      </c>
      <c r="I6512" s="628">
        <f t="shared" si="82"/>
        <v>44692</v>
      </c>
      <c r="J6512" s="632"/>
    </row>
    <row r="6513" spans="1:10" s="243" customFormat="1">
      <c r="A6513" s="635" t="s">
        <v>2773</v>
      </c>
      <c r="B6513" s="415" t="s">
        <v>2725</v>
      </c>
      <c r="C6513" s="313" t="s">
        <v>2726</v>
      </c>
      <c r="D6513" s="629">
        <v>1794</v>
      </c>
      <c r="E6513" s="451">
        <v>30000</v>
      </c>
      <c r="F6513" s="630" t="s">
        <v>6615</v>
      </c>
      <c r="G6513" s="313" t="s">
        <v>6467</v>
      </c>
      <c r="H6513" s="634">
        <v>44692</v>
      </c>
      <c r="I6513" s="628">
        <f t="shared" si="82"/>
        <v>44692</v>
      </c>
      <c r="J6513" s="632"/>
    </row>
    <row r="6514" spans="1:10" s="243" customFormat="1">
      <c r="A6514" s="635" t="s">
        <v>2955</v>
      </c>
      <c r="B6514" s="415" t="s">
        <v>2725</v>
      </c>
      <c r="C6514" s="313" t="s">
        <v>2726</v>
      </c>
      <c r="D6514" s="629">
        <v>1795</v>
      </c>
      <c r="E6514" s="451">
        <v>30000</v>
      </c>
      <c r="F6514" s="630" t="s">
        <v>3434</v>
      </c>
      <c r="G6514" s="313" t="s">
        <v>6467</v>
      </c>
      <c r="H6514" s="634">
        <v>44692</v>
      </c>
      <c r="I6514" s="628">
        <f t="shared" si="82"/>
        <v>44692</v>
      </c>
      <c r="J6514" s="632"/>
    </row>
    <row r="6515" spans="1:10" s="243" customFormat="1">
      <c r="A6515" s="635" t="s">
        <v>2773</v>
      </c>
      <c r="B6515" s="415" t="s">
        <v>2725</v>
      </c>
      <c r="C6515" s="313" t="s">
        <v>2726</v>
      </c>
      <c r="D6515" s="629">
        <v>1796</v>
      </c>
      <c r="E6515" s="451">
        <v>30000</v>
      </c>
      <c r="F6515" s="630" t="s">
        <v>2923</v>
      </c>
      <c r="G6515" s="313" t="s">
        <v>6467</v>
      </c>
      <c r="H6515" s="634">
        <v>44692</v>
      </c>
      <c r="I6515" s="628">
        <f t="shared" si="82"/>
        <v>44692</v>
      </c>
      <c r="J6515" s="632"/>
    </row>
    <row r="6516" spans="1:10" s="243" customFormat="1">
      <c r="A6516" s="635" t="s">
        <v>2808</v>
      </c>
      <c r="B6516" s="415" t="s">
        <v>2725</v>
      </c>
      <c r="C6516" s="313" t="s">
        <v>2726</v>
      </c>
      <c r="D6516" s="629">
        <v>1797</v>
      </c>
      <c r="E6516" s="451">
        <v>36000</v>
      </c>
      <c r="F6516" s="630" t="s">
        <v>6616</v>
      </c>
      <c r="G6516" s="313" t="s">
        <v>6467</v>
      </c>
      <c r="H6516" s="634">
        <v>44692</v>
      </c>
      <c r="I6516" s="628">
        <f t="shared" si="82"/>
        <v>44692</v>
      </c>
      <c r="J6516" s="632"/>
    </row>
    <row r="6517" spans="1:10" s="243" customFormat="1">
      <c r="A6517" s="635" t="s">
        <v>2773</v>
      </c>
      <c r="B6517" s="415" t="s">
        <v>2725</v>
      </c>
      <c r="C6517" s="313" t="s">
        <v>2726</v>
      </c>
      <c r="D6517" s="629">
        <v>1798</v>
      </c>
      <c r="E6517" s="451">
        <v>36000</v>
      </c>
      <c r="F6517" s="630" t="s">
        <v>3410</v>
      </c>
      <c r="G6517" s="313" t="s">
        <v>6467</v>
      </c>
      <c r="H6517" s="634">
        <v>44692</v>
      </c>
      <c r="I6517" s="628">
        <f t="shared" si="82"/>
        <v>44692</v>
      </c>
      <c r="J6517" s="632"/>
    </row>
    <row r="6518" spans="1:10" s="243" customFormat="1">
      <c r="A6518" s="635" t="s">
        <v>2808</v>
      </c>
      <c r="B6518" s="415" t="s">
        <v>2725</v>
      </c>
      <c r="C6518" s="313" t="s">
        <v>2726</v>
      </c>
      <c r="D6518" s="629">
        <v>1799</v>
      </c>
      <c r="E6518" s="451">
        <v>32000</v>
      </c>
      <c r="F6518" s="630" t="s">
        <v>3036</v>
      </c>
      <c r="G6518" s="313" t="s">
        <v>6467</v>
      </c>
      <c r="H6518" s="634">
        <v>44692</v>
      </c>
      <c r="I6518" s="628">
        <f t="shared" si="82"/>
        <v>44692</v>
      </c>
      <c r="J6518" s="632"/>
    </row>
    <row r="6519" spans="1:10" s="243" customFormat="1">
      <c r="A6519" s="635" t="s">
        <v>2800</v>
      </c>
      <c r="B6519" s="415" t="s">
        <v>2725</v>
      </c>
      <c r="C6519" s="313" t="s">
        <v>2726</v>
      </c>
      <c r="D6519" s="629">
        <v>1800</v>
      </c>
      <c r="E6519" s="451">
        <v>2000</v>
      </c>
      <c r="F6519" s="630" t="s">
        <v>3344</v>
      </c>
      <c r="G6519" s="313" t="s">
        <v>6467</v>
      </c>
      <c r="H6519" s="634">
        <v>44692</v>
      </c>
      <c r="I6519" s="628">
        <f t="shared" si="82"/>
        <v>44692</v>
      </c>
      <c r="J6519" s="632"/>
    </row>
    <row r="6520" spans="1:10" s="243" customFormat="1">
      <c r="A6520" s="635" t="s">
        <v>2800</v>
      </c>
      <c r="B6520" s="415" t="s">
        <v>2725</v>
      </c>
      <c r="C6520" s="313" t="s">
        <v>2726</v>
      </c>
      <c r="D6520" s="629">
        <v>1801</v>
      </c>
      <c r="E6520" s="451">
        <v>2000</v>
      </c>
      <c r="F6520" s="630" t="s">
        <v>3186</v>
      </c>
      <c r="G6520" s="313" t="s">
        <v>6467</v>
      </c>
      <c r="H6520" s="634">
        <v>44692</v>
      </c>
      <c r="I6520" s="628">
        <f t="shared" si="82"/>
        <v>44692</v>
      </c>
      <c r="J6520" s="632"/>
    </row>
    <row r="6521" spans="1:10" s="243" customFormat="1">
      <c r="A6521" s="635" t="s">
        <v>2828</v>
      </c>
      <c r="B6521" s="415" t="s">
        <v>2725</v>
      </c>
      <c r="C6521" s="313" t="s">
        <v>2726</v>
      </c>
      <c r="D6521" s="629">
        <v>1802</v>
      </c>
      <c r="E6521" s="451">
        <v>33000</v>
      </c>
      <c r="F6521" s="630" t="s">
        <v>6289</v>
      </c>
      <c r="G6521" s="313" t="s">
        <v>6467</v>
      </c>
      <c r="H6521" s="634">
        <v>44692</v>
      </c>
      <c r="I6521" s="628">
        <f t="shared" si="82"/>
        <v>44692</v>
      </c>
      <c r="J6521" s="632"/>
    </row>
    <row r="6522" spans="1:10" s="243" customFormat="1">
      <c r="A6522" s="635" t="s">
        <v>2828</v>
      </c>
      <c r="B6522" s="415" t="s">
        <v>2725</v>
      </c>
      <c r="C6522" s="313" t="s">
        <v>2726</v>
      </c>
      <c r="D6522" s="629">
        <v>1803</v>
      </c>
      <c r="E6522" s="451">
        <v>33000</v>
      </c>
      <c r="F6522" s="630" t="s">
        <v>6295</v>
      </c>
      <c r="G6522" s="313" t="s">
        <v>6467</v>
      </c>
      <c r="H6522" s="634">
        <v>44692</v>
      </c>
      <c r="I6522" s="628">
        <f t="shared" si="82"/>
        <v>44692</v>
      </c>
      <c r="J6522" s="632"/>
    </row>
    <row r="6523" spans="1:10" s="243" customFormat="1">
      <c r="A6523" s="635" t="s">
        <v>2828</v>
      </c>
      <c r="B6523" s="415" t="s">
        <v>2725</v>
      </c>
      <c r="C6523" s="313" t="s">
        <v>2726</v>
      </c>
      <c r="D6523" s="629">
        <v>1804</v>
      </c>
      <c r="E6523" s="451">
        <v>15000</v>
      </c>
      <c r="F6523" s="630" t="s">
        <v>6617</v>
      </c>
      <c r="G6523" s="313" t="s">
        <v>6467</v>
      </c>
      <c r="H6523" s="634">
        <v>44692</v>
      </c>
      <c r="I6523" s="628">
        <f t="shared" si="82"/>
        <v>44692</v>
      </c>
      <c r="J6523" s="632"/>
    </row>
    <row r="6524" spans="1:10" s="243" customFormat="1">
      <c r="A6524" s="635" t="s">
        <v>2828</v>
      </c>
      <c r="B6524" s="415" t="s">
        <v>2725</v>
      </c>
      <c r="C6524" s="313" t="s">
        <v>2726</v>
      </c>
      <c r="D6524" s="629">
        <v>1805</v>
      </c>
      <c r="E6524" s="451">
        <v>36000</v>
      </c>
      <c r="F6524" s="630" t="s">
        <v>6294</v>
      </c>
      <c r="G6524" s="313" t="s">
        <v>6467</v>
      </c>
      <c r="H6524" s="634">
        <v>44692</v>
      </c>
      <c r="I6524" s="628">
        <f t="shared" si="82"/>
        <v>44692</v>
      </c>
      <c r="J6524" s="632"/>
    </row>
    <row r="6525" spans="1:10" s="243" customFormat="1" ht="23.25">
      <c r="A6525" s="635" t="s">
        <v>3560</v>
      </c>
      <c r="B6525" s="415" t="s">
        <v>2831</v>
      </c>
      <c r="C6525" s="313" t="s">
        <v>2726</v>
      </c>
      <c r="D6525" s="629" t="s">
        <v>3562</v>
      </c>
      <c r="E6525" s="451">
        <v>6800</v>
      </c>
      <c r="F6525" s="630" t="s">
        <v>3563</v>
      </c>
      <c r="G6525" s="313" t="s">
        <v>6467</v>
      </c>
      <c r="H6525" s="634">
        <v>44692</v>
      </c>
      <c r="I6525" s="628">
        <f t="shared" si="82"/>
        <v>44692</v>
      </c>
      <c r="J6525" s="632"/>
    </row>
    <row r="6526" spans="1:10" s="243" customFormat="1">
      <c r="A6526" s="635" t="s">
        <v>2785</v>
      </c>
      <c r="B6526" s="415" t="s">
        <v>2725</v>
      </c>
      <c r="C6526" s="313" t="s">
        <v>2726</v>
      </c>
      <c r="D6526" s="629">
        <v>1807</v>
      </c>
      <c r="E6526" s="451">
        <v>32000</v>
      </c>
      <c r="F6526" s="630" t="s">
        <v>6618</v>
      </c>
      <c r="G6526" s="313" t="s">
        <v>6467</v>
      </c>
      <c r="H6526" s="634">
        <v>44692</v>
      </c>
      <c r="I6526" s="628">
        <f t="shared" si="82"/>
        <v>44692</v>
      </c>
      <c r="J6526" s="632"/>
    </row>
    <row r="6527" spans="1:10" s="243" customFormat="1" ht="23.25">
      <c r="A6527" s="635" t="s">
        <v>3471</v>
      </c>
      <c r="B6527" s="415" t="s">
        <v>2725</v>
      </c>
      <c r="C6527" s="313" t="s">
        <v>2726</v>
      </c>
      <c r="D6527" s="629">
        <v>1808</v>
      </c>
      <c r="E6527" s="451">
        <v>19500</v>
      </c>
      <c r="F6527" s="630" t="s">
        <v>3681</v>
      </c>
      <c r="G6527" s="313" t="s">
        <v>6467</v>
      </c>
      <c r="H6527" s="634">
        <v>44692</v>
      </c>
      <c r="I6527" s="628">
        <f t="shared" si="82"/>
        <v>44692</v>
      </c>
      <c r="J6527" s="632"/>
    </row>
    <row r="6528" spans="1:10" s="243" customFormat="1">
      <c r="A6528" s="635" t="s">
        <v>2866</v>
      </c>
      <c r="B6528" s="415" t="s">
        <v>2732</v>
      </c>
      <c r="C6528" s="313" t="s">
        <v>2726</v>
      </c>
      <c r="D6528" s="629" t="s">
        <v>3620</v>
      </c>
      <c r="E6528" s="451">
        <v>51333.33</v>
      </c>
      <c r="F6528" s="630" t="s">
        <v>3621</v>
      </c>
      <c r="G6528" s="313" t="s">
        <v>6467</v>
      </c>
      <c r="H6528" s="634">
        <v>44692</v>
      </c>
      <c r="I6528" s="628">
        <f t="shared" si="82"/>
        <v>44692</v>
      </c>
      <c r="J6528" s="632"/>
    </row>
    <row r="6529" spans="1:10" s="243" customFormat="1">
      <c r="A6529" s="635" t="s">
        <v>2866</v>
      </c>
      <c r="B6529" s="415" t="s">
        <v>2732</v>
      </c>
      <c r="C6529" s="313" t="s">
        <v>2726</v>
      </c>
      <c r="D6529" s="629" t="s">
        <v>4217</v>
      </c>
      <c r="E6529" s="451">
        <v>34111</v>
      </c>
      <c r="F6529" s="630" t="s">
        <v>4218</v>
      </c>
      <c r="G6529" s="313" t="s">
        <v>6467</v>
      </c>
      <c r="H6529" s="634">
        <v>44692</v>
      </c>
      <c r="I6529" s="628">
        <f t="shared" si="82"/>
        <v>44692</v>
      </c>
      <c r="J6529" s="632"/>
    </row>
    <row r="6530" spans="1:10" s="243" customFormat="1" ht="23.25">
      <c r="A6530" s="635" t="s">
        <v>6619</v>
      </c>
      <c r="B6530" s="415" t="s">
        <v>2732</v>
      </c>
      <c r="C6530" s="313" t="s">
        <v>2726</v>
      </c>
      <c r="D6530" s="629" t="s">
        <v>6620</v>
      </c>
      <c r="E6530" s="451">
        <v>55190</v>
      </c>
      <c r="F6530" s="630" t="s">
        <v>4035</v>
      </c>
      <c r="G6530" s="313" t="s">
        <v>6467</v>
      </c>
      <c r="H6530" s="634">
        <v>44692</v>
      </c>
      <c r="I6530" s="628">
        <f t="shared" si="82"/>
        <v>44692</v>
      </c>
      <c r="J6530" s="632"/>
    </row>
    <row r="6531" spans="1:10" s="243" customFormat="1">
      <c r="A6531" s="635" t="s">
        <v>6621</v>
      </c>
      <c r="B6531" s="415" t="s">
        <v>2732</v>
      </c>
      <c r="C6531" s="313" t="s">
        <v>2726</v>
      </c>
      <c r="D6531" s="629" t="s">
        <v>6620</v>
      </c>
      <c r="E6531" s="451">
        <v>142560</v>
      </c>
      <c r="F6531" s="630" t="s">
        <v>3842</v>
      </c>
      <c r="G6531" s="313" t="s">
        <v>6467</v>
      </c>
      <c r="H6531" s="634">
        <v>44692</v>
      </c>
      <c r="I6531" s="628">
        <f t="shared" si="82"/>
        <v>44692</v>
      </c>
      <c r="J6531" s="632"/>
    </row>
    <row r="6532" spans="1:10" s="243" customFormat="1">
      <c r="A6532" s="635" t="s">
        <v>6622</v>
      </c>
      <c r="B6532" s="415" t="s">
        <v>2725</v>
      </c>
      <c r="C6532" s="313" t="s">
        <v>2726</v>
      </c>
      <c r="D6532" s="629">
        <v>1813</v>
      </c>
      <c r="E6532" s="451">
        <v>15670</v>
      </c>
      <c r="F6532" s="630" t="s">
        <v>6623</v>
      </c>
      <c r="G6532" s="313" t="s">
        <v>6467</v>
      </c>
      <c r="H6532" s="634">
        <v>44692</v>
      </c>
      <c r="I6532" s="628">
        <f t="shared" si="82"/>
        <v>44692</v>
      </c>
      <c r="J6532" s="632"/>
    </row>
    <row r="6533" spans="1:10" s="243" customFormat="1">
      <c r="A6533" s="635" t="s">
        <v>3864</v>
      </c>
      <c r="B6533" s="415" t="s">
        <v>2725</v>
      </c>
      <c r="C6533" s="313" t="s">
        <v>2726</v>
      </c>
      <c r="D6533" s="629">
        <v>1814</v>
      </c>
      <c r="E6533" s="451">
        <v>3500</v>
      </c>
      <c r="F6533" s="630" t="s">
        <v>6624</v>
      </c>
      <c r="G6533" s="313" t="s">
        <v>6467</v>
      </c>
      <c r="H6533" s="634">
        <v>44692</v>
      </c>
      <c r="I6533" s="628">
        <f t="shared" si="82"/>
        <v>44692</v>
      </c>
      <c r="J6533" s="632"/>
    </row>
    <row r="6534" spans="1:10" s="243" customFormat="1">
      <c r="A6534" s="635" t="s">
        <v>6625</v>
      </c>
      <c r="B6534" s="415" t="s">
        <v>2725</v>
      </c>
      <c r="C6534" s="313" t="s">
        <v>2726</v>
      </c>
      <c r="D6534" s="629">
        <v>1815</v>
      </c>
      <c r="E6534" s="451">
        <v>8400</v>
      </c>
      <c r="F6534" s="630" t="s">
        <v>6626</v>
      </c>
      <c r="G6534" s="313" t="s">
        <v>6467</v>
      </c>
      <c r="H6534" s="634">
        <v>44692</v>
      </c>
      <c r="I6534" s="628">
        <f t="shared" ref="I6534:I6597" si="83">H6534+0</f>
        <v>44692</v>
      </c>
      <c r="J6534" s="632"/>
    </row>
    <row r="6535" spans="1:10" s="243" customFormat="1" ht="23.25">
      <c r="A6535" s="635" t="s">
        <v>6562</v>
      </c>
      <c r="B6535" s="415" t="s">
        <v>2725</v>
      </c>
      <c r="C6535" s="313" t="s">
        <v>2726</v>
      </c>
      <c r="D6535" s="629">
        <v>1816</v>
      </c>
      <c r="E6535" s="451">
        <v>2360</v>
      </c>
      <c r="F6535" s="630" t="s">
        <v>6563</v>
      </c>
      <c r="G6535" s="313" t="s">
        <v>6467</v>
      </c>
      <c r="H6535" s="634">
        <v>44692</v>
      </c>
      <c r="I6535" s="628">
        <f t="shared" si="83"/>
        <v>44692</v>
      </c>
      <c r="J6535" s="632"/>
    </row>
    <row r="6536" spans="1:10" s="243" customFormat="1">
      <c r="A6536" s="635" t="s">
        <v>6627</v>
      </c>
      <c r="B6536" s="415" t="s">
        <v>2725</v>
      </c>
      <c r="C6536" s="313" t="s">
        <v>2726</v>
      </c>
      <c r="D6536" s="629">
        <v>1817</v>
      </c>
      <c r="E6536" s="451">
        <v>9060</v>
      </c>
      <c r="F6536" s="630" t="s">
        <v>6628</v>
      </c>
      <c r="G6536" s="313" t="s">
        <v>6467</v>
      </c>
      <c r="H6536" s="634">
        <v>44692</v>
      </c>
      <c r="I6536" s="628">
        <f t="shared" si="83"/>
        <v>44692</v>
      </c>
      <c r="J6536" s="632"/>
    </row>
    <row r="6537" spans="1:10" s="243" customFormat="1" ht="23.25">
      <c r="A6537" s="635" t="s">
        <v>6629</v>
      </c>
      <c r="B6537" s="415" t="s">
        <v>2725</v>
      </c>
      <c r="C6537" s="313" t="s">
        <v>2726</v>
      </c>
      <c r="D6537" s="629">
        <v>1818</v>
      </c>
      <c r="E6537" s="451">
        <v>1416</v>
      </c>
      <c r="F6537" s="630" t="s">
        <v>6630</v>
      </c>
      <c r="G6537" s="313" t="s">
        <v>6467</v>
      </c>
      <c r="H6537" s="634">
        <v>44692</v>
      </c>
      <c r="I6537" s="628">
        <f t="shared" si="83"/>
        <v>44692</v>
      </c>
      <c r="J6537" s="632"/>
    </row>
    <row r="6538" spans="1:10" s="243" customFormat="1" ht="23.25">
      <c r="A6538" s="635" t="s">
        <v>3124</v>
      </c>
      <c r="B6538" s="415" t="s">
        <v>2732</v>
      </c>
      <c r="C6538" s="313" t="s">
        <v>2726</v>
      </c>
      <c r="D6538" s="629" t="s">
        <v>6631</v>
      </c>
      <c r="E6538" s="451">
        <v>65940</v>
      </c>
      <c r="F6538" s="630" t="s">
        <v>3121</v>
      </c>
      <c r="G6538" s="313" t="s">
        <v>6467</v>
      </c>
      <c r="H6538" s="634">
        <v>44692</v>
      </c>
      <c r="I6538" s="628">
        <f t="shared" si="83"/>
        <v>44692</v>
      </c>
      <c r="J6538" s="632"/>
    </row>
    <row r="6539" spans="1:10" s="243" customFormat="1">
      <c r="A6539" s="635" t="s">
        <v>2950</v>
      </c>
      <c r="B6539" s="415" t="s">
        <v>2725</v>
      </c>
      <c r="C6539" s="313" t="s">
        <v>2726</v>
      </c>
      <c r="D6539" s="629">
        <v>1820</v>
      </c>
      <c r="E6539" s="451">
        <v>7615.04</v>
      </c>
      <c r="F6539" s="630" t="s">
        <v>4049</v>
      </c>
      <c r="G6539" s="313" t="s">
        <v>6467</v>
      </c>
      <c r="H6539" s="634">
        <v>44693</v>
      </c>
      <c r="I6539" s="628">
        <f t="shared" si="83"/>
        <v>44693</v>
      </c>
      <c r="J6539" s="632"/>
    </row>
    <row r="6540" spans="1:10" s="243" customFormat="1">
      <c r="A6540" s="635" t="s">
        <v>2950</v>
      </c>
      <c r="B6540" s="415" t="s">
        <v>2725</v>
      </c>
      <c r="C6540" s="313" t="s">
        <v>2726</v>
      </c>
      <c r="D6540" s="629">
        <v>1821</v>
      </c>
      <c r="E6540" s="451">
        <v>391.36</v>
      </c>
      <c r="F6540" s="630" t="s">
        <v>4049</v>
      </c>
      <c r="G6540" s="313" t="s">
        <v>6467</v>
      </c>
      <c r="H6540" s="634">
        <v>44693</v>
      </c>
      <c r="I6540" s="628">
        <f t="shared" si="83"/>
        <v>44693</v>
      </c>
      <c r="J6540" s="632"/>
    </row>
    <row r="6541" spans="1:10" s="243" customFormat="1">
      <c r="A6541" s="635" t="s">
        <v>2950</v>
      </c>
      <c r="B6541" s="415" t="s">
        <v>2725</v>
      </c>
      <c r="C6541" s="313" t="s">
        <v>2726</v>
      </c>
      <c r="D6541" s="629">
        <v>1822</v>
      </c>
      <c r="E6541" s="451">
        <v>13984.94</v>
      </c>
      <c r="F6541" s="630" t="s">
        <v>3496</v>
      </c>
      <c r="G6541" s="313" t="s">
        <v>6467</v>
      </c>
      <c r="H6541" s="634">
        <v>44693</v>
      </c>
      <c r="I6541" s="628">
        <f t="shared" si="83"/>
        <v>44693</v>
      </c>
      <c r="J6541" s="632"/>
    </row>
    <row r="6542" spans="1:10" s="243" customFormat="1">
      <c r="A6542" s="635" t="s">
        <v>2950</v>
      </c>
      <c r="B6542" s="415" t="s">
        <v>2725</v>
      </c>
      <c r="C6542" s="313" t="s">
        <v>2726</v>
      </c>
      <c r="D6542" s="629">
        <v>1823</v>
      </c>
      <c r="E6542" s="451">
        <v>253.5</v>
      </c>
      <c r="F6542" s="630" t="s">
        <v>3496</v>
      </c>
      <c r="G6542" s="313" t="s">
        <v>6467</v>
      </c>
      <c r="H6542" s="634">
        <v>44693</v>
      </c>
      <c r="I6542" s="628">
        <f t="shared" si="83"/>
        <v>44693</v>
      </c>
      <c r="J6542" s="632"/>
    </row>
    <row r="6543" spans="1:10" s="243" customFormat="1">
      <c r="A6543" s="635" t="s">
        <v>2963</v>
      </c>
      <c r="B6543" s="415" t="s">
        <v>2725</v>
      </c>
      <c r="C6543" s="313" t="s">
        <v>2726</v>
      </c>
      <c r="D6543" s="629">
        <v>1824</v>
      </c>
      <c r="E6543" s="451">
        <v>26000</v>
      </c>
      <c r="F6543" s="630" t="s">
        <v>3673</v>
      </c>
      <c r="G6543" s="313" t="s">
        <v>6467</v>
      </c>
      <c r="H6543" s="634">
        <v>44693</v>
      </c>
      <c r="I6543" s="628">
        <f t="shared" si="83"/>
        <v>44693</v>
      </c>
      <c r="J6543" s="632"/>
    </row>
    <row r="6544" spans="1:10" s="243" customFormat="1" ht="23.25">
      <c r="A6544" s="635" t="s">
        <v>3471</v>
      </c>
      <c r="B6544" s="415" t="s">
        <v>2725</v>
      </c>
      <c r="C6544" s="313" t="s">
        <v>2726</v>
      </c>
      <c r="D6544" s="629">
        <v>1825</v>
      </c>
      <c r="E6544" s="451">
        <v>28208</v>
      </c>
      <c r="F6544" s="630" t="s">
        <v>3999</v>
      </c>
      <c r="G6544" s="313" t="s">
        <v>6467</v>
      </c>
      <c r="H6544" s="634">
        <v>44693</v>
      </c>
      <c r="I6544" s="628">
        <f t="shared" si="83"/>
        <v>44693</v>
      </c>
      <c r="J6544" s="632"/>
    </row>
    <row r="6545" spans="1:10" s="243" customFormat="1" ht="23.25">
      <c r="A6545" s="635" t="s">
        <v>3471</v>
      </c>
      <c r="B6545" s="415" t="s">
        <v>2725</v>
      </c>
      <c r="C6545" s="313" t="s">
        <v>2726</v>
      </c>
      <c r="D6545" s="629">
        <v>1826</v>
      </c>
      <c r="E6545" s="451">
        <v>28152</v>
      </c>
      <c r="F6545" s="630" t="s">
        <v>3999</v>
      </c>
      <c r="G6545" s="313" t="s">
        <v>6467</v>
      </c>
      <c r="H6545" s="634">
        <v>44693</v>
      </c>
      <c r="I6545" s="628">
        <f t="shared" si="83"/>
        <v>44693</v>
      </c>
      <c r="J6545" s="632"/>
    </row>
    <row r="6546" spans="1:10" s="243" customFormat="1" ht="23.25">
      <c r="A6546" s="635" t="s">
        <v>3471</v>
      </c>
      <c r="B6546" s="415" t="s">
        <v>2725</v>
      </c>
      <c r="C6546" s="313" t="s">
        <v>2726</v>
      </c>
      <c r="D6546" s="629">
        <v>1827</v>
      </c>
      <c r="E6546" s="451">
        <v>36196</v>
      </c>
      <c r="F6546" s="630" t="s">
        <v>3999</v>
      </c>
      <c r="G6546" s="313" t="s">
        <v>6467</v>
      </c>
      <c r="H6546" s="634">
        <v>44693</v>
      </c>
      <c r="I6546" s="628">
        <f t="shared" si="83"/>
        <v>44693</v>
      </c>
      <c r="J6546" s="632"/>
    </row>
    <row r="6547" spans="1:10" s="243" customFormat="1">
      <c r="A6547" s="635" t="s">
        <v>4147</v>
      </c>
      <c r="B6547" s="415" t="s">
        <v>2725</v>
      </c>
      <c r="C6547" s="313" t="s">
        <v>2726</v>
      </c>
      <c r="D6547" s="629">
        <v>1828</v>
      </c>
      <c r="E6547" s="451">
        <v>11000</v>
      </c>
      <c r="F6547" s="630" t="s">
        <v>6632</v>
      </c>
      <c r="G6547" s="313" t="s">
        <v>6467</v>
      </c>
      <c r="H6547" s="634">
        <v>44693</v>
      </c>
      <c r="I6547" s="628">
        <f t="shared" si="83"/>
        <v>44693</v>
      </c>
      <c r="J6547" s="632"/>
    </row>
    <row r="6548" spans="1:10" s="243" customFormat="1">
      <c r="A6548" s="635" t="s">
        <v>2785</v>
      </c>
      <c r="B6548" s="415" t="s">
        <v>2725</v>
      </c>
      <c r="C6548" s="313" t="s">
        <v>2726</v>
      </c>
      <c r="D6548" s="629">
        <v>1829</v>
      </c>
      <c r="E6548" s="451">
        <v>6000</v>
      </c>
      <c r="F6548" s="630" t="s">
        <v>4116</v>
      </c>
      <c r="G6548" s="313" t="s">
        <v>6467</v>
      </c>
      <c r="H6548" s="634">
        <v>44693</v>
      </c>
      <c r="I6548" s="628">
        <f t="shared" si="83"/>
        <v>44693</v>
      </c>
      <c r="J6548" s="632"/>
    </row>
    <row r="6549" spans="1:10" s="243" customFormat="1">
      <c r="A6549" s="635" t="s">
        <v>2767</v>
      </c>
      <c r="B6549" s="415" t="s">
        <v>2725</v>
      </c>
      <c r="C6549" s="313" t="s">
        <v>2726</v>
      </c>
      <c r="D6549" s="629">
        <v>1830</v>
      </c>
      <c r="E6549" s="451">
        <v>10000</v>
      </c>
      <c r="F6549" s="630" t="s">
        <v>6534</v>
      </c>
      <c r="G6549" s="313" t="s">
        <v>6467</v>
      </c>
      <c r="H6549" s="634">
        <v>44693</v>
      </c>
      <c r="I6549" s="628">
        <f t="shared" si="83"/>
        <v>44693</v>
      </c>
      <c r="J6549" s="632"/>
    </row>
    <row r="6550" spans="1:10" s="243" customFormat="1">
      <c r="A6550" s="635" t="s">
        <v>2791</v>
      </c>
      <c r="B6550" s="415" t="s">
        <v>2725</v>
      </c>
      <c r="C6550" s="313" t="s">
        <v>2726</v>
      </c>
      <c r="D6550" s="629">
        <v>1831</v>
      </c>
      <c r="E6550" s="451">
        <v>15000</v>
      </c>
      <c r="F6550" s="630" t="s">
        <v>6348</v>
      </c>
      <c r="G6550" s="313" t="s">
        <v>6467</v>
      </c>
      <c r="H6550" s="634">
        <v>44693</v>
      </c>
      <c r="I6550" s="628">
        <f t="shared" si="83"/>
        <v>44693</v>
      </c>
      <c r="J6550" s="632"/>
    </row>
    <row r="6551" spans="1:10" s="243" customFormat="1">
      <c r="A6551" s="635" t="s">
        <v>2773</v>
      </c>
      <c r="B6551" s="415" t="s">
        <v>2725</v>
      </c>
      <c r="C6551" s="313" t="s">
        <v>2726</v>
      </c>
      <c r="D6551" s="629">
        <v>1832</v>
      </c>
      <c r="E6551" s="451">
        <v>10000</v>
      </c>
      <c r="F6551" s="630" t="s">
        <v>6633</v>
      </c>
      <c r="G6551" s="313" t="s">
        <v>6467</v>
      </c>
      <c r="H6551" s="634">
        <v>44693</v>
      </c>
      <c r="I6551" s="628">
        <f t="shared" si="83"/>
        <v>44693</v>
      </c>
      <c r="J6551" s="632"/>
    </row>
    <row r="6552" spans="1:10" s="243" customFormat="1">
      <c r="A6552" s="635" t="s">
        <v>2745</v>
      </c>
      <c r="B6552" s="415" t="s">
        <v>2732</v>
      </c>
      <c r="C6552" s="313" t="s">
        <v>2726</v>
      </c>
      <c r="D6552" s="629" t="s">
        <v>6634</v>
      </c>
      <c r="E6552" s="451">
        <v>104068.8</v>
      </c>
      <c r="F6552" s="630" t="s">
        <v>3335</v>
      </c>
      <c r="G6552" s="313" t="s">
        <v>6467</v>
      </c>
      <c r="H6552" s="634">
        <v>44693</v>
      </c>
      <c r="I6552" s="628">
        <f t="shared" si="83"/>
        <v>44693</v>
      </c>
      <c r="J6552" s="632"/>
    </row>
    <row r="6553" spans="1:10" s="243" customFormat="1">
      <c r="A6553" s="635" t="s">
        <v>2745</v>
      </c>
      <c r="B6553" s="415" t="s">
        <v>2732</v>
      </c>
      <c r="C6553" s="313" t="s">
        <v>2726</v>
      </c>
      <c r="D6553" s="629" t="s">
        <v>6634</v>
      </c>
      <c r="E6553" s="451">
        <v>95808</v>
      </c>
      <c r="F6553" s="630" t="s">
        <v>6635</v>
      </c>
      <c r="G6553" s="313" t="s">
        <v>6467</v>
      </c>
      <c r="H6553" s="634">
        <v>44693</v>
      </c>
      <c r="I6553" s="628">
        <f t="shared" si="83"/>
        <v>44693</v>
      </c>
      <c r="J6553" s="632"/>
    </row>
    <row r="6554" spans="1:10" s="243" customFormat="1" ht="23.25">
      <c r="A6554" s="635" t="s">
        <v>2745</v>
      </c>
      <c r="B6554" s="415" t="s">
        <v>2732</v>
      </c>
      <c r="C6554" s="313" t="s">
        <v>2726</v>
      </c>
      <c r="D6554" s="629" t="s">
        <v>6634</v>
      </c>
      <c r="E6554" s="451">
        <v>106082</v>
      </c>
      <c r="F6554" s="630" t="s">
        <v>4105</v>
      </c>
      <c r="G6554" s="313" t="s">
        <v>6467</v>
      </c>
      <c r="H6554" s="634">
        <v>44693</v>
      </c>
      <c r="I6554" s="628">
        <f t="shared" si="83"/>
        <v>44693</v>
      </c>
      <c r="J6554" s="632"/>
    </row>
    <row r="6555" spans="1:10" s="243" customFormat="1" ht="23.25">
      <c r="A6555" s="635" t="s">
        <v>2745</v>
      </c>
      <c r="B6555" s="415" t="s">
        <v>2732</v>
      </c>
      <c r="C6555" s="313" t="s">
        <v>2726</v>
      </c>
      <c r="D6555" s="629" t="s">
        <v>6634</v>
      </c>
      <c r="E6555" s="451">
        <v>78994.740000000005</v>
      </c>
      <c r="F6555" s="630" t="s">
        <v>3935</v>
      </c>
      <c r="G6555" s="313" t="s">
        <v>6467</v>
      </c>
      <c r="H6555" s="634">
        <v>44693</v>
      </c>
      <c r="I6555" s="628">
        <f t="shared" si="83"/>
        <v>44693</v>
      </c>
      <c r="J6555" s="632"/>
    </row>
    <row r="6556" spans="1:10" s="243" customFormat="1" ht="23.25">
      <c r="A6556" s="635" t="s">
        <v>2745</v>
      </c>
      <c r="B6556" s="415" t="s">
        <v>2732</v>
      </c>
      <c r="C6556" s="313" t="s">
        <v>2726</v>
      </c>
      <c r="D6556" s="629" t="s">
        <v>6634</v>
      </c>
      <c r="E6556" s="451">
        <v>126000</v>
      </c>
      <c r="F6556" s="630" t="s">
        <v>3838</v>
      </c>
      <c r="G6556" s="313" t="s">
        <v>6467</v>
      </c>
      <c r="H6556" s="634">
        <v>44693</v>
      </c>
      <c r="I6556" s="628">
        <f t="shared" si="83"/>
        <v>44693</v>
      </c>
      <c r="J6556" s="632"/>
    </row>
    <row r="6557" spans="1:10" s="243" customFormat="1" ht="23.25">
      <c r="A6557" s="635" t="s">
        <v>2745</v>
      </c>
      <c r="B6557" s="415" t="s">
        <v>2732</v>
      </c>
      <c r="C6557" s="313" t="s">
        <v>2726</v>
      </c>
      <c r="D6557" s="629" t="s">
        <v>6634</v>
      </c>
      <c r="E6557" s="451">
        <v>105600</v>
      </c>
      <c r="F6557" s="630" t="s">
        <v>3835</v>
      </c>
      <c r="G6557" s="313" t="s">
        <v>6467</v>
      </c>
      <c r="H6557" s="634">
        <v>44693</v>
      </c>
      <c r="I6557" s="628">
        <f t="shared" si="83"/>
        <v>44693</v>
      </c>
      <c r="J6557" s="632"/>
    </row>
    <row r="6558" spans="1:10" s="243" customFormat="1" ht="23.25">
      <c r="A6558" s="635" t="s">
        <v>2895</v>
      </c>
      <c r="B6558" s="415" t="s">
        <v>2725</v>
      </c>
      <c r="C6558" s="313" t="s">
        <v>2726</v>
      </c>
      <c r="D6558" s="629">
        <v>1839</v>
      </c>
      <c r="E6558" s="451">
        <v>4500</v>
      </c>
      <c r="F6558" s="630" t="s">
        <v>2896</v>
      </c>
      <c r="G6558" s="313" t="s">
        <v>6467</v>
      </c>
      <c r="H6558" s="634">
        <v>44694</v>
      </c>
      <c r="I6558" s="628">
        <f t="shared" si="83"/>
        <v>44694</v>
      </c>
      <c r="J6558" s="632"/>
    </row>
    <row r="6559" spans="1:10" s="243" customFormat="1">
      <c r="A6559" s="635" t="s">
        <v>2773</v>
      </c>
      <c r="B6559" s="415" t="s">
        <v>2725</v>
      </c>
      <c r="C6559" s="313" t="s">
        <v>2726</v>
      </c>
      <c r="D6559" s="629">
        <v>1840</v>
      </c>
      <c r="E6559" s="451">
        <v>32000</v>
      </c>
      <c r="F6559" s="630" t="s">
        <v>6279</v>
      </c>
      <c r="G6559" s="313" t="s">
        <v>6467</v>
      </c>
      <c r="H6559" s="634">
        <v>44694</v>
      </c>
      <c r="I6559" s="628">
        <f t="shared" si="83"/>
        <v>44694</v>
      </c>
      <c r="J6559" s="632"/>
    </row>
    <row r="6560" spans="1:10" s="243" customFormat="1">
      <c r="A6560" s="635" t="s">
        <v>2773</v>
      </c>
      <c r="B6560" s="415" t="s">
        <v>2725</v>
      </c>
      <c r="C6560" s="313" t="s">
        <v>2726</v>
      </c>
      <c r="D6560" s="629">
        <v>1841</v>
      </c>
      <c r="E6560" s="451">
        <v>32000</v>
      </c>
      <c r="F6560" s="630" t="s">
        <v>2788</v>
      </c>
      <c r="G6560" s="313" t="s">
        <v>6467</v>
      </c>
      <c r="H6560" s="634">
        <v>44694</v>
      </c>
      <c r="I6560" s="628">
        <f t="shared" si="83"/>
        <v>44694</v>
      </c>
      <c r="J6560" s="632"/>
    </row>
    <row r="6561" spans="1:10" s="243" customFormat="1">
      <c r="A6561" s="635" t="s">
        <v>2771</v>
      </c>
      <c r="B6561" s="415" t="s">
        <v>2725</v>
      </c>
      <c r="C6561" s="313" t="s">
        <v>2726</v>
      </c>
      <c r="D6561" s="629">
        <v>1842</v>
      </c>
      <c r="E6561" s="451">
        <v>28000</v>
      </c>
      <c r="F6561" s="630" t="s">
        <v>6390</v>
      </c>
      <c r="G6561" s="313" t="s">
        <v>6467</v>
      </c>
      <c r="H6561" s="634">
        <v>44694</v>
      </c>
      <c r="I6561" s="628">
        <f t="shared" si="83"/>
        <v>44694</v>
      </c>
      <c r="J6561" s="632"/>
    </row>
    <row r="6562" spans="1:10" s="243" customFormat="1">
      <c r="A6562" s="635" t="s">
        <v>2789</v>
      </c>
      <c r="B6562" s="415" t="s">
        <v>2725</v>
      </c>
      <c r="C6562" s="313" t="s">
        <v>2726</v>
      </c>
      <c r="D6562" s="629">
        <v>1843</v>
      </c>
      <c r="E6562" s="451">
        <v>4000</v>
      </c>
      <c r="F6562" s="630" t="s">
        <v>6636</v>
      </c>
      <c r="G6562" s="313" t="s">
        <v>6467</v>
      </c>
      <c r="H6562" s="634">
        <v>44694</v>
      </c>
      <c r="I6562" s="628">
        <f t="shared" si="83"/>
        <v>44694</v>
      </c>
      <c r="J6562" s="632"/>
    </row>
    <row r="6563" spans="1:10" s="243" customFormat="1">
      <c r="A6563" s="635" t="s">
        <v>2942</v>
      </c>
      <c r="B6563" s="415" t="s">
        <v>2725</v>
      </c>
      <c r="C6563" s="313" t="s">
        <v>2726</v>
      </c>
      <c r="D6563" s="629">
        <v>1844</v>
      </c>
      <c r="E6563" s="451">
        <v>12000</v>
      </c>
      <c r="F6563" s="630" t="s">
        <v>3595</v>
      </c>
      <c r="G6563" s="313" t="s">
        <v>6467</v>
      </c>
      <c r="H6563" s="634">
        <v>44694</v>
      </c>
      <c r="I6563" s="628">
        <f t="shared" si="83"/>
        <v>44694</v>
      </c>
      <c r="J6563" s="632"/>
    </row>
    <row r="6564" spans="1:10" s="243" customFormat="1" ht="23.25">
      <c r="A6564" s="635" t="s">
        <v>3038</v>
      </c>
      <c r="B6564" s="415" t="s">
        <v>2725</v>
      </c>
      <c r="C6564" s="313" t="s">
        <v>2726</v>
      </c>
      <c r="D6564" s="629">
        <v>1845</v>
      </c>
      <c r="E6564" s="451">
        <v>30000</v>
      </c>
      <c r="F6564" s="630" t="s">
        <v>3039</v>
      </c>
      <c r="G6564" s="313" t="s">
        <v>6467</v>
      </c>
      <c r="H6564" s="634">
        <v>44694</v>
      </c>
      <c r="I6564" s="628">
        <f t="shared" si="83"/>
        <v>44694</v>
      </c>
      <c r="J6564" s="632"/>
    </row>
    <row r="6565" spans="1:10" s="243" customFormat="1">
      <c r="A6565" s="635" t="s">
        <v>2950</v>
      </c>
      <c r="B6565" s="415" t="s">
        <v>2725</v>
      </c>
      <c r="C6565" s="313" t="s">
        <v>2726</v>
      </c>
      <c r="D6565" s="629">
        <v>1846</v>
      </c>
      <c r="E6565" s="451">
        <v>1282.8</v>
      </c>
      <c r="F6565" s="630" t="s">
        <v>4049</v>
      </c>
      <c r="G6565" s="313" t="s">
        <v>6467</v>
      </c>
      <c r="H6565" s="634">
        <v>44694</v>
      </c>
      <c r="I6565" s="628">
        <f t="shared" si="83"/>
        <v>44694</v>
      </c>
      <c r="J6565" s="632"/>
    </row>
    <row r="6566" spans="1:10" s="243" customFormat="1">
      <c r="A6566" s="635" t="s">
        <v>2950</v>
      </c>
      <c r="B6566" s="415" t="s">
        <v>2725</v>
      </c>
      <c r="C6566" s="313" t="s">
        <v>2726</v>
      </c>
      <c r="D6566" s="629">
        <v>1847</v>
      </c>
      <c r="E6566" s="451">
        <v>599.82000000000005</v>
      </c>
      <c r="F6566" s="630" t="s">
        <v>4049</v>
      </c>
      <c r="G6566" s="313" t="s">
        <v>6467</v>
      </c>
      <c r="H6566" s="634">
        <v>44694</v>
      </c>
      <c r="I6566" s="628">
        <f t="shared" si="83"/>
        <v>44694</v>
      </c>
      <c r="J6566" s="632"/>
    </row>
    <row r="6567" spans="1:10" s="243" customFormat="1">
      <c r="A6567" s="635" t="s">
        <v>2950</v>
      </c>
      <c r="B6567" s="415" t="s">
        <v>2725</v>
      </c>
      <c r="C6567" s="313" t="s">
        <v>2726</v>
      </c>
      <c r="D6567" s="629">
        <v>1848</v>
      </c>
      <c r="E6567" s="451">
        <v>643.34</v>
      </c>
      <c r="F6567" s="630" t="s">
        <v>4049</v>
      </c>
      <c r="G6567" s="313" t="s">
        <v>6467</v>
      </c>
      <c r="H6567" s="634">
        <v>44694</v>
      </c>
      <c r="I6567" s="628">
        <f t="shared" si="83"/>
        <v>44694</v>
      </c>
      <c r="J6567" s="632"/>
    </row>
    <row r="6568" spans="1:10" s="243" customFormat="1" ht="23.25">
      <c r="A6568" s="635" t="s">
        <v>3136</v>
      </c>
      <c r="B6568" s="415" t="s">
        <v>2725</v>
      </c>
      <c r="C6568" s="313" t="s">
        <v>2726</v>
      </c>
      <c r="D6568" s="629">
        <v>1849</v>
      </c>
      <c r="E6568" s="451">
        <v>35000</v>
      </c>
      <c r="F6568" s="630" t="s">
        <v>6360</v>
      </c>
      <c r="G6568" s="313" t="s">
        <v>6467</v>
      </c>
      <c r="H6568" s="634">
        <v>44694</v>
      </c>
      <c r="I6568" s="628">
        <f t="shared" si="83"/>
        <v>44694</v>
      </c>
      <c r="J6568" s="632"/>
    </row>
    <row r="6569" spans="1:10" s="243" customFormat="1">
      <c r="A6569" s="635" t="s">
        <v>2825</v>
      </c>
      <c r="B6569" s="415" t="s">
        <v>2725</v>
      </c>
      <c r="C6569" s="313" t="s">
        <v>2726</v>
      </c>
      <c r="D6569" s="629">
        <v>1850</v>
      </c>
      <c r="E6569" s="451">
        <v>36000</v>
      </c>
      <c r="F6569" s="630" t="s">
        <v>6637</v>
      </c>
      <c r="G6569" s="313" t="s">
        <v>6467</v>
      </c>
      <c r="H6569" s="634">
        <v>44694</v>
      </c>
      <c r="I6569" s="628">
        <f t="shared" si="83"/>
        <v>44694</v>
      </c>
      <c r="J6569" s="632"/>
    </row>
    <row r="6570" spans="1:10" s="243" customFormat="1">
      <c r="A6570" s="635" t="s">
        <v>2749</v>
      </c>
      <c r="B6570" s="415" t="s">
        <v>2725</v>
      </c>
      <c r="C6570" s="313" t="s">
        <v>2726</v>
      </c>
      <c r="D6570" s="629">
        <v>1851</v>
      </c>
      <c r="E6570" s="451">
        <v>36000</v>
      </c>
      <c r="F6570" s="630" t="s">
        <v>6638</v>
      </c>
      <c r="G6570" s="313" t="s">
        <v>6467</v>
      </c>
      <c r="H6570" s="634">
        <v>44694</v>
      </c>
      <c r="I6570" s="628">
        <f t="shared" si="83"/>
        <v>44694</v>
      </c>
      <c r="J6570" s="632"/>
    </row>
    <row r="6571" spans="1:10" s="243" customFormat="1">
      <c r="A6571" s="635" t="s">
        <v>3900</v>
      </c>
      <c r="B6571" s="415" t="s">
        <v>2725</v>
      </c>
      <c r="C6571" s="313" t="s">
        <v>2726</v>
      </c>
      <c r="D6571" s="629">
        <v>1852</v>
      </c>
      <c r="E6571" s="451">
        <v>16000</v>
      </c>
      <c r="F6571" s="630" t="s">
        <v>4117</v>
      </c>
      <c r="G6571" s="313" t="s">
        <v>6467</v>
      </c>
      <c r="H6571" s="634">
        <v>44694</v>
      </c>
      <c r="I6571" s="628">
        <f t="shared" si="83"/>
        <v>44694</v>
      </c>
      <c r="J6571" s="632"/>
    </row>
    <row r="6572" spans="1:10" s="243" customFormat="1">
      <c r="A6572" s="635" t="s">
        <v>2808</v>
      </c>
      <c r="B6572" s="415" t="s">
        <v>2725</v>
      </c>
      <c r="C6572" s="313" t="s">
        <v>2726</v>
      </c>
      <c r="D6572" s="629">
        <v>1853</v>
      </c>
      <c r="E6572" s="451">
        <v>26000</v>
      </c>
      <c r="F6572" s="630" t="s">
        <v>6639</v>
      </c>
      <c r="G6572" s="313" t="s">
        <v>6467</v>
      </c>
      <c r="H6572" s="634">
        <v>44694</v>
      </c>
      <c r="I6572" s="628">
        <f t="shared" si="83"/>
        <v>44694</v>
      </c>
      <c r="J6572" s="632"/>
    </row>
    <row r="6573" spans="1:10" s="243" customFormat="1">
      <c r="A6573" s="635" t="s">
        <v>2742</v>
      </c>
      <c r="B6573" s="415" t="s">
        <v>2725</v>
      </c>
      <c r="C6573" s="313" t="s">
        <v>2726</v>
      </c>
      <c r="D6573" s="629">
        <v>1854</v>
      </c>
      <c r="E6573" s="451">
        <v>3990</v>
      </c>
      <c r="F6573" s="630" t="s">
        <v>3849</v>
      </c>
      <c r="G6573" s="313" t="s">
        <v>6467</v>
      </c>
      <c r="H6573" s="634">
        <v>44694</v>
      </c>
      <c r="I6573" s="628">
        <f t="shared" si="83"/>
        <v>44694</v>
      </c>
      <c r="J6573" s="632"/>
    </row>
    <row r="6574" spans="1:10" s="243" customFormat="1">
      <c r="A6574" s="635" t="s">
        <v>2773</v>
      </c>
      <c r="B6574" s="415" t="s">
        <v>2725</v>
      </c>
      <c r="C6574" s="313" t="s">
        <v>2726</v>
      </c>
      <c r="D6574" s="629">
        <v>1855</v>
      </c>
      <c r="E6574" s="451">
        <v>32000</v>
      </c>
      <c r="F6574" s="630" t="s">
        <v>4177</v>
      </c>
      <c r="G6574" s="313" t="s">
        <v>6467</v>
      </c>
      <c r="H6574" s="634">
        <v>44696</v>
      </c>
      <c r="I6574" s="628">
        <f t="shared" si="83"/>
        <v>44696</v>
      </c>
      <c r="J6574" s="632"/>
    </row>
    <row r="6575" spans="1:10" s="243" customFormat="1">
      <c r="A6575" s="635" t="s">
        <v>2849</v>
      </c>
      <c r="B6575" s="415" t="s">
        <v>2725</v>
      </c>
      <c r="C6575" s="313" t="s">
        <v>2726</v>
      </c>
      <c r="D6575" s="629">
        <v>1856</v>
      </c>
      <c r="E6575" s="451">
        <v>36000</v>
      </c>
      <c r="F6575" s="630" t="s">
        <v>6640</v>
      </c>
      <c r="G6575" s="313" t="s">
        <v>6467</v>
      </c>
      <c r="H6575" s="634">
        <v>44696</v>
      </c>
      <c r="I6575" s="628">
        <f t="shared" si="83"/>
        <v>44696</v>
      </c>
      <c r="J6575" s="632"/>
    </row>
    <row r="6576" spans="1:10" s="243" customFormat="1">
      <c r="A6576" s="635" t="s">
        <v>2789</v>
      </c>
      <c r="B6576" s="415" t="s">
        <v>2725</v>
      </c>
      <c r="C6576" s="313" t="s">
        <v>2726</v>
      </c>
      <c r="D6576" s="629">
        <v>1857</v>
      </c>
      <c r="E6576" s="451">
        <v>18000</v>
      </c>
      <c r="F6576" s="630" t="s">
        <v>2926</v>
      </c>
      <c r="G6576" s="313" t="s">
        <v>6467</v>
      </c>
      <c r="H6576" s="634">
        <v>44696</v>
      </c>
      <c r="I6576" s="628">
        <f t="shared" si="83"/>
        <v>44696</v>
      </c>
      <c r="J6576" s="632"/>
    </row>
    <row r="6577" spans="1:10" s="243" customFormat="1">
      <c r="A6577" s="635" t="s">
        <v>2789</v>
      </c>
      <c r="B6577" s="415" t="s">
        <v>2725</v>
      </c>
      <c r="C6577" s="313" t="s">
        <v>2726</v>
      </c>
      <c r="D6577" s="629">
        <v>1858</v>
      </c>
      <c r="E6577" s="451">
        <v>14000</v>
      </c>
      <c r="F6577" s="630" t="s">
        <v>6352</v>
      </c>
      <c r="G6577" s="313" t="s">
        <v>6467</v>
      </c>
      <c r="H6577" s="634">
        <v>44696</v>
      </c>
      <c r="I6577" s="628">
        <f t="shared" si="83"/>
        <v>44696</v>
      </c>
      <c r="J6577" s="632"/>
    </row>
    <row r="6578" spans="1:10" s="243" customFormat="1">
      <c r="A6578" s="635" t="s">
        <v>2791</v>
      </c>
      <c r="B6578" s="415" t="s">
        <v>2725</v>
      </c>
      <c r="C6578" s="313" t="s">
        <v>2726</v>
      </c>
      <c r="D6578" s="629">
        <v>1859</v>
      </c>
      <c r="E6578" s="451">
        <v>14000</v>
      </c>
      <c r="F6578" s="630" t="s">
        <v>6349</v>
      </c>
      <c r="G6578" s="313" t="s">
        <v>6467</v>
      </c>
      <c r="H6578" s="634">
        <v>44696</v>
      </c>
      <c r="I6578" s="628">
        <f t="shared" si="83"/>
        <v>44696</v>
      </c>
      <c r="J6578" s="632"/>
    </row>
    <row r="6579" spans="1:10" s="243" customFormat="1">
      <c r="A6579" s="635" t="s">
        <v>2773</v>
      </c>
      <c r="B6579" s="415" t="s">
        <v>2725</v>
      </c>
      <c r="C6579" s="313" t="s">
        <v>2726</v>
      </c>
      <c r="D6579" s="629">
        <v>1860</v>
      </c>
      <c r="E6579" s="451">
        <v>32000</v>
      </c>
      <c r="F6579" s="630" t="s">
        <v>6282</v>
      </c>
      <c r="G6579" s="313" t="s">
        <v>6467</v>
      </c>
      <c r="H6579" s="634">
        <v>44696</v>
      </c>
      <c r="I6579" s="628">
        <f t="shared" si="83"/>
        <v>44696</v>
      </c>
      <c r="J6579" s="632"/>
    </row>
    <row r="6580" spans="1:10" s="243" customFormat="1">
      <c r="A6580" s="635" t="s">
        <v>2777</v>
      </c>
      <c r="B6580" s="415" t="s">
        <v>2725</v>
      </c>
      <c r="C6580" s="313" t="s">
        <v>2726</v>
      </c>
      <c r="D6580" s="629">
        <v>1861</v>
      </c>
      <c r="E6580" s="451">
        <v>5240</v>
      </c>
      <c r="F6580" s="630" t="s">
        <v>6412</v>
      </c>
      <c r="G6580" s="313" t="s">
        <v>6467</v>
      </c>
      <c r="H6580" s="634">
        <v>44696</v>
      </c>
      <c r="I6580" s="628">
        <f t="shared" si="83"/>
        <v>44696</v>
      </c>
      <c r="J6580" s="632"/>
    </row>
    <row r="6581" spans="1:10" s="243" customFormat="1">
      <c r="A6581" s="635" t="s">
        <v>2955</v>
      </c>
      <c r="B6581" s="415" t="s">
        <v>2725</v>
      </c>
      <c r="C6581" s="313" t="s">
        <v>2726</v>
      </c>
      <c r="D6581" s="629">
        <v>1862</v>
      </c>
      <c r="E6581" s="451">
        <v>30000</v>
      </c>
      <c r="F6581" s="630" t="s">
        <v>3416</v>
      </c>
      <c r="G6581" s="313" t="s">
        <v>6467</v>
      </c>
      <c r="H6581" s="634">
        <v>44697</v>
      </c>
      <c r="I6581" s="628">
        <f t="shared" si="83"/>
        <v>44697</v>
      </c>
      <c r="J6581" s="632"/>
    </row>
    <row r="6582" spans="1:10" s="243" customFormat="1">
      <c r="A6582" s="635" t="s">
        <v>2773</v>
      </c>
      <c r="B6582" s="415" t="s">
        <v>2725</v>
      </c>
      <c r="C6582" s="313" t="s">
        <v>2726</v>
      </c>
      <c r="D6582" s="629">
        <v>1863</v>
      </c>
      <c r="E6582" s="451">
        <v>33000</v>
      </c>
      <c r="F6582" s="630" t="s">
        <v>3000</v>
      </c>
      <c r="G6582" s="313" t="s">
        <v>6467</v>
      </c>
      <c r="H6582" s="634">
        <v>44697</v>
      </c>
      <c r="I6582" s="628">
        <f t="shared" si="83"/>
        <v>44697</v>
      </c>
      <c r="J6582" s="632"/>
    </row>
    <row r="6583" spans="1:10" s="243" customFormat="1">
      <c r="A6583" s="635" t="s">
        <v>3341</v>
      </c>
      <c r="B6583" s="415" t="s">
        <v>2725</v>
      </c>
      <c r="C6583" s="313" t="s">
        <v>2726</v>
      </c>
      <c r="D6583" s="629">
        <v>1864</v>
      </c>
      <c r="E6583" s="451">
        <v>8000</v>
      </c>
      <c r="F6583" s="630" t="s">
        <v>6641</v>
      </c>
      <c r="G6583" s="313" t="s">
        <v>6467</v>
      </c>
      <c r="H6583" s="634">
        <v>44697</v>
      </c>
      <c r="I6583" s="628">
        <f t="shared" si="83"/>
        <v>44697</v>
      </c>
      <c r="J6583" s="632"/>
    </row>
    <row r="6584" spans="1:10" s="243" customFormat="1">
      <c r="A6584" s="635" t="s">
        <v>2735</v>
      </c>
      <c r="B6584" s="415" t="s">
        <v>2725</v>
      </c>
      <c r="C6584" s="313" t="s">
        <v>2726</v>
      </c>
      <c r="D6584" s="629">
        <v>1865</v>
      </c>
      <c r="E6584" s="451">
        <v>21000</v>
      </c>
      <c r="F6584" s="630" t="s">
        <v>6642</v>
      </c>
      <c r="G6584" s="313" t="s">
        <v>6467</v>
      </c>
      <c r="H6584" s="634">
        <v>44697</v>
      </c>
      <c r="I6584" s="628">
        <f t="shared" si="83"/>
        <v>44697</v>
      </c>
      <c r="J6584" s="632"/>
    </row>
    <row r="6585" spans="1:10" s="243" customFormat="1">
      <c r="A6585" s="635" t="s">
        <v>2735</v>
      </c>
      <c r="B6585" s="415" t="s">
        <v>2725</v>
      </c>
      <c r="C6585" s="313" t="s">
        <v>2726</v>
      </c>
      <c r="D6585" s="629">
        <v>1866</v>
      </c>
      <c r="E6585" s="451">
        <v>20000</v>
      </c>
      <c r="F6585" s="630" t="s">
        <v>6643</v>
      </c>
      <c r="G6585" s="313" t="s">
        <v>6467</v>
      </c>
      <c r="H6585" s="634">
        <v>44697</v>
      </c>
      <c r="I6585" s="628">
        <f t="shared" si="83"/>
        <v>44697</v>
      </c>
      <c r="J6585" s="632"/>
    </row>
    <row r="6586" spans="1:10" s="243" customFormat="1">
      <c r="A6586" s="635" t="s">
        <v>2785</v>
      </c>
      <c r="B6586" s="415" t="s">
        <v>2725</v>
      </c>
      <c r="C6586" s="313" t="s">
        <v>2726</v>
      </c>
      <c r="D6586" s="629">
        <v>1867</v>
      </c>
      <c r="E6586" s="451">
        <v>21000</v>
      </c>
      <c r="F6586" s="630" t="s">
        <v>6251</v>
      </c>
      <c r="G6586" s="313" t="s">
        <v>6467</v>
      </c>
      <c r="H6586" s="634">
        <v>44697</v>
      </c>
      <c r="I6586" s="628">
        <f t="shared" si="83"/>
        <v>44697</v>
      </c>
      <c r="J6586" s="632"/>
    </row>
    <row r="6587" spans="1:10" s="243" customFormat="1">
      <c r="A6587" s="635" t="s">
        <v>2735</v>
      </c>
      <c r="B6587" s="415" t="s">
        <v>2725</v>
      </c>
      <c r="C6587" s="313" t="s">
        <v>2726</v>
      </c>
      <c r="D6587" s="629">
        <v>1868</v>
      </c>
      <c r="E6587" s="451">
        <v>24000</v>
      </c>
      <c r="F6587" s="630" t="s">
        <v>6644</v>
      </c>
      <c r="G6587" s="313" t="s">
        <v>6467</v>
      </c>
      <c r="H6587" s="634">
        <v>44697</v>
      </c>
      <c r="I6587" s="628">
        <f t="shared" si="83"/>
        <v>44697</v>
      </c>
      <c r="J6587" s="632"/>
    </row>
    <row r="6588" spans="1:10" s="243" customFormat="1">
      <c r="A6588" s="635" t="s">
        <v>2963</v>
      </c>
      <c r="B6588" s="415" t="s">
        <v>2725</v>
      </c>
      <c r="C6588" s="313" t="s">
        <v>2726</v>
      </c>
      <c r="D6588" s="629">
        <v>1869</v>
      </c>
      <c r="E6588" s="451">
        <v>24000</v>
      </c>
      <c r="F6588" s="630" t="s">
        <v>3797</v>
      </c>
      <c r="G6588" s="313" t="s">
        <v>6467</v>
      </c>
      <c r="H6588" s="634">
        <v>44697</v>
      </c>
      <c r="I6588" s="628">
        <f t="shared" si="83"/>
        <v>44697</v>
      </c>
      <c r="J6588" s="632"/>
    </row>
    <row r="6589" spans="1:10" s="243" customFormat="1">
      <c r="A6589" s="635" t="s">
        <v>2850</v>
      </c>
      <c r="B6589" s="415" t="s">
        <v>2725</v>
      </c>
      <c r="C6589" s="313" t="s">
        <v>2726</v>
      </c>
      <c r="D6589" s="629">
        <v>1870</v>
      </c>
      <c r="E6589" s="451">
        <v>36000</v>
      </c>
      <c r="F6589" s="630" t="s">
        <v>6355</v>
      </c>
      <c r="G6589" s="313" t="s">
        <v>6467</v>
      </c>
      <c r="H6589" s="634">
        <v>44697</v>
      </c>
      <c r="I6589" s="628">
        <f t="shared" si="83"/>
        <v>44697</v>
      </c>
      <c r="J6589" s="632"/>
    </row>
    <row r="6590" spans="1:10" s="243" customFormat="1" ht="23.25">
      <c r="A6590" s="635" t="s">
        <v>3781</v>
      </c>
      <c r="B6590" s="415" t="s">
        <v>2725</v>
      </c>
      <c r="C6590" s="313" t="s">
        <v>2726</v>
      </c>
      <c r="D6590" s="629">
        <v>1871</v>
      </c>
      <c r="E6590" s="451">
        <v>18000</v>
      </c>
      <c r="F6590" s="630" t="s">
        <v>4183</v>
      </c>
      <c r="G6590" s="313" t="s">
        <v>6467</v>
      </c>
      <c r="H6590" s="634">
        <v>44697</v>
      </c>
      <c r="I6590" s="628">
        <f t="shared" si="83"/>
        <v>44697</v>
      </c>
      <c r="J6590" s="632"/>
    </row>
    <row r="6591" spans="1:10" s="243" customFormat="1" ht="23.25">
      <c r="A6591" s="635" t="s">
        <v>2745</v>
      </c>
      <c r="B6591" s="415" t="s">
        <v>2725</v>
      </c>
      <c r="C6591" s="313" t="s">
        <v>2726</v>
      </c>
      <c r="D6591" s="629">
        <v>1872</v>
      </c>
      <c r="E6591" s="451">
        <v>10022.129999999999</v>
      </c>
      <c r="F6591" s="630" t="s">
        <v>6421</v>
      </c>
      <c r="G6591" s="313" t="s">
        <v>6467</v>
      </c>
      <c r="H6591" s="634">
        <v>44697</v>
      </c>
      <c r="I6591" s="628">
        <f t="shared" si="83"/>
        <v>44697</v>
      </c>
      <c r="J6591" s="632"/>
    </row>
    <row r="6592" spans="1:10" s="243" customFormat="1">
      <c r="A6592" s="635" t="s">
        <v>3173</v>
      </c>
      <c r="B6592" s="415" t="s">
        <v>2725</v>
      </c>
      <c r="C6592" s="313" t="s">
        <v>2726</v>
      </c>
      <c r="D6592" s="629">
        <v>1873</v>
      </c>
      <c r="E6592" s="451">
        <v>18000</v>
      </c>
      <c r="F6592" s="630" t="s">
        <v>3326</v>
      </c>
      <c r="G6592" s="313" t="s">
        <v>6467</v>
      </c>
      <c r="H6592" s="634">
        <v>44697</v>
      </c>
      <c r="I6592" s="628">
        <f t="shared" si="83"/>
        <v>44697</v>
      </c>
      <c r="J6592" s="632"/>
    </row>
    <row r="6593" spans="1:10" s="243" customFormat="1">
      <c r="A6593" s="635" t="s">
        <v>2773</v>
      </c>
      <c r="B6593" s="415" t="s">
        <v>2725</v>
      </c>
      <c r="C6593" s="313" t="s">
        <v>2726</v>
      </c>
      <c r="D6593" s="629">
        <v>1874</v>
      </c>
      <c r="E6593" s="451">
        <v>10000</v>
      </c>
      <c r="F6593" s="630" t="s">
        <v>3200</v>
      </c>
      <c r="G6593" s="313" t="s">
        <v>6467</v>
      </c>
      <c r="H6593" s="634">
        <v>44697</v>
      </c>
      <c r="I6593" s="628">
        <f t="shared" si="83"/>
        <v>44697</v>
      </c>
      <c r="J6593" s="632"/>
    </row>
    <row r="6594" spans="1:10" s="243" customFormat="1">
      <c r="A6594" s="635" t="s">
        <v>2773</v>
      </c>
      <c r="B6594" s="415" t="s">
        <v>2725</v>
      </c>
      <c r="C6594" s="313" t="s">
        <v>2726</v>
      </c>
      <c r="D6594" s="629">
        <v>1875</v>
      </c>
      <c r="E6594" s="451">
        <v>33000</v>
      </c>
      <c r="F6594" s="630" t="s">
        <v>4210</v>
      </c>
      <c r="G6594" s="313" t="s">
        <v>6467</v>
      </c>
      <c r="H6594" s="634">
        <v>44697</v>
      </c>
      <c r="I6594" s="628">
        <f t="shared" si="83"/>
        <v>44697</v>
      </c>
      <c r="J6594" s="632"/>
    </row>
    <row r="6595" spans="1:10" s="243" customFormat="1">
      <c r="A6595" s="635" t="s">
        <v>2808</v>
      </c>
      <c r="B6595" s="415" t="s">
        <v>2725</v>
      </c>
      <c r="C6595" s="313" t="s">
        <v>2726</v>
      </c>
      <c r="D6595" s="629">
        <v>1876</v>
      </c>
      <c r="E6595" s="451">
        <v>12000</v>
      </c>
      <c r="F6595" s="630" t="s">
        <v>3921</v>
      </c>
      <c r="G6595" s="313" t="s">
        <v>6467</v>
      </c>
      <c r="H6595" s="634">
        <v>44697</v>
      </c>
      <c r="I6595" s="628">
        <f t="shared" si="83"/>
        <v>44697</v>
      </c>
      <c r="J6595" s="632"/>
    </row>
    <row r="6596" spans="1:10" s="243" customFormat="1">
      <c r="A6596" s="635" t="s">
        <v>2808</v>
      </c>
      <c r="B6596" s="415" t="s">
        <v>2725</v>
      </c>
      <c r="C6596" s="313" t="s">
        <v>2726</v>
      </c>
      <c r="D6596" s="629">
        <v>1877</v>
      </c>
      <c r="E6596" s="451">
        <v>24000</v>
      </c>
      <c r="F6596" s="630" t="s">
        <v>6441</v>
      </c>
      <c r="G6596" s="313" t="s">
        <v>6467</v>
      </c>
      <c r="H6596" s="634">
        <v>44697</v>
      </c>
      <c r="I6596" s="628">
        <f t="shared" si="83"/>
        <v>44697</v>
      </c>
      <c r="J6596" s="632"/>
    </row>
    <row r="6597" spans="1:10" s="243" customFormat="1">
      <c r="A6597" s="635" t="s">
        <v>2773</v>
      </c>
      <c r="B6597" s="415" t="s">
        <v>2725</v>
      </c>
      <c r="C6597" s="313" t="s">
        <v>2726</v>
      </c>
      <c r="D6597" s="629">
        <v>1878</v>
      </c>
      <c r="E6597" s="451">
        <v>36000</v>
      </c>
      <c r="F6597" s="630" t="s">
        <v>4127</v>
      </c>
      <c r="G6597" s="313" t="s">
        <v>6467</v>
      </c>
      <c r="H6597" s="634">
        <v>44697</v>
      </c>
      <c r="I6597" s="628">
        <f t="shared" si="83"/>
        <v>44697</v>
      </c>
      <c r="J6597" s="632"/>
    </row>
    <row r="6598" spans="1:10" s="243" customFormat="1">
      <c r="A6598" s="635" t="s">
        <v>2773</v>
      </c>
      <c r="B6598" s="415" t="s">
        <v>2725</v>
      </c>
      <c r="C6598" s="313" t="s">
        <v>2726</v>
      </c>
      <c r="D6598" s="629">
        <v>1879</v>
      </c>
      <c r="E6598" s="451">
        <v>28000</v>
      </c>
      <c r="F6598" s="630" t="s">
        <v>6645</v>
      </c>
      <c r="G6598" s="313" t="s">
        <v>6467</v>
      </c>
      <c r="H6598" s="634">
        <v>44697</v>
      </c>
      <c r="I6598" s="628">
        <f t="shared" ref="I6598:I6661" si="84">H6598+0</f>
        <v>44697</v>
      </c>
      <c r="J6598" s="632"/>
    </row>
    <row r="6599" spans="1:10" s="243" customFormat="1">
      <c r="A6599" s="635" t="s">
        <v>2773</v>
      </c>
      <c r="B6599" s="415" t="s">
        <v>2725</v>
      </c>
      <c r="C6599" s="313" t="s">
        <v>2726</v>
      </c>
      <c r="D6599" s="629">
        <v>1880</v>
      </c>
      <c r="E6599" s="451">
        <v>30000</v>
      </c>
      <c r="F6599" s="630" t="s">
        <v>4159</v>
      </c>
      <c r="G6599" s="313" t="s">
        <v>6467</v>
      </c>
      <c r="H6599" s="634">
        <v>44697</v>
      </c>
      <c r="I6599" s="628">
        <f t="shared" si="84"/>
        <v>44697</v>
      </c>
      <c r="J6599" s="632"/>
    </row>
    <row r="6600" spans="1:10" s="243" customFormat="1" ht="23.25">
      <c r="A6600" s="635" t="s">
        <v>2955</v>
      </c>
      <c r="B6600" s="415" t="s">
        <v>2725</v>
      </c>
      <c r="C6600" s="313" t="s">
        <v>2726</v>
      </c>
      <c r="D6600" s="629">
        <v>1881</v>
      </c>
      <c r="E6600" s="451">
        <v>30000</v>
      </c>
      <c r="F6600" s="630" t="s">
        <v>3618</v>
      </c>
      <c r="G6600" s="313" t="s">
        <v>6467</v>
      </c>
      <c r="H6600" s="634">
        <v>44697</v>
      </c>
      <c r="I6600" s="628">
        <f t="shared" si="84"/>
        <v>44697</v>
      </c>
      <c r="J6600" s="632"/>
    </row>
    <row r="6601" spans="1:10" s="243" customFormat="1">
      <c r="A6601" s="635" t="s">
        <v>2955</v>
      </c>
      <c r="B6601" s="415" t="s">
        <v>2725</v>
      </c>
      <c r="C6601" s="313" t="s">
        <v>2726</v>
      </c>
      <c r="D6601" s="629">
        <v>1882</v>
      </c>
      <c r="E6601" s="451">
        <v>30000</v>
      </c>
      <c r="F6601" s="630" t="s">
        <v>3275</v>
      </c>
      <c r="G6601" s="313" t="s">
        <v>6467</v>
      </c>
      <c r="H6601" s="634">
        <v>44697</v>
      </c>
      <c r="I6601" s="628">
        <f t="shared" si="84"/>
        <v>44697</v>
      </c>
      <c r="J6601" s="632"/>
    </row>
    <row r="6602" spans="1:10" s="243" customFormat="1">
      <c r="A6602" s="635" t="s">
        <v>2942</v>
      </c>
      <c r="B6602" s="415" t="s">
        <v>2725</v>
      </c>
      <c r="C6602" s="313" t="s">
        <v>2726</v>
      </c>
      <c r="D6602" s="629">
        <v>1883</v>
      </c>
      <c r="E6602" s="451">
        <v>30000</v>
      </c>
      <c r="F6602" s="630" t="s">
        <v>4096</v>
      </c>
      <c r="G6602" s="313" t="s">
        <v>6467</v>
      </c>
      <c r="H6602" s="634">
        <v>44697</v>
      </c>
      <c r="I6602" s="628">
        <f t="shared" si="84"/>
        <v>44697</v>
      </c>
      <c r="J6602" s="632"/>
    </row>
    <row r="6603" spans="1:10" s="243" customFormat="1">
      <c r="A6603" s="635" t="s">
        <v>2773</v>
      </c>
      <c r="B6603" s="415" t="s">
        <v>2725</v>
      </c>
      <c r="C6603" s="313" t="s">
        <v>2726</v>
      </c>
      <c r="D6603" s="629">
        <v>1884</v>
      </c>
      <c r="E6603" s="451">
        <v>33000</v>
      </c>
      <c r="F6603" s="630" t="s">
        <v>3806</v>
      </c>
      <c r="G6603" s="313" t="s">
        <v>6467</v>
      </c>
      <c r="H6603" s="634">
        <v>44697</v>
      </c>
      <c r="I6603" s="628">
        <f t="shared" si="84"/>
        <v>44697</v>
      </c>
      <c r="J6603" s="632"/>
    </row>
    <row r="6604" spans="1:10" s="243" customFormat="1" ht="23.25">
      <c r="A6604" s="635" t="s">
        <v>2773</v>
      </c>
      <c r="B6604" s="415" t="s">
        <v>2725</v>
      </c>
      <c r="C6604" s="313" t="s">
        <v>2726</v>
      </c>
      <c r="D6604" s="629">
        <v>1885</v>
      </c>
      <c r="E6604" s="451">
        <v>30000</v>
      </c>
      <c r="F6604" s="630" t="s">
        <v>3979</v>
      </c>
      <c r="G6604" s="313" t="s">
        <v>6467</v>
      </c>
      <c r="H6604" s="634">
        <v>44697</v>
      </c>
      <c r="I6604" s="628">
        <f t="shared" si="84"/>
        <v>44697</v>
      </c>
      <c r="J6604" s="632"/>
    </row>
    <row r="6605" spans="1:10" s="243" customFormat="1">
      <c r="A6605" s="635" t="s">
        <v>2907</v>
      </c>
      <c r="B6605" s="415" t="s">
        <v>2725</v>
      </c>
      <c r="C6605" s="313" t="s">
        <v>2726</v>
      </c>
      <c r="D6605" s="629">
        <v>1886</v>
      </c>
      <c r="E6605" s="451">
        <v>30000</v>
      </c>
      <c r="F6605" s="630" t="s">
        <v>4189</v>
      </c>
      <c r="G6605" s="313" t="s">
        <v>6467</v>
      </c>
      <c r="H6605" s="634">
        <v>44697</v>
      </c>
      <c r="I6605" s="628">
        <f t="shared" si="84"/>
        <v>44697</v>
      </c>
      <c r="J6605" s="632"/>
    </row>
    <row r="6606" spans="1:10" s="243" customFormat="1">
      <c r="A6606" s="635" t="s">
        <v>2955</v>
      </c>
      <c r="B6606" s="415" t="s">
        <v>2725</v>
      </c>
      <c r="C6606" s="313" t="s">
        <v>2726</v>
      </c>
      <c r="D6606" s="629">
        <v>1887</v>
      </c>
      <c r="E6606" s="451">
        <v>30000</v>
      </c>
      <c r="F6606" s="630" t="s">
        <v>4113</v>
      </c>
      <c r="G6606" s="313" t="s">
        <v>6467</v>
      </c>
      <c r="H6606" s="634">
        <v>44697</v>
      </c>
      <c r="I6606" s="628">
        <f t="shared" si="84"/>
        <v>44697</v>
      </c>
      <c r="J6606" s="632"/>
    </row>
    <row r="6607" spans="1:10" s="243" customFormat="1" ht="23.25">
      <c r="A6607" s="635" t="s">
        <v>2895</v>
      </c>
      <c r="B6607" s="415" t="s">
        <v>2725</v>
      </c>
      <c r="C6607" s="313" t="s">
        <v>2726</v>
      </c>
      <c r="D6607" s="629">
        <v>1888</v>
      </c>
      <c r="E6607" s="451">
        <v>600</v>
      </c>
      <c r="F6607" s="630" t="s">
        <v>6646</v>
      </c>
      <c r="G6607" s="313" t="s">
        <v>6467</v>
      </c>
      <c r="H6607" s="634">
        <v>44697</v>
      </c>
      <c r="I6607" s="628">
        <f t="shared" si="84"/>
        <v>44697</v>
      </c>
      <c r="J6607" s="632"/>
    </row>
    <row r="6608" spans="1:10" s="243" customFormat="1">
      <c r="A6608" s="635" t="s">
        <v>2950</v>
      </c>
      <c r="B6608" s="415" t="s">
        <v>2725</v>
      </c>
      <c r="C6608" s="313" t="s">
        <v>2726</v>
      </c>
      <c r="D6608" s="629">
        <v>1889</v>
      </c>
      <c r="E6608" s="451">
        <v>521.76</v>
      </c>
      <c r="F6608" s="630" t="s">
        <v>4064</v>
      </c>
      <c r="G6608" s="313" t="s">
        <v>6467</v>
      </c>
      <c r="H6608" s="634">
        <v>44697</v>
      </c>
      <c r="I6608" s="628">
        <f t="shared" si="84"/>
        <v>44697</v>
      </c>
      <c r="J6608" s="632"/>
    </row>
    <row r="6609" spans="1:10" s="243" customFormat="1">
      <c r="A6609" s="635" t="s">
        <v>2950</v>
      </c>
      <c r="B6609" s="415" t="s">
        <v>2725</v>
      </c>
      <c r="C6609" s="313" t="s">
        <v>2726</v>
      </c>
      <c r="D6609" s="629">
        <v>1890</v>
      </c>
      <c r="E6609" s="451">
        <v>225.05</v>
      </c>
      <c r="F6609" s="630" t="s">
        <v>4049</v>
      </c>
      <c r="G6609" s="313" t="s">
        <v>6467</v>
      </c>
      <c r="H6609" s="634">
        <v>44697</v>
      </c>
      <c r="I6609" s="628">
        <f t="shared" si="84"/>
        <v>44697</v>
      </c>
      <c r="J6609" s="632"/>
    </row>
    <row r="6610" spans="1:10" s="243" customFormat="1">
      <c r="A6610" s="635" t="s">
        <v>2950</v>
      </c>
      <c r="B6610" s="415" t="s">
        <v>2725</v>
      </c>
      <c r="C6610" s="313" t="s">
        <v>2726</v>
      </c>
      <c r="D6610" s="629">
        <v>1891</v>
      </c>
      <c r="E6610" s="451">
        <v>1221.33</v>
      </c>
      <c r="F6610" s="630" t="s">
        <v>4049</v>
      </c>
      <c r="G6610" s="313" t="s">
        <v>6467</v>
      </c>
      <c r="H6610" s="634">
        <v>44697</v>
      </c>
      <c r="I6610" s="628">
        <f t="shared" si="84"/>
        <v>44697</v>
      </c>
      <c r="J6610" s="632"/>
    </row>
    <row r="6611" spans="1:10" s="243" customFormat="1">
      <c r="A6611" s="635" t="s">
        <v>2950</v>
      </c>
      <c r="B6611" s="415" t="s">
        <v>2725</v>
      </c>
      <c r="C6611" s="313" t="s">
        <v>2726</v>
      </c>
      <c r="D6611" s="629">
        <v>1892</v>
      </c>
      <c r="E6611" s="451">
        <v>389.49</v>
      </c>
      <c r="F6611" s="630" t="s">
        <v>4049</v>
      </c>
      <c r="G6611" s="313" t="s">
        <v>6467</v>
      </c>
      <c r="H6611" s="634">
        <v>44697</v>
      </c>
      <c r="I6611" s="628">
        <f t="shared" si="84"/>
        <v>44697</v>
      </c>
      <c r="J6611" s="632"/>
    </row>
    <row r="6612" spans="1:10" s="243" customFormat="1">
      <c r="A6612" s="635" t="s">
        <v>2950</v>
      </c>
      <c r="B6612" s="415" t="s">
        <v>2725</v>
      </c>
      <c r="C6612" s="313" t="s">
        <v>2726</v>
      </c>
      <c r="D6612" s="629">
        <v>1893</v>
      </c>
      <c r="E6612" s="451">
        <v>6814.61</v>
      </c>
      <c r="F6612" s="630" t="s">
        <v>3496</v>
      </c>
      <c r="G6612" s="313" t="s">
        <v>6467</v>
      </c>
      <c r="H6612" s="634">
        <v>44697</v>
      </c>
      <c r="I6612" s="628">
        <f t="shared" si="84"/>
        <v>44697</v>
      </c>
      <c r="J6612" s="632"/>
    </row>
    <row r="6613" spans="1:10" s="243" customFormat="1">
      <c r="A6613" s="635" t="s">
        <v>2950</v>
      </c>
      <c r="B6613" s="415" t="s">
        <v>2725</v>
      </c>
      <c r="C6613" s="313" t="s">
        <v>2726</v>
      </c>
      <c r="D6613" s="629">
        <v>1894</v>
      </c>
      <c r="E6613" s="451">
        <v>3795.91</v>
      </c>
      <c r="F6613" s="630" t="s">
        <v>3496</v>
      </c>
      <c r="G6613" s="313" t="s">
        <v>6467</v>
      </c>
      <c r="H6613" s="634">
        <v>44697</v>
      </c>
      <c r="I6613" s="628">
        <f t="shared" si="84"/>
        <v>44697</v>
      </c>
      <c r="J6613" s="632"/>
    </row>
    <row r="6614" spans="1:10" s="243" customFormat="1">
      <c r="A6614" s="635" t="s">
        <v>2950</v>
      </c>
      <c r="B6614" s="415" t="s">
        <v>2725</v>
      </c>
      <c r="C6614" s="313" t="s">
        <v>2726</v>
      </c>
      <c r="D6614" s="629">
        <v>1895</v>
      </c>
      <c r="E6614" s="451">
        <v>3438.14</v>
      </c>
      <c r="F6614" s="630" t="s">
        <v>3496</v>
      </c>
      <c r="G6614" s="313" t="s">
        <v>6467</v>
      </c>
      <c r="H6614" s="634">
        <v>44697</v>
      </c>
      <c r="I6614" s="628">
        <f t="shared" si="84"/>
        <v>44697</v>
      </c>
      <c r="J6614" s="632"/>
    </row>
    <row r="6615" spans="1:10" s="243" customFormat="1">
      <c r="A6615" s="635" t="s">
        <v>2789</v>
      </c>
      <c r="B6615" s="415" t="s">
        <v>2725</v>
      </c>
      <c r="C6615" s="313" t="s">
        <v>2726</v>
      </c>
      <c r="D6615" s="629">
        <v>1896</v>
      </c>
      <c r="E6615" s="451">
        <v>18000</v>
      </c>
      <c r="F6615" s="630" t="s">
        <v>2878</v>
      </c>
      <c r="G6615" s="313" t="s">
        <v>6467</v>
      </c>
      <c r="H6615" s="634">
        <v>44698</v>
      </c>
      <c r="I6615" s="628">
        <f t="shared" si="84"/>
        <v>44698</v>
      </c>
      <c r="J6615" s="632"/>
    </row>
    <row r="6616" spans="1:10" s="243" customFormat="1">
      <c r="A6616" s="635" t="s">
        <v>2950</v>
      </c>
      <c r="B6616" s="415" t="s">
        <v>2725</v>
      </c>
      <c r="C6616" s="313" t="s">
        <v>2726</v>
      </c>
      <c r="D6616" s="629">
        <v>1897</v>
      </c>
      <c r="E6616" s="451">
        <v>15110.89</v>
      </c>
      <c r="F6616" s="630" t="s">
        <v>3496</v>
      </c>
      <c r="G6616" s="313" t="s">
        <v>6467</v>
      </c>
      <c r="H6616" s="634">
        <v>44698</v>
      </c>
      <c r="I6616" s="628">
        <f t="shared" si="84"/>
        <v>44698</v>
      </c>
      <c r="J6616" s="632"/>
    </row>
    <row r="6617" spans="1:10" s="243" customFormat="1" ht="23.25">
      <c r="A6617" s="635" t="s">
        <v>2850</v>
      </c>
      <c r="B6617" s="415" t="s">
        <v>2725</v>
      </c>
      <c r="C6617" s="313" t="s">
        <v>2726</v>
      </c>
      <c r="D6617" s="629">
        <v>1898</v>
      </c>
      <c r="E6617" s="451">
        <v>10000</v>
      </c>
      <c r="F6617" s="630" t="s">
        <v>6439</v>
      </c>
      <c r="G6617" s="313" t="s">
        <v>6467</v>
      </c>
      <c r="H6617" s="634">
        <v>44698</v>
      </c>
      <c r="I6617" s="628">
        <f t="shared" si="84"/>
        <v>44698</v>
      </c>
      <c r="J6617" s="632"/>
    </row>
    <row r="6618" spans="1:10" s="243" customFormat="1">
      <c r="A6618" s="635" t="s">
        <v>2745</v>
      </c>
      <c r="B6618" s="415" t="s">
        <v>2725</v>
      </c>
      <c r="C6618" s="313" t="s">
        <v>2726</v>
      </c>
      <c r="D6618" s="629">
        <v>1899</v>
      </c>
      <c r="E6618" s="451">
        <v>35928</v>
      </c>
      <c r="F6618" s="630" t="s">
        <v>6647</v>
      </c>
      <c r="G6618" s="313" t="s">
        <v>6467</v>
      </c>
      <c r="H6618" s="634">
        <v>44698</v>
      </c>
      <c r="I6618" s="628">
        <f t="shared" si="84"/>
        <v>44698</v>
      </c>
      <c r="J6618" s="632"/>
    </row>
    <row r="6619" spans="1:10" s="243" customFormat="1">
      <c r="A6619" s="635" t="s">
        <v>2791</v>
      </c>
      <c r="B6619" s="415" t="s">
        <v>2725</v>
      </c>
      <c r="C6619" s="313" t="s">
        <v>2726</v>
      </c>
      <c r="D6619" s="629">
        <v>1900</v>
      </c>
      <c r="E6619" s="451">
        <v>12000</v>
      </c>
      <c r="F6619" s="630" t="s">
        <v>3690</v>
      </c>
      <c r="G6619" s="313" t="s">
        <v>6467</v>
      </c>
      <c r="H6619" s="634">
        <v>44698</v>
      </c>
      <c r="I6619" s="628">
        <f t="shared" si="84"/>
        <v>44698</v>
      </c>
      <c r="J6619" s="632"/>
    </row>
    <row r="6620" spans="1:10" s="243" customFormat="1">
      <c r="A6620" s="635" t="s">
        <v>2773</v>
      </c>
      <c r="B6620" s="415" t="s">
        <v>2725</v>
      </c>
      <c r="C6620" s="313" t="s">
        <v>2726</v>
      </c>
      <c r="D6620" s="629">
        <v>1901</v>
      </c>
      <c r="E6620" s="451">
        <v>30000</v>
      </c>
      <c r="F6620" s="630" t="s">
        <v>3924</v>
      </c>
      <c r="G6620" s="313" t="s">
        <v>6467</v>
      </c>
      <c r="H6620" s="634">
        <v>44699</v>
      </c>
      <c r="I6620" s="628">
        <f t="shared" si="84"/>
        <v>44699</v>
      </c>
      <c r="J6620" s="632"/>
    </row>
    <row r="6621" spans="1:10" s="243" customFormat="1" ht="23.25">
      <c r="A6621" s="635" t="s">
        <v>2773</v>
      </c>
      <c r="B6621" s="415" t="s">
        <v>2725</v>
      </c>
      <c r="C6621" s="313" t="s">
        <v>2726</v>
      </c>
      <c r="D6621" s="629">
        <v>1902</v>
      </c>
      <c r="E6621" s="451">
        <v>27000</v>
      </c>
      <c r="F6621" s="630" t="s">
        <v>3609</v>
      </c>
      <c r="G6621" s="313" t="s">
        <v>6467</v>
      </c>
      <c r="H6621" s="634">
        <v>44699</v>
      </c>
      <c r="I6621" s="628">
        <f t="shared" si="84"/>
        <v>44699</v>
      </c>
      <c r="J6621" s="632"/>
    </row>
    <row r="6622" spans="1:10" s="243" customFormat="1">
      <c r="A6622" s="635" t="s">
        <v>2773</v>
      </c>
      <c r="B6622" s="415" t="s">
        <v>2725</v>
      </c>
      <c r="C6622" s="313" t="s">
        <v>2726</v>
      </c>
      <c r="D6622" s="629">
        <v>1903</v>
      </c>
      <c r="E6622" s="451">
        <v>30000</v>
      </c>
      <c r="F6622" s="630" t="s">
        <v>3199</v>
      </c>
      <c r="G6622" s="313" t="s">
        <v>6467</v>
      </c>
      <c r="H6622" s="634">
        <v>44699</v>
      </c>
      <c r="I6622" s="628">
        <f t="shared" si="84"/>
        <v>44699</v>
      </c>
      <c r="J6622" s="632"/>
    </row>
    <row r="6623" spans="1:10" s="243" customFormat="1">
      <c r="A6623" s="635" t="s">
        <v>2773</v>
      </c>
      <c r="B6623" s="415" t="s">
        <v>2725</v>
      </c>
      <c r="C6623" s="313" t="s">
        <v>2726</v>
      </c>
      <c r="D6623" s="629">
        <v>1904</v>
      </c>
      <c r="E6623" s="451">
        <v>33000</v>
      </c>
      <c r="F6623" s="630" t="s">
        <v>6648</v>
      </c>
      <c r="G6623" s="313" t="s">
        <v>6467</v>
      </c>
      <c r="H6623" s="634">
        <v>44699</v>
      </c>
      <c r="I6623" s="628">
        <f t="shared" si="84"/>
        <v>44699</v>
      </c>
      <c r="J6623" s="632"/>
    </row>
    <row r="6624" spans="1:10" s="243" customFormat="1">
      <c r="A6624" s="635" t="s">
        <v>2773</v>
      </c>
      <c r="B6624" s="415" t="s">
        <v>2725</v>
      </c>
      <c r="C6624" s="313" t="s">
        <v>2726</v>
      </c>
      <c r="D6624" s="629">
        <v>1905</v>
      </c>
      <c r="E6624" s="451">
        <v>36000</v>
      </c>
      <c r="F6624" s="630" t="s">
        <v>6327</v>
      </c>
      <c r="G6624" s="313" t="s">
        <v>6467</v>
      </c>
      <c r="H6624" s="634">
        <v>44699</v>
      </c>
      <c r="I6624" s="628">
        <f t="shared" si="84"/>
        <v>44699</v>
      </c>
      <c r="J6624" s="632"/>
    </row>
    <row r="6625" spans="1:10" s="243" customFormat="1">
      <c r="A6625" s="635" t="s">
        <v>2942</v>
      </c>
      <c r="B6625" s="415" t="s">
        <v>2725</v>
      </c>
      <c r="C6625" s="313" t="s">
        <v>2726</v>
      </c>
      <c r="D6625" s="629">
        <v>1906</v>
      </c>
      <c r="E6625" s="451">
        <v>20000</v>
      </c>
      <c r="F6625" s="630" t="s">
        <v>6403</v>
      </c>
      <c r="G6625" s="313" t="s">
        <v>6467</v>
      </c>
      <c r="H6625" s="634">
        <v>44699</v>
      </c>
      <c r="I6625" s="628">
        <f t="shared" si="84"/>
        <v>44699</v>
      </c>
      <c r="J6625" s="632"/>
    </row>
    <row r="6626" spans="1:10" s="243" customFormat="1">
      <c r="A6626" s="635" t="s">
        <v>2759</v>
      </c>
      <c r="B6626" s="415" t="s">
        <v>2725</v>
      </c>
      <c r="C6626" s="313" t="s">
        <v>2726</v>
      </c>
      <c r="D6626" s="629">
        <v>1907</v>
      </c>
      <c r="E6626" s="451">
        <v>20000</v>
      </c>
      <c r="F6626" s="630" t="s">
        <v>6320</v>
      </c>
      <c r="G6626" s="313" t="s">
        <v>6467</v>
      </c>
      <c r="H6626" s="634">
        <v>44699</v>
      </c>
      <c r="I6626" s="628">
        <f t="shared" si="84"/>
        <v>44699</v>
      </c>
      <c r="J6626" s="632"/>
    </row>
    <row r="6627" spans="1:10" s="243" customFormat="1" ht="23.25">
      <c r="A6627" s="635" t="s">
        <v>2759</v>
      </c>
      <c r="B6627" s="415" t="s">
        <v>2725</v>
      </c>
      <c r="C6627" s="313" t="s">
        <v>2726</v>
      </c>
      <c r="D6627" s="629">
        <v>1908</v>
      </c>
      <c r="E6627" s="451">
        <v>20000</v>
      </c>
      <c r="F6627" s="630" t="s">
        <v>2979</v>
      </c>
      <c r="G6627" s="313" t="s">
        <v>6467</v>
      </c>
      <c r="H6627" s="634">
        <v>44699</v>
      </c>
      <c r="I6627" s="628">
        <f t="shared" si="84"/>
        <v>44699</v>
      </c>
      <c r="J6627" s="632"/>
    </row>
    <row r="6628" spans="1:10" s="243" customFormat="1">
      <c r="A6628" s="635" t="s">
        <v>2791</v>
      </c>
      <c r="B6628" s="415" t="s">
        <v>2725</v>
      </c>
      <c r="C6628" s="313" t="s">
        <v>2726</v>
      </c>
      <c r="D6628" s="629">
        <v>1909</v>
      </c>
      <c r="E6628" s="451">
        <v>6000</v>
      </c>
      <c r="F6628" s="630" t="s">
        <v>3290</v>
      </c>
      <c r="G6628" s="313" t="s">
        <v>6467</v>
      </c>
      <c r="H6628" s="634">
        <v>44699</v>
      </c>
      <c r="I6628" s="628">
        <f t="shared" si="84"/>
        <v>44699</v>
      </c>
      <c r="J6628" s="632"/>
    </row>
    <row r="6629" spans="1:10" s="243" customFormat="1">
      <c r="A6629" s="635" t="s">
        <v>2915</v>
      </c>
      <c r="B6629" s="415" t="s">
        <v>2725</v>
      </c>
      <c r="C6629" s="313" t="s">
        <v>2726</v>
      </c>
      <c r="D6629" s="629">
        <v>1910</v>
      </c>
      <c r="E6629" s="451">
        <v>1025</v>
      </c>
      <c r="F6629" s="630" t="s">
        <v>6649</v>
      </c>
      <c r="G6629" s="313" t="s">
        <v>6467</v>
      </c>
      <c r="H6629" s="634">
        <v>44699</v>
      </c>
      <c r="I6629" s="628">
        <f t="shared" si="84"/>
        <v>44699</v>
      </c>
      <c r="J6629" s="632"/>
    </row>
    <row r="6630" spans="1:10" s="243" customFormat="1">
      <c r="A6630" s="635" t="s">
        <v>2915</v>
      </c>
      <c r="B6630" s="415" t="s">
        <v>2725</v>
      </c>
      <c r="C6630" s="313" t="s">
        <v>2726</v>
      </c>
      <c r="D6630" s="629">
        <v>1911</v>
      </c>
      <c r="E6630" s="451">
        <v>1025</v>
      </c>
      <c r="F6630" s="630" t="s">
        <v>6650</v>
      </c>
      <c r="G6630" s="313" t="s">
        <v>6467</v>
      </c>
      <c r="H6630" s="634">
        <v>44699</v>
      </c>
      <c r="I6630" s="628">
        <f t="shared" si="84"/>
        <v>44699</v>
      </c>
      <c r="J6630" s="632"/>
    </row>
    <row r="6631" spans="1:10" s="243" customFormat="1" ht="23.25">
      <c r="A6631" s="635" t="s">
        <v>2915</v>
      </c>
      <c r="B6631" s="415" t="s">
        <v>2725</v>
      </c>
      <c r="C6631" s="313" t="s">
        <v>2726</v>
      </c>
      <c r="D6631" s="629">
        <v>1912</v>
      </c>
      <c r="E6631" s="451">
        <v>1025</v>
      </c>
      <c r="F6631" s="630" t="s">
        <v>6651</v>
      </c>
      <c r="G6631" s="313" t="s">
        <v>6467</v>
      </c>
      <c r="H6631" s="634">
        <v>44699</v>
      </c>
      <c r="I6631" s="628">
        <f t="shared" si="84"/>
        <v>44699</v>
      </c>
      <c r="J6631" s="632"/>
    </row>
    <row r="6632" spans="1:10" s="243" customFormat="1">
      <c r="A6632" s="635" t="s">
        <v>2784</v>
      </c>
      <c r="B6632" s="415" t="s">
        <v>2725</v>
      </c>
      <c r="C6632" s="313" t="s">
        <v>2726</v>
      </c>
      <c r="D6632" s="629">
        <v>1913</v>
      </c>
      <c r="E6632" s="451">
        <v>26800</v>
      </c>
      <c r="F6632" s="630" t="s">
        <v>4174</v>
      </c>
      <c r="G6632" s="313" t="s">
        <v>6467</v>
      </c>
      <c r="H6632" s="634">
        <v>44699</v>
      </c>
      <c r="I6632" s="628">
        <f t="shared" si="84"/>
        <v>44699</v>
      </c>
      <c r="J6632" s="632"/>
    </row>
    <row r="6633" spans="1:10" s="243" customFormat="1">
      <c r="A6633" s="635" t="s">
        <v>2773</v>
      </c>
      <c r="B6633" s="415" t="s">
        <v>2725</v>
      </c>
      <c r="C6633" s="313" t="s">
        <v>2726</v>
      </c>
      <c r="D6633" s="629">
        <v>1914</v>
      </c>
      <c r="E6633" s="451">
        <v>36000</v>
      </c>
      <c r="F6633" s="630" t="s">
        <v>6342</v>
      </c>
      <c r="G6633" s="313" t="s">
        <v>6467</v>
      </c>
      <c r="H6633" s="634">
        <v>44699</v>
      </c>
      <c r="I6633" s="628">
        <f t="shared" si="84"/>
        <v>44699</v>
      </c>
      <c r="J6633" s="632"/>
    </row>
    <row r="6634" spans="1:10" s="243" customFormat="1">
      <c r="A6634" s="635" t="s">
        <v>2808</v>
      </c>
      <c r="B6634" s="415" t="s">
        <v>2725</v>
      </c>
      <c r="C6634" s="313" t="s">
        <v>2726</v>
      </c>
      <c r="D6634" s="629">
        <v>1915</v>
      </c>
      <c r="E6634" s="451">
        <v>36000</v>
      </c>
      <c r="F6634" s="630" t="s">
        <v>3162</v>
      </c>
      <c r="G6634" s="313" t="s">
        <v>6467</v>
      </c>
      <c r="H6634" s="634">
        <v>44699</v>
      </c>
      <c r="I6634" s="628">
        <f t="shared" si="84"/>
        <v>44699</v>
      </c>
      <c r="J6634" s="632"/>
    </row>
    <row r="6635" spans="1:10" s="243" customFormat="1">
      <c r="A6635" s="635" t="s">
        <v>2773</v>
      </c>
      <c r="B6635" s="415" t="s">
        <v>2725</v>
      </c>
      <c r="C6635" s="313" t="s">
        <v>2726</v>
      </c>
      <c r="D6635" s="629">
        <v>1916</v>
      </c>
      <c r="E6635" s="451">
        <v>33000</v>
      </c>
      <c r="F6635" s="630" t="s">
        <v>3452</v>
      </c>
      <c r="G6635" s="313" t="s">
        <v>6467</v>
      </c>
      <c r="H6635" s="634">
        <v>44699</v>
      </c>
      <c r="I6635" s="628">
        <f t="shared" si="84"/>
        <v>44699</v>
      </c>
      <c r="J6635" s="632"/>
    </row>
    <row r="6636" spans="1:10" s="243" customFormat="1" ht="23.25">
      <c r="A6636" s="635" t="s">
        <v>2773</v>
      </c>
      <c r="B6636" s="415" t="s">
        <v>2725</v>
      </c>
      <c r="C6636" s="313" t="s">
        <v>2726</v>
      </c>
      <c r="D6636" s="629">
        <v>1917</v>
      </c>
      <c r="E6636" s="451">
        <v>30000</v>
      </c>
      <c r="F6636" s="630" t="s">
        <v>3380</v>
      </c>
      <c r="G6636" s="313" t="s">
        <v>6467</v>
      </c>
      <c r="H6636" s="634">
        <v>44699</v>
      </c>
      <c r="I6636" s="628">
        <f t="shared" si="84"/>
        <v>44699</v>
      </c>
      <c r="J6636" s="632"/>
    </row>
    <row r="6637" spans="1:10" s="243" customFormat="1">
      <c r="A6637" s="635" t="s">
        <v>2773</v>
      </c>
      <c r="B6637" s="415" t="s">
        <v>2725</v>
      </c>
      <c r="C6637" s="313" t="s">
        <v>2726</v>
      </c>
      <c r="D6637" s="629">
        <v>1918</v>
      </c>
      <c r="E6637" s="451">
        <v>30000</v>
      </c>
      <c r="F6637" s="630" t="s">
        <v>4012</v>
      </c>
      <c r="G6637" s="313" t="s">
        <v>6467</v>
      </c>
      <c r="H6637" s="634">
        <v>44699</v>
      </c>
      <c r="I6637" s="628">
        <f t="shared" si="84"/>
        <v>44699</v>
      </c>
      <c r="J6637" s="632"/>
    </row>
    <row r="6638" spans="1:10" s="243" customFormat="1">
      <c r="A6638" s="635" t="s">
        <v>2773</v>
      </c>
      <c r="B6638" s="415" t="s">
        <v>2725</v>
      </c>
      <c r="C6638" s="313" t="s">
        <v>2726</v>
      </c>
      <c r="D6638" s="629">
        <v>1919</v>
      </c>
      <c r="E6638" s="451">
        <v>26000</v>
      </c>
      <c r="F6638" s="630" t="s">
        <v>3699</v>
      </c>
      <c r="G6638" s="313" t="s">
        <v>6467</v>
      </c>
      <c r="H6638" s="634">
        <v>44699</v>
      </c>
      <c r="I6638" s="628">
        <f t="shared" si="84"/>
        <v>44699</v>
      </c>
      <c r="J6638" s="632"/>
    </row>
    <row r="6639" spans="1:10" s="243" customFormat="1">
      <c r="A6639" s="635" t="s">
        <v>2735</v>
      </c>
      <c r="B6639" s="415" t="s">
        <v>2725</v>
      </c>
      <c r="C6639" s="313" t="s">
        <v>2726</v>
      </c>
      <c r="D6639" s="629">
        <v>1920</v>
      </c>
      <c r="E6639" s="451">
        <v>32000</v>
      </c>
      <c r="F6639" s="630" t="s">
        <v>3880</v>
      </c>
      <c r="G6639" s="313" t="s">
        <v>6467</v>
      </c>
      <c r="H6639" s="634">
        <v>44699</v>
      </c>
      <c r="I6639" s="628">
        <f t="shared" si="84"/>
        <v>44699</v>
      </c>
      <c r="J6639" s="632"/>
    </row>
    <row r="6640" spans="1:10" s="243" customFormat="1">
      <c r="A6640" s="635" t="s">
        <v>2888</v>
      </c>
      <c r="B6640" s="415" t="s">
        <v>2725</v>
      </c>
      <c r="C6640" s="313" t="s">
        <v>2726</v>
      </c>
      <c r="D6640" s="629">
        <v>1921</v>
      </c>
      <c r="E6640" s="451">
        <v>53912.5</v>
      </c>
      <c r="F6640" s="630" t="s">
        <v>3227</v>
      </c>
      <c r="G6640" s="313" t="s">
        <v>6467</v>
      </c>
      <c r="H6640" s="634">
        <v>44699</v>
      </c>
      <c r="I6640" s="628">
        <f t="shared" si="84"/>
        <v>44699</v>
      </c>
      <c r="J6640" s="632"/>
    </row>
    <row r="6641" spans="1:10" s="243" customFormat="1">
      <c r="A6641" s="635" t="s">
        <v>2735</v>
      </c>
      <c r="B6641" s="415" t="s">
        <v>2725</v>
      </c>
      <c r="C6641" s="313" t="s">
        <v>2726</v>
      </c>
      <c r="D6641" s="629">
        <v>1922</v>
      </c>
      <c r="E6641" s="451">
        <v>36000</v>
      </c>
      <c r="F6641" s="630" t="s">
        <v>3648</v>
      </c>
      <c r="G6641" s="313" t="s">
        <v>6467</v>
      </c>
      <c r="H6641" s="634">
        <v>44699</v>
      </c>
      <c r="I6641" s="628">
        <f t="shared" si="84"/>
        <v>44699</v>
      </c>
      <c r="J6641" s="632"/>
    </row>
    <row r="6642" spans="1:10" s="243" customFormat="1">
      <c r="A6642" s="635" t="s">
        <v>2950</v>
      </c>
      <c r="B6642" s="415" t="s">
        <v>2725</v>
      </c>
      <c r="C6642" s="313" t="s">
        <v>2726</v>
      </c>
      <c r="D6642" s="629">
        <v>1923</v>
      </c>
      <c r="E6642" s="451">
        <v>776.77</v>
      </c>
      <c r="F6642" s="630" t="s">
        <v>4064</v>
      </c>
      <c r="G6642" s="313" t="s">
        <v>6467</v>
      </c>
      <c r="H6642" s="634">
        <v>44699</v>
      </c>
      <c r="I6642" s="628">
        <f t="shared" si="84"/>
        <v>44699</v>
      </c>
      <c r="J6642" s="632"/>
    </row>
    <row r="6643" spans="1:10" s="243" customFormat="1">
      <c r="A6643" s="635" t="s">
        <v>2950</v>
      </c>
      <c r="B6643" s="415" t="s">
        <v>2725</v>
      </c>
      <c r="C6643" s="313" t="s">
        <v>2726</v>
      </c>
      <c r="D6643" s="629">
        <v>1924</v>
      </c>
      <c r="E6643" s="451">
        <v>919.58</v>
      </c>
      <c r="F6643" s="630" t="s">
        <v>4049</v>
      </c>
      <c r="G6643" s="313" t="s">
        <v>6467</v>
      </c>
      <c r="H6643" s="634">
        <v>44699</v>
      </c>
      <c r="I6643" s="628">
        <f t="shared" si="84"/>
        <v>44699</v>
      </c>
      <c r="J6643" s="632"/>
    </row>
    <row r="6644" spans="1:10" s="243" customFormat="1">
      <c r="A6644" s="635" t="s">
        <v>2950</v>
      </c>
      <c r="B6644" s="415" t="s">
        <v>2725</v>
      </c>
      <c r="C6644" s="313" t="s">
        <v>2726</v>
      </c>
      <c r="D6644" s="629">
        <v>1925</v>
      </c>
      <c r="E6644" s="451">
        <v>415.15</v>
      </c>
      <c r="F6644" s="630" t="s">
        <v>4049</v>
      </c>
      <c r="G6644" s="313" t="s">
        <v>6467</v>
      </c>
      <c r="H6644" s="634">
        <v>44699</v>
      </c>
      <c r="I6644" s="628">
        <f t="shared" si="84"/>
        <v>44699</v>
      </c>
      <c r="J6644" s="632"/>
    </row>
    <row r="6645" spans="1:10" s="243" customFormat="1">
      <c r="A6645" s="635" t="s">
        <v>2950</v>
      </c>
      <c r="B6645" s="415" t="s">
        <v>2725</v>
      </c>
      <c r="C6645" s="313" t="s">
        <v>2726</v>
      </c>
      <c r="D6645" s="629">
        <v>1926</v>
      </c>
      <c r="E6645" s="451">
        <v>8634.2000000000007</v>
      </c>
      <c r="F6645" s="630" t="s">
        <v>3496</v>
      </c>
      <c r="G6645" s="313" t="s">
        <v>6467</v>
      </c>
      <c r="H6645" s="634">
        <v>44699</v>
      </c>
      <c r="I6645" s="628">
        <f t="shared" si="84"/>
        <v>44699</v>
      </c>
      <c r="J6645" s="632"/>
    </row>
    <row r="6646" spans="1:10" s="243" customFormat="1">
      <c r="A6646" s="635" t="s">
        <v>2950</v>
      </c>
      <c r="B6646" s="415" t="s">
        <v>2725</v>
      </c>
      <c r="C6646" s="313" t="s">
        <v>2726</v>
      </c>
      <c r="D6646" s="629">
        <v>1927</v>
      </c>
      <c r="E6646" s="451">
        <v>684</v>
      </c>
      <c r="F6646" s="630" t="s">
        <v>3496</v>
      </c>
      <c r="G6646" s="313" t="s">
        <v>6467</v>
      </c>
      <c r="H6646" s="634">
        <v>44699</v>
      </c>
      <c r="I6646" s="628">
        <f t="shared" si="84"/>
        <v>44699</v>
      </c>
      <c r="J6646" s="632"/>
    </row>
    <row r="6647" spans="1:10" s="243" customFormat="1">
      <c r="A6647" s="635" t="s">
        <v>2950</v>
      </c>
      <c r="B6647" s="415" t="s">
        <v>2725</v>
      </c>
      <c r="C6647" s="313" t="s">
        <v>2726</v>
      </c>
      <c r="D6647" s="629">
        <v>1928</v>
      </c>
      <c r="E6647" s="451">
        <v>4057.73</v>
      </c>
      <c r="F6647" s="630" t="s">
        <v>3496</v>
      </c>
      <c r="G6647" s="313" t="s">
        <v>6467</v>
      </c>
      <c r="H6647" s="634">
        <v>44699</v>
      </c>
      <c r="I6647" s="628">
        <f t="shared" si="84"/>
        <v>44699</v>
      </c>
      <c r="J6647" s="632"/>
    </row>
    <row r="6648" spans="1:10" s="243" customFormat="1" ht="23.25">
      <c r="A6648" s="635" t="s">
        <v>4001</v>
      </c>
      <c r="B6648" s="415" t="s">
        <v>2725</v>
      </c>
      <c r="C6648" s="313" t="s">
        <v>2726</v>
      </c>
      <c r="D6648" s="629">
        <v>1929</v>
      </c>
      <c r="E6648" s="451">
        <v>30000</v>
      </c>
      <c r="F6648" s="630" t="s">
        <v>4002</v>
      </c>
      <c r="G6648" s="313" t="s">
        <v>6467</v>
      </c>
      <c r="H6648" s="634">
        <v>44699</v>
      </c>
      <c r="I6648" s="628">
        <f t="shared" si="84"/>
        <v>44699</v>
      </c>
      <c r="J6648" s="632"/>
    </row>
    <row r="6649" spans="1:10" s="243" customFormat="1">
      <c r="A6649" s="635" t="s">
        <v>2966</v>
      </c>
      <c r="B6649" s="415" t="s">
        <v>2725</v>
      </c>
      <c r="C6649" s="313" t="s">
        <v>2726</v>
      </c>
      <c r="D6649" s="629">
        <v>1930</v>
      </c>
      <c r="E6649" s="451">
        <v>36000</v>
      </c>
      <c r="F6649" s="630" t="s">
        <v>3407</v>
      </c>
      <c r="G6649" s="313" t="s">
        <v>6467</v>
      </c>
      <c r="H6649" s="634">
        <v>44699</v>
      </c>
      <c r="I6649" s="628">
        <f t="shared" si="84"/>
        <v>44699</v>
      </c>
      <c r="J6649" s="632"/>
    </row>
    <row r="6650" spans="1:10" s="243" customFormat="1">
      <c r="A6650" s="635" t="s">
        <v>2933</v>
      </c>
      <c r="B6650" s="415" t="s">
        <v>2725</v>
      </c>
      <c r="C6650" s="313" t="s">
        <v>2726</v>
      </c>
      <c r="D6650" s="629">
        <v>1931</v>
      </c>
      <c r="E6650" s="451">
        <v>36000</v>
      </c>
      <c r="F6650" s="630" t="s">
        <v>2934</v>
      </c>
      <c r="G6650" s="313" t="s">
        <v>6467</v>
      </c>
      <c r="H6650" s="634">
        <v>44699</v>
      </c>
      <c r="I6650" s="628">
        <f t="shared" si="84"/>
        <v>44699</v>
      </c>
      <c r="J6650" s="632"/>
    </row>
    <row r="6651" spans="1:10" s="243" customFormat="1">
      <c r="A6651" s="635" t="s">
        <v>3674</v>
      </c>
      <c r="B6651" s="415" t="s">
        <v>2725</v>
      </c>
      <c r="C6651" s="313" t="s">
        <v>2726</v>
      </c>
      <c r="D6651" s="629">
        <v>1932</v>
      </c>
      <c r="E6651" s="451">
        <v>32000</v>
      </c>
      <c r="F6651" s="630" t="s">
        <v>3322</v>
      </c>
      <c r="G6651" s="313" t="s">
        <v>6467</v>
      </c>
      <c r="H6651" s="634">
        <v>44699</v>
      </c>
      <c r="I6651" s="628">
        <f t="shared" si="84"/>
        <v>44699</v>
      </c>
      <c r="J6651" s="632"/>
    </row>
    <row r="6652" spans="1:10" s="243" customFormat="1" ht="23.25">
      <c r="A6652" s="635" t="s">
        <v>6274</v>
      </c>
      <c r="B6652" s="415" t="s">
        <v>2725</v>
      </c>
      <c r="C6652" s="313" t="s">
        <v>2726</v>
      </c>
      <c r="D6652" s="629">
        <v>1933</v>
      </c>
      <c r="E6652" s="451">
        <v>30000</v>
      </c>
      <c r="F6652" s="630" t="s">
        <v>3389</v>
      </c>
      <c r="G6652" s="313" t="s">
        <v>6467</v>
      </c>
      <c r="H6652" s="634">
        <v>44699</v>
      </c>
      <c r="I6652" s="628">
        <f t="shared" si="84"/>
        <v>44699</v>
      </c>
      <c r="J6652" s="632"/>
    </row>
    <row r="6653" spans="1:10" s="243" customFormat="1">
      <c r="A6653" s="635" t="s">
        <v>2966</v>
      </c>
      <c r="B6653" s="415" t="s">
        <v>2725</v>
      </c>
      <c r="C6653" s="313" t="s">
        <v>2726</v>
      </c>
      <c r="D6653" s="629">
        <v>1934</v>
      </c>
      <c r="E6653" s="451">
        <v>30000</v>
      </c>
      <c r="F6653" s="630" t="s">
        <v>3675</v>
      </c>
      <c r="G6653" s="313" t="s">
        <v>6467</v>
      </c>
      <c r="H6653" s="634">
        <v>44699</v>
      </c>
      <c r="I6653" s="628">
        <f t="shared" si="84"/>
        <v>44699</v>
      </c>
      <c r="J6653" s="632"/>
    </row>
    <row r="6654" spans="1:10" s="243" customFormat="1" ht="23.25">
      <c r="A6654" s="635" t="s">
        <v>2890</v>
      </c>
      <c r="B6654" s="415" t="s">
        <v>2725</v>
      </c>
      <c r="C6654" s="313" t="s">
        <v>2726</v>
      </c>
      <c r="D6654" s="629">
        <v>1935</v>
      </c>
      <c r="E6654" s="451">
        <v>36000</v>
      </c>
      <c r="F6654" s="630" t="s">
        <v>2905</v>
      </c>
      <c r="G6654" s="313" t="s">
        <v>6467</v>
      </c>
      <c r="H6654" s="634">
        <v>44699</v>
      </c>
      <c r="I6654" s="628">
        <f t="shared" si="84"/>
        <v>44699</v>
      </c>
      <c r="J6654" s="632"/>
    </row>
    <row r="6655" spans="1:10" s="243" customFormat="1">
      <c r="A6655" s="635" t="s">
        <v>3241</v>
      </c>
      <c r="B6655" s="415" t="s">
        <v>2725</v>
      </c>
      <c r="C6655" s="313" t="s">
        <v>2726</v>
      </c>
      <c r="D6655" s="629">
        <v>1936</v>
      </c>
      <c r="E6655" s="451">
        <v>36000</v>
      </c>
      <c r="F6655" s="630" t="s">
        <v>3047</v>
      </c>
      <c r="G6655" s="313" t="s">
        <v>6467</v>
      </c>
      <c r="H6655" s="634">
        <v>44699</v>
      </c>
      <c r="I6655" s="628">
        <f t="shared" si="84"/>
        <v>44699</v>
      </c>
      <c r="J6655" s="632"/>
    </row>
    <row r="6656" spans="1:10" s="243" customFormat="1">
      <c r="A6656" s="635" t="s">
        <v>2904</v>
      </c>
      <c r="B6656" s="415" t="s">
        <v>2725</v>
      </c>
      <c r="C6656" s="313" t="s">
        <v>2726</v>
      </c>
      <c r="D6656" s="629">
        <v>1937</v>
      </c>
      <c r="E6656" s="451">
        <v>32000</v>
      </c>
      <c r="F6656" s="630" t="s">
        <v>4132</v>
      </c>
      <c r="G6656" s="313" t="s">
        <v>6467</v>
      </c>
      <c r="H6656" s="634">
        <v>44699</v>
      </c>
      <c r="I6656" s="628">
        <f t="shared" si="84"/>
        <v>44699</v>
      </c>
      <c r="J6656" s="632"/>
    </row>
    <row r="6657" spans="1:10" s="243" customFormat="1" ht="23.25">
      <c r="A6657" s="635" t="s">
        <v>4001</v>
      </c>
      <c r="B6657" s="415" t="s">
        <v>2725</v>
      </c>
      <c r="C6657" s="313" t="s">
        <v>2726</v>
      </c>
      <c r="D6657" s="629">
        <v>1939</v>
      </c>
      <c r="E6657" s="451">
        <v>30000</v>
      </c>
      <c r="F6657" s="630" t="s">
        <v>3135</v>
      </c>
      <c r="G6657" s="313" t="s">
        <v>6467</v>
      </c>
      <c r="H6657" s="634">
        <v>44699</v>
      </c>
      <c r="I6657" s="628">
        <f t="shared" si="84"/>
        <v>44699</v>
      </c>
      <c r="J6657" s="632"/>
    </row>
    <row r="6658" spans="1:10" s="243" customFormat="1" ht="23.25">
      <c r="A6658" s="635" t="s">
        <v>2745</v>
      </c>
      <c r="B6658" s="415" t="s">
        <v>2831</v>
      </c>
      <c r="C6658" s="313" t="s">
        <v>2726</v>
      </c>
      <c r="D6658" s="629" t="s">
        <v>2993</v>
      </c>
      <c r="E6658" s="451">
        <v>6300</v>
      </c>
      <c r="F6658" s="630" t="s">
        <v>3895</v>
      </c>
      <c r="G6658" s="313" t="s">
        <v>6467</v>
      </c>
      <c r="H6658" s="634">
        <v>44700</v>
      </c>
      <c r="I6658" s="628">
        <f t="shared" si="84"/>
        <v>44700</v>
      </c>
      <c r="J6658" s="632"/>
    </row>
    <row r="6659" spans="1:10" s="243" customFormat="1">
      <c r="A6659" s="635" t="s">
        <v>3150</v>
      </c>
      <c r="B6659" s="415" t="s">
        <v>2725</v>
      </c>
      <c r="C6659" s="313" t="s">
        <v>2726</v>
      </c>
      <c r="D6659" s="629">
        <v>1942</v>
      </c>
      <c r="E6659" s="451">
        <v>360</v>
      </c>
      <c r="F6659" s="630" t="s">
        <v>3259</v>
      </c>
      <c r="G6659" s="313" t="s">
        <v>6467</v>
      </c>
      <c r="H6659" s="634">
        <v>44700</v>
      </c>
      <c r="I6659" s="628">
        <f t="shared" si="84"/>
        <v>44700</v>
      </c>
      <c r="J6659" s="632"/>
    </row>
    <row r="6660" spans="1:10" s="243" customFormat="1">
      <c r="A6660" s="635" t="s">
        <v>3129</v>
      </c>
      <c r="B6660" s="415" t="s">
        <v>2725</v>
      </c>
      <c r="C6660" s="313" t="s">
        <v>2726</v>
      </c>
      <c r="D6660" s="629">
        <v>1942</v>
      </c>
      <c r="E6660" s="451">
        <v>400</v>
      </c>
      <c r="F6660" s="630" t="s">
        <v>3259</v>
      </c>
      <c r="G6660" s="313" t="s">
        <v>6467</v>
      </c>
      <c r="H6660" s="634">
        <v>44700</v>
      </c>
      <c r="I6660" s="628">
        <f t="shared" si="84"/>
        <v>44700</v>
      </c>
      <c r="J6660" s="632"/>
    </row>
    <row r="6661" spans="1:10" s="243" customFormat="1" ht="23.25">
      <c r="A6661" s="635" t="s">
        <v>6652</v>
      </c>
      <c r="B6661" s="415" t="s">
        <v>2725</v>
      </c>
      <c r="C6661" s="313" t="s">
        <v>2726</v>
      </c>
      <c r="D6661" s="629">
        <v>1943</v>
      </c>
      <c r="E6661" s="451">
        <v>10792</v>
      </c>
      <c r="F6661" s="630" t="s">
        <v>6137</v>
      </c>
      <c r="G6661" s="313" t="s">
        <v>6467</v>
      </c>
      <c r="H6661" s="634">
        <v>44700</v>
      </c>
      <c r="I6661" s="628">
        <f t="shared" si="84"/>
        <v>44700</v>
      </c>
      <c r="J6661" s="632"/>
    </row>
    <row r="6662" spans="1:10" s="243" customFormat="1">
      <c r="A6662" s="635" t="s">
        <v>2773</v>
      </c>
      <c r="B6662" s="415" t="s">
        <v>2725</v>
      </c>
      <c r="C6662" s="313" t="s">
        <v>2726</v>
      </c>
      <c r="D6662" s="629">
        <v>1944</v>
      </c>
      <c r="E6662" s="451">
        <v>33000</v>
      </c>
      <c r="F6662" s="630" t="s">
        <v>3826</v>
      </c>
      <c r="G6662" s="313" t="s">
        <v>6467</v>
      </c>
      <c r="H6662" s="634">
        <v>44700</v>
      </c>
      <c r="I6662" s="628">
        <f t="shared" ref="I6662:I6725" si="85">H6662+0</f>
        <v>44700</v>
      </c>
      <c r="J6662" s="632"/>
    </row>
    <row r="6663" spans="1:10" s="243" customFormat="1" ht="23.25">
      <c r="A6663" s="635" t="s">
        <v>2869</v>
      </c>
      <c r="B6663" s="415" t="s">
        <v>2725</v>
      </c>
      <c r="C6663" s="313" t="s">
        <v>2726</v>
      </c>
      <c r="D6663" s="629">
        <v>1945</v>
      </c>
      <c r="E6663" s="451">
        <v>8800</v>
      </c>
      <c r="F6663" s="630" t="s">
        <v>3228</v>
      </c>
      <c r="G6663" s="313" t="s">
        <v>6467</v>
      </c>
      <c r="H6663" s="634">
        <v>44700</v>
      </c>
      <c r="I6663" s="628">
        <f t="shared" si="85"/>
        <v>44700</v>
      </c>
      <c r="J6663" s="632"/>
    </row>
    <row r="6664" spans="1:10" s="243" customFormat="1">
      <c r="A6664" s="635" t="s">
        <v>2828</v>
      </c>
      <c r="B6664" s="415" t="s">
        <v>2725</v>
      </c>
      <c r="C6664" s="313" t="s">
        <v>2726</v>
      </c>
      <c r="D6664" s="629">
        <v>1946</v>
      </c>
      <c r="E6664" s="451">
        <v>36000</v>
      </c>
      <c r="F6664" s="630" t="s">
        <v>6409</v>
      </c>
      <c r="G6664" s="313" t="s">
        <v>6467</v>
      </c>
      <c r="H6664" s="634">
        <v>44700</v>
      </c>
      <c r="I6664" s="628">
        <f t="shared" si="85"/>
        <v>44700</v>
      </c>
      <c r="J6664" s="632"/>
    </row>
    <row r="6665" spans="1:10" s="243" customFormat="1">
      <c r="A6665" s="635" t="s">
        <v>2828</v>
      </c>
      <c r="B6665" s="415" t="s">
        <v>2725</v>
      </c>
      <c r="C6665" s="313" t="s">
        <v>2726</v>
      </c>
      <c r="D6665" s="629">
        <v>1947</v>
      </c>
      <c r="E6665" s="451">
        <v>36000</v>
      </c>
      <c r="F6665" s="630" t="s">
        <v>3287</v>
      </c>
      <c r="G6665" s="313" t="s">
        <v>6467</v>
      </c>
      <c r="H6665" s="634">
        <v>44700</v>
      </c>
      <c r="I6665" s="628">
        <f t="shared" si="85"/>
        <v>44700</v>
      </c>
      <c r="J6665" s="632"/>
    </row>
    <row r="6666" spans="1:10" s="243" customFormat="1" ht="23.25">
      <c r="A6666" s="635" t="s">
        <v>2953</v>
      </c>
      <c r="B6666" s="415" t="s">
        <v>2725</v>
      </c>
      <c r="C6666" s="313" t="s">
        <v>2726</v>
      </c>
      <c r="D6666" s="629">
        <v>1948</v>
      </c>
      <c r="E6666" s="451">
        <v>36000</v>
      </c>
      <c r="F6666" s="630" t="s">
        <v>6653</v>
      </c>
      <c r="G6666" s="313" t="s">
        <v>6467</v>
      </c>
      <c r="H6666" s="634">
        <v>44700</v>
      </c>
      <c r="I6666" s="628">
        <f t="shared" si="85"/>
        <v>44700</v>
      </c>
      <c r="J6666" s="632"/>
    </row>
    <row r="6667" spans="1:10" s="243" customFormat="1">
      <c r="A6667" s="635" t="s">
        <v>4166</v>
      </c>
      <c r="B6667" s="415" t="s">
        <v>2725</v>
      </c>
      <c r="C6667" s="313" t="s">
        <v>2726</v>
      </c>
      <c r="D6667" s="629">
        <v>1951</v>
      </c>
      <c r="E6667" s="451">
        <v>32500</v>
      </c>
      <c r="F6667" s="630" t="s">
        <v>3691</v>
      </c>
      <c r="G6667" s="313" t="s">
        <v>6467</v>
      </c>
      <c r="H6667" s="634">
        <v>44700</v>
      </c>
      <c r="I6667" s="628">
        <f t="shared" si="85"/>
        <v>44700</v>
      </c>
      <c r="J6667" s="632"/>
    </row>
    <row r="6668" spans="1:10" s="243" customFormat="1" ht="23.25">
      <c r="A6668" s="635" t="s">
        <v>6622</v>
      </c>
      <c r="B6668" s="415" t="s">
        <v>2725</v>
      </c>
      <c r="C6668" s="313" t="s">
        <v>2726</v>
      </c>
      <c r="D6668" s="629">
        <v>1952</v>
      </c>
      <c r="E6668" s="451">
        <v>9580</v>
      </c>
      <c r="F6668" s="630" t="s">
        <v>6654</v>
      </c>
      <c r="G6668" s="313" t="s">
        <v>6467</v>
      </c>
      <c r="H6668" s="634">
        <v>44700</v>
      </c>
      <c r="I6668" s="628">
        <f t="shared" si="85"/>
        <v>44700</v>
      </c>
      <c r="J6668" s="632"/>
    </row>
    <row r="6669" spans="1:10" s="243" customFormat="1" ht="23.25">
      <c r="A6669" s="635" t="s">
        <v>6622</v>
      </c>
      <c r="B6669" s="415" t="s">
        <v>2725</v>
      </c>
      <c r="C6669" s="313" t="s">
        <v>2726</v>
      </c>
      <c r="D6669" s="629">
        <v>1953</v>
      </c>
      <c r="E6669" s="451">
        <v>9580</v>
      </c>
      <c r="F6669" s="630" t="s">
        <v>6654</v>
      </c>
      <c r="G6669" s="313" t="s">
        <v>6467</v>
      </c>
      <c r="H6669" s="634">
        <v>44700</v>
      </c>
      <c r="I6669" s="628">
        <f t="shared" si="85"/>
        <v>44700</v>
      </c>
      <c r="J6669" s="632"/>
    </row>
    <row r="6670" spans="1:10" s="243" customFormat="1" ht="23.25">
      <c r="A6670" s="635" t="s">
        <v>6622</v>
      </c>
      <c r="B6670" s="415" t="s">
        <v>2725</v>
      </c>
      <c r="C6670" s="313" t="s">
        <v>2726</v>
      </c>
      <c r="D6670" s="629">
        <v>1954</v>
      </c>
      <c r="E6670" s="451">
        <v>9580</v>
      </c>
      <c r="F6670" s="630" t="s">
        <v>6654</v>
      </c>
      <c r="G6670" s="313" t="s">
        <v>6467</v>
      </c>
      <c r="H6670" s="634">
        <v>44700</v>
      </c>
      <c r="I6670" s="628">
        <f t="shared" si="85"/>
        <v>44700</v>
      </c>
      <c r="J6670" s="632"/>
    </row>
    <row r="6671" spans="1:10" s="243" customFormat="1">
      <c r="A6671" s="635" t="s">
        <v>2806</v>
      </c>
      <c r="B6671" s="415" t="s">
        <v>2725</v>
      </c>
      <c r="C6671" s="313" t="s">
        <v>2726</v>
      </c>
      <c r="D6671" s="629">
        <v>1955</v>
      </c>
      <c r="E6671" s="451">
        <v>30000</v>
      </c>
      <c r="F6671" s="630" t="s">
        <v>4201</v>
      </c>
      <c r="G6671" s="313" t="s">
        <v>6467</v>
      </c>
      <c r="H6671" s="634">
        <v>44700</v>
      </c>
      <c r="I6671" s="628">
        <f t="shared" si="85"/>
        <v>44700</v>
      </c>
      <c r="J6671" s="632"/>
    </row>
    <row r="6672" spans="1:10" s="243" customFormat="1" ht="23.25">
      <c r="A6672" s="635" t="s">
        <v>6622</v>
      </c>
      <c r="B6672" s="415" t="s">
        <v>2725</v>
      </c>
      <c r="C6672" s="313" t="s">
        <v>2726</v>
      </c>
      <c r="D6672" s="629">
        <v>1956</v>
      </c>
      <c r="E6672" s="451">
        <v>9580</v>
      </c>
      <c r="F6672" s="630" t="s">
        <v>6654</v>
      </c>
      <c r="G6672" s="313" t="s">
        <v>6467</v>
      </c>
      <c r="H6672" s="634">
        <v>44700</v>
      </c>
      <c r="I6672" s="628">
        <f t="shared" si="85"/>
        <v>44700</v>
      </c>
      <c r="J6672" s="632"/>
    </row>
    <row r="6673" spans="1:10" s="243" customFormat="1" ht="23.25">
      <c r="A6673" s="635" t="s">
        <v>6622</v>
      </c>
      <c r="B6673" s="415" t="s">
        <v>2725</v>
      </c>
      <c r="C6673" s="313" t="s">
        <v>2726</v>
      </c>
      <c r="D6673" s="629">
        <v>1957</v>
      </c>
      <c r="E6673" s="451">
        <v>9200</v>
      </c>
      <c r="F6673" s="630" t="s">
        <v>6654</v>
      </c>
      <c r="G6673" s="313" t="s">
        <v>6467</v>
      </c>
      <c r="H6673" s="634">
        <v>44700</v>
      </c>
      <c r="I6673" s="628">
        <f t="shared" si="85"/>
        <v>44700</v>
      </c>
      <c r="J6673" s="632"/>
    </row>
    <row r="6674" spans="1:10" s="243" customFormat="1">
      <c r="A6674" s="635" t="s">
        <v>2915</v>
      </c>
      <c r="B6674" s="415" t="s">
        <v>2725</v>
      </c>
      <c r="C6674" s="313" t="s">
        <v>2726</v>
      </c>
      <c r="D6674" s="629">
        <v>1958</v>
      </c>
      <c r="E6674" s="451">
        <v>12000</v>
      </c>
      <c r="F6674" s="630" t="s">
        <v>4071</v>
      </c>
      <c r="G6674" s="313" t="s">
        <v>6467</v>
      </c>
      <c r="H6674" s="634">
        <v>44701</v>
      </c>
      <c r="I6674" s="628">
        <f t="shared" si="85"/>
        <v>44701</v>
      </c>
      <c r="J6674" s="632"/>
    </row>
    <row r="6675" spans="1:10" s="243" customFormat="1">
      <c r="A6675" s="635" t="s">
        <v>2915</v>
      </c>
      <c r="B6675" s="415" t="s">
        <v>2725</v>
      </c>
      <c r="C6675" s="313" t="s">
        <v>2726</v>
      </c>
      <c r="D6675" s="629">
        <v>1959</v>
      </c>
      <c r="E6675" s="451">
        <v>6000</v>
      </c>
      <c r="F6675" s="630" t="s">
        <v>3542</v>
      </c>
      <c r="G6675" s="313" t="s">
        <v>6467</v>
      </c>
      <c r="H6675" s="634">
        <v>44701</v>
      </c>
      <c r="I6675" s="628">
        <f t="shared" si="85"/>
        <v>44701</v>
      </c>
      <c r="J6675" s="632"/>
    </row>
    <row r="6676" spans="1:10" s="243" customFormat="1">
      <c r="A6676" s="635" t="s">
        <v>2773</v>
      </c>
      <c r="B6676" s="415" t="s">
        <v>2725</v>
      </c>
      <c r="C6676" s="313" t="s">
        <v>2726</v>
      </c>
      <c r="D6676" s="629">
        <v>1960</v>
      </c>
      <c r="E6676" s="451">
        <v>32000</v>
      </c>
      <c r="F6676" s="630" t="s">
        <v>6280</v>
      </c>
      <c r="G6676" s="313" t="s">
        <v>6467</v>
      </c>
      <c r="H6676" s="634">
        <v>44701</v>
      </c>
      <c r="I6676" s="628">
        <f t="shared" si="85"/>
        <v>44701</v>
      </c>
      <c r="J6676" s="632"/>
    </row>
    <row r="6677" spans="1:10" s="243" customFormat="1">
      <c r="A6677" s="635" t="s">
        <v>3591</v>
      </c>
      <c r="B6677" s="415" t="s">
        <v>2725</v>
      </c>
      <c r="C6677" s="313" t="s">
        <v>2726</v>
      </c>
      <c r="D6677" s="629">
        <v>1961</v>
      </c>
      <c r="E6677" s="451">
        <v>24000</v>
      </c>
      <c r="F6677" s="630" t="s">
        <v>3933</v>
      </c>
      <c r="G6677" s="313" t="s">
        <v>6467</v>
      </c>
      <c r="H6677" s="634">
        <v>44701</v>
      </c>
      <c r="I6677" s="628">
        <f t="shared" si="85"/>
        <v>44701</v>
      </c>
      <c r="J6677" s="632"/>
    </row>
    <row r="6678" spans="1:10" s="243" customFormat="1">
      <c r="A6678" s="635" t="s">
        <v>2791</v>
      </c>
      <c r="B6678" s="415" t="s">
        <v>2725</v>
      </c>
      <c r="C6678" s="313" t="s">
        <v>2726</v>
      </c>
      <c r="D6678" s="629">
        <v>1962</v>
      </c>
      <c r="E6678" s="451">
        <v>12000</v>
      </c>
      <c r="F6678" s="630" t="s">
        <v>2843</v>
      </c>
      <c r="G6678" s="313" t="s">
        <v>6467</v>
      </c>
      <c r="H6678" s="634">
        <v>44701</v>
      </c>
      <c r="I6678" s="628">
        <f t="shared" si="85"/>
        <v>44701</v>
      </c>
      <c r="J6678" s="632"/>
    </row>
    <row r="6679" spans="1:10" s="243" customFormat="1">
      <c r="A6679" s="635" t="s">
        <v>2773</v>
      </c>
      <c r="B6679" s="415" t="s">
        <v>2725</v>
      </c>
      <c r="C6679" s="313" t="s">
        <v>2726</v>
      </c>
      <c r="D6679" s="629">
        <v>1963</v>
      </c>
      <c r="E6679" s="451">
        <v>36000</v>
      </c>
      <c r="F6679" s="630" t="s">
        <v>6655</v>
      </c>
      <c r="G6679" s="313" t="s">
        <v>6467</v>
      </c>
      <c r="H6679" s="634">
        <v>44701</v>
      </c>
      <c r="I6679" s="628">
        <f t="shared" si="85"/>
        <v>44701</v>
      </c>
      <c r="J6679" s="632"/>
    </row>
    <row r="6680" spans="1:10" s="243" customFormat="1">
      <c r="A6680" s="635" t="s">
        <v>2749</v>
      </c>
      <c r="B6680" s="415" t="s">
        <v>2725</v>
      </c>
      <c r="C6680" s="313" t="s">
        <v>2726</v>
      </c>
      <c r="D6680" s="629">
        <v>1964</v>
      </c>
      <c r="E6680" s="451">
        <v>36000</v>
      </c>
      <c r="F6680" s="630" t="s">
        <v>6376</v>
      </c>
      <c r="G6680" s="313" t="s">
        <v>6467</v>
      </c>
      <c r="H6680" s="634">
        <v>44701</v>
      </c>
      <c r="I6680" s="628">
        <f t="shared" si="85"/>
        <v>44701</v>
      </c>
      <c r="J6680" s="632"/>
    </row>
    <row r="6681" spans="1:10" s="243" customFormat="1">
      <c r="A6681" s="635" t="s">
        <v>2964</v>
      </c>
      <c r="B6681" s="415" t="s">
        <v>2725</v>
      </c>
      <c r="C6681" s="313" t="s">
        <v>2726</v>
      </c>
      <c r="D6681" s="629">
        <v>1965</v>
      </c>
      <c r="E6681" s="451">
        <v>16500</v>
      </c>
      <c r="F6681" s="630" t="s">
        <v>3937</v>
      </c>
      <c r="G6681" s="313" t="s">
        <v>6467</v>
      </c>
      <c r="H6681" s="634">
        <v>44701</v>
      </c>
      <c r="I6681" s="628">
        <f t="shared" si="85"/>
        <v>44701</v>
      </c>
      <c r="J6681" s="632"/>
    </row>
    <row r="6682" spans="1:10" s="243" customFormat="1" ht="23.25">
      <c r="A6682" s="635" t="s">
        <v>2771</v>
      </c>
      <c r="B6682" s="415" t="s">
        <v>2725</v>
      </c>
      <c r="C6682" s="313" t="s">
        <v>2726</v>
      </c>
      <c r="D6682" s="629">
        <v>1966</v>
      </c>
      <c r="E6682" s="451">
        <v>18000</v>
      </c>
      <c r="F6682" s="630" t="s">
        <v>6656</v>
      </c>
      <c r="G6682" s="313" t="s">
        <v>6467</v>
      </c>
      <c r="H6682" s="634">
        <v>44701</v>
      </c>
      <c r="I6682" s="628">
        <f t="shared" si="85"/>
        <v>44701</v>
      </c>
      <c r="J6682" s="632"/>
    </row>
    <row r="6683" spans="1:10" s="243" customFormat="1" ht="23.25">
      <c r="A6683" s="635" t="s">
        <v>2752</v>
      </c>
      <c r="B6683" s="415" t="s">
        <v>2725</v>
      </c>
      <c r="C6683" s="313" t="s">
        <v>2726</v>
      </c>
      <c r="D6683" s="629">
        <v>1967</v>
      </c>
      <c r="E6683" s="451">
        <v>11874.34</v>
      </c>
      <c r="F6683" s="630" t="s">
        <v>6496</v>
      </c>
      <c r="G6683" s="313" t="s">
        <v>6467</v>
      </c>
      <c r="H6683" s="634">
        <v>44701</v>
      </c>
      <c r="I6683" s="628">
        <f t="shared" si="85"/>
        <v>44701</v>
      </c>
      <c r="J6683" s="632"/>
    </row>
    <row r="6684" spans="1:10" s="243" customFormat="1">
      <c r="A6684" s="635" t="s">
        <v>3365</v>
      </c>
      <c r="B6684" s="415" t="s">
        <v>2725</v>
      </c>
      <c r="C6684" s="313" t="s">
        <v>2726</v>
      </c>
      <c r="D6684" s="629">
        <v>1968</v>
      </c>
      <c r="E6684" s="451">
        <v>3000</v>
      </c>
      <c r="F6684" s="630" t="s">
        <v>6657</v>
      </c>
      <c r="G6684" s="313" t="s">
        <v>6467</v>
      </c>
      <c r="H6684" s="634">
        <v>44701</v>
      </c>
      <c r="I6684" s="628">
        <f t="shared" si="85"/>
        <v>44701</v>
      </c>
      <c r="J6684" s="632"/>
    </row>
    <row r="6685" spans="1:10" s="243" customFormat="1">
      <c r="A6685" s="635" t="s">
        <v>3725</v>
      </c>
      <c r="B6685" s="415" t="s">
        <v>2725</v>
      </c>
      <c r="C6685" s="313" t="s">
        <v>2726</v>
      </c>
      <c r="D6685" s="629">
        <v>1969</v>
      </c>
      <c r="E6685" s="451">
        <v>10888.8</v>
      </c>
      <c r="F6685" s="630" t="s">
        <v>6658</v>
      </c>
      <c r="G6685" s="313" t="s">
        <v>6467</v>
      </c>
      <c r="H6685" s="634">
        <v>44701</v>
      </c>
      <c r="I6685" s="628">
        <f t="shared" si="85"/>
        <v>44701</v>
      </c>
      <c r="J6685" s="632"/>
    </row>
    <row r="6686" spans="1:10" s="243" customFormat="1">
      <c r="A6686" s="635" t="s">
        <v>2785</v>
      </c>
      <c r="B6686" s="415" t="s">
        <v>2725</v>
      </c>
      <c r="C6686" s="313" t="s">
        <v>2726</v>
      </c>
      <c r="D6686" s="629">
        <v>1970</v>
      </c>
      <c r="E6686" s="451">
        <v>3000</v>
      </c>
      <c r="F6686" s="630" t="s">
        <v>6659</v>
      </c>
      <c r="G6686" s="313" t="s">
        <v>6467</v>
      </c>
      <c r="H6686" s="634">
        <v>44701</v>
      </c>
      <c r="I6686" s="628">
        <f t="shared" si="85"/>
        <v>44701</v>
      </c>
      <c r="J6686" s="632"/>
    </row>
    <row r="6687" spans="1:10" s="243" customFormat="1">
      <c r="A6687" s="635" t="s">
        <v>2915</v>
      </c>
      <c r="B6687" s="415" t="s">
        <v>2725</v>
      </c>
      <c r="C6687" s="313" t="s">
        <v>2726</v>
      </c>
      <c r="D6687" s="629">
        <v>1971</v>
      </c>
      <c r="E6687" s="451">
        <v>9400</v>
      </c>
      <c r="F6687" s="630" t="s">
        <v>6359</v>
      </c>
      <c r="G6687" s="313" t="s">
        <v>6467</v>
      </c>
      <c r="H6687" s="634">
        <v>44701</v>
      </c>
      <c r="I6687" s="628">
        <f t="shared" si="85"/>
        <v>44701</v>
      </c>
      <c r="J6687" s="632"/>
    </row>
    <row r="6688" spans="1:10" s="243" customFormat="1">
      <c r="A6688" s="635" t="s">
        <v>2785</v>
      </c>
      <c r="B6688" s="415" t="s">
        <v>2725</v>
      </c>
      <c r="C6688" s="313" t="s">
        <v>2726</v>
      </c>
      <c r="D6688" s="629">
        <v>1972</v>
      </c>
      <c r="E6688" s="451">
        <v>6000</v>
      </c>
      <c r="F6688" s="630" t="s">
        <v>4005</v>
      </c>
      <c r="G6688" s="313" t="s">
        <v>6467</v>
      </c>
      <c r="H6688" s="634">
        <v>44701</v>
      </c>
      <c r="I6688" s="628">
        <f t="shared" si="85"/>
        <v>44701</v>
      </c>
      <c r="J6688" s="632"/>
    </row>
    <row r="6689" spans="1:10" s="243" customFormat="1">
      <c r="A6689" s="635" t="s">
        <v>2915</v>
      </c>
      <c r="B6689" s="415" t="s">
        <v>2725</v>
      </c>
      <c r="C6689" s="313" t="s">
        <v>2726</v>
      </c>
      <c r="D6689" s="629">
        <v>1973</v>
      </c>
      <c r="E6689" s="451">
        <v>28000</v>
      </c>
      <c r="F6689" s="630" t="s">
        <v>3600</v>
      </c>
      <c r="G6689" s="313" t="s">
        <v>6467</v>
      </c>
      <c r="H6689" s="634">
        <v>44701</v>
      </c>
      <c r="I6689" s="628">
        <f t="shared" si="85"/>
        <v>44701</v>
      </c>
      <c r="J6689" s="632"/>
    </row>
    <row r="6690" spans="1:10" s="243" customFormat="1">
      <c r="A6690" s="635" t="s">
        <v>2800</v>
      </c>
      <c r="B6690" s="415" t="s">
        <v>2725</v>
      </c>
      <c r="C6690" s="313" t="s">
        <v>2726</v>
      </c>
      <c r="D6690" s="629">
        <v>1974</v>
      </c>
      <c r="E6690" s="451">
        <v>10000</v>
      </c>
      <c r="F6690" s="630" t="s">
        <v>6407</v>
      </c>
      <c r="G6690" s="313" t="s">
        <v>6467</v>
      </c>
      <c r="H6690" s="634">
        <v>44701</v>
      </c>
      <c r="I6690" s="628">
        <f t="shared" si="85"/>
        <v>44701</v>
      </c>
      <c r="J6690" s="632"/>
    </row>
    <row r="6691" spans="1:10" s="243" customFormat="1">
      <c r="A6691" s="635" t="s">
        <v>2773</v>
      </c>
      <c r="B6691" s="415" t="s">
        <v>2725</v>
      </c>
      <c r="C6691" s="313" t="s">
        <v>2726</v>
      </c>
      <c r="D6691" s="629">
        <v>1975</v>
      </c>
      <c r="E6691" s="451">
        <v>32000</v>
      </c>
      <c r="F6691" s="630" t="s">
        <v>3506</v>
      </c>
      <c r="G6691" s="313" t="s">
        <v>6467</v>
      </c>
      <c r="H6691" s="634">
        <v>44701</v>
      </c>
      <c r="I6691" s="628">
        <f t="shared" si="85"/>
        <v>44701</v>
      </c>
      <c r="J6691" s="632"/>
    </row>
    <row r="6692" spans="1:10" s="243" customFormat="1">
      <c r="A6692" s="635" t="s">
        <v>2785</v>
      </c>
      <c r="B6692" s="415" t="s">
        <v>2725</v>
      </c>
      <c r="C6692" s="313" t="s">
        <v>2726</v>
      </c>
      <c r="D6692" s="629">
        <v>1976</v>
      </c>
      <c r="E6692" s="451">
        <v>10500</v>
      </c>
      <c r="F6692" s="630" t="s">
        <v>2780</v>
      </c>
      <c r="G6692" s="313" t="s">
        <v>6467</v>
      </c>
      <c r="H6692" s="634">
        <v>44701</v>
      </c>
      <c r="I6692" s="628">
        <f t="shared" si="85"/>
        <v>44701</v>
      </c>
      <c r="J6692" s="632"/>
    </row>
    <row r="6693" spans="1:10" s="243" customFormat="1">
      <c r="A6693" s="635" t="s">
        <v>3080</v>
      </c>
      <c r="B6693" s="415" t="s">
        <v>2725</v>
      </c>
      <c r="C6693" s="313" t="s">
        <v>2726</v>
      </c>
      <c r="D6693" s="629">
        <v>1977</v>
      </c>
      <c r="E6693" s="451">
        <v>24000</v>
      </c>
      <c r="F6693" s="630" t="s">
        <v>6250</v>
      </c>
      <c r="G6693" s="313" t="s">
        <v>6467</v>
      </c>
      <c r="H6693" s="634">
        <v>44701</v>
      </c>
      <c r="I6693" s="628">
        <f t="shared" si="85"/>
        <v>44701</v>
      </c>
      <c r="J6693" s="632"/>
    </row>
    <row r="6694" spans="1:10" s="243" customFormat="1">
      <c r="A6694" s="635" t="s">
        <v>2869</v>
      </c>
      <c r="B6694" s="415" t="s">
        <v>2725</v>
      </c>
      <c r="C6694" s="313" t="s">
        <v>2726</v>
      </c>
      <c r="D6694" s="629">
        <v>1978</v>
      </c>
      <c r="E6694" s="451">
        <v>8000</v>
      </c>
      <c r="F6694" s="630" t="s">
        <v>4010</v>
      </c>
      <c r="G6694" s="313" t="s">
        <v>6467</v>
      </c>
      <c r="H6694" s="634">
        <v>44701</v>
      </c>
      <c r="I6694" s="628">
        <f t="shared" si="85"/>
        <v>44701</v>
      </c>
      <c r="J6694" s="632"/>
    </row>
    <row r="6695" spans="1:10" s="243" customFormat="1">
      <c r="A6695" s="635" t="s">
        <v>2785</v>
      </c>
      <c r="B6695" s="415" t="s">
        <v>2725</v>
      </c>
      <c r="C6695" s="313" t="s">
        <v>2726</v>
      </c>
      <c r="D6695" s="629">
        <v>1979</v>
      </c>
      <c r="E6695" s="451">
        <v>6000</v>
      </c>
      <c r="F6695" s="630" t="s">
        <v>2919</v>
      </c>
      <c r="G6695" s="313" t="s">
        <v>6467</v>
      </c>
      <c r="H6695" s="634">
        <v>44701</v>
      </c>
      <c r="I6695" s="628">
        <f t="shared" si="85"/>
        <v>44701</v>
      </c>
      <c r="J6695" s="632"/>
    </row>
    <row r="6696" spans="1:10" s="243" customFormat="1">
      <c r="A6696" s="635" t="s">
        <v>2785</v>
      </c>
      <c r="B6696" s="415" t="s">
        <v>2725</v>
      </c>
      <c r="C6696" s="313" t="s">
        <v>2726</v>
      </c>
      <c r="D6696" s="629">
        <v>1981</v>
      </c>
      <c r="E6696" s="451">
        <v>32000</v>
      </c>
      <c r="F6696" s="630" t="s">
        <v>2803</v>
      </c>
      <c r="G6696" s="313" t="s">
        <v>6467</v>
      </c>
      <c r="H6696" s="634">
        <v>44701</v>
      </c>
      <c r="I6696" s="628">
        <f t="shared" si="85"/>
        <v>44701</v>
      </c>
      <c r="J6696" s="632"/>
    </row>
    <row r="6697" spans="1:10" s="243" customFormat="1" ht="23.25">
      <c r="A6697" s="635" t="s">
        <v>2879</v>
      </c>
      <c r="B6697" s="415" t="s">
        <v>2725</v>
      </c>
      <c r="C6697" s="313" t="s">
        <v>2726</v>
      </c>
      <c r="D6697" s="629">
        <v>1982</v>
      </c>
      <c r="E6697" s="451">
        <v>10800</v>
      </c>
      <c r="F6697" s="630" t="s">
        <v>3425</v>
      </c>
      <c r="G6697" s="313" t="s">
        <v>6467</v>
      </c>
      <c r="H6697" s="634">
        <v>44701</v>
      </c>
      <c r="I6697" s="628">
        <f t="shared" si="85"/>
        <v>44701</v>
      </c>
      <c r="J6697" s="632"/>
    </row>
    <row r="6698" spans="1:10" s="243" customFormat="1">
      <c r="A6698" s="635" t="s">
        <v>2742</v>
      </c>
      <c r="B6698" s="415" t="s">
        <v>2725</v>
      </c>
      <c r="C6698" s="313" t="s">
        <v>2726</v>
      </c>
      <c r="D6698" s="629">
        <v>1983</v>
      </c>
      <c r="E6698" s="451">
        <v>3540</v>
      </c>
      <c r="F6698" s="630" t="s">
        <v>4033</v>
      </c>
      <c r="G6698" s="313" t="s">
        <v>6467</v>
      </c>
      <c r="H6698" s="634">
        <v>44702</v>
      </c>
      <c r="I6698" s="628">
        <f t="shared" si="85"/>
        <v>44702</v>
      </c>
      <c r="J6698" s="632"/>
    </row>
    <row r="6699" spans="1:10" s="243" customFormat="1" ht="23.25">
      <c r="A6699" s="635" t="s">
        <v>2914</v>
      </c>
      <c r="B6699" s="415" t="s">
        <v>2725</v>
      </c>
      <c r="C6699" s="313" t="s">
        <v>2726</v>
      </c>
      <c r="D6699" s="629">
        <v>1984</v>
      </c>
      <c r="E6699" s="451">
        <v>36000</v>
      </c>
      <c r="F6699" s="630" t="s">
        <v>6356</v>
      </c>
      <c r="G6699" s="313" t="s">
        <v>6467</v>
      </c>
      <c r="H6699" s="634">
        <v>44704</v>
      </c>
      <c r="I6699" s="628">
        <f t="shared" si="85"/>
        <v>44704</v>
      </c>
      <c r="J6699" s="632"/>
    </row>
    <row r="6700" spans="1:10" s="243" customFormat="1">
      <c r="A6700" s="635" t="s">
        <v>2789</v>
      </c>
      <c r="B6700" s="415" t="s">
        <v>2725</v>
      </c>
      <c r="C6700" s="313" t="s">
        <v>2726</v>
      </c>
      <c r="D6700" s="629">
        <v>1985</v>
      </c>
      <c r="E6700" s="451">
        <v>16000</v>
      </c>
      <c r="F6700" s="630" t="s">
        <v>3594</v>
      </c>
      <c r="G6700" s="313" t="s">
        <v>6467</v>
      </c>
      <c r="H6700" s="634">
        <v>44704</v>
      </c>
      <c r="I6700" s="628">
        <f t="shared" si="85"/>
        <v>44704</v>
      </c>
      <c r="J6700" s="632"/>
    </row>
    <row r="6701" spans="1:10" s="243" customFormat="1">
      <c r="A6701" s="635" t="s">
        <v>3638</v>
      </c>
      <c r="B6701" s="415" t="s">
        <v>2725</v>
      </c>
      <c r="C6701" s="313" t="s">
        <v>2726</v>
      </c>
      <c r="D6701" s="629">
        <v>1986</v>
      </c>
      <c r="E6701" s="451">
        <v>30000</v>
      </c>
      <c r="F6701" s="630" t="s">
        <v>6484</v>
      </c>
      <c r="G6701" s="313" t="s">
        <v>6467</v>
      </c>
      <c r="H6701" s="634">
        <v>44704</v>
      </c>
      <c r="I6701" s="628">
        <f t="shared" si="85"/>
        <v>44704</v>
      </c>
      <c r="J6701" s="632"/>
    </row>
    <row r="6702" spans="1:10" s="243" customFormat="1" ht="23.25">
      <c r="A6702" s="635" t="s">
        <v>2745</v>
      </c>
      <c r="B6702" s="415" t="s">
        <v>2725</v>
      </c>
      <c r="C6702" s="313" t="s">
        <v>2726</v>
      </c>
      <c r="D6702" s="629">
        <v>1987</v>
      </c>
      <c r="E6702" s="451">
        <v>5228</v>
      </c>
      <c r="F6702" s="630" t="s">
        <v>3800</v>
      </c>
      <c r="G6702" s="313" t="s">
        <v>6467</v>
      </c>
      <c r="H6702" s="634">
        <v>44704</v>
      </c>
      <c r="I6702" s="628">
        <f t="shared" si="85"/>
        <v>44704</v>
      </c>
      <c r="J6702" s="632"/>
    </row>
    <row r="6703" spans="1:10" s="243" customFormat="1" ht="23.25">
      <c r="A6703" s="635" t="s">
        <v>3638</v>
      </c>
      <c r="B6703" s="415" t="s">
        <v>2725</v>
      </c>
      <c r="C6703" s="313" t="s">
        <v>2726</v>
      </c>
      <c r="D6703" s="629">
        <v>1988</v>
      </c>
      <c r="E6703" s="451">
        <v>20000</v>
      </c>
      <c r="F6703" s="630" t="s">
        <v>3417</v>
      </c>
      <c r="G6703" s="313" t="s">
        <v>6467</v>
      </c>
      <c r="H6703" s="634">
        <v>44704</v>
      </c>
      <c r="I6703" s="628">
        <f t="shared" si="85"/>
        <v>44704</v>
      </c>
      <c r="J6703" s="632"/>
    </row>
    <row r="6704" spans="1:10" s="243" customFormat="1">
      <c r="A6704" s="635" t="s">
        <v>2773</v>
      </c>
      <c r="B6704" s="415" t="s">
        <v>2725</v>
      </c>
      <c r="C6704" s="313" t="s">
        <v>2726</v>
      </c>
      <c r="D6704" s="629">
        <v>1989</v>
      </c>
      <c r="E6704" s="451">
        <v>32000</v>
      </c>
      <c r="F6704" s="630" t="s">
        <v>6660</v>
      </c>
      <c r="G6704" s="313" t="s">
        <v>6467</v>
      </c>
      <c r="H6704" s="634">
        <v>44704</v>
      </c>
      <c r="I6704" s="628">
        <f t="shared" si="85"/>
        <v>44704</v>
      </c>
      <c r="J6704" s="632"/>
    </row>
    <row r="6705" spans="1:10" s="243" customFormat="1">
      <c r="A6705" s="635" t="s">
        <v>2735</v>
      </c>
      <c r="B6705" s="415" t="s">
        <v>2725</v>
      </c>
      <c r="C6705" s="313" t="s">
        <v>2726</v>
      </c>
      <c r="D6705" s="629">
        <v>1990</v>
      </c>
      <c r="E6705" s="451">
        <v>16000</v>
      </c>
      <c r="F6705" s="630" t="s">
        <v>3054</v>
      </c>
      <c r="G6705" s="313" t="s">
        <v>6467</v>
      </c>
      <c r="H6705" s="634">
        <v>44704</v>
      </c>
      <c r="I6705" s="628">
        <f t="shared" si="85"/>
        <v>44704</v>
      </c>
      <c r="J6705" s="632"/>
    </row>
    <row r="6706" spans="1:10" s="243" customFormat="1">
      <c r="A6706" s="635" t="s">
        <v>2915</v>
      </c>
      <c r="B6706" s="415" t="s">
        <v>2725</v>
      </c>
      <c r="C6706" s="313" t="s">
        <v>2726</v>
      </c>
      <c r="D6706" s="629">
        <v>1991</v>
      </c>
      <c r="E6706" s="451">
        <v>12000</v>
      </c>
      <c r="F6706" s="630" t="s">
        <v>4173</v>
      </c>
      <c r="G6706" s="313" t="s">
        <v>6467</v>
      </c>
      <c r="H6706" s="634">
        <v>44704</v>
      </c>
      <c r="I6706" s="628">
        <f t="shared" si="85"/>
        <v>44704</v>
      </c>
      <c r="J6706" s="632"/>
    </row>
    <row r="6707" spans="1:10" s="243" customFormat="1">
      <c r="A6707" s="635" t="s">
        <v>2915</v>
      </c>
      <c r="B6707" s="415" t="s">
        <v>2725</v>
      </c>
      <c r="C6707" s="313" t="s">
        <v>2726</v>
      </c>
      <c r="D6707" s="629">
        <v>1992</v>
      </c>
      <c r="E6707" s="451">
        <v>8000</v>
      </c>
      <c r="F6707" s="630" t="s">
        <v>6344</v>
      </c>
      <c r="G6707" s="313" t="s">
        <v>6467</v>
      </c>
      <c r="H6707" s="634">
        <v>44704</v>
      </c>
      <c r="I6707" s="628">
        <f t="shared" si="85"/>
        <v>44704</v>
      </c>
      <c r="J6707" s="632"/>
    </row>
    <row r="6708" spans="1:10" s="243" customFormat="1">
      <c r="A6708" s="635" t="s">
        <v>2826</v>
      </c>
      <c r="B6708" s="415" t="s">
        <v>2725</v>
      </c>
      <c r="C6708" s="313" t="s">
        <v>2726</v>
      </c>
      <c r="D6708" s="629">
        <v>1993</v>
      </c>
      <c r="E6708" s="451">
        <v>36000</v>
      </c>
      <c r="F6708" s="630" t="s">
        <v>3196</v>
      </c>
      <c r="G6708" s="313" t="s">
        <v>6467</v>
      </c>
      <c r="H6708" s="634">
        <v>44704</v>
      </c>
      <c r="I6708" s="628">
        <f t="shared" si="85"/>
        <v>44704</v>
      </c>
      <c r="J6708" s="632"/>
    </row>
    <row r="6709" spans="1:10" s="243" customFormat="1">
      <c r="A6709" s="635" t="s">
        <v>2735</v>
      </c>
      <c r="B6709" s="415" t="s">
        <v>2725</v>
      </c>
      <c r="C6709" s="313" t="s">
        <v>2726</v>
      </c>
      <c r="D6709" s="629">
        <v>1994</v>
      </c>
      <c r="E6709" s="451">
        <v>20000</v>
      </c>
      <c r="F6709" s="630" t="s">
        <v>4119</v>
      </c>
      <c r="G6709" s="313" t="s">
        <v>6467</v>
      </c>
      <c r="H6709" s="634">
        <v>44704</v>
      </c>
      <c r="I6709" s="628">
        <f t="shared" si="85"/>
        <v>44704</v>
      </c>
      <c r="J6709" s="632"/>
    </row>
    <row r="6710" spans="1:10" s="243" customFormat="1">
      <c r="A6710" s="635" t="s">
        <v>6661</v>
      </c>
      <c r="B6710" s="415" t="s">
        <v>2725</v>
      </c>
      <c r="C6710" s="313" t="s">
        <v>2726</v>
      </c>
      <c r="D6710" s="629">
        <v>1995</v>
      </c>
      <c r="E6710" s="451">
        <v>10000</v>
      </c>
      <c r="F6710" s="630" t="s">
        <v>6662</v>
      </c>
      <c r="G6710" s="313" t="s">
        <v>6467</v>
      </c>
      <c r="H6710" s="634">
        <v>44704</v>
      </c>
      <c r="I6710" s="628">
        <f t="shared" si="85"/>
        <v>44704</v>
      </c>
      <c r="J6710" s="632"/>
    </row>
    <row r="6711" spans="1:10" s="243" customFormat="1">
      <c r="A6711" s="635" t="s">
        <v>2735</v>
      </c>
      <c r="B6711" s="415" t="s">
        <v>2725</v>
      </c>
      <c r="C6711" s="313" t="s">
        <v>2726</v>
      </c>
      <c r="D6711" s="629">
        <v>1996</v>
      </c>
      <c r="E6711" s="451">
        <v>24000</v>
      </c>
      <c r="F6711" s="630" t="s">
        <v>3435</v>
      </c>
      <c r="G6711" s="313" t="s">
        <v>6467</v>
      </c>
      <c r="H6711" s="634">
        <v>44704</v>
      </c>
      <c r="I6711" s="628">
        <f t="shared" si="85"/>
        <v>44704</v>
      </c>
      <c r="J6711" s="632"/>
    </row>
    <row r="6712" spans="1:10" s="243" customFormat="1">
      <c r="A6712" s="635" t="s">
        <v>2915</v>
      </c>
      <c r="B6712" s="415" t="s">
        <v>2725</v>
      </c>
      <c r="C6712" s="313" t="s">
        <v>2726</v>
      </c>
      <c r="D6712" s="629">
        <v>1997</v>
      </c>
      <c r="E6712" s="451">
        <v>6000</v>
      </c>
      <c r="F6712" s="630" t="s">
        <v>3001</v>
      </c>
      <c r="G6712" s="313" t="s">
        <v>6467</v>
      </c>
      <c r="H6712" s="634">
        <v>44704</v>
      </c>
      <c r="I6712" s="628">
        <f t="shared" si="85"/>
        <v>44704</v>
      </c>
      <c r="J6712" s="632"/>
    </row>
    <row r="6713" spans="1:10" s="243" customFormat="1">
      <c r="A6713" s="635" t="s">
        <v>2735</v>
      </c>
      <c r="B6713" s="415" t="s">
        <v>2725</v>
      </c>
      <c r="C6713" s="313" t="s">
        <v>2726</v>
      </c>
      <c r="D6713" s="629">
        <v>1998</v>
      </c>
      <c r="E6713" s="451">
        <v>36000</v>
      </c>
      <c r="F6713" s="630" t="s">
        <v>3669</v>
      </c>
      <c r="G6713" s="313" t="s">
        <v>6467</v>
      </c>
      <c r="H6713" s="634">
        <v>44704</v>
      </c>
      <c r="I6713" s="628">
        <f t="shared" si="85"/>
        <v>44704</v>
      </c>
      <c r="J6713" s="632"/>
    </row>
    <row r="6714" spans="1:10" s="243" customFormat="1">
      <c r="A6714" s="635" t="s">
        <v>2773</v>
      </c>
      <c r="B6714" s="415" t="s">
        <v>2725</v>
      </c>
      <c r="C6714" s="313" t="s">
        <v>2726</v>
      </c>
      <c r="D6714" s="629">
        <v>1999</v>
      </c>
      <c r="E6714" s="451">
        <v>33000</v>
      </c>
      <c r="F6714" s="630" t="s">
        <v>6663</v>
      </c>
      <c r="G6714" s="313" t="s">
        <v>6467</v>
      </c>
      <c r="H6714" s="634">
        <v>44704</v>
      </c>
      <c r="I6714" s="628">
        <f t="shared" si="85"/>
        <v>44704</v>
      </c>
      <c r="J6714" s="632"/>
    </row>
    <row r="6715" spans="1:10" s="243" customFormat="1">
      <c r="A6715" s="635" t="s">
        <v>2800</v>
      </c>
      <c r="B6715" s="415" t="s">
        <v>2725</v>
      </c>
      <c r="C6715" s="313" t="s">
        <v>2726</v>
      </c>
      <c r="D6715" s="629">
        <v>2000</v>
      </c>
      <c r="E6715" s="451">
        <v>35000</v>
      </c>
      <c r="F6715" s="630" t="s">
        <v>6462</v>
      </c>
      <c r="G6715" s="313" t="s">
        <v>6467</v>
      </c>
      <c r="H6715" s="634">
        <v>44704</v>
      </c>
      <c r="I6715" s="628">
        <f t="shared" si="85"/>
        <v>44704</v>
      </c>
      <c r="J6715" s="632"/>
    </row>
    <row r="6716" spans="1:10" s="243" customFormat="1">
      <c r="A6716" s="635" t="s">
        <v>2735</v>
      </c>
      <c r="B6716" s="415" t="s">
        <v>2725</v>
      </c>
      <c r="C6716" s="313" t="s">
        <v>2726</v>
      </c>
      <c r="D6716" s="629">
        <v>2001</v>
      </c>
      <c r="E6716" s="451">
        <v>26000</v>
      </c>
      <c r="F6716" s="630" t="s">
        <v>3731</v>
      </c>
      <c r="G6716" s="313" t="s">
        <v>6467</v>
      </c>
      <c r="H6716" s="634">
        <v>44704</v>
      </c>
      <c r="I6716" s="628">
        <f t="shared" si="85"/>
        <v>44704</v>
      </c>
      <c r="J6716" s="632"/>
    </row>
    <row r="6717" spans="1:10" s="243" customFormat="1">
      <c r="A6717" s="635" t="s">
        <v>2968</v>
      </c>
      <c r="B6717" s="415" t="s">
        <v>2725</v>
      </c>
      <c r="C6717" s="313" t="s">
        <v>2726</v>
      </c>
      <c r="D6717" s="629">
        <v>2002</v>
      </c>
      <c r="E6717" s="451">
        <v>1500</v>
      </c>
      <c r="F6717" s="630" t="s">
        <v>6664</v>
      </c>
      <c r="G6717" s="313" t="s">
        <v>6467</v>
      </c>
      <c r="H6717" s="634">
        <v>44704</v>
      </c>
      <c r="I6717" s="628">
        <f t="shared" si="85"/>
        <v>44704</v>
      </c>
      <c r="J6717" s="632"/>
    </row>
    <row r="6718" spans="1:10" s="243" customFormat="1">
      <c r="A6718" s="635" t="s">
        <v>2826</v>
      </c>
      <c r="B6718" s="415" t="s">
        <v>2725</v>
      </c>
      <c r="C6718" s="313" t="s">
        <v>2726</v>
      </c>
      <c r="D6718" s="629">
        <v>2003</v>
      </c>
      <c r="E6718" s="451">
        <v>27000</v>
      </c>
      <c r="F6718" s="630" t="s">
        <v>6665</v>
      </c>
      <c r="G6718" s="313" t="s">
        <v>6467</v>
      </c>
      <c r="H6718" s="634">
        <v>44704</v>
      </c>
      <c r="I6718" s="628">
        <f t="shared" si="85"/>
        <v>44704</v>
      </c>
      <c r="J6718" s="632"/>
    </row>
    <row r="6719" spans="1:10" s="243" customFormat="1">
      <c r="A6719" s="635" t="s">
        <v>2789</v>
      </c>
      <c r="B6719" s="415" t="s">
        <v>2725</v>
      </c>
      <c r="C6719" s="313" t="s">
        <v>2726</v>
      </c>
      <c r="D6719" s="629">
        <v>2004</v>
      </c>
      <c r="E6719" s="451">
        <v>25000</v>
      </c>
      <c r="F6719" s="630" t="s">
        <v>6666</v>
      </c>
      <c r="G6719" s="313" t="s">
        <v>6467</v>
      </c>
      <c r="H6719" s="634">
        <v>44705</v>
      </c>
      <c r="I6719" s="628">
        <f t="shared" si="85"/>
        <v>44705</v>
      </c>
      <c r="J6719" s="632"/>
    </row>
    <row r="6720" spans="1:10" s="243" customFormat="1">
      <c r="A6720" s="635" t="s">
        <v>2925</v>
      </c>
      <c r="B6720" s="415" t="s">
        <v>2725</v>
      </c>
      <c r="C6720" s="313" t="s">
        <v>2726</v>
      </c>
      <c r="D6720" s="629">
        <v>2005</v>
      </c>
      <c r="E6720" s="451">
        <v>24000</v>
      </c>
      <c r="F6720" s="630" t="s">
        <v>6338</v>
      </c>
      <c r="G6720" s="313" t="s">
        <v>6467</v>
      </c>
      <c r="H6720" s="634">
        <v>44705</v>
      </c>
      <c r="I6720" s="628">
        <f t="shared" si="85"/>
        <v>44705</v>
      </c>
      <c r="J6720" s="632"/>
    </row>
    <row r="6721" spans="1:10" s="243" customFormat="1" ht="23.25">
      <c r="A6721" s="635" t="s">
        <v>2914</v>
      </c>
      <c r="B6721" s="415" t="s">
        <v>2725</v>
      </c>
      <c r="C6721" s="313" t="s">
        <v>2726</v>
      </c>
      <c r="D6721" s="629">
        <v>2006</v>
      </c>
      <c r="E6721" s="451">
        <v>25000</v>
      </c>
      <c r="F6721" s="630" t="s">
        <v>6667</v>
      </c>
      <c r="G6721" s="313" t="s">
        <v>6467</v>
      </c>
      <c r="H6721" s="634">
        <v>44705</v>
      </c>
      <c r="I6721" s="628">
        <f t="shared" si="85"/>
        <v>44705</v>
      </c>
      <c r="J6721" s="632"/>
    </row>
    <row r="6722" spans="1:10" s="243" customFormat="1">
      <c r="A6722" s="635" t="s">
        <v>2771</v>
      </c>
      <c r="B6722" s="415" t="s">
        <v>2725</v>
      </c>
      <c r="C6722" s="313" t="s">
        <v>2726</v>
      </c>
      <c r="D6722" s="629">
        <v>2007</v>
      </c>
      <c r="E6722" s="451">
        <v>25000</v>
      </c>
      <c r="F6722" s="630" t="s">
        <v>6668</v>
      </c>
      <c r="G6722" s="313" t="s">
        <v>6467</v>
      </c>
      <c r="H6722" s="634">
        <v>44705</v>
      </c>
      <c r="I6722" s="628">
        <f t="shared" si="85"/>
        <v>44705</v>
      </c>
      <c r="J6722" s="632"/>
    </row>
    <row r="6723" spans="1:10" s="243" customFormat="1">
      <c r="A6723" s="635" t="s">
        <v>2751</v>
      </c>
      <c r="B6723" s="415" t="s">
        <v>2725</v>
      </c>
      <c r="C6723" s="313" t="s">
        <v>2726</v>
      </c>
      <c r="D6723" s="629">
        <v>2008</v>
      </c>
      <c r="E6723" s="451">
        <v>11000</v>
      </c>
      <c r="F6723" s="630" t="s">
        <v>4074</v>
      </c>
      <c r="G6723" s="313" t="s">
        <v>6467</v>
      </c>
      <c r="H6723" s="634">
        <v>44705</v>
      </c>
      <c r="I6723" s="628">
        <f t="shared" si="85"/>
        <v>44705</v>
      </c>
      <c r="J6723" s="632"/>
    </row>
    <row r="6724" spans="1:10" s="243" customFormat="1">
      <c r="A6724" s="635" t="s">
        <v>2789</v>
      </c>
      <c r="B6724" s="415" t="s">
        <v>2725</v>
      </c>
      <c r="C6724" s="313" t="s">
        <v>2726</v>
      </c>
      <c r="D6724" s="629">
        <v>2009</v>
      </c>
      <c r="E6724" s="451">
        <v>10000</v>
      </c>
      <c r="F6724" s="630" t="s">
        <v>3379</v>
      </c>
      <c r="G6724" s="313" t="s">
        <v>6467</v>
      </c>
      <c r="H6724" s="634">
        <v>44705</v>
      </c>
      <c r="I6724" s="628">
        <f t="shared" si="85"/>
        <v>44705</v>
      </c>
      <c r="J6724" s="632"/>
    </row>
    <row r="6725" spans="1:10" s="243" customFormat="1">
      <c r="A6725" s="635" t="s">
        <v>2915</v>
      </c>
      <c r="B6725" s="415" t="s">
        <v>2725</v>
      </c>
      <c r="C6725" s="313" t="s">
        <v>2726</v>
      </c>
      <c r="D6725" s="629">
        <v>2010</v>
      </c>
      <c r="E6725" s="451">
        <v>7500</v>
      </c>
      <c r="F6725" s="630" t="s">
        <v>4181</v>
      </c>
      <c r="G6725" s="313" t="s">
        <v>6467</v>
      </c>
      <c r="H6725" s="634">
        <v>44705</v>
      </c>
      <c r="I6725" s="628">
        <f t="shared" si="85"/>
        <v>44705</v>
      </c>
      <c r="J6725" s="632"/>
    </row>
    <row r="6726" spans="1:10" s="243" customFormat="1" ht="23.25">
      <c r="A6726" s="635" t="s">
        <v>2735</v>
      </c>
      <c r="B6726" s="415" t="s">
        <v>2725</v>
      </c>
      <c r="C6726" s="313" t="s">
        <v>2726</v>
      </c>
      <c r="D6726" s="629">
        <v>2011</v>
      </c>
      <c r="E6726" s="451">
        <v>20000</v>
      </c>
      <c r="F6726" s="630" t="s">
        <v>4169</v>
      </c>
      <c r="G6726" s="313" t="s">
        <v>6467</v>
      </c>
      <c r="H6726" s="634">
        <v>44705</v>
      </c>
      <c r="I6726" s="628">
        <f t="shared" ref="I6726:I6789" si="86">H6726+0</f>
        <v>44705</v>
      </c>
      <c r="J6726" s="632"/>
    </row>
    <row r="6727" spans="1:10" s="243" customFormat="1">
      <c r="A6727" s="635" t="s">
        <v>2800</v>
      </c>
      <c r="B6727" s="415" t="s">
        <v>2725</v>
      </c>
      <c r="C6727" s="313" t="s">
        <v>2726</v>
      </c>
      <c r="D6727" s="629">
        <v>2012</v>
      </c>
      <c r="E6727" s="451">
        <v>10000</v>
      </c>
      <c r="F6727" s="630" t="s">
        <v>3192</v>
      </c>
      <c r="G6727" s="313" t="s">
        <v>6467</v>
      </c>
      <c r="H6727" s="634">
        <v>44705</v>
      </c>
      <c r="I6727" s="628">
        <f t="shared" si="86"/>
        <v>44705</v>
      </c>
      <c r="J6727" s="632"/>
    </row>
    <row r="6728" spans="1:10" s="243" customFormat="1" ht="23.25">
      <c r="A6728" s="635" t="s">
        <v>2745</v>
      </c>
      <c r="B6728" s="415" t="s">
        <v>2725</v>
      </c>
      <c r="C6728" s="313" t="s">
        <v>2726</v>
      </c>
      <c r="D6728" s="629">
        <v>2013</v>
      </c>
      <c r="E6728" s="451">
        <v>2614</v>
      </c>
      <c r="F6728" s="630" t="s">
        <v>3800</v>
      </c>
      <c r="G6728" s="313" t="s">
        <v>6467</v>
      </c>
      <c r="H6728" s="634">
        <v>44705</v>
      </c>
      <c r="I6728" s="628">
        <f t="shared" si="86"/>
        <v>44705</v>
      </c>
      <c r="J6728" s="632"/>
    </row>
    <row r="6729" spans="1:10" s="243" customFormat="1" ht="23.25">
      <c r="A6729" s="635" t="s">
        <v>2806</v>
      </c>
      <c r="B6729" s="415" t="s">
        <v>2725</v>
      </c>
      <c r="C6729" s="313" t="s">
        <v>2726</v>
      </c>
      <c r="D6729" s="629">
        <v>2014</v>
      </c>
      <c r="E6729" s="451">
        <v>30000</v>
      </c>
      <c r="F6729" s="630" t="s">
        <v>6401</v>
      </c>
      <c r="G6729" s="313" t="s">
        <v>6467</v>
      </c>
      <c r="H6729" s="634">
        <v>44705</v>
      </c>
      <c r="I6729" s="628">
        <f t="shared" si="86"/>
        <v>44705</v>
      </c>
      <c r="J6729" s="632"/>
    </row>
    <row r="6730" spans="1:10" s="243" customFormat="1">
      <c r="A6730" s="635" t="s">
        <v>2737</v>
      </c>
      <c r="B6730" s="415" t="s">
        <v>2725</v>
      </c>
      <c r="C6730" s="313" t="s">
        <v>2726</v>
      </c>
      <c r="D6730" s="629">
        <v>2015</v>
      </c>
      <c r="E6730" s="451">
        <v>5840</v>
      </c>
      <c r="F6730" s="630" t="s">
        <v>6669</v>
      </c>
      <c r="G6730" s="313" t="s">
        <v>6467</v>
      </c>
      <c r="H6730" s="634">
        <v>44705</v>
      </c>
      <c r="I6730" s="628">
        <f t="shared" si="86"/>
        <v>44705</v>
      </c>
      <c r="J6730" s="632"/>
    </row>
    <row r="6731" spans="1:10" s="243" customFormat="1">
      <c r="A6731" s="635" t="s">
        <v>2767</v>
      </c>
      <c r="B6731" s="415" t="s">
        <v>2725</v>
      </c>
      <c r="C6731" s="313" t="s">
        <v>2726</v>
      </c>
      <c r="D6731" s="629">
        <v>2016</v>
      </c>
      <c r="E6731" s="451">
        <v>36000</v>
      </c>
      <c r="F6731" s="630" t="s">
        <v>6362</v>
      </c>
      <c r="G6731" s="313" t="s">
        <v>6467</v>
      </c>
      <c r="H6731" s="634">
        <v>44705</v>
      </c>
      <c r="I6731" s="628">
        <f t="shared" si="86"/>
        <v>44705</v>
      </c>
      <c r="J6731" s="632"/>
    </row>
    <row r="6732" spans="1:10" s="243" customFormat="1" ht="23.25">
      <c r="A6732" s="635" t="s">
        <v>2834</v>
      </c>
      <c r="B6732" s="415" t="s">
        <v>2725</v>
      </c>
      <c r="C6732" s="313" t="s">
        <v>2726</v>
      </c>
      <c r="D6732" s="629">
        <v>2017</v>
      </c>
      <c r="E6732" s="451">
        <v>21000</v>
      </c>
      <c r="F6732" s="630" t="s">
        <v>3392</v>
      </c>
      <c r="G6732" s="313" t="s">
        <v>6467</v>
      </c>
      <c r="H6732" s="634">
        <v>44705</v>
      </c>
      <c r="I6732" s="628">
        <f t="shared" si="86"/>
        <v>44705</v>
      </c>
      <c r="J6732" s="632"/>
    </row>
    <row r="6733" spans="1:10" s="243" customFormat="1" ht="23.25">
      <c r="A6733" s="635" t="s">
        <v>2925</v>
      </c>
      <c r="B6733" s="415" t="s">
        <v>2725</v>
      </c>
      <c r="C6733" s="313" t="s">
        <v>2726</v>
      </c>
      <c r="D6733" s="629">
        <v>2018</v>
      </c>
      <c r="E6733" s="451">
        <v>12000</v>
      </c>
      <c r="F6733" s="630" t="s">
        <v>3298</v>
      </c>
      <c r="G6733" s="313" t="s">
        <v>6467</v>
      </c>
      <c r="H6733" s="634">
        <v>44705</v>
      </c>
      <c r="I6733" s="628">
        <f t="shared" si="86"/>
        <v>44705</v>
      </c>
      <c r="J6733" s="632"/>
    </row>
    <row r="6734" spans="1:10" s="243" customFormat="1" ht="23.25">
      <c r="A6734" s="635" t="s">
        <v>2745</v>
      </c>
      <c r="B6734" s="415" t="s">
        <v>2732</v>
      </c>
      <c r="C6734" s="313" t="s">
        <v>2726</v>
      </c>
      <c r="D6734" s="629" t="s">
        <v>6634</v>
      </c>
      <c r="E6734" s="451">
        <v>78800</v>
      </c>
      <c r="F6734" s="630" t="s">
        <v>3735</v>
      </c>
      <c r="G6734" s="313" t="s">
        <v>6467</v>
      </c>
      <c r="H6734" s="634">
        <v>44705</v>
      </c>
      <c r="I6734" s="628">
        <f t="shared" si="86"/>
        <v>44705</v>
      </c>
      <c r="J6734" s="632"/>
    </row>
    <row r="6735" spans="1:10" s="243" customFormat="1" ht="23.25">
      <c r="A6735" s="635" t="s">
        <v>2745</v>
      </c>
      <c r="B6735" s="415" t="s">
        <v>2732</v>
      </c>
      <c r="C6735" s="313" t="s">
        <v>2726</v>
      </c>
      <c r="D6735" s="629" t="s">
        <v>6634</v>
      </c>
      <c r="E6735" s="451">
        <v>90000</v>
      </c>
      <c r="F6735" s="630" t="s">
        <v>3735</v>
      </c>
      <c r="G6735" s="313" t="s">
        <v>6467</v>
      </c>
      <c r="H6735" s="634">
        <v>44705</v>
      </c>
      <c r="I6735" s="628">
        <f t="shared" si="86"/>
        <v>44705</v>
      </c>
      <c r="J6735" s="632"/>
    </row>
    <row r="6736" spans="1:10" s="243" customFormat="1">
      <c r="A6736" s="635" t="s">
        <v>2735</v>
      </c>
      <c r="B6736" s="415" t="s">
        <v>2725</v>
      </c>
      <c r="C6736" s="313" t="s">
        <v>2726</v>
      </c>
      <c r="D6736" s="629">
        <v>2021</v>
      </c>
      <c r="E6736" s="451">
        <v>35000</v>
      </c>
      <c r="F6736" s="630" t="s">
        <v>6290</v>
      </c>
      <c r="G6736" s="313" t="s">
        <v>6467</v>
      </c>
      <c r="H6736" s="634">
        <v>44705</v>
      </c>
      <c r="I6736" s="628">
        <f t="shared" si="86"/>
        <v>44705</v>
      </c>
      <c r="J6736" s="632"/>
    </row>
    <row r="6737" spans="1:10" s="243" customFormat="1">
      <c r="A6737" s="635" t="s">
        <v>2966</v>
      </c>
      <c r="B6737" s="415" t="s">
        <v>2725</v>
      </c>
      <c r="C6737" s="313" t="s">
        <v>2726</v>
      </c>
      <c r="D6737" s="629">
        <v>2022</v>
      </c>
      <c r="E6737" s="451">
        <v>24000</v>
      </c>
      <c r="F6737" s="630" t="s">
        <v>3066</v>
      </c>
      <c r="G6737" s="313" t="s">
        <v>6467</v>
      </c>
      <c r="H6737" s="634">
        <v>44705</v>
      </c>
      <c r="I6737" s="628">
        <f t="shared" si="86"/>
        <v>44705</v>
      </c>
      <c r="J6737" s="632"/>
    </row>
    <row r="6738" spans="1:10" s="243" customFormat="1">
      <c r="A6738" s="635" t="s">
        <v>2735</v>
      </c>
      <c r="B6738" s="415" t="s">
        <v>2725</v>
      </c>
      <c r="C6738" s="313" t="s">
        <v>2726</v>
      </c>
      <c r="D6738" s="629">
        <v>2023</v>
      </c>
      <c r="E6738" s="451">
        <v>20000</v>
      </c>
      <c r="F6738" s="630" t="s">
        <v>2989</v>
      </c>
      <c r="G6738" s="313" t="s">
        <v>6467</v>
      </c>
      <c r="H6738" s="634">
        <v>44705</v>
      </c>
      <c r="I6738" s="628">
        <f t="shared" si="86"/>
        <v>44705</v>
      </c>
      <c r="J6738" s="632"/>
    </row>
    <row r="6739" spans="1:10" s="243" customFormat="1">
      <c r="A6739" s="635" t="s">
        <v>2745</v>
      </c>
      <c r="B6739" s="415" t="s">
        <v>2725</v>
      </c>
      <c r="C6739" s="313" t="s">
        <v>2726</v>
      </c>
      <c r="D6739" s="629">
        <v>2024</v>
      </c>
      <c r="E6739" s="451">
        <v>3206.28</v>
      </c>
      <c r="F6739" s="630" t="s">
        <v>3335</v>
      </c>
      <c r="G6739" s="313" t="s">
        <v>6467</v>
      </c>
      <c r="H6739" s="634">
        <v>44705</v>
      </c>
      <c r="I6739" s="628">
        <f t="shared" si="86"/>
        <v>44705</v>
      </c>
      <c r="J6739" s="632"/>
    </row>
    <row r="6740" spans="1:10" s="243" customFormat="1" ht="23.25">
      <c r="A6740" s="635" t="s">
        <v>2745</v>
      </c>
      <c r="B6740" s="415" t="s">
        <v>2725</v>
      </c>
      <c r="C6740" s="313" t="s">
        <v>2726</v>
      </c>
      <c r="D6740" s="629">
        <v>2025</v>
      </c>
      <c r="E6740" s="451">
        <v>4800</v>
      </c>
      <c r="F6740" s="630" t="s">
        <v>3735</v>
      </c>
      <c r="G6740" s="313" t="s">
        <v>6467</v>
      </c>
      <c r="H6740" s="634">
        <v>44705</v>
      </c>
      <c r="I6740" s="628">
        <f t="shared" si="86"/>
        <v>44705</v>
      </c>
      <c r="J6740" s="632"/>
    </row>
    <row r="6741" spans="1:10" s="243" customFormat="1">
      <c r="A6741" s="635" t="s">
        <v>2950</v>
      </c>
      <c r="B6741" s="415" t="s">
        <v>2725</v>
      </c>
      <c r="C6741" s="313" t="s">
        <v>2726</v>
      </c>
      <c r="D6741" s="629">
        <v>2026</v>
      </c>
      <c r="E6741" s="451">
        <v>18814.919999999998</v>
      </c>
      <c r="F6741" s="630" t="s">
        <v>3496</v>
      </c>
      <c r="G6741" s="313" t="s">
        <v>6467</v>
      </c>
      <c r="H6741" s="634">
        <v>44705</v>
      </c>
      <c r="I6741" s="628">
        <f t="shared" si="86"/>
        <v>44705</v>
      </c>
      <c r="J6741" s="632"/>
    </row>
    <row r="6742" spans="1:10" s="243" customFormat="1">
      <c r="A6742" s="635" t="s">
        <v>2950</v>
      </c>
      <c r="B6742" s="415" t="s">
        <v>2725</v>
      </c>
      <c r="C6742" s="313" t="s">
        <v>2726</v>
      </c>
      <c r="D6742" s="629">
        <v>2027</v>
      </c>
      <c r="E6742" s="451">
        <v>4908.4799999999996</v>
      </c>
      <c r="F6742" s="630" t="s">
        <v>3496</v>
      </c>
      <c r="G6742" s="313" t="s">
        <v>6467</v>
      </c>
      <c r="H6742" s="634">
        <v>44705</v>
      </c>
      <c r="I6742" s="628">
        <f t="shared" si="86"/>
        <v>44705</v>
      </c>
      <c r="J6742" s="632"/>
    </row>
    <row r="6743" spans="1:10" s="243" customFormat="1">
      <c r="A6743" s="635" t="s">
        <v>2950</v>
      </c>
      <c r="B6743" s="415" t="s">
        <v>2725</v>
      </c>
      <c r="C6743" s="313" t="s">
        <v>2726</v>
      </c>
      <c r="D6743" s="629">
        <v>2028</v>
      </c>
      <c r="E6743" s="451">
        <v>4237.41</v>
      </c>
      <c r="F6743" s="630" t="s">
        <v>3496</v>
      </c>
      <c r="G6743" s="313" t="s">
        <v>6467</v>
      </c>
      <c r="H6743" s="634">
        <v>44705</v>
      </c>
      <c r="I6743" s="628">
        <f t="shared" si="86"/>
        <v>44705</v>
      </c>
      <c r="J6743" s="632"/>
    </row>
    <row r="6744" spans="1:10" s="243" customFormat="1">
      <c r="A6744" s="635" t="s">
        <v>2950</v>
      </c>
      <c r="B6744" s="415" t="s">
        <v>2725</v>
      </c>
      <c r="C6744" s="313" t="s">
        <v>2726</v>
      </c>
      <c r="D6744" s="629">
        <v>2029</v>
      </c>
      <c r="E6744" s="451">
        <v>973.3</v>
      </c>
      <c r="F6744" s="630" t="s">
        <v>4064</v>
      </c>
      <c r="G6744" s="313" t="s">
        <v>6467</v>
      </c>
      <c r="H6744" s="634">
        <v>44705</v>
      </c>
      <c r="I6744" s="628">
        <f t="shared" si="86"/>
        <v>44705</v>
      </c>
      <c r="J6744" s="632"/>
    </row>
    <row r="6745" spans="1:10" s="243" customFormat="1" ht="23.25">
      <c r="A6745" s="635" t="s">
        <v>6622</v>
      </c>
      <c r="B6745" s="415" t="s">
        <v>2725</v>
      </c>
      <c r="C6745" s="313" t="s">
        <v>2726</v>
      </c>
      <c r="D6745" s="629">
        <v>2030</v>
      </c>
      <c r="E6745" s="451">
        <v>8550</v>
      </c>
      <c r="F6745" s="630" t="s">
        <v>6654</v>
      </c>
      <c r="G6745" s="313" t="s">
        <v>6467</v>
      </c>
      <c r="H6745" s="634">
        <v>44705</v>
      </c>
      <c r="I6745" s="628">
        <f t="shared" si="86"/>
        <v>44705</v>
      </c>
      <c r="J6745" s="632"/>
    </row>
    <row r="6746" spans="1:10" s="243" customFormat="1">
      <c r="A6746" s="635" t="s">
        <v>2966</v>
      </c>
      <c r="B6746" s="415" t="s">
        <v>2725</v>
      </c>
      <c r="C6746" s="313" t="s">
        <v>2726</v>
      </c>
      <c r="D6746" s="629">
        <v>2031</v>
      </c>
      <c r="E6746" s="451">
        <v>27000</v>
      </c>
      <c r="F6746" s="630" t="s">
        <v>6523</v>
      </c>
      <c r="G6746" s="313" t="s">
        <v>6467</v>
      </c>
      <c r="H6746" s="634">
        <v>44705</v>
      </c>
      <c r="I6746" s="628">
        <f t="shared" si="86"/>
        <v>44705</v>
      </c>
      <c r="J6746" s="632"/>
    </row>
    <row r="6747" spans="1:10" s="243" customFormat="1">
      <c r="A6747" s="635" t="s">
        <v>2745</v>
      </c>
      <c r="B6747" s="415" t="s">
        <v>2725</v>
      </c>
      <c r="C6747" s="313" t="s">
        <v>2726</v>
      </c>
      <c r="D6747" s="629">
        <v>2032</v>
      </c>
      <c r="E6747" s="451">
        <v>3591</v>
      </c>
      <c r="F6747" s="630" t="s">
        <v>6635</v>
      </c>
      <c r="G6747" s="313" t="s">
        <v>6467</v>
      </c>
      <c r="H6747" s="634">
        <v>44705</v>
      </c>
      <c r="I6747" s="628">
        <f t="shared" si="86"/>
        <v>44705</v>
      </c>
      <c r="J6747" s="632"/>
    </row>
    <row r="6748" spans="1:10" s="243" customFormat="1">
      <c r="A6748" s="635" t="s">
        <v>2915</v>
      </c>
      <c r="B6748" s="415" t="s">
        <v>2725</v>
      </c>
      <c r="C6748" s="313" t="s">
        <v>2726</v>
      </c>
      <c r="D6748" s="629">
        <v>2033</v>
      </c>
      <c r="E6748" s="451">
        <v>6000</v>
      </c>
      <c r="F6748" s="630" t="s">
        <v>3611</v>
      </c>
      <c r="G6748" s="313" t="s">
        <v>6467</v>
      </c>
      <c r="H6748" s="634">
        <v>44705</v>
      </c>
      <c r="I6748" s="628">
        <f t="shared" si="86"/>
        <v>44705</v>
      </c>
      <c r="J6748" s="632"/>
    </row>
    <row r="6749" spans="1:10" s="243" customFormat="1" ht="23.25">
      <c r="A6749" s="635" t="s">
        <v>2915</v>
      </c>
      <c r="B6749" s="415" t="s">
        <v>2725</v>
      </c>
      <c r="C6749" s="313" t="s">
        <v>2726</v>
      </c>
      <c r="D6749" s="629">
        <v>2034</v>
      </c>
      <c r="E6749" s="451">
        <v>6000</v>
      </c>
      <c r="F6749" s="630" t="s">
        <v>3636</v>
      </c>
      <c r="G6749" s="313" t="s">
        <v>6467</v>
      </c>
      <c r="H6749" s="634">
        <v>44705</v>
      </c>
      <c r="I6749" s="628">
        <f t="shared" si="86"/>
        <v>44705</v>
      </c>
      <c r="J6749" s="632"/>
    </row>
    <row r="6750" spans="1:10" s="243" customFormat="1">
      <c r="A6750" s="635" t="s">
        <v>3900</v>
      </c>
      <c r="B6750" s="415" t="s">
        <v>2725</v>
      </c>
      <c r="C6750" s="313" t="s">
        <v>2726</v>
      </c>
      <c r="D6750" s="629">
        <v>2035</v>
      </c>
      <c r="E6750" s="451">
        <v>30000</v>
      </c>
      <c r="F6750" s="630" t="s">
        <v>4052</v>
      </c>
      <c r="G6750" s="313" t="s">
        <v>6467</v>
      </c>
      <c r="H6750" s="634">
        <v>44705</v>
      </c>
      <c r="I6750" s="628">
        <f t="shared" si="86"/>
        <v>44705</v>
      </c>
      <c r="J6750" s="632"/>
    </row>
    <row r="6751" spans="1:10" s="243" customFormat="1">
      <c r="A6751" s="635" t="s">
        <v>3004</v>
      </c>
      <c r="B6751" s="415" t="s">
        <v>2725</v>
      </c>
      <c r="C6751" s="313" t="s">
        <v>2726</v>
      </c>
      <c r="D6751" s="629">
        <v>2036</v>
      </c>
      <c r="E6751" s="451">
        <v>27000</v>
      </c>
      <c r="F6751" s="630" t="s">
        <v>6471</v>
      </c>
      <c r="G6751" s="313" t="s">
        <v>6467</v>
      </c>
      <c r="H6751" s="634">
        <v>44705</v>
      </c>
      <c r="I6751" s="628">
        <f t="shared" si="86"/>
        <v>44705</v>
      </c>
      <c r="J6751" s="632"/>
    </row>
    <row r="6752" spans="1:10" s="243" customFormat="1">
      <c r="A6752" s="635" t="s">
        <v>2869</v>
      </c>
      <c r="B6752" s="415" t="s">
        <v>2725</v>
      </c>
      <c r="C6752" s="313" t="s">
        <v>2726</v>
      </c>
      <c r="D6752" s="629">
        <v>2037</v>
      </c>
      <c r="E6752" s="451">
        <v>6400</v>
      </c>
      <c r="F6752" s="630" t="s">
        <v>6459</v>
      </c>
      <c r="G6752" s="313" t="s">
        <v>6467</v>
      </c>
      <c r="H6752" s="634">
        <v>44705</v>
      </c>
      <c r="I6752" s="628">
        <f t="shared" si="86"/>
        <v>44705</v>
      </c>
      <c r="J6752" s="632"/>
    </row>
    <row r="6753" spans="1:10" s="243" customFormat="1" ht="23.25">
      <c r="A6753" s="635" t="s">
        <v>4122</v>
      </c>
      <c r="B6753" s="415" t="s">
        <v>2725</v>
      </c>
      <c r="C6753" s="313" t="s">
        <v>2726</v>
      </c>
      <c r="D6753" s="629">
        <v>2038</v>
      </c>
      <c r="E6753" s="451">
        <v>23000</v>
      </c>
      <c r="F6753" s="630" t="s">
        <v>4123</v>
      </c>
      <c r="G6753" s="313" t="s">
        <v>6467</v>
      </c>
      <c r="H6753" s="634">
        <v>44705</v>
      </c>
      <c r="I6753" s="628">
        <f t="shared" si="86"/>
        <v>44705</v>
      </c>
      <c r="J6753" s="632"/>
    </row>
    <row r="6754" spans="1:10" s="243" customFormat="1">
      <c r="A6754" s="635" t="s">
        <v>2869</v>
      </c>
      <c r="B6754" s="415" t="s">
        <v>2725</v>
      </c>
      <c r="C6754" s="313" t="s">
        <v>2726</v>
      </c>
      <c r="D6754" s="629">
        <v>2039</v>
      </c>
      <c r="E6754" s="451">
        <v>24800</v>
      </c>
      <c r="F6754" s="630" t="s">
        <v>2868</v>
      </c>
      <c r="G6754" s="313" t="s">
        <v>6467</v>
      </c>
      <c r="H6754" s="634">
        <v>44705</v>
      </c>
      <c r="I6754" s="628">
        <f t="shared" si="86"/>
        <v>44705</v>
      </c>
      <c r="J6754" s="632"/>
    </row>
    <row r="6755" spans="1:10" s="243" customFormat="1">
      <c r="A6755" s="635" t="s">
        <v>2963</v>
      </c>
      <c r="B6755" s="415" t="s">
        <v>2725</v>
      </c>
      <c r="C6755" s="313" t="s">
        <v>2726</v>
      </c>
      <c r="D6755" s="629">
        <v>2040</v>
      </c>
      <c r="E6755" s="451">
        <v>31000</v>
      </c>
      <c r="F6755" s="630" t="s">
        <v>3234</v>
      </c>
      <c r="G6755" s="313" t="s">
        <v>6467</v>
      </c>
      <c r="H6755" s="634">
        <v>44705</v>
      </c>
      <c r="I6755" s="628">
        <f t="shared" si="86"/>
        <v>44705</v>
      </c>
      <c r="J6755" s="632"/>
    </row>
    <row r="6756" spans="1:10" s="243" customFormat="1" ht="23.25">
      <c r="A6756" s="635" t="s">
        <v>2869</v>
      </c>
      <c r="B6756" s="415" t="s">
        <v>2725</v>
      </c>
      <c r="C6756" s="313" t="s">
        <v>2726</v>
      </c>
      <c r="D6756" s="629">
        <v>2041</v>
      </c>
      <c r="E6756" s="451">
        <v>320</v>
      </c>
      <c r="F6756" s="630" t="s">
        <v>4111</v>
      </c>
      <c r="G6756" s="313" t="s">
        <v>6467</v>
      </c>
      <c r="H6756" s="634">
        <v>44705</v>
      </c>
      <c r="I6756" s="628">
        <f t="shared" si="86"/>
        <v>44705</v>
      </c>
      <c r="J6756" s="632"/>
    </row>
    <row r="6757" spans="1:10" s="243" customFormat="1">
      <c r="A6757" s="635" t="s">
        <v>2869</v>
      </c>
      <c r="B6757" s="415" t="s">
        <v>2725</v>
      </c>
      <c r="C6757" s="313" t="s">
        <v>2726</v>
      </c>
      <c r="D6757" s="629">
        <v>2042</v>
      </c>
      <c r="E6757" s="451">
        <v>256</v>
      </c>
      <c r="F6757" s="630" t="s">
        <v>3229</v>
      </c>
      <c r="G6757" s="313" t="s">
        <v>6467</v>
      </c>
      <c r="H6757" s="634">
        <v>44705</v>
      </c>
      <c r="I6757" s="628">
        <f t="shared" si="86"/>
        <v>44705</v>
      </c>
      <c r="J6757" s="632"/>
    </row>
    <row r="6758" spans="1:10" s="243" customFormat="1">
      <c r="A6758" s="635" t="s">
        <v>2888</v>
      </c>
      <c r="B6758" s="415" t="s">
        <v>2725</v>
      </c>
      <c r="C6758" s="313" t="s">
        <v>2726</v>
      </c>
      <c r="D6758" s="629">
        <v>2043</v>
      </c>
      <c r="E6758" s="451">
        <v>82390</v>
      </c>
      <c r="F6758" s="630" t="s">
        <v>3227</v>
      </c>
      <c r="G6758" s="313" t="s">
        <v>6467</v>
      </c>
      <c r="H6758" s="634">
        <v>44705</v>
      </c>
      <c r="I6758" s="628">
        <f t="shared" si="86"/>
        <v>44705</v>
      </c>
      <c r="J6758" s="632"/>
    </row>
    <row r="6759" spans="1:10" s="243" customFormat="1">
      <c r="A6759" s="635" t="s">
        <v>2888</v>
      </c>
      <c r="B6759" s="415" t="s">
        <v>2725</v>
      </c>
      <c r="C6759" s="313" t="s">
        <v>2726</v>
      </c>
      <c r="D6759" s="629">
        <v>2044</v>
      </c>
      <c r="E6759" s="451">
        <v>8400</v>
      </c>
      <c r="F6759" s="630" t="s">
        <v>3227</v>
      </c>
      <c r="G6759" s="313" t="s">
        <v>6467</v>
      </c>
      <c r="H6759" s="634">
        <v>44705</v>
      </c>
      <c r="I6759" s="628">
        <f t="shared" si="86"/>
        <v>44705</v>
      </c>
      <c r="J6759" s="632"/>
    </row>
    <row r="6760" spans="1:10" s="243" customFormat="1">
      <c r="A6760" s="635" t="s">
        <v>2888</v>
      </c>
      <c r="B6760" s="415" t="s">
        <v>2725</v>
      </c>
      <c r="C6760" s="313" t="s">
        <v>2726</v>
      </c>
      <c r="D6760" s="629">
        <v>2045</v>
      </c>
      <c r="E6760" s="451">
        <v>1530</v>
      </c>
      <c r="F6760" s="630" t="s">
        <v>6459</v>
      </c>
      <c r="G6760" s="313" t="s">
        <v>6467</v>
      </c>
      <c r="H6760" s="634">
        <v>44705</v>
      </c>
      <c r="I6760" s="628">
        <f t="shared" si="86"/>
        <v>44705</v>
      </c>
      <c r="J6760" s="632"/>
    </row>
    <row r="6761" spans="1:10" s="243" customFormat="1">
      <c r="A6761" s="635" t="s">
        <v>2888</v>
      </c>
      <c r="B6761" s="415" t="s">
        <v>2725</v>
      </c>
      <c r="C6761" s="313" t="s">
        <v>2726</v>
      </c>
      <c r="D6761" s="629">
        <v>2046</v>
      </c>
      <c r="E6761" s="451">
        <v>2340</v>
      </c>
      <c r="F6761" s="630" t="s">
        <v>3216</v>
      </c>
      <c r="G6761" s="313" t="s">
        <v>6467</v>
      </c>
      <c r="H6761" s="634">
        <v>44705</v>
      </c>
      <c r="I6761" s="628">
        <f t="shared" si="86"/>
        <v>44705</v>
      </c>
      <c r="J6761" s="632"/>
    </row>
    <row r="6762" spans="1:10" s="243" customFormat="1">
      <c r="A6762" s="635" t="s">
        <v>2888</v>
      </c>
      <c r="B6762" s="415" t="s">
        <v>2725</v>
      </c>
      <c r="C6762" s="313" t="s">
        <v>2726</v>
      </c>
      <c r="D6762" s="629">
        <v>2047</v>
      </c>
      <c r="E6762" s="451">
        <v>45000</v>
      </c>
      <c r="F6762" s="630" t="s">
        <v>3216</v>
      </c>
      <c r="G6762" s="313" t="s">
        <v>6467</v>
      </c>
      <c r="H6762" s="634">
        <v>44705</v>
      </c>
      <c r="I6762" s="628">
        <f t="shared" si="86"/>
        <v>44705</v>
      </c>
      <c r="J6762" s="632"/>
    </row>
    <row r="6763" spans="1:10" s="243" customFormat="1" ht="34.9">
      <c r="A6763" s="635" t="s">
        <v>2888</v>
      </c>
      <c r="B6763" s="415" t="s">
        <v>2725</v>
      </c>
      <c r="C6763" s="313" t="s">
        <v>2726</v>
      </c>
      <c r="D6763" s="629">
        <v>2048</v>
      </c>
      <c r="E6763" s="451">
        <v>45000</v>
      </c>
      <c r="F6763" s="630" t="s">
        <v>3225</v>
      </c>
      <c r="G6763" s="313" t="s">
        <v>6467</v>
      </c>
      <c r="H6763" s="634">
        <v>44705</v>
      </c>
      <c r="I6763" s="628">
        <f t="shared" si="86"/>
        <v>44705</v>
      </c>
      <c r="J6763" s="632"/>
    </row>
    <row r="6764" spans="1:10" s="243" customFormat="1" ht="34.9">
      <c r="A6764" s="635" t="s">
        <v>2888</v>
      </c>
      <c r="B6764" s="415" t="s">
        <v>2725</v>
      </c>
      <c r="C6764" s="313" t="s">
        <v>2726</v>
      </c>
      <c r="D6764" s="629">
        <v>2049</v>
      </c>
      <c r="E6764" s="451">
        <v>1800</v>
      </c>
      <c r="F6764" s="630" t="s">
        <v>3225</v>
      </c>
      <c r="G6764" s="313" t="s">
        <v>6467</v>
      </c>
      <c r="H6764" s="634">
        <v>44705</v>
      </c>
      <c r="I6764" s="628">
        <f t="shared" si="86"/>
        <v>44705</v>
      </c>
      <c r="J6764" s="632"/>
    </row>
    <row r="6765" spans="1:10" s="243" customFormat="1" ht="23.25">
      <c r="A6765" s="635" t="s">
        <v>2745</v>
      </c>
      <c r="B6765" s="415" t="s">
        <v>2732</v>
      </c>
      <c r="C6765" s="313" t="s">
        <v>2726</v>
      </c>
      <c r="D6765" s="629" t="s">
        <v>6634</v>
      </c>
      <c r="E6765" s="451">
        <v>95984</v>
      </c>
      <c r="F6765" s="630" t="s">
        <v>4022</v>
      </c>
      <c r="G6765" s="313" t="s">
        <v>6467</v>
      </c>
      <c r="H6765" s="634">
        <v>44705</v>
      </c>
      <c r="I6765" s="628">
        <f t="shared" si="86"/>
        <v>44705</v>
      </c>
      <c r="J6765" s="632"/>
    </row>
    <row r="6766" spans="1:10" s="243" customFormat="1" ht="23.25">
      <c r="A6766" s="635" t="s">
        <v>2745</v>
      </c>
      <c r="B6766" s="415" t="s">
        <v>2732</v>
      </c>
      <c r="C6766" s="313" t="s">
        <v>2726</v>
      </c>
      <c r="D6766" s="629" t="s">
        <v>6634</v>
      </c>
      <c r="E6766" s="451">
        <v>179970</v>
      </c>
      <c r="F6766" s="630" t="s">
        <v>4022</v>
      </c>
      <c r="G6766" s="313" t="s">
        <v>6467</v>
      </c>
      <c r="H6766" s="634">
        <v>44705</v>
      </c>
      <c r="I6766" s="628">
        <f t="shared" si="86"/>
        <v>44705</v>
      </c>
      <c r="J6766" s="632"/>
    </row>
    <row r="6767" spans="1:10" s="243" customFormat="1">
      <c r="A6767" s="635" t="s">
        <v>2745</v>
      </c>
      <c r="B6767" s="415" t="s">
        <v>2831</v>
      </c>
      <c r="C6767" s="313" t="s">
        <v>2726</v>
      </c>
      <c r="D6767" s="629" t="s">
        <v>3091</v>
      </c>
      <c r="E6767" s="451">
        <v>12950</v>
      </c>
      <c r="F6767" s="630" t="s">
        <v>3375</v>
      </c>
      <c r="G6767" s="313" t="s">
        <v>6467</v>
      </c>
      <c r="H6767" s="634">
        <v>44705</v>
      </c>
      <c r="I6767" s="628">
        <f t="shared" si="86"/>
        <v>44705</v>
      </c>
      <c r="J6767" s="632"/>
    </row>
    <row r="6768" spans="1:10" s="243" customFormat="1" ht="23.25">
      <c r="A6768" s="635" t="s">
        <v>3471</v>
      </c>
      <c r="B6768" s="415" t="s">
        <v>2831</v>
      </c>
      <c r="C6768" s="313" t="s">
        <v>2726</v>
      </c>
      <c r="D6768" s="629" t="s">
        <v>3369</v>
      </c>
      <c r="E6768" s="451">
        <v>15300</v>
      </c>
      <c r="F6768" s="630" t="s">
        <v>3370</v>
      </c>
      <c r="G6768" s="313" t="s">
        <v>6467</v>
      </c>
      <c r="H6768" s="634">
        <v>44705</v>
      </c>
      <c r="I6768" s="628">
        <f t="shared" si="86"/>
        <v>44705</v>
      </c>
      <c r="J6768" s="632"/>
    </row>
    <row r="6769" spans="1:10" s="243" customFormat="1" ht="23.25">
      <c r="A6769" s="635" t="s">
        <v>3560</v>
      </c>
      <c r="B6769" s="415" t="s">
        <v>2831</v>
      </c>
      <c r="C6769" s="313" t="s">
        <v>2726</v>
      </c>
      <c r="D6769" s="629" t="s">
        <v>6670</v>
      </c>
      <c r="E6769" s="451">
        <v>60480</v>
      </c>
      <c r="F6769" s="630" t="s">
        <v>3563</v>
      </c>
      <c r="G6769" s="313" t="s">
        <v>6467</v>
      </c>
      <c r="H6769" s="634">
        <v>44705</v>
      </c>
      <c r="I6769" s="628">
        <f t="shared" si="86"/>
        <v>44705</v>
      </c>
      <c r="J6769" s="632"/>
    </row>
    <row r="6770" spans="1:10" s="243" customFormat="1" ht="23.25">
      <c r="A6770" s="635" t="s">
        <v>3471</v>
      </c>
      <c r="B6770" s="415" t="s">
        <v>2831</v>
      </c>
      <c r="C6770" s="313" t="s">
        <v>2726</v>
      </c>
      <c r="D6770" s="629" t="s">
        <v>6509</v>
      </c>
      <c r="E6770" s="451">
        <v>109200</v>
      </c>
      <c r="F6770" s="630" t="s">
        <v>3999</v>
      </c>
      <c r="G6770" s="313" t="s">
        <v>6467</v>
      </c>
      <c r="H6770" s="634">
        <v>44705</v>
      </c>
      <c r="I6770" s="628">
        <f t="shared" si="86"/>
        <v>44705</v>
      </c>
      <c r="J6770" s="632"/>
    </row>
    <row r="6771" spans="1:10" s="243" customFormat="1" ht="23.25">
      <c r="A6771" s="635" t="s">
        <v>2745</v>
      </c>
      <c r="B6771" s="415" t="s">
        <v>2831</v>
      </c>
      <c r="C6771" s="313" t="s">
        <v>2726</v>
      </c>
      <c r="D6771" s="629" t="s">
        <v>6465</v>
      </c>
      <c r="E6771" s="451">
        <v>62328.1</v>
      </c>
      <c r="F6771" s="630" t="s">
        <v>6671</v>
      </c>
      <c r="G6771" s="313" t="s">
        <v>6467</v>
      </c>
      <c r="H6771" s="634">
        <v>44705</v>
      </c>
      <c r="I6771" s="628">
        <f t="shared" si="86"/>
        <v>44705</v>
      </c>
      <c r="J6771" s="632"/>
    </row>
    <row r="6772" spans="1:10" s="243" customFormat="1">
      <c r="A6772" s="635" t="s">
        <v>3471</v>
      </c>
      <c r="B6772" s="415" t="s">
        <v>2732</v>
      </c>
      <c r="C6772" s="313" t="s">
        <v>2726</v>
      </c>
      <c r="D6772" s="629" t="s">
        <v>6672</v>
      </c>
      <c r="E6772" s="451">
        <v>62549.64</v>
      </c>
      <c r="F6772" s="630" t="s">
        <v>6673</v>
      </c>
      <c r="G6772" s="313" t="s">
        <v>6467</v>
      </c>
      <c r="H6772" s="634">
        <v>44705</v>
      </c>
      <c r="I6772" s="628">
        <f t="shared" si="86"/>
        <v>44705</v>
      </c>
      <c r="J6772" s="632"/>
    </row>
    <row r="6773" spans="1:10" s="243" customFormat="1">
      <c r="A6773" s="635" t="s">
        <v>3471</v>
      </c>
      <c r="B6773" s="415" t="s">
        <v>2732</v>
      </c>
      <c r="C6773" s="313" t="s">
        <v>2726</v>
      </c>
      <c r="D6773" s="629" t="s">
        <v>6672</v>
      </c>
      <c r="E6773" s="451">
        <v>62549.64</v>
      </c>
      <c r="F6773" s="630" t="s">
        <v>6673</v>
      </c>
      <c r="G6773" s="313" t="s">
        <v>6467</v>
      </c>
      <c r="H6773" s="634">
        <v>44705</v>
      </c>
      <c r="I6773" s="628">
        <f t="shared" si="86"/>
        <v>44705</v>
      </c>
      <c r="J6773" s="632"/>
    </row>
    <row r="6774" spans="1:10" s="243" customFormat="1" ht="23.25">
      <c r="A6774" s="635" t="s">
        <v>3471</v>
      </c>
      <c r="B6774" s="415" t="s">
        <v>2732</v>
      </c>
      <c r="C6774" s="313" t="s">
        <v>2726</v>
      </c>
      <c r="D6774" s="629" t="s">
        <v>6672</v>
      </c>
      <c r="E6774" s="451">
        <v>91033.16</v>
      </c>
      <c r="F6774" s="630" t="s">
        <v>6674</v>
      </c>
      <c r="G6774" s="313" t="s">
        <v>6467</v>
      </c>
      <c r="H6774" s="634">
        <v>44705</v>
      </c>
      <c r="I6774" s="628">
        <f t="shared" si="86"/>
        <v>44705</v>
      </c>
      <c r="J6774" s="632"/>
    </row>
    <row r="6775" spans="1:10" s="243" customFormat="1" ht="23.25">
      <c r="A6775" s="635" t="s">
        <v>3471</v>
      </c>
      <c r="B6775" s="415" t="s">
        <v>2732</v>
      </c>
      <c r="C6775" s="313" t="s">
        <v>2726</v>
      </c>
      <c r="D6775" s="629" t="s">
        <v>6672</v>
      </c>
      <c r="E6775" s="451">
        <v>58771.86</v>
      </c>
      <c r="F6775" s="630" t="s">
        <v>6674</v>
      </c>
      <c r="G6775" s="313" t="s">
        <v>6467</v>
      </c>
      <c r="H6775" s="634">
        <v>44705</v>
      </c>
      <c r="I6775" s="628">
        <f t="shared" si="86"/>
        <v>44705</v>
      </c>
      <c r="J6775" s="632"/>
    </row>
    <row r="6776" spans="1:10" s="243" customFormat="1" ht="23.25">
      <c r="A6776" s="635" t="s">
        <v>3471</v>
      </c>
      <c r="B6776" s="415" t="s">
        <v>2732</v>
      </c>
      <c r="C6776" s="313" t="s">
        <v>2726</v>
      </c>
      <c r="D6776" s="629" t="s">
        <v>6672</v>
      </c>
      <c r="E6776" s="451">
        <v>51964.160000000003</v>
      </c>
      <c r="F6776" s="630" t="s">
        <v>3683</v>
      </c>
      <c r="G6776" s="313" t="s">
        <v>6467</v>
      </c>
      <c r="H6776" s="634">
        <v>44705</v>
      </c>
      <c r="I6776" s="628">
        <f t="shared" si="86"/>
        <v>44705</v>
      </c>
      <c r="J6776" s="632"/>
    </row>
    <row r="6777" spans="1:10" s="243" customFormat="1" ht="23.25">
      <c r="A6777" s="635" t="s">
        <v>3471</v>
      </c>
      <c r="B6777" s="415" t="s">
        <v>2732</v>
      </c>
      <c r="C6777" s="313" t="s">
        <v>2726</v>
      </c>
      <c r="D6777" s="629" t="s">
        <v>6672</v>
      </c>
      <c r="E6777" s="451">
        <v>41096.9</v>
      </c>
      <c r="F6777" s="630" t="s">
        <v>3683</v>
      </c>
      <c r="G6777" s="313" t="s">
        <v>6467</v>
      </c>
      <c r="H6777" s="634">
        <v>44705</v>
      </c>
      <c r="I6777" s="628">
        <f t="shared" si="86"/>
        <v>44705</v>
      </c>
      <c r="J6777" s="632"/>
    </row>
    <row r="6778" spans="1:10" s="243" customFormat="1" ht="23.25">
      <c r="A6778" s="635" t="s">
        <v>3471</v>
      </c>
      <c r="B6778" s="415" t="s">
        <v>2732</v>
      </c>
      <c r="C6778" s="313" t="s">
        <v>2726</v>
      </c>
      <c r="D6778" s="629" t="s">
        <v>6672</v>
      </c>
      <c r="E6778" s="451">
        <v>42381.18</v>
      </c>
      <c r="F6778" s="630" t="s">
        <v>3683</v>
      </c>
      <c r="G6778" s="313" t="s">
        <v>6467</v>
      </c>
      <c r="H6778" s="634">
        <v>44705</v>
      </c>
      <c r="I6778" s="628">
        <f t="shared" si="86"/>
        <v>44705</v>
      </c>
      <c r="J6778" s="632"/>
    </row>
    <row r="6779" spans="1:10" s="243" customFormat="1" ht="23.25">
      <c r="A6779" s="635" t="s">
        <v>3471</v>
      </c>
      <c r="B6779" s="415" t="s">
        <v>2732</v>
      </c>
      <c r="C6779" s="313" t="s">
        <v>2726</v>
      </c>
      <c r="D6779" s="629" t="s">
        <v>6672</v>
      </c>
      <c r="E6779" s="451">
        <v>185544.12</v>
      </c>
      <c r="F6779" s="630" t="s">
        <v>3683</v>
      </c>
      <c r="G6779" s="313" t="s">
        <v>6467</v>
      </c>
      <c r="H6779" s="634">
        <v>44705</v>
      </c>
      <c r="I6779" s="628">
        <f t="shared" si="86"/>
        <v>44705</v>
      </c>
      <c r="J6779" s="632"/>
    </row>
    <row r="6780" spans="1:10" s="243" customFormat="1">
      <c r="A6780" s="635" t="s">
        <v>2925</v>
      </c>
      <c r="B6780" s="415" t="s">
        <v>2725</v>
      </c>
      <c r="C6780" s="313" t="s">
        <v>2726</v>
      </c>
      <c r="D6780" s="629">
        <v>2065</v>
      </c>
      <c r="E6780" s="451">
        <v>33000</v>
      </c>
      <c r="F6780" s="630" t="s">
        <v>2772</v>
      </c>
      <c r="G6780" s="313" t="s">
        <v>6467</v>
      </c>
      <c r="H6780" s="634">
        <v>44706</v>
      </c>
      <c r="I6780" s="628">
        <f t="shared" si="86"/>
        <v>44706</v>
      </c>
      <c r="J6780" s="632"/>
    </row>
    <row r="6781" spans="1:10" s="243" customFormat="1">
      <c r="A6781" s="635" t="s">
        <v>2789</v>
      </c>
      <c r="B6781" s="415" t="s">
        <v>2725</v>
      </c>
      <c r="C6781" s="313" t="s">
        <v>2726</v>
      </c>
      <c r="D6781" s="629">
        <v>2066</v>
      </c>
      <c r="E6781" s="451">
        <v>36750</v>
      </c>
      <c r="F6781" s="630" t="s">
        <v>3637</v>
      </c>
      <c r="G6781" s="313" t="s">
        <v>6467</v>
      </c>
      <c r="H6781" s="634">
        <v>44706</v>
      </c>
      <c r="I6781" s="628">
        <f t="shared" si="86"/>
        <v>44706</v>
      </c>
      <c r="J6781" s="632"/>
    </row>
    <row r="6782" spans="1:10" s="243" customFormat="1">
      <c r="A6782" s="635" t="s">
        <v>2789</v>
      </c>
      <c r="B6782" s="415" t="s">
        <v>2725</v>
      </c>
      <c r="C6782" s="313" t="s">
        <v>2726</v>
      </c>
      <c r="D6782" s="629">
        <v>2067</v>
      </c>
      <c r="E6782" s="451">
        <v>30000</v>
      </c>
      <c r="F6782" s="630" t="s">
        <v>3141</v>
      </c>
      <c r="G6782" s="313" t="s">
        <v>6467</v>
      </c>
      <c r="H6782" s="634">
        <v>44706</v>
      </c>
      <c r="I6782" s="628">
        <f t="shared" si="86"/>
        <v>44706</v>
      </c>
      <c r="J6782" s="632"/>
    </row>
    <row r="6783" spans="1:10" s="243" customFormat="1">
      <c r="A6783" s="635" t="s">
        <v>2735</v>
      </c>
      <c r="B6783" s="415" t="s">
        <v>2725</v>
      </c>
      <c r="C6783" s="313" t="s">
        <v>2726</v>
      </c>
      <c r="D6783" s="629">
        <v>2068</v>
      </c>
      <c r="E6783" s="451">
        <v>10500</v>
      </c>
      <c r="F6783" s="630" t="s">
        <v>3896</v>
      </c>
      <c r="G6783" s="313" t="s">
        <v>6467</v>
      </c>
      <c r="H6783" s="634">
        <v>44706</v>
      </c>
      <c r="I6783" s="628">
        <f t="shared" si="86"/>
        <v>44706</v>
      </c>
      <c r="J6783" s="632"/>
    </row>
    <row r="6784" spans="1:10" s="243" customFormat="1">
      <c r="A6784" s="635" t="s">
        <v>2773</v>
      </c>
      <c r="B6784" s="415" t="s">
        <v>2725</v>
      </c>
      <c r="C6784" s="313" t="s">
        <v>2726</v>
      </c>
      <c r="D6784" s="629">
        <v>2069</v>
      </c>
      <c r="E6784" s="451">
        <v>33000</v>
      </c>
      <c r="F6784" s="630" t="s">
        <v>6675</v>
      </c>
      <c r="G6784" s="313" t="s">
        <v>6467</v>
      </c>
      <c r="H6784" s="634">
        <v>44707</v>
      </c>
      <c r="I6784" s="628">
        <f t="shared" si="86"/>
        <v>44707</v>
      </c>
      <c r="J6784" s="632"/>
    </row>
    <row r="6785" spans="1:10" s="243" customFormat="1">
      <c r="A6785" s="635" t="s">
        <v>6676</v>
      </c>
      <c r="B6785" s="415" t="s">
        <v>2725</v>
      </c>
      <c r="C6785" s="313" t="s">
        <v>2726</v>
      </c>
      <c r="D6785" s="629">
        <v>2070</v>
      </c>
      <c r="E6785" s="451">
        <v>30000</v>
      </c>
      <c r="F6785" s="630" t="s">
        <v>6677</v>
      </c>
      <c r="G6785" s="313" t="s">
        <v>6467</v>
      </c>
      <c r="H6785" s="634">
        <v>44707</v>
      </c>
      <c r="I6785" s="628">
        <f t="shared" si="86"/>
        <v>44707</v>
      </c>
      <c r="J6785" s="632"/>
    </row>
    <row r="6786" spans="1:10" s="243" customFormat="1" ht="23.25">
      <c r="A6786" s="635" t="s">
        <v>2914</v>
      </c>
      <c r="B6786" s="415" t="s">
        <v>2725</v>
      </c>
      <c r="C6786" s="313" t="s">
        <v>2726</v>
      </c>
      <c r="D6786" s="629">
        <v>2071</v>
      </c>
      <c r="E6786" s="451">
        <v>36000</v>
      </c>
      <c r="F6786" s="630" t="s">
        <v>6678</v>
      </c>
      <c r="G6786" s="313" t="s">
        <v>6467</v>
      </c>
      <c r="H6786" s="634">
        <v>44707</v>
      </c>
      <c r="I6786" s="628">
        <f t="shared" si="86"/>
        <v>44707</v>
      </c>
      <c r="J6786" s="632"/>
    </row>
    <row r="6787" spans="1:10" s="243" customFormat="1">
      <c r="A6787" s="635" t="s">
        <v>2789</v>
      </c>
      <c r="B6787" s="415" t="s">
        <v>2725</v>
      </c>
      <c r="C6787" s="313" t="s">
        <v>2726</v>
      </c>
      <c r="D6787" s="629">
        <v>2072</v>
      </c>
      <c r="E6787" s="451">
        <v>30000</v>
      </c>
      <c r="F6787" s="630" t="s">
        <v>3659</v>
      </c>
      <c r="G6787" s="313" t="s">
        <v>6467</v>
      </c>
      <c r="H6787" s="634">
        <v>44707</v>
      </c>
      <c r="I6787" s="628">
        <f t="shared" si="86"/>
        <v>44707</v>
      </c>
      <c r="J6787" s="632"/>
    </row>
    <row r="6788" spans="1:10" s="243" customFormat="1">
      <c r="A6788" s="635" t="s">
        <v>2925</v>
      </c>
      <c r="B6788" s="415" t="s">
        <v>2725</v>
      </c>
      <c r="C6788" s="313" t="s">
        <v>2726</v>
      </c>
      <c r="D6788" s="629">
        <v>2073</v>
      </c>
      <c r="E6788" s="451">
        <v>30000</v>
      </c>
      <c r="F6788" s="630" t="s">
        <v>3317</v>
      </c>
      <c r="G6788" s="313" t="s">
        <v>6467</v>
      </c>
      <c r="H6788" s="634">
        <v>44707</v>
      </c>
      <c r="I6788" s="628">
        <f t="shared" si="86"/>
        <v>44707</v>
      </c>
      <c r="J6788" s="632"/>
    </row>
    <row r="6789" spans="1:10" s="243" customFormat="1">
      <c r="A6789" s="635" t="s">
        <v>2955</v>
      </c>
      <c r="B6789" s="415" t="s">
        <v>2725</v>
      </c>
      <c r="C6789" s="313" t="s">
        <v>2726</v>
      </c>
      <c r="D6789" s="629">
        <v>2074</v>
      </c>
      <c r="E6789" s="451">
        <v>30000</v>
      </c>
      <c r="F6789" s="630" t="s">
        <v>6576</v>
      </c>
      <c r="G6789" s="313" t="s">
        <v>6467</v>
      </c>
      <c r="H6789" s="634">
        <v>44707</v>
      </c>
      <c r="I6789" s="628">
        <f t="shared" si="86"/>
        <v>44707</v>
      </c>
      <c r="J6789" s="632"/>
    </row>
    <row r="6790" spans="1:10" s="243" customFormat="1">
      <c r="A6790" s="635" t="s">
        <v>2785</v>
      </c>
      <c r="B6790" s="415" t="s">
        <v>2725</v>
      </c>
      <c r="C6790" s="313" t="s">
        <v>2726</v>
      </c>
      <c r="D6790" s="629">
        <v>2075</v>
      </c>
      <c r="E6790" s="451">
        <v>12000</v>
      </c>
      <c r="F6790" s="630" t="s">
        <v>3359</v>
      </c>
      <c r="G6790" s="313" t="s">
        <v>6467</v>
      </c>
      <c r="H6790" s="634">
        <v>44707</v>
      </c>
      <c r="I6790" s="628">
        <f t="shared" ref="I6790:I6853" si="87">H6790+0</f>
        <v>44707</v>
      </c>
      <c r="J6790" s="632"/>
    </row>
    <row r="6791" spans="1:10" s="243" customFormat="1">
      <c r="A6791" s="635" t="s">
        <v>2724</v>
      </c>
      <c r="B6791" s="415" t="s">
        <v>2725</v>
      </c>
      <c r="C6791" s="313" t="s">
        <v>2726</v>
      </c>
      <c r="D6791" s="629">
        <v>2076</v>
      </c>
      <c r="E6791" s="451">
        <v>15000</v>
      </c>
      <c r="F6791" s="630" t="s">
        <v>6679</v>
      </c>
      <c r="G6791" s="313" t="s">
        <v>6467</v>
      </c>
      <c r="H6791" s="634">
        <v>44707</v>
      </c>
      <c r="I6791" s="628">
        <f t="shared" si="87"/>
        <v>44707</v>
      </c>
      <c r="J6791" s="632"/>
    </row>
    <row r="6792" spans="1:10" s="243" customFormat="1" ht="23.25">
      <c r="A6792" s="635" t="s">
        <v>2849</v>
      </c>
      <c r="B6792" s="415" t="s">
        <v>2725</v>
      </c>
      <c r="C6792" s="313" t="s">
        <v>2726</v>
      </c>
      <c r="D6792" s="629">
        <v>2077</v>
      </c>
      <c r="E6792" s="451">
        <v>33000</v>
      </c>
      <c r="F6792" s="630" t="s">
        <v>4095</v>
      </c>
      <c r="G6792" s="313" t="s">
        <v>6467</v>
      </c>
      <c r="H6792" s="634">
        <v>44707</v>
      </c>
      <c r="I6792" s="628">
        <f t="shared" si="87"/>
        <v>44707</v>
      </c>
      <c r="J6792" s="632"/>
    </row>
    <row r="6793" spans="1:10" s="243" customFormat="1">
      <c r="A6793" s="635" t="s">
        <v>2773</v>
      </c>
      <c r="B6793" s="415" t="s">
        <v>2725</v>
      </c>
      <c r="C6793" s="313" t="s">
        <v>2726</v>
      </c>
      <c r="D6793" s="629">
        <v>2078</v>
      </c>
      <c r="E6793" s="451">
        <v>30000</v>
      </c>
      <c r="F6793" s="630" t="s">
        <v>6680</v>
      </c>
      <c r="G6793" s="313" t="s">
        <v>6467</v>
      </c>
      <c r="H6793" s="634">
        <v>44707</v>
      </c>
      <c r="I6793" s="628">
        <f t="shared" si="87"/>
        <v>44707</v>
      </c>
      <c r="J6793" s="632"/>
    </row>
    <row r="6794" spans="1:10" s="243" customFormat="1">
      <c r="A6794" s="635" t="s">
        <v>3732</v>
      </c>
      <c r="B6794" s="415" t="s">
        <v>2725</v>
      </c>
      <c r="C6794" s="313" t="s">
        <v>2726</v>
      </c>
      <c r="D6794" s="629">
        <v>2079</v>
      </c>
      <c r="E6794" s="451">
        <v>31500</v>
      </c>
      <c r="F6794" s="630" t="s">
        <v>6681</v>
      </c>
      <c r="G6794" s="313" t="s">
        <v>6467</v>
      </c>
      <c r="H6794" s="634">
        <v>44707</v>
      </c>
      <c r="I6794" s="628">
        <f t="shared" si="87"/>
        <v>44707</v>
      </c>
      <c r="J6794" s="632"/>
    </row>
    <row r="6795" spans="1:10" s="243" customFormat="1">
      <c r="A6795" s="635" t="s">
        <v>3551</v>
      </c>
      <c r="B6795" s="415" t="s">
        <v>2725</v>
      </c>
      <c r="C6795" s="313" t="s">
        <v>2726</v>
      </c>
      <c r="D6795" s="629">
        <v>2080</v>
      </c>
      <c r="E6795" s="451">
        <v>6600</v>
      </c>
      <c r="F6795" s="630" t="s">
        <v>6682</v>
      </c>
      <c r="G6795" s="313" t="s">
        <v>6467</v>
      </c>
      <c r="H6795" s="634">
        <v>44707</v>
      </c>
      <c r="I6795" s="628">
        <f t="shared" si="87"/>
        <v>44707</v>
      </c>
      <c r="J6795" s="632"/>
    </row>
    <row r="6796" spans="1:10" s="243" customFormat="1">
      <c r="A6796" s="635" t="s">
        <v>2950</v>
      </c>
      <c r="B6796" s="415" t="s">
        <v>2725</v>
      </c>
      <c r="C6796" s="313" t="s">
        <v>2726</v>
      </c>
      <c r="D6796" s="629">
        <v>2081</v>
      </c>
      <c r="E6796" s="451">
        <v>1448.4</v>
      </c>
      <c r="F6796" s="630" t="s">
        <v>4049</v>
      </c>
      <c r="G6796" s="313" t="s">
        <v>6467</v>
      </c>
      <c r="H6796" s="634">
        <v>44707</v>
      </c>
      <c r="I6796" s="628">
        <f t="shared" si="87"/>
        <v>44707</v>
      </c>
      <c r="J6796" s="632"/>
    </row>
    <row r="6797" spans="1:10" s="243" customFormat="1">
      <c r="A6797" s="635" t="s">
        <v>2950</v>
      </c>
      <c r="B6797" s="415" t="s">
        <v>2725</v>
      </c>
      <c r="C6797" s="313" t="s">
        <v>2726</v>
      </c>
      <c r="D6797" s="629">
        <v>2082</v>
      </c>
      <c r="E6797" s="451">
        <v>472.12</v>
      </c>
      <c r="F6797" s="630" t="s">
        <v>4049</v>
      </c>
      <c r="G6797" s="313" t="s">
        <v>6467</v>
      </c>
      <c r="H6797" s="634">
        <v>44707</v>
      </c>
      <c r="I6797" s="628">
        <f t="shared" si="87"/>
        <v>44707</v>
      </c>
      <c r="J6797" s="632"/>
    </row>
    <row r="6798" spans="1:10" s="243" customFormat="1">
      <c r="A6798" s="635" t="s">
        <v>2950</v>
      </c>
      <c r="B6798" s="415" t="s">
        <v>2725</v>
      </c>
      <c r="C6798" s="313" t="s">
        <v>2726</v>
      </c>
      <c r="D6798" s="629">
        <v>2083</v>
      </c>
      <c r="E6798" s="451">
        <v>610.69000000000005</v>
      </c>
      <c r="F6798" s="630" t="s">
        <v>4049</v>
      </c>
      <c r="G6798" s="313" t="s">
        <v>6467</v>
      </c>
      <c r="H6798" s="634">
        <v>44707</v>
      </c>
      <c r="I6798" s="628">
        <f t="shared" si="87"/>
        <v>44707</v>
      </c>
      <c r="J6798" s="632"/>
    </row>
    <row r="6799" spans="1:10" s="243" customFormat="1" ht="23.25">
      <c r="A6799" s="635" t="s">
        <v>2742</v>
      </c>
      <c r="B6799" s="415" t="s">
        <v>2725</v>
      </c>
      <c r="C6799" s="313" t="s">
        <v>2726</v>
      </c>
      <c r="D6799" s="629">
        <v>2084</v>
      </c>
      <c r="E6799" s="451">
        <v>23541</v>
      </c>
      <c r="F6799" s="630" t="s">
        <v>6683</v>
      </c>
      <c r="G6799" s="313" t="s">
        <v>6467</v>
      </c>
      <c r="H6799" s="634">
        <v>44707</v>
      </c>
      <c r="I6799" s="628">
        <f t="shared" si="87"/>
        <v>44707</v>
      </c>
      <c r="J6799" s="632"/>
    </row>
    <row r="6800" spans="1:10" s="243" customFormat="1">
      <c r="A6800" s="635" t="s">
        <v>2808</v>
      </c>
      <c r="B6800" s="415" t="s">
        <v>2725</v>
      </c>
      <c r="C6800" s="313" t="s">
        <v>2726</v>
      </c>
      <c r="D6800" s="629">
        <v>2085</v>
      </c>
      <c r="E6800" s="451">
        <v>32000</v>
      </c>
      <c r="F6800" s="630" t="s">
        <v>6308</v>
      </c>
      <c r="G6800" s="313" t="s">
        <v>6467</v>
      </c>
      <c r="H6800" s="634">
        <v>44708</v>
      </c>
      <c r="I6800" s="628">
        <f t="shared" si="87"/>
        <v>44708</v>
      </c>
      <c r="J6800" s="632"/>
    </row>
    <row r="6801" spans="1:10" s="243" customFormat="1">
      <c r="A6801" s="635" t="s">
        <v>2825</v>
      </c>
      <c r="B6801" s="415" t="s">
        <v>2725</v>
      </c>
      <c r="C6801" s="313" t="s">
        <v>2726</v>
      </c>
      <c r="D6801" s="629">
        <v>2086</v>
      </c>
      <c r="E6801" s="451">
        <v>12000</v>
      </c>
      <c r="F6801" s="630" t="s">
        <v>6345</v>
      </c>
      <c r="G6801" s="313" t="s">
        <v>6467</v>
      </c>
      <c r="H6801" s="634">
        <v>44708</v>
      </c>
      <c r="I6801" s="628">
        <f t="shared" si="87"/>
        <v>44708</v>
      </c>
      <c r="J6801" s="632"/>
    </row>
    <row r="6802" spans="1:10" s="243" customFormat="1">
      <c r="A6802" s="635" t="s">
        <v>2773</v>
      </c>
      <c r="B6802" s="415" t="s">
        <v>2725</v>
      </c>
      <c r="C6802" s="313" t="s">
        <v>2726</v>
      </c>
      <c r="D6802" s="629">
        <v>2087</v>
      </c>
      <c r="E6802" s="451">
        <v>32000</v>
      </c>
      <c r="F6802" s="630" t="s">
        <v>3989</v>
      </c>
      <c r="G6802" s="313" t="s">
        <v>6467</v>
      </c>
      <c r="H6802" s="634">
        <v>44708</v>
      </c>
      <c r="I6802" s="628">
        <f t="shared" si="87"/>
        <v>44708</v>
      </c>
      <c r="J6802" s="632"/>
    </row>
    <row r="6803" spans="1:10" s="243" customFormat="1">
      <c r="A6803" s="635" t="s">
        <v>2850</v>
      </c>
      <c r="B6803" s="415" t="s">
        <v>2725</v>
      </c>
      <c r="C6803" s="313" t="s">
        <v>2726</v>
      </c>
      <c r="D6803" s="629">
        <v>2088</v>
      </c>
      <c r="E6803" s="451">
        <v>36000</v>
      </c>
      <c r="F6803" s="630" t="s">
        <v>3929</v>
      </c>
      <c r="G6803" s="313" t="s">
        <v>6467</v>
      </c>
      <c r="H6803" s="634">
        <v>44708</v>
      </c>
      <c r="I6803" s="628">
        <f t="shared" si="87"/>
        <v>44708</v>
      </c>
      <c r="J6803" s="632"/>
    </row>
    <row r="6804" spans="1:10" s="243" customFormat="1">
      <c r="A6804" s="635" t="s">
        <v>2806</v>
      </c>
      <c r="B6804" s="415" t="s">
        <v>2725</v>
      </c>
      <c r="C6804" s="313" t="s">
        <v>2726</v>
      </c>
      <c r="D6804" s="629">
        <v>2089</v>
      </c>
      <c r="E6804" s="451">
        <v>20000</v>
      </c>
      <c r="F6804" s="630" t="s">
        <v>4061</v>
      </c>
      <c r="G6804" s="313" t="s">
        <v>6467</v>
      </c>
      <c r="H6804" s="634">
        <v>44711</v>
      </c>
      <c r="I6804" s="628">
        <f t="shared" si="87"/>
        <v>44711</v>
      </c>
      <c r="J6804" s="632"/>
    </row>
    <row r="6805" spans="1:10" s="243" customFormat="1">
      <c r="A6805" s="635" t="s">
        <v>6684</v>
      </c>
      <c r="B6805" s="415" t="s">
        <v>2725</v>
      </c>
      <c r="C6805" s="313" t="s">
        <v>2726</v>
      </c>
      <c r="D6805" s="629">
        <v>2090</v>
      </c>
      <c r="E6805" s="451">
        <v>36000</v>
      </c>
      <c r="F6805" s="630" t="s">
        <v>6685</v>
      </c>
      <c r="G6805" s="313" t="s">
        <v>6467</v>
      </c>
      <c r="H6805" s="634">
        <v>44711</v>
      </c>
      <c r="I6805" s="628">
        <f t="shared" si="87"/>
        <v>44711</v>
      </c>
      <c r="J6805" s="632"/>
    </row>
    <row r="6806" spans="1:10" s="243" customFormat="1">
      <c r="A6806" s="635" t="s">
        <v>2769</v>
      </c>
      <c r="B6806" s="415" t="s">
        <v>2725</v>
      </c>
      <c r="C6806" s="313" t="s">
        <v>2726</v>
      </c>
      <c r="D6806" s="629">
        <v>2091</v>
      </c>
      <c r="E6806" s="451">
        <v>30000</v>
      </c>
      <c r="F6806" s="630" t="s">
        <v>3377</v>
      </c>
      <c r="G6806" s="313" t="s">
        <v>6467</v>
      </c>
      <c r="H6806" s="634">
        <v>44711</v>
      </c>
      <c r="I6806" s="628">
        <f t="shared" si="87"/>
        <v>44711</v>
      </c>
      <c r="J6806" s="632"/>
    </row>
    <row r="6807" spans="1:10" s="243" customFormat="1" ht="23.25">
      <c r="A6807" s="635" t="s">
        <v>6592</v>
      </c>
      <c r="B6807" s="415" t="s">
        <v>2725</v>
      </c>
      <c r="C6807" s="313" t="s">
        <v>2726</v>
      </c>
      <c r="D6807" s="629">
        <v>2092</v>
      </c>
      <c r="E6807" s="451">
        <v>31300</v>
      </c>
      <c r="F6807" s="630" t="s">
        <v>4035</v>
      </c>
      <c r="G6807" s="313" t="s">
        <v>6467</v>
      </c>
      <c r="H6807" s="634">
        <v>44711</v>
      </c>
      <c r="I6807" s="628">
        <f t="shared" si="87"/>
        <v>44711</v>
      </c>
      <c r="J6807" s="632"/>
    </row>
    <row r="6808" spans="1:10" s="243" customFormat="1">
      <c r="A6808" s="635" t="s">
        <v>2789</v>
      </c>
      <c r="B6808" s="415" t="s">
        <v>2725</v>
      </c>
      <c r="C6808" s="313" t="s">
        <v>2726</v>
      </c>
      <c r="D6808" s="629">
        <v>2093</v>
      </c>
      <c r="E6808" s="451">
        <v>35000</v>
      </c>
      <c r="F6808" s="630" t="s">
        <v>6686</v>
      </c>
      <c r="G6808" s="313" t="s">
        <v>6467</v>
      </c>
      <c r="H6808" s="634">
        <v>44711</v>
      </c>
      <c r="I6808" s="628">
        <f t="shared" si="87"/>
        <v>44711</v>
      </c>
      <c r="J6808" s="632"/>
    </row>
    <row r="6809" spans="1:10" s="243" customFormat="1" ht="23.25">
      <c r="A6809" s="635" t="s">
        <v>6592</v>
      </c>
      <c r="B6809" s="415" t="s">
        <v>2725</v>
      </c>
      <c r="C6809" s="313" t="s">
        <v>2726</v>
      </c>
      <c r="D6809" s="629">
        <v>2094</v>
      </c>
      <c r="E6809" s="451">
        <v>21100</v>
      </c>
      <c r="F6809" s="630" t="s">
        <v>4035</v>
      </c>
      <c r="G6809" s="313" t="s">
        <v>6467</v>
      </c>
      <c r="H6809" s="634">
        <v>44711</v>
      </c>
      <c r="I6809" s="628">
        <f t="shared" si="87"/>
        <v>44711</v>
      </c>
      <c r="J6809" s="632"/>
    </row>
    <row r="6810" spans="1:10" s="243" customFormat="1" ht="34.9">
      <c r="A6810" s="635" t="s">
        <v>6592</v>
      </c>
      <c r="B6810" s="415" t="s">
        <v>2725</v>
      </c>
      <c r="C6810" s="313" t="s">
        <v>2726</v>
      </c>
      <c r="D6810" s="629">
        <v>2095</v>
      </c>
      <c r="E6810" s="451">
        <v>20065.900000000001</v>
      </c>
      <c r="F6810" s="630" t="s">
        <v>6583</v>
      </c>
      <c r="G6810" s="313" t="s">
        <v>6467</v>
      </c>
      <c r="H6810" s="634">
        <v>44711</v>
      </c>
      <c r="I6810" s="628">
        <f t="shared" si="87"/>
        <v>44711</v>
      </c>
      <c r="J6810" s="632"/>
    </row>
    <row r="6811" spans="1:10" s="243" customFormat="1" ht="34.9">
      <c r="A6811" s="635" t="s">
        <v>6592</v>
      </c>
      <c r="B6811" s="415" t="s">
        <v>2725</v>
      </c>
      <c r="C6811" s="313" t="s">
        <v>2726</v>
      </c>
      <c r="D6811" s="629">
        <v>2096</v>
      </c>
      <c r="E6811" s="451">
        <v>15806.1</v>
      </c>
      <c r="F6811" s="630" t="s">
        <v>6583</v>
      </c>
      <c r="G6811" s="313" t="s">
        <v>6467</v>
      </c>
      <c r="H6811" s="634">
        <v>44711</v>
      </c>
      <c r="I6811" s="628">
        <f t="shared" si="87"/>
        <v>44711</v>
      </c>
      <c r="J6811" s="632"/>
    </row>
    <row r="6812" spans="1:10" s="243" customFormat="1">
      <c r="A6812" s="635" t="s">
        <v>2749</v>
      </c>
      <c r="B6812" s="415" t="s">
        <v>2725</v>
      </c>
      <c r="C6812" s="313" t="s">
        <v>2726</v>
      </c>
      <c r="D6812" s="629">
        <v>2097</v>
      </c>
      <c r="E6812" s="451">
        <v>36000</v>
      </c>
      <c r="F6812" s="630" t="s">
        <v>6371</v>
      </c>
      <c r="G6812" s="313" t="s">
        <v>6467</v>
      </c>
      <c r="H6812" s="634">
        <v>44711</v>
      </c>
      <c r="I6812" s="628">
        <f t="shared" si="87"/>
        <v>44711</v>
      </c>
      <c r="J6812" s="632"/>
    </row>
    <row r="6813" spans="1:10" s="243" customFormat="1" ht="23.25">
      <c r="A6813" s="635" t="s">
        <v>6592</v>
      </c>
      <c r="B6813" s="415" t="s">
        <v>2725</v>
      </c>
      <c r="C6813" s="313" t="s">
        <v>2726</v>
      </c>
      <c r="D6813" s="629">
        <v>2098</v>
      </c>
      <c r="E6813" s="451">
        <v>21100</v>
      </c>
      <c r="F6813" s="630" t="s">
        <v>4035</v>
      </c>
      <c r="G6813" s="313" t="s">
        <v>6467</v>
      </c>
      <c r="H6813" s="634">
        <v>44711</v>
      </c>
      <c r="I6813" s="628">
        <f t="shared" si="87"/>
        <v>44711</v>
      </c>
      <c r="J6813" s="632"/>
    </row>
    <row r="6814" spans="1:10" s="243" customFormat="1" ht="23.25">
      <c r="A6814" s="635" t="s">
        <v>2745</v>
      </c>
      <c r="B6814" s="415" t="s">
        <v>2725</v>
      </c>
      <c r="C6814" s="313" t="s">
        <v>2726</v>
      </c>
      <c r="D6814" s="629">
        <v>2099</v>
      </c>
      <c r="E6814" s="451">
        <v>3016.87</v>
      </c>
      <c r="F6814" s="630" t="s">
        <v>4105</v>
      </c>
      <c r="G6814" s="313" t="s">
        <v>6467</v>
      </c>
      <c r="H6814" s="634">
        <v>44711</v>
      </c>
      <c r="I6814" s="628">
        <f t="shared" si="87"/>
        <v>44711</v>
      </c>
      <c r="J6814" s="632"/>
    </row>
    <row r="6815" spans="1:10" s="243" customFormat="1" ht="23.25">
      <c r="A6815" s="635" t="s">
        <v>2745</v>
      </c>
      <c r="B6815" s="415" t="s">
        <v>2725</v>
      </c>
      <c r="C6815" s="313" t="s">
        <v>2726</v>
      </c>
      <c r="D6815" s="629">
        <v>2100</v>
      </c>
      <c r="E6815" s="451">
        <v>2800</v>
      </c>
      <c r="F6815" s="630" t="s">
        <v>3735</v>
      </c>
      <c r="G6815" s="313" t="s">
        <v>6467</v>
      </c>
      <c r="H6815" s="634">
        <v>44711</v>
      </c>
      <c r="I6815" s="628">
        <f t="shared" si="87"/>
        <v>44711</v>
      </c>
      <c r="J6815" s="632"/>
    </row>
    <row r="6816" spans="1:10" s="243" customFormat="1">
      <c r="A6816" s="635" t="s">
        <v>3204</v>
      </c>
      <c r="B6816" s="415" t="s">
        <v>2725</v>
      </c>
      <c r="C6816" s="313" t="s">
        <v>2726</v>
      </c>
      <c r="D6816" s="629">
        <v>2101</v>
      </c>
      <c r="E6816" s="451">
        <v>36000</v>
      </c>
      <c r="F6816" s="630" t="s">
        <v>3207</v>
      </c>
      <c r="G6816" s="313" t="s">
        <v>6467</v>
      </c>
      <c r="H6816" s="634">
        <v>44712</v>
      </c>
      <c r="I6816" s="628">
        <f t="shared" si="87"/>
        <v>44712</v>
      </c>
      <c r="J6816" s="632"/>
    </row>
    <row r="6817" spans="1:10" s="243" customFormat="1" ht="23.25">
      <c r="A6817" s="635" t="s">
        <v>6592</v>
      </c>
      <c r="B6817" s="415" t="s">
        <v>2725</v>
      </c>
      <c r="C6817" s="313" t="s">
        <v>2726</v>
      </c>
      <c r="D6817" s="629">
        <v>2102</v>
      </c>
      <c r="E6817" s="451">
        <v>14900</v>
      </c>
      <c r="F6817" s="630" t="s">
        <v>6654</v>
      </c>
      <c r="G6817" s="313" t="s">
        <v>6467</v>
      </c>
      <c r="H6817" s="634">
        <v>44712</v>
      </c>
      <c r="I6817" s="628">
        <f t="shared" si="87"/>
        <v>44712</v>
      </c>
      <c r="J6817" s="632"/>
    </row>
    <row r="6818" spans="1:10" s="243" customFormat="1" ht="23.25">
      <c r="A6818" s="635" t="s">
        <v>2879</v>
      </c>
      <c r="B6818" s="415" t="s">
        <v>2725</v>
      </c>
      <c r="C6818" s="313" t="s">
        <v>2726</v>
      </c>
      <c r="D6818" s="629">
        <v>2103</v>
      </c>
      <c r="E6818" s="451">
        <v>6452</v>
      </c>
      <c r="F6818" s="630" t="s">
        <v>6687</v>
      </c>
      <c r="G6818" s="313" t="s">
        <v>6467</v>
      </c>
      <c r="H6818" s="634">
        <v>44712</v>
      </c>
      <c r="I6818" s="628">
        <f t="shared" si="87"/>
        <v>44712</v>
      </c>
      <c r="J6818" s="632"/>
    </row>
    <row r="6819" spans="1:10" s="243" customFormat="1" ht="34.9">
      <c r="A6819" s="635" t="s">
        <v>6592</v>
      </c>
      <c r="B6819" s="415" t="s">
        <v>2725</v>
      </c>
      <c r="C6819" s="313" t="s">
        <v>2726</v>
      </c>
      <c r="D6819" s="629">
        <v>2104</v>
      </c>
      <c r="E6819" s="451">
        <v>28084</v>
      </c>
      <c r="F6819" s="630" t="s">
        <v>6583</v>
      </c>
      <c r="G6819" s="313" t="s">
        <v>6467</v>
      </c>
      <c r="H6819" s="634">
        <v>44712</v>
      </c>
      <c r="I6819" s="628">
        <f t="shared" si="87"/>
        <v>44712</v>
      </c>
      <c r="J6819" s="632"/>
    </row>
    <row r="6820" spans="1:10" s="243" customFormat="1" ht="23.25">
      <c r="A6820" s="635" t="s">
        <v>6592</v>
      </c>
      <c r="B6820" s="415" t="s">
        <v>2725</v>
      </c>
      <c r="C6820" s="313" t="s">
        <v>2726</v>
      </c>
      <c r="D6820" s="629">
        <v>2105</v>
      </c>
      <c r="E6820" s="451">
        <v>8400</v>
      </c>
      <c r="F6820" s="630" t="s">
        <v>6654</v>
      </c>
      <c r="G6820" s="313" t="s">
        <v>6467</v>
      </c>
      <c r="H6820" s="634">
        <v>44712</v>
      </c>
      <c r="I6820" s="628">
        <f t="shared" si="87"/>
        <v>44712</v>
      </c>
      <c r="J6820" s="632"/>
    </row>
    <row r="6821" spans="1:10" s="243" customFormat="1" ht="23.25">
      <c r="A6821" s="635" t="s">
        <v>3243</v>
      </c>
      <c r="B6821" s="415" t="s">
        <v>2725</v>
      </c>
      <c r="C6821" s="313" t="s">
        <v>2726</v>
      </c>
      <c r="D6821" s="629">
        <v>2107</v>
      </c>
      <c r="E6821" s="451">
        <v>18000</v>
      </c>
      <c r="F6821" s="630" t="s">
        <v>2858</v>
      </c>
      <c r="G6821" s="313" t="s">
        <v>6467</v>
      </c>
      <c r="H6821" s="634">
        <v>44712</v>
      </c>
      <c r="I6821" s="628">
        <f t="shared" si="87"/>
        <v>44712</v>
      </c>
      <c r="J6821" s="632"/>
    </row>
    <row r="6822" spans="1:10" s="243" customFormat="1">
      <c r="A6822" s="635" t="s">
        <v>2805</v>
      </c>
      <c r="B6822" s="415" t="s">
        <v>2725</v>
      </c>
      <c r="C6822" s="313" t="s">
        <v>2726</v>
      </c>
      <c r="D6822" s="629">
        <v>2112</v>
      </c>
      <c r="E6822" s="451">
        <v>500</v>
      </c>
      <c r="F6822" s="630" t="s">
        <v>3214</v>
      </c>
      <c r="G6822" s="313" t="s">
        <v>6467</v>
      </c>
      <c r="H6822" s="634">
        <v>44712</v>
      </c>
      <c r="I6822" s="628">
        <f t="shared" si="87"/>
        <v>44712</v>
      </c>
      <c r="J6822" s="632"/>
    </row>
    <row r="6823" spans="1:10" s="243" customFormat="1">
      <c r="A6823" s="635" t="s">
        <v>2915</v>
      </c>
      <c r="B6823" s="415" t="s">
        <v>2725</v>
      </c>
      <c r="C6823" s="313" t="s">
        <v>2726</v>
      </c>
      <c r="D6823" s="629">
        <v>2113</v>
      </c>
      <c r="E6823" s="451">
        <v>27000</v>
      </c>
      <c r="F6823" s="630" t="s">
        <v>6688</v>
      </c>
      <c r="G6823" s="313" t="s">
        <v>6467</v>
      </c>
      <c r="H6823" s="634">
        <v>44712</v>
      </c>
      <c r="I6823" s="628">
        <f t="shared" si="87"/>
        <v>44712</v>
      </c>
      <c r="J6823" s="632"/>
    </row>
    <row r="6824" spans="1:10" s="243" customFormat="1">
      <c r="A6824" s="635" t="s">
        <v>2915</v>
      </c>
      <c r="B6824" s="415" t="s">
        <v>2725</v>
      </c>
      <c r="C6824" s="313" t="s">
        <v>2726</v>
      </c>
      <c r="D6824" s="629">
        <v>2114</v>
      </c>
      <c r="E6824" s="451">
        <v>21000</v>
      </c>
      <c r="F6824" s="630" t="s">
        <v>6689</v>
      </c>
      <c r="G6824" s="313" t="s">
        <v>6467</v>
      </c>
      <c r="H6824" s="634">
        <v>44712</v>
      </c>
      <c r="I6824" s="628">
        <f t="shared" si="87"/>
        <v>44712</v>
      </c>
      <c r="J6824" s="632"/>
    </row>
    <row r="6825" spans="1:10" s="243" customFormat="1" ht="23.25">
      <c r="A6825" s="635" t="s">
        <v>2904</v>
      </c>
      <c r="B6825" s="415" t="s">
        <v>2725</v>
      </c>
      <c r="C6825" s="313" t="s">
        <v>2726</v>
      </c>
      <c r="D6825" s="629">
        <v>2115</v>
      </c>
      <c r="E6825" s="451">
        <v>16000</v>
      </c>
      <c r="F6825" s="630" t="s">
        <v>6690</v>
      </c>
      <c r="G6825" s="313" t="s">
        <v>6467</v>
      </c>
      <c r="H6825" s="634">
        <v>44712</v>
      </c>
      <c r="I6825" s="628">
        <f t="shared" si="87"/>
        <v>44712</v>
      </c>
      <c r="J6825" s="632"/>
    </row>
    <row r="6826" spans="1:10" s="243" customFormat="1" ht="23.25">
      <c r="A6826" s="635" t="s">
        <v>2773</v>
      </c>
      <c r="B6826" s="415" t="s">
        <v>2725</v>
      </c>
      <c r="C6826" s="313" t="s">
        <v>2726</v>
      </c>
      <c r="D6826" s="629">
        <v>2116</v>
      </c>
      <c r="E6826" s="451">
        <v>28000</v>
      </c>
      <c r="F6826" s="630" t="s">
        <v>3350</v>
      </c>
      <c r="G6826" s="313" t="s">
        <v>6467</v>
      </c>
      <c r="H6826" s="634">
        <v>44713</v>
      </c>
      <c r="I6826" s="628">
        <f t="shared" si="87"/>
        <v>44713</v>
      </c>
      <c r="J6826" s="632"/>
    </row>
    <row r="6827" spans="1:10" s="243" customFormat="1" ht="23.25">
      <c r="A6827" s="635" t="s">
        <v>2773</v>
      </c>
      <c r="B6827" s="415" t="s">
        <v>2725</v>
      </c>
      <c r="C6827" s="313" t="s">
        <v>2726</v>
      </c>
      <c r="D6827" s="629">
        <v>2117</v>
      </c>
      <c r="E6827" s="451">
        <v>26000</v>
      </c>
      <c r="F6827" s="630" t="s">
        <v>6691</v>
      </c>
      <c r="G6827" s="313" t="s">
        <v>6467</v>
      </c>
      <c r="H6827" s="634">
        <v>44713</v>
      </c>
      <c r="I6827" s="628">
        <f t="shared" si="87"/>
        <v>44713</v>
      </c>
      <c r="J6827" s="632"/>
    </row>
    <row r="6828" spans="1:10" s="243" customFormat="1">
      <c r="A6828" s="635" t="s">
        <v>3341</v>
      </c>
      <c r="B6828" s="415" t="s">
        <v>2725</v>
      </c>
      <c r="C6828" s="313" t="s">
        <v>2726</v>
      </c>
      <c r="D6828" s="629">
        <v>2118</v>
      </c>
      <c r="E6828" s="451">
        <v>32000</v>
      </c>
      <c r="F6828" s="630" t="s">
        <v>4019</v>
      </c>
      <c r="G6828" s="313" t="s">
        <v>6467</v>
      </c>
      <c r="H6828" s="634">
        <v>44713</v>
      </c>
      <c r="I6828" s="628">
        <f t="shared" si="87"/>
        <v>44713</v>
      </c>
      <c r="J6828" s="632"/>
    </row>
    <row r="6829" spans="1:10" s="243" customFormat="1" ht="23.25">
      <c r="A6829" s="635" t="s">
        <v>6692</v>
      </c>
      <c r="B6829" s="415" t="s">
        <v>2725</v>
      </c>
      <c r="C6829" s="313" t="s">
        <v>2726</v>
      </c>
      <c r="D6829" s="629">
        <v>2119</v>
      </c>
      <c r="E6829" s="451">
        <v>6962</v>
      </c>
      <c r="F6829" s="630" t="s">
        <v>6693</v>
      </c>
      <c r="G6829" s="313" t="s">
        <v>6467</v>
      </c>
      <c r="H6829" s="634">
        <v>44713</v>
      </c>
      <c r="I6829" s="628">
        <f t="shared" si="87"/>
        <v>44713</v>
      </c>
      <c r="J6829" s="632"/>
    </row>
    <row r="6830" spans="1:10" s="243" customFormat="1" ht="23.25">
      <c r="A6830" s="635" t="s">
        <v>2942</v>
      </c>
      <c r="B6830" s="415" t="s">
        <v>2725</v>
      </c>
      <c r="C6830" s="313" t="s">
        <v>2726</v>
      </c>
      <c r="D6830" s="629">
        <v>2120</v>
      </c>
      <c r="E6830" s="451">
        <v>36000</v>
      </c>
      <c r="F6830" s="630" t="s">
        <v>6694</v>
      </c>
      <c r="G6830" s="313" t="s">
        <v>6467</v>
      </c>
      <c r="H6830" s="634">
        <v>44713</v>
      </c>
      <c r="I6830" s="628">
        <f t="shared" si="87"/>
        <v>44713</v>
      </c>
      <c r="J6830" s="632"/>
    </row>
    <row r="6831" spans="1:10" s="243" customFormat="1">
      <c r="A6831" s="635" t="s">
        <v>2800</v>
      </c>
      <c r="B6831" s="415" t="s">
        <v>2725</v>
      </c>
      <c r="C6831" s="313" t="s">
        <v>2726</v>
      </c>
      <c r="D6831" s="629">
        <v>2121</v>
      </c>
      <c r="E6831" s="451">
        <v>1500</v>
      </c>
      <c r="F6831" s="630" t="s">
        <v>3676</v>
      </c>
      <c r="G6831" s="313" t="s">
        <v>6467</v>
      </c>
      <c r="H6831" s="634">
        <v>44713</v>
      </c>
      <c r="I6831" s="628">
        <f t="shared" si="87"/>
        <v>44713</v>
      </c>
      <c r="J6831" s="632"/>
    </row>
    <row r="6832" spans="1:10" s="243" customFormat="1">
      <c r="A6832" s="635" t="s">
        <v>2800</v>
      </c>
      <c r="B6832" s="415" t="s">
        <v>2725</v>
      </c>
      <c r="C6832" s="313" t="s">
        <v>2726</v>
      </c>
      <c r="D6832" s="629">
        <v>2122</v>
      </c>
      <c r="E6832" s="451">
        <v>1500</v>
      </c>
      <c r="F6832" s="630" t="s">
        <v>3622</v>
      </c>
      <c r="G6832" s="313" t="s">
        <v>6467</v>
      </c>
      <c r="H6832" s="634">
        <v>44713</v>
      </c>
      <c r="I6832" s="628">
        <f t="shared" si="87"/>
        <v>44713</v>
      </c>
      <c r="J6832" s="632"/>
    </row>
    <row r="6833" spans="1:10" s="243" customFormat="1">
      <c r="A6833" s="635" t="s">
        <v>2789</v>
      </c>
      <c r="B6833" s="415" t="s">
        <v>2725</v>
      </c>
      <c r="C6833" s="313" t="s">
        <v>2726</v>
      </c>
      <c r="D6833" s="629">
        <v>2123</v>
      </c>
      <c r="E6833" s="451">
        <v>5000</v>
      </c>
      <c r="F6833" s="630" t="s">
        <v>6695</v>
      </c>
      <c r="G6833" s="313" t="s">
        <v>6467</v>
      </c>
      <c r="H6833" s="634">
        <v>44713</v>
      </c>
      <c r="I6833" s="628">
        <f t="shared" si="87"/>
        <v>44713</v>
      </c>
      <c r="J6833" s="632"/>
    </row>
    <row r="6834" spans="1:10" s="243" customFormat="1">
      <c r="A6834" s="635" t="s">
        <v>2773</v>
      </c>
      <c r="B6834" s="415" t="s">
        <v>2725</v>
      </c>
      <c r="C6834" s="313" t="s">
        <v>2726</v>
      </c>
      <c r="D6834" s="629">
        <v>2126</v>
      </c>
      <c r="E6834" s="451">
        <v>26000</v>
      </c>
      <c r="F6834" s="630" t="s">
        <v>2798</v>
      </c>
      <c r="G6834" s="313" t="s">
        <v>6467</v>
      </c>
      <c r="H6834" s="634">
        <v>44713</v>
      </c>
      <c r="I6834" s="628">
        <f t="shared" si="87"/>
        <v>44713</v>
      </c>
      <c r="J6834" s="632"/>
    </row>
    <row r="6835" spans="1:10" s="243" customFormat="1">
      <c r="A6835" s="635" t="s">
        <v>3439</v>
      </c>
      <c r="B6835" s="415" t="s">
        <v>2725</v>
      </c>
      <c r="C6835" s="313" t="s">
        <v>2726</v>
      </c>
      <c r="D6835" s="629">
        <v>2127</v>
      </c>
      <c r="E6835" s="451">
        <v>29500</v>
      </c>
      <c r="F6835" s="630" t="s">
        <v>3441</v>
      </c>
      <c r="G6835" s="313" t="s">
        <v>6467</v>
      </c>
      <c r="H6835" s="634">
        <v>44713</v>
      </c>
      <c r="I6835" s="628">
        <f t="shared" si="87"/>
        <v>44713</v>
      </c>
      <c r="J6835" s="632"/>
    </row>
    <row r="6836" spans="1:10" s="243" customFormat="1">
      <c r="A6836" s="635" t="s">
        <v>2735</v>
      </c>
      <c r="B6836" s="415" t="s">
        <v>2725</v>
      </c>
      <c r="C6836" s="313" t="s">
        <v>2726</v>
      </c>
      <c r="D6836" s="629">
        <v>2128</v>
      </c>
      <c r="E6836" s="451">
        <v>13000</v>
      </c>
      <c r="F6836" s="630" t="s">
        <v>3070</v>
      </c>
      <c r="G6836" s="313" t="s">
        <v>6467</v>
      </c>
      <c r="H6836" s="634">
        <v>44714</v>
      </c>
      <c r="I6836" s="628">
        <f t="shared" si="87"/>
        <v>44714</v>
      </c>
      <c r="J6836" s="632"/>
    </row>
    <row r="6837" spans="1:10" s="243" customFormat="1">
      <c r="A6837" s="635" t="s">
        <v>2890</v>
      </c>
      <c r="B6837" s="415" t="s">
        <v>2725</v>
      </c>
      <c r="C6837" s="313" t="s">
        <v>2726</v>
      </c>
      <c r="D6837" s="629">
        <v>2129</v>
      </c>
      <c r="E6837" s="451">
        <v>20000</v>
      </c>
      <c r="F6837" s="630" t="s">
        <v>6696</v>
      </c>
      <c r="G6837" s="313" t="s">
        <v>6467</v>
      </c>
      <c r="H6837" s="634">
        <v>44714</v>
      </c>
      <c r="I6837" s="628">
        <f t="shared" si="87"/>
        <v>44714</v>
      </c>
      <c r="J6837" s="632"/>
    </row>
    <row r="6838" spans="1:10" s="243" customFormat="1">
      <c r="A6838" s="635" t="s">
        <v>6293</v>
      </c>
      <c r="B6838" s="415" t="s">
        <v>2725</v>
      </c>
      <c r="C6838" s="313" t="s">
        <v>2726</v>
      </c>
      <c r="D6838" s="629">
        <v>2130</v>
      </c>
      <c r="E6838" s="451">
        <v>13000</v>
      </c>
      <c r="F6838" s="630" t="s">
        <v>3079</v>
      </c>
      <c r="G6838" s="313" t="s">
        <v>6467</v>
      </c>
      <c r="H6838" s="634">
        <v>44714</v>
      </c>
      <c r="I6838" s="628">
        <f t="shared" si="87"/>
        <v>44714</v>
      </c>
      <c r="J6838" s="632"/>
    </row>
    <row r="6839" spans="1:10" s="243" customFormat="1">
      <c r="A6839" s="635" t="s">
        <v>3150</v>
      </c>
      <c r="B6839" s="415" t="s">
        <v>2831</v>
      </c>
      <c r="C6839" s="313" t="s">
        <v>2726</v>
      </c>
      <c r="D6839" s="629" t="s">
        <v>6500</v>
      </c>
      <c r="E6839" s="451">
        <v>198450</v>
      </c>
      <c r="F6839" s="630" t="s">
        <v>3152</v>
      </c>
      <c r="G6839" s="313" t="s">
        <v>6467</v>
      </c>
      <c r="H6839" s="634">
        <v>44714</v>
      </c>
      <c r="I6839" s="628">
        <f t="shared" si="87"/>
        <v>44714</v>
      </c>
      <c r="J6839" s="632"/>
    </row>
    <row r="6840" spans="1:10" s="243" customFormat="1">
      <c r="A6840" s="635" t="s">
        <v>3400</v>
      </c>
      <c r="B6840" s="415" t="s">
        <v>2831</v>
      </c>
      <c r="C6840" s="313" t="s">
        <v>2726</v>
      </c>
      <c r="D6840" s="629" t="s">
        <v>6697</v>
      </c>
      <c r="E6840" s="451">
        <v>86517.6</v>
      </c>
      <c r="F6840" s="630" t="s">
        <v>4198</v>
      </c>
      <c r="G6840" s="313" t="s">
        <v>6467</v>
      </c>
      <c r="H6840" s="634">
        <v>44714</v>
      </c>
      <c r="I6840" s="628">
        <f t="shared" si="87"/>
        <v>44714</v>
      </c>
      <c r="J6840" s="632"/>
    </row>
    <row r="6841" spans="1:10" s="243" customFormat="1">
      <c r="A6841" s="635" t="s">
        <v>3095</v>
      </c>
      <c r="B6841" s="415" t="s">
        <v>3115</v>
      </c>
      <c r="C6841" s="313" t="s">
        <v>2726</v>
      </c>
      <c r="D6841" s="629" t="s">
        <v>6460</v>
      </c>
      <c r="E6841" s="451">
        <v>495659</v>
      </c>
      <c r="F6841" s="630" t="s">
        <v>3705</v>
      </c>
      <c r="G6841" s="313" t="s">
        <v>6467</v>
      </c>
      <c r="H6841" s="634">
        <v>44714</v>
      </c>
      <c r="I6841" s="628">
        <f t="shared" si="87"/>
        <v>44714</v>
      </c>
      <c r="J6841" s="632"/>
    </row>
    <row r="6842" spans="1:10" s="243" customFormat="1">
      <c r="A6842" s="635" t="s">
        <v>2745</v>
      </c>
      <c r="B6842" s="415" t="s">
        <v>2831</v>
      </c>
      <c r="C6842" s="313" t="s">
        <v>2726</v>
      </c>
      <c r="D6842" s="629" t="s">
        <v>6122</v>
      </c>
      <c r="E6842" s="451">
        <v>126896</v>
      </c>
      <c r="F6842" s="630" t="s">
        <v>6698</v>
      </c>
      <c r="G6842" s="313" t="s">
        <v>6467</v>
      </c>
      <c r="H6842" s="634">
        <v>44714</v>
      </c>
      <c r="I6842" s="628">
        <f t="shared" si="87"/>
        <v>44714</v>
      </c>
      <c r="J6842" s="632"/>
    </row>
    <row r="6843" spans="1:10" s="243" customFormat="1">
      <c r="A6843" s="635" t="s">
        <v>2759</v>
      </c>
      <c r="B6843" s="415" t="s">
        <v>2725</v>
      </c>
      <c r="C6843" s="313" t="s">
        <v>2726</v>
      </c>
      <c r="D6843" s="629">
        <v>2135</v>
      </c>
      <c r="E6843" s="451">
        <v>24000</v>
      </c>
      <c r="F6843" s="630" t="s">
        <v>6699</v>
      </c>
      <c r="G6843" s="313" t="s">
        <v>6467</v>
      </c>
      <c r="H6843" s="634">
        <v>44714</v>
      </c>
      <c r="I6843" s="628">
        <f t="shared" si="87"/>
        <v>44714</v>
      </c>
      <c r="J6843" s="632"/>
    </row>
    <row r="6844" spans="1:10" s="243" customFormat="1">
      <c r="A6844" s="635" t="s">
        <v>3485</v>
      </c>
      <c r="B6844" s="415" t="s">
        <v>2732</v>
      </c>
      <c r="C6844" s="313" t="s">
        <v>2726</v>
      </c>
      <c r="D6844" s="629" t="s">
        <v>6700</v>
      </c>
      <c r="E6844" s="451">
        <v>85078.66</v>
      </c>
      <c r="F6844" s="630" t="s">
        <v>3486</v>
      </c>
      <c r="G6844" s="313" t="s">
        <v>6467</v>
      </c>
      <c r="H6844" s="634">
        <v>44714</v>
      </c>
      <c r="I6844" s="628">
        <f t="shared" si="87"/>
        <v>44714</v>
      </c>
      <c r="J6844" s="632"/>
    </row>
    <row r="6845" spans="1:10" s="243" customFormat="1">
      <c r="A6845" s="635" t="s">
        <v>2866</v>
      </c>
      <c r="B6845" s="415" t="s">
        <v>2732</v>
      </c>
      <c r="C6845" s="313" t="s">
        <v>2726</v>
      </c>
      <c r="D6845" s="629" t="s">
        <v>3596</v>
      </c>
      <c r="E6845" s="451">
        <v>191217.96</v>
      </c>
      <c r="F6845" s="630" t="s">
        <v>3597</v>
      </c>
      <c r="G6845" s="313" t="s">
        <v>6467</v>
      </c>
      <c r="H6845" s="634">
        <v>44715</v>
      </c>
      <c r="I6845" s="628">
        <f t="shared" si="87"/>
        <v>44715</v>
      </c>
      <c r="J6845" s="632"/>
    </row>
    <row r="6846" spans="1:10" s="243" customFormat="1">
      <c r="A6846" s="635" t="s">
        <v>3204</v>
      </c>
      <c r="B6846" s="415" t="s">
        <v>2831</v>
      </c>
      <c r="C6846" s="313" t="s">
        <v>2726</v>
      </c>
      <c r="D6846" s="629" t="s">
        <v>3436</v>
      </c>
      <c r="E6846" s="451">
        <v>3630</v>
      </c>
      <c r="F6846" s="630" t="s">
        <v>3207</v>
      </c>
      <c r="G6846" s="313" t="s">
        <v>6467</v>
      </c>
      <c r="H6846" s="634">
        <v>44715</v>
      </c>
      <c r="I6846" s="628">
        <f t="shared" si="87"/>
        <v>44715</v>
      </c>
      <c r="J6846" s="632"/>
    </row>
    <row r="6847" spans="1:10" s="243" customFormat="1">
      <c r="A6847" s="635" t="s">
        <v>2773</v>
      </c>
      <c r="B6847" s="415" t="s">
        <v>2725</v>
      </c>
      <c r="C6847" s="313" t="s">
        <v>2726</v>
      </c>
      <c r="D6847" s="629">
        <v>2139</v>
      </c>
      <c r="E6847" s="451">
        <v>26000</v>
      </c>
      <c r="F6847" s="630" t="s">
        <v>3347</v>
      </c>
      <c r="G6847" s="313" t="s">
        <v>6467</v>
      </c>
      <c r="H6847" s="634">
        <v>44715</v>
      </c>
      <c r="I6847" s="628">
        <f t="shared" si="87"/>
        <v>44715</v>
      </c>
      <c r="J6847" s="632"/>
    </row>
    <row r="6848" spans="1:10" s="243" customFormat="1" ht="23.25">
      <c r="A6848" s="635" t="s">
        <v>2800</v>
      </c>
      <c r="B6848" s="415" t="s">
        <v>2725</v>
      </c>
      <c r="C6848" s="313" t="s">
        <v>2726</v>
      </c>
      <c r="D6848" s="629">
        <v>2140</v>
      </c>
      <c r="E6848" s="451">
        <v>2500</v>
      </c>
      <c r="F6848" s="630" t="s">
        <v>4110</v>
      </c>
      <c r="G6848" s="313" t="s">
        <v>6467</v>
      </c>
      <c r="H6848" s="634">
        <v>44715</v>
      </c>
      <c r="I6848" s="628">
        <f t="shared" si="87"/>
        <v>44715</v>
      </c>
      <c r="J6848" s="632"/>
    </row>
    <row r="6849" spans="1:10" s="243" customFormat="1">
      <c r="A6849" s="635" t="s">
        <v>2875</v>
      </c>
      <c r="B6849" s="415" t="s">
        <v>2732</v>
      </c>
      <c r="C6849" s="313" t="s">
        <v>2726</v>
      </c>
      <c r="D6849" s="629" t="s">
        <v>6701</v>
      </c>
      <c r="E6849" s="451">
        <v>64800</v>
      </c>
      <c r="F6849" s="630" t="s">
        <v>6702</v>
      </c>
      <c r="G6849" s="313" t="s">
        <v>6467</v>
      </c>
      <c r="H6849" s="634">
        <v>44715</v>
      </c>
      <c r="I6849" s="628">
        <f t="shared" si="87"/>
        <v>44715</v>
      </c>
      <c r="J6849" s="632"/>
    </row>
    <row r="6850" spans="1:10" s="243" customFormat="1">
      <c r="A6850" s="635" t="s">
        <v>2766</v>
      </c>
      <c r="B6850" s="415" t="s">
        <v>2725</v>
      </c>
      <c r="C6850" s="313" t="s">
        <v>2726</v>
      </c>
      <c r="D6850" s="629">
        <v>2142</v>
      </c>
      <c r="E6850" s="451">
        <v>30000</v>
      </c>
      <c r="F6850" s="630" t="s">
        <v>6703</v>
      </c>
      <c r="G6850" s="313" t="s">
        <v>6467</v>
      </c>
      <c r="H6850" s="634">
        <v>44718</v>
      </c>
      <c r="I6850" s="628">
        <f t="shared" si="87"/>
        <v>44718</v>
      </c>
      <c r="J6850" s="632"/>
    </row>
    <row r="6851" spans="1:10" s="243" customFormat="1">
      <c r="A6851" s="635" t="s">
        <v>2766</v>
      </c>
      <c r="B6851" s="415" t="s">
        <v>2725</v>
      </c>
      <c r="C6851" s="313" t="s">
        <v>2726</v>
      </c>
      <c r="D6851" s="629">
        <v>2143</v>
      </c>
      <c r="E6851" s="451">
        <v>30000</v>
      </c>
      <c r="F6851" s="630" t="s">
        <v>6704</v>
      </c>
      <c r="G6851" s="313" t="s">
        <v>6467</v>
      </c>
      <c r="H6851" s="634">
        <v>44718</v>
      </c>
      <c r="I6851" s="628">
        <f t="shared" si="87"/>
        <v>44718</v>
      </c>
      <c r="J6851" s="632"/>
    </row>
    <row r="6852" spans="1:10" s="243" customFormat="1">
      <c r="A6852" s="635" t="s">
        <v>2773</v>
      </c>
      <c r="B6852" s="415" t="s">
        <v>2725</v>
      </c>
      <c r="C6852" s="313" t="s">
        <v>2726</v>
      </c>
      <c r="D6852" s="629">
        <v>2144</v>
      </c>
      <c r="E6852" s="451">
        <v>26000</v>
      </c>
      <c r="F6852" s="630" t="s">
        <v>2774</v>
      </c>
      <c r="G6852" s="313" t="s">
        <v>6467</v>
      </c>
      <c r="H6852" s="634">
        <v>44718</v>
      </c>
      <c r="I6852" s="628">
        <f t="shared" si="87"/>
        <v>44718</v>
      </c>
      <c r="J6852" s="632"/>
    </row>
    <row r="6853" spans="1:10" s="243" customFormat="1">
      <c r="A6853" s="635" t="s">
        <v>2791</v>
      </c>
      <c r="B6853" s="415" t="s">
        <v>2725</v>
      </c>
      <c r="C6853" s="313" t="s">
        <v>2726</v>
      </c>
      <c r="D6853" s="629">
        <v>2145</v>
      </c>
      <c r="E6853" s="451">
        <v>10000</v>
      </c>
      <c r="F6853" s="630" t="s">
        <v>3029</v>
      </c>
      <c r="G6853" s="313" t="s">
        <v>6467</v>
      </c>
      <c r="H6853" s="634">
        <v>44718</v>
      </c>
      <c r="I6853" s="628">
        <f t="shared" si="87"/>
        <v>44718</v>
      </c>
      <c r="J6853" s="632"/>
    </row>
    <row r="6854" spans="1:10" s="243" customFormat="1">
      <c r="A6854" s="635" t="s">
        <v>2791</v>
      </c>
      <c r="B6854" s="415" t="s">
        <v>2725</v>
      </c>
      <c r="C6854" s="313" t="s">
        <v>2726</v>
      </c>
      <c r="D6854" s="629">
        <v>2146</v>
      </c>
      <c r="E6854" s="451">
        <v>10000</v>
      </c>
      <c r="F6854" s="630" t="s">
        <v>6705</v>
      </c>
      <c r="G6854" s="313" t="s">
        <v>6467</v>
      </c>
      <c r="H6854" s="634">
        <v>44718</v>
      </c>
      <c r="I6854" s="628">
        <f t="shared" ref="I6854:I6917" si="88">H6854+0</f>
        <v>44718</v>
      </c>
      <c r="J6854" s="632"/>
    </row>
    <row r="6855" spans="1:10" s="243" customFormat="1">
      <c r="A6855" s="635" t="s">
        <v>2789</v>
      </c>
      <c r="B6855" s="415" t="s">
        <v>2725</v>
      </c>
      <c r="C6855" s="313" t="s">
        <v>2726</v>
      </c>
      <c r="D6855" s="629">
        <v>2147</v>
      </c>
      <c r="E6855" s="451">
        <v>20000</v>
      </c>
      <c r="F6855" s="630" t="s">
        <v>3255</v>
      </c>
      <c r="G6855" s="313" t="s">
        <v>6467</v>
      </c>
      <c r="H6855" s="634">
        <v>44718</v>
      </c>
      <c r="I6855" s="628">
        <f t="shared" si="88"/>
        <v>44718</v>
      </c>
      <c r="J6855" s="632"/>
    </row>
    <row r="6856" spans="1:10" s="243" customFormat="1">
      <c r="A6856" s="635" t="s">
        <v>2850</v>
      </c>
      <c r="B6856" s="415" t="s">
        <v>2725</v>
      </c>
      <c r="C6856" s="313" t="s">
        <v>2726</v>
      </c>
      <c r="D6856" s="629">
        <v>2148</v>
      </c>
      <c r="E6856" s="451">
        <v>20000</v>
      </c>
      <c r="F6856" s="630" t="s">
        <v>3988</v>
      </c>
      <c r="G6856" s="313" t="s">
        <v>6467</v>
      </c>
      <c r="H6856" s="634">
        <v>44718</v>
      </c>
      <c r="I6856" s="628">
        <f t="shared" si="88"/>
        <v>44718</v>
      </c>
      <c r="J6856" s="632"/>
    </row>
    <row r="6857" spans="1:10" s="243" customFormat="1">
      <c r="A6857" s="635" t="s">
        <v>2742</v>
      </c>
      <c r="B6857" s="415" t="s">
        <v>2725</v>
      </c>
      <c r="C6857" s="313" t="s">
        <v>2726</v>
      </c>
      <c r="D6857" s="629">
        <v>2149</v>
      </c>
      <c r="E6857" s="451">
        <v>1800</v>
      </c>
      <c r="F6857" s="630" t="s">
        <v>3143</v>
      </c>
      <c r="G6857" s="313" t="s">
        <v>6467</v>
      </c>
      <c r="H6857" s="634">
        <v>44718</v>
      </c>
      <c r="I6857" s="628">
        <f t="shared" si="88"/>
        <v>44718</v>
      </c>
      <c r="J6857" s="632"/>
    </row>
    <row r="6858" spans="1:10" s="243" customFormat="1">
      <c r="A6858" s="635" t="s">
        <v>2749</v>
      </c>
      <c r="B6858" s="415" t="s">
        <v>2725</v>
      </c>
      <c r="C6858" s="313" t="s">
        <v>2726</v>
      </c>
      <c r="D6858" s="629">
        <v>2150</v>
      </c>
      <c r="E6858" s="451">
        <v>20000</v>
      </c>
      <c r="F6858" s="630" t="s">
        <v>3137</v>
      </c>
      <c r="G6858" s="313" t="s">
        <v>6467</v>
      </c>
      <c r="H6858" s="634">
        <v>44718</v>
      </c>
      <c r="I6858" s="628">
        <f t="shared" si="88"/>
        <v>44718</v>
      </c>
      <c r="J6858" s="632"/>
    </row>
    <row r="6859" spans="1:10" s="243" customFormat="1">
      <c r="A6859" s="635" t="s">
        <v>2806</v>
      </c>
      <c r="B6859" s="415" t="s">
        <v>2725</v>
      </c>
      <c r="C6859" s="313" t="s">
        <v>2726</v>
      </c>
      <c r="D6859" s="629">
        <v>2151</v>
      </c>
      <c r="E6859" s="451">
        <v>20000</v>
      </c>
      <c r="F6859" s="630" t="s">
        <v>3795</v>
      </c>
      <c r="G6859" s="313" t="s">
        <v>6467</v>
      </c>
      <c r="H6859" s="634">
        <v>44718</v>
      </c>
      <c r="I6859" s="628">
        <f t="shared" si="88"/>
        <v>44718</v>
      </c>
      <c r="J6859" s="632"/>
    </row>
    <row r="6860" spans="1:10" s="243" customFormat="1">
      <c r="A6860" s="635" t="s">
        <v>2797</v>
      </c>
      <c r="B6860" s="415" t="s">
        <v>2725</v>
      </c>
      <c r="C6860" s="313" t="s">
        <v>2726</v>
      </c>
      <c r="D6860" s="629">
        <v>2152</v>
      </c>
      <c r="E6860" s="451">
        <v>20000</v>
      </c>
      <c r="F6860" s="630" t="s">
        <v>4008</v>
      </c>
      <c r="G6860" s="313" t="s">
        <v>6467</v>
      </c>
      <c r="H6860" s="634">
        <v>44718</v>
      </c>
      <c r="I6860" s="628">
        <f t="shared" si="88"/>
        <v>44718</v>
      </c>
      <c r="J6860" s="632"/>
    </row>
    <row r="6861" spans="1:10" s="243" customFormat="1">
      <c r="A6861" s="635" t="s">
        <v>2808</v>
      </c>
      <c r="B6861" s="415" t="s">
        <v>2725</v>
      </c>
      <c r="C6861" s="313" t="s">
        <v>2726</v>
      </c>
      <c r="D6861" s="629">
        <v>2153</v>
      </c>
      <c r="E6861" s="451">
        <v>26000</v>
      </c>
      <c r="F6861" s="630" t="s">
        <v>3248</v>
      </c>
      <c r="G6861" s="313" t="s">
        <v>6467</v>
      </c>
      <c r="H6861" s="634">
        <v>44718</v>
      </c>
      <c r="I6861" s="628">
        <f t="shared" si="88"/>
        <v>44718</v>
      </c>
      <c r="J6861" s="632"/>
    </row>
    <row r="6862" spans="1:10" s="243" customFormat="1">
      <c r="A6862" s="635" t="s">
        <v>2925</v>
      </c>
      <c r="B6862" s="415" t="s">
        <v>2732</v>
      </c>
      <c r="C6862" s="313" t="s">
        <v>2726</v>
      </c>
      <c r="D6862" s="629" t="s">
        <v>6706</v>
      </c>
      <c r="E6862" s="451">
        <v>40000</v>
      </c>
      <c r="F6862" s="630" t="s">
        <v>3383</v>
      </c>
      <c r="G6862" s="313" t="s">
        <v>6467</v>
      </c>
      <c r="H6862" s="634">
        <v>44718</v>
      </c>
      <c r="I6862" s="628">
        <f t="shared" si="88"/>
        <v>44718</v>
      </c>
      <c r="J6862" s="632"/>
    </row>
    <row r="6863" spans="1:10" s="243" customFormat="1">
      <c r="A6863" s="635" t="s">
        <v>6707</v>
      </c>
      <c r="B6863" s="415" t="s">
        <v>2732</v>
      </c>
      <c r="C6863" s="313" t="s">
        <v>2726</v>
      </c>
      <c r="D6863" s="629" t="s">
        <v>6708</v>
      </c>
      <c r="E6863" s="451">
        <v>50000</v>
      </c>
      <c r="F6863" s="630" t="s">
        <v>3765</v>
      </c>
      <c r="G6863" s="313" t="s">
        <v>6467</v>
      </c>
      <c r="H6863" s="634">
        <v>44718</v>
      </c>
      <c r="I6863" s="628">
        <f t="shared" si="88"/>
        <v>44718</v>
      </c>
      <c r="J6863" s="632"/>
    </row>
    <row r="6864" spans="1:10" s="243" customFormat="1">
      <c r="A6864" s="635" t="s">
        <v>2773</v>
      </c>
      <c r="B6864" s="415" t="s">
        <v>2725</v>
      </c>
      <c r="C6864" s="313" t="s">
        <v>2726</v>
      </c>
      <c r="D6864" s="629">
        <v>2156</v>
      </c>
      <c r="E6864" s="451">
        <v>24000</v>
      </c>
      <c r="F6864" s="630" t="s">
        <v>3359</v>
      </c>
      <c r="G6864" s="313" t="s">
        <v>6467</v>
      </c>
      <c r="H6864" s="634">
        <v>44718</v>
      </c>
      <c r="I6864" s="628">
        <f t="shared" si="88"/>
        <v>44718</v>
      </c>
      <c r="J6864" s="632"/>
    </row>
    <row r="6865" spans="1:10" s="243" customFormat="1">
      <c r="A6865" s="635" t="s">
        <v>3173</v>
      </c>
      <c r="B6865" s="415" t="s">
        <v>2725</v>
      </c>
      <c r="C6865" s="313" t="s">
        <v>2726</v>
      </c>
      <c r="D6865" s="629">
        <v>2157</v>
      </c>
      <c r="E6865" s="451">
        <v>22000</v>
      </c>
      <c r="F6865" s="630" t="s">
        <v>6249</v>
      </c>
      <c r="G6865" s="313" t="s">
        <v>6467</v>
      </c>
      <c r="H6865" s="634">
        <v>44718</v>
      </c>
      <c r="I6865" s="628">
        <f t="shared" si="88"/>
        <v>44718</v>
      </c>
      <c r="J6865" s="632"/>
    </row>
    <row r="6866" spans="1:10" s="243" customFormat="1" ht="23.25">
      <c r="A6866" s="635" t="s">
        <v>6330</v>
      </c>
      <c r="B6866" s="415" t="s">
        <v>2732</v>
      </c>
      <c r="C6866" s="313" t="s">
        <v>2726</v>
      </c>
      <c r="D6866" s="629" t="s">
        <v>2928</v>
      </c>
      <c r="E6866" s="451">
        <v>20650</v>
      </c>
      <c r="F6866" s="630" t="s">
        <v>2930</v>
      </c>
      <c r="G6866" s="313" t="s">
        <v>6467</v>
      </c>
      <c r="H6866" s="634">
        <v>44718</v>
      </c>
      <c r="I6866" s="628">
        <f t="shared" si="88"/>
        <v>44718</v>
      </c>
      <c r="J6866" s="632"/>
    </row>
    <row r="6867" spans="1:10" s="243" customFormat="1" ht="23.25">
      <c r="A6867" s="635" t="s">
        <v>2745</v>
      </c>
      <c r="B6867" s="415" t="s">
        <v>2725</v>
      </c>
      <c r="C6867" s="313" t="s">
        <v>2726</v>
      </c>
      <c r="D6867" s="629">
        <v>2159</v>
      </c>
      <c r="E6867" s="451">
        <v>10049.99</v>
      </c>
      <c r="F6867" s="630" t="s">
        <v>6254</v>
      </c>
      <c r="G6867" s="313" t="s">
        <v>6467</v>
      </c>
      <c r="H6867" s="634">
        <v>44718</v>
      </c>
      <c r="I6867" s="628">
        <f t="shared" si="88"/>
        <v>44718</v>
      </c>
      <c r="J6867" s="632"/>
    </row>
    <row r="6868" spans="1:10" s="243" customFormat="1" ht="23.25">
      <c r="A6868" s="635" t="s">
        <v>6330</v>
      </c>
      <c r="B6868" s="415" t="s">
        <v>2732</v>
      </c>
      <c r="C6868" s="313" t="s">
        <v>2726</v>
      </c>
      <c r="D6868" s="629" t="s">
        <v>2929</v>
      </c>
      <c r="E6868" s="451">
        <v>20650</v>
      </c>
      <c r="F6868" s="630" t="s">
        <v>2930</v>
      </c>
      <c r="G6868" s="313" t="s">
        <v>6467</v>
      </c>
      <c r="H6868" s="634">
        <v>44718</v>
      </c>
      <c r="I6868" s="628">
        <f t="shared" si="88"/>
        <v>44718</v>
      </c>
      <c r="J6868" s="632"/>
    </row>
    <row r="6869" spans="1:10" s="243" customFormat="1" ht="23.25">
      <c r="A6869" s="635" t="s">
        <v>3208</v>
      </c>
      <c r="B6869" s="415" t="s">
        <v>2725</v>
      </c>
      <c r="C6869" s="313" t="s">
        <v>2726</v>
      </c>
      <c r="D6869" s="629">
        <v>2161</v>
      </c>
      <c r="E6869" s="451">
        <v>26280</v>
      </c>
      <c r="F6869" s="630" t="s">
        <v>3374</v>
      </c>
      <c r="G6869" s="313" t="s">
        <v>6467</v>
      </c>
      <c r="H6869" s="634">
        <v>44718</v>
      </c>
      <c r="I6869" s="628">
        <f t="shared" si="88"/>
        <v>44718</v>
      </c>
      <c r="J6869" s="632"/>
    </row>
    <row r="6870" spans="1:10" s="243" customFormat="1">
      <c r="A6870" s="635" t="s">
        <v>2771</v>
      </c>
      <c r="B6870" s="415" t="s">
        <v>2725</v>
      </c>
      <c r="C6870" s="313" t="s">
        <v>2726</v>
      </c>
      <c r="D6870" s="629">
        <v>2162</v>
      </c>
      <c r="E6870" s="451">
        <v>13000</v>
      </c>
      <c r="F6870" s="630" t="s">
        <v>2871</v>
      </c>
      <c r="G6870" s="313" t="s">
        <v>6467</v>
      </c>
      <c r="H6870" s="634">
        <v>44718</v>
      </c>
      <c r="I6870" s="628">
        <f t="shared" si="88"/>
        <v>44718</v>
      </c>
      <c r="J6870" s="632"/>
    </row>
    <row r="6871" spans="1:10" s="243" customFormat="1">
      <c r="A6871" s="635" t="s">
        <v>2749</v>
      </c>
      <c r="B6871" s="415" t="s">
        <v>2725</v>
      </c>
      <c r="C6871" s="313" t="s">
        <v>2726</v>
      </c>
      <c r="D6871" s="629">
        <v>2163</v>
      </c>
      <c r="E6871" s="451">
        <v>20000</v>
      </c>
      <c r="F6871" s="630" t="s">
        <v>2908</v>
      </c>
      <c r="G6871" s="313" t="s">
        <v>6467</v>
      </c>
      <c r="H6871" s="634">
        <v>44718</v>
      </c>
      <c r="I6871" s="628">
        <f t="shared" si="88"/>
        <v>44718</v>
      </c>
      <c r="J6871" s="632"/>
    </row>
    <row r="6872" spans="1:10" s="243" customFormat="1" ht="23.25">
      <c r="A6872" s="635" t="s">
        <v>2797</v>
      </c>
      <c r="B6872" s="415" t="s">
        <v>2725</v>
      </c>
      <c r="C6872" s="313" t="s">
        <v>2726</v>
      </c>
      <c r="D6872" s="629">
        <v>2164</v>
      </c>
      <c r="E6872" s="451">
        <v>20000</v>
      </c>
      <c r="F6872" s="630" t="s">
        <v>3500</v>
      </c>
      <c r="G6872" s="313" t="s">
        <v>6467</v>
      </c>
      <c r="H6872" s="634">
        <v>44718</v>
      </c>
      <c r="I6872" s="628">
        <f t="shared" si="88"/>
        <v>44718</v>
      </c>
      <c r="J6872" s="632"/>
    </row>
    <row r="6873" spans="1:10" s="243" customFormat="1">
      <c r="A6873" s="635" t="s">
        <v>2785</v>
      </c>
      <c r="B6873" s="415" t="s">
        <v>2725</v>
      </c>
      <c r="C6873" s="313" t="s">
        <v>2726</v>
      </c>
      <c r="D6873" s="629">
        <v>2165</v>
      </c>
      <c r="E6873" s="451">
        <v>10000</v>
      </c>
      <c r="F6873" s="630" t="s">
        <v>3516</v>
      </c>
      <c r="G6873" s="313" t="s">
        <v>6467</v>
      </c>
      <c r="H6873" s="634">
        <v>44718</v>
      </c>
      <c r="I6873" s="628">
        <f t="shared" si="88"/>
        <v>44718</v>
      </c>
      <c r="J6873" s="632"/>
    </row>
    <row r="6874" spans="1:10" s="243" customFormat="1" ht="23.25">
      <c r="A6874" s="635" t="s">
        <v>2985</v>
      </c>
      <c r="B6874" s="415" t="s">
        <v>2725</v>
      </c>
      <c r="C6874" s="313" t="s">
        <v>2726</v>
      </c>
      <c r="D6874" s="629">
        <v>2166</v>
      </c>
      <c r="E6874" s="451">
        <v>11000</v>
      </c>
      <c r="F6874" s="630" t="s">
        <v>2986</v>
      </c>
      <c r="G6874" s="313" t="s">
        <v>6467</v>
      </c>
      <c r="H6874" s="634">
        <v>44718</v>
      </c>
      <c r="I6874" s="628">
        <f t="shared" si="88"/>
        <v>44718</v>
      </c>
      <c r="J6874" s="632"/>
    </row>
    <row r="6875" spans="1:10" s="243" customFormat="1">
      <c r="A6875" s="635" t="s">
        <v>2735</v>
      </c>
      <c r="B6875" s="415" t="s">
        <v>2725</v>
      </c>
      <c r="C6875" s="313" t="s">
        <v>2726</v>
      </c>
      <c r="D6875" s="629">
        <v>2167</v>
      </c>
      <c r="E6875" s="451">
        <v>16000</v>
      </c>
      <c r="F6875" s="630" t="s">
        <v>6411</v>
      </c>
      <c r="G6875" s="313" t="s">
        <v>6467</v>
      </c>
      <c r="H6875" s="634">
        <v>44718</v>
      </c>
      <c r="I6875" s="628">
        <f t="shared" si="88"/>
        <v>44718</v>
      </c>
      <c r="J6875" s="632"/>
    </row>
    <row r="6876" spans="1:10" s="243" customFormat="1">
      <c r="A6876" s="635" t="s">
        <v>2950</v>
      </c>
      <c r="B6876" s="415" t="s">
        <v>2725</v>
      </c>
      <c r="C6876" s="313" t="s">
        <v>2726</v>
      </c>
      <c r="D6876" s="629">
        <v>2168</v>
      </c>
      <c r="E6876" s="451">
        <v>1040.74</v>
      </c>
      <c r="F6876" s="630" t="s">
        <v>4064</v>
      </c>
      <c r="G6876" s="313" t="s">
        <v>6467</v>
      </c>
      <c r="H6876" s="634">
        <v>44718</v>
      </c>
      <c r="I6876" s="628">
        <f t="shared" si="88"/>
        <v>44718</v>
      </c>
      <c r="J6876" s="632"/>
    </row>
    <row r="6877" spans="1:10" s="243" customFormat="1">
      <c r="A6877" s="635" t="s">
        <v>2950</v>
      </c>
      <c r="B6877" s="415" t="s">
        <v>2725</v>
      </c>
      <c r="C6877" s="313" t="s">
        <v>2726</v>
      </c>
      <c r="D6877" s="629">
        <v>2169</v>
      </c>
      <c r="E6877" s="451">
        <v>10330.65</v>
      </c>
      <c r="F6877" s="630" t="s">
        <v>3496</v>
      </c>
      <c r="G6877" s="313" t="s">
        <v>6467</v>
      </c>
      <c r="H6877" s="634">
        <v>44718</v>
      </c>
      <c r="I6877" s="628">
        <f t="shared" si="88"/>
        <v>44718</v>
      </c>
      <c r="J6877" s="632"/>
    </row>
    <row r="6878" spans="1:10" s="243" customFormat="1">
      <c r="A6878" s="635" t="s">
        <v>2950</v>
      </c>
      <c r="B6878" s="415" t="s">
        <v>2725</v>
      </c>
      <c r="C6878" s="313" t="s">
        <v>2726</v>
      </c>
      <c r="D6878" s="629">
        <v>2170</v>
      </c>
      <c r="E6878" s="451">
        <v>3832.3</v>
      </c>
      <c r="F6878" s="630" t="s">
        <v>3496</v>
      </c>
      <c r="G6878" s="313" t="s">
        <v>6467</v>
      </c>
      <c r="H6878" s="634">
        <v>44718</v>
      </c>
      <c r="I6878" s="628">
        <f t="shared" si="88"/>
        <v>44718</v>
      </c>
      <c r="J6878" s="632"/>
    </row>
    <row r="6879" spans="1:10" s="243" customFormat="1">
      <c r="A6879" s="635" t="s">
        <v>2950</v>
      </c>
      <c r="B6879" s="415" t="s">
        <v>2725</v>
      </c>
      <c r="C6879" s="313" t="s">
        <v>2726</v>
      </c>
      <c r="D6879" s="629">
        <v>2171</v>
      </c>
      <c r="E6879" s="451">
        <v>273.67</v>
      </c>
      <c r="F6879" s="630" t="s">
        <v>3496</v>
      </c>
      <c r="G6879" s="313" t="s">
        <v>6467</v>
      </c>
      <c r="H6879" s="634">
        <v>44718</v>
      </c>
      <c r="I6879" s="628">
        <f t="shared" si="88"/>
        <v>44718</v>
      </c>
      <c r="J6879" s="632"/>
    </row>
    <row r="6880" spans="1:10" s="243" customFormat="1">
      <c r="A6880" s="635" t="s">
        <v>2950</v>
      </c>
      <c r="B6880" s="415" t="s">
        <v>2725</v>
      </c>
      <c r="C6880" s="313" t="s">
        <v>2726</v>
      </c>
      <c r="D6880" s="629">
        <v>2172</v>
      </c>
      <c r="E6880" s="451">
        <v>217.83</v>
      </c>
      <c r="F6880" s="630" t="s">
        <v>4049</v>
      </c>
      <c r="G6880" s="313" t="s">
        <v>6467</v>
      </c>
      <c r="H6880" s="634">
        <v>44718</v>
      </c>
      <c r="I6880" s="628">
        <f t="shared" si="88"/>
        <v>44718</v>
      </c>
      <c r="J6880" s="632"/>
    </row>
    <row r="6881" spans="1:10" s="243" customFormat="1">
      <c r="A6881" s="635" t="s">
        <v>2950</v>
      </c>
      <c r="B6881" s="415" t="s">
        <v>2725</v>
      </c>
      <c r="C6881" s="313" t="s">
        <v>2726</v>
      </c>
      <c r="D6881" s="629">
        <v>2173</v>
      </c>
      <c r="E6881" s="451">
        <v>301.57</v>
      </c>
      <c r="F6881" s="630" t="s">
        <v>4049</v>
      </c>
      <c r="G6881" s="313" t="s">
        <v>6467</v>
      </c>
      <c r="H6881" s="634">
        <v>44718</v>
      </c>
      <c r="I6881" s="628">
        <f t="shared" si="88"/>
        <v>44718</v>
      </c>
      <c r="J6881" s="632"/>
    </row>
    <row r="6882" spans="1:10" s="243" customFormat="1">
      <c r="A6882" s="635" t="s">
        <v>2950</v>
      </c>
      <c r="B6882" s="415" t="s">
        <v>2725</v>
      </c>
      <c r="C6882" s="313" t="s">
        <v>2726</v>
      </c>
      <c r="D6882" s="629">
        <v>2174</v>
      </c>
      <c r="E6882" s="451">
        <v>2253.4299999999998</v>
      </c>
      <c r="F6882" s="630" t="s">
        <v>4049</v>
      </c>
      <c r="G6882" s="313" t="s">
        <v>6467</v>
      </c>
      <c r="H6882" s="634">
        <v>44718</v>
      </c>
      <c r="I6882" s="628">
        <f t="shared" si="88"/>
        <v>44718</v>
      </c>
      <c r="J6882" s="632"/>
    </row>
    <row r="6883" spans="1:10" s="243" customFormat="1">
      <c r="A6883" s="635" t="s">
        <v>2742</v>
      </c>
      <c r="B6883" s="415" t="s">
        <v>2725</v>
      </c>
      <c r="C6883" s="313" t="s">
        <v>2726</v>
      </c>
      <c r="D6883" s="629">
        <v>2175</v>
      </c>
      <c r="E6883" s="451">
        <v>6000</v>
      </c>
      <c r="F6883" s="630" t="s">
        <v>3480</v>
      </c>
      <c r="G6883" s="313" t="s">
        <v>6467</v>
      </c>
      <c r="H6883" s="634">
        <v>44718</v>
      </c>
      <c r="I6883" s="628">
        <f t="shared" si="88"/>
        <v>44718</v>
      </c>
      <c r="J6883" s="632"/>
    </row>
    <row r="6884" spans="1:10" s="243" customFormat="1">
      <c r="A6884" s="635" t="s">
        <v>2735</v>
      </c>
      <c r="B6884" s="415" t="s">
        <v>2725</v>
      </c>
      <c r="C6884" s="313" t="s">
        <v>2726</v>
      </c>
      <c r="D6884" s="629">
        <v>2176</v>
      </c>
      <c r="E6884" s="451">
        <v>11000</v>
      </c>
      <c r="F6884" s="630" t="s">
        <v>6709</v>
      </c>
      <c r="G6884" s="313" t="s">
        <v>6467</v>
      </c>
      <c r="H6884" s="634">
        <v>44719</v>
      </c>
      <c r="I6884" s="628">
        <f t="shared" si="88"/>
        <v>44719</v>
      </c>
      <c r="J6884" s="632"/>
    </row>
    <row r="6885" spans="1:10" s="243" customFormat="1" ht="23.25">
      <c r="A6885" s="635" t="s">
        <v>2981</v>
      </c>
      <c r="B6885" s="415" t="s">
        <v>2725</v>
      </c>
      <c r="C6885" s="313" t="s">
        <v>2726</v>
      </c>
      <c r="D6885" s="629">
        <v>2177</v>
      </c>
      <c r="E6885" s="451">
        <v>12000</v>
      </c>
      <c r="F6885" s="630" t="s">
        <v>6710</v>
      </c>
      <c r="G6885" s="313" t="s">
        <v>6467</v>
      </c>
      <c r="H6885" s="634">
        <v>44719</v>
      </c>
      <c r="I6885" s="628">
        <f t="shared" si="88"/>
        <v>44719</v>
      </c>
      <c r="J6885" s="632"/>
    </row>
    <row r="6886" spans="1:10" s="243" customFormat="1">
      <c r="A6886" s="635" t="s">
        <v>2785</v>
      </c>
      <c r="B6886" s="415" t="s">
        <v>2725</v>
      </c>
      <c r="C6886" s="313" t="s">
        <v>2726</v>
      </c>
      <c r="D6886" s="629">
        <v>2178</v>
      </c>
      <c r="E6886" s="451">
        <v>4000</v>
      </c>
      <c r="F6886" s="630" t="s">
        <v>6271</v>
      </c>
      <c r="G6886" s="313" t="s">
        <v>6467</v>
      </c>
      <c r="H6886" s="634">
        <v>44719</v>
      </c>
      <c r="I6886" s="628">
        <f t="shared" si="88"/>
        <v>44719</v>
      </c>
      <c r="J6886" s="632"/>
    </row>
    <row r="6887" spans="1:10" s="243" customFormat="1" ht="23.25">
      <c r="A6887" s="635" t="s">
        <v>2745</v>
      </c>
      <c r="B6887" s="415" t="s">
        <v>2725</v>
      </c>
      <c r="C6887" s="313" t="s">
        <v>2726</v>
      </c>
      <c r="D6887" s="629">
        <v>2179</v>
      </c>
      <c r="E6887" s="451">
        <v>2505.5300000000002</v>
      </c>
      <c r="F6887" s="630" t="s">
        <v>6421</v>
      </c>
      <c r="G6887" s="313" t="s">
        <v>6467</v>
      </c>
      <c r="H6887" s="634">
        <v>44719</v>
      </c>
      <c r="I6887" s="628">
        <f t="shared" si="88"/>
        <v>44719</v>
      </c>
      <c r="J6887" s="632"/>
    </row>
    <row r="6888" spans="1:10" s="243" customFormat="1">
      <c r="A6888" s="635" t="s">
        <v>2745</v>
      </c>
      <c r="B6888" s="415" t="s">
        <v>2725</v>
      </c>
      <c r="C6888" s="313" t="s">
        <v>2726</v>
      </c>
      <c r="D6888" s="629">
        <v>2180</v>
      </c>
      <c r="E6888" s="451">
        <v>3597</v>
      </c>
      <c r="F6888" s="630" t="s">
        <v>6711</v>
      </c>
      <c r="G6888" s="313" t="s">
        <v>6467</v>
      </c>
      <c r="H6888" s="634">
        <v>44719</v>
      </c>
      <c r="I6888" s="628">
        <f t="shared" si="88"/>
        <v>44719</v>
      </c>
      <c r="J6888" s="632"/>
    </row>
    <row r="6889" spans="1:10" s="243" customFormat="1">
      <c r="A6889" s="635" t="s">
        <v>2791</v>
      </c>
      <c r="B6889" s="415" t="s">
        <v>2725</v>
      </c>
      <c r="C6889" s="313" t="s">
        <v>2726</v>
      </c>
      <c r="D6889" s="629">
        <v>2181</v>
      </c>
      <c r="E6889" s="451">
        <v>6000</v>
      </c>
      <c r="F6889" s="630" t="s">
        <v>3656</v>
      </c>
      <c r="G6889" s="313" t="s">
        <v>6467</v>
      </c>
      <c r="H6889" s="634">
        <v>44719</v>
      </c>
      <c r="I6889" s="628">
        <f t="shared" si="88"/>
        <v>44719</v>
      </c>
      <c r="J6889" s="632"/>
    </row>
    <row r="6890" spans="1:10" s="243" customFormat="1">
      <c r="A6890" s="635" t="s">
        <v>3011</v>
      </c>
      <c r="B6890" s="415" t="s">
        <v>2725</v>
      </c>
      <c r="C6890" s="313" t="s">
        <v>2726</v>
      </c>
      <c r="D6890" s="629">
        <v>2182</v>
      </c>
      <c r="E6890" s="451">
        <v>4402.58</v>
      </c>
      <c r="F6890" s="630" t="s">
        <v>3012</v>
      </c>
      <c r="G6890" s="313" t="s">
        <v>6467</v>
      </c>
      <c r="H6890" s="634">
        <v>44719</v>
      </c>
      <c r="I6890" s="628">
        <f t="shared" si="88"/>
        <v>44719</v>
      </c>
      <c r="J6890" s="632"/>
    </row>
    <row r="6891" spans="1:10" s="243" customFormat="1" ht="23.25">
      <c r="A6891" s="635" t="s">
        <v>2895</v>
      </c>
      <c r="B6891" s="415" t="s">
        <v>2725</v>
      </c>
      <c r="C6891" s="313" t="s">
        <v>2726</v>
      </c>
      <c r="D6891" s="629">
        <v>2183</v>
      </c>
      <c r="E6891" s="451">
        <v>1754</v>
      </c>
      <c r="F6891" s="630" t="s">
        <v>2896</v>
      </c>
      <c r="G6891" s="313" t="s">
        <v>6467</v>
      </c>
      <c r="H6891" s="634">
        <v>44719</v>
      </c>
      <c r="I6891" s="628">
        <f t="shared" si="88"/>
        <v>44719</v>
      </c>
      <c r="J6891" s="632"/>
    </row>
    <row r="6892" spans="1:10" s="243" customFormat="1">
      <c r="A6892" s="635" t="s">
        <v>3020</v>
      </c>
      <c r="B6892" s="415" t="s">
        <v>2725</v>
      </c>
      <c r="C6892" s="313" t="s">
        <v>2726</v>
      </c>
      <c r="D6892" s="629">
        <v>2184</v>
      </c>
      <c r="E6892" s="451">
        <v>21000</v>
      </c>
      <c r="F6892" s="630" t="s">
        <v>6712</v>
      </c>
      <c r="G6892" s="313" t="s">
        <v>6467</v>
      </c>
      <c r="H6892" s="634">
        <v>44719</v>
      </c>
      <c r="I6892" s="628">
        <f t="shared" si="88"/>
        <v>44719</v>
      </c>
      <c r="J6892" s="632"/>
    </row>
    <row r="6893" spans="1:10" s="243" customFormat="1" ht="23.25">
      <c r="A6893" s="635" t="s">
        <v>6540</v>
      </c>
      <c r="B6893" s="415" t="s">
        <v>2725</v>
      </c>
      <c r="C6893" s="313" t="s">
        <v>2726</v>
      </c>
      <c r="D6893" s="629">
        <v>2185</v>
      </c>
      <c r="E6893" s="451">
        <v>21000</v>
      </c>
      <c r="F6893" s="630" t="s">
        <v>6713</v>
      </c>
      <c r="G6893" s="313" t="s">
        <v>6467</v>
      </c>
      <c r="H6893" s="634">
        <v>44719</v>
      </c>
      <c r="I6893" s="628">
        <f t="shared" si="88"/>
        <v>44719</v>
      </c>
      <c r="J6893" s="632"/>
    </row>
    <row r="6894" spans="1:10" s="243" customFormat="1">
      <c r="A6894" s="635" t="s">
        <v>3520</v>
      </c>
      <c r="B6894" s="415" t="s">
        <v>2725</v>
      </c>
      <c r="C6894" s="313" t="s">
        <v>2726</v>
      </c>
      <c r="D6894" s="629">
        <v>2186</v>
      </c>
      <c r="E6894" s="451">
        <v>24000</v>
      </c>
      <c r="F6894" s="630" t="s">
        <v>6714</v>
      </c>
      <c r="G6894" s="313" t="s">
        <v>6467</v>
      </c>
      <c r="H6894" s="634">
        <v>44719</v>
      </c>
      <c r="I6894" s="628">
        <f t="shared" si="88"/>
        <v>44719</v>
      </c>
      <c r="J6894" s="632"/>
    </row>
    <row r="6895" spans="1:10" s="243" customFormat="1" ht="23.25">
      <c r="A6895" s="635" t="s">
        <v>6435</v>
      </c>
      <c r="B6895" s="415" t="s">
        <v>2725</v>
      </c>
      <c r="C6895" s="313" t="s">
        <v>2726</v>
      </c>
      <c r="D6895" s="629">
        <v>2187</v>
      </c>
      <c r="E6895" s="451">
        <v>14000</v>
      </c>
      <c r="F6895" s="630" t="s">
        <v>6715</v>
      </c>
      <c r="G6895" s="313" t="s">
        <v>6467</v>
      </c>
      <c r="H6895" s="634">
        <v>44719</v>
      </c>
      <c r="I6895" s="628">
        <f t="shared" si="88"/>
        <v>44719</v>
      </c>
      <c r="J6895" s="632"/>
    </row>
    <row r="6896" spans="1:10" s="243" customFormat="1">
      <c r="A6896" s="635" t="s">
        <v>2724</v>
      </c>
      <c r="B6896" s="415" t="s">
        <v>2725</v>
      </c>
      <c r="C6896" s="313" t="s">
        <v>2726</v>
      </c>
      <c r="D6896" s="629">
        <v>2188</v>
      </c>
      <c r="E6896" s="451">
        <v>10000</v>
      </c>
      <c r="F6896" s="630" t="s">
        <v>6716</v>
      </c>
      <c r="G6896" s="313" t="s">
        <v>6467</v>
      </c>
      <c r="H6896" s="634">
        <v>44719</v>
      </c>
      <c r="I6896" s="628">
        <f t="shared" si="88"/>
        <v>44719</v>
      </c>
      <c r="J6896" s="632"/>
    </row>
    <row r="6897" spans="1:10" s="243" customFormat="1">
      <c r="A6897" s="635" t="s">
        <v>2791</v>
      </c>
      <c r="B6897" s="415" t="s">
        <v>2725</v>
      </c>
      <c r="C6897" s="313" t="s">
        <v>2726</v>
      </c>
      <c r="D6897" s="629">
        <v>2189</v>
      </c>
      <c r="E6897" s="451">
        <v>10000</v>
      </c>
      <c r="F6897" s="630" t="s">
        <v>3185</v>
      </c>
      <c r="G6897" s="313" t="s">
        <v>6467</v>
      </c>
      <c r="H6897" s="634">
        <v>44720</v>
      </c>
      <c r="I6897" s="628">
        <f t="shared" si="88"/>
        <v>44720</v>
      </c>
      <c r="J6897" s="632"/>
    </row>
    <row r="6898" spans="1:10" s="243" customFormat="1">
      <c r="A6898" s="635" t="s">
        <v>2767</v>
      </c>
      <c r="B6898" s="415" t="s">
        <v>2725</v>
      </c>
      <c r="C6898" s="313" t="s">
        <v>2726</v>
      </c>
      <c r="D6898" s="629">
        <v>2190</v>
      </c>
      <c r="E6898" s="451">
        <v>20000</v>
      </c>
      <c r="F6898" s="630" t="s">
        <v>2922</v>
      </c>
      <c r="G6898" s="313" t="s">
        <v>6467</v>
      </c>
      <c r="H6898" s="634">
        <v>44720</v>
      </c>
      <c r="I6898" s="628">
        <f t="shared" si="88"/>
        <v>44720</v>
      </c>
      <c r="J6898" s="632"/>
    </row>
    <row r="6899" spans="1:10" s="243" customFormat="1">
      <c r="A6899" s="635" t="s">
        <v>2767</v>
      </c>
      <c r="B6899" s="415" t="s">
        <v>2725</v>
      </c>
      <c r="C6899" s="313" t="s">
        <v>2726</v>
      </c>
      <c r="D6899" s="629">
        <v>2191</v>
      </c>
      <c r="E6899" s="451">
        <v>20000</v>
      </c>
      <c r="F6899" s="630" t="s">
        <v>2776</v>
      </c>
      <c r="G6899" s="313" t="s">
        <v>6467</v>
      </c>
      <c r="H6899" s="634">
        <v>44720</v>
      </c>
      <c r="I6899" s="628">
        <f t="shared" si="88"/>
        <v>44720</v>
      </c>
      <c r="J6899" s="632"/>
    </row>
    <row r="6900" spans="1:10" s="243" customFormat="1">
      <c r="A6900" s="635" t="s">
        <v>2942</v>
      </c>
      <c r="B6900" s="415" t="s">
        <v>2725</v>
      </c>
      <c r="C6900" s="313" t="s">
        <v>2726</v>
      </c>
      <c r="D6900" s="629">
        <v>2192</v>
      </c>
      <c r="E6900" s="451">
        <v>20000</v>
      </c>
      <c r="F6900" s="630" t="s">
        <v>3246</v>
      </c>
      <c r="G6900" s="313" t="s">
        <v>6467</v>
      </c>
      <c r="H6900" s="634">
        <v>44720</v>
      </c>
      <c r="I6900" s="628">
        <f t="shared" si="88"/>
        <v>44720</v>
      </c>
      <c r="J6900" s="632"/>
    </row>
    <row r="6901" spans="1:10" s="243" customFormat="1">
      <c r="A6901" s="635" t="s">
        <v>2749</v>
      </c>
      <c r="B6901" s="415" t="s">
        <v>2725</v>
      </c>
      <c r="C6901" s="313" t="s">
        <v>2726</v>
      </c>
      <c r="D6901" s="629">
        <v>2193</v>
      </c>
      <c r="E6901" s="451">
        <v>20000</v>
      </c>
      <c r="F6901" s="630" t="s">
        <v>3790</v>
      </c>
      <c r="G6901" s="313" t="s">
        <v>6467</v>
      </c>
      <c r="H6901" s="634">
        <v>44720</v>
      </c>
      <c r="I6901" s="628">
        <f t="shared" si="88"/>
        <v>44720</v>
      </c>
      <c r="J6901" s="632"/>
    </row>
    <row r="6902" spans="1:10" s="243" customFormat="1" ht="23.25">
      <c r="A6902" s="635" t="s">
        <v>2797</v>
      </c>
      <c r="B6902" s="415" t="s">
        <v>2725</v>
      </c>
      <c r="C6902" s="313" t="s">
        <v>2726</v>
      </c>
      <c r="D6902" s="629">
        <v>2194</v>
      </c>
      <c r="E6902" s="451">
        <v>20000</v>
      </c>
      <c r="F6902" s="630" t="s">
        <v>3099</v>
      </c>
      <c r="G6902" s="313" t="s">
        <v>6467</v>
      </c>
      <c r="H6902" s="634">
        <v>44720</v>
      </c>
      <c r="I6902" s="628">
        <f t="shared" si="88"/>
        <v>44720</v>
      </c>
      <c r="J6902" s="632"/>
    </row>
    <row r="6903" spans="1:10" s="243" customFormat="1">
      <c r="A6903" s="635" t="s">
        <v>2789</v>
      </c>
      <c r="B6903" s="415" t="s">
        <v>2725</v>
      </c>
      <c r="C6903" s="313" t="s">
        <v>2726</v>
      </c>
      <c r="D6903" s="629">
        <v>2195</v>
      </c>
      <c r="E6903" s="451">
        <v>20000</v>
      </c>
      <c r="F6903" s="630" t="s">
        <v>2820</v>
      </c>
      <c r="G6903" s="313" t="s">
        <v>6467</v>
      </c>
      <c r="H6903" s="634">
        <v>44720</v>
      </c>
      <c r="I6903" s="628">
        <f t="shared" si="88"/>
        <v>44720</v>
      </c>
      <c r="J6903" s="632"/>
    </row>
    <row r="6904" spans="1:10" s="243" customFormat="1">
      <c r="A6904" s="635" t="s">
        <v>2890</v>
      </c>
      <c r="B6904" s="415" t="s">
        <v>2725</v>
      </c>
      <c r="C6904" s="313" t="s">
        <v>2726</v>
      </c>
      <c r="D6904" s="629">
        <v>2196</v>
      </c>
      <c r="E6904" s="451">
        <v>6000</v>
      </c>
      <c r="F6904" s="630" t="s">
        <v>6453</v>
      </c>
      <c r="G6904" s="313" t="s">
        <v>6467</v>
      </c>
      <c r="H6904" s="634">
        <v>44720</v>
      </c>
      <c r="I6904" s="628">
        <f t="shared" si="88"/>
        <v>44720</v>
      </c>
      <c r="J6904" s="632"/>
    </row>
    <row r="6905" spans="1:10" s="243" customFormat="1">
      <c r="A6905" s="635" t="s">
        <v>2825</v>
      </c>
      <c r="B6905" s="415" t="s">
        <v>2725</v>
      </c>
      <c r="C6905" s="313" t="s">
        <v>2726</v>
      </c>
      <c r="D6905" s="629">
        <v>2197</v>
      </c>
      <c r="E6905" s="451">
        <v>26000</v>
      </c>
      <c r="F6905" s="630" t="s">
        <v>6717</v>
      </c>
      <c r="G6905" s="313" t="s">
        <v>6467</v>
      </c>
      <c r="H6905" s="634">
        <v>44720</v>
      </c>
      <c r="I6905" s="628">
        <f t="shared" si="88"/>
        <v>44720</v>
      </c>
      <c r="J6905" s="632"/>
    </row>
    <row r="6906" spans="1:10" s="243" customFormat="1">
      <c r="A6906" s="635" t="s">
        <v>2745</v>
      </c>
      <c r="B6906" s="415" t="s">
        <v>2725</v>
      </c>
      <c r="C6906" s="313" t="s">
        <v>2726</v>
      </c>
      <c r="D6906" s="629">
        <v>2198</v>
      </c>
      <c r="E6906" s="451">
        <v>24400</v>
      </c>
      <c r="F6906" s="630" t="s">
        <v>6647</v>
      </c>
      <c r="G6906" s="313" t="s">
        <v>6467</v>
      </c>
      <c r="H6906" s="634">
        <v>44720</v>
      </c>
      <c r="I6906" s="628">
        <f t="shared" si="88"/>
        <v>44720</v>
      </c>
      <c r="J6906" s="632"/>
    </row>
    <row r="6907" spans="1:10" s="243" customFormat="1">
      <c r="A6907" s="635" t="s">
        <v>2769</v>
      </c>
      <c r="B6907" s="415" t="s">
        <v>2725</v>
      </c>
      <c r="C6907" s="313" t="s">
        <v>2726</v>
      </c>
      <c r="D6907" s="629">
        <v>2199</v>
      </c>
      <c r="E6907" s="451">
        <v>10000</v>
      </c>
      <c r="F6907" s="630" t="s">
        <v>4097</v>
      </c>
      <c r="G6907" s="313" t="s">
        <v>6467</v>
      </c>
      <c r="H6907" s="634">
        <v>44720</v>
      </c>
      <c r="I6907" s="628">
        <f t="shared" si="88"/>
        <v>44720</v>
      </c>
      <c r="J6907" s="632"/>
    </row>
    <row r="6908" spans="1:10" s="243" customFormat="1">
      <c r="A6908" s="635" t="s">
        <v>2766</v>
      </c>
      <c r="B6908" s="415" t="s">
        <v>2725</v>
      </c>
      <c r="C6908" s="313" t="s">
        <v>2726</v>
      </c>
      <c r="D6908" s="629">
        <v>2201</v>
      </c>
      <c r="E6908" s="451">
        <v>20000</v>
      </c>
      <c r="F6908" s="630" t="s">
        <v>6427</v>
      </c>
      <c r="G6908" s="313" t="s">
        <v>6467</v>
      </c>
      <c r="H6908" s="634">
        <v>44720</v>
      </c>
      <c r="I6908" s="628">
        <f t="shared" si="88"/>
        <v>44720</v>
      </c>
      <c r="J6908" s="632"/>
    </row>
    <row r="6909" spans="1:10" s="243" customFormat="1">
      <c r="A6909" s="635" t="s">
        <v>2767</v>
      </c>
      <c r="B6909" s="415" t="s">
        <v>2725</v>
      </c>
      <c r="C6909" s="313" t="s">
        <v>2726</v>
      </c>
      <c r="D6909" s="629">
        <v>2202</v>
      </c>
      <c r="E6909" s="451">
        <v>10000</v>
      </c>
      <c r="F6909" s="630" t="s">
        <v>3750</v>
      </c>
      <c r="G6909" s="313" t="s">
        <v>6467</v>
      </c>
      <c r="H6909" s="634">
        <v>44720</v>
      </c>
      <c r="I6909" s="628">
        <f t="shared" si="88"/>
        <v>44720</v>
      </c>
      <c r="J6909" s="632"/>
    </row>
    <row r="6910" spans="1:10" s="243" customFormat="1">
      <c r="A6910" s="635" t="s">
        <v>2767</v>
      </c>
      <c r="B6910" s="415" t="s">
        <v>2725</v>
      </c>
      <c r="C6910" s="313" t="s">
        <v>2726</v>
      </c>
      <c r="D6910" s="629">
        <v>2203</v>
      </c>
      <c r="E6910" s="451">
        <v>10000</v>
      </c>
      <c r="F6910" s="630" t="s">
        <v>3042</v>
      </c>
      <c r="G6910" s="313" t="s">
        <v>6467</v>
      </c>
      <c r="H6910" s="634">
        <v>44720</v>
      </c>
      <c r="I6910" s="628">
        <f t="shared" si="88"/>
        <v>44720</v>
      </c>
      <c r="J6910" s="632"/>
    </row>
    <row r="6911" spans="1:10" s="243" customFormat="1">
      <c r="A6911" s="635" t="s">
        <v>2767</v>
      </c>
      <c r="B6911" s="415" t="s">
        <v>2725</v>
      </c>
      <c r="C6911" s="313" t="s">
        <v>2726</v>
      </c>
      <c r="D6911" s="629">
        <v>2204</v>
      </c>
      <c r="E6911" s="451">
        <v>10000</v>
      </c>
      <c r="F6911" s="630" t="s">
        <v>2903</v>
      </c>
      <c r="G6911" s="313" t="s">
        <v>6467</v>
      </c>
      <c r="H6911" s="634">
        <v>44720</v>
      </c>
      <c r="I6911" s="628">
        <f t="shared" si="88"/>
        <v>44720</v>
      </c>
      <c r="J6911" s="632"/>
    </row>
    <row r="6912" spans="1:10" s="243" customFormat="1">
      <c r="A6912" s="635" t="s">
        <v>2767</v>
      </c>
      <c r="B6912" s="415" t="s">
        <v>2725</v>
      </c>
      <c r="C6912" s="313" t="s">
        <v>2726</v>
      </c>
      <c r="D6912" s="629">
        <v>2205</v>
      </c>
      <c r="E6912" s="451">
        <v>10000</v>
      </c>
      <c r="F6912" s="630" t="s">
        <v>2990</v>
      </c>
      <c r="G6912" s="313" t="s">
        <v>6467</v>
      </c>
      <c r="H6912" s="634">
        <v>44720</v>
      </c>
      <c r="I6912" s="628">
        <f t="shared" si="88"/>
        <v>44720</v>
      </c>
      <c r="J6912" s="632"/>
    </row>
    <row r="6913" spans="1:10" s="243" customFormat="1">
      <c r="A6913" s="635" t="s">
        <v>2767</v>
      </c>
      <c r="B6913" s="415" t="s">
        <v>2725</v>
      </c>
      <c r="C6913" s="313" t="s">
        <v>2726</v>
      </c>
      <c r="D6913" s="629">
        <v>2206</v>
      </c>
      <c r="E6913" s="451">
        <v>10000</v>
      </c>
      <c r="F6913" s="630" t="s">
        <v>6304</v>
      </c>
      <c r="G6913" s="313" t="s">
        <v>6467</v>
      </c>
      <c r="H6913" s="634">
        <v>44720</v>
      </c>
      <c r="I6913" s="628">
        <f t="shared" si="88"/>
        <v>44720</v>
      </c>
      <c r="J6913" s="632"/>
    </row>
    <row r="6914" spans="1:10" s="243" customFormat="1">
      <c r="A6914" s="635" t="s">
        <v>2767</v>
      </c>
      <c r="B6914" s="415" t="s">
        <v>2725</v>
      </c>
      <c r="C6914" s="313" t="s">
        <v>2726</v>
      </c>
      <c r="D6914" s="629">
        <v>2207</v>
      </c>
      <c r="E6914" s="451">
        <v>10000</v>
      </c>
      <c r="F6914" s="630" t="s">
        <v>3721</v>
      </c>
      <c r="G6914" s="313" t="s">
        <v>6467</v>
      </c>
      <c r="H6914" s="634">
        <v>44720</v>
      </c>
      <c r="I6914" s="628">
        <f t="shared" si="88"/>
        <v>44720</v>
      </c>
      <c r="J6914" s="632"/>
    </row>
    <row r="6915" spans="1:10" s="243" customFormat="1">
      <c r="A6915" s="635" t="s">
        <v>2767</v>
      </c>
      <c r="B6915" s="415" t="s">
        <v>2725</v>
      </c>
      <c r="C6915" s="313" t="s">
        <v>2726</v>
      </c>
      <c r="D6915" s="629">
        <v>2208</v>
      </c>
      <c r="E6915" s="451">
        <v>10000</v>
      </c>
      <c r="F6915" s="630" t="s">
        <v>2824</v>
      </c>
      <c r="G6915" s="313" t="s">
        <v>6467</v>
      </c>
      <c r="H6915" s="634">
        <v>44720</v>
      </c>
      <c r="I6915" s="628">
        <f t="shared" si="88"/>
        <v>44720</v>
      </c>
      <c r="J6915" s="632"/>
    </row>
    <row r="6916" spans="1:10" s="243" customFormat="1">
      <c r="A6916" s="635" t="s">
        <v>2767</v>
      </c>
      <c r="B6916" s="415" t="s">
        <v>2725</v>
      </c>
      <c r="C6916" s="313" t="s">
        <v>2726</v>
      </c>
      <c r="D6916" s="629">
        <v>2209</v>
      </c>
      <c r="E6916" s="451">
        <v>10000</v>
      </c>
      <c r="F6916" s="630" t="s">
        <v>6534</v>
      </c>
      <c r="G6916" s="313" t="s">
        <v>6467</v>
      </c>
      <c r="H6916" s="634">
        <v>44720</v>
      </c>
      <c r="I6916" s="628">
        <f t="shared" si="88"/>
        <v>44720</v>
      </c>
      <c r="J6916" s="632"/>
    </row>
    <row r="6917" spans="1:10" s="243" customFormat="1" ht="23.25">
      <c r="A6917" s="635" t="s">
        <v>2791</v>
      </c>
      <c r="B6917" s="415" t="s">
        <v>2725</v>
      </c>
      <c r="C6917" s="313" t="s">
        <v>2726</v>
      </c>
      <c r="D6917" s="629">
        <v>2210</v>
      </c>
      <c r="E6917" s="451">
        <v>12000</v>
      </c>
      <c r="F6917" s="630" t="s">
        <v>6718</v>
      </c>
      <c r="G6917" s="313" t="s">
        <v>6467</v>
      </c>
      <c r="H6917" s="634">
        <v>44720</v>
      </c>
      <c r="I6917" s="628">
        <f t="shared" si="88"/>
        <v>44720</v>
      </c>
      <c r="J6917" s="632"/>
    </row>
    <row r="6918" spans="1:10" s="243" customFormat="1">
      <c r="A6918" s="635" t="s">
        <v>3311</v>
      </c>
      <c r="B6918" s="415" t="s">
        <v>2725</v>
      </c>
      <c r="C6918" s="313" t="s">
        <v>2726</v>
      </c>
      <c r="D6918" s="629">
        <v>2211</v>
      </c>
      <c r="E6918" s="451">
        <v>6000</v>
      </c>
      <c r="F6918" s="630" t="s">
        <v>6719</v>
      </c>
      <c r="G6918" s="313" t="s">
        <v>6467</v>
      </c>
      <c r="H6918" s="634">
        <v>44720</v>
      </c>
      <c r="I6918" s="628">
        <f t="shared" ref="I6918:I6981" si="89">H6918+0</f>
        <v>44720</v>
      </c>
      <c r="J6918" s="632"/>
    </row>
    <row r="6919" spans="1:10" s="243" customFormat="1">
      <c r="A6919" s="635" t="s">
        <v>2785</v>
      </c>
      <c r="B6919" s="415" t="s">
        <v>2725</v>
      </c>
      <c r="C6919" s="313" t="s">
        <v>2726</v>
      </c>
      <c r="D6919" s="629">
        <v>2212</v>
      </c>
      <c r="E6919" s="451">
        <v>13000</v>
      </c>
      <c r="F6919" s="630" t="s">
        <v>6720</v>
      </c>
      <c r="G6919" s="313" t="s">
        <v>6467</v>
      </c>
      <c r="H6919" s="634">
        <v>44720</v>
      </c>
      <c r="I6919" s="628">
        <f t="shared" si="89"/>
        <v>44720</v>
      </c>
      <c r="J6919" s="632"/>
    </row>
    <row r="6920" spans="1:10" s="243" customFormat="1">
      <c r="A6920" s="635" t="s">
        <v>2742</v>
      </c>
      <c r="B6920" s="415" t="s">
        <v>2725</v>
      </c>
      <c r="C6920" s="313" t="s">
        <v>2726</v>
      </c>
      <c r="D6920" s="629">
        <v>2213</v>
      </c>
      <c r="E6920" s="451">
        <v>17000</v>
      </c>
      <c r="F6920" s="630" t="s">
        <v>3143</v>
      </c>
      <c r="G6920" s="313" t="s">
        <v>6467</v>
      </c>
      <c r="H6920" s="634">
        <v>44720</v>
      </c>
      <c r="I6920" s="628">
        <f t="shared" si="89"/>
        <v>44720</v>
      </c>
      <c r="J6920" s="632"/>
    </row>
    <row r="6921" spans="1:10" s="243" customFormat="1" ht="23.25">
      <c r="A6921" s="635" t="s">
        <v>6622</v>
      </c>
      <c r="B6921" s="415" t="s">
        <v>2725</v>
      </c>
      <c r="C6921" s="313" t="s">
        <v>2726</v>
      </c>
      <c r="D6921" s="629">
        <v>2214</v>
      </c>
      <c r="E6921" s="451">
        <v>13990</v>
      </c>
      <c r="F6921" s="630" t="s">
        <v>6518</v>
      </c>
      <c r="G6921" s="313" t="s">
        <v>6467</v>
      </c>
      <c r="H6921" s="634">
        <v>44721</v>
      </c>
      <c r="I6921" s="628">
        <f t="shared" si="89"/>
        <v>44721</v>
      </c>
      <c r="J6921" s="632"/>
    </row>
    <row r="6922" spans="1:10" s="243" customFormat="1">
      <c r="A6922" s="635" t="s">
        <v>3150</v>
      </c>
      <c r="B6922" s="415" t="s">
        <v>2725</v>
      </c>
      <c r="C6922" s="313" t="s">
        <v>2726</v>
      </c>
      <c r="D6922" s="629">
        <v>2215</v>
      </c>
      <c r="E6922" s="451">
        <v>1888</v>
      </c>
      <c r="F6922" s="630" t="s">
        <v>3259</v>
      </c>
      <c r="G6922" s="313" t="s">
        <v>6467</v>
      </c>
      <c r="H6922" s="634">
        <v>44721</v>
      </c>
      <c r="I6922" s="628">
        <f t="shared" si="89"/>
        <v>44721</v>
      </c>
      <c r="J6922" s="632"/>
    </row>
    <row r="6923" spans="1:10" s="243" customFormat="1">
      <c r="A6923" s="635" t="s">
        <v>3260</v>
      </c>
      <c r="B6923" s="415" t="s">
        <v>2725</v>
      </c>
      <c r="C6923" s="313" t="s">
        <v>2726</v>
      </c>
      <c r="D6923" s="629">
        <v>2215</v>
      </c>
      <c r="E6923" s="451">
        <v>2950</v>
      </c>
      <c r="F6923" s="630" t="s">
        <v>3259</v>
      </c>
      <c r="G6923" s="313" t="s">
        <v>6467</v>
      </c>
      <c r="H6923" s="634">
        <v>44721</v>
      </c>
      <c r="I6923" s="628">
        <f t="shared" si="89"/>
        <v>44721</v>
      </c>
      <c r="J6923" s="632"/>
    </row>
    <row r="6924" spans="1:10" s="243" customFormat="1">
      <c r="A6924" s="635" t="s">
        <v>2991</v>
      </c>
      <c r="B6924" s="415" t="s">
        <v>2725</v>
      </c>
      <c r="C6924" s="313" t="s">
        <v>2726</v>
      </c>
      <c r="D6924" s="629">
        <v>2216</v>
      </c>
      <c r="E6924" s="451">
        <v>33000</v>
      </c>
      <c r="F6924" s="630" t="s">
        <v>4034</v>
      </c>
      <c r="G6924" s="313" t="s">
        <v>6467</v>
      </c>
      <c r="H6924" s="634">
        <v>44721</v>
      </c>
      <c r="I6924" s="628">
        <f t="shared" si="89"/>
        <v>44721</v>
      </c>
      <c r="J6924" s="632"/>
    </row>
    <row r="6925" spans="1:10" s="243" customFormat="1">
      <c r="A6925" s="635" t="s">
        <v>2895</v>
      </c>
      <c r="B6925" s="415" t="s">
        <v>2725</v>
      </c>
      <c r="C6925" s="313" t="s">
        <v>2726</v>
      </c>
      <c r="D6925" s="629">
        <v>2217</v>
      </c>
      <c r="E6925" s="451">
        <v>900</v>
      </c>
      <c r="F6925" s="630" t="s">
        <v>3363</v>
      </c>
      <c r="G6925" s="313" t="s">
        <v>6467</v>
      </c>
      <c r="H6925" s="634">
        <v>44721</v>
      </c>
      <c r="I6925" s="628">
        <f t="shared" si="89"/>
        <v>44721</v>
      </c>
      <c r="J6925" s="632"/>
    </row>
    <row r="6926" spans="1:10" s="243" customFormat="1">
      <c r="A6926" s="635" t="s">
        <v>2808</v>
      </c>
      <c r="B6926" s="415" t="s">
        <v>2725</v>
      </c>
      <c r="C6926" s="313" t="s">
        <v>2726</v>
      </c>
      <c r="D6926" s="629">
        <v>2218</v>
      </c>
      <c r="E6926" s="451">
        <v>16000</v>
      </c>
      <c r="F6926" s="630" t="s">
        <v>3654</v>
      </c>
      <c r="G6926" s="313" t="s">
        <v>6467</v>
      </c>
      <c r="H6926" s="634">
        <v>44721</v>
      </c>
      <c r="I6926" s="628">
        <f t="shared" si="89"/>
        <v>44721</v>
      </c>
      <c r="J6926" s="632"/>
    </row>
    <row r="6927" spans="1:10" s="243" customFormat="1">
      <c r="A6927" s="635" t="s">
        <v>2767</v>
      </c>
      <c r="B6927" s="415" t="s">
        <v>2725</v>
      </c>
      <c r="C6927" s="313" t="s">
        <v>2726</v>
      </c>
      <c r="D6927" s="629">
        <v>2219</v>
      </c>
      <c r="E6927" s="451">
        <v>22000</v>
      </c>
      <c r="F6927" s="630" t="s">
        <v>3780</v>
      </c>
      <c r="G6927" s="313" t="s">
        <v>6467</v>
      </c>
      <c r="H6927" s="634">
        <v>44721</v>
      </c>
      <c r="I6927" s="628">
        <f t="shared" si="89"/>
        <v>44721</v>
      </c>
      <c r="J6927" s="632"/>
    </row>
    <row r="6928" spans="1:10" s="243" customFormat="1">
      <c r="A6928" s="635" t="s">
        <v>3011</v>
      </c>
      <c r="B6928" s="415" t="s">
        <v>2725</v>
      </c>
      <c r="C6928" s="313" t="s">
        <v>2726</v>
      </c>
      <c r="D6928" s="629">
        <v>2220</v>
      </c>
      <c r="E6928" s="451">
        <v>4408.4799999999996</v>
      </c>
      <c r="F6928" s="630" t="s">
        <v>3012</v>
      </c>
      <c r="G6928" s="313" t="s">
        <v>6467</v>
      </c>
      <c r="H6928" s="634">
        <v>44721</v>
      </c>
      <c r="I6928" s="628">
        <f t="shared" si="89"/>
        <v>44721</v>
      </c>
      <c r="J6928" s="632"/>
    </row>
    <row r="6929" spans="1:10" s="243" customFormat="1">
      <c r="A6929" s="635" t="s">
        <v>2785</v>
      </c>
      <c r="B6929" s="415" t="s">
        <v>2725</v>
      </c>
      <c r="C6929" s="313" t="s">
        <v>2726</v>
      </c>
      <c r="D6929" s="629">
        <v>2221</v>
      </c>
      <c r="E6929" s="451">
        <v>10000</v>
      </c>
      <c r="F6929" s="630" t="s">
        <v>6721</v>
      </c>
      <c r="G6929" s="313" t="s">
        <v>6467</v>
      </c>
      <c r="H6929" s="634">
        <v>44721</v>
      </c>
      <c r="I6929" s="628">
        <f t="shared" si="89"/>
        <v>44721</v>
      </c>
      <c r="J6929" s="632"/>
    </row>
    <row r="6930" spans="1:10" s="243" customFormat="1">
      <c r="A6930" s="635" t="s">
        <v>2724</v>
      </c>
      <c r="B6930" s="415" t="s">
        <v>2725</v>
      </c>
      <c r="C6930" s="313" t="s">
        <v>2726</v>
      </c>
      <c r="D6930" s="629">
        <v>2222</v>
      </c>
      <c r="E6930" s="451">
        <v>10000</v>
      </c>
      <c r="F6930" s="630" t="s">
        <v>6722</v>
      </c>
      <c r="G6930" s="313" t="s">
        <v>6467</v>
      </c>
      <c r="H6930" s="634">
        <v>44721</v>
      </c>
      <c r="I6930" s="628">
        <f t="shared" si="89"/>
        <v>44721</v>
      </c>
      <c r="J6930" s="632"/>
    </row>
    <row r="6931" spans="1:10" s="243" customFormat="1">
      <c r="A6931" s="635" t="s">
        <v>2773</v>
      </c>
      <c r="B6931" s="415" t="s">
        <v>2725</v>
      </c>
      <c r="C6931" s="313" t="s">
        <v>2726</v>
      </c>
      <c r="D6931" s="629">
        <v>2223</v>
      </c>
      <c r="E6931" s="451">
        <v>20000</v>
      </c>
      <c r="F6931" s="630" t="s">
        <v>4209</v>
      </c>
      <c r="G6931" s="313" t="s">
        <v>6467</v>
      </c>
      <c r="H6931" s="634">
        <v>44721</v>
      </c>
      <c r="I6931" s="628">
        <f t="shared" si="89"/>
        <v>44721</v>
      </c>
      <c r="J6931" s="632"/>
    </row>
    <row r="6932" spans="1:10" s="243" customFormat="1">
      <c r="A6932" s="635" t="s">
        <v>2955</v>
      </c>
      <c r="B6932" s="415" t="s">
        <v>2725</v>
      </c>
      <c r="C6932" s="313" t="s">
        <v>2726</v>
      </c>
      <c r="D6932" s="629">
        <v>2224</v>
      </c>
      <c r="E6932" s="451">
        <v>20000</v>
      </c>
      <c r="F6932" s="630" t="s">
        <v>6723</v>
      </c>
      <c r="G6932" s="313" t="s">
        <v>6467</v>
      </c>
      <c r="H6932" s="634">
        <v>44721</v>
      </c>
      <c r="I6932" s="628">
        <f t="shared" si="89"/>
        <v>44721</v>
      </c>
      <c r="J6932" s="632"/>
    </row>
    <row r="6933" spans="1:10" s="243" customFormat="1">
      <c r="A6933" s="635" t="s">
        <v>2891</v>
      </c>
      <c r="B6933" s="415" t="s">
        <v>2725</v>
      </c>
      <c r="C6933" s="313" t="s">
        <v>2726</v>
      </c>
      <c r="D6933" s="629">
        <v>2225</v>
      </c>
      <c r="E6933" s="451">
        <v>20000</v>
      </c>
      <c r="F6933" s="630" t="s">
        <v>6724</v>
      </c>
      <c r="G6933" s="313" t="s">
        <v>6467</v>
      </c>
      <c r="H6933" s="634">
        <v>44721</v>
      </c>
      <c r="I6933" s="628">
        <f t="shared" si="89"/>
        <v>44721</v>
      </c>
      <c r="J6933" s="632"/>
    </row>
    <row r="6934" spans="1:10" s="243" customFormat="1" ht="23.25">
      <c r="A6934" s="635" t="s">
        <v>2735</v>
      </c>
      <c r="B6934" s="415" t="s">
        <v>2725</v>
      </c>
      <c r="C6934" s="313" t="s">
        <v>2726</v>
      </c>
      <c r="D6934" s="629">
        <v>2226</v>
      </c>
      <c r="E6934" s="451">
        <v>16000</v>
      </c>
      <c r="F6934" s="630" t="s">
        <v>6448</v>
      </c>
      <c r="G6934" s="313" t="s">
        <v>6467</v>
      </c>
      <c r="H6934" s="634">
        <v>44721</v>
      </c>
      <c r="I6934" s="628">
        <f t="shared" si="89"/>
        <v>44721</v>
      </c>
      <c r="J6934" s="632"/>
    </row>
    <row r="6935" spans="1:10" s="243" customFormat="1">
      <c r="A6935" s="635" t="s">
        <v>2789</v>
      </c>
      <c r="B6935" s="415" t="s">
        <v>2725</v>
      </c>
      <c r="C6935" s="313" t="s">
        <v>2726</v>
      </c>
      <c r="D6935" s="629">
        <v>2227</v>
      </c>
      <c r="E6935" s="451">
        <v>20000</v>
      </c>
      <c r="F6935" s="630" t="s">
        <v>3083</v>
      </c>
      <c r="G6935" s="313" t="s">
        <v>6467</v>
      </c>
      <c r="H6935" s="634">
        <v>44721</v>
      </c>
      <c r="I6935" s="628">
        <f t="shared" si="89"/>
        <v>44721</v>
      </c>
      <c r="J6935" s="632"/>
    </row>
    <row r="6936" spans="1:10" s="243" customFormat="1">
      <c r="A6936" s="635" t="s">
        <v>2791</v>
      </c>
      <c r="B6936" s="415" t="s">
        <v>2725</v>
      </c>
      <c r="C6936" s="313" t="s">
        <v>2726</v>
      </c>
      <c r="D6936" s="629">
        <v>2228</v>
      </c>
      <c r="E6936" s="451">
        <v>6000</v>
      </c>
      <c r="F6936" s="630" t="s">
        <v>6725</v>
      </c>
      <c r="G6936" s="313" t="s">
        <v>6467</v>
      </c>
      <c r="H6936" s="634">
        <v>44721</v>
      </c>
      <c r="I6936" s="628">
        <f t="shared" si="89"/>
        <v>44721</v>
      </c>
      <c r="J6936" s="632"/>
    </row>
    <row r="6937" spans="1:10" s="243" customFormat="1" ht="23.25">
      <c r="A6937" s="635" t="s">
        <v>3092</v>
      </c>
      <c r="B6937" s="415" t="s">
        <v>2831</v>
      </c>
      <c r="C6937" s="313" t="s">
        <v>2726</v>
      </c>
      <c r="D6937" s="629" t="s">
        <v>6634</v>
      </c>
      <c r="E6937" s="451">
        <v>137600</v>
      </c>
      <c r="F6937" s="630" t="s">
        <v>3374</v>
      </c>
      <c r="G6937" s="313" t="s">
        <v>6467</v>
      </c>
      <c r="H6937" s="634">
        <v>44722</v>
      </c>
      <c r="I6937" s="628">
        <f t="shared" si="89"/>
        <v>44722</v>
      </c>
      <c r="J6937" s="632"/>
    </row>
    <row r="6938" spans="1:10" s="243" customFormat="1">
      <c r="A6938" s="635" t="s">
        <v>6257</v>
      </c>
      <c r="B6938" s="415" t="s">
        <v>2725</v>
      </c>
      <c r="C6938" s="313" t="s">
        <v>2726</v>
      </c>
      <c r="D6938" s="629">
        <v>2230</v>
      </c>
      <c r="E6938" s="451">
        <v>6000</v>
      </c>
      <c r="F6938" s="630" t="s">
        <v>6726</v>
      </c>
      <c r="G6938" s="313" t="s">
        <v>6467</v>
      </c>
      <c r="H6938" s="634">
        <v>44722</v>
      </c>
      <c r="I6938" s="628">
        <f t="shared" si="89"/>
        <v>44722</v>
      </c>
      <c r="J6938" s="632"/>
    </row>
    <row r="6939" spans="1:10" s="243" customFormat="1">
      <c r="A6939" s="635" t="s">
        <v>2942</v>
      </c>
      <c r="B6939" s="415" t="s">
        <v>2725</v>
      </c>
      <c r="C6939" s="313" t="s">
        <v>2726</v>
      </c>
      <c r="D6939" s="629">
        <v>2231</v>
      </c>
      <c r="E6939" s="451">
        <v>16000</v>
      </c>
      <c r="F6939" s="630" t="s">
        <v>3543</v>
      </c>
      <c r="G6939" s="313" t="s">
        <v>6467</v>
      </c>
      <c r="H6939" s="634">
        <v>44722</v>
      </c>
      <c r="I6939" s="628">
        <f t="shared" si="89"/>
        <v>44722</v>
      </c>
      <c r="J6939" s="632"/>
    </row>
    <row r="6940" spans="1:10" s="243" customFormat="1" ht="34.9">
      <c r="A6940" s="635" t="s">
        <v>6592</v>
      </c>
      <c r="B6940" s="415" t="s">
        <v>2725</v>
      </c>
      <c r="C6940" s="313" t="s">
        <v>2726</v>
      </c>
      <c r="D6940" s="629">
        <v>2232</v>
      </c>
      <c r="E6940" s="451">
        <v>10656</v>
      </c>
      <c r="F6940" s="630" t="s">
        <v>6583</v>
      </c>
      <c r="G6940" s="313" t="s">
        <v>6467</v>
      </c>
      <c r="H6940" s="634">
        <v>44722</v>
      </c>
      <c r="I6940" s="628">
        <f t="shared" si="89"/>
        <v>44722</v>
      </c>
      <c r="J6940" s="632"/>
    </row>
    <row r="6941" spans="1:10" s="243" customFormat="1" ht="23.25">
      <c r="A6941" s="635" t="s">
        <v>3088</v>
      </c>
      <c r="B6941" s="415" t="s">
        <v>2725</v>
      </c>
      <c r="C6941" s="313" t="s">
        <v>2726</v>
      </c>
      <c r="D6941" s="629">
        <v>2233</v>
      </c>
      <c r="E6941" s="451">
        <v>33209.019999999997</v>
      </c>
      <c r="F6941" s="630" t="s">
        <v>3999</v>
      </c>
      <c r="G6941" s="313" t="s">
        <v>6467</v>
      </c>
      <c r="H6941" s="634">
        <v>44722</v>
      </c>
      <c r="I6941" s="628">
        <f t="shared" si="89"/>
        <v>44722</v>
      </c>
      <c r="J6941" s="632"/>
    </row>
    <row r="6942" spans="1:10" s="243" customFormat="1">
      <c r="A6942" s="635" t="s">
        <v>2768</v>
      </c>
      <c r="B6942" s="415" t="s">
        <v>2725</v>
      </c>
      <c r="C6942" s="313" t="s">
        <v>2726</v>
      </c>
      <c r="D6942" s="629">
        <v>2234</v>
      </c>
      <c r="E6942" s="451">
        <v>9000</v>
      </c>
      <c r="F6942" s="630" t="s">
        <v>6727</v>
      </c>
      <c r="G6942" s="313" t="s">
        <v>6467</v>
      </c>
      <c r="H6942" s="634">
        <v>44722</v>
      </c>
      <c r="I6942" s="628">
        <f t="shared" si="89"/>
        <v>44722</v>
      </c>
      <c r="J6942" s="632"/>
    </row>
    <row r="6943" spans="1:10" s="243" customFormat="1" ht="23.25">
      <c r="A6943" s="635" t="s">
        <v>2981</v>
      </c>
      <c r="B6943" s="415" t="s">
        <v>2725</v>
      </c>
      <c r="C6943" s="313" t="s">
        <v>2726</v>
      </c>
      <c r="D6943" s="629">
        <v>2235</v>
      </c>
      <c r="E6943" s="451">
        <v>24000</v>
      </c>
      <c r="F6943" s="630" t="s">
        <v>6728</v>
      </c>
      <c r="G6943" s="313" t="s">
        <v>6467</v>
      </c>
      <c r="H6943" s="634">
        <v>44722</v>
      </c>
      <c r="I6943" s="628">
        <f t="shared" si="89"/>
        <v>44722</v>
      </c>
      <c r="J6943" s="632"/>
    </row>
    <row r="6944" spans="1:10" s="243" customFormat="1">
      <c r="A6944" s="635" t="s">
        <v>2724</v>
      </c>
      <c r="B6944" s="415" t="s">
        <v>2725</v>
      </c>
      <c r="C6944" s="313" t="s">
        <v>2726</v>
      </c>
      <c r="D6944" s="629">
        <v>2236</v>
      </c>
      <c r="E6944" s="451">
        <v>16000</v>
      </c>
      <c r="F6944" s="630" t="s">
        <v>6729</v>
      </c>
      <c r="G6944" s="313" t="s">
        <v>6467</v>
      </c>
      <c r="H6944" s="634">
        <v>44722</v>
      </c>
      <c r="I6944" s="628">
        <f t="shared" si="89"/>
        <v>44722</v>
      </c>
      <c r="J6944" s="632"/>
    </row>
    <row r="6945" spans="1:10" s="243" customFormat="1">
      <c r="A6945" s="635" t="s">
        <v>2773</v>
      </c>
      <c r="B6945" s="415" t="s">
        <v>2725</v>
      </c>
      <c r="C6945" s="313" t="s">
        <v>2726</v>
      </c>
      <c r="D6945" s="629">
        <v>2237</v>
      </c>
      <c r="E6945" s="451">
        <v>20000</v>
      </c>
      <c r="F6945" s="630" t="s">
        <v>6339</v>
      </c>
      <c r="G6945" s="313" t="s">
        <v>6467</v>
      </c>
      <c r="H6945" s="634">
        <v>44722</v>
      </c>
      <c r="I6945" s="628">
        <f t="shared" si="89"/>
        <v>44722</v>
      </c>
      <c r="J6945" s="632"/>
    </row>
    <row r="6946" spans="1:10" s="243" customFormat="1">
      <c r="A6946" s="635" t="s">
        <v>2773</v>
      </c>
      <c r="B6946" s="415" t="s">
        <v>2725</v>
      </c>
      <c r="C6946" s="313" t="s">
        <v>2726</v>
      </c>
      <c r="D6946" s="629">
        <v>2238</v>
      </c>
      <c r="E6946" s="451">
        <v>16000</v>
      </c>
      <c r="F6946" s="630" t="s">
        <v>3655</v>
      </c>
      <c r="G6946" s="313" t="s">
        <v>6467</v>
      </c>
      <c r="H6946" s="634">
        <v>44722</v>
      </c>
      <c r="I6946" s="628">
        <f t="shared" si="89"/>
        <v>44722</v>
      </c>
      <c r="J6946" s="632"/>
    </row>
    <row r="6947" spans="1:10" s="243" customFormat="1" ht="23.25">
      <c r="A6947" s="635" t="s">
        <v>2744</v>
      </c>
      <c r="B6947" s="415" t="s">
        <v>2725</v>
      </c>
      <c r="C6947" s="313" t="s">
        <v>2726</v>
      </c>
      <c r="D6947" s="629">
        <v>2239</v>
      </c>
      <c r="E6947" s="451">
        <v>2000</v>
      </c>
      <c r="F6947" s="630" t="s">
        <v>6563</v>
      </c>
      <c r="G6947" s="313" t="s">
        <v>6467</v>
      </c>
      <c r="H6947" s="634">
        <v>44725</v>
      </c>
      <c r="I6947" s="628">
        <f t="shared" si="89"/>
        <v>44725</v>
      </c>
      <c r="J6947" s="632"/>
    </row>
    <row r="6948" spans="1:10" s="243" customFormat="1">
      <c r="A6948" s="635" t="s">
        <v>2890</v>
      </c>
      <c r="B6948" s="415" t="s">
        <v>2725</v>
      </c>
      <c r="C6948" s="313" t="s">
        <v>2726</v>
      </c>
      <c r="D6948" s="629">
        <v>2240</v>
      </c>
      <c r="E6948" s="451">
        <v>20000</v>
      </c>
      <c r="F6948" s="630" t="s">
        <v>6730</v>
      </c>
      <c r="G6948" s="313" t="s">
        <v>6467</v>
      </c>
      <c r="H6948" s="634">
        <v>44726</v>
      </c>
      <c r="I6948" s="628">
        <f t="shared" si="89"/>
        <v>44726</v>
      </c>
      <c r="J6948" s="632"/>
    </row>
    <row r="6949" spans="1:10" s="243" customFormat="1" ht="23.25">
      <c r="A6949" s="635" t="s">
        <v>2825</v>
      </c>
      <c r="B6949" s="415" t="s">
        <v>2725</v>
      </c>
      <c r="C6949" s="313" t="s">
        <v>2726</v>
      </c>
      <c r="D6949" s="629">
        <v>2241</v>
      </c>
      <c r="E6949" s="451">
        <v>24000</v>
      </c>
      <c r="F6949" s="630" t="s">
        <v>6731</v>
      </c>
      <c r="G6949" s="313" t="s">
        <v>6467</v>
      </c>
      <c r="H6949" s="634">
        <v>44726</v>
      </c>
      <c r="I6949" s="628">
        <f t="shared" si="89"/>
        <v>44726</v>
      </c>
      <c r="J6949" s="632"/>
    </row>
    <row r="6950" spans="1:10" s="243" customFormat="1" ht="23.25">
      <c r="A6950" s="635" t="s">
        <v>2914</v>
      </c>
      <c r="B6950" s="415" t="s">
        <v>2725</v>
      </c>
      <c r="C6950" s="313" t="s">
        <v>2726</v>
      </c>
      <c r="D6950" s="629">
        <v>2242</v>
      </c>
      <c r="E6950" s="451">
        <v>24000</v>
      </c>
      <c r="F6950" s="630" t="s">
        <v>6732</v>
      </c>
      <c r="G6950" s="313" t="s">
        <v>6467</v>
      </c>
      <c r="H6950" s="634">
        <v>44726</v>
      </c>
      <c r="I6950" s="628">
        <f t="shared" si="89"/>
        <v>44726</v>
      </c>
      <c r="J6950" s="632"/>
    </row>
    <row r="6951" spans="1:10" s="243" customFormat="1" ht="23.25">
      <c r="A6951" s="635" t="s">
        <v>2785</v>
      </c>
      <c r="B6951" s="415" t="s">
        <v>2725</v>
      </c>
      <c r="C6951" s="313" t="s">
        <v>2726</v>
      </c>
      <c r="D6951" s="629">
        <v>2243</v>
      </c>
      <c r="E6951" s="451">
        <v>10000</v>
      </c>
      <c r="F6951" s="630" t="s">
        <v>2918</v>
      </c>
      <c r="G6951" s="313" t="s">
        <v>6467</v>
      </c>
      <c r="H6951" s="634">
        <v>44726</v>
      </c>
      <c r="I6951" s="628">
        <f t="shared" si="89"/>
        <v>44726</v>
      </c>
      <c r="J6951" s="632"/>
    </row>
    <row r="6952" spans="1:10" s="243" customFormat="1">
      <c r="A6952" s="635" t="s">
        <v>2950</v>
      </c>
      <c r="B6952" s="415" t="s">
        <v>2725</v>
      </c>
      <c r="C6952" s="313" t="s">
        <v>2726</v>
      </c>
      <c r="D6952" s="629">
        <v>2244</v>
      </c>
      <c r="E6952" s="451">
        <v>386.83</v>
      </c>
      <c r="F6952" s="630" t="s">
        <v>4049</v>
      </c>
      <c r="G6952" s="313" t="s">
        <v>6467</v>
      </c>
      <c r="H6952" s="634">
        <v>44726</v>
      </c>
      <c r="I6952" s="628">
        <f t="shared" si="89"/>
        <v>44726</v>
      </c>
      <c r="J6952" s="632"/>
    </row>
    <row r="6953" spans="1:10" s="243" customFormat="1">
      <c r="A6953" s="635" t="s">
        <v>2950</v>
      </c>
      <c r="B6953" s="415" t="s">
        <v>2725</v>
      </c>
      <c r="C6953" s="313" t="s">
        <v>2726</v>
      </c>
      <c r="D6953" s="629">
        <v>2245</v>
      </c>
      <c r="E6953" s="451">
        <v>394.25</v>
      </c>
      <c r="F6953" s="630" t="s">
        <v>4064</v>
      </c>
      <c r="G6953" s="313" t="s">
        <v>6467</v>
      </c>
      <c r="H6953" s="634">
        <v>44726</v>
      </c>
      <c r="I6953" s="628">
        <f t="shared" si="89"/>
        <v>44726</v>
      </c>
      <c r="J6953" s="632"/>
    </row>
    <row r="6954" spans="1:10" s="243" customFormat="1">
      <c r="A6954" s="635" t="s">
        <v>2950</v>
      </c>
      <c r="B6954" s="415" t="s">
        <v>2725</v>
      </c>
      <c r="C6954" s="313" t="s">
        <v>2726</v>
      </c>
      <c r="D6954" s="629">
        <v>2246</v>
      </c>
      <c r="E6954" s="451">
        <v>1087.5999999999999</v>
      </c>
      <c r="F6954" s="630" t="s">
        <v>3496</v>
      </c>
      <c r="G6954" s="313" t="s">
        <v>6467</v>
      </c>
      <c r="H6954" s="634">
        <v>44726</v>
      </c>
      <c r="I6954" s="628">
        <f t="shared" si="89"/>
        <v>44726</v>
      </c>
      <c r="J6954" s="632"/>
    </row>
    <row r="6955" spans="1:10" s="243" customFormat="1">
      <c r="A6955" s="635" t="s">
        <v>2950</v>
      </c>
      <c r="B6955" s="415" t="s">
        <v>2725</v>
      </c>
      <c r="C6955" s="313" t="s">
        <v>2726</v>
      </c>
      <c r="D6955" s="629">
        <v>2247</v>
      </c>
      <c r="E6955" s="451">
        <v>1094.73</v>
      </c>
      <c r="F6955" s="630" t="s">
        <v>3496</v>
      </c>
      <c r="G6955" s="313" t="s">
        <v>6467</v>
      </c>
      <c r="H6955" s="634">
        <v>44726</v>
      </c>
      <c r="I6955" s="628">
        <f t="shared" si="89"/>
        <v>44726</v>
      </c>
      <c r="J6955" s="632"/>
    </row>
    <row r="6956" spans="1:10" s="243" customFormat="1">
      <c r="A6956" s="635" t="s">
        <v>2950</v>
      </c>
      <c r="B6956" s="415" t="s">
        <v>2725</v>
      </c>
      <c r="C6956" s="313" t="s">
        <v>2726</v>
      </c>
      <c r="D6956" s="629">
        <v>2248</v>
      </c>
      <c r="E6956" s="451">
        <v>25150.62</v>
      </c>
      <c r="F6956" s="630" t="s">
        <v>3496</v>
      </c>
      <c r="G6956" s="313" t="s">
        <v>6467</v>
      </c>
      <c r="H6956" s="634">
        <v>44726</v>
      </c>
      <c r="I6956" s="628">
        <f t="shared" si="89"/>
        <v>44726</v>
      </c>
      <c r="J6956" s="632"/>
    </row>
    <row r="6957" spans="1:10" s="243" customFormat="1">
      <c r="A6957" s="635" t="s">
        <v>2785</v>
      </c>
      <c r="B6957" s="415" t="s">
        <v>2725</v>
      </c>
      <c r="C6957" s="313" t="s">
        <v>2726</v>
      </c>
      <c r="D6957" s="629">
        <v>2249</v>
      </c>
      <c r="E6957" s="451">
        <v>5000</v>
      </c>
      <c r="F6957" s="630" t="s">
        <v>6733</v>
      </c>
      <c r="G6957" s="313" t="s">
        <v>6467</v>
      </c>
      <c r="H6957" s="634">
        <v>44726</v>
      </c>
      <c r="I6957" s="628">
        <f t="shared" si="89"/>
        <v>44726</v>
      </c>
      <c r="J6957" s="632"/>
    </row>
    <row r="6958" spans="1:10" s="243" customFormat="1">
      <c r="A6958" s="635" t="s">
        <v>2890</v>
      </c>
      <c r="B6958" s="415" t="s">
        <v>2725</v>
      </c>
      <c r="C6958" s="313" t="s">
        <v>2726</v>
      </c>
      <c r="D6958" s="629">
        <v>2250</v>
      </c>
      <c r="E6958" s="451">
        <v>6000</v>
      </c>
      <c r="F6958" s="630" t="s">
        <v>2892</v>
      </c>
      <c r="G6958" s="313" t="s">
        <v>6467</v>
      </c>
      <c r="H6958" s="634">
        <v>44726</v>
      </c>
      <c r="I6958" s="628">
        <f t="shared" si="89"/>
        <v>44726</v>
      </c>
      <c r="J6958" s="632"/>
    </row>
    <row r="6959" spans="1:10" s="243" customFormat="1">
      <c r="A6959" s="635" t="s">
        <v>2773</v>
      </c>
      <c r="B6959" s="415" t="s">
        <v>2725</v>
      </c>
      <c r="C6959" s="313" t="s">
        <v>2726</v>
      </c>
      <c r="D6959" s="629">
        <v>2251</v>
      </c>
      <c r="E6959" s="451">
        <v>20000</v>
      </c>
      <c r="F6959" s="630" t="s">
        <v>6438</v>
      </c>
      <c r="G6959" s="313" t="s">
        <v>6467</v>
      </c>
      <c r="H6959" s="634">
        <v>44727</v>
      </c>
      <c r="I6959" s="628">
        <f t="shared" si="89"/>
        <v>44727</v>
      </c>
      <c r="J6959" s="632"/>
    </row>
    <row r="6960" spans="1:10" s="243" customFormat="1" ht="23.25">
      <c r="A6960" s="635" t="s">
        <v>3728</v>
      </c>
      <c r="B6960" s="415" t="s">
        <v>2725</v>
      </c>
      <c r="C6960" s="313" t="s">
        <v>2726</v>
      </c>
      <c r="D6960" s="629">
        <v>2252</v>
      </c>
      <c r="E6960" s="451">
        <v>2903.13</v>
      </c>
      <c r="F6960" s="630" t="s">
        <v>4075</v>
      </c>
      <c r="G6960" s="313" t="s">
        <v>6467</v>
      </c>
      <c r="H6960" s="634">
        <v>44727</v>
      </c>
      <c r="I6960" s="628">
        <f t="shared" si="89"/>
        <v>44727</v>
      </c>
      <c r="J6960" s="632"/>
    </row>
    <row r="6961" spans="1:10" s="243" customFormat="1">
      <c r="A6961" s="635" t="s">
        <v>2811</v>
      </c>
      <c r="B6961" s="415" t="s">
        <v>2725</v>
      </c>
      <c r="C6961" s="313" t="s">
        <v>2726</v>
      </c>
      <c r="D6961" s="629">
        <v>2253</v>
      </c>
      <c r="E6961" s="451">
        <v>16813.650000000001</v>
      </c>
      <c r="F6961" s="630" t="s">
        <v>2812</v>
      </c>
      <c r="G6961" s="313" t="s">
        <v>6467</v>
      </c>
      <c r="H6961" s="634">
        <v>44727</v>
      </c>
      <c r="I6961" s="628">
        <f t="shared" si="89"/>
        <v>44727</v>
      </c>
      <c r="J6961" s="632"/>
    </row>
    <row r="6962" spans="1:10" s="243" customFormat="1">
      <c r="A6962" s="635" t="s">
        <v>6734</v>
      </c>
      <c r="B6962" s="415" t="s">
        <v>2732</v>
      </c>
      <c r="C6962" s="313" t="s">
        <v>2726</v>
      </c>
      <c r="D6962" s="629" t="s">
        <v>3235</v>
      </c>
      <c r="E6962" s="451">
        <v>553680</v>
      </c>
      <c r="F6962" s="630" t="s">
        <v>3263</v>
      </c>
      <c r="G6962" s="313" t="s">
        <v>6467</v>
      </c>
      <c r="H6962" s="634">
        <v>44727</v>
      </c>
      <c r="I6962" s="628">
        <f t="shared" si="89"/>
        <v>44727</v>
      </c>
      <c r="J6962" s="632"/>
    </row>
    <row r="6963" spans="1:10" s="243" customFormat="1">
      <c r="A6963" s="635" t="s">
        <v>6734</v>
      </c>
      <c r="B6963" s="415" t="s">
        <v>2732</v>
      </c>
      <c r="C6963" s="313" t="s">
        <v>2726</v>
      </c>
      <c r="D6963" s="629" t="s">
        <v>3235</v>
      </c>
      <c r="E6963" s="451">
        <v>767953.92000000004</v>
      </c>
      <c r="F6963" s="630" t="s">
        <v>3236</v>
      </c>
      <c r="G6963" s="313" t="s">
        <v>6467</v>
      </c>
      <c r="H6963" s="634">
        <v>44727</v>
      </c>
      <c r="I6963" s="628">
        <f t="shared" si="89"/>
        <v>44727</v>
      </c>
      <c r="J6963" s="632"/>
    </row>
    <row r="6964" spans="1:10" s="243" customFormat="1">
      <c r="A6964" s="635" t="s">
        <v>6734</v>
      </c>
      <c r="B6964" s="415" t="s">
        <v>2732</v>
      </c>
      <c r="C6964" s="313" t="s">
        <v>2726</v>
      </c>
      <c r="D6964" s="629" t="s">
        <v>3235</v>
      </c>
      <c r="E6964" s="451">
        <v>565112.49</v>
      </c>
      <c r="F6964" s="630" t="s">
        <v>3236</v>
      </c>
      <c r="G6964" s="313" t="s">
        <v>6467</v>
      </c>
      <c r="H6964" s="634">
        <v>44727</v>
      </c>
      <c r="I6964" s="628">
        <f t="shared" si="89"/>
        <v>44727</v>
      </c>
      <c r="J6964" s="632"/>
    </row>
    <row r="6965" spans="1:10" s="243" customFormat="1" ht="23.25">
      <c r="A6965" s="635" t="s">
        <v>6734</v>
      </c>
      <c r="B6965" s="415" t="s">
        <v>2732</v>
      </c>
      <c r="C6965" s="313" t="s">
        <v>2726</v>
      </c>
      <c r="D6965" s="629" t="s">
        <v>6519</v>
      </c>
      <c r="E6965" s="451">
        <v>472050</v>
      </c>
      <c r="F6965" s="630" t="s">
        <v>3746</v>
      </c>
      <c r="G6965" s="313" t="s">
        <v>6467</v>
      </c>
      <c r="H6965" s="634">
        <v>44727</v>
      </c>
      <c r="I6965" s="628">
        <f t="shared" si="89"/>
        <v>44727</v>
      </c>
      <c r="J6965" s="632"/>
    </row>
    <row r="6966" spans="1:10" s="243" customFormat="1" ht="23.25">
      <c r="A6966" s="635" t="s">
        <v>6734</v>
      </c>
      <c r="B6966" s="415" t="s">
        <v>2732</v>
      </c>
      <c r="C6966" s="313" t="s">
        <v>2726</v>
      </c>
      <c r="D6966" s="629" t="s">
        <v>3330</v>
      </c>
      <c r="E6966" s="451">
        <v>41293.519999999997</v>
      </c>
      <c r="F6966" s="630" t="s">
        <v>3422</v>
      </c>
      <c r="G6966" s="313" t="s">
        <v>6467</v>
      </c>
      <c r="H6966" s="634">
        <v>44727</v>
      </c>
      <c r="I6966" s="628">
        <f t="shared" si="89"/>
        <v>44727</v>
      </c>
      <c r="J6966" s="632"/>
    </row>
    <row r="6967" spans="1:10" s="243" customFormat="1" ht="23.25">
      <c r="A6967" s="635" t="s">
        <v>6734</v>
      </c>
      <c r="B6967" s="415" t="s">
        <v>2732</v>
      </c>
      <c r="C6967" s="313" t="s">
        <v>2726</v>
      </c>
      <c r="D6967" s="629" t="s">
        <v>6465</v>
      </c>
      <c r="E6967" s="451">
        <v>115616.66</v>
      </c>
      <c r="F6967" s="630" t="s">
        <v>3746</v>
      </c>
      <c r="G6967" s="313" t="s">
        <v>6467</v>
      </c>
      <c r="H6967" s="634">
        <v>44727</v>
      </c>
      <c r="I6967" s="628">
        <f t="shared" si="89"/>
        <v>44727</v>
      </c>
      <c r="J6967" s="632"/>
    </row>
    <row r="6968" spans="1:10" s="243" customFormat="1" ht="23.25">
      <c r="A6968" s="635" t="s">
        <v>6734</v>
      </c>
      <c r="B6968" s="415" t="s">
        <v>2732</v>
      </c>
      <c r="C6968" s="313" t="s">
        <v>2726</v>
      </c>
      <c r="D6968" s="629" t="s">
        <v>3330</v>
      </c>
      <c r="E6968" s="451">
        <v>46500</v>
      </c>
      <c r="F6968" s="630" t="s">
        <v>3746</v>
      </c>
      <c r="G6968" s="313" t="s">
        <v>6467</v>
      </c>
      <c r="H6968" s="634">
        <v>44727</v>
      </c>
      <c r="I6968" s="628">
        <f t="shared" si="89"/>
        <v>44727</v>
      </c>
      <c r="J6968" s="632"/>
    </row>
    <row r="6969" spans="1:10" s="243" customFormat="1">
      <c r="A6969" s="635" t="s">
        <v>3341</v>
      </c>
      <c r="B6969" s="415" t="s">
        <v>2725</v>
      </c>
      <c r="C6969" s="313" t="s">
        <v>2726</v>
      </c>
      <c r="D6969" s="629">
        <v>2261</v>
      </c>
      <c r="E6969" s="451">
        <v>16000</v>
      </c>
      <c r="F6969" s="630" t="s">
        <v>4211</v>
      </c>
      <c r="G6969" s="313" t="s">
        <v>6467</v>
      </c>
      <c r="H6969" s="634">
        <v>44727</v>
      </c>
      <c r="I6969" s="628">
        <f t="shared" si="89"/>
        <v>44727</v>
      </c>
      <c r="J6969" s="632"/>
    </row>
    <row r="6970" spans="1:10" s="243" customFormat="1">
      <c r="A6970" s="635" t="s">
        <v>2953</v>
      </c>
      <c r="B6970" s="415" t="s">
        <v>2725</v>
      </c>
      <c r="C6970" s="313" t="s">
        <v>2726</v>
      </c>
      <c r="D6970" s="629">
        <v>2262</v>
      </c>
      <c r="E6970" s="451">
        <v>16000</v>
      </c>
      <c r="F6970" s="630" t="s">
        <v>4222</v>
      </c>
      <c r="G6970" s="313" t="s">
        <v>6467</v>
      </c>
      <c r="H6970" s="634">
        <v>44727</v>
      </c>
      <c r="I6970" s="628">
        <f t="shared" si="89"/>
        <v>44727</v>
      </c>
      <c r="J6970" s="632"/>
    </row>
    <row r="6971" spans="1:10" s="243" customFormat="1" ht="23.25">
      <c r="A6971" s="635" t="s">
        <v>4215</v>
      </c>
      <c r="B6971" s="415" t="s">
        <v>2725</v>
      </c>
      <c r="C6971" s="313" t="s">
        <v>2726</v>
      </c>
      <c r="D6971" s="629">
        <v>2263</v>
      </c>
      <c r="E6971" s="451">
        <v>6000</v>
      </c>
      <c r="F6971" s="630" t="s">
        <v>6657</v>
      </c>
      <c r="G6971" s="313" t="s">
        <v>6467</v>
      </c>
      <c r="H6971" s="634">
        <v>44727</v>
      </c>
      <c r="I6971" s="628">
        <f t="shared" si="89"/>
        <v>44727</v>
      </c>
      <c r="J6971" s="632"/>
    </row>
    <row r="6972" spans="1:10" s="243" customFormat="1">
      <c r="A6972" s="635" t="s">
        <v>2773</v>
      </c>
      <c r="B6972" s="415" t="s">
        <v>2725</v>
      </c>
      <c r="C6972" s="313" t="s">
        <v>2726</v>
      </c>
      <c r="D6972" s="629">
        <v>2264</v>
      </c>
      <c r="E6972" s="451">
        <v>16000</v>
      </c>
      <c r="F6972" s="630" t="s">
        <v>3540</v>
      </c>
      <c r="G6972" s="313" t="s">
        <v>6467</v>
      </c>
      <c r="H6972" s="634">
        <v>44727</v>
      </c>
      <c r="I6972" s="628">
        <f t="shared" si="89"/>
        <v>44727</v>
      </c>
      <c r="J6972" s="632"/>
    </row>
    <row r="6973" spans="1:10" s="243" customFormat="1">
      <c r="A6973" s="635" t="s">
        <v>2773</v>
      </c>
      <c r="B6973" s="415" t="s">
        <v>2725</v>
      </c>
      <c r="C6973" s="313" t="s">
        <v>2726</v>
      </c>
      <c r="D6973" s="629">
        <v>2265</v>
      </c>
      <c r="E6973" s="451">
        <v>10000</v>
      </c>
      <c r="F6973" s="630" t="s">
        <v>6735</v>
      </c>
      <c r="G6973" s="313" t="s">
        <v>6467</v>
      </c>
      <c r="H6973" s="634">
        <v>44727</v>
      </c>
      <c r="I6973" s="628">
        <f t="shared" si="89"/>
        <v>44727</v>
      </c>
      <c r="J6973" s="632"/>
    </row>
    <row r="6974" spans="1:10" s="243" customFormat="1">
      <c r="A6974" s="635" t="s">
        <v>2773</v>
      </c>
      <c r="B6974" s="415" t="s">
        <v>2725</v>
      </c>
      <c r="C6974" s="313" t="s">
        <v>2726</v>
      </c>
      <c r="D6974" s="629">
        <v>2266</v>
      </c>
      <c r="E6974" s="451">
        <v>16000</v>
      </c>
      <c r="F6974" s="630" t="s">
        <v>6736</v>
      </c>
      <c r="G6974" s="313" t="s">
        <v>6467</v>
      </c>
      <c r="H6974" s="634">
        <v>44727</v>
      </c>
      <c r="I6974" s="628">
        <f t="shared" si="89"/>
        <v>44727</v>
      </c>
      <c r="J6974" s="632"/>
    </row>
    <row r="6975" spans="1:10" s="243" customFormat="1" ht="23.25">
      <c r="A6975" s="635" t="s">
        <v>2785</v>
      </c>
      <c r="B6975" s="415" t="s">
        <v>2725</v>
      </c>
      <c r="C6975" s="313" t="s">
        <v>2726</v>
      </c>
      <c r="D6975" s="629">
        <v>2267</v>
      </c>
      <c r="E6975" s="451">
        <v>16000</v>
      </c>
      <c r="F6975" s="630" t="s">
        <v>6737</v>
      </c>
      <c r="G6975" s="313" t="s">
        <v>6467</v>
      </c>
      <c r="H6975" s="634">
        <v>44727</v>
      </c>
      <c r="I6975" s="628">
        <f t="shared" si="89"/>
        <v>44727</v>
      </c>
      <c r="J6975" s="632"/>
    </row>
    <row r="6976" spans="1:10" s="243" customFormat="1">
      <c r="A6976" s="635" t="s">
        <v>2735</v>
      </c>
      <c r="B6976" s="415" t="s">
        <v>2725</v>
      </c>
      <c r="C6976" s="313" t="s">
        <v>2726</v>
      </c>
      <c r="D6976" s="629">
        <v>2268</v>
      </c>
      <c r="E6976" s="451">
        <v>16000</v>
      </c>
      <c r="F6976" s="630" t="s">
        <v>3019</v>
      </c>
      <c r="G6976" s="313" t="s">
        <v>6467</v>
      </c>
      <c r="H6976" s="634">
        <v>44727</v>
      </c>
      <c r="I6976" s="628">
        <f t="shared" si="89"/>
        <v>44727</v>
      </c>
      <c r="J6976" s="632"/>
    </row>
    <row r="6977" spans="1:10" s="243" customFormat="1">
      <c r="A6977" s="635" t="s">
        <v>2789</v>
      </c>
      <c r="B6977" s="415" t="s">
        <v>2725</v>
      </c>
      <c r="C6977" s="313" t="s">
        <v>2726</v>
      </c>
      <c r="D6977" s="629">
        <v>2269</v>
      </c>
      <c r="E6977" s="451">
        <v>24000</v>
      </c>
      <c r="F6977" s="630" t="s">
        <v>6430</v>
      </c>
      <c r="G6977" s="313" t="s">
        <v>6467</v>
      </c>
      <c r="H6977" s="634">
        <v>44727</v>
      </c>
      <c r="I6977" s="628">
        <f t="shared" si="89"/>
        <v>44727</v>
      </c>
      <c r="J6977" s="632"/>
    </row>
    <row r="6978" spans="1:10" s="243" customFormat="1">
      <c r="A6978" s="635" t="s">
        <v>2769</v>
      </c>
      <c r="B6978" s="415" t="s">
        <v>2725</v>
      </c>
      <c r="C6978" s="313" t="s">
        <v>2726</v>
      </c>
      <c r="D6978" s="629">
        <v>2270</v>
      </c>
      <c r="E6978" s="451">
        <v>10000</v>
      </c>
      <c r="F6978" s="630" t="s">
        <v>2770</v>
      </c>
      <c r="G6978" s="313" t="s">
        <v>6467</v>
      </c>
      <c r="H6978" s="634">
        <v>44727</v>
      </c>
      <c r="I6978" s="628">
        <f t="shared" si="89"/>
        <v>44727</v>
      </c>
      <c r="J6978" s="632"/>
    </row>
    <row r="6979" spans="1:10" s="243" customFormat="1">
      <c r="A6979" s="635" t="s">
        <v>2773</v>
      </c>
      <c r="B6979" s="415" t="s">
        <v>2725</v>
      </c>
      <c r="C6979" s="313" t="s">
        <v>2726</v>
      </c>
      <c r="D6979" s="629">
        <v>2271</v>
      </c>
      <c r="E6979" s="451">
        <v>20000</v>
      </c>
      <c r="F6979" s="630" t="s">
        <v>6447</v>
      </c>
      <c r="G6979" s="313" t="s">
        <v>6467</v>
      </c>
      <c r="H6979" s="634">
        <v>44728</v>
      </c>
      <c r="I6979" s="628">
        <f t="shared" si="89"/>
        <v>44728</v>
      </c>
      <c r="J6979" s="632"/>
    </row>
    <row r="6980" spans="1:10" s="243" customFormat="1">
      <c r="A6980" s="635" t="s">
        <v>2773</v>
      </c>
      <c r="B6980" s="415" t="s">
        <v>2725</v>
      </c>
      <c r="C6980" s="313" t="s">
        <v>2726</v>
      </c>
      <c r="D6980" s="629">
        <v>2272</v>
      </c>
      <c r="E6980" s="451">
        <v>20000</v>
      </c>
      <c r="F6980" s="630" t="s">
        <v>6431</v>
      </c>
      <c r="G6980" s="313" t="s">
        <v>6467</v>
      </c>
      <c r="H6980" s="634">
        <v>44728</v>
      </c>
      <c r="I6980" s="628">
        <f t="shared" si="89"/>
        <v>44728</v>
      </c>
      <c r="J6980" s="632"/>
    </row>
    <row r="6981" spans="1:10" s="243" customFormat="1">
      <c r="A6981" s="635" t="s">
        <v>2773</v>
      </c>
      <c r="B6981" s="415" t="s">
        <v>2725</v>
      </c>
      <c r="C6981" s="313" t="s">
        <v>2726</v>
      </c>
      <c r="D6981" s="629">
        <v>2273</v>
      </c>
      <c r="E6981" s="451">
        <v>20000</v>
      </c>
      <c r="F6981" s="630" t="s">
        <v>3166</v>
      </c>
      <c r="G6981" s="313" t="s">
        <v>6467</v>
      </c>
      <c r="H6981" s="634">
        <v>44728</v>
      </c>
      <c r="I6981" s="628">
        <f t="shared" si="89"/>
        <v>44728</v>
      </c>
      <c r="J6981" s="632"/>
    </row>
    <row r="6982" spans="1:10" s="243" customFormat="1">
      <c r="A6982" s="635" t="s">
        <v>2785</v>
      </c>
      <c r="B6982" s="415" t="s">
        <v>2725</v>
      </c>
      <c r="C6982" s="313" t="s">
        <v>2726</v>
      </c>
      <c r="D6982" s="629">
        <v>2274</v>
      </c>
      <c r="E6982" s="451">
        <v>10000</v>
      </c>
      <c r="F6982" s="630" t="s">
        <v>6432</v>
      </c>
      <c r="G6982" s="313" t="s">
        <v>6467</v>
      </c>
      <c r="H6982" s="634">
        <v>44728</v>
      </c>
      <c r="I6982" s="628">
        <f t="shared" ref="I6982:I7045" si="90">H6982+0</f>
        <v>44728</v>
      </c>
      <c r="J6982" s="632"/>
    </row>
    <row r="6983" spans="1:10" s="243" customFormat="1">
      <c r="A6983" s="635" t="s">
        <v>2724</v>
      </c>
      <c r="B6983" s="415" t="s">
        <v>2725</v>
      </c>
      <c r="C6983" s="313" t="s">
        <v>2726</v>
      </c>
      <c r="D6983" s="629">
        <v>2275</v>
      </c>
      <c r="E6983" s="451">
        <v>10000</v>
      </c>
      <c r="F6983" s="630" t="s">
        <v>6738</v>
      </c>
      <c r="G6983" s="313" t="s">
        <v>6467</v>
      </c>
      <c r="H6983" s="634">
        <v>44728</v>
      </c>
      <c r="I6983" s="628">
        <f t="shared" si="90"/>
        <v>44728</v>
      </c>
      <c r="J6983" s="632"/>
    </row>
    <row r="6984" spans="1:10" s="243" customFormat="1">
      <c r="A6984" s="635" t="s">
        <v>2808</v>
      </c>
      <c r="B6984" s="415" t="s">
        <v>2725</v>
      </c>
      <c r="C6984" s="313" t="s">
        <v>2726</v>
      </c>
      <c r="D6984" s="629">
        <v>2276</v>
      </c>
      <c r="E6984" s="451">
        <v>24000</v>
      </c>
      <c r="F6984" s="630" t="s">
        <v>6392</v>
      </c>
      <c r="G6984" s="313" t="s">
        <v>6467</v>
      </c>
      <c r="H6984" s="634">
        <v>44728</v>
      </c>
      <c r="I6984" s="628">
        <f t="shared" si="90"/>
        <v>44728</v>
      </c>
      <c r="J6984" s="632"/>
    </row>
    <row r="6985" spans="1:10" s="243" customFormat="1">
      <c r="A6985" s="635" t="s">
        <v>2767</v>
      </c>
      <c r="B6985" s="415" t="s">
        <v>2725</v>
      </c>
      <c r="C6985" s="313" t="s">
        <v>2726</v>
      </c>
      <c r="D6985" s="629">
        <v>2277</v>
      </c>
      <c r="E6985" s="451">
        <v>10000</v>
      </c>
      <c r="F6985" s="630" t="s">
        <v>3297</v>
      </c>
      <c r="G6985" s="313" t="s">
        <v>6467</v>
      </c>
      <c r="H6985" s="634">
        <v>44728</v>
      </c>
      <c r="I6985" s="628">
        <f t="shared" si="90"/>
        <v>44728</v>
      </c>
      <c r="J6985" s="632"/>
    </row>
    <row r="6986" spans="1:10" s="243" customFormat="1">
      <c r="A6986" s="635" t="s">
        <v>2773</v>
      </c>
      <c r="B6986" s="415" t="s">
        <v>2725</v>
      </c>
      <c r="C6986" s="313" t="s">
        <v>2726</v>
      </c>
      <c r="D6986" s="629">
        <v>2278</v>
      </c>
      <c r="E6986" s="451">
        <v>20000</v>
      </c>
      <c r="F6986" s="630" t="s">
        <v>6633</v>
      </c>
      <c r="G6986" s="313" t="s">
        <v>6467</v>
      </c>
      <c r="H6986" s="634">
        <v>44728</v>
      </c>
      <c r="I6986" s="628">
        <f t="shared" si="90"/>
        <v>44728</v>
      </c>
      <c r="J6986" s="632"/>
    </row>
    <row r="6987" spans="1:10" s="243" customFormat="1">
      <c r="A6987" s="635" t="s">
        <v>2773</v>
      </c>
      <c r="B6987" s="415" t="s">
        <v>2725</v>
      </c>
      <c r="C6987" s="313" t="s">
        <v>2726</v>
      </c>
      <c r="D6987" s="629">
        <v>2279</v>
      </c>
      <c r="E6987" s="451">
        <v>22000</v>
      </c>
      <c r="F6987" s="630" t="s">
        <v>3856</v>
      </c>
      <c r="G6987" s="313" t="s">
        <v>6467</v>
      </c>
      <c r="H6987" s="634">
        <v>44728</v>
      </c>
      <c r="I6987" s="628">
        <f t="shared" si="90"/>
        <v>44728</v>
      </c>
      <c r="J6987" s="632"/>
    </row>
    <row r="6988" spans="1:10" s="243" customFormat="1">
      <c r="A6988" s="635" t="s">
        <v>2773</v>
      </c>
      <c r="B6988" s="415" t="s">
        <v>2725</v>
      </c>
      <c r="C6988" s="313" t="s">
        <v>2726</v>
      </c>
      <c r="D6988" s="629">
        <v>2280</v>
      </c>
      <c r="E6988" s="451">
        <v>20000</v>
      </c>
      <c r="F6988" s="630" t="s">
        <v>6739</v>
      </c>
      <c r="G6988" s="313" t="s">
        <v>6467</v>
      </c>
      <c r="H6988" s="634">
        <v>44728</v>
      </c>
      <c r="I6988" s="628">
        <f t="shared" si="90"/>
        <v>44728</v>
      </c>
      <c r="J6988" s="632"/>
    </row>
    <row r="6989" spans="1:10" s="243" customFormat="1">
      <c r="A6989" s="635" t="s">
        <v>2773</v>
      </c>
      <c r="B6989" s="415" t="s">
        <v>2725</v>
      </c>
      <c r="C6989" s="313" t="s">
        <v>2726</v>
      </c>
      <c r="D6989" s="629">
        <v>2281</v>
      </c>
      <c r="E6989" s="451">
        <v>24000</v>
      </c>
      <c r="F6989" s="630" t="s">
        <v>6740</v>
      </c>
      <c r="G6989" s="313" t="s">
        <v>6467</v>
      </c>
      <c r="H6989" s="634">
        <v>44728</v>
      </c>
      <c r="I6989" s="628">
        <f t="shared" si="90"/>
        <v>44728</v>
      </c>
      <c r="J6989" s="632"/>
    </row>
    <row r="6990" spans="1:10" s="243" customFormat="1">
      <c r="A6990" s="635" t="s">
        <v>2825</v>
      </c>
      <c r="B6990" s="415" t="s">
        <v>2725</v>
      </c>
      <c r="C6990" s="313" t="s">
        <v>2726</v>
      </c>
      <c r="D6990" s="629">
        <v>2282</v>
      </c>
      <c r="E6990" s="451">
        <v>24000</v>
      </c>
      <c r="F6990" s="630" t="s">
        <v>6418</v>
      </c>
      <c r="G6990" s="313" t="s">
        <v>6467</v>
      </c>
      <c r="H6990" s="634">
        <v>44728</v>
      </c>
      <c r="I6990" s="628">
        <f t="shared" si="90"/>
        <v>44728</v>
      </c>
      <c r="J6990" s="632"/>
    </row>
    <row r="6991" spans="1:10" s="243" customFormat="1">
      <c r="A6991" s="635" t="s">
        <v>2808</v>
      </c>
      <c r="B6991" s="415" t="s">
        <v>2725</v>
      </c>
      <c r="C6991" s="313" t="s">
        <v>2726</v>
      </c>
      <c r="D6991" s="629">
        <v>2283</v>
      </c>
      <c r="E6991" s="451">
        <v>24000</v>
      </c>
      <c r="F6991" s="630" t="s">
        <v>3921</v>
      </c>
      <c r="G6991" s="313" t="s">
        <v>6467</v>
      </c>
      <c r="H6991" s="634">
        <v>44728</v>
      </c>
      <c r="I6991" s="628">
        <f t="shared" si="90"/>
        <v>44728</v>
      </c>
      <c r="J6991" s="632"/>
    </row>
    <row r="6992" spans="1:10" s="243" customFormat="1">
      <c r="A6992" s="635" t="s">
        <v>2773</v>
      </c>
      <c r="B6992" s="415" t="s">
        <v>2725</v>
      </c>
      <c r="C6992" s="313" t="s">
        <v>2726</v>
      </c>
      <c r="D6992" s="629">
        <v>2284</v>
      </c>
      <c r="E6992" s="451">
        <v>16000</v>
      </c>
      <c r="F6992" s="630" t="s">
        <v>4135</v>
      </c>
      <c r="G6992" s="313" t="s">
        <v>6467</v>
      </c>
      <c r="H6992" s="634">
        <v>44728</v>
      </c>
      <c r="I6992" s="628">
        <f t="shared" si="90"/>
        <v>44728</v>
      </c>
      <c r="J6992" s="632"/>
    </row>
    <row r="6993" spans="1:10" s="243" customFormat="1">
      <c r="A6993" s="635" t="s">
        <v>2808</v>
      </c>
      <c r="B6993" s="415" t="s">
        <v>2725</v>
      </c>
      <c r="C6993" s="313" t="s">
        <v>2726</v>
      </c>
      <c r="D6993" s="629">
        <v>2285</v>
      </c>
      <c r="E6993" s="451">
        <v>16000</v>
      </c>
      <c r="F6993" s="630" t="s">
        <v>6323</v>
      </c>
      <c r="G6993" s="313" t="s">
        <v>6467</v>
      </c>
      <c r="H6993" s="634">
        <v>44728</v>
      </c>
      <c r="I6993" s="628">
        <f t="shared" si="90"/>
        <v>44728</v>
      </c>
      <c r="J6993" s="632"/>
    </row>
    <row r="6994" spans="1:10" s="243" customFormat="1">
      <c r="A6994" s="635" t="s">
        <v>2773</v>
      </c>
      <c r="B6994" s="415" t="s">
        <v>2725</v>
      </c>
      <c r="C6994" s="313" t="s">
        <v>2726</v>
      </c>
      <c r="D6994" s="629">
        <v>2286</v>
      </c>
      <c r="E6994" s="451">
        <v>22000</v>
      </c>
      <c r="F6994" s="630" t="s">
        <v>6443</v>
      </c>
      <c r="G6994" s="313" t="s">
        <v>6467</v>
      </c>
      <c r="H6994" s="634">
        <v>44728</v>
      </c>
      <c r="I6994" s="628">
        <f t="shared" si="90"/>
        <v>44728</v>
      </c>
      <c r="J6994" s="632"/>
    </row>
    <row r="6995" spans="1:10" s="243" customFormat="1" ht="23.25">
      <c r="A6995" s="635" t="s">
        <v>6741</v>
      </c>
      <c r="B6995" s="415" t="s">
        <v>2725</v>
      </c>
      <c r="C6995" s="313" t="s">
        <v>2726</v>
      </c>
      <c r="D6995" s="629">
        <v>2287</v>
      </c>
      <c r="E6995" s="451">
        <v>24000</v>
      </c>
      <c r="F6995" s="630" t="s">
        <v>6742</v>
      </c>
      <c r="G6995" s="313" t="s">
        <v>6467</v>
      </c>
      <c r="H6995" s="634">
        <v>44728</v>
      </c>
      <c r="I6995" s="628">
        <f t="shared" si="90"/>
        <v>44728</v>
      </c>
      <c r="J6995" s="632"/>
    </row>
    <row r="6996" spans="1:10" s="243" customFormat="1">
      <c r="A6996" s="635" t="s">
        <v>2904</v>
      </c>
      <c r="B6996" s="415" t="s">
        <v>2725</v>
      </c>
      <c r="C6996" s="313" t="s">
        <v>2726</v>
      </c>
      <c r="D6996" s="629">
        <v>2288</v>
      </c>
      <c r="E6996" s="451">
        <v>16000</v>
      </c>
      <c r="F6996" s="630" t="s">
        <v>6743</v>
      </c>
      <c r="G6996" s="313" t="s">
        <v>6467</v>
      </c>
      <c r="H6996" s="634">
        <v>44728</v>
      </c>
      <c r="I6996" s="628">
        <f t="shared" si="90"/>
        <v>44728</v>
      </c>
      <c r="J6996" s="632"/>
    </row>
    <row r="6997" spans="1:10" s="243" customFormat="1" ht="23.25">
      <c r="A6997" s="635" t="s">
        <v>6744</v>
      </c>
      <c r="B6997" s="415" t="s">
        <v>2725</v>
      </c>
      <c r="C6997" s="313" t="s">
        <v>2726</v>
      </c>
      <c r="D6997" s="629">
        <v>2289</v>
      </c>
      <c r="E6997" s="451">
        <v>14000</v>
      </c>
      <c r="F6997" s="630" t="s">
        <v>6745</v>
      </c>
      <c r="G6997" s="313" t="s">
        <v>6467</v>
      </c>
      <c r="H6997" s="634">
        <v>44728</v>
      </c>
      <c r="I6997" s="628">
        <f t="shared" si="90"/>
        <v>44728</v>
      </c>
      <c r="J6997" s="632"/>
    </row>
    <row r="6998" spans="1:10" s="243" customFormat="1" ht="23.25">
      <c r="A6998" s="635" t="s">
        <v>2724</v>
      </c>
      <c r="B6998" s="415" t="s">
        <v>2725</v>
      </c>
      <c r="C6998" s="313" t="s">
        <v>2726</v>
      </c>
      <c r="D6998" s="629">
        <v>2290</v>
      </c>
      <c r="E6998" s="451">
        <v>8000</v>
      </c>
      <c r="F6998" s="630" t="s">
        <v>6474</v>
      </c>
      <c r="G6998" s="313" t="s">
        <v>6467</v>
      </c>
      <c r="H6998" s="634">
        <v>44729</v>
      </c>
      <c r="I6998" s="628">
        <f t="shared" si="90"/>
        <v>44729</v>
      </c>
      <c r="J6998" s="632"/>
    </row>
    <row r="6999" spans="1:10" s="243" customFormat="1" ht="23.25">
      <c r="A6999" s="635" t="s">
        <v>2834</v>
      </c>
      <c r="B6999" s="415" t="s">
        <v>2725</v>
      </c>
      <c r="C6999" s="313" t="s">
        <v>2726</v>
      </c>
      <c r="D6999" s="629">
        <v>2291</v>
      </c>
      <c r="E6999" s="451">
        <v>7000</v>
      </c>
      <c r="F6999" s="630" t="s">
        <v>3033</v>
      </c>
      <c r="G6999" s="313" t="s">
        <v>6467</v>
      </c>
      <c r="H6999" s="634">
        <v>44729</v>
      </c>
      <c r="I6999" s="628">
        <f t="shared" si="90"/>
        <v>44729</v>
      </c>
      <c r="J6999" s="632"/>
    </row>
    <row r="7000" spans="1:10" s="243" customFormat="1">
      <c r="A7000" s="635" t="s">
        <v>2890</v>
      </c>
      <c r="B7000" s="415" t="s">
        <v>2725</v>
      </c>
      <c r="C7000" s="313" t="s">
        <v>2726</v>
      </c>
      <c r="D7000" s="629">
        <v>2292</v>
      </c>
      <c r="E7000" s="451">
        <v>20000</v>
      </c>
      <c r="F7000" s="630" t="s">
        <v>6746</v>
      </c>
      <c r="G7000" s="313" t="s">
        <v>6467</v>
      </c>
      <c r="H7000" s="634">
        <v>44729</v>
      </c>
      <c r="I7000" s="628">
        <f t="shared" si="90"/>
        <v>44729</v>
      </c>
      <c r="J7000" s="632"/>
    </row>
    <row r="7001" spans="1:10" s="243" customFormat="1" ht="23.25">
      <c r="A7001" s="635" t="s">
        <v>2834</v>
      </c>
      <c r="B7001" s="415" t="s">
        <v>2725</v>
      </c>
      <c r="C7001" s="313" t="s">
        <v>2726</v>
      </c>
      <c r="D7001" s="629">
        <v>2294</v>
      </c>
      <c r="E7001" s="451">
        <v>7000</v>
      </c>
      <c r="F7001" s="630" t="s">
        <v>3182</v>
      </c>
      <c r="G7001" s="313" t="s">
        <v>6467</v>
      </c>
      <c r="H7001" s="634">
        <v>44732</v>
      </c>
      <c r="I7001" s="628">
        <f t="shared" si="90"/>
        <v>44732</v>
      </c>
      <c r="J7001" s="632"/>
    </row>
    <row r="7002" spans="1:10" s="243" customFormat="1" ht="23.25">
      <c r="A7002" s="635" t="s">
        <v>2834</v>
      </c>
      <c r="B7002" s="415" t="s">
        <v>2725</v>
      </c>
      <c r="C7002" s="313" t="s">
        <v>2726</v>
      </c>
      <c r="D7002" s="629">
        <v>2295</v>
      </c>
      <c r="E7002" s="451">
        <v>7000</v>
      </c>
      <c r="F7002" s="630" t="s">
        <v>6747</v>
      </c>
      <c r="G7002" s="313" t="s">
        <v>6467</v>
      </c>
      <c r="H7002" s="634">
        <v>44732</v>
      </c>
      <c r="I7002" s="628">
        <f t="shared" si="90"/>
        <v>44732</v>
      </c>
      <c r="J7002" s="632"/>
    </row>
    <row r="7003" spans="1:10" s="243" customFormat="1">
      <c r="A7003" s="635" t="s">
        <v>2789</v>
      </c>
      <c r="B7003" s="415" t="s">
        <v>2725</v>
      </c>
      <c r="C7003" s="313" t="s">
        <v>2726</v>
      </c>
      <c r="D7003" s="629">
        <v>2296</v>
      </c>
      <c r="E7003" s="451">
        <v>13500</v>
      </c>
      <c r="F7003" s="630" t="s">
        <v>6413</v>
      </c>
      <c r="G7003" s="313" t="s">
        <v>6467</v>
      </c>
      <c r="H7003" s="634">
        <v>44732</v>
      </c>
      <c r="I7003" s="628">
        <f t="shared" si="90"/>
        <v>44732</v>
      </c>
      <c r="J7003" s="632"/>
    </row>
    <row r="7004" spans="1:10" s="243" customFormat="1">
      <c r="A7004" s="635" t="s">
        <v>2769</v>
      </c>
      <c r="B7004" s="415" t="s">
        <v>2725</v>
      </c>
      <c r="C7004" s="313" t="s">
        <v>2726</v>
      </c>
      <c r="D7004" s="629">
        <v>2297</v>
      </c>
      <c r="E7004" s="451">
        <v>10000</v>
      </c>
      <c r="F7004" s="630" t="s">
        <v>6748</v>
      </c>
      <c r="G7004" s="313" t="s">
        <v>6467</v>
      </c>
      <c r="H7004" s="634">
        <v>44732</v>
      </c>
      <c r="I7004" s="628">
        <f t="shared" si="90"/>
        <v>44732</v>
      </c>
      <c r="J7004" s="632"/>
    </row>
    <row r="7005" spans="1:10" s="243" customFormat="1">
      <c r="A7005" s="635" t="s">
        <v>2789</v>
      </c>
      <c r="B7005" s="415" t="s">
        <v>2725</v>
      </c>
      <c r="C7005" s="313" t="s">
        <v>2726</v>
      </c>
      <c r="D7005" s="629">
        <v>2298</v>
      </c>
      <c r="E7005" s="451">
        <v>26000</v>
      </c>
      <c r="F7005" s="630" t="s">
        <v>3244</v>
      </c>
      <c r="G7005" s="313" t="s">
        <v>6467</v>
      </c>
      <c r="H7005" s="634">
        <v>44732</v>
      </c>
      <c r="I7005" s="628">
        <f t="shared" si="90"/>
        <v>44732</v>
      </c>
      <c r="J7005" s="632"/>
    </row>
    <row r="7006" spans="1:10" s="243" customFormat="1">
      <c r="A7006" s="635" t="s">
        <v>3204</v>
      </c>
      <c r="B7006" s="415" t="s">
        <v>2725</v>
      </c>
      <c r="C7006" s="313" t="s">
        <v>2726</v>
      </c>
      <c r="D7006" s="629">
        <v>2299</v>
      </c>
      <c r="E7006" s="451">
        <v>30000</v>
      </c>
      <c r="F7006" s="630" t="s">
        <v>3848</v>
      </c>
      <c r="G7006" s="313" t="s">
        <v>6467</v>
      </c>
      <c r="H7006" s="634">
        <v>44732</v>
      </c>
      <c r="I7006" s="628">
        <f t="shared" si="90"/>
        <v>44732</v>
      </c>
      <c r="J7006" s="632"/>
    </row>
    <row r="7007" spans="1:10" s="243" customFormat="1" ht="23.25">
      <c r="A7007" s="635" t="s">
        <v>6749</v>
      </c>
      <c r="B7007" s="415" t="s">
        <v>2725</v>
      </c>
      <c r="C7007" s="313" t="s">
        <v>2726</v>
      </c>
      <c r="D7007" s="629">
        <v>2300</v>
      </c>
      <c r="E7007" s="451">
        <v>20000</v>
      </c>
      <c r="F7007" s="630" t="s">
        <v>6750</v>
      </c>
      <c r="G7007" s="313" t="s">
        <v>6467</v>
      </c>
      <c r="H7007" s="634">
        <v>44732</v>
      </c>
      <c r="I7007" s="628">
        <f t="shared" si="90"/>
        <v>44732</v>
      </c>
      <c r="J7007" s="632"/>
    </row>
    <row r="7008" spans="1:10" s="243" customFormat="1">
      <c r="A7008" s="635" t="s">
        <v>2784</v>
      </c>
      <c r="B7008" s="415" t="s">
        <v>2725</v>
      </c>
      <c r="C7008" s="313" t="s">
        <v>2726</v>
      </c>
      <c r="D7008" s="629">
        <v>2301</v>
      </c>
      <c r="E7008" s="451">
        <v>6000</v>
      </c>
      <c r="F7008" s="630" t="s">
        <v>6751</v>
      </c>
      <c r="G7008" s="313" t="s">
        <v>6467</v>
      </c>
      <c r="H7008" s="634">
        <v>44732</v>
      </c>
      <c r="I7008" s="628">
        <f t="shared" si="90"/>
        <v>44732</v>
      </c>
      <c r="J7008" s="632"/>
    </row>
    <row r="7009" spans="1:10" s="243" customFormat="1">
      <c r="A7009" s="635" t="s">
        <v>2785</v>
      </c>
      <c r="B7009" s="415" t="s">
        <v>2725</v>
      </c>
      <c r="C7009" s="313" t="s">
        <v>2726</v>
      </c>
      <c r="D7009" s="629">
        <v>2302</v>
      </c>
      <c r="E7009" s="451">
        <v>8000</v>
      </c>
      <c r="F7009" s="630" t="s">
        <v>6752</v>
      </c>
      <c r="G7009" s="313" t="s">
        <v>6467</v>
      </c>
      <c r="H7009" s="634">
        <v>44732</v>
      </c>
      <c r="I7009" s="628">
        <f t="shared" si="90"/>
        <v>44732</v>
      </c>
      <c r="J7009" s="632"/>
    </row>
    <row r="7010" spans="1:10" s="243" customFormat="1">
      <c r="A7010" s="635" t="s">
        <v>2768</v>
      </c>
      <c r="B7010" s="415" t="s">
        <v>2725</v>
      </c>
      <c r="C7010" s="313" t="s">
        <v>2726</v>
      </c>
      <c r="D7010" s="629">
        <v>2303</v>
      </c>
      <c r="E7010" s="451">
        <v>16000</v>
      </c>
      <c r="F7010" s="630" t="s">
        <v>6753</v>
      </c>
      <c r="G7010" s="313" t="s">
        <v>6467</v>
      </c>
      <c r="H7010" s="634">
        <v>44732</v>
      </c>
      <c r="I7010" s="628">
        <f t="shared" si="90"/>
        <v>44732</v>
      </c>
      <c r="J7010" s="632"/>
    </row>
    <row r="7011" spans="1:10" s="243" customFormat="1">
      <c r="A7011" s="635" t="s">
        <v>2773</v>
      </c>
      <c r="B7011" s="415" t="s">
        <v>2725</v>
      </c>
      <c r="C7011" s="313" t="s">
        <v>2726</v>
      </c>
      <c r="D7011" s="629">
        <v>2304</v>
      </c>
      <c r="E7011" s="451">
        <v>16000</v>
      </c>
      <c r="F7011" s="630" t="s">
        <v>3532</v>
      </c>
      <c r="G7011" s="313" t="s">
        <v>6467</v>
      </c>
      <c r="H7011" s="634">
        <v>44732</v>
      </c>
      <c r="I7011" s="628">
        <f t="shared" si="90"/>
        <v>44732</v>
      </c>
      <c r="J7011" s="632"/>
    </row>
    <row r="7012" spans="1:10" s="243" customFormat="1">
      <c r="A7012" s="635" t="s">
        <v>2724</v>
      </c>
      <c r="B7012" s="415" t="s">
        <v>2725</v>
      </c>
      <c r="C7012" s="313" t="s">
        <v>2726</v>
      </c>
      <c r="D7012" s="629">
        <v>2305</v>
      </c>
      <c r="E7012" s="451">
        <v>10000</v>
      </c>
      <c r="F7012" s="630" t="s">
        <v>6754</v>
      </c>
      <c r="G7012" s="313" t="s">
        <v>6467</v>
      </c>
      <c r="H7012" s="634">
        <v>44732</v>
      </c>
      <c r="I7012" s="628">
        <f t="shared" si="90"/>
        <v>44732</v>
      </c>
      <c r="J7012" s="632"/>
    </row>
    <row r="7013" spans="1:10" s="243" customFormat="1">
      <c r="A7013" s="635" t="s">
        <v>2808</v>
      </c>
      <c r="B7013" s="415" t="s">
        <v>2725</v>
      </c>
      <c r="C7013" s="313" t="s">
        <v>2726</v>
      </c>
      <c r="D7013" s="629">
        <v>2306</v>
      </c>
      <c r="E7013" s="451">
        <v>16000</v>
      </c>
      <c r="F7013" s="630" t="s">
        <v>6613</v>
      </c>
      <c r="G7013" s="313" t="s">
        <v>6467</v>
      </c>
      <c r="H7013" s="634">
        <v>44732</v>
      </c>
      <c r="I7013" s="628">
        <f t="shared" si="90"/>
        <v>44732</v>
      </c>
      <c r="J7013" s="632"/>
    </row>
    <row r="7014" spans="1:10" s="243" customFormat="1">
      <c r="A7014" s="635" t="s">
        <v>3341</v>
      </c>
      <c r="B7014" s="415" t="s">
        <v>2725</v>
      </c>
      <c r="C7014" s="313" t="s">
        <v>2726</v>
      </c>
      <c r="D7014" s="629">
        <v>2307</v>
      </c>
      <c r="E7014" s="451">
        <v>16000</v>
      </c>
      <c r="F7014" s="630" t="s">
        <v>3668</v>
      </c>
      <c r="G7014" s="313" t="s">
        <v>6467</v>
      </c>
      <c r="H7014" s="634">
        <v>44732</v>
      </c>
      <c r="I7014" s="628">
        <f t="shared" si="90"/>
        <v>44732</v>
      </c>
      <c r="J7014" s="632"/>
    </row>
    <row r="7015" spans="1:10" s="243" customFormat="1">
      <c r="A7015" s="635" t="s">
        <v>2773</v>
      </c>
      <c r="B7015" s="415" t="s">
        <v>2725</v>
      </c>
      <c r="C7015" s="313" t="s">
        <v>2726</v>
      </c>
      <c r="D7015" s="629">
        <v>2308</v>
      </c>
      <c r="E7015" s="451">
        <v>16000</v>
      </c>
      <c r="F7015" s="630" t="s">
        <v>6755</v>
      </c>
      <c r="G7015" s="313" t="s">
        <v>6467</v>
      </c>
      <c r="H7015" s="634">
        <v>44732</v>
      </c>
      <c r="I7015" s="628">
        <f t="shared" si="90"/>
        <v>44732</v>
      </c>
      <c r="J7015" s="632"/>
    </row>
    <row r="7016" spans="1:10" s="243" customFormat="1" ht="23.25">
      <c r="A7016" s="635" t="s">
        <v>2773</v>
      </c>
      <c r="B7016" s="415" t="s">
        <v>2725</v>
      </c>
      <c r="C7016" s="313" t="s">
        <v>2726</v>
      </c>
      <c r="D7016" s="629">
        <v>2309</v>
      </c>
      <c r="E7016" s="451">
        <v>22000</v>
      </c>
      <c r="F7016" s="630" t="s">
        <v>6756</v>
      </c>
      <c r="G7016" s="313" t="s">
        <v>6467</v>
      </c>
      <c r="H7016" s="634">
        <v>44732</v>
      </c>
      <c r="I7016" s="628">
        <f t="shared" si="90"/>
        <v>44732</v>
      </c>
      <c r="J7016" s="632"/>
    </row>
    <row r="7017" spans="1:10" s="243" customFormat="1">
      <c r="A7017" s="635" t="s">
        <v>2773</v>
      </c>
      <c r="B7017" s="415" t="s">
        <v>2725</v>
      </c>
      <c r="C7017" s="313" t="s">
        <v>2726</v>
      </c>
      <c r="D7017" s="629">
        <v>2310</v>
      </c>
      <c r="E7017" s="451">
        <v>20000</v>
      </c>
      <c r="F7017" s="630" t="s">
        <v>6757</v>
      </c>
      <c r="G7017" s="313" t="s">
        <v>6467</v>
      </c>
      <c r="H7017" s="634">
        <v>44733</v>
      </c>
      <c r="I7017" s="628">
        <f t="shared" si="90"/>
        <v>44733</v>
      </c>
      <c r="J7017" s="632"/>
    </row>
    <row r="7018" spans="1:10" s="243" customFormat="1" ht="23.25">
      <c r="A7018" s="635" t="s">
        <v>2773</v>
      </c>
      <c r="B7018" s="415" t="s">
        <v>2725</v>
      </c>
      <c r="C7018" s="313" t="s">
        <v>2726</v>
      </c>
      <c r="D7018" s="629">
        <v>2311</v>
      </c>
      <c r="E7018" s="451">
        <v>20000</v>
      </c>
      <c r="F7018" s="630" t="s">
        <v>6336</v>
      </c>
      <c r="G7018" s="313" t="s">
        <v>6467</v>
      </c>
      <c r="H7018" s="634">
        <v>44733</v>
      </c>
      <c r="I7018" s="628">
        <f t="shared" si="90"/>
        <v>44733</v>
      </c>
      <c r="J7018" s="632"/>
    </row>
    <row r="7019" spans="1:10" s="243" customFormat="1">
      <c r="A7019" s="635" t="s">
        <v>2802</v>
      </c>
      <c r="B7019" s="415" t="s">
        <v>2725</v>
      </c>
      <c r="C7019" s="313" t="s">
        <v>2726</v>
      </c>
      <c r="D7019" s="629">
        <v>2312</v>
      </c>
      <c r="E7019" s="451">
        <v>7000</v>
      </c>
      <c r="F7019" s="630" t="s">
        <v>6758</v>
      </c>
      <c r="G7019" s="313" t="s">
        <v>6467</v>
      </c>
      <c r="H7019" s="634">
        <v>44733</v>
      </c>
      <c r="I7019" s="628">
        <f t="shared" si="90"/>
        <v>44733</v>
      </c>
      <c r="J7019" s="632"/>
    </row>
    <row r="7020" spans="1:10" s="243" customFormat="1">
      <c r="A7020" s="635" t="s">
        <v>2785</v>
      </c>
      <c r="B7020" s="415" t="s">
        <v>2725</v>
      </c>
      <c r="C7020" s="313" t="s">
        <v>2726</v>
      </c>
      <c r="D7020" s="629">
        <v>2313</v>
      </c>
      <c r="E7020" s="451">
        <v>9000</v>
      </c>
      <c r="F7020" s="630" t="s">
        <v>6759</v>
      </c>
      <c r="G7020" s="313" t="s">
        <v>6467</v>
      </c>
      <c r="H7020" s="634">
        <v>44733</v>
      </c>
      <c r="I7020" s="628">
        <f t="shared" si="90"/>
        <v>44733</v>
      </c>
      <c r="J7020" s="632"/>
    </row>
    <row r="7021" spans="1:10" s="243" customFormat="1">
      <c r="A7021" s="635" t="s">
        <v>2785</v>
      </c>
      <c r="B7021" s="415" t="s">
        <v>2725</v>
      </c>
      <c r="C7021" s="313" t="s">
        <v>2726</v>
      </c>
      <c r="D7021" s="629">
        <v>2314</v>
      </c>
      <c r="E7021" s="451">
        <v>6000</v>
      </c>
      <c r="F7021" s="630" t="s">
        <v>6760</v>
      </c>
      <c r="G7021" s="313" t="s">
        <v>6467</v>
      </c>
      <c r="H7021" s="634">
        <v>44733</v>
      </c>
      <c r="I7021" s="628">
        <f t="shared" si="90"/>
        <v>44733</v>
      </c>
      <c r="J7021" s="632"/>
    </row>
    <row r="7022" spans="1:10" s="243" customFormat="1" ht="23.25">
      <c r="A7022" s="635" t="s">
        <v>2742</v>
      </c>
      <c r="B7022" s="415" t="s">
        <v>2725</v>
      </c>
      <c r="C7022" s="313" t="s">
        <v>2726</v>
      </c>
      <c r="D7022" s="629">
        <v>2315</v>
      </c>
      <c r="E7022" s="451">
        <v>2926</v>
      </c>
      <c r="F7022" s="630" t="s">
        <v>6468</v>
      </c>
      <c r="G7022" s="313" t="s">
        <v>6467</v>
      </c>
      <c r="H7022" s="634">
        <v>44733</v>
      </c>
      <c r="I7022" s="628">
        <f t="shared" si="90"/>
        <v>44733</v>
      </c>
      <c r="J7022" s="632"/>
    </row>
    <row r="7023" spans="1:10" s="243" customFormat="1">
      <c r="A7023" s="635" t="s">
        <v>4147</v>
      </c>
      <c r="B7023" s="415" t="s">
        <v>2725</v>
      </c>
      <c r="C7023" s="313" t="s">
        <v>2726</v>
      </c>
      <c r="D7023" s="629">
        <v>2316</v>
      </c>
      <c r="E7023" s="451">
        <v>29455.75</v>
      </c>
      <c r="F7023" s="630" t="s">
        <v>6761</v>
      </c>
      <c r="G7023" s="313" t="s">
        <v>6467</v>
      </c>
      <c r="H7023" s="634">
        <v>44733</v>
      </c>
      <c r="I7023" s="628">
        <f t="shared" si="90"/>
        <v>44733</v>
      </c>
      <c r="J7023" s="632"/>
    </row>
    <row r="7024" spans="1:10" s="243" customFormat="1">
      <c r="A7024" s="635" t="s">
        <v>4147</v>
      </c>
      <c r="B7024" s="415" t="s">
        <v>2725</v>
      </c>
      <c r="C7024" s="313" t="s">
        <v>2726</v>
      </c>
      <c r="D7024" s="629">
        <v>2317</v>
      </c>
      <c r="E7024" s="451">
        <v>27858</v>
      </c>
      <c r="F7024" s="630" t="s">
        <v>3865</v>
      </c>
      <c r="G7024" s="313" t="s">
        <v>6467</v>
      </c>
      <c r="H7024" s="634">
        <v>44733</v>
      </c>
      <c r="I7024" s="628">
        <f t="shared" si="90"/>
        <v>44733</v>
      </c>
      <c r="J7024" s="632"/>
    </row>
    <row r="7025" spans="1:10" s="243" customFormat="1">
      <c r="A7025" s="635" t="s">
        <v>2933</v>
      </c>
      <c r="B7025" s="415" t="s">
        <v>2725</v>
      </c>
      <c r="C7025" s="313" t="s">
        <v>2726</v>
      </c>
      <c r="D7025" s="629">
        <v>2318</v>
      </c>
      <c r="E7025" s="451">
        <v>20000</v>
      </c>
      <c r="F7025" s="630" t="s">
        <v>6762</v>
      </c>
      <c r="G7025" s="313" t="s">
        <v>6467</v>
      </c>
      <c r="H7025" s="634">
        <v>44734</v>
      </c>
      <c r="I7025" s="628">
        <f t="shared" si="90"/>
        <v>44734</v>
      </c>
      <c r="J7025" s="632"/>
    </row>
    <row r="7026" spans="1:10" s="243" customFormat="1">
      <c r="A7026" s="635" t="s">
        <v>2817</v>
      </c>
      <c r="B7026" s="415" t="s">
        <v>1632</v>
      </c>
      <c r="C7026" s="313" t="s">
        <v>2726</v>
      </c>
      <c r="D7026" s="629" t="s">
        <v>6353</v>
      </c>
      <c r="E7026" s="451">
        <v>150000</v>
      </c>
      <c r="F7026" s="630" t="s">
        <v>3114</v>
      </c>
      <c r="G7026" s="313" t="s">
        <v>6467</v>
      </c>
      <c r="H7026" s="634">
        <v>44734</v>
      </c>
      <c r="I7026" s="628">
        <f t="shared" si="90"/>
        <v>44734</v>
      </c>
      <c r="J7026" s="632"/>
    </row>
    <row r="7027" spans="1:10" s="243" customFormat="1">
      <c r="A7027" s="635" t="s">
        <v>2800</v>
      </c>
      <c r="B7027" s="415" t="s">
        <v>2725</v>
      </c>
      <c r="C7027" s="313" t="s">
        <v>2726</v>
      </c>
      <c r="D7027" s="629">
        <v>2320</v>
      </c>
      <c r="E7027" s="451">
        <v>14000</v>
      </c>
      <c r="F7027" s="630" t="s">
        <v>4041</v>
      </c>
      <c r="G7027" s="313" t="s">
        <v>6467</v>
      </c>
      <c r="H7027" s="634">
        <v>44734</v>
      </c>
      <c r="I7027" s="628">
        <f t="shared" si="90"/>
        <v>44734</v>
      </c>
      <c r="J7027" s="632"/>
    </row>
    <row r="7028" spans="1:10" s="243" customFormat="1">
      <c r="A7028" s="635" t="s">
        <v>2800</v>
      </c>
      <c r="B7028" s="415" t="s">
        <v>2725</v>
      </c>
      <c r="C7028" s="313" t="s">
        <v>2726</v>
      </c>
      <c r="D7028" s="629">
        <v>2321</v>
      </c>
      <c r="E7028" s="451">
        <v>14000</v>
      </c>
      <c r="F7028" s="630" t="s">
        <v>3008</v>
      </c>
      <c r="G7028" s="313" t="s">
        <v>6467</v>
      </c>
      <c r="H7028" s="634">
        <v>44734</v>
      </c>
      <c r="I7028" s="628">
        <f t="shared" si="90"/>
        <v>44734</v>
      </c>
      <c r="J7028" s="632"/>
    </row>
    <row r="7029" spans="1:10" s="243" customFormat="1">
      <c r="A7029" s="635" t="s">
        <v>2800</v>
      </c>
      <c r="B7029" s="415" t="s">
        <v>2725</v>
      </c>
      <c r="C7029" s="313" t="s">
        <v>2726</v>
      </c>
      <c r="D7029" s="629">
        <v>2322</v>
      </c>
      <c r="E7029" s="451">
        <v>18000</v>
      </c>
      <c r="F7029" s="630" t="s">
        <v>3862</v>
      </c>
      <c r="G7029" s="313" t="s">
        <v>6467</v>
      </c>
      <c r="H7029" s="634">
        <v>44734</v>
      </c>
      <c r="I7029" s="628">
        <f t="shared" si="90"/>
        <v>44734</v>
      </c>
      <c r="J7029" s="632"/>
    </row>
    <row r="7030" spans="1:10" s="243" customFormat="1">
      <c r="A7030" s="635" t="s">
        <v>2942</v>
      </c>
      <c r="B7030" s="415" t="s">
        <v>2725</v>
      </c>
      <c r="C7030" s="313" t="s">
        <v>2726</v>
      </c>
      <c r="D7030" s="629">
        <v>2323</v>
      </c>
      <c r="E7030" s="451">
        <v>12000</v>
      </c>
      <c r="F7030" s="630" t="s">
        <v>3595</v>
      </c>
      <c r="G7030" s="313" t="s">
        <v>6467</v>
      </c>
      <c r="H7030" s="634">
        <v>44734</v>
      </c>
      <c r="I7030" s="628">
        <f t="shared" si="90"/>
        <v>44734</v>
      </c>
      <c r="J7030" s="632"/>
    </row>
    <row r="7031" spans="1:10" s="243" customFormat="1">
      <c r="A7031" s="635" t="s">
        <v>2769</v>
      </c>
      <c r="B7031" s="415" t="s">
        <v>2725</v>
      </c>
      <c r="C7031" s="313" t="s">
        <v>2726</v>
      </c>
      <c r="D7031" s="629">
        <v>2324</v>
      </c>
      <c r="E7031" s="451">
        <v>14000</v>
      </c>
      <c r="F7031" s="630" t="s">
        <v>6463</v>
      </c>
      <c r="G7031" s="313" t="s">
        <v>6467</v>
      </c>
      <c r="H7031" s="634">
        <v>44734</v>
      </c>
      <c r="I7031" s="628">
        <f t="shared" si="90"/>
        <v>44734</v>
      </c>
      <c r="J7031" s="632"/>
    </row>
    <row r="7032" spans="1:10" s="243" customFormat="1">
      <c r="A7032" s="635" t="s">
        <v>2773</v>
      </c>
      <c r="B7032" s="415" t="s">
        <v>2725</v>
      </c>
      <c r="C7032" s="313" t="s">
        <v>2726</v>
      </c>
      <c r="D7032" s="629">
        <v>2325</v>
      </c>
      <c r="E7032" s="451">
        <v>16000</v>
      </c>
      <c r="F7032" s="630" t="s">
        <v>6763</v>
      </c>
      <c r="G7032" s="313" t="s">
        <v>6467</v>
      </c>
      <c r="H7032" s="634">
        <v>44734</v>
      </c>
      <c r="I7032" s="628">
        <f t="shared" si="90"/>
        <v>44734</v>
      </c>
      <c r="J7032" s="632"/>
    </row>
    <row r="7033" spans="1:10" s="243" customFormat="1" ht="23.25">
      <c r="A7033" s="635" t="s">
        <v>2850</v>
      </c>
      <c r="B7033" s="415" t="s">
        <v>2725</v>
      </c>
      <c r="C7033" s="313" t="s">
        <v>2726</v>
      </c>
      <c r="D7033" s="629">
        <v>2326</v>
      </c>
      <c r="E7033" s="451">
        <v>20000</v>
      </c>
      <c r="F7033" s="630" t="s">
        <v>6439</v>
      </c>
      <c r="G7033" s="313" t="s">
        <v>6467</v>
      </c>
      <c r="H7033" s="634">
        <v>44734</v>
      </c>
      <c r="I7033" s="628">
        <f t="shared" si="90"/>
        <v>44734</v>
      </c>
      <c r="J7033" s="632"/>
    </row>
    <row r="7034" spans="1:10" s="243" customFormat="1">
      <c r="A7034" s="635" t="s">
        <v>2828</v>
      </c>
      <c r="B7034" s="415" t="s">
        <v>2725</v>
      </c>
      <c r="C7034" s="313" t="s">
        <v>2726</v>
      </c>
      <c r="D7034" s="629">
        <v>2327</v>
      </c>
      <c r="E7034" s="451">
        <v>10000</v>
      </c>
      <c r="F7034" s="630" t="s">
        <v>6473</v>
      </c>
      <c r="G7034" s="313" t="s">
        <v>6467</v>
      </c>
      <c r="H7034" s="634">
        <v>44734</v>
      </c>
      <c r="I7034" s="628">
        <f t="shared" si="90"/>
        <v>44734</v>
      </c>
      <c r="J7034" s="632"/>
    </row>
    <row r="7035" spans="1:10" s="243" customFormat="1">
      <c r="A7035" s="635" t="s">
        <v>3211</v>
      </c>
      <c r="B7035" s="415" t="s">
        <v>2725</v>
      </c>
      <c r="C7035" s="313" t="s">
        <v>2726</v>
      </c>
      <c r="D7035" s="629">
        <v>2328</v>
      </c>
      <c r="E7035" s="451">
        <v>11741.8</v>
      </c>
      <c r="F7035" s="630" t="s">
        <v>3529</v>
      </c>
      <c r="G7035" s="313" t="s">
        <v>6467</v>
      </c>
      <c r="H7035" s="634">
        <v>44735</v>
      </c>
      <c r="I7035" s="628">
        <f t="shared" si="90"/>
        <v>44735</v>
      </c>
      <c r="J7035" s="632"/>
    </row>
    <row r="7036" spans="1:10" s="243" customFormat="1">
      <c r="A7036" s="635" t="s">
        <v>2773</v>
      </c>
      <c r="B7036" s="415" t="s">
        <v>2725</v>
      </c>
      <c r="C7036" s="313" t="s">
        <v>2726</v>
      </c>
      <c r="D7036" s="629">
        <v>2329</v>
      </c>
      <c r="E7036" s="451">
        <v>24000</v>
      </c>
      <c r="F7036" s="630" t="s">
        <v>6764</v>
      </c>
      <c r="G7036" s="313" t="s">
        <v>6467</v>
      </c>
      <c r="H7036" s="634">
        <v>44735</v>
      </c>
      <c r="I7036" s="628">
        <f t="shared" si="90"/>
        <v>44735</v>
      </c>
      <c r="J7036" s="632"/>
    </row>
    <row r="7037" spans="1:10" s="243" customFormat="1" ht="23.25">
      <c r="A7037" s="635" t="s">
        <v>2942</v>
      </c>
      <c r="B7037" s="415" t="s">
        <v>2725</v>
      </c>
      <c r="C7037" s="313" t="s">
        <v>2726</v>
      </c>
      <c r="D7037" s="629">
        <v>2330</v>
      </c>
      <c r="E7037" s="451">
        <v>24000</v>
      </c>
      <c r="F7037" s="630" t="s">
        <v>6694</v>
      </c>
      <c r="G7037" s="313" t="s">
        <v>6467</v>
      </c>
      <c r="H7037" s="634">
        <v>44735</v>
      </c>
      <c r="I7037" s="628">
        <f t="shared" si="90"/>
        <v>44735</v>
      </c>
      <c r="J7037" s="632"/>
    </row>
    <row r="7038" spans="1:10" s="243" customFormat="1" ht="23.25">
      <c r="A7038" s="635" t="s">
        <v>2941</v>
      </c>
      <c r="B7038" s="415" t="s">
        <v>2725</v>
      </c>
      <c r="C7038" s="313" t="s">
        <v>2726</v>
      </c>
      <c r="D7038" s="629">
        <v>2331</v>
      </c>
      <c r="E7038" s="451">
        <v>2499.36</v>
      </c>
      <c r="F7038" s="630" t="s">
        <v>6765</v>
      </c>
      <c r="G7038" s="313" t="s">
        <v>6467</v>
      </c>
      <c r="H7038" s="634">
        <v>44735</v>
      </c>
      <c r="I7038" s="628">
        <f t="shared" si="90"/>
        <v>44735</v>
      </c>
      <c r="J7038" s="632"/>
    </row>
    <row r="7039" spans="1:10" s="243" customFormat="1">
      <c r="A7039" s="635" t="s">
        <v>2785</v>
      </c>
      <c r="B7039" s="415" t="s">
        <v>2725</v>
      </c>
      <c r="C7039" s="313" t="s">
        <v>2726</v>
      </c>
      <c r="D7039" s="629">
        <v>2332</v>
      </c>
      <c r="E7039" s="451">
        <v>8000</v>
      </c>
      <c r="F7039" s="630" t="s">
        <v>6766</v>
      </c>
      <c r="G7039" s="313" t="s">
        <v>6467</v>
      </c>
      <c r="H7039" s="634">
        <v>44735</v>
      </c>
      <c r="I7039" s="628">
        <f t="shared" si="90"/>
        <v>44735</v>
      </c>
      <c r="J7039" s="632"/>
    </row>
    <row r="7040" spans="1:10" s="243" customFormat="1">
      <c r="A7040" s="635" t="s">
        <v>2825</v>
      </c>
      <c r="B7040" s="415" t="s">
        <v>2725</v>
      </c>
      <c r="C7040" s="313" t="s">
        <v>2726</v>
      </c>
      <c r="D7040" s="629">
        <v>2333</v>
      </c>
      <c r="E7040" s="451">
        <v>24000</v>
      </c>
      <c r="F7040" s="630" t="s">
        <v>6767</v>
      </c>
      <c r="G7040" s="313" t="s">
        <v>6467</v>
      </c>
      <c r="H7040" s="634">
        <v>44735</v>
      </c>
      <c r="I7040" s="628">
        <f t="shared" si="90"/>
        <v>44735</v>
      </c>
      <c r="J7040" s="632"/>
    </row>
    <row r="7041" spans="1:10" s="243" customFormat="1" ht="23.25">
      <c r="A7041" s="635" t="s">
        <v>2742</v>
      </c>
      <c r="B7041" s="415" t="s">
        <v>2725</v>
      </c>
      <c r="C7041" s="313" t="s">
        <v>2726</v>
      </c>
      <c r="D7041" s="629">
        <v>2334</v>
      </c>
      <c r="E7041" s="451">
        <v>1400</v>
      </c>
      <c r="F7041" s="630" t="s">
        <v>6468</v>
      </c>
      <c r="G7041" s="313" t="s">
        <v>6467</v>
      </c>
      <c r="H7041" s="634">
        <v>44735</v>
      </c>
      <c r="I7041" s="628">
        <f t="shared" si="90"/>
        <v>44735</v>
      </c>
      <c r="J7041" s="632"/>
    </row>
    <row r="7042" spans="1:10" s="243" customFormat="1">
      <c r="A7042" s="635" t="s">
        <v>2966</v>
      </c>
      <c r="B7042" s="415" t="s">
        <v>2725</v>
      </c>
      <c r="C7042" s="313" t="s">
        <v>2726</v>
      </c>
      <c r="D7042" s="629">
        <v>2335</v>
      </c>
      <c r="E7042" s="451">
        <v>16000</v>
      </c>
      <c r="F7042" s="630" t="s">
        <v>2965</v>
      </c>
      <c r="G7042" s="313" t="s">
        <v>6467</v>
      </c>
      <c r="H7042" s="634">
        <v>44735</v>
      </c>
      <c r="I7042" s="628">
        <f t="shared" si="90"/>
        <v>44735</v>
      </c>
      <c r="J7042" s="632"/>
    </row>
    <row r="7043" spans="1:10" s="243" customFormat="1">
      <c r="A7043" s="635" t="s">
        <v>6741</v>
      </c>
      <c r="B7043" s="415" t="s">
        <v>2725</v>
      </c>
      <c r="C7043" s="313" t="s">
        <v>2726</v>
      </c>
      <c r="D7043" s="629">
        <v>2336</v>
      </c>
      <c r="E7043" s="451">
        <v>20000</v>
      </c>
      <c r="F7043" s="630" t="s">
        <v>6768</v>
      </c>
      <c r="G7043" s="313" t="s">
        <v>6467</v>
      </c>
      <c r="H7043" s="634">
        <v>44735</v>
      </c>
      <c r="I7043" s="628">
        <f t="shared" si="90"/>
        <v>44735</v>
      </c>
      <c r="J7043" s="632"/>
    </row>
    <row r="7044" spans="1:10" s="243" customFormat="1" ht="23.25">
      <c r="A7044" s="635" t="s">
        <v>2942</v>
      </c>
      <c r="B7044" s="415" t="s">
        <v>2725</v>
      </c>
      <c r="C7044" s="313" t="s">
        <v>2726</v>
      </c>
      <c r="D7044" s="629">
        <v>2337</v>
      </c>
      <c r="E7044" s="451">
        <v>20000</v>
      </c>
      <c r="F7044" s="630" t="s">
        <v>6466</v>
      </c>
      <c r="G7044" s="313" t="s">
        <v>6467</v>
      </c>
      <c r="H7044" s="634">
        <v>44739</v>
      </c>
      <c r="I7044" s="628">
        <f t="shared" si="90"/>
        <v>44739</v>
      </c>
      <c r="J7044" s="632"/>
    </row>
    <row r="7045" spans="1:10" s="243" customFormat="1">
      <c r="A7045" s="635" t="s">
        <v>3173</v>
      </c>
      <c r="B7045" s="415" t="s">
        <v>2725</v>
      </c>
      <c r="C7045" s="313" t="s">
        <v>2726</v>
      </c>
      <c r="D7045" s="629">
        <v>2338</v>
      </c>
      <c r="E7045" s="451">
        <v>20000</v>
      </c>
      <c r="F7045" s="630" t="s">
        <v>6769</v>
      </c>
      <c r="G7045" s="313" t="s">
        <v>6467</v>
      </c>
      <c r="H7045" s="634">
        <v>44739</v>
      </c>
      <c r="I7045" s="628">
        <f t="shared" si="90"/>
        <v>44739</v>
      </c>
      <c r="J7045" s="632"/>
    </row>
    <row r="7046" spans="1:10" s="243" customFormat="1">
      <c r="A7046" s="635" t="s">
        <v>2789</v>
      </c>
      <c r="B7046" s="415" t="s">
        <v>2725</v>
      </c>
      <c r="C7046" s="313" t="s">
        <v>2726</v>
      </c>
      <c r="D7046" s="629">
        <v>2339</v>
      </c>
      <c r="E7046" s="451">
        <v>5000</v>
      </c>
      <c r="F7046" s="630" t="s">
        <v>4093</v>
      </c>
      <c r="G7046" s="313" t="s">
        <v>6467</v>
      </c>
      <c r="H7046" s="634">
        <v>44739</v>
      </c>
      <c r="I7046" s="628">
        <f t="shared" ref="I7046:I7109" si="91">H7046+0</f>
        <v>44739</v>
      </c>
      <c r="J7046" s="632"/>
    </row>
    <row r="7047" spans="1:10" s="243" customFormat="1">
      <c r="A7047" s="635" t="s">
        <v>2789</v>
      </c>
      <c r="B7047" s="415" t="s">
        <v>2725</v>
      </c>
      <c r="C7047" s="313" t="s">
        <v>2726</v>
      </c>
      <c r="D7047" s="629">
        <v>2340</v>
      </c>
      <c r="E7047" s="451">
        <v>4000</v>
      </c>
      <c r="F7047" s="630" t="s">
        <v>6636</v>
      </c>
      <c r="G7047" s="313" t="s">
        <v>6467</v>
      </c>
      <c r="H7047" s="634">
        <v>44739</v>
      </c>
      <c r="I7047" s="628">
        <f t="shared" si="91"/>
        <v>44739</v>
      </c>
      <c r="J7047" s="632"/>
    </row>
    <row r="7048" spans="1:10" s="243" customFormat="1">
      <c r="A7048" s="635" t="s">
        <v>2789</v>
      </c>
      <c r="B7048" s="415" t="s">
        <v>2725</v>
      </c>
      <c r="C7048" s="313" t="s">
        <v>2726</v>
      </c>
      <c r="D7048" s="629">
        <v>2341</v>
      </c>
      <c r="E7048" s="451">
        <v>5240</v>
      </c>
      <c r="F7048" s="630" t="s">
        <v>6412</v>
      </c>
      <c r="G7048" s="313" t="s">
        <v>6467</v>
      </c>
      <c r="H7048" s="634">
        <v>44739</v>
      </c>
      <c r="I7048" s="628">
        <f t="shared" si="91"/>
        <v>44739</v>
      </c>
      <c r="J7048" s="632"/>
    </row>
    <row r="7049" spans="1:10" s="243" customFormat="1">
      <c r="A7049" s="635" t="s">
        <v>3307</v>
      </c>
      <c r="B7049" s="415" t="s">
        <v>2725</v>
      </c>
      <c r="C7049" s="313" t="s">
        <v>2726</v>
      </c>
      <c r="D7049" s="629">
        <v>2342</v>
      </c>
      <c r="E7049" s="451">
        <v>20000</v>
      </c>
      <c r="F7049" s="630" t="s">
        <v>6770</v>
      </c>
      <c r="G7049" s="313" t="s">
        <v>6467</v>
      </c>
      <c r="H7049" s="634">
        <v>44739</v>
      </c>
      <c r="I7049" s="628">
        <f t="shared" si="91"/>
        <v>44739</v>
      </c>
      <c r="J7049" s="632"/>
    </row>
    <row r="7050" spans="1:10" s="243" customFormat="1">
      <c r="A7050" s="635" t="s">
        <v>2773</v>
      </c>
      <c r="B7050" s="415" t="s">
        <v>2725</v>
      </c>
      <c r="C7050" s="313" t="s">
        <v>2726</v>
      </c>
      <c r="D7050" s="629">
        <v>2343</v>
      </c>
      <c r="E7050" s="451">
        <v>20000</v>
      </c>
      <c r="F7050" s="630" t="s">
        <v>6771</v>
      </c>
      <c r="G7050" s="313" t="s">
        <v>6467</v>
      </c>
      <c r="H7050" s="634">
        <v>44739</v>
      </c>
      <c r="I7050" s="628">
        <f t="shared" si="91"/>
        <v>44739</v>
      </c>
      <c r="J7050" s="632"/>
    </row>
    <row r="7051" spans="1:10" s="243" customFormat="1" ht="23.25">
      <c r="A7051" s="635" t="s">
        <v>6772</v>
      </c>
      <c r="B7051" s="415" t="s">
        <v>2725</v>
      </c>
      <c r="C7051" s="313" t="s">
        <v>2726</v>
      </c>
      <c r="D7051" s="629">
        <v>2344</v>
      </c>
      <c r="E7051" s="451">
        <v>14000</v>
      </c>
      <c r="F7051" s="630" t="s">
        <v>6773</v>
      </c>
      <c r="G7051" s="313" t="s">
        <v>6467</v>
      </c>
      <c r="H7051" s="634">
        <v>44739</v>
      </c>
      <c r="I7051" s="628">
        <f t="shared" si="91"/>
        <v>44739</v>
      </c>
      <c r="J7051" s="632"/>
    </row>
    <row r="7052" spans="1:10" s="243" customFormat="1">
      <c r="A7052" s="635" t="s">
        <v>2789</v>
      </c>
      <c r="B7052" s="415" t="s">
        <v>2725</v>
      </c>
      <c r="C7052" s="313" t="s">
        <v>2726</v>
      </c>
      <c r="D7052" s="629">
        <v>2345</v>
      </c>
      <c r="E7052" s="451">
        <v>16000</v>
      </c>
      <c r="F7052" s="630" t="s">
        <v>6383</v>
      </c>
      <c r="G7052" s="313" t="s">
        <v>6467</v>
      </c>
      <c r="H7052" s="634">
        <v>44739</v>
      </c>
      <c r="I7052" s="628">
        <f t="shared" si="91"/>
        <v>44739</v>
      </c>
      <c r="J7052" s="632"/>
    </row>
    <row r="7053" spans="1:10" s="243" customFormat="1">
      <c r="A7053" s="635" t="s">
        <v>6772</v>
      </c>
      <c r="B7053" s="415" t="s">
        <v>2725</v>
      </c>
      <c r="C7053" s="313" t="s">
        <v>2726</v>
      </c>
      <c r="D7053" s="629">
        <v>2346</v>
      </c>
      <c r="E7053" s="451">
        <v>14000</v>
      </c>
      <c r="F7053" s="630" t="s">
        <v>6774</v>
      </c>
      <c r="G7053" s="313" t="s">
        <v>6467</v>
      </c>
      <c r="H7053" s="634">
        <v>44739</v>
      </c>
      <c r="I7053" s="628">
        <f t="shared" si="91"/>
        <v>44739</v>
      </c>
      <c r="J7053" s="632"/>
    </row>
    <row r="7054" spans="1:10" s="243" customFormat="1">
      <c r="A7054" s="635" t="s">
        <v>2779</v>
      </c>
      <c r="B7054" s="415" t="s">
        <v>2725</v>
      </c>
      <c r="C7054" s="313" t="s">
        <v>2726</v>
      </c>
      <c r="D7054" s="629">
        <v>2347</v>
      </c>
      <c r="E7054" s="451">
        <v>7000</v>
      </c>
      <c r="F7054" s="630" t="s">
        <v>6539</v>
      </c>
      <c r="G7054" s="313" t="s">
        <v>6467</v>
      </c>
      <c r="H7054" s="634">
        <v>44739</v>
      </c>
      <c r="I7054" s="628">
        <f t="shared" si="91"/>
        <v>44739</v>
      </c>
      <c r="J7054" s="632"/>
    </row>
    <row r="7055" spans="1:10" s="243" customFormat="1" ht="23.25">
      <c r="A7055" s="635" t="s">
        <v>6540</v>
      </c>
      <c r="B7055" s="415" t="s">
        <v>2725</v>
      </c>
      <c r="C7055" s="313" t="s">
        <v>2726</v>
      </c>
      <c r="D7055" s="629">
        <v>2348</v>
      </c>
      <c r="E7055" s="451">
        <v>14000</v>
      </c>
      <c r="F7055" s="630" t="s">
        <v>6328</v>
      </c>
      <c r="G7055" s="313" t="s">
        <v>6467</v>
      </c>
      <c r="H7055" s="634">
        <v>44739</v>
      </c>
      <c r="I7055" s="628">
        <f t="shared" si="91"/>
        <v>44739</v>
      </c>
      <c r="J7055" s="632"/>
    </row>
    <row r="7056" spans="1:10" s="243" customFormat="1">
      <c r="A7056" s="635" t="s">
        <v>2789</v>
      </c>
      <c r="B7056" s="415" t="s">
        <v>2725</v>
      </c>
      <c r="C7056" s="313" t="s">
        <v>2726</v>
      </c>
      <c r="D7056" s="629">
        <v>2349</v>
      </c>
      <c r="E7056" s="451">
        <v>11800</v>
      </c>
      <c r="F7056" s="630" t="s">
        <v>3992</v>
      </c>
      <c r="G7056" s="313" t="s">
        <v>6467</v>
      </c>
      <c r="H7056" s="634">
        <v>44739</v>
      </c>
      <c r="I7056" s="628">
        <f t="shared" si="91"/>
        <v>44739</v>
      </c>
      <c r="J7056" s="632"/>
    </row>
    <row r="7057" spans="1:10" s="243" customFormat="1">
      <c r="A7057" s="635" t="s">
        <v>2745</v>
      </c>
      <c r="B7057" s="415" t="s">
        <v>2725</v>
      </c>
      <c r="C7057" s="313" t="s">
        <v>2726</v>
      </c>
      <c r="D7057" s="629">
        <v>2350</v>
      </c>
      <c r="E7057" s="451">
        <v>10344.950000000001</v>
      </c>
      <c r="F7057" s="630" t="s">
        <v>3335</v>
      </c>
      <c r="G7057" s="313" t="s">
        <v>6467</v>
      </c>
      <c r="H7057" s="634">
        <v>44739</v>
      </c>
      <c r="I7057" s="628">
        <f t="shared" si="91"/>
        <v>44739</v>
      </c>
      <c r="J7057" s="632"/>
    </row>
    <row r="7058" spans="1:10" s="243" customFormat="1">
      <c r="A7058" s="635" t="s">
        <v>2825</v>
      </c>
      <c r="B7058" s="415" t="s">
        <v>2725</v>
      </c>
      <c r="C7058" s="313" t="s">
        <v>2726</v>
      </c>
      <c r="D7058" s="629">
        <v>2351</v>
      </c>
      <c r="E7058" s="451">
        <v>22000</v>
      </c>
      <c r="F7058" s="630" t="s">
        <v>6775</v>
      </c>
      <c r="G7058" s="313" t="s">
        <v>6467</v>
      </c>
      <c r="H7058" s="634">
        <v>44739</v>
      </c>
      <c r="I7058" s="628">
        <f t="shared" si="91"/>
        <v>44739</v>
      </c>
      <c r="J7058" s="632"/>
    </row>
    <row r="7059" spans="1:10" s="243" customFormat="1">
      <c r="A7059" s="635" t="s">
        <v>2785</v>
      </c>
      <c r="B7059" s="415" t="s">
        <v>2725</v>
      </c>
      <c r="C7059" s="313" t="s">
        <v>2726</v>
      </c>
      <c r="D7059" s="629">
        <v>2352</v>
      </c>
      <c r="E7059" s="451">
        <v>14000</v>
      </c>
      <c r="F7059" s="630" t="s">
        <v>6374</v>
      </c>
      <c r="G7059" s="313" t="s">
        <v>6467</v>
      </c>
      <c r="H7059" s="634">
        <v>44739</v>
      </c>
      <c r="I7059" s="628">
        <f t="shared" si="91"/>
        <v>44739</v>
      </c>
      <c r="J7059" s="632"/>
    </row>
    <row r="7060" spans="1:10" s="243" customFormat="1">
      <c r="A7060" s="635" t="s">
        <v>2950</v>
      </c>
      <c r="B7060" s="415" t="s">
        <v>2725</v>
      </c>
      <c r="C7060" s="313" t="s">
        <v>2726</v>
      </c>
      <c r="D7060" s="629">
        <v>2353</v>
      </c>
      <c r="E7060" s="451">
        <v>15068.33</v>
      </c>
      <c r="F7060" s="630" t="s">
        <v>3496</v>
      </c>
      <c r="G7060" s="313" t="s">
        <v>6467</v>
      </c>
      <c r="H7060" s="634">
        <v>44739</v>
      </c>
      <c r="I7060" s="628">
        <f t="shared" si="91"/>
        <v>44739</v>
      </c>
      <c r="J7060" s="632"/>
    </row>
    <row r="7061" spans="1:10" s="243" customFormat="1">
      <c r="A7061" s="635" t="s">
        <v>2950</v>
      </c>
      <c r="B7061" s="415" t="s">
        <v>2725</v>
      </c>
      <c r="C7061" s="313" t="s">
        <v>2726</v>
      </c>
      <c r="D7061" s="629">
        <v>2354</v>
      </c>
      <c r="E7061" s="451">
        <v>5402.82</v>
      </c>
      <c r="F7061" s="630" t="s">
        <v>3496</v>
      </c>
      <c r="G7061" s="313" t="s">
        <v>6467</v>
      </c>
      <c r="H7061" s="634">
        <v>44739</v>
      </c>
      <c r="I7061" s="628">
        <f t="shared" si="91"/>
        <v>44739</v>
      </c>
      <c r="J7061" s="632"/>
    </row>
    <row r="7062" spans="1:10" s="243" customFormat="1" ht="23.25">
      <c r="A7062" s="635" t="s">
        <v>2879</v>
      </c>
      <c r="B7062" s="415" t="s">
        <v>2732</v>
      </c>
      <c r="C7062" s="313" t="s">
        <v>2726</v>
      </c>
      <c r="D7062" s="629" t="s">
        <v>6776</v>
      </c>
      <c r="E7062" s="451">
        <v>60450</v>
      </c>
      <c r="F7062" s="630" t="s">
        <v>3437</v>
      </c>
      <c r="G7062" s="313" t="s">
        <v>6467</v>
      </c>
      <c r="H7062" s="634">
        <v>44739</v>
      </c>
      <c r="I7062" s="628">
        <f t="shared" si="91"/>
        <v>44739</v>
      </c>
      <c r="J7062" s="632"/>
    </row>
    <row r="7063" spans="1:10" s="243" customFormat="1">
      <c r="A7063" s="635" t="s">
        <v>2724</v>
      </c>
      <c r="B7063" s="415" t="s">
        <v>2725</v>
      </c>
      <c r="C7063" s="313" t="s">
        <v>2726</v>
      </c>
      <c r="D7063" s="629">
        <v>2356</v>
      </c>
      <c r="E7063" s="451">
        <v>20000</v>
      </c>
      <c r="F7063" s="630" t="s">
        <v>6777</v>
      </c>
      <c r="G7063" s="313" t="s">
        <v>6467</v>
      </c>
      <c r="H7063" s="634">
        <v>44739</v>
      </c>
      <c r="I7063" s="628">
        <f t="shared" si="91"/>
        <v>44739</v>
      </c>
      <c r="J7063" s="632"/>
    </row>
    <row r="7064" spans="1:10" s="243" customFormat="1">
      <c r="A7064" s="635" t="s">
        <v>2950</v>
      </c>
      <c r="B7064" s="415" t="s">
        <v>2725</v>
      </c>
      <c r="C7064" s="313" t="s">
        <v>2726</v>
      </c>
      <c r="D7064" s="629">
        <v>2357</v>
      </c>
      <c r="E7064" s="451">
        <v>1620.61</v>
      </c>
      <c r="F7064" s="630" t="s">
        <v>4049</v>
      </c>
      <c r="G7064" s="313" t="s">
        <v>6467</v>
      </c>
      <c r="H7064" s="634">
        <v>44739</v>
      </c>
      <c r="I7064" s="628">
        <f t="shared" si="91"/>
        <v>44739</v>
      </c>
      <c r="J7064" s="632"/>
    </row>
    <row r="7065" spans="1:10" s="243" customFormat="1">
      <c r="A7065" s="635" t="s">
        <v>2950</v>
      </c>
      <c r="B7065" s="415" t="s">
        <v>2725</v>
      </c>
      <c r="C7065" s="313" t="s">
        <v>2726</v>
      </c>
      <c r="D7065" s="629">
        <v>2358</v>
      </c>
      <c r="E7065" s="451">
        <v>401.61</v>
      </c>
      <c r="F7065" s="630" t="s">
        <v>4049</v>
      </c>
      <c r="G7065" s="313" t="s">
        <v>6467</v>
      </c>
      <c r="H7065" s="634">
        <v>44739</v>
      </c>
      <c r="I7065" s="628">
        <f t="shared" si="91"/>
        <v>44739</v>
      </c>
      <c r="J7065" s="632"/>
    </row>
    <row r="7066" spans="1:10" s="243" customFormat="1">
      <c r="A7066" s="635" t="s">
        <v>2950</v>
      </c>
      <c r="B7066" s="415" t="s">
        <v>2725</v>
      </c>
      <c r="C7066" s="313" t="s">
        <v>2726</v>
      </c>
      <c r="D7066" s="629">
        <v>2359</v>
      </c>
      <c r="E7066" s="451">
        <v>507.46</v>
      </c>
      <c r="F7066" s="630" t="s">
        <v>4064</v>
      </c>
      <c r="G7066" s="313" t="s">
        <v>6467</v>
      </c>
      <c r="H7066" s="634">
        <v>44739</v>
      </c>
      <c r="I7066" s="628">
        <f t="shared" si="91"/>
        <v>44739</v>
      </c>
      <c r="J7066" s="632"/>
    </row>
    <row r="7067" spans="1:10" s="243" customFormat="1">
      <c r="A7067" s="635" t="s">
        <v>2950</v>
      </c>
      <c r="B7067" s="415" t="s">
        <v>2725</v>
      </c>
      <c r="C7067" s="313" t="s">
        <v>2726</v>
      </c>
      <c r="D7067" s="629">
        <v>2360</v>
      </c>
      <c r="E7067" s="451">
        <v>14226.37</v>
      </c>
      <c r="F7067" s="630" t="s">
        <v>3496</v>
      </c>
      <c r="G7067" s="313" t="s">
        <v>6467</v>
      </c>
      <c r="H7067" s="634">
        <v>44739</v>
      </c>
      <c r="I7067" s="628">
        <f t="shared" si="91"/>
        <v>44739</v>
      </c>
      <c r="J7067" s="632"/>
    </row>
    <row r="7068" spans="1:10" s="243" customFormat="1">
      <c r="A7068" s="635" t="s">
        <v>2950</v>
      </c>
      <c r="B7068" s="415" t="s">
        <v>2725</v>
      </c>
      <c r="C7068" s="313" t="s">
        <v>2726</v>
      </c>
      <c r="D7068" s="629">
        <v>2361</v>
      </c>
      <c r="E7068" s="451">
        <v>1712.64</v>
      </c>
      <c r="F7068" s="630" t="s">
        <v>3496</v>
      </c>
      <c r="G7068" s="313" t="s">
        <v>6467</v>
      </c>
      <c r="H7068" s="634">
        <v>44739</v>
      </c>
      <c r="I7068" s="628">
        <f t="shared" si="91"/>
        <v>44739</v>
      </c>
      <c r="J7068" s="632"/>
    </row>
    <row r="7069" spans="1:10" s="243" customFormat="1">
      <c r="A7069" s="635" t="s">
        <v>2915</v>
      </c>
      <c r="B7069" s="415" t="s">
        <v>2725</v>
      </c>
      <c r="C7069" s="313" t="s">
        <v>2726</v>
      </c>
      <c r="D7069" s="629">
        <v>2362</v>
      </c>
      <c r="E7069" s="451">
        <v>7000</v>
      </c>
      <c r="F7069" s="630" t="s">
        <v>6778</v>
      </c>
      <c r="G7069" s="313" t="s">
        <v>6467</v>
      </c>
      <c r="H7069" s="634">
        <v>44740</v>
      </c>
      <c r="I7069" s="628">
        <f t="shared" si="91"/>
        <v>44740</v>
      </c>
      <c r="J7069" s="632"/>
    </row>
    <row r="7070" spans="1:10" s="243" customFormat="1">
      <c r="A7070" s="635" t="s">
        <v>3732</v>
      </c>
      <c r="B7070" s="415" t="s">
        <v>2725</v>
      </c>
      <c r="C7070" s="313" t="s">
        <v>2726</v>
      </c>
      <c r="D7070" s="629">
        <v>2363</v>
      </c>
      <c r="E7070" s="451">
        <v>24000</v>
      </c>
      <c r="F7070" s="630" t="s">
        <v>3954</v>
      </c>
      <c r="G7070" s="313" t="s">
        <v>6467</v>
      </c>
      <c r="H7070" s="634">
        <v>44740</v>
      </c>
      <c r="I7070" s="628">
        <f t="shared" si="91"/>
        <v>44740</v>
      </c>
      <c r="J7070" s="632"/>
    </row>
    <row r="7071" spans="1:10" s="243" customFormat="1">
      <c r="A7071" s="635" t="s">
        <v>2768</v>
      </c>
      <c r="B7071" s="415" t="s">
        <v>2725</v>
      </c>
      <c r="C7071" s="313" t="s">
        <v>2726</v>
      </c>
      <c r="D7071" s="629">
        <v>2364</v>
      </c>
      <c r="E7071" s="451">
        <v>16000</v>
      </c>
      <c r="F7071" s="630" t="s">
        <v>6522</v>
      </c>
      <c r="G7071" s="313" t="s">
        <v>6467</v>
      </c>
      <c r="H7071" s="634">
        <v>44740</v>
      </c>
      <c r="I7071" s="628">
        <f t="shared" si="91"/>
        <v>44740</v>
      </c>
      <c r="J7071" s="632"/>
    </row>
    <row r="7072" spans="1:10" s="243" customFormat="1">
      <c r="A7072" s="635" t="s">
        <v>2742</v>
      </c>
      <c r="B7072" s="415" t="s">
        <v>2725</v>
      </c>
      <c r="C7072" s="313" t="s">
        <v>2726</v>
      </c>
      <c r="D7072" s="629">
        <v>2365</v>
      </c>
      <c r="E7072" s="451">
        <v>9000</v>
      </c>
      <c r="F7072" s="630" t="s">
        <v>3480</v>
      </c>
      <c r="G7072" s="313" t="s">
        <v>6467</v>
      </c>
      <c r="H7072" s="634">
        <v>44740</v>
      </c>
      <c r="I7072" s="628">
        <f t="shared" si="91"/>
        <v>44740</v>
      </c>
      <c r="J7072" s="632"/>
    </row>
    <row r="7073" spans="1:10" s="243" customFormat="1">
      <c r="A7073" s="635" t="s">
        <v>2966</v>
      </c>
      <c r="B7073" s="415" t="s">
        <v>2725</v>
      </c>
      <c r="C7073" s="313" t="s">
        <v>2726</v>
      </c>
      <c r="D7073" s="629">
        <v>2366</v>
      </c>
      <c r="E7073" s="451">
        <v>16000</v>
      </c>
      <c r="F7073" s="630" t="s">
        <v>3041</v>
      </c>
      <c r="G7073" s="313" t="s">
        <v>6467</v>
      </c>
      <c r="H7073" s="634">
        <v>44742</v>
      </c>
      <c r="I7073" s="628">
        <f t="shared" si="91"/>
        <v>44742</v>
      </c>
      <c r="J7073" s="632"/>
    </row>
    <row r="7074" spans="1:10" s="243" customFormat="1">
      <c r="A7074" s="635" t="s">
        <v>2785</v>
      </c>
      <c r="B7074" s="415" t="s">
        <v>2725</v>
      </c>
      <c r="C7074" s="313" t="s">
        <v>2726</v>
      </c>
      <c r="D7074" s="629">
        <v>2367</v>
      </c>
      <c r="E7074" s="451">
        <v>16000</v>
      </c>
      <c r="F7074" s="630" t="s">
        <v>6508</v>
      </c>
      <c r="G7074" s="313" t="s">
        <v>6467</v>
      </c>
      <c r="H7074" s="634">
        <v>44742</v>
      </c>
      <c r="I7074" s="628">
        <f t="shared" si="91"/>
        <v>44742</v>
      </c>
      <c r="J7074" s="632"/>
    </row>
    <row r="7075" spans="1:10" s="243" customFormat="1">
      <c r="A7075" s="635" t="s">
        <v>2942</v>
      </c>
      <c r="B7075" s="415" t="s">
        <v>2725</v>
      </c>
      <c r="C7075" s="313" t="s">
        <v>2726</v>
      </c>
      <c r="D7075" s="629">
        <v>2368</v>
      </c>
      <c r="E7075" s="451">
        <v>24000</v>
      </c>
      <c r="F7075" s="630" t="s">
        <v>6277</v>
      </c>
      <c r="G7075" s="313" t="s">
        <v>6467</v>
      </c>
      <c r="H7075" s="634">
        <v>44742</v>
      </c>
      <c r="I7075" s="628">
        <f t="shared" si="91"/>
        <v>44742</v>
      </c>
      <c r="J7075" s="632"/>
    </row>
    <row r="7076" spans="1:10" s="243" customFormat="1">
      <c r="A7076" s="635" t="s">
        <v>2950</v>
      </c>
      <c r="B7076" s="415" t="s">
        <v>2725</v>
      </c>
      <c r="C7076" s="313" t="s">
        <v>2726</v>
      </c>
      <c r="D7076" s="629">
        <v>2369</v>
      </c>
      <c r="E7076" s="451">
        <v>598.07000000000005</v>
      </c>
      <c r="F7076" s="630" t="s">
        <v>4049</v>
      </c>
      <c r="G7076" s="313" t="s">
        <v>6467</v>
      </c>
      <c r="H7076" s="634">
        <v>44742</v>
      </c>
      <c r="I7076" s="628">
        <f t="shared" si="91"/>
        <v>44742</v>
      </c>
      <c r="J7076" s="632"/>
    </row>
    <row r="7077" spans="1:10" s="243" customFormat="1">
      <c r="A7077" s="635" t="s">
        <v>6741</v>
      </c>
      <c r="B7077" s="415" t="s">
        <v>2725</v>
      </c>
      <c r="C7077" s="313" t="s">
        <v>2726</v>
      </c>
      <c r="D7077" s="629">
        <v>2370</v>
      </c>
      <c r="E7077" s="451">
        <v>12000</v>
      </c>
      <c r="F7077" s="630" t="s">
        <v>6779</v>
      </c>
      <c r="G7077" s="313" t="s">
        <v>6467</v>
      </c>
      <c r="H7077" s="634">
        <v>44742</v>
      </c>
      <c r="I7077" s="628">
        <f t="shared" si="91"/>
        <v>44742</v>
      </c>
      <c r="J7077" s="632"/>
    </row>
    <row r="7078" spans="1:10" s="243" customFormat="1">
      <c r="A7078" s="635" t="s">
        <v>6780</v>
      </c>
      <c r="B7078" s="415" t="s">
        <v>2725</v>
      </c>
      <c r="C7078" s="313" t="s">
        <v>2726</v>
      </c>
      <c r="D7078" s="629">
        <v>2371</v>
      </c>
      <c r="E7078" s="451">
        <v>4651.5600000000004</v>
      </c>
      <c r="F7078" s="630" t="s">
        <v>6781</v>
      </c>
      <c r="G7078" s="313" t="s">
        <v>6467</v>
      </c>
      <c r="H7078" s="634">
        <v>44742</v>
      </c>
      <c r="I7078" s="628">
        <f t="shared" si="91"/>
        <v>44742</v>
      </c>
      <c r="J7078" s="632"/>
    </row>
    <row r="7079" spans="1:10" s="243" customFormat="1">
      <c r="A7079" s="635" t="s">
        <v>2768</v>
      </c>
      <c r="B7079" s="415" t="s">
        <v>2725</v>
      </c>
      <c r="C7079" s="313" t="s">
        <v>2726</v>
      </c>
      <c r="D7079" s="629">
        <v>2372</v>
      </c>
      <c r="E7079" s="451">
        <v>9000</v>
      </c>
      <c r="F7079" s="630" t="s">
        <v>2910</v>
      </c>
      <c r="G7079" s="313" t="s">
        <v>6467</v>
      </c>
      <c r="H7079" s="634">
        <v>44742</v>
      </c>
      <c r="I7079" s="628">
        <f t="shared" si="91"/>
        <v>44742</v>
      </c>
      <c r="J7079" s="632"/>
    </row>
    <row r="7080" spans="1:10" s="243" customFormat="1">
      <c r="A7080" s="635" t="s">
        <v>2773</v>
      </c>
      <c r="B7080" s="415" t="s">
        <v>2725</v>
      </c>
      <c r="C7080" s="313" t="s">
        <v>2726</v>
      </c>
      <c r="D7080" s="629">
        <v>2373</v>
      </c>
      <c r="E7080" s="451">
        <v>16000</v>
      </c>
      <c r="F7080" s="630" t="s">
        <v>3476</v>
      </c>
      <c r="G7080" s="313" t="s">
        <v>6467</v>
      </c>
      <c r="H7080" s="634">
        <v>44742</v>
      </c>
      <c r="I7080" s="628">
        <f t="shared" si="91"/>
        <v>44742</v>
      </c>
      <c r="J7080" s="632"/>
    </row>
    <row r="7081" spans="1:10" s="243" customFormat="1">
      <c r="A7081" s="635" t="s">
        <v>2785</v>
      </c>
      <c r="B7081" s="415" t="s">
        <v>2725</v>
      </c>
      <c r="C7081" s="313" t="s">
        <v>2726</v>
      </c>
      <c r="D7081" s="629">
        <v>2374</v>
      </c>
      <c r="E7081" s="451">
        <v>12000</v>
      </c>
      <c r="F7081" s="630" t="s">
        <v>6311</v>
      </c>
      <c r="G7081" s="313" t="s">
        <v>6467</v>
      </c>
      <c r="H7081" s="634">
        <v>44742</v>
      </c>
      <c r="I7081" s="628">
        <f t="shared" si="91"/>
        <v>44742</v>
      </c>
      <c r="J7081" s="632"/>
    </row>
    <row r="7082" spans="1:10" s="243" customFormat="1">
      <c r="A7082" s="635" t="s">
        <v>2735</v>
      </c>
      <c r="B7082" s="415" t="s">
        <v>2725</v>
      </c>
      <c r="C7082" s="313" t="s">
        <v>2726</v>
      </c>
      <c r="D7082" s="629">
        <v>2375</v>
      </c>
      <c r="E7082" s="451">
        <v>10000</v>
      </c>
      <c r="F7082" s="630" t="s">
        <v>6782</v>
      </c>
      <c r="G7082" s="313" t="s">
        <v>6467</v>
      </c>
      <c r="H7082" s="634">
        <v>44742</v>
      </c>
      <c r="I7082" s="628">
        <f t="shared" si="91"/>
        <v>44742</v>
      </c>
      <c r="J7082" s="632"/>
    </row>
    <row r="7083" spans="1:10" s="243" customFormat="1">
      <c r="A7083" s="635" t="s">
        <v>2773</v>
      </c>
      <c r="B7083" s="415" t="s">
        <v>2725</v>
      </c>
      <c r="C7083" s="313" t="s">
        <v>2726</v>
      </c>
      <c r="D7083" s="629">
        <v>2376</v>
      </c>
      <c r="E7083" s="451">
        <v>16000</v>
      </c>
      <c r="F7083" s="630" t="s">
        <v>6489</v>
      </c>
      <c r="G7083" s="313" t="s">
        <v>6467</v>
      </c>
      <c r="H7083" s="634">
        <v>44742</v>
      </c>
      <c r="I7083" s="628">
        <f t="shared" si="91"/>
        <v>44742</v>
      </c>
      <c r="J7083" s="632"/>
    </row>
    <row r="7084" spans="1:10" s="243" customFormat="1">
      <c r="A7084" s="635" t="s">
        <v>3732</v>
      </c>
      <c r="B7084" s="415" t="s">
        <v>2725</v>
      </c>
      <c r="C7084" s="313" t="s">
        <v>2726</v>
      </c>
      <c r="D7084" s="629">
        <v>2377</v>
      </c>
      <c r="E7084" s="451">
        <v>24000</v>
      </c>
      <c r="F7084" s="630" t="s">
        <v>6783</v>
      </c>
      <c r="G7084" s="313" t="s">
        <v>6467</v>
      </c>
      <c r="H7084" s="634">
        <v>44742</v>
      </c>
      <c r="I7084" s="628">
        <f t="shared" si="91"/>
        <v>44742</v>
      </c>
      <c r="J7084" s="632"/>
    </row>
    <row r="7085" spans="1:10" s="243" customFormat="1">
      <c r="A7085" s="635" t="s">
        <v>2890</v>
      </c>
      <c r="B7085" s="415" t="s">
        <v>2725</v>
      </c>
      <c r="C7085" s="313" t="s">
        <v>2726</v>
      </c>
      <c r="D7085" s="629">
        <v>2378</v>
      </c>
      <c r="E7085" s="451">
        <v>10000</v>
      </c>
      <c r="F7085" s="630" t="s">
        <v>6784</v>
      </c>
      <c r="G7085" s="313" t="s">
        <v>6467</v>
      </c>
      <c r="H7085" s="634">
        <v>44742</v>
      </c>
      <c r="I7085" s="628">
        <f t="shared" si="91"/>
        <v>44742</v>
      </c>
      <c r="J7085" s="632"/>
    </row>
    <row r="7086" spans="1:10" s="243" customFormat="1">
      <c r="A7086" s="635" t="s">
        <v>2950</v>
      </c>
      <c r="B7086" s="415" t="s">
        <v>2725</v>
      </c>
      <c r="C7086" s="313" t="s">
        <v>2726</v>
      </c>
      <c r="D7086" s="629">
        <v>2379</v>
      </c>
      <c r="E7086" s="451">
        <v>611.82000000000005</v>
      </c>
      <c r="F7086" s="630" t="s">
        <v>4049</v>
      </c>
      <c r="G7086" s="313" t="s">
        <v>6467</v>
      </c>
      <c r="H7086" s="634">
        <v>44742</v>
      </c>
      <c r="I7086" s="628">
        <f t="shared" si="91"/>
        <v>44742</v>
      </c>
      <c r="J7086" s="632"/>
    </row>
    <row r="7087" spans="1:10" s="243" customFormat="1">
      <c r="A7087" s="635" t="s">
        <v>2904</v>
      </c>
      <c r="B7087" s="415" t="s">
        <v>2725</v>
      </c>
      <c r="C7087" s="313" t="s">
        <v>2726</v>
      </c>
      <c r="D7087" s="629">
        <v>2380</v>
      </c>
      <c r="E7087" s="451">
        <v>20000</v>
      </c>
      <c r="F7087" s="630" t="s">
        <v>6785</v>
      </c>
      <c r="G7087" s="313" t="s">
        <v>6467</v>
      </c>
      <c r="H7087" s="634">
        <v>44742</v>
      </c>
      <c r="I7087" s="628">
        <f t="shared" si="91"/>
        <v>44742</v>
      </c>
      <c r="J7087" s="632"/>
    </row>
    <row r="7088" spans="1:10" s="243" customFormat="1">
      <c r="A7088" s="635" t="s">
        <v>2742</v>
      </c>
      <c r="B7088" s="415" t="s">
        <v>2725</v>
      </c>
      <c r="C7088" s="313" t="s">
        <v>2726</v>
      </c>
      <c r="D7088" s="629">
        <v>2381</v>
      </c>
      <c r="E7088" s="451">
        <v>10314.379999999999</v>
      </c>
      <c r="F7088" s="630" t="s">
        <v>6786</v>
      </c>
      <c r="G7088" s="313" t="s">
        <v>6467</v>
      </c>
      <c r="H7088" s="634">
        <v>44742</v>
      </c>
      <c r="I7088" s="628">
        <f t="shared" si="91"/>
        <v>44742</v>
      </c>
      <c r="J7088" s="632"/>
    </row>
    <row r="7089" spans="1:10" s="243" customFormat="1">
      <c r="A7089" s="635" t="s">
        <v>2744</v>
      </c>
      <c r="B7089" s="415" t="s">
        <v>2725</v>
      </c>
      <c r="C7089" s="313" t="s">
        <v>2726</v>
      </c>
      <c r="D7089" s="629">
        <v>2381</v>
      </c>
      <c r="E7089" s="451">
        <v>908.6</v>
      </c>
      <c r="F7089" s="630" t="s">
        <v>6786</v>
      </c>
      <c r="G7089" s="313" t="s">
        <v>6467</v>
      </c>
      <c r="H7089" s="634">
        <v>44742</v>
      </c>
      <c r="I7089" s="628">
        <f t="shared" si="91"/>
        <v>44742</v>
      </c>
      <c r="J7089" s="632"/>
    </row>
    <row r="7090" spans="1:10" s="243" customFormat="1" ht="23.25">
      <c r="A7090" s="635" t="s">
        <v>2789</v>
      </c>
      <c r="B7090" s="415" t="s">
        <v>2725</v>
      </c>
      <c r="C7090" s="313" t="s">
        <v>2726</v>
      </c>
      <c r="D7090" s="629">
        <v>2382</v>
      </c>
      <c r="E7090" s="451">
        <v>5000</v>
      </c>
      <c r="F7090" s="630" t="s">
        <v>3861</v>
      </c>
      <c r="G7090" s="313" t="s">
        <v>6467</v>
      </c>
      <c r="H7090" s="634">
        <v>44743</v>
      </c>
      <c r="I7090" s="628">
        <f t="shared" si="91"/>
        <v>44743</v>
      </c>
      <c r="J7090" s="632"/>
    </row>
    <row r="7091" spans="1:10" s="243" customFormat="1" ht="23.25">
      <c r="A7091" s="635" t="s">
        <v>2914</v>
      </c>
      <c r="B7091" s="415" t="s">
        <v>2725</v>
      </c>
      <c r="C7091" s="313" t="s">
        <v>2726</v>
      </c>
      <c r="D7091" s="629">
        <v>2383</v>
      </c>
      <c r="E7091" s="451">
        <v>11500</v>
      </c>
      <c r="F7091" s="630" t="s">
        <v>6574</v>
      </c>
      <c r="G7091" s="313" t="s">
        <v>6467</v>
      </c>
      <c r="H7091" s="634">
        <v>44743</v>
      </c>
      <c r="I7091" s="628">
        <f t="shared" si="91"/>
        <v>44743</v>
      </c>
      <c r="J7091" s="632"/>
    </row>
    <row r="7092" spans="1:10" s="243" customFormat="1">
      <c r="A7092" s="635" t="s">
        <v>2773</v>
      </c>
      <c r="B7092" s="415" t="s">
        <v>2725</v>
      </c>
      <c r="C7092" s="313" t="s">
        <v>2726</v>
      </c>
      <c r="D7092" s="629">
        <v>2384</v>
      </c>
      <c r="E7092" s="451">
        <v>24000</v>
      </c>
      <c r="F7092" s="630" t="s">
        <v>6286</v>
      </c>
      <c r="G7092" s="313" t="s">
        <v>6467</v>
      </c>
      <c r="H7092" s="634">
        <v>44743</v>
      </c>
      <c r="I7092" s="628">
        <f t="shared" si="91"/>
        <v>44743</v>
      </c>
      <c r="J7092" s="632"/>
    </row>
    <row r="7093" spans="1:10" s="243" customFormat="1">
      <c r="A7093" s="635" t="s">
        <v>2767</v>
      </c>
      <c r="B7093" s="415" t="s">
        <v>2725</v>
      </c>
      <c r="C7093" s="313" t="s">
        <v>2726</v>
      </c>
      <c r="D7093" s="629">
        <v>2385</v>
      </c>
      <c r="E7093" s="451">
        <v>12000</v>
      </c>
      <c r="F7093" s="630" t="s">
        <v>4040</v>
      </c>
      <c r="G7093" s="313" t="s">
        <v>6467</v>
      </c>
      <c r="H7093" s="634">
        <v>44743</v>
      </c>
      <c r="I7093" s="628">
        <f t="shared" si="91"/>
        <v>44743</v>
      </c>
      <c r="J7093" s="632"/>
    </row>
    <row r="7094" spans="1:10" s="243" customFormat="1">
      <c r="A7094" s="635" t="s">
        <v>2767</v>
      </c>
      <c r="B7094" s="415" t="s">
        <v>2725</v>
      </c>
      <c r="C7094" s="313" t="s">
        <v>2726</v>
      </c>
      <c r="D7094" s="629">
        <v>2386</v>
      </c>
      <c r="E7094" s="451">
        <v>24000</v>
      </c>
      <c r="F7094" s="630" t="s">
        <v>6787</v>
      </c>
      <c r="G7094" s="313" t="s">
        <v>6467</v>
      </c>
      <c r="H7094" s="634">
        <v>44743</v>
      </c>
      <c r="I7094" s="628">
        <f t="shared" si="91"/>
        <v>44743</v>
      </c>
      <c r="J7094" s="632"/>
    </row>
    <row r="7095" spans="1:10" s="243" customFormat="1">
      <c r="A7095" s="635" t="s">
        <v>4147</v>
      </c>
      <c r="B7095" s="415" t="s">
        <v>2725</v>
      </c>
      <c r="C7095" s="313" t="s">
        <v>2726</v>
      </c>
      <c r="D7095" s="629">
        <v>2388</v>
      </c>
      <c r="E7095" s="451">
        <v>3899</v>
      </c>
      <c r="F7095" s="630" t="s">
        <v>6788</v>
      </c>
      <c r="G7095" s="313" t="s">
        <v>6467</v>
      </c>
      <c r="H7095" s="634">
        <v>44743</v>
      </c>
      <c r="I7095" s="628">
        <f t="shared" si="91"/>
        <v>44743</v>
      </c>
      <c r="J7095" s="632"/>
    </row>
    <row r="7096" spans="1:10" s="243" customFormat="1">
      <c r="A7096" s="635" t="s">
        <v>2773</v>
      </c>
      <c r="B7096" s="415" t="s">
        <v>2725</v>
      </c>
      <c r="C7096" s="313" t="s">
        <v>2726</v>
      </c>
      <c r="D7096" s="629">
        <v>2389</v>
      </c>
      <c r="E7096" s="451">
        <v>24000</v>
      </c>
      <c r="F7096" s="630" t="s">
        <v>6388</v>
      </c>
      <c r="G7096" s="313" t="s">
        <v>6467</v>
      </c>
      <c r="H7096" s="634">
        <v>44743</v>
      </c>
      <c r="I7096" s="628">
        <f t="shared" si="91"/>
        <v>44743</v>
      </c>
      <c r="J7096" s="632"/>
    </row>
    <row r="7097" spans="1:10" s="243" customFormat="1">
      <c r="A7097" s="635" t="s">
        <v>2891</v>
      </c>
      <c r="B7097" s="415" t="s">
        <v>2725</v>
      </c>
      <c r="C7097" s="313" t="s">
        <v>2726</v>
      </c>
      <c r="D7097" s="629">
        <v>2390</v>
      </c>
      <c r="E7097" s="451">
        <v>20000</v>
      </c>
      <c r="F7097" s="630" t="s">
        <v>6789</v>
      </c>
      <c r="G7097" s="313" t="s">
        <v>6467</v>
      </c>
      <c r="H7097" s="634">
        <v>44743</v>
      </c>
      <c r="I7097" s="628">
        <f t="shared" si="91"/>
        <v>44743</v>
      </c>
      <c r="J7097" s="632"/>
    </row>
    <row r="7098" spans="1:10" s="243" customFormat="1">
      <c r="A7098" s="635" t="s">
        <v>2849</v>
      </c>
      <c r="B7098" s="415" t="s">
        <v>2725</v>
      </c>
      <c r="C7098" s="313" t="s">
        <v>2726</v>
      </c>
      <c r="D7098" s="629">
        <v>2391</v>
      </c>
      <c r="E7098" s="451">
        <v>24000</v>
      </c>
      <c r="F7098" s="630" t="s">
        <v>6497</v>
      </c>
      <c r="G7098" s="313" t="s">
        <v>6467</v>
      </c>
      <c r="H7098" s="634">
        <v>44743</v>
      </c>
      <c r="I7098" s="628">
        <f t="shared" si="91"/>
        <v>44743</v>
      </c>
      <c r="J7098" s="632"/>
    </row>
    <row r="7099" spans="1:10" s="243" customFormat="1">
      <c r="A7099" s="635" t="s">
        <v>2742</v>
      </c>
      <c r="B7099" s="415" t="s">
        <v>2725</v>
      </c>
      <c r="C7099" s="313" t="s">
        <v>2726</v>
      </c>
      <c r="D7099" s="629">
        <v>2392</v>
      </c>
      <c r="E7099" s="451">
        <v>10820.6</v>
      </c>
      <c r="F7099" s="630" t="s">
        <v>6786</v>
      </c>
      <c r="G7099" s="313" t="s">
        <v>6467</v>
      </c>
      <c r="H7099" s="634">
        <v>44744</v>
      </c>
      <c r="I7099" s="628">
        <f t="shared" si="91"/>
        <v>44744</v>
      </c>
      <c r="J7099" s="632"/>
    </row>
    <row r="7100" spans="1:10" s="243" customFormat="1">
      <c r="A7100" s="635" t="s">
        <v>2735</v>
      </c>
      <c r="B7100" s="415" t="s">
        <v>2725</v>
      </c>
      <c r="C7100" s="313" t="s">
        <v>2726</v>
      </c>
      <c r="D7100" s="629">
        <v>2393</v>
      </c>
      <c r="E7100" s="451">
        <v>12000</v>
      </c>
      <c r="F7100" s="630" t="s">
        <v>3070</v>
      </c>
      <c r="G7100" s="313" t="s">
        <v>6467</v>
      </c>
      <c r="H7100" s="634">
        <v>44746</v>
      </c>
      <c r="I7100" s="628">
        <f t="shared" si="91"/>
        <v>44746</v>
      </c>
      <c r="J7100" s="632"/>
    </row>
    <row r="7101" spans="1:10" s="243" customFormat="1">
      <c r="A7101" s="635" t="s">
        <v>2768</v>
      </c>
      <c r="B7101" s="415" t="s">
        <v>2725</v>
      </c>
      <c r="C7101" s="313" t="s">
        <v>2726</v>
      </c>
      <c r="D7101" s="629">
        <v>2394</v>
      </c>
      <c r="E7101" s="451">
        <v>26000</v>
      </c>
      <c r="F7101" s="630" t="s">
        <v>3673</v>
      </c>
      <c r="G7101" s="313" t="s">
        <v>6467</v>
      </c>
      <c r="H7101" s="634">
        <v>44746</v>
      </c>
      <c r="I7101" s="628">
        <f t="shared" si="91"/>
        <v>44746</v>
      </c>
      <c r="J7101" s="632"/>
    </row>
    <row r="7102" spans="1:10" s="243" customFormat="1">
      <c r="A7102" s="635" t="s">
        <v>2724</v>
      </c>
      <c r="B7102" s="415" t="s">
        <v>2725</v>
      </c>
      <c r="C7102" s="313" t="s">
        <v>2726</v>
      </c>
      <c r="D7102" s="629">
        <v>2395</v>
      </c>
      <c r="E7102" s="451">
        <v>10000</v>
      </c>
      <c r="F7102" s="630" t="s">
        <v>6790</v>
      </c>
      <c r="G7102" s="313" t="s">
        <v>6467</v>
      </c>
      <c r="H7102" s="634">
        <v>44746</v>
      </c>
      <c r="I7102" s="628">
        <f t="shared" si="91"/>
        <v>44746</v>
      </c>
      <c r="J7102" s="632"/>
    </row>
    <row r="7103" spans="1:10" s="243" customFormat="1">
      <c r="A7103" s="635" t="s">
        <v>2724</v>
      </c>
      <c r="B7103" s="415" t="s">
        <v>2725</v>
      </c>
      <c r="C7103" s="313" t="s">
        <v>2726</v>
      </c>
      <c r="D7103" s="629">
        <v>2396</v>
      </c>
      <c r="E7103" s="451">
        <v>16000</v>
      </c>
      <c r="F7103" s="630" t="s">
        <v>6791</v>
      </c>
      <c r="G7103" s="313" t="s">
        <v>6467</v>
      </c>
      <c r="H7103" s="634">
        <v>44746</v>
      </c>
      <c r="I7103" s="628">
        <f t="shared" si="91"/>
        <v>44746</v>
      </c>
      <c r="J7103" s="632"/>
    </row>
    <row r="7104" spans="1:10" s="243" customFormat="1">
      <c r="A7104" s="635" t="s">
        <v>4147</v>
      </c>
      <c r="B7104" s="415" t="s">
        <v>2725</v>
      </c>
      <c r="C7104" s="313" t="s">
        <v>2726</v>
      </c>
      <c r="D7104" s="629">
        <v>2397</v>
      </c>
      <c r="E7104" s="451">
        <v>24855</v>
      </c>
      <c r="F7104" s="630" t="s">
        <v>6792</v>
      </c>
      <c r="G7104" s="313" t="s">
        <v>6467</v>
      </c>
      <c r="H7104" s="634">
        <v>44746</v>
      </c>
      <c r="I7104" s="628">
        <f t="shared" si="91"/>
        <v>44746</v>
      </c>
      <c r="J7104" s="632"/>
    </row>
    <row r="7105" spans="1:10" s="243" customFormat="1">
      <c r="A7105" s="635" t="s">
        <v>6278</v>
      </c>
      <c r="B7105" s="415" t="s">
        <v>2725</v>
      </c>
      <c r="C7105" s="313" t="s">
        <v>2726</v>
      </c>
      <c r="D7105" s="629">
        <v>2398</v>
      </c>
      <c r="E7105" s="451">
        <v>12000</v>
      </c>
      <c r="F7105" s="630" t="s">
        <v>3583</v>
      </c>
      <c r="G7105" s="313" t="s">
        <v>6467</v>
      </c>
      <c r="H7105" s="634">
        <v>44746</v>
      </c>
      <c r="I7105" s="628">
        <f t="shared" si="91"/>
        <v>44746</v>
      </c>
      <c r="J7105" s="632"/>
    </row>
    <row r="7106" spans="1:10" s="243" customFormat="1">
      <c r="A7106" s="635" t="s">
        <v>2749</v>
      </c>
      <c r="B7106" s="415" t="s">
        <v>2725</v>
      </c>
      <c r="C7106" s="313" t="s">
        <v>2726</v>
      </c>
      <c r="D7106" s="629">
        <v>2399</v>
      </c>
      <c r="E7106" s="451">
        <v>24000</v>
      </c>
      <c r="F7106" s="630" t="s">
        <v>6499</v>
      </c>
      <c r="G7106" s="313" t="s">
        <v>6467</v>
      </c>
      <c r="H7106" s="634">
        <v>44746</v>
      </c>
      <c r="I7106" s="628">
        <f t="shared" si="91"/>
        <v>44746</v>
      </c>
      <c r="J7106" s="632"/>
    </row>
    <row r="7107" spans="1:10" s="243" customFormat="1">
      <c r="A7107" s="635" t="s">
        <v>2911</v>
      </c>
      <c r="B7107" s="415" t="s">
        <v>2725</v>
      </c>
      <c r="C7107" s="313" t="s">
        <v>2726</v>
      </c>
      <c r="D7107" s="629">
        <v>2401</v>
      </c>
      <c r="E7107" s="451">
        <v>17000</v>
      </c>
      <c r="F7107" s="630" t="s">
        <v>3608</v>
      </c>
      <c r="G7107" s="313" t="s">
        <v>6467</v>
      </c>
      <c r="H7107" s="634">
        <v>44746</v>
      </c>
      <c r="I7107" s="628">
        <f t="shared" si="91"/>
        <v>44746</v>
      </c>
      <c r="J7107" s="632"/>
    </row>
    <row r="7108" spans="1:10" s="243" customFormat="1">
      <c r="A7108" s="635" t="s">
        <v>2911</v>
      </c>
      <c r="B7108" s="415" t="s">
        <v>2725</v>
      </c>
      <c r="C7108" s="313" t="s">
        <v>2726</v>
      </c>
      <c r="D7108" s="629">
        <v>2402</v>
      </c>
      <c r="E7108" s="451">
        <v>17000</v>
      </c>
      <c r="F7108" s="630" t="s">
        <v>3724</v>
      </c>
      <c r="G7108" s="313" t="s">
        <v>6467</v>
      </c>
      <c r="H7108" s="634">
        <v>44746</v>
      </c>
      <c r="I7108" s="628">
        <f t="shared" si="91"/>
        <v>44746</v>
      </c>
      <c r="J7108" s="632"/>
    </row>
    <row r="7109" spans="1:10" s="243" customFormat="1">
      <c r="A7109" s="635" t="s">
        <v>2911</v>
      </c>
      <c r="B7109" s="415" t="s">
        <v>2725</v>
      </c>
      <c r="C7109" s="313" t="s">
        <v>2726</v>
      </c>
      <c r="D7109" s="629">
        <v>2403</v>
      </c>
      <c r="E7109" s="451">
        <v>17000</v>
      </c>
      <c r="F7109" s="630" t="s">
        <v>3547</v>
      </c>
      <c r="G7109" s="313" t="s">
        <v>6467</v>
      </c>
      <c r="H7109" s="634">
        <v>44746</v>
      </c>
      <c r="I7109" s="628">
        <f t="shared" si="91"/>
        <v>44746</v>
      </c>
      <c r="J7109" s="632"/>
    </row>
    <row r="7110" spans="1:10" s="243" customFormat="1">
      <c r="A7110" s="635" t="s">
        <v>2911</v>
      </c>
      <c r="B7110" s="415" t="s">
        <v>2725</v>
      </c>
      <c r="C7110" s="313" t="s">
        <v>2726</v>
      </c>
      <c r="D7110" s="629">
        <v>2404</v>
      </c>
      <c r="E7110" s="451">
        <v>18000</v>
      </c>
      <c r="F7110" s="630" t="s">
        <v>6793</v>
      </c>
      <c r="G7110" s="313" t="s">
        <v>6467</v>
      </c>
      <c r="H7110" s="634">
        <v>44747</v>
      </c>
      <c r="I7110" s="628">
        <f t="shared" ref="I7110:I7173" si="92">H7110+0</f>
        <v>44747</v>
      </c>
      <c r="J7110" s="632"/>
    </row>
    <row r="7111" spans="1:10" s="243" customFormat="1">
      <c r="A7111" s="635" t="s">
        <v>2939</v>
      </c>
      <c r="B7111" s="415" t="s">
        <v>2725</v>
      </c>
      <c r="C7111" s="313" t="s">
        <v>2726</v>
      </c>
      <c r="D7111" s="629">
        <v>2405</v>
      </c>
      <c r="E7111" s="451">
        <v>6000</v>
      </c>
      <c r="F7111" s="630" t="s">
        <v>4018</v>
      </c>
      <c r="G7111" s="313" t="s">
        <v>6467</v>
      </c>
      <c r="H7111" s="634">
        <v>44747</v>
      </c>
      <c r="I7111" s="628">
        <f t="shared" si="92"/>
        <v>44747</v>
      </c>
      <c r="J7111" s="632"/>
    </row>
    <row r="7112" spans="1:10" s="243" customFormat="1" ht="23.25">
      <c r="A7112" s="635" t="s">
        <v>3678</v>
      </c>
      <c r="B7112" s="415" t="s">
        <v>2725</v>
      </c>
      <c r="C7112" s="313" t="s">
        <v>2726</v>
      </c>
      <c r="D7112" s="629">
        <v>2406</v>
      </c>
      <c r="E7112" s="451">
        <v>5000</v>
      </c>
      <c r="F7112" s="630" t="s">
        <v>3619</v>
      </c>
      <c r="G7112" s="313" t="s">
        <v>6467</v>
      </c>
      <c r="H7112" s="634">
        <v>44747</v>
      </c>
      <c r="I7112" s="628">
        <f t="shared" si="92"/>
        <v>44747</v>
      </c>
      <c r="J7112" s="632"/>
    </row>
    <row r="7113" spans="1:10" s="243" customFormat="1">
      <c r="A7113" s="635" t="s">
        <v>2808</v>
      </c>
      <c r="B7113" s="415" t="s">
        <v>2725</v>
      </c>
      <c r="C7113" s="313" t="s">
        <v>2726</v>
      </c>
      <c r="D7113" s="629">
        <v>2407</v>
      </c>
      <c r="E7113" s="451">
        <v>20000</v>
      </c>
      <c r="F7113" s="630" t="s">
        <v>3578</v>
      </c>
      <c r="G7113" s="313" t="s">
        <v>6467</v>
      </c>
      <c r="H7113" s="634">
        <v>44747</v>
      </c>
      <c r="I7113" s="628">
        <f t="shared" si="92"/>
        <v>44747</v>
      </c>
      <c r="J7113" s="632"/>
    </row>
    <row r="7114" spans="1:10" s="243" customFormat="1">
      <c r="A7114" s="635" t="s">
        <v>2768</v>
      </c>
      <c r="B7114" s="415" t="s">
        <v>2725</v>
      </c>
      <c r="C7114" s="313" t="s">
        <v>2726</v>
      </c>
      <c r="D7114" s="629">
        <v>2408</v>
      </c>
      <c r="E7114" s="451">
        <v>21000</v>
      </c>
      <c r="F7114" s="630" t="s">
        <v>3914</v>
      </c>
      <c r="G7114" s="313" t="s">
        <v>6467</v>
      </c>
      <c r="H7114" s="634">
        <v>44747</v>
      </c>
      <c r="I7114" s="628">
        <f t="shared" si="92"/>
        <v>44747</v>
      </c>
      <c r="J7114" s="632"/>
    </row>
    <row r="7115" spans="1:10" s="243" customFormat="1">
      <c r="A7115" s="635" t="s">
        <v>2767</v>
      </c>
      <c r="B7115" s="415" t="s">
        <v>2725</v>
      </c>
      <c r="C7115" s="313" t="s">
        <v>2726</v>
      </c>
      <c r="D7115" s="629">
        <v>2409</v>
      </c>
      <c r="E7115" s="451">
        <v>14000</v>
      </c>
      <c r="F7115" s="630" t="s">
        <v>6477</v>
      </c>
      <c r="G7115" s="313" t="s">
        <v>6467</v>
      </c>
      <c r="H7115" s="634">
        <v>44747</v>
      </c>
      <c r="I7115" s="628">
        <f t="shared" si="92"/>
        <v>44747</v>
      </c>
      <c r="J7115" s="632"/>
    </row>
    <row r="7116" spans="1:10" s="243" customFormat="1">
      <c r="A7116" s="635" t="s">
        <v>3341</v>
      </c>
      <c r="B7116" s="415" t="s">
        <v>2725</v>
      </c>
      <c r="C7116" s="313" t="s">
        <v>2726</v>
      </c>
      <c r="D7116" s="629">
        <v>2410</v>
      </c>
      <c r="E7116" s="451">
        <v>16000</v>
      </c>
      <c r="F7116" s="630" t="s">
        <v>6641</v>
      </c>
      <c r="G7116" s="313" t="s">
        <v>6467</v>
      </c>
      <c r="H7116" s="634">
        <v>44747</v>
      </c>
      <c r="I7116" s="628">
        <f t="shared" si="92"/>
        <v>44747</v>
      </c>
      <c r="J7116" s="632"/>
    </row>
    <row r="7117" spans="1:10" s="243" customFormat="1">
      <c r="A7117" s="635" t="s">
        <v>2890</v>
      </c>
      <c r="B7117" s="415" t="s">
        <v>2725</v>
      </c>
      <c r="C7117" s="313" t="s">
        <v>2726</v>
      </c>
      <c r="D7117" s="629">
        <v>2411</v>
      </c>
      <c r="E7117" s="451">
        <v>18000</v>
      </c>
      <c r="F7117" s="630" t="s">
        <v>6794</v>
      </c>
      <c r="G7117" s="313" t="s">
        <v>6467</v>
      </c>
      <c r="H7117" s="634">
        <v>44747</v>
      </c>
      <c r="I7117" s="628">
        <f t="shared" si="92"/>
        <v>44747</v>
      </c>
      <c r="J7117" s="632"/>
    </row>
    <row r="7118" spans="1:10" s="243" customFormat="1">
      <c r="A7118" s="635" t="s">
        <v>2891</v>
      </c>
      <c r="B7118" s="415" t="s">
        <v>2725</v>
      </c>
      <c r="C7118" s="313" t="s">
        <v>2726</v>
      </c>
      <c r="D7118" s="629">
        <v>2412</v>
      </c>
      <c r="E7118" s="451">
        <v>20000</v>
      </c>
      <c r="F7118" s="630" t="s">
        <v>6795</v>
      </c>
      <c r="G7118" s="313" t="s">
        <v>6467</v>
      </c>
      <c r="H7118" s="634">
        <v>44747</v>
      </c>
      <c r="I7118" s="628">
        <f t="shared" si="92"/>
        <v>44747</v>
      </c>
      <c r="J7118" s="632"/>
    </row>
    <row r="7119" spans="1:10" s="243" customFormat="1">
      <c r="A7119" s="635" t="s">
        <v>2789</v>
      </c>
      <c r="B7119" s="415" t="s">
        <v>2725</v>
      </c>
      <c r="C7119" s="313" t="s">
        <v>2726</v>
      </c>
      <c r="D7119" s="629">
        <v>2413</v>
      </c>
      <c r="E7119" s="451">
        <v>10000</v>
      </c>
      <c r="F7119" s="630" t="s">
        <v>3112</v>
      </c>
      <c r="G7119" s="313" t="s">
        <v>6467</v>
      </c>
      <c r="H7119" s="634">
        <v>44747</v>
      </c>
      <c r="I7119" s="628">
        <f t="shared" si="92"/>
        <v>44747</v>
      </c>
      <c r="J7119" s="632"/>
    </row>
    <row r="7120" spans="1:10" s="243" customFormat="1">
      <c r="A7120" s="635" t="s">
        <v>2789</v>
      </c>
      <c r="B7120" s="415" t="s">
        <v>2725</v>
      </c>
      <c r="C7120" s="313" t="s">
        <v>2726</v>
      </c>
      <c r="D7120" s="629">
        <v>2414</v>
      </c>
      <c r="E7120" s="451">
        <v>11500</v>
      </c>
      <c r="F7120" s="630" t="s">
        <v>6571</v>
      </c>
      <c r="G7120" s="313" t="s">
        <v>6467</v>
      </c>
      <c r="H7120" s="634">
        <v>44747</v>
      </c>
      <c r="I7120" s="628">
        <f t="shared" si="92"/>
        <v>44747</v>
      </c>
      <c r="J7120" s="632"/>
    </row>
    <row r="7121" spans="1:10" s="243" customFormat="1">
      <c r="A7121" s="635" t="s">
        <v>2785</v>
      </c>
      <c r="B7121" s="415" t="s">
        <v>2725</v>
      </c>
      <c r="C7121" s="313" t="s">
        <v>2726</v>
      </c>
      <c r="D7121" s="629">
        <v>2415</v>
      </c>
      <c r="E7121" s="451">
        <v>3600</v>
      </c>
      <c r="F7121" s="630" t="s">
        <v>3288</v>
      </c>
      <c r="G7121" s="313" t="s">
        <v>6467</v>
      </c>
      <c r="H7121" s="634">
        <v>44747</v>
      </c>
      <c r="I7121" s="628">
        <f t="shared" si="92"/>
        <v>44747</v>
      </c>
      <c r="J7121" s="632"/>
    </row>
    <row r="7122" spans="1:10" s="243" customFormat="1">
      <c r="A7122" s="635" t="s">
        <v>6796</v>
      </c>
      <c r="B7122" s="415" t="s">
        <v>2725</v>
      </c>
      <c r="C7122" s="313" t="s">
        <v>2726</v>
      </c>
      <c r="D7122" s="629">
        <v>2416</v>
      </c>
      <c r="E7122" s="451">
        <v>18000</v>
      </c>
      <c r="F7122" s="630" t="s">
        <v>6797</v>
      </c>
      <c r="G7122" s="313" t="s">
        <v>6467</v>
      </c>
      <c r="H7122" s="634">
        <v>44747</v>
      </c>
      <c r="I7122" s="628">
        <f t="shared" si="92"/>
        <v>44747</v>
      </c>
      <c r="J7122" s="632"/>
    </row>
    <row r="7123" spans="1:10" s="243" customFormat="1">
      <c r="A7123" s="635" t="s">
        <v>2742</v>
      </c>
      <c r="B7123" s="415" t="s">
        <v>2725</v>
      </c>
      <c r="C7123" s="313" t="s">
        <v>2726</v>
      </c>
      <c r="D7123" s="629">
        <v>2417</v>
      </c>
      <c r="E7123" s="451">
        <v>3200</v>
      </c>
      <c r="F7123" s="630" t="s">
        <v>6798</v>
      </c>
      <c r="G7123" s="313" t="s">
        <v>6467</v>
      </c>
      <c r="H7123" s="634">
        <v>44747</v>
      </c>
      <c r="I7123" s="628">
        <f t="shared" si="92"/>
        <v>44747</v>
      </c>
      <c r="J7123" s="632"/>
    </row>
    <row r="7124" spans="1:10" s="243" customFormat="1" ht="23.25">
      <c r="A7124" s="635" t="s">
        <v>2759</v>
      </c>
      <c r="B7124" s="415" t="s">
        <v>2725</v>
      </c>
      <c r="C7124" s="313" t="s">
        <v>2726</v>
      </c>
      <c r="D7124" s="629">
        <v>2418</v>
      </c>
      <c r="E7124" s="451">
        <v>20000</v>
      </c>
      <c r="F7124" s="630" t="s">
        <v>3805</v>
      </c>
      <c r="G7124" s="313" t="s">
        <v>6467</v>
      </c>
      <c r="H7124" s="634">
        <v>44748</v>
      </c>
      <c r="I7124" s="628">
        <f t="shared" si="92"/>
        <v>44748</v>
      </c>
      <c r="J7124" s="632"/>
    </row>
    <row r="7125" spans="1:10" s="243" customFormat="1">
      <c r="A7125" s="635" t="s">
        <v>2767</v>
      </c>
      <c r="B7125" s="415" t="s">
        <v>2725</v>
      </c>
      <c r="C7125" s="313" t="s">
        <v>2726</v>
      </c>
      <c r="D7125" s="629">
        <v>2419</v>
      </c>
      <c r="E7125" s="451">
        <v>20000</v>
      </c>
      <c r="F7125" s="630" t="s">
        <v>3323</v>
      </c>
      <c r="G7125" s="313" t="s">
        <v>6467</v>
      </c>
      <c r="H7125" s="634">
        <v>44748</v>
      </c>
      <c r="I7125" s="628">
        <f t="shared" si="92"/>
        <v>44748</v>
      </c>
      <c r="J7125" s="632"/>
    </row>
    <row r="7126" spans="1:10" s="243" customFormat="1">
      <c r="A7126" s="635" t="s">
        <v>2767</v>
      </c>
      <c r="B7126" s="415" t="s">
        <v>2725</v>
      </c>
      <c r="C7126" s="313" t="s">
        <v>2726</v>
      </c>
      <c r="D7126" s="629">
        <v>2420</v>
      </c>
      <c r="E7126" s="451">
        <v>20000</v>
      </c>
      <c r="F7126" s="630" t="s">
        <v>6429</v>
      </c>
      <c r="G7126" s="313" t="s">
        <v>6467</v>
      </c>
      <c r="H7126" s="634">
        <v>44748</v>
      </c>
      <c r="I7126" s="628">
        <f t="shared" si="92"/>
        <v>44748</v>
      </c>
      <c r="J7126" s="632"/>
    </row>
    <row r="7127" spans="1:10" s="243" customFormat="1">
      <c r="A7127" s="635" t="s">
        <v>2767</v>
      </c>
      <c r="B7127" s="415" t="s">
        <v>2725</v>
      </c>
      <c r="C7127" s="313" t="s">
        <v>2726</v>
      </c>
      <c r="D7127" s="629">
        <v>2421</v>
      </c>
      <c r="E7127" s="451">
        <v>20000</v>
      </c>
      <c r="F7127" s="630" t="s">
        <v>3061</v>
      </c>
      <c r="G7127" s="313" t="s">
        <v>6467</v>
      </c>
      <c r="H7127" s="634">
        <v>44748</v>
      </c>
      <c r="I7127" s="628">
        <f t="shared" si="92"/>
        <v>44748</v>
      </c>
      <c r="J7127" s="632"/>
    </row>
    <row r="7128" spans="1:10" s="243" customFormat="1">
      <c r="A7128" s="635" t="s">
        <v>2942</v>
      </c>
      <c r="B7128" s="415" t="s">
        <v>2725</v>
      </c>
      <c r="C7128" s="313" t="s">
        <v>2726</v>
      </c>
      <c r="D7128" s="629">
        <v>2422</v>
      </c>
      <c r="E7128" s="451">
        <v>20000</v>
      </c>
      <c r="F7128" s="630" t="s">
        <v>2946</v>
      </c>
      <c r="G7128" s="313" t="s">
        <v>6467</v>
      </c>
      <c r="H7128" s="634">
        <v>44748</v>
      </c>
      <c r="I7128" s="628">
        <f t="shared" si="92"/>
        <v>44748</v>
      </c>
      <c r="J7128" s="632"/>
    </row>
    <row r="7129" spans="1:10" s="243" customFormat="1">
      <c r="A7129" s="635" t="s">
        <v>2791</v>
      </c>
      <c r="B7129" s="415" t="s">
        <v>2725</v>
      </c>
      <c r="C7129" s="313" t="s">
        <v>2726</v>
      </c>
      <c r="D7129" s="629">
        <v>2423</v>
      </c>
      <c r="E7129" s="451">
        <v>10000</v>
      </c>
      <c r="F7129" s="630" t="s">
        <v>6799</v>
      </c>
      <c r="G7129" s="313" t="s">
        <v>6467</v>
      </c>
      <c r="H7129" s="634">
        <v>44748</v>
      </c>
      <c r="I7129" s="628">
        <f t="shared" si="92"/>
        <v>44748</v>
      </c>
      <c r="J7129" s="632"/>
    </row>
    <row r="7130" spans="1:10" s="243" customFormat="1">
      <c r="A7130" s="635" t="s">
        <v>2735</v>
      </c>
      <c r="B7130" s="415" t="s">
        <v>2725</v>
      </c>
      <c r="C7130" s="313" t="s">
        <v>2726</v>
      </c>
      <c r="D7130" s="629">
        <v>2424</v>
      </c>
      <c r="E7130" s="451">
        <v>20000</v>
      </c>
      <c r="F7130" s="630" t="s">
        <v>6800</v>
      </c>
      <c r="G7130" s="313" t="s">
        <v>6467</v>
      </c>
      <c r="H7130" s="634">
        <v>44748</v>
      </c>
      <c r="I7130" s="628">
        <f t="shared" si="92"/>
        <v>44748</v>
      </c>
      <c r="J7130" s="632"/>
    </row>
    <row r="7131" spans="1:10" s="243" customFormat="1">
      <c r="A7131" s="635" t="s">
        <v>2953</v>
      </c>
      <c r="B7131" s="415" t="s">
        <v>2725</v>
      </c>
      <c r="C7131" s="313" t="s">
        <v>2726</v>
      </c>
      <c r="D7131" s="629">
        <v>2425</v>
      </c>
      <c r="E7131" s="451">
        <v>24000</v>
      </c>
      <c r="F7131" s="630" t="s">
        <v>6801</v>
      </c>
      <c r="G7131" s="313" t="s">
        <v>6467</v>
      </c>
      <c r="H7131" s="634">
        <v>44748</v>
      </c>
      <c r="I7131" s="628">
        <f t="shared" si="92"/>
        <v>44748</v>
      </c>
      <c r="J7131" s="632"/>
    </row>
    <row r="7132" spans="1:10" s="243" customFormat="1">
      <c r="A7132" s="635" t="s">
        <v>2767</v>
      </c>
      <c r="B7132" s="415" t="s">
        <v>2725</v>
      </c>
      <c r="C7132" s="313" t="s">
        <v>2726</v>
      </c>
      <c r="D7132" s="629">
        <v>2426</v>
      </c>
      <c r="E7132" s="451">
        <v>20000</v>
      </c>
      <c r="F7132" s="630" t="s">
        <v>2765</v>
      </c>
      <c r="G7132" s="313" t="s">
        <v>6467</v>
      </c>
      <c r="H7132" s="634">
        <v>44748</v>
      </c>
      <c r="I7132" s="628">
        <f t="shared" si="92"/>
        <v>44748</v>
      </c>
      <c r="J7132" s="632"/>
    </row>
    <row r="7133" spans="1:10" s="243" customFormat="1">
      <c r="A7133" s="635" t="s">
        <v>2789</v>
      </c>
      <c r="B7133" s="415" t="s">
        <v>2725</v>
      </c>
      <c r="C7133" s="313" t="s">
        <v>2726</v>
      </c>
      <c r="D7133" s="629">
        <v>2427</v>
      </c>
      <c r="E7133" s="451">
        <v>10000</v>
      </c>
      <c r="F7133" s="630" t="s">
        <v>6802</v>
      </c>
      <c r="G7133" s="313" t="s">
        <v>6467</v>
      </c>
      <c r="H7133" s="634">
        <v>44748</v>
      </c>
      <c r="I7133" s="628">
        <f t="shared" si="92"/>
        <v>44748</v>
      </c>
      <c r="J7133" s="632"/>
    </row>
    <row r="7134" spans="1:10" s="243" customFormat="1">
      <c r="A7134" s="635" t="s">
        <v>2789</v>
      </c>
      <c r="B7134" s="415" t="s">
        <v>2725</v>
      </c>
      <c r="C7134" s="313" t="s">
        <v>2726</v>
      </c>
      <c r="D7134" s="629">
        <v>2428</v>
      </c>
      <c r="E7134" s="451">
        <v>11500</v>
      </c>
      <c r="F7134" s="630" t="s">
        <v>6572</v>
      </c>
      <c r="G7134" s="313" t="s">
        <v>6467</v>
      </c>
      <c r="H7134" s="634">
        <v>44748</v>
      </c>
      <c r="I7134" s="628">
        <f t="shared" si="92"/>
        <v>44748</v>
      </c>
      <c r="J7134" s="632"/>
    </row>
    <row r="7135" spans="1:10" s="243" customFormat="1">
      <c r="A7135" s="635" t="s">
        <v>2891</v>
      </c>
      <c r="B7135" s="415" t="s">
        <v>2725</v>
      </c>
      <c r="C7135" s="313" t="s">
        <v>2726</v>
      </c>
      <c r="D7135" s="629">
        <v>2429</v>
      </c>
      <c r="E7135" s="451">
        <v>20000</v>
      </c>
      <c r="F7135" s="630" t="s">
        <v>6803</v>
      </c>
      <c r="G7135" s="313" t="s">
        <v>6467</v>
      </c>
      <c r="H7135" s="634">
        <v>44748</v>
      </c>
      <c r="I7135" s="628">
        <f t="shared" si="92"/>
        <v>44748</v>
      </c>
      <c r="J7135" s="632"/>
    </row>
    <row r="7136" spans="1:10" s="243" customFormat="1" ht="23.25">
      <c r="A7136" s="635" t="s">
        <v>2800</v>
      </c>
      <c r="B7136" s="415" t="s">
        <v>2725</v>
      </c>
      <c r="C7136" s="313" t="s">
        <v>2726</v>
      </c>
      <c r="D7136" s="629">
        <v>2430</v>
      </c>
      <c r="E7136" s="451">
        <v>10000</v>
      </c>
      <c r="F7136" s="630" t="s">
        <v>6804</v>
      </c>
      <c r="G7136" s="313" t="s">
        <v>6467</v>
      </c>
      <c r="H7136" s="634">
        <v>44748</v>
      </c>
      <c r="I7136" s="628">
        <f t="shared" si="92"/>
        <v>44748</v>
      </c>
      <c r="J7136" s="632"/>
    </row>
    <row r="7137" spans="1:10" s="243" customFormat="1">
      <c r="A7137" s="635" t="s">
        <v>2785</v>
      </c>
      <c r="B7137" s="415" t="s">
        <v>2725</v>
      </c>
      <c r="C7137" s="313" t="s">
        <v>2726</v>
      </c>
      <c r="D7137" s="629">
        <v>2431</v>
      </c>
      <c r="E7137" s="451">
        <v>12000</v>
      </c>
      <c r="F7137" s="630" t="s">
        <v>6503</v>
      </c>
      <c r="G7137" s="313" t="s">
        <v>6467</v>
      </c>
      <c r="H7137" s="634">
        <v>44748</v>
      </c>
      <c r="I7137" s="628">
        <f t="shared" si="92"/>
        <v>44748</v>
      </c>
      <c r="J7137" s="632"/>
    </row>
    <row r="7138" spans="1:10" s="243" customFormat="1">
      <c r="A7138" s="635" t="s">
        <v>3295</v>
      </c>
      <c r="B7138" s="415" t="s">
        <v>2725</v>
      </c>
      <c r="C7138" s="313" t="s">
        <v>2726</v>
      </c>
      <c r="D7138" s="629">
        <v>2432</v>
      </c>
      <c r="E7138" s="451">
        <v>18000</v>
      </c>
      <c r="F7138" s="630" t="s">
        <v>6404</v>
      </c>
      <c r="G7138" s="313" t="s">
        <v>6467</v>
      </c>
      <c r="H7138" s="634">
        <v>44748</v>
      </c>
      <c r="I7138" s="628">
        <f t="shared" si="92"/>
        <v>44748</v>
      </c>
      <c r="J7138" s="632"/>
    </row>
    <row r="7139" spans="1:10" s="243" customFormat="1">
      <c r="A7139" s="635" t="s">
        <v>2808</v>
      </c>
      <c r="B7139" s="415" t="s">
        <v>2725</v>
      </c>
      <c r="C7139" s="313" t="s">
        <v>2726</v>
      </c>
      <c r="D7139" s="629">
        <v>2433</v>
      </c>
      <c r="E7139" s="451">
        <v>24000</v>
      </c>
      <c r="F7139" s="630" t="s">
        <v>6805</v>
      </c>
      <c r="G7139" s="313" t="s">
        <v>6467</v>
      </c>
      <c r="H7139" s="634">
        <v>44748</v>
      </c>
      <c r="I7139" s="628">
        <f t="shared" si="92"/>
        <v>44748</v>
      </c>
      <c r="J7139" s="632"/>
    </row>
    <row r="7140" spans="1:10" s="243" customFormat="1">
      <c r="A7140" s="635" t="s">
        <v>2767</v>
      </c>
      <c r="B7140" s="415" t="s">
        <v>2725</v>
      </c>
      <c r="C7140" s="313" t="s">
        <v>2726</v>
      </c>
      <c r="D7140" s="629">
        <v>2434</v>
      </c>
      <c r="E7140" s="451">
        <v>20000</v>
      </c>
      <c r="F7140" s="630" t="s">
        <v>3701</v>
      </c>
      <c r="G7140" s="313" t="s">
        <v>6467</v>
      </c>
      <c r="H7140" s="634">
        <v>44748</v>
      </c>
      <c r="I7140" s="628">
        <f t="shared" si="92"/>
        <v>44748</v>
      </c>
      <c r="J7140" s="632"/>
    </row>
    <row r="7141" spans="1:10" s="243" customFormat="1">
      <c r="A7141" s="635" t="s">
        <v>2773</v>
      </c>
      <c r="B7141" s="415" t="s">
        <v>2725</v>
      </c>
      <c r="C7141" s="313" t="s">
        <v>2726</v>
      </c>
      <c r="D7141" s="629">
        <v>2435</v>
      </c>
      <c r="E7141" s="451">
        <v>20000</v>
      </c>
      <c r="F7141" s="630" t="s">
        <v>6437</v>
      </c>
      <c r="G7141" s="313" t="s">
        <v>6467</v>
      </c>
      <c r="H7141" s="634">
        <v>44748</v>
      </c>
      <c r="I7141" s="628">
        <f t="shared" si="92"/>
        <v>44748</v>
      </c>
      <c r="J7141" s="632"/>
    </row>
    <row r="7142" spans="1:10" s="243" customFormat="1">
      <c r="A7142" s="635" t="s">
        <v>2742</v>
      </c>
      <c r="B7142" s="415" t="s">
        <v>2725</v>
      </c>
      <c r="C7142" s="313" t="s">
        <v>2726</v>
      </c>
      <c r="D7142" s="629">
        <v>2436</v>
      </c>
      <c r="E7142" s="451">
        <v>8282.42</v>
      </c>
      <c r="F7142" s="630" t="s">
        <v>6786</v>
      </c>
      <c r="G7142" s="313" t="s">
        <v>6467</v>
      </c>
      <c r="H7142" s="634">
        <v>44748</v>
      </c>
      <c r="I7142" s="628">
        <f t="shared" si="92"/>
        <v>44748</v>
      </c>
      <c r="J7142" s="632"/>
    </row>
    <row r="7143" spans="1:10" s="243" customFormat="1">
      <c r="A7143" s="635" t="s">
        <v>6684</v>
      </c>
      <c r="B7143" s="415" t="s">
        <v>2725</v>
      </c>
      <c r="C7143" s="313" t="s">
        <v>2726</v>
      </c>
      <c r="D7143" s="629">
        <v>2437</v>
      </c>
      <c r="E7143" s="451">
        <v>16000</v>
      </c>
      <c r="F7143" s="630" t="s">
        <v>3193</v>
      </c>
      <c r="G7143" s="313" t="s">
        <v>6467</v>
      </c>
      <c r="H7143" s="634">
        <v>44749</v>
      </c>
      <c r="I7143" s="628">
        <f t="shared" si="92"/>
        <v>44749</v>
      </c>
      <c r="J7143" s="632"/>
    </row>
    <row r="7144" spans="1:10" s="243" customFormat="1">
      <c r="A7144" s="635" t="s">
        <v>2724</v>
      </c>
      <c r="B7144" s="415" t="s">
        <v>2725</v>
      </c>
      <c r="C7144" s="313" t="s">
        <v>2726</v>
      </c>
      <c r="D7144" s="629">
        <v>2438</v>
      </c>
      <c r="E7144" s="451">
        <v>14000</v>
      </c>
      <c r="F7144" s="630" t="s">
        <v>3920</v>
      </c>
      <c r="G7144" s="313" t="s">
        <v>6467</v>
      </c>
      <c r="H7144" s="634">
        <v>44749</v>
      </c>
      <c r="I7144" s="628">
        <f t="shared" si="92"/>
        <v>44749</v>
      </c>
      <c r="J7144" s="632"/>
    </row>
    <row r="7145" spans="1:10" s="243" customFormat="1">
      <c r="A7145" s="635" t="s">
        <v>2806</v>
      </c>
      <c r="B7145" s="415" t="s">
        <v>2725</v>
      </c>
      <c r="C7145" s="313" t="s">
        <v>2726</v>
      </c>
      <c r="D7145" s="629">
        <v>2439</v>
      </c>
      <c r="E7145" s="451">
        <v>20000</v>
      </c>
      <c r="F7145" s="630" t="s">
        <v>3055</v>
      </c>
      <c r="G7145" s="313" t="s">
        <v>6467</v>
      </c>
      <c r="H7145" s="634">
        <v>44749</v>
      </c>
      <c r="I7145" s="628">
        <f t="shared" si="92"/>
        <v>44749</v>
      </c>
      <c r="J7145" s="632"/>
    </row>
    <row r="7146" spans="1:10" s="243" customFormat="1">
      <c r="A7146" s="635" t="s">
        <v>2773</v>
      </c>
      <c r="B7146" s="415" t="s">
        <v>2725</v>
      </c>
      <c r="C7146" s="313" t="s">
        <v>2726</v>
      </c>
      <c r="D7146" s="629">
        <v>2440</v>
      </c>
      <c r="E7146" s="451">
        <v>12000</v>
      </c>
      <c r="F7146" s="630" t="s">
        <v>3798</v>
      </c>
      <c r="G7146" s="313" t="s">
        <v>6467</v>
      </c>
      <c r="H7146" s="634">
        <v>44749</v>
      </c>
      <c r="I7146" s="628">
        <f t="shared" si="92"/>
        <v>44749</v>
      </c>
      <c r="J7146" s="632"/>
    </row>
    <row r="7147" spans="1:10" s="243" customFormat="1">
      <c r="A7147" s="635" t="s">
        <v>2759</v>
      </c>
      <c r="B7147" s="415" t="s">
        <v>2725</v>
      </c>
      <c r="C7147" s="313" t="s">
        <v>2726</v>
      </c>
      <c r="D7147" s="629">
        <v>2441</v>
      </c>
      <c r="E7147" s="451">
        <v>16000</v>
      </c>
      <c r="F7147" s="630" t="s">
        <v>3105</v>
      </c>
      <c r="G7147" s="313" t="s">
        <v>6467</v>
      </c>
      <c r="H7147" s="634">
        <v>44749</v>
      </c>
      <c r="I7147" s="628">
        <f t="shared" si="92"/>
        <v>44749</v>
      </c>
      <c r="J7147" s="632"/>
    </row>
    <row r="7148" spans="1:10" s="243" customFormat="1">
      <c r="A7148" s="635" t="s">
        <v>2891</v>
      </c>
      <c r="B7148" s="415" t="s">
        <v>2725</v>
      </c>
      <c r="C7148" s="313" t="s">
        <v>2726</v>
      </c>
      <c r="D7148" s="629">
        <v>2442</v>
      </c>
      <c r="E7148" s="451">
        <v>12000</v>
      </c>
      <c r="F7148" s="630" t="s">
        <v>6393</v>
      </c>
      <c r="G7148" s="313" t="s">
        <v>6467</v>
      </c>
      <c r="H7148" s="634">
        <v>44749</v>
      </c>
      <c r="I7148" s="628">
        <f t="shared" si="92"/>
        <v>44749</v>
      </c>
      <c r="J7148" s="632"/>
    </row>
    <row r="7149" spans="1:10" s="243" customFormat="1">
      <c r="A7149" s="635" t="s">
        <v>2785</v>
      </c>
      <c r="B7149" s="415" t="s">
        <v>2725</v>
      </c>
      <c r="C7149" s="313" t="s">
        <v>2726</v>
      </c>
      <c r="D7149" s="629">
        <v>2443</v>
      </c>
      <c r="E7149" s="451">
        <v>17000</v>
      </c>
      <c r="F7149" s="630" t="s">
        <v>6806</v>
      </c>
      <c r="G7149" s="313" t="s">
        <v>6467</v>
      </c>
      <c r="H7149" s="634">
        <v>44749</v>
      </c>
      <c r="I7149" s="628">
        <f t="shared" si="92"/>
        <v>44749</v>
      </c>
      <c r="J7149" s="632"/>
    </row>
    <row r="7150" spans="1:10" s="243" customFormat="1">
      <c r="A7150" s="635" t="s">
        <v>2751</v>
      </c>
      <c r="B7150" s="415" t="s">
        <v>2725</v>
      </c>
      <c r="C7150" s="313" t="s">
        <v>2726</v>
      </c>
      <c r="D7150" s="629">
        <v>2444</v>
      </c>
      <c r="E7150" s="451">
        <v>22000</v>
      </c>
      <c r="F7150" s="630" t="s">
        <v>4074</v>
      </c>
      <c r="G7150" s="313" t="s">
        <v>6467</v>
      </c>
      <c r="H7150" s="634">
        <v>44749</v>
      </c>
      <c r="I7150" s="628">
        <f t="shared" si="92"/>
        <v>44749</v>
      </c>
      <c r="J7150" s="632"/>
    </row>
    <row r="7151" spans="1:10" s="243" customFormat="1">
      <c r="A7151" s="635" t="s">
        <v>2789</v>
      </c>
      <c r="B7151" s="415" t="s">
        <v>2725</v>
      </c>
      <c r="C7151" s="313" t="s">
        <v>2726</v>
      </c>
      <c r="D7151" s="629">
        <v>2446</v>
      </c>
      <c r="E7151" s="451">
        <v>7000</v>
      </c>
      <c r="F7151" s="630" t="s">
        <v>6807</v>
      </c>
      <c r="G7151" s="313" t="s">
        <v>6467</v>
      </c>
      <c r="H7151" s="634">
        <v>44750</v>
      </c>
      <c r="I7151" s="628">
        <f t="shared" si="92"/>
        <v>44750</v>
      </c>
      <c r="J7151" s="632"/>
    </row>
    <row r="7152" spans="1:10" s="243" customFormat="1">
      <c r="A7152" s="635" t="s">
        <v>2759</v>
      </c>
      <c r="B7152" s="415" t="s">
        <v>2725</v>
      </c>
      <c r="C7152" s="313" t="s">
        <v>2726</v>
      </c>
      <c r="D7152" s="629">
        <v>2447</v>
      </c>
      <c r="E7152" s="451">
        <v>20000</v>
      </c>
      <c r="F7152" s="630" t="s">
        <v>3278</v>
      </c>
      <c r="G7152" s="313" t="s">
        <v>6467</v>
      </c>
      <c r="H7152" s="634">
        <v>44750</v>
      </c>
      <c r="I7152" s="628">
        <f t="shared" si="92"/>
        <v>44750</v>
      </c>
      <c r="J7152" s="632"/>
    </row>
    <row r="7153" spans="1:10" s="243" customFormat="1">
      <c r="A7153" s="635" t="s">
        <v>2785</v>
      </c>
      <c r="B7153" s="415" t="s">
        <v>2725</v>
      </c>
      <c r="C7153" s="313" t="s">
        <v>2726</v>
      </c>
      <c r="D7153" s="629">
        <v>2448</v>
      </c>
      <c r="E7153" s="451">
        <v>12000</v>
      </c>
      <c r="F7153" s="630" t="s">
        <v>3913</v>
      </c>
      <c r="G7153" s="313" t="s">
        <v>6467</v>
      </c>
      <c r="H7153" s="634">
        <v>44750</v>
      </c>
      <c r="I7153" s="628">
        <f t="shared" si="92"/>
        <v>44750</v>
      </c>
      <c r="J7153" s="632"/>
    </row>
    <row r="7154" spans="1:10" s="243" customFormat="1">
      <c r="A7154" s="635" t="s">
        <v>3311</v>
      </c>
      <c r="B7154" s="415" t="s">
        <v>2725</v>
      </c>
      <c r="C7154" s="313" t="s">
        <v>2726</v>
      </c>
      <c r="D7154" s="629">
        <v>2449</v>
      </c>
      <c r="E7154" s="451">
        <v>10000</v>
      </c>
      <c r="F7154" s="630" t="s">
        <v>6475</v>
      </c>
      <c r="G7154" s="313" t="s">
        <v>6467</v>
      </c>
      <c r="H7154" s="634">
        <v>44750</v>
      </c>
      <c r="I7154" s="628">
        <f t="shared" si="92"/>
        <v>44750</v>
      </c>
      <c r="J7154" s="632"/>
    </row>
    <row r="7155" spans="1:10" s="243" customFormat="1">
      <c r="A7155" s="635" t="s">
        <v>3732</v>
      </c>
      <c r="B7155" s="415" t="s">
        <v>2725</v>
      </c>
      <c r="C7155" s="313" t="s">
        <v>2726</v>
      </c>
      <c r="D7155" s="629">
        <v>2450</v>
      </c>
      <c r="E7155" s="451">
        <v>12000</v>
      </c>
      <c r="F7155" s="630" t="s">
        <v>3068</v>
      </c>
      <c r="G7155" s="313" t="s">
        <v>6467</v>
      </c>
      <c r="H7155" s="634">
        <v>44750</v>
      </c>
      <c r="I7155" s="628">
        <f t="shared" si="92"/>
        <v>44750</v>
      </c>
      <c r="J7155" s="632"/>
    </row>
    <row r="7156" spans="1:10" s="243" customFormat="1">
      <c r="A7156" s="635" t="s">
        <v>3732</v>
      </c>
      <c r="B7156" s="415" t="s">
        <v>2725</v>
      </c>
      <c r="C7156" s="313" t="s">
        <v>2726</v>
      </c>
      <c r="D7156" s="629">
        <v>2451</v>
      </c>
      <c r="E7156" s="451">
        <v>24000</v>
      </c>
      <c r="F7156" s="630" t="s">
        <v>6808</v>
      </c>
      <c r="G7156" s="313" t="s">
        <v>6467</v>
      </c>
      <c r="H7156" s="634">
        <v>44750</v>
      </c>
      <c r="I7156" s="628">
        <f t="shared" si="92"/>
        <v>44750</v>
      </c>
      <c r="J7156" s="632"/>
    </row>
    <row r="7157" spans="1:10" s="243" customFormat="1">
      <c r="A7157" s="635" t="s">
        <v>2773</v>
      </c>
      <c r="B7157" s="415" t="s">
        <v>2725</v>
      </c>
      <c r="C7157" s="313" t="s">
        <v>2726</v>
      </c>
      <c r="D7157" s="629">
        <v>2452</v>
      </c>
      <c r="E7157" s="451">
        <v>20000</v>
      </c>
      <c r="F7157" s="630" t="s">
        <v>6281</v>
      </c>
      <c r="G7157" s="313" t="s">
        <v>6467</v>
      </c>
      <c r="H7157" s="634">
        <v>44750</v>
      </c>
      <c r="I7157" s="628">
        <f t="shared" si="92"/>
        <v>44750</v>
      </c>
      <c r="J7157" s="632"/>
    </row>
    <row r="7158" spans="1:10" s="243" customFormat="1" ht="23.25">
      <c r="A7158" s="635" t="s">
        <v>2850</v>
      </c>
      <c r="B7158" s="415" t="s">
        <v>2725</v>
      </c>
      <c r="C7158" s="313" t="s">
        <v>2726</v>
      </c>
      <c r="D7158" s="629">
        <v>2453</v>
      </c>
      <c r="E7158" s="451">
        <v>24000</v>
      </c>
      <c r="F7158" s="630" t="s">
        <v>6260</v>
      </c>
      <c r="G7158" s="313" t="s">
        <v>6467</v>
      </c>
      <c r="H7158" s="634">
        <v>44750</v>
      </c>
      <c r="I7158" s="628">
        <f t="shared" si="92"/>
        <v>44750</v>
      </c>
      <c r="J7158" s="632"/>
    </row>
    <row r="7159" spans="1:10" s="243" customFormat="1">
      <c r="A7159" s="635" t="s">
        <v>2759</v>
      </c>
      <c r="B7159" s="415" t="s">
        <v>2725</v>
      </c>
      <c r="C7159" s="313" t="s">
        <v>2726</v>
      </c>
      <c r="D7159" s="629">
        <v>2454</v>
      </c>
      <c r="E7159" s="451">
        <v>20000</v>
      </c>
      <c r="F7159" s="630" t="s">
        <v>6264</v>
      </c>
      <c r="G7159" s="313" t="s">
        <v>6467</v>
      </c>
      <c r="H7159" s="634">
        <v>44750</v>
      </c>
      <c r="I7159" s="628">
        <f t="shared" si="92"/>
        <v>44750</v>
      </c>
      <c r="J7159" s="632"/>
    </row>
    <row r="7160" spans="1:10" s="243" customFormat="1">
      <c r="A7160" s="635" t="s">
        <v>6809</v>
      </c>
      <c r="B7160" s="415" t="s">
        <v>2725</v>
      </c>
      <c r="C7160" s="313" t="s">
        <v>2726</v>
      </c>
      <c r="D7160" s="629">
        <v>2455</v>
      </c>
      <c r="E7160" s="451">
        <v>4900</v>
      </c>
      <c r="F7160" s="630" t="s">
        <v>6810</v>
      </c>
      <c r="G7160" s="313" t="s">
        <v>6467</v>
      </c>
      <c r="H7160" s="634">
        <v>44750</v>
      </c>
      <c r="I7160" s="628">
        <f t="shared" si="92"/>
        <v>44750</v>
      </c>
      <c r="J7160" s="632"/>
    </row>
    <row r="7161" spans="1:10" s="243" customFormat="1">
      <c r="A7161" s="635" t="s">
        <v>3551</v>
      </c>
      <c r="B7161" s="415" t="s">
        <v>2725</v>
      </c>
      <c r="C7161" s="313" t="s">
        <v>2726</v>
      </c>
      <c r="D7161" s="629">
        <v>2456</v>
      </c>
      <c r="E7161" s="451">
        <v>30000</v>
      </c>
      <c r="F7161" s="630" t="s">
        <v>6811</v>
      </c>
      <c r="G7161" s="313" t="s">
        <v>6467</v>
      </c>
      <c r="H7161" s="634">
        <v>44750</v>
      </c>
      <c r="I7161" s="628">
        <f t="shared" si="92"/>
        <v>44750</v>
      </c>
      <c r="J7161" s="632"/>
    </row>
    <row r="7162" spans="1:10" s="243" customFormat="1">
      <c r="A7162" s="635" t="s">
        <v>2806</v>
      </c>
      <c r="B7162" s="415" t="s">
        <v>2725</v>
      </c>
      <c r="C7162" s="313" t="s">
        <v>2726</v>
      </c>
      <c r="D7162" s="629">
        <v>2457</v>
      </c>
      <c r="E7162" s="451">
        <v>20000</v>
      </c>
      <c r="F7162" s="630" t="s">
        <v>2823</v>
      </c>
      <c r="G7162" s="313" t="s">
        <v>6467</v>
      </c>
      <c r="H7162" s="634">
        <v>44750</v>
      </c>
      <c r="I7162" s="628">
        <f t="shared" si="92"/>
        <v>44750</v>
      </c>
      <c r="J7162" s="632"/>
    </row>
    <row r="7163" spans="1:10" s="243" customFormat="1">
      <c r="A7163" s="635" t="s">
        <v>2773</v>
      </c>
      <c r="B7163" s="415" t="s">
        <v>2725</v>
      </c>
      <c r="C7163" s="313" t="s">
        <v>2726</v>
      </c>
      <c r="D7163" s="629">
        <v>2458</v>
      </c>
      <c r="E7163" s="451">
        <v>16000</v>
      </c>
      <c r="F7163" s="630" t="s">
        <v>2758</v>
      </c>
      <c r="G7163" s="313" t="s">
        <v>6467</v>
      </c>
      <c r="H7163" s="634">
        <v>44750</v>
      </c>
      <c r="I7163" s="628">
        <f t="shared" si="92"/>
        <v>44750</v>
      </c>
      <c r="J7163" s="632"/>
    </row>
    <row r="7164" spans="1:10" s="243" customFormat="1">
      <c r="A7164" s="635" t="s">
        <v>2768</v>
      </c>
      <c r="B7164" s="415" t="s">
        <v>2725</v>
      </c>
      <c r="C7164" s="313" t="s">
        <v>2726</v>
      </c>
      <c r="D7164" s="629">
        <v>2459</v>
      </c>
      <c r="E7164" s="451">
        <v>9000</v>
      </c>
      <c r="F7164" s="630" t="s">
        <v>6529</v>
      </c>
      <c r="G7164" s="313" t="s">
        <v>6467</v>
      </c>
      <c r="H7164" s="634">
        <v>44750</v>
      </c>
      <c r="I7164" s="628">
        <f t="shared" si="92"/>
        <v>44750</v>
      </c>
      <c r="J7164" s="632"/>
    </row>
    <row r="7165" spans="1:10" s="243" customFormat="1">
      <c r="A7165" s="635" t="s">
        <v>2925</v>
      </c>
      <c r="B7165" s="415" t="s">
        <v>2725</v>
      </c>
      <c r="C7165" s="313" t="s">
        <v>2726</v>
      </c>
      <c r="D7165" s="629">
        <v>2460</v>
      </c>
      <c r="E7165" s="451">
        <v>20000</v>
      </c>
      <c r="F7165" s="630" t="s">
        <v>6812</v>
      </c>
      <c r="G7165" s="313" t="s">
        <v>6467</v>
      </c>
      <c r="H7165" s="634">
        <v>44750</v>
      </c>
      <c r="I7165" s="628">
        <f t="shared" si="92"/>
        <v>44750</v>
      </c>
      <c r="J7165" s="632"/>
    </row>
    <row r="7166" spans="1:10" s="243" customFormat="1">
      <c r="A7166" s="635" t="s">
        <v>2849</v>
      </c>
      <c r="B7166" s="415" t="s">
        <v>2725</v>
      </c>
      <c r="C7166" s="313" t="s">
        <v>2726</v>
      </c>
      <c r="D7166" s="629">
        <v>2461</v>
      </c>
      <c r="E7166" s="451">
        <v>16000</v>
      </c>
      <c r="F7166" s="630" t="s">
        <v>6813</v>
      </c>
      <c r="G7166" s="313" t="s">
        <v>6467</v>
      </c>
      <c r="H7166" s="634">
        <v>44750</v>
      </c>
      <c r="I7166" s="628">
        <f t="shared" si="92"/>
        <v>44750</v>
      </c>
      <c r="J7166" s="632"/>
    </row>
    <row r="7167" spans="1:10" s="243" customFormat="1">
      <c r="A7167" s="635" t="s">
        <v>2933</v>
      </c>
      <c r="B7167" s="415" t="s">
        <v>2725</v>
      </c>
      <c r="C7167" s="313" t="s">
        <v>2726</v>
      </c>
      <c r="D7167" s="629">
        <v>2462</v>
      </c>
      <c r="E7167" s="451">
        <v>18000</v>
      </c>
      <c r="F7167" s="630" t="s">
        <v>2967</v>
      </c>
      <c r="G7167" s="313" t="s">
        <v>6467</v>
      </c>
      <c r="H7167" s="634">
        <v>44750</v>
      </c>
      <c r="I7167" s="628">
        <f t="shared" si="92"/>
        <v>44750</v>
      </c>
      <c r="J7167" s="632"/>
    </row>
    <row r="7168" spans="1:10" s="243" customFormat="1">
      <c r="A7168" s="635" t="s">
        <v>3245</v>
      </c>
      <c r="B7168" s="415" t="s">
        <v>2725</v>
      </c>
      <c r="C7168" s="313" t="s">
        <v>2726</v>
      </c>
      <c r="D7168" s="629">
        <v>2463</v>
      </c>
      <c r="E7168" s="451">
        <v>24000</v>
      </c>
      <c r="F7168" s="630" t="s">
        <v>3783</v>
      </c>
      <c r="G7168" s="313" t="s">
        <v>6467</v>
      </c>
      <c r="H7168" s="634">
        <v>44750</v>
      </c>
      <c r="I7168" s="628">
        <f t="shared" si="92"/>
        <v>44750</v>
      </c>
      <c r="J7168" s="632"/>
    </row>
    <row r="7169" spans="1:10" s="243" customFormat="1">
      <c r="A7169" s="635" t="s">
        <v>2891</v>
      </c>
      <c r="B7169" s="415" t="s">
        <v>2725</v>
      </c>
      <c r="C7169" s="313" t="s">
        <v>2726</v>
      </c>
      <c r="D7169" s="629">
        <v>2464</v>
      </c>
      <c r="E7169" s="451">
        <v>20000</v>
      </c>
      <c r="F7169" s="630" t="s">
        <v>6814</v>
      </c>
      <c r="G7169" s="313" t="s">
        <v>6467</v>
      </c>
      <c r="H7169" s="634">
        <v>44750</v>
      </c>
      <c r="I7169" s="628">
        <f t="shared" si="92"/>
        <v>44750</v>
      </c>
      <c r="J7169" s="632"/>
    </row>
    <row r="7170" spans="1:10" s="243" customFormat="1" ht="23.25">
      <c r="A7170" s="635" t="s">
        <v>2745</v>
      </c>
      <c r="B7170" s="415" t="s">
        <v>2725</v>
      </c>
      <c r="C7170" s="313" t="s">
        <v>2726</v>
      </c>
      <c r="D7170" s="629">
        <v>2465</v>
      </c>
      <c r="E7170" s="451">
        <v>4090.67</v>
      </c>
      <c r="F7170" s="630" t="s">
        <v>6421</v>
      </c>
      <c r="G7170" s="313" t="s">
        <v>6467</v>
      </c>
      <c r="H7170" s="634">
        <v>44750</v>
      </c>
      <c r="I7170" s="628">
        <f t="shared" si="92"/>
        <v>44750</v>
      </c>
      <c r="J7170" s="632"/>
    </row>
    <row r="7171" spans="1:10" s="243" customFormat="1">
      <c r="A7171" s="635" t="s">
        <v>2749</v>
      </c>
      <c r="B7171" s="415" t="s">
        <v>2725</v>
      </c>
      <c r="C7171" s="313" t="s">
        <v>2726</v>
      </c>
      <c r="D7171" s="629">
        <v>2466</v>
      </c>
      <c r="E7171" s="451">
        <v>20000</v>
      </c>
      <c r="F7171" s="630" t="s">
        <v>6815</v>
      </c>
      <c r="G7171" s="313" t="s">
        <v>6467</v>
      </c>
      <c r="H7171" s="634">
        <v>44750</v>
      </c>
      <c r="I7171" s="628">
        <f t="shared" si="92"/>
        <v>44750</v>
      </c>
      <c r="J7171" s="632"/>
    </row>
    <row r="7172" spans="1:10" s="243" customFormat="1">
      <c r="A7172" s="635" t="s">
        <v>2891</v>
      </c>
      <c r="B7172" s="415" t="s">
        <v>2725</v>
      </c>
      <c r="C7172" s="313" t="s">
        <v>2726</v>
      </c>
      <c r="D7172" s="629">
        <v>2467</v>
      </c>
      <c r="E7172" s="451">
        <v>14000</v>
      </c>
      <c r="F7172" s="630" t="s">
        <v>3952</v>
      </c>
      <c r="G7172" s="313" t="s">
        <v>6467</v>
      </c>
      <c r="H7172" s="634">
        <v>44750</v>
      </c>
      <c r="I7172" s="628">
        <f t="shared" si="92"/>
        <v>44750</v>
      </c>
      <c r="J7172" s="632"/>
    </row>
    <row r="7173" spans="1:10" s="243" customFormat="1">
      <c r="A7173" s="635" t="s">
        <v>2767</v>
      </c>
      <c r="B7173" s="415" t="s">
        <v>2725</v>
      </c>
      <c r="C7173" s="313" t="s">
        <v>2726</v>
      </c>
      <c r="D7173" s="629">
        <v>2468</v>
      </c>
      <c r="E7173" s="451">
        <v>10000</v>
      </c>
      <c r="F7173" s="630" t="s">
        <v>6534</v>
      </c>
      <c r="G7173" s="313" t="s">
        <v>6467</v>
      </c>
      <c r="H7173" s="634">
        <v>44750</v>
      </c>
      <c r="I7173" s="628">
        <f t="shared" si="92"/>
        <v>44750</v>
      </c>
      <c r="J7173" s="632"/>
    </row>
    <row r="7174" spans="1:10" s="243" customFormat="1">
      <c r="A7174" s="635" t="s">
        <v>2767</v>
      </c>
      <c r="B7174" s="415" t="s">
        <v>2725</v>
      </c>
      <c r="C7174" s="313" t="s">
        <v>2726</v>
      </c>
      <c r="D7174" s="629">
        <v>2469</v>
      </c>
      <c r="E7174" s="451">
        <v>10000</v>
      </c>
      <c r="F7174" s="630" t="s">
        <v>3721</v>
      </c>
      <c r="G7174" s="313" t="s">
        <v>6467</v>
      </c>
      <c r="H7174" s="634">
        <v>44750</v>
      </c>
      <c r="I7174" s="628">
        <f t="shared" ref="I7174:I7237" si="93">H7174+0</f>
        <v>44750</v>
      </c>
      <c r="J7174" s="632"/>
    </row>
    <row r="7175" spans="1:10" s="243" customFormat="1">
      <c r="A7175" s="635" t="s">
        <v>2767</v>
      </c>
      <c r="B7175" s="415" t="s">
        <v>2725</v>
      </c>
      <c r="C7175" s="313" t="s">
        <v>2726</v>
      </c>
      <c r="D7175" s="629">
        <v>2470</v>
      </c>
      <c r="E7175" s="451">
        <v>10000</v>
      </c>
      <c r="F7175" s="630" t="s">
        <v>3750</v>
      </c>
      <c r="G7175" s="313" t="s">
        <v>6467</v>
      </c>
      <c r="H7175" s="634">
        <v>44750</v>
      </c>
      <c r="I7175" s="628">
        <f t="shared" si="93"/>
        <v>44750</v>
      </c>
      <c r="J7175" s="632"/>
    </row>
    <row r="7176" spans="1:10" s="243" customFormat="1">
      <c r="A7176" s="635" t="s">
        <v>2791</v>
      </c>
      <c r="B7176" s="415" t="s">
        <v>2725</v>
      </c>
      <c r="C7176" s="313" t="s">
        <v>2726</v>
      </c>
      <c r="D7176" s="629">
        <v>2471</v>
      </c>
      <c r="E7176" s="451">
        <v>10000</v>
      </c>
      <c r="F7176" s="630" t="s">
        <v>3250</v>
      </c>
      <c r="G7176" s="313" t="s">
        <v>6467</v>
      </c>
      <c r="H7176" s="634">
        <v>44750</v>
      </c>
      <c r="I7176" s="628">
        <f t="shared" si="93"/>
        <v>44750</v>
      </c>
      <c r="J7176" s="632"/>
    </row>
    <row r="7177" spans="1:10" s="243" customFormat="1">
      <c r="A7177" s="635" t="s">
        <v>2767</v>
      </c>
      <c r="B7177" s="415" t="s">
        <v>2725</v>
      </c>
      <c r="C7177" s="313" t="s">
        <v>2726</v>
      </c>
      <c r="D7177" s="629">
        <v>2472</v>
      </c>
      <c r="E7177" s="451">
        <v>10000</v>
      </c>
      <c r="F7177" s="630" t="s">
        <v>6304</v>
      </c>
      <c r="G7177" s="313" t="s">
        <v>6467</v>
      </c>
      <c r="H7177" s="634">
        <v>44750</v>
      </c>
      <c r="I7177" s="628">
        <f t="shared" si="93"/>
        <v>44750</v>
      </c>
      <c r="J7177" s="632"/>
    </row>
    <row r="7178" spans="1:10" s="243" customFormat="1">
      <c r="A7178" s="635" t="s">
        <v>2942</v>
      </c>
      <c r="B7178" s="415" t="s">
        <v>2725</v>
      </c>
      <c r="C7178" s="313" t="s">
        <v>2726</v>
      </c>
      <c r="D7178" s="629">
        <v>2473</v>
      </c>
      <c r="E7178" s="451">
        <v>20000</v>
      </c>
      <c r="F7178" s="630" t="s">
        <v>3904</v>
      </c>
      <c r="G7178" s="313" t="s">
        <v>6467</v>
      </c>
      <c r="H7178" s="634">
        <v>44750</v>
      </c>
      <c r="I7178" s="628">
        <f t="shared" si="93"/>
        <v>44750</v>
      </c>
      <c r="J7178" s="632"/>
    </row>
    <row r="7179" spans="1:10" s="243" customFormat="1">
      <c r="A7179" s="635" t="s">
        <v>2773</v>
      </c>
      <c r="B7179" s="415" t="s">
        <v>2725</v>
      </c>
      <c r="C7179" s="313" t="s">
        <v>2726</v>
      </c>
      <c r="D7179" s="629">
        <v>2474</v>
      </c>
      <c r="E7179" s="451">
        <v>20000</v>
      </c>
      <c r="F7179" s="630" t="s">
        <v>3325</v>
      </c>
      <c r="G7179" s="313" t="s">
        <v>6467</v>
      </c>
      <c r="H7179" s="634">
        <v>44750</v>
      </c>
      <c r="I7179" s="628">
        <f t="shared" si="93"/>
        <v>44750</v>
      </c>
      <c r="J7179" s="632"/>
    </row>
    <row r="7180" spans="1:10" s="243" customFormat="1">
      <c r="A7180" s="635" t="s">
        <v>2789</v>
      </c>
      <c r="B7180" s="415" t="s">
        <v>2725</v>
      </c>
      <c r="C7180" s="313" t="s">
        <v>2726</v>
      </c>
      <c r="D7180" s="629">
        <v>2475</v>
      </c>
      <c r="E7180" s="451">
        <v>20000</v>
      </c>
      <c r="F7180" s="630" t="s">
        <v>6302</v>
      </c>
      <c r="G7180" s="313" t="s">
        <v>6467</v>
      </c>
      <c r="H7180" s="634">
        <v>44750</v>
      </c>
      <c r="I7180" s="628">
        <f t="shared" si="93"/>
        <v>44750</v>
      </c>
      <c r="J7180" s="632"/>
    </row>
    <row r="7181" spans="1:10" s="243" customFormat="1">
      <c r="A7181" s="635" t="s">
        <v>2797</v>
      </c>
      <c r="B7181" s="415" t="s">
        <v>2725</v>
      </c>
      <c r="C7181" s="313" t="s">
        <v>2726</v>
      </c>
      <c r="D7181" s="629">
        <v>2476</v>
      </c>
      <c r="E7181" s="451">
        <v>20000</v>
      </c>
      <c r="F7181" s="630" t="s">
        <v>3898</v>
      </c>
      <c r="G7181" s="313" t="s">
        <v>6467</v>
      </c>
      <c r="H7181" s="634">
        <v>44750</v>
      </c>
      <c r="I7181" s="628">
        <f t="shared" si="93"/>
        <v>44750</v>
      </c>
      <c r="J7181" s="632"/>
    </row>
    <row r="7182" spans="1:10" s="243" customFormat="1">
      <c r="A7182" s="635" t="s">
        <v>2942</v>
      </c>
      <c r="B7182" s="415" t="s">
        <v>2725</v>
      </c>
      <c r="C7182" s="313" t="s">
        <v>2726</v>
      </c>
      <c r="D7182" s="629">
        <v>2477</v>
      </c>
      <c r="E7182" s="451">
        <v>20000</v>
      </c>
      <c r="F7182" s="630" t="s">
        <v>2974</v>
      </c>
      <c r="G7182" s="313" t="s">
        <v>6467</v>
      </c>
      <c r="H7182" s="634">
        <v>44750</v>
      </c>
      <c r="I7182" s="628">
        <f t="shared" si="93"/>
        <v>44750</v>
      </c>
      <c r="J7182" s="632"/>
    </row>
    <row r="7183" spans="1:10" s="243" customFormat="1" ht="23.25">
      <c r="A7183" s="635" t="s">
        <v>2745</v>
      </c>
      <c r="B7183" s="415" t="s">
        <v>2732</v>
      </c>
      <c r="C7183" s="313" t="s">
        <v>2726</v>
      </c>
      <c r="D7183" s="629" t="s">
        <v>6816</v>
      </c>
      <c r="E7183" s="451">
        <v>45548</v>
      </c>
      <c r="F7183" s="630" t="s">
        <v>6421</v>
      </c>
      <c r="G7183" s="313" t="s">
        <v>6467</v>
      </c>
      <c r="H7183" s="634">
        <v>44750</v>
      </c>
      <c r="I7183" s="628">
        <f t="shared" si="93"/>
        <v>44750</v>
      </c>
      <c r="J7183" s="632"/>
    </row>
    <row r="7184" spans="1:10" s="243" customFormat="1">
      <c r="A7184" s="635" t="s">
        <v>2817</v>
      </c>
      <c r="B7184" s="415" t="s">
        <v>1632</v>
      </c>
      <c r="C7184" s="313" t="s">
        <v>2726</v>
      </c>
      <c r="D7184" s="629" t="s">
        <v>6460</v>
      </c>
      <c r="E7184" s="451">
        <v>390000</v>
      </c>
      <c r="F7184" s="630" t="s">
        <v>6817</v>
      </c>
      <c r="G7184" s="313" t="s">
        <v>6467</v>
      </c>
      <c r="H7184" s="634">
        <v>44753</v>
      </c>
      <c r="I7184" s="628">
        <f t="shared" si="93"/>
        <v>44753</v>
      </c>
      <c r="J7184" s="632"/>
    </row>
    <row r="7185" spans="1:10" s="243" customFormat="1">
      <c r="A7185" s="635" t="s">
        <v>3173</v>
      </c>
      <c r="B7185" s="415" t="s">
        <v>2725</v>
      </c>
      <c r="C7185" s="313" t="s">
        <v>2726</v>
      </c>
      <c r="D7185" s="629">
        <v>2480</v>
      </c>
      <c r="E7185" s="451">
        <v>18000</v>
      </c>
      <c r="F7185" s="630" t="s">
        <v>3326</v>
      </c>
      <c r="G7185" s="313" t="s">
        <v>6467</v>
      </c>
      <c r="H7185" s="634">
        <v>44753</v>
      </c>
      <c r="I7185" s="628">
        <f t="shared" si="93"/>
        <v>44753</v>
      </c>
      <c r="J7185" s="632"/>
    </row>
    <row r="7186" spans="1:10" s="243" customFormat="1">
      <c r="A7186" s="635" t="s">
        <v>2773</v>
      </c>
      <c r="B7186" s="415" t="s">
        <v>2725</v>
      </c>
      <c r="C7186" s="313" t="s">
        <v>2726</v>
      </c>
      <c r="D7186" s="629">
        <v>2481</v>
      </c>
      <c r="E7186" s="451">
        <v>20000</v>
      </c>
      <c r="F7186" s="630" t="s">
        <v>3200</v>
      </c>
      <c r="G7186" s="313" t="s">
        <v>6467</v>
      </c>
      <c r="H7186" s="634">
        <v>44753</v>
      </c>
      <c r="I7186" s="628">
        <f t="shared" si="93"/>
        <v>44753</v>
      </c>
      <c r="J7186" s="632"/>
    </row>
    <row r="7187" spans="1:10" s="243" customFormat="1">
      <c r="A7187" s="635" t="s">
        <v>2950</v>
      </c>
      <c r="B7187" s="415" t="s">
        <v>2725</v>
      </c>
      <c r="C7187" s="313" t="s">
        <v>2726</v>
      </c>
      <c r="D7187" s="629">
        <v>2482</v>
      </c>
      <c r="E7187" s="451">
        <v>1021.34</v>
      </c>
      <c r="F7187" s="630" t="s">
        <v>3496</v>
      </c>
      <c r="G7187" s="313" t="s">
        <v>6467</v>
      </c>
      <c r="H7187" s="634">
        <v>44753</v>
      </c>
      <c r="I7187" s="628">
        <f t="shared" si="93"/>
        <v>44753</v>
      </c>
      <c r="J7187" s="632"/>
    </row>
    <row r="7188" spans="1:10" s="243" customFormat="1">
      <c r="A7188" s="635" t="s">
        <v>2950</v>
      </c>
      <c r="B7188" s="415" t="s">
        <v>2725</v>
      </c>
      <c r="C7188" s="313" t="s">
        <v>2726</v>
      </c>
      <c r="D7188" s="629">
        <v>2483</v>
      </c>
      <c r="E7188" s="451">
        <v>30529.42</v>
      </c>
      <c r="F7188" s="630" t="s">
        <v>3496</v>
      </c>
      <c r="G7188" s="313" t="s">
        <v>6467</v>
      </c>
      <c r="H7188" s="634">
        <v>44753</v>
      </c>
      <c r="I7188" s="628">
        <f t="shared" si="93"/>
        <v>44753</v>
      </c>
      <c r="J7188" s="632"/>
    </row>
    <row r="7189" spans="1:10" s="243" customFormat="1">
      <c r="A7189" s="635" t="s">
        <v>2950</v>
      </c>
      <c r="B7189" s="415" t="s">
        <v>2725</v>
      </c>
      <c r="C7189" s="313" t="s">
        <v>2726</v>
      </c>
      <c r="D7189" s="629">
        <v>2484</v>
      </c>
      <c r="E7189" s="451">
        <v>3452.19</v>
      </c>
      <c r="F7189" s="630" t="s">
        <v>4049</v>
      </c>
      <c r="G7189" s="313" t="s">
        <v>6467</v>
      </c>
      <c r="H7189" s="634">
        <v>44753</v>
      </c>
      <c r="I7189" s="628">
        <f t="shared" si="93"/>
        <v>44753</v>
      </c>
      <c r="J7189" s="632"/>
    </row>
    <row r="7190" spans="1:10" s="243" customFormat="1">
      <c r="A7190" s="635" t="s">
        <v>2950</v>
      </c>
      <c r="B7190" s="415" t="s">
        <v>2725</v>
      </c>
      <c r="C7190" s="313" t="s">
        <v>2726</v>
      </c>
      <c r="D7190" s="629">
        <v>2485</v>
      </c>
      <c r="E7190" s="451">
        <v>981.43</v>
      </c>
      <c r="F7190" s="630" t="s">
        <v>4049</v>
      </c>
      <c r="G7190" s="313" t="s">
        <v>6467</v>
      </c>
      <c r="H7190" s="634">
        <v>44753</v>
      </c>
      <c r="I7190" s="628">
        <f t="shared" si="93"/>
        <v>44753</v>
      </c>
      <c r="J7190" s="632"/>
    </row>
    <row r="7191" spans="1:10" s="243" customFormat="1">
      <c r="A7191" s="635" t="s">
        <v>2950</v>
      </c>
      <c r="B7191" s="415" t="s">
        <v>2725</v>
      </c>
      <c r="C7191" s="313" t="s">
        <v>2726</v>
      </c>
      <c r="D7191" s="629">
        <v>2486</v>
      </c>
      <c r="E7191" s="451">
        <v>2200.9499999999998</v>
      </c>
      <c r="F7191" s="630" t="s">
        <v>3496</v>
      </c>
      <c r="G7191" s="313" t="s">
        <v>6467</v>
      </c>
      <c r="H7191" s="634">
        <v>44753</v>
      </c>
      <c r="I7191" s="628">
        <f t="shared" si="93"/>
        <v>44753</v>
      </c>
      <c r="J7191" s="632"/>
    </row>
    <row r="7192" spans="1:10" s="243" customFormat="1">
      <c r="A7192" s="635" t="s">
        <v>2950</v>
      </c>
      <c r="B7192" s="415" t="s">
        <v>2725</v>
      </c>
      <c r="C7192" s="313" t="s">
        <v>2726</v>
      </c>
      <c r="D7192" s="629">
        <v>2487</v>
      </c>
      <c r="E7192" s="451">
        <v>1021.62</v>
      </c>
      <c r="F7192" s="630" t="s">
        <v>3496</v>
      </c>
      <c r="G7192" s="313" t="s">
        <v>6467</v>
      </c>
      <c r="H7192" s="634">
        <v>44753</v>
      </c>
      <c r="I7192" s="628">
        <f t="shared" si="93"/>
        <v>44753</v>
      </c>
      <c r="J7192" s="632"/>
    </row>
    <row r="7193" spans="1:10" s="243" customFormat="1">
      <c r="A7193" s="635" t="s">
        <v>2950</v>
      </c>
      <c r="B7193" s="415" t="s">
        <v>2725</v>
      </c>
      <c r="C7193" s="313" t="s">
        <v>2726</v>
      </c>
      <c r="D7193" s="629">
        <v>2488</v>
      </c>
      <c r="E7193" s="451">
        <v>16735.310000000001</v>
      </c>
      <c r="F7193" s="630" t="s">
        <v>3496</v>
      </c>
      <c r="G7193" s="313" t="s">
        <v>6467</v>
      </c>
      <c r="H7193" s="634">
        <v>44753</v>
      </c>
      <c r="I7193" s="628">
        <f t="shared" si="93"/>
        <v>44753</v>
      </c>
      <c r="J7193" s="632"/>
    </row>
    <row r="7194" spans="1:10" s="243" customFormat="1">
      <c r="A7194" s="635" t="s">
        <v>2773</v>
      </c>
      <c r="B7194" s="415" t="s">
        <v>2725</v>
      </c>
      <c r="C7194" s="313" t="s">
        <v>2726</v>
      </c>
      <c r="D7194" s="629">
        <v>2489</v>
      </c>
      <c r="E7194" s="451">
        <v>20000</v>
      </c>
      <c r="F7194" s="630" t="s">
        <v>6505</v>
      </c>
      <c r="G7194" s="313" t="s">
        <v>6467</v>
      </c>
      <c r="H7194" s="634">
        <v>44753</v>
      </c>
      <c r="I7194" s="628">
        <f t="shared" si="93"/>
        <v>44753</v>
      </c>
      <c r="J7194" s="632"/>
    </row>
    <row r="7195" spans="1:10" s="243" customFormat="1">
      <c r="A7195" s="635" t="s">
        <v>3341</v>
      </c>
      <c r="B7195" s="415" t="s">
        <v>2725</v>
      </c>
      <c r="C7195" s="313" t="s">
        <v>2726</v>
      </c>
      <c r="D7195" s="629">
        <v>2490</v>
      </c>
      <c r="E7195" s="451">
        <v>20000</v>
      </c>
      <c r="F7195" s="630" t="s">
        <v>6818</v>
      </c>
      <c r="G7195" s="313" t="s">
        <v>6467</v>
      </c>
      <c r="H7195" s="634">
        <v>44753</v>
      </c>
      <c r="I7195" s="628">
        <f t="shared" si="93"/>
        <v>44753</v>
      </c>
      <c r="J7195" s="632"/>
    </row>
    <row r="7196" spans="1:10" s="243" customFormat="1">
      <c r="A7196" s="635" t="s">
        <v>2950</v>
      </c>
      <c r="B7196" s="415" t="s">
        <v>2725</v>
      </c>
      <c r="C7196" s="313" t="s">
        <v>2726</v>
      </c>
      <c r="D7196" s="629">
        <v>2491</v>
      </c>
      <c r="E7196" s="451">
        <v>1039.4000000000001</v>
      </c>
      <c r="F7196" s="630" t="s">
        <v>6819</v>
      </c>
      <c r="G7196" s="313" t="s">
        <v>6467</v>
      </c>
      <c r="H7196" s="634">
        <v>44753</v>
      </c>
      <c r="I7196" s="628">
        <f t="shared" si="93"/>
        <v>44753</v>
      </c>
      <c r="J7196" s="632"/>
    </row>
    <row r="7197" spans="1:10" s="243" customFormat="1" ht="23.25">
      <c r="A7197" s="635" t="s">
        <v>3398</v>
      </c>
      <c r="B7197" s="415" t="s">
        <v>2725</v>
      </c>
      <c r="C7197" s="313" t="s">
        <v>2726</v>
      </c>
      <c r="D7197" s="629">
        <v>2492</v>
      </c>
      <c r="E7197" s="451">
        <v>36622</v>
      </c>
      <c r="F7197" s="630" t="s">
        <v>4198</v>
      </c>
      <c r="G7197" s="313" t="s">
        <v>6467</v>
      </c>
      <c r="H7197" s="634">
        <v>44753</v>
      </c>
      <c r="I7197" s="628">
        <f t="shared" si="93"/>
        <v>44753</v>
      </c>
      <c r="J7197" s="632"/>
    </row>
    <row r="7198" spans="1:10" s="243" customFormat="1" ht="23.25">
      <c r="A7198" s="635" t="s">
        <v>2789</v>
      </c>
      <c r="B7198" s="415" t="s">
        <v>2725</v>
      </c>
      <c r="C7198" s="313" t="s">
        <v>2726</v>
      </c>
      <c r="D7198" s="629">
        <v>2493</v>
      </c>
      <c r="E7198" s="451">
        <v>6000</v>
      </c>
      <c r="F7198" s="630" t="s">
        <v>6820</v>
      </c>
      <c r="G7198" s="313" t="s">
        <v>6467</v>
      </c>
      <c r="H7198" s="634">
        <v>44753</v>
      </c>
      <c r="I7198" s="628">
        <f t="shared" si="93"/>
        <v>44753</v>
      </c>
      <c r="J7198" s="632"/>
    </row>
    <row r="7199" spans="1:10" s="243" customFormat="1">
      <c r="A7199" s="635" t="s">
        <v>2942</v>
      </c>
      <c r="B7199" s="415" t="s">
        <v>2725</v>
      </c>
      <c r="C7199" s="313" t="s">
        <v>2726</v>
      </c>
      <c r="D7199" s="629">
        <v>2494</v>
      </c>
      <c r="E7199" s="451">
        <v>24000</v>
      </c>
      <c r="F7199" s="630" t="s">
        <v>6285</v>
      </c>
      <c r="G7199" s="313" t="s">
        <v>6467</v>
      </c>
      <c r="H7199" s="634">
        <v>44753</v>
      </c>
      <c r="I7199" s="628">
        <f t="shared" si="93"/>
        <v>44753</v>
      </c>
      <c r="J7199" s="632"/>
    </row>
    <row r="7200" spans="1:10" s="243" customFormat="1">
      <c r="A7200" s="635" t="s">
        <v>2912</v>
      </c>
      <c r="B7200" s="415" t="s">
        <v>2725</v>
      </c>
      <c r="C7200" s="313" t="s">
        <v>2726</v>
      </c>
      <c r="D7200" s="629">
        <v>2495</v>
      </c>
      <c r="E7200" s="451">
        <v>5000</v>
      </c>
      <c r="F7200" s="630" t="s">
        <v>6492</v>
      </c>
      <c r="G7200" s="313" t="s">
        <v>6467</v>
      </c>
      <c r="H7200" s="634">
        <v>44753</v>
      </c>
      <c r="I7200" s="628">
        <f t="shared" si="93"/>
        <v>44753</v>
      </c>
      <c r="J7200" s="632"/>
    </row>
    <row r="7201" spans="1:10" s="243" customFormat="1" ht="23.25">
      <c r="A7201" s="635" t="s">
        <v>2834</v>
      </c>
      <c r="B7201" s="415" t="s">
        <v>2725</v>
      </c>
      <c r="C7201" s="313" t="s">
        <v>2726</v>
      </c>
      <c r="D7201" s="629">
        <v>2496</v>
      </c>
      <c r="E7201" s="451">
        <v>12000</v>
      </c>
      <c r="F7201" s="630" t="s">
        <v>3633</v>
      </c>
      <c r="G7201" s="313" t="s">
        <v>6467</v>
      </c>
      <c r="H7201" s="634">
        <v>44753</v>
      </c>
      <c r="I7201" s="628">
        <f t="shared" si="93"/>
        <v>44753</v>
      </c>
      <c r="J7201" s="632"/>
    </row>
    <row r="7202" spans="1:10" s="243" customFormat="1">
      <c r="A7202" s="635" t="s">
        <v>4128</v>
      </c>
      <c r="B7202" s="415" t="s">
        <v>2725</v>
      </c>
      <c r="C7202" s="313" t="s">
        <v>2726</v>
      </c>
      <c r="D7202" s="629">
        <v>2497</v>
      </c>
      <c r="E7202" s="451">
        <v>16000</v>
      </c>
      <c r="F7202" s="630" t="s">
        <v>6821</v>
      </c>
      <c r="G7202" s="313" t="s">
        <v>6467</v>
      </c>
      <c r="H7202" s="634">
        <v>44753</v>
      </c>
      <c r="I7202" s="628">
        <f t="shared" si="93"/>
        <v>44753</v>
      </c>
      <c r="J7202" s="632"/>
    </row>
    <row r="7203" spans="1:10" s="243" customFormat="1">
      <c r="A7203" s="635" t="s">
        <v>2773</v>
      </c>
      <c r="B7203" s="415" t="s">
        <v>2725</v>
      </c>
      <c r="C7203" s="313" t="s">
        <v>2726</v>
      </c>
      <c r="D7203" s="629">
        <v>2498</v>
      </c>
      <c r="E7203" s="451">
        <v>24000</v>
      </c>
      <c r="F7203" s="630" t="s">
        <v>4153</v>
      </c>
      <c r="G7203" s="313" t="s">
        <v>6467</v>
      </c>
      <c r="H7203" s="634">
        <v>44753</v>
      </c>
      <c r="I7203" s="628">
        <f t="shared" si="93"/>
        <v>44753</v>
      </c>
      <c r="J7203" s="632"/>
    </row>
    <row r="7204" spans="1:10" s="243" customFormat="1">
      <c r="A7204" s="635" t="s">
        <v>2915</v>
      </c>
      <c r="B7204" s="415" t="s">
        <v>2725</v>
      </c>
      <c r="C7204" s="313" t="s">
        <v>2726</v>
      </c>
      <c r="D7204" s="629">
        <v>2499</v>
      </c>
      <c r="E7204" s="451">
        <v>4000</v>
      </c>
      <c r="F7204" s="630" t="s">
        <v>6822</v>
      </c>
      <c r="G7204" s="313" t="s">
        <v>6467</v>
      </c>
      <c r="H7204" s="634">
        <v>44753</v>
      </c>
      <c r="I7204" s="628">
        <f t="shared" si="93"/>
        <v>44753</v>
      </c>
      <c r="J7204" s="632"/>
    </row>
    <row r="7205" spans="1:10" s="243" customFormat="1">
      <c r="A7205" s="635" t="s">
        <v>2735</v>
      </c>
      <c r="B7205" s="415" t="s">
        <v>2725</v>
      </c>
      <c r="C7205" s="313" t="s">
        <v>2726</v>
      </c>
      <c r="D7205" s="629">
        <v>2500</v>
      </c>
      <c r="E7205" s="451">
        <v>30000</v>
      </c>
      <c r="F7205" s="630" t="s">
        <v>6823</v>
      </c>
      <c r="G7205" s="313" t="s">
        <v>6467</v>
      </c>
      <c r="H7205" s="634">
        <v>44753</v>
      </c>
      <c r="I7205" s="628">
        <f t="shared" si="93"/>
        <v>44753</v>
      </c>
      <c r="J7205" s="632"/>
    </row>
    <row r="7206" spans="1:10" s="243" customFormat="1">
      <c r="A7206" s="635" t="s">
        <v>2953</v>
      </c>
      <c r="B7206" s="415" t="s">
        <v>2725</v>
      </c>
      <c r="C7206" s="313" t="s">
        <v>2726</v>
      </c>
      <c r="D7206" s="629">
        <v>2501</v>
      </c>
      <c r="E7206" s="451">
        <v>28000</v>
      </c>
      <c r="F7206" s="630" t="s">
        <v>6824</v>
      </c>
      <c r="G7206" s="313" t="s">
        <v>6467</v>
      </c>
      <c r="H7206" s="634">
        <v>44754</v>
      </c>
      <c r="I7206" s="628">
        <f t="shared" si="93"/>
        <v>44754</v>
      </c>
      <c r="J7206" s="632"/>
    </row>
    <row r="7207" spans="1:10" s="243" customFormat="1">
      <c r="A7207" s="635" t="s">
        <v>2735</v>
      </c>
      <c r="B7207" s="415" t="s">
        <v>2725</v>
      </c>
      <c r="C7207" s="313" t="s">
        <v>2726</v>
      </c>
      <c r="D7207" s="629">
        <v>2502</v>
      </c>
      <c r="E7207" s="451">
        <v>11000</v>
      </c>
      <c r="F7207" s="630" t="s">
        <v>3085</v>
      </c>
      <c r="G7207" s="313" t="s">
        <v>6467</v>
      </c>
      <c r="H7207" s="634">
        <v>44754</v>
      </c>
      <c r="I7207" s="628">
        <f t="shared" si="93"/>
        <v>44754</v>
      </c>
      <c r="J7207" s="632"/>
    </row>
    <row r="7208" spans="1:10" s="243" customFormat="1">
      <c r="A7208" s="635" t="s">
        <v>2808</v>
      </c>
      <c r="B7208" s="415" t="s">
        <v>2725</v>
      </c>
      <c r="C7208" s="313" t="s">
        <v>2726</v>
      </c>
      <c r="D7208" s="629">
        <v>2503</v>
      </c>
      <c r="E7208" s="451">
        <v>30000</v>
      </c>
      <c r="F7208" s="630" t="s">
        <v>6397</v>
      </c>
      <c r="G7208" s="313" t="s">
        <v>6467</v>
      </c>
      <c r="H7208" s="634">
        <v>44754</v>
      </c>
      <c r="I7208" s="628">
        <f t="shared" si="93"/>
        <v>44754</v>
      </c>
      <c r="J7208" s="632"/>
    </row>
    <row r="7209" spans="1:10" s="243" customFormat="1" ht="23.25">
      <c r="A7209" s="635" t="s">
        <v>2955</v>
      </c>
      <c r="B7209" s="415" t="s">
        <v>2725</v>
      </c>
      <c r="C7209" s="313" t="s">
        <v>2726</v>
      </c>
      <c r="D7209" s="629">
        <v>2504</v>
      </c>
      <c r="E7209" s="451">
        <v>10000</v>
      </c>
      <c r="F7209" s="630" t="s">
        <v>6391</v>
      </c>
      <c r="G7209" s="313" t="s">
        <v>6467</v>
      </c>
      <c r="H7209" s="634">
        <v>44754</v>
      </c>
      <c r="I7209" s="628">
        <f t="shared" si="93"/>
        <v>44754</v>
      </c>
      <c r="J7209" s="632"/>
    </row>
    <row r="7210" spans="1:10" s="243" customFormat="1">
      <c r="A7210" s="635" t="s">
        <v>2735</v>
      </c>
      <c r="B7210" s="415" t="s">
        <v>2725</v>
      </c>
      <c r="C7210" s="313" t="s">
        <v>2726</v>
      </c>
      <c r="D7210" s="629">
        <v>2505</v>
      </c>
      <c r="E7210" s="451">
        <v>12000</v>
      </c>
      <c r="F7210" s="630" t="s">
        <v>6825</v>
      </c>
      <c r="G7210" s="313" t="s">
        <v>6467</v>
      </c>
      <c r="H7210" s="634">
        <v>44754</v>
      </c>
      <c r="I7210" s="628">
        <f t="shared" si="93"/>
        <v>44754</v>
      </c>
      <c r="J7210" s="632"/>
    </row>
    <row r="7211" spans="1:10" s="243" customFormat="1" ht="23.25">
      <c r="A7211" s="635" t="s">
        <v>2745</v>
      </c>
      <c r="B7211" s="415" t="s">
        <v>2831</v>
      </c>
      <c r="C7211" s="313" t="s">
        <v>2726</v>
      </c>
      <c r="D7211" s="629" t="s">
        <v>3832</v>
      </c>
      <c r="E7211" s="451">
        <v>10498.5</v>
      </c>
      <c r="F7211" s="630" t="s">
        <v>3835</v>
      </c>
      <c r="G7211" s="313" t="s">
        <v>6467</v>
      </c>
      <c r="H7211" s="634">
        <v>44754</v>
      </c>
      <c r="I7211" s="628">
        <f t="shared" si="93"/>
        <v>44754</v>
      </c>
      <c r="J7211" s="632"/>
    </row>
    <row r="7212" spans="1:10" s="243" customFormat="1" ht="23.25">
      <c r="A7212" s="635" t="s">
        <v>3398</v>
      </c>
      <c r="B7212" s="415" t="s">
        <v>2831</v>
      </c>
      <c r="C7212" s="313" t="s">
        <v>2726</v>
      </c>
      <c r="D7212" s="629" t="s">
        <v>6460</v>
      </c>
      <c r="E7212" s="451">
        <v>78012.160000000003</v>
      </c>
      <c r="F7212" s="630" t="s">
        <v>3401</v>
      </c>
      <c r="G7212" s="313" t="s">
        <v>6467</v>
      </c>
      <c r="H7212" s="634">
        <v>44754</v>
      </c>
      <c r="I7212" s="628">
        <f t="shared" si="93"/>
        <v>44754</v>
      </c>
      <c r="J7212" s="632"/>
    </row>
    <row r="7213" spans="1:10" s="243" customFormat="1">
      <c r="A7213" s="635" t="s">
        <v>2745</v>
      </c>
      <c r="B7213" s="415" t="s">
        <v>2831</v>
      </c>
      <c r="C7213" s="313" t="s">
        <v>2726</v>
      </c>
      <c r="D7213" s="629" t="s">
        <v>3111</v>
      </c>
      <c r="E7213" s="451">
        <v>9122.5300000000007</v>
      </c>
      <c r="F7213" s="630" t="s">
        <v>3968</v>
      </c>
      <c r="G7213" s="313" t="s">
        <v>6467</v>
      </c>
      <c r="H7213" s="634">
        <v>44755</v>
      </c>
      <c r="I7213" s="628">
        <f t="shared" si="93"/>
        <v>44755</v>
      </c>
      <c r="J7213" s="632"/>
    </row>
    <row r="7214" spans="1:10" s="243" customFormat="1">
      <c r="A7214" s="635" t="s">
        <v>3471</v>
      </c>
      <c r="B7214" s="415" t="s">
        <v>2831</v>
      </c>
      <c r="C7214" s="313" t="s">
        <v>2726</v>
      </c>
      <c r="D7214" s="629" t="s">
        <v>3145</v>
      </c>
      <c r="E7214" s="451">
        <v>2767.66</v>
      </c>
      <c r="F7214" s="630" t="s">
        <v>6385</v>
      </c>
      <c r="G7214" s="313" t="s">
        <v>6467</v>
      </c>
      <c r="H7214" s="634">
        <v>44755</v>
      </c>
      <c r="I7214" s="628">
        <f t="shared" si="93"/>
        <v>44755</v>
      </c>
      <c r="J7214" s="632"/>
    </row>
    <row r="7215" spans="1:10" s="243" customFormat="1">
      <c r="A7215" s="635" t="s">
        <v>2773</v>
      </c>
      <c r="B7215" s="415" t="s">
        <v>2725</v>
      </c>
      <c r="C7215" s="313" t="s">
        <v>2726</v>
      </c>
      <c r="D7215" s="629">
        <v>2510</v>
      </c>
      <c r="E7215" s="451">
        <v>24000</v>
      </c>
      <c r="F7215" s="630" t="s">
        <v>3566</v>
      </c>
      <c r="G7215" s="313" t="s">
        <v>6467</v>
      </c>
      <c r="H7215" s="634">
        <v>44755</v>
      </c>
      <c r="I7215" s="628">
        <f t="shared" si="93"/>
        <v>44755</v>
      </c>
      <c r="J7215" s="632"/>
    </row>
    <row r="7216" spans="1:10" s="243" customFormat="1">
      <c r="A7216" s="635" t="s">
        <v>2785</v>
      </c>
      <c r="B7216" s="415" t="s">
        <v>2725</v>
      </c>
      <c r="C7216" s="313" t="s">
        <v>2726</v>
      </c>
      <c r="D7216" s="629">
        <v>2511</v>
      </c>
      <c r="E7216" s="451">
        <v>14000</v>
      </c>
      <c r="F7216" s="630" t="s">
        <v>3792</v>
      </c>
      <c r="G7216" s="313" t="s">
        <v>6467</v>
      </c>
      <c r="H7216" s="634">
        <v>44755</v>
      </c>
      <c r="I7216" s="628">
        <f t="shared" si="93"/>
        <v>44755</v>
      </c>
      <c r="J7216" s="632"/>
    </row>
    <row r="7217" spans="1:10" s="243" customFormat="1">
      <c r="A7217" s="635" t="s">
        <v>2942</v>
      </c>
      <c r="B7217" s="415" t="s">
        <v>2725</v>
      </c>
      <c r="C7217" s="313" t="s">
        <v>2726</v>
      </c>
      <c r="D7217" s="629">
        <v>2512</v>
      </c>
      <c r="E7217" s="451">
        <v>24000</v>
      </c>
      <c r="F7217" s="630" t="s">
        <v>4170</v>
      </c>
      <c r="G7217" s="313" t="s">
        <v>6467</v>
      </c>
      <c r="H7217" s="634">
        <v>44755</v>
      </c>
      <c r="I7217" s="628">
        <f t="shared" si="93"/>
        <v>44755</v>
      </c>
      <c r="J7217" s="632"/>
    </row>
    <row r="7218" spans="1:10" s="243" customFormat="1">
      <c r="A7218" s="635" t="s">
        <v>2773</v>
      </c>
      <c r="B7218" s="415" t="s">
        <v>2725</v>
      </c>
      <c r="C7218" s="313" t="s">
        <v>2726</v>
      </c>
      <c r="D7218" s="629">
        <v>2513</v>
      </c>
      <c r="E7218" s="451">
        <v>16000</v>
      </c>
      <c r="F7218" s="630" t="s">
        <v>6826</v>
      </c>
      <c r="G7218" s="313" t="s">
        <v>6467</v>
      </c>
      <c r="H7218" s="634">
        <v>44755</v>
      </c>
      <c r="I7218" s="628">
        <f t="shared" si="93"/>
        <v>44755</v>
      </c>
      <c r="J7218" s="632"/>
    </row>
    <row r="7219" spans="1:10" s="243" customFormat="1">
      <c r="A7219" s="635" t="s">
        <v>2785</v>
      </c>
      <c r="B7219" s="415" t="s">
        <v>2725</v>
      </c>
      <c r="C7219" s="313" t="s">
        <v>2726</v>
      </c>
      <c r="D7219" s="629">
        <v>2514</v>
      </c>
      <c r="E7219" s="451">
        <v>14000</v>
      </c>
      <c r="F7219" s="630" t="s">
        <v>3711</v>
      </c>
      <c r="G7219" s="313" t="s">
        <v>6467</v>
      </c>
      <c r="H7219" s="634">
        <v>44755</v>
      </c>
      <c r="I7219" s="628">
        <f t="shared" si="93"/>
        <v>44755</v>
      </c>
      <c r="J7219" s="632"/>
    </row>
    <row r="7220" spans="1:10" s="243" customFormat="1">
      <c r="A7220" s="635" t="s">
        <v>2773</v>
      </c>
      <c r="B7220" s="415" t="s">
        <v>2725</v>
      </c>
      <c r="C7220" s="313" t="s">
        <v>2726</v>
      </c>
      <c r="D7220" s="629">
        <v>2515</v>
      </c>
      <c r="E7220" s="451">
        <v>22000</v>
      </c>
      <c r="F7220" s="630" t="s">
        <v>6827</v>
      </c>
      <c r="G7220" s="313" t="s">
        <v>6467</v>
      </c>
      <c r="H7220" s="634">
        <v>44755</v>
      </c>
      <c r="I7220" s="628">
        <f t="shared" si="93"/>
        <v>44755</v>
      </c>
      <c r="J7220" s="632"/>
    </row>
    <row r="7221" spans="1:10" s="243" customFormat="1">
      <c r="A7221" s="635" t="s">
        <v>2789</v>
      </c>
      <c r="B7221" s="415" t="s">
        <v>2725</v>
      </c>
      <c r="C7221" s="313" t="s">
        <v>2726</v>
      </c>
      <c r="D7221" s="629">
        <v>2516</v>
      </c>
      <c r="E7221" s="451">
        <v>24000</v>
      </c>
      <c r="F7221" s="630" t="s">
        <v>2871</v>
      </c>
      <c r="G7221" s="313" t="s">
        <v>6467</v>
      </c>
      <c r="H7221" s="634">
        <v>44755</v>
      </c>
      <c r="I7221" s="628">
        <f t="shared" si="93"/>
        <v>44755</v>
      </c>
      <c r="J7221" s="632"/>
    </row>
    <row r="7222" spans="1:10" s="243" customFormat="1">
      <c r="A7222" s="635" t="s">
        <v>2767</v>
      </c>
      <c r="B7222" s="415" t="s">
        <v>2725</v>
      </c>
      <c r="C7222" s="313" t="s">
        <v>2726</v>
      </c>
      <c r="D7222" s="629">
        <v>2517</v>
      </c>
      <c r="E7222" s="451">
        <v>16000</v>
      </c>
      <c r="F7222" s="630" t="s">
        <v>6828</v>
      </c>
      <c r="G7222" s="313" t="s">
        <v>6467</v>
      </c>
      <c r="H7222" s="634">
        <v>44755</v>
      </c>
      <c r="I7222" s="628">
        <f t="shared" si="93"/>
        <v>44755</v>
      </c>
      <c r="J7222" s="632"/>
    </row>
    <row r="7223" spans="1:10" s="243" customFormat="1">
      <c r="A7223" s="635" t="s">
        <v>2742</v>
      </c>
      <c r="B7223" s="415" t="s">
        <v>2725</v>
      </c>
      <c r="C7223" s="313" t="s">
        <v>2726</v>
      </c>
      <c r="D7223" s="629">
        <v>2518</v>
      </c>
      <c r="E7223" s="451">
        <v>31500</v>
      </c>
      <c r="F7223" s="630" t="s">
        <v>3704</v>
      </c>
      <c r="G7223" s="313" t="s">
        <v>6467</v>
      </c>
      <c r="H7223" s="634">
        <v>44755</v>
      </c>
      <c r="I7223" s="628">
        <f t="shared" si="93"/>
        <v>44755</v>
      </c>
      <c r="J7223" s="632"/>
    </row>
    <row r="7224" spans="1:10" s="243" customFormat="1">
      <c r="A7224" s="635" t="s">
        <v>2933</v>
      </c>
      <c r="B7224" s="415" t="s">
        <v>2725</v>
      </c>
      <c r="C7224" s="313" t="s">
        <v>2726</v>
      </c>
      <c r="D7224" s="629">
        <v>2519</v>
      </c>
      <c r="E7224" s="451">
        <v>20000</v>
      </c>
      <c r="F7224" s="630" t="s">
        <v>6829</v>
      </c>
      <c r="G7224" s="313" t="s">
        <v>6467</v>
      </c>
      <c r="H7224" s="634">
        <v>44755</v>
      </c>
      <c r="I7224" s="628">
        <f t="shared" si="93"/>
        <v>44755</v>
      </c>
      <c r="J7224" s="632"/>
    </row>
    <row r="7225" spans="1:10" s="243" customFormat="1">
      <c r="A7225" s="635" t="s">
        <v>2773</v>
      </c>
      <c r="B7225" s="415" t="s">
        <v>2725</v>
      </c>
      <c r="C7225" s="313" t="s">
        <v>2726</v>
      </c>
      <c r="D7225" s="629">
        <v>2520</v>
      </c>
      <c r="E7225" s="451">
        <v>14000</v>
      </c>
      <c r="F7225" s="630" t="s">
        <v>3492</v>
      </c>
      <c r="G7225" s="313" t="s">
        <v>6467</v>
      </c>
      <c r="H7225" s="634">
        <v>44756</v>
      </c>
      <c r="I7225" s="628">
        <f t="shared" si="93"/>
        <v>44756</v>
      </c>
      <c r="J7225" s="632"/>
    </row>
    <row r="7226" spans="1:10" s="243" customFormat="1">
      <c r="A7226" s="635" t="s">
        <v>2785</v>
      </c>
      <c r="B7226" s="415" t="s">
        <v>2725</v>
      </c>
      <c r="C7226" s="313" t="s">
        <v>2726</v>
      </c>
      <c r="D7226" s="629">
        <v>2521</v>
      </c>
      <c r="E7226" s="451">
        <v>20000</v>
      </c>
      <c r="F7226" s="630" t="s">
        <v>6830</v>
      </c>
      <c r="G7226" s="313" t="s">
        <v>6467</v>
      </c>
      <c r="H7226" s="634">
        <v>44756</v>
      </c>
      <c r="I7226" s="628">
        <f t="shared" si="93"/>
        <v>44756</v>
      </c>
      <c r="J7226" s="632"/>
    </row>
    <row r="7227" spans="1:10" s="243" customFormat="1">
      <c r="A7227" s="635" t="s">
        <v>3311</v>
      </c>
      <c r="B7227" s="415" t="s">
        <v>2725</v>
      </c>
      <c r="C7227" s="313" t="s">
        <v>2726</v>
      </c>
      <c r="D7227" s="629">
        <v>2522</v>
      </c>
      <c r="E7227" s="451">
        <v>20000</v>
      </c>
      <c r="F7227" s="630" t="s">
        <v>6831</v>
      </c>
      <c r="G7227" s="313" t="s">
        <v>6467</v>
      </c>
      <c r="H7227" s="634">
        <v>44756</v>
      </c>
      <c r="I7227" s="628">
        <f t="shared" si="93"/>
        <v>44756</v>
      </c>
      <c r="J7227" s="632"/>
    </row>
    <row r="7228" spans="1:10" s="243" customFormat="1">
      <c r="A7228" s="635" t="s">
        <v>2791</v>
      </c>
      <c r="B7228" s="415" t="s">
        <v>2725</v>
      </c>
      <c r="C7228" s="313" t="s">
        <v>2726</v>
      </c>
      <c r="D7228" s="629">
        <v>2523</v>
      </c>
      <c r="E7228" s="451">
        <v>10000</v>
      </c>
      <c r="F7228" s="630" t="s">
        <v>6511</v>
      </c>
      <c r="G7228" s="313" t="s">
        <v>6467</v>
      </c>
      <c r="H7228" s="634">
        <v>44756</v>
      </c>
      <c r="I7228" s="628">
        <f t="shared" si="93"/>
        <v>44756</v>
      </c>
      <c r="J7228" s="632"/>
    </row>
    <row r="7229" spans="1:10" s="243" customFormat="1">
      <c r="A7229" s="635" t="s">
        <v>2891</v>
      </c>
      <c r="B7229" s="415" t="s">
        <v>2725</v>
      </c>
      <c r="C7229" s="313" t="s">
        <v>2726</v>
      </c>
      <c r="D7229" s="629">
        <v>2524</v>
      </c>
      <c r="E7229" s="451">
        <v>20000</v>
      </c>
      <c r="F7229" s="630" t="s">
        <v>4220</v>
      </c>
      <c r="G7229" s="313" t="s">
        <v>6467</v>
      </c>
      <c r="H7229" s="634">
        <v>44756</v>
      </c>
      <c r="I7229" s="628">
        <f t="shared" si="93"/>
        <v>44756</v>
      </c>
      <c r="J7229" s="632"/>
    </row>
    <row r="7230" spans="1:10" s="243" customFormat="1">
      <c r="A7230" s="635" t="s">
        <v>3311</v>
      </c>
      <c r="B7230" s="415" t="s">
        <v>2725</v>
      </c>
      <c r="C7230" s="313" t="s">
        <v>2726</v>
      </c>
      <c r="D7230" s="629">
        <v>2525</v>
      </c>
      <c r="E7230" s="451">
        <v>12000</v>
      </c>
      <c r="F7230" s="630" t="s">
        <v>6259</v>
      </c>
      <c r="G7230" s="313" t="s">
        <v>6467</v>
      </c>
      <c r="H7230" s="634">
        <v>44756</v>
      </c>
      <c r="I7230" s="628">
        <f t="shared" si="93"/>
        <v>44756</v>
      </c>
      <c r="J7230" s="632"/>
    </row>
    <row r="7231" spans="1:10" s="243" customFormat="1">
      <c r="A7231" s="635" t="s">
        <v>2785</v>
      </c>
      <c r="B7231" s="415" t="s">
        <v>2725</v>
      </c>
      <c r="C7231" s="313" t="s">
        <v>2726</v>
      </c>
      <c r="D7231" s="629">
        <v>2526</v>
      </c>
      <c r="E7231" s="451">
        <v>10000</v>
      </c>
      <c r="F7231" s="630" t="s">
        <v>6832</v>
      </c>
      <c r="G7231" s="313" t="s">
        <v>6467</v>
      </c>
      <c r="H7231" s="634">
        <v>44756</v>
      </c>
      <c r="I7231" s="628">
        <f t="shared" si="93"/>
        <v>44756</v>
      </c>
      <c r="J7231" s="632"/>
    </row>
    <row r="7232" spans="1:10" s="243" customFormat="1">
      <c r="A7232" s="635" t="s">
        <v>2785</v>
      </c>
      <c r="B7232" s="415" t="s">
        <v>2725</v>
      </c>
      <c r="C7232" s="313" t="s">
        <v>2726</v>
      </c>
      <c r="D7232" s="629">
        <v>2527</v>
      </c>
      <c r="E7232" s="451">
        <v>9000</v>
      </c>
      <c r="F7232" s="630" t="s">
        <v>6759</v>
      </c>
      <c r="G7232" s="313" t="s">
        <v>6467</v>
      </c>
      <c r="H7232" s="634">
        <v>44756</v>
      </c>
      <c r="I7232" s="628">
        <f t="shared" si="93"/>
        <v>44756</v>
      </c>
      <c r="J7232" s="632"/>
    </row>
    <row r="7233" spans="1:10" s="243" customFormat="1">
      <c r="A7233" s="635" t="s">
        <v>2791</v>
      </c>
      <c r="B7233" s="415" t="s">
        <v>2725</v>
      </c>
      <c r="C7233" s="313" t="s">
        <v>2726</v>
      </c>
      <c r="D7233" s="629">
        <v>2528</v>
      </c>
      <c r="E7233" s="451">
        <v>10000</v>
      </c>
      <c r="F7233" s="630" t="s">
        <v>6268</v>
      </c>
      <c r="G7233" s="313" t="s">
        <v>6467</v>
      </c>
      <c r="H7233" s="634">
        <v>44757</v>
      </c>
      <c r="I7233" s="628">
        <f t="shared" si="93"/>
        <v>44757</v>
      </c>
      <c r="J7233" s="632"/>
    </row>
    <row r="7234" spans="1:10" s="243" customFormat="1">
      <c r="A7234" s="635" t="s">
        <v>2791</v>
      </c>
      <c r="B7234" s="415" t="s">
        <v>2725</v>
      </c>
      <c r="C7234" s="313" t="s">
        <v>2726</v>
      </c>
      <c r="D7234" s="629">
        <v>2529</v>
      </c>
      <c r="E7234" s="451">
        <v>10000</v>
      </c>
      <c r="F7234" s="630" t="s">
        <v>3885</v>
      </c>
      <c r="G7234" s="313" t="s">
        <v>6467</v>
      </c>
      <c r="H7234" s="634">
        <v>44757</v>
      </c>
      <c r="I7234" s="628">
        <f t="shared" si="93"/>
        <v>44757</v>
      </c>
      <c r="J7234" s="632"/>
    </row>
    <row r="7235" spans="1:10" s="243" customFormat="1">
      <c r="A7235" s="635" t="s">
        <v>2767</v>
      </c>
      <c r="B7235" s="415" t="s">
        <v>2725</v>
      </c>
      <c r="C7235" s="313" t="s">
        <v>2726</v>
      </c>
      <c r="D7235" s="629">
        <v>2530</v>
      </c>
      <c r="E7235" s="451">
        <v>20000</v>
      </c>
      <c r="F7235" s="630" t="s">
        <v>2807</v>
      </c>
      <c r="G7235" s="313" t="s">
        <v>6467</v>
      </c>
      <c r="H7235" s="634">
        <v>44757</v>
      </c>
      <c r="I7235" s="628">
        <f t="shared" si="93"/>
        <v>44757</v>
      </c>
      <c r="J7235" s="632"/>
    </row>
    <row r="7236" spans="1:10" s="243" customFormat="1">
      <c r="A7236" s="635" t="s">
        <v>2767</v>
      </c>
      <c r="B7236" s="415" t="s">
        <v>2725</v>
      </c>
      <c r="C7236" s="313" t="s">
        <v>2726</v>
      </c>
      <c r="D7236" s="629">
        <v>2531</v>
      </c>
      <c r="E7236" s="451">
        <v>20000</v>
      </c>
      <c r="F7236" s="630" t="s">
        <v>3284</v>
      </c>
      <c r="G7236" s="313" t="s">
        <v>6467</v>
      </c>
      <c r="H7236" s="634">
        <v>44757</v>
      </c>
      <c r="I7236" s="628">
        <f t="shared" si="93"/>
        <v>44757</v>
      </c>
      <c r="J7236" s="632"/>
    </row>
    <row r="7237" spans="1:10" s="243" customFormat="1">
      <c r="A7237" s="635" t="s">
        <v>2767</v>
      </c>
      <c r="B7237" s="415" t="s">
        <v>2725</v>
      </c>
      <c r="C7237" s="313" t="s">
        <v>2726</v>
      </c>
      <c r="D7237" s="629">
        <v>2532</v>
      </c>
      <c r="E7237" s="451">
        <v>20000</v>
      </c>
      <c r="F7237" s="630" t="s">
        <v>6833</v>
      </c>
      <c r="G7237" s="313" t="s">
        <v>6467</v>
      </c>
      <c r="H7237" s="634">
        <v>44757</v>
      </c>
      <c r="I7237" s="628">
        <f t="shared" si="93"/>
        <v>44757</v>
      </c>
      <c r="J7237" s="632"/>
    </row>
    <row r="7238" spans="1:10" s="243" customFormat="1">
      <c r="A7238" s="635" t="s">
        <v>2749</v>
      </c>
      <c r="B7238" s="415" t="s">
        <v>2725</v>
      </c>
      <c r="C7238" s="313" t="s">
        <v>2726</v>
      </c>
      <c r="D7238" s="629">
        <v>2533</v>
      </c>
      <c r="E7238" s="451">
        <v>20000</v>
      </c>
      <c r="F7238" s="630" t="s">
        <v>6270</v>
      </c>
      <c r="G7238" s="313" t="s">
        <v>6467</v>
      </c>
      <c r="H7238" s="634">
        <v>44757</v>
      </c>
      <c r="I7238" s="628">
        <f t="shared" ref="I7238:I7301" si="94">H7238+0</f>
        <v>44757</v>
      </c>
      <c r="J7238" s="632"/>
    </row>
    <row r="7239" spans="1:10" s="243" customFormat="1">
      <c r="A7239" s="635" t="s">
        <v>2797</v>
      </c>
      <c r="B7239" s="415" t="s">
        <v>2725</v>
      </c>
      <c r="C7239" s="313" t="s">
        <v>2726</v>
      </c>
      <c r="D7239" s="629">
        <v>2534</v>
      </c>
      <c r="E7239" s="451">
        <v>20000</v>
      </c>
      <c r="F7239" s="630" t="s">
        <v>3973</v>
      </c>
      <c r="G7239" s="313" t="s">
        <v>6467</v>
      </c>
      <c r="H7239" s="634">
        <v>44757</v>
      </c>
      <c r="I7239" s="628">
        <f t="shared" si="94"/>
        <v>44757</v>
      </c>
      <c r="J7239" s="632"/>
    </row>
    <row r="7240" spans="1:10" s="243" customFormat="1">
      <c r="A7240" s="635" t="s">
        <v>2806</v>
      </c>
      <c r="B7240" s="415" t="s">
        <v>2725</v>
      </c>
      <c r="C7240" s="313" t="s">
        <v>2726</v>
      </c>
      <c r="D7240" s="629">
        <v>2535</v>
      </c>
      <c r="E7240" s="451">
        <v>20000</v>
      </c>
      <c r="F7240" s="630" t="s">
        <v>6834</v>
      </c>
      <c r="G7240" s="313" t="s">
        <v>6467</v>
      </c>
      <c r="H7240" s="634">
        <v>44757</v>
      </c>
      <c r="I7240" s="628">
        <f t="shared" si="94"/>
        <v>44757</v>
      </c>
      <c r="J7240" s="632"/>
    </row>
    <row r="7241" spans="1:10" s="243" customFormat="1">
      <c r="A7241" s="635" t="s">
        <v>2767</v>
      </c>
      <c r="B7241" s="415" t="s">
        <v>2725</v>
      </c>
      <c r="C7241" s="313" t="s">
        <v>2726</v>
      </c>
      <c r="D7241" s="629">
        <v>2536</v>
      </c>
      <c r="E7241" s="451">
        <v>20000</v>
      </c>
      <c r="F7241" s="630" t="s">
        <v>6417</v>
      </c>
      <c r="G7241" s="313" t="s">
        <v>6467</v>
      </c>
      <c r="H7241" s="634">
        <v>44757</v>
      </c>
      <c r="I7241" s="628">
        <f t="shared" si="94"/>
        <v>44757</v>
      </c>
      <c r="J7241" s="632"/>
    </row>
    <row r="7242" spans="1:10" s="243" customFormat="1">
      <c r="A7242" s="635" t="s">
        <v>2806</v>
      </c>
      <c r="B7242" s="415" t="s">
        <v>2725</v>
      </c>
      <c r="C7242" s="313" t="s">
        <v>2726</v>
      </c>
      <c r="D7242" s="629">
        <v>2537</v>
      </c>
      <c r="E7242" s="451">
        <v>20000</v>
      </c>
      <c r="F7242" s="630" t="s">
        <v>6835</v>
      </c>
      <c r="G7242" s="313" t="s">
        <v>6467</v>
      </c>
      <c r="H7242" s="634">
        <v>44757</v>
      </c>
      <c r="I7242" s="628">
        <f t="shared" si="94"/>
        <v>44757</v>
      </c>
      <c r="J7242" s="632"/>
    </row>
    <row r="7243" spans="1:10" s="243" customFormat="1">
      <c r="A7243" s="635" t="s">
        <v>2850</v>
      </c>
      <c r="B7243" s="415" t="s">
        <v>2725</v>
      </c>
      <c r="C7243" s="313" t="s">
        <v>2726</v>
      </c>
      <c r="D7243" s="629">
        <v>2538</v>
      </c>
      <c r="E7243" s="451">
        <v>20000</v>
      </c>
      <c r="F7243" s="630" t="s">
        <v>6272</v>
      </c>
      <c r="G7243" s="313" t="s">
        <v>6467</v>
      </c>
      <c r="H7243" s="634">
        <v>44757</v>
      </c>
      <c r="I7243" s="628">
        <f t="shared" si="94"/>
        <v>44757</v>
      </c>
      <c r="J7243" s="632"/>
    </row>
    <row r="7244" spans="1:10" s="243" customFormat="1">
      <c r="A7244" s="635" t="s">
        <v>2789</v>
      </c>
      <c r="B7244" s="415" t="s">
        <v>2725</v>
      </c>
      <c r="C7244" s="313" t="s">
        <v>2726</v>
      </c>
      <c r="D7244" s="629">
        <v>2539</v>
      </c>
      <c r="E7244" s="451">
        <v>5000</v>
      </c>
      <c r="F7244" s="630" t="s">
        <v>6590</v>
      </c>
      <c r="G7244" s="313" t="s">
        <v>6467</v>
      </c>
      <c r="H7244" s="634">
        <v>44757</v>
      </c>
      <c r="I7244" s="628">
        <f t="shared" si="94"/>
        <v>44757</v>
      </c>
      <c r="J7244" s="632"/>
    </row>
    <row r="7245" spans="1:10" s="243" customFormat="1" ht="23.25">
      <c r="A7245" s="635" t="s">
        <v>2771</v>
      </c>
      <c r="B7245" s="415" t="s">
        <v>2725</v>
      </c>
      <c r="C7245" s="313" t="s">
        <v>2726</v>
      </c>
      <c r="D7245" s="629">
        <v>2540</v>
      </c>
      <c r="E7245" s="451">
        <v>9000</v>
      </c>
      <c r="F7245" s="630" t="s">
        <v>6656</v>
      </c>
      <c r="G7245" s="313" t="s">
        <v>6467</v>
      </c>
      <c r="H7245" s="634">
        <v>44757</v>
      </c>
      <c r="I7245" s="628">
        <f t="shared" si="94"/>
        <v>44757</v>
      </c>
      <c r="J7245" s="632"/>
    </row>
    <row r="7246" spans="1:10" s="243" customFormat="1">
      <c r="A7246" s="635" t="s">
        <v>2771</v>
      </c>
      <c r="B7246" s="415" t="s">
        <v>2725</v>
      </c>
      <c r="C7246" s="313" t="s">
        <v>2726</v>
      </c>
      <c r="D7246" s="629">
        <v>2541</v>
      </c>
      <c r="E7246" s="451">
        <v>12000</v>
      </c>
      <c r="F7246" s="630" t="s">
        <v>6390</v>
      </c>
      <c r="G7246" s="313" t="s">
        <v>6467</v>
      </c>
      <c r="H7246" s="634">
        <v>44757</v>
      </c>
      <c r="I7246" s="628">
        <f t="shared" si="94"/>
        <v>44757</v>
      </c>
      <c r="J7246" s="632"/>
    </row>
    <row r="7247" spans="1:10" s="243" customFormat="1">
      <c r="A7247" s="635" t="s">
        <v>2773</v>
      </c>
      <c r="B7247" s="415" t="s">
        <v>2725</v>
      </c>
      <c r="C7247" s="313" t="s">
        <v>2726</v>
      </c>
      <c r="D7247" s="629">
        <v>2542</v>
      </c>
      <c r="E7247" s="451">
        <v>24000</v>
      </c>
      <c r="F7247" s="630" t="s">
        <v>6287</v>
      </c>
      <c r="G7247" s="313" t="s">
        <v>6467</v>
      </c>
      <c r="H7247" s="634">
        <v>44757</v>
      </c>
      <c r="I7247" s="628">
        <f t="shared" si="94"/>
        <v>44757</v>
      </c>
      <c r="J7247" s="632"/>
    </row>
    <row r="7248" spans="1:10" s="243" customFormat="1">
      <c r="A7248" s="635" t="s">
        <v>2759</v>
      </c>
      <c r="B7248" s="415" t="s">
        <v>2725</v>
      </c>
      <c r="C7248" s="313" t="s">
        <v>2726</v>
      </c>
      <c r="D7248" s="629">
        <v>2544</v>
      </c>
      <c r="E7248" s="451">
        <v>16000</v>
      </c>
      <c r="F7248" s="630" t="s">
        <v>6836</v>
      </c>
      <c r="G7248" s="313" t="s">
        <v>6467</v>
      </c>
      <c r="H7248" s="634">
        <v>44757</v>
      </c>
      <c r="I7248" s="628">
        <f t="shared" si="94"/>
        <v>44757</v>
      </c>
      <c r="J7248" s="632"/>
    </row>
    <row r="7249" spans="1:10" s="243" customFormat="1">
      <c r="A7249" s="635" t="s">
        <v>2942</v>
      </c>
      <c r="B7249" s="415" t="s">
        <v>2725</v>
      </c>
      <c r="C7249" s="313" t="s">
        <v>2726</v>
      </c>
      <c r="D7249" s="629">
        <v>2545</v>
      </c>
      <c r="E7249" s="451">
        <v>20000</v>
      </c>
      <c r="F7249" s="630" t="s">
        <v>3355</v>
      </c>
      <c r="G7249" s="313" t="s">
        <v>6467</v>
      </c>
      <c r="H7249" s="634">
        <v>44757</v>
      </c>
      <c r="I7249" s="628">
        <f t="shared" si="94"/>
        <v>44757</v>
      </c>
      <c r="J7249" s="632"/>
    </row>
    <row r="7250" spans="1:10" s="243" customFormat="1">
      <c r="A7250" s="635" t="s">
        <v>2797</v>
      </c>
      <c r="B7250" s="415" t="s">
        <v>2725</v>
      </c>
      <c r="C7250" s="313" t="s">
        <v>2726</v>
      </c>
      <c r="D7250" s="629">
        <v>2546</v>
      </c>
      <c r="E7250" s="451">
        <v>20000</v>
      </c>
      <c r="F7250" s="630" t="s">
        <v>6247</v>
      </c>
      <c r="G7250" s="313" t="s">
        <v>6467</v>
      </c>
      <c r="H7250" s="634">
        <v>44757</v>
      </c>
      <c r="I7250" s="628">
        <f t="shared" si="94"/>
        <v>44757</v>
      </c>
      <c r="J7250" s="632"/>
    </row>
    <row r="7251" spans="1:10" s="243" customFormat="1">
      <c r="A7251" s="635" t="s">
        <v>2759</v>
      </c>
      <c r="B7251" s="415" t="s">
        <v>2725</v>
      </c>
      <c r="C7251" s="313" t="s">
        <v>2726</v>
      </c>
      <c r="D7251" s="629">
        <v>2547</v>
      </c>
      <c r="E7251" s="451">
        <v>20000</v>
      </c>
      <c r="F7251" s="630" t="s">
        <v>3301</v>
      </c>
      <c r="G7251" s="313" t="s">
        <v>6467</v>
      </c>
      <c r="H7251" s="634">
        <v>44757</v>
      </c>
      <c r="I7251" s="628">
        <f t="shared" si="94"/>
        <v>44757</v>
      </c>
      <c r="J7251" s="632"/>
    </row>
    <row r="7252" spans="1:10" s="243" customFormat="1">
      <c r="A7252" s="635" t="s">
        <v>2759</v>
      </c>
      <c r="B7252" s="415" t="s">
        <v>2725</v>
      </c>
      <c r="C7252" s="313" t="s">
        <v>2726</v>
      </c>
      <c r="D7252" s="629">
        <v>2548</v>
      </c>
      <c r="E7252" s="451">
        <v>20000</v>
      </c>
      <c r="F7252" s="630" t="s">
        <v>2944</v>
      </c>
      <c r="G7252" s="313" t="s">
        <v>6467</v>
      </c>
      <c r="H7252" s="634">
        <v>44757</v>
      </c>
      <c r="I7252" s="628">
        <f t="shared" si="94"/>
        <v>44757</v>
      </c>
      <c r="J7252" s="632"/>
    </row>
    <row r="7253" spans="1:10" s="243" customFormat="1">
      <c r="A7253" s="635" t="s">
        <v>2797</v>
      </c>
      <c r="B7253" s="415" t="s">
        <v>2725</v>
      </c>
      <c r="C7253" s="313" t="s">
        <v>2726</v>
      </c>
      <c r="D7253" s="629">
        <v>2549</v>
      </c>
      <c r="E7253" s="451">
        <v>10000</v>
      </c>
      <c r="F7253" s="630" t="s">
        <v>3569</v>
      </c>
      <c r="G7253" s="313" t="s">
        <v>6467</v>
      </c>
      <c r="H7253" s="634">
        <v>44757</v>
      </c>
      <c r="I7253" s="628">
        <f t="shared" si="94"/>
        <v>44757</v>
      </c>
      <c r="J7253" s="632"/>
    </row>
    <row r="7254" spans="1:10" s="243" customFormat="1">
      <c r="A7254" s="635" t="s">
        <v>2925</v>
      </c>
      <c r="B7254" s="415" t="s">
        <v>2725</v>
      </c>
      <c r="C7254" s="313" t="s">
        <v>2726</v>
      </c>
      <c r="D7254" s="629">
        <v>2550</v>
      </c>
      <c r="E7254" s="451">
        <v>15000</v>
      </c>
      <c r="F7254" s="630" t="s">
        <v>3490</v>
      </c>
      <c r="G7254" s="313" t="s">
        <v>6467</v>
      </c>
      <c r="H7254" s="634">
        <v>44757</v>
      </c>
      <c r="I7254" s="628">
        <f t="shared" si="94"/>
        <v>44757</v>
      </c>
      <c r="J7254" s="632"/>
    </row>
    <row r="7255" spans="1:10" s="243" customFormat="1">
      <c r="A7255" s="635" t="s">
        <v>2828</v>
      </c>
      <c r="B7255" s="415" t="s">
        <v>2725</v>
      </c>
      <c r="C7255" s="313" t="s">
        <v>2726</v>
      </c>
      <c r="D7255" s="629">
        <v>2551</v>
      </c>
      <c r="E7255" s="451">
        <v>36000</v>
      </c>
      <c r="F7255" s="630" t="s">
        <v>3956</v>
      </c>
      <c r="G7255" s="313" t="s">
        <v>6467</v>
      </c>
      <c r="H7255" s="634">
        <v>44757</v>
      </c>
      <c r="I7255" s="628">
        <f t="shared" si="94"/>
        <v>44757</v>
      </c>
      <c r="J7255" s="632"/>
    </row>
    <row r="7256" spans="1:10" s="243" customFormat="1" ht="23.25">
      <c r="A7256" s="635" t="s">
        <v>2904</v>
      </c>
      <c r="B7256" s="415" t="s">
        <v>2725</v>
      </c>
      <c r="C7256" s="313" t="s">
        <v>2726</v>
      </c>
      <c r="D7256" s="629">
        <v>2552</v>
      </c>
      <c r="E7256" s="451">
        <v>21000</v>
      </c>
      <c r="F7256" s="630" t="s">
        <v>6837</v>
      </c>
      <c r="G7256" s="313" t="s">
        <v>6467</v>
      </c>
      <c r="H7256" s="634">
        <v>44757</v>
      </c>
      <c r="I7256" s="628">
        <f t="shared" si="94"/>
        <v>44757</v>
      </c>
      <c r="J7256" s="632"/>
    </row>
    <row r="7257" spans="1:10" s="243" customFormat="1" ht="23.25">
      <c r="A7257" s="635" t="s">
        <v>2742</v>
      </c>
      <c r="B7257" s="415" t="s">
        <v>2725</v>
      </c>
      <c r="C7257" s="313" t="s">
        <v>2726</v>
      </c>
      <c r="D7257" s="629">
        <v>2553</v>
      </c>
      <c r="E7257" s="451">
        <v>1650</v>
      </c>
      <c r="F7257" s="630" t="s">
        <v>3367</v>
      </c>
      <c r="G7257" s="313" t="s">
        <v>6467</v>
      </c>
      <c r="H7257" s="634">
        <v>44757</v>
      </c>
      <c r="I7257" s="628">
        <f t="shared" si="94"/>
        <v>44757</v>
      </c>
      <c r="J7257" s="632"/>
    </row>
    <row r="7258" spans="1:10" s="243" customFormat="1">
      <c r="A7258" s="635" t="s">
        <v>2742</v>
      </c>
      <c r="B7258" s="415" t="s">
        <v>2725</v>
      </c>
      <c r="C7258" s="313" t="s">
        <v>2726</v>
      </c>
      <c r="D7258" s="629">
        <v>2554</v>
      </c>
      <c r="E7258" s="451">
        <v>4200</v>
      </c>
      <c r="F7258" s="630" t="s">
        <v>3449</v>
      </c>
      <c r="G7258" s="313" t="s">
        <v>6467</v>
      </c>
      <c r="H7258" s="634">
        <v>44758</v>
      </c>
      <c r="I7258" s="628">
        <f t="shared" si="94"/>
        <v>44758</v>
      </c>
      <c r="J7258" s="632"/>
    </row>
    <row r="7259" spans="1:10" s="243" customFormat="1">
      <c r="A7259" s="635" t="s">
        <v>2773</v>
      </c>
      <c r="B7259" s="415" t="s">
        <v>2725</v>
      </c>
      <c r="C7259" s="313" t="s">
        <v>2726</v>
      </c>
      <c r="D7259" s="629">
        <v>2555</v>
      </c>
      <c r="E7259" s="451">
        <v>28000</v>
      </c>
      <c r="F7259" s="630" t="s">
        <v>6343</v>
      </c>
      <c r="G7259" s="313" t="s">
        <v>6467</v>
      </c>
      <c r="H7259" s="634">
        <v>44760</v>
      </c>
      <c r="I7259" s="628">
        <f t="shared" si="94"/>
        <v>44760</v>
      </c>
      <c r="J7259" s="632"/>
    </row>
    <row r="7260" spans="1:10" s="243" customFormat="1" ht="23.25">
      <c r="A7260" s="635" t="s">
        <v>2769</v>
      </c>
      <c r="B7260" s="415" t="s">
        <v>2725</v>
      </c>
      <c r="C7260" s="313" t="s">
        <v>2726</v>
      </c>
      <c r="D7260" s="629">
        <v>2556</v>
      </c>
      <c r="E7260" s="451">
        <v>10000</v>
      </c>
      <c r="F7260" s="630" t="s">
        <v>6838</v>
      </c>
      <c r="G7260" s="313" t="s">
        <v>6467</v>
      </c>
      <c r="H7260" s="634">
        <v>44760</v>
      </c>
      <c r="I7260" s="628">
        <f t="shared" si="94"/>
        <v>44760</v>
      </c>
      <c r="J7260" s="632"/>
    </row>
    <row r="7261" spans="1:10" s="243" customFormat="1">
      <c r="A7261" s="635" t="s">
        <v>2773</v>
      </c>
      <c r="B7261" s="415" t="s">
        <v>2725</v>
      </c>
      <c r="C7261" s="313" t="s">
        <v>2726</v>
      </c>
      <c r="D7261" s="629">
        <v>2557</v>
      </c>
      <c r="E7261" s="451">
        <v>20000</v>
      </c>
      <c r="F7261" s="630" t="s">
        <v>6283</v>
      </c>
      <c r="G7261" s="313" t="s">
        <v>6467</v>
      </c>
      <c r="H7261" s="634">
        <v>44760</v>
      </c>
      <c r="I7261" s="628">
        <f t="shared" si="94"/>
        <v>44760</v>
      </c>
      <c r="J7261" s="632"/>
    </row>
    <row r="7262" spans="1:10" s="243" customFormat="1">
      <c r="A7262" s="635" t="s">
        <v>2773</v>
      </c>
      <c r="B7262" s="415" t="s">
        <v>2725</v>
      </c>
      <c r="C7262" s="313" t="s">
        <v>2726</v>
      </c>
      <c r="D7262" s="629">
        <v>2558</v>
      </c>
      <c r="E7262" s="451">
        <v>20000</v>
      </c>
      <c r="F7262" s="630" t="s">
        <v>2790</v>
      </c>
      <c r="G7262" s="313" t="s">
        <v>6467</v>
      </c>
      <c r="H7262" s="634">
        <v>44760</v>
      </c>
      <c r="I7262" s="628">
        <f t="shared" si="94"/>
        <v>44760</v>
      </c>
      <c r="J7262" s="632"/>
    </row>
    <row r="7263" spans="1:10" s="243" customFormat="1">
      <c r="A7263" s="635" t="s">
        <v>6741</v>
      </c>
      <c r="B7263" s="415" t="s">
        <v>2725</v>
      </c>
      <c r="C7263" s="313" t="s">
        <v>2726</v>
      </c>
      <c r="D7263" s="629">
        <v>2559</v>
      </c>
      <c r="E7263" s="451">
        <v>11000</v>
      </c>
      <c r="F7263" s="630" t="s">
        <v>6839</v>
      </c>
      <c r="G7263" s="313" t="s">
        <v>6467</v>
      </c>
      <c r="H7263" s="634">
        <v>44760</v>
      </c>
      <c r="I7263" s="628">
        <f t="shared" si="94"/>
        <v>44760</v>
      </c>
      <c r="J7263" s="632"/>
    </row>
    <row r="7264" spans="1:10" s="243" customFormat="1">
      <c r="A7264" s="635" t="s">
        <v>2791</v>
      </c>
      <c r="B7264" s="415" t="s">
        <v>2725</v>
      </c>
      <c r="C7264" s="313" t="s">
        <v>2726</v>
      </c>
      <c r="D7264" s="629">
        <v>2560</v>
      </c>
      <c r="E7264" s="451">
        <v>10000</v>
      </c>
      <c r="F7264" s="630" t="s">
        <v>3825</v>
      </c>
      <c r="G7264" s="313" t="s">
        <v>6467</v>
      </c>
      <c r="H7264" s="634">
        <v>44760</v>
      </c>
      <c r="I7264" s="628">
        <f t="shared" si="94"/>
        <v>44760</v>
      </c>
      <c r="J7264" s="632"/>
    </row>
    <row r="7265" spans="1:10" s="243" customFormat="1">
      <c r="A7265" s="635" t="s">
        <v>2791</v>
      </c>
      <c r="B7265" s="415" t="s">
        <v>2725</v>
      </c>
      <c r="C7265" s="313" t="s">
        <v>2726</v>
      </c>
      <c r="D7265" s="629">
        <v>2561</v>
      </c>
      <c r="E7265" s="451">
        <v>10000</v>
      </c>
      <c r="F7265" s="630" t="s">
        <v>3409</v>
      </c>
      <c r="G7265" s="313" t="s">
        <v>6467</v>
      </c>
      <c r="H7265" s="634">
        <v>44760</v>
      </c>
      <c r="I7265" s="628">
        <f t="shared" si="94"/>
        <v>44760</v>
      </c>
      <c r="J7265" s="632"/>
    </row>
    <row r="7266" spans="1:10" s="243" customFormat="1">
      <c r="A7266" s="635" t="s">
        <v>2806</v>
      </c>
      <c r="B7266" s="415" t="s">
        <v>2725</v>
      </c>
      <c r="C7266" s="313" t="s">
        <v>2726</v>
      </c>
      <c r="D7266" s="629">
        <v>2562</v>
      </c>
      <c r="E7266" s="451">
        <v>20000</v>
      </c>
      <c r="F7266" s="630" t="s">
        <v>3163</v>
      </c>
      <c r="G7266" s="313" t="s">
        <v>6467</v>
      </c>
      <c r="H7266" s="634">
        <v>44760</v>
      </c>
      <c r="I7266" s="628">
        <f t="shared" si="94"/>
        <v>44760</v>
      </c>
      <c r="J7266" s="632"/>
    </row>
    <row r="7267" spans="1:10" s="243" customFormat="1">
      <c r="A7267" s="635" t="s">
        <v>2942</v>
      </c>
      <c r="B7267" s="415" t="s">
        <v>2725</v>
      </c>
      <c r="C7267" s="313" t="s">
        <v>2726</v>
      </c>
      <c r="D7267" s="629">
        <v>2563</v>
      </c>
      <c r="E7267" s="451">
        <v>20000</v>
      </c>
      <c r="F7267" s="630" t="s">
        <v>3964</v>
      </c>
      <c r="G7267" s="313" t="s">
        <v>6467</v>
      </c>
      <c r="H7267" s="634">
        <v>44760</v>
      </c>
      <c r="I7267" s="628">
        <f t="shared" si="94"/>
        <v>44760</v>
      </c>
      <c r="J7267" s="632"/>
    </row>
    <row r="7268" spans="1:10" s="243" customFormat="1">
      <c r="A7268" s="635" t="s">
        <v>2789</v>
      </c>
      <c r="B7268" s="415" t="s">
        <v>2725</v>
      </c>
      <c r="C7268" s="313" t="s">
        <v>2726</v>
      </c>
      <c r="D7268" s="629">
        <v>2564</v>
      </c>
      <c r="E7268" s="451">
        <v>20000</v>
      </c>
      <c r="F7268" s="630" t="s">
        <v>3993</v>
      </c>
      <c r="G7268" s="313" t="s">
        <v>6467</v>
      </c>
      <c r="H7268" s="634">
        <v>44760</v>
      </c>
      <c r="I7268" s="628">
        <f t="shared" si="94"/>
        <v>44760</v>
      </c>
      <c r="J7268" s="632"/>
    </row>
    <row r="7269" spans="1:10" s="243" customFormat="1">
      <c r="A7269" s="635" t="s">
        <v>2850</v>
      </c>
      <c r="B7269" s="415" t="s">
        <v>2725</v>
      </c>
      <c r="C7269" s="313" t="s">
        <v>2726</v>
      </c>
      <c r="D7269" s="629">
        <v>2565</v>
      </c>
      <c r="E7269" s="451">
        <v>20000</v>
      </c>
      <c r="F7269" s="630" t="s">
        <v>4138</v>
      </c>
      <c r="G7269" s="313" t="s">
        <v>6467</v>
      </c>
      <c r="H7269" s="634">
        <v>44760</v>
      </c>
      <c r="I7269" s="628">
        <f t="shared" si="94"/>
        <v>44760</v>
      </c>
      <c r="J7269" s="632"/>
    </row>
    <row r="7270" spans="1:10" s="243" customFormat="1">
      <c r="A7270" s="635" t="s">
        <v>2749</v>
      </c>
      <c r="B7270" s="415" t="s">
        <v>2725</v>
      </c>
      <c r="C7270" s="313" t="s">
        <v>2726</v>
      </c>
      <c r="D7270" s="629">
        <v>2566</v>
      </c>
      <c r="E7270" s="451">
        <v>20000</v>
      </c>
      <c r="F7270" s="630" t="s">
        <v>3643</v>
      </c>
      <c r="G7270" s="313" t="s">
        <v>6467</v>
      </c>
      <c r="H7270" s="634">
        <v>44760</v>
      </c>
      <c r="I7270" s="628">
        <f t="shared" si="94"/>
        <v>44760</v>
      </c>
      <c r="J7270" s="632"/>
    </row>
    <row r="7271" spans="1:10" s="243" customFormat="1">
      <c r="A7271" s="635" t="s">
        <v>2759</v>
      </c>
      <c r="B7271" s="415" t="s">
        <v>2725</v>
      </c>
      <c r="C7271" s="313" t="s">
        <v>2726</v>
      </c>
      <c r="D7271" s="629">
        <v>2567</v>
      </c>
      <c r="E7271" s="451">
        <v>20000</v>
      </c>
      <c r="F7271" s="630" t="s">
        <v>3252</v>
      </c>
      <c r="G7271" s="313" t="s">
        <v>6467</v>
      </c>
      <c r="H7271" s="634">
        <v>44760</v>
      </c>
      <c r="I7271" s="628">
        <f t="shared" si="94"/>
        <v>44760</v>
      </c>
      <c r="J7271" s="632"/>
    </row>
    <row r="7272" spans="1:10" s="243" customFormat="1">
      <c r="A7272" s="635" t="s">
        <v>2759</v>
      </c>
      <c r="B7272" s="415" t="s">
        <v>2725</v>
      </c>
      <c r="C7272" s="313" t="s">
        <v>2726</v>
      </c>
      <c r="D7272" s="629">
        <v>2568</v>
      </c>
      <c r="E7272" s="451">
        <v>20000</v>
      </c>
      <c r="F7272" s="630" t="s">
        <v>3630</v>
      </c>
      <c r="G7272" s="313" t="s">
        <v>6467</v>
      </c>
      <c r="H7272" s="634">
        <v>44760</v>
      </c>
      <c r="I7272" s="628">
        <f t="shared" si="94"/>
        <v>44760</v>
      </c>
      <c r="J7272" s="632"/>
    </row>
    <row r="7273" spans="1:10" s="243" customFormat="1">
      <c r="A7273" s="635" t="s">
        <v>2797</v>
      </c>
      <c r="B7273" s="415" t="s">
        <v>2725</v>
      </c>
      <c r="C7273" s="313" t="s">
        <v>2726</v>
      </c>
      <c r="D7273" s="629">
        <v>2569</v>
      </c>
      <c r="E7273" s="451">
        <v>20000</v>
      </c>
      <c r="F7273" s="630" t="s">
        <v>2945</v>
      </c>
      <c r="G7273" s="313" t="s">
        <v>6467</v>
      </c>
      <c r="H7273" s="634">
        <v>44760</v>
      </c>
      <c r="I7273" s="628">
        <f t="shared" si="94"/>
        <v>44760</v>
      </c>
      <c r="J7273" s="632"/>
    </row>
    <row r="7274" spans="1:10" s="243" customFormat="1">
      <c r="A7274" s="635" t="s">
        <v>2773</v>
      </c>
      <c r="B7274" s="415" t="s">
        <v>2725</v>
      </c>
      <c r="C7274" s="313" t="s">
        <v>2726</v>
      </c>
      <c r="D7274" s="629">
        <v>2570</v>
      </c>
      <c r="E7274" s="451">
        <v>20000</v>
      </c>
      <c r="F7274" s="630" t="s">
        <v>3270</v>
      </c>
      <c r="G7274" s="313" t="s">
        <v>6467</v>
      </c>
      <c r="H7274" s="634">
        <v>44760</v>
      </c>
      <c r="I7274" s="628">
        <f t="shared" si="94"/>
        <v>44760</v>
      </c>
      <c r="J7274" s="632"/>
    </row>
    <row r="7275" spans="1:10" s="243" customFormat="1">
      <c r="A7275" s="635" t="s">
        <v>6741</v>
      </c>
      <c r="B7275" s="415" t="s">
        <v>2725</v>
      </c>
      <c r="C7275" s="313" t="s">
        <v>2726</v>
      </c>
      <c r="D7275" s="629">
        <v>2571</v>
      </c>
      <c r="E7275" s="451">
        <v>8000</v>
      </c>
      <c r="F7275" s="630" t="s">
        <v>6840</v>
      </c>
      <c r="G7275" s="313" t="s">
        <v>6467</v>
      </c>
      <c r="H7275" s="634">
        <v>44760</v>
      </c>
      <c r="I7275" s="628">
        <f t="shared" si="94"/>
        <v>44760</v>
      </c>
      <c r="J7275" s="632"/>
    </row>
    <row r="7276" spans="1:10" s="243" customFormat="1" ht="23.25">
      <c r="A7276" s="635" t="s">
        <v>3560</v>
      </c>
      <c r="B7276" s="415" t="s">
        <v>2831</v>
      </c>
      <c r="C7276" s="313" t="s">
        <v>2726</v>
      </c>
      <c r="D7276" s="629" t="s">
        <v>6670</v>
      </c>
      <c r="E7276" s="451">
        <v>3066</v>
      </c>
      <c r="F7276" s="630" t="s">
        <v>3563</v>
      </c>
      <c r="G7276" s="313" t="s">
        <v>6467</v>
      </c>
      <c r="H7276" s="634">
        <v>44760</v>
      </c>
      <c r="I7276" s="628">
        <f t="shared" si="94"/>
        <v>44760</v>
      </c>
      <c r="J7276" s="632"/>
    </row>
    <row r="7277" spans="1:10" s="243" customFormat="1">
      <c r="A7277" s="635" t="s">
        <v>6841</v>
      </c>
      <c r="B7277" s="415" t="s">
        <v>2725</v>
      </c>
      <c r="C7277" s="313" t="s">
        <v>2726</v>
      </c>
      <c r="D7277" s="629">
        <v>2573</v>
      </c>
      <c r="E7277" s="451">
        <v>18000</v>
      </c>
      <c r="F7277" s="630" t="s">
        <v>6842</v>
      </c>
      <c r="G7277" s="313" t="s">
        <v>6467</v>
      </c>
      <c r="H7277" s="634">
        <v>44760</v>
      </c>
      <c r="I7277" s="628">
        <f t="shared" si="94"/>
        <v>44760</v>
      </c>
      <c r="J7277" s="632"/>
    </row>
    <row r="7278" spans="1:10" s="243" customFormat="1">
      <c r="A7278" s="635" t="s">
        <v>3341</v>
      </c>
      <c r="B7278" s="415" t="s">
        <v>2725</v>
      </c>
      <c r="C7278" s="313" t="s">
        <v>2726</v>
      </c>
      <c r="D7278" s="629">
        <v>2574</v>
      </c>
      <c r="E7278" s="451">
        <v>16000</v>
      </c>
      <c r="F7278" s="630" t="s">
        <v>6843</v>
      </c>
      <c r="G7278" s="313" t="s">
        <v>6467</v>
      </c>
      <c r="H7278" s="634">
        <v>44760</v>
      </c>
      <c r="I7278" s="628">
        <f t="shared" si="94"/>
        <v>44760</v>
      </c>
      <c r="J7278" s="632"/>
    </row>
    <row r="7279" spans="1:10" s="243" customFormat="1">
      <c r="A7279" s="635" t="s">
        <v>2773</v>
      </c>
      <c r="B7279" s="415" t="s">
        <v>2725</v>
      </c>
      <c r="C7279" s="313" t="s">
        <v>2726</v>
      </c>
      <c r="D7279" s="629">
        <v>2575</v>
      </c>
      <c r="E7279" s="451">
        <v>24000</v>
      </c>
      <c r="F7279" s="630" t="s">
        <v>3966</v>
      </c>
      <c r="G7279" s="313" t="s">
        <v>6467</v>
      </c>
      <c r="H7279" s="634">
        <v>44760</v>
      </c>
      <c r="I7279" s="628">
        <f t="shared" si="94"/>
        <v>44760</v>
      </c>
      <c r="J7279" s="632"/>
    </row>
    <row r="7280" spans="1:10" s="243" customFormat="1">
      <c r="A7280" s="635" t="s">
        <v>2797</v>
      </c>
      <c r="B7280" s="415" t="s">
        <v>2725</v>
      </c>
      <c r="C7280" s="313" t="s">
        <v>2726</v>
      </c>
      <c r="D7280" s="629">
        <v>2576</v>
      </c>
      <c r="E7280" s="451">
        <v>10000</v>
      </c>
      <c r="F7280" s="630" t="s">
        <v>3466</v>
      </c>
      <c r="G7280" s="313" t="s">
        <v>6467</v>
      </c>
      <c r="H7280" s="634">
        <v>44760</v>
      </c>
      <c r="I7280" s="628">
        <f t="shared" si="94"/>
        <v>44760</v>
      </c>
      <c r="J7280" s="632"/>
    </row>
    <row r="7281" spans="1:10" s="243" customFormat="1">
      <c r="A7281" s="635" t="s">
        <v>2791</v>
      </c>
      <c r="B7281" s="415" t="s">
        <v>2725</v>
      </c>
      <c r="C7281" s="313" t="s">
        <v>2726</v>
      </c>
      <c r="D7281" s="629">
        <v>2577</v>
      </c>
      <c r="E7281" s="451">
        <v>10000</v>
      </c>
      <c r="F7281" s="630" t="s">
        <v>4098</v>
      </c>
      <c r="G7281" s="313" t="s">
        <v>6467</v>
      </c>
      <c r="H7281" s="634">
        <v>44760</v>
      </c>
      <c r="I7281" s="628">
        <f t="shared" si="94"/>
        <v>44760</v>
      </c>
      <c r="J7281" s="632"/>
    </row>
    <row r="7282" spans="1:10" s="243" customFormat="1">
      <c r="A7282" s="635" t="s">
        <v>2942</v>
      </c>
      <c r="B7282" s="415" t="s">
        <v>2725</v>
      </c>
      <c r="C7282" s="313" t="s">
        <v>2726</v>
      </c>
      <c r="D7282" s="629">
        <v>2578</v>
      </c>
      <c r="E7282" s="451">
        <v>20000</v>
      </c>
      <c r="F7282" s="630" t="s">
        <v>4058</v>
      </c>
      <c r="G7282" s="313" t="s">
        <v>6467</v>
      </c>
      <c r="H7282" s="634">
        <v>44760</v>
      </c>
      <c r="I7282" s="628">
        <f t="shared" si="94"/>
        <v>44760</v>
      </c>
      <c r="J7282" s="632"/>
    </row>
    <row r="7283" spans="1:10" s="243" customFormat="1">
      <c r="A7283" s="635" t="s">
        <v>2773</v>
      </c>
      <c r="B7283" s="415" t="s">
        <v>2725</v>
      </c>
      <c r="C7283" s="313" t="s">
        <v>2726</v>
      </c>
      <c r="D7283" s="629">
        <v>2579</v>
      </c>
      <c r="E7283" s="451">
        <v>20000</v>
      </c>
      <c r="F7283" s="630" t="s">
        <v>6844</v>
      </c>
      <c r="G7283" s="313" t="s">
        <v>6467</v>
      </c>
      <c r="H7283" s="634">
        <v>44760</v>
      </c>
      <c r="I7283" s="628">
        <f t="shared" si="94"/>
        <v>44760</v>
      </c>
      <c r="J7283" s="632"/>
    </row>
    <row r="7284" spans="1:10" s="243" customFormat="1">
      <c r="A7284" s="635" t="s">
        <v>2806</v>
      </c>
      <c r="B7284" s="415" t="s">
        <v>2725</v>
      </c>
      <c r="C7284" s="313" t="s">
        <v>2726</v>
      </c>
      <c r="D7284" s="629">
        <v>2580</v>
      </c>
      <c r="E7284" s="451">
        <v>20000</v>
      </c>
      <c r="F7284" s="630" t="s">
        <v>2841</v>
      </c>
      <c r="G7284" s="313" t="s">
        <v>6467</v>
      </c>
      <c r="H7284" s="634">
        <v>44760</v>
      </c>
      <c r="I7284" s="628">
        <f t="shared" si="94"/>
        <v>44760</v>
      </c>
      <c r="J7284" s="632"/>
    </row>
    <row r="7285" spans="1:10" s="243" customFormat="1">
      <c r="A7285" s="635" t="s">
        <v>2904</v>
      </c>
      <c r="B7285" s="415" t="s">
        <v>2725</v>
      </c>
      <c r="C7285" s="313" t="s">
        <v>2726</v>
      </c>
      <c r="D7285" s="629">
        <v>2581</v>
      </c>
      <c r="E7285" s="451">
        <v>20000</v>
      </c>
      <c r="F7285" s="630" t="s">
        <v>3133</v>
      </c>
      <c r="G7285" s="313" t="s">
        <v>6467</v>
      </c>
      <c r="H7285" s="634">
        <v>44760</v>
      </c>
      <c r="I7285" s="628">
        <f t="shared" si="94"/>
        <v>44760</v>
      </c>
      <c r="J7285" s="632"/>
    </row>
    <row r="7286" spans="1:10" s="243" customFormat="1">
      <c r="A7286" s="635" t="s">
        <v>2749</v>
      </c>
      <c r="B7286" s="415" t="s">
        <v>2725</v>
      </c>
      <c r="C7286" s="313" t="s">
        <v>2726</v>
      </c>
      <c r="D7286" s="629">
        <v>2582</v>
      </c>
      <c r="E7286" s="451">
        <v>20000</v>
      </c>
      <c r="F7286" s="630" t="s">
        <v>6248</v>
      </c>
      <c r="G7286" s="313" t="s">
        <v>6467</v>
      </c>
      <c r="H7286" s="634">
        <v>44760</v>
      </c>
      <c r="I7286" s="628">
        <f t="shared" si="94"/>
        <v>44760</v>
      </c>
      <c r="J7286" s="632"/>
    </row>
    <row r="7287" spans="1:10" s="243" customFormat="1" ht="23.25">
      <c r="A7287" s="635" t="s">
        <v>2789</v>
      </c>
      <c r="B7287" s="415" t="s">
        <v>2725</v>
      </c>
      <c r="C7287" s="313" t="s">
        <v>2726</v>
      </c>
      <c r="D7287" s="629">
        <v>2583</v>
      </c>
      <c r="E7287" s="451">
        <v>20000</v>
      </c>
      <c r="F7287" s="630" t="s">
        <v>4086</v>
      </c>
      <c r="G7287" s="313" t="s">
        <v>6467</v>
      </c>
      <c r="H7287" s="634">
        <v>44760</v>
      </c>
      <c r="I7287" s="628">
        <f t="shared" si="94"/>
        <v>44760</v>
      </c>
      <c r="J7287" s="632"/>
    </row>
    <row r="7288" spans="1:10" s="243" customFormat="1">
      <c r="A7288" s="635" t="s">
        <v>2759</v>
      </c>
      <c r="B7288" s="415" t="s">
        <v>2725</v>
      </c>
      <c r="C7288" s="313" t="s">
        <v>2726</v>
      </c>
      <c r="D7288" s="629">
        <v>2584</v>
      </c>
      <c r="E7288" s="451">
        <v>20000</v>
      </c>
      <c r="F7288" s="630" t="s">
        <v>3828</v>
      </c>
      <c r="G7288" s="313" t="s">
        <v>6467</v>
      </c>
      <c r="H7288" s="634">
        <v>44760</v>
      </c>
      <c r="I7288" s="628">
        <f t="shared" si="94"/>
        <v>44760</v>
      </c>
      <c r="J7288" s="632"/>
    </row>
    <row r="7289" spans="1:10" s="243" customFormat="1">
      <c r="A7289" s="635" t="s">
        <v>2759</v>
      </c>
      <c r="B7289" s="415" t="s">
        <v>2725</v>
      </c>
      <c r="C7289" s="313" t="s">
        <v>2726</v>
      </c>
      <c r="D7289" s="629">
        <v>2585</v>
      </c>
      <c r="E7289" s="451">
        <v>20000</v>
      </c>
      <c r="F7289" s="630" t="s">
        <v>3261</v>
      </c>
      <c r="G7289" s="313" t="s">
        <v>6467</v>
      </c>
      <c r="H7289" s="634">
        <v>44760</v>
      </c>
      <c r="I7289" s="628">
        <f t="shared" si="94"/>
        <v>44760</v>
      </c>
      <c r="J7289" s="632"/>
    </row>
    <row r="7290" spans="1:10" s="243" customFormat="1">
      <c r="A7290" s="635" t="s">
        <v>2808</v>
      </c>
      <c r="B7290" s="415" t="s">
        <v>2725</v>
      </c>
      <c r="C7290" s="313" t="s">
        <v>2726</v>
      </c>
      <c r="D7290" s="629">
        <v>2586</v>
      </c>
      <c r="E7290" s="451">
        <v>20000</v>
      </c>
      <c r="F7290" s="630" t="s">
        <v>3024</v>
      </c>
      <c r="G7290" s="313" t="s">
        <v>6467</v>
      </c>
      <c r="H7290" s="634">
        <v>44761</v>
      </c>
      <c r="I7290" s="628">
        <f t="shared" si="94"/>
        <v>44761</v>
      </c>
      <c r="J7290" s="632"/>
    </row>
    <row r="7291" spans="1:10" s="243" customFormat="1">
      <c r="A7291" s="635" t="s">
        <v>2891</v>
      </c>
      <c r="B7291" s="415" t="s">
        <v>2725</v>
      </c>
      <c r="C7291" s="313" t="s">
        <v>2726</v>
      </c>
      <c r="D7291" s="629">
        <v>2587</v>
      </c>
      <c r="E7291" s="451">
        <v>30000</v>
      </c>
      <c r="F7291" s="630" t="s">
        <v>4189</v>
      </c>
      <c r="G7291" s="313" t="s">
        <v>6467</v>
      </c>
      <c r="H7291" s="634">
        <v>44761</v>
      </c>
      <c r="I7291" s="628">
        <f t="shared" si="94"/>
        <v>44761</v>
      </c>
      <c r="J7291" s="632"/>
    </row>
    <row r="7292" spans="1:10" s="243" customFormat="1">
      <c r="A7292" s="635" t="s">
        <v>2977</v>
      </c>
      <c r="B7292" s="415" t="s">
        <v>2725</v>
      </c>
      <c r="C7292" s="313" t="s">
        <v>2726</v>
      </c>
      <c r="D7292" s="629">
        <v>2588</v>
      </c>
      <c r="E7292" s="451">
        <v>20000</v>
      </c>
      <c r="F7292" s="630" t="s">
        <v>3794</v>
      </c>
      <c r="G7292" s="313" t="s">
        <v>6467</v>
      </c>
      <c r="H7292" s="634">
        <v>44761</v>
      </c>
      <c r="I7292" s="628">
        <f t="shared" si="94"/>
        <v>44761</v>
      </c>
      <c r="J7292" s="632"/>
    </row>
    <row r="7293" spans="1:10" s="243" customFormat="1">
      <c r="A7293" s="635" t="s">
        <v>2977</v>
      </c>
      <c r="B7293" s="415" t="s">
        <v>2725</v>
      </c>
      <c r="C7293" s="313" t="s">
        <v>2726</v>
      </c>
      <c r="D7293" s="629">
        <v>2589</v>
      </c>
      <c r="E7293" s="451">
        <v>20000</v>
      </c>
      <c r="F7293" s="630" t="s">
        <v>2949</v>
      </c>
      <c r="G7293" s="313" t="s">
        <v>6467</v>
      </c>
      <c r="H7293" s="634">
        <v>44761</v>
      </c>
      <c r="I7293" s="628">
        <f t="shared" si="94"/>
        <v>44761</v>
      </c>
      <c r="J7293" s="632"/>
    </row>
    <row r="7294" spans="1:10" s="243" customFormat="1">
      <c r="A7294" s="635" t="s">
        <v>2977</v>
      </c>
      <c r="B7294" s="415" t="s">
        <v>2725</v>
      </c>
      <c r="C7294" s="313" t="s">
        <v>2726</v>
      </c>
      <c r="D7294" s="629">
        <v>2590</v>
      </c>
      <c r="E7294" s="451">
        <v>20000</v>
      </c>
      <c r="F7294" s="630" t="s">
        <v>6253</v>
      </c>
      <c r="G7294" s="313" t="s">
        <v>6467</v>
      </c>
      <c r="H7294" s="634">
        <v>44761</v>
      </c>
      <c r="I7294" s="628">
        <f t="shared" si="94"/>
        <v>44761</v>
      </c>
      <c r="J7294" s="632"/>
    </row>
    <row r="7295" spans="1:10" s="243" customFormat="1">
      <c r="A7295" s="635" t="s">
        <v>2977</v>
      </c>
      <c r="B7295" s="415" t="s">
        <v>2725</v>
      </c>
      <c r="C7295" s="313" t="s">
        <v>2726</v>
      </c>
      <c r="D7295" s="629">
        <v>2591</v>
      </c>
      <c r="E7295" s="451">
        <v>20000</v>
      </c>
      <c r="F7295" s="630" t="s">
        <v>3809</v>
      </c>
      <c r="G7295" s="313" t="s">
        <v>6467</v>
      </c>
      <c r="H7295" s="634">
        <v>44761</v>
      </c>
      <c r="I7295" s="628">
        <f t="shared" si="94"/>
        <v>44761</v>
      </c>
      <c r="J7295" s="632"/>
    </row>
    <row r="7296" spans="1:10" s="243" customFormat="1">
      <c r="A7296" s="635" t="s">
        <v>2977</v>
      </c>
      <c r="B7296" s="415" t="s">
        <v>2725</v>
      </c>
      <c r="C7296" s="313" t="s">
        <v>2726</v>
      </c>
      <c r="D7296" s="629">
        <v>2592</v>
      </c>
      <c r="E7296" s="451">
        <v>20000</v>
      </c>
      <c r="F7296" s="630" t="s">
        <v>6299</v>
      </c>
      <c r="G7296" s="313" t="s">
        <v>6467</v>
      </c>
      <c r="H7296" s="634">
        <v>44761</v>
      </c>
      <c r="I7296" s="628">
        <f t="shared" si="94"/>
        <v>44761</v>
      </c>
      <c r="J7296" s="632"/>
    </row>
    <row r="7297" spans="1:10" s="243" customFormat="1">
      <c r="A7297" s="635" t="s">
        <v>2977</v>
      </c>
      <c r="B7297" s="415" t="s">
        <v>2725</v>
      </c>
      <c r="C7297" s="313" t="s">
        <v>2726</v>
      </c>
      <c r="D7297" s="629">
        <v>2593</v>
      </c>
      <c r="E7297" s="451">
        <v>20000</v>
      </c>
      <c r="F7297" s="630" t="s">
        <v>6845</v>
      </c>
      <c r="G7297" s="313" t="s">
        <v>6467</v>
      </c>
      <c r="H7297" s="634">
        <v>44761</v>
      </c>
      <c r="I7297" s="628">
        <f t="shared" si="94"/>
        <v>44761</v>
      </c>
      <c r="J7297" s="632"/>
    </row>
    <row r="7298" spans="1:10" s="243" customFormat="1">
      <c r="A7298" s="635" t="s">
        <v>2964</v>
      </c>
      <c r="B7298" s="415" t="s">
        <v>2725</v>
      </c>
      <c r="C7298" s="313" t="s">
        <v>2726</v>
      </c>
      <c r="D7298" s="629">
        <v>2594</v>
      </c>
      <c r="E7298" s="451">
        <v>16000</v>
      </c>
      <c r="F7298" s="630" t="s">
        <v>6846</v>
      </c>
      <c r="G7298" s="313" t="s">
        <v>6467</v>
      </c>
      <c r="H7298" s="634">
        <v>44761</v>
      </c>
      <c r="I7298" s="628">
        <f t="shared" si="94"/>
        <v>44761</v>
      </c>
      <c r="J7298" s="632"/>
    </row>
    <row r="7299" spans="1:10" s="243" customFormat="1">
      <c r="A7299" s="635" t="s">
        <v>2789</v>
      </c>
      <c r="B7299" s="415" t="s">
        <v>2725</v>
      </c>
      <c r="C7299" s="313" t="s">
        <v>2726</v>
      </c>
      <c r="D7299" s="629">
        <v>2595</v>
      </c>
      <c r="E7299" s="451">
        <v>20000</v>
      </c>
      <c r="F7299" s="630" t="s">
        <v>4025</v>
      </c>
      <c r="G7299" s="313" t="s">
        <v>6467</v>
      </c>
      <c r="H7299" s="634">
        <v>44761</v>
      </c>
      <c r="I7299" s="628">
        <f t="shared" si="94"/>
        <v>44761</v>
      </c>
      <c r="J7299" s="632"/>
    </row>
    <row r="7300" spans="1:10" s="243" customFormat="1">
      <c r="A7300" s="635" t="s">
        <v>2850</v>
      </c>
      <c r="B7300" s="415" t="s">
        <v>2725</v>
      </c>
      <c r="C7300" s="313" t="s">
        <v>2726</v>
      </c>
      <c r="D7300" s="629">
        <v>2596</v>
      </c>
      <c r="E7300" s="451">
        <v>20000</v>
      </c>
      <c r="F7300" s="630" t="s">
        <v>4006</v>
      </c>
      <c r="G7300" s="313" t="s">
        <v>6467</v>
      </c>
      <c r="H7300" s="634">
        <v>44761</v>
      </c>
      <c r="I7300" s="628">
        <f t="shared" si="94"/>
        <v>44761</v>
      </c>
      <c r="J7300" s="632"/>
    </row>
    <row r="7301" spans="1:10" s="243" customFormat="1">
      <c r="A7301" s="635" t="s">
        <v>2749</v>
      </c>
      <c r="B7301" s="415" t="s">
        <v>2725</v>
      </c>
      <c r="C7301" s="313" t="s">
        <v>2726</v>
      </c>
      <c r="D7301" s="629">
        <v>2597</v>
      </c>
      <c r="E7301" s="451">
        <v>20000</v>
      </c>
      <c r="F7301" s="630" t="s">
        <v>3385</v>
      </c>
      <c r="G7301" s="313" t="s">
        <v>6467</v>
      </c>
      <c r="H7301" s="634">
        <v>44761</v>
      </c>
      <c r="I7301" s="628">
        <f t="shared" si="94"/>
        <v>44761</v>
      </c>
      <c r="J7301" s="632"/>
    </row>
    <row r="7302" spans="1:10" s="243" customFormat="1">
      <c r="A7302" s="635" t="s">
        <v>2789</v>
      </c>
      <c r="B7302" s="415" t="s">
        <v>2725</v>
      </c>
      <c r="C7302" s="313" t="s">
        <v>2726</v>
      </c>
      <c r="D7302" s="629">
        <v>2598</v>
      </c>
      <c r="E7302" s="451">
        <v>20000</v>
      </c>
      <c r="F7302" s="630" t="s">
        <v>6262</v>
      </c>
      <c r="G7302" s="313" t="s">
        <v>6467</v>
      </c>
      <c r="H7302" s="634">
        <v>44761</v>
      </c>
      <c r="I7302" s="628">
        <f t="shared" ref="I7302:I7365" si="95">H7302+0</f>
        <v>44761</v>
      </c>
      <c r="J7302" s="632"/>
    </row>
    <row r="7303" spans="1:10" s="243" customFormat="1">
      <c r="A7303" s="635" t="s">
        <v>2850</v>
      </c>
      <c r="B7303" s="415" t="s">
        <v>2725</v>
      </c>
      <c r="C7303" s="313" t="s">
        <v>2726</v>
      </c>
      <c r="D7303" s="629">
        <v>2599</v>
      </c>
      <c r="E7303" s="451">
        <v>20000</v>
      </c>
      <c r="F7303" s="630" t="s">
        <v>3906</v>
      </c>
      <c r="G7303" s="313" t="s">
        <v>6467</v>
      </c>
      <c r="H7303" s="634">
        <v>44761</v>
      </c>
      <c r="I7303" s="628">
        <f t="shared" si="95"/>
        <v>44761</v>
      </c>
      <c r="J7303" s="632"/>
    </row>
    <row r="7304" spans="1:10" s="243" customFormat="1">
      <c r="A7304" s="635" t="s">
        <v>2806</v>
      </c>
      <c r="B7304" s="415" t="s">
        <v>2725</v>
      </c>
      <c r="C7304" s="313" t="s">
        <v>2726</v>
      </c>
      <c r="D7304" s="629">
        <v>2600</v>
      </c>
      <c r="E7304" s="451">
        <v>20000</v>
      </c>
      <c r="F7304" s="630" t="s">
        <v>3153</v>
      </c>
      <c r="G7304" s="313" t="s">
        <v>6467</v>
      </c>
      <c r="H7304" s="634">
        <v>44761</v>
      </c>
      <c r="I7304" s="628">
        <f t="shared" si="95"/>
        <v>44761</v>
      </c>
      <c r="J7304" s="632"/>
    </row>
    <row r="7305" spans="1:10" s="243" customFormat="1">
      <c r="A7305" s="635" t="s">
        <v>2785</v>
      </c>
      <c r="B7305" s="415" t="s">
        <v>2725</v>
      </c>
      <c r="C7305" s="313" t="s">
        <v>2726</v>
      </c>
      <c r="D7305" s="629">
        <v>2601</v>
      </c>
      <c r="E7305" s="451">
        <v>10000</v>
      </c>
      <c r="F7305" s="630" t="s">
        <v>3926</v>
      </c>
      <c r="G7305" s="313" t="s">
        <v>6467</v>
      </c>
      <c r="H7305" s="634">
        <v>44761</v>
      </c>
      <c r="I7305" s="628">
        <f t="shared" si="95"/>
        <v>44761</v>
      </c>
      <c r="J7305" s="632"/>
    </row>
    <row r="7306" spans="1:10" s="243" customFormat="1">
      <c r="A7306" s="635" t="s">
        <v>2828</v>
      </c>
      <c r="B7306" s="415" t="s">
        <v>2725</v>
      </c>
      <c r="C7306" s="313" t="s">
        <v>2726</v>
      </c>
      <c r="D7306" s="629">
        <v>2602</v>
      </c>
      <c r="E7306" s="451">
        <v>36000</v>
      </c>
      <c r="F7306" s="630" t="s">
        <v>6366</v>
      </c>
      <c r="G7306" s="313" t="s">
        <v>6467</v>
      </c>
      <c r="H7306" s="634">
        <v>44761</v>
      </c>
      <c r="I7306" s="628">
        <f t="shared" si="95"/>
        <v>44761</v>
      </c>
      <c r="J7306" s="632"/>
    </row>
    <row r="7307" spans="1:10" s="243" customFormat="1">
      <c r="A7307" s="635" t="s">
        <v>2828</v>
      </c>
      <c r="B7307" s="415" t="s">
        <v>2725</v>
      </c>
      <c r="C7307" s="313" t="s">
        <v>2726</v>
      </c>
      <c r="D7307" s="629">
        <v>2603</v>
      </c>
      <c r="E7307" s="451">
        <v>36000</v>
      </c>
      <c r="F7307" s="630" t="s">
        <v>6367</v>
      </c>
      <c r="G7307" s="313" t="s">
        <v>6467</v>
      </c>
      <c r="H7307" s="634">
        <v>44761</v>
      </c>
      <c r="I7307" s="628">
        <f t="shared" si="95"/>
        <v>44761</v>
      </c>
      <c r="J7307" s="632"/>
    </row>
    <row r="7308" spans="1:10" s="243" customFormat="1">
      <c r="A7308" s="635" t="s">
        <v>2828</v>
      </c>
      <c r="B7308" s="415" t="s">
        <v>2725</v>
      </c>
      <c r="C7308" s="313" t="s">
        <v>2726</v>
      </c>
      <c r="D7308" s="629">
        <v>2604</v>
      </c>
      <c r="E7308" s="451">
        <v>24000</v>
      </c>
      <c r="F7308" s="630" t="s">
        <v>6365</v>
      </c>
      <c r="G7308" s="313" t="s">
        <v>6467</v>
      </c>
      <c r="H7308" s="634">
        <v>44761</v>
      </c>
      <c r="I7308" s="628">
        <f t="shared" si="95"/>
        <v>44761</v>
      </c>
      <c r="J7308" s="632"/>
    </row>
    <row r="7309" spans="1:10" s="243" customFormat="1">
      <c r="A7309" s="635" t="s">
        <v>2742</v>
      </c>
      <c r="B7309" s="415" t="s">
        <v>2725</v>
      </c>
      <c r="C7309" s="313" t="s">
        <v>2726</v>
      </c>
      <c r="D7309" s="629">
        <v>2605</v>
      </c>
      <c r="E7309" s="451">
        <v>4500</v>
      </c>
      <c r="F7309" s="630" t="s">
        <v>3704</v>
      </c>
      <c r="G7309" s="313" t="s">
        <v>6467</v>
      </c>
      <c r="H7309" s="634">
        <v>44761</v>
      </c>
      <c r="I7309" s="628">
        <f t="shared" si="95"/>
        <v>44761</v>
      </c>
      <c r="J7309" s="632"/>
    </row>
    <row r="7310" spans="1:10" s="243" customFormat="1">
      <c r="A7310" s="635" t="s">
        <v>2866</v>
      </c>
      <c r="B7310" s="415" t="s">
        <v>2732</v>
      </c>
      <c r="C7310" s="313" t="s">
        <v>2726</v>
      </c>
      <c r="D7310" s="629" t="s">
        <v>3235</v>
      </c>
      <c r="E7310" s="451">
        <v>430054.1</v>
      </c>
      <c r="F7310" s="630" t="s">
        <v>3236</v>
      </c>
      <c r="G7310" s="313" t="s">
        <v>6467</v>
      </c>
      <c r="H7310" s="634">
        <v>44762</v>
      </c>
      <c r="I7310" s="628">
        <f t="shared" si="95"/>
        <v>44762</v>
      </c>
      <c r="J7310" s="632"/>
    </row>
    <row r="7311" spans="1:10" s="243" customFormat="1">
      <c r="A7311" s="635" t="s">
        <v>2866</v>
      </c>
      <c r="B7311" s="415" t="s">
        <v>2732</v>
      </c>
      <c r="C7311" s="313" t="s">
        <v>2726</v>
      </c>
      <c r="D7311" s="629" t="s">
        <v>3235</v>
      </c>
      <c r="E7311" s="451">
        <v>316462.86</v>
      </c>
      <c r="F7311" s="630" t="s">
        <v>3236</v>
      </c>
      <c r="G7311" s="313" t="s">
        <v>6467</v>
      </c>
      <c r="H7311" s="634">
        <v>44762</v>
      </c>
      <c r="I7311" s="628">
        <f t="shared" si="95"/>
        <v>44762</v>
      </c>
      <c r="J7311" s="632"/>
    </row>
    <row r="7312" spans="1:10" s="243" customFormat="1" ht="23.25">
      <c r="A7312" s="635" t="s">
        <v>2866</v>
      </c>
      <c r="B7312" s="415" t="s">
        <v>2732</v>
      </c>
      <c r="C7312" s="313" t="s">
        <v>2726</v>
      </c>
      <c r="D7312" s="629" t="s">
        <v>6519</v>
      </c>
      <c r="E7312" s="451">
        <v>1457808</v>
      </c>
      <c r="F7312" s="630" t="s">
        <v>3746</v>
      </c>
      <c r="G7312" s="313" t="s">
        <v>6467</v>
      </c>
      <c r="H7312" s="634">
        <v>44762</v>
      </c>
      <c r="I7312" s="628">
        <f t="shared" si="95"/>
        <v>44762</v>
      </c>
      <c r="J7312" s="632"/>
    </row>
    <row r="7313" spans="1:10" s="243" customFormat="1" ht="23.25">
      <c r="A7313" s="635" t="s">
        <v>2866</v>
      </c>
      <c r="B7313" s="415" t="s">
        <v>2732</v>
      </c>
      <c r="C7313" s="313" t="s">
        <v>2726</v>
      </c>
      <c r="D7313" s="629" t="s">
        <v>3330</v>
      </c>
      <c r="E7313" s="451">
        <v>1980281.04</v>
      </c>
      <c r="F7313" s="630" t="s">
        <v>3746</v>
      </c>
      <c r="G7313" s="313" t="s">
        <v>6467</v>
      </c>
      <c r="H7313" s="634">
        <v>44762</v>
      </c>
      <c r="I7313" s="628">
        <f t="shared" si="95"/>
        <v>44762</v>
      </c>
      <c r="J7313" s="632"/>
    </row>
    <row r="7314" spans="1:10" s="243" customFormat="1" ht="23.25">
      <c r="A7314" s="635" t="s">
        <v>2866</v>
      </c>
      <c r="B7314" s="415" t="s">
        <v>2732</v>
      </c>
      <c r="C7314" s="313" t="s">
        <v>2726</v>
      </c>
      <c r="D7314" s="629" t="s">
        <v>3330</v>
      </c>
      <c r="E7314" s="451">
        <v>1394561.4</v>
      </c>
      <c r="F7314" s="630" t="s">
        <v>3422</v>
      </c>
      <c r="G7314" s="313" t="s">
        <v>6467</v>
      </c>
      <c r="H7314" s="634">
        <v>44762</v>
      </c>
      <c r="I7314" s="628">
        <f t="shared" si="95"/>
        <v>44762</v>
      </c>
      <c r="J7314" s="632"/>
    </row>
    <row r="7315" spans="1:10" s="243" customFormat="1">
      <c r="A7315" s="635" t="s">
        <v>2950</v>
      </c>
      <c r="B7315" s="415" t="s">
        <v>2725</v>
      </c>
      <c r="C7315" s="313" t="s">
        <v>2726</v>
      </c>
      <c r="D7315" s="629">
        <v>2612</v>
      </c>
      <c r="E7315" s="451">
        <v>2433.7600000000002</v>
      </c>
      <c r="F7315" s="630" t="s">
        <v>3496</v>
      </c>
      <c r="G7315" s="313" t="s">
        <v>6467</v>
      </c>
      <c r="H7315" s="634">
        <v>44762</v>
      </c>
      <c r="I7315" s="628">
        <f t="shared" si="95"/>
        <v>44762</v>
      </c>
      <c r="J7315" s="632"/>
    </row>
    <row r="7316" spans="1:10" s="243" customFormat="1">
      <c r="A7316" s="635" t="s">
        <v>2950</v>
      </c>
      <c r="B7316" s="415" t="s">
        <v>2725</v>
      </c>
      <c r="C7316" s="313" t="s">
        <v>2726</v>
      </c>
      <c r="D7316" s="629">
        <v>2613</v>
      </c>
      <c r="E7316" s="451">
        <v>25877.84</v>
      </c>
      <c r="F7316" s="630" t="s">
        <v>3496</v>
      </c>
      <c r="G7316" s="313" t="s">
        <v>6467</v>
      </c>
      <c r="H7316" s="634">
        <v>44762</v>
      </c>
      <c r="I7316" s="628">
        <f t="shared" si="95"/>
        <v>44762</v>
      </c>
      <c r="J7316" s="632"/>
    </row>
    <row r="7317" spans="1:10" s="243" customFormat="1">
      <c r="A7317" s="635" t="s">
        <v>2950</v>
      </c>
      <c r="B7317" s="415" t="s">
        <v>2725</v>
      </c>
      <c r="C7317" s="313" t="s">
        <v>2726</v>
      </c>
      <c r="D7317" s="629">
        <v>2614</v>
      </c>
      <c r="E7317" s="451">
        <v>2294.5</v>
      </c>
      <c r="F7317" s="630" t="s">
        <v>3496</v>
      </c>
      <c r="G7317" s="313" t="s">
        <v>6467</v>
      </c>
      <c r="H7317" s="634">
        <v>44762</v>
      </c>
      <c r="I7317" s="628">
        <f t="shared" si="95"/>
        <v>44762</v>
      </c>
      <c r="J7317" s="632"/>
    </row>
    <row r="7318" spans="1:10" s="243" customFormat="1">
      <c r="A7318" s="635" t="s">
        <v>6847</v>
      </c>
      <c r="B7318" s="415" t="s">
        <v>2725</v>
      </c>
      <c r="C7318" s="313" t="s">
        <v>2726</v>
      </c>
      <c r="D7318" s="629">
        <v>2615</v>
      </c>
      <c r="E7318" s="451">
        <v>19000</v>
      </c>
      <c r="F7318" s="630" t="s">
        <v>3441</v>
      </c>
      <c r="G7318" s="313" t="s">
        <v>6467</v>
      </c>
      <c r="H7318" s="634">
        <v>44762</v>
      </c>
      <c r="I7318" s="628">
        <f t="shared" si="95"/>
        <v>44762</v>
      </c>
      <c r="J7318" s="632"/>
    </row>
    <row r="7319" spans="1:10" s="243" customFormat="1">
      <c r="A7319" s="635" t="s">
        <v>2773</v>
      </c>
      <c r="B7319" s="415" t="s">
        <v>2725</v>
      </c>
      <c r="C7319" s="313" t="s">
        <v>2726</v>
      </c>
      <c r="D7319" s="629">
        <v>2616</v>
      </c>
      <c r="E7319" s="451">
        <v>16000</v>
      </c>
      <c r="F7319" s="630" t="s">
        <v>6848</v>
      </c>
      <c r="G7319" s="313" t="s">
        <v>6467</v>
      </c>
      <c r="H7319" s="634">
        <v>44762</v>
      </c>
      <c r="I7319" s="628">
        <f t="shared" si="95"/>
        <v>44762</v>
      </c>
      <c r="J7319" s="632"/>
    </row>
    <row r="7320" spans="1:10" s="243" customFormat="1">
      <c r="A7320" s="635" t="s">
        <v>2773</v>
      </c>
      <c r="B7320" s="415" t="s">
        <v>2725</v>
      </c>
      <c r="C7320" s="313" t="s">
        <v>2726</v>
      </c>
      <c r="D7320" s="629">
        <v>2617</v>
      </c>
      <c r="E7320" s="451">
        <v>20000</v>
      </c>
      <c r="F7320" s="630" t="s">
        <v>6849</v>
      </c>
      <c r="G7320" s="313" t="s">
        <v>6467</v>
      </c>
      <c r="H7320" s="634">
        <v>44762</v>
      </c>
      <c r="I7320" s="628">
        <f t="shared" si="95"/>
        <v>44762</v>
      </c>
      <c r="J7320" s="632"/>
    </row>
    <row r="7321" spans="1:10" s="243" customFormat="1">
      <c r="A7321" s="635" t="s">
        <v>2891</v>
      </c>
      <c r="B7321" s="415" t="s">
        <v>2725</v>
      </c>
      <c r="C7321" s="313" t="s">
        <v>2726</v>
      </c>
      <c r="D7321" s="629">
        <v>2618</v>
      </c>
      <c r="E7321" s="451">
        <v>26000</v>
      </c>
      <c r="F7321" s="630" t="s">
        <v>6850</v>
      </c>
      <c r="G7321" s="313" t="s">
        <v>6467</v>
      </c>
      <c r="H7321" s="634">
        <v>44762</v>
      </c>
      <c r="I7321" s="628">
        <f t="shared" si="95"/>
        <v>44762</v>
      </c>
      <c r="J7321" s="632"/>
    </row>
    <row r="7322" spans="1:10" s="243" customFormat="1">
      <c r="A7322" s="635" t="s">
        <v>2735</v>
      </c>
      <c r="B7322" s="415" t="s">
        <v>2725</v>
      </c>
      <c r="C7322" s="313" t="s">
        <v>2726</v>
      </c>
      <c r="D7322" s="629">
        <v>2619</v>
      </c>
      <c r="E7322" s="451">
        <v>12000</v>
      </c>
      <c r="F7322" s="630" t="s">
        <v>6851</v>
      </c>
      <c r="G7322" s="313" t="s">
        <v>6467</v>
      </c>
      <c r="H7322" s="634">
        <v>44762</v>
      </c>
      <c r="I7322" s="628">
        <f t="shared" si="95"/>
        <v>44762</v>
      </c>
      <c r="J7322" s="632"/>
    </row>
    <row r="7323" spans="1:10" s="243" customFormat="1">
      <c r="A7323" s="635" t="s">
        <v>2773</v>
      </c>
      <c r="B7323" s="415" t="s">
        <v>2725</v>
      </c>
      <c r="C7323" s="313" t="s">
        <v>2726</v>
      </c>
      <c r="D7323" s="629">
        <v>2620</v>
      </c>
      <c r="E7323" s="451">
        <v>22000</v>
      </c>
      <c r="F7323" s="630" t="s">
        <v>3661</v>
      </c>
      <c r="G7323" s="313" t="s">
        <v>6467</v>
      </c>
      <c r="H7323" s="634">
        <v>44762</v>
      </c>
      <c r="I7323" s="628">
        <f t="shared" si="95"/>
        <v>44762</v>
      </c>
      <c r="J7323" s="632"/>
    </row>
    <row r="7324" spans="1:10" s="243" customFormat="1">
      <c r="A7324" s="635" t="s">
        <v>2785</v>
      </c>
      <c r="B7324" s="415" t="s">
        <v>2725</v>
      </c>
      <c r="C7324" s="313" t="s">
        <v>2726</v>
      </c>
      <c r="D7324" s="629">
        <v>2621</v>
      </c>
      <c r="E7324" s="451">
        <v>15000</v>
      </c>
      <c r="F7324" s="630" t="s">
        <v>4102</v>
      </c>
      <c r="G7324" s="313" t="s">
        <v>6467</v>
      </c>
      <c r="H7324" s="634">
        <v>44762</v>
      </c>
      <c r="I7324" s="628">
        <f t="shared" si="95"/>
        <v>44762</v>
      </c>
      <c r="J7324" s="632"/>
    </row>
    <row r="7325" spans="1:10" s="243" customFormat="1">
      <c r="A7325" s="635" t="s">
        <v>3900</v>
      </c>
      <c r="B7325" s="415" t="s">
        <v>2725</v>
      </c>
      <c r="C7325" s="313" t="s">
        <v>2726</v>
      </c>
      <c r="D7325" s="629">
        <v>2622</v>
      </c>
      <c r="E7325" s="451">
        <v>16000</v>
      </c>
      <c r="F7325" s="630" t="s">
        <v>4117</v>
      </c>
      <c r="G7325" s="313" t="s">
        <v>6467</v>
      </c>
      <c r="H7325" s="634">
        <v>44762</v>
      </c>
      <c r="I7325" s="628">
        <f t="shared" si="95"/>
        <v>44762</v>
      </c>
      <c r="J7325" s="632"/>
    </row>
    <row r="7326" spans="1:10" s="243" customFormat="1" ht="23.25">
      <c r="A7326" s="635" t="s">
        <v>2904</v>
      </c>
      <c r="B7326" s="415" t="s">
        <v>2725</v>
      </c>
      <c r="C7326" s="313" t="s">
        <v>2726</v>
      </c>
      <c r="D7326" s="629">
        <v>2623</v>
      </c>
      <c r="E7326" s="451">
        <v>16000</v>
      </c>
      <c r="F7326" s="630" t="s">
        <v>6852</v>
      </c>
      <c r="G7326" s="313" t="s">
        <v>6467</v>
      </c>
      <c r="H7326" s="634">
        <v>44762</v>
      </c>
      <c r="I7326" s="628">
        <f t="shared" si="95"/>
        <v>44762</v>
      </c>
      <c r="J7326" s="632"/>
    </row>
    <row r="7327" spans="1:10" s="243" customFormat="1">
      <c r="A7327" s="635" t="s">
        <v>2789</v>
      </c>
      <c r="B7327" s="415" t="s">
        <v>2725</v>
      </c>
      <c r="C7327" s="313" t="s">
        <v>2726</v>
      </c>
      <c r="D7327" s="629">
        <v>2624</v>
      </c>
      <c r="E7327" s="451">
        <v>24000</v>
      </c>
      <c r="F7327" s="630" t="s">
        <v>6543</v>
      </c>
      <c r="G7327" s="313" t="s">
        <v>6467</v>
      </c>
      <c r="H7327" s="634">
        <v>44763</v>
      </c>
      <c r="I7327" s="628">
        <f t="shared" si="95"/>
        <v>44763</v>
      </c>
      <c r="J7327" s="632"/>
    </row>
    <row r="7328" spans="1:10" s="243" customFormat="1">
      <c r="A7328" s="635" t="s">
        <v>2958</v>
      </c>
      <c r="B7328" s="415" t="s">
        <v>2725</v>
      </c>
      <c r="C7328" s="313" t="s">
        <v>2726</v>
      </c>
      <c r="D7328" s="629">
        <v>2625</v>
      </c>
      <c r="E7328" s="451">
        <v>35000</v>
      </c>
      <c r="F7328" s="630" t="s">
        <v>2959</v>
      </c>
      <c r="G7328" s="313" t="s">
        <v>6467</v>
      </c>
      <c r="H7328" s="634">
        <v>44763</v>
      </c>
      <c r="I7328" s="628">
        <f t="shared" si="95"/>
        <v>44763</v>
      </c>
      <c r="J7328" s="632"/>
    </row>
    <row r="7329" spans="1:10" s="243" customFormat="1">
      <c r="A7329" s="635" t="s">
        <v>6684</v>
      </c>
      <c r="B7329" s="415" t="s">
        <v>2725</v>
      </c>
      <c r="C7329" s="313" t="s">
        <v>2726</v>
      </c>
      <c r="D7329" s="629">
        <v>2626</v>
      </c>
      <c r="E7329" s="451">
        <v>30000</v>
      </c>
      <c r="F7329" s="630" t="s">
        <v>3178</v>
      </c>
      <c r="G7329" s="313" t="s">
        <v>6467</v>
      </c>
      <c r="H7329" s="634">
        <v>44763</v>
      </c>
      <c r="I7329" s="628">
        <f t="shared" si="95"/>
        <v>44763</v>
      </c>
      <c r="J7329" s="632"/>
    </row>
    <row r="7330" spans="1:10" s="243" customFormat="1">
      <c r="A7330" s="635" t="s">
        <v>3311</v>
      </c>
      <c r="B7330" s="415" t="s">
        <v>2725</v>
      </c>
      <c r="C7330" s="313" t="s">
        <v>2726</v>
      </c>
      <c r="D7330" s="629">
        <v>2627</v>
      </c>
      <c r="E7330" s="451">
        <v>10000</v>
      </c>
      <c r="F7330" s="630" t="s">
        <v>6853</v>
      </c>
      <c r="G7330" s="313" t="s">
        <v>6467</v>
      </c>
      <c r="H7330" s="634">
        <v>44763</v>
      </c>
      <c r="I7330" s="628">
        <f t="shared" si="95"/>
        <v>44763</v>
      </c>
      <c r="J7330" s="632"/>
    </row>
    <row r="7331" spans="1:10" s="243" customFormat="1">
      <c r="A7331" s="635" t="s">
        <v>2749</v>
      </c>
      <c r="B7331" s="415" t="s">
        <v>2725</v>
      </c>
      <c r="C7331" s="313" t="s">
        <v>2726</v>
      </c>
      <c r="D7331" s="629">
        <v>2628</v>
      </c>
      <c r="E7331" s="451">
        <v>20000</v>
      </c>
      <c r="F7331" s="630" t="s">
        <v>6263</v>
      </c>
      <c r="G7331" s="313" t="s">
        <v>6467</v>
      </c>
      <c r="H7331" s="634">
        <v>44763</v>
      </c>
      <c r="I7331" s="628">
        <f t="shared" si="95"/>
        <v>44763</v>
      </c>
      <c r="J7331" s="632"/>
    </row>
    <row r="7332" spans="1:10" s="243" customFormat="1">
      <c r="A7332" s="635" t="s">
        <v>2785</v>
      </c>
      <c r="B7332" s="415" t="s">
        <v>2725</v>
      </c>
      <c r="C7332" s="313" t="s">
        <v>2726</v>
      </c>
      <c r="D7332" s="629">
        <v>2629</v>
      </c>
      <c r="E7332" s="451">
        <v>10000</v>
      </c>
      <c r="F7332" s="630" t="s">
        <v>6854</v>
      </c>
      <c r="G7332" s="313" t="s">
        <v>6467</v>
      </c>
      <c r="H7332" s="634">
        <v>44763</v>
      </c>
      <c r="I7332" s="628">
        <f t="shared" si="95"/>
        <v>44763</v>
      </c>
      <c r="J7332" s="632"/>
    </row>
    <row r="7333" spans="1:10" s="243" customFormat="1">
      <c r="A7333" s="635" t="s">
        <v>2724</v>
      </c>
      <c r="B7333" s="415" t="s">
        <v>2725</v>
      </c>
      <c r="C7333" s="313" t="s">
        <v>2726</v>
      </c>
      <c r="D7333" s="629">
        <v>2630</v>
      </c>
      <c r="E7333" s="451">
        <v>16000</v>
      </c>
      <c r="F7333" s="630" t="s">
        <v>2926</v>
      </c>
      <c r="G7333" s="313" t="s">
        <v>6467</v>
      </c>
      <c r="H7333" s="634">
        <v>44763</v>
      </c>
      <c r="I7333" s="628">
        <f t="shared" si="95"/>
        <v>44763</v>
      </c>
      <c r="J7333" s="632"/>
    </row>
    <row r="7334" spans="1:10" s="243" customFormat="1">
      <c r="A7334" s="635" t="s">
        <v>2724</v>
      </c>
      <c r="B7334" s="415" t="s">
        <v>2725</v>
      </c>
      <c r="C7334" s="313" t="s">
        <v>2726</v>
      </c>
      <c r="D7334" s="629">
        <v>2631</v>
      </c>
      <c r="E7334" s="451">
        <v>16000</v>
      </c>
      <c r="F7334" s="630" t="s">
        <v>6855</v>
      </c>
      <c r="G7334" s="313" t="s">
        <v>6467</v>
      </c>
      <c r="H7334" s="634">
        <v>44763</v>
      </c>
      <c r="I7334" s="628">
        <f t="shared" si="95"/>
        <v>44763</v>
      </c>
      <c r="J7334" s="632"/>
    </row>
    <row r="7335" spans="1:10" s="243" customFormat="1">
      <c r="A7335" s="635" t="s">
        <v>2773</v>
      </c>
      <c r="B7335" s="415" t="s">
        <v>2725</v>
      </c>
      <c r="C7335" s="313" t="s">
        <v>2726</v>
      </c>
      <c r="D7335" s="629">
        <v>2632</v>
      </c>
      <c r="E7335" s="451">
        <v>24000</v>
      </c>
      <c r="F7335" s="630" t="s">
        <v>6575</v>
      </c>
      <c r="G7335" s="313" t="s">
        <v>6467</v>
      </c>
      <c r="H7335" s="634">
        <v>44763</v>
      </c>
      <c r="I7335" s="628">
        <f t="shared" si="95"/>
        <v>44763</v>
      </c>
      <c r="J7335" s="632"/>
    </row>
    <row r="7336" spans="1:10" s="243" customFormat="1">
      <c r="A7336" s="635" t="s">
        <v>2977</v>
      </c>
      <c r="B7336" s="415" t="s">
        <v>2725</v>
      </c>
      <c r="C7336" s="313" t="s">
        <v>2726</v>
      </c>
      <c r="D7336" s="629">
        <v>2633</v>
      </c>
      <c r="E7336" s="451">
        <v>20000</v>
      </c>
      <c r="F7336" s="630" t="s">
        <v>3570</v>
      </c>
      <c r="G7336" s="313" t="s">
        <v>6467</v>
      </c>
      <c r="H7336" s="634">
        <v>44763</v>
      </c>
      <c r="I7336" s="628">
        <f t="shared" si="95"/>
        <v>44763</v>
      </c>
      <c r="J7336" s="632"/>
    </row>
    <row r="7337" spans="1:10" s="243" customFormat="1" ht="23.25">
      <c r="A7337" s="635" t="s">
        <v>2977</v>
      </c>
      <c r="B7337" s="415" t="s">
        <v>2725</v>
      </c>
      <c r="C7337" s="313" t="s">
        <v>2726</v>
      </c>
      <c r="D7337" s="629">
        <v>2634</v>
      </c>
      <c r="E7337" s="451">
        <v>20000</v>
      </c>
      <c r="F7337" s="630" t="s">
        <v>3104</v>
      </c>
      <c r="G7337" s="313" t="s">
        <v>6467</v>
      </c>
      <c r="H7337" s="634">
        <v>44763</v>
      </c>
      <c r="I7337" s="628">
        <f t="shared" si="95"/>
        <v>44763</v>
      </c>
      <c r="J7337" s="632"/>
    </row>
    <row r="7338" spans="1:10" s="243" customFormat="1">
      <c r="A7338" s="635" t="s">
        <v>2773</v>
      </c>
      <c r="B7338" s="415" t="s">
        <v>2725</v>
      </c>
      <c r="C7338" s="313" t="s">
        <v>2726</v>
      </c>
      <c r="D7338" s="629">
        <v>2635</v>
      </c>
      <c r="E7338" s="451">
        <v>24000</v>
      </c>
      <c r="F7338" s="630" t="s">
        <v>6547</v>
      </c>
      <c r="G7338" s="313" t="s">
        <v>6467</v>
      </c>
      <c r="H7338" s="634">
        <v>44763</v>
      </c>
      <c r="I7338" s="628">
        <f t="shared" si="95"/>
        <v>44763</v>
      </c>
      <c r="J7338" s="632"/>
    </row>
    <row r="7339" spans="1:10" s="243" customFormat="1">
      <c r="A7339" s="635" t="s">
        <v>6707</v>
      </c>
      <c r="B7339" s="415" t="s">
        <v>2725</v>
      </c>
      <c r="C7339" s="313" t="s">
        <v>2726</v>
      </c>
      <c r="D7339" s="629">
        <v>2636</v>
      </c>
      <c r="E7339" s="451">
        <v>36000</v>
      </c>
      <c r="F7339" s="630" t="s">
        <v>4118</v>
      </c>
      <c r="G7339" s="313" t="s">
        <v>6467</v>
      </c>
      <c r="H7339" s="634">
        <v>44763</v>
      </c>
      <c r="I7339" s="628">
        <f t="shared" si="95"/>
        <v>44763</v>
      </c>
      <c r="J7339" s="632"/>
    </row>
    <row r="7340" spans="1:10" s="243" customFormat="1">
      <c r="A7340" s="635" t="s">
        <v>2785</v>
      </c>
      <c r="B7340" s="415" t="s">
        <v>2725</v>
      </c>
      <c r="C7340" s="313" t="s">
        <v>2726</v>
      </c>
      <c r="D7340" s="629">
        <v>2637</v>
      </c>
      <c r="E7340" s="451">
        <v>8000</v>
      </c>
      <c r="F7340" s="630" t="s">
        <v>6856</v>
      </c>
      <c r="G7340" s="313" t="s">
        <v>6467</v>
      </c>
      <c r="H7340" s="634">
        <v>44763</v>
      </c>
      <c r="I7340" s="628">
        <f t="shared" si="95"/>
        <v>44763</v>
      </c>
      <c r="J7340" s="632"/>
    </row>
    <row r="7341" spans="1:10" s="243" customFormat="1">
      <c r="A7341" s="635" t="s">
        <v>2767</v>
      </c>
      <c r="B7341" s="415" t="s">
        <v>2725</v>
      </c>
      <c r="C7341" s="313" t="s">
        <v>2726</v>
      </c>
      <c r="D7341" s="629">
        <v>2638</v>
      </c>
      <c r="E7341" s="451">
        <v>30000</v>
      </c>
      <c r="F7341" s="630" t="s">
        <v>6857</v>
      </c>
      <c r="G7341" s="313" t="s">
        <v>6467</v>
      </c>
      <c r="H7341" s="634">
        <v>44763</v>
      </c>
      <c r="I7341" s="628">
        <f t="shared" si="95"/>
        <v>44763</v>
      </c>
      <c r="J7341" s="632"/>
    </row>
    <row r="7342" spans="1:10" s="243" customFormat="1">
      <c r="A7342" s="635" t="s">
        <v>2791</v>
      </c>
      <c r="B7342" s="415" t="s">
        <v>2725</v>
      </c>
      <c r="C7342" s="313" t="s">
        <v>2726</v>
      </c>
      <c r="D7342" s="629">
        <v>2639</v>
      </c>
      <c r="E7342" s="451">
        <v>10000</v>
      </c>
      <c r="F7342" s="630" t="s">
        <v>6858</v>
      </c>
      <c r="G7342" s="313" t="s">
        <v>6467</v>
      </c>
      <c r="H7342" s="634">
        <v>44763</v>
      </c>
      <c r="I7342" s="628">
        <f t="shared" si="95"/>
        <v>44763</v>
      </c>
      <c r="J7342" s="632"/>
    </row>
    <row r="7343" spans="1:10" s="243" customFormat="1">
      <c r="A7343" s="635" t="s">
        <v>2766</v>
      </c>
      <c r="B7343" s="415" t="s">
        <v>2725</v>
      </c>
      <c r="C7343" s="313" t="s">
        <v>2726</v>
      </c>
      <c r="D7343" s="629">
        <v>2640</v>
      </c>
      <c r="E7343" s="451">
        <v>14000</v>
      </c>
      <c r="F7343" s="630" t="s">
        <v>6859</v>
      </c>
      <c r="G7343" s="313" t="s">
        <v>6467</v>
      </c>
      <c r="H7343" s="634">
        <v>44763</v>
      </c>
      <c r="I7343" s="628">
        <f t="shared" si="95"/>
        <v>44763</v>
      </c>
      <c r="J7343" s="632"/>
    </row>
    <row r="7344" spans="1:10" s="243" customFormat="1" ht="23.25">
      <c r="A7344" s="635" t="s">
        <v>2744</v>
      </c>
      <c r="B7344" s="415" t="s">
        <v>2725</v>
      </c>
      <c r="C7344" s="313" t="s">
        <v>2726</v>
      </c>
      <c r="D7344" s="629">
        <v>2641</v>
      </c>
      <c r="E7344" s="451">
        <v>3250</v>
      </c>
      <c r="F7344" s="630" t="s">
        <v>6563</v>
      </c>
      <c r="G7344" s="313" t="s">
        <v>6467</v>
      </c>
      <c r="H7344" s="634">
        <v>44763</v>
      </c>
      <c r="I7344" s="628">
        <f t="shared" si="95"/>
        <v>44763</v>
      </c>
      <c r="J7344" s="632"/>
    </row>
    <row r="7345" spans="1:10" s="243" customFormat="1" ht="34.9">
      <c r="A7345" s="635" t="s">
        <v>2866</v>
      </c>
      <c r="B7345" s="415" t="s">
        <v>2732</v>
      </c>
      <c r="C7345" s="313" t="s">
        <v>2726</v>
      </c>
      <c r="D7345" s="629" t="s">
        <v>6860</v>
      </c>
      <c r="E7345" s="451">
        <v>66532.240000000005</v>
      </c>
      <c r="F7345" s="630" t="s">
        <v>6861</v>
      </c>
      <c r="G7345" s="313" t="s">
        <v>6467</v>
      </c>
      <c r="H7345" s="634">
        <v>44763</v>
      </c>
      <c r="I7345" s="628">
        <f t="shared" si="95"/>
        <v>44763</v>
      </c>
      <c r="J7345" s="632"/>
    </row>
    <row r="7346" spans="1:10" s="243" customFormat="1">
      <c r="A7346" s="635" t="s">
        <v>2808</v>
      </c>
      <c r="B7346" s="415" t="s">
        <v>2725</v>
      </c>
      <c r="C7346" s="313" t="s">
        <v>2726</v>
      </c>
      <c r="D7346" s="629">
        <v>2643</v>
      </c>
      <c r="E7346" s="451">
        <v>36000</v>
      </c>
      <c r="F7346" s="630" t="s">
        <v>6862</v>
      </c>
      <c r="G7346" s="313" t="s">
        <v>6467</v>
      </c>
      <c r="H7346" s="634">
        <v>44764</v>
      </c>
      <c r="I7346" s="628">
        <f t="shared" si="95"/>
        <v>44764</v>
      </c>
      <c r="J7346" s="632"/>
    </row>
    <row r="7347" spans="1:10" s="243" customFormat="1">
      <c r="A7347" s="635" t="s">
        <v>2773</v>
      </c>
      <c r="B7347" s="415" t="s">
        <v>2725</v>
      </c>
      <c r="C7347" s="313" t="s">
        <v>2726</v>
      </c>
      <c r="D7347" s="629">
        <v>2644</v>
      </c>
      <c r="E7347" s="451">
        <v>10000</v>
      </c>
      <c r="F7347" s="630" t="s">
        <v>3741</v>
      </c>
      <c r="G7347" s="313" t="s">
        <v>6467</v>
      </c>
      <c r="H7347" s="634">
        <v>44764</v>
      </c>
      <c r="I7347" s="628">
        <f t="shared" si="95"/>
        <v>44764</v>
      </c>
      <c r="J7347" s="632"/>
    </row>
    <row r="7348" spans="1:10" s="243" customFormat="1">
      <c r="A7348" s="635" t="s">
        <v>3081</v>
      </c>
      <c r="B7348" s="415" t="s">
        <v>2725</v>
      </c>
      <c r="C7348" s="313" t="s">
        <v>2726</v>
      </c>
      <c r="D7348" s="629">
        <v>2645</v>
      </c>
      <c r="E7348" s="451">
        <v>12000</v>
      </c>
      <c r="F7348" s="630" t="s">
        <v>6375</v>
      </c>
      <c r="G7348" s="313" t="s">
        <v>6467</v>
      </c>
      <c r="H7348" s="634">
        <v>44764</v>
      </c>
      <c r="I7348" s="628">
        <f t="shared" si="95"/>
        <v>44764</v>
      </c>
      <c r="J7348" s="632"/>
    </row>
    <row r="7349" spans="1:10" s="243" customFormat="1">
      <c r="A7349" s="635" t="s">
        <v>2785</v>
      </c>
      <c r="B7349" s="415" t="s">
        <v>2725</v>
      </c>
      <c r="C7349" s="313" t="s">
        <v>2726</v>
      </c>
      <c r="D7349" s="629">
        <v>2646</v>
      </c>
      <c r="E7349" s="451">
        <v>10000</v>
      </c>
      <c r="F7349" s="630" t="s">
        <v>4104</v>
      </c>
      <c r="G7349" s="313" t="s">
        <v>6467</v>
      </c>
      <c r="H7349" s="634">
        <v>44764</v>
      </c>
      <c r="I7349" s="628">
        <f t="shared" si="95"/>
        <v>44764</v>
      </c>
      <c r="J7349" s="632"/>
    </row>
    <row r="7350" spans="1:10" s="243" customFormat="1">
      <c r="A7350" s="635" t="s">
        <v>2773</v>
      </c>
      <c r="B7350" s="415" t="s">
        <v>2725</v>
      </c>
      <c r="C7350" s="313" t="s">
        <v>2726</v>
      </c>
      <c r="D7350" s="629">
        <v>2647</v>
      </c>
      <c r="E7350" s="451">
        <v>24000</v>
      </c>
      <c r="F7350" s="630" t="s">
        <v>6478</v>
      </c>
      <c r="G7350" s="313" t="s">
        <v>6467</v>
      </c>
      <c r="H7350" s="634">
        <v>44764</v>
      </c>
      <c r="I7350" s="628">
        <f t="shared" si="95"/>
        <v>44764</v>
      </c>
      <c r="J7350" s="632"/>
    </row>
    <row r="7351" spans="1:10" s="243" customFormat="1">
      <c r="A7351" s="635" t="s">
        <v>2977</v>
      </c>
      <c r="B7351" s="415" t="s">
        <v>2725</v>
      </c>
      <c r="C7351" s="313" t="s">
        <v>2726</v>
      </c>
      <c r="D7351" s="629">
        <v>2648</v>
      </c>
      <c r="E7351" s="451">
        <v>36000</v>
      </c>
      <c r="F7351" s="630" t="s">
        <v>6863</v>
      </c>
      <c r="G7351" s="313" t="s">
        <v>6467</v>
      </c>
      <c r="H7351" s="634">
        <v>44764</v>
      </c>
      <c r="I7351" s="628">
        <f t="shared" si="95"/>
        <v>44764</v>
      </c>
      <c r="J7351" s="632"/>
    </row>
    <row r="7352" spans="1:10" s="243" customFormat="1">
      <c r="A7352" s="635" t="s">
        <v>2773</v>
      </c>
      <c r="B7352" s="415" t="s">
        <v>2725</v>
      </c>
      <c r="C7352" s="313" t="s">
        <v>2726</v>
      </c>
      <c r="D7352" s="629">
        <v>2649</v>
      </c>
      <c r="E7352" s="451">
        <v>16000</v>
      </c>
      <c r="F7352" s="630" t="s">
        <v>6488</v>
      </c>
      <c r="G7352" s="313" t="s">
        <v>6467</v>
      </c>
      <c r="H7352" s="634">
        <v>44764</v>
      </c>
      <c r="I7352" s="628">
        <f t="shared" si="95"/>
        <v>44764</v>
      </c>
      <c r="J7352" s="632"/>
    </row>
    <row r="7353" spans="1:10" s="243" customFormat="1">
      <c r="A7353" s="635" t="s">
        <v>2977</v>
      </c>
      <c r="B7353" s="415" t="s">
        <v>2725</v>
      </c>
      <c r="C7353" s="313" t="s">
        <v>2726</v>
      </c>
      <c r="D7353" s="629">
        <v>2650</v>
      </c>
      <c r="E7353" s="451">
        <v>20000</v>
      </c>
      <c r="F7353" s="630" t="s">
        <v>3280</v>
      </c>
      <c r="G7353" s="313" t="s">
        <v>6467</v>
      </c>
      <c r="H7353" s="634">
        <v>44764</v>
      </c>
      <c r="I7353" s="628">
        <f t="shared" si="95"/>
        <v>44764</v>
      </c>
      <c r="J7353" s="632"/>
    </row>
    <row r="7354" spans="1:10" s="243" customFormat="1">
      <c r="A7354" s="635" t="s">
        <v>2768</v>
      </c>
      <c r="B7354" s="415" t="s">
        <v>2725</v>
      </c>
      <c r="C7354" s="313" t="s">
        <v>2726</v>
      </c>
      <c r="D7354" s="629">
        <v>2651</v>
      </c>
      <c r="E7354" s="451">
        <v>9000</v>
      </c>
      <c r="F7354" s="630" t="s">
        <v>2778</v>
      </c>
      <c r="G7354" s="313" t="s">
        <v>6467</v>
      </c>
      <c r="H7354" s="634">
        <v>44764</v>
      </c>
      <c r="I7354" s="628">
        <f t="shared" si="95"/>
        <v>44764</v>
      </c>
      <c r="J7354" s="632"/>
    </row>
    <row r="7355" spans="1:10" s="243" customFormat="1">
      <c r="A7355" s="635" t="s">
        <v>2768</v>
      </c>
      <c r="B7355" s="415" t="s">
        <v>2725</v>
      </c>
      <c r="C7355" s="313" t="s">
        <v>2726</v>
      </c>
      <c r="D7355" s="629">
        <v>2652</v>
      </c>
      <c r="E7355" s="451">
        <v>16000</v>
      </c>
      <c r="F7355" s="630" t="s">
        <v>6577</v>
      </c>
      <c r="G7355" s="313" t="s">
        <v>6467</v>
      </c>
      <c r="H7355" s="634">
        <v>44764</v>
      </c>
      <c r="I7355" s="628">
        <f t="shared" si="95"/>
        <v>44764</v>
      </c>
      <c r="J7355" s="632"/>
    </row>
    <row r="7356" spans="1:10" s="243" customFormat="1">
      <c r="A7356" s="635" t="s">
        <v>2745</v>
      </c>
      <c r="B7356" s="415" t="s">
        <v>2831</v>
      </c>
      <c r="C7356" s="313" t="s">
        <v>2726</v>
      </c>
      <c r="D7356" s="629" t="s">
        <v>6776</v>
      </c>
      <c r="E7356" s="451">
        <v>330000</v>
      </c>
      <c r="F7356" s="630" t="s">
        <v>6864</v>
      </c>
      <c r="G7356" s="313" t="s">
        <v>6467</v>
      </c>
      <c r="H7356" s="634">
        <v>44764</v>
      </c>
      <c r="I7356" s="628">
        <f t="shared" si="95"/>
        <v>44764</v>
      </c>
      <c r="J7356" s="632"/>
    </row>
    <row r="7357" spans="1:10" s="243" customFormat="1" ht="23.25">
      <c r="A7357" s="635" t="s">
        <v>2745</v>
      </c>
      <c r="B7357" s="415" t="s">
        <v>2831</v>
      </c>
      <c r="C7357" s="313" t="s">
        <v>2726</v>
      </c>
      <c r="D7357" s="629" t="s">
        <v>6531</v>
      </c>
      <c r="E7357" s="451">
        <v>53564.3</v>
      </c>
      <c r="F7357" s="630" t="s">
        <v>3446</v>
      </c>
      <c r="G7357" s="313" t="s">
        <v>6467</v>
      </c>
      <c r="H7357" s="634">
        <v>44764</v>
      </c>
      <c r="I7357" s="628">
        <f t="shared" si="95"/>
        <v>44764</v>
      </c>
      <c r="J7357" s="632"/>
    </row>
    <row r="7358" spans="1:10" s="243" customFormat="1" ht="23.25">
      <c r="A7358" s="635" t="s">
        <v>3484</v>
      </c>
      <c r="B7358" s="415" t="s">
        <v>2725</v>
      </c>
      <c r="C7358" s="313" t="s">
        <v>2726</v>
      </c>
      <c r="D7358" s="629">
        <v>2655</v>
      </c>
      <c r="E7358" s="451">
        <v>4260.1899999999996</v>
      </c>
      <c r="F7358" s="630" t="s">
        <v>3757</v>
      </c>
      <c r="G7358" s="313" t="s">
        <v>6467</v>
      </c>
      <c r="H7358" s="634">
        <v>44764</v>
      </c>
      <c r="I7358" s="628">
        <f t="shared" si="95"/>
        <v>44764</v>
      </c>
      <c r="J7358" s="632"/>
    </row>
    <row r="7359" spans="1:10" s="243" customFormat="1" ht="23.25">
      <c r="A7359" s="635" t="s">
        <v>3088</v>
      </c>
      <c r="B7359" s="415" t="s">
        <v>2732</v>
      </c>
      <c r="C7359" s="313" t="s">
        <v>2726</v>
      </c>
      <c r="D7359" s="629" t="s">
        <v>6865</v>
      </c>
      <c r="E7359" s="451">
        <v>42044.6</v>
      </c>
      <c r="F7359" s="630" t="s">
        <v>4027</v>
      </c>
      <c r="G7359" s="313" t="s">
        <v>6467</v>
      </c>
      <c r="H7359" s="634">
        <v>44764</v>
      </c>
      <c r="I7359" s="628">
        <f t="shared" si="95"/>
        <v>44764</v>
      </c>
      <c r="J7359" s="632"/>
    </row>
    <row r="7360" spans="1:10" s="243" customFormat="1" ht="23.25">
      <c r="A7360" s="635" t="s">
        <v>4001</v>
      </c>
      <c r="B7360" s="415" t="s">
        <v>2725</v>
      </c>
      <c r="C7360" s="313" t="s">
        <v>2726</v>
      </c>
      <c r="D7360" s="629">
        <v>2657</v>
      </c>
      <c r="E7360" s="451">
        <v>33000</v>
      </c>
      <c r="F7360" s="630" t="s">
        <v>3039</v>
      </c>
      <c r="G7360" s="313" t="s">
        <v>6467</v>
      </c>
      <c r="H7360" s="634">
        <v>44764</v>
      </c>
      <c r="I7360" s="628">
        <f t="shared" si="95"/>
        <v>44764</v>
      </c>
      <c r="J7360" s="632"/>
    </row>
    <row r="7361" spans="1:10" s="243" customFormat="1">
      <c r="A7361" s="635" t="s">
        <v>2773</v>
      </c>
      <c r="B7361" s="415" t="s">
        <v>2725</v>
      </c>
      <c r="C7361" s="313" t="s">
        <v>2726</v>
      </c>
      <c r="D7361" s="629">
        <v>2658</v>
      </c>
      <c r="E7361" s="451">
        <v>24000</v>
      </c>
      <c r="F7361" s="630" t="s">
        <v>6564</v>
      </c>
      <c r="G7361" s="313" t="s">
        <v>6467</v>
      </c>
      <c r="H7361" s="634">
        <v>44764</v>
      </c>
      <c r="I7361" s="628">
        <f t="shared" si="95"/>
        <v>44764</v>
      </c>
      <c r="J7361" s="632"/>
    </row>
    <row r="7362" spans="1:10" s="243" customFormat="1">
      <c r="A7362" s="635" t="s">
        <v>2767</v>
      </c>
      <c r="B7362" s="415" t="s">
        <v>2725</v>
      </c>
      <c r="C7362" s="313" t="s">
        <v>2726</v>
      </c>
      <c r="D7362" s="629">
        <v>2659</v>
      </c>
      <c r="E7362" s="451">
        <v>20000</v>
      </c>
      <c r="F7362" s="630" t="s">
        <v>6866</v>
      </c>
      <c r="G7362" s="313" t="s">
        <v>6467</v>
      </c>
      <c r="H7362" s="634">
        <v>44764</v>
      </c>
      <c r="I7362" s="628">
        <f t="shared" si="95"/>
        <v>44764</v>
      </c>
      <c r="J7362" s="632"/>
    </row>
    <row r="7363" spans="1:10" s="243" customFormat="1">
      <c r="A7363" s="635" t="s">
        <v>2797</v>
      </c>
      <c r="B7363" s="415" t="s">
        <v>2725</v>
      </c>
      <c r="C7363" s="313" t="s">
        <v>2726</v>
      </c>
      <c r="D7363" s="629">
        <v>2660</v>
      </c>
      <c r="E7363" s="451">
        <v>20000</v>
      </c>
      <c r="F7363" s="630" t="s">
        <v>6867</v>
      </c>
      <c r="G7363" s="313" t="s">
        <v>6467</v>
      </c>
      <c r="H7363" s="634">
        <v>44764</v>
      </c>
      <c r="I7363" s="628">
        <f t="shared" si="95"/>
        <v>44764</v>
      </c>
      <c r="J7363" s="632"/>
    </row>
    <row r="7364" spans="1:10" s="243" customFormat="1">
      <c r="A7364" s="635" t="s">
        <v>2773</v>
      </c>
      <c r="B7364" s="415" t="s">
        <v>2725</v>
      </c>
      <c r="C7364" s="313" t="s">
        <v>2726</v>
      </c>
      <c r="D7364" s="629">
        <v>2661</v>
      </c>
      <c r="E7364" s="451">
        <v>24000</v>
      </c>
      <c r="F7364" s="630" t="s">
        <v>6554</v>
      </c>
      <c r="G7364" s="313" t="s">
        <v>6467</v>
      </c>
      <c r="H7364" s="634">
        <v>44764</v>
      </c>
      <c r="I7364" s="628">
        <f t="shared" si="95"/>
        <v>44764</v>
      </c>
      <c r="J7364" s="632"/>
    </row>
    <row r="7365" spans="1:10" s="243" customFormat="1">
      <c r="A7365" s="635" t="s">
        <v>2825</v>
      </c>
      <c r="B7365" s="415" t="s">
        <v>2725</v>
      </c>
      <c r="C7365" s="313" t="s">
        <v>2726</v>
      </c>
      <c r="D7365" s="629">
        <v>2662</v>
      </c>
      <c r="E7365" s="451">
        <v>36000</v>
      </c>
      <c r="F7365" s="630" t="s">
        <v>6570</v>
      </c>
      <c r="G7365" s="313" t="s">
        <v>6467</v>
      </c>
      <c r="H7365" s="634">
        <v>44764</v>
      </c>
      <c r="I7365" s="628">
        <f t="shared" si="95"/>
        <v>44764</v>
      </c>
      <c r="J7365" s="632"/>
    </row>
    <row r="7366" spans="1:10" s="243" customFormat="1">
      <c r="A7366" s="635" t="s">
        <v>2766</v>
      </c>
      <c r="B7366" s="415" t="s">
        <v>2725</v>
      </c>
      <c r="C7366" s="313" t="s">
        <v>2726</v>
      </c>
      <c r="D7366" s="629">
        <v>2663</v>
      </c>
      <c r="E7366" s="451">
        <v>20000</v>
      </c>
      <c r="F7366" s="630" t="s">
        <v>6868</v>
      </c>
      <c r="G7366" s="313" t="s">
        <v>6467</v>
      </c>
      <c r="H7366" s="634">
        <v>44764</v>
      </c>
      <c r="I7366" s="628">
        <f t="shared" ref="I7366:I7429" si="96">H7366+0</f>
        <v>44764</v>
      </c>
      <c r="J7366" s="632"/>
    </row>
    <row r="7367" spans="1:10" s="243" customFormat="1" ht="23.25">
      <c r="A7367" s="635" t="s">
        <v>2724</v>
      </c>
      <c r="B7367" s="415" t="s">
        <v>2725</v>
      </c>
      <c r="C7367" s="313" t="s">
        <v>2726</v>
      </c>
      <c r="D7367" s="629">
        <v>2664</v>
      </c>
      <c r="E7367" s="451">
        <v>14000</v>
      </c>
      <c r="F7367" s="630" t="s">
        <v>6869</v>
      </c>
      <c r="G7367" s="313" t="s">
        <v>6467</v>
      </c>
      <c r="H7367" s="634">
        <v>44764</v>
      </c>
      <c r="I7367" s="628">
        <f t="shared" si="96"/>
        <v>44764</v>
      </c>
      <c r="J7367" s="632"/>
    </row>
    <row r="7368" spans="1:10" s="243" customFormat="1">
      <c r="A7368" s="635" t="s">
        <v>2773</v>
      </c>
      <c r="B7368" s="415" t="s">
        <v>2725</v>
      </c>
      <c r="C7368" s="313" t="s">
        <v>2726</v>
      </c>
      <c r="D7368" s="629">
        <v>2665</v>
      </c>
      <c r="E7368" s="451">
        <v>14000</v>
      </c>
      <c r="F7368" s="630" t="s">
        <v>3419</v>
      </c>
      <c r="G7368" s="313" t="s">
        <v>6467</v>
      </c>
      <c r="H7368" s="634">
        <v>44767</v>
      </c>
      <c r="I7368" s="628">
        <f t="shared" si="96"/>
        <v>44767</v>
      </c>
      <c r="J7368" s="632"/>
    </row>
    <row r="7369" spans="1:10" s="243" customFormat="1">
      <c r="A7369" s="635" t="s">
        <v>2773</v>
      </c>
      <c r="B7369" s="415" t="s">
        <v>2725</v>
      </c>
      <c r="C7369" s="313" t="s">
        <v>2726</v>
      </c>
      <c r="D7369" s="629">
        <v>2666</v>
      </c>
      <c r="E7369" s="451">
        <v>15000</v>
      </c>
      <c r="F7369" s="630" t="s">
        <v>6490</v>
      </c>
      <c r="G7369" s="313" t="s">
        <v>6467</v>
      </c>
      <c r="H7369" s="634">
        <v>44767</v>
      </c>
      <c r="I7369" s="628">
        <f t="shared" si="96"/>
        <v>44767</v>
      </c>
      <c r="J7369" s="632"/>
    </row>
    <row r="7370" spans="1:10" s="243" customFormat="1" ht="23.25">
      <c r="A7370" s="635" t="s">
        <v>2808</v>
      </c>
      <c r="B7370" s="415" t="s">
        <v>2831</v>
      </c>
      <c r="C7370" s="313" t="s">
        <v>2726</v>
      </c>
      <c r="D7370" s="629">
        <v>0</v>
      </c>
      <c r="E7370" s="451">
        <v>40000</v>
      </c>
      <c r="F7370" s="630" t="s">
        <v>3394</v>
      </c>
      <c r="G7370" s="313" t="s">
        <v>6467</v>
      </c>
      <c r="H7370" s="634">
        <v>44767</v>
      </c>
      <c r="I7370" s="628">
        <f t="shared" si="96"/>
        <v>44767</v>
      </c>
      <c r="J7370" s="632"/>
    </row>
    <row r="7371" spans="1:10" s="243" customFormat="1">
      <c r="A7371" s="635" t="s">
        <v>2808</v>
      </c>
      <c r="B7371" s="415" t="s">
        <v>2725</v>
      </c>
      <c r="C7371" s="313" t="s">
        <v>2726</v>
      </c>
      <c r="D7371" s="629">
        <v>2668</v>
      </c>
      <c r="E7371" s="451">
        <v>24000</v>
      </c>
      <c r="F7371" s="630" t="s">
        <v>3413</v>
      </c>
      <c r="G7371" s="313" t="s">
        <v>6467</v>
      </c>
      <c r="H7371" s="634">
        <v>44767</v>
      </c>
      <c r="I7371" s="628">
        <f t="shared" si="96"/>
        <v>44767</v>
      </c>
      <c r="J7371" s="632"/>
    </row>
    <row r="7372" spans="1:10" s="243" customFormat="1">
      <c r="A7372" s="635" t="s">
        <v>2785</v>
      </c>
      <c r="B7372" s="415" t="s">
        <v>2725</v>
      </c>
      <c r="C7372" s="313" t="s">
        <v>2726</v>
      </c>
      <c r="D7372" s="629">
        <v>2669</v>
      </c>
      <c r="E7372" s="451">
        <v>8000</v>
      </c>
      <c r="F7372" s="630" t="s">
        <v>4116</v>
      </c>
      <c r="G7372" s="313" t="s">
        <v>6467</v>
      </c>
      <c r="H7372" s="634">
        <v>44767</v>
      </c>
      <c r="I7372" s="628">
        <f t="shared" si="96"/>
        <v>44767</v>
      </c>
      <c r="J7372" s="632"/>
    </row>
    <row r="7373" spans="1:10" s="243" customFormat="1">
      <c r="A7373" s="635" t="s">
        <v>2849</v>
      </c>
      <c r="B7373" s="415" t="s">
        <v>2725</v>
      </c>
      <c r="C7373" s="313" t="s">
        <v>2726</v>
      </c>
      <c r="D7373" s="629">
        <v>2670</v>
      </c>
      <c r="E7373" s="451">
        <v>36000</v>
      </c>
      <c r="F7373" s="630" t="s">
        <v>6559</v>
      </c>
      <c r="G7373" s="313" t="s">
        <v>6467</v>
      </c>
      <c r="H7373" s="634">
        <v>44767</v>
      </c>
      <c r="I7373" s="628">
        <f t="shared" si="96"/>
        <v>44767</v>
      </c>
      <c r="J7373" s="632"/>
    </row>
    <row r="7374" spans="1:10" s="243" customFormat="1" ht="23.25">
      <c r="A7374" s="635" t="s">
        <v>2789</v>
      </c>
      <c r="B7374" s="415" t="s">
        <v>2725</v>
      </c>
      <c r="C7374" s="313" t="s">
        <v>2726</v>
      </c>
      <c r="D7374" s="629">
        <v>2671</v>
      </c>
      <c r="E7374" s="451">
        <v>20000</v>
      </c>
      <c r="F7374" s="630" t="s">
        <v>2979</v>
      </c>
      <c r="G7374" s="313" t="s">
        <v>6467</v>
      </c>
      <c r="H7374" s="634">
        <v>44767</v>
      </c>
      <c r="I7374" s="628">
        <f t="shared" si="96"/>
        <v>44767</v>
      </c>
      <c r="J7374" s="632"/>
    </row>
    <row r="7375" spans="1:10" s="243" customFormat="1">
      <c r="A7375" s="635" t="s">
        <v>2825</v>
      </c>
      <c r="B7375" s="415" t="s">
        <v>2725</v>
      </c>
      <c r="C7375" s="313" t="s">
        <v>2726</v>
      </c>
      <c r="D7375" s="629">
        <v>2672</v>
      </c>
      <c r="E7375" s="451">
        <v>36000</v>
      </c>
      <c r="F7375" s="630" t="s">
        <v>2827</v>
      </c>
      <c r="G7375" s="313" t="s">
        <v>6467</v>
      </c>
      <c r="H7375" s="634">
        <v>44767</v>
      </c>
      <c r="I7375" s="628">
        <f t="shared" si="96"/>
        <v>44767</v>
      </c>
      <c r="J7375" s="632"/>
    </row>
    <row r="7376" spans="1:10" s="243" customFormat="1" ht="23.25">
      <c r="A7376" s="635" t="s">
        <v>6622</v>
      </c>
      <c r="B7376" s="415" t="s">
        <v>2725</v>
      </c>
      <c r="C7376" s="313" t="s">
        <v>2726</v>
      </c>
      <c r="D7376" s="629">
        <v>2673</v>
      </c>
      <c r="E7376" s="451">
        <v>10000</v>
      </c>
      <c r="F7376" s="630" t="s">
        <v>6715</v>
      </c>
      <c r="G7376" s="313" t="s">
        <v>6467</v>
      </c>
      <c r="H7376" s="634">
        <v>44768</v>
      </c>
      <c r="I7376" s="628">
        <f t="shared" si="96"/>
        <v>44768</v>
      </c>
      <c r="J7376" s="632"/>
    </row>
    <row r="7377" spans="1:10" s="243" customFormat="1">
      <c r="A7377" s="635" t="s">
        <v>2866</v>
      </c>
      <c r="B7377" s="415" t="s">
        <v>2732</v>
      </c>
      <c r="C7377" s="313" t="s">
        <v>2726</v>
      </c>
      <c r="D7377" s="629" t="s">
        <v>3235</v>
      </c>
      <c r="E7377" s="451">
        <v>2793969.04</v>
      </c>
      <c r="F7377" s="630" t="s">
        <v>3236</v>
      </c>
      <c r="G7377" s="313" t="s">
        <v>6467</v>
      </c>
      <c r="H7377" s="634">
        <v>44768</v>
      </c>
      <c r="I7377" s="628">
        <f t="shared" si="96"/>
        <v>44768</v>
      </c>
      <c r="J7377" s="632"/>
    </row>
    <row r="7378" spans="1:10" s="243" customFormat="1">
      <c r="A7378" s="635" t="s">
        <v>2968</v>
      </c>
      <c r="B7378" s="415" t="s">
        <v>2725</v>
      </c>
      <c r="C7378" s="313" t="s">
        <v>2726</v>
      </c>
      <c r="D7378" s="629">
        <v>2675</v>
      </c>
      <c r="E7378" s="451">
        <v>17500</v>
      </c>
      <c r="F7378" s="630" t="s">
        <v>4109</v>
      </c>
      <c r="G7378" s="313" t="s">
        <v>6467</v>
      </c>
      <c r="H7378" s="634">
        <v>44768</v>
      </c>
      <c r="I7378" s="628">
        <f t="shared" si="96"/>
        <v>44768</v>
      </c>
      <c r="J7378" s="632"/>
    </row>
    <row r="7379" spans="1:10" s="243" customFormat="1">
      <c r="A7379" s="635" t="s">
        <v>2950</v>
      </c>
      <c r="B7379" s="415" t="s">
        <v>2725</v>
      </c>
      <c r="C7379" s="313" t="s">
        <v>2726</v>
      </c>
      <c r="D7379" s="629">
        <v>2676</v>
      </c>
      <c r="E7379" s="451">
        <v>853.15</v>
      </c>
      <c r="F7379" s="630" t="s">
        <v>3496</v>
      </c>
      <c r="G7379" s="313" t="s">
        <v>6467</v>
      </c>
      <c r="H7379" s="634">
        <v>44768</v>
      </c>
      <c r="I7379" s="628">
        <f t="shared" si="96"/>
        <v>44768</v>
      </c>
      <c r="J7379" s="632"/>
    </row>
    <row r="7380" spans="1:10" s="243" customFormat="1">
      <c r="A7380" s="635" t="s">
        <v>2950</v>
      </c>
      <c r="B7380" s="415" t="s">
        <v>2725</v>
      </c>
      <c r="C7380" s="313" t="s">
        <v>2726</v>
      </c>
      <c r="D7380" s="629">
        <v>2677</v>
      </c>
      <c r="E7380" s="451">
        <v>7440.44</v>
      </c>
      <c r="F7380" s="630" t="s">
        <v>3496</v>
      </c>
      <c r="G7380" s="313" t="s">
        <v>6467</v>
      </c>
      <c r="H7380" s="634">
        <v>44768</v>
      </c>
      <c r="I7380" s="628">
        <f t="shared" si="96"/>
        <v>44768</v>
      </c>
      <c r="J7380" s="632"/>
    </row>
    <row r="7381" spans="1:10" s="243" customFormat="1">
      <c r="A7381" s="635" t="s">
        <v>2950</v>
      </c>
      <c r="B7381" s="415" t="s">
        <v>2725</v>
      </c>
      <c r="C7381" s="313" t="s">
        <v>2726</v>
      </c>
      <c r="D7381" s="629">
        <v>2678</v>
      </c>
      <c r="E7381" s="451">
        <v>20680.080000000002</v>
      </c>
      <c r="F7381" s="630" t="s">
        <v>3496</v>
      </c>
      <c r="G7381" s="313" t="s">
        <v>6467</v>
      </c>
      <c r="H7381" s="634">
        <v>44768</v>
      </c>
      <c r="I7381" s="628">
        <f t="shared" si="96"/>
        <v>44768</v>
      </c>
      <c r="J7381" s="632"/>
    </row>
    <row r="7382" spans="1:10" s="243" customFormat="1">
      <c r="A7382" s="635" t="s">
        <v>2767</v>
      </c>
      <c r="B7382" s="415" t="s">
        <v>2725</v>
      </c>
      <c r="C7382" s="313" t="s">
        <v>2726</v>
      </c>
      <c r="D7382" s="629">
        <v>2679</v>
      </c>
      <c r="E7382" s="451">
        <v>22000</v>
      </c>
      <c r="F7382" s="630" t="s">
        <v>6545</v>
      </c>
      <c r="G7382" s="313" t="s">
        <v>6467</v>
      </c>
      <c r="H7382" s="634">
        <v>44768</v>
      </c>
      <c r="I7382" s="628">
        <f t="shared" si="96"/>
        <v>44768</v>
      </c>
      <c r="J7382" s="632"/>
    </row>
    <row r="7383" spans="1:10" s="243" customFormat="1" ht="23.25">
      <c r="A7383" s="635" t="s">
        <v>6274</v>
      </c>
      <c r="B7383" s="415" t="s">
        <v>2725</v>
      </c>
      <c r="C7383" s="313" t="s">
        <v>2726</v>
      </c>
      <c r="D7383" s="629">
        <v>2680</v>
      </c>
      <c r="E7383" s="451">
        <v>36000</v>
      </c>
      <c r="F7383" s="630" t="s">
        <v>6690</v>
      </c>
      <c r="G7383" s="313" t="s">
        <v>6467</v>
      </c>
      <c r="H7383" s="634">
        <v>44768</v>
      </c>
      <c r="I7383" s="628">
        <f t="shared" si="96"/>
        <v>44768</v>
      </c>
      <c r="J7383" s="632"/>
    </row>
    <row r="7384" spans="1:10" s="243" customFormat="1">
      <c r="A7384" s="635" t="s">
        <v>2766</v>
      </c>
      <c r="B7384" s="415" t="s">
        <v>2725</v>
      </c>
      <c r="C7384" s="313" t="s">
        <v>2726</v>
      </c>
      <c r="D7384" s="629">
        <v>2681</v>
      </c>
      <c r="E7384" s="451">
        <v>20000</v>
      </c>
      <c r="F7384" s="630" t="s">
        <v>3297</v>
      </c>
      <c r="G7384" s="313" t="s">
        <v>6467</v>
      </c>
      <c r="H7384" s="634">
        <v>44768</v>
      </c>
      <c r="I7384" s="628">
        <f t="shared" si="96"/>
        <v>44768</v>
      </c>
      <c r="J7384" s="632"/>
    </row>
    <row r="7385" spans="1:10" s="243" customFormat="1">
      <c r="A7385" s="635" t="s">
        <v>3307</v>
      </c>
      <c r="B7385" s="415" t="s">
        <v>2725</v>
      </c>
      <c r="C7385" s="313" t="s">
        <v>2726</v>
      </c>
      <c r="D7385" s="629">
        <v>2682</v>
      </c>
      <c r="E7385" s="451">
        <v>14000</v>
      </c>
      <c r="F7385" s="630" t="s">
        <v>6349</v>
      </c>
      <c r="G7385" s="313" t="s">
        <v>6467</v>
      </c>
      <c r="H7385" s="634">
        <v>44768</v>
      </c>
      <c r="I7385" s="628">
        <f t="shared" si="96"/>
        <v>44768</v>
      </c>
      <c r="J7385" s="632"/>
    </row>
    <row r="7386" spans="1:10" s="243" customFormat="1" ht="23.25">
      <c r="A7386" s="635" t="s">
        <v>2785</v>
      </c>
      <c r="B7386" s="415" t="s">
        <v>2725</v>
      </c>
      <c r="C7386" s="313" t="s">
        <v>2726</v>
      </c>
      <c r="D7386" s="629">
        <v>2683</v>
      </c>
      <c r="E7386" s="451">
        <v>15000</v>
      </c>
      <c r="F7386" s="630" t="s">
        <v>6870</v>
      </c>
      <c r="G7386" s="313" t="s">
        <v>6467</v>
      </c>
      <c r="H7386" s="634">
        <v>44768</v>
      </c>
      <c r="I7386" s="628">
        <f t="shared" si="96"/>
        <v>44768</v>
      </c>
      <c r="J7386" s="632"/>
    </row>
    <row r="7387" spans="1:10" s="243" customFormat="1" ht="23.25">
      <c r="A7387" s="635" t="s">
        <v>6619</v>
      </c>
      <c r="B7387" s="415" t="s">
        <v>2732</v>
      </c>
      <c r="C7387" s="313" t="s">
        <v>2726</v>
      </c>
      <c r="D7387" s="629" t="s">
        <v>6871</v>
      </c>
      <c r="E7387" s="451">
        <v>145728</v>
      </c>
      <c r="F7387" s="630" t="s">
        <v>3842</v>
      </c>
      <c r="G7387" s="313" t="s">
        <v>6467</v>
      </c>
      <c r="H7387" s="634">
        <v>44768</v>
      </c>
      <c r="I7387" s="628">
        <f t="shared" si="96"/>
        <v>44768</v>
      </c>
      <c r="J7387" s="632"/>
    </row>
    <row r="7388" spans="1:10" s="243" customFormat="1">
      <c r="A7388" s="635" t="s">
        <v>3520</v>
      </c>
      <c r="B7388" s="415" t="s">
        <v>2725</v>
      </c>
      <c r="C7388" s="313" t="s">
        <v>2726</v>
      </c>
      <c r="D7388" s="629">
        <v>2685</v>
      </c>
      <c r="E7388" s="451">
        <v>36000</v>
      </c>
      <c r="F7388" s="630" t="s">
        <v>6714</v>
      </c>
      <c r="G7388" s="313" t="s">
        <v>6467</v>
      </c>
      <c r="H7388" s="634">
        <v>44768</v>
      </c>
      <c r="I7388" s="628">
        <f t="shared" si="96"/>
        <v>44768</v>
      </c>
      <c r="J7388" s="632"/>
    </row>
    <row r="7389" spans="1:10" s="243" customFormat="1">
      <c r="A7389" s="635" t="s">
        <v>2768</v>
      </c>
      <c r="B7389" s="415" t="s">
        <v>2725</v>
      </c>
      <c r="C7389" s="313" t="s">
        <v>2726</v>
      </c>
      <c r="D7389" s="629">
        <v>2686</v>
      </c>
      <c r="E7389" s="451">
        <v>40000</v>
      </c>
      <c r="F7389" s="630" t="s">
        <v>6872</v>
      </c>
      <c r="G7389" s="313" t="s">
        <v>6467</v>
      </c>
      <c r="H7389" s="634">
        <v>44768</v>
      </c>
      <c r="I7389" s="628">
        <f t="shared" si="96"/>
        <v>44768</v>
      </c>
      <c r="J7389" s="632"/>
    </row>
    <row r="7390" spans="1:10" s="243" customFormat="1">
      <c r="A7390" s="635" t="s">
        <v>2785</v>
      </c>
      <c r="B7390" s="415" t="s">
        <v>2725</v>
      </c>
      <c r="C7390" s="313" t="s">
        <v>2726</v>
      </c>
      <c r="D7390" s="629">
        <v>2687</v>
      </c>
      <c r="E7390" s="451">
        <v>15000</v>
      </c>
      <c r="F7390" s="630" t="s">
        <v>3187</v>
      </c>
      <c r="G7390" s="313" t="s">
        <v>6467</v>
      </c>
      <c r="H7390" s="634">
        <v>44768</v>
      </c>
      <c r="I7390" s="628">
        <f t="shared" si="96"/>
        <v>44768</v>
      </c>
      <c r="J7390" s="632"/>
    </row>
    <row r="7391" spans="1:10" s="243" customFormat="1">
      <c r="A7391" s="635" t="s">
        <v>2785</v>
      </c>
      <c r="B7391" s="415" t="s">
        <v>2725</v>
      </c>
      <c r="C7391" s="313" t="s">
        <v>2726</v>
      </c>
      <c r="D7391" s="629">
        <v>2688</v>
      </c>
      <c r="E7391" s="451">
        <v>15000</v>
      </c>
      <c r="F7391" s="630" t="s">
        <v>3677</v>
      </c>
      <c r="G7391" s="313" t="s">
        <v>6467</v>
      </c>
      <c r="H7391" s="634">
        <v>44768</v>
      </c>
      <c r="I7391" s="628">
        <f t="shared" si="96"/>
        <v>44768</v>
      </c>
      <c r="J7391" s="632"/>
    </row>
    <row r="7392" spans="1:10" s="243" customFormat="1">
      <c r="A7392" s="635" t="s">
        <v>2785</v>
      </c>
      <c r="B7392" s="415" t="s">
        <v>2725</v>
      </c>
      <c r="C7392" s="313" t="s">
        <v>2726</v>
      </c>
      <c r="D7392" s="629">
        <v>2689</v>
      </c>
      <c r="E7392" s="451">
        <v>21000</v>
      </c>
      <c r="F7392" s="630" t="s">
        <v>3168</v>
      </c>
      <c r="G7392" s="313" t="s">
        <v>6467</v>
      </c>
      <c r="H7392" s="634">
        <v>44768</v>
      </c>
      <c r="I7392" s="628">
        <f t="shared" si="96"/>
        <v>44768</v>
      </c>
      <c r="J7392" s="632"/>
    </row>
    <row r="7393" spans="1:10" s="243" customFormat="1">
      <c r="A7393" s="635" t="s">
        <v>2737</v>
      </c>
      <c r="B7393" s="415" t="s">
        <v>2725</v>
      </c>
      <c r="C7393" s="313" t="s">
        <v>2726</v>
      </c>
      <c r="D7393" s="629">
        <v>2690</v>
      </c>
      <c r="E7393" s="451">
        <v>3500</v>
      </c>
      <c r="F7393" s="630" t="s">
        <v>6873</v>
      </c>
      <c r="G7393" s="313" t="s">
        <v>6467</v>
      </c>
      <c r="H7393" s="634">
        <v>44769</v>
      </c>
      <c r="I7393" s="628">
        <f t="shared" si="96"/>
        <v>44769</v>
      </c>
      <c r="J7393" s="632"/>
    </row>
    <row r="7394" spans="1:10" s="243" customFormat="1">
      <c r="A7394" s="635" t="s">
        <v>2767</v>
      </c>
      <c r="B7394" s="415" t="s">
        <v>2725</v>
      </c>
      <c r="C7394" s="313" t="s">
        <v>2726</v>
      </c>
      <c r="D7394" s="629">
        <v>2691</v>
      </c>
      <c r="E7394" s="451">
        <v>20000</v>
      </c>
      <c r="F7394" s="630" t="s">
        <v>6610</v>
      </c>
      <c r="G7394" s="313" t="s">
        <v>6467</v>
      </c>
      <c r="H7394" s="634">
        <v>44769</v>
      </c>
      <c r="I7394" s="628">
        <f t="shared" si="96"/>
        <v>44769</v>
      </c>
      <c r="J7394" s="632"/>
    </row>
    <row r="7395" spans="1:10" s="243" customFormat="1">
      <c r="A7395" s="635" t="s">
        <v>2791</v>
      </c>
      <c r="B7395" s="415" t="s">
        <v>2725</v>
      </c>
      <c r="C7395" s="313" t="s">
        <v>2726</v>
      </c>
      <c r="D7395" s="629">
        <v>2692</v>
      </c>
      <c r="E7395" s="451">
        <v>6000</v>
      </c>
      <c r="F7395" s="630" t="s">
        <v>3290</v>
      </c>
      <c r="G7395" s="313" t="s">
        <v>6467</v>
      </c>
      <c r="H7395" s="634">
        <v>44769</v>
      </c>
      <c r="I7395" s="628">
        <f t="shared" si="96"/>
        <v>44769</v>
      </c>
      <c r="J7395" s="632"/>
    </row>
    <row r="7396" spans="1:10" s="243" customFormat="1">
      <c r="A7396" s="635" t="s">
        <v>3211</v>
      </c>
      <c r="B7396" s="415" t="s">
        <v>2725</v>
      </c>
      <c r="C7396" s="313" t="s">
        <v>2726</v>
      </c>
      <c r="D7396" s="629">
        <v>2693</v>
      </c>
      <c r="E7396" s="451">
        <v>32262</v>
      </c>
      <c r="F7396" s="630" t="s">
        <v>6874</v>
      </c>
      <c r="G7396" s="313" t="s">
        <v>6467</v>
      </c>
      <c r="H7396" s="634">
        <v>44769</v>
      </c>
      <c r="I7396" s="628">
        <f t="shared" si="96"/>
        <v>44769</v>
      </c>
      <c r="J7396" s="632"/>
    </row>
    <row r="7397" spans="1:10" s="243" customFormat="1">
      <c r="A7397" s="635" t="s">
        <v>2742</v>
      </c>
      <c r="B7397" s="415" t="s">
        <v>2725</v>
      </c>
      <c r="C7397" s="313" t="s">
        <v>2726</v>
      </c>
      <c r="D7397" s="629">
        <v>2694</v>
      </c>
      <c r="E7397" s="451">
        <v>34300</v>
      </c>
      <c r="F7397" s="630" t="s">
        <v>3684</v>
      </c>
      <c r="G7397" s="313" t="s">
        <v>6467</v>
      </c>
      <c r="H7397" s="634">
        <v>44769</v>
      </c>
      <c r="I7397" s="628">
        <f t="shared" si="96"/>
        <v>44769</v>
      </c>
      <c r="J7397" s="632"/>
    </row>
    <row r="7398" spans="1:10" s="243" customFormat="1" ht="23.25">
      <c r="A7398" s="635" t="s">
        <v>3315</v>
      </c>
      <c r="B7398" s="415" t="s">
        <v>2725</v>
      </c>
      <c r="C7398" s="313" t="s">
        <v>2726</v>
      </c>
      <c r="D7398" s="629">
        <v>2695</v>
      </c>
      <c r="E7398" s="451">
        <v>24000</v>
      </c>
      <c r="F7398" s="630" t="s">
        <v>6875</v>
      </c>
      <c r="G7398" s="313" t="s">
        <v>6467</v>
      </c>
      <c r="H7398" s="634">
        <v>44769</v>
      </c>
      <c r="I7398" s="628">
        <f t="shared" si="96"/>
        <v>44769</v>
      </c>
      <c r="J7398" s="632"/>
    </row>
    <row r="7399" spans="1:10" s="243" customFormat="1" ht="23.25">
      <c r="A7399" s="635" t="s">
        <v>2977</v>
      </c>
      <c r="B7399" s="415" t="s">
        <v>2725</v>
      </c>
      <c r="C7399" s="313" t="s">
        <v>2726</v>
      </c>
      <c r="D7399" s="629">
        <v>2696</v>
      </c>
      <c r="E7399" s="451">
        <v>20000</v>
      </c>
      <c r="F7399" s="630" t="s">
        <v>2921</v>
      </c>
      <c r="G7399" s="313" t="s">
        <v>6467</v>
      </c>
      <c r="H7399" s="634">
        <v>44769</v>
      </c>
      <c r="I7399" s="628">
        <f t="shared" si="96"/>
        <v>44769</v>
      </c>
      <c r="J7399" s="632"/>
    </row>
    <row r="7400" spans="1:10" s="243" customFormat="1" ht="23.25">
      <c r="A7400" s="635" t="s">
        <v>2891</v>
      </c>
      <c r="B7400" s="415" t="s">
        <v>2725</v>
      </c>
      <c r="C7400" s="313" t="s">
        <v>2726</v>
      </c>
      <c r="D7400" s="629">
        <v>2697</v>
      </c>
      <c r="E7400" s="451">
        <v>30000</v>
      </c>
      <c r="F7400" s="630" t="s">
        <v>4172</v>
      </c>
      <c r="G7400" s="313" t="s">
        <v>6467</v>
      </c>
      <c r="H7400" s="634">
        <v>44769</v>
      </c>
      <c r="I7400" s="628">
        <f t="shared" si="96"/>
        <v>44769</v>
      </c>
      <c r="J7400" s="632"/>
    </row>
    <row r="7401" spans="1:10" s="243" customFormat="1">
      <c r="A7401" s="635" t="s">
        <v>2808</v>
      </c>
      <c r="B7401" s="415" t="s">
        <v>2725</v>
      </c>
      <c r="C7401" s="313" t="s">
        <v>2726</v>
      </c>
      <c r="D7401" s="629">
        <v>2698</v>
      </c>
      <c r="E7401" s="451">
        <v>20000</v>
      </c>
      <c r="F7401" s="630" t="s">
        <v>6639</v>
      </c>
      <c r="G7401" s="313" t="s">
        <v>6467</v>
      </c>
      <c r="H7401" s="634">
        <v>44769</v>
      </c>
      <c r="I7401" s="628">
        <f t="shared" si="96"/>
        <v>44769</v>
      </c>
      <c r="J7401" s="632"/>
    </row>
    <row r="7402" spans="1:10" s="243" customFormat="1">
      <c r="A7402" s="635" t="s">
        <v>2828</v>
      </c>
      <c r="B7402" s="415" t="s">
        <v>2725</v>
      </c>
      <c r="C7402" s="313" t="s">
        <v>2726</v>
      </c>
      <c r="D7402" s="629">
        <v>2699</v>
      </c>
      <c r="E7402" s="451">
        <v>22000</v>
      </c>
      <c r="F7402" s="630" t="s">
        <v>6876</v>
      </c>
      <c r="G7402" s="313" t="s">
        <v>6467</v>
      </c>
      <c r="H7402" s="634">
        <v>44769</v>
      </c>
      <c r="I7402" s="628">
        <f t="shared" si="96"/>
        <v>44769</v>
      </c>
      <c r="J7402" s="632"/>
    </row>
    <row r="7403" spans="1:10" s="243" customFormat="1">
      <c r="A7403" s="635" t="s">
        <v>2773</v>
      </c>
      <c r="B7403" s="415" t="s">
        <v>2725</v>
      </c>
      <c r="C7403" s="313" t="s">
        <v>2726</v>
      </c>
      <c r="D7403" s="629">
        <v>2700</v>
      </c>
      <c r="E7403" s="451">
        <v>20000</v>
      </c>
      <c r="F7403" s="630" t="s">
        <v>3461</v>
      </c>
      <c r="G7403" s="313" t="s">
        <v>6467</v>
      </c>
      <c r="H7403" s="634">
        <v>44769</v>
      </c>
      <c r="I7403" s="628">
        <f t="shared" si="96"/>
        <v>44769</v>
      </c>
      <c r="J7403" s="632"/>
    </row>
    <row r="7404" spans="1:10" s="243" customFormat="1">
      <c r="A7404" s="635" t="s">
        <v>2773</v>
      </c>
      <c r="B7404" s="415" t="s">
        <v>2725</v>
      </c>
      <c r="C7404" s="313" t="s">
        <v>2726</v>
      </c>
      <c r="D7404" s="629">
        <v>2701</v>
      </c>
      <c r="E7404" s="451">
        <v>24000</v>
      </c>
      <c r="F7404" s="630" t="s">
        <v>3544</v>
      </c>
      <c r="G7404" s="313" t="s">
        <v>6467</v>
      </c>
      <c r="H7404" s="634">
        <v>44769</v>
      </c>
      <c r="I7404" s="628">
        <f t="shared" si="96"/>
        <v>44769</v>
      </c>
      <c r="J7404" s="632"/>
    </row>
    <row r="7405" spans="1:10" s="243" customFormat="1">
      <c r="A7405" s="635" t="s">
        <v>2890</v>
      </c>
      <c r="B7405" s="415" t="s">
        <v>2831</v>
      </c>
      <c r="C7405" s="313" t="s">
        <v>2726</v>
      </c>
      <c r="D7405" s="629">
        <v>0</v>
      </c>
      <c r="E7405" s="451">
        <v>40000</v>
      </c>
      <c r="F7405" s="630" t="s">
        <v>6696</v>
      </c>
      <c r="G7405" s="313" t="s">
        <v>6467</v>
      </c>
      <c r="H7405" s="634">
        <v>44769</v>
      </c>
      <c r="I7405" s="628">
        <f t="shared" si="96"/>
        <v>44769</v>
      </c>
      <c r="J7405" s="632"/>
    </row>
    <row r="7406" spans="1:10" s="243" customFormat="1">
      <c r="A7406" s="635" t="s">
        <v>2785</v>
      </c>
      <c r="B7406" s="415" t="s">
        <v>2725</v>
      </c>
      <c r="C7406" s="313" t="s">
        <v>2726</v>
      </c>
      <c r="D7406" s="629">
        <v>2703</v>
      </c>
      <c r="E7406" s="451">
        <v>25000</v>
      </c>
      <c r="F7406" s="630" t="s">
        <v>3516</v>
      </c>
      <c r="G7406" s="313" t="s">
        <v>6467</v>
      </c>
      <c r="H7406" s="634">
        <v>44769</v>
      </c>
      <c r="I7406" s="628">
        <f t="shared" si="96"/>
        <v>44769</v>
      </c>
      <c r="J7406" s="632"/>
    </row>
    <row r="7407" spans="1:10" s="243" customFormat="1">
      <c r="A7407" s="635" t="s">
        <v>6395</v>
      </c>
      <c r="B7407" s="415" t="s">
        <v>2725</v>
      </c>
      <c r="C7407" s="313" t="s">
        <v>2726</v>
      </c>
      <c r="D7407" s="629">
        <v>2704</v>
      </c>
      <c r="E7407" s="451">
        <v>600</v>
      </c>
      <c r="F7407" s="630" t="s">
        <v>6877</v>
      </c>
      <c r="G7407" s="313" t="s">
        <v>6467</v>
      </c>
      <c r="H7407" s="634">
        <v>44769</v>
      </c>
      <c r="I7407" s="628">
        <f t="shared" si="96"/>
        <v>44769</v>
      </c>
      <c r="J7407" s="632"/>
    </row>
    <row r="7408" spans="1:10" s="243" customFormat="1" ht="23.25">
      <c r="A7408" s="635" t="s">
        <v>2985</v>
      </c>
      <c r="B7408" s="415" t="s">
        <v>2725</v>
      </c>
      <c r="C7408" s="313" t="s">
        <v>2726</v>
      </c>
      <c r="D7408" s="629">
        <v>2705</v>
      </c>
      <c r="E7408" s="451">
        <v>27500</v>
      </c>
      <c r="F7408" s="630" t="s">
        <v>2986</v>
      </c>
      <c r="G7408" s="313" t="s">
        <v>6467</v>
      </c>
      <c r="H7408" s="634">
        <v>44769</v>
      </c>
      <c r="I7408" s="628">
        <f t="shared" si="96"/>
        <v>44769</v>
      </c>
      <c r="J7408" s="632"/>
    </row>
    <row r="7409" spans="1:10" s="243" customFormat="1">
      <c r="A7409" s="635" t="s">
        <v>2785</v>
      </c>
      <c r="B7409" s="415" t="s">
        <v>2725</v>
      </c>
      <c r="C7409" s="313" t="s">
        <v>2726</v>
      </c>
      <c r="D7409" s="629">
        <v>2706</v>
      </c>
      <c r="E7409" s="451">
        <v>12000</v>
      </c>
      <c r="F7409" s="630" t="s">
        <v>6878</v>
      </c>
      <c r="G7409" s="313" t="s">
        <v>6467</v>
      </c>
      <c r="H7409" s="634">
        <v>44769</v>
      </c>
      <c r="I7409" s="628">
        <f t="shared" si="96"/>
        <v>44769</v>
      </c>
      <c r="J7409" s="632"/>
    </row>
    <row r="7410" spans="1:10" s="243" customFormat="1">
      <c r="A7410" s="635" t="s">
        <v>2773</v>
      </c>
      <c r="B7410" s="415" t="s">
        <v>2725</v>
      </c>
      <c r="C7410" s="313" t="s">
        <v>2726</v>
      </c>
      <c r="D7410" s="629">
        <v>2707</v>
      </c>
      <c r="E7410" s="451">
        <v>18000</v>
      </c>
      <c r="F7410" s="630" t="s">
        <v>6879</v>
      </c>
      <c r="G7410" s="313" t="s">
        <v>6467</v>
      </c>
      <c r="H7410" s="634">
        <v>44769</v>
      </c>
      <c r="I7410" s="628">
        <f t="shared" si="96"/>
        <v>44769</v>
      </c>
      <c r="J7410" s="632"/>
    </row>
    <row r="7411" spans="1:10" s="243" customFormat="1">
      <c r="A7411" s="635" t="s">
        <v>2805</v>
      </c>
      <c r="B7411" s="415" t="s">
        <v>2725</v>
      </c>
      <c r="C7411" s="313" t="s">
        <v>2726</v>
      </c>
      <c r="D7411" s="629">
        <v>2708</v>
      </c>
      <c r="E7411" s="451">
        <v>1500</v>
      </c>
      <c r="F7411" s="630" t="s">
        <v>3214</v>
      </c>
      <c r="G7411" s="313" t="s">
        <v>6467</v>
      </c>
      <c r="H7411" s="634">
        <v>44769</v>
      </c>
      <c r="I7411" s="628">
        <f t="shared" si="96"/>
        <v>44769</v>
      </c>
      <c r="J7411" s="632"/>
    </row>
    <row r="7412" spans="1:10" s="243" customFormat="1">
      <c r="A7412" s="635" t="s">
        <v>2769</v>
      </c>
      <c r="B7412" s="415" t="s">
        <v>2725</v>
      </c>
      <c r="C7412" s="313" t="s">
        <v>2726</v>
      </c>
      <c r="D7412" s="629">
        <v>2709</v>
      </c>
      <c r="E7412" s="451">
        <v>25000</v>
      </c>
      <c r="F7412" s="630" t="s">
        <v>6579</v>
      </c>
      <c r="G7412" s="313" t="s">
        <v>6467</v>
      </c>
      <c r="H7412" s="634">
        <v>44769</v>
      </c>
      <c r="I7412" s="628">
        <f t="shared" si="96"/>
        <v>44769</v>
      </c>
      <c r="J7412" s="632"/>
    </row>
    <row r="7413" spans="1:10" s="243" customFormat="1">
      <c r="A7413" s="635" t="s">
        <v>2785</v>
      </c>
      <c r="B7413" s="415" t="s">
        <v>2725</v>
      </c>
      <c r="C7413" s="313" t="s">
        <v>2726</v>
      </c>
      <c r="D7413" s="629">
        <v>2710</v>
      </c>
      <c r="E7413" s="451">
        <v>32500</v>
      </c>
      <c r="F7413" s="630" t="s">
        <v>6720</v>
      </c>
      <c r="G7413" s="313" t="s">
        <v>6467</v>
      </c>
      <c r="H7413" s="634">
        <v>44769</v>
      </c>
      <c r="I7413" s="628">
        <f t="shared" si="96"/>
        <v>44769</v>
      </c>
      <c r="J7413" s="632"/>
    </row>
    <row r="7414" spans="1:10" s="243" customFormat="1">
      <c r="A7414" s="635" t="s">
        <v>2785</v>
      </c>
      <c r="B7414" s="415" t="s">
        <v>2725</v>
      </c>
      <c r="C7414" s="313" t="s">
        <v>2726</v>
      </c>
      <c r="D7414" s="629">
        <v>2711</v>
      </c>
      <c r="E7414" s="451">
        <v>16000</v>
      </c>
      <c r="F7414" s="630" t="s">
        <v>6880</v>
      </c>
      <c r="G7414" s="313" t="s">
        <v>6467</v>
      </c>
      <c r="H7414" s="634">
        <v>44769</v>
      </c>
      <c r="I7414" s="628">
        <f t="shared" si="96"/>
        <v>44769</v>
      </c>
      <c r="J7414" s="632"/>
    </row>
    <row r="7415" spans="1:10" s="243" customFormat="1">
      <c r="A7415" s="635" t="s">
        <v>2773</v>
      </c>
      <c r="B7415" s="415" t="s">
        <v>2725</v>
      </c>
      <c r="C7415" s="313" t="s">
        <v>2726</v>
      </c>
      <c r="D7415" s="629">
        <v>2712</v>
      </c>
      <c r="E7415" s="451">
        <v>30000</v>
      </c>
      <c r="F7415" s="630" t="s">
        <v>6580</v>
      </c>
      <c r="G7415" s="313" t="s">
        <v>6467</v>
      </c>
      <c r="H7415" s="634">
        <v>44769</v>
      </c>
      <c r="I7415" s="628">
        <f t="shared" si="96"/>
        <v>44769</v>
      </c>
      <c r="J7415" s="632"/>
    </row>
    <row r="7416" spans="1:10" s="243" customFormat="1" ht="23.25">
      <c r="A7416" s="635" t="s">
        <v>3049</v>
      </c>
      <c r="B7416" s="415" t="s">
        <v>2725</v>
      </c>
      <c r="C7416" s="313" t="s">
        <v>2726</v>
      </c>
      <c r="D7416" s="629">
        <v>2713</v>
      </c>
      <c r="E7416" s="451">
        <v>25000</v>
      </c>
      <c r="F7416" s="630" t="s">
        <v>4206</v>
      </c>
      <c r="G7416" s="313" t="s">
        <v>6467</v>
      </c>
      <c r="H7416" s="634">
        <v>44769</v>
      </c>
      <c r="I7416" s="628">
        <f t="shared" si="96"/>
        <v>44769</v>
      </c>
      <c r="J7416" s="632"/>
    </row>
    <row r="7417" spans="1:10" s="243" customFormat="1">
      <c r="A7417" s="635" t="s">
        <v>2766</v>
      </c>
      <c r="B7417" s="415" t="s">
        <v>2725</v>
      </c>
      <c r="C7417" s="313" t="s">
        <v>2726</v>
      </c>
      <c r="D7417" s="629">
        <v>2714</v>
      </c>
      <c r="E7417" s="451">
        <v>20000</v>
      </c>
      <c r="F7417" s="630" t="s">
        <v>6881</v>
      </c>
      <c r="G7417" s="313" t="s">
        <v>6467</v>
      </c>
      <c r="H7417" s="634">
        <v>44769</v>
      </c>
      <c r="I7417" s="628">
        <f t="shared" si="96"/>
        <v>44769</v>
      </c>
      <c r="J7417" s="632"/>
    </row>
    <row r="7418" spans="1:10" s="243" customFormat="1">
      <c r="A7418" s="635" t="s">
        <v>2850</v>
      </c>
      <c r="B7418" s="415" t="s">
        <v>2725</v>
      </c>
      <c r="C7418" s="313" t="s">
        <v>2726</v>
      </c>
      <c r="D7418" s="629">
        <v>2715</v>
      </c>
      <c r="E7418" s="451">
        <v>20000</v>
      </c>
      <c r="F7418" s="630" t="s">
        <v>6882</v>
      </c>
      <c r="G7418" s="313" t="s">
        <v>6467</v>
      </c>
      <c r="H7418" s="634">
        <v>44769</v>
      </c>
      <c r="I7418" s="628">
        <f t="shared" si="96"/>
        <v>44769</v>
      </c>
      <c r="J7418" s="632"/>
    </row>
    <row r="7419" spans="1:10" s="243" customFormat="1">
      <c r="A7419" s="635" t="s">
        <v>2766</v>
      </c>
      <c r="B7419" s="415" t="s">
        <v>2725</v>
      </c>
      <c r="C7419" s="313" t="s">
        <v>2726</v>
      </c>
      <c r="D7419" s="629">
        <v>2716</v>
      </c>
      <c r="E7419" s="451">
        <v>16000</v>
      </c>
      <c r="F7419" s="630" t="s">
        <v>6883</v>
      </c>
      <c r="G7419" s="313" t="s">
        <v>6467</v>
      </c>
      <c r="H7419" s="634">
        <v>44769</v>
      </c>
      <c r="I7419" s="628">
        <f t="shared" si="96"/>
        <v>44769</v>
      </c>
      <c r="J7419" s="632"/>
    </row>
    <row r="7420" spans="1:10" s="243" customFormat="1">
      <c r="A7420" s="635" t="s">
        <v>2773</v>
      </c>
      <c r="B7420" s="415" t="s">
        <v>2725</v>
      </c>
      <c r="C7420" s="313" t="s">
        <v>2726</v>
      </c>
      <c r="D7420" s="629">
        <v>2717</v>
      </c>
      <c r="E7420" s="451">
        <v>27000</v>
      </c>
      <c r="F7420" s="630" t="s">
        <v>6578</v>
      </c>
      <c r="G7420" s="313" t="s">
        <v>6467</v>
      </c>
      <c r="H7420" s="634">
        <v>44774</v>
      </c>
      <c r="I7420" s="628">
        <f t="shared" si="96"/>
        <v>44774</v>
      </c>
      <c r="J7420" s="632"/>
    </row>
    <row r="7421" spans="1:10" s="243" customFormat="1">
      <c r="A7421" s="635" t="s">
        <v>2767</v>
      </c>
      <c r="B7421" s="415" t="s">
        <v>2725</v>
      </c>
      <c r="C7421" s="313" t="s">
        <v>2726</v>
      </c>
      <c r="D7421" s="629">
        <v>2718</v>
      </c>
      <c r="E7421" s="451">
        <v>18000</v>
      </c>
      <c r="F7421" s="630" t="s">
        <v>6884</v>
      </c>
      <c r="G7421" s="313" t="s">
        <v>6467</v>
      </c>
      <c r="H7421" s="634">
        <v>44774</v>
      </c>
      <c r="I7421" s="628">
        <f t="shared" si="96"/>
        <v>44774</v>
      </c>
      <c r="J7421" s="632"/>
    </row>
    <row r="7422" spans="1:10" s="243" customFormat="1">
      <c r="A7422" s="635" t="s">
        <v>2745</v>
      </c>
      <c r="B7422" s="415" t="s">
        <v>2831</v>
      </c>
      <c r="C7422" s="313" t="s">
        <v>2726</v>
      </c>
      <c r="D7422" s="629" t="s">
        <v>3111</v>
      </c>
      <c r="E7422" s="451">
        <v>87441.18</v>
      </c>
      <c r="F7422" s="630" t="s">
        <v>3968</v>
      </c>
      <c r="G7422" s="313" t="s">
        <v>6467</v>
      </c>
      <c r="H7422" s="634">
        <v>44774</v>
      </c>
      <c r="I7422" s="628">
        <f t="shared" si="96"/>
        <v>44774</v>
      </c>
      <c r="J7422" s="632"/>
    </row>
    <row r="7423" spans="1:10" s="243" customFormat="1">
      <c r="A7423" s="635" t="s">
        <v>6330</v>
      </c>
      <c r="B7423" s="415" t="s">
        <v>2725</v>
      </c>
      <c r="C7423" s="313" t="s">
        <v>2726</v>
      </c>
      <c r="D7423" s="629">
        <v>2720</v>
      </c>
      <c r="E7423" s="451">
        <v>36800</v>
      </c>
      <c r="F7423" s="630" t="s">
        <v>6331</v>
      </c>
      <c r="G7423" s="313" t="s">
        <v>6467</v>
      </c>
      <c r="H7423" s="634">
        <v>44774</v>
      </c>
      <c r="I7423" s="628">
        <f t="shared" si="96"/>
        <v>44774</v>
      </c>
      <c r="J7423" s="632"/>
    </row>
    <row r="7424" spans="1:10" s="243" customFormat="1" ht="23.25">
      <c r="A7424" s="635" t="s">
        <v>6330</v>
      </c>
      <c r="B7424" s="415" t="s">
        <v>2725</v>
      </c>
      <c r="C7424" s="313" t="s">
        <v>2726</v>
      </c>
      <c r="D7424" s="629">
        <v>2721</v>
      </c>
      <c r="E7424" s="451">
        <v>35000</v>
      </c>
      <c r="F7424" s="630" t="s">
        <v>2930</v>
      </c>
      <c r="G7424" s="313" t="s">
        <v>6467</v>
      </c>
      <c r="H7424" s="634">
        <v>44774</v>
      </c>
      <c r="I7424" s="628">
        <f t="shared" si="96"/>
        <v>44774</v>
      </c>
      <c r="J7424" s="632"/>
    </row>
    <row r="7425" spans="1:10" s="243" customFormat="1">
      <c r="A7425" s="635" t="s">
        <v>3331</v>
      </c>
      <c r="B7425" s="415" t="s">
        <v>1632</v>
      </c>
      <c r="C7425" s="313" t="s">
        <v>2726</v>
      </c>
      <c r="D7425" s="629" t="s">
        <v>3844</v>
      </c>
      <c r="E7425" s="451">
        <v>3419865.34</v>
      </c>
      <c r="F7425" s="630" t="s">
        <v>2762</v>
      </c>
      <c r="G7425" s="313" t="s">
        <v>6467</v>
      </c>
      <c r="H7425" s="634">
        <v>44774</v>
      </c>
      <c r="I7425" s="628">
        <f t="shared" si="96"/>
        <v>44774</v>
      </c>
      <c r="J7425" s="632"/>
    </row>
    <row r="7426" spans="1:10" s="243" customFormat="1" ht="23.25">
      <c r="A7426" s="635" t="s">
        <v>6885</v>
      </c>
      <c r="B7426" s="415" t="s">
        <v>2725</v>
      </c>
      <c r="C7426" s="313" t="s">
        <v>2726</v>
      </c>
      <c r="D7426" s="629">
        <v>2723</v>
      </c>
      <c r="E7426" s="451">
        <v>35000</v>
      </c>
      <c r="F7426" s="630" t="s">
        <v>2930</v>
      </c>
      <c r="G7426" s="313" t="s">
        <v>6467</v>
      </c>
      <c r="H7426" s="634">
        <v>44774</v>
      </c>
      <c r="I7426" s="628">
        <f t="shared" si="96"/>
        <v>44774</v>
      </c>
      <c r="J7426" s="632"/>
    </row>
    <row r="7427" spans="1:10" s="243" customFormat="1">
      <c r="A7427" s="635" t="s">
        <v>3471</v>
      </c>
      <c r="B7427" s="415" t="s">
        <v>2831</v>
      </c>
      <c r="C7427" s="313" t="s">
        <v>2726</v>
      </c>
      <c r="D7427" s="629" t="s">
        <v>3145</v>
      </c>
      <c r="E7427" s="451">
        <v>41951.839999999997</v>
      </c>
      <c r="F7427" s="630" t="s">
        <v>6385</v>
      </c>
      <c r="G7427" s="313" t="s">
        <v>6467</v>
      </c>
      <c r="H7427" s="634">
        <v>44774</v>
      </c>
      <c r="I7427" s="628">
        <f t="shared" si="96"/>
        <v>44774</v>
      </c>
      <c r="J7427" s="632"/>
    </row>
    <row r="7428" spans="1:10" s="243" customFormat="1">
      <c r="A7428" s="635" t="s">
        <v>3331</v>
      </c>
      <c r="B7428" s="415" t="s">
        <v>3115</v>
      </c>
      <c r="C7428" s="313" t="s">
        <v>2726</v>
      </c>
      <c r="D7428" s="629" t="s">
        <v>6701</v>
      </c>
      <c r="E7428" s="451">
        <v>2974935.47</v>
      </c>
      <c r="F7428" s="630" t="s">
        <v>2762</v>
      </c>
      <c r="G7428" s="313" t="s">
        <v>6467</v>
      </c>
      <c r="H7428" s="634">
        <v>44774</v>
      </c>
      <c r="I7428" s="628">
        <f t="shared" si="96"/>
        <v>44774</v>
      </c>
      <c r="J7428" s="632"/>
    </row>
    <row r="7429" spans="1:10" s="243" customFormat="1">
      <c r="A7429" s="635" t="s">
        <v>2742</v>
      </c>
      <c r="B7429" s="415" t="s">
        <v>2725</v>
      </c>
      <c r="C7429" s="313" t="s">
        <v>2726</v>
      </c>
      <c r="D7429" s="629">
        <v>2726</v>
      </c>
      <c r="E7429" s="451">
        <v>15800</v>
      </c>
      <c r="F7429" s="630" t="s">
        <v>3363</v>
      </c>
      <c r="G7429" s="313" t="s">
        <v>6467</v>
      </c>
      <c r="H7429" s="634">
        <v>44774</v>
      </c>
      <c r="I7429" s="628">
        <f t="shared" si="96"/>
        <v>44774</v>
      </c>
      <c r="J7429" s="632"/>
    </row>
    <row r="7430" spans="1:10" s="243" customFormat="1" ht="34.9">
      <c r="A7430" s="635" t="s">
        <v>2948</v>
      </c>
      <c r="B7430" s="415" t="s">
        <v>2725</v>
      </c>
      <c r="C7430" s="313" t="s">
        <v>2726</v>
      </c>
      <c r="D7430" s="629">
        <v>2727</v>
      </c>
      <c r="E7430" s="451">
        <v>32500</v>
      </c>
      <c r="F7430" s="630" t="s">
        <v>6886</v>
      </c>
      <c r="G7430" s="313" t="s">
        <v>6467</v>
      </c>
      <c r="H7430" s="634">
        <v>44774</v>
      </c>
      <c r="I7430" s="628">
        <f t="shared" ref="I7430:I7493" si="97">H7430+0</f>
        <v>44774</v>
      </c>
      <c r="J7430" s="632"/>
    </row>
    <row r="7431" spans="1:10" s="243" customFormat="1" ht="23.25">
      <c r="A7431" s="635" t="s">
        <v>2768</v>
      </c>
      <c r="B7431" s="415" t="s">
        <v>2725</v>
      </c>
      <c r="C7431" s="313" t="s">
        <v>2726</v>
      </c>
      <c r="D7431" s="629">
        <v>2728</v>
      </c>
      <c r="E7431" s="451">
        <v>13000</v>
      </c>
      <c r="F7431" s="630" t="s">
        <v>6258</v>
      </c>
      <c r="G7431" s="313" t="s">
        <v>6467</v>
      </c>
      <c r="H7431" s="634">
        <v>44775</v>
      </c>
      <c r="I7431" s="628">
        <f t="shared" si="97"/>
        <v>44775</v>
      </c>
      <c r="J7431" s="632"/>
    </row>
    <row r="7432" spans="1:10" s="243" customFormat="1">
      <c r="A7432" s="635" t="s">
        <v>3311</v>
      </c>
      <c r="B7432" s="415" t="s">
        <v>2725</v>
      </c>
      <c r="C7432" s="313" t="s">
        <v>2726</v>
      </c>
      <c r="D7432" s="629">
        <v>2729</v>
      </c>
      <c r="E7432" s="451">
        <v>25000</v>
      </c>
      <c r="F7432" s="630" t="s">
        <v>3698</v>
      </c>
      <c r="G7432" s="313" t="s">
        <v>6467</v>
      </c>
      <c r="H7432" s="634">
        <v>44775</v>
      </c>
      <c r="I7432" s="628">
        <f t="shared" si="97"/>
        <v>44775</v>
      </c>
      <c r="J7432" s="632"/>
    </row>
    <row r="7433" spans="1:10" s="243" customFormat="1">
      <c r="A7433" s="635" t="s">
        <v>2891</v>
      </c>
      <c r="B7433" s="415" t="s">
        <v>2725</v>
      </c>
      <c r="C7433" s="313" t="s">
        <v>2726</v>
      </c>
      <c r="D7433" s="629">
        <v>2730</v>
      </c>
      <c r="E7433" s="451">
        <v>24000</v>
      </c>
      <c r="F7433" s="630" t="s">
        <v>6267</v>
      </c>
      <c r="G7433" s="313" t="s">
        <v>6467</v>
      </c>
      <c r="H7433" s="634">
        <v>44775</v>
      </c>
      <c r="I7433" s="628">
        <f t="shared" si="97"/>
        <v>44775</v>
      </c>
      <c r="J7433" s="632"/>
    </row>
    <row r="7434" spans="1:10" s="243" customFormat="1">
      <c r="A7434" s="635" t="s">
        <v>3341</v>
      </c>
      <c r="B7434" s="415" t="s">
        <v>2831</v>
      </c>
      <c r="C7434" s="313" t="s">
        <v>2726</v>
      </c>
      <c r="D7434" s="629">
        <v>0</v>
      </c>
      <c r="E7434" s="451">
        <v>40000</v>
      </c>
      <c r="F7434" s="630" t="s">
        <v>6444</v>
      </c>
      <c r="G7434" s="313" t="s">
        <v>6467</v>
      </c>
      <c r="H7434" s="634">
        <v>44775</v>
      </c>
      <c r="I7434" s="628">
        <f t="shared" si="97"/>
        <v>44775</v>
      </c>
      <c r="J7434" s="632"/>
    </row>
    <row r="7435" spans="1:10" s="243" customFormat="1" ht="23.25">
      <c r="A7435" s="635" t="s">
        <v>2773</v>
      </c>
      <c r="B7435" s="415" t="s">
        <v>2725</v>
      </c>
      <c r="C7435" s="313" t="s">
        <v>2726</v>
      </c>
      <c r="D7435" s="629">
        <v>2732</v>
      </c>
      <c r="E7435" s="451">
        <v>35000</v>
      </c>
      <c r="F7435" s="630" t="s">
        <v>2795</v>
      </c>
      <c r="G7435" s="313" t="s">
        <v>6467</v>
      </c>
      <c r="H7435" s="634">
        <v>44775</v>
      </c>
      <c r="I7435" s="628">
        <f t="shared" si="97"/>
        <v>44775</v>
      </c>
      <c r="J7435" s="632"/>
    </row>
    <row r="7436" spans="1:10" s="243" customFormat="1">
      <c r="A7436" s="635" t="s">
        <v>2752</v>
      </c>
      <c r="B7436" s="415" t="s">
        <v>2725</v>
      </c>
      <c r="C7436" s="313" t="s">
        <v>2726</v>
      </c>
      <c r="D7436" s="629">
        <v>2733</v>
      </c>
      <c r="E7436" s="451">
        <v>31900</v>
      </c>
      <c r="F7436" s="630" t="s">
        <v>6887</v>
      </c>
      <c r="G7436" s="313" t="s">
        <v>6467</v>
      </c>
      <c r="H7436" s="634">
        <v>44775</v>
      </c>
      <c r="I7436" s="628">
        <f t="shared" si="97"/>
        <v>44775</v>
      </c>
      <c r="J7436" s="632"/>
    </row>
    <row r="7437" spans="1:10" s="243" customFormat="1">
      <c r="A7437" s="635" t="s">
        <v>2808</v>
      </c>
      <c r="B7437" s="415" t="s">
        <v>2831</v>
      </c>
      <c r="C7437" s="313" t="s">
        <v>2726</v>
      </c>
      <c r="D7437" s="629">
        <v>0</v>
      </c>
      <c r="E7437" s="451">
        <v>40000</v>
      </c>
      <c r="F7437" s="630" t="s">
        <v>6446</v>
      </c>
      <c r="G7437" s="313" t="s">
        <v>6467</v>
      </c>
      <c r="H7437" s="634">
        <v>44775</v>
      </c>
      <c r="I7437" s="628">
        <f t="shared" si="97"/>
        <v>44775</v>
      </c>
      <c r="J7437" s="632"/>
    </row>
    <row r="7438" spans="1:10" s="243" customFormat="1" ht="23.25">
      <c r="A7438" s="635" t="s">
        <v>6619</v>
      </c>
      <c r="B7438" s="415" t="s">
        <v>2732</v>
      </c>
      <c r="C7438" s="313" t="s">
        <v>2726</v>
      </c>
      <c r="D7438" s="629" t="s">
        <v>6871</v>
      </c>
      <c r="E7438" s="451">
        <v>77180</v>
      </c>
      <c r="F7438" s="630" t="s">
        <v>4035</v>
      </c>
      <c r="G7438" s="313" t="s">
        <v>6467</v>
      </c>
      <c r="H7438" s="634">
        <v>44775</v>
      </c>
      <c r="I7438" s="628">
        <f t="shared" si="97"/>
        <v>44775</v>
      </c>
      <c r="J7438" s="632"/>
    </row>
    <row r="7439" spans="1:10" s="243" customFormat="1" ht="23.25">
      <c r="A7439" s="635" t="s">
        <v>6888</v>
      </c>
      <c r="B7439" s="415" t="s">
        <v>2831</v>
      </c>
      <c r="C7439" s="313" t="s">
        <v>2726</v>
      </c>
      <c r="D7439" s="629" t="s">
        <v>6458</v>
      </c>
      <c r="E7439" s="451">
        <v>59340</v>
      </c>
      <c r="F7439" s="630" t="s">
        <v>3999</v>
      </c>
      <c r="G7439" s="313" t="s">
        <v>6467</v>
      </c>
      <c r="H7439" s="634">
        <v>44775</v>
      </c>
      <c r="I7439" s="628">
        <f t="shared" si="97"/>
        <v>44775</v>
      </c>
      <c r="J7439" s="632"/>
    </row>
    <row r="7440" spans="1:10" s="243" customFormat="1">
      <c r="A7440" s="635" t="s">
        <v>3311</v>
      </c>
      <c r="B7440" s="415" t="s">
        <v>2831</v>
      </c>
      <c r="C7440" s="313" t="s">
        <v>2726</v>
      </c>
      <c r="D7440" s="629">
        <v>0</v>
      </c>
      <c r="E7440" s="451">
        <v>40000</v>
      </c>
      <c r="F7440" s="630" t="s">
        <v>3917</v>
      </c>
      <c r="G7440" s="313" t="s">
        <v>6467</v>
      </c>
      <c r="H7440" s="634">
        <v>44775</v>
      </c>
      <c r="I7440" s="628">
        <f t="shared" si="97"/>
        <v>44775</v>
      </c>
      <c r="J7440" s="632"/>
    </row>
    <row r="7441" spans="1:10" s="243" customFormat="1">
      <c r="A7441" s="635" t="s">
        <v>2891</v>
      </c>
      <c r="B7441" s="415" t="s">
        <v>2725</v>
      </c>
      <c r="C7441" s="313" t="s">
        <v>2726</v>
      </c>
      <c r="D7441" s="629">
        <v>2738</v>
      </c>
      <c r="E7441" s="451">
        <v>36000</v>
      </c>
      <c r="F7441" s="630" t="s">
        <v>6889</v>
      </c>
      <c r="G7441" s="313" t="s">
        <v>6467</v>
      </c>
      <c r="H7441" s="634">
        <v>44775</v>
      </c>
      <c r="I7441" s="628">
        <f t="shared" si="97"/>
        <v>44775</v>
      </c>
      <c r="J7441" s="632"/>
    </row>
    <row r="7442" spans="1:10" s="243" customFormat="1">
      <c r="A7442" s="635" t="s">
        <v>2811</v>
      </c>
      <c r="B7442" s="415" t="s">
        <v>2831</v>
      </c>
      <c r="C7442" s="313" t="s">
        <v>2726</v>
      </c>
      <c r="D7442" s="629" t="s">
        <v>6500</v>
      </c>
      <c r="E7442" s="451">
        <v>28875</v>
      </c>
      <c r="F7442" s="630" t="s">
        <v>3152</v>
      </c>
      <c r="G7442" s="313" t="s">
        <v>6467</v>
      </c>
      <c r="H7442" s="634">
        <v>44775</v>
      </c>
      <c r="I7442" s="628">
        <f t="shared" si="97"/>
        <v>44775</v>
      </c>
      <c r="J7442" s="632"/>
    </row>
    <row r="7443" spans="1:10" s="243" customFormat="1">
      <c r="A7443" s="635" t="s">
        <v>6890</v>
      </c>
      <c r="B7443" s="415" t="s">
        <v>2725</v>
      </c>
      <c r="C7443" s="313" t="s">
        <v>2726</v>
      </c>
      <c r="D7443" s="629">
        <v>2740</v>
      </c>
      <c r="E7443" s="451">
        <v>21000</v>
      </c>
      <c r="F7443" s="630" t="s">
        <v>6891</v>
      </c>
      <c r="G7443" s="313" t="s">
        <v>6467</v>
      </c>
      <c r="H7443" s="634">
        <v>44775</v>
      </c>
      <c r="I7443" s="628">
        <f t="shared" si="97"/>
        <v>44775</v>
      </c>
      <c r="J7443" s="632"/>
    </row>
    <row r="7444" spans="1:10" s="243" customFormat="1" ht="23.25">
      <c r="A7444" s="635" t="s">
        <v>6892</v>
      </c>
      <c r="B7444" s="415" t="s">
        <v>2725</v>
      </c>
      <c r="C7444" s="313" t="s">
        <v>2726</v>
      </c>
      <c r="D7444" s="629">
        <v>2741</v>
      </c>
      <c r="E7444" s="451">
        <v>20500</v>
      </c>
      <c r="F7444" s="630" t="s">
        <v>6893</v>
      </c>
      <c r="G7444" s="313" t="s">
        <v>6467</v>
      </c>
      <c r="H7444" s="634">
        <v>44775</v>
      </c>
      <c r="I7444" s="628">
        <f t="shared" si="97"/>
        <v>44775</v>
      </c>
      <c r="J7444" s="632"/>
    </row>
    <row r="7445" spans="1:10" s="243" customFormat="1" ht="23.25">
      <c r="A7445" s="635" t="s">
        <v>3315</v>
      </c>
      <c r="B7445" s="415" t="s">
        <v>2725</v>
      </c>
      <c r="C7445" s="313" t="s">
        <v>2726</v>
      </c>
      <c r="D7445" s="629">
        <v>2742</v>
      </c>
      <c r="E7445" s="451">
        <v>24000</v>
      </c>
      <c r="F7445" s="630" t="s">
        <v>3106</v>
      </c>
      <c r="G7445" s="313" t="s">
        <v>6467</v>
      </c>
      <c r="H7445" s="634">
        <v>44775</v>
      </c>
      <c r="I7445" s="628">
        <f t="shared" si="97"/>
        <v>44775</v>
      </c>
      <c r="J7445" s="632"/>
    </row>
    <row r="7446" spans="1:10" s="243" customFormat="1">
      <c r="A7446" s="635" t="s">
        <v>2975</v>
      </c>
      <c r="B7446" s="415" t="s">
        <v>2725</v>
      </c>
      <c r="C7446" s="313" t="s">
        <v>2726</v>
      </c>
      <c r="D7446" s="629">
        <v>2743</v>
      </c>
      <c r="E7446" s="451">
        <v>12000</v>
      </c>
      <c r="F7446" s="630" t="s">
        <v>6699</v>
      </c>
      <c r="G7446" s="313" t="s">
        <v>6467</v>
      </c>
      <c r="H7446" s="634">
        <v>44775</v>
      </c>
      <c r="I7446" s="628">
        <f t="shared" si="97"/>
        <v>44775</v>
      </c>
      <c r="J7446" s="632"/>
    </row>
    <row r="7447" spans="1:10" s="243" customFormat="1">
      <c r="A7447" s="635" t="s">
        <v>2766</v>
      </c>
      <c r="B7447" s="415" t="s">
        <v>2725</v>
      </c>
      <c r="C7447" s="313" t="s">
        <v>2726</v>
      </c>
      <c r="D7447" s="629">
        <v>2744</v>
      </c>
      <c r="E7447" s="451">
        <v>20000</v>
      </c>
      <c r="F7447" s="630" t="s">
        <v>6894</v>
      </c>
      <c r="G7447" s="313" t="s">
        <v>6467</v>
      </c>
      <c r="H7447" s="634">
        <v>44775</v>
      </c>
      <c r="I7447" s="628">
        <f t="shared" si="97"/>
        <v>44775</v>
      </c>
      <c r="J7447" s="632"/>
    </row>
    <row r="7448" spans="1:10" s="243" customFormat="1">
      <c r="A7448" s="635" t="s">
        <v>2891</v>
      </c>
      <c r="B7448" s="415" t="s">
        <v>2725</v>
      </c>
      <c r="C7448" s="313" t="s">
        <v>2726</v>
      </c>
      <c r="D7448" s="629">
        <v>2745</v>
      </c>
      <c r="E7448" s="451">
        <v>20000</v>
      </c>
      <c r="F7448" s="630" t="s">
        <v>6895</v>
      </c>
      <c r="G7448" s="313" t="s">
        <v>6467</v>
      </c>
      <c r="H7448" s="634">
        <v>44776</v>
      </c>
      <c r="I7448" s="628">
        <f t="shared" si="97"/>
        <v>44776</v>
      </c>
      <c r="J7448" s="632"/>
    </row>
    <row r="7449" spans="1:10" s="243" customFormat="1">
      <c r="A7449" s="635" t="s">
        <v>2785</v>
      </c>
      <c r="B7449" s="415" t="s">
        <v>2725</v>
      </c>
      <c r="C7449" s="313" t="s">
        <v>2726</v>
      </c>
      <c r="D7449" s="629">
        <v>2746</v>
      </c>
      <c r="E7449" s="451">
        <v>25000</v>
      </c>
      <c r="F7449" s="630" t="s">
        <v>3034</v>
      </c>
      <c r="G7449" s="313" t="s">
        <v>6467</v>
      </c>
      <c r="H7449" s="634">
        <v>44776</v>
      </c>
      <c r="I7449" s="628">
        <f t="shared" si="97"/>
        <v>44776</v>
      </c>
      <c r="J7449" s="632"/>
    </row>
    <row r="7450" spans="1:10" s="243" customFormat="1">
      <c r="A7450" s="635" t="s">
        <v>2808</v>
      </c>
      <c r="B7450" s="415" t="s">
        <v>2725</v>
      </c>
      <c r="C7450" s="313" t="s">
        <v>2726</v>
      </c>
      <c r="D7450" s="629">
        <v>2747</v>
      </c>
      <c r="E7450" s="451">
        <v>24000</v>
      </c>
      <c r="F7450" s="630" t="s">
        <v>6896</v>
      </c>
      <c r="G7450" s="313" t="s">
        <v>6467</v>
      </c>
      <c r="H7450" s="634">
        <v>44776</v>
      </c>
      <c r="I7450" s="628">
        <f t="shared" si="97"/>
        <v>44776</v>
      </c>
      <c r="J7450" s="632"/>
    </row>
    <row r="7451" spans="1:10" s="243" customFormat="1">
      <c r="A7451" s="635" t="s">
        <v>2785</v>
      </c>
      <c r="B7451" s="415" t="s">
        <v>2725</v>
      </c>
      <c r="C7451" s="313" t="s">
        <v>2726</v>
      </c>
      <c r="D7451" s="629">
        <v>2748</v>
      </c>
      <c r="E7451" s="451">
        <v>25000</v>
      </c>
      <c r="F7451" s="630" t="s">
        <v>3329</v>
      </c>
      <c r="G7451" s="313" t="s">
        <v>6467</v>
      </c>
      <c r="H7451" s="634">
        <v>44776</v>
      </c>
      <c r="I7451" s="628">
        <f t="shared" si="97"/>
        <v>44776</v>
      </c>
      <c r="J7451" s="632"/>
    </row>
    <row r="7452" spans="1:10" s="243" customFormat="1">
      <c r="A7452" s="635" t="s">
        <v>2955</v>
      </c>
      <c r="B7452" s="415" t="s">
        <v>2725</v>
      </c>
      <c r="C7452" s="313" t="s">
        <v>2726</v>
      </c>
      <c r="D7452" s="629">
        <v>2749</v>
      </c>
      <c r="E7452" s="451">
        <v>30000</v>
      </c>
      <c r="F7452" s="630" t="s">
        <v>6723</v>
      </c>
      <c r="G7452" s="313" t="s">
        <v>6467</v>
      </c>
      <c r="H7452" s="634">
        <v>44776</v>
      </c>
      <c r="I7452" s="628">
        <f t="shared" si="97"/>
        <v>44776</v>
      </c>
      <c r="J7452" s="632"/>
    </row>
    <row r="7453" spans="1:10" s="243" customFormat="1" ht="23.25">
      <c r="A7453" s="635" t="s">
        <v>2773</v>
      </c>
      <c r="B7453" s="415" t="s">
        <v>2831</v>
      </c>
      <c r="C7453" s="313" t="s">
        <v>2726</v>
      </c>
      <c r="D7453" s="629">
        <v>0</v>
      </c>
      <c r="E7453" s="451">
        <v>40000</v>
      </c>
      <c r="F7453" s="630" t="s">
        <v>4137</v>
      </c>
      <c r="G7453" s="313" t="s">
        <v>6467</v>
      </c>
      <c r="H7453" s="634">
        <v>44776</v>
      </c>
      <c r="I7453" s="628">
        <f t="shared" si="97"/>
        <v>44776</v>
      </c>
      <c r="J7453" s="632"/>
    </row>
    <row r="7454" spans="1:10" s="243" customFormat="1">
      <c r="A7454" s="635" t="s">
        <v>2773</v>
      </c>
      <c r="B7454" s="415" t="s">
        <v>2831</v>
      </c>
      <c r="C7454" s="313" t="s">
        <v>2726</v>
      </c>
      <c r="D7454" s="629">
        <v>0</v>
      </c>
      <c r="E7454" s="451">
        <v>40000</v>
      </c>
      <c r="F7454" s="630" t="s">
        <v>6897</v>
      </c>
      <c r="G7454" s="313" t="s">
        <v>6467</v>
      </c>
      <c r="H7454" s="634">
        <v>44776</v>
      </c>
      <c r="I7454" s="628">
        <f t="shared" si="97"/>
        <v>44776</v>
      </c>
      <c r="J7454" s="632"/>
    </row>
    <row r="7455" spans="1:10" s="243" customFormat="1">
      <c r="A7455" s="635" t="s">
        <v>2724</v>
      </c>
      <c r="B7455" s="415" t="s">
        <v>2725</v>
      </c>
      <c r="C7455" s="313" t="s">
        <v>2726</v>
      </c>
      <c r="D7455" s="629">
        <v>2752</v>
      </c>
      <c r="E7455" s="451">
        <v>10000</v>
      </c>
      <c r="F7455" s="630" t="s">
        <v>3289</v>
      </c>
      <c r="G7455" s="313" t="s">
        <v>6467</v>
      </c>
      <c r="H7455" s="634">
        <v>44776</v>
      </c>
      <c r="I7455" s="628">
        <f t="shared" si="97"/>
        <v>44776</v>
      </c>
      <c r="J7455" s="632"/>
    </row>
    <row r="7456" spans="1:10" s="243" customFormat="1" ht="23.25">
      <c r="A7456" s="635" t="s">
        <v>2890</v>
      </c>
      <c r="B7456" s="415" t="s">
        <v>2725</v>
      </c>
      <c r="C7456" s="313" t="s">
        <v>2726</v>
      </c>
      <c r="D7456" s="629">
        <v>2753</v>
      </c>
      <c r="E7456" s="451">
        <v>21000</v>
      </c>
      <c r="F7456" s="630" t="s">
        <v>6898</v>
      </c>
      <c r="G7456" s="313" t="s">
        <v>6467</v>
      </c>
      <c r="H7456" s="634">
        <v>44776</v>
      </c>
      <c r="I7456" s="628">
        <f t="shared" si="97"/>
        <v>44776</v>
      </c>
      <c r="J7456" s="632"/>
    </row>
    <row r="7457" spans="1:10" s="243" customFormat="1">
      <c r="A7457" s="635" t="s">
        <v>3062</v>
      </c>
      <c r="B7457" s="415" t="s">
        <v>2725</v>
      </c>
      <c r="C7457" s="313" t="s">
        <v>2726</v>
      </c>
      <c r="D7457" s="629">
        <v>2754</v>
      </c>
      <c r="E7457" s="451">
        <v>36000</v>
      </c>
      <c r="F7457" s="630" t="s">
        <v>3699</v>
      </c>
      <c r="G7457" s="313" t="s">
        <v>6467</v>
      </c>
      <c r="H7457" s="634">
        <v>44776</v>
      </c>
      <c r="I7457" s="628">
        <f t="shared" si="97"/>
        <v>44776</v>
      </c>
      <c r="J7457" s="632"/>
    </row>
    <row r="7458" spans="1:10" s="243" customFormat="1">
      <c r="A7458" s="635" t="s">
        <v>2724</v>
      </c>
      <c r="B7458" s="415" t="s">
        <v>2725</v>
      </c>
      <c r="C7458" s="313" t="s">
        <v>2726</v>
      </c>
      <c r="D7458" s="629">
        <v>2755</v>
      </c>
      <c r="E7458" s="451">
        <v>20000</v>
      </c>
      <c r="F7458" s="630" t="s">
        <v>6716</v>
      </c>
      <c r="G7458" s="313" t="s">
        <v>6467</v>
      </c>
      <c r="H7458" s="634">
        <v>44776</v>
      </c>
      <c r="I7458" s="628">
        <f t="shared" si="97"/>
        <v>44776</v>
      </c>
      <c r="J7458" s="632"/>
    </row>
    <row r="7459" spans="1:10" s="243" customFormat="1">
      <c r="A7459" s="635" t="s">
        <v>2766</v>
      </c>
      <c r="B7459" s="415" t="s">
        <v>2725</v>
      </c>
      <c r="C7459" s="313" t="s">
        <v>2726</v>
      </c>
      <c r="D7459" s="629">
        <v>2756</v>
      </c>
      <c r="E7459" s="451">
        <v>22500</v>
      </c>
      <c r="F7459" s="630" t="s">
        <v>6899</v>
      </c>
      <c r="G7459" s="313" t="s">
        <v>6467</v>
      </c>
      <c r="H7459" s="634">
        <v>44776</v>
      </c>
      <c r="I7459" s="628">
        <f t="shared" si="97"/>
        <v>44776</v>
      </c>
      <c r="J7459" s="632"/>
    </row>
    <row r="7460" spans="1:10" s="243" customFormat="1">
      <c r="A7460" s="635" t="s">
        <v>2773</v>
      </c>
      <c r="B7460" s="415" t="s">
        <v>2725</v>
      </c>
      <c r="C7460" s="313" t="s">
        <v>2726</v>
      </c>
      <c r="D7460" s="629">
        <v>2757</v>
      </c>
      <c r="E7460" s="451">
        <v>7000</v>
      </c>
      <c r="F7460" s="630" t="s">
        <v>6606</v>
      </c>
      <c r="G7460" s="313" t="s">
        <v>6467</v>
      </c>
      <c r="H7460" s="634">
        <v>44776</v>
      </c>
      <c r="I7460" s="628">
        <f t="shared" si="97"/>
        <v>44776</v>
      </c>
      <c r="J7460" s="632"/>
    </row>
    <row r="7461" spans="1:10" s="243" customFormat="1">
      <c r="A7461" s="635" t="s">
        <v>2724</v>
      </c>
      <c r="B7461" s="415" t="s">
        <v>2725</v>
      </c>
      <c r="C7461" s="313" t="s">
        <v>2726</v>
      </c>
      <c r="D7461" s="629">
        <v>2758</v>
      </c>
      <c r="E7461" s="451">
        <v>14000</v>
      </c>
      <c r="F7461" s="630" t="s">
        <v>6900</v>
      </c>
      <c r="G7461" s="313" t="s">
        <v>6467</v>
      </c>
      <c r="H7461" s="634">
        <v>44776</v>
      </c>
      <c r="I7461" s="628">
        <f t="shared" si="97"/>
        <v>44776</v>
      </c>
      <c r="J7461" s="632"/>
    </row>
    <row r="7462" spans="1:10" s="243" customFormat="1">
      <c r="A7462" s="635" t="s">
        <v>2825</v>
      </c>
      <c r="B7462" s="415" t="s">
        <v>2725</v>
      </c>
      <c r="C7462" s="313" t="s">
        <v>2726</v>
      </c>
      <c r="D7462" s="629">
        <v>2759</v>
      </c>
      <c r="E7462" s="451">
        <v>33000</v>
      </c>
      <c r="F7462" s="630" t="s">
        <v>6717</v>
      </c>
      <c r="G7462" s="313" t="s">
        <v>6467</v>
      </c>
      <c r="H7462" s="634">
        <v>44776</v>
      </c>
      <c r="I7462" s="628">
        <f t="shared" si="97"/>
        <v>44776</v>
      </c>
      <c r="J7462" s="632"/>
    </row>
    <row r="7463" spans="1:10" s="243" customFormat="1">
      <c r="A7463" s="635" t="s">
        <v>2749</v>
      </c>
      <c r="B7463" s="415" t="s">
        <v>2725</v>
      </c>
      <c r="C7463" s="313" t="s">
        <v>2726</v>
      </c>
      <c r="D7463" s="629">
        <v>2760</v>
      </c>
      <c r="E7463" s="451">
        <v>24000</v>
      </c>
      <c r="F7463" s="630" t="s">
        <v>6597</v>
      </c>
      <c r="G7463" s="313" t="s">
        <v>6467</v>
      </c>
      <c r="H7463" s="634">
        <v>44776</v>
      </c>
      <c r="I7463" s="628">
        <f t="shared" si="97"/>
        <v>44776</v>
      </c>
      <c r="J7463" s="632"/>
    </row>
    <row r="7464" spans="1:10" s="243" customFormat="1" ht="23.25">
      <c r="A7464" s="635" t="s">
        <v>3678</v>
      </c>
      <c r="B7464" s="415" t="s">
        <v>2725</v>
      </c>
      <c r="C7464" s="313" t="s">
        <v>2726</v>
      </c>
      <c r="D7464" s="629">
        <v>2761</v>
      </c>
      <c r="E7464" s="451">
        <v>6400</v>
      </c>
      <c r="F7464" s="630" t="s">
        <v>6901</v>
      </c>
      <c r="G7464" s="313" t="s">
        <v>6467</v>
      </c>
      <c r="H7464" s="634">
        <v>44776</v>
      </c>
      <c r="I7464" s="628">
        <f t="shared" si="97"/>
        <v>44776</v>
      </c>
      <c r="J7464" s="632"/>
    </row>
    <row r="7465" spans="1:10" s="243" customFormat="1">
      <c r="A7465" s="635" t="s">
        <v>2785</v>
      </c>
      <c r="B7465" s="415" t="s">
        <v>2725</v>
      </c>
      <c r="C7465" s="313" t="s">
        <v>2726</v>
      </c>
      <c r="D7465" s="629">
        <v>2762</v>
      </c>
      <c r="E7465" s="451">
        <v>36000</v>
      </c>
      <c r="F7465" s="630" t="s">
        <v>6249</v>
      </c>
      <c r="G7465" s="313" t="s">
        <v>6467</v>
      </c>
      <c r="H7465" s="634">
        <v>44776</v>
      </c>
      <c r="I7465" s="628">
        <f t="shared" si="97"/>
        <v>44776</v>
      </c>
      <c r="J7465" s="632"/>
    </row>
    <row r="7466" spans="1:10" s="243" customFormat="1">
      <c r="A7466" s="635" t="s">
        <v>2785</v>
      </c>
      <c r="B7466" s="415" t="s">
        <v>2725</v>
      </c>
      <c r="C7466" s="313" t="s">
        <v>2726</v>
      </c>
      <c r="D7466" s="629">
        <v>2763</v>
      </c>
      <c r="E7466" s="451">
        <v>14000</v>
      </c>
      <c r="F7466" s="630" t="s">
        <v>6251</v>
      </c>
      <c r="G7466" s="313" t="s">
        <v>6467</v>
      </c>
      <c r="H7466" s="634">
        <v>44776</v>
      </c>
      <c r="I7466" s="628">
        <f t="shared" si="97"/>
        <v>44776</v>
      </c>
      <c r="J7466" s="632"/>
    </row>
    <row r="7467" spans="1:10" s="243" customFormat="1">
      <c r="A7467" s="635" t="s">
        <v>2769</v>
      </c>
      <c r="B7467" s="415" t="s">
        <v>2725</v>
      </c>
      <c r="C7467" s="313" t="s">
        <v>2726</v>
      </c>
      <c r="D7467" s="629">
        <v>2764</v>
      </c>
      <c r="E7467" s="451">
        <v>20000</v>
      </c>
      <c r="F7467" s="630" t="s">
        <v>4097</v>
      </c>
      <c r="G7467" s="313" t="s">
        <v>6467</v>
      </c>
      <c r="H7467" s="634">
        <v>44776</v>
      </c>
      <c r="I7467" s="628">
        <f t="shared" si="97"/>
        <v>44776</v>
      </c>
      <c r="J7467" s="632"/>
    </row>
    <row r="7468" spans="1:10" s="243" customFormat="1">
      <c r="A7468" s="635" t="s">
        <v>6902</v>
      </c>
      <c r="B7468" s="415" t="s">
        <v>2725</v>
      </c>
      <c r="C7468" s="313" t="s">
        <v>2726</v>
      </c>
      <c r="D7468" s="629">
        <v>2765</v>
      </c>
      <c r="E7468" s="451">
        <v>725.72</v>
      </c>
      <c r="F7468" s="630" t="s">
        <v>3227</v>
      </c>
      <c r="G7468" s="313" t="s">
        <v>6467</v>
      </c>
      <c r="H7468" s="634">
        <v>44777</v>
      </c>
      <c r="I7468" s="628">
        <f t="shared" si="97"/>
        <v>44777</v>
      </c>
      <c r="J7468" s="632"/>
    </row>
    <row r="7469" spans="1:10" s="243" customFormat="1">
      <c r="A7469" s="635" t="s">
        <v>2789</v>
      </c>
      <c r="B7469" s="415" t="s">
        <v>2725</v>
      </c>
      <c r="C7469" s="313" t="s">
        <v>2726</v>
      </c>
      <c r="D7469" s="629">
        <v>2766</v>
      </c>
      <c r="E7469" s="451">
        <v>4000</v>
      </c>
      <c r="F7469" s="630" t="s">
        <v>6636</v>
      </c>
      <c r="G7469" s="313" t="s">
        <v>6467</v>
      </c>
      <c r="H7469" s="634">
        <v>44777</v>
      </c>
      <c r="I7469" s="628">
        <f t="shared" si="97"/>
        <v>44777</v>
      </c>
      <c r="J7469" s="632"/>
    </row>
    <row r="7470" spans="1:10" s="243" customFormat="1">
      <c r="A7470" s="635" t="s">
        <v>2789</v>
      </c>
      <c r="B7470" s="415" t="s">
        <v>2725</v>
      </c>
      <c r="C7470" s="313" t="s">
        <v>2726</v>
      </c>
      <c r="D7470" s="629">
        <v>2767</v>
      </c>
      <c r="E7470" s="451">
        <v>5240</v>
      </c>
      <c r="F7470" s="630" t="s">
        <v>6412</v>
      </c>
      <c r="G7470" s="313" t="s">
        <v>6467</v>
      </c>
      <c r="H7470" s="634">
        <v>44777</v>
      </c>
      <c r="I7470" s="628">
        <f t="shared" si="97"/>
        <v>44777</v>
      </c>
      <c r="J7470" s="632"/>
    </row>
    <row r="7471" spans="1:10" s="243" customFormat="1">
      <c r="A7471" s="635" t="s">
        <v>2735</v>
      </c>
      <c r="B7471" s="415" t="s">
        <v>2725</v>
      </c>
      <c r="C7471" s="313" t="s">
        <v>2726</v>
      </c>
      <c r="D7471" s="629">
        <v>2768</v>
      </c>
      <c r="E7471" s="451">
        <v>21000</v>
      </c>
      <c r="F7471" s="630" t="s">
        <v>6903</v>
      </c>
      <c r="G7471" s="313" t="s">
        <v>6467</v>
      </c>
      <c r="H7471" s="634">
        <v>44777</v>
      </c>
      <c r="I7471" s="628">
        <f t="shared" si="97"/>
        <v>44777</v>
      </c>
      <c r="J7471" s="632"/>
    </row>
    <row r="7472" spans="1:10" s="243" customFormat="1">
      <c r="A7472" s="635" t="s">
        <v>2766</v>
      </c>
      <c r="B7472" s="415" t="s">
        <v>2725</v>
      </c>
      <c r="C7472" s="313" t="s">
        <v>2726</v>
      </c>
      <c r="D7472" s="629">
        <v>2769</v>
      </c>
      <c r="E7472" s="451">
        <v>30000</v>
      </c>
      <c r="F7472" s="630" t="s">
        <v>2804</v>
      </c>
      <c r="G7472" s="313" t="s">
        <v>6467</v>
      </c>
      <c r="H7472" s="634">
        <v>44777</v>
      </c>
      <c r="I7472" s="628">
        <f t="shared" si="97"/>
        <v>44777</v>
      </c>
      <c r="J7472" s="632"/>
    </row>
    <row r="7473" spans="1:10" s="243" customFormat="1">
      <c r="A7473" s="635" t="s">
        <v>3560</v>
      </c>
      <c r="B7473" s="415" t="s">
        <v>2725</v>
      </c>
      <c r="C7473" s="313" t="s">
        <v>2726</v>
      </c>
      <c r="D7473" s="629">
        <v>2770</v>
      </c>
      <c r="E7473" s="451">
        <v>2295</v>
      </c>
      <c r="F7473" s="630" t="s">
        <v>6904</v>
      </c>
      <c r="G7473" s="313" t="s">
        <v>6467</v>
      </c>
      <c r="H7473" s="634">
        <v>44777</v>
      </c>
      <c r="I7473" s="628">
        <f t="shared" si="97"/>
        <v>44777</v>
      </c>
      <c r="J7473" s="632"/>
    </row>
    <row r="7474" spans="1:10" s="243" customFormat="1">
      <c r="A7474" s="635" t="s">
        <v>2742</v>
      </c>
      <c r="B7474" s="415" t="s">
        <v>2725</v>
      </c>
      <c r="C7474" s="313" t="s">
        <v>2726</v>
      </c>
      <c r="D7474" s="629">
        <v>2771</v>
      </c>
      <c r="E7474" s="451">
        <v>31150</v>
      </c>
      <c r="F7474" s="630" t="s">
        <v>3684</v>
      </c>
      <c r="G7474" s="313" t="s">
        <v>6467</v>
      </c>
      <c r="H7474" s="634">
        <v>44777</v>
      </c>
      <c r="I7474" s="628">
        <f t="shared" si="97"/>
        <v>44777</v>
      </c>
      <c r="J7474" s="632"/>
    </row>
    <row r="7475" spans="1:10" s="243" customFormat="1">
      <c r="A7475" s="635" t="s">
        <v>2766</v>
      </c>
      <c r="B7475" s="415" t="s">
        <v>2725</v>
      </c>
      <c r="C7475" s="313" t="s">
        <v>2726</v>
      </c>
      <c r="D7475" s="629">
        <v>2772</v>
      </c>
      <c r="E7475" s="451">
        <v>20000</v>
      </c>
      <c r="F7475" s="630" t="s">
        <v>6905</v>
      </c>
      <c r="G7475" s="313" t="s">
        <v>6467</v>
      </c>
      <c r="H7475" s="634">
        <v>44777</v>
      </c>
      <c r="I7475" s="628">
        <f t="shared" si="97"/>
        <v>44777</v>
      </c>
      <c r="J7475" s="632"/>
    </row>
    <row r="7476" spans="1:10" s="243" customFormat="1">
      <c r="A7476" s="635" t="s">
        <v>2745</v>
      </c>
      <c r="B7476" s="415" t="s">
        <v>2831</v>
      </c>
      <c r="C7476" s="313" t="s">
        <v>2726</v>
      </c>
      <c r="D7476" s="629" t="s">
        <v>6672</v>
      </c>
      <c r="E7476" s="451">
        <v>53300</v>
      </c>
      <c r="F7476" s="630" t="s">
        <v>6711</v>
      </c>
      <c r="G7476" s="313" t="s">
        <v>6467</v>
      </c>
      <c r="H7476" s="634">
        <v>44777</v>
      </c>
      <c r="I7476" s="628">
        <f t="shared" si="97"/>
        <v>44777</v>
      </c>
      <c r="J7476" s="632"/>
    </row>
    <row r="7477" spans="1:10" s="243" customFormat="1">
      <c r="A7477" s="635" t="s">
        <v>2791</v>
      </c>
      <c r="B7477" s="415" t="s">
        <v>2725</v>
      </c>
      <c r="C7477" s="313" t="s">
        <v>2726</v>
      </c>
      <c r="D7477" s="629">
        <v>2774</v>
      </c>
      <c r="E7477" s="451">
        <v>14000</v>
      </c>
      <c r="F7477" s="630" t="s">
        <v>2780</v>
      </c>
      <c r="G7477" s="313" t="s">
        <v>6467</v>
      </c>
      <c r="H7477" s="634">
        <v>44777</v>
      </c>
      <c r="I7477" s="628">
        <f t="shared" si="97"/>
        <v>44777</v>
      </c>
      <c r="J7477" s="632"/>
    </row>
    <row r="7478" spans="1:10" s="243" customFormat="1">
      <c r="A7478" s="635" t="s">
        <v>2767</v>
      </c>
      <c r="B7478" s="415" t="s">
        <v>2725</v>
      </c>
      <c r="C7478" s="313" t="s">
        <v>2726</v>
      </c>
      <c r="D7478" s="629">
        <v>2775</v>
      </c>
      <c r="E7478" s="451">
        <v>36000</v>
      </c>
      <c r="F7478" s="630" t="s">
        <v>3190</v>
      </c>
      <c r="G7478" s="313" t="s">
        <v>6467</v>
      </c>
      <c r="H7478" s="634">
        <v>44777</v>
      </c>
      <c r="I7478" s="628">
        <f t="shared" si="97"/>
        <v>44777</v>
      </c>
      <c r="J7478" s="632"/>
    </row>
    <row r="7479" spans="1:10" s="243" customFormat="1">
      <c r="A7479" s="635" t="s">
        <v>2848</v>
      </c>
      <c r="B7479" s="415" t="s">
        <v>2725</v>
      </c>
      <c r="C7479" s="313" t="s">
        <v>2726</v>
      </c>
      <c r="D7479" s="629">
        <v>2776</v>
      </c>
      <c r="E7479" s="451">
        <v>19000</v>
      </c>
      <c r="F7479" s="630" t="s">
        <v>6273</v>
      </c>
      <c r="G7479" s="313" t="s">
        <v>6467</v>
      </c>
      <c r="H7479" s="634">
        <v>44778</v>
      </c>
      <c r="I7479" s="628">
        <f t="shared" si="97"/>
        <v>44778</v>
      </c>
      <c r="J7479" s="632"/>
    </row>
    <row r="7480" spans="1:10" s="243" customFormat="1">
      <c r="A7480" s="635" t="s">
        <v>2785</v>
      </c>
      <c r="B7480" s="415" t="s">
        <v>2725</v>
      </c>
      <c r="C7480" s="313" t="s">
        <v>2726</v>
      </c>
      <c r="D7480" s="629">
        <v>2777</v>
      </c>
      <c r="E7480" s="451">
        <v>8000</v>
      </c>
      <c r="F7480" s="630" t="s">
        <v>6271</v>
      </c>
      <c r="G7480" s="313" t="s">
        <v>6467</v>
      </c>
      <c r="H7480" s="634">
        <v>44778</v>
      </c>
      <c r="I7480" s="628">
        <f t="shared" si="97"/>
        <v>44778</v>
      </c>
      <c r="J7480" s="632"/>
    </row>
    <row r="7481" spans="1:10" s="243" customFormat="1">
      <c r="A7481" s="635" t="s">
        <v>2806</v>
      </c>
      <c r="B7481" s="415" t="s">
        <v>2725</v>
      </c>
      <c r="C7481" s="313" t="s">
        <v>2726</v>
      </c>
      <c r="D7481" s="629">
        <v>2778</v>
      </c>
      <c r="E7481" s="451">
        <v>10000</v>
      </c>
      <c r="F7481" s="630" t="s">
        <v>6906</v>
      </c>
      <c r="G7481" s="313" t="s">
        <v>6467</v>
      </c>
      <c r="H7481" s="634">
        <v>44778</v>
      </c>
      <c r="I7481" s="628">
        <f t="shared" si="97"/>
        <v>44778</v>
      </c>
      <c r="J7481" s="632"/>
    </row>
    <row r="7482" spans="1:10" s="243" customFormat="1" ht="23.25">
      <c r="A7482" s="635" t="s">
        <v>3293</v>
      </c>
      <c r="B7482" s="415" t="s">
        <v>2725</v>
      </c>
      <c r="C7482" s="313" t="s">
        <v>2726</v>
      </c>
      <c r="D7482" s="629">
        <v>2779</v>
      </c>
      <c r="E7482" s="451">
        <v>27000</v>
      </c>
      <c r="F7482" s="630" t="s">
        <v>3294</v>
      </c>
      <c r="G7482" s="313" t="s">
        <v>6467</v>
      </c>
      <c r="H7482" s="634">
        <v>44778</v>
      </c>
      <c r="I7482" s="628">
        <f t="shared" si="97"/>
        <v>44778</v>
      </c>
      <c r="J7482" s="632"/>
    </row>
    <row r="7483" spans="1:10" s="243" customFormat="1" ht="23.25">
      <c r="A7483" s="635" t="s">
        <v>2853</v>
      </c>
      <c r="B7483" s="415" t="s">
        <v>2725</v>
      </c>
      <c r="C7483" s="313" t="s">
        <v>2726</v>
      </c>
      <c r="D7483" s="629">
        <v>2780</v>
      </c>
      <c r="E7483" s="451">
        <v>27000</v>
      </c>
      <c r="F7483" s="630" t="s">
        <v>6322</v>
      </c>
      <c r="G7483" s="313" t="s">
        <v>6467</v>
      </c>
      <c r="H7483" s="634">
        <v>44778</v>
      </c>
      <c r="I7483" s="628">
        <f t="shared" si="97"/>
        <v>44778</v>
      </c>
      <c r="J7483" s="632"/>
    </row>
    <row r="7484" spans="1:10" s="243" customFormat="1">
      <c r="A7484" s="635" t="s">
        <v>2806</v>
      </c>
      <c r="B7484" s="415" t="s">
        <v>2725</v>
      </c>
      <c r="C7484" s="313" t="s">
        <v>2726</v>
      </c>
      <c r="D7484" s="629">
        <v>2781</v>
      </c>
      <c r="E7484" s="451">
        <v>10000</v>
      </c>
      <c r="F7484" s="630" t="s">
        <v>6907</v>
      </c>
      <c r="G7484" s="313" t="s">
        <v>6467</v>
      </c>
      <c r="H7484" s="634">
        <v>44778</v>
      </c>
      <c r="I7484" s="628">
        <f t="shared" si="97"/>
        <v>44778</v>
      </c>
      <c r="J7484" s="632"/>
    </row>
    <row r="7485" spans="1:10" s="243" customFormat="1" ht="23.25">
      <c r="A7485" s="635" t="s">
        <v>3471</v>
      </c>
      <c r="B7485" s="415" t="s">
        <v>2831</v>
      </c>
      <c r="C7485" s="313" t="s">
        <v>2726</v>
      </c>
      <c r="D7485" s="629" t="s">
        <v>6701</v>
      </c>
      <c r="E7485" s="451">
        <v>61671.38</v>
      </c>
      <c r="F7485" s="630" t="s">
        <v>6908</v>
      </c>
      <c r="G7485" s="313" t="s">
        <v>6467</v>
      </c>
      <c r="H7485" s="634">
        <v>44778</v>
      </c>
      <c r="I7485" s="628">
        <f t="shared" si="97"/>
        <v>44778</v>
      </c>
      <c r="J7485" s="632"/>
    </row>
    <row r="7486" spans="1:10" s="243" customFormat="1">
      <c r="A7486" s="635" t="s">
        <v>2742</v>
      </c>
      <c r="B7486" s="415" t="s">
        <v>2725</v>
      </c>
      <c r="C7486" s="313" t="s">
        <v>2726</v>
      </c>
      <c r="D7486" s="629">
        <v>2783</v>
      </c>
      <c r="E7486" s="451">
        <v>22150</v>
      </c>
      <c r="F7486" s="630" t="s">
        <v>3363</v>
      </c>
      <c r="G7486" s="313" t="s">
        <v>6467</v>
      </c>
      <c r="H7486" s="634">
        <v>44778</v>
      </c>
      <c r="I7486" s="628">
        <f t="shared" si="97"/>
        <v>44778</v>
      </c>
      <c r="J7486" s="632"/>
    </row>
    <row r="7487" spans="1:10" s="243" customFormat="1">
      <c r="A7487" s="635" t="s">
        <v>2808</v>
      </c>
      <c r="B7487" s="415" t="s">
        <v>2725</v>
      </c>
      <c r="C7487" s="313" t="s">
        <v>2726</v>
      </c>
      <c r="D7487" s="629">
        <v>2784</v>
      </c>
      <c r="E7487" s="451">
        <v>9000</v>
      </c>
      <c r="F7487" s="630" t="s">
        <v>6909</v>
      </c>
      <c r="G7487" s="313" t="s">
        <v>6467</v>
      </c>
      <c r="H7487" s="634">
        <v>44778</v>
      </c>
      <c r="I7487" s="628">
        <f t="shared" si="97"/>
        <v>44778</v>
      </c>
      <c r="J7487" s="632"/>
    </row>
    <row r="7488" spans="1:10" s="243" customFormat="1" ht="23.25">
      <c r="A7488" s="635" t="s">
        <v>2891</v>
      </c>
      <c r="B7488" s="415" t="s">
        <v>2725</v>
      </c>
      <c r="C7488" s="313" t="s">
        <v>2726</v>
      </c>
      <c r="D7488" s="629">
        <v>2785</v>
      </c>
      <c r="E7488" s="451">
        <v>26000</v>
      </c>
      <c r="F7488" s="630" t="s">
        <v>6910</v>
      </c>
      <c r="G7488" s="313" t="s">
        <v>6467</v>
      </c>
      <c r="H7488" s="634">
        <v>44778</v>
      </c>
      <c r="I7488" s="628">
        <f t="shared" si="97"/>
        <v>44778</v>
      </c>
      <c r="J7488" s="632"/>
    </row>
    <row r="7489" spans="1:10" s="243" customFormat="1">
      <c r="A7489" s="635" t="s">
        <v>2942</v>
      </c>
      <c r="B7489" s="415" t="s">
        <v>2725</v>
      </c>
      <c r="C7489" s="313" t="s">
        <v>2726</v>
      </c>
      <c r="D7489" s="629">
        <v>2786</v>
      </c>
      <c r="E7489" s="451">
        <v>20000</v>
      </c>
      <c r="F7489" s="630" t="s">
        <v>6403</v>
      </c>
      <c r="G7489" s="313" t="s">
        <v>6467</v>
      </c>
      <c r="H7489" s="634">
        <v>44778</v>
      </c>
      <c r="I7489" s="628">
        <f t="shared" si="97"/>
        <v>44778</v>
      </c>
      <c r="J7489" s="632"/>
    </row>
    <row r="7490" spans="1:10" s="243" customFormat="1">
      <c r="A7490" s="635" t="s">
        <v>2787</v>
      </c>
      <c r="B7490" s="415" t="s">
        <v>2725</v>
      </c>
      <c r="C7490" s="313" t="s">
        <v>2726</v>
      </c>
      <c r="D7490" s="629">
        <v>2787</v>
      </c>
      <c r="E7490" s="451">
        <v>20000</v>
      </c>
      <c r="F7490" s="630" t="s">
        <v>6320</v>
      </c>
      <c r="G7490" s="313" t="s">
        <v>6467</v>
      </c>
      <c r="H7490" s="634">
        <v>44778</v>
      </c>
      <c r="I7490" s="628">
        <f t="shared" si="97"/>
        <v>44778</v>
      </c>
      <c r="J7490" s="632"/>
    </row>
    <row r="7491" spans="1:10" s="243" customFormat="1">
      <c r="A7491" s="635" t="s">
        <v>2920</v>
      </c>
      <c r="B7491" s="415" t="s">
        <v>2725</v>
      </c>
      <c r="C7491" s="313" t="s">
        <v>2726</v>
      </c>
      <c r="D7491" s="629">
        <v>2788</v>
      </c>
      <c r="E7491" s="451">
        <v>20000</v>
      </c>
      <c r="F7491" s="630" t="s">
        <v>6315</v>
      </c>
      <c r="G7491" s="313" t="s">
        <v>6467</v>
      </c>
      <c r="H7491" s="634">
        <v>44778</v>
      </c>
      <c r="I7491" s="628">
        <f t="shared" si="97"/>
        <v>44778</v>
      </c>
      <c r="J7491" s="632"/>
    </row>
    <row r="7492" spans="1:10" s="243" customFormat="1">
      <c r="A7492" s="635" t="s">
        <v>2850</v>
      </c>
      <c r="B7492" s="415" t="s">
        <v>2725</v>
      </c>
      <c r="C7492" s="313" t="s">
        <v>2726</v>
      </c>
      <c r="D7492" s="629">
        <v>2789</v>
      </c>
      <c r="E7492" s="451">
        <v>30000</v>
      </c>
      <c r="F7492" s="630" t="s">
        <v>6319</v>
      </c>
      <c r="G7492" s="313" t="s">
        <v>6467</v>
      </c>
      <c r="H7492" s="634">
        <v>44778</v>
      </c>
      <c r="I7492" s="628">
        <f t="shared" si="97"/>
        <v>44778</v>
      </c>
      <c r="J7492" s="632"/>
    </row>
    <row r="7493" spans="1:10" s="243" customFormat="1">
      <c r="A7493" s="635" t="s">
        <v>2828</v>
      </c>
      <c r="B7493" s="415" t="s">
        <v>2725</v>
      </c>
      <c r="C7493" s="313" t="s">
        <v>2726</v>
      </c>
      <c r="D7493" s="629">
        <v>2790</v>
      </c>
      <c r="E7493" s="451">
        <v>36000</v>
      </c>
      <c r="F7493" s="630" t="s">
        <v>3978</v>
      </c>
      <c r="G7493" s="313" t="s">
        <v>6467</v>
      </c>
      <c r="H7493" s="634">
        <v>44778</v>
      </c>
      <c r="I7493" s="628">
        <f t="shared" si="97"/>
        <v>44778</v>
      </c>
      <c r="J7493" s="632"/>
    </row>
    <row r="7494" spans="1:10" s="243" customFormat="1">
      <c r="A7494" s="635" t="s">
        <v>2828</v>
      </c>
      <c r="B7494" s="415" t="s">
        <v>2725</v>
      </c>
      <c r="C7494" s="313" t="s">
        <v>2726</v>
      </c>
      <c r="D7494" s="629">
        <v>2791</v>
      </c>
      <c r="E7494" s="451">
        <v>36000</v>
      </c>
      <c r="F7494" s="630" t="s">
        <v>3464</v>
      </c>
      <c r="G7494" s="313" t="s">
        <v>6467</v>
      </c>
      <c r="H7494" s="634">
        <v>44778</v>
      </c>
      <c r="I7494" s="628">
        <f t="shared" ref="I7494:I7557" si="98">H7494+0</f>
        <v>44778</v>
      </c>
      <c r="J7494" s="632"/>
    </row>
    <row r="7495" spans="1:10" s="243" customFormat="1">
      <c r="A7495" s="635" t="s">
        <v>2789</v>
      </c>
      <c r="B7495" s="415" t="s">
        <v>2725</v>
      </c>
      <c r="C7495" s="313" t="s">
        <v>2726</v>
      </c>
      <c r="D7495" s="629">
        <v>2792</v>
      </c>
      <c r="E7495" s="451">
        <v>10500</v>
      </c>
      <c r="F7495" s="630" t="s">
        <v>6911</v>
      </c>
      <c r="G7495" s="313" t="s">
        <v>6467</v>
      </c>
      <c r="H7495" s="634">
        <v>44778</v>
      </c>
      <c r="I7495" s="628">
        <f t="shared" si="98"/>
        <v>44778</v>
      </c>
      <c r="J7495" s="632"/>
    </row>
    <row r="7496" spans="1:10" s="243" customFormat="1">
      <c r="A7496" s="635" t="s">
        <v>2950</v>
      </c>
      <c r="B7496" s="415" t="s">
        <v>2725</v>
      </c>
      <c r="C7496" s="313" t="s">
        <v>2726</v>
      </c>
      <c r="D7496" s="629">
        <v>2793</v>
      </c>
      <c r="E7496" s="451">
        <v>881.74</v>
      </c>
      <c r="F7496" s="630" t="s">
        <v>4064</v>
      </c>
      <c r="G7496" s="313" t="s">
        <v>6467</v>
      </c>
      <c r="H7496" s="634">
        <v>44778</v>
      </c>
      <c r="I7496" s="628">
        <f t="shared" si="98"/>
        <v>44778</v>
      </c>
      <c r="J7496" s="632"/>
    </row>
    <row r="7497" spans="1:10" s="243" customFormat="1">
      <c r="A7497" s="635" t="s">
        <v>2950</v>
      </c>
      <c r="B7497" s="415" t="s">
        <v>2725</v>
      </c>
      <c r="C7497" s="313" t="s">
        <v>2726</v>
      </c>
      <c r="D7497" s="629">
        <v>2794</v>
      </c>
      <c r="E7497" s="451">
        <v>5617.3</v>
      </c>
      <c r="F7497" s="630" t="s">
        <v>4049</v>
      </c>
      <c r="G7497" s="313" t="s">
        <v>6467</v>
      </c>
      <c r="H7497" s="634">
        <v>44778</v>
      </c>
      <c r="I7497" s="628">
        <f t="shared" si="98"/>
        <v>44778</v>
      </c>
      <c r="J7497" s="632"/>
    </row>
    <row r="7498" spans="1:10" s="243" customFormat="1">
      <c r="A7498" s="635" t="s">
        <v>2742</v>
      </c>
      <c r="B7498" s="415" t="s">
        <v>2725</v>
      </c>
      <c r="C7498" s="313" t="s">
        <v>2726</v>
      </c>
      <c r="D7498" s="629">
        <v>2795</v>
      </c>
      <c r="E7498" s="451">
        <v>8200</v>
      </c>
      <c r="F7498" s="630" t="s">
        <v>3363</v>
      </c>
      <c r="G7498" s="313" t="s">
        <v>6467</v>
      </c>
      <c r="H7498" s="634">
        <v>44779</v>
      </c>
      <c r="I7498" s="628">
        <f t="shared" si="98"/>
        <v>44779</v>
      </c>
      <c r="J7498" s="632"/>
    </row>
    <row r="7499" spans="1:10" s="243" customFormat="1">
      <c r="A7499" s="635" t="s">
        <v>2724</v>
      </c>
      <c r="B7499" s="415" t="s">
        <v>2725</v>
      </c>
      <c r="C7499" s="313" t="s">
        <v>2726</v>
      </c>
      <c r="D7499" s="629">
        <v>2796</v>
      </c>
      <c r="E7499" s="451">
        <v>20000</v>
      </c>
      <c r="F7499" s="630" t="s">
        <v>6722</v>
      </c>
      <c r="G7499" s="313" t="s">
        <v>6467</v>
      </c>
      <c r="H7499" s="634">
        <v>44781</v>
      </c>
      <c r="I7499" s="628">
        <f t="shared" si="98"/>
        <v>44781</v>
      </c>
      <c r="J7499" s="632"/>
    </row>
    <row r="7500" spans="1:10" s="243" customFormat="1">
      <c r="A7500" s="635" t="s">
        <v>2773</v>
      </c>
      <c r="B7500" s="415" t="s">
        <v>2725</v>
      </c>
      <c r="C7500" s="313" t="s">
        <v>2726</v>
      </c>
      <c r="D7500" s="629">
        <v>2797</v>
      </c>
      <c r="E7500" s="451">
        <v>36000</v>
      </c>
      <c r="F7500" s="630" t="s">
        <v>4012</v>
      </c>
      <c r="G7500" s="313" t="s">
        <v>6467</v>
      </c>
      <c r="H7500" s="634">
        <v>44781</v>
      </c>
      <c r="I7500" s="628">
        <f t="shared" si="98"/>
        <v>44781</v>
      </c>
      <c r="J7500" s="632"/>
    </row>
    <row r="7501" spans="1:10" s="243" customFormat="1">
      <c r="A7501" s="635" t="s">
        <v>2773</v>
      </c>
      <c r="B7501" s="415" t="s">
        <v>2725</v>
      </c>
      <c r="C7501" s="313" t="s">
        <v>2726</v>
      </c>
      <c r="D7501" s="629">
        <v>2798</v>
      </c>
      <c r="E7501" s="451">
        <v>40000</v>
      </c>
      <c r="F7501" s="630" t="s">
        <v>4209</v>
      </c>
      <c r="G7501" s="313" t="s">
        <v>6467</v>
      </c>
      <c r="H7501" s="634">
        <v>44781</v>
      </c>
      <c r="I7501" s="628">
        <f t="shared" si="98"/>
        <v>44781</v>
      </c>
      <c r="J7501" s="632"/>
    </row>
    <row r="7502" spans="1:10" s="243" customFormat="1">
      <c r="A7502" s="635" t="s">
        <v>2773</v>
      </c>
      <c r="B7502" s="415" t="s">
        <v>2725</v>
      </c>
      <c r="C7502" s="313" t="s">
        <v>2726</v>
      </c>
      <c r="D7502" s="629">
        <v>2799</v>
      </c>
      <c r="E7502" s="451">
        <v>12000</v>
      </c>
      <c r="F7502" s="630" t="s">
        <v>6912</v>
      </c>
      <c r="G7502" s="313" t="s">
        <v>6467</v>
      </c>
      <c r="H7502" s="634">
        <v>44781</v>
      </c>
      <c r="I7502" s="628">
        <f t="shared" si="98"/>
        <v>44781</v>
      </c>
      <c r="J7502" s="632"/>
    </row>
    <row r="7503" spans="1:10" s="243" customFormat="1">
      <c r="A7503" s="635" t="s">
        <v>2773</v>
      </c>
      <c r="B7503" s="415" t="s">
        <v>2725</v>
      </c>
      <c r="C7503" s="313" t="s">
        <v>2726</v>
      </c>
      <c r="D7503" s="629">
        <v>2800</v>
      </c>
      <c r="E7503" s="451">
        <v>40000</v>
      </c>
      <c r="F7503" s="630" t="s">
        <v>3199</v>
      </c>
      <c r="G7503" s="313" t="s">
        <v>6467</v>
      </c>
      <c r="H7503" s="634">
        <v>44781</v>
      </c>
      <c r="I7503" s="628">
        <f t="shared" si="98"/>
        <v>44781</v>
      </c>
      <c r="J7503" s="632"/>
    </row>
    <row r="7504" spans="1:10" s="243" customFormat="1">
      <c r="A7504" s="635" t="s">
        <v>6341</v>
      </c>
      <c r="B7504" s="415" t="s">
        <v>2725</v>
      </c>
      <c r="C7504" s="313" t="s">
        <v>2726</v>
      </c>
      <c r="D7504" s="629">
        <v>2801</v>
      </c>
      <c r="E7504" s="451">
        <v>30000</v>
      </c>
      <c r="F7504" s="630" t="s">
        <v>6913</v>
      </c>
      <c r="G7504" s="313" t="s">
        <v>6467</v>
      </c>
      <c r="H7504" s="634">
        <v>44781</v>
      </c>
      <c r="I7504" s="628">
        <f t="shared" si="98"/>
        <v>44781</v>
      </c>
      <c r="J7504" s="632"/>
    </row>
    <row r="7505" spans="1:10" s="243" customFormat="1" ht="23.25">
      <c r="A7505" s="635" t="s">
        <v>3520</v>
      </c>
      <c r="B7505" s="415" t="s">
        <v>2725</v>
      </c>
      <c r="C7505" s="313" t="s">
        <v>2726</v>
      </c>
      <c r="D7505" s="629">
        <v>2802</v>
      </c>
      <c r="E7505" s="451">
        <v>24000</v>
      </c>
      <c r="F7505" s="630" t="s">
        <v>6718</v>
      </c>
      <c r="G7505" s="313" t="s">
        <v>6467</v>
      </c>
      <c r="H7505" s="634">
        <v>44781</v>
      </c>
      <c r="I7505" s="628">
        <f t="shared" si="98"/>
        <v>44781</v>
      </c>
      <c r="J7505" s="632"/>
    </row>
    <row r="7506" spans="1:10" s="243" customFormat="1" ht="23.25">
      <c r="A7506" s="635" t="s">
        <v>2828</v>
      </c>
      <c r="B7506" s="415" t="s">
        <v>2725</v>
      </c>
      <c r="C7506" s="313" t="s">
        <v>2726</v>
      </c>
      <c r="D7506" s="629">
        <v>2803</v>
      </c>
      <c r="E7506" s="451">
        <v>20000</v>
      </c>
      <c r="F7506" s="630" t="s">
        <v>6474</v>
      </c>
      <c r="G7506" s="313" t="s">
        <v>6467</v>
      </c>
      <c r="H7506" s="634">
        <v>44781</v>
      </c>
      <c r="I7506" s="628">
        <f t="shared" si="98"/>
        <v>44781</v>
      </c>
      <c r="J7506" s="632"/>
    </row>
    <row r="7507" spans="1:10" s="243" customFormat="1">
      <c r="A7507" s="635" t="s">
        <v>2768</v>
      </c>
      <c r="B7507" s="415" t="s">
        <v>2725</v>
      </c>
      <c r="C7507" s="313" t="s">
        <v>2726</v>
      </c>
      <c r="D7507" s="629">
        <v>2804</v>
      </c>
      <c r="E7507" s="451">
        <v>35000</v>
      </c>
      <c r="F7507" s="630" t="s">
        <v>2962</v>
      </c>
      <c r="G7507" s="313" t="s">
        <v>6467</v>
      </c>
      <c r="H7507" s="634">
        <v>44781</v>
      </c>
      <c r="I7507" s="628">
        <f t="shared" si="98"/>
        <v>44781</v>
      </c>
      <c r="J7507" s="632"/>
    </row>
    <row r="7508" spans="1:10" s="243" customFormat="1">
      <c r="A7508" s="635" t="s">
        <v>2768</v>
      </c>
      <c r="B7508" s="415" t="s">
        <v>2725</v>
      </c>
      <c r="C7508" s="313" t="s">
        <v>2726</v>
      </c>
      <c r="D7508" s="629">
        <v>2805</v>
      </c>
      <c r="E7508" s="451">
        <v>40000</v>
      </c>
      <c r="F7508" s="630" t="s">
        <v>3666</v>
      </c>
      <c r="G7508" s="313" t="s">
        <v>6467</v>
      </c>
      <c r="H7508" s="634">
        <v>44781</v>
      </c>
      <c r="I7508" s="628">
        <f t="shared" si="98"/>
        <v>44781</v>
      </c>
      <c r="J7508" s="632"/>
    </row>
    <row r="7509" spans="1:10" s="243" customFormat="1">
      <c r="A7509" s="635" t="s">
        <v>2768</v>
      </c>
      <c r="B7509" s="415" t="s">
        <v>2725</v>
      </c>
      <c r="C7509" s="313" t="s">
        <v>2726</v>
      </c>
      <c r="D7509" s="629">
        <v>2806</v>
      </c>
      <c r="E7509" s="451">
        <v>30000</v>
      </c>
      <c r="F7509" s="630" t="s">
        <v>3949</v>
      </c>
      <c r="G7509" s="313" t="s">
        <v>6467</v>
      </c>
      <c r="H7509" s="634">
        <v>44781</v>
      </c>
      <c r="I7509" s="628">
        <f t="shared" si="98"/>
        <v>44781</v>
      </c>
      <c r="J7509" s="632"/>
    </row>
    <row r="7510" spans="1:10" s="243" customFormat="1">
      <c r="A7510" s="635" t="s">
        <v>2768</v>
      </c>
      <c r="B7510" s="415" t="s">
        <v>2725</v>
      </c>
      <c r="C7510" s="313" t="s">
        <v>2726</v>
      </c>
      <c r="D7510" s="629">
        <v>2807</v>
      </c>
      <c r="E7510" s="451">
        <v>20000</v>
      </c>
      <c r="F7510" s="630" t="s">
        <v>3073</v>
      </c>
      <c r="G7510" s="313" t="s">
        <v>6467</v>
      </c>
      <c r="H7510" s="634">
        <v>44781</v>
      </c>
      <c r="I7510" s="628">
        <f t="shared" si="98"/>
        <v>44781</v>
      </c>
      <c r="J7510" s="632"/>
    </row>
    <row r="7511" spans="1:10" s="243" customFormat="1">
      <c r="A7511" s="635" t="s">
        <v>2768</v>
      </c>
      <c r="B7511" s="415" t="s">
        <v>2725</v>
      </c>
      <c r="C7511" s="313" t="s">
        <v>2726</v>
      </c>
      <c r="D7511" s="629">
        <v>2808</v>
      </c>
      <c r="E7511" s="451">
        <v>20000</v>
      </c>
      <c r="F7511" s="630" t="s">
        <v>3796</v>
      </c>
      <c r="G7511" s="313" t="s">
        <v>6467</v>
      </c>
      <c r="H7511" s="634">
        <v>44781</v>
      </c>
      <c r="I7511" s="628">
        <f t="shared" si="98"/>
        <v>44781</v>
      </c>
      <c r="J7511" s="632"/>
    </row>
    <row r="7512" spans="1:10" s="243" customFormat="1">
      <c r="A7512" s="635" t="s">
        <v>2767</v>
      </c>
      <c r="B7512" s="415" t="s">
        <v>2725</v>
      </c>
      <c r="C7512" s="313" t="s">
        <v>2726</v>
      </c>
      <c r="D7512" s="629">
        <v>2810</v>
      </c>
      <c r="E7512" s="451">
        <v>30000</v>
      </c>
      <c r="F7512" s="630" t="s">
        <v>6914</v>
      </c>
      <c r="G7512" s="313" t="s">
        <v>6467</v>
      </c>
      <c r="H7512" s="634">
        <v>44781</v>
      </c>
      <c r="I7512" s="628">
        <f t="shared" si="98"/>
        <v>44781</v>
      </c>
      <c r="J7512" s="632"/>
    </row>
    <row r="7513" spans="1:10" s="243" customFormat="1">
      <c r="A7513" s="635" t="s">
        <v>2767</v>
      </c>
      <c r="B7513" s="415" t="s">
        <v>2725</v>
      </c>
      <c r="C7513" s="313" t="s">
        <v>2726</v>
      </c>
      <c r="D7513" s="629">
        <v>2811</v>
      </c>
      <c r="E7513" s="451">
        <v>30000</v>
      </c>
      <c r="F7513" s="630" t="s">
        <v>6427</v>
      </c>
      <c r="G7513" s="313" t="s">
        <v>6467</v>
      </c>
      <c r="H7513" s="634">
        <v>44781</v>
      </c>
      <c r="I7513" s="628">
        <f t="shared" si="98"/>
        <v>44781</v>
      </c>
      <c r="J7513" s="632"/>
    </row>
    <row r="7514" spans="1:10" s="243" customFormat="1">
      <c r="A7514" s="635" t="s">
        <v>2773</v>
      </c>
      <c r="B7514" s="415" t="s">
        <v>2725</v>
      </c>
      <c r="C7514" s="313" t="s">
        <v>2726</v>
      </c>
      <c r="D7514" s="629">
        <v>2812</v>
      </c>
      <c r="E7514" s="451">
        <v>39000</v>
      </c>
      <c r="F7514" s="630" t="s">
        <v>2798</v>
      </c>
      <c r="G7514" s="313" t="s">
        <v>6467</v>
      </c>
      <c r="H7514" s="634">
        <v>44781</v>
      </c>
      <c r="I7514" s="628">
        <f t="shared" si="98"/>
        <v>44781</v>
      </c>
      <c r="J7514" s="632"/>
    </row>
    <row r="7515" spans="1:10" s="243" customFormat="1">
      <c r="A7515" s="635" t="s">
        <v>2773</v>
      </c>
      <c r="B7515" s="415" t="s">
        <v>2725</v>
      </c>
      <c r="C7515" s="313" t="s">
        <v>2726</v>
      </c>
      <c r="D7515" s="629">
        <v>2813</v>
      </c>
      <c r="E7515" s="451">
        <v>36000</v>
      </c>
      <c r="F7515" s="630" t="s">
        <v>6596</v>
      </c>
      <c r="G7515" s="313" t="s">
        <v>6467</v>
      </c>
      <c r="H7515" s="634">
        <v>44781</v>
      </c>
      <c r="I7515" s="628">
        <f t="shared" si="98"/>
        <v>44781</v>
      </c>
      <c r="J7515" s="632"/>
    </row>
    <row r="7516" spans="1:10" s="243" customFormat="1">
      <c r="A7516" s="635" t="s">
        <v>2849</v>
      </c>
      <c r="B7516" s="415" t="s">
        <v>2725</v>
      </c>
      <c r="C7516" s="313" t="s">
        <v>2726</v>
      </c>
      <c r="D7516" s="629">
        <v>2814</v>
      </c>
      <c r="E7516" s="451">
        <v>36000</v>
      </c>
      <c r="F7516" s="630" t="s">
        <v>6607</v>
      </c>
      <c r="G7516" s="313" t="s">
        <v>6467</v>
      </c>
      <c r="H7516" s="634">
        <v>44781</v>
      </c>
      <c r="I7516" s="628">
        <f t="shared" si="98"/>
        <v>44781</v>
      </c>
      <c r="J7516" s="632"/>
    </row>
    <row r="7517" spans="1:10" s="243" customFormat="1">
      <c r="A7517" s="635" t="s">
        <v>2808</v>
      </c>
      <c r="B7517" s="415" t="s">
        <v>2725</v>
      </c>
      <c r="C7517" s="313" t="s">
        <v>2726</v>
      </c>
      <c r="D7517" s="629">
        <v>2815</v>
      </c>
      <c r="E7517" s="451">
        <v>40000</v>
      </c>
      <c r="F7517" s="630" t="s">
        <v>3654</v>
      </c>
      <c r="G7517" s="313" t="s">
        <v>6467</v>
      </c>
      <c r="H7517" s="634">
        <v>44781</v>
      </c>
      <c r="I7517" s="628">
        <f t="shared" si="98"/>
        <v>44781</v>
      </c>
      <c r="J7517" s="632"/>
    </row>
    <row r="7518" spans="1:10" s="243" customFormat="1">
      <c r="A7518" s="635" t="s">
        <v>2766</v>
      </c>
      <c r="B7518" s="415" t="s">
        <v>2725</v>
      </c>
      <c r="C7518" s="313" t="s">
        <v>2726</v>
      </c>
      <c r="D7518" s="629">
        <v>2816</v>
      </c>
      <c r="E7518" s="451">
        <v>14000</v>
      </c>
      <c r="F7518" s="630" t="s">
        <v>6915</v>
      </c>
      <c r="G7518" s="313" t="s">
        <v>6467</v>
      </c>
      <c r="H7518" s="634">
        <v>44781</v>
      </c>
      <c r="I7518" s="628">
        <f t="shared" si="98"/>
        <v>44781</v>
      </c>
      <c r="J7518" s="632"/>
    </row>
    <row r="7519" spans="1:10" s="243" customFormat="1">
      <c r="A7519" s="635" t="s">
        <v>6916</v>
      </c>
      <c r="B7519" s="415" t="s">
        <v>2725</v>
      </c>
      <c r="C7519" s="313" t="s">
        <v>2726</v>
      </c>
      <c r="D7519" s="629">
        <v>2817</v>
      </c>
      <c r="E7519" s="451">
        <v>10000</v>
      </c>
      <c r="F7519" s="630" t="s">
        <v>6917</v>
      </c>
      <c r="G7519" s="313" t="s">
        <v>6467</v>
      </c>
      <c r="H7519" s="634">
        <v>44781</v>
      </c>
      <c r="I7519" s="628">
        <f t="shared" si="98"/>
        <v>44781</v>
      </c>
      <c r="J7519" s="632"/>
    </row>
    <row r="7520" spans="1:10" s="243" customFormat="1">
      <c r="A7520" s="635" t="s">
        <v>2766</v>
      </c>
      <c r="B7520" s="415" t="s">
        <v>2725</v>
      </c>
      <c r="C7520" s="313" t="s">
        <v>2726</v>
      </c>
      <c r="D7520" s="629">
        <v>2818</v>
      </c>
      <c r="E7520" s="451">
        <v>20000</v>
      </c>
      <c r="F7520" s="630" t="s">
        <v>3042</v>
      </c>
      <c r="G7520" s="313" t="s">
        <v>6467</v>
      </c>
      <c r="H7520" s="634">
        <v>44781</v>
      </c>
      <c r="I7520" s="628">
        <f t="shared" si="98"/>
        <v>44781</v>
      </c>
      <c r="J7520" s="632"/>
    </row>
    <row r="7521" spans="1:10" s="243" customFormat="1">
      <c r="A7521" s="635" t="s">
        <v>2766</v>
      </c>
      <c r="B7521" s="415" t="s">
        <v>2725</v>
      </c>
      <c r="C7521" s="313" t="s">
        <v>2726</v>
      </c>
      <c r="D7521" s="629">
        <v>2819</v>
      </c>
      <c r="E7521" s="451">
        <v>16000</v>
      </c>
      <c r="F7521" s="630" t="s">
        <v>6918</v>
      </c>
      <c r="G7521" s="313" t="s">
        <v>6467</v>
      </c>
      <c r="H7521" s="634">
        <v>44781</v>
      </c>
      <c r="I7521" s="628">
        <f t="shared" si="98"/>
        <v>44781</v>
      </c>
      <c r="J7521" s="632"/>
    </row>
    <row r="7522" spans="1:10" s="243" customFormat="1">
      <c r="A7522" s="635" t="s">
        <v>2891</v>
      </c>
      <c r="B7522" s="415" t="s">
        <v>2725</v>
      </c>
      <c r="C7522" s="313" t="s">
        <v>2726</v>
      </c>
      <c r="D7522" s="629">
        <v>2820</v>
      </c>
      <c r="E7522" s="451">
        <v>40000</v>
      </c>
      <c r="F7522" s="630" t="s">
        <v>6724</v>
      </c>
      <c r="G7522" s="313" t="s">
        <v>6467</v>
      </c>
      <c r="H7522" s="634">
        <v>44781</v>
      </c>
      <c r="I7522" s="628">
        <f t="shared" si="98"/>
        <v>44781</v>
      </c>
      <c r="J7522" s="632"/>
    </row>
    <row r="7523" spans="1:10" s="243" customFormat="1">
      <c r="A7523" s="635" t="s">
        <v>2785</v>
      </c>
      <c r="B7523" s="415" t="s">
        <v>2725</v>
      </c>
      <c r="C7523" s="313" t="s">
        <v>2726</v>
      </c>
      <c r="D7523" s="629">
        <v>2821</v>
      </c>
      <c r="E7523" s="451">
        <v>25000</v>
      </c>
      <c r="F7523" s="630" t="s">
        <v>6721</v>
      </c>
      <c r="G7523" s="313" t="s">
        <v>6467</v>
      </c>
      <c r="H7523" s="634">
        <v>44781</v>
      </c>
      <c r="I7523" s="628">
        <f t="shared" si="98"/>
        <v>44781</v>
      </c>
      <c r="J7523" s="632"/>
    </row>
    <row r="7524" spans="1:10" s="243" customFormat="1" ht="23.25">
      <c r="A7524" s="635" t="s">
        <v>2797</v>
      </c>
      <c r="B7524" s="415" t="s">
        <v>2725</v>
      </c>
      <c r="C7524" s="313" t="s">
        <v>2726</v>
      </c>
      <c r="D7524" s="629">
        <v>2822</v>
      </c>
      <c r="E7524" s="451">
        <v>30000</v>
      </c>
      <c r="F7524" s="630" t="s">
        <v>3500</v>
      </c>
      <c r="G7524" s="313" t="s">
        <v>6467</v>
      </c>
      <c r="H7524" s="634">
        <v>44781</v>
      </c>
      <c r="I7524" s="628">
        <f t="shared" si="98"/>
        <v>44781</v>
      </c>
      <c r="J7524" s="632"/>
    </row>
    <row r="7525" spans="1:10" s="243" customFormat="1">
      <c r="A7525" s="635" t="s">
        <v>2735</v>
      </c>
      <c r="B7525" s="415" t="s">
        <v>2725</v>
      </c>
      <c r="C7525" s="313" t="s">
        <v>2726</v>
      </c>
      <c r="D7525" s="629">
        <v>2823</v>
      </c>
      <c r="E7525" s="451">
        <v>21000</v>
      </c>
      <c r="F7525" s="630" t="s">
        <v>6557</v>
      </c>
      <c r="G7525" s="313" t="s">
        <v>6467</v>
      </c>
      <c r="H7525" s="634">
        <v>44782</v>
      </c>
      <c r="I7525" s="628">
        <f t="shared" si="98"/>
        <v>44782</v>
      </c>
      <c r="J7525" s="632"/>
    </row>
    <row r="7526" spans="1:10" s="243" customFormat="1">
      <c r="A7526" s="635" t="s">
        <v>2806</v>
      </c>
      <c r="B7526" s="415" t="s">
        <v>2725</v>
      </c>
      <c r="C7526" s="313" t="s">
        <v>2726</v>
      </c>
      <c r="D7526" s="629">
        <v>2824</v>
      </c>
      <c r="E7526" s="451">
        <v>30000</v>
      </c>
      <c r="F7526" s="630" t="s">
        <v>4101</v>
      </c>
      <c r="G7526" s="313" t="s">
        <v>6467</v>
      </c>
      <c r="H7526" s="634">
        <v>44782</v>
      </c>
      <c r="I7526" s="628">
        <f t="shared" si="98"/>
        <v>44782</v>
      </c>
      <c r="J7526" s="632"/>
    </row>
    <row r="7527" spans="1:10" s="243" customFormat="1">
      <c r="A7527" s="635" t="s">
        <v>2766</v>
      </c>
      <c r="B7527" s="415" t="s">
        <v>2725</v>
      </c>
      <c r="C7527" s="313" t="s">
        <v>2726</v>
      </c>
      <c r="D7527" s="629">
        <v>2825</v>
      </c>
      <c r="E7527" s="451">
        <v>30000</v>
      </c>
      <c r="F7527" s="630" t="s">
        <v>4072</v>
      </c>
      <c r="G7527" s="313" t="s">
        <v>6467</v>
      </c>
      <c r="H7527" s="634">
        <v>44782</v>
      </c>
      <c r="I7527" s="628">
        <f t="shared" si="98"/>
        <v>44782</v>
      </c>
      <c r="J7527" s="632"/>
    </row>
    <row r="7528" spans="1:10" s="243" customFormat="1">
      <c r="A7528" s="635" t="s">
        <v>2942</v>
      </c>
      <c r="B7528" s="415" t="s">
        <v>2725</v>
      </c>
      <c r="C7528" s="313" t="s">
        <v>2726</v>
      </c>
      <c r="D7528" s="629">
        <v>2826</v>
      </c>
      <c r="E7528" s="451">
        <v>30000</v>
      </c>
      <c r="F7528" s="630" t="s">
        <v>3773</v>
      </c>
      <c r="G7528" s="313" t="s">
        <v>6467</v>
      </c>
      <c r="H7528" s="634">
        <v>44782</v>
      </c>
      <c r="I7528" s="628">
        <f t="shared" si="98"/>
        <v>44782</v>
      </c>
      <c r="J7528" s="632"/>
    </row>
    <row r="7529" spans="1:10" s="243" customFormat="1">
      <c r="A7529" s="635" t="s">
        <v>2773</v>
      </c>
      <c r="B7529" s="415" t="s">
        <v>2725</v>
      </c>
      <c r="C7529" s="313" t="s">
        <v>2726</v>
      </c>
      <c r="D7529" s="629">
        <v>2827</v>
      </c>
      <c r="E7529" s="451">
        <v>33000</v>
      </c>
      <c r="F7529" s="630" t="s">
        <v>3452</v>
      </c>
      <c r="G7529" s="313" t="s">
        <v>6467</v>
      </c>
      <c r="H7529" s="634">
        <v>44782</v>
      </c>
      <c r="I7529" s="628">
        <f t="shared" si="98"/>
        <v>44782</v>
      </c>
      <c r="J7529" s="632"/>
    </row>
    <row r="7530" spans="1:10" s="243" customFormat="1">
      <c r="A7530" s="635" t="s">
        <v>2891</v>
      </c>
      <c r="B7530" s="415" t="s">
        <v>2725</v>
      </c>
      <c r="C7530" s="313" t="s">
        <v>2726</v>
      </c>
      <c r="D7530" s="629">
        <v>2828</v>
      </c>
      <c r="E7530" s="451">
        <v>36000</v>
      </c>
      <c r="F7530" s="630" t="s">
        <v>4092</v>
      </c>
      <c r="G7530" s="313" t="s">
        <v>6467</v>
      </c>
      <c r="H7530" s="634">
        <v>44782</v>
      </c>
      <c r="I7530" s="628">
        <f t="shared" si="98"/>
        <v>44782</v>
      </c>
      <c r="J7530" s="632"/>
    </row>
    <row r="7531" spans="1:10" s="243" customFormat="1">
      <c r="A7531" s="635" t="s">
        <v>2773</v>
      </c>
      <c r="B7531" s="415" t="s">
        <v>2725</v>
      </c>
      <c r="C7531" s="313" t="s">
        <v>2726</v>
      </c>
      <c r="D7531" s="629">
        <v>2829</v>
      </c>
      <c r="E7531" s="451">
        <v>33000</v>
      </c>
      <c r="F7531" s="630" t="s">
        <v>4210</v>
      </c>
      <c r="G7531" s="313" t="s">
        <v>6467</v>
      </c>
      <c r="H7531" s="634">
        <v>44782</v>
      </c>
      <c r="I7531" s="628">
        <f t="shared" si="98"/>
        <v>44782</v>
      </c>
      <c r="J7531" s="632"/>
    </row>
    <row r="7532" spans="1:10" s="243" customFormat="1">
      <c r="A7532" s="635" t="s">
        <v>2773</v>
      </c>
      <c r="B7532" s="415" t="s">
        <v>2725</v>
      </c>
      <c r="C7532" s="313" t="s">
        <v>2726</v>
      </c>
      <c r="D7532" s="629">
        <v>2830</v>
      </c>
      <c r="E7532" s="451">
        <v>33000</v>
      </c>
      <c r="F7532" s="630" t="s">
        <v>6443</v>
      </c>
      <c r="G7532" s="313" t="s">
        <v>6467</v>
      </c>
      <c r="H7532" s="634">
        <v>44782</v>
      </c>
      <c r="I7532" s="628">
        <f t="shared" si="98"/>
        <v>44782</v>
      </c>
      <c r="J7532" s="632"/>
    </row>
    <row r="7533" spans="1:10" s="243" customFormat="1">
      <c r="A7533" s="635" t="s">
        <v>2955</v>
      </c>
      <c r="B7533" s="415" t="s">
        <v>2725</v>
      </c>
      <c r="C7533" s="313" t="s">
        <v>2726</v>
      </c>
      <c r="D7533" s="629">
        <v>2831</v>
      </c>
      <c r="E7533" s="451">
        <v>30000</v>
      </c>
      <c r="F7533" s="630" t="s">
        <v>3434</v>
      </c>
      <c r="G7533" s="313" t="s">
        <v>6467</v>
      </c>
      <c r="H7533" s="634">
        <v>44782</v>
      </c>
      <c r="I7533" s="628">
        <f t="shared" si="98"/>
        <v>44782</v>
      </c>
      <c r="J7533" s="632"/>
    </row>
    <row r="7534" spans="1:10" s="243" customFormat="1" ht="23.25">
      <c r="A7534" s="635" t="s">
        <v>3471</v>
      </c>
      <c r="B7534" s="415" t="s">
        <v>2831</v>
      </c>
      <c r="C7534" s="313" t="s">
        <v>2726</v>
      </c>
      <c r="D7534" s="629" t="s">
        <v>2873</v>
      </c>
      <c r="E7534" s="451">
        <v>13620</v>
      </c>
      <c r="F7534" s="630" t="s">
        <v>3472</v>
      </c>
      <c r="G7534" s="313" t="s">
        <v>6467</v>
      </c>
      <c r="H7534" s="634">
        <v>44782</v>
      </c>
      <c r="I7534" s="628">
        <f t="shared" si="98"/>
        <v>44782</v>
      </c>
      <c r="J7534" s="632"/>
    </row>
    <row r="7535" spans="1:10" s="243" customFormat="1" ht="23.25">
      <c r="A7535" s="635" t="s">
        <v>2785</v>
      </c>
      <c r="B7535" s="415" t="s">
        <v>2725</v>
      </c>
      <c r="C7535" s="313" t="s">
        <v>2726</v>
      </c>
      <c r="D7535" s="629">
        <v>2833</v>
      </c>
      <c r="E7535" s="451">
        <v>25000</v>
      </c>
      <c r="F7535" s="630" t="s">
        <v>2786</v>
      </c>
      <c r="G7535" s="313" t="s">
        <v>6467</v>
      </c>
      <c r="H7535" s="634">
        <v>44782</v>
      </c>
      <c r="I7535" s="628">
        <f t="shared" si="98"/>
        <v>44782</v>
      </c>
      <c r="J7535" s="632"/>
    </row>
    <row r="7536" spans="1:10" s="243" customFormat="1">
      <c r="A7536" s="635" t="s">
        <v>2785</v>
      </c>
      <c r="B7536" s="415" t="s">
        <v>2725</v>
      </c>
      <c r="C7536" s="313" t="s">
        <v>2726</v>
      </c>
      <c r="D7536" s="629">
        <v>2834</v>
      </c>
      <c r="E7536" s="451">
        <v>24180</v>
      </c>
      <c r="F7536" s="630" t="s">
        <v>6919</v>
      </c>
      <c r="G7536" s="313" t="s">
        <v>6467</v>
      </c>
      <c r="H7536" s="634">
        <v>44782</v>
      </c>
      <c r="I7536" s="628">
        <f t="shared" si="98"/>
        <v>44782</v>
      </c>
      <c r="J7536" s="632"/>
    </row>
    <row r="7537" spans="1:10" s="243" customFormat="1">
      <c r="A7537" s="635" t="s">
        <v>6920</v>
      </c>
      <c r="B7537" s="415" t="s">
        <v>2725</v>
      </c>
      <c r="C7537" s="313" t="s">
        <v>2726</v>
      </c>
      <c r="D7537" s="629">
        <v>2835</v>
      </c>
      <c r="E7537" s="451">
        <v>1652</v>
      </c>
      <c r="F7537" s="630" t="s">
        <v>6921</v>
      </c>
      <c r="G7537" s="313" t="s">
        <v>6467</v>
      </c>
      <c r="H7537" s="634">
        <v>44782</v>
      </c>
      <c r="I7537" s="628">
        <f t="shared" si="98"/>
        <v>44782</v>
      </c>
      <c r="J7537" s="632"/>
    </row>
    <row r="7538" spans="1:10" s="243" customFormat="1">
      <c r="A7538" s="635" t="s">
        <v>6661</v>
      </c>
      <c r="B7538" s="415" t="s">
        <v>2725</v>
      </c>
      <c r="C7538" s="313" t="s">
        <v>2726</v>
      </c>
      <c r="D7538" s="629">
        <v>2836</v>
      </c>
      <c r="E7538" s="451">
        <v>10000</v>
      </c>
      <c r="F7538" s="630" t="s">
        <v>6662</v>
      </c>
      <c r="G7538" s="313" t="s">
        <v>6467</v>
      </c>
      <c r="H7538" s="634">
        <v>44782</v>
      </c>
      <c r="I7538" s="628">
        <f t="shared" si="98"/>
        <v>44782</v>
      </c>
      <c r="J7538" s="632"/>
    </row>
    <row r="7539" spans="1:10" s="243" customFormat="1">
      <c r="A7539" s="635" t="s">
        <v>2942</v>
      </c>
      <c r="B7539" s="415" t="s">
        <v>2725</v>
      </c>
      <c r="C7539" s="313" t="s">
        <v>2726</v>
      </c>
      <c r="D7539" s="629">
        <v>2837</v>
      </c>
      <c r="E7539" s="451">
        <v>36000</v>
      </c>
      <c r="F7539" s="630" t="s">
        <v>6732</v>
      </c>
      <c r="G7539" s="313" t="s">
        <v>6467</v>
      </c>
      <c r="H7539" s="634">
        <v>44782</v>
      </c>
      <c r="I7539" s="628">
        <f t="shared" si="98"/>
        <v>44782</v>
      </c>
      <c r="J7539" s="632"/>
    </row>
    <row r="7540" spans="1:10" s="243" customFormat="1" ht="23.25">
      <c r="A7540" s="635" t="s">
        <v>2825</v>
      </c>
      <c r="B7540" s="415" t="s">
        <v>2725</v>
      </c>
      <c r="C7540" s="313" t="s">
        <v>2726</v>
      </c>
      <c r="D7540" s="629">
        <v>2838</v>
      </c>
      <c r="E7540" s="451">
        <v>36000</v>
      </c>
      <c r="F7540" s="630" t="s">
        <v>6731</v>
      </c>
      <c r="G7540" s="313" t="s">
        <v>6467</v>
      </c>
      <c r="H7540" s="634">
        <v>44782</v>
      </c>
      <c r="I7540" s="628">
        <f t="shared" si="98"/>
        <v>44782</v>
      </c>
      <c r="J7540" s="632"/>
    </row>
    <row r="7541" spans="1:10" s="243" customFormat="1">
      <c r="A7541" s="635" t="s">
        <v>6293</v>
      </c>
      <c r="B7541" s="415" t="s">
        <v>2725</v>
      </c>
      <c r="C7541" s="313" t="s">
        <v>2726</v>
      </c>
      <c r="D7541" s="629">
        <v>2839</v>
      </c>
      <c r="E7541" s="451">
        <v>37500</v>
      </c>
      <c r="F7541" s="630" t="s">
        <v>3079</v>
      </c>
      <c r="G7541" s="313" t="s">
        <v>6467</v>
      </c>
      <c r="H7541" s="634">
        <v>44782</v>
      </c>
      <c r="I7541" s="628">
        <f t="shared" si="98"/>
        <v>44782</v>
      </c>
      <c r="J7541" s="632"/>
    </row>
    <row r="7542" spans="1:10" s="243" customFormat="1">
      <c r="A7542" s="635" t="s">
        <v>2966</v>
      </c>
      <c r="B7542" s="415" t="s">
        <v>2725</v>
      </c>
      <c r="C7542" s="313" t="s">
        <v>2726</v>
      </c>
      <c r="D7542" s="629">
        <v>2840</v>
      </c>
      <c r="E7542" s="451">
        <v>36000</v>
      </c>
      <c r="F7542" s="630" t="s">
        <v>6484</v>
      </c>
      <c r="G7542" s="313" t="s">
        <v>6467</v>
      </c>
      <c r="H7542" s="634">
        <v>44782</v>
      </c>
      <c r="I7542" s="628">
        <f t="shared" si="98"/>
        <v>44782</v>
      </c>
      <c r="J7542" s="632"/>
    </row>
    <row r="7543" spans="1:10" s="243" customFormat="1">
      <c r="A7543" s="635" t="s">
        <v>3011</v>
      </c>
      <c r="B7543" s="415" t="s">
        <v>2725</v>
      </c>
      <c r="C7543" s="313" t="s">
        <v>2726</v>
      </c>
      <c r="D7543" s="629">
        <v>2841</v>
      </c>
      <c r="E7543" s="451">
        <v>11043.49</v>
      </c>
      <c r="F7543" s="630" t="s">
        <v>6922</v>
      </c>
      <c r="G7543" s="313" t="s">
        <v>6467</v>
      </c>
      <c r="H7543" s="634">
        <v>44782</v>
      </c>
      <c r="I7543" s="628">
        <f t="shared" si="98"/>
        <v>44782</v>
      </c>
      <c r="J7543" s="632"/>
    </row>
    <row r="7544" spans="1:10" s="243" customFormat="1">
      <c r="A7544" s="635" t="s">
        <v>3011</v>
      </c>
      <c r="B7544" s="415" t="s">
        <v>2725</v>
      </c>
      <c r="C7544" s="313" t="s">
        <v>2726</v>
      </c>
      <c r="D7544" s="629">
        <v>2842</v>
      </c>
      <c r="E7544" s="451">
        <v>11043.49</v>
      </c>
      <c r="F7544" s="630" t="s">
        <v>3499</v>
      </c>
      <c r="G7544" s="313" t="s">
        <v>6467</v>
      </c>
      <c r="H7544" s="634">
        <v>44782</v>
      </c>
      <c r="I7544" s="628">
        <f t="shared" si="98"/>
        <v>44782</v>
      </c>
      <c r="J7544" s="632"/>
    </row>
    <row r="7545" spans="1:10" s="243" customFormat="1">
      <c r="A7545" s="635" t="s">
        <v>3245</v>
      </c>
      <c r="B7545" s="415" t="s">
        <v>2725</v>
      </c>
      <c r="C7545" s="313" t="s">
        <v>2726</v>
      </c>
      <c r="D7545" s="629">
        <v>2843</v>
      </c>
      <c r="E7545" s="451">
        <v>12000</v>
      </c>
      <c r="F7545" s="630" t="s">
        <v>3504</v>
      </c>
      <c r="G7545" s="313" t="s">
        <v>6467</v>
      </c>
      <c r="H7545" s="634">
        <v>44782</v>
      </c>
      <c r="I7545" s="628">
        <f t="shared" si="98"/>
        <v>44782</v>
      </c>
      <c r="J7545" s="632"/>
    </row>
    <row r="7546" spans="1:10" s="243" customFormat="1">
      <c r="A7546" s="635" t="s">
        <v>3011</v>
      </c>
      <c r="B7546" s="415" t="s">
        <v>2725</v>
      </c>
      <c r="C7546" s="313" t="s">
        <v>2726</v>
      </c>
      <c r="D7546" s="629">
        <v>2844</v>
      </c>
      <c r="E7546" s="451">
        <v>11043.49</v>
      </c>
      <c r="F7546" s="630" t="s">
        <v>6923</v>
      </c>
      <c r="G7546" s="313" t="s">
        <v>6467</v>
      </c>
      <c r="H7546" s="634">
        <v>44782</v>
      </c>
      <c r="I7546" s="628">
        <f t="shared" si="98"/>
        <v>44782</v>
      </c>
      <c r="J7546" s="632"/>
    </row>
    <row r="7547" spans="1:10" s="243" customFormat="1" ht="23.25">
      <c r="A7547" s="635" t="s">
        <v>6924</v>
      </c>
      <c r="B7547" s="415" t="s">
        <v>2725</v>
      </c>
      <c r="C7547" s="313" t="s">
        <v>2726</v>
      </c>
      <c r="D7547" s="629">
        <v>2845</v>
      </c>
      <c r="E7547" s="451">
        <v>10720.54</v>
      </c>
      <c r="F7547" s="630" t="s">
        <v>6925</v>
      </c>
      <c r="G7547" s="313" t="s">
        <v>6467</v>
      </c>
      <c r="H7547" s="634">
        <v>44782</v>
      </c>
      <c r="I7547" s="628">
        <f t="shared" si="98"/>
        <v>44782</v>
      </c>
      <c r="J7547" s="632"/>
    </row>
    <row r="7548" spans="1:10" s="243" customFormat="1">
      <c r="A7548" s="635" t="s">
        <v>2954</v>
      </c>
      <c r="B7548" s="415" t="s">
        <v>2725</v>
      </c>
      <c r="C7548" s="313" t="s">
        <v>2726</v>
      </c>
      <c r="D7548" s="629">
        <v>2846</v>
      </c>
      <c r="E7548" s="451">
        <v>20000</v>
      </c>
      <c r="F7548" s="630" t="s">
        <v>6316</v>
      </c>
      <c r="G7548" s="313" t="s">
        <v>6467</v>
      </c>
      <c r="H7548" s="634">
        <v>44782</v>
      </c>
      <c r="I7548" s="628">
        <f t="shared" si="98"/>
        <v>44782</v>
      </c>
      <c r="J7548" s="632"/>
    </row>
    <row r="7549" spans="1:10" s="243" customFormat="1">
      <c r="A7549" s="635" t="s">
        <v>2766</v>
      </c>
      <c r="B7549" s="415" t="s">
        <v>2725</v>
      </c>
      <c r="C7549" s="313" t="s">
        <v>2726</v>
      </c>
      <c r="D7549" s="629">
        <v>2847</v>
      </c>
      <c r="E7549" s="451">
        <v>16000</v>
      </c>
      <c r="F7549" s="630" t="s">
        <v>6926</v>
      </c>
      <c r="G7549" s="313" t="s">
        <v>6467</v>
      </c>
      <c r="H7549" s="634">
        <v>44782</v>
      </c>
      <c r="I7549" s="628">
        <f t="shared" si="98"/>
        <v>44782</v>
      </c>
      <c r="J7549" s="632"/>
    </row>
    <row r="7550" spans="1:10" s="243" customFormat="1">
      <c r="A7550" s="635" t="s">
        <v>2773</v>
      </c>
      <c r="B7550" s="415" t="s">
        <v>2725</v>
      </c>
      <c r="C7550" s="313" t="s">
        <v>2726</v>
      </c>
      <c r="D7550" s="629">
        <v>2848</v>
      </c>
      <c r="E7550" s="451">
        <v>36000</v>
      </c>
      <c r="F7550" s="630" t="s">
        <v>6736</v>
      </c>
      <c r="G7550" s="313" t="s">
        <v>6467</v>
      </c>
      <c r="H7550" s="634">
        <v>44782</v>
      </c>
      <c r="I7550" s="628">
        <f t="shared" si="98"/>
        <v>44782</v>
      </c>
      <c r="J7550" s="632"/>
    </row>
    <row r="7551" spans="1:10" s="243" customFormat="1">
      <c r="A7551" s="635" t="s">
        <v>3049</v>
      </c>
      <c r="B7551" s="415" t="s">
        <v>2725</v>
      </c>
      <c r="C7551" s="313" t="s">
        <v>2726</v>
      </c>
      <c r="D7551" s="629">
        <v>2849</v>
      </c>
      <c r="E7551" s="451">
        <v>39000</v>
      </c>
      <c r="F7551" s="630" t="s">
        <v>6927</v>
      </c>
      <c r="G7551" s="313" t="s">
        <v>6467</v>
      </c>
      <c r="H7551" s="634">
        <v>44782</v>
      </c>
      <c r="I7551" s="628">
        <f t="shared" si="98"/>
        <v>44782</v>
      </c>
      <c r="J7551" s="632"/>
    </row>
    <row r="7552" spans="1:10" s="243" customFormat="1">
      <c r="A7552" s="635" t="s">
        <v>2769</v>
      </c>
      <c r="B7552" s="415" t="s">
        <v>2725</v>
      </c>
      <c r="C7552" s="313" t="s">
        <v>2726</v>
      </c>
      <c r="D7552" s="629">
        <v>2850</v>
      </c>
      <c r="E7552" s="451">
        <v>22500</v>
      </c>
      <c r="F7552" s="630" t="s">
        <v>2770</v>
      </c>
      <c r="G7552" s="313" t="s">
        <v>6467</v>
      </c>
      <c r="H7552" s="634">
        <v>44782</v>
      </c>
      <c r="I7552" s="628">
        <f t="shared" si="98"/>
        <v>44782</v>
      </c>
      <c r="J7552" s="632"/>
    </row>
    <row r="7553" spans="1:10" s="243" customFormat="1">
      <c r="A7553" s="635" t="s">
        <v>2773</v>
      </c>
      <c r="B7553" s="415" t="s">
        <v>2725</v>
      </c>
      <c r="C7553" s="313" t="s">
        <v>2726</v>
      </c>
      <c r="D7553" s="629">
        <v>2851</v>
      </c>
      <c r="E7553" s="451">
        <v>22000</v>
      </c>
      <c r="F7553" s="630" t="s">
        <v>3806</v>
      </c>
      <c r="G7553" s="313" t="s">
        <v>6467</v>
      </c>
      <c r="H7553" s="634">
        <v>44783</v>
      </c>
      <c r="I7553" s="628">
        <f t="shared" si="98"/>
        <v>44783</v>
      </c>
      <c r="J7553" s="632"/>
    </row>
    <row r="7554" spans="1:10" s="243" customFormat="1">
      <c r="A7554" s="635" t="s">
        <v>2955</v>
      </c>
      <c r="B7554" s="415" t="s">
        <v>2725</v>
      </c>
      <c r="C7554" s="313" t="s">
        <v>2726</v>
      </c>
      <c r="D7554" s="629">
        <v>2852</v>
      </c>
      <c r="E7554" s="451">
        <v>40000</v>
      </c>
      <c r="F7554" s="630" t="s">
        <v>6526</v>
      </c>
      <c r="G7554" s="313" t="s">
        <v>6467</v>
      </c>
      <c r="H7554" s="634">
        <v>44783</v>
      </c>
      <c r="I7554" s="628">
        <f t="shared" si="98"/>
        <v>44783</v>
      </c>
      <c r="J7554" s="632"/>
    </row>
    <row r="7555" spans="1:10" s="243" customFormat="1">
      <c r="A7555" s="635" t="s">
        <v>2773</v>
      </c>
      <c r="B7555" s="415" t="s">
        <v>2725</v>
      </c>
      <c r="C7555" s="313" t="s">
        <v>2726</v>
      </c>
      <c r="D7555" s="629">
        <v>2853</v>
      </c>
      <c r="E7555" s="451">
        <v>16000</v>
      </c>
      <c r="F7555" s="630" t="s">
        <v>4135</v>
      </c>
      <c r="G7555" s="313" t="s">
        <v>6467</v>
      </c>
      <c r="H7555" s="634">
        <v>44783</v>
      </c>
      <c r="I7555" s="628">
        <f t="shared" si="98"/>
        <v>44783</v>
      </c>
      <c r="J7555" s="632"/>
    </row>
    <row r="7556" spans="1:10" s="243" customFormat="1">
      <c r="A7556" s="635" t="s">
        <v>2950</v>
      </c>
      <c r="B7556" s="415" t="s">
        <v>2725</v>
      </c>
      <c r="C7556" s="313" t="s">
        <v>2726</v>
      </c>
      <c r="D7556" s="629">
        <v>2854</v>
      </c>
      <c r="E7556" s="451">
        <v>1431.06</v>
      </c>
      <c r="F7556" s="630" t="s">
        <v>3496</v>
      </c>
      <c r="G7556" s="313" t="s">
        <v>6467</v>
      </c>
      <c r="H7556" s="634">
        <v>44783</v>
      </c>
      <c r="I7556" s="628">
        <f t="shared" si="98"/>
        <v>44783</v>
      </c>
      <c r="J7556" s="632"/>
    </row>
    <row r="7557" spans="1:10" s="243" customFormat="1">
      <c r="A7557" s="635" t="s">
        <v>2950</v>
      </c>
      <c r="B7557" s="415" t="s">
        <v>2725</v>
      </c>
      <c r="C7557" s="313" t="s">
        <v>2726</v>
      </c>
      <c r="D7557" s="629">
        <v>2855</v>
      </c>
      <c r="E7557" s="451">
        <v>2772.56</v>
      </c>
      <c r="F7557" s="630" t="s">
        <v>3496</v>
      </c>
      <c r="G7557" s="313" t="s">
        <v>6467</v>
      </c>
      <c r="H7557" s="634">
        <v>44783</v>
      </c>
      <c r="I7557" s="628">
        <f t="shared" si="98"/>
        <v>44783</v>
      </c>
      <c r="J7557" s="632"/>
    </row>
    <row r="7558" spans="1:10" s="243" customFormat="1">
      <c r="A7558" s="635" t="s">
        <v>2950</v>
      </c>
      <c r="B7558" s="415" t="s">
        <v>2725</v>
      </c>
      <c r="C7558" s="313" t="s">
        <v>2726</v>
      </c>
      <c r="D7558" s="629">
        <v>2856</v>
      </c>
      <c r="E7558" s="451">
        <v>3590.32</v>
      </c>
      <c r="F7558" s="630" t="s">
        <v>3496</v>
      </c>
      <c r="G7558" s="313" t="s">
        <v>6467</v>
      </c>
      <c r="H7558" s="634">
        <v>44783</v>
      </c>
      <c r="I7558" s="628">
        <f t="shared" ref="I7558:I7621" si="99">H7558+0</f>
        <v>44783</v>
      </c>
      <c r="J7558" s="632"/>
    </row>
    <row r="7559" spans="1:10" s="243" customFormat="1">
      <c r="A7559" s="635" t="s">
        <v>2950</v>
      </c>
      <c r="B7559" s="415" t="s">
        <v>2725</v>
      </c>
      <c r="C7559" s="313" t="s">
        <v>2726</v>
      </c>
      <c r="D7559" s="629">
        <v>2857</v>
      </c>
      <c r="E7559" s="451">
        <v>3342.15</v>
      </c>
      <c r="F7559" s="630" t="s">
        <v>4049</v>
      </c>
      <c r="G7559" s="313" t="s">
        <v>6467</v>
      </c>
      <c r="H7559" s="634">
        <v>44783</v>
      </c>
      <c r="I7559" s="628">
        <f t="shared" si="99"/>
        <v>44783</v>
      </c>
      <c r="J7559" s="632"/>
    </row>
    <row r="7560" spans="1:10" s="243" customFormat="1">
      <c r="A7560" s="635" t="s">
        <v>2950</v>
      </c>
      <c r="B7560" s="415" t="s">
        <v>2725</v>
      </c>
      <c r="C7560" s="313" t="s">
        <v>2726</v>
      </c>
      <c r="D7560" s="629">
        <v>2858</v>
      </c>
      <c r="E7560" s="451">
        <v>789.69</v>
      </c>
      <c r="F7560" s="630" t="s">
        <v>4049</v>
      </c>
      <c r="G7560" s="313" t="s">
        <v>6467</v>
      </c>
      <c r="H7560" s="634">
        <v>44783</v>
      </c>
      <c r="I7560" s="628">
        <f t="shared" si="99"/>
        <v>44783</v>
      </c>
      <c r="J7560" s="632"/>
    </row>
    <row r="7561" spans="1:10" s="243" customFormat="1">
      <c r="A7561" s="635" t="s">
        <v>2950</v>
      </c>
      <c r="B7561" s="415" t="s">
        <v>2725</v>
      </c>
      <c r="C7561" s="313" t="s">
        <v>2726</v>
      </c>
      <c r="D7561" s="629">
        <v>2859</v>
      </c>
      <c r="E7561" s="451">
        <v>684.21</v>
      </c>
      <c r="F7561" s="630" t="s">
        <v>4049</v>
      </c>
      <c r="G7561" s="313" t="s">
        <v>6467</v>
      </c>
      <c r="H7561" s="634">
        <v>44783</v>
      </c>
      <c r="I7561" s="628">
        <f t="shared" si="99"/>
        <v>44783</v>
      </c>
      <c r="J7561" s="632"/>
    </row>
    <row r="7562" spans="1:10" s="243" customFormat="1">
      <c r="A7562" s="635" t="s">
        <v>2950</v>
      </c>
      <c r="B7562" s="415" t="s">
        <v>2725</v>
      </c>
      <c r="C7562" s="313" t="s">
        <v>2726</v>
      </c>
      <c r="D7562" s="629">
        <v>2860</v>
      </c>
      <c r="E7562" s="451">
        <v>1672.68</v>
      </c>
      <c r="F7562" s="630" t="s">
        <v>4064</v>
      </c>
      <c r="G7562" s="313" t="s">
        <v>6467</v>
      </c>
      <c r="H7562" s="634">
        <v>44783</v>
      </c>
      <c r="I7562" s="628">
        <f t="shared" si="99"/>
        <v>44783</v>
      </c>
      <c r="J7562" s="632"/>
    </row>
    <row r="7563" spans="1:10" s="243" customFormat="1">
      <c r="A7563" s="635" t="s">
        <v>2950</v>
      </c>
      <c r="B7563" s="415" t="s">
        <v>2725</v>
      </c>
      <c r="C7563" s="313" t="s">
        <v>2726</v>
      </c>
      <c r="D7563" s="629">
        <v>2861</v>
      </c>
      <c r="E7563" s="451">
        <v>12578.3</v>
      </c>
      <c r="F7563" s="630" t="s">
        <v>3496</v>
      </c>
      <c r="G7563" s="313" t="s">
        <v>6467</v>
      </c>
      <c r="H7563" s="634">
        <v>44783</v>
      </c>
      <c r="I7563" s="628">
        <f t="shared" si="99"/>
        <v>44783</v>
      </c>
      <c r="J7563" s="632"/>
    </row>
    <row r="7564" spans="1:10" s="243" customFormat="1">
      <c r="A7564" s="635" t="s">
        <v>2950</v>
      </c>
      <c r="B7564" s="415" t="s">
        <v>2725</v>
      </c>
      <c r="C7564" s="313" t="s">
        <v>2726</v>
      </c>
      <c r="D7564" s="629">
        <v>2862</v>
      </c>
      <c r="E7564" s="451">
        <v>6927.89</v>
      </c>
      <c r="F7564" s="630" t="s">
        <v>3496</v>
      </c>
      <c r="G7564" s="313" t="s">
        <v>6467</v>
      </c>
      <c r="H7564" s="634">
        <v>44783</v>
      </c>
      <c r="I7564" s="628">
        <f t="shared" si="99"/>
        <v>44783</v>
      </c>
      <c r="J7564" s="632"/>
    </row>
    <row r="7565" spans="1:10" s="243" customFormat="1">
      <c r="A7565" s="635" t="s">
        <v>2950</v>
      </c>
      <c r="B7565" s="415" t="s">
        <v>2725</v>
      </c>
      <c r="C7565" s="313" t="s">
        <v>2726</v>
      </c>
      <c r="D7565" s="629">
        <v>2863</v>
      </c>
      <c r="E7565" s="451">
        <v>1704.24</v>
      </c>
      <c r="F7565" s="630" t="s">
        <v>4049</v>
      </c>
      <c r="G7565" s="313" t="s">
        <v>6467</v>
      </c>
      <c r="H7565" s="634">
        <v>44783</v>
      </c>
      <c r="I7565" s="628">
        <f t="shared" si="99"/>
        <v>44783</v>
      </c>
      <c r="J7565" s="632"/>
    </row>
    <row r="7566" spans="1:10" s="243" customFormat="1">
      <c r="A7566" s="635" t="s">
        <v>2950</v>
      </c>
      <c r="B7566" s="415" t="s">
        <v>2725</v>
      </c>
      <c r="C7566" s="313" t="s">
        <v>2726</v>
      </c>
      <c r="D7566" s="629">
        <v>2864</v>
      </c>
      <c r="E7566" s="451">
        <v>532.84</v>
      </c>
      <c r="F7566" s="630" t="s">
        <v>4049</v>
      </c>
      <c r="G7566" s="313" t="s">
        <v>6467</v>
      </c>
      <c r="H7566" s="634">
        <v>44783</v>
      </c>
      <c r="I7566" s="628">
        <f t="shared" si="99"/>
        <v>44783</v>
      </c>
      <c r="J7566" s="632"/>
    </row>
    <row r="7567" spans="1:10" s="243" customFormat="1">
      <c r="A7567" s="635" t="s">
        <v>2950</v>
      </c>
      <c r="B7567" s="415" t="s">
        <v>2725</v>
      </c>
      <c r="C7567" s="313" t="s">
        <v>2726</v>
      </c>
      <c r="D7567" s="629">
        <v>2865</v>
      </c>
      <c r="E7567" s="451">
        <v>3387.17</v>
      </c>
      <c r="F7567" s="630" t="s">
        <v>4049</v>
      </c>
      <c r="G7567" s="313" t="s">
        <v>6467</v>
      </c>
      <c r="H7567" s="634">
        <v>44783</v>
      </c>
      <c r="I7567" s="628">
        <f t="shared" si="99"/>
        <v>44783</v>
      </c>
      <c r="J7567" s="632"/>
    </row>
    <row r="7568" spans="1:10" s="243" customFormat="1">
      <c r="A7568" s="635" t="s">
        <v>2942</v>
      </c>
      <c r="B7568" s="415" t="s">
        <v>2725</v>
      </c>
      <c r="C7568" s="313" t="s">
        <v>2726</v>
      </c>
      <c r="D7568" s="629">
        <v>2866</v>
      </c>
      <c r="E7568" s="451">
        <v>20000</v>
      </c>
      <c r="F7568" s="630" t="s">
        <v>3246</v>
      </c>
      <c r="G7568" s="313" t="s">
        <v>6467</v>
      </c>
      <c r="H7568" s="634">
        <v>44783</v>
      </c>
      <c r="I7568" s="628">
        <f t="shared" si="99"/>
        <v>44783</v>
      </c>
      <c r="J7568" s="632"/>
    </row>
    <row r="7569" spans="1:10" s="243" customFormat="1">
      <c r="A7569" s="635" t="s">
        <v>6916</v>
      </c>
      <c r="B7569" s="415" t="s">
        <v>2725</v>
      </c>
      <c r="C7569" s="313" t="s">
        <v>2726</v>
      </c>
      <c r="D7569" s="629">
        <v>2867</v>
      </c>
      <c r="E7569" s="451">
        <v>10000</v>
      </c>
      <c r="F7569" s="630" t="s">
        <v>6928</v>
      </c>
      <c r="G7569" s="313" t="s">
        <v>6467</v>
      </c>
      <c r="H7569" s="634">
        <v>44783</v>
      </c>
      <c r="I7569" s="628">
        <f t="shared" si="99"/>
        <v>44783</v>
      </c>
      <c r="J7569" s="632"/>
    </row>
    <row r="7570" spans="1:10" s="243" customFormat="1">
      <c r="A7570" s="635" t="s">
        <v>2767</v>
      </c>
      <c r="B7570" s="415" t="s">
        <v>2725</v>
      </c>
      <c r="C7570" s="313" t="s">
        <v>2726</v>
      </c>
      <c r="D7570" s="629">
        <v>2868</v>
      </c>
      <c r="E7570" s="451">
        <v>30000</v>
      </c>
      <c r="F7570" s="630" t="s">
        <v>6929</v>
      </c>
      <c r="G7570" s="313" t="s">
        <v>6467</v>
      </c>
      <c r="H7570" s="634">
        <v>44783</v>
      </c>
      <c r="I7570" s="628">
        <f t="shared" si="99"/>
        <v>44783</v>
      </c>
      <c r="J7570" s="632"/>
    </row>
    <row r="7571" spans="1:10" s="243" customFormat="1">
      <c r="A7571" s="635" t="s">
        <v>2766</v>
      </c>
      <c r="B7571" s="415" t="s">
        <v>2725</v>
      </c>
      <c r="C7571" s="313" t="s">
        <v>2726</v>
      </c>
      <c r="D7571" s="629">
        <v>2869</v>
      </c>
      <c r="E7571" s="451">
        <v>30000</v>
      </c>
      <c r="F7571" s="630" t="s">
        <v>6400</v>
      </c>
      <c r="G7571" s="313" t="s">
        <v>6467</v>
      </c>
      <c r="H7571" s="634">
        <v>44783</v>
      </c>
      <c r="I7571" s="628">
        <f t="shared" si="99"/>
        <v>44783</v>
      </c>
      <c r="J7571" s="632"/>
    </row>
    <row r="7572" spans="1:10" s="243" customFormat="1" ht="23.25">
      <c r="A7572" s="635" t="s">
        <v>2850</v>
      </c>
      <c r="B7572" s="415" t="s">
        <v>2725</v>
      </c>
      <c r="C7572" s="313" t="s">
        <v>2726</v>
      </c>
      <c r="D7572" s="629">
        <v>2870</v>
      </c>
      <c r="E7572" s="451">
        <v>30000</v>
      </c>
      <c r="F7572" s="630" t="s">
        <v>3386</v>
      </c>
      <c r="G7572" s="313" t="s">
        <v>6467</v>
      </c>
      <c r="H7572" s="634">
        <v>44783</v>
      </c>
      <c r="I7572" s="628">
        <f t="shared" si="99"/>
        <v>44783</v>
      </c>
      <c r="J7572" s="632"/>
    </row>
    <row r="7573" spans="1:10" s="243" customFormat="1">
      <c r="A7573" s="635" t="s">
        <v>3281</v>
      </c>
      <c r="B7573" s="415" t="s">
        <v>2725</v>
      </c>
      <c r="C7573" s="313" t="s">
        <v>2726</v>
      </c>
      <c r="D7573" s="629">
        <v>2871</v>
      </c>
      <c r="E7573" s="451">
        <v>24000</v>
      </c>
      <c r="F7573" s="630" t="s">
        <v>6930</v>
      </c>
      <c r="G7573" s="313" t="s">
        <v>6467</v>
      </c>
      <c r="H7573" s="634">
        <v>44783</v>
      </c>
      <c r="I7573" s="628">
        <f t="shared" si="99"/>
        <v>44783</v>
      </c>
      <c r="J7573" s="632"/>
    </row>
    <row r="7574" spans="1:10" s="243" customFormat="1">
      <c r="A7574" s="635" t="s">
        <v>2749</v>
      </c>
      <c r="B7574" s="415" t="s">
        <v>2725</v>
      </c>
      <c r="C7574" s="313" t="s">
        <v>2726</v>
      </c>
      <c r="D7574" s="629">
        <v>2872</v>
      </c>
      <c r="E7574" s="451">
        <v>30000</v>
      </c>
      <c r="F7574" s="630" t="s">
        <v>2908</v>
      </c>
      <c r="G7574" s="313" t="s">
        <v>6467</v>
      </c>
      <c r="H7574" s="634">
        <v>44783</v>
      </c>
      <c r="I7574" s="628">
        <f t="shared" si="99"/>
        <v>44783</v>
      </c>
      <c r="J7574" s="632"/>
    </row>
    <row r="7575" spans="1:10" s="243" customFormat="1">
      <c r="A7575" s="635" t="s">
        <v>2828</v>
      </c>
      <c r="B7575" s="415" t="s">
        <v>2725</v>
      </c>
      <c r="C7575" s="313" t="s">
        <v>2726</v>
      </c>
      <c r="D7575" s="629">
        <v>2873</v>
      </c>
      <c r="E7575" s="451">
        <v>24000</v>
      </c>
      <c r="F7575" s="630" t="s">
        <v>6931</v>
      </c>
      <c r="G7575" s="313" t="s">
        <v>6467</v>
      </c>
      <c r="H7575" s="634">
        <v>44783</v>
      </c>
      <c r="I7575" s="628">
        <f t="shared" si="99"/>
        <v>44783</v>
      </c>
      <c r="J7575" s="632"/>
    </row>
    <row r="7576" spans="1:10" s="243" customFormat="1">
      <c r="A7576" s="635" t="s">
        <v>2828</v>
      </c>
      <c r="B7576" s="415" t="s">
        <v>2725</v>
      </c>
      <c r="C7576" s="313" t="s">
        <v>2726</v>
      </c>
      <c r="D7576" s="629">
        <v>2874</v>
      </c>
      <c r="E7576" s="451">
        <v>33000</v>
      </c>
      <c r="F7576" s="630" t="s">
        <v>6289</v>
      </c>
      <c r="G7576" s="313" t="s">
        <v>6467</v>
      </c>
      <c r="H7576" s="634">
        <v>44783</v>
      </c>
      <c r="I7576" s="628">
        <f t="shared" si="99"/>
        <v>44783</v>
      </c>
      <c r="J7576" s="632"/>
    </row>
    <row r="7577" spans="1:10" s="243" customFormat="1">
      <c r="A7577" s="635" t="s">
        <v>2828</v>
      </c>
      <c r="B7577" s="415" t="s">
        <v>2725</v>
      </c>
      <c r="C7577" s="313" t="s">
        <v>2726</v>
      </c>
      <c r="D7577" s="629">
        <v>2875</v>
      </c>
      <c r="E7577" s="451">
        <v>33000</v>
      </c>
      <c r="F7577" s="630" t="s">
        <v>6295</v>
      </c>
      <c r="G7577" s="313" t="s">
        <v>6467</v>
      </c>
      <c r="H7577" s="634">
        <v>44783</v>
      </c>
      <c r="I7577" s="628">
        <f t="shared" si="99"/>
        <v>44783</v>
      </c>
      <c r="J7577" s="632"/>
    </row>
    <row r="7578" spans="1:10" s="243" customFormat="1">
      <c r="A7578" s="635" t="s">
        <v>2828</v>
      </c>
      <c r="B7578" s="415" t="s">
        <v>2725</v>
      </c>
      <c r="C7578" s="313" t="s">
        <v>2726</v>
      </c>
      <c r="D7578" s="629">
        <v>2876</v>
      </c>
      <c r="E7578" s="451">
        <v>36000</v>
      </c>
      <c r="F7578" s="630" t="s">
        <v>6294</v>
      </c>
      <c r="G7578" s="313" t="s">
        <v>6467</v>
      </c>
      <c r="H7578" s="634">
        <v>44783</v>
      </c>
      <c r="I7578" s="628">
        <f t="shared" si="99"/>
        <v>44783</v>
      </c>
      <c r="J7578" s="632"/>
    </row>
    <row r="7579" spans="1:10" s="243" customFormat="1">
      <c r="A7579" s="635" t="s">
        <v>2828</v>
      </c>
      <c r="B7579" s="415" t="s">
        <v>2725</v>
      </c>
      <c r="C7579" s="313" t="s">
        <v>2726</v>
      </c>
      <c r="D7579" s="629">
        <v>2877</v>
      </c>
      <c r="E7579" s="451">
        <v>25000</v>
      </c>
      <c r="F7579" s="630" t="s">
        <v>6617</v>
      </c>
      <c r="G7579" s="313" t="s">
        <v>6467</v>
      </c>
      <c r="H7579" s="634">
        <v>44783</v>
      </c>
      <c r="I7579" s="628">
        <f t="shared" si="99"/>
        <v>44783</v>
      </c>
      <c r="J7579" s="632"/>
    </row>
    <row r="7580" spans="1:10" s="243" customFormat="1" ht="23.25">
      <c r="A7580" s="635" t="s">
        <v>2828</v>
      </c>
      <c r="B7580" s="415" t="s">
        <v>2725</v>
      </c>
      <c r="C7580" s="313" t="s">
        <v>2726</v>
      </c>
      <c r="D7580" s="629">
        <v>2878</v>
      </c>
      <c r="E7580" s="451">
        <v>27000</v>
      </c>
      <c r="F7580" s="630" t="s">
        <v>6585</v>
      </c>
      <c r="G7580" s="313" t="s">
        <v>6467</v>
      </c>
      <c r="H7580" s="634">
        <v>44783</v>
      </c>
      <c r="I7580" s="628">
        <f t="shared" si="99"/>
        <v>44783</v>
      </c>
      <c r="J7580" s="632"/>
    </row>
    <row r="7581" spans="1:10" s="243" customFormat="1">
      <c r="A7581" s="635" t="s">
        <v>2724</v>
      </c>
      <c r="B7581" s="415" t="s">
        <v>2725</v>
      </c>
      <c r="C7581" s="313" t="s">
        <v>2726</v>
      </c>
      <c r="D7581" s="629">
        <v>2879</v>
      </c>
      <c r="E7581" s="451">
        <v>35000</v>
      </c>
      <c r="F7581" s="630" t="s">
        <v>6932</v>
      </c>
      <c r="G7581" s="313" t="s">
        <v>6467</v>
      </c>
      <c r="H7581" s="634">
        <v>44783</v>
      </c>
      <c r="I7581" s="628">
        <f t="shared" si="99"/>
        <v>44783</v>
      </c>
      <c r="J7581" s="632"/>
    </row>
    <row r="7582" spans="1:10" s="243" customFormat="1">
      <c r="A7582" s="635" t="s">
        <v>2791</v>
      </c>
      <c r="B7582" s="415" t="s">
        <v>2725</v>
      </c>
      <c r="C7582" s="313" t="s">
        <v>2726</v>
      </c>
      <c r="D7582" s="629">
        <v>2880</v>
      </c>
      <c r="E7582" s="451">
        <v>20000</v>
      </c>
      <c r="F7582" s="630" t="s">
        <v>6933</v>
      </c>
      <c r="G7582" s="313" t="s">
        <v>6467</v>
      </c>
      <c r="H7582" s="634">
        <v>44783</v>
      </c>
      <c r="I7582" s="628">
        <f t="shared" si="99"/>
        <v>44783</v>
      </c>
      <c r="J7582" s="632"/>
    </row>
    <row r="7583" spans="1:10" s="243" customFormat="1">
      <c r="A7583" s="635" t="s">
        <v>2767</v>
      </c>
      <c r="B7583" s="415" t="s">
        <v>2725</v>
      </c>
      <c r="C7583" s="313" t="s">
        <v>2726</v>
      </c>
      <c r="D7583" s="629">
        <v>2881</v>
      </c>
      <c r="E7583" s="451">
        <v>10000</v>
      </c>
      <c r="F7583" s="630" t="s">
        <v>4141</v>
      </c>
      <c r="G7583" s="313" t="s">
        <v>6467</v>
      </c>
      <c r="H7583" s="634">
        <v>44783</v>
      </c>
      <c r="I7583" s="628">
        <f t="shared" si="99"/>
        <v>44783</v>
      </c>
      <c r="J7583" s="632"/>
    </row>
    <row r="7584" spans="1:10" s="243" customFormat="1">
      <c r="A7584" s="635" t="s">
        <v>2766</v>
      </c>
      <c r="B7584" s="415" t="s">
        <v>2725</v>
      </c>
      <c r="C7584" s="313" t="s">
        <v>2726</v>
      </c>
      <c r="D7584" s="629">
        <v>2882</v>
      </c>
      <c r="E7584" s="451">
        <v>15000</v>
      </c>
      <c r="F7584" s="630" t="s">
        <v>6348</v>
      </c>
      <c r="G7584" s="313" t="s">
        <v>6467</v>
      </c>
      <c r="H7584" s="634">
        <v>44783</v>
      </c>
      <c r="I7584" s="628">
        <f t="shared" si="99"/>
        <v>44783</v>
      </c>
      <c r="J7584" s="632"/>
    </row>
    <row r="7585" spans="1:10" s="243" customFormat="1">
      <c r="A7585" s="635" t="s">
        <v>2766</v>
      </c>
      <c r="B7585" s="415" t="s">
        <v>2725</v>
      </c>
      <c r="C7585" s="313" t="s">
        <v>2726</v>
      </c>
      <c r="D7585" s="629">
        <v>2883</v>
      </c>
      <c r="E7585" s="451">
        <v>10000</v>
      </c>
      <c r="F7585" s="630" t="s">
        <v>6934</v>
      </c>
      <c r="G7585" s="313" t="s">
        <v>6467</v>
      </c>
      <c r="H7585" s="634">
        <v>44783</v>
      </c>
      <c r="I7585" s="628">
        <f t="shared" si="99"/>
        <v>44783</v>
      </c>
      <c r="J7585" s="632"/>
    </row>
    <row r="7586" spans="1:10" s="243" customFormat="1">
      <c r="A7586" s="635" t="s">
        <v>3065</v>
      </c>
      <c r="B7586" s="415" t="s">
        <v>2725</v>
      </c>
      <c r="C7586" s="313" t="s">
        <v>2726</v>
      </c>
      <c r="D7586" s="629">
        <v>2884</v>
      </c>
      <c r="E7586" s="451">
        <v>15000</v>
      </c>
      <c r="F7586" s="630" t="s">
        <v>3697</v>
      </c>
      <c r="G7586" s="313" t="s">
        <v>6467</v>
      </c>
      <c r="H7586" s="634">
        <v>44783</v>
      </c>
      <c r="I7586" s="628">
        <f t="shared" si="99"/>
        <v>44783</v>
      </c>
      <c r="J7586" s="632"/>
    </row>
    <row r="7587" spans="1:10" s="243" customFormat="1">
      <c r="A7587" s="635" t="s">
        <v>2767</v>
      </c>
      <c r="B7587" s="415" t="s">
        <v>2725</v>
      </c>
      <c r="C7587" s="313" t="s">
        <v>2726</v>
      </c>
      <c r="D7587" s="629">
        <v>2885</v>
      </c>
      <c r="E7587" s="451">
        <v>30000</v>
      </c>
      <c r="F7587" s="630" t="s">
        <v>6935</v>
      </c>
      <c r="G7587" s="313" t="s">
        <v>6467</v>
      </c>
      <c r="H7587" s="634">
        <v>44784</v>
      </c>
      <c r="I7587" s="628">
        <f t="shared" si="99"/>
        <v>44784</v>
      </c>
      <c r="J7587" s="632"/>
    </row>
    <row r="7588" spans="1:10" s="243" customFormat="1" ht="23.25">
      <c r="A7588" s="635" t="s">
        <v>2767</v>
      </c>
      <c r="B7588" s="415" t="s">
        <v>2725</v>
      </c>
      <c r="C7588" s="313" t="s">
        <v>2726</v>
      </c>
      <c r="D7588" s="629">
        <v>2886</v>
      </c>
      <c r="E7588" s="451">
        <v>30000</v>
      </c>
      <c r="F7588" s="630" t="s">
        <v>3003</v>
      </c>
      <c r="G7588" s="313" t="s">
        <v>6467</v>
      </c>
      <c r="H7588" s="634">
        <v>44784</v>
      </c>
      <c r="I7588" s="628">
        <f t="shared" si="99"/>
        <v>44784</v>
      </c>
      <c r="J7588" s="632"/>
    </row>
    <row r="7589" spans="1:10" s="243" customFormat="1">
      <c r="A7589" s="635" t="s">
        <v>2785</v>
      </c>
      <c r="B7589" s="415" t="s">
        <v>2725</v>
      </c>
      <c r="C7589" s="313" t="s">
        <v>2726</v>
      </c>
      <c r="D7589" s="629">
        <v>2887</v>
      </c>
      <c r="E7589" s="451">
        <v>40000</v>
      </c>
      <c r="F7589" s="630" t="s">
        <v>3753</v>
      </c>
      <c r="G7589" s="313" t="s">
        <v>6467</v>
      </c>
      <c r="H7589" s="634">
        <v>44784</v>
      </c>
      <c r="I7589" s="628">
        <f t="shared" si="99"/>
        <v>44784</v>
      </c>
      <c r="J7589" s="632"/>
    </row>
    <row r="7590" spans="1:10" s="243" customFormat="1">
      <c r="A7590" s="635" t="s">
        <v>2773</v>
      </c>
      <c r="B7590" s="415" t="s">
        <v>2725</v>
      </c>
      <c r="C7590" s="313" t="s">
        <v>2726</v>
      </c>
      <c r="D7590" s="629">
        <v>2888</v>
      </c>
      <c r="E7590" s="451">
        <v>36000</v>
      </c>
      <c r="F7590" s="630" t="s">
        <v>6645</v>
      </c>
      <c r="G7590" s="313" t="s">
        <v>6467</v>
      </c>
      <c r="H7590" s="634">
        <v>44784</v>
      </c>
      <c r="I7590" s="628">
        <f t="shared" si="99"/>
        <v>44784</v>
      </c>
      <c r="J7590" s="632"/>
    </row>
    <row r="7591" spans="1:10" s="243" customFormat="1">
      <c r="A7591" s="635" t="s">
        <v>2773</v>
      </c>
      <c r="B7591" s="415" t="s">
        <v>2725</v>
      </c>
      <c r="C7591" s="313" t="s">
        <v>2726</v>
      </c>
      <c r="D7591" s="629">
        <v>2889</v>
      </c>
      <c r="E7591" s="451">
        <v>40000</v>
      </c>
      <c r="F7591" s="630" t="s">
        <v>6438</v>
      </c>
      <c r="G7591" s="313" t="s">
        <v>6467</v>
      </c>
      <c r="H7591" s="634">
        <v>44784</v>
      </c>
      <c r="I7591" s="628">
        <f t="shared" si="99"/>
        <v>44784</v>
      </c>
      <c r="J7591" s="632"/>
    </row>
    <row r="7592" spans="1:10" s="243" customFormat="1" ht="23.25">
      <c r="A7592" s="635" t="s">
        <v>2773</v>
      </c>
      <c r="B7592" s="415" t="s">
        <v>2725</v>
      </c>
      <c r="C7592" s="313" t="s">
        <v>2726</v>
      </c>
      <c r="D7592" s="629">
        <v>2890</v>
      </c>
      <c r="E7592" s="451">
        <v>18000</v>
      </c>
      <c r="F7592" s="630" t="s">
        <v>3609</v>
      </c>
      <c r="G7592" s="313" t="s">
        <v>6467</v>
      </c>
      <c r="H7592" s="634">
        <v>44784</v>
      </c>
      <c r="I7592" s="628">
        <f t="shared" si="99"/>
        <v>44784</v>
      </c>
      <c r="J7592" s="632"/>
    </row>
    <row r="7593" spans="1:10" s="243" customFormat="1">
      <c r="A7593" s="635" t="s">
        <v>2954</v>
      </c>
      <c r="B7593" s="415" t="s">
        <v>2725</v>
      </c>
      <c r="C7593" s="313" t="s">
        <v>2726</v>
      </c>
      <c r="D7593" s="629">
        <v>2891</v>
      </c>
      <c r="E7593" s="451">
        <v>10000</v>
      </c>
      <c r="F7593" s="630" t="s">
        <v>6936</v>
      </c>
      <c r="G7593" s="313" t="s">
        <v>6467</v>
      </c>
      <c r="H7593" s="634">
        <v>44784</v>
      </c>
      <c r="I7593" s="628">
        <f t="shared" si="99"/>
        <v>44784</v>
      </c>
      <c r="J7593" s="632"/>
    </row>
    <row r="7594" spans="1:10" s="243" customFormat="1">
      <c r="A7594" s="635" t="s">
        <v>2787</v>
      </c>
      <c r="B7594" s="415" t="s">
        <v>2725</v>
      </c>
      <c r="C7594" s="313" t="s">
        <v>2726</v>
      </c>
      <c r="D7594" s="629">
        <v>2892</v>
      </c>
      <c r="E7594" s="451">
        <v>10000</v>
      </c>
      <c r="F7594" s="630" t="s">
        <v>6937</v>
      </c>
      <c r="G7594" s="313" t="s">
        <v>6467</v>
      </c>
      <c r="H7594" s="634">
        <v>44784</v>
      </c>
      <c r="I7594" s="628">
        <f t="shared" si="99"/>
        <v>44784</v>
      </c>
      <c r="J7594" s="632"/>
    </row>
    <row r="7595" spans="1:10" s="243" customFormat="1">
      <c r="A7595" s="635" t="s">
        <v>2766</v>
      </c>
      <c r="B7595" s="415" t="s">
        <v>2725</v>
      </c>
      <c r="C7595" s="313" t="s">
        <v>2726</v>
      </c>
      <c r="D7595" s="629">
        <v>2893</v>
      </c>
      <c r="E7595" s="451">
        <v>15000</v>
      </c>
      <c r="F7595" s="630" t="s">
        <v>6938</v>
      </c>
      <c r="G7595" s="313" t="s">
        <v>6467</v>
      </c>
      <c r="H7595" s="634">
        <v>44784</v>
      </c>
      <c r="I7595" s="628">
        <f t="shared" si="99"/>
        <v>44784</v>
      </c>
      <c r="J7595" s="632"/>
    </row>
    <row r="7596" spans="1:10" s="243" customFormat="1">
      <c r="A7596" s="635" t="s">
        <v>2789</v>
      </c>
      <c r="B7596" s="415" t="s">
        <v>2725</v>
      </c>
      <c r="C7596" s="313" t="s">
        <v>2726</v>
      </c>
      <c r="D7596" s="629">
        <v>2894</v>
      </c>
      <c r="E7596" s="451">
        <v>36000</v>
      </c>
      <c r="F7596" s="630" t="s">
        <v>6608</v>
      </c>
      <c r="G7596" s="313" t="s">
        <v>6467</v>
      </c>
      <c r="H7596" s="634">
        <v>44784</v>
      </c>
      <c r="I7596" s="628">
        <f t="shared" si="99"/>
        <v>44784</v>
      </c>
      <c r="J7596" s="632"/>
    </row>
    <row r="7597" spans="1:10" s="243" customFormat="1">
      <c r="A7597" s="635" t="s">
        <v>2825</v>
      </c>
      <c r="B7597" s="415" t="s">
        <v>2725</v>
      </c>
      <c r="C7597" s="313" t="s">
        <v>2726</v>
      </c>
      <c r="D7597" s="629">
        <v>2895</v>
      </c>
      <c r="E7597" s="451">
        <v>36000</v>
      </c>
      <c r="F7597" s="630" t="s">
        <v>6637</v>
      </c>
      <c r="G7597" s="313" t="s">
        <v>6467</v>
      </c>
      <c r="H7597" s="634">
        <v>44784</v>
      </c>
      <c r="I7597" s="628">
        <f t="shared" si="99"/>
        <v>44784</v>
      </c>
      <c r="J7597" s="632"/>
    </row>
    <row r="7598" spans="1:10" s="243" customFormat="1">
      <c r="A7598" s="635" t="s">
        <v>2789</v>
      </c>
      <c r="B7598" s="415" t="s">
        <v>2725</v>
      </c>
      <c r="C7598" s="313" t="s">
        <v>2726</v>
      </c>
      <c r="D7598" s="629">
        <v>2896</v>
      </c>
      <c r="E7598" s="451">
        <v>36000</v>
      </c>
      <c r="F7598" s="630" t="s">
        <v>6430</v>
      </c>
      <c r="G7598" s="313" t="s">
        <v>6467</v>
      </c>
      <c r="H7598" s="634">
        <v>44784</v>
      </c>
      <c r="I7598" s="628">
        <f t="shared" si="99"/>
        <v>44784</v>
      </c>
      <c r="J7598" s="632"/>
    </row>
    <row r="7599" spans="1:10" s="243" customFormat="1">
      <c r="A7599" s="635" t="s">
        <v>2806</v>
      </c>
      <c r="B7599" s="415" t="s">
        <v>2725</v>
      </c>
      <c r="C7599" s="313" t="s">
        <v>2726</v>
      </c>
      <c r="D7599" s="629">
        <v>2897</v>
      </c>
      <c r="E7599" s="451">
        <v>30000</v>
      </c>
      <c r="F7599" s="630" t="s">
        <v>4061</v>
      </c>
      <c r="G7599" s="313" t="s">
        <v>6467</v>
      </c>
      <c r="H7599" s="634">
        <v>44784</v>
      </c>
      <c r="I7599" s="628">
        <f t="shared" si="99"/>
        <v>44784</v>
      </c>
      <c r="J7599" s="632"/>
    </row>
    <row r="7600" spans="1:10" s="243" customFormat="1" ht="23.25">
      <c r="A7600" s="635" t="s">
        <v>2806</v>
      </c>
      <c r="B7600" s="415" t="s">
        <v>2725</v>
      </c>
      <c r="C7600" s="313" t="s">
        <v>2726</v>
      </c>
      <c r="D7600" s="629">
        <v>2898</v>
      </c>
      <c r="E7600" s="451">
        <v>30000</v>
      </c>
      <c r="F7600" s="630" t="s">
        <v>3588</v>
      </c>
      <c r="G7600" s="313" t="s">
        <v>6467</v>
      </c>
      <c r="H7600" s="634">
        <v>44784</v>
      </c>
      <c r="I7600" s="628">
        <f t="shared" si="99"/>
        <v>44784</v>
      </c>
      <c r="J7600" s="632"/>
    </row>
    <row r="7601" spans="1:10" s="243" customFormat="1">
      <c r="A7601" s="635" t="s">
        <v>2767</v>
      </c>
      <c r="B7601" s="415" t="s">
        <v>2725</v>
      </c>
      <c r="C7601" s="313" t="s">
        <v>2726</v>
      </c>
      <c r="D7601" s="629">
        <v>2899</v>
      </c>
      <c r="E7601" s="451">
        <v>12000</v>
      </c>
      <c r="F7601" s="630" t="s">
        <v>6939</v>
      </c>
      <c r="G7601" s="313" t="s">
        <v>6467</v>
      </c>
      <c r="H7601" s="634">
        <v>44784</v>
      </c>
      <c r="I7601" s="628">
        <f t="shared" si="99"/>
        <v>44784</v>
      </c>
      <c r="J7601" s="632"/>
    </row>
    <row r="7602" spans="1:10" s="243" customFormat="1">
      <c r="A7602" s="635" t="s">
        <v>2785</v>
      </c>
      <c r="B7602" s="415" t="s">
        <v>2725</v>
      </c>
      <c r="C7602" s="313" t="s">
        <v>2726</v>
      </c>
      <c r="D7602" s="629">
        <v>2900</v>
      </c>
      <c r="E7602" s="451">
        <v>25000</v>
      </c>
      <c r="F7602" s="630" t="s">
        <v>4045</v>
      </c>
      <c r="G7602" s="313" t="s">
        <v>6467</v>
      </c>
      <c r="H7602" s="634">
        <v>44784</v>
      </c>
      <c r="I7602" s="628">
        <f t="shared" si="99"/>
        <v>44784</v>
      </c>
      <c r="J7602" s="632"/>
    </row>
    <row r="7603" spans="1:10" s="243" customFormat="1">
      <c r="A7603" s="635" t="s">
        <v>2785</v>
      </c>
      <c r="B7603" s="415" t="s">
        <v>2725</v>
      </c>
      <c r="C7603" s="313" t="s">
        <v>2726</v>
      </c>
      <c r="D7603" s="629">
        <v>2901</v>
      </c>
      <c r="E7603" s="451">
        <v>25000</v>
      </c>
      <c r="F7603" s="630" t="s">
        <v>3965</v>
      </c>
      <c r="G7603" s="313" t="s">
        <v>6467</v>
      </c>
      <c r="H7603" s="634">
        <v>44784</v>
      </c>
      <c r="I7603" s="628">
        <f t="shared" si="99"/>
        <v>44784</v>
      </c>
      <c r="J7603" s="632"/>
    </row>
    <row r="7604" spans="1:10" s="243" customFormat="1">
      <c r="A7604" s="635" t="s">
        <v>2785</v>
      </c>
      <c r="B7604" s="415" t="s">
        <v>2725</v>
      </c>
      <c r="C7604" s="313" t="s">
        <v>2726</v>
      </c>
      <c r="D7604" s="629">
        <v>2902</v>
      </c>
      <c r="E7604" s="451">
        <v>25000</v>
      </c>
      <c r="F7604" s="630" t="s">
        <v>4219</v>
      </c>
      <c r="G7604" s="313" t="s">
        <v>6467</v>
      </c>
      <c r="H7604" s="634">
        <v>44784</v>
      </c>
      <c r="I7604" s="628">
        <f t="shared" si="99"/>
        <v>44784</v>
      </c>
      <c r="J7604" s="632"/>
    </row>
    <row r="7605" spans="1:10" s="243" customFormat="1">
      <c r="A7605" s="635" t="s">
        <v>2773</v>
      </c>
      <c r="B7605" s="415" t="s">
        <v>2725</v>
      </c>
      <c r="C7605" s="313" t="s">
        <v>2726</v>
      </c>
      <c r="D7605" s="629">
        <v>2903</v>
      </c>
      <c r="E7605" s="451">
        <v>36000</v>
      </c>
      <c r="F7605" s="630" t="s">
        <v>2774</v>
      </c>
      <c r="G7605" s="313" t="s">
        <v>6467</v>
      </c>
      <c r="H7605" s="634">
        <v>44784</v>
      </c>
      <c r="I7605" s="628">
        <f t="shared" si="99"/>
        <v>44784</v>
      </c>
      <c r="J7605" s="632"/>
    </row>
    <row r="7606" spans="1:10" s="243" customFormat="1">
      <c r="A7606" s="635" t="s">
        <v>2773</v>
      </c>
      <c r="B7606" s="415" t="s">
        <v>2725</v>
      </c>
      <c r="C7606" s="313" t="s">
        <v>2726</v>
      </c>
      <c r="D7606" s="629">
        <v>2904</v>
      </c>
      <c r="E7606" s="451">
        <v>40000</v>
      </c>
      <c r="F7606" s="630" t="s">
        <v>6560</v>
      </c>
      <c r="G7606" s="313" t="s">
        <v>6467</v>
      </c>
      <c r="H7606" s="634">
        <v>44784</v>
      </c>
      <c r="I7606" s="628">
        <f t="shared" si="99"/>
        <v>44784</v>
      </c>
      <c r="J7606" s="632"/>
    </row>
    <row r="7607" spans="1:10" s="243" customFormat="1">
      <c r="A7607" s="635" t="s">
        <v>2828</v>
      </c>
      <c r="B7607" s="415" t="s">
        <v>2725</v>
      </c>
      <c r="C7607" s="313" t="s">
        <v>2726</v>
      </c>
      <c r="D7607" s="629">
        <v>2905</v>
      </c>
      <c r="E7607" s="451">
        <v>36000</v>
      </c>
      <c r="F7607" s="630" t="s">
        <v>3287</v>
      </c>
      <c r="G7607" s="313" t="s">
        <v>6467</v>
      </c>
      <c r="H7607" s="634">
        <v>44784</v>
      </c>
      <c r="I7607" s="628">
        <f t="shared" si="99"/>
        <v>44784</v>
      </c>
      <c r="J7607" s="632"/>
    </row>
    <row r="7608" spans="1:10" s="243" customFormat="1">
      <c r="A7608" s="635" t="s">
        <v>2806</v>
      </c>
      <c r="B7608" s="415" t="s">
        <v>2725</v>
      </c>
      <c r="C7608" s="313" t="s">
        <v>2726</v>
      </c>
      <c r="D7608" s="629">
        <v>2906</v>
      </c>
      <c r="E7608" s="451">
        <v>20000</v>
      </c>
      <c r="F7608" s="630" t="s">
        <v>6940</v>
      </c>
      <c r="G7608" s="313" t="s">
        <v>6467</v>
      </c>
      <c r="H7608" s="634">
        <v>44784</v>
      </c>
      <c r="I7608" s="628">
        <f t="shared" si="99"/>
        <v>44784</v>
      </c>
      <c r="J7608" s="632"/>
    </row>
    <row r="7609" spans="1:10" s="243" customFormat="1">
      <c r="A7609" s="635" t="s">
        <v>2828</v>
      </c>
      <c r="B7609" s="415" t="s">
        <v>2725</v>
      </c>
      <c r="C7609" s="313" t="s">
        <v>2726</v>
      </c>
      <c r="D7609" s="629">
        <v>2907</v>
      </c>
      <c r="E7609" s="451">
        <v>24000</v>
      </c>
      <c r="F7609" s="630" t="s">
        <v>6409</v>
      </c>
      <c r="G7609" s="313" t="s">
        <v>6467</v>
      </c>
      <c r="H7609" s="634">
        <v>44784</v>
      </c>
      <c r="I7609" s="628">
        <f t="shared" si="99"/>
        <v>44784</v>
      </c>
      <c r="J7609" s="632"/>
    </row>
    <row r="7610" spans="1:10" s="243" customFormat="1">
      <c r="A7610" s="635" t="s">
        <v>6941</v>
      </c>
      <c r="B7610" s="415" t="s">
        <v>2725</v>
      </c>
      <c r="C7610" s="313" t="s">
        <v>2726</v>
      </c>
      <c r="D7610" s="629">
        <v>2908</v>
      </c>
      <c r="E7610" s="451">
        <v>20000</v>
      </c>
      <c r="F7610" s="630" t="s">
        <v>3656</v>
      </c>
      <c r="G7610" s="313" t="s">
        <v>6467</v>
      </c>
      <c r="H7610" s="634">
        <v>44784</v>
      </c>
      <c r="I7610" s="628">
        <f t="shared" si="99"/>
        <v>44784</v>
      </c>
      <c r="J7610" s="632"/>
    </row>
    <row r="7611" spans="1:10" s="243" customFormat="1">
      <c r="A7611" s="635" t="s">
        <v>2768</v>
      </c>
      <c r="B7611" s="415" t="s">
        <v>2725</v>
      </c>
      <c r="C7611" s="313" t="s">
        <v>2726</v>
      </c>
      <c r="D7611" s="629">
        <v>2909</v>
      </c>
      <c r="E7611" s="451">
        <v>40000</v>
      </c>
      <c r="F7611" s="630" t="s">
        <v>3797</v>
      </c>
      <c r="G7611" s="313" t="s">
        <v>6467</v>
      </c>
      <c r="H7611" s="634">
        <v>44784</v>
      </c>
      <c r="I7611" s="628">
        <f t="shared" si="99"/>
        <v>44784</v>
      </c>
      <c r="J7611" s="632"/>
    </row>
    <row r="7612" spans="1:10" s="243" customFormat="1" ht="23.25">
      <c r="A7612" s="635" t="s">
        <v>2768</v>
      </c>
      <c r="B7612" s="415" t="s">
        <v>2725</v>
      </c>
      <c r="C7612" s="313" t="s">
        <v>2726</v>
      </c>
      <c r="D7612" s="629">
        <v>2910</v>
      </c>
      <c r="E7612" s="451">
        <v>35000</v>
      </c>
      <c r="F7612" s="630" t="s">
        <v>6942</v>
      </c>
      <c r="G7612" s="313" t="s">
        <v>6467</v>
      </c>
      <c r="H7612" s="634">
        <v>44784</v>
      </c>
      <c r="I7612" s="628">
        <f t="shared" si="99"/>
        <v>44784</v>
      </c>
      <c r="J7612" s="632"/>
    </row>
    <row r="7613" spans="1:10" s="243" customFormat="1">
      <c r="A7613" s="635" t="s">
        <v>2752</v>
      </c>
      <c r="B7613" s="415" t="s">
        <v>2725</v>
      </c>
      <c r="C7613" s="313" t="s">
        <v>2726</v>
      </c>
      <c r="D7613" s="629">
        <v>2911</v>
      </c>
      <c r="E7613" s="451">
        <v>6810</v>
      </c>
      <c r="F7613" s="630" t="s">
        <v>2857</v>
      </c>
      <c r="G7613" s="313" t="s">
        <v>6467</v>
      </c>
      <c r="H7613" s="634">
        <v>44784</v>
      </c>
      <c r="I7613" s="628">
        <f t="shared" si="99"/>
        <v>44784</v>
      </c>
      <c r="J7613" s="632"/>
    </row>
    <row r="7614" spans="1:10" s="243" customFormat="1">
      <c r="A7614" s="635" t="s">
        <v>2766</v>
      </c>
      <c r="B7614" s="415" t="s">
        <v>2725</v>
      </c>
      <c r="C7614" s="313" t="s">
        <v>2726</v>
      </c>
      <c r="D7614" s="629">
        <v>2912</v>
      </c>
      <c r="E7614" s="451">
        <v>36000</v>
      </c>
      <c r="F7614" s="630" t="s">
        <v>6728</v>
      </c>
      <c r="G7614" s="313" t="s">
        <v>6467</v>
      </c>
      <c r="H7614" s="634">
        <v>44784</v>
      </c>
      <c r="I7614" s="628">
        <f t="shared" si="99"/>
        <v>44784</v>
      </c>
      <c r="J7614" s="632"/>
    </row>
    <row r="7615" spans="1:10" s="243" customFormat="1">
      <c r="A7615" s="635" t="s">
        <v>2724</v>
      </c>
      <c r="B7615" s="415" t="s">
        <v>2725</v>
      </c>
      <c r="C7615" s="313" t="s">
        <v>2726</v>
      </c>
      <c r="D7615" s="629">
        <v>2913</v>
      </c>
      <c r="E7615" s="451">
        <v>20000</v>
      </c>
      <c r="F7615" s="630" t="s">
        <v>2792</v>
      </c>
      <c r="G7615" s="313" t="s">
        <v>6467</v>
      </c>
      <c r="H7615" s="634">
        <v>44784</v>
      </c>
      <c r="I7615" s="628">
        <f t="shared" si="99"/>
        <v>44784</v>
      </c>
      <c r="J7615" s="632"/>
    </row>
    <row r="7616" spans="1:10" s="243" customFormat="1">
      <c r="A7616" s="635" t="s">
        <v>2785</v>
      </c>
      <c r="B7616" s="415" t="s">
        <v>2725</v>
      </c>
      <c r="C7616" s="313" t="s">
        <v>2726</v>
      </c>
      <c r="D7616" s="629">
        <v>2914</v>
      </c>
      <c r="E7616" s="451">
        <v>20000</v>
      </c>
      <c r="F7616" s="630" t="s">
        <v>6325</v>
      </c>
      <c r="G7616" s="313" t="s">
        <v>6467</v>
      </c>
      <c r="H7616" s="634">
        <v>44784</v>
      </c>
      <c r="I7616" s="628">
        <f t="shared" si="99"/>
        <v>44784</v>
      </c>
      <c r="J7616" s="632"/>
    </row>
    <row r="7617" spans="1:10" s="243" customFormat="1">
      <c r="A7617" s="635" t="s">
        <v>2773</v>
      </c>
      <c r="B7617" s="415" t="s">
        <v>2725</v>
      </c>
      <c r="C7617" s="313" t="s">
        <v>2726</v>
      </c>
      <c r="D7617" s="629">
        <v>2915</v>
      </c>
      <c r="E7617" s="451">
        <v>36000</v>
      </c>
      <c r="F7617" s="630" t="s">
        <v>6333</v>
      </c>
      <c r="G7617" s="313" t="s">
        <v>6467</v>
      </c>
      <c r="H7617" s="634">
        <v>44784</v>
      </c>
      <c r="I7617" s="628">
        <f t="shared" si="99"/>
        <v>44784</v>
      </c>
      <c r="J7617" s="632"/>
    </row>
    <row r="7618" spans="1:10" s="243" customFormat="1">
      <c r="A7618" s="635" t="s">
        <v>2773</v>
      </c>
      <c r="B7618" s="415" t="s">
        <v>2725</v>
      </c>
      <c r="C7618" s="313" t="s">
        <v>2726</v>
      </c>
      <c r="D7618" s="629">
        <v>2916</v>
      </c>
      <c r="E7618" s="451">
        <v>36000</v>
      </c>
      <c r="F7618" s="630" t="s">
        <v>6593</v>
      </c>
      <c r="G7618" s="313" t="s">
        <v>6467</v>
      </c>
      <c r="H7618" s="634">
        <v>44784</v>
      </c>
      <c r="I7618" s="628">
        <f t="shared" si="99"/>
        <v>44784</v>
      </c>
      <c r="J7618" s="632"/>
    </row>
    <row r="7619" spans="1:10" s="243" customFormat="1">
      <c r="A7619" s="635" t="s">
        <v>2773</v>
      </c>
      <c r="B7619" s="415" t="s">
        <v>2725</v>
      </c>
      <c r="C7619" s="313" t="s">
        <v>2726</v>
      </c>
      <c r="D7619" s="629">
        <v>2917</v>
      </c>
      <c r="E7619" s="451">
        <v>40000</v>
      </c>
      <c r="F7619" s="630" t="s">
        <v>6313</v>
      </c>
      <c r="G7619" s="313" t="s">
        <v>6467</v>
      </c>
      <c r="H7619" s="634">
        <v>44784</v>
      </c>
      <c r="I7619" s="628">
        <f t="shared" si="99"/>
        <v>44784</v>
      </c>
      <c r="J7619" s="632"/>
    </row>
    <row r="7620" spans="1:10" s="243" customFormat="1">
      <c r="A7620" s="635" t="s">
        <v>4147</v>
      </c>
      <c r="B7620" s="415" t="s">
        <v>2725</v>
      </c>
      <c r="C7620" s="313" t="s">
        <v>2726</v>
      </c>
      <c r="D7620" s="629">
        <v>2918</v>
      </c>
      <c r="E7620" s="451">
        <v>7901.28</v>
      </c>
      <c r="F7620" s="630" t="s">
        <v>6943</v>
      </c>
      <c r="G7620" s="313" t="s">
        <v>6467</v>
      </c>
      <c r="H7620" s="634">
        <v>44785</v>
      </c>
      <c r="I7620" s="628">
        <f t="shared" si="99"/>
        <v>44785</v>
      </c>
      <c r="J7620" s="632"/>
    </row>
    <row r="7621" spans="1:10" s="243" customFormat="1">
      <c r="A7621" s="635" t="s">
        <v>2773</v>
      </c>
      <c r="B7621" s="415" t="s">
        <v>2725</v>
      </c>
      <c r="C7621" s="313" t="s">
        <v>2726</v>
      </c>
      <c r="D7621" s="629">
        <v>2919</v>
      </c>
      <c r="E7621" s="451">
        <v>20000</v>
      </c>
      <c r="F7621" s="630" t="s">
        <v>4096</v>
      </c>
      <c r="G7621" s="313" t="s">
        <v>6467</v>
      </c>
      <c r="H7621" s="634">
        <v>44785</v>
      </c>
      <c r="I7621" s="628">
        <f t="shared" si="99"/>
        <v>44785</v>
      </c>
      <c r="J7621" s="632"/>
    </row>
    <row r="7622" spans="1:10" s="243" customFormat="1">
      <c r="A7622" s="635" t="s">
        <v>2785</v>
      </c>
      <c r="B7622" s="415" t="s">
        <v>2725</v>
      </c>
      <c r="C7622" s="313" t="s">
        <v>2726</v>
      </c>
      <c r="D7622" s="629">
        <v>2920</v>
      </c>
      <c r="E7622" s="451">
        <v>25000</v>
      </c>
      <c r="F7622" s="630" t="s">
        <v>2917</v>
      </c>
      <c r="G7622" s="313" t="s">
        <v>6467</v>
      </c>
      <c r="H7622" s="634">
        <v>44785</v>
      </c>
      <c r="I7622" s="628">
        <f t="shared" ref="I7622:I7685" si="100">H7622+0</f>
        <v>44785</v>
      </c>
      <c r="J7622" s="632"/>
    </row>
    <row r="7623" spans="1:10" s="243" customFormat="1" ht="23.25">
      <c r="A7623" s="635" t="s">
        <v>2773</v>
      </c>
      <c r="B7623" s="415" t="s">
        <v>2725</v>
      </c>
      <c r="C7623" s="313" t="s">
        <v>2726</v>
      </c>
      <c r="D7623" s="629">
        <v>2921</v>
      </c>
      <c r="E7623" s="451">
        <v>40000</v>
      </c>
      <c r="F7623" s="630" t="s">
        <v>3380</v>
      </c>
      <c r="G7623" s="313" t="s">
        <v>6467</v>
      </c>
      <c r="H7623" s="634">
        <v>44785</v>
      </c>
      <c r="I7623" s="628">
        <f t="shared" si="100"/>
        <v>44785</v>
      </c>
      <c r="J7623" s="632"/>
    </row>
    <row r="7624" spans="1:10" s="243" customFormat="1">
      <c r="A7624" s="635" t="s">
        <v>2773</v>
      </c>
      <c r="B7624" s="415" t="s">
        <v>2725</v>
      </c>
      <c r="C7624" s="313" t="s">
        <v>2726</v>
      </c>
      <c r="D7624" s="629">
        <v>2922</v>
      </c>
      <c r="E7624" s="451">
        <v>40000</v>
      </c>
      <c r="F7624" s="630" t="s">
        <v>4200</v>
      </c>
      <c r="G7624" s="313" t="s">
        <v>6467</v>
      </c>
      <c r="H7624" s="634">
        <v>44785</v>
      </c>
      <c r="I7624" s="628">
        <f t="shared" si="100"/>
        <v>44785</v>
      </c>
      <c r="J7624" s="632"/>
    </row>
    <row r="7625" spans="1:10" s="243" customFormat="1">
      <c r="A7625" s="635" t="s">
        <v>2773</v>
      </c>
      <c r="B7625" s="415" t="s">
        <v>2725</v>
      </c>
      <c r="C7625" s="313" t="s">
        <v>2726</v>
      </c>
      <c r="D7625" s="629">
        <v>2923</v>
      </c>
      <c r="E7625" s="451">
        <v>10000</v>
      </c>
      <c r="F7625" s="630" t="s">
        <v>6944</v>
      </c>
      <c r="G7625" s="313" t="s">
        <v>6467</v>
      </c>
      <c r="H7625" s="634">
        <v>44785</v>
      </c>
      <c r="I7625" s="628">
        <f t="shared" si="100"/>
        <v>44785</v>
      </c>
      <c r="J7625" s="632"/>
    </row>
    <row r="7626" spans="1:10" s="243" customFormat="1">
      <c r="A7626" s="635" t="s">
        <v>2773</v>
      </c>
      <c r="B7626" s="415" t="s">
        <v>2725</v>
      </c>
      <c r="C7626" s="313" t="s">
        <v>2726</v>
      </c>
      <c r="D7626" s="629">
        <v>2924</v>
      </c>
      <c r="E7626" s="451">
        <v>20000</v>
      </c>
      <c r="F7626" s="630" t="s">
        <v>3924</v>
      </c>
      <c r="G7626" s="313" t="s">
        <v>6467</v>
      </c>
      <c r="H7626" s="634">
        <v>44785</v>
      </c>
      <c r="I7626" s="628">
        <f t="shared" si="100"/>
        <v>44785</v>
      </c>
      <c r="J7626" s="632"/>
    </row>
    <row r="7627" spans="1:10" s="243" customFormat="1" ht="23.25">
      <c r="A7627" s="635" t="s">
        <v>6741</v>
      </c>
      <c r="B7627" s="415" t="s">
        <v>2725</v>
      </c>
      <c r="C7627" s="313" t="s">
        <v>2726</v>
      </c>
      <c r="D7627" s="629">
        <v>2925</v>
      </c>
      <c r="E7627" s="451">
        <v>12000</v>
      </c>
      <c r="F7627" s="630" t="s">
        <v>6742</v>
      </c>
      <c r="G7627" s="313" t="s">
        <v>6467</v>
      </c>
      <c r="H7627" s="634">
        <v>44785</v>
      </c>
      <c r="I7627" s="628">
        <f t="shared" si="100"/>
        <v>44785</v>
      </c>
      <c r="J7627" s="632"/>
    </row>
    <row r="7628" spans="1:10" s="243" customFormat="1">
      <c r="A7628" s="635" t="s">
        <v>2828</v>
      </c>
      <c r="B7628" s="415" t="s">
        <v>2725</v>
      </c>
      <c r="C7628" s="313" t="s">
        <v>2726</v>
      </c>
      <c r="D7628" s="629">
        <v>2926</v>
      </c>
      <c r="E7628" s="451">
        <v>39000</v>
      </c>
      <c r="F7628" s="630" t="s">
        <v>6945</v>
      </c>
      <c r="G7628" s="313" t="s">
        <v>6467</v>
      </c>
      <c r="H7628" s="634">
        <v>44785</v>
      </c>
      <c r="I7628" s="628">
        <f t="shared" si="100"/>
        <v>44785</v>
      </c>
      <c r="J7628" s="632"/>
    </row>
    <row r="7629" spans="1:10" s="243" customFormat="1">
      <c r="A7629" s="635" t="s">
        <v>3017</v>
      </c>
      <c r="B7629" s="415" t="s">
        <v>2725</v>
      </c>
      <c r="C7629" s="313" t="s">
        <v>2726</v>
      </c>
      <c r="D7629" s="629">
        <v>2927</v>
      </c>
      <c r="E7629" s="451">
        <v>18000</v>
      </c>
      <c r="F7629" s="630" t="s">
        <v>3018</v>
      </c>
      <c r="G7629" s="313" t="s">
        <v>6467</v>
      </c>
      <c r="H7629" s="634">
        <v>44785</v>
      </c>
      <c r="I7629" s="628">
        <f t="shared" si="100"/>
        <v>44785</v>
      </c>
      <c r="J7629" s="632"/>
    </row>
    <row r="7630" spans="1:10" s="243" customFormat="1" ht="23.25">
      <c r="A7630" s="635" t="s">
        <v>2745</v>
      </c>
      <c r="B7630" s="415" t="s">
        <v>2732</v>
      </c>
      <c r="C7630" s="313" t="s">
        <v>2726</v>
      </c>
      <c r="D7630" s="629" t="s">
        <v>6946</v>
      </c>
      <c r="E7630" s="451">
        <v>64582.559999999998</v>
      </c>
      <c r="F7630" s="630" t="s">
        <v>6947</v>
      </c>
      <c r="G7630" s="313" t="s">
        <v>6467</v>
      </c>
      <c r="H7630" s="634">
        <v>44785</v>
      </c>
      <c r="I7630" s="628">
        <f t="shared" si="100"/>
        <v>44785</v>
      </c>
      <c r="J7630" s="632"/>
    </row>
    <row r="7631" spans="1:10" s="243" customFormat="1" ht="23.25">
      <c r="A7631" s="635" t="s">
        <v>2785</v>
      </c>
      <c r="B7631" s="415" t="s">
        <v>2725</v>
      </c>
      <c r="C7631" s="313" t="s">
        <v>2726</v>
      </c>
      <c r="D7631" s="629">
        <v>2929</v>
      </c>
      <c r="E7631" s="451">
        <v>25000</v>
      </c>
      <c r="F7631" s="630" t="s">
        <v>3824</v>
      </c>
      <c r="G7631" s="313" t="s">
        <v>6467</v>
      </c>
      <c r="H7631" s="634">
        <v>44785</v>
      </c>
      <c r="I7631" s="628">
        <f t="shared" si="100"/>
        <v>44785</v>
      </c>
      <c r="J7631" s="632"/>
    </row>
    <row r="7632" spans="1:10" s="243" customFormat="1">
      <c r="A7632" s="635" t="s">
        <v>2785</v>
      </c>
      <c r="B7632" s="415" t="s">
        <v>2725</v>
      </c>
      <c r="C7632" s="313" t="s">
        <v>2726</v>
      </c>
      <c r="D7632" s="629">
        <v>2930</v>
      </c>
      <c r="E7632" s="451">
        <v>25000</v>
      </c>
      <c r="F7632" s="630" t="s">
        <v>3310</v>
      </c>
      <c r="G7632" s="313" t="s">
        <v>6467</v>
      </c>
      <c r="H7632" s="634">
        <v>44785</v>
      </c>
      <c r="I7632" s="628">
        <f t="shared" si="100"/>
        <v>44785</v>
      </c>
      <c r="J7632" s="632"/>
    </row>
    <row r="7633" spans="1:10" s="243" customFormat="1">
      <c r="A7633" s="635" t="s">
        <v>3311</v>
      </c>
      <c r="B7633" s="415" t="s">
        <v>2725</v>
      </c>
      <c r="C7633" s="313" t="s">
        <v>2726</v>
      </c>
      <c r="D7633" s="629">
        <v>2931</v>
      </c>
      <c r="E7633" s="451">
        <v>25000</v>
      </c>
      <c r="F7633" s="630" t="s">
        <v>3576</v>
      </c>
      <c r="G7633" s="313" t="s">
        <v>6467</v>
      </c>
      <c r="H7633" s="634">
        <v>44785</v>
      </c>
      <c r="I7633" s="628">
        <f t="shared" si="100"/>
        <v>44785</v>
      </c>
      <c r="J7633" s="632"/>
    </row>
    <row r="7634" spans="1:10" s="243" customFormat="1">
      <c r="A7634" s="635" t="s">
        <v>2785</v>
      </c>
      <c r="B7634" s="415" t="s">
        <v>2725</v>
      </c>
      <c r="C7634" s="313" t="s">
        <v>2726</v>
      </c>
      <c r="D7634" s="629">
        <v>2932</v>
      </c>
      <c r="E7634" s="451">
        <v>25000</v>
      </c>
      <c r="F7634" s="630" t="s">
        <v>6586</v>
      </c>
      <c r="G7634" s="313" t="s">
        <v>6467</v>
      </c>
      <c r="H7634" s="634">
        <v>44785</v>
      </c>
      <c r="I7634" s="628">
        <f t="shared" si="100"/>
        <v>44785</v>
      </c>
      <c r="J7634" s="632"/>
    </row>
    <row r="7635" spans="1:10" s="243" customFormat="1">
      <c r="A7635" s="635" t="s">
        <v>2768</v>
      </c>
      <c r="B7635" s="415" t="s">
        <v>2725</v>
      </c>
      <c r="C7635" s="313" t="s">
        <v>2726</v>
      </c>
      <c r="D7635" s="629">
        <v>2933</v>
      </c>
      <c r="E7635" s="451">
        <v>22500</v>
      </c>
      <c r="F7635" s="630" t="s">
        <v>6948</v>
      </c>
      <c r="G7635" s="313" t="s">
        <v>6467</v>
      </c>
      <c r="H7635" s="634">
        <v>44785</v>
      </c>
      <c r="I7635" s="628">
        <f t="shared" si="100"/>
        <v>44785</v>
      </c>
      <c r="J7635" s="632"/>
    </row>
    <row r="7636" spans="1:10" s="243" customFormat="1">
      <c r="A7636" s="635" t="s">
        <v>2768</v>
      </c>
      <c r="B7636" s="415" t="s">
        <v>2725</v>
      </c>
      <c r="C7636" s="313" t="s">
        <v>2726</v>
      </c>
      <c r="D7636" s="629">
        <v>2934</v>
      </c>
      <c r="E7636" s="451">
        <v>40000</v>
      </c>
      <c r="F7636" s="630" t="s">
        <v>6727</v>
      </c>
      <c r="G7636" s="313" t="s">
        <v>6467</v>
      </c>
      <c r="H7636" s="634">
        <v>44785</v>
      </c>
      <c r="I7636" s="628">
        <f t="shared" si="100"/>
        <v>44785</v>
      </c>
      <c r="J7636" s="632"/>
    </row>
    <row r="7637" spans="1:10" s="243" customFormat="1">
      <c r="A7637" s="635" t="s">
        <v>2766</v>
      </c>
      <c r="B7637" s="415" t="s">
        <v>2725</v>
      </c>
      <c r="C7637" s="313" t="s">
        <v>2726</v>
      </c>
      <c r="D7637" s="629">
        <v>2935</v>
      </c>
      <c r="E7637" s="451">
        <v>16000</v>
      </c>
      <c r="F7637" s="630" t="s">
        <v>6949</v>
      </c>
      <c r="G7637" s="313" t="s">
        <v>6467</v>
      </c>
      <c r="H7637" s="634">
        <v>44785</v>
      </c>
      <c r="I7637" s="628">
        <f t="shared" si="100"/>
        <v>44785</v>
      </c>
      <c r="J7637" s="632"/>
    </row>
    <row r="7638" spans="1:10" s="243" customFormat="1">
      <c r="A7638" s="635" t="s">
        <v>2785</v>
      </c>
      <c r="B7638" s="415" t="s">
        <v>2725</v>
      </c>
      <c r="C7638" s="313" t="s">
        <v>2726</v>
      </c>
      <c r="D7638" s="629">
        <v>2936</v>
      </c>
      <c r="E7638" s="451">
        <v>25000</v>
      </c>
      <c r="F7638" s="630" t="s">
        <v>3948</v>
      </c>
      <c r="G7638" s="313" t="s">
        <v>6467</v>
      </c>
      <c r="H7638" s="634">
        <v>44785</v>
      </c>
      <c r="I7638" s="628">
        <f t="shared" si="100"/>
        <v>44785</v>
      </c>
      <c r="J7638" s="632"/>
    </row>
    <row r="7639" spans="1:10" s="243" customFormat="1">
      <c r="A7639" s="635" t="s">
        <v>2785</v>
      </c>
      <c r="B7639" s="415" t="s">
        <v>2725</v>
      </c>
      <c r="C7639" s="313" t="s">
        <v>2726</v>
      </c>
      <c r="D7639" s="629">
        <v>2937</v>
      </c>
      <c r="E7639" s="451">
        <v>25000</v>
      </c>
      <c r="F7639" s="630" t="s">
        <v>3285</v>
      </c>
      <c r="G7639" s="313" t="s">
        <v>6467</v>
      </c>
      <c r="H7639" s="634">
        <v>44785</v>
      </c>
      <c r="I7639" s="628">
        <f t="shared" si="100"/>
        <v>44785</v>
      </c>
      <c r="J7639" s="632"/>
    </row>
    <row r="7640" spans="1:10" s="243" customFormat="1">
      <c r="A7640" s="635" t="s">
        <v>2785</v>
      </c>
      <c r="B7640" s="415" t="s">
        <v>2725</v>
      </c>
      <c r="C7640" s="313" t="s">
        <v>2726</v>
      </c>
      <c r="D7640" s="629">
        <v>2938</v>
      </c>
      <c r="E7640" s="451">
        <v>25000</v>
      </c>
      <c r="F7640" s="630" t="s">
        <v>3352</v>
      </c>
      <c r="G7640" s="313" t="s">
        <v>6467</v>
      </c>
      <c r="H7640" s="634">
        <v>44785</v>
      </c>
      <c r="I7640" s="628">
        <f t="shared" si="100"/>
        <v>44785</v>
      </c>
      <c r="J7640" s="632"/>
    </row>
    <row r="7641" spans="1:10" s="243" customFormat="1">
      <c r="A7641" s="635" t="s">
        <v>3507</v>
      </c>
      <c r="B7641" s="415" t="s">
        <v>2725</v>
      </c>
      <c r="C7641" s="313" t="s">
        <v>2726</v>
      </c>
      <c r="D7641" s="629">
        <v>2939</v>
      </c>
      <c r="E7641" s="451">
        <v>30000</v>
      </c>
      <c r="F7641" s="630" t="s">
        <v>6950</v>
      </c>
      <c r="G7641" s="313" t="s">
        <v>6467</v>
      </c>
      <c r="H7641" s="634">
        <v>44785</v>
      </c>
      <c r="I7641" s="628">
        <f t="shared" si="100"/>
        <v>44785</v>
      </c>
      <c r="J7641" s="632"/>
    </row>
    <row r="7642" spans="1:10" s="243" customFormat="1">
      <c r="A7642" s="635" t="s">
        <v>2766</v>
      </c>
      <c r="B7642" s="415" t="s">
        <v>2725</v>
      </c>
      <c r="C7642" s="313" t="s">
        <v>2726</v>
      </c>
      <c r="D7642" s="629">
        <v>2940</v>
      </c>
      <c r="E7642" s="451">
        <v>20000</v>
      </c>
      <c r="F7642" s="630" t="s">
        <v>6951</v>
      </c>
      <c r="G7642" s="313" t="s">
        <v>6467</v>
      </c>
      <c r="H7642" s="634">
        <v>44785</v>
      </c>
      <c r="I7642" s="628">
        <f t="shared" si="100"/>
        <v>44785</v>
      </c>
      <c r="J7642" s="632"/>
    </row>
    <row r="7643" spans="1:10" s="243" customFormat="1">
      <c r="A7643" s="635" t="s">
        <v>3241</v>
      </c>
      <c r="B7643" s="415" t="s">
        <v>2725</v>
      </c>
      <c r="C7643" s="313" t="s">
        <v>2726</v>
      </c>
      <c r="D7643" s="629">
        <v>2941</v>
      </c>
      <c r="E7643" s="451">
        <v>37500</v>
      </c>
      <c r="F7643" s="630" t="s">
        <v>6745</v>
      </c>
      <c r="G7643" s="313" t="s">
        <v>6467</v>
      </c>
      <c r="H7643" s="634">
        <v>44785</v>
      </c>
      <c r="I7643" s="628">
        <f t="shared" si="100"/>
        <v>44785</v>
      </c>
      <c r="J7643" s="632"/>
    </row>
    <row r="7644" spans="1:10" s="243" customFormat="1">
      <c r="A7644" s="635" t="s">
        <v>2890</v>
      </c>
      <c r="B7644" s="415" t="s">
        <v>2725</v>
      </c>
      <c r="C7644" s="313" t="s">
        <v>2726</v>
      </c>
      <c r="D7644" s="629">
        <v>2942</v>
      </c>
      <c r="E7644" s="451">
        <v>36000</v>
      </c>
      <c r="F7644" s="630" t="s">
        <v>6730</v>
      </c>
      <c r="G7644" s="313" t="s">
        <v>6467</v>
      </c>
      <c r="H7644" s="634">
        <v>44785</v>
      </c>
      <c r="I7644" s="628">
        <f t="shared" si="100"/>
        <v>44785</v>
      </c>
      <c r="J7644" s="632"/>
    </row>
    <row r="7645" spans="1:10" s="243" customFormat="1">
      <c r="A7645" s="635" t="s">
        <v>2742</v>
      </c>
      <c r="B7645" s="415" t="s">
        <v>2725</v>
      </c>
      <c r="C7645" s="313" t="s">
        <v>2726</v>
      </c>
      <c r="D7645" s="629">
        <v>2943</v>
      </c>
      <c r="E7645" s="451">
        <v>4450</v>
      </c>
      <c r="F7645" s="630" t="s">
        <v>3071</v>
      </c>
      <c r="G7645" s="313" t="s">
        <v>6467</v>
      </c>
      <c r="H7645" s="634">
        <v>44787</v>
      </c>
      <c r="I7645" s="628">
        <f t="shared" si="100"/>
        <v>44787</v>
      </c>
      <c r="J7645" s="632"/>
    </row>
    <row r="7646" spans="1:10" s="243" customFormat="1">
      <c r="A7646" s="635" t="s">
        <v>2773</v>
      </c>
      <c r="B7646" s="415" t="s">
        <v>2725</v>
      </c>
      <c r="C7646" s="313" t="s">
        <v>2726</v>
      </c>
      <c r="D7646" s="629">
        <v>2945</v>
      </c>
      <c r="E7646" s="451">
        <v>36000</v>
      </c>
      <c r="F7646" s="630" t="s">
        <v>3347</v>
      </c>
      <c r="G7646" s="313" t="s">
        <v>6467</v>
      </c>
      <c r="H7646" s="634">
        <v>44788</v>
      </c>
      <c r="I7646" s="628">
        <f t="shared" si="100"/>
        <v>44788</v>
      </c>
      <c r="J7646" s="632"/>
    </row>
    <row r="7647" spans="1:10" s="243" customFormat="1" ht="23.25">
      <c r="A7647" s="635" t="s">
        <v>2773</v>
      </c>
      <c r="B7647" s="415" t="s">
        <v>2725</v>
      </c>
      <c r="C7647" s="313" t="s">
        <v>2726</v>
      </c>
      <c r="D7647" s="629">
        <v>2946</v>
      </c>
      <c r="E7647" s="451">
        <v>24000</v>
      </c>
      <c r="F7647" s="630" t="s">
        <v>3979</v>
      </c>
      <c r="G7647" s="313" t="s">
        <v>6467</v>
      </c>
      <c r="H7647" s="634">
        <v>44788</v>
      </c>
      <c r="I7647" s="628">
        <f t="shared" si="100"/>
        <v>44788</v>
      </c>
      <c r="J7647" s="632"/>
    </row>
    <row r="7648" spans="1:10" s="243" customFormat="1" ht="23.25">
      <c r="A7648" s="635" t="s">
        <v>2785</v>
      </c>
      <c r="B7648" s="415" t="s">
        <v>2725</v>
      </c>
      <c r="C7648" s="313" t="s">
        <v>2726</v>
      </c>
      <c r="D7648" s="629">
        <v>2947</v>
      </c>
      <c r="E7648" s="451">
        <v>23166.67</v>
      </c>
      <c r="F7648" s="630" t="s">
        <v>2918</v>
      </c>
      <c r="G7648" s="313" t="s">
        <v>6467</v>
      </c>
      <c r="H7648" s="634">
        <v>44788</v>
      </c>
      <c r="I7648" s="628">
        <f t="shared" si="100"/>
        <v>44788</v>
      </c>
      <c r="J7648" s="632"/>
    </row>
    <row r="7649" spans="1:10" s="243" customFormat="1">
      <c r="A7649" s="635" t="s">
        <v>2955</v>
      </c>
      <c r="B7649" s="415" t="s">
        <v>2725</v>
      </c>
      <c r="C7649" s="313" t="s">
        <v>2726</v>
      </c>
      <c r="D7649" s="629">
        <v>2948</v>
      </c>
      <c r="E7649" s="451">
        <v>40000</v>
      </c>
      <c r="F7649" s="630" t="s">
        <v>6952</v>
      </c>
      <c r="G7649" s="313" t="s">
        <v>6467</v>
      </c>
      <c r="H7649" s="634">
        <v>44788</v>
      </c>
      <c r="I7649" s="628">
        <f t="shared" si="100"/>
        <v>44788</v>
      </c>
      <c r="J7649" s="632"/>
    </row>
    <row r="7650" spans="1:10" s="243" customFormat="1">
      <c r="A7650" s="635" t="s">
        <v>2773</v>
      </c>
      <c r="B7650" s="415" t="s">
        <v>2725</v>
      </c>
      <c r="C7650" s="313" t="s">
        <v>2726</v>
      </c>
      <c r="D7650" s="629">
        <v>2949</v>
      </c>
      <c r="E7650" s="451">
        <v>33000</v>
      </c>
      <c r="F7650" s="630" t="s">
        <v>6953</v>
      </c>
      <c r="G7650" s="313" t="s">
        <v>6467</v>
      </c>
      <c r="H7650" s="634">
        <v>44788</v>
      </c>
      <c r="I7650" s="628">
        <f t="shared" si="100"/>
        <v>44788</v>
      </c>
      <c r="J7650" s="632"/>
    </row>
    <row r="7651" spans="1:10" s="243" customFormat="1">
      <c r="A7651" s="635" t="s">
        <v>6676</v>
      </c>
      <c r="B7651" s="415" t="s">
        <v>2725</v>
      </c>
      <c r="C7651" s="313" t="s">
        <v>2726</v>
      </c>
      <c r="D7651" s="629">
        <v>2950</v>
      </c>
      <c r="E7651" s="451">
        <v>36000</v>
      </c>
      <c r="F7651" s="630" t="s">
        <v>6954</v>
      </c>
      <c r="G7651" s="313" t="s">
        <v>6467</v>
      </c>
      <c r="H7651" s="634">
        <v>44788</v>
      </c>
      <c r="I7651" s="628">
        <f t="shared" si="100"/>
        <v>44788</v>
      </c>
      <c r="J7651" s="632"/>
    </row>
    <row r="7652" spans="1:10" s="243" customFormat="1">
      <c r="A7652" s="635" t="s">
        <v>2849</v>
      </c>
      <c r="B7652" s="415" t="s">
        <v>2725</v>
      </c>
      <c r="C7652" s="313" t="s">
        <v>2726</v>
      </c>
      <c r="D7652" s="629">
        <v>2951</v>
      </c>
      <c r="E7652" s="451">
        <v>36000</v>
      </c>
      <c r="F7652" s="630" t="s">
        <v>6640</v>
      </c>
      <c r="G7652" s="313" t="s">
        <v>6467</v>
      </c>
      <c r="H7652" s="634">
        <v>44788</v>
      </c>
      <c r="I7652" s="628">
        <f t="shared" si="100"/>
        <v>44788</v>
      </c>
      <c r="J7652" s="632"/>
    </row>
    <row r="7653" spans="1:10" s="243" customFormat="1">
      <c r="A7653" s="635" t="s">
        <v>2904</v>
      </c>
      <c r="B7653" s="415" t="s">
        <v>2725</v>
      </c>
      <c r="C7653" s="313" t="s">
        <v>2726</v>
      </c>
      <c r="D7653" s="629">
        <v>2952</v>
      </c>
      <c r="E7653" s="451">
        <v>20000</v>
      </c>
      <c r="F7653" s="630" t="s">
        <v>6955</v>
      </c>
      <c r="G7653" s="313" t="s">
        <v>6467</v>
      </c>
      <c r="H7653" s="634">
        <v>44788</v>
      </c>
      <c r="I7653" s="628">
        <f t="shared" si="100"/>
        <v>44788</v>
      </c>
      <c r="J7653" s="632"/>
    </row>
    <row r="7654" spans="1:10" s="243" customFormat="1">
      <c r="A7654" s="635" t="s">
        <v>2773</v>
      </c>
      <c r="B7654" s="415" t="s">
        <v>2725</v>
      </c>
      <c r="C7654" s="313" t="s">
        <v>2726</v>
      </c>
      <c r="D7654" s="629">
        <v>2953</v>
      </c>
      <c r="E7654" s="451">
        <v>22000</v>
      </c>
      <c r="F7654" s="630" t="s">
        <v>3826</v>
      </c>
      <c r="G7654" s="313" t="s">
        <v>6467</v>
      </c>
      <c r="H7654" s="634">
        <v>44789</v>
      </c>
      <c r="I7654" s="628">
        <f t="shared" si="100"/>
        <v>44789</v>
      </c>
      <c r="J7654" s="632"/>
    </row>
    <row r="7655" spans="1:10" s="243" customFormat="1">
      <c r="A7655" s="635" t="s">
        <v>2808</v>
      </c>
      <c r="B7655" s="415" t="s">
        <v>2725</v>
      </c>
      <c r="C7655" s="313" t="s">
        <v>2726</v>
      </c>
      <c r="D7655" s="629">
        <v>2954</v>
      </c>
      <c r="E7655" s="451">
        <v>20000</v>
      </c>
      <c r="F7655" s="630" t="s">
        <v>6956</v>
      </c>
      <c r="G7655" s="313" t="s">
        <v>6467</v>
      </c>
      <c r="H7655" s="634">
        <v>44789</v>
      </c>
      <c r="I7655" s="628">
        <f t="shared" si="100"/>
        <v>44789</v>
      </c>
      <c r="J7655" s="632"/>
    </row>
    <row r="7656" spans="1:10" s="243" customFormat="1">
      <c r="A7656" s="635" t="s">
        <v>6257</v>
      </c>
      <c r="B7656" s="415" t="s">
        <v>2725</v>
      </c>
      <c r="C7656" s="313" t="s">
        <v>2726</v>
      </c>
      <c r="D7656" s="629">
        <v>2955</v>
      </c>
      <c r="E7656" s="451">
        <v>22500</v>
      </c>
      <c r="F7656" s="630" t="s">
        <v>6726</v>
      </c>
      <c r="G7656" s="313" t="s">
        <v>6467</v>
      </c>
      <c r="H7656" s="634">
        <v>44789</v>
      </c>
      <c r="I7656" s="628">
        <f t="shared" si="100"/>
        <v>44789</v>
      </c>
      <c r="J7656" s="632"/>
    </row>
    <row r="7657" spans="1:10" s="243" customFormat="1">
      <c r="A7657" s="635" t="s">
        <v>3065</v>
      </c>
      <c r="B7657" s="415" t="s">
        <v>2725</v>
      </c>
      <c r="C7657" s="313" t="s">
        <v>2726</v>
      </c>
      <c r="D7657" s="629">
        <v>2956</v>
      </c>
      <c r="E7657" s="451">
        <v>20000</v>
      </c>
      <c r="F7657" s="630" t="s">
        <v>3927</v>
      </c>
      <c r="G7657" s="313" t="s">
        <v>6467</v>
      </c>
      <c r="H7657" s="634">
        <v>44789</v>
      </c>
      <c r="I7657" s="628">
        <f t="shared" si="100"/>
        <v>44789</v>
      </c>
      <c r="J7657" s="632"/>
    </row>
    <row r="7658" spans="1:10" s="243" customFormat="1">
      <c r="A7658" s="635" t="s">
        <v>2757</v>
      </c>
      <c r="B7658" s="415" t="s">
        <v>2725</v>
      </c>
      <c r="C7658" s="313" t="s">
        <v>2726</v>
      </c>
      <c r="D7658" s="629">
        <v>2957</v>
      </c>
      <c r="E7658" s="451">
        <v>15000</v>
      </c>
      <c r="F7658" s="630" t="s">
        <v>6317</v>
      </c>
      <c r="G7658" s="313" t="s">
        <v>6467</v>
      </c>
      <c r="H7658" s="634">
        <v>44789</v>
      </c>
      <c r="I7658" s="628">
        <f t="shared" si="100"/>
        <v>44789</v>
      </c>
      <c r="J7658" s="632"/>
    </row>
    <row r="7659" spans="1:10" s="243" customFormat="1">
      <c r="A7659" s="635" t="s">
        <v>6957</v>
      </c>
      <c r="B7659" s="415" t="s">
        <v>2725</v>
      </c>
      <c r="C7659" s="313" t="s">
        <v>2726</v>
      </c>
      <c r="D7659" s="629">
        <v>2958</v>
      </c>
      <c r="E7659" s="451">
        <v>20000</v>
      </c>
      <c r="F7659" s="630" t="s">
        <v>3721</v>
      </c>
      <c r="G7659" s="313" t="s">
        <v>6467</v>
      </c>
      <c r="H7659" s="634">
        <v>44789</v>
      </c>
      <c r="I7659" s="628">
        <f t="shared" si="100"/>
        <v>44789</v>
      </c>
      <c r="J7659" s="632"/>
    </row>
    <row r="7660" spans="1:10" s="243" customFormat="1">
      <c r="A7660" s="635" t="s">
        <v>6957</v>
      </c>
      <c r="B7660" s="415" t="s">
        <v>2725</v>
      </c>
      <c r="C7660" s="313" t="s">
        <v>2726</v>
      </c>
      <c r="D7660" s="629">
        <v>2959</v>
      </c>
      <c r="E7660" s="451">
        <v>20000</v>
      </c>
      <c r="F7660" s="630" t="s">
        <v>6534</v>
      </c>
      <c r="G7660" s="313" t="s">
        <v>6467</v>
      </c>
      <c r="H7660" s="634">
        <v>44789</v>
      </c>
      <c r="I7660" s="628">
        <f t="shared" si="100"/>
        <v>44789</v>
      </c>
      <c r="J7660" s="632"/>
    </row>
    <row r="7661" spans="1:10" s="243" customFormat="1">
      <c r="A7661" s="635" t="s">
        <v>2742</v>
      </c>
      <c r="B7661" s="415" t="s">
        <v>2725</v>
      </c>
      <c r="C7661" s="313" t="s">
        <v>2726</v>
      </c>
      <c r="D7661" s="629">
        <v>2960</v>
      </c>
      <c r="E7661" s="451">
        <v>2520</v>
      </c>
      <c r="F7661" s="630" t="s">
        <v>3849</v>
      </c>
      <c r="G7661" s="313" t="s">
        <v>6467</v>
      </c>
      <c r="H7661" s="634">
        <v>44789</v>
      </c>
      <c r="I7661" s="628">
        <f t="shared" si="100"/>
        <v>44789</v>
      </c>
      <c r="J7661" s="632"/>
    </row>
    <row r="7662" spans="1:10" s="243" customFormat="1">
      <c r="A7662" s="635" t="s">
        <v>2791</v>
      </c>
      <c r="B7662" s="415" t="s">
        <v>2725</v>
      </c>
      <c r="C7662" s="313" t="s">
        <v>2726</v>
      </c>
      <c r="D7662" s="629">
        <v>2961</v>
      </c>
      <c r="E7662" s="451">
        <v>24750</v>
      </c>
      <c r="F7662" s="630" t="s">
        <v>6958</v>
      </c>
      <c r="G7662" s="313" t="s">
        <v>6467</v>
      </c>
      <c r="H7662" s="634">
        <v>44789</v>
      </c>
      <c r="I7662" s="628">
        <f t="shared" si="100"/>
        <v>44789</v>
      </c>
      <c r="J7662" s="632"/>
    </row>
    <row r="7663" spans="1:10" s="243" customFormat="1">
      <c r="A7663" s="635" t="s">
        <v>3365</v>
      </c>
      <c r="B7663" s="415" t="s">
        <v>2725</v>
      </c>
      <c r="C7663" s="313" t="s">
        <v>2726</v>
      </c>
      <c r="D7663" s="629">
        <v>2962</v>
      </c>
      <c r="E7663" s="451">
        <v>15750</v>
      </c>
      <c r="F7663" s="630" t="s">
        <v>6959</v>
      </c>
      <c r="G7663" s="313" t="s">
        <v>6467</v>
      </c>
      <c r="H7663" s="634">
        <v>44789</v>
      </c>
      <c r="I7663" s="628">
        <f t="shared" si="100"/>
        <v>44789</v>
      </c>
      <c r="J7663" s="632"/>
    </row>
    <row r="7664" spans="1:10" s="243" customFormat="1" ht="23.25">
      <c r="A7664" s="635" t="s">
        <v>2735</v>
      </c>
      <c r="B7664" s="415" t="s">
        <v>2725</v>
      </c>
      <c r="C7664" s="313" t="s">
        <v>2726</v>
      </c>
      <c r="D7664" s="629">
        <v>2963</v>
      </c>
      <c r="E7664" s="451">
        <v>32000</v>
      </c>
      <c r="F7664" s="630" t="s">
        <v>6448</v>
      </c>
      <c r="G7664" s="313" t="s">
        <v>6467</v>
      </c>
      <c r="H7664" s="634">
        <v>44789</v>
      </c>
      <c r="I7664" s="628">
        <f t="shared" si="100"/>
        <v>44789</v>
      </c>
      <c r="J7664" s="632"/>
    </row>
    <row r="7665" spans="1:10" s="243" customFormat="1">
      <c r="A7665" s="635" t="s">
        <v>3062</v>
      </c>
      <c r="B7665" s="415" t="s">
        <v>2725</v>
      </c>
      <c r="C7665" s="313" t="s">
        <v>2726</v>
      </c>
      <c r="D7665" s="629">
        <v>2964</v>
      </c>
      <c r="E7665" s="451">
        <v>16000</v>
      </c>
      <c r="F7665" s="630" t="s">
        <v>3655</v>
      </c>
      <c r="G7665" s="313" t="s">
        <v>6467</v>
      </c>
      <c r="H7665" s="634">
        <v>44789</v>
      </c>
      <c r="I7665" s="628">
        <f t="shared" si="100"/>
        <v>44789</v>
      </c>
      <c r="J7665" s="632"/>
    </row>
    <row r="7666" spans="1:10" s="243" customFormat="1">
      <c r="A7666" s="635" t="s">
        <v>2785</v>
      </c>
      <c r="B7666" s="415" t="s">
        <v>2725</v>
      </c>
      <c r="C7666" s="313" t="s">
        <v>2726</v>
      </c>
      <c r="D7666" s="629">
        <v>2965</v>
      </c>
      <c r="E7666" s="451">
        <v>25000</v>
      </c>
      <c r="F7666" s="630" t="s">
        <v>3905</v>
      </c>
      <c r="G7666" s="313" t="s">
        <v>6467</v>
      </c>
      <c r="H7666" s="634">
        <v>44789</v>
      </c>
      <c r="I7666" s="628">
        <f t="shared" si="100"/>
        <v>44789</v>
      </c>
      <c r="J7666" s="632"/>
    </row>
    <row r="7667" spans="1:10" s="243" customFormat="1">
      <c r="A7667" s="635" t="s">
        <v>2773</v>
      </c>
      <c r="B7667" s="415" t="s">
        <v>2725</v>
      </c>
      <c r="C7667" s="313" t="s">
        <v>2726</v>
      </c>
      <c r="D7667" s="629">
        <v>2966</v>
      </c>
      <c r="E7667" s="451">
        <v>32000</v>
      </c>
      <c r="F7667" s="630" t="s">
        <v>6960</v>
      </c>
      <c r="G7667" s="313" t="s">
        <v>6467</v>
      </c>
      <c r="H7667" s="634">
        <v>44789</v>
      </c>
      <c r="I7667" s="628">
        <f t="shared" si="100"/>
        <v>44789</v>
      </c>
      <c r="J7667" s="632"/>
    </row>
    <row r="7668" spans="1:10" s="243" customFormat="1">
      <c r="A7668" s="635" t="s">
        <v>6961</v>
      </c>
      <c r="B7668" s="415" t="s">
        <v>2725</v>
      </c>
      <c r="C7668" s="313" t="s">
        <v>2726</v>
      </c>
      <c r="D7668" s="629">
        <v>2967</v>
      </c>
      <c r="E7668" s="451">
        <v>21000</v>
      </c>
      <c r="F7668" s="630" t="s">
        <v>6962</v>
      </c>
      <c r="G7668" s="313" t="s">
        <v>6467</v>
      </c>
      <c r="H7668" s="634">
        <v>44789</v>
      </c>
      <c r="I7668" s="628">
        <f t="shared" si="100"/>
        <v>44789</v>
      </c>
      <c r="J7668" s="632"/>
    </row>
    <row r="7669" spans="1:10" s="243" customFormat="1">
      <c r="A7669" s="635" t="s">
        <v>2954</v>
      </c>
      <c r="B7669" s="415" t="s">
        <v>2725</v>
      </c>
      <c r="C7669" s="313" t="s">
        <v>2726</v>
      </c>
      <c r="D7669" s="629">
        <v>2968</v>
      </c>
      <c r="E7669" s="451">
        <v>20000</v>
      </c>
      <c r="F7669" s="630" t="s">
        <v>6963</v>
      </c>
      <c r="G7669" s="313" t="s">
        <v>6467</v>
      </c>
      <c r="H7669" s="634">
        <v>44789</v>
      </c>
      <c r="I7669" s="628">
        <f t="shared" si="100"/>
        <v>44789</v>
      </c>
      <c r="J7669" s="632"/>
    </row>
    <row r="7670" spans="1:10" s="243" customFormat="1">
      <c r="A7670" s="635" t="s">
        <v>2791</v>
      </c>
      <c r="B7670" s="415" t="s">
        <v>2725</v>
      </c>
      <c r="C7670" s="313" t="s">
        <v>2726</v>
      </c>
      <c r="D7670" s="629">
        <v>2969</v>
      </c>
      <c r="E7670" s="451">
        <v>20000</v>
      </c>
      <c r="F7670" s="630" t="s">
        <v>6633</v>
      </c>
      <c r="G7670" s="313" t="s">
        <v>6467</v>
      </c>
      <c r="H7670" s="634">
        <v>44789</v>
      </c>
      <c r="I7670" s="628">
        <f t="shared" si="100"/>
        <v>44789</v>
      </c>
      <c r="J7670" s="632"/>
    </row>
    <row r="7671" spans="1:10" s="243" customFormat="1">
      <c r="A7671" s="635" t="s">
        <v>3065</v>
      </c>
      <c r="B7671" s="415" t="s">
        <v>2725</v>
      </c>
      <c r="C7671" s="313" t="s">
        <v>2726</v>
      </c>
      <c r="D7671" s="629">
        <v>2970</v>
      </c>
      <c r="E7671" s="451">
        <v>10000</v>
      </c>
      <c r="F7671" s="630" t="s">
        <v>6964</v>
      </c>
      <c r="G7671" s="313" t="s">
        <v>6467</v>
      </c>
      <c r="H7671" s="634">
        <v>44789</v>
      </c>
      <c r="I7671" s="628">
        <f t="shared" si="100"/>
        <v>44789</v>
      </c>
      <c r="J7671" s="632"/>
    </row>
    <row r="7672" spans="1:10" s="243" customFormat="1">
      <c r="A7672" s="635" t="s">
        <v>2817</v>
      </c>
      <c r="B7672" s="415" t="s">
        <v>3110</v>
      </c>
      <c r="C7672" s="313" t="s">
        <v>2726</v>
      </c>
      <c r="D7672" s="629" t="s">
        <v>6670</v>
      </c>
      <c r="E7672" s="451">
        <v>1054599.1299999999</v>
      </c>
      <c r="F7672" s="630" t="s">
        <v>3625</v>
      </c>
      <c r="G7672" s="313" t="s">
        <v>6467</v>
      </c>
      <c r="H7672" s="634">
        <v>44789</v>
      </c>
      <c r="I7672" s="628">
        <f t="shared" si="100"/>
        <v>44789</v>
      </c>
      <c r="J7672" s="632"/>
    </row>
    <row r="7673" spans="1:10" s="243" customFormat="1">
      <c r="A7673" s="635" t="s">
        <v>3065</v>
      </c>
      <c r="B7673" s="415" t="s">
        <v>2725</v>
      </c>
      <c r="C7673" s="313" t="s">
        <v>2726</v>
      </c>
      <c r="D7673" s="629">
        <v>2972</v>
      </c>
      <c r="E7673" s="451">
        <v>10000</v>
      </c>
      <c r="F7673" s="630" t="s">
        <v>3029</v>
      </c>
      <c r="G7673" s="313" t="s">
        <v>6467</v>
      </c>
      <c r="H7673" s="634">
        <v>44789</v>
      </c>
      <c r="I7673" s="628">
        <f t="shared" si="100"/>
        <v>44789</v>
      </c>
      <c r="J7673" s="632"/>
    </row>
    <row r="7674" spans="1:10" s="243" customFormat="1">
      <c r="A7674" s="635" t="s">
        <v>2773</v>
      </c>
      <c r="B7674" s="415" t="s">
        <v>2725</v>
      </c>
      <c r="C7674" s="313" t="s">
        <v>2726</v>
      </c>
      <c r="D7674" s="629">
        <v>2973</v>
      </c>
      <c r="E7674" s="451">
        <v>20000</v>
      </c>
      <c r="F7674" s="630" t="s">
        <v>3255</v>
      </c>
      <c r="G7674" s="313" t="s">
        <v>6467</v>
      </c>
      <c r="H7674" s="634">
        <v>44789</v>
      </c>
      <c r="I7674" s="628">
        <f t="shared" si="100"/>
        <v>44789</v>
      </c>
      <c r="J7674" s="632"/>
    </row>
    <row r="7675" spans="1:10" s="243" customFormat="1">
      <c r="A7675" s="635" t="s">
        <v>2749</v>
      </c>
      <c r="B7675" s="415" t="s">
        <v>2725</v>
      </c>
      <c r="C7675" s="313" t="s">
        <v>2726</v>
      </c>
      <c r="D7675" s="629">
        <v>2974</v>
      </c>
      <c r="E7675" s="451">
        <v>20000</v>
      </c>
      <c r="F7675" s="630" t="s">
        <v>3137</v>
      </c>
      <c r="G7675" s="313" t="s">
        <v>6467</v>
      </c>
      <c r="H7675" s="634">
        <v>44789</v>
      </c>
      <c r="I7675" s="628">
        <f t="shared" si="100"/>
        <v>44789</v>
      </c>
      <c r="J7675" s="632"/>
    </row>
    <row r="7676" spans="1:10" s="243" customFormat="1">
      <c r="A7676" s="635" t="s">
        <v>2850</v>
      </c>
      <c r="B7676" s="415" t="s">
        <v>2725</v>
      </c>
      <c r="C7676" s="313" t="s">
        <v>2726</v>
      </c>
      <c r="D7676" s="629">
        <v>2975</v>
      </c>
      <c r="E7676" s="451">
        <v>20000</v>
      </c>
      <c r="F7676" s="630" t="s">
        <v>3988</v>
      </c>
      <c r="G7676" s="313" t="s">
        <v>6467</v>
      </c>
      <c r="H7676" s="634">
        <v>44789</v>
      </c>
      <c r="I7676" s="628">
        <f t="shared" si="100"/>
        <v>44789</v>
      </c>
      <c r="J7676" s="632"/>
    </row>
    <row r="7677" spans="1:10" s="243" customFormat="1">
      <c r="A7677" s="635" t="s">
        <v>3065</v>
      </c>
      <c r="B7677" s="415" t="s">
        <v>2725</v>
      </c>
      <c r="C7677" s="313" t="s">
        <v>2726</v>
      </c>
      <c r="D7677" s="629">
        <v>2976</v>
      </c>
      <c r="E7677" s="451">
        <v>10000</v>
      </c>
      <c r="F7677" s="630" t="s">
        <v>3185</v>
      </c>
      <c r="G7677" s="313" t="s">
        <v>6467</v>
      </c>
      <c r="H7677" s="634">
        <v>44789</v>
      </c>
      <c r="I7677" s="628">
        <f t="shared" si="100"/>
        <v>44789</v>
      </c>
      <c r="J7677" s="632"/>
    </row>
    <row r="7678" spans="1:10" s="243" customFormat="1" ht="23.25">
      <c r="A7678" s="635" t="s">
        <v>2797</v>
      </c>
      <c r="B7678" s="415" t="s">
        <v>2725</v>
      </c>
      <c r="C7678" s="313" t="s">
        <v>2726</v>
      </c>
      <c r="D7678" s="629">
        <v>2977</v>
      </c>
      <c r="E7678" s="451">
        <v>20000</v>
      </c>
      <c r="F7678" s="630" t="s">
        <v>3099</v>
      </c>
      <c r="G7678" s="313" t="s">
        <v>6467</v>
      </c>
      <c r="H7678" s="634">
        <v>44789</v>
      </c>
      <c r="I7678" s="628">
        <f t="shared" si="100"/>
        <v>44789</v>
      </c>
      <c r="J7678" s="632"/>
    </row>
    <row r="7679" spans="1:10" s="243" customFormat="1" ht="23.25">
      <c r="A7679" s="635" t="s">
        <v>2954</v>
      </c>
      <c r="B7679" s="415" t="s">
        <v>2725</v>
      </c>
      <c r="C7679" s="313" t="s">
        <v>2726</v>
      </c>
      <c r="D7679" s="629">
        <v>2978</v>
      </c>
      <c r="E7679" s="451">
        <v>20000</v>
      </c>
      <c r="F7679" s="630" t="s">
        <v>6611</v>
      </c>
      <c r="G7679" s="313" t="s">
        <v>6467</v>
      </c>
      <c r="H7679" s="634">
        <v>44789</v>
      </c>
      <c r="I7679" s="628">
        <f t="shared" si="100"/>
        <v>44789</v>
      </c>
      <c r="J7679" s="632"/>
    </row>
    <row r="7680" spans="1:10" s="243" customFormat="1">
      <c r="A7680" s="635" t="s">
        <v>6965</v>
      </c>
      <c r="B7680" s="415" t="s">
        <v>2725</v>
      </c>
      <c r="C7680" s="313" t="s">
        <v>2726</v>
      </c>
      <c r="D7680" s="629">
        <v>2979</v>
      </c>
      <c r="E7680" s="451">
        <v>20000</v>
      </c>
      <c r="F7680" s="630" t="s">
        <v>2820</v>
      </c>
      <c r="G7680" s="313" t="s">
        <v>6467</v>
      </c>
      <c r="H7680" s="634">
        <v>44789</v>
      </c>
      <c r="I7680" s="628">
        <f t="shared" si="100"/>
        <v>44789</v>
      </c>
      <c r="J7680" s="632"/>
    </row>
    <row r="7681" spans="1:10" s="243" customFormat="1">
      <c r="A7681" s="635" t="s">
        <v>2766</v>
      </c>
      <c r="B7681" s="415" t="s">
        <v>2725</v>
      </c>
      <c r="C7681" s="313" t="s">
        <v>2726</v>
      </c>
      <c r="D7681" s="629">
        <v>2980</v>
      </c>
      <c r="E7681" s="451">
        <v>20000</v>
      </c>
      <c r="F7681" s="630" t="s">
        <v>2922</v>
      </c>
      <c r="G7681" s="313" t="s">
        <v>6467</v>
      </c>
      <c r="H7681" s="634">
        <v>44789</v>
      </c>
      <c r="I7681" s="628">
        <f t="shared" si="100"/>
        <v>44789</v>
      </c>
      <c r="J7681" s="632"/>
    </row>
    <row r="7682" spans="1:10" s="243" customFormat="1">
      <c r="A7682" s="635" t="s">
        <v>2766</v>
      </c>
      <c r="B7682" s="415" t="s">
        <v>2725</v>
      </c>
      <c r="C7682" s="313" t="s">
        <v>2726</v>
      </c>
      <c r="D7682" s="629">
        <v>2981</v>
      </c>
      <c r="E7682" s="451">
        <v>20000</v>
      </c>
      <c r="F7682" s="630" t="s">
        <v>2776</v>
      </c>
      <c r="G7682" s="313" t="s">
        <v>6467</v>
      </c>
      <c r="H7682" s="634">
        <v>44789</v>
      </c>
      <c r="I7682" s="628">
        <f t="shared" si="100"/>
        <v>44789</v>
      </c>
      <c r="J7682" s="632"/>
    </row>
    <row r="7683" spans="1:10" s="243" customFormat="1">
      <c r="A7683" s="635" t="s">
        <v>3124</v>
      </c>
      <c r="B7683" s="415" t="s">
        <v>2732</v>
      </c>
      <c r="C7683" s="313" t="s">
        <v>2726</v>
      </c>
      <c r="D7683" s="629" t="s">
        <v>6966</v>
      </c>
      <c r="E7683" s="451">
        <v>59360</v>
      </c>
      <c r="F7683" s="630" t="s">
        <v>3911</v>
      </c>
      <c r="G7683" s="313" t="s">
        <v>6467</v>
      </c>
      <c r="H7683" s="634">
        <v>44789</v>
      </c>
      <c r="I7683" s="628">
        <f t="shared" si="100"/>
        <v>44789</v>
      </c>
      <c r="J7683" s="632"/>
    </row>
    <row r="7684" spans="1:10" s="243" customFormat="1">
      <c r="A7684" s="635" t="s">
        <v>2950</v>
      </c>
      <c r="B7684" s="415" t="s">
        <v>2725</v>
      </c>
      <c r="C7684" s="313" t="s">
        <v>2726</v>
      </c>
      <c r="D7684" s="629">
        <v>2983</v>
      </c>
      <c r="E7684" s="451">
        <v>7174.07</v>
      </c>
      <c r="F7684" s="630" t="s">
        <v>4049</v>
      </c>
      <c r="G7684" s="313" t="s">
        <v>6467</v>
      </c>
      <c r="H7684" s="634">
        <v>44789</v>
      </c>
      <c r="I7684" s="628">
        <f t="shared" si="100"/>
        <v>44789</v>
      </c>
      <c r="J7684" s="632"/>
    </row>
    <row r="7685" spans="1:10" s="243" customFormat="1">
      <c r="A7685" s="635" t="s">
        <v>2950</v>
      </c>
      <c r="B7685" s="415" t="s">
        <v>2725</v>
      </c>
      <c r="C7685" s="313" t="s">
        <v>2726</v>
      </c>
      <c r="D7685" s="629">
        <v>2984</v>
      </c>
      <c r="E7685" s="451">
        <v>505.79</v>
      </c>
      <c r="F7685" s="630" t="s">
        <v>4049</v>
      </c>
      <c r="G7685" s="313" t="s">
        <v>6467</v>
      </c>
      <c r="H7685" s="634">
        <v>44789</v>
      </c>
      <c r="I7685" s="628">
        <f t="shared" si="100"/>
        <v>44789</v>
      </c>
      <c r="J7685" s="632"/>
    </row>
    <row r="7686" spans="1:10" s="243" customFormat="1">
      <c r="A7686" s="635" t="s">
        <v>2950</v>
      </c>
      <c r="B7686" s="415" t="s">
        <v>2725</v>
      </c>
      <c r="C7686" s="313" t="s">
        <v>2726</v>
      </c>
      <c r="D7686" s="629">
        <v>2985</v>
      </c>
      <c r="E7686" s="451">
        <v>33760.18</v>
      </c>
      <c r="F7686" s="630" t="s">
        <v>3496</v>
      </c>
      <c r="G7686" s="313" t="s">
        <v>6467</v>
      </c>
      <c r="H7686" s="634">
        <v>44789</v>
      </c>
      <c r="I7686" s="628">
        <f t="shared" ref="I7686:I7749" si="101">H7686+0</f>
        <v>44789</v>
      </c>
      <c r="J7686" s="632"/>
    </row>
    <row r="7687" spans="1:10" s="243" customFormat="1">
      <c r="A7687" s="635" t="s">
        <v>2950</v>
      </c>
      <c r="B7687" s="415" t="s">
        <v>2725</v>
      </c>
      <c r="C7687" s="313" t="s">
        <v>2726</v>
      </c>
      <c r="D7687" s="629">
        <v>2986</v>
      </c>
      <c r="E7687" s="451">
        <v>3669.24</v>
      </c>
      <c r="F7687" s="630" t="s">
        <v>3496</v>
      </c>
      <c r="G7687" s="313" t="s">
        <v>6467</v>
      </c>
      <c r="H7687" s="634">
        <v>44789</v>
      </c>
      <c r="I7687" s="628">
        <f t="shared" si="101"/>
        <v>44789</v>
      </c>
      <c r="J7687" s="632"/>
    </row>
    <row r="7688" spans="1:10" s="243" customFormat="1">
      <c r="A7688" s="635" t="s">
        <v>2773</v>
      </c>
      <c r="B7688" s="415" t="s">
        <v>2725</v>
      </c>
      <c r="C7688" s="313" t="s">
        <v>2726</v>
      </c>
      <c r="D7688" s="629">
        <v>2987</v>
      </c>
      <c r="E7688" s="451">
        <v>36000</v>
      </c>
      <c r="F7688" s="630" t="s">
        <v>6740</v>
      </c>
      <c r="G7688" s="313" t="s">
        <v>6467</v>
      </c>
      <c r="H7688" s="634">
        <v>44789</v>
      </c>
      <c r="I7688" s="628">
        <f t="shared" si="101"/>
        <v>44789</v>
      </c>
      <c r="J7688" s="632"/>
    </row>
    <row r="7689" spans="1:10" s="243" customFormat="1">
      <c r="A7689" s="635" t="s">
        <v>2773</v>
      </c>
      <c r="B7689" s="415" t="s">
        <v>2725</v>
      </c>
      <c r="C7689" s="313" t="s">
        <v>2726</v>
      </c>
      <c r="D7689" s="629">
        <v>2988</v>
      </c>
      <c r="E7689" s="451">
        <v>24000</v>
      </c>
      <c r="F7689" s="630" t="s">
        <v>3540</v>
      </c>
      <c r="G7689" s="313" t="s">
        <v>6467</v>
      </c>
      <c r="H7689" s="634">
        <v>44789</v>
      </c>
      <c r="I7689" s="628">
        <f t="shared" si="101"/>
        <v>44789</v>
      </c>
      <c r="J7689" s="632"/>
    </row>
    <row r="7690" spans="1:10" s="243" customFormat="1">
      <c r="A7690" s="635" t="s">
        <v>2825</v>
      </c>
      <c r="B7690" s="415" t="s">
        <v>2725</v>
      </c>
      <c r="C7690" s="313" t="s">
        <v>2726</v>
      </c>
      <c r="D7690" s="629">
        <v>2989</v>
      </c>
      <c r="E7690" s="451">
        <v>36000</v>
      </c>
      <c r="F7690" s="630" t="s">
        <v>6418</v>
      </c>
      <c r="G7690" s="313" t="s">
        <v>6467</v>
      </c>
      <c r="H7690" s="634">
        <v>44789</v>
      </c>
      <c r="I7690" s="628">
        <f t="shared" si="101"/>
        <v>44789</v>
      </c>
      <c r="J7690" s="632"/>
    </row>
    <row r="7691" spans="1:10" s="243" customFormat="1">
      <c r="A7691" s="635" t="s">
        <v>2849</v>
      </c>
      <c r="B7691" s="415" t="s">
        <v>2725</v>
      </c>
      <c r="C7691" s="313" t="s">
        <v>2726</v>
      </c>
      <c r="D7691" s="629">
        <v>2990</v>
      </c>
      <c r="E7691" s="451">
        <v>30000</v>
      </c>
      <c r="F7691" s="630" t="s">
        <v>6967</v>
      </c>
      <c r="G7691" s="313" t="s">
        <v>6467</v>
      </c>
      <c r="H7691" s="634">
        <v>44789</v>
      </c>
      <c r="I7691" s="628">
        <f t="shared" si="101"/>
        <v>44789</v>
      </c>
      <c r="J7691" s="632"/>
    </row>
    <row r="7692" spans="1:10" s="243" customFormat="1">
      <c r="A7692" s="635" t="s">
        <v>6968</v>
      </c>
      <c r="B7692" s="415" t="s">
        <v>2725</v>
      </c>
      <c r="C7692" s="313" t="s">
        <v>2726</v>
      </c>
      <c r="D7692" s="629">
        <v>2991</v>
      </c>
      <c r="E7692" s="451">
        <v>36000</v>
      </c>
      <c r="F7692" s="630" t="s">
        <v>6969</v>
      </c>
      <c r="G7692" s="313" t="s">
        <v>6467</v>
      </c>
      <c r="H7692" s="634">
        <v>44789</v>
      </c>
      <c r="I7692" s="628">
        <f t="shared" si="101"/>
        <v>44789</v>
      </c>
      <c r="J7692" s="632"/>
    </row>
    <row r="7693" spans="1:10" s="243" customFormat="1" ht="23.25">
      <c r="A7693" s="635" t="s">
        <v>2785</v>
      </c>
      <c r="B7693" s="415" t="s">
        <v>2725</v>
      </c>
      <c r="C7693" s="313" t="s">
        <v>2726</v>
      </c>
      <c r="D7693" s="629">
        <v>2992</v>
      </c>
      <c r="E7693" s="451">
        <v>15750</v>
      </c>
      <c r="F7693" s="630" t="s">
        <v>6970</v>
      </c>
      <c r="G7693" s="313" t="s">
        <v>6467</v>
      </c>
      <c r="H7693" s="634">
        <v>44789</v>
      </c>
      <c r="I7693" s="628">
        <f t="shared" si="101"/>
        <v>44789</v>
      </c>
      <c r="J7693" s="632"/>
    </row>
    <row r="7694" spans="1:10" s="243" customFormat="1">
      <c r="A7694" s="635" t="s">
        <v>2773</v>
      </c>
      <c r="B7694" s="415" t="s">
        <v>2725</v>
      </c>
      <c r="C7694" s="313" t="s">
        <v>2726</v>
      </c>
      <c r="D7694" s="629">
        <v>2993</v>
      </c>
      <c r="E7694" s="451">
        <v>36000</v>
      </c>
      <c r="F7694" s="630" t="s">
        <v>6327</v>
      </c>
      <c r="G7694" s="313" t="s">
        <v>6467</v>
      </c>
      <c r="H7694" s="634">
        <v>44789</v>
      </c>
      <c r="I7694" s="628">
        <f t="shared" si="101"/>
        <v>44789</v>
      </c>
      <c r="J7694" s="632"/>
    </row>
    <row r="7695" spans="1:10" s="243" customFormat="1">
      <c r="A7695" s="635" t="s">
        <v>2773</v>
      </c>
      <c r="B7695" s="415" t="s">
        <v>2725</v>
      </c>
      <c r="C7695" s="313" t="s">
        <v>2726</v>
      </c>
      <c r="D7695" s="629">
        <v>2994</v>
      </c>
      <c r="E7695" s="451">
        <v>15000</v>
      </c>
      <c r="F7695" s="630" t="s">
        <v>6735</v>
      </c>
      <c r="G7695" s="313" t="s">
        <v>6467</v>
      </c>
      <c r="H7695" s="634">
        <v>44789</v>
      </c>
      <c r="I7695" s="628">
        <f t="shared" si="101"/>
        <v>44789</v>
      </c>
      <c r="J7695" s="632"/>
    </row>
    <row r="7696" spans="1:10" s="243" customFormat="1">
      <c r="A7696" s="635" t="s">
        <v>2749</v>
      </c>
      <c r="B7696" s="415" t="s">
        <v>2725</v>
      </c>
      <c r="C7696" s="313" t="s">
        <v>2726</v>
      </c>
      <c r="D7696" s="629">
        <v>2995</v>
      </c>
      <c r="E7696" s="451">
        <v>33000</v>
      </c>
      <c r="F7696" s="630" t="s">
        <v>3856</v>
      </c>
      <c r="G7696" s="313" t="s">
        <v>6467</v>
      </c>
      <c r="H7696" s="634">
        <v>44789</v>
      </c>
      <c r="I7696" s="628">
        <f t="shared" si="101"/>
        <v>44789</v>
      </c>
      <c r="J7696" s="632"/>
    </row>
    <row r="7697" spans="1:10" s="243" customFormat="1">
      <c r="A7697" s="635" t="s">
        <v>2766</v>
      </c>
      <c r="B7697" s="415" t="s">
        <v>2725</v>
      </c>
      <c r="C7697" s="313" t="s">
        <v>2726</v>
      </c>
      <c r="D7697" s="629">
        <v>2996</v>
      </c>
      <c r="E7697" s="451">
        <v>30000</v>
      </c>
      <c r="F7697" s="630" t="s">
        <v>3083</v>
      </c>
      <c r="G7697" s="313" t="s">
        <v>6467</v>
      </c>
      <c r="H7697" s="634">
        <v>44790</v>
      </c>
      <c r="I7697" s="628">
        <f t="shared" si="101"/>
        <v>44790</v>
      </c>
      <c r="J7697" s="632"/>
    </row>
    <row r="7698" spans="1:10" s="243" customFormat="1">
      <c r="A7698" s="635" t="s">
        <v>2785</v>
      </c>
      <c r="B7698" s="415" t="s">
        <v>2725</v>
      </c>
      <c r="C7698" s="313" t="s">
        <v>2726</v>
      </c>
      <c r="D7698" s="629">
        <v>2997</v>
      </c>
      <c r="E7698" s="451">
        <v>18000</v>
      </c>
      <c r="F7698" s="630" t="s">
        <v>6760</v>
      </c>
      <c r="G7698" s="313" t="s">
        <v>6467</v>
      </c>
      <c r="H7698" s="634">
        <v>44790</v>
      </c>
      <c r="I7698" s="628">
        <f t="shared" si="101"/>
        <v>44790</v>
      </c>
      <c r="J7698" s="632"/>
    </row>
    <row r="7699" spans="1:10" s="243" customFormat="1">
      <c r="A7699" s="635" t="s">
        <v>2912</v>
      </c>
      <c r="B7699" s="415" t="s">
        <v>2725</v>
      </c>
      <c r="C7699" s="313" t="s">
        <v>2726</v>
      </c>
      <c r="D7699" s="629">
        <v>2998</v>
      </c>
      <c r="E7699" s="451">
        <v>16000</v>
      </c>
      <c r="F7699" s="630" t="s">
        <v>3604</v>
      </c>
      <c r="G7699" s="313" t="s">
        <v>6467</v>
      </c>
      <c r="H7699" s="634">
        <v>44790</v>
      </c>
      <c r="I7699" s="628">
        <f t="shared" si="101"/>
        <v>44790</v>
      </c>
      <c r="J7699" s="632"/>
    </row>
    <row r="7700" spans="1:10" s="243" customFormat="1">
      <c r="A7700" s="635" t="s">
        <v>2785</v>
      </c>
      <c r="B7700" s="415" t="s">
        <v>2725</v>
      </c>
      <c r="C7700" s="313" t="s">
        <v>2726</v>
      </c>
      <c r="D7700" s="629">
        <v>2999</v>
      </c>
      <c r="E7700" s="451">
        <v>20000</v>
      </c>
      <c r="F7700" s="630" t="s">
        <v>6738</v>
      </c>
      <c r="G7700" s="313" t="s">
        <v>6467</v>
      </c>
      <c r="H7700" s="634">
        <v>44790</v>
      </c>
      <c r="I7700" s="628">
        <f t="shared" si="101"/>
        <v>44790</v>
      </c>
      <c r="J7700" s="632"/>
    </row>
    <row r="7701" spans="1:10" s="243" customFormat="1">
      <c r="A7701" s="635" t="s">
        <v>2773</v>
      </c>
      <c r="B7701" s="415" t="s">
        <v>2725</v>
      </c>
      <c r="C7701" s="313" t="s">
        <v>2726</v>
      </c>
      <c r="D7701" s="629">
        <v>3000</v>
      </c>
      <c r="E7701" s="451">
        <v>36000</v>
      </c>
      <c r="F7701" s="630" t="s">
        <v>3410</v>
      </c>
      <c r="G7701" s="313" t="s">
        <v>6467</v>
      </c>
      <c r="H7701" s="634">
        <v>44790</v>
      </c>
      <c r="I7701" s="628">
        <f t="shared" si="101"/>
        <v>44790</v>
      </c>
      <c r="J7701" s="632"/>
    </row>
    <row r="7702" spans="1:10" s="243" customFormat="1">
      <c r="A7702" s="635" t="s">
        <v>2955</v>
      </c>
      <c r="B7702" s="415" t="s">
        <v>2725</v>
      </c>
      <c r="C7702" s="313" t="s">
        <v>2726</v>
      </c>
      <c r="D7702" s="629">
        <v>3001</v>
      </c>
      <c r="E7702" s="451">
        <v>30000</v>
      </c>
      <c r="F7702" s="630" t="s">
        <v>4113</v>
      </c>
      <c r="G7702" s="313" t="s">
        <v>6467</v>
      </c>
      <c r="H7702" s="634">
        <v>44790</v>
      </c>
      <c r="I7702" s="628">
        <f t="shared" si="101"/>
        <v>44790</v>
      </c>
      <c r="J7702" s="632"/>
    </row>
    <row r="7703" spans="1:10" s="243" customFormat="1">
      <c r="A7703" s="635" t="s">
        <v>2773</v>
      </c>
      <c r="B7703" s="415" t="s">
        <v>2725</v>
      </c>
      <c r="C7703" s="313" t="s">
        <v>2726</v>
      </c>
      <c r="D7703" s="629">
        <v>3002</v>
      </c>
      <c r="E7703" s="451">
        <v>30000</v>
      </c>
      <c r="F7703" s="630" t="s">
        <v>6431</v>
      </c>
      <c r="G7703" s="313" t="s">
        <v>6467</v>
      </c>
      <c r="H7703" s="634">
        <v>44790</v>
      </c>
      <c r="I7703" s="628">
        <f t="shared" si="101"/>
        <v>44790</v>
      </c>
      <c r="J7703" s="632"/>
    </row>
    <row r="7704" spans="1:10" s="243" customFormat="1">
      <c r="A7704" s="635" t="s">
        <v>3078</v>
      </c>
      <c r="B7704" s="415" t="s">
        <v>2725</v>
      </c>
      <c r="C7704" s="313" t="s">
        <v>2726</v>
      </c>
      <c r="D7704" s="629">
        <v>3003</v>
      </c>
      <c r="E7704" s="451">
        <v>20000</v>
      </c>
      <c r="F7704" s="630" t="s">
        <v>6971</v>
      </c>
      <c r="G7704" s="313" t="s">
        <v>6467</v>
      </c>
      <c r="H7704" s="634">
        <v>44790</v>
      </c>
      <c r="I7704" s="628">
        <f t="shared" si="101"/>
        <v>44790</v>
      </c>
      <c r="J7704" s="632"/>
    </row>
    <row r="7705" spans="1:10" s="243" customFormat="1">
      <c r="A7705" s="635" t="s">
        <v>3065</v>
      </c>
      <c r="B7705" s="415" t="s">
        <v>2725</v>
      </c>
      <c r="C7705" s="313" t="s">
        <v>2726</v>
      </c>
      <c r="D7705" s="629">
        <v>3004</v>
      </c>
      <c r="E7705" s="451">
        <v>10000</v>
      </c>
      <c r="F7705" s="630" t="s">
        <v>6972</v>
      </c>
      <c r="G7705" s="313" t="s">
        <v>6467</v>
      </c>
      <c r="H7705" s="634">
        <v>44790</v>
      </c>
      <c r="I7705" s="628">
        <f t="shared" si="101"/>
        <v>44790</v>
      </c>
      <c r="J7705" s="632"/>
    </row>
    <row r="7706" spans="1:10" s="243" customFormat="1">
      <c r="A7706" s="635" t="s">
        <v>4147</v>
      </c>
      <c r="B7706" s="415" t="s">
        <v>2725</v>
      </c>
      <c r="C7706" s="313" t="s">
        <v>2726</v>
      </c>
      <c r="D7706" s="629">
        <v>3005</v>
      </c>
      <c r="E7706" s="451">
        <v>36521</v>
      </c>
      <c r="F7706" s="630" t="s">
        <v>3865</v>
      </c>
      <c r="G7706" s="313" t="s">
        <v>6467</v>
      </c>
      <c r="H7706" s="634">
        <v>44790</v>
      </c>
      <c r="I7706" s="628">
        <f t="shared" si="101"/>
        <v>44790</v>
      </c>
      <c r="J7706" s="632"/>
    </row>
    <row r="7707" spans="1:10" s="243" customFormat="1" ht="23.25">
      <c r="A7707" s="635" t="s">
        <v>4122</v>
      </c>
      <c r="B7707" s="415" t="s">
        <v>2725</v>
      </c>
      <c r="C7707" s="313" t="s">
        <v>2726</v>
      </c>
      <c r="D7707" s="629">
        <v>3006</v>
      </c>
      <c r="E7707" s="451">
        <v>34500</v>
      </c>
      <c r="F7707" s="630" t="s">
        <v>4123</v>
      </c>
      <c r="G7707" s="313" t="s">
        <v>6467</v>
      </c>
      <c r="H7707" s="634">
        <v>44790</v>
      </c>
      <c r="I7707" s="628">
        <f t="shared" si="101"/>
        <v>44790</v>
      </c>
      <c r="J7707" s="632"/>
    </row>
    <row r="7708" spans="1:10" s="243" customFormat="1">
      <c r="A7708" s="635" t="s">
        <v>2950</v>
      </c>
      <c r="B7708" s="415" t="s">
        <v>2725</v>
      </c>
      <c r="C7708" s="313" t="s">
        <v>2726</v>
      </c>
      <c r="D7708" s="629">
        <v>3007</v>
      </c>
      <c r="E7708" s="451">
        <v>1521.12</v>
      </c>
      <c r="F7708" s="630" t="s">
        <v>4064</v>
      </c>
      <c r="G7708" s="313" t="s">
        <v>6467</v>
      </c>
      <c r="H7708" s="634">
        <v>44790</v>
      </c>
      <c r="I7708" s="628">
        <f t="shared" si="101"/>
        <v>44790</v>
      </c>
      <c r="J7708" s="632"/>
    </row>
    <row r="7709" spans="1:10" s="243" customFormat="1">
      <c r="A7709" s="635" t="s">
        <v>3318</v>
      </c>
      <c r="B7709" s="415" t="s">
        <v>2725</v>
      </c>
      <c r="C7709" s="313" t="s">
        <v>2726</v>
      </c>
      <c r="D7709" s="629">
        <v>3008</v>
      </c>
      <c r="E7709" s="451">
        <v>15000</v>
      </c>
      <c r="F7709" s="630" t="s">
        <v>6725</v>
      </c>
      <c r="G7709" s="313" t="s">
        <v>6467</v>
      </c>
      <c r="H7709" s="634">
        <v>44790</v>
      </c>
      <c r="I7709" s="628">
        <f t="shared" si="101"/>
        <v>44790</v>
      </c>
      <c r="J7709" s="632"/>
    </row>
    <row r="7710" spans="1:10" s="243" customFormat="1">
      <c r="A7710" s="635" t="s">
        <v>3170</v>
      </c>
      <c r="B7710" s="415" t="s">
        <v>2725</v>
      </c>
      <c r="C7710" s="313" t="s">
        <v>2726</v>
      </c>
      <c r="D7710" s="629">
        <v>3009</v>
      </c>
      <c r="E7710" s="451">
        <v>3634.4</v>
      </c>
      <c r="F7710" s="630" t="s">
        <v>6973</v>
      </c>
      <c r="G7710" s="313" t="s">
        <v>6467</v>
      </c>
      <c r="H7710" s="634">
        <v>44790</v>
      </c>
      <c r="I7710" s="628">
        <f t="shared" si="101"/>
        <v>44790</v>
      </c>
      <c r="J7710" s="632"/>
    </row>
    <row r="7711" spans="1:10" s="243" customFormat="1">
      <c r="A7711" s="635" t="s">
        <v>2735</v>
      </c>
      <c r="B7711" s="415" t="s">
        <v>2725</v>
      </c>
      <c r="C7711" s="313" t="s">
        <v>2726</v>
      </c>
      <c r="D7711" s="629">
        <v>3010</v>
      </c>
      <c r="E7711" s="451">
        <v>40000</v>
      </c>
      <c r="F7711" s="630" t="s">
        <v>3019</v>
      </c>
      <c r="G7711" s="313" t="s">
        <v>6467</v>
      </c>
      <c r="H7711" s="634">
        <v>44790</v>
      </c>
      <c r="I7711" s="628">
        <f t="shared" si="101"/>
        <v>44790</v>
      </c>
      <c r="J7711" s="632"/>
    </row>
    <row r="7712" spans="1:10" s="243" customFormat="1">
      <c r="A7712" s="635" t="s">
        <v>2890</v>
      </c>
      <c r="B7712" s="415" t="s">
        <v>2725</v>
      </c>
      <c r="C7712" s="313" t="s">
        <v>2726</v>
      </c>
      <c r="D7712" s="629">
        <v>3011</v>
      </c>
      <c r="E7712" s="451">
        <v>18000</v>
      </c>
      <c r="F7712" s="630" t="s">
        <v>6453</v>
      </c>
      <c r="G7712" s="313" t="s">
        <v>6467</v>
      </c>
      <c r="H7712" s="634">
        <v>44790</v>
      </c>
      <c r="I7712" s="628">
        <f t="shared" si="101"/>
        <v>44790</v>
      </c>
      <c r="J7712" s="632"/>
    </row>
    <row r="7713" spans="1:10" s="243" customFormat="1">
      <c r="A7713" s="635" t="s">
        <v>2890</v>
      </c>
      <c r="B7713" s="415" t="s">
        <v>2725</v>
      </c>
      <c r="C7713" s="313" t="s">
        <v>2726</v>
      </c>
      <c r="D7713" s="629">
        <v>3012</v>
      </c>
      <c r="E7713" s="451">
        <v>18000</v>
      </c>
      <c r="F7713" s="630" t="s">
        <v>2892</v>
      </c>
      <c r="G7713" s="313" t="s">
        <v>6467</v>
      </c>
      <c r="H7713" s="634">
        <v>44790</v>
      </c>
      <c r="I7713" s="628">
        <f t="shared" si="101"/>
        <v>44790</v>
      </c>
      <c r="J7713" s="632"/>
    </row>
    <row r="7714" spans="1:10" s="243" customFormat="1">
      <c r="A7714" s="635" t="s">
        <v>6974</v>
      </c>
      <c r="B7714" s="415" t="s">
        <v>2725</v>
      </c>
      <c r="C7714" s="313" t="s">
        <v>2726</v>
      </c>
      <c r="D7714" s="629">
        <v>3013</v>
      </c>
      <c r="E7714" s="451">
        <v>20000</v>
      </c>
      <c r="F7714" s="630" t="s">
        <v>6304</v>
      </c>
      <c r="G7714" s="313" t="s">
        <v>6467</v>
      </c>
      <c r="H7714" s="634">
        <v>44790</v>
      </c>
      <c r="I7714" s="628">
        <f t="shared" si="101"/>
        <v>44790</v>
      </c>
      <c r="J7714" s="632"/>
    </row>
    <row r="7715" spans="1:10" s="243" customFormat="1">
      <c r="A7715" s="635" t="s">
        <v>2975</v>
      </c>
      <c r="B7715" s="415" t="s">
        <v>2725</v>
      </c>
      <c r="C7715" s="313" t="s">
        <v>2726</v>
      </c>
      <c r="D7715" s="629">
        <v>3014</v>
      </c>
      <c r="E7715" s="451">
        <v>30000</v>
      </c>
      <c r="F7715" s="630" t="s">
        <v>3543</v>
      </c>
      <c r="G7715" s="313" t="s">
        <v>6467</v>
      </c>
      <c r="H7715" s="634">
        <v>44791</v>
      </c>
      <c r="I7715" s="628">
        <f t="shared" si="101"/>
        <v>44791</v>
      </c>
      <c r="J7715" s="632"/>
    </row>
    <row r="7716" spans="1:10" s="243" customFormat="1">
      <c r="A7716" s="635" t="s">
        <v>2773</v>
      </c>
      <c r="B7716" s="415" t="s">
        <v>2725</v>
      </c>
      <c r="C7716" s="313" t="s">
        <v>2726</v>
      </c>
      <c r="D7716" s="629">
        <v>3015</v>
      </c>
      <c r="E7716" s="451">
        <v>40000</v>
      </c>
      <c r="F7716" s="630" t="s">
        <v>4131</v>
      </c>
      <c r="G7716" s="313" t="s">
        <v>6467</v>
      </c>
      <c r="H7716" s="634">
        <v>44791</v>
      </c>
      <c r="I7716" s="628">
        <f t="shared" si="101"/>
        <v>44791</v>
      </c>
      <c r="J7716" s="632"/>
    </row>
    <row r="7717" spans="1:10" s="243" customFormat="1" ht="23.25">
      <c r="A7717" s="635" t="s">
        <v>2785</v>
      </c>
      <c r="B7717" s="415" t="s">
        <v>2725</v>
      </c>
      <c r="C7717" s="313" t="s">
        <v>2726</v>
      </c>
      <c r="D7717" s="629">
        <v>3016</v>
      </c>
      <c r="E7717" s="451">
        <v>20000</v>
      </c>
      <c r="F7717" s="630" t="s">
        <v>6975</v>
      </c>
      <c r="G7717" s="313" t="s">
        <v>6467</v>
      </c>
      <c r="H7717" s="634">
        <v>44791</v>
      </c>
      <c r="I7717" s="628">
        <f t="shared" si="101"/>
        <v>44791</v>
      </c>
      <c r="J7717" s="632"/>
    </row>
    <row r="7718" spans="1:10" s="243" customFormat="1">
      <c r="A7718" s="635" t="s">
        <v>3341</v>
      </c>
      <c r="B7718" s="415" t="s">
        <v>2725</v>
      </c>
      <c r="C7718" s="313" t="s">
        <v>2726</v>
      </c>
      <c r="D7718" s="629">
        <v>3017</v>
      </c>
      <c r="E7718" s="451">
        <v>32000</v>
      </c>
      <c r="F7718" s="630" t="s">
        <v>4019</v>
      </c>
      <c r="G7718" s="313" t="s">
        <v>6467</v>
      </c>
      <c r="H7718" s="634">
        <v>44791</v>
      </c>
      <c r="I7718" s="628">
        <f t="shared" si="101"/>
        <v>44791</v>
      </c>
      <c r="J7718" s="632"/>
    </row>
    <row r="7719" spans="1:10" s="243" customFormat="1">
      <c r="A7719" s="635" t="s">
        <v>2773</v>
      </c>
      <c r="B7719" s="415" t="s">
        <v>2725</v>
      </c>
      <c r="C7719" s="313" t="s">
        <v>2726</v>
      </c>
      <c r="D7719" s="629">
        <v>3018</v>
      </c>
      <c r="E7719" s="451">
        <v>40000</v>
      </c>
      <c r="F7719" s="630" t="s">
        <v>6976</v>
      </c>
      <c r="G7719" s="313" t="s">
        <v>6467</v>
      </c>
      <c r="H7719" s="634">
        <v>44791</v>
      </c>
      <c r="I7719" s="628">
        <f t="shared" si="101"/>
        <v>44791</v>
      </c>
      <c r="J7719" s="632"/>
    </row>
    <row r="7720" spans="1:10" s="243" customFormat="1">
      <c r="A7720" s="635" t="s">
        <v>3900</v>
      </c>
      <c r="B7720" s="415" t="s">
        <v>2725</v>
      </c>
      <c r="C7720" s="313" t="s">
        <v>2726</v>
      </c>
      <c r="D7720" s="629">
        <v>3019</v>
      </c>
      <c r="E7720" s="451">
        <v>32000</v>
      </c>
      <c r="F7720" s="630" t="s">
        <v>4222</v>
      </c>
      <c r="G7720" s="313" t="s">
        <v>6467</v>
      </c>
      <c r="H7720" s="634">
        <v>44791</v>
      </c>
      <c r="I7720" s="628">
        <f t="shared" si="101"/>
        <v>44791</v>
      </c>
      <c r="J7720" s="632"/>
    </row>
    <row r="7721" spans="1:10" s="243" customFormat="1">
      <c r="A7721" s="635" t="s">
        <v>2768</v>
      </c>
      <c r="B7721" s="415" t="s">
        <v>2725</v>
      </c>
      <c r="C7721" s="313" t="s">
        <v>2726</v>
      </c>
      <c r="D7721" s="629">
        <v>3020</v>
      </c>
      <c r="E7721" s="451">
        <v>36000</v>
      </c>
      <c r="F7721" s="630" t="s">
        <v>6977</v>
      </c>
      <c r="G7721" s="313" t="s">
        <v>6467</v>
      </c>
      <c r="H7721" s="634">
        <v>44791</v>
      </c>
      <c r="I7721" s="628">
        <f t="shared" si="101"/>
        <v>44791</v>
      </c>
      <c r="J7721" s="632"/>
    </row>
    <row r="7722" spans="1:10" s="243" customFormat="1">
      <c r="A7722" s="635" t="s">
        <v>2784</v>
      </c>
      <c r="B7722" s="415" t="s">
        <v>2725</v>
      </c>
      <c r="C7722" s="313" t="s">
        <v>2726</v>
      </c>
      <c r="D7722" s="629">
        <v>3021</v>
      </c>
      <c r="E7722" s="451">
        <v>14400</v>
      </c>
      <c r="F7722" s="630" t="s">
        <v>6682</v>
      </c>
      <c r="G7722" s="313" t="s">
        <v>6467</v>
      </c>
      <c r="H7722" s="634">
        <v>44791</v>
      </c>
      <c r="I7722" s="628">
        <f t="shared" si="101"/>
        <v>44791</v>
      </c>
      <c r="J7722" s="632"/>
    </row>
    <row r="7723" spans="1:10" s="243" customFormat="1">
      <c r="A7723" s="635" t="s">
        <v>2784</v>
      </c>
      <c r="B7723" s="415" t="s">
        <v>2725</v>
      </c>
      <c r="C7723" s="313" t="s">
        <v>2726</v>
      </c>
      <c r="D7723" s="629">
        <v>3022</v>
      </c>
      <c r="E7723" s="451">
        <v>9000</v>
      </c>
      <c r="F7723" s="630" t="s">
        <v>6601</v>
      </c>
      <c r="G7723" s="313" t="s">
        <v>6467</v>
      </c>
      <c r="H7723" s="634">
        <v>44791</v>
      </c>
      <c r="I7723" s="628">
        <f t="shared" si="101"/>
        <v>44791</v>
      </c>
      <c r="J7723" s="632"/>
    </row>
    <row r="7724" spans="1:10" s="243" customFormat="1" ht="23.25">
      <c r="A7724" s="635" t="s">
        <v>2937</v>
      </c>
      <c r="B7724" s="415" t="s">
        <v>2725</v>
      </c>
      <c r="C7724" s="313" t="s">
        <v>2726</v>
      </c>
      <c r="D7724" s="629">
        <v>3023</v>
      </c>
      <c r="E7724" s="451">
        <v>10800</v>
      </c>
      <c r="F7724" s="630" t="s">
        <v>3288</v>
      </c>
      <c r="G7724" s="313" t="s">
        <v>6467</v>
      </c>
      <c r="H7724" s="634">
        <v>44791</v>
      </c>
      <c r="I7724" s="628">
        <f t="shared" si="101"/>
        <v>44791</v>
      </c>
      <c r="J7724" s="632"/>
    </row>
    <row r="7725" spans="1:10" s="243" customFormat="1">
      <c r="A7725" s="635" t="s">
        <v>2784</v>
      </c>
      <c r="B7725" s="415" t="s">
        <v>2725</v>
      </c>
      <c r="C7725" s="313" t="s">
        <v>2726</v>
      </c>
      <c r="D7725" s="629">
        <v>3024</v>
      </c>
      <c r="E7725" s="451">
        <v>7200</v>
      </c>
      <c r="F7725" s="630" t="s">
        <v>6599</v>
      </c>
      <c r="G7725" s="313" t="s">
        <v>6467</v>
      </c>
      <c r="H7725" s="634">
        <v>44791</v>
      </c>
      <c r="I7725" s="628">
        <f t="shared" si="101"/>
        <v>44791</v>
      </c>
      <c r="J7725" s="632"/>
    </row>
    <row r="7726" spans="1:10" s="243" customFormat="1">
      <c r="A7726" s="635" t="s">
        <v>2784</v>
      </c>
      <c r="B7726" s="415" t="s">
        <v>2725</v>
      </c>
      <c r="C7726" s="313" t="s">
        <v>2726</v>
      </c>
      <c r="D7726" s="629">
        <v>3025</v>
      </c>
      <c r="E7726" s="451">
        <v>10800</v>
      </c>
      <c r="F7726" s="630" t="s">
        <v>6978</v>
      </c>
      <c r="G7726" s="313" t="s">
        <v>6467</v>
      </c>
      <c r="H7726" s="634">
        <v>44791</v>
      </c>
      <c r="I7726" s="628">
        <f t="shared" si="101"/>
        <v>44791</v>
      </c>
      <c r="J7726" s="632"/>
    </row>
    <row r="7727" spans="1:10" s="243" customFormat="1">
      <c r="A7727" s="635" t="s">
        <v>2784</v>
      </c>
      <c r="B7727" s="415" t="s">
        <v>2725</v>
      </c>
      <c r="C7727" s="313" t="s">
        <v>2726</v>
      </c>
      <c r="D7727" s="629">
        <v>3026</v>
      </c>
      <c r="E7727" s="451">
        <v>12000</v>
      </c>
      <c r="F7727" s="630" t="s">
        <v>6979</v>
      </c>
      <c r="G7727" s="313" t="s">
        <v>6467</v>
      </c>
      <c r="H7727" s="634">
        <v>44791</v>
      </c>
      <c r="I7727" s="628">
        <f t="shared" si="101"/>
        <v>44791</v>
      </c>
      <c r="J7727" s="632"/>
    </row>
    <row r="7728" spans="1:10" s="243" customFormat="1">
      <c r="A7728" s="635" t="s">
        <v>2773</v>
      </c>
      <c r="B7728" s="415" t="s">
        <v>2725</v>
      </c>
      <c r="C7728" s="313" t="s">
        <v>2726</v>
      </c>
      <c r="D7728" s="629">
        <v>3027</v>
      </c>
      <c r="E7728" s="451">
        <v>30000</v>
      </c>
      <c r="F7728" s="630" t="s">
        <v>6980</v>
      </c>
      <c r="G7728" s="313" t="s">
        <v>6467</v>
      </c>
      <c r="H7728" s="634">
        <v>44791</v>
      </c>
      <c r="I7728" s="628">
        <f t="shared" si="101"/>
        <v>44791</v>
      </c>
      <c r="J7728" s="632"/>
    </row>
    <row r="7729" spans="1:10" s="243" customFormat="1">
      <c r="A7729" s="635" t="s">
        <v>2773</v>
      </c>
      <c r="B7729" s="415" t="s">
        <v>2725</v>
      </c>
      <c r="C7729" s="313" t="s">
        <v>2726</v>
      </c>
      <c r="D7729" s="629">
        <v>3028</v>
      </c>
      <c r="E7729" s="451">
        <v>36000</v>
      </c>
      <c r="F7729" s="630" t="s">
        <v>6342</v>
      </c>
      <c r="G7729" s="313" t="s">
        <v>6467</v>
      </c>
      <c r="H7729" s="634">
        <v>44791</v>
      </c>
      <c r="I7729" s="628">
        <f t="shared" si="101"/>
        <v>44791</v>
      </c>
      <c r="J7729" s="632"/>
    </row>
    <row r="7730" spans="1:10" s="243" customFormat="1">
      <c r="A7730" s="635" t="s">
        <v>2773</v>
      </c>
      <c r="B7730" s="415" t="s">
        <v>2725</v>
      </c>
      <c r="C7730" s="313" t="s">
        <v>2726</v>
      </c>
      <c r="D7730" s="629">
        <v>3029</v>
      </c>
      <c r="E7730" s="451">
        <v>30000</v>
      </c>
      <c r="F7730" s="630" t="s">
        <v>6339</v>
      </c>
      <c r="G7730" s="313" t="s">
        <v>6467</v>
      </c>
      <c r="H7730" s="634">
        <v>44791</v>
      </c>
      <c r="I7730" s="628">
        <f t="shared" si="101"/>
        <v>44791</v>
      </c>
      <c r="J7730" s="632"/>
    </row>
    <row r="7731" spans="1:10" s="243" customFormat="1">
      <c r="A7731" s="635" t="s">
        <v>2785</v>
      </c>
      <c r="B7731" s="415" t="s">
        <v>2725</v>
      </c>
      <c r="C7731" s="313" t="s">
        <v>2726</v>
      </c>
      <c r="D7731" s="629">
        <v>3030</v>
      </c>
      <c r="E7731" s="451">
        <v>25000</v>
      </c>
      <c r="F7731" s="630" t="s">
        <v>6309</v>
      </c>
      <c r="G7731" s="313" t="s">
        <v>6467</v>
      </c>
      <c r="H7731" s="634">
        <v>44791</v>
      </c>
      <c r="I7731" s="628">
        <f t="shared" si="101"/>
        <v>44791</v>
      </c>
      <c r="J7731" s="632"/>
    </row>
    <row r="7732" spans="1:10" s="243" customFormat="1">
      <c r="A7732" s="635" t="s">
        <v>2785</v>
      </c>
      <c r="B7732" s="415" t="s">
        <v>2725</v>
      </c>
      <c r="C7732" s="313" t="s">
        <v>2726</v>
      </c>
      <c r="D7732" s="629">
        <v>3031</v>
      </c>
      <c r="E7732" s="451">
        <v>25000</v>
      </c>
      <c r="F7732" s="630" t="s">
        <v>6275</v>
      </c>
      <c r="G7732" s="313" t="s">
        <v>6467</v>
      </c>
      <c r="H7732" s="634">
        <v>44791</v>
      </c>
      <c r="I7732" s="628">
        <f t="shared" si="101"/>
        <v>44791</v>
      </c>
      <c r="J7732" s="632"/>
    </row>
    <row r="7733" spans="1:10" s="243" customFormat="1">
      <c r="A7733" s="635" t="s">
        <v>2769</v>
      </c>
      <c r="B7733" s="415" t="s">
        <v>2725</v>
      </c>
      <c r="C7733" s="313" t="s">
        <v>2726</v>
      </c>
      <c r="D7733" s="629">
        <v>3032</v>
      </c>
      <c r="E7733" s="451">
        <v>22500</v>
      </c>
      <c r="F7733" s="630" t="s">
        <v>6748</v>
      </c>
      <c r="G7733" s="313" t="s">
        <v>6467</v>
      </c>
      <c r="H7733" s="634">
        <v>44791</v>
      </c>
      <c r="I7733" s="628">
        <f t="shared" si="101"/>
        <v>44791</v>
      </c>
      <c r="J7733" s="632"/>
    </row>
    <row r="7734" spans="1:10" s="243" customFormat="1">
      <c r="A7734" s="635" t="s">
        <v>2785</v>
      </c>
      <c r="B7734" s="415" t="s">
        <v>2725</v>
      </c>
      <c r="C7734" s="313" t="s">
        <v>2726</v>
      </c>
      <c r="D7734" s="629">
        <v>3033</v>
      </c>
      <c r="E7734" s="451">
        <v>25000</v>
      </c>
      <c r="F7734" s="630" t="s">
        <v>3346</v>
      </c>
      <c r="G7734" s="313" t="s">
        <v>6467</v>
      </c>
      <c r="H7734" s="634">
        <v>44791</v>
      </c>
      <c r="I7734" s="628">
        <f t="shared" si="101"/>
        <v>44791</v>
      </c>
      <c r="J7734" s="632"/>
    </row>
    <row r="7735" spans="1:10" s="243" customFormat="1">
      <c r="A7735" s="635" t="s">
        <v>2724</v>
      </c>
      <c r="B7735" s="415" t="s">
        <v>2725</v>
      </c>
      <c r="C7735" s="313" t="s">
        <v>2726</v>
      </c>
      <c r="D7735" s="629">
        <v>3034</v>
      </c>
      <c r="E7735" s="451">
        <v>24500</v>
      </c>
      <c r="F7735" s="630" t="s">
        <v>3142</v>
      </c>
      <c r="G7735" s="313" t="s">
        <v>6467</v>
      </c>
      <c r="H7735" s="634">
        <v>44791</v>
      </c>
      <c r="I7735" s="628">
        <f t="shared" si="101"/>
        <v>44791</v>
      </c>
      <c r="J7735" s="632"/>
    </row>
    <row r="7736" spans="1:10" s="243" customFormat="1">
      <c r="A7736" s="635" t="s">
        <v>2773</v>
      </c>
      <c r="B7736" s="415" t="s">
        <v>2725</v>
      </c>
      <c r="C7736" s="313" t="s">
        <v>2726</v>
      </c>
      <c r="D7736" s="629">
        <v>3035</v>
      </c>
      <c r="E7736" s="451">
        <v>40000</v>
      </c>
      <c r="F7736" s="630" t="s">
        <v>2923</v>
      </c>
      <c r="G7736" s="313" t="s">
        <v>6467</v>
      </c>
      <c r="H7736" s="634">
        <v>44791</v>
      </c>
      <c r="I7736" s="628">
        <f t="shared" si="101"/>
        <v>44791</v>
      </c>
      <c r="J7736" s="632"/>
    </row>
    <row r="7737" spans="1:10" s="243" customFormat="1">
      <c r="A7737" s="635" t="s">
        <v>2773</v>
      </c>
      <c r="B7737" s="415" t="s">
        <v>2725</v>
      </c>
      <c r="C7737" s="313" t="s">
        <v>2726</v>
      </c>
      <c r="D7737" s="629">
        <v>3036</v>
      </c>
      <c r="E7737" s="451">
        <v>24000</v>
      </c>
      <c r="F7737" s="630" t="s">
        <v>3248</v>
      </c>
      <c r="G7737" s="313" t="s">
        <v>6467</v>
      </c>
      <c r="H7737" s="634">
        <v>44791</v>
      </c>
      <c r="I7737" s="628">
        <f t="shared" si="101"/>
        <v>44791</v>
      </c>
      <c r="J7737" s="632"/>
    </row>
    <row r="7738" spans="1:10" s="243" customFormat="1">
      <c r="A7738" s="635" t="s">
        <v>4122</v>
      </c>
      <c r="B7738" s="415" t="s">
        <v>2725</v>
      </c>
      <c r="C7738" s="313" t="s">
        <v>2726</v>
      </c>
      <c r="D7738" s="629">
        <v>3037</v>
      </c>
      <c r="E7738" s="451">
        <v>34600</v>
      </c>
      <c r="F7738" s="630" t="s">
        <v>3041</v>
      </c>
      <c r="G7738" s="313" t="s">
        <v>6467</v>
      </c>
      <c r="H7738" s="634">
        <v>44791</v>
      </c>
      <c r="I7738" s="628">
        <f t="shared" si="101"/>
        <v>44791</v>
      </c>
      <c r="J7738" s="632"/>
    </row>
    <row r="7739" spans="1:10" s="243" customFormat="1">
      <c r="A7739" s="635" t="s">
        <v>3311</v>
      </c>
      <c r="B7739" s="415" t="s">
        <v>2725</v>
      </c>
      <c r="C7739" s="313" t="s">
        <v>2726</v>
      </c>
      <c r="D7739" s="629">
        <v>3038</v>
      </c>
      <c r="E7739" s="451">
        <v>20000</v>
      </c>
      <c r="F7739" s="630" t="s">
        <v>6981</v>
      </c>
      <c r="G7739" s="313" t="s">
        <v>6467</v>
      </c>
      <c r="H7739" s="634">
        <v>44792</v>
      </c>
      <c r="I7739" s="628">
        <f t="shared" si="101"/>
        <v>44792</v>
      </c>
      <c r="J7739" s="632"/>
    </row>
    <row r="7740" spans="1:10" s="243" customFormat="1">
      <c r="A7740" s="635" t="s">
        <v>2773</v>
      </c>
      <c r="B7740" s="415" t="s">
        <v>2725</v>
      </c>
      <c r="C7740" s="313" t="s">
        <v>2726</v>
      </c>
      <c r="D7740" s="629">
        <v>3039</v>
      </c>
      <c r="E7740" s="451">
        <v>33000</v>
      </c>
      <c r="F7740" s="630" t="s">
        <v>6982</v>
      </c>
      <c r="G7740" s="313" t="s">
        <v>6467</v>
      </c>
      <c r="H7740" s="634">
        <v>44792</v>
      </c>
      <c r="I7740" s="628">
        <f t="shared" si="101"/>
        <v>44792</v>
      </c>
      <c r="J7740" s="632"/>
    </row>
    <row r="7741" spans="1:10" s="243" customFormat="1">
      <c r="A7741" s="635" t="s">
        <v>2773</v>
      </c>
      <c r="B7741" s="415" t="s">
        <v>2725</v>
      </c>
      <c r="C7741" s="313" t="s">
        <v>2726</v>
      </c>
      <c r="D7741" s="629">
        <v>3040</v>
      </c>
      <c r="E7741" s="451">
        <v>30000</v>
      </c>
      <c r="F7741" s="630" t="s">
        <v>6447</v>
      </c>
      <c r="G7741" s="313" t="s">
        <v>6467</v>
      </c>
      <c r="H7741" s="634">
        <v>44792</v>
      </c>
      <c r="I7741" s="628">
        <f t="shared" si="101"/>
        <v>44792</v>
      </c>
      <c r="J7741" s="632"/>
    </row>
    <row r="7742" spans="1:10" s="243" customFormat="1" ht="23.25">
      <c r="A7742" s="635" t="s">
        <v>2955</v>
      </c>
      <c r="B7742" s="415" t="s">
        <v>2725</v>
      </c>
      <c r="C7742" s="313" t="s">
        <v>2726</v>
      </c>
      <c r="D7742" s="629">
        <v>3041</v>
      </c>
      <c r="E7742" s="451">
        <v>30000</v>
      </c>
      <c r="F7742" s="630" t="s">
        <v>3618</v>
      </c>
      <c r="G7742" s="313" t="s">
        <v>6467</v>
      </c>
      <c r="H7742" s="634">
        <v>44792</v>
      </c>
      <c r="I7742" s="628">
        <f t="shared" si="101"/>
        <v>44792</v>
      </c>
      <c r="J7742" s="632"/>
    </row>
    <row r="7743" spans="1:10" s="243" customFormat="1">
      <c r="A7743" s="635" t="s">
        <v>2773</v>
      </c>
      <c r="B7743" s="415" t="s">
        <v>2725</v>
      </c>
      <c r="C7743" s="313" t="s">
        <v>2726</v>
      </c>
      <c r="D7743" s="629">
        <v>3042</v>
      </c>
      <c r="E7743" s="451">
        <v>33000</v>
      </c>
      <c r="F7743" s="630" t="s">
        <v>3000</v>
      </c>
      <c r="G7743" s="313" t="s">
        <v>6467</v>
      </c>
      <c r="H7743" s="634">
        <v>44792</v>
      </c>
      <c r="I7743" s="628">
        <f t="shared" si="101"/>
        <v>44792</v>
      </c>
      <c r="J7743" s="632"/>
    </row>
    <row r="7744" spans="1:10" s="243" customFormat="1">
      <c r="A7744" s="635" t="s">
        <v>2955</v>
      </c>
      <c r="B7744" s="415" t="s">
        <v>2725</v>
      </c>
      <c r="C7744" s="313" t="s">
        <v>2726</v>
      </c>
      <c r="D7744" s="629">
        <v>3043</v>
      </c>
      <c r="E7744" s="451">
        <v>40000</v>
      </c>
      <c r="F7744" s="630" t="s">
        <v>3275</v>
      </c>
      <c r="G7744" s="313" t="s">
        <v>6467</v>
      </c>
      <c r="H7744" s="634">
        <v>44792</v>
      </c>
      <c r="I7744" s="628">
        <f t="shared" si="101"/>
        <v>44792</v>
      </c>
      <c r="J7744" s="632"/>
    </row>
    <row r="7745" spans="1:10" s="243" customFormat="1" ht="23.25">
      <c r="A7745" s="635" t="s">
        <v>2773</v>
      </c>
      <c r="B7745" s="415" t="s">
        <v>2725</v>
      </c>
      <c r="C7745" s="313" t="s">
        <v>2726</v>
      </c>
      <c r="D7745" s="629">
        <v>3044</v>
      </c>
      <c r="E7745" s="451">
        <v>36000</v>
      </c>
      <c r="F7745" s="630" t="s">
        <v>3350</v>
      </c>
      <c r="G7745" s="313" t="s">
        <v>6467</v>
      </c>
      <c r="H7745" s="634">
        <v>44792</v>
      </c>
      <c r="I7745" s="628">
        <f t="shared" si="101"/>
        <v>44792</v>
      </c>
      <c r="J7745" s="632"/>
    </row>
    <row r="7746" spans="1:10" s="243" customFormat="1">
      <c r="A7746" s="635" t="s">
        <v>2773</v>
      </c>
      <c r="B7746" s="415" t="s">
        <v>2725</v>
      </c>
      <c r="C7746" s="313" t="s">
        <v>2726</v>
      </c>
      <c r="D7746" s="629">
        <v>3045</v>
      </c>
      <c r="E7746" s="451">
        <v>40000</v>
      </c>
      <c r="F7746" s="630" t="s">
        <v>6983</v>
      </c>
      <c r="G7746" s="313" t="s">
        <v>6467</v>
      </c>
      <c r="H7746" s="634">
        <v>44792</v>
      </c>
      <c r="I7746" s="628">
        <f t="shared" si="101"/>
        <v>44792</v>
      </c>
      <c r="J7746" s="632"/>
    </row>
    <row r="7747" spans="1:10" s="243" customFormat="1" ht="23.25">
      <c r="A7747" s="635" t="s">
        <v>3007</v>
      </c>
      <c r="B7747" s="415" t="s">
        <v>2725</v>
      </c>
      <c r="C7747" s="313" t="s">
        <v>2726</v>
      </c>
      <c r="D7747" s="629">
        <v>3046</v>
      </c>
      <c r="E7747" s="451">
        <v>20000</v>
      </c>
      <c r="F7747" s="630" t="s">
        <v>3652</v>
      </c>
      <c r="G7747" s="313" t="s">
        <v>6467</v>
      </c>
      <c r="H7747" s="634">
        <v>44792</v>
      </c>
      <c r="I7747" s="628">
        <f t="shared" si="101"/>
        <v>44792</v>
      </c>
      <c r="J7747" s="632"/>
    </row>
    <row r="7748" spans="1:10" s="243" customFormat="1">
      <c r="A7748" s="635" t="s">
        <v>2773</v>
      </c>
      <c r="B7748" s="415" t="s">
        <v>2725</v>
      </c>
      <c r="C7748" s="313" t="s">
        <v>2726</v>
      </c>
      <c r="D7748" s="629">
        <v>3047</v>
      </c>
      <c r="E7748" s="451">
        <v>36000</v>
      </c>
      <c r="F7748" s="630" t="s">
        <v>4127</v>
      </c>
      <c r="G7748" s="313" t="s">
        <v>6467</v>
      </c>
      <c r="H7748" s="634">
        <v>44792</v>
      </c>
      <c r="I7748" s="628">
        <f t="shared" si="101"/>
        <v>44792</v>
      </c>
      <c r="J7748" s="632"/>
    </row>
    <row r="7749" spans="1:10" s="243" customFormat="1">
      <c r="A7749" s="635" t="s">
        <v>2875</v>
      </c>
      <c r="B7749" s="415" t="s">
        <v>2732</v>
      </c>
      <c r="C7749" s="313" t="s">
        <v>2726</v>
      </c>
      <c r="D7749" s="629" t="s">
        <v>6701</v>
      </c>
      <c r="E7749" s="451">
        <v>44210.400000000001</v>
      </c>
      <c r="F7749" s="630" t="s">
        <v>6984</v>
      </c>
      <c r="G7749" s="313" t="s">
        <v>6467</v>
      </c>
      <c r="H7749" s="634">
        <v>44792</v>
      </c>
      <c r="I7749" s="628">
        <f t="shared" si="101"/>
        <v>44792</v>
      </c>
      <c r="J7749" s="632"/>
    </row>
    <row r="7750" spans="1:10" s="243" customFormat="1">
      <c r="A7750" s="635" t="s">
        <v>6961</v>
      </c>
      <c r="B7750" s="415" t="s">
        <v>2725</v>
      </c>
      <c r="C7750" s="313" t="s">
        <v>2726</v>
      </c>
      <c r="D7750" s="629">
        <v>3049</v>
      </c>
      <c r="E7750" s="451">
        <v>21000</v>
      </c>
      <c r="F7750" s="630" t="s">
        <v>6985</v>
      </c>
      <c r="G7750" s="313" t="s">
        <v>6467</v>
      </c>
      <c r="H7750" s="634">
        <v>44792</v>
      </c>
      <c r="I7750" s="628">
        <f t="shared" ref="I7750:I7813" si="102">H7750+0</f>
        <v>44792</v>
      </c>
      <c r="J7750" s="632"/>
    </row>
    <row r="7751" spans="1:10" s="243" customFormat="1">
      <c r="A7751" s="635" t="s">
        <v>2749</v>
      </c>
      <c r="B7751" s="415" t="s">
        <v>2725</v>
      </c>
      <c r="C7751" s="313" t="s">
        <v>2726</v>
      </c>
      <c r="D7751" s="629">
        <v>3050</v>
      </c>
      <c r="E7751" s="451">
        <v>20000</v>
      </c>
      <c r="F7751" s="630" t="s">
        <v>6986</v>
      </c>
      <c r="G7751" s="313" t="s">
        <v>6467</v>
      </c>
      <c r="H7751" s="634">
        <v>44792</v>
      </c>
      <c r="I7751" s="628">
        <f t="shared" si="102"/>
        <v>44792</v>
      </c>
      <c r="J7751" s="632"/>
    </row>
    <row r="7752" spans="1:10" s="243" customFormat="1">
      <c r="A7752" s="635" t="s">
        <v>2735</v>
      </c>
      <c r="B7752" s="415" t="s">
        <v>2725</v>
      </c>
      <c r="C7752" s="313" t="s">
        <v>2726</v>
      </c>
      <c r="D7752" s="629">
        <v>3051</v>
      </c>
      <c r="E7752" s="451">
        <v>24000</v>
      </c>
      <c r="F7752" s="630" t="s">
        <v>6987</v>
      </c>
      <c r="G7752" s="313" t="s">
        <v>6467</v>
      </c>
      <c r="H7752" s="634">
        <v>44792</v>
      </c>
      <c r="I7752" s="628">
        <f t="shared" si="102"/>
        <v>44792</v>
      </c>
      <c r="J7752" s="632"/>
    </row>
    <row r="7753" spans="1:10" s="243" customFormat="1" ht="23.25">
      <c r="A7753" s="635" t="s">
        <v>2742</v>
      </c>
      <c r="B7753" s="415" t="s">
        <v>2725</v>
      </c>
      <c r="C7753" s="313" t="s">
        <v>2726</v>
      </c>
      <c r="D7753" s="629">
        <v>3052</v>
      </c>
      <c r="E7753" s="451">
        <v>3300</v>
      </c>
      <c r="F7753" s="630" t="s">
        <v>3367</v>
      </c>
      <c r="G7753" s="313" t="s">
        <v>6467</v>
      </c>
      <c r="H7753" s="634">
        <v>44792</v>
      </c>
      <c r="I7753" s="628">
        <f t="shared" si="102"/>
        <v>44792</v>
      </c>
      <c r="J7753" s="632"/>
    </row>
    <row r="7754" spans="1:10" s="243" customFormat="1">
      <c r="A7754" s="635" t="s">
        <v>2808</v>
      </c>
      <c r="B7754" s="415" t="s">
        <v>2725</v>
      </c>
      <c r="C7754" s="313" t="s">
        <v>2726</v>
      </c>
      <c r="D7754" s="629">
        <v>3053</v>
      </c>
      <c r="E7754" s="451">
        <v>40000</v>
      </c>
      <c r="F7754" s="630" t="s">
        <v>6576</v>
      </c>
      <c r="G7754" s="313" t="s">
        <v>6467</v>
      </c>
      <c r="H7754" s="634">
        <v>44792</v>
      </c>
      <c r="I7754" s="628">
        <f t="shared" si="102"/>
        <v>44792</v>
      </c>
      <c r="J7754" s="632"/>
    </row>
    <row r="7755" spans="1:10" s="243" customFormat="1">
      <c r="A7755" s="635" t="s">
        <v>2773</v>
      </c>
      <c r="B7755" s="415" t="s">
        <v>2725</v>
      </c>
      <c r="C7755" s="313" t="s">
        <v>2726</v>
      </c>
      <c r="D7755" s="629">
        <v>3054</v>
      </c>
      <c r="E7755" s="451">
        <v>30000</v>
      </c>
      <c r="F7755" s="630" t="s">
        <v>4159</v>
      </c>
      <c r="G7755" s="313" t="s">
        <v>6467</v>
      </c>
      <c r="H7755" s="634">
        <v>44792</v>
      </c>
      <c r="I7755" s="628">
        <f t="shared" si="102"/>
        <v>44792</v>
      </c>
      <c r="J7755" s="632"/>
    </row>
    <row r="7756" spans="1:10" s="243" customFormat="1">
      <c r="A7756" s="635" t="s">
        <v>2954</v>
      </c>
      <c r="B7756" s="415" t="s">
        <v>2725</v>
      </c>
      <c r="C7756" s="313" t="s">
        <v>2726</v>
      </c>
      <c r="D7756" s="629">
        <v>3055</v>
      </c>
      <c r="E7756" s="451">
        <v>20000</v>
      </c>
      <c r="F7756" s="630" t="s">
        <v>3795</v>
      </c>
      <c r="G7756" s="313" t="s">
        <v>6467</v>
      </c>
      <c r="H7756" s="634">
        <v>44792</v>
      </c>
      <c r="I7756" s="628">
        <f t="shared" si="102"/>
        <v>44792</v>
      </c>
      <c r="J7756" s="632"/>
    </row>
    <row r="7757" spans="1:10" s="243" customFormat="1">
      <c r="A7757" s="635" t="s">
        <v>2942</v>
      </c>
      <c r="B7757" s="415" t="s">
        <v>2725</v>
      </c>
      <c r="C7757" s="313" t="s">
        <v>2726</v>
      </c>
      <c r="D7757" s="629">
        <v>3056</v>
      </c>
      <c r="E7757" s="451">
        <v>20000</v>
      </c>
      <c r="F7757" s="630" t="s">
        <v>6988</v>
      </c>
      <c r="G7757" s="313" t="s">
        <v>6467</v>
      </c>
      <c r="H7757" s="634">
        <v>44792</v>
      </c>
      <c r="I7757" s="628">
        <f t="shared" si="102"/>
        <v>44792</v>
      </c>
      <c r="J7757" s="632"/>
    </row>
    <row r="7758" spans="1:10" s="243" customFormat="1">
      <c r="A7758" s="635" t="s">
        <v>2915</v>
      </c>
      <c r="B7758" s="415" t="s">
        <v>2725</v>
      </c>
      <c r="C7758" s="313" t="s">
        <v>2726</v>
      </c>
      <c r="D7758" s="629">
        <v>3057</v>
      </c>
      <c r="E7758" s="451">
        <v>13500</v>
      </c>
      <c r="F7758" s="630" t="s">
        <v>4181</v>
      </c>
      <c r="G7758" s="313" t="s">
        <v>6467</v>
      </c>
      <c r="H7758" s="634">
        <v>44792</v>
      </c>
      <c r="I7758" s="628">
        <f t="shared" si="102"/>
        <v>44792</v>
      </c>
      <c r="J7758" s="632"/>
    </row>
    <row r="7759" spans="1:10" s="243" customFormat="1">
      <c r="A7759" s="635" t="s">
        <v>2785</v>
      </c>
      <c r="B7759" s="415" t="s">
        <v>2725</v>
      </c>
      <c r="C7759" s="313" t="s">
        <v>2726</v>
      </c>
      <c r="D7759" s="629">
        <v>3058</v>
      </c>
      <c r="E7759" s="451">
        <v>18000</v>
      </c>
      <c r="F7759" s="630" t="s">
        <v>6752</v>
      </c>
      <c r="G7759" s="313" t="s">
        <v>6467</v>
      </c>
      <c r="H7759" s="634">
        <v>44792</v>
      </c>
      <c r="I7759" s="628">
        <f t="shared" si="102"/>
        <v>44792</v>
      </c>
      <c r="J7759" s="632"/>
    </row>
    <row r="7760" spans="1:10" s="243" customFormat="1" ht="23.25">
      <c r="A7760" s="635" t="s">
        <v>4133</v>
      </c>
      <c r="B7760" s="415" t="s">
        <v>2725</v>
      </c>
      <c r="C7760" s="313" t="s">
        <v>2726</v>
      </c>
      <c r="D7760" s="629">
        <v>3059</v>
      </c>
      <c r="E7760" s="451">
        <v>13000</v>
      </c>
      <c r="F7760" s="630" t="s">
        <v>6989</v>
      </c>
      <c r="G7760" s="313" t="s">
        <v>6467</v>
      </c>
      <c r="H7760" s="634">
        <v>44792</v>
      </c>
      <c r="I7760" s="628">
        <f t="shared" si="102"/>
        <v>44792</v>
      </c>
      <c r="J7760" s="632"/>
    </row>
    <row r="7761" spans="1:10" s="243" customFormat="1" ht="23.25">
      <c r="A7761" s="635" t="s">
        <v>4133</v>
      </c>
      <c r="B7761" s="415" t="s">
        <v>2725</v>
      </c>
      <c r="C7761" s="313" t="s">
        <v>2726</v>
      </c>
      <c r="D7761" s="629">
        <v>3060</v>
      </c>
      <c r="E7761" s="451">
        <v>22500</v>
      </c>
      <c r="F7761" s="630" t="s">
        <v>6751</v>
      </c>
      <c r="G7761" s="313" t="s">
        <v>6467</v>
      </c>
      <c r="H7761" s="634">
        <v>44792</v>
      </c>
      <c r="I7761" s="628">
        <f t="shared" si="102"/>
        <v>44792</v>
      </c>
      <c r="J7761" s="632"/>
    </row>
    <row r="7762" spans="1:10" s="243" customFormat="1">
      <c r="A7762" s="635" t="s">
        <v>2785</v>
      </c>
      <c r="B7762" s="415" t="s">
        <v>2725</v>
      </c>
      <c r="C7762" s="313" t="s">
        <v>2726</v>
      </c>
      <c r="D7762" s="629">
        <v>3061</v>
      </c>
      <c r="E7762" s="451">
        <v>10000</v>
      </c>
      <c r="F7762" s="630" t="s">
        <v>6990</v>
      </c>
      <c r="G7762" s="313" t="s">
        <v>6467</v>
      </c>
      <c r="H7762" s="634">
        <v>44795</v>
      </c>
      <c r="I7762" s="628">
        <f t="shared" si="102"/>
        <v>44795</v>
      </c>
      <c r="J7762" s="632"/>
    </row>
    <row r="7763" spans="1:10" s="243" customFormat="1">
      <c r="A7763" s="635" t="s">
        <v>2785</v>
      </c>
      <c r="B7763" s="415" t="s">
        <v>2725</v>
      </c>
      <c r="C7763" s="313" t="s">
        <v>2726</v>
      </c>
      <c r="D7763" s="629">
        <v>3062</v>
      </c>
      <c r="E7763" s="451">
        <v>22835</v>
      </c>
      <c r="F7763" s="630" t="s">
        <v>6432</v>
      </c>
      <c r="G7763" s="313" t="s">
        <v>6467</v>
      </c>
      <c r="H7763" s="634">
        <v>44795</v>
      </c>
      <c r="I7763" s="628">
        <f t="shared" si="102"/>
        <v>44795</v>
      </c>
      <c r="J7763" s="632"/>
    </row>
    <row r="7764" spans="1:10" s="243" customFormat="1">
      <c r="A7764" s="635" t="s">
        <v>2808</v>
      </c>
      <c r="B7764" s="415" t="s">
        <v>2725</v>
      </c>
      <c r="C7764" s="313" t="s">
        <v>2726</v>
      </c>
      <c r="D7764" s="629">
        <v>3063</v>
      </c>
      <c r="E7764" s="451">
        <v>35466</v>
      </c>
      <c r="F7764" s="630" t="s">
        <v>6613</v>
      </c>
      <c r="G7764" s="313" t="s">
        <v>6467</v>
      </c>
      <c r="H7764" s="634">
        <v>44795</v>
      </c>
      <c r="I7764" s="628">
        <f t="shared" si="102"/>
        <v>44795</v>
      </c>
      <c r="J7764" s="632"/>
    </row>
    <row r="7765" spans="1:10" s="243" customFormat="1">
      <c r="A7765" s="635" t="s">
        <v>2773</v>
      </c>
      <c r="B7765" s="415" t="s">
        <v>2725</v>
      </c>
      <c r="C7765" s="313" t="s">
        <v>2726</v>
      </c>
      <c r="D7765" s="629">
        <v>3064</v>
      </c>
      <c r="E7765" s="451">
        <v>40000</v>
      </c>
      <c r="F7765" s="630" t="s">
        <v>6991</v>
      </c>
      <c r="G7765" s="313" t="s">
        <v>6467</v>
      </c>
      <c r="H7765" s="634">
        <v>44795</v>
      </c>
      <c r="I7765" s="628">
        <f t="shared" si="102"/>
        <v>44795</v>
      </c>
      <c r="J7765" s="632"/>
    </row>
    <row r="7766" spans="1:10" s="243" customFormat="1">
      <c r="A7766" s="635" t="s">
        <v>2808</v>
      </c>
      <c r="B7766" s="415" t="s">
        <v>2725</v>
      </c>
      <c r="C7766" s="313" t="s">
        <v>2726</v>
      </c>
      <c r="D7766" s="629">
        <v>3065</v>
      </c>
      <c r="E7766" s="451">
        <v>36000</v>
      </c>
      <c r="F7766" s="630" t="s">
        <v>6805</v>
      </c>
      <c r="G7766" s="313" t="s">
        <v>6467</v>
      </c>
      <c r="H7766" s="634">
        <v>44795</v>
      </c>
      <c r="I7766" s="628">
        <f t="shared" si="102"/>
        <v>44795</v>
      </c>
      <c r="J7766" s="632"/>
    </row>
    <row r="7767" spans="1:10" s="243" customFormat="1">
      <c r="A7767" s="635" t="s">
        <v>2773</v>
      </c>
      <c r="B7767" s="415" t="s">
        <v>2725</v>
      </c>
      <c r="C7767" s="313" t="s">
        <v>2726</v>
      </c>
      <c r="D7767" s="629">
        <v>3066</v>
      </c>
      <c r="E7767" s="451">
        <v>30000</v>
      </c>
      <c r="F7767" s="630" t="s">
        <v>6615</v>
      </c>
      <c r="G7767" s="313" t="s">
        <v>6467</v>
      </c>
      <c r="H7767" s="634">
        <v>44795</v>
      </c>
      <c r="I7767" s="628">
        <f t="shared" si="102"/>
        <v>44795</v>
      </c>
      <c r="J7767" s="632"/>
    </row>
    <row r="7768" spans="1:10" s="243" customFormat="1">
      <c r="A7768" s="635" t="s">
        <v>2891</v>
      </c>
      <c r="B7768" s="415" t="s">
        <v>2725</v>
      </c>
      <c r="C7768" s="313" t="s">
        <v>2726</v>
      </c>
      <c r="D7768" s="629">
        <v>3067</v>
      </c>
      <c r="E7768" s="451">
        <v>36000</v>
      </c>
      <c r="F7768" s="630" t="s">
        <v>6992</v>
      </c>
      <c r="G7768" s="313" t="s">
        <v>6467</v>
      </c>
      <c r="H7768" s="634">
        <v>44795</v>
      </c>
      <c r="I7768" s="628">
        <f t="shared" si="102"/>
        <v>44795</v>
      </c>
      <c r="J7768" s="632"/>
    </row>
    <row r="7769" spans="1:10" s="243" customFormat="1">
      <c r="A7769" s="635" t="s">
        <v>2955</v>
      </c>
      <c r="B7769" s="415" t="s">
        <v>2725</v>
      </c>
      <c r="C7769" s="313" t="s">
        <v>2726</v>
      </c>
      <c r="D7769" s="629">
        <v>3068</v>
      </c>
      <c r="E7769" s="451">
        <v>40000</v>
      </c>
      <c r="F7769" s="630" t="s">
        <v>3416</v>
      </c>
      <c r="G7769" s="313" t="s">
        <v>6467</v>
      </c>
      <c r="H7769" s="634">
        <v>44795</v>
      </c>
      <c r="I7769" s="628">
        <f t="shared" si="102"/>
        <v>44795</v>
      </c>
      <c r="J7769" s="632"/>
    </row>
    <row r="7770" spans="1:10" s="243" customFormat="1">
      <c r="A7770" s="635" t="s">
        <v>3341</v>
      </c>
      <c r="B7770" s="415" t="s">
        <v>2725</v>
      </c>
      <c r="C7770" s="313" t="s">
        <v>2726</v>
      </c>
      <c r="D7770" s="629">
        <v>3069</v>
      </c>
      <c r="E7770" s="451">
        <v>35466</v>
      </c>
      <c r="F7770" s="630" t="s">
        <v>3668</v>
      </c>
      <c r="G7770" s="313" t="s">
        <v>6467</v>
      </c>
      <c r="H7770" s="634">
        <v>44795</v>
      </c>
      <c r="I7770" s="628">
        <f t="shared" si="102"/>
        <v>44795</v>
      </c>
      <c r="J7770" s="632"/>
    </row>
    <row r="7771" spans="1:10" s="243" customFormat="1" ht="23.25">
      <c r="A7771" s="635" t="s">
        <v>3781</v>
      </c>
      <c r="B7771" s="415" t="s">
        <v>2725</v>
      </c>
      <c r="C7771" s="313" t="s">
        <v>2726</v>
      </c>
      <c r="D7771" s="629">
        <v>3070</v>
      </c>
      <c r="E7771" s="451">
        <v>27000</v>
      </c>
      <c r="F7771" s="630" t="s">
        <v>4183</v>
      </c>
      <c r="G7771" s="313" t="s">
        <v>6467</v>
      </c>
      <c r="H7771" s="634">
        <v>44795</v>
      </c>
      <c r="I7771" s="628">
        <f t="shared" si="102"/>
        <v>44795</v>
      </c>
      <c r="J7771" s="632"/>
    </row>
    <row r="7772" spans="1:10" s="243" customFormat="1">
      <c r="A7772" s="635" t="s">
        <v>3177</v>
      </c>
      <c r="B7772" s="415" t="s">
        <v>2725</v>
      </c>
      <c r="C7772" s="313" t="s">
        <v>2726</v>
      </c>
      <c r="D7772" s="629">
        <v>3071</v>
      </c>
      <c r="E7772" s="451">
        <v>26000</v>
      </c>
      <c r="F7772" s="630" t="s">
        <v>6337</v>
      </c>
      <c r="G7772" s="313" t="s">
        <v>6467</v>
      </c>
      <c r="H7772" s="634">
        <v>44795</v>
      </c>
      <c r="I7772" s="628">
        <f t="shared" si="102"/>
        <v>44795</v>
      </c>
      <c r="J7772" s="632"/>
    </row>
    <row r="7773" spans="1:10" s="243" customFormat="1">
      <c r="A7773" s="635" t="s">
        <v>3177</v>
      </c>
      <c r="B7773" s="415" t="s">
        <v>2725</v>
      </c>
      <c r="C7773" s="313" t="s">
        <v>2726</v>
      </c>
      <c r="D7773" s="629">
        <v>3072</v>
      </c>
      <c r="E7773" s="451">
        <v>26000</v>
      </c>
      <c r="F7773" s="630" t="s">
        <v>6340</v>
      </c>
      <c r="G7773" s="313" t="s">
        <v>6467</v>
      </c>
      <c r="H7773" s="634">
        <v>44795</v>
      </c>
      <c r="I7773" s="628">
        <f t="shared" si="102"/>
        <v>44795</v>
      </c>
      <c r="J7773" s="632"/>
    </row>
    <row r="7774" spans="1:10" s="243" customFormat="1">
      <c r="A7774" s="635" t="s">
        <v>3938</v>
      </c>
      <c r="B7774" s="415" t="s">
        <v>2725</v>
      </c>
      <c r="C7774" s="313" t="s">
        <v>2726</v>
      </c>
      <c r="D7774" s="629">
        <v>3073</v>
      </c>
      <c r="E7774" s="451">
        <v>26000</v>
      </c>
      <c r="F7774" s="630" t="s">
        <v>3937</v>
      </c>
      <c r="G7774" s="313" t="s">
        <v>6467</v>
      </c>
      <c r="H7774" s="634">
        <v>44795</v>
      </c>
      <c r="I7774" s="628">
        <f t="shared" si="102"/>
        <v>44795</v>
      </c>
      <c r="J7774" s="632"/>
    </row>
    <row r="7775" spans="1:10" s="243" customFormat="1" ht="23.25">
      <c r="A7775" s="635" t="s">
        <v>6540</v>
      </c>
      <c r="B7775" s="415" t="s">
        <v>2725</v>
      </c>
      <c r="C7775" s="313" t="s">
        <v>2726</v>
      </c>
      <c r="D7775" s="629">
        <v>3074</v>
      </c>
      <c r="E7775" s="451">
        <v>16000</v>
      </c>
      <c r="F7775" s="630" t="s">
        <v>6993</v>
      </c>
      <c r="G7775" s="313" t="s">
        <v>6467</v>
      </c>
      <c r="H7775" s="634">
        <v>44795</v>
      </c>
      <c r="I7775" s="628">
        <f t="shared" si="102"/>
        <v>44795</v>
      </c>
      <c r="J7775" s="632"/>
    </row>
    <row r="7776" spans="1:10" s="243" customFormat="1">
      <c r="A7776" s="635" t="s">
        <v>2742</v>
      </c>
      <c r="B7776" s="415" t="s">
        <v>2725</v>
      </c>
      <c r="C7776" s="313" t="s">
        <v>2726</v>
      </c>
      <c r="D7776" s="629">
        <v>3075</v>
      </c>
      <c r="E7776" s="451">
        <v>5780</v>
      </c>
      <c r="F7776" s="630" t="s">
        <v>3071</v>
      </c>
      <c r="G7776" s="313" t="s">
        <v>6467</v>
      </c>
      <c r="H7776" s="634">
        <v>44795</v>
      </c>
      <c r="I7776" s="628">
        <f t="shared" si="102"/>
        <v>44795</v>
      </c>
      <c r="J7776" s="632"/>
    </row>
    <row r="7777" spans="1:10" s="243" customFormat="1">
      <c r="A7777" s="635" t="s">
        <v>2785</v>
      </c>
      <c r="B7777" s="415" t="s">
        <v>2725</v>
      </c>
      <c r="C7777" s="313" t="s">
        <v>2726</v>
      </c>
      <c r="D7777" s="629">
        <v>3076</v>
      </c>
      <c r="E7777" s="451">
        <v>25000</v>
      </c>
      <c r="F7777" s="630" t="s">
        <v>6326</v>
      </c>
      <c r="G7777" s="313" t="s">
        <v>6467</v>
      </c>
      <c r="H7777" s="634">
        <v>44795</v>
      </c>
      <c r="I7777" s="628">
        <f t="shared" si="102"/>
        <v>44795</v>
      </c>
      <c r="J7777" s="632"/>
    </row>
    <row r="7778" spans="1:10" s="243" customFormat="1">
      <c r="A7778" s="635" t="s">
        <v>2735</v>
      </c>
      <c r="B7778" s="415" t="s">
        <v>2725</v>
      </c>
      <c r="C7778" s="313" t="s">
        <v>2726</v>
      </c>
      <c r="D7778" s="629">
        <v>3077</v>
      </c>
      <c r="E7778" s="451">
        <v>2500</v>
      </c>
      <c r="F7778" s="630" t="s">
        <v>6994</v>
      </c>
      <c r="G7778" s="313" t="s">
        <v>6467</v>
      </c>
      <c r="H7778" s="634">
        <v>44795</v>
      </c>
      <c r="I7778" s="628">
        <f t="shared" si="102"/>
        <v>44795</v>
      </c>
      <c r="J7778" s="632"/>
    </row>
    <row r="7779" spans="1:10" s="243" customFormat="1" ht="23.25">
      <c r="A7779" s="635" t="s">
        <v>6995</v>
      </c>
      <c r="B7779" s="415" t="s">
        <v>2725</v>
      </c>
      <c r="C7779" s="313" t="s">
        <v>2726</v>
      </c>
      <c r="D7779" s="629">
        <v>3078</v>
      </c>
      <c r="E7779" s="451">
        <v>20000</v>
      </c>
      <c r="F7779" s="630" t="s">
        <v>3659</v>
      </c>
      <c r="G7779" s="313" t="s">
        <v>6467</v>
      </c>
      <c r="H7779" s="634">
        <v>44795</v>
      </c>
      <c r="I7779" s="628">
        <f t="shared" si="102"/>
        <v>44795</v>
      </c>
      <c r="J7779" s="632"/>
    </row>
    <row r="7780" spans="1:10" s="243" customFormat="1" ht="23.25">
      <c r="A7780" s="635" t="s">
        <v>6995</v>
      </c>
      <c r="B7780" s="415" t="s">
        <v>2725</v>
      </c>
      <c r="C7780" s="313" t="s">
        <v>2726</v>
      </c>
      <c r="D7780" s="629">
        <v>3079</v>
      </c>
      <c r="E7780" s="451">
        <v>20000</v>
      </c>
      <c r="F7780" s="630" t="s">
        <v>3141</v>
      </c>
      <c r="G7780" s="313" t="s">
        <v>6467</v>
      </c>
      <c r="H7780" s="634">
        <v>44795</v>
      </c>
      <c r="I7780" s="628">
        <f t="shared" si="102"/>
        <v>44795</v>
      </c>
      <c r="J7780" s="632"/>
    </row>
    <row r="7781" spans="1:10" s="243" customFormat="1">
      <c r="A7781" s="635" t="s">
        <v>3017</v>
      </c>
      <c r="B7781" s="415" t="s">
        <v>2725</v>
      </c>
      <c r="C7781" s="313" t="s">
        <v>2726</v>
      </c>
      <c r="D7781" s="629">
        <v>3080</v>
      </c>
      <c r="E7781" s="451">
        <v>17333</v>
      </c>
      <c r="F7781" s="630" t="s">
        <v>6733</v>
      </c>
      <c r="G7781" s="313" t="s">
        <v>6467</v>
      </c>
      <c r="H7781" s="634">
        <v>44795</v>
      </c>
      <c r="I7781" s="628">
        <f t="shared" si="102"/>
        <v>44795</v>
      </c>
      <c r="J7781" s="632"/>
    </row>
    <row r="7782" spans="1:10" s="243" customFormat="1">
      <c r="A7782" s="635" t="s">
        <v>2785</v>
      </c>
      <c r="B7782" s="415" t="s">
        <v>2725</v>
      </c>
      <c r="C7782" s="313" t="s">
        <v>2726</v>
      </c>
      <c r="D7782" s="629">
        <v>3081</v>
      </c>
      <c r="E7782" s="451">
        <v>20250</v>
      </c>
      <c r="F7782" s="630" t="s">
        <v>6996</v>
      </c>
      <c r="G7782" s="313" t="s">
        <v>6467</v>
      </c>
      <c r="H7782" s="634">
        <v>44795</v>
      </c>
      <c r="I7782" s="628">
        <f t="shared" si="102"/>
        <v>44795</v>
      </c>
      <c r="J7782" s="632"/>
    </row>
    <row r="7783" spans="1:10" s="243" customFormat="1" ht="23.25">
      <c r="A7783" s="635" t="s">
        <v>2968</v>
      </c>
      <c r="B7783" s="415" t="s">
        <v>2725</v>
      </c>
      <c r="C7783" s="313" t="s">
        <v>2726</v>
      </c>
      <c r="D7783" s="629">
        <v>3082</v>
      </c>
      <c r="E7783" s="451">
        <v>13500</v>
      </c>
      <c r="F7783" s="630" t="s">
        <v>6997</v>
      </c>
      <c r="G7783" s="313" t="s">
        <v>6467</v>
      </c>
      <c r="H7783" s="634">
        <v>44795</v>
      </c>
      <c r="I7783" s="628">
        <f t="shared" si="102"/>
        <v>44795</v>
      </c>
      <c r="J7783" s="632"/>
    </row>
    <row r="7784" spans="1:10" s="243" customFormat="1" ht="23.25">
      <c r="A7784" s="635" t="s">
        <v>3048</v>
      </c>
      <c r="B7784" s="415" t="s">
        <v>2725</v>
      </c>
      <c r="C7784" s="313" t="s">
        <v>2726</v>
      </c>
      <c r="D7784" s="629">
        <v>3083</v>
      </c>
      <c r="E7784" s="451">
        <v>16000</v>
      </c>
      <c r="F7784" s="630" t="s">
        <v>6998</v>
      </c>
      <c r="G7784" s="313" t="s">
        <v>6467</v>
      </c>
      <c r="H7784" s="634">
        <v>44795</v>
      </c>
      <c r="I7784" s="628">
        <f t="shared" si="102"/>
        <v>44795</v>
      </c>
      <c r="J7784" s="632"/>
    </row>
    <row r="7785" spans="1:10" s="243" customFormat="1">
      <c r="A7785" s="635" t="s">
        <v>2742</v>
      </c>
      <c r="B7785" s="415" t="s">
        <v>2725</v>
      </c>
      <c r="C7785" s="313" t="s">
        <v>2726</v>
      </c>
      <c r="D7785" s="629">
        <v>3084</v>
      </c>
      <c r="E7785" s="451">
        <v>12650</v>
      </c>
      <c r="F7785" s="630" t="s">
        <v>3363</v>
      </c>
      <c r="G7785" s="313" t="s">
        <v>6467</v>
      </c>
      <c r="H7785" s="634">
        <v>44795</v>
      </c>
      <c r="I7785" s="628">
        <f t="shared" si="102"/>
        <v>44795</v>
      </c>
      <c r="J7785" s="632"/>
    </row>
    <row r="7786" spans="1:10" s="243" customFormat="1">
      <c r="A7786" s="635" t="s">
        <v>2966</v>
      </c>
      <c r="B7786" s="415" t="s">
        <v>2725</v>
      </c>
      <c r="C7786" s="313" t="s">
        <v>2726</v>
      </c>
      <c r="D7786" s="629">
        <v>3085</v>
      </c>
      <c r="E7786" s="451">
        <v>38700</v>
      </c>
      <c r="F7786" s="630" t="s">
        <v>6523</v>
      </c>
      <c r="G7786" s="313" t="s">
        <v>6467</v>
      </c>
      <c r="H7786" s="634">
        <v>44796</v>
      </c>
      <c r="I7786" s="628">
        <f t="shared" si="102"/>
        <v>44796</v>
      </c>
      <c r="J7786" s="632"/>
    </row>
    <row r="7787" spans="1:10" s="243" customFormat="1" ht="34.9">
      <c r="A7787" s="635" t="s">
        <v>6396</v>
      </c>
      <c r="B7787" s="415" t="s">
        <v>2732</v>
      </c>
      <c r="C7787" s="313" t="s">
        <v>2726</v>
      </c>
      <c r="D7787" s="629" t="s">
        <v>6999</v>
      </c>
      <c r="E7787" s="451">
        <v>123084.64</v>
      </c>
      <c r="F7787" s="630" t="s">
        <v>6861</v>
      </c>
      <c r="G7787" s="313" t="s">
        <v>6467</v>
      </c>
      <c r="H7787" s="634">
        <v>44796</v>
      </c>
      <c r="I7787" s="628">
        <f t="shared" si="102"/>
        <v>44796</v>
      </c>
      <c r="J7787" s="632"/>
    </row>
    <row r="7788" spans="1:10" s="243" customFormat="1">
      <c r="A7788" s="635" t="s">
        <v>6552</v>
      </c>
      <c r="B7788" s="415" t="s">
        <v>2725</v>
      </c>
      <c r="C7788" s="313" t="s">
        <v>2726</v>
      </c>
      <c r="D7788" s="629">
        <v>3087</v>
      </c>
      <c r="E7788" s="451">
        <v>36615</v>
      </c>
      <c r="F7788" s="630" t="s">
        <v>7000</v>
      </c>
      <c r="G7788" s="313" t="s">
        <v>6467</v>
      </c>
      <c r="H7788" s="634">
        <v>44796</v>
      </c>
      <c r="I7788" s="628">
        <f t="shared" si="102"/>
        <v>44796</v>
      </c>
      <c r="J7788" s="632"/>
    </row>
    <row r="7789" spans="1:10" s="243" customFormat="1">
      <c r="A7789" s="635" t="s">
        <v>7001</v>
      </c>
      <c r="B7789" s="415" t="s">
        <v>2725</v>
      </c>
      <c r="C7789" s="313" t="s">
        <v>2726</v>
      </c>
      <c r="D7789" s="629">
        <v>3088</v>
      </c>
      <c r="E7789" s="451">
        <v>20000</v>
      </c>
      <c r="F7789" s="630" t="s">
        <v>7002</v>
      </c>
      <c r="G7789" s="313" t="s">
        <v>6467</v>
      </c>
      <c r="H7789" s="634">
        <v>44797</v>
      </c>
      <c r="I7789" s="628">
        <f t="shared" si="102"/>
        <v>44797</v>
      </c>
      <c r="J7789" s="632"/>
    </row>
    <row r="7790" spans="1:10" s="243" customFormat="1">
      <c r="A7790" s="635" t="s">
        <v>2977</v>
      </c>
      <c r="B7790" s="415" t="s">
        <v>2725</v>
      </c>
      <c r="C7790" s="313" t="s">
        <v>2726</v>
      </c>
      <c r="D7790" s="629">
        <v>3089</v>
      </c>
      <c r="E7790" s="451">
        <v>20000</v>
      </c>
      <c r="F7790" s="630" t="s">
        <v>7003</v>
      </c>
      <c r="G7790" s="313" t="s">
        <v>6467</v>
      </c>
      <c r="H7790" s="634">
        <v>44797</v>
      </c>
      <c r="I7790" s="628">
        <f t="shared" si="102"/>
        <v>44797</v>
      </c>
      <c r="J7790" s="632"/>
    </row>
    <row r="7791" spans="1:10" s="243" customFormat="1">
      <c r="A7791" s="635" t="s">
        <v>2808</v>
      </c>
      <c r="B7791" s="415" t="s">
        <v>2725</v>
      </c>
      <c r="C7791" s="313" t="s">
        <v>2726</v>
      </c>
      <c r="D7791" s="629">
        <v>3090</v>
      </c>
      <c r="E7791" s="451">
        <v>32000</v>
      </c>
      <c r="F7791" s="630" t="s">
        <v>7004</v>
      </c>
      <c r="G7791" s="313" t="s">
        <v>6467</v>
      </c>
      <c r="H7791" s="634">
        <v>44797</v>
      </c>
      <c r="I7791" s="628">
        <f t="shared" si="102"/>
        <v>44797</v>
      </c>
      <c r="J7791" s="632"/>
    </row>
    <row r="7792" spans="1:10" s="243" customFormat="1">
      <c r="A7792" s="635" t="s">
        <v>2773</v>
      </c>
      <c r="B7792" s="415" t="s">
        <v>2725</v>
      </c>
      <c r="C7792" s="313" t="s">
        <v>2726</v>
      </c>
      <c r="D7792" s="629">
        <v>3091</v>
      </c>
      <c r="E7792" s="451">
        <v>40000</v>
      </c>
      <c r="F7792" s="630" t="s">
        <v>7005</v>
      </c>
      <c r="G7792" s="313" t="s">
        <v>6467</v>
      </c>
      <c r="H7792" s="634">
        <v>44797</v>
      </c>
      <c r="I7792" s="628">
        <f t="shared" si="102"/>
        <v>44797</v>
      </c>
      <c r="J7792" s="632"/>
    </row>
    <row r="7793" spans="1:10" s="243" customFormat="1" ht="23.25">
      <c r="A7793" s="635" t="s">
        <v>2891</v>
      </c>
      <c r="B7793" s="415" t="s">
        <v>2725</v>
      </c>
      <c r="C7793" s="313" t="s">
        <v>2726</v>
      </c>
      <c r="D7793" s="629">
        <v>3092</v>
      </c>
      <c r="E7793" s="451">
        <v>30000</v>
      </c>
      <c r="F7793" s="630" t="s">
        <v>7006</v>
      </c>
      <c r="G7793" s="313" t="s">
        <v>6467</v>
      </c>
      <c r="H7793" s="634">
        <v>44797</v>
      </c>
      <c r="I7793" s="628">
        <f t="shared" si="102"/>
        <v>44797</v>
      </c>
      <c r="J7793" s="632"/>
    </row>
    <row r="7794" spans="1:10" s="243" customFormat="1">
      <c r="A7794" s="635" t="s">
        <v>2785</v>
      </c>
      <c r="B7794" s="415" t="s">
        <v>2725</v>
      </c>
      <c r="C7794" s="313" t="s">
        <v>2726</v>
      </c>
      <c r="D7794" s="629">
        <v>3093</v>
      </c>
      <c r="E7794" s="451">
        <v>12000</v>
      </c>
      <c r="F7794" s="630" t="s">
        <v>3899</v>
      </c>
      <c r="G7794" s="313" t="s">
        <v>6467</v>
      </c>
      <c r="H7794" s="634">
        <v>44797</v>
      </c>
      <c r="I7794" s="628">
        <f t="shared" si="102"/>
        <v>44797</v>
      </c>
      <c r="J7794" s="632"/>
    </row>
    <row r="7795" spans="1:10" s="243" customFormat="1">
      <c r="A7795" s="635" t="s">
        <v>2966</v>
      </c>
      <c r="B7795" s="415" t="s">
        <v>2725</v>
      </c>
      <c r="C7795" s="313" t="s">
        <v>2726</v>
      </c>
      <c r="D7795" s="629">
        <v>3094</v>
      </c>
      <c r="E7795" s="451">
        <v>36000</v>
      </c>
      <c r="F7795" s="630" t="s">
        <v>2965</v>
      </c>
      <c r="G7795" s="313" t="s">
        <v>6467</v>
      </c>
      <c r="H7795" s="634">
        <v>44797</v>
      </c>
      <c r="I7795" s="628">
        <f t="shared" si="102"/>
        <v>44797</v>
      </c>
      <c r="J7795" s="632"/>
    </row>
    <row r="7796" spans="1:10" s="243" customFormat="1">
      <c r="A7796" s="635" t="s">
        <v>2802</v>
      </c>
      <c r="B7796" s="415" t="s">
        <v>2725</v>
      </c>
      <c r="C7796" s="313" t="s">
        <v>2726</v>
      </c>
      <c r="D7796" s="629">
        <v>3095</v>
      </c>
      <c r="E7796" s="451">
        <v>22500</v>
      </c>
      <c r="F7796" s="630" t="s">
        <v>6758</v>
      </c>
      <c r="G7796" s="313" t="s">
        <v>6467</v>
      </c>
      <c r="H7796" s="634">
        <v>44797</v>
      </c>
      <c r="I7796" s="628">
        <f t="shared" si="102"/>
        <v>44797</v>
      </c>
      <c r="J7796" s="632"/>
    </row>
    <row r="7797" spans="1:10" s="243" customFormat="1">
      <c r="A7797" s="635" t="s">
        <v>2785</v>
      </c>
      <c r="B7797" s="415" t="s">
        <v>2725</v>
      </c>
      <c r="C7797" s="313" t="s">
        <v>2726</v>
      </c>
      <c r="D7797" s="629">
        <v>3096</v>
      </c>
      <c r="E7797" s="451">
        <v>22500</v>
      </c>
      <c r="F7797" s="630" t="s">
        <v>6759</v>
      </c>
      <c r="G7797" s="313" t="s">
        <v>6467</v>
      </c>
      <c r="H7797" s="634">
        <v>44797</v>
      </c>
      <c r="I7797" s="628">
        <f t="shared" si="102"/>
        <v>44797</v>
      </c>
      <c r="J7797" s="632"/>
    </row>
    <row r="7798" spans="1:10" s="243" customFormat="1">
      <c r="A7798" s="635" t="s">
        <v>7007</v>
      </c>
      <c r="B7798" s="415" t="s">
        <v>2725</v>
      </c>
      <c r="C7798" s="313" t="s">
        <v>2726</v>
      </c>
      <c r="D7798" s="629">
        <v>3097</v>
      </c>
      <c r="E7798" s="451">
        <v>20000</v>
      </c>
      <c r="F7798" s="630" t="s">
        <v>7008</v>
      </c>
      <c r="G7798" s="313" t="s">
        <v>6467</v>
      </c>
      <c r="H7798" s="634">
        <v>44797</v>
      </c>
      <c r="I7798" s="628">
        <f t="shared" si="102"/>
        <v>44797</v>
      </c>
      <c r="J7798" s="632"/>
    </row>
    <row r="7799" spans="1:10" s="243" customFormat="1">
      <c r="A7799" s="635" t="s">
        <v>2785</v>
      </c>
      <c r="B7799" s="415" t="s">
        <v>2725</v>
      </c>
      <c r="C7799" s="313" t="s">
        <v>2726</v>
      </c>
      <c r="D7799" s="629">
        <v>3098</v>
      </c>
      <c r="E7799" s="451">
        <v>14000</v>
      </c>
      <c r="F7799" s="630" t="s">
        <v>6463</v>
      </c>
      <c r="G7799" s="313" t="s">
        <v>6467</v>
      </c>
      <c r="H7799" s="634">
        <v>44797</v>
      </c>
      <c r="I7799" s="628">
        <f t="shared" si="102"/>
        <v>44797</v>
      </c>
      <c r="J7799" s="632"/>
    </row>
    <row r="7800" spans="1:10" s="243" customFormat="1">
      <c r="A7800" s="635" t="s">
        <v>2808</v>
      </c>
      <c r="B7800" s="415" t="s">
        <v>2725</v>
      </c>
      <c r="C7800" s="313" t="s">
        <v>2726</v>
      </c>
      <c r="D7800" s="629">
        <v>3099</v>
      </c>
      <c r="E7800" s="451">
        <v>18000</v>
      </c>
      <c r="F7800" s="630" t="s">
        <v>6374</v>
      </c>
      <c r="G7800" s="313" t="s">
        <v>6467</v>
      </c>
      <c r="H7800" s="634">
        <v>44797</v>
      </c>
      <c r="I7800" s="628">
        <f t="shared" si="102"/>
        <v>44797</v>
      </c>
      <c r="J7800" s="632"/>
    </row>
    <row r="7801" spans="1:10" s="243" customFormat="1">
      <c r="A7801" s="635" t="s">
        <v>3049</v>
      </c>
      <c r="B7801" s="415" t="s">
        <v>2725</v>
      </c>
      <c r="C7801" s="313" t="s">
        <v>2726</v>
      </c>
      <c r="D7801" s="629">
        <v>3100</v>
      </c>
      <c r="E7801" s="451">
        <v>40000</v>
      </c>
      <c r="F7801" s="630" t="s">
        <v>6618</v>
      </c>
      <c r="G7801" s="313" t="s">
        <v>6467</v>
      </c>
      <c r="H7801" s="634">
        <v>44797</v>
      </c>
      <c r="I7801" s="628">
        <f t="shared" si="102"/>
        <v>44797</v>
      </c>
      <c r="J7801" s="632"/>
    </row>
    <row r="7802" spans="1:10" s="243" customFormat="1">
      <c r="A7802" s="635" t="s">
        <v>2737</v>
      </c>
      <c r="B7802" s="415" t="s">
        <v>2725</v>
      </c>
      <c r="C7802" s="313" t="s">
        <v>2726</v>
      </c>
      <c r="D7802" s="629">
        <v>3101</v>
      </c>
      <c r="E7802" s="451">
        <v>2276.4</v>
      </c>
      <c r="F7802" s="630" t="s">
        <v>7009</v>
      </c>
      <c r="G7802" s="313" t="s">
        <v>6467</v>
      </c>
      <c r="H7802" s="634">
        <v>44797</v>
      </c>
      <c r="I7802" s="628">
        <f t="shared" si="102"/>
        <v>44797</v>
      </c>
      <c r="J7802" s="632"/>
    </row>
    <row r="7803" spans="1:10" s="243" customFormat="1">
      <c r="A7803" s="635" t="s">
        <v>2773</v>
      </c>
      <c r="B7803" s="415" t="s">
        <v>2725</v>
      </c>
      <c r="C7803" s="313" t="s">
        <v>2726</v>
      </c>
      <c r="D7803" s="629">
        <v>3102</v>
      </c>
      <c r="E7803" s="451">
        <v>36000</v>
      </c>
      <c r="F7803" s="630" t="s">
        <v>6638</v>
      </c>
      <c r="G7803" s="313" t="s">
        <v>6467</v>
      </c>
      <c r="H7803" s="634">
        <v>44797</v>
      </c>
      <c r="I7803" s="628">
        <f t="shared" si="102"/>
        <v>44797</v>
      </c>
      <c r="J7803" s="632"/>
    </row>
    <row r="7804" spans="1:10" s="243" customFormat="1">
      <c r="A7804" s="635" t="s">
        <v>2768</v>
      </c>
      <c r="B7804" s="415" t="s">
        <v>2725</v>
      </c>
      <c r="C7804" s="313" t="s">
        <v>2726</v>
      </c>
      <c r="D7804" s="629">
        <v>3103</v>
      </c>
      <c r="E7804" s="451">
        <v>32000</v>
      </c>
      <c r="F7804" s="630" t="s">
        <v>6753</v>
      </c>
      <c r="G7804" s="313" t="s">
        <v>6467</v>
      </c>
      <c r="H7804" s="634">
        <v>44797</v>
      </c>
      <c r="I7804" s="628">
        <f t="shared" si="102"/>
        <v>44797</v>
      </c>
      <c r="J7804" s="632"/>
    </row>
    <row r="7805" spans="1:10" s="243" customFormat="1" ht="23.25">
      <c r="A7805" s="635" t="s">
        <v>6676</v>
      </c>
      <c r="B7805" s="415" t="s">
        <v>2725</v>
      </c>
      <c r="C7805" s="313" t="s">
        <v>2726</v>
      </c>
      <c r="D7805" s="629">
        <v>3104</v>
      </c>
      <c r="E7805" s="451">
        <v>4000</v>
      </c>
      <c r="F7805" s="630" t="s">
        <v>3298</v>
      </c>
      <c r="G7805" s="313" t="s">
        <v>6467</v>
      </c>
      <c r="H7805" s="634">
        <v>44797</v>
      </c>
      <c r="I7805" s="628">
        <f t="shared" si="102"/>
        <v>44797</v>
      </c>
      <c r="J7805" s="632"/>
    </row>
    <row r="7806" spans="1:10" s="243" customFormat="1">
      <c r="A7806" s="635" t="s">
        <v>2828</v>
      </c>
      <c r="B7806" s="415" t="s">
        <v>2725</v>
      </c>
      <c r="C7806" s="313" t="s">
        <v>2726</v>
      </c>
      <c r="D7806" s="629">
        <v>3105</v>
      </c>
      <c r="E7806" s="451">
        <v>21200</v>
      </c>
      <c r="F7806" s="630" t="s">
        <v>6473</v>
      </c>
      <c r="G7806" s="313" t="s">
        <v>6467</v>
      </c>
      <c r="H7806" s="634">
        <v>44797</v>
      </c>
      <c r="I7806" s="628">
        <f t="shared" si="102"/>
        <v>44797</v>
      </c>
      <c r="J7806" s="632"/>
    </row>
    <row r="7807" spans="1:10" s="243" customFormat="1">
      <c r="A7807" s="635" t="s">
        <v>3638</v>
      </c>
      <c r="B7807" s="415" t="s">
        <v>2725</v>
      </c>
      <c r="C7807" s="313" t="s">
        <v>2726</v>
      </c>
      <c r="D7807" s="629">
        <v>3106</v>
      </c>
      <c r="E7807" s="451">
        <v>14000</v>
      </c>
      <c r="F7807" s="630" t="s">
        <v>7010</v>
      </c>
      <c r="G7807" s="313" t="s">
        <v>6467</v>
      </c>
      <c r="H7807" s="634">
        <v>44797</v>
      </c>
      <c r="I7807" s="628">
        <f t="shared" si="102"/>
        <v>44797</v>
      </c>
      <c r="J7807" s="632"/>
    </row>
    <row r="7808" spans="1:10" s="243" customFormat="1">
      <c r="A7808" s="635" t="s">
        <v>2773</v>
      </c>
      <c r="B7808" s="415" t="s">
        <v>2725</v>
      </c>
      <c r="C7808" s="313" t="s">
        <v>2726</v>
      </c>
      <c r="D7808" s="629">
        <v>3107</v>
      </c>
      <c r="E7808" s="451">
        <v>34665</v>
      </c>
      <c r="F7808" s="630" t="s">
        <v>6763</v>
      </c>
      <c r="G7808" s="313" t="s">
        <v>6467</v>
      </c>
      <c r="H7808" s="634">
        <v>44797</v>
      </c>
      <c r="I7808" s="628">
        <f t="shared" si="102"/>
        <v>44797</v>
      </c>
      <c r="J7808" s="632"/>
    </row>
    <row r="7809" spans="1:10" s="243" customFormat="1">
      <c r="A7809" s="635" t="s">
        <v>2773</v>
      </c>
      <c r="B7809" s="415" t="s">
        <v>2725</v>
      </c>
      <c r="C7809" s="313" t="s">
        <v>2726</v>
      </c>
      <c r="D7809" s="629">
        <v>3108</v>
      </c>
      <c r="E7809" s="451">
        <v>36000</v>
      </c>
      <c r="F7809" s="630" t="s">
        <v>6739</v>
      </c>
      <c r="G7809" s="313" t="s">
        <v>6467</v>
      </c>
      <c r="H7809" s="634">
        <v>44797</v>
      </c>
      <c r="I7809" s="628">
        <f t="shared" si="102"/>
        <v>44797</v>
      </c>
      <c r="J7809" s="632"/>
    </row>
    <row r="7810" spans="1:10" s="243" customFormat="1">
      <c r="A7810" s="635" t="s">
        <v>2773</v>
      </c>
      <c r="B7810" s="415" t="s">
        <v>2725</v>
      </c>
      <c r="C7810" s="313" t="s">
        <v>2726</v>
      </c>
      <c r="D7810" s="629">
        <v>3109</v>
      </c>
      <c r="E7810" s="451">
        <v>21000</v>
      </c>
      <c r="F7810" s="630" t="s">
        <v>7011</v>
      </c>
      <c r="G7810" s="313" t="s">
        <v>6467</v>
      </c>
      <c r="H7810" s="634">
        <v>44797</v>
      </c>
      <c r="I7810" s="628">
        <f t="shared" si="102"/>
        <v>44797</v>
      </c>
      <c r="J7810" s="632"/>
    </row>
    <row r="7811" spans="1:10" s="243" customFormat="1">
      <c r="A7811" s="635" t="s">
        <v>3080</v>
      </c>
      <c r="B7811" s="415" t="s">
        <v>2725</v>
      </c>
      <c r="C7811" s="313" t="s">
        <v>2726</v>
      </c>
      <c r="D7811" s="629">
        <v>3110</v>
      </c>
      <c r="E7811" s="451">
        <v>12000</v>
      </c>
      <c r="F7811" s="630" t="s">
        <v>7012</v>
      </c>
      <c r="G7811" s="313" t="s">
        <v>6467</v>
      </c>
      <c r="H7811" s="634">
        <v>44797</v>
      </c>
      <c r="I7811" s="628">
        <f t="shared" si="102"/>
        <v>44797</v>
      </c>
      <c r="J7811" s="632"/>
    </row>
    <row r="7812" spans="1:10" s="243" customFormat="1">
      <c r="A7812" s="635" t="s">
        <v>7013</v>
      </c>
      <c r="B7812" s="415" t="s">
        <v>2725</v>
      </c>
      <c r="C7812" s="313" t="s">
        <v>2726</v>
      </c>
      <c r="D7812" s="629">
        <v>3111</v>
      </c>
      <c r="E7812" s="451">
        <v>11000</v>
      </c>
      <c r="F7812" s="630" t="s">
        <v>7014</v>
      </c>
      <c r="G7812" s="313" t="s">
        <v>6467</v>
      </c>
      <c r="H7812" s="634">
        <v>44797</v>
      </c>
      <c r="I7812" s="628">
        <f t="shared" si="102"/>
        <v>44797</v>
      </c>
      <c r="J7812" s="632"/>
    </row>
    <row r="7813" spans="1:10" s="243" customFormat="1">
      <c r="A7813" s="635" t="s">
        <v>2925</v>
      </c>
      <c r="B7813" s="415" t="s">
        <v>2725</v>
      </c>
      <c r="C7813" s="313" t="s">
        <v>2726</v>
      </c>
      <c r="D7813" s="629">
        <v>3113</v>
      </c>
      <c r="E7813" s="451">
        <v>36000</v>
      </c>
      <c r="F7813" s="630" t="s">
        <v>7015</v>
      </c>
      <c r="G7813" s="313" t="s">
        <v>6467</v>
      </c>
      <c r="H7813" s="634">
        <v>44797</v>
      </c>
      <c r="I7813" s="628">
        <f t="shared" si="102"/>
        <v>44797</v>
      </c>
      <c r="J7813" s="632"/>
    </row>
    <row r="7814" spans="1:10" s="243" customFormat="1">
      <c r="A7814" s="635" t="s">
        <v>2724</v>
      </c>
      <c r="B7814" s="415" t="s">
        <v>2725</v>
      </c>
      <c r="C7814" s="313" t="s">
        <v>2726</v>
      </c>
      <c r="D7814" s="629">
        <v>3114</v>
      </c>
      <c r="E7814" s="451">
        <v>20000</v>
      </c>
      <c r="F7814" s="630" t="s">
        <v>7016</v>
      </c>
      <c r="G7814" s="313" t="s">
        <v>6467</v>
      </c>
      <c r="H7814" s="634">
        <v>44798</v>
      </c>
      <c r="I7814" s="628">
        <f t="shared" ref="I7814:I7877" si="103">H7814+0</f>
        <v>44798</v>
      </c>
      <c r="J7814" s="632"/>
    </row>
    <row r="7815" spans="1:10" s="243" customFormat="1">
      <c r="A7815" s="635" t="s">
        <v>2785</v>
      </c>
      <c r="B7815" s="415" t="s">
        <v>2725</v>
      </c>
      <c r="C7815" s="313" t="s">
        <v>2726</v>
      </c>
      <c r="D7815" s="629">
        <v>3115</v>
      </c>
      <c r="E7815" s="451">
        <v>21333</v>
      </c>
      <c r="F7815" s="630" t="s">
        <v>6679</v>
      </c>
      <c r="G7815" s="313" t="s">
        <v>6467</v>
      </c>
      <c r="H7815" s="634">
        <v>44798</v>
      </c>
      <c r="I7815" s="628">
        <f t="shared" si="103"/>
        <v>44798</v>
      </c>
      <c r="J7815" s="632"/>
    </row>
    <row r="7816" spans="1:10" s="243" customFormat="1">
      <c r="A7816" s="635" t="s">
        <v>2773</v>
      </c>
      <c r="B7816" s="415" t="s">
        <v>2725</v>
      </c>
      <c r="C7816" s="313" t="s">
        <v>2726</v>
      </c>
      <c r="D7816" s="629">
        <v>3116</v>
      </c>
      <c r="E7816" s="451">
        <v>40000</v>
      </c>
      <c r="F7816" s="630" t="s">
        <v>7017</v>
      </c>
      <c r="G7816" s="313" t="s">
        <v>6467</v>
      </c>
      <c r="H7816" s="634">
        <v>44798</v>
      </c>
      <c r="I7816" s="628">
        <f t="shared" si="103"/>
        <v>44798</v>
      </c>
      <c r="J7816" s="632"/>
    </row>
    <row r="7817" spans="1:10" s="243" customFormat="1">
      <c r="A7817" s="635" t="s">
        <v>2808</v>
      </c>
      <c r="B7817" s="415" t="s">
        <v>2725</v>
      </c>
      <c r="C7817" s="313" t="s">
        <v>2726</v>
      </c>
      <c r="D7817" s="629">
        <v>3117</v>
      </c>
      <c r="E7817" s="451">
        <v>36000</v>
      </c>
      <c r="F7817" s="630" t="s">
        <v>6392</v>
      </c>
      <c r="G7817" s="313" t="s">
        <v>6467</v>
      </c>
      <c r="H7817" s="634">
        <v>44798</v>
      </c>
      <c r="I7817" s="628">
        <f t="shared" si="103"/>
        <v>44798</v>
      </c>
      <c r="J7817" s="632"/>
    </row>
    <row r="7818" spans="1:10" s="243" customFormat="1">
      <c r="A7818" s="635" t="s">
        <v>2785</v>
      </c>
      <c r="B7818" s="415" t="s">
        <v>2725</v>
      </c>
      <c r="C7818" s="313" t="s">
        <v>2726</v>
      </c>
      <c r="D7818" s="629">
        <v>3118</v>
      </c>
      <c r="E7818" s="451">
        <v>24000</v>
      </c>
      <c r="F7818" s="630" t="s">
        <v>7018</v>
      </c>
      <c r="G7818" s="313" t="s">
        <v>6467</v>
      </c>
      <c r="H7818" s="634">
        <v>44798</v>
      </c>
      <c r="I7818" s="628">
        <f t="shared" si="103"/>
        <v>44798</v>
      </c>
      <c r="J7818" s="632"/>
    </row>
    <row r="7819" spans="1:10" s="243" customFormat="1" ht="23.25">
      <c r="A7819" s="635" t="s">
        <v>2773</v>
      </c>
      <c r="B7819" s="415" t="s">
        <v>2725</v>
      </c>
      <c r="C7819" s="313" t="s">
        <v>2726</v>
      </c>
      <c r="D7819" s="629">
        <v>3119</v>
      </c>
      <c r="E7819" s="451">
        <v>24000</v>
      </c>
      <c r="F7819" s="630" t="s">
        <v>6691</v>
      </c>
      <c r="G7819" s="313" t="s">
        <v>6467</v>
      </c>
      <c r="H7819" s="634">
        <v>44798</v>
      </c>
      <c r="I7819" s="628">
        <f t="shared" si="103"/>
        <v>44798</v>
      </c>
      <c r="J7819" s="632"/>
    </row>
    <row r="7820" spans="1:10" s="243" customFormat="1">
      <c r="A7820" s="635" t="s">
        <v>2785</v>
      </c>
      <c r="B7820" s="415" t="s">
        <v>2725</v>
      </c>
      <c r="C7820" s="313" t="s">
        <v>2726</v>
      </c>
      <c r="D7820" s="629">
        <v>3120</v>
      </c>
      <c r="E7820" s="451">
        <v>16000</v>
      </c>
      <c r="F7820" s="630" t="s">
        <v>6766</v>
      </c>
      <c r="G7820" s="313" t="s">
        <v>6467</v>
      </c>
      <c r="H7820" s="634">
        <v>44798</v>
      </c>
      <c r="I7820" s="628">
        <f t="shared" si="103"/>
        <v>44798</v>
      </c>
      <c r="J7820" s="632"/>
    </row>
    <row r="7821" spans="1:10" s="243" customFormat="1">
      <c r="A7821" s="635" t="s">
        <v>3080</v>
      </c>
      <c r="B7821" s="415" t="s">
        <v>2725</v>
      </c>
      <c r="C7821" s="313" t="s">
        <v>2726</v>
      </c>
      <c r="D7821" s="629">
        <v>3121</v>
      </c>
      <c r="E7821" s="451">
        <v>34000</v>
      </c>
      <c r="F7821" s="630" t="s">
        <v>6250</v>
      </c>
      <c r="G7821" s="313" t="s">
        <v>6467</v>
      </c>
      <c r="H7821" s="634">
        <v>44798</v>
      </c>
      <c r="I7821" s="628">
        <f t="shared" si="103"/>
        <v>44798</v>
      </c>
      <c r="J7821" s="632"/>
    </row>
    <row r="7822" spans="1:10" s="243" customFormat="1" ht="23.25">
      <c r="A7822" s="635" t="s">
        <v>2895</v>
      </c>
      <c r="B7822" s="415" t="s">
        <v>2725</v>
      </c>
      <c r="C7822" s="313" t="s">
        <v>2726</v>
      </c>
      <c r="D7822" s="629">
        <v>3122</v>
      </c>
      <c r="E7822" s="451">
        <v>1153</v>
      </c>
      <c r="F7822" s="630" t="s">
        <v>2896</v>
      </c>
      <c r="G7822" s="313" t="s">
        <v>6467</v>
      </c>
      <c r="H7822" s="634">
        <v>44798</v>
      </c>
      <c r="I7822" s="628">
        <f t="shared" si="103"/>
        <v>44798</v>
      </c>
      <c r="J7822" s="632"/>
    </row>
    <row r="7823" spans="1:10" s="243" customFormat="1">
      <c r="A7823" s="635" t="s">
        <v>2773</v>
      </c>
      <c r="B7823" s="415" t="s">
        <v>2725</v>
      </c>
      <c r="C7823" s="313" t="s">
        <v>2726</v>
      </c>
      <c r="D7823" s="629">
        <v>3123</v>
      </c>
      <c r="E7823" s="451">
        <v>40000</v>
      </c>
      <c r="F7823" s="630" t="s">
        <v>7019</v>
      </c>
      <c r="G7823" s="313" t="s">
        <v>6467</v>
      </c>
      <c r="H7823" s="634">
        <v>44798</v>
      </c>
      <c r="I7823" s="628">
        <f t="shared" si="103"/>
        <v>44798</v>
      </c>
      <c r="J7823" s="632"/>
    </row>
    <row r="7824" spans="1:10" s="243" customFormat="1" ht="23.25">
      <c r="A7824" s="635" t="s">
        <v>2791</v>
      </c>
      <c r="B7824" s="415" t="s">
        <v>2725</v>
      </c>
      <c r="C7824" s="313" t="s">
        <v>2726</v>
      </c>
      <c r="D7824" s="629">
        <v>3124</v>
      </c>
      <c r="E7824" s="451">
        <v>20000</v>
      </c>
      <c r="F7824" s="630" t="s">
        <v>7020</v>
      </c>
      <c r="G7824" s="313" t="s">
        <v>6467</v>
      </c>
      <c r="H7824" s="634">
        <v>44798</v>
      </c>
      <c r="I7824" s="628">
        <f t="shared" si="103"/>
        <v>44798</v>
      </c>
      <c r="J7824" s="632"/>
    </row>
    <row r="7825" spans="1:10" s="243" customFormat="1" ht="23.25">
      <c r="A7825" s="635" t="s">
        <v>3311</v>
      </c>
      <c r="B7825" s="415" t="s">
        <v>2725</v>
      </c>
      <c r="C7825" s="313" t="s">
        <v>2726</v>
      </c>
      <c r="D7825" s="629">
        <v>3125</v>
      </c>
      <c r="E7825" s="451">
        <v>20000</v>
      </c>
      <c r="F7825" s="630" t="s">
        <v>7021</v>
      </c>
      <c r="G7825" s="313" t="s">
        <v>6467</v>
      </c>
      <c r="H7825" s="634">
        <v>44798</v>
      </c>
      <c r="I7825" s="628">
        <f t="shared" si="103"/>
        <v>44798</v>
      </c>
      <c r="J7825" s="632"/>
    </row>
    <row r="7826" spans="1:10" s="243" customFormat="1">
      <c r="A7826" s="635" t="s">
        <v>2773</v>
      </c>
      <c r="B7826" s="415" t="s">
        <v>2725</v>
      </c>
      <c r="C7826" s="313" t="s">
        <v>2726</v>
      </c>
      <c r="D7826" s="629">
        <v>3126</v>
      </c>
      <c r="E7826" s="451">
        <v>33000</v>
      </c>
      <c r="F7826" s="630" t="s">
        <v>6675</v>
      </c>
      <c r="G7826" s="313" t="s">
        <v>6467</v>
      </c>
      <c r="H7826" s="634">
        <v>44798</v>
      </c>
      <c r="I7826" s="628">
        <f t="shared" si="103"/>
        <v>44798</v>
      </c>
      <c r="J7826" s="632"/>
    </row>
    <row r="7827" spans="1:10" s="243" customFormat="1">
      <c r="A7827" s="635" t="s">
        <v>2773</v>
      </c>
      <c r="B7827" s="415" t="s">
        <v>2725</v>
      </c>
      <c r="C7827" s="313" t="s">
        <v>2726</v>
      </c>
      <c r="D7827" s="629">
        <v>3127</v>
      </c>
      <c r="E7827" s="451">
        <v>33000</v>
      </c>
      <c r="F7827" s="630" t="s">
        <v>6663</v>
      </c>
      <c r="G7827" s="313" t="s">
        <v>6467</v>
      </c>
      <c r="H7827" s="634">
        <v>44798</v>
      </c>
      <c r="I7827" s="628">
        <f t="shared" si="103"/>
        <v>44798</v>
      </c>
      <c r="J7827" s="632"/>
    </row>
    <row r="7828" spans="1:10" s="243" customFormat="1">
      <c r="A7828" s="635" t="s">
        <v>2781</v>
      </c>
      <c r="B7828" s="415" t="s">
        <v>2725</v>
      </c>
      <c r="C7828" s="313" t="s">
        <v>2726</v>
      </c>
      <c r="D7828" s="629">
        <v>3129</v>
      </c>
      <c r="E7828" s="451">
        <v>6000</v>
      </c>
      <c r="F7828" s="630" t="s">
        <v>6657</v>
      </c>
      <c r="G7828" s="313" t="s">
        <v>6467</v>
      </c>
      <c r="H7828" s="634">
        <v>44798</v>
      </c>
      <c r="I7828" s="628">
        <f t="shared" si="103"/>
        <v>44798</v>
      </c>
      <c r="J7828" s="632"/>
    </row>
    <row r="7829" spans="1:10" s="243" customFormat="1">
      <c r="A7829" s="635" t="s">
        <v>3493</v>
      </c>
      <c r="B7829" s="415" t="s">
        <v>2725</v>
      </c>
      <c r="C7829" s="313" t="s">
        <v>2726</v>
      </c>
      <c r="D7829" s="629">
        <v>3130</v>
      </c>
      <c r="E7829" s="451">
        <v>40900</v>
      </c>
      <c r="F7829" s="630" t="s">
        <v>7022</v>
      </c>
      <c r="G7829" s="313" t="s">
        <v>6467</v>
      </c>
      <c r="H7829" s="634">
        <v>44798</v>
      </c>
      <c r="I7829" s="628">
        <f t="shared" si="103"/>
        <v>44798</v>
      </c>
      <c r="J7829" s="632"/>
    </row>
    <row r="7830" spans="1:10" s="243" customFormat="1">
      <c r="A7830" s="635" t="s">
        <v>2828</v>
      </c>
      <c r="B7830" s="415" t="s">
        <v>2725</v>
      </c>
      <c r="C7830" s="313" t="s">
        <v>2726</v>
      </c>
      <c r="D7830" s="629">
        <v>3131</v>
      </c>
      <c r="E7830" s="451">
        <v>22000</v>
      </c>
      <c r="F7830" s="630" t="s">
        <v>7023</v>
      </c>
      <c r="G7830" s="313" t="s">
        <v>6467</v>
      </c>
      <c r="H7830" s="634">
        <v>44799</v>
      </c>
      <c r="I7830" s="628">
        <f t="shared" si="103"/>
        <v>44799</v>
      </c>
      <c r="J7830" s="632"/>
    </row>
    <row r="7831" spans="1:10" s="243" customFormat="1">
      <c r="A7831" s="635" t="s">
        <v>2773</v>
      </c>
      <c r="B7831" s="415" t="s">
        <v>2725</v>
      </c>
      <c r="C7831" s="313" t="s">
        <v>2726</v>
      </c>
      <c r="D7831" s="629">
        <v>3132</v>
      </c>
      <c r="E7831" s="451">
        <v>40000</v>
      </c>
      <c r="F7831" s="630" t="s">
        <v>3166</v>
      </c>
      <c r="G7831" s="313" t="s">
        <v>6467</v>
      </c>
      <c r="H7831" s="634">
        <v>44799</v>
      </c>
      <c r="I7831" s="628">
        <f t="shared" si="103"/>
        <v>44799</v>
      </c>
      <c r="J7831" s="632"/>
    </row>
    <row r="7832" spans="1:10" s="243" customFormat="1">
      <c r="A7832" s="635" t="s">
        <v>2773</v>
      </c>
      <c r="B7832" s="415" t="s">
        <v>2725</v>
      </c>
      <c r="C7832" s="313" t="s">
        <v>2726</v>
      </c>
      <c r="D7832" s="629">
        <v>3133</v>
      </c>
      <c r="E7832" s="451">
        <v>33000</v>
      </c>
      <c r="F7832" s="630" t="s">
        <v>6648</v>
      </c>
      <c r="G7832" s="313" t="s">
        <v>6467</v>
      </c>
      <c r="H7832" s="634">
        <v>44799</v>
      </c>
      <c r="I7832" s="628">
        <f t="shared" si="103"/>
        <v>44799</v>
      </c>
      <c r="J7832" s="632"/>
    </row>
    <row r="7833" spans="1:10" s="243" customFormat="1">
      <c r="A7833" s="635" t="s">
        <v>2785</v>
      </c>
      <c r="B7833" s="415" t="s">
        <v>2725</v>
      </c>
      <c r="C7833" s="313" t="s">
        <v>2726</v>
      </c>
      <c r="D7833" s="629">
        <v>3134</v>
      </c>
      <c r="E7833" s="451">
        <v>24000</v>
      </c>
      <c r="F7833" s="630" t="s">
        <v>7024</v>
      </c>
      <c r="G7833" s="313" t="s">
        <v>6467</v>
      </c>
      <c r="H7833" s="634">
        <v>44799</v>
      </c>
      <c r="I7833" s="628">
        <f t="shared" si="103"/>
        <v>44799</v>
      </c>
      <c r="J7833" s="632"/>
    </row>
    <row r="7834" spans="1:10" s="243" customFormat="1">
      <c r="A7834" s="635" t="s">
        <v>2773</v>
      </c>
      <c r="B7834" s="415" t="s">
        <v>2725</v>
      </c>
      <c r="C7834" s="313" t="s">
        <v>2726</v>
      </c>
      <c r="D7834" s="629">
        <v>3135</v>
      </c>
      <c r="E7834" s="451">
        <v>41400</v>
      </c>
      <c r="F7834" s="630" t="s">
        <v>6680</v>
      </c>
      <c r="G7834" s="313" t="s">
        <v>6467</v>
      </c>
      <c r="H7834" s="634">
        <v>44799</v>
      </c>
      <c r="I7834" s="628">
        <f t="shared" si="103"/>
        <v>44799</v>
      </c>
      <c r="J7834" s="632"/>
    </row>
    <row r="7835" spans="1:10" s="243" customFormat="1" ht="23.25">
      <c r="A7835" s="635" t="s">
        <v>6916</v>
      </c>
      <c r="B7835" s="415" t="s">
        <v>2725</v>
      </c>
      <c r="C7835" s="313" t="s">
        <v>2726</v>
      </c>
      <c r="D7835" s="629">
        <v>3136</v>
      </c>
      <c r="E7835" s="451">
        <v>30000</v>
      </c>
      <c r="F7835" s="630" t="s">
        <v>6336</v>
      </c>
      <c r="G7835" s="313" t="s">
        <v>6467</v>
      </c>
      <c r="H7835" s="634">
        <v>44799</v>
      </c>
      <c r="I7835" s="628">
        <f t="shared" si="103"/>
        <v>44799</v>
      </c>
      <c r="J7835" s="632"/>
    </row>
    <row r="7836" spans="1:10" s="243" customFormat="1">
      <c r="A7836" s="635" t="s">
        <v>6916</v>
      </c>
      <c r="B7836" s="415" t="s">
        <v>2725</v>
      </c>
      <c r="C7836" s="313" t="s">
        <v>2726</v>
      </c>
      <c r="D7836" s="629">
        <v>3137</v>
      </c>
      <c r="E7836" s="451">
        <v>36000</v>
      </c>
      <c r="F7836" s="630" t="s">
        <v>6549</v>
      </c>
      <c r="G7836" s="313" t="s">
        <v>6467</v>
      </c>
      <c r="H7836" s="634">
        <v>44799</v>
      </c>
      <c r="I7836" s="628">
        <f t="shared" si="103"/>
        <v>44799</v>
      </c>
      <c r="J7836" s="632"/>
    </row>
    <row r="7837" spans="1:10" s="243" customFormat="1">
      <c r="A7837" s="635" t="s">
        <v>2915</v>
      </c>
      <c r="B7837" s="415" t="s">
        <v>2725</v>
      </c>
      <c r="C7837" s="313" t="s">
        <v>2726</v>
      </c>
      <c r="D7837" s="629">
        <v>3138</v>
      </c>
      <c r="E7837" s="451">
        <v>7000</v>
      </c>
      <c r="F7837" s="630" t="s">
        <v>6778</v>
      </c>
      <c r="G7837" s="313" t="s">
        <v>6467</v>
      </c>
      <c r="H7837" s="634">
        <v>44799</v>
      </c>
      <c r="I7837" s="628">
        <f t="shared" si="103"/>
        <v>44799</v>
      </c>
      <c r="J7837" s="632"/>
    </row>
    <row r="7838" spans="1:10" s="243" customFormat="1">
      <c r="A7838" s="635" t="s">
        <v>2825</v>
      </c>
      <c r="B7838" s="415" t="s">
        <v>2725</v>
      </c>
      <c r="C7838" s="313" t="s">
        <v>2726</v>
      </c>
      <c r="D7838" s="629">
        <v>3139</v>
      </c>
      <c r="E7838" s="451">
        <v>33000</v>
      </c>
      <c r="F7838" s="630" t="s">
        <v>6775</v>
      </c>
      <c r="G7838" s="313" t="s">
        <v>6467</v>
      </c>
      <c r="H7838" s="634">
        <v>44799</v>
      </c>
      <c r="I7838" s="628">
        <f t="shared" si="103"/>
        <v>44799</v>
      </c>
      <c r="J7838" s="632"/>
    </row>
    <row r="7839" spans="1:10" s="243" customFormat="1">
      <c r="A7839" s="635" t="s">
        <v>2785</v>
      </c>
      <c r="B7839" s="415" t="s">
        <v>2725</v>
      </c>
      <c r="C7839" s="313" t="s">
        <v>2726</v>
      </c>
      <c r="D7839" s="629">
        <v>3140</v>
      </c>
      <c r="E7839" s="451">
        <v>21000</v>
      </c>
      <c r="F7839" s="630" t="s">
        <v>4041</v>
      </c>
      <c r="G7839" s="313" t="s">
        <v>6467</v>
      </c>
      <c r="H7839" s="634">
        <v>44799</v>
      </c>
      <c r="I7839" s="628">
        <f t="shared" si="103"/>
        <v>44799</v>
      </c>
      <c r="J7839" s="632"/>
    </row>
    <row r="7840" spans="1:10" s="243" customFormat="1" ht="23.25">
      <c r="A7840" s="635" t="s">
        <v>2773</v>
      </c>
      <c r="B7840" s="415" t="s">
        <v>2725</v>
      </c>
      <c r="C7840" s="313" t="s">
        <v>2726</v>
      </c>
      <c r="D7840" s="629">
        <v>3141</v>
      </c>
      <c r="E7840" s="451">
        <v>33000</v>
      </c>
      <c r="F7840" s="630" t="s">
        <v>4095</v>
      </c>
      <c r="G7840" s="313" t="s">
        <v>6467</v>
      </c>
      <c r="H7840" s="634">
        <v>44799</v>
      </c>
      <c r="I7840" s="628">
        <f t="shared" si="103"/>
        <v>44799</v>
      </c>
      <c r="J7840" s="632"/>
    </row>
    <row r="7841" spans="1:10" s="243" customFormat="1">
      <c r="A7841" s="635" t="s">
        <v>2915</v>
      </c>
      <c r="B7841" s="415" t="s">
        <v>2725</v>
      </c>
      <c r="C7841" s="313" t="s">
        <v>2726</v>
      </c>
      <c r="D7841" s="629">
        <v>3142</v>
      </c>
      <c r="E7841" s="451">
        <v>10500</v>
      </c>
      <c r="F7841" s="630" t="s">
        <v>7025</v>
      </c>
      <c r="G7841" s="313" t="s">
        <v>6467</v>
      </c>
      <c r="H7841" s="634">
        <v>44799</v>
      </c>
      <c r="I7841" s="628">
        <f t="shared" si="103"/>
        <v>44799</v>
      </c>
      <c r="J7841" s="632"/>
    </row>
    <row r="7842" spans="1:10" s="243" customFormat="1" ht="23.25">
      <c r="A7842" s="635" t="s">
        <v>2773</v>
      </c>
      <c r="B7842" s="415" t="s">
        <v>2725</v>
      </c>
      <c r="C7842" s="313" t="s">
        <v>2726</v>
      </c>
      <c r="D7842" s="629">
        <v>3143</v>
      </c>
      <c r="E7842" s="451">
        <v>36000</v>
      </c>
      <c r="F7842" s="630" t="s">
        <v>6694</v>
      </c>
      <c r="G7842" s="313" t="s">
        <v>6467</v>
      </c>
      <c r="H7842" s="634">
        <v>44799</v>
      </c>
      <c r="I7842" s="628">
        <f t="shared" si="103"/>
        <v>44799</v>
      </c>
      <c r="J7842" s="632"/>
    </row>
    <row r="7843" spans="1:10" s="243" customFormat="1">
      <c r="A7843" s="635" t="s">
        <v>2749</v>
      </c>
      <c r="B7843" s="415" t="s">
        <v>2725</v>
      </c>
      <c r="C7843" s="313" t="s">
        <v>2726</v>
      </c>
      <c r="D7843" s="629">
        <v>3144</v>
      </c>
      <c r="E7843" s="451">
        <v>36000</v>
      </c>
      <c r="F7843" s="630" t="s">
        <v>6376</v>
      </c>
      <c r="G7843" s="313" t="s">
        <v>6467</v>
      </c>
      <c r="H7843" s="634">
        <v>44799</v>
      </c>
      <c r="I7843" s="628">
        <f t="shared" si="103"/>
        <v>44799</v>
      </c>
      <c r="J7843" s="632"/>
    </row>
    <row r="7844" spans="1:10" s="243" customFormat="1">
      <c r="A7844" s="635" t="s">
        <v>3732</v>
      </c>
      <c r="B7844" s="415" t="s">
        <v>2725</v>
      </c>
      <c r="C7844" s="313" t="s">
        <v>2726</v>
      </c>
      <c r="D7844" s="629">
        <v>3145</v>
      </c>
      <c r="E7844" s="451">
        <v>31500</v>
      </c>
      <c r="F7844" s="630" t="s">
        <v>6681</v>
      </c>
      <c r="G7844" s="313" t="s">
        <v>6467</v>
      </c>
      <c r="H7844" s="634">
        <v>44799</v>
      </c>
      <c r="I7844" s="628">
        <f t="shared" si="103"/>
        <v>44799</v>
      </c>
      <c r="J7844" s="632"/>
    </row>
    <row r="7845" spans="1:10" s="243" customFormat="1">
      <c r="A7845" s="635" t="s">
        <v>6684</v>
      </c>
      <c r="B7845" s="415" t="s">
        <v>2725</v>
      </c>
      <c r="C7845" s="313" t="s">
        <v>2726</v>
      </c>
      <c r="D7845" s="629">
        <v>3146</v>
      </c>
      <c r="E7845" s="451">
        <v>36000</v>
      </c>
      <c r="F7845" s="630" t="s">
        <v>3193</v>
      </c>
      <c r="G7845" s="313" t="s">
        <v>6467</v>
      </c>
      <c r="H7845" s="634">
        <v>44799</v>
      </c>
      <c r="I7845" s="628">
        <f t="shared" si="103"/>
        <v>44799</v>
      </c>
      <c r="J7845" s="632"/>
    </row>
    <row r="7846" spans="1:10" s="243" customFormat="1">
      <c r="A7846" s="635" t="s">
        <v>3281</v>
      </c>
      <c r="B7846" s="415" t="s">
        <v>2725</v>
      </c>
      <c r="C7846" s="313" t="s">
        <v>2726</v>
      </c>
      <c r="D7846" s="629">
        <v>3147</v>
      </c>
      <c r="E7846" s="451">
        <v>30000</v>
      </c>
      <c r="F7846" s="630" t="s">
        <v>6777</v>
      </c>
      <c r="G7846" s="313" t="s">
        <v>6467</v>
      </c>
      <c r="H7846" s="634">
        <v>44799</v>
      </c>
      <c r="I7846" s="628">
        <f t="shared" si="103"/>
        <v>44799</v>
      </c>
      <c r="J7846" s="632"/>
    </row>
    <row r="7847" spans="1:10" s="243" customFormat="1">
      <c r="A7847" s="635" t="s">
        <v>2773</v>
      </c>
      <c r="B7847" s="415" t="s">
        <v>2725</v>
      </c>
      <c r="C7847" s="313" t="s">
        <v>2726</v>
      </c>
      <c r="D7847" s="629">
        <v>3148</v>
      </c>
      <c r="E7847" s="451">
        <v>33000</v>
      </c>
      <c r="F7847" s="630" t="s">
        <v>3929</v>
      </c>
      <c r="G7847" s="313" t="s">
        <v>6467</v>
      </c>
      <c r="H7847" s="634">
        <v>44799</v>
      </c>
      <c r="I7847" s="628">
        <f t="shared" si="103"/>
        <v>44799</v>
      </c>
      <c r="J7847" s="632"/>
    </row>
    <row r="7848" spans="1:10" s="243" customFormat="1">
      <c r="A7848" s="635" t="s">
        <v>2808</v>
      </c>
      <c r="B7848" s="415" t="s">
        <v>2725</v>
      </c>
      <c r="C7848" s="313" t="s">
        <v>2726</v>
      </c>
      <c r="D7848" s="629">
        <v>3149</v>
      </c>
      <c r="E7848" s="451">
        <v>32000</v>
      </c>
      <c r="F7848" s="630" t="s">
        <v>6548</v>
      </c>
      <c r="G7848" s="313" t="s">
        <v>6467</v>
      </c>
      <c r="H7848" s="634">
        <v>44799</v>
      </c>
      <c r="I7848" s="628">
        <f t="shared" si="103"/>
        <v>44799</v>
      </c>
      <c r="J7848" s="632"/>
    </row>
    <row r="7849" spans="1:10" s="243" customFormat="1">
      <c r="A7849" s="635" t="s">
        <v>6968</v>
      </c>
      <c r="B7849" s="415" t="s">
        <v>2725</v>
      </c>
      <c r="C7849" s="313" t="s">
        <v>2726</v>
      </c>
      <c r="D7849" s="629">
        <v>3150</v>
      </c>
      <c r="E7849" s="451">
        <v>36000</v>
      </c>
      <c r="F7849" s="630" t="s">
        <v>6678</v>
      </c>
      <c r="G7849" s="313" t="s">
        <v>6467</v>
      </c>
      <c r="H7849" s="634">
        <v>44799</v>
      </c>
      <c r="I7849" s="628">
        <f t="shared" si="103"/>
        <v>44799</v>
      </c>
      <c r="J7849" s="632"/>
    </row>
    <row r="7850" spans="1:10" s="243" customFormat="1">
      <c r="A7850" s="635" t="s">
        <v>6968</v>
      </c>
      <c r="B7850" s="415" t="s">
        <v>2725</v>
      </c>
      <c r="C7850" s="313" t="s">
        <v>2726</v>
      </c>
      <c r="D7850" s="629">
        <v>3151</v>
      </c>
      <c r="E7850" s="451">
        <v>36000</v>
      </c>
      <c r="F7850" s="630" t="s">
        <v>6356</v>
      </c>
      <c r="G7850" s="313" t="s">
        <v>6467</v>
      </c>
      <c r="H7850" s="634">
        <v>44799</v>
      </c>
      <c r="I7850" s="628">
        <f t="shared" si="103"/>
        <v>44799</v>
      </c>
      <c r="J7850" s="632"/>
    </row>
    <row r="7851" spans="1:10" s="243" customFormat="1">
      <c r="A7851" s="635" t="s">
        <v>2773</v>
      </c>
      <c r="B7851" s="415" t="s">
        <v>2725</v>
      </c>
      <c r="C7851" s="313" t="s">
        <v>2726</v>
      </c>
      <c r="D7851" s="629">
        <v>3152</v>
      </c>
      <c r="E7851" s="451">
        <v>36000</v>
      </c>
      <c r="F7851" s="630" t="s">
        <v>6764</v>
      </c>
      <c r="G7851" s="313" t="s">
        <v>6467</v>
      </c>
      <c r="H7851" s="634">
        <v>44799</v>
      </c>
      <c r="I7851" s="628">
        <f t="shared" si="103"/>
        <v>44799</v>
      </c>
      <c r="J7851" s="632"/>
    </row>
    <row r="7852" spans="1:10" s="243" customFormat="1">
      <c r="A7852" s="635" t="s">
        <v>2818</v>
      </c>
      <c r="B7852" s="415" t="s">
        <v>2725</v>
      </c>
      <c r="C7852" s="313" t="s">
        <v>2726</v>
      </c>
      <c r="D7852" s="629">
        <v>3153</v>
      </c>
      <c r="E7852" s="451">
        <v>20000</v>
      </c>
      <c r="F7852" s="630" t="s">
        <v>7026</v>
      </c>
      <c r="G7852" s="313" t="s">
        <v>6467</v>
      </c>
      <c r="H7852" s="634">
        <v>44799</v>
      </c>
      <c r="I7852" s="628">
        <f t="shared" si="103"/>
        <v>44799</v>
      </c>
      <c r="J7852" s="632"/>
    </row>
    <row r="7853" spans="1:10" s="243" customFormat="1">
      <c r="A7853" s="635" t="s">
        <v>3307</v>
      </c>
      <c r="B7853" s="415" t="s">
        <v>2725</v>
      </c>
      <c r="C7853" s="313" t="s">
        <v>2726</v>
      </c>
      <c r="D7853" s="629">
        <v>3154</v>
      </c>
      <c r="E7853" s="451">
        <v>32000</v>
      </c>
      <c r="F7853" s="630" t="s">
        <v>6791</v>
      </c>
      <c r="G7853" s="313" t="s">
        <v>6467</v>
      </c>
      <c r="H7853" s="634">
        <v>44799</v>
      </c>
      <c r="I7853" s="628">
        <f t="shared" si="103"/>
        <v>44799</v>
      </c>
      <c r="J7853" s="632"/>
    </row>
    <row r="7854" spans="1:10" s="243" customFormat="1">
      <c r="A7854" s="635" t="s">
        <v>3295</v>
      </c>
      <c r="B7854" s="415" t="s">
        <v>2725</v>
      </c>
      <c r="C7854" s="313" t="s">
        <v>2726</v>
      </c>
      <c r="D7854" s="629">
        <v>3155</v>
      </c>
      <c r="E7854" s="451">
        <v>30000</v>
      </c>
      <c r="F7854" s="630" t="s">
        <v>6769</v>
      </c>
      <c r="G7854" s="313" t="s">
        <v>6467</v>
      </c>
      <c r="H7854" s="634">
        <v>44799</v>
      </c>
      <c r="I7854" s="628">
        <f t="shared" si="103"/>
        <v>44799</v>
      </c>
      <c r="J7854" s="632"/>
    </row>
    <row r="7855" spans="1:10" s="243" customFormat="1" ht="23.25">
      <c r="A7855" s="635" t="s">
        <v>2766</v>
      </c>
      <c r="B7855" s="415" t="s">
        <v>2725</v>
      </c>
      <c r="C7855" s="313" t="s">
        <v>2726</v>
      </c>
      <c r="D7855" s="629">
        <v>3156</v>
      </c>
      <c r="E7855" s="451">
        <v>16000</v>
      </c>
      <c r="F7855" s="630" t="s">
        <v>7027</v>
      </c>
      <c r="G7855" s="313" t="s">
        <v>6467</v>
      </c>
      <c r="H7855" s="634">
        <v>44799</v>
      </c>
      <c r="I7855" s="628">
        <f t="shared" si="103"/>
        <v>44799</v>
      </c>
      <c r="J7855" s="632"/>
    </row>
    <row r="7856" spans="1:10" s="243" customFormat="1">
      <c r="A7856" s="635" t="s">
        <v>7028</v>
      </c>
      <c r="B7856" s="415" t="s">
        <v>2725</v>
      </c>
      <c r="C7856" s="313" t="s">
        <v>2726</v>
      </c>
      <c r="D7856" s="629">
        <v>3157</v>
      </c>
      <c r="E7856" s="451">
        <v>20000</v>
      </c>
      <c r="F7856" s="630" t="s">
        <v>7029</v>
      </c>
      <c r="G7856" s="313" t="s">
        <v>6467</v>
      </c>
      <c r="H7856" s="634">
        <v>44799</v>
      </c>
      <c r="I7856" s="628">
        <f t="shared" si="103"/>
        <v>44799</v>
      </c>
      <c r="J7856" s="632"/>
    </row>
    <row r="7857" spans="1:10" s="243" customFormat="1" ht="23.25">
      <c r="A7857" s="635" t="s">
        <v>2817</v>
      </c>
      <c r="B7857" s="415" t="s">
        <v>1632</v>
      </c>
      <c r="C7857" s="313" t="s">
        <v>2726</v>
      </c>
      <c r="D7857" s="629" t="s">
        <v>3562</v>
      </c>
      <c r="E7857" s="451">
        <v>705988.06</v>
      </c>
      <c r="F7857" s="630" t="s">
        <v>4057</v>
      </c>
      <c r="G7857" s="313" t="s">
        <v>6467</v>
      </c>
      <c r="H7857" s="634">
        <v>44799</v>
      </c>
      <c r="I7857" s="628">
        <f t="shared" si="103"/>
        <v>44799</v>
      </c>
      <c r="J7857" s="632"/>
    </row>
    <row r="7858" spans="1:10" s="243" customFormat="1" ht="23.25">
      <c r="A7858" s="635" t="s">
        <v>7030</v>
      </c>
      <c r="B7858" s="415" t="s">
        <v>2725</v>
      </c>
      <c r="C7858" s="313" t="s">
        <v>2726</v>
      </c>
      <c r="D7858" s="629">
        <v>3159</v>
      </c>
      <c r="E7858" s="451">
        <v>41200</v>
      </c>
      <c r="F7858" s="630" t="s">
        <v>7031</v>
      </c>
      <c r="G7858" s="313" t="s">
        <v>6467</v>
      </c>
      <c r="H7858" s="634">
        <v>44799</v>
      </c>
      <c r="I7858" s="628">
        <f t="shared" si="103"/>
        <v>44799</v>
      </c>
      <c r="J7858" s="632"/>
    </row>
    <row r="7859" spans="1:10" s="243" customFormat="1" ht="23.25">
      <c r="A7859" s="635" t="s">
        <v>2791</v>
      </c>
      <c r="B7859" s="415" t="s">
        <v>2725</v>
      </c>
      <c r="C7859" s="313" t="s">
        <v>2726</v>
      </c>
      <c r="D7859" s="629">
        <v>3160</v>
      </c>
      <c r="E7859" s="451">
        <v>24000</v>
      </c>
      <c r="F7859" s="630" t="s">
        <v>6804</v>
      </c>
      <c r="G7859" s="313" t="s">
        <v>6467</v>
      </c>
      <c r="H7859" s="634">
        <v>44799</v>
      </c>
      <c r="I7859" s="628">
        <f t="shared" si="103"/>
        <v>44799</v>
      </c>
      <c r="J7859" s="632"/>
    </row>
    <row r="7860" spans="1:10" s="243" customFormat="1">
      <c r="A7860" s="635" t="s">
        <v>2784</v>
      </c>
      <c r="B7860" s="415" t="s">
        <v>2725</v>
      </c>
      <c r="C7860" s="313" t="s">
        <v>2726</v>
      </c>
      <c r="D7860" s="629">
        <v>3161</v>
      </c>
      <c r="E7860" s="451">
        <v>13400</v>
      </c>
      <c r="F7860" s="630" t="s">
        <v>4018</v>
      </c>
      <c r="G7860" s="313" t="s">
        <v>6467</v>
      </c>
      <c r="H7860" s="634">
        <v>44799</v>
      </c>
      <c r="I7860" s="628">
        <f t="shared" si="103"/>
        <v>44799</v>
      </c>
      <c r="J7860" s="632"/>
    </row>
    <row r="7861" spans="1:10" s="243" customFormat="1" ht="23.25">
      <c r="A7861" s="635" t="s">
        <v>2773</v>
      </c>
      <c r="B7861" s="415" t="s">
        <v>2725</v>
      </c>
      <c r="C7861" s="313" t="s">
        <v>2726</v>
      </c>
      <c r="D7861" s="629">
        <v>3162</v>
      </c>
      <c r="E7861" s="451">
        <v>36000</v>
      </c>
      <c r="F7861" s="630" t="s">
        <v>6260</v>
      </c>
      <c r="G7861" s="313" t="s">
        <v>6467</v>
      </c>
      <c r="H7861" s="634">
        <v>44799</v>
      </c>
      <c r="I7861" s="628">
        <f t="shared" si="103"/>
        <v>44799</v>
      </c>
      <c r="J7861" s="632"/>
    </row>
    <row r="7862" spans="1:10" s="243" customFormat="1">
      <c r="A7862" s="635" t="s">
        <v>2808</v>
      </c>
      <c r="B7862" s="415" t="s">
        <v>2725</v>
      </c>
      <c r="C7862" s="313" t="s">
        <v>2726</v>
      </c>
      <c r="D7862" s="629">
        <v>3163</v>
      </c>
      <c r="E7862" s="451">
        <v>32000</v>
      </c>
      <c r="F7862" s="630" t="s">
        <v>6323</v>
      </c>
      <c r="G7862" s="313" t="s">
        <v>6467</v>
      </c>
      <c r="H7862" s="634">
        <v>44804</v>
      </c>
      <c r="I7862" s="628">
        <f t="shared" si="103"/>
        <v>44804</v>
      </c>
      <c r="J7862" s="632"/>
    </row>
    <row r="7863" spans="1:10" s="243" customFormat="1">
      <c r="A7863" s="635" t="s">
        <v>2773</v>
      </c>
      <c r="B7863" s="415" t="s">
        <v>2725</v>
      </c>
      <c r="C7863" s="313" t="s">
        <v>2726</v>
      </c>
      <c r="D7863" s="629">
        <v>3164</v>
      </c>
      <c r="E7863" s="451">
        <v>30000</v>
      </c>
      <c r="F7863" s="630" t="s">
        <v>7032</v>
      </c>
      <c r="G7863" s="313" t="s">
        <v>6467</v>
      </c>
      <c r="H7863" s="634">
        <v>44804</v>
      </c>
      <c r="I7863" s="628">
        <f t="shared" si="103"/>
        <v>44804</v>
      </c>
      <c r="J7863" s="632"/>
    </row>
    <row r="7864" spans="1:10" s="243" customFormat="1" ht="23.25">
      <c r="A7864" s="635" t="s">
        <v>3967</v>
      </c>
      <c r="B7864" s="415" t="s">
        <v>2725</v>
      </c>
      <c r="C7864" s="313" t="s">
        <v>2726</v>
      </c>
      <c r="D7864" s="629">
        <v>3165</v>
      </c>
      <c r="E7864" s="451">
        <v>24000</v>
      </c>
      <c r="F7864" s="630" t="s">
        <v>3583</v>
      </c>
      <c r="G7864" s="313" t="s">
        <v>6467</v>
      </c>
      <c r="H7864" s="634">
        <v>44804</v>
      </c>
      <c r="I7864" s="628">
        <f t="shared" si="103"/>
        <v>44804</v>
      </c>
      <c r="J7864" s="632"/>
    </row>
    <row r="7865" spans="1:10" s="243" customFormat="1">
      <c r="A7865" s="635" t="s">
        <v>2767</v>
      </c>
      <c r="B7865" s="415" t="s">
        <v>2725</v>
      </c>
      <c r="C7865" s="313" t="s">
        <v>2726</v>
      </c>
      <c r="D7865" s="629">
        <v>3166</v>
      </c>
      <c r="E7865" s="451">
        <v>30000</v>
      </c>
      <c r="F7865" s="630" t="s">
        <v>6750</v>
      </c>
      <c r="G7865" s="313" t="s">
        <v>6467</v>
      </c>
      <c r="H7865" s="634">
        <v>44804</v>
      </c>
      <c r="I7865" s="628">
        <f t="shared" si="103"/>
        <v>44804</v>
      </c>
      <c r="J7865" s="632"/>
    </row>
    <row r="7866" spans="1:10" s="243" customFormat="1" ht="23.25">
      <c r="A7866" s="635" t="s">
        <v>2773</v>
      </c>
      <c r="B7866" s="415" t="s">
        <v>2725</v>
      </c>
      <c r="C7866" s="313" t="s">
        <v>2726</v>
      </c>
      <c r="D7866" s="629">
        <v>3167</v>
      </c>
      <c r="E7866" s="451">
        <v>33000</v>
      </c>
      <c r="F7866" s="630" t="s">
        <v>6756</v>
      </c>
      <c r="G7866" s="313" t="s">
        <v>6467</v>
      </c>
      <c r="H7866" s="634">
        <v>44804</v>
      </c>
      <c r="I7866" s="628">
        <f t="shared" si="103"/>
        <v>44804</v>
      </c>
      <c r="J7866" s="632"/>
    </row>
    <row r="7867" spans="1:10" s="243" customFormat="1">
      <c r="A7867" s="635" t="s">
        <v>2785</v>
      </c>
      <c r="B7867" s="415" t="s">
        <v>2725</v>
      </c>
      <c r="C7867" s="313" t="s">
        <v>2726</v>
      </c>
      <c r="D7867" s="629">
        <v>3168</v>
      </c>
      <c r="E7867" s="451">
        <v>22000</v>
      </c>
      <c r="F7867" s="630" t="s">
        <v>6754</v>
      </c>
      <c r="G7867" s="313" t="s">
        <v>6467</v>
      </c>
      <c r="H7867" s="634">
        <v>44804</v>
      </c>
      <c r="I7867" s="628">
        <f t="shared" si="103"/>
        <v>44804</v>
      </c>
      <c r="J7867" s="632"/>
    </row>
    <row r="7868" spans="1:10" s="243" customFormat="1">
      <c r="A7868" s="635" t="s">
        <v>2915</v>
      </c>
      <c r="B7868" s="415" t="s">
        <v>2725</v>
      </c>
      <c r="C7868" s="313" t="s">
        <v>2726</v>
      </c>
      <c r="D7868" s="629">
        <v>3169</v>
      </c>
      <c r="E7868" s="451">
        <v>27000</v>
      </c>
      <c r="F7868" s="630" t="s">
        <v>6688</v>
      </c>
      <c r="G7868" s="313" t="s">
        <v>6467</v>
      </c>
      <c r="H7868" s="634">
        <v>44804</v>
      </c>
      <c r="I7868" s="628">
        <f t="shared" si="103"/>
        <v>44804</v>
      </c>
      <c r="J7868" s="632"/>
    </row>
    <row r="7869" spans="1:10" s="243" customFormat="1">
      <c r="A7869" s="635" t="s">
        <v>2773</v>
      </c>
      <c r="B7869" s="415" t="s">
        <v>2725</v>
      </c>
      <c r="C7869" s="313" t="s">
        <v>2726</v>
      </c>
      <c r="D7869" s="629">
        <v>3170</v>
      </c>
      <c r="E7869" s="451">
        <v>36000</v>
      </c>
      <c r="F7869" s="630" t="s">
        <v>6655</v>
      </c>
      <c r="G7869" s="313" t="s">
        <v>6467</v>
      </c>
      <c r="H7869" s="634">
        <v>44804</v>
      </c>
      <c r="I7869" s="628">
        <f t="shared" si="103"/>
        <v>44804</v>
      </c>
      <c r="J7869" s="632"/>
    </row>
    <row r="7870" spans="1:10" s="243" customFormat="1">
      <c r="A7870" s="635" t="s">
        <v>6968</v>
      </c>
      <c r="B7870" s="415" t="s">
        <v>2725</v>
      </c>
      <c r="C7870" s="313" t="s">
        <v>2726</v>
      </c>
      <c r="D7870" s="629">
        <v>3171</v>
      </c>
      <c r="E7870" s="451">
        <v>36000</v>
      </c>
      <c r="F7870" s="630" t="s">
        <v>6277</v>
      </c>
      <c r="G7870" s="313" t="s">
        <v>6467</v>
      </c>
      <c r="H7870" s="634">
        <v>44804</v>
      </c>
      <c r="I7870" s="628">
        <f t="shared" si="103"/>
        <v>44804</v>
      </c>
      <c r="J7870" s="632"/>
    </row>
    <row r="7871" spans="1:10" s="243" customFormat="1">
      <c r="A7871" s="635" t="s">
        <v>3331</v>
      </c>
      <c r="B7871" s="415" t="s">
        <v>1632</v>
      </c>
      <c r="C7871" s="313" t="s">
        <v>2726</v>
      </c>
      <c r="D7871" s="629" t="s">
        <v>6420</v>
      </c>
      <c r="E7871" s="451">
        <v>432139.6</v>
      </c>
      <c r="F7871" s="630" t="s">
        <v>6817</v>
      </c>
      <c r="G7871" s="313" t="s">
        <v>6467</v>
      </c>
      <c r="H7871" s="634">
        <v>44804</v>
      </c>
      <c r="I7871" s="628">
        <f t="shared" si="103"/>
        <v>44804</v>
      </c>
      <c r="J7871" s="632"/>
    </row>
    <row r="7872" spans="1:10" s="243" customFormat="1">
      <c r="A7872" s="635" t="s">
        <v>2773</v>
      </c>
      <c r="B7872" s="415" t="s">
        <v>2725</v>
      </c>
      <c r="C7872" s="313" t="s">
        <v>2726</v>
      </c>
      <c r="D7872" s="629">
        <v>3173</v>
      </c>
      <c r="E7872" s="451">
        <v>24000</v>
      </c>
      <c r="F7872" s="630" t="s">
        <v>7033</v>
      </c>
      <c r="G7872" s="313" t="s">
        <v>6467</v>
      </c>
      <c r="H7872" s="634">
        <v>44804</v>
      </c>
      <c r="I7872" s="628">
        <f t="shared" si="103"/>
        <v>44804</v>
      </c>
      <c r="J7872" s="632"/>
    </row>
    <row r="7873" spans="1:10" s="243" customFormat="1">
      <c r="A7873" s="635" t="s">
        <v>2825</v>
      </c>
      <c r="B7873" s="415" t="s">
        <v>2725</v>
      </c>
      <c r="C7873" s="313" t="s">
        <v>2726</v>
      </c>
      <c r="D7873" s="629">
        <v>3174</v>
      </c>
      <c r="E7873" s="451">
        <v>36000</v>
      </c>
      <c r="F7873" s="630" t="s">
        <v>7034</v>
      </c>
      <c r="G7873" s="313" t="s">
        <v>6467</v>
      </c>
      <c r="H7873" s="634">
        <v>44804</v>
      </c>
      <c r="I7873" s="628">
        <f t="shared" si="103"/>
        <v>44804</v>
      </c>
      <c r="J7873" s="632"/>
    </row>
    <row r="7874" spans="1:10" s="243" customFormat="1">
      <c r="A7874" s="635" t="s">
        <v>2797</v>
      </c>
      <c r="B7874" s="415" t="s">
        <v>2725</v>
      </c>
      <c r="C7874" s="313" t="s">
        <v>2726</v>
      </c>
      <c r="D7874" s="629">
        <v>3175</v>
      </c>
      <c r="E7874" s="451">
        <v>20000</v>
      </c>
      <c r="F7874" s="630" t="s">
        <v>7035</v>
      </c>
      <c r="G7874" s="313" t="s">
        <v>6467</v>
      </c>
      <c r="H7874" s="634">
        <v>44804</v>
      </c>
      <c r="I7874" s="628">
        <f t="shared" si="103"/>
        <v>44804</v>
      </c>
      <c r="J7874" s="632"/>
    </row>
    <row r="7875" spans="1:10" s="243" customFormat="1" ht="23.25">
      <c r="A7875" s="635" t="s">
        <v>2784</v>
      </c>
      <c r="B7875" s="415" t="s">
        <v>2725</v>
      </c>
      <c r="C7875" s="313" t="s">
        <v>2726</v>
      </c>
      <c r="D7875" s="629">
        <v>3176</v>
      </c>
      <c r="E7875" s="451">
        <v>13400</v>
      </c>
      <c r="F7875" s="630" t="s">
        <v>3619</v>
      </c>
      <c r="G7875" s="313" t="s">
        <v>6467</v>
      </c>
      <c r="H7875" s="634">
        <v>44804</v>
      </c>
      <c r="I7875" s="628">
        <f t="shared" si="103"/>
        <v>44804</v>
      </c>
      <c r="J7875" s="632"/>
    </row>
    <row r="7876" spans="1:10" s="243" customFormat="1" ht="23.25">
      <c r="A7876" s="635" t="s">
        <v>3692</v>
      </c>
      <c r="B7876" s="415" t="s">
        <v>2725</v>
      </c>
      <c r="C7876" s="313" t="s">
        <v>2726</v>
      </c>
      <c r="D7876" s="629">
        <v>3177</v>
      </c>
      <c r="E7876" s="451">
        <v>10000</v>
      </c>
      <c r="F7876" s="630" t="s">
        <v>7036</v>
      </c>
      <c r="G7876" s="313" t="s">
        <v>6467</v>
      </c>
      <c r="H7876" s="634">
        <v>44804</v>
      </c>
      <c r="I7876" s="628">
        <f t="shared" si="103"/>
        <v>44804</v>
      </c>
      <c r="J7876" s="632"/>
    </row>
    <row r="7877" spans="1:10" s="243" customFormat="1">
      <c r="A7877" s="635" t="s">
        <v>2773</v>
      </c>
      <c r="B7877" s="415" t="s">
        <v>2725</v>
      </c>
      <c r="C7877" s="313" t="s">
        <v>2726</v>
      </c>
      <c r="D7877" s="629">
        <v>3178</v>
      </c>
      <c r="E7877" s="451">
        <v>32000</v>
      </c>
      <c r="F7877" s="630" t="s">
        <v>3476</v>
      </c>
      <c r="G7877" s="313" t="s">
        <v>6467</v>
      </c>
      <c r="H7877" s="634">
        <v>44805</v>
      </c>
      <c r="I7877" s="628">
        <f t="shared" si="103"/>
        <v>44805</v>
      </c>
      <c r="J7877" s="632"/>
    </row>
    <row r="7878" spans="1:10" s="243" customFormat="1">
      <c r="A7878" s="635" t="s">
        <v>2773</v>
      </c>
      <c r="B7878" s="415" t="s">
        <v>2725</v>
      </c>
      <c r="C7878" s="313" t="s">
        <v>2726</v>
      </c>
      <c r="D7878" s="629">
        <v>3179</v>
      </c>
      <c r="E7878" s="451">
        <v>20000</v>
      </c>
      <c r="F7878" s="630" t="s">
        <v>3200</v>
      </c>
      <c r="G7878" s="313" t="s">
        <v>6467</v>
      </c>
      <c r="H7878" s="634">
        <v>44805</v>
      </c>
      <c r="I7878" s="628">
        <f t="shared" ref="I7878:I7941" si="104">H7878+0</f>
        <v>44805</v>
      </c>
      <c r="J7878" s="632"/>
    </row>
    <row r="7879" spans="1:10" s="243" customFormat="1">
      <c r="A7879" s="635" t="s">
        <v>2828</v>
      </c>
      <c r="B7879" s="415" t="s">
        <v>2725</v>
      </c>
      <c r="C7879" s="313" t="s">
        <v>2726</v>
      </c>
      <c r="D7879" s="629">
        <v>3180</v>
      </c>
      <c r="E7879" s="451">
        <v>36000</v>
      </c>
      <c r="F7879" s="630" t="s">
        <v>7037</v>
      </c>
      <c r="G7879" s="313" t="s">
        <v>6467</v>
      </c>
      <c r="H7879" s="634">
        <v>44805</v>
      </c>
      <c r="I7879" s="628">
        <f t="shared" si="104"/>
        <v>44805</v>
      </c>
      <c r="J7879" s="632"/>
    </row>
    <row r="7880" spans="1:10" s="243" customFormat="1">
      <c r="A7880" s="635" t="s">
        <v>2767</v>
      </c>
      <c r="B7880" s="415" t="s">
        <v>2725</v>
      </c>
      <c r="C7880" s="313" t="s">
        <v>2726</v>
      </c>
      <c r="D7880" s="629">
        <v>3181</v>
      </c>
      <c r="E7880" s="451">
        <v>24000</v>
      </c>
      <c r="F7880" s="630" t="s">
        <v>4040</v>
      </c>
      <c r="G7880" s="313" t="s">
        <v>6467</v>
      </c>
      <c r="H7880" s="634">
        <v>44805</v>
      </c>
      <c r="I7880" s="628">
        <f t="shared" si="104"/>
        <v>44805</v>
      </c>
      <c r="J7880" s="632"/>
    </row>
    <row r="7881" spans="1:10" s="243" customFormat="1">
      <c r="A7881" s="635" t="s">
        <v>2773</v>
      </c>
      <c r="B7881" s="415" t="s">
        <v>2725</v>
      </c>
      <c r="C7881" s="313" t="s">
        <v>2726</v>
      </c>
      <c r="D7881" s="629">
        <v>3182</v>
      </c>
      <c r="E7881" s="451">
        <v>32000</v>
      </c>
      <c r="F7881" s="630" t="s">
        <v>3798</v>
      </c>
      <c r="G7881" s="313" t="s">
        <v>6467</v>
      </c>
      <c r="H7881" s="634">
        <v>44805</v>
      </c>
      <c r="I7881" s="628">
        <f t="shared" si="104"/>
        <v>44805</v>
      </c>
      <c r="J7881" s="632"/>
    </row>
    <row r="7882" spans="1:10" s="243" customFormat="1" ht="23.25">
      <c r="A7882" s="635" t="s">
        <v>3007</v>
      </c>
      <c r="B7882" s="415" t="s">
        <v>2725</v>
      </c>
      <c r="C7882" s="313" t="s">
        <v>2726</v>
      </c>
      <c r="D7882" s="629">
        <v>3183</v>
      </c>
      <c r="E7882" s="451">
        <v>28000</v>
      </c>
      <c r="F7882" s="630" t="s">
        <v>6476</v>
      </c>
      <c r="G7882" s="313" t="s">
        <v>6467</v>
      </c>
      <c r="H7882" s="634">
        <v>44805</v>
      </c>
      <c r="I7882" s="628">
        <f t="shared" si="104"/>
        <v>44805</v>
      </c>
      <c r="J7882" s="632"/>
    </row>
    <row r="7883" spans="1:10" s="243" customFormat="1">
      <c r="A7883" s="635" t="s">
        <v>2808</v>
      </c>
      <c r="B7883" s="415" t="s">
        <v>2725</v>
      </c>
      <c r="C7883" s="313" t="s">
        <v>2726</v>
      </c>
      <c r="D7883" s="629">
        <v>3184</v>
      </c>
      <c r="E7883" s="451">
        <v>36800</v>
      </c>
      <c r="F7883" s="630" t="s">
        <v>6768</v>
      </c>
      <c r="G7883" s="313" t="s">
        <v>6467</v>
      </c>
      <c r="H7883" s="634">
        <v>44805</v>
      </c>
      <c r="I7883" s="628">
        <f t="shared" si="104"/>
        <v>44805</v>
      </c>
      <c r="J7883" s="632"/>
    </row>
    <row r="7884" spans="1:10" s="243" customFormat="1">
      <c r="A7884" s="635" t="s">
        <v>2773</v>
      </c>
      <c r="B7884" s="415" t="s">
        <v>2725</v>
      </c>
      <c r="C7884" s="313" t="s">
        <v>2726</v>
      </c>
      <c r="D7884" s="629">
        <v>3185</v>
      </c>
      <c r="E7884" s="451">
        <v>32000</v>
      </c>
      <c r="F7884" s="630" t="s">
        <v>6489</v>
      </c>
      <c r="G7884" s="313" t="s">
        <v>6467</v>
      </c>
      <c r="H7884" s="634">
        <v>44805</v>
      </c>
      <c r="I7884" s="628">
        <f t="shared" si="104"/>
        <v>44805</v>
      </c>
      <c r="J7884" s="632"/>
    </row>
    <row r="7885" spans="1:10" s="243" customFormat="1">
      <c r="A7885" s="635" t="s">
        <v>6796</v>
      </c>
      <c r="B7885" s="415" t="s">
        <v>2725</v>
      </c>
      <c r="C7885" s="313" t="s">
        <v>2726</v>
      </c>
      <c r="D7885" s="629">
        <v>3186</v>
      </c>
      <c r="E7885" s="451">
        <v>36000</v>
      </c>
      <c r="F7885" s="630" t="s">
        <v>6797</v>
      </c>
      <c r="G7885" s="313" t="s">
        <v>6467</v>
      </c>
      <c r="H7885" s="634">
        <v>44805</v>
      </c>
      <c r="I7885" s="628">
        <f t="shared" si="104"/>
        <v>44805</v>
      </c>
      <c r="J7885" s="632"/>
    </row>
    <row r="7886" spans="1:10" s="243" customFormat="1">
      <c r="A7886" s="635" t="s">
        <v>3241</v>
      </c>
      <c r="B7886" s="415" t="s">
        <v>2725</v>
      </c>
      <c r="C7886" s="313" t="s">
        <v>2726</v>
      </c>
      <c r="D7886" s="629">
        <v>3187</v>
      </c>
      <c r="E7886" s="451">
        <v>24000</v>
      </c>
      <c r="F7886" s="630" t="s">
        <v>6811</v>
      </c>
      <c r="G7886" s="313" t="s">
        <v>6467</v>
      </c>
      <c r="H7886" s="634">
        <v>44805</v>
      </c>
      <c r="I7886" s="628">
        <f t="shared" si="104"/>
        <v>44805</v>
      </c>
      <c r="J7886" s="632"/>
    </row>
    <row r="7887" spans="1:10" s="243" customFormat="1">
      <c r="A7887" s="635" t="s">
        <v>2785</v>
      </c>
      <c r="B7887" s="415" t="s">
        <v>2725</v>
      </c>
      <c r="C7887" s="313" t="s">
        <v>2726</v>
      </c>
      <c r="D7887" s="629">
        <v>3188</v>
      </c>
      <c r="E7887" s="451">
        <v>16000</v>
      </c>
      <c r="F7887" s="630" t="s">
        <v>7038</v>
      </c>
      <c r="G7887" s="313" t="s">
        <v>6467</v>
      </c>
      <c r="H7887" s="634">
        <v>44805</v>
      </c>
      <c r="I7887" s="628">
        <f t="shared" si="104"/>
        <v>44805</v>
      </c>
      <c r="J7887" s="632"/>
    </row>
    <row r="7888" spans="1:10" s="243" customFormat="1" ht="23.25">
      <c r="A7888" s="635" t="s">
        <v>3007</v>
      </c>
      <c r="B7888" s="415" t="s">
        <v>2725</v>
      </c>
      <c r="C7888" s="313" t="s">
        <v>2726</v>
      </c>
      <c r="D7888" s="629">
        <v>3189</v>
      </c>
      <c r="E7888" s="451">
        <v>32000</v>
      </c>
      <c r="F7888" s="630" t="s">
        <v>3510</v>
      </c>
      <c r="G7888" s="313" t="s">
        <v>6467</v>
      </c>
      <c r="H7888" s="634">
        <v>44805</v>
      </c>
      <c r="I7888" s="628">
        <f t="shared" si="104"/>
        <v>44805</v>
      </c>
      <c r="J7888" s="632"/>
    </row>
    <row r="7889" spans="1:10" s="243" customFormat="1">
      <c r="A7889" s="635" t="s">
        <v>3674</v>
      </c>
      <c r="B7889" s="415" t="s">
        <v>2725</v>
      </c>
      <c r="C7889" s="313" t="s">
        <v>2726</v>
      </c>
      <c r="D7889" s="629">
        <v>3190</v>
      </c>
      <c r="E7889" s="451">
        <v>24000</v>
      </c>
      <c r="F7889" s="630" t="s">
        <v>6784</v>
      </c>
      <c r="G7889" s="313" t="s">
        <v>6467</v>
      </c>
      <c r="H7889" s="634">
        <v>44805</v>
      </c>
      <c r="I7889" s="628">
        <f t="shared" si="104"/>
        <v>44805</v>
      </c>
      <c r="J7889" s="632"/>
    </row>
    <row r="7890" spans="1:10" s="243" customFormat="1">
      <c r="A7890" s="635" t="s">
        <v>3402</v>
      </c>
      <c r="B7890" s="415" t="s">
        <v>2725</v>
      </c>
      <c r="C7890" s="313" t="s">
        <v>2726</v>
      </c>
      <c r="D7890" s="629">
        <v>3191</v>
      </c>
      <c r="E7890" s="451">
        <v>40000</v>
      </c>
      <c r="F7890" s="630" t="s">
        <v>7039</v>
      </c>
      <c r="G7890" s="313" t="s">
        <v>6467</v>
      </c>
      <c r="H7890" s="634">
        <v>44805</v>
      </c>
      <c r="I7890" s="628">
        <f t="shared" si="104"/>
        <v>44805</v>
      </c>
      <c r="J7890" s="632"/>
    </row>
    <row r="7891" spans="1:10" s="243" customFormat="1">
      <c r="A7891" s="635" t="s">
        <v>2773</v>
      </c>
      <c r="B7891" s="415" t="s">
        <v>2725</v>
      </c>
      <c r="C7891" s="313" t="s">
        <v>2726</v>
      </c>
      <c r="D7891" s="629">
        <v>3192</v>
      </c>
      <c r="E7891" s="451">
        <v>18000</v>
      </c>
      <c r="F7891" s="630" t="s">
        <v>6581</v>
      </c>
      <c r="G7891" s="313" t="s">
        <v>6467</v>
      </c>
      <c r="H7891" s="634">
        <v>44805</v>
      </c>
      <c r="I7891" s="628">
        <f t="shared" si="104"/>
        <v>44805</v>
      </c>
      <c r="J7891" s="632"/>
    </row>
    <row r="7892" spans="1:10" s="243" customFormat="1">
      <c r="A7892" s="635" t="s">
        <v>2785</v>
      </c>
      <c r="B7892" s="415" t="s">
        <v>2725</v>
      </c>
      <c r="C7892" s="313" t="s">
        <v>2726</v>
      </c>
      <c r="D7892" s="629">
        <v>3193</v>
      </c>
      <c r="E7892" s="451">
        <v>32000</v>
      </c>
      <c r="F7892" s="630" t="s">
        <v>6508</v>
      </c>
      <c r="G7892" s="313" t="s">
        <v>6467</v>
      </c>
      <c r="H7892" s="634">
        <v>44805</v>
      </c>
      <c r="I7892" s="628">
        <f t="shared" si="104"/>
        <v>44805</v>
      </c>
      <c r="J7892" s="632"/>
    </row>
    <row r="7893" spans="1:10" s="243" customFormat="1">
      <c r="A7893" s="635" t="s">
        <v>2789</v>
      </c>
      <c r="B7893" s="415" t="s">
        <v>2725</v>
      </c>
      <c r="C7893" s="313" t="s">
        <v>2726</v>
      </c>
      <c r="D7893" s="629">
        <v>3194</v>
      </c>
      <c r="E7893" s="451">
        <v>32000</v>
      </c>
      <c r="F7893" s="630" t="s">
        <v>6383</v>
      </c>
      <c r="G7893" s="313" t="s">
        <v>6467</v>
      </c>
      <c r="H7893" s="634">
        <v>44805</v>
      </c>
      <c r="I7893" s="628">
        <f t="shared" si="104"/>
        <v>44805</v>
      </c>
      <c r="J7893" s="632"/>
    </row>
    <row r="7894" spans="1:10" s="243" customFormat="1">
      <c r="A7894" s="635" t="s">
        <v>2891</v>
      </c>
      <c r="B7894" s="415" t="s">
        <v>2725</v>
      </c>
      <c r="C7894" s="313" t="s">
        <v>2726</v>
      </c>
      <c r="D7894" s="629">
        <v>3195</v>
      </c>
      <c r="E7894" s="451">
        <v>24000</v>
      </c>
      <c r="F7894" s="630" t="s">
        <v>3954</v>
      </c>
      <c r="G7894" s="313" t="s">
        <v>6467</v>
      </c>
      <c r="H7894" s="634">
        <v>44805</v>
      </c>
      <c r="I7894" s="628">
        <f t="shared" si="104"/>
        <v>44805</v>
      </c>
      <c r="J7894" s="632"/>
    </row>
    <row r="7895" spans="1:10" s="243" customFormat="1">
      <c r="A7895" s="635" t="s">
        <v>2891</v>
      </c>
      <c r="B7895" s="415" t="s">
        <v>2725</v>
      </c>
      <c r="C7895" s="313" t="s">
        <v>2726</v>
      </c>
      <c r="D7895" s="629">
        <v>3196</v>
      </c>
      <c r="E7895" s="451">
        <v>40000</v>
      </c>
      <c r="F7895" s="630" t="s">
        <v>7040</v>
      </c>
      <c r="G7895" s="313" t="s">
        <v>6467</v>
      </c>
      <c r="H7895" s="634">
        <v>44805</v>
      </c>
      <c r="I7895" s="628">
        <f t="shared" si="104"/>
        <v>44805</v>
      </c>
      <c r="J7895" s="632"/>
    </row>
    <row r="7896" spans="1:10" s="243" customFormat="1">
      <c r="A7896" s="635" t="s">
        <v>2791</v>
      </c>
      <c r="B7896" s="415" t="s">
        <v>2725</v>
      </c>
      <c r="C7896" s="313" t="s">
        <v>2726</v>
      </c>
      <c r="D7896" s="629">
        <v>3197</v>
      </c>
      <c r="E7896" s="451">
        <v>20000</v>
      </c>
      <c r="F7896" s="630" t="s">
        <v>6799</v>
      </c>
      <c r="G7896" s="313" t="s">
        <v>6467</v>
      </c>
      <c r="H7896" s="634">
        <v>44805</v>
      </c>
      <c r="I7896" s="628">
        <f t="shared" si="104"/>
        <v>44805</v>
      </c>
      <c r="J7896" s="632"/>
    </row>
    <row r="7897" spans="1:10" s="243" customFormat="1">
      <c r="A7897" s="635" t="s">
        <v>3307</v>
      </c>
      <c r="B7897" s="415" t="s">
        <v>2725</v>
      </c>
      <c r="C7897" s="313" t="s">
        <v>2726</v>
      </c>
      <c r="D7897" s="629">
        <v>3198</v>
      </c>
      <c r="E7897" s="451">
        <v>20000</v>
      </c>
      <c r="F7897" s="630" t="s">
        <v>7041</v>
      </c>
      <c r="G7897" s="313" t="s">
        <v>6467</v>
      </c>
      <c r="H7897" s="634">
        <v>44805</v>
      </c>
      <c r="I7897" s="628">
        <f t="shared" si="104"/>
        <v>44805</v>
      </c>
      <c r="J7897" s="632"/>
    </row>
    <row r="7898" spans="1:10" s="243" customFormat="1">
      <c r="A7898" s="635" t="s">
        <v>6974</v>
      </c>
      <c r="B7898" s="415" t="s">
        <v>2725</v>
      </c>
      <c r="C7898" s="313" t="s">
        <v>2726</v>
      </c>
      <c r="D7898" s="629">
        <v>3199</v>
      </c>
      <c r="E7898" s="451">
        <v>14000</v>
      </c>
      <c r="F7898" s="630" t="s">
        <v>7042</v>
      </c>
      <c r="G7898" s="313" t="s">
        <v>6467</v>
      </c>
      <c r="H7898" s="634">
        <v>44805</v>
      </c>
      <c r="I7898" s="628">
        <f t="shared" si="104"/>
        <v>44805</v>
      </c>
      <c r="J7898" s="632"/>
    </row>
    <row r="7899" spans="1:10" s="243" customFormat="1">
      <c r="A7899" s="635" t="s">
        <v>6916</v>
      </c>
      <c r="B7899" s="415" t="s">
        <v>2725</v>
      </c>
      <c r="C7899" s="313" t="s">
        <v>2726</v>
      </c>
      <c r="D7899" s="629">
        <v>3200</v>
      </c>
      <c r="E7899" s="451">
        <v>32000</v>
      </c>
      <c r="F7899" s="630" t="s">
        <v>3105</v>
      </c>
      <c r="G7899" s="313" t="s">
        <v>6467</v>
      </c>
      <c r="H7899" s="634">
        <v>44805</v>
      </c>
      <c r="I7899" s="628">
        <f t="shared" si="104"/>
        <v>44805</v>
      </c>
      <c r="J7899" s="632"/>
    </row>
    <row r="7900" spans="1:10" s="243" customFormat="1">
      <c r="A7900" s="635" t="s">
        <v>6974</v>
      </c>
      <c r="B7900" s="415" t="s">
        <v>2725</v>
      </c>
      <c r="C7900" s="313" t="s">
        <v>2726</v>
      </c>
      <c r="D7900" s="629">
        <v>3201</v>
      </c>
      <c r="E7900" s="451">
        <v>10000</v>
      </c>
      <c r="F7900" s="630" t="s">
        <v>2765</v>
      </c>
      <c r="G7900" s="313" t="s">
        <v>6467</v>
      </c>
      <c r="H7900" s="634">
        <v>44805</v>
      </c>
      <c r="I7900" s="628">
        <f t="shared" si="104"/>
        <v>44805</v>
      </c>
      <c r="J7900" s="632"/>
    </row>
    <row r="7901" spans="1:10" s="243" customFormat="1">
      <c r="A7901" s="635" t="s">
        <v>6974</v>
      </c>
      <c r="B7901" s="415" t="s">
        <v>2725</v>
      </c>
      <c r="C7901" s="313" t="s">
        <v>2726</v>
      </c>
      <c r="D7901" s="629">
        <v>3202</v>
      </c>
      <c r="E7901" s="451">
        <v>20000</v>
      </c>
      <c r="F7901" s="630" t="s">
        <v>7043</v>
      </c>
      <c r="G7901" s="313" t="s">
        <v>6467</v>
      </c>
      <c r="H7901" s="634">
        <v>44805</v>
      </c>
      <c r="I7901" s="628">
        <f t="shared" si="104"/>
        <v>44805</v>
      </c>
      <c r="J7901" s="632"/>
    </row>
    <row r="7902" spans="1:10" s="243" customFormat="1">
      <c r="A7902" s="635" t="s">
        <v>6974</v>
      </c>
      <c r="B7902" s="415" t="s">
        <v>2725</v>
      </c>
      <c r="C7902" s="313" t="s">
        <v>2726</v>
      </c>
      <c r="D7902" s="629">
        <v>3203</v>
      </c>
      <c r="E7902" s="451">
        <v>20000</v>
      </c>
      <c r="F7902" s="630" t="s">
        <v>7044</v>
      </c>
      <c r="G7902" s="313" t="s">
        <v>6467</v>
      </c>
      <c r="H7902" s="634">
        <v>44805</v>
      </c>
      <c r="I7902" s="628">
        <f t="shared" si="104"/>
        <v>44805</v>
      </c>
      <c r="J7902" s="632"/>
    </row>
    <row r="7903" spans="1:10" s="243" customFormat="1">
      <c r="A7903" s="635" t="s">
        <v>6257</v>
      </c>
      <c r="B7903" s="415" t="s">
        <v>2725</v>
      </c>
      <c r="C7903" s="313" t="s">
        <v>2726</v>
      </c>
      <c r="D7903" s="629">
        <v>3204</v>
      </c>
      <c r="E7903" s="451">
        <v>12000</v>
      </c>
      <c r="F7903" s="630" t="s">
        <v>7045</v>
      </c>
      <c r="G7903" s="313" t="s">
        <v>6467</v>
      </c>
      <c r="H7903" s="634">
        <v>44805</v>
      </c>
      <c r="I7903" s="628">
        <f t="shared" si="104"/>
        <v>44805</v>
      </c>
      <c r="J7903" s="632"/>
    </row>
    <row r="7904" spans="1:10" s="243" customFormat="1">
      <c r="A7904" s="635" t="s">
        <v>3341</v>
      </c>
      <c r="B7904" s="415" t="s">
        <v>2725</v>
      </c>
      <c r="C7904" s="313" t="s">
        <v>2726</v>
      </c>
      <c r="D7904" s="629">
        <v>3205</v>
      </c>
      <c r="E7904" s="451">
        <v>32000</v>
      </c>
      <c r="F7904" s="630" t="s">
        <v>7046</v>
      </c>
      <c r="G7904" s="313" t="s">
        <v>6467</v>
      </c>
      <c r="H7904" s="634">
        <v>44805</v>
      </c>
      <c r="I7904" s="628">
        <f t="shared" si="104"/>
        <v>44805</v>
      </c>
      <c r="J7904" s="632"/>
    </row>
    <row r="7905" spans="1:10" s="243" customFormat="1">
      <c r="A7905" s="635" t="s">
        <v>3341</v>
      </c>
      <c r="B7905" s="415" t="s">
        <v>2725</v>
      </c>
      <c r="C7905" s="313" t="s">
        <v>2726</v>
      </c>
      <c r="D7905" s="629">
        <v>3206</v>
      </c>
      <c r="E7905" s="451">
        <v>32000</v>
      </c>
      <c r="F7905" s="630" t="s">
        <v>6641</v>
      </c>
      <c r="G7905" s="313" t="s">
        <v>6467</v>
      </c>
      <c r="H7905" s="634">
        <v>44805</v>
      </c>
      <c r="I7905" s="628">
        <f t="shared" si="104"/>
        <v>44805</v>
      </c>
      <c r="J7905" s="632"/>
    </row>
    <row r="7906" spans="1:10" s="243" customFormat="1">
      <c r="A7906" s="635" t="s">
        <v>6974</v>
      </c>
      <c r="B7906" s="415" t="s">
        <v>2725</v>
      </c>
      <c r="C7906" s="313" t="s">
        <v>2726</v>
      </c>
      <c r="D7906" s="629">
        <v>3207</v>
      </c>
      <c r="E7906" s="451">
        <v>20000</v>
      </c>
      <c r="F7906" s="630" t="s">
        <v>7047</v>
      </c>
      <c r="G7906" s="313" t="s">
        <v>6467</v>
      </c>
      <c r="H7906" s="634">
        <v>44805</v>
      </c>
      <c r="I7906" s="628">
        <f t="shared" si="104"/>
        <v>44805</v>
      </c>
      <c r="J7906" s="632"/>
    </row>
    <row r="7907" spans="1:10" s="243" customFormat="1">
      <c r="A7907" s="635" t="s">
        <v>2954</v>
      </c>
      <c r="B7907" s="415" t="s">
        <v>2725</v>
      </c>
      <c r="C7907" s="313" t="s">
        <v>2726</v>
      </c>
      <c r="D7907" s="629">
        <v>3208</v>
      </c>
      <c r="E7907" s="451">
        <v>20000</v>
      </c>
      <c r="F7907" s="630" t="s">
        <v>6264</v>
      </c>
      <c r="G7907" s="313" t="s">
        <v>6467</v>
      </c>
      <c r="H7907" s="634">
        <v>44805</v>
      </c>
      <c r="I7907" s="628">
        <f t="shared" si="104"/>
        <v>44805</v>
      </c>
      <c r="J7907" s="632"/>
    </row>
    <row r="7908" spans="1:10" s="243" customFormat="1">
      <c r="A7908" s="635" t="s">
        <v>6974</v>
      </c>
      <c r="B7908" s="415" t="s">
        <v>2725</v>
      </c>
      <c r="C7908" s="313" t="s">
        <v>2726</v>
      </c>
      <c r="D7908" s="629">
        <v>3209</v>
      </c>
      <c r="E7908" s="451">
        <v>20000</v>
      </c>
      <c r="F7908" s="630" t="s">
        <v>7048</v>
      </c>
      <c r="G7908" s="313" t="s">
        <v>6467</v>
      </c>
      <c r="H7908" s="634">
        <v>44805</v>
      </c>
      <c r="I7908" s="628">
        <f t="shared" si="104"/>
        <v>44805</v>
      </c>
      <c r="J7908" s="632"/>
    </row>
    <row r="7909" spans="1:10" s="243" customFormat="1">
      <c r="A7909" s="635" t="s">
        <v>6974</v>
      </c>
      <c r="B7909" s="415" t="s">
        <v>2725</v>
      </c>
      <c r="C7909" s="313" t="s">
        <v>2726</v>
      </c>
      <c r="D7909" s="629">
        <v>3210</v>
      </c>
      <c r="E7909" s="451">
        <v>20000</v>
      </c>
      <c r="F7909" s="630" t="s">
        <v>7049</v>
      </c>
      <c r="G7909" s="313" t="s">
        <v>6467</v>
      </c>
      <c r="H7909" s="634">
        <v>44805</v>
      </c>
      <c r="I7909" s="628">
        <f t="shared" si="104"/>
        <v>44805</v>
      </c>
      <c r="J7909" s="632"/>
    </row>
    <row r="7910" spans="1:10" s="243" customFormat="1">
      <c r="A7910" s="635" t="s">
        <v>6974</v>
      </c>
      <c r="B7910" s="415" t="s">
        <v>2725</v>
      </c>
      <c r="C7910" s="313" t="s">
        <v>2726</v>
      </c>
      <c r="D7910" s="629">
        <v>3211</v>
      </c>
      <c r="E7910" s="451">
        <v>20000</v>
      </c>
      <c r="F7910" s="630" t="s">
        <v>7050</v>
      </c>
      <c r="G7910" s="313" t="s">
        <v>6467</v>
      </c>
      <c r="H7910" s="634">
        <v>44805</v>
      </c>
      <c r="I7910" s="628">
        <f t="shared" si="104"/>
        <v>44805</v>
      </c>
      <c r="J7910" s="632"/>
    </row>
    <row r="7911" spans="1:10" s="243" customFormat="1">
      <c r="A7911" s="635" t="s">
        <v>6974</v>
      </c>
      <c r="B7911" s="415" t="s">
        <v>2725</v>
      </c>
      <c r="C7911" s="313" t="s">
        <v>2726</v>
      </c>
      <c r="D7911" s="629">
        <v>3212</v>
      </c>
      <c r="E7911" s="451">
        <v>20000</v>
      </c>
      <c r="F7911" s="630" t="s">
        <v>7051</v>
      </c>
      <c r="G7911" s="313" t="s">
        <v>6467</v>
      </c>
      <c r="H7911" s="634">
        <v>44805</v>
      </c>
      <c r="I7911" s="628">
        <f t="shared" si="104"/>
        <v>44805</v>
      </c>
      <c r="J7911" s="632"/>
    </row>
    <row r="7912" spans="1:10" s="243" customFormat="1">
      <c r="A7912" s="635" t="s">
        <v>6974</v>
      </c>
      <c r="B7912" s="415" t="s">
        <v>2725</v>
      </c>
      <c r="C7912" s="313" t="s">
        <v>2726</v>
      </c>
      <c r="D7912" s="629">
        <v>3213</v>
      </c>
      <c r="E7912" s="451">
        <v>20000</v>
      </c>
      <c r="F7912" s="630" t="s">
        <v>7052</v>
      </c>
      <c r="G7912" s="313" t="s">
        <v>6467</v>
      </c>
      <c r="H7912" s="634">
        <v>44805</v>
      </c>
      <c r="I7912" s="628">
        <f t="shared" si="104"/>
        <v>44805</v>
      </c>
      <c r="J7912" s="632"/>
    </row>
    <row r="7913" spans="1:10" s="243" customFormat="1">
      <c r="A7913" s="635" t="s">
        <v>6974</v>
      </c>
      <c r="B7913" s="415" t="s">
        <v>2725</v>
      </c>
      <c r="C7913" s="313" t="s">
        <v>2726</v>
      </c>
      <c r="D7913" s="629">
        <v>3214</v>
      </c>
      <c r="E7913" s="451">
        <v>20000</v>
      </c>
      <c r="F7913" s="630" t="s">
        <v>7053</v>
      </c>
      <c r="G7913" s="313" t="s">
        <v>6467</v>
      </c>
      <c r="H7913" s="634">
        <v>44805</v>
      </c>
      <c r="I7913" s="628">
        <f t="shared" si="104"/>
        <v>44805</v>
      </c>
      <c r="J7913" s="632"/>
    </row>
    <row r="7914" spans="1:10" s="243" customFormat="1">
      <c r="A7914" s="635" t="s">
        <v>2766</v>
      </c>
      <c r="B7914" s="415" t="s">
        <v>2725</v>
      </c>
      <c r="C7914" s="313" t="s">
        <v>2726</v>
      </c>
      <c r="D7914" s="629">
        <v>3215</v>
      </c>
      <c r="E7914" s="451">
        <v>20000</v>
      </c>
      <c r="F7914" s="630" t="s">
        <v>7054</v>
      </c>
      <c r="G7914" s="313" t="s">
        <v>6467</v>
      </c>
      <c r="H7914" s="634">
        <v>44805</v>
      </c>
      <c r="I7914" s="628">
        <f t="shared" si="104"/>
        <v>44805</v>
      </c>
      <c r="J7914" s="632"/>
    </row>
    <row r="7915" spans="1:10" s="243" customFormat="1">
      <c r="A7915" s="635" t="s">
        <v>6974</v>
      </c>
      <c r="B7915" s="415" t="s">
        <v>2725</v>
      </c>
      <c r="C7915" s="313" t="s">
        <v>2726</v>
      </c>
      <c r="D7915" s="629">
        <v>3216</v>
      </c>
      <c r="E7915" s="451">
        <v>20000</v>
      </c>
      <c r="F7915" s="630" t="s">
        <v>7055</v>
      </c>
      <c r="G7915" s="313" t="s">
        <v>6467</v>
      </c>
      <c r="H7915" s="634">
        <v>44805</v>
      </c>
      <c r="I7915" s="628">
        <f t="shared" si="104"/>
        <v>44805</v>
      </c>
      <c r="J7915" s="632"/>
    </row>
    <row r="7916" spans="1:10" s="243" customFormat="1" ht="23.25">
      <c r="A7916" s="635" t="s">
        <v>2860</v>
      </c>
      <c r="B7916" s="415" t="s">
        <v>2725</v>
      </c>
      <c r="C7916" s="313" t="s">
        <v>2726</v>
      </c>
      <c r="D7916" s="629">
        <v>3217</v>
      </c>
      <c r="E7916" s="451">
        <v>20000</v>
      </c>
      <c r="F7916" s="630" t="s">
        <v>6439</v>
      </c>
      <c r="G7916" s="313" t="s">
        <v>6467</v>
      </c>
      <c r="H7916" s="634">
        <v>44805</v>
      </c>
      <c r="I7916" s="628">
        <f t="shared" si="104"/>
        <v>44805</v>
      </c>
      <c r="J7916" s="632"/>
    </row>
    <row r="7917" spans="1:10" s="243" customFormat="1" ht="23.25">
      <c r="A7917" s="635" t="s">
        <v>2834</v>
      </c>
      <c r="B7917" s="415" t="s">
        <v>2725</v>
      </c>
      <c r="C7917" s="313" t="s">
        <v>2726</v>
      </c>
      <c r="D7917" s="629">
        <v>3218</v>
      </c>
      <c r="E7917" s="451">
        <v>16000</v>
      </c>
      <c r="F7917" s="630" t="s">
        <v>3182</v>
      </c>
      <c r="G7917" s="313" t="s">
        <v>6467</v>
      </c>
      <c r="H7917" s="634">
        <v>44805</v>
      </c>
      <c r="I7917" s="628">
        <f t="shared" si="104"/>
        <v>44805</v>
      </c>
      <c r="J7917" s="632"/>
    </row>
    <row r="7918" spans="1:10" s="243" customFormat="1" ht="23.25">
      <c r="A7918" s="635" t="s">
        <v>2834</v>
      </c>
      <c r="B7918" s="415" t="s">
        <v>2725</v>
      </c>
      <c r="C7918" s="313" t="s">
        <v>2726</v>
      </c>
      <c r="D7918" s="629">
        <v>3219</v>
      </c>
      <c r="E7918" s="451">
        <v>16000</v>
      </c>
      <c r="F7918" s="630" t="s">
        <v>6747</v>
      </c>
      <c r="G7918" s="313" t="s">
        <v>6467</v>
      </c>
      <c r="H7918" s="634">
        <v>44805</v>
      </c>
      <c r="I7918" s="628">
        <f t="shared" si="104"/>
        <v>44805</v>
      </c>
      <c r="J7918" s="632"/>
    </row>
    <row r="7919" spans="1:10" s="243" customFormat="1" ht="23.25">
      <c r="A7919" s="635" t="s">
        <v>2834</v>
      </c>
      <c r="B7919" s="415" t="s">
        <v>2725</v>
      </c>
      <c r="C7919" s="313" t="s">
        <v>2726</v>
      </c>
      <c r="D7919" s="629">
        <v>3220</v>
      </c>
      <c r="E7919" s="451">
        <v>16000</v>
      </c>
      <c r="F7919" s="630" t="s">
        <v>3033</v>
      </c>
      <c r="G7919" s="313" t="s">
        <v>6467</v>
      </c>
      <c r="H7919" s="634">
        <v>44805</v>
      </c>
      <c r="I7919" s="628">
        <f t="shared" si="104"/>
        <v>44805</v>
      </c>
      <c r="J7919" s="632"/>
    </row>
    <row r="7920" spans="1:10" s="243" customFormat="1">
      <c r="A7920" s="635" t="s">
        <v>2911</v>
      </c>
      <c r="B7920" s="415" t="s">
        <v>2725</v>
      </c>
      <c r="C7920" s="313" t="s">
        <v>2726</v>
      </c>
      <c r="D7920" s="629">
        <v>3221</v>
      </c>
      <c r="E7920" s="451">
        <v>16000</v>
      </c>
      <c r="F7920" s="630" t="s">
        <v>7056</v>
      </c>
      <c r="G7920" s="313" t="s">
        <v>6467</v>
      </c>
      <c r="H7920" s="634">
        <v>44805</v>
      </c>
      <c r="I7920" s="628">
        <f t="shared" si="104"/>
        <v>44805</v>
      </c>
      <c r="J7920" s="632"/>
    </row>
    <row r="7921" spans="1:10" s="243" customFormat="1">
      <c r="A7921" s="635" t="s">
        <v>2785</v>
      </c>
      <c r="B7921" s="415" t="s">
        <v>2725</v>
      </c>
      <c r="C7921" s="313" t="s">
        <v>2726</v>
      </c>
      <c r="D7921" s="629">
        <v>3222</v>
      </c>
      <c r="E7921" s="451">
        <v>6000</v>
      </c>
      <c r="F7921" s="630" t="s">
        <v>6659</v>
      </c>
      <c r="G7921" s="313" t="s">
        <v>6467</v>
      </c>
      <c r="H7921" s="634">
        <v>44805</v>
      </c>
      <c r="I7921" s="628">
        <f t="shared" si="104"/>
        <v>44805</v>
      </c>
      <c r="J7921" s="632"/>
    </row>
    <row r="7922" spans="1:10" s="243" customFormat="1" ht="23.25">
      <c r="A7922" s="635" t="s">
        <v>6916</v>
      </c>
      <c r="B7922" s="415" t="s">
        <v>2725</v>
      </c>
      <c r="C7922" s="313" t="s">
        <v>2726</v>
      </c>
      <c r="D7922" s="629">
        <v>3223</v>
      </c>
      <c r="E7922" s="451">
        <v>20000</v>
      </c>
      <c r="F7922" s="630" t="s">
        <v>3805</v>
      </c>
      <c r="G7922" s="313" t="s">
        <v>6467</v>
      </c>
      <c r="H7922" s="634">
        <v>44805</v>
      </c>
      <c r="I7922" s="628">
        <f t="shared" si="104"/>
        <v>44805</v>
      </c>
      <c r="J7922" s="632"/>
    </row>
    <row r="7923" spans="1:10" s="243" customFormat="1">
      <c r="A7923" s="635" t="s">
        <v>2766</v>
      </c>
      <c r="B7923" s="415" t="s">
        <v>2725</v>
      </c>
      <c r="C7923" s="313" t="s">
        <v>2726</v>
      </c>
      <c r="D7923" s="629">
        <v>3224</v>
      </c>
      <c r="E7923" s="451">
        <v>20000</v>
      </c>
      <c r="F7923" s="630" t="s">
        <v>3061</v>
      </c>
      <c r="G7923" s="313" t="s">
        <v>6467</v>
      </c>
      <c r="H7923" s="634">
        <v>44805</v>
      </c>
      <c r="I7923" s="628">
        <f t="shared" si="104"/>
        <v>44805</v>
      </c>
      <c r="J7923" s="632"/>
    </row>
    <row r="7924" spans="1:10" s="243" customFormat="1">
      <c r="A7924" s="635" t="s">
        <v>2939</v>
      </c>
      <c r="B7924" s="415" t="s">
        <v>2725</v>
      </c>
      <c r="C7924" s="313" t="s">
        <v>2726</v>
      </c>
      <c r="D7924" s="629">
        <v>3225</v>
      </c>
      <c r="E7924" s="451">
        <v>7000</v>
      </c>
      <c r="F7924" s="630" t="s">
        <v>3320</v>
      </c>
      <c r="G7924" s="313" t="s">
        <v>6467</v>
      </c>
      <c r="H7924" s="634">
        <v>44806</v>
      </c>
      <c r="I7924" s="628">
        <f t="shared" si="104"/>
        <v>44806</v>
      </c>
      <c r="J7924" s="632"/>
    </row>
    <row r="7925" spans="1:10" s="243" customFormat="1">
      <c r="A7925" s="635" t="s">
        <v>2735</v>
      </c>
      <c r="B7925" s="415" t="s">
        <v>2725</v>
      </c>
      <c r="C7925" s="313" t="s">
        <v>2726</v>
      </c>
      <c r="D7925" s="629">
        <v>3226</v>
      </c>
      <c r="E7925" s="451">
        <v>11000</v>
      </c>
      <c r="F7925" s="630" t="s">
        <v>6709</v>
      </c>
      <c r="G7925" s="313" t="s">
        <v>6467</v>
      </c>
      <c r="H7925" s="634">
        <v>44806</v>
      </c>
      <c r="I7925" s="628">
        <f t="shared" si="104"/>
        <v>44806</v>
      </c>
      <c r="J7925" s="632"/>
    </row>
    <row r="7926" spans="1:10" s="243" customFormat="1">
      <c r="A7926" s="635" t="s">
        <v>2939</v>
      </c>
      <c r="B7926" s="415" t="s">
        <v>2725</v>
      </c>
      <c r="C7926" s="313" t="s">
        <v>2726</v>
      </c>
      <c r="D7926" s="629">
        <v>3227</v>
      </c>
      <c r="E7926" s="451">
        <v>7000</v>
      </c>
      <c r="F7926" s="630" t="s">
        <v>3366</v>
      </c>
      <c r="G7926" s="313" t="s">
        <v>6467</v>
      </c>
      <c r="H7926" s="634">
        <v>44806</v>
      </c>
      <c r="I7926" s="628">
        <f t="shared" si="104"/>
        <v>44806</v>
      </c>
      <c r="J7926" s="632"/>
    </row>
    <row r="7927" spans="1:10" s="243" customFormat="1">
      <c r="A7927" s="635" t="s">
        <v>2767</v>
      </c>
      <c r="B7927" s="415" t="s">
        <v>2725</v>
      </c>
      <c r="C7927" s="313" t="s">
        <v>2726</v>
      </c>
      <c r="D7927" s="629">
        <v>3228</v>
      </c>
      <c r="E7927" s="451">
        <v>30000</v>
      </c>
      <c r="F7927" s="630" t="s">
        <v>3055</v>
      </c>
      <c r="G7927" s="313" t="s">
        <v>6467</v>
      </c>
      <c r="H7927" s="634">
        <v>44806</v>
      </c>
      <c r="I7927" s="628">
        <f t="shared" si="104"/>
        <v>44806</v>
      </c>
      <c r="J7927" s="632"/>
    </row>
    <row r="7928" spans="1:10" s="243" customFormat="1">
      <c r="A7928" s="635" t="s">
        <v>2785</v>
      </c>
      <c r="B7928" s="415" t="s">
        <v>2725</v>
      </c>
      <c r="C7928" s="313" t="s">
        <v>2726</v>
      </c>
      <c r="D7928" s="629">
        <v>3229</v>
      </c>
      <c r="E7928" s="451">
        <v>9000</v>
      </c>
      <c r="F7928" s="630" t="s">
        <v>3862</v>
      </c>
      <c r="G7928" s="313" t="s">
        <v>6467</v>
      </c>
      <c r="H7928" s="634">
        <v>44806</v>
      </c>
      <c r="I7928" s="628">
        <f t="shared" si="104"/>
        <v>44806</v>
      </c>
      <c r="J7928" s="632"/>
    </row>
    <row r="7929" spans="1:10" s="243" customFormat="1">
      <c r="A7929" s="635" t="s">
        <v>2939</v>
      </c>
      <c r="B7929" s="415" t="s">
        <v>2725</v>
      </c>
      <c r="C7929" s="313" t="s">
        <v>2726</v>
      </c>
      <c r="D7929" s="629">
        <v>3230</v>
      </c>
      <c r="E7929" s="451">
        <v>12000</v>
      </c>
      <c r="F7929" s="630" t="s">
        <v>7057</v>
      </c>
      <c r="G7929" s="313" t="s">
        <v>6467</v>
      </c>
      <c r="H7929" s="634">
        <v>44806</v>
      </c>
      <c r="I7929" s="628">
        <f t="shared" si="104"/>
        <v>44806</v>
      </c>
      <c r="J7929" s="632"/>
    </row>
    <row r="7930" spans="1:10" s="243" customFormat="1">
      <c r="A7930" s="635" t="s">
        <v>6974</v>
      </c>
      <c r="B7930" s="415" t="s">
        <v>2725</v>
      </c>
      <c r="C7930" s="313" t="s">
        <v>2726</v>
      </c>
      <c r="D7930" s="629">
        <v>3231</v>
      </c>
      <c r="E7930" s="451">
        <v>20000</v>
      </c>
      <c r="F7930" s="630" t="s">
        <v>7058</v>
      </c>
      <c r="G7930" s="313" t="s">
        <v>6467</v>
      </c>
      <c r="H7930" s="634">
        <v>44806</v>
      </c>
      <c r="I7930" s="628">
        <f t="shared" si="104"/>
        <v>44806</v>
      </c>
      <c r="J7930" s="632"/>
    </row>
    <row r="7931" spans="1:10" s="243" customFormat="1">
      <c r="A7931" s="635" t="s">
        <v>2818</v>
      </c>
      <c r="B7931" s="415" t="s">
        <v>2725</v>
      </c>
      <c r="C7931" s="313" t="s">
        <v>2726</v>
      </c>
      <c r="D7931" s="629">
        <v>3232</v>
      </c>
      <c r="E7931" s="451">
        <v>20000</v>
      </c>
      <c r="F7931" s="630" t="s">
        <v>7059</v>
      </c>
      <c r="G7931" s="313" t="s">
        <v>6467</v>
      </c>
      <c r="H7931" s="634">
        <v>44806</v>
      </c>
      <c r="I7931" s="628">
        <f t="shared" si="104"/>
        <v>44806</v>
      </c>
      <c r="J7931" s="632"/>
    </row>
    <row r="7932" spans="1:10" s="243" customFormat="1">
      <c r="A7932" s="635" t="s">
        <v>6974</v>
      </c>
      <c r="B7932" s="415" t="s">
        <v>2725</v>
      </c>
      <c r="C7932" s="313" t="s">
        <v>2726</v>
      </c>
      <c r="D7932" s="629">
        <v>3233</v>
      </c>
      <c r="E7932" s="451">
        <v>20000</v>
      </c>
      <c r="F7932" s="630" t="s">
        <v>7060</v>
      </c>
      <c r="G7932" s="313" t="s">
        <v>6467</v>
      </c>
      <c r="H7932" s="634">
        <v>44806</v>
      </c>
      <c r="I7932" s="628">
        <f t="shared" si="104"/>
        <v>44806</v>
      </c>
      <c r="J7932" s="632"/>
    </row>
    <row r="7933" spans="1:10" s="243" customFormat="1">
      <c r="A7933" s="635" t="s">
        <v>6809</v>
      </c>
      <c r="B7933" s="415" t="s">
        <v>2725</v>
      </c>
      <c r="C7933" s="313" t="s">
        <v>2726</v>
      </c>
      <c r="D7933" s="629">
        <v>3235</v>
      </c>
      <c r="E7933" s="451">
        <v>9500</v>
      </c>
      <c r="F7933" s="630" t="s">
        <v>2857</v>
      </c>
      <c r="G7933" s="313" t="s">
        <v>6467</v>
      </c>
      <c r="H7933" s="634">
        <v>44806</v>
      </c>
      <c r="I7933" s="628">
        <f t="shared" si="104"/>
        <v>44806</v>
      </c>
      <c r="J7933" s="632"/>
    </row>
    <row r="7934" spans="1:10" s="243" customFormat="1">
      <c r="A7934" s="635" t="s">
        <v>2940</v>
      </c>
      <c r="B7934" s="415" t="s">
        <v>2725</v>
      </c>
      <c r="C7934" s="313" t="s">
        <v>2726</v>
      </c>
      <c r="D7934" s="629">
        <v>3236</v>
      </c>
      <c r="E7934" s="451">
        <v>17204.400000000001</v>
      </c>
      <c r="F7934" s="630" t="s">
        <v>7061</v>
      </c>
      <c r="G7934" s="313" t="s">
        <v>6467</v>
      </c>
      <c r="H7934" s="634">
        <v>44806</v>
      </c>
      <c r="I7934" s="628">
        <f t="shared" si="104"/>
        <v>44806</v>
      </c>
      <c r="J7934" s="632"/>
    </row>
    <row r="7935" spans="1:10" s="243" customFormat="1">
      <c r="A7935" s="635" t="s">
        <v>2742</v>
      </c>
      <c r="B7935" s="415" t="s">
        <v>2725</v>
      </c>
      <c r="C7935" s="313" t="s">
        <v>2726</v>
      </c>
      <c r="D7935" s="629">
        <v>3237</v>
      </c>
      <c r="E7935" s="451">
        <v>3650</v>
      </c>
      <c r="F7935" s="630" t="s">
        <v>4026</v>
      </c>
      <c r="G7935" s="313" t="s">
        <v>6467</v>
      </c>
      <c r="H7935" s="634">
        <v>44806</v>
      </c>
      <c r="I7935" s="628">
        <f t="shared" si="104"/>
        <v>44806</v>
      </c>
      <c r="J7935" s="632"/>
    </row>
    <row r="7936" spans="1:10" s="243" customFormat="1">
      <c r="A7936" s="635" t="s">
        <v>2766</v>
      </c>
      <c r="B7936" s="415" t="s">
        <v>2725</v>
      </c>
      <c r="C7936" s="313" t="s">
        <v>2726</v>
      </c>
      <c r="D7936" s="629">
        <v>3238</v>
      </c>
      <c r="E7936" s="451">
        <v>20000</v>
      </c>
      <c r="F7936" s="630" t="s">
        <v>3701</v>
      </c>
      <c r="G7936" s="313" t="s">
        <v>6467</v>
      </c>
      <c r="H7936" s="634">
        <v>44807</v>
      </c>
      <c r="I7936" s="628">
        <f t="shared" si="104"/>
        <v>44807</v>
      </c>
      <c r="J7936" s="632"/>
    </row>
    <row r="7937" spans="1:10" s="243" customFormat="1">
      <c r="A7937" s="635" t="s">
        <v>6916</v>
      </c>
      <c r="B7937" s="415" t="s">
        <v>2725</v>
      </c>
      <c r="C7937" s="313" t="s">
        <v>2726</v>
      </c>
      <c r="D7937" s="629">
        <v>3239</v>
      </c>
      <c r="E7937" s="451">
        <v>30000</v>
      </c>
      <c r="F7937" s="630" t="s">
        <v>3278</v>
      </c>
      <c r="G7937" s="313" t="s">
        <v>6467</v>
      </c>
      <c r="H7937" s="634">
        <v>44808</v>
      </c>
      <c r="I7937" s="628">
        <f t="shared" si="104"/>
        <v>44808</v>
      </c>
      <c r="J7937" s="632"/>
    </row>
    <row r="7938" spans="1:10" s="243" customFormat="1">
      <c r="A7938" s="635" t="s">
        <v>6974</v>
      </c>
      <c r="B7938" s="415" t="s">
        <v>2725</v>
      </c>
      <c r="C7938" s="313" t="s">
        <v>2726</v>
      </c>
      <c r="D7938" s="629">
        <v>3240</v>
      </c>
      <c r="E7938" s="451">
        <v>20000</v>
      </c>
      <c r="F7938" s="630" t="s">
        <v>7062</v>
      </c>
      <c r="G7938" s="313" t="s">
        <v>6467</v>
      </c>
      <c r="H7938" s="634">
        <v>44808</v>
      </c>
      <c r="I7938" s="628">
        <f t="shared" si="104"/>
        <v>44808</v>
      </c>
      <c r="J7938" s="632"/>
    </row>
    <row r="7939" spans="1:10" s="243" customFormat="1" ht="23.25">
      <c r="A7939" s="635" t="s">
        <v>2791</v>
      </c>
      <c r="B7939" s="415" t="s">
        <v>2725</v>
      </c>
      <c r="C7939" s="313" t="s">
        <v>2726</v>
      </c>
      <c r="D7939" s="629">
        <v>3241</v>
      </c>
      <c r="E7939" s="451">
        <v>14000</v>
      </c>
      <c r="F7939" s="630" t="s">
        <v>7063</v>
      </c>
      <c r="G7939" s="313" t="s">
        <v>6467</v>
      </c>
      <c r="H7939" s="634">
        <v>44808</v>
      </c>
      <c r="I7939" s="628">
        <f t="shared" si="104"/>
        <v>44808</v>
      </c>
      <c r="J7939" s="632"/>
    </row>
    <row r="7940" spans="1:10" s="243" customFormat="1">
      <c r="A7940" s="635" t="s">
        <v>7064</v>
      </c>
      <c r="B7940" s="415" t="s">
        <v>2725</v>
      </c>
      <c r="C7940" s="313" t="s">
        <v>2726</v>
      </c>
      <c r="D7940" s="629">
        <v>3242</v>
      </c>
      <c r="E7940" s="451">
        <v>20000</v>
      </c>
      <c r="F7940" s="630" t="s">
        <v>7065</v>
      </c>
      <c r="G7940" s="313" t="s">
        <v>6467</v>
      </c>
      <c r="H7940" s="634">
        <v>44808</v>
      </c>
      <c r="I7940" s="628">
        <f t="shared" si="104"/>
        <v>44808</v>
      </c>
      <c r="J7940" s="632"/>
    </row>
    <row r="7941" spans="1:10" s="243" customFormat="1">
      <c r="A7941" s="635" t="s">
        <v>2950</v>
      </c>
      <c r="B7941" s="415" t="s">
        <v>2725</v>
      </c>
      <c r="C7941" s="313" t="s">
        <v>2726</v>
      </c>
      <c r="D7941" s="629">
        <v>3243</v>
      </c>
      <c r="E7941" s="451">
        <v>27452.6</v>
      </c>
      <c r="F7941" s="630" t="s">
        <v>3496</v>
      </c>
      <c r="G7941" s="313" t="s">
        <v>6467</v>
      </c>
      <c r="H7941" s="634">
        <v>44809</v>
      </c>
      <c r="I7941" s="628">
        <f t="shared" si="104"/>
        <v>44809</v>
      </c>
      <c r="J7941" s="632"/>
    </row>
    <row r="7942" spans="1:10" s="243" customFormat="1">
      <c r="A7942" s="635" t="s">
        <v>2950</v>
      </c>
      <c r="B7942" s="415" t="s">
        <v>2725</v>
      </c>
      <c r="C7942" s="313" t="s">
        <v>2726</v>
      </c>
      <c r="D7942" s="629">
        <v>3244</v>
      </c>
      <c r="E7942" s="451">
        <v>1519.72</v>
      </c>
      <c r="F7942" s="630" t="s">
        <v>3496</v>
      </c>
      <c r="G7942" s="313" t="s">
        <v>6467</v>
      </c>
      <c r="H7942" s="634">
        <v>44809</v>
      </c>
      <c r="I7942" s="628">
        <f t="shared" ref="I7942:I8005" si="105">H7942+0</f>
        <v>44809</v>
      </c>
      <c r="J7942" s="632"/>
    </row>
    <row r="7943" spans="1:10" s="243" customFormat="1">
      <c r="A7943" s="635" t="s">
        <v>6974</v>
      </c>
      <c r="B7943" s="415" t="s">
        <v>2725</v>
      </c>
      <c r="C7943" s="313" t="s">
        <v>2726</v>
      </c>
      <c r="D7943" s="629">
        <v>3245</v>
      </c>
      <c r="E7943" s="451">
        <v>24000</v>
      </c>
      <c r="F7943" s="630" t="s">
        <v>7066</v>
      </c>
      <c r="G7943" s="313" t="s">
        <v>6467</v>
      </c>
      <c r="H7943" s="634">
        <v>44809</v>
      </c>
      <c r="I7943" s="628">
        <f t="shared" si="105"/>
        <v>44809</v>
      </c>
      <c r="J7943" s="632"/>
    </row>
    <row r="7944" spans="1:10" s="243" customFormat="1" ht="23.25">
      <c r="A7944" s="635" t="s">
        <v>2791</v>
      </c>
      <c r="B7944" s="415" t="s">
        <v>2725</v>
      </c>
      <c r="C7944" s="313" t="s">
        <v>2726</v>
      </c>
      <c r="D7944" s="629">
        <v>3246</v>
      </c>
      <c r="E7944" s="451">
        <v>6000</v>
      </c>
      <c r="F7944" s="630" t="s">
        <v>6997</v>
      </c>
      <c r="G7944" s="313" t="s">
        <v>6467</v>
      </c>
      <c r="H7944" s="634">
        <v>44809</v>
      </c>
      <c r="I7944" s="628">
        <f t="shared" si="105"/>
        <v>44809</v>
      </c>
      <c r="J7944" s="632"/>
    </row>
    <row r="7945" spans="1:10" s="243" customFormat="1">
      <c r="A7945" s="635" t="s">
        <v>6974</v>
      </c>
      <c r="B7945" s="415" t="s">
        <v>2725</v>
      </c>
      <c r="C7945" s="313" t="s">
        <v>2726</v>
      </c>
      <c r="D7945" s="629">
        <v>3247</v>
      </c>
      <c r="E7945" s="451">
        <v>20000</v>
      </c>
      <c r="F7945" s="630" t="s">
        <v>7067</v>
      </c>
      <c r="G7945" s="313" t="s">
        <v>6467</v>
      </c>
      <c r="H7945" s="634">
        <v>44809</v>
      </c>
      <c r="I7945" s="628">
        <f t="shared" si="105"/>
        <v>44809</v>
      </c>
      <c r="J7945" s="632"/>
    </row>
    <row r="7946" spans="1:10" s="243" customFormat="1">
      <c r="A7946" s="635" t="s">
        <v>2828</v>
      </c>
      <c r="B7946" s="415" t="s">
        <v>2725</v>
      </c>
      <c r="C7946" s="313" t="s">
        <v>2726</v>
      </c>
      <c r="D7946" s="629">
        <v>3248</v>
      </c>
      <c r="E7946" s="451">
        <v>30000</v>
      </c>
      <c r="F7946" s="630" t="s">
        <v>6795</v>
      </c>
      <c r="G7946" s="313" t="s">
        <v>6467</v>
      </c>
      <c r="H7946" s="634">
        <v>44809</v>
      </c>
      <c r="I7946" s="628">
        <f t="shared" si="105"/>
        <v>44809</v>
      </c>
      <c r="J7946" s="632"/>
    </row>
    <row r="7947" spans="1:10" s="243" customFormat="1" ht="23.25">
      <c r="A7947" s="635" t="s">
        <v>6974</v>
      </c>
      <c r="B7947" s="415" t="s">
        <v>2725</v>
      </c>
      <c r="C7947" s="313" t="s">
        <v>2726</v>
      </c>
      <c r="D7947" s="629">
        <v>3249</v>
      </c>
      <c r="E7947" s="451">
        <v>20000</v>
      </c>
      <c r="F7947" s="630" t="s">
        <v>7068</v>
      </c>
      <c r="G7947" s="313" t="s">
        <v>6467</v>
      </c>
      <c r="H7947" s="634">
        <v>44809</v>
      </c>
      <c r="I7947" s="628">
        <f t="shared" si="105"/>
        <v>44809</v>
      </c>
      <c r="J7947" s="632"/>
    </row>
    <row r="7948" spans="1:10" s="243" customFormat="1">
      <c r="A7948" s="635" t="s">
        <v>2942</v>
      </c>
      <c r="B7948" s="415" t="s">
        <v>2725</v>
      </c>
      <c r="C7948" s="313" t="s">
        <v>2726</v>
      </c>
      <c r="D7948" s="629">
        <v>3250</v>
      </c>
      <c r="E7948" s="451">
        <v>20000</v>
      </c>
      <c r="F7948" s="630" t="s">
        <v>2946</v>
      </c>
      <c r="G7948" s="313" t="s">
        <v>6467</v>
      </c>
      <c r="H7948" s="634">
        <v>44809</v>
      </c>
      <c r="I7948" s="628">
        <f t="shared" si="105"/>
        <v>44809</v>
      </c>
      <c r="J7948" s="632"/>
    </row>
    <row r="7949" spans="1:10" s="243" customFormat="1">
      <c r="A7949" s="635" t="s">
        <v>2950</v>
      </c>
      <c r="B7949" s="415" t="s">
        <v>2725</v>
      </c>
      <c r="C7949" s="313" t="s">
        <v>2726</v>
      </c>
      <c r="D7949" s="629">
        <v>3251</v>
      </c>
      <c r="E7949" s="451">
        <v>1817.17</v>
      </c>
      <c r="F7949" s="630" t="s">
        <v>4064</v>
      </c>
      <c r="G7949" s="313" t="s">
        <v>6467</v>
      </c>
      <c r="H7949" s="634">
        <v>44809</v>
      </c>
      <c r="I7949" s="628">
        <f t="shared" si="105"/>
        <v>44809</v>
      </c>
      <c r="J7949" s="632"/>
    </row>
    <row r="7950" spans="1:10" s="243" customFormat="1">
      <c r="A7950" s="635" t="s">
        <v>2950</v>
      </c>
      <c r="B7950" s="415" t="s">
        <v>2725</v>
      </c>
      <c r="C7950" s="313" t="s">
        <v>2726</v>
      </c>
      <c r="D7950" s="629">
        <v>3252</v>
      </c>
      <c r="E7950" s="451">
        <v>2723.47</v>
      </c>
      <c r="F7950" s="630" t="s">
        <v>4049</v>
      </c>
      <c r="G7950" s="313" t="s">
        <v>6467</v>
      </c>
      <c r="H7950" s="634">
        <v>44809</v>
      </c>
      <c r="I7950" s="628">
        <f t="shared" si="105"/>
        <v>44809</v>
      </c>
      <c r="J7950" s="632"/>
    </row>
    <row r="7951" spans="1:10" s="243" customFormat="1">
      <c r="A7951" s="635" t="s">
        <v>2950</v>
      </c>
      <c r="B7951" s="415" t="s">
        <v>2725</v>
      </c>
      <c r="C7951" s="313" t="s">
        <v>2726</v>
      </c>
      <c r="D7951" s="629">
        <v>3253</v>
      </c>
      <c r="E7951" s="451">
        <v>975.01</v>
      </c>
      <c r="F7951" s="630" t="s">
        <v>4049</v>
      </c>
      <c r="G7951" s="313" t="s">
        <v>6467</v>
      </c>
      <c r="H7951" s="634">
        <v>44809</v>
      </c>
      <c r="I7951" s="628">
        <f t="shared" si="105"/>
        <v>44809</v>
      </c>
      <c r="J7951" s="632"/>
    </row>
    <row r="7952" spans="1:10" s="243" customFormat="1">
      <c r="A7952" s="635" t="s">
        <v>2828</v>
      </c>
      <c r="B7952" s="415" t="s">
        <v>2725</v>
      </c>
      <c r="C7952" s="313" t="s">
        <v>2726</v>
      </c>
      <c r="D7952" s="629">
        <v>3254</v>
      </c>
      <c r="E7952" s="451">
        <v>30000</v>
      </c>
      <c r="F7952" s="630" t="s">
        <v>6789</v>
      </c>
      <c r="G7952" s="313" t="s">
        <v>6467</v>
      </c>
      <c r="H7952" s="634">
        <v>44809</v>
      </c>
      <c r="I7952" s="628">
        <f t="shared" si="105"/>
        <v>44809</v>
      </c>
      <c r="J7952" s="632"/>
    </row>
    <row r="7953" spans="1:10" s="243" customFormat="1">
      <c r="A7953" s="635" t="s">
        <v>2768</v>
      </c>
      <c r="B7953" s="415" t="s">
        <v>2725</v>
      </c>
      <c r="C7953" s="313" t="s">
        <v>2726</v>
      </c>
      <c r="D7953" s="629">
        <v>3255</v>
      </c>
      <c r="E7953" s="451">
        <v>32000</v>
      </c>
      <c r="F7953" s="630" t="s">
        <v>6522</v>
      </c>
      <c r="G7953" s="313" t="s">
        <v>6467</v>
      </c>
      <c r="H7953" s="634">
        <v>44809</v>
      </c>
      <c r="I7953" s="628">
        <f t="shared" si="105"/>
        <v>44809</v>
      </c>
      <c r="J7953" s="632"/>
    </row>
    <row r="7954" spans="1:10" s="243" customFormat="1">
      <c r="A7954" s="635" t="s">
        <v>2808</v>
      </c>
      <c r="B7954" s="415" t="s">
        <v>2725</v>
      </c>
      <c r="C7954" s="313" t="s">
        <v>2726</v>
      </c>
      <c r="D7954" s="629">
        <v>3256</v>
      </c>
      <c r="E7954" s="451">
        <v>36000</v>
      </c>
      <c r="F7954" s="630" t="s">
        <v>7069</v>
      </c>
      <c r="G7954" s="313" t="s">
        <v>6467</v>
      </c>
      <c r="H7954" s="634">
        <v>44809</v>
      </c>
      <c r="I7954" s="628">
        <f t="shared" si="105"/>
        <v>44809</v>
      </c>
      <c r="J7954" s="632"/>
    </row>
    <row r="7955" spans="1:10" s="243" customFormat="1">
      <c r="A7955" s="635" t="s">
        <v>2891</v>
      </c>
      <c r="B7955" s="415" t="s">
        <v>2725</v>
      </c>
      <c r="C7955" s="313" t="s">
        <v>2726</v>
      </c>
      <c r="D7955" s="629">
        <v>3257</v>
      </c>
      <c r="E7955" s="451">
        <v>24000</v>
      </c>
      <c r="F7955" s="630" t="s">
        <v>6783</v>
      </c>
      <c r="G7955" s="313" t="s">
        <v>6467</v>
      </c>
      <c r="H7955" s="634">
        <v>44809</v>
      </c>
      <c r="I7955" s="628">
        <f t="shared" si="105"/>
        <v>44809</v>
      </c>
      <c r="J7955" s="632"/>
    </row>
    <row r="7956" spans="1:10" s="243" customFormat="1" ht="23.25">
      <c r="A7956" s="635" t="s">
        <v>6974</v>
      </c>
      <c r="B7956" s="415" t="s">
        <v>2725</v>
      </c>
      <c r="C7956" s="313" t="s">
        <v>2726</v>
      </c>
      <c r="D7956" s="629">
        <v>3258</v>
      </c>
      <c r="E7956" s="451">
        <v>20000</v>
      </c>
      <c r="F7956" s="630" t="s">
        <v>6466</v>
      </c>
      <c r="G7956" s="313" t="s">
        <v>6467</v>
      </c>
      <c r="H7956" s="634">
        <v>44810</v>
      </c>
      <c r="I7956" s="628">
        <f t="shared" si="105"/>
        <v>44810</v>
      </c>
      <c r="J7956" s="632"/>
    </row>
    <row r="7957" spans="1:10" s="243" customFormat="1">
      <c r="A7957" s="635" t="s">
        <v>2891</v>
      </c>
      <c r="B7957" s="415" t="s">
        <v>2725</v>
      </c>
      <c r="C7957" s="313" t="s">
        <v>2726</v>
      </c>
      <c r="D7957" s="629">
        <v>3259</v>
      </c>
      <c r="E7957" s="451">
        <v>30000</v>
      </c>
      <c r="F7957" s="630" t="s">
        <v>6814</v>
      </c>
      <c r="G7957" s="313" t="s">
        <v>6467</v>
      </c>
      <c r="H7957" s="634">
        <v>44810</v>
      </c>
      <c r="I7957" s="628">
        <f t="shared" si="105"/>
        <v>44810</v>
      </c>
      <c r="J7957" s="632"/>
    </row>
    <row r="7958" spans="1:10" s="243" customFormat="1">
      <c r="A7958" s="635" t="s">
        <v>7001</v>
      </c>
      <c r="B7958" s="415" t="s">
        <v>2725</v>
      </c>
      <c r="C7958" s="313" t="s">
        <v>2726</v>
      </c>
      <c r="D7958" s="629">
        <v>3260</v>
      </c>
      <c r="E7958" s="451">
        <v>40000</v>
      </c>
      <c r="F7958" s="630" t="s">
        <v>7070</v>
      </c>
      <c r="G7958" s="313" t="s">
        <v>6467</v>
      </c>
      <c r="H7958" s="634">
        <v>44810</v>
      </c>
      <c r="I7958" s="628">
        <f t="shared" si="105"/>
        <v>44810</v>
      </c>
      <c r="J7958" s="632"/>
    </row>
    <row r="7959" spans="1:10" s="243" customFormat="1" ht="23.25">
      <c r="A7959" s="635" t="s">
        <v>3080</v>
      </c>
      <c r="B7959" s="415" t="s">
        <v>2725</v>
      </c>
      <c r="C7959" s="313" t="s">
        <v>2726</v>
      </c>
      <c r="D7959" s="629">
        <v>3261</v>
      </c>
      <c r="E7959" s="451">
        <v>21000</v>
      </c>
      <c r="F7959" s="630" t="s">
        <v>6773</v>
      </c>
      <c r="G7959" s="313" t="s">
        <v>6467</v>
      </c>
      <c r="H7959" s="634">
        <v>44810</v>
      </c>
      <c r="I7959" s="628">
        <f t="shared" si="105"/>
        <v>44810</v>
      </c>
      <c r="J7959" s="632"/>
    </row>
    <row r="7960" spans="1:10" s="243" customFormat="1">
      <c r="A7960" s="635" t="s">
        <v>2942</v>
      </c>
      <c r="B7960" s="415" t="s">
        <v>2725</v>
      </c>
      <c r="C7960" s="313" t="s">
        <v>2726</v>
      </c>
      <c r="D7960" s="629">
        <v>3262</v>
      </c>
      <c r="E7960" s="451">
        <v>30000</v>
      </c>
      <c r="F7960" s="630" t="s">
        <v>2974</v>
      </c>
      <c r="G7960" s="313" t="s">
        <v>6467</v>
      </c>
      <c r="H7960" s="634">
        <v>44810</v>
      </c>
      <c r="I7960" s="628">
        <f t="shared" si="105"/>
        <v>44810</v>
      </c>
      <c r="J7960" s="632"/>
    </row>
    <row r="7961" spans="1:10" s="243" customFormat="1">
      <c r="A7961" s="635" t="s">
        <v>3551</v>
      </c>
      <c r="B7961" s="415" t="s">
        <v>2725</v>
      </c>
      <c r="C7961" s="313" t="s">
        <v>2726</v>
      </c>
      <c r="D7961" s="629">
        <v>3263</v>
      </c>
      <c r="E7961" s="451">
        <v>36000</v>
      </c>
      <c r="F7961" s="630" t="s">
        <v>6404</v>
      </c>
      <c r="G7961" s="313" t="s">
        <v>6467</v>
      </c>
      <c r="H7961" s="634">
        <v>44810</v>
      </c>
      <c r="I7961" s="628">
        <f t="shared" si="105"/>
        <v>44810</v>
      </c>
      <c r="J7961" s="632"/>
    </row>
    <row r="7962" spans="1:10" s="243" customFormat="1">
      <c r="A7962" s="635" t="s">
        <v>2785</v>
      </c>
      <c r="B7962" s="415" t="s">
        <v>2725</v>
      </c>
      <c r="C7962" s="313" t="s">
        <v>2726</v>
      </c>
      <c r="D7962" s="629">
        <v>3264</v>
      </c>
      <c r="E7962" s="451">
        <v>14000</v>
      </c>
      <c r="F7962" s="630" t="s">
        <v>7071</v>
      </c>
      <c r="G7962" s="313" t="s">
        <v>6467</v>
      </c>
      <c r="H7962" s="634">
        <v>44810</v>
      </c>
      <c r="I7962" s="628">
        <f t="shared" si="105"/>
        <v>44810</v>
      </c>
      <c r="J7962" s="632"/>
    </row>
    <row r="7963" spans="1:10" s="243" customFormat="1">
      <c r="A7963" s="635" t="s">
        <v>6890</v>
      </c>
      <c r="B7963" s="415" t="s">
        <v>2725</v>
      </c>
      <c r="C7963" s="313" t="s">
        <v>2726</v>
      </c>
      <c r="D7963" s="629">
        <v>3265</v>
      </c>
      <c r="E7963" s="451">
        <v>16000</v>
      </c>
      <c r="F7963" s="630" t="s">
        <v>7072</v>
      </c>
      <c r="G7963" s="313" t="s">
        <v>6467</v>
      </c>
      <c r="H7963" s="634">
        <v>44810</v>
      </c>
      <c r="I7963" s="628">
        <f t="shared" si="105"/>
        <v>44810</v>
      </c>
      <c r="J7963" s="632"/>
    </row>
    <row r="7964" spans="1:10" s="243" customFormat="1">
      <c r="A7964" s="635" t="s">
        <v>2791</v>
      </c>
      <c r="B7964" s="415" t="s">
        <v>2725</v>
      </c>
      <c r="C7964" s="313" t="s">
        <v>2726</v>
      </c>
      <c r="D7964" s="629">
        <v>3266</v>
      </c>
      <c r="E7964" s="451">
        <v>10000</v>
      </c>
      <c r="F7964" s="630" t="s">
        <v>4167</v>
      </c>
      <c r="G7964" s="313" t="s">
        <v>6467</v>
      </c>
      <c r="H7964" s="634">
        <v>44810</v>
      </c>
      <c r="I7964" s="628">
        <f t="shared" si="105"/>
        <v>44810</v>
      </c>
      <c r="J7964" s="632"/>
    </row>
    <row r="7965" spans="1:10" s="243" customFormat="1">
      <c r="A7965" s="635" t="s">
        <v>2955</v>
      </c>
      <c r="B7965" s="415" t="s">
        <v>2725</v>
      </c>
      <c r="C7965" s="313" t="s">
        <v>2726</v>
      </c>
      <c r="D7965" s="629">
        <v>3267</v>
      </c>
      <c r="E7965" s="451">
        <v>28000</v>
      </c>
      <c r="F7965" s="630" t="s">
        <v>3492</v>
      </c>
      <c r="G7965" s="313" t="s">
        <v>6467</v>
      </c>
      <c r="H7965" s="634">
        <v>44811</v>
      </c>
      <c r="I7965" s="628">
        <f t="shared" si="105"/>
        <v>44811</v>
      </c>
      <c r="J7965" s="632"/>
    </row>
    <row r="7966" spans="1:10" s="243" customFormat="1">
      <c r="A7966" s="635" t="s">
        <v>2773</v>
      </c>
      <c r="B7966" s="415" t="s">
        <v>2725</v>
      </c>
      <c r="C7966" s="313" t="s">
        <v>2726</v>
      </c>
      <c r="D7966" s="629">
        <v>3268</v>
      </c>
      <c r="E7966" s="451">
        <v>32000</v>
      </c>
      <c r="F7966" s="630" t="s">
        <v>3810</v>
      </c>
      <c r="G7966" s="313" t="s">
        <v>6467</v>
      </c>
      <c r="H7966" s="634">
        <v>44811</v>
      </c>
      <c r="I7966" s="628">
        <f t="shared" si="105"/>
        <v>44811</v>
      </c>
      <c r="J7966" s="632"/>
    </row>
    <row r="7967" spans="1:10" s="243" customFormat="1">
      <c r="A7967" s="635" t="s">
        <v>2785</v>
      </c>
      <c r="B7967" s="415" t="s">
        <v>2725</v>
      </c>
      <c r="C7967" s="313" t="s">
        <v>2726</v>
      </c>
      <c r="D7967" s="629">
        <v>3269</v>
      </c>
      <c r="E7967" s="451">
        <v>20000</v>
      </c>
      <c r="F7967" s="630" t="s">
        <v>4219</v>
      </c>
      <c r="G7967" s="313" t="s">
        <v>6467</v>
      </c>
      <c r="H7967" s="634">
        <v>44811</v>
      </c>
      <c r="I7967" s="628">
        <f t="shared" si="105"/>
        <v>44811</v>
      </c>
      <c r="J7967" s="632"/>
    </row>
    <row r="7968" spans="1:10" s="243" customFormat="1">
      <c r="A7968" s="635" t="s">
        <v>3341</v>
      </c>
      <c r="B7968" s="415" t="s">
        <v>2725</v>
      </c>
      <c r="C7968" s="313" t="s">
        <v>2726</v>
      </c>
      <c r="D7968" s="629">
        <v>3270</v>
      </c>
      <c r="E7968" s="451">
        <v>30700</v>
      </c>
      <c r="F7968" s="630" t="s">
        <v>7073</v>
      </c>
      <c r="G7968" s="313" t="s">
        <v>6467</v>
      </c>
      <c r="H7968" s="634">
        <v>44811</v>
      </c>
      <c r="I7968" s="628">
        <f t="shared" si="105"/>
        <v>44811</v>
      </c>
      <c r="J7968" s="632"/>
    </row>
    <row r="7969" spans="1:10" s="243" customFormat="1">
      <c r="A7969" s="635" t="s">
        <v>2808</v>
      </c>
      <c r="B7969" s="415" t="s">
        <v>2725</v>
      </c>
      <c r="C7969" s="313" t="s">
        <v>2726</v>
      </c>
      <c r="D7969" s="629">
        <v>3271</v>
      </c>
      <c r="E7969" s="451">
        <v>36000</v>
      </c>
      <c r="F7969" s="630" t="s">
        <v>3036</v>
      </c>
      <c r="G7969" s="313" t="s">
        <v>6467</v>
      </c>
      <c r="H7969" s="634">
        <v>44811</v>
      </c>
      <c r="I7969" s="628">
        <f t="shared" si="105"/>
        <v>44811</v>
      </c>
      <c r="J7969" s="632"/>
    </row>
    <row r="7970" spans="1:10" s="243" customFormat="1">
      <c r="A7970" s="635" t="s">
        <v>2808</v>
      </c>
      <c r="B7970" s="415" t="s">
        <v>2725</v>
      </c>
      <c r="C7970" s="313" t="s">
        <v>2726</v>
      </c>
      <c r="D7970" s="629">
        <v>3272</v>
      </c>
      <c r="E7970" s="451">
        <v>30000</v>
      </c>
      <c r="F7970" s="630" t="s">
        <v>6505</v>
      </c>
      <c r="G7970" s="313" t="s">
        <v>6467</v>
      </c>
      <c r="H7970" s="634">
        <v>44811</v>
      </c>
      <c r="I7970" s="628">
        <f t="shared" si="105"/>
        <v>44811</v>
      </c>
      <c r="J7970" s="632"/>
    </row>
    <row r="7971" spans="1:10" s="243" customFormat="1">
      <c r="A7971" s="635" t="s">
        <v>2785</v>
      </c>
      <c r="B7971" s="415" t="s">
        <v>2725</v>
      </c>
      <c r="C7971" s="313" t="s">
        <v>2726</v>
      </c>
      <c r="D7971" s="629">
        <v>3273</v>
      </c>
      <c r="E7971" s="451">
        <v>16000</v>
      </c>
      <c r="F7971" s="630" t="s">
        <v>7074</v>
      </c>
      <c r="G7971" s="313" t="s">
        <v>6467</v>
      </c>
      <c r="H7971" s="634">
        <v>44811</v>
      </c>
      <c r="I7971" s="628">
        <f t="shared" si="105"/>
        <v>44811</v>
      </c>
      <c r="J7971" s="632"/>
    </row>
    <row r="7972" spans="1:10" s="243" customFormat="1">
      <c r="A7972" s="635" t="s">
        <v>2768</v>
      </c>
      <c r="B7972" s="415" t="s">
        <v>2725</v>
      </c>
      <c r="C7972" s="313" t="s">
        <v>2726</v>
      </c>
      <c r="D7972" s="629">
        <v>3274</v>
      </c>
      <c r="E7972" s="451">
        <v>24000</v>
      </c>
      <c r="F7972" s="630" t="s">
        <v>3673</v>
      </c>
      <c r="G7972" s="313" t="s">
        <v>6467</v>
      </c>
      <c r="H7972" s="634">
        <v>44811</v>
      </c>
      <c r="I7972" s="628">
        <f t="shared" si="105"/>
        <v>44811</v>
      </c>
      <c r="J7972" s="632"/>
    </row>
    <row r="7973" spans="1:10" s="243" customFormat="1" ht="23.25">
      <c r="A7973" s="635" t="s">
        <v>2742</v>
      </c>
      <c r="B7973" s="415" t="s">
        <v>2725</v>
      </c>
      <c r="C7973" s="313" t="s">
        <v>2726</v>
      </c>
      <c r="D7973" s="629">
        <v>3275</v>
      </c>
      <c r="E7973" s="451">
        <v>1770</v>
      </c>
      <c r="F7973" s="630" t="s">
        <v>6563</v>
      </c>
      <c r="G7973" s="313" t="s">
        <v>6467</v>
      </c>
      <c r="H7973" s="634">
        <v>44811</v>
      </c>
      <c r="I7973" s="628">
        <f t="shared" si="105"/>
        <v>44811</v>
      </c>
      <c r="J7973" s="632"/>
    </row>
    <row r="7974" spans="1:10" s="243" customFormat="1">
      <c r="A7974" s="635" t="s">
        <v>6974</v>
      </c>
      <c r="B7974" s="415" t="s">
        <v>2725</v>
      </c>
      <c r="C7974" s="313" t="s">
        <v>2726</v>
      </c>
      <c r="D7974" s="629">
        <v>3276</v>
      </c>
      <c r="E7974" s="451">
        <v>20000</v>
      </c>
      <c r="F7974" s="630" t="s">
        <v>7075</v>
      </c>
      <c r="G7974" s="313" t="s">
        <v>6467</v>
      </c>
      <c r="H7974" s="634">
        <v>44811</v>
      </c>
      <c r="I7974" s="628">
        <f t="shared" si="105"/>
        <v>44811</v>
      </c>
      <c r="J7974" s="632"/>
    </row>
    <row r="7975" spans="1:10" s="243" customFormat="1">
      <c r="A7975" s="635" t="s">
        <v>6676</v>
      </c>
      <c r="B7975" s="415" t="s">
        <v>2725</v>
      </c>
      <c r="C7975" s="313" t="s">
        <v>2726</v>
      </c>
      <c r="D7975" s="629">
        <v>3277</v>
      </c>
      <c r="E7975" s="451">
        <v>12000</v>
      </c>
      <c r="F7975" s="630" t="s">
        <v>6719</v>
      </c>
      <c r="G7975" s="313" t="s">
        <v>6467</v>
      </c>
      <c r="H7975" s="634">
        <v>44811</v>
      </c>
      <c r="I7975" s="628">
        <f t="shared" si="105"/>
        <v>44811</v>
      </c>
      <c r="J7975" s="632"/>
    </row>
    <row r="7976" spans="1:10" s="243" customFormat="1">
      <c r="A7976" s="635" t="s">
        <v>6974</v>
      </c>
      <c r="B7976" s="415" t="s">
        <v>2725</v>
      </c>
      <c r="C7976" s="313" t="s">
        <v>2726</v>
      </c>
      <c r="D7976" s="629">
        <v>3278</v>
      </c>
      <c r="E7976" s="451">
        <v>20000</v>
      </c>
      <c r="F7976" s="630" t="s">
        <v>7076</v>
      </c>
      <c r="G7976" s="313" t="s">
        <v>6467</v>
      </c>
      <c r="H7976" s="634">
        <v>44811</v>
      </c>
      <c r="I7976" s="628">
        <f t="shared" si="105"/>
        <v>44811</v>
      </c>
      <c r="J7976" s="632"/>
    </row>
    <row r="7977" spans="1:10" s="243" customFormat="1">
      <c r="A7977" s="635" t="s">
        <v>6676</v>
      </c>
      <c r="B7977" s="415" t="s">
        <v>2725</v>
      </c>
      <c r="C7977" s="313" t="s">
        <v>2726</v>
      </c>
      <c r="D7977" s="629">
        <v>3279</v>
      </c>
      <c r="E7977" s="451">
        <v>10000</v>
      </c>
      <c r="F7977" s="630" t="s">
        <v>7077</v>
      </c>
      <c r="G7977" s="313" t="s">
        <v>6467</v>
      </c>
      <c r="H7977" s="634">
        <v>44811</v>
      </c>
      <c r="I7977" s="628">
        <f t="shared" si="105"/>
        <v>44811</v>
      </c>
      <c r="J7977" s="632"/>
    </row>
    <row r="7978" spans="1:10" s="243" customFormat="1">
      <c r="A7978" s="635" t="s">
        <v>2742</v>
      </c>
      <c r="B7978" s="415" t="s">
        <v>2725</v>
      </c>
      <c r="C7978" s="313" t="s">
        <v>2726</v>
      </c>
      <c r="D7978" s="629">
        <v>3280</v>
      </c>
      <c r="E7978" s="451">
        <v>6506</v>
      </c>
      <c r="F7978" s="630" t="s">
        <v>6798</v>
      </c>
      <c r="G7978" s="313" t="s">
        <v>6467</v>
      </c>
      <c r="H7978" s="634">
        <v>44811</v>
      </c>
      <c r="I7978" s="628">
        <f t="shared" si="105"/>
        <v>44811</v>
      </c>
      <c r="J7978" s="632"/>
    </row>
    <row r="7979" spans="1:10" s="243" customFormat="1">
      <c r="A7979" s="635" t="s">
        <v>2767</v>
      </c>
      <c r="B7979" s="415" t="s">
        <v>2725</v>
      </c>
      <c r="C7979" s="313" t="s">
        <v>2726</v>
      </c>
      <c r="D7979" s="629">
        <v>3281</v>
      </c>
      <c r="E7979" s="451">
        <v>14000</v>
      </c>
      <c r="F7979" s="630" t="s">
        <v>6477</v>
      </c>
      <c r="G7979" s="313" t="s">
        <v>6467</v>
      </c>
      <c r="H7979" s="634">
        <v>44811</v>
      </c>
      <c r="I7979" s="628">
        <f t="shared" si="105"/>
        <v>44811</v>
      </c>
      <c r="J7979" s="632"/>
    </row>
    <row r="7980" spans="1:10" s="243" customFormat="1">
      <c r="A7980" s="635" t="s">
        <v>2950</v>
      </c>
      <c r="B7980" s="415" t="s">
        <v>2725</v>
      </c>
      <c r="C7980" s="313" t="s">
        <v>2726</v>
      </c>
      <c r="D7980" s="629">
        <v>3282</v>
      </c>
      <c r="E7980" s="451">
        <v>4926.54</v>
      </c>
      <c r="F7980" s="630" t="s">
        <v>3496</v>
      </c>
      <c r="G7980" s="313" t="s">
        <v>6467</v>
      </c>
      <c r="H7980" s="634">
        <v>44811</v>
      </c>
      <c r="I7980" s="628">
        <f t="shared" si="105"/>
        <v>44811</v>
      </c>
      <c r="J7980" s="632"/>
    </row>
    <row r="7981" spans="1:10" s="243" customFormat="1">
      <c r="A7981" s="635" t="s">
        <v>3049</v>
      </c>
      <c r="B7981" s="415" t="s">
        <v>2725</v>
      </c>
      <c r="C7981" s="313" t="s">
        <v>2726</v>
      </c>
      <c r="D7981" s="629">
        <v>3283</v>
      </c>
      <c r="E7981" s="451">
        <v>40000</v>
      </c>
      <c r="F7981" s="630" t="s">
        <v>3326</v>
      </c>
      <c r="G7981" s="313" t="s">
        <v>6467</v>
      </c>
      <c r="H7981" s="634">
        <v>44811</v>
      </c>
      <c r="I7981" s="628">
        <f t="shared" si="105"/>
        <v>44811</v>
      </c>
      <c r="J7981" s="632"/>
    </row>
    <row r="7982" spans="1:10" s="243" customFormat="1">
      <c r="A7982" s="635" t="s">
        <v>2767</v>
      </c>
      <c r="B7982" s="415" t="s">
        <v>2725</v>
      </c>
      <c r="C7982" s="313" t="s">
        <v>2726</v>
      </c>
      <c r="D7982" s="629">
        <v>3284</v>
      </c>
      <c r="E7982" s="451">
        <v>40000</v>
      </c>
      <c r="F7982" s="630" t="s">
        <v>2823</v>
      </c>
      <c r="G7982" s="313" t="s">
        <v>6467</v>
      </c>
      <c r="H7982" s="634">
        <v>44811</v>
      </c>
      <c r="I7982" s="628">
        <f t="shared" si="105"/>
        <v>44811</v>
      </c>
      <c r="J7982" s="632"/>
    </row>
    <row r="7983" spans="1:10" s="243" customFormat="1">
      <c r="A7983" s="635" t="s">
        <v>2769</v>
      </c>
      <c r="B7983" s="415" t="s">
        <v>2725</v>
      </c>
      <c r="C7983" s="313" t="s">
        <v>2726</v>
      </c>
      <c r="D7983" s="629">
        <v>3285</v>
      </c>
      <c r="E7983" s="451">
        <v>18000</v>
      </c>
      <c r="F7983" s="630" t="s">
        <v>3250</v>
      </c>
      <c r="G7983" s="313" t="s">
        <v>6467</v>
      </c>
      <c r="H7983" s="634">
        <v>44811</v>
      </c>
      <c r="I7983" s="628">
        <f t="shared" si="105"/>
        <v>44811</v>
      </c>
      <c r="J7983" s="632"/>
    </row>
    <row r="7984" spans="1:10" s="243" customFormat="1">
      <c r="A7984" s="635" t="s">
        <v>2785</v>
      </c>
      <c r="B7984" s="415" t="s">
        <v>2725</v>
      </c>
      <c r="C7984" s="313" t="s">
        <v>2726</v>
      </c>
      <c r="D7984" s="629">
        <v>3286</v>
      </c>
      <c r="E7984" s="451">
        <v>14000</v>
      </c>
      <c r="F7984" s="630" t="s">
        <v>7078</v>
      </c>
      <c r="G7984" s="313" t="s">
        <v>6467</v>
      </c>
      <c r="H7984" s="634">
        <v>44811</v>
      </c>
      <c r="I7984" s="628">
        <f t="shared" si="105"/>
        <v>44811</v>
      </c>
      <c r="J7984" s="632"/>
    </row>
    <row r="7985" spans="1:10" s="243" customFormat="1">
      <c r="A7985" s="635" t="s">
        <v>6974</v>
      </c>
      <c r="B7985" s="415" t="s">
        <v>2725</v>
      </c>
      <c r="C7985" s="313" t="s">
        <v>2726</v>
      </c>
      <c r="D7985" s="629">
        <v>3287</v>
      </c>
      <c r="E7985" s="451">
        <v>30000</v>
      </c>
      <c r="F7985" s="630" t="s">
        <v>6302</v>
      </c>
      <c r="G7985" s="313" t="s">
        <v>6467</v>
      </c>
      <c r="H7985" s="634">
        <v>44811</v>
      </c>
      <c r="I7985" s="628">
        <f t="shared" si="105"/>
        <v>44811</v>
      </c>
      <c r="J7985" s="632"/>
    </row>
    <row r="7986" spans="1:10" s="243" customFormat="1">
      <c r="A7986" s="635" t="s">
        <v>2950</v>
      </c>
      <c r="B7986" s="415" t="s">
        <v>2725</v>
      </c>
      <c r="C7986" s="313" t="s">
        <v>2726</v>
      </c>
      <c r="D7986" s="629">
        <v>3288</v>
      </c>
      <c r="E7986" s="451">
        <v>637.41</v>
      </c>
      <c r="F7986" s="630" t="s">
        <v>4049</v>
      </c>
      <c r="G7986" s="313" t="s">
        <v>6467</v>
      </c>
      <c r="H7986" s="634">
        <v>44811</v>
      </c>
      <c r="I7986" s="628">
        <f t="shared" si="105"/>
        <v>44811</v>
      </c>
      <c r="J7986" s="632"/>
    </row>
    <row r="7987" spans="1:10" s="243" customFormat="1">
      <c r="A7987" s="635" t="s">
        <v>2933</v>
      </c>
      <c r="B7987" s="415" t="s">
        <v>2725</v>
      </c>
      <c r="C7987" s="313" t="s">
        <v>2726</v>
      </c>
      <c r="D7987" s="629">
        <v>3289</v>
      </c>
      <c r="E7987" s="451">
        <v>36000</v>
      </c>
      <c r="F7987" s="630" t="s">
        <v>2967</v>
      </c>
      <c r="G7987" s="313" t="s">
        <v>6467</v>
      </c>
      <c r="H7987" s="634">
        <v>44811</v>
      </c>
      <c r="I7987" s="628">
        <f t="shared" si="105"/>
        <v>44811</v>
      </c>
      <c r="J7987" s="632"/>
    </row>
    <row r="7988" spans="1:10" s="243" customFormat="1">
      <c r="A7988" s="635" t="s">
        <v>2950</v>
      </c>
      <c r="B7988" s="415" t="s">
        <v>2725</v>
      </c>
      <c r="C7988" s="313" t="s">
        <v>2726</v>
      </c>
      <c r="D7988" s="629">
        <v>3290</v>
      </c>
      <c r="E7988" s="451">
        <v>23491.86</v>
      </c>
      <c r="F7988" s="630" t="s">
        <v>3496</v>
      </c>
      <c r="G7988" s="313" t="s">
        <v>6467</v>
      </c>
      <c r="H7988" s="634">
        <v>44811</v>
      </c>
      <c r="I7988" s="628">
        <f t="shared" si="105"/>
        <v>44811</v>
      </c>
      <c r="J7988" s="632"/>
    </row>
    <row r="7989" spans="1:10" s="243" customFormat="1">
      <c r="A7989" s="635" t="s">
        <v>2950</v>
      </c>
      <c r="B7989" s="415" t="s">
        <v>2725</v>
      </c>
      <c r="C7989" s="313" t="s">
        <v>2726</v>
      </c>
      <c r="D7989" s="629">
        <v>3291</v>
      </c>
      <c r="E7989" s="451">
        <v>18140.150000000001</v>
      </c>
      <c r="F7989" s="630" t="s">
        <v>3496</v>
      </c>
      <c r="G7989" s="313" t="s">
        <v>6467</v>
      </c>
      <c r="H7989" s="634">
        <v>44811</v>
      </c>
      <c r="I7989" s="628">
        <f t="shared" si="105"/>
        <v>44811</v>
      </c>
      <c r="J7989" s="632"/>
    </row>
    <row r="7990" spans="1:10" s="243" customFormat="1">
      <c r="A7990" s="635" t="s">
        <v>2950</v>
      </c>
      <c r="B7990" s="415" t="s">
        <v>2725</v>
      </c>
      <c r="C7990" s="313" t="s">
        <v>2726</v>
      </c>
      <c r="D7990" s="629">
        <v>3292</v>
      </c>
      <c r="E7990" s="451">
        <v>1456.68</v>
      </c>
      <c r="F7990" s="630" t="s">
        <v>4064</v>
      </c>
      <c r="G7990" s="313" t="s">
        <v>6467</v>
      </c>
      <c r="H7990" s="634">
        <v>44811</v>
      </c>
      <c r="I7990" s="628">
        <f t="shared" si="105"/>
        <v>44811</v>
      </c>
      <c r="J7990" s="632"/>
    </row>
    <row r="7991" spans="1:10" s="243" customFormat="1">
      <c r="A7991" s="635" t="s">
        <v>6974</v>
      </c>
      <c r="B7991" s="415" t="s">
        <v>2725</v>
      </c>
      <c r="C7991" s="313" t="s">
        <v>2726</v>
      </c>
      <c r="D7991" s="629">
        <v>3293</v>
      </c>
      <c r="E7991" s="451">
        <v>30000</v>
      </c>
      <c r="F7991" s="630" t="s">
        <v>3904</v>
      </c>
      <c r="G7991" s="313" t="s">
        <v>6467</v>
      </c>
      <c r="H7991" s="634">
        <v>44812</v>
      </c>
      <c r="I7991" s="628">
        <f t="shared" si="105"/>
        <v>44812</v>
      </c>
      <c r="J7991" s="632"/>
    </row>
    <row r="7992" spans="1:10" s="243" customFormat="1">
      <c r="A7992" s="635" t="s">
        <v>6974</v>
      </c>
      <c r="B7992" s="415" t="s">
        <v>2725</v>
      </c>
      <c r="C7992" s="313" t="s">
        <v>2726</v>
      </c>
      <c r="D7992" s="629">
        <v>3294</v>
      </c>
      <c r="E7992" s="451">
        <v>30000</v>
      </c>
      <c r="F7992" s="630" t="s">
        <v>3898</v>
      </c>
      <c r="G7992" s="313" t="s">
        <v>6467</v>
      </c>
      <c r="H7992" s="634">
        <v>44812</v>
      </c>
      <c r="I7992" s="628">
        <f t="shared" si="105"/>
        <v>44812</v>
      </c>
      <c r="J7992" s="632"/>
    </row>
    <row r="7993" spans="1:10" s="243" customFormat="1">
      <c r="A7993" s="635" t="s">
        <v>2785</v>
      </c>
      <c r="B7993" s="415" t="s">
        <v>2725</v>
      </c>
      <c r="C7993" s="313" t="s">
        <v>2726</v>
      </c>
      <c r="D7993" s="629">
        <v>3295</v>
      </c>
      <c r="E7993" s="451">
        <v>24000</v>
      </c>
      <c r="F7993" s="630" t="s">
        <v>6503</v>
      </c>
      <c r="G7993" s="313" t="s">
        <v>6467</v>
      </c>
      <c r="H7993" s="634">
        <v>44812</v>
      </c>
      <c r="I7993" s="628">
        <f t="shared" si="105"/>
        <v>44812</v>
      </c>
      <c r="J7993" s="632"/>
    </row>
    <row r="7994" spans="1:10" s="243" customFormat="1" ht="23.25">
      <c r="A7994" s="635" t="s">
        <v>2955</v>
      </c>
      <c r="B7994" s="415" t="s">
        <v>2725</v>
      </c>
      <c r="C7994" s="313" t="s">
        <v>2726</v>
      </c>
      <c r="D7994" s="629">
        <v>3296</v>
      </c>
      <c r="E7994" s="451">
        <v>32000</v>
      </c>
      <c r="F7994" s="630" t="s">
        <v>6391</v>
      </c>
      <c r="G7994" s="313" t="s">
        <v>6467</v>
      </c>
      <c r="H7994" s="634">
        <v>44812</v>
      </c>
      <c r="I7994" s="628">
        <f t="shared" si="105"/>
        <v>44812</v>
      </c>
      <c r="J7994" s="632"/>
    </row>
    <row r="7995" spans="1:10" s="243" customFormat="1" ht="23.25">
      <c r="A7995" s="635" t="s">
        <v>2891</v>
      </c>
      <c r="B7995" s="415" t="s">
        <v>2725</v>
      </c>
      <c r="C7995" s="313" t="s">
        <v>2726</v>
      </c>
      <c r="D7995" s="629">
        <v>3297</v>
      </c>
      <c r="E7995" s="451">
        <v>40000</v>
      </c>
      <c r="F7995" s="630" t="s">
        <v>4172</v>
      </c>
      <c r="G7995" s="313" t="s">
        <v>6467</v>
      </c>
      <c r="H7995" s="634">
        <v>44812</v>
      </c>
      <c r="I7995" s="628">
        <f t="shared" si="105"/>
        <v>44812</v>
      </c>
      <c r="J7995" s="632"/>
    </row>
    <row r="7996" spans="1:10" s="243" customFormat="1">
      <c r="A7996" s="635" t="s">
        <v>2773</v>
      </c>
      <c r="B7996" s="415" t="s">
        <v>2725</v>
      </c>
      <c r="C7996" s="313" t="s">
        <v>2726</v>
      </c>
      <c r="D7996" s="629">
        <v>3298</v>
      </c>
      <c r="E7996" s="451">
        <v>32000</v>
      </c>
      <c r="F7996" s="630" t="s">
        <v>4214</v>
      </c>
      <c r="G7996" s="313" t="s">
        <v>6467</v>
      </c>
      <c r="H7996" s="634">
        <v>44812</v>
      </c>
      <c r="I7996" s="628">
        <f t="shared" si="105"/>
        <v>44812</v>
      </c>
      <c r="J7996" s="632"/>
    </row>
    <row r="7997" spans="1:10" s="243" customFormat="1">
      <c r="A7997" s="635" t="s">
        <v>2891</v>
      </c>
      <c r="B7997" s="415" t="s">
        <v>2725</v>
      </c>
      <c r="C7997" s="313" t="s">
        <v>2726</v>
      </c>
      <c r="D7997" s="629">
        <v>3299</v>
      </c>
      <c r="E7997" s="451">
        <v>22000</v>
      </c>
      <c r="F7997" s="630" t="s">
        <v>7079</v>
      </c>
      <c r="G7997" s="313" t="s">
        <v>6467</v>
      </c>
      <c r="H7997" s="634">
        <v>44812</v>
      </c>
      <c r="I7997" s="628">
        <f t="shared" si="105"/>
        <v>44812</v>
      </c>
      <c r="J7997" s="632"/>
    </row>
    <row r="7998" spans="1:10" s="243" customFormat="1">
      <c r="A7998" s="635" t="s">
        <v>2791</v>
      </c>
      <c r="B7998" s="415" t="s">
        <v>2725</v>
      </c>
      <c r="C7998" s="313" t="s">
        <v>2726</v>
      </c>
      <c r="D7998" s="629">
        <v>3300</v>
      </c>
      <c r="E7998" s="451">
        <v>16000</v>
      </c>
      <c r="F7998" s="630" t="s">
        <v>2843</v>
      </c>
      <c r="G7998" s="313" t="s">
        <v>6467</v>
      </c>
      <c r="H7998" s="634">
        <v>44812</v>
      </c>
      <c r="I7998" s="628">
        <f t="shared" si="105"/>
        <v>44812</v>
      </c>
      <c r="J7998" s="632"/>
    </row>
    <row r="7999" spans="1:10" s="243" customFormat="1">
      <c r="A7999" s="635" t="s">
        <v>2911</v>
      </c>
      <c r="B7999" s="415" t="s">
        <v>2725</v>
      </c>
      <c r="C7999" s="313" t="s">
        <v>2726</v>
      </c>
      <c r="D7999" s="629">
        <v>3301</v>
      </c>
      <c r="E7999" s="451">
        <v>31166.66</v>
      </c>
      <c r="F7999" s="630" t="s">
        <v>6806</v>
      </c>
      <c r="G7999" s="313" t="s">
        <v>6467</v>
      </c>
      <c r="H7999" s="634">
        <v>44812</v>
      </c>
      <c r="I7999" s="628">
        <f t="shared" si="105"/>
        <v>44812</v>
      </c>
      <c r="J7999" s="632"/>
    </row>
    <row r="8000" spans="1:10" s="243" customFormat="1">
      <c r="A8000" s="635" t="s">
        <v>2828</v>
      </c>
      <c r="B8000" s="415" t="s">
        <v>2725</v>
      </c>
      <c r="C8000" s="313" t="s">
        <v>2726</v>
      </c>
      <c r="D8000" s="629">
        <v>3302</v>
      </c>
      <c r="E8000" s="451">
        <v>36000</v>
      </c>
      <c r="F8000" s="630" t="s">
        <v>7080</v>
      </c>
      <c r="G8000" s="313" t="s">
        <v>6467</v>
      </c>
      <c r="H8000" s="634">
        <v>44812</v>
      </c>
      <c r="I8000" s="628">
        <f t="shared" si="105"/>
        <v>44812</v>
      </c>
      <c r="J8000" s="632"/>
    </row>
    <row r="8001" spans="1:10" s="243" customFormat="1">
      <c r="A8001" s="635" t="s">
        <v>2828</v>
      </c>
      <c r="B8001" s="415" t="s">
        <v>2725</v>
      </c>
      <c r="C8001" s="313" t="s">
        <v>2726</v>
      </c>
      <c r="D8001" s="629">
        <v>3303</v>
      </c>
      <c r="E8001" s="451">
        <v>36000</v>
      </c>
      <c r="F8001" s="630" t="s">
        <v>3196</v>
      </c>
      <c r="G8001" s="313" t="s">
        <v>6467</v>
      </c>
      <c r="H8001" s="634">
        <v>44812</v>
      </c>
      <c r="I8001" s="628">
        <f t="shared" si="105"/>
        <v>44812</v>
      </c>
      <c r="J8001" s="632"/>
    </row>
    <row r="8002" spans="1:10" s="243" customFormat="1">
      <c r="A8002" s="635" t="s">
        <v>2977</v>
      </c>
      <c r="B8002" s="415" t="s">
        <v>2725</v>
      </c>
      <c r="C8002" s="313" t="s">
        <v>2726</v>
      </c>
      <c r="D8002" s="629">
        <v>3304</v>
      </c>
      <c r="E8002" s="451">
        <v>24000</v>
      </c>
      <c r="F8002" s="630" t="s">
        <v>3490</v>
      </c>
      <c r="G8002" s="313" t="s">
        <v>6467</v>
      </c>
      <c r="H8002" s="634">
        <v>44812</v>
      </c>
      <c r="I8002" s="628">
        <f t="shared" si="105"/>
        <v>44812</v>
      </c>
      <c r="J8002" s="632"/>
    </row>
    <row r="8003" spans="1:10" s="243" customFormat="1">
      <c r="A8003" s="635" t="s">
        <v>2977</v>
      </c>
      <c r="B8003" s="415" t="s">
        <v>2725</v>
      </c>
      <c r="C8003" s="313" t="s">
        <v>2726</v>
      </c>
      <c r="D8003" s="629">
        <v>3305</v>
      </c>
      <c r="E8003" s="451">
        <v>15000</v>
      </c>
      <c r="F8003" s="630" t="s">
        <v>6636</v>
      </c>
      <c r="G8003" s="313" t="s">
        <v>6467</v>
      </c>
      <c r="H8003" s="634">
        <v>44812</v>
      </c>
      <c r="I8003" s="628">
        <f t="shared" si="105"/>
        <v>44812</v>
      </c>
      <c r="J8003" s="632"/>
    </row>
    <row r="8004" spans="1:10" s="243" customFormat="1" ht="23.25">
      <c r="A8004" s="635" t="s">
        <v>2771</v>
      </c>
      <c r="B8004" s="415" t="s">
        <v>2725</v>
      </c>
      <c r="C8004" s="313" t="s">
        <v>2726</v>
      </c>
      <c r="D8004" s="629">
        <v>3306</v>
      </c>
      <c r="E8004" s="451">
        <v>26000</v>
      </c>
      <c r="F8004" s="630" t="s">
        <v>7081</v>
      </c>
      <c r="G8004" s="313" t="s">
        <v>6467</v>
      </c>
      <c r="H8004" s="634">
        <v>44812</v>
      </c>
      <c r="I8004" s="628">
        <f t="shared" si="105"/>
        <v>44812</v>
      </c>
      <c r="J8004" s="632"/>
    </row>
    <row r="8005" spans="1:10" s="243" customFormat="1" ht="23.25">
      <c r="A8005" s="635" t="s">
        <v>2742</v>
      </c>
      <c r="B8005" s="415" t="s">
        <v>2725</v>
      </c>
      <c r="C8005" s="313" t="s">
        <v>2726</v>
      </c>
      <c r="D8005" s="629">
        <v>3307</v>
      </c>
      <c r="E8005" s="451">
        <v>3400</v>
      </c>
      <c r="F8005" s="630" t="s">
        <v>3367</v>
      </c>
      <c r="G8005" s="313" t="s">
        <v>6467</v>
      </c>
      <c r="H8005" s="634">
        <v>44812</v>
      </c>
      <c r="I8005" s="628">
        <f t="shared" si="105"/>
        <v>44812</v>
      </c>
      <c r="J8005" s="632"/>
    </row>
    <row r="8006" spans="1:10" s="243" customFormat="1">
      <c r="A8006" s="635" t="s">
        <v>6974</v>
      </c>
      <c r="B8006" s="415" t="s">
        <v>2725</v>
      </c>
      <c r="C8006" s="313" t="s">
        <v>2726</v>
      </c>
      <c r="D8006" s="629">
        <v>3308</v>
      </c>
      <c r="E8006" s="451">
        <v>30000</v>
      </c>
      <c r="F8006" s="630" t="s">
        <v>7082</v>
      </c>
      <c r="G8006" s="313" t="s">
        <v>6467</v>
      </c>
      <c r="H8006" s="634">
        <v>44812</v>
      </c>
      <c r="I8006" s="628">
        <f t="shared" ref="I8006:I8069" si="106">H8006+0</f>
        <v>44812</v>
      </c>
      <c r="J8006" s="632"/>
    </row>
    <row r="8007" spans="1:10" s="243" customFormat="1">
      <c r="A8007" s="635" t="s">
        <v>2742</v>
      </c>
      <c r="B8007" s="415" t="s">
        <v>2725</v>
      </c>
      <c r="C8007" s="313" t="s">
        <v>2726</v>
      </c>
      <c r="D8007" s="629">
        <v>3309</v>
      </c>
      <c r="E8007" s="451">
        <v>34300</v>
      </c>
      <c r="F8007" s="630" t="s">
        <v>3704</v>
      </c>
      <c r="G8007" s="313" t="s">
        <v>6467</v>
      </c>
      <c r="H8007" s="634">
        <v>44812</v>
      </c>
      <c r="I8007" s="628">
        <f t="shared" si="106"/>
        <v>44812</v>
      </c>
      <c r="J8007" s="632"/>
    </row>
    <row r="8008" spans="1:10" s="243" customFormat="1">
      <c r="A8008" s="635" t="s">
        <v>2783</v>
      </c>
      <c r="B8008" s="415" t="s">
        <v>2725</v>
      </c>
      <c r="C8008" s="313" t="s">
        <v>2726</v>
      </c>
      <c r="D8008" s="629">
        <v>3310</v>
      </c>
      <c r="E8008" s="451">
        <v>18000</v>
      </c>
      <c r="F8008" s="630" t="s">
        <v>6539</v>
      </c>
      <c r="G8008" s="313" t="s">
        <v>6467</v>
      </c>
      <c r="H8008" s="634">
        <v>44812</v>
      </c>
      <c r="I8008" s="628">
        <f t="shared" si="106"/>
        <v>44812</v>
      </c>
      <c r="J8008" s="632"/>
    </row>
    <row r="8009" spans="1:10" s="243" customFormat="1">
      <c r="A8009" s="635" t="s">
        <v>6941</v>
      </c>
      <c r="B8009" s="415" t="s">
        <v>2725</v>
      </c>
      <c r="C8009" s="313" t="s">
        <v>2726</v>
      </c>
      <c r="D8009" s="629">
        <v>3311</v>
      </c>
      <c r="E8009" s="451">
        <v>18000</v>
      </c>
      <c r="F8009" s="630" t="s">
        <v>7083</v>
      </c>
      <c r="G8009" s="313" t="s">
        <v>6467</v>
      </c>
      <c r="H8009" s="634">
        <v>44812</v>
      </c>
      <c r="I8009" s="628">
        <f t="shared" si="106"/>
        <v>44812</v>
      </c>
      <c r="J8009" s="632"/>
    </row>
    <row r="8010" spans="1:10" s="243" customFormat="1">
      <c r="A8010" s="635" t="s">
        <v>2891</v>
      </c>
      <c r="B8010" s="415" t="s">
        <v>2725</v>
      </c>
      <c r="C8010" s="313" t="s">
        <v>2726</v>
      </c>
      <c r="D8010" s="629">
        <v>3312</v>
      </c>
      <c r="E8010" s="451">
        <v>36667</v>
      </c>
      <c r="F8010" s="630" t="s">
        <v>6803</v>
      </c>
      <c r="G8010" s="313" t="s">
        <v>6467</v>
      </c>
      <c r="H8010" s="634">
        <v>44812</v>
      </c>
      <c r="I8010" s="628">
        <f t="shared" si="106"/>
        <v>44812</v>
      </c>
      <c r="J8010" s="632"/>
    </row>
    <row r="8011" spans="1:10" s="243" customFormat="1" ht="23.25">
      <c r="A8011" s="635" t="s">
        <v>6540</v>
      </c>
      <c r="B8011" s="415" t="s">
        <v>2725</v>
      </c>
      <c r="C8011" s="313" t="s">
        <v>2726</v>
      </c>
      <c r="D8011" s="629">
        <v>3313</v>
      </c>
      <c r="E8011" s="451">
        <v>32000</v>
      </c>
      <c r="F8011" s="630" t="s">
        <v>6328</v>
      </c>
      <c r="G8011" s="313" t="s">
        <v>6467</v>
      </c>
      <c r="H8011" s="634">
        <v>44812</v>
      </c>
      <c r="I8011" s="628">
        <f t="shared" si="106"/>
        <v>44812</v>
      </c>
      <c r="J8011" s="632"/>
    </row>
    <row r="8012" spans="1:10" s="243" customFormat="1">
      <c r="A8012" s="635" t="s">
        <v>2904</v>
      </c>
      <c r="B8012" s="415" t="s">
        <v>2725</v>
      </c>
      <c r="C8012" s="313" t="s">
        <v>2726</v>
      </c>
      <c r="D8012" s="629">
        <v>3314</v>
      </c>
      <c r="E8012" s="451">
        <v>20000</v>
      </c>
      <c r="F8012" s="630" t="s">
        <v>6794</v>
      </c>
      <c r="G8012" s="313" t="s">
        <v>6467</v>
      </c>
      <c r="H8012" s="634">
        <v>44812</v>
      </c>
      <c r="I8012" s="628">
        <f t="shared" si="106"/>
        <v>44812</v>
      </c>
      <c r="J8012" s="632"/>
    </row>
    <row r="8013" spans="1:10" s="243" customFormat="1" ht="23.25">
      <c r="A8013" s="635" t="s">
        <v>7084</v>
      </c>
      <c r="B8013" s="415" t="s">
        <v>2725</v>
      </c>
      <c r="C8013" s="313" t="s">
        <v>2726</v>
      </c>
      <c r="D8013" s="629">
        <v>3315</v>
      </c>
      <c r="E8013" s="451">
        <v>24000</v>
      </c>
      <c r="F8013" s="630" t="s">
        <v>6804</v>
      </c>
      <c r="G8013" s="313" t="s">
        <v>6467</v>
      </c>
      <c r="H8013" s="634">
        <v>44812</v>
      </c>
      <c r="I8013" s="628">
        <f t="shared" si="106"/>
        <v>44812</v>
      </c>
      <c r="J8013" s="632"/>
    </row>
    <row r="8014" spans="1:10" s="243" customFormat="1">
      <c r="A8014" s="635" t="s">
        <v>2735</v>
      </c>
      <c r="B8014" s="415" t="s">
        <v>2725</v>
      </c>
      <c r="C8014" s="313" t="s">
        <v>2726</v>
      </c>
      <c r="D8014" s="629">
        <v>3316</v>
      </c>
      <c r="E8014" s="451">
        <v>21000</v>
      </c>
      <c r="F8014" s="630" t="s">
        <v>3085</v>
      </c>
      <c r="G8014" s="313" t="s">
        <v>6467</v>
      </c>
      <c r="H8014" s="634">
        <v>44812</v>
      </c>
      <c r="I8014" s="628">
        <f t="shared" si="106"/>
        <v>44812</v>
      </c>
      <c r="J8014" s="632"/>
    </row>
    <row r="8015" spans="1:10" s="243" customFormat="1">
      <c r="A8015" s="635" t="s">
        <v>2806</v>
      </c>
      <c r="B8015" s="415" t="s">
        <v>2725</v>
      </c>
      <c r="C8015" s="313" t="s">
        <v>2726</v>
      </c>
      <c r="D8015" s="629">
        <v>3317</v>
      </c>
      <c r="E8015" s="451">
        <v>32000</v>
      </c>
      <c r="F8015" s="630" t="s">
        <v>2758</v>
      </c>
      <c r="G8015" s="313" t="s">
        <v>6467</v>
      </c>
      <c r="H8015" s="634">
        <v>44812</v>
      </c>
      <c r="I8015" s="628">
        <f t="shared" si="106"/>
        <v>44812</v>
      </c>
      <c r="J8015" s="632"/>
    </row>
    <row r="8016" spans="1:10" s="243" customFormat="1">
      <c r="A8016" s="635" t="s">
        <v>2785</v>
      </c>
      <c r="B8016" s="415" t="s">
        <v>2725</v>
      </c>
      <c r="C8016" s="313" t="s">
        <v>2726</v>
      </c>
      <c r="D8016" s="629">
        <v>3318</v>
      </c>
      <c r="E8016" s="451">
        <v>20000</v>
      </c>
      <c r="F8016" s="630" t="s">
        <v>6475</v>
      </c>
      <c r="G8016" s="313" t="s">
        <v>6467</v>
      </c>
      <c r="H8016" s="634">
        <v>44812</v>
      </c>
      <c r="I8016" s="628">
        <f t="shared" si="106"/>
        <v>44812</v>
      </c>
      <c r="J8016" s="632"/>
    </row>
    <row r="8017" spans="1:10" s="243" customFormat="1" ht="23.25">
      <c r="A8017" s="635" t="s">
        <v>7085</v>
      </c>
      <c r="B8017" s="415" t="s">
        <v>2725</v>
      </c>
      <c r="C8017" s="313" t="s">
        <v>2726</v>
      </c>
      <c r="D8017" s="629">
        <v>3319</v>
      </c>
      <c r="E8017" s="451">
        <v>949</v>
      </c>
      <c r="F8017" s="630" t="s">
        <v>7086</v>
      </c>
      <c r="G8017" s="313" t="s">
        <v>6467</v>
      </c>
      <c r="H8017" s="634">
        <v>44812</v>
      </c>
      <c r="I8017" s="628">
        <f t="shared" si="106"/>
        <v>44812</v>
      </c>
      <c r="J8017" s="632"/>
    </row>
    <row r="8018" spans="1:10" s="243" customFormat="1">
      <c r="A8018" s="635" t="s">
        <v>2773</v>
      </c>
      <c r="B8018" s="415" t="s">
        <v>2725</v>
      </c>
      <c r="C8018" s="313" t="s">
        <v>2726</v>
      </c>
      <c r="D8018" s="629">
        <v>3320</v>
      </c>
      <c r="E8018" s="451">
        <v>28000</v>
      </c>
      <c r="F8018" s="630" t="s">
        <v>7087</v>
      </c>
      <c r="G8018" s="313" t="s">
        <v>6467</v>
      </c>
      <c r="H8018" s="634">
        <v>44812</v>
      </c>
      <c r="I8018" s="628">
        <f t="shared" si="106"/>
        <v>44812</v>
      </c>
      <c r="J8018" s="632"/>
    </row>
    <row r="8019" spans="1:10" s="243" customFormat="1">
      <c r="A8019" s="635" t="s">
        <v>2808</v>
      </c>
      <c r="B8019" s="415" t="s">
        <v>2725</v>
      </c>
      <c r="C8019" s="313" t="s">
        <v>2726</v>
      </c>
      <c r="D8019" s="629">
        <v>3321</v>
      </c>
      <c r="E8019" s="451">
        <v>32000</v>
      </c>
      <c r="F8019" s="630" t="s">
        <v>7088</v>
      </c>
      <c r="G8019" s="313" t="s">
        <v>6467</v>
      </c>
      <c r="H8019" s="634">
        <v>44812</v>
      </c>
      <c r="I8019" s="628">
        <f t="shared" si="106"/>
        <v>44812</v>
      </c>
      <c r="J8019" s="632"/>
    </row>
    <row r="8020" spans="1:10" s="243" customFormat="1">
      <c r="A8020" s="635" t="s">
        <v>2785</v>
      </c>
      <c r="B8020" s="415" t="s">
        <v>2725</v>
      </c>
      <c r="C8020" s="313" t="s">
        <v>2726</v>
      </c>
      <c r="D8020" s="629">
        <v>3322</v>
      </c>
      <c r="E8020" s="451">
        <v>14000</v>
      </c>
      <c r="F8020" s="630" t="s">
        <v>7089</v>
      </c>
      <c r="G8020" s="313" t="s">
        <v>6467</v>
      </c>
      <c r="H8020" s="634">
        <v>44813</v>
      </c>
      <c r="I8020" s="628">
        <f t="shared" si="106"/>
        <v>44813</v>
      </c>
      <c r="J8020" s="632"/>
    </row>
    <row r="8021" spans="1:10" s="243" customFormat="1">
      <c r="A8021" s="635" t="s">
        <v>2808</v>
      </c>
      <c r="B8021" s="415" t="s">
        <v>2725</v>
      </c>
      <c r="C8021" s="313" t="s">
        <v>2726</v>
      </c>
      <c r="D8021" s="629">
        <v>3324</v>
      </c>
      <c r="E8021" s="451">
        <v>36000</v>
      </c>
      <c r="F8021" s="630" t="s">
        <v>7090</v>
      </c>
      <c r="G8021" s="313" t="s">
        <v>6467</v>
      </c>
      <c r="H8021" s="634">
        <v>44813</v>
      </c>
      <c r="I8021" s="628">
        <f t="shared" si="106"/>
        <v>44813</v>
      </c>
      <c r="J8021" s="632"/>
    </row>
    <row r="8022" spans="1:10" s="243" customFormat="1">
      <c r="A8022" s="635" t="s">
        <v>2773</v>
      </c>
      <c r="B8022" s="415" t="s">
        <v>2725</v>
      </c>
      <c r="C8022" s="313" t="s">
        <v>2726</v>
      </c>
      <c r="D8022" s="629">
        <v>3325</v>
      </c>
      <c r="E8022" s="451">
        <v>33000</v>
      </c>
      <c r="F8022" s="630" t="s">
        <v>6321</v>
      </c>
      <c r="G8022" s="313" t="s">
        <v>6467</v>
      </c>
      <c r="H8022" s="634">
        <v>44813</v>
      </c>
      <c r="I8022" s="628">
        <f t="shared" si="106"/>
        <v>44813</v>
      </c>
      <c r="J8022" s="632"/>
    </row>
    <row r="8023" spans="1:10" s="243" customFormat="1">
      <c r="A8023" s="635" t="s">
        <v>2808</v>
      </c>
      <c r="B8023" s="415" t="s">
        <v>2725</v>
      </c>
      <c r="C8023" s="313" t="s">
        <v>2726</v>
      </c>
      <c r="D8023" s="629">
        <v>3326</v>
      </c>
      <c r="E8023" s="451">
        <v>20000</v>
      </c>
      <c r="F8023" s="630" t="s">
        <v>7091</v>
      </c>
      <c r="G8023" s="313" t="s">
        <v>6467</v>
      </c>
      <c r="H8023" s="634">
        <v>44813</v>
      </c>
      <c r="I8023" s="628">
        <f t="shared" si="106"/>
        <v>44813</v>
      </c>
      <c r="J8023" s="632"/>
    </row>
    <row r="8024" spans="1:10" s="243" customFormat="1">
      <c r="A8024" s="635" t="s">
        <v>2808</v>
      </c>
      <c r="B8024" s="415" t="s">
        <v>2725</v>
      </c>
      <c r="C8024" s="313" t="s">
        <v>2726</v>
      </c>
      <c r="D8024" s="629">
        <v>3327</v>
      </c>
      <c r="E8024" s="451">
        <v>20000</v>
      </c>
      <c r="F8024" s="630" t="s">
        <v>7092</v>
      </c>
      <c r="G8024" s="313" t="s">
        <v>6467</v>
      </c>
      <c r="H8024" s="634">
        <v>44813</v>
      </c>
      <c r="I8024" s="628">
        <f t="shared" si="106"/>
        <v>44813</v>
      </c>
      <c r="J8024" s="632"/>
    </row>
    <row r="8025" spans="1:10" s="243" customFormat="1">
      <c r="A8025" s="635" t="s">
        <v>2828</v>
      </c>
      <c r="B8025" s="415" t="s">
        <v>2725</v>
      </c>
      <c r="C8025" s="313" t="s">
        <v>2726</v>
      </c>
      <c r="D8025" s="629">
        <v>3328</v>
      </c>
      <c r="E8025" s="451">
        <v>30000</v>
      </c>
      <c r="F8025" s="630" t="s">
        <v>4220</v>
      </c>
      <c r="G8025" s="313" t="s">
        <v>6467</v>
      </c>
      <c r="H8025" s="634">
        <v>44813</v>
      </c>
      <c r="I8025" s="628">
        <f t="shared" si="106"/>
        <v>44813</v>
      </c>
      <c r="J8025" s="632"/>
    </row>
    <row r="8026" spans="1:10" s="243" customFormat="1">
      <c r="A8026" s="635" t="s">
        <v>3318</v>
      </c>
      <c r="B8026" s="415" t="s">
        <v>2725</v>
      </c>
      <c r="C8026" s="313" t="s">
        <v>2726</v>
      </c>
      <c r="D8026" s="629">
        <v>3329</v>
      </c>
      <c r="E8026" s="451">
        <v>32000</v>
      </c>
      <c r="F8026" s="630" t="s">
        <v>3633</v>
      </c>
      <c r="G8026" s="313" t="s">
        <v>6467</v>
      </c>
      <c r="H8026" s="634">
        <v>44813</v>
      </c>
      <c r="I8026" s="628">
        <f t="shared" si="106"/>
        <v>44813</v>
      </c>
      <c r="J8026" s="632"/>
    </row>
    <row r="8027" spans="1:10" s="243" customFormat="1">
      <c r="A8027" s="635" t="s">
        <v>2773</v>
      </c>
      <c r="B8027" s="415" t="s">
        <v>2725</v>
      </c>
      <c r="C8027" s="313" t="s">
        <v>2726</v>
      </c>
      <c r="D8027" s="629">
        <v>3330</v>
      </c>
      <c r="E8027" s="451">
        <v>30000</v>
      </c>
      <c r="F8027" s="630" t="s">
        <v>7093</v>
      </c>
      <c r="G8027" s="313" t="s">
        <v>6467</v>
      </c>
      <c r="H8027" s="634">
        <v>44813</v>
      </c>
      <c r="I8027" s="628">
        <f t="shared" si="106"/>
        <v>44813</v>
      </c>
      <c r="J8027" s="632"/>
    </row>
    <row r="8028" spans="1:10" s="243" customFormat="1">
      <c r="A8028" s="635" t="s">
        <v>2766</v>
      </c>
      <c r="B8028" s="415" t="s">
        <v>2725</v>
      </c>
      <c r="C8028" s="313" t="s">
        <v>2726</v>
      </c>
      <c r="D8028" s="629">
        <v>3331</v>
      </c>
      <c r="E8028" s="451">
        <v>20000</v>
      </c>
      <c r="F8028" s="630" t="s">
        <v>7094</v>
      </c>
      <c r="G8028" s="313" t="s">
        <v>6467</v>
      </c>
      <c r="H8028" s="634">
        <v>44813</v>
      </c>
      <c r="I8028" s="628">
        <f t="shared" si="106"/>
        <v>44813</v>
      </c>
      <c r="J8028" s="632"/>
    </row>
    <row r="8029" spans="1:10" s="243" customFormat="1">
      <c r="A8029" s="635" t="s">
        <v>6916</v>
      </c>
      <c r="B8029" s="415" t="s">
        <v>2725</v>
      </c>
      <c r="C8029" s="313" t="s">
        <v>2726</v>
      </c>
      <c r="D8029" s="629">
        <v>3332</v>
      </c>
      <c r="E8029" s="451">
        <v>20000</v>
      </c>
      <c r="F8029" s="630" t="s">
        <v>7095</v>
      </c>
      <c r="G8029" s="313" t="s">
        <v>6467</v>
      </c>
      <c r="H8029" s="634">
        <v>44813</v>
      </c>
      <c r="I8029" s="628">
        <f t="shared" si="106"/>
        <v>44813</v>
      </c>
      <c r="J8029" s="632"/>
    </row>
    <row r="8030" spans="1:10" s="243" customFormat="1">
      <c r="A8030" s="635" t="s">
        <v>3065</v>
      </c>
      <c r="B8030" s="415" t="s">
        <v>2725</v>
      </c>
      <c r="C8030" s="313" t="s">
        <v>2726</v>
      </c>
      <c r="D8030" s="629">
        <v>3333</v>
      </c>
      <c r="E8030" s="451">
        <v>36667</v>
      </c>
      <c r="F8030" s="630" t="s">
        <v>7096</v>
      </c>
      <c r="G8030" s="313" t="s">
        <v>6467</v>
      </c>
      <c r="H8030" s="634">
        <v>44813</v>
      </c>
      <c r="I8030" s="628">
        <f t="shared" si="106"/>
        <v>44813</v>
      </c>
      <c r="J8030" s="632"/>
    </row>
    <row r="8031" spans="1:10" s="243" customFormat="1">
      <c r="A8031" s="635" t="s">
        <v>2735</v>
      </c>
      <c r="B8031" s="415" t="s">
        <v>2725</v>
      </c>
      <c r="C8031" s="313" t="s">
        <v>2726</v>
      </c>
      <c r="D8031" s="629">
        <v>3334</v>
      </c>
      <c r="E8031" s="451">
        <v>20000</v>
      </c>
      <c r="F8031" s="630" t="s">
        <v>4130</v>
      </c>
      <c r="G8031" s="313" t="s">
        <v>6467</v>
      </c>
      <c r="H8031" s="634">
        <v>44813</v>
      </c>
      <c r="I8031" s="628">
        <f t="shared" si="106"/>
        <v>44813</v>
      </c>
      <c r="J8031" s="632"/>
    </row>
    <row r="8032" spans="1:10" s="243" customFormat="1">
      <c r="A8032" s="635" t="s">
        <v>2891</v>
      </c>
      <c r="B8032" s="415" t="s">
        <v>2725</v>
      </c>
      <c r="C8032" s="313" t="s">
        <v>2726</v>
      </c>
      <c r="D8032" s="629">
        <v>3335</v>
      </c>
      <c r="E8032" s="451">
        <v>30000</v>
      </c>
      <c r="F8032" s="630" t="s">
        <v>3952</v>
      </c>
      <c r="G8032" s="313" t="s">
        <v>6467</v>
      </c>
      <c r="H8032" s="634">
        <v>44813</v>
      </c>
      <c r="I8032" s="628">
        <f t="shared" si="106"/>
        <v>44813</v>
      </c>
      <c r="J8032" s="632"/>
    </row>
    <row r="8033" spans="1:10" s="243" customFormat="1">
      <c r="A8033" s="635" t="s">
        <v>2828</v>
      </c>
      <c r="B8033" s="415" t="s">
        <v>2725</v>
      </c>
      <c r="C8033" s="313" t="s">
        <v>2726</v>
      </c>
      <c r="D8033" s="629">
        <v>3336</v>
      </c>
      <c r="E8033" s="451">
        <v>40000</v>
      </c>
      <c r="F8033" s="630" t="s">
        <v>6829</v>
      </c>
      <c r="G8033" s="313" t="s">
        <v>6467</v>
      </c>
      <c r="H8033" s="634">
        <v>44813</v>
      </c>
      <c r="I8033" s="628">
        <f t="shared" si="106"/>
        <v>44813</v>
      </c>
      <c r="J8033" s="632"/>
    </row>
    <row r="8034" spans="1:10" s="243" customFormat="1">
      <c r="A8034" s="635" t="s">
        <v>6916</v>
      </c>
      <c r="B8034" s="415" t="s">
        <v>2725</v>
      </c>
      <c r="C8034" s="313" t="s">
        <v>2726</v>
      </c>
      <c r="D8034" s="629">
        <v>3337</v>
      </c>
      <c r="E8034" s="451">
        <v>20000</v>
      </c>
      <c r="F8034" s="630" t="s">
        <v>7097</v>
      </c>
      <c r="G8034" s="313" t="s">
        <v>6467</v>
      </c>
      <c r="H8034" s="634">
        <v>44813</v>
      </c>
      <c r="I8034" s="628">
        <f t="shared" si="106"/>
        <v>44813</v>
      </c>
      <c r="J8034" s="632"/>
    </row>
    <row r="8035" spans="1:10" s="243" customFormat="1">
      <c r="A8035" s="635" t="s">
        <v>2942</v>
      </c>
      <c r="B8035" s="415" t="s">
        <v>2725</v>
      </c>
      <c r="C8035" s="313" t="s">
        <v>2726</v>
      </c>
      <c r="D8035" s="629">
        <v>3338</v>
      </c>
      <c r="E8035" s="451">
        <v>20000</v>
      </c>
      <c r="F8035" s="630" t="s">
        <v>3355</v>
      </c>
      <c r="G8035" s="313" t="s">
        <v>6467</v>
      </c>
      <c r="H8035" s="634">
        <v>44813</v>
      </c>
      <c r="I8035" s="628">
        <f t="shared" si="106"/>
        <v>44813</v>
      </c>
      <c r="J8035" s="632"/>
    </row>
    <row r="8036" spans="1:10" s="243" customFormat="1">
      <c r="A8036" s="635" t="s">
        <v>2735</v>
      </c>
      <c r="B8036" s="415" t="s">
        <v>2725</v>
      </c>
      <c r="C8036" s="313" t="s">
        <v>2726</v>
      </c>
      <c r="D8036" s="629">
        <v>3339</v>
      </c>
      <c r="E8036" s="451">
        <v>40000</v>
      </c>
      <c r="F8036" s="630" t="s">
        <v>3880</v>
      </c>
      <c r="G8036" s="313" t="s">
        <v>6467</v>
      </c>
      <c r="H8036" s="634">
        <v>44813</v>
      </c>
      <c r="I8036" s="628">
        <f t="shared" si="106"/>
        <v>44813</v>
      </c>
      <c r="J8036" s="632"/>
    </row>
    <row r="8037" spans="1:10" s="243" customFormat="1">
      <c r="A8037" s="635" t="s">
        <v>2768</v>
      </c>
      <c r="B8037" s="415" t="s">
        <v>2725</v>
      </c>
      <c r="C8037" s="313" t="s">
        <v>2726</v>
      </c>
      <c r="D8037" s="629">
        <v>3340</v>
      </c>
      <c r="E8037" s="451">
        <v>18000</v>
      </c>
      <c r="F8037" s="630" t="s">
        <v>6529</v>
      </c>
      <c r="G8037" s="313" t="s">
        <v>6467</v>
      </c>
      <c r="H8037" s="634">
        <v>44813</v>
      </c>
      <c r="I8037" s="628">
        <f t="shared" si="106"/>
        <v>44813</v>
      </c>
      <c r="J8037" s="632"/>
    </row>
    <row r="8038" spans="1:10" s="243" customFormat="1">
      <c r="A8038" s="635" t="s">
        <v>2742</v>
      </c>
      <c r="B8038" s="415" t="s">
        <v>2725</v>
      </c>
      <c r="C8038" s="313" t="s">
        <v>2726</v>
      </c>
      <c r="D8038" s="629">
        <v>3341</v>
      </c>
      <c r="E8038" s="451">
        <v>8800</v>
      </c>
      <c r="F8038" s="630" t="s">
        <v>7098</v>
      </c>
      <c r="G8038" s="313" t="s">
        <v>6467</v>
      </c>
      <c r="H8038" s="634">
        <v>44813</v>
      </c>
      <c r="I8038" s="628">
        <f t="shared" si="106"/>
        <v>44813</v>
      </c>
      <c r="J8038" s="632"/>
    </row>
    <row r="8039" spans="1:10" s="243" customFormat="1">
      <c r="A8039" s="635" t="s">
        <v>6916</v>
      </c>
      <c r="B8039" s="415" t="s">
        <v>2725</v>
      </c>
      <c r="C8039" s="313" t="s">
        <v>2726</v>
      </c>
      <c r="D8039" s="629">
        <v>3342</v>
      </c>
      <c r="E8039" s="451">
        <v>32000</v>
      </c>
      <c r="F8039" s="630" t="s">
        <v>6282</v>
      </c>
      <c r="G8039" s="313" t="s">
        <v>6467</v>
      </c>
      <c r="H8039" s="634">
        <v>44813</v>
      </c>
      <c r="I8039" s="628">
        <f t="shared" si="106"/>
        <v>44813</v>
      </c>
      <c r="J8039" s="632"/>
    </row>
    <row r="8040" spans="1:10" s="243" customFormat="1">
      <c r="A8040" s="635" t="s">
        <v>2742</v>
      </c>
      <c r="B8040" s="415" t="s">
        <v>2725</v>
      </c>
      <c r="C8040" s="313" t="s">
        <v>2726</v>
      </c>
      <c r="D8040" s="629">
        <v>3343</v>
      </c>
      <c r="E8040" s="451">
        <v>16200</v>
      </c>
      <c r="F8040" s="630" t="s">
        <v>3363</v>
      </c>
      <c r="G8040" s="313" t="s">
        <v>6467</v>
      </c>
      <c r="H8040" s="634">
        <v>44813</v>
      </c>
      <c r="I8040" s="628">
        <f t="shared" si="106"/>
        <v>44813</v>
      </c>
      <c r="J8040" s="632"/>
    </row>
    <row r="8041" spans="1:10" s="243" customFormat="1">
      <c r="A8041" s="635" t="s">
        <v>2933</v>
      </c>
      <c r="B8041" s="415" t="s">
        <v>2725</v>
      </c>
      <c r="C8041" s="313" t="s">
        <v>2726</v>
      </c>
      <c r="D8041" s="629">
        <v>3344</v>
      </c>
      <c r="E8041" s="451">
        <v>11000</v>
      </c>
      <c r="F8041" s="630" t="s">
        <v>6876</v>
      </c>
      <c r="G8041" s="313" t="s">
        <v>6467</v>
      </c>
      <c r="H8041" s="634">
        <v>44813</v>
      </c>
      <c r="I8041" s="628">
        <f t="shared" si="106"/>
        <v>44813</v>
      </c>
      <c r="J8041" s="632"/>
    </row>
    <row r="8042" spans="1:10" s="243" customFormat="1">
      <c r="A8042" s="635" t="s">
        <v>2749</v>
      </c>
      <c r="B8042" s="415" t="s">
        <v>2725</v>
      </c>
      <c r="C8042" s="313" t="s">
        <v>2726</v>
      </c>
      <c r="D8042" s="629">
        <v>3345</v>
      </c>
      <c r="E8042" s="451">
        <v>20000</v>
      </c>
      <c r="F8042" s="630" t="s">
        <v>6815</v>
      </c>
      <c r="G8042" s="313" t="s">
        <v>6467</v>
      </c>
      <c r="H8042" s="634">
        <v>44813</v>
      </c>
      <c r="I8042" s="628">
        <f t="shared" si="106"/>
        <v>44813</v>
      </c>
      <c r="J8042" s="632"/>
    </row>
    <row r="8043" spans="1:10" s="243" customFormat="1">
      <c r="A8043" s="635" t="s">
        <v>3065</v>
      </c>
      <c r="B8043" s="415" t="s">
        <v>2725</v>
      </c>
      <c r="C8043" s="313" t="s">
        <v>2726</v>
      </c>
      <c r="D8043" s="629">
        <v>3346</v>
      </c>
      <c r="E8043" s="451">
        <v>10000</v>
      </c>
      <c r="F8043" s="630" t="s">
        <v>7099</v>
      </c>
      <c r="G8043" s="313" t="s">
        <v>6467</v>
      </c>
      <c r="H8043" s="634">
        <v>44813</v>
      </c>
      <c r="I8043" s="628">
        <f t="shared" si="106"/>
        <v>44813</v>
      </c>
      <c r="J8043" s="632"/>
    </row>
    <row r="8044" spans="1:10" s="243" customFormat="1">
      <c r="A8044" s="635" t="s">
        <v>2768</v>
      </c>
      <c r="B8044" s="415" t="s">
        <v>2725</v>
      </c>
      <c r="C8044" s="313" t="s">
        <v>2726</v>
      </c>
      <c r="D8044" s="629">
        <v>3347</v>
      </c>
      <c r="E8044" s="451">
        <v>21000</v>
      </c>
      <c r="F8044" s="630" t="s">
        <v>3914</v>
      </c>
      <c r="G8044" s="313" t="s">
        <v>6467</v>
      </c>
      <c r="H8044" s="634">
        <v>44813</v>
      </c>
      <c r="I8044" s="628">
        <f t="shared" si="106"/>
        <v>44813</v>
      </c>
      <c r="J8044" s="632"/>
    </row>
    <row r="8045" spans="1:10" s="243" customFormat="1">
      <c r="A8045" s="635" t="s">
        <v>2735</v>
      </c>
      <c r="B8045" s="415" t="s">
        <v>2725</v>
      </c>
      <c r="C8045" s="313" t="s">
        <v>2726</v>
      </c>
      <c r="D8045" s="629">
        <v>3348</v>
      </c>
      <c r="E8045" s="451">
        <v>8000</v>
      </c>
      <c r="F8045" s="630" t="s">
        <v>7100</v>
      </c>
      <c r="G8045" s="313" t="s">
        <v>6467</v>
      </c>
      <c r="H8045" s="634">
        <v>44813</v>
      </c>
      <c r="I8045" s="628">
        <f t="shared" si="106"/>
        <v>44813</v>
      </c>
      <c r="J8045" s="632"/>
    </row>
    <row r="8046" spans="1:10" s="243" customFormat="1" ht="23.25">
      <c r="A8046" s="635" t="s">
        <v>2735</v>
      </c>
      <c r="B8046" s="415" t="s">
        <v>2725</v>
      </c>
      <c r="C8046" s="313" t="s">
        <v>2726</v>
      </c>
      <c r="D8046" s="629">
        <v>3349</v>
      </c>
      <c r="E8046" s="451">
        <v>24000</v>
      </c>
      <c r="F8046" s="630" t="s">
        <v>7101</v>
      </c>
      <c r="G8046" s="313" t="s">
        <v>6467</v>
      </c>
      <c r="H8046" s="634">
        <v>44813</v>
      </c>
      <c r="I8046" s="628">
        <f t="shared" si="106"/>
        <v>44813</v>
      </c>
      <c r="J8046" s="632"/>
    </row>
    <row r="8047" spans="1:10" s="243" customFormat="1" ht="23.25">
      <c r="A8047" s="635" t="s">
        <v>2834</v>
      </c>
      <c r="B8047" s="415" t="s">
        <v>2725</v>
      </c>
      <c r="C8047" s="313" t="s">
        <v>2726</v>
      </c>
      <c r="D8047" s="629">
        <v>3350</v>
      </c>
      <c r="E8047" s="451">
        <v>28000</v>
      </c>
      <c r="F8047" s="630" t="s">
        <v>3392</v>
      </c>
      <c r="G8047" s="313" t="s">
        <v>6467</v>
      </c>
      <c r="H8047" s="634">
        <v>44813</v>
      </c>
      <c r="I8047" s="628">
        <f t="shared" si="106"/>
        <v>44813</v>
      </c>
      <c r="J8047" s="632"/>
    </row>
    <row r="8048" spans="1:10" s="243" customFormat="1">
      <c r="A8048" s="635" t="s">
        <v>2767</v>
      </c>
      <c r="B8048" s="415" t="s">
        <v>2725</v>
      </c>
      <c r="C8048" s="313" t="s">
        <v>2726</v>
      </c>
      <c r="D8048" s="629">
        <v>3351</v>
      </c>
      <c r="E8048" s="451">
        <v>32000</v>
      </c>
      <c r="F8048" s="630" t="s">
        <v>6828</v>
      </c>
      <c r="G8048" s="313" t="s">
        <v>6467</v>
      </c>
      <c r="H8048" s="634">
        <v>44813</v>
      </c>
      <c r="I8048" s="628">
        <f t="shared" si="106"/>
        <v>44813</v>
      </c>
      <c r="J8048" s="632"/>
    </row>
    <row r="8049" spans="1:10" s="243" customFormat="1">
      <c r="A8049" s="635" t="s">
        <v>3900</v>
      </c>
      <c r="B8049" s="415" t="s">
        <v>2725</v>
      </c>
      <c r="C8049" s="313" t="s">
        <v>2726</v>
      </c>
      <c r="D8049" s="629">
        <v>3352</v>
      </c>
      <c r="E8049" s="451">
        <v>40000</v>
      </c>
      <c r="F8049" s="630" t="s">
        <v>4052</v>
      </c>
      <c r="G8049" s="313" t="s">
        <v>6467</v>
      </c>
      <c r="H8049" s="634">
        <v>44813</v>
      </c>
      <c r="I8049" s="628">
        <f t="shared" si="106"/>
        <v>44813</v>
      </c>
      <c r="J8049" s="632"/>
    </row>
    <row r="8050" spans="1:10" s="243" customFormat="1">
      <c r="A8050" s="635" t="s">
        <v>3004</v>
      </c>
      <c r="B8050" s="415" t="s">
        <v>2725</v>
      </c>
      <c r="C8050" s="313" t="s">
        <v>2726</v>
      </c>
      <c r="D8050" s="629">
        <v>3353</v>
      </c>
      <c r="E8050" s="451">
        <v>36000</v>
      </c>
      <c r="F8050" s="630" t="s">
        <v>6471</v>
      </c>
      <c r="G8050" s="313" t="s">
        <v>6467</v>
      </c>
      <c r="H8050" s="634">
        <v>44813</v>
      </c>
      <c r="I8050" s="628">
        <f t="shared" si="106"/>
        <v>44813</v>
      </c>
      <c r="J8050" s="632"/>
    </row>
    <row r="8051" spans="1:10" s="243" customFormat="1">
      <c r="A8051" s="635" t="s">
        <v>2904</v>
      </c>
      <c r="B8051" s="415" t="s">
        <v>2725</v>
      </c>
      <c r="C8051" s="313" t="s">
        <v>2726</v>
      </c>
      <c r="D8051" s="629">
        <v>3354</v>
      </c>
      <c r="E8051" s="451">
        <v>36000</v>
      </c>
      <c r="F8051" s="630" t="s">
        <v>7102</v>
      </c>
      <c r="G8051" s="313" t="s">
        <v>6467</v>
      </c>
      <c r="H8051" s="634">
        <v>44813</v>
      </c>
      <c r="I8051" s="628">
        <f t="shared" si="106"/>
        <v>44813</v>
      </c>
      <c r="J8051" s="632"/>
    </row>
    <row r="8052" spans="1:10" s="243" customFormat="1" ht="23.25">
      <c r="A8052" s="635" t="s">
        <v>3243</v>
      </c>
      <c r="B8052" s="415" t="s">
        <v>2725</v>
      </c>
      <c r="C8052" s="313" t="s">
        <v>2726</v>
      </c>
      <c r="D8052" s="629">
        <v>3355</v>
      </c>
      <c r="E8052" s="451">
        <v>30000</v>
      </c>
      <c r="F8052" s="630" t="s">
        <v>2858</v>
      </c>
      <c r="G8052" s="313" t="s">
        <v>6467</v>
      </c>
      <c r="H8052" s="634">
        <v>44813</v>
      </c>
      <c r="I8052" s="628">
        <f t="shared" si="106"/>
        <v>44813</v>
      </c>
      <c r="J8052" s="632"/>
    </row>
    <row r="8053" spans="1:10" s="243" customFormat="1">
      <c r="A8053" s="635" t="s">
        <v>2808</v>
      </c>
      <c r="B8053" s="415" t="s">
        <v>2725</v>
      </c>
      <c r="C8053" s="313" t="s">
        <v>2726</v>
      </c>
      <c r="D8053" s="629">
        <v>3356</v>
      </c>
      <c r="E8053" s="451">
        <v>40000</v>
      </c>
      <c r="F8053" s="630" t="s">
        <v>3744</v>
      </c>
      <c r="G8053" s="313" t="s">
        <v>6467</v>
      </c>
      <c r="H8053" s="634">
        <v>44813</v>
      </c>
      <c r="I8053" s="628">
        <f t="shared" si="106"/>
        <v>44813</v>
      </c>
      <c r="J8053" s="632"/>
    </row>
    <row r="8054" spans="1:10" s="243" customFormat="1">
      <c r="A8054" s="635" t="s">
        <v>2773</v>
      </c>
      <c r="B8054" s="415" t="s">
        <v>2725</v>
      </c>
      <c r="C8054" s="313" t="s">
        <v>2726</v>
      </c>
      <c r="D8054" s="629">
        <v>3357</v>
      </c>
      <c r="E8054" s="451">
        <v>28000</v>
      </c>
      <c r="F8054" s="630" t="s">
        <v>6259</v>
      </c>
      <c r="G8054" s="313" t="s">
        <v>6467</v>
      </c>
      <c r="H8054" s="634">
        <v>44813</v>
      </c>
      <c r="I8054" s="628">
        <f t="shared" si="106"/>
        <v>44813</v>
      </c>
      <c r="J8054" s="632"/>
    </row>
    <row r="8055" spans="1:10" s="243" customFormat="1">
      <c r="A8055" s="635" t="s">
        <v>2785</v>
      </c>
      <c r="B8055" s="415" t="s">
        <v>2725</v>
      </c>
      <c r="C8055" s="313" t="s">
        <v>2726</v>
      </c>
      <c r="D8055" s="629">
        <v>3358</v>
      </c>
      <c r="E8055" s="451">
        <v>20000</v>
      </c>
      <c r="F8055" s="630" t="s">
        <v>6428</v>
      </c>
      <c r="G8055" s="313" t="s">
        <v>6467</v>
      </c>
      <c r="H8055" s="634">
        <v>44813</v>
      </c>
      <c r="I8055" s="628">
        <f t="shared" si="106"/>
        <v>44813</v>
      </c>
      <c r="J8055" s="632"/>
    </row>
    <row r="8056" spans="1:10" s="243" customFormat="1">
      <c r="A8056" s="635" t="s">
        <v>2785</v>
      </c>
      <c r="B8056" s="415" t="s">
        <v>2725</v>
      </c>
      <c r="C8056" s="313" t="s">
        <v>2726</v>
      </c>
      <c r="D8056" s="629">
        <v>3359</v>
      </c>
      <c r="E8056" s="451">
        <v>20000</v>
      </c>
      <c r="F8056" s="630" t="s">
        <v>6440</v>
      </c>
      <c r="G8056" s="313" t="s">
        <v>6467</v>
      </c>
      <c r="H8056" s="634">
        <v>44813</v>
      </c>
      <c r="I8056" s="628">
        <f t="shared" si="106"/>
        <v>44813</v>
      </c>
      <c r="J8056" s="632"/>
    </row>
    <row r="8057" spans="1:10" s="243" customFormat="1">
      <c r="A8057" s="635" t="s">
        <v>6968</v>
      </c>
      <c r="B8057" s="415" t="s">
        <v>2725</v>
      </c>
      <c r="C8057" s="313" t="s">
        <v>2726</v>
      </c>
      <c r="D8057" s="629">
        <v>3360</v>
      </c>
      <c r="E8057" s="451">
        <v>24000</v>
      </c>
      <c r="F8057" s="630" t="s">
        <v>6285</v>
      </c>
      <c r="G8057" s="313" t="s">
        <v>6467</v>
      </c>
      <c r="H8057" s="634">
        <v>44813</v>
      </c>
      <c r="I8057" s="628">
        <f t="shared" si="106"/>
        <v>44813</v>
      </c>
      <c r="J8057" s="632"/>
    </row>
    <row r="8058" spans="1:10" s="243" customFormat="1">
      <c r="A8058" s="635" t="s">
        <v>2773</v>
      </c>
      <c r="B8058" s="415" t="s">
        <v>2725</v>
      </c>
      <c r="C8058" s="313" t="s">
        <v>2726</v>
      </c>
      <c r="D8058" s="629">
        <v>3361</v>
      </c>
      <c r="E8058" s="451">
        <v>24000</v>
      </c>
      <c r="F8058" s="630" t="s">
        <v>6497</v>
      </c>
      <c r="G8058" s="313" t="s">
        <v>6467</v>
      </c>
      <c r="H8058" s="634">
        <v>44813</v>
      </c>
      <c r="I8058" s="628">
        <f t="shared" si="106"/>
        <v>44813</v>
      </c>
      <c r="J8058" s="632"/>
    </row>
    <row r="8059" spans="1:10" s="243" customFormat="1">
      <c r="A8059" s="635" t="s">
        <v>2773</v>
      </c>
      <c r="B8059" s="415" t="s">
        <v>2725</v>
      </c>
      <c r="C8059" s="313" t="s">
        <v>2726</v>
      </c>
      <c r="D8059" s="629">
        <v>3362</v>
      </c>
      <c r="E8059" s="451">
        <v>24000</v>
      </c>
      <c r="F8059" s="630" t="s">
        <v>6286</v>
      </c>
      <c r="G8059" s="313" t="s">
        <v>6467</v>
      </c>
      <c r="H8059" s="634">
        <v>44813</v>
      </c>
      <c r="I8059" s="628">
        <f t="shared" si="106"/>
        <v>44813</v>
      </c>
      <c r="J8059" s="632"/>
    </row>
    <row r="8060" spans="1:10" s="243" customFormat="1">
      <c r="A8060" s="635" t="s">
        <v>2797</v>
      </c>
      <c r="B8060" s="415" t="s">
        <v>2725</v>
      </c>
      <c r="C8060" s="313" t="s">
        <v>2726</v>
      </c>
      <c r="D8060" s="629">
        <v>3363</v>
      </c>
      <c r="E8060" s="451">
        <v>36667</v>
      </c>
      <c r="F8060" s="630" t="s">
        <v>3973</v>
      </c>
      <c r="G8060" s="313" t="s">
        <v>6467</v>
      </c>
      <c r="H8060" s="634">
        <v>44816</v>
      </c>
      <c r="I8060" s="628">
        <f t="shared" si="106"/>
        <v>44816</v>
      </c>
      <c r="J8060" s="632"/>
    </row>
    <row r="8061" spans="1:10" s="243" customFormat="1">
      <c r="A8061" s="635" t="s">
        <v>2806</v>
      </c>
      <c r="B8061" s="415" t="s">
        <v>2725</v>
      </c>
      <c r="C8061" s="313" t="s">
        <v>2726</v>
      </c>
      <c r="D8061" s="629">
        <v>3364</v>
      </c>
      <c r="E8061" s="451">
        <v>36667</v>
      </c>
      <c r="F8061" s="630" t="s">
        <v>6835</v>
      </c>
      <c r="G8061" s="313" t="s">
        <v>6467</v>
      </c>
      <c r="H8061" s="634">
        <v>44816</v>
      </c>
      <c r="I8061" s="628">
        <f t="shared" si="106"/>
        <v>44816</v>
      </c>
      <c r="J8061" s="632"/>
    </row>
    <row r="8062" spans="1:10" s="243" customFormat="1">
      <c r="A8062" s="635" t="s">
        <v>6974</v>
      </c>
      <c r="B8062" s="415" t="s">
        <v>2725</v>
      </c>
      <c r="C8062" s="313" t="s">
        <v>2726</v>
      </c>
      <c r="D8062" s="629">
        <v>3365</v>
      </c>
      <c r="E8062" s="451">
        <v>20000</v>
      </c>
      <c r="F8062" s="630" t="s">
        <v>2944</v>
      </c>
      <c r="G8062" s="313" t="s">
        <v>6467</v>
      </c>
      <c r="H8062" s="634">
        <v>44816</v>
      </c>
      <c r="I8062" s="628">
        <f t="shared" si="106"/>
        <v>44816</v>
      </c>
      <c r="J8062" s="632"/>
    </row>
    <row r="8063" spans="1:10" s="243" customFormat="1">
      <c r="A8063" s="635" t="s">
        <v>6974</v>
      </c>
      <c r="B8063" s="415" t="s">
        <v>2725</v>
      </c>
      <c r="C8063" s="313" t="s">
        <v>2726</v>
      </c>
      <c r="D8063" s="629">
        <v>3366</v>
      </c>
      <c r="E8063" s="451">
        <v>36667</v>
      </c>
      <c r="F8063" s="630" t="s">
        <v>6417</v>
      </c>
      <c r="G8063" s="313" t="s">
        <v>6467</v>
      </c>
      <c r="H8063" s="634">
        <v>44816</v>
      </c>
      <c r="I8063" s="628">
        <f t="shared" si="106"/>
        <v>44816</v>
      </c>
      <c r="J8063" s="632"/>
    </row>
    <row r="8064" spans="1:10" s="243" customFormat="1">
      <c r="A8064" s="635" t="s">
        <v>6974</v>
      </c>
      <c r="B8064" s="415" t="s">
        <v>2725</v>
      </c>
      <c r="C8064" s="313" t="s">
        <v>2726</v>
      </c>
      <c r="D8064" s="629">
        <v>3367</v>
      </c>
      <c r="E8064" s="451">
        <v>36667</v>
      </c>
      <c r="F8064" s="630" t="s">
        <v>3284</v>
      </c>
      <c r="G8064" s="313" t="s">
        <v>6467</v>
      </c>
      <c r="H8064" s="634">
        <v>44816</v>
      </c>
      <c r="I8064" s="628">
        <f t="shared" si="106"/>
        <v>44816</v>
      </c>
      <c r="J8064" s="632"/>
    </row>
    <row r="8065" spans="1:10" s="243" customFormat="1">
      <c r="A8065" s="635" t="s">
        <v>2850</v>
      </c>
      <c r="B8065" s="415" t="s">
        <v>2725</v>
      </c>
      <c r="C8065" s="313" t="s">
        <v>2726</v>
      </c>
      <c r="D8065" s="629">
        <v>3368</v>
      </c>
      <c r="E8065" s="451">
        <v>36667</v>
      </c>
      <c r="F8065" s="630" t="s">
        <v>6272</v>
      </c>
      <c r="G8065" s="313" t="s">
        <v>6467</v>
      </c>
      <c r="H8065" s="634">
        <v>44816</v>
      </c>
      <c r="I8065" s="628">
        <f t="shared" si="106"/>
        <v>44816</v>
      </c>
      <c r="J8065" s="632"/>
    </row>
    <row r="8066" spans="1:10" s="243" customFormat="1">
      <c r="A8066" s="635" t="s">
        <v>3065</v>
      </c>
      <c r="B8066" s="415" t="s">
        <v>2725</v>
      </c>
      <c r="C8066" s="313" t="s">
        <v>2726</v>
      </c>
      <c r="D8066" s="629">
        <v>3369</v>
      </c>
      <c r="E8066" s="451">
        <v>10000</v>
      </c>
      <c r="F8066" s="630" t="s">
        <v>6511</v>
      </c>
      <c r="G8066" s="313" t="s">
        <v>6467</v>
      </c>
      <c r="H8066" s="634">
        <v>44816</v>
      </c>
      <c r="I8066" s="628">
        <f t="shared" si="106"/>
        <v>44816</v>
      </c>
      <c r="J8066" s="632"/>
    </row>
    <row r="8067" spans="1:10" s="243" customFormat="1">
      <c r="A8067" s="635" t="s">
        <v>2797</v>
      </c>
      <c r="B8067" s="415" t="s">
        <v>2725</v>
      </c>
      <c r="C8067" s="313" t="s">
        <v>2726</v>
      </c>
      <c r="D8067" s="629">
        <v>3370</v>
      </c>
      <c r="E8067" s="451">
        <v>20000</v>
      </c>
      <c r="F8067" s="630" t="s">
        <v>6247</v>
      </c>
      <c r="G8067" s="313" t="s">
        <v>6467</v>
      </c>
      <c r="H8067" s="634">
        <v>44816</v>
      </c>
      <c r="I8067" s="628">
        <f t="shared" si="106"/>
        <v>44816</v>
      </c>
      <c r="J8067" s="632"/>
    </row>
    <row r="8068" spans="1:10" s="243" customFormat="1">
      <c r="A8068" s="635" t="s">
        <v>2766</v>
      </c>
      <c r="B8068" s="415" t="s">
        <v>2725</v>
      </c>
      <c r="C8068" s="313" t="s">
        <v>2726</v>
      </c>
      <c r="D8068" s="629">
        <v>3371</v>
      </c>
      <c r="E8068" s="451">
        <v>36667</v>
      </c>
      <c r="F8068" s="630" t="s">
        <v>6833</v>
      </c>
      <c r="G8068" s="313" t="s">
        <v>6467</v>
      </c>
      <c r="H8068" s="634">
        <v>44816</v>
      </c>
      <c r="I8068" s="628">
        <f t="shared" si="106"/>
        <v>44816</v>
      </c>
      <c r="J8068" s="632"/>
    </row>
    <row r="8069" spans="1:10" s="243" customFormat="1" ht="23.25">
      <c r="A8069" s="635" t="s">
        <v>2828</v>
      </c>
      <c r="B8069" s="415" t="s">
        <v>2725</v>
      </c>
      <c r="C8069" s="313" t="s">
        <v>2726</v>
      </c>
      <c r="D8069" s="629">
        <v>3372</v>
      </c>
      <c r="E8069" s="451">
        <v>30000</v>
      </c>
      <c r="F8069" s="630" t="s">
        <v>7103</v>
      </c>
      <c r="G8069" s="313" t="s">
        <v>6467</v>
      </c>
      <c r="H8069" s="634">
        <v>44816</v>
      </c>
      <c r="I8069" s="628">
        <f t="shared" si="106"/>
        <v>44816</v>
      </c>
      <c r="J8069" s="632"/>
    </row>
    <row r="8070" spans="1:10" s="243" customFormat="1">
      <c r="A8070" s="635" t="s">
        <v>2785</v>
      </c>
      <c r="B8070" s="415" t="s">
        <v>2725</v>
      </c>
      <c r="C8070" s="313" t="s">
        <v>2726</v>
      </c>
      <c r="D8070" s="629">
        <v>3373</v>
      </c>
      <c r="E8070" s="451">
        <v>20000</v>
      </c>
      <c r="F8070" s="630" t="s">
        <v>6425</v>
      </c>
      <c r="G8070" s="313" t="s">
        <v>6467</v>
      </c>
      <c r="H8070" s="634">
        <v>44816</v>
      </c>
      <c r="I8070" s="628">
        <f t="shared" ref="I8070:I8073" si="107">H8070+0</f>
        <v>44816</v>
      </c>
      <c r="J8070" s="632"/>
    </row>
    <row r="8071" spans="1:10" s="243" customFormat="1" ht="23.25">
      <c r="A8071" s="635" t="s">
        <v>2977</v>
      </c>
      <c r="B8071" s="415" t="s">
        <v>2725</v>
      </c>
      <c r="C8071" s="313" t="s">
        <v>2726</v>
      </c>
      <c r="D8071" s="629">
        <v>3374</v>
      </c>
      <c r="E8071" s="451">
        <v>20000</v>
      </c>
      <c r="F8071" s="630" t="s">
        <v>7104</v>
      </c>
      <c r="G8071" s="313" t="s">
        <v>6467</v>
      </c>
      <c r="H8071" s="634">
        <v>44816</v>
      </c>
      <c r="I8071" s="628">
        <f t="shared" si="107"/>
        <v>44816</v>
      </c>
      <c r="J8071" s="632"/>
    </row>
    <row r="8072" spans="1:10" s="243" customFormat="1">
      <c r="A8072" s="635" t="s">
        <v>3065</v>
      </c>
      <c r="B8072" s="415" t="s">
        <v>2725</v>
      </c>
      <c r="C8072" s="313" t="s">
        <v>2726</v>
      </c>
      <c r="D8072" s="629">
        <v>3375</v>
      </c>
      <c r="E8072" s="451">
        <v>24000</v>
      </c>
      <c r="F8072" s="630" t="s">
        <v>3913</v>
      </c>
      <c r="G8072" s="313" t="s">
        <v>6467</v>
      </c>
      <c r="H8072" s="634">
        <v>44816</v>
      </c>
      <c r="I8072" s="628">
        <f t="shared" si="107"/>
        <v>44816</v>
      </c>
      <c r="J8072" s="632"/>
    </row>
    <row r="8073" spans="1:10" s="243" customFormat="1">
      <c r="A8073" s="635" t="s">
        <v>6974</v>
      </c>
      <c r="B8073" s="415" t="s">
        <v>2725</v>
      </c>
      <c r="C8073" s="313" t="s">
        <v>2726</v>
      </c>
      <c r="D8073" s="629">
        <v>3376</v>
      </c>
      <c r="E8073" s="451">
        <v>10000</v>
      </c>
      <c r="F8073" s="630" t="s">
        <v>7105</v>
      </c>
      <c r="G8073" s="313" t="s">
        <v>6467</v>
      </c>
      <c r="H8073" s="634">
        <v>44816</v>
      </c>
      <c r="I8073" s="628">
        <f t="shared" si="107"/>
        <v>44816</v>
      </c>
      <c r="J8073" s="632"/>
    </row>
    <row r="8074" spans="1:10" s="243" customFormat="1" ht="23.25">
      <c r="A8074" s="325" t="s">
        <v>7106</v>
      </c>
      <c r="B8074" s="336" t="s">
        <v>4588</v>
      </c>
      <c r="C8074" s="336" t="s">
        <v>4506</v>
      </c>
      <c r="D8074" s="336" t="s">
        <v>4507</v>
      </c>
      <c r="E8074" s="469">
        <v>38500</v>
      </c>
      <c r="F8074" s="376" t="s">
        <v>7107</v>
      </c>
      <c r="G8074" s="336" t="s">
        <v>4509</v>
      </c>
      <c r="H8074" s="626">
        <v>44573</v>
      </c>
      <c r="I8074" s="626">
        <v>44773</v>
      </c>
      <c r="J8074" s="632"/>
    </row>
    <row r="8075" spans="1:10" s="243" customFormat="1">
      <c r="A8075" s="325" t="s">
        <v>7108</v>
      </c>
      <c r="B8075" s="336" t="s">
        <v>4588</v>
      </c>
      <c r="C8075" s="336" t="s">
        <v>4506</v>
      </c>
      <c r="D8075" s="336" t="s">
        <v>4507</v>
      </c>
      <c r="E8075" s="469">
        <v>36000</v>
      </c>
      <c r="F8075" s="376" t="s">
        <v>7109</v>
      </c>
      <c r="G8075" s="336" t="s">
        <v>4509</v>
      </c>
      <c r="H8075" s="626">
        <v>44575</v>
      </c>
      <c r="I8075" s="626">
        <v>44926</v>
      </c>
      <c r="J8075" s="632"/>
    </row>
    <row r="8076" spans="1:10" s="243" customFormat="1" ht="23.25">
      <c r="A8076" s="325" t="s">
        <v>7110</v>
      </c>
      <c r="B8076" s="336" t="s">
        <v>4588</v>
      </c>
      <c r="C8076" s="336" t="s">
        <v>4506</v>
      </c>
      <c r="D8076" s="336" t="s">
        <v>4507</v>
      </c>
      <c r="E8076" s="469">
        <v>234000</v>
      </c>
      <c r="F8076" s="376" t="s">
        <v>7111</v>
      </c>
      <c r="G8076" s="336" t="s">
        <v>4509</v>
      </c>
      <c r="H8076" s="626">
        <v>44575</v>
      </c>
      <c r="I8076" s="626">
        <v>44742</v>
      </c>
      <c r="J8076" s="632"/>
    </row>
    <row r="8077" spans="1:10" s="243" customFormat="1" ht="46.5">
      <c r="A8077" s="325" t="s">
        <v>7112</v>
      </c>
      <c r="B8077" s="336" t="s">
        <v>4571</v>
      </c>
      <c r="C8077" s="336" t="s">
        <v>4506</v>
      </c>
      <c r="D8077" s="336" t="s">
        <v>7113</v>
      </c>
      <c r="E8077" s="469">
        <v>75507.360000000001</v>
      </c>
      <c r="F8077" s="376" t="s">
        <v>7114</v>
      </c>
      <c r="G8077" s="336" t="s">
        <v>4509</v>
      </c>
      <c r="H8077" s="626">
        <v>44582</v>
      </c>
      <c r="I8077" s="626">
        <v>44597</v>
      </c>
      <c r="J8077" s="632"/>
    </row>
    <row r="8078" spans="1:10" s="243" customFormat="1" ht="34.9">
      <c r="A8078" s="325" t="s">
        <v>7115</v>
      </c>
      <c r="B8078" s="336" t="s">
        <v>4571</v>
      </c>
      <c r="C8078" s="336" t="s">
        <v>4506</v>
      </c>
      <c r="D8078" s="336" t="s">
        <v>7116</v>
      </c>
      <c r="E8078" s="469">
        <v>113899.53</v>
      </c>
      <c r="F8078" s="376" t="s">
        <v>7117</v>
      </c>
      <c r="G8078" s="336" t="s">
        <v>4509</v>
      </c>
      <c r="H8078" s="626">
        <v>44592</v>
      </c>
      <c r="I8078" s="626">
        <v>44681</v>
      </c>
      <c r="J8078" s="632"/>
    </row>
    <row r="8079" spans="1:10" s="243" customFormat="1" ht="34.9">
      <c r="A8079" s="325" t="s">
        <v>7118</v>
      </c>
      <c r="B8079" s="336" t="s">
        <v>4571</v>
      </c>
      <c r="C8079" s="336" t="s">
        <v>4506</v>
      </c>
      <c r="D8079" s="336" t="s">
        <v>7119</v>
      </c>
      <c r="E8079" s="469">
        <v>207643.89</v>
      </c>
      <c r="F8079" s="376" t="s">
        <v>7120</v>
      </c>
      <c r="G8079" s="336" t="s">
        <v>4509</v>
      </c>
      <c r="H8079" s="626">
        <v>44592</v>
      </c>
      <c r="I8079" s="626">
        <v>44893</v>
      </c>
      <c r="J8079" s="632"/>
    </row>
    <row r="8080" spans="1:10" s="243" customFormat="1" ht="23.25">
      <c r="A8080" s="325" t="s">
        <v>7121</v>
      </c>
      <c r="B8080" s="336" t="s">
        <v>4511</v>
      </c>
      <c r="C8080" s="336" t="s">
        <v>4506</v>
      </c>
      <c r="D8080" s="336" t="s">
        <v>7122</v>
      </c>
      <c r="E8080" s="469">
        <v>61600</v>
      </c>
      <c r="F8080" s="376" t="s">
        <v>7123</v>
      </c>
      <c r="G8080" s="336" t="s">
        <v>4509</v>
      </c>
      <c r="H8080" s="626">
        <v>44593</v>
      </c>
      <c r="I8080" s="626">
        <v>44926</v>
      </c>
      <c r="J8080" s="632"/>
    </row>
    <row r="8081" spans="1:10" s="243" customFormat="1" ht="23.25">
      <c r="A8081" s="325" t="s">
        <v>7124</v>
      </c>
      <c r="B8081" s="336" t="s">
        <v>4571</v>
      </c>
      <c r="C8081" s="336" t="s">
        <v>4506</v>
      </c>
      <c r="D8081" s="336" t="s">
        <v>7125</v>
      </c>
      <c r="E8081" s="469">
        <v>14355</v>
      </c>
      <c r="F8081" s="376" t="s">
        <v>7126</v>
      </c>
      <c r="G8081" s="336" t="s">
        <v>4509</v>
      </c>
      <c r="H8081" s="626">
        <v>44596</v>
      </c>
      <c r="I8081" s="626">
        <v>44631</v>
      </c>
      <c r="J8081" s="632"/>
    </row>
    <row r="8082" spans="1:10" s="243" customFormat="1" ht="46.5">
      <c r="A8082" s="325" t="s">
        <v>7127</v>
      </c>
      <c r="B8082" s="336" t="s">
        <v>4575</v>
      </c>
      <c r="C8082" s="336" t="s">
        <v>4506</v>
      </c>
      <c r="D8082" s="336" t="s">
        <v>7128</v>
      </c>
      <c r="E8082" s="469">
        <v>49200</v>
      </c>
      <c r="F8082" s="376" t="s">
        <v>7129</v>
      </c>
      <c r="G8082" s="336" t="s">
        <v>4509</v>
      </c>
      <c r="H8082" s="626">
        <v>44596</v>
      </c>
      <c r="I8082" s="626">
        <v>44958</v>
      </c>
      <c r="J8082" s="632"/>
    </row>
    <row r="8083" spans="1:10" s="243" customFormat="1" ht="46.5">
      <c r="A8083" s="325" t="s">
        <v>7130</v>
      </c>
      <c r="B8083" s="336" t="s">
        <v>4575</v>
      </c>
      <c r="C8083" s="336" t="s">
        <v>4506</v>
      </c>
      <c r="D8083" s="336" t="s">
        <v>7131</v>
      </c>
      <c r="E8083" s="469">
        <v>49200</v>
      </c>
      <c r="F8083" s="376" t="s">
        <v>7132</v>
      </c>
      <c r="G8083" s="336" t="s">
        <v>4509</v>
      </c>
      <c r="H8083" s="626">
        <v>44596</v>
      </c>
      <c r="I8083" s="626">
        <v>44958</v>
      </c>
      <c r="J8083" s="632"/>
    </row>
    <row r="8084" spans="1:10" s="243" customFormat="1" ht="46.5">
      <c r="A8084" s="325" t="s">
        <v>7133</v>
      </c>
      <c r="B8084" s="336" t="s">
        <v>4575</v>
      </c>
      <c r="C8084" s="336" t="s">
        <v>4506</v>
      </c>
      <c r="D8084" s="336" t="s">
        <v>7134</v>
      </c>
      <c r="E8084" s="469">
        <v>49200</v>
      </c>
      <c r="F8084" s="376" t="s">
        <v>7135</v>
      </c>
      <c r="G8084" s="336" t="s">
        <v>4509</v>
      </c>
      <c r="H8084" s="626">
        <v>44596</v>
      </c>
      <c r="I8084" s="626">
        <v>44958</v>
      </c>
      <c r="J8084" s="632"/>
    </row>
    <row r="8085" spans="1:10" s="243" customFormat="1" ht="46.5">
      <c r="A8085" s="325" t="s">
        <v>7136</v>
      </c>
      <c r="B8085" s="336" t="s">
        <v>4575</v>
      </c>
      <c r="C8085" s="336" t="s">
        <v>4506</v>
      </c>
      <c r="D8085" s="336" t="s">
        <v>7137</v>
      </c>
      <c r="E8085" s="469">
        <v>49200</v>
      </c>
      <c r="F8085" s="376" t="s">
        <v>7138</v>
      </c>
      <c r="G8085" s="336" t="s">
        <v>4509</v>
      </c>
      <c r="H8085" s="626">
        <v>44596</v>
      </c>
      <c r="I8085" s="626">
        <v>44958</v>
      </c>
      <c r="J8085" s="632"/>
    </row>
    <row r="8086" spans="1:10" s="243" customFormat="1" ht="58.15">
      <c r="A8086" s="325" t="s">
        <v>7139</v>
      </c>
      <c r="B8086" s="336" t="s">
        <v>4575</v>
      </c>
      <c r="C8086" s="336" t="s">
        <v>4506</v>
      </c>
      <c r="D8086" s="336" t="s">
        <v>7140</v>
      </c>
      <c r="E8086" s="469">
        <v>81000</v>
      </c>
      <c r="F8086" s="376" t="s">
        <v>5192</v>
      </c>
      <c r="G8086" s="336" t="s">
        <v>4509</v>
      </c>
      <c r="H8086" s="626">
        <v>44600</v>
      </c>
      <c r="I8086" s="626">
        <v>45120</v>
      </c>
      <c r="J8086" s="632"/>
    </row>
    <row r="8087" spans="1:10" s="243" customFormat="1" ht="58.15">
      <c r="A8087" s="325" t="s">
        <v>7141</v>
      </c>
      <c r="B8087" s="336" t="s">
        <v>4575</v>
      </c>
      <c r="C8087" s="336" t="s">
        <v>4506</v>
      </c>
      <c r="D8087" s="336" t="s">
        <v>7142</v>
      </c>
      <c r="E8087" s="469">
        <v>81000</v>
      </c>
      <c r="F8087" s="376" t="s">
        <v>5188</v>
      </c>
      <c r="G8087" s="336" t="s">
        <v>4509</v>
      </c>
      <c r="H8087" s="626">
        <v>44600</v>
      </c>
      <c r="I8087" s="626">
        <v>45120</v>
      </c>
      <c r="J8087" s="632"/>
    </row>
    <row r="8088" spans="1:10" s="243" customFormat="1" ht="58.15">
      <c r="A8088" s="325" t="s">
        <v>7143</v>
      </c>
      <c r="B8088" s="336" t="s">
        <v>4575</v>
      </c>
      <c r="C8088" s="336" t="s">
        <v>4506</v>
      </c>
      <c r="D8088" s="336" t="s">
        <v>7144</v>
      </c>
      <c r="E8088" s="469">
        <v>81000</v>
      </c>
      <c r="F8088" s="376" t="s">
        <v>5190</v>
      </c>
      <c r="G8088" s="336" t="s">
        <v>4509</v>
      </c>
      <c r="H8088" s="626">
        <v>44600</v>
      </c>
      <c r="I8088" s="626">
        <v>45120</v>
      </c>
      <c r="J8088" s="632"/>
    </row>
    <row r="8089" spans="1:10" s="243" customFormat="1" ht="58.15">
      <c r="A8089" s="325" t="s">
        <v>7145</v>
      </c>
      <c r="B8089" s="336" t="s">
        <v>4575</v>
      </c>
      <c r="C8089" s="336" t="s">
        <v>4506</v>
      </c>
      <c r="D8089" s="336" t="s">
        <v>7146</v>
      </c>
      <c r="E8089" s="469">
        <v>81000</v>
      </c>
      <c r="F8089" s="376" t="s">
        <v>7147</v>
      </c>
      <c r="G8089" s="336" t="s">
        <v>4509</v>
      </c>
      <c r="H8089" s="626">
        <v>44600</v>
      </c>
      <c r="I8089" s="626">
        <v>45120</v>
      </c>
      <c r="J8089" s="632"/>
    </row>
    <row r="8090" spans="1:10" s="243" customFormat="1" ht="58.15">
      <c r="A8090" s="325" t="s">
        <v>7148</v>
      </c>
      <c r="B8090" s="336" t="s">
        <v>4575</v>
      </c>
      <c r="C8090" s="336" t="s">
        <v>4506</v>
      </c>
      <c r="D8090" s="336" t="s">
        <v>7149</v>
      </c>
      <c r="E8090" s="469">
        <v>81000</v>
      </c>
      <c r="F8090" s="376" t="s">
        <v>7150</v>
      </c>
      <c r="G8090" s="336" t="s">
        <v>4509</v>
      </c>
      <c r="H8090" s="626">
        <v>44600</v>
      </c>
      <c r="I8090" s="626">
        <v>45120</v>
      </c>
      <c r="J8090" s="632"/>
    </row>
    <row r="8091" spans="1:10" s="243" customFormat="1" ht="58.15">
      <c r="A8091" s="325" t="s">
        <v>7151</v>
      </c>
      <c r="B8091" s="336" t="s">
        <v>4575</v>
      </c>
      <c r="C8091" s="336" t="s">
        <v>4506</v>
      </c>
      <c r="D8091" s="336" t="s">
        <v>7152</v>
      </c>
      <c r="E8091" s="469">
        <v>81000</v>
      </c>
      <c r="F8091" s="376" t="s">
        <v>7153</v>
      </c>
      <c r="G8091" s="336" t="s">
        <v>4509</v>
      </c>
      <c r="H8091" s="626">
        <v>44600</v>
      </c>
      <c r="I8091" s="626">
        <v>45120</v>
      </c>
      <c r="J8091" s="632"/>
    </row>
    <row r="8092" spans="1:10" s="243" customFormat="1" ht="23.25">
      <c r="A8092" s="325" t="s">
        <v>7154</v>
      </c>
      <c r="B8092" s="336" t="s">
        <v>4511</v>
      </c>
      <c r="C8092" s="336" t="s">
        <v>4506</v>
      </c>
      <c r="D8092" s="336" t="s">
        <v>7155</v>
      </c>
      <c r="E8092" s="469">
        <v>108000</v>
      </c>
      <c r="F8092" s="376" t="s">
        <v>7156</v>
      </c>
      <c r="G8092" s="336" t="s">
        <v>4509</v>
      </c>
      <c r="H8092" s="626">
        <v>44602</v>
      </c>
      <c r="I8092" s="626">
        <v>44967</v>
      </c>
      <c r="J8092" s="632"/>
    </row>
    <row r="8093" spans="1:10" s="243" customFormat="1" ht="23.25">
      <c r="A8093" s="325" t="s">
        <v>7157</v>
      </c>
      <c r="B8093" s="336" t="s">
        <v>4575</v>
      </c>
      <c r="C8093" s="336" t="s">
        <v>4506</v>
      </c>
      <c r="D8093" s="336" t="s">
        <v>7158</v>
      </c>
      <c r="E8093" s="469">
        <v>80566</v>
      </c>
      <c r="F8093" s="376" t="s">
        <v>7159</v>
      </c>
      <c r="G8093" s="336" t="s">
        <v>4509</v>
      </c>
      <c r="H8093" s="626">
        <v>44603</v>
      </c>
      <c r="I8093" s="626">
        <v>44775</v>
      </c>
      <c r="J8093" s="632"/>
    </row>
    <row r="8094" spans="1:10" s="243" customFormat="1" ht="34.9">
      <c r="A8094" s="325" t="s">
        <v>7160</v>
      </c>
      <c r="B8094" s="336" t="s">
        <v>4571</v>
      </c>
      <c r="C8094" s="336" t="s">
        <v>4506</v>
      </c>
      <c r="D8094" s="336" t="s">
        <v>7161</v>
      </c>
      <c r="E8094" s="469">
        <v>189540.96000000002</v>
      </c>
      <c r="F8094" s="376" t="s">
        <v>7162</v>
      </c>
      <c r="G8094" s="336" t="s">
        <v>4509</v>
      </c>
      <c r="H8094" s="626">
        <v>44606</v>
      </c>
      <c r="I8094" s="626">
        <v>44705</v>
      </c>
      <c r="J8094" s="632"/>
    </row>
    <row r="8095" spans="1:10" s="243" customFormat="1" ht="34.9">
      <c r="A8095" s="325" t="s">
        <v>7163</v>
      </c>
      <c r="B8095" s="336" t="s">
        <v>4571</v>
      </c>
      <c r="C8095" s="336" t="s">
        <v>4506</v>
      </c>
      <c r="D8095" s="336" t="s">
        <v>7164</v>
      </c>
      <c r="E8095" s="469">
        <v>359159</v>
      </c>
      <c r="F8095" s="376" t="s">
        <v>7165</v>
      </c>
      <c r="G8095" s="336" t="s">
        <v>4509</v>
      </c>
      <c r="H8095" s="626">
        <v>44606</v>
      </c>
      <c r="I8095" s="626">
        <v>44817</v>
      </c>
      <c r="J8095" s="632"/>
    </row>
    <row r="8096" spans="1:10" s="243" customFormat="1" ht="34.9">
      <c r="A8096" s="325" t="s">
        <v>7166</v>
      </c>
      <c r="B8096" s="336" t="s">
        <v>4524</v>
      </c>
      <c r="C8096" s="336" t="s">
        <v>4506</v>
      </c>
      <c r="D8096" s="336" t="s">
        <v>7167</v>
      </c>
      <c r="E8096" s="469">
        <v>578520</v>
      </c>
      <c r="F8096" s="376" t="s">
        <v>7168</v>
      </c>
      <c r="G8096" s="336" t="s">
        <v>4509</v>
      </c>
      <c r="H8096" s="626">
        <v>44631</v>
      </c>
      <c r="I8096" s="626">
        <v>44943</v>
      </c>
      <c r="J8096" s="632"/>
    </row>
    <row r="8097" spans="1:10" s="243" customFormat="1" ht="23.25">
      <c r="A8097" s="325" t="s">
        <v>7169</v>
      </c>
      <c r="B8097" s="336" t="s">
        <v>4571</v>
      </c>
      <c r="C8097" s="336" t="s">
        <v>4506</v>
      </c>
      <c r="D8097" s="336" t="s">
        <v>7170</v>
      </c>
      <c r="E8097" s="469">
        <v>20748</v>
      </c>
      <c r="F8097" s="376" t="s">
        <v>7171</v>
      </c>
      <c r="G8097" s="336" t="s">
        <v>4509</v>
      </c>
      <c r="H8097" s="626">
        <v>44641</v>
      </c>
      <c r="I8097" s="626">
        <v>44656</v>
      </c>
      <c r="J8097" s="632"/>
    </row>
    <row r="8098" spans="1:10" s="243" customFormat="1" ht="23.25">
      <c r="A8098" s="325" t="s">
        <v>7124</v>
      </c>
      <c r="B8098" s="336" t="s">
        <v>4571</v>
      </c>
      <c r="C8098" s="336" t="s">
        <v>4506</v>
      </c>
      <c r="D8098" s="336" t="s">
        <v>7172</v>
      </c>
      <c r="E8098" s="469">
        <v>25650</v>
      </c>
      <c r="F8098" s="376" t="s">
        <v>4746</v>
      </c>
      <c r="G8098" s="336" t="s">
        <v>4509</v>
      </c>
      <c r="H8098" s="626">
        <v>44642</v>
      </c>
      <c r="I8098" s="626">
        <v>44781</v>
      </c>
      <c r="J8098" s="632"/>
    </row>
    <row r="8099" spans="1:10" s="243" customFormat="1" ht="34.9">
      <c r="A8099" s="325" t="s">
        <v>7173</v>
      </c>
      <c r="B8099" s="336" t="s">
        <v>4511</v>
      </c>
      <c r="C8099" s="336" t="s">
        <v>4506</v>
      </c>
      <c r="D8099" s="336" t="s">
        <v>7174</v>
      </c>
      <c r="E8099" s="469">
        <v>70000</v>
      </c>
      <c r="F8099" s="376" t="s">
        <v>4934</v>
      </c>
      <c r="G8099" s="336" t="s">
        <v>4509</v>
      </c>
      <c r="H8099" s="626">
        <v>44643</v>
      </c>
      <c r="I8099" s="626">
        <v>44933</v>
      </c>
      <c r="J8099" s="632"/>
    </row>
    <row r="8100" spans="1:10" s="243" customFormat="1" ht="34.9">
      <c r="A8100" s="325" t="s">
        <v>7175</v>
      </c>
      <c r="B8100" s="336" t="s">
        <v>4588</v>
      </c>
      <c r="C8100" s="336" t="s">
        <v>4506</v>
      </c>
      <c r="D8100" s="336" t="s">
        <v>4507</v>
      </c>
      <c r="E8100" s="469">
        <v>40000</v>
      </c>
      <c r="F8100" s="376" t="s">
        <v>7176</v>
      </c>
      <c r="G8100" s="336" t="s">
        <v>4509</v>
      </c>
      <c r="H8100" s="626">
        <v>44643</v>
      </c>
      <c r="I8100" s="626">
        <v>44973</v>
      </c>
      <c r="J8100" s="632"/>
    </row>
    <row r="8101" spans="1:10" s="243" customFormat="1" ht="34.9">
      <c r="A8101" s="325" t="s">
        <v>7177</v>
      </c>
      <c r="B8101" s="336" t="s">
        <v>4588</v>
      </c>
      <c r="C8101" s="336" t="s">
        <v>4506</v>
      </c>
      <c r="D8101" s="336" t="s">
        <v>4507</v>
      </c>
      <c r="E8101" s="469">
        <v>40000</v>
      </c>
      <c r="F8101" s="376" t="s">
        <v>7178</v>
      </c>
      <c r="G8101" s="336" t="s">
        <v>4509</v>
      </c>
      <c r="H8101" s="626">
        <v>44643</v>
      </c>
      <c r="I8101" s="626">
        <v>44973</v>
      </c>
      <c r="J8101" s="632"/>
    </row>
    <row r="8102" spans="1:10" s="243" customFormat="1" ht="46.5">
      <c r="A8102" s="325" t="s">
        <v>7179</v>
      </c>
      <c r="B8102" s="336" t="s">
        <v>4511</v>
      </c>
      <c r="C8102" s="336" t="s">
        <v>4506</v>
      </c>
      <c r="D8102" s="336" t="s">
        <v>7180</v>
      </c>
      <c r="E8102" s="469">
        <v>108000</v>
      </c>
      <c r="F8102" s="376" t="s">
        <v>4899</v>
      </c>
      <c r="G8102" s="336" t="s">
        <v>4509</v>
      </c>
      <c r="H8102" s="626">
        <v>44644</v>
      </c>
      <c r="I8102" s="626">
        <v>45004</v>
      </c>
      <c r="J8102" s="632"/>
    </row>
    <row r="8103" spans="1:10" s="243" customFormat="1" ht="23.25">
      <c r="A8103" s="325" t="s">
        <v>7181</v>
      </c>
      <c r="B8103" s="336" t="s">
        <v>4588</v>
      </c>
      <c r="C8103" s="336" t="s">
        <v>4506</v>
      </c>
      <c r="D8103" s="336" t="s">
        <v>4507</v>
      </c>
      <c r="E8103" s="469">
        <v>27000</v>
      </c>
      <c r="F8103" s="376" t="s">
        <v>7182</v>
      </c>
      <c r="G8103" s="336" t="s">
        <v>4509</v>
      </c>
      <c r="H8103" s="626">
        <v>44644</v>
      </c>
      <c r="I8103" s="626">
        <v>45094</v>
      </c>
      <c r="J8103" s="632"/>
    </row>
    <row r="8104" spans="1:10" s="243" customFormat="1" ht="34.9">
      <c r="A8104" s="325" t="s">
        <v>7183</v>
      </c>
      <c r="B8104" s="336" t="s">
        <v>4537</v>
      </c>
      <c r="C8104" s="336" t="s">
        <v>4506</v>
      </c>
      <c r="D8104" s="336" t="s">
        <v>7184</v>
      </c>
      <c r="E8104" s="469">
        <v>335072.8</v>
      </c>
      <c r="F8104" s="376" t="s">
        <v>7185</v>
      </c>
      <c r="G8104" s="336" t="s">
        <v>4509</v>
      </c>
      <c r="H8104" s="626">
        <v>44645</v>
      </c>
      <c r="I8104" s="626">
        <v>44782</v>
      </c>
      <c r="J8104" s="632"/>
    </row>
    <row r="8105" spans="1:10" s="243" customFormat="1" ht="46.5">
      <c r="A8105" s="325" t="s">
        <v>7186</v>
      </c>
      <c r="B8105" s="336" t="s">
        <v>4511</v>
      </c>
      <c r="C8105" s="336" t="s">
        <v>4506</v>
      </c>
      <c r="D8105" s="336" t="s">
        <v>7187</v>
      </c>
      <c r="E8105" s="469">
        <v>90000</v>
      </c>
      <c r="F8105" s="376" t="s">
        <v>7188</v>
      </c>
      <c r="G8105" s="336" t="s">
        <v>4509</v>
      </c>
      <c r="H8105" s="626">
        <v>44648</v>
      </c>
      <c r="I8105" s="626">
        <v>44887</v>
      </c>
      <c r="J8105" s="632"/>
    </row>
    <row r="8106" spans="1:10" s="243" customFormat="1" ht="23.25">
      <c r="A8106" s="325" t="s">
        <v>4836</v>
      </c>
      <c r="B8106" s="336" t="s">
        <v>4511</v>
      </c>
      <c r="C8106" s="336" t="s">
        <v>4506</v>
      </c>
      <c r="D8106" s="336" t="s">
        <v>7189</v>
      </c>
      <c r="E8106" s="469">
        <v>110700</v>
      </c>
      <c r="F8106" s="376" t="s">
        <v>7190</v>
      </c>
      <c r="G8106" s="336" t="s">
        <v>4509</v>
      </c>
      <c r="H8106" s="626">
        <v>44652</v>
      </c>
      <c r="I8106" s="626">
        <v>44926</v>
      </c>
      <c r="J8106" s="632"/>
    </row>
    <row r="8107" spans="1:10" s="243" customFormat="1" ht="34.9">
      <c r="A8107" s="325" t="s">
        <v>4647</v>
      </c>
      <c r="B8107" s="336" t="s">
        <v>4511</v>
      </c>
      <c r="C8107" s="336" t="s">
        <v>4506</v>
      </c>
      <c r="D8107" s="336" t="s">
        <v>7191</v>
      </c>
      <c r="E8107" s="469">
        <v>42000</v>
      </c>
      <c r="F8107" s="376" t="s">
        <v>4891</v>
      </c>
      <c r="G8107" s="336" t="s">
        <v>4509</v>
      </c>
      <c r="H8107" s="626">
        <v>44652</v>
      </c>
      <c r="I8107" s="626">
        <v>44834</v>
      </c>
      <c r="J8107" s="632"/>
    </row>
    <row r="8108" spans="1:10" s="243" customFormat="1" ht="34.9">
      <c r="A8108" s="325" t="s">
        <v>4910</v>
      </c>
      <c r="B8108" s="336" t="s">
        <v>4511</v>
      </c>
      <c r="C8108" s="336" t="s">
        <v>4506</v>
      </c>
      <c r="D8108" s="336" t="s">
        <v>7192</v>
      </c>
      <c r="E8108" s="469">
        <v>42000</v>
      </c>
      <c r="F8108" s="376" t="s">
        <v>4911</v>
      </c>
      <c r="G8108" s="336" t="s">
        <v>4509</v>
      </c>
      <c r="H8108" s="626">
        <v>44652</v>
      </c>
      <c r="I8108" s="626">
        <v>44834</v>
      </c>
      <c r="J8108" s="632"/>
    </row>
    <row r="8109" spans="1:10" s="243" customFormat="1" ht="23.25">
      <c r="A8109" s="325" t="s">
        <v>7193</v>
      </c>
      <c r="B8109" s="336" t="s">
        <v>4571</v>
      </c>
      <c r="C8109" s="336" t="s">
        <v>4506</v>
      </c>
      <c r="D8109" s="336" t="s">
        <v>7194</v>
      </c>
      <c r="E8109" s="469">
        <v>106000</v>
      </c>
      <c r="F8109" s="376" t="s">
        <v>7195</v>
      </c>
      <c r="G8109" s="336" t="s">
        <v>4509</v>
      </c>
      <c r="H8109" s="626">
        <v>44655</v>
      </c>
      <c r="I8109" s="626">
        <v>44700</v>
      </c>
      <c r="J8109" s="632"/>
    </row>
    <row r="8110" spans="1:10" s="243" customFormat="1" ht="46.5">
      <c r="A8110" s="325" t="s">
        <v>7196</v>
      </c>
      <c r="B8110" s="336" t="s">
        <v>4511</v>
      </c>
      <c r="C8110" s="336" t="s">
        <v>4506</v>
      </c>
      <c r="D8110" s="336" t="s">
        <v>7197</v>
      </c>
      <c r="E8110" s="469">
        <v>144000</v>
      </c>
      <c r="F8110" s="376" t="s">
        <v>7198</v>
      </c>
      <c r="G8110" s="336" t="s">
        <v>4509</v>
      </c>
      <c r="H8110" s="626">
        <v>44656</v>
      </c>
      <c r="I8110" s="626">
        <v>45016</v>
      </c>
      <c r="J8110" s="632"/>
    </row>
    <row r="8111" spans="1:10" s="243" customFormat="1" ht="46.5">
      <c r="A8111" s="325" t="s">
        <v>7199</v>
      </c>
      <c r="B8111" s="336" t="s">
        <v>4511</v>
      </c>
      <c r="C8111" s="336" t="s">
        <v>4506</v>
      </c>
      <c r="D8111" s="336" t="s">
        <v>7200</v>
      </c>
      <c r="E8111" s="469">
        <v>144000</v>
      </c>
      <c r="F8111" s="376" t="s">
        <v>7201</v>
      </c>
      <c r="G8111" s="336" t="s">
        <v>4509</v>
      </c>
      <c r="H8111" s="626">
        <v>44656</v>
      </c>
      <c r="I8111" s="626">
        <v>45016</v>
      </c>
      <c r="J8111" s="632"/>
    </row>
    <row r="8112" spans="1:10" s="243" customFormat="1" ht="34.9">
      <c r="A8112" s="325" t="s">
        <v>7202</v>
      </c>
      <c r="B8112" s="336" t="s">
        <v>4511</v>
      </c>
      <c r="C8112" s="336" t="s">
        <v>4506</v>
      </c>
      <c r="D8112" s="336" t="s">
        <v>7203</v>
      </c>
      <c r="E8112" s="469">
        <v>96000</v>
      </c>
      <c r="F8112" s="376" t="s">
        <v>7204</v>
      </c>
      <c r="G8112" s="336" t="s">
        <v>4509</v>
      </c>
      <c r="H8112" s="626">
        <v>44656</v>
      </c>
      <c r="I8112" s="626">
        <v>45016</v>
      </c>
      <c r="J8112" s="632"/>
    </row>
    <row r="8113" spans="1:10" s="243" customFormat="1" ht="34.9">
      <c r="A8113" s="325" t="s">
        <v>7205</v>
      </c>
      <c r="B8113" s="336" t="s">
        <v>4511</v>
      </c>
      <c r="C8113" s="336" t="s">
        <v>4506</v>
      </c>
      <c r="D8113" s="336" t="s">
        <v>7206</v>
      </c>
      <c r="E8113" s="469">
        <v>96000</v>
      </c>
      <c r="F8113" s="376" t="s">
        <v>7207</v>
      </c>
      <c r="G8113" s="336" t="s">
        <v>4509</v>
      </c>
      <c r="H8113" s="626">
        <v>44656</v>
      </c>
      <c r="I8113" s="626">
        <v>45016</v>
      </c>
      <c r="J8113" s="632"/>
    </row>
    <row r="8114" spans="1:10" s="243" customFormat="1" ht="34.9">
      <c r="A8114" s="325" t="s">
        <v>7208</v>
      </c>
      <c r="B8114" s="336" t="s">
        <v>4511</v>
      </c>
      <c r="C8114" s="336" t="s">
        <v>4506</v>
      </c>
      <c r="D8114" s="336" t="s">
        <v>7209</v>
      </c>
      <c r="E8114" s="469">
        <v>96000</v>
      </c>
      <c r="F8114" s="376" t="s">
        <v>7210</v>
      </c>
      <c r="G8114" s="336" t="s">
        <v>4509</v>
      </c>
      <c r="H8114" s="626">
        <v>44656</v>
      </c>
      <c r="I8114" s="626">
        <v>45016</v>
      </c>
      <c r="J8114" s="632"/>
    </row>
    <row r="8115" spans="1:10" s="243" customFormat="1" ht="34.9">
      <c r="A8115" s="325" t="s">
        <v>7211</v>
      </c>
      <c r="B8115" s="336" t="s">
        <v>4511</v>
      </c>
      <c r="C8115" s="336" t="s">
        <v>4506</v>
      </c>
      <c r="D8115" s="336" t="s">
        <v>7212</v>
      </c>
      <c r="E8115" s="469">
        <v>108000</v>
      </c>
      <c r="F8115" s="376" t="s">
        <v>7213</v>
      </c>
      <c r="G8115" s="336" t="s">
        <v>4509</v>
      </c>
      <c r="H8115" s="626">
        <v>44656</v>
      </c>
      <c r="I8115" s="626">
        <v>44926</v>
      </c>
      <c r="J8115" s="632"/>
    </row>
    <row r="8116" spans="1:10" s="243" customFormat="1" ht="23.25">
      <c r="A8116" s="325" t="s">
        <v>7214</v>
      </c>
      <c r="B8116" s="336" t="s">
        <v>4511</v>
      </c>
      <c r="C8116" s="336" t="s">
        <v>4506</v>
      </c>
      <c r="D8116" s="336" t="s">
        <v>7215</v>
      </c>
      <c r="E8116" s="469">
        <v>90000</v>
      </c>
      <c r="F8116" s="376" t="s">
        <v>7216</v>
      </c>
      <c r="G8116" s="336" t="s">
        <v>4509</v>
      </c>
      <c r="H8116" s="626">
        <v>44656</v>
      </c>
      <c r="I8116" s="626">
        <v>44926</v>
      </c>
      <c r="J8116" s="632"/>
    </row>
    <row r="8117" spans="1:10" s="243" customFormat="1" ht="23.25">
      <c r="A8117" s="325" t="s">
        <v>7217</v>
      </c>
      <c r="B8117" s="336" t="s">
        <v>4511</v>
      </c>
      <c r="C8117" s="336" t="s">
        <v>4506</v>
      </c>
      <c r="D8117" s="336" t="s">
        <v>7218</v>
      </c>
      <c r="E8117" s="469">
        <v>117000</v>
      </c>
      <c r="F8117" s="376" t="s">
        <v>4978</v>
      </c>
      <c r="G8117" s="336" t="s">
        <v>4509</v>
      </c>
      <c r="H8117" s="626">
        <v>44662</v>
      </c>
      <c r="I8117" s="626">
        <v>44922</v>
      </c>
      <c r="J8117" s="632"/>
    </row>
    <row r="8118" spans="1:10" s="243" customFormat="1" ht="23.25">
      <c r="A8118" s="325" t="s">
        <v>7219</v>
      </c>
      <c r="B8118" s="336" t="s">
        <v>4511</v>
      </c>
      <c r="C8118" s="336" t="s">
        <v>4506</v>
      </c>
      <c r="D8118" s="336" t="s">
        <v>7220</v>
      </c>
      <c r="E8118" s="469">
        <v>117000</v>
      </c>
      <c r="F8118" s="376" t="s">
        <v>4976</v>
      </c>
      <c r="G8118" s="336" t="s">
        <v>4509</v>
      </c>
      <c r="H8118" s="626">
        <v>44662</v>
      </c>
      <c r="I8118" s="626">
        <v>44922</v>
      </c>
      <c r="J8118" s="632"/>
    </row>
    <row r="8119" spans="1:10" s="243" customFormat="1" ht="34.9">
      <c r="A8119" s="325" t="s">
        <v>7221</v>
      </c>
      <c r="B8119" s="336" t="s">
        <v>4511</v>
      </c>
      <c r="C8119" s="336" t="s">
        <v>4506</v>
      </c>
      <c r="D8119" s="336" t="s">
        <v>7222</v>
      </c>
      <c r="E8119" s="469">
        <v>96000</v>
      </c>
      <c r="F8119" s="376" t="s">
        <v>4932</v>
      </c>
      <c r="G8119" s="336" t="s">
        <v>4509</v>
      </c>
      <c r="H8119" s="626">
        <v>44662</v>
      </c>
      <c r="I8119" s="626">
        <v>45022</v>
      </c>
      <c r="J8119" s="632"/>
    </row>
    <row r="8120" spans="1:10" s="243" customFormat="1" ht="34.9">
      <c r="A8120" s="325" t="s">
        <v>7223</v>
      </c>
      <c r="B8120" s="336" t="s">
        <v>4511</v>
      </c>
      <c r="C8120" s="336" t="s">
        <v>4506</v>
      </c>
      <c r="D8120" s="336" t="s">
        <v>7224</v>
      </c>
      <c r="E8120" s="469">
        <v>126000</v>
      </c>
      <c r="F8120" s="376" t="s">
        <v>7225</v>
      </c>
      <c r="G8120" s="336" t="s">
        <v>4509</v>
      </c>
      <c r="H8120" s="626">
        <v>44662</v>
      </c>
      <c r="I8120" s="626">
        <v>44932</v>
      </c>
      <c r="J8120" s="632"/>
    </row>
    <row r="8121" spans="1:10" s="243" customFormat="1" ht="46.5">
      <c r="A8121" s="325" t="s">
        <v>7226</v>
      </c>
      <c r="B8121" s="336" t="s">
        <v>4511</v>
      </c>
      <c r="C8121" s="336" t="s">
        <v>4506</v>
      </c>
      <c r="D8121" s="336" t="s">
        <v>7227</v>
      </c>
      <c r="E8121" s="469">
        <v>104500</v>
      </c>
      <c r="F8121" s="376" t="s">
        <v>7228</v>
      </c>
      <c r="G8121" s="336" t="s">
        <v>4509</v>
      </c>
      <c r="H8121" s="626">
        <v>44664</v>
      </c>
      <c r="I8121" s="626">
        <v>45248</v>
      </c>
      <c r="J8121" s="632"/>
    </row>
    <row r="8122" spans="1:10" s="243" customFormat="1" ht="46.5">
      <c r="A8122" s="325" t="s">
        <v>7229</v>
      </c>
      <c r="B8122" s="336" t="s">
        <v>4511</v>
      </c>
      <c r="C8122" s="336" t="s">
        <v>4506</v>
      </c>
      <c r="D8122" s="336" t="s">
        <v>7230</v>
      </c>
      <c r="E8122" s="469">
        <v>66500</v>
      </c>
      <c r="F8122" s="376" t="s">
        <v>7231</v>
      </c>
      <c r="G8122" s="336" t="s">
        <v>4509</v>
      </c>
      <c r="H8122" s="626">
        <v>44664</v>
      </c>
      <c r="I8122" s="626">
        <v>45248</v>
      </c>
      <c r="J8122" s="632"/>
    </row>
    <row r="8123" spans="1:10" s="243" customFormat="1" ht="34.9">
      <c r="A8123" s="325" t="s">
        <v>7232</v>
      </c>
      <c r="B8123" s="336" t="s">
        <v>4588</v>
      </c>
      <c r="C8123" s="336" t="s">
        <v>4506</v>
      </c>
      <c r="D8123" s="336" t="s">
        <v>4507</v>
      </c>
      <c r="E8123" s="469">
        <v>40000</v>
      </c>
      <c r="F8123" s="376" t="s">
        <v>7233</v>
      </c>
      <c r="G8123" s="336" t="s">
        <v>4509</v>
      </c>
      <c r="H8123" s="626">
        <v>44664</v>
      </c>
      <c r="I8123" s="626">
        <v>44970</v>
      </c>
      <c r="J8123" s="632"/>
    </row>
    <row r="8124" spans="1:10" s="243" customFormat="1" ht="34.9">
      <c r="A8124" s="325" t="s">
        <v>7234</v>
      </c>
      <c r="B8124" s="336" t="s">
        <v>4511</v>
      </c>
      <c r="C8124" s="336" t="s">
        <v>4506</v>
      </c>
      <c r="D8124" s="336" t="s">
        <v>7235</v>
      </c>
      <c r="E8124" s="469">
        <v>96000</v>
      </c>
      <c r="F8124" s="376" t="s">
        <v>7236</v>
      </c>
      <c r="G8124" s="336" t="s">
        <v>4509</v>
      </c>
      <c r="H8124" s="626">
        <v>44664</v>
      </c>
      <c r="I8124" s="626">
        <v>44904</v>
      </c>
      <c r="J8124" s="632"/>
    </row>
    <row r="8125" spans="1:10" s="243" customFormat="1" ht="34.9">
      <c r="A8125" s="325" t="s">
        <v>7237</v>
      </c>
      <c r="B8125" s="336" t="s">
        <v>4511</v>
      </c>
      <c r="C8125" s="336" t="s">
        <v>4506</v>
      </c>
      <c r="D8125" s="336" t="s">
        <v>7238</v>
      </c>
      <c r="E8125" s="469">
        <v>96000</v>
      </c>
      <c r="F8125" s="376" t="s">
        <v>7239</v>
      </c>
      <c r="G8125" s="336" t="s">
        <v>4509</v>
      </c>
      <c r="H8125" s="626">
        <v>44671</v>
      </c>
      <c r="I8125" s="626">
        <v>45031</v>
      </c>
      <c r="J8125" s="632"/>
    </row>
    <row r="8126" spans="1:10" s="243" customFormat="1" ht="23.25">
      <c r="A8126" s="325" t="s">
        <v>7240</v>
      </c>
      <c r="B8126" s="336" t="s">
        <v>4511</v>
      </c>
      <c r="C8126" s="336" t="s">
        <v>4506</v>
      </c>
      <c r="D8126" s="336" t="s">
        <v>7241</v>
      </c>
      <c r="E8126" s="469">
        <v>45200</v>
      </c>
      <c r="F8126" s="376" t="s">
        <v>7242</v>
      </c>
      <c r="G8126" s="336" t="s">
        <v>4509</v>
      </c>
      <c r="H8126" s="626">
        <v>44672</v>
      </c>
      <c r="I8126" s="626">
        <v>44825</v>
      </c>
      <c r="J8126" s="632"/>
    </row>
    <row r="8127" spans="1:10" s="243" customFormat="1" ht="34.9">
      <c r="A8127" s="325" t="s">
        <v>7243</v>
      </c>
      <c r="B8127" s="336" t="s">
        <v>4571</v>
      </c>
      <c r="C8127" s="336" t="s">
        <v>4506</v>
      </c>
      <c r="D8127" s="336" t="s">
        <v>7244</v>
      </c>
      <c r="E8127" s="469">
        <v>84150</v>
      </c>
      <c r="F8127" s="376" t="s">
        <v>7245</v>
      </c>
      <c r="G8127" s="336" t="s">
        <v>4509</v>
      </c>
      <c r="H8127" s="626">
        <v>44673</v>
      </c>
      <c r="I8127" s="626">
        <v>44795</v>
      </c>
      <c r="J8127" s="632"/>
    </row>
    <row r="8128" spans="1:10" s="243" customFormat="1" ht="34.9">
      <c r="A8128" s="325" t="s">
        <v>7246</v>
      </c>
      <c r="B8128" s="336" t="s">
        <v>4681</v>
      </c>
      <c r="C8128" s="336" t="s">
        <v>4506</v>
      </c>
      <c r="D8128" s="336" t="s">
        <v>7247</v>
      </c>
      <c r="E8128" s="469">
        <v>1723912</v>
      </c>
      <c r="F8128" s="376" t="s">
        <v>7248</v>
      </c>
      <c r="G8128" s="336" t="s">
        <v>4509</v>
      </c>
      <c r="H8128" s="626">
        <v>44673</v>
      </c>
      <c r="I8128" s="626">
        <v>45215</v>
      </c>
      <c r="J8128" s="632"/>
    </row>
    <row r="8129" spans="1:10" s="243" customFormat="1" ht="23.25">
      <c r="A8129" s="325" t="s">
        <v>7249</v>
      </c>
      <c r="B8129" s="336" t="s">
        <v>4511</v>
      </c>
      <c r="C8129" s="336" t="s">
        <v>4506</v>
      </c>
      <c r="D8129" s="336" t="s">
        <v>7250</v>
      </c>
      <c r="E8129" s="469">
        <v>72000</v>
      </c>
      <c r="F8129" s="376" t="s">
        <v>7251</v>
      </c>
      <c r="G8129" s="336" t="s">
        <v>4509</v>
      </c>
      <c r="H8129" s="626">
        <v>44680</v>
      </c>
      <c r="I8129" s="626">
        <v>44860</v>
      </c>
      <c r="J8129" s="632"/>
    </row>
    <row r="8130" spans="1:10" s="243" customFormat="1" ht="34.9">
      <c r="A8130" s="325" t="s">
        <v>7252</v>
      </c>
      <c r="B8130" s="336" t="s">
        <v>4511</v>
      </c>
      <c r="C8130" s="336" t="s">
        <v>4506</v>
      </c>
      <c r="D8130" s="336" t="s">
        <v>7253</v>
      </c>
      <c r="E8130" s="469">
        <v>120000</v>
      </c>
      <c r="F8130" s="376" t="s">
        <v>7254</v>
      </c>
      <c r="G8130" s="336" t="s">
        <v>4509</v>
      </c>
      <c r="H8130" s="626">
        <v>44680</v>
      </c>
      <c r="I8130" s="626">
        <v>44919</v>
      </c>
      <c r="J8130" s="632"/>
    </row>
    <row r="8131" spans="1:10" s="243" customFormat="1" ht="23.25">
      <c r="A8131" s="325" t="s">
        <v>7255</v>
      </c>
      <c r="B8131" s="336" t="s">
        <v>4511</v>
      </c>
      <c r="C8131" s="336" t="s">
        <v>4506</v>
      </c>
      <c r="D8131" s="336" t="s">
        <v>7256</v>
      </c>
      <c r="E8131" s="469">
        <v>195000</v>
      </c>
      <c r="F8131" s="376" t="s">
        <v>4732</v>
      </c>
      <c r="G8131" s="336" t="s">
        <v>4509</v>
      </c>
      <c r="H8131" s="626">
        <v>44685</v>
      </c>
      <c r="I8131" s="626">
        <v>45075</v>
      </c>
      <c r="J8131" s="632"/>
    </row>
    <row r="8132" spans="1:10" s="243" customFormat="1" ht="34.9">
      <c r="A8132" s="325" t="s">
        <v>7257</v>
      </c>
      <c r="B8132" s="336" t="s">
        <v>4511</v>
      </c>
      <c r="C8132" s="336" t="s">
        <v>4506</v>
      </c>
      <c r="D8132" s="336" t="s">
        <v>7258</v>
      </c>
      <c r="E8132" s="469">
        <v>68000</v>
      </c>
      <c r="F8132" s="376" t="s">
        <v>7259</v>
      </c>
      <c r="G8132" s="336" t="s">
        <v>4509</v>
      </c>
      <c r="H8132" s="626">
        <v>44686</v>
      </c>
      <c r="I8132" s="626">
        <v>44777</v>
      </c>
      <c r="J8132" s="632"/>
    </row>
    <row r="8133" spans="1:10" s="243" customFormat="1" ht="23.25">
      <c r="A8133" s="325" t="s">
        <v>7260</v>
      </c>
      <c r="B8133" s="336" t="s">
        <v>4571</v>
      </c>
      <c r="C8133" s="336" t="s">
        <v>4506</v>
      </c>
      <c r="D8133" s="336" t="s">
        <v>7261</v>
      </c>
      <c r="E8133" s="469">
        <v>58418.26</v>
      </c>
      <c r="F8133" s="376" t="s">
        <v>7262</v>
      </c>
      <c r="G8133" s="336" t="s">
        <v>4509</v>
      </c>
      <c r="H8133" s="626">
        <v>44686</v>
      </c>
      <c r="I8133" s="626">
        <v>44700</v>
      </c>
      <c r="J8133" s="632"/>
    </row>
    <row r="8134" spans="1:10" s="243" customFormat="1" ht="34.9">
      <c r="A8134" s="325" t="s">
        <v>7263</v>
      </c>
      <c r="B8134" s="336" t="s">
        <v>4588</v>
      </c>
      <c r="C8134" s="336" t="s">
        <v>4506</v>
      </c>
      <c r="D8134" s="336" t="s">
        <v>4507</v>
      </c>
      <c r="E8134" s="469">
        <v>36000</v>
      </c>
      <c r="F8134" s="376" t="s">
        <v>7264</v>
      </c>
      <c r="G8134" s="336" t="s">
        <v>4509</v>
      </c>
      <c r="H8134" s="626">
        <v>44718</v>
      </c>
      <c r="I8134" s="626">
        <v>44959</v>
      </c>
      <c r="J8134" s="632"/>
    </row>
    <row r="8135" spans="1:10" s="243" customFormat="1" ht="46.5">
      <c r="A8135" s="325" t="s">
        <v>7265</v>
      </c>
      <c r="B8135" s="336" t="s">
        <v>4511</v>
      </c>
      <c r="C8135" s="336" t="s">
        <v>4506</v>
      </c>
      <c r="D8135" s="336" t="s">
        <v>7266</v>
      </c>
      <c r="E8135" s="469">
        <v>60000</v>
      </c>
      <c r="F8135" s="376" t="s">
        <v>7267</v>
      </c>
      <c r="G8135" s="336" t="s">
        <v>4509</v>
      </c>
      <c r="H8135" s="626">
        <v>44690</v>
      </c>
      <c r="I8135" s="626">
        <v>45050</v>
      </c>
      <c r="J8135" s="632"/>
    </row>
    <row r="8136" spans="1:10" s="243" customFormat="1" ht="34.9">
      <c r="A8136" s="325" t="s">
        <v>7268</v>
      </c>
      <c r="B8136" s="336" t="s">
        <v>4575</v>
      </c>
      <c r="C8136" s="336" t="s">
        <v>4506</v>
      </c>
      <c r="D8136" s="336" t="s">
        <v>7269</v>
      </c>
      <c r="E8136" s="469">
        <v>33600</v>
      </c>
      <c r="F8136" s="376" t="s">
        <v>4667</v>
      </c>
      <c r="G8136" s="336" t="s">
        <v>4509</v>
      </c>
      <c r="H8136" s="626">
        <v>44692</v>
      </c>
      <c r="I8136" s="626">
        <v>44876</v>
      </c>
      <c r="J8136" s="632"/>
    </row>
    <row r="8137" spans="1:10" s="243" customFormat="1" ht="34.9">
      <c r="A8137" s="325" t="s">
        <v>7270</v>
      </c>
      <c r="B8137" s="336" t="s">
        <v>4511</v>
      </c>
      <c r="C8137" s="336" t="s">
        <v>4506</v>
      </c>
      <c r="D8137" s="336" t="s">
        <v>7271</v>
      </c>
      <c r="E8137" s="469">
        <v>84000</v>
      </c>
      <c r="F8137" s="376" t="s">
        <v>7272</v>
      </c>
      <c r="G8137" s="336" t="s">
        <v>4509</v>
      </c>
      <c r="H8137" s="626">
        <v>44699</v>
      </c>
      <c r="I8137" s="626">
        <v>45059</v>
      </c>
      <c r="J8137" s="632"/>
    </row>
    <row r="8138" spans="1:10" s="243" customFormat="1" ht="34.9">
      <c r="A8138" s="325" t="s">
        <v>7273</v>
      </c>
      <c r="B8138" s="336" t="s">
        <v>4511</v>
      </c>
      <c r="C8138" s="336" t="s">
        <v>4506</v>
      </c>
      <c r="D8138" s="336" t="s">
        <v>7274</v>
      </c>
      <c r="E8138" s="469">
        <v>90000</v>
      </c>
      <c r="F8138" s="376" t="s">
        <v>4789</v>
      </c>
      <c r="G8138" s="336" t="s">
        <v>4509</v>
      </c>
      <c r="H8138" s="626">
        <v>44699</v>
      </c>
      <c r="I8138" s="626">
        <v>45119</v>
      </c>
      <c r="J8138" s="632"/>
    </row>
    <row r="8139" spans="1:10" s="243" customFormat="1" ht="34.9">
      <c r="A8139" s="325" t="s">
        <v>7275</v>
      </c>
      <c r="B8139" s="336" t="s">
        <v>4511</v>
      </c>
      <c r="C8139" s="336" t="s">
        <v>4506</v>
      </c>
      <c r="D8139" s="336" t="s">
        <v>7276</v>
      </c>
      <c r="E8139" s="469">
        <v>90000</v>
      </c>
      <c r="F8139" s="376" t="s">
        <v>7277</v>
      </c>
      <c r="G8139" s="336" t="s">
        <v>4509</v>
      </c>
      <c r="H8139" s="626">
        <v>44699</v>
      </c>
      <c r="I8139" s="626">
        <v>45119</v>
      </c>
      <c r="J8139" s="632"/>
    </row>
    <row r="8140" spans="1:10" s="243" customFormat="1" ht="23.25">
      <c r="A8140" s="325" t="s">
        <v>7278</v>
      </c>
      <c r="B8140" s="336" t="s">
        <v>4511</v>
      </c>
      <c r="C8140" s="336" t="s">
        <v>4506</v>
      </c>
      <c r="D8140" s="336" t="s">
        <v>7279</v>
      </c>
      <c r="E8140" s="469">
        <v>59500</v>
      </c>
      <c r="F8140" s="376" t="s">
        <v>4643</v>
      </c>
      <c r="G8140" s="336" t="s">
        <v>4509</v>
      </c>
      <c r="H8140" s="626">
        <v>44707</v>
      </c>
      <c r="I8140" s="626">
        <v>44917</v>
      </c>
      <c r="J8140" s="632"/>
    </row>
    <row r="8141" spans="1:10" s="243" customFormat="1" ht="46.5">
      <c r="A8141" s="325" t="s">
        <v>7280</v>
      </c>
      <c r="B8141" s="336" t="s">
        <v>4511</v>
      </c>
      <c r="C8141" s="336" t="s">
        <v>4506</v>
      </c>
      <c r="D8141" s="336" t="s">
        <v>7281</v>
      </c>
      <c r="E8141" s="469">
        <v>96000</v>
      </c>
      <c r="F8141" s="376" t="s">
        <v>7282</v>
      </c>
      <c r="G8141" s="336" t="s">
        <v>4509</v>
      </c>
      <c r="H8141" s="626">
        <v>44707</v>
      </c>
      <c r="I8141" s="626">
        <v>45067</v>
      </c>
      <c r="J8141" s="632"/>
    </row>
    <row r="8142" spans="1:10" s="243" customFormat="1" ht="23.25">
      <c r="A8142" s="325" t="s">
        <v>7283</v>
      </c>
      <c r="B8142" s="336" t="s">
        <v>4511</v>
      </c>
      <c r="C8142" s="336" t="s">
        <v>4506</v>
      </c>
      <c r="D8142" s="336" t="s">
        <v>7284</v>
      </c>
      <c r="E8142" s="469">
        <v>90000</v>
      </c>
      <c r="F8142" s="376" t="s">
        <v>7285</v>
      </c>
      <c r="G8142" s="336" t="s">
        <v>4509</v>
      </c>
      <c r="H8142" s="626">
        <v>44707</v>
      </c>
      <c r="I8142" s="626">
        <v>45067</v>
      </c>
      <c r="J8142" s="632"/>
    </row>
    <row r="8143" spans="1:10" s="243" customFormat="1" ht="23.25">
      <c r="A8143" s="325" t="s">
        <v>7286</v>
      </c>
      <c r="B8143" s="336" t="s">
        <v>4511</v>
      </c>
      <c r="C8143" s="336" t="s">
        <v>4506</v>
      </c>
      <c r="D8143" s="336" t="s">
        <v>7287</v>
      </c>
      <c r="E8143" s="469">
        <v>63000</v>
      </c>
      <c r="F8143" s="376" t="s">
        <v>4686</v>
      </c>
      <c r="G8143" s="336" t="s">
        <v>4509</v>
      </c>
      <c r="H8143" s="626">
        <v>44707</v>
      </c>
      <c r="I8143" s="626">
        <v>44926</v>
      </c>
      <c r="J8143" s="632"/>
    </row>
    <row r="8144" spans="1:10" s="243" customFormat="1" ht="23.25">
      <c r="A8144" s="325" t="s">
        <v>7288</v>
      </c>
      <c r="B8144" s="336" t="s">
        <v>4571</v>
      </c>
      <c r="C8144" s="336" t="s">
        <v>4506</v>
      </c>
      <c r="D8144" s="336" t="s">
        <v>7289</v>
      </c>
      <c r="E8144" s="469">
        <v>172720</v>
      </c>
      <c r="F8144" s="376" t="s">
        <v>4879</v>
      </c>
      <c r="G8144" s="336" t="s">
        <v>4509</v>
      </c>
      <c r="H8144" s="626">
        <v>44711</v>
      </c>
      <c r="I8144" s="626">
        <v>44861</v>
      </c>
      <c r="J8144" s="632"/>
    </row>
    <row r="8145" spans="1:10" s="243" customFormat="1" ht="23.25">
      <c r="A8145" s="325" t="s">
        <v>7290</v>
      </c>
      <c r="B8145" s="336" t="s">
        <v>4511</v>
      </c>
      <c r="C8145" s="336" t="s">
        <v>4506</v>
      </c>
      <c r="D8145" s="336" t="s">
        <v>7291</v>
      </c>
      <c r="E8145" s="469">
        <v>108000</v>
      </c>
      <c r="F8145" s="376" t="s">
        <v>7292</v>
      </c>
      <c r="G8145" s="336" t="s">
        <v>4509</v>
      </c>
      <c r="H8145" s="626">
        <v>44713</v>
      </c>
      <c r="I8145" s="626">
        <v>45077</v>
      </c>
      <c r="J8145" s="632"/>
    </row>
    <row r="8146" spans="1:10" s="243" customFormat="1" ht="23.25">
      <c r="A8146" s="325" t="s">
        <v>7290</v>
      </c>
      <c r="B8146" s="336" t="s">
        <v>4511</v>
      </c>
      <c r="C8146" s="336" t="s">
        <v>4506</v>
      </c>
      <c r="D8146" s="336" t="s">
        <v>7293</v>
      </c>
      <c r="E8146" s="469">
        <v>108000</v>
      </c>
      <c r="F8146" s="376" t="s">
        <v>4723</v>
      </c>
      <c r="G8146" s="336" t="s">
        <v>4509</v>
      </c>
      <c r="H8146" s="626">
        <v>44713</v>
      </c>
      <c r="I8146" s="626">
        <v>45077</v>
      </c>
      <c r="J8146" s="632"/>
    </row>
    <row r="8147" spans="1:10" s="243" customFormat="1" ht="23.25">
      <c r="A8147" s="325" t="s">
        <v>7294</v>
      </c>
      <c r="B8147" s="336" t="s">
        <v>4511</v>
      </c>
      <c r="C8147" s="336" t="s">
        <v>4506</v>
      </c>
      <c r="D8147" s="336" t="s">
        <v>7295</v>
      </c>
      <c r="E8147" s="469">
        <v>96000</v>
      </c>
      <c r="F8147" s="376" t="s">
        <v>7296</v>
      </c>
      <c r="G8147" s="336" t="s">
        <v>4509</v>
      </c>
      <c r="H8147" s="626">
        <v>44713</v>
      </c>
      <c r="I8147" s="626">
        <v>45072</v>
      </c>
      <c r="J8147" s="632"/>
    </row>
    <row r="8148" spans="1:10" s="243" customFormat="1" ht="34.9">
      <c r="A8148" s="325" t="s">
        <v>7297</v>
      </c>
      <c r="B8148" s="336" t="s">
        <v>7298</v>
      </c>
      <c r="C8148" s="336" t="s">
        <v>4506</v>
      </c>
      <c r="D8148" s="336" t="s">
        <v>7299</v>
      </c>
      <c r="E8148" s="469">
        <v>605340</v>
      </c>
      <c r="F8148" s="376" t="s">
        <v>7300</v>
      </c>
      <c r="G8148" s="336" t="s">
        <v>4509</v>
      </c>
      <c r="H8148" s="626">
        <v>44714</v>
      </c>
      <c r="I8148" s="626">
        <v>44814</v>
      </c>
      <c r="J8148" s="632"/>
    </row>
    <row r="8149" spans="1:10" s="243" customFormat="1" ht="34.9">
      <c r="A8149" s="325" t="s">
        <v>7301</v>
      </c>
      <c r="B8149" s="336" t="s">
        <v>4575</v>
      </c>
      <c r="C8149" s="336" t="s">
        <v>4506</v>
      </c>
      <c r="D8149" s="336" t="s">
        <v>7302</v>
      </c>
      <c r="E8149" s="469">
        <v>180000</v>
      </c>
      <c r="F8149" s="376" t="s">
        <v>7303</v>
      </c>
      <c r="G8149" s="336" t="s">
        <v>4509</v>
      </c>
      <c r="H8149" s="626">
        <v>44714</v>
      </c>
      <c r="I8149" s="626">
        <v>44834</v>
      </c>
      <c r="J8149" s="632"/>
    </row>
    <row r="8150" spans="1:10" s="243" customFormat="1" ht="34.9">
      <c r="A8150" s="325" t="s">
        <v>7304</v>
      </c>
      <c r="B8150" s="336" t="s">
        <v>4588</v>
      </c>
      <c r="C8150" s="336" t="s">
        <v>4506</v>
      </c>
      <c r="D8150" s="336" t="s">
        <v>4507</v>
      </c>
      <c r="E8150" s="469">
        <v>40000</v>
      </c>
      <c r="F8150" s="376" t="s">
        <v>7305</v>
      </c>
      <c r="G8150" s="336" t="s">
        <v>4509</v>
      </c>
      <c r="H8150" s="626">
        <v>44715</v>
      </c>
      <c r="I8150" s="626">
        <v>45077</v>
      </c>
      <c r="J8150" s="632"/>
    </row>
    <row r="8151" spans="1:10" s="243" customFormat="1" ht="23.25">
      <c r="A8151" s="325" t="s">
        <v>7306</v>
      </c>
      <c r="B8151" s="336" t="s">
        <v>4511</v>
      </c>
      <c r="C8151" s="336" t="s">
        <v>4506</v>
      </c>
      <c r="D8151" s="336" t="s">
        <v>7307</v>
      </c>
      <c r="E8151" s="469">
        <v>96000</v>
      </c>
      <c r="F8151" s="376" t="s">
        <v>7308</v>
      </c>
      <c r="G8151" s="336" t="s">
        <v>4509</v>
      </c>
      <c r="H8151" s="626">
        <v>44715</v>
      </c>
      <c r="I8151" s="626">
        <v>45075</v>
      </c>
      <c r="J8151" s="632"/>
    </row>
    <row r="8152" spans="1:10" s="243" customFormat="1" ht="23.25">
      <c r="A8152" s="325" t="s">
        <v>7309</v>
      </c>
      <c r="B8152" s="336" t="s">
        <v>4511</v>
      </c>
      <c r="C8152" s="336" t="s">
        <v>4506</v>
      </c>
      <c r="D8152" s="336" t="s">
        <v>7310</v>
      </c>
      <c r="E8152" s="469">
        <v>88000</v>
      </c>
      <c r="F8152" s="376" t="s">
        <v>7311</v>
      </c>
      <c r="G8152" s="336" t="s">
        <v>4509</v>
      </c>
      <c r="H8152" s="626">
        <v>44715</v>
      </c>
      <c r="I8152" s="626">
        <v>45045</v>
      </c>
      <c r="J8152" s="632"/>
    </row>
    <row r="8153" spans="1:10" s="243" customFormat="1" ht="23.25">
      <c r="A8153" s="325" t="s">
        <v>7312</v>
      </c>
      <c r="B8153" s="336" t="s">
        <v>4511</v>
      </c>
      <c r="C8153" s="336" t="s">
        <v>4506</v>
      </c>
      <c r="D8153" s="336" t="s">
        <v>7313</v>
      </c>
      <c r="E8153" s="469">
        <v>77000</v>
      </c>
      <c r="F8153" s="376" t="s">
        <v>7314</v>
      </c>
      <c r="G8153" s="336" t="s">
        <v>4509</v>
      </c>
      <c r="H8153" s="626">
        <v>44715</v>
      </c>
      <c r="I8153" s="626">
        <v>45045</v>
      </c>
      <c r="J8153" s="632"/>
    </row>
    <row r="8154" spans="1:10" s="243" customFormat="1" ht="34.9">
      <c r="A8154" s="325" t="s">
        <v>7315</v>
      </c>
      <c r="B8154" s="336" t="s">
        <v>4511</v>
      </c>
      <c r="C8154" s="336" t="s">
        <v>4506</v>
      </c>
      <c r="D8154" s="336" t="s">
        <v>7316</v>
      </c>
      <c r="E8154" s="469">
        <v>90000</v>
      </c>
      <c r="F8154" s="376" t="s">
        <v>7317</v>
      </c>
      <c r="G8154" s="336" t="s">
        <v>4509</v>
      </c>
      <c r="H8154" s="626">
        <v>44715</v>
      </c>
      <c r="I8154" s="626">
        <v>45075</v>
      </c>
      <c r="J8154" s="632"/>
    </row>
    <row r="8155" spans="1:10" s="243" customFormat="1" ht="23.25">
      <c r="A8155" s="325" t="s">
        <v>7318</v>
      </c>
      <c r="B8155" s="336" t="s">
        <v>4511</v>
      </c>
      <c r="C8155" s="336" t="s">
        <v>4506</v>
      </c>
      <c r="D8155" s="336" t="s">
        <v>7319</v>
      </c>
      <c r="E8155" s="469">
        <v>99000</v>
      </c>
      <c r="F8155" s="376" t="s">
        <v>7320</v>
      </c>
      <c r="G8155" s="336" t="s">
        <v>4509</v>
      </c>
      <c r="H8155" s="626">
        <v>44718</v>
      </c>
      <c r="I8155" s="626">
        <v>45048</v>
      </c>
      <c r="J8155" s="632"/>
    </row>
    <row r="8156" spans="1:10" s="243" customFormat="1" ht="34.9">
      <c r="A8156" s="325" t="s">
        <v>7321</v>
      </c>
      <c r="B8156" s="336" t="s">
        <v>4511</v>
      </c>
      <c r="C8156" s="336" t="s">
        <v>4506</v>
      </c>
      <c r="D8156" s="336" t="s">
        <v>7322</v>
      </c>
      <c r="E8156" s="469">
        <v>139000</v>
      </c>
      <c r="F8156" s="376" t="s">
        <v>7323</v>
      </c>
      <c r="G8156" s="336" t="s">
        <v>4509</v>
      </c>
      <c r="H8156" s="626">
        <v>44720</v>
      </c>
      <c r="I8156" s="626">
        <v>45080</v>
      </c>
      <c r="J8156" s="632"/>
    </row>
    <row r="8157" spans="1:10" s="243" customFormat="1" ht="23.25">
      <c r="A8157" s="325" t="s">
        <v>7324</v>
      </c>
      <c r="B8157" s="336" t="s">
        <v>4571</v>
      </c>
      <c r="C8157" s="336" t="s">
        <v>4506</v>
      </c>
      <c r="D8157" s="336" t="s">
        <v>7325</v>
      </c>
      <c r="E8157" s="469">
        <v>38384.5</v>
      </c>
      <c r="F8157" s="376" t="s">
        <v>7326</v>
      </c>
      <c r="G8157" s="336" t="s">
        <v>4509</v>
      </c>
      <c r="H8157" s="626">
        <v>44721</v>
      </c>
      <c r="I8157" s="626">
        <v>44804</v>
      </c>
      <c r="J8157" s="632"/>
    </row>
    <row r="8158" spans="1:10" s="243" customFormat="1" ht="23.25">
      <c r="A8158" s="325" t="s">
        <v>7327</v>
      </c>
      <c r="B8158" s="336" t="s">
        <v>4511</v>
      </c>
      <c r="C8158" s="336" t="s">
        <v>4506</v>
      </c>
      <c r="D8158" s="336" t="s">
        <v>7328</v>
      </c>
      <c r="E8158" s="469">
        <v>76500</v>
      </c>
      <c r="F8158" s="376" t="s">
        <v>4876</v>
      </c>
      <c r="G8158" s="336" t="s">
        <v>4509</v>
      </c>
      <c r="H8158" s="626">
        <v>44726</v>
      </c>
      <c r="I8158" s="626">
        <v>44995</v>
      </c>
      <c r="J8158" s="632"/>
    </row>
    <row r="8159" spans="1:10" s="243" customFormat="1" ht="34.9">
      <c r="A8159" s="325" t="s">
        <v>7329</v>
      </c>
      <c r="B8159" s="336" t="s">
        <v>4588</v>
      </c>
      <c r="C8159" s="336" t="s">
        <v>4506</v>
      </c>
      <c r="D8159" s="336" t="s">
        <v>4507</v>
      </c>
      <c r="E8159" s="469">
        <v>35000</v>
      </c>
      <c r="F8159" s="376" t="s">
        <v>7330</v>
      </c>
      <c r="G8159" s="336" t="s">
        <v>4509</v>
      </c>
      <c r="H8159" s="626">
        <v>44734</v>
      </c>
      <c r="I8159" s="626">
        <v>44944</v>
      </c>
      <c r="J8159" s="632"/>
    </row>
    <row r="8160" spans="1:10" s="243" customFormat="1" ht="34.9">
      <c r="A8160" s="325" t="s">
        <v>7331</v>
      </c>
      <c r="B8160" s="336" t="s">
        <v>4524</v>
      </c>
      <c r="C8160" s="336" t="s">
        <v>4506</v>
      </c>
      <c r="D8160" s="336" t="s">
        <v>7332</v>
      </c>
      <c r="E8160" s="469">
        <v>377898.54</v>
      </c>
      <c r="F8160" s="376" t="s">
        <v>7333</v>
      </c>
      <c r="G8160" s="336" t="s">
        <v>4509</v>
      </c>
      <c r="H8160" s="626">
        <v>44734</v>
      </c>
      <c r="I8160" s="626">
        <v>44914</v>
      </c>
      <c r="J8160" s="632"/>
    </row>
    <row r="8161" spans="1:10" s="243" customFormat="1" ht="34.9">
      <c r="A8161" s="325" t="s">
        <v>7334</v>
      </c>
      <c r="B8161" s="336" t="s">
        <v>4511</v>
      </c>
      <c r="C8161" s="336" t="s">
        <v>4506</v>
      </c>
      <c r="D8161" s="336" t="s">
        <v>7335</v>
      </c>
      <c r="E8161" s="469">
        <v>72000</v>
      </c>
      <c r="F8161" s="376" t="s">
        <v>4823</v>
      </c>
      <c r="G8161" s="336" t="s">
        <v>4509</v>
      </c>
      <c r="H8161" s="626">
        <v>44740</v>
      </c>
      <c r="I8161" s="626">
        <v>44920</v>
      </c>
      <c r="J8161" s="632"/>
    </row>
    <row r="8162" spans="1:10" s="243" customFormat="1" ht="34.9">
      <c r="A8162" s="325" t="s">
        <v>7336</v>
      </c>
      <c r="B8162" s="336" t="s">
        <v>4511</v>
      </c>
      <c r="C8162" s="336" t="s">
        <v>4506</v>
      </c>
      <c r="D8162" s="336" t="s">
        <v>7337</v>
      </c>
      <c r="E8162" s="469">
        <v>78000</v>
      </c>
      <c r="F8162" s="376" t="s">
        <v>7338</v>
      </c>
      <c r="G8162" s="336" t="s">
        <v>4509</v>
      </c>
      <c r="H8162" s="626">
        <v>44740</v>
      </c>
      <c r="I8162" s="626">
        <v>44920</v>
      </c>
      <c r="J8162" s="632"/>
    </row>
    <row r="8163" spans="1:10" s="243" customFormat="1" ht="23.25">
      <c r="A8163" s="325" t="s">
        <v>7339</v>
      </c>
      <c r="B8163" s="336" t="s">
        <v>4511</v>
      </c>
      <c r="C8163" s="336" t="s">
        <v>4506</v>
      </c>
      <c r="D8163" s="336" t="s">
        <v>7340</v>
      </c>
      <c r="E8163" s="469">
        <v>90000</v>
      </c>
      <c r="F8163" s="376" t="s">
        <v>7341</v>
      </c>
      <c r="G8163" s="336" t="s">
        <v>4509</v>
      </c>
      <c r="H8163" s="626">
        <v>44742</v>
      </c>
      <c r="I8163" s="626">
        <v>44922</v>
      </c>
      <c r="J8163" s="632"/>
    </row>
    <row r="8164" spans="1:10" s="243" customFormat="1" ht="23.25">
      <c r="A8164" s="325" t="s">
        <v>7342</v>
      </c>
      <c r="B8164" s="336" t="s">
        <v>4511</v>
      </c>
      <c r="C8164" s="336" t="s">
        <v>4506</v>
      </c>
      <c r="D8164" s="336" t="s">
        <v>7343</v>
      </c>
      <c r="E8164" s="469">
        <v>51000</v>
      </c>
      <c r="F8164" s="376" t="s">
        <v>7344</v>
      </c>
      <c r="G8164" s="336" t="s">
        <v>4509</v>
      </c>
      <c r="H8164" s="626">
        <v>44742</v>
      </c>
      <c r="I8164" s="626">
        <v>44922</v>
      </c>
      <c r="J8164" s="632"/>
    </row>
    <row r="8165" spans="1:10" s="243" customFormat="1" ht="34.9">
      <c r="A8165" s="325" t="s">
        <v>7345</v>
      </c>
      <c r="B8165" s="336" t="s">
        <v>4511</v>
      </c>
      <c r="C8165" s="336" t="s">
        <v>4506</v>
      </c>
      <c r="D8165" s="336" t="s">
        <v>7346</v>
      </c>
      <c r="E8165" s="469">
        <v>63000</v>
      </c>
      <c r="F8165" s="376" t="s">
        <v>7347</v>
      </c>
      <c r="G8165" s="336" t="s">
        <v>4509</v>
      </c>
      <c r="H8165" s="626">
        <v>44743</v>
      </c>
      <c r="I8165" s="626">
        <v>44865</v>
      </c>
      <c r="J8165" s="632"/>
    </row>
    <row r="8166" spans="1:10" s="243" customFormat="1" ht="34.9">
      <c r="A8166" s="325" t="s">
        <v>7348</v>
      </c>
      <c r="B8166" s="336" t="s">
        <v>4511</v>
      </c>
      <c r="C8166" s="336" t="s">
        <v>4506</v>
      </c>
      <c r="D8166" s="336" t="s">
        <v>7349</v>
      </c>
      <c r="E8166" s="469">
        <v>105000</v>
      </c>
      <c r="F8166" s="376" t="s">
        <v>7350</v>
      </c>
      <c r="G8166" s="336" t="s">
        <v>4509</v>
      </c>
      <c r="H8166" s="626">
        <v>44743</v>
      </c>
      <c r="I8166" s="626">
        <v>44863</v>
      </c>
      <c r="J8166" s="632"/>
    </row>
    <row r="8167" spans="1:10" s="243" customFormat="1" ht="23.25">
      <c r="A8167" s="325" t="s">
        <v>7351</v>
      </c>
      <c r="B8167" s="336" t="s">
        <v>4537</v>
      </c>
      <c r="C8167" s="336" t="s">
        <v>4506</v>
      </c>
      <c r="D8167" s="336" t="s">
        <v>7352</v>
      </c>
      <c r="E8167" s="469">
        <v>285560</v>
      </c>
      <c r="F8167" s="376" t="s">
        <v>7353</v>
      </c>
      <c r="G8167" s="336" t="s">
        <v>4509</v>
      </c>
      <c r="H8167" s="626">
        <v>44743</v>
      </c>
      <c r="I8167" s="626">
        <v>44910</v>
      </c>
      <c r="J8167" s="632"/>
    </row>
    <row r="8168" spans="1:10" s="243" customFormat="1" ht="34.9">
      <c r="A8168" s="325" t="s">
        <v>7354</v>
      </c>
      <c r="B8168" s="336" t="s">
        <v>4537</v>
      </c>
      <c r="C8168" s="336" t="s">
        <v>4506</v>
      </c>
      <c r="D8168" s="336" t="s">
        <v>7355</v>
      </c>
      <c r="E8168" s="469">
        <v>404973.64</v>
      </c>
      <c r="F8168" s="376" t="s">
        <v>7300</v>
      </c>
      <c r="G8168" s="336" t="s">
        <v>4509</v>
      </c>
      <c r="H8168" s="626">
        <v>44743</v>
      </c>
      <c r="I8168" s="626">
        <v>44895</v>
      </c>
      <c r="J8168" s="632"/>
    </row>
    <row r="8169" spans="1:10" s="243" customFormat="1" ht="23.25">
      <c r="A8169" s="325" t="s">
        <v>7356</v>
      </c>
      <c r="B8169" s="336" t="s">
        <v>4511</v>
      </c>
      <c r="C8169" s="336" t="s">
        <v>4506</v>
      </c>
      <c r="D8169" s="336" t="s">
        <v>7357</v>
      </c>
      <c r="E8169" s="469">
        <v>88000</v>
      </c>
      <c r="F8169" s="376" t="s">
        <v>7358</v>
      </c>
      <c r="G8169" s="336" t="s">
        <v>4509</v>
      </c>
      <c r="H8169" s="626">
        <v>44743</v>
      </c>
      <c r="I8169" s="626">
        <v>45075</v>
      </c>
      <c r="J8169" s="632"/>
    </row>
    <row r="8170" spans="1:10" s="243" customFormat="1" ht="34.9">
      <c r="A8170" s="325" t="s">
        <v>7359</v>
      </c>
      <c r="B8170" s="336" t="s">
        <v>4511</v>
      </c>
      <c r="C8170" s="336" t="s">
        <v>4506</v>
      </c>
      <c r="D8170" s="336" t="s">
        <v>7360</v>
      </c>
      <c r="E8170" s="469">
        <v>84000</v>
      </c>
      <c r="F8170" s="376" t="s">
        <v>7361</v>
      </c>
      <c r="G8170" s="336" t="s">
        <v>4509</v>
      </c>
      <c r="H8170" s="626">
        <v>44747</v>
      </c>
      <c r="I8170" s="626">
        <v>44957</v>
      </c>
      <c r="J8170" s="632"/>
    </row>
    <row r="8171" spans="1:10" s="243" customFormat="1" ht="34.9">
      <c r="A8171" s="325" t="s">
        <v>7362</v>
      </c>
      <c r="B8171" s="336" t="s">
        <v>4511</v>
      </c>
      <c r="C8171" s="336" t="s">
        <v>4506</v>
      </c>
      <c r="D8171" s="336" t="s">
        <v>7363</v>
      </c>
      <c r="E8171" s="469">
        <v>90000</v>
      </c>
      <c r="F8171" s="376" t="s">
        <v>4749</v>
      </c>
      <c r="G8171" s="336" t="s">
        <v>4509</v>
      </c>
      <c r="H8171" s="626">
        <v>44747</v>
      </c>
      <c r="I8171" s="626">
        <v>44933</v>
      </c>
      <c r="J8171" s="632"/>
    </row>
    <row r="8172" spans="1:10" s="243" customFormat="1" ht="23.25">
      <c r="A8172" s="325" t="s">
        <v>7364</v>
      </c>
      <c r="B8172" s="336" t="s">
        <v>4511</v>
      </c>
      <c r="C8172" s="336" t="s">
        <v>4506</v>
      </c>
      <c r="D8172" s="336" t="s">
        <v>7365</v>
      </c>
      <c r="E8172" s="469">
        <v>99000</v>
      </c>
      <c r="F8172" s="376" t="s">
        <v>7366</v>
      </c>
      <c r="G8172" s="336" t="s">
        <v>4509</v>
      </c>
      <c r="H8172" s="626">
        <v>44747</v>
      </c>
      <c r="I8172" s="626">
        <v>45077</v>
      </c>
      <c r="J8172" s="632"/>
    </row>
    <row r="8173" spans="1:10" s="243" customFormat="1" ht="34.9">
      <c r="A8173" s="325" t="s">
        <v>7367</v>
      </c>
      <c r="B8173" s="336" t="s">
        <v>4511</v>
      </c>
      <c r="C8173" s="336" t="s">
        <v>4506</v>
      </c>
      <c r="D8173" s="336" t="s">
        <v>7368</v>
      </c>
      <c r="E8173" s="469">
        <v>70000</v>
      </c>
      <c r="F8173" s="376" t="s">
        <v>7369</v>
      </c>
      <c r="G8173" s="336" t="s">
        <v>4509</v>
      </c>
      <c r="H8173" s="626">
        <v>44747</v>
      </c>
      <c r="I8173" s="626">
        <v>45077</v>
      </c>
      <c r="J8173" s="632"/>
    </row>
    <row r="8174" spans="1:10" s="243" customFormat="1" ht="34.9">
      <c r="A8174" s="325" t="s">
        <v>7370</v>
      </c>
      <c r="B8174" s="336" t="s">
        <v>4511</v>
      </c>
      <c r="C8174" s="336" t="s">
        <v>4506</v>
      </c>
      <c r="D8174" s="336" t="s">
        <v>7371</v>
      </c>
      <c r="E8174" s="469">
        <v>60000</v>
      </c>
      <c r="F8174" s="376" t="s">
        <v>7372</v>
      </c>
      <c r="G8174" s="336" t="s">
        <v>4509</v>
      </c>
      <c r="H8174" s="626">
        <v>44747</v>
      </c>
      <c r="I8174" s="626">
        <v>44927</v>
      </c>
      <c r="J8174" s="632"/>
    </row>
    <row r="8175" spans="1:10" s="243" customFormat="1" ht="34.9">
      <c r="A8175" s="325" t="s">
        <v>7373</v>
      </c>
      <c r="B8175" s="336" t="s">
        <v>4511</v>
      </c>
      <c r="C8175" s="336" t="s">
        <v>4506</v>
      </c>
      <c r="D8175" s="336" t="s">
        <v>7374</v>
      </c>
      <c r="E8175" s="469">
        <v>48000</v>
      </c>
      <c r="F8175" s="376" t="s">
        <v>7375</v>
      </c>
      <c r="G8175" s="336" t="s">
        <v>4509</v>
      </c>
      <c r="H8175" s="626">
        <v>44748</v>
      </c>
      <c r="I8175" s="626">
        <v>44928</v>
      </c>
      <c r="J8175" s="632"/>
    </row>
    <row r="8176" spans="1:10" s="243" customFormat="1" ht="34.9">
      <c r="A8176" s="325" t="s">
        <v>7376</v>
      </c>
      <c r="B8176" s="336" t="s">
        <v>4511</v>
      </c>
      <c r="C8176" s="336" t="s">
        <v>4506</v>
      </c>
      <c r="D8176" s="336" t="s">
        <v>7377</v>
      </c>
      <c r="E8176" s="469">
        <v>48000</v>
      </c>
      <c r="F8176" s="376" t="s">
        <v>7378</v>
      </c>
      <c r="G8176" s="336" t="s">
        <v>4509</v>
      </c>
      <c r="H8176" s="626">
        <v>44750</v>
      </c>
      <c r="I8176" s="626">
        <v>44932</v>
      </c>
      <c r="J8176" s="632"/>
    </row>
    <row r="8177" spans="1:10" s="243" customFormat="1" ht="34.9">
      <c r="A8177" s="325" t="s">
        <v>7379</v>
      </c>
      <c r="B8177" s="336" t="s">
        <v>4511</v>
      </c>
      <c r="C8177" s="336" t="s">
        <v>4506</v>
      </c>
      <c r="D8177" s="336" t="s">
        <v>7380</v>
      </c>
      <c r="E8177" s="469">
        <v>55000</v>
      </c>
      <c r="F8177" s="376" t="s">
        <v>7381</v>
      </c>
      <c r="G8177" s="336" t="s">
        <v>4509</v>
      </c>
      <c r="H8177" s="626">
        <v>44750</v>
      </c>
      <c r="I8177" s="626">
        <v>45050</v>
      </c>
      <c r="J8177" s="632"/>
    </row>
    <row r="8178" spans="1:10" s="243" customFormat="1" ht="34.9">
      <c r="A8178" s="325" t="s">
        <v>7382</v>
      </c>
      <c r="B8178" s="336" t="s">
        <v>4511</v>
      </c>
      <c r="C8178" s="336" t="s">
        <v>4506</v>
      </c>
      <c r="D8178" s="336" t="s">
        <v>7383</v>
      </c>
      <c r="E8178" s="469">
        <v>105000</v>
      </c>
      <c r="F8178" s="376" t="s">
        <v>4768</v>
      </c>
      <c r="G8178" s="336" t="s">
        <v>4509</v>
      </c>
      <c r="H8178" s="626">
        <v>44750</v>
      </c>
      <c r="I8178" s="626">
        <v>44960</v>
      </c>
      <c r="J8178" s="632"/>
    </row>
    <row r="8179" spans="1:10" s="243" customFormat="1" ht="23.25">
      <c r="A8179" s="325" t="s">
        <v>7384</v>
      </c>
      <c r="B8179" s="336" t="s">
        <v>4588</v>
      </c>
      <c r="C8179" s="336" t="s">
        <v>4506</v>
      </c>
      <c r="D8179" s="336" t="s">
        <v>4507</v>
      </c>
      <c r="E8179" s="469">
        <v>36000</v>
      </c>
      <c r="F8179" s="376" t="s">
        <v>7385</v>
      </c>
      <c r="G8179" s="336" t="s">
        <v>4509</v>
      </c>
      <c r="H8179" s="626">
        <v>44753</v>
      </c>
      <c r="I8179" s="626">
        <v>44903</v>
      </c>
      <c r="J8179" s="632"/>
    </row>
    <row r="8180" spans="1:10" s="243" customFormat="1" ht="46.5">
      <c r="A8180" s="325" t="s">
        <v>7386</v>
      </c>
      <c r="B8180" s="336" t="s">
        <v>4588</v>
      </c>
      <c r="C8180" s="336" t="s">
        <v>4506</v>
      </c>
      <c r="D8180" s="336" t="s">
        <v>4507</v>
      </c>
      <c r="E8180" s="469">
        <v>40000</v>
      </c>
      <c r="F8180" s="376" t="s">
        <v>7387</v>
      </c>
      <c r="G8180" s="336" t="s">
        <v>4509</v>
      </c>
      <c r="H8180" s="626">
        <v>44754</v>
      </c>
      <c r="I8180" s="626">
        <v>44994</v>
      </c>
      <c r="J8180" s="632"/>
    </row>
    <row r="8181" spans="1:10" s="243" customFormat="1" ht="23.25">
      <c r="A8181" s="325" t="s">
        <v>7388</v>
      </c>
      <c r="B8181" s="336" t="s">
        <v>4511</v>
      </c>
      <c r="C8181" s="336" t="s">
        <v>4506</v>
      </c>
      <c r="D8181" s="336" t="s">
        <v>7389</v>
      </c>
      <c r="E8181" s="469">
        <v>64000</v>
      </c>
      <c r="F8181" s="376" t="s">
        <v>7390</v>
      </c>
      <c r="G8181" s="336" t="s">
        <v>4509</v>
      </c>
      <c r="H8181" s="626">
        <v>44754</v>
      </c>
      <c r="I8181" s="626">
        <v>44994</v>
      </c>
      <c r="J8181" s="632"/>
    </row>
    <row r="8182" spans="1:10" s="243" customFormat="1" ht="23.25">
      <c r="A8182" s="325" t="s">
        <v>4719</v>
      </c>
      <c r="B8182" s="336" t="s">
        <v>4511</v>
      </c>
      <c r="C8182" s="336" t="s">
        <v>4506</v>
      </c>
      <c r="D8182" s="336" t="s">
        <v>7391</v>
      </c>
      <c r="E8182" s="469">
        <v>84000</v>
      </c>
      <c r="F8182" s="376" t="s">
        <v>7392</v>
      </c>
      <c r="G8182" s="336" t="s">
        <v>4509</v>
      </c>
      <c r="H8182" s="626">
        <v>44761</v>
      </c>
      <c r="I8182" s="626">
        <v>45125</v>
      </c>
      <c r="J8182" s="632"/>
    </row>
    <row r="8183" spans="1:10" s="243" customFormat="1" ht="23.25">
      <c r="A8183" s="325" t="s">
        <v>7393</v>
      </c>
      <c r="B8183" s="336" t="s">
        <v>4511</v>
      </c>
      <c r="C8183" s="336" t="s">
        <v>4506</v>
      </c>
      <c r="D8183" s="336" t="s">
        <v>7394</v>
      </c>
      <c r="E8183" s="469">
        <v>42000</v>
      </c>
      <c r="F8183" s="376" t="s">
        <v>4851</v>
      </c>
      <c r="G8183" s="336" t="s">
        <v>4509</v>
      </c>
      <c r="H8183" s="626">
        <v>44761</v>
      </c>
      <c r="I8183" s="626">
        <v>44851</v>
      </c>
      <c r="J8183" s="632"/>
    </row>
    <row r="8184" spans="1:10" s="243" customFormat="1" ht="34.9">
      <c r="A8184" s="325" t="s">
        <v>7395</v>
      </c>
      <c r="B8184" s="336" t="s">
        <v>4511</v>
      </c>
      <c r="C8184" s="336" t="s">
        <v>4506</v>
      </c>
      <c r="D8184" s="336" t="s">
        <v>7396</v>
      </c>
      <c r="E8184" s="469">
        <v>60000</v>
      </c>
      <c r="F8184" s="376" t="s">
        <v>7397</v>
      </c>
      <c r="G8184" s="336" t="s">
        <v>4509</v>
      </c>
      <c r="H8184" s="626">
        <v>44762</v>
      </c>
      <c r="I8184" s="626">
        <v>44942</v>
      </c>
      <c r="J8184" s="632"/>
    </row>
    <row r="8185" spans="1:10" s="243" customFormat="1" ht="34.9">
      <c r="A8185" s="325" t="s">
        <v>7398</v>
      </c>
      <c r="B8185" s="336" t="s">
        <v>4511</v>
      </c>
      <c r="C8185" s="336" t="s">
        <v>4506</v>
      </c>
      <c r="D8185" s="336" t="s">
        <v>7399</v>
      </c>
      <c r="E8185" s="469">
        <v>132000</v>
      </c>
      <c r="F8185" s="376" t="s">
        <v>7400</v>
      </c>
      <c r="G8185" s="336" t="s">
        <v>4509</v>
      </c>
      <c r="H8185" s="626">
        <v>44762</v>
      </c>
      <c r="I8185" s="626">
        <v>45122</v>
      </c>
      <c r="J8185" s="632"/>
    </row>
    <row r="8186" spans="1:10" s="243" customFormat="1" ht="34.9">
      <c r="A8186" s="325" t="s">
        <v>7401</v>
      </c>
      <c r="B8186" s="336" t="s">
        <v>4511</v>
      </c>
      <c r="C8186" s="336" t="s">
        <v>4506</v>
      </c>
      <c r="D8186" s="336" t="s">
        <v>7402</v>
      </c>
      <c r="E8186" s="469">
        <v>72000</v>
      </c>
      <c r="F8186" s="376" t="s">
        <v>7403</v>
      </c>
      <c r="G8186" s="336" t="s">
        <v>4509</v>
      </c>
      <c r="H8186" s="626">
        <v>44767</v>
      </c>
      <c r="I8186" s="626">
        <v>44947</v>
      </c>
      <c r="J8186" s="632"/>
    </row>
    <row r="8187" spans="1:10" s="243" customFormat="1" ht="46.5">
      <c r="A8187" s="325" t="s">
        <v>7404</v>
      </c>
      <c r="B8187" s="336" t="s">
        <v>4511</v>
      </c>
      <c r="C8187" s="336" t="s">
        <v>4506</v>
      </c>
      <c r="D8187" s="336" t="s">
        <v>7405</v>
      </c>
      <c r="E8187" s="469">
        <v>144000</v>
      </c>
      <c r="F8187" s="376" t="s">
        <v>7406</v>
      </c>
      <c r="G8187" s="336" t="s">
        <v>4509</v>
      </c>
      <c r="H8187" s="626">
        <v>44768</v>
      </c>
      <c r="I8187" s="626">
        <v>45128</v>
      </c>
      <c r="J8187" s="632"/>
    </row>
    <row r="8188" spans="1:10" s="243" customFormat="1" ht="34.9">
      <c r="A8188" s="325" t="s">
        <v>7407</v>
      </c>
      <c r="B8188" s="336" t="s">
        <v>4524</v>
      </c>
      <c r="C8188" s="336" t="s">
        <v>4506</v>
      </c>
      <c r="D8188" s="336" t="s">
        <v>7408</v>
      </c>
      <c r="E8188" s="469">
        <v>491250</v>
      </c>
      <c r="F8188" s="376" t="s">
        <v>7409</v>
      </c>
      <c r="G8188" s="336" t="s">
        <v>4509</v>
      </c>
      <c r="H8188" s="626">
        <v>44769</v>
      </c>
      <c r="I8188" s="626">
        <v>44929</v>
      </c>
      <c r="J8188" s="632"/>
    </row>
    <row r="8189" spans="1:10" s="243" customFormat="1" ht="34.9">
      <c r="A8189" s="325" t="s">
        <v>7410</v>
      </c>
      <c r="B8189" s="336" t="s">
        <v>4524</v>
      </c>
      <c r="C8189" s="336" t="s">
        <v>4506</v>
      </c>
      <c r="D8189" s="336" t="s">
        <v>7411</v>
      </c>
      <c r="E8189" s="469">
        <v>491250</v>
      </c>
      <c r="F8189" s="376" t="s">
        <v>7412</v>
      </c>
      <c r="G8189" s="336" t="s">
        <v>4509</v>
      </c>
      <c r="H8189" s="626">
        <v>44769</v>
      </c>
      <c r="I8189" s="626">
        <v>44929</v>
      </c>
      <c r="J8189" s="632"/>
    </row>
    <row r="8190" spans="1:10" s="243" customFormat="1" ht="34.9">
      <c r="A8190" s="325" t="s">
        <v>7413</v>
      </c>
      <c r="B8190" s="336" t="s">
        <v>4511</v>
      </c>
      <c r="C8190" s="336" t="s">
        <v>4506</v>
      </c>
      <c r="D8190" s="336" t="s">
        <v>7414</v>
      </c>
      <c r="E8190" s="469">
        <v>54000</v>
      </c>
      <c r="F8190" s="376" t="s">
        <v>7415</v>
      </c>
      <c r="G8190" s="336" t="s">
        <v>4509</v>
      </c>
      <c r="H8190" s="626">
        <v>44774</v>
      </c>
      <c r="I8190" s="626">
        <v>44954</v>
      </c>
      <c r="J8190" s="632"/>
    </row>
    <row r="8191" spans="1:10" s="243" customFormat="1" ht="34.9">
      <c r="A8191" s="325" t="s">
        <v>7416</v>
      </c>
      <c r="B8191" s="336" t="s">
        <v>4511</v>
      </c>
      <c r="C8191" s="336" t="s">
        <v>4506</v>
      </c>
      <c r="D8191" s="336" t="s">
        <v>7417</v>
      </c>
      <c r="E8191" s="469">
        <v>120000</v>
      </c>
      <c r="F8191" s="376" t="s">
        <v>7418</v>
      </c>
      <c r="G8191" s="336" t="s">
        <v>4509</v>
      </c>
      <c r="H8191" s="626">
        <v>44774</v>
      </c>
      <c r="I8191" s="626">
        <v>45074</v>
      </c>
      <c r="J8191" s="632"/>
    </row>
    <row r="8192" spans="1:10" s="243" customFormat="1" ht="23.25">
      <c r="A8192" s="325" t="s">
        <v>4719</v>
      </c>
      <c r="B8192" s="336" t="s">
        <v>4511</v>
      </c>
      <c r="C8192" s="336" t="s">
        <v>4506</v>
      </c>
      <c r="D8192" s="336" t="s">
        <v>7419</v>
      </c>
      <c r="E8192" s="469">
        <v>84000</v>
      </c>
      <c r="F8192" s="376" t="s">
        <v>7420</v>
      </c>
      <c r="G8192" s="336" t="s">
        <v>4509</v>
      </c>
      <c r="H8192" s="626">
        <v>44774</v>
      </c>
      <c r="I8192" s="626">
        <v>45138</v>
      </c>
      <c r="J8192" s="632"/>
    </row>
    <row r="8193" spans="1:10" s="243" customFormat="1" ht="34.9">
      <c r="A8193" s="325" t="s">
        <v>7421</v>
      </c>
      <c r="B8193" s="336" t="s">
        <v>4511</v>
      </c>
      <c r="C8193" s="336" t="s">
        <v>4506</v>
      </c>
      <c r="D8193" s="336" t="s">
        <v>7422</v>
      </c>
      <c r="E8193" s="469">
        <v>54000</v>
      </c>
      <c r="F8193" s="376" t="s">
        <v>7423</v>
      </c>
      <c r="G8193" s="336" t="s">
        <v>4509</v>
      </c>
      <c r="H8193" s="626">
        <v>44774</v>
      </c>
      <c r="I8193" s="626">
        <v>44954</v>
      </c>
      <c r="J8193" s="632"/>
    </row>
    <row r="8194" spans="1:10" s="243" customFormat="1" ht="58.15">
      <c r="A8194" s="325" t="s">
        <v>7424</v>
      </c>
      <c r="B8194" s="336" t="s">
        <v>4511</v>
      </c>
      <c r="C8194" s="336" t="s">
        <v>4506</v>
      </c>
      <c r="D8194" s="336" t="s">
        <v>7425</v>
      </c>
      <c r="E8194" s="469">
        <v>96000</v>
      </c>
      <c r="F8194" s="376" t="s">
        <v>7426</v>
      </c>
      <c r="G8194" s="336" t="s">
        <v>4509</v>
      </c>
      <c r="H8194" s="626">
        <v>44775</v>
      </c>
      <c r="I8194" s="626">
        <v>45135</v>
      </c>
      <c r="J8194" s="632"/>
    </row>
    <row r="8195" spans="1:10" s="243" customFormat="1" ht="23.25">
      <c r="A8195" s="325" t="s">
        <v>4719</v>
      </c>
      <c r="B8195" s="336" t="s">
        <v>4511</v>
      </c>
      <c r="C8195" s="336" t="s">
        <v>4506</v>
      </c>
      <c r="D8195" s="336" t="s">
        <v>7427</v>
      </c>
      <c r="E8195" s="469">
        <v>35000</v>
      </c>
      <c r="F8195" s="376" t="s">
        <v>7428</v>
      </c>
      <c r="G8195" s="336" t="s">
        <v>4509</v>
      </c>
      <c r="H8195" s="626">
        <v>44775</v>
      </c>
      <c r="I8195" s="626">
        <v>44926</v>
      </c>
      <c r="J8195" s="632"/>
    </row>
    <row r="8196" spans="1:10" s="243" customFormat="1" ht="23.25">
      <c r="A8196" s="325" t="s">
        <v>7429</v>
      </c>
      <c r="B8196" s="336" t="s">
        <v>4511</v>
      </c>
      <c r="C8196" s="336" t="s">
        <v>4506</v>
      </c>
      <c r="D8196" s="336" t="s">
        <v>7430</v>
      </c>
      <c r="E8196" s="469">
        <v>78000</v>
      </c>
      <c r="F8196" s="376" t="s">
        <v>7111</v>
      </c>
      <c r="G8196" s="336" t="s">
        <v>4509</v>
      </c>
      <c r="H8196" s="626">
        <v>44775</v>
      </c>
      <c r="I8196" s="626">
        <v>45140</v>
      </c>
      <c r="J8196" s="632"/>
    </row>
    <row r="8197" spans="1:10" s="243" customFormat="1" ht="46.5">
      <c r="A8197" s="325" t="s">
        <v>7431</v>
      </c>
      <c r="B8197" s="336" t="s">
        <v>4511</v>
      </c>
      <c r="C8197" s="336" t="s">
        <v>4506</v>
      </c>
      <c r="D8197" s="336" t="s">
        <v>7432</v>
      </c>
      <c r="E8197" s="469">
        <v>48000</v>
      </c>
      <c r="F8197" s="376" t="s">
        <v>7433</v>
      </c>
      <c r="G8197" s="336" t="s">
        <v>4509</v>
      </c>
      <c r="H8197" s="626">
        <v>44777</v>
      </c>
      <c r="I8197" s="626">
        <v>44957</v>
      </c>
      <c r="J8197" s="632"/>
    </row>
    <row r="8198" spans="1:10" s="243" customFormat="1" ht="34.9">
      <c r="A8198" s="325" t="s">
        <v>7434</v>
      </c>
      <c r="B8198" s="336" t="s">
        <v>4524</v>
      </c>
      <c r="C8198" s="336" t="s">
        <v>4506</v>
      </c>
      <c r="D8198" s="336" t="s">
        <v>7435</v>
      </c>
      <c r="E8198" s="469">
        <v>275050.65999999997</v>
      </c>
      <c r="F8198" s="376" t="s">
        <v>7436</v>
      </c>
      <c r="G8198" s="336" t="s">
        <v>4509</v>
      </c>
      <c r="H8198" s="626">
        <v>44778</v>
      </c>
      <c r="I8198" s="626">
        <v>44930</v>
      </c>
      <c r="J8198" s="632"/>
    </row>
    <row r="8199" spans="1:10" s="243" customFormat="1" ht="34.9">
      <c r="A8199" s="325" t="s">
        <v>7437</v>
      </c>
      <c r="B8199" s="336" t="s">
        <v>4511</v>
      </c>
      <c r="C8199" s="336" t="s">
        <v>4506</v>
      </c>
      <c r="D8199" s="336" t="s">
        <v>7438</v>
      </c>
      <c r="E8199" s="469">
        <v>56000</v>
      </c>
      <c r="F8199" s="376" t="s">
        <v>7439</v>
      </c>
      <c r="G8199" s="336" t="s">
        <v>4509</v>
      </c>
      <c r="H8199" s="626">
        <v>44781</v>
      </c>
      <c r="I8199" s="626">
        <v>44991</v>
      </c>
      <c r="J8199" s="632"/>
    </row>
    <row r="8200" spans="1:10" s="243" customFormat="1" ht="46.5">
      <c r="A8200" s="325" t="s">
        <v>7440</v>
      </c>
      <c r="B8200" s="336" t="s">
        <v>4511</v>
      </c>
      <c r="C8200" s="336" t="s">
        <v>4506</v>
      </c>
      <c r="D8200" s="336" t="s">
        <v>7441</v>
      </c>
      <c r="E8200" s="469">
        <v>70000</v>
      </c>
      <c r="F8200" s="376" t="s">
        <v>7442</v>
      </c>
      <c r="G8200" s="336" t="s">
        <v>4509</v>
      </c>
      <c r="H8200" s="626">
        <v>44782</v>
      </c>
      <c r="I8200" s="626">
        <v>44932</v>
      </c>
      <c r="J8200" s="632"/>
    </row>
    <row r="8201" spans="1:10" s="243" customFormat="1" ht="23.25">
      <c r="A8201" s="325" t="s">
        <v>7443</v>
      </c>
      <c r="B8201" s="336" t="s">
        <v>4511</v>
      </c>
      <c r="C8201" s="336" t="s">
        <v>4506</v>
      </c>
      <c r="D8201" s="336" t="s">
        <v>7444</v>
      </c>
      <c r="E8201" s="469">
        <v>48000</v>
      </c>
      <c r="F8201" s="376" t="s">
        <v>4895</v>
      </c>
      <c r="G8201" s="336" t="s">
        <v>4509</v>
      </c>
      <c r="H8201" s="626">
        <v>44782</v>
      </c>
      <c r="I8201" s="626">
        <v>44962</v>
      </c>
      <c r="J8201" s="632"/>
    </row>
    <row r="8202" spans="1:10" s="243" customFormat="1" ht="34.9">
      <c r="A8202" s="325" t="s">
        <v>7445</v>
      </c>
      <c r="B8202" s="336" t="s">
        <v>4511</v>
      </c>
      <c r="C8202" s="336" t="s">
        <v>4506</v>
      </c>
      <c r="D8202" s="336" t="s">
        <v>7446</v>
      </c>
      <c r="E8202" s="469">
        <v>60000</v>
      </c>
      <c r="F8202" s="376" t="s">
        <v>7447</v>
      </c>
      <c r="G8202" s="336" t="s">
        <v>4509</v>
      </c>
      <c r="H8202" s="626">
        <v>44782</v>
      </c>
      <c r="I8202" s="626">
        <v>44932</v>
      </c>
      <c r="J8202" s="632"/>
    </row>
    <row r="8203" spans="1:10" s="243" customFormat="1" ht="34.9">
      <c r="A8203" s="325" t="s">
        <v>7448</v>
      </c>
      <c r="B8203" s="336" t="s">
        <v>4511</v>
      </c>
      <c r="C8203" s="336" t="s">
        <v>4506</v>
      </c>
      <c r="D8203" s="336" t="s">
        <v>7449</v>
      </c>
      <c r="E8203" s="469">
        <v>75000</v>
      </c>
      <c r="F8203" s="376" t="s">
        <v>7450</v>
      </c>
      <c r="G8203" s="336" t="s">
        <v>4509</v>
      </c>
      <c r="H8203" s="626">
        <v>44782</v>
      </c>
      <c r="I8203" s="626">
        <v>44932</v>
      </c>
      <c r="J8203" s="632"/>
    </row>
    <row r="8204" spans="1:10" s="243" customFormat="1" ht="23.25">
      <c r="A8204" s="325" t="s">
        <v>7451</v>
      </c>
      <c r="B8204" s="336" t="s">
        <v>4588</v>
      </c>
      <c r="C8204" s="336" t="s">
        <v>4506</v>
      </c>
      <c r="D8204" s="336" t="s">
        <v>4507</v>
      </c>
      <c r="E8204" s="469">
        <v>36000</v>
      </c>
      <c r="F8204" s="376" t="s">
        <v>7452</v>
      </c>
      <c r="G8204" s="336" t="s">
        <v>4509</v>
      </c>
      <c r="H8204" s="626">
        <v>44784</v>
      </c>
      <c r="I8204" s="626">
        <v>44964</v>
      </c>
      <c r="J8204" s="632"/>
    </row>
    <row r="8205" spans="1:10" s="243" customFormat="1" ht="34.9">
      <c r="A8205" s="325" t="s">
        <v>7453</v>
      </c>
      <c r="B8205" s="336" t="s">
        <v>4511</v>
      </c>
      <c r="C8205" s="336" t="s">
        <v>4506</v>
      </c>
      <c r="D8205" s="336" t="s">
        <v>7454</v>
      </c>
      <c r="E8205" s="469">
        <v>57500</v>
      </c>
      <c r="F8205" s="376" t="s">
        <v>7455</v>
      </c>
      <c r="G8205" s="336" t="s">
        <v>4509</v>
      </c>
      <c r="H8205" s="626">
        <v>44784</v>
      </c>
      <c r="I8205" s="626">
        <v>44933</v>
      </c>
      <c r="J8205" s="632"/>
    </row>
    <row r="8206" spans="1:10" s="243" customFormat="1" ht="34.9">
      <c r="A8206" s="325" t="s">
        <v>7456</v>
      </c>
      <c r="B8206" s="336" t="s">
        <v>4575</v>
      </c>
      <c r="C8206" s="336" t="s">
        <v>4506</v>
      </c>
      <c r="D8206" s="336" t="s">
        <v>7457</v>
      </c>
      <c r="E8206" s="469">
        <v>33600</v>
      </c>
      <c r="F8206" s="376" t="s">
        <v>7458</v>
      </c>
      <c r="G8206" s="336" t="s">
        <v>4509</v>
      </c>
      <c r="H8206" s="626">
        <v>44788</v>
      </c>
      <c r="I8206" s="626">
        <v>44972</v>
      </c>
      <c r="J8206" s="632"/>
    </row>
    <row r="8207" spans="1:10" s="243" customFormat="1" ht="23.25">
      <c r="A8207" s="325" t="s">
        <v>7459</v>
      </c>
      <c r="B8207" s="336" t="s">
        <v>4588</v>
      </c>
      <c r="C8207" s="336" t="s">
        <v>4506</v>
      </c>
      <c r="D8207" s="336" t="s">
        <v>4507</v>
      </c>
      <c r="E8207" s="469">
        <v>35000</v>
      </c>
      <c r="F8207" s="376" t="s">
        <v>7460</v>
      </c>
      <c r="G8207" s="336" t="s">
        <v>4509</v>
      </c>
      <c r="H8207" s="626">
        <v>44788</v>
      </c>
      <c r="I8207" s="626">
        <v>44938</v>
      </c>
      <c r="J8207" s="632"/>
    </row>
    <row r="8208" spans="1:10" s="243" customFormat="1" ht="23.25">
      <c r="A8208" s="325" t="s">
        <v>7461</v>
      </c>
      <c r="B8208" s="336" t="s">
        <v>4588</v>
      </c>
      <c r="C8208" s="336" t="s">
        <v>4506</v>
      </c>
      <c r="D8208" s="336" t="s">
        <v>4507</v>
      </c>
      <c r="E8208" s="469">
        <v>30000</v>
      </c>
      <c r="F8208" s="376" t="s">
        <v>7462</v>
      </c>
      <c r="G8208" s="336" t="s">
        <v>4509</v>
      </c>
      <c r="H8208" s="626">
        <v>44790</v>
      </c>
      <c r="I8208" s="626">
        <v>44939</v>
      </c>
      <c r="J8208" s="632"/>
    </row>
    <row r="8209" spans="1:10" s="243" customFormat="1" ht="46.5">
      <c r="A8209" s="325" t="s">
        <v>7463</v>
      </c>
      <c r="B8209" s="336" t="s">
        <v>4588</v>
      </c>
      <c r="C8209" s="336" t="s">
        <v>4506</v>
      </c>
      <c r="D8209" s="336" t="s">
        <v>4507</v>
      </c>
      <c r="E8209" s="469">
        <v>30000</v>
      </c>
      <c r="F8209" s="376" t="s">
        <v>7464</v>
      </c>
      <c r="G8209" s="336" t="s">
        <v>4509</v>
      </c>
      <c r="H8209" s="626">
        <v>44790</v>
      </c>
      <c r="I8209" s="626">
        <v>44939</v>
      </c>
      <c r="J8209" s="632"/>
    </row>
    <row r="8210" spans="1:10" s="243" customFormat="1" ht="23.25">
      <c r="A8210" s="325" t="s">
        <v>7465</v>
      </c>
      <c r="B8210" s="336" t="s">
        <v>4588</v>
      </c>
      <c r="C8210" s="336" t="s">
        <v>4506</v>
      </c>
      <c r="D8210" s="336" t="s">
        <v>4507</v>
      </c>
      <c r="E8210" s="469">
        <v>32000</v>
      </c>
      <c r="F8210" s="376" t="s">
        <v>7466</v>
      </c>
      <c r="G8210" s="336" t="s">
        <v>4509</v>
      </c>
      <c r="H8210" s="626">
        <v>44790</v>
      </c>
      <c r="I8210" s="626">
        <v>45030</v>
      </c>
      <c r="J8210" s="632"/>
    </row>
    <row r="8211" spans="1:10" s="243" customFormat="1" ht="23.25">
      <c r="A8211" s="325" t="s">
        <v>7467</v>
      </c>
      <c r="B8211" s="336" t="s">
        <v>4537</v>
      </c>
      <c r="C8211" s="336" t="s">
        <v>4506</v>
      </c>
      <c r="D8211" s="336" t="s">
        <v>7468</v>
      </c>
      <c r="E8211" s="469">
        <v>42000</v>
      </c>
      <c r="F8211" s="376" t="s">
        <v>7469</v>
      </c>
      <c r="G8211" s="336" t="s">
        <v>4509</v>
      </c>
      <c r="H8211" s="626">
        <v>44790</v>
      </c>
      <c r="I8211" s="626">
        <v>44999</v>
      </c>
      <c r="J8211" s="632"/>
    </row>
    <row r="8212" spans="1:10" s="243" customFormat="1" ht="23.25">
      <c r="A8212" s="325" t="s">
        <v>7470</v>
      </c>
      <c r="B8212" s="336" t="s">
        <v>4588</v>
      </c>
      <c r="C8212" s="336" t="s">
        <v>4506</v>
      </c>
      <c r="D8212" s="336" t="s">
        <v>4507</v>
      </c>
      <c r="E8212" s="469">
        <v>32000</v>
      </c>
      <c r="F8212" s="376" t="s">
        <v>7471</v>
      </c>
      <c r="G8212" s="336" t="s">
        <v>4509</v>
      </c>
      <c r="H8212" s="626">
        <v>44795</v>
      </c>
      <c r="I8212" s="626">
        <v>45035</v>
      </c>
      <c r="J8212" s="632"/>
    </row>
    <row r="8213" spans="1:10" s="243" customFormat="1" ht="23.25">
      <c r="A8213" s="325" t="s">
        <v>7472</v>
      </c>
      <c r="B8213" s="336" t="s">
        <v>4588</v>
      </c>
      <c r="C8213" s="336" t="s">
        <v>4506</v>
      </c>
      <c r="D8213" s="336" t="s">
        <v>4507</v>
      </c>
      <c r="E8213" s="469">
        <v>32000</v>
      </c>
      <c r="F8213" s="376" t="s">
        <v>7473</v>
      </c>
      <c r="G8213" s="336" t="s">
        <v>4509</v>
      </c>
      <c r="H8213" s="626">
        <v>44795</v>
      </c>
      <c r="I8213" s="626">
        <v>45035</v>
      </c>
      <c r="J8213" s="632"/>
    </row>
    <row r="8214" spans="1:10" s="243" customFormat="1" ht="23.25">
      <c r="A8214" s="325" t="s">
        <v>7474</v>
      </c>
      <c r="B8214" s="336" t="s">
        <v>4588</v>
      </c>
      <c r="C8214" s="336" t="s">
        <v>4506</v>
      </c>
      <c r="D8214" s="336" t="s">
        <v>4507</v>
      </c>
      <c r="E8214" s="469">
        <v>20000</v>
      </c>
      <c r="F8214" s="376" t="s">
        <v>7475</v>
      </c>
      <c r="G8214" s="336" t="s">
        <v>4509</v>
      </c>
      <c r="H8214" s="626">
        <v>44795</v>
      </c>
      <c r="I8214" s="626">
        <v>44945</v>
      </c>
      <c r="J8214" s="632"/>
    </row>
    <row r="8215" spans="1:10" s="243" customFormat="1">
      <c r="A8215" s="325" t="s">
        <v>7476</v>
      </c>
      <c r="B8215" s="336" t="s">
        <v>4588</v>
      </c>
      <c r="C8215" s="336" t="s">
        <v>4506</v>
      </c>
      <c r="D8215" s="336" t="s">
        <v>4507</v>
      </c>
      <c r="E8215" s="469">
        <v>36000</v>
      </c>
      <c r="F8215" s="376" t="s">
        <v>7477</v>
      </c>
      <c r="G8215" s="336" t="s">
        <v>4509</v>
      </c>
      <c r="H8215" s="626">
        <v>44795</v>
      </c>
      <c r="I8215" s="626">
        <v>44975</v>
      </c>
      <c r="J8215" s="632"/>
    </row>
    <row r="8216" spans="1:10" s="243" customFormat="1" ht="34.9">
      <c r="A8216" s="325" t="s">
        <v>7478</v>
      </c>
      <c r="B8216" s="336" t="s">
        <v>4588</v>
      </c>
      <c r="C8216" s="336" t="s">
        <v>4506</v>
      </c>
      <c r="D8216" s="336" t="s">
        <v>4507</v>
      </c>
      <c r="E8216" s="469">
        <v>36000</v>
      </c>
      <c r="F8216" s="376" t="s">
        <v>7479</v>
      </c>
      <c r="G8216" s="336" t="s">
        <v>4509</v>
      </c>
      <c r="H8216" s="626">
        <v>44797</v>
      </c>
      <c r="I8216" s="626">
        <v>44917</v>
      </c>
      <c r="J8216" s="632"/>
    </row>
    <row r="8217" spans="1:10" s="243" customFormat="1" ht="34.9">
      <c r="A8217" s="325" t="s">
        <v>7480</v>
      </c>
      <c r="B8217" s="336" t="s">
        <v>4588</v>
      </c>
      <c r="C8217" s="336" t="s">
        <v>4506</v>
      </c>
      <c r="D8217" s="336" t="s">
        <v>4507</v>
      </c>
      <c r="E8217" s="469">
        <v>30000</v>
      </c>
      <c r="F8217" s="376" t="s">
        <v>7481</v>
      </c>
      <c r="G8217" s="336" t="s">
        <v>4509</v>
      </c>
      <c r="H8217" s="626">
        <v>44797</v>
      </c>
      <c r="I8217" s="626">
        <v>44977</v>
      </c>
      <c r="J8217" s="632"/>
    </row>
    <row r="8218" spans="1:10" s="243" customFormat="1" ht="34.9">
      <c r="A8218" s="325" t="s">
        <v>7482</v>
      </c>
      <c r="B8218" s="336" t="s">
        <v>4511</v>
      </c>
      <c r="C8218" s="336" t="s">
        <v>4506</v>
      </c>
      <c r="D8218" s="336" t="s">
        <v>7483</v>
      </c>
      <c r="E8218" s="469">
        <v>54000</v>
      </c>
      <c r="F8218" s="376" t="s">
        <v>7484</v>
      </c>
      <c r="G8218" s="336" t="s">
        <v>4509</v>
      </c>
      <c r="H8218" s="626">
        <v>44798</v>
      </c>
      <c r="I8218" s="626">
        <v>44978</v>
      </c>
      <c r="J8218" s="632"/>
    </row>
    <row r="8219" spans="1:10" s="243" customFormat="1" ht="23.25">
      <c r="A8219" s="325" t="s">
        <v>7485</v>
      </c>
      <c r="B8219" s="336" t="s">
        <v>4511</v>
      </c>
      <c r="C8219" s="336" t="s">
        <v>4506</v>
      </c>
      <c r="D8219" s="336" t="s">
        <v>7486</v>
      </c>
      <c r="E8219" s="469">
        <v>96000</v>
      </c>
      <c r="F8219" s="376" t="s">
        <v>7487</v>
      </c>
      <c r="G8219" s="336" t="s">
        <v>4509</v>
      </c>
      <c r="H8219" s="626">
        <v>44798</v>
      </c>
      <c r="I8219" s="626">
        <v>45098</v>
      </c>
      <c r="J8219" s="632"/>
    </row>
    <row r="8220" spans="1:10" s="243" customFormat="1" ht="23.25">
      <c r="A8220" s="325" t="s">
        <v>7488</v>
      </c>
      <c r="B8220" s="336" t="s">
        <v>4511</v>
      </c>
      <c r="C8220" s="336" t="s">
        <v>4506</v>
      </c>
      <c r="D8220" s="336" t="s">
        <v>7489</v>
      </c>
      <c r="E8220" s="469">
        <v>48000</v>
      </c>
      <c r="F8220" s="376" t="s">
        <v>7490</v>
      </c>
      <c r="G8220" s="336" t="s">
        <v>4509</v>
      </c>
      <c r="H8220" s="626">
        <v>44804</v>
      </c>
      <c r="I8220" s="626">
        <v>44984</v>
      </c>
      <c r="J8220" s="632"/>
    </row>
    <row r="8221" spans="1:10" s="243" customFormat="1" ht="46.5">
      <c r="A8221" s="325" t="s">
        <v>7491</v>
      </c>
      <c r="B8221" s="336" t="s">
        <v>4588</v>
      </c>
      <c r="C8221" s="336" t="s">
        <v>4506</v>
      </c>
      <c r="D8221" s="336" t="s">
        <v>4507</v>
      </c>
      <c r="E8221" s="469">
        <v>34000</v>
      </c>
      <c r="F8221" s="376" t="s">
        <v>7492</v>
      </c>
      <c r="G8221" s="336" t="s">
        <v>4509</v>
      </c>
      <c r="H8221" s="626">
        <v>44804</v>
      </c>
      <c r="I8221" s="626">
        <v>44924</v>
      </c>
      <c r="J8221" s="632"/>
    </row>
    <row r="8222" spans="1:10" s="243" customFormat="1" ht="23.25">
      <c r="A8222" s="325" t="s">
        <v>7493</v>
      </c>
      <c r="B8222" s="336" t="s">
        <v>4588</v>
      </c>
      <c r="C8222" s="336" t="s">
        <v>4506</v>
      </c>
      <c r="D8222" s="336" t="s">
        <v>4507</v>
      </c>
      <c r="E8222" s="469">
        <v>40000</v>
      </c>
      <c r="F8222" s="376" t="s">
        <v>7494</v>
      </c>
      <c r="G8222" s="336" t="s">
        <v>4509</v>
      </c>
      <c r="H8222" s="626">
        <v>44574</v>
      </c>
      <c r="I8222" s="626">
        <v>44649</v>
      </c>
      <c r="J8222" s="632"/>
    </row>
    <row r="8223" spans="1:10" s="243" customFormat="1" ht="23.25">
      <c r="A8223" s="325" t="s">
        <v>7495</v>
      </c>
      <c r="B8223" s="336" t="s">
        <v>4588</v>
      </c>
      <c r="C8223" s="336" t="s">
        <v>4506</v>
      </c>
      <c r="D8223" s="336" t="s">
        <v>4507</v>
      </c>
      <c r="E8223" s="469">
        <v>39000</v>
      </c>
      <c r="F8223" s="376" t="s">
        <v>7496</v>
      </c>
      <c r="G8223" s="336" t="s">
        <v>4509</v>
      </c>
      <c r="H8223" s="626">
        <v>44581</v>
      </c>
      <c r="I8223" s="626">
        <v>44671</v>
      </c>
      <c r="J8223" s="632"/>
    </row>
    <row r="8224" spans="1:10" s="243" customFormat="1" ht="23.25">
      <c r="A8224" s="325" t="s">
        <v>7497</v>
      </c>
      <c r="B8224" s="336" t="s">
        <v>4588</v>
      </c>
      <c r="C8224" s="336" t="s">
        <v>4506</v>
      </c>
      <c r="D8224" s="336" t="s">
        <v>4507</v>
      </c>
      <c r="E8224" s="469">
        <v>40000</v>
      </c>
      <c r="F8224" s="376" t="s">
        <v>7498</v>
      </c>
      <c r="G8224" s="336" t="s">
        <v>4509</v>
      </c>
      <c r="H8224" s="626">
        <v>44581</v>
      </c>
      <c r="I8224" s="626">
        <v>44701</v>
      </c>
      <c r="J8224" s="632"/>
    </row>
    <row r="8225" spans="1:10" s="243" customFormat="1" ht="23.25">
      <c r="A8225" s="325" t="s">
        <v>7499</v>
      </c>
      <c r="B8225" s="336" t="s">
        <v>4588</v>
      </c>
      <c r="C8225" s="336" t="s">
        <v>4506</v>
      </c>
      <c r="D8225" s="336" t="s">
        <v>4507</v>
      </c>
      <c r="E8225" s="469">
        <v>20000</v>
      </c>
      <c r="F8225" s="376" t="s">
        <v>7500</v>
      </c>
      <c r="G8225" s="336" t="s">
        <v>4509</v>
      </c>
      <c r="H8225" s="626">
        <v>44581</v>
      </c>
      <c r="I8225" s="626">
        <v>44701</v>
      </c>
      <c r="J8225" s="632"/>
    </row>
    <row r="8226" spans="1:10" s="243" customFormat="1" ht="23.25">
      <c r="A8226" s="325" t="s">
        <v>7501</v>
      </c>
      <c r="B8226" s="336" t="s">
        <v>4588</v>
      </c>
      <c r="C8226" s="336" t="s">
        <v>4506</v>
      </c>
      <c r="D8226" s="336" t="s">
        <v>4507</v>
      </c>
      <c r="E8226" s="469">
        <v>19500</v>
      </c>
      <c r="F8226" s="376" t="s">
        <v>7502</v>
      </c>
      <c r="G8226" s="336" t="s">
        <v>4509</v>
      </c>
      <c r="H8226" s="626">
        <v>44582</v>
      </c>
      <c r="I8226" s="626">
        <v>44672</v>
      </c>
      <c r="J8226" s="632"/>
    </row>
    <row r="8227" spans="1:10" s="243" customFormat="1" ht="23.25">
      <c r="A8227" s="325" t="s">
        <v>7503</v>
      </c>
      <c r="B8227" s="336" t="s">
        <v>4588</v>
      </c>
      <c r="C8227" s="336" t="s">
        <v>4506</v>
      </c>
      <c r="D8227" s="336" t="s">
        <v>4507</v>
      </c>
      <c r="E8227" s="469">
        <v>27000</v>
      </c>
      <c r="F8227" s="376" t="s">
        <v>5135</v>
      </c>
      <c r="G8227" s="336" t="s">
        <v>4509</v>
      </c>
      <c r="H8227" s="626">
        <v>44589</v>
      </c>
      <c r="I8227" s="626">
        <v>44679</v>
      </c>
      <c r="J8227" s="632"/>
    </row>
    <row r="8228" spans="1:10" s="243" customFormat="1" ht="23.25">
      <c r="A8228" s="325" t="s">
        <v>7504</v>
      </c>
      <c r="B8228" s="336" t="s">
        <v>4588</v>
      </c>
      <c r="C8228" s="336" t="s">
        <v>4506</v>
      </c>
      <c r="D8228" s="336" t="s">
        <v>4507</v>
      </c>
      <c r="E8228" s="469">
        <v>39000</v>
      </c>
      <c r="F8228" s="376" t="s">
        <v>7505</v>
      </c>
      <c r="G8228" s="336" t="s">
        <v>4509</v>
      </c>
      <c r="H8228" s="626">
        <v>44581</v>
      </c>
      <c r="I8228" s="626">
        <v>44671</v>
      </c>
      <c r="J8228" s="632"/>
    </row>
    <row r="8229" spans="1:10" s="243" customFormat="1" ht="34.9">
      <c r="A8229" s="325" t="s">
        <v>7506</v>
      </c>
      <c r="B8229" s="336" t="s">
        <v>4588</v>
      </c>
      <c r="C8229" s="336" t="s">
        <v>4506</v>
      </c>
      <c r="D8229" s="336" t="s">
        <v>4507</v>
      </c>
      <c r="E8229" s="469">
        <v>36000</v>
      </c>
      <c r="F8229" s="376" t="s">
        <v>7507</v>
      </c>
      <c r="G8229" s="336" t="s">
        <v>4509</v>
      </c>
      <c r="H8229" s="626">
        <v>44580</v>
      </c>
      <c r="I8229" s="626">
        <v>44760</v>
      </c>
      <c r="J8229" s="632"/>
    </row>
    <row r="8230" spans="1:10" s="243" customFormat="1" ht="46.5">
      <c r="A8230" s="325" t="s">
        <v>7508</v>
      </c>
      <c r="B8230" s="336" t="s">
        <v>4588</v>
      </c>
      <c r="C8230" s="336" t="s">
        <v>4506</v>
      </c>
      <c r="D8230" s="336" t="s">
        <v>4507</v>
      </c>
      <c r="E8230" s="469">
        <v>38000</v>
      </c>
      <c r="F8230" s="376" t="s">
        <v>7509</v>
      </c>
      <c r="G8230" s="336" t="s">
        <v>4509</v>
      </c>
      <c r="H8230" s="626">
        <v>44580</v>
      </c>
      <c r="I8230" s="626">
        <v>44700</v>
      </c>
      <c r="J8230" s="632"/>
    </row>
    <row r="8231" spans="1:10" s="243" customFormat="1" ht="23.25">
      <c r="A8231" s="325" t="s">
        <v>7510</v>
      </c>
      <c r="B8231" s="336" t="s">
        <v>4588</v>
      </c>
      <c r="C8231" s="336" t="s">
        <v>4506</v>
      </c>
      <c r="D8231" s="336" t="s">
        <v>4507</v>
      </c>
      <c r="E8231" s="469">
        <v>34523.85</v>
      </c>
      <c r="F8231" s="376" t="s">
        <v>7511</v>
      </c>
      <c r="G8231" s="336" t="s">
        <v>4509</v>
      </c>
      <c r="H8231" s="626">
        <v>44585</v>
      </c>
      <c r="I8231" s="626">
        <v>44765</v>
      </c>
      <c r="J8231" s="632"/>
    </row>
    <row r="8232" spans="1:10" s="243" customFormat="1" ht="34.9">
      <c r="A8232" s="325" t="s">
        <v>7512</v>
      </c>
      <c r="B8232" s="336" t="s">
        <v>4588</v>
      </c>
      <c r="C8232" s="336" t="s">
        <v>4506</v>
      </c>
      <c r="D8232" s="336" t="s">
        <v>4507</v>
      </c>
      <c r="E8232" s="469">
        <v>19500</v>
      </c>
      <c r="F8232" s="376" t="s">
        <v>7513</v>
      </c>
      <c r="G8232" s="336" t="s">
        <v>4509</v>
      </c>
      <c r="H8232" s="626">
        <v>44578</v>
      </c>
      <c r="I8232" s="626">
        <v>44608</v>
      </c>
      <c r="J8232" s="632"/>
    </row>
    <row r="8233" spans="1:10" s="243" customFormat="1">
      <c r="A8233" s="325" t="s">
        <v>7514</v>
      </c>
      <c r="B8233" s="336" t="s">
        <v>4588</v>
      </c>
      <c r="C8233" s="336" t="s">
        <v>4506</v>
      </c>
      <c r="D8233" s="336" t="s">
        <v>4507</v>
      </c>
      <c r="E8233" s="469">
        <v>35000</v>
      </c>
      <c r="F8233" s="376" t="s">
        <v>5199</v>
      </c>
      <c r="G8233" s="336" t="s">
        <v>4509</v>
      </c>
      <c r="H8233" s="626">
        <v>44593</v>
      </c>
      <c r="I8233" s="626">
        <v>44638</v>
      </c>
      <c r="J8233" s="632"/>
    </row>
    <row r="8234" spans="1:10" s="243" customFormat="1" ht="23.25">
      <c r="A8234" s="325" t="s">
        <v>7515</v>
      </c>
      <c r="B8234" s="336" t="s">
        <v>4588</v>
      </c>
      <c r="C8234" s="336" t="s">
        <v>4506</v>
      </c>
      <c r="D8234" s="336" t="s">
        <v>4507</v>
      </c>
      <c r="E8234" s="469">
        <v>36000</v>
      </c>
      <c r="F8234" s="376" t="s">
        <v>7516</v>
      </c>
      <c r="G8234" s="336" t="s">
        <v>4509</v>
      </c>
      <c r="H8234" s="626">
        <v>44594</v>
      </c>
      <c r="I8234" s="626">
        <v>44714</v>
      </c>
      <c r="J8234" s="632"/>
    </row>
    <row r="8235" spans="1:10" s="243" customFormat="1" ht="23.25">
      <c r="A8235" s="325" t="s">
        <v>7517</v>
      </c>
      <c r="B8235" s="336" t="s">
        <v>4588</v>
      </c>
      <c r="C8235" s="336" t="s">
        <v>4506</v>
      </c>
      <c r="D8235" s="336" t="s">
        <v>4507</v>
      </c>
      <c r="E8235" s="469">
        <v>36000</v>
      </c>
      <c r="F8235" s="376" t="s">
        <v>7518</v>
      </c>
      <c r="G8235" s="336" t="s">
        <v>4509</v>
      </c>
      <c r="H8235" s="626">
        <v>44594</v>
      </c>
      <c r="I8235" s="626">
        <v>44714</v>
      </c>
      <c r="J8235" s="632"/>
    </row>
    <row r="8236" spans="1:10" s="243" customFormat="1" ht="46.5">
      <c r="A8236" s="325" t="s">
        <v>7519</v>
      </c>
      <c r="B8236" s="336" t="s">
        <v>4588</v>
      </c>
      <c r="C8236" s="336" t="s">
        <v>4506</v>
      </c>
      <c r="D8236" s="336" t="s">
        <v>4507</v>
      </c>
      <c r="E8236" s="469">
        <v>40000</v>
      </c>
      <c r="F8236" s="376" t="s">
        <v>7520</v>
      </c>
      <c r="G8236" s="336" t="s">
        <v>4509</v>
      </c>
      <c r="H8236" s="626">
        <v>44592</v>
      </c>
      <c r="I8236" s="626">
        <v>44742</v>
      </c>
      <c r="J8236" s="632"/>
    </row>
    <row r="8237" spans="1:10" s="243" customFormat="1" ht="23.25">
      <c r="A8237" s="325" t="s">
        <v>7521</v>
      </c>
      <c r="B8237" s="336" t="s">
        <v>4588</v>
      </c>
      <c r="C8237" s="336" t="s">
        <v>4506</v>
      </c>
      <c r="D8237" s="336" t="s">
        <v>4507</v>
      </c>
      <c r="E8237" s="469">
        <v>40000</v>
      </c>
      <c r="F8237" s="376" t="s">
        <v>7522</v>
      </c>
      <c r="G8237" s="336" t="s">
        <v>4509</v>
      </c>
      <c r="H8237" s="626">
        <v>44596</v>
      </c>
      <c r="I8237" s="626">
        <v>44896</v>
      </c>
      <c r="J8237" s="632"/>
    </row>
    <row r="8238" spans="1:10" s="243" customFormat="1" ht="34.9">
      <c r="A8238" s="325" t="s">
        <v>7523</v>
      </c>
      <c r="B8238" s="336" t="s">
        <v>4588</v>
      </c>
      <c r="C8238" s="336" t="s">
        <v>4506</v>
      </c>
      <c r="D8238" s="336" t="s">
        <v>4507</v>
      </c>
      <c r="E8238" s="469">
        <v>30000</v>
      </c>
      <c r="F8238" s="376" t="s">
        <v>7524</v>
      </c>
      <c r="G8238" s="336" t="s">
        <v>4509</v>
      </c>
      <c r="H8238" s="626">
        <v>44596</v>
      </c>
      <c r="I8238" s="626">
        <v>44686</v>
      </c>
      <c r="J8238" s="632"/>
    </row>
    <row r="8239" spans="1:10" s="243" customFormat="1">
      <c r="A8239" s="325" t="s">
        <v>7525</v>
      </c>
      <c r="B8239" s="336" t="s">
        <v>4588</v>
      </c>
      <c r="C8239" s="336" t="s">
        <v>4506</v>
      </c>
      <c r="D8239" s="336" t="s">
        <v>4507</v>
      </c>
      <c r="E8239" s="469">
        <v>31805.48</v>
      </c>
      <c r="F8239" s="376" t="s">
        <v>7526</v>
      </c>
      <c r="G8239" s="336" t="s">
        <v>4509</v>
      </c>
      <c r="H8239" s="626">
        <v>44581</v>
      </c>
      <c r="I8239" s="626">
        <v>44681</v>
      </c>
      <c r="J8239" s="632"/>
    </row>
    <row r="8240" spans="1:10" s="243" customFormat="1">
      <c r="A8240" s="325" t="s">
        <v>7527</v>
      </c>
      <c r="B8240" s="336" t="s">
        <v>4588</v>
      </c>
      <c r="C8240" s="336" t="s">
        <v>4506</v>
      </c>
      <c r="D8240" s="336" t="s">
        <v>4507</v>
      </c>
      <c r="E8240" s="469">
        <v>36349.120000000003</v>
      </c>
      <c r="F8240" s="376" t="s">
        <v>7526</v>
      </c>
      <c r="G8240" s="336" t="s">
        <v>4509</v>
      </c>
      <c r="H8240" s="626">
        <v>44581</v>
      </c>
      <c r="I8240" s="626">
        <v>44681</v>
      </c>
      <c r="J8240" s="632"/>
    </row>
    <row r="8241" spans="1:10" s="243" customFormat="1">
      <c r="A8241" s="325" t="s">
        <v>7528</v>
      </c>
      <c r="B8241" s="336" t="s">
        <v>4588</v>
      </c>
      <c r="C8241" s="336" t="s">
        <v>4506</v>
      </c>
      <c r="D8241" s="336" t="s">
        <v>4507</v>
      </c>
      <c r="E8241" s="469">
        <v>35350.25</v>
      </c>
      <c r="F8241" s="376" t="s">
        <v>7529</v>
      </c>
      <c r="G8241" s="336" t="s">
        <v>4509</v>
      </c>
      <c r="H8241" s="626">
        <v>44582</v>
      </c>
      <c r="I8241" s="626">
        <v>44702</v>
      </c>
      <c r="J8241" s="632"/>
    </row>
    <row r="8242" spans="1:10" s="243" customFormat="1">
      <c r="A8242" s="325" t="s">
        <v>7530</v>
      </c>
      <c r="B8242" s="336" t="s">
        <v>4588</v>
      </c>
      <c r="C8242" s="336" t="s">
        <v>4506</v>
      </c>
      <c r="D8242" s="336" t="s">
        <v>4507</v>
      </c>
      <c r="E8242" s="469">
        <v>35350.25</v>
      </c>
      <c r="F8242" s="376" t="s">
        <v>7529</v>
      </c>
      <c r="G8242" s="336" t="s">
        <v>4509</v>
      </c>
      <c r="H8242" s="626">
        <v>44582</v>
      </c>
      <c r="I8242" s="626">
        <v>44702</v>
      </c>
      <c r="J8242" s="632"/>
    </row>
    <row r="8243" spans="1:10" s="243" customFormat="1" ht="23.25">
      <c r="A8243" s="325" t="s">
        <v>7531</v>
      </c>
      <c r="B8243" s="336" t="s">
        <v>4588</v>
      </c>
      <c r="C8243" s="336" t="s">
        <v>4506</v>
      </c>
      <c r="D8243" s="336" t="s">
        <v>4507</v>
      </c>
      <c r="E8243" s="469">
        <v>41500</v>
      </c>
      <c r="F8243" s="376" t="s">
        <v>7532</v>
      </c>
      <c r="G8243" s="336" t="s">
        <v>4509</v>
      </c>
      <c r="H8243" s="626">
        <v>44585</v>
      </c>
      <c r="I8243" s="626">
        <v>44725</v>
      </c>
      <c r="J8243" s="632"/>
    </row>
    <row r="8244" spans="1:10" s="243" customFormat="1" ht="34.9">
      <c r="A8244" s="325" t="s">
        <v>7533</v>
      </c>
      <c r="B8244" s="336" t="s">
        <v>4588</v>
      </c>
      <c r="C8244" s="336" t="s">
        <v>4506</v>
      </c>
      <c r="D8244" s="336" t="s">
        <v>4507</v>
      </c>
      <c r="E8244" s="469">
        <v>19500</v>
      </c>
      <c r="F8244" s="376" t="s">
        <v>5080</v>
      </c>
      <c r="G8244" s="336" t="s">
        <v>4509</v>
      </c>
      <c r="H8244" s="626">
        <v>44586</v>
      </c>
      <c r="I8244" s="626">
        <v>44676</v>
      </c>
      <c r="J8244" s="632"/>
    </row>
    <row r="8245" spans="1:10" s="243" customFormat="1" ht="23.25">
      <c r="A8245" s="325" t="s">
        <v>7534</v>
      </c>
      <c r="B8245" s="336" t="s">
        <v>4588</v>
      </c>
      <c r="C8245" s="336" t="s">
        <v>4506</v>
      </c>
      <c r="D8245" s="336" t="s">
        <v>4507</v>
      </c>
      <c r="E8245" s="469">
        <v>30000</v>
      </c>
      <c r="F8245" s="376" t="s">
        <v>7535</v>
      </c>
      <c r="G8245" s="336" t="s">
        <v>4509</v>
      </c>
      <c r="H8245" s="626">
        <v>44586</v>
      </c>
      <c r="I8245" s="626">
        <v>44646</v>
      </c>
      <c r="J8245" s="632"/>
    </row>
    <row r="8246" spans="1:10" s="243" customFormat="1" ht="34.9">
      <c r="A8246" s="325" t="s">
        <v>7536</v>
      </c>
      <c r="B8246" s="336" t="s">
        <v>4588</v>
      </c>
      <c r="C8246" s="336" t="s">
        <v>4506</v>
      </c>
      <c r="D8246" s="336" t="s">
        <v>4507</v>
      </c>
      <c r="E8246" s="469">
        <v>24000</v>
      </c>
      <c r="F8246" s="376" t="s">
        <v>7537</v>
      </c>
      <c r="G8246" s="336" t="s">
        <v>4509</v>
      </c>
      <c r="H8246" s="626">
        <v>44593</v>
      </c>
      <c r="I8246" s="626">
        <v>44653</v>
      </c>
      <c r="J8246" s="632"/>
    </row>
    <row r="8247" spans="1:10" s="243" customFormat="1" ht="23.25">
      <c r="A8247" s="325" t="s">
        <v>7538</v>
      </c>
      <c r="B8247" s="336" t="s">
        <v>4588</v>
      </c>
      <c r="C8247" s="336" t="s">
        <v>4506</v>
      </c>
      <c r="D8247" s="336" t="s">
        <v>4507</v>
      </c>
      <c r="E8247" s="469">
        <v>41000</v>
      </c>
      <c r="F8247" s="376" t="s">
        <v>7539</v>
      </c>
      <c r="G8247" s="336" t="s">
        <v>4509</v>
      </c>
      <c r="H8247" s="626">
        <v>44585</v>
      </c>
      <c r="I8247" s="626">
        <v>44685</v>
      </c>
      <c r="J8247" s="632"/>
    </row>
    <row r="8248" spans="1:10" s="243" customFormat="1" ht="23.25">
      <c r="A8248" s="325" t="s">
        <v>7540</v>
      </c>
      <c r="B8248" s="336" t="s">
        <v>4588</v>
      </c>
      <c r="C8248" s="336" t="s">
        <v>4506</v>
      </c>
      <c r="D8248" s="336" t="s">
        <v>4507</v>
      </c>
      <c r="E8248" s="469">
        <v>37500</v>
      </c>
      <c r="F8248" s="376" t="s">
        <v>7541</v>
      </c>
      <c r="G8248" s="336" t="s">
        <v>4509</v>
      </c>
      <c r="H8248" s="626">
        <v>44593</v>
      </c>
      <c r="I8248" s="626">
        <v>44743</v>
      </c>
      <c r="J8248" s="632"/>
    </row>
    <row r="8249" spans="1:10" s="243" customFormat="1" ht="23.25">
      <c r="A8249" s="325" t="s">
        <v>7542</v>
      </c>
      <c r="B8249" s="336" t="s">
        <v>4588</v>
      </c>
      <c r="C8249" s="336" t="s">
        <v>4506</v>
      </c>
      <c r="D8249" s="336" t="s">
        <v>4507</v>
      </c>
      <c r="E8249" s="469">
        <v>40000</v>
      </c>
      <c r="F8249" s="376" t="s">
        <v>7543</v>
      </c>
      <c r="G8249" s="336" t="s">
        <v>4509</v>
      </c>
      <c r="H8249" s="626">
        <v>44589</v>
      </c>
      <c r="I8249" s="626">
        <v>44829</v>
      </c>
      <c r="J8249" s="632"/>
    </row>
    <row r="8250" spans="1:10" s="243" customFormat="1" ht="23.25">
      <c r="A8250" s="325" t="s">
        <v>7544</v>
      </c>
      <c r="B8250" s="336" t="s">
        <v>4588</v>
      </c>
      <c r="C8250" s="336" t="s">
        <v>4506</v>
      </c>
      <c r="D8250" s="336" t="s">
        <v>4507</v>
      </c>
      <c r="E8250" s="469">
        <v>37500</v>
      </c>
      <c r="F8250" s="376" t="s">
        <v>7545</v>
      </c>
      <c r="G8250" s="336" t="s">
        <v>4509</v>
      </c>
      <c r="H8250" s="626">
        <v>44593</v>
      </c>
      <c r="I8250" s="626">
        <v>44743</v>
      </c>
      <c r="J8250" s="632"/>
    </row>
    <row r="8251" spans="1:10" s="243" customFormat="1" ht="34.9">
      <c r="A8251" s="325" t="s">
        <v>7546</v>
      </c>
      <c r="B8251" s="336" t="s">
        <v>4588</v>
      </c>
      <c r="C8251" s="336" t="s">
        <v>4506</v>
      </c>
      <c r="D8251" s="336" t="s">
        <v>4507</v>
      </c>
      <c r="E8251" s="469">
        <v>41000</v>
      </c>
      <c r="F8251" s="376" t="s">
        <v>7547</v>
      </c>
      <c r="G8251" s="336" t="s">
        <v>4509</v>
      </c>
      <c r="H8251" s="626">
        <v>44585</v>
      </c>
      <c r="I8251" s="626">
        <v>44885</v>
      </c>
      <c r="J8251" s="632"/>
    </row>
    <row r="8252" spans="1:10" s="243" customFormat="1" ht="34.9">
      <c r="A8252" s="325" t="s">
        <v>7548</v>
      </c>
      <c r="B8252" s="336" t="s">
        <v>4588</v>
      </c>
      <c r="C8252" s="336" t="s">
        <v>4506</v>
      </c>
      <c r="D8252" s="336" t="s">
        <v>4507</v>
      </c>
      <c r="E8252" s="469">
        <v>40000</v>
      </c>
      <c r="F8252" s="376" t="s">
        <v>7549</v>
      </c>
      <c r="G8252" s="336" t="s">
        <v>4509</v>
      </c>
      <c r="H8252" s="626">
        <v>44600</v>
      </c>
      <c r="I8252" s="626">
        <v>44720</v>
      </c>
      <c r="J8252" s="632"/>
    </row>
    <row r="8253" spans="1:10" s="243" customFormat="1" ht="23.25">
      <c r="A8253" s="325" t="s">
        <v>7550</v>
      </c>
      <c r="B8253" s="336" t="s">
        <v>4588</v>
      </c>
      <c r="C8253" s="336" t="s">
        <v>4506</v>
      </c>
      <c r="D8253" s="336" t="s">
        <v>4507</v>
      </c>
      <c r="E8253" s="469">
        <v>32917.56</v>
      </c>
      <c r="F8253" s="376" t="s">
        <v>7551</v>
      </c>
      <c r="G8253" s="336" t="s">
        <v>4509</v>
      </c>
      <c r="H8253" s="626">
        <v>44593</v>
      </c>
      <c r="I8253" s="626">
        <v>44773</v>
      </c>
      <c r="J8253" s="632"/>
    </row>
    <row r="8254" spans="1:10" s="243" customFormat="1" ht="23.25">
      <c r="A8254" s="325" t="s">
        <v>7552</v>
      </c>
      <c r="B8254" s="336" t="s">
        <v>4588</v>
      </c>
      <c r="C8254" s="336" t="s">
        <v>4506</v>
      </c>
      <c r="D8254" s="336" t="s">
        <v>4507</v>
      </c>
      <c r="E8254" s="469">
        <v>36000</v>
      </c>
      <c r="F8254" s="376" t="s">
        <v>7553</v>
      </c>
      <c r="G8254" s="336" t="s">
        <v>4509</v>
      </c>
      <c r="H8254" s="626">
        <v>44595</v>
      </c>
      <c r="I8254" s="626">
        <v>44685</v>
      </c>
      <c r="J8254" s="632"/>
    </row>
    <row r="8255" spans="1:10" s="243" customFormat="1" ht="23.25">
      <c r="A8255" s="325" t="s">
        <v>7554</v>
      </c>
      <c r="B8255" s="336" t="s">
        <v>4588</v>
      </c>
      <c r="C8255" s="336" t="s">
        <v>4506</v>
      </c>
      <c r="D8255" s="336" t="s">
        <v>4507</v>
      </c>
      <c r="E8255" s="469">
        <v>19840</v>
      </c>
      <c r="F8255" s="376" t="s">
        <v>5273</v>
      </c>
      <c r="G8255" s="336" t="s">
        <v>4509</v>
      </c>
      <c r="H8255" s="626">
        <v>44595</v>
      </c>
      <c r="I8255" s="626">
        <v>44651</v>
      </c>
      <c r="J8255" s="632"/>
    </row>
    <row r="8256" spans="1:10" s="243" customFormat="1" ht="23.25">
      <c r="A8256" s="325" t="s">
        <v>7555</v>
      </c>
      <c r="B8256" s="336" t="s">
        <v>4588</v>
      </c>
      <c r="C8256" s="336" t="s">
        <v>4506</v>
      </c>
      <c r="D8256" s="336" t="s">
        <v>4507</v>
      </c>
      <c r="E8256" s="469">
        <v>24000</v>
      </c>
      <c r="F8256" s="376" t="s">
        <v>5098</v>
      </c>
      <c r="G8256" s="336" t="s">
        <v>4509</v>
      </c>
      <c r="H8256" s="626">
        <v>44594</v>
      </c>
      <c r="I8256" s="626">
        <v>44684</v>
      </c>
      <c r="J8256" s="632"/>
    </row>
    <row r="8257" spans="1:10" s="243" customFormat="1" ht="23.25">
      <c r="A8257" s="325" t="s">
        <v>7556</v>
      </c>
      <c r="B8257" s="336" t="s">
        <v>4588</v>
      </c>
      <c r="C8257" s="336" t="s">
        <v>4506</v>
      </c>
      <c r="D8257" s="336" t="s">
        <v>4507</v>
      </c>
      <c r="E8257" s="469">
        <v>24000</v>
      </c>
      <c r="F8257" s="376" t="s">
        <v>7557</v>
      </c>
      <c r="G8257" s="336" t="s">
        <v>4509</v>
      </c>
      <c r="H8257" s="626">
        <v>44610</v>
      </c>
      <c r="I8257" s="626">
        <v>44700</v>
      </c>
      <c r="J8257" s="632"/>
    </row>
    <row r="8258" spans="1:10" s="243" customFormat="1" ht="34.9">
      <c r="A8258" s="325" t="s">
        <v>7558</v>
      </c>
      <c r="B8258" s="336" t="s">
        <v>4588</v>
      </c>
      <c r="C8258" s="336" t="s">
        <v>4506</v>
      </c>
      <c r="D8258" s="336" t="s">
        <v>4507</v>
      </c>
      <c r="E8258" s="469">
        <v>30000</v>
      </c>
      <c r="F8258" s="376" t="s">
        <v>7559</v>
      </c>
      <c r="G8258" s="336" t="s">
        <v>4509</v>
      </c>
      <c r="H8258" s="626">
        <v>44600</v>
      </c>
      <c r="I8258" s="626">
        <v>44690</v>
      </c>
      <c r="J8258" s="632"/>
    </row>
    <row r="8259" spans="1:10" s="243" customFormat="1" ht="34.9">
      <c r="A8259" s="325" t="s">
        <v>7560</v>
      </c>
      <c r="B8259" s="336" t="s">
        <v>4588</v>
      </c>
      <c r="C8259" s="336" t="s">
        <v>4506</v>
      </c>
      <c r="D8259" s="336" t="s">
        <v>4507</v>
      </c>
      <c r="E8259" s="469">
        <v>40000</v>
      </c>
      <c r="F8259" s="376" t="s">
        <v>5054</v>
      </c>
      <c r="G8259" s="336" t="s">
        <v>4509</v>
      </c>
      <c r="H8259" s="626">
        <v>44617</v>
      </c>
      <c r="I8259" s="626">
        <v>44857</v>
      </c>
      <c r="J8259" s="632"/>
    </row>
    <row r="8260" spans="1:10" s="243" customFormat="1" ht="23.25">
      <c r="A8260" s="325" t="s">
        <v>7561</v>
      </c>
      <c r="B8260" s="336" t="s">
        <v>4588</v>
      </c>
      <c r="C8260" s="336" t="s">
        <v>4506</v>
      </c>
      <c r="D8260" s="336" t="s">
        <v>4507</v>
      </c>
      <c r="E8260" s="469">
        <v>34000</v>
      </c>
      <c r="F8260" s="376" t="s">
        <v>5110</v>
      </c>
      <c r="G8260" s="336" t="s">
        <v>4509</v>
      </c>
      <c r="H8260" s="626">
        <v>44603</v>
      </c>
      <c r="I8260" s="626">
        <v>44723</v>
      </c>
      <c r="J8260" s="632"/>
    </row>
    <row r="8261" spans="1:10" s="243" customFormat="1" ht="23.25">
      <c r="A8261" s="325" t="s">
        <v>7562</v>
      </c>
      <c r="B8261" s="336" t="s">
        <v>4588</v>
      </c>
      <c r="C8261" s="336" t="s">
        <v>4506</v>
      </c>
      <c r="D8261" s="336" t="s">
        <v>4507</v>
      </c>
      <c r="E8261" s="469">
        <v>36000</v>
      </c>
      <c r="F8261" s="376" t="s">
        <v>7563</v>
      </c>
      <c r="G8261" s="336" t="s">
        <v>4509</v>
      </c>
      <c r="H8261" s="626">
        <v>44606</v>
      </c>
      <c r="I8261" s="626">
        <v>44696</v>
      </c>
      <c r="J8261" s="632"/>
    </row>
    <row r="8262" spans="1:10" s="243" customFormat="1" ht="34.9">
      <c r="A8262" s="325" t="s">
        <v>7564</v>
      </c>
      <c r="B8262" s="336" t="s">
        <v>4588</v>
      </c>
      <c r="C8262" s="336" t="s">
        <v>4506</v>
      </c>
      <c r="D8262" s="336" t="s">
        <v>4507</v>
      </c>
      <c r="E8262" s="469">
        <v>36000</v>
      </c>
      <c r="F8262" s="376" t="s">
        <v>7565</v>
      </c>
      <c r="G8262" s="336" t="s">
        <v>4509</v>
      </c>
      <c r="H8262" s="626">
        <v>44607</v>
      </c>
      <c r="I8262" s="626">
        <v>44697</v>
      </c>
      <c r="J8262" s="632"/>
    </row>
    <row r="8263" spans="1:10" s="243" customFormat="1" ht="23.25">
      <c r="A8263" s="325" t="s">
        <v>7566</v>
      </c>
      <c r="B8263" s="336" t="s">
        <v>4588</v>
      </c>
      <c r="C8263" s="336" t="s">
        <v>4506</v>
      </c>
      <c r="D8263" s="336" t="s">
        <v>4507</v>
      </c>
      <c r="E8263" s="469">
        <v>36000</v>
      </c>
      <c r="F8263" s="376" t="s">
        <v>7567</v>
      </c>
      <c r="G8263" s="336" t="s">
        <v>4509</v>
      </c>
      <c r="H8263" s="626">
        <v>44607</v>
      </c>
      <c r="I8263" s="626">
        <v>44697</v>
      </c>
      <c r="J8263" s="632"/>
    </row>
    <row r="8264" spans="1:10" s="243" customFormat="1" ht="23.25">
      <c r="A8264" s="325" t="s">
        <v>7568</v>
      </c>
      <c r="B8264" s="336" t="s">
        <v>4588</v>
      </c>
      <c r="C8264" s="336" t="s">
        <v>4506</v>
      </c>
      <c r="D8264" s="336" t="s">
        <v>4507</v>
      </c>
      <c r="E8264" s="469">
        <v>30000</v>
      </c>
      <c r="F8264" s="376" t="s">
        <v>7569</v>
      </c>
      <c r="G8264" s="336" t="s">
        <v>4509</v>
      </c>
      <c r="H8264" s="626">
        <v>44607</v>
      </c>
      <c r="I8264" s="626">
        <v>44697</v>
      </c>
      <c r="J8264" s="632"/>
    </row>
    <row r="8265" spans="1:10" s="243" customFormat="1" ht="23.25">
      <c r="A8265" s="325" t="s">
        <v>7570</v>
      </c>
      <c r="B8265" s="336" t="s">
        <v>4588</v>
      </c>
      <c r="C8265" s="336" t="s">
        <v>4506</v>
      </c>
      <c r="D8265" s="336" t="s">
        <v>4507</v>
      </c>
      <c r="E8265" s="469">
        <v>30000</v>
      </c>
      <c r="F8265" s="376" t="s">
        <v>7571</v>
      </c>
      <c r="G8265" s="336" t="s">
        <v>4509</v>
      </c>
      <c r="H8265" s="626">
        <v>44617</v>
      </c>
      <c r="I8265" s="626">
        <v>44677</v>
      </c>
      <c r="J8265" s="632"/>
    </row>
    <row r="8266" spans="1:10" s="243" customFormat="1" ht="23.25">
      <c r="A8266" s="325" t="s">
        <v>7572</v>
      </c>
      <c r="B8266" s="336" t="s">
        <v>4588</v>
      </c>
      <c r="C8266" s="336" t="s">
        <v>4506</v>
      </c>
      <c r="D8266" s="336" t="s">
        <v>4507</v>
      </c>
      <c r="E8266" s="469">
        <v>36000</v>
      </c>
      <c r="F8266" s="376" t="s">
        <v>7573</v>
      </c>
      <c r="G8266" s="336" t="s">
        <v>4509</v>
      </c>
      <c r="H8266" s="626">
        <v>44610</v>
      </c>
      <c r="I8266" s="626">
        <v>44790</v>
      </c>
      <c r="J8266" s="632"/>
    </row>
    <row r="8267" spans="1:10" s="243" customFormat="1" ht="23.25">
      <c r="A8267" s="325" t="s">
        <v>7574</v>
      </c>
      <c r="B8267" s="336" t="s">
        <v>4588</v>
      </c>
      <c r="C8267" s="336" t="s">
        <v>4506</v>
      </c>
      <c r="D8267" s="336" t="s">
        <v>4507</v>
      </c>
      <c r="E8267" s="469">
        <v>36000</v>
      </c>
      <c r="F8267" s="376" t="s">
        <v>7575</v>
      </c>
      <c r="G8267" s="336" t="s">
        <v>4509</v>
      </c>
      <c r="H8267" s="626">
        <v>44610</v>
      </c>
      <c r="I8267" s="626">
        <v>44730</v>
      </c>
      <c r="J8267" s="632"/>
    </row>
    <row r="8268" spans="1:10" s="243" customFormat="1" ht="23.25">
      <c r="A8268" s="325" t="s">
        <v>7576</v>
      </c>
      <c r="B8268" s="336" t="s">
        <v>4588</v>
      </c>
      <c r="C8268" s="336" t="s">
        <v>4506</v>
      </c>
      <c r="D8268" s="336" t="s">
        <v>4507</v>
      </c>
      <c r="E8268" s="469">
        <v>36000</v>
      </c>
      <c r="F8268" s="376" t="s">
        <v>7577</v>
      </c>
      <c r="G8268" s="336" t="s">
        <v>4509</v>
      </c>
      <c r="H8268" s="626">
        <v>44614</v>
      </c>
      <c r="I8268" s="626">
        <v>44734</v>
      </c>
      <c r="J8268" s="632"/>
    </row>
    <row r="8269" spans="1:10" s="243" customFormat="1" ht="23.25">
      <c r="A8269" s="325" t="s">
        <v>7578</v>
      </c>
      <c r="B8269" s="336" t="s">
        <v>4588</v>
      </c>
      <c r="C8269" s="336" t="s">
        <v>4506</v>
      </c>
      <c r="D8269" s="336" t="s">
        <v>4507</v>
      </c>
      <c r="E8269" s="469">
        <v>35000</v>
      </c>
      <c r="F8269" s="376" t="s">
        <v>7579</v>
      </c>
      <c r="G8269" s="336" t="s">
        <v>4509</v>
      </c>
      <c r="H8269" s="626">
        <v>44610</v>
      </c>
      <c r="I8269" s="626">
        <v>44820</v>
      </c>
      <c r="J8269" s="632"/>
    </row>
    <row r="8270" spans="1:10" s="243" customFormat="1" ht="23.25">
      <c r="A8270" s="325" t="s">
        <v>7580</v>
      </c>
      <c r="B8270" s="336" t="s">
        <v>4588</v>
      </c>
      <c r="C8270" s="336" t="s">
        <v>4506</v>
      </c>
      <c r="D8270" s="336" t="s">
        <v>4507</v>
      </c>
      <c r="E8270" s="469">
        <v>40000</v>
      </c>
      <c r="F8270" s="376" t="s">
        <v>7581</v>
      </c>
      <c r="G8270" s="336" t="s">
        <v>4509</v>
      </c>
      <c r="H8270" s="626">
        <v>44608</v>
      </c>
      <c r="I8270" s="626">
        <v>44683</v>
      </c>
      <c r="J8270" s="632"/>
    </row>
    <row r="8271" spans="1:10" s="243" customFormat="1" ht="23.25">
      <c r="A8271" s="325" t="s">
        <v>7582</v>
      </c>
      <c r="B8271" s="336" t="s">
        <v>4588</v>
      </c>
      <c r="C8271" s="336" t="s">
        <v>4506</v>
      </c>
      <c r="D8271" s="336" t="s">
        <v>4507</v>
      </c>
      <c r="E8271" s="469">
        <v>30080</v>
      </c>
      <c r="F8271" s="376" t="s">
        <v>5273</v>
      </c>
      <c r="G8271" s="336" t="s">
        <v>4509</v>
      </c>
      <c r="H8271" s="626">
        <v>44607</v>
      </c>
      <c r="I8271" s="626">
        <v>44667</v>
      </c>
      <c r="J8271" s="632"/>
    </row>
    <row r="8272" spans="1:10" s="243" customFormat="1" ht="23.25">
      <c r="A8272" s="325" t="s">
        <v>7583</v>
      </c>
      <c r="B8272" s="336" t="s">
        <v>4588</v>
      </c>
      <c r="C8272" s="336" t="s">
        <v>4506</v>
      </c>
      <c r="D8272" s="336" t="s">
        <v>4507</v>
      </c>
      <c r="E8272" s="469">
        <v>30770</v>
      </c>
      <c r="F8272" s="376" t="s">
        <v>5273</v>
      </c>
      <c r="G8272" s="336" t="s">
        <v>4509</v>
      </c>
      <c r="H8272" s="626">
        <v>44607</v>
      </c>
      <c r="I8272" s="626">
        <v>44667</v>
      </c>
      <c r="J8272" s="632"/>
    </row>
    <row r="8273" spans="1:10" s="243" customFormat="1" ht="23.25">
      <c r="A8273" s="325" t="s">
        <v>7584</v>
      </c>
      <c r="B8273" s="336" t="s">
        <v>4588</v>
      </c>
      <c r="C8273" s="336" t="s">
        <v>4506</v>
      </c>
      <c r="D8273" s="336" t="s">
        <v>4507</v>
      </c>
      <c r="E8273" s="469">
        <v>24000</v>
      </c>
      <c r="F8273" s="376" t="s">
        <v>7585</v>
      </c>
      <c r="G8273" s="336" t="s">
        <v>4509</v>
      </c>
      <c r="H8273" s="626">
        <v>44615</v>
      </c>
      <c r="I8273" s="626">
        <v>44705</v>
      </c>
      <c r="J8273" s="632"/>
    </row>
    <row r="8274" spans="1:10" s="243" customFormat="1" ht="23.25">
      <c r="A8274" s="325" t="s">
        <v>7586</v>
      </c>
      <c r="B8274" s="336" t="s">
        <v>4588</v>
      </c>
      <c r="C8274" s="336" t="s">
        <v>4506</v>
      </c>
      <c r="D8274" s="336" t="s">
        <v>4507</v>
      </c>
      <c r="E8274" s="469">
        <v>22500</v>
      </c>
      <c r="F8274" s="376" t="s">
        <v>7587</v>
      </c>
      <c r="G8274" s="336" t="s">
        <v>4509</v>
      </c>
      <c r="H8274" s="626">
        <v>44615</v>
      </c>
      <c r="I8274" s="626">
        <v>44705</v>
      </c>
      <c r="J8274" s="632"/>
    </row>
    <row r="8275" spans="1:10" s="243" customFormat="1" ht="23.25">
      <c r="A8275" s="325" t="s">
        <v>7588</v>
      </c>
      <c r="B8275" s="336" t="s">
        <v>4588</v>
      </c>
      <c r="C8275" s="336" t="s">
        <v>4506</v>
      </c>
      <c r="D8275" s="336" t="s">
        <v>4507</v>
      </c>
      <c r="E8275" s="469">
        <v>24000</v>
      </c>
      <c r="F8275" s="376" t="s">
        <v>7589</v>
      </c>
      <c r="G8275" s="336" t="s">
        <v>4509</v>
      </c>
      <c r="H8275" s="626">
        <v>44621</v>
      </c>
      <c r="I8275" s="626">
        <v>44711</v>
      </c>
      <c r="J8275" s="632"/>
    </row>
    <row r="8276" spans="1:10" s="243" customFormat="1">
      <c r="A8276" s="325" t="s">
        <v>7590</v>
      </c>
      <c r="B8276" s="336" t="s">
        <v>4588</v>
      </c>
      <c r="C8276" s="336" t="s">
        <v>4506</v>
      </c>
      <c r="D8276" s="336" t="s">
        <v>4507</v>
      </c>
      <c r="E8276" s="469">
        <v>27000</v>
      </c>
      <c r="F8276" s="376" t="s">
        <v>7591</v>
      </c>
      <c r="G8276" s="336" t="s">
        <v>4509</v>
      </c>
      <c r="H8276" s="626">
        <v>44617</v>
      </c>
      <c r="I8276" s="626">
        <v>44707</v>
      </c>
      <c r="J8276" s="632"/>
    </row>
    <row r="8277" spans="1:10" s="243" customFormat="1" ht="23.25">
      <c r="A8277" s="325" t="s">
        <v>7592</v>
      </c>
      <c r="B8277" s="336" t="s">
        <v>4588</v>
      </c>
      <c r="C8277" s="336" t="s">
        <v>4506</v>
      </c>
      <c r="D8277" s="336" t="s">
        <v>4507</v>
      </c>
      <c r="E8277" s="469">
        <v>24000</v>
      </c>
      <c r="F8277" s="376" t="s">
        <v>7593</v>
      </c>
      <c r="G8277" s="336" t="s">
        <v>4509</v>
      </c>
      <c r="H8277" s="626">
        <v>44617</v>
      </c>
      <c r="I8277" s="626">
        <v>44707</v>
      </c>
      <c r="J8277" s="632"/>
    </row>
    <row r="8278" spans="1:10" s="243" customFormat="1" ht="23.25">
      <c r="A8278" s="325" t="s">
        <v>7594</v>
      </c>
      <c r="B8278" s="336" t="s">
        <v>4588</v>
      </c>
      <c r="C8278" s="336" t="s">
        <v>4506</v>
      </c>
      <c r="D8278" s="336" t="s">
        <v>4507</v>
      </c>
      <c r="E8278" s="469">
        <v>21000</v>
      </c>
      <c r="F8278" s="376" t="s">
        <v>7595</v>
      </c>
      <c r="G8278" s="336" t="s">
        <v>4509</v>
      </c>
      <c r="H8278" s="626">
        <v>44617</v>
      </c>
      <c r="I8278" s="626">
        <v>44707</v>
      </c>
      <c r="J8278" s="632"/>
    </row>
    <row r="8279" spans="1:10" s="243" customFormat="1" ht="23.25">
      <c r="A8279" s="325" t="s">
        <v>7596</v>
      </c>
      <c r="B8279" s="336" t="s">
        <v>4588</v>
      </c>
      <c r="C8279" s="336" t="s">
        <v>4506</v>
      </c>
      <c r="D8279" s="336" t="s">
        <v>4507</v>
      </c>
      <c r="E8279" s="469">
        <v>33000</v>
      </c>
      <c r="F8279" s="376" t="s">
        <v>7597</v>
      </c>
      <c r="G8279" s="336" t="s">
        <v>4509</v>
      </c>
      <c r="H8279" s="626">
        <v>44615</v>
      </c>
      <c r="I8279" s="626">
        <v>44795</v>
      </c>
      <c r="J8279" s="632"/>
    </row>
    <row r="8280" spans="1:10" s="243" customFormat="1" ht="23.25">
      <c r="A8280" s="325" t="s">
        <v>7598</v>
      </c>
      <c r="B8280" s="336" t="s">
        <v>4588</v>
      </c>
      <c r="C8280" s="336" t="s">
        <v>4506</v>
      </c>
      <c r="D8280" s="336" t="s">
        <v>4507</v>
      </c>
      <c r="E8280" s="469">
        <v>33000</v>
      </c>
      <c r="F8280" s="376" t="s">
        <v>7599</v>
      </c>
      <c r="G8280" s="336" t="s">
        <v>4509</v>
      </c>
      <c r="H8280" s="626">
        <v>44620</v>
      </c>
      <c r="I8280" s="626">
        <v>44800</v>
      </c>
      <c r="J8280" s="632"/>
    </row>
    <row r="8281" spans="1:10" s="243" customFormat="1" ht="23.25">
      <c r="A8281" s="325" t="s">
        <v>7600</v>
      </c>
      <c r="B8281" s="336" t="s">
        <v>4588</v>
      </c>
      <c r="C8281" s="336" t="s">
        <v>4506</v>
      </c>
      <c r="D8281" s="336" t="s">
        <v>4507</v>
      </c>
      <c r="E8281" s="469">
        <v>37800</v>
      </c>
      <c r="F8281" s="376" t="s">
        <v>5273</v>
      </c>
      <c r="G8281" s="336" t="s">
        <v>4509</v>
      </c>
      <c r="H8281" s="626">
        <v>44614</v>
      </c>
      <c r="I8281" s="626">
        <v>44629</v>
      </c>
      <c r="J8281" s="632"/>
    </row>
    <row r="8282" spans="1:10" s="243" customFormat="1" ht="23.25">
      <c r="A8282" s="325" t="s">
        <v>7601</v>
      </c>
      <c r="B8282" s="336" t="s">
        <v>4588</v>
      </c>
      <c r="C8282" s="336" t="s">
        <v>4506</v>
      </c>
      <c r="D8282" s="336" t="s">
        <v>4507</v>
      </c>
      <c r="E8282" s="469">
        <v>21000</v>
      </c>
      <c r="F8282" s="376" t="s">
        <v>5184</v>
      </c>
      <c r="G8282" s="336" t="s">
        <v>4509</v>
      </c>
      <c r="H8282" s="626">
        <v>44617</v>
      </c>
      <c r="I8282" s="626">
        <v>44677</v>
      </c>
      <c r="J8282" s="632"/>
    </row>
    <row r="8283" spans="1:10" s="243" customFormat="1" ht="34.9">
      <c r="A8283" s="325" t="s">
        <v>7602</v>
      </c>
      <c r="B8283" s="336" t="s">
        <v>4588</v>
      </c>
      <c r="C8283" s="336" t="s">
        <v>4506</v>
      </c>
      <c r="D8283" s="336" t="s">
        <v>4507</v>
      </c>
      <c r="E8283" s="469">
        <v>36000</v>
      </c>
      <c r="F8283" s="376" t="s">
        <v>7603</v>
      </c>
      <c r="G8283" s="336" t="s">
        <v>4509</v>
      </c>
      <c r="H8283" s="626">
        <v>44648</v>
      </c>
      <c r="I8283" s="626">
        <v>44828</v>
      </c>
      <c r="J8283" s="632"/>
    </row>
    <row r="8284" spans="1:10" s="243" customFormat="1" ht="23.25">
      <c r="A8284" s="325" t="s">
        <v>7604</v>
      </c>
      <c r="B8284" s="336" t="s">
        <v>4588</v>
      </c>
      <c r="C8284" s="336" t="s">
        <v>4506</v>
      </c>
      <c r="D8284" s="336" t="s">
        <v>4507</v>
      </c>
      <c r="E8284" s="469">
        <v>36000</v>
      </c>
      <c r="F8284" s="376" t="s">
        <v>5261</v>
      </c>
      <c r="G8284" s="336" t="s">
        <v>4509</v>
      </c>
      <c r="H8284" s="626">
        <v>44620</v>
      </c>
      <c r="I8284" s="626">
        <v>44660</v>
      </c>
      <c r="J8284" s="632"/>
    </row>
    <row r="8285" spans="1:10" s="243" customFormat="1">
      <c r="A8285" s="325" t="s">
        <v>7605</v>
      </c>
      <c r="B8285" s="336" t="s">
        <v>4588</v>
      </c>
      <c r="C8285" s="336" t="s">
        <v>4506</v>
      </c>
      <c r="D8285" s="336" t="s">
        <v>4507</v>
      </c>
      <c r="E8285" s="469">
        <v>27000</v>
      </c>
      <c r="F8285" s="376" t="s">
        <v>7606</v>
      </c>
      <c r="G8285" s="336" t="s">
        <v>4509</v>
      </c>
      <c r="H8285" s="626">
        <v>44627</v>
      </c>
      <c r="I8285" s="626">
        <v>44717</v>
      </c>
      <c r="J8285" s="632"/>
    </row>
    <row r="8286" spans="1:10" s="243" customFormat="1">
      <c r="A8286" s="325" t="s">
        <v>7607</v>
      </c>
      <c r="B8286" s="336" t="s">
        <v>4588</v>
      </c>
      <c r="C8286" s="336" t="s">
        <v>4506</v>
      </c>
      <c r="D8286" s="336" t="s">
        <v>4507</v>
      </c>
      <c r="E8286" s="469">
        <v>21606</v>
      </c>
      <c r="F8286" s="376" t="s">
        <v>7608</v>
      </c>
      <c r="G8286" s="336" t="s">
        <v>4509</v>
      </c>
      <c r="H8286" s="626">
        <v>44621</v>
      </c>
      <c r="I8286" s="626">
        <v>44651</v>
      </c>
      <c r="J8286" s="632"/>
    </row>
    <row r="8287" spans="1:10" s="243" customFormat="1">
      <c r="A8287" s="325" t="s">
        <v>7609</v>
      </c>
      <c r="B8287" s="336" t="s">
        <v>4588</v>
      </c>
      <c r="C8287" s="336" t="s">
        <v>4506</v>
      </c>
      <c r="D8287" s="336" t="s">
        <v>4507</v>
      </c>
      <c r="E8287" s="469">
        <v>21606</v>
      </c>
      <c r="F8287" s="376" t="s">
        <v>7608</v>
      </c>
      <c r="G8287" s="336" t="s">
        <v>4509</v>
      </c>
      <c r="H8287" s="626">
        <v>44621</v>
      </c>
      <c r="I8287" s="626">
        <v>44651</v>
      </c>
      <c r="J8287" s="632"/>
    </row>
    <row r="8288" spans="1:10" s="243" customFormat="1" ht="23.25">
      <c r="A8288" s="325" t="s">
        <v>7610</v>
      </c>
      <c r="B8288" s="336" t="s">
        <v>4588</v>
      </c>
      <c r="C8288" s="336" t="s">
        <v>4506</v>
      </c>
      <c r="D8288" s="336" t="s">
        <v>4507</v>
      </c>
      <c r="E8288" s="469">
        <v>36900</v>
      </c>
      <c r="F8288" s="376" t="s">
        <v>7611</v>
      </c>
      <c r="G8288" s="336" t="s">
        <v>4509</v>
      </c>
      <c r="H8288" s="626">
        <v>44621</v>
      </c>
      <c r="I8288" s="626">
        <v>44711</v>
      </c>
      <c r="J8288" s="632"/>
    </row>
    <row r="8289" spans="1:10" s="243" customFormat="1" ht="23.25">
      <c r="A8289" s="325" t="s">
        <v>7612</v>
      </c>
      <c r="B8289" s="336" t="s">
        <v>4588</v>
      </c>
      <c r="C8289" s="336" t="s">
        <v>4506</v>
      </c>
      <c r="D8289" s="336" t="s">
        <v>4507</v>
      </c>
      <c r="E8289" s="469">
        <v>40000</v>
      </c>
      <c r="F8289" s="376" t="s">
        <v>5130</v>
      </c>
      <c r="G8289" s="336" t="s">
        <v>4509</v>
      </c>
      <c r="H8289" s="626">
        <v>44627</v>
      </c>
      <c r="I8289" s="626">
        <v>44777</v>
      </c>
      <c r="J8289" s="632"/>
    </row>
    <row r="8290" spans="1:10" s="243" customFormat="1" ht="23.25">
      <c r="A8290" s="325" t="s">
        <v>7613</v>
      </c>
      <c r="B8290" s="336" t="s">
        <v>4588</v>
      </c>
      <c r="C8290" s="336" t="s">
        <v>4506</v>
      </c>
      <c r="D8290" s="336" t="s">
        <v>4507</v>
      </c>
      <c r="E8290" s="469">
        <v>32000</v>
      </c>
      <c r="F8290" s="376" t="s">
        <v>5147</v>
      </c>
      <c r="G8290" s="336" t="s">
        <v>4509</v>
      </c>
      <c r="H8290" s="626">
        <v>44623</v>
      </c>
      <c r="I8290" s="626">
        <v>44738</v>
      </c>
      <c r="J8290" s="632"/>
    </row>
    <row r="8291" spans="1:10" s="243" customFormat="1">
      <c r="A8291" s="325" t="s">
        <v>7614</v>
      </c>
      <c r="B8291" s="336" t="s">
        <v>4588</v>
      </c>
      <c r="C8291" s="336" t="s">
        <v>4506</v>
      </c>
      <c r="D8291" s="336" t="s">
        <v>4507</v>
      </c>
      <c r="E8291" s="469">
        <v>40000</v>
      </c>
      <c r="F8291" s="376" t="s">
        <v>5112</v>
      </c>
      <c r="G8291" s="336" t="s">
        <v>4509</v>
      </c>
      <c r="H8291" s="626">
        <v>44634</v>
      </c>
      <c r="I8291" s="626">
        <v>44874</v>
      </c>
      <c r="J8291" s="632"/>
    </row>
    <row r="8292" spans="1:10" s="243" customFormat="1" ht="23.25">
      <c r="A8292" s="325" t="s">
        <v>7615</v>
      </c>
      <c r="B8292" s="336" t="s">
        <v>4588</v>
      </c>
      <c r="C8292" s="336" t="s">
        <v>4506</v>
      </c>
      <c r="D8292" s="336" t="s">
        <v>4507</v>
      </c>
      <c r="E8292" s="469">
        <v>40000</v>
      </c>
      <c r="F8292" s="376" t="s">
        <v>7616</v>
      </c>
      <c r="G8292" s="336" t="s">
        <v>4509</v>
      </c>
      <c r="H8292" s="626">
        <v>44623</v>
      </c>
      <c r="I8292" s="626">
        <v>44743</v>
      </c>
      <c r="J8292" s="632"/>
    </row>
    <row r="8293" spans="1:10" s="243" customFormat="1" ht="58.15">
      <c r="A8293" s="325" t="s">
        <v>7617</v>
      </c>
      <c r="B8293" s="336" t="s">
        <v>4588</v>
      </c>
      <c r="C8293" s="336" t="s">
        <v>4506</v>
      </c>
      <c r="D8293" s="336" t="s">
        <v>4507</v>
      </c>
      <c r="E8293" s="469">
        <v>39000</v>
      </c>
      <c r="F8293" s="376" t="s">
        <v>7618</v>
      </c>
      <c r="G8293" s="336" t="s">
        <v>4509</v>
      </c>
      <c r="H8293" s="626">
        <v>44635</v>
      </c>
      <c r="I8293" s="626">
        <v>44710</v>
      </c>
      <c r="J8293" s="632"/>
    </row>
    <row r="8294" spans="1:10" s="243" customFormat="1" ht="23.25">
      <c r="A8294" s="325" t="s">
        <v>7619</v>
      </c>
      <c r="B8294" s="336" t="s">
        <v>4588</v>
      </c>
      <c r="C8294" s="336" t="s">
        <v>4506</v>
      </c>
      <c r="D8294" s="336" t="s">
        <v>4507</v>
      </c>
      <c r="E8294" s="469">
        <v>21000</v>
      </c>
      <c r="F8294" s="376" t="s">
        <v>7620</v>
      </c>
      <c r="G8294" s="336" t="s">
        <v>4509</v>
      </c>
      <c r="H8294" s="626">
        <v>44643</v>
      </c>
      <c r="I8294" s="626">
        <v>44733</v>
      </c>
      <c r="J8294" s="632"/>
    </row>
    <row r="8295" spans="1:10" s="243" customFormat="1" ht="23.25">
      <c r="A8295" s="325" t="s">
        <v>7621</v>
      </c>
      <c r="B8295" s="336" t="s">
        <v>4588</v>
      </c>
      <c r="C8295" s="336" t="s">
        <v>4506</v>
      </c>
      <c r="D8295" s="336" t="s">
        <v>4507</v>
      </c>
      <c r="E8295" s="469">
        <v>36000</v>
      </c>
      <c r="F8295" s="376" t="s">
        <v>5178</v>
      </c>
      <c r="G8295" s="336" t="s">
        <v>4509</v>
      </c>
      <c r="H8295" s="626">
        <v>44638</v>
      </c>
      <c r="I8295" s="626">
        <v>44818</v>
      </c>
      <c r="J8295" s="632"/>
    </row>
    <row r="8296" spans="1:10" s="243" customFormat="1" ht="34.9">
      <c r="A8296" s="325" t="s">
        <v>7622</v>
      </c>
      <c r="B8296" s="336" t="s">
        <v>4588</v>
      </c>
      <c r="C8296" s="336" t="s">
        <v>4506</v>
      </c>
      <c r="D8296" s="336" t="s">
        <v>4507</v>
      </c>
      <c r="E8296" s="469">
        <v>40500</v>
      </c>
      <c r="F8296" s="376" t="s">
        <v>7623</v>
      </c>
      <c r="G8296" s="336" t="s">
        <v>4509</v>
      </c>
      <c r="H8296" s="626">
        <v>44641</v>
      </c>
      <c r="I8296" s="626">
        <v>44911</v>
      </c>
      <c r="J8296" s="632"/>
    </row>
    <row r="8297" spans="1:10" s="243" customFormat="1" ht="23.25">
      <c r="A8297" s="325" t="s">
        <v>7624</v>
      </c>
      <c r="B8297" s="336" t="s">
        <v>4588</v>
      </c>
      <c r="C8297" s="336" t="s">
        <v>4506</v>
      </c>
      <c r="D8297" s="336" t="s">
        <v>4507</v>
      </c>
      <c r="E8297" s="469">
        <v>20000</v>
      </c>
      <c r="F8297" s="376" t="s">
        <v>5070</v>
      </c>
      <c r="G8297" s="336" t="s">
        <v>4509</v>
      </c>
      <c r="H8297" s="626">
        <v>44642</v>
      </c>
      <c r="I8297" s="626">
        <v>44732</v>
      </c>
      <c r="J8297" s="632"/>
    </row>
    <row r="8298" spans="1:10" s="243" customFormat="1" ht="23.25">
      <c r="A8298" s="325" t="s">
        <v>7625</v>
      </c>
      <c r="B8298" s="336" t="s">
        <v>4588</v>
      </c>
      <c r="C8298" s="336" t="s">
        <v>4506</v>
      </c>
      <c r="D8298" s="336" t="s">
        <v>4507</v>
      </c>
      <c r="E8298" s="469">
        <v>20000</v>
      </c>
      <c r="F8298" s="376" t="s">
        <v>5068</v>
      </c>
      <c r="G8298" s="336" t="s">
        <v>4509</v>
      </c>
      <c r="H8298" s="626">
        <v>44641</v>
      </c>
      <c r="I8298" s="626">
        <v>44731</v>
      </c>
      <c r="J8298" s="632"/>
    </row>
    <row r="8299" spans="1:10" s="243" customFormat="1" ht="23.25">
      <c r="A8299" s="325" t="s">
        <v>7626</v>
      </c>
      <c r="B8299" s="336" t="s">
        <v>4588</v>
      </c>
      <c r="C8299" s="336" t="s">
        <v>4506</v>
      </c>
      <c r="D8299" s="336" t="s">
        <v>4507</v>
      </c>
      <c r="E8299" s="469">
        <v>30000</v>
      </c>
      <c r="F8299" s="376" t="s">
        <v>7627</v>
      </c>
      <c r="G8299" s="336" t="s">
        <v>4509</v>
      </c>
      <c r="H8299" s="626">
        <v>44642</v>
      </c>
      <c r="I8299" s="626">
        <v>44732</v>
      </c>
      <c r="J8299" s="632"/>
    </row>
    <row r="8300" spans="1:10" s="243" customFormat="1" ht="23.25">
      <c r="A8300" s="325" t="s">
        <v>7628</v>
      </c>
      <c r="B8300" s="336" t="s">
        <v>4588</v>
      </c>
      <c r="C8300" s="336" t="s">
        <v>4506</v>
      </c>
      <c r="D8300" s="336" t="s">
        <v>4507</v>
      </c>
      <c r="E8300" s="469">
        <v>36000</v>
      </c>
      <c r="F8300" s="376" t="s">
        <v>7629</v>
      </c>
      <c r="G8300" s="336" t="s">
        <v>4509</v>
      </c>
      <c r="H8300" s="626">
        <v>44642</v>
      </c>
      <c r="I8300" s="626">
        <v>44717</v>
      </c>
      <c r="J8300" s="632"/>
    </row>
    <row r="8301" spans="1:10" s="243" customFormat="1" ht="34.9">
      <c r="A8301" s="325" t="s">
        <v>7630</v>
      </c>
      <c r="B8301" s="336" t="s">
        <v>4588</v>
      </c>
      <c r="C8301" s="336" t="s">
        <v>4506</v>
      </c>
      <c r="D8301" s="336" t="s">
        <v>4507</v>
      </c>
      <c r="E8301" s="469">
        <v>40000</v>
      </c>
      <c r="F8301" s="376" t="s">
        <v>5214</v>
      </c>
      <c r="G8301" s="336" t="s">
        <v>4509</v>
      </c>
      <c r="H8301" s="626">
        <v>44642</v>
      </c>
      <c r="I8301" s="626">
        <v>44762</v>
      </c>
      <c r="J8301" s="632"/>
    </row>
    <row r="8302" spans="1:10" s="243" customFormat="1" ht="23.25">
      <c r="A8302" s="325" t="s">
        <v>7631</v>
      </c>
      <c r="B8302" s="336" t="s">
        <v>4588</v>
      </c>
      <c r="C8302" s="336" t="s">
        <v>4506</v>
      </c>
      <c r="D8302" s="336" t="s">
        <v>4507</v>
      </c>
      <c r="E8302" s="469">
        <v>32000</v>
      </c>
      <c r="F8302" s="376" t="s">
        <v>7632</v>
      </c>
      <c r="G8302" s="336" t="s">
        <v>4509</v>
      </c>
      <c r="H8302" s="626">
        <v>44643</v>
      </c>
      <c r="I8302" s="626">
        <v>44763</v>
      </c>
      <c r="J8302" s="632"/>
    </row>
    <row r="8303" spans="1:10" s="243" customFormat="1" ht="23.25">
      <c r="A8303" s="325" t="s">
        <v>7633</v>
      </c>
      <c r="B8303" s="336" t="s">
        <v>4588</v>
      </c>
      <c r="C8303" s="336" t="s">
        <v>4506</v>
      </c>
      <c r="D8303" s="336" t="s">
        <v>4507</v>
      </c>
      <c r="E8303" s="469">
        <v>26000</v>
      </c>
      <c r="F8303" s="376" t="s">
        <v>5118</v>
      </c>
      <c r="G8303" s="336" t="s">
        <v>4509</v>
      </c>
      <c r="H8303" s="626">
        <v>44642</v>
      </c>
      <c r="I8303" s="626">
        <v>44762</v>
      </c>
      <c r="J8303" s="632"/>
    </row>
    <row r="8304" spans="1:10" s="243" customFormat="1" ht="23.25">
      <c r="A8304" s="325" t="s">
        <v>7634</v>
      </c>
      <c r="B8304" s="336" t="s">
        <v>4588</v>
      </c>
      <c r="C8304" s="336" t="s">
        <v>4506</v>
      </c>
      <c r="D8304" s="336" t="s">
        <v>4507</v>
      </c>
      <c r="E8304" s="469">
        <v>28000</v>
      </c>
      <c r="F8304" s="376" t="s">
        <v>7635</v>
      </c>
      <c r="G8304" s="336" t="s">
        <v>4509</v>
      </c>
      <c r="H8304" s="626">
        <v>44645</v>
      </c>
      <c r="I8304" s="626">
        <v>44765</v>
      </c>
      <c r="J8304" s="632"/>
    </row>
    <row r="8305" spans="1:10" s="243" customFormat="1" ht="23.25">
      <c r="A8305" s="325" t="s">
        <v>7636</v>
      </c>
      <c r="B8305" s="336" t="s">
        <v>4588</v>
      </c>
      <c r="C8305" s="336" t="s">
        <v>4506</v>
      </c>
      <c r="D8305" s="336" t="s">
        <v>4507</v>
      </c>
      <c r="E8305" s="469">
        <v>34000</v>
      </c>
      <c r="F8305" s="376" t="s">
        <v>7637</v>
      </c>
      <c r="G8305" s="336" t="s">
        <v>4509</v>
      </c>
      <c r="H8305" s="626">
        <v>44645</v>
      </c>
      <c r="I8305" s="626">
        <v>44765</v>
      </c>
      <c r="J8305" s="632"/>
    </row>
    <row r="8306" spans="1:10" s="243" customFormat="1" ht="23.25">
      <c r="A8306" s="325" t="s">
        <v>7638</v>
      </c>
      <c r="B8306" s="336" t="s">
        <v>4588</v>
      </c>
      <c r="C8306" s="336" t="s">
        <v>4506</v>
      </c>
      <c r="D8306" s="336" t="s">
        <v>4507</v>
      </c>
      <c r="E8306" s="469">
        <v>28000</v>
      </c>
      <c r="F8306" s="376" t="s">
        <v>7639</v>
      </c>
      <c r="G8306" s="336" t="s">
        <v>4509</v>
      </c>
      <c r="H8306" s="626">
        <v>44645</v>
      </c>
      <c r="I8306" s="626">
        <v>44765</v>
      </c>
      <c r="J8306" s="632"/>
    </row>
    <row r="8307" spans="1:10" s="243" customFormat="1" ht="23.25">
      <c r="A8307" s="325" t="s">
        <v>7640</v>
      </c>
      <c r="B8307" s="336" t="s">
        <v>4588</v>
      </c>
      <c r="C8307" s="336" t="s">
        <v>4506</v>
      </c>
      <c r="D8307" s="336" t="s">
        <v>4507</v>
      </c>
      <c r="E8307" s="469">
        <v>33000</v>
      </c>
      <c r="F8307" s="376" t="s">
        <v>7641</v>
      </c>
      <c r="G8307" s="336" t="s">
        <v>4509</v>
      </c>
      <c r="H8307" s="626">
        <v>44646</v>
      </c>
      <c r="I8307" s="626">
        <v>44736</v>
      </c>
      <c r="J8307" s="632"/>
    </row>
    <row r="8308" spans="1:10" s="243" customFormat="1" ht="23.25">
      <c r="A8308" s="325" t="s">
        <v>7642</v>
      </c>
      <c r="B8308" s="336" t="s">
        <v>4588</v>
      </c>
      <c r="C8308" s="336" t="s">
        <v>4506</v>
      </c>
      <c r="D8308" s="336" t="s">
        <v>4507</v>
      </c>
      <c r="E8308" s="469">
        <v>27000</v>
      </c>
      <c r="F8308" s="376" t="s">
        <v>7643</v>
      </c>
      <c r="G8308" s="336" t="s">
        <v>4509</v>
      </c>
      <c r="H8308" s="626">
        <v>44644</v>
      </c>
      <c r="I8308" s="626">
        <v>44734</v>
      </c>
      <c r="J8308" s="632"/>
    </row>
    <row r="8309" spans="1:10" s="243" customFormat="1" ht="23.25">
      <c r="A8309" s="325" t="s">
        <v>7644</v>
      </c>
      <c r="B8309" s="336" t="s">
        <v>4588</v>
      </c>
      <c r="C8309" s="336" t="s">
        <v>4506</v>
      </c>
      <c r="D8309" s="336" t="s">
        <v>4507</v>
      </c>
      <c r="E8309" s="469">
        <v>39000</v>
      </c>
      <c r="F8309" s="376" t="s">
        <v>7645</v>
      </c>
      <c r="G8309" s="336" t="s">
        <v>4509</v>
      </c>
      <c r="H8309" s="626">
        <v>44723</v>
      </c>
      <c r="I8309" s="626">
        <v>44903</v>
      </c>
      <c r="J8309" s="632"/>
    </row>
    <row r="8310" spans="1:10" s="243" customFormat="1" ht="23.25">
      <c r="A8310" s="325" t="s">
        <v>7646</v>
      </c>
      <c r="B8310" s="336" t="s">
        <v>4588</v>
      </c>
      <c r="C8310" s="336" t="s">
        <v>4506</v>
      </c>
      <c r="D8310" s="336" t="s">
        <v>4507</v>
      </c>
      <c r="E8310" s="469">
        <v>36000</v>
      </c>
      <c r="F8310" s="376" t="s">
        <v>7647</v>
      </c>
      <c r="G8310" s="336" t="s">
        <v>4509</v>
      </c>
      <c r="H8310" s="626">
        <v>44649</v>
      </c>
      <c r="I8310" s="626">
        <v>44829</v>
      </c>
      <c r="J8310" s="632"/>
    </row>
    <row r="8311" spans="1:10" s="243" customFormat="1" ht="23.25">
      <c r="A8311" s="325" t="s">
        <v>7648</v>
      </c>
      <c r="B8311" s="336" t="s">
        <v>4588</v>
      </c>
      <c r="C8311" s="336" t="s">
        <v>4506</v>
      </c>
      <c r="D8311" s="336" t="s">
        <v>4507</v>
      </c>
      <c r="E8311" s="469">
        <v>38500</v>
      </c>
      <c r="F8311" s="376" t="s">
        <v>7649</v>
      </c>
      <c r="G8311" s="336" t="s">
        <v>4509</v>
      </c>
      <c r="H8311" s="626">
        <v>44649</v>
      </c>
      <c r="I8311" s="626">
        <v>44864</v>
      </c>
      <c r="J8311" s="632"/>
    </row>
    <row r="8312" spans="1:10" s="243" customFormat="1" ht="23.25">
      <c r="A8312" s="325" t="s">
        <v>7650</v>
      </c>
      <c r="B8312" s="336" t="s">
        <v>4588</v>
      </c>
      <c r="C8312" s="336" t="s">
        <v>4506</v>
      </c>
      <c r="D8312" s="336" t="s">
        <v>4507</v>
      </c>
      <c r="E8312" s="469">
        <v>38500</v>
      </c>
      <c r="F8312" s="376" t="s">
        <v>7651</v>
      </c>
      <c r="G8312" s="336" t="s">
        <v>4509</v>
      </c>
      <c r="H8312" s="626">
        <v>44649</v>
      </c>
      <c r="I8312" s="626">
        <v>44864</v>
      </c>
      <c r="J8312" s="632"/>
    </row>
    <row r="8313" spans="1:10" s="243" customFormat="1" ht="23.25">
      <c r="A8313" s="325" t="s">
        <v>7652</v>
      </c>
      <c r="B8313" s="336" t="s">
        <v>4588</v>
      </c>
      <c r="C8313" s="336" t="s">
        <v>4506</v>
      </c>
      <c r="D8313" s="336" t="s">
        <v>4507</v>
      </c>
      <c r="E8313" s="469">
        <v>26000</v>
      </c>
      <c r="F8313" s="376" t="s">
        <v>7653</v>
      </c>
      <c r="G8313" s="336" t="s">
        <v>4509</v>
      </c>
      <c r="H8313" s="626">
        <v>44645</v>
      </c>
      <c r="I8313" s="626">
        <v>44765</v>
      </c>
      <c r="J8313" s="632"/>
    </row>
    <row r="8314" spans="1:10" s="243" customFormat="1" ht="23.25">
      <c r="A8314" s="325" t="s">
        <v>7654</v>
      </c>
      <c r="B8314" s="336" t="s">
        <v>4588</v>
      </c>
      <c r="C8314" s="336" t="s">
        <v>4506</v>
      </c>
      <c r="D8314" s="336" t="s">
        <v>4507</v>
      </c>
      <c r="E8314" s="469">
        <v>20000</v>
      </c>
      <c r="F8314" s="376" t="s">
        <v>7655</v>
      </c>
      <c r="G8314" s="336" t="s">
        <v>4509</v>
      </c>
      <c r="H8314" s="626">
        <v>44644</v>
      </c>
      <c r="I8314" s="626">
        <v>44764</v>
      </c>
      <c r="J8314" s="632"/>
    </row>
    <row r="8315" spans="1:10" s="243" customFormat="1" ht="23.25">
      <c r="A8315" s="325" t="s">
        <v>7656</v>
      </c>
      <c r="B8315" s="336" t="s">
        <v>4588</v>
      </c>
      <c r="C8315" s="336" t="s">
        <v>4506</v>
      </c>
      <c r="D8315" s="336" t="s">
        <v>4507</v>
      </c>
      <c r="E8315" s="469">
        <v>24000</v>
      </c>
      <c r="F8315" s="376" t="s">
        <v>7657</v>
      </c>
      <c r="G8315" s="336" t="s">
        <v>4509</v>
      </c>
      <c r="H8315" s="626">
        <v>44653</v>
      </c>
      <c r="I8315" s="626">
        <v>44773</v>
      </c>
      <c r="J8315" s="632"/>
    </row>
    <row r="8316" spans="1:10" s="243" customFormat="1" ht="23.25">
      <c r="A8316" s="325" t="s">
        <v>7658</v>
      </c>
      <c r="B8316" s="336" t="s">
        <v>4588</v>
      </c>
      <c r="C8316" s="336" t="s">
        <v>4506</v>
      </c>
      <c r="D8316" s="336" t="s">
        <v>4507</v>
      </c>
      <c r="E8316" s="469">
        <v>30000</v>
      </c>
      <c r="F8316" s="376" t="s">
        <v>7659</v>
      </c>
      <c r="G8316" s="336" t="s">
        <v>4509</v>
      </c>
      <c r="H8316" s="626">
        <v>44653</v>
      </c>
      <c r="I8316" s="626">
        <v>44773</v>
      </c>
      <c r="J8316" s="632"/>
    </row>
    <row r="8317" spans="1:10" s="243" customFormat="1" ht="23.25">
      <c r="A8317" s="325" t="s">
        <v>7660</v>
      </c>
      <c r="B8317" s="336" t="s">
        <v>4588</v>
      </c>
      <c r="C8317" s="336" t="s">
        <v>4506</v>
      </c>
      <c r="D8317" s="336" t="s">
        <v>4507</v>
      </c>
      <c r="E8317" s="469">
        <v>22000</v>
      </c>
      <c r="F8317" s="376" t="s">
        <v>7661</v>
      </c>
      <c r="G8317" s="336" t="s">
        <v>4509</v>
      </c>
      <c r="H8317" s="626">
        <v>44653</v>
      </c>
      <c r="I8317" s="626">
        <v>44773</v>
      </c>
      <c r="J8317" s="632"/>
    </row>
    <row r="8318" spans="1:10" s="243" customFormat="1" ht="23.25">
      <c r="A8318" s="325" t="s">
        <v>7662</v>
      </c>
      <c r="B8318" s="336" t="s">
        <v>4588</v>
      </c>
      <c r="C8318" s="336" t="s">
        <v>4506</v>
      </c>
      <c r="D8318" s="336" t="s">
        <v>4507</v>
      </c>
      <c r="E8318" s="469">
        <v>40000</v>
      </c>
      <c r="F8318" s="376" t="s">
        <v>7663</v>
      </c>
      <c r="G8318" s="336" t="s">
        <v>4509</v>
      </c>
      <c r="H8318" s="626">
        <v>44653</v>
      </c>
      <c r="I8318" s="626">
        <v>44773</v>
      </c>
      <c r="J8318" s="632"/>
    </row>
    <row r="8319" spans="1:10" s="243" customFormat="1" ht="23.25">
      <c r="A8319" s="325" t="s">
        <v>7664</v>
      </c>
      <c r="B8319" s="336" t="s">
        <v>4588</v>
      </c>
      <c r="C8319" s="336" t="s">
        <v>4506</v>
      </c>
      <c r="D8319" s="336" t="s">
        <v>4507</v>
      </c>
      <c r="E8319" s="469">
        <v>35000</v>
      </c>
      <c r="F8319" s="376" t="s">
        <v>7665</v>
      </c>
      <c r="G8319" s="336" t="s">
        <v>4509</v>
      </c>
      <c r="H8319" s="626">
        <v>44665</v>
      </c>
      <c r="I8319" s="626">
        <v>44815</v>
      </c>
      <c r="J8319" s="632"/>
    </row>
    <row r="8320" spans="1:10" s="243" customFormat="1" ht="23.25">
      <c r="A8320" s="325" t="s">
        <v>7666</v>
      </c>
      <c r="B8320" s="336" t="s">
        <v>4588</v>
      </c>
      <c r="C8320" s="336" t="s">
        <v>4506</v>
      </c>
      <c r="D8320" s="336" t="s">
        <v>4507</v>
      </c>
      <c r="E8320" s="469">
        <v>40000</v>
      </c>
      <c r="F8320" s="376" t="s">
        <v>7667</v>
      </c>
      <c r="G8320" s="336" t="s">
        <v>4509</v>
      </c>
      <c r="H8320" s="626">
        <v>44660</v>
      </c>
      <c r="I8320" s="626">
        <v>44780</v>
      </c>
      <c r="J8320" s="632"/>
    </row>
    <row r="8321" spans="1:10" s="243" customFormat="1" ht="23.25">
      <c r="A8321" s="325" t="s">
        <v>7668</v>
      </c>
      <c r="B8321" s="336" t="s">
        <v>4588</v>
      </c>
      <c r="C8321" s="336" t="s">
        <v>4506</v>
      </c>
      <c r="D8321" s="336" t="s">
        <v>4507</v>
      </c>
      <c r="E8321" s="469">
        <v>24000</v>
      </c>
      <c r="F8321" s="376" t="s">
        <v>7669</v>
      </c>
      <c r="G8321" s="336" t="s">
        <v>4509</v>
      </c>
      <c r="H8321" s="626">
        <v>44653</v>
      </c>
      <c r="I8321" s="626">
        <v>44773</v>
      </c>
      <c r="J8321" s="632"/>
    </row>
    <row r="8322" spans="1:10" s="243" customFormat="1" ht="23.25">
      <c r="A8322" s="325" t="s">
        <v>7670</v>
      </c>
      <c r="B8322" s="336" t="s">
        <v>4588</v>
      </c>
      <c r="C8322" s="336" t="s">
        <v>4506</v>
      </c>
      <c r="D8322" s="336" t="s">
        <v>4507</v>
      </c>
      <c r="E8322" s="469">
        <v>20000</v>
      </c>
      <c r="F8322" s="376" t="s">
        <v>5145</v>
      </c>
      <c r="G8322" s="336" t="s">
        <v>4509</v>
      </c>
      <c r="H8322" s="626">
        <v>44653</v>
      </c>
      <c r="I8322" s="626">
        <v>44773</v>
      </c>
      <c r="J8322" s="632"/>
    </row>
    <row r="8323" spans="1:10" s="243" customFormat="1">
      <c r="A8323" s="325" t="s">
        <v>7671</v>
      </c>
      <c r="B8323" s="336" t="s">
        <v>4588</v>
      </c>
      <c r="C8323" s="336" t="s">
        <v>4506</v>
      </c>
      <c r="D8323" s="336" t="s">
        <v>4507</v>
      </c>
      <c r="E8323" s="469">
        <v>22000</v>
      </c>
      <c r="F8323" s="376" t="s">
        <v>5207</v>
      </c>
      <c r="G8323" s="336" t="s">
        <v>4509</v>
      </c>
      <c r="H8323" s="626">
        <v>44653</v>
      </c>
      <c r="I8323" s="626">
        <v>44773</v>
      </c>
      <c r="J8323" s="632"/>
    </row>
    <row r="8324" spans="1:10" s="243" customFormat="1">
      <c r="A8324" s="325" t="s">
        <v>7672</v>
      </c>
      <c r="B8324" s="336" t="s">
        <v>4588</v>
      </c>
      <c r="C8324" s="336" t="s">
        <v>4506</v>
      </c>
      <c r="D8324" s="336" t="s">
        <v>4507</v>
      </c>
      <c r="E8324" s="469">
        <v>25500</v>
      </c>
      <c r="F8324" s="376" t="s">
        <v>7673</v>
      </c>
      <c r="G8324" s="336" t="s">
        <v>4509</v>
      </c>
      <c r="H8324" s="626">
        <v>44653</v>
      </c>
      <c r="I8324" s="626">
        <v>44743</v>
      </c>
      <c r="J8324" s="632"/>
    </row>
    <row r="8325" spans="1:10" s="243" customFormat="1" ht="23.25">
      <c r="A8325" s="325" t="s">
        <v>7674</v>
      </c>
      <c r="B8325" s="336" t="s">
        <v>4588</v>
      </c>
      <c r="C8325" s="336" t="s">
        <v>4506</v>
      </c>
      <c r="D8325" s="336" t="s">
        <v>4507</v>
      </c>
      <c r="E8325" s="469">
        <v>30400</v>
      </c>
      <c r="F8325" s="376" t="s">
        <v>7675</v>
      </c>
      <c r="G8325" s="336" t="s">
        <v>4509</v>
      </c>
      <c r="H8325" s="626">
        <v>44649</v>
      </c>
      <c r="I8325" s="626">
        <v>44659</v>
      </c>
      <c r="J8325" s="632"/>
    </row>
    <row r="8326" spans="1:10" s="243" customFormat="1" ht="23.25">
      <c r="A8326" s="325" t="s">
        <v>7676</v>
      </c>
      <c r="B8326" s="336" t="s">
        <v>4588</v>
      </c>
      <c r="C8326" s="336" t="s">
        <v>4506</v>
      </c>
      <c r="D8326" s="336" t="s">
        <v>4507</v>
      </c>
      <c r="E8326" s="469">
        <v>19320</v>
      </c>
      <c r="F8326" s="376" t="s">
        <v>7675</v>
      </c>
      <c r="G8326" s="336" t="s">
        <v>4509</v>
      </c>
      <c r="H8326" s="626">
        <v>44649</v>
      </c>
      <c r="I8326" s="626">
        <v>44659</v>
      </c>
      <c r="J8326" s="632"/>
    </row>
    <row r="8327" spans="1:10" s="243" customFormat="1" ht="23.25">
      <c r="A8327" s="325" t="s">
        <v>7677</v>
      </c>
      <c r="B8327" s="336" t="s">
        <v>4588</v>
      </c>
      <c r="C8327" s="336" t="s">
        <v>4506</v>
      </c>
      <c r="D8327" s="336" t="s">
        <v>4507</v>
      </c>
      <c r="E8327" s="469">
        <v>39974.42</v>
      </c>
      <c r="F8327" s="376" t="s">
        <v>5279</v>
      </c>
      <c r="G8327" s="336" t="s">
        <v>4509</v>
      </c>
      <c r="H8327" s="626">
        <v>44656</v>
      </c>
      <c r="I8327" s="626">
        <v>44666</v>
      </c>
      <c r="J8327" s="632"/>
    </row>
    <row r="8328" spans="1:10" s="243" customFormat="1" ht="23.25">
      <c r="A8328" s="325" t="s">
        <v>7678</v>
      </c>
      <c r="B8328" s="336" t="s">
        <v>4588</v>
      </c>
      <c r="C8328" s="336" t="s">
        <v>4506</v>
      </c>
      <c r="D8328" s="336" t="s">
        <v>4507</v>
      </c>
      <c r="E8328" s="469">
        <v>24000</v>
      </c>
      <c r="F8328" s="376" t="s">
        <v>7679</v>
      </c>
      <c r="G8328" s="336" t="s">
        <v>4509</v>
      </c>
      <c r="H8328" s="626">
        <v>44658</v>
      </c>
      <c r="I8328" s="626">
        <v>44748</v>
      </c>
      <c r="J8328" s="632"/>
    </row>
    <row r="8329" spans="1:10" s="243" customFormat="1" ht="23.25">
      <c r="A8329" s="325" t="s">
        <v>7680</v>
      </c>
      <c r="B8329" s="336" t="s">
        <v>4588</v>
      </c>
      <c r="C8329" s="336" t="s">
        <v>4506</v>
      </c>
      <c r="D8329" s="336" t="s">
        <v>4507</v>
      </c>
      <c r="E8329" s="469">
        <v>36000</v>
      </c>
      <c r="F8329" s="376" t="s">
        <v>7681</v>
      </c>
      <c r="G8329" s="336" t="s">
        <v>4509</v>
      </c>
      <c r="H8329" s="626">
        <v>44659</v>
      </c>
      <c r="I8329" s="626">
        <v>44899</v>
      </c>
      <c r="J8329" s="632"/>
    </row>
    <row r="8330" spans="1:10" s="243" customFormat="1" ht="23.25">
      <c r="A8330" s="325" t="s">
        <v>7682</v>
      </c>
      <c r="B8330" s="336" t="s">
        <v>4588</v>
      </c>
      <c r="C8330" s="336" t="s">
        <v>4506</v>
      </c>
      <c r="D8330" s="336" t="s">
        <v>4507</v>
      </c>
      <c r="E8330" s="469">
        <v>27000</v>
      </c>
      <c r="F8330" s="376" t="s">
        <v>7683</v>
      </c>
      <c r="G8330" s="336" t="s">
        <v>4509</v>
      </c>
      <c r="H8330" s="626">
        <v>44652</v>
      </c>
      <c r="I8330" s="626">
        <v>44742</v>
      </c>
      <c r="J8330" s="632"/>
    </row>
    <row r="8331" spans="1:10" s="243" customFormat="1" ht="34.9">
      <c r="A8331" s="325" t="s">
        <v>7684</v>
      </c>
      <c r="B8331" s="336" t="s">
        <v>4588</v>
      </c>
      <c r="C8331" s="336" t="s">
        <v>4506</v>
      </c>
      <c r="D8331" s="336" t="s">
        <v>4507</v>
      </c>
      <c r="E8331" s="469">
        <v>20000</v>
      </c>
      <c r="F8331" s="376" t="s">
        <v>7685</v>
      </c>
      <c r="G8331" s="336" t="s">
        <v>4509</v>
      </c>
      <c r="H8331" s="626">
        <v>44663</v>
      </c>
      <c r="I8331" s="626">
        <v>44813</v>
      </c>
      <c r="J8331" s="632"/>
    </row>
    <row r="8332" spans="1:10" s="243" customFormat="1" ht="34.9">
      <c r="A8332" s="325" t="s">
        <v>7686</v>
      </c>
      <c r="B8332" s="336" t="s">
        <v>4588</v>
      </c>
      <c r="C8332" s="336" t="s">
        <v>4506</v>
      </c>
      <c r="D8332" s="336" t="s">
        <v>4507</v>
      </c>
      <c r="E8332" s="469">
        <v>36000</v>
      </c>
      <c r="F8332" s="376" t="s">
        <v>7687</v>
      </c>
      <c r="G8332" s="336" t="s">
        <v>4509</v>
      </c>
      <c r="H8332" s="626">
        <v>44659</v>
      </c>
      <c r="I8332" s="626">
        <v>44779</v>
      </c>
      <c r="J8332" s="632"/>
    </row>
    <row r="8333" spans="1:10" s="243" customFormat="1" ht="23.25">
      <c r="A8333" s="325" t="s">
        <v>7688</v>
      </c>
      <c r="B8333" s="336" t="s">
        <v>4588</v>
      </c>
      <c r="C8333" s="336" t="s">
        <v>4506</v>
      </c>
      <c r="D8333" s="336" t="s">
        <v>4507</v>
      </c>
      <c r="E8333" s="469">
        <v>36000</v>
      </c>
      <c r="F8333" s="376" t="s">
        <v>7689</v>
      </c>
      <c r="G8333" s="336" t="s">
        <v>4509</v>
      </c>
      <c r="H8333" s="626">
        <v>44656</v>
      </c>
      <c r="I8333" s="626">
        <v>44746</v>
      </c>
      <c r="J8333" s="632"/>
    </row>
    <row r="8334" spans="1:10" s="243" customFormat="1" ht="23.25">
      <c r="A8334" s="325" t="s">
        <v>7690</v>
      </c>
      <c r="B8334" s="336" t="s">
        <v>4588</v>
      </c>
      <c r="C8334" s="336" t="s">
        <v>4506</v>
      </c>
      <c r="D8334" s="336" t="s">
        <v>4507</v>
      </c>
      <c r="E8334" s="469">
        <v>34000</v>
      </c>
      <c r="F8334" s="376" t="s">
        <v>7691</v>
      </c>
      <c r="G8334" s="336" t="s">
        <v>4509</v>
      </c>
      <c r="H8334" s="626">
        <v>44653</v>
      </c>
      <c r="I8334" s="626">
        <v>44773</v>
      </c>
      <c r="J8334" s="632"/>
    </row>
    <row r="8335" spans="1:10" s="243" customFormat="1" ht="23.25">
      <c r="A8335" s="325" t="s">
        <v>7692</v>
      </c>
      <c r="B8335" s="336" t="s">
        <v>4588</v>
      </c>
      <c r="C8335" s="336" t="s">
        <v>4506</v>
      </c>
      <c r="D8335" s="336" t="s">
        <v>4507</v>
      </c>
      <c r="E8335" s="469">
        <v>40000</v>
      </c>
      <c r="F8335" s="376" t="s">
        <v>7693</v>
      </c>
      <c r="G8335" s="336" t="s">
        <v>4509</v>
      </c>
      <c r="H8335" s="626">
        <v>44653</v>
      </c>
      <c r="I8335" s="626">
        <v>44803</v>
      </c>
      <c r="J8335" s="632"/>
    </row>
    <row r="8336" spans="1:10" s="243" customFormat="1" ht="23.25">
      <c r="A8336" s="325" t="s">
        <v>7694</v>
      </c>
      <c r="B8336" s="336" t="s">
        <v>4588</v>
      </c>
      <c r="C8336" s="336" t="s">
        <v>4506</v>
      </c>
      <c r="D8336" s="336" t="s">
        <v>4507</v>
      </c>
      <c r="E8336" s="469">
        <v>39000</v>
      </c>
      <c r="F8336" s="376" t="s">
        <v>7695</v>
      </c>
      <c r="G8336" s="336" t="s">
        <v>4509</v>
      </c>
      <c r="H8336" s="626">
        <v>44653</v>
      </c>
      <c r="I8336" s="626">
        <v>44833</v>
      </c>
      <c r="J8336" s="632"/>
    </row>
    <row r="8337" spans="1:10" s="243" customFormat="1" ht="34.9">
      <c r="A8337" s="325" t="s">
        <v>5237</v>
      </c>
      <c r="B8337" s="336" t="s">
        <v>4588</v>
      </c>
      <c r="C8337" s="336" t="s">
        <v>4506</v>
      </c>
      <c r="D8337" s="336" t="s">
        <v>4507</v>
      </c>
      <c r="E8337" s="469">
        <v>24000</v>
      </c>
      <c r="F8337" s="376" t="s">
        <v>5238</v>
      </c>
      <c r="G8337" s="336" t="s">
        <v>4509</v>
      </c>
      <c r="H8337" s="626">
        <v>44658</v>
      </c>
      <c r="I8337" s="626">
        <v>44748</v>
      </c>
      <c r="J8337" s="632"/>
    </row>
    <row r="8338" spans="1:10" s="243" customFormat="1" ht="23.25">
      <c r="A8338" s="325" t="s">
        <v>7696</v>
      </c>
      <c r="B8338" s="336" t="s">
        <v>4588</v>
      </c>
      <c r="C8338" s="336" t="s">
        <v>4506</v>
      </c>
      <c r="D8338" s="336" t="s">
        <v>4507</v>
      </c>
      <c r="E8338" s="469">
        <v>36000</v>
      </c>
      <c r="F8338" s="376" t="s">
        <v>7697</v>
      </c>
      <c r="G8338" s="336" t="s">
        <v>4509</v>
      </c>
      <c r="H8338" s="626">
        <v>44670</v>
      </c>
      <c r="I8338" s="626">
        <v>44910</v>
      </c>
      <c r="J8338" s="632"/>
    </row>
    <row r="8339" spans="1:10" s="243" customFormat="1" ht="23.25">
      <c r="A8339" s="325" t="s">
        <v>7698</v>
      </c>
      <c r="B8339" s="336" t="s">
        <v>4588</v>
      </c>
      <c r="C8339" s="336" t="s">
        <v>4506</v>
      </c>
      <c r="D8339" s="336" t="s">
        <v>4507</v>
      </c>
      <c r="E8339" s="469">
        <v>25500</v>
      </c>
      <c r="F8339" s="376" t="s">
        <v>7699</v>
      </c>
      <c r="G8339" s="336" t="s">
        <v>4509</v>
      </c>
      <c r="H8339" s="626">
        <v>44677</v>
      </c>
      <c r="I8339" s="626">
        <v>44767</v>
      </c>
      <c r="J8339" s="632"/>
    </row>
    <row r="8340" spans="1:10" s="243" customFormat="1" ht="23.25">
      <c r="A8340" s="325" t="s">
        <v>7700</v>
      </c>
      <c r="B8340" s="336" t="s">
        <v>4588</v>
      </c>
      <c r="C8340" s="336" t="s">
        <v>4506</v>
      </c>
      <c r="D8340" s="336" t="s">
        <v>4507</v>
      </c>
      <c r="E8340" s="469">
        <v>27000</v>
      </c>
      <c r="F8340" s="376" t="s">
        <v>7701</v>
      </c>
      <c r="G8340" s="336" t="s">
        <v>4509</v>
      </c>
      <c r="H8340" s="626">
        <v>44692</v>
      </c>
      <c r="I8340" s="626">
        <v>44782</v>
      </c>
      <c r="J8340" s="632"/>
    </row>
    <row r="8341" spans="1:10" s="243" customFormat="1" ht="23.25">
      <c r="A8341" s="325" t="s">
        <v>7702</v>
      </c>
      <c r="B8341" s="336" t="s">
        <v>4588</v>
      </c>
      <c r="C8341" s="336" t="s">
        <v>4506</v>
      </c>
      <c r="D8341" s="336" t="s">
        <v>4507</v>
      </c>
      <c r="E8341" s="469">
        <v>21000</v>
      </c>
      <c r="F8341" s="376" t="s">
        <v>7703</v>
      </c>
      <c r="G8341" s="336" t="s">
        <v>4509</v>
      </c>
      <c r="H8341" s="626">
        <v>44677</v>
      </c>
      <c r="I8341" s="626">
        <v>44767</v>
      </c>
      <c r="J8341" s="632"/>
    </row>
    <row r="8342" spans="1:10" s="243" customFormat="1" ht="23.25">
      <c r="A8342" s="325" t="s">
        <v>7704</v>
      </c>
      <c r="B8342" s="336" t="s">
        <v>4588</v>
      </c>
      <c r="C8342" s="336" t="s">
        <v>4506</v>
      </c>
      <c r="D8342" s="336" t="s">
        <v>4507</v>
      </c>
      <c r="E8342" s="469">
        <v>36000</v>
      </c>
      <c r="F8342" s="376" t="s">
        <v>7705</v>
      </c>
      <c r="G8342" s="336" t="s">
        <v>4509</v>
      </c>
      <c r="H8342" s="626">
        <v>44677</v>
      </c>
      <c r="I8342" s="626">
        <v>44767</v>
      </c>
      <c r="J8342" s="632"/>
    </row>
    <row r="8343" spans="1:10" s="243" customFormat="1">
      <c r="A8343" s="325" t="s">
        <v>7706</v>
      </c>
      <c r="B8343" s="336" t="s">
        <v>4588</v>
      </c>
      <c r="C8343" s="336" t="s">
        <v>4506</v>
      </c>
      <c r="D8343" s="336" t="s">
        <v>4507</v>
      </c>
      <c r="E8343" s="469">
        <v>32500</v>
      </c>
      <c r="F8343" s="376" t="s">
        <v>7707</v>
      </c>
      <c r="G8343" s="336" t="s">
        <v>4509</v>
      </c>
      <c r="H8343" s="626">
        <v>44669</v>
      </c>
      <c r="I8343" s="626">
        <v>44819</v>
      </c>
      <c r="J8343" s="632"/>
    </row>
    <row r="8344" spans="1:10" s="243" customFormat="1" ht="23.25">
      <c r="A8344" s="325" t="s">
        <v>7708</v>
      </c>
      <c r="B8344" s="336" t="s">
        <v>4588</v>
      </c>
      <c r="C8344" s="336" t="s">
        <v>4506</v>
      </c>
      <c r="D8344" s="336" t="s">
        <v>4507</v>
      </c>
      <c r="E8344" s="469">
        <v>40000</v>
      </c>
      <c r="F8344" s="376" t="s">
        <v>7709</v>
      </c>
      <c r="G8344" s="336" t="s">
        <v>4509</v>
      </c>
      <c r="H8344" s="626">
        <v>44671</v>
      </c>
      <c r="I8344" s="626">
        <v>44821</v>
      </c>
      <c r="J8344" s="632"/>
    </row>
    <row r="8345" spans="1:10" s="243" customFormat="1" ht="34.9">
      <c r="A8345" s="325" t="s">
        <v>7710</v>
      </c>
      <c r="B8345" s="336" t="s">
        <v>4588</v>
      </c>
      <c r="C8345" s="336" t="s">
        <v>4506</v>
      </c>
      <c r="D8345" s="336" t="s">
        <v>4507</v>
      </c>
      <c r="E8345" s="469">
        <v>36000</v>
      </c>
      <c r="F8345" s="376" t="s">
        <v>7537</v>
      </c>
      <c r="G8345" s="336" t="s">
        <v>4509</v>
      </c>
      <c r="H8345" s="626">
        <v>44670</v>
      </c>
      <c r="I8345" s="626">
        <v>44745</v>
      </c>
      <c r="J8345" s="632"/>
    </row>
    <row r="8346" spans="1:10" s="243" customFormat="1" ht="23.25">
      <c r="A8346" s="325" t="s">
        <v>7711</v>
      </c>
      <c r="B8346" s="336" t="s">
        <v>4588</v>
      </c>
      <c r="C8346" s="336" t="s">
        <v>4506</v>
      </c>
      <c r="D8346" s="336" t="s">
        <v>4507</v>
      </c>
      <c r="E8346" s="469">
        <v>34500</v>
      </c>
      <c r="F8346" s="376" t="s">
        <v>7712</v>
      </c>
      <c r="G8346" s="336" t="s">
        <v>4509</v>
      </c>
      <c r="H8346" s="626">
        <v>44664</v>
      </c>
      <c r="I8346" s="626">
        <v>44754</v>
      </c>
      <c r="J8346" s="632"/>
    </row>
    <row r="8347" spans="1:10" s="243" customFormat="1" ht="23.25">
      <c r="A8347" s="325" t="s">
        <v>7713</v>
      </c>
      <c r="B8347" s="336" t="s">
        <v>4588</v>
      </c>
      <c r="C8347" s="336" t="s">
        <v>4506</v>
      </c>
      <c r="D8347" s="336" t="s">
        <v>4507</v>
      </c>
      <c r="E8347" s="469">
        <v>33000</v>
      </c>
      <c r="F8347" s="376" t="s">
        <v>7714</v>
      </c>
      <c r="G8347" s="336" t="s">
        <v>4509</v>
      </c>
      <c r="H8347" s="626">
        <v>44688</v>
      </c>
      <c r="I8347" s="626">
        <v>44778</v>
      </c>
      <c r="J8347" s="632"/>
    </row>
    <row r="8348" spans="1:10" s="243" customFormat="1" ht="23.25">
      <c r="A8348" s="325" t="s">
        <v>7715</v>
      </c>
      <c r="B8348" s="336" t="s">
        <v>4588</v>
      </c>
      <c r="C8348" s="336" t="s">
        <v>4506</v>
      </c>
      <c r="D8348" s="336" t="s">
        <v>4507</v>
      </c>
      <c r="E8348" s="469">
        <v>40000</v>
      </c>
      <c r="F8348" s="376" t="s">
        <v>7716</v>
      </c>
      <c r="G8348" s="336" t="s">
        <v>4509</v>
      </c>
      <c r="H8348" s="626">
        <v>44673</v>
      </c>
      <c r="I8348" s="626">
        <v>44793</v>
      </c>
      <c r="J8348" s="632"/>
    </row>
    <row r="8349" spans="1:10" s="243" customFormat="1" ht="23.25">
      <c r="A8349" s="325" t="s">
        <v>7717</v>
      </c>
      <c r="B8349" s="336" t="s">
        <v>4588</v>
      </c>
      <c r="C8349" s="336" t="s">
        <v>4506</v>
      </c>
      <c r="D8349" s="336" t="s">
        <v>4507</v>
      </c>
      <c r="E8349" s="469">
        <v>38500</v>
      </c>
      <c r="F8349" s="376" t="s">
        <v>7718</v>
      </c>
      <c r="G8349" s="336" t="s">
        <v>4509</v>
      </c>
      <c r="H8349" s="626">
        <v>44673</v>
      </c>
      <c r="I8349" s="626">
        <v>44883</v>
      </c>
      <c r="J8349" s="632"/>
    </row>
    <row r="8350" spans="1:10" s="243" customFormat="1" ht="23.25">
      <c r="A8350" s="325" t="s">
        <v>7719</v>
      </c>
      <c r="B8350" s="336" t="s">
        <v>4588</v>
      </c>
      <c r="C8350" s="336" t="s">
        <v>4506</v>
      </c>
      <c r="D8350" s="336" t="s">
        <v>4507</v>
      </c>
      <c r="E8350" s="469">
        <v>40000</v>
      </c>
      <c r="F8350" s="376" t="s">
        <v>7720</v>
      </c>
      <c r="G8350" s="336" t="s">
        <v>4509</v>
      </c>
      <c r="H8350" s="626">
        <v>44677</v>
      </c>
      <c r="I8350" s="626">
        <v>44797</v>
      </c>
      <c r="J8350" s="632"/>
    </row>
    <row r="8351" spans="1:10" s="243" customFormat="1">
      <c r="A8351" s="325" t="s">
        <v>7721</v>
      </c>
      <c r="B8351" s="336" t="s">
        <v>4588</v>
      </c>
      <c r="C8351" s="336" t="s">
        <v>4506</v>
      </c>
      <c r="D8351" s="336" t="s">
        <v>4507</v>
      </c>
      <c r="E8351" s="469">
        <v>35000</v>
      </c>
      <c r="F8351" s="376" t="s">
        <v>7722</v>
      </c>
      <c r="G8351" s="336" t="s">
        <v>4509</v>
      </c>
      <c r="H8351" s="626">
        <v>44677</v>
      </c>
      <c r="I8351" s="626">
        <v>44827</v>
      </c>
      <c r="J8351" s="632"/>
    </row>
    <row r="8352" spans="1:10" s="243" customFormat="1" ht="23.25">
      <c r="A8352" s="325" t="s">
        <v>7723</v>
      </c>
      <c r="B8352" s="336" t="s">
        <v>4588</v>
      </c>
      <c r="C8352" s="336" t="s">
        <v>4506</v>
      </c>
      <c r="D8352" s="336" t="s">
        <v>4507</v>
      </c>
      <c r="E8352" s="469">
        <v>35000</v>
      </c>
      <c r="F8352" s="376" t="s">
        <v>5056</v>
      </c>
      <c r="G8352" s="336" t="s">
        <v>4509</v>
      </c>
      <c r="H8352" s="626">
        <v>44677</v>
      </c>
      <c r="I8352" s="626">
        <v>44827</v>
      </c>
      <c r="J8352" s="632"/>
    </row>
    <row r="8353" spans="1:10" s="243" customFormat="1" ht="23.25">
      <c r="A8353" s="325" t="s">
        <v>7724</v>
      </c>
      <c r="B8353" s="336" t="s">
        <v>4588</v>
      </c>
      <c r="C8353" s="336" t="s">
        <v>4506</v>
      </c>
      <c r="D8353" s="336" t="s">
        <v>4507</v>
      </c>
      <c r="E8353" s="469">
        <v>24000</v>
      </c>
      <c r="F8353" s="376" t="s">
        <v>7725</v>
      </c>
      <c r="G8353" s="336" t="s">
        <v>4509</v>
      </c>
      <c r="H8353" s="626">
        <v>44677</v>
      </c>
      <c r="I8353" s="626">
        <v>44797</v>
      </c>
      <c r="J8353" s="632"/>
    </row>
    <row r="8354" spans="1:10" s="243" customFormat="1" ht="23.25">
      <c r="A8354" s="325" t="s">
        <v>7726</v>
      </c>
      <c r="B8354" s="336" t="s">
        <v>4588</v>
      </c>
      <c r="C8354" s="336" t="s">
        <v>4506</v>
      </c>
      <c r="D8354" s="336" t="s">
        <v>4507</v>
      </c>
      <c r="E8354" s="469">
        <v>19500</v>
      </c>
      <c r="F8354" s="376" t="s">
        <v>7502</v>
      </c>
      <c r="G8354" s="336" t="s">
        <v>4509</v>
      </c>
      <c r="H8354" s="626">
        <v>44679</v>
      </c>
      <c r="I8354" s="626">
        <v>44769</v>
      </c>
      <c r="J8354" s="632"/>
    </row>
    <row r="8355" spans="1:10" s="243" customFormat="1" ht="23.25">
      <c r="A8355" s="325" t="s">
        <v>5132</v>
      </c>
      <c r="B8355" s="336" t="s">
        <v>4588</v>
      </c>
      <c r="C8355" s="336" t="s">
        <v>4506</v>
      </c>
      <c r="D8355" s="336" t="s">
        <v>4507</v>
      </c>
      <c r="E8355" s="469">
        <v>32000</v>
      </c>
      <c r="F8355" s="376" t="s">
        <v>5133</v>
      </c>
      <c r="G8355" s="336" t="s">
        <v>4509</v>
      </c>
      <c r="H8355" s="626">
        <v>44673</v>
      </c>
      <c r="I8355" s="626">
        <v>44793</v>
      </c>
      <c r="J8355" s="632"/>
    </row>
    <row r="8356" spans="1:10" s="243" customFormat="1" ht="34.9">
      <c r="A8356" s="325" t="s">
        <v>7727</v>
      </c>
      <c r="B8356" s="336" t="s">
        <v>4588</v>
      </c>
      <c r="C8356" s="336" t="s">
        <v>4506</v>
      </c>
      <c r="D8356" s="336" t="s">
        <v>4507</v>
      </c>
      <c r="E8356" s="469">
        <v>28000</v>
      </c>
      <c r="F8356" s="376" t="s">
        <v>5135</v>
      </c>
      <c r="G8356" s="336" t="s">
        <v>4509</v>
      </c>
      <c r="H8356" s="626">
        <v>44680</v>
      </c>
      <c r="I8356" s="626">
        <v>44740</v>
      </c>
      <c r="J8356" s="632"/>
    </row>
    <row r="8357" spans="1:10" s="243" customFormat="1" ht="23.25">
      <c r="A8357" s="325" t="s">
        <v>7728</v>
      </c>
      <c r="B8357" s="336" t="s">
        <v>4588</v>
      </c>
      <c r="C8357" s="336" t="s">
        <v>4506</v>
      </c>
      <c r="D8357" s="336" t="s">
        <v>4507</v>
      </c>
      <c r="E8357" s="469">
        <v>39000</v>
      </c>
      <c r="F8357" s="376" t="s">
        <v>7729</v>
      </c>
      <c r="G8357" s="336" t="s">
        <v>4509</v>
      </c>
      <c r="H8357" s="626">
        <v>44680</v>
      </c>
      <c r="I8357" s="626">
        <v>44770</v>
      </c>
      <c r="J8357" s="632"/>
    </row>
    <row r="8358" spans="1:10" s="243" customFormat="1" ht="23.25">
      <c r="A8358" s="325" t="s">
        <v>7730</v>
      </c>
      <c r="B8358" s="336" t="s">
        <v>4588</v>
      </c>
      <c r="C8358" s="336" t="s">
        <v>4506</v>
      </c>
      <c r="D8358" s="336" t="s">
        <v>4507</v>
      </c>
      <c r="E8358" s="469">
        <v>19500</v>
      </c>
      <c r="F8358" s="376" t="s">
        <v>5080</v>
      </c>
      <c r="G8358" s="336" t="s">
        <v>4509</v>
      </c>
      <c r="H8358" s="626">
        <v>44681</v>
      </c>
      <c r="I8358" s="626">
        <v>44771</v>
      </c>
      <c r="J8358" s="632"/>
    </row>
    <row r="8359" spans="1:10" s="243" customFormat="1" ht="23.25">
      <c r="A8359" s="325" t="s">
        <v>7731</v>
      </c>
      <c r="B8359" s="336" t="s">
        <v>4588</v>
      </c>
      <c r="C8359" s="336" t="s">
        <v>4506</v>
      </c>
      <c r="D8359" s="336" t="s">
        <v>4507</v>
      </c>
      <c r="E8359" s="469">
        <v>36000</v>
      </c>
      <c r="F8359" s="376" t="s">
        <v>7732</v>
      </c>
      <c r="G8359" s="336" t="s">
        <v>4509</v>
      </c>
      <c r="H8359" s="626">
        <v>44681</v>
      </c>
      <c r="I8359" s="626">
        <v>44771</v>
      </c>
      <c r="J8359" s="632"/>
    </row>
    <row r="8360" spans="1:10" s="243" customFormat="1" ht="23.25">
      <c r="A8360" s="325" t="s">
        <v>7733</v>
      </c>
      <c r="B8360" s="336" t="s">
        <v>4588</v>
      </c>
      <c r="C8360" s="336" t="s">
        <v>4506</v>
      </c>
      <c r="D8360" s="336" t="s">
        <v>4507</v>
      </c>
      <c r="E8360" s="469">
        <v>41440.300000000003</v>
      </c>
      <c r="F8360" s="376" t="s">
        <v>7734</v>
      </c>
      <c r="G8360" s="336" t="s">
        <v>4509</v>
      </c>
      <c r="H8360" s="626">
        <v>44653</v>
      </c>
      <c r="I8360" s="626">
        <v>44683</v>
      </c>
      <c r="J8360" s="632"/>
    </row>
    <row r="8361" spans="1:10" s="243" customFormat="1" ht="34.9">
      <c r="A8361" s="325" t="s">
        <v>7735</v>
      </c>
      <c r="B8361" s="336" t="s">
        <v>4588</v>
      </c>
      <c r="C8361" s="336" t="s">
        <v>4506</v>
      </c>
      <c r="D8361" s="336" t="s">
        <v>4507</v>
      </c>
      <c r="E8361" s="469">
        <v>34000</v>
      </c>
      <c r="F8361" s="376" t="s">
        <v>7736</v>
      </c>
      <c r="G8361" s="336" t="s">
        <v>4509</v>
      </c>
      <c r="H8361" s="626">
        <v>44680</v>
      </c>
      <c r="I8361" s="626">
        <v>44800</v>
      </c>
      <c r="J8361" s="632"/>
    </row>
    <row r="8362" spans="1:10" s="243" customFormat="1">
      <c r="A8362" s="325" t="s">
        <v>7737</v>
      </c>
      <c r="B8362" s="336" t="s">
        <v>4588</v>
      </c>
      <c r="C8362" s="336" t="s">
        <v>4506</v>
      </c>
      <c r="D8362" s="336" t="s">
        <v>4507</v>
      </c>
      <c r="E8362" s="469">
        <v>21027.599999999999</v>
      </c>
      <c r="F8362" s="376" t="s">
        <v>7738</v>
      </c>
      <c r="G8362" s="336" t="s">
        <v>4509</v>
      </c>
      <c r="H8362" s="626">
        <v>44677</v>
      </c>
      <c r="I8362" s="626">
        <v>44727</v>
      </c>
      <c r="J8362" s="632"/>
    </row>
    <row r="8363" spans="1:10" s="243" customFormat="1" ht="34.9">
      <c r="A8363" s="325" t="s">
        <v>7739</v>
      </c>
      <c r="B8363" s="336" t="s">
        <v>4588</v>
      </c>
      <c r="C8363" s="336" t="s">
        <v>4506</v>
      </c>
      <c r="D8363" s="336" t="s">
        <v>4507</v>
      </c>
      <c r="E8363" s="469">
        <v>24000</v>
      </c>
      <c r="F8363" s="376" t="s">
        <v>7740</v>
      </c>
      <c r="G8363" s="336" t="s">
        <v>4509</v>
      </c>
      <c r="H8363" s="626">
        <v>44684</v>
      </c>
      <c r="I8363" s="626">
        <v>44804</v>
      </c>
      <c r="J8363" s="632"/>
    </row>
    <row r="8364" spans="1:10" s="243" customFormat="1" ht="23.25">
      <c r="A8364" s="325" t="s">
        <v>7741</v>
      </c>
      <c r="B8364" s="336" t="s">
        <v>4588</v>
      </c>
      <c r="C8364" s="336" t="s">
        <v>4506</v>
      </c>
      <c r="D8364" s="336" t="s">
        <v>4507</v>
      </c>
      <c r="E8364" s="469">
        <v>30000</v>
      </c>
      <c r="F8364" s="376" t="s">
        <v>7742</v>
      </c>
      <c r="G8364" s="336" t="s">
        <v>4509</v>
      </c>
      <c r="H8364" s="626">
        <v>44691</v>
      </c>
      <c r="I8364" s="626">
        <v>44751</v>
      </c>
      <c r="J8364" s="632"/>
    </row>
    <row r="8365" spans="1:10" s="243" customFormat="1">
      <c r="A8365" s="325" t="s">
        <v>7743</v>
      </c>
      <c r="B8365" s="336" t="s">
        <v>4588</v>
      </c>
      <c r="C8365" s="336" t="s">
        <v>4506</v>
      </c>
      <c r="D8365" s="336" t="s">
        <v>4507</v>
      </c>
      <c r="E8365" s="469">
        <v>21144.32</v>
      </c>
      <c r="F8365" s="376" t="s">
        <v>7526</v>
      </c>
      <c r="G8365" s="336" t="s">
        <v>4509</v>
      </c>
      <c r="H8365" s="626">
        <v>44687</v>
      </c>
      <c r="I8365" s="626">
        <v>44903</v>
      </c>
      <c r="J8365" s="632"/>
    </row>
    <row r="8366" spans="1:10" s="243" customFormat="1" ht="23.25">
      <c r="A8366" s="325" t="s">
        <v>7744</v>
      </c>
      <c r="B8366" s="336" t="s">
        <v>4588</v>
      </c>
      <c r="C8366" s="336" t="s">
        <v>4506</v>
      </c>
      <c r="D8366" s="336" t="s">
        <v>4507</v>
      </c>
      <c r="E8366" s="469">
        <v>30000</v>
      </c>
      <c r="F8366" s="376" t="s">
        <v>7745</v>
      </c>
      <c r="G8366" s="336" t="s">
        <v>4509</v>
      </c>
      <c r="H8366" s="626">
        <v>44691</v>
      </c>
      <c r="I8366" s="626">
        <v>44841</v>
      </c>
      <c r="J8366" s="632"/>
    </row>
    <row r="8367" spans="1:10" s="243" customFormat="1" ht="23.25">
      <c r="A8367" s="325" t="s">
        <v>7746</v>
      </c>
      <c r="B8367" s="336" t="s">
        <v>4588</v>
      </c>
      <c r="C8367" s="336" t="s">
        <v>4506</v>
      </c>
      <c r="D8367" s="336" t="s">
        <v>4507</v>
      </c>
      <c r="E8367" s="469">
        <v>36000</v>
      </c>
      <c r="F8367" s="376" t="s">
        <v>7553</v>
      </c>
      <c r="G8367" s="336" t="s">
        <v>4509</v>
      </c>
      <c r="H8367" s="626">
        <v>44692</v>
      </c>
      <c r="I8367" s="626">
        <v>44782</v>
      </c>
      <c r="J8367" s="632"/>
    </row>
    <row r="8368" spans="1:10" s="243" customFormat="1" ht="23.25">
      <c r="A8368" s="325" t="s">
        <v>7747</v>
      </c>
      <c r="B8368" s="336" t="s">
        <v>4588</v>
      </c>
      <c r="C8368" s="336" t="s">
        <v>4506</v>
      </c>
      <c r="D8368" s="336" t="s">
        <v>4507</v>
      </c>
      <c r="E8368" s="469">
        <v>32536.000000000004</v>
      </c>
      <c r="F8368" s="376" t="s">
        <v>5273</v>
      </c>
      <c r="G8368" s="336" t="s">
        <v>4509</v>
      </c>
      <c r="H8368" s="626">
        <v>44690</v>
      </c>
      <c r="I8368" s="626">
        <v>44735</v>
      </c>
      <c r="J8368" s="632"/>
    </row>
    <row r="8369" spans="1:10" s="243" customFormat="1" ht="23.25">
      <c r="A8369" s="325" t="s">
        <v>7748</v>
      </c>
      <c r="B8369" s="336" t="s">
        <v>4588</v>
      </c>
      <c r="C8369" s="336" t="s">
        <v>4506</v>
      </c>
      <c r="D8369" s="336" t="s">
        <v>4507</v>
      </c>
      <c r="E8369" s="469">
        <v>38719.5</v>
      </c>
      <c r="F8369" s="376" t="s">
        <v>5273</v>
      </c>
      <c r="G8369" s="336" t="s">
        <v>4509</v>
      </c>
      <c r="H8369" s="626">
        <v>44691</v>
      </c>
      <c r="I8369" s="626">
        <v>44736</v>
      </c>
      <c r="J8369" s="632"/>
    </row>
    <row r="8370" spans="1:10" s="243" customFormat="1" ht="23.25">
      <c r="A8370" s="325" t="s">
        <v>7749</v>
      </c>
      <c r="B8370" s="336" t="s">
        <v>4588</v>
      </c>
      <c r="C8370" s="336" t="s">
        <v>4506</v>
      </c>
      <c r="D8370" s="336" t="s">
        <v>4507</v>
      </c>
      <c r="E8370" s="469">
        <v>40000</v>
      </c>
      <c r="F8370" s="376" t="s">
        <v>7559</v>
      </c>
      <c r="G8370" s="336" t="s">
        <v>4509</v>
      </c>
      <c r="H8370" s="626">
        <v>44693</v>
      </c>
      <c r="I8370" s="626">
        <v>44813</v>
      </c>
      <c r="J8370" s="632"/>
    </row>
    <row r="8371" spans="1:10" s="243" customFormat="1" ht="23.25">
      <c r="A8371" s="325" t="s">
        <v>7750</v>
      </c>
      <c r="B8371" s="336" t="s">
        <v>4588</v>
      </c>
      <c r="C8371" s="336" t="s">
        <v>4506</v>
      </c>
      <c r="D8371" s="336" t="s">
        <v>4507</v>
      </c>
      <c r="E8371" s="469">
        <v>30000</v>
      </c>
      <c r="F8371" s="376" t="s">
        <v>7751</v>
      </c>
      <c r="G8371" s="336" t="s">
        <v>4509</v>
      </c>
      <c r="H8371" s="626">
        <v>44712</v>
      </c>
      <c r="I8371" s="626">
        <v>44802</v>
      </c>
      <c r="J8371" s="632"/>
    </row>
    <row r="8372" spans="1:10" s="243" customFormat="1" ht="23.25">
      <c r="A8372" s="325" t="s">
        <v>7752</v>
      </c>
      <c r="B8372" s="336" t="s">
        <v>4588</v>
      </c>
      <c r="C8372" s="336" t="s">
        <v>4506</v>
      </c>
      <c r="D8372" s="336" t="s">
        <v>4507</v>
      </c>
      <c r="E8372" s="469">
        <v>30000</v>
      </c>
      <c r="F8372" s="376" t="s">
        <v>7753</v>
      </c>
      <c r="G8372" s="336" t="s">
        <v>4509</v>
      </c>
      <c r="H8372" s="626">
        <v>44715</v>
      </c>
      <c r="I8372" s="626">
        <v>44805</v>
      </c>
      <c r="J8372" s="632"/>
    </row>
    <row r="8373" spans="1:10" s="243" customFormat="1" ht="34.9">
      <c r="A8373" s="325" t="s">
        <v>7754</v>
      </c>
      <c r="B8373" s="336" t="s">
        <v>4588</v>
      </c>
      <c r="C8373" s="336" t="s">
        <v>4506</v>
      </c>
      <c r="D8373" s="336" t="s">
        <v>4507</v>
      </c>
      <c r="E8373" s="469">
        <v>32000</v>
      </c>
      <c r="F8373" s="376" t="s">
        <v>7755</v>
      </c>
      <c r="G8373" s="336" t="s">
        <v>4509</v>
      </c>
      <c r="H8373" s="626">
        <v>44699</v>
      </c>
      <c r="I8373" s="626">
        <v>44819</v>
      </c>
      <c r="J8373" s="632"/>
    </row>
    <row r="8374" spans="1:10" s="243" customFormat="1" ht="34.9">
      <c r="A8374" s="325" t="s">
        <v>7756</v>
      </c>
      <c r="B8374" s="336" t="s">
        <v>4588</v>
      </c>
      <c r="C8374" s="336" t="s">
        <v>4506</v>
      </c>
      <c r="D8374" s="336" t="s">
        <v>4507</v>
      </c>
      <c r="E8374" s="469">
        <v>40000</v>
      </c>
      <c r="F8374" s="376" t="s">
        <v>5098</v>
      </c>
      <c r="G8374" s="336" t="s">
        <v>4509</v>
      </c>
      <c r="H8374" s="626">
        <v>44693</v>
      </c>
      <c r="I8374" s="626">
        <v>44813</v>
      </c>
      <c r="J8374" s="632"/>
    </row>
    <row r="8375" spans="1:10" s="243" customFormat="1" ht="34.9">
      <c r="A8375" s="325" t="s">
        <v>7757</v>
      </c>
      <c r="B8375" s="336" t="s">
        <v>4588</v>
      </c>
      <c r="C8375" s="336" t="s">
        <v>4506</v>
      </c>
      <c r="D8375" s="336" t="s">
        <v>4507</v>
      </c>
      <c r="E8375" s="469">
        <v>38000</v>
      </c>
      <c r="F8375" s="376" t="s">
        <v>7758</v>
      </c>
      <c r="G8375" s="336" t="s">
        <v>4509</v>
      </c>
      <c r="H8375" s="626">
        <v>44694</v>
      </c>
      <c r="I8375" s="626">
        <v>44814</v>
      </c>
      <c r="J8375" s="632"/>
    </row>
    <row r="8376" spans="1:10" s="243" customFormat="1" ht="23.25">
      <c r="A8376" s="325" t="s">
        <v>7759</v>
      </c>
      <c r="B8376" s="336" t="s">
        <v>4588</v>
      </c>
      <c r="C8376" s="336" t="s">
        <v>4506</v>
      </c>
      <c r="D8376" s="336" t="s">
        <v>4507</v>
      </c>
      <c r="E8376" s="469">
        <v>30000</v>
      </c>
      <c r="F8376" s="376" t="s">
        <v>7760</v>
      </c>
      <c r="G8376" s="336" t="s">
        <v>4509</v>
      </c>
      <c r="H8376" s="626">
        <v>44702</v>
      </c>
      <c r="I8376" s="626">
        <v>44852</v>
      </c>
      <c r="J8376" s="632"/>
    </row>
    <row r="8377" spans="1:10" s="243" customFormat="1">
      <c r="A8377" s="325" t="s">
        <v>7761</v>
      </c>
      <c r="B8377" s="336" t="s">
        <v>4588</v>
      </c>
      <c r="C8377" s="336" t="s">
        <v>4506</v>
      </c>
      <c r="D8377" s="336" t="s">
        <v>4507</v>
      </c>
      <c r="E8377" s="469">
        <v>20000</v>
      </c>
      <c r="F8377" s="376" t="s">
        <v>7762</v>
      </c>
      <c r="G8377" s="336" t="s">
        <v>4509</v>
      </c>
      <c r="H8377" s="626">
        <v>44691</v>
      </c>
      <c r="I8377" s="626">
        <v>44811</v>
      </c>
      <c r="J8377" s="632"/>
    </row>
    <row r="8378" spans="1:10" s="243" customFormat="1" ht="34.9">
      <c r="A8378" s="325" t="s">
        <v>7763</v>
      </c>
      <c r="B8378" s="336" t="s">
        <v>4588</v>
      </c>
      <c r="C8378" s="336" t="s">
        <v>4506</v>
      </c>
      <c r="D8378" s="336" t="s">
        <v>4507</v>
      </c>
      <c r="E8378" s="469">
        <v>40000</v>
      </c>
      <c r="F8378" s="376" t="s">
        <v>7581</v>
      </c>
      <c r="G8378" s="336" t="s">
        <v>4509</v>
      </c>
      <c r="H8378" s="626">
        <v>44698</v>
      </c>
      <c r="I8378" s="626">
        <v>44773</v>
      </c>
      <c r="J8378" s="632"/>
    </row>
    <row r="8379" spans="1:10" s="243" customFormat="1" ht="46.5">
      <c r="A8379" s="325" t="s">
        <v>7764</v>
      </c>
      <c r="B8379" s="336" t="s">
        <v>4588</v>
      </c>
      <c r="C8379" s="336" t="s">
        <v>4506</v>
      </c>
      <c r="D8379" s="336" t="s">
        <v>4507</v>
      </c>
      <c r="E8379" s="469">
        <v>35000</v>
      </c>
      <c r="F8379" s="376" t="s">
        <v>7765</v>
      </c>
      <c r="G8379" s="336" t="s">
        <v>4509</v>
      </c>
      <c r="H8379" s="626">
        <v>44694</v>
      </c>
      <c r="I8379" s="626">
        <v>44844</v>
      </c>
      <c r="J8379" s="632"/>
    </row>
    <row r="8380" spans="1:10" s="243" customFormat="1" ht="34.9">
      <c r="A8380" s="325" t="s">
        <v>7766</v>
      </c>
      <c r="B8380" s="336" t="s">
        <v>4588</v>
      </c>
      <c r="C8380" s="336" t="s">
        <v>4506</v>
      </c>
      <c r="D8380" s="336" t="s">
        <v>4507</v>
      </c>
      <c r="E8380" s="469">
        <v>36000</v>
      </c>
      <c r="F8380" s="376" t="s">
        <v>7767</v>
      </c>
      <c r="G8380" s="336" t="s">
        <v>4509</v>
      </c>
      <c r="H8380" s="626">
        <v>44694</v>
      </c>
      <c r="I8380" s="626">
        <v>44784</v>
      </c>
      <c r="J8380" s="632"/>
    </row>
    <row r="8381" spans="1:10" s="243" customFormat="1" ht="23.25">
      <c r="A8381" s="325" t="s">
        <v>7768</v>
      </c>
      <c r="B8381" s="336" t="s">
        <v>4588</v>
      </c>
      <c r="C8381" s="336" t="s">
        <v>4506</v>
      </c>
      <c r="D8381" s="336" t="s">
        <v>4507</v>
      </c>
      <c r="E8381" s="469">
        <v>39000</v>
      </c>
      <c r="F8381" s="376" t="s">
        <v>7496</v>
      </c>
      <c r="G8381" s="336" t="s">
        <v>4509</v>
      </c>
      <c r="H8381" s="626">
        <v>44698</v>
      </c>
      <c r="I8381" s="626">
        <v>44788</v>
      </c>
      <c r="J8381" s="632"/>
    </row>
    <row r="8382" spans="1:10" s="243" customFormat="1" ht="23.25">
      <c r="A8382" s="325" t="s">
        <v>7769</v>
      </c>
      <c r="B8382" s="336" t="s">
        <v>4588</v>
      </c>
      <c r="C8382" s="336" t="s">
        <v>4506</v>
      </c>
      <c r="D8382" s="336" t="s">
        <v>4507</v>
      </c>
      <c r="E8382" s="469">
        <v>25000</v>
      </c>
      <c r="F8382" s="376" t="s">
        <v>7770</v>
      </c>
      <c r="G8382" s="336" t="s">
        <v>4509</v>
      </c>
      <c r="H8382" s="626">
        <v>44702</v>
      </c>
      <c r="I8382" s="626">
        <v>44852</v>
      </c>
      <c r="J8382" s="632"/>
    </row>
    <row r="8383" spans="1:10" s="243" customFormat="1">
      <c r="A8383" s="325" t="s">
        <v>7771</v>
      </c>
      <c r="B8383" s="336" t="s">
        <v>4588</v>
      </c>
      <c r="C8383" s="336" t="s">
        <v>4506</v>
      </c>
      <c r="D8383" s="336" t="s">
        <v>4507</v>
      </c>
      <c r="E8383" s="469">
        <v>30000</v>
      </c>
      <c r="F8383" s="376" t="s">
        <v>7772</v>
      </c>
      <c r="G8383" s="336" t="s">
        <v>4509</v>
      </c>
      <c r="H8383" s="626">
        <v>44723</v>
      </c>
      <c r="I8383" s="626">
        <v>44783</v>
      </c>
      <c r="J8383" s="632"/>
    </row>
    <row r="8384" spans="1:10" s="243" customFormat="1" ht="34.9">
      <c r="A8384" s="325" t="s">
        <v>7773</v>
      </c>
      <c r="B8384" s="336" t="s">
        <v>4588</v>
      </c>
      <c r="C8384" s="336" t="s">
        <v>4506</v>
      </c>
      <c r="D8384" s="336" t="s">
        <v>4507</v>
      </c>
      <c r="E8384" s="469">
        <v>25000</v>
      </c>
      <c r="F8384" s="376" t="s">
        <v>7774</v>
      </c>
      <c r="G8384" s="336" t="s">
        <v>4509</v>
      </c>
      <c r="H8384" s="626">
        <v>44701</v>
      </c>
      <c r="I8384" s="626">
        <v>44851</v>
      </c>
      <c r="J8384" s="632"/>
    </row>
    <row r="8385" spans="1:10" s="243" customFormat="1" ht="34.9">
      <c r="A8385" s="325" t="s">
        <v>7775</v>
      </c>
      <c r="B8385" s="336" t="s">
        <v>4588</v>
      </c>
      <c r="C8385" s="336" t="s">
        <v>4506</v>
      </c>
      <c r="D8385" s="336" t="s">
        <v>4507</v>
      </c>
      <c r="E8385" s="469">
        <v>25000</v>
      </c>
      <c r="F8385" s="376" t="s">
        <v>7776</v>
      </c>
      <c r="G8385" s="336" t="s">
        <v>4509</v>
      </c>
      <c r="H8385" s="626">
        <v>44699</v>
      </c>
      <c r="I8385" s="626">
        <v>44849</v>
      </c>
      <c r="J8385" s="632"/>
    </row>
    <row r="8386" spans="1:10" s="243" customFormat="1" ht="23.25">
      <c r="A8386" s="325" t="s">
        <v>7777</v>
      </c>
      <c r="B8386" s="336" t="s">
        <v>4588</v>
      </c>
      <c r="C8386" s="336" t="s">
        <v>4506</v>
      </c>
      <c r="D8386" s="336" t="s">
        <v>4507</v>
      </c>
      <c r="E8386" s="469">
        <v>25000</v>
      </c>
      <c r="F8386" s="376" t="s">
        <v>7778</v>
      </c>
      <c r="G8386" s="336" t="s">
        <v>4509</v>
      </c>
      <c r="H8386" s="626">
        <v>44699</v>
      </c>
      <c r="I8386" s="626">
        <v>44849</v>
      </c>
      <c r="J8386" s="632"/>
    </row>
    <row r="8387" spans="1:10" s="243" customFormat="1" ht="34.9">
      <c r="A8387" s="325" t="s">
        <v>7779</v>
      </c>
      <c r="B8387" s="336" t="s">
        <v>4588</v>
      </c>
      <c r="C8387" s="336" t="s">
        <v>4506</v>
      </c>
      <c r="D8387" s="336" t="s">
        <v>4507</v>
      </c>
      <c r="E8387" s="469">
        <v>25000</v>
      </c>
      <c r="F8387" s="376" t="s">
        <v>7780</v>
      </c>
      <c r="G8387" s="336" t="s">
        <v>4509</v>
      </c>
      <c r="H8387" s="626">
        <v>44700</v>
      </c>
      <c r="I8387" s="626">
        <v>44850</v>
      </c>
      <c r="J8387" s="632"/>
    </row>
    <row r="8388" spans="1:10" s="243" customFormat="1" ht="34.9">
      <c r="A8388" s="325" t="s">
        <v>7781</v>
      </c>
      <c r="B8388" s="336" t="s">
        <v>4588</v>
      </c>
      <c r="C8388" s="336" t="s">
        <v>4506</v>
      </c>
      <c r="D8388" s="336" t="s">
        <v>4507</v>
      </c>
      <c r="E8388" s="469">
        <v>38000</v>
      </c>
      <c r="F8388" s="376" t="s">
        <v>7782</v>
      </c>
      <c r="G8388" s="336" t="s">
        <v>4509</v>
      </c>
      <c r="H8388" s="626">
        <v>44700</v>
      </c>
      <c r="I8388" s="626">
        <v>44820</v>
      </c>
      <c r="J8388" s="632"/>
    </row>
    <row r="8389" spans="1:10" s="243" customFormat="1" ht="23.25">
      <c r="A8389" s="325" t="s">
        <v>7783</v>
      </c>
      <c r="B8389" s="336" t="s">
        <v>4588</v>
      </c>
      <c r="C8389" s="336" t="s">
        <v>4506</v>
      </c>
      <c r="D8389" s="336" t="s">
        <v>4507</v>
      </c>
      <c r="E8389" s="469">
        <v>41000</v>
      </c>
      <c r="F8389" s="376" t="s">
        <v>7784</v>
      </c>
      <c r="G8389" s="336" t="s">
        <v>4509</v>
      </c>
      <c r="H8389" s="626">
        <v>44702</v>
      </c>
      <c r="I8389" s="626">
        <v>44747</v>
      </c>
      <c r="J8389" s="632"/>
    </row>
    <row r="8390" spans="1:10" s="243" customFormat="1" ht="23.25">
      <c r="A8390" s="325" t="s">
        <v>7785</v>
      </c>
      <c r="B8390" s="336" t="s">
        <v>4588</v>
      </c>
      <c r="C8390" s="336" t="s">
        <v>4506</v>
      </c>
      <c r="D8390" s="336" t="s">
        <v>4507</v>
      </c>
      <c r="E8390" s="469">
        <v>36000</v>
      </c>
      <c r="F8390" s="376" t="s">
        <v>7786</v>
      </c>
      <c r="G8390" s="336" t="s">
        <v>4509</v>
      </c>
      <c r="H8390" s="626">
        <v>44701</v>
      </c>
      <c r="I8390" s="626">
        <v>44881</v>
      </c>
      <c r="J8390" s="632"/>
    </row>
    <row r="8391" spans="1:10" s="243" customFormat="1" ht="23.25">
      <c r="A8391" s="325" t="s">
        <v>7787</v>
      </c>
      <c r="B8391" s="336" t="s">
        <v>4588</v>
      </c>
      <c r="C8391" s="336" t="s">
        <v>4506</v>
      </c>
      <c r="D8391" s="336" t="s">
        <v>4507</v>
      </c>
      <c r="E8391" s="469">
        <v>38000</v>
      </c>
      <c r="F8391" s="376" t="s">
        <v>7509</v>
      </c>
      <c r="G8391" s="336" t="s">
        <v>4509</v>
      </c>
      <c r="H8391" s="626">
        <v>44706</v>
      </c>
      <c r="I8391" s="626">
        <v>44826</v>
      </c>
      <c r="J8391" s="632"/>
    </row>
    <row r="8392" spans="1:10" s="243" customFormat="1" ht="23.25">
      <c r="A8392" s="325" t="s">
        <v>7788</v>
      </c>
      <c r="B8392" s="336" t="s">
        <v>4588</v>
      </c>
      <c r="C8392" s="336" t="s">
        <v>4506</v>
      </c>
      <c r="D8392" s="336" t="s">
        <v>4507</v>
      </c>
      <c r="E8392" s="469">
        <v>20000</v>
      </c>
      <c r="F8392" s="376" t="s">
        <v>7789</v>
      </c>
      <c r="G8392" s="336" t="s">
        <v>4509</v>
      </c>
      <c r="H8392" s="626">
        <v>44702</v>
      </c>
      <c r="I8392" s="626">
        <v>44777</v>
      </c>
      <c r="J8392" s="632"/>
    </row>
    <row r="8393" spans="1:10" s="243" customFormat="1" ht="34.9">
      <c r="A8393" s="325" t="s">
        <v>7790</v>
      </c>
      <c r="B8393" s="336" t="s">
        <v>4588</v>
      </c>
      <c r="C8393" s="336" t="s">
        <v>4506</v>
      </c>
      <c r="D8393" s="336" t="s">
        <v>4507</v>
      </c>
      <c r="E8393" s="469">
        <v>25000</v>
      </c>
      <c r="F8393" s="376" t="s">
        <v>7500</v>
      </c>
      <c r="G8393" s="336" t="s">
        <v>4509</v>
      </c>
      <c r="H8393" s="626">
        <v>44708</v>
      </c>
      <c r="I8393" s="626">
        <v>44858</v>
      </c>
      <c r="J8393" s="632"/>
    </row>
    <row r="8394" spans="1:10" s="243" customFormat="1" ht="34.9">
      <c r="A8394" s="325" t="s">
        <v>7791</v>
      </c>
      <c r="B8394" s="336" t="s">
        <v>4588</v>
      </c>
      <c r="C8394" s="336" t="s">
        <v>4506</v>
      </c>
      <c r="D8394" s="336" t="s">
        <v>4507</v>
      </c>
      <c r="E8394" s="469">
        <v>25000</v>
      </c>
      <c r="F8394" s="376" t="s">
        <v>7792</v>
      </c>
      <c r="G8394" s="336" t="s">
        <v>4509</v>
      </c>
      <c r="H8394" s="626">
        <v>44702</v>
      </c>
      <c r="I8394" s="626">
        <v>44852</v>
      </c>
      <c r="J8394" s="632"/>
    </row>
    <row r="8395" spans="1:10" s="243" customFormat="1" ht="46.5">
      <c r="A8395" s="325" t="s">
        <v>7793</v>
      </c>
      <c r="B8395" s="336" t="s">
        <v>4588</v>
      </c>
      <c r="C8395" s="336" t="s">
        <v>4506</v>
      </c>
      <c r="D8395" s="336" t="s">
        <v>4507</v>
      </c>
      <c r="E8395" s="469">
        <v>30000</v>
      </c>
      <c r="F8395" s="376" t="s">
        <v>7794</v>
      </c>
      <c r="G8395" s="336" t="s">
        <v>4509</v>
      </c>
      <c r="H8395" s="626">
        <v>44705</v>
      </c>
      <c r="I8395" s="626">
        <v>44885</v>
      </c>
      <c r="J8395" s="632"/>
    </row>
    <row r="8396" spans="1:10" s="243" customFormat="1" ht="46.5">
      <c r="A8396" s="325" t="s">
        <v>7795</v>
      </c>
      <c r="B8396" s="336" t="s">
        <v>4588</v>
      </c>
      <c r="C8396" s="336" t="s">
        <v>4506</v>
      </c>
      <c r="D8396" s="336" t="s">
        <v>4507</v>
      </c>
      <c r="E8396" s="469">
        <v>30000</v>
      </c>
      <c r="F8396" s="376" t="s">
        <v>7796</v>
      </c>
      <c r="G8396" s="336" t="s">
        <v>4509</v>
      </c>
      <c r="H8396" s="626">
        <v>44705</v>
      </c>
      <c r="I8396" s="626">
        <v>44885</v>
      </c>
      <c r="J8396" s="632"/>
    </row>
    <row r="8397" spans="1:10" s="243" customFormat="1" ht="46.5">
      <c r="A8397" s="325" t="s">
        <v>7797</v>
      </c>
      <c r="B8397" s="336" t="s">
        <v>4588</v>
      </c>
      <c r="C8397" s="336" t="s">
        <v>4506</v>
      </c>
      <c r="D8397" s="336" t="s">
        <v>4507</v>
      </c>
      <c r="E8397" s="469">
        <v>30000</v>
      </c>
      <c r="F8397" s="376" t="s">
        <v>7798</v>
      </c>
      <c r="G8397" s="336" t="s">
        <v>4509</v>
      </c>
      <c r="H8397" s="626">
        <v>44705</v>
      </c>
      <c r="I8397" s="626">
        <v>44885</v>
      </c>
      <c r="J8397" s="632"/>
    </row>
    <row r="8398" spans="1:10" s="243" customFormat="1" ht="34.9">
      <c r="A8398" s="325" t="s">
        <v>7799</v>
      </c>
      <c r="B8398" s="336" t="s">
        <v>4588</v>
      </c>
      <c r="C8398" s="336" t="s">
        <v>4506</v>
      </c>
      <c r="D8398" s="336" t="s">
        <v>4507</v>
      </c>
      <c r="E8398" s="469">
        <v>30000</v>
      </c>
      <c r="F8398" s="376" t="s">
        <v>7800</v>
      </c>
      <c r="G8398" s="336" t="s">
        <v>4509</v>
      </c>
      <c r="H8398" s="626">
        <v>44705</v>
      </c>
      <c r="I8398" s="626">
        <v>44885</v>
      </c>
      <c r="J8398" s="632"/>
    </row>
    <row r="8399" spans="1:10" s="243" customFormat="1" ht="34.9">
      <c r="A8399" s="325" t="s">
        <v>7801</v>
      </c>
      <c r="B8399" s="336" t="s">
        <v>4588</v>
      </c>
      <c r="C8399" s="336" t="s">
        <v>4506</v>
      </c>
      <c r="D8399" s="336" t="s">
        <v>4507</v>
      </c>
      <c r="E8399" s="469">
        <v>25000</v>
      </c>
      <c r="F8399" s="376" t="s">
        <v>7802</v>
      </c>
      <c r="G8399" s="336" t="s">
        <v>4509</v>
      </c>
      <c r="H8399" s="626">
        <v>44705</v>
      </c>
      <c r="I8399" s="626">
        <v>44855</v>
      </c>
      <c r="J8399" s="632"/>
    </row>
    <row r="8400" spans="1:10" s="243" customFormat="1" ht="23.25">
      <c r="A8400" s="325" t="s">
        <v>7803</v>
      </c>
      <c r="B8400" s="336" t="s">
        <v>4588</v>
      </c>
      <c r="C8400" s="336" t="s">
        <v>4506</v>
      </c>
      <c r="D8400" s="336" t="s">
        <v>4507</v>
      </c>
      <c r="E8400" s="469">
        <v>40000</v>
      </c>
      <c r="F8400" s="376" t="s">
        <v>7804</v>
      </c>
      <c r="G8400" s="336" t="s">
        <v>4509</v>
      </c>
      <c r="H8400" s="626">
        <v>44705</v>
      </c>
      <c r="I8400" s="626">
        <v>44825</v>
      </c>
      <c r="J8400" s="632"/>
    </row>
    <row r="8401" spans="1:10" s="243" customFormat="1" ht="23.25">
      <c r="A8401" s="325" t="s">
        <v>7805</v>
      </c>
      <c r="B8401" s="336" t="s">
        <v>4588</v>
      </c>
      <c r="C8401" s="336" t="s">
        <v>4506</v>
      </c>
      <c r="D8401" s="336" t="s">
        <v>4507</v>
      </c>
      <c r="E8401" s="469">
        <v>19000</v>
      </c>
      <c r="F8401" s="376" t="s">
        <v>7806</v>
      </c>
      <c r="G8401" s="336" t="s">
        <v>4509</v>
      </c>
      <c r="H8401" s="626">
        <v>44706</v>
      </c>
      <c r="I8401" s="626">
        <v>44781</v>
      </c>
      <c r="J8401" s="632"/>
    </row>
    <row r="8402" spans="1:10" s="243" customFormat="1" ht="23.25">
      <c r="A8402" s="325" t="s">
        <v>7807</v>
      </c>
      <c r="B8402" s="336" t="s">
        <v>4588</v>
      </c>
      <c r="C8402" s="336" t="s">
        <v>4506</v>
      </c>
      <c r="D8402" s="336" t="s">
        <v>4507</v>
      </c>
      <c r="E8402" s="469">
        <v>40000</v>
      </c>
      <c r="F8402" s="376" t="s">
        <v>7808</v>
      </c>
      <c r="G8402" s="336" t="s">
        <v>4509</v>
      </c>
      <c r="H8402" s="626">
        <v>44706</v>
      </c>
      <c r="I8402" s="626">
        <v>44826</v>
      </c>
      <c r="J8402" s="632"/>
    </row>
    <row r="8403" spans="1:10" s="243" customFormat="1" ht="23.25">
      <c r="A8403" s="325" t="s">
        <v>7809</v>
      </c>
      <c r="B8403" s="336" t="s">
        <v>4588</v>
      </c>
      <c r="C8403" s="336" t="s">
        <v>4506</v>
      </c>
      <c r="D8403" s="336" t="s">
        <v>4507</v>
      </c>
      <c r="E8403" s="469">
        <v>20000</v>
      </c>
      <c r="F8403" s="376" t="s">
        <v>5205</v>
      </c>
      <c r="G8403" s="336" t="s">
        <v>4509</v>
      </c>
      <c r="H8403" s="626">
        <v>44706</v>
      </c>
      <c r="I8403" s="626">
        <v>44826</v>
      </c>
      <c r="J8403" s="632"/>
    </row>
    <row r="8404" spans="1:10" s="243" customFormat="1" ht="46.5">
      <c r="A8404" s="325" t="s">
        <v>7810</v>
      </c>
      <c r="B8404" s="336" t="s">
        <v>4588</v>
      </c>
      <c r="C8404" s="336" t="s">
        <v>4506</v>
      </c>
      <c r="D8404" s="336" t="s">
        <v>4507</v>
      </c>
      <c r="E8404" s="469">
        <v>30000</v>
      </c>
      <c r="F8404" s="376" t="s">
        <v>7811</v>
      </c>
      <c r="G8404" s="336" t="s">
        <v>4509</v>
      </c>
      <c r="H8404" s="626">
        <v>44706</v>
      </c>
      <c r="I8404" s="626">
        <v>44796</v>
      </c>
      <c r="J8404" s="632"/>
    </row>
    <row r="8405" spans="1:10" s="243" customFormat="1" ht="34.9">
      <c r="A8405" s="325" t="s">
        <v>7812</v>
      </c>
      <c r="B8405" s="336" t="s">
        <v>4588</v>
      </c>
      <c r="C8405" s="336" t="s">
        <v>4506</v>
      </c>
      <c r="D8405" s="336" t="s">
        <v>4507</v>
      </c>
      <c r="E8405" s="469">
        <v>25000</v>
      </c>
      <c r="F8405" s="376" t="s">
        <v>7813</v>
      </c>
      <c r="G8405" s="336" t="s">
        <v>4509</v>
      </c>
      <c r="H8405" s="626">
        <v>44706</v>
      </c>
      <c r="I8405" s="626">
        <v>44856</v>
      </c>
      <c r="J8405" s="632"/>
    </row>
    <row r="8406" spans="1:10" s="243" customFormat="1" ht="34.9">
      <c r="A8406" s="325" t="s">
        <v>7814</v>
      </c>
      <c r="B8406" s="336" t="s">
        <v>4588</v>
      </c>
      <c r="C8406" s="336" t="s">
        <v>4506</v>
      </c>
      <c r="D8406" s="336" t="s">
        <v>4507</v>
      </c>
      <c r="E8406" s="469">
        <v>30000</v>
      </c>
      <c r="F8406" s="376" t="s">
        <v>7815</v>
      </c>
      <c r="G8406" s="336" t="s">
        <v>4509</v>
      </c>
      <c r="H8406" s="626">
        <v>44706</v>
      </c>
      <c r="I8406" s="626">
        <v>44796</v>
      </c>
      <c r="J8406" s="632"/>
    </row>
    <row r="8407" spans="1:10" s="243" customFormat="1" ht="46.5">
      <c r="A8407" s="325" t="s">
        <v>7816</v>
      </c>
      <c r="B8407" s="336" t="s">
        <v>4588</v>
      </c>
      <c r="C8407" s="336" t="s">
        <v>4506</v>
      </c>
      <c r="D8407" s="336" t="s">
        <v>4507</v>
      </c>
      <c r="E8407" s="469">
        <v>30000</v>
      </c>
      <c r="F8407" s="376" t="s">
        <v>7817</v>
      </c>
      <c r="G8407" s="336" t="s">
        <v>4509</v>
      </c>
      <c r="H8407" s="626">
        <v>44706</v>
      </c>
      <c r="I8407" s="626">
        <v>44796</v>
      </c>
      <c r="J8407" s="632"/>
    </row>
    <row r="8408" spans="1:10" s="243" customFormat="1" ht="34.9">
      <c r="A8408" s="325" t="s">
        <v>7818</v>
      </c>
      <c r="B8408" s="336" t="s">
        <v>4588</v>
      </c>
      <c r="C8408" s="336" t="s">
        <v>4506</v>
      </c>
      <c r="D8408" s="336" t="s">
        <v>4507</v>
      </c>
      <c r="E8408" s="469">
        <v>41500</v>
      </c>
      <c r="F8408" s="376" t="s">
        <v>7819</v>
      </c>
      <c r="G8408" s="336" t="s">
        <v>4509</v>
      </c>
      <c r="H8408" s="626">
        <v>44708</v>
      </c>
      <c r="I8408" s="626">
        <v>44783</v>
      </c>
      <c r="J8408" s="632"/>
    </row>
    <row r="8409" spans="1:10" s="243" customFormat="1" ht="34.9">
      <c r="A8409" s="325" t="s">
        <v>7820</v>
      </c>
      <c r="B8409" s="336" t="s">
        <v>4588</v>
      </c>
      <c r="C8409" s="336" t="s">
        <v>4506</v>
      </c>
      <c r="D8409" s="336" t="s">
        <v>4507</v>
      </c>
      <c r="E8409" s="469">
        <v>41500</v>
      </c>
      <c r="F8409" s="376" t="s">
        <v>7821</v>
      </c>
      <c r="G8409" s="336" t="s">
        <v>4509</v>
      </c>
      <c r="H8409" s="626">
        <v>44708</v>
      </c>
      <c r="I8409" s="626">
        <v>44783</v>
      </c>
      <c r="J8409" s="632"/>
    </row>
    <row r="8410" spans="1:10" s="243" customFormat="1" ht="34.9">
      <c r="A8410" s="325" t="s">
        <v>7822</v>
      </c>
      <c r="B8410" s="336" t="s">
        <v>4588</v>
      </c>
      <c r="C8410" s="336" t="s">
        <v>4506</v>
      </c>
      <c r="D8410" s="336" t="s">
        <v>4507</v>
      </c>
      <c r="E8410" s="469">
        <v>39000</v>
      </c>
      <c r="F8410" s="376" t="s">
        <v>7823</v>
      </c>
      <c r="G8410" s="336" t="s">
        <v>4509</v>
      </c>
      <c r="H8410" s="626">
        <v>44708</v>
      </c>
      <c r="I8410" s="626">
        <v>44783</v>
      </c>
      <c r="J8410" s="632"/>
    </row>
    <row r="8411" spans="1:10" s="243" customFormat="1" ht="23.25">
      <c r="A8411" s="325" t="s">
        <v>7824</v>
      </c>
      <c r="B8411" s="336" t="s">
        <v>4588</v>
      </c>
      <c r="C8411" s="336" t="s">
        <v>4506</v>
      </c>
      <c r="D8411" s="336" t="s">
        <v>4507</v>
      </c>
      <c r="E8411" s="469">
        <v>40000</v>
      </c>
      <c r="F8411" s="376" t="s">
        <v>7825</v>
      </c>
      <c r="G8411" s="336" t="s">
        <v>4509</v>
      </c>
      <c r="H8411" s="626">
        <v>44708</v>
      </c>
      <c r="I8411" s="626">
        <v>44798</v>
      </c>
      <c r="J8411" s="632"/>
    </row>
    <row r="8412" spans="1:10" s="243" customFormat="1" ht="23.25">
      <c r="A8412" s="325" t="s">
        <v>7826</v>
      </c>
      <c r="B8412" s="336" t="s">
        <v>4588</v>
      </c>
      <c r="C8412" s="336" t="s">
        <v>4506</v>
      </c>
      <c r="D8412" s="336" t="s">
        <v>4507</v>
      </c>
      <c r="E8412" s="469">
        <v>40000</v>
      </c>
      <c r="F8412" s="376" t="s">
        <v>7827</v>
      </c>
      <c r="G8412" s="336" t="s">
        <v>4509</v>
      </c>
      <c r="H8412" s="626">
        <v>44707</v>
      </c>
      <c r="I8412" s="626">
        <v>44797</v>
      </c>
      <c r="J8412" s="632"/>
    </row>
    <row r="8413" spans="1:10" s="243" customFormat="1" ht="46.5">
      <c r="A8413" s="325" t="s">
        <v>7828</v>
      </c>
      <c r="B8413" s="336" t="s">
        <v>4588</v>
      </c>
      <c r="C8413" s="336" t="s">
        <v>4506</v>
      </c>
      <c r="D8413" s="336" t="s">
        <v>4507</v>
      </c>
      <c r="E8413" s="469">
        <v>25000</v>
      </c>
      <c r="F8413" s="376" t="s">
        <v>7829</v>
      </c>
      <c r="G8413" s="336" t="s">
        <v>4509</v>
      </c>
      <c r="H8413" s="626">
        <v>44712</v>
      </c>
      <c r="I8413" s="626">
        <v>44792</v>
      </c>
      <c r="J8413" s="632"/>
    </row>
    <row r="8414" spans="1:10" s="243" customFormat="1" ht="58.15">
      <c r="A8414" s="325" t="s">
        <v>7830</v>
      </c>
      <c r="B8414" s="336" t="s">
        <v>4588</v>
      </c>
      <c r="C8414" s="336" t="s">
        <v>4506</v>
      </c>
      <c r="D8414" s="336" t="s">
        <v>4507</v>
      </c>
      <c r="E8414" s="469">
        <v>25000</v>
      </c>
      <c r="F8414" s="376" t="s">
        <v>7831</v>
      </c>
      <c r="G8414" s="336" t="s">
        <v>4509</v>
      </c>
      <c r="H8414" s="626">
        <v>44712</v>
      </c>
      <c r="I8414" s="626">
        <v>44792</v>
      </c>
      <c r="J8414" s="632"/>
    </row>
    <row r="8415" spans="1:10" s="243" customFormat="1" ht="23.25">
      <c r="A8415" s="325" t="s">
        <v>7832</v>
      </c>
      <c r="B8415" s="336" t="s">
        <v>4588</v>
      </c>
      <c r="C8415" s="336" t="s">
        <v>4506</v>
      </c>
      <c r="D8415" s="336" t="s">
        <v>4507</v>
      </c>
      <c r="E8415" s="469">
        <v>39000</v>
      </c>
      <c r="F8415" s="376" t="s">
        <v>7833</v>
      </c>
      <c r="G8415" s="336" t="s">
        <v>4509</v>
      </c>
      <c r="H8415" s="626">
        <v>44714</v>
      </c>
      <c r="I8415" s="626">
        <v>44804</v>
      </c>
      <c r="J8415" s="632"/>
    </row>
    <row r="8416" spans="1:10" s="243" customFormat="1" ht="23.25">
      <c r="A8416" s="325" t="s">
        <v>7834</v>
      </c>
      <c r="B8416" s="336" t="s">
        <v>4588</v>
      </c>
      <c r="C8416" s="336" t="s">
        <v>4506</v>
      </c>
      <c r="D8416" s="336" t="s">
        <v>4507</v>
      </c>
      <c r="E8416" s="469">
        <v>36000</v>
      </c>
      <c r="F8416" s="376" t="s">
        <v>7606</v>
      </c>
      <c r="G8416" s="336" t="s">
        <v>4509</v>
      </c>
      <c r="H8416" s="626">
        <v>44714</v>
      </c>
      <c r="I8416" s="626">
        <v>44834</v>
      </c>
      <c r="J8416" s="632"/>
    </row>
    <row r="8417" spans="1:10" s="243" customFormat="1" ht="23.25">
      <c r="A8417" s="325" t="s">
        <v>7835</v>
      </c>
      <c r="B8417" s="336" t="s">
        <v>4588</v>
      </c>
      <c r="C8417" s="336" t="s">
        <v>4506</v>
      </c>
      <c r="D8417" s="336" t="s">
        <v>4507</v>
      </c>
      <c r="E8417" s="469">
        <v>20000</v>
      </c>
      <c r="F8417" s="376" t="s">
        <v>7836</v>
      </c>
      <c r="G8417" s="336" t="s">
        <v>4509</v>
      </c>
      <c r="H8417" s="626">
        <v>44718</v>
      </c>
      <c r="I8417" s="626">
        <v>44838</v>
      </c>
      <c r="J8417" s="632"/>
    </row>
    <row r="8418" spans="1:10" s="243" customFormat="1" ht="69.75">
      <c r="A8418" s="325" t="s">
        <v>7837</v>
      </c>
      <c r="B8418" s="336" t="s">
        <v>4588</v>
      </c>
      <c r="C8418" s="336" t="s">
        <v>4506</v>
      </c>
      <c r="D8418" s="336" t="s">
        <v>4507</v>
      </c>
      <c r="E8418" s="469">
        <v>36000</v>
      </c>
      <c r="F8418" s="376" t="s">
        <v>7838</v>
      </c>
      <c r="G8418" s="336" t="s">
        <v>4509</v>
      </c>
      <c r="H8418" s="626">
        <v>44713</v>
      </c>
      <c r="I8418" s="626">
        <v>44833</v>
      </c>
      <c r="J8418" s="632"/>
    </row>
    <row r="8419" spans="1:10" s="243" customFormat="1" ht="46.5">
      <c r="A8419" s="325" t="s">
        <v>7839</v>
      </c>
      <c r="B8419" s="336" t="s">
        <v>4588</v>
      </c>
      <c r="C8419" s="336" t="s">
        <v>4506</v>
      </c>
      <c r="D8419" s="336" t="s">
        <v>4507</v>
      </c>
      <c r="E8419" s="469">
        <v>25000</v>
      </c>
      <c r="F8419" s="376" t="s">
        <v>7840</v>
      </c>
      <c r="G8419" s="336" t="s">
        <v>4509</v>
      </c>
      <c r="H8419" s="626">
        <v>44715</v>
      </c>
      <c r="I8419" s="626">
        <v>44795</v>
      </c>
      <c r="J8419" s="632"/>
    </row>
    <row r="8420" spans="1:10" s="243" customFormat="1" ht="46.5">
      <c r="A8420" s="325" t="s">
        <v>7841</v>
      </c>
      <c r="B8420" s="336" t="s">
        <v>4588</v>
      </c>
      <c r="C8420" s="336" t="s">
        <v>4506</v>
      </c>
      <c r="D8420" s="336" t="s">
        <v>4507</v>
      </c>
      <c r="E8420" s="469">
        <v>25000</v>
      </c>
      <c r="F8420" s="376" t="s">
        <v>7842</v>
      </c>
      <c r="G8420" s="336" t="s">
        <v>4509</v>
      </c>
      <c r="H8420" s="626">
        <v>44715</v>
      </c>
      <c r="I8420" s="626">
        <v>44795</v>
      </c>
      <c r="J8420" s="632"/>
    </row>
    <row r="8421" spans="1:10" s="243" customFormat="1" ht="34.9">
      <c r="A8421" s="325" t="s">
        <v>7843</v>
      </c>
      <c r="B8421" s="336" t="s">
        <v>4588</v>
      </c>
      <c r="C8421" s="336" t="s">
        <v>4506</v>
      </c>
      <c r="D8421" s="336" t="s">
        <v>4507</v>
      </c>
      <c r="E8421" s="469">
        <v>35000</v>
      </c>
      <c r="F8421" s="376" t="s">
        <v>7844</v>
      </c>
      <c r="G8421" s="336" t="s">
        <v>4509</v>
      </c>
      <c r="H8421" s="626">
        <v>44715</v>
      </c>
      <c r="I8421" s="626">
        <v>44865</v>
      </c>
      <c r="J8421" s="632"/>
    </row>
    <row r="8422" spans="1:10" s="243" customFormat="1" ht="46.5">
      <c r="A8422" s="325" t="s">
        <v>7845</v>
      </c>
      <c r="B8422" s="336" t="s">
        <v>4588</v>
      </c>
      <c r="C8422" s="336" t="s">
        <v>4506</v>
      </c>
      <c r="D8422" s="336" t="s">
        <v>4507</v>
      </c>
      <c r="E8422" s="469">
        <v>25000</v>
      </c>
      <c r="F8422" s="376" t="s">
        <v>7846</v>
      </c>
      <c r="G8422" s="336" t="s">
        <v>4509</v>
      </c>
      <c r="H8422" s="626">
        <v>44715</v>
      </c>
      <c r="I8422" s="626">
        <v>44795</v>
      </c>
      <c r="J8422" s="632"/>
    </row>
    <row r="8423" spans="1:10" s="243" customFormat="1" ht="46.5">
      <c r="A8423" s="325" t="s">
        <v>7847</v>
      </c>
      <c r="B8423" s="336" t="s">
        <v>4588</v>
      </c>
      <c r="C8423" s="336" t="s">
        <v>4506</v>
      </c>
      <c r="D8423" s="336" t="s">
        <v>4507</v>
      </c>
      <c r="E8423" s="469">
        <v>30000</v>
      </c>
      <c r="F8423" s="376" t="s">
        <v>7848</v>
      </c>
      <c r="G8423" s="336" t="s">
        <v>4509</v>
      </c>
      <c r="H8423" s="626">
        <v>44715</v>
      </c>
      <c r="I8423" s="626">
        <v>44805</v>
      </c>
      <c r="J8423" s="632"/>
    </row>
    <row r="8424" spans="1:10" s="243" customFormat="1">
      <c r="A8424" s="325" t="s">
        <v>7849</v>
      </c>
      <c r="B8424" s="336" t="s">
        <v>4588</v>
      </c>
      <c r="C8424" s="336" t="s">
        <v>4506</v>
      </c>
      <c r="D8424" s="336" t="s">
        <v>4507</v>
      </c>
      <c r="E8424" s="469">
        <v>38067.269999999997</v>
      </c>
      <c r="F8424" s="376" t="s">
        <v>7529</v>
      </c>
      <c r="G8424" s="336" t="s">
        <v>4509</v>
      </c>
      <c r="H8424" s="626">
        <v>44712</v>
      </c>
      <c r="I8424" s="626">
        <v>44832</v>
      </c>
      <c r="J8424" s="632"/>
    </row>
    <row r="8425" spans="1:10" s="243" customFormat="1" ht="34.9">
      <c r="A8425" s="325" t="s">
        <v>7850</v>
      </c>
      <c r="B8425" s="336" t="s">
        <v>4588</v>
      </c>
      <c r="C8425" s="336" t="s">
        <v>4506</v>
      </c>
      <c r="D8425" s="336" t="s">
        <v>4507</v>
      </c>
      <c r="E8425" s="469">
        <v>25000</v>
      </c>
      <c r="F8425" s="376" t="s">
        <v>7851</v>
      </c>
      <c r="G8425" s="336" t="s">
        <v>4509</v>
      </c>
      <c r="H8425" s="626">
        <v>44719</v>
      </c>
      <c r="I8425" s="626">
        <v>44799</v>
      </c>
      <c r="J8425" s="632"/>
    </row>
    <row r="8426" spans="1:10" s="243" customFormat="1" ht="34.9">
      <c r="A8426" s="325" t="s">
        <v>7852</v>
      </c>
      <c r="B8426" s="336" t="s">
        <v>4588</v>
      </c>
      <c r="C8426" s="336" t="s">
        <v>4506</v>
      </c>
      <c r="D8426" s="336" t="s">
        <v>4507</v>
      </c>
      <c r="E8426" s="469">
        <v>25000</v>
      </c>
      <c r="F8426" s="376" t="s">
        <v>7853</v>
      </c>
      <c r="G8426" s="336" t="s">
        <v>4509</v>
      </c>
      <c r="H8426" s="626">
        <v>44719</v>
      </c>
      <c r="I8426" s="626">
        <v>44799</v>
      </c>
      <c r="J8426" s="632"/>
    </row>
    <row r="8427" spans="1:10" s="243" customFormat="1" ht="46.5">
      <c r="A8427" s="325" t="s">
        <v>7854</v>
      </c>
      <c r="B8427" s="336" t="s">
        <v>4588</v>
      </c>
      <c r="C8427" s="336" t="s">
        <v>4506</v>
      </c>
      <c r="D8427" s="336" t="s">
        <v>4507</v>
      </c>
      <c r="E8427" s="469">
        <v>25000</v>
      </c>
      <c r="F8427" s="376" t="s">
        <v>7855</v>
      </c>
      <c r="G8427" s="336" t="s">
        <v>4509</v>
      </c>
      <c r="H8427" s="626">
        <v>44719</v>
      </c>
      <c r="I8427" s="626">
        <v>44799</v>
      </c>
      <c r="J8427" s="632"/>
    </row>
    <row r="8428" spans="1:10" s="243" customFormat="1" ht="23.25">
      <c r="A8428" s="325" t="s">
        <v>7856</v>
      </c>
      <c r="B8428" s="336" t="s">
        <v>4588</v>
      </c>
      <c r="C8428" s="336" t="s">
        <v>4506</v>
      </c>
      <c r="D8428" s="336" t="s">
        <v>4507</v>
      </c>
      <c r="E8428" s="469">
        <v>36000</v>
      </c>
      <c r="F8428" s="376" t="s">
        <v>7629</v>
      </c>
      <c r="G8428" s="336" t="s">
        <v>4509</v>
      </c>
      <c r="H8428" s="626">
        <v>44727</v>
      </c>
      <c r="I8428" s="626">
        <v>44802</v>
      </c>
      <c r="J8428" s="632"/>
    </row>
    <row r="8429" spans="1:10" s="243" customFormat="1" ht="23.25">
      <c r="A8429" s="325" t="s">
        <v>7857</v>
      </c>
      <c r="B8429" s="336" t="s">
        <v>4588</v>
      </c>
      <c r="C8429" s="336" t="s">
        <v>4506</v>
      </c>
      <c r="D8429" s="336" t="s">
        <v>4507</v>
      </c>
      <c r="E8429" s="469">
        <v>41000</v>
      </c>
      <c r="F8429" s="376" t="s">
        <v>7858</v>
      </c>
      <c r="G8429" s="336" t="s">
        <v>4509</v>
      </c>
      <c r="H8429" s="626">
        <v>44734</v>
      </c>
      <c r="I8429" s="626">
        <v>44854</v>
      </c>
      <c r="J8429" s="632"/>
    </row>
    <row r="8430" spans="1:10" s="243" customFormat="1" ht="23.25">
      <c r="A8430" s="325" t="s">
        <v>7859</v>
      </c>
      <c r="B8430" s="336" t="s">
        <v>4588</v>
      </c>
      <c r="C8430" s="336" t="s">
        <v>4506</v>
      </c>
      <c r="D8430" s="336" t="s">
        <v>4507</v>
      </c>
      <c r="E8430" s="469">
        <v>32000</v>
      </c>
      <c r="F8430" s="376" t="s">
        <v>7860</v>
      </c>
      <c r="G8430" s="336" t="s">
        <v>4509</v>
      </c>
      <c r="H8430" s="626">
        <v>44740</v>
      </c>
      <c r="I8430" s="626">
        <v>44860</v>
      </c>
      <c r="J8430" s="632"/>
    </row>
    <row r="8431" spans="1:10" s="243" customFormat="1" ht="23.25">
      <c r="A8431" s="325" t="s">
        <v>7861</v>
      </c>
      <c r="B8431" s="336" t="s">
        <v>4588</v>
      </c>
      <c r="C8431" s="336" t="s">
        <v>4506</v>
      </c>
      <c r="D8431" s="336" t="s">
        <v>4507</v>
      </c>
      <c r="E8431" s="469">
        <v>36000</v>
      </c>
      <c r="F8431" s="376" t="s">
        <v>7577</v>
      </c>
      <c r="G8431" s="336" t="s">
        <v>4509</v>
      </c>
      <c r="H8431" s="626">
        <v>44747</v>
      </c>
      <c r="I8431" s="626">
        <v>44867</v>
      </c>
      <c r="J8431" s="632"/>
    </row>
    <row r="8432" spans="1:10" s="243" customFormat="1" ht="23.25">
      <c r="A8432" s="325" t="s">
        <v>7862</v>
      </c>
      <c r="B8432" s="336" t="s">
        <v>4588</v>
      </c>
      <c r="C8432" s="336" t="s">
        <v>4506</v>
      </c>
      <c r="D8432" s="336" t="s">
        <v>4507</v>
      </c>
      <c r="E8432" s="469">
        <v>36000</v>
      </c>
      <c r="F8432" s="376" t="s">
        <v>7575</v>
      </c>
      <c r="G8432" s="336" t="s">
        <v>4509</v>
      </c>
      <c r="H8432" s="626">
        <v>44736</v>
      </c>
      <c r="I8432" s="626">
        <v>44856</v>
      </c>
      <c r="J8432" s="632"/>
    </row>
    <row r="8433" spans="1:10" s="243" customFormat="1" ht="23.25">
      <c r="A8433" s="325" t="s">
        <v>7863</v>
      </c>
      <c r="B8433" s="336" t="s">
        <v>4588</v>
      </c>
      <c r="C8433" s="336" t="s">
        <v>4506</v>
      </c>
      <c r="D8433" s="336" t="s">
        <v>4507</v>
      </c>
      <c r="E8433" s="469">
        <v>33000</v>
      </c>
      <c r="F8433" s="376" t="s">
        <v>7641</v>
      </c>
      <c r="G8433" s="336" t="s">
        <v>4509</v>
      </c>
      <c r="H8433" s="626">
        <v>44736</v>
      </c>
      <c r="I8433" s="626">
        <v>44826</v>
      </c>
      <c r="J8433" s="632"/>
    </row>
    <row r="8434" spans="1:10" s="243" customFormat="1" ht="34.9">
      <c r="A8434" s="325" t="s">
        <v>7864</v>
      </c>
      <c r="B8434" s="336" t="s">
        <v>4588</v>
      </c>
      <c r="C8434" s="336" t="s">
        <v>4506</v>
      </c>
      <c r="D8434" s="336" t="s">
        <v>4507</v>
      </c>
      <c r="E8434" s="469">
        <v>40000</v>
      </c>
      <c r="F8434" s="376" t="s">
        <v>7549</v>
      </c>
      <c r="G8434" s="336" t="s">
        <v>4509</v>
      </c>
      <c r="H8434" s="626">
        <v>44736</v>
      </c>
      <c r="I8434" s="626">
        <v>44856</v>
      </c>
      <c r="J8434" s="632"/>
    </row>
    <row r="8435" spans="1:10" s="243" customFormat="1" ht="23.25">
      <c r="A8435" s="325" t="s">
        <v>7865</v>
      </c>
      <c r="B8435" s="336" t="s">
        <v>4588</v>
      </c>
      <c r="C8435" s="336" t="s">
        <v>4506</v>
      </c>
      <c r="D8435" s="336" t="s">
        <v>4507</v>
      </c>
      <c r="E8435" s="469">
        <v>30000</v>
      </c>
      <c r="F8435" s="376" t="s">
        <v>7866</v>
      </c>
      <c r="G8435" s="336" t="s">
        <v>4509</v>
      </c>
      <c r="H8435" s="626">
        <v>44749</v>
      </c>
      <c r="I8435" s="626">
        <v>44959</v>
      </c>
      <c r="J8435" s="632"/>
    </row>
    <row r="8436" spans="1:10" s="243" customFormat="1" ht="23.25">
      <c r="A8436" s="325" t="s">
        <v>7867</v>
      </c>
      <c r="B8436" s="336" t="s">
        <v>4588</v>
      </c>
      <c r="C8436" s="336" t="s">
        <v>4506</v>
      </c>
      <c r="D8436" s="336" t="s">
        <v>4507</v>
      </c>
      <c r="E8436" s="469">
        <v>28000</v>
      </c>
      <c r="F8436" s="376" t="s">
        <v>7868</v>
      </c>
      <c r="G8436" s="336" t="s">
        <v>4509</v>
      </c>
      <c r="H8436" s="626">
        <v>44744</v>
      </c>
      <c r="I8436" s="626">
        <v>44804</v>
      </c>
      <c r="J8436" s="632"/>
    </row>
    <row r="8437" spans="1:10" s="243" customFormat="1" ht="23.25">
      <c r="A8437" s="325" t="s">
        <v>7869</v>
      </c>
      <c r="B8437" s="336" t="s">
        <v>4588</v>
      </c>
      <c r="C8437" s="336" t="s">
        <v>4506</v>
      </c>
      <c r="D8437" s="336" t="s">
        <v>4507</v>
      </c>
      <c r="E8437" s="469">
        <v>27000</v>
      </c>
      <c r="F8437" s="376" t="s">
        <v>7870</v>
      </c>
      <c r="G8437" s="336" t="s">
        <v>4509</v>
      </c>
      <c r="H8437" s="626">
        <v>44736</v>
      </c>
      <c r="I8437" s="626">
        <v>44826</v>
      </c>
      <c r="J8437" s="632"/>
    </row>
    <row r="8438" spans="1:10" s="243" customFormat="1" ht="23.25">
      <c r="A8438" s="325" t="s">
        <v>7871</v>
      </c>
      <c r="B8438" s="336" t="s">
        <v>4588</v>
      </c>
      <c r="C8438" s="336" t="s">
        <v>4506</v>
      </c>
      <c r="D8438" s="336" t="s">
        <v>4507</v>
      </c>
      <c r="E8438" s="469">
        <v>22500</v>
      </c>
      <c r="F8438" s="376" t="s">
        <v>7872</v>
      </c>
      <c r="G8438" s="336" t="s">
        <v>4509</v>
      </c>
      <c r="H8438" s="626">
        <v>44736</v>
      </c>
      <c r="I8438" s="626">
        <v>44826</v>
      </c>
      <c r="J8438" s="632"/>
    </row>
    <row r="8439" spans="1:10" s="243" customFormat="1" ht="23.25">
      <c r="A8439" s="325" t="s">
        <v>7873</v>
      </c>
      <c r="B8439" s="336" t="s">
        <v>4588</v>
      </c>
      <c r="C8439" s="336" t="s">
        <v>4506</v>
      </c>
      <c r="D8439" s="336" t="s">
        <v>4507</v>
      </c>
      <c r="E8439" s="469">
        <v>25000</v>
      </c>
      <c r="F8439" s="376" t="s">
        <v>7874</v>
      </c>
      <c r="G8439" s="336" t="s">
        <v>4509</v>
      </c>
      <c r="H8439" s="626">
        <v>44748</v>
      </c>
      <c r="I8439" s="626">
        <v>44898</v>
      </c>
      <c r="J8439" s="632"/>
    </row>
    <row r="8440" spans="1:10" s="243" customFormat="1" ht="58.15">
      <c r="A8440" s="325" t="s">
        <v>7875</v>
      </c>
      <c r="B8440" s="336" t="s">
        <v>4588</v>
      </c>
      <c r="C8440" s="336" t="s">
        <v>4506</v>
      </c>
      <c r="D8440" s="336" t="s">
        <v>4507</v>
      </c>
      <c r="E8440" s="469">
        <v>35000</v>
      </c>
      <c r="F8440" s="376" t="s">
        <v>7876</v>
      </c>
      <c r="G8440" s="336" t="s">
        <v>4509</v>
      </c>
      <c r="H8440" s="626">
        <v>44744</v>
      </c>
      <c r="I8440" s="626">
        <v>44894</v>
      </c>
      <c r="J8440" s="632"/>
    </row>
    <row r="8441" spans="1:10" s="243" customFormat="1" ht="34.9">
      <c r="A8441" s="325" t="s">
        <v>7877</v>
      </c>
      <c r="B8441" s="336" t="s">
        <v>4588</v>
      </c>
      <c r="C8441" s="336" t="s">
        <v>4506</v>
      </c>
      <c r="D8441" s="336" t="s">
        <v>4507</v>
      </c>
      <c r="E8441" s="469">
        <v>39000</v>
      </c>
      <c r="F8441" s="376" t="s">
        <v>7878</v>
      </c>
      <c r="G8441" s="336" t="s">
        <v>4509</v>
      </c>
      <c r="H8441" s="626">
        <v>44748</v>
      </c>
      <c r="I8441" s="626">
        <v>44838</v>
      </c>
      <c r="J8441" s="632"/>
    </row>
    <row r="8442" spans="1:10" s="243" customFormat="1" ht="23.25">
      <c r="A8442" s="325" t="s">
        <v>7879</v>
      </c>
      <c r="B8442" s="336" t="s">
        <v>4588</v>
      </c>
      <c r="C8442" s="336" t="s">
        <v>4506</v>
      </c>
      <c r="D8442" s="336" t="s">
        <v>4507</v>
      </c>
      <c r="E8442" s="469">
        <v>33984</v>
      </c>
      <c r="F8442" s="376" t="s">
        <v>7880</v>
      </c>
      <c r="G8442" s="336" t="s">
        <v>4509</v>
      </c>
      <c r="H8442" s="626">
        <v>44749</v>
      </c>
      <c r="I8442" s="626">
        <v>44753</v>
      </c>
      <c r="J8442" s="632"/>
    </row>
    <row r="8443" spans="1:10" s="243" customFormat="1" ht="58.15">
      <c r="A8443" s="325" t="s">
        <v>7881</v>
      </c>
      <c r="B8443" s="336" t="s">
        <v>4588</v>
      </c>
      <c r="C8443" s="336" t="s">
        <v>4506</v>
      </c>
      <c r="D8443" s="336" t="s">
        <v>4507</v>
      </c>
      <c r="E8443" s="469">
        <v>28000</v>
      </c>
      <c r="F8443" s="376" t="s">
        <v>7882</v>
      </c>
      <c r="G8443" s="336" t="s">
        <v>4509</v>
      </c>
      <c r="H8443" s="626">
        <v>44741</v>
      </c>
      <c r="I8443" s="626">
        <v>44801</v>
      </c>
      <c r="J8443" s="632"/>
    </row>
    <row r="8444" spans="1:10" s="243" customFormat="1" ht="58.15">
      <c r="A8444" s="325" t="s">
        <v>7883</v>
      </c>
      <c r="B8444" s="336" t="s">
        <v>4588</v>
      </c>
      <c r="C8444" s="336" t="s">
        <v>4506</v>
      </c>
      <c r="D8444" s="336" t="s">
        <v>4507</v>
      </c>
      <c r="E8444" s="469">
        <v>28000</v>
      </c>
      <c r="F8444" s="376" t="s">
        <v>7884</v>
      </c>
      <c r="G8444" s="336" t="s">
        <v>4509</v>
      </c>
      <c r="H8444" s="626">
        <v>44741</v>
      </c>
      <c r="I8444" s="626">
        <v>44801</v>
      </c>
      <c r="J8444" s="632"/>
    </row>
    <row r="8445" spans="1:10" s="243" customFormat="1">
      <c r="A8445" s="325" t="s">
        <v>7885</v>
      </c>
      <c r="B8445" s="336" t="s">
        <v>4588</v>
      </c>
      <c r="C8445" s="336" t="s">
        <v>4506</v>
      </c>
      <c r="D8445" s="336" t="s">
        <v>4507</v>
      </c>
      <c r="E8445" s="469">
        <v>40000</v>
      </c>
      <c r="F8445" s="376" t="s">
        <v>7886</v>
      </c>
      <c r="G8445" s="336" t="s">
        <v>4509</v>
      </c>
      <c r="H8445" s="626">
        <v>44748</v>
      </c>
      <c r="I8445" s="626">
        <v>44868</v>
      </c>
      <c r="J8445" s="632"/>
    </row>
    <row r="8446" spans="1:10" s="243" customFormat="1" ht="23.25">
      <c r="A8446" s="325" t="s">
        <v>7887</v>
      </c>
      <c r="B8446" s="336" t="s">
        <v>4588</v>
      </c>
      <c r="C8446" s="336" t="s">
        <v>4506</v>
      </c>
      <c r="D8446" s="336" t="s">
        <v>4507</v>
      </c>
      <c r="E8446" s="469">
        <v>36000</v>
      </c>
      <c r="F8446" s="376" t="s">
        <v>7888</v>
      </c>
      <c r="G8446" s="336" t="s">
        <v>4509</v>
      </c>
      <c r="H8446" s="626">
        <v>44748</v>
      </c>
      <c r="I8446" s="626">
        <v>44838</v>
      </c>
      <c r="J8446" s="632"/>
    </row>
    <row r="8447" spans="1:10" s="243" customFormat="1">
      <c r="A8447" s="325" t="s">
        <v>7889</v>
      </c>
      <c r="B8447" s="336" t="s">
        <v>4588</v>
      </c>
      <c r="C8447" s="336" t="s">
        <v>4506</v>
      </c>
      <c r="D8447" s="336" t="s">
        <v>4507</v>
      </c>
      <c r="E8447" s="469">
        <v>40000</v>
      </c>
      <c r="F8447" s="376" t="s">
        <v>7890</v>
      </c>
      <c r="G8447" s="336" t="s">
        <v>4509</v>
      </c>
      <c r="H8447" s="626">
        <v>44750</v>
      </c>
      <c r="I8447" s="626">
        <v>44870</v>
      </c>
      <c r="J8447" s="632"/>
    </row>
    <row r="8448" spans="1:10" s="372" customFormat="1" ht="23.25">
      <c r="A8448" s="325" t="s">
        <v>15773</v>
      </c>
      <c r="B8448" s="336" t="s">
        <v>4588</v>
      </c>
      <c r="C8448" s="336" t="s">
        <v>4506</v>
      </c>
      <c r="D8448" s="336" t="s">
        <v>4507</v>
      </c>
      <c r="E8448" s="469">
        <v>41000</v>
      </c>
      <c r="F8448" s="376" t="s">
        <v>7891</v>
      </c>
      <c r="G8448" s="336" t="s">
        <v>4509</v>
      </c>
      <c r="H8448" s="626">
        <v>44754</v>
      </c>
      <c r="I8448" s="626">
        <v>44854</v>
      </c>
      <c r="J8448" s="632"/>
    </row>
    <row r="8449" spans="1:10" s="243" customFormat="1" ht="34.9">
      <c r="A8449" s="325" t="s">
        <v>7892</v>
      </c>
      <c r="B8449" s="336" t="s">
        <v>4588</v>
      </c>
      <c r="C8449" s="336" t="s">
        <v>4506</v>
      </c>
      <c r="D8449" s="336" t="s">
        <v>4507</v>
      </c>
      <c r="E8449" s="469">
        <v>39000</v>
      </c>
      <c r="F8449" s="376" t="s">
        <v>7618</v>
      </c>
      <c r="G8449" s="336" t="s">
        <v>4509</v>
      </c>
      <c r="H8449" s="626">
        <v>44750</v>
      </c>
      <c r="I8449" s="626">
        <v>44840</v>
      </c>
      <c r="J8449" s="632"/>
    </row>
    <row r="8450" spans="1:10" s="243" customFormat="1" ht="46.5">
      <c r="A8450" s="325" t="s">
        <v>7893</v>
      </c>
      <c r="B8450" s="336" t="s">
        <v>4588</v>
      </c>
      <c r="C8450" s="336" t="s">
        <v>4506</v>
      </c>
      <c r="D8450" s="336" t="s">
        <v>4507</v>
      </c>
      <c r="E8450" s="469">
        <v>28000</v>
      </c>
      <c r="F8450" s="376" t="s">
        <v>7894</v>
      </c>
      <c r="G8450" s="336" t="s">
        <v>4509</v>
      </c>
      <c r="H8450" s="626">
        <v>44744</v>
      </c>
      <c r="I8450" s="626">
        <v>44804</v>
      </c>
      <c r="J8450" s="632"/>
    </row>
    <row r="8451" spans="1:10" s="243" customFormat="1" ht="23.25">
      <c r="A8451" s="325" t="s">
        <v>7895</v>
      </c>
      <c r="B8451" s="336" t="s">
        <v>4588</v>
      </c>
      <c r="C8451" s="336" t="s">
        <v>4506</v>
      </c>
      <c r="D8451" s="336" t="s">
        <v>4507</v>
      </c>
      <c r="E8451" s="469">
        <v>19500</v>
      </c>
      <c r="F8451" s="376" t="s">
        <v>5118</v>
      </c>
      <c r="G8451" s="336" t="s">
        <v>4509</v>
      </c>
      <c r="H8451" s="626">
        <v>44776</v>
      </c>
      <c r="I8451" s="626">
        <v>44866</v>
      </c>
      <c r="J8451" s="632"/>
    </row>
    <row r="8452" spans="1:10" s="243" customFormat="1" ht="23.25">
      <c r="A8452" s="325" t="s">
        <v>7896</v>
      </c>
      <c r="B8452" s="336" t="s">
        <v>4588</v>
      </c>
      <c r="C8452" s="336" t="s">
        <v>4506</v>
      </c>
      <c r="D8452" s="336" t="s">
        <v>4507</v>
      </c>
      <c r="E8452" s="469">
        <v>40000</v>
      </c>
      <c r="F8452" s="376" t="s">
        <v>7632</v>
      </c>
      <c r="G8452" s="336" t="s">
        <v>4509</v>
      </c>
      <c r="H8452" s="626">
        <v>44774</v>
      </c>
      <c r="I8452" s="626">
        <v>44924</v>
      </c>
      <c r="J8452" s="632"/>
    </row>
    <row r="8453" spans="1:10" s="243" customFormat="1" ht="23.25">
      <c r="A8453" s="325" t="s">
        <v>7897</v>
      </c>
      <c r="B8453" s="336" t="s">
        <v>4588</v>
      </c>
      <c r="C8453" s="336" t="s">
        <v>4506</v>
      </c>
      <c r="D8453" s="336" t="s">
        <v>4507</v>
      </c>
      <c r="E8453" s="469">
        <v>25500</v>
      </c>
      <c r="F8453" s="376" t="s">
        <v>7699</v>
      </c>
      <c r="G8453" s="336" t="s">
        <v>4509</v>
      </c>
      <c r="H8453" s="626">
        <v>44768</v>
      </c>
      <c r="I8453" s="626">
        <v>44858</v>
      </c>
      <c r="J8453" s="632"/>
    </row>
    <row r="8454" spans="1:10" s="243" customFormat="1" ht="34.9">
      <c r="A8454" s="325" t="s">
        <v>7898</v>
      </c>
      <c r="B8454" s="336" t="s">
        <v>4588</v>
      </c>
      <c r="C8454" s="336" t="s">
        <v>4506</v>
      </c>
      <c r="D8454" s="336" t="s">
        <v>4507</v>
      </c>
      <c r="E8454" s="469">
        <v>30000</v>
      </c>
      <c r="F8454" s="376" t="s">
        <v>7899</v>
      </c>
      <c r="G8454" s="336" t="s">
        <v>4509</v>
      </c>
      <c r="H8454" s="626">
        <v>44762</v>
      </c>
      <c r="I8454" s="626">
        <v>44812</v>
      </c>
      <c r="J8454" s="632"/>
    </row>
    <row r="8455" spans="1:10" s="243" customFormat="1" ht="23.25">
      <c r="A8455" s="325" t="s">
        <v>7900</v>
      </c>
      <c r="B8455" s="336" t="s">
        <v>4588</v>
      </c>
      <c r="C8455" s="336" t="s">
        <v>4506</v>
      </c>
      <c r="D8455" s="336" t="s">
        <v>4507</v>
      </c>
      <c r="E8455" s="469">
        <v>36000</v>
      </c>
      <c r="F8455" s="376" t="s">
        <v>7683</v>
      </c>
      <c r="G8455" s="336" t="s">
        <v>4509</v>
      </c>
      <c r="H8455" s="626">
        <v>44749</v>
      </c>
      <c r="I8455" s="626">
        <v>44869</v>
      </c>
      <c r="J8455" s="632"/>
    </row>
    <row r="8456" spans="1:10" s="243" customFormat="1" ht="23.25">
      <c r="A8456" s="325" t="s">
        <v>7901</v>
      </c>
      <c r="B8456" s="336" t="s">
        <v>4588</v>
      </c>
      <c r="C8456" s="336" t="s">
        <v>4506</v>
      </c>
      <c r="D8456" s="336" t="s">
        <v>4507</v>
      </c>
      <c r="E8456" s="469">
        <v>25500</v>
      </c>
      <c r="F8456" s="376" t="s">
        <v>7691</v>
      </c>
      <c r="G8456" s="336" t="s">
        <v>4509</v>
      </c>
      <c r="H8456" s="626">
        <v>44776</v>
      </c>
      <c r="I8456" s="626">
        <v>44866</v>
      </c>
      <c r="J8456" s="632"/>
    </row>
    <row r="8457" spans="1:10" s="243" customFormat="1" ht="23.25">
      <c r="A8457" s="325" t="s">
        <v>7902</v>
      </c>
      <c r="B8457" s="336" t="s">
        <v>4588</v>
      </c>
      <c r="C8457" s="336" t="s">
        <v>4506</v>
      </c>
      <c r="D8457" s="336" t="s">
        <v>4507</v>
      </c>
      <c r="E8457" s="469">
        <v>40000</v>
      </c>
      <c r="F8457" s="376" t="s">
        <v>7903</v>
      </c>
      <c r="G8457" s="336" t="s">
        <v>4509</v>
      </c>
      <c r="H8457" s="626">
        <v>44761</v>
      </c>
      <c r="I8457" s="626">
        <v>44911</v>
      </c>
      <c r="J8457" s="632"/>
    </row>
    <row r="8458" spans="1:10" s="243" customFormat="1" ht="23.25">
      <c r="A8458" s="325" t="s">
        <v>7904</v>
      </c>
      <c r="B8458" s="336" t="s">
        <v>4588</v>
      </c>
      <c r="C8458" s="336" t="s">
        <v>4506</v>
      </c>
      <c r="D8458" s="336" t="s">
        <v>4507</v>
      </c>
      <c r="E8458" s="469">
        <v>25500</v>
      </c>
      <c r="F8458" s="376" t="s">
        <v>7637</v>
      </c>
      <c r="G8458" s="336" t="s">
        <v>4509</v>
      </c>
      <c r="H8458" s="626">
        <v>44764</v>
      </c>
      <c r="I8458" s="626">
        <v>44854</v>
      </c>
      <c r="J8458" s="632"/>
    </row>
    <row r="8459" spans="1:10" s="243" customFormat="1" ht="23.25">
      <c r="A8459" s="325" t="s">
        <v>7905</v>
      </c>
      <c r="B8459" s="336" t="s">
        <v>4588</v>
      </c>
      <c r="C8459" s="336" t="s">
        <v>4506</v>
      </c>
      <c r="D8459" s="336" t="s">
        <v>4507</v>
      </c>
      <c r="E8459" s="469">
        <v>21000</v>
      </c>
      <c r="F8459" s="376" t="s">
        <v>7639</v>
      </c>
      <c r="G8459" s="336" t="s">
        <v>4509</v>
      </c>
      <c r="H8459" s="626">
        <v>44768</v>
      </c>
      <c r="I8459" s="626">
        <v>44858</v>
      </c>
      <c r="J8459" s="632"/>
    </row>
    <row r="8460" spans="1:10" s="243" customFormat="1" ht="23.25">
      <c r="A8460" s="325" t="s">
        <v>7906</v>
      </c>
      <c r="B8460" s="336" t="s">
        <v>4588</v>
      </c>
      <c r="C8460" s="336" t="s">
        <v>4506</v>
      </c>
      <c r="D8460" s="336" t="s">
        <v>4507</v>
      </c>
      <c r="E8460" s="469">
        <v>36000</v>
      </c>
      <c r="F8460" s="376" t="s">
        <v>7907</v>
      </c>
      <c r="G8460" s="336" t="s">
        <v>4509</v>
      </c>
      <c r="H8460" s="626">
        <v>44760</v>
      </c>
      <c r="I8460" s="626">
        <v>44850</v>
      </c>
      <c r="J8460" s="632"/>
    </row>
    <row r="8461" spans="1:10" s="243" customFormat="1" ht="23.25">
      <c r="A8461" s="325" t="s">
        <v>7908</v>
      </c>
      <c r="B8461" s="336" t="s">
        <v>4588</v>
      </c>
      <c r="C8461" s="336" t="s">
        <v>4506</v>
      </c>
      <c r="D8461" s="336" t="s">
        <v>4507</v>
      </c>
      <c r="E8461" s="469">
        <v>32500</v>
      </c>
      <c r="F8461" s="376" t="s">
        <v>7653</v>
      </c>
      <c r="G8461" s="336" t="s">
        <v>4509</v>
      </c>
      <c r="H8461" s="626">
        <v>44769</v>
      </c>
      <c r="I8461" s="626">
        <v>44919</v>
      </c>
      <c r="J8461" s="632"/>
    </row>
    <row r="8462" spans="1:10" s="243" customFormat="1">
      <c r="A8462" s="325" t="s">
        <v>7909</v>
      </c>
      <c r="B8462" s="336" t="s">
        <v>4588</v>
      </c>
      <c r="C8462" s="336" t="s">
        <v>4506</v>
      </c>
      <c r="D8462" s="336" t="s">
        <v>4507</v>
      </c>
      <c r="E8462" s="469">
        <v>27000</v>
      </c>
      <c r="F8462" s="376" t="s">
        <v>7910</v>
      </c>
      <c r="G8462" s="336" t="s">
        <v>4509</v>
      </c>
      <c r="H8462" s="626">
        <v>44755</v>
      </c>
      <c r="I8462" s="626">
        <v>44845</v>
      </c>
      <c r="J8462" s="632"/>
    </row>
    <row r="8463" spans="1:10" s="243" customFormat="1" ht="23.25">
      <c r="A8463" s="325" t="s">
        <v>7911</v>
      </c>
      <c r="B8463" s="336" t="s">
        <v>4588</v>
      </c>
      <c r="C8463" s="336" t="s">
        <v>4506</v>
      </c>
      <c r="D8463" s="336" t="s">
        <v>4507</v>
      </c>
      <c r="E8463" s="469">
        <v>26000</v>
      </c>
      <c r="F8463" s="376" t="s">
        <v>5214</v>
      </c>
      <c r="G8463" s="336" t="s">
        <v>4509</v>
      </c>
      <c r="H8463" s="626">
        <v>44767</v>
      </c>
      <c r="I8463" s="626">
        <v>44827</v>
      </c>
      <c r="J8463" s="632"/>
    </row>
    <row r="8464" spans="1:10" s="243" customFormat="1" ht="34.9">
      <c r="A8464" s="325" t="s">
        <v>7912</v>
      </c>
      <c r="B8464" s="336" t="s">
        <v>4588</v>
      </c>
      <c r="C8464" s="336" t="s">
        <v>4506</v>
      </c>
      <c r="D8464" s="336" t="s">
        <v>4507</v>
      </c>
      <c r="E8464" s="469">
        <v>20000</v>
      </c>
      <c r="F8464" s="376" t="s">
        <v>7913</v>
      </c>
      <c r="G8464" s="336" t="s">
        <v>4509</v>
      </c>
      <c r="H8464" s="626">
        <v>44774</v>
      </c>
      <c r="I8464" s="626">
        <v>44864</v>
      </c>
      <c r="J8464" s="632"/>
    </row>
    <row r="8465" spans="1:10" s="243" customFormat="1" ht="23.25">
      <c r="A8465" s="325" t="s">
        <v>7730</v>
      </c>
      <c r="B8465" s="336" t="s">
        <v>4588</v>
      </c>
      <c r="C8465" s="336" t="s">
        <v>4506</v>
      </c>
      <c r="D8465" s="336" t="s">
        <v>4507</v>
      </c>
      <c r="E8465" s="469">
        <v>19500</v>
      </c>
      <c r="F8465" s="376" t="s">
        <v>5080</v>
      </c>
      <c r="G8465" s="336" t="s">
        <v>4509</v>
      </c>
      <c r="H8465" s="626">
        <v>44774</v>
      </c>
      <c r="I8465" s="626">
        <v>44864</v>
      </c>
      <c r="J8465" s="632"/>
    </row>
    <row r="8466" spans="1:10" s="243" customFormat="1" ht="23.25">
      <c r="A8466" s="325" t="s">
        <v>7914</v>
      </c>
      <c r="B8466" s="336" t="s">
        <v>4588</v>
      </c>
      <c r="C8466" s="336" t="s">
        <v>4506</v>
      </c>
      <c r="D8466" s="336" t="s">
        <v>4507</v>
      </c>
      <c r="E8466" s="469">
        <v>30000</v>
      </c>
      <c r="F8466" s="376" t="s">
        <v>7657</v>
      </c>
      <c r="G8466" s="336" t="s">
        <v>4509</v>
      </c>
      <c r="H8466" s="626">
        <v>44769</v>
      </c>
      <c r="I8466" s="626">
        <v>44919</v>
      </c>
      <c r="J8466" s="632"/>
    </row>
    <row r="8467" spans="1:10" s="243" customFormat="1" ht="34.9">
      <c r="A8467" s="325" t="s">
        <v>7915</v>
      </c>
      <c r="B8467" s="336" t="s">
        <v>4588</v>
      </c>
      <c r="C8467" s="336" t="s">
        <v>4506</v>
      </c>
      <c r="D8467" s="336" t="s">
        <v>4507</v>
      </c>
      <c r="E8467" s="469">
        <v>22000</v>
      </c>
      <c r="F8467" s="376" t="s">
        <v>7916</v>
      </c>
      <c r="G8467" s="336" t="s">
        <v>4509</v>
      </c>
      <c r="H8467" s="626">
        <v>44777</v>
      </c>
      <c r="I8467" s="626">
        <v>44897</v>
      </c>
      <c r="J8467" s="632"/>
    </row>
    <row r="8468" spans="1:10" s="243" customFormat="1" ht="23.25">
      <c r="A8468" s="325" t="s">
        <v>7917</v>
      </c>
      <c r="B8468" s="336" t="s">
        <v>4588</v>
      </c>
      <c r="C8468" s="336" t="s">
        <v>4506</v>
      </c>
      <c r="D8468" s="336" t="s">
        <v>4507</v>
      </c>
      <c r="E8468" s="469">
        <v>28000</v>
      </c>
      <c r="F8468" s="376" t="s">
        <v>7918</v>
      </c>
      <c r="G8468" s="336" t="s">
        <v>4509</v>
      </c>
      <c r="H8468" s="626">
        <v>44767</v>
      </c>
      <c r="I8468" s="626">
        <v>44857</v>
      </c>
      <c r="J8468" s="632"/>
    </row>
    <row r="8469" spans="1:10" s="243" customFormat="1" ht="34.9">
      <c r="A8469" s="325" t="s">
        <v>7919</v>
      </c>
      <c r="B8469" s="336" t="s">
        <v>4588</v>
      </c>
      <c r="C8469" s="336" t="s">
        <v>4506</v>
      </c>
      <c r="D8469" s="336" t="s">
        <v>4507</v>
      </c>
      <c r="E8469" s="469">
        <v>19500</v>
      </c>
      <c r="F8469" s="376" t="s">
        <v>7502</v>
      </c>
      <c r="G8469" s="336" t="s">
        <v>4509</v>
      </c>
      <c r="H8469" s="626">
        <v>44775</v>
      </c>
      <c r="I8469" s="626">
        <v>44865</v>
      </c>
      <c r="J8469" s="632"/>
    </row>
    <row r="8470" spans="1:10" s="243" customFormat="1" ht="23.25">
      <c r="A8470" s="325" t="s">
        <v>7920</v>
      </c>
      <c r="B8470" s="336" t="s">
        <v>4588</v>
      </c>
      <c r="C8470" s="336" t="s">
        <v>4506</v>
      </c>
      <c r="D8470" s="336" t="s">
        <v>4507</v>
      </c>
      <c r="E8470" s="469">
        <v>35000</v>
      </c>
      <c r="F8470" s="376" t="s">
        <v>7921</v>
      </c>
      <c r="G8470" s="336" t="s">
        <v>4509</v>
      </c>
      <c r="H8470" s="626">
        <v>44776</v>
      </c>
      <c r="I8470" s="626">
        <v>44926</v>
      </c>
      <c r="J8470" s="632"/>
    </row>
    <row r="8471" spans="1:10" s="243" customFormat="1" ht="23.25">
      <c r="A8471" s="325" t="s">
        <v>7922</v>
      </c>
      <c r="B8471" s="336" t="s">
        <v>4588</v>
      </c>
      <c r="C8471" s="336" t="s">
        <v>4506</v>
      </c>
      <c r="D8471" s="336" t="s">
        <v>4507</v>
      </c>
      <c r="E8471" s="469">
        <v>32000</v>
      </c>
      <c r="F8471" s="376" t="s">
        <v>5130</v>
      </c>
      <c r="G8471" s="336" t="s">
        <v>4509</v>
      </c>
      <c r="H8471" s="626">
        <v>44776</v>
      </c>
      <c r="I8471" s="626">
        <v>44901</v>
      </c>
      <c r="J8471" s="632"/>
    </row>
    <row r="8472" spans="1:10" s="243" customFormat="1" ht="34.9">
      <c r="A8472" s="325" t="s">
        <v>7923</v>
      </c>
      <c r="B8472" s="336" t="s">
        <v>4588</v>
      </c>
      <c r="C8472" s="336" t="s">
        <v>4506</v>
      </c>
      <c r="D8472" s="336" t="s">
        <v>4507</v>
      </c>
      <c r="E8472" s="469">
        <v>39000</v>
      </c>
      <c r="F8472" s="376" t="s">
        <v>7729</v>
      </c>
      <c r="G8472" s="336" t="s">
        <v>4509</v>
      </c>
      <c r="H8472" s="626">
        <v>44769</v>
      </c>
      <c r="I8472" s="626">
        <v>44859</v>
      </c>
      <c r="J8472" s="632"/>
    </row>
    <row r="8473" spans="1:10" s="243" customFormat="1" ht="23.25">
      <c r="A8473" s="325" t="s">
        <v>7924</v>
      </c>
      <c r="B8473" s="336" t="s">
        <v>4588</v>
      </c>
      <c r="C8473" s="336" t="s">
        <v>4506</v>
      </c>
      <c r="D8473" s="336" t="s">
        <v>4507</v>
      </c>
      <c r="E8473" s="469">
        <v>21000</v>
      </c>
      <c r="F8473" s="376" t="s">
        <v>7635</v>
      </c>
      <c r="G8473" s="336" t="s">
        <v>4509</v>
      </c>
      <c r="H8473" s="626">
        <v>44774</v>
      </c>
      <c r="I8473" s="626">
        <v>44864</v>
      </c>
      <c r="J8473" s="632"/>
    </row>
    <row r="8474" spans="1:10" s="243" customFormat="1" ht="23.25">
      <c r="A8474" s="325" t="s">
        <v>7925</v>
      </c>
      <c r="B8474" s="336" t="s">
        <v>4588</v>
      </c>
      <c r="C8474" s="336" t="s">
        <v>4506</v>
      </c>
      <c r="D8474" s="336" t="s">
        <v>4507</v>
      </c>
      <c r="E8474" s="469">
        <v>28000</v>
      </c>
      <c r="F8474" s="376" t="s">
        <v>7926</v>
      </c>
      <c r="G8474" s="336" t="s">
        <v>4509</v>
      </c>
      <c r="H8474" s="626">
        <v>44778</v>
      </c>
      <c r="I8474" s="626">
        <v>44898</v>
      </c>
      <c r="J8474" s="632"/>
    </row>
    <row r="8475" spans="1:10" s="243" customFormat="1" ht="23.25">
      <c r="A8475" s="325" t="s">
        <v>7927</v>
      </c>
      <c r="B8475" s="336" t="s">
        <v>4588</v>
      </c>
      <c r="C8475" s="336" t="s">
        <v>4506</v>
      </c>
      <c r="D8475" s="336" t="s">
        <v>4507</v>
      </c>
      <c r="E8475" s="469">
        <v>30000</v>
      </c>
      <c r="F8475" s="376" t="s">
        <v>7928</v>
      </c>
      <c r="G8475" s="336" t="s">
        <v>4509</v>
      </c>
      <c r="H8475" s="626">
        <v>44769</v>
      </c>
      <c r="I8475" s="626">
        <v>44919</v>
      </c>
      <c r="J8475" s="632"/>
    </row>
    <row r="8476" spans="1:10" s="243" customFormat="1" ht="23.25">
      <c r="A8476" s="325" t="s">
        <v>7929</v>
      </c>
      <c r="B8476" s="336" t="s">
        <v>4588</v>
      </c>
      <c r="C8476" s="336" t="s">
        <v>4506</v>
      </c>
      <c r="D8476" s="336" t="s">
        <v>4507</v>
      </c>
      <c r="E8476" s="469">
        <v>35000</v>
      </c>
      <c r="F8476" s="376" t="s">
        <v>7930</v>
      </c>
      <c r="G8476" s="336" t="s">
        <v>4509</v>
      </c>
      <c r="H8476" s="626">
        <v>44769</v>
      </c>
      <c r="I8476" s="626">
        <v>44919</v>
      </c>
      <c r="J8476" s="632"/>
    </row>
    <row r="8477" spans="1:10" s="243" customFormat="1" ht="23.25">
      <c r="A8477" s="325" t="s">
        <v>7931</v>
      </c>
      <c r="B8477" s="336" t="s">
        <v>4588</v>
      </c>
      <c r="C8477" s="336" t="s">
        <v>4506</v>
      </c>
      <c r="D8477" s="336" t="s">
        <v>4507</v>
      </c>
      <c r="E8477" s="469">
        <v>39000</v>
      </c>
      <c r="F8477" s="376" t="s">
        <v>7932</v>
      </c>
      <c r="G8477" s="336" t="s">
        <v>4509</v>
      </c>
      <c r="H8477" s="626">
        <v>44778</v>
      </c>
      <c r="I8477" s="626">
        <v>44868</v>
      </c>
      <c r="J8477" s="632"/>
    </row>
    <row r="8478" spans="1:10" s="243" customFormat="1" ht="23.25">
      <c r="A8478" s="325" t="s">
        <v>7933</v>
      </c>
      <c r="B8478" s="336" t="s">
        <v>4588</v>
      </c>
      <c r="C8478" s="336" t="s">
        <v>4506</v>
      </c>
      <c r="D8478" s="336" t="s">
        <v>4507</v>
      </c>
      <c r="E8478" s="469">
        <v>36000</v>
      </c>
      <c r="F8478" s="376" t="s">
        <v>7934</v>
      </c>
      <c r="G8478" s="336" t="s">
        <v>4509</v>
      </c>
      <c r="H8478" s="626">
        <v>44784</v>
      </c>
      <c r="I8478" s="626">
        <v>44874</v>
      </c>
      <c r="J8478" s="632"/>
    </row>
    <row r="8479" spans="1:10" s="243" customFormat="1" ht="23.25">
      <c r="A8479" s="325" t="s">
        <v>7935</v>
      </c>
      <c r="B8479" s="336" t="s">
        <v>4588</v>
      </c>
      <c r="C8479" s="336" t="s">
        <v>4506</v>
      </c>
      <c r="D8479" s="336" t="s">
        <v>4507</v>
      </c>
      <c r="E8479" s="469">
        <v>40000</v>
      </c>
      <c r="F8479" s="376" t="s">
        <v>7936</v>
      </c>
      <c r="G8479" s="336" t="s">
        <v>4509</v>
      </c>
      <c r="H8479" s="626">
        <v>44782</v>
      </c>
      <c r="I8479" s="626">
        <v>44902</v>
      </c>
      <c r="J8479" s="632"/>
    </row>
    <row r="8480" spans="1:10" s="243" customFormat="1" ht="23.25">
      <c r="A8480" s="325" t="s">
        <v>7937</v>
      </c>
      <c r="B8480" s="336" t="s">
        <v>4588</v>
      </c>
      <c r="C8480" s="336" t="s">
        <v>4506</v>
      </c>
      <c r="D8480" s="336" t="s">
        <v>4507</v>
      </c>
      <c r="E8480" s="469">
        <v>24000</v>
      </c>
      <c r="F8480" s="376" t="s">
        <v>7938</v>
      </c>
      <c r="G8480" s="336" t="s">
        <v>4509</v>
      </c>
      <c r="H8480" s="626">
        <v>44790</v>
      </c>
      <c r="I8480" s="626">
        <v>44880</v>
      </c>
      <c r="J8480" s="632"/>
    </row>
    <row r="8481" spans="1:10" s="243" customFormat="1" ht="34.9">
      <c r="A8481" s="325" t="s">
        <v>7939</v>
      </c>
      <c r="B8481" s="336" t="s">
        <v>4588</v>
      </c>
      <c r="C8481" s="336" t="s">
        <v>4506</v>
      </c>
      <c r="D8481" s="336" t="s">
        <v>4507</v>
      </c>
      <c r="E8481" s="469">
        <v>30000</v>
      </c>
      <c r="F8481" s="376" t="s">
        <v>7940</v>
      </c>
      <c r="G8481" s="336" t="s">
        <v>4509</v>
      </c>
      <c r="H8481" s="626">
        <v>44783</v>
      </c>
      <c r="I8481" s="626">
        <v>44858</v>
      </c>
      <c r="J8481" s="632"/>
    </row>
    <row r="8482" spans="1:10" s="243" customFormat="1" ht="34.9">
      <c r="A8482" s="325" t="s">
        <v>7941</v>
      </c>
      <c r="B8482" s="336" t="s">
        <v>4588</v>
      </c>
      <c r="C8482" s="336" t="s">
        <v>4506</v>
      </c>
      <c r="D8482" s="336" t="s">
        <v>4507</v>
      </c>
      <c r="E8482" s="469">
        <v>25200</v>
      </c>
      <c r="F8482" s="376" t="s">
        <v>5167</v>
      </c>
      <c r="G8482" s="336" t="s">
        <v>4509</v>
      </c>
      <c r="H8482" s="626">
        <v>44785</v>
      </c>
      <c r="I8482" s="626">
        <v>45150</v>
      </c>
      <c r="J8482" s="632"/>
    </row>
    <row r="8483" spans="1:10" s="243" customFormat="1" ht="23.25">
      <c r="A8483" s="325" t="s">
        <v>7942</v>
      </c>
      <c r="B8483" s="336" t="s">
        <v>4588</v>
      </c>
      <c r="C8483" s="336" t="s">
        <v>4506</v>
      </c>
      <c r="D8483" s="336" t="s">
        <v>4507</v>
      </c>
      <c r="E8483" s="469">
        <v>39000</v>
      </c>
      <c r="F8483" s="376" t="s">
        <v>7943</v>
      </c>
      <c r="G8483" s="336" t="s">
        <v>4509</v>
      </c>
      <c r="H8483" s="626">
        <v>44797</v>
      </c>
      <c r="I8483" s="626">
        <v>44837</v>
      </c>
      <c r="J8483" s="632"/>
    </row>
    <row r="8484" spans="1:10" s="243" customFormat="1" ht="23.25">
      <c r="A8484" s="325" t="s">
        <v>7944</v>
      </c>
      <c r="B8484" s="336" t="s">
        <v>4588</v>
      </c>
      <c r="C8484" s="336" t="s">
        <v>4506</v>
      </c>
      <c r="D8484" s="336" t="s">
        <v>4507</v>
      </c>
      <c r="E8484" s="469">
        <v>40000</v>
      </c>
      <c r="F8484" s="376" t="s">
        <v>7945</v>
      </c>
      <c r="G8484" s="336" t="s">
        <v>4509</v>
      </c>
      <c r="H8484" s="626">
        <v>44804</v>
      </c>
      <c r="I8484" s="626">
        <v>44924</v>
      </c>
      <c r="J8484" s="632"/>
    </row>
    <row r="8485" spans="1:10" s="243" customFormat="1" ht="23.25">
      <c r="A8485" s="325" t="s">
        <v>7946</v>
      </c>
      <c r="B8485" s="336" t="s">
        <v>4588</v>
      </c>
      <c r="C8485" s="336" t="s">
        <v>4506</v>
      </c>
      <c r="D8485" s="336" t="s">
        <v>4507</v>
      </c>
      <c r="E8485" s="469">
        <v>40000</v>
      </c>
      <c r="F8485" s="376" t="s">
        <v>7947</v>
      </c>
      <c r="G8485" s="336" t="s">
        <v>4509</v>
      </c>
      <c r="H8485" s="626">
        <v>44798</v>
      </c>
      <c r="I8485" s="626">
        <v>44848</v>
      </c>
      <c r="J8485" s="632"/>
    </row>
    <row r="8486" spans="1:10" s="243" customFormat="1" ht="23.25">
      <c r="A8486" s="325" t="s">
        <v>7948</v>
      </c>
      <c r="B8486" s="336" t="s">
        <v>4588</v>
      </c>
      <c r="C8486" s="336" t="s">
        <v>4506</v>
      </c>
      <c r="D8486" s="336" t="s">
        <v>4507</v>
      </c>
      <c r="E8486" s="469">
        <v>40000</v>
      </c>
      <c r="F8486" s="376" t="s">
        <v>7667</v>
      </c>
      <c r="G8486" s="336" t="s">
        <v>4509</v>
      </c>
      <c r="H8486" s="626">
        <v>44783</v>
      </c>
      <c r="I8486" s="626">
        <v>44903</v>
      </c>
      <c r="J8486" s="632"/>
    </row>
    <row r="8487" spans="1:10" s="243" customFormat="1" ht="23.25">
      <c r="A8487" s="325" t="s">
        <v>7949</v>
      </c>
      <c r="B8487" s="336" t="s">
        <v>4588</v>
      </c>
      <c r="C8487" s="336" t="s">
        <v>4506</v>
      </c>
      <c r="D8487" s="336" t="s">
        <v>4507</v>
      </c>
      <c r="E8487" s="469">
        <v>39000</v>
      </c>
      <c r="F8487" s="376" t="s">
        <v>37992</v>
      </c>
      <c r="G8487" s="336" t="s">
        <v>1795</v>
      </c>
      <c r="H8487" s="626" t="s">
        <v>37992</v>
      </c>
      <c r="I8487" s="626" t="s">
        <v>37992</v>
      </c>
      <c r="J8487" s="339" t="s">
        <v>7950</v>
      </c>
    </row>
    <row r="8488" spans="1:10" s="243" customFormat="1" ht="34.9">
      <c r="A8488" s="325" t="s">
        <v>7951</v>
      </c>
      <c r="B8488" s="336" t="s">
        <v>4588</v>
      </c>
      <c r="C8488" s="336" t="s">
        <v>4506</v>
      </c>
      <c r="D8488" s="336" t="s">
        <v>4507</v>
      </c>
      <c r="E8488" s="469">
        <v>30000</v>
      </c>
      <c r="F8488" s="376" t="s">
        <v>37992</v>
      </c>
      <c r="G8488" s="336" t="s">
        <v>1795</v>
      </c>
      <c r="H8488" s="626" t="s">
        <v>37992</v>
      </c>
      <c r="I8488" s="626" t="s">
        <v>37992</v>
      </c>
      <c r="J8488" s="339" t="s">
        <v>7950</v>
      </c>
    </row>
    <row r="8489" spans="1:10" s="243" customFormat="1" ht="23.25">
      <c r="A8489" s="325" t="s">
        <v>7952</v>
      </c>
      <c r="B8489" s="336" t="s">
        <v>4588</v>
      </c>
      <c r="C8489" s="336" t="s">
        <v>4506</v>
      </c>
      <c r="D8489" s="336" t="s">
        <v>4507</v>
      </c>
      <c r="E8489" s="469">
        <v>32500</v>
      </c>
      <c r="F8489" s="376" t="s">
        <v>37992</v>
      </c>
      <c r="G8489" s="336" t="s">
        <v>1795</v>
      </c>
      <c r="H8489" s="626" t="s">
        <v>37992</v>
      </c>
      <c r="I8489" s="626" t="s">
        <v>37992</v>
      </c>
      <c r="J8489" s="339" t="s">
        <v>7950</v>
      </c>
    </row>
    <row r="8490" spans="1:10" s="243" customFormat="1" ht="34.9">
      <c r="A8490" s="325" t="s">
        <v>7953</v>
      </c>
      <c r="B8490" s="336" t="s">
        <v>4588</v>
      </c>
      <c r="C8490" s="336" t="s">
        <v>4506</v>
      </c>
      <c r="D8490" s="336" t="s">
        <v>4507</v>
      </c>
      <c r="E8490" s="469">
        <v>30000</v>
      </c>
      <c r="F8490" s="376" t="s">
        <v>37992</v>
      </c>
      <c r="G8490" s="336" t="s">
        <v>1795</v>
      </c>
      <c r="H8490" s="626" t="s">
        <v>37992</v>
      </c>
      <c r="I8490" s="626" t="s">
        <v>37992</v>
      </c>
      <c r="J8490" s="339" t="s">
        <v>7950</v>
      </c>
    </row>
    <row r="8491" spans="1:10" s="243" customFormat="1" ht="34.9">
      <c r="A8491" s="325" t="s">
        <v>7954</v>
      </c>
      <c r="B8491" s="336" t="s">
        <v>4588</v>
      </c>
      <c r="C8491" s="336" t="s">
        <v>4506</v>
      </c>
      <c r="D8491" s="336" t="s">
        <v>4507</v>
      </c>
      <c r="E8491" s="469">
        <v>30000</v>
      </c>
      <c r="F8491" s="376" t="s">
        <v>37992</v>
      </c>
      <c r="G8491" s="336" t="s">
        <v>1795</v>
      </c>
      <c r="H8491" s="626" t="s">
        <v>37992</v>
      </c>
      <c r="I8491" s="626" t="s">
        <v>37992</v>
      </c>
      <c r="J8491" s="339" t="s">
        <v>7950</v>
      </c>
    </row>
    <row r="8492" spans="1:10" s="243" customFormat="1">
      <c r="A8492" s="325" t="s">
        <v>7955</v>
      </c>
      <c r="B8492" s="336" t="s">
        <v>4588</v>
      </c>
      <c r="C8492" s="336" t="s">
        <v>4506</v>
      </c>
      <c r="D8492" s="336" t="s">
        <v>4507</v>
      </c>
      <c r="E8492" s="469">
        <v>36000</v>
      </c>
      <c r="F8492" s="376" t="s">
        <v>37992</v>
      </c>
      <c r="G8492" s="336" t="s">
        <v>1795</v>
      </c>
      <c r="H8492" s="626" t="s">
        <v>37992</v>
      </c>
      <c r="I8492" s="626" t="s">
        <v>37992</v>
      </c>
      <c r="J8492" s="339" t="s">
        <v>7950</v>
      </c>
    </row>
    <row r="8493" spans="1:10" s="243" customFormat="1" ht="34.9">
      <c r="A8493" s="325" t="s">
        <v>7956</v>
      </c>
      <c r="B8493" s="336" t="s">
        <v>4588</v>
      </c>
      <c r="C8493" s="336" t="s">
        <v>4506</v>
      </c>
      <c r="D8493" s="336" t="s">
        <v>4507</v>
      </c>
      <c r="E8493" s="469">
        <v>30000</v>
      </c>
      <c r="F8493" s="376" t="s">
        <v>37992</v>
      </c>
      <c r="G8493" s="336" t="s">
        <v>1769</v>
      </c>
      <c r="H8493" s="626" t="s">
        <v>37992</v>
      </c>
      <c r="I8493" s="626" t="s">
        <v>37992</v>
      </c>
      <c r="J8493" s="632"/>
    </row>
    <row r="8494" spans="1:10" s="243" customFormat="1" ht="23.25">
      <c r="A8494" s="325" t="s">
        <v>7957</v>
      </c>
      <c r="B8494" s="336" t="s">
        <v>4588</v>
      </c>
      <c r="C8494" s="336" t="s">
        <v>4506</v>
      </c>
      <c r="D8494" s="336" t="s">
        <v>4507</v>
      </c>
      <c r="E8494" s="469">
        <v>30000</v>
      </c>
      <c r="F8494" s="376" t="s">
        <v>37992</v>
      </c>
      <c r="G8494" s="336" t="s">
        <v>1769</v>
      </c>
      <c r="H8494" s="626" t="s">
        <v>37992</v>
      </c>
      <c r="I8494" s="626" t="s">
        <v>37992</v>
      </c>
      <c r="J8494" s="632"/>
    </row>
    <row r="8495" spans="1:10" s="243" customFormat="1" ht="46.5">
      <c r="A8495" s="325" t="s">
        <v>7958</v>
      </c>
      <c r="B8495" s="336" t="s">
        <v>4588</v>
      </c>
      <c r="C8495" s="336" t="s">
        <v>4506</v>
      </c>
      <c r="D8495" s="336" t="s">
        <v>4507</v>
      </c>
      <c r="E8495" s="469">
        <v>28000</v>
      </c>
      <c r="F8495" s="376" t="s">
        <v>37992</v>
      </c>
      <c r="G8495" s="336" t="s">
        <v>1769</v>
      </c>
      <c r="H8495" s="626" t="s">
        <v>37992</v>
      </c>
      <c r="I8495" s="626" t="s">
        <v>37992</v>
      </c>
      <c r="J8495" s="632"/>
    </row>
    <row r="8496" spans="1:10" s="243" customFormat="1" ht="23.25">
      <c r="A8496" s="325" t="s">
        <v>7959</v>
      </c>
      <c r="B8496" s="336" t="s">
        <v>4588</v>
      </c>
      <c r="C8496" s="336" t="s">
        <v>4506</v>
      </c>
      <c r="D8496" s="336" t="s">
        <v>4507</v>
      </c>
      <c r="E8496" s="469">
        <v>28000</v>
      </c>
      <c r="F8496" s="376" t="s">
        <v>37992</v>
      </c>
      <c r="G8496" s="336" t="s">
        <v>7960</v>
      </c>
      <c r="H8496" s="626" t="s">
        <v>37992</v>
      </c>
      <c r="I8496" s="626" t="s">
        <v>37992</v>
      </c>
      <c r="J8496" s="632"/>
    </row>
    <row r="8497" spans="1:10" s="243" customFormat="1" ht="23.25">
      <c r="A8497" s="325" t="s">
        <v>7961</v>
      </c>
      <c r="B8497" s="336" t="s">
        <v>4588</v>
      </c>
      <c r="C8497" s="336" t="s">
        <v>4506</v>
      </c>
      <c r="D8497" s="336" t="s">
        <v>4507</v>
      </c>
      <c r="E8497" s="469">
        <v>32320.2</v>
      </c>
      <c r="F8497" s="376" t="s">
        <v>37992</v>
      </c>
      <c r="G8497" s="336" t="s">
        <v>7960</v>
      </c>
      <c r="H8497" s="626" t="s">
        <v>37992</v>
      </c>
      <c r="I8497" s="626" t="s">
        <v>37992</v>
      </c>
      <c r="J8497" s="632"/>
    </row>
    <row r="8498" spans="1:10" s="243" customFormat="1" ht="23.25">
      <c r="A8498" s="325" t="s">
        <v>7962</v>
      </c>
      <c r="B8498" s="336" t="s">
        <v>4588</v>
      </c>
      <c r="C8498" s="336" t="s">
        <v>4506</v>
      </c>
      <c r="D8498" s="336" t="s">
        <v>4507</v>
      </c>
      <c r="E8498" s="469">
        <v>24000</v>
      </c>
      <c r="F8498" s="376" t="s">
        <v>37992</v>
      </c>
      <c r="G8498" s="336" t="s">
        <v>7960</v>
      </c>
      <c r="H8498" s="626" t="s">
        <v>37992</v>
      </c>
      <c r="I8498" s="626" t="s">
        <v>37992</v>
      </c>
      <c r="J8498" s="632"/>
    </row>
    <row r="8499" spans="1:10" s="243" customFormat="1" ht="23.25">
      <c r="A8499" s="325" t="s">
        <v>7963</v>
      </c>
      <c r="B8499" s="336" t="s">
        <v>4588</v>
      </c>
      <c r="C8499" s="336" t="s">
        <v>4506</v>
      </c>
      <c r="D8499" s="336" t="s">
        <v>4507</v>
      </c>
      <c r="E8499" s="469">
        <v>36972.35</v>
      </c>
      <c r="F8499" s="376" t="s">
        <v>37992</v>
      </c>
      <c r="G8499" s="336" t="s">
        <v>7960</v>
      </c>
      <c r="H8499" s="626" t="s">
        <v>37992</v>
      </c>
      <c r="I8499" s="626" t="s">
        <v>37992</v>
      </c>
      <c r="J8499" s="632"/>
    </row>
    <row r="8500" spans="1:10" s="243" customFormat="1" ht="23.25">
      <c r="A8500" s="325" t="s">
        <v>7964</v>
      </c>
      <c r="B8500" s="336" t="s">
        <v>4588</v>
      </c>
      <c r="C8500" s="336" t="s">
        <v>4506</v>
      </c>
      <c r="D8500" s="336" t="s">
        <v>4507</v>
      </c>
      <c r="E8500" s="469">
        <v>33000</v>
      </c>
      <c r="F8500" s="376" t="s">
        <v>37992</v>
      </c>
      <c r="G8500" s="336" t="s">
        <v>7960</v>
      </c>
      <c r="H8500" s="626" t="s">
        <v>37992</v>
      </c>
      <c r="I8500" s="626" t="s">
        <v>37992</v>
      </c>
      <c r="J8500" s="632"/>
    </row>
    <row r="8501" spans="1:10" s="243" customFormat="1" ht="23.25">
      <c r="A8501" s="325" t="s">
        <v>7965</v>
      </c>
      <c r="B8501" s="336" t="s">
        <v>4588</v>
      </c>
      <c r="C8501" s="336" t="s">
        <v>4506</v>
      </c>
      <c r="D8501" s="336" t="s">
        <v>4507</v>
      </c>
      <c r="E8501" s="469">
        <v>39000</v>
      </c>
      <c r="F8501" s="376" t="s">
        <v>37992</v>
      </c>
      <c r="G8501" s="336" t="s">
        <v>7960</v>
      </c>
      <c r="H8501" s="626" t="s">
        <v>37992</v>
      </c>
      <c r="I8501" s="626" t="s">
        <v>37992</v>
      </c>
      <c r="J8501" s="632"/>
    </row>
    <row r="8502" spans="1:10" s="243" customFormat="1" ht="23.25">
      <c r="A8502" s="325" t="s">
        <v>7966</v>
      </c>
      <c r="B8502" s="336" t="s">
        <v>4588</v>
      </c>
      <c r="C8502" s="336" t="s">
        <v>4506</v>
      </c>
      <c r="D8502" s="336" t="s">
        <v>4507</v>
      </c>
      <c r="E8502" s="469">
        <v>32000</v>
      </c>
      <c r="F8502" s="376" t="s">
        <v>37992</v>
      </c>
      <c r="G8502" s="336" t="s">
        <v>7960</v>
      </c>
      <c r="H8502" s="626" t="s">
        <v>37992</v>
      </c>
      <c r="I8502" s="626" t="s">
        <v>37992</v>
      </c>
      <c r="J8502" s="632"/>
    </row>
    <row r="8503" spans="1:10" s="243" customFormat="1" ht="23.25">
      <c r="A8503" s="325" t="s">
        <v>7967</v>
      </c>
      <c r="B8503" s="336" t="s">
        <v>4588</v>
      </c>
      <c r="C8503" s="336" t="s">
        <v>4506</v>
      </c>
      <c r="D8503" s="336" t="s">
        <v>4507</v>
      </c>
      <c r="E8503" s="469">
        <v>36000</v>
      </c>
      <c r="F8503" s="376" t="s">
        <v>37992</v>
      </c>
      <c r="G8503" s="336" t="s">
        <v>7960</v>
      </c>
      <c r="H8503" s="626" t="s">
        <v>37992</v>
      </c>
      <c r="I8503" s="626" t="s">
        <v>37992</v>
      </c>
      <c r="J8503" s="632"/>
    </row>
    <row r="8504" spans="1:10" s="243" customFormat="1" ht="23.25">
      <c r="A8504" s="325" t="s">
        <v>7968</v>
      </c>
      <c r="B8504" s="336" t="s">
        <v>4588</v>
      </c>
      <c r="C8504" s="336" t="s">
        <v>4506</v>
      </c>
      <c r="D8504" s="336" t="s">
        <v>4507</v>
      </c>
      <c r="E8504" s="469">
        <v>30000</v>
      </c>
      <c r="F8504" s="376" t="s">
        <v>37992</v>
      </c>
      <c r="G8504" s="336" t="s">
        <v>7960</v>
      </c>
      <c r="H8504" s="626" t="s">
        <v>37992</v>
      </c>
      <c r="I8504" s="626" t="s">
        <v>37992</v>
      </c>
      <c r="J8504" s="632"/>
    </row>
    <row r="8505" spans="1:10" s="243" customFormat="1" ht="23.25">
      <c r="A8505" s="325" t="s">
        <v>7969</v>
      </c>
      <c r="B8505" s="336" t="s">
        <v>4588</v>
      </c>
      <c r="C8505" s="336" t="s">
        <v>4506</v>
      </c>
      <c r="D8505" s="336" t="s">
        <v>4507</v>
      </c>
      <c r="E8505" s="469">
        <v>40000</v>
      </c>
      <c r="F8505" s="376" t="s">
        <v>37992</v>
      </c>
      <c r="G8505" s="336" t="s">
        <v>7960</v>
      </c>
      <c r="H8505" s="626" t="s">
        <v>37992</v>
      </c>
      <c r="I8505" s="626" t="s">
        <v>37992</v>
      </c>
      <c r="J8505" s="632"/>
    </row>
    <row r="8506" spans="1:10" s="243" customFormat="1" ht="34.9">
      <c r="A8506" s="325" t="s">
        <v>7970</v>
      </c>
      <c r="B8506" s="336" t="s">
        <v>4588</v>
      </c>
      <c r="C8506" s="336" t="s">
        <v>4506</v>
      </c>
      <c r="D8506" s="336" t="s">
        <v>4507</v>
      </c>
      <c r="E8506" s="469">
        <v>36000</v>
      </c>
      <c r="F8506" s="376" t="s">
        <v>37992</v>
      </c>
      <c r="G8506" s="336" t="s">
        <v>7960</v>
      </c>
      <c r="H8506" s="626" t="s">
        <v>37992</v>
      </c>
      <c r="I8506" s="626" t="s">
        <v>37992</v>
      </c>
      <c r="J8506" s="632"/>
    </row>
    <row r="8507" spans="1:10" s="243" customFormat="1">
      <c r="A8507" s="325" t="s">
        <v>7971</v>
      </c>
      <c r="B8507" s="336" t="s">
        <v>4588</v>
      </c>
      <c r="C8507" s="336" t="s">
        <v>4506</v>
      </c>
      <c r="D8507" s="336" t="s">
        <v>4507</v>
      </c>
      <c r="E8507" s="469">
        <v>28000</v>
      </c>
      <c r="F8507" s="376" t="s">
        <v>37992</v>
      </c>
      <c r="G8507" s="336" t="s">
        <v>7960</v>
      </c>
      <c r="H8507" s="626" t="s">
        <v>37992</v>
      </c>
      <c r="I8507" s="626" t="s">
        <v>37992</v>
      </c>
      <c r="J8507" s="632"/>
    </row>
    <row r="8508" spans="1:10" s="243" customFormat="1" ht="34.9">
      <c r="A8508" s="325" t="s">
        <v>7972</v>
      </c>
      <c r="B8508" s="336" t="s">
        <v>4588</v>
      </c>
      <c r="C8508" s="336" t="s">
        <v>4506</v>
      </c>
      <c r="D8508" s="336" t="s">
        <v>4507</v>
      </c>
      <c r="E8508" s="469">
        <v>34000</v>
      </c>
      <c r="F8508" s="376" t="s">
        <v>37992</v>
      </c>
      <c r="G8508" s="336" t="s">
        <v>7960</v>
      </c>
      <c r="H8508" s="626" t="s">
        <v>37992</v>
      </c>
      <c r="I8508" s="626" t="s">
        <v>37992</v>
      </c>
      <c r="J8508" s="632"/>
    </row>
    <row r="8509" spans="1:10" s="243" customFormat="1" ht="23.25">
      <c r="A8509" s="325" t="s">
        <v>7973</v>
      </c>
      <c r="B8509" s="336" t="s">
        <v>5303</v>
      </c>
      <c r="C8509" s="636">
        <v>0</v>
      </c>
      <c r="D8509" s="636">
        <v>0</v>
      </c>
      <c r="E8509" s="469">
        <v>30000</v>
      </c>
      <c r="F8509" s="376" t="s">
        <v>5318</v>
      </c>
      <c r="G8509" s="336" t="s">
        <v>5305</v>
      </c>
      <c r="H8509" s="626">
        <v>44609</v>
      </c>
      <c r="I8509" s="626">
        <v>44973</v>
      </c>
      <c r="J8509" s="637" t="s">
        <v>5306</v>
      </c>
    </row>
    <row r="8510" spans="1:10" s="243" customFormat="1" ht="23.25">
      <c r="A8510" s="325" t="s">
        <v>7974</v>
      </c>
      <c r="B8510" s="336" t="s">
        <v>7975</v>
      </c>
      <c r="C8510" s="636">
        <v>0</v>
      </c>
      <c r="D8510" s="636">
        <v>0</v>
      </c>
      <c r="E8510" s="469">
        <v>68400</v>
      </c>
      <c r="F8510" s="376" t="s">
        <v>7976</v>
      </c>
      <c r="G8510" s="336" t="s">
        <v>5305</v>
      </c>
      <c r="H8510" s="626">
        <v>44630</v>
      </c>
      <c r="I8510" s="626">
        <v>45000</v>
      </c>
      <c r="J8510" s="637" t="s">
        <v>5306</v>
      </c>
    </row>
    <row r="8511" spans="1:10" s="243" customFormat="1" ht="23.25">
      <c r="A8511" s="325" t="s">
        <v>7977</v>
      </c>
      <c r="B8511" s="336" t="s">
        <v>7975</v>
      </c>
      <c r="C8511" s="636">
        <v>0</v>
      </c>
      <c r="D8511" s="636">
        <v>0</v>
      </c>
      <c r="E8511" s="469">
        <v>336000</v>
      </c>
      <c r="F8511" s="376" t="s">
        <v>7978</v>
      </c>
      <c r="G8511" s="336" t="s">
        <v>5305</v>
      </c>
      <c r="H8511" s="626">
        <v>44630</v>
      </c>
      <c r="I8511" s="626">
        <v>44999</v>
      </c>
      <c r="J8511" s="637" t="s">
        <v>5306</v>
      </c>
    </row>
    <row r="8512" spans="1:10" s="243" customFormat="1" ht="23.25">
      <c r="A8512" s="325" t="s">
        <v>5337</v>
      </c>
      <c r="B8512" s="336" t="s">
        <v>5338</v>
      </c>
      <c r="C8512" s="636">
        <v>0</v>
      </c>
      <c r="D8512" s="636">
        <v>0</v>
      </c>
      <c r="E8512" s="469">
        <v>24426</v>
      </c>
      <c r="F8512" s="376" t="s">
        <v>7979</v>
      </c>
      <c r="G8512" s="336" t="s">
        <v>5305</v>
      </c>
      <c r="H8512" s="626">
        <v>44621</v>
      </c>
      <c r="I8512" s="626">
        <v>44635</v>
      </c>
      <c r="J8512" s="637" t="s">
        <v>5340</v>
      </c>
    </row>
    <row r="8513" spans="1:10" s="243" customFormat="1" ht="23.25">
      <c r="A8513" s="325" t="s">
        <v>7980</v>
      </c>
      <c r="B8513" s="336" t="s">
        <v>5303</v>
      </c>
      <c r="C8513" s="636">
        <v>0</v>
      </c>
      <c r="D8513" s="636">
        <v>0</v>
      </c>
      <c r="E8513" s="469">
        <v>28084</v>
      </c>
      <c r="F8513" s="376" t="s">
        <v>7981</v>
      </c>
      <c r="G8513" s="336" t="s">
        <v>5305</v>
      </c>
      <c r="H8513" s="626">
        <v>44719</v>
      </c>
      <c r="I8513" s="626">
        <v>44727</v>
      </c>
      <c r="J8513" s="637" t="s">
        <v>5340</v>
      </c>
    </row>
    <row r="8514" spans="1:10" s="243" customFormat="1" ht="23.25">
      <c r="A8514" s="325" t="s">
        <v>5337</v>
      </c>
      <c r="B8514" s="336" t="s">
        <v>5338</v>
      </c>
      <c r="C8514" s="636">
        <v>0</v>
      </c>
      <c r="D8514" s="636">
        <v>0</v>
      </c>
      <c r="E8514" s="469">
        <v>31665.3</v>
      </c>
      <c r="F8514" s="376" t="s">
        <v>7982</v>
      </c>
      <c r="G8514" s="336" t="s">
        <v>5305</v>
      </c>
      <c r="H8514" s="626">
        <v>44764</v>
      </c>
      <c r="I8514" s="626">
        <v>44775</v>
      </c>
      <c r="J8514" s="637" t="s">
        <v>5340</v>
      </c>
    </row>
    <row r="8515" spans="1:10" s="243" customFormat="1" ht="23.25">
      <c r="A8515" s="325" t="s">
        <v>7983</v>
      </c>
      <c r="B8515" s="336" t="s">
        <v>5303</v>
      </c>
      <c r="C8515" s="636">
        <v>0</v>
      </c>
      <c r="D8515" s="636">
        <v>0</v>
      </c>
      <c r="E8515" s="469">
        <v>23952.35</v>
      </c>
      <c r="F8515" s="376" t="s">
        <v>7984</v>
      </c>
      <c r="G8515" s="336" t="s">
        <v>5305</v>
      </c>
      <c r="H8515" s="626">
        <v>44769</v>
      </c>
      <c r="I8515" s="626">
        <v>44774</v>
      </c>
      <c r="J8515" s="637" t="s">
        <v>5340</v>
      </c>
    </row>
    <row r="8516" spans="1:10" s="243" customFormat="1" ht="23.25">
      <c r="A8516" s="325" t="s">
        <v>7985</v>
      </c>
      <c r="B8516" s="336" t="s">
        <v>1762</v>
      </c>
      <c r="C8516" s="636">
        <v>0</v>
      </c>
      <c r="D8516" s="636" t="s">
        <v>7986</v>
      </c>
      <c r="E8516" s="469">
        <v>85000</v>
      </c>
      <c r="F8516" s="376" t="s">
        <v>7987</v>
      </c>
      <c r="G8516" s="336" t="s">
        <v>7988</v>
      </c>
      <c r="H8516" s="636">
        <v>0</v>
      </c>
      <c r="I8516" s="636">
        <v>0</v>
      </c>
      <c r="J8516" s="637" t="s">
        <v>5340</v>
      </c>
    </row>
    <row r="8517" spans="1:10" s="243" customFormat="1" ht="23.25">
      <c r="A8517" s="325" t="s">
        <v>7989</v>
      </c>
      <c r="B8517" s="336" t="s">
        <v>1762</v>
      </c>
      <c r="C8517" s="636">
        <v>0</v>
      </c>
      <c r="D8517" s="636" t="s">
        <v>7990</v>
      </c>
      <c r="E8517" s="469">
        <v>103070.1</v>
      </c>
      <c r="F8517" s="376" t="s">
        <v>7991</v>
      </c>
      <c r="G8517" s="336" t="s">
        <v>7988</v>
      </c>
      <c r="H8517" s="636">
        <v>0</v>
      </c>
      <c r="I8517" s="636">
        <v>0</v>
      </c>
      <c r="J8517" s="637" t="s">
        <v>5306</v>
      </c>
    </row>
    <row r="8518" spans="1:10" s="243" customFormat="1" ht="23.25">
      <c r="A8518" s="325" t="s">
        <v>7992</v>
      </c>
      <c r="B8518" s="336" t="s">
        <v>5303</v>
      </c>
      <c r="C8518" s="636">
        <v>0</v>
      </c>
      <c r="D8518" s="636" t="s">
        <v>7993</v>
      </c>
      <c r="E8518" s="469">
        <v>19300</v>
      </c>
      <c r="F8518" s="376" t="s">
        <v>7994</v>
      </c>
      <c r="G8518" s="336" t="s">
        <v>7988</v>
      </c>
      <c r="H8518" s="626">
        <v>44729</v>
      </c>
      <c r="I8518" s="626">
        <v>44925</v>
      </c>
      <c r="J8518" s="637" t="s">
        <v>5306</v>
      </c>
    </row>
    <row r="8519" spans="1:10" s="243" customFormat="1" ht="23.25">
      <c r="A8519" s="325" t="s">
        <v>7995</v>
      </c>
      <c r="B8519" s="336" t="s">
        <v>5303</v>
      </c>
      <c r="C8519" s="636">
        <v>0</v>
      </c>
      <c r="D8519" s="636" t="s">
        <v>7996</v>
      </c>
      <c r="E8519" s="469">
        <v>18287.12</v>
      </c>
      <c r="F8519" s="376" t="s">
        <v>7997</v>
      </c>
      <c r="G8519" s="336" t="s">
        <v>5305</v>
      </c>
      <c r="H8519" s="626">
        <v>43968</v>
      </c>
      <c r="I8519" s="626">
        <v>44711</v>
      </c>
      <c r="J8519" s="637" t="s">
        <v>5306</v>
      </c>
    </row>
    <row r="8520" spans="1:10" s="243" customFormat="1" ht="23.25">
      <c r="A8520" s="325" t="s">
        <v>7998</v>
      </c>
      <c r="B8520" s="336" t="s">
        <v>5303</v>
      </c>
      <c r="C8520" s="636">
        <v>0</v>
      </c>
      <c r="D8520" s="636" t="s">
        <v>7999</v>
      </c>
      <c r="E8520" s="469">
        <v>32000</v>
      </c>
      <c r="F8520" s="376" t="s">
        <v>8000</v>
      </c>
      <c r="G8520" s="336"/>
      <c r="H8520" s="626">
        <v>44685</v>
      </c>
      <c r="I8520" s="626">
        <v>44729</v>
      </c>
      <c r="J8520" s="637" t="s">
        <v>8001</v>
      </c>
    </row>
    <row r="8521" spans="1:10" s="243" customFormat="1" ht="23.25">
      <c r="A8521" s="325" t="s">
        <v>8002</v>
      </c>
      <c r="B8521" s="336" t="s">
        <v>5303</v>
      </c>
      <c r="C8521" s="636">
        <v>0</v>
      </c>
      <c r="D8521" s="636" t="s">
        <v>8003</v>
      </c>
      <c r="E8521" s="469">
        <v>36000</v>
      </c>
      <c r="F8521" s="376" t="s">
        <v>8004</v>
      </c>
      <c r="G8521" s="336" t="s">
        <v>7988</v>
      </c>
      <c r="H8521" s="626">
        <v>44678</v>
      </c>
      <c r="I8521" s="626">
        <v>44860</v>
      </c>
      <c r="J8521" s="637" t="s">
        <v>5306</v>
      </c>
    </row>
    <row r="8522" spans="1:10" s="243" customFormat="1" ht="23.25">
      <c r="A8522" s="325" t="s">
        <v>8002</v>
      </c>
      <c r="B8522" s="336" t="s">
        <v>5303</v>
      </c>
      <c r="C8522" s="636">
        <v>0</v>
      </c>
      <c r="D8522" s="636" t="s">
        <v>8005</v>
      </c>
      <c r="E8522" s="469">
        <v>33000</v>
      </c>
      <c r="F8522" s="376" t="s">
        <v>8006</v>
      </c>
      <c r="G8522" s="336" t="s">
        <v>7988</v>
      </c>
      <c r="H8522" s="626">
        <v>43964</v>
      </c>
      <c r="I8522" s="626">
        <v>44865</v>
      </c>
      <c r="J8522" s="637" t="s">
        <v>5306</v>
      </c>
    </row>
    <row r="8523" spans="1:10" s="243" customFormat="1" ht="23.25">
      <c r="A8523" s="325" t="s">
        <v>8007</v>
      </c>
      <c r="B8523" s="336" t="s">
        <v>5303</v>
      </c>
      <c r="C8523" s="636">
        <v>0</v>
      </c>
      <c r="D8523" s="636" t="s">
        <v>8008</v>
      </c>
      <c r="E8523" s="469">
        <v>27483.33</v>
      </c>
      <c r="F8523" s="376" t="s">
        <v>8000</v>
      </c>
      <c r="G8523" s="336" t="s">
        <v>7988</v>
      </c>
      <c r="H8523" s="626">
        <v>44732</v>
      </c>
      <c r="I8523" s="626">
        <v>44925</v>
      </c>
      <c r="J8523" s="637" t="s">
        <v>5306</v>
      </c>
    </row>
    <row r="8524" spans="1:10" s="243" customFormat="1" ht="23.25">
      <c r="A8524" s="325" t="s">
        <v>8009</v>
      </c>
      <c r="B8524" s="336" t="s">
        <v>5303</v>
      </c>
      <c r="C8524" s="636">
        <v>0</v>
      </c>
      <c r="D8524" s="636" t="s">
        <v>8010</v>
      </c>
      <c r="E8524" s="469">
        <v>19416.669999999998</v>
      </c>
      <c r="F8524" s="376" t="s">
        <v>8011</v>
      </c>
      <c r="G8524" s="336" t="s">
        <v>7988</v>
      </c>
      <c r="H8524" s="626">
        <v>44687</v>
      </c>
      <c r="I8524" s="626">
        <v>44925</v>
      </c>
      <c r="J8524" s="637" t="s">
        <v>5306</v>
      </c>
    </row>
    <row r="8525" spans="1:10" s="243" customFormat="1" ht="23.25">
      <c r="A8525" s="325" t="s">
        <v>8009</v>
      </c>
      <c r="B8525" s="336" t="s">
        <v>5303</v>
      </c>
      <c r="C8525" s="636">
        <v>0</v>
      </c>
      <c r="D8525" s="636" t="s">
        <v>8012</v>
      </c>
      <c r="E8525" s="469">
        <v>19416.669999999998</v>
      </c>
      <c r="F8525" s="376" t="s">
        <v>8013</v>
      </c>
      <c r="G8525" s="336" t="s">
        <v>7988</v>
      </c>
      <c r="H8525" s="626">
        <v>44687</v>
      </c>
      <c r="I8525" s="626">
        <v>44925</v>
      </c>
      <c r="J8525" s="637" t="s">
        <v>8001</v>
      </c>
    </row>
    <row r="8526" spans="1:10" s="243" customFormat="1" ht="23.25">
      <c r="A8526" s="325" t="s">
        <v>8009</v>
      </c>
      <c r="B8526" s="336" t="s">
        <v>5303</v>
      </c>
      <c r="C8526" s="636">
        <v>0</v>
      </c>
      <c r="D8526" s="636" t="s">
        <v>8014</v>
      </c>
      <c r="E8526" s="469">
        <v>33000</v>
      </c>
      <c r="F8526" s="376" t="s">
        <v>8015</v>
      </c>
      <c r="G8526" s="336" t="s">
        <v>7988</v>
      </c>
      <c r="H8526" s="626">
        <v>44708</v>
      </c>
      <c r="I8526" s="626">
        <v>44895</v>
      </c>
      <c r="J8526" s="637" t="s">
        <v>5306</v>
      </c>
    </row>
    <row r="8527" spans="1:10" s="243" customFormat="1" ht="23.25">
      <c r="A8527" s="325" t="s">
        <v>8009</v>
      </c>
      <c r="B8527" s="336" t="s">
        <v>5303</v>
      </c>
      <c r="C8527" s="636">
        <v>0</v>
      </c>
      <c r="D8527" s="636" t="s">
        <v>8016</v>
      </c>
      <c r="E8527" s="469">
        <v>28000</v>
      </c>
      <c r="F8527" s="376" t="s">
        <v>8017</v>
      </c>
      <c r="G8527" s="336" t="s">
        <v>7988</v>
      </c>
      <c r="H8527" s="626">
        <v>44711</v>
      </c>
      <c r="I8527" s="626">
        <v>44925</v>
      </c>
      <c r="J8527" s="637" t="s">
        <v>5306</v>
      </c>
    </row>
    <row r="8528" spans="1:10" s="243" customFormat="1" ht="23.25">
      <c r="A8528" s="325" t="s">
        <v>8018</v>
      </c>
      <c r="B8528" s="336" t="s">
        <v>5303</v>
      </c>
      <c r="C8528" s="636">
        <v>0</v>
      </c>
      <c r="D8528" s="636" t="s">
        <v>8019</v>
      </c>
      <c r="E8528" s="469">
        <v>28300</v>
      </c>
      <c r="F8528" s="376" t="s">
        <v>8020</v>
      </c>
      <c r="G8528" s="336" t="s">
        <v>5305</v>
      </c>
      <c r="H8528" s="626">
        <v>44568</v>
      </c>
      <c r="I8528" s="626">
        <v>44614</v>
      </c>
      <c r="J8528" s="637" t="s">
        <v>8001</v>
      </c>
    </row>
    <row r="8529" spans="1:10" s="243" customFormat="1" ht="23.25">
      <c r="A8529" s="325" t="s">
        <v>8021</v>
      </c>
      <c r="B8529" s="336" t="s">
        <v>5303</v>
      </c>
      <c r="C8529" s="636">
        <v>0</v>
      </c>
      <c r="D8529" s="636" t="s">
        <v>8022</v>
      </c>
      <c r="E8529" s="469">
        <v>18344</v>
      </c>
      <c r="F8529" s="376" t="s">
        <v>5344</v>
      </c>
      <c r="G8529" s="336" t="s">
        <v>7988</v>
      </c>
      <c r="H8529" s="626">
        <v>44798</v>
      </c>
      <c r="I8529" s="626">
        <v>44925</v>
      </c>
      <c r="J8529" s="637" t="s">
        <v>8001</v>
      </c>
    </row>
    <row r="8530" spans="1:10" s="243" customFormat="1" ht="23.25">
      <c r="A8530" s="325" t="s">
        <v>8023</v>
      </c>
      <c r="B8530" s="336" t="s">
        <v>5303</v>
      </c>
      <c r="C8530" s="636">
        <v>0</v>
      </c>
      <c r="D8530" s="636" t="s">
        <v>8024</v>
      </c>
      <c r="E8530" s="469">
        <v>36688</v>
      </c>
      <c r="F8530" s="376" t="s">
        <v>5344</v>
      </c>
      <c r="G8530" s="336" t="s">
        <v>5305</v>
      </c>
      <c r="H8530" s="626">
        <v>44565</v>
      </c>
      <c r="I8530" s="626">
        <v>44804</v>
      </c>
      <c r="J8530" s="637" t="s">
        <v>5306</v>
      </c>
    </row>
    <row r="8531" spans="1:10" s="243" customFormat="1" ht="23.25">
      <c r="A8531" s="325" t="s">
        <v>8025</v>
      </c>
      <c r="B8531" s="336" t="s">
        <v>5303</v>
      </c>
      <c r="C8531" s="636">
        <v>0</v>
      </c>
      <c r="D8531" s="636" t="s">
        <v>8026</v>
      </c>
      <c r="E8531" s="469">
        <v>19321.3</v>
      </c>
      <c r="F8531" s="376" t="s">
        <v>8027</v>
      </c>
      <c r="G8531" s="336" t="s">
        <v>7988</v>
      </c>
      <c r="H8531" s="626">
        <v>44565</v>
      </c>
      <c r="I8531" s="626">
        <v>44925</v>
      </c>
      <c r="J8531" s="637" t="s">
        <v>8001</v>
      </c>
    </row>
    <row r="8532" spans="1:10" s="616" customFormat="1">
      <c r="A8532" s="621" t="s">
        <v>153</v>
      </c>
      <c r="B8532" s="660"/>
      <c r="C8532" s="660"/>
      <c r="D8532" s="660"/>
      <c r="E8532" s="623">
        <f>SUM(E8533:E8924)</f>
        <v>78948639.980000004</v>
      </c>
      <c r="F8532" s="661"/>
      <c r="G8532" s="660"/>
      <c r="H8532" s="1220"/>
      <c r="I8532" s="1220"/>
      <c r="J8532" s="662"/>
    </row>
    <row r="8533" spans="1:10" s="372" customFormat="1">
      <c r="A8533" s="325" t="s">
        <v>8028</v>
      </c>
      <c r="B8533" s="336" t="s">
        <v>8029</v>
      </c>
      <c r="C8533" s="336"/>
      <c r="D8533" s="336"/>
      <c r="E8533" s="469">
        <v>20000</v>
      </c>
      <c r="F8533" s="376"/>
      <c r="G8533" s="336"/>
      <c r="H8533" s="626"/>
      <c r="I8533" s="626"/>
      <c r="J8533" s="339"/>
    </row>
    <row r="8534" spans="1:10" s="372" customFormat="1" ht="23.25">
      <c r="A8534" s="325" t="s">
        <v>8030</v>
      </c>
      <c r="B8534" s="336" t="s">
        <v>1870</v>
      </c>
      <c r="C8534" s="336"/>
      <c r="D8534" s="336"/>
      <c r="E8534" s="469">
        <v>30000</v>
      </c>
      <c r="F8534" s="376"/>
      <c r="G8534" s="336"/>
      <c r="H8534" s="626"/>
      <c r="I8534" s="626"/>
      <c r="J8534" s="339"/>
    </row>
    <row r="8535" spans="1:10" s="372" customFormat="1" ht="23.25">
      <c r="A8535" s="325" t="s">
        <v>8031</v>
      </c>
      <c r="B8535" s="336" t="s">
        <v>8029</v>
      </c>
      <c r="C8535" s="336"/>
      <c r="D8535" s="336"/>
      <c r="E8535" s="469">
        <v>25000</v>
      </c>
      <c r="F8535" s="376"/>
      <c r="G8535" s="336"/>
      <c r="H8535" s="626"/>
      <c r="I8535" s="626"/>
      <c r="J8535" s="339"/>
    </row>
    <row r="8536" spans="1:10" s="372" customFormat="1" ht="23.25">
      <c r="A8536" s="325" t="s">
        <v>8032</v>
      </c>
      <c r="B8536" s="336" t="s">
        <v>1870</v>
      </c>
      <c r="C8536" s="336"/>
      <c r="D8536" s="336"/>
      <c r="E8536" s="469">
        <v>25000</v>
      </c>
      <c r="F8536" s="376"/>
      <c r="G8536" s="336"/>
      <c r="H8536" s="626"/>
      <c r="I8536" s="626"/>
      <c r="J8536" s="339"/>
    </row>
    <row r="8537" spans="1:10" s="372" customFormat="1" ht="23.25">
      <c r="A8537" s="325" t="s">
        <v>8033</v>
      </c>
      <c r="B8537" s="336" t="s">
        <v>1870</v>
      </c>
      <c r="C8537" s="336"/>
      <c r="D8537" s="336"/>
      <c r="E8537" s="469">
        <v>20000</v>
      </c>
      <c r="F8537" s="376"/>
      <c r="G8537" s="336"/>
      <c r="H8537" s="626"/>
      <c r="I8537" s="626"/>
      <c r="J8537" s="339"/>
    </row>
    <row r="8538" spans="1:10" s="372" customFormat="1" ht="23.25">
      <c r="A8538" s="325" t="s">
        <v>8034</v>
      </c>
      <c r="B8538" s="336" t="s">
        <v>1870</v>
      </c>
      <c r="C8538" s="336"/>
      <c r="D8538" s="336"/>
      <c r="E8538" s="469">
        <v>30000</v>
      </c>
      <c r="F8538" s="376"/>
      <c r="G8538" s="336"/>
      <c r="H8538" s="626"/>
      <c r="I8538" s="626"/>
      <c r="J8538" s="339"/>
    </row>
    <row r="8539" spans="1:10" s="372" customFormat="1" ht="23.25">
      <c r="A8539" s="325" t="s">
        <v>8035</v>
      </c>
      <c r="B8539" s="336" t="s">
        <v>1870</v>
      </c>
      <c r="C8539" s="336"/>
      <c r="D8539" s="336"/>
      <c r="E8539" s="469">
        <v>24000</v>
      </c>
      <c r="F8539" s="376"/>
      <c r="G8539" s="336"/>
      <c r="H8539" s="626"/>
      <c r="I8539" s="626"/>
      <c r="J8539" s="339"/>
    </row>
    <row r="8540" spans="1:10" s="372" customFormat="1" ht="23.25">
      <c r="A8540" s="325" t="s">
        <v>8036</v>
      </c>
      <c r="B8540" s="336" t="s">
        <v>1870</v>
      </c>
      <c r="C8540" s="336"/>
      <c r="D8540" s="336"/>
      <c r="E8540" s="469">
        <v>30000</v>
      </c>
      <c r="F8540" s="376"/>
      <c r="G8540" s="336"/>
      <c r="H8540" s="626"/>
      <c r="I8540" s="626"/>
      <c r="J8540" s="339"/>
    </row>
    <row r="8541" spans="1:10" s="372" customFormat="1" ht="23.25">
      <c r="A8541" s="325" t="s">
        <v>8037</v>
      </c>
      <c r="B8541" s="336" t="s">
        <v>1870</v>
      </c>
      <c r="C8541" s="336"/>
      <c r="D8541" s="336"/>
      <c r="E8541" s="469">
        <v>30000</v>
      </c>
      <c r="F8541" s="376"/>
      <c r="G8541" s="336"/>
      <c r="H8541" s="626"/>
      <c r="I8541" s="626"/>
      <c r="J8541" s="339"/>
    </row>
    <row r="8542" spans="1:10" s="372" customFormat="1" ht="23.25">
      <c r="A8542" s="325" t="s">
        <v>8038</v>
      </c>
      <c r="B8542" s="336" t="s">
        <v>1870</v>
      </c>
      <c r="C8542" s="336"/>
      <c r="D8542" s="336"/>
      <c r="E8542" s="469">
        <v>25500</v>
      </c>
      <c r="F8542" s="376"/>
      <c r="G8542" s="336"/>
      <c r="H8542" s="626"/>
      <c r="I8542" s="626"/>
      <c r="J8542" s="339"/>
    </row>
    <row r="8543" spans="1:10" s="372" customFormat="1" ht="23.25">
      <c r="A8543" s="325" t="s">
        <v>8039</v>
      </c>
      <c r="B8543" s="336" t="s">
        <v>8029</v>
      </c>
      <c r="C8543" s="336"/>
      <c r="D8543" s="336"/>
      <c r="E8543" s="469">
        <v>21000</v>
      </c>
      <c r="F8543" s="376"/>
      <c r="G8543" s="336"/>
      <c r="H8543" s="626"/>
      <c r="I8543" s="626"/>
      <c r="J8543" s="339"/>
    </row>
    <row r="8544" spans="1:10" s="372" customFormat="1" ht="23.25">
      <c r="A8544" s="325" t="s">
        <v>8040</v>
      </c>
      <c r="B8544" s="336" t="s">
        <v>1870</v>
      </c>
      <c r="C8544" s="336"/>
      <c r="D8544" s="336"/>
      <c r="E8544" s="469">
        <v>27000</v>
      </c>
      <c r="F8544" s="376"/>
      <c r="G8544" s="336"/>
      <c r="H8544" s="626"/>
      <c r="I8544" s="626"/>
      <c r="J8544" s="339"/>
    </row>
    <row r="8545" spans="1:10" s="372" customFormat="1" ht="23.25">
      <c r="A8545" s="325" t="s">
        <v>8041</v>
      </c>
      <c r="B8545" s="336" t="s">
        <v>1870</v>
      </c>
      <c r="C8545" s="336"/>
      <c r="D8545" s="336"/>
      <c r="E8545" s="469">
        <v>120000</v>
      </c>
      <c r="F8545" s="376"/>
      <c r="G8545" s="336"/>
      <c r="H8545" s="626"/>
      <c r="I8545" s="626"/>
      <c r="J8545" s="339"/>
    </row>
    <row r="8546" spans="1:10" s="372" customFormat="1" ht="23.25">
      <c r="A8546" s="325" t="s">
        <v>8042</v>
      </c>
      <c r="B8546" s="336" t="s">
        <v>1870</v>
      </c>
      <c r="C8546" s="336"/>
      <c r="D8546" s="336"/>
      <c r="E8546" s="469">
        <v>30000</v>
      </c>
      <c r="F8546" s="376"/>
      <c r="G8546" s="336"/>
      <c r="H8546" s="626"/>
      <c r="I8546" s="626"/>
      <c r="J8546" s="339"/>
    </row>
    <row r="8547" spans="1:10" s="372" customFormat="1" ht="23.25">
      <c r="A8547" s="325" t="s">
        <v>8043</v>
      </c>
      <c r="B8547" s="336" t="s">
        <v>1870</v>
      </c>
      <c r="C8547" s="336"/>
      <c r="D8547" s="336"/>
      <c r="E8547" s="469">
        <v>30000</v>
      </c>
      <c r="F8547" s="376"/>
      <c r="G8547" s="336"/>
      <c r="H8547" s="626"/>
      <c r="I8547" s="626"/>
      <c r="J8547" s="339"/>
    </row>
    <row r="8548" spans="1:10" s="372" customFormat="1" ht="23.25">
      <c r="A8548" s="325" t="s">
        <v>8044</v>
      </c>
      <c r="B8548" s="336" t="s">
        <v>1870</v>
      </c>
      <c r="C8548" s="336"/>
      <c r="D8548" s="336"/>
      <c r="E8548" s="469">
        <v>29000</v>
      </c>
      <c r="F8548" s="376"/>
      <c r="G8548" s="336"/>
      <c r="H8548" s="626"/>
      <c r="I8548" s="626"/>
      <c r="J8548" s="339"/>
    </row>
    <row r="8549" spans="1:10" s="372" customFormat="1" ht="23.25">
      <c r="A8549" s="325" t="s">
        <v>8045</v>
      </c>
      <c r="B8549" s="336" t="s">
        <v>1870</v>
      </c>
      <c r="C8549" s="336"/>
      <c r="D8549" s="336"/>
      <c r="E8549" s="469">
        <v>30000</v>
      </c>
      <c r="F8549" s="376"/>
      <c r="G8549" s="336"/>
      <c r="H8549" s="626"/>
      <c r="I8549" s="626"/>
      <c r="J8549" s="339"/>
    </row>
    <row r="8550" spans="1:10" s="372" customFormat="1" ht="23.25">
      <c r="A8550" s="325" t="s">
        <v>8046</v>
      </c>
      <c r="B8550" s="336" t="s">
        <v>1870</v>
      </c>
      <c r="C8550" s="336"/>
      <c r="D8550" s="336"/>
      <c r="E8550" s="469">
        <v>30000</v>
      </c>
      <c r="F8550" s="376"/>
      <c r="G8550" s="336"/>
      <c r="H8550" s="626"/>
      <c r="I8550" s="626"/>
      <c r="J8550" s="339"/>
    </row>
    <row r="8551" spans="1:10" s="372" customFormat="1" ht="23.25">
      <c r="A8551" s="325" t="s">
        <v>8047</v>
      </c>
      <c r="B8551" s="336" t="s">
        <v>1870</v>
      </c>
      <c r="C8551" s="336"/>
      <c r="D8551" s="336"/>
      <c r="E8551" s="469">
        <v>32100</v>
      </c>
      <c r="F8551" s="376"/>
      <c r="G8551" s="336"/>
      <c r="H8551" s="626"/>
      <c r="I8551" s="626"/>
      <c r="J8551" s="339"/>
    </row>
    <row r="8552" spans="1:10" s="372" customFormat="1" ht="23.25">
      <c r="A8552" s="325" t="s">
        <v>8048</v>
      </c>
      <c r="B8552" s="336" t="s">
        <v>1870</v>
      </c>
      <c r="C8552" s="336"/>
      <c r="D8552" s="336"/>
      <c r="E8552" s="469">
        <v>32100</v>
      </c>
      <c r="F8552" s="376"/>
      <c r="G8552" s="336"/>
      <c r="H8552" s="626"/>
      <c r="I8552" s="626"/>
      <c r="J8552" s="339"/>
    </row>
    <row r="8553" spans="1:10" s="372" customFormat="1" ht="23.25">
      <c r="A8553" s="325" t="s">
        <v>8049</v>
      </c>
      <c r="B8553" s="336" t="s">
        <v>1870</v>
      </c>
      <c r="C8553" s="336"/>
      <c r="D8553" s="336"/>
      <c r="E8553" s="469">
        <v>18000</v>
      </c>
      <c r="F8553" s="376"/>
      <c r="G8553" s="336"/>
      <c r="H8553" s="626"/>
      <c r="I8553" s="626"/>
      <c r="J8553" s="339"/>
    </row>
    <row r="8554" spans="1:10" s="372" customFormat="1" ht="23.25">
      <c r="A8554" s="325" t="s">
        <v>8050</v>
      </c>
      <c r="B8554" s="336" t="s">
        <v>1870</v>
      </c>
      <c r="C8554" s="336"/>
      <c r="D8554" s="336"/>
      <c r="E8554" s="469">
        <v>36000</v>
      </c>
      <c r="F8554" s="376"/>
      <c r="G8554" s="336"/>
      <c r="H8554" s="626"/>
      <c r="I8554" s="626"/>
      <c r="J8554" s="339"/>
    </row>
    <row r="8555" spans="1:10" s="372" customFormat="1">
      <c r="A8555" s="325" t="s">
        <v>8051</v>
      </c>
      <c r="B8555" s="336" t="s">
        <v>8029</v>
      </c>
      <c r="C8555" s="336"/>
      <c r="D8555" s="336"/>
      <c r="E8555" s="469">
        <v>20000</v>
      </c>
      <c r="F8555" s="376"/>
      <c r="G8555" s="336"/>
      <c r="H8555" s="626"/>
      <c r="I8555" s="626"/>
      <c r="J8555" s="339"/>
    </row>
    <row r="8556" spans="1:10" s="372" customFormat="1" ht="23.25">
      <c r="A8556" s="325" t="s">
        <v>8052</v>
      </c>
      <c r="B8556" s="336" t="s">
        <v>1870</v>
      </c>
      <c r="C8556" s="336"/>
      <c r="D8556" s="336"/>
      <c r="E8556" s="469">
        <v>20000</v>
      </c>
      <c r="F8556" s="376"/>
      <c r="G8556" s="336"/>
      <c r="H8556" s="626"/>
      <c r="I8556" s="626"/>
      <c r="J8556" s="339"/>
    </row>
    <row r="8557" spans="1:10" s="372" customFormat="1" ht="23.25">
      <c r="A8557" s="325" t="s">
        <v>8053</v>
      </c>
      <c r="B8557" s="336" t="s">
        <v>1870</v>
      </c>
      <c r="C8557" s="336"/>
      <c r="D8557" s="336"/>
      <c r="E8557" s="469">
        <v>36000</v>
      </c>
      <c r="F8557" s="376"/>
      <c r="G8557" s="336"/>
      <c r="H8557" s="626"/>
      <c r="I8557" s="626"/>
      <c r="J8557" s="339"/>
    </row>
    <row r="8558" spans="1:10" s="372" customFormat="1" ht="23.25">
      <c r="A8558" s="325" t="s">
        <v>8054</v>
      </c>
      <c r="B8558" s="336" t="s">
        <v>1870</v>
      </c>
      <c r="C8558" s="336"/>
      <c r="D8558" s="336"/>
      <c r="E8558" s="469">
        <v>36000</v>
      </c>
      <c r="F8558" s="376"/>
      <c r="G8558" s="336"/>
      <c r="H8558" s="626"/>
      <c r="I8558" s="626"/>
      <c r="J8558" s="339"/>
    </row>
    <row r="8559" spans="1:10" s="372" customFormat="1" ht="23.25">
      <c r="A8559" s="325" t="s">
        <v>8055</v>
      </c>
      <c r="B8559" s="336" t="s">
        <v>1870</v>
      </c>
      <c r="C8559" s="336"/>
      <c r="D8559" s="336"/>
      <c r="E8559" s="469">
        <v>30000</v>
      </c>
      <c r="F8559" s="376"/>
      <c r="G8559" s="336"/>
      <c r="H8559" s="626"/>
      <c r="I8559" s="626"/>
      <c r="J8559" s="339"/>
    </row>
    <row r="8560" spans="1:10" s="372" customFormat="1" ht="23.25">
      <c r="A8560" s="325" t="s">
        <v>8056</v>
      </c>
      <c r="B8560" s="336" t="s">
        <v>1870</v>
      </c>
      <c r="C8560" s="336"/>
      <c r="D8560" s="336"/>
      <c r="E8560" s="469">
        <v>30000</v>
      </c>
      <c r="F8560" s="376"/>
      <c r="G8560" s="336"/>
      <c r="H8560" s="626"/>
      <c r="I8560" s="626"/>
      <c r="J8560" s="339"/>
    </row>
    <row r="8561" spans="1:10" s="372" customFormat="1" ht="23.25">
      <c r="A8561" s="325" t="s">
        <v>8057</v>
      </c>
      <c r="B8561" s="336" t="s">
        <v>1870</v>
      </c>
      <c r="C8561" s="336"/>
      <c r="D8561" s="336"/>
      <c r="E8561" s="469">
        <v>36000</v>
      </c>
      <c r="F8561" s="376"/>
      <c r="G8561" s="336"/>
      <c r="H8561" s="626"/>
      <c r="I8561" s="626"/>
      <c r="J8561" s="339"/>
    </row>
    <row r="8562" spans="1:10" s="372" customFormat="1" ht="23.25">
      <c r="A8562" s="325" t="s">
        <v>8058</v>
      </c>
      <c r="B8562" s="336" t="s">
        <v>1870</v>
      </c>
      <c r="C8562" s="336"/>
      <c r="D8562" s="336"/>
      <c r="E8562" s="469">
        <v>33000</v>
      </c>
      <c r="F8562" s="376"/>
      <c r="G8562" s="336"/>
      <c r="H8562" s="626"/>
      <c r="I8562" s="626"/>
      <c r="J8562" s="339"/>
    </row>
    <row r="8563" spans="1:10" s="372" customFormat="1" ht="23.25">
      <c r="A8563" s="325" t="s">
        <v>8059</v>
      </c>
      <c r="B8563" s="336" t="s">
        <v>1870</v>
      </c>
      <c r="C8563" s="336"/>
      <c r="D8563" s="336"/>
      <c r="E8563" s="469">
        <v>33000</v>
      </c>
      <c r="F8563" s="376"/>
      <c r="G8563" s="336"/>
      <c r="H8563" s="626"/>
      <c r="I8563" s="626"/>
      <c r="J8563" s="339"/>
    </row>
    <row r="8564" spans="1:10" s="372" customFormat="1" ht="23.25">
      <c r="A8564" s="325" t="s">
        <v>8060</v>
      </c>
      <c r="B8564" s="336" t="s">
        <v>1870</v>
      </c>
      <c r="C8564" s="336"/>
      <c r="D8564" s="336"/>
      <c r="E8564" s="469">
        <v>30000</v>
      </c>
      <c r="F8564" s="376"/>
      <c r="G8564" s="336"/>
      <c r="H8564" s="626"/>
      <c r="I8564" s="626"/>
      <c r="J8564" s="339"/>
    </row>
    <row r="8565" spans="1:10" s="372" customFormat="1" ht="23.25">
      <c r="A8565" s="325" t="s">
        <v>8061</v>
      </c>
      <c r="B8565" s="336" t="s">
        <v>1870</v>
      </c>
      <c r="C8565" s="336"/>
      <c r="D8565" s="336"/>
      <c r="E8565" s="469">
        <v>30000</v>
      </c>
      <c r="F8565" s="376"/>
      <c r="G8565" s="336"/>
      <c r="H8565" s="626"/>
      <c r="I8565" s="626"/>
      <c r="J8565" s="339"/>
    </row>
    <row r="8566" spans="1:10" s="372" customFormat="1" ht="23.25">
      <c r="A8566" s="325" t="s">
        <v>8062</v>
      </c>
      <c r="B8566" s="336" t="s">
        <v>1870</v>
      </c>
      <c r="C8566" s="336"/>
      <c r="D8566" s="336"/>
      <c r="E8566" s="469">
        <v>36000</v>
      </c>
      <c r="F8566" s="376"/>
      <c r="G8566" s="336"/>
      <c r="H8566" s="626"/>
      <c r="I8566" s="626"/>
      <c r="J8566" s="339"/>
    </row>
    <row r="8567" spans="1:10" s="372" customFormat="1" ht="23.25">
      <c r="A8567" s="325" t="s">
        <v>8063</v>
      </c>
      <c r="B8567" s="336" t="s">
        <v>1870</v>
      </c>
      <c r="C8567" s="336"/>
      <c r="D8567" s="336"/>
      <c r="E8567" s="469">
        <v>36000</v>
      </c>
      <c r="F8567" s="376"/>
      <c r="G8567" s="336"/>
      <c r="H8567" s="626"/>
      <c r="I8567" s="626"/>
      <c r="J8567" s="339"/>
    </row>
    <row r="8568" spans="1:10" s="372" customFormat="1" ht="23.25">
      <c r="A8568" s="325" t="s">
        <v>8064</v>
      </c>
      <c r="B8568" s="336" t="s">
        <v>1870</v>
      </c>
      <c r="C8568" s="336"/>
      <c r="D8568" s="336"/>
      <c r="E8568" s="469">
        <v>24000</v>
      </c>
      <c r="F8568" s="376"/>
      <c r="G8568" s="336"/>
      <c r="H8568" s="626"/>
      <c r="I8568" s="626"/>
      <c r="J8568" s="339"/>
    </row>
    <row r="8569" spans="1:10" s="372" customFormat="1" ht="23.25">
      <c r="A8569" s="325" t="s">
        <v>8065</v>
      </c>
      <c r="B8569" s="336" t="s">
        <v>1870</v>
      </c>
      <c r="C8569" s="336"/>
      <c r="D8569" s="336"/>
      <c r="E8569" s="469">
        <v>18000</v>
      </c>
      <c r="F8569" s="376"/>
      <c r="G8569" s="336"/>
      <c r="H8569" s="626"/>
      <c r="I8569" s="626"/>
      <c r="J8569" s="339"/>
    </row>
    <row r="8570" spans="1:10" s="372" customFormat="1" ht="23.25">
      <c r="A8570" s="325" t="s">
        <v>8066</v>
      </c>
      <c r="B8570" s="336" t="s">
        <v>1870</v>
      </c>
      <c r="C8570" s="336"/>
      <c r="D8570" s="336"/>
      <c r="E8570" s="469">
        <v>30000</v>
      </c>
      <c r="F8570" s="376"/>
      <c r="G8570" s="336"/>
      <c r="H8570" s="626"/>
      <c r="I8570" s="626"/>
      <c r="J8570" s="339"/>
    </row>
    <row r="8571" spans="1:10" s="372" customFormat="1" ht="23.25">
      <c r="A8571" s="325" t="s">
        <v>8067</v>
      </c>
      <c r="B8571" s="336" t="s">
        <v>1870</v>
      </c>
      <c r="C8571" s="336"/>
      <c r="D8571" s="336"/>
      <c r="E8571" s="469">
        <v>34902.480000000003</v>
      </c>
      <c r="F8571" s="376"/>
      <c r="G8571" s="336"/>
      <c r="H8571" s="626"/>
      <c r="I8571" s="626"/>
      <c r="J8571" s="339"/>
    </row>
    <row r="8572" spans="1:10" s="372" customFormat="1" ht="23.25">
      <c r="A8572" s="325" t="s">
        <v>8068</v>
      </c>
      <c r="B8572" s="336" t="s">
        <v>1870</v>
      </c>
      <c r="C8572" s="336"/>
      <c r="D8572" s="336"/>
      <c r="E8572" s="469">
        <v>30000</v>
      </c>
      <c r="F8572" s="376"/>
      <c r="G8572" s="336"/>
      <c r="H8572" s="626"/>
      <c r="I8572" s="626"/>
      <c r="J8572" s="339"/>
    </row>
    <row r="8573" spans="1:10" s="372" customFormat="1" ht="23.25">
      <c r="A8573" s="325" t="s">
        <v>8069</v>
      </c>
      <c r="B8573" s="336" t="s">
        <v>1870</v>
      </c>
      <c r="C8573" s="336"/>
      <c r="D8573" s="336"/>
      <c r="E8573" s="469">
        <v>30000</v>
      </c>
      <c r="F8573" s="376"/>
      <c r="G8573" s="336"/>
      <c r="H8573" s="626"/>
      <c r="I8573" s="626"/>
      <c r="J8573" s="339"/>
    </row>
    <row r="8574" spans="1:10" s="372" customFormat="1" ht="23.25">
      <c r="A8574" s="325" t="s">
        <v>8070</v>
      </c>
      <c r="B8574" s="336" t="s">
        <v>1870</v>
      </c>
      <c r="C8574" s="336"/>
      <c r="D8574" s="336"/>
      <c r="E8574" s="469">
        <v>30000</v>
      </c>
      <c r="F8574" s="376"/>
      <c r="G8574" s="336"/>
      <c r="H8574" s="626"/>
      <c r="I8574" s="626"/>
      <c r="J8574" s="339"/>
    </row>
    <row r="8575" spans="1:10" s="372" customFormat="1" ht="23.25">
      <c r="A8575" s="325" t="s">
        <v>8071</v>
      </c>
      <c r="B8575" s="336" t="s">
        <v>1870</v>
      </c>
      <c r="C8575" s="336"/>
      <c r="D8575" s="336"/>
      <c r="E8575" s="469">
        <v>36000</v>
      </c>
      <c r="F8575" s="376"/>
      <c r="G8575" s="336"/>
      <c r="H8575" s="626"/>
      <c r="I8575" s="626"/>
      <c r="J8575" s="339"/>
    </row>
    <row r="8576" spans="1:10" s="372" customFormat="1" ht="23.25">
      <c r="A8576" s="325" t="s">
        <v>8072</v>
      </c>
      <c r="B8576" s="336" t="s">
        <v>1870</v>
      </c>
      <c r="C8576" s="336"/>
      <c r="D8576" s="336"/>
      <c r="E8576" s="469">
        <v>36000</v>
      </c>
      <c r="F8576" s="376"/>
      <c r="G8576" s="336"/>
      <c r="H8576" s="626"/>
      <c r="I8576" s="626"/>
      <c r="J8576" s="339"/>
    </row>
    <row r="8577" spans="1:10" s="372" customFormat="1" ht="23.25">
      <c r="A8577" s="325" t="s">
        <v>8073</v>
      </c>
      <c r="B8577" s="336" t="s">
        <v>1870</v>
      </c>
      <c r="C8577" s="336"/>
      <c r="D8577" s="336"/>
      <c r="E8577" s="469">
        <v>30000</v>
      </c>
      <c r="F8577" s="376"/>
      <c r="G8577" s="336"/>
      <c r="H8577" s="626"/>
      <c r="I8577" s="626"/>
      <c r="J8577" s="339"/>
    </row>
    <row r="8578" spans="1:10" s="372" customFormat="1" ht="23.25">
      <c r="A8578" s="325" t="s">
        <v>8074</v>
      </c>
      <c r="B8578" s="336" t="s">
        <v>1870</v>
      </c>
      <c r="C8578" s="336"/>
      <c r="D8578" s="336"/>
      <c r="E8578" s="469">
        <v>33000</v>
      </c>
      <c r="F8578" s="376"/>
      <c r="G8578" s="336"/>
      <c r="H8578" s="626"/>
      <c r="I8578" s="626"/>
      <c r="J8578" s="339"/>
    </row>
    <row r="8579" spans="1:10" s="372" customFormat="1" ht="23.25">
      <c r="A8579" s="325" t="s">
        <v>8075</v>
      </c>
      <c r="B8579" s="336" t="s">
        <v>1870</v>
      </c>
      <c r="C8579" s="336"/>
      <c r="D8579" s="336"/>
      <c r="E8579" s="469">
        <v>33000</v>
      </c>
      <c r="F8579" s="376"/>
      <c r="G8579" s="336"/>
      <c r="H8579" s="626"/>
      <c r="I8579" s="626"/>
      <c r="J8579" s="339"/>
    </row>
    <row r="8580" spans="1:10" s="372" customFormat="1" ht="23.25">
      <c r="A8580" s="325" t="s">
        <v>8076</v>
      </c>
      <c r="B8580" s="336" t="s">
        <v>1870</v>
      </c>
      <c r="C8580" s="336"/>
      <c r="D8580" s="336"/>
      <c r="E8580" s="469">
        <v>33000</v>
      </c>
      <c r="F8580" s="376"/>
      <c r="G8580" s="336"/>
      <c r="H8580" s="626"/>
      <c r="I8580" s="626"/>
      <c r="J8580" s="339"/>
    </row>
    <row r="8581" spans="1:10" s="372" customFormat="1" ht="23.25">
      <c r="A8581" s="325" t="s">
        <v>8077</v>
      </c>
      <c r="B8581" s="336" t="s">
        <v>1870</v>
      </c>
      <c r="C8581" s="336"/>
      <c r="D8581" s="336"/>
      <c r="E8581" s="469">
        <v>33000</v>
      </c>
      <c r="F8581" s="376"/>
      <c r="G8581" s="336"/>
      <c r="H8581" s="626"/>
      <c r="I8581" s="626"/>
      <c r="J8581" s="339"/>
    </row>
    <row r="8582" spans="1:10" s="372" customFormat="1" ht="23.25">
      <c r="A8582" s="325" t="s">
        <v>8078</v>
      </c>
      <c r="B8582" s="336" t="s">
        <v>1870</v>
      </c>
      <c r="C8582" s="336"/>
      <c r="D8582" s="336"/>
      <c r="E8582" s="469">
        <v>25000</v>
      </c>
      <c r="F8582" s="376"/>
      <c r="G8582" s="336"/>
      <c r="H8582" s="626"/>
      <c r="I8582" s="626"/>
      <c r="J8582" s="339"/>
    </row>
    <row r="8583" spans="1:10" s="372" customFormat="1" ht="23.25">
      <c r="A8583" s="325" t="s">
        <v>8079</v>
      </c>
      <c r="B8583" s="336" t="s">
        <v>1870</v>
      </c>
      <c r="C8583" s="336"/>
      <c r="D8583" s="336"/>
      <c r="E8583" s="469">
        <v>30000</v>
      </c>
      <c r="F8583" s="376"/>
      <c r="G8583" s="336"/>
      <c r="H8583" s="626"/>
      <c r="I8583" s="626"/>
      <c r="J8583" s="339"/>
    </row>
    <row r="8584" spans="1:10" s="372" customFormat="1" ht="23.25">
      <c r="A8584" s="325" t="s">
        <v>8080</v>
      </c>
      <c r="B8584" s="336" t="s">
        <v>1870</v>
      </c>
      <c r="C8584" s="336"/>
      <c r="D8584" s="336"/>
      <c r="E8584" s="469">
        <v>33000</v>
      </c>
      <c r="F8584" s="376"/>
      <c r="G8584" s="336"/>
      <c r="H8584" s="626"/>
      <c r="I8584" s="626"/>
      <c r="J8584" s="339"/>
    </row>
    <row r="8585" spans="1:10" s="372" customFormat="1" ht="23.25">
      <c r="A8585" s="325" t="s">
        <v>8081</v>
      </c>
      <c r="B8585" s="336" t="s">
        <v>1870</v>
      </c>
      <c r="C8585" s="336"/>
      <c r="D8585" s="336"/>
      <c r="E8585" s="469">
        <v>33000</v>
      </c>
      <c r="F8585" s="376"/>
      <c r="G8585" s="336"/>
      <c r="H8585" s="626"/>
      <c r="I8585" s="626"/>
      <c r="J8585" s="339"/>
    </row>
    <row r="8586" spans="1:10" s="372" customFormat="1" ht="23.25">
      <c r="A8586" s="325" t="s">
        <v>8082</v>
      </c>
      <c r="B8586" s="336" t="s">
        <v>1870</v>
      </c>
      <c r="C8586" s="336"/>
      <c r="D8586" s="336"/>
      <c r="E8586" s="469">
        <v>36000</v>
      </c>
      <c r="F8586" s="376"/>
      <c r="G8586" s="336"/>
      <c r="H8586" s="626"/>
      <c r="I8586" s="626"/>
      <c r="J8586" s="339"/>
    </row>
    <row r="8587" spans="1:10" s="372" customFormat="1" ht="23.25">
      <c r="A8587" s="325" t="s">
        <v>8083</v>
      </c>
      <c r="B8587" s="336" t="s">
        <v>1870</v>
      </c>
      <c r="C8587" s="336"/>
      <c r="D8587" s="336"/>
      <c r="E8587" s="469">
        <v>106852.5</v>
      </c>
      <c r="F8587" s="376"/>
      <c r="G8587" s="336"/>
      <c r="H8587" s="626"/>
      <c r="I8587" s="626"/>
      <c r="J8587" s="339"/>
    </row>
    <row r="8588" spans="1:10" s="372" customFormat="1" ht="23.25">
      <c r="A8588" s="325" t="s">
        <v>8084</v>
      </c>
      <c r="B8588" s="336" t="s">
        <v>1870</v>
      </c>
      <c r="C8588" s="336"/>
      <c r="D8588" s="336"/>
      <c r="E8588" s="469">
        <v>36000</v>
      </c>
      <c r="F8588" s="376"/>
      <c r="G8588" s="336"/>
      <c r="H8588" s="626"/>
      <c r="I8588" s="626"/>
      <c r="J8588" s="339"/>
    </row>
    <row r="8589" spans="1:10" s="372" customFormat="1" ht="23.25">
      <c r="A8589" s="325" t="s">
        <v>8085</v>
      </c>
      <c r="B8589" s="336" t="s">
        <v>1870</v>
      </c>
      <c r="C8589" s="336"/>
      <c r="D8589" s="336"/>
      <c r="E8589" s="469">
        <v>30000</v>
      </c>
      <c r="F8589" s="376"/>
      <c r="G8589" s="336"/>
      <c r="H8589" s="626"/>
      <c r="I8589" s="626"/>
      <c r="J8589" s="339"/>
    </row>
    <row r="8590" spans="1:10" s="372" customFormat="1" ht="23.25">
      <c r="A8590" s="325" t="s">
        <v>8086</v>
      </c>
      <c r="B8590" s="336" t="s">
        <v>1870</v>
      </c>
      <c r="C8590" s="336"/>
      <c r="D8590" s="336"/>
      <c r="E8590" s="469">
        <v>30000</v>
      </c>
      <c r="F8590" s="376"/>
      <c r="G8590" s="336"/>
      <c r="H8590" s="626"/>
      <c r="I8590" s="626"/>
      <c r="J8590" s="339"/>
    </row>
    <row r="8591" spans="1:10" s="372" customFormat="1" ht="23.25">
      <c r="A8591" s="325" t="s">
        <v>8087</v>
      </c>
      <c r="B8591" s="336" t="s">
        <v>1870</v>
      </c>
      <c r="C8591" s="336"/>
      <c r="D8591" s="336"/>
      <c r="E8591" s="469">
        <v>24000</v>
      </c>
      <c r="F8591" s="376"/>
      <c r="G8591" s="336"/>
      <c r="H8591" s="626"/>
      <c r="I8591" s="626"/>
      <c r="J8591" s="339"/>
    </row>
    <row r="8592" spans="1:10" s="372" customFormat="1" ht="23.25">
      <c r="A8592" s="325" t="s">
        <v>8088</v>
      </c>
      <c r="B8592" s="336" t="s">
        <v>1870</v>
      </c>
      <c r="C8592" s="336"/>
      <c r="D8592" s="336"/>
      <c r="E8592" s="469">
        <v>36000</v>
      </c>
      <c r="F8592" s="376"/>
      <c r="G8592" s="336"/>
      <c r="H8592" s="626"/>
      <c r="I8592" s="626"/>
      <c r="J8592" s="339"/>
    </row>
    <row r="8593" spans="1:10" s="372" customFormat="1" ht="23.25">
      <c r="A8593" s="325" t="s">
        <v>8089</v>
      </c>
      <c r="B8593" s="336" t="s">
        <v>1870</v>
      </c>
      <c r="C8593" s="336"/>
      <c r="D8593" s="336"/>
      <c r="E8593" s="469">
        <v>24000</v>
      </c>
      <c r="F8593" s="376"/>
      <c r="G8593" s="336"/>
      <c r="H8593" s="626"/>
      <c r="I8593" s="626"/>
      <c r="J8593" s="339"/>
    </row>
    <row r="8594" spans="1:10" s="372" customFormat="1" ht="23.25">
      <c r="A8594" s="325" t="s">
        <v>8090</v>
      </c>
      <c r="B8594" s="336" t="s">
        <v>1870</v>
      </c>
      <c r="C8594" s="336"/>
      <c r="D8594" s="336"/>
      <c r="E8594" s="469">
        <v>32400</v>
      </c>
      <c r="F8594" s="376"/>
      <c r="G8594" s="336"/>
      <c r="H8594" s="626"/>
      <c r="I8594" s="626"/>
      <c r="J8594" s="339"/>
    </row>
    <row r="8595" spans="1:10" s="372" customFormat="1" ht="23.25">
      <c r="A8595" s="325" t="s">
        <v>8091</v>
      </c>
      <c r="B8595" s="336" t="s">
        <v>1870</v>
      </c>
      <c r="C8595" s="336"/>
      <c r="D8595" s="336"/>
      <c r="E8595" s="469">
        <v>32400</v>
      </c>
      <c r="F8595" s="376"/>
      <c r="G8595" s="336"/>
      <c r="H8595" s="626"/>
      <c r="I8595" s="626"/>
      <c r="J8595" s="339"/>
    </row>
    <row r="8596" spans="1:10" s="372" customFormat="1" ht="23.25">
      <c r="A8596" s="325" t="s">
        <v>8092</v>
      </c>
      <c r="B8596" s="336" t="s">
        <v>1870</v>
      </c>
      <c r="C8596" s="336"/>
      <c r="D8596" s="336"/>
      <c r="E8596" s="469">
        <v>36000</v>
      </c>
      <c r="F8596" s="376"/>
      <c r="G8596" s="336"/>
      <c r="H8596" s="626"/>
      <c r="I8596" s="626"/>
      <c r="J8596" s="339"/>
    </row>
    <row r="8597" spans="1:10" s="372" customFormat="1" ht="23.25">
      <c r="A8597" s="325" t="s">
        <v>8093</v>
      </c>
      <c r="B8597" s="336" t="s">
        <v>1870</v>
      </c>
      <c r="C8597" s="336"/>
      <c r="D8597" s="336"/>
      <c r="E8597" s="469">
        <v>29000</v>
      </c>
      <c r="F8597" s="376"/>
      <c r="G8597" s="336"/>
      <c r="H8597" s="626"/>
      <c r="I8597" s="626"/>
      <c r="J8597" s="339"/>
    </row>
    <row r="8598" spans="1:10" s="372" customFormat="1" ht="23.25">
      <c r="A8598" s="325" t="s">
        <v>8094</v>
      </c>
      <c r="B8598" s="336" t="s">
        <v>1870</v>
      </c>
      <c r="C8598" s="336"/>
      <c r="D8598" s="336"/>
      <c r="E8598" s="469">
        <v>29000</v>
      </c>
      <c r="F8598" s="376"/>
      <c r="G8598" s="336"/>
      <c r="H8598" s="626"/>
      <c r="I8598" s="626"/>
      <c r="J8598" s="339"/>
    </row>
    <row r="8599" spans="1:10" s="372" customFormat="1" ht="23.25">
      <c r="A8599" s="325" t="s">
        <v>8095</v>
      </c>
      <c r="B8599" s="336" t="s">
        <v>1870</v>
      </c>
      <c r="C8599" s="336"/>
      <c r="D8599" s="336"/>
      <c r="E8599" s="469">
        <v>24000</v>
      </c>
      <c r="F8599" s="376"/>
      <c r="G8599" s="336"/>
      <c r="H8599" s="626"/>
      <c r="I8599" s="626"/>
      <c r="J8599" s="339"/>
    </row>
    <row r="8600" spans="1:10" s="372" customFormat="1" ht="23.25">
      <c r="A8600" s="325" t="s">
        <v>8096</v>
      </c>
      <c r="B8600" s="336" t="s">
        <v>1870</v>
      </c>
      <c r="C8600" s="336"/>
      <c r="D8600" s="336"/>
      <c r="E8600" s="469">
        <v>36000</v>
      </c>
      <c r="F8600" s="376"/>
      <c r="G8600" s="336"/>
      <c r="H8600" s="626"/>
      <c r="I8600" s="626"/>
      <c r="J8600" s="339"/>
    </row>
    <row r="8601" spans="1:10" s="372" customFormat="1" ht="23.25">
      <c r="A8601" s="325" t="s">
        <v>8097</v>
      </c>
      <c r="B8601" s="336" t="s">
        <v>1870</v>
      </c>
      <c r="C8601" s="336"/>
      <c r="D8601" s="336"/>
      <c r="E8601" s="469">
        <v>36000</v>
      </c>
      <c r="F8601" s="376"/>
      <c r="G8601" s="336"/>
      <c r="H8601" s="626"/>
      <c r="I8601" s="626"/>
      <c r="J8601" s="339"/>
    </row>
    <row r="8602" spans="1:10" s="372" customFormat="1" ht="23.25">
      <c r="A8602" s="325" t="s">
        <v>8098</v>
      </c>
      <c r="B8602" s="336" t="s">
        <v>1870</v>
      </c>
      <c r="C8602" s="336"/>
      <c r="D8602" s="336"/>
      <c r="E8602" s="469">
        <v>36000</v>
      </c>
      <c r="F8602" s="376"/>
      <c r="G8602" s="336"/>
      <c r="H8602" s="626"/>
      <c r="I8602" s="626"/>
      <c r="J8602" s="339"/>
    </row>
    <row r="8603" spans="1:10" s="372" customFormat="1" ht="23.25">
      <c r="A8603" s="325" t="s">
        <v>8099</v>
      </c>
      <c r="B8603" s="336" t="s">
        <v>1870</v>
      </c>
      <c r="C8603" s="336"/>
      <c r="D8603" s="336"/>
      <c r="E8603" s="469">
        <v>36000</v>
      </c>
      <c r="F8603" s="376"/>
      <c r="G8603" s="336"/>
      <c r="H8603" s="626"/>
      <c r="I8603" s="626"/>
      <c r="J8603" s="339"/>
    </row>
    <row r="8604" spans="1:10" s="372" customFormat="1" ht="23.25">
      <c r="A8604" s="325" t="s">
        <v>8100</v>
      </c>
      <c r="B8604" s="336" t="s">
        <v>1870</v>
      </c>
      <c r="C8604" s="336"/>
      <c r="D8604" s="336"/>
      <c r="E8604" s="469">
        <v>36000</v>
      </c>
      <c r="F8604" s="376"/>
      <c r="G8604" s="336"/>
      <c r="H8604" s="626"/>
      <c r="I8604" s="626"/>
      <c r="J8604" s="339"/>
    </row>
    <row r="8605" spans="1:10" s="372" customFormat="1" ht="23.25">
      <c r="A8605" s="325" t="s">
        <v>8101</v>
      </c>
      <c r="B8605" s="336" t="s">
        <v>1870</v>
      </c>
      <c r="C8605" s="336"/>
      <c r="D8605" s="336"/>
      <c r="E8605" s="469">
        <v>18600</v>
      </c>
      <c r="F8605" s="376"/>
      <c r="G8605" s="336"/>
      <c r="H8605" s="626"/>
      <c r="I8605" s="626"/>
      <c r="J8605" s="339"/>
    </row>
    <row r="8606" spans="1:10" s="372" customFormat="1" ht="23.25">
      <c r="A8606" s="325" t="s">
        <v>8102</v>
      </c>
      <c r="B8606" s="336" t="s">
        <v>1870</v>
      </c>
      <c r="C8606" s="336"/>
      <c r="D8606" s="336"/>
      <c r="E8606" s="469">
        <v>18600</v>
      </c>
      <c r="F8606" s="376"/>
      <c r="G8606" s="336"/>
      <c r="H8606" s="626"/>
      <c r="I8606" s="626"/>
      <c r="J8606" s="339"/>
    </row>
    <row r="8607" spans="1:10" s="372" customFormat="1" ht="23.25">
      <c r="A8607" s="325" t="s">
        <v>8103</v>
      </c>
      <c r="B8607" s="336" t="s">
        <v>1870</v>
      </c>
      <c r="C8607" s="336"/>
      <c r="D8607" s="336"/>
      <c r="E8607" s="469">
        <v>18600</v>
      </c>
      <c r="F8607" s="376"/>
      <c r="G8607" s="336"/>
      <c r="H8607" s="626"/>
      <c r="I8607" s="626"/>
      <c r="J8607" s="339"/>
    </row>
    <row r="8608" spans="1:10" s="372" customFormat="1" ht="23.25">
      <c r="A8608" s="325" t="s">
        <v>8104</v>
      </c>
      <c r="B8608" s="336" t="s">
        <v>1870</v>
      </c>
      <c r="C8608" s="336"/>
      <c r="D8608" s="336"/>
      <c r="E8608" s="469">
        <v>36000</v>
      </c>
      <c r="F8608" s="376"/>
      <c r="G8608" s="336"/>
      <c r="H8608" s="626"/>
      <c r="I8608" s="626"/>
      <c r="J8608" s="339"/>
    </row>
    <row r="8609" spans="1:10" s="372" customFormat="1" ht="23.25">
      <c r="A8609" s="325" t="s">
        <v>8105</v>
      </c>
      <c r="B8609" s="336" t="s">
        <v>1870</v>
      </c>
      <c r="C8609" s="336"/>
      <c r="D8609" s="336"/>
      <c r="E8609" s="469">
        <v>20400</v>
      </c>
      <c r="F8609" s="376"/>
      <c r="G8609" s="336"/>
      <c r="H8609" s="626"/>
      <c r="I8609" s="626"/>
      <c r="J8609" s="339"/>
    </row>
    <row r="8610" spans="1:10" s="372" customFormat="1" ht="23.25">
      <c r="A8610" s="325" t="s">
        <v>8106</v>
      </c>
      <c r="B8610" s="336" t="s">
        <v>1870</v>
      </c>
      <c r="C8610" s="336"/>
      <c r="D8610" s="336"/>
      <c r="E8610" s="469">
        <v>31800</v>
      </c>
      <c r="F8610" s="376"/>
      <c r="G8610" s="336"/>
      <c r="H8610" s="626"/>
      <c r="I8610" s="626"/>
      <c r="J8610" s="339"/>
    </row>
    <row r="8611" spans="1:10" s="372" customFormat="1" ht="23.25">
      <c r="A8611" s="325" t="s">
        <v>8107</v>
      </c>
      <c r="B8611" s="336" t="s">
        <v>1870</v>
      </c>
      <c r="C8611" s="336"/>
      <c r="D8611" s="336"/>
      <c r="E8611" s="469">
        <v>30000</v>
      </c>
      <c r="F8611" s="376"/>
      <c r="G8611" s="336"/>
      <c r="H8611" s="626"/>
      <c r="I8611" s="626"/>
      <c r="J8611" s="339"/>
    </row>
    <row r="8612" spans="1:10" s="372" customFormat="1" ht="23.25">
      <c r="A8612" s="325" t="s">
        <v>8108</v>
      </c>
      <c r="B8612" s="336" t="s">
        <v>1870</v>
      </c>
      <c r="C8612" s="336"/>
      <c r="D8612" s="336"/>
      <c r="E8612" s="469">
        <v>30000</v>
      </c>
      <c r="F8612" s="376"/>
      <c r="G8612" s="336"/>
      <c r="H8612" s="626"/>
      <c r="I8612" s="626"/>
      <c r="J8612" s="339"/>
    </row>
    <row r="8613" spans="1:10" s="372" customFormat="1">
      <c r="A8613" s="325" t="s">
        <v>8109</v>
      </c>
      <c r="B8613" s="336" t="s">
        <v>8029</v>
      </c>
      <c r="C8613" s="336"/>
      <c r="D8613" s="336"/>
      <c r="E8613" s="469">
        <v>36506.22</v>
      </c>
      <c r="F8613" s="376"/>
      <c r="G8613" s="336"/>
      <c r="H8613" s="626"/>
      <c r="I8613" s="626"/>
      <c r="J8613" s="339"/>
    </row>
    <row r="8614" spans="1:10" s="372" customFormat="1">
      <c r="A8614" s="325" t="s">
        <v>8110</v>
      </c>
      <c r="B8614" s="336" t="s">
        <v>8029</v>
      </c>
      <c r="C8614" s="336"/>
      <c r="D8614" s="336"/>
      <c r="E8614" s="469">
        <v>34050.18</v>
      </c>
      <c r="F8614" s="376"/>
      <c r="G8614" s="336"/>
      <c r="H8614" s="626"/>
      <c r="I8614" s="626"/>
      <c r="J8614" s="339"/>
    </row>
    <row r="8615" spans="1:10" s="372" customFormat="1" ht="23.25">
      <c r="A8615" s="325" t="s">
        <v>8111</v>
      </c>
      <c r="B8615" s="336" t="s">
        <v>1774</v>
      </c>
      <c r="C8615" s="336"/>
      <c r="D8615" s="336"/>
      <c r="E8615" s="469">
        <v>73559.98</v>
      </c>
      <c r="F8615" s="376"/>
      <c r="G8615" s="336"/>
      <c r="H8615" s="626"/>
      <c r="I8615" s="626"/>
      <c r="J8615" s="339"/>
    </row>
    <row r="8616" spans="1:10" s="243" customFormat="1">
      <c r="A8616" s="325" t="s">
        <v>8112</v>
      </c>
      <c r="B8616" s="336" t="s">
        <v>8029</v>
      </c>
      <c r="C8616" s="336"/>
      <c r="D8616" s="336"/>
      <c r="E8616" s="469">
        <v>64000</v>
      </c>
      <c r="F8616" s="376"/>
      <c r="G8616" s="336"/>
      <c r="H8616" s="626"/>
      <c r="I8616" s="626"/>
      <c r="J8616" s="339"/>
    </row>
    <row r="8617" spans="1:10" s="243" customFormat="1" ht="23.25">
      <c r="A8617" s="325" t="s">
        <v>8113</v>
      </c>
      <c r="B8617" s="336" t="s">
        <v>1870</v>
      </c>
      <c r="C8617" s="336"/>
      <c r="D8617" s="336"/>
      <c r="E8617" s="469">
        <v>25671</v>
      </c>
      <c r="F8617" s="376"/>
      <c r="G8617" s="336"/>
      <c r="H8617" s="626"/>
      <c r="I8617" s="626"/>
      <c r="J8617" s="339"/>
    </row>
    <row r="8618" spans="1:10" s="243" customFormat="1" ht="23.25">
      <c r="A8618" s="325" t="s">
        <v>8114</v>
      </c>
      <c r="B8618" s="336" t="s">
        <v>1870</v>
      </c>
      <c r="C8618" s="336"/>
      <c r="D8618" s="336"/>
      <c r="E8618" s="469">
        <v>19350</v>
      </c>
      <c r="F8618" s="376"/>
      <c r="G8618" s="336"/>
      <c r="H8618" s="626"/>
      <c r="I8618" s="626"/>
      <c r="J8618" s="339"/>
    </row>
    <row r="8619" spans="1:10" s="243" customFormat="1" ht="23.25">
      <c r="A8619" s="325" t="s">
        <v>8115</v>
      </c>
      <c r="B8619" s="336" t="s">
        <v>1870</v>
      </c>
      <c r="C8619" s="336"/>
      <c r="D8619" s="336"/>
      <c r="E8619" s="469">
        <v>25320</v>
      </c>
      <c r="F8619" s="376"/>
      <c r="G8619" s="336"/>
      <c r="H8619" s="626"/>
      <c r="I8619" s="626"/>
      <c r="J8619" s="339"/>
    </row>
    <row r="8620" spans="1:10" s="243" customFormat="1" ht="23.25">
      <c r="A8620" s="325" t="s">
        <v>8116</v>
      </c>
      <c r="B8620" s="336" t="s">
        <v>1870</v>
      </c>
      <c r="C8620" s="336"/>
      <c r="D8620" s="336"/>
      <c r="E8620" s="469">
        <v>30248</v>
      </c>
      <c r="F8620" s="376"/>
      <c r="G8620" s="336"/>
      <c r="H8620" s="626"/>
      <c r="I8620" s="626"/>
      <c r="J8620" s="339"/>
    </row>
    <row r="8621" spans="1:10" s="243" customFormat="1" ht="23.25">
      <c r="A8621" s="325" t="s">
        <v>8117</v>
      </c>
      <c r="B8621" s="336" t="s">
        <v>1870</v>
      </c>
      <c r="C8621" s="336"/>
      <c r="D8621" s="336"/>
      <c r="E8621" s="469">
        <v>20000</v>
      </c>
      <c r="F8621" s="376"/>
      <c r="G8621" s="336"/>
      <c r="H8621" s="626"/>
      <c r="I8621" s="626"/>
      <c r="J8621" s="339"/>
    </row>
    <row r="8622" spans="1:10" s="243" customFormat="1" ht="23.25">
      <c r="A8622" s="325" t="s">
        <v>8118</v>
      </c>
      <c r="B8622" s="336" t="s">
        <v>1870</v>
      </c>
      <c r="C8622" s="336"/>
      <c r="D8622" s="336"/>
      <c r="E8622" s="469">
        <v>34000</v>
      </c>
      <c r="F8622" s="376"/>
      <c r="G8622" s="336"/>
      <c r="H8622" s="626"/>
      <c r="I8622" s="626"/>
      <c r="J8622" s="339"/>
    </row>
    <row r="8623" spans="1:10" s="243" customFormat="1">
      <c r="A8623" s="325" t="s">
        <v>8119</v>
      </c>
      <c r="B8623" s="336" t="s">
        <v>8029</v>
      </c>
      <c r="C8623" s="336"/>
      <c r="D8623" s="336"/>
      <c r="E8623" s="469">
        <v>22999.98</v>
      </c>
      <c r="F8623" s="376"/>
      <c r="G8623" s="336"/>
      <c r="H8623" s="626"/>
      <c r="I8623" s="626"/>
      <c r="J8623" s="339"/>
    </row>
    <row r="8624" spans="1:10" s="243" customFormat="1" ht="23.25">
      <c r="A8624" s="325" t="s">
        <v>8120</v>
      </c>
      <c r="B8624" s="336" t="s">
        <v>1870</v>
      </c>
      <c r="C8624" s="336"/>
      <c r="D8624" s="336"/>
      <c r="E8624" s="469">
        <v>31500</v>
      </c>
      <c r="F8624" s="376"/>
      <c r="G8624" s="336"/>
      <c r="H8624" s="626"/>
      <c r="I8624" s="626"/>
      <c r="J8624" s="339"/>
    </row>
    <row r="8625" spans="1:10" s="243" customFormat="1" ht="23.25">
      <c r="A8625" s="325" t="s">
        <v>8121</v>
      </c>
      <c r="B8625" s="336" t="s">
        <v>1870</v>
      </c>
      <c r="C8625" s="336"/>
      <c r="D8625" s="336"/>
      <c r="E8625" s="469">
        <v>36000</v>
      </c>
      <c r="F8625" s="376"/>
      <c r="G8625" s="336"/>
      <c r="H8625" s="626"/>
      <c r="I8625" s="626"/>
      <c r="J8625" s="339"/>
    </row>
    <row r="8626" spans="1:10" s="243" customFormat="1" ht="23.25">
      <c r="A8626" s="325" t="s">
        <v>8122</v>
      </c>
      <c r="B8626" s="336" t="s">
        <v>1870</v>
      </c>
      <c r="C8626" s="336"/>
      <c r="D8626" s="336"/>
      <c r="E8626" s="469">
        <v>36000</v>
      </c>
      <c r="F8626" s="376"/>
      <c r="G8626" s="336"/>
      <c r="H8626" s="626"/>
      <c r="I8626" s="626"/>
      <c r="J8626" s="339"/>
    </row>
    <row r="8627" spans="1:10" s="243" customFormat="1" ht="23.25">
      <c r="A8627" s="325" t="s">
        <v>8123</v>
      </c>
      <c r="B8627" s="336" t="s">
        <v>1870</v>
      </c>
      <c r="C8627" s="336"/>
      <c r="D8627" s="336"/>
      <c r="E8627" s="469">
        <v>24019</v>
      </c>
      <c r="F8627" s="376"/>
      <c r="G8627" s="336"/>
      <c r="H8627" s="626"/>
      <c r="I8627" s="626"/>
      <c r="J8627" s="339"/>
    </row>
    <row r="8628" spans="1:10" s="243" customFormat="1" ht="23.25">
      <c r="A8628" s="325" t="s">
        <v>8124</v>
      </c>
      <c r="B8628" s="336" t="s">
        <v>8029</v>
      </c>
      <c r="C8628" s="336"/>
      <c r="D8628" s="336"/>
      <c r="E8628" s="469">
        <v>21579.84</v>
      </c>
      <c r="F8628" s="376"/>
      <c r="G8628" s="336"/>
      <c r="H8628" s="626"/>
      <c r="I8628" s="626"/>
      <c r="J8628" s="339"/>
    </row>
    <row r="8629" spans="1:10" s="243" customFormat="1" ht="23.25">
      <c r="A8629" s="325" t="s">
        <v>8125</v>
      </c>
      <c r="B8629" s="336" t="s">
        <v>8029</v>
      </c>
      <c r="C8629" s="336"/>
      <c r="D8629" s="336"/>
      <c r="E8629" s="469">
        <v>36555.1</v>
      </c>
      <c r="F8629" s="376"/>
      <c r="G8629" s="336"/>
      <c r="H8629" s="626"/>
      <c r="I8629" s="626"/>
      <c r="J8629" s="339"/>
    </row>
    <row r="8630" spans="1:10" s="243" customFormat="1" ht="23.25">
      <c r="A8630" s="325" t="s">
        <v>8126</v>
      </c>
      <c r="B8630" s="336" t="s">
        <v>8029</v>
      </c>
      <c r="C8630" s="336"/>
      <c r="D8630" s="336"/>
      <c r="E8630" s="469">
        <v>46527.6</v>
      </c>
      <c r="F8630" s="376"/>
      <c r="G8630" s="336"/>
      <c r="H8630" s="626"/>
      <c r="I8630" s="626"/>
      <c r="J8630" s="339"/>
    </row>
    <row r="8631" spans="1:10" s="243" customFormat="1" ht="23.25">
      <c r="A8631" s="325" t="s">
        <v>8127</v>
      </c>
      <c r="B8631" s="336" t="s">
        <v>8029</v>
      </c>
      <c r="C8631" s="336"/>
      <c r="D8631" s="336"/>
      <c r="E8631" s="469">
        <v>24575.62</v>
      </c>
      <c r="F8631" s="376"/>
      <c r="G8631" s="336"/>
      <c r="H8631" s="626"/>
      <c r="I8631" s="626"/>
      <c r="J8631" s="339"/>
    </row>
    <row r="8632" spans="1:10" s="243" customFormat="1" ht="23.25">
      <c r="A8632" s="325" t="s">
        <v>8128</v>
      </c>
      <c r="B8632" s="336" t="s">
        <v>8029</v>
      </c>
      <c r="C8632" s="336"/>
      <c r="D8632" s="336"/>
      <c r="E8632" s="469">
        <v>42957.95</v>
      </c>
      <c r="F8632" s="376"/>
      <c r="G8632" s="336"/>
      <c r="H8632" s="626"/>
      <c r="I8632" s="626"/>
      <c r="J8632" s="339"/>
    </row>
    <row r="8633" spans="1:10" s="243" customFormat="1">
      <c r="A8633" s="325" t="s">
        <v>8129</v>
      </c>
      <c r="B8633" s="336" t="s">
        <v>1810</v>
      </c>
      <c r="C8633" s="336"/>
      <c r="D8633" s="336"/>
      <c r="E8633" s="469">
        <v>68209.3</v>
      </c>
      <c r="F8633" s="376"/>
      <c r="G8633" s="336"/>
      <c r="H8633" s="626"/>
      <c r="I8633" s="626"/>
      <c r="J8633" s="339"/>
    </row>
    <row r="8634" spans="1:10" s="243" customFormat="1">
      <c r="A8634" s="325" t="s">
        <v>8130</v>
      </c>
      <c r="B8634" s="336" t="s">
        <v>1810</v>
      </c>
      <c r="C8634" s="336"/>
      <c r="D8634" s="336"/>
      <c r="E8634" s="469">
        <v>75465</v>
      </c>
      <c r="F8634" s="376"/>
      <c r="G8634" s="336"/>
      <c r="H8634" s="626"/>
      <c r="I8634" s="626"/>
      <c r="J8634" s="339"/>
    </row>
    <row r="8635" spans="1:10" s="243" customFormat="1">
      <c r="A8635" s="325" t="s">
        <v>8131</v>
      </c>
      <c r="B8635" s="336" t="s">
        <v>1810</v>
      </c>
      <c r="C8635" s="336"/>
      <c r="D8635" s="336"/>
      <c r="E8635" s="469">
        <v>71175</v>
      </c>
      <c r="F8635" s="376"/>
      <c r="G8635" s="336"/>
      <c r="H8635" s="626"/>
      <c r="I8635" s="626"/>
      <c r="J8635" s="339"/>
    </row>
    <row r="8636" spans="1:10" s="243" customFormat="1">
      <c r="A8636" s="325" t="s">
        <v>8132</v>
      </c>
      <c r="B8636" s="336" t="s">
        <v>1810</v>
      </c>
      <c r="C8636" s="336"/>
      <c r="D8636" s="336"/>
      <c r="E8636" s="469">
        <v>55964.92</v>
      </c>
      <c r="F8636" s="376"/>
      <c r="G8636" s="336"/>
      <c r="H8636" s="626"/>
      <c r="I8636" s="626"/>
      <c r="J8636" s="339"/>
    </row>
    <row r="8637" spans="1:10" s="243" customFormat="1" ht="23.25">
      <c r="A8637" s="325" t="s">
        <v>8133</v>
      </c>
      <c r="B8637" s="336" t="s">
        <v>1870</v>
      </c>
      <c r="C8637" s="336"/>
      <c r="D8637" s="336"/>
      <c r="E8637" s="469">
        <v>24999.98</v>
      </c>
      <c r="F8637" s="376"/>
      <c r="G8637" s="336"/>
      <c r="H8637" s="626"/>
      <c r="I8637" s="626"/>
      <c r="J8637" s="339"/>
    </row>
    <row r="8638" spans="1:10" s="243" customFormat="1" ht="23.25">
      <c r="A8638" s="325" t="s">
        <v>8134</v>
      </c>
      <c r="B8638" s="336" t="s">
        <v>1870</v>
      </c>
      <c r="C8638" s="336"/>
      <c r="D8638" s="336"/>
      <c r="E8638" s="469">
        <v>19999.98</v>
      </c>
      <c r="F8638" s="376"/>
      <c r="G8638" s="336"/>
      <c r="H8638" s="626"/>
      <c r="I8638" s="626"/>
      <c r="J8638" s="339"/>
    </row>
    <row r="8639" spans="1:10" s="243" customFormat="1" ht="23.25">
      <c r="A8639" s="325" t="s">
        <v>8135</v>
      </c>
      <c r="B8639" s="336" t="s">
        <v>1870</v>
      </c>
      <c r="C8639" s="336"/>
      <c r="D8639" s="336"/>
      <c r="E8639" s="469">
        <v>30000</v>
      </c>
      <c r="F8639" s="376"/>
      <c r="G8639" s="336"/>
      <c r="H8639" s="626"/>
      <c r="I8639" s="626"/>
      <c r="J8639" s="339"/>
    </row>
    <row r="8640" spans="1:10" s="243" customFormat="1" ht="23.25">
      <c r="A8640" s="325" t="s">
        <v>8136</v>
      </c>
      <c r="B8640" s="336" t="s">
        <v>1870</v>
      </c>
      <c r="C8640" s="336"/>
      <c r="D8640" s="336"/>
      <c r="E8640" s="469">
        <v>33333.33</v>
      </c>
      <c r="F8640" s="376"/>
      <c r="G8640" s="336"/>
      <c r="H8640" s="626"/>
      <c r="I8640" s="626"/>
      <c r="J8640" s="339"/>
    </row>
    <row r="8641" spans="1:10" s="243" customFormat="1" ht="23.25">
      <c r="A8641" s="325" t="s">
        <v>8137</v>
      </c>
      <c r="B8641" s="336" t="s">
        <v>1870</v>
      </c>
      <c r="C8641" s="336"/>
      <c r="D8641" s="336"/>
      <c r="E8641" s="469">
        <v>30000</v>
      </c>
      <c r="F8641" s="376"/>
      <c r="G8641" s="336"/>
      <c r="H8641" s="626"/>
      <c r="I8641" s="626"/>
      <c r="J8641" s="339"/>
    </row>
    <row r="8642" spans="1:10" s="243" customFormat="1">
      <c r="A8642" s="325" t="s">
        <v>8138</v>
      </c>
      <c r="B8642" s="336" t="s">
        <v>7975</v>
      </c>
      <c r="C8642" s="336"/>
      <c r="D8642" s="336"/>
      <c r="E8642" s="469">
        <v>450000</v>
      </c>
      <c r="F8642" s="376"/>
      <c r="G8642" s="336"/>
      <c r="H8642" s="626"/>
      <c r="I8642" s="626"/>
      <c r="J8642" s="339"/>
    </row>
    <row r="8643" spans="1:10" s="243" customFormat="1" ht="23.25">
      <c r="A8643" s="325" t="s">
        <v>8139</v>
      </c>
      <c r="B8643" s="336" t="s">
        <v>1870</v>
      </c>
      <c r="C8643" s="336"/>
      <c r="D8643" s="336"/>
      <c r="E8643" s="469">
        <v>30000</v>
      </c>
      <c r="F8643" s="376"/>
      <c r="G8643" s="336"/>
      <c r="H8643" s="626"/>
      <c r="I8643" s="626"/>
      <c r="J8643" s="339"/>
    </row>
    <row r="8644" spans="1:10" s="243" customFormat="1" ht="23.25">
      <c r="A8644" s="325" t="s">
        <v>8140</v>
      </c>
      <c r="B8644" s="336" t="s">
        <v>1870</v>
      </c>
      <c r="C8644" s="336"/>
      <c r="D8644" s="336"/>
      <c r="E8644" s="469">
        <v>30000</v>
      </c>
      <c r="F8644" s="376"/>
      <c r="G8644" s="336"/>
      <c r="H8644" s="626"/>
      <c r="I8644" s="626"/>
      <c r="J8644" s="339"/>
    </row>
    <row r="8645" spans="1:10" s="243" customFormat="1" ht="23.25">
      <c r="A8645" s="325" t="s">
        <v>8141</v>
      </c>
      <c r="B8645" s="336" t="s">
        <v>1870</v>
      </c>
      <c r="C8645" s="336"/>
      <c r="D8645" s="336"/>
      <c r="E8645" s="469">
        <v>36000</v>
      </c>
      <c r="F8645" s="376"/>
      <c r="G8645" s="336"/>
      <c r="H8645" s="626"/>
      <c r="I8645" s="626"/>
      <c r="J8645" s="339"/>
    </row>
    <row r="8646" spans="1:10" s="243" customFormat="1" ht="23.25">
      <c r="A8646" s="325" t="s">
        <v>8142</v>
      </c>
      <c r="B8646" s="336" t="s">
        <v>1870</v>
      </c>
      <c r="C8646" s="336"/>
      <c r="D8646" s="336"/>
      <c r="E8646" s="469">
        <v>24000</v>
      </c>
      <c r="F8646" s="376"/>
      <c r="G8646" s="336"/>
      <c r="H8646" s="626"/>
      <c r="I8646" s="626"/>
      <c r="J8646" s="339"/>
    </row>
    <row r="8647" spans="1:10" s="243" customFormat="1" ht="23.25">
      <c r="A8647" s="325" t="s">
        <v>8143</v>
      </c>
      <c r="B8647" s="336" t="s">
        <v>1870</v>
      </c>
      <c r="C8647" s="336"/>
      <c r="D8647" s="336"/>
      <c r="E8647" s="469">
        <v>36000</v>
      </c>
      <c r="F8647" s="376"/>
      <c r="G8647" s="336"/>
      <c r="H8647" s="626"/>
      <c r="I8647" s="626"/>
      <c r="J8647" s="339"/>
    </row>
    <row r="8648" spans="1:10" s="243" customFormat="1" ht="23.25">
      <c r="A8648" s="325" t="s">
        <v>8144</v>
      </c>
      <c r="B8648" s="336" t="s">
        <v>1870</v>
      </c>
      <c r="C8648" s="336"/>
      <c r="D8648" s="336"/>
      <c r="E8648" s="469">
        <v>24000</v>
      </c>
      <c r="F8648" s="376"/>
      <c r="G8648" s="336"/>
      <c r="H8648" s="626"/>
      <c r="I8648" s="626"/>
      <c r="J8648" s="339"/>
    </row>
    <row r="8649" spans="1:10" s="243" customFormat="1" ht="23.25">
      <c r="A8649" s="325" t="s">
        <v>8145</v>
      </c>
      <c r="B8649" s="336" t="s">
        <v>1870</v>
      </c>
      <c r="C8649" s="336"/>
      <c r="D8649" s="336"/>
      <c r="E8649" s="469">
        <v>19232.64</v>
      </c>
      <c r="F8649" s="376"/>
      <c r="G8649" s="336"/>
      <c r="H8649" s="626"/>
      <c r="I8649" s="626"/>
      <c r="J8649" s="339"/>
    </row>
    <row r="8650" spans="1:10" s="243" customFormat="1">
      <c r="A8650" s="325" t="s">
        <v>8146</v>
      </c>
      <c r="B8650" s="336" t="s">
        <v>8029</v>
      </c>
      <c r="C8650" s="336"/>
      <c r="D8650" s="336"/>
      <c r="E8650" s="469">
        <v>56250</v>
      </c>
      <c r="F8650" s="376"/>
      <c r="G8650" s="336"/>
      <c r="H8650" s="626"/>
      <c r="I8650" s="626"/>
      <c r="J8650" s="339"/>
    </row>
    <row r="8651" spans="1:10" s="243" customFormat="1" ht="23.25">
      <c r="A8651" s="325" t="s">
        <v>8147</v>
      </c>
      <c r="B8651" s="336" t="s">
        <v>1870</v>
      </c>
      <c r="C8651" s="336"/>
      <c r="D8651" s="336"/>
      <c r="E8651" s="469">
        <v>21300</v>
      </c>
      <c r="F8651" s="376"/>
      <c r="G8651" s="336"/>
      <c r="H8651" s="626"/>
      <c r="I8651" s="626"/>
      <c r="J8651" s="339"/>
    </row>
    <row r="8652" spans="1:10" s="243" customFormat="1" ht="23.25">
      <c r="A8652" s="325" t="s">
        <v>8148</v>
      </c>
      <c r="B8652" s="336" t="s">
        <v>1870</v>
      </c>
      <c r="C8652" s="336"/>
      <c r="D8652" s="336"/>
      <c r="E8652" s="469">
        <v>27000</v>
      </c>
      <c r="F8652" s="376"/>
      <c r="G8652" s="336"/>
      <c r="H8652" s="626"/>
      <c r="I8652" s="626"/>
      <c r="J8652" s="339"/>
    </row>
    <row r="8653" spans="1:10" s="243" customFormat="1" ht="23.25">
      <c r="A8653" s="325" t="s">
        <v>8149</v>
      </c>
      <c r="B8653" s="336" t="s">
        <v>1870</v>
      </c>
      <c r="C8653" s="336"/>
      <c r="D8653" s="336"/>
      <c r="E8653" s="469">
        <v>27000</v>
      </c>
      <c r="F8653" s="376"/>
      <c r="G8653" s="336"/>
      <c r="H8653" s="626"/>
      <c r="I8653" s="626"/>
      <c r="J8653" s="339"/>
    </row>
    <row r="8654" spans="1:10" s="243" customFormat="1" ht="23.25">
      <c r="A8654" s="325" t="s">
        <v>8150</v>
      </c>
      <c r="B8654" s="336" t="s">
        <v>1870</v>
      </c>
      <c r="C8654" s="336"/>
      <c r="D8654" s="336"/>
      <c r="E8654" s="469">
        <v>35000</v>
      </c>
      <c r="F8654" s="376"/>
      <c r="G8654" s="336"/>
      <c r="H8654" s="626"/>
      <c r="I8654" s="626"/>
      <c r="J8654" s="339"/>
    </row>
    <row r="8655" spans="1:10" s="243" customFormat="1" ht="23.25">
      <c r="A8655" s="325" t="s">
        <v>8151</v>
      </c>
      <c r="B8655" s="336" t="s">
        <v>1870</v>
      </c>
      <c r="C8655" s="336"/>
      <c r="D8655" s="336"/>
      <c r="E8655" s="469">
        <v>25000</v>
      </c>
      <c r="F8655" s="376"/>
      <c r="G8655" s="336"/>
      <c r="H8655" s="626"/>
      <c r="I8655" s="626"/>
      <c r="J8655" s="339"/>
    </row>
    <row r="8656" spans="1:10" s="243" customFormat="1" ht="23.25">
      <c r="A8656" s="325" t="s">
        <v>8152</v>
      </c>
      <c r="B8656" s="336" t="s">
        <v>1870</v>
      </c>
      <c r="C8656" s="336"/>
      <c r="D8656" s="336"/>
      <c r="E8656" s="469">
        <v>27000</v>
      </c>
      <c r="F8656" s="376"/>
      <c r="G8656" s="336"/>
      <c r="H8656" s="626"/>
      <c r="I8656" s="626"/>
      <c r="J8656" s="339"/>
    </row>
    <row r="8657" spans="1:10" s="243" customFormat="1" ht="23.25">
      <c r="A8657" s="325" t="s">
        <v>8153</v>
      </c>
      <c r="B8657" s="336" t="s">
        <v>8029</v>
      </c>
      <c r="C8657" s="336"/>
      <c r="D8657" s="336"/>
      <c r="E8657" s="469">
        <v>47057.64</v>
      </c>
      <c r="F8657" s="376"/>
      <c r="G8657" s="336"/>
      <c r="H8657" s="626"/>
      <c r="I8657" s="626"/>
      <c r="J8657" s="339"/>
    </row>
    <row r="8658" spans="1:10" s="243" customFormat="1" ht="23.25">
      <c r="A8658" s="325" t="s">
        <v>8154</v>
      </c>
      <c r="B8658" s="336" t="s">
        <v>8029</v>
      </c>
      <c r="C8658" s="336"/>
      <c r="D8658" s="336"/>
      <c r="E8658" s="469">
        <v>24690.74</v>
      </c>
      <c r="F8658" s="376"/>
      <c r="G8658" s="336"/>
      <c r="H8658" s="626"/>
      <c r="I8658" s="626"/>
      <c r="J8658" s="339"/>
    </row>
    <row r="8659" spans="1:10" s="243" customFormat="1" ht="23.25">
      <c r="A8659" s="325" t="s">
        <v>8155</v>
      </c>
      <c r="B8659" s="336" t="s">
        <v>8029</v>
      </c>
      <c r="C8659" s="336"/>
      <c r="D8659" s="336"/>
      <c r="E8659" s="469">
        <v>133886.35</v>
      </c>
      <c r="F8659" s="376"/>
      <c r="G8659" s="336"/>
      <c r="H8659" s="626"/>
      <c r="I8659" s="626"/>
      <c r="J8659" s="339"/>
    </row>
    <row r="8660" spans="1:10" s="243" customFormat="1">
      <c r="A8660" s="325" t="s">
        <v>8156</v>
      </c>
      <c r="B8660" s="336" t="s">
        <v>8029</v>
      </c>
      <c r="C8660" s="336"/>
      <c r="D8660" s="336"/>
      <c r="E8660" s="469">
        <v>111227.74</v>
      </c>
      <c r="F8660" s="376"/>
      <c r="G8660" s="336"/>
      <c r="H8660" s="626"/>
      <c r="I8660" s="626"/>
      <c r="J8660" s="339"/>
    </row>
    <row r="8661" spans="1:10" s="243" customFormat="1" ht="23.25">
      <c r="A8661" s="325" t="s">
        <v>8157</v>
      </c>
      <c r="B8661" s="336" t="s">
        <v>1870</v>
      </c>
      <c r="C8661" s="336"/>
      <c r="D8661" s="336"/>
      <c r="E8661" s="469">
        <v>36800</v>
      </c>
      <c r="F8661" s="376"/>
      <c r="G8661" s="336"/>
      <c r="H8661" s="626"/>
      <c r="I8661" s="626"/>
      <c r="J8661" s="339"/>
    </row>
    <row r="8662" spans="1:10" s="243" customFormat="1" ht="23.25">
      <c r="A8662" s="325" t="s">
        <v>8158</v>
      </c>
      <c r="B8662" s="336" t="s">
        <v>1870</v>
      </c>
      <c r="C8662" s="336"/>
      <c r="D8662" s="336"/>
      <c r="E8662" s="469">
        <v>36000</v>
      </c>
      <c r="F8662" s="376"/>
      <c r="G8662" s="336"/>
      <c r="H8662" s="626"/>
      <c r="I8662" s="626"/>
      <c r="J8662" s="339"/>
    </row>
    <row r="8663" spans="1:10" s="243" customFormat="1">
      <c r="A8663" s="325" t="s">
        <v>8159</v>
      </c>
      <c r="B8663" s="336" t="s">
        <v>8029</v>
      </c>
      <c r="C8663" s="336"/>
      <c r="D8663" s="336"/>
      <c r="E8663" s="469">
        <v>28610.87</v>
      </c>
      <c r="F8663" s="376"/>
      <c r="G8663" s="336"/>
      <c r="H8663" s="626"/>
      <c r="I8663" s="626"/>
      <c r="J8663" s="339"/>
    </row>
    <row r="8664" spans="1:10" s="243" customFormat="1" ht="23.25">
      <c r="A8664" s="325" t="s">
        <v>8160</v>
      </c>
      <c r="B8664" s="336" t="s">
        <v>8029</v>
      </c>
      <c r="C8664" s="336"/>
      <c r="D8664" s="336"/>
      <c r="E8664" s="469">
        <v>30000</v>
      </c>
      <c r="F8664" s="376"/>
      <c r="G8664" s="336"/>
      <c r="H8664" s="626"/>
      <c r="I8664" s="626"/>
      <c r="J8664" s="339"/>
    </row>
    <row r="8665" spans="1:10" s="243" customFormat="1" ht="23.25">
      <c r="A8665" s="325" t="s">
        <v>8161</v>
      </c>
      <c r="B8665" s="336" t="s">
        <v>1870</v>
      </c>
      <c r="C8665" s="336"/>
      <c r="D8665" s="336"/>
      <c r="E8665" s="469">
        <v>29000</v>
      </c>
      <c r="F8665" s="376"/>
      <c r="G8665" s="336"/>
      <c r="H8665" s="626"/>
      <c r="I8665" s="626"/>
      <c r="J8665" s="339"/>
    </row>
    <row r="8666" spans="1:10" s="243" customFormat="1" ht="23.25">
      <c r="A8666" s="325" t="s">
        <v>8162</v>
      </c>
      <c r="B8666" s="336" t="s">
        <v>1870</v>
      </c>
      <c r="C8666" s="336"/>
      <c r="D8666" s="336"/>
      <c r="E8666" s="469">
        <v>30000</v>
      </c>
      <c r="F8666" s="376"/>
      <c r="G8666" s="336"/>
      <c r="H8666" s="626"/>
      <c r="I8666" s="626"/>
      <c r="J8666" s="339"/>
    </row>
    <row r="8667" spans="1:10" s="243" customFormat="1" ht="23.25">
      <c r="A8667" s="325" t="s">
        <v>8163</v>
      </c>
      <c r="B8667" s="336" t="s">
        <v>1870</v>
      </c>
      <c r="C8667" s="336"/>
      <c r="D8667" s="336"/>
      <c r="E8667" s="469">
        <v>36000</v>
      </c>
      <c r="F8667" s="376"/>
      <c r="G8667" s="336"/>
      <c r="H8667" s="626"/>
      <c r="I8667" s="626"/>
      <c r="J8667" s="339"/>
    </row>
    <row r="8668" spans="1:10" s="243" customFormat="1" ht="23.25">
      <c r="A8668" s="325" t="s">
        <v>8164</v>
      </c>
      <c r="B8668" s="336" t="s">
        <v>1870</v>
      </c>
      <c r="C8668" s="336"/>
      <c r="D8668" s="336"/>
      <c r="E8668" s="469">
        <v>36000</v>
      </c>
      <c r="F8668" s="376"/>
      <c r="G8668" s="336"/>
      <c r="H8668" s="626"/>
      <c r="I8668" s="626"/>
      <c r="J8668" s="339"/>
    </row>
    <row r="8669" spans="1:10" s="243" customFormat="1" ht="23.25">
      <c r="A8669" s="325" t="s">
        <v>8165</v>
      </c>
      <c r="B8669" s="336" t="s">
        <v>1870</v>
      </c>
      <c r="C8669" s="336"/>
      <c r="D8669" s="336"/>
      <c r="E8669" s="469">
        <v>30000</v>
      </c>
      <c r="F8669" s="376"/>
      <c r="G8669" s="336"/>
      <c r="H8669" s="626"/>
      <c r="I8669" s="626"/>
      <c r="J8669" s="339"/>
    </row>
    <row r="8670" spans="1:10" s="243" customFormat="1" ht="23.25">
      <c r="A8670" s="325" t="s">
        <v>8166</v>
      </c>
      <c r="B8670" s="336" t="s">
        <v>1870</v>
      </c>
      <c r="C8670" s="336"/>
      <c r="D8670" s="336"/>
      <c r="E8670" s="469">
        <v>36000</v>
      </c>
      <c r="F8670" s="376"/>
      <c r="G8670" s="336"/>
      <c r="H8670" s="626"/>
      <c r="I8670" s="626"/>
      <c r="J8670" s="339"/>
    </row>
    <row r="8671" spans="1:10" s="243" customFormat="1" ht="23.25">
      <c r="A8671" s="325" t="s">
        <v>8167</v>
      </c>
      <c r="B8671" s="336" t="s">
        <v>1870</v>
      </c>
      <c r="C8671" s="336"/>
      <c r="D8671" s="336"/>
      <c r="E8671" s="469">
        <v>30000</v>
      </c>
      <c r="F8671" s="376"/>
      <c r="G8671" s="336"/>
      <c r="H8671" s="626"/>
      <c r="I8671" s="626"/>
      <c r="J8671" s="339"/>
    </row>
    <row r="8672" spans="1:10" s="243" customFormat="1" ht="23.25">
      <c r="A8672" s="325" t="s">
        <v>8168</v>
      </c>
      <c r="B8672" s="336" t="s">
        <v>1870</v>
      </c>
      <c r="C8672" s="336"/>
      <c r="D8672" s="336"/>
      <c r="E8672" s="469">
        <v>36000</v>
      </c>
      <c r="F8672" s="376"/>
      <c r="G8672" s="336"/>
      <c r="H8672" s="626"/>
      <c r="I8672" s="626"/>
      <c r="J8672" s="339"/>
    </row>
    <row r="8673" spans="1:10" s="243" customFormat="1" ht="23.25">
      <c r="A8673" s="325" t="s">
        <v>8169</v>
      </c>
      <c r="B8673" s="336" t="s">
        <v>1870</v>
      </c>
      <c r="C8673" s="336"/>
      <c r="D8673" s="336"/>
      <c r="E8673" s="469">
        <v>36000</v>
      </c>
      <c r="F8673" s="376"/>
      <c r="G8673" s="336"/>
      <c r="H8673" s="626"/>
      <c r="I8673" s="626"/>
      <c r="J8673" s="339"/>
    </row>
    <row r="8674" spans="1:10" s="243" customFormat="1" ht="23.25">
      <c r="A8674" s="325" t="s">
        <v>8170</v>
      </c>
      <c r="B8674" s="336" t="s">
        <v>1870</v>
      </c>
      <c r="C8674" s="336"/>
      <c r="D8674" s="336"/>
      <c r="E8674" s="469">
        <v>24000</v>
      </c>
      <c r="F8674" s="376"/>
      <c r="G8674" s="336"/>
      <c r="H8674" s="626"/>
      <c r="I8674" s="626"/>
      <c r="J8674" s="339"/>
    </row>
    <row r="8675" spans="1:10" s="243" customFormat="1" ht="23.25">
      <c r="A8675" s="325" t="s">
        <v>8171</v>
      </c>
      <c r="B8675" s="336" t="s">
        <v>1870</v>
      </c>
      <c r="C8675" s="336"/>
      <c r="D8675" s="336"/>
      <c r="E8675" s="469">
        <v>36000</v>
      </c>
      <c r="F8675" s="376"/>
      <c r="G8675" s="336"/>
      <c r="H8675" s="626"/>
      <c r="I8675" s="626"/>
      <c r="J8675" s="339"/>
    </row>
    <row r="8676" spans="1:10" s="243" customFormat="1" ht="23.25">
      <c r="A8676" s="325" t="s">
        <v>8172</v>
      </c>
      <c r="B8676" s="336" t="s">
        <v>1870</v>
      </c>
      <c r="C8676" s="336"/>
      <c r="D8676" s="336"/>
      <c r="E8676" s="469">
        <v>36000</v>
      </c>
      <c r="F8676" s="376"/>
      <c r="G8676" s="336"/>
      <c r="H8676" s="626"/>
      <c r="I8676" s="626"/>
      <c r="J8676" s="339"/>
    </row>
    <row r="8677" spans="1:10" s="243" customFormat="1" ht="23.25">
      <c r="A8677" s="325" t="s">
        <v>8173</v>
      </c>
      <c r="B8677" s="336" t="s">
        <v>1870</v>
      </c>
      <c r="C8677" s="336"/>
      <c r="D8677" s="336"/>
      <c r="E8677" s="469">
        <v>30000</v>
      </c>
      <c r="F8677" s="376"/>
      <c r="G8677" s="336"/>
      <c r="H8677" s="626"/>
      <c r="I8677" s="626"/>
      <c r="J8677" s="339"/>
    </row>
    <row r="8678" spans="1:10" s="243" customFormat="1" ht="23.25">
      <c r="A8678" s="325" t="s">
        <v>8174</v>
      </c>
      <c r="B8678" s="336" t="s">
        <v>1870</v>
      </c>
      <c r="C8678" s="336"/>
      <c r="D8678" s="336"/>
      <c r="E8678" s="469">
        <v>36000</v>
      </c>
      <c r="F8678" s="376"/>
      <c r="G8678" s="336"/>
      <c r="H8678" s="626"/>
      <c r="I8678" s="626"/>
      <c r="J8678" s="339"/>
    </row>
    <row r="8679" spans="1:10" s="243" customFormat="1" ht="23.25">
      <c r="A8679" s="325" t="s">
        <v>8175</v>
      </c>
      <c r="B8679" s="336" t="s">
        <v>1870</v>
      </c>
      <c r="C8679" s="336"/>
      <c r="D8679" s="336"/>
      <c r="E8679" s="469">
        <v>36000</v>
      </c>
      <c r="F8679" s="376"/>
      <c r="G8679" s="336"/>
      <c r="H8679" s="626"/>
      <c r="I8679" s="626"/>
      <c r="J8679" s="339"/>
    </row>
    <row r="8680" spans="1:10" s="243" customFormat="1" ht="23.25">
      <c r="A8680" s="325" t="s">
        <v>8176</v>
      </c>
      <c r="B8680" s="336" t="s">
        <v>1762</v>
      </c>
      <c r="C8680" s="336"/>
      <c r="D8680" s="336"/>
      <c r="E8680" s="469">
        <v>68900</v>
      </c>
      <c r="F8680" s="376"/>
      <c r="G8680" s="336"/>
      <c r="H8680" s="626"/>
      <c r="I8680" s="626"/>
      <c r="J8680" s="339"/>
    </row>
    <row r="8681" spans="1:10" s="243" customFormat="1" ht="23.25">
      <c r="A8681" s="325" t="s">
        <v>8177</v>
      </c>
      <c r="B8681" s="336" t="s">
        <v>1870</v>
      </c>
      <c r="C8681" s="336"/>
      <c r="D8681" s="336"/>
      <c r="E8681" s="469">
        <v>30000</v>
      </c>
      <c r="F8681" s="376"/>
      <c r="G8681" s="336"/>
      <c r="H8681" s="626"/>
      <c r="I8681" s="626"/>
      <c r="J8681" s="339"/>
    </row>
    <row r="8682" spans="1:10" s="243" customFormat="1" ht="23.25">
      <c r="A8682" s="325" t="s">
        <v>8178</v>
      </c>
      <c r="B8682" s="336" t="s">
        <v>1870</v>
      </c>
      <c r="C8682" s="336"/>
      <c r="D8682" s="336"/>
      <c r="E8682" s="469">
        <v>27000</v>
      </c>
      <c r="F8682" s="376"/>
      <c r="G8682" s="336"/>
      <c r="H8682" s="626"/>
      <c r="I8682" s="626"/>
      <c r="J8682" s="339"/>
    </row>
    <row r="8683" spans="1:10" s="243" customFormat="1" ht="23.25">
      <c r="A8683" s="325" t="s">
        <v>8179</v>
      </c>
      <c r="B8683" s="336" t="s">
        <v>1870</v>
      </c>
      <c r="C8683" s="336"/>
      <c r="D8683" s="336"/>
      <c r="E8683" s="469">
        <v>24000</v>
      </c>
      <c r="F8683" s="376"/>
      <c r="G8683" s="336"/>
      <c r="H8683" s="626"/>
      <c r="I8683" s="626"/>
      <c r="J8683" s="339"/>
    </row>
    <row r="8684" spans="1:10" s="243" customFormat="1" ht="23.25">
      <c r="A8684" s="325" t="s">
        <v>8180</v>
      </c>
      <c r="B8684" s="336" t="s">
        <v>1870</v>
      </c>
      <c r="C8684" s="336"/>
      <c r="D8684" s="336"/>
      <c r="E8684" s="469">
        <v>29000</v>
      </c>
      <c r="F8684" s="376"/>
      <c r="G8684" s="336"/>
      <c r="H8684" s="626"/>
      <c r="I8684" s="626"/>
      <c r="J8684" s="339"/>
    </row>
    <row r="8685" spans="1:10" s="243" customFormat="1" ht="23.25">
      <c r="A8685" s="325" t="s">
        <v>8181</v>
      </c>
      <c r="B8685" s="336" t="s">
        <v>1762</v>
      </c>
      <c r="C8685" s="336"/>
      <c r="D8685" s="336"/>
      <c r="E8685" s="469">
        <v>136054</v>
      </c>
      <c r="F8685" s="376"/>
      <c r="G8685" s="336"/>
      <c r="H8685" s="626"/>
      <c r="I8685" s="626"/>
      <c r="J8685" s="339"/>
    </row>
    <row r="8686" spans="1:10" s="243" customFormat="1" ht="23.25">
      <c r="A8686" s="325" t="s">
        <v>8182</v>
      </c>
      <c r="B8686" s="336" t="s">
        <v>1870</v>
      </c>
      <c r="C8686" s="336"/>
      <c r="D8686" s="336"/>
      <c r="E8686" s="469">
        <v>35000</v>
      </c>
      <c r="F8686" s="376"/>
      <c r="G8686" s="336"/>
      <c r="H8686" s="626"/>
      <c r="I8686" s="626"/>
      <c r="J8686" s="339"/>
    </row>
    <row r="8687" spans="1:10" s="243" customFormat="1" ht="23.25">
      <c r="A8687" s="325" t="s">
        <v>8183</v>
      </c>
      <c r="B8687" s="336" t="s">
        <v>1870</v>
      </c>
      <c r="C8687" s="336"/>
      <c r="D8687" s="336"/>
      <c r="E8687" s="469">
        <v>25000</v>
      </c>
      <c r="F8687" s="376"/>
      <c r="G8687" s="336"/>
      <c r="H8687" s="626"/>
      <c r="I8687" s="626"/>
      <c r="J8687" s="339"/>
    </row>
    <row r="8688" spans="1:10" s="243" customFormat="1" ht="23.25">
      <c r="A8688" s="325" t="s">
        <v>8184</v>
      </c>
      <c r="B8688" s="336" t="s">
        <v>1870</v>
      </c>
      <c r="C8688" s="336"/>
      <c r="D8688" s="336"/>
      <c r="E8688" s="469">
        <v>35000</v>
      </c>
      <c r="F8688" s="376"/>
      <c r="G8688" s="336"/>
      <c r="H8688" s="626"/>
      <c r="I8688" s="626"/>
      <c r="J8688" s="339"/>
    </row>
    <row r="8689" spans="1:10" s="243" customFormat="1" ht="23.25">
      <c r="A8689" s="325" t="s">
        <v>8185</v>
      </c>
      <c r="B8689" s="336" t="s">
        <v>1870</v>
      </c>
      <c r="C8689" s="336"/>
      <c r="D8689" s="336"/>
      <c r="E8689" s="469">
        <v>26040</v>
      </c>
      <c r="F8689" s="376"/>
      <c r="G8689" s="336"/>
      <c r="H8689" s="626"/>
      <c r="I8689" s="626"/>
      <c r="J8689" s="339"/>
    </row>
    <row r="8690" spans="1:10" s="243" customFormat="1" ht="23.25">
      <c r="A8690" s="325" t="s">
        <v>8186</v>
      </c>
      <c r="B8690" s="336" t="s">
        <v>1870</v>
      </c>
      <c r="C8690" s="336"/>
      <c r="D8690" s="336"/>
      <c r="E8690" s="469">
        <v>35000</v>
      </c>
      <c r="F8690" s="376"/>
      <c r="G8690" s="336"/>
      <c r="H8690" s="626"/>
      <c r="I8690" s="626"/>
      <c r="J8690" s="339"/>
    </row>
    <row r="8691" spans="1:10" s="243" customFormat="1" ht="23.25">
      <c r="A8691" s="325" t="s">
        <v>8187</v>
      </c>
      <c r="B8691" s="336" t="s">
        <v>1870</v>
      </c>
      <c r="C8691" s="336"/>
      <c r="D8691" s="336"/>
      <c r="E8691" s="469">
        <v>25000</v>
      </c>
      <c r="F8691" s="376"/>
      <c r="G8691" s="336"/>
      <c r="H8691" s="626"/>
      <c r="I8691" s="626"/>
      <c r="J8691" s="339"/>
    </row>
    <row r="8692" spans="1:10" s="243" customFormat="1" ht="23.25">
      <c r="A8692" s="325" t="s">
        <v>8188</v>
      </c>
      <c r="B8692" s="336" t="s">
        <v>1870</v>
      </c>
      <c r="C8692" s="336"/>
      <c r="D8692" s="336"/>
      <c r="E8692" s="469">
        <v>416589.52</v>
      </c>
      <c r="F8692" s="376"/>
      <c r="G8692" s="336"/>
      <c r="H8692" s="626"/>
      <c r="I8692" s="626"/>
      <c r="J8692" s="339"/>
    </row>
    <row r="8693" spans="1:10" s="243" customFormat="1" ht="23.25">
      <c r="A8693" s="325" t="s">
        <v>8189</v>
      </c>
      <c r="B8693" s="336" t="s">
        <v>1870</v>
      </c>
      <c r="C8693" s="336"/>
      <c r="D8693" s="336"/>
      <c r="E8693" s="469">
        <v>23532</v>
      </c>
      <c r="F8693" s="376"/>
      <c r="G8693" s="336"/>
      <c r="H8693" s="626"/>
      <c r="I8693" s="626"/>
      <c r="J8693" s="339"/>
    </row>
    <row r="8694" spans="1:10" s="243" customFormat="1">
      <c r="A8694" s="325" t="s">
        <v>8190</v>
      </c>
      <c r="B8694" s="336" t="s">
        <v>8029</v>
      </c>
      <c r="C8694" s="336"/>
      <c r="D8694" s="336"/>
      <c r="E8694" s="469">
        <v>19176.3</v>
      </c>
      <c r="F8694" s="376"/>
      <c r="G8694" s="336"/>
      <c r="H8694" s="626"/>
      <c r="I8694" s="626"/>
      <c r="J8694" s="339"/>
    </row>
    <row r="8695" spans="1:10" s="243" customFormat="1" ht="23.25">
      <c r="A8695" s="325" t="s">
        <v>8191</v>
      </c>
      <c r="B8695" s="336" t="s">
        <v>8029</v>
      </c>
      <c r="C8695" s="336"/>
      <c r="D8695" s="336"/>
      <c r="E8695" s="469">
        <v>24999.98</v>
      </c>
      <c r="F8695" s="376"/>
      <c r="G8695" s="336"/>
      <c r="H8695" s="626"/>
      <c r="I8695" s="626"/>
      <c r="J8695" s="339"/>
    </row>
    <row r="8696" spans="1:10" s="243" customFormat="1">
      <c r="A8696" s="325" t="s">
        <v>8192</v>
      </c>
      <c r="B8696" s="336" t="s">
        <v>7975</v>
      </c>
      <c r="C8696" s="336"/>
      <c r="D8696" s="336"/>
      <c r="E8696" s="469">
        <v>1595601.44</v>
      </c>
      <c r="F8696" s="376"/>
      <c r="G8696" s="336"/>
      <c r="H8696" s="626"/>
      <c r="I8696" s="626"/>
      <c r="J8696" s="339"/>
    </row>
    <row r="8697" spans="1:10" s="243" customFormat="1" ht="23.25">
      <c r="A8697" s="325" t="s">
        <v>8193</v>
      </c>
      <c r="B8697" s="336" t="s">
        <v>1870</v>
      </c>
      <c r="C8697" s="336"/>
      <c r="D8697" s="336"/>
      <c r="E8697" s="469">
        <v>35442.980000000003</v>
      </c>
      <c r="F8697" s="376"/>
      <c r="G8697" s="336"/>
      <c r="H8697" s="626"/>
      <c r="I8697" s="626"/>
      <c r="J8697" s="339"/>
    </row>
    <row r="8698" spans="1:10" s="243" customFormat="1" ht="23.25">
      <c r="A8698" s="325" t="s">
        <v>8194</v>
      </c>
      <c r="B8698" s="336" t="s">
        <v>1870</v>
      </c>
      <c r="C8698" s="336"/>
      <c r="D8698" s="336"/>
      <c r="E8698" s="469">
        <v>29020</v>
      </c>
      <c r="F8698" s="376"/>
      <c r="G8698" s="336"/>
      <c r="H8698" s="626"/>
      <c r="I8698" s="626"/>
      <c r="J8698" s="339"/>
    </row>
    <row r="8699" spans="1:10" s="243" customFormat="1" ht="23.25">
      <c r="A8699" s="325" t="s">
        <v>8195</v>
      </c>
      <c r="B8699" s="336" t="s">
        <v>1870</v>
      </c>
      <c r="C8699" s="336"/>
      <c r="D8699" s="336"/>
      <c r="E8699" s="469">
        <v>30000</v>
      </c>
      <c r="F8699" s="376"/>
      <c r="G8699" s="336"/>
      <c r="H8699" s="626"/>
      <c r="I8699" s="626"/>
      <c r="J8699" s="339"/>
    </row>
    <row r="8700" spans="1:10" s="243" customFormat="1" ht="23.25">
      <c r="A8700" s="325" t="s">
        <v>8196</v>
      </c>
      <c r="B8700" s="336" t="s">
        <v>1870</v>
      </c>
      <c r="C8700" s="336"/>
      <c r="D8700" s="336"/>
      <c r="E8700" s="469">
        <v>36600</v>
      </c>
      <c r="F8700" s="376"/>
      <c r="G8700" s="336"/>
      <c r="H8700" s="626"/>
      <c r="I8700" s="626"/>
      <c r="J8700" s="339"/>
    </row>
    <row r="8701" spans="1:10" s="243" customFormat="1" ht="23.25">
      <c r="A8701" s="325" t="s">
        <v>8197</v>
      </c>
      <c r="B8701" s="336" t="s">
        <v>1870</v>
      </c>
      <c r="C8701" s="336"/>
      <c r="D8701" s="336"/>
      <c r="E8701" s="469">
        <v>34999.96</v>
      </c>
      <c r="F8701" s="376"/>
      <c r="G8701" s="336"/>
      <c r="H8701" s="626"/>
      <c r="I8701" s="626"/>
      <c r="J8701" s="339"/>
    </row>
    <row r="8702" spans="1:10" s="243" customFormat="1" ht="23.25">
      <c r="A8702" s="325" t="s">
        <v>8198</v>
      </c>
      <c r="B8702" s="336" t="s">
        <v>1870</v>
      </c>
      <c r="C8702" s="336"/>
      <c r="D8702" s="336"/>
      <c r="E8702" s="469">
        <v>20529.48</v>
      </c>
      <c r="F8702" s="376"/>
      <c r="G8702" s="336"/>
      <c r="H8702" s="626"/>
      <c r="I8702" s="626"/>
      <c r="J8702" s="339"/>
    </row>
    <row r="8703" spans="1:10" s="243" customFormat="1" ht="23.25">
      <c r="A8703" s="325" t="s">
        <v>8199</v>
      </c>
      <c r="B8703" s="336" t="s">
        <v>1762</v>
      </c>
      <c r="C8703" s="336"/>
      <c r="D8703" s="336"/>
      <c r="E8703" s="469">
        <v>356612.14</v>
      </c>
      <c r="F8703" s="376"/>
      <c r="G8703" s="336"/>
      <c r="H8703" s="626"/>
      <c r="I8703" s="626"/>
      <c r="J8703" s="339"/>
    </row>
    <row r="8704" spans="1:10" s="243" customFormat="1" ht="23.25">
      <c r="A8704" s="325" t="s">
        <v>8200</v>
      </c>
      <c r="B8704" s="336" t="s">
        <v>1870</v>
      </c>
      <c r="C8704" s="336"/>
      <c r="D8704" s="336"/>
      <c r="E8704" s="469">
        <v>36800</v>
      </c>
      <c r="F8704" s="376"/>
      <c r="G8704" s="336"/>
      <c r="H8704" s="626"/>
      <c r="I8704" s="626"/>
      <c r="J8704" s="339"/>
    </row>
    <row r="8705" spans="1:10" s="243" customFormat="1" ht="23.25">
      <c r="A8705" s="325" t="s">
        <v>8201</v>
      </c>
      <c r="B8705" s="336" t="s">
        <v>1870</v>
      </c>
      <c r="C8705" s="336"/>
      <c r="D8705" s="336"/>
      <c r="E8705" s="469">
        <v>36800</v>
      </c>
      <c r="F8705" s="376"/>
      <c r="G8705" s="336"/>
      <c r="H8705" s="626"/>
      <c r="I8705" s="626"/>
      <c r="J8705" s="339"/>
    </row>
    <row r="8706" spans="1:10" s="243" customFormat="1" ht="23.25">
      <c r="A8706" s="325" t="s">
        <v>8202</v>
      </c>
      <c r="B8706" s="336" t="s">
        <v>1870</v>
      </c>
      <c r="C8706" s="336"/>
      <c r="D8706" s="336"/>
      <c r="E8706" s="469">
        <v>36800</v>
      </c>
      <c r="F8706" s="376"/>
      <c r="G8706" s="336"/>
      <c r="H8706" s="626"/>
      <c r="I8706" s="626"/>
      <c r="J8706" s="339"/>
    </row>
    <row r="8707" spans="1:10" s="243" customFormat="1" ht="23.25">
      <c r="A8707" s="325" t="s">
        <v>8203</v>
      </c>
      <c r="B8707" s="336" t="s">
        <v>1870</v>
      </c>
      <c r="C8707" s="336"/>
      <c r="D8707" s="336"/>
      <c r="E8707" s="469">
        <v>36800</v>
      </c>
      <c r="F8707" s="376"/>
      <c r="G8707" s="336"/>
      <c r="H8707" s="626"/>
      <c r="I8707" s="626"/>
      <c r="J8707" s="339"/>
    </row>
    <row r="8708" spans="1:10" s="243" customFormat="1" ht="23.25">
      <c r="A8708" s="325" t="s">
        <v>8204</v>
      </c>
      <c r="B8708" s="336" t="s">
        <v>1870</v>
      </c>
      <c r="C8708" s="336"/>
      <c r="D8708" s="336"/>
      <c r="E8708" s="469">
        <v>21499.98</v>
      </c>
      <c r="F8708" s="376"/>
      <c r="G8708" s="336"/>
      <c r="H8708" s="626"/>
      <c r="I8708" s="626"/>
      <c r="J8708" s="339"/>
    </row>
    <row r="8709" spans="1:10" s="243" customFormat="1" ht="23.25">
      <c r="A8709" s="325" t="s">
        <v>8205</v>
      </c>
      <c r="B8709" s="336" t="s">
        <v>1870</v>
      </c>
      <c r="C8709" s="336"/>
      <c r="D8709" s="336"/>
      <c r="E8709" s="469">
        <v>18000</v>
      </c>
      <c r="F8709" s="376"/>
      <c r="G8709" s="336"/>
      <c r="H8709" s="626"/>
      <c r="I8709" s="626"/>
      <c r="J8709" s="339"/>
    </row>
    <row r="8710" spans="1:10" s="243" customFormat="1" ht="23.25">
      <c r="A8710" s="325" t="s">
        <v>8206</v>
      </c>
      <c r="B8710" s="336" t="s">
        <v>1870</v>
      </c>
      <c r="C8710" s="336"/>
      <c r="D8710" s="336"/>
      <c r="E8710" s="469">
        <v>36800</v>
      </c>
      <c r="F8710" s="376"/>
      <c r="G8710" s="336"/>
      <c r="H8710" s="626"/>
      <c r="I8710" s="626"/>
      <c r="J8710" s="339"/>
    </row>
    <row r="8711" spans="1:10" s="243" customFormat="1" ht="23.25">
      <c r="A8711" s="325" t="s">
        <v>8207</v>
      </c>
      <c r="B8711" s="336" t="s">
        <v>1870</v>
      </c>
      <c r="C8711" s="336"/>
      <c r="D8711" s="336"/>
      <c r="E8711" s="469">
        <v>25000</v>
      </c>
      <c r="F8711" s="376"/>
      <c r="G8711" s="336"/>
      <c r="H8711" s="626"/>
      <c r="I8711" s="626"/>
      <c r="J8711" s="339"/>
    </row>
    <row r="8712" spans="1:10" s="243" customFormat="1" ht="23.25">
      <c r="A8712" s="325" t="s">
        <v>8208</v>
      </c>
      <c r="B8712" s="336" t="s">
        <v>1870</v>
      </c>
      <c r="C8712" s="336"/>
      <c r="D8712" s="336"/>
      <c r="E8712" s="469">
        <v>25000</v>
      </c>
      <c r="F8712" s="376"/>
      <c r="G8712" s="336"/>
      <c r="H8712" s="626"/>
      <c r="I8712" s="626"/>
      <c r="J8712" s="339"/>
    </row>
    <row r="8713" spans="1:10" s="243" customFormat="1" ht="23.25">
      <c r="A8713" s="325" t="s">
        <v>8209</v>
      </c>
      <c r="B8713" s="336" t="s">
        <v>1870</v>
      </c>
      <c r="C8713" s="336"/>
      <c r="D8713" s="336"/>
      <c r="E8713" s="469">
        <v>36800</v>
      </c>
      <c r="F8713" s="376"/>
      <c r="G8713" s="336"/>
      <c r="H8713" s="626"/>
      <c r="I8713" s="626"/>
      <c r="J8713" s="339"/>
    </row>
    <row r="8714" spans="1:10" s="243" customFormat="1" ht="23.25">
      <c r="A8714" s="325" t="s">
        <v>8210</v>
      </c>
      <c r="B8714" s="336" t="s">
        <v>1870</v>
      </c>
      <c r="C8714" s="336"/>
      <c r="D8714" s="336"/>
      <c r="E8714" s="469">
        <v>36800</v>
      </c>
      <c r="F8714" s="376"/>
      <c r="G8714" s="336"/>
      <c r="H8714" s="626"/>
      <c r="I8714" s="626"/>
      <c r="J8714" s="339"/>
    </row>
    <row r="8715" spans="1:10" s="243" customFormat="1" ht="23.25">
      <c r="A8715" s="325" t="s">
        <v>8211</v>
      </c>
      <c r="B8715" s="336" t="s">
        <v>1870</v>
      </c>
      <c r="C8715" s="336"/>
      <c r="D8715" s="336"/>
      <c r="E8715" s="469">
        <v>36800</v>
      </c>
      <c r="F8715" s="376"/>
      <c r="G8715" s="336"/>
      <c r="H8715" s="626"/>
      <c r="I8715" s="626"/>
      <c r="J8715" s="339"/>
    </row>
    <row r="8716" spans="1:10" s="243" customFormat="1" ht="23.25">
      <c r="A8716" s="325" t="s">
        <v>8212</v>
      </c>
      <c r="B8716" s="336" t="s">
        <v>1870</v>
      </c>
      <c r="C8716" s="336"/>
      <c r="D8716" s="336"/>
      <c r="E8716" s="469">
        <v>36800</v>
      </c>
      <c r="F8716" s="376"/>
      <c r="G8716" s="336"/>
      <c r="H8716" s="626"/>
      <c r="I8716" s="626"/>
      <c r="J8716" s="339"/>
    </row>
    <row r="8717" spans="1:10" s="243" customFormat="1">
      <c r="A8717" s="325" t="s">
        <v>8213</v>
      </c>
      <c r="B8717" s="336" t="s">
        <v>8029</v>
      </c>
      <c r="C8717" s="336"/>
      <c r="D8717" s="336"/>
      <c r="E8717" s="469">
        <v>127736.77</v>
      </c>
      <c r="F8717" s="376"/>
      <c r="G8717" s="336"/>
      <c r="H8717" s="626"/>
      <c r="I8717" s="626"/>
      <c r="J8717" s="339"/>
    </row>
    <row r="8718" spans="1:10" s="243" customFormat="1" ht="23.25">
      <c r="A8718" s="325" t="s">
        <v>8214</v>
      </c>
      <c r="B8718" s="336" t="s">
        <v>1870</v>
      </c>
      <c r="C8718" s="336"/>
      <c r="D8718" s="336"/>
      <c r="E8718" s="469">
        <v>21600</v>
      </c>
      <c r="F8718" s="376"/>
      <c r="G8718" s="336"/>
      <c r="H8718" s="626"/>
      <c r="I8718" s="626"/>
      <c r="J8718" s="339"/>
    </row>
    <row r="8719" spans="1:10" s="243" customFormat="1" ht="23.25">
      <c r="A8719" s="325" t="s">
        <v>8215</v>
      </c>
      <c r="B8719" s="336" t="s">
        <v>1870</v>
      </c>
      <c r="C8719" s="336"/>
      <c r="D8719" s="336"/>
      <c r="E8719" s="469">
        <v>25000</v>
      </c>
      <c r="F8719" s="376"/>
      <c r="G8719" s="336"/>
      <c r="H8719" s="626"/>
      <c r="I8719" s="626"/>
      <c r="J8719" s="339"/>
    </row>
    <row r="8720" spans="1:10" s="243" customFormat="1" ht="23.25">
      <c r="A8720" s="325" t="s">
        <v>8216</v>
      </c>
      <c r="B8720" s="336" t="s">
        <v>1870</v>
      </c>
      <c r="C8720" s="336"/>
      <c r="D8720" s="336"/>
      <c r="E8720" s="469">
        <v>20000</v>
      </c>
      <c r="F8720" s="376"/>
      <c r="G8720" s="336"/>
      <c r="H8720" s="626"/>
      <c r="I8720" s="626"/>
      <c r="J8720" s="339"/>
    </row>
    <row r="8721" spans="1:10" s="243" customFormat="1" ht="23.25">
      <c r="A8721" s="325" t="s">
        <v>8217</v>
      </c>
      <c r="B8721" s="336" t="s">
        <v>1870</v>
      </c>
      <c r="C8721" s="336"/>
      <c r="D8721" s="336"/>
      <c r="E8721" s="469">
        <v>31000</v>
      </c>
      <c r="F8721" s="376"/>
      <c r="G8721" s="336"/>
      <c r="H8721" s="626"/>
      <c r="I8721" s="626"/>
      <c r="J8721" s="339"/>
    </row>
    <row r="8722" spans="1:10" s="243" customFormat="1" ht="23.25">
      <c r="A8722" s="325" t="s">
        <v>8218</v>
      </c>
      <c r="B8722" s="336" t="s">
        <v>1870</v>
      </c>
      <c r="C8722" s="336"/>
      <c r="D8722" s="336"/>
      <c r="E8722" s="469">
        <v>27000</v>
      </c>
      <c r="F8722" s="376"/>
      <c r="G8722" s="336"/>
      <c r="H8722" s="626"/>
      <c r="I8722" s="626"/>
      <c r="J8722" s="339"/>
    </row>
    <row r="8723" spans="1:10" s="243" customFormat="1" ht="23.25">
      <c r="A8723" s="325" t="s">
        <v>8219</v>
      </c>
      <c r="B8723" s="336" t="s">
        <v>1870</v>
      </c>
      <c r="C8723" s="336"/>
      <c r="D8723" s="336"/>
      <c r="E8723" s="469">
        <v>24999.98</v>
      </c>
      <c r="F8723" s="376"/>
      <c r="G8723" s="336"/>
      <c r="H8723" s="626"/>
      <c r="I8723" s="626"/>
      <c r="J8723" s="339"/>
    </row>
    <row r="8724" spans="1:10" s="243" customFormat="1" ht="23.25">
      <c r="A8724" s="325" t="s">
        <v>8220</v>
      </c>
      <c r="B8724" s="336" t="s">
        <v>1870</v>
      </c>
      <c r="C8724" s="336"/>
      <c r="D8724" s="336"/>
      <c r="E8724" s="469">
        <v>32499.98</v>
      </c>
      <c r="F8724" s="376"/>
      <c r="G8724" s="336"/>
      <c r="H8724" s="626"/>
      <c r="I8724" s="626"/>
      <c r="J8724" s="339"/>
    </row>
    <row r="8725" spans="1:10" s="243" customFormat="1" ht="23.25">
      <c r="A8725" s="325" t="s">
        <v>8221</v>
      </c>
      <c r="B8725" s="336" t="s">
        <v>1870</v>
      </c>
      <c r="C8725" s="336"/>
      <c r="D8725" s="336"/>
      <c r="E8725" s="469">
        <v>24000</v>
      </c>
      <c r="F8725" s="376"/>
      <c r="G8725" s="336"/>
      <c r="H8725" s="626"/>
      <c r="I8725" s="626"/>
      <c r="J8725" s="339"/>
    </row>
    <row r="8726" spans="1:10" s="243" customFormat="1" ht="23.25">
      <c r="A8726" s="325" t="s">
        <v>8222</v>
      </c>
      <c r="B8726" s="336" t="s">
        <v>1870</v>
      </c>
      <c r="C8726" s="336"/>
      <c r="D8726" s="336"/>
      <c r="E8726" s="469">
        <v>30000</v>
      </c>
      <c r="F8726" s="376"/>
      <c r="G8726" s="336"/>
      <c r="H8726" s="626"/>
      <c r="I8726" s="626"/>
      <c r="J8726" s="339"/>
    </row>
    <row r="8727" spans="1:10" s="243" customFormat="1" ht="23.25">
      <c r="A8727" s="325" t="s">
        <v>8223</v>
      </c>
      <c r="B8727" s="336" t="s">
        <v>1870</v>
      </c>
      <c r="C8727" s="336"/>
      <c r="D8727" s="336"/>
      <c r="E8727" s="469">
        <v>27000</v>
      </c>
      <c r="F8727" s="376"/>
      <c r="G8727" s="336"/>
      <c r="H8727" s="626"/>
      <c r="I8727" s="626"/>
      <c r="J8727" s="339"/>
    </row>
    <row r="8728" spans="1:10" s="243" customFormat="1" ht="23.25">
      <c r="A8728" s="325" t="s">
        <v>8224</v>
      </c>
      <c r="B8728" s="336" t="s">
        <v>8029</v>
      </c>
      <c r="C8728" s="336"/>
      <c r="D8728" s="336"/>
      <c r="E8728" s="469">
        <v>34999.980000000003</v>
      </c>
      <c r="F8728" s="376"/>
      <c r="G8728" s="336"/>
      <c r="H8728" s="626"/>
      <c r="I8728" s="626"/>
      <c r="J8728" s="339"/>
    </row>
    <row r="8729" spans="1:10" s="243" customFormat="1" ht="23.25">
      <c r="A8729" s="325" t="s">
        <v>8225</v>
      </c>
      <c r="B8729" s="336" t="s">
        <v>1870</v>
      </c>
      <c r="C8729" s="336"/>
      <c r="D8729" s="336"/>
      <c r="E8729" s="469">
        <v>27000</v>
      </c>
      <c r="F8729" s="376"/>
      <c r="G8729" s="336"/>
      <c r="H8729" s="626"/>
      <c r="I8729" s="626"/>
      <c r="J8729" s="339"/>
    </row>
    <row r="8730" spans="1:10" s="243" customFormat="1" ht="23.25">
      <c r="A8730" s="325" t="s">
        <v>8226</v>
      </c>
      <c r="B8730" s="336" t="s">
        <v>1870</v>
      </c>
      <c r="C8730" s="336"/>
      <c r="D8730" s="336"/>
      <c r="E8730" s="469">
        <v>27000</v>
      </c>
      <c r="F8730" s="376"/>
      <c r="G8730" s="336"/>
      <c r="H8730" s="626"/>
      <c r="I8730" s="626"/>
      <c r="J8730" s="339"/>
    </row>
    <row r="8731" spans="1:10" s="243" customFormat="1" ht="23.25">
      <c r="A8731" s="325" t="s">
        <v>8227</v>
      </c>
      <c r="B8731" s="336" t="s">
        <v>1870</v>
      </c>
      <c r="C8731" s="336"/>
      <c r="D8731" s="336"/>
      <c r="E8731" s="469">
        <v>20000</v>
      </c>
      <c r="F8731" s="376"/>
      <c r="G8731" s="336"/>
      <c r="H8731" s="626"/>
      <c r="I8731" s="626"/>
      <c r="J8731" s="339"/>
    </row>
    <row r="8732" spans="1:10" s="243" customFormat="1" ht="23.25">
      <c r="A8732" s="325" t="s">
        <v>8228</v>
      </c>
      <c r="B8732" s="336" t="s">
        <v>1870</v>
      </c>
      <c r="C8732" s="336"/>
      <c r="D8732" s="336"/>
      <c r="E8732" s="469">
        <v>30000</v>
      </c>
      <c r="F8732" s="376"/>
      <c r="G8732" s="336"/>
      <c r="H8732" s="626"/>
      <c r="I8732" s="626"/>
      <c r="J8732" s="339"/>
    </row>
    <row r="8733" spans="1:10" s="243" customFormat="1" ht="23.25">
      <c r="A8733" s="325" t="s">
        <v>8229</v>
      </c>
      <c r="B8733" s="336" t="s">
        <v>1870</v>
      </c>
      <c r="C8733" s="336"/>
      <c r="D8733" s="336"/>
      <c r="E8733" s="469">
        <v>20000</v>
      </c>
      <c r="F8733" s="376"/>
      <c r="G8733" s="336"/>
      <c r="H8733" s="626"/>
      <c r="I8733" s="626"/>
      <c r="J8733" s="339"/>
    </row>
    <row r="8734" spans="1:10" s="243" customFormat="1" ht="23.25">
      <c r="A8734" s="325" t="s">
        <v>8230</v>
      </c>
      <c r="B8734" s="336" t="s">
        <v>1870</v>
      </c>
      <c r="C8734" s="336"/>
      <c r="D8734" s="336"/>
      <c r="E8734" s="469">
        <v>18000</v>
      </c>
      <c r="F8734" s="376"/>
      <c r="G8734" s="336"/>
      <c r="H8734" s="626"/>
      <c r="I8734" s="626"/>
      <c r="J8734" s="339"/>
    </row>
    <row r="8735" spans="1:10" s="243" customFormat="1" ht="23.25">
      <c r="A8735" s="325" t="s">
        <v>8231</v>
      </c>
      <c r="B8735" s="336" t="s">
        <v>1870</v>
      </c>
      <c r="C8735" s="336"/>
      <c r="D8735" s="336"/>
      <c r="E8735" s="469">
        <v>27806.94</v>
      </c>
      <c r="F8735" s="376"/>
      <c r="G8735" s="336"/>
      <c r="H8735" s="626"/>
      <c r="I8735" s="626"/>
      <c r="J8735" s="339"/>
    </row>
    <row r="8736" spans="1:10" s="243" customFormat="1">
      <c r="A8736" s="325" t="s">
        <v>8232</v>
      </c>
      <c r="B8736" s="336" t="s">
        <v>7975</v>
      </c>
      <c r="C8736" s="336"/>
      <c r="D8736" s="336"/>
      <c r="E8736" s="469">
        <v>600000</v>
      </c>
      <c r="F8736" s="376"/>
      <c r="G8736" s="336"/>
      <c r="H8736" s="626"/>
      <c r="I8736" s="626"/>
      <c r="J8736" s="339"/>
    </row>
    <row r="8737" spans="1:10" s="243" customFormat="1">
      <c r="A8737" s="635" t="s">
        <v>3074</v>
      </c>
      <c r="B8737" s="415" t="s">
        <v>2725</v>
      </c>
      <c r="C8737" s="313"/>
      <c r="D8737" s="629"/>
      <c r="E8737" s="451">
        <v>31171.94</v>
      </c>
      <c r="F8737" s="638"/>
      <c r="G8737" s="313"/>
      <c r="H8737" s="634"/>
      <c r="I8737" s="628"/>
      <c r="J8737" s="632"/>
    </row>
    <row r="8738" spans="1:10" s="243" customFormat="1">
      <c r="A8738" s="635" t="s">
        <v>2742</v>
      </c>
      <c r="B8738" s="415" t="s">
        <v>2831</v>
      </c>
      <c r="C8738" s="313"/>
      <c r="D8738" s="629"/>
      <c r="E8738" s="451">
        <v>188731.95000001183</v>
      </c>
      <c r="F8738" s="630"/>
      <c r="G8738" s="313"/>
      <c r="H8738" s="634"/>
      <c r="I8738" s="628"/>
      <c r="J8738" s="632"/>
    </row>
    <row r="8739" spans="1:10" s="243" customFormat="1">
      <c r="A8739" s="635" t="s">
        <v>2744</v>
      </c>
      <c r="B8739" s="415" t="s">
        <v>2831</v>
      </c>
      <c r="C8739" s="313"/>
      <c r="D8739" s="629"/>
      <c r="E8739" s="451">
        <v>43625.02</v>
      </c>
      <c r="F8739" s="638"/>
      <c r="G8739" s="313"/>
      <c r="H8739" s="634"/>
      <c r="I8739" s="628"/>
      <c r="J8739" s="632"/>
    </row>
    <row r="8740" spans="1:10" s="243" customFormat="1">
      <c r="A8740" s="635" t="s">
        <v>3864</v>
      </c>
      <c r="B8740" s="415" t="s">
        <v>2725</v>
      </c>
      <c r="C8740" s="313"/>
      <c r="D8740" s="629"/>
      <c r="E8740" s="451">
        <v>24000</v>
      </c>
      <c r="F8740" s="638"/>
      <c r="G8740" s="313"/>
      <c r="H8740" s="634"/>
      <c r="I8740" s="628"/>
      <c r="J8740" s="632"/>
    </row>
    <row r="8741" spans="1:10" s="243" customFormat="1" ht="23.25">
      <c r="A8741" s="635" t="s">
        <v>8233</v>
      </c>
      <c r="B8741" s="415" t="s">
        <v>2831</v>
      </c>
      <c r="C8741" s="313"/>
      <c r="D8741" s="629"/>
      <c r="E8741" s="451">
        <v>64000</v>
      </c>
      <c r="F8741" s="638"/>
      <c r="G8741" s="313"/>
      <c r="H8741" s="634"/>
      <c r="I8741" s="628"/>
      <c r="J8741" s="632"/>
    </row>
    <row r="8742" spans="1:10" s="243" customFormat="1">
      <c r="A8742" s="635" t="s">
        <v>3260</v>
      </c>
      <c r="B8742" s="415" t="s">
        <v>2831</v>
      </c>
      <c r="C8742" s="313"/>
      <c r="D8742" s="629"/>
      <c r="E8742" s="451">
        <v>180000</v>
      </c>
      <c r="F8742" s="638"/>
      <c r="G8742" s="313"/>
      <c r="H8742" s="634"/>
      <c r="I8742" s="628"/>
      <c r="J8742" s="632"/>
    </row>
    <row r="8743" spans="1:10" s="243" customFormat="1">
      <c r="A8743" s="635" t="s">
        <v>2866</v>
      </c>
      <c r="B8743" s="415" t="s">
        <v>2732</v>
      </c>
      <c r="C8743" s="629"/>
      <c r="D8743" s="629"/>
      <c r="E8743" s="451">
        <v>748222.08999999973</v>
      </c>
      <c r="F8743" s="638"/>
      <c r="G8743" s="313"/>
      <c r="H8743" s="634"/>
      <c r="I8743" s="628"/>
      <c r="J8743" s="632"/>
    </row>
    <row r="8744" spans="1:10" s="243" customFormat="1">
      <c r="A8744" s="635" t="s">
        <v>3872</v>
      </c>
      <c r="B8744" s="415" t="s">
        <v>2725</v>
      </c>
      <c r="C8744" s="629"/>
      <c r="D8744" s="629"/>
      <c r="E8744" s="451">
        <v>300</v>
      </c>
      <c r="F8744" s="638"/>
      <c r="G8744" s="313"/>
      <c r="H8744" s="634"/>
      <c r="I8744" s="628"/>
      <c r="J8744" s="632"/>
    </row>
    <row r="8745" spans="1:10" s="243" customFormat="1">
      <c r="A8745" s="635" t="s">
        <v>8234</v>
      </c>
      <c r="B8745" s="415" t="s">
        <v>2725</v>
      </c>
      <c r="C8745" s="313"/>
      <c r="D8745" s="629"/>
      <c r="E8745" s="451">
        <v>358560</v>
      </c>
      <c r="F8745" s="638"/>
      <c r="G8745" s="313"/>
      <c r="H8745" s="634"/>
      <c r="I8745" s="628"/>
      <c r="J8745" s="632"/>
    </row>
    <row r="8746" spans="1:10" s="243" customFormat="1">
      <c r="A8746" s="635" t="s">
        <v>8235</v>
      </c>
      <c r="B8746" s="415" t="s">
        <v>2725</v>
      </c>
      <c r="C8746" s="639"/>
      <c r="D8746" s="629"/>
      <c r="E8746" s="451">
        <v>281491.66000000003</v>
      </c>
      <c r="F8746" s="638"/>
      <c r="G8746" s="313"/>
      <c r="H8746" s="634"/>
      <c r="I8746" s="628"/>
      <c r="J8746" s="632"/>
    </row>
    <row r="8747" spans="1:10" s="243" customFormat="1">
      <c r="A8747" s="635" t="s">
        <v>8236</v>
      </c>
      <c r="B8747" s="415" t="s">
        <v>3115</v>
      </c>
      <c r="C8747" s="313"/>
      <c r="D8747" s="629"/>
      <c r="E8747" s="451">
        <v>678394.03</v>
      </c>
      <c r="F8747" s="638"/>
      <c r="G8747" s="313"/>
      <c r="H8747" s="634"/>
      <c r="I8747" s="628"/>
      <c r="J8747" s="632"/>
    </row>
    <row r="8748" spans="1:10" s="243" customFormat="1">
      <c r="A8748" s="635" t="s">
        <v>8237</v>
      </c>
      <c r="B8748" s="415" t="s">
        <v>3115</v>
      </c>
      <c r="C8748" s="640"/>
      <c r="D8748" s="629"/>
      <c r="E8748" s="451">
        <v>653364.76</v>
      </c>
      <c r="F8748" s="638"/>
      <c r="G8748" s="313"/>
      <c r="H8748" s="634"/>
      <c r="I8748" s="628"/>
      <c r="J8748" s="632"/>
    </row>
    <row r="8749" spans="1:10" s="243" customFormat="1">
      <c r="A8749" s="635" t="s">
        <v>8238</v>
      </c>
      <c r="B8749" s="415" t="s">
        <v>2725</v>
      </c>
      <c r="C8749" s="313"/>
      <c r="D8749" s="629"/>
      <c r="E8749" s="451">
        <v>20000</v>
      </c>
      <c r="F8749" s="638"/>
      <c r="G8749" s="313"/>
      <c r="H8749" s="634"/>
      <c r="I8749" s="628"/>
      <c r="J8749" s="632"/>
    </row>
    <row r="8750" spans="1:10" s="243" customFormat="1">
      <c r="A8750" s="635" t="s">
        <v>3456</v>
      </c>
      <c r="B8750" s="415" t="s">
        <v>2725</v>
      </c>
      <c r="C8750" s="313"/>
      <c r="D8750" s="629"/>
      <c r="E8750" s="451">
        <v>30800</v>
      </c>
      <c r="F8750" s="638"/>
      <c r="G8750" s="313"/>
      <c r="H8750" s="634"/>
      <c r="I8750" s="628"/>
      <c r="J8750" s="632"/>
    </row>
    <row r="8751" spans="1:10" s="243" customFormat="1">
      <c r="A8751" s="635" t="s">
        <v>2895</v>
      </c>
      <c r="B8751" s="415" t="s">
        <v>2725</v>
      </c>
      <c r="C8751" s="313"/>
      <c r="D8751" s="629"/>
      <c r="E8751" s="451">
        <v>16823.379999999997</v>
      </c>
      <c r="F8751" s="638"/>
      <c r="G8751" s="313"/>
      <c r="H8751" s="634"/>
      <c r="I8751" s="628"/>
      <c r="J8751" s="632"/>
    </row>
    <row r="8752" spans="1:10" s="243" customFormat="1">
      <c r="A8752" s="635" t="s">
        <v>3641</v>
      </c>
      <c r="B8752" s="415" t="s">
        <v>2831</v>
      </c>
      <c r="C8752" s="313"/>
      <c r="D8752" s="629"/>
      <c r="E8752" s="451">
        <v>240000</v>
      </c>
      <c r="F8752" s="638"/>
      <c r="G8752" s="313"/>
      <c r="H8752" s="634"/>
      <c r="I8752" s="628"/>
      <c r="J8752" s="632"/>
    </row>
    <row r="8753" spans="1:10" s="243" customFormat="1">
      <c r="A8753" s="635" t="s">
        <v>2739</v>
      </c>
      <c r="B8753" s="415" t="s">
        <v>2725</v>
      </c>
      <c r="C8753" s="313"/>
      <c r="D8753" s="629"/>
      <c r="E8753" s="451">
        <v>3000</v>
      </c>
      <c r="F8753" s="638"/>
      <c r="G8753" s="313"/>
      <c r="H8753" s="634"/>
      <c r="I8753" s="628"/>
      <c r="J8753" s="632"/>
    </row>
    <row r="8754" spans="1:10" s="243" customFormat="1">
      <c r="A8754" s="635" t="s">
        <v>8239</v>
      </c>
      <c r="B8754" s="415" t="s">
        <v>2725</v>
      </c>
      <c r="C8754" s="313"/>
      <c r="D8754" s="629"/>
      <c r="E8754" s="451">
        <v>21600</v>
      </c>
      <c r="F8754" s="638"/>
      <c r="G8754" s="313"/>
      <c r="H8754" s="634"/>
      <c r="I8754" s="628"/>
      <c r="J8754" s="632"/>
    </row>
    <row r="8755" spans="1:10" s="243" customFormat="1">
      <c r="A8755" s="635" t="s">
        <v>3485</v>
      </c>
      <c r="B8755" s="415" t="s">
        <v>2831</v>
      </c>
      <c r="C8755" s="313"/>
      <c r="D8755" s="629"/>
      <c r="E8755" s="451">
        <v>100000</v>
      </c>
      <c r="F8755" s="638"/>
      <c r="G8755" s="313"/>
      <c r="H8755" s="634"/>
      <c r="I8755" s="628"/>
      <c r="J8755" s="632"/>
    </row>
    <row r="8756" spans="1:10" s="243" customFormat="1">
      <c r="A8756" s="635" t="s">
        <v>3484</v>
      </c>
      <c r="B8756" s="415" t="s">
        <v>2831</v>
      </c>
      <c r="C8756" s="313"/>
      <c r="D8756" s="629"/>
      <c r="E8756" s="451">
        <v>109083</v>
      </c>
      <c r="F8756" s="638"/>
      <c r="G8756" s="313"/>
      <c r="H8756" s="634"/>
      <c r="I8756" s="628"/>
      <c r="J8756" s="632"/>
    </row>
    <row r="8757" spans="1:10" s="243" customFormat="1">
      <c r="A8757" s="635" t="s">
        <v>8240</v>
      </c>
      <c r="B8757" s="415" t="s">
        <v>2725</v>
      </c>
      <c r="C8757" s="313"/>
      <c r="D8757" s="629"/>
      <c r="E8757" s="451">
        <v>5992.829999999999</v>
      </c>
      <c r="F8757" s="638"/>
      <c r="G8757" s="313"/>
      <c r="H8757" s="634"/>
      <c r="I8757" s="628"/>
      <c r="J8757" s="632"/>
    </row>
    <row r="8758" spans="1:10" s="243" customFormat="1">
      <c r="A8758" s="635" t="s">
        <v>2869</v>
      </c>
      <c r="B8758" s="415" t="s">
        <v>2725</v>
      </c>
      <c r="C8758" s="313"/>
      <c r="D8758" s="629"/>
      <c r="E8758" s="451">
        <v>506004</v>
      </c>
      <c r="F8758" s="638"/>
      <c r="G8758" s="313"/>
      <c r="H8758" s="634"/>
      <c r="I8758" s="628"/>
      <c r="J8758" s="632"/>
    </row>
    <row r="8759" spans="1:10" s="243" customFormat="1">
      <c r="A8759" s="635" t="s">
        <v>3282</v>
      </c>
      <c r="B8759" s="415" t="s">
        <v>2831</v>
      </c>
      <c r="C8759" s="313"/>
      <c r="D8759" s="629"/>
      <c r="E8759" s="451">
        <v>146800</v>
      </c>
      <c r="F8759" s="638"/>
      <c r="G8759" s="313"/>
      <c r="H8759" s="634"/>
      <c r="I8759" s="628"/>
      <c r="J8759" s="632"/>
    </row>
    <row r="8760" spans="1:10" s="243" customFormat="1">
      <c r="A8760" s="635" t="s">
        <v>2980</v>
      </c>
      <c r="B8760" s="415" t="s">
        <v>3115</v>
      </c>
      <c r="C8760" s="313"/>
      <c r="D8760" s="629"/>
      <c r="E8760" s="451">
        <v>827500</v>
      </c>
      <c r="F8760" s="638"/>
      <c r="G8760" s="313"/>
      <c r="H8760" s="634"/>
      <c r="I8760" s="628"/>
      <c r="J8760" s="632"/>
    </row>
    <row r="8761" spans="1:10" s="243" customFormat="1" ht="23.25">
      <c r="A8761" s="635" t="s">
        <v>2834</v>
      </c>
      <c r="B8761" s="415" t="s">
        <v>2831</v>
      </c>
      <c r="C8761" s="313"/>
      <c r="D8761" s="629"/>
      <c r="E8761" s="451">
        <v>273000</v>
      </c>
      <c r="F8761" s="638"/>
      <c r="G8761" s="313"/>
      <c r="H8761" s="634"/>
      <c r="I8761" s="628"/>
      <c r="J8761" s="632"/>
    </row>
    <row r="8762" spans="1:10" s="243" customFormat="1">
      <c r="A8762" s="635" t="s">
        <v>6341</v>
      </c>
      <c r="B8762" s="415" t="s">
        <v>2831</v>
      </c>
      <c r="C8762" s="313"/>
      <c r="D8762" s="629"/>
      <c r="E8762" s="451">
        <v>253700</v>
      </c>
      <c r="F8762" s="638"/>
      <c r="G8762" s="313"/>
      <c r="H8762" s="634"/>
      <c r="I8762" s="628"/>
      <c r="J8762" s="632"/>
    </row>
    <row r="8763" spans="1:10" s="243" customFormat="1">
      <c r="A8763" s="635" t="s">
        <v>2785</v>
      </c>
      <c r="B8763" s="415" t="s">
        <v>3115</v>
      </c>
      <c r="C8763" s="313"/>
      <c r="D8763" s="629"/>
      <c r="E8763" s="451">
        <v>5046450.87</v>
      </c>
      <c r="F8763" s="638"/>
      <c r="G8763" s="313"/>
      <c r="H8763" s="634"/>
      <c r="I8763" s="628"/>
      <c r="J8763" s="632"/>
    </row>
    <row r="8764" spans="1:10" s="243" customFormat="1">
      <c r="A8764" s="635" t="s">
        <v>3311</v>
      </c>
      <c r="B8764" s="415" t="s">
        <v>2831</v>
      </c>
      <c r="C8764" s="313"/>
      <c r="D8764" s="629"/>
      <c r="E8764" s="451">
        <v>45600</v>
      </c>
      <c r="F8764" s="638"/>
      <c r="G8764" s="313"/>
      <c r="H8764" s="634"/>
      <c r="I8764" s="628"/>
      <c r="J8764" s="632"/>
    </row>
    <row r="8765" spans="1:10" s="243" customFormat="1">
      <c r="A8765" s="635" t="s">
        <v>2769</v>
      </c>
      <c r="B8765" s="415" t="s">
        <v>2831</v>
      </c>
      <c r="C8765" s="313"/>
      <c r="D8765" s="629"/>
      <c r="E8765" s="451">
        <v>84000</v>
      </c>
      <c r="F8765" s="638"/>
      <c r="G8765" s="313"/>
      <c r="H8765" s="634"/>
      <c r="I8765" s="628"/>
      <c r="J8765" s="632"/>
    </row>
    <row r="8766" spans="1:10" s="243" customFormat="1">
      <c r="A8766" s="635" t="s">
        <v>2968</v>
      </c>
      <c r="B8766" s="415" t="s">
        <v>2831</v>
      </c>
      <c r="C8766" s="313"/>
      <c r="D8766" s="629"/>
      <c r="E8766" s="451">
        <v>216000</v>
      </c>
      <c r="F8766" s="638"/>
      <c r="G8766" s="313"/>
      <c r="H8766" s="634"/>
      <c r="I8766" s="628"/>
      <c r="J8766" s="632"/>
    </row>
    <row r="8767" spans="1:10" s="243" customFormat="1">
      <c r="A8767" s="635" t="s">
        <v>2891</v>
      </c>
      <c r="B8767" s="415" t="s">
        <v>2725</v>
      </c>
      <c r="C8767" s="313"/>
      <c r="D8767" s="629"/>
      <c r="E8767" s="451">
        <v>7680</v>
      </c>
      <c r="F8767" s="638"/>
      <c r="G8767" s="313"/>
      <c r="H8767" s="634"/>
      <c r="I8767" s="628"/>
      <c r="J8767" s="632"/>
    </row>
    <row r="8768" spans="1:10" s="243" customFormat="1">
      <c r="A8768" s="635" t="s">
        <v>2915</v>
      </c>
      <c r="B8768" s="415" t="s">
        <v>2831</v>
      </c>
      <c r="C8768" s="313"/>
      <c r="D8768" s="629"/>
      <c r="E8768" s="451">
        <v>100000</v>
      </c>
      <c r="F8768" s="638"/>
      <c r="G8768" s="313"/>
      <c r="H8768" s="634"/>
      <c r="I8768" s="628"/>
      <c r="J8768" s="632"/>
    </row>
    <row r="8769" spans="1:10" s="243" customFormat="1">
      <c r="A8769" s="635" t="s">
        <v>2939</v>
      </c>
      <c r="B8769" s="415" t="s">
        <v>2831</v>
      </c>
      <c r="C8769" s="313"/>
      <c r="D8769" s="629"/>
      <c r="E8769" s="451">
        <v>124645</v>
      </c>
      <c r="F8769" s="638"/>
      <c r="G8769" s="313"/>
      <c r="H8769" s="634"/>
      <c r="I8769" s="628"/>
      <c r="J8769" s="632"/>
    </row>
    <row r="8770" spans="1:10" s="243" customFormat="1">
      <c r="A8770" s="635" t="s">
        <v>2773</v>
      </c>
      <c r="B8770" s="415" t="s">
        <v>3115</v>
      </c>
      <c r="C8770" s="313"/>
      <c r="D8770" s="629"/>
      <c r="E8770" s="451">
        <v>706000</v>
      </c>
      <c r="F8770" s="638"/>
      <c r="G8770" s="313"/>
      <c r="H8770" s="634"/>
      <c r="I8770" s="628"/>
      <c r="J8770" s="632"/>
    </row>
    <row r="8771" spans="1:10" s="243" customFormat="1">
      <c r="A8771" s="635" t="s">
        <v>2907</v>
      </c>
      <c r="B8771" s="415" t="s">
        <v>3115</v>
      </c>
      <c r="C8771" s="313"/>
      <c r="D8771" s="629"/>
      <c r="E8771" s="451">
        <v>1076000</v>
      </c>
      <c r="F8771" s="638"/>
      <c r="G8771" s="313"/>
      <c r="H8771" s="634"/>
      <c r="I8771" s="628"/>
      <c r="J8771" s="632"/>
    </row>
    <row r="8772" spans="1:10" s="243" customFormat="1">
      <c r="A8772" s="635" t="s">
        <v>2791</v>
      </c>
      <c r="B8772" s="415" t="s">
        <v>3115</v>
      </c>
      <c r="C8772" s="313"/>
      <c r="D8772" s="629"/>
      <c r="E8772" s="451">
        <v>535000</v>
      </c>
      <c r="F8772" s="638"/>
      <c r="G8772" s="313"/>
      <c r="H8772" s="634"/>
      <c r="I8772" s="628"/>
      <c r="J8772" s="632"/>
    </row>
    <row r="8773" spans="1:10" s="243" customFormat="1" ht="23.25">
      <c r="A8773" s="635" t="s">
        <v>3038</v>
      </c>
      <c r="B8773" s="415" t="s">
        <v>3115</v>
      </c>
      <c r="C8773" s="313"/>
      <c r="D8773" s="629"/>
      <c r="E8773" s="451">
        <v>499999.99999999988</v>
      </c>
      <c r="F8773" s="638"/>
      <c r="G8773" s="313"/>
      <c r="H8773" s="634"/>
      <c r="I8773" s="628"/>
      <c r="J8773" s="632"/>
    </row>
    <row r="8774" spans="1:10" s="243" customFormat="1">
      <c r="A8774" s="635" t="s">
        <v>4087</v>
      </c>
      <c r="B8774" s="415" t="s">
        <v>2831</v>
      </c>
      <c r="C8774" s="313"/>
      <c r="D8774" s="629"/>
      <c r="E8774" s="451">
        <v>420000</v>
      </c>
      <c r="F8774" s="638"/>
      <c r="G8774" s="313"/>
      <c r="H8774" s="634"/>
      <c r="I8774" s="628"/>
      <c r="J8774" s="632"/>
    </row>
    <row r="8775" spans="1:10" s="243" customFormat="1">
      <c r="A8775" s="635" t="s">
        <v>8241</v>
      </c>
      <c r="B8775" s="415" t="s">
        <v>2725</v>
      </c>
      <c r="C8775" s="313"/>
      <c r="D8775" s="629"/>
      <c r="E8775" s="451">
        <v>7836.1900000000005</v>
      </c>
      <c r="F8775" s="638"/>
      <c r="G8775" s="313"/>
      <c r="H8775" s="634"/>
      <c r="I8775" s="628"/>
      <c r="J8775" s="632"/>
    </row>
    <row r="8776" spans="1:10" s="243" customFormat="1" ht="23.25">
      <c r="A8776" s="635" t="s">
        <v>8242</v>
      </c>
      <c r="B8776" s="415" t="s">
        <v>2725</v>
      </c>
      <c r="C8776" s="313"/>
      <c r="D8776" s="629"/>
      <c r="E8776" s="451">
        <v>8960</v>
      </c>
      <c r="F8776" s="638"/>
      <c r="G8776" s="313"/>
      <c r="H8776" s="634"/>
      <c r="I8776" s="628"/>
      <c r="J8776" s="632"/>
    </row>
    <row r="8777" spans="1:10" s="243" customFormat="1">
      <c r="A8777" s="635" t="s">
        <v>2888</v>
      </c>
      <c r="B8777" s="415" t="s">
        <v>2725</v>
      </c>
      <c r="C8777" s="313"/>
      <c r="D8777" s="629"/>
      <c r="E8777" s="451">
        <v>36545.319999996413</v>
      </c>
      <c r="F8777" s="638"/>
      <c r="G8777" s="313"/>
      <c r="H8777" s="634"/>
      <c r="I8777" s="628"/>
      <c r="J8777" s="632"/>
    </row>
    <row r="8778" spans="1:10" s="243" customFormat="1" ht="23.25">
      <c r="A8778" s="635" t="s">
        <v>4001</v>
      </c>
      <c r="B8778" s="415" t="s">
        <v>2831</v>
      </c>
      <c r="C8778" s="313"/>
      <c r="D8778" s="629"/>
      <c r="E8778" s="451">
        <v>120000</v>
      </c>
      <c r="F8778" s="638"/>
      <c r="G8778" s="313"/>
      <c r="H8778" s="634"/>
      <c r="I8778" s="628"/>
      <c r="J8778" s="632"/>
    </row>
    <row r="8779" spans="1:10" s="243" customFormat="1">
      <c r="A8779" s="635" t="s">
        <v>3049</v>
      </c>
      <c r="B8779" s="415" t="s">
        <v>2831</v>
      </c>
      <c r="C8779" s="313"/>
      <c r="D8779" s="629"/>
      <c r="E8779" s="451">
        <v>100000</v>
      </c>
      <c r="F8779" s="638"/>
      <c r="G8779" s="313"/>
      <c r="H8779" s="634"/>
      <c r="I8779" s="628"/>
      <c r="J8779" s="632"/>
    </row>
    <row r="8780" spans="1:10" s="243" customFormat="1">
      <c r="A8780" s="635" t="s">
        <v>2737</v>
      </c>
      <c r="B8780" s="415" t="s">
        <v>2831</v>
      </c>
      <c r="C8780" s="313"/>
      <c r="D8780" s="629"/>
      <c r="E8780" s="451">
        <v>255999.99999999994</v>
      </c>
      <c r="F8780" s="638"/>
      <c r="G8780" s="313"/>
      <c r="H8780" s="634"/>
      <c r="I8780" s="628"/>
      <c r="J8780" s="632"/>
    </row>
    <row r="8781" spans="1:10" s="243" customFormat="1">
      <c r="A8781" s="635" t="s">
        <v>8243</v>
      </c>
      <c r="B8781" s="415" t="s">
        <v>2831</v>
      </c>
      <c r="C8781" s="313"/>
      <c r="D8781" s="629"/>
      <c r="E8781" s="451">
        <v>300000</v>
      </c>
      <c r="F8781" s="638"/>
      <c r="G8781" s="313"/>
      <c r="H8781" s="634"/>
      <c r="I8781" s="628"/>
      <c r="J8781" s="632"/>
    </row>
    <row r="8782" spans="1:10" s="243" customFormat="1">
      <c r="A8782" s="635" t="s">
        <v>3095</v>
      </c>
      <c r="B8782" s="415" t="s">
        <v>2831</v>
      </c>
      <c r="C8782" s="313"/>
      <c r="D8782" s="629"/>
      <c r="E8782" s="451">
        <v>68280</v>
      </c>
      <c r="F8782" s="638"/>
      <c r="G8782" s="313"/>
      <c r="H8782" s="634"/>
      <c r="I8782" s="628"/>
      <c r="J8782" s="632"/>
    </row>
    <row r="8783" spans="1:10" s="243" customFormat="1">
      <c r="A8783" s="635" t="s">
        <v>3725</v>
      </c>
      <c r="B8783" s="415" t="s">
        <v>2831</v>
      </c>
      <c r="C8783" s="313"/>
      <c r="D8783" s="629"/>
      <c r="E8783" s="451">
        <v>150000</v>
      </c>
      <c r="F8783" s="638"/>
      <c r="G8783" s="313"/>
      <c r="H8783" s="634"/>
      <c r="I8783" s="628"/>
      <c r="J8783" s="632"/>
    </row>
    <row r="8784" spans="1:10" s="243" customFormat="1">
      <c r="A8784" s="635" t="s">
        <v>3204</v>
      </c>
      <c r="B8784" s="415" t="s">
        <v>2831</v>
      </c>
      <c r="C8784" s="313"/>
      <c r="D8784" s="629"/>
      <c r="E8784" s="451">
        <v>118000</v>
      </c>
      <c r="F8784" s="638"/>
      <c r="G8784" s="313"/>
      <c r="H8784" s="634"/>
      <c r="I8784" s="628"/>
      <c r="J8784" s="632"/>
    </row>
    <row r="8785" spans="1:10" s="243" customFormat="1">
      <c r="A8785" s="635" t="s">
        <v>2953</v>
      </c>
      <c r="B8785" s="415" t="s">
        <v>3115</v>
      </c>
      <c r="C8785" s="313"/>
      <c r="D8785" s="629"/>
      <c r="E8785" s="451">
        <v>589975.99999999988</v>
      </c>
      <c r="F8785" s="638"/>
      <c r="G8785" s="313"/>
      <c r="H8785" s="634"/>
      <c r="I8785" s="628"/>
      <c r="J8785" s="632"/>
    </row>
    <row r="8786" spans="1:10" s="243" customFormat="1">
      <c r="A8786" s="635" t="s">
        <v>8244</v>
      </c>
      <c r="B8786" s="415" t="s">
        <v>2831</v>
      </c>
      <c r="C8786" s="313"/>
      <c r="D8786" s="629"/>
      <c r="E8786" s="451">
        <v>152850.15</v>
      </c>
      <c r="F8786" s="638"/>
      <c r="G8786" s="313"/>
      <c r="H8786" s="634"/>
      <c r="I8786" s="628"/>
      <c r="J8786" s="632"/>
    </row>
    <row r="8787" spans="1:10" s="243" customFormat="1">
      <c r="A8787" s="635" t="s">
        <v>6552</v>
      </c>
      <c r="B8787" s="415" t="s">
        <v>2831</v>
      </c>
      <c r="C8787" s="313"/>
      <c r="D8787" s="629"/>
      <c r="E8787" s="451">
        <v>54000</v>
      </c>
      <c r="F8787" s="638"/>
      <c r="G8787" s="313"/>
      <c r="H8787" s="634"/>
      <c r="I8787" s="628"/>
      <c r="J8787" s="632"/>
    </row>
    <row r="8788" spans="1:10" s="243" customFormat="1">
      <c r="A8788" s="635" t="s">
        <v>2805</v>
      </c>
      <c r="B8788" s="415" t="s">
        <v>2831</v>
      </c>
      <c r="C8788" s="313"/>
      <c r="D8788" s="629"/>
      <c r="E8788" s="451">
        <v>100000</v>
      </c>
      <c r="F8788" s="638"/>
      <c r="G8788" s="313"/>
      <c r="H8788" s="634"/>
      <c r="I8788" s="628"/>
      <c r="J8788" s="632"/>
    </row>
    <row r="8789" spans="1:10" s="243" customFormat="1" ht="23.25">
      <c r="A8789" s="635" t="s">
        <v>3692</v>
      </c>
      <c r="B8789" s="415" t="s">
        <v>3115</v>
      </c>
      <c r="C8789" s="313"/>
      <c r="D8789" s="629"/>
      <c r="E8789" s="451">
        <v>515335.00000000012</v>
      </c>
      <c r="F8789" s="638"/>
      <c r="G8789" s="313"/>
      <c r="H8789" s="634"/>
      <c r="I8789" s="628"/>
      <c r="J8789" s="632"/>
    </row>
    <row r="8790" spans="1:10" s="243" customFormat="1">
      <c r="A8790" s="635" t="s">
        <v>2764</v>
      </c>
      <c r="B8790" s="415" t="s">
        <v>2831</v>
      </c>
      <c r="C8790" s="313"/>
      <c r="D8790" s="629"/>
      <c r="E8790" s="451">
        <v>288000</v>
      </c>
      <c r="F8790" s="638"/>
      <c r="G8790" s="313"/>
      <c r="H8790" s="634"/>
      <c r="I8790" s="628"/>
      <c r="J8790" s="632"/>
    </row>
    <row r="8791" spans="1:10" s="243" customFormat="1">
      <c r="A8791" s="635" t="s">
        <v>8245</v>
      </c>
      <c r="B8791" s="415" t="s">
        <v>2831</v>
      </c>
      <c r="C8791" s="313"/>
      <c r="D8791" s="629"/>
      <c r="E8791" s="451">
        <v>140000</v>
      </c>
      <c r="F8791" s="638"/>
      <c r="G8791" s="313"/>
      <c r="H8791" s="634"/>
      <c r="I8791" s="628"/>
      <c r="J8791" s="632"/>
    </row>
    <row r="8792" spans="1:10" s="243" customFormat="1">
      <c r="A8792" s="635" t="s">
        <v>2767</v>
      </c>
      <c r="B8792" s="415" t="s">
        <v>2831</v>
      </c>
      <c r="C8792" s="313"/>
      <c r="D8792" s="629"/>
      <c r="E8792" s="451">
        <v>240000</v>
      </c>
      <c r="F8792" s="638"/>
      <c r="G8792" s="313"/>
      <c r="H8792" s="634"/>
      <c r="I8792" s="628"/>
      <c r="J8792" s="632"/>
    </row>
    <row r="8793" spans="1:10" s="243" customFormat="1">
      <c r="A8793" s="635" t="s">
        <v>3245</v>
      </c>
      <c r="B8793" s="415" t="s">
        <v>3115</v>
      </c>
      <c r="C8793" s="313"/>
      <c r="D8793" s="629"/>
      <c r="E8793" s="451">
        <v>650000</v>
      </c>
      <c r="F8793" s="638"/>
      <c r="G8793" s="313"/>
      <c r="H8793" s="634"/>
      <c r="I8793" s="628"/>
      <c r="J8793" s="632"/>
    </row>
    <row r="8794" spans="1:10" s="243" customFormat="1">
      <c r="A8794" s="635" t="s">
        <v>3096</v>
      </c>
      <c r="B8794" s="415" t="s">
        <v>2831</v>
      </c>
      <c r="C8794" s="313"/>
      <c r="D8794" s="629"/>
      <c r="E8794" s="451">
        <v>41125.51</v>
      </c>
      <c r="F8794" s="638"/>
      <c r="G8794" s="313"/>
      <c r="H8794" s="634"/>
      <c r="I8794" s="628"/>
      <c r="J8794" s="632"/>
    </row>
    <row r="8795" spans="1:10" s="243" customFormat="1">
      <c r="A8795" s="635" t="s">
        <v>2745</v>
      </c>
      <c r="B8795" s="415" t="s">
        <v>2831</v>
      </c>
      <c r="C8795" s="313"/>
      <c r="D8795" s="629"/>
      <c r="E8795" s="451">
        <v>125599.99999999999</v>
      </c>
      <c r="F8795" s="638"/>
      <c r="G8795" s="313"/>
      <c r="H8795" s="634"/>
      <c r="I8795" s="628"/>
      <c r="J8795" s="632"/>
    </row>
    <row r="8796" spans="1:10" s="243" customFormat="1">
      <c r="A8796" s="635" t="s">
        <v>8246</v>
      </c>
      <c r="B8796" s="415" t="s">
        <v>2831</v>
      </c>
      <c r="C8796" s="313"/>
      <c r="D8796" s="629"/>
      <c r="E8796" s="451">
        <v>144000</v>
      </c>
      <c r="F8796" s="638"/>
      <c r="G8796" s="313"/>
      <c r="H8796" s="634"/>
      <c r="I8796" s="628"/>
      <c r="J8796" s="632"/>
    </row>
    <row r="8797" spans="1:10" s="243" customFormat="1">
      <c r="A8797" s="635" t="s">
        <v>3728</v>
      </c>
      <c r="B8797" s="415" t="s">
        <v>2831</v>
      </c>
      <c r="C8797" s="313"/>
      <c r="D8797" s="629"/>
      <c r="E8797" s="451">
        <v>48000</v>
      </c>
      <c r="F8797" s="638"/>
      <c r="G8797" s="313"/>
      <c r="H8797" s="634"/>
      <c r="I8797" s="628"/>
      <c r="J8797" s="632"/>
    </row>
    <row r="8798" spans="1:10" s="243" customFormat="1">
      <c r="A8798" s="635" t="s">
        <v>4090</v>
      </c>
      <c r="B8798" s="415" t="s">
        <v>2725</v>
      </c>
      <c r="C8798" s="313"/>
      <c r="D8798" s="629"/>
      <c r="E8798" s="451">
        <v>24000</v>
      </c>
      <c r="F8798" s="638"/>
      <c r="G8798" s="313"/>
      <c r="H8798" s="634"/>
      <c r="I8798" s="628"/>
      <c r="J8798" s="632"/>
    </row>
    <row r="8799" spans="1:10" s="243" customFormat="1">
      <c r="A8799" s="635" t="s">
        <v>2830</v>
      </c>
      <c r="B8799" s="415" t="s">
        <v>2725</v>
      </c>
      <c r="C8799" s="313"/>
      <c r="D8799" s="629"/>
      <c r="E8799" s="451">
        <v>24000</v>
      </c>
      <c r="F8799" s="638"/>
      <c r="G8799" s="313"/>
      <c r="H8799" s="634"/>
      <c r="I8799" s="628"/>
      <c r="J8799" s="632"/>
    </row>
    <row r="8800" spans="1:10" s="243" customFormat="1">
      <c r="A8800" s="635" t="s">
        <v>8247</v>
      </c>
      <c r="B8800" s="415" t="s">
        <v>2831</v>
      </c>
      <c r="C8800" s="313"/>
      <c r="D8800" s="629"/>
      <c r="E8800" s="451">
        <v>42000</v>
      </c>
      <c r="F8800" s="638"/>
      <c r="G8800" s="313"/>
      <c r="H8800" s="634"/>
      <c r="I8800" s="628"/>
      <c r="J8800" s="632"/>
    </row>
    <row r="8801" spans="1:10" s="243" customFormat="1" ht="23.25">
      <c r="A8801" s="635" t="s">
        <v>2985</v>
      </c>
      <c r="B8801" s="415" t="s">
        <v>2725</v>
      </c>
      <c r="C8801" s="313"/>
      <c r="D8801" s="629"/>
      <c r="E8801" s="451">
        <v>34000</v>
      </c>
      <c r="F8801" s="638"/>
      <c r="G8801" s="313"/>
      <c r="H8801" s="634"/>
      <c r="I8801" s="628"/>
      <c r="J8801" s="632"/>
    </row>
    <row r="8802" spans="1:10" s="243" customFormat="1">
      <c r="A8802" s="635" t="s">
        <v>6741</v>
      </c>
      <c r="B8802" s="415" t="s">
        <v>3115</v>
      </c>
      <c r="C8802" s="313"/>
      <c r="D8802" s="629"/>
      <c r="E8802" s="451">
        <v>4610000</v>
      </c>
      <c r="F8802" s="638"/>
      <c r="G8802" s="313"/>
      <c r="H8802" s="634"/>
      <c r="I8802" s="628"/>
      <c r="J8802" s="632"/>
    </row>
    <row r="8803" spans="1:10" s="243" customFormat="1">
      <c r="A8803" s="635" t="s">
        <v>3241</v>
      </c>
      <c r="B8803" s="415" t="s">
        <v>3115</v>
      </c>
      <c r="C8803" s="313"/>
      <c r="D8803" s="629"/>
      <c r="E8803" s="451">
        <v>1140000</v>
      </c>
      <c r="F8803" s="638"/>
      <c r="G8803" s="313"/>
      <c r="H8803" s="634"/>
      <c r="I8803" s="628"/>
      <c r="J8803" s="632"/>
    </row>
    <row r="8804" spans="1:10" s="243" customFormat="1">
      <c r="A8804" s="635" t="s">
        <v>2933</v>
      </c>
      <c r="B8804" s="415" t="s">
        <v>3115</v>
      </c>
      <c r="C8804" s="313"/>
      <c r="D8804" s="629"/>
      <c r="E8804" s="451">
        <v>1900000</v>
      </c>
      <c r="F8804" s="638"/>
      <c r="G8804" s="313"/>
      <c r="H8804" s="634"/>
      <c r="I8804" s="628"/>
      <c r="J8804" s="632"/>
    </row>
    <row r="8805" spans="1:10" s="243" customFormat="1">
      <c r="A8805" s="635" t="s">
        <v>3551</v>
      </c>
      <c r="B8805" s="415" t="s">
        <v>3115</v>
      </c>
      <c r="C8805" s="313"/>
      <c r="D8805" s="629"/>
      <c r="E8805" s="451">
        <v>1999999.9999999998</v>
      </c>
      <c r="F8805" s="638"/>
      <c r="G8805" s="313"/>
      <c r="H8805" s="634"/>
      <c r="I8805" s="628"/>
      <c r="J8805" s="632"/>
    </row>
    <row r="8806" spans="1:10" s="243" customFormat="1">
      <c r="A8806" s="635" t="s">
        <v>8248</v>
      </c>
      <c r="B8806" s="415" t="s">
        <v>2725</v>
      </c>
      <c r="C8806" s="313"/>
      <c r="D8806" s="629"/>
      <c r="E8806" s="451">
        <v>35500</v>
      </c>
      <c r="F8806" s="638"/>
      <c r="G8806" s="313"/>
      <c r="H8806" s="634"/>
      <c r="I8806" s="628"/>
      <c r="J8806" s="632"/>
    </row>
    <row r="8807" spans="1:10" s="243" customFormat="1">
      <c r="A8807" s="635" t="s">
        <v>2789</v>
      </c>
      <c r="B8807" s="415" t="s">
        <v>2831</v>
      </c>
      <c r="C8807" s="313"/>
      <c r="D8807" s="629"/>
      <c r="E8807" s="451">
        <v>168000</v>
      </c>
      <c r="F8807" s="638"/>
      <c r="G8807" s="313"/>
      <c r="H8807" s="634"/>
      <c r="I8807" s="628"/>
      <c r="J8807" s="632"/>
    </row>
    <row r="8808" spans="1:10" s="243" customFormat="1" ht="23.25">
      <c r="A8808" s="635" t="s">
        <v>2914</v>
      </c>
      <c r="B8808" s="415" t="s">
        <v>3115</v>
      </c>
      <c r="C8808" s="313"/>
      <c r="D8808" s="629"/>
      <c r="E8808" s="451">
        <v>562000.00000000012</v>
      </c>
      <c r="F8808" s="638"/>
      <c r="G8808" s="313"/>
      <c r="H8808" s="634"/>
      <c r="I8808" s="628"/>
      <c r="J8808" s="632"/>
    </row>
    <row r="8809" spans="1:10" s="243" customFormat="1">
      <c r="A8809" s="635" t="s">
        <v>3291</v>
      </c>
      <c r="B8809" s="415" t="s">
        <v>2831</v>
      </c>
      <c r="C8809" s="313"/>
      <c r="D8809" s="629"/>
      <c r="E8809" s="451">
        <v>168000</v>
      </c>
      <c r="F8809" s="638"/>
      <c r="G8809" s="313"/>
      <c r="H8809" s="634"/>
      <c r="I8809" s="628"/>
      <c r="J8809" s="632"/>
    </row>
    <row r="8810" spans="1:10" s="243" customFormat="1">
      <c r="A8810" s="635" t="s">
        <v>2958</v>
      </c>
      <c r="B8810" s="415" t="s">
        <v>3115</v>
      </c>
      <c r="C8810" s="313"/>
      <c r="D8810" s="629"/>
      <c r="E8810" s="451">
        <v>600000</v>
      </c>
      <c r="F8810" s="638"/>
      <c r="G8810" s="313"/>
      <c r="H8810" s="634"/>
      <c r="I8810" s="628"/>
      <c r="J8810" s="632"/>
    </row>
    <row r="8811" spans="1:10" s="243" customFormat="1">
      <c r="A8811" s="635" t="s">
        <v>8249</v>
      </c>
      <c r="B8811" s="415" t="s">
        <v>2831</v>
      </c>
      <c r="C8811" s="313"/>
      <c r="D8811" s="629"/>
      <c r="E8811" s="451">
        <v>60000</v>
      </c>
      <c r="F8811" s="638"/>
      <c r="G8811" s="313"/>
      <c r="H8811" s="634"/>
      <c r="I8811" s="628"/>
      <c r="J8811" s="632"/>
    </row>
    <row r="8812" spans="1:10" s="243" customFormat="1">
      <c r="A8812" s="635" t="s">
        <v>3982</v>
      </c>
      <c r="B8812" s="415" t="s">
        <v>2831</v>
      </c>
      <c r="C8812" s="313"/>
      <c r="D8812" s="629"/>
      <c r="E8812" s="451">
        <v>933090.99999999988</v>
      </c>
      <c r="F8812" s="638"/>
      <c r="G8812" s="313"/>
      <c r="H8812" s="634"/>
      <c r="I8812" s="628"/>
      <c r="J8812" s="632"/>
    </row>
    <row r="8813" spans="1:10" s="243" customFormat="1" ht="23.25">
      <c r="A8813" s="635" t="s">
        <v>3645</v>
      </c>
      <c r="B8813" s="415" t="s">
        <v>2831</v>
      </c>
      <c r="C8813" s="313"/>
      <c r="D8813" s="629"/>
      <c r="E8813" s="451">
        <v>42000</v>
      </c>
      <c r="F8813" s="638"/>
      <c r="G8813" s="313"/>
      <c r="H8813" s="634"/>
      <c r="I8813" s="628"/>
      <c r="J8813" s="632"/>
    </row>
    <row r="8814" spans="1:10" s="243" customFormat="1">
      <c r="A8814" s="635" t="s">
        <v>3211</v>
      </c>
      <c r="B8814" s="415" t="s">
        <v>2831</v>
      </c>
      <c r="C8814" s="313"/>
      <c r="D8814" s="629"/>
      <c r="E8814" s="451">
        <v>180000</v>
      </c>
      <c r="F8814" s="638"/>
      <c r="G8814" s="313"/>
      <c r="H8814" s="634"/>
      <c r="I8814" s="628"/>
      <c r="J8814" s="632"/>
    </row>
    <row r="8815" spans="1:10" s="243" customFormat="1">
      <c r="A8815" s="635" t="s">
        <v>3473</v>
      </c>
      <c r="B8815" s="415" t="s">
        <v>2831</v>
      </c>
      <c r="C8815" s="313"/>
      <c r="D8815" s="629"/>
      <c r="E8815" s="451">
        <v>120000</v>
      </c>
      <c r="F8815" s="638"/>
      <c r="G8815" s="313"/>
      <c r="H8815" s="634"/>
      <c r="I8815" s="628"/>
      <c r="J8815" s="632"/>
    </row>
    <row r="8816" spans="1:10" s="243" customFormat="1">
      <c r="A8816" s="635" t="s">
        <v>6506</v>
      </c>
      <c r="B8816" s="415" t="s">
        <v>2725</v>
      </c>
      <c r="C8816" s="313"/>
      <c r="D8816" s="629"/>
      <c r="E8816" s="451">
        <v>30000</v>
      </c>
      <c r="F8816" s="638"/>
      <c r="G8816" s="313"/>
      <c r="H8816" s="634"/>
      <c r="I8816" s="628"/>
      <c r="J8816" s="632"/>
    </row>
    <row r="8817" spans="1:10" s="243" customFormat="1">
      <c r="A8817" s="635" t="s">
        <v>2950</v>
      </c>
      <c r="B8817" s="415" t="s">
        <v>4257</v>
      </c>
      <c r="C8817" s="313"/>
      <c r="D8817" s="629"/>
      <c r="E8817" s="451">
        <v>3491619.07</v>
      </c>
      <c r="F8817" s="638"/>
      <c r="G8817" s="313"/>
      <c r="H8817" s="634"/>
      <c r="I8817" s="628"/>
      <c r="J8817" s="632"/>
    </row>
    <row r="8818" spans="1:10" s="243" customFormat="1">
      <c r="A8818" s="635" t="s">
        <v>8250</v>
      </c>
      <c r="B8818" s="415" t="s">
        <v>2725</v>
      </c>
      <c r="C8818" s="313"/>
      <c r="D8818" s="629"/>
      <c r="E8818" s="451">
        <v>42219.229999999996</v>
      </c>
      <c r="F8818" s="638"/>
      <c r="G8818" s="313"/>
      <c r="H8818" s="634"/>
      <c r="I8818" s="628"/>
      <c r="J8818" s="632"/>
    </row>
    <row r="8819" spans="1:10" s="243" customFormat="1">
      <c r="A8819" s="635" t="s">
        <v>8251</v>
      </c>
      <c r="B8819" s="415" t="s">
        <v>2831</v>
      </c>
      <c r="C8819" s="313"/>
      <c r="D8819" s="629"/>
      <c r="E8819" s="451">
        <v>39000</v>
      </c>
      <c r="F8819" s="638"/>
      <c r="G8819" s="313"/>
      <c r="H8819" s="634"/>
      <c r="I8819" s="628"/>
      <c r="J8819" s="632"/>
    </row>
    <row r="8820" spans="1:10" s="243" customFormat="1">
      <c r="A8820" s="635" t="s">
        <v>8252</v>
      </c>
      <c r="B8820" s="415" t="s">
        <v>2831</v>
      </c>
      <c r="C8820" s="313"/>
      <c r="D8820" s="629"/>
      <c r="E8820" s="451">
        <v>240000</v>
      </c>
      <c r="F8820" s="638"/>
      <c r="G8820" s="313"/>
      <c r="H8820" s="634"/>
      <c r="I8820" s="628"/>
      <c r="J8820" s="632"/>
    </row>
    <row r="8821" spans="1:10" s="243" customFormat="1">
      <c r="A8821" s="635" t="s">
        <v>8253</v>
      </c>
      <c r="B8821" s="415" t="s">
        <v>2831</v>
      </c>
      <c r="C8821" s="313"/>
      <c r="D8821" s="629"/>
      <c r="E8821" s="451">
        <v>96384</v>
      </c>
      <c r="F8821" s="638"/>
      <c r="G8821" s="313"/>
      <c r="H8821" s="634"/>
      <c r="I8821" s="628"/>
      <c r="J8821" s="632"/>
    </row>
    <row r="8822" spans="1:10" s="243" customFormat="1">
      <c r="A8822" s="635" t="s">
        <v>8254</v>
      </c>
      <c r="B8822" s="415" t="s">
        <v>2831</v>
      </c>
      <c r="C8822" s="313"/>
      <c r="D8822" s="629"/>
      <c r="E8822" s="451">
        <v>250000</v>
      </c>
      <c r="F8822" s="638"/>
      <c r="G8822" s="313"/>
      <c r="H8822" s="634"/>
      <c r="I8822" s="628"/>
      <c r="J8822" s="632"/>
    </row>
    <row r="8823" spans="1:10" s="243" customFormat="1">
      <c r="A8823" s="635" t="s">
        <v>8255</v>
      </c>
      <c r="B8823" s="415" t="s">
        <v>3115</v>
      </c>
      <c r="C8823" s="313"/>
      <c r="D8823" s="629"/>
      <c r="E8823" s="451">
        <v>480000</v>
      </c>
      <c r="F8823" s="638"/>
      <c r="G8823" s="313"/>
      <c r="H8823" s="634"/>
      <c r="I8823" s="628"/>
      <c r="J8823" s="632"/>
    </row>
    <row r="8824" spans="1:10" s="243" customFormat="1" ht="34.9">
      <c r="A8824" s="325" t="s">
        <v>8256</v>
      </c>
      <c r="B8824" s="336" t="s">
        <v>4588</v>
      </c>
      <c r="C8824" s="336" t="s">
        <v>4506</v>
      </c>
      <c r="D8824" s="336" t="s">
        <v>4507</v>
      </c>
      <c r="E8824" s="469">
        <v>35060</v>
      </c>
      <c r="F8824" s="376"/>
      <c r="G8824" s="336"/>
      <c r="H8824" s="626"/>
      <c r="I8824" s="626"/>
      <c r="J8824" s="339"/>
    </row>
    <row r="8825" spans="1:10" s="243" customFormat="1" ht="23.25">
      <c r="A8825" s="325" t="s">
        <v>8257</v>
      </c>
      <c r="B8825" s="336" t="s">
        <v>4588</v>
      </c>
      <c r="C8825" s="336" t="s">
        <v>4506</v>
      </c>
      <c r="D8825" s="336" t="s">
        <v>4507</v>
      </c>
      <c r="E8825" s="469">
        <v>20000</v>
      </c>
      <c r="F8825" s="376"/>
      <c r="G8825" s="336"/>
      <c r="H8825" s="626"/>
      <c r="I8825" s="626"/>
      <c r="J8825" s="339"/>
    </row>
    <row r="8826" spans="1:10" s="243" customFormat="1" ht="34.9">
      <c r="A8826" s="325" t="s">
        <v>8258</v>
      </c>
      <c r="B8826" s="336" t="s">
        <v>4524</v>
      </c>
      <c r="C8826" s="336" t="s">
        <v>4506</v>
      </c>
      <c r="D8826" s="336" t="s">
        <v>4507</v>
      </c>
      <c r="E8826" s="469">
        <v>100000</v>
      </c>
      <c r="F8826" s="376"/>
      <c r="G8826" s="336"/>
      <c r="H8826" s="626"/>
      <c r="I8826" s="626"/>
      <c r="J8826" s="339"/>
    </row>
    <row r="8827" spans="1:10" s="243" customFormat="1">
      <c r="A8827" s="325" t="s">
        <v>8259</v>
      </c>
      <c r="B8827" s="336" t="s">
        <v>4588</v>
      </c>
      <c r="C8827" s="336" t="s">
        <v>4506</v>
      </c>
      <c r="D8827" s="336" t="s">
        <v>4507</v>
      </c>
      <c r="E8827" s="469">
        <v>28000</v>
      </c>
      <c r="F8827" s="376"/>
      <c r="G8827" s="336"/>
      <c r="H8827" s="626"/>
      <c r="I8827" s="626"/>
      <c r="J8827" s="339"/>
    </row>
    <row r="8828" spans="1:10" s="243" customFormat="1" ht="34.9">
      <c r="A8828" s="325" t="s">
        <v>8260</v>
      </c>
      <c r="B8828" s="336" t="s">
        <v>4524</v>
      </c>
      <c r="C8828" s="336" t="s">
        <v>4506</v>
      </c>
      <c r="D8828" s="336" t="s">
        <v>4507</v>
      </c>
      <c r="E8828" s="469">
        <v>128000</v>
      </c>
      <c r="F8828" s="376"/>
      <c r="G8828" s="336"/>
      <c r="H8828" s="626"/>
      <c r="I8828" s="626"/>
      <c r="J8828" s="339"/>
    </row>
    <row r="8829" spans="1:10" s="243" customFormat="1" ht="34.9">
      <c r="A8829" s="325" t="s">
        <v>8261</v>
      </c>
      <c r="B8829" s="336" t="s">
        <v>4524</v>
      </c>
      <c r="C8829" s="336" t="s">
        <v>4506</v>
      </c>
      <c r="D8829" s="336" t="s">
        <v>4507</v>
      </c>
      <c r="E8829" s="469">
        <v>163300</v>
      </c>
      <c r="F8829" s="376"/>
      <c r="G8829" s="336"/>
      <c r="H8829" s="626"/>
      <c r="I8829" s="626"/>
      <c r="J8829" s="339"/>
    </row>
    <row r="8830" spans="1:10" s="243" customFormat="1">
      <c r="A8830" s="325" t="s">
        <v>8262</v>
      </c>
      <c r="B8830" s="336" t="s">
        <v>4588</v>
      </c>
      <c r="C8830" s="336" t="s">
        <v>4506</v>
      </c>
      <c r="D8830" s="336" t="s">
        <v>4507</v>
      </c>
      <c r="E8830" s="469">
        <v>40000</v>
      </c>
      <c r="F8830" s="376"/>
      <c r="G8830" s="336"/>
      <c r="H8830" s="626"/>
      <c r="I8830" s="626"/>
      <c r="J8830" s="339"/>
    </row>
    <row r="8831" spans="1:10" s="243" customFormat="1" ht="34.9">
      <c r="A8831" s="325" t="s">
        <v>8263</v>
      </c>
      <c r="B8831" s="336" t="s">
        <v>4524</v>
      </c>
      <c r="C8831" s="336" t="s">
        <v>4506</v>
      </c>
      <c r="D8831" s="336" t="s">
        <v>4507</v>
      </c>
      <c r="E8831" s="469">
        <v>367000</v>
      </c>
      <c r="F8831" s="376"/>
      <c r="G8831" s="336"/>
      <c r="H8831" s="626"/>
      <c r="I8831" s="626"/>
      <c r="J8831" s="339"/>
    </row>
    <row r="8832" spans="1:10" s="243" customFormat="1" ht="23.25">
      <c r="A8832" s="325" t="s">
        <v>8264</v>
      </c>
      <c r="B8832" s="336" t="s">
        <v>4588</v>
      </c>
      <c r="C8832" s="336" t="s">
        <v>4506</v>
      </c>
      <c r="D8832" s="336" t="s">
        <v>4507</v>
      </c>
      <c r="E8832" s="469">
        <v>36000</v>
      </c>
      <c r="F8832" s="376"/>
      <c r="G8832" s="336"/>
      <c r="H8832" s="626"/>
      <c r="I8832" s="626"/>
      <c r="J8832" s="339"/>
    </row>
    <row r="8833" spans="1:10" s="243" customFormat="1">
      <c r="A8833" s="325" t="s">
        <v>8265</v>
      </c>
      <c r="B8833" s="336" t="s">
        <v>4511</v>
      </c>
      <c r="C8833" s="336" t="s">
        <v>4506</v>
      </c>
      <c r="D8833" s="336" t="s">
        <v>4507</v>
      </c>
      <c r="E8833" s="469">
        <v>73367</v>
      </c>
      <c r="F8833" s="376"/>
      <c r="G8833" s="336"/>
      <c r="H8833" s="626"/>
      <c r="I8833" s="626"/>
      <c r="J8833" s="339"/>
    </row>
    <row r="8834" spans="1:10" s="243" customFormat="1" ht="34.9">
      <c r="A8834" s="325" t="s">
        <v>8266</v>
      </c>
      <c r="B8834" s="336" t="s">
        <v>4524</v>
      </c>
      <c r="C8834" s="336" t="s">
        <v>4506</v>
      </c>
      <c r="D8834" s="336" t="s">
        <v>4507</v>
      </c>
      <c r="E8834" s="469">
        <v>135118</v>
      </c>
      <c r="F8834" s="376"/>
      <c r="G8834" s="336"/>
      <c r="H8834" s="626"/>
      <c r="I8834" s="626"/>
      <c r="J8834" s="339"/>
    </row>
    <row r="8835" spans="1:10" s="243" customFormat="1">
      <c r="A8835" s="325" t="s">
        <v>8267</v>
      </c>
      <c r="B8835" s="336" t="s">
        <v>4588</v>
      </c>
      <c r="C8835" s="336" t="s">
        <v>4506</v>
      </c>
      <c r="D8835" s="336" t="s">
        <v>4507</v>
      </c>
      <c r="E8835" s="469">
        <v>41052.06</v>
      </c>
      <c r="F8835" s="376"/>
      <c r="G8835" s="336"/>
      <c r="H8835" s="626"/>
      <c r="I8835" s="626"/>
      <c r="J8835" s="339"/>
    </row>
    <row r="8836" spans="1:10" s="243" customFormat="1" ht="34.9">
      <c r="A8836" s="325" t="s">
        <v>8268</v>
      </c>
      <c r="B8836" s="336" t="s">
        <v>4524</v>
      </c>
      <c r="C8836" s="336" t="s">
        <v>4506</v>
      </c>
      <c r="D8836" s="336" t="s">
        <v>4507</v>
      </c>
      <c r="E8836" s="469">
        <v>136253.65</v>
      </c>
      <c r="F8836" s="376"/>
      <c r="G8836" s="336"/>
      <c r="H8836" s="626"/>
      <c r="I8836" s="626"/>
      <c r="J8836" s="339"/>
    </row>
    <row r="8837" spans="1:10" s="243" customFormat="1" ht="23.25">
      <c r="A8837" s="325" t="s">
        <v>8269</v>
      </c>
      <c r="B8837" s="336" t="s">
        <v>4588</v>
      </c>
      <c r="C8837" s="336" t="s">
        <v>4506</v>
      </c>
      <c r="D8837" s="336" t="s">
        <v>4507</v>
      </c>
      <c r="E8837" s="469">
        <v>21000</v>
      </c>
      <c r="F8837" s="376"/>
      <c r="G8837" s="336"/>
      <c r="H8837" s="626"/>
      <c r="I8837" s="626"/>
      <c r="J8837" s="339"/>
    </row>
    <row r="8838" spans="1:10" s="243" customFormat="1" ht="23.25">
      <c r="A8838" s="325" t="s">
        <v>8270</v>
      </c>
      <c r="B8838" s="336" t="s">
        <v>4588</v>
      </c>
      <c r="C8838" s="336" t="s">
        <v>4506</v>
      </c>
      <c r="D8838" s="336" t="s">
        <v>4507</v>
      </c>
      <c r="E8838" s="469">
        <v>30000</v>
      </c>
      <c r="F8838" s="376"/>
      <c r="G8838" s="336"/>
      <c r="H8838" s="626"/>
      <c r="I8838" s="626"/>
      <c r="J8838" s="339"/>
    </row>
    <row r="8839" spans="1:10" s="243" customFormat="1" ht="23.25">
      <c r="A8839" s="325" t="s">
        <v>8271</v>
      </c>
      <c r="B8839" s="336" t="s">
        <v>4588</v>
      </c>
      <c r="C8839" s="336" t="s">
        <v>4506</v>
      </c>
      <c r="D8839" s="336" t="s">
        <v>4507</v>
      </c>
      <c r="E8839" s="469">
        <v>24000</v>
      </c>
      <c r="F8839" s="376"/>
      <c r="G8839" s="336"/>
      <c r="H8839" s="626"/>
      <c r="I8839" s="626"/>
      <c r="J8839" s="339"/>
    </row>
    <row r="8840" spans="1:10" s="243" customFormat="1" ht="23.25">
      <c r="A8840" s="325" t="s">
        <v>8272</v>
      </c>
      <c r="B8840" s="336" t="s">
        <v>4571</v>
      </c>
      <c r="C8840" s="336" t="s">
        <v>4506</v>
      </c>
      <c r="D8840" s="336" t="s">
        <v>4507</v>
      </c>
      <c r="E8840" s="469">
        <v>210040.09</v>
      </c>
      <c r="F8840" s="376"/>
      <c r="G8840" s="336"/>
      <c r="H8840" s="626"/>
      <c r="I8840" s="626"/>
      <c r="J8840" s="339"/>
    </row>
    <row r="8841" spans="1:10" s="243" customFormat="1" ht="34.9">
      <c r="A8841" s="325" t="s">
        <v>8273</v>
      </c>
      <c r="B8841" s="336" t="s">
        <v>4588</v>
      </c>
      <c r="C8841" s="336" t="s">
        <v>4506</v>
      </c>
      <c r="D8841" s="336" t="s">
        <v>4507</v>
      </c>
      <c r="E8841" s="469">
        <v>40000</v>
      </c>
      <c r="F8841" s="376"/>
      <c r="G8841" s="336"/>
      <c r="H8841" s="626"/>
      <c r="I8841" s="626"/>
      <c r="J8841" s="339"/>
    </row>
    <row r="8842" spans="1:10" s="243" customFormat="1" ht="23.25">
      <c r="A8842" s="325" t="s">
        <v>8274</v>
      </c>
      <c r="B8842" s="336" t="s">
        <v>4511</v>
      </c>
      <c r="C8842" s="336" t="s">
        <v>4506</v>
      </c>
      <c r="D8842" s="336" t="s">
        <v>4507</v>
      </c>
      <c r="E8842" s="469">
        <v>72000</v>
      </c>
      <c r="F8842" s="376"/>
      <c r="G8842" s="336"/>
      <c r="H8842" s="626"/>
      <c r="I8842" s="626"/>
      <c r="J8842" s="339"/>
    </row>
    <row r="8843" spans="1:10" s="243" customFormat="1" ht="23.25">
      <c r="A8843" s="325" t="s">
        <v>8275</v>
      </c>
      <c r="B8843" s="336" t="s">
        <v>4588</v>
      </c>
      <c r="C8843" s="336" t="s">
        <v>4506</v>
      </c>
      <c r="D8843" s="336" t="s">
        <v>4507</v>
      </c>
      <c r="E8843" s="469">
        <v>27000</v>
      </c>
      <c r="F8843" s="376"/>
      <c r="G8843" s="336"/>
      <c r="H8843" s="626"/>
      <c r="I8843" s="626"/>
      <c r="J8843" s="339"/>
    </row>
    <row r="8844" spans="1:10" s="243" customFormat="1" ht="23.25">
      <c r="A8844" s="325" t="s">
        <v>8276</v>
      </c>
      <c r="B8844" s="336" t="s">
        <v>4588</v>
      </c>
      <c r="C8844" s="336" t="s">
        <v>4506</v>
      </c>
      <c r="D8844" s="336" t="s">
        <v>4507</v>
      </c>
      <c r="E8844" s="469">
        <v>40000</v>
      </c>
      <c r="F8844" s="376"/>
      <c r="G8844" s="336"/>
      <c r="H8844" s="626"/>
      <c r="I8844" s="626"/>
      <c r="J8844" s="339"/>
    </row>
    <row r="8845" spans="1:10" s="243" customFormat="1" ht="23.25">
      <c r="A8845" s="325" t="s">
        <v>8277</v>
      </c>
      <c r="B8845" s="336" t="s">
        <v>8278</v>
      </c>
      <c r="C8845" s="336" t="s">
        <v>4506</v>
      </c>
      <c r="D8845" s="336" t="s">
        <v>4507</v>
      </c>
      <c r="E8845" s="469">
        <v>720000</v>
      </c>
      <c r="F8845" s="376"/>
      <c r="G8845" s="336"/>
      <c r="H8845" s="626"/>
      <c r="I8845" s="626"/>
      <c r="J8845" s="339"/>
    </row>
    <row r="8846" spans="1:10" s="243" customFormat="1">
      <c r="A8846" s="325" t="s">
        <v>8279</v>
      </c>
      <c r="B8846" s="336" t="s">
        <v>4588</v>
      </c>
      <c r="C8846" s="336" t="s">
        <v>4506</v>
      </c>
      <c r="D8846" s="336" t="s">
        <v>4507</v>
      </c>
      <c r="E8846" s="469">
        <v>40000</v>
      </c>
      <c r="F8846" s="376"/>
      <c r="G8846" s="336"/>
      <c r="H8846" s="626"/>
      <c r="I8846" s="626"/>
      <c r="J8846" s="339"/>
    </row>
    <row r="8847" spans="1:10" s="243" customFormat="1">
      <c r="A8847" s="325" t="s">
        <v>8280</v>
      </c>
      <c r="B8847" s="336" t="s">
        <v>4588</v>
      </c>
      <c r="C8847" s="336" t="s">
        <v>4506</v>
      </c>
      <c r="D8847" s="336" t="s">
        <v>4507</v>
      </c>
      <c r="E8847" s="469">
        <v>40000</v>
      </c>
      <c r="F8847" s="376"/>
      <c r="G8847" s="336"/>
      <c r="H8847" s="626"/>
      <c r="I8847" s="626"/>
      <c r="J8847" s="339"/>
    </row>
    <row r="8848" spans="1:10" s="243" customFormat="1" ht="23.25">
      <c r="A8848" s="325" t="s">
        <v>8281</v>
      </c>
      <c r="B8848" s="336" t="s">
        <v>4588</v>
      </c>
      <c r="C8848" s="336" t="s">
        <v>4506</v>
      </c>
      <c r="D8848" s="336" t="s">
        <v>4507</v>
      </c>
      <c r="E8848" s="469">
        <v>48000</v>
      </c>
      <c r="F8848" s="376"/>
      <c r="G8848" s="336"/>
      <c r="H8848" s="626"/>
      <c r="I8848" s="626"/>
      <c r="J8848" s="339"/>
    </row>
    <row r="8849" spans="1:10" s="243" customFormat="1" ht="23.25">
      <c r="A8849" s="325" t="s">
        <v>8282</v>
      </c>
      <c r="B8849" s="336" t="s">
        <v>4588</v>
      </c>
      <c r="C8849" s="336" t="s">
        <v>4506</v>
      </c>
      <c r="D8849" s="336" t="s">
        <v>4507</v>
      </c>
      <c r="E8849" s="469">
        <v>40000</v>
      </c>
      <c r="F8849" s="376"/>
      <c r="G8849" s="336"/>
      <c r="H8849" s="626"/>
      <c r="I8849" s="626"/>
      <c r="J8849" s="339"/>
    </row>
    <row r="8850" spans="1:10" s="243" customFormat="1" ht="23.25">
      <c r="A8850" s="325" t="s">
        <v>8283</v>
      </c>
      <c r="B8850" s="336" t="s">
        <v>4681</v>
      </c>
      <c r="C8850" s="336" t="s">
        <v>4506</v>
      </c>
      <c r="D8850" s="336" t="s">
        <v>4507</v>
      </c>
      <c r="E8850" s="469">
        <v>2775944</v>
      </c>
      <c r="F8850" s="376"/>
      <c r="G8850" s="336"/>
      <c r="H8850" s="626"/>
      <c r="I8850" s="626"/>
      <c r="J8850" s="339"/>
    </row>
    <row r="8851" spans="1:10" s="243" customFormat="1" ht="23.25">
      <c r="A8851" s="325" t="s">
        <v>8284</v>
      </c>
      <c r="B8851" s="336" t="s">
        <v>4681</v>
      </c>
      <c r="C8851" s="336" t="s">
        <v>4506</v>
      </c>
      <c r="D8851" s="336" t="s">
        <v>4507</v>
      </c>
      <c r="E8851" s="469">
        <v>2797456</v>
      </c>
      <c r="F8851" s="376"/>
      <c r="G8851" s="336"/>
      <c r="H8851" s="626"/>
      <c r="I8851" s="626"/>
      <c r="J8851" s="339"/>
    </row>
    <row r="8852" spans="1:10" s="243" customFormat="1">
      <c r="A8852" s="325" t="s">
        <v>8285</v>
      </c>
      <c r="B8852" s="336" t="s">
        <v>4511</v>
      </c>
      <c r="C8852" s="336" t="s">
        <v>4506</v>
      </c>
      <c r="D8852" s="336" t="s">
        <v>4507</v>
      </c>
      <c r="E8852" s="469">
        <v>43035.33</v>
      </c>
      <c r="F8852" s="376"/>
      <c r="G8852" s="336"/>
      <c r="H8852" s="626"/>
      <c r="I8852" s="626"/>
      <c r="J8852" s="339"/>
    </row>
    <row r="8853" spans="1:10" s="243" customFormat="1">
      <c r="A8853" s="325" t="s">
        <v>8286</v>
      </c>
      <c r="B8853" s="336" t="s">
        <v>4588</v>
      </c>
      <c r="C8853" s="336" t="s">
        <v>4506</v>
      </c>
      <c r="D8853" s="336" t="s">
        <v>4507</v>
      </c>
      <c r="E8853" s="469">
        <v>40000</v>
      </c>
      <c r="F8853" s="376"/>
      <c r="G8853" s="336"/>
      <c r="H8853" s="626"/>
      <c r="I8853" s="626"/>
      <c r="J8853" s="339"/>
    </row>
    <row r="8854" spans="1:10" s="243" customFormat="1" ht="34.9">
      <c r="A8854" s="325" t="s">
        <v>8287</v>
      </c>
      <c r="B8854" s="336" t="s">
        <v>4588</v>
      </c>
      <c r="C8854" s="336" t="s">
        <v>4506</v>
      </c>
      <c r="D8854" s="336" t="s">
        <v>4507</v>
      </c>
      <c r="E8854" s="469">
        <v>24600</v>
      </c>
      <c r="F8854" s="376"/>
      <c r="G8854" s="336"/>
      <c r="H8854" s="626"/>
      <c r="I8854" s="626"/>
      <c r="J8854" s="339"/>
    </row>
    <row r="8855" spans="1:10" s="243" customFormat="1" ht="34.9">
      <c r="A8855" s="325" t="s">
        <v>8288</v>
      </c>
      <c r="B8855" s="336" t="s">
        <v>4588</v>
      </c>
      <c r="C8855" s="336" t="s">
        <v>4506</v>
      </c>
      <c r="D8855" s="336" t="s">
        <v>4507</v>
      </c>
      <c r="E8855" s="469">
        <v>24600</v>
      </c>
      <c r="F8855" s="376"/>
      <c r="G8855" s="336"/>
      <c r="H8855" s="626"/>
      <c r="I8855" s="626"/>
      <c r="J8855" s="339"/>
    </row>
    <row r="8856" spans="1:10" s="243" customFormat="1" ht="34.9">
      <c r="A8856" s="325" t="s">
        <v>8289</v>
      </c>
      <c r="B8856" s="336" t="s">
        <v>4588</v>
      </c>
      <c r="C8856" s="336" t="s">
        <v>4506</v>
      </c>
      <c r="D8856" s="336" t="s">
        <v>4507</v>
      </c>
      <c r="E8856" s="469">
        <v>24600</v>
      </c>
      <c r="F8856" s="376"/>
      <c r="G8856" s="336"/>
      <c r="H8856" s="626"/>
      <c r="I8856" s="626"/>
      <c r="J8856" s="339"/>
    </row>
    <row r="8857" spans="1:10" s="243" customFormat="1" ht="34.9">
      <c r="A8857" s="325" t="s">
        <v>8290</v>
      </c>
      <c r="B8857" s="336" t="s">
        <v>4588</v>
      </c>
      <c r="C8857" s="336" t="s">
        <v>4506</v>
      </c>
      <c r="D8857" s="336" t="s">
        <v>4507</v>
      </c>
      <c r="E8857" s="469">
        <v>24600</v>
      </c>
      <c r="F8857" s="376"/>
      <c r="G8857" s="336"/>
      <c r="H8857" s="626"/>
      <c r="I8857" s="626"/>
      <c r="J8857" s="339"/>
    </row>
    <row r="8858" spans="1:10" s="243" customFormat="1" ht="23.25">
      <c r="A8858" s="325" t="s">
        <v>8291</v>
      </c>
      <c r="B8858" s="336" t="s">
        <v>4588</v>
      </c>
      <c r="C8858" s="336" t="s">
        <v>4506</v>
      </c>
      <c r="D8858" s="336" t="s">
        <v>4507</v>
      </c>
      <c r="E8858" s="469">
        <v>24600</v>
      </c>
      <c r="F8858" s="376"/>
      <c r="G8858" s="336"/>
      <c r="H8858" s="626"/>
      <c r="I8858" s="626"/>
      <c r="J8858" s="339"/>
    </row>
    <row r="8859" spans="1:10" s="243" customFormat="1">
      <c r="A8859" s="325" t="s">
        <v>8292</v>
      </c>
      <c r="B8859" s="336" t="s">
        <v>4588</v>
      </c>
      <c r="C8859" s="336" t="s">
        <v>4506</v>
      </c>
      <c r="D8859" s="336" t="s">
        <v>4507</v>
      </c>
      <c r="E8859" s="469">
        <v>40000</v>
      </c>
      <c r="F8859" s="376"/>
      <c r="G8859" s="336"/>
      <c r="H8859" s="626"/>
      <c r="I8859" s="626"/>
      <c r="J8859" s="339"/>
    </row>
    <row r="8860" spans="1:10" s="243" customFormat="1">
      <c r="A8860" s="325" t="s">
        <v>8293</v>
      </c>
      <c r="B8860" s="336" t="s">
        <v>4588</v>
      </c>
      <c r="C8860" s="336" t="s">
        <v>4506</v>
      </c>
      <c r="D8860" s="336" t="s">
        <v>4507</v>
      </c>
      <c r="E8860" s="469">
        <v>30000</v>
      </c>
      <c r="F8860" s="376"/>
      <c r="G8860" s="336"/>
      <c r="H8860" s="626"/>
      <c r="I8860" s="626"/>
      <c r="J8860" s="339"/>
    </row>
    <row r="8861" spans="1:10" s="243" customFormat="1" ht="23.25">
      <c r="A8861" s="325" t="s">
        <v>8294</v>
      </c>
      <c r="B8861" s="336" t="s">
        <v>4571</v>
      </c>
      <c r="C8861" s="336" t="s">
        <v>4506</v>
      </c>
      <c r="D8861" s="336" t="s">
        <v>4507</v>
      </c>
      <c r="E8861" s="469">
        <v>90176</v>
      </c>
      <c r="F8861" s="376"/>
      <c r="G8861" s="336"/>
      <c r="H8861" s="626"/>
      <c r="I8861" s="626"/>
      <c r="J8861" s="339"/>
    </row>
    <row r="8862" spans="1:10" s="243" customFormat="1" ht="23.25">
      <c r="A8862" s="325" t="s">
        <v>8293</v>
      </c>
      <c r="B8862" s="336" t="s">
        <v>4571</v>
      </c>
      <c r="C8862" s="336" t="s">
        <v>4506</v>
      </c>
      <c r="D8862" s="336" t="s">
        <v>4507</v>
      </c>
      <c r="E8862" s="469">
        <v>50000</v>
      </c>
      <c r="F8862" s="376"/>
      <c r="G8862" s="336"/>
      <c r="H8862" s="626"/>
      <c r="I8862" s="626"/>
      <c r="J8862" s="339"/>
    </row>
    <row r="8863" spans="1:10" s="243" customFormat="1" ht="34.9">
      <c r="A8863" s="325" t="s">
        <v>8295</v>
      </c>
      <c r="B8863" s="336" t="s">
        <v>4524</v>
      </c>
      <c r="C8863" s="336" t="s">
        <v>4506</v>
      </c>
      <c r="D8863" s="336" t="s">
        <v>4507</v>
      </c>
      <c r="E8863" s="469">
        <v>317423.96000000002</v>
      </c>
      <c r="F8863" s="376"/>
      <c r="G8863" s="336"/>
      <c r="H8863" s="626"/>
      <c r="I8863" s="626"/>
      <c r="J8863" s="339"/>
    </row>
    <row r="8864" spans="1:10" s="243" customFormat="1" ht="34.9">
      <c r="A8864" s="325" t="s">
        <v>8296</v>
      </c>
      <c r="B8864" s="336" t="s">
        <v>4524</v>
      </c>
      <c r="C8864" s="336" t="s">
        <v>4506</v>
      </c>
      <c r="D8864" s="336" t="s">
        <v>4507</v>
      </c>
      <c r="E8864" s="469">
        <v>254891.54</v>
      </c>
      <c r="F8864" s="376"/>
      <c r="G8864" s="336"/>
      <c r="H8864" s="626"/>
      <c r="I8864" s="626"/>
      <c r="J8864" s="339"/>
    </row>
    <row r="8865" spans="1:10" s="243" customFormat="1" ht="34.9">
      <c r="A8865" s="325" t="s">
        <v>8297</v>
      </c>
      <c r="B8865" s="336" t="s">
        <v>4524</v>
      </c>
      <c r="C8865" s="336" t="s">
        <v>4506</v>
      </c>
      <c r="D8865" s="336" t="s">
        <v>4507</v>
      </c>
      <c r="E8865" s="469">
        <v>338888.42</v>
      </c>
      <c r="F8865" s="376"/>
      <c r="G8865" s="336"/>
      <c r="H8865" s="626"/>
      <c r="I8865" s="626"/>
      <c r="J8865" s="339"/>
    </row>
    <row r="8866" spans="1:10" s="243" customFormat="1" ht="34.9">
      <c r="A8866" s="325" t="s">
        <v>8298</v>
      </c>
      <c r="B8866" s="336" t="s">
        <v>4524</v>
      </c>
      <c r="C8866" s="336" t="s">
        <v>4506</v>
      </c>
      <c r="D8866" s="336" t="s">
        <v>4507</v>
      </c>
      <c r="E8866" s="469">
        <v>337798.58</v>
      </c>
      <c r="F8866" s="376"/>
      <c r="G8866" s="336"/>
      <c r="H8866" s="626"/>
      <c r="I8866" s="626"/>
      <c r="J8866" s="339"/>
    </row>
    <row r="8867" spans="1:10" s="243" customFormat="1" ht="23.25">
      <c r="A8867" s="325" t="s">
        <v>8299</v>
      </c>
      <c r="B8867" s="336" t="s">
        <v>8300</v>
      </c>
      <c r="C8867" s="336" t="s">
        <v>4506</v>
      </c>
      <c r="D8867" s="336" t="s">
        <v>4507</v>
      </c>
      <c r="E8867" s="469">
        <v>3149298.14</v>
      </c>
      <c r="F8867" s="376"/>
      <c r="G8867" s="336"/>
      <c r="H8867" s="626"/>
      <c r="I8867" s="626"/>
      <c r="J8867" s="339"/>
    </row>
    <row r="8868" spans="1:10" s="243" customFormat="1" ht="23.25">
      <c r="A8868" s="325" t="s">
        <v>8301</v>
      </c>
      <c r="B8868" s="336" t="s">
        <v>4681</v>
      </c>
      <c r="C8868" s="336" t="s">
        <v>4506</v>
      </c>
      <c r="D8868" s="336" t="s">
        <v>4507</v>
      </c>
      <c r="E8868" s="469">
        <v>2368689.5299999998</v>
      </c>
      <c r="F8868" s="376"/>
      <c r="G8868" s="336"/>
      <c r="H8868" s="626"/>
      <c r="I8868" s="626"/>
      <c r="J8868" s="339"/>
    </row>
    <row r="8869" spans="1:10" s="243" customFormat="1" ht="23.25">
      <c r="A8869" s="325" t="s">
        <v>8302</v>
      </c>
      <c r="B8869" s="336" t="s">
        <v>8278</v>
      </c>
      <c r="C8869" s="336" t="s">
        <v>4506</v>
      </c>
      <c r="D8869" s="336" t="s">
        <v>4507</v>
      </c>
      <c r="E8869" s="469">
        <v>300624.19</v>
      </c>
      <c r="F8869" s="376"/>
      <c r="G8869" s="336"/>
      <c r="H8869" s="626"/>
      <c r="I8869" s="626"/>
      <c r="J8869" s="339"/>
    </row>
    <row r="8870" spans="1:10" s="243" customFormat="1" ht="23.25">
      <c r="A8870" s="325" t="s">
        <v>8303</v>
      </c>
      <c r="B8870" s="336" t="s">
        <v>8300</v>
      </c>
      <c r="C8870" s="336" t="s">
        <v>4506</v>
      </c>
      <c r="D8870" s="336" t="s">
        <v>4507</v>
      </c>
      <c r="E8870" s="469">
        <v>2548915.4</v>
      </c>
      <c r="F8870" s="376"/>
      <c r="G8870" s="336"/>
      <c r="H8870" s="626"/>
      <c r="I8870" s="626"/>
      <c r="J8870" s="339"/>
    </row>
    <row r="8871" spans="1:10" s="243" customFormat="1" ht="23.25">
      <c r="A8871" s="325" t="s">
        <v>8304</v>
      </c>
      <c r="B8871" s="336" t="s">
        <v>4681</v>
      </c>
      <c r="C8871" s="336" t="s">
        <v>4506</v>
      </c>
      <c r="D8871" s="336" t="s">
        <v>4507</v>
      </c>
      <c r="E8871" s="469">
        <v>2190535.4700000002</v>
      </c>
      <c r="F8871" s="376"/>
      <c r="G8871" s="336"/>
      <c r="H8871" s="626"/>
      <c r="I8871" s="626"/>
      <c r="J8871" s="339"/>
    </row>
    <row r="8872" spans="1:10" s="243" customFormat="1" ht="23.25">
      <c r="A8872" s="325" t="s">
        <v>8305</v>
      </c>
      <c r="B8872" s="336" t="s">
        <v>8300</v>
      </c>
      <c r="C8872" s="336" t="s">
        <v>4506</v>
      </c>
      <c r="D8872" s="336" t="s">
        <v>4507</v>
      </c>
      <c r="E8872" s="469">
        <v>3343250.23</v>
      </c>
      <c r="F8872" s="376"/>
      <c r="G8872" s="336"/>
      <c r="H8872" s="626"/>
      <c r="I8872" s="626"/>
      <c r="J8872" s="339"/>
    </row>
    <row r="8873" spans="1:10" s="243" customFormat="1" ht="23.25">
      <c r="A8873" s="325" t="s">
        <v>8306</v>
      </c>
      <c r="B8873" s="336" t="s">
        <v>4681</v>
      </c>
      <c r="C8873" s="336" t="s">
        <v>4506</v>
      </c>
      <c r="D8873" s="336" t="s">
        <v>4507</v>
      </c>
      <c r="E8873" s="469">
        <v>2287024.0699999998</v>
      </c>
      <c r="F8873" s="376"/>
      <c r="G8873" s="336"/>
      <c r="H8873" s="626"/>
      <c r="I8873" s="626"/>
      <c r="J8873" s="339"/>
    </row>
    <row r="8874" spans="1:10" s="243" customFormat="1" ht="23.25">
      <c r="A8874" s="325" t="s">
        <v>8307</v>
      </c>
      <c r="B8874" s="336" t="s">
        <v>4571</v>
      </c>
      <c r="C8874" s="336" t="s">
        <v>4506</v>
      </c>
      <c r="D8874" s="336" t="s">
        <v>4507</v>
      </c>
      <c r="E8874" s="469">
        <v>265772.7</v>
      </c>
      <c r="F8874" s="376"/>
      <c r="G8874" s="336"/>
      <c r="H8874" s="626"/>
      <c r="I8874" s="626"/>
      <c r="J8874" s="339"/>
    </row>
    <row r="8875" spans="1:10" s="243" customFormat="1" ht="23.25">
      <c r="A8875" s="325" t="s">
        <v>8308</v>
      </c>
      <c r="B8875" s="336" t="s">
        <v>4681</v>
      </c>
      <c r="C8875" s="336" t="s">
        <v>4506</v>
      </c>
      <c r="D8875" s="336" t="s">
        <v>4507</v>
      </c>
      <c r="E8875" s="469">
        <v>1449523.96</v>
      </c>
      <c r="F8875" s="376"/>
      <c r="G8875" s="336"/>
      <c r="H8875" s="626"/>
      <c r="I8875" s="626"/>
      <c r="J8875" s="339"/>
    </row>
    <row r="8876" spans="1:10" s="243" customFormat="1" ht="23.25">
      <c r="A8876" s="325" t="s">
        <v>8309</v>
      </c>
      <c r="B8876" s="336" t="s">
        <v>4571</v>
      </c>
      <c r="C8876" s="336" t="s">
        <v>4506</v>
      </c>
      <c r="D8876" s="336" t="s">
        <v>4507</v>
      </c>
      <c r="E8876" s="469">
        <v>155955.62</v>
      </c>
      <c r="F8876" s="376"/>
      <c r="G8876" s="336"/>
      <c r="H8876" s="626"/>
      <c r="I8876" s="626"/>
      <c r="J8876" s="339"/>
    </row>
    <row r="8877" spans="1:10" s="243" customFormat="1" ht="23.25">
      <c r="A8877" s="325" t="s">
        <v>8310</v>
      </c>
      <c r="B8877" s="336" t="s">
        <v>4588</v>
      </c>
      <c r="C8877" s="336" t="s">
        <v>4506</v>
      </c>
      <c r="D8877" s="336" t="s">
        <v>4507</v>
      </c>
      <c r="E8877" s="469">
        <v>25000</v>
      </c>
      <c r="F8877" s="376"/>
      <c r="G8877" s="336"/>
      <c r="H8877" s="626"/>
      <c r="I8877" s="626"/>
      <c r="J8877" s="339"/>
    </row>
    <row r="8878" spans="1:10" s="243" customFormat="1" ht="34.9">
      <c r="A8878" s="325" t="s">
        <v>8311</v>
      </c>
      <c r="B8878" s="336" t="s">
        <v>4524</v>
      </c>
      <c r="C8878" s="336" t="s">
        <v>4506</v>
      </c>
      <c r="D8878" s="336" t="s">
        <v>4507</v>
      </c>
      <c r="E8878" s="469">
        <v>311866.92</v>
      </c>
      <c r="F8878" s="376"/>
      <c r="G8878" s="336"/>
      <c r="H8878" s="626"/>
      <c r="I8878" s="626"/>
      <c r="J8878" s="339"/>
    </row>
    <row r="8879" spans="1:10" s="243" customFormat="1" ht="34.9">
      <c r="A8879" s="325" t="s">
        <v>8312</v>
      </c>
      <c r="B8879" s="336" t="s">
        <v>4524</v>
      </c>
      <c r="C8879" s="336" t="s">
        <v>4506</v>
      </c>
      <c r="D8879" s="336" t="s">
        <v>4507</v>
      </c>
      <c r="E8879" s="469">
        <v>311866.92</v>
      </c>
      <c r="F8879" s="376"/>
      <c r="G8879" s="336"/>
      <c r="H8879" s="626"/>
      <c r="I8879" s="626"/>
      <c r="J8879" s="339"/>
    </row>
    <row r="8880" spans="1:10" s="243" customFormat="1" ht="34.9">
      <c r="A8880" s="325" t="s">
        <v>8313</v>
      </c>
      <c r="B8880" s="336" t="s">
        <v>4524</v>
      </c>
      <c r="C8880" s="336" t="s">
        <v>4506</v>
      </c>
      <c r="D8880" s="336" t="s">
        <v>4507</v>
      </c>
      <c r="E8880" s="469">
        <v>120000</v>
      </c>
      <c r="F8880" s="376"/>
      <c r="G8880" s="336"/>
      <c r="H8880" s="626"/>
      <c r="I8880" s="626"/>
      <c r="J8880" s="339"/>
    </row>
    <row r="8881" spans="1:10" s="243" customFormat="1">
      <c r="A8881" s="325" t="s">
        <v>8314</v>
      </c>
      <c r="B8881" s="336" t="s">
        <v>4511</v>
      </c>
      <c r="C8881" s="336" t="s">
        <v>4506</v>
      </c>
      <c r="D8881" s="336" t="s">
        <v>4507</v>
      </c>
      <c r="E8881" s="469">
        <v>100000</v>
      </c>
      <c r="F8881" s="376"/>
      <c r="G8881" s="336"/>
      <c r="H8881" s="626"/>
      <c r="I8881" s="626"/>
      <c r="J8881" s="339"/>
    </row>
    <row r="8882" spans="1:10" s="243" customFormat="1" ht="34.9">
      <c r="A8882" s="325" t="s">
        <v>8315</v>
      </c>
      <c r="B8882" s="336" t="s">
        <v>4511</v>
      </c>
      <c r="C8882" s="336" t="s">
        <v>4506</v>
      </c>
      <c r="D8882" s="336" t="s">
        <v>4507</v>
      </c>
      <c r="E8882" s="469">
        <v>42000</v>
      </c>
      <c r="F8882" s="376"/>
      <c r="G8882" s="336"/>
      <c r="H8882" s="626"/>
      <c r="I8882" s="626"/>
      <c r="J8882" s="339"/>
    </row>
    <row r="8883" spans="1:10" s="243" customFormat="1" ht="34.9">
      <c r="A8883" s="325" t="s">
        <v>8316</v>
      </c>
      <c r="B8883" s="336" t="s">
        <v>4524</v>
      </c>
      <c r="C8883" s="336" t="s">
        <v>4506</v>
      </c>
      <c r="D8883" s="336" t="s">
        <v>4507</v>
      </c>
      <c r="E8883" s="469">
        <v>120000</v>
      </c>
      <c r="F8883" s="376"/>
      <c r="G8883" s="336"/>
      <c r="H8883" s="626"/>
      <c r="I8883" s="626"/>
      <c r="J8883" s="339"/>
    </row>
    <row r="8884" spans="1:10" s="243" customFormat="1" ht="23.25">
      <c r="A8884" s="325" t="s">
        <v>8317</v>
      </c>
      <c r="B8884" s="336" t="s">
        <v>4588</v>
      </c>
      <c r="C8884" s="336" t="s">
        <v>4506</v>
      </c>
      <c r="D8884" s="336" t="s">
        <v>4507</v>
      </c>
      <c r="E8884" s="469">
        <v>40000</v>
      </c>
      <c r="F8884" s="376"/>
      <c r="G8884" s="336"/>
      <c r="H8884" s="626"/>
      <c r="I8884" s="626"/>
      <c r="J8884" s="339"/>
    </row>
    <row r="8885" spans="1:10" s="243" customFormat="1" ht="23.25">
      <c r="A8885" s="325" t="s">
        <v>8318</v>
      </c>
      <c r="B8885" s="336" t="s">
        <v>4588</v>
      </c>
      <c r="C8885" s="336" t="s">
        <v>4506</v>
      </c>
      <c r="D8885" s="336" t="s">
        <v>4507</v>
      </c>
      <c r="E8885" s="469">
        <v>40000</v>
      </c>
      <c r="F8885" s="376"/>
      <c r="G8885" s="336"/>
      <c r="H8885" s="626"/>
      <c r="I8885" s="626"/>
      <c r="J8885" s="339"/>
    </row>
    <row r="8886" spans="1:10" s="243" customFormat="1" ht="23.25">
      <c r="A8886" s="325" t="s">
        <v>8319</v>
      </c>
      <c r="B8886" s="336" t="s">
        <v>4588</v>
      </c>
      <c r="C8886" s="336" t="s">
        <v>4506</v>
      </c>
      <c r="D8886" s="336" t="s">
        <v>4507</v>
      </c>
      <c r="E8886" s="469">
        <v>40000</v>
      </c>
      <c r="F8886" s="376"/>
      <c r="G8886" s="336"/>
      <c r="H8886" s="626"/>
      <c r="I8886" s="626"/>
      <c r="J8886" s="339"/>
    </row>
    <row r="8887" spans="1:10" s="243" customFormat="1" ht="23.25">
      <c r="A8887" s="325" t="s">
        <v>8320</v>
      </c>
      <c r="B8887" s="336" t="s">
        <v>4588</v>
      </c>
      <c r="C8887" s="336" t="s">
        <v>4506</v>
      </c>
      <c r="D8887" s="336" t="s">
        <v>4507</v>
      </c>
      <c r="E8887" s="469">
        <v>40000</v>
      </c>
      <c r="F8887" s="376"/>
      <c r="G8887" s="336"/>
      <c r="H8887" s="626"/>
      <c r="I8887" s="626"/>
      <c r="J8887" s="339"/>
    </row>
    <row r="8888" spans="1:10" s="243" customFormat="1" ht="23.25">
      <c r="A8888" s="325" t="s">
        <v>8321</v>
      </c>
      <c r="B8888" s="336" t="s">
        <v>4588</v>
      </c>
      <c r="C8888" s="336" t="s">
        <v>4506</v>
      </c>
      <c r="D8888" s="336" t="s">
        <v>4507</v>
      </c>
      <c r="E8888" s="469">
        <v>40000</v>
      </c>
      <c r="F8888" s="376"/>
      <c r="G8888" s="336"/>
      <c r="H8888" s="626"/>
      <c r="I8888" s="626"/>
      <c r="J8888" s="339"/>
    </row>
    <row r="8889" spans="1:10" s="243" customFormat="1" ht="34.9">
      <c r="A8889" s="325" t="s">
        <v>8322</v>
      </c>
      <c r="B8889" s="336" t="s">
        <v>4524</v>
      </c>
      <c r="C8889" s="336" t="s">
        <v>4506</v>
      </c>
      <c r="D8889" s="336" t="s">
        <v>4507</v>
      </c>
      <c r="E8889" s="469">
        <v>100000</v>
      </c>
      <c r="F8889" s="376"/>
      <c r="G8889" s="336"/>
      <c r="H8889" s="626"/>
      <c r="I8889" s="626"/>
      <c r="J8889" s="339"/>
    </row>
    <row r="8890" spans="1:10" s="243" customFormat="1">
      <c r="A8890" s="325" t="s">
        <v>8323</v>
      </c>
      <c r="B8890" s="336" t="s">
        <v>4511</v>
      </c>
      <c r="C8890" s="336" t="s">
        <v>4506</v>
      </c>
      <c r="D8890" s="336" t="s">
        <v>4507</v>
      </c>
      <c r="E8890" s="469">
        <v>50000</v>
      </c>
      <c r="F8890" s="376"/>
      <c r="G8890" s="336"/>
      <c r="H8890" s="626"/>
      <c r="I8890" s="626"/>
      <c r="J8890" s="339"/>
    </row>
    <row r="8891" spans="1:10" s="243" customFormat="1">
      <c r="A8891" s="325" t="s">
        <v>8324</v>
      </c>
      <c r="B8891" s="336" t="s">
        <v>4588</v>
      </c>
      <c r="C8891" s="336" t="s">
        <v>4506</v>
      </c>
      <c r="D8891" s="336" t="s">
        <v>4507</v>
      </c>
      <c r="E8891" s="469">
        <v>40000</v>
      </c>
      <c r="F8891" s="376"/>
      <c r="G8891" s="336"/>
      <c r="H8891" s="626"/>
      <c r="I8891" s="626"/>
      <c r="J8891" s="339"/>
    </row>
    <row r="8892" spans="1:10" s="243" customFormat="1">
      <c r="A8892" s="325" t="s">
        <v>8325</v>
      </c>
      <c r="B8892" s="336" t="s">
        <v>4588</v>
      </c>
      <c r="C8892" s="336" t="s">
        <v>4506</v>
      </c>
      <c r="D8892" s="336" t="s">
        <v>4507</v>
      </c>
      <c r="E8892" s="469">
        <v>30000</v>
      </c>
      <c r="F8892" s="376"/>
      <c r="G8892" s="336"/>
      <c r="H8892" s="626"/>
      <c r="I8892" s="626"/>
      <c r="J8892" s="339"/>
    </row>
    <row r="8893" spans="1:10" s="243" customFormat="1" ht="34.9">
      <c r="A8893" s="325" t="s">
        <v>8326</v>
      </c>
      <c r="B8893" s="336" t="s">
        <v>4588</v>
      </c>
      <c r="C8893" s="336" t="s">
        <v>4506</v>
      </c>
      <c r="D8893" s="336" t="s">
        <v>4507</v>
      </c>
      <c r="E8893" s="469">
        <v>40000</v>
      </c>
      <c r="F8893" s="376"/>
      <c r="G8893" s="336"/>
      <c r="H8893" s="626"/>
      <c r="I8893" s="626"/>
      <c r="J8893" s="339"/>
    </row>
    <row r="8894" spans="1:10" s="243" customFormat="1" ht="23.25">
      <c r="A8894" s="325" t="s">
        <v>8327</v>
      </c>
      <c r="B8894" s="336" t="s">
        <v>4588</v>
      </c>
      <c r="C8894" s="336" t="s">
        <v>4506</v>
      </c>
      <c r="D8894" s="336" t="s">
        <v>4507</v>
      </c>
      <c r="E8894" s="469">
        <v>40000</v>
      </c>
      <c r="F8894" s="376"/>
      <c r="G8894" s="336"/>
      <c r="H8894" s="626"/>
      <c r="I8894" s="626"/>
      <c r="J8894" s="339"/>
    </row>
    <row r="8895" spans="1:10" s="243" customFormat="1" ht="23.25">
      <c r="A8895" s="325" t="s">
        <v>8328</v>
      </c>
      <c r="B8895" s="336" t="s">
        <v>4588</v>
      </c>
      <c r="C8895" s="336" t="s">
        <v>4506</v>
      </c>
      <c r="D8895" s="336" t="s">
        <v>4507</v>
      </c>
      <c r="E8895" s="469">
        <v>40000</v>
      </c>
      <c r="F8895" s="376"/>
      <c r="G8895" s="336"/>
      <c r="H8895" s="626"/>
      <c r="I8895" s="626"/>
      <c r="J8895" s="339"/>
    </row>
    <row r="8896" spans="1:10" s="243" customFormat="1" ht="23.25">
      <c r="A8896" s="325" t="s">
        <v>8329</v>
      </c>
      <c r="B8896" s="336" t="s">
        <v>4588</v>
      </c>
      <c r="C8896" s="336" t="s">
        <v>4506</v>
      </c>
      <c r="D8896" s="336" t="s">
        <v>4507</v>
      </c>
      <c r="E8896" s="469">
        <v>40000</v>
      </c>
      <c r="F8896" s="376"/>
      <c r="G8896" s="336"/>
      <c r="H8896" s="626"/>
      <c r="I8896" s="626"/>
      <c r="J8896" s="339"/>
    </row>
    <row r="8897" spans="1:10" s="243" customFormat="1" ht="23.25">
      <c r="A8897" s="325" t="s">
        <v>8330</v>
      </c>
      <c r="B8897" s="336" t="s">
        <v>4588</v>
      </c>
      <c r="C8897" s="336" t="s">
        <v>4506</v>
      </c>
      <c r="D8897" s="336" t="s">
        <v>4507</v>
      </c>
      <c r="E8897" s="469">
        <v>40000</v>
      </c>
      <c r="F8897" s="376"/>
      <c r="G8897" s="336"/>
      <c r="H8897" s="626"/>
      <c r="I8897" s="626"/>
      <c r="J8897" s="339"/>
    </row>
    <row r="8898" spans="1:10" s="243" customFormat="1" ht="34.9">
      <c r="A8898" s="325" t="s">
        <v>8331</v>
      </c>
      <c r="B8898" s="336" t="s">
        <v>4588</v>
      </c>
      <c r="C8898" s="336" t="s">
        <v>4506</v>
      </c>
      <c r="D8898" s="336" t="s">
        <v>4507</v>
      </c>
      <c r="E8898" s="469">
        <v>40000</v>
      </c>
      <c r="F8898" s="376"/>
      <c r="G8898" s="336"/>
      <c r="H8898" s="626"/>
      <c r="I8898" s="626"/>
      <c r="J8898" s="339"/>
    </row>
    <row r="8899" spans="1:10" s="243" customFormat="1" ht="46.5">
      <c r="A8899" s="325" t="s">
        <v>8332</v>
      </c>
      <c r="B8899" s="336" t="s">
        <v>4588</v>
      </c>
      <c r="C8899" s="336" t="s">
        <v>4506</v>
      </c>
      <c r="D8899" s="336" t="s">
        <v>4507</v>
      </c>
      <c r="E8899" s="469">
        <v>40000</v>
      </c>
      <c r="F8899" s="376"/>
      <c r="G8899" s="336"/>
      <c r="H8899" s="626"/>
      <c r="I8899" s="626"/>
      <c r="J8899" s="339"/>
    </row>
    <row r="8900" spans="1:10" s="243" customFormat="1" ht="46.5">
      <c r="A8900" s="325" t="s">
        <v>8333</v>
      </c>
      <c r="B8900" s="336" t="s">
        <v>4588</v>
      </c>
      <c r="C8900" s="336" t="s">
        <v>4506</v>
      </c>
      <c r="D8900" s="336" t="s">
        <v>4507</v>
      </c>
      <c r="E8900" s="469">
        <v>40000</v>
      </c>
      <c r="F8900" s="376"/>
      <c r="G8900" s="336"/>
      <c r="H8900" s="626"/>
      <c r="I8900" s="626"/>
      <c r="J8900" s="339"/>
    </row>
    <row r="8901" spans="1:10" s="243" customFormat="1" ht="23.25">
      <c r="A8901" s="325" t="s">
        <v>8334</v>
      </c>
      <c r="B8901" s="336" t="s">
        <v>4588</v>
      </c>
      <c r="C8901" s="336" t="s">
        <v>4506</v>
      </c>
      <c r="D8901" s="336" t="s">
        <v>4507</v>
      </c>
      <c r="E8901" s="469">
        <v>40000</v>
      </c>
      <c r="F8901" s="376"/>
      <c r="G8901" s="336"/>
      <c r="H8901" s="626"/>
      <c r="I8901" s="626"/>
      <c r="J8901" s="339"/>
    </row>
    <row r="8902" spans="1:10" s="243" customFormat="1" ht="23.25">
      <c r="A8902" s="325" t="s">
        <v>8335</v>
      </c>
      <c r="B8902" s="336" t="s">
        <v>4588</v>
      </c>
      <c r="C8902" s="336" t="s">
        <v>4506</v>
      </c>
      <c r="D8902" s="336" t="s">
        <v>4507</v>
      </c>
      <c r="E8902" s="469">
        <v>40000</v>
      </c>
      <c r="F8902" s="376"/>
      <c r="G8902" s="336"/>
      <c r="H8902" s="626"/>
      <c r="I8902" s="626"/>
      <c r="J8902" s="339"/>
    </row>
    <row r="8903" spans="1:10" s="243" customFormat="1" ht="34.9">
      <c r="A8903" s="325" t="s">
        <v>8336</v>
      </c>
      <c r="B8903" s="336" t="s">
        <v>4524</v>
      </c>
      <c r="C8903" s="336" t="s">
        <v>4506</v>
      </c>
      <c r="D8903" s="336" t="s">
        <v>4507</v>
      </c>
      <c r="E8903" s="469">
        <v>132000</v>
      </c>
      <c r="F8903" s="376"/>
      <c r="G8903" s="336"/>
      <c r="H8903" s="626"/>
      <c r="I8903" s="626"/>
      <c r="J8903" s="339"/>
    </row>
    <row r="8904" spans="1:10" s="243" customFormat="1" ht="34.9">
      <c r="A8904" s="325" t="s">
        <v>8337</v>
      </c>
      <c r="B8904" s="336" t="s">
        <v>4524</v>
      </c>
      <c r="C8904" s="336" t="s">
        <v>4506</v>
      </c>
      <c r="D8904" s="336" t="s">
        <v>4507</v>
      </c>
      <c r="E8904" s="469">
        <v>270000</v>
      </c>
      <c r="F8904" s="376"/>
      <c r="G8904" s="336"/>
      <c r="H8904" s="626"/>
      <c r="I8904" s="626"/>
      <c r="J8904" s="339"/>
    </row>
    <row r="8905" spans="1:10" s="243" customFormat="1" ht="34.9">
      <c r="A8905" s="325" t="s">
        <v>8338</v>
      </c>
      <c r="B8905" s="336" t="s">
        <v>4524</v>
      </c>
      <c r="C8905" s="336" t="s">
        <v>4506</v>
      </c>
      <c r="D8905" s="336" t="s">
        <v>4507</v>
      </c>
      <c r="E8905" s="469">
        <v>400000</v>
      </c>
      <c r="F8905" s="376"/>
      <c r="G8905" s="336"/>
      <c r="H8905" s="626"/>
      <c r="I8905" s="626"/>
      <c r="J8905" s="339"/>
    </row>
    <row r="8906" spans="1:10" s="243" customFormat="1" ht="23.25">
      <c r="A8906" s="325" t="s">
        <v>8339</v>
      </c>
      <c r="B8906" s="336" t="s">
        <v>4588</v>
      </c>
      <c r="C8906" s="336" t="s">
        <v>4506</v>
      </c>
      <c r="D8906" s="336" t="s">
        <v>4507</v>
      </c>
      <c r="E8906" s="469">
        <v>30000</v>
      </c>
      <c r="F8906" s="376"/>
      <c r="G8906" s="336"/>
      <c r="H8906" s="626"/>
      <c r="I8906" s="626"/>
      <c r="J8906" s="339"/>
    </row>
    <row r="8907" spans="1:10" s="243" customFormat="1" ht="23.25">
      <c r="A8907" s="325" t="s">
        <v>8340</v>
      </c>
      <c r="B8907" s="336" t="s">
        <v>4571</v>
      </c>
      <c r="C8907" s="336" t="s">
        <v>4506</v>
      </c>
      <c r="D8907" s="336" t="s">
        <v>4507</v>
      </c>
      <c r="E8907" s="469">
        <v>182585</v>
      </c>
      <c r="F8907" s="376"/>
      <c r="G8907" s="336"/>
      <c r="H8907" s="626"/>
      <c r="I8907" s="626"/>
      <c r="J8907" s="339"/>
    </row>
    <row r="8908" spans="1:10" s="243" customFormat="1" ht="23.25">
      <c r="A8908" s="325" t="s">
        <v>8341</v>
      </c>
      <c r="B8908" s="336" t="s">
        <v>4511</v>
      </c>
      <c r="C8908" s="336" t="s">
        <v>4506</v>
      </c>
      <c r="D8908" s="336" t="s">
        <v>4507</v>
      </c>
      <c r="E8908" s="469">
        <v>54000</v>
      </c>
      <c r="F8908" s="376"/>
      <c r="G8908" s="336"/>
      <c r="H8908" s="626"/>
      <c r="I8908" s="626"/>
      <c r="J8908" s="339"/>
    </row>
    <row r="8909" spans="1:10" s="243" customFormat="1" ht="34.9">
      <c r="A8909" s="325" t="s">
        <v>8342</v>
      </c>
      <c r="B8909" s="336" t="s">
        <v>4588</v>
      </c>
      <c r="C8909" s="336" t="s">
        <v>4506</v>
      </c>
      <c r="D8909" s="336" t="s">
        <v>4507</v>
      </c>
      <c r="E8909" s="469">
        <v>23744.83</v>
      </c>
      <c r="F8909" s="376"/>
      <c r="G8909" s="336"/>
      <c r="H8909" s="626"/>
      <c r="I8909" s="626"/>
      <c r="J8909" s="339"/>
    </row>
    <row r="8910" spans="1:10" s="243" customFormat="1" ht="34.9">
      <c r="A8910" s="325" t="s">
        <v>8343</v>
      </c>
      <c r="B8910" s="336" t="s">
        <v>4511</v>
      </c>
      <c r="C8910" s="336" t="s">
        <v>4506</v>
      </c>
      <c r="D8910" s="336" t="s">
        <v>4507</v>
      </c>
      <c r="E8910" s="469">
        <v>60000</v>
      </c>
      <c r="F8910" s="376"/>
      <c r="G8910" s="336"/>
      <c r="H8910" s="626"/>
      <c r="I8910" s="626"/>
      <c r="J8910" s="339"/>
    </row>
    <row r="8911" spans="1:10" s="243" customFormat="1" ht="23.25">
      <c r="A8911" s="325" t="s">
        <v>7989</v>
      </c>
      <c r="B8911" s="336" t="s">
        <v>1762</v>
      </c>
      <c r="C8911" s="636">
        <v>0</v>
      </c>
      <c r="D8911" s="636">
        <v>0</v>
      </c>
      <c r="E8911" s="469">
        <v>110000</v>
      </c>
      <c r="F8911" s="641"/>
      <c r="G8911" s="636"/>
      <c r="H8911" s="636"/>
      <c r="I8911" s="636"/>
      <c r="J8911" s="642"/>
    </row>
    <row r="8912" spans="1:10" s="243" customFormat="1" ht="23.25">
      <c r="A8912" s="325" t="s">
        <v>5324</v>
      </c>
      <c r="B8912" s="336" t="s">
        <v>1762</v>
      </c>
      <c r="C8912" s="636">
        <v>0</v>
      </c>
      <c r="D8912" s="636">
        <v>0</v>
      </c>
      <c r="E8912" s="469">
        <v>150000</v>
      </c>
      <c r="F8912" s="641"/>
      <c r="G8912" s="636"/>
      <c r="H8912" s="636"/>
      <c r="I8912" s="636"/>
      <c r="J8912" s="642"/>
    </row>
    <row r="8913" spans="1:10" s="243" customFormat="1" ht="23.25">
      <c r="A8913" s="325" t="s">
        <v>8344</v>
      </c>
      <c r="B8913" s="336" t="s">
        <v>7975</v>
      </c>
      <c r="C8913" s="636">
        <v>0</v>
      </c>
      <c r="D8913" s="636">
        <v>0</v>
      </c>
      <c r="E8913" s="469">
        <v>405000</v>
      </c>
      <c r="F8913" s="641"/>
      <c r="G8913" s="636"/>
      <c r="H8913" s="636"/>
      <c r="I8913" s="636"/>
      <c r="J8913" s="642"/>
    </row>
    <row r="8914" spans="1:10" s="243" customFormat="1" ht="23.25">
      <c r="A8914" s="325" t="s">
        <v>8345</v>
      </c>
      <c r="B8914" s="336" t="s">
        <v>1762</v>
      </c>
      <c r="C8914" s="636">
        <v>0</v>
      </c>
      <c r="D8914" s="636">
        <v>0</v>
      </c>
      <c r="E8914" s="469">
        <v>240000</v>
      </c>
      <c r="F8914" s="641"/>
      <c r="G8914" s="636"/>
      <c r="H8914" s="636"/>
      <c r="I8914" s="636"/>
      <c r="J8914" s="642"/>
    </row>
    <row r="8915" spans="1:10" s="243" customFormat="1" ht="23.25">
      <c r="A8915" s="325" t="s">
        <v>8346</v>
      </c>
      <c r="B8915" s="336" t="s">
        <v>1762</v>
      </c>
      <c r="C8915" s="636">
        <v>0</v>
      </c>
      <c r="D8915" s="636">
        <v>0</v>
      </c>
      <c r="E8915" s="469">
        <v>240000</v>
      </c>
      <c r="F8915" s="641"/>
      <c r="G8915" s="636"/>
      <c r="H8915" s="636"/>
      <c r="I8915" s="636"/>
      <c r="J8915" s="642"/>
    </row>
    <row r="8916" spans="1:10" s="243" customFormat="1" ht="23.25">
      <c r="A8916" s="325" t="s">
        <v>8347</v>
      </c>
      <c r="B8916" s="336" t="s">
        <v>1762</v>
      </c>
      <c r="C8916" s="636">
        <v>0</v>
      </c>
      <c r="D8916" s="636">
        <v>0</v>
      </c>
      <c r="E8916" s="469">
        <v>130000</v>
      </c>
      <c r="F8916" s="641"/>
      <c r="G8916" s="636"/>
      <c r="H8916" s="636"/>
      <c r="I8916" s="636"/>
      <c r="J8916" s="642"/>
    </row>
    <row r="8917" spans="1:10" s="243" customFormat="1" ht="23.25">
      <c r="A8917" s="325" t="s">
        <v>8348</v>
      </c>
      <c r="B8917" s="336" t="s">
        <v>5303</v>
      </c>
      <c r="C8917" s="636">
        <v>0</v>
      </c>
      <c r="D8917" s="636">
        <v>0</v>
      </c>
      <c r="E8917" s="469">
        <v>35000</v>
      </c>
      <c r="F8917" s="641"/>
      <c r="G8917" s="636"/>
      <c r="H8917" s="636"/>
      <c r="I8917" s="636"/>
      <c r="J8917" s="642"/>
    </row>
    <row r="8918" spans="1:10" s="243" customFormat="1" ht="23.25">
      <c r="A8918" s="325" t="s">
        <v>5307</v>
      </c>
      <c r="B8918" s="336" t="s">
        <v>5303</v>
      </c>
      <c r="C8918" s="636">
        <v>0</v>
      </c>
      <c r="D8918" s="636">
        <v>0</v>
      </c>
      <c r="E8918" s="469">
        <v>35000</v>
      </c>
      <c r="F8918" s="641"/>
      <c r="G8918" s="636"/>
      <c r="H8918" s="636"/>
      <c r="I8918" s="636"/>
      <c r="J8918" s="642"/>
    </row>
    <row r="8919" spans="1:10" s="243" customFormat="1" ht="23.25">
      <c r="A8919" s="325" t="s">
        <v>5315</v>
      </c>
      <c r="B8919" s="336" t="s">
        <v>5303</v>
      </c>
      <c r="C8919" s="636">
        <v>0</v>
      </c>
      <c r="D8919" s="636">
        <v>0</v>
      </c>
      <c r="E8919" s="469">
        <v>36000</v>
      </c>
      <c r="F8919" s="641"/>
      <c r="G8919" s="636"/>
      <c r="H8919" s="636"/>
      <c r="I8919" s="636"/>
      <c r="J8919" s="642"/>
    </row>
    <row r="8920" spans="1:10" s="243" customFormat="1" ht="23.25">
      <c r="A8920" s="325" t="s">
        <v>5317</v>
      </c>
      <c r="B8920" s="336" t="s">
        <v>5303</v>
      </c>
      <c r="C8920" s="636">
        <v>0</v>
      </c>
      <c r="D8920" s="636">
        <v>0</v>
      </c>
      <c r="E8920" s="469">
        <v>30000</v>
      </c>
      <c r="F8920" s="641"/>
      <c r="G8920" s="636"/>
      <c r="H8920" s="636"/>
      <c r="I8920" s="636"/>
      <c r="J8920" s="642"/>
    </row>
    <row r="8921" spans="1:10" s="243" customFormat="1" ht="23.25">
      <c r="A8921" s="325" t="s">
        <v>5319</v>
      </c>
      <c r="B8921" s="336" t="s">
        <v>5303</v>
      </c>
      <c r="C8921" s="636">
        <v>0</v>
      </c>
      <c r="D8921" s="636">
        <v>0</v>
      </c>
      <c r="E8921" s="469">
        <v>30000</v>
      </c>
      <c r="F8921" s="641"/>
      <c r="G8921" s="636"/>
      <c r="H8921" s="636"/>
      <c r="I8921" s="636"/>
      <c r="J8921" s="642"/>
    </row>
    <row r="8922" spans="1:10" s="243" customFormat="1" ht="23.25">
      <c r="A8922" s="325" t="s">
        <v>5322</v>
      </c>
      <c r="B8922" s="336" t="s">
        <v>5303</v>
      </c>
      <c r="C8922" s="636">
        <v>0</v>
      </c>
      <c r="D8922" s="636">
        <v>0</v>
      </c>
      <c r="E8922" s="469">
        <v>30000</v>
      </c>
      <c r="F8922" s="641"/>
      <c r="G8922" s="636"/>
      <c r="H8922" s="636"/>
      <c r="I8922" s="636"/>
      <c r="J8922" s="642"/>
    </row>
    <row r="8923" spans="1:10" s="243" customFormat="1" ht="23.25">
      <c r="A8923" s="325" t="s">
        <v>5327</v>
      </c>
      <c r="B8923" s="336" t="s">
        <v>5303</v>
      </c>
      <c r="C8923" s="636">
        <v>0</v>
      </c>
      <c r="D8923" s="636">
        <v>0</v>
      </c>
      <c r="E8923" s="469">
        <v>32000</v>
      </c>
      <c r="F8923" s="641"/>
      <c r="G8923" s="636"/>
      <c r="H8923" s="636"/>
      <c r="I8923" s="636"/>
      <c r="J8923" s="642"/>
    </row>
    <row r="8924" spans="1:10" s="243" customFormat="1" ht="23.25">
      <c r="A8924" s="325" t="s">
        <v>5337</v>
      </c>
      <c r="B8924" s="336" t="s">
        <v>1762</v>
      </c>
      <c r="C8924" s="636">
        <v>0</v>
      </c>
      <c r="D8924" s="636">
        <v>0</v>
      </c>
      <c r="E8924" s="469">
        <v>70000</v>
      </c>
      <c r="F8924" s="641"/>
      <c r="G8924" s="636"/>
      <c r="H8924" s="636"/>
      <c r="I8924" s="636"/>
      <c r="J8924" s="642"/>
    </row>
    <row r="8925" spans="1:10" s="243" customFormat="1" ht="14.45" customHeight="1">
      <c r="A8925" s="1405" t="s">
        <v>458</v>
      </c>
      <c r="B8925" s="1406"/>
      <c r="C8925" s="1406"/>
      <c r="D8925" s="1406"/>
      <c r="E8925" s="1406"/>
      <c r="F8925" s="1406"/>
      <c r="G8925" s="1406"/>
      <c r="H8925" s="1406"/>
      <c r="I8925" s="1406"/>
      <c r="J8925" s="1407"/>
    </row>
    <row r="8926" spans="1:10" s="243" customFormat="1">
      <c r="A8926" s="621" t="s">
        <v>152</v>
      </c>
      <c r="B8926" s="622"/>
      <c r="C8926" s="622"/>
      <c r="D8926" s="622"/>
      <c r="E8926" s="623">
        <f>SUM(E8927:E9197)</f>
        <v>39046097.079999998</v>
      </c>
      <c r="F8926" s="624"/>
      <c r="G8926" s="622"/>
      <c r="H8926" s="622"/>
      <c r="I8926" s="622"/>
      <c r="J8926" s="625"/>
    </row>
    <row r="8927" spans="1:10" s="243" customFormat="1" ht="23.25">
      <c r="A8927" s="325" t="s">
        <v>8349</v>
      </c>
      <c r="B8927" s="336" t="s">
        <v>8350</v>
      </c>
      <c r="C8927" s="336" t="s">
        <v>8351</v>
      </c>
      <c r="D8927" s="336">
        <v>9</v>
      </c>
      <c r="E8927" s="469">
        <v>20923.87</v>
      </c>
      <c r="F8927" s="376" t="s">
        <v>5373</v>
      </c>
      <c r="G8927" s="336" t="s">
        <v>8352</v>
      </c>
      <c r="H8927" s="626">
        <v>44210</v>
      </c>
      <c r="I8927" s="626">
        <v>44270</v>
      </c>
      <c r="J8927" s="252"/>
    </row>
    <row r="8928" spans="1:10" s="243" customFormat="1" ht="23.25">
      <c r="A8928" s="325" t="s">
        <v>8353</v>
      </c>
      <c r="B8928" s="336" t="s">
        <v>8350</v>
      </c>
      <c r="C8928" s="336" t="s">
        <v>8351</v>
      </c>
      <c r="D8928" s="336">
        <v>11</v>
      </c>
      <c r="E8928" s="469">
        <v>23790</v>
      </c>
      <c r="F8928" s="376" t="s">
        <v>8354</v>
      </c>
      <c r="G8928" s="336" t="s">
        <v>8352</v>
      </c>
      <c r="H8928" s="626">
        <v>44211</v>
      </c>
      <c r="I8928" s="626">
        <v>44241</v>
      </c>
      <c r="J8928" s="252"/>
    </row>
    <row r="8929" spans="1:10" s="243" customFormat="1" ht="23.25">
      <c r="A8929" s="325" t="s">
        <v>8355</v>
      </c>
      <c r="B8929" s="336" t="s">
        <v>8350</v>
      </c>
      <c r="C8929" s="336" t="s">
        <v>8351</v>
      </c>
      <c r="D8929" s="336">
        <v>18</v>
      </c>
      <c r="E8929" s="469">
        <v>18860</v>
      </c>
      <c r="F8929" s="376" t="s">
        <v>8356</v>
      </c>
      <c r="G8929" s="336" t="s">
        <v>8352</v>
      </c>
      <c r="H8929" s="626">
        <v>44214</v>
      </c>
      <c r="I8929" s="626">
        <v>44334</v>
      </c>
      <c r="J8929" s="252"/>
    </row>
    <row r="8930" spans="1:10" s="243" customFormat="1" ht="23.25">
      <c r="A8930" s="325" t="s">
        <v>8357</v>
      </c>
      <c r="B8930" s="336" t="s">
        <v>8358</v>
      </c>
      <c r="C8930" s="336" t="s">
        <v>8351</v>
      </c>
      <c r="D8930" s="336">
        <v>1</v>
      </c>
      <c r="E8930" s="469">
        <v>28000</v>
      </c>
      <c r="F8930" s="376" t="s">
        <v>8359</v>
      </c>
      <c r="G8930" s="336" t="s">
        <v>8352</v>
      </c>
      <c r="H8930" s="626">
        <v>44216</v>
      </c>
      <c r="I8930" s="626">
        <v>44221</v>
      </c>
      <c r="J8930" s="252"/>
    </row>
    <row r="8931" spans="1:10" s="243" customFormat="1" ht="23.25">
      <c r="A8931" s="325" t="s">
        <v>8360</v>
      </c>
      <c r="B8931" s="336" t="s">
        <v>8361</v>
      </c>
      <c r="C8931" s="336" t="s">
        <v>8351</v>
      </c>
      <c r="D8931" s="336" t="s">
        <v>8362</v>
      </c>
      <c r="E8931" s="469">
        <v>125917.36</v>
      </c>
      <c r="F8931" s="376" t="s">
        <v>8363</v>
      </c>
      <c r="G8931" s="336" t="s">
        <v>8352</v>
      </c>
      <c r="H8931" s="626">
        <v>44217</v>
      </c>
      <c r="I8931" s="626">
        <v>44621</v>
      </c>
      <c r="J8931" s="252"/>
    </row>
    <row r="8932" spans="1:10" s="243" customFormat="1" ht="23.25">
      <c r="A8932" s="325" t="s">
        <v>8364</v>
      </c>
      <c r="B8932" s="336" t="s">
        <v>8350</v>
      </c>
      <c r="C8932" s="336" t="s">
        <v>8351</v>
      </c>
      <c r="D8932" s="336">
        <v>43</v>
      </c>
      <c r="E8932" s="469">
        <v>29400</v>
      </c>
      <c r="F8932" s="376" t="s">
        <v>8365</v>
      </c>
      <c r="G8932" s="336" t="s">
        <v>8352</v>
      </c>
      <c r="H8932" s="626">
        <v>44221</v>
      </c>
      <c r="I8932" s="626">
        <v>44251</v>
      </c>
      <c r="J8932" s="252"/>
    </row>
    <row r="8933" spans="1:10" s="243" customFormat="1" ht="23.25">
      <c r="A8933" s="325" t="s">
        <v>8366</v>
      </c>
      <c r="B8933" s="336" t="s">
        <v>8350</v>
      </c>
      <c r="C8933" s="336" t="s">
        <v>8351</v>
      </c>
      <c r="D8933" s="336">
        <v>44</v>
      </c>
      <c r="E8933" s="469">
        <v>21853.599999999999</v>
      </c>
      <c r="F8933" s="376" t="s">
        <v>8367</v>
      </c>
      <c r="G8933" s="336" t="s">
        <v>8352</v>
      </c>
      <c r="H8933" s="626">
        <v>44221</v>
      </c>
      <c r="I8933" s="626">
        <v>44241</v>
      </c>
      <c r="J8933" s="252"/>
    </row>
    <row r="8934" spans="1:10" s="243" customFormat="1" ht="23.25">
      <c r="A8934" s="325" t="s">
        <v>8368</v>
      </c>
      <c r="B8934" s="336" t="s">
        <v>8358</v>
      </c>
      <c r="C8934" s="336" t="s">
        <v>8351</v>
      </c>
      <c r="D8934" s="336">
        <v>6</v>
      </c>
      <c r="E8934" s="469">
        <v>34010</v>
      </c>
      <c r="F8934" s="376" t="s">
        <v>8369</v>
      </c>
      <c r="G8934" s="336" t="s">
        <v>8352</v>
      </c>
      <c r="H8934" s="626">
        <v>44229</v>
      </c>
      <c r="I8934" s="626">
        <v>44235</v>
      </c>
      <c r="J8934" s="252"/>
    </row>
    <row r="8935" spans="1:10" s="243" customFormat="1" ht="23.25">
      <c r="A8935" s="325" t="s">
        <v>8370</v>
      </c>
      <c r="B8935" s="336" t="s">
        <v>8361</v>
      </c>
      <c r="C8935" s="336" t="s">
        <v>8351</v>
      </c>
      <c r="D8935" s="336" t="s">
        <v>8371</v>
      </c>
      <c r="E8935" s="469">
        <v>153356.28</v>
      </c>
      <c r="F8935" s="376" t="s">
        <v>8372</v>
      </c>
      <c r="G8935" s="336" t="s">
        <v>8352</v>
      </c>
      <c r="H8935" s="626">
        <v>44238</v>
      </c>
      <c r="I8935" s="626">
        <v>44263</v>
      </c>
      <c r="J8935" s="252"/>
    </row>
    <row r="8936" spans="1:10" s="243" customFormat="1" ht="23.25">
      <c r="A8936" s="325" t="s">
        <v>8373</v>
      </c>
      <c r="B8936" s="336" t="s">
        <v>8358</v>
      </c>
      <c r="C8936" s="336" t="s">
        <v>8351</v>
      </c>
      <c r="D8936" s="336">
        <v>15</v>
      </c>
      <c r="E8936" s="469">
        <v>21597.24</v>
      </c>
      <c r="F8936" s="376" t="s">
        <v>8374</v>
      </c>
      <c r="G8936" s="336" t="s">
        <v>8352</v>
      </c>
      <c r="H8936" s="626">
        <v>44242</v>
      </c>
      <c r="I8936" s="626">
        <v>44264</v>
      </c>
      <c r="J8936" s="252"/>
    </row>
    <row r="8937" spans="1:10" s="243" customFormat="1" ht="23.25">
      <c r="A8937" s="325" t="s">
        <v>8375</v>
      </c>
      <c r="B8937" s="336" t="s">
        <v>8350</v>
      </c>
      <c r="C8937" s="336" t="s">
        <v>8351</v>
      </c>
      <c r="D8937" s="336">
        <v>75</v>
      </c>
      <c r="E8937" s="469">
        <v>32100</v>
      </c>
      <c r="F8937" s="376" t="s">
        <v>8376</v>
      </c>
      <c r="G8937" s="336" t="s">
        <v>8352</v>
      </c>
      <c r="H8937" s="626">
        <v>44242</v>
      </c>
      <c r="I8937" s="626">
        <v>44272</v>
      </c>
      <c r="J8937" s="252"/>
    </row>
    <row r="8938" spans="1:10" s="243" customFormat="1" ht="23.25">
      <c r="A8938" s="325" t="s">
        <v>8377</v>
      </c>
      <c r="B8938" s="336" t="s">
        <v>8350</v>
      </c>
      <c r="C8938" s="336" t="s">
        <v>8351</v>
      </c>
      <c r="D8938" s="336">
        <v>90</v>
      </c>
      <c r="E8938" s="469">
        <v>34220</v>
      </c>
      <c r="F8938" s="376" t="s">
        <v>8378</v>
      </c>
      <c r="G8938" s="336" t="s">
        <v>8352</v>
      </c>
      <c r="H8938" s="626">
        <v>44244</v>
      </c>
      <c r="I8938" s="626">
        <v>44254</v>
      </c>
      <c r="J8938" s="252"/>
    </row>
    <row r="8939" spans="1:10" s="243" customFormat="1" ht="34.9">
      <c r="A8939" s="325" t="s">
        <v>8379</v>
      </c>
      <c r="B8939" s="336" t="s">
        <v>8350</v>
      </c>
      <c r="C8939" s="336" t="s">
        <v>8351</v>
      </c>
      <c r="D8939" s="336">
        <v>92</v>
      </c>
      <c r="E8939" s="469">
        <v>450065.5</v>
      </c>
      <c r="F8939" s="376" t="s">
        <v>1941</v>
      </c>
      <c r="G8939" s="336" t="s">
        <v>8352</v>
      </c>
      <c r="H8939" s="626">
        <v>44244</v>
      </c>
      <c r="I8939" s="626">
        <v>44254</v>
      </c>
      <c r="J8939" s="252"/>
    </row>
    <row r="8940" spans="1:10" s="243" customFormat="1" ht="23.25">
      <c r="A8940" s="325" t="s">
        <v>8380</v>
      </c>
      <c r="B8940" s="336" t="s">
        <v>8358</v>
      </c>
      <c r="C8940" s="336" t="s">
        <v>8351</v>
      </c>
      <c r="D8940" s="336">
        <v>17</v>
      </c>
      <c r="E8940" s="469">
        <v>22150</v>
      </c>
      <c r="F8940" s="376" t="s">
        <v>8381</v>
      </c>
      <c r="G8940" s="336" t="s">
        <v>8352</v>
      </c>
      <c r="H8940" s="626">
        <v>44245</v>
      </c>
      <c r="I8940" s="626">
        <v>44250</v>
      </c>
      <c r="J8940" s="252"/>
    </row>
    <row r="8941" spans="1:10" s="243" customFormat="1" ht="23.25">
      <c r="A8941" s="325" t="s">
        <v>8382</v>
      </c>
      <c r="B8941" s="336" t="s">
        <v>8358</v>
      </c>
      <c r="C8941" s="336" t="s">
        <v>8351</v>
      </c>
      <c r="D8941" s="336">
        <v>18</v>
      </c>
      <c r="E8941" s="469">
        <v>27435</v>
      </c>
      <c r="F8941" s="376" t="s">
        <v>8383</v>
      </c>
      <c r="G8941" s="336" t="s">
        <v>8352</v>
      </c>
      <c r="H8941" s="626">
        <v>44245</v>
      </c>
      <c r="I8941" s="626">
        <v>44251</v>
      </c>
      <c r="J8941" s="252"/>
    </row>
    <row r="8942" spans="1:10" s="243" customFormat="1" ht="34.9">
      <c r="A8942" s="325" t="s">
        <v>8384</v>
      </c>
      <c r="B8942" s="336" t="s">
        <v>8385</v>
      </c>
      <c r="C8942" s="336" t="s">
        <v>8351</v>
      </c>
      <c r="D8942" s="336">
        <v>19</v>
      </c>
      <c r="E8942" s="469">
        <v>87331.8</v>
      </c>
      <c r="F8942" s="376" t="s">
        <v>8386</v>
      </c>
      <c r="G8942" s="336" t="s">
        <v>8352</v>
      </c>
      <c r="H8942" s="626">
        <v>44251</v>
      </c>
      <c r="I8942" s="626">
        <v>44260</v>
      </c>
      <c r="J8942" s="252"/>
    </row>
    <row r="8943" spans="1:10" s="243" customFormat="1" ht="34.9">
      <c r="A8943" s="325" t="s">
        <v>8387</v>
      </c>
      <c r="B8943" s="336" t="s">
        <v>8385</v>
      </c>
      <c r="C8943" s="336" t="s">
        <v>8351</v>
      </c>
      <c r="D8943" s="336">
        <v>22</v>
      </c>
      <c r="E8943" s="469">
        <v>47115.040000000001</v>
      </c>
      <c r="F8943" s="376" t="s">
        <v>8388</v>
      </c>
      <c r="G8943" s="336" t="s">
        <v>8352</v>
      </c>
      <c r="H8943" s="626">
        <v>44252</v>
      </c>
      <c r="I8943" s="626">
        <v>44260</v>
      </c>
      <c r="J8943" s="252"/>
    </row>
    <row r="8944" spans="1:10" s="243" customFormat="1" ht="23.25">
      <c r="A8944" s="325" t="s">
        <v>8389</v>
      </c>
      <c r="B8944" s="336" t="s">
        <v>8350</v>
      </c>
      <c r="C8944" s="336" t="s">
        <v>8351</v>
      </c>
      <c r="D8944" s="336">
        <v>112</v>
      </c>
      <c r="E8944" s="469">
        <v>35004.089999999997</v>
      </c>
      <c r="F8944" s="376" t="s">
        <v>1793</v>
      </c>
      <c r="G8944" s="336" t="s">
        <v>8352</v>
      </c>
      <c r="H8944" s="626">
        <v>44256</v>
      </c>
      <c r="I8944" s="626">
        <v>44346</v>
      </c>
      <c r="J8944" s="252"/>
    </row>
    <row r="8945" spans="1:10" s="243" customFormat="1" ht="46.5">
      <c r="A8945" s="325" t="s">
        <v>8390</v>
      </c>
      <c r="B8945" s="336" t="s">
        <v>8350</v>
      </c>
      <c r="C8945" s="336" t="s">
        <v>8351</v>
      </c>
      <c r="D8945" s="336">
        <v>127</v>
      </c>
      <c r="E8945" s="469">
        <v>46417</v>
      </c>
      <c r="F8945" s="376" t="s">
        <v>1941</v>
      </c>
      <c r="G8945" s="336" t="s">
        <v>8352</v>
      </c>
      <c r="H8945" s="626">
        <v>44258</v>
      </c>
      <c r="I8945" s="626">
        <v>44259</v>
      </c>
      <c r="J8945" s="252"/>
    </row>
    <row r="8946" spans="1:10" s="243" customFormat="1" ht="46.5">
      <c r="A8946" s="325" t="s">
        <v>8391</v>
      </c>
      <c r="B8946" s="336" t="s">
        <v>8350</v>
      </c>
      <c r="C8946" s="336" t="s">
        <v>8351</v>
      </c>
      <c r="D8946" s="336">
        <v>128</v>
      </c>
      <c r="E8946" s="469">
        <v>100062.5</v>
      </c>
      <c r="F8946" s="376" t="s">
        <v>1941</v>
      </c>
      <c r="G8946" s="336" t="s">
        <v>8352</v>
      </c>
      <c r="H8946" s="626">
        <v>44258</v>
      </c>
      <c r="I8946" s="626">
        <v>44259</v>
      </c>
      <c r="J8946" s="252"/>
    </row>
    <row r="8947" spans="1:10" s="243" customFormat="1" ht="46.5">
      <c r="A8947" s="325" t="s">
        <v>8392</v>
      </c>
      <c r="B8947" s="336" t="s">
        <v>8350</v>
      </c>
      <c r="C8947" s="336" t="s">
        <v>8351</v>
      </c>
      <c r="D8947" s="336">
        <v>129</v>
      </c>
      <c r="E8947" s="469">
        <v>18828.099999999999</v>
      </c>
      <c r="F8947" s="376" t="s">
        <v>8393</v>
      </c>
      <c r="G8947" s="336" t="s">
        <v>8352</v>
      </c>
      <c r="H8947" s="626">
        <v>44258</v>
      </c>
      <c r="I8947" s="626">
        <v>44259</v>
      </c>
      <c r="J8947" s="252"/>
    </row>
    <row r="8948" spans="1:10" s="243" customFormat="1" ht="46.5">
      <c r="A8948" s="325" t="s">
        <v>8394</v>
      </c>
      <c r="B8948" s="336" t="s">
        <v>8350</v>
      </c>
      <c r="C8948" s="336" t="s">
        <v>8351</v>
      </c>
      <c r="D8948" s="336">
        <v>131</v>
      </c>
      <c r="E8948" s="469">
        <v>21868.26</v>
      </c>
      <c r="F8948" s="376" t="s">
        <v>1955</v>
      </c>
      <c r="G8948" s="336" t="s">
        <v>8352</v>
      </c>
      <c r="H8948" s="626">
        <v>44258</v>
      </c>
      <c r="I8948" s="626">
        <v>44259</v>
      </c>
      <c r="J8948" s="252"/>
    </row>
    <row r="8949" spans="1:10" s="243" customFormat="1" ht="34.9">
      <c r="A8949" s="325" t="s">
        <v>8395</v>
      </c>
      <c r="B8949" s="336" t="s">
        <v>8350</v>
      </c>
      <c r="C8949" s="336" t="s">
        <v>8351</v>
      </c>
      <c r="D8949" s="336">
        <v>138</v>
      </c>
      <c r="E8949" s="469">
        <v>31720</v>
      </c>
      <c r="F8949" s="376" t="s">
        <v>1793</v>
      </c>
      <c r="G8949" s="336" t="s">
        <v>8352</v>
      </c>
      <c r="H8949" s="626">
        <v>44260</v>
      </c>
      <c r="I8949" s="626">
        <v>44620</v>
      </c>
      <c r="J8949" s="252"/>
    </row>
    <row r="8950" spans="1:10" s="243" customFormat="1" ht="23.25">
      <c r="A8950" s="325" t="s">
        <v>8396</v>
      </c>
      <c r="B8950" s="336" t="s">
        <v>8350</v>
      </c>
      <c r="C8950" s="336" t="s">
        <v>8351</v>
      </c>
      <c r="D8950" s="336">
        <v>147</v>
      </c>
      <c r="E8950" s="469">
        <v>20118.54</v>
      </c>
      <c r="F8950" s="376" t="s">
        <v>2097</v>
      </c>
      <c r="G8950" s="336" t="s">
        <v>8352</v>
      </c>
      <c r="H8950" s="626">
        <v>44266</v>
      </c>
      <c r="I8950" s="626">
        <v>44631</v>
      </c>
      <c r="J8950" s="252"/>
    </row>
    <row r="8951" spans="1:10" s="243" customFormat="1" ht="23.25">
      <c r="A8951" s="325" t="s">
        <v>8397</v>
      </c>
      <c r="B8951" s="336" t="s">
        <v>8350</v>
      </c>
      <c r="C8951" s="336" t="s">
        <v>8351</v>
      </c>
      <c r="D8951" s="336">
        <v>151</v>
      </c>
      <c r="E8951" s="469">
        <v>27921</v>
      </c>
      <c r="F8951" s="376" t="s">
        <v>8398</v>
      </c>
      <c r="G8951" s="336" t="s">
        <v>8352</v>
      </c>
      <c r="H8951" s="626">
        <v>44270</v>
      </c>
      <c r="I8951" s="626">
        <v>44330</v>
      </c>
      <c r="J8951" s="252"/>
    </row>
    <row r="8952" spans="1:10" s="243" customFormat="1" ht="34.9">
      <c r="A8952" s="325" t="s">
        <v>8399</v>
      </c>
      <c r="B8952" s="336" t="s">
        <v>8358</v>
      </c>
      <c r="C8952" s="336" t="s">
        <v>8351</v>
      </c>
      <c r="D8952" s="336">
        <v>28</v>
      </c>
      <c r="E8952" s="469">
        <v>25279.85</v>
      </c>
      <c r="F8952" s="376" t="s">
        <v>8400</v>
      </c>
      <c r="G8952" s="336" t="s">
        <v>8352</v>
      </c>
      <c r="H8952" s="626">
        <v>44271</v>
      </c>
      <c r="I8952" s="626">
        <v>44273</v>
      </c>
      <c r="J8952" s="252"/>
    </row>
    <row r="8953" spans="1:10" s="243" customFormat="1" ht="34.9">
      <c r="A8953" s="325" t="s">
        <v>8401</v>
      </c>
      <c r="B8953" s="336" t="s">
        <v>8402</v>
      </c>
      <c r="C8953" s="336" t="s">
        <v>8351</v>
      </c>
      <c r="D8953" s="336" t="s">
        <v>8403</v>
      </c>
      <c r="E8953" s="469">
        <v>108450</v>
      </c>
      <c r="F8953" s="376" t="s">
        <v>8367</v>
      </c>
      <c r="G8953" s="336" t="s">
        <v>8352</v>
      </c>
      <c r="H8953" s="626">
        <v>44271</v>
      </c>
      <c r="I8953" s="626">
        <v>44646</v>
      </c>
      <c r="J8953" s="252"/>
    </row>
    <row r="8954" spans="1:10" s="243" customFormat="1" ht="23.25">
      <c r="A8954" s="325" t="s">
        <v>8404</v>
      </c>
      <c r="B8954" s="336" t="s">
        <v>8358</v>
      </c>
      <c r="C8954" s="336" t="s">
        <v>8351</v>
      </c>
      <c r="D8954" s="336">
        <v>29</v>
      </c>
      <c r="E8954" s="469">
        <v>33330</v>
      </c>
      <c r="F8954" s="376" t="s">
        <v>8405</v>
      </c>
      <c r="G8954" s="336" t="s">
        <v>8352</v>
      </c>
      <c r="H8954" s="626">
        <v>44273</v>
      </c>
      <c r="I8954" s="626">
        <v>44291</v>
      </c>
      <c r="J8954" s="252"/>
    </row>
    <row r="8955" spans="1:10" s="243" customFormat="1" ht="23.25">
      <c r="A8955" s="325" t="s">
        <v>8406</v>
      </c>
      <c r="B8955" s="336" t="s">
        <v>8350</v>
      </c>
      <c r="C8955" s="336" t="s">
        <v>8351</v>
      </c>
      <c r="D8955" s="336">
        <v>157</v>
      </c>
      <c r="E8955" s="469">
        <v>28444.49</v>
      </c>
      <c r="F8955" s="376" t="s">
        <v>8407</v>
      </c>
      <c r="G8955" s="336" t="s">
        <v>8352</v>
      </c>
      <c r="H8955" s="626">
        <v>44273</v>
      </c>
      <c r="I8955" s="626">
        <v>44283</v>
      </c>
      <c r="J8955" s="252"/>
    </row>
    <row r="8956" spans="1:10" s="243" customFormat="1" ht="23.25">
      <c r="A8956" s="325" t="s">
        <v>8408</v>
      </c>
      <c r="B8956" s="336" t="s">
        <v>8350</v>
      </c>
      <c r="C8956" s="336" t="s">
        <v>8351</v>
      </c>
      <c r="D8956" s="336">
        <v>158</v>
      </c>
      <c r="E8956" s="469">
        <v>25410</v>
      </c>
      <c r="F8956" s="376" t="s">
        <v>8409</v>
      </c>
      <c r="G8956" s="336" t="s">
        <v>8352</v>
      </c>
      <c r="H8956" s="626">
        <v>44274</v>
      </c>
      <c r="I8956" s="626">
        <v>44284</v>
      </c>
      <c r="J8956" s="252"/>
    </row>
    <row r="8957" spans="1:10" s="243" customFormat="1" ht="34.9">
      <c r="A8957" s="325" t="s">
        <v>8410</v>
      </c>
      <c r="B8957" s="336" t="s">
        <v>8350</v>
      </c>
      <c r="C8957" s="336" t="s">
        <v>8351</v>
      </c>
      <c r="D8957" s="336">
        <v>159</v>
      </c>
      <c r="E8957" s="469">
        <v>22500</v>
      </c>
      <c r="F8957" s="376" t="s">
        <v>8411</v>
      </c>
      <c r="G8957" s="336" t="s">
        <v>8352</v>
      </c>
      <c r="H8957" s="626">
        <v>44275</v>
      </c>
      <c r="I8957" s="626">
        <v>44515</v>
      </c>
      <c r="J8957" s="252"/>
    </row>
    <row r="8958" spans="1:10" s="243" customFormat="1" ht="23.25">
      <c r="A8958" s="325" t="s">
        <v>8412</v>
      </c>
      <c r="B8958" s="336" t="s">
        <v>8358</v>
      </c>
      <c r="C8958" s="336" t="s">
        <v>8351</v>
      </c>
      <c r="D8958" s="336">
        <v>31</v>
      </c>
      <c r="E8958" s="469">
        <v>19380</v>
      </c>
      <c r="F8958" s="376" t="s">
        <v>8413</v>
      </c>
      <c r="G8958" s="336" t="s">
        <v>8352</v>
      </c>
      <c r="H8958" s="626">
        <v>44276</v>
      </c>
      <c r="I8958" s="626">
        <v>44292</v>
      </c>
      <c r="J8958" s="252"/>
    </row>
    <row r="8959" spans="1:10" s="243" customFormat="1" ht="23.25">
      <c r="A8959" s="325" t="s">
        <v>8414</v>
      </c>
      <c r="B8959" s="336" t="s">
        <v>8358</v>
      </c>
      <c r="C8959" s="336" t="s">
        <v>8351</v>
      </c>
      <c r="D8959" s="336">
        <v>32</v>
      </c>
      <c r="E8959" s="469">
        <v>20125.2</v>
      </c>
      <c r="F8959" s="376" t="s">
        <v>8415</v>
      </c>
      <c r="G8959" s="336" t="s">
        <v>8352</v>
      </c>
      <c r="H8959" s="626">
        <v>44276</v>
      </c>
      <c r="I8959" s="626">
        <v>44281</v>
      </c>
      <c r="J8959" s="252"/>
    </row>
    <row r="8960" spans="1:10" s="243" customFormat="1" ht="23.25">
      <c r="A8960" s="325" t="s">
        <v>8416</v>
      </c>
      <c r="B8960" s="336" t="s">
        <v>8358</v>
      </c>
      <c r="C8960" s="336" t="s">
        <v>8351</v>
      </c>
      <c r="D8960" s="336">
        <v>33</v>
      </c>
      <c r="E8960" s="469">
        <v>24351.599999999999</v>
      </c>
      <c r="F8960" s="376" t="s">
        <v>8417</v>
      </c>
      <c r="G8960" s="336" t="s">
        <v>8352</v>
      </c>
      <c r="H8960" s="626">
        <v>44277</v>
      </c>
      <c r="I8960" s="626">
        <v>44281</v>
      </c>
      <c r="J8960" s="252"/>
    </row>
    <row r="8961" spans="1:10" s="243" customFormat="1" ht="34.9">
      <c r="A8961" s="325" t="s">
        <v>8418</v>
      </c>
      <c r="B8961" s="336" t="s">
        <v>8350</v>
      </c>
      <c r="C8961" s="336" t="s">
        <v>8351</v>
      </c>
      <c r="D8961" s="336">
        <v>160</v>
      </c>
      <c r="E8961" s="469">
        <v>20700</v>
      </c>
      <c r="F8961" s="376" t="s">
        <v>8419</v>
      </c>
      <c r="G8961" s="336" t="s">
        <v>8352</v>
      </c>
      <c r="H8961" s="626">
        <v>44278</v>
      </c>
      <c r="I8961" s="626">
        <v>44518</v>
      </c>
      <c r="J8961" s="252"/>
    </row>
    <row r="8962" spans="1:10" s="243" customFormat="1" ht="34.9">
      <c r="A8962" s="325" t="s">
        <v>8420</v>
      </c>
      <c r="B8962" s="336" t="s">
        <v>8385</v>
      </c>
      <c r="C8962" s="336" t="s">
        <v>8351</v>
      </c>
      <c r="D8962" s="336">
        <v>34</v>
      </c>
      <c r="E8962" s="469">
        <v>31620.22</v>
      </c>
      <c r="F8962" s="376" t="s">
        <v>2090</v>
      </c>
      <c r="G8962" s="336" t="s">
        <v>8352</v>
      </c>
      <c r="H8962" s="626">
        <v>44279</v>
      </c>
      <c r="I8962" s="626">
        <v>44298</v>
      </c>
      <c r="J8962" s="252"/>
    </row>
    <row r="8963" spans="1:10" s="243" customFormat="1" ht="34.9">
      <c r="A8963" s="325" t="s">
        <v>8421</v>
      </c>
      <c r="B8963" s="336" t="s">
        <v>8385</v>
      </c>
      <c r="C8963" s="336" t="s">
        <v>8351</v>
      </c>
      <c r="D8963" s="336">
        <v>35</v>
      </c>
      <c r="E8963" s="469">
        <v>158282.49</v>
      </c>
      <c r="F8963" s="376" t="s">
        <v>2090</v>
      </c>
      <c r="G8963" s="336" t="s">
        <v>8352</v>
      </c>
      <c r="H8963" s="626">
        <v>44280</v>
      </c>
      <c r="I8963" s="626">
        <v>44298</v>
      </c>
      <c r="J8963" s="252"/>
    </row>
    <row r="8964" spans="1:10" s="243" customFormat="1" ht="23.25">
      <c r="A8964" s="325" t="s">
        <v>8422</v>
      </c>
      <c r="B8964" s="336" t="s">
        <v>8423</v>
      </c>
      <c r="C8964" s="336" t="s">
        <v>8351</v>
      </c>
      <c r="D8964" s="336" t="s">
        <v>8424</v>
      </c>
      <c r="E8964" s="469">
        <v>40808.800000000003</v>
      </c>
      <c r="F8964" s="376" t="s">
        <v>8425</v>
      </c>
      <c r="G8964" s="336" t="s">
        <v>8352</v>
      </c>
      <c r="H8964" s="626">
        <v>44284</v>
      </c>
      <c r="I8964" s="626">
        <v>44655</v>
      </c>
      <c r="J8964" s="252"/>
    </row>
    <row r="8965" spans="1:10" s="243" customFormat="1" ht="23.25">
      <c r="A8965" s="325" t="s">
        <v>8426</v>
      </c>
      <c r="B8965" s="336" t="s">
        <v>8350</v>
      </c>
      <c r="C8965" s="336" t="s">
        <v>8351</v>
      </c>
      <c r="D8965" s="336">
        <v>176</v>
      </c>
      <c r="E8965" s="469">
        <v>25600</v>
      </c>
      <c r="F8965" s="376" t="s">
        <v>8427</v>
      </c>
      <c r="G8965" s="336" t="s">
        <v>8352</v>
      </c>
      <c r="H8965" s="626">
        <v>44286</v>
      </c>
      <c r="I8965" s="626">
        <v>44346</v>
      </c>
      <c r="J8965" s="252"/>
    </row>
    <row r="8966" spans="1:10" s="243" customFormat="1" ht="46.5">
      <c r="A8966" s="325" t="s">
        <v>8428</v>
      </c>
      <c r="B8966" s="336" t="s">
        <v>8385</v>
      </c>
      <c r="C8966" s="336" t="s">
        <v>8351</v>
      </c>
      <c r="D8966" s="336">
        <v>47</v>
      </c>
      <c r="E8966" s="469">
        <v>859041.45</v>
      </c>
      <c r="F8966" s="376" t="s">
        <v>8429</v>
      </c>
      <c r="G8966" s="336" t="s">
        <v>8352</v>
      </c>
      <c r="H8966" s="626">
        <v>44294</v>
      </c>
      <c r="I8966" s="626">
        <v>44337</v>
      </c>
      <c r="J8966" s="252"/>
    </row>
    <row r="8967" spans="1:10" s="243" customFormat="1" ht="46.5">
      <c r="A8967" s="325" t="s">
        <v>8430</v>
      </c>
      <c r="B8967" s="336" t="s">
        <v>8361</v>
      </c>
      <c r="C8967" s="336" t="s">
        <v>8351</v>
      </c>
      <c r="D8967" s="336" t="s">
        <v>8431</v>
      </c>
      <c r="E8967" s="469">
        <v>41984</v>
      </c>
      <c r="F8967" s="376" t="s">
        <v>8432</v>
      </c>
      <c r="G8967" s="336" t="s">
        <v>8352</v>
      </c>
      <c r="H8967" s="626">
        <v>44300</v>
      </c>
      <c r="I8967" s="626">
        <v>44676</v>
      </c>
      <c r="J8967" s="252"/>
    </row>
    <row r="8968" spans="1:10" s="243" customFormat="1" ht="23.25">
      <c r="A8968" s="325" t="s">
        <v>8433</v>
      </c>
      <c r="B8968" s="336" t="s">
        <v>8358</v>
      </c>
      <c r="C8968" s="336" t="s">
        <v>8351</v>
      </c>
      <c r="D8968" s="336">
        <v>51</v>
      </c>
      <c r="E8968" s="469">
        <v>24510</v>
      </c>
      <c r="F8968" s="376" t="s">
        <v>8381</v>
      </c>
      <c r="G8968" s="336" t="s">
        <v>8352</v>
      </c>
      <c r="H8968" s="626">
        <v>44302</v>
      </c>
      <c r="I8968" s="626">
        <v>44316</v>
      </c>
      <c r="J8968" s="252"/>
    </row>
    <row r="8969" spans="1:10" s="243" customFormat="1" ht="23.25">
      <c r="A8969" s="325" t="s">
        <v>8434</v>
      </c>
      <c r="B8969" s="336" t="s">
        <v>8358</v>
      </c>
      <c r="C8969" s="336" t="s">
        <v>8351</v>
      </c>
      <c r="D8969" s="336">
        <v>52</v>
      </c>
      <c r="E8969" s="469">
        <v>28500</v>
      </c>
      <c r="F8969" s="376" t="s">
        <v>8435</v>
      </c>
      <c r="G8969" s="336" t="s">
        <v>8352</v>
      </c>
      <c r="H8969" s="626">
        <v>44302</v>
      </c>
      <c r="I8969" s="626">
        <v>44316</v>
      </c>
      <c r="J8969" s="252"/>
    </row>
    <row r="8970" spans="1:10" s="243" customFormat="1" ht="23.25">
      <c r="A8970" s="325" t="s">
        <v>8436</v>
      </c>
      <c r="B8970" s="336" t="s">
        <v>8361</v>
      </c>
      <c r="C8970" s="336" t="s">
        <v>8351</v>
      </c>
      <c r="D8970" s="336" t="s">
        <v>8437</v>
      </c>
      <c r="E8970" s="469">
        <v>72294.25</v>
      </c>
      <c r="F8970" s="376" t="s">
        <v>8438</v>
      </c>
      <c r="G8970" s="336" t="s">
        <v>8352</v>
      </c>
      <c r="H8970" s="626">
        <v>44312</v>
      </c>
      <c r="I8970" s="626">
        <v>44693</v>
      </c>
      <c r="J8970" s="252"/>
    </row>
    <row r="8971" spans="1:10" s="243" customFormat="1" ht="34.9">
      <c r="A8971" s="325" t="s">
        <v>8439</v>
      </c>
      <c r="B8971" s="336" t="s">
        <v>8385</v>
      </c>
      <c r="C8971" s="336" t="s">
        <v>8351</v>
      </c>
      <c r="D8971" s="336">
        <v>60</v>
      </c>
      <c r="E8971" s="469">
        <v>36165.47</v>
      </c>
      <c r="F8971" s="376" t="s">
        <v>8440</v>
      </c>
      <c r="G8971" s="336" t="s">
        <v>8352</v>
      </c>
      <c r="H8971" s="626">
        <v>44314</v>
      </c>
      <c r="I8971" s="626">
        <v>44321</v>
      </c>
      <c r="J8971" s="252"/>
    </row>
    <row r="8972" spans="1:10" s="243" customFormat="1" ht="34.9">
      <c r="A8972" s="325" t="s">
        <v>8441</v>
      </c>
      <c r="B8972" s="336" t="s">
        <v>8350</v>
      </c>
      <c r="C8972" s="336" t="s">
        <v>8351</v>
      </c>
      <c r="D8972" s="336">
        <v>222</v>
      </c>
      <c r="E8972" s="469">
        <v>21500</v>
      </c>
      <c r="F8972" s="376" t="s">
        <v>8442</v>
      </c>
      <c r="G8972" s="336" t="s">
        <v>8352</v>
      </c>
      <c r="H8972" s="626">
        <v>44321</v>
      </c>
      <c r="I8972" s="626">
        <v>44331</v>
      </c>
      <c r="J8972" s="252"/>
    </row>
    <row r="8973" spans="1:10" s="243" customFormat="1" ht="34.9">
      <c r="A8973" s="325" t="s">
        <v>8443</v>
      </c>
      <c r="B8973" s="336" t="s">
        <v>8444</v>
      </c>
      <c r="C8973" s="336" t="s">
        <v>8351</v>
      </c>
      <c r="D8973" s="336" t="s">
        <v>8445</v>
      </c>
      <c r="E8973" s="469">
        <v>147003.9</v>
      </c>
      <c r="F8973" s="376" t="s">
        <v>8440</v>
      </c>
      <c r="G8973" s="336" t="s">
        <v>8352</v>
      </c>
      <c r="H8973" s="626">
        <v>44323</v>
      </c>
      <c r="I8973" s="626">
        <v>44339</v>
      </c>
      <c r="J8973" s="252"/>
    </row>
    <row r="8974" spans="1:10" s="243" customFormat="1" ht="46.5">
      <c r="A8974" s="325" t="s">
        <v>8446</v>
      </c>
      <c r="B8974" s="336" t="s">
        <v>8358</v>
      </c>
      <c r="C8974" s="336" t="s">
        <v>8351</v>
      </c>
      <c r="D8974" s="336">
        <v>67</v>
      </c>
      <c r="E8974" s="469">
        <v>35080</v>
      </c>
      <c r="F8974" s="376" t="s">
        <v>8447</v>
      </c>
      <c r="G8974" s="336" t="s">
        <v>8352</v>
      </c>
      <c r="H8974" s="626">
        <v>44326</v>
      </c>
      <c r="I8974" s="626">
        <v>44385</v>
      </c>
      <c r="J8974" s="252"/>
    </row>
    <row r="8975" spans="1:10" s="243" customFormat="1" ht="23.25">
      <c r="A8975" s="325" t="s">
        <v>8448</v>
      </c>
      <c r="B8975" s="336" t="s">
        <v>8358</v>
      </c>
      <c r="C8975" s="336" t="s">
        <v>8351</v>
      </c>
      <c r="D8975" s="336">
        <v>69</v>
      </c>
      <c r="E8975" s="469">
        <v>19537.8</v>
      </c>
      <c r="F8975" s="376" t="s">
        <v>8449</v>
      </c>
      <c r="G8975" s="336" t="s">
        <v>8352</v>
      </c>
      <c r="H8975" s="626">
        <v>44327</v>
      </c>
      <c r="I8975" s="626">
        <v>44344</v>
      </c>
      <c r="J8975" s="252"/>
    </row>
    <row r="8976" spans="1:10" s="243" customFormat="1" ht="23.25">
      <c r="A8976" s="325" t="s">
        <v>8450</v>
      </c>
      <c r="B8976" s="336" t="s">
        <v>8402</v>
      </c>
      <c r="C8976" s="336" t="s">
        <v>8351</v>
      </c>
      <c r="D8976" s="336" t="s">
        <v>8451</v>
      </c>
      <c r="E8976" s="469">
        <v>144656.51999999999</v>
      </c>
      <c r="F8976" s="376" t="s">
        <v>8452</v>
      </c>
      <c r="G8976" s="336" t="s">
        <v>8352</v>
      </c>
      <c r="H8976" s="626">
        <v>44328</v>
      </c>
      <c r="I8976" s="626">
        <v>44694</v>
      </c>
      <c r="J8976" s="252"/>
    </row>
    <row r="8977" spans="1:10" s="243" customFormat="1" ht="34.9">
      <c r="A8977" s="325" t="s">
        <v>8453</v>
      </c>
      <c r="B8977" s="336" t="s">
        <v>8358</v>
      </c>
      <c r="C8977" s="336" t="s">
        <v>8351</v>
      </c>
      <c r="D8977" s="336">
        <v>71</v>
      </c>
      <c r="E8977" s="469">
        <v>18920</v>
      </c>
      <c r="F8977" s="376" t="s">
        <v>8454</v>
      </c>
      <c r="G8977" s="336" t="s">
        <v>8352</v>
      </c>
      <c r="H8977" s="626">
        <v>44330</v>
      </c>
      <c r="I8977" s="626">
        <v>44335</v>
      </c>
      <c r="J8977" s="252"/>
    </row>
    <row r="8978" spans="1:10" s="243" customFormat="1" ht="23.25">
      <c r="A8978" s="325" t="s">
        <v>8455</v>
      </c>
      <c r="B8978" s="336" t="s">
        <v>8358</v>
      </c>
      <c r="C8978" s="336" t="s">
        <v>8351</v>
      </c>
      <c r="D8978" s="336">
        <v>74</v>
      </c>
      <c r="E8978" s="469">
        <v>20618.099999999999</v>
      </c>
      <c r="F8978" s="376" t="s">
        <v>8456</v>
      </c>
      <c r="G8978" s="336" t="s">
        <v>8352</v>
      </c>
      <c r="H8978" s="626">
        <v>44330</v>
      </c>
      <c r="I8978" s="626">
        <v>44342</v>
      </c>
      <c r="J8978" s="252"/>
    </row>
    <row r="8979" spans="1:10" s="243" customFormat="1" ht="23.25">
      <c r="A8979" s="325" t="s">
        <v>8457</v>
      </c>
      <c r="B8979" s="336" t="s">
        <v>8402</v>
      </c>
      <c r="C8979" s="336" t="s">
        <v>8351</v>
      </c>
      <c r="D8979" s="336" t="s">
        <v>8458</v>
      </c>
      <c r="E8979" s="469">
        <v>38283</v>
      </c>
      <c r="F8979" s="376" t="s">
        <v>8459</v>
      </c>
      <c r="G8979" s="336" t="s">
        <v>8352</v>
      </c>
      <c r="H8979" s="626">
        <v>44330</v>
      </c>
      <c r="I8979" s="626">
        <v>44421</v>
      </c>
      <c r="J8979" s="252"/>
    </row>
    <row r="8980" spans="1:10" s="243" customFormat="1" ht="23.25">
      <c r="A8980" s="325" t="s">
        <v>8460</v>
      </c>
      <c r="B8980" s="336" t="s">
        <v>8350</v>
      </c>
      <c r="C8980" s="336" t="s">
        <v>8351</v>
      </c>
      <c r="D8980" s="336">
        <v>240</v>
      </c>
      <c r="E8980" s="469">
        <v>19980</v>
      </c>
      <c r="F8980" s="376" t="s">
        <v>8461</v>
      </c>
      <c r="G8980" s="336" t="s">
        <v>8352</v>
      </c>
      <c r="H8980" s="626">
        <v>44334</v>
      </c>
      <c r="I8980" s="626">
        <v>44344</v>
      </c>
      <c r="J8980" s="252"/>
    </row>
    <row r="8981" spans="1:10" s="243" customFormat="1" ht="34.9">
      <c r="A8981" s="325" t="s">
        <v>8462</v>
      </c>
      <c r="B8981" s="336" t="s">
        <v>8385</v>
      </c>
      <c r="C8981" s="336" t="s">
        <v>8351</v>
      </c>
      <c r="D8981" s="336">
        <v>76</v>
      </c>
      <c r="E8981" s="469">
        <v>40222.379999999997</v>
      </c>
      <c r="F8981" s="376" t="s">
        <v>8463</v>
      </c>
      <c r="G8981" s="336" t="s">
        <v>8352</v>
      </c>
      <c r="H8981" s="626">
        <v>44335</v>
      </c>
      <c r="I8981" s="626">
        <v>44347</v>
      </c>
      <c r="J8981" s="252"/>
    </row>
    <row r="8982" spans="1:10" s="243" customFormat="1" ht="23.25">
      <c r="A8982" s="325" t="s">
        <v>8464</v>
      </c>
      <c r="B8982" s="336" t="s">
        <v>8350</v>
      </c>
      <c r="C8982" s="336" t="s">
        <v>8351</v>
      </c>
      <c r="D8982" s="336">
        <v>244</v>
      </c>
      <c r="E8982" s="469">
        <v>30400</v>
      </c>
      <c r="F8982" s="376" t="s">
        <v>8465</v>
      </c>
      <c r="G8982" s="336" t="s">
        <v>8352</v>
      </c>
      <c r="H8982" s="626">
        <v>44335</v>
      </c>
      <c r="I8982" s="626">
        <v>44350</v>
      </c>
      <c r="J8982" s="252"/>
    </row>
    <row r="8983" spans="1:10" s="243" customFormat="1" ht="23.25">
      <c r="A8983" s="325" t="s">
        <v>8466</v>
      </c>
      <c r="B8983" s="336" t="s">
        <v>8350</v>
      </c>
      <c r="C8983" s="336" t="s">
        <v>8351</v>
      </c>
      <c r="D8983" s="336">
        <v>254</v>
      </c>
      <c r="E8983" s="469">
        <v>22750</v>
      </c>
      <c r="F8983" s="376" t="s">
        <v>8467</v>
      </c>
      <c r="G8983" s="336" t="s">
        <v>8352</v>
      </c>
      <c r="H8983" s="626">
        <v>44340</v>
      </c>
      <c r="I8983" s="626">
        <v>44350</v>
      </c>
      <c r="J8983" s="252"/>
    </row>
    <row r="8984" spans="1:10" s="243" customFormat="1" ht="34.9">
      <c r="A8984" s="325" t="s">
        <v>8468</v>
      </c>
      <c r="B8984" s="336" t="s">
        <v>8402</v>
      </c>
      <c r="C8984" s="336" t="s">
        <v>8351</v>
      </c>
      <c r="D8984" s="336" t="s">
        <v>8469</v>
      </c>
      <c r="E8984" s="469">
        <v>64000</v>
      </c>
      <c r="F8984" s="376" t="s">
        <v>8470</v>
      </c>
      <c r="G8984" s="336" t="s">
        <v>8352</v>
      </c>
      <c r="H8984" s="626">
        <v>44344</v>
      </c>
      <c r="I8984" s="626">
        <v>44585</v>
      </c>
      <c r="J8984" s="252"/>
    </row>
    <row r="8985" spans="1:10" s="243" customFormat="1" ht="23.25">
      <c r="A8985" s="325" t="s">
        <v>8471</v>
      </c>
      <c r="B8985" s="336" t="s">
        <v>8358</v>
      </c>
      <c r="C8985" s="336" t="s">
        <v>8351</v>
      </c>
      <c r="D8985" s="336">
        <v>81</v>
      </c>
      <c r="E8985" s="469">
        <v>35100</v>
      </c>
      <c r="F8985" s="376" t="s">
        <v>8472</v>
      </c>
      <c r="G8985" s="336" t="s">
        <v>8352</v>
      </c>
      <c r="H8985" s="626">
        <v>44347</v>
      </c>
      <c r="I8985" s="626">
        <v>44355</v>
      </c>
      <c r="J8985" s="252"/>
    </row>
    <row r="8986" spans="1:10" s="243" customFormat="1" ht="34.9">
      <c r="A8986" s="325" t="s">
        <v>8473</v>
      </c>
      <c r="B8986" s="336" t="s">
        <v>8350</v>
      </c>
      <c r="C8986" s="336" t="s">
        <v>8351</v>
      </c>
      <c r="D8986" s="336">
        <v>272</v>
      </c>
      <c r="E8986" s="469">
        <v>26404</v>
      </c>
      <c r="F8986" s="376" t="s">
        <v>8356</v>
      </c>
      <c r="G8986" s="336" t="s">
        <v>8352</v>
      </c>
      <c r="H8986" s="626">
        <v>44347</v>
      </c>
      <c r="I8986" s="626">
        <v>44527</v>
      </c>
      <c r="J8986" s="252"/>
    </row>
    <row r="8987" spans="1:10" s="243" customFormat="1" ht="34.9">
      <c r="A8987" s="325" t="s">
        <v>8474</v>
      </c>
      <c r="B8987" s="336" t="s">
        <v>8350</v>
      </c>
      <c r="C8987" s="336" t="s">
        <v>8351</v>
      </c>
      <c r="D8987" s="336">
        <v>277</v>
      </c>
      <c r="E8987" s="469">
        <v>24691.200000000001</v>
      </c>
      <c r="F8987" s="376" t="s">
        <v>8475</v>
      </c>
      <c r="G8987" s="336" t="s">
        <v>8352</v>
      </c>
      <c r="H8987" s="626">
        <v>44348</v>
      </c>
      <c r="I8987" s="626">
        <v>44358</v>
      </c>
      <c r="J8987" s="252"/>
    </row>
    <row r="8988" spans="1:10" s="243" customFormat="1" ht="23.25">
      <c r="A8988" s="325" t="s">
        <v>8476</v>
      </c>
      <c r="B8988" s="336" t="s">
        <v>8358</v>
      </c>
      <c r="C8988" s="336" t="s">
        <v>8351</v>
      </c>
      <c r="D8988" s="336">
        <v>82</v>
      </c>
      <c r="E8988" s="469">
        <v>28329</v>
      </c>
      <c r="F8988" s="376" t="s">
        <v>8477</v>
      </c>
      <c r="G8988" s="336" t="s">
        <v>8352</v>
      </c>
      <c r="H8988" s="626">
        <v>44351</v>
      </c>
      <c r="I8988" s="626">
        <v>44365</v>
      </c>
      <c r="J8988" s="252"/>
    </row>
    <row r="8989" spans="1:10" s="243" customFormat="1" ht="23.25">
      <c r="A8989" s="325" t="s">
        <v>8478</v>
      </c>
      <c r="B8989" s="336" t="s">
        <v>8358</v>
      </c>
      <c r="C8989" s="336" t="s">
        <v>8351</v>
      </c>
      <c r="D8989" s="336">
        <v>84</v>
      </c>
      <c r="E8989" s="469">
        <v>31350</v>
      </c>
      <c r="F8989" s="376" t="s">
        <v>8479</v>
      </c>
      <c r="G8989" s="336" t="s">
        <v>8352</v>
      </c>
      <c r="H8989" s="626">
        <v>44351</v>
      </c>
      <c r="I8989" s="626">
        <v>44364</v>
      </c>
      <c r="J8989" s="252"/>
    </row>
    <row r="8990" spans="1:10" s="243" customFormat="1" ht="23.25">
      <c r="A8990" s="325" t="s">
        <v>8480</v>
      </c>
      <c r="B8990" s="336" t="s">
        <v>8350</v>
      </c>
      <c r="C8990" s="336" t="s">
        <v>8351</v>
      </c>
      <c r="D8990" s="336">
        <v>287</v>
      </c>
      <c r="E8990" s="469">
        <v>24324</v>
      </c>
      <c r="F8990" s="376" t="s">
        <v>5373</v>
      </c>
      <c r="G8990" s="336" t="s">
        <v>8352</v>
      </c>
      <c r="H8990" s="626">
        <v>44355</v>
      </c>
      <c r="I8990" s="626">
        <v>44385</v>
      </c>
      <c r="J8990" s="252"/>
    </row>
    <row r="8991" spans="1:10" s="243" customFormat="1" ht="34.9">
      <c r="A8991" s="325" t="s">
        <v>8481</v>
      </c>
      <c r="B8991" s="336" t="s">
        <v>8385</v>
      </c>
      <c r="C8991" s="336" t="s">
        <v>8351</v>
      </c>
      <c r="D8991" s="336">
        <v>89</v>
      </c>
      <c r="E8991" s="469">
        <v>626609.5</v>
      </c>
      <c r="F8991" s="376" t="s">
        <v>8429</v>
      </c>
      <c r="G8991" s="336" t="s">
        <v>8352</v>
      </c>
      <c r="H8991" s="626">
        <v>44356</v>
      </c>
      <c r="I8991" s="626">
        <v>44377</v>
      </c>
      <c r="J8991" s="252"/>
    </row>
    <row r="8992" spans="1:10" s="243" customFormat="1" ht="23.25">
      <c r="A8992" s="325" t="s">
        <v>8482</v>
      </c>
      <c r="B8992" s="336" t="s">
        <v>8350</v>
      </c>
      <c r="C8992" s="336" t="s">
        <v>8351</v>
      </c>
      <c r="D8992" s="336">
        <v>307</v>
      </c>
      <c r="E8992" s="469">
        <v>33968.5</v>
      </c>
      <c r="F8992" s="376" t="s">
        <v>8483</v>
      </c>
      <c r="G8992" s="336" t="s">
        <v>8352</v>
      </c>
      <c r="H8992" s="626">
        <v>44371</v>
      </c>
      <c r="I8992" s="626">
        <v>44431</v>
      </c>
      <c r="J8992" s="252"/>
    </row>
    <row r="8993" spans="1:10" s="243" customFormat="1" ht="46.5">
      <c r="A8993" s="325" t="s">
        <v>8484</v>
      </c>
      <c r="B8993" s="336" t="s">
        <v>8402</v>
      </c>
      <c r="C8993" s="336" t="s">
        <v>8351</v>
      </c>
      <c r="D8993" s="336" t="s">
        <v>8485</v>
      </c>
      <c r="E8993" s="469">
        <v>69249</v>
      </c>
      <c r="F8993" s="376" t="s">
        <v>8486</v>
      </c>
      <c r="G8993" s="336" t="s">
        <v>8352</v>
      </c>
      <c r="H8993" s="626">
        <v>44375</v>
      </c>
      <c r="I8993" s="626">
        <v>44386</v>
      </c>
      <c r="J8993" s="643"/>
    </row>
    <row r="8994" spans="1:10" s="243" customFormat="1" ht="23.25">
      <c r="A8994" s="325" t="s">
        <v>8487</v>
      </c>
      <c r="B8994" s="336" t="s">
        <v>8358</v>
      </c>
      <c r="C8994" s="336" t="s">
        <v>8351</v>
      </c>
      <c r="D8994" s="336">
        <v>101</v>
      </c>
      <c r="E8994" s="469">
        <v>35000</v>
      </c>
      <c r="F8994" s="376" t="s">
        <v>8488</v>
      </c>
      <c r="G8994" s="336" t="s">
        <v>8352</v>
      </c>
      <c r="H8994" s="626">
        <v>44378</v>
      </c>
      <c r="I8994" s="626">
        <v>44382</v>
      </c>
      <c r="J8994" s="252"/>
    </row>
    <row r="8995" spans="1:10" s="243" customFormat="1" ht="23.25">
      <c r="A8995" s="325" t="s">
        <v>8489</v>
      </c>
      <c r="B8995" s="336" t="s">
        <v>8361</v>
      </c>
      <c r="C8995" s="336" t="s">
        <v>8351</v>
      </c>
      <c r="D8995" s="313" t="s">
        <v>8490</v>
      </c>
      <c r="E8995" s="469">
        <v>49920</v>
      </c>
      <c r="F8995" s="376" t="s">
        <v>8376</v>
      </c>
      <c r="G8995" s="336" t="s">
        <v>8352</v>
      </c>
      <c r="H8995" s="626">
        <v>44378</v>
      </c>
      <c r="I8995" s="626">
        <v>44383</v>
      </c>
      <c r="J8995" s="252"/>
    </row>
    <row r="8996" spans="1:10" s="243" customFormat="1" ht="34.9">
      <c r="A8996" s="325" t="s">
        <v>8491</v>
      </c>
      <c r="B8996" s="336" t="s">
        <v>8358</v>
      </c>
      <c r="C8996" s="336" t="s">
        <v>8351</v>
      </c>
      <c r="D8996" s="336">
        <v>106</v>
      </c>
      <c r="E8996" s="469">
        <v>31300.9</v>
      </c>
      <c r="F8996" s="376" t="s">
        <v>8492</v>
      </c>
      <c r="G8996" s="336" t="s">
        <v>8352</v>
      </c>
      <c r="H8996" s="626">
        <v>44379</v>
      </c>
      <c r="I8996" s="626">
        <v>44417</v>
      </c>
      <c r="J8996" s="252"/>
    </row>
    <row r="8997" spans="1:10" s="243" customFormat="1" ht="34.9">
      <c r="A8997" s="325" t="s">
        <v>8493</v>
      </c>
      <c r="B8997" s="336" t="s">
        <v>8385</v>
      </c>
      <c r="C8997" s="336" t="s">
        <v>8351</v>
      </c>
      <c r="D8997" s="336">
        <v>107</v>
      </c>
      <c r="E8997" s="469">
        <v>53125.78</v>
      </c>
      <c r="F8997" s="376" t="s">
        <v>5780</v>
      </c>
      <c r="G8997" s="336" t="s">
        <v>8352</v>
      </c>
      <c r="H8997" s="626">
        <v>44382</v>
      </c>
      <c r="I8997" s="626">
        <v>44412</v>
      </c>
      <c r="J8997" s="252"/>
    </row>
    <row r="8998" spans="1:10" s="243" customFormat="1" ht="23.25">
      <c r="A8998" s="325" t="s">
        <v>8494</v>
      </c>
      <c r="B8998" s="336" t="s">
        <v>8350</v>
      </c>
      <c r="C8998" s="336" t="s">
        <v>8351</v>
      </c>
      <c r="D8998" s="336">
        <v>327</v>
      </c>
      <c r="E8998" s="469">
        <v>27778.799999999999</v>
      </c>
      <c r="F8998" s="376" t="s">
        <v>1857</v>
      </c>
      <c r="G8998" s="336" t="s">
        <v>8352</v>
      </c>
      <c r="H8998" s="626">
        <v>44382</v>
      </c>
      <c r="I8998" s="626">
        <v>44442</v>
      </c>
      <c r="J8998" s="252"/>
    </row>
    <row r="8999" spans="1:10" s="243" customFormat="1" ht="34.9">
      <c r="A8999" s="325" t="s">
        <v>8495</v>
      </c>
      <c r="B8999" s="336" t="s">
        <v>8350</v>
      </c>
      <c r="C8999" s="336" t="s">
        <v>8351</v>
      </c>
      <c r="D8999" s="336">
        <v>330</v>
      </c>
      <c r="E8999" s="469">
        <v>21932</v>
      </c>
      <c r="F8999" s="376" t="s">
        <v>8496</v>
      </c>
      <c r="G8999" s="336" t="s">
        <v>8352</v>
      </c>
      <c r="H8999" s="626">
        <v>44383</v>
      </c>
      <c r="I8999" s="626">
        <v>44398</v>
      </c>
      <c r="J8999" s="252"/>
    </row>
    <row r="9000" spans="1:10" s="243" customFormat="1" ht="46.5">
      <c r="A9000" s="325" t="s">
        <v>8497</v>
      </c>
      <c r="B9000" s="336" t="s">
        <v>8402</v>
      </c>
      <c r="C9000" s="336" t="s">
        <v>8351</v>
      </c>
      <c r="D9000" s="336" t="s">
        <v>8498</v>
      </c>
      <c r="E9000" s="469">
        <v>99082.8</v>
      </c>
      <c r="F9000" s="376" t="s">
        <v>8486</v>
      </c>
      <c r="G9000" s="336" t="s">
        <v>8352</v>
      </c>
      <c r="H9000" s="626">
        <v>44383</v>
      </c>
      <c r="I9000" s="626">
        <v>44394</v>
      </c>
      <c r="J9000" s="252"/>
    </row>
    <row r="9001" spans="1:10" s="243" customFormat="1" ht="23.25">
      <c r="A9001" s="325" t="s">
        <v>8499</v>
      </c>
      <c r="B9001" s="336" t="s">
        <v>8500</v>
      </c>
      <c r="C9001" s="336" t="s">
        <v>8351</v>
      </c>
      <c r="D9001" s="336" t="s">
        <v>8501</v>
      </c>
      <c r="E9001" s="469">
        <v>144000</v>
      </c>
      <c r="F9001" s="376" t="s">
        <v>8502</v>
      </c>
      <c r="G9001" s="336" t="s">
        <v>8503</v>
      </c>
      <c r="H9001" s="626">
        <v>44383</v>
      </c>
      <c r="I9001" s="626">
        <v>45114</v>
      </c>
      <c r="J9001" s="252"/>
    </row>
    <row r="9002" spans="1:10" s="243" customFormat="1" ht="34.9">
      <c r="A9002" s="325" t="s">
        <v>8504</v>
      </c>
      <c r="B9002" s="336" t="s">
        <v>8350</v>
      </c>
      <c r="C9002" s="336" t="s">
        <v>8351</v>
      </c>
      <c r="D9002" s="336">
        <v>352</v>
      </c>
      <c r="E9002" s="469">
        <v>25581.439999999999</v>
      </c>
      <c r="F9002" s="376" t="s">
        <v>1793</v>
      </c>
      <c r="G9002" s="336" t="s">
        <v>8352</v>
      </c>
      <c r="H9002" s="626">
        <v>44392</v>
      </c>
      <c r="I9002" s="626">
        <v>44452</v>
      </c>
      <c r="J9002" s="252"/>
    </row>
    <row r="9003" spans="1:10" s="243" customFormat="1" ht="23.25">
      <c r="A9003" s="325" t="s">
        <v>8505</v>
      </c>
      <c r="B9003" s="336" t="s">
        <v>8358</v>
      </c>
      <c r="C9003" s="336" t="s">
        <v>8351</v>
      </c>
      <c r="D9003" s="336">
        <v>114</v>
      </c>
      <c r="E9003" s="469">
        <v>19110</v>
      </c>
      <c r="F9003" s="376" t="s">
        <v>8506</v>
      </c>
      <c r="G9003" s="336" t="s">
        <v>8352</v>
      </c>
      <c r="H9003" s="626">
        <v>44393</v>
      </c>
      <c r="I9003" s="626">
        <v>44400</v>
      </c>
      <c r="J9003" s="252"/>
    </row>
    <row r="9004" spans="1:10" s="243" customFormat="1" ht="23.25">
      <c r="A9004" s="325" t="s">
        <v>8507</v>
      </c>
      <c r="B9004" s="336" t="s">
        <v>8358</v>
      </c>
      <c r="C9004" s="336" t="s">
        <v>8351</v>
      </c>
      <c r="D9004" s="336">
        <v>115</v>
      </c>
      <c r="E9004" s="469">
        <v>34060</v>
      </c>
      <c r="F9004" s="376" t="s">
        <v>8508</v>
      </c>
      <c r="G9004" s="336" t="s">
        <v>8352</v>
      </c>
      <c r="H9004" s="626">
        <v>44393</v>
      </c>
      <c r="I9004" s="626">
        <v>44442</v>
      </c>
      <c r="J9004" s="252"/>
    </row>
    <row r="9005" spans="1:10" s="243" customFormat="1" ht="34.9">
      <c r="A9005" s="325" t="s">
        <v>8509</v>
      </c>
      <c r="B9005" s="336" t="s">
        <v>8358</v>
      </c>
      <c r="C9005" s="336" t="s">
        <v>8351</v>
      </c>
      <c r="D9005" s="336">
        <v>116</v>
      </c>
      <c r="E9005" s="469">
        <v>34998.800000000003</v>
      </c>
      <c r="F9005" s="376" t="s">
        <v>1829</v>
      </c>
      <c r="G9005" s="336" t="s">
        <v>8352</v>
      </c>
      <c r="H9005" s="626">
        <v>44396</v>
      </c>
      <c r="I9005" s="626">
        <v>44433</v>
      </c>
      <c r="J9005" s="252"/>
    </row>
    <row r="9006" spans="1:10" s="243" customFormat="1" ht="23.25">
      <c r="A9006" s="325" t="s">
        <v>8510</v>
      </c>
      <c r="B9006" s="336" t="s">
        <v>8402</v>
      </c>
      <c r="C9006" s="336" t="s">
        <v>8351</v>
      </c>
      <c r="D9006" s="336" t="s">
        <v>8511</v>
      </c>
      <c r="E9006" s="469">
        <v>120728.16</v>
      </c>
      <c r="F9006" s="376" t="s">
        <v>8512</v>
      </c>
      <c r="G9006" s="336" t="s">
        <v>8503</v>
      </c>
      <c r="H9006" s="626">
        <v>44399</v>
      </c>
      <c r="I9006" s="626">
        <v>45175</v>
      </c>
      <c r="J9006" s="252"/>
    </row>
    <row r="9007" spans="1:10" s="243" customFormat="1" ht="34.9">
      <c r="A9007" s="325" t="s">
        <v>8513</v>
      </c>
      <c r="B9007" s="336" t="s">
        <v>8500</v>
      </c>
      <c r="C9007" s="336" t="s">
        <v>8351</v>
      </c>
      <c r="D9007" s="336" t="s">
        <v>8514</v>
      </c>
      <c r="E9007" s="469">
        <v>88942.5</v>
      </c>
      <c r="F9007" s="376" t="s">
        <v>8515</v>
      </c>
      <c r="G9007" s="336" t="s">
        <v>8352</v>
      </c>
      <c r="H9007" s="626">
        <v>44400</v>
      </c>
      <c r="I9007" s="626">
        <v>44766</v>
      </c>
      <c r="J9007" s="252"/>
    </row>
    <row r="9008" spans="1:10" s="243" customFormat="1" ht="23.25">
      <c r="A9008" s="325" t="s">
        <v>8516</v>
      </c>
      <c r="B9008" s="336" t="s">
        <v>8350</v>
      </c>
      <c r="C9008" s="336" t="s">
        <v>8351</v>
      </c>
      <c r="D9008" s="336">
        <v>373</v>
      </c>
      <c r="E9008" s="469">
        <v>29755</v>
      </c>
      <c r="F9008" s="376" t="s">
        <v>1802</v>
      </c>
      <c r="G9008" s="336" t="s">
        <v>8352</v>
      </c>
      <c r="H9008" s="626">
        <v>44407</v>
      </c>
      <c r="I9008" s="626">
        <v>44417</v>
      </c>
      <c r="J9008" s="252"/>
    </row>
    <row r="9009" spans="1:10" s="243" customFormat="1" ht="23.25">
      <c r="A9009" s="325" t="s">
        <v>8517</v>
      </c>
      <c r="B9009" s="336" t="s">
        <v>8350</v>
      </c>
      <c r="C9009" s="336" t="s">
        <v>8351</v>
      </c>
      <c r="D9009" s="336">
        <v>378</v>
      </c>
      <c r="E9009" s="469">
        <v>19711.2</v>
      </c>
      <c r="F9009" s="376" t="s">
        <v>8518</v>
      </c>
      <c r="G9009" s="336" t="s">
        <v>8352</v>
      </c>
      <c r="H9009" s="626">
        <v>44407</v>
      </c>
      <c r="I9009" s="626">
        <v>44422</v>
      </c>
      <c r="J9009" s="252"/>
    </row>
    <row r="9010" spans="1:10" s="243" customFormat="1" ht="23.25">
      <c r="A9010" s="325" t="s">
        <v>8519</v>
      </c>
      <c r="B9010" s="336" t="s">
        <v>8358</v>
      </c>
      <c r="C9010" s="336" t="s">
        <v>8351</v>
      </c>
      <c r="D9010" s="336">
        <v>121</v>
      </c>
      <c r="E9010" s="469">
        <v>22620</v>
      </c>
      <c r="F9010" s="376" t="s">
        <v>8520</v>
      </c>
      <c r="G9010" s="336" t="s">
        <v>8352</v>
      </c>
      <c r="H9010" s="626">
        <v>44410</v>
      </c>
      <c r="I9010" s="626">
        <v>44414</v>
      </c>
      <c r="J9010" s="252"/>
    </row>
    <row r="9011" spans="1:10" s="243" customFormat="1">
      <c r="A9011" s="325" t="s">
        <v>8521</v>
      </c>
      <c r="B9011" s="336" t="s">
        <v>8358</v>
      </c>
      <c r="C9011" s="336" t="s">
        <v>8351</v>
      </c>
      <c r="D9011" s="336">
        <v>122</v>
      </c>
      <c r="E9011" s="469">
        <v>22551.200000000001</v>
      </c>
      <c r="F9011" s="376" t="s">
        <v>8522</v>
      </c>
      <c r="G9011" s="336" t="s">
        <v>8352</v>
      </c>
      <c r="H9011" s="626">
        <v>44410</v>
      </c>
      <c r="I9011" s="626">
        <v>44419</v>
      </c>
      <c r="J9011" s="252"/>
    </row>
    <row r="9012" spans="1:10" s="243" customFormat="1" ht="23.25">
      <c r="A9012" s="325" t="s">
        <v>8523</v>
      </c>
      <c r="B9012" s="336" t="s">
        <v>8524</v>
      </c>
      <c r="C9012" s="336" t="s">
        <v>8351</v>
      </c>
      <c r="D9012" s="313" t="s">
        <v>8525</v>
      </c>
      <c r="E9012" s="469">
        <v>360000</v>
      </c>
      <c r="F9012" s="376" t="s">
        <v>8376</v>
      </c>
      <c r="G9012" s="336" t="s">
        <v>8352</v>
      </c>
      <c r="H9012" s="626">
        <v>44410</v>
      </c>
      <c r="I9012" s="626">
        <v>44455</v>
      </c>
      <c r="J9012" s="252"/>
    </row>
    <row r="9013" spans="1:10" s="243" customFormat="1" ht="34.9">
      <c r="A9013" s="325" t="s">
        <v>8526</v>
      </c>
      <c r="B9013" s="336" t="s">
        <v>8350</v>
      </c>
      <c r="C9013" s="336" t="s">
        <v>8351</v>
      </c>
      <c r="D9013" s="336">
        <v>383</v>
      </c>
      <c r="E9013" s="469">
        <v>20520</v>
      </c>
      <c r="F9013" s="376" t="s">
        <v>8527</v>
      </c>
      <c r="G9013" s="336" t="s">
        <v>8352</v>
      </c>
      <c r="H9013" s="626">
        <v>44411</v>
      </c>
      <c r="I9013" s="626">
        <v>44431</v>
      </c>
      <c r="J9013" s="252"/>
    </row>
    <row r="9014" spans="1:10" s="243" customFormat="1" ht="34.9">
      <c r="A9014" s="325" t="s">
        <v>8528</v>
      </c>
      <c r="B9014" s="336" t="s">
        <v>8385</v>
      </c>
      <c r="C9014" s="336" t="s">
        <v>8351</v>
      </c>
      <c r="D9014" s="336">
        <v>127</v>
      </c>
      <c r="E9014" s="469">
        <v>20182.060000000001</v>
      </c>
      <c r="F9014" s="376" t="s">
        <v>8529</v>
      </c>
      <c r="G9014" s="336" t="s">
        <v>8352</v>
      </c>
      <c r="H9014" s="626">
        <v>44412</v>
      </c>
      <c r="I9014" s="626">
        <v>44417</v>
      </c>
      <c r="J9014" s="252"/>
    </row>
    <row r="9015" spans="1:10" s="243" customFormat="1" ht="23.25">
      <c r="A9015" s="325" t="s">
        <v>8530</v>
      </c>
      <c r="B9015" s="336" t="s">
        <v>8358</v>
      </c>
      <c r="C9015" s="336" t="s">
        <v>8351</v>
      </c>
      <c r="D9015" s="336">
        <v>129</v>
      </c>
      <c r="E9015" s="469">
        <v>27831</v>
      </c>
      <c r="F9015" s="376" t="s">
        <v>8531</v>
      </c>
      <c r="G9015" s="336" t="s">
        <v>8352</v>
      </c>
      <c r="H9015" s="626">
        <v>44412</v>
      </c>
      <c r="I9015" s="626">
        <v>44418</v>
      </c>
      <c r="J9015" s="252"/>
    </row>
    <row r="9016" spans="1:10" s="243" customFormat="1" ht="23.25">
      <c r="A9016" s="325" t="s">
        <v>8532</v>
      </c>
      <c r="B9016" s="336" t="s">
        <v>8350</v>
      </c>
      <c r="C9016" s="336" t="s">
        <v>8351</v>
      </c>
      <c r="D9016" s="336">
        <v>388</v>
      </c>
      <c r="E9016" s="469">
        <v>32920</v>
      </c>
      <c r="F9016" s="376" t="s">
        <v>8533</v>
      </c>
      <c r="G9016" s="336" t="s">
        <v>8352</v>
      </c>
      <c r="H9016" s="626">
        <v>44413</v>
      </c>
      <c r="I9016" s="626">
        <v>44473</v>
      </c>
      <c r="J9016" s="252"/>
    </row>
    <row r="9017" spans="1:10" s="243" customFormat="1" ht="23.25">
      <c r="A9017" s="325" t="s">
        <v>8534</v>
      </c>
      <c r="B9017" s="336" t="s">
        <v>8350</v>
      </c>
      <c r="C9017" s="336" t="s">
        <v>8351</v>
      </c>
      <c r="D9017" s="336">
        <v>402</v>
      </c>
      <c r="E9017" s="469">
        <v>32302.98</v>
      </c>
      <c r="F9017" s="376" t="s">
        <v>8535</v>
      </c>
      <c r="G9017" s="336" t="s">
        <v>8352</v>
      </c>
      <c r="H9017" s="626">
        <v>44418</v>
      </c>
      <c r="I9017" s="626">
        <v>44463</v>
      </c>
      <c r="J9017" s="252"/>
    </row>
    <row r="9018" spans="1:10" s="243" customFormat="1" ht="23.25">
      <c r="A9018" s="325" t="s">
        <v>8536</v>
      </c>
      <c r="B9018" s="336" t="s">
        <v>8358</v>
      </c>
      <c r="C9018" s="336" t="s">
        <v>8351</v>
      </c>
      <c r="D9018" s="336">
        <v>135</v>
      </c>
      <c r="E9018" s="469">
        <v>29600</v>
      </c>
      <c r="F9018" s="376" t="s">
        <v>8479</v>
      </c>
      <c r="G9018" s="336" t="s">
        <v>8352</v>
      </c>
      <c r="H9018" s="626">
        <v>44419</v>
      </c>
      <c r="I9018" s="626">
        <v>44442</v>
      </c>
      <c r="J9018" s="252"/>
    </row>
    <row r="9019" spans="1:10" s="243" customFormat="1" ht="46.5">
      <c r="A9019" s="325" t="s">
        <v>8537</v>
      </c>
      <c r="B9019" s="336" t="s">
        <v>8350</v>
      </c>
      <c r="C9019" s="336" t="s">
        <v>8351</v>
      </c>
      <c r="D9019" s="336">
        <v>410</v>
      </c>
      <c r="E9019" s="469">
        <v>24000</v>
      </c>
      <c r="F9019" s="376" t="s">
        <v>8538</v>
      </c>
      <c r="G9019" s="336" t="s">
        <v>8352</v>
      </c>
      <c r="H9019" s="626">
        <v>44419</v>
      </c>
      <c r="I9019" s="626">
        <v>44484</v>
      </c>
      <c r="J9019" s="252"/>
    </row>
    <row r="9020" spans="1:10" s="243" customFormat="1" ht="23.25">
      <c r="A9020" s="325" t="s">
        <v>8539</v>
      </c>
      <c r="B9020" s="336" t="s">
        <v>8350</v>
      </c>
      <c r="C9020" s="336" t="s">
        <v>8351</v>
      </c>
      <c r="D9020" s="336">
        <v>416</v>
      </c>
      <c r="E9020" s="469">
        <v>27200</v>
      </c>
      <c r="F9020" s="376" t="s">
        <v>8540</v>
      </c>
      <c r="G9020" s="336" t="s">
        <v>8352</v>
      </c>
      <c r="H9020" s="626">
        <v>44419</v>
      </c>
      <c r="I9020" s="626">
        <v>44479</v>
      </c>
      <c r="J9020" s="252"/>
    </row>
    <row r="9021" spans="1:10" s="243" customFormat="1" ht="23.25">
      <c r="A9021" s="325" t="s">
        <v>8541</v>
      </c>
      <c r="B9021" s="336" t="s">
        <v>8350</v>
      </c>
      <c r="C9021" s="336" t="s">
        <v>8351</v>
      </c>
      <c r="D9021" s="336">
        <v>417</v>
      </c>
      <c r="E9021" s="469">
        <v>19200</v>
      </c>
      <c r="F9021" s="376" t="s">
        <v>8542</v>
      </c>
      <c r="G9021" s="336" t="s">
        <v>8352</v>
      </c>
      <c r="H9021" s="626">
        <v>44419</v>
      </c>
      <c r="I9021" s="626">
        <v>44484</v>
      </c>
      <c r="J9021" s="252"/>
    </row>
    <row r="9022" spans="1:10" s="243" customFormat="1" ht="23.25">
      <c r="A9022" s="325" t="s">
        <v>8543</v>
      </c>
      <c r="B9022" s="336" t="s">
        <v>8350</v>
      </c>
      <c r="C9022" s="336" t="s">
        <v>8351</v>
      </c>
      <c r="D9022" s="336">
        <v>419</v>
      </c>
      <c r="E9022" s="469">
        <v>28000</v>
      </c>
      <c r="F9022" s="376" t="s">
        <v>8544</v>
      </c>
      <c r="G9022" s="336" t="s">
        <v>8352</v>
      </c>
      <c r="H9022" s="626">
        <v>44419</v>
      </c>
      <c r="I9022" s="626">
        <v>44484</v>
      </c>
      <c r="J9022" s="252"/>
    </row>
    <row r="9023" spans="1:10" s="243" customFormat="1" ht="23.25">
      <c r="A9023" s="325" t="s">
        <v>8545</v>
      </c>
      <c r="B9023" s="336" t="s">
        <v>8350</v>
      </c>
      <c r="C9023" s="336" t="s">
        <v>8351</v>
      </c>
      <c r="D9023" s="336">
        <v>420</v>
      </c>
      <c r="E9023" s="469">
        <v>32800</v>
      </c>
      <c r="F9023" s="376" t="s">
        <v>8546</v>
      </c>
      <c r="G9023" s="336" t="s">
        <v>8352</v>
      </c>
      <c r="H9023" s="626">
        <v>44419</v>
      </c>
      <c r="I9023" s="626">
        <v>44484</v>
      </c>
      <c r="J9023" s="252"/>
    </row>
    <row r="9024" spans="1:10" s="243" customFormat="1" ht="23.25">
      <c r="A9024" s="325" t="s">
        <v>8547</v>
      </c>
      <c r="B9024" s="336" t="s">
        <v>8350</v>
      </c>
      <c r="C9024" s="336" t="s">
        <v>8351</v>
      </c>
      <c r="D9024" s="336">
        <v>421</v>
      </c>
      <c r="E9024" s="469">
        <v>30000</v>
      </c>
      <c r="F9024" s="376" t="s">
        <v>8548</v>
      </c>
      <c r="G9024" s="336" t="s">
        <v>8352</v>
      </c>
      <c r="H9024" s="626">
        <v>44419</v>
      </c>
      <c r="I9024" s="626">
        <v>44484</v>
      </c>
      <c r="J9024" s="252"/>
    </row>
    <row r="9025" spans="1:10" s="243" customFormat="1" ht="46.5">
      <c r="A9025" s="325" t="s">
        <v>8549</v>
      </c>
      <c r="B9025" s="336" t="s">
        <v>8350</v>
      </c>
      <c r="C9025" s="336" t="s">
        <v>8351</v>
      </c>
      <c r="D9025" s="336">
        <v>422</v>
      </c>
      <c r="E9025" s="469">
        <v>25066.03</v>
      </c>
      <c r="F9025" s="376" t="s">
        <v>1793</v>
      </c>
      <c r="G9025" s="336" t="s">
        <v>8352</v>
      </c>
      <c r="H9025" s="626">
        <v>44419</v>
      </c>
      <c r="I9025" s="626">
        <v>44509</v>
      </c>
      <c r="J9025" s="252"/>
    </row>
    <row r="9026" spans="1:10" s="243" customFormat="1" ht="46.5">
      <c r="A9026" s="325" t="s">
        <v>8550</v>
      </c>
      <c r="B9026" s="336" t="s">
        <v>8350</v>
      </c>
      <c r="C9026" s="336" t="s">
        <v>8351</v>
      </c>
      <c r="D9026" s="336">
        <v>435</v>
      </c>
      <c r="E9026" s="469">
        <v>22000</v>
      </c>
      <c r="F9026" s="376" t="s">
        <v>8551</v>
      </c>
      <c r="G9026" s="336" t="s">
        <v>8352</v>
      </c>
      <c r="H9026" s="626">
        <v>44420</v>
      </c>
      <c r="I9026" s="626">
        <v>44485</v>
      </c>
      <c r="J9026" s="252"/>
    </row>
    <row r="9027" spans="1:10" s="243" customFormat="1" ht="46.5">
      <c r="A9027" s="325" t="s">
        <v>8552</v>
      </c>
      <c r="B9027" s="336" t="s">
        <v>8350</v>
      </c>
      <c r="C9027" s="336" t="s">
        <v>8351</v>
      </c>
      <c r="D9027" s="336">
        <v>436</v>
      </c>
      <c r="E9027" s="469">
        <v>30000</v>
      </c>
      <c r="F9027" s="376" t="s">
        <v>8553</v>
      </c>
      <c r="G9027" s="336" t="s">
        <v>8352</v>
      </c>
      <c r="H9027" s="626">
        <v>44420</v>
      </c>
      <c r="I9027" s="626">
        <v>44485</v>
      </c>
      <c r="J9027" s="252"/>
    </row>
    <row r="9028" spans="1:10" s="243" customFormat="1" ht="46.5">
      <c r="A9028" s="325" t="s">
        <v>8554</v>
      </c>
      <c r="B9028" s="336" t="s">
        <v>8350</v>
      </c>
      <c r="C9028" s="336" t="s">
        <v>8351</v>
      </c>
      <c r="D9028" s="336">
        <v>437</v>
      </c>
      <c r="E9028" s="469">
        <v>34000</v>
      </c>
      <c r="F9028" s="376" t="s">
        <v>8555</v>
      </c>
      <c r="G9028" s="336" t="s">
        <v>8352</v>
      </c>
      <c r="H9028" s="626">
        <v>44420</v>
      </c>
      <c r="I9028" s="626">
        <v>44485</v>
      </c>
      <c r="J9028" s="252"/>
    </row>
    <row r="9029" spans="1:10" s="243" customFormat="1" ht="46.5">
      <c r="A9029" s="325" t="s">
        <v>8556</v>
      </c>
      <c r="B9029" s="336" t="s">
        <v>8350</v>
      </c>
      <c r="C9029" s="336" t="s">
        <v>8351</v>
      </c>
      <c r="D9029" s="336">
        <v>438</v>
      </c>
      <c r="E9029" s="469">
        <v>19200</v>
      </c>
      <c r="F9029" s="376" t="s">
        <v>8557</v>
      </c>
      <c r="G9029" s="336" t="s">
        <v>8352</v>
      </c>
      <c r="H9029" s="626">
        <v>44420</v>
      </c>
      <c r="I9029" s="626">
        <v>44485</v>
      </c>
      <c r="J9029" s="252"/>
    </row>
    <row r="9030" spans="1:10" s="243" customFormat="1" ht="46.5">
      <c r="A9030" s="325" t="s">
        <v>8558</v>
      </c>
      <c r="B9030" s="336" t="s">
        <v>8350</v>
      </c>
      <c r="C9030" s="336" t="s">
        <v>8351</v>
      </c>
      <c r="D9030" s="336">
        <v>441</v>
      </c>
      <c r="E9030" s="469">
        <v>22000</v>
      </c>
      <c r="F9030" s="376" t="s">
        <v>8559</v>
      </c>
      <c r="G9030" s="336" t="s">
        <v>8352</v>
      </c>
      <c r="H9030" s="626">
        <v>44420</v>
      </c>
      <c r="I9030" s="626">
        <v>44485</v>
      </c>
      <c r="J9030" s="252"/>
    </row>
    <row r="9031" spans="1:10" s="243" customFormat="1" ht="46.5">
      <c r="A9031" s="325" t="s">
        <v>8560</v>
      </c>
      <c r="B9031" s="336" t="s">
        <v>8350</v>
      </c>
      <c r="C9031" s="336" t="s">
        <v>8351</v>
      </c>
      <c r="D9031" s="336">
        <v>443</v>
      </c>
      <c r="E9031" s="469">
        <v>35200</v>
      </c>
      <c r="F9031" s="376" t="s">
        <v>8561</v>
      </c>
      <c r="G9031" s="336" t="s">
        <v>8352</v>
      </c>
      <c r="H9031" s="626">
        <v>44420</v>
      </c>
      <c r="I9031" s="626">
        <v>44485</v>
      </c>
      <c r="J9031" s="252"/>
    </row>
    <row r="9032" spans="1:10" s="243" customFormat="1" ht="23.25">
      <c r="A9032" s="325" t="s">
        <v>8562</v>
      </c>
      <c r="B9032" s="336" t="s">
        <v>8350</v>
      </c>
      <c r="C9032" s="336" t="s">
        <v>8351</v>
      </c>
      <c r="D9032" s="336">
        <v>445</v>
      </c>
      <c r="E9032" s="469">
        <v>19200</v>
      </c>
      <c r="F9032" s="376" t="s">
        <v>8563</v>
      </c>
      <c r="G9032" s="336" t="s">
        <v>8352</v>
      </c>
      <c r="H9032" s="626">
        <v>44420</v>
      </c>
      <c r="I9032" s="626">
        <v>44485</v>
      </c>
      <c r="J9032" s="252"/>
    </row>
    <row r="9033" spans="1:10" s="243" customFormat="1" ht="23.25">
      <c r="A9033" s="325" t="s">
        <v>8564</v>
      </c>
      <c r="B9033" s="336" t="s">
        <v>8350</v>
      </c>
      <c r="C9033" s="336" t="s">
        <v>8351</v>
      </c>
      <c r="D9033" s="336">
        <v>446</v>
      </c>
      <c r="E9033" s="469">
        <v>20000</v>
      </c>
      <c r="F9033" s="376" t="s">
        <v>8565</v>
      </c>
      <c r="G9033" s="336" t="s">
        <v>8352</v>
      </c>
      <c r="H9033" s="626">
        <v>44420</v>
      </c>
      <c r="I9033" s="626">
        <v>44485</v>
      </c>
      <c r="J9033" s="252"/>
    </row>
    <row r="9034" spans="1:10" s="243" customFormat="1" ht="23.25">
      <c r="A9034" s="325" t="s">
        <v>8566</v>
      </c>
      <c r="B9034" s="336" t="s">
        <v>8350</v>
      </c>
      <c r="C9034" s="336" t="s">
        <v>8351</v>
      </c>
      <c r="D9034" s="336">
        <v>449</v>
      </c>
      <c r="E9034" s="469">
        <v>19200</v>
      </c>
      <c r="F9034" s="376" t="s">
        <v>8567</v>
      </c>
      <c r="G9034" s="336" t="s">
        <v>8352</v>
      </c>
      <c r="H9034" s="626">
        <v>44420</v>
      </c>
      <c r="I9034" s="626">
        <v>44485</v>
      </c>
      <c r="J9034" s="252"/>
    </row>
    <row r="9035" spans="1:10" s="243" customFormat="1" ht="23.25">
      <c r="A9035" s="325" t="s">
        <v>8568</v>
      </c>
      <c r="B9035" s="336" t="s">
        <v>8350</v>
      </c>
      <c r="C9035" s="336" t="s">
        <v>8351</v>
      </c>
      <c r="D9035" s="336">
        <v>450</v>
      </c>
      <c r="E9035" s="469">
        <v>20000</v>
      </c>
      <c r="F9035" s="376" t="s">
        <v>8569</v>
      </c>
      <c r="G9035" s="336" t="s">
        <v>8352</v>
      </c>
      <c r="H9035" s="626">
        <v>44420</v>
      </c>
      <c r="I9035" s="626">
        <v>44485</v>
      </c>
      <c r="J9035" s="252"/>
    </row>
    <row r="9036" spans="1:10" s="243" customFormat="1" ht="34.9">
      <c r="A9036" s="325" t="s">
        <v>8570</v>
      </c>
      <c r="B9036" s="336" t="s">
        <v>8385</v>
      </c>
      <c r="C9036" s="336" t="s">
        <v>8351</v>
      </c>
      <c r="D9036" s="336">
        <v>138</v>
      </c>
      <c r="E9036" s="469">
        <v>24751.68</v>
      </c>
      <c r="F9036" s="376" t="s">
        <v>8571</v>
      </c>
      <c r="G9036" s="336" t="s">
        <v>8352</v>
      </c>
      <c r="H9036" s="626">
        <v>44426</v>
      </c>
      <c r="I9036" s="626">
        <v>44435</v>
      </c>
      <c r="J9036" s="252"/>
    </row>
    <row r="9037" spans="1:10" s="243" customFormat="1" ht="34.9">
      <c r="A9037" s="325" t="s">
        <v>8572</v>
      </c>
      <c r="B9037" s="336" t="s">
        <v>8385</v>
      </c>
      <c r="C9037" s="336" t="s">
        <v>8351</v>
      </c>
      <c r="D9037" s="336">
        <v>139</v>
      </c>
      <c r="E9037" s="469">
        <v>20023.66</v>
      </c>
      <c r="F9037" s="376" t="s">
        <v>8573</v>
      </c>
      <c r="G9037" s="336" t="s">
        <v>8352</v>
      </c>
      <c r="H9037" s="626">
        <v>44426</v>
      </c>
      <c r="I9037" s="626">
        <v>44432</v>
      </c>
      <c r="J9037" s="252"/>
    </row>
    <row r="9038" spans="1:10" s="243" customFormat="1" ht="81.400000000000006">
      <c r="A9038" s="325" t="s">
        <v>8574</v>
      </c>
      <c r="B9038" s="336" t="s">
        <v>8500</v>
      </c>
      <c r="C9038" s="336" t="s">
        <v>8351</v>
      </c>
      <c r="D9038" s="336" t="s">
        <v>8575</v>
      </c>
      <c r="E9038" s="469">
        <v>120000</v>
      </c>
      <c r="F9038" s="376" t="s">
        <v>8576</v>
      </c>
      <c r="G9038" s="336" t="s">
        <v>8503</v>
      </c>
      <c r="H9038" s="626">
        <v>44427</v>
      </c>
      <c r="I9038" s="626">
        <v>45158</v>
      </c>
      <c r="J9038" s="252"/>
    </row>
    <row r="9039" spans="1:10" s="243" customFormat="1" ht="69.75">
      <c r="A9039" s="325" t="s">
        <v>8577</v>
      </c>
      <c r="B9039" s="336" t="s">
        <v>8500</v>
      </c>
      <c r="C9039" s="336" t="s">
        <v>8351</v>
      </c>
      <c r="D9039" s="336" t="s">
        <v>8578</v>
      </c>
      <c r="E9039" s="469">
        <v>72000</v>
      </c>
      <c r="F9039" s="376" t="s">
        <v>8579</v>
      </c>
      <c r="G9039" s="336" t="s">
        <v>8503</v>
      </c>
      <c r="H9039" s="626">
        <v>44427</v>
      </c>
      <c r="I9039" s="626">
        <v>45158</v>
      </c>
      <c r="J9039" s="252"/>
    </row>
    <row r="9040" spans="1:10" s="243" customFormat="1" ht="69.75">
      <c r="A9040" s="325" t="s">
        <v>8580</v>
      </c>
      <c r="B9040" s="336" t="s">
        <v>8500</v>
      </c>
      <c r="C9040" s="336" t="s">
        <v>8351</v>
      </c>
      <c r="D9040" s="336" t="s">
        <v>8581</v>
      </c>
      <c r="E9040" s="469">
        <v>96000</v>
      </c>
      <c r="F9040" s="376" t="s">
        <v>8582</v>
      </c>
      <c r="G9040" s="336" t="s">
        <v>8503</v>
      </c>
      <c r="H9040" s="626">
        <v>44428</v>
      </c>
      <c r="I9040" s="626">
        <v>45159</v>
      </c>
      <c r="J9040" s="252"/>
    </row>
    <row r="9041" spans="1:10" s="243" customFormat="1" ht="23.25">
      <c r="A9041" s="325" t="s">
        <v>8583</v>
      </c>
      <c r="B9041" s="336" t="s">
        <v>8358</v>
      </c>
      <c r="C9041" s="336" t="s">
        <v>8351</v>
      </c>
      <c r="D9041" s="336">
        <v>151</v>
      </c>
      <c r="E9041" s="469">
        <v>21870</v>
      </c>
      <c r="F9041" s="376" t="s">
        <v>8479</v>
      </c>
      <c r="G9041" s="336" t="s">
        <v>8352</v>
      </c>
      <c r="H9041" s="626">
        <v>44432</v>
      </c>
      <c r="I9041" s="626">
        <v>44446</v>
      </c>
      <c r="J9041" s="252"/>
    </row>
    <row r="9042" spans="1:10" s="243" customFormat="1" ht="23.25">
      <c r="A9042" s="325" t="s">
        <v>8584</v>
      </c>
      <c r="B9042" s="336" t="s">
        <v>8350</v>
      </c>
      <c r="C9042" s="336" t="s">
        <v>8351</v>
      </c>
      <c r="D9042" s="336">
        <v>478</v>
      </c>
      <c r="E9042" s="469">
        <v>32000</v>
      </c>
      <c r="F9042" s="376" t="s">
        <v>8585</v>
      </c>
      <c r="G9042" s="336" t="s">
        <v>8352</v>
      </c>
      <c r="H9042" s="626">
        <v>44432</v>
      </c>
      <c r="I9042" s="626">
        <v>44497</v>
      </c>
      <c r="J9042" s="252"/>
    </row>
    <row r="9043" spans="1:10" s="243" customFormat="1">
      <c r="A9043" s="325" t="s">
        <v>8586</v>
      </c>
      <c r="B9043" s="336" t="s">
        <v>8350</v>
      </c>
      <c r="C9043" s="336" t="s">
        <v>8351</v>
      </c>
      <c r="D9043" s="336">
        <v>479</v>
      </c>
      <c r="E9043" s="469">
        <v>35200</v>
      </c>
      <c r="F9043" s="376" t="s">
        <v>8587</v>
      </c>
      <c r="G9043" s="336" t="s">
        <v>8352</v>
      </c>
      <c r="H9043" s="626">
        <v>44432</v>
      </c>
      <c r="I9043" s="626">
        <v>44497</v>
      </c>
      <c r="J9043" s="252"/>
    </row>
    <row r="9044" spans="1:10" s="243" customFormat="1" ht="34.9">
      <c r="A9044" s="325" t="s">
        <v>8588</v>
      </c>
      <c r="B9044" s="336" t="s">
        <v>8385</v>
      </c>
      <c r="C9044" s="336" t="s">
        <v>8351</v>
      </c>
      <c r="D9044" s="336">
        <v>156</v>
      </c>
      <c r="E9044" s="469">
        <v>29528.2</v>
      </c>
      <c r="F9044" s="376" t="s">
        <v>8589</v>
      </c>
      <c r="G9044" s="336" t="s">
        <v>8352</v>
      </c>
      <c r="H9044" s="626">
        <v>44433</v>
      </c>
      <c r="I9044" s="626">
        <v>44440</v>
      </c>
      <c r="J9044" s="252"/>
    </row>
    <row r="9045" spans="1:10" s="243" customFormat="1" ht="23.25">
      <c r="A9045" s="325" t="s">
        <v>8590</v>
      </c>
      <c r="B9045" s="336" t="s">
        <v>8358</v>
      </c>
      <c r="C9045" s="336" t="s">
        <v>8351</v>
      </c>
      <c r="D9045" s="336">
        <v>159</v>
      </c>
      <c r="E9045" s="469">
        <v>34200</v>
      </c>
      <c r="F9045" s="376" t="s">
        <v>8591</v>
      </c>
      <c r="G9045" s="336" t="s">
        <v>8352</v>
      </c>
      <c r="H9045" s="626">
        <v>44435</v>
      </c>
      <c r="I9045" s="626">
        <v>44439</v>
      </c>
      <c r="J9045" s="252"/>
    </row>
    <row r="9046" spans="1:10" s="243" customFormat="1" ht="46.5">
      <c r="A9046" s="325" t="s">
        <v>8592</v>
      </c>
      <c r="B9046" s="336" t="s">
        <v>8593</v>
      </c>
      <c r="C9046" s="336" t="s">
        <v>8351</v>
      </c>
      <c r="D9046" s="336">
        <v>491</v>
      </c>
      <c r="E9046" s="469">
        <v>8399722.3699999992</v>
      </c>
      <c r="F9046" s="376" t="s">
        <v>8594</v>
      </c>
      <c r="G9046" s="336" t="s">
        <v>8352</v>
      </c>
      <c r="H9046" s="626">
        <v>44435</v>
      </c>
      <c r="I9046" s="626">
        <v>44485</v>
      </c>
      <c r="J9046" s="252"/>
    </row>
    <row r="9047" spans="1:10" s="243" customFormat="1" ht="69.75">
      <c r="A9047" s="325" t="s">
        <v>8595</v>
      </c>
      <c r="B9047" s="336" t="s">
        <v>8402</v>
      </c>
      <c r="C9047" s="336" t="s">
        <v>8351</v>
      </c>
      <c r="D9047" s="336" t="s">
        <v>8596</v>
      </c>
      <c r="E9047" s="469">
        <v>34200</v>
      </c>
      <c r="F9047" s="376" t="s">
        <v>8591</v>
      </c>
      <c r="G9047" s="336" t="s">
        <v>8352</v>
      </c>
      <c r="H9047" s="626">
        <v>44435</v>
      </c>
      <c r="I9047" s="626">
        <v>44441</v>
      </c>
      <c r="J9047" s="252"/>
    </row>
    <row r="9048" spans="1:10" s="243" customFormat="1" ht="23.25">
      <c r="A9048" s="325" t="s">
        <v>8597</v>
      </c>
      <c r="B9048" s="336" t="s">
        <v>8350</v>
      </c>
      <c r="C9048" s="336" t="s">
        <v>8351</v>
      </c>
      <c r="D9048" s="336">
        <v>493</v>
      </c>
      <c r="E9048" s="469">
        <v>19238.45</v>
      </c>
      <c r="F9048" s="376" t="s">
        <v>8598</v>
      </c>
      <c r="G9048" s="336" t="s">
        <v>8352</v>
      </c>
      <c r="H9048" s="626">
        <v>44439</v>
      </c>
      <c r="I9048" s="626">
        <v>44459</v>
      </c>
      <c r="J9048" s="252"/>
    </row>
    <row r="9049" spans="1:10" s="243" customFormat="1" ht="34.9">
      <c r="A9049" s="325" t="s">
        <v>8599</v>
      </c>
      <c r="B9049" s="336" t="s">
        <v>8350</v>
      </c>
      <c r="C9049" s="336" t="s">
        <v>8351</v>
      </c>
      <c r="D9049" s="336">
        <v>497</v>
      </c>
      <c r="E9049" s="469">
        <v>25600</v>
      </c>
      <c r="F9049" s="376" t="s">
        <v>8427</v>
      </c>
      <c r="G9049" s="336" t="s">
        <v>8352</v>
      </c>
      <c r="H9049" s="626">
        <v>44439</v>
      </c>
      <c r="I9049" s="626">
        <v>44499</v>
      </c>
      <c r="J9049" s="252"/>
    </row>
    <row r="9050" spans="1:10" s="243" customFormat="1" ht="23.25">
      <c r="A9050" s="325" t="s">
        <v>8600</v>
      </c>
      <c r="B9050" s="336" t="s">
        <v>8350</v>
      </c>
      <c r="C9050" s="336" t="s">
        <v>8351</v>
      </c>
      <c r="D9050" s="336">
        <v>500</v>
      </c>
      <c r="E9050" s="469">
        <v>20618.330000000002</v>
      </c>
      <c r="F9050" s="376" t="s">
        <v>1793</v>
      </c>
      <c r="G9050" s="336" t="s">
        <v>8352</v>
      </c>
      <c r="H9050" s="626">
        <v>44441</v>
      </c>
      <c r="I9050" s="626">
        <v>44501</v>
      </c>
      <c r="J9050" s="252"/>
    </row>
    <row r="9051" spans="1:10" s="243" customFormat="1" ht="23.25">
      <c r="A9051" s="325" t="s">
        <v>8601</v>
      </c>
      <c r="B9051" s="336" t="s">
        <v>8358</v>
      </c>
      <c r="C9051" s="336" t="s">
        <v>8351</v>
      </c>
      <c r="D9051" s="336">
        <v>163</v>
      </c>
      <c r="E9051" s="469">
        <v>23855.599999999999</v>
      </c>
      <c r="F9051" s="376" t="s">
        <v>8602</v>
      </c>
      <c r="G9051" s="336" t="s">
        <v>8352</v>
      </c>
      <c r="H9051" s="626">
        <v>44442</v>
      </c>
      <c r="I9051" s="626">
        <v>44449</v>
      </c>
      <c r="J9051" s="252"/>
    </row>
    <row r="9052" spans="1:10" s="243" customFormat="1" ht="58.15">
      <c r="A9052" s="325" t="s">
        <v>8603</v>
      </c>
      <c r="B9052" s="336" t="s">
        <v>8402</v>
      </c>
      <c r="C9052" s="336" t="s">
        <v>8351</v>
      </c>
      <c r="D9052" s="336" t="s">
        <v>8604</v>
      </c>
      <c r="E9052" s="469">
        <v>113365.06</v>
      </c>
      <c r="F9052" s="376" t="s">
        <v>8452</v>
      </c>
      <c r="G9052" s="336" t="s">
        <v>8352</v>
      </c>
      <c r="H9052" s="626">
        <v>44442</v>
      </c>
      <c r="I9052" s="626">
        <v>44500</v>
      </c>
      <c r="J9052" s="252"/>
    </row>
    <row r="9053" spans="1:10" s="243" customFormat="1" ht="23.25">
      <c r="A9053" s="325" t="s">
        <v>8605</v>
      </c>
      <c r="B9053" s="336" t="s">
        <v>8358</v>
      </c>
      <c r="C9053" s="336" t="s">
        <v>8351</v>
      </c>
      <c r="D9053" s="336">
        <v>171</v>
      </c>
      <c r="E9053" s="469">
        <v>18700</v>
      </c>
      <c r="F9053" s="376" t="s">
        <v>8606</v>
      </c>
      <c r="G9053" s="336" t="s">
        <v>8352</v>
      </c>
      <c r="H9053" s="626">
        <v>44445</v>
      </c>
      <c r="I9053" s="626">
        <v>44459</v>
      </c>
      <c r="J9053" s="252"/>
    </row>
    <row r="9054" spans="1:10" s="243" customFormat="1" ht="46.5">
      <c r="A9054" s="325" t="s">
        <v>8607</v>
      </c>
      <c r="B9054" s="336" t="s">
        <v>8350</v>
      </c>
      <c r="C9054" s="336" t="s">
        <v>8351</v>
      </c>
      <c r="D9054" s="336">
        <v>508</v>
      </c>
      <c r="E9054" s="469">
        <v>18220</v>
      </c>
      <c r="F9054" s="376" t="s">
        <v>8608</v>
      </c>
      <c r="G9054" s="336" t="s">
        <v>8352</v>
      </c>
      <c r="H9054" s="626">
        <v>44445</v>
      </c>
      <c r="I9054" s="626">
        <v>44505</v>
      </c>
      <c r="J9054" s="252"/>
    </row>
    <row r="9055" spans="1:10" s="243" customFormat="1" ht="23.25">
      <c r="A9055" s="325" t="s">
        <v>8609</v>
      </c>
      <c r="B9055" s="336" t="s">
        <v>8350</v>
      </c>
      <c r="C9055" s="336" t="s">
        <v>8351</v>
      </c>
      <c r="D9055" s="336">
        <v>510</v>
      </c>
      <c r="E9055" s="469">
        <v>34660.410000000003</v>
      </c>
      <c r="F9055" s="376" t="s">
        <v>5831</v>
      </c>
      <c r="G9055" s="336" t="s">
        <v>8352</v>
      </c>
      <c r="H9055" s="626">
        <v>44445</v>
      </c>
      <c r="I9055" s="626">
        <v>44505</v>
      </c>
      <c r="J9055" s="252"/>
    </row>
    <row r="9056" spans="1:10" s="243" customFormat="1" ht="58.15">
      <c r="A9056" s="325" t="s">
        <v>8610</v>
      </c>
      <c r="B9056" s="336" t="s">
        <v>8402</v>
      </c>
      <c r="C9056" s="336" t="s">
        <v>8351</v>
      </c>
      <c r="D9056" s="336" t="s">
        <v>8611</v>
      </c>
      <c r="E9056" s="469">
        <v>119994.26</v>
      </c>
      <c r="F9056" s="376" t="s">
        <v>8612</v>
      </c>
      <c r="G9056" s="336" t="s">
        <v>8352</v>
      </c>
      <c r="H9056" s="626">
        <v>44445</v>
      </c>
      <c r="I9056" s="626">
        <v>44456</v>
      </c>
      <c r="J9056" s="252"/>
    </row>
    <row r="9057" spans="1:10" s="243" customFormat="1" ht="23.25">
      <c r="A9057" s="325" t="s">
        <v>8613</v>
      </c>
      <c r="B9057" s="336" t="s">
        <v>8358</v>
      </c>
      <c r="C9057" s="336" t="s">
        <v>8351</v>
      </c>
      <c r="D9057" s="336">
        <v>186</v>
      </c>
      <c r="E9057" s="469">
        <v>33260</v>
      </c>
      <c r="F9057" s="376" t="s">
        <v>8614</v>
      </c>
      <c r="G9057" s="336" t="s">
        <v>8352</v>
      </c>
      <c r="H9057" s="626">
        <v>44446</v>
      </c>
      <c r="I9057" s="626">
        <v>44463</v>
      </c>
      <c r="J9057" s="252"/>
    </row>
    <row r="9058" spans="1:10" s="243" customFormat="1" ht="58.15">
      <c r="A9058" s="325" t="s">
        <v>8615</v>
      </c>
      <c r="B9058" s="336" t="s">
        <v>8500</v>
      </c>
      <c r="C9058" s="336" t="s">
        <v>8351</v>
      </c>
      <c r="D9058" s="336" t="s">
        <v>8616</v>
      </c>
      <c r="E9058" s="469">
        <v>111864</v>
      </c>
      <c r="F9058" s="376" t="s">
        <v>8617</v>
      </c>
      <c r="G9058" s="336" t="s">
        <v>8352</v>
      </c>
      <c r="H9058" s="626">
        <v>44446</v>
      </c>
      <c r="I9058" s="626">
        <v>44486</v>
      </c>
      <c r="J9058" s="252"/>
    </row>
    <row r="9059" spans="1:10" s="243" customFormat="1" ht="23.25">
      <c r="A9059" s="325" t="s">
        <v>8618</v>
      </c>
      <c r="B9059" s="336" t="s">
        <v>8358</v>
      </c>
      <c r="C9059" s="336" t="s">
        <v>8351</v>
      </c>
      <c r="D9059" s="336">
        <v>189</v>
      </c>
      <c r="E9059" s="469">
        <v>26056</v>
      </c>
      <c r="F9059" s="376" t="s">
        <v>8619</v>
      </c>
      <c r="G9059" s="336" t="s">
        <v>8352</v>
      </c>
      <c r="H9059" s="626">
        <v>44447</v>
      </c>
      <c r="I9059" s="626">
        <v>44452</v>
      </c>
      <c r="J9059" s="252"/>
    </row>
    <row r="9060" spans="1:10" s="243" customFormat="1" ht="23.25">
      <c r="A9060" s="325" t="s">
        <v>8499</v>
      </c>
      <c r="B9060" s="336" t="s">
        <v>8500</v>
      </c>
      <c r="C9060" s="336" t="s">
        <v>8351</v>
      </c>
      <c r="D9060" s="336" t="s">
        <v>8620</v>
      </c>
      <c r="E9060" s="469">
        <v>168000</v>
      </c>
      <c r="F9060" s="376" t="s">
        <v>8621</v>
      </c>
      <c r="G9060" s="336" t="s">
        <v>8503</v>
      </c>
      <c r="H9060" s="626">
        <v>44449</v>
      </c>
      <c r="I9060" s="626">
        <v>44817</v>
      </c>
      <c r="J9060" s="252"/>
    </row>
    <row r="9061" spans="1:10" s="243" customFormat="1" ht="69.75">
      <c r="A9061" s="325" t="s">
        <v>8622</v>
      </c>
      <c r="B9061" s="336" t="s">
        <v>8623</v>
      </c>
      <c r="C9061" s="336" t="s">
        <v>8351</v>
      </c>
      <c r="D9061" s="336" t="s">
        <v>8624</v>
      </c>
      <c r="E9061" s="469">
        <v>648215.5</v>
      </c>
      <c r="F9061" s="376" t="s">
        <v>8625</v>
      </c>
      <c r="G9061" s="336" t="s">
        <v>8352</v>
      </c>
      <c r="H9061" s="626">
        <v>44449</v>
      </c>
      <c r="I9061" s="626">
        <v>44561</v>
      </c>
      <c r="J9061" s="252"/>
    </row>
    <row r="9062" spans="1:10" s="243" customFormat="1" ht="58.15">
      <c r="A9062" s="325" t="s">
        <v>8626</v>
      </c>
      <c r="B9062" s="336" t="s">
        <v>8444</v>
      </c>
      <c r="C9062" s="336" t="s">
        <v>8351</v>
      </c>
      <c r="D9062" s="336" t="s">
        <v>8627</v>
      </c>
      <c r="E9062" s="469">
        <v>90250</v>
      </c>
      <c r="F9062" s="376" t="s">
        <v>8628</v>
      </c>
      <c r="G9062" s="336" t="s">
        <v>8352</v>
      </c>
      <c r="H9062" s="626">
        <v>44452</v>
      </c>
      <c r="I9062" s="626">
        <v>44460</v>
      </c>
      <c r="J9062" s="252"/>
    </row>
    <row r="9063" spans="1:10" s="243" customFormat="1" ht="23.25">
      <c r="A9063" s="325" t="s">
        <v>8629</v>
      </c>
      <c r="B9063" s="336" t="s">
        <v>8358</v>
      </c>
      <c r="C9063" s="336" t="s">
        <v>8351</v>
      </c>
      <c r="D9063" s="336">
        <v>198</v>
      </c>
      <c r="E9063" s="469">
        <v>32851.199999999997</v>
      </c>
      <c r="F9063" s="376" t="s">
        <v>8630</v>
      </c>
      <c r="G9063" s="336" t="s">
        <v>8352</v>
      </c>
      <c r="H9063" s="626">
        <v>44455</v>
      </c>
      <c r="I9063" s="626">
        <v>44462</v>
      </c>
      <c r="J9063" s="252"/>
    </row>
    <row r="9064" spans="1:10" s="243" customFormat="1" ht="23.25">
      <c r="A9064" s="325" t="s">
        <v>8631</v>
      </c>
      <c r="B9064" s="336" t="s">
        <v>8358</v>
      </c>
      <c r="C9064" s="336" t="s">
        <v>8351</v>
      </c>
      <c r="D9064" s="336">
        <v>199</v>
      </c>
      <c r="E9064" s="469">
        <v>32786.300000000003</v>
      </c>
      <c r="F9064" s="376" t="s">
        <v>8632</v>
      </c>
      <c r="G9064" s="336" t="s">
        <v>8352</v>
      </c>
      <c r="H9064" s="626">
        <v>44455</v>
      </c>
      <c r="I9064" s="626">
        <v>44462</v>
      </c>
      <c r="J9064" s="252"/>
    </row>
    <row r="9065" spans="1:10" s="243" customFormat="1" ht="23.25">
      <c r="A9065" s="325" t="s">
        <v>8633</v>
      </c>
      <c r="B9065" s="336" t="s">
        <v>8358</v>
      </c>
      <c r="C9065" s="336" t="s">
        <v>8351</v>
      </c>
      <c r="D9065" s="336">
        <v>200</v>
      </c>
      <c r="E9065" s="469">
        <v>25140</v>
      </c>
      <c r="F9065" s="376" t="s">
        <v>8634</v>
      </c>
      <c r="G9065" s="336" t="s">
        <v>8352</v>
      </c>
      <c r="H9065" s="626">
        <v>44456</v>
      </c>
      <c r="I9065" s="626">
        <v>44460</v>
      </c>
      <c r="J9065" s="252"/>
    </row>
    <row r="9066" spans="1:10" s="243" customFormat="1" ht="23.25">
      <c r="A9066" s="325" t="s">
        <v>8635</v>
      </c>
      <c r="B9066" s="336" t="s">
        <v>8350</v>
      </c>
      <c r="C9066" s="336" t="s">
        <v>8351</v>
      </c>
      <c r="D9066" s="336">
        <v>532</v>
      </c>
      <c r="E9066" s="469">
        <v>31185.41</v>
      </c>
      <c r="F9066" s="376" t="s">
        <v>8475</v>
      </c>
      <c r="G9066" s="336" t="s">
        <v>8352</v>
      </c>
      <c r="H9066" s="626">
        <v>44456</v>
      </c>
      <c r="I9066" s="626">
        <v>44466</v>
      </c>
      <c r="J9066" s="252"/>
    </row>
    <row r="9067" spans="1:10" s="243" customFormat="1" ht="23.25">
      <c r="A9067" s="325" t="s">
        <v>8636</v>
      </c>
      <c r="B9067" s="336" t="s">
        <v>8350</v>
      </c>
      <c r="C9067" s="336" t="s">
        <v>8351</v>
      </c>
      <c r="D9067" s="336">
        <v>535</v>
      </c>
      <c r="E9067" s="469">
        <v>33333.82</v>
      </c>
      <c r="F9067" s="376" t="s">
        <v>8637</v>
      </c>
      <c r="G9067" s="336" t="s">
        <v>8352</v>
      </c>
      <c r="H9067" s="626">
        <v>44459</v>
      </c>
      <c r="I9067" s="626">
        <v>44519</v>
      </c>
      <c r="J9067" s="252"/>
    </row>
    <row r="9068" spans="1:10" s="243" customFormat="1" ht="69.75">
      <c r="A9068" s="325" t="s">
        <v>8638</v>
      </c>
      <c r="B9068" s="336" t="s">
        <v>8623</v>
      </c>
      <c r="C9068" s="336" t="s">
        <v>8351</v>
      </c>
      <c r="D9068" s="336" t="s">
        <v>8639</v>
      </c>
      <c r="E9068" s="469">
        <v>2764814.56</v>
      </c>
      <c r="F9068" s="376" t="s">
        <v>8640</v>
      </c>
      <c r="G9068" s="336" t="s">
        <v>8352</v>
      </c>
      <c r="H9068" s="626">
        <v>44460</v>
      </c>
      <c r="I9068" s="626">
        <v>44505</v>
      </c>
      <c r="J9068" s="252"/>
    </row>
    <row r="9069" spans="1:10" s="243" customFormat="1" ht="23.25">
      <c r="A9069" s="325" t="s">
        <v>8641</v>
      </c>
      <c r="B9069" s="336" t="s">
        <v>8350</v>
      </c>
      <c r="C9069" s="336" t="s">
        <v>8351</v>
      </c>
      <c r="D9069" s="336">
        <v>544</v>
      </c>
      <c r="E9069" s="469">
        <v>30975</v>
      </c>
      <c r="F9069" s="376" t="s">
        <v>8535</v>
      </c>
      <c r="G9069" s="336" t="s">
        <v>8352</v>
      </c>
      <c r="H9069" s="626">
        <v>44461</v>
      </c>
      <c r="I9069" s="626">
        <v>44491</v>
      </c>
      <c r="J9069" s="252"/>
    </row>
    <row r="9070" spans="1:10" s="243" customFormat="1" ht="23.25">
      <c r="A9070" s="325" t="s">
        <v>8642</v>
      </c>
      <c r="B9070" s="336" t="s">
        <v>8350</v>
      </c>
      <c r="C9070" s="336" t="s">
        <v>8351</v>
      </c>
      <c r="D9070" s="336">
        <v>549</v>
      </c>
      <c r="E9070" s="469">
        <v>25200</v>
      </c>
      <c r="F9070" s="376" t="s">
        <v>8643</v>
      </c>
      <c r="G9070" s="336" t="s">
        <v>8352</v>
      </c>
      <c r="H9070" s="626">
        <v>44462</v>
      </c>
      <c r="I9070" s="626">
        <v>44492</v>
      </c>
      <c r="J9070" s="252"/>
    </row>
    <row r="9071" spans="1:10" s="243" customFormat="1" ht="23.25">
      <c r="A9071" s="325" t="s">
        <v>8644</v>
      </c>
      <c r="B9071" s="336" t="s">
        <v>8402</v>
      </c>
      <c r="C9071" s="336" t="s">
        <v>8351</v>
      </c>
      <c r="D9071" s="336" t="s">
        <v>8645</v>
      </c>
      <c r="E9071" s="469">
        <v>253575</v>
      </c>
      <c r="F9071" s="376" t="s">
        <v>8646</v>
      </c>
      <c r="G9071" s="336" t="s">
        <v>8647</v>
      </c>
      <c r="H9071" s="626">
        <v>44462</v>
      </c>
      <c r="I9071" s="626">
        <v>44835</v>
      </c>
      <c r="J9071" s="252"/>
    </row>
    <row r="9072" spans="1:10" s="243" customFormat="1" ht="23.25">
      <c r="A9072" s="325" t="s">
        <v>8648</v>
      </c>
      <c r="B9072" s="336" t="s">
        <v>8358</v>
      </c>
      <c r="C9072" s="336" t="s">
        <v>8351</v>
      </c>
      <c r="D9072" s="336">
        <v>207</v>
      </c>
      <c r="E9072" s="469">
        <v>32119.5</v>
      </c>
      <c r="F9072" s="376" t="s">
        <v>8649</v>
      </c>
      <c r="G9072" s="336" t="s">
        <v>8352</v>
      </c>
      <c r="H9072" s="626">
        <v>44463</v>
      </c>
      <c r="I9072" s="626">
        <v>44498</v>
      </c>
      <c r="J9072" s="252"/>
    </row>
    <row r="9073" spans="1:10" s="243" customFormat="1" ht="34.9">
      <c r="A9073" s="325" t="s">
        <v>8650</v>
      </c>
      <c r="B9073" s="336" t="s">
        <v>8385</v>
      </c>
      <c r="C9073" s="336" t="s">
        <v>8351</v>
      </c>
      <c r="D9073" s="336">
        <v>211</v>
      </c>
      <c r="E9073" s="469">
        <v>137080.95000000001</v>
      </c>
      <c r="F9073" s="376" t="s">
        <v>5814</v>
      </c>
      <c r="G9073" s="336" t="s">
        <v>8352</v>
      </c>
      <c r="H9073" s="626">
        <v>44463</v>
      </c>
      <c r="I9073" s="626">
        <v>44473</v>
      </c>
      <c r="J9073" s="252"/>
    </row>
    <row r="9074" spans="1:10" s="243" customFormat="1" ht="34.9">
      <c r="A9074" s="325" t="s">
        <v>8651</v>
      </c>
      <c r="B9074" s="336" t="s">
        <v>8402</v>
      </c>
      <c r="C9074" s="336" t="s">
        <v>8351</v>
      </c>
      <c r="D9074" s="336" t="s">
        <v>8652</v>
      </c>
      <c r="E9074" s="469">
        <v>32119.5</v>
      </c>
      <c r="F9074" s="376" t="s">
        <v>8653</v>
      </c>
      <c r="G9074" s="336" t="s">
        <v>8352</v>
      </c>
      <c r="H9074" s="626">
        <v>44463</v>
      </c>
      <c r="I9074" s="626">
        <v>44474</v>
      </c>
      <c r="J9074" s="252"/>
    </row>
    <row r="9075" spans="1:10" s="243" customFormat="1">
      <c r="A9075" s="325" t="s">
        <v>8654</v>
      </c>
      <c r="B9075" s="336" t="s">
        <v>8350</v>
      </c>
      <c r="C9075" s="336" t="s">
        <v>8351</v>
      </c>
      <c r="D9075" s="336">
        <v>573</v>
      </c>
      <c r="E9075" s="469">
        <v>33200</v>
      </c>
      <c r="F9075" s="376" t="s">
        <v>8483</v>
      </c>
      <c r="G9075" s="336" t="s">
        <v>8352</v>
      </c>
      <c r="H9075" s="626">
        <v>44468</v>
      </c>
      <c r="I9075" s="626">
        <v>44528</v>
      </c>
      <c r="J9075" s="252"/>
    </row>
    <row r="9076" spans="1:10" s="243" customFormat="1" ht="34.9">
      <c r="A9076" s="325" t="s">
        <v>8655</v>
      </c>
      <c r="B9076" s="336" t="s">
        <v>8385</v>
      </c>
      <c r="C9076" s="336" t="s">
        <v>8351</v>
      </c>
      <c r="D9076" s="336">
        <v>217</v>
      </c>
      <c r="E9076" s="469">
        <v>19262.990000000002</v>
      </c>
      <c r="F9076" s="376" t="s">
        <v>8656</v>
      </c>
      <c r="G9076" s="336" t="s">
        <v>8352</v>
      </c>
      <c r="H9076" s="626">
        <v>44469</v>
      </c>
      <c r="I9076" s="626">
        <v>44481</v>
      </c>
      <c r="J9076" s="252"/>
    </row>
    <row r="9077" spans="1:10" s="243" customFormat="1" ht="34.9">
      <c r="A9077" s="325" t="s">
        <v>8657</v>
      </c>
      <c r="B9077" s="336" t="s">
        <v>8350</v>
      </c>
      <c r="C9077" s="336" t="s">
        <v>8351</v>
      </c>
      <c r="D9077" s="336">
        <v>583</v>
      </c>
      <c r="E9077" s="469">
        <v>28500</v>
      </c>
      <c r="F9077" s="376" t="s">
        <v>8658</v>
      </c>
      <c r="G9077" s="336" t="s">
        <v>8352</v>
      </c>
      <c r="H9077" s="626">
        <v>44469</v>
      </c>
      <c r="I9077" s="626">
        <v>44514</v>
      </c>
      <c r="J9077" s="252"/>
    </row>
    <row r="9078" spans="1:10" s="243" customFormat="1" ht="23.25">
      <c r="A9078" s="325" t="s">
        <v>8659</v>
      </c>
      <c r="B9078" s="336" t="s">
        <v>8350</v>
      </c>
      <c r="C9078" s="336" t="s">
        <v>8351</v>
      </c>
      <c r="D9078" s="336">
        <v>587</v>
      </c>
      <c r="E9078" s="469">
        <v>19500</v>
      </c>
      <c r="F9078" s="376" t="s">
        <v>8660</v>
      </c>
      <c r="G9078" s="336" t="s">
        <v>8352</v>
      </c>
      <c r="H9078" s="626">
        <v>44469</v>
      </c>
      <c r="I9078" s="626">
        <v>44514</v>
      </c>
      <c r="J9078" s="252"/>
    </row>
    <row r="9079" spans="1:10" s="243" customFormat="1" ht="23.25">
      <c r="A9079" s="325" t="s">
        <v>8661</v>
      </c>
      <c r="B9079" s="336" t="s">
        <v>8350</v>
      </c>
      <c r="C9079" s="336" t="s">
        <v>8351</v>
      </c>
      <c r="D9079" s="336">
        <v>588</v>
      </c>
      <c r="E9079" s="469">
        <v>18600</v>
      </c>
      <c r="F9079" s="376" t="s">
        <v>8662</v>
      </c>
      <c r="G9079" s="336" t="s">
        <v>8352</v>
      </c>
      <c r="H9079" s="626">
        <v>44469</v>
      </c>
      <c r="I9079" s="626">
        <v>44514</v>
      </c>
      <c r="J9079" s="252"/>
    </row>
    <row r="9080" spans="1:10" s="243" customFormat="1" ht="23.25">
      <c r="A9080" s="325" t="s">
        <v>8663</v>
      </c>
      <c r="B9080" s="336" t="s">
        <v>8350</v>
      </c>
      <c r="C9080" s="336" t="s">
        <v>8351</v>
      </c>
      <c r="D9080" s="336">
        <v>590</v>
      </c>
      <c r="E9080" s="469">
        <v>21000</v>
      </c>
      <c r="F9080" s="376" t="s">
        <v>8664</v>
      </c>
      <c r="G9080" s="336" t="s">
        <v>8352</v>
      </c>
      <c r="H9080" s="626">
        <v>44469</v>
      </c>
      <c r="I9080" s="626">
        <v>44514</v>
      </c>
      <c r="J9080" s="252"/>
    </row>
    <row r="9081" spans="1:10" s="243" customFormat="1" ht="23.25">
      <c r="A9081" s="325" t="s">
        <v>8665</v>
      </c>
      <c r="B9081" s="336" t="s">
        <v>8350</v>
      </c>
      <c r="C9081" s="336" t="s">
        <v>8351</v>
      </c>
      <c r="D9081" s="336">
        <v>593</v>
      </c>
      <c r="E9081" s="469">
        <v>21600</v>
      </c>
      <c r="F9081" s="376" t="s">
        <v>8666</v>
      </c>
      <c r="G9081" s="336" t="s">
        <v>8352</v>
      </c>
      <c r="H9081" s="626">
        <v>44469</v>
      </c>
      <c r="I9081" s="626">
        <v>44514</v>
      </c>
      <c r="J9081" s="252"/>
    </row>
    <row r="9082" spans="1:10" s="243" customFormat="1" ht="23.25">
      <c r="A9082" s="325" t="s">
        <v>8667</v>
      </c>
      <c r="B9082" s="336" t="s">
        <v>8350</v>
      </c>
      <c r="C9082" s="336" t="s">
        <v>8351</v>
      </c>
      <c r="D9082" s="336">
        <v>597</v>
      </c>
      <c r="E9082" s="469">
        <v>22692.32</v>
      </c>
      <c r="F9082" s="376" t="s">
        <v>2434</v>
      </c>
      <c r="G9082" s="336" t="s">
        <v>8352</v>
      </c>
      <c r="H9082" s="626">
        <v>44470</v>
      </c>
      <c r="I9082" s="626">
        <v>44472</v>
      </c>
      <c r="J9082" s="252"/>
    </row>
    <row r="9083" spans="1:10" s="243" customFormat="1" ht="23.25">
      <c r="A9083" s="325" t="s">
        <v>8668</v>
      </c>
      <c r="B9083" s="336" t="s">
        <v>8350</v>
      </c>
      <c r="C9083" s="336" t="s">
        <v>8351</v>
      </c>
      <c r="D9083" s="336">
        <v>614</v>
      </c>
      <c r="E9083" s="469">
        <v>19500</v>
      </c>
      <c r="F9083" s="376" t="s">
        <v>8669</v>
      </c>
      <c r="G9083" s="336" t="s">
        <v>8352</v>
      </c>
      <c r="H9083" s="626">
        <v>44473</v>
      </c>
      <c r="I9083" s="626">
        <v>44518</v>
      </c>
      <c r="J9083" s="252"/>
    </row>
    <row r="9084" spans="1:10" s="243" customFormat="1" ht="23.25">
      <c r="A9084" s="325" t="s">
        <v>8670</v>
      </c>
      <c r="B9084" s="336" t="s">
        <v>8350</v>
      </c>
      <c r="C9084" s="336" t="s">
        <v>8351</v>
      </c>
      <c r="D9084" s="336">
        <v>618</v>
      </c>
      <c r="E9084" s="469">
        <v>30000</v>
      </c>
      <c r="F9084" s="376" t="s">
        <v>8671</v>
      </c>
      <c r="G9084" s="336" t="s">
        <v>8352</v>
      </c>
      <c r="H9084" s="626">
        <v>44473</v>
      </c>
      <c r="I9084" s="626">
        <v>44518</v>
      </c>
      <c r="J9084" s="252"/>
    </row>
    <row r="9085" spans="1:10" s="243" customFormat="1" ht="23.25">
      <c r="A9085" s="325" t="s">
        <v>8672</v>
      </c>
      <c r="B9085" s="336" t="s">
        <v>8350</v>
      </c>
      <c r="C9085" s="336" t="s">
        <v>8351</v>
      </c>
      <c r="D9085" s="336">
        <v>620</v>
      </c>
      <c r="E9085" s="469">
        <v>25200</v>
      </c>
      <c r="F9085" s="376" t="s">
        <v>8673</v>
      </c>
      <c r="G9085" s="336" t="s">
        <v>8352</v>
      </c>
      <c r="H9085" s="626">
        <v>44473</v>
      </c>
      <c r="I9085" s="626">
        <v>44518</v>
      </c>
      <c r="J9085" s="252"/>
    </row>
    <row r="9086" spans="1:10" s="243" customFormat="1" ht="23.25">
      <c r="A9086" s="325" t="s">
        <v>8674</v>
      </c>
      <c r="B9086" s="336" t="s">
        <v>8350</v>
      </c>
      <c r="C9086" s="336" t="s">
        <v>8351</v>
      </c>
      <c r="D9086" s="336">
        <v>624</v>
      </c>
      <c r="E9086" s="469">
        <v>34900</v>
      </c>
      <c r="F9086" s="376" t="s">
        <v>8675</v>
      </c>
      <c r="G9086" s="336" t="s">
        <v>8352</v>
      </c>
      <c r="H9086" s="626">
        <v>44476</v>
      </c>
      <c r="I9086" s="626">
        <v>44486</v>
      </c>
      <c r="J9086" s="252"/>
    </row>
    <row r="9087" spans="1:10" s="243" customFormat="1" ht="23.25">
      <c r="A9087" s="325" t="s">
        <v>8676</v>
      </c>
      <c r="B9087" s="336" t="s">
        <v>8350</v>
      </c>
      <c r="C9087" s="336" t="s">
        <v>8351</v>
      </c>
      <c r="D9087" s="336">
        <v>628</v>
      </c>
      <c r="E9087" s="469">
        <v>24000</v>
      </c>
      <c r="F9087" s="376" t="s">
        <v>8677</v>
      </c>
      <c r="G9087" s="336" t="s">
        <v>8352</v>
      </c>
      <c r="H9087" s="626">
        <v>44476</v>
      </c>
      <c r="I9087" s="626">
        <v>44521</v>
      </c>
      <c r="J9087" s="252"/>
    </row>
    <row r="9088" spans="1:10" s="243" customFormat="1" ht="46.5">
      <c r="A9088" s="325" t="s">
        <v>8678</v>
      </c>
      <c r="B9088" s="336" t="s">
        <v>8402</v>
      </c>
      <c r="C9088" s="336" t="s">
        <v>8351</v>
      </c>
      <c r="D9088" s="336" t="s">
        <v>8679</v>
      </c>
      <c r="E9088" s="469">
        <v>52265.88</v>
      </c>
      <c r="F9088" s="376" t="s">
        <v>8680</v>
      </c>
      <c r="G9088" s="336" t="s">
        <v>8647</v>
      </c>
      <c r="H9088" s="626">
        <v>44481</v>
      </c>
      <c r="I9088" s="626">
        <v>44847</v>
      </c>
      <c r="J9088" s="252"/>
    </row>
    <row r="9089" spans="1:10" s="243" customFormat="1" ht="69.75">
      <c r="A9089" s="325" t="s">
        <v>8681</v>
      </c>
      <c r="B9089" s="336" t="s">
        <v>8402</v>
      </c>
      <c r="C9089" s="336" t="s">
        <v>8351</v>
      </c>
      <c r="D9089" s="336" t="s">
        <v>8682</v>
      </c>
      <c r="E9089" s="469">
        <v>127816.78</v>
      </c>
      <c r="F9089" s="376" t="s">
        <v>8452</v>
      </c>
      <c r="G9089" s="336" t="s">
        <v>8352</v>
      </c>
      <c r="H9089" s="626">
        <v>44481</v>
      </c>
      <c r="I9089" s="626">
        <v>44541</v>
      </c>
      <c r="J9089" s="252"/>
    </row>
    <row r="9090" spans="1:10" s="243" customFormat="1" ht="23.25">
      <c r="A9090" s="325" t="s">
        <v>8683</v>
      </c>
      <c r="B9090" s="336" t="s">
        <v>8423</v>
      </c>
      <c r="C9090" s="336" t="s">
        <v>8351</v>
      </c>
      <c r="D9090" s="336" t="s">
        <v>8684</v>
      </c>
      <c r="E9090" s="469">
        <v>43599.42</v>
      </c>
      <c r="F9090" s="376" t="s">
        <v>8685</v>
      </c>
      <c r="G9090" s="336" t="s">
        <v>8352</v>
      </c>
      <c r="H9090" s="626">
        <v>44481</v>
      </c>
      <c r="I9090" s="626">
        <v>44485</v>
      </c>
      <c r="J9090" s="252"/>
    </row>
    <row r="9091" spans="1:10" s="243" customFormat="1" ht="23.25">
      <c r="A9091" s="325" t="s">
        <v>8686</v>
      </c>
      <c r="B9091" s="336" t="s">
        <v>8350</v>
      </c>
      <c r="C9091" s="336" t="s">
        <v>8351</v>
      </c>
      <c r="D9091" s="336">
        <v>635</v>
      </c>
      <c r="E9091" s="469">
        <v>31680.6</v>
      </c>
      <c r="F9091" s="376" t="s">
        <v>8687</v>
      </c>
      <c r="G9091" s="336" t="s">
        <v>8352</v>
      </c>
      <c r="H9091" s="626">
        <v>44482</v>
      </c>
      <c r="I9091" s="626">
        <v>44512</v>
      </c>
      <c r="J9091" s="252"/>
    </row>
    <row r="9092" spans="1:10" s="243" customFormat="1" ht="23.25">
      <c r="A9092" s="325" t="s">
        <v>8688</v>
      </c>
      <c r="B9092" s="336" t="s">
        <v>8350</v>
      </c>
      <c r="C9092" s="336" t="s">
        <v>8351</v>
      </c>
      <c r="D9092" s="336">
        <v>640</v>
      </c>
      <c r="E9092" s="469">
        <v>19735.650000000001</v>
      </c>
      <c r="F9092" s="376" t="s">
        <v>8689</v>
      </c>
      <c r="G9092" s="336" t="s">
        <v>8352</v>
      </c>
      <c r="H9092" s="626">
        <v>44482</v>
      </c>
      <c r="I9092" s="626">
        <v>44512</v>
      </c>
      <c r="J9092" s="252"/>
    </row>
    <row r="9093" spans="1:10" s="243" customFormat="1" ht="34.9">
      <c r="A9093" s="325" t="s">
        <v>8690</v>
      </c>
      <c r="B9093" s="336" t="s">
        <v>8385</v>
      </c>
      <c r="C9093" s="336" t="s">
        <v>8351</v>
      </c>
      <c r="D9093" s="336">
        <v>231</v>
      </c>
      <c r="E9093" s="469">
        <v>39845.46</v>
      </c>
      <c r="F9093" s="376" t="s">
        <v>8656</v>
      </c>
      <c r="G9093" s="336" t="s">
        <v>8352</v>
      </c>
      <c r="H9093" s="626">
        <v>44484</v>
      </c>
      <c r="I9093" s="626">
        <v>44494</v>
      </c>
      <c r="J9093" s="252"/>
    </row>
    <row r="9094" spans="1:10" s="243" customFormat="1" ht="23.25">
      <c r="A9094" s="325" t="s">
        <v>8516</v>
      </c>
      <c r="B9094" s="336" t="s">
        <v>8350</v>
      </c>
      <c r="C9094" s="336" t="s">
        <v>8351</v>
      </c>
      <c r="D9094" s="336">
        <v>373</v>
      </c>
      <c r="E9094" s="469">
        <v>29755</v>
      </c>
      <c r="F9094" s="376" t="s">
        <v>1802</v>
      </c>
      <c r="G9094" s="336" t="s">
        <v>8352</v>
      </c>
      <c r="H9094" s="626">
        <v>44484</v>
      </c>
      <c r="I9094" s="626">
        <v>44499</v>
      </c>
      <c r="J9094" s="252"/>
    </row>
    <row r="9095" spans="1:10" s="243" customFormat="1" ht="58.15">
      <c r="A9095" s="325" t="s">
        <v>8691</v>
      </c>
      <c r="B9095" s="336" t="s">
        <v>8402</v>
      </c>
      <c r="C9095" s="336" t="s">
        <v>8351</v>
      </c>
      <c r="D9095" s="336" t="s">
        <v>8692</v>
      </c>
      <c r="E9095" s="469">
        <v>116568</v>
      </c>
      <c r="F9095" s="376" t="s">
        <v>8693</v>
      </c>
      <c r="G9095" s="336" t="s">
        <v>8352</v>
      </c>
      <c r="H9095" s="626">
        <v>44484</v>
      </c>
      <c r="I9095" s="626">
        <v>44499</v>
      </c>
      <c r="J9095" s="252"/>
    </row>
    <row r="9096" spans="1:10" s="243" customFormat="1" ht="23.25">
      <c r="A9096" s="325" t="s">
        <v>8694</v>
      </c>
      <c r="B9096" s="336" t="s">
        <v>8358</v>
      </c>
      <c r="C9096" s="336" t="s">
        <v>8351</v>
      </c>
      <c r="D9096" s="336">
        <v>234</v>
      </c>
      <c r="E9096" s="469">
        <v>18046.400000000001</v>
      </c>
      <c r="F9096" s="376" t="s">
        <v>8695</v>
      </c>
      <c r="G9096" s="336" t="s">
        <v>8352</v>
      </c>
      <c r="H9096" s="626">
        <v>44487</v>
      </c>
      <c r="I9096" s="626">
        <v>44491</v>
      </c>
      <c r="J9096" s="252"/>
    </row>
    <row r="9097" spans="1:10" s="243" customFormat="1" ht="34.9">
      <c r="A9097" s="325" t="s">
        <v>8696</v>
      </c>
      <c r="B9097" s="336" t="s">
        <v>8385</v>
      </c>
      <c r="C9097" s="336" t="s">
        <v>8351</v>
      </c>
      <c r="D9097" s="336">
        <v>237</v>
      </c>
      <c r="E9097" s="469">
        <v>19025.939999999999</v>
      </c>
      <c r="F9097" s="376" t="s">
        <v>8697</v>
      </c>
      <c r="G9097" s="336" t="s">
        <v>8352</v>
      </c>
      <c r="H9097" s="626">
        <v>44488</v>
      </c>
      <c r="I9097" s="626">
        <v>44496</v>
      </c>
      <c r="J9097" s="252"/>
    </row>
    <row r="9098" spans="1:10" s="243" customFormat="1" ht="23.25">
      <c r="A9098" s="325" t="s">
        <v>8698</v>
      </c>
      <c r="B9098" s="336" t="s">
        <v>8402</v>
      </c>
      <c r="C9098" s="336" t="s">
        <v>8351</v>
      </c>
      <c r="D9098" s="336" t="s">
        <v>8699</v>
      </c>
      <c r="E9098" s="469">
        <v>48825.1</v>
      </c>
      <c r="F9098" s="376" t="s">
        <v>8700</v>
      </c>
      <c r="G9098" s="336" t="s">
        <v>8352</v>
      </c>
      <c r="H9098" s="626">
        <v>44488</v>
      </c>
      <c r="I9098" s="626">
        <v>44498</v>
      </c>
      <c r="J9098" s="252"/>
    </row>
    <row r="9099" spans="1:10" s="243" customFormat="1" ht="81.400000000000006">
      <c r="A9099" s="325" t="s">
        <v>8701</v>
      </c>
      <c r="B9099" s="336" t="s">
        <v>8702</v>
      </c>
      <c r="C9099" s="336" t="s">
        <v>8351</v>
      </c>
      <c r="D9099" s="336" t="s">
        <v>8703</v>
      </c>
      <c r="E9099" s="469">
        <v>40000</v>
      </c>
      <c r="F9099" s="376" t="s">
        <v>8704</v>
      </c>
      <c r="G9099" s="336" t="s">
        <v>8352</v>
      </c>
      <c r="H9099" s="626">
        <v>44488</v>
      </c>
      <c r="I9099" s="626">
        <v>44495</v>
      </c>
      <c r="J9099" s="252"/>
    </row>
    <row r="9100" spans="1:10" s="243" customFormat="1" ht="23.25">
      <c r="A9100" s="325" t="s">
        <v>8705</v>
      </c>
      <c r="B9100" s="336" t="s">
        <v>8350</v>
      </c>
      <c r="C9100" s="336" t="s">
        <v>8351</v>
      </c>
      <c r="D9100" s="336">
        <v>655</v>
      </c>
      <c r="E9100" s="469">
        <v>18900</v>
      </c>
      <c r="F9100" s="376" t="s">
        <v>8675</v>
      </c>
      <c r="G9100" s="336" t="s">
        <v>8352</v>
      </c>
      <c r="H9100" s="626">
        <v>44490</v>
      </c>
      <c r="I9100" s="626">
        <v>44520</v>
      </c>
      <c r="J9100" s="252"/>
    </row>
    <row r="9101" spans="1:10" s="243" customFormat="1" ht="23.25">
      <c r="A9101" s="325" t="s">
        <v>8706</v>
      </c>
      <c r="B9101" s="336" t="s">
        <v>8350</v>
      </c>
      <c r="C9101" s="336" t="s">
        <v>8351</v>
      </c>
      <c r="D9101" s="336">
        <v>656</v>
      </c>
      <c r="E9101" s="469">
        <v>33984</v>
      </c>
      <c r="F9101" s="376" t="s">
        <v>8707</v>
      </c>
      <c r="G9101" s="336" t="s">
        <v>8352</v>
      </c>
      <c r="H9101" s="626">
        <v>44490</v>
      </c>
      <c r="I9101" s="626">
        <v>44550</v>
      </c>
      <c r="J9101" s="252"/>
    </row>
    <row r="9102" spans="1:10" s="243" customFormat="1" ht="23.25">
      <c r="A9102" s="325" t="s">
        <v>8706</v>
      </c>
      <c r="B9102" s="336" t="s">
        <v>8350</v>
      </c>
      <c r="C9102" s="336" t="s">
        <v>8351</v>
      </c>
      <c r="D9102" s="336">
        <v>657</v>
      </c>
      <c r="E9102" s="469">
        <v>29520</v>
      </c>
      <c r="F9102" s="376" t="s">
        <v>8708</v>
      </c>
      <c r="G9102" s="336" t="s">
        <v>8352</v>
      </c>
      <c r="H9102" s="626">
        <v>44490</v>
      </c>
      <c r="I9102" s="626">
        <v>44550</v>
      </c>
      <c r="J9102" s="252"/>
    </row>
    <row r="9103" spans="1:10" s="243" customFormat="1" ht="23.25">
      <c r="A9103" s="325" t="s">
        <v>8706</v>
      </c>
      <c r="B9103" s="336" t="s">
        <v>8350</v>
      </c>
      <c r="C9103" s="336" t="s">
        <v>8351</v>
      </c>
      <c r="D9103" s="336">
        <v>658</v>
      </c>
      <c r="E9103" s="469">
        <v>22000</v>
      </c>
      <c r="F9103" s="376" t="s">
        <v>8709</v>
      </c>
      <c r="G9103" s="336" t="s">
        <v>8352</v>
      </c>
      <c r="H9103" s="626">
        <v>44490</v>
      </c>
      <c r="I9103" s="626">
        <v>44550</v>
      </c>
      <c r="J9103" s="252"/>
    </row>
    <row r="9104" spans="1:10" s="372" customFormat="1" ht="34.9">
      <c r="A9104" s="325" t="s">
        <v>8710</v>
      </c>
      <c r="B9104" s="336" t="s">
        <v>8711</v>
      </c>
      <c r="C9104" s="336" t="s">
        <v>8351</v>
      </c>
      <c r="D9104" s="336">
        <v>659</v>
      </c>
      <c r="E9104" s="469">
        <v>515084.32</v>
      </c>
      <c r="F9104" s="376" t="s">
        <v>8712</v>
      </c>
      <c r="G9104" s="336" t="s">
        <v>8352</v>
      </c>
      <c r="H9104" s="626">
        <v>44491</v>
      </c>
      <c r="I9104" s="626">
        <v>44521</v>
      </c>
      <c r="J9104" s="644"/>
    </row>
    <row r="9105" spans="1:10" s="372" customFormat="1" ht="23.25">
      <c r="A9105" s="325" t="s">
        <v>8713</v>
      </c>
      <c r="B9105" s="336" t="s">
        <v>8350</v>
      </c>
      <c r="C9105" s="336" t="s">
        <v>8351</v>
      </c>
      <c r="D9105" s="336">
        <v>662</v>
      </c>
      <c r="E9105" s="469">
        <v>35100</v>
      </c>
      <c r="F9105" s="376" t="s">
        <v>8714</v>
      </c>
      <c r="G9105" s="336" t="s">
        <v>8352</v>
      </c>
      <c r="H9105" s="626">
        <v>44494</v>
      </c>
      <c r="I9105" s="626">
        <v>44524</v>
      </c>
      <c r="J9105" s="644"/>
    </row>
    <row r="9106" spans="1:10" s="372" customFormat="1" ht="34.9">
      <c r="A9106" s="325" t="s">
        <v>8715</v>
      </c>
      <c r="B9106" s="336" t="s">
        <v>8385</v>
      </c>
      <c r="C9106" s="336" t="s">
        <v>8351</v>
      </c>
      <c r="D9106" s="336">
        <v>255</v>
      </c>
      <c r="E9106" s="469">
        <v>21124.36</v>
      </c>
      <c r="F9106" s="376" t="s">
        <v>8716</v>
      </c>
      <c r="G9106" s="336" t="s">
        <v>8352</v>
      </c>
      <c r="H9106" s="626">
        <v>44495</v>
      </c>
      <c r="I9106" s="626">
        <v>44508</v>
      </c>
      <c r="J9106" s="644"/>
    </row>
    <row r="9107" spans="1:10" s="372" customFormat="1" ht="34.9">
      <c r="A9107" s="325" t="s">
        <v>8717</v>
      </c>
      <c r="B9107" s="336" t="s">
        <v>8385</v>
      </c>
      <c r="C9107" s="336" t="s">
        <v>8351</v>
      </c>
      <c r="D9107" s="336">
        <v>261</v>
      </c>
      <c r="E9107" s="469">
        <v>24177.26</v>
      </c>
      <c r="F9107" s="376" t="s">
        <v>8718</v>
      </c>
      <c r="G9107" s="336" t="s">
        <v>8352</v>
      </c>
      <c r="H9107" s="626">
        <v>44496</v>
      </c>
      <c r="I9107" s="626">
        <v>44503</v>
      </c>
      <c r="J9107" s="644"/>
    </row>
    <row r="9108" spans="1:10" s="372" customFormat="1" ht="23.25">
      <c r="A9108" s="325" t="s">
        <v>8719</v>
      </c>
      <c r="B9108" s="336" t="s">
        <v>8350</v>
      </c>
      <c r="C9108" s="336" t="s">
        <v>8351</v>
      </c>
      <c r="D9108" s="336">
        <v>621</v>
      </c>
      <c r="E9108" s="469">
        <v>25500</v>
      </c>
      <c r="F9108" s="376" t="s">
        <v>8720</v>
      </c>
      <c r="G9108" s="336" t="s">
        <v>8352</v>
      </c>
      <c r="H9108" s="626">
        <v>44496</v>
      </c>
      <c r="I9108" s="626">
        <v>44541</v>
      </c>
      <c r="J9108" s="644"/>
    </row>
    <row r="9109" spans="1:10" s="372" customFormat="1" ht="46.5">
      <c r="A9109" s="325" t="s">
        <v>8721</v>
      </c>
      <c r="B9109" s="336" t="s">
        <v>8350</v>
      </c>
      <c r="C9109" s="336" t="s">
        <v>8351</v>
      </c>
      <c r="D9109" s="336">
        <v>669</v>
      </c>
      <c r="E9109" s="469">
        <v>21725.38</v>
      </c>
      <c r="F9109" s="376" t="s">
        <v>2434</v>
      </c>
      <c r="G9109" s="336" t="s">
        <v>8352</v>
      </c>
      <c r="H9109" s="626">
        <v>44497</v>
      </c>
      <c r="I9109" s="626">
        <v>44499</v>
      </c>
      <c r="J9109" s="644"/>
    </row>
    <row r="9110" spans="1:10" s="372" customFormat="1" ht="93">
      <c r="A9110" s="325" t="s">
        <v>8722</v>
      </c>
      <c r="B9110" s="336" t="s">
        <v>8402</v>
      </c>
      <c r="C9110" s="336" t="s">
        <v>8351</v>
      </c>
      <c r="D9110" s="336" t="s">
        <v>8723</v>
      </c>
      <c r="E9110" s="469">
        <v>50239.38</v>
      </c>
      <c r="F9110" s="376" t="s">
        <v>8724</v>
      </c>
      <c r="G9110" s="336" t="s">
        <v>8352</v>
      </c>
      <c r="H9110" s="626">
        <v>44497</v>
      </c>
      <c r="I9110" s="626">
        <v>44507</v>
      </c>
      <c r="J9110" s="644"/>
    </row>
    <row r="9111" spans="1:10" s="372" customFormat="1" ht="34.9">
      <c r="A9111" s="325" t="s">
        <v>8725</v>
      </c>
      <c r="B9111" s="336" t="s">
        <v>8623</v>
      </c>
      <c r="C9111" s="336" t="s">
        <v>8351</v>
      </c>
      <c r="D9111" s="336" t="s">
        <v>8726</v>
      </c>
      <c r="E9111" s="469">
        <v>3960192</v>
      </c>
      <c r="F9111" s="376" t="s">
        <v>8727</v>
      </c>
      <c r="G9111" s="336" t="s">
        <v>8647</v>
      </c>
      <c r="H9111" s="626">
        <v>44498</v>
      </c>
      <c r="I9111" s="626">
        <v>44896</v>
      </c>
      <c r="J9111" s="644"/>
    </row>
    <row r="9112" spans="1:10" s="372" customFormat="1" ht="23.25">
      <c r="A9112" s="325" t="s">
        <v>8728</v>
      </c>
      <c r="B9112" s="336" t="s">
        <v>8350</v>
      </c>
      <c r="C9112" s="336" t="s">
        <v>8351</v>
      </c>
      <c r="D9112" s="336">
        <v>684</v>
      </c>
      <c r="E9112" s="469">
        <v>25600</v>
      </c>
      <c r="F9112" s="376" t="s">
        <v>8427</v>
      </c>
      <c r="G9112" s="336" t="s">
        <v>8352</v>
      </c>
      <c r="H9112" s="626">
        <v>44501</v>
      </c>
      <c r="I9112" s="626">
        <v>44561</v>
      </c>
      <c r="J9112" s="644"/>
    </row>
    <row r="9113" spans="1:10" s="372" customFormat="1" ht="23.25">
      <c r="A9113" s="325" t="s">
        <v>8729</v>
      </c>
      <c r="B9113" s="336" t="s">
        <v>8350</v>
      </c>
      <c r="C9113" s="336" t="s">
        <v>8351</v>
      </c>
      <c r="D9113" s="336">
        <v>687</v>
      </c>
      <c r="E9113" s="469">
        <v>19100</v>
      </c>
      <c r="F9113" s="376" t="s">
        <v>8689</v>
      </c>
      <c r="G9113" s="336" t="s">
        <v>8352</v>
      </c>
      <c r="H9113" s="626">
        <v>44503</v>
      </c>
      <c r="I9113" s="626">
        <v>44563</v>
      </c>
      <c r="J9113" s="644"/>
    </row>
    <row r="9114" spans="1:10" s="372" customFormat="1" ht="23.25">
      <c r="A9114" s="325" t="s">
        <v>8730</v>
      </c>
      <c r="B9114" s="336" t="s">
        <v>8402</v>
      </c>
      <c r="C9114" s="336" t="s">
        <v>8351</v>
      </c>
      <c r="D9114" s="336" t="s">
        <v>8731</v>
      </c>
      <c r="E9114" s="469">
        <v>57938</v>
      </c>
      <c r="F9114" s="376" t="s">
        <v>8732</v>
      </c>
      <c r="G9114" s="336" t="s">
        <v>8352</v>
      </c>
      <c r="H9114" s="626">
        <v>44503</v>
      </c>
      <c r="I9114" s="626">
        <v>44520</v>
      </c>
      <c r="J9114" s="644"/>
    </row>
    <row r="9115" spans="1:10" s="372" customFormat="1" ht="58.15">
      <c r="A9115" s="325" t="s">
        <v>8733</v>
      </c>
      <c r="B9115" s="336" t="s">
        <v>8402</v>
      </c>
      <c r="C9115" s="336" t="s">
        <v>8351</v>
      </c>
      <c r="D9115" s="336" t="s">
        <v>8734</v>
      </c>
      <c r="E9115" s="469">
        <v>313000</v>
      </c>
      <c r="F9115" s="376" t="s">
        <v>8735</v>
      </c>
      <c r="G9115" s="336" t="s">
        <v>8352</v>
      </c>
      <c r="H9115" s="626">
        <v>44503</v>
      </c>
      <c r="I9115" s="626">
        <v>44879</v>
      </c>
      <c r="J9115" s="644"/>
    </row>
    <row r="9116" spans="1:10" s="372" customFormat="1" ht="23.25">
      <c r="A9116" s="325" t="s">
        <v>8736</v>
      </c>
      <c r="B9116" s="336" t="s">
        <v>8350</v>
      </c>
      <c r="C9116" s="336" t="s">
        <v>8351</v>
      </c>
      <c r="D9116" s="336">
        <v>690</v>
      </c>
      <c r="E9116" s="469">
        <v>18539</v>
      </c>
      <c r="F9116" s="376" t="s">
        <v>8407</v>
      </c>
      <c r="G9116" s="336" t="s">
        <v>8352</v>
      </c>
      <c r="H9116" s="626">
        <v>44504</v>
      </c>
      <c r="I9116" s="626">
        <v>44514</v>
      </c>
      <c r="J9116" s="644"/>
    </row>
    <row r="9117" spans="1:10" s="372" customFormat="1" ht="81.400000000000006">
      <c r="A9117" s="325" t="s">
        <v>8737</v>
      </c>
      <c r="B9117" s="336" t="s">
        <v>8623</v>
      </c>
      <c r="C9117" s="336" t="s">
        <v>8351</v>
      </c>
      <c r="D9117" s="336" t="s">
        <v>8738</v>
      </c>
      <c r="E9117" s="469">
        <v>447500</v>
      </c>
      <c r="F9117" s="376" t="s">
        <v>8739</v>
      </c>
      <c r="G9117" s="336" t="s">
        <v>8352</v>
      </c>
      <c r="H9117" s="626">
        <v>44504</v>
      </c>
      <c r="I9117" s="626">
        <v>44561</v>
      </c>
      <c r="J9117" s="644"/>
    </row>
    <row r="9118" spans="1:10" s="372" customFormat="1" ht="34.9">
      <c r="A9118" s="325" t="s">
        <v>8740</v>
      </c>
      <c r="B9118" s="336" t="s">
        <v>8385</v>
      </c>
      <c r="C9118" s="336" t="s">
        <v>8351</v>
      </c>
      <c r="D9118" s="336">
        <v>269</v>
      </c>
      <c r="E9118" s="469">
        <v>23347.360000000001</v>
      </c>
      <c r="F9118" s="376" t="s">
        <v>8741</v>
      </c>
      <c r="G9118" s="336" t="s">
        <v>8352</v>
      </c>
      <c r="H9118" s="626">
        <v>44505</v>
      </c>
      <c r="I9118" s="626">
        <v>44512</v>
      </c>
      <c r="J9118" s="644"/>
    </row>
    <row r="9119" spans="1:10" s="372" customFormat="1" ht="34.9">
      <c r="A9119" s="325" t="s">
        <v>8742</v>
      </c>
      <c r="B9119" s="336" t="s">
        <v>8350</v>
      </c>
      <c r="C9119" s="336" t="s">
        <v>8351</v>
      </c>
      <c r="D9119" s="336">
        <v>699</v>
      </c>
      <c r="E9119" s="469">
        <v>21500</v>
      </c>
      <c r="F9119" s="376" t="s">
        <v>8743</v>
      </c>
      <c r="G9119" s="336" t="s">
        <v>8352</v>
      </c>
      <c r="H9119" s="626">
        <v>44505</v>
      </c>
      <c r="I9119" s="626">
        <v>44535</v>
      </c>
      <c r="J9119" s="644"/>
    </row>
    <row r="9120" spans="1:10" s="372" customFormat="1" ht="69.75">
      <c r="A9120" s="325" t="s">
        <v>8744</v>
      </c>
      <c r="B9120" s="336" t="s">
        <v>8402</v>
      </c>
      <c r="C9120" s="336" t="s">
        <v>8351</v>
      </c>
      <c r="D9120" s="336" t="s">
        <v>8745</v>
      </c>
      <c r="E9120" s="469">
        <v>164410.4</v>
      </c>
      <c r="F9120" s="376" t="s">
        <v>8746</v>
      </c>
      <c r="G9120" s="336" t="s">
        <v>8352</v>
      </c>
      <c r="H9120" s="626">
        <v>44505</v>
      </c>
      <c r="I9120" s="626">
        <v>44515</v>
      </c>
      <c r="J9120" s="644"/>
    </row>
    <row r="9121" spans="1:10" s="372" customFormat="1" ht="93">
      <c r="A9121" s="325" t="s">
        <v>8747</v>
      </c>
      <c r="B9121" s="336" t="s">
        <v>8748</v>
      </c>
      <c r="C9121" s="336" t="s">
        <v>8351</v>
      </c>
      <c r="D9121" s="336" t="s">
        <v>8749</v>
      </c>
      <c r="E9121" s="469">
        <v>1626513</v>
      </c>
      <c r="F9121" s="376" t="s">
        <v>8750</v>
      </c>
      <c r="G9121" s="336" t="s">
        <v>8352</v>
      </c>
      <c r="H9121" s="626">
        <v>44505</v>
      </c>
      <c r="I9121" s="626">
        <v>44546</v>
      </c>
      <c r="J9121" s="644"/>
    </row>
    <row r="9122" spans="1:10" s="372" customFormat="1" ht="34.9">
      <c r="A9122" s="325" t="s">
        <v>8715</v>
      </c>
      <c r="B9122" s="336" t="s">
        <v>8385</v>
      </c>
      <c r="C9122" s="336" t="s">
        <v>8351</v>
      </c>
      <c r="D9122" s="336">
        <v>281</v>
      </c>
      <c r="E9122" s="469">
        <v>31210.06</v>
      </c>
      <c r="F9122" s="376" t="s">
        <v>8716</v>
      </c>
      <c r="G9122" s="336" t="s">
        <v>8352</v>
      </c>
      <c r="H9122" s="626">
        <v>44509</v>
      </c>
      <c r="I9122" s="626">
        <v>44512</v>
      </c>
      <c r="J9122" s="644"/>
    </row>
    <row r="9123" spans="1:10" s="372" customFormat="1" ht="81.400000000000006">
      <c r="A9123" s="325" t="s">
        <v>8751</v>
      </c>
      <c r="B9123" s="336" t="s">
        <v>8402</v>
      </c>
      <c r="C9123" s="336" t="s">
        <v>8351</v>
      </c>
      <c r="D9123" s="336" t="s">
        <v>8752</v>
      </c>
      <c r="E9123" s="469">
        <v>78208.02</v>
      </c>
      <c r="F9123" s="376" t="s">
        <v>8753</v>
      </c>
      <c r="G9123" s="336" t="s">
        <v>8352</v>
      </c>
      <c r="H9123" s="626">
        <v>44509</v>
      </c>
      <c r="I9123" s="626">
        <v>44890</v>
      </c>
      <c r="J9123" s="644"/>
    </row>
    <row r="9124" spans="1:10" s="372" customFormat="1" ht="23.25">
      <c r="A9124" s="325" t="s">
        <v>8754</v>
      </c>
      <c r="B9124" s="336" t="s">
        <v>8358</v>
      </c>
      <c r="C9124" s="336" t="s">
        <v>8351</v>
      </c>
      <c r="D9124" s="336">
        <v>289</v>
      </c>
      <c r="E9124" s="469">
        <v>31726.2</v>
      </c>
      <c r="F9124" s="376" t="s">
        <v>8755</v>
      </c>
      <c r="G9124" s="336" t="s">
        <v>8352</v>
      </c>
      <c r="H9124" s="626">
        <v>44510</v>
      </c>
      <c r="I9124" s="626">
        <v>44519</v>
      </c>
      <c r="J9124" s="644"/>
    </row>
    <row r="9125" spans="1:10" s="372" customFormat="1" ht="23.25">
      <c r="A9125" s="325" t="s">
        <v>8756</v>
      </c>
      <c r="B9125" s="336" t="s">
        <v>8358</v>
      </c>
      <c r="C9125" s="336" t="s">
        <v>8351</v>
      </c>
      <c r="D9125" s="336">
        <v>292</v>
      </c>
      <c r="E9125" s="469">
        <v>28163</v>
      </c>
      <c r="F9125" s="376" t="s">
        <v>8757</v>
      </c>
      <c r="G9125" s="336" t="s">
        <v>8352</v>
      </c>
      <c r="H9125" s="626">
        <v>44510</v>
      </c>
      <c r="I9125" s="626">
        <v>44536</v>
      </c>
      <c r="J9125" s="644"/>
    </row>
    <row r="9126" spans="1:10" s="372" customFormat="1" ht="23.25">
      <c r="A9126" s="325" t="s">
        <v>8758</v>
      </c>
      <c r="B9126" s="336" t="s">
        <v>8358</v>
      </c>
      <c r="C9126" s="336" t="s">
        <v>8351</v>
      </c>
      <c r="D9126" s="336">
        <v>293</v>
      </c>
      <c r="E9126" s="469">
        <v>19182</v>
      </c>
      <c r="F9126" s="376" t="s">
        <v>8757</v>
      </c>
      <c r="G9126" s="336" t="s">
        <v>8352</v>
      </c>
      <c r="H9126" s="626">
        <v>44510</v>
      </c>
      <c r="I9126" s="626">
        <v>44536</v>
      </c>
      <c r="J9126" s="644"/>
    </row>
    <row r="9127" spans="1:10" s="372" customFormat="1" ht="23.25">
      <c r="A9127" s="325" t="s">
        <v>8759</v>
      </c>
      <c r="B9127" s="336" t="s">
        <v>8358</v>
      </c>
      <c r="C9127" s="336" t="s">
        <v>8351</v>
      </c>
      <c r="D9127" s="336">
        <v>294</v>
      </c>
      <c r="E9127" s="469">
        <v>23355</v>
      </c>
      <c r="F9127" s="376" t="s">
        <v>8760</v>
      </c>
      <c r="G9127" s="336" t="s">
        <v>8352</v>
      </c>
      <c r="H9127" s="626">
        <v>44510</v>
      </c>
      <c r="I9127" s="626">
        <v>44531</v>
      </c>
      <c r="J9127" s="644"/>
    </row>
    <row r="9128" spans="1:10" s="372" customFormat="1" ht="23.25">
      <c r="A9128" s="325" t="s">
        <v>8761</v>
      </c>
      <c r="B9128" s="336" t="s">
        <v>8350</v>
      </c>
      <c r="C9128" s="336" t="s">
        <v>8351</v>
      </c>
      <c r="D9128" s="336">
        <v>717</v>
      </c>
      <c r="E9128" s="469">
        <v>26900</v>
      </c>
      <c r="F9128" s="376" t="s">
        <v>8465</v>
      </c>
      <c r="G9128" s="336" t="s">
        <v>8352</v>
      </c>
      <c r="H9128" s="626">
        <v>44511</v>
      </c>
      <c r="I9128" s="626">
        <v>44526</v>
      </c>
      <c r="J9128" s="644"/>
    </row>
    <row r="9129" spans="1:10" s="372" customFormat="1" ht="81.400000000000006">
      <c r="A9129" s="325" t="s">
        <v>8762</v>
      </c>
      <c r="B9129" s="336" t="s">
        <v>8763</v>
      </c>
      <c r="C9129" s="336" t="s">
        <v>8351</v>
      </c>
      <c r="D9129" s="336" t="s">
        <v>8764</v>
      </c>
      <c r="E9129" s="469">
        <v>111864</v>
      </c>
      <c r="F9129" s="376" t="s">
        <v>8765</v>
      </c>
      <c r="G9129" s="336" t="s">
        <v>8352</v>
      </c>
      <c r="H9129" s="626">
        <v>44511</v>
      </c>
      <c r="I9129" s="626">
        <v>44886</v>
      </c>
      <c r="J9129" s="644"/>
    </row>
    <row r="9130" spans="1:10" s="372" customFormat="1" ht="23.25">
      <c r="A9130" s="325" t="s">
        <v>8766</v>
      </c>
      <c r="B9130" s="336" t="s">
        <v>8350</v>
      </c>
      <c r="C9130" s="336" t="s">
        <v>8351</v>
      </c>
      <c r="D9130" s="336">
        <v>719</v>
      </c>
      <c r="E9130" s="469">
        <v>33690</v>
      </c>
      <c r="F9130" s="376" t="s">
        <v>8492</v>
      </c>
      <c r="G9130" s="336" t="s">
        <v>8352</v>
      </c>
      <c r="H9130" s="626">
        <v>44512</v>
      </c>
      <c r="I9130" s="626">
        <v>44527</v>
      </c>
      <c r="J9130" s="644"/>
    </row>
    <row r="9131" spans="1:10" s="372" customFormat="1" ht="23.25">
      <c r="A9131" s="325" t="s">
        <v>8767</v>
      </c>
      <c r="B9131" s="336" t="s">
        <v>8350</v>
      </c>
      <c r="C9131" s="336" t="s">
        <v>8351</v>
      </c>
      <c r="D9131" s="336">
        <v>721</v>
      </c>
      <c r="E9131" s="469">
        <v>20900</v>
      </c>
      <c r="F9131" s="376" t="s">
        <v>8675</v>
      </c>
      <c r="G9131" s="336" t="s">
        <v>8352</v>
      </c>
      <c r="H9131" s="626">
        <v>44512</v>
      </c>
      <c r="I9131" s="626">
        <v>44532</v>
      </c>
      <c r="J9131" s="644"/>
    </row>
    <row r="9132" spans="1:10" s="372" customFormat="1" ht="23.25">
      <c r="A9132" s="325" t="s">
        <v>8768</v>
      </c>
      <c r="B9132" s="336" t="s">
        <v>8350</v>
      </c>
      <c r="C9132" s="336" t="s">
        <v>8351</v>
      </c>
      <c r="D9132" s="336">
        <v>722</v>
      </c>
      <c r="E9132" s="469">
        <v>18997.939999999999</v>
      </c>
      <c r="F9132" s="376" t="s">
        <v>1941</v>
      </c>
      <c r="G9132" s="336" t="s">
        <v>8352</v>
      </c>
      <c r="H9132" s="626">
        <v>44515</v>
      </c>
      <c r="I9132" s="626">
        <v>44516</v>
      </c>
      <c r="J9132" s="644"/>
    </row>
    <row r="9133" spans="1:10" s="372" customFormat="1" ht="23.25">
      <c r="A9133" s="325" t="s">
        <v>8769</v>
      </c>
      <c r="B9133" s="336" t="s">
        <v>8358</v>
      </c>
      <c r="C9133" s="336" t="s">
        <v>8351</v>
      </c>
      <c r="D9133" s="336">
        <v>326</v>
      </c>
      <c r="E9133" s="469">
        <v>35197.040000000001</v>
      </c>
      <c r="F9133" s="376" t="s">
        <v>8770</v>
      </c>
      <c r="G9133" s="336" t="s">
        <v>8352</v>
      </c>
      <c r="H9133" s="626">
        <v>44522</v>
      </c>
      <c r="I9133" s="626">
        <v>44537</v>
      </c>
      <c r="J9133" s="644"/>
    </row>
    <row r="9134" spans="1:10" s="372" customFormat="1" ht="23.25">
      <c r="A9134" s="325" t="s">
        <v>8771</v>
      </c>
      <c r="B9134" s="336" t="s">
        <v>8350</v>
      </c>
      <c r="C9134" s="336" t="s">
        <v>8351</v>
      </c>
      <c r="D9134" s="336">
        <v>746</v>
      </c>
      <c r="E9134" s="469">
        <v>35081.199999999997</v>
      </c>
      <c r="F9134" s="376" t="s">
        <v>8483</v>
      </c>
      <c r="G9134" s="336" t="s">
        <v>8352</v>
      </c>
      <c r="H9134" s="626">
        <v>44523</v>
      </c>
      <c r="I9134" s="626">
        <v>44543</v>
      </c>
      <c r="J9134" s="644"/>
    </row>
    <row r="9135" spans="1:10" s="372" customFormat="1" ht="23.25">
      <c r="A9135" s="325" t="s">
        <v>8772</v>
      </c>
      <c r="B9135" s="336" t="s">
        <v>8358</v>
      </c>
      <c r="C9135" s="336" t="s">
        <v>8351</v>
      </c>
      <c r="D9135" s="336">
        <v>329</v>
      </c>
      <c r="E9135" s="469">
        <v>33250</v>
      </c>
      <c r="F9135" s="376" t="s">
        <v>8773</v>
      </c>
      <c r="G9135" s="336" t="s">
        <v>8352</v>
      </c>
      <c r="H9135" s="626">
        <v>44524</v>
      </c>
      <c r="I9135" s="626">
        <v>44540</v>
      </c>
      <c r="J9135" s="644"/>
    </row>
    <row r="9136" spans="1:10" s="372" customFormat="1" ht="34.9">
      <c r="A9136" s="325" t="s">
        <v>8774</v>
      </c>
      <c r="B9136" s="336" t="s">
        <v>8385</v>
      </c>
      <c r="C9136" s="336" t="s">
        <v>8351</v>
      </c>
      <c r="D9136" s="336">
        <v>330</v>
      </c>
      <c r="E9136" s="469">
        <v>219154.32</v>
      </c>
      <c r="F9136" s="376" t="s">
        <v>8775</v>
      </c>
      <c r="G9136" s="336" t="s">
        <v>8352</v>
      </c>
      <c r="H9136" s="626">
        <v>44524</v>
      </c>
      <c r="I9136" s="626">
        <v>44526</v>
      </c>
      <c r="J9136" s="644"/>
    </row>
    <row r="9137" spans="1:10" s="372" customFormat="1" ht="34.9">
      <c r="A9137" s="325" t="s">
        <v>8776</v>
      </c>
      <c r="B9137" s="336" t="s">
        <v>8385</v>
      </c>
      <c r="C9137" s="336" t="s">
        <v>8351</v>
      </c>
      <c r="D9137" s="336">
        <v>334</v>
      </c>
      <c r="E9137" s="469">
        <v>779585.88</v>
      </c>
      <c r="F9137" s="376" t="s">
        <v>8777</v>
      </c>
      <c r="G9137" s="336" t="s">
        <v>8352</v>
      </c>
      <c r="H9137" s="626">
        <v>44525</v>
      </c>
      <c r="I9137" s="626">
        <v>44547</v>
      </c>
      <c r="J9137" s="644"/>
    </row>
    <row r="9138" spans="1:10" s="372" customFormat="1" ht="23.25">
      <c r="A9138" s="325" t="s">
        <v>8778</v>
      </c>
      <c r="B9138" s="336" t="s">
        <v>8350</v>
      </c>
      <c r="C9138" s="336" t="s">
        <v>8351</v>
      </c>
      <c r="D9138" s="336">
        <v>752</v>
      </c>
      <c r="E9138" s="469">
        <v>34800</v>
      </c>
      <c r="F9138" s="376" t="s">
        <v>8465</v>
      </c>
      <c r="G9138" s="336" t="s">
        <v>8352</v>
      </c>
      <c r="H9138" s="626">
        <v>44526</v>
      </c>
      <c r="I9138" s="626">
        <v>44541</v>
      </c>
      <c r="J9138" s="644"/>
    </row>
    <row r="9139" spans="1:10" s="372" customFormat="1">
      <c r="A9139" s="325" t="s">
        <v>8779</v>
      </c>
      <c r="B9139" s="336" t="s">
        <v>8350</v>
      </c>
      <c r="C9139" s="336" t="s">
        <v>8351</v>
      </c>
      <c r="D9139" s="336">
        <v>753</v>
      </c>
      <c r="E9139" s="469">
        <v>25985</v>
      </c>
      <c r="F9139" s="376" t="s">
        <v>8780</v>
      </c>
      <c r="G9139" s="336" t="s">
        <v>8352</v>
      </c>
      <c r="H9139" s="626">
        <v>44526</v>
      </c>
      <c r="I9139" s="626">
        <v>44536</v>
      </c>
      <c r="J9139" s="644"/>
    </row>
    <row r="9140" spans="1:10" s="372" customFormat="1" ht="23.25">
      <c r="A9140" s="325" t="s">
        <v>8781</v>
      </c>
      <c r="B9140" s="336" t="s">
        <v>8350</v>
      </c>
      <c r="C9140" s="336" t="s">
        <v>8351</v>
      </c>
      <c r="D9140" s="336">
        <v>754</v>
      </c>
      <c r="E9140" s="469">
        <v>23387.5</v>
      </c>
      <c r="F9140" s="376" t="s">
        <v>8780</v>
      </c>
      <c r="G9140" s="336" t="s">
        <v>8352</v>
      </c>
      <c r="H9140" s="626">
        <v>44526</v>
      </c>
      <c r="I9140" s="626">
        <v>44536</v>
      </c>
      <c r="J9140" s="644"/>
    </row>
    <row r="9141" spans="1:10" s="372" customFormat="1">
      <c r="A9141" s="325" t="s">
        <v>8782</v>
      </c>
      <c r="B9141" s="336" t="s">
        <v>8358</v>
      </c>
      <c r="C9141" s="336" t="s">
        <v>8351</v>
      </c>
      <c r="D9141" s="336">
        <v>341</v>
      </c>
      <c r="E9141" s="469">
        <v>34000</v>
      </c>
      <c r="F9141" s="376" t="s">
        <v>1822</v>
      </c>
      <c r="G9141" s="336" t="s">
        <v>8352</v>
      </c>
      <c r="H9141" s="626">
        <v>44529</v>
      </c>
      <c r="I9141" s="626">
        <v>44540</v>
      </c>
      <c r="J9141" s="644"/>
    </row>
    <row r="9142" spans="1:10" s="372" customFormat="1" ht="34.9">
      <c r="A9142" s="325" t="s">
        <v>8783</v>
      </c>
      <c r="B9142" s="336" t="s">
        <v>8358</v>
      </c>
      <c r="C9142" s="336" t="s">
        <v>8351</v>
      </c>
      <c r="D9142" s="336">
        <v>344</v>
      </c>
      <c r="E9142" s="469">
        <v>29785</v>
      </c>
      <c r="F9142" s="376" t="s">
        <v>8784</v>
      </c>
      <c r="G9142" s="336" t="s">
        <v>8352</v>
      </c>
      <c r="H9142" s="626">
        <v>44529</v>
      </c>
      <c r="I9142" s="626">
        <v>44551</v>
      </c>
      <c r="J9142" s="644"/>
    </row>
    <row r="9143" spans="1:10" s="372" customFormat="1" ht="34.9">
      <c r="A9143" s="325" t="s">
        <v>8785</v>
      </c>
      <c r="B9143" s="336" t="s">
        <v>8385</v>
      </c>
      <c r="C9143" s="336" t="s">
        <v>8351</v>
      </c>
      <c r="D9143" s="336">
        <v>347</v>
      </c>
      <c r="E9143" s="469">
        <v>49672.93</v>
      </c>
      <c r="F9143" s="376" t="s">
        <v>8786</v>
      </c>
      <c r="G9143" s="336" t="s">
        <v>8352</v>
      </c>
      <c r="H9143" s="626">
        <v>44529</v>
      </c>
      <c r="I9143" s="626">
        <v>44547</v>
      </c>
      <c r="J9143" s="644"/>
    </row>
    <row r="9144" spans="1:10" s="372" customFormat="1" ht="93">
      <c r="A9144" s="325" t="s">
        <v>8787</v>
      </c>
      <c r="B9144" s="336" t="s">
        <v>8402</v>
      </c>
      <c r="C9144" s="336" t="s">
        <v>8351</v>
      </c>
      <c r="D9144" s="336" t="s">
        <v>8788</v>
      </c>
      <c r="E9144" s="469">
        <v>148880</v>
      </c>
      <c r="F9144" s="376" t="s">
        <v>8735</v>
      </c>
      <c r="G9144" s="336" t="s">
        <v>8352</v>
      </c>
      <c r="H9144" s="626">
        <v>44529</v>
      </c>
      <c r="I9144" s="626">
        <v>44913</v>
      </c>
      <c r="J9144" s="644"/>
    </row>
    <row r="9145" spans="1:10" s="372" customFormat="1" ht="34.9">
      <c r="A9145" s="325" t="s">
        <v>8789</v>
      </c>
      <c r="B9145" s="336" t="s">
        <v>8358</v>
      </c>
      <c r="C9145" s="336" t="s">
        <v>8351</v>
      </c>
      <c r="D9145" s="336">
        <v>348</v>
      </c>
      <c r="E9145" s="469">
        <v>24100</v>
      </c>
      <c r="F9145" s="376" t="s">
        <v>8790</v>
      </c>
      <c r="G9145" s="336" t="s">
        <v>8352</v>
      </c>
      <c r="H9145" s="626">
        <v>44530</v>
      </c>
      <c r="I9145" s="626">
        <v>44544</v>
      </c>
      <c r="J9145" s="644"/>
    </row>
    <row r="9146" spans="1:10" s="372" customFormat="1" ht="23.25">
      <c r="A9146" s="325" t="s">
        <v>8791</v>
      </c>
      <c r="B9146" s="336" t="s">
        <v>8358</v>
      </c>
      <c r="C9146" s="336" t="s">
        <v>8351</v>
      </c>
      <c r="D9146" s="336">
        <v>349</v>
      </c>
      <c r="E9146" s="469">
        <v>34600</v>
      </c>
      <c r="F9146" s="376" t="s">
        <v>8598</v>
      </c>
      <c r="G9146" s="336" t="s">
        <v>8352</v>
      </c>
      <c r="H9146" s="626">
        <v>44530</v>
      </c>
      <c r="I9146" s="626">
        <v>44533</v>
      </c>
      <c r="J9146" s="644"/>
    </row>
    <row r="9147" spans="1:10" s="372" customFormat="1" ht="23.25">
      <c r="A9147" s="325" t="s">
        <v>8792</v>
      </c>
      <c r="B9147" s="336" t="s">
        <v>8358</v>
      </c>
      <c r="C9147" s="336" t="s">
        <v>8351</v>
      </c>
      <c r="D9147" s="336">
        <v>350</v>
      </c>
      <c r="E9147" s="469">
        <v>34400</v>
      </c>
      <c r="F9147" s="376" t="s">
        <v>8755</v>
      </c>
      <c r="G9147" s="336" t="s">
        <v>8352</v>
      </c>
      <c r="H9147" s="626">
        <v>44531</v>
      </c>
      <c r="I9147" s="626">
        <v>44543</v>
      </c>
      <c r="J9147" s="644"/>
    </row>
    <row r="9148" spans="1:10" s="372" customFormat="1" ht="34.9">
      <c r="A9148" s="325" t="s">
        <v>8793</v>
      </c>
      <c r="B9148" s="336" t="s">
        <v>8385</v>
      </c>
      <c r="C9148" s="336" t="s">
        <v>8351</v>
      </c>
      <c r="D9148" s="336">
        <v>353</v>
      </c>
      <c r="E9148" s="469">
        <v>272972.94</v>
      </c>
      <c r="F9148" s="376" t="s">
        <v>8794</v>
      </c>
      <c r="G9148" s="336" t="s">
        <v>8352</v>
      </c>
      <c r="H9148" s="626">
        <v>44531</v>
      </c>
      <c r="I9148" s="626">
        <v>44545</v>
      </c>
      <c r="J9148" s="644"/>
    </row>
    <row r="9149" spans="1:10" s="372" customFormat="1" ht="34.9">
      <c r="A9149" s="325" t="s">
        <v>8795</v>
      </c>
      <c r="B9149" s="336" t="s">
        <v>8385</v>
      </c>
      <c r="C9149" s="336" t="s">
        <v>8351</v>
      </c>
      <c r="D9149" s="336">
        <v>355</v>
      </c>
      <c r="E9149" s="469">
        <v>163059.82999999999</v>
      </c>
      <c r="F9149" s="376" t="s">
        <v>5780</v>
      </c>
      <c r="G9149" s="336" t="s">
        <v>8352</v>
      </c>
      <c r="H9149" s="626">
        <v>44531</v>
      </c>
      <c r="I9149" s="626">
        <v>44536</v>
      </c>
      <c r="J9149" s="644"/>
    </row>
    <row r="9150" spans="1:10" s="372" customFormat="1" ht="34.9">
      <c r="A9150" s="325" t="s">
        <v>8796</v>
      </c>
      <c r="B9150" s="336" t="s">
        <v>8385</v>
      </c>
      <c r="C9150" s="336" t="s">
        <v>8351</v>
      </c>
      <c r="D9150" s="336">
        <v>356</v>
      </c>
      <c r="E9150" s="469">
        <v>32544.400000000001</v>
      </c>
      <c r="F9150" s="376" t="s">
        <v>5814</v>
      </c>
      <c r="G9150" s="336" t="s">
        <v>8352</v>
      </c>
      <c r="H9150" s="626">
        <v>44531</v>
      </c>
      <c r="I9150" s="626">
        <v>44537</v>
      </c>
      <c r="J9150" s="644"/>
    </row>
    <row r="9151" spans="1:10" s="372" customFormat="1" ht="34.9">
      <c r="A9151" s="325" t="s">
        <v>8797</v>
      </c>
      <c r="B9151" s="336" t="s">
        <v>8350</v>
      </c>
      <c r="C9151" s="336" t="s">
        <v>8351</v>
      </c>
      <c r="D9151" s="336">
        <v>769</v>
      </c>
      <c r="E9151" s="469">
        <v>33990</v>
      </c>
      <c r="F9151" s="376" t="s">
        <v>8798</v>
      </c>
      <c r="G9151" s="336" t="s">
        <v>8352</v>
      </c>
      <c r="H9151" s="626">
        <v>44531</v>
      </c>
      <c r="I9151" s="626">
        <v>44546</v>
      </c>
      <c r="J9151" s="644"/>
    </row>
    <row r="9152" spans="1:10" s="372" customFormat="1" ht="34.9">
      <c r="A9152" s="325" t="s">
        <v>8799</v>
      </c>
      <c r="B9152" s="336" t="s">
        <v>8350</v>
      </c>
      <c r="C9152" s="336" t="s">
        <v>8351</v>
      </c>
      <c r="D9152" s="336">
        <v>774</v>
      </c>
      <c r="E9152" s="469">
        <v>22000</v>
      </c>
      <c r="F9152" s="376" t="s">
        <v>8800</v>
      </c>
      <c r="G9152" s="336" t="s">
        <v>8352</v>
      </c>
      <c r="H9152" s="626">
        <v>44531</v>
      </c>
      <c r="I9152" s="626">
        <v>44546</v>
      </c>
      <c r="J9152" s="644"/>
    </row>
    <row r="9153" spans="1:10" s="372" customFormat="1" ht="34.9">
      <c r="A9153" s="325" t="s">
        <v>8801</v>
      </c>
      <c r="B9153" s="336" t="s">
        <v>8350</v>
      </c>
      <c r="C9153" s="336" t="s">
        <v>8351</v>
      </c>
      <c r="D9153" s="336">
        <v>775</v>
      </c>
      <c r="E9153" s="469">
        <v>18500</v>
      </c>
      <c r="F9153" s="376" t="s">
        <v>8802</v>
      </c>
      <c r="G9153" s="336" t="s">
        <v>8352</v>
      </c>
      <c r="H9153" s="626">
        <v>44531</v>
      </c>
      <c r="I9153" s="626">
        <v>44546</v>
      </c>
      <c r="J9153" s="644"/>
    </row>
    <row r="9154" spans="1:10" s="372" customFormat="1" ht="23.25">
      <c r="A9154" s="325" t="s">
        <v>8803</v>
      </c>
      <c r="B9154" s="336" t="s">
        <v>8358</v>
      </c>
      <c r="C9154" s="336" t="s">
        <v>8351</v>
      </c>
      <c r="D9154" s="336">
        <v>360</v>
      </c>
      <c r="E9154" s="469">
        <v>27600</v>
      </c>
      <c r="F9154" s="376" t="s">
        <v>8479</v>
      </c>
      <c r="G9154" s="336" t="s">
        <v>8352</v>
      </c>
      <c r="H9154" s="626">
        <v>44532</v>
      </c>
      <c r="I9154" s="626">
        <v>44553</v>
      </c>
      <c r="J9154" s="644"/>
    </row>
    <row r="9155" spans="1:10" s="372" customFormat="1" ht="23.25">
      <c r="A9155" s="325" t="s">
        <v>8804</v>
      </c>
      <c r="B9155" s="336" t="s">
        <v>8350</v>
      </c>
      <c r="C9155" s="336" t="s">
        <v>8351</v>
      </c>
      <c r="D9155" s="336">
        <v>778</v>
      </c>
      <c r="E9155" s="469">
        <v>32228.2</v>
      </c>
      <c r="F9155" s="376" t="s">
        <v>8598</v>
      </c>
      <c r="G9155" s="336" t="s">
        <v>8352</v>
      </c>
      <c r="H9155" s="626">
        <v>44532</v>
      </c>
      <c r="I9155" s="626">
        <v>44547</v>
      </c>
      <c r="J9155" s="644"/>
    </row>
    <row r="9156" spans="1:10" s="372" customFormat="1" ht="34.9">
      <c r="A9156" s="325" t="s">
        <v>8805</v>
      </c>
      <c r="B9156" s="336" t="s">
        <v>8385</v>
      </c>
      <c r="C9156" s="336" t="s">
        <v>8351</v>
      </c>
      <c r="D9156" s="336">
        <v>367</v>
      </c>
      <c r="E9156" s="469">
        <v>36908.980000000003</v>
      </c>
      <c r="F9156" s="376" t="s">
        <v>8806</v>
      </c>
      <c r="G9156" s="336" t="s">
        <v>8352</v>
      </c>
      <c r="H9156" s="626">
        <v>44533</v>
      </c>
      <c r="I9156" s="626">
        <v>44543</v>
      </c>
      <c r="J9156" s="644"/>
    </row>
    <row r="9157" spans="1:10" s="372" customFormat="1" ht="23.25">
      <c r="A9157" s="325" t="s">
        <v>8807</v>
      </c>
      <c r="B9157" s="336" t="s">
        <v>8593</v>
      </c>
      <c r="C9157" s="336" t="s">
        <v>8351</v>
      </c>
      <c r="D9157" s="336">
        <v>782</v>
      </c>
      <c r="E9157" s="469">
        <v>4921592.49</v>
      </c>
      <c r="F9157" s="376" t="s">
        <v>8594</v>
      </c>
      <c r="G9157" s="336" t="s">
        <v>8352</v>
      </c>
      <c r="H9157" s="626">
        <v>44533</v>
      </c>
      <c r="I9157" s="626">
        <v>44563</v>
      </c>
      <c r="J9157" s="644"/>
    </row>
    <row r="9158" spans="1:10" s="372" customFormat="1" ht="34.9">
      <c r="A9158" s="325" t="s">
        <v>8808</v>
      </c>
      <c r="B9158" s="336" t="s">
        <v>8358</v>
      </c>
      <c r="C9158" s="336" t="s">
        <v>8351</v>
      </c>
      <c r="D9158" s="336">
        <v>368</v>
      </c>
      <c r="E9158" s="469">
        <v>35000</v>
      </c>
      <c r="F9158" s="376" t="s">
        <v>8429</v>
      </c>
      <c r="G9158" s="336" t="s">
        <v>8352</v>
      </c>
      <c r="H9158" s="626">
        <v>44536</v>
      </c>
      <c r="I9158" s="626">
        <v>44551</v>
      </c>
      <c r="J9158" s="644"/>
    </row>
    <row r="9159" spans="1:10" s="372" customFormat="1" ht="34.9">
      <c r="A9159" s="325" t="s">
        <v>8809</v>
      </c>
      <c r="B9159" s="336" t="s">
        <v>8402</v>
      </c>
      <c r="C9159" s="336" t="s">
        <v>8351</v>
      </c>
      <c r="D9159" s="336" t="s">
        <v>8810</v>
      </c>
      <c r="E9159" s="469">
        <v>42196.95</v>
      </c>
      <c r="F9159" s="376" t="s">
        <v>8811</v>
      </c>
      <c r="G9159" s="336" t="s">
        <v>8352</v>
      </c>
      <c r="H9159" s="626">
        <v>44536</v>
      </c>
      <c r="I9159" s="626">
        <v>44570</v>
      </c>
      <c r="J9159" s="644"/>
    </row>
    <row r="9160" spans="1:10" s="372" customFormat="1" ht="23.25">
      <c r="A9160" s="325" t="s">
        <v>8812</v>
      </c>
      <c r="B9160" s="336" t="s">
        <v>8358</v>
      </c>
      <c r="C9160" s="336" t="s">
        <v>8351</v>
      </c>
      <c r="D9160" s="336">
        <v>383</v>
      </c>
      <c r="E9160" s="469">
        <v>30720</v>
      </c>
      <c r="F9160" s="376" t="s">
        <v>8813</v>
      </c>
      <c r="G9160" s="336" t="s">
        <v>8352</v>
      </c>
      <c r="H9160" s="626">
        <v>44539</v>
      </c>
      <c r="I9160" s="626">
        <v>44557</v>
      </c>
      <c r="J9160" s="644"/>
    </row>
    <row r="9161" spans="1:10" s="372" customFormat="1" ht="23.25">
      <c r="A9161" s="325" t="s">
        <v>8814</v>
      </c>
      <c r="B9161" s="336" t="s">
        <v>8358</v>
      </c>
      <c r="C9161" s="336" t="s">
        <v>8351</v>
      </c>
      <c r="D9161" s="336">
        <v>384</v>
      </c>
      <c r="E9161" s="469">
        <v>22555.75</v>
      </c>
      <c r="F9161" s="376" t="s">
        <v>8815</v>
      </c>
      <c r="G9161" s="336" t="s">
        <v>8352</v>
      </c>
      <c r="H9161" s="626">
        <v>44539</v>
      </c>
      <c r="I9161" s="626">
        <v>44544</v>
      </c>
      <c r="J9161" s="644"/>
    </row>
    <row r="9162" spans="1:10" s="372" customFormat="1" ht="46.5">
      <c r="A9162" s="325" t="s">
        <v>8816</v>
      </c>
      <c r="B9162" s="336" t="s">
        <v>8358</v>
      </c>
      <c r="C9162" s="336" t="s">
        <v>8351</v>
      </c>
      <c r="D9162" s="336">
        <v>386</v>
      </c>
      <c r="E9162" s="469">
        <v>31500</v>
      </c>
      <c r="F9162" s="376" t="s">
        <v>8429</v>
      </c>
      <c r="G9162" s="336" t="s">
        <v>8352</v>
      </c>
      <c r="H9162" s="626">
        <v>44539</v>
      </c>
      <c r="I9162" s="626">
        <v>44543</v>
      </c>
      <c r="J9162" s="644"/>
    </row>
    <row r="9163" spans="1:10" s="372" customFormat="1" ht="46.5">
      <c r="A9163" s="325" t="s">
        <v>8817</v>
      </c>
      <c r="B9163" s="336" t="s">
        <v>8358</v>
      </c>
      <c r="C9163" s="336" t="s">
        <v>8351</v>
      </c>
      <c r="D9163" s="336">
        <v>396</v>
      </c>
      <c r="E9163" s="469">
        <v>35200</v>
      </c>
      <c r="F9163" s="376" t="s">
        <v>8818</v>
      </c>
      <c r="G9163" s="336" t="s">
        <v>8352</v>
      </c>
      <c r="H9163" s="626">
        <v>44540</v>
      </c>
      <c r="I9163" s="626">
        <v>44545</v>
      </c>
      <c r="J9163" s="644"/>
    </row>
    <row r="9164" spans="1:10" s="372" customFormat="1" ht="46.5">
      <c r="A9164" s="325" t="s">
        <v>8819</v>
      </c>
      <c r="B9164" s="336" t="s">
        <v>8358</v>
      </c>
      <c r="C9164" s="336" t="s">
        <v>8351</v>
      </c>
      <c r="D9164" s="336">
        <v>397</v>
      </c>
      <c r="E9164" s="469">
        <v>30980.959999999999</v>
      </c>
      <c r="F9164" s="376" t="s">
        <v>8685</v>
      </c>
      <c r="G9164" s="336" t="s">
        <v>8352</v>
      </c>
      <c r="H9164" s="626">
        <v>44540</v>
      </c>
      <c r="I9164" s="626">
        <v>44543</v>
      </c>
      <c r="J9164" s="644"/>
    </row>
    <row r="9165" spans="1:10" s="372" customFormat="1" ht="46.5">
      <c r="A9165" s="325" t="s">
        <v>8820</v>
      </c>
      <c r="B9165" s="336" t="s">
        <v>8358</v>
      </c>
      <c r="C9165" s="336" t="s">
        <v>8351</v>
      </c>
      <c r="D9165" s="336">
        <v>398</v>
      </c>
      <c r="E9165" s="469">
        <v>31902.2</v>
      </c>
      <c r="F9165" s="376" t="s">
        <v>8821</v>
      </c>
      <c r="G9165" s="336" t="s">
        <v>8352</v>
      </c>
      <c r="H9165" s="626">
        <v>44540</v>
      </c>
      <c r="I9165" s="626">
        <v>44545</v>
      </c>
      <c r="J9165" s="644"/>
    </row>
    <row r="9166" spans="1:10" s="372" customFormat="1" ht="23.25">
      <c r="A9166" s="325" t="s">
        <v>8822</v>
      </c>
      <c r="B9166" s="336" t="s">
        <v>8350</v>
      </c>
      <c r="C9166" s="336" t="s">
        <v>8351</v>
      </c>
      <c r="D9166" s="336">
        <v>801</v>
      </c>
      <c r="E9166" s="469">
        <v>30000</v>
      </c>
      <c r="F9166" s="376" t="s">
        <v>8823</v>
      </c>
      <c r="G9166" s="336" t="s">
        <v>8352</v>
      </c>
      <c r="H9166" s="626">
        <v>44540</v>
      </c>
      <c r="I9166" s="626">
        <v>44570</v>
      </c>
      <c r="J9166" s="644"/>
    </row>
    <row r="9167" spans="1:10" s="372" customFormat="1" ht="23.25">
      <c r="A9167" s="325" t="s">
        <v>8824</v>
      </c>
      <c r="B9167" s="336" t="s">
        <v>8423</v>
      </c>
      <c r="C9167" s="336" t="s">
        <v>8351</v>
      </c>
      <c r="D9167" s="336" t="s">
        <v>8825</v>
      </c>
      <c r="E9167" s="469">
        <v>46384</v>
      </c>
      <c r="F9167" s="376" t="s">
        <v>8826</v>
      </c>
      <c r="G9167" s="336" t="s">
        <v>8352</v>
      </c>
      <c r="H9167" s="626">
        <v>44540</v>
      </c>
      <c r="I9167" s="626">
        <v>44543</v>
      </c>
      <c r="J9167" s="644"/>
    </row>
    <row r="9168" spans="1:10" s="372" customFormat="1" ht="34.9">
      <c r="A9168" s="325" t="s">
        <v>8827</v>
      </c>
      <c r="B9168" s="336" t="s">
        <v>8385</v>
      </c>
      <c r="C9168" s="336" t="s">
        <v>8351</v>
      </c>
      <c r="D9168" s="336">
        <v>399</v>
      </c>
      <c r="E9168" s="469">
        <v>80397.259999999995</v>
      </c>
      <c r="F9168" s="376" t="s">
        <v>5780</v>
      </c>
      <c r="G9168" s="336" t="s">
        <v>8352</v>
      </c>
      <c r="H9168" s="626">
        <v>44543</v>
      </c>
      <c r="I9168" s="626">
        <v>44550</v>
      </c>
      <c r="J9168" s="644"/>
    </row>
    <row r="9169" spans="1:10" s="372" customFormat="1" ht="23.25">
      <c r="A9169" s="325" t="s">
        <v>8828</v>
      </c>
      <c r="B9169" s="336" t="s">
        <v>8358</v>
      </c>
      <c r="C9169" s="336" t="s">
        <v>8351</v>
      </c>
      <c r="D9169" s="336">
        <v>401</v>
      </c>
      <c r="E9169" s="469">
        <v>33824.699999999997</v>
      </c>
      <c r="F9169" s="376" t="s">
        <v>8829</v>
      </c>
      <c r="G9169" s="336" t="s">
        <v>8352</v>
      </c>
      <c r="H9169" s="626">
        <v>44543</v>
      </c>
      <c r="I9169" s="626">
        <v>44547</v>
      </c>
      <c r="J9169" s="644"/>
    </row>
    <row r="9170" spans="1:10" s="372" customFormat="1">
      <c r="A9170" s="325" t="s">
        <v>8830</v>
      </c>
      <c r="B9170" s="336" t="s">
        <v>8358</v>
      </c>
      <c r="C9170" s="336" t="s">
        <v>8351</v>
      </c>
      <c r="D9170" s="336">
        <v>402</v>
      </c>
      <c r="E9170" s="469">
        <v>30727.200000000001</v>
      </c>
      <c r="F9170" s="376" t="s">
        <v>8515</v>
      </c>
      <c r="G9170" s="336" t="s">
        <v>8352</v>
      </c>
      <c r="H9170" s="626">
        <v>44543</v>
      </c>
      <c r="I9170" s="626">
        <v>44544</v>
      </c>
      <c r="J9170" s="644"/>
    </row>
    <row r="9171" spans="1:10" s="372" customFormat="1" ht="23.25">
      <c r="A9171" s="325" t="s">
        <v>8831</v>
      </c>
      <c r="B9171" s="336" t="s">
        <v>8358</v>
      </c>
      <c r="C9171" s="336" t="s">
        <v>8351</v>
      </c>
      <c r="D9171" s="336">
        <v>404</v>
      </c>
      <c r="E9171" s="469">
        <v>30315</v>
      </c>
      <c r="F9171" s="376" t="s">
        <v>8477</v>
      </c>
      <c r="G9171" s="336" t="s">
        <v>8352</v>
      </c>
      <c r="H9171" s="626">
        <v>44543</v>
      </c>
      <c r="I9171" s="626">
        <v>44560</v>
      </c>
      <c r="J9171" s="644"/>
    </row>
    <row r="9172" spans="1:10" s="372" customFormat="1" ht="23.25">
      <c r="A9172" s="325" t="s">
        <v>8832</v>
      </c>
      <c r="B9172" s="336" t="s">
        <v>8358</v>
      </c>
      <c r="C9172" s="336" t="s">
        <v>8351</v>
      </c>
      <c r="D9172" s="336">
        <v>405</v>
      </c>
      <c r="E9172" s="469">
        <v>35175</v>
      </c>
      <c r="F9172" s="376" t="s">
        <v>8381</v>
      </c>
      <c r="G9172" s="336" t="s">
        <v>8352</v>
      </c>
      <c r="H9172" s="626">
        <v>44543</v>
      </c>
      <c r="I9172" s="626">
        <v>44560</v>
      </c>
      <c r="J9172" s="644"/>
    </row>
    <row r="9173" spans="1:10" s="372" customFormat="1" ht="23.25">
      <c r="A9173" s="325" t="s">
        <v>8833</v>
      </c>
      <c r="B9173" s="336" t="s">
        <v>8358</v>
      </c>
      <c r="C9173" s="336" t="s">
        <v>8351</v>
      </c>
      <c r="D9173" s="336">
        <v>406</v>
      </c>
      <c r="E9173" s="469">
        <v>35188</v>
      </c>
      <c r="F9173" s="376" t="s">
        <v>8834</v>
      </c>
      <c r="G9173" s="336" t="s">
        <v>8352</v>
      </c>
      <c r="H9173" s="626">
        <v>44543</v>
      </c>
      <c r="I9173" s="626">
        <v>44560</v>
      </c>
      <c r="J9173" s="644"/>
    </row>
    <row r="9174" spans="1:10" s="372" customFormat="1" ht="34.9">
      <c r="A9174" s="325" t="s">
        <v>8835</v>
      </c>
      <c r="B9174" s="336" t="s">
        <v>8385</v>
      </c>
      <c r="C9174" s="336" t="s">
        <v>8351</v>
      </c>
      <c r="D9174" s="336">
        <v>412</v>
      </c>
      <c r="E9174" s="469">
        <v>30446.12</v>
      </c>
      <c r="F9174" s="376" t="s">
        <v>8836</v>
      </c>
      <c r="G9174" s="336" t="s">
        <v>8352</v>
      </c>
      <c r="H9174" s="626">
        <v>44545</v>
      </c>
      <c r="I9174" s="626">
        <v>44550</v>
      </c>
      <c r="J9174" s="644"/>
    </row>
    <row r="9175" spans="1:10" s="372" customFormat="1" ht="23.25">
      <c r="A9175" s="325" t="s">
        <v>8837</v>
      </c>
      <c r="B9175" s="336" t="s">
        <v>8358</v>
      </c>
      <c r="C9175" s="336" t="s">
        <v>8351</v>
      </c>
      <c r="D9175" s="336">
        <v>415</v>
      </c>
      <c r="E9175" s="469">
        <v>30198</v>
      </c>
      <c r="F9175" s="376" t="s">
        <v>8838</v>
      </c>
      <c r="G9175" s="336" t="s">
        <v>8352</v>
      </c>
      <c r="H9175" s="626">
        <v>44546</v>
      </c>
      <c r="I9175" s="626">
        <v>44552</v>
      </c>
      <c r="J9175" s="644"/>
    </row>
    <row r="9176" spans="1:10" s="372" customFormat="1" ht="34.9">
      <c r="A9176" s="325" t="s">
        <v>8839</v>
      </c>
      <c r="B9176" s="336" t="s">
        <v>8350</v>
      </c>
      <c r="C9176" s="336" t="s">
        <v>8351</v>
      </c>
      <c r="D9176" s="336">
        <v>818</v>
      </c>
      <c r="E9176" s="469">
        <v>18171.55</v>
      </c>
      <c r="F9176" s="376" t="s">
        <v>8840</v>
      </c>
      <c r="G9176" s="336" t="s">
        <v>8352</v>
      </c>
      <c r="H9176" s="626">
        <v>44546</v>
      </c>
      <c r="I9176" s="626">
        <v>44556</v>
      </c>
      <c r="J9176" s="644"/>
    </row>
    <row r="9177" spans="1:10" s="372" customFormat="1" ht="34.9">
      <c r="A9177" s="325" t="s">
        <v>8841</v>
      </c>
      <c r="B9177" s="336" t="s">
        <v>8385</v>
      </c>
      <c r="C9177" s="336" t="s">
        <v>8351</v>
      </c>
      <c r="D9177" s="336">
        <v>419</v>
      </c>
      <c r="E9177" s="469">
        <v>850591.2</v>
      </c>
      <c r="F9177" s="376" t="s">
        <v>8842</v>
      </c>
      <c r="G9177" s="336" t="s">
        <v>8352</v>
      </c>
      <c r="H9177" s="626">
        <v>44547</v>
      </c>
      <c r="I9177" s="626">
        <v>44553</v>
      </c>
      <c r="J9177" s="644"/>
    </row>
    <row r="9178" spans="1:10" s="372" customFormat="1" ht="34.9">
      <c r="A9178" s="325" t="s">
        <v>8843</v>
      </c>
      <c r="B9178" s="336" t="s">
        <v>8358</v>
      </c>
      <c r="C9178" s="336" t="s">
        <v>8351</v>
      </c>
      <c r="D9178" s="336">
        <v>421</v>
      </c>
      <c r="E9178" s="469">
        <v>28000</v>
      </c>
      <c r="F9178" s="376" t="s">
        <v>8790</v>
      </c>
      <c r="G9178" s="336" t="s">
        <v>8352</v>
      </c>
      <c r="H9178" s="626">
        <v>44547</v>
      </c>
      <c r="I9178" s="626">
        <v>44560</v>
      </c>
      <c r="J9178" s="644"/>
    </row>
    <row r="9179" spans="1:10" s="372" customFormat="1" ht="34.9">
      <c r="A9179" s="325" t="s">
        <v>8844</v>
      </c>
      <c r="B9179" s="336" t="s">
        <v>8385</v>
      </c>
      <c r="C9179" s="336" t="s">
        <v>8351</v>
      </c>
      <c r="D9179" s="336">
        <v>423</v>
      </c>
      <c r="E9179" s="469">
        <v>32175.52</v>
      </c>
      <c r="F9179" s="376" t="s">
        <v>8845</v>
      </c>
      <c r="G9179" s="336" t="s">
        <v>8352</v>
      </c>
      <c r="H9179" s="626">
        <v>44547</v>
      </c>
      <c r="I9179" s="626">
        <v>44552</v>
      </c>
      <c r="J9179" s="644"/>
    </row>
    <row r="9180" spans="1:10" s="372" customFormat="1">
      <c r="A9180" s="325" t="s">
        <v>8846</v>
      </c>
      <c r="B9180" s="336" t="s">
        <v>8358</v>
      </c>
      <c r="C9180" s="336" t="s">
        <v>8351</v>
      </c>
      <c r="D9180" s="336">
        <v>425</v>
      </c>
      <c r="E9180" s="469">
        <v>26579.48</v>
      </c>
      <c r="F9180" s="376" t="s">
        <v>8847</v>
      </c>
      <c r="G9180" s="336" t="s">
        <v>8352</v>
      </c>
      <c r="H9180" s="626">
        <v>44547</v>
      </c>
      <c r="I9180" s="626">
        <v>44550</v>
      </c>
      <c r="J9180" s="644"/>
    </row>
    <row r="9181" spans="1:10" s="372" customFormat="1">
      <c r="A9181" s="325" t="s">
        <v>8848</v>
      </c>
      <c r="B9181" s="336" t="s">
        <v>8358</v>
      </c>
      <c r="C9181" s="336" t="s">
        <v>8351</v>
      </c>
      <c r="D9181" s="336">
        <v>429</v>
      </c>
      <c r="E9181" s="469">
        <v>21000</v>
      </c>
      <c r="F9181" s="376" t="s">
        <v>8849</v>
      </c>
      <c r="G9181" s="336" t="s">
        <v>8352</v>
      </c>
      <c r="H9181" s="626">
        <v>44547</v>
      </c>
      <c r="I9181" s="626">
        <v>44552</v>
      </c>
      <c r="J9181" s="644"/>
    </row>
    <row r="9182" spans="1:10" s="372" customFormat="1" ht="34.9">
      <c r="A9182" s="325" t="s">
        <v>8850</v>
      </c>
      <c r="B9182" s="336" t="s">
        <v>8350</v>
      </c>
      <c r="C9182" s="336" t="s">
        <v>8351</v>
      </c>
      <c r="D9182" s="336">
        <v>821</v>
      </c>
      <c r="E9182" s="469">
        <v>32830</v>
      </c>
      <c r="F9182" s="376" t="s">
        <v>8851</v>
      </c>
      <c r="G9182" s="336" t="s">
        <v>8352</v>
      </c>
      <c r="H9182" s="626">
        <v>44547</v>
      </c>
      <c r="I9182" s="626">
        <v>44557</v>
      </c>
      <c r="J9182" s="644"/>
    </row>
    <row r="9183" spans="1:10" s="372" customFormat="1" ht="23.25">
      <c r="A9183" s="325" t="s">
        <v>8852</v>
      </c>
      <c r="B9183" s="336" t="s">
        <v>8350</v>
      </c>
      <c r="C9183" s="336" t="s">
        <v>8351</v>
      </c>
      <c r="D9183" s="336">
        <v>822</v>
      </c>
      <c r="E9183" s="469">
        <v>31500</v>
      </c>
      <c r="F9183" s="376" t="s">
        <v>8853</v>
      </c>
      <c r="G9183" s="336" t="s">
        <v>8352</v>
      </c>
      <c r="H9183" s="626">
        <v>44547</v>
      </c>
      <c r="I9183" s="626">
        <v>44567</v>
      </c>
      <c r="J9183" s="644"/>
    </row>
    <row r="9184" spans="1:10" s="372" customFormat="1" ht="46.5">
      <c r="A9184" s="325" t="s">
        <v>8854</v>
      </c>
      <c r="B9184" s="336" t="s">
        <v>8350</v>
      </c>
      <c r="C9184" s="336" t="s">
        <v>8351</v>
      </c>
      <c r="D9184" s="336">
        <v>823</v>
      </c>
      <c r="E9184" s="469">
        <v>22664.66</v>
      </c>
      <c r="F9184" s="376" t="s">
        <v>2434</v>
      </c>
      <c r="G9184" s="336" t="s">
        <v>8352</v>
      </c>
      <c r="H9184" s="626">
        <v>44547</v>
      </c>
      <c r="I9184" s="626">
        <v>44548</v>
      </c>
      <c r="J9184" s="644"/>
    </row>
    <row r="9185" spans="1:10" s="372" customFormat="1" ht="34.9">
      <c r="A9185" s="325" t="s">
        <v>8855</v>
      </c>
      <c r="B9185" s="336" t="s">
        <v>8358</v>
      </c>
      <c r="C9185" s="336" t="s">
        <v>8351</v>
      </c>
      <c r="D9185" s="336">
        <v>435</v>
      </c>
      <c r="E9185" s="469">
        <v>19000</v>
      </c>
      <c r="F9185" s="376" t="s">
        <v>8856</v>
      </c>
      <c r="G9185" s="336" t="s">
        <v>8352</v>
      </c>
      <c r="H9185" s="626">
        <v>44550</v>
      </c>
      <c r="I9185" s="626">
        <v>44551</v>
      </c>
      <c r="J9185" s="644"/>
    </row>
    <row r="9186" spans="1:10" s="372" customFormat="1" ht="23.25">
      <c r="A9186" s="325" t="s">
        <v>8857</v>
      </c>
      <c r="B9186" s="336" t="s">
        <v>8350</v>
      </c>
      <c r="C9186" s="336" t="s">
        <v>8351</v>
      </c>
      <c r="D9186" s="336">
        <v>834</v>
      </c>
      <c r="E9186" s="469">
        <v>35100</v>
      </c>
      <c r="F9186" s="376" t="s">
        <v>8858</v>
      </c>
      <c r="G9186" s="336" t="s">
        <v>8352</v>
      </c>
      <c r="H9186" s="626">
        <v>44550</v>
      </c>
      <c r="I9186" s="626">
        <v>44560</v>
      </c>
      <c r="J9186" s="644"/>
    </row>
    <row r="9187" spans="1:10" s="372" customFormat="1" ht="23.25">
      <c r="A9187" s="325" t="s">
        <v>8859</v>
      </c>
      <c r="B9187" s="336" t="s">
        <v>8358</v>
      </c>
      <c r="C9187" s="336" t="s">
        <v>8351</v>
      </c>
      <c r="D9187" s="336">
        <v>447</v>
      </c>
      <c r="E9187" s="469">
        <v>30136.13</v>
      </c>
      <c r="F9187" s="376" t="s">
        <v>8860</v>
      </c>
      <c r="G9187" s="336" t="s">
        <v>8352</v>
      </c>
      <c r="H9187" s="626">
        <v>44551</v>
      </c>
      <c r="I9187" s="626">
        <v>44554</v>
      </c>
      <c r="J9187" s="644"/>
    </row>
    <row r="9188" spans="1:10" s="372" customFormat="1" ht="23.25">
      <c r="A9188" s="325" t="s">
        <v>8861</v>
      </c>
      <c r="B9188" s="336" t="s">
        <v>8358</v>
      </c>
      <c r="C9188" s="336" t="s">
        <v>8351</v>
      </c>
      <c r="D9188" s="336">
        <v>453</v>
      </c>
      <c r="E9188" s="469">
        <v>26250</v>
      </c>
      <c r="F9188" s="376" t="s">
        <v>8862</v>
      </c>
      <c r="G9188" s="336" t="s">
        <v>8352</v>
      </c>
      <c r="H9188" s="626">
        <v>44551</v>
      </c>
      <c r="I9188" s="626">
        <v>44553</v>
      </c>
      <c r="J9188" s="644"/>
    </row>
    <row r="9189" spans="1:10" s="372" customFormat="1" ht="34.9">
      <c r="A9189" s="325" t="s">
        <v>8863</v>
      </c>
      <c r="B9189" s="336" t="s">
        <v>8385</v>
      </c>
      <c r="C9189" s="336" t="s">
        <v>8351</v>
      </c>
      <c r="D9189" s="336">
        <v>460</v>
      </c>
      <c r="E9189" s="469">
        <v>71323.86</v>
      </c>
      <c r="F9189" s="376" t="s">
        <v>8656</v>
      </c>
      <c r="G9189" s="336" t="s">
        <v>8352</v>
      </c>
      <c r="H9189" s="626">
        <v>44552</v>
      </c>
      <c r="I9189" s="626">
        <v>44561</v>
      </c>
      <c r="J9189" s="644"/>
    </row>
    <row r="9190" spans="1:10" s="372" customFormat="1" ht="46.5">
      <c r="A9190" s="325" t="s">
        <v>8864</v>
      </c>
      <c r="B9190" s="336" t="s">
        <v>8350</v>
      </c>
      <c r="C9190" s="336" t="s">
        <v>8351</v>
      </c>
      <c r="D9190" s="336">
        <v>845</v>
      </c>
      <c r="E9190" s="469">
        <v>19153.93</v>
      </c>
      <c r="F9190" s="376" t="s">
        <v>2434</v>
      </c>
      <c r="G9190" s="336" t="s">
        <v>8352</v>
      </c>
      <c r="H9190" s="626">
        <v>44552</v>
      </c>
      <c r="I9190" s="626">
        <v>44553</v>
      </c>
      <c r="J9190" s="644"/>
    </row>
    <row r="9191" spans="1:10" s="372" customFormat="1" ht="23.25">
      <c r="A9191" s="325" t="s">
        <v>8865</v>
      </c>
      <c r="B9191" s="336" t="s">
        <v>8350</v>
      </c>
      <c r="C9191" s="336" t="s">
        <v>8351</v>
      </c>
      <c r="D9191" s="336">
        <v>848</v>
      </c>
      <c r="E9191" s="469">
        <v>20177.3</v>
      </c>
      <c r="F9191" s="376" t="s">
        <v>8866</v>
      </c>
      <c r="G9191" s="336" t="s">
        <v>8352</v>
      </c>
      <c r="H9191" s="626">
        <v>44552</v>
      </c>
      <c r="I9191" s="626">
        <v>44582</v>
      </c>
      <c r="J9191" s="644"/>
    </row>
    <row r="9192" spans="1:10" s="372" customFormat="1" ht="23.25">
      <c r="A9192" s="325" t="s">
        <v>8867</v>
      </c>
      <c r="B9192" s="336" t="s">
        <v>8500</v>
      </c>
      <c r="C9192" s="336" t="s">
        <v>8351</v>
      </c>
      <c r="D9192" s="336" t="s">
        <v>8868</v>
      </c>
      <c r="E9192" s="469">
        <v>129600</v>
      </c>
      <c r="F9192" s="376" t="s">
        <v>8869</v>
      </c>
      <c r="G9192" s="336" t="s">
        <v>8503</v>
      </c>
      <c r="H9192" s="626">
        <v>44552</v>
      </c>
      <c r="I9192" s="626">
        <v>45632</v>
      </c>
      <c r="J9192" s="644"/>
    </row>
    <row r="9193" spans="1:10" s="372" customFormat="1" ht="23.25">
      <c r="A9193" s="325" t="s">
        <v>8870</v>
      </c>
      <c r="B9193" s="336" t="s">
        <v>8748</v>
      </c>
      <c r="C9193" s="336" t="s">
        <v>8351</v>
      </c>
      <c r="D9193" s="336" t="s">
        <v>8871</v>
      </c>
      <c r="E9193" s="469">
        <v>556972.93000000005</v>
      </c>
      <c r="F9193" s="376" t="s">
        <v>8872</v>
      </c>
      <c r="G9193" s="336" t="s">
        <v>8503</v>
      </c>
      <c r="H9193" s="626">
        <v>44553</v>
      </c>
      <c r="I9193" s="626">
        <v>44935</v>
      </c>
      <c r="J9193" s="644"/>
    </row>
    <row r="9194" spans="1:10" s="372" customFormat="1" ht="34.9">
      <c r="A9194" s="325" t="s">
        <v>8873</v>
      </c>
      <c r="B9194" s="336" t="s">
        <v>8385</v>
      </c>
      <c r="C9194" s="336" t="s">
        <v>8351</v>
      </c>
      <c r="D9194" s="336">
        <v>470</v>
      </c>
      <c r="E9194" s="469">
        <v>27725.040000000001</v>
      </c>
      <c r="F9194" s="376" t="s">
        <v>5814</v>
      </c>
      <c r="G9194" s="336" t="s">
        <v>8352</v>
      </c>
      <c r="H9194" s="626">
        <v>44554</v>
      </c>
      <c r="I9194" s="626">
        <v>44558</v>
      </c>
      <c r="J9194" s="644"/>
    </row>
    <row r="9195" spans="1:10" s="372" customFormat="1" ht="34.9">
      <c r="A9195" s="325" t="s">
        <v>8874</v>
      </c>
      <c r="B9195" s="336" t="s">
        <v>8358</v>
      </c>
      <c r="C9195" s="336" t="s">
        <v>8351</v>
      </c>
      <c r="D9195" s="336">
        <v>346</v>
      </c>
      <c r="E9195" s="469">
        <v>35119.599999999999</v>
      </c>
      <c r="F9195" s="376" t="s">
        <v>8834</v>
      </c>
      <c r="G9195" s="336" t="s">
        <v>8352</v>
      </c>
      <c r="H9195" s="626">
        <v>44558</v>
      </c>
      <c r="I9195" s="626">
        <v>44558</v>
      </c>
      <c r="J9195" s="644"/>
    </row>
    <row r="9196" spans="1:10" s="372" customFormat="1" ht="23.25">
      <c r="A9196" s="325" t="s">
        <v>8875</v>
      </c>
      <c r="B9196" s="336" t="s">
        <v>8358</v>
      </c>
      <c r="C9196" s="336" t="s">
        <v>8351</v>
      </c>
      <c r="D9196" s="336">
        <v>475</v>
      </c>
      <c r="E9196" s="469">
        <v>20815.5</v>
      </c>
      <c r="F9196" s="376" t="s">
        <v>8876</v>
      </c>
      <c r="G9196" s="336" t="s">
        <v>8352</v>
      </c>
      <c r="H9196" s="626">
        <v>44559</v>
      </c>
      <c r="I9196" s="626">
        <v>44559</v>
      </c>
      <c r="J9196" s="644"/>
    </row>
    <row r="9197" spans="1:10" s="372" customFormat="1" ht="34.9">
      <c r="A9197" s="325" t="s">
        <v>8877</v>
      </c>
      <c r="B9197" s="336" t="s">
        <v>8402</v>
      </c>
      <c r="C9197" s="336" t="s">
        <v>8351</v>
      </c>
      <c r="D9197" s="336" t="s">
        <v>8878</v>
      </c>
      <c r="E9197" s="469">
        <v>137898</v>
      </c>
      <c r="F9197" s="376" t="s">
        <v>8879</v>
      </c>
      <c r="G9197" s="336" t="s">
        <v>8352</v>
      </c>
      <c r="H9197" s="626">
        <v>44559</v>
      </c>
      <c r="I9197" s="626">
        <v>44561</v>
      </c>
      <c r="J9197" s="644"/>
    </row>
    <row r="9198" spans="1:10" s="372" customFormat="1">
      <c r="A9198" s="621" t="s">
        <v>151</v>
      </c>
      <c r="B9198" s="660"/>
      <c r="C9198" s="660"/>
      <c r="D9198" s="660"/>
      <c r="E9198" s="623">
        <f>SUM(E9199:E9346)</f>
        <v>14067523.450000005</v>
      </c>
      <c r="F9198" s="661"/>
      <c r="G9198" s="660"/>
      <c r="H9198" s="660"/>
      <c r="I9198" s="660"/>
      <c r="J9198" s="1221"/>
    </row>
    <row r="9199" spans="1:10" s="372" customFormat="1" ht="23.25">
      <c r="A9199" s="325" t="s">
        <v>8880</v>
      </c>
      <c r="B9199" s="336" t="s">
        <v>8402</v>
      </c>
      <c r="C9199" s="336" t="s">
        <v>8351</v>
      </c>
      <c r="D9199" s="336" t="s">
        <v>8881</v>
      </c>
      <c r="E9199" s="469">
        <v>95000</v>
      </c>
      <c r="F9199" s="376" t="s">
        <v>8882</v>
      </c>
      <c r="G9199" s="336" t="s">
        <v>8352</v>
      </c>
      <c r="H9199" s="626">
        <v>44565</v>
      </c>
      <c r="I9199" s="626">
        <v>44646</v>
      </c>
      <c r="J9199" s="644"/>
    </row>
    <row r="9200" spans="1:10" s="372" customFormat="1" ht="23.25">
      <c r="A9200" s="325" t="s">
        <v>8883</v>
      </c>
      <c r="B9200" s="336" t="s">
        <v>8350</v>
      </c>
      <c r="C9200" s="336" t="s">
        <v>8351</v>
      </c>
      <c r="D9200" s="336">
        <v>13</v>
      </c>
      <c r="E9200" s="469">
        <v>21900</v>
      </c>
      <c r="F9200" s="376" t="s">
        <v>8884</v>
      </c>
      <c r="G9200" s="336" t="s">
        <v>8352</v>
      </c>
      <c r="H9200" s="626">
        <v>44568</v>
      </c>
      <c r="I9200" s="626">
        <v>44613</v>
      </c>
      <c r="J9200" s="644"/>
    </row>
    <row r="9201" spans="1:10" s="372" customFormat="1" ht="23.25">
      <c r="A9201" s="325" t="s">
        <v>8885</v>
      </c>
      <c r="B9201" s="336" t="s">
        <v>8350</v>
      </c>
      <c r="C9201" s="336" t="s">
        <v>8351</v>
      </c>
      <c r="D9201" s="336">
        <v>18</v>
      </c>
      <c r="E9201" s="469">
        <v>30000</v>
      </c>
      <c r="F9201" s="376" t="s">
        <v>8411</v>
      </c>
      <c r="G9201" s="336" t="s">
        <v>8352</v>
      </c>
      <c r="H9201" s="626">
        <v>44572</v>
      </c>
      <c r="I9201" s="626">
        <v>44637</v>
      </c>
      <c r="J9201" s="644"/>
    </row>
    <row r="9202" spans="1:10" s="372" customFormat="1" ht="23.25">
      <c r="A9202" s="325" t="s">
        <v>8886</v>
      </c>
      <c r="B9202" s="336" t="s">
        <v>8350</v>
      </c>
      <c r="C9202" s="336" t="s">
        <v>8351</v>
      </c>
      <c r="D9202" s="336">
        <v>20</v>
      </c>
      <c r="E9202" s="469">
        <v>27600</v>
      </c>
      <c r="F9202" s="376" t="s">
        <v>8419</v>
      </c>
      <c r="G9202" s="336" t="s">
        <v>8352</v>
      </c>
      <c r="H9202" s="626">
        <v>44572</v>
      </c>
      <c r="I9202" s="626">
        <v>44637</v>
      </c>
      <c r="J9202" s="644"/>
    </row>
    <row r="9203" spans="1:10" s="372" customFormat="1" ht="23.25">
      <c r="A9203" s="325" t="s">
        <v>8887</v>
      </c>
      <c r="B9203" s="336" t="s">
        <v>8350</v>
      </c>
      <c r="C9203" s="336" t="s">
        <v>8351</v>
      </c>
      <c r="D9203" s="336">
        <v>21</v>
      </c>
      <c r="E9203" s="469">
        <v>18860</v>
      </c>
      <c r="F9203" s="376" t="s">
        <v>8356</v>
      </c>
      <c r="G9203" s="336" t="s">
        <v>8352</v>
      </c>
      <c r="H9203" s="626">
        <v>44572</v>
      </c>
      <c r="I9203" s="626">
        <v>44637</v>
      </c>
      <c r="J9203" s="644"/>
    </row>
    <row r="9204" spans="1:10" s="372" customFormat="1" ht="23.25">
      <c r="A9204" s="325" t="s">
        <v>8888</v>
      </c>
      <c r="B9204" s="336" t="s">
        <v>8350</v>
      </c>
      <c r="C9204" s="336" t="s">
        <v>8351</v>
      </c>
      <c r="D9204" s="336">
        <v>32</v>
      </c>
      <c r="E9204" s="469">
        <v>34900</v>
      </c>
      <c r="F9204" s="376" t="s">
        <v>8483</v>
      </c>
      <c r="G9204" s="336" t="s">
        <v>8352</v>
      </c>
      <c r="H9204" s="626">
        <v>44579</v>
      </c>
      <c r="I9204" s="626">
        <v>44609</v>
      </c>
      <c r="J9204" s="644"/>
    </row>
    <row r="9205" spans="1:10" s="372" customFormat="1" ht="34.9">
      <c r="A9205" s="325" t="s">
        <v>8889</v>
      </c>
      <c r="B9205" s="336" t="s">
        <v>8350</v>
      </c>
      <c r="C9205" s="336" t="s">
        <v>8351</v>
      </c>
      <c r="D9205" s="336">
        <v>33</v>
      </c>
      <c r="E9205" s="469">
        <v>34500</v>
      </c>
      <c r="F9205" s="376" t="s">
        <v>8753</v>
      </c>
      <c r="G9205" s="336" t="s">
        <v>8352</v>
      </c>
      <c r="H9205" s="626">
        <v>44581</v>
      </c>
      <c r="I9205" s="626">
        <v>44591</v>
      </c>
      <c r="J9205" s="644"/>
    </row>
    <row r="9206" spans="1:10" s="372" customFormat="1" ht="46.5">
      <c r="A9206" s="325" t="s">
        <v>8890</v>
      </c>
      <c r="B9206" s="336" t="s">
        <v>8385</v>
      </c>
      <c r="C9206" s="336" t="s">
        <v>8351</v>
      </c>
      <c r="D9206" s="336">
        <v>1</v>
      </c>
      <c r="E9206" s="469">
        <v>3822775.2</v>
      </c>
      <c r="F9206" s="376" t="s">
        <v>8429</v>
      </c>
      <c r="G9206" s="336" t="s">
        <v>8352</v>
      </c>
      <c r="H9206" s="626">
        <v>44588</v>
      </c>
      <c r="I9206" s="626">
        <v>44596</v>
      </c>
      <c r="J9206" s="644"/>
    </row>
    <row r="9207" spans="1:10" s="372" customFormat="1" ht="23.25">
      <c r="A9207" s="325" t="s">
        <v>8891</v>
      </c>
      <c r="B9207" s="336" t="s">
        <v>8358</v>
      </c>
      <c r="C9207" s="336" t="s">
        <v>8351</v>
      </c>
      <c r="D9207" s="336">
        <v>2</v>
      </c>
      <c r="E9207" s="469">
        <v>19294.41</v>
      </c>
      <c r="F9207" s="376" t="s">
        <v>8892</v>
      </c>
      <c r="G9207" s="336" t="s">
        <v>8352</v>
      </c>
      <c r="H9207" s="626">
        <v>44589</v>
      </c>
      <c r="I9207" s="626">
        <v>44593</v>
      </c>
      <c r="J9207" s="644"/>
    </row>
    <row r="9208" spans="1:10" s="372" customFormat="1" ht="34.9">
      <c r="A9208" s="325" t="s">
        <v>8893</v>
      </c>
      <c r="B9208" s="336" t="s">
        <v>8350</v>
      </c>
      <c r="C9208" s="336" t="s">
        <v>8351</v>
      </c>
      <c r="D9208" s="336">
        <v>62</v>
      </c>
      <c r="E9208" s="469">
        <v>491879.2</v>
      </c>
      <c r="F9208" s="376" t="s">
        <v>1941</v>
      </c>
      <c r="G9208" s="336" t="s">
        <v>8647</v>
      </c>
      <c r="H9208" s="626">
        <v>44592</v>
      </c>
      <c r="I9208" s="626">
        <v>44864</v>
      </c>
      <c r="J9208" s="644"/>
    </row>
    <row r="9209" spans="1:10" s="372" customFormat="1" ht="34.9">
      <c r="A9209" s="325" t="s">
        <v>8894</v>
      </c>
      <c r="B9209" s="336" t="s">
        <v>8350</v>
      </c>
      <c r="C9209" s="336" t="s">
        <v>8351</v>
      </c>
      <c r="D9209" s="336">
        <v>64</v>
      </c>
      <c r="E9209" s="469">
        <v>42000</v>
      </c>
      <c r="F9209" s="376" t="s">
        <v>1941</v>
      </c>
      <c r="G9209" s="336" t="s">
        <v>8352</v>
      </c>
      <c r="H9209" s="626">
        <v>44592</v>
      </c>
      <c r="I9209" s="626">
        <v>44650</v>
      </c>
      <c r="J9209" s="644"/>
    </row>
    <row r="9210" spans="1:10" s="372" customFormat="1">
      <c r="A9210" s="325" t="s">
        <v>8895</v>
      </c>
      <c r="B9210" s="336" t="s">
        <v>8350</v>
      </c>
      <c r="C9210" s="336" t="s">
        <v>8351</v>
      </c>
      <c r="D9210" s="336">
        <v>65</v>
      </c>
      <c r="E9210" s="469">
        <v>32785</v>
      </c>
      <c r="F9210" s="376" t="s">
        <v>8753</v>
      </c>
      <c r="G9210" s="336" t="s">
        <v>8352</v>
      </c>
      <c r="H9210" s="626">
        <v>44592</v>
      </c>
      <c r="I9210" s="626">
        <v>44652</v>
      </c>
      <c r="J9210" s="644"/>
    </row>
    <row r="9211" spans="1:10" s="372" customFormat="1" ht="34.9">
      <c r="A9211" s="325" t="s">
        <v>8896</v>
      </c>
      <c r="B9211" s="336" t="s">
        <v>8350</v>
      </c>
      <c r="C9211" s="336" t="s">
        <v>8351</v>
      </c>
      <c r="D9211" s="336">
        <v>67</v>
      </c>
      <c r="E9211" s="469">
        <v>31324.15</v>
      </c>
      <c r="F9211" s="376" t="s">
        <v>8393</v>
      </c>
      <c r="G9211" s="336" t="s">
        <v>8352</v>
      </c>
      <c r="H9211" s="626">
        <v>44592</v>
      </c>
      <c r="I9211" s="626">
        <v>44642</v>
      </c>
      <c r="J9211" s="644"/>
    </row>
    <row r="9212" spans="1:10" s="372" customFormat="1" ht="34.9">
      <c r="A9212" s="325" t="s">
        <v>8897</v>
      </c>
      <c r="B9212" s="336" t="s">
        <v>8350</v>
      </c>
      <c r="C9212" s="336" t="s">
        <v>8351</v>
      </c>
      <c r="D9212" s="336">
        <v>68</v>
      </c>
      <c r="E9212" s="469">
        <v>26427.5</v>
      </c>
      <c r="F9212" s="376" t="s">
        <v>1955</v>
      </c>
      <c r="G9212" s="336" t="s">
        <v>8647</v>
      </c>
      <c r="H9212" s="626">
        <v>44592</v>
      </c>
      <c r="I9212" s="626">
        <v>44617</v>
      </c>
      <c r="J9212" s="644"/>
    </row>
    <row r="9213" spans="1:10" s="372" customFormat="1" ht="34.9">
      <c r="A9213" s="325" t="s">
        <v>8898</v>
      </c>
      <c r="B9213" s="336" t="s">
        <v>8350</v>
      </c>
      <c r="C9213" s="336" t="s">
        <v>8351</v>
      </c>
      <c r="D9213" s="336">
        <v>70</v>
      </c>
      <c r="E9213" s="469">
        <v>51485.7</v>
      </c>
      <c r="F9213" s="376" t="s">
        <v>1941</v>
      </c>
      <c r="G9213" s="336" t="s">
        <v>8647</v>
      </c>
      <c r="H9213" s="626">
        <v>44594</v>
      </c>
      <c r="I9213" s="626">
        <v>44897</v>
      </c>
      <c r="J9213" s="644"/>
    </row>
    <row r="9214" spans="1:10" s="372" customFormat="1" ht="34.9">
      <c r="A9214" s="325" t="s">
        <v>8899</v>
      </c>
      <c r="B9214" s="336" t="s">
        <v>8350</v>
      </c>
      <c r="C9214" s="336" t="s">
        <v>8351</v>
      </c>
      <c r="D9214" s="336">
        <v>71</v>
      </c>
      <c r="E9214" s="469">
        <v>38257.599999999999</v>
      </c>
      <c r="F9214" s="316" t="s">
        <v>1941</v>
      </c>
      <c r="G9214" s="336" t="s">
        <v>8352</v>
      </c>
      <c r="H9214" s="626">
        <v>44594</v>
      </c>
      <c r="I9214" s="626">
        <v>44624</v>
      </c>
      <c r="J9214" s="644"/>
    </row>
    <row r="9215" spans="1:10" s="372" customFormat="1" ht="23.25">
      <c r="A9215" s="325" t="s">
        <v>8900</v>
      </c>
      <c r="B9215" s="336" t="s">
        <v>8350</v>
      </c>
      <c r="C9215" s="336" t="s">
        <v>8351</v>
      </c>
      <c r="D9215" s="336">
        <v>79</v>
      </c>
      <c r="E9215" s="469">
        <v>27840</v>
      </c>
      <c r="F9215" s="376" t="s">
        <v>8470</v>
      </c>
      <c r="G9215" s="336" t="s">
        <v>8647</v>
      </c>
      <c r="H9215" s="626">
        <v>44596</v>
      </c>
      <c r="I9215" s="626">
        <v>44661</v>
      </c>
      <c r="J9215" s="644"/>
    </row>
    <row r="9216" spans="1:10" s="372" customFormat="1" ht="23.25">
      <c r="A9216" s="325" t="s">
        <v>8901</v>
      </c>
      <c r="B9216" s="336" t="s">
        <v>8350</v>
      </c>
      <c r="C9216" s="336" t="s">
        <v>8351</v>
      </c>
      <c r="D9216" s="336">
        <v>87</v>
      </c>
      <c r="E9216" s="469">
        <v>29106.55</v>
      </c>
      <c r="F9216" s="376" t="s">
        <v>8902</v>
      </c>
      <c r="G9216" s="336" t="s">
        <v>8352</v>
      </c>
      <c r="H9216" s="626">
        <v>44600</v>
      </c>
      <c r="I9216" s="626">
        <v>44665</v>
      </c>
      <c r="J9216" s="644"/>
    </row>
    <row r="9217" spans="1:10" s="372" customFormat="1" ht="23.25">
      <c r="A9217" s="325" t="s">
        <v>8903</v>
      </c>
      <c r="B9217" s="336" t="s">
        <v>8350</v>
      </c>
      <c r="C9217" s="336" t="s">
        <v>8351</v>
      </c>
      <c r="D9217" s="336">
        <v>88</v>
      </c>
      <c r="E9217" s="469">
        <v>19200</v>
      </c>
      <c r="F9217" s="376" t="s">
        <v>8470</v>
      </c>
      <c r="G9217" s="336" t="s">
        <v>6467</v>
      </c>
      <c r="H9217" s="626">
        <v>44600</v>
      </c>
      <c r="I9217" s="626">
        <v>44665</v>
      </c>
      <c r="J9217" s="644"/>
    </row>
    <row r="9218" spans="1:10" s="372" customFormat="1" ht="23.25">
      <c r="A9218" s="325" t="s">
        <v>8904</v>
      </c>
      <c r="B9218" s="336" t="s">
        <v>8358</v>
      </c>
      <c r="C9218" s="336" t="s">
        <v>8351</v>
      </c>
      <c r="D9218" s="336">
        <v>11</v>
      </c>
      <c r="E9218" s="469">
        <v>34300</v>
      </c>
      <c r="F9218" s="376" t="s">
        <v>8634</v>
      </c>
      <c r="G9218" s="336" t="s">
        <v>8352</v>
      </c>
      <c r="H9218" s="626">
        <v>44603</v>
      </c>
      <c r="I9218" s="626">
        <v>44613</v>
      </c>
      <c r="J9218" s="644"/>
    </row>
    <row r="9219" spans="1:10" s="372" customFormat="1" ht="23.25">
      <c r="A9219" s="325" t="s">
        <v>8905</v>
      </c>
      <c r="B9219" s="336" t="s">
        <v>8358</v>
      </c>
      <c r="C9219" s="336" t="s">
        <v>8351</v>
      </c>
      <c r="D9219" s="336">
        <v>12</v>
      </c>
      <c r="E9219" s="469">
        <v>30850</v>
      </c>
      <c r="F9219" s="376" t="s">
        <v>8614</v>
      </c>
      <c r="G9219" s="336" t="s">
        <v>8352</v>
      </c>
      <c r="H9219" s="626">
        <v>44606</v>
      </c>
      <c r="I9219" s="626">
        <v>44614</v>
      </c>
      <c r="J9219" s="644"/>
    </row>
    <row r="9220" spans="1:10" s="372" customFormat="1" ht="23.25">
      <c r="A9220" s="325" t="s">
        <v>8906</v>
      </c>
      <c r="B9220" s="336" t="s">
        <v>8402</v>
      </c>
      <c r="C9220" s="336" t="s">
        <v>8351</v>
      </c>
      <c r="D9220" s="336" t="s">
        <v>8907</v>
      </c>
      <c r="E9220" s="469">
        <v>48511.44</v>
      </c>
      <c r="F9220" s="376" t="s">
        <v>8908</v>
      </c>
      <c r="G9220" s="336" t="s">
        <v>8647</v>
      </c>
      <c r="H9220" s="626">
        <v>44607</v>
      </c>
      <c r="I9220" s="626">
        <v>44617</v>
      </c>
      <c r="J9220" s="644"/>
    </row>
    <row r="9221" spans="1:10" s="372" customFormat="1" ht="34.9">
      <c r="A9221" s="325" t="s">
        <v>8909</v>
      </c>
      <c r="B9221" s="336" t="s">
        <v>8385</v>
      </c>
      <c r="C9221" s="336" t="s">
        <v>8351</v>
      </c>
      <c r="D9221" s="336">
        <v>14</v>
      </c>
      <c r="E9221" s="469">
        <v>78588</v>
      </c>
      <c r="F9221" s="376" t="s">
        <v>2090</v>
      </c>
      <c r="G9221" s="336" t="s">
        <v>8352</v>
      </c>
      <c r="H9221" s="626">
        <v>44610</v>
      </c>
      <c r="I9221" s="626">
        <v>44617</v>
      </c>
      <c r="J9221" s="644"/>
    </row>
    <row r="9222" spans="1:10" s="372" customFormat="1" ht="23.25">
      <c r="A9222" s="325" t="s">
        <v>8910</v>
      </c>
      <c r="B9222" s="336" t="s">
        <v>8350</v>
      </c>
      <c r="C9222" s="336" t="s">
        <v>8351</v>
      </c>
      <c r="D9222" s="336">
        <v>105</v>
      </c>
      <c r="E9222" s="469">
        <v>25000</v>
      </c>
      <c r="F9222" s="376" t="s">
        <v>1872</v>
      </c>
      <c r="G9222" s="336" t="s">
        <v>8352</v>
      </c>
      <c r="H9222" s="626">
        <v>44610</v>
      </c>
      <c r="I9222" s="626">
        <v>44612</v>
      </c>
      <c r="J9222" s="644"/>
    </row>
    <row r="9223" spans="1:10" s="372" customFormat="1" ht="34.9">
      <c r="A9223" s="325" t="s">
        <v>8911</v>
      </c>
      <c r="B9223" s="336" t="s">
        <v>8385</v>
      </c>
      <c r="C9223" s="336" t="s">
        <v>8351</v>
      </c>
      <c r="D9223" s="336">
        <v>17</v>
      </c>
      <c r="E9223" s="469">
        <v>48852</v>
      </c>
      <c r="F9223" s="376" t="s">
        <v>8912</v>
      </c>
      <c r="G9223" s="336" t="s">
        <v>8352</v>
      </c>
      <c r="H9223" s="626">
        <v>44616</v>
      </c>
      <c r="I9223" s="626">
        <v>44648</v>
      </c>
      <c r="J9223" s="644"/>
    </row>
    <row r="9224" spans="1:10" s="372" customFormat="1" ht="23.25">
      <c r="A9224" s="325" t="s">
        <v>8913</v>
      </c>
      <c r="B9224" s="336" t="s">
        <v>8402</v>
      </c>
      <c r="C9224" s="336" t="s">
        <v>8351</v>
      </c>
      <c r="D9224" s="336" t="s">
        <v>8914</v>
      </c>
      <c r="E9224" s="469">
        <v>28432.37</v>
      </c>
      <c r="F9224" s="376" t="s">
        <v>8915</v>
      </c>
      <c r="G9224" s="336" t="s">
        <v>8503</v>
      </c>
      <c r="H9224" s="626">
        <v>44617</v>
      </c>
      <c r="I9224" s="626">
        <v>44983</v>
      </c>
      <c r="J9224" s="644"/>
    </row>
    <row r="9225" spans="1:10" s="372" customFormat="1" ht="23.25">
      <c r="A9225" s="325" t="s">
        <v>8916</v>
      </c>
      <c r="B9225" s="336" t="s">
        <v>8350</v>
      </c>
      <c r="C9225" s="336" t="s">
        <v>8351</v>
      </c>
      <c r="D9225" s="336">
        <v>141</v>
      </c>
      <c r="E9225" s="469">
        <v>36799</v>
      </c>
      <c r="F9225" s="376" t="s">
        <v>8917</v>
      </c>
      <c r="G9225" s="336" t="s">
        <v>8647</v>
      </c>
      <c r="H9225" s="626">
        <v>44620</v>
      </c>
      <c r="I9225" s="626">
        <v>44630</v>
      </c>
      <c r="J9225" s="644"/>
    </row>
    <row r="9226" spans="1:10" s="372" customFormat="1" ht="34.9">
      <c r="A9226" s="325" t="s">
        <v>8918</v>
      </c>
      <c r="B9226" s="336" t="s">
        <v>8350</v>
      </c>
      <c r="C9226" s="336" t="s">
        <v>8351</v>
      </c>
      <c r="D9226" s="336">
        <v>144</v>
      </c>
      <c r="E9226" s="469">
        <v>36639</v>
      </c>
      <c r="F9226" s="376" t="s">
        <v>8919</v>
      </c>
      <c r="G9226" s="336" t="s">
        <v>8352</v>
      </c>
      <c r="H9226" s="626">
        <v>44621</v>
      </c>
      <c r="I9226" s="626">
        <v>44666</v>
      </c>
      <c r="J9226" s="644"/>
    </row>
    <row r="9227" spans="1:10" s="372" customFormat="1" ht="34.9">
      <c r="A9227" s="325" t="s">
        <v>8920</v>
      </c>
      <c r="B9227" s="336" t="s">
        <v>8423</v>
      </c>
      <c r="C9227" s="336" t="s">
        <v>8351</v>
      </c>
      <c r="D9227" s="336" t="s">
        <v>8921</v>
      </c>
      <c r="E9227" s="469">
        <v>42775</v>
      </c>
      <c r="F9227" s="376" t="s">
        <v>8400</v>
      </c>
      <c r="G9227" s="336" t="s">
        <v>8352</v>
      </c>
      <c r="H9227" s="626">
        <v>44621</v>
      </c>
      <c r="I9227" s="626">
        <v>44627</v>
      </c>
      <c r="J9227" s="644"/>
    </row>
    <row r="9228" spans="1:10" s="372" customFormat="1" ht="23.25">
      <c r="A9228" s="325" t="s">
        <v>8922</v>
      </c>
      <c r="B9228" s="336" t="s">
        <v>8350</v>
      </c>
      <c r="C9228" s="336" t="s">
        <v>8351</v>
      </c>
      <c r="D9228" s="336">
        <v>147</v>
      </c>
      <c r="E9228" s="469">
        <v>35200</v>
      </c>
      <c r="F9228" s="376" t="s">
        <v>8923</v>
      </c>
      <c r="G9228" s="336" t="s">
        <v>8352</v>
      </c>
      <c r="H9228" s="626">
        <v>44623</v>
      </c>
      <c r="I9228" s="626">
        <v>44668</v>
      </c>
      <c r="J9228" s="644"/>
    </row>
    <row r="9229" spans="1:10" s="372" customFormat="1" ht="34.9">
      <c r="A9229" s="325" t="s">
        <v>8924</v>
      </c>
      <c r="B9229" s="336" t="s">
        <v>8402</v>
      </c>
      <c r="C9229" s="336" t="s">
        <v>8351</v>
      </c>
      <c r="D9229" s="336" t="s">
        <v>8925</v>
      </c>
      <c r="E9229" s="469">
        <v>104400</v>
      </c>
      <c r="F9229" s="376" t="s">
        <v>8926</v>
      </c>
      <c r="G9229" s="336" t="s">
        <v>8352</v>
      </c>
      <c r="H9229" s="626">
        <v>44623</v>
      </c>
      <c r="I9229" s="626">
        <v>44654</v>
      </c>
      <c r="J9229" s="644"/>
    </row>
    <row r="9230" spans="1:10" s="372" customFormat="1" ht="23.25">
      <c r="A9230" s="325" t="s">
        <v>8927</v>
      </c>
      <c r="B9230" s="336" t="s">
        <v>8402</v>
      </c>
      <c r="C9230" s="336" t="s">
        <v>8351</v>
      </c>
      <c r="D9230" s="336" t="s">
        <v>8928</v>
      </c>
      <c r="E9230" s="469">
        <v>104400</v>
      </c>
      <c r="F9230" s="376" t="s">
        <v>8926</v>
      </c>
      <c r="G9230" s="336" t="s">
        <v>8352</v>
      </c>
      <c r="H9230" s="626">
        <v>44623</v>
      </c>
      <c r="I9230" s="626">
        <v>44631</v>
      </c>
      <c r="J9230" s="644"/>
    </row>
    <row r="9231" spans="1:10" s="372" customFormat="1" ht="23.25">
      <c r="A9231" s="325" t="s">
        <v>8929</v>
      </c>
      <c r="B9231" s="336" t="s">
        <v>8402</v>
      </c>
      <c r="C9231" s="336" t="s">
        <v>8351</v>
      </c>
      <c r="D9231" s="336" t="s">
        <v>8930</v>
      </c>
      <c r="E9231" s="469">
        <v>134995.70000000001</v>
      </c>
      <c r="F9231" s="376" t="s">
        <v>8931</v>
      </c>
      <c r="G9231" s="336" t="s">
        <v>8647</v>
      </c>
      <c r="H9231" s="626">
        <v>44627</v>
      </c>
      <c r="I9231" s="626">
        <v>44802</v>
      </c>
      <c r="J9231" s="644"/>
    </row>
    <row r="9232" spans="1:10" s="372" customFormat="1" ht="23.25">
      <c r="A9232" s="325" t="s">
        <v>8932</v>
      </c>
      <c r="B9232" s="336" t="s">
        <v>8350</v>
      </c>
      <c r="C9232" s="336" t="s">
        <v>8351</v>
      </c>
      <c r="D9232" s="336">
        <v>157</v>
      </c>
      <c r="E9232" s="469">
        <v>36720</v>
      </c>
      <c r="F9232" s="376" t="s">
        <v>8465</v>
      </c>
      <c r="G9232" s="336" t="s">
        <v>8352</v>
      </c>
      <c r="H9232" s="626">
        <v>44629</v>
      </c>
      <c r="I9232" s="626">
        <v>44674</v>
      </c>
      <c r="J9232" s="644"/>
    </row>
    <row r="9233" spans="1:10" s="372" customFormat="1" ht="46.5">
      <c r="A9233" s="325" t="s">
        <v>8933</v>
      </c>
      <c r="B9233" s="336" t="s">
        <v>8350</v>
      </c>
      <c r="C9233" s="336" t="s">
        <v>8351</v>
      </c>
      <c r="D9233" s="336">
        <v>161</v>
      </c>
      <c r="E9233" s="469">
        <v>19035.330000000002</v>
      </c>
      <c r="F9233" s="376" t="s">
        <v>2434</v>
      </c>
      <c r="G9233" s="336" t="s">
        <v>8352</v>
      </c>
      <c r="H9233" s="626">
        <v>44631</v>
      </c>
      <c r="I9233" s="626">
        <v>44696</v>
      </c>
      <c r="J9233" s="644"/>
    </row>
    <row r="9234" spans="1:10" s="372" customFormat="1" ht="23.25">
      <c r="A9234" s="325" t="s">
        <v>8934</v>
      </c>
      <c r="B9234" s="336" t="s">
        <v>8402</v>
      </c>
      <c r="C9234" s="336" t="s">
        <v>8351</v>
      </c>
      <c r="D9234" s="336" t="s">
        <v>8935</v>
      </c>
      <c r="E9234" s="469">
        <v>50000</v>
      </c>
      <c r="F9234" s="376" t="s">
        <v>8936</v>
      </c>
      <c r="G9234" s="336" t="s">
        <v>8503</v>
      </c>
      <c r="H9234" s="626">
        <v>44631</v>
      </c>
      <c r="I9234" s="626">
        <v>44872</v>
      </c>
      <c r="J9234" s="644"/>
    </row>
    <row r="9235" spans="1:10" s="372" customFormat="1" ht="34.9">
      <c r="A9235" s="325" t="s">
        <v>8937</v>
      </c>
      <c r="B9235" s="336" t="s">
        <v>8402</v>
      </c>
      <c r="C9235" s="336" t="s">
        <v>8351</v>
      </c>
      <c r="D9235" s="336" t="s">
        <v>8925</v>
      </c>
      <c r="E9235" s="469">
        <v>219000</v>
      </c>
      <c r="F9235" s="376" t="s">
        <v>8614</v>
      </c>
      <c r="G9235" s="336" t="s">
        <v>8352</v>
      </c>
      <c r="H9235" s="626">
        <v>44631</v>
      </c>
      <c r="I9235" s="626">
        <v>44662</v>
      </c>
      <c r="J9235" s="644"/>
    </row>
    <row r="9236" spans="1:10" s="372" customFormat="1" ht="23.25">
      <c r="A9236" s="325" t="s">
        <v>8938</v>
      </c>
      <c r="B9236" s="336" t="s">
        <v>8402</v>
      </c>
      <c r="C9236" s="336" t="s">
        <v>8351</v>
      </c>
      <c r="D9236" s="336" t="s">
        <v>8928</v>
      </c>
      <c r="E9236" s="469">
        <v>219000</v>
      </c>
      <c r="F9236" s="376" t="s">
        <v>8614</v>
      </c>
      <c r="G9236" s="336" t="s">
        <v>8352</v>
      </c>
      <c r="H9236" s="626">
        <v>44631</v>
      </c>
      <c r="I9236" s="626">
        <v>44638</v>
      </c>
      <c r="J9236" s="644"/>
    </row>
    <row r="9237" spans="1:10" s="372" customFormat="1" ht="34.9">
      <c r="A9237" s="325" t="s">
        <v>8939</v>
      </c>
      <c r="B9237" s="336" t="s">
        <v>8350</v>
      </c>
      <c r="C9237" s="336" t="s">
        <v>8351</v>
      </c>
      <c r="D9237" s="336">
        <v>166</v>
      </c>
      <c r="E9237" s="469">
        <v>18140</v>
      </c>
      <c r="F9237" s="376" t="s">
        <v>8940</v>
      </c>
      <c r="G9237" s="336" t="s">
        <v>8352</v>
      </c>
      <c r="H9237" s="626">
        <v>44634</v>
      </c>
      <c r="I9237" s="626">
        <v>44699</v>
      </c>
      <c r="J9237" s="644"/>
    </row>
    <row r="9238" spans="1:10" s="372" customFormat="1" ht="23.25">
      <c r="A9238" s="325" t="s">
        <v>8941</v>
      </c>
      <c r="B9238" s="336" t="s">
        <v>8402</v>
      </c>
      <c r="C9238" s="336" t="s">
        <v>8351</v>
      </c>
      <c r="D9238" s="336" t="s">
        <v>8942</v>
      </c>
      <c r="E9238" s="469">
        <v>71800</v>
      </c>
      <c r="F9238" s="376" t="s">
        <v>8943</v>
      </c>
      <c r="G9238" s="336" t="s">
        <v>8352</v>
      </c>
      <c r="H9238" s="626">
        <v>44634</v>
      </c>
      <c r="I9238" s="626">
        <v>44655</v>
      </c>
      <c r="J9238" s="644"/>
    </row>
    <row r="9239" spans="1:10" s="372" customFormat="1" ht="23.25">
      <c r="A9239" s="325" t="s">
        <v>8944</v>
      </c>
      <c r="B9239" s="336" t="s">
        <v>8402</v>
      </c>
      <c r="C9239" s="336" t="s">
        <v>8351</v>
      </c>
      <c r="D9239" s="336" t="s">
        <v>8945</v>
      </c>
      <c r="E9239" s="469">
        <v>105672.93</v>
      </c>
      <c r="F9239" s="376" t="s">
        <v>8946</v>
      </c>
      <c r="G9239" s="336" t="s">
        <v>8352</v>
      </c>
      <c r="H9239" s="626">
        <v>44635</v>
      </c>
      <c r="I9239" s="626">
        <v>44671</v>
      </c>
      <c r="J9239" s="644"/>
    </row>
    <row r="9240" spans="1:10" s="372" customFormat="1" ht="23.25">
      <c r="A9240" s="325" t="s">
        <v>8947</v>
      </c>
      <c r="B9240" s="336" t="s">
        <v>8402</v>
      </c>
      <c r="C9240" s="336" t="s">
        <v>8351</v>
      </c>
      <c r="D9240" s="336" t="s">
        <v>8948</v>
      </c>
      <c r="E9240" s="469">
        <v>105672.93</v>
      </c>
      <c r="F9240" s="376" t="s">
        <v>8949</v>
      </c>
      <c r="G9240" s="336" t="s">
        <v>8352</v>
      </c>
      <c r="H9240" s="626">
        <v>44635</v>
      </c>
      <c r="I9240" s="626">
        <v>44670</v>
      </c>
      <c r="J9240" s="644"/>
    </row>
    <row r="9241" spans="1:10" s="372" customFormat="1" ht="23.25">
      <c r="A9241" s="325" t="s">
        <v>8950</v>
      </c>
      <c r="B9241" s="336" t="s">
        <v>8350</v>
      </c>
      <c r="C9241" s="336" t="s">
        <v>8351</v>
      </c>
      <c r="D9241" s="336">
        <v>172</v>
      </c>
      <c r="E9241" s="469">
        <v>26413.200000000001</v>
      </c>
      <c r="F9241" s="376" t="s">
        <v>8687</v>
      </c>
      <c r="G9241" s="336" t="s">
        <v>8352</v>
      </c>
      <c r="H9241" s="626">
        <v>44636</v>
      </c>
      <c r="I9241" s="626">
        <v>44666</v>
      </c>
      <c r="J9241" s="644"/>
    </row>
    <row r="9242" spans="1:10" s="372" customFormat="1" ht="34.9">
      <c r="A9242" s="325" t="s">
        <v>8951</v>
      </c>
      <c r="B9242" s="336" t="s">
        <v>8402</v>
      </c>
      <c r="C9242" s="336" t="s">
        <v>8351</v>
      </c>
      <c r="D9242" s="336" t="s">
        <v>8952</v>
      </c>
      <c r="E9242" s="469">
        <v>53457.27</v>
      </c>
      <c r="F9242" s="376" t="s">
        <v>8953</v>
      </c>
      <c r="G9242" s="336" t="s">
        <v>8352</v>
      </c>
      <c r="H9242" s="626">
        <v>44636</v>
      </c>
      <c r="I9242" s="626">
        <v>44877</v>
      </c>
      <c r="J9242" s="644"/>
    </row>
    <row r="9243" spans="1:10" s="372" customFormat="1" ht="34.9">
      <c r="A9243" s="325" t="s">
        <v>8954</v>
      </c>
      <c r="B9243" s="336" t="s">
        <v>8385</v>
      </c>
      <c r="C9243" s="336" t="s">
        <v>8351</v>
      </c>
      <c r="D9243" s="336">
        <v>180</v>
      </c>
      <c r="E9243" s="469">
        <v>97071.49</v>
      </c>
      <c r="F9243" s="376" t="s">
        <v>2434</v>
      </c>
      <c r="G9243" s="336" t="s">
        <v>8352</v>
      </c>
      <c r="H9243" s="626">
        <v>44638</v>
      </c>
      <c r="I9243" s="626">
        <v>44650</v>
      </c>
      <c r="J9243" s="644"/>
    </row>
    <row r="9244" spans="1:10" s="372" customFormat="1" ht="23.25">
      <c r="A9244" s="325" t="s">
        <v>8955</v>
      </c>
      <c r="B9244" s="336" t="s">
        <v>8402</v>
      </c>
      <c r="C9244" s="336" t="s">
        <v>8351</v>
      </c>
      <c r="D9244" s="336" t="s">
        <v>8956</v>
      </c>
      <c r="E9244" s="469">
        <v>142950</v>
      </c>
      <c r="F9244" s="376" t="s">
        <v>8957</v>
      </c>
      <c r="G9244" s="336" t="s">
        <v>8503</v>
      </c>
      <c r="H9244" s="626">
        <v>44638</v>
      </c>
      <c r="I9244" s="626">
        <v>45004</v>
      </c>
      <c r="J9244" s="644"/>
    </row>
    <row r="9245" spans="1:10" s="372" customFormat="1" ht="23.25">
      <c r="A9245" s="325" t="s">
        <v>8958</v>
      </c>
      <c r="B9245" s="336" t="s">
        <v>8350</v>
      </c>
      <c r="C9245" s="336" t="s">
        <v>8351</v>
      </c>
      <c r="D9245" s="336">
        <v>191</v>
      </c>
      <c r="E9245" s="469">
        <v>20791.669999999998</v>
      </c>
      <c r="F9245" s="376" t="s">
        <v>2097</v>
      </c>
      <c r="G9245" s="336" t="s">
        <v>8352</v>
      </c>
      <c r="H9245" s="626">
        <v>44642</v>
      </c>
      <c r="I9245" s="626">
        <v>44652</v>
      </c>
      <c r="J9245" s="644"/>
    </row>
    <row r="9246" spans="1:10" s="372" customFormat="1" ht="23.25">
      <c r="A9246" s="325" t="s">
        <v>8959</v>
      </c>
      <c r="B9246" s="336" t="s">
        <v>8358</v>
      </c>
      <c r="C9246" s="336" t="s">
        <v>8351</v>
      </c>
      <c r="D9246" s="336">
        <v>59</v>
      </c>
      <c r="E9246" s="469">
        <v>35950.5</v>
      </c>
      <c r="F9246" s="376" t="s">
        <v>8438</v>
      </c>
      <c r="G9246" s="336" t="s">
        <v>8352</v>
      </c>
      <c r="H9246" s="626">
        <v>44644</v>
      </c>
      <c r="I9246" s="626">
        <v>44648</v>
      </c>
      <c r="J9246" s="644"/>
    </row>
    <row r="9247" spans="1:10" s="372" customFormat="1" ht="23.25">
      <c r="A9247" s="325" t="s">
        <v>8960</v>
      </c>
      <c r="B9247" s="336" t="s">
        <v>8402</v>
      </c>
      <c r="C9247" s="336" t="s">
        <v>8351</v>
      </c>
      <c r="D9247" s="336" t="s">
        <v>8961</v>
      </c>
      <c r="E9247" s="469">
        <v>66920</v>
      </c>
      <c r="F9247" s="376" t="s">
        <v>8962</v>
      </c>
      <c r="G9247" s="336" t="s">
        <v>8963</v>
      </c>
      <c r="H9247" s="626">
        <v>44644</v>
      </c>
      <c r="I9247" s="626">
        <v>44680</v>
      </c>
      <c r="J9247" s="644"/>
    </row>
    <row r="9248" spans="1:10" s="372" customFormat="1" ht="34.9">
      <c r="A9248" s="325" t="s">
        <v>8964</v>
      </c>
      <c r="B9248" s="336" t="s">
        <v>8358</v>
      </c>
      <c r="C9248" s="336" t="s">
        <v>8351</v>
      </c>
      <c r="D9248" s="336">
        <v>66</v>
      </c>
      <c r="E9248" s="469">
        <v>21645.66</v>
      </c>
      <c r="F9248" s="376" t="s">
        <v>8892</v>
      </c>
      <c r="G9248" s="336" t="s">
        <v>8352</v>
      </c>
      <c r="H9248" s="626">
        <v>44659</v>
      </c>
      <c r="I9248" s="626">
        <v>44664</v>
      </c>
      <c r="J9248" s="644"/>
    </row>
    <row r="9249" spans="1:10" s="372" customFormat="1" ht="34.9">
      <c r="A9249" s="325" t="s">
        <v>8965</v>
      </c>
      <c r="B9249" s="336" t="s">
        <v>8385</v>
      </c>
      <c r="C9249" s="336" t="s">
        <v>8351</v>
      </c>
      <c r="D9249" s="336">
        <v>67</v>
      </c>
      <c r="E9249" s="469">
        <v>55934.95</v>
      </c>
      <c r="F9249" s="376" t="s">
        <v>8966</v>
      </c>
      <c r="G9249" s="336" t="s">
        <v>8352</v>
      </c>
      <c r="H9249" s="626">
        <v>44659</v>
      </c>
      <c r="I9249" s="626">
        <v>44673</v>
      </c>
      <c r="J9249" s="644"/>
    </row>
    <row r="9250" spans="1:10" s="372" customFormat="1" ht="23.25">
      <c r="A9250" s="325" t="s">
        <v>8967</v>
      </c>
      <c r="B9250" s="336" t="s">
        <v>8402</v>
      </c>
      <c r="C9250" s="336" t="s">
        <v>8351</v>
      </c>
      <c r="D9250" s="336" t="s">
        <v>8968</v>
      </c>
      <c r="E9250" s="469">
        <v>82000</v>
      </c>
      <c r="F9250" s="376" t="s">
        <v>8438</v>
      </c>
      <c r="G9250" s="336" t="s">
        <v>8352</v>
      </c>
      <c r="H9250" s="626">
        <v>44659</v>
      </c>
      <c r="I9250" s="626">
        <v>44675</v>
      </c>
      <c r="J9250" s="644"/>
    </row>
    <row r="9251" spans="1:10" s="372" customFormat="1" ht="23.25">
      <c r="A9251" s="325" t="s">
        <v>8969</v>
      </c>
      <c r="B9251" s="336" t="s">
        <v>8350</v>
      </c>
      <c r="C9251" s="336" t="s">
        <v>8351</v>
      </c>
      <c r="D9251" s="336">
        <v>236</v>
      </c>
      <c r="E9251" s="469">
        <v>35000</v>
      </c>
      <c r="F9251" s="376" t="s">
        <v>1941</v>
      </c>
      <c r="G9251" s="336" t="s">
        <v>8647</v>
      </c>
      <c r="H9251" s="626">
        <v>44664</v>
      </c>
      <c r="I9251" s="626">
        <v>44694</v>
      </c>
      <c r="J9251" s="644"/>
    </row>
    <row r="9252" spans="1:10" s="372" customFormat="1" ht="23.25">
      <c r="A9252" s="325" t="s">
        <v>8970</v>
      </c>
      <c r="B9252" s="336" t="s">
        <v>8350</v>
      </c>
      <c r="C9252" s="336" t="s">
        <v>8351</v>
      </c>
      <c r="D9252" s="336">
        <v>237</v>
      </c>
      <c r="E9252" s="469">
        <v>18293.2</v>
      </c>
      <c r="F9252" s="376" t="s">
        <v>8971</v>
      </c>
      <c r="G9252" s="336" t="s">
        <v>8352</v>
      </c>
      <c r="H9252" s="626">
        <v>44664</v>
      </c>
      <c r="I9252" s="626">
        <v>44729</v>
      </c>
      <c r="J9252" s="644"/>
    </row>
    <row r="9253" spans="1:10" s="372" customFormat="1" ht="46.5">
      <c r="A9253" s="325" t="s">
        <v>8972</v>
      </c>
      <c r="B9253" s="336" t="s">
        <v>8350</v>
      </c>
      <c r="C9253" s="336" t="s">
        <v>8351</v>
      </c>
      <c r="D9253" s="336">
        <v>245</v>
      </c>
      <c r="E9253" s="469">
        <v>18816.48</v>
      </c>
      <c r="F9253" s="376" t="s">
        <v>2434</v>
      </c>
      <c r="G9253" s="336" t="s">
        <v>8352</v>
      </c>
      <c r="H9253" s="626">
        <v>44671</v>
      </c>
      <c r="I9253" s="626">
        <v>44736</v>
      </c>
      <c r="J9253" s="644"/>
    </row>
    <row r="9254" spans="1:10" s="372" customFormat="1" ht="46.5">
      <c r="A9254" s="325" t="s">
        <v>8973</v>
      </c>
      <c r="B9254" s="336" t="s">
        <v>8350</v>
      </c>
      <c r="C9254" s="336" t="s">
        <v>8351</v>
      </c>
      <c r="D9254" s="336">
        <v>263</v>
      </c>
      <c r="E9254" s="469">
        <v>30000</v>
      </c>
      <c r="F9254" s="376" t="s">
        <v>8974</v>
      </c>
      <c r="G9254" s="336" t="s">
        <v>8352</v>
      </c>
      <c r="H9254" s="626">
        <v>44676</v>
      </c>
      <c r="I9254" s="626">
        <v>44741</v>
      </c>
      <c r="J9254" s="644"/>
    </row>
    <row r="9255" spans="1:10" s="372" customFormat="1" ht="58.15">
      <c r="A9255" s="325" t="s">
        <v>8975</v>
      </c>
      <c r="B9255" s="336" t="s">
        <v>8444</v>
      </c>
      <c r="C9255" s="336" t="s">
        <v>8351</v>
      </c>
      <c r="D9255" s="336" t="s">
        <v>8976</v>
      </c>
      <c r="E9255" s="469">
        <v>110500.74</v>
      </c>
      <c r="F9255" s="376" t="s">
        <v>8977</v>
      </c>
      <c r="G9255" s="336" t="s">
        <v>8647</v>
      </c>
      <c r="H9255" s="626">
        <v>44676</v>
      </c>
      <c r="I9255" s="626">
        <v>44857</v>
      </c>
      <c r="J9255" s="644"/>
    </row>
    <row r="9256" spans="1:10" s="372" customFormat="1" ht="46.5">
      <c r="A9256" s="325" t="s">
        <v>8978</v>
      </c>
      <c r="B9256" s="336" t="s">
        <v>8350</v>
      </c>
      <c r="C9256" s="336" t="s">
        <v>8351</v>
      </c>
      <c r="D9256" s="336">
        <v>265</v>
      </c>
      <c r="E9256" s="469">
        <v>18458.669999999998</v>
      </c>
      <c r="F9256" s="376" t="s">
        <v>2434</v>
      </c>
      <c r="G9256" s="336" t="s">
        <v>8352</v>
      </c>
      <c r="H9256" s="626">
        <v>44678</v>
      </c>
      <c r="I9256" s="626">
        <v>44743</v>
      </c>
      <c r="J9256" s="644"/>
    </row>
    <row r="9257" spans="1:10" s="372" customFormat="1" ht="23.25">
      <c r="A9257" s="325" t="s">
        <v>8979</v>
      </c>
      <c r="B9257" s="336" t="s">
        <v>8402</v>
      </c>
      <c r="C9257" s="336" t="s">
        <v>8351</v>
      </c>
      <c r="D9257" s="336" t="s">
        <v>8980</v>
      </c>
      <c r="E9257" s="469">
        <v>131871</v>
      </c>
      <c r="F9257" s="376" t="s">
        <v>8981</v>
      </c>
      <c r="G9257" s="336" t="s">
        <v>8647</v>
      </c>
      <c r="H9257" s="626">
        <v>44678</v>
      </c>
      <c r="I9257" s="626">
        <v>44839</v>
      </c>
      <c r="J9257" s="644"/>
    </row>
    <row r="9258" spans="1:10" s="372" customFormat="1" ht="58.15">
      <c r="A9258" s="325" t="s">
        <v>8982</v>
      </c>
      <c r="B9258" s="336" t="s">
        <v>8350</v>
      </c>
      <c r="C9258" s="336" t="s">
        <v>8351</v>
      </c>
      <c r="D9258" s="336">
        <v>275</v>
      </c>
      <c r="E9258" s="469">
        <v>36698</v>
      </c>
      <c r="F9258" s="376" t="s">
        <v>8983</v>
      </c>
      <c r="G9258" s="336" t="s">
        <v>8352</v>
      </c>
      <c r="H9258" s="626">
        <v>44679</v>
      </c>
      <c r="I9258" s="626">
        <v>44724</v>
      </c>
      <c r="J9258" s="644"/>
    </row>
    <row r="9259" spans="1:10" s="372" customFormat="1" ht="23.25">
      <c r="A9259" s="325" t="s">
        <v>8984</v>
      </c>
      <c r="B9259" s="336" t="s">
        <v>8350</v>
      </c>
      <c r="C9259" s="336" t="s">
        <v>8351</v>
      </c>
      <c r="D9259" s="336">
        <v>277</v>
      </c>
      <c r="E9259" s="469">
        <v>25979</v>
      </c>
      <c r="F9259" s="376" t="s">
        <v>8985</v>
      </c>
      <c r="G9259" s="336" t="s">
        <v>8352</v>
      </c>
      <c r="H9259" s="626">
        <v>44679</v>
      </c>
      <c r="I9259" s="626">
        <v>44689</v>
      </c>
      <c r="J9259" s="644"/>
    </row>
    <row r="9260" spans="1:10" s="372" customFormat="1" ht="34.9">
      <c r="A9260" s="325" t="s">
        <v>8986</v>
      </c>
      <c r="B9260" s="336" t="s">
        <v>8402</v>
      </c>
      <c r="C9260" s="336" t="s">
        <v>8351</v>
      </c>
      <c r="D9260" s="336" t="s">
        <v>8987</v>
      </c>
      <c r="E9260" s="469">
        <v>55600</v>
      </c>
      <c r="F9260" s="376" t="s">
        <v>8988</v>
      </c>
      <c r="G9260" s="336" t="s">
        <v>8352</v>
      </c>
      <c r="H9260" s="626">
        <v>44679</v>
      </c>
      <c r="I9260" s="626">
        <v>44690</v>
      </c>
      <c r="J9260" s="644"/>
    </row>
    <row r="9261" spans="1:10" s="372" customFormat="1" ht="46.5">
      <c r="A9261" s="325" t="s">
        <v>8989</v>
      </c>
      <c r="B9261" s="336" t="s">
        <v>8350</v>
      </c>
      <c r="C9261" s="336" t="s">
        <v>8351</v>
      </c>
      <c r="D9261" s="336">
        <v>283</v>
      </c>
      <c r="E9261" s="469">
        <v>29854.37</v>
      </c>
      <c r="F9261" s="376" t="s">
        <v>2434</v>
      </c>
      <c r="G9261" s="336" t="s">
        <v>8352</v>
      </c>
      <c r="H9261" s="626">
        <v>44680</v>
      </c>
      <c r="I9261" s="626">
        <v>44745</v>
      </c>
      <c r="J9261" s="644"/>
    </row>
    <row r="9262" spans="1:10" s="372" customFormat="1" ht="34.9">
      <c r="A9262" s="325" t="s">
        <v>8990</v>
      </c>
      <c r="B9262" s="336" t="s">
        <v>8402</v>
      </c>
      <c r="C9262" s="336" t="s">
        <v>8351</v>
      </c>
      <c r="D9262" s="336" t="s">
        <v>8987</v>
      </c>
      <c r="E9262" s="469">
        <v>55600</v>
      </c>
      <c r="F9262" s="376" t="s">
        <v>8376</v>
      </c>
      <c r="G9262" s="336" t="s">
        <v>8352</v>
      </c>
      <c r="H9262" s="626">
        <v>44680</v>
      </c>
      <c r="I9262" s="626">
        <v>44684</v>
      </c>
      <c r="J9262" s="644"/>
    </row>
    <row r="9263" spans="1:10" s="372" customFormat="1" ht="23.25">
      <c r="A9263" s="325" t="s">
        <v>8991</v>
      </c>
      <c r="B9263" s="336" t="s">
        <v>8358</v>
      </c>
      <c r="C9263" s="336" t="s">
        <v>8351</v>
      </c>
      <c r="D9263" s="336">
        <v>83</v>
      </c>
      <c r="E9263" s="469">
        <v>23920</v>
      </c>
      <c r="F9263" s="376" t="s">
        <v>8784</v>
      </c>
      <c r="G9263" s="336" t="s">
        <v>8352</v>
      </c>
      <c r="H9263" s="626">
        <v>44684</v>
      </c>
      <c r="I9263" s="626">
        <v>44711</v>
      </c>
      <c r="J9263" s="644"/>
    </row>
    <row r="9264" spans="1:10" s="372" customFormat="1" ht="23.25">
      <c r="A9264" s="325" t="s">
        <v>8992</v>
      </c>
      <c r="B9264" s="336" t="s">
        <v>8358</v>
      </c>
      <c r="C9264" s="336" t="s">
        <v>8351</v>
      </c>
      <c r="D9264" s="336">
        <v>84</v>
      </c>
      <c r="E9264" s="469">
        <v>32400</v>
      </c>
      <c r="F9264" s="376" t="s">
        <v>8614</v>
      </c>
      <c r="G9264" s="336" t="s">
        <v>8352</v>
      </c>
      <c r="H9264" s="626">
        <v>44684</v>
      </c>
      <c r="I9264" s="626">
        <v>44714</v>
      </c>
      <c r="J9264" s="644"/>
    </row>
    <row r="9265" spans="1:10" s="372" customFormat="1" ht="23.25">
      <c r="A9265" s="325" t="s">
        <v>8993</v>
      </c>
      <c r="B9265" s="336" t="s">
        <v>8358</v>
      </c>
      <c r="C9265" s="336" t="s">
        <v>8351</v>
      </c>
      <c r="D9265" s="336">
        <v>85</v>
      </c>
      <c r="E9265" s="469">
        <v>22500</v>
      </c>
      <c r="F9265" s="376" t="s">
        <v>8773</v>
      </c>
      <c r="G9265" s="336" t="s">
        <v>8352</v>
      </c>
      <c r="H9265" s="626">
        <v>44684</v>
      </c>
      <c r="I9265" s="626">
        <v>44712</v>
      </c>
      <c r="J9265" s="644"/>
    </row>
    <row r="9266" spans="1:10" s="372" customFormat="1" ht="23.25">
      <c r="A9266" s="325" t="s">
        <v>8994</v>
      </c>
      <c r="B9266" s="336" t="s">
        <v>8524</v>
      </c>
      <c r="C9266" s="336" t="s">
        <v>8351</v>
      </c>
      <c r="D9266" s="336" t="s">
        <v>8995</v>
      </c>
      <c r="E9266" s="469">
        <v>271350</v>
      </c>
      <c r="F9266" s="376" t="s">
        <v>8376</v>
      </c>
      <c r="G9266" s="336" t="s">
        <v>8352</v>
      </c>
      <c r="H9266" s="626">
        <v>44685</v>
      </c>
      <c r="I9266" s="626">
        <v>44692</v>
      </c>
      <c r="J9266" s="644"/>
    </row>
    <row r="9267" spans="1:10" s="372" customFormat="1" ht="23.25">
      <c r="A9267" s="325" t="s">
        <v>8996</v>
      </c>
      <c r="B9267" s="336" t="s">
        <v>8402</v>
      </c>
      <c r="C9267" s="336" t="s">
        <v>8351</v>
      </c>
      <c r="D9267" s="336" t="s">
        <v>8987</v>
      </c>
      <c r="E9267" s="469">
        <v>49380</v>
      </c>
      <c r="F9267" s="376" t="s">
        <v>8997</v>
      </c>
      <c r="G9267" s="336" t="s">
        <v>8352</v>
      </c>
      <c r="H9267" s="626">
        <v>44690</v>
      </c>
      <c r="I9267" s="626">
        <v>44698</v>
      </c>
      <c r="J9267" s="644"/>
    </row>
    <row r="9268" spans="1:10" s="372" customFormat="1" ht="23.25">
      <c r="A9268" s="325" t="s">
        <v>8998</v>
      </c>
      <c r="B9268" s="336" t="s">
        <v>8402</v>
      </c>
      <c r="C9268" s="336" t="s">
        <v>8351</v>
      </c>
      <c r="D9268" s="336" t="s">
        <v>8987</v>
      </c>
      <c r="E9268" s="469">
        <v>49380</v>
      </c>
      <c r="F9268" s="376" t="s">
        <v>8999</v>
      </c>
      <c r="G9268" s="336" t="s">
        <v>8352</v>
      </c>
      <c r="H9268" s="626">
        <v>44690</v>
      </c>
      <c r="I9268" s="626">
        <v>44701</v>
      </c>
      <c r="J9268" s="644"/>
    </row>
    <row r="9269" spans="1:10" s="372" customFormat="1" ht="34.9">
      <c r="A9269" s="325" t="s">
        <v>9000</v>
      </c>
      <c r="B9269" s="336" t="s">
        <v>8358</v>
      </c>
      <c r="C9269" s="336" t="s">
        <v>8351</v>
      </c>
      <c r="D9269" s="336">
        <v>99</v>
      </c>
      <c r="E9269" s="469">
        <v>19840</v>
      </c>
      <c r="F9269" s="376" t="s">
        <v>8465</v>
      </c>
      <c r="G9269" s="336" t="s">
        <v>8352</v>
      </c>
      <c r="H9269" s="626">
        <v>44691</v>
      </c>
      <c r="I9269" s="626">
        <v>44697</v>
      </c>
      <c r="J9269" s="644"/>
    </row>
    <row r="9270" spans="1:10" s="372" customFormat="1" ht="23.25">
      <c r="A9270" s="325" t="s">
        <v>9001</v>
      </c>
      <c r="B9270" s="336" t="s">
        <v>8358</v>
      </c>
      <c r="C9270" s="336" t="s">
        <v>8351</v>
      </c>
      <c r="D9270" s="336">
        <v>103</v>
      </c>
      <c r="E9270" s="469">
        <v>34880</v>
      </c>
      <c r="F9270" s="376" t="s">
        <v>8479</v>
      </c>
      <c r="G9270" s="336" t="s">
        <v>8352</v>
      </c>
      <c r="H9270" s="626">
        <v>44693</v>
      </c>
      <c r="I9270" s="626">
        <v>44708</v>
      </c>
      <c r="J9270" s="644"/>
    </row>
    <row r="9271" spans="1:10" s="372" customFormat="1" ht="23.25">
      <c r="A9271" s="325" t="s">
        <v>9002</v>
      </c>
      <c r="B9271" s="336" t="s">
        <v>8358</v>
      </c>
      <c r="C9271" s="336" t="s">
        <v>8351</v>
      </c>
      <c r="D9271" s="336">
        <v>104</v>
      </c>
      <c r="E9271" s="469">
        <v>26600</v>
      </c>
      <c r="F9271" s="376" t="s">
        <v>9003</v>
      </c>
      <c r="G9271" s="336" t="s">
        <v>8352</v>
      </c>
      <c r="H9271" s="626">
        <v>44693</v>
      </c>
      <c r="I9271" s="626">
        <v>44701</v>
      </c>
      <c r="J9271" s="644"/>
    </row>
    <row r="9272" spans="1:10" s="372" customFormat="1" ht="23.25">
      <c r="A9272" s="325" t="s">
        <v>9004</v>
      </c>
      <c r="B9272" s="336" t="s">
        <v>8358</v>
      </c>
      <c r="C9272" s="336" t="s">
        <v>8351</v>
      </c>
      <c r="D9272" s="336">
        <v>105</v>
      </c>
      <c r="E9272" s="469">
        <v>20910</v>
      </c>
      <c r="F9272" s="376" t="s">
        <v>9005</v>
      </c>
      <c r="G9272" s="336" t="s">
        <v>8352</v>
      </c>
      <c r="H9272" s="626">
        <v>44693</v>
      </c>
      <c r="I9272" s="626">
        <v>44713</v>
      </c>
      <c r="J9272" s="644"/>
    </row>
    <row r="9273" spans="1:10" s="372" customFormat="1" ht="34.9">
      <c r="A9273" s="325" t="s">
        <v>9006</v>
      </c>
      <c r="B9273" s="336" t="s">
        <v>8358</v>
      </c>
      <c r="C9273" s="336" t="s">
        <v>8351</v>
      </c>
      <c r="D9273" s="336">
        <v>107</v>
      </c>
      <c r="E9273" s="469">
        <v>32960</v>
      </c>
      <c r="F9273" s="376" t="s">
        <v>9007</v>
      </c>
      <c r="G9273" s="336" t="s">
        <v>8352</v>
      </c>
      <c r="H9273" s="626">
        <v>44694</v>
      </c>
      <c r="I9273" s="626">
        <v>44698</v>
      </c>
      <c r="J9273" s="644"/>
    </row>
    <row r="9274" spans="1:10" s="372" customFormat="1" ht="34.9">
      <c r="A9274" s="325" t="s">
        <v>9008</v>
      </c>
      <c r="B9274" s="336" t="s">
        <v>9009</v>
      </c>
      <c r="C9274" s="336" t="s">
        <v>8351</v>
      </c>
      <c r="D9274" s="336" t="s">
        <v>9010</v>
      </c>
      <c r="E9274" s="469">
        <v>32960</v>
      </c>
      <c r="F9274" s="376" t="s">
        <v>9011</v>
      </c>
      <c r="G9274" s="336" t="s">
        <v>8352</v>
      </c>
      <c r="H9274" s="626">
        <v>44694</v>
      </c>
      <c r="I9274" s="626">
        <v>44705</v>
      </c>
      <c r="J9274" s="644"/>
    </row>
    <row r="9275" spans="1:10" s="372" customFormat="1" ht="23.25">
      <c r="A9275" s="325" t="s">
        <v>9012</v>
      </c>
      <c r="B9275" s="336" t="s">
        <v>8350</v>
      </c>
      <c r="C9275" s="336" t="s">
        <v>8351</v>
      </c>
      <c r="D9275" s="336">
        <v>301</v>
      </c>
      <c r="E9275" s="469">
        <v>35000</v>
      </c>
      <c r="F9275" s="376" t="s">
        <v>9013</v>
      </c>
      <c r="G9275" s="336" t="s">
        <v>8352</v>
      </c>
      <c r="H9275" s="626">
        <v>44697</v>
      </c>
      <c r="I9275" s="626">
        <v>44757</v>
      </c>
      <c r="J9275" s="644"/>
    </row>
    <row r="9276" spans="1:10" s="372" customFormat="1" ht="34.9">
      <c r="A9276" s="325" t="s">
        <v>9014</v>
      </c>
      <c r="B9276" s="336" t="s">
        <v>8350</v>
      </c>
      <c r="C9276" s="336" t="s">
        <v>8351</v>
      </c>
      <c r="D9276" s="336">
        <v>313</v>
      </c>
      <c r="E9276" s="469">
        <v>21000</v>
      </c>
      <c r="F9276" s="376" t="s">
        <v>9015</v>
      </c>
      <c r="G9276" s="336" t="s">
        <v>8352</v>
      </c>
      <c r="H9276" s="626">
        <v>44697</v>
      </c>
      <c r="I9276" s="626">
        <v>44727</v>
      </c>
      <c r="J9276" s="644"/>
    </row>
    <row r="9277" spans="1:10" s="372" customFormat="1" ht="23.25">
      <c r="A9277" s="325" t="s">
        <v>9016</v>
      </c>
      <c r="B9277" s="336" t="s">
        <v>8358</v>
      </c>
      <c r="C9277" s="336" t="s">
        <v>8351</v>
      </c>
      <c r="D9277" s="336">
        <v>110</v>
      </c>
      <c r="E9277" s="469">
        <v>22468</v>
      </c>
      <c r="F9277" s="376" t="s">
        <v>8770</v>
      </c>
      <c r="G9277" s="336" t="s">
        <v>8352</v>
      </c>
      <c r="H9277" s="626">
        <v>44698</v>
      </c>
      <c r="I9277" s="626">
        <v>44733</v>
      </c>
      <c r="J9277" s="644"/>
    </row>
    <row r="9278" spans="1:10" s="372" customFormat="1" ht="23.25">
      <c r="A9278" s="325" t="s">
        <v>9016</v>
      </c>
      <c r="B9278" s="336" t="s">
        <v>8358</v>
      </c>
      <c r="C9278" s="336" t="s">
        <v>8351</v>
      </c>
      <c r="D9278" s="336">
        <v>112</v>
      </c>
      <c r="E9278" s="469">
        <v>24960</v>
      </c>
      <c r="F9278" s="376" t="s">
        <v>9017</v>
      </c>
      <c r="G9278" s="336" t="s">
        <v>8352</v>
      </c>
      <c r="H9278" s="626">
        <v>44698</v>
      </c>
      <c r="I9278" s="626">
        <v>44722</v>
      </c>
      <c r="J9278" s="644"/>
    </row>
    <row r="9279" spans="1:10" s="372" customFormat="1" ht="23.25">
      <c r="A9279" s="325" t="s">
        <v>9018</v>
      </c>
      <c r="B9279" s="336" t="s">
        <v>8402</v>
      </c>
      <c r="C9279" s="336" t="s">
        <v>8351</v>
      </c>
      <c r="D9279" s="336" t="s">
        <v>9019</v>
      </c>
      <c r="E9279" s="469">
        <v>169759.33</v>
      </c>
      <c r="F9279" s="376" t="s">
        <v>8452</v>
      </c>
      <c r="G9279" s="336" t="s">
        <v>8647</v>
      </c>
      <c r="H9279" s="626">
        <v>44698</v>
      </c>
      <c r="I9279" s="626">
        <v>45230</v>
      </c>
      <c r="J9279" s="644"/>
    </row>
    <row r="9280" spans="1:10" s="372" customFormat="1" ht="34.9">
      <c r="A9280" s="325" t="s">
        <v>9020</v>
      </c>
      <c r="B9280" s="336" t="s">
        <v>8385</v>
      </c>
      <c r="C9280" s="336" t="s">
        <v>8351</v>
      </c>
      <c r="D9280" s="336">
        <v>117</v>
      </c>
      <c r="E9280" s="469">
        <v>30970</v>
      </c>
      <c r="F9280" s="376" t="s">
        <v>8529</v>
      </c>
      <c r="G9280" s="336" t="s">
        <v>8352</v>
      </c>
      <c r="H9280" s="626">
        <v>44699</v>
      </c>
      <c r="I9280" s="626">
        <v>44711</v>
      </c>
      <c r="J9280" s="644"/>
    </row>
    <row r="9281" spans="1:10" s="372" customFormat="1" ht="34.9">
      <c r="A9281" s="325" t="s">
        <v>9021</v>
      </c>
      <c r="B9281" s="336" t="s">
        <v>8402</v>
      </c>
      <c r="C9281" s="336" t="s">
        <v>8351</v>
      </c>
      <c r="D9281" s="336" t="s">
        <v>9022</v>
      </c>
      <c r="E9281" s="469">
        <v>149769</v>
      </c>
      <c r="F9281" s="376" t="s">
        <v>9023</v>
      </c>
      <c r="G9281" s="336" t="s">
        <v>8647</v>
      </c>
      <c r="H9281" s="626">
        <v>44704</v>
      </c>
      <c r="I9281" s="626">
        <v>44854</v>
      </c>
      <c r="J9281" s="644"/>
    </row>
    <row r="9282" spans="1:10" s="372" customFormat="1" ht="23.25">
      <c r="A9282" s="325" t="s">
        <v>9024</v>
      </c>
      <c r="B9282" s="336" t="s">
        <v>8524</v>
      </c>
      <c r="C9282" s="336" t="s">
        <v>8351</v>
      </c>
      <c r="D9282" s="336" t="s">
        <v>9025</v>
      </c>
      <c r="E9282" s="469">
        <v>558000</v>
      </c>
      <c r="F9282" s="376" t="s">
        <v>8962</v>
      </c>
      <c r="G9282" s="336" t="s">
        <v>8963</v>
      </c>
      <c r="H9282" s="626">
        <v>44704</v>
      </c>
      <c r="I9282" s="626">
        <v>44736</v>
      </c>
      <c r="J9282" s="644"/>
    </row>
    <row r="9283" spans="1:10" s="372" customFormat="1" ht="23.25">
      <c r="A9283" s="325" t="s">
        <v>9026</v>
      </c>
      <c r="B9283" s="336" t="s">
        <v>8402</v>
      </c>
      <c r="C9283" s="336" t="s">
        <v>8351</v>
      </c>
      <c r="D9283" s="336" t="s">
        <v>9027</v>
      </c>
      <c r="E9283" s="469">
        <v>97773</v>
      </c>
      <c r="F9283" s="376" t="s">
        <v>9028</v>
      </c>
      <c r="G9283" s="336" t="s">
        <v>8352</v>
      </c>
      <c r="H9283" s="626">
        <v>44706</v>
      </c>
      <c r="I9283" s="626">
        <v>44712</v>
      </c>
      <c r="J9283" s="644"/>
    </row>
    <row r="9284" spans="1:10" s="372" customFormat="1" ht="34.9">
      <c r="A9284" s="325" t="s">
        <v>9029</v>
      </c>
      <c r="B9284" s="336" t="s">
        <v>8350</v>
      </c>
      <c r="C9284" s="336" t="s">
        <v>8351</v>
      </c>
      <c r="D9284" s="336">
        <v>337</v>
      </c>
      <c r="E9284" s="469">
        <v>18952</v>
      </c>
      <c r="F9284" s="376" t="s">
        <v>9030</v>
      </c>
      <c r="G9284" s="336" t="s">
        <v>8352</v>
      </c>
      <c r="H9284" s="626">
        <v>44707</v>
      </c>
      <c r="I9284" s="626">
        <v>44772</v>
      </c>
      <c r="J9284" s="644"/>
    </row>
    <row r="9285" spans="1:10" s="372" customFormat="1" ht="34.9">
      <c r="A9285" s="325" t="s">
        <v>9031</v>
      </c>
      <c r="B9285" s="336" t="s">
        <v>8350</v>
      </c>
      <c r="C9285" s="336" t="s">
        <v>8351</v>
      </c>
      <c r="D9285" s="336">
        <v>354</v>
      </c>
      <c r="E9285" s="469">
        <v>26404</v>
      </c>
      <c r="F9285" s="376" t="s">
        <v>8356</v>
      </c>
      <c r="G9285" s="336" t="s">
        <v>6467</v>
      </c>
      <c r="H9285" s="626">
        <v>44712</v>
      </c>
      <c r="I9285" s="626">
        <v>44742</v>
      </c>
      <c r="J9285" s="644"/>
    </row>
    <row r="9286" spans="1:10" s="372" customFormat="1" ht="34.9">
      <c r="A9286" s="325" t="s">
        <v>9032</v>
      </c>
      <c r="B9286" s="336" t="s">
        <v>8423</v>
      </c>
      <c r="C9286" s="336" t="s">
        <v>8351</v>
      </c>
      <c r="D9286" s="336" t="s">
        <v>9033</v>
      </c>
      <c r="E9286" s="469">
        <v>68870</v>
      </c>
      <c r="F9286" s="376" t="s">
        <v>8429</v>
      </c>
      <c r="G9286" s="336" t="s">
        <v>8352</v>
      </c>
      <c r="H9286" s="626">
        <v>44712</v>
      </c>
      <c r="I9286" s="626">
        <v>44715</v>
      </c>
      <c r="J9286" s="644"/>
    </row>
    <row r="9287" spans="1:10" s="372" customFormat="1" ht="23.25">
      <c r="A9287" s="325" t="s">
        <v>9034</v>
      </c>
      <c r="B9287" s="336" t="s">
        <v>8350</v>
      </c>
      <c r="C9287" s="336" t="s">
        <v>8351</v>
      </c>
      <c r="D9287" s="336">
        <v>358</v>
      </c>
      <c r="E9287" s="469">
        <v>21465</v>
      </c>
      <c r="F9287" s="376" t="s">
        <v>9035</v>
      </c>
      <c r="G9287" s="336" t="s">
        <v>8352</v>
      </c>
      <c r="H9287" s="626">
        <v>44715</v>
      </c>
      <c r="I9287" s="626">
        <v>44775</v>
      </c>
      <c r="J9287" s="644"/>
    </row>
    <row r="9288" spans="1:10" s="372" customFormat="1" ht="46.5">
      <c r="A9288" s="325" t="s">
        <v>9036</v>
      </c>
      <c r="B9288" s="336" t="s">
        <v>8385</v>
      </c>
      <c r="C9288" s="336" t="s">
        <v>8351</v>
      </c>
      <c r="D9288" s="336">
        <v>363</v>
      </c>
      <c r="E9288" s="469">
        <v>89745.82</v>
      </c>
      <c r="F9288" s="376" t="s">
        <v>2434</v>
      </c>
      <c r="G9288" s="336" t="s">
        <v>8352</v>
      </c>
      <c r="H9288" s="626">
        <v>44715</v>
      </c>
      <c r="I9288" s="626">
        <v>44716</v>
      </c>
      <c r="J9288" s="644"/>
    </row>
    <row r="9289" spans="1:10" s="372" customFormat="1" ht="23.25">
      <c r="A9289" s="325" t="s">
        <v>9037</v>
      </c>
      <c r="B9289" s="336" t="s">
        <v>8350</v>
      </c>
      <c r="C9289" s="336" t="s">
        <v>8351</v>
      </c>
      <c r="D9289" s="336">
        <v>367</v>
      </c>
      <c r="E9289" s="469">
        <v>20000</v>
      </c>
      <c r="F9289" s="376" t="s">
        <v>1941</v>
      </c>
      <c r="G9289" s="336" t="s">
        <v>6467</v>
      </c>
      <c r="H9289" s="626">
        <v>44718</v>
      </c>
      <c r="I9289" s="626">
        <v>44778</v>
      </c>
      <c r="J9289" s="644"/>
    </row>
    <row r="9290" spans="1:10" s="372" customFormat="1" ht="23.25">
      <c r="A9290" s="325" t="s">
        <v>9038</v>
      </c>
      <c r="B9290" s="336" t="s">
        <v>8350</v>
      </c>
      <c r="C9290" s="336" t="s">
        <v>8351</v>
      </c>
      <c r="D9290" s="336">
        <v>368</v>
      </c>
      <c r="E9290" s="469">
        <v>32966.800000000003</v>
      </c>
      <c r="F9290" s="376" t="s">
        <v>1820</v>
      </c>
      <c r="G9290" s="336" t="s">
        <v>8352</v>
      </c>
      <c r="H9290" s="626">
        <v>44718</v>
      </c>
      <c r="I9290" s="626">
        <v>44778</v>
      </c>
      <c r="J9290" s="644"/>
    </row>
    <row r="9291" spans="1:10" s="372" customFormat="1" ht="34.9">
      <c r="A9291" s="325" t="s">
        <v>9039</v>
      </c>
      <c r="B9291" s="336" t="s">
        <v>8350</v>
      </c>
      <c r="C9291" s="336" t="s">
        <v>8351</v>
      </c>
      <c r="D9291" s="336">
        <v>369</v>
      </c>
      <c r="E9291" s="469">
        <v>32805</v>
      </c>
      <c r="F9291" s="376" t="s">
        <v>8475</v>
      </c>
      <c r="G9291" s="336" t="s">
        <v>8352</v>
      </c>
      <c r="H9291" s="626">
        <v>44719</v>
      </c>
      <c r="I9291" s="626">
        <v>44779</v>
      </c>
      <c r="J9291" s="644"/>
    </row>
    <row r="9292" spans="1:10" s="372" customFormat="1" ht="23.25">
      <c r="A9292" s="325" t="s">
        <v>9040</v>
      </c>
      <c r="B9292" s="336" t="s">
        <v>8500</v>
      </c>
      <c r="C9292" s="336" t="s">
        <v>8351</v>
      </c>
      <c r="D9292" s="336" t="s">
        <v>9041</v>
      </c>
      <c r="E9292" s="469">
        <v>318411.2</v>
      </c>
      <c r="F9292" s="376" t="s">
        <v>8765</v>
      </c>
      <c r="G9292" s="336" t="s">
        <v>8647</v>
      </c>
      <c r="H9292" s="626">
        <v>44719</v>
      </c>
      <c r="I9292" s="626">
        <v>44769</v>
      </c>
      <c r="J9292" s="644"/>
    </row>
    <row r="9293" spans="1:10" s="372" customFormat="1" ht="23.25">
      <c r="A9293" s="325" t="s">
        <v>9042</v>
      </c>
      <c r="B9293" s="336" t="s">
        <v>8358</v>
      </c>
      <c r="C9293" s="336" t="s">
        <v>8351</v>
      </c>
      <c r="D9293" s="336">
        <v>149</v>
      </c>
      <c r="E9293" s="469">
        <v>33925</v>
      </c>
      <c r="F9293" s="376" t="s">
        <v>8614</v>
      </c>
      <c r="G9293" s="336" t="s">
        <v>8352</v>
      </c>
      <c r="H9293" s="626">
        <v>44721</v>
      </c>
      <c r="I9293" s="626">
        <v>44735</v>
      </c>
      <c r="J9293" s="644"/>
    </row>
    <row r="9294" spans="1:10" s="372" customFormat="1" ht="46.5">
      <c r="A9294" s="325" t="s">
        <v>9043</v>
      </c>
      <c r="B9294" s="336" t="s">
        <v>8358</v>
      </c>
      <c r="C9294" s="336" t="s">
        <v>8351</v>
      </c>
      <c r="D9294" s="336">
        <v>155</v>
      </c>
      <c r="E9294" s="469">
        <v>21607.5</v>
      </c>
      <c r="F9294" s="376" t="s">
        <v>8949</v>
      </c>
      <c r="G9294" s="336" t="s">
        <v>8352</v>
      </c>
      <c r="H9294" s="626">
        <v>44722</v>
      </c>
      <c r="I9294" s="626">
        <v>44747</v>
      </c>
      <c r="J9294" s="644"/>
    </row>
    <row r="9295" spans="1:10" s="372" customFormat="1" ht="46.5">
      <c r="A9295" s="325" t="s">
        <v>9044</v>
      </c>
      <c r="B9295" s="336" t="s">
        <v>8385</v>
      </c>
      <c r="C9295" s="336" t="s">
        <v>8351</v>
      </c>
      <c r="D9295" s="336">
        <v>375</v>
      </c>
      <c r="E9295" s="469">
        <v>41350.31</v>
      </c>
      <c r="F9295" s="376" t="s">
        <v>2434</v>
      </c>
      <c r="G9295" s="336" t="s">
        <v>8352</v>
      </c>
      <c r="H9295" s="626">
        <v>44722</v>
      </c>
      <c r="I9295" s="626">
        <v>44723</v>
      </c>
      <c r="J9295" s="644"/>
    </row>
    <row r="9296" spans="1:10" s="372" customFormat="1" ht="46.5">
      <c r="A9296" s="325" t="s">
        <v>9045</v>
      </c>
      <c r="B9296" s="336" t="s">
        <v>8358</v>
      </c>
      <c r="C9296" s="336" t="s">
        <v>8351</v>
      </c>
      <c r="D9296" s="336">
        <v>162</v>
      </c>
      <c r="E9296" s="469">
        <v>35590.400000000001</v>
      </c>
      <c r="F9296" s="376" t="s">
        <v>9046</v>
      </c>
      <c r="G9296" s="336" t="s">
        <v>8352</v>
      </c>
      <c r="H9296" s="626">
        <v>44728</v>
      </c>
      <c r="I9296" s="626">
        <v>44739</v>
      </c>
      <c r="J9296" s="644"/>
    </row>
    <row r="9297" spans="1:10" s="372" customFormat="1" ht="23.25">
      <c r="A9297" s="325" t="s">
        <v>9047</v>
      </c>
      <c r="B9297" s="336" t="s">
        <v>8358</v>
      </c>
      <c r="C9297" s="336" t="s">
        <v>8351</v>
      </c>
      <c r="D9297" s="336">
        <v>163</v>
      </c>
      <c r="E9297" s="469">
        <v>33969.800000000003</v>
      </c>
      <c r="F9297" s="376" t="s">
        <v>8860</v>
      </c>
      <c r="G9297" s="336" t="s">
        <v>8352</v>
      </c>
      <c r="H9297" s="626">
        <v>44729</v>
      </c>
      <c r="I9297" s="626">
        <v>44742</v>
      </c>
      <c r="J9297" s="644"/>
    </row>
    <row r="9298" spans="1:10" s="372" customFormat="1" ht="34.9">
      <c r="A9298" s="325" t="s">
        <v>9048</v>
      </c>
      <c r="B9298" s="336" t="s">
        <v>8350</v>
      </c>
      <c r="C9298" s="336" t="s">
        <v>8351</v>
      </c>
      <c r="D9298" s="336">
        <v>389</v>
      </c>
      <c r="E9298" s="469">
        <v>22300</v>
      </c>
      <c r="F9298" s="376" t="s">
        <v>9049</v>
      </c>
      <c r="G9298" s="336" t="s">
        <v>8352</v>
      </c>
      <c r="H9298" s="626">
        <v>44729</v>
      </c>
      <c r="I9298" s="626">
        <v>44774</v>
      </c>
      <c r="J9298" s="644"/>
    </row>
    <row r="9299" spans="1:10" s="372" customFormat="1" ht="23.25">
      <c r="A9299" s="325" t="s">
        <v>9050</v>
      </c>
      <c r="B9299" s="336" t="s">
        <v>8748</v>
      </c>
      <c r="C9299" s="336" t="s">
        <v>8351</v>
      </c>
      <c r="D9299" s="336" t="s">
        <v>9051</v>
      </c>
      <c r="E9299" s="469">
        <v>297256.40000000002</v>
      </c>
      <c r="F9299" s="376" t="s">
        <v>9052</v>
      </c>
      <c r="G9299" s="336" t="s">
        <v>8647</v>
      </c>
      <c r="H9299" s="626">
        <v>44732</v>
      </c>
      <c r="I9299" s="626">
        <v>45463</v>
      </c>
      <c r="J9299" s="644"/>
    </row>
    <row r="9300" spans="1:10" s="372" customFormat="1" ht="34.9">
      <c r="A9300" s="325" t="s">
        <v>9053</v>
      </c>
      <c r="B9300" s="336" t="s">
        <v>8423</v>
      </c>
      <c r="C9300" s="336" t="s">
        <v>8351</v>
      </c>
      <c r="D9300" s="336" t="s">
        <v>9054</v>
      </c>
      <c r="E9300" s="469">
        <v>67900</v>
      </c>
      <c r="F9300" s="376" t="s">
        <v>8429</v>
      </c>
      <c r="G9300" s="336" t="s">
        <v>8352</v>
      </c>
      <c r="H9300" s="626">
        <v>44734</v>
      </c>
      <c r="I9300" s="626">
        <v>44739</v>
      </c>
      <c r="J9300" s="644"/>
    </row>
    <row r="9301" spans="1:10" s="372" customFormat="1" ht="34.9">
      <c r="A9301" s="325" t="s">
        <v>9055</v>
      </c>
      <c r="B9301" s="336" t="s">
        <v>8350</v>
      </c>
      <c r="C9301" s="336" t="s">
        <v>8351</v>
      </c>
      <c r="D9301" s="336">
        <v>402</v>
      </c>
      <c r="E9301" s="469">
        <v>19440</v>
      </c>
      <c r="F9301" s="376" t="s">
        <v>9056</v>
      </c>
      <c r="G9301" s="336" t="s">
        <v>8352</v>
      </c>
      <c r="H9301" s="626">
        <v>44735</v>
      </c>
      <c r="I9301" s="626">
        <v>44755</v>
      </c>
      <c r="J9301" s="644"/>
    </row>
    <row r="9302" spans="1:10" s="372" customFormat="1" ht="23.25">
      <c r="A9302" s="325" t="s">
        <v>9057</v>
      </c>
      <c r="B9302" s="336" t="s">
        <v>8350</v>
      </c>
      <c r="C9302" s="336" t="s">
        <v>8351</v>
      </c>
      <c r="D9302" s="336">
        <v>403</v>
      </c>
      <c r="E9302" s="469">
        <v>30585.599999999999</v>
      </c>
      <c r="F9302" s="376" t="s">
        <v>9058</v>
      </c>
      <c r="G9302" s="336" t="s">
        <v>8352</v>
      </c>
      <c r="H9302" s="626">
        <v>44735</v>
      </c>
      <c r="I9302" s="626">
        <v>44800</v>
      </c>
      <c r="J9302" s="644"/>
    </row>
    <row r="9303" spans="1:10" s="372" customFormat="1" ht="23.25">
      <c r="A9303" s="325" t="s">
        <v>9059</v>
      </c>
      <c r="B9303" s="336" t="s">
        <v>8350</v>
      </c>
      <c r="C9303" s="336" t="s">
        <v>8351</v>
      </c>
      <c r="D9303" s="336">
        <v>410</v>
      </c>
      <c r="E9303" s="469">
        <v>19500</v>
      </c>
      <c r="F9303" s="376" t="s">
        <v>8671</v>
      </c>
      <c r="G9303" s="336" t="s">
        <v>8352</v>
      </c>
      <c r="H9303" s="626">
        <v>44742</v>
      </c>
      <c r="I9303" s="626">
        <v>44802</v>
      </c>
      <c r="J9303" s="644"/>
    </row>
    <row r="9304" spans="1:10" s="372" customFormat="1" ht="46.5">
      <c r="A9304" s="325" t="s">
        <v>9060</v>
      </c>
      <c r="B9304" s="336" t="s">
        <v>8500</v>
      </c>
      <c r="C9304" s="336" t="s">
        <v>8351</v>
      </c>
      <c r="D9304" s="336" t="s">
        <v>9061</v>
      </c>
      <c r="E9304" s="469">
        <v>50000</v>
      </c>
      <c r="F9304" s="376" t="s">
        <v>9062</v>
      </c>
      <c r="G9304" s="336" t="s">
        <v>8647</v>
      </c>
      <c r="H9304" s="626">
        <v>44742</v>
      </c>
      <c r="I9304" s="626">
        <v>44803</v>
      </c>
      <c r="J9304" s="644"/>
    </row>
    <row r="9305" spans="1:10" s="372" customFormat="1" ht="34.9">
      <c r="A9305" s="325" t="s">
        <v>9063</v>
      </c>
      <c r="B9305" s="336" t="s">
        <v>8500</v>
      </c>
      <c r="C9305" s="336" t="s">
        <v>8351</v>
      </c>
      <c r="D9305" s="336" t="s">
        <v>9061</v>
      </c>
      <c r="E9305" s="469">
        <v>100000</v>
      </c>
      <c r="F9305" s="376" t="s">
        <v>9064</v>
      </c>
      <c r="G9305" s="336" t="s">
        <v>8647</v>
      </c>
      <c r="H9305" s="626">
        <v>44742</v>
      </c>
      <c r="I9305" s="626">
        <v>44803</v>
      </c>
      <c r="J9305" s="644"/>
    </row>
    <row r="9306" spans="1:10" s="372" customFormat="1" ht="23.25">
      <c r="A9306" s="325" t="s">
        <v>9065</v>
      </c>
      <c r="B9306" s="336" t="s">
        <v>8500</v>
      </c>
      <c r="C9306" s="336" t="s">
        <v>8351</v>
      </c>
      <c r="D9306" s="336" t="s">
        <v>9061</v>
      </c>
      <c r="E9306" s="469">
        <v>50000</v>
      </c>
      <c r="F9306" s="376" t="s">
        <v>9066</v>
      </c>
      <c r="G9306" s="336" t="s">
        <v>8647</v>
      </c>
      <c r="H9306" s="626">
        <v>44742</v>
      </c>
      <c r="I9306" s="626">
        <v>44803</v>
      </c>
      <c r="J9306" s="644"/>
    </row>
    <row r="9307" spans="1:10" s="372" customFormat="1" ht="34.9">
      <c r="A9307" s="325" t="s">
        <v>9067</v>
      </c>
      <c r="B9307" s="336" t="s">
        <v>8385</v>
      </c>
      <c r="C9307" s="336" t="s">
        <v>8351</v>
      </c>
      <c r="D9307" s="336">
        <v>172</v>
      </c>
      <c r="E9307" s="469">
        <v>38476.47</v>
      </c>
      <c r="F9307" s="376" t="s">
        <v>8718</v>
      </c>
      <c r="G9307" s="336" t="s">
        <v>8352</v>
      </c>
      <c r="H9307" s="626">
        <v>44743</v>
      </c>
      <c r="I9307" s="626">
        <v>44748</v>
      </c>
      <c r="J9307" s="644"/>
    </row>
    <row r="9308" spans="1:10" s="372" customFormat="1" ht="23.25">
      <c r="A9308" s="325" t="s">
        <v>9068</v>
      </c>
      <c r="B9308" s="336" t="s">
        <v>8350</v>
      </c>
      <c r="C9308" s="336" t="s">
        <v>8351</v>
      </c>
      <c r="D9308" s="336">
        <v>296</v>
      </c>
      <c r="E9308" s="469">
        <v>36798.300000000003</v>
      </c>
      <c r="F9308" s="376" t="s">
        <v>9069</v>
      </c>
      <c r="G9308" s="336" t="s">
        <v>8647</v>
      </c>
      <c r="H9308" s="626">
        <v>44743</v>
      </c>
      <c r="I9308" s="626">
        <v>44745</v>
      </c>
      <c r="J9308" s="644"/>
    </row>
    <row r="9309" spans="1:10" s="372" customFormat="1" ht="34.9">
      <c r="A9309" s="325" t="s">
        <v>9070</v>
      </c>
      <c r="B9309" s="336" t="s">
        <v>8350</v>
      </c>
      <c r="C9309" s="336" t="s">
        <v>8351</v>
      </c>
      <c r="D9309" s="336">
        <v>422</v>
      </c>
      <c r="E9309" s="469">
        <v>21129.8</v>
      </c>
      <c r="F9309" s="376" t="s">
        <v>2434</v>
      </c>
      <c r="G9309" s="336" t="s">
        <v>8352</v>
      </c>
      <c r="H9309" s="626">
        <v>44743</v>
      </c>
      <c r="I9309" s="626">
        <v>44773</v>
      </c>
      <c r="J9309" s="644"/>
    </row>
    <row r="9310" spans="1:10" s="372" customFormat="1" ht="23.25">
      <c r="A9310" s="325" t="s">
        <v>9071</v>
      </c>
      <c r="B9310" s="336" t="s">
        <v>8350</v>
      </c>
      <c r="C9310" s="336" t="s">
        <v>8351</v>
      </c>
      <c r="D9310" s="336">
        <v>428</v>
      </c>
      <c r="E9310" s="469">
        <v>21524.3</v>
      </c>
      <c r="F9310" s="376" t="s">
        <v>9072</v>
      </c>
      <c r="G9310" s="336" t="s">
        <v>8352</v>
      </c>
      <c r="H9310" s="626">
        <v>44746</v>
      </c>
      <c r="I9310" s="626">
        <v>44791</v>
      </c>
      <c r="J9310" s="644"/>
    </row>
    <row r="9311" spans="1:10" s="372" customFormat="1" ht="34.9">
      <c r="A9311" s="325" t="s">
        <v>9073</v>
      </c>
      <c r="B9311" s="336" t="s">
        <v>8402</v>
      </c>
      <c r="C9311" s="336" t="s">
        <v>8351</v>
      </c>
      <c r="D9311" s="336" t="s">
        <v>9074</v>
      </c>
      <c r="E9311" s="469">
        <v>53497.599999999999</v>
      </c>
      <c r="F9311" s="376" t="s">
        <v>9075</v>
      </c>
      <c r="G9311" s="336" t="s">
        <v>8352</v>
      </c>
      <c r="H9311" s="626">
        <v>44747</v>
      </c>
      <c r="I9311" s="626">
        <v>44757</v>
      </c>
      <c r="J9311" s="644"/>
    </row>
    <row r="9312" spans="1:10" s="372" customFormat="1" ht="58.15">
      <c r="A9312" s="325" t="s">
        <v>9076</v>
      </c>
      <c r="B9312" s="336" t="s">
        <v>8402</v>
      </c>
      <c r="C9312" s="336" t="s">
        <v>8351</v>
      </c>
      <c r="D9312" s="336" t="s">
        <v>9074</v>
      </c>
      <c r="E9312" s="469">
        <v>190223.69</v>
      </c>
      <c r="F9312" s="376" t="s">
        <v>9077</v>
      </c>
      <c r="G9312" s="336" t="s">
        <v>8647</v>
      </c>
      <c r="H9312" s="626">
        <v>44747</v>
      </c>
      <c r="I9312" s="626">
        <v>44927</v>
      </c>
      <c r="J9312" s="644"/>
    </row>
    <row r="9313" spans="1:10" s="372" customFormat="1" ht="34.9">
      <c r="A9313" s="325" t="s">
        <v>9078</v>
      </c>
      <c r="B9313" s="336" t="s">
        <v>8350</v>
      </c>
      <c r="C9313" s="336" t="s">
        <v>8351</v>
      </c>
      <c r="D9313" s="336">
        <v>430</v>
      </c>
      <c r="E9313" s="469">
        <v>20457.13</v>
      </c>
      <c r="F9313" s="376" t="s">
        <v>8535</v>
      </c>
      <c r="G9313" s="336" t="s">
        <v>8352</v>
      </c>
      <c r="H9313" s="626">
        <v>44748</v>
      </c>
      <c r="I9313" s="626">
        <v>44808</v>
      </c>
      <c r="J9313" s="644"/>
    </row>
    <row r="9314" spans="1:10" s="372" customFormat="1" ht="34.9">
      <c r="A9314" s="325" t="s">
        <v>9079</v>
      </c>
      <c r="B9314" s="336" t="s">
        <v>8358</v>
      </c>
      <c r="C9314" s="336" t="s">
        <v>8351</v>
      </c>
      <c r="D9314" s="336">
        <v>187</v>
      </c>
      <c r="E9314" s="469">
        <v>36384</v>
      </c>
      <c r="F9314" s="376" t="s">
        <v>9080</v>
      </c>
      <c r="G9314" s="336" t="s">
        <v>8647</v>
      </c>
      <c r="H9314" s="626">
        <v>44753</v>
      </c>
      <c r="I9314" s="626">
        <v>44843</v>
      </c>
      <c r="J9314" s="644"/>
    </row>
    <row r="9315" spans="1:10" s="372" customFormat="1" ht="58.15">
      <c r="A9315" s="325" t="s">
        <v>9081</v>
      </c>
      <c r="B9315" s="336" t="s">
        <v>8402</v>
      </c>
      <c r="C9315" s="336" t="s">
        <v>8351</v>
      </c>
      <c r="D9315" s="336" t="s">
        <v>9082</v>
      </c>
      <c r="E9315" s="469">
        <v>221138.1</v>
      </c>
      <c r="F9315" s="376" t="s">
        <v>9083</v>
      </c>
      <c r="G9315" s="336" t="s">
        <v>8647</v>
      </c>
      <c r="H9315" s="626">
        <v>44754</v>
      </c>
      <c r="I9315" s="626">
        <v>44935</v>
      </c>
      <c r="J9315" s="644"/>
    </row>
    <row r="9316" spans="1:10" s="372" customFormat="1" ht="34.9">
      <c r="A9316" s="325" t="s">
        <v>9084</v>
      </c>
      <c r="B9316" s="336" t="s">
        <v>8350</v>
      </c>
      <c r="C9316" s="336" t="s">
        <v>8351</v>
      </c>
      <c r="D9316" s="336">
        <v>434</v>
      </c>
      <c r="E9316" s="469">
        <v>30000</v>
      </c>
      <c r="F9316" s="376" t="s">
        <v>9085</v>
      </c>
      <c r="G9316" s="336" t="s">
        <v>8352</v>
      </c>
      <c r="H9316" s="626">
        <v>44755</v>
      </c>
      <c r="I9316" s="626">
        <v>44820</v>
      </c>
      <c r="J9316" s="644"/>
    </row>
    <row r="9317" spans="1:10" s="372" customFormat="1" ht="23.25">
      <c r="A9317" s="325" t="s">
        <v>9086</v>
      </c>
      <c r="B9317" s="336" t="s">
        <v>8358</v>
      </c>
      <c r="C9317" s="336" t="s">
        <v>8351</v>
      </c>
      <c r="D9317" s="336">
        <v>200</v>
      </c>
      <c r="E9317" s="469">
        <v>30200</v>
      </c>
      <c r="F9317" s="376" t="s">
        <v>9087</v>
      </c>
      <c r="G9317" s="336" t="s">
        <v>8352</v>
      </c>
      <c r="H9317" s="626">
        <v>44760</v>
      </c>
      <c r="I9317" s="626">
        <v>44764</v>
      </c>
      <c r="J9317" s="644"/>
    </row>
    <row r="9318" spans="1:10" s="372" customFormat="1" ht="23.25">
      <c r="A9318" s="325" t="s">
        <v>9088</v>
      </c>
      <c r="B9318" s="336" t="s">
        <v>8358</v>
      </c>
      <c r="C9318" s="336" t="s">
        <v>8351</v>
      </c>
      <c r="D9318" s="336">
        <v>201</v>
      </c>
      <c r="E9318" s="469">
        <v>18280</v>
      </c>
      <c r="F9318" s="376" t="s">
        <v>9005</v>
      </c>
      <c r="G9318" s="336" t="s">
        <v>8352</v>
      </c>
      <c r="H9318" s="626">
        <v>44760</v>
      </c>
      <c r="I9318" s="626">
        <v>44778</v>
      </c>
      <c r="J9318" s="644"/>
    </row>
    <row r="9319" spans="1:10" s="372" customFormat="1" ht="23.25">
      <c r="A9319" s="325" t="s">
        <v>9089</v>
      </c>
      <c r="B9319" s="336" t="s">
        <v>8402</v>
      </c>
      <c r="C9319" s="336" t="s">
        <v>8351</v>
      </c>
      <c r="D9319" s="336" t="s">
        <v>9090</v>
      </c>
      <c r="E9319" s="469">
        <v>98999</v>
      </c>
      <c r="F9319" s="376" t="s">
        <v>9028</v>
      </c>
      <c r="G9319" s="336" t="s">
        <v>8352</v>
      </c>
      <c r="H9319" s="626">
        <v>44760</v>
      </c>
      <c r="I9319" s="626">
        <v>44775</v>
      </c>
      <c r="J9319" s="644"/>
    </row>
    <row r="9320" spans="1:10" s="372" customFormat="1" ht="23.25">
      <c r="A9320" s="325" t="s">
        <v>9091</v>
      </c>
      <c r="B9320" s="336" t="s">
        <v>8350</v>
      </c>
      <c r="C9320" s="336" t="s">
        <v>8351</v>
      </c>
      <c r="D9320" s="336">
        <v>466</v>
      </c>
      <c r="E9320" s="469">
        <v>36000</v>
      </c>
      <c r="F9320" s="376" t="s">
        <v>9092</v>
      </c>
      <c r="G9320" s="336" t="s">
        <v>8352</v>
      </c>
      <c r="H9320" s="626">
        <v>44769</v>
      </c>
      <c r="I9320" s="626">
        <v>44814</v>
      </c>
      <c r="J9320" s="644"/>
    </row>
    <row r="9321" spans="1:10" s="372" customFormat="1" ht="23.25">
      <c r="A9321" s="325" t="s">
        <v>9093</v>
      </c>
      <c r="B9321" s="336" t="s">
        <v>8350</v>
      </c>
      <c r="C9321" s="336" t="s">
        <v>8351</v>
      </c>
      <c r="D9321" s="336">
        <v>468</v>
      </c>
      <c r="E9321" s="469">
        <v>41000</v>
      </c>
      <c r="F9321" s="316" t="s">
        <v>9092</v>
      </c>
      <c r="G9321" s="336" t="s">
        <v>8352</v>
      </c>
      <c r="H9321" s="626">
        <v>44769</v>
      </c>
      <c r="I9321" s="626">
        <v>44788</v>
      </c>
      <c r="J9321" s="644"/>
    </row>
    <row r="9322" spans="1:10" s="372" customFormat="1" ht="23.25">
      <c r="A9322" s="325" t="s">
        <v>9094</v>
      </c>
      <c r="B9322" s="336" t="s">
        <v>8350</v>
      </c>
      <c r="C9322" s="336" t="s">
        <v>8351</v>
      </c>
      <c r="D9322" s="336">
        <v>480</v>
      </c>
      <c r="E9322" s="469">
        <v>34000</v>
      </c>
      <c r="F9322" s="376" t="s">
        <v>9095</v>
      </c>
      <c r="G9322" s="336" t="s">
        <v>8352</v>
      </c>
      <c r="H9322" s="626">
        <v>44777</v>
      </c>
      <c r="I9322" s="626">
        <v>44837</v>
      </c>
      <c r="J9322" s="644"/>
    </row>
    <row r="9323" spans="1:10" s="372" customFormat="1" ht="23.25">
      <c r="A9323" s="325" t="s">
        <v>9096</v>
      </c>
      <c r="B9323" s="336" t="s">
        <v>8350</v>
      </c>
      <c r="C9323" s="336" t="s">
        <v>8351</v>
      </c>
      <c r="D9323" s="336">
        <v>483</v>
      </c>
      <c r="E9323" s="469">
        <v>26904</v>
      </c>
      <c r="F9323" s="376" t="s">
        <v>9097</v>
      </c>
      <c r="G9323" s="336" t="s">
        <v>8352</v>
      </c>
      <c r="H9323" s="626">
        <v>44778</v>
      </c>
      <c r="I9323" s="626">
        <v>44900</v>
      </c>
      <c r="J9323" s="644"/>
    </row>
    <row r="9324" spans="1:10" s="372" customFormat="1" ht="23.25">
      <c r="A9324" s="325" t="s">
        <v>9098</v>
      </c>
      <c r="B9324" s="336" t="s">
        <v>8350</v>
      </c>
      <c r="C9324" s="336" t="s">
        <v>8351</v>
      </c>
      <c r="D9324" s="336">
        <v>491</v>
      </c>
      <c r="E9324" s="469">
        <v>23778.47</v>
      </c>
      <c r="F9324" s="376" t="s">
        <v>1793</v>
      </c>
      <c r="G9324" s="336" t="s">
        <v>8352</v>
      </c>
      <c r="H9324" s="626">
        <v>44784</v>
      </c>
      <c r="I9324" s="626">
        <v>44829</v>
      </c>
      <c r="J9324" s="644"/>
    </row>
    <row r="9325" spans="1:10" s="372" customFormat="1" ht="23.25">
      <c r="A9325" s="325" t="s">
        <v>9099</v>
      </c>
      <c r="B9325" s="336" t="s">
        <v>8350</v>
      </c>
      <c r="C9325" s="336" t="s">
        <v>8351</v>
      </c>
      <c r="D9325" s="336">
        <v>493</v>
      </c>
      <c r="E9325" s="469">
        <v>31506</v>
      </c>
      <c r="F9325" s="376" t="s">
        <v>9100</v>
      </c>
      <c r="G9325" s="336" t="s">
        <v>8352</v>
      </c>
      <c r="H9325" s="626">
        <v>44785</v>
      </c>
      <c r="I9325" s="626">
        <v>44805</v>
      </c>
      <c r="J9325" s="644"/>
    </row>
    <row r="9326" spans="1:10" s="372" customFormat="1" ht="23.25">
      <c r="A9326" s="325" t="s">
        <v>9101</v>
      </c>
      <c r="B9326" s="336" t="s">
        <v>8350</v>
      </c>
      <c r="C9326" s="336" t="s">
        <v>8351</v>
      </c>
      <c r="D9326" s="336">
        <v>508</v>
      </c>
      <c r="E9326" s="469">
        <v>23267.040000000001</v>
      </c>
      <c r="F9326" s="376" t="s">
        <v>8407</v>
      </c>
      <c r="G9326" s="336" t="s">
        <v>8352</v>
      </c>
      <c r="H9326" s="626">
        <v>44788</v>
      </c>
      <c r="I9326" s="626">
        <v>44833</v>
      </c>
      <c r="J9326" s="644"/>
    </row>
    <row r="9327" spans="1:10" s="372" customFormat="1">
      <c r="A9327" s="325" t="s">
        <v>9102</v>
      </c>
      <c r="B9327" s="336" t="s">
        <v>8358</v>
      </c>
      <c r="C9327" s="336" t="s">
        <v>8351</v>
      </c>
      <c r="D9327" s="336">
        <v>245</v>
      </c>
      <c r="E9327" s="469">
        <v>21267</v>
      </c>
      <c r="F9327" s="376" t="s">
        <v>9103</v>
      </c>
      <c r="G9327" s="336" t="s">
        <v>8352</v>
      </c>
      <c r="H9327" s="626">
        <v>44789</v>
      </c>
      <c r="I9327" s="626">
        <v>44798</v>
      </c>
      <c r="J9327" s="644"/>
    </row>
    <row r="9328" spans="1:10" s="372" customFormat="1" ht="23.25">
      <c r="A9328" s="325" t="s">
        <v>9104</v>
      </c>
      <c r="B9328" s="336" t="s">
        <v>8350</v>
      </c>
      <c r="C9328" s="336" t="s">
        <v>8351</v>
      </c>
      <c r="D9328" s="336">
        <v>509</v>
      </c>
      <c r="E9328" s="469">
        <v>27000</v>
      </c>
      <c r="F9328" s="376" t="s">
        <v>8687</v>
      </c>
      <c r="G9328" s="336" t="s">
        <v>8352</v>
      </c>
      <c r="H9328" s="626">
        <v>44789</v>
      </c>
      <c r="I9328" s="626">
        <v>44803</v>
      </c>
      <c r="J9328" s="644"/>
    </row>
    <row r="9329" spans="1:10" s="372" customFormat="1" ht="34.9">
      <c r="A9329" s="325" t="s">
        <v>9105</v>
      </c>
      <c r="B9329" s="336" t="s">
        <v>8402</v>
      </c>
      <c r="C9329" s="336" t="s">
        <v>8351</v>
      </c>
      <c r="D9329" s="336" t="s">
        <v>9106</v>
      </c>
      <c r="E9329" s="469">
        <v>90721.35</v>
      </c>
      <c r="F9329" s="376" t="s">
        <v>9107</v>
      </c>
      <c r="G9329" s="336" t="s">
        <v>8647</v>
      </c>
      <c r="H9329" s="626">
        <v>44791</v>
      </c>
      <c r="I9329" s="626">
        <v>45167</v>
      </c>
      <c r="J9329" s="644"/>
    </row>
    <row r="9330" spans="1:10" s="372" customFormat="1" ht="23.25">
      <c r="A9330" s="325" t="s">
        <v>9108</v>
      </c>
      <c r="B9330" s="336" t="s">
        <v>8763</v>
      </c>
      <c r="C9330" s="336" t="s">
        <v>8351</v>
      </c>
      <c r="D9330" s="336" t="s">
        <v>9109</v>
      </c>
      <c r="E9330" s="469">
        <v>65000</v>
      </c>
      <c r="F9330" s="376" t="s">
        <v>9110</v>
      </c>
      <c r="G9330" s="336" t="s">
        <v>8647</v>
      </c>
      <c r="H9330" s="626">
        <v>44792</v>
      </c>
      <c r="I9330" s="626">
        <v>44943</v>
      </c>
      <c r="J9330" s="644"/>
    </row>
    <row r="9331" spans="1:10" s="372" customFormat="1" ht="46.5">
      <c r="A9331" s="325" t="s">
        <v>9111</v>
      </c>
      <c r="B9331" s="336" t="s">
        <v>8350</v>
      </c>
      <c r="C9331" s="336" t="s">
        <v>8351</v>
      </c>
      <c r="D9331" s="336">
        <v>526</v>
      </c>
      <c r="E9331" s="469">
        <v>20656.75</v>
      </c>
      <c r="F9331" s="376" t="s">
        <v>8472</v>
      </c>
      <c r="G9331" s="336" t="s">
        <v>8352</v>
      </c>
      <c r="H9331" s="626">
        <v>44796</v>
      </c>
      <c r="I9331" s="626">
        <v>44856</v>
      </c>
      <c r="J9331" s="644"/>
    </row>
    <row r="9332" spans="1:10" s="372" customFormat="1" ht="23.25">
      <c r="A9332" s="325" t="s">
        <v>9112</v>
      </c>
      <c r="B9332" s="336" t="s">
        <v>8402</v>
      </c>
      <c r="C9332" s="336" t="s">
        <v>8351</v>
      </c>
      <c r="D9332" s="336" t="s">
        <v>9113</v>
      </c>
      <c r="E9332" s="469">
        <v>263205.15000000002</v>
      </c>
      <c r="F9332" s="376" t="s">
        <v>9114</v>
      </c>
      <c r="G9332" s="336" t="s">
        <v>8647</v>
      </c>
      <c r="H9332" s="626">
        <v>44797</v>
      </c>
      <c r="I9332" s="626">
        <v>45163</v>
      </c>
      <c r="J9332" s="644"/>
    </row>
    <row r="9333" spans="1:10" s="372" customFormat="1" ht="34.9">
      <c r="A9333" s="325" t="s">
        <v>9115</v>
      </c>
      <c r="B9333" s="336" t="s">
        <v>8350</v>
      </c>
      <c r="C9333" s="336" t="s">
        <v>8351</v>
      </c>
      <c r="D9333" s="336">
        <v>529</v>
      </c>
      <c r="E9333" s="469">
        <v>19399.2</v>
      </c>
      <c r="F9333" s="376" t="s">
        <v>9116</v>
      </c>
      <c r="G9333" s="336" t="s">
        <v>8352</v>
      </c>
      <c r="H9333" s="626">
        <v>44798</v>
      </c>
      <c r="I9333" s="626">
        <v>44848</v>
      </c>
      <c r="J9333" s="644"/>
    </row>
    <row r="9334" spans="1:10" s="372" customFormat="1" ht="69.75">
      <c r="A9334" s="325" t="s">
        <v>9117</v>
      </c>
      <c r="B9334" s="336" t="s">
        <v>8402</v>
      </c>
      <c r="C9334" s="336" t="s">
        <v>8351</v>
      </c>
      <c r="D9334" s="336" t="s">
        <v>9118</v>
      </c>
      <c r="E9334" s="469">
        <v>137556.01999999999</v>
      </c>
      <c r="F9334" s="376" t="s">
        <v>9119</v>
      </c>
      <c r="G9334" s="336" t="s">
        <v>8647</v>
      </c>
      <c r="H9334" s="626">
        <v>44798</v>
      </c>
      <c r="I9334" s="626">
        <v>44889</v>
      </c>
      <c r="J9334" s="644"/>
    </row>
    <row r="9335" spans="1:10" s="372" customFormat="1" ht="23.25">
      <c r="A9335" s="325" t="s">
        <v>9120</v>
      </c>
      <c r="B9335" s="336" t="s">
        <v>8358</v>
      </c>
      <c r="C9335" s="336" t="s">
        <v>8351</v>
      </c>
      <c r="D9335" s="336">
        <v>274</v>
      </c>
      <c r="E9335" s="469">
        <v>21862.5</v>
      </c>
      <c r="F9335" s="376" t="s">
        <v>9121</v>
      </c>
      <c r="G9335" s="336" t="s">
        <v>8352</v>
      </c>
      <c r="H9335" s="626">
        <v>44799</v>
      </c>
      <c r="I9335" s="626">
        <v>44806</v>
      </c>
      <c r="J9335" s="644"/>
    </row>
    <row r="9336" spans="1:10" s="372" customFormat="1" ht="23.25">
      <c r="A9336" s="325" t="s">
        <v>9122</v>
      </c>
      <c r="B9336" s="336" t="s">
        <v>8358</v>
      </c>
      <c r="C9336" s="336" t="s">
        <v>8351</v>
      </c>
      <c r="D9336" s="336">
        <v>276</v>
      </c>
      <c r="E9336" s="469">
        <v>38240</v>
      </c>
      <c r="F9336" s="316" t="s">
        <v>6034</v>
      </c>
      <c r="G9336" s="336" t="s">
        <v>8647</v>
      </c>
      <c r="H9336" s="626">
        <v>44804</v>
      </c>
      <c r="I9336" s="626">
        <v>44849</v>
      </c>
      <c r="J9336" s="644"/>
    </row>
    <row r="9337" spans="1:10" s="372" customFormat="1" ht="69.75">
      <c r="A9337" s="325" t="s">
        <v>9123</v>
      </c>
      <c r="B9337" s="336" t="s">
        <v>8402</v>
      </c>
      <c r="C9337" s="336" t="s">
        <v>8351</v>
      </c>
      <c r="D9337" s="336" t="s">
        <v>9118</v>
      </c>
      <c r="E9337" s="469">
        <v>63414</v>
      </c>
      <c r="F9337" s="376" t="s">
        <v>9124</v>
      </c>
      <c r="G9337" s="336" t="s">
        <v>8647</v>
      </c>
      <c r="H9337" s="626">
        <v>44804</v>
      </c>
      <c r="I9337" s="626">
        <v>44895</v>
      </c>
      <c r="J9337" s="644"/>
    </row>
    <row r="9338" spans="1:10" s="372" customFormat="1" ht="34.9">
      <c r="A9338" s="325" t="s">
        <v>9125</v>
      </c>
      <c r="B9338" s="336" t="s">
        <v>8350</v>
      </c>
      <c r="C9338" s="336" t="s">
        <v>8351</v>
      </c>
      <c r="D9338" s="336">
        <v>548</v>
      </c>
      <c r="E9338" s="469">
        <v>37500</v>
      </c>
      <c r="F9338" s="316" t="s">
        <v>9126</v>
      </c>
      <c r="G9338" s="336" t="s">
        <v>8647</v>
      </c>
      <c r="H9338" s="626">
        <v>44809</v>
      </c>
      <c r="I9338" s="626">
        <v>44839</v>
      </c>
      <c r="J9338" s="644"/>
    </row>
    <row r="9339" spans="1:10" s="372" customFormat="1" ht="34.9">
      <c r="A9339" s="325" t="s">
        <v>9127</v>
      </c>
      <c r="B9339" s="336" t="s">
        <v>8402</v>
      </c>
      <c r="C9339" s="336" t="s">
        <v>8351</v>
      </c>
      <c r="D9339" s="336" t="s">
        <v>9128</v>
      </c>
      <c r="E9339" s="469">
        <v>52176.5</v>
      </c>
      <c r="F9339" s="376"/>
      <c r="G9339" s="336" t="s">
        <v>9129</v>
      </c>
      <c r="H9339" s="626"/>
      <c r="I9339" s="626"/>
      <c r="J9339" s="644"/>
    </row>
    <row r="9340" spans="1:10" s="372" customFormat="1" ht="23.25">
      <c r="A9340" s="325" t="s">
        <v>9130</v>
      </c>
      <c r="B9340" s="336" t="s">
        <v>8402</v>
      </c>
      <c r="C9340" s="336" t="s">
        <v>8351</v>
      </c>
      <c r="D9340" s="336" t="s">
        <v>9131</v>
      </c>
      <c r="E9340" s="469">
        <v>310750</v>
      </c>
      <c r="F9340" s="376"/>
      <c r="G9340" s="336" t="s">
        <v>9129</v>
      </c>
      <c r="H9340" s="626"/>
      <c r="I9340" s="626"/>
      <c r="J9340" s="644"/>
    </row>
    <row r="9341" spans="1:10" s="372" customFormat="1" ht="23.25">
      <c r="A9341" s="325" t="s">
        <v>9132</v>
      </c>
      <c r="B9341" s="336" t="s">
        <v>8402</v>
      </c>
      <c r="C9341" s="336" t="s">
        <v>8351</v>
      </c>
      <c r="D9341" s="336" t="s">
        <v>9133</v>
      </c>
      <c r="E9341" s="469">
        <v>399750</v>
      </c>
      <c r="F9341" s="376"/>
      <c r="G9341" s="336" t="s">
        <v>9129</v>
      </c>
      <c r="H9341" s="626"/>
      <c r="I9341" s="626"/>
      <c r="J9341" s="644"/>
    </row>
    <row r="9342" spans="1:10" s="372" customFormat="1">
      <c r="A9342" s="325" t="s">
        <v>9134</v>
      </c>
      <c r="B9342" s="336" t="s">
        <v>8524</v>
      </c>
      <c r="C9342" s="336" t="s">
        <v>8351</v>
      </c>
      <c r="D9342" s="336" t="s">
        <v>9135</v>
      </c>
      <c r="E9342" s="469">
        <v>123554.48</v>
      </c>
      <c r="F9342" s="376"/>
      <c r="G9342" s="336" t="s">
        <v>9129</v>
      </c>
      <c r="H9342" s="626"/>
      <c r="I9342" s="626"/>
      <c r="J9342" s="644"/>
    </row>
    <row r="9343" spans="1:10" s="372" customFormat="1">
      <c r="A9343" s="325" t="s">
        <v>9136</v>
      </c>
      <c r="B9343" s="336" t="s">
        <v>8524</v>
      </c>
      <c r="C9343" s="336" t="s">
        <v>8351</v>
      </c>
      <c r="D9343" s="336" t="s">
        <v>9135</v>
      </c>
      <c r="E9343" s="469">
        <v>87370.48</v>
      </c>
      <c r="F9343" s="376"/>
      <c r="G9343" s="336" t="s">
        <v>9129</v>
      </c>
      <c r="H9343" s="626"/>
      <c r="I9343" s="626"/>
      <c r="J9343" s="644"/>
    </row>
    <row r="9344" spans="1:10" s="372" customFormat="1">
      <c r="A9344" s="325" t="s">
        <v>9137</v>
      </c>
      <c r="B9344" s="336" t="s">
        <v>8524</v>
      </c>
      <c r="C9344" s="336" t="s">
        <v>8351</v>
      </c>
      <c r="D9344" s="336" t="s">
        <v>9135</v>
      </c>
      <c r="E9344" s="469">
        <v>209693.71</v>
      </c>
      <c r="F9344" s="376"/>
      <c r="G9344" s="336" t="s">
        <v>9129</v>
      </c>
      <c r="H9344" s="626"/>
      <c r="I9344" s="626"/>
      <c r="J9344" s="644"/>
    </row>
    <row r="9345" spans="1:10" s="372" customFormat="1">
      <c r="A9345" s="325" t="s">
        <v>9138</v>
      </c>
      <c r="B9345" s="336" t="s">
        <v>8524</v>
      </c>
      <c r="C9345" s="336" t="s">
        <v>8351</v>
      </c>
      <c r="D9345" s="336" t="s">
        <v>9135</v>
      </c>
      <c r="E9345" s="469">
        <v>107426.37</v>
      </c>
      <c r="F9345" s="376"/>
      <c r="G9345" s="336" t="s">
        <v>9129</v>
      </c>
      <c r="H9345" s="626"/>
      <c r="I9345" s="626"/>
      <c r="J9345" s="644"/>
    </row>
    <row r="9346" spans="1:10" s="372" customFormat="1">
      <c r="A9346" s="325" t="s">
        <v>9139</v>
      </c>
      <c r="B9346" s="336" t="s">
        <v>8524</v>
      </c>
      <c r="C9346" s="336" t="s">
        <v>8351</v>
      </c>
      <c r="D9346" s="336" t="s">
        <v>9135</v>
      </c>
      <c r="E9346" s="469">
        <v>57866.67</v>
      </c>
      <c r="F9346" s="376"/>
      <c r="G9346" s="336" t="s">
        <v>9129</v>
      </c>
      <c r="H9346" s="626"/>
      <c r="I9346" s="626"/>
      <c r="J9346" s="644"/>
    </row>
    <row r="9347" spans="1:10" s="616" customFormat="1">
      <c r="A9347" s="621" t="s">
        <v>153</v>
      </c>
      <c r="B9347" s="660"/>
      <c r="C9347" s="660"/>
      <c r="D9347" s="660"/>
      <c r="E9347" s="623">
        <f>SUM(E9348:E9439)</f>
        <v>21944709.550000001</v>
      </c>
      <c r="F9347" s="661"/>
      <c r="G9347" s="660"/>
      <c r="H9347" s="660"/>
      <c r="I9347" s="660"/>
      <c r="J9347" s="1222"/>
    </row>
    <row r="9348" spans="1:10" s="372" customFormat="1" ht="23.25">
      <c r="A9348" s="325" t="s">
        <v>9140</v>
      </c>
      <c r="B9348" s="336" t="s">
        <v>8402</v>
      </c>
      <c r="C9348" s="336" t="s">
        <v>8351</v>
      </c>
      <c r="D9348" s="336"/>
      <c r="E9348" s="469">
        <v>43416</v>
      </c>
      <c r="F9348" s="376"/>
      <c r="G9348" s="336"/>
      <c r="H9348" s="336"/>
      <c r="I9348" s="336"/>
      <c r="J9348" s="644"/>
    </row>
    <row r="9349" spans="1:10" s="372" customFormat="1" ht="23.25">
      <c r="A9349" s="325" t="s">
        <v>9141</v>
      </c>
      <c r="B9349" s="336" t="s">
        <v>8402</v>
      </c>
      <c r="C9349" s="336" t="s">
        <v>8351</v>
      </c>
      <c r="D9349" s="336"/>
      <c r="E9349" s="469">
        <v>44997.53</v>
      </c>
      <c r="F9349" s="376"/>
      <c r="G9349" s="336"/>
      <c r="H9349" s="336"/>
      <c r="I9349" s="336"/>
      <c r="J9349" s="644"/>
    </row>
    <row r="9350" spans="1:10" s="372" customFormat="1" ht="23.25">
      <c r="A9350" s="325" t="s">
        <v>9142</v>
      </c>
      <c r="B9350" s="336" t="s">
        <v>8402</v>
      </c>
      <c r="C9350" s="336" t="s">
        <v>8351</v>
      </c>
      <c r="D9350" s="336"/>
      <c r="E9350" s="469">
        <v>60000</v>
      </c>
      <c r="F9350" s="376"/>
      <c r="G9350" s="336"/>
      <c r="H9350" s="336"/>
      <c r="I9350" s="336"/>
      <c r="J9350" s="644"/>
    </row>
    <row r="9351" spans="1:10" s="372" customFormat="1" ht="23.25">
      <c r="A9351" s="325" t="s">
        <v>9143</v>
      </c>
      <c r="B9351" s="336" t="s">
        <v>8763</v>
      </c>
      <c r="C9351" s="336" t="s">
        <v>8351</v>
      </c>
      <c r="D9351" s="336"/>
      <c r="E9351" s="469">
        <v>360000</v>
      </c>
      <c r="F9351" s="376"/>
      <c r="G9351" s="336"/>
      <c r="H9351" s="336"/>
      <c r="I9351" s="336"/>
      <c r="J9351" s="644"/>
    </row>
    <row r="9352" spans="1:10" s="372" customFormat="1" ht="23.25">
      <c r="A9352" s="325" t="s">
        <v>9144</v>
      </c>
      <c r="B9352" s="336" t="s">
        <v>8763</v>
      </c>
      <c r="C9352" s="336" t="s">
        <v>8351</v>
      </c>
      <c r="D9352" s="336"/>
      <c r="E9352" s="469">
        <v>150000</v>
      </c>
      <c r="F9352" s="376"/>
      <c r="G9352" s="336"/>
      <c r="H9352" s="336"/>
      <c r="I9352" s="336"/>
      <c r="J9352" s="644"/>
    </row>
    <row r="9353" spans="1:10" s="372" customFormat="1" ht="23.25">
      <c r="A9353" s="325" t="s">
        <v>9145</v>
      </c>
      <c r="B9353" s="336" t="s">
        <v>8763</v>
      </c>
      <c r="C9353" s="336" t="s">
        <v>8351</v>
      </c>
      <c r="D9353" s="336"/>
      <c r="E9353" s="469">
        <v>110094</v>
      </c>
      <c r="F9353" s="376"/>
      <c r="G9353" s="336"/>
      <c r="H9353" s="336"/>
      <c r="I9353" s="336"/>
      <c r="J9353" s="644"/>
    </row>
    <row r="9354" spans="1:10" s="372" customFormat="1" ht="23.25">
      <c r="A9354" s="325" t="s">
        <v>9146</v>
      </c>
      <c r="B9354" s="336" t="s">
        <v>8763</v>
      </c>
      <c r="C9354" s="336" t="s">
        <v>8351</v>
      </c>
      <c r="D9354" s="336"/>
      <c r="E9354" s="469">
        <v>47832</v>
      </c>
      <c r="F9354" s="376"/>
      <c r="G9354" s="336"/>
      <c r="H9354" s="336"/>
      <c r="I9354" s="336"/>
      <c r="J9354" s="644"/>
    </row>
    <row r="9355" spans="1:10" s="372" customFormat="1" ht="23.25">
      <c r="A9355" s="325" t="s">
        <v>9147</v>
      </c>
      <c r="B9355" s="336" t="s">
        <v>8763</v>
      </c>
      <c r="C9355" s="336" t="s">
        <v>8351</v>
      </c>
      <c r="D9355" s="336"/>
      <c r="E9355" s="469">
        <v>54000</v>
      </c>
      <c r="F9355" s="376"/>
      <c r="G9355" s="336"/>
      <c r="H9355" s="336"/>
      <c r="I9355" s="336"/>
      <c r="J9355" s="644"/>
    </row>
    <row r="9356" spans="1:10" s="372" customFormat="1" ht="23.25">
      <c r="A9356" s="325" t="s">
        <v>9148</v>
      </c>
      <c r="B9356" s="336" t="s">
        <v>8763</v>
      </c>
      <c r="C9356" s="336" t="s">
        <v>8351</v>
      </c>
      <c r="D9356" s="336"/>
      <c r="E9356" s="469">
        <v>72000</v>
      </c>
      <c r="F9356" s="376"/>
      <c r="G9356" s="336"/>
      <c r="H9356" s="336"/>
      <c r="I9356" s="336"/>
      <c r="J9356" s="644"/>
    </row>
    <row r="9357" spans="1:10" s="372" customFormat="1" ht="23.25">
      <c r="A9357" s="325" t="s">
        <v>9149</v>
      </c>
      <c r="B9357" s="336" t="s">
        <v>8763</v>
      </c>
      <c r="C9357" s="336" t="s">
        <v>8351</v>
      </c>
      <c r="D9357" s="336"/>
      <c r="E9357" s="469">
        <v>20700</v>
      </c>
      <c r="F9357" s="376"/>
      <c r="G9357" s="336"/>
      <c r="H9357" s="336"/>
      <c r="I9357" s="336"/>
      <c r="J9357" s="644"/>
    </row>
    <row r="9358" spans="1:10" s="372" customFormat="1" ht="23.25">
      <c r="A9358" s="325" t="s">
        <v>9150</v>
      </c>
      <c r="B9358" s="336" t="s">
        <v>8763</v>
      </c>
      <c r="C9358" s="336" t="s">
        <v>8351</v>
      </c>
      <c r="D9358" s="336"/>
      <c r="E9358" s="469">
        <v>96000</v>
      </c>
      <c r="F9358" s="376"/>
      <c r="G9358" s="336"/>
      <c r="H9358" s="336"/>
      <c r="I9358" s="336"/>
      <c r="J9358" s="644"/>
    </row>
    <row r="9359" spans="1:10" s="372" customFormat="1" ht="23.25">
      <c r="A9359" s="325" t="s">
        <v>9151</v>
      </c>
      <c r="B9359" s="336" t="s">
        <v>8763</v>
      </c>
      <c r="C9359" s="336" t="s">
        <v>8351</v>
      </c>
      <c r="D9359" s="336"/>
      <c r="E9359" s="469">
        <v>72000</v>
      </c>
      <c r="F9359" s="376"/>
      <c r="G9359" s="336"/>
      <c r="H9359" s="336"/>
      <c r="I9359" s="336"/>
      <c r="J9359" s="644"/>
    </row>
    <row r="9360" spans="1:10" s="372" customFormat="1" ht="23.25">
      <c r="A9360" s="325" t="s">
        <v>9152</v>
      </c>
      <c r="B9360" s="336" t="s">
        <v>8763</v>
      </c>
      <c r="C9360" s="336" t="s">
        <v>8351</v>
      </c>
      <c r="D9360" s="336"/>
      <c r="E9360" s="469">
        <v>426000</v>
      </c>
      <c r="F9360" s="376"/>
      <c r="G9360" s="336"/>
      <c r="H9360" s="336"/>
      <c r="I9360" s="336"/>
      <c r="J9360" s="644"/>
    </row>
    <row r="9361" spans="1:10" s="372" customFormat="1" ht="23.25">
      <c r="A9361" s="325" t="s">
        <v>9153</v>
      </c>
      <c r="B9361" s="336" t="s">
        <v>8763</v>
      </c>
      <c r="C9361" s="336" t="s">
        <v>8351</v>
      </c>
      <c r="D9361" s="336"/>
      <c r="E9361" s="469">
        <v>36000</v>
      </c>
      <c r="F9361" s="376"/>
      <c r="G9361" s="336"/>
      <c r="H9361" s="336"/>
      <c r="I9361" s="336"/>
      <c r="J9361" s="644"/>
    </row>
    <row r="9362" spans="1:10" s="372" customFormat="1">
      <c r="A9362" s="325" t="s">
        <v>9154</v>
      </c>
      <c r="B9362" s="336" t="s">
        <v>8358</v>
      </c>
      <c r="C9362" s="336" t="s">
        <v>8351</v>
      </c>
      <c r="D9362" s="336"/>
      <c r="E9362" s="469">
        <v>24240</v>
      </c>
      <c r="F9362" s="376"/>
      <c r="G9362" s="336"/>
      <c r="H9362" s="336"/>
      <c r="I9362" s="336"/>
      <c r="J9362" s="644"/>
    </row>
    <row r="9363" spans="1:10" s="372" customFormat="1" ht="23.25">
      <c r="A9363" s="325" t="s">
        <v>9155</v>
      </c>
      <c r="B9363" s="336" t="s">
        <v>8358</v>
      </c>
      <c r="C9363" s="336" t="s">
        <v>8351</v>
      </c>
      <c r="D9363" s="336"/>
      <c r="E9363" s="469">
        <v>19104</v>
      </c>
      <c r="F9363" s="376"/>
      <c r="G9363" s="336"/>
      <c r="H9363" s="336"/>
      <c r="I9363" s="336"/>
      <c r="J9363" s="644"/>
    </row>
    <row r="9364" spans="1:10" s="372" customFormat="1" ht="23.25">
      <c r="A9364" s="325" t="s">
        <v>9156</v>
      </c>
      <c r="B9364" s="336" t="s">
        <v>8358</v>
      </c>
      <c r="C9364" s="336" t="s">
        <v>8351</v>
      </c>
      <c r="D9364" s="336"/>
      <c r="E9364" s="469">
        <v>19110</v>
      </c>
      <c r="F9364" s="376"/>
      <c r="G9364" s="336"/>
      <c r="H9364" s="336"/>
      <c r="I9364" s="336"/>
      <c r="J9364" s="644"/>
    </row>
    <row r="9365" spans="1:10" s="372" customFormat="1" ht="23.25">
      <c r="A9365" s="325" t="s">
        <v>9157</v>
      </c>
      <c r="B9365" s="336" t="s">
        <v>8402</v>
      </c>
      <c r="C9365" s="336" t="s">
        <v>8351</v>
      </c>
      <c r="D9365" s="336"/>
      <c r="E9365" s="469">
        <v>64816</v>
      </c>
      <c r="F9365" s="376"/>
      <c r="G9365" s="336"/>
      <c r="H9365" s="336"/>
      <c r="I9365" s="336"/>
      <c r="J9365" s="644"/>
    </row>
    <row r="9366" spans="1:10" s="372" customFormat="1">
      <c r="A9366" s="325" t="s">
        <v>9158</v>
      </c>
      <c r="B9366" s="336" t="s">
        <v>8358</v>
      </c>
      <c r="C9366" s="336" t="s">
        <v>8351</v>
      </c>
      <c r="D9366" s="336"/>
      <c r="E9366" s="469">
        <v>20000</v>
      </c>
      <c r="F9366" s="376"/>
      <c r="G9366" s="336"/>
      <c r="H9366" s="336"/>
      <c r="I9366" s="336"/>
      <c r="J9366" s="644"/>
    </row>
    <row r="9367" spans="1:10" s="372" customFormat="1">
      <c r="A9367" s="325" t="s">
        <v>9159</v>
      </c>
      <c r="B9367" s="336" t="s">
        <v>8358</v>
      </c>
      <c r="C9367" s="336" t="s">
        <v>8351</v>
      </c>
      <c r="D9367" s="336"/>
      <c r="E9367" s="469">
        <v>20520</v>
      </c>
      <c r="F9367" s="376"/>
      <c r="G9367" s="336"/>
      <c r="H9367" s="336"/>
      <c r="I9367" s="336"/>
      <c r="J9367" s="644"/>
    </row>
    <row r="9368" spans="1:10" s="372" customFormat="1">
      <c r="A9368" s="325" t="s">
        <v>9160</v>
      </c>
      <c r="B9368" s="336" t="s">
        <v>8358</v>
      </c>
      <c r="C9368" s="336" t="s">
        <v>8351</v>
      </c>
      <c r="D9368" s="336"/>
      <c r="E9368" s="469">
        <v>25110</v>
      </c>
      <c r="F9368" s="376"/>
      <c r="G9368" s="336"/>
      <c r="H9368" s="336"/>
      <c r="I9368" s="336"/>
      <c r="J9368" s="644"/>
    </row>
    <row r="9369" spans="1:10" s="372" customFormat="1" ht="23.25">
      <c r="A9369" s="325" t="s">
        <v>9161</v>
      </c>
      <c r="B9369" s="336" t="s">
        <v>8444</v>
      </c>
      <c r="C9369" s="336" t="s">
        <v>8351</v>
      </c>
      <c r="D9369" s="648"/>
      <c r="E9369" s="469">
        <v>82770</v>
      </c>
      <c r="F9369" s="376"/>
      <c r="G9369" s="336"/>
      <c r="H9369" s="336"/>
      <c r="I9369" s="336"/>
      <c r="J9369" s="644"/>
    </row>
    <row r="9370" spans="1:10" s="372" customFormat="1">
      <c r="A9370" s="325" t="s">
        <v>9162</v>
      </c>
      <c r="B9370" s="336" t="s">
        <v>8358</v>
      </c>
      <c r="C9370" s="336" t="s">
        <v>8351</v>
      </c>
      <c r="D9370" s="336"/>
      <c r="E9370" s="469">
        <v>19425</v>
      </c>
      <c r="F9370" s="376"/>
      <c r="G9370" s="336"/>
      <c r="H9370" s="336"/>
      <c r="I9370" s="336"/>
      <c r="J9370" s="644"/>
    </row>
    <row r="9371" spans="1:10" s="372" customFormat="1" ht="23.25">
      <c r="A9371" s="325" t="s">
        <v>9163</v>
      </c>
      <c r="B9371" s="336" t="s">
        <v>8358</v>
      </c>
      <c r="C9371" s="336" t="s">
        <v>8351</v>
      </c>
      <c r="D9371" s="336"/>
      <c r="E9371" s="469">
        <v>19824</v>
      </c>
      <c r="F9371" s="376"/>
      <c r="G9371" s="336"/>
      <c r="H9371" s="336"/>
      <c r="I9371" s="336"/>
      <c r="J9371" s="644"/>
    </row>
    <row r="9372" spans="1:10" s="372" customFormat="1" ht="23.25">
      <c r="A9372" s="325" t="s">
        <v>9164</v>
      </c>
      <c r="B9372" s="336" t="s">
        <v>8402</v>
      </c>
      <c r="C9372" s="336" t="s">
        <v>8351</v>
      </c>
      <c r="D9372" s="648"/>
      <c r="E9372" s="469">
        <v>89680</v>
      </c>
      <c r="F9372" s="376"/>
      <c r="G9372" s="336"/>
      <c r="H9372" s="336"/>
      <c r="I9372" s="336"/>
      <c r="J9372" s="644"/>
    </row>
    <row r="9373" spans="1:10" s="372" customFormat="1" ht="34.9">
      <c r="A9373" s="325" t="s">
        <v>9165</v>
      </c>
      <c r="B9373" s="336" t="s">
        <v>8402</v>
      </c>
      <c r="C9373" s="336" t="s">
        <v>8351</v>
      </c>
      <c r="D9373" s="336"/>
      <c r="E9373" s="469">
        <v>50000</v>
      </c>
      <c r="F9373" s="376"/>
      <c r="G9373" s="336"/>
      <c r="H9373" s="336"/>
      <c r="I9373" s="336"/>
      <c r="J9373" s="644"/>
    </row>
    <row r="9374" spans="1:10" s="372" customFormat="1" ht="23.25">
      <c r="A9374" s="325" t="s">
        <v>9166</v>
      </c>
      <c r="B9374" s="336" t="s">
        <v>8402</v>
      </c>
      <c r="C9374" s="336" t="s">
        <v>8351</v>
      </c>
      <c r="D9374" s="336"/>
      <c r="E9374" s="469">
        <v>113704.8</v>
      </c>
      <c r="F9374" s="376"/>
      <c r="G9374" s="336"/>
      <c r="H9374" s="336"/>
      <c r="I9374" s="336"/>
      <c r="J9374" s="644"/>
    </row>
    <row r="9375" spans="1:10" s="372" customFormat="1" ht="23.25">
      <c r="A9375" s="325" t="s">
        <v>9167</v>
      </c>
      <c r="B9375" s="336" t="s">
        <v>8402</v>
      </c>
      <c r="C9375" s="336" t="s">
        <v>8351</v>
      </c>
      <c r="D9375" s="336"/>
      <c r="E9375" s="469">
        <v>104000</v>
      </c>
      <c r="F9375" s="376"/>
      <c r="G9375" s="336"/>
      <c r="H9375" s="336"/>
      <c r="I9375" s="336"/>
      <c r="J9375" s="644"/>
    </row>
    <row r="9376" spans="1:10" s="372" customFormat="1" ht="34.9">
      <c r="A9376" s="325" t="s">
        <v>9168</v>
      </c>
      <c r="B9376" s="336" t="s">
        <v>8402</v>
      </c>
      <c r="C9376" s="336" t="s">
        <v>8351</v>
      </c>
      <c r="D9376" s="336"/>
      <c r="E9376" s="469">
        <v>59392</v>
      </c>
      <c r="F9376" s="376"/>
      <c r="G9376" s="336"/>
      <c r="H9376" s="336"/>
      <c r="I9376" s="336"/>
      <c r="J9376" s="644"/>
    </row>
    <row r="9377" spans="1:10" s="372" customFormat="1" ht="23.25">
      <c r="A9377" s="325" t="s">
        <v>9169</v>
      </c>
      <c r="B9377" s="336" t="s">
        <v>8358</v>
      </c>
      <c r="C9377" s="336" t="s">
        <v>8351</v>
      </c>
      <c r="D9377" s="336"/>
      <c r="E9377" s="469">
        <v>30090</v>
      </c>
      <c r="F9377" s="376"/>
      <c r="G9377" s="336"/>
      <c r="H9377" s="336"/>
      <c r="I9377" s="336"/>
      <c r="J9377" s="644"/>
    </row>
    <row r="9378" spans="1:10" s="372" customFormat="1" ht="23.25">
      <c r="A9378" s="325" t="s">
        <v>9170</v>
      </c>
      <c r="B9378" s="336" t="s">
        <v>8402</v>
      </c>
      <c r="C9378" s="336" t="s">
        <v>8351</v>
      </c>
      <c r="D9378" s="336"/>
      <c r="E9378" s="469">
        <v>113520</v>
      </c>
      <c r="F9378" s="376"/>
      <c r="G9378" s="336"/>
      <c r="H9378" s="336"/>
      <c r="I9378" s="336"/>
      <c r="J9378" s="644"/>
    </row>
    <row r="9379" spans="1:10" s="372" customFormat="1" ht="23.25">
      <c r="A9379" s="325" t="s">
        <v>9171</v>
      </c>
      <c r="B9379" s="336" t="s">
        <v>8358</v>
      </c>
      <c r="C9379" s="336" t="s">
        <v>8351</v>
      </c>
      <c r="D9379" s="336"/>
      <c r="E9379" s="469">
        <v>23598.71</v>
      </c>
      <c r="F9379" s="376"/>
      <c r="G9379" s="336"/>
      <c r="H9379" s="336"/>
      <c r="I9379" s="336"/>
      <c r="J9379" s="644"/>
    </row>
    <row r="9380" spans="1:10" s="372" customFormat="1" ht="23.25">
      <c r="A9380" s="325" t="s">
        <v>9172</v>
      </c>
      <c r="B9380" s="336" t="s">
        <v>8358</v>
      </c>
      <c r="C9380" s="336" t="s">
        <v>8351</v>
      </c>
      <c r="D9380" s="336"/>
      <c r="E9380" s="469">
        <v>27400</v>
      </c>
      <c r="F9380" s="376"/>
      <c r="G9380" s="336"/>
      <c r="H9380" s="336"/>
      <c r="I9380" s="336"/>
      <c r="J9380" s="644"/>
    </row>
    <row r="9381" spans="1:10" s="372" customFormat="1" ht="23.25">
      <c r="A9381" s="325" t="s">
        <v>9173</v>
      </c>
      <c r="B9381" s="336" t="s">
        <v>8350</v>
      </c>
      <c r="C9381" s="336" t="s">
        <v>8351</v>
      </c>
      <c r="D9381" s="336"/>
      <c r="E9381" s="469">
        <v>33266</v>
      </c>
      <c r="F9381" s="376"/>
      <c r="G9381" s="336"/>
      <c r="H9381" s="336"/>
      <c r="I9381" s="336"/>
      <c r="J9381" s="644"/>
    </row>
    <row r="9382" spans="1:10" s="372" customFormat="1" ht="23.25">
      <c r="A9382" s="325" t="s">
        <v>9174</v>
      </c>
      <c r="B9382" s="336" t="s">
        <v>8350</v>
      </c>
      <c r="C9382" s="336" t="s">
        <v>8351</v>
      </c>
      <c r="D9382" s="336"/>
      <c r="E9382" s="469">
        <v>19880</v>
      </c>
      <c r="F9382" s="376"/>
      <c r="G9382" s="336"/>
      <c r="H9382" s="336"/>
      <c r="I9382" s="336"/>
      <c r="J9382" s="644"/>
    </row>
    <row r="9383" spans="1:10" s="372" customFormat="1" ht="23.25">
      <c r="A9383" s="325" t="s">
        <v>9175</v>
      </c>
      <c r="B9383" s="336" t="s">
        <v>8350</v>
      </c>
      <c r="C9383" s="336" t="s">
        <v>8351</v>
      </c>
      <c r="D9383" s="336"/>
      <c r="E9383" s="469">
        <v>32823</v>
      </c>
      <c r="F9383" s="376"/>
      <c r="G9383" s="336"/>
      <c r="H9383" s="336"/>
      <c r="I9383" s="336"/>
      <c r="J9383" s="644"/>
    </row>
    <row r="9384" spans="1:10" s="372" customFormat="1" ht="23.25">
      <c r="A9384" s="325" t="s">
        <v>9176</v>
      </c>
      <c r="B9384" s="336" t="s">
        <v>8402</v>
      </c>
      <c r="C9384" s="336" t="s">
        <v>8351</v>
      </c>
      <c r="D9384" s="336"/>
      <c r="E9384" s="469">
        <v>40000</v>
      </c>
      <c r="F9384" s="376"/>
      <c r="G9384" s="336"/>
      <c r="H9384" s="336"/>
      <c r="I9384" s="336"/>
      <c r="J9384" s="644"/>
    </row>
    <row r="9385" spans="1:10" s="372" customFormat="1" ht="23.25">
      <c r="A9385" s="325" t="s">
        <v>9177</v>
      </c>
      <c r="B9385" s="336" t="s">
        <v>8350</v>
      </c>
      <c r="C9385" s="336" t="s">
        <v>8351</v>
      </c>
      <c r="D9385" s="336"/>
      <c r="E9385" s="469">
        <v>25000</v>
      </c>
      <c r="F9385" s="376"/>
      <c r="G9385" s="336"/>
      <c r="H9385" s="336"/>
      <c r="I9385" s="336"/>
      <c r="J9385" s="644"/>
    </row>
    <row r="9386" spans="1:10" s="372" customFormat="1" ht="23.25">
      <c r="A9386" s="325" t="s">
        <v>9178</v>
      </c>
      <c r="B9386" s="336" t="s">
        <v>8350</v>
      </c>
      <c r="C9386" s="336" t="s">
        <v>8351</v>
      </c>
      <c r="D9386" s="336"/>
      <c r="E9386" s="469">
        <v>20000</v>
      </c>
      <c r="F9386" s="376"/>
      <c r="G9386" s="336"/>
      <c r="H9386" s="336"/>
      <c r="I9386" s="336"/>
      <c r="J9386" s="644"/>
    </row>
    <row r="9387" spans="1:10" s="372" customFormat="1" ht="23.25">
      <c r="A9387" s="325" t="s">
        <v>9179</v>
      </c>
      <c r="B9387" s="336" t="s">
        <v>8402</v>
      </c>
      <c r="C9387" s="336" t="s">
        <v>8351</v>
      </c>
      <c r="D9387" s="336"/>
      <c r="E9387" s="469">
        <v>60000</v>
      </c>
      <c r="F9387" s="376"/>
      <c r="G9387" s="336"/>
      <c r="H9387" s="336"/>
      <c r="I9387" s="336"/>
      <c r="J9387" s="644"/>
    </row>
    <row r="9388" spans="1:10" s="372" customFormat="1" ht="23.25">
      <c r="A9388" s="325" t="s">
        <v>9180</v>
      </c>
      <c r="B9388" s="336" t="s">
        <v>8358</v>
      </c>
      <c r="C9388" s="336" t="s">
        <v>8351</v>
      </c>
      <c r="D9388" s="336"/>
      <c r="E9388" s="469">
        <v>26000</v>
      </c>
      <c r="F9388" s="376"/>
      <c r="G9388" s="336"/>
      <c r="H9388" s="336"/>
      <c r="I9388" s="336"/>
      <c r="J9388" s="644"/>
    </row>
    <row r="9389" spans="1:10" s="372" customFormat="1" ht="23.25">
      <c r="A9389" s="325" t="s">
        <v>9181</v>
      </c>
      <c r="B9389" s="336" t="s">
        <v>8402</v>
      </c>
      <c r="C9389" s="336" t="s">
        <v>8351</v>
      </c>
      <c r="D9389" s="336"/>
      <c r="E9389" s="469">
        <v>200000</v>
      </c>
      <c r="F9389" s="376"/>
      <c r="G9389" s="336"/>
      <c r="H9389" s="336"/>
      <c r="I9389" s="336"/>
      <c r="J9389" s="644"/>
    </row>
    <row r="9390" spans="1:10" s="372" customFormat="1" ht="34.9">
      <c r="A9390" s="325" t="s">
        <v>9182</v>
      </c>
      <c r="B9390" s="336" t="s">
        <v>8524</v>
      </c>
      <c r="C9390" s="336" t="s">
        <v>8351</v>
      </c>
      <c r="D9390" s="336"/>
      <c r="E9390" s="469">
        <v>461250</v>
      </c>
      <c r="F9390" s="376"/>
      <c r="G9390" s="336"/>
      <c r="H9390" s="336"/>
      <c r="I9390" s="336"/>
      <c r="J9390" s="644"/>
    </row>
    <row r="9391" spans="1:10" s="372" customFormat="1" ht="23.25">
      <c r="A9391" s="325" t="s">
        <v>9183</v>
      </c>
      <c r="B9391" s="336" t="s">
        <v>8358</v>
      </c>
      <c r="C9391" s="336" t="s">
        <v>8351</v>
      </c>
      <c r="D9391" s="336"/>
      <c r="E9391" s="469">
        <v>18222.22</v>
      </c>
      <c r="F9391" s="376"/>
      <c r="G9391" s="336"/>
      <c r="H9391" s="336"/>
      <c r="I9391" s="336"/>
      <c r="J9391" s="644"/>
    </row>
    <row r="9392" spans="1:10" s="372" customFormat="1" ht="23.25">
      <c r="A9392" s="325" t="s">
        <v>9184</v>
      </c>
      <c r="B9392" s="336" t="s">
        <v>8358</v>
      </c>
      <c r="C9392" s="336" t="s">
        <v>8351</v>
      </c>
      <c r="D9392" s="336"/>
      <c r="E9392" s="469">
        <v>21000</v>
      </c>
      <c r="F9392" s="376"/>
      <c r="G9392" s="336"/>
      <c r="H9392" s="336"/>
      <c r="I9392" s="336"/>
      <c r="J9392" s="644"/>
    </row>
    <row r="9393" spans="1:10" s="372" customFormat="1" ht="34.9">
      <c r="A9393" s="325" t="s">
        <v>9185</v>
      </c>
      <c r="B9393" s="336" t="s">
        <v>8385</v>
      </c>
      <c r="C9393" s="336" t="s">
        <v>8351</v>
      </c>
      <c r="D9393" s="336"/>
      <c r="E9393" s="469">
        <v>94360.67</v>
      </c>
      <c r="F9393" s="376"/>
      <c r="G9393" s="336"/>
      <c r="H9393" s="336"/>
      <c r="I9393" s="336"/>
      <c r="J9393" s="644"/>
    </row>
    <row r="9394" spans="1:10" s="372" customFormat="1" ht="34.9">
      <c r="A9394" s="325" t="s">
        <v>9186</v>
      </c>
      <c r="B9394" s="336" t="s">
        <v>8385</v>
      </c>
      <c r="C9394" s="336" t="s">
        <v>8351</v>
      </c>
      <c r="D9394" s="336"/>
      <c r="E9394" s="469">
        <v>25204.799999999999</v>
      </c>
      <c r="F9394" s="376"/>
      <c r="G9394" s="336"/>
      <c r="H9394" s="336"/>
      <c r="I9394" s="336"/>
      <c r="J9394" s="644"/>
    </row>
    <row r="9395" spans="1:10" s="372" customFormat="1" ht="23.25">
      <c r="A9395" s="325" t="s">
        <v>9187</v>
      </c>
      <c r="B9395" s="336" t="s">
        <v>8402</v>
      </c>
      <c r="C9395" s="336" t="s">
        <v>8351</v>
      </c>
      <c r="D9395" s="648"/>
      <c r="E9395" s="469">
        <v>91287.69</v>
      </c>
      <c r="F9395" s="376"/>
      <c r="G9395" s="336"/>
      <c r="H9395" s="336"/>
      <c r="I9395" s="336"/>
      <c r="J9395" s="644"/>
    </row>
    <row r="9396" spans="1:10" s="372" customFormat="1">
      <c r="A9396" s="325" t="s">
        <v>9188</v>
      </c>
      <c r="B9396" s="336" t="s">
        <v>8350</v>
      </c>
      <c r="C9396" s="336" t="s">
        <v>8351</v>
      </c>
      <c r="D9396" s="336"/>
      <c r="E9396" s="469">
        <v>27500</v>
      </c>
      <c r="F9396" s="376"/>
      <c r="G9396" s="336"/>
      <c r="H9396" s="336"/>
      <c r="I9396" s="336"/>
      <c r="J9396" s="644"/>
    </row>
    <row r="9397" spans="1:10" s="372" customFormat="1" ht="23.25">
      <c r="A9397" s="325" t="s">
        <v>9189</v>
      </c>
      <c r="B9397" s="336" t="s">
        <v>9190</v>
      </c>
      <c r="C9397" s="336" t="s">
        <v>8351</v>
      </c>
      <c r="D9397" s="336"/>
      <c r="E9397" s="469">
        <v>3049922.13</v>
      </c>
      <c r="F9397" s="376"/>
      <c r="G9397" s="336"/>
      <c r="H9397" s="336"/>
      <c r="I9397" s="336"/>
      <c r="J9397" s="644"/>
    </row>
    <row r="9398" spans="1:10" s="372" customFormat="1" ht="23.25">
      <c r="A9398" s="325" t="s">
        <v>9191</v>
      </c>
      <c r="B9398" s="336" t="s">
        <v>9190</v>
      </c>
      <c r="C9398" s="336" t="s">
        <v>8351</v>
      </c>
      <c r="D9398" s="336"/>
      <c r="E9398" s="469">
        <v>556972</v>
      </c>
      <c r="F9398" s="376"/>
      <c r="G9398" s="336"/>
      <c r="H9398" s="336"/>
      <c r="I9398" s="336"/>
      <c r="J9398" s="644"/>
    </row>
    <row r="9399" spans="1:10" s="372" customFormat="1" ht="23.25">
      <c r="A9399" s="325" t="s">
        <v>9192</v>
      </c>
      <c r="B9399" s="336" t="s">
        <v>8402</v>
      </c>
      <c r="C9399" s="336" t="s">
        <v>8351</v>
      </c>
      <c r="D9399" s="648"/>
      <c r="E9399" s="469">
        <v>92758</v>
      </c>
      <c r="F9399" s="376"/>
      <c r="G9399" s="336"/>
      <c r="H9399" s="336"/>
      <c r="I9399" s="336"/>
      <c r="J9399" s="644"/>
    </row>
    <row r="9400" spans="1:10" s="372" customFormat="1" ht="23.25">
      <c r="A9400" s="325" t="s">
        <v>9193</v>
      </c>
      <c r="B9400" s="336" t="s">
        <v>8402</v>
      </c>
      <c r="C9400" s="336" t="s">
        <v>8351</v>
      </c>
      <c r="D9400" s="336"/>
      <c r="E9400" s="469">
        <v>154824</v>
      </c>
      <c r="F9400" s="376"/>
      <c r="G9400" s="336"/>
      <c r="H9400" s="336"/>
      <c r="I9400" s="336"/>
      <c r="J9400" s="644"/>
    </row>
    <row r="9401" spans="1:10" s="372" customFormat="1">
      <c r="A9401" s="325" t="s">
        <v>9194</v>
      </c>
      <c r="B9401" s="336" t="s">
        <v>8350</v>
      </c>
      <c r="C9401" s="336" t="s">
        <v>8351</v>
      </c>
      <c r="D9401" s="648"/>
      <c r="E9401" s="469">
        <v>64150</v>
      </c>
      <c r="F9401" s="376"/>
      <c r="G9401" s="336"/>
      <c r="H9401" s="336"/>
      <c r="I9401" s="336"/>
      <c r="J9401" s="644"/>
    </row>
    <row r="9402" spans="1:10" s="372" customFormat="1" ht="23.25">
      <c r="A9402" s="325" t="s">
        <v>9195</v>
      </c>
      <c r="B9402" s="336" t="s">
        <v>9190</v>
      </c>
      <c r="C9402" s="336" t="s">
        <v>8351</v>
      </c>
      <c r="D9402" s="336"/>
      <c r="E9402" s="469">
        <v>400000</v>
      </c>
      <c r="F9402" s="376"/>
      <c r="G9402" s="336"/>
      <c r="H9402" s="336"/>
      <c r="I9402" s="336"/>
      <c r="J9402" s="644"/>
    </row>
    <row r="9403" spans="1:10" s="372" customFormat="1" ht="23.25">
      <c r="A9403" s="325" t="s">
        <v>9196</v>
      </c>
      <c r="B9403" s="336" t="s">
        <v>8402</v>
      </c>
      <c r="C9403" s="336" t="s">
        <v>8351</v>
      </c>
      <c r="D9403" s="336"/>
      <c r="E9403" s="469">
        <v>250000</v>
      </c>
      <c r="F9403" s="376"/>
      <c r="G9403" s="336"/>
      <c r="H9403" s="336"/>
      <c r="I9403" s="336"/>
      <c r="J9403" s="644"/>
    </row>
    <row r="9404" spans="1:10" s="372" customFormat="1" ht="46.5">
      <c r="A9404" s="325" t="s">
        <v>9197</v>
      </c>
      <c r="B9404" s="336" t="s">
        <v>8402</v>
      </c>
      <c r="C9404" s="336" t="s">
        <v>8351</v>
      </c>
      <c r="D9404" s="336"/>
      <c r="E9404" s="469">
        <v>312660</v>
      </c>
      <c r="F9404" s="376"/>
      <c r="G9404" s="336"/>
      <c r="H9404" s="336"/>
      <c r="I9404" s="336"/>
      <c r="J9404" s="644"/>
    </row>
    <row r="9405" spans="1:10" s="372" customFormat="1" ht="23.25">
      <c r="A9405" s="325" t="s">
        <v>9198</v>
      </c>
      <c r="B9405" s="336" t="s">
        <v>8402</v>
      </c>
      <c r="C9405" s="336" t="s">
        <v>8351</v>
      </c>
      <c r="D9405" s="336"/>
      <c r="E9405" s="469">
        <v>45000</v>
      </c>
      <c r="F9405" s="376"/>
      <c r="G9405" s="336"/>
      <c r="H9405" s="336"/>
      <c r="I9405" s="336"/>
      <c r="J9405" s="644"/>
    </row>
    <row r="9406" spans="1:10" s="372" customFormat="1" ht="23.25">
      <c r="A9406" s="325" t="s">
        <v>9199</v>
      </c>
      <c r="B9406" s="336" t="s">
        <v>8402</v>
      </c>
      <c r="C9406" s="336" t="s">
        <v>8351</v>
      </c>
      <c r="D9406" s="336"/>
      <c r="E9406" s="469">
        <v>50000</v>
      </c>
      <c r="F9406" s="376"/>
      <c r="G9406" s="336"/>
      <c r="H9406" s="336"/>
      <c r="I9406" s="336"/>
      <c r="J9406" s="644"/>
    </row>
    <row r="9407" spans="1:10" s="372" customFormat="1" ht="23.25">
      <c r="A9407" s="325" t="s">
        <v>9200</v>
      </c>
      <c r="B9407" s="336" t="s">
        <v>8402</v>
      </c>
      <c r="C9407" s="336" t="s">
        <v>8351</v>
      </c>
      <c r="D9407" s="336"/>
      <c r="E9407" s="469">
        <v>67000</v>
      </c>
      <c r="F9407" s="376"/>
      <c r="G9407" s="336"/>
      <c r="H9407" s="336"/>
      <c r="I9407" s="336"/>
      <c r="J9407" s="644"/>
    </row>
    <row r="9408" spans="1:10" s="372" customFormat="1" ht="23.25">
      <c r="A9408" s="325" t="s">
        <v>9201</v>
      </c>
      <c r="B9408" s="336" t="s">
        <v>8350</v>
      </c>
      <c r="C9408" s="336" t="s">
        <v>8351</v>
      </c>
      <c r="D9408" s="336"/>
      <c r="E9408" s="469">
        <v>30000</v>
      </c>
      <c r="F9408" s="376"/>
      <c r="G9408" s="336"/>
      <c r="H9408" s="336"/>
      <c r="I9408" s="336"/>
      <c r="J9408" s="644"/>
    </row>
    <row r="9409" spans="1:10" s="372" customFormat="1" ht="23.25">
      <c r="A9409" s="325" t="s">
        <v>9202</v>
      </c>
      <c r="B9409" s="336" t="s">
        <v>8350</v>
      </c>
      <c r="C9409" s="336" t="s">
        <v>8351</v>
      </c>
      <c r="D9409" s="336"/>
      <c r="E9409" s="469">
        <v>30000</v>
      </c>
      <c r="F9409" s="376"/>
      <c r="G9409" s="336"/>
      <c r="H9409" s="336"/>
      <c r="I9409" s="336"/>
      <c r="J9409" s="644"/>
    </row>
    <row r="9410" spans="1:10" s="372" customFormat="1">
      <c r="A9410" s="325" t="s">
        <v>9203</v>
      </c>
      <c r="B9410" s="336" t="s">
        <v>8350</v>
      </c>
      <c r="C9410" s="336" t="s">
        <v>8351</v>
      </c>
      <c r="D9410" s="336"/>
      <c r="E9410" s="469">
        <v>653342</v>
      </c>
      <c r="F9410" s="649"/>
      <c r="G9410" s="336"/>
      <c r="H9410" s="336"/>
      <c r="I9410" s="336"/>
      <c r="J9410" s="644"/>
    </row>
    <row r="9411" spans="1:10" s="372" customFormat="1" ht="23.25">
      <c r="A9411" s="325" t="s">
        <v>9204</v>
      </c>
      <c r="B9411" s="336" t="s">
        <v>8402</v>
      </c>
      <c r="C9411" s="336" t="s">
        <v>8351</v>
      </c>
      <c r="D9411" s="336"/>
      <c r="E9411" s="469">
        <v>38132</v>
      </c>
      <c r="F9411" s="376"/>
      <c r="G9411" s="336"/>
      <c r="H9411" s="336"/>
      <c r="I9411" s="336"/>
      <c r="J9411" s="644"/>
    </row>
    <row r="9412" spans="1:10" s="372" customFormat="1" ht="23.25">
      <c r="A9412" s="325" t="s">
        <v>9205</v>
      </c>
      <c r="B9412" s="336" t="s">
        <v>8350</v>
      </c>
      <c r="C9412" s="336" t="s">
        <v>8351</v>
      </c>
      <c r="D9412" s="336"/>
      <c r="E9412" s="469">
        <v>20000</v>
      </c>
      <c r="F9412" s="376"/>
      <c r="G9412" s="336"/>
      <c r="H9412" s="336"/>
      <c r="I9412" s="336"/>
      <c r="J9412" s="644"/>
    </row>
    <row r="9413" spans="1:10" s="372" customFormat="1" ht="34.9">
      <c r="A9413" s="325" t="s">
        <v>9206</v>
      </c>
      <c r="B9413" s="336" t="s">
        <v>8350</v>
      </c>
      <c r="C9413" s="336" t="s">
        <v>8351</v>
      </c>
      <c r="D9413" s="336"/>
      <c r="E9413" s="469">
        <v>19832</v>
      </c>
      <c r="F9413" s="376"/>
      <c r="G9413" s="336"/>
      <c r="H9413" s="336"/>
      <c r="I9413" s="336"/>
      <c r="J9413" s="644"/>
    </row>
    <row r="9414" spans="1:10" s="372" customFormat="1" ht="23.25">
      <c r="A9414" s="325" t="s">
        <v>9207</v>
      </c>
      <c r="B9414" s="336" t="s">
        <v>8402</v>
      </c>
      <c r="C9414" s="336" t="s">
        <v>8351</v>
      </c>
      <c r="D9414" s="336"/>
      <c r="E9414" s="469">
        <v>109458</v>
      </c>
      <c r="F9414" s="376"/>
      <c r="G9414" s="336"/>
      <c r="H9414" s="336"/>
      <c r="I9414" s="336"/>
      <c r="J9414" s="644"/>
    </row>
    <row r="9415" spans="1:10" s="372" customFormat="1" ht="23.25">
      <c r="A9415" s="325" t="s">
        <v>9208</v>
      </c>
      <c r="B9415" s="336" t="s">
        <v>8402</v>
      </c>
      <c r="C9415" s="336" t="s">
        <v>8351</v>
      </c>
      <c r="D9415" s="336"/>
      <c r="E9415" s="469">
        <v>67921</v>
      </c>
      <c r="F9415" s="376"/>
      <c r="G9415" s="336"/>
      <c r="H9415" s="336"/>
      <c r="I9415" s="336"/>
      <c r="J9415" s="644"/>
    </row>
    <row r="9416" spans="1:10" s="372" customFormat="1" ht="23.25">
      <c r="A9416" s="325" t="s">
        <v>9209</v>
      </c>
      <c r="B9416" s="336" t="s">
        <v>8402</v>
      </c>
      <c r="C9416" s="336" t="s">
        <v>8351</v>
      </c>
      <c r="D9416" s="336"/>
      <c r="E9416" s="469">
        <v>395637</v>
      </c>
      <c r="F9416" s="376"/>
      <c r="G9416" s="336"/>
      <c r="H9416" s="336"/>
      <c r="I9416" s="336"/>
      <c r="J9416" s="644"/>
    </row>
    <row r="9417" spans="1:10" s="372" customFormat="1" ht="23.25">
      <c r="A9417" s="325" t="s">
        <v>9210</v>
      </c>
      <c r="B9417" s="336" t="s">
        <v>8402</v>
      </c>
      <c r="C9417" s="336" t="s">
        <v>8351</v>
      </c>
      <c r="D9417" s="336"/>
      <c r="E9417" s="469">
        <v>57079</v>
      </c>
      <c r="F9417" s="376"/>
      <c r="G9417" s="336"/>
      <c r="H9417" s="336"/>
      <c r="I9417" s="336"/>
      <c r="J9417" s="644"/>
    </row>
    <row r="9418" spans="1:10" s="372" customFormat="1" ht="23.25">
      <c r="A9418" s="325" t="s">
        <v>9211</v>
      </c>
      <c r="B9418" s="336" t="s">
        <v>8350</v>
      </c>
      <c r="C9418" s="336" t="s">
        <v>8351</v>
      </c>
      <c r="D9418" s="336"/>
      <c r="E9418" s="469">
        <v>23000</v>
      </c>
      <c r="F9418" s="376"/>
      <c r="G9418" s="336"/>
      <c r="H9418" s="336"/>
      <c r="I9418" s="336"/>
      <c r="J9418" s="644"/>
    </row>
    <row r="9419" spans="1:10" s="372" customFormat="1" ht="23.25">
      <c r="A9419" s="325" t="s">
        <v>9212</v>
      </c>
      <c r="B9419" s="336" t="s">
        <v>8402</v>
      </c>
      <c r="C9419" s="336" t="s">
        <v>8351</v>
      </c>
      <c r="D9419" s="336"/>
      <c r="E9419" s="469">
        <v>50000</v>
      </c>
      <c r="F9419" s="376"/>
      <c r="G9419" s="336"/>
      <c r="H9419" s="336"/>
      <c r="I9419" s="336"/>
      <c r="J9419" s="644"/>
    </row>
    <row r="9420" spans="1:10" s="372" customFormat="1" ht="23.25">
      <c r="A9420" s="325" t="s">
        <v>9213</v>
      </c>
      <c r="B9420" s="336" t="s">
        <v>8350</v>
      </c>
      <c r="C9420" s="336" t="s">
        <v>8351</v>
      </c>
      <c r="D9420" s="336"/>
      <c r="E9420" s="469">
        <v>22400</v>
      </c>
      <c r="F9420" s="376"/>
      <c r="G9420" s="336"/>
      <c r="H9420" s="336"/>
      <c r="I9420" s="336"/>
      <c r="J9420" s="644"/>
    </row>
    <row r="9421" spans="1:10" s="372" customFormat="1" ht="23.25">
      <c r="A9421" s="325" t="s">
        <v>9214</v>
      </c>
      <c r="B9421" s="336" t="s">
        <v>8402</v>
      </c>
      <c r="C9421" s="336" t="s">
        <v>8351</v>
      </c>
      <c r="D9421" s="336"/>
      <c r="E9421" s="469">
        <v>80000</v>
      </c>
      <c r="F9421" s="376"/>
      <c r="G9421" s="336"/>
      <c r="H9421" s="336"/>
      <c r="I9421" s="336"/>
      <c r="J9421" s="644"/>
    </row>
    <row r="9422" spans="1:10" s="372" customFormat="1" ht="23.25">
      <c r="A9422" s="325" t="s">
        <v>9215</v>
      </c>
      <c r="B9422" s="336" t="s">
        <v>8350</v>
      </c>
      <c r="C9422" s="336" t="s">
        <v>8351</v>
      </c>
      <c r="D9422" s="336"/>
      <c r="E9422" s="469">
        <v>35616</v>
      </c>
      <c r="F9422" s="376"/>
      <c r="G9422" s="336"/>
      <c r="H9422" s="336"/>
      <c r="I9422" s="336"/>
      <c r="J9422" s="644"/>
    </row>
    <row r="9423" spans="1:10" s="372" customFormat="1" ht="23.25">
      <c r="A9423" s="325" t="s">
        <v>9216</v>
      </c>
      <c r="B9423" s="336" t="s">
        <v>8402</v>
      </c>
      <c r="C9423" s="336" t="s">
        <v>8351</v>
      </c>
      <c r="D9423" s="336"/>
      <c r="E9423" s="469">
        <v>39170</v>
      </c>
      <c r="F9423" s="376"/>
      <c r="G9423" s="336"/>
      <c r="H9423" s="336"/>
      <c r="I9423" s="336"/>
      <c r="J9423" s="644"/>
    </row>
    <row r="9424" spans="1:10" s="372" customFormat="1" ht="23.25">
      <c r="A9424" s="325" t="s">
        <v>9217</v>
      </c>
      <c r="B9424" s="336" t="s">
        <v>8402</v>
      </c>
      <c r="C9424" s="336" t="s">
        <v>8351</v>
      </c>
      <c r="D9424" s="336"/>
      <c r="E9424" s="469">
        <v>215153</v>
      </c>
      <c r="F9424" s="376"/>
      <c r="G9424" s="336"/>
      <c r="H9424" s="336"/>
      <c r="I9424" s="336"/>
      <c r="J9424" s="644"/>
    </row>
    <row r="9425" spans="1:10" s="372" customFormat="1" ht="23.25">
      <c r="A9425" s="325" t="s">
        <v>9218</v>
      </c>
      <c r="B9425" s="336" t="s">
        <v>8402</v>
      </c>
      <c r="C9425" s="336" t="s">
        <v>8351</v>
      </c>
      <c r="D9425" s="336"/>
      <c r="E9425" s="469">
        <v>80000</v>
      </c>
      <c r="F9425" s="376"/>
      <c r="G9425" s="336"/>
      <c r="H9425" s="336"/>
      <c r="I9425" s="336"/>
      <c r="J9425" s="644"/>
    </row>
    <row r="9426" spans="1:10" s="372" customFormat="1" ht="23.25">
      <c r="A9426" s="325" t="s">
        <v>9219</v>
      </c>
      <c r="B9426" s="336" t="s">
        <v>8402</v>
      </c>
      <c r="C9426" s="336" t="s">
        <v>8351</v>
      </c>
      <c r="D9426" s="336"/>
      <c r="E9426" s="469">
        <v>57831</v>
      </c>
      <c r="F9426" s="376"/>
      <c r="G9426" s="336"/>
      <c r="H9426" s="336"/>
      <c r="I9426" s="336"/>
      <c r="J9426" s="644"/>
    </row>
    <row r="9427" spans="1:10" s="372" customFormat="1" ht="23.25">
      <c r="A9427" s="325" t="s">
        <v>9220</v>
      </c>
      <c r="B9427" s="336" t="s">
        <v>9190</v>
      </c>
      <c r="C9427" s="336" t="s">
        <v>8351</v>
      </c>
      <c r="D9427" s="336"/>
      <c r="E9427" s="469">
        <v>9385444</v>
      </c>
      <c r="F9427" s="376"/>
      <c r="G9427" s="336"/>
      <c r="H9427" s="336"/>
      <c r="I9427" s="336"/>
      <c r="J9427" s="644"/>
    </row>
    <row r="9428" spans="1:10" s="372" customFormat="1" ht="23.25">
      <c r="A9428" s="325" t="s">
        <v>9221</v>
      </c>
      <c r="B9428" s="336" t="s">
        <v>8402</v>
      </c>
      <c r="C9428" s="336" t="s">
        <v>8351</v>
      </c>
      <c r="D9428" s="336"/>
      <c r="E9428" s="469">
        <v>75293</v>
      </c>
      <c r="F9428" s="376"/>
      <c r="G9428" s="336"/>
      <c r="H9428" s="336"/>
      <c r="I9428" s="336"/>
      <c r="J9428" s="644"/>
    </row>
    <row r="9429" spans="1:10" s="372" customFormat="1" ht="23.25">
      <c r="A9429" s="325" t="s">
        <v>9222</v>
      </c>
      <c r="B9429" s="336" t="s">
        <v>8402</v>
      </c>
      <c r="C9429" s="336" t="s">
        <v>8351</v>
      </c>
      <c r="D9429" s="336"/>
      <c r="E9429" s="469">
        <v>275341</v>
      </c>
      <c r="F9429" s="376"/>
      <c r="G9429" s="336"/>
      <c r="H9429" s="336"/>
      <c r="I9429" s="336"/>
      <c r="J9429" s="644"/>
    </row>
    <row r="9430" spans="1:10" s="372" customFormat="1" ht="23.25">
      <c r="A9430" s="325" t="s">
        <v>9223</v>
      </c>
      <c r="B9430" s="336" t="s">
        <v>8350</v>
      </c>
      <c r="C9430" s="336" t="s">
        <v>8351</v>
      </c>
      <c r="D9430" s="336"/>
      <c r="E9430" s="469">
        <v>28000</v>
      </c>
      <c r="F9430" s="376"/>
      <c r="G9430" s="336"/>
      <c r="H9430" s="336"/>
      <c r="I9430" s="336"/>
      <c r="J9430" s="644"/>
    </row>
    <row r="9431" spans="1:10" s="372" customFormat="1" ht="23.25">
      <c r="A9431" s="325" t="s">
        <v>9224</v>
      </c>
      <c r="B9431" s="336" t="s">
        <v>8402</v>
      </c>
      <c r="C9431" s="336" t="s">
        <v>8351</v>
      </c>
      <c r="D9431" s="336"/>
      <c r="E9431" s="469">
        <v>147848</v>
      </c>
      <c r="F9431" s="376"/>
      <c r="G9431" s="336"/>
      <c r="H9431" s="336"/>
      <c r="I9431" s="336"/>
      <c r="J9431" s="644"/>
    </row>
    <row r="9432" spans="1:10" s="372" customFormat="1" ht="23.25">
      <c r="A9432" s="325" t="s">
        <v>9225</v>
      </c>
      <c r="B9432" s="336" t="s">
        <v>8350</v>
      </c>
      <c r="C9432" s="336" t="s">
        <v>8351</v>
      </c>
      <c r="D9432" s="336"/>
      <c r="E9432" s="469">
        <v>24000</v>
      </c>
      <c r="F9432" s="376"/>
      <c r="G9432" s="336"/>
      <c r="H9432" s="336"/>
      <c r="I9432" s="336"/>
      <c r="J9432" s="644"/>
    </row>
    <row r="9433" spans="1:10" s="372" customFormat="1" ht="23.25">
      <c r="A9433" s="325" t="s">
        <v>9226</v>
      </c>
      <c r="B9433" s="336" t="s">
        <v>8350</v>
      </c>
      <c r="C9433" s="336" t="s">
        <v>8351</v>
      </c>
      <c r="D9433" s="336"/>
      <c r="E9433" s="469">
        <v>30000</v>
      </c>
      <c r="F9433" s="376"/>
      <c r="G9433" s="336"/>
      <c r="H9433" s="336"/>
      <c r="I9433" s="336"/>
      <c r="J9433" s="644"/>
    </row>
    <row r="9434" spans="1:10" s="372" customFormat="1" ht="23.25">
      <c r="A9434" s="325" t="s">
        <v>9227</v>
      </c>
      <c r="B9434" s="336" t="s">
        <v>8350</v>
      </c>
      <c r="C9434" s="336" t="s">
        <v>8351</v>
      </c>
      <c r="D9434" s="336"/>
      <c r="E9434" s="469">
        <v>28000</v>
      </c>
      <c r="F9434" s="376"/>
      <c r="G9434" s="336"/>
      <c r="H9434" s="336"/>
      <c r="I9434" s="336"/>
      <c r="J9434" s="644"/>
    </row>
    <row r="9435" spans="1:10" s="372" customFormat="1" ht="23.25">
      <c r="A9435" s="325" t="s">
        <v>9228</v>
      </c>
      <c r="B9435" s="336" t="s">
        <v>8402</v>
      </c>
      <c r="C9435" s="336" t="s">
        <v>8351</v>
      </c>
      <c r="D9435" s="336"/>
      <c r="E9435" s="469">
        <v>95000</v>
      </c>
      <c r="F9435" s="376"/>
      <c r="G9435" s="336"/>
      <c r="H9435" s="336"/>
      <c r="I9435" s="336"/>
      <c r="J9435" s="644"/>
    </row>
    <row r="9436" spans="1:10" s="372" customFormat="1" ht="34.9">
      <c r="A9436" s="325" t="s">
        <v>9229</v>
      </c>
      <c r="B9436" s="336" t="s">
        <v>8385</v>
      </c>
      <c r="C9436" s="336" t="s">
        <v>8351</v>
      </c>
      <c r="D9436" s="336"/>
      <c r="E9436" s="469">
        <v>128000</v>
      </c>
      <c r="F9436" s="376"/>
      <c r="G9436" s="336"/>
      <c r="H9436" s="336"/>
      <c r="I9436" s="336"/>
      <c r="J9436" s="644"/>
    </row>
    <row r="9437" spans="1:10" s="372" customFormat="1" ht="46.5">
      <c r="A9437" s="325" t="s">
        <v>9230</v>
      </c>
      <c r="B9437" s="336" t="s">
        <v>8385</v>
      </c>
      <c r="C9437" s="336" t="s">
        <v>8351</v>
      </c>
      <c r="D9437" s="336"/>
      <c r="E9437" s="469">
        <v>704788</v>
      </c>
      <c r="F9437" s="376"/>
      <c r="G9437" s="336"/>
      <c r="H9437" s="336"/>
      <c r="I9437" s="336"/>
      <c r="J9437" s="644"/>
    </row>
    <row r="9438" spans="1:10" s="372" customFormat="1" ht="34.9">
      <c r="A9438" s="325" t="s">
        <v>9231</v>
      </c>
      <c r="B9438" s="336" t="s">
        <v>8385</v>
      </c>
      <c r="C9438" s="336" t="s">
        <v>8351</v>
      </c>
      <c r="D9438" s="336"/>
      <c r="E9438" s="469">
        <v>180000</v>
      </c>
      <c r="F9438" s="376"/>
      <c r="G9438" s="336"/>
      <c r="H9438" s="336"/>
      <c r="I9438" s="336"/>
      <c r="J9438" s="644"/>
    </row>
    <row r="9439" spans="1:10" s="372" customFormat="1" ht="34.9">
      <c r="A9439" s="325" t="s">
        <v>9232</v>
      </c>
      <c r="B9439" s="336" t="s">
        <v>8385</v>
      </c>
      <c r="C9439" s="336" t="s">
        <v>8351</v>
      </c>
      <c r="D9439" s="336"/>
      <c r="E9439" s="469">
        <v>60000</v>
      </c>
      <c r="F9439" s="376"/>
      <c r="G9439" s="336"/>
      <c r="H9439" s="336"/>
      <c r="I9439" s="336"/>
      <c r="J9439" s="644"/>
    </row>
    <row r="9440" spans="1:10" s="372" customFormat="1" ht="14.45" customHeight="1">
      <c r="A9440" s="1405" t="s">
        <v>459</v>
      </c>
      <c r="B9440" s="1406"/>
      <c r="C9440" s="1406"/>
      <c r="D9440" s="1406"/>
      <c r="E9440" s="1406"/>
      <c r="F9440" s="1406"/>
      <c r="G9440" s="1406"/>
      <c r="H9440" s="1406"/>
      <c r="I9440" s="1406"/>
      <c r="J9440" s="1407"/>
    </row>
    <row r="9441" spans="1:10" s="616" customFormat="1" ht="15" customHeight="1">
      <c r="A9441" s="621" t="s">
        <v>152</v>
      </c>
      <c r="B9441" s="660"/>
      <c r="C9441" s="660"/>
      <c r="D9441" s="660"/>
      <c r="E9441" s="1223">
        <f>SUM(E9442:E9468)</f>
        <v>4266067.8600000003</v>
      </c>
      <c r="F9441" s="661"/>
      <c r="G9441" s="660"/>
      <c r="H9441" s="660"/>
      <c r="I9441" s="660"/>
      <c r="J9441" s="1221"/>
    </row>
    <row r="9442" spans="1:10" s="372" customFormat="1" ht="23.25">
      <c r="A9442" s="325" t="s">
        <v>9233</v>
      </c>
      <c r="B9442" s="336" t="s">
        <v>3115</v>
      </c>
      <c r="C9442" s="336" t="s">
        <v>9234</v>
      </c>
      <c r="D9442" s="336" t="s">
        <v>9235</v>
      </c>
      <c r="E9442" s="451">
        <v>1576765.4399999999</v>
      </c>
      <c r="F9442" s="650" t="s">
        <v>9236</v>
      </c>
      <c r="G9442" s="336" t="s">
        <v>9237</v>
      </c>
      <c r="H9442" s="626">
        <v>44384</v>
      </c>
      <c r="I9442" s="626">
        <v>44760</v>
      </c>
      <c r="J9442" s="339"/>
    </row>
    <row r="9443" spans="1:10" s="372" customFormat="1">
      <c r="A9443" s="325" t="s">
        <v>9238</v>
      </c>
      <c r="B9443" s="336" t="s">
        <v>2725</v>
      </c>
      <c r="C9443" s="336"/>
      <c r="D9443" s="336" t="s">
        <v>9235</v>
      </c>
      <c r="E9443" s="451">
        <v>780828.70000000007</v>
      </c>
      <c r="F9443" s="650" t="s">
        <v>9239</v>
      </c>
      <c r="G9443" s="336" t="s">
        <v>9237</v>
      </c>
      <c r="H9443" s="626">
        <v>44211</v>
      </c>
      <c r="I9443" s="626">
        <v>44561</v>
      </c>
      <c r="J9443" s="637"/>
    </row>
    <row r="9444" spans="1:10" s="372" customFormat="1">
      <c r="A9444" s="325" t="s">
        <v>5307</v>
      </c>
      <c r="B9444" s="336" t="s">
        <v>2831</v>
      </c>
      <c r="C9444" s="336" t="s">
        <v>9234</v>
      </c>
      <c r="D9444" s="336" t="s">
        <v>9235</v>
      </c>
      <c r="E9444" s="451">
        <v>370486.4</v>
      </c>
      <c r="F9444" s="650" t="s">
        <v>9240</v>
      </c>
      <c r="G9444" s="336" t="s">
        <v>9237</v>
      </c>
      <c r="H9444" s="626">
        <v>44333</v>
      </c>
      <c r="I9444" s="626">
        <v>45230</v>
      </c>
      <c r="J9444" s="339"/>
    </row>
    <row r="9445" spans="1:10" s="372" customFormat="1" ht="23.25">
      <c r="A9445" s="325" t="s">
        <v>9241</v>
      </c>
      <c r="B9445" s="336" t="s">
        <v>2831</v>
      </c>
      <c r="C9445" s="336" t="s">
        <v>9234</v>
      </c>
      <c r="D9445" s="336" t="s">
        <v>9242</v>
      </c>
      <c r="E9445" s="451">
        <v>241405</v>
      </c>
      <c r="F9445" s="650" t="s">
        <v>9243</v>
      </c>
      <c r="G9445" s="336" t="s">
        <v>9237</v>
      </c>
      <c r="H9445" s="626">
        <v>44357</v>
      </c>
      <c r="I9445" s="626">
        <v>44742</v>
      </c>
      <c r="J9445" s="339"/>
    </row>
    <row r="9446" spans="1:10" s="372" customFormat="1" ht="23.25">
      <c r="A9446" s="325" t="s">
        <v>9244</v>
      </c>
      <c r="B9446" s="336" t="s">
        <v>2831</v>
      </c>
      <c r="C9446" s="336" t="s">
        <v>9234</v>
      </c>
      <c r="D9446" s="336" t="s">
        <v>9245</v>
      </c>
      <c r="E9446" s="451">
        <v>172705.20999999993</v>
      </c>
      <c r="F9446" s="650" t="s">
        <v>9246</v>
      </c>
      <c r="G9446" s="336" t="s">
        <v>9237</v>
      </c>
      <c r="H9446" s="626">
        <v>44223</v>
      </c>
      <c r="I9446" s="626">
        <v>44590</v>
      </c>
      <c r="J9446" s="339"/>
    </row>
    <row r="9447" spans="1:10" s="372" customFormat="1" ht="23.25">
      <c r="A9447" s="325" t="s">
        <v>9247</v>
      </c>
      <c r="B9447" s="336" t="s">
        <v>2831</v>
      </c>
      <c r="C9447" s="336" t="s">
        <v>9234</v>
      </c>
      <c r="D9447" s="336" t="s">
        <v>9248</v>
      </c>
      <c r="E9447" s="451">
        <v>129052.68</v>
      </c>
      <c r="F9447" s="650" t="s">
        <v>9249</v>
      </c>
      <c r="G9447" s="336" t="s">
        <v>9250</v>
      </c>
      <c r="H9447" s="626">
        <v>44365</v>
      </c>
      <c r="I9447" s="626">
        <v>44929</v>
      </c>
      <c r="J9447" s="339"/>
    </row>
    <row r="9448" spans="1:10" s="372" customFormat="1">
      <c r="A9448" s="325" t="s">
        <v>9251</v>
      </c>
      <c r="B9448" s="336" t="s">
        <v>2831</v>
      </c>
      <c r="C9448" s="336" t="s">
        <v>9234</v>
      </c>
      <c r="D9448" s="336" t="s">
        <v>9252</v>
      </c>
      <c r="E9448" s="451">
        <v>120841.54</v>
      </c>
      <c r="F9448" s="650" t="s">
        <v>9249</v>
      </c>
      <c r="G9448" s="336" t="s">
        <v>9250</v>
      </c>
      <c r="H9448" s="626">
        <v>44306</v>
      </c>
      <c r="I9448" s="626">
        <v>45402</v>
      </c>
      <c r="J9448" s="339"/>
    </row>
    <row r="9449" spans="1:10" s="372" customFormat="1">
      <c r="A9449" s="325" t="s">
        <v>9253</v>
      </c>
      <c r="B9449" s="336" t="s">
        <v>2831</v>
      </c>
      <c r="C9449" s="336" t="s">
        <v>9234</v>
      </c>
      <c r="D9449" s="336" t="s">
        <v>9254</v>
      </c>
      <c r="E9449" s="451">
        <v>120000</v>
      </c>
      <c r="F9449" s="650" t="s">
        <v>9240</v>
      </c>
      <c r="G9449" s="336" t="s">
        <v>9250</v>
      </c>
      <c r="H9449" s="626">
        <v>44278</v>
      </c>
      <c r="I9449" s="626">
        <v>45087</v>
      </c>
      <c r="J9449" s="339"/>
    </row>
    <row r="9450" spans="1:10" s="372" customFormat="1" ht="23.25">
      <c r="A9450" s="325" t="s">
        <v>9255</v>
      </c>
      <c r="B9450" s="336" t="s">
        <v>2725</v>
      </c>
      <c r="C9450" s="336"/>
      <c r="D9450" s="336" t="s">
        <v>9254</v>
      </c>
      <c r="E9450" s="451">
        <v>103619.9</v>
      </c>
      <c r="F9450" s="650" t="s">
        <v>9256</v>
      </c>
      <c r="G9450" s="336" t="s">
        <v>9237</v>
      </c>
      <c r="H9450" s="626">
        <v>44211</v>
      </c>
      <c r="I9450" s="626">
        <v>44561</v>
      </c>
      <c r="J9450" s="637"/>
    </row>
    <row r="9451" spans="1:10" s="372" customFormat="1" ht="23.25">
      <c r="A9451" s="325" t="s">
        <v>9257</v>
      </c>
      <c r="B9451" s="336" t="s">
        <v>2831</v>
      </c>
      <c r="C9451" s="336" t="s">
        <v>9234</v>
      </c>
      <c r="D9451" s="336" t="s">
        <v>4197</v>
      </c>
      <c r="E9451" s="451">
        <v>99398.13</v>
      </c>
      <c r="F9451" s="650" t="s">
        <v>9243</v>
      </c>
      <c r="G9451" s="336" t="s">
        <v>9250</v>
      </c>
      <c r="H9451" s="626">
        <v>44410</v>
      </c>
      <c r="I9451" s="626">
        <v>44895</v>
      </c>
      <c r="J9451" s="339"/>
    </row>
    <row r="9452" spans="1:10" s="372" customFormat="1">
      <c r="A9452" s="325" t="s">
        <v>9258</v>
      </c>
      <c r="B9452" s="336" t="s">
        <v>2831</v>
      </c>
      <c r="C9452" s="336" t="s">
        <v>9234</v>
      </c>
      <c r="D9452" s="336" t="s">
        <v>9259</v>
      </c>
      <c r="E9452" s="451">
        <v>71994</v>
      </c>
      <c r="F9452" s="650" t="s">
        <v>9260</v>
      </c>
      <c r="G9452" s="336" t="s">
        <v>9237</v>
      </c>
      <c r="H9452" s="626">
        <v>44312</v>
      </c>
      <c r="I9452" s="626">
        <v>44561</v>
      </c>
      <c r="J9452" s="339"/>
    </row>
    <row r="9453" spans="1:10" s="372" customFormat="1">
      <c r="A9453" s="325" t="s">
        <v>9261</v>
      </c>
      <c r="B9453" s="336" t="s">
        <v>9262</v>
      </c>
      <c r="C9453" s="336" t="s">
        <v>9234</v>
      </c>
      <c r="D9453" s="336" t="s">
        <v>9235</v>
      </c>
      <c r="E9453" s="451">
        <v>47701.85</v>
      </c>
      <c r="F9453" s="650" t="s">
        <v>9263</v>
      </c>
      <c r="G9453" s="336" t="s">
        <v>9250</v>
      </c>
      <c r="H9453" s="626">
        <v>44399</v>
      </c>
      <c r="I9453" s="626">
        <v>44774</v>
      </c>
      <c r="J9453" s="339"/>
    </row>
    <row r="9454" spans="1:10" s="372" customFormat="1">
      <c r="A9454" s="325" t="s">
        <v>9264</v>
      </c>
      <c r="B9454" s="336" t="s">
        <v>2831</v>
      </c>
      <c r="C9454" s="336" t="s">
        <v>9234</v>
      </c>
      <c r="D9454" s="336" t="s">
        <v>3436</v>
      </c>
      <c r="E9454" s="451">
        <v>47099</v>
      </c>
      <c r="F9454" s="650" t="s">
        <v>9265</v>
      </c>
      <c r="G9454" s="336" t="s">
        <v>9237</v>
      </c>
      <c r="H9454" s="626">
        <v>44356</v>
      </c>
      <c r="I9454" s="626">
        <v>44712</v>
      </c>
      <c r="J9454" s="339"/>
    </row>
    <row r="9455" spans="1:10" s="372" customFormat="1">
      <c r="A9455" s="325" t="s">
        <v>9266</v>
      </c>
      <c r="B9455" s="336" t="s">
        <v>9267</v>
      </c>
      <c r="C9455" s="336" t="s">
        <v>8029</v>
      </c>
      <c r="D9455" s="336" t="s">
        <v>1580</v>
      </c>
      <c r="E9455" s="451">
        <v>39700.86</v>
      </c>
      <c r="F9455" s="650" t="s">
        <v>9268</v>
      </c>
      <c r="G9455" s="336" t="s">
        <v>9237</v>
      </c>
      <c r="H9455" s="626">
        <v>44434</v>
      </c>
      <c r="I9455" s="626">
        <v>44500</v>
      </c>
      <c r="J9455" s="339"/>
    </row>
    <row r="9456" spans="1:10" s="372" customFormat="1" ht="23.25">
      <c r="A9456" s="325" t="s">
        <v>9269</v>
      </c>
      <c r="B9456" s="336" t="s">
        <v>2725</v>
      </c>
      <c r="C9456" s="336"/>
      <c r="D9456" s="336" t="s">
        <v>9270</v>
      </c>
      <c r="E9456" s="451">
        <v>35164</v>
      </c>
      <c r="F9456" s="650" t="s">
        <v>9271</v>
      </c>
      <c r="G9456" s="336" t="s">
        <v>9237</v>
      </c>
      <c r="H9456" s="626">
        <v>44313</v>
      </c>
      <c r="I9456" s="626">
        <v>44677</v>
      </c>
      <c r="J9456" s="339"/>
    </row>
    <row r="9457" spans="1:10" s="372" customFormat="1" ht="34.9">
      <c r="A9457" s="325" t="s">
        <v>9272</v>
      </c>
      <c r="B9457" s="336" t="s">
        <v>2725</v>
      </c>
      <c r="C9457" s="336"/>
      <c r="D9457" s="336" t="s">
        <v>9252</v>
      </c>
      <c r="E9457" s="451">
        <v>34300</v>
      </c>
      <c r="F9457" s="650" t="s">
        <v>9273</v>
      </c>
      <c r="G9457" s="336" t="s">
        <v>9237</v>
      </c>
      <c r="H9457" s="626">
        <v>44214</v>
      </c>
      <c r="I9457" s="626">
        <v>44372</v>
      </c>
      <c r="J9457" s="637"/>
    </row>
    <row r="9458" spans="1:10" s="372" customFormat="1">
      <c r="A9458" s="325" t="s">
        <v>9274</v>
      </c>
      <c r="B9458" s="336" t="s">
        <v>2725</v>
      </c>
      <c r="C9458" s="336"/>
      <c r="D9458" s="336" t="s">
        <v>9275</v>
      </c>
      <c r="E9458" s="451">
        <v>30000</v>
      </c>
      <c r="F9458" s="650" t="s">
        <v>9276</v>
      </c>
      <c r="G9458" s="336" t="s">
        <v>9237</v>
      </c>
      <c r="H9458" s="626">
        <v>44253</v>
      </c>
      <c r="I9458" s="626">
        <v>44256</v>
      </c>
      <c r="J9458" s="637"/>
    </row>
    <row r="9459" spans="1:10" s="372" customFormat="1">
      <c r="A9459" s="325" t="s">
        <v>9277</v>
      </c>
      <c r="B9459" s="336" t="s">
        <v>9267</v>
      </c>
      <c r="C9459" s="336" t="s">
        <v>8029</v>
      </c>
      <c r="D9459" s="336" t="s">
        <v>1580</v>
      </c>
      <c r="E9459" s="451">
        <v>29845.21</v>
      </c>
      <c r="F9459" s="650" t="s">
        <v>9278</v>
      </c>
      <c r="G9459" s="336" t="s">
        <v>9237</v>
      </c>
      <c r="H9459" s="626">
        <v>44540</v>
      </c>
      <c r="I9459" s="626">
        <v>44559</v>
      </c>
      <c r="J9459" s="637"/>
    </row>
    <row r="9460" spans="1:10" s="372" customFormat="1">
      <c r="A9460" s="325" t="s">
        <v>9279</v>
      </c>
      <c r="B9460" s="336" t="s">
        <v>2725</v>
      </c>
      <c r="C9460" s="336"/>
      <c r="D9460" s="336" t="s">
        <v>9280</v>
      </c>
      <c r="E9460" s="451">
        <v>29297.759999999998</v>
      </c>
      <c r="F9460" s="650" t="s">
        <v>9263</v>
      </c>
      <c r="G9460" s="336" t="s">
        <v>9250</v>
      </c>
      <c r="H9460" s="626">
        <v>44421</v>
      </c>
      <c r="I9460" s="626">
        <v>44785</v>
      </c>
      <c r="J9460" s="339"/>
    </row>
    <row r="9461" spans="1:10" s="372" customFormat="1">
      <c r="A9461" s="325" t="s">
        <v>9281</v>
      </c>
      <c r="B9461" s="336" t="s">
        <v>2725</v>
      </c>
      <c r="C9461" s="336"/>
      <c r="D9461" s="336" t="s">
        <v>9282</v>
      </c>
      <c r="E9461" s="451">
        <v>25941.9</v>
      </c>
      <c r="F9461" s="650" t="s">
        <v>9283</v>
      </c>
      <c r="G9461" s="336" t="s">
        <v>9237</v>
      </c>
      <c r="H9461" s="626">
        <v>44515</v>
      </c>
      <c r="I9461" s="626">
        <v>44545</v>
      </c>
      <c r="J9461" s="637"/>
    </row>
    <row r="9462" spans="1:10" s="372" customFormat="1" ht="23.25">
      <c r="A9462" s="325" t="s">
        <v>9284</v>
      </c>
      <c r="B9462" s="336" t="s">
        <v>9267</v>
      </c>
      <c r="C9462" s="336" t="s">
        <v>8029</v>
      </c>
      <c r="D9462" s="336" t="s">
        <v>1580</v>
      </c>
      <c r="E9462" s="451">
        <v>25275.599999999999</v>
      </c>
      <c r="F9462" s="650" t="s">
        <v>9285</v>
      </c>
      <c r="G9462" s="336" t="s">
        <v>9237</v>
      </c>
      <c r="H9462" s="626">
        <v>44547</v>
      </c>
      <c r="I9462" s="626">
        <v>44559</v>
      </c>
      <c r="J9462" s="637"/>
    </row>
    <row r="9463" spans="1:10" s="372" customFormat="1" ht="58.15">
      <c r="A9463" s="325" t="s">
        <v>9286</v>
      </c>
      <c r="B9463" s="336" t="s">
        <v>9267</v>
      </c>
      <c r="C9463" s="336" t="s">
        <v>8029</v>
      </c>
      <c r="D9463" s="336" t="s">
        <v>1580</v>
      </c>
      <c r="E9463" s="451">
        <v>24301.18</v>
      </c>
      <c r="F9463" s="650" t="s">
        <v>9287</v>
      </c>
      <c r="G9463" s="336" t="s">
        <v>9237</v>
      </c>
      <c r="H9463" s="626">
        <v>44235</v>
      </c>
      <c r="I9463" s="626">
        <v>44256</v>
      </c>
      <c r="J9463" s="339"/>
    </row>
    <row r="9464" spans="1:10" s="372" customFormat="1">
      <c r="A9464" s="325" t="s">
        <v>9288</v>
      </c>
      <c r="B9464" s="336" t="s">
        <v>2725</v>
      </c>
      <c r="C9464" s="336"/>
      <c r="D9464" s="336" t="s">
        <v>9289</v>
      </c>
      <c r="E9464" s="451">
        <v>23141.55</v>
      </c>
      <c r="F9464" s="650" t="s">
        <v>9290</v>
      </c>
      <c r="G9464" s="336" t="s">
        <v>9237</v>
      </c>
      <c r="H9464" s="626">
        <v>44426</v>
      </c>
      <c r="I9464" s="626">
        <v>44460</v>
      </c>
      <c r="J9464" s="637"/>
    </row>
    <row r="9465" spans="1:10" s="372" customFormat="1" ht="23.25">
      <c r="A9465" s="325" t="s">
        <v>9291</v>
      </c>
      <c r="B9465" s="336" t="s">
        <v>2725</v>
      </c>
      <c r="C9465" s="336"/>
      <c r="D9465" s="336" t="s">
        <v>9292</v>
      </c>
      <c r="E9465" s="451">
        <v>22962.799999999999</v>
      </c>
      <c r="F9465" s="650" t="s">
        <v>9293</v>
      </c>
      <c r="G9465" s="336" t="s">
        <v>9237</v>
      </c>
      <c r="H9465" s="626">
        <v>44420</v>
      </c>
      <c r="I9465" s="626">
        <v>44540</v>
      </c>
      <c r="J9465" s="637"/>
    </row>
    <row r="9466" spans="1:10" s="372" customFormat="1">
      <c r="A9466" s="325" t="s">
        <v>9294</v>
      </c>
      <c r="B9466" s="336" t="s">
        <v>2725</v>
      </c>
      <c r="C9466" s="336"/>
      <c r="D9466" s="336" t="s">
        <v>9295</v>
      </c>
      <c r="E9466" s="451">
        <v>22164.99</v>
      </c>
      <c r="F9466" s="650" t="s">
        <v>9296</v>
      </c>
      <c r="G9466" s="336" t="s">
        <v>9237</v>
      </c>
      <c r="H9466" s="626">
        <v>44291</v>
      </c>
      <c r="I9466" s="626">
        <v>44316</v>
      </c>
      <c r="J9466" s="637"/>
    </row>
    <row r="9467" spans="1:10" s="372" customFormat="1" ht="23.25">
      <c r="A9467" s="325" t="s">
        <v>9297</v>
      </c>
      <c r="B9467" s="336" t="s">
        <v>2725</v>
      </c>
      <c r="C9467" s="336"/>
      <c r="D9467" s="336" t="s">
        <v>9298</v>
      </c>
      <c r="E9467" s="451">
        <v>22091.96</v>
      </c>
      <c r="F9467" s="650" t="s">
        <v>9299</v>
      </c>
      <c r="G9467" s="336" t="s">
        <v>9237</v>
      </c>
      <c r="H9467" s="626">
        <v>44403</v>
      </c>
      <c r="I9467" s="626">
        <v>44470</v>
      </c>
      <c r="J9467" s="637"/>
    </row>
    <row r="9468" spans="1:10" s="372" customFormat="1">
      <c r="A9468" s="325" t="s">
        <v>9300</v>
      </c>
      <c r="B9468" s="336" t="s">
        <v>2725</v>
      </c>
      <c r="C9468" s="336"/>
      <c r="D9468" s="336" t="s">
        <v>9301</v>
      </c>
      <c r="E9468" s="451">
        <v>19982.2</v>
      </c>
      <c r="F9468" s="650" t="s">
        <v>9283</v>
      </c>
      <c r="G9468" s="336" t="s">
        <v>9237</v>
      </c>
      <c r="H9468" s="626">
        <v>44515</v>
      </c>
      <c r="I9468" s="626">
        <v>44530</v>
      </c>
      <c r="J9468" s="637"/>
    </row>
    <row r="9469" spans="1:10" s="372" customFormat="1">
      <c r="A9469" s="621" t="s">
        <v>151</v>
      </c>
      <c r="B9469" s="622"/>
      <c r="C9469" s="622"/>
      <c r="D9469" s="622"/>
      <c r="E9469" s="1223">
        <f>SUM(E9470:E9505)</f>
        <v>6806186.870000001</v>
      </c>
      <c r="F9469" s="624"/>
      <c r="G9469" s="622"/>
      <c r="H9469" s="622"/>
      <c r="I9469" s="622"/>
      <c r="J9469" s="625"/>
    </row>
    <row r="9470" spans="1:10" s="372" customFormat="1" ht="23.25">
      <c r="A9470" s="325" t="s">
        <v>9233</v>
      </c>
      <c r="B9470" s="336" t="s">
        <v>3115</v>
      </c>
      <c r="C9470" s="336" t="s">
        <v>9234</v>
      </c>
      <c r="D9470" s="336" t="s">
        <v>9302</v>
      </c>
      <c r="E9470" s="451">
        <v>1521561.6000000001</v>
      </c>
      <c r="F9470" s="651" t="s">
        <v>9303</v>
      </c>
      <c r="G9470" s="336" t="s">
        <v>9250</v>
      </c>
      <c r="H9470" s="626">
        <v>44756</v>
      </c>
      <c r="I9470" s="626">
        <v>45125</v>
      </c>
      <c r="J9470" s="339"/>
    </row>
    <row r="9471" spans="1:10" s="372" customFormat="1">
      <c r="A9471" s="325" t="s">
        <v>9238</v>
      </c>
      <c r="B9471" s="336" t="s">
        <v>2725</v>
      </c>
      <c r="C9471" s="336"/>
      <c r="D9471" s="336" t="s">
        <v>9304</v>
      </c>
      <c r="E9471" s="451">
        <v>840509.8</v>
      </c>
      <c r="F9471" s="651" t="s">
        <v>9239</v>
      </c>
      <c r="G9471" s="336" t="s">
        <v>9250</v>
      </c>
      <c r="H9471" s="626">
        <v>44579</v>
      </c>
      <c r="I9471" s="626">
        <v>44926</v>
      </c>
      <c r="J9471" s="339"/>
    </row>
    <row r="9472" spans="1:10" s="372" customFormat="1">
      <c r="A9472" s="325" t="s">
        <v>9305</v>
      </c>
      <c r="B9472" s="336" t="s">
        <v>9306</v>
      </c>
      <c r="C9472" s="336" t="s">
        <v>9234</v>
      </c>
      <c r="D9472" s="336" t="s">
        <v>9307</v>
      </c>
      <c r="E9472" s="451">
        <v>779966</v>
      </c>
      <c r="F9472" s="650"/>
      <c r="G9472" s="336" t="s">
        <v>9308</v>
      </c>
      <c r="H9472" s="626"/>
      <c r="I9472" s="626"/>
      <c r="J9472" s="637"/>
    </row>
    <row r="9473" spans="1:10" s="372" customFormat="1">
      <c r="A9473" s="325" t="s">
        <v>9309</v>
      </c>
      <c r="B9473" s="336" t="s">
        <v>9306</v>
      </c>
      <c r="C9473" s="336" t="s">
        <v>9234</v>
      </c>
      <c r="D9473" s="336" t="s">
        <v>9302</v>
      </c>
      <c r="E9473" s="451">
        <v>716841.3</v>
      </c>
      <c r="F9473" s="650" t="s">
        <v>9243</v>
      </c>
      <c r="G9473" s="336" t="s">
        <v>9250</v>
      </c>
      <c r="H9473" s="626">
        <v>44796</v>
      </c>
      <c r="I9473" s="626">
        <v>45891</v>
      </c>
      <c r="J9473" s="339"/>
    </row>
    <row r="9474" spans="1:10" s="372" customFormat="1">
      <c r="A9474" s="325" t="s">
        <v>9310</v>
      </c>
      <c r="B9474" s="336" t="s">
        <v>9306</v>
      </c>
      <c r="C9474" s="336" t="s">
        <v>9234</v>
      </c>
      <c r="D9474" s="336" t="s">
        <v>9304</v>
      </c>
      <c r="E9474" s="451">
        <v>524800</v>
      </c>
      <c r="F9474" s="650" t="s">
        <v>9311</v>
      </c>
      <c r="G9474" s="336" t="s">
        <v>9250</v>
      </c>
      <c r="H9474" s="626">
        <v>44781</v>
      </c>
      <c r="I9474" s="626">
        <v>45877</v>
      </c>
      <c r="J9474" s="339"/>
    </row>
    <row r="9475" spans="1:10" s="372" customFormat="1">
      <c r="A9475" s="325" t="s">
        <v>9312</v>
      </c>
      <c r="B9475" s="336" t="s">
        <v>9267</v>
      </c>
      <c r="C9475" s="336" t="s">
        <v>8029</v>
      </c>
      <c r="D9475" s="336" t="s">
        <v>1580</v>
      </c>
      <c r="E9475" s="451">
        <v>509893.27</v>
      </c>
      <c r="F9475" s="650" t="s">
        <v>9313</v>
      </c>
      <c r="G9475" s="336" t="s">
        <v>9250</v>
      </c>
      <c r="H9475" s="626">
        <v>44728</v>
      </c>
      <c r="I9475" s="626">
        <v>44834</v>
      </c>
      <c r="J9475" s="637"/>
    </row>
    <row r="9476" spans="1:10" s="372" customFormat="1" ht="23.25">
      <c r="A9476" s="325" t="s">
        <v>9314</v>
      </c>
      <c r="B9476" s="336" t="s">
        <v>2831</v>
      </c>
      <c r="C9476" s="336" t="s">
        <v>9234</v>
      </c>
      <c r="D9476" s="336" t="s">
        <v>9315</v>
      </c>
      <c r="E9476" s="451">
        <v>205000</v>
      </c>
      <c r="F9476" s="650"/>
      <c r="G9476" s="336" t="s">
        <v>9308</v>
      </c>
      <c r="H9476" s="626"/>
      <c r="I9476" s="626"/>
      <c r="J9476" s="637"/>
    </row>
    <row r="9477" spans="1:10" s="372" customFormat="1">
      <c r="A9477" s="325" t="s">
        <v>9316</v>
      </c>
      <c r="B9477" s="336" t="s">
        <v>2831</v>
      </c>
      <c r="C9477" s="336" t="s">
        <v>9234</v>
      </c>
      <c r="D9477" s="336" t="s">
        <v>9307</v>
      </c>
      <c r="E9477" s="451">
        <v>200000</v>
      </c>
      <c r="F9477" s="650" t="s">
        <v>9317</v>
      </c>
      <c r="G9477" s="336" t="s">
        <v>9250</v>
      </c>
      <c r="H9477" s="626">
        <v>44774</v>
      </c>
      <c r="I9477" s="626">
        <v>44907</v>
      </c>
      <c r="J9477" s="637"/>
    </row>
    <row r="9478" spans="1:10" s="372" customFormat="1" ht="23.25">
      <c r="A9478" s="325" t="s">
        <v>9244</v>
      </c>
      <c r="B9478" s="336" t="s">
        <v>2831</v>
      </c>
      <c r="C9478" s="336" t="s">
        <v>9234</v>
      </c>
      <c r="D9478" s="336" t="s">
        <v>9318</v>
      </c>
      <c r="E9478" s="451">
        <v>154995.99000000002</v>
      </c>
      <c r="F9478" s="650" t="s">
        <v>9236</v>
      </c>
      <c r="G9478" s="336" t="s">
        <v>9250</v>
      </c>
      <c r="H9478" s="626">
        <v>44578</v>
      </c>
      <c r="I9478" s="626">
        <v>44955</v>
      </c>
      <c r="J9478" s="339"/>
    </row>
    <row r="9479" spans="1:10" s="372" customFormat="1">
      <c r="A9479" s="325" t="s">
        <v>9319</v>
      </c>
      <c r="B9479" s="336" t="s">
        <v>2831</v>
      </c>
      <c r="C9479" s="336" t="s">
        <v>9234</v>
      </c>
      <c r="D9479" s="336" t="s">
        <v>9320</v>
      </c>
      <c r="E9479" s="451">
        <v>154944.71</v>
      </c>
      <c r="F9479" s="650"/>
      <c r="G9479" s="336" t="s">
        <v>9308</v>
      </c>
      <c r="H9479" s="626"/>
      <c r="I9479" s="626"/>
      <c r="J9479" s="637"/>
    </row>
    <row r="9480" spans="1:10" s="372" customFormat="1">
      <c r="A9480" s="325" t="s">
        <v>5307</v>
      </c>
      <c r="B9480" s="336" t="s">
        <v>2831</v>
      </c>
      <c r="C9480" s="336" t="s">
        <v>9234</v>
      </c>
      <c r="D9480" s="336" t="s">
        <v>9321</v>
      </c>
      <c r="E9480" s="451">
        <v>136848</v>
      </c>
      <c r="F9480" s="650"/>
      <c r="G9480" s="336" t="s">
        <v>9308</v>
      </c>
      <c r="H9480" s="626"/>
      <c r="I9480" s="626"/>
      <c r="J9480" s="637"/>
    </row>
    <row r="9481" spans="1:10" s="372" customFormat="1">
      <c r="A9481" s="325" t="s">
        <v>9322</v>
      </c>
      <c r="B9481" s="336" t="s">
        <v>2831</v>
      </c>
      <c r="C9481" s="336" t="s">
        <v>9234</v>
      </c>
      <c r="D9481" s="336"/>
      <c r="E9481" s="451">
        <v>123800</v>
      </c>
      <c r="F9481" s="650"/>
      <c r="G9481" s="336" t="s">
        <v>9308</v>
      </c>
      <c r="H9481" s="626"/>
      <c r="I9481" s="626"/>
      <c r="J9481" s="637"/>
    </row>
    <row r="9482" spans="1:10" s="372" customFormat="1" ht="23.25">
      <c r="A9482" s="325" t="s">
        <v>9255</v>
      </c>
      <c r="B9482" s="336" t="s">
        <v>2725</v>
      </c>
      <c r="C9482" s="336"/>
      <c r="D9482" s="336" t="s">
        <v>9302</v>
      </c>
      <c r="E9482" s="451">
        <v>120000</v>
      </c>
      <c r="F9482" s="650" t="s">
        <v>9256</v>
      </c>
      <c r="G9482" s="336" t="s">
        <v>9250</v>
      </c>
      <c r="H9482" s="626">
        <v>44579</v>
      </c>
      <c r="I9482" s="626">
        <v>44926</v>
      </c>
      <c r="J9482" s="339"/>
    </row>
    <row r="9483" spans="1:10" s="372" customFormat="1">
      <c r="A9483" s="325" t="s">
        <v>9323</v>
      </c>
      <c r="B9483" s="336" t="s">
        <v>2831</v>
      </c>
      <c r="C9483" s="336" t="s">
        <v>9234</v>
      </c>
      <c r="D9483" s="336" t="s">
        <v>9324</v>
      </c>
      <c r="E9483" s="451">
        <v>107032.16</v>
      </c>
      <c r="F9483" s="650"/>
      <c r="G9483" s="336" t="s">
        <v>9308</v>
      </c>
      <c r="H9483" s="626"/>
      <c r="I9483" s="626"/>
      <c r="J9483" s="637"/>
    </row>
    <row r="9484" spans="1:10" s="372" customFormat="1">
      <c r="A9484" s="325" t="s">
        <v>9277</v>
      </c>
      <c r="B9484" s="336" t="s">
        <v>8029</v>
      </c>
      <c r="C9484" s="336"/>
      <c r="D9484" s="336" t="s">
        <v>1580</v>
      </c>
      <c r="E9484" s="451">
        <v>84373.25</v>
      </c>
      <c r="F9484" s="650"/>
      <c r="G9484" s="336" t="s">
        <v>9308</v>
      </c>
      <c r="H9484" s="626"/>
      <c r="I9484" s="626"/>
      <c r="J9484" s="637"/>
    </row>
    <row r="9485" spans="1:10" s="372" customFormat="1" ht="23.25">
      <c r="A9485" s="325" t="s">
        <v>9325</v>
      </c>
      <c r="B9485" s="336" t="s">
        <v>2831</v>
      </c>
      <c r="C9485" s="336" t="s">
        <v>9234</v>
      </c>
      <c r="D9485" s="336" t="s">
        <v>9326</v>
      </c>
      <c r="E9485" s="451">
        <v>71797.119999999995</v>
      </c>
      <c r="F9485" s="650"/>
      <c r="G9485" s="336" t="s">
        <v>9308</v>
      </c>
      <c r="H9485" s="626"/>
      <c r="I9485" s="626"/>
      <c r="J9485" s="637"/>
    </row>
    <row r="9486" spans="1:10" s="372" customFormat="1">
      <c r="A9486" s="325" t="s">
        <v>9327</v>
      </c>
      <c r="B9486" s="336" t="s">
        <v>9262</v>
      </c>
      <c r="C9486" s="336" t="s">
        <v>9234</v>
      </c>
      <c r="D9486" s="336" t="s">
        <v>9302</v>
      </c>
      <c r="E9486" s="451">
        <v>48265.56</v>
      </c>
      <c r="F9486" s="650"/>
      <c r="G9486" s="336" t="s">
        <v>9328</v>
      </c>
      <c r="H9486" s="626"/>
      <c r="I9486" s="626"/>
      <c r="J9486" s="637"/>
    </row>
    <row r="9487" spans="1:10" s="372" customFormat="1" ht="46.5">
      <c r="A9487" s="325" t="s">
        <v>9286</v>
      </c>
      <c r="B9487" s="336" t="s">
        <v>9267</v>
      </c>
      <c r="C9487" s="336" t="s">
        <v>8029</v>
      </c>
      <c r="D9487" s="336" t="s">
        <v>1580</v>
      </c>
      <c r="E9487" s="451">
        <v>39999.64</v>
      </c>
      <c r="F9487" s="650" t="s">
        <v>9329</v>
      </c>
      <c r="G9487" s="336" t="s">
        <v>9330</v>
      </c>
      <c r="H9487" s="626" t="s">
        <v>9331</v>
      </c>
      <c r="I9487" s="626" t="s">
        <v>9332</v>
      </c>
      <c r="J9487" s="637"/>
    </row>
    <row r="9488" spans="1:10" s="372" customFormat="1">
      <c r="A9488" s="325" t="s">
        <v>9264</v>
      </c>
      <c r="B9488" s="336" t="s">
        <v>2831</v>
      </c>
      <c r="C9488" s="336" t="s">
        <v>9234</v>
      </c>
      <c r="D9488" s="336" t="s">
        <v>9304</v>
      </c>
      <c r="E9488" s="451">
        <v>37452.300000000003</v>
      </c>
      <c r="F9488" s="650" t="s">
        <v>9333</v>
      </c>
      <c r="G9488" s="336" t="s">
        <v>9250</v>
      </c>
      <c r="H9488" s="626">
        <v>44740</v>
      </c>
      <c r="I9488" s="626">
        <v>45077</v>
      </c>
      <c r="J9488" s="339"/>
    </row>
    <row r="9489" spans="1:10" s="372" customFormat="1">
      <c r="A9489" s="325" t="s">
        <v>9334</v>
      </c>
      <c r="B9489" s="336" t="s">
        <v>2725</v>
      </c>
      <c r="C9489" s="336"/>
      <c r="D9489" s="336" t="s">
        <v>9335</v>
      </c>
      <c r="E9489" s="451">
        <v>35532</v>
      </c>
      <c r="F9489" s="650" t="s">
        <v>9336</v>
      </c>
      <c r="G9489" s="336" t="s">
        <v>9237</v>
      </c>
      <c r="H9489" s="626">
        <v>44700</v>
      </c>
      <c r="I9489" s="626">
        <v>44755</v>
      </c>
      <c r="J9489" s="637"/>
    </row>
    <row r="9490" spans="1:10" s="372" customFormat="1">
      <c r="A9490" s="325" t="s">
        <v>9337</v>
      </c>
      <c r="B9490" s="336" t="s">
        <v>2725</v>
      </c>
      <c r="C9490" s="336"/>
      <c r="D9490" s="336" t="s">
        <v>9338</v>
      </c>
      <c r="E9490" s="451">
        <v>35250</v>
      </c>
      <c r="F9490" s="650"/>
      <c r="G9490" s="336" t="s">
        <v>9308</v>
      </c>
      <c r="H9490" s="626"/>
      <c r="I9490" s="626"/>
      <c r="J9490" s="637"/>
    </row>
    <row r="9491" spans="1:10" s="372" customFormat="1">
      <c r="A9491" s="325" t="s">
        <v>9339</v>
      </c>
      <c r="B9491" s="336" t="s">
        <v>2725</v>
      </c>
      <c r="C9491" s="336"/>
      <c r="D9491" s="336" t="s">
        <v>9321</v>
      </c>
      <c r="E9491" s="451">
        <v>35100</v>
      </c>
      <c r="F9491" s="650" t="s">
        <v>9340</v>
      </c>
      <c r="G9491" s="336" t="s">
        <v>9250</v>
      </c>
      <c r="H9491" s="626">
        <v>44586</v>
      </c>
      <c r="I9491" s="626">
        <v>44926</v>
      </c>
      <c r="J9491" s="637"/>
    </row>
    <row r="9492" spans="1:10" s="372" customFormat="1">
      <c r="A9492" s="325" t="s">
        <v>9341</v>
      </c>
      <c r="B9492" s="336" t="s">
        <v>9267</v>
      </c>
      <c r="C9492" s="336" t="s">
        <v>8029</v>
      </c>
      <c r="D9492" s="336" t="s">
        <v>1580</v>
      </c>
      <c r="E9492" s="451">
        <v>31038.720000000001</v>
      </c>
      <c r="F9492" s="650" t="s">
        <v>9342</v>
      </c>
      <c r="G9492" s="336" t="s">
        <v>9237</v>
      </c>
      <c r="H9492" s="626">
        <v>44694</v>
      </c>
      <c r="I9492" s="626">
        <v>44700</v>
      </c>
      <c r="J9492" s="637"/>
    </row>
    <row r="9493" spans="1:10" s="372" customFormat="1">
      <c r="A9493" s="325" t="s">
        <v>9343</v>
      </c>
      <c r="B9493" s="336" t="s">
        <v>2725</v>
      </c>
      <c r="C9493" s="336"/>
      <c r="D9493" s="336"/>
      <c r="E9493" s="451">
        <v>30000</v>
      </c>
      <c r="F9493" s="650"/>
      <c r="G9493" s="336" t="s">
        <v>9308</v>
      </c>
      <c r="H9493" s="626"/>
      <c r="I9493" s="626"/>
      <c r="J9493" s="637"/>
    </row>
    <row r="9494" spans="1:10" s="372" customFormat="1">
      <c r="A9494" s="325" t="s">
        <v>9344</v>
      </c>
      <c r="B9494" s="336" t="s">
        <v>2725</v>
      </c>
      <c r="C9494" s="336"/>
      <c r="D9494" s="336"/>
      <c r="E9494" s="451">
        <v>29297.759999999998</v>
      </c>
      <c r="F9494" s="650"/>
      <c r="G9494" s="336" t="s">
        <v>9328</v>
      </c>
      <c r="H9494" s="626"/>
      <c r="I9494" s="626"/>
      <c r="J9494" s="637"/>
    </row>
    <row r="9495" spans="1:10" s="372" customFormat="1">
      <c r="A9495" s="325" t="s">
        <v>9345</v>
      </c>
      <c r="B9495" s="336" t="s">
        <v>2725</v>
      </c>
      <c r="C9495" s="336"/>
      <c r="D9495" s="336" t="s">
        <v>9346</v>
      </c>
      <c r="E9495" s="451">
        <v>26570</v>
      </c>
      <c r="F9495" s="650" t="s">
        <v>9283</v>
      </c>
      <c r="G9495" s="336" t="s">
        <v>9237</v>
      </c>
      <c r="H9495" s="626">
        <v>44782</v>
      </c>
      <c r="I9495" s="626">
        <v>44799</v>
      </c>
      <c r="J9495" s="637"/>
    </row>
    <row r="9496" spans="1:10" s="372" customFormat="1">
      <c r="A9496" s="325" t="s">
        <v>5307</v>
      </c>
      <c r="B9496" s="336" t="s">
        <v>2725</v>
      </c>
      <c r="C9496" s="336"/>
      <c r="D9496" s="336" t="s">
        <v>9347</v>
      </c>
      <c r="E9496" s="451">
        <v>24819.4</v>
      </c>
      <c r="F9496" s="650" t="s">
        <v>9240</v>
      </c>
      <c r="G9496" s="336" t="s">
        <v>9237</v>
      </c>
      <c r="H9496" s="626">
        <v>44705</v>
      </c>
      <c r="I9496" s="626">
        <v>44742</v>
      </c>
      <c r="J9496" s="637"/>
    </row>
    <row r="9497" spans="1:10" s="372" customFormat="1">
      <c r="A9497" s="325" t="s">
        <v>9348</v>
      </c>
      <c r="B9497" s="336" t="s">
        <v>2725</v>
      </c>
      <c r="C9497" s="336"/>
      <c r="D9497" s="336" t="s">
        <v>9349</v>
      </c>
      <c r="E9497" s="451">
        <v>24213.48</v>
      </c>
      <c r="F9497" s="650" t="s">
        <v>9350</v>
      </c>
      <c r="G9497" s="336" t="s">
        <v>9237</v>
      </c>
      <c r="H9497" s="626">
        <v>44620</v>
      </c>
      <c r="I9497" s="626">
        <v>44649</v>
      </c>
      <c r="J9497" s="637"/>
    </row>
    <row r="9498" spans="1:10" s="372" customFormat="1">
      <c r="A9498" s="325" t="s">
        <v>9351</v>
      </c>
      <c r="B9498" s="336" t="s">
        <v>2725</v>
      </c>
      <c r="C9498" s="336"/>
      <c r="D9498" s="336" t="s">
        <v>9352</v>
      </c>
      <c r="E9498" s="451">
        <v>23600</v>
      </c>
      <c r="F9498" s="650" t="s">
        <v>9353</v>
      </c>
      <c r="G9498" s="336" t="s">
        <v>9237</v>
      </c>
      <c r="H9498" s="626">
        <v>44624</v>
      </c>
      <c r="I9498" s="626">
        <v>44766</v>
      </c>
      <c r="J9498" s="637"/>
    </row>
    <row r="9499" spans="1:10" s="372" customFormat="1">
      <c r="A9499" s="325" t="s">
        <v>9354</v>
      </c>
      <c r="B9499" s="336" t="s">
        <v>2725</v>
      </c>
      <c r="C9499" s="336"/>
      <c r="D9499" s="336" t="s">
        <v>9355</v>
      </c>
      <c r="E9499" s="451">
        <v>20748.5</v>
      </c>
      <c r="F9499" s="650" t="s">
        <v>9356</v>
      </c>
      <c r="G9499" s="336" t="s">
        <v>9250</v>
      </c>
      <c r="H9499" s="626">
        <v>44630</v>
      </c>
      <c r="I9499" s="626">
        <v>44910</v>
      </c>
      <c r="J9499" s="637"/>
    </row>
    <row r="9500" spans="1:10" s="372" customFormat="1" ht="34.9">
      <c r="A9500" s="325" t="s">
        <v>9357</v>
      </c>
      <c r="B9500" s="336" t="s">
        <v>2725</v>
      </c>
      <c r="C9500" s="336"/>
      <c r="D9500" s="336" t="s">
        <v>9358</v>
      </c>
      <c r="E9500" s="451">
        <v>19825</v>
      </c>
      <c r="F9500" s="650" t="s">
        <v>9359</v>
      </c>
      <c r="G9500" s="336" t="s">
        <v>9237</v>
      </c>
      <c r="H9500" s="626">
        <v>44691</v>
      </c>
      <c r="I9500" s="626">
        <v>44747</v>
      </c>
      <c r="J9500" s="637"/>
    </row>
    <row r="9501" spans="1:10" s="372" customFormat="1">
      <c r="A9501" s="325" t="s">
        <v>9360</v>
      </c>
      <c r="B9501" s="336" t="s">
        <v>9267</v>
      </c>
      <c r="C9501" s="336" t="s">
        <v>8029</v>
      </c>
      <c r="D9501" s="336" t="s">
        <v>1580</v>
      </c>
      <c r="E9501" s="451">
        <v>19287.7</v>
      </c>
      <c r="F9501" s="650" t="s">
        <v>9361</v>
      </c>
      <c r="G9501" s="336" t="s">
        <v>9237</v>
      </c>
      <c r="H9501" s="626">
        <v>44794</v>
      </c>
      <c r="I9501" s="626">
        <v>44825</v>
      </c>
      <c r="J9501" s="637"/>
    </row>
    <row r="9502" spans="1:10" s="372" customFormat="1">
      <c r="A9502" s="325" t="s">
        <v>9288</v>
      </c>
      <c r="B9502" s="336" t="s">
        <v>2725</v>
      </c>
      <c r="C9502" s="336"/>
      <c r="D9502" s="336" t="s">
        <v>9362</v>
      </c>
      <c r="E9502" s="451">
        <v>18507.12</v>
      </c>
      <c r="F9502" s="650" t="s">
        <v>9363</v>
      </c>
      <c r="G9502" s="336" t="s">
        <v>9250</v>
      </c>
      <c r="H9502" s="626">
        <v>44804</v>
      </c>
      <c r="I9502" s="626">
        <v>44834</v>
      </c>
      <c r="J9502" s="637"/>
    </row>
    <row r="9503" spans="1:10" s="372" customFormat="1" ht="23.25">
      <c r="A9503" s="325" t="s">
        <v>9364</v>
      </c>
      <c r="B9503" s="336" t="s">
        <v>2725</v>
      </c>
      <c r="C9503" s="336"/>
      <c r="D9503" s="336" t="s">
        <v>9365</v>
      </c>
      <c r="E9503" s="451">
        <v>18207.490000000002</v>
      </c>
      <c r="F9503" s="650" t="s">
        <v>9366</v>
      </c>
      <c r="G9503" s="336" t="s">
        <v>9237</v>
      </c>
      <c r="H9503" s="626">
        <v>44601</v>
      </c>
      <c r="I9503" s="626">
        <v>44613</v>
      </c>
      <c r="J9503" s="637"/>
    </row>
    <row r="9504" spans="1:10" s="372" customFormat="1">
      <c r="A9504" s="325" t="s">
        <v>9367</v>
      </c>
      <c r="B9504" s="336" t="s">
        <v>2725</v>
      </c>
      <c r="C9504" s="336"/>
      <c r="D9504" s="336" t="s">
        <v>9368</v>
      </c>
      <c r="E9504" s="451">
        <v>18109</v>
      </c>
      <c r="F9504" s="650" t="s">
        <v>9283</v>
      </c>
      <c r="G9504" s="336" t="s">
        <v>9237</v>
      </c>
      <c r="H9504" s="626">
        <v>44757</v>
      </c>
      <c r="I9504" s="626">
        <v>44791</v>
      </c>
      <c r="J9504" s="637"/>
    </row>
    <row r="9505" spans="1:10" s="372" customFormat="1">
      <c r="A9505" s="325" t="s">
        <v>9369</v>
      </c>
      <c r="B9505" s="336" t="s">
        <v>2725</v>
      </c>
      <c r="C9505" s="336"/>
      <c r="D9505" s="336" t="s">
        <v>9370</v>
      </c>
      <c r="E9505" s="451">
        <v>18000</v>
      </c>
      <c r="F9505" s="650" t="s">
        <v>9371</v>
      </c>
      <c r="G9505" s="336" t="s">
        <v>9237</v>
      </c>
      <c r="H9505" s="626">
        <v>44691</v>
      </c>
      <c r="I9505" s="626">
        <v>44694</v>
      </c>
      <c r="J9505" s="637"/>
    </row>
    <row r="9506" spans="1:10" s="372" customFormat="1">
      <c r="A9506" s="621" t="s">
        <v>153</v>
      </c>
      <c r="B9506" s="622"/>
      <c r="C9506" s="622"/>
      <c r="D9506" s="622"/>
      <c r="E9506" s="1223">
        <f>SUM(E9507:E9553)</f>
        <v>9106757.6600000001</v>
      </c>
      <c r="F9506" s="624"/>
      <c r="G9506" s="622"/>
      <c r="H9506" s="622"/>
      <c r="I9506" s="622"/>
      <c r="J9506" s="625"/>
    </row>
    <row r="9507" spans="1:10" s="372" customFormat="1">
      <c r="A9507" s="652" t="s">
        <v>9372</v>
      </c>
      <c r="B9507" s="336" t="s">
        <v>9306</v>
      </c>
      <c r="C9507" s="336" t="s">
        <v>9234</v>
      </c>
      <c r="D9507" s="336"/>
      <c r="E9507" s="469">
        <v>2108216</v>
      </c>
      <c r="F9507" s="376"/>
      <c r="G9507" s="336"/>
      <c r="H9507" s="336"/>
      <c r="I9507" s="336"/>
      <c r="J9507" s="339"/>
    </row>
    <row r="9508" spans="1:10" s="372" customFormat="1">
      <c r="A9508" s="652" t="s">
        <v>9233</v>
      </c>
      <c r="B9508" s="336" t="s">
        <v>3115</v>
      </c>
      <c r="C9508" s="336" t="s">
        <v>9234</v>
      </c>
      <c r="D9508" s="336"/>
      <c r="E9508" s="469">
        <v>1576766</v>
      </c>
      <c r="F9508" s="376"/>
      <c r="G9508" s="336"/>
      <c r="H9508" s="336"/>
      <c r="I9508" s="336"/>
      <c r="J9508" s="339"/>
    </row>
    <row r="9509" spans="1:10" s="372" customFormat="1">
      <c r="A9509" s="374" t="s">
        <v>9238</v>
      </c>
      <c r="B9509" s="336" t="s">
        <v>2725</v>
      </c>
      <c r="C9509" s="336" t="s">
        <v>9234</v>
      </c>
      <c r="D9509" s="336"/>
      <c r="E9509" s="469">
        <v>817964</v>
      </c>
      <c r="F9509" s="376"/>
      <c r="G9509" s="336"/>
      <c r="H9509" s="336"/>
      <c r="I9509" s="336"/>
      <c r="J9509" s="339"/>
    </row>
    <row r="9510" spans="1:10" s="372" customFormat="1">
      <c r="A9510" s="652" t="s">
        <v>9373</v>
      </c>
      <c r="B9510" s="336" t="s">
        <v>9267</v>
      </c>
      <c r="C9510" s="336" t="s">
        <v>9234</v>
      </c>
      <c r="D9510" s="336"/>
      <c r="E9510" s="469">
        <v>480073.1</v>
      </c>
      <c r="F9510" s="376"/>
      <c r="G9510" s="336"/>
      <c r="H9510" s="336"/>
      <c r="I9510" s="336"/>
      <c r="J9510" s="339"/>
    </row>
    <row r="9511" spans="1:10" s="372" customFormat="1">
      <c r="A9511" s="652" t="s">
        <v>9374</v>
      </c>
      <c r="B9511" s="336" t="s">
        <v>3115</v>
      </c>
      <c r="C9511" s="336" t="s">
        <v>9234</v>
      </c>
      <c r="D9511" s="336"/>
      <c r="E9511" s="451">
        <v>430000</v>
      </c>
      <c r="F9511" s="376"/>
      <c r="G9511" s="336"/>
      <c r="H9511" s="336"/>
      <c r="I9511" s="336"/>
      <c r="J9511" s="339"/>
    </row>
    <row r="9512" spans="1:10" s="372" customFormat="1">
      <c r="A9512" s="652" t="s">
        <v>5307</v>
      </c>
      <c r="B9512" s="336" t="s">
        <v>2831</v>
      </c>
      <c r="C9512" s="336" t="s">
        <v>9234</v>
      </c>
      <c r="D9512" s="336"/>
      <c r="E9512" s="469">
        <v>319488</v>
      </c>
      <c r="F9512" s="376"/>
      <c r="G9512" s="336"/>
      <c r="H9512" s="336"/>
      <c r="I9512" s="336"/>
      <c r="J9512" s="339"/>
    </row>
    <row r="9513" spans="1:10" s="372" customFormat="1">
      <c r="A9513" s="652" t="s">
        <v>9375</v>
      </c>
      <c r="B9513" s="336" t="s">
        <v>2831</v>
      </c>
      <c r="C9513" s="336" t="s">
        <v>9234</v>
      </c>
      <c r="D9513" s="336"/>
      <c r="E9513" s="451">
        <v>316000</v>
      </c>
      <c r="F9513" s="376"/>
      <c r="G9513" s="336"/>
      <c r="H9513" s="336"/>
      <c r="I9513" s="336"/>
      <c r="J9513" s="339"/>
    </row>
    <row r="9514" spans="1:10" s="372" customFormat="1">
      <c r="A9514" s="652" t="s">
        <v>9376</v>
      </c>
      <c r="B9514" s="336" t="s">
        <v>2831</v>
      </c>
      <c r="C9514" s="336" t="s">
        <v>9234</v>
      </c>
      <c r="D9514" s="336"/>
      <c r="E9514" s="469">
        <v>283200</v>
      </c>
      <c r="F9514" s="376"/>
      <c r="G9514" s="336"/>
      <c r="H9514" s="336"/>
      <c r="I9514" s="336"/>
      <c r="J9514" s="339"/>
    </row>
    <row r="9515" spans="1:10" s="372" customFormat="1">
      <c r="A9515" s="652" t="s">
        <v>9377</v>
      </c>
      <c r="B9515" s="336" t="s">
        <v>2831</v>
      </c>
      <c r="C9515" s="336" t="s">
        <v>9234</v>
      </c>
      <c r="D9515" s="336"/>
      <c r="E9515" s="451">
        <v>250000</v>
      </c>
      <c r="F9515" s="376"/>
      <c r="G9515" s="336"/>
      <c r="H9515" s="336"/>
      <c r="I9515" s="336"/>
      <c r="J9515" s="339"/>
    </row>
    <row r="9516" spans="1:10" s="372" customFormat="1">
      <c r="A9516" s="652" t="s">
        <v>9244</v>
      </c>
      <c r="B9516" s="336" t="s">
        <v>2831</v>
      </c>
      <c r="C9516" s="336" t="s">
        <v>9234</v>
      </c>
      <c r="D9516" s="336"/>
      <c r="E9516" s="469">
        <v>230080</v>
      </c>
      <c r="F9516" s="376"/>
      <c r="G9516" s="336"/>
      <c r="H9516" s="336"/>
      <c r="I9516" s="336"/>
      <c r="J9516" s="339"/>
    </row>
    <row r="9517" spans="1:10" s="372" customFormat="1">
      <c r="A9517" s="652" t="s">
        <v>9378</v>
      </c>
      <c r="B9517" s="336" t="s">
        <v>2831</v>
      </c>
      <c r="C9517" s="336" t="s">
        <v>9234</v>
      </c>
      <c r="D9517" s="336"/>
      <c r="E9517" s="469">
        <v>220000</v>
      </c>
      <c r="F9517" s="376"/>
      <c r="G9517" s="336"/>
      <c r="H9517" s="336"/>
      <c r="I9517" s="336"/>
      <c r="J9517" s="339"/>
    </row>
    <row r="9518" spans="1:10" s="372" customFormat="1" ht="23.25">
      <c r="A9518" s="652" t="s">
        <v>9379</v>
      </c>
      <c r="B9518" s="336" t="s">
        <v>2831</v>
      </c>
      <c r="C9518" s="336" t="s">
        <v>9234</v>
      </c>
      <c r="D9518" s="336"/>
      <c r="E9518" s="451">
        <v>211000</v>
      </c>
      <c r="F9518" s="376"/>
      <c r="G9518" s="336"/>
      <c r="H9518" s="336"/>
      <c r="I9518" s="336"/>
      <c r="J9518" s="339"/>
    </row>
    <row r="9519" spans="1:10" s="372" customFormat="1">
      <c r="A9519" s="652" t="s">
        <v>9380</v>
      </c>
      <c r="B9519" s="336" t="s">
        <v>2831</v>
      </c>
      <c r="C9519" s="336" t="s">
        <v>9234</v>
      </c>
      <c r="D9519" s="336"/>
      <c r="E9519" s="469">
        <v>147914</v>
      </c>
      <c r="F9519" s="376"/>
      <c r="G9519" s="336"/>
      <c r="H9519" s="336"/>
      <c r="I9519" s="336"/>
      <c r="J9519" s="339"/>
    </row>
    <row r="9520" spans="1:10" s="372" customFormat="1">
      <c r="A9520" s="652" t="s">
        <v>9381</v>
      </c>
      <c r="B9520" s="336" t="s">
        <v>2831</v>
      </c>
      <c r="C9520" s="336" t="s">
        <v>9234</v>
      </c>
      <c r="D9520" s="336"/>
      <c r="E9520" s="469">
        <v>140000</v>
      </c>
      <c r="F9520" s="376"/>
      <c r="G9520" s="336"/>
      <c r="H9520" s="336"/>
      <c r="I9520" s="336"/>
      <c r="J9520" s="339"/>
    </row>
    <row r="9521" spans="1:10" s="372" customFormat="1" ht="23.25">
      <c r="A9521" s="652" t="s">
        <v>9247</v>
      </c>
      <c r="B9521" s="336" t="s">
        <v>2831</v>
      </c>
      <c r="C9521" s="336" t="s">
        <v>9234</v>
      </c>
      <c r="D9521" s="336"/>
      <c r="E9521" s="451">
        <v>135000</v>
      </c>
      <c r="F9521" s="376"/>
      <c r="G9521" s="336"/>
      <c r="H9521" s="336"/>
      <c r="I9521" s="336"/>
      <c r="J9521" s="339"/>
    </row>
    <row r="9522" spans="1:10" s="372" customFormat="1" ht="23.25">
      <c r="A9522" s="652" t="s">
        <v>9382</v>
      </c>
      <c r="B9522" s="336" t="s">
        <v>2831</v>
      </c>
      <c r="C9522" s="336" t="s">
        <v>9234</v>
      </c>
      <c r="D9522" s="336"/>
      <c r="E9522" s="451">
        <v>120800</v>
      </c>
      <c r="F9522" s="376"/>
      <c r="G9522" s="336"/>
      <c r="H9522" s="336"/>
      <c r="I9522" s="336"/>
      <c r="J9522" s="339"/>
    </row>
    <row r="9523" spans="1:10" s="372" customFormat="1" ht="23.25">
      <c r="A9523" s="652" t="s">
        <v>9383</v>
      </c>
      <c r="B9523" s="336" t="s">
        <v>2831</v>
      </c>
      <c r="C9523" s="336" t="s">
        <v>9234</v>
      </c>
      <c r="D9523" s="336"/>
      <c r="E9523" s="469">
        <v>105081</v>
      </c>
      <c r="F9523" s="376"/>
      <c r="G9523" s="336"/>
      <c r="H9523" s="336"/>
      <c r="I9523" s="336"/>
      <c r="J9523" s="339"/>
    </row>
    <row r="9524" spans="1:10" s="372" customFormat="1">
      <c r="A9524" s="652" t="s">
        <v>9384</v>
      </c>
      <c r="B9524" s="336" t="s">
        <v>2831</v>
      </c>
      <c r="C9524" s="336" t="s">
        <v>9234</v>
      </c>
      <c r="D9524" s="336"/>
      <c r="E9524" s="469">
        <v>83000</v>
      </c>
      <c r="F9524" s="376"/>
      <c r="G9524" s="336"/>
      <c r="H9524" s="336"/>
      <c r="I9524" s="336"/>
      <c r="J9524" s="339"/>
    </row>
    <row r="9525" spans="1:10" s="372" customFormat="1">
      <c r="A9525" s="652" t="s">
        <v>9385</v>
      </c>
      <c r="B9525" s="336" t="s">
        <v>2831</v>
      </c>
      <c r="C9525" s="336" t="s">
        <v>9234</v>
      </c>
      <c r="D9525" s="336"/>
      <c r="E9525" s="469">
        <v>65977.570000000007</v>
      </c>
      <c r="F9525" s="376"/>
      <c r="G9525" s="336"/>
      <c r="H9525" s="336"/>
      <c r="I9525" s="336"/>
      <c r="J9525" s="339"/>
    </row>
    <row r="9526" spans="1:10" s="372" customFormat="1">
      <c r="A9526" s="652" t="s">
        <v>9386</v>
      </c>
      <c r="B9526" s="336" t="s">
        <v>2831</v>
      </c>
      <c r="C9526" s="336" t="s">
        <v>9234</v>
      </c>
      <c r="D9526" s="336"/>
      <c r="E9526" s="469">
        <v>61000</v>
      </c>
      <c r="F9526" s="376"/>
      <c r="G9526" s="336"/>
      <c r="H9526" s="336"/>
      <c r="I9526" s="336"/>
      <c r="J9526" s="339"/>
    </row>
    <row r="9527" spans="1:10" s="372" customFormat="1">
      <c r="A9527" s="652" t="s">
        <v>9387</v>
      </c>
      <c r="B9527" s="336" t="s">
        <v>2831</v>
      </c>
      <c r="C9527" s="336" t="s">
        <v>9234</v>
      </c>
      <c r="D9527" s="336"/>
      <c r="E9527" s="469">
        <v>60000</v>
      </c>
      <c r="F9527" s="376"/>
      <c r="G9527" s="336"/>
      <c r="H9527" s="336"/>
      <c r="I9527" s="336"/>
      <c r="J9527" s="339"/>
    </row>
    <row r="9528" spans="1:10" s="372" customFormat="1">
      <c r="A9528" s="652" t="s">
        <v>9388</v>
      </c>
      <c r="B9528" s="336" t="s">
        <v>2831</v>
      </c>
      <c r="C9528" s="336" t="s">
        <v>9234</v>
      </c>
      <c r="D9528" s="336"/>
      <c r="E9528" s="469">
        <v>60000</v>
      </c>
      <c r="F9528" s="376"/>
      <c r="G9528" s="336"/>
      <c r="H9528" s="336"/>
      <c r="I9528" s="336"/>
      <c r="J9528" s="339"/>
    </row>
    <row r="9529" spans="1:10" s="372" customFormat="1">
      <c r="A9529" s="652" t="s">
        <v>9389</v>
      </c>
      <c r="B9529" s="336" t="s">
        <v>2831</v>
      </c>
      <c r="C9529" s="336" t="s">
        <v>9234</v>
      </c>
      <c r="D9529" s="336"/>
      <c r="E9529" s="469">
        <v>58300</v>
      </c>
      <c r="F9529" s="376"/>
      <c r="G9529" s="336"/>
      <c r="H9529" s="336"/>
      <c r="I9529" s="336"/>
      <c r="J9529" s="339"/>
    </row>
    <row r="9530" spans="1:10" s="372" customFormat="1">
      <c r="A9530" s="652" t="s">
        <v>9390</v>
      </c>
      <c r="B9530" s="336" t="s">
        <v>2831</v>
      </c>
      <c r="C9530" s="336" t="s">
        <v>9234</v>
      </c>
      <c r="D9530" s="336"/>
      <c r="E9530" s="469">
        <v>57400</v>
      </c>
      <c r="F9530" s="376"/>
      <c r="G9530" s="336"/>
      <c r="H9530" s="336"/>
      <c r="I9530" s="336"/>
      <c r="J9530" s="339"/>
    </row>
    <row r="9531" spans="1:10" s="372" customFormat="1">
      <c r="A9531" s="652" t="s">
        <v>9391</v>
      </c>
      <c r="B9531" s="336" t="s">
        <v>2831</v>
      </c>
      <c r="C9531" s="336" t="s">
        <v>9234</v>
      </c>
      <c r="D9531" s="336"/>
      <c r="E9531" s="469">
        <v>55415</v>
      </c>
      <c r="F9531" s="376"/>
      <c r="G9531" s="336"/>
      <c r="H9531" s="336"/>
      <c r="I9531" s="336"/>
      <c r="J9531" s="339"/>
    </row>
    <row r="9532" spans="1:10" s="372" customFormat="1">
      <c r="A9532" s="652" t="s">
        <v>9392</v>
      </c>
      <c r="B9532" s="336" t="s">
        <v>2831</v>
      </c>
      <c r="C9532" s="336" t="s">
        <v>9234</v>
      </c>
      <c r="D9532" s="336"/>
      <c r="E9532" s="469">
        <v>48312</v>
      </c>
      <c r="F9532" s="376"/>
      <c r="G9532" s="336"/>
      <c r="H9532" s="336"/>
      <c r="I9532" s="336"/>
      <c r="J9532" s="339"/>
    </row>
    <row r="9533" spans="1:10" s="372" customFormat="1">
      <c r="A9533" s="652" t="s">
        <v>9393</v>
      </c>
      <c r="B9533" s="336" t="s">
        <v>2831</v>
      </c>
      <c r="C9533" s="336" t="s">
        <v>9234</v>
      </c>
      <c r="D9533" s="336"/>
      <c r="E9533" s="469">
        <v>47900</v>
      </c>
      <c r="F9533" s="376"/>
      <c r="G9533" s="336"/>
      <c r="H9533" s="336"/>
      <c r="I9533" s="336"/>
      <c r="J9533" s="339"/>
    </row>
    <row r="9534" spans="1:10" s="372" customFormat="1">
      <c r="A9534" s="652" t="s">
        <v>9394</v>
      </c>
      <c r="B9534" s="336" t="s">
        <v>2831</v>
      </c>
      <c r="C9534" s="336" t="s">
        <v>9234</v>
      </c>
      <c r="D9534" s="336"/>
      <c r="E9534" s="469">
        <v>46837.490000000005</v>
      </c>
      <c r="F9534" s="376"/>
      <c r="G9534" s="336"/>
      <c r="H9534" s="336"/>
      <c r="I9534" s="336"/>
      <c r="J9534" s="339"/>
    </row>
    <row r="9535" spans="1:10" s="372" customFormat="1">
      <c r="A9535" s="652" t="s">
        <v>9395</v>
      </c>
      <c r="B9535" s="336" t="s">
        <v>2831</v>
      </c>
      <c r="C9535" s="336" t="s">
        <v>9234</v>
      </c>
      <c r="D9535" s="336"/>
      <c r="E9535" s="469">
        <v>46500</v>
      </c>
      <c r="F9535" s="376"/>
      <c r="G9535" s="336"/>
      <c r="H9535" s="336"/>
      <c r="I9535" s="336"/>
      <c r="J9535" s="339"/>
    </row>
    <row r="9536" spans="1:10" s="372" customFormat="1">
      <c r="A9536" s="652" t="s">
        <v>9396</v>
      </c>
      <c r="B9536" s="336" t="s">
        <v>2831</v>
      </c>
      <c r="C9536" s="336" t="s">
        <v>9234</v>
      </c>
      <c r="D9536" s="336"/>
      <c r="E9536" s="469">
        <v>45000</v>
      </c>
      <c r="F9536" s="376"/>
      <c r="G9536" s="336"/>
      <c r="H9536" s="336"/>
      <c r="I9536" s="336"/>
      <c r="J9536" s="339"/>
    </row>
    <row r="9537" spans="1:10" s="372" customFormat="1">
      <c r="A9537" s="652" t="s">
        <v>9397</v>
      </c>
      <c r="B9537" s="336" t="s">
        <v>2725</v>
      </c>
      <c r="C9537" s="336"/>
      <c r="D9537" s="336"/>
      <c r="E9537" s="469">
        <v>35445</v>
      </c>
      <c r="F9537" s="376"/>
      <c r="G9537" s="336"/>
      <c r="H9537" s="336"/>
      <c r="I9537" s="336"/>
      <c r="J9537" s="339"/>
    </row>
    <row r="9538" spans="1:10" s="372" customFormat="1">
      <c r="A9538" s="652" t="s">
        <v>9398</v>
      </c>
      <c r="B9538" s="336" t="s">
        <v>2725</v>
      </c>
      <c r="C9538" s="336"/>
      <c r="D9538" s="336"/>
      <c r="E9538" s="469">
        <v>34200</v>
      </c>
      <c r="F9538" s="376"/>
      <c r="G9538" s="336"/>
      <c r="H9538" s="336"/>
      <c r="I9538" s="336"/>
      <c r="J9538" s="339"/>
    </row>
    <row r="9539" spans="1:10" s="372" customFormat="1">
      <c r="A9539" s="652" t="s">
        <v>9399</v>
      </c>
      <c r="B9539" s="336" t="s">
        <v>2725</v>
      </c>
      <c r="C9539" s="336"/>
      <c r="D9539" s="336"/>
      <c r="E9539" s="469">
        <v>34005.5</v>
      </c>
      <c r="F9539" s="376"/>
      <c r="G9539" s="336"/>
      <c r="H9539" s="336"/>
      <c r="I9539" s="336"/>
      <c r="J9539" s="339"/>
    </row>
    <row r="9540" spans="1:10" s="372" customFormat="1">
      <c r="A9540" s="652" t="s">
        <v>9400</v>
      </c>
      <c r="B9540" s="336" t="s">
        <v>2725</v>
      </c>
      <c r="C9540" s="336"/>
      <c r="D9540" s="336"/>
      <c r="E9540" s="469">
        <v>33600</v>
      </c>
      <c r="F9540" s="376"/>
      <c r="G9540" s="336"/>
      <c r="H9540" s="336"/>
      <c r="I9540" s="336"/>
      <c r="J9540" s="339"/>
    </row>
    <row r="9541" spans="1:10" s="372" customFormat="1">
      <c r="A9541" s="652" t="s">
        <v>9401</v>
      </c>
      <c r="B9541" s="336" t="s">
        <v>2725</v>
      </c>
      <c r="C9541" s="336"/>
      <c r="D9541" s="336"/>
      <c r="E9541" s="469">
        <v>32895</v>
      </c>
      <c r="F9541" s="376"/>
      <c r="G9541" s="336"/>
      <c r="H9541" s="336"/>
      <c r="I9541" s="336"/>
      <c r="J9541" s="339"/>
    </row>
    <row r="9542" spans="1:10" s="372" customFormat="1">
      <c r="A9542" s="652" t="s">
        <v>9402</v>
      </c>
      <c r="B9542" s="336" t="s">
        <v>2725</v>
      </c>
      <c r="C9542" s="336"/>
      <c r="D9542" s="336"/>
      <c r="E9542" s="451">
        <v>31300</v>
      </c>
      <c r="F9542" s="376"/>
      <c r="G9542" s="336"/>
      <c r="H9542" s="336"/>
      <c r="I9542" s="336"/>
      <c r="J9542" s="339"/>
    </row>
    <row r="9543" spans="1:10" s="372" customFormat="1">
      <c r="A9543" s="652" t="s">
        <v>9403</v>
      </c>
      <c r="B9543" s="336" t="s">
        <v>2725</v>
      </c>
      <c r="C9543" s="336"/>
      <c r="D9543" s="336"/>
      <c r="E9543" s="469">
        <v>30624</v>
      </c>
      <c r="F9543" s="376"/>
      <c r="G9543" s="336"/>
      <c r="H9543" s="336"/>
      <c r="I9543" s="336"/>
      <c r="J9543" s="339"/>
    </row>
    <row r="9544" spans="1:10" s="372" customFormat="1" ht="23.25">
      <c r="A9544" s="652" t="s">
        <v>9404</v>
      </c>
      <c r="B9544" s="336" t="s">
        <v>2725</v>
      </c>
      <c r="C9544" s="336"/>
      <c r="D9544" s="336"/>
      <c r="E9544" s="469">
        <v>29700</v>
      </c>
      <c r="F9544" s="376"/>
      <c r="G9544" s="336"/>
      <c r="H9544" s="336"/>
      <c r="I9544" s="336"/>
      <c r="J9544" s="339"/>
    </row>
    <row r="9545" spans="1:10" s="372" customFormat="1">
      <c r="A9545" s="652" t="s">
        <v>9405</v>
      </c>
      <c r="B9545" s="336" t="s">
        <v>2725</v>
      </c>
      <c r="C9545" s="336"/>
      <c r="D9545" s="336"/>
      <c r="E9545" s="469">
        <v>28340</v>
      </c>
      <c r="F9545" s="376"/>
      <c r="G9545" s="336"/>
      <c r="H9545" s="336"/>
      <c r="I9545" s="336"/>
      <c r="J9545" s="339"/>
    </row>
    <row r="9546" spans="1:10" s="372" customFormat="1">
      <c r="A9546" s="652" t="s">
        <v>9406</v>
      </c>
      <c r="B9546" s="336" t="s">
        <v>2725</v>
      </c>
      <c r="C9546" s="336"/>
      <c r="D9546" s="336"/>
      <c r="E9546" s="469">
        <v>27200</v>
      </c>
      <c r="F9546" s="376"/>
      <c r="G9546" s="336"/>
      <c r="H9546" s="336"/>
      <c r="I9546" s="336"/>
      <c r="J9546" s="339"/>
    </row>
    <row r="9547" spans="1:10" s="372" customFormat="1" ht="23.25">
      <c r="A9547" s="652" t="s">
        <v>9407</v>
      </c>
      <c r="B9547" s="336" t="s">
        <v>2725</v>
      </c>
      <c r="C9547" s="336"/>
      <c r="D9547" s="336"/>
      <c r="E9547" s="469">
        <v>26600</v>
      </c>
      <c r="F9547" s="376"/>
      <c r="G9547" s="336"/>
      <c r="H9547" s="336"/>
      <c r="I9547" s="336"/>
      <c r="J9547" s="339"/>
    </row>
    <row r="9548" spans="1:10" s="372" customFormat="1">
      <c r="A9548" s="652" t="s">
        <v>9408</v>
      </c>
      <c r="B9548" s="336" t="s">
        <v>2725</v>
      </c>
      <c r="C9548" s="336"/>
      <c r="D9548" s="336"/>
      <c r="E9548" s="469">
        <v>25370</v>
      </c>
      <c r="F9548" s="376"/>
      <c r="G9548" s="336"/>
      <c r="H9548" s="336"/>
      <c r="I9548" s="336"/>
      <c r="J9548" s="339"/>
    </row>
    <row r="9549" spans="1:10" s="372" customFormat="1">
      <c r="A9549" s="652" t="s">
        <v>9409</v>
      </c>
      <c r="B9549" s="336" t="s">
        <v>2725</v>
      </c>
      <c r="C9549" s="336"/>
      <c r="D9549" s="336"/>
      <c r="E9549" s="469">
        <v>24700</v>
      </c>
      <c r="F9549" s="376"/>
      <c r="G9549" s="336"/>
      <c r="H9549" s="336"/>
      <c r="I9549" s="336"/>
      <c r="J9549" s="339"/>
    </row>
    <row r="9550" spans="1:10" s="372" customFormat="1">
      <c r="A9550" s="652" t="s">
        <v>9410</v>
      </c>
      <c r="B9550" s="336" t="s">
        <v>2725</v>
      </c>
      <c r="C9550" s="336"/>
      <c r="D9550" s="336"/>
      <c r="E9550" s="469">
        <v>24000</v>
      </c>
      <c r="F9550" s="376"/>
      <c r="G9550" s="336"/>
      <c r="H9550" s="336"/>
      <c r="I9550" s="336"/>
      <c r="J9550" s="339"/>
    </row>
    <row r="9551" spans="1:10" s="372" customFormat="1">
      <c r="A9551" s="652" t="s">
        <v>9411</v>
      </c>
      <c r="B9551" s="336" t="s">
        <v>2725</v>
      </c>
      <c r="C9551" s="336"/>
      <c r="D9551" s="336"/>
      <c r="E9551" s="469">
        <v>21690</v>
      </c>
      <c r="F9551" s="376"/>
      <c r="G9551" s="336"/>
      <c r="H9551" s="336"/>
      <c r="I9551" s="336"/>
      <c r="J9551" s="339"/>
    </row>
    <row r="9552" spans="1:10" s="372" customFormat="1">
      <c r="A9552" s="652" t="s">
        <v>9288</v>
      </c>
      <c r="B9552" s="336" t="s">
        <v>2725</v>
      </c>
      <c r="C9552" s="336"/>
      <c r="D9552" s="336"/>
      <c r="E9552" s="469">
        <v>20664</v>
      </c>
      <c r="F9552" s="376"/>
      <c r="G9552" s="336"/>
      <c r="H9552" s="336"/>
      <c r="I9552" s="336"/>
      <c r="J9552" s="339"/>
    </row>
    <row r="9553" spans="1:10" s="372" customFormat="1">
      <c r="A9553" s="652" t="s">
        <v>9412</v>
      </c>
      <c r="B9553" s="336" t="s">
        <v>2725</v>
      </c>
      <c r="C9553" s="336"/>
      <c r="D9553" s="336"/>
      <c r="E9553" s="469">
        <v>19200</v>
      </c>
      <c r="F9553" s="376"/>
      <c r="G9553" s="336"/>
      <c r="H9553" s="336"/>
      <c r="I9553" s="336"/>
      <c r="J9553" s="339"/>
    </row>
    <row r="9554" spans="1:10" s="372" customFormat="1" ht="14.45" customHeight="1">
      <c r="A9554" s="1402" t="s">
        <v>460</v>
      </c>
      <c r="B9554" s="1403"/>
      <c r="C9554" s="1403"/>
      <c r="D9554" s="1403"/>
      <c r="E9554" s="1403"/>
      <c r="F9554" s="1403"/>
      <c r="G9554" s="1403"/>
      <c r="H9554" s="1403"/>
      <c r="I9554" s="1403"/>
      <c r="J9554" s="1404"/>
    </row>
    <row r="9555" spans="1:10" s="616" customFormat="1">
      <c r="A9555" s="621" t="s">
        <v>152</v>
      </c>
      <c r="B9555" s="622"/>
      <c r="C9555" s="622"/>
      <c r="D9555" s="622"/>
      <c r="E9555" s="1223">
        <f>SUM(E9556:E9622)</f>
        <v>6655747.4260400012</v>
      </c>
      <c r="F9555" s="624"/>
      <c r="G9555" s="622"/>
      <c r="H9555" s="622"/>
      <c r="I9555" s="622"/>
      <c r="J9555" s="625"/>
    </row>
    <row r="9556" spans="1:10" s="372" customFormat="1" ht="69.75">
      <c r="A9556" s="325" t="s">
        <v>9413</v>
      </c>
      <c r="B9556" s="345" t="s">
        <v>8748</v>
      </c>
      <c r="C9556" s="336" t="s">
        <v>9414</v>
      </c>
      <c r="D9556" s="336" t="s">
        <v>9415</v>
      </c>
      <c r="E9556" s="469">
        <v>822806.45603999996</v>
      </c>
      <c r="F9556" s="376" t="s">
        <v>9416</v>
      </c>
      <c r="G9556" s="336" t="s">
        <v>2728</v>
      </c>
      <c r="H9556" s="626">
        <v>44375</v>
      </c>
      <c r="I9556" s="626">
        <v>44755</v>
      </c>
      <c r="J9556" s="637" t="s">
        <v>9417</v>
      </c>
    </row>
    <row r="9557" spans="1:10" s="372" customFormat="1" ht="23.25">
      <c r="A9557" s="325" t="s">
        <v>9418</v>
      </c>
      <c r="B9557" s="345" t="s">
        <v>9419</v>
      </c>
      <c r="C9557" s="336" t="s">
        <v>9414</v>
      </c>
      <c r="D9557" s="336" t="s">
        <v>9420</v>
      </c>
      <c r="E9557" s="469">
        <v>247860</v>
      </c>
      <c r="F9557" s="376" t="s">
        <v>1776</v>
      </c>
      <c r="G9557" s="336" t="s">
        <v>9421</v>
      </c>
      <c r="H9557" s="626">
        <v>44279</v>
      </c>
      <c r="I9557" s="626">
        <v>44666</v>
      </c>
      <c r="J9557" s="637"/>
    </row>
    <row r="9558" spans="1:10" s="372" customFormat="1" ht="23.25">
      <c r="A9558" s="325" t="s">
        <v>9422</v>
      </c>
      <c r="B9558" s="345" t="s">
        <v>8361</v>
      </c>
      <c r="C9558" s="336" t="s">
        <v>9414</v>
      </c>
      <c r="D9558" s="336" t="s">
        <v>9423</v>
      </c>
      <c r="E9558" s="469">
        <v>235056.95</v>
      </c>
      <c r="F9558" s="376" t="s">
        <v>9424</v>
      </c>
      <c r="G9558" s="336" t="s">
        <v>2728</v>
      </c>
      <c r="H9558" s="626">
        <v>44280</v>
      </c>
      <c r="I9558" s="626">
        <v>44645</v>
      </c>
      <c r="J9558" s="637"/>
    </row>
    <row r="9559" spans="1:10" s="372" customFormat="1" ht="23.25">
      <c r="A9559" s="325" t="s">
        <v>9425</v>
      </c>
      <c r="B9559" s="345" t="s">
        <v>9419</v>
      </c>
      <c r="C9559" s="336" t="s">
        <v>9414</v>
      </c>
      <c r="D9559" s="336" t="s">
        <v>9426</v>
      </c>
      <c r="E9559" s="469">
        <v>165000</v>
      </c>
      <c r="F9559" s="376" t="s">
        <v>9427</v>
      </c>
      <c r="G9559" s="336" t="s">
        <v>9421</v>
      </c>
      <c r="H9559" s="626">
        <v>44271</v>
      </c>
      <c r="I9559" s="626">
        <v>44636</v>
      </c>
      <c r="J9559" s="637"/>
    </row>
    <row r="9560" spans="1:10" s="372" customFormat="1" ht="34.9">
      <c r="A9560" s="325" t="s">
        <v>9428</v>
      </c>
      <c r="B9560" s="345" t="s">
        <v>8361</v>
      </c>
      <c r="C9560" s="336" t="s">
        <v>9414</v>
      </c>
      <c r="D9560" s="336" t="s">
        <v>9429</v>
      </c>
      <c r="E9560" s="469">
        <v>189900</v>
      </c>
      <c r="F9560" s="376" t="s">
        <v>9430</v>
      </c>
      <c r="G9560" s="336" t="s">
        <v>2728</v>
      </c>
      <c r="H9560" s="626">
        <v>44417</v>
      </c>
      <c r="I9560" s="626">
        <v>44694</v>
      </c>
      <c r="J9560" s="637"/>
    </row>
    <row r="9561" spans="1:10" s="372" customFormat="1" ht="23.25">
      <c r="A9561" s="325" t="s">
        <v>9431</v>
      </c>
      <c r="B9561" s="345" t="s">
        <v>8361</v>
      </c>
      <c r="C9561" s="336" t="s">
        <v>9414</v>
      </c>
      <c r="D9561" s="336" t="s">
        <v>9432</v>
      </c>
      <c r="E9561" s="469">
        <v>119096.88</v>
      </c>
      <c r="F9561" s="376" t="s">
        <v>1857</v>
      </c>
      <c r="G9561" s="336" t="s">
        <v>9421</v>
      </c>
      <c r="H9561" s="626">
        <v>44316</v>
      </c>
      <c r="I9561" s="626">
        <v>45063</v>
      </c>
      <c r="J9561" s="637"/>
    </row>
    <row r="9562" spans="1:10" s="372" customFormat="1" ht="23.25">
      <c r="A9562" s="325" t="s">
        <v>9433</v>
      </c>
      <c r="B9562" s="345" t="s">
        <v>8361</v>
      </c>
      <c r="C9562" s="336" t="s">
        <v>9414</v>
      </c>
      <c r="D9562" s="336" t="s">
        <v>9434</v>
      </c>
      <c r="E9562" s="469">
        <v>337864.28</v>
      </c>
      <c r="F9562" s="376" t="s">
        <v>9435</v>
      </c>
      <c r="G9562" s="336" t="s">
        <v>9421</v>
      </c>
      <c r="H9562" s="626">
        <v>44571</v>
      </c>
      <c r="I9562" s="626">
        <v>45301</v>
      </c>
      <c r="J9562" s="637"/>
    </row>
    <row r="9563" spans="1:10" s="372" customFormat="1" ht="34.9">
      <c r="A9563" s="325" t="s">
        <v>9436</v>
      </c>
      <c r="B9563" s="345" t="s">
        <v>8361</v>
      </c>
      <c r="C9563" s="336" t="s">
        <v>9414</v>
      </c>
      <c r="D9563" s="336" t="s">
        <v>9437</v>
      </c>
      <c r="E9563" s="469">
        <v>125854.53</v>
      </c>
      <c r="F9563" s="376" t="s">
        <v>9438</v>
      </c>
      <c r="G9563" s="336" t="s">
        <v>9439</v>
      </c>
      <c r="H9563" s="626"/>
      <c r="I9563" s="626"/>
      <c r="J9563" s="637"/>
    </row>
    <row r="9564" spans="1:10" s="372" customFormat="1" ht="23.25">
      <c r="A9564" s="325" t="s">
        <v>9440</v>
      </c>
      <c r="B9564" s="345" t="s">
        <v>8361</v>
      </c>
      <c r="C9564" s="336" t="s">
        <v>9414</v>
      </c>
      <c r="D9564" s="336" t="s">
        <v>9441</v>
      </c>
      <c r="E9564" s="469">
        <v>125805.6</v>
      </c>
      <c r="F9564" s="376" t="s">
        <v>9442</v>
      </c>
      <c r="G9564" s="336" t="s">
        <v>9421</v>
      </c>
      <c r="H9564" s="626">
        <v>44522</v>
      </c>
      <c r="I9564" s="626">
        <v>44887</v>
      </c>
      <c r="J9564" s="637"/>
    </row>
    <row r="9565" spans="1:10" s="372" customFormat="1" ht="23.25">
      <c r="A9565" s="325" t="s">
        <v>9443</v>
      </c>
      <c r="B9565" s="345" t="s">
        <v>8361</v>
      </c>
      <c r="C9565" s="336" t="s">
        <v>9414</v>
      </c>
      <c r="D9565" s="336" t="s">
        <v>9444</v>
      </c>
      <c r="E9565" s="469">
        <v>155013.14000000001</v>
      </c>
      <c r="F9565" s="376" t="s">
        <v>9445</v>
      </c>
      <c r="G9565" s="336" t="s">
        <v>2728</v>
      </c>
      <c r="H9565" s="626">
        <v>44433</v>
      </c>
      <c r="I9565" s="626">
        <v>44803</v>
      </c>
      <c r="J9565" s="637"/>
    </row>
    <row r="9566" spans="1:10" s="372" customFormat="1" ht="34.9">
      <c r="A9566" s="325" t="s">
        <v>9446</v>
      </c>
      <c r="B9566" s="345" t="s">
        <v>9447</v>
      </c>
      <c r="C9566" s="336" t="s">
        <v>9414</v>
      </c>
      <c r="D9566" s="336" t="s">
        <v>9448</v>
      </c>
      <c r="E9566" s="469">
        <v>577590</v>
      </c>
      <c r="F9566" s="376" t="s">
        <v>9449</v>
      </c>
      <c r="G9566" s="336" t="s">
        <v>9450</v>
      </c>
      <c r="H9566" s="626">
        <v>44463</v>
      </c>
      <c r="I9566" s="626">
        <v>44827</v>
      </c>
      <c r="J9566" s="637"/>
    </row>
    <row r="9567" spans="1:10" s="372" customFormat="1" ht="23.25">
      <c r="A9567" s="325" t="s">
        <v>9451</v>
      </c>
      <c r="B9567" s="345" t="s">
        <v>8361</v>
      </c>
      <c r="C9567" s="336" t="s">
        <v>9414</v>
      </c>
      <c r="D9567" s="336" t="s">
        <v>9452</v>
      </c>
      <c r="E9567" s="469">
        <v>94248</v>
      </c>
      <c r="F9567" s="376" t="s">
        <v>9442</v>
      </c>
      <c r="G9567" s="336" t="s">
        <v>9421</v>
      </c>
      <c r="H9567" s="626">
        <v>44532</v>
      </c>
      <c r="I9567" s="626">
        <v>44897</v>
      </c>
      <c r="J9567" s="637"/>
    </row>
    <row r="9568" spans="1:10" s="372" customFormat="1" ht="58.15">
      <c r="A9568" s="325" t="s">
        <v>9453</v>
      </c>
      <c r="B9568" s="345" t="s">
        <v>9454</v>
      </c>
      <c r="C9568" s="336" t="s">
        <v>9414</v>
      </c>
      <c r="D9568" s="336" t="s">
        <v>9455</v>
      </c>
      <c r="E9568" s="469">
        <v>392500</v>
      </c>
      <c r="F9568" s="376" t="s">
        <v>9456</v>
      </c>
      <c r="G9568" s="336" t="s">
        <v>9421</v>
      </c>
      <c r="H9568" s="626">
        <v>44609</v>
      </c>
      <c r="I9568" s="626">
        <v>44973</v>
      </c>
      <c r="J9568" s="339" t="s">
        <v>15774</v>
      </c>
    </row>
    <row r="9569" spans="1:10" s="372" customFormat="1" ht="46.5">
      <c r="A9569" s="325" t="s">
        <v>9457</v>
      </c>
      <c r="B9569" s="345" t="s">
        <v>8763</v>
      </c>
      <c r="C9569" s="336" t="s">
        <v>9414</v>
      </c>
      <c r="D9569" s="336" t="s">
        <v>9458</v>
      </c>
      <c r="E9569" s="469">
        <v>50000</v>
      </c>
      <c r="F9569" s="376" t="s">
        <v>9459</v>
      </c>
      <c r="G9569" s="336" t="s">
        <v>9421</v>
      </c>
      <c r="H9569" s="626">
        <v>44313</v>
      </c>
      <c r="I9569" s="626" t="s">
        <v>15775</v>
      </c>
      <c r="J9569" s="339"/>
    </row>
    <row r="9570" spans="1:10" s="372" customFormat="1" ht="34.9">
      <c r="A9570" s="325" t="s">
        <v>9460</v>
      </c>
      <c r="B9570" s="345" t="s">
        <v>8361</v>
      </c>
      <c r="C9570" s="336" t="s">
        <v>9414</v>
      </c>
      <c r="D9570" s="336" t="s">
        <v>9461</v>
      </c>
      <c r="E9570" s="469">
        <v>85800</v>
      </c>
      <c r="F9570" s="376" t="s">
        <v>9462</v>
      </c>
      <c r="G9570" s="336" t="s">
        <v>2728</v>
      </c>
      <c r="H9570" s="626">
        <v>44356</v>
      </c>
      <c r="I9570" s="626">
        <v>44424</v>
      </c>
      <c r="J9570" s="339"/>
    </row>
    <row r="9571" spans="1:10" s="372" customFormat="1" ht="23.25">
      <c r="A9571" s="325" t="s">
        <v>9463</v>
      </c>
      <c r="B9571" s="345" t="s">
        <v>8361</v>
      </c>
      <c r="C9571" s="336" t="s">
        <v>9414</v>
      </c>
      <c r="D9571" s="336" t="s">
        <v>9464</v>
      </c>
      <c r="E9571" s="469">
        <v>64000</v>
      </c>
      <c r="F9571" s="376" t="s">
        <v>9465</v>
      </c>
      <c r="G9571" s="336" t="s">
        <v>2728</v>
      </c>
      <c r="H9571" s="626">
        <v>44368</v>
      </c>
      <c r="I9571" s="626">
        <v>44416</v>
      </c>
      <c r="J9571" s="339"/>
    </row>
    <row r="9572" spans="1:10" s="372" customFormat="1" ht="34.9">
      <c r="A9572" s="325" t="s">
        <v>9466</v>
      </c>
      <c r="B9572" s="345" t="s">
        <v>8361</v>
      </c>
      <c r="C9572" s="336" t="s">
        <v>9414</v>
      </c>
      <c r="D9572" s="336" t="s">
        <v>9467</v>
      </c>
      <c r="E9572" s="469">
        <v>280747.38</v>
      </c>
      <c r="F9572" s="376" t="s">
        <v>9468</v>
      </c>
      <c r="G9572" s="336" t="s">
        <v>9421</v>
      </c>
      <c r="H9572" s="626">
        <v>44463</v>
      </c>
      <c r="I9572" s="626">
        <v>45192</v>
      </c>
      <c r="J9572" s="339"/>
    </row>
    <row r="9573" spans="1:10" s="372" customFormat="1" ht="34.9">
      <c r="A9573" s="325" t="s">
        <v>9469</v>
      </c>
      <c r="B9573" s="345" t="s">
        <v>8361</v>
      </c>
      <c r="C9573" s="336" t="s">
        <v>9414</v>
      </c>
      <c r="D9573" s="336" t="s">
        <v>9470</v>
      </c>
      <c r="E9573" s="469">
        <v>99663.8</v>
      </c>
      <c r="F9573" s="376" t="s">
        <v>9430</v>
      </c>
      <c r="G9573" s="336" t="s">
        <v>2728</v>
      </c>
      <c r="H9573" s="626">
        <v>44414</v>
      </c>
      <c r="I9573" s="626">
        <v>44422</v>
      </c>
      <c r="J9573" s="339"/>
    </row>
    <row r="9574" spans="1:10" s="372" customFormat="1" ht="34.9">
      <c r="A9574" s="325" t="s">
        <v>9471</v>
      </c>
      <c r="B9574" s="345" t="s">
        <v>9472</v>
      </c>
      <c r="C9574" s="336" t="s">
        <v>9414</v>
      </c>
      <c r="D9574" s="336"/>
      <c r="E9574" s="469">
        <v>99861.71</v>
      </c>
      <c r="F9574" s="376" t="s">
        <v>9473</v>
      </c>
      <c r="G9574" s="336" t="s">
        <v>2728</v>
      </c>
      <c r="H9574" s="626"/>
      <c r="I9574" s="626"/>
      <c r="J9574" s="339"/>
    </row>
    <row r="9575" spans="1:10" s="372" customFormat="1" ht="23.25">
      <c r="A9575" s="325" t="s">
        <v>9474</v>
      </c>
      <c r="B9575" s="345" t="s">
        <v>9419</v>
      </c>
      <c r="C9575" s="336" t="s">
        <v>9414</v>
      </c>
      <c r="D9575" s="336" t="s">
        <v>9475</v>
      </c>
      <c r="E9575" s="469">
        <v>68712</v>
      </c>
      <c r="F9575" s="376" t="s">
        <v>9476</v>
      </c>
      <c r="G9575" s="336" t="s">
        <v>9421</v>
      </c>
      <c r="H9575" s="626">
        <v>44417</v>
      </c>
      <c r="I9575" s="626">
        <v>44788</v>
      </c>
      <c r="J9575" s="339"/>
    </row>
    <row r="9576" spans="1:10" s="372" customFormat="1" ht="23.25">
      <c r="A9576" s="325" t="s">
        <v>9477</v>
      </c>
      <c r="B9576" s="345" t="s">
        <v>8361</v>
      </c>
      <c r="C9576" s="336" t="s">
        <v>9414</v>
      </c>
      <c r="D9576" s="336" t="s">
        <v>9478</v>
      </c>
      <c r="E9576" s="469">
        <v>62191.360000000001</v>
      </c>
      <c r="F9576" s="376" t="s">
        <v>9424</v>
      </c>
      <c r="G9576" s="336" t="s">
        <v>9421</v>
      </c>
      <c r="H9576" s="626">
        <v>44495</v>
      </c>
      <c r="I9576" s="626">
        <v>44860</v>
      </c>
      <c r="J9576" s="339"/>
    </row>
    <row r="9577" spans="1:10" s="372" customFormat="1">
      <c r="A9577" s="653" t="s">
        <v>9479</v>
      </c>
      <c r="B9577" s="654"/>
      <c r="C9577" s="654"/>
      <c r="D9577" s="654"/>
      <c r="E9577" s="655">
        <v>658905</v>
      </c>
      <c r="F9577" s="656"/>
      <c r="G9577" s="654"/>
      <c r="H9577" s="657"/>
      <c r="I9577" s="657"/>
      <c r="J9577" s="658"/>
    </row>
    <row r="9578" spans="1:10" s="372" customFormat="1">
      <c r="A9578" s="653" t="s">
        <v>9480</v>
      </c>
      <c r="B9578" s="654"/>
      <c r="C9578" s="654"/>
      <c r="D9578" s="654"/>
      <c r="E9578" s="655">
        <v>177205</v>
      </c>
      <c r="F9578" s="656"/>
      <c r="G9578" s="654"/>
      <c r="H9578" s="657"/>
      <c r="I9578" s="657"/>
      <c r="J9578" s="658"/>
    </row>
    <row r="9579" spans="1:10" s="372" customFormat="1">
      <c r="A9579" s="653" t="s">
        <v>9481</v>
      </c>
      <c r="B9579" s="654" t="s">
        <v>9482</v>
      </c>
      <c r="C9579" s="654"/>
      <c r="D9579" s="654"/>
      <c r="E9579" s="655">
        <v>71493.86</v>
      </c>
      <c r="F9579" s="656"/>
      <c r="G9579" s="654"/>
      <c r="H9579" s="657"/>
      <c r="I9579" s="657"/>
      <c r="J9579" s="658"/>
    </row>
    <row r="9580" spans="1:10" s="372" customFormat="1" ht="34.9">
      <c r="A9580" s="653" t="s">
        <v>9483</v>
      </c>
      <c r="B9580" s="659" t="s">
        <v>9484</v>
      </c>
      <c r="C9580" s="654"/>
      <c r="D9580" s="654"/>
      <c r="E9580" s="655">
        <v>61603.439999999988</v>
      </c>
      <c r="F9580" s="656"/>
      <c r="G9580" s="654"/>
      <c r="H9580" s="657"/>
      <c r="I9580" s="657"/>
      <c r="J9580" s="658"/>
    </row>
    <row r="9581" spans="1:10" s="372" customFormat="1" ht="34.9">
      <c r="A9581" s="653" t="s">
        <v>9485</v>
      </c>
      <c r="B9581" s="659" t="s">
        <v>9484</v>
      </c>
      <c r="C9581" s="654"/>
      <c r="D9581" s="654"/>
      <c r="E9581" s="655">
        <v>60414.3</v>
      </c>
      <c r="F9581" s="656"/>
      <c r="G9581" s="654"/>
      <c r="H9581" s="657"/>
      <c r="I9581" s="657"/>
      <c r="J9581" s="658"/>
    </row>
    <row r="9582" spans="1:10" s="372" customFormat="1">
      <c r="A9582" s="653" t="s">
        <v>9486</v>
      </c>
      <c r="B9582" s="654" t="s">
        <v>9482</v>
      </c>
      <c r="C9582" s="654"/>
      <c r="D9582" s="654"/>
      <c r="E9582" s="655">
        <v>55000</v>
      </c>
      <c r="F9582" s="656"/>
      <c r="G9582" s="654"/>
      <c r="H9582" s="657"/>
      <c r="I9582" s="657"/>
      <c r="J9582" s="658"/>
    </row>
    <row r="9583" spans="1:10" s="372" customFormat="1" ht="23.25">
      <c r="A9583" s="653" t="s">
        <v>9487</v>
      </c>
      <c r="B9583" s="654" t="s">
        <v>9482</v>
      </c>
      <c r="C9583" s="654"/>
      <c r="D9583" s="654"/>
      <c r="E9583" s="655">
        <v>50910.52</v>
      </c>
      <c r="F9583" s="656"/>
      <c r="G9583" s="654"/>
      <c r="H9583" s="657"/>
      <c r="I9583" s="657"/>
      <c r="J9583" s="658"/>
    </row>
    <row r="9584" spans="1:10" s="372" customFormat="1">
      <c r="A9584" s="653" t="s">
        <v>9488</v>
      </c>
      <c r="B9584" s="654" t="s">
        <v>9482</v>
      </c>
      <c r="C9584" s="654"/>
      <c r="D9584" s="654"/>
      <c r="E9584" s="655">
        <v>44080</v>
      </c>
      <c r="F9584" s="656"/>
      <c r="G9584" s="654"/>
      <c r="H9584" s="657"/>
      <c r="I9584" s="657"/>
      <c r="J9584" s="658"/>
    </row>
    <row r="9585" spans="1:10" s="372" customFormat="1" ht="23.25">
      <c r="A9585" s="653" t="s">
        <v>9489</v>
      </c>
      <c r="B9585" s="654" t="s">
        <v>9490</v>
      </c>
      <c r="C9585" s="654"/>
      <c r="D9585" s="654"/>
      <c r="E9585" s="655">
        <v>33986.17</v>
      </c>
      <c r="F9585" s="656"/>
      <c r="G9585" s="654"/>
      <c r="H9585" s="657"/>
      <c r="I9585" s="657"/>
      <c r="J9585" s="658"/>
    </row>
    <row r="9586" spans="1:10" s="372" customFormat="1" ht="23.25">
      <c r="A9586" s="653" t="s">
        <v>9491</v>
      </c>
      <c r="B9586" s="654" t="s">
        <v>9490</v>
      </c>
      <c r="C9586" s="654"/>
      <c r="D9586" s="654"/>
      <c r="E9586" s="655">
        <v>29000</v>
      </c>
      <c r="F9586" s="656"/>
      <c r="G9586" s="654"/>
      <c r="H9586" s="657"/>
      <c r="I9586" s="657"/>
      <c r="J9586" s="658"/>
    </row>
    <row r="9587" spans="1:10" s="372" customFormat="1" ht="23.25">
      <c r="A9587" s="653" t="s">
        <v>9492</v>
      </c>
      <c r="B9587" s="654" t="s">
        <v>9490</v>
      </c>
      <c r="C9587" s="654"/>
      <c r="D9587" s="654"/>
      <c r="E9587" s="655">
        <v>33000</v>
      </c>
      <c r="F9587" s="656"/>
      <c r="G9587" s="654"/>
      <c r="H9587" s="657"/>
      <c r="I9587" s="657"/>
      <c r="J9587" s="658"/>
    </row>
    <row r="9588" spans="1:10" s="372" customFormat="1" ht="23.25">
      <c r="A9588" s="653" t="s">
        <v>9493</v>
      </c>
      <c r="B9588" s="654" t="s">
        <v>9490</v>
      </c>
      <c r="C9588" s="654"/>
      <c r="D9588" s="654"/>
      <c r="E9588" s="655">
        <v>33000</v>
      </c>
      <c r="F9588" s="656"/>
      <c r="G9588" s="654"/>
      <c r="H9588" s="657"/>
      <c r="I9588" s="657"/>
      <c r="J9588" s="658"/>
    </row>
    <row r="9589" spans="1:10" s="372" customFormat="1" ht="23.25">
      <c r="A9589" s="653" t="s">
        <v>9494</v>
      </c>
      <c r="B9589" s="654" t="s">
        <v>9490</v>
      </c>
      <c r="C9589" s="654"/>
      <c r="D9589" s="654"/>
      <c r="E9589" s="655">
        <v>33000</v>
      </c>
      <c r="F9589" s="656"/>
      <c r="G9589" s="654"/>
      <c r="H9589" s="657"/>
      <c r="I9589" s="657"/>
      <c r="J9589" s="658"/>
    </row>
    <row r="9590" spans="1:10" s="372" customFormat="1" ht="23.25">
      <c r="A9590" s="653" t="s">
        <v>9495</v>
      </c>
      <c r="B9590" s="654" t="s">
        <v>9490</v>
      </c>
      <c r="C9590" s="654"/>
      <c r="D9590" s="654"/>
      <c r="E9590" s="655">
        <v>32240.699999999997</v>
      </c>
      <c r="F9590" s="656"/>
      <c r="G9590" s="654"/>
      <c r="H9590" s="657"/>
      <c r="I9590" s="657"/>
      <c r="J9590" s="658"/>
    </row>
    <row r="9591" spans="1:10" s="372" customFormat="1" ht="23.25">
      <c r="A9591" s="653" t="s">
        <v>9496</v>
      </c>
      <c r="B9591" s="654" t="s">
        <v>9490</v>
      </c>
      <c r="C9591" s="654"/>
      <c r="D9591" s="654"/>
      <c r="E9591" s="655">
        <v>32000</v>
      </c>
      <c r="F9591" s="656"/>
      <c r="G9591" s="654"/>
      <c r="H9591" s="657"/>
      <c r="I9591" s="657"/>
      <c r="J9591" s="658"/>
    </row>
    <row r="9592" spans="1:10" s="372" customFormat="1" ht="23.25">
      <c r="A9592" s="653" t="s">
        <v>9497</v>
      </c>
      <c r="B9592" s="654" t="s">
        <v>9490</v>
      </c>
      <c r="C9592" s="654"/>
      <c r="D9592" s="654"/>
      <c r="E9592" s="655">
        <v>32000</v>
      </c>
      <c r="F9592" s="656"/>
      <c r="G9592" s="654"/>
      <c r="H9592" s="657"/>
      <c r="I9592" s="657"/>
      <c r="J9592" s="658"/>
    </row>
    <row r="9593" spans="1:10" s="372" customFormat="1" ht="23.25">
      <c r="A9593" s="653" t="s">
        <v>9498</v>
      </c>
      <c r="B9593" s="654" t="s">
        <v>9490</v>
      </c>
      <c r="C9593" s="654"/>
      <c r="D9593" s="654"/>
      <c r="E9593" s="655">
        <v>31963</v>
      </c>
      <c r="F9593" s="656"/>
      <c r="G9593" s="654"/>
      <c r="H9593" s="657"/>
      <c r="I9593" s="657"/>
      <c r="J9593" s="658"/>
    </row>
    <row r="9594" spans="1:10" s="372" customFormat="1" ht="23.25">
      <c r="A9594" s="653" t="s">
        <v>9499</v>
      </c>
      <c r="B9594" s="654" t="s">
        <v>9490</v>
      </c>
      <c r="C9594" s="654"/>
      <c r="D9594" s="654"/>
      <c r="E9594" s="655">
        <v>31146.149999999998</v>
      </c>
      <c r="F9594" s="656"/>
      <c r="G9594" s="654"/>
      <c r="H9594" s="657"/>
      <c r="I9594" s="657"/>
      <c r="J9594" s="658"/>
    </row>
    <row r="9595" spans="1:10" s="372" customFormat="1" ht="23.25">
      <c r="A9595" s="653" t="s">
        <v>9500</v>
      </c>
      <c r="B9595" s="654" t="s">
        <v>9490</v>
      </c>
      <c r="C9595" s="654"/>
      <c r="D9595" s="654"/>
      <c r="E9595" s="655">
        <v>30720</v>
      </c>
      <c r="F9595" s="656"/>
      <c r="G9595" s="654"/>
      <c r="H9595" s="657"/>
      <c r="I9595" s="657"/>
      <c r="J9595" s="658"/>
    </row>
    <row r="9596" spans="1:10" s="372" customFormat="1" ht="23.25">
      <c r="A9596" s="653" t="s">
        <v>9501</v>
      </c>
      <c r="B9596" s="654" t="s">
        <v>9490</v>
      </c>
      <c r="C9596" s="654"/>
      <c r="D9596" s="654"/>
      <c r="E9596" s="655">
        <v>30000</v>
      </c>
      <c r="F9596" s="656"/>
      <c r="G9596" s="654"/>
      <c r="H9596" s="657"/>
      <c r="I9596" s="657"/>
      <c r="J9596" s="658"/>
    </row>
    <row r="9597" spans="1:10" s="372" customFormat="1" ht="23.25">
      <c r="A9597" s="653" t="s">
        <v>9502</v>
      </c>
      <c r="B9597" s="654" t="s">
        <v>9490</v>
      </c>
      <c r="C9597" s="654"/>
      <c r="D9597" s="654"/>
      <c r="E9597" s="655">
        <v>30000</v>
      </c>
      <c r="F9597" s="656"/>
      <c r="G9597" s="654"/>
      <c r="H9597" s="657"/>
      <c r="I9597" s="657"/>
      <c r="J9597" s="658"/>
    </row>
    <row r="9598" spans="1:10" s="372" customFormat="1" ht="23.25">
      <c r="A9598" s="653" t="s">
        <v>9503</v>
      </c>
      <c r="B9598" s="654" t="s">
        <v>9490</v>
      </c>
      <c r="C9598" s="654"/>
      <c r="D9598" s="654"/>
      <c r="E9598" s="655">
        <v>30000</v>
      </c>
      <c r="F9598" s="656"/>
      <c r="G9598" s="654"/>
      <c r="H9598" s="657"/>
      <c r="I9598" s="657"/>
      <c r="J9598" s="658"/>
    </row>
    <row r="9599" spans="1:10" s="372" customFormat="1" ht="23.25">
      <c r="A9599" s="653" t="s">
        <v>9504</v>
      </c>
      <c r="B9599" s="654" t="s">
        <v>9490</v>
      </c>
      <c r="C9599" s="654"/>
      <c r="D9599" s="654"/>
      <c r="E9599" s="655">
        <v>28988.3</v>
      </c>
      <c r="F9599" s="656"/>
      <c r="G9599" s="654"/>
      <c r="H9599" s="657"/>
      <c r="I9599" s="657"/>
      <c r="J9599" s="658"/>
    </row>
    <row r="9600" spans="1:10" s="372" customFormat="1" ht="23.25">
      <c r="A9600" s="653" t="s">
        <v>9505</v>
      </c>
      <c r="B9600" s="654" t="s">
        <v>9490</v>
      </c>
      <c r="C9600" s="654"/>
      <c r="D9600" s="654"/>
      <c r="E9600" s="655">
        <v>27388.260000000002</v>
      </c>
      <c r="F9600" s="656"/>
      <c r="G9600" s="654"/>
      <c r="H9600" s="657"/>
      <c r="I9600" s="657"/>
      <c r="J9600" s="658"/>
    </row>
    <row r="9601" spans="1:10" s="372" customFormat="1" ht="23.25">
      <c r="A9601" s="653" t="s">
        <v>9506</v>
      </c>
      <c r="B9601" s="654" t="s">
        <v>9490</v>
      </c>
      <c r="C9601" s="654"/>
      <c r="D9601" s="654"/>
      <c r="E9601" s="655">
        <v>26000</v>
      </c>
      <c r="F9601" s="656"/>
      <c r="G9601" s="654"/>
      <c r="H9601" s="657"/>
      <c r="I9601" s="657"/>
      <c r="J9601" s="658"/>
    </row>
    <row r="9602" spans="1:10" s="372" customFormat="1" ht="23.25">
      <c r="A9602" s="653" t="s">
        <v>9507</v>
      </c>
      <c r="B9602" s="654" t="s">
        <v>9490</v>
      </c>
      <c r="C9602" s="654"/>
      <c r="D9602" s="654"/>
      <c r="E9602" s="655">
        <v>25950</v>
      </c>
      <c r="F9602" s="656"/>
      <c r="G9602" s="654"/>
      <c r="H9602" s="657"/>
      <c r="I9602" s="657"/>
      <c r="J9602" s="658"/>
    </row>
    <row r="9603" spans="1:10" s="372" customFormat="1" ht="23.25">
      <c r="A9603" s="653" t="s">
        <v>9508</v>
      </c>
      <c r="B9603" s="654" t="s">
        <v>9490</v>
      </c>
      <c r="C9603" s="654"/>
      <c r="D9603" s="654"/>
      <c r="E9603" s="655">
        <v>25800</v>
      </c>
      <c r="F9603" s="656"/>
      <c r="G9603" s="654"/>
      <c r="H9603" s="657"/>
      <c r="I9603" s="657"/>
      <c r="J9603" s="658"/>
    </row>
    <row r="9604" spans="1:10" s="372" customFormat="1" ht="23.25">
      <c r="A9604" s="653" t="s">
        <v>9509</v>
      </c>
      <c r="B9604" s="654" t="s">
        <v>9490</v>
      </c>
      <c r="C9604" s="654"/>
      <c r="D9604" s="654"/>
      <c r="E9604" s="655">
        <v>25717.3</v>
      </c>
      <c r="F9604" s="656"/>
      <c r="G9604" s="654"/>
      <c r="H9604" s="657"/>
      <c r="I9604" s="657"/>
      <c r="J9604" s="658"/>
    </row>
    <row r="9605" spans="1:10" s="372" customFormat="1" ht="23.25">
      <c r="A9605" s="653" t="s">
        <v>9510</v>
      </c>
      <c r="B9605" s="654" t="s">
        <v>9490</v>
      </c>
      <c r="C9605" s="654"/>
      <c r="D9605" s="654"/>
      <c r="E9605" s="655">
        <v>25000</v>
      </c>
      <c r="F9605" s="656"/>
      <c r="G9605" s="654"/>
      <c r="H9605" s="657"/>
      <c r="I9605" s="657"/>
      <c r="J9605" s="658"/>
    </row>
    <row r="9606" spans="1:10" s="372" customFormat="1" ht="23.25">
      <c r="A9606" s="653" t="s">
        <v>9511</v>
      </c>
      <c r="B9606" s="654" t="s">
        <v>9490</v>
      </c>
      <c r="C9606" s="654"/>
      <c r="D9606" s="654"/>
      <c r="E9606" s="655">
        <v>25000</v>
      </c>
      <c r="F9606" s="656"/>
      <c r="G9606" s="654"/>
      <c r="H9606" s="657"/>
      <c r="I9606" s="657"/>
      <c r="J9606" s="658"/>
    </row>
    <row r="9607" spans="1:10" s="372" customFormat="1" ht="23.25">
      <c r="A9607" s="653" t="s">
        <v>9512</v>
      </c>
      <c r="B9607" s="654" t="s">
        <v>9490</v>
      </c>
      <c r="C9607" s="654"/>
      <c r="D9607" s="654"/>
      <c r="E9607" s="655">
        <v>24711.449999999997</v>
      </c>
      <c r="F9607" s="656"/>
      <c r="G9607" s="654"/>
      <c r="H9607" s="657"/>
      <c r="I9607" s="657"/>
      <c r="J9607" s="658"/>
    </row>
    <row r="9608" spans="1:10" s="372" customFormat="1" ht="23.25">
      <c r="A9608" s="653" t="s">
        <v>9513</v>
      </c>
      <c r="B9608" s="654" t="s">
        <v>9490</v>
      </c>
      <c r="C9608" s="654"/>
      <c r="D9608" s="654"/>
      <c r="E9608" s="655">
        <v>24000</v>
      </c>
      <c r="F9608" s="656"/>
      <c r="G9608" s="654"/>
      <c r="H9608" s="657"/>
      <c r="I9608" s="657"/>
      <c r="J9608" s="658"/>
    </row>
    <row r="9609" spans="1:10" s="372" customFormat="1" ht="23.25">
      <c r="A9609" s="653" t="s">
        <v>9514</v>
      </c>
      <c r="B9609" s="654" t="s">
        <v>9490</v>
      </c>
      <c r="C9609" s="654"/>
      <c r="D9609" s="654"/>
      <c r="E9609" s="655">
        <v>24000</v>
      </c>
      <c r="F9609" s="656"/>
      <c r="G9609" s="654"/>
      <c r="H9609" s="657"/>
      <c r="I9609" s="657"/>
      <c r="J9609" s="658"/>
    </row>
    <row r="9610" spans="1:10" s="372" customFormat="1" ht="23.25">
      <c r="A9610" s="653" t="s">
        <v>9515</v>
      </c>
      <c r="B9610" s="654" t="s">
        <v>9490</v>
      </c>
      <c r="C9610" s="654"/>
      <c r="D9610" s="654"/>
      <c r="E9610" s="655">
        <v>22166.570000000003</v>
      </c>
      <c r="F9610" s="656"/>
      <c r="G9610" s="654"/>
      <c r="H9610" s="657"/>
      <c r="I9610" s="657"/>
      <c r="J9610" s="658"/>
    </row>
    <row r="9611" spans="1:10" s="372" customFormat="1" ht="23.25">
      <c r="A9611" s="653" t="s">
        <v>9516</v>
      </c>
      <c r="B9611" s="654" t="s">
        <v>9490</v>
      </c>
      <c r="C9611" s="654"/>
      <c r="D9611" s="654"/>
      <c r="E9611" s="655">
        <v>22000</v>
      </c>
      <c r="F9611" s="656"/>
      <c r="G9611" s="654"/>
      <c r="H9611" s="657"/>
      <c r="I9611" s="657"/>
      <c r="J9611" s="658"/>
    </row>
    <row r="9612" spans="1:10" s="372" customFormat="1" ht="23.25">
      <c r="A9612" s="653" t="s">
        <v>9517</v>
      </c>
      <c r="B9612" s="654" t="s">
        <v>9490</v>
      </c>
      <c r="C9612" s="654"/>
      <c r="D9612" s="654"/>
      <c r="E9612" s="655">
        <v>21000</v>
      </c>
      <c r="F9612" s="656"/>
      <c r="G9612" s="654"/>
      <c r="H9612" s="657"/>
      <c r="I9612" s="657"/>
      <c r="J9612" s="658"/>
    </row>
    <row r="9613" spans="1:10" s="372" customFormat="1" ht="23.25">
      <c r="A9613" s="653" t="s">
        <v>9518</v>
      </c>
      <c r="B9613" s="654" t="s">
        <v>9490</v>
      </c>
      <c r="C9613" s="654"/>
      <c r="D9613" s="654"/>
      <c r="E9613" s="655">
        <v>20311.62</v>
      </c>
      <c r="F9613" s="656"/>
      <c r="G9613" s="654"/>
      <c r="H9613" s="657"/>
      <c r="I9613" s="657"/>
      <c r="J9613" s="658"/>
    </row>
    <row r="9614" spans="1:10" s="372" customFormat="1" ht="23.25">
      <c r="A9614" s="653" t="s">
        <v>9519</v>
      </c>
      <c r="B9614" s="654" t="s">
        <v>9490</v>
      </c>
      <c r="C9614" s="654"/>
      <c r="D9614" s="654"/>
      <c r="E9614" s="655">
        <v>20000</v>
      </c>
      <c r="F9614" s="656"/>
      <c r="G9614" s="654"/>
      <c r="H9614" s="657"/>
      <c r="I9614" s="657"/>
      <c r="J9614" s="658"/>
    </row>
    <row r="9615" spans="1:10" s="372" customFormat="1" ht="23.25">
      <c r="A9615" s="653" t="s">
        <v>9520</v>
      </c>
      <c r="B9615" s="654" t="s">
        <v>9490</v>
      </c>
      <c r="C9615" s="654"/>
      <c r="D9615" s="654"/>
      <c r="E9615" s="655">
        <v>20000</v>
      </c>
      <c r="F9615" s="656"/>
      <c r="G9615" s="654"/>
      <c r="H9615" s="657"/>
      <c r="I9615" s="657"/>
      <c r="J9615" s="658"/>
    </row>
    <row r="9616" spans="1:10" s="372" customFormat="1" ht="23.25">
      <c r="A9616" s="653" t="s">
        <v>9521</v>
      </c>
      <c r="B9616" s="654" t="s">
        <v>9490</v>
      </c>
      <c r="C9616" s="654"/>
      <c r="D9616" s="654"/>
      <c r="E9616" s="655">
        <v>35040</v>
      </c>
      <c r="F9616" s="656"/>
      <c r="G9616" s="654"/>
      <c r="H9616" s="654"/>
      <c r="I9616" s="654"/>
      <c r="J9616" s="658"/>
    </row>
    <row r="9617" spans="1:10" s="372" customFormat="1" ht="23.25">
      <c r="A9617" s="653" t="s">
        <v>9522</v>
      </c>
      <c r="B9617" s="654" t="s">
        <v>9490</v>
      </c>
      <c r="C9617" s="654"/>
      <c r="D9617" s="654"/>
      <c r="E9617" s="655">
        <v>33350</v>
      </c>
      <c r="F9617" s="656"/>
      <c r="G9617" s="654"/>
      <c r="H9617" s="654"/>
      <c r="I9617" s="654"/>
      <c r="J9617" s="658"/>
    </row>
    <row r="9618" spans="1:10" s="372" customFormat="1" ht="23.25">
      <c r="A9618" s="653" t="s">
        <v>9523</v>
      </c>
      <c r="B9618" s="654" t="s">
        <v>9490</v>
      </c>
      <c r="C9618" s="654"/>
      <c r="D9618" s="654"/>
      <c r="E9618" s="655">
        <v>35000</v>
      </c>
      <c r="F9618" s="656"/>
      <c r="G9618" s="654"/>
      <c r="H9618" s="654"/>
      <c r="I9618" s="654"/>
      <c r="J9618" s="658"/>
    </row>
    <row r="9619" spans="1:10" s="372" customFormat="1" ht="23.25">
      <c r="A9619" s="653" t="s">
        <v>9524</v>
      </c>
      <c r="B9619" s="654" t="s">
        <v>9490</v>
      </c>
      <c r="C9619" s="654"/>
      <c r="D9619" s="654"/>
      <c r="E9619" s="655">
        <v>26957.75</v>
      </c>
      <c r="F9619" s="656"/>
      <c r="G9619" s="654"/>
      <c r="H9619" s="654"/>
      <c r="I9619" s="654"/>
      <c r="J9619" s="658"/>
    </row>
    <row r="9620" spans="1:10" s="372" customFormat="1" ht="23.25">
      <c r="A9620" s="653" t="s">
        <v>9525</v>
      </c>
      <c r="B9620" s="654" t="s">
        <v>9490</v>
      </c>
      <c r="C9620" s="654"/>
      <c r="D9620" s="654"/>
      <c r="E9620" s="655">
        <v>34697.949999999997</v>
      </c>
      <c r="F9620" s="656"/>
      <c r="G9620" s="654"/>
      <c r="H9620" s="654"/>
      <c r="I9620" s="654"/>
      <c r="J9620" s="658"/>
    </row>
    <row r="9621" spans="1:10" s="372" customFormat="1" ht="23.25">
      <c r="A9621" s="653" t="s">
        <v>9526</v>
      </c>
      <c r="B9621" s="654" t="s">
        <v>9490</v>
      </c>
      <c r="C9621" s="654"/>
      <c r="D9621" s="654"/>
      <c r="E9621" s="655">
        <v>32400</v>
      </c>
      <c r="F9621" s="656"/>
      <c r="G9621" s="654"/>
      <c r="H9621" s="654"/>
      <c r="I9621" s="654"/>
      <c r="J9621" s="658"/>
    </row>
    <row r="9622" spans="1:10" s="372" customFormat="1" ht="23.25">
      <c r="A9622" s="653" t="s">
        <v>9527</v>
      </c>
      <c r="B9622" s="654" t="s">
        <v>9490</v>
      </c>
      <c r="C9622" s="654"/>
      <c r="D9622" s="654"/>
      <c r="E9622" s="655">
        <v>29028</v>
      </c>
      <c r="F9622" s="656"/>
      <c r="G9622" s="654"/>
      <c r="H9622" s="654"/>
      <c r="I9622" s="654"/>
      <c r="J9622" s="658"/>
    </row>
    <row r="9623" spans="1:10" s="372" customFormat="1">
      <c r="A9623" s="621" t="s">
        <v>151</v>
      </c>
      <c r="B9623" s="660"/>
      <c r="C9623" s="660"/>
      <c r="D9623" s="660"/>
      <c r="E9623" s="1223">
        <f>SUM(E9624:E9705)</f>
        <v>13847080.077809995</v>
      </c>
      <c r="F9623" s="661"/>
      <c r="G9623" s="660"/>
      <c r="H9623" s="660"/>
      <c r="I9623" s="660"/>
      <c r="J9623" s="662"/>
    </row>
    <row r="9624" spans="1:10" s="372" customFormat="1" ht="23.25">
      <c r="A9624" s="653" t="s">
        <v>9528</v>
      </c>
      <c r="B9624" s="654" t="s">
        <v>9529</v>
      </c>
      <c r="C9624" s="654" t="s">
        <v>9414</v>
      </c>
      <c r="D9624" s="654" t="s">
        <v>9530</v>
      </c>
      <c r="E9624" s="655">
        <v>60516</v>
      </c>
      <c r="F9624" s="656"/>
      <c r="G9624" s="654" t="s">
        <v>9439</v>
      </c>
      <c r="H9624" s="657"/>
      <c r="I9624" s="657"/>
      <c r="J9624" s="658"/>
    </row>
    <row r="9625" spans="1:10" s="372" customFormat="1" ht="46.5">
      <c r="A9625" s="653" t="s">
        <v>9531</v>
      </c>
      <c r="B9625" s="654" t="s">
        <v>9532</v>
      </c>
      <c r="C9625" s="654" t="s">
        <v>9414</v>
      </c>
      <c r="D9625" s="654" t="s">
        <v>9533</v>
      </c>
      <c r="E9625" s="655">
        <v>954789.13881000003</v>
      </c>
      <c r="F9625" s="656" t="s">
        <v>8712</v>
      </c>
      <c r="G9625" s="654" t="s">
        <v>9450</v>
      </c>
      <c r="H9625" s="657"/>
      <c r="I9625" s="657"/>
      <c r="J9625" s="658" t="s">
        <v>9534</v>
      </c>
    </row>
    <row r="9626" spans="1:10" s="372" customFormat="1" ht="34.9">
      <c r="A9626" s="653" t="s">
        <v>9535</v>
      </c>
      <c r="B9626" s="654" t="s">
        <v>9536</v>
      </c>
      <c r="C9626" s="654" t="s">
        <v>9414</v>
      </c>
      <c r="D9626" s="654"/>
      <c r="E9626" s="655">
        <v>310896</v>
      </c>
      <c r="F9626" s="656"/>
      <c r="G9626" s="654" t="s">
        <v>9537</v>
      </c>
      <c r="H9626" s="657"/>
      <c r="I9626" s="657"/>
      <c r="J9626" s="658"/>
    </row>
    <row r="9627" spans="1:10" s="372" customFormat="1" ht="34.9">
      <c r="A9627" s="653" t="s">
        <v>9538</v>
      </c>
      <c r="B9627" s="654" t="s">
        <v>9536</v>
      </c>
      <c r="C9627" s="654" t="s">
        <v>9414</v>
      </c>
      <c r="D9627" s="654"/>
      <c r="E9627" s="655">
        <v>167616</v>
      </c>
      <c r="F9627" s="656"/>
      <c r="G9627" s="654" t="s">
        <v>9537</v>
      </c>
      <c r="H9627" s="657"/>
      <c r="I9627" s="657"/>
      <c r="J9627" s="658"/>
    </row>
    <row r="9628" spans="1:10" s="372" customFormat="1" ht="23.25">
      <c r="A9628" s="653" t="s">
        <v>9539</v>
      </c>
      <c r="B9628" s="654" t="s">
        <v>9532</v>
      </c>
      <c r="C9628" s="654" t="s">
        <v>9414</v>
      </c>
      <c r="D9628" s="654"/>
      <c r="E9628" s="655">
        <v>692364</v>
      </c>
      <c r="F9628" s="656"/>
      <c r="G9628" s="654" t="s">
        <v>9537</v>
      </c>
      <c r="H9628" s="657"/>
      <c r="I9628" s="657"/>
      <c r="J9628" s="658"/>
    </row>
    <row r="9629" spans="1:10" s="372" customFormat="1" ht="23.25">
      <c r="A9629" s="653" t="s">
        <v>9540</v>
      </c>
      <c r="B9629" s="654" t="s">
        <v>9529</v>
      </c>
      <c r="C9629" s="654" t="s">
        <v>9414</v>
      </c>
      <c r="D9629" s="654"/>
      <c r="E9629" s="655">
        <v>122034</v>
      </c>
      <c r="F9629" s="656"/>
      <c r="G9629" s="654" t="s">
        <v>9537</v>
      </c>
      <c r="H9629" s="657"/>
      <c r="I9629" s="657"/>
      <c r="J9629" s="658"/>
    </row>
    <row r="9630" spans="1:10" s="372" customFormat="1" ht="23.25">
      <c r="A9630" s="653" t="s">
        <v>9541</v>
      </c>
      <c r="B9630" s="654" t="s">
        <v>9529</v>
      </c>
      <c r="C9630" s="654" t="s">
        <v>9414</v>
      </c>
      <c r="D9630" s="654"/>
      <c r="E9630" s="655">
        <v>399999.96</v>
      </c>
      <c r="F9630" s="656"/>
      <c r="G9630" s="654" t="s">
        <v>9537</v>
      </c>
      <c r="H9630" s="657"/>
      <c r="I9630" s="657"/>
      <c r="J9630" s="658"/>
    </row>
    <row r="9631" spans="1:10" s="372" customFormat="1" ht="23.25">
      <c r="A9631" s="653" t="s">
        <v>9542</v>
      </c>
      <c r="B9631" s="654" t="s">
        <v>9529</v>
      </c>
      <c r="C9631" s="654" t="s">
        <v>9414</v>
      </c>
      <c r="D9631" s="654" t="s">
        <v>9543</v>
      </c>
      <c r="E9631" s="655">
        <v>90209.53</v>
      </c>
      <c r="F9631" s="656" t="s">
        <v>9544</v>
      </c>
      <c r="G9631" s="654" t="s">
        <v>9421</v>
      </c>
      <c r="H9631" s="657">
        <v>44805</v>
      </c>
      <c r="I9631" s="657">
        <v>45170</v>
      </c>
      <c r="J9631" s="658"/>
    </row>
    <row r="9632" spans="1:10" s="372" customFormat="1" ht="23.25">
      <c r="A9632" s="653" t="s">
        <v>9545</v>
      </c>
      <c r="B9632" s="654" t="s">
        <v>9529</v>
      </c>
      <c r="C9632" s="654" t="s">
        <v>9414</v>
      </c>
      <c r="D9632" s="654" t="s">
        <v>9546</v>
      </c>
      <c r="E9632" s="655">
        <v>95086.6</v>
      </c>
      <c r="F9632" s="656" t="s">
        <v>9547</v>
      </c>
      <c r="G9632" s="654" t="s">
        <v>9421</v>
      </c>
      <c r="H9632" s="657">
        <v>44747</v>
      </c>
      <c r="I9632" s="657">
        <v>45112</v>
      </c>
      <c r="J9632" s="658"/>
    </row>
    <row r="9633" spans="1:10" s="372" customFormat="1" ht="34.9">
      <c r="A9633" s="653" t="s">
        <v>9548</v>
      </c>
      <c r="B9633" s="654" t="s">
        <v>9529</v>
      </c>
      <c r="C9633" s="654" t="s">
        <v>9414</v>
      </c>
      <c r="D9633" s="654" t="s">
        <v>9549</v>
      </c>
      <c r="E9633" s="655">
        <v>187045</v>
      </c>
      <c r="F9633" s="656" t="s">
        <v>9424</v>
      </c>
      <c r="G9633" s="654" t="s">
        <v>9421</v>
      </c>
      <c r="H9633" s="657">
        <v>44643</v>
      </c>
      <c r="I9633" s="657">
        <v>45008</v>
      </c>
      <c r="J9633" s="658"/>
    </row>
    <row r="9634" spans="1:10" s="372" customFormat="1" ht="23.25">
      <c r="A9634" s="653" t="s">
        <v>9550</v>
      </c>
      <c r="B9634" s="654" t="s">
        <v>9536</v>
      </c>
      <c r="C9634" s="654" t="s">
        <v>9414</v>
      </c>
      <c r="D9634" s="654" t="s">
        <v>9551</v>
      </c>
      <c r="E9634" s="655">
        <v>198000</v>
      </c>
      <c r="F9634" s="656" t="s">
        <v>9552</v>
      </c>
      <c r="G9634" s="654" t="s">
        <v>9421</v>
      </c>
      <c r="H9634" s="657">
        <v>44642</v>
      </c>
      <c r="I9634" s="657">
        <v>45007</v>
      </c>
      <c r="J9634" s="658"/>
    </row>
    <row r="9635" spans="1:10" s="372" customFormat="1" ht="23.25">
      <c r="A9635" s="653" t="s">
        <v>9553</v>
      </c>
      <c r="B9635" s="654" t="s">
        <v>9529</v>
      </c>
      <c r="C9635" s="654" t="s">
        <v>9414</v>
      </c>
      <c r="D9635" s="654" t="s">
        <v>9554</v>
      </c>
      <c r="E9635" s="655">
        <v>299202</v>
      </c>
      <c r="F9635" s="656" t="s">
        <v>9424</v>
      </c>
      <c r="G9635" s="654" t="s">
        <v>9421</v>
      </c>
      <c r="H9635" s="657">
        <v>44767</v>
      </c>
      <c r="I9635" s="657">
        <v>45132</v>
      </c>
      <c r="J9635" s="658"/>
    </row>
    <row r="9636" spans="1:10" s="372" customFormat="1">
      <c r="A9636" s="1408" t="s">
        <v>9555</v>
      </c>
      <c r="B9636" s="1409" t="s">
        <v>9536</v>
      </c>
      <c r="C9636" s="1409" t="s">
        <v>9414</v>
      </c>
      <c r="D9636" s="1409" t="s">
        <v>9556</v>
      </c>
      <c r="E9636" s="655">
        <v>186300</v>
      </c>
      <c r="F9636" s="656" t="s">
        <v>8847</v>
      </c>
      <c r="G9636" s="654" t="s">
        <v>9421</v>
      </c>
      <c r="H9636" s="657">
        <v>44775</v>
      </c>
      <c r="I9636" s="657">
        <v>45140</v>
      </c>
      <c r="J9636" s="658"/>
    </row>
    <row r="9637" spans="1:10" s="372" customFormat="1">
      <c r="A9637" s="1408"/>
      <c r="B9637" s="1409"/>
      <c r="C9637" s="1409"/>
      <c r="D9637" s="1409"/>
      <c r="E9637" s="655">
        <v>185220</v>
      </c>
      <c r="F9637" s="656" t="s">
        <v>9424</v>
      </c>
      <c r="G9637" s="654" t="s">
        <v>9421</v>
      </c>
      <c r="H9637" s="657">
        <v>44767</v>
      </c>
      <c r="I9637" s="657">
        <v>45132</v>
      </c>
      <c r="J9637" s="658"/>
    </row>
    <row r="9638" spans="1:10" s="372" customFormat="1" ht="23.25">
      <c r="A9638" s="653" t="s">
        <v>9557</v>
      </c>
      <c r="B9638" s="654" t="s">
        <v>9536</v>
      </c>
      <c r="C9638" s="654" t="s">
        <v>9414</v>
      </c>
      <c r="D9638" s="654" t="s">
        <v>9558</v>
      </c>
      <c r="E9638" s="655">
        <v>311020</v>
      </c>
      <c r="F9638" s="656" t="s">
        <v>9547</v>
      </c>
      <c r="G9638" s="654" t="s">
        <v>9421</v>
      </c>
      <c r="H9638" s="657">
        <v>44662</v>
      </c>
      <c r="I9638" s="657">
        <v>45027</v>
      </c>
      <c r="J9638" s="658"/>
    </row>
    <row r="9639" spans="1:10" s="372" customFormat="1" ht="23.25">
      <c r="A9639" s="653" t="s">
        <v>9559</v>
      </c>
      <c r="B9639" s="654" t="s">
        <v>9529</v>
      </c>
      <c r="C9639" s="654" t="s">
        <v>9414</v>
      </c>
      <c r="D9639" s="654" t="s">
        <v>9560</v>
      </c>
      <c r="E9639" s="655">
        <v>62373.75</v>
      </c>
      <c r="F9639" s="656" t="s">
        <v>9561</v>
      </c>
      <c r="G9639" s="654" t="s">
        <v>9421</v>
      </c>
      <c r="H9639" s="657">
        <v>44641</v>
      </c>
      <c r="I9639" s="657">
        <v>45006</v>
      </c>
      <c r="J9639" s="658"/>
    </row>
    <row r="9640" spans="1:10" s="372" customFormat="1" ht="23.25">
      <c r="A9640" s="653" t="s">
        <v>9562</v>
      </c>
      <c r="B9640" s="654" t="s">
        <v>9532</v>
      </c>
      <c r="C9640" s="654" t="s">
        <v>9414</v>
      </c>
      <c r="D9640" s="654"/>
      <c r="E9640" s="655">
        <v>408000</v>
      </c>
      <c r="F9640" s="656"/>
      <c r="G9640" s="654" t="s">
        <v>9537</v>
      </c>
      <c r="H9640" s="657"/>
      <c r="I9640" s="657"/>
      <c r="J9640" s="658"/>
    </row>
    <row r="9641" spans="1:10" s="372" customFormat="1" ht="34.9">
      <c r="A9641" s="653" t="s">
        <v>9563</v>
      </c>
      <c r="B9641" s="654" t="s">
        <v>9529</v>
      </c>
      <c r="C9641" s="654" t="s">
        <v>9414</v>
      </c>
      <c r="D9641" s="654" t="s">
        <v>9564</v>
      </c>
      <c r="E9641" s="655">
        <v>214446.09</v>
      </c>
      <c r="F9641" s="656"/>
      <c r="G9641" s="654" t="s">
        <v>9129</v>
      </c>
      <c r="H9641" s="657"/>
      <c r="I9641" s="657"/>
      <c r="J9641" s="658" t="s">
        <v>38112</v>
      </c>
    </row>
    <row r="9642" spans="1:10" s="372" customFormat="1" ht="34.9">
      <c r="A9642" s="653" t="s">
        <v>9565</v>
      </c>
      <c r="B9642" s="654" t="s">
        <v>9529</v>
      </c>
      <c r="C9642" s="654" t="s">
        <v>9414</v>
      </c>
      <c r="D9642" s="654" t="s">
        <v>9566</v>
      </c>
      <c r="E9642" s="655">
        <v>99108.35</v>
      </c>
      <c r="F9642" s="656" t="s">
        <v>9567</v>
      </c>
      <c r="G9642" s="654" t="s">
        <v>2728</v>
      </c>
      <c r="H9642" s="657">
        <v>44649</v>
      </c>
      <c r="I9642" s="657">
        <v>44656</v>
      </c>
      <c r="J9642" s="658"/>
    </row>
    <row r="9643" spans="1:10" s="372" customFormat="1" ht="23.25">
      <c r="A9643" s="653" t="s">
        <v>9568</v>
      </c>
      <c r="B9643" s="654"/>
      <c r="C9643" s="654" t="s">
        <v>9414</v>
      </c>
      <c r="D9643" s="654"/>
      <c r="E9643" s="655">
        <v>142351</v>
      </c>
      <c r="F9643" s="656"/>
      <c r="G9643" s="654" t="s">
        <v>9537</v>
      </c>
      <c r="H9643" s="657"/>
      <c r="I9643" s="657"/>
      <c r="J9643" s="658"/>
    </row>
    <row r="9644" spans="1:10" s="372" customFormat="1" ht="23.25">
      <c r="A9644" s="653" t="s">
        <v>9569</v>
      </c>
      <c r="B9644" s="654" t="s">
        <v>9529</v>
      </c>
      <c r="C9644" s="654" t="s">
        <v>9414</v>
      </c>
      <c r="D9644" s="654"/>
      <c r="E9644" s="655">
        <v>125805.6</v>
      </c>
      <c r="F9644" s="656"/>
      <c r="G9644" s="654" t="s">
        <v>9537</v>
      </c>
      <c r="H9644" s="657"/>
      <c r="I9644" s="657"/>
      <c r="J9644" s="658"/>
    </row>
    <row r="9645" spans="1:10" s="372" customFormat="1" ht="23.25">
      <c r="A9645" s="653" t="s">
        <v>9570</v>
      </c>
      <c r="B9645" s="654" t="s">
        <v>9529</v>
      </c>
      <c r="C9645" s="654" t="s">
        <v>9414</v>
      </c>
      <c r="D9645" s="654"/>
      <c r="E9645" s="655">
        <v>83870.399999999994</v>
      </c>
      <c r="F9645" s="656"/>
      <c r="G9645" s="654" t="s">
        <v>9537</v>
      </c>
      <c r="H9645" s="657"/>
      <c r="I9645" s="657"/>
      <c r="J9645" s="658"/>
    </row>
    <row r="9646" spans="1:10" s="372" customFormat="1" ht="34.9">
      <c r="A9646" s="653" t="s">
        <v>9571</v>
      </c>
      <c r="B9646" s="654" t="s">
        <v>9529</v>
      </c>
      <c r="C9646" s="654" t="s">
        <v>9414</v>
      </c>
      <c r="D9646" s="654" t="s">
        <v>9437</v>
      </c>
      <c r="E9646" s="655">
        <v>121464</v>
      </c>
      <c r="F9646" s="656" t="s">
        <v>9572</v>
      </c>
      <c r="G9646" s="654" t="s">
        <v>2728</v>
      </c>
      <c r="H9646" s="657">
        <v>44671</v>
      </c>
      <c r="I9646" s="657">
        <v>44724</v>
      </c>
      <c r="J9646" s="658" t="s">
        <v>9573</v>
      </c>
    </row>
    <row r="9647" spans="1:10" s="372" customFormat="1" ht="34.9">
      <c r="A9647" s="653" t="s">
        <v>9574</v>
      </c>
      <c r="B9647" s="654" t="s">
        <v>9575</v>
      </c>
      <c r="C9647" s="654" t="s">
        <v>9414</v>
      </c>
      <c r="D9647" s="654" t="s">
        <v>9576</v>
      </c>
      <c r="E9647" s="655">
        <v>60000</v>
      </c>
      <c r="F9647" s="656" t="s">
        <v>9577</v>
      </c>
      <c r="G9647" s="654" t="s">
        <v>9421</v>
      </c>
      <c r="H9647" s="657">
        <v>44642</v>
      </c>
      <c r="I9647" s="657">
        <v>45007</v>
      </c>
      <c r="J9647" s="658"/>
    </row>
    <row r="9648" spans="1:10" s="372" customFormat="1">
      <c r="A9648" s="1408" t="s">
        <v>9578</v>
      </c>
      <c r="B9648" s="1409" t="s">
        <v>9536</v>
      </c>
      <c r="C9648" s="1409" t="s">
        <v>9414</v>
      </c>
      <c r="D9648" s="1409" t="s">
        <v>9579</v>
      </c>
      <c r="E9648" s="655">
        <v>284980</v>
      </c>
      <c r="F9648" s="656" t="s">
        <v>9424</v>
      </c>
      <c r="G9648" s="654" t="s">
        <v>9421</v>
      </c>
      <c r="H9648" s="657">
        <v>44671</v>
      </c>
      <c r="I9648" s="657">
        <v>45036</v>
      </c>
      <c r="J9648" s="658"/>
    </row>
    <row r="9649" spans="1:10" s="372" customFormat="1" ht="23.25">
      <c r="A9649" s="1408"/>
      <c r="B9649" s="1409"/>
      <c r="C9649" s="1409"/>
      <c r="D9649" s="1409"/>
      <c r="E9649" s="655">
        <v>216000</v>
      </c>
      <c r="F9649" s="656" t="s">
        <v>9580</v>
      </c>
      <c r="G9649" s="654" t="s">
        <v>9421</v>
      </c>
      <c r="H9649" s="657">
        <v>44715</v>
      </c>
      <c r="I9649" s="657">
        <v>45080</v>
      </c>
      <c r="J9649" s="658"/>
    </row>
    <row r="9650" spans="1:10" s="372" customFormat="1" ht="23.25">
      <c r="A9650" s="653" t="s">
        <v>9581</v>
      </c>
      <c r="B9650" s="654" t="s">
        <v>9582</v>
      </c>
      <c r="C9650" s="654" t="s">
        <v>9414</v>
      </c>
      <c r="D9650" s="654" t="s">
        <v>9473</v>
      </c>
      <c r="E9650" s="655">
        <v>198031.5</v>
      </c>
      <c r="F9650" s="656"/>
      <c r="G9650" s="654" t="s">
        <v>2728</v>
      </c>
      <c r="H9650" s="657"/>
      <c r="I9650" s="657"/>
      <c r="J9650" s="658"/>
    </row>
    <row r="9651" spans="1:10" s="372" customFormat="1" ht="58.15">
      <c r="A9651" s="653" t="s">
        <v>9583</v>
      </c>
      <c r="B9651" s="654" t="s">
        <v>9575</v>
      </c>
      <c r="C9651" s="654" t="s">
        <v>9414</v>
      </c>
      <c r="D9651" s="654" t="s">
        <v>9584</v>
      </c>
      <c r="E9651" s="655">
        <v>50000</v>
      </c>
      <c r="F9651" s="656" t="s">
        <v>9585</v>
      </c>
      <c r="G9651" s="654" t="s">
        <v>9421</v>
      </c>
      <c r="H9651" s="657">
        <v>44673</v>
      </c>
      <c r="I9651" s="657" t="s">
        <v>38111</v>
      </c>
      <c r="J9651" s="658"/>
    </row>
    <row r="9652" spans="1:10" s="372" customFormat="1" ht="23.25">
      <c r="A9652" s="653" t="s">
        <v>9586</v>
      </c>
      <c r="B9652" s="654" t="s">
        <v>9582</v>
      </c>
      <c r="C9652" s="654" t="s">
        <v>9414</v>
      </c>
      <c r="D9652" s="654" t="s">
        <v>9473</v>
      </c>
      <c r="E9652" s="655">
        <v>100302.18</v>
      </c>
      <c r="F9652" s="656"/>
      <c r="G9652" s="654" t="s">
        <v>2728</v>
      </c>
      <c r="H9652" s="657"/>
      <c r="I9652" s="657"/>
      <c r="J9652" s="658"/>
    </row>
    <row r="9653" spans="1:10" s="372" customFormat="1" ht="23.25">
      <c r="A9653" s="653" t="s">
        <v>9587</v>
      </c>
      <c r="B9653" s="654" t="s">
        <v>9582</v>
      </c>
      <c r="C9653" s="654" t="s">
        <v>9414</v>
      </c>
      <c r="D9653" s="654" t="s">
        <v>9473</v>
      </c>
      <c r="E9653" s="655">
        <v>110039.93</v>
      </c>
      <c r="F9653" s="656"/>
      <c r="G9653" s="654" t="s">
        <v>2728</v>
      </c>
      <c r="H9653" s="657"/>
      <c r="I9653" s="657"/>
      <c r="J9653" s="658"/>
    </row>
    <row r="9654" spans="1:10" s="372" customFormat="1" ht="34.9">
      <c r="A9654" s="653" t="s">
        <v>9588</v>
      </c>
      <c r="B9654" s="654" t="s">
        <v>9529</v>
      </c>
      <c r="C9654" s="654" t="s">
        <v>9414</v>
      </c>
      <c r="D9654" s="654" t="s">
        <v>9589</v>
      </c>
      <c r="E9654" s="655">
        <v>112143.6</v>
      </c>
      <c r="F9654" s="656" t="s">
        <v>9590</v>
      </c>
      <c r="G9654" s="654" t="s">
        <v>9421</v>
      </c>
      <c r="H9654" s="657">
        <v>44753</v>
      </c>
      <c r="I9654" s="657">
        <v>45118</v>
      </c>
      <c r="J9654" s="658"/>
    </row>
    <row r="9655" spans="1:10" s="372" customFormat="1" ht="58.15">
      <c r="A9655" s="653" t="s">
        <v>9591</v>
      </c>
      <c r="B9655" s="654" t="s">
        <v>9575</v>
      </c>
      <c r="C9655" s="654" t="s">
        <v>9414</v>
      </c>
      <c r="D9655" s="654" t="s">
        <v>9592</v>
      </c>
      <c r="E9655" s="655">
        <v>180000</v>
      </c>
      <c r="F9655" s="656" t="s">
        <v>9593</v>
      </c>
      <c r="G9655" s="654" t="s">
        <v>9421</v>
      </c>
      <c r="H9655" s="657">
        <v>44750</v>
      </c>
      <c r="I9655" s="657" t="s">
        <v>38111</v>
      </c>
      <c r="J9655" s="658"/>
    </row>
    <row r="9656" spans="1:10" s="372" customFormat="1" ht="23.25">
      <c r="A9656" s="653" t="s">
        <v>9594</v>
      </c>
      <c r="B9656" s="654" t="s">
        <v>9532</v>
      </c>
      <c r="C9656" s="654" t="s">
        <v>9414</v>
      </c>
      <c r="D9656" s="654" t="s">
        <v>9595</v>
      </c>
      <c r="E9656" s="655">
        <v>2540000</v>
      </c>
      <c r="F9656" s="656"/>
      <c r="G9656" s="654" t="s">
        <v>9129</v>
      </c>
      <c r="H9656" s="657"/>
      <c r="I9656" s="657"/>
      <c r="J9656" s="658" t="s">
        <v>38109</v>
      </c>
    </row>
    <row r="9657" spans="1:10" s="372" customFormat="1" ht="23.25">
      <c r="A9657" s="653" t="s">
        <v>9596</v>
      </c>
      <c r="B9657" s="654" t="s">
        <v>9532</v>
      </c>
      <c r="C9657" s="654" t="s">
        <v>9414</v>
      </c>
      <c r="D9657" s="654" t="s">
        <v>9597</v>
      </c>
      <c r="E9657" s="655">
        <v>1105939.25</v>
      </c>
      <c r="F9657" s="656"/>
      <c r="G9657" s="654" t="s">
        <v>9129</v>
      </c>
      <c r="H9657" s="657"/>
      <c r="I9657" s="657"/>
      <c r="J9657" s="658" t="s">
        <v>38110</v>
      </c>
    </row>
    <row r="9658" spans="1:10" s="372" customFormat="1" ht="23.25">
      <c r="A9658" s="653" t="s">
        <v>9598</v>
      </c>
      <c r="B9658" s="654" t="s">
        <v>9529</v>
      </c>
      <c r="C9658" s="654" t="s">
        <v>9414</v>
      </c>
      <c r="D9658" s="654"/>
      <c r="E9658" s="655">
        <v>75028</v>
      </c>
      <c r="F9658" s="656"/>
      <c r="G9658" s="654" t="s">
        <v>9537</v>
      </c>
      <c r="H9658" s="657"/>
      <c r="I9658" s="657"/>
      <c r="J9658" s="658"/>
    </row>
    <row r="9659" spans="1:10" s="372" customFormat="1">
      <c r="A9659" s="653" t="s">
        <v>9599</v>
      </c>
      <c r="B9659" s="654" t="s">
        <v>9482</v>
      </c>
      <c r="C9659" s="654"/>
      <c r="D9659" s="654"/>
      <c r="E9659" s="655">
        <v>523191</v>
      </c>
      <c r="F9659" s="656"/>
      <c r="G9659" s="654" t="s">
        <v>9421</v>
      </c>
      <c r="H9659" s="657"/>
      <c r="I9659" s="657"/>
      <c r="J9659" s="658"/>
    </row>
    <row r="9660" spans="1:10" s="372" customFormat="1">
      <c r="A9660" s="653" t="s">
        <v>9600</v>
      </c>
      <c r="B9660" s="654" t="s">
        <v>9482</v>
      </c>
      <c r="C9660" s="654"/>
      <c r="D9660" s="654"/>
      <c r="E9660" s="655">
        <v>177200</v>
      </c>
      <c r="F9660" s="656"/>
      <c r="G9660" s="654" t="s">
        <v>9421</v>
      </c>
      <c r="H9660" s="657"/>
      <c r="I9660" s="657"/>
      <c r="J9660" s="658"/>
    </row>
    <row r="9661" spans="1:10" s="372" customFormat="1" ht="23.25">
      <c r="A9661" s="663" t="s">
        <v>9601</v>
      </c>
      <c r="B9661" s="654" t="s">
        <v>8361</v>
      </c>
      <c r="C9661" s="654" t="s">
        <v>9602</v>
      </c>
      <c r="D9661" s="654"/>
      <c r="E9661" s="655">
        <v>167583.91</v>
      </c>
      <c r="F9661" s="656"/>
      <c r="G9661" s="654"/>
      <c r="H9661" s="654"/>
      <c r="I9661" s="654"/>
      <c r="J9661" s="658"/>
    </row>
    <row r="9662" spans="1:10" s="372" customFormat="1" ht="23.25">
      <c r="A9662" s="663" t="s">
        <v>9603</v>
      </c>
      <c r="B9662" s="654" t="s">
        <v>8361</v>
      </c>
      <c r="C9662" s="654" t="s">
        <v>9602</v>
      </c>
      <c r="D9662" s="654"/>
      <c r="E9662" s="655">
        <v>80000</v>
      </c>
      <c r="F9662" s="656"/>
      <c r="G9662" s="654"/>
      <c r="H9662" s="654"/>
      <c r="I9662" s="654"/>
      <c r="J9662" s="658"/>
    </row>
    <row r="9663" spans="1:10" s="372" customFormat="1" ht="23.25">
      <c r="A9663" s="663" t="s">
        <v>9604</v>
      </c>
      <c r="B9663" s="654" t="s">
        <v>8361</v>
      </c>
      <c r="C9663" s="654" t="s">
        <v>9602</v>
      </c>
      <c r="D9663" s="654"/>
      <c r="E9663" s="655">
        <v>77100</v>
      </c>
      <c r="F9663" s="656"/>
      <c r="G9663" s="654"/>
      <c r="H9663" s="654"/>
      <c r="I9663" s="654"/>
      <c r="J9663" s="658"/>
    </row>
    <row r="9664" spans="1:10" s="372" customFormat="1" ht="23.25">
      <c r="A9664" s="663" t="s">
        <v>9605</v>
      </c>
      <c r="B9664" s="654" t="s">
        <v>8361</v>
      </c>
      <c r="C9664" s="654" t="s">
        <v>9602</v>
      </c>
      <c r="D9664" s="654"/>
      <c r="E9664" s="655">
        <v>75000</v>
      </c>
      <c r="F9664" s="656"/>
      <c r="G9664" s="654"/>
      <c r="H9664" s="654"/>
      <c r="I9664" s="654"/>
      <c r="J9664" s="658"/>
    </row>
    <row r="9665" spans="1:10" s="372" customFormat="1" ht="23.25">
      <c r="A9665" s="663" t="s">
        <v>9606</v>
      </c>
      <c r="B9665" s="654" t="s">
        <v>8361</v>
      </c>
      <c r="C9665" s="654" t="s">
        <v>9602</v>
      </c>
      <c r="D9665" s="654"/>
      <c r="E9665" s="655">
        <v>73175.769</v>
      </c>
      <c r="F9665" s="656"/>
      <c r="G9665" s="654"/>
      <c r="H9665" s="654"/>
      <c r="I9665" s="654"/>
      <c r="J9665" s="658"/>
    </row>
    <row r="9666" spans="1:10" s="372" customFormat="1">
      <c r="A9666" s="663" t="s">
        <v>9607</v>
      </c>
      <c r="B9666" s="654" t="s">
        <v>9482</v>
      </c>
      <c r="C9666" s="654"/>
      <c r="D9666" s="654"/>
      <c r="E9666" s="655">
        <v>71493.86</v>
      </c>
      <c r="F9666" s="656"/>
      <c r="G9666" s="654"/>
      <c r="H9666" s="654"/>
      <c r="I9666" s="654"/>
      <c r="J9666" s="658"/>
    </row>
    <row r="9667" spans="1:10" s="372" customFormat="1">
      <c r="A9667" s="663" t="s">
        <v>9608</v>
      </c>
      <c r="B9667" s="654" t="s">
        <v>9609</v>
      </c>
      <c r="C9667" s="654" t="s">
        <v>9602</v>
      </c>
      <c r="D9667" s="654"/>
      <c r="E9667" s="655">
        <v>70122.200000000012</v>
      </c>
      <c r="F9667" s="656"/>
      <c r="G9667" s="654"/>
      <c r="H9667" s="654"/>
      <c r="I9667" s="654"/>
      <c r="J9667" s="658"/>
    </row>
    <row r="9668" spans="1:10" s="372" customFormat="1" ht="23.25">
      <c r="A9668" s="663" t="s">
        <v>9610</v>
      </c>
      <c r="B9668" s="654" t="s">
        <v>8361</v>
      </c>
      <c r="C9668" s="654" t="s">
        <v>9602</v>
      </c>
      <c r="D9668" s="654"/>
      <c r="E9668" s="655">
        <v>65670</v>
      </c>
      <c r="F9668" s="656"/>
      <c r="G9668" s="654"/>
      <c r="H9668" s="654"/>
      <c r="I9668" s="654"/>
      <c r="J9668" s="658"/>
    </row>
    <row r="9669" spans="1:10" s="372" customFormat="1" ht="23.25">
      <c r="A9669" s="653" t="s">
        <v>9611</v>
      </c>
      <c r="B9669" s="654" t="s">
        <v>8623</v>
      </c>
      <c r="C9669" s="654" t="s">
        <v>9612</v>
      </c>
      <c r="D9669" s="654"/>
      <c r="E9669" s="655">
        <v>653540</v>
      </c>
      <c r="F9669" s="656"/>
      <c r="G9669" s="654"/>
      <c r="H9669" s="654"/>
      <c r="I9669" s="654"/>
      <c r="J9669" s="658"/>
    </row>
    <row r="9670" spans="1:10" s="372" customFormat="1" ht="23.25">
      <c r="A9670" s="663" t="s">
        <v>9613</v>
      </c>
      <c r="B9670" s="654" t="s">
        <v>8361</v>
      </c>
      <c r="C9670" s="654" t="s">
        <v>9602</v>
      </c>
      <c r="D9670" s="654"/>
      <c r="E9670" s="655">
        <v>156993.32</v>
      </c>
      <c r="F9670" s="656"/>
      <c r="G9670" s="654"/>
      <c r="H9670" s="654"/>
      <c r="I9670" s="654"/>
      <c r="J9670" s="658"/>
    </row>
    <row r="9671" spans="1:10" s="372" customFormat="1" ht="23.25">
      <c r="A9671" s="663" t="s">
        <v>9614</v>
      </c>
      <c r="B9671" s="654" t="s">
        <v>9490</v>
      </c>
      <c r="C9671" s="654"/>
      <c r="D9671" s="654"/>
      <c r="E9671" s="655">
        <v>20000</v>
      </c>
      <c r="F9671" s="656"/>
      <c r="G9671" s="654"/>
      <c r="H9671" s="654"/>
      <c r="I9671" s="654"/>
      <c r="J9671" s="658"/>
    </row>
    <row r="9672" spans="1:10" s="372" customFormat="1" ht="23.25">
      <c r="A9672" s="663" t="s">
        <v>9615</v>
      </c>
      <c r="B9672" s="654" t="s">
        <v>9490</v>
      </c>
      <c r="C9672" s="654"/>
      <c r="D9672" s="654"/>
      <c r="E9672" s="655">
        <v>18000</v>
      </c>
      <c r="F9672" s="656"/>
      <c r="G9672" s="654"/>
      <c r="H9672" s="654"/>
      <c r="I9672" s="654"/>
      <c r="J9672" s="658"/>
    </row>
    <row r="9673" spans="1:10" s="372" customFormat="1" ht="23.25">
      <c r="A9673" s="663" t="s">
        <v>9616</v>
      </c>
      <c r="B9673" s="654" t="s">
        <v>9490</v>
      </c>
      <c r="C9673" s="654"/>
      <c r="D9673" s="654"/>
      <c r="E9673" s="655">
        <v>33350</v>
      </c>
      <c r="F9673" s="656"/>
      <c r="G9673" s="654"/>
      <c r="H9673" s="654"/>
      <c r="I9673" s="654"/>
      <c r="J9673" s="658"/>
    </row>
    <row r="9674" spans="1:10" s="372" customFormat="1" ht="23.25">
      <c r="A9674" s="663" t="s">
        <v>9617</v>
      </c>
      <c r="B9674" s="654" t="s">
        <v>8361</v>
      </c>
      <c r="C9674" s="654" t="s">
        <v>9602</v>
      </c>
      <c r="D9674" s="654"/>
      <c r="E9674" s="655">
        <v>55866.61</v>
      </c>
      <c r="F9674" s="656"/>
      <c r="G9674" s="654"/>
      <c r="H9674" s="654"/>
      <c r="I9674" s="654"/>
      <c r="J9674" s="658"/>
    </row>
    <row r="9675" spans="1:10" s="372" customFormat="1">
      <c r="A9675" s="663" t="s">
        <v>9618</v>
      </c>
      <c r="B9675" s="654" t="s">
        <v>9482</v>
      </c>
      <c r="C9675" s="654"/>
      <c r="D9675" s="654"/>
      <c r="E9675" s="655">
        <v>55000</v>
      </c>
      <c r="F9675" s="656"/>
      <c r="G9675" s="654"/>
      <c r="H9675" s="654"/>
      <c r="I9675" s="654"/>
      <c r="J9675" s="658"/>
    </row>
    <row r="9676" spans="1:10" s="372" customFormat="1" ht="23.25">
      <c r="A9676" s="663" t="s">
        <v>9619</v>
      </c>
      <c r="B9676" s="654" t="s">
        <v>9482</v>
      </c>
      <c r="C9676" s="654"/>
      <c r="D9676" s="654"/>
      <c r="E9676" s="655">
        <v>50910.52</v>
      </c>
      <c r="F9676" s="656"/>
      <c r="G9676" s="654"/>
      <c r="H9676" s="654"/>
      <c r="I9676" s="654"/>
      <c r="J9676" s="658"/>
    </row>
    <row r="9677" spans="1:10" s="372" customFormat="1" ht="23.25">
      <c r="A9677" s="663" t="s">
        <v>9620</v>
      </c>
      <c r="B9677" s="654" t="s">
        <v>8361</v>
      </c>
      <c r="C9677" s="654" t="s">
        <v>9602</v>
      </c>
      <c r="D9677" s="654"/>
      <c r="E9677" s="655">
        <v>47016</v>
      </c>
      <c r="F9677" s="656"/>
      <c r="G9677" s="654"/>
      <c r="H9677" s="654"/>
      <c r="I9677" s="654"/>
      <c r="J9677" s="658"/>
    </row>
    <row r="9678" spans="1:10" s="372" customFormat="1">
      <c r="A9678" s="663" t="s">
        <v>9621</v>
      </c>
      <c r="B9678" s="654" t="s">
        <v>9482</v>
      </c>
      <c r="C9678" s="654"/>
      <c r="D9678" s="654"/>
      <c r="E9678" s="655">
        <v>44080</v>
      </c>
      <c r="F9678" s="656"/>
      <c r="G9678" s="654"/>
      <c r="H9678" s="654"/>
      <c r="I9678" s="654"/>
      <c r="J9678" s="658"/>
    </row>
    <row r="9679" spans="1:10" s="372" customFormat="1" ht="23.25">
      <c r="A9679" s="663" t="s">
        <v>9622</v>
      </c>
      <c r="B9679" s="654" t="s">
        <v>9490</v>
      </c>
      <c r="C9679" s="654"/>
      <c r="D9679" s="654"/>
      <c r="E9679" s="655">
        <v>21000</v>
      </c>
      <c r="F9679" s="656"/>
      <c r="G9679" s="654"/>
      <c r="H9679" s="654"/>
      <c r="I9679" s="654"/>
      <c r="J9679" s="658"/>
    </row>
    <row r="9680" spans="1:10" s="372" customFormat="1" ht="23.25">
      <c r="A9680" s="663" t="s">
        <v>9623</v>
      </c>
      <c r="B9680" s="654" t="s">
        <v>8361</v>
      </c>
      <c r="C9680" s="654" t="s">
        <v>9602</v>
      </c>
      <c r="D9680" s="654"/>
      <c r="E9680" s="655">
        <v>39757.899999999994</v>
      </c>
      <c r="F9680" s="656"/>
      <c r="G9680" s="654"/>
      <c r="H9680" s="654"/>
      <c r="I9680" s="654"/>
      <c r="J9680" s="658"/>
    </row>
    <row r="9681" spans="1:10" s="372" customFormat="1" ht="23.25">
      <c r="A9681" s="663" t="s">
        <v>9624</v>
      </c>
      <c r="B9681" s="654" t="s">
        <v>9490</v>
      </c>
      <c r="C9681" s="654"/>
      <c r="D9681" s="654"/>
      <c r="E9681" s="655">
        <v>33986.17</v>
      </c>
      <c r="F9681" s="656"/>
      <c r="G9681" s="654"/>
      <c r="H9681" s="654"/>
      <c r="I9681" s="654"/>
      <c r="J9681" s="658"/>
    </row>
    <row r="9682" spans="1:10" s="372" customFormat="1" ht="23.25">
      <c r="A9682" s="663" t="s">
        <v>9625</v>
      </c>
      <c r="B9682" s="654" t="s">
        <v>9490</v>
      </c>
      <c r="C9682" s="654"/>
      <c r="D9682" s="654"/>
      <c r="E9682" s="655">
        <v>33597.279999999999</v>
      </c>
      <c r="F9682" s="656"/>
      <c r="G9682" s="654"/>
      <c r="H9682" s="654"/>
      <c r="I9682" s="654"/>
      <c r="J9682" s="658"/>
    </row>
    <row r="9683" spans="1:10" s="372" customFormat="1" ht="23.25">
      <c r="A9683" s="663" t="s">
        <v>9626</v>
      </c>
      <c r="B9683" s="654" t="s">
        <v>9490</v>
      </c>
      <c r="C9683" s="654"/>
      <c r="D9683" s="654"/>
      <c r="E9683" s="655">
        <v>22000</v>
      </c>
      <c r="F9683" s="656"/>
      <c r="G9683" s="654"/>
      <c r="H9683" s="654"/>
      <c r="I9683" s="654"/>
      <c r="J9683" s="658"/>
    </row>
    <row r="9684" spans="1:10" s="372" customFormat="1" ht="23.25">
      <c r="A9684" s="653" t="s">
        <v>9627</v>
      </c>
      <c r="B9684" s="654" t="s">
        <v>9490</v>
      </c>
      <c r="C9684" s="654"/>
      <c r="D9684" s="654"/>
      <c r="E9684" s="655">
        <v>33000</v>
      </c>
      <c r="F9684" s="656"/>
      <c r="G9684" s="654"/>
      <c r="H9684" s="654"/>
      <c r="I9684" s="654"/>
      <c r="J9684" s="658"/>
    </row>
    <row r="9685" spans="1:10" s="372" customFormat="1" ht="23.25">
      <c r="A9685" s="653" t="s">
        <v>9628</v>
      </c>
      <c r="B9685" s="654" t="s">
        <v>9490</v>
      </c>
      <c r="C9685" s="654"/>
      <c r="D9685" s="654"/>
      <c r="E9685" s="655">
        <v>33000</v>
      </c>
      <c r="F9685" s="656"/>
      <c r="G9685" s="654"/>
      <c r="H9685" s="654"/>
      <c r="I9685" s="654"/>
      <c r="J9685" s="658"/>
    </row>
    <row r="9686" spans="1:10" s="372" customFormat="1" ht="23.25">
      <c r="A9686" s="663" t="s">
        <v>9629</v>
      </c>
      <c r="B9686" s="654" t="s">
        <v>9490</v>
      </c>
      <c r="C9686" s="654"/>
      <c r="D9686" s="654"/>
      <c r="E9686" s="655">
        <v>32240.699999999997</v>
      </c>
      <c r="F9686" s="656"/>
      <c r="G9686" s="654"/>
      <c r="H9686" s="654"/>
      <c r="I9686" s="654"/>
      <c r="J9686" s="658"/>
    </row>
    <row r="9687" spans="1:10" s="372" customFormat="1" ht="23.25">
      <c r="A9687" s="663" t="s">
        <v>9630</v>
      </c>
      <c r="B9687" s="654" t="s">
        <v>9490</v>
      </c>
      <c r="C9687" s="654"/>
      <c r="D9687" s="654"/>
      <c r="E9687" s="655">
        <v>32000</v>
      </c>
      <c r="F9687" s="656"/>
      <c r="G9687" s="654"/>
      <c r="H9687" s="654"/>
      <c r="I9687" s="654"/>
      <c r="J9687" s="658"/>
    </row>
    <row r="9688" spans="1:10" s="372" customFormat="1" ht="23.25">
      <c r="A9688" s="663" t="s">
        <v>9631</v>
      </c>
      <c r="B9688" s="654" t="s">
        <v>9490</v>
      </c>
      <c r="C9688" s="654"/>
      <c r="D9688" s="654"/>
      <c r="E9688" s="655">
        <v>32000</v>
      </c>
      <c r="F9688" s="656"/>
      <c r="G9688" s="654"/>
      <c r="H9688" s="654"/>
      <c r="I9688" s="654"/>
      <c r="J9688" s="658"/>
    </row>
    <row r="9689" spans="1:10" s="372" customFormat="1" ht="23.25">
      <c r="A9689" s="663" t="s">
        <v>9632</v>
      </c>
      <c r="B9689" s="654" t="s">
        <v>9490</v>
      </c>
      <c r="C9689" s="654"/>
      <c r="D9689" s="654"/>
      <c r="E9689" s="655">
        <v>31963</v>
      </c>
      <c r="F9689" s="656"/>
      <c r="G9689" s="654"/>
      <c r="H9689" s="654"/>
      <c r="I9689" s="654"/>
      <c r="J9689" s="658"/>
    </row>
    <row r="9690" spans="1:10" s="372" customFormat="1" ht="23.25">
      <c r="A9690" s="663" t="s">
        <v>9633</v>
      </c>
      <c r="B9690" s="654" t="s">
        <v>9490</v>
      </c>
      <c r="C9690" s="654"/>
      <c r="D9690" s="654"/>
      <c r="E9690" s="655">
        <v>31146.149999999998</v>
      </c>
      <c r="F9690" s="656"/>
      <c r="G9690" s="654"/>
      <c r="H9690" s="654"/>
      <c r="I9690" s="654"/>
      <c r="J9690" s="658"/>
    </row>
    <row r="9691" spans="1:10" s="372" customFormat="1" ht="23.25">
      <c r="A9691" s="663" t="s">
        <v>9634</v>
      </c>
      <c r="B9691" s="654" t="s">
        <v>9490</v>
      </c>
      <c r="C9691" s="654"/>
      <c r="D9691" s="654"/>
      <c r="E9691" s="655">
        <v>30720</v>
      </c>
      <c r="F9691" s="656"/>
      <c r="G9691" s="654"/>
      <c r="H9691" s="654"/>
      <c r="I9691" s="654"/>
      <c r="J9691" s="658"/>
    </row>
    <row r="9692" spans="1:10" s="372" customFormat="1" ht="23.25">
      <c r="A9692" s="663" t="s">
        <v>9635</v>
      </c>
      <c r="B9692" s="654" t="s">
        <v>9490</v>
      </c>
      <c r="C9692" s="654"/>
      <c r="D9692" s="654"/>
      <c r="E9692" s="655">
        <v>30000</v>
      </c>
      <c r="F9692" s="656"/>
      <c r="G9692" s="654"/>
      <c r="H9692" s="654"/>
      <c r="I9692" s="654"/>
      <c r="J9692" s="658"/>
    </row>
    <row r="9693" spans="1:10" s="372" customFormat="1" ht="23.25">
      <c r="A9693" s="663" t="s">
        <v>9636</v>
      </c>
      <c r="B9693" s="654" t="s">
        <v>9490</v>
      </c>
      <c r="C9693" s="654"/>
      <c r="D9693" s="654"/>
      <c r="E9693" s="655">
        <v>30000</v>
      </c>
      <c r="F9693" s="656"/>
      <c r="G9693" s="654"/>
      <c r="H9693" s="654"/>
      <c r="I9693" s="654"/>
      <c r="J9693" s="658"/>
    </row>
    <row r="9694" spans="1:10" s="372" customFormat="1" ht="23.25">
      <c r="A9694" s="663" t="s">
        <v>9637</v>
      </c>
      <c r="B9694" s="654" t="s">
        <v>9490</v>
      </c>
      <c r="C9694" s="654"/>
      <c r="D9694" s="654"/>
      <c r="E9694" s="655">
        <v>30000</v>
      </c>
      <c r="F9694" s="656"/>
      <c r="G9694" s="654"/>
      <c r="H9694" s="654"/>
      <c r="I9694" s="654"/>
      <c r="J9694" s="658"/>
    </row>
    <row r="9695" spans="1:10" s="372" customFormat="1" ht="23.25">
      <c r="A9695" s="663" t="s">
        <v>9638</v>
      </c>
      <c r="B9695" s="654" t="s">
        <v>9490</v>
      </c>
      <c r="C9695" s="654"/>
      <c r="D9695" s="654"/>
      <c r="E9695" s="655">
        <v>28988.3</v>
      </c>
      <c r="F9695" s="656"/>
      <c r="G9695" s="654"/>
      <c r="H9695" s="654"/>
      <c r="I9695" s="654"/>
      <c r="J9695" s="658"/>
    </row>
    <row r="9696" spans="1:10" s="372" customFormat="1" ht="23.25">
      <c r="A9696" s="663" t="s">
        <v>9639</v>
      </c>
      <c r="B9696" s="654" t="s">
        <v>9490</v>
      </c>
      <c r="C9696" s="654"/>
      <c r="D9696" s="654"/>
      <c r="E9696" s="655">
        <v>27388.260000000002</v>
      </c>
      <c r="F9696" s="656"/>
      <c r="G9696" s="654"/>
      <c r="H9696" s="654"/>
      <c r="I9696" s="654"/>
      <c r="J9696" s="658"/>
    </row>
    <row r="9697" spans="1:10" s="372" customFormat="1" ht="23.25">
      <c r="A9697" s="663" t="s">
        <v>9640</v>
      </c>
      <c r="B9697" s="654" t="s">
        <v>9490</v>
      </c>
      <c r="C9697" s="654"/>
      <c r="D9697" s="654"/>
      <c r="E9697" s="655">
        <v>26000</v>
      </c>
      <c r="F9697" s="656"/>
      <c r="G9697" s="654"/>
      <c r="H9697" s="654"/>
      <c r="I9697" s="654"/>
      <c r="J9697" s="658"/>
    </row>
    <row r="9698" spans="1:10" s="372" customFormat="1" ht="23.25">
      <c r="A9698" s="663" t="s">
        <v>9641</v>
      </c>
      <c r="B9698" s="654" t="s">
        <v>9490</v>
      </c>
      <c r="C9698" s="654"/>
      <c r="D9698" s="654"/>
      <c r="E9698" s="655">
        <v>28588.5</v>
      </c>
      <c r="F9698" s="656"/>
      <c r="G9698" s="654"/>
      <c r="H9698" s="654"/>
      <c r="I9698" s="654"/>
      <c r="J9698" s="658"/>
    </row>
    <row r="9699" spans="1:10" s="372" customFormat="1" ht="23.25">
      <c r="A9699" s="663" t="s">
        <v>9642</v>
      </c>
      <c r="B9699" s="654" t="s">
        <v>9490</v>
      </c>
      <c r="C9699" s="654"/>
      <c r="D9699" s="654"/>
      <c r="E9699" s="655">
        <v>25800</v>
      </c>
      <c r="F9699" s="656"/>
      <c r="G9699" s="654"/>
      <c r="H9699" s="654"/>
      <c r="I9699" s="654"/>
      <c r="J9699" s="658"/>
    </row>
    <row r="9700" spans="1:10" s="372" customFormat="1" ht="23.25">
      <c r="A9700" s="663" t="s">
        <v>9643</v>
      </c>
      <c r="B9700" s="654" t="s">
        <v>9490</v>
      </c>
      <c r="C9700" s="654"/>
      <c r="D9700" s="654"/>
      <c r="E9700" s="655">
        <v>25717.3</v>
      </c>
      <c r="F9700" s="656"/>
      <c r="G9700" s="654"/>
      <c r="H9700" s="654"/>
      <c r="I9700" s="654"/>
      <c r="J9700" s="658"/>
    </row>
    <row r="9701" spans="1:10" s="372" customFormat="1" ht="23.25">
      <c r="A9701" s="663" t="s">
        <v>9644</v>
      </c>
      <c r="B9701" s="654" t="s">
        <v>9490</v>
      </c>
      <c r="C9701" s="654"/>
      <c r="D9701" s="654"/>
      <c r="E9701" s="655">
        <v>25000</v>
      </c>
      <c r="F9701" s="656"/>
      <c r="G9701" s="654"/>
      <c r="H9701" s="654"/>
      <c r="I9701" s="654"/>
      <c r="J9701" s="658"/>
    </row>
    <row r="9702" spans="1:10" s="372" customFormat="1" ht="23.25">
      <c r="A9702" s="663" t="s">
        <v>9645</v>
      </c>
      <c r="B9702" s="654" t="s">
        <v>9490</v>
      </c>
      <c r="C9702" s="654"/>
      <c r="D9702" s="654"/>
      <c r="E9702" s="655">
        <v>25000</v>
      </c>
      <c r="F9702" s="656"/>
      <c r="G9702" s="654"/>
      <c r="H9702" s="654"/>
      <c r="I9702" s="654"/>
      <c r="J9702" s="658"/>
    </row>
    <row r="9703" spans="1:10" s="372" customFormat="1" ht="23.25">
      <c r="A9703" s="663" t="s">
        <v>9646</v>
      </c>
      <c r="B9703" s="654" t="s">
        <v>9490</v>
      </c>
      <c r="C9703" s="654"/>
      <c r="D9703" s="654"/>
      <c r="E9703" s="655">
        <v>24711.449999999997</v>
      </c>
      <c r="F9703" s="656"/>
      <c r="G9703" s="654"/>
      <c r="H9703" s="654"/>
      <c r="I9703" s="654"/>
      <c r="J9703" s="658"/>
    </row>
    <row r="9704" spans="1:10" s="372" customFormat="1" ht="23.25">
      <c r="A9704" s="663" t="s">
        <v>9647</v>
      </c>
      <c r="B9704" s="654" t="s">
        <v>9490</v>
      </c>
      <c r="C9704" s="654"/>
      <c r="D9704" s="654"/>
      <c r="E9704" s="655">
        <v>24000</v>
      </c>
      <c r="F9704" s="656"/>
      <c r="G9704" s="654"/>
      <c r="H9704" s="654"/>
      <c r="I9704" s="654"/>
      <c r="J9704" s="658"/>
    </row>
    <row r="9705" spans="1:10" s="372" customFormat="1" ht="23.25">
      <c r="A9705" s="663" t="s">
        <v>9648</v>
      </c>
      <c r="B9705" s="654" t="s">
        <v>9490</v>
      </c>
      <c r="C9705" s="654"/>
      <c r="D9705" s="654"/>
      <c r="E9705" s="655">
        <v>24000</v>
      </c>
      <c r="F9705" s="656"/>
      <c r="G9705" s="654"/>
      <c r="H9705" s="654"/>
      <c r="I9705" s="654"/>
      <c r="J9705" s="658"/>
    </row>
    <row r="9706" spans="1:10" s="616" customFormat="1">
      <c r="A9706" s="621" t="s">
        <v>153</v>
      </c>
      <c r="B9706" s="660"/>
      <c r="C9706" s="660"/>
      <c r="D9706" s="660"/>
      <c r="E9706" s="1223">
        <f>SUM(E9707:E9776)</f>
        <v>8305993.2690000031</v>
      </c>
      <c r="F9706" s="661"/>
      <c r="G9706" s="660"/>
      <c r="H9706" s="660"/>
      <c r="I9706" s="660"/>
      <c r="J9706" s="662"/>
    </row>
    <row r="9707" spans="1:10" s="372" customFormat="1" ht="23.25">
      <c r="A9707" s="653" t="s">
        <v>9649</v>
      </c>
      <c r="B9707" s="654" t="s">
        <v>8623</v>
      </c>
      <c r="C9707" s="654" t="s">
        <v>9612</v>
      </c>
      <c r="D9707" s="654"/>
      <c r="E9707" s="655">
        <v>1056000</v>
      </c>
      <c r="F9707" s="656"/>
      <c r="G9707" s="654"/>
      <c r="H9707" s="654"/>
      <c r="I9707" s="654"/>
      <c r="J9707" s="658"/>
    </row>
    <row r="9708" spans="1:10" s="372" customFormat="1">
      <c r="A9708" s="653" t="s">
        <v>9650</v>
      </c>
      <c r="B9708" s="654"/>
      <c r="C9708" s="654"/>
      <c r="D9708" s="654"/>
      <c r="E9708" s="655">
        <v>658905</v>
      </c>
      <c r="F9708" s="656"/>
      <c r="G9708" s="654"/>
      <c r="H9708" s="654"/>
      <c r="I9708" s="654"/>
      <c r="J9708" s="658"/>
    </row>
    <row r="9709" spans="1:10" s="372" customFormat="1" ht="23.25">
      <c r="A9709" s="653" t="s">
        <v>9651</v>
      </c>
      <c r="B9709" s="654" t="s">
        <v>8623</v>
      </c>
      <c r="C9709" s="654" t="s">
        <v>9612</v>
      </c>
      <c r="D9709" s="654"/>
      <c r="E9709" s="655">
        <v>653540</v>
      </c>
      <c r="F9709" s="656"/>
      <c r="G9709" s="654"/>
      <c r="H9709" s="654"/>
      <c r="I9709" s="654"/>
      <c r="J9709" s="658"/>
    </row>
    <row r="9710" spans="1:10" s="372" customFormat="1" ht="23.25">
      <c r="A9710" s="653" t="s">
        <v>9652</v>
      </c>
      <c r="B9710" s="654" t="s">
        <v>8623</v>
      </c>
      <c r="C9710" s="654" t="s">
        <v>9612</v>
      </c>
      <c r="D9710" s="654"/>
      <c r="E9710" s="655">
        <v>492690.37999999995</v>
      </c>
      <c r="F9710" s="656"/>
      <c r="G9710" s="654"/>
      <c r="H9710" s="654"/>
      <c r="I9710" s="654"/>
      <c r="J9710" s="658"/>
    </row>
    <row r="9711" spans="1:10" s="372" customFormat="1">
      <c r="A9711" s="653" t="s">
        <v>9653</v>
      </c>
      <c r="B9711" s="654" t="s">
        <v>9609</v>
      </c>
      <c r="C9711" s="654" t="s">
        <v>9602</v>
      </c>
      <c r="D9711" s="654"/>
      <c r="E9711" s="655">
        <v>468656.05999999994</v>
      </c>
      <c r="F9711" s="656"/>
      <c r="G9711" s="654"/>
      <c r="H9711" s="654"/>
      <c r="I9711" s="654"/>
      <c r="J9711" s="658"/>
    </row>
    <row r="9712" spans="1:10" s="372" customFormat="1" ht="23.25">
      <c r="A9712" s="653" t="s">
        <v>9654</v>
      </c>
      <c r="B9712" s="654" t="s">
        <v>8623</v>
      </c>
      <c r="C9712" s="654" t="s">
        <v>9612</v>
      </c>
      <c r="D9712" s="654"/>
      <c r="E9712" s="655">
        <v>408000</v>
      </c>
      <c r="F9712" s="656"/>
      <c r="G9712" s="654"/>
      <c r="H9712" s="654"/>
      <c r="I9712" s="654"/>
      <c r="J9712" s="658"/>
    </row>
    <row r="9713" spans="1:10" s="372" customFormat="1" ht="23.25">
      <c r="A9713" s="653" t="s">
        <v>9655</v>
      </c>
      <c r="B9713" s="654" t="s">
        <v>8361</v>
      </c>
      <c r="C9713" s="654" t="s">
        <v>9602</v>
      </c>
      <c r="D9713" s="654"/>
      <c r="E9713" s="655">
        <v>395330.3</v>
      </c>
      <c r="F9713" s="656"/>
      <c r="G9713" s="654"/>
      <c r="H9713" s="654"/>
      <c r="I9713" s="654"/>
      <c r="J9713" s="658"/>
    </row>
    <row r="9714" spans="1:10" s="372" customFormat="1" ht="23.25">
      <c r="A9714" s="653" t="s">
        <v>9656</v>
      </c>
      <c r="B9714" s="654" t="s">
        <v>8361</v>
      </c>
      <c r="C9714" s="654" t="s">
        <v>9602</v>
      </c>
      <c r="D9714" s="654"/>
      <c r="E9714" s="655">
        <v>261658.00000000003</v>
      </c>
      <c r="F9714" s="656"/>
      <c r="G9714" s="654"/>
      <c r="H9714" s="654"/>
      <c r="I9714" s="654"/>
      <c r="J9714" s="658"/>
    </row>
    <row r="9715" spans="1:10" s="372" customFormat="1">
      <c r="A9715" s="653" t="s">
        <v>9657</v>
      </c>
      <c r="B9715" s="654" t="s">
        <v>9609</v>
      </c>
      <c r="C9715" s="654" t="s">
        <v>9602</v>
      </c>
      <c r="D9715" s="654"/>
      <c r="E9715" s="655">
        <v>235688</v>
      </c>
      <c r="F9715" s="656"/>
      <c r="G9715" s="654"/>
      <c r="H9715" s="654"/>
      <c r="I9715" s="654"/>
      <c r="J9715" s="658"/>
    </row>
    <row r="9716" spans="1:10" s="372" customFormat="1" ht="23.25">
      <c r="A9716" s="653" t="s">
        <v>9658</v>
      </c>
      <c r="B9716" s="654" t="s">
        <v>9609</v>
      </c>
      <c r="C9716" s="654" t="s">
        <v>9602</v>
      </c>
      <c r="D9716" s="654"/>
      <c r="E9716" s="655">
        <v>191415</v>
      </c>
      <c r="F9716" s="656"/>
      <c r="G9716" s="654"/>
      <c r="H9716" s="654"/>
      <c r="I9716" s="654"/>
      <c r="J9716" s="658"/>
    </row>
    <row r="9717" spans="1:10" s="372" customFormat="1" ht="23.25">
      <c r="A9717" s="653" t="s">
        <v>9659</v>
      </c>
      <c r="B9717" s="654" t="s">
        <v>8361</v>
      </c>
      <c r="C9717" s="654" t="s">
        <v>9602</v>
      </c>
      <c r="D9717" s="654"/>
      <c r="E9717" s="655">
        <v>184368</v>
      </c>
      <c r="F9717" s="656"/>
      <c r="G9717" s="654"/>
      <c r="H9717" s="654"/>
      <c r="I9717" s="654"/>
      <c r="J9717" s="658"/>
    </row>
    <row r="9718" spans="1:10" s="372" customFormat="1">
      <c r="A9718" s="653" t="s">
        <v>9660</v>
      </c>
      <c r="B9718" s="654"/>
      <c r="C9718" s="654"/>
      <c r="D9718" s="654"/>
      <c r="E9718" s="655">
        <v>177205</v>
      </c>
      <c r="F9718" s="656"/>
      <c r="G9718" s="654"/>
      <c r="H9718" s="654"/>
      <c r="I9718" s="654"/>
      <c r="J9718" s="658"/>
    </row>
    <row r="9719" spans="1:10" s="372" customFormat="1" ht="23.25">
      <c r="A9719" s="653" t="s">
        <v>9661</v>
      </c>
      <c r="B9719" s="654" t="s">
        <v>9609</v>
      </c>
      <c r="C9719" s="654" t="s">
        <v>9602</v>
      </c>
      <c r="D9719" s="654"/>
      <c r="E9719" s="655">
        <v>177198</v>
      </c>
      <c r="F9719" s="656"/>
      <c r="G9719" s="654"/>
      <c r="H9719" s="654"/>
      <c r="I9719" s="654"/>
      <c r="J9719" s="658"/>
    </row>
    <row r="9720" spans="1:10" s="372" customFormat="1" ht="23.25">
      <c r="A9720" s="653" t="s">
        <v>9662</v>
      </c>
      <c r="B9720" s="654" t="s">
        <v>8361</v>
      </c>
      <c r="C9720" s="654" t="s">
        <v>9602</v>
      </c>
      <c r="D9720" s="654"/>
      <c r="E9720" s="655">
        <v>167583.91</v>
      </c>
      <c r="F9720" s="656"/>
      <c r="G9720" s="654"/>
      <c r="H9720" s="654"/>
      <c r="I9720" s="654"/>
      <c r="J9720" s="658"/>
    </row>
    <row r="9721" spans="1:10" s="372" customFormat="1" ht="23.25">
      <c r="A9721" s="653" t="s">
        <v>9663</v>
      </c>
      <c r="B9721" s="654" t="s">
        <v>8361</v>
      </c>
      <c r="C9721" s="654" t="s">
        <v>9602</v>
      </c>
      <c r="D9721" s="654"/>
      <c r="E9721" s="655">
        <v>156993.32</v>
      </c>
      <c r="F9721" s="656"/>
      <c r="G9721" s="654"/>
      <c r="H9721" s="654"/>
      <c r="I9721" s="654"/>
      <c r="J9721" s="658"/>
    </row>
    <row r="9722" spans="1:10" s="372" customFormat="1" ht="23.25">
      <c r="A9722" s="653" t="s">
        <v>9664</v>
      </c>
      <c r="B9722" s="654" t="s">
        <v>8361</v>
      </c>
      <c r="C9722" s="654" t="s">
        <v>9602</v>
      </c>
      <c r="D9722" s="654"/>
      <c r="E9722" s="655">
        <v>134112.96999999997</v>
      </c>
      <c r="F9722" s="656"/>
      <c r="G9722" s="654"/>
      <c r="H9722" s="654"/>
      <c r="I9722" s="654"/>
      <c r="J9722" s="658"/>
    </row>
    <row r="9723" spans="1:10" s="372" customFormat="1" ht="23.25">
      <c r="A9723" s="653" t="s">
        <v>9665</v>
      </c>
      <c r="B9723" s="654" t="s">
        <v>8361</v>
      </c>
      <c r="C9723" s="654" t="s">
        <v>9602</v>
      </c>
      <c r="D9723" s="654"/>
      <c r="E9723" s="655">
        <v>121708.14999999998</v>
      </c>
      <c r="F9723" s="656"/>
      <c r="G9723" s="654"/>
      <c r="H9723" s="654"/>
      <c r="I9723" s="654"/>
      <c r="J9723" s="658"/>
    </row>
    <row r="9724" spans="1:10" s="372" customFormat="1" ht="23.25">
      <c r="A9724" s="653" t="s">
        <v>9666</v>
      </c>
      <c r="B9724" s="654" t="s">
        <v>9609</v>
      </c>
      <c r="C9724" s="654" t="s">
        <v>9602</v>
      </c>
      <c r="D9724" s="654"/>
      <c r="E9724" s="655">
        <v>117214</v>
      </c>
      <c r="F9724" s="656"/>
      <c r="G9724" s="654"/>
      <c r="H9724" s="654"/>
      <c r="I9724" s="654"/>
      <c r="J9724" s="658"/>
    </row>
    <row r="9725" spans="1:10" s="372" customFormat="1" ht="23.25">
      <c r="A9725" s="653" t="s">
        <v>9667</v>
      </c>
      <c r="B9725" s="654" t="s">
        <v>8361</v>
      </c>
      <c r="C9725" s="654" t="s">
        <v>9602</v>
      </c>
      <c r="D9725" s="654"/>
      <c r="E9725" s="655">
        <v>99036</v>
      </c>
      <c r="F9725" s="656"/>
      <c r="G9725" s="654"/>
      <c r="H9725" s="654"/>
      <c r="I9725" s="654"/>
      <c r="J9725" s="658"/>
    </row>
    <row r="9726" spans="1:10" s="372" customFormat="1" ht="23.25">
      <c r="A9726" s="653" t="s">
        <v>9668</v>
      </c>
      <c r="B9726" s="654" t="s">
        <v>8361</v>
      </c>
      <c r="C9726" s="654" t="s">
        <v>9602</v>
      </c>
      <c r="D9726" s="654"/>
      <c r="E9726" s="655">
        <v>93845.9</v>
      </c>
      <c r="F9726" s="656"/>
      <c r="G9726" s="654"/>
      <c r="H9726" s="654"/>
      <c r="I9726" s="654"/>
      <c r="J9726" s="658"/>
    </row>
    <row r="9727" spans="1:10" s="372" customFormat="1" ht="23.25">
      <c r="A9727" s="653" t="s">
        <v>9669</v>
      </c>
      <c r="B9727" s="654" t="s">
        <v>8361</v>
      </c>
      <c r="C9727" s="654" t="s">
        <v>9602</v>
      </c>
      <c r="D9727" s="654"/>
      <c r="E9727" s="655">
        <v>92253</v>
      </c>
      <c r="F9727" s="656"/>
      <c r="G9727" s="654"/>
      <c r="H9727" s="654"/>
      <c r="I9727" s="654"/>
      <c r="J9727" s="658"/>
    </row>
    <row r="9728" spans="1:10" s="372" customFormat="1" ht="23.25">
      <c r="A9728" s="653" t="s">
        <v>9670</v>
      </c>
      <c r="B9728" s="654" t="s">
        <v>8361</v>
      </c>
      <c r="C9728" s="654" t="s">
        <v>9602</v>
      </c>
      <c r="D9728" s="654"/>
      <c r="E9728" s="655">
        <v>88351.38</v>
      </c>
      <c r="F9728" s="656"/>
      <c r="G9728" s="654"/>
      <c r="H9728" s="654"/>
      <c r="I9728" s="654"/>
      <c r="J9728" s="658"/>
    </row>
    <row r="9729" spans="1:10" s="372" customFormat="1" ht="23.25">
      <c r="A9729" s="653" t="s">
        <v>9671</v>
      </c>
      <c r="B9729" s="654" t="s">
        <v>8361</v>
      </c>
      <c r="C9729" s="654" t="s">
        <v>9602</v>
      </c>
      <c r="D9729" s="654"/>
      <c r="E9729" s="655">
        <v>80000</v>
      </c>
      <c r="F9729" s="656"/>
      <c r="G9729" s="654"/>
      <c r="H9729" s="654"/>
      <c r="I9729" s="654"/>
      <c r="J9729" s="658"/>
    </row>
    <row r="9730" spans="1:10" s="372" customFormat="1" ht="23.25">
      <c r="A9730" s="653" t="s">
        <v>9672</v>
      </c>
      <c r="B9730" s="654" t="s">
        <v>8361</v>
      </c>
      <c r="C9730" s="654" t="s">
        <v>9602</v>
      </c>
      <c r="D9730" s="654"/>
      <c r="E9730" s="655">
        <v>77100</v>
      </c>
      <c r="F9730" s="656"/>
      <c r="G9730" s="654"/>
      <c r="H9730" s="654"/>
      <c r="I9730" s="654"/>
      <c r="J9730" s="658"/>
    </row>
    <row r="9731" spans="1:10" s="372" customFormat="1" ht="23.25">
      <c r="A9731" s="653" t="s">
        <v>9673</v>
      </c>
      <c r="B9731" s="654" t="s">
        <v>8361</v>
      </c>
      <c r="C9731" s="654" t="s">
        <v>9602</v>
      </c>
      <c r="D9731" s="654"/>
      <c r="E9731" s="655">
        <v>75000</v>
      </c>
      <c r="F9731" s="656"/>
      <c r="G9731" s="654"/>
      <c r="H9731" s="654"/>
      <c r="I9731" s="654"/>
      <c r="J9731" s="658"/>
    </row>
    <row r="9732" spans="1:10" s="372" customFormat="1" ht="23.25">
      <c r="A9732" s="653" t="s">
        <v>9674</v>
      </c>
      <c r="B9732" s="654" t="s">
        <v>8361</v>
      </c>
      <c r="C9732" s="654" t="s">
        <v>9602</v>
      </c>
      <c r="D9732" s="654"/>
      <c r="E9732" s="655">
        <v>73175.769</v>
      </c>
      <c r="F9732" s="656"/>
      <c r="G9732" s="654"/>
      <c r="H9732" s="654"/>
      <c r="I9732" s="654"/>
      <c r="J9732" s="658"/>
    </row>
    <row r="9733" spans="1:10" s="372" customFormat="1">
      <c r="A9733" s="653" t="s">
        <v>9675</v>
      </c>
      <c r="B9733" s="654" t="s">
        <v>9482</v>
      </c>
      <c r="C9733" s="654"/>
      <c r="D9733" s="654"/>
      <c r="E9733" s="655">
        <v>71493.86</v>
      </c>
      <c r="F9733" s="656"/>
      <c r="G9733" s="654"/>
      <c r="H9733" s="654"/>
      <c r="I9733" s="654"/>
      <c r="J9733" s="658"/>
    </row>
    <row r="9734" spans="1:10" s="372" customFormat="1">
      <c r="A9734" s="653" t="s">
        <v>9676</v>
      </c>
      <c r="B9734" s="654" t="s">
        <v>9609</v>
      </c>
      <c r="C9734" s="654" t="s">
        <v>9602</v>
      </c>
      <c r="D9734" s="654"/>
      <c r="E9734" s="655">
        <v>70122.200000000012</v>
      </c>
      <c r="F9734" s="656"/>
      <c r="G9734" s="654"/>
      <c r="H9734" s="654"/>
      <c r="I9734" s="654"/>
      <c r="J9734" s="658"/>
    </row>
    <row r="9735" spans="1:10" s="372" customFormat="1" ht="23.25">
      <c r="A9735" s="653" t="s">
        <v>9677</v>
      </c>
      <c r="B9735" s="654" t="s">
        <v>8361</v>
      </c>
      <c r="C9735" s="654" t="s">
        <v>9602</v>
      </c>
      <c r="D9735" s="654"/>
      <c r="E9735" s="655">
        <v>65670</v>
      </c>
      <c r="F9735" s="656"/>
      <c r="G9735" s="654"/>
      <c r="H9735" s="654"/>
      <c r="I9735" s="654"/>
      <c r="J9735" s="658"/>
    </row>
    <row r="9736" spans="1:10" s="372" customFormat="1" ht="23.25">
      <c r="A9736" s="653" t="s">
        <v>9678</v>
      </c>
      <c r="B9736" s="654" t="s">
        <v>9679</v>
      </c>
      <c r="C9736" s="654"/>
      <c r="D9736" s="654"/>
      <c r="E9736" s="655">
        <v>61603.439999999988</v>
      </c>
      <c r="F9736" s="656"/>
      <c r="G9736" s="654"/>
      <c r="H9736" s="654"/>
      <c r="I9736" s="654"/>
      <c r="J9736" s="658"/>
    </row>
    <row r="9737" spans="1:10" s="372" customFormat="1" ht="23.25">
      <c r="A9737" s="653" t="s">
        <v>9680</v>
      </c>
      <c r="B9737" s="654" t="s">
        <v>9679</v>
      </c>
      <c r="C9737" s="654"/>
      <c r="D9737" s="654"/>
      <c r="E9737" s="655">
        <v>60414.3</v>
      </c>
      <c r="F9737" s="656"/>
      <c r="G9737" s="654"/>
      <c r="H9737" s="654"/>
      <c r="I9737" s="654"/>
      <c r="J9737" s="658"/>
    </row>
    <row r="9738" spans="1:10" s="372" customFormat="1" ht="23.25">
      <c r="A9738" s="653" t="s">
        <v>9681</v>
      </c>
      <c r="B9738" s="654" t="s">
        <v>8361</v>
      </c>
      <c r="C9738" s="654" t="s">
        <v>9602</v>
      </c>
      <c r="D9738" s="654"/>
      <c r="E9738" s="655">
        <v>59804</v>
      </c>
      <c r="F9738" s="656"/>
      <c r="G9738" s="654"/>
      <c r="H9738" s="654"/>
      <c r="I9738" s="654"/>
      <c r="J9738" s="658"/>
    </row>
    <row r="9739" spans="1:10" s="372" customFormat="1" ht="23.25">
      <c r="A9739" s="653" t="s">
        <v>9682</v>
      </c>
      <c r="B9739" s="654" t="s">
        <v>8361</v>
      </c>
      <c r="C9739" s="654" t="s">
        <v>9602</v>
      </c>
      <c r="D9739" s="654"/>
      <c r="E9739" s="655">
        <v>55866.61</v>
      </c>
      <c r="F9739" s="656"/>
      <c r="G9739" s="654"/>
      <c r="H9739" s="654"/>
      <c r="I9739" s="654"/>
      <c r="J9739" s="658"/>
    </row>
    <row r="9740" spans="1:10" s="372" customFormat="1">
      <c r="A9740" s="653" t="s">
        <v>9683</v>
      </c>
      <c r="B9740" s="654" t="s">
        <v>9482</v>
      </c>
      <c r="C9740" s="654"/>
      <c r="D9740" s="654"/>
      <c r="E9740" s="655">
        <v>55000</v>
      </c>
      <c r="F9740" s="656"/>
      <c r="G9740" s="654"/>
      <c r="H9740" s="654"/>
      <c r="I9740" s="654"/>
      <c r="J9740" s="658"/>
    </row>
    <row r="9741" spans="1:10" s="372" customFormat="1" ht="23.25">
      <c r="A9741" s="653" t="s">
        <v>9684</v>
      </c>
      <c r="B9741" s="654" t="s">
        <v>9482</v>
      </c>
      <c r="C9741" s="654"/>
      <c r="D9741" s="654"/>
      <c r="E9741" s="655">
        <v>50910.52</v>
      </c>
      <c r="F9741" s="656"/>
      <c r="G9741" s="654"/>
      <c r="H9741" s="654"/>
      <c r="I9741" s="654"/>
      <c r="J9741" s="658"/>
    </row>
    <row r="9742" spans="1:10" s="372" customFormat="1" ht="23.25">
      <c r="A9742" s="653" t="s">
        <v>9685</v>
      </c>
      <c r="B9742" s="654" t="s">
        <v>8361</v>
      </c>
      <c r="C9742" s="654" t="s">
        <v>9602</v>
      </c>
      <c r="D9742" s="654"/>
      <c r="E9742" s="655">
        <v>47016</v>
      </c>
      <c r="F9742" s="656"/>
      <c r="G9742" s="654"/>
      <c r="H9742" s="654"/>
      <c r="I9742" s="654"/>
      <c r="J9742" s="658"/>
    </row>
    <row r="9743" spans="1:10" s="372" customFormat="1" ht="23.25">
      <c r="A9743" s="653" t="s">
        <v>9686</v>
      </c>
      <c r="B9743" s="654" t="s">
        <v>8361</v>
      </c>
      <c r="C9743" s="654" t="s">
        <v>9602</v>
      </c>
      <c r="D9743" s="654"/>
      <c r="E9743" s="655">
        <v>40631</v>
      </c>
      <c r="F9743" s="656"/>
      <c r="G9743" s="654"/>
      <c r="H9743" s="654"/>
      <c r="I9743" s="654"/>
      <c r="J9743" s="658"/>
    </row>
    <row r="9744" spans="1:10" s="372" customFormat="1" ht="23.25">
      <c r="A9744" s="653" t="s">
        <v>9687</v>
      </c>
      <c r="B9744" s="654" t="s">
        <v>8361</v>
      </c>
      <c r="C9744" s="654" t="s">
        <v>9602</v>
      </c>
      <c r="D9744" s="654"/>
      <c r="E9744" s="655">
        <v>39757.899999999994</v>
      </c>
      <c r="F9744" s="656"/>
      <c r="G9744" s="654"/>
      <c r="H9744" s="654"/>
      <c r="I9744" s="654"/>
      <c r="J9744" s="658"/>
    </row>
    <row r="9745" spans="1:10" s="372" customFormat="1" ht="23.25">
      <c r="A9745" s="653" t="s">
        <v>9688</v>
      </c>
      <c r="B9745" s="654" t="s">
        <v>9490</v>
      </c>
      <c r="C9745" s="654"/>
      <c r="D9745" s="654"/>
      <c r="E9745" s="655">
        <v>33986.17</v>
      </c>
      <c r="F9745" s="656"/>
      <c r="G9745" s="654"/>
      <c r="H9745" s="654"/>
      <c r="I9745" s="654"/>
      <c r="J9745" s="658"/>
    </row>
    <row r="9746" spans="1:10" s="372" customFormat="1" ht="23.25">
      <c r="A9746" s="653" t="s">
        <v>9689</v>
      </c>
      <c r="B9746" s="654" t="s">
        <v>9490</v>
      </c>
      <c r="C9746" s="654"/>
      <c r="D9746" s="654"/>
      <c r="E9746" s="655">
        <v>33597.279999999999</v>
      </c>
      <c r="F9746" s="656"/>
      <c r="G9746" s="654"/>
      <c r="H9746" s="654"/>
      <c r="I9746" s="654"/>
      <c r="J9746" s="658"/>
    </row>
    <row r="9747" spans="1:10" s="372" customFormat="1" ht="23.25">
      <c r="A9747" s="653" t="s">
        <v>9690</v>
      </c>
      <c r="B9747" s="654" t="s">
        <v>9490</v>
      </c>
      <c r="C9747" s="654"/>
      <c r="D9747" s="654"/>
      <c r="E9747" s="655">
        <v>33000</v>
      </c>
      <c r="F9747" s="656"/>
      <c r="G9747" s="654"/>
      <c r="H9747" s="654"/>
      <c r="I9747" s="654"/>
      <c r="J9747" s="658"/>
    </row>
    <row r="9748" spans="1:10" s="372" customFormat="1" ht="23.25">
      <c r="A9748" s="653" t="s">
        <v>9691</v>
      </c>
      <c r="B9748" s="654" t="s">
        <v>9490</v>
      </c>
      <c r="C9748" s="654"/>
      <c r="D9748" s="654"/>
      <c r="E9748" s="655">
        <v>33000</v>
      </c>
      <c r="F9748" s="656"/>
      <c r="G9748" s="654"/>
      <c r="H9748" s="654"/>
      <c r="I9748" s="654"/>
      <c r="J9748" s="658"/>
    </row>
    <row r="9749" spans="1:10" s="372" customFormat="1" ht="23.25">
      <c r="A9749" s="653" t="s">
        <v>9692</v>
      </c>
      <c r="B9749" s="654" t="s">
        <v>9490</v>
      </c>
      <c r="C9749" s="654"/>
      <c r="D9749" s="654"/>
      <c r="E9749" s="655">
        <v>33000</v>
      </c>
      <c r="F9749" s="656"/>
      <c r="G9749" s="654"/>
      <c r="H9749" s="654"/>
      <c r="I9749" s="654"/>
      <c r="J9749" s="658"/>
    </row>
    <row r="9750" spans="1:10" s="372" customFormat="1" ht="23.25">
      <c r="A9750" s="653" t="s">
        <v>9693</v>
      </c>
      <c r="B9750" s="654" t="s">
        <v>9490</v>
      </c>
      <c r="C9750" s="654"/>
      <c r="D9750" s="654"/>
      <c r="E9750" s="655">
        <v>32240.699999999997</v>
      </c>
      <c r="F9750" s="656"/>
      <c r="G9750" s="654"/>
      <c r="H9750" s="654"/>
      <c r="I9750" s="654"/>
      <c r="J9750" s="658"/>
    </row>
    <row r="9751" spans="1:10" s="372" customFormat="1" ht="23.25">
      <c r="A9751" s="653" t="s">
        <v>9694</v>
      </c>
      <c r="B9751" s="654" t="s">
        <v>9490</v>
      </c>
      <c r="C9751" s="654"/>
      <c r="D9751" s="654"/>
      <c r="E9751" s="655">
        <v>32000</v>
      </c>
      <c r="F9751" s="656"/>
      <c r="G9751" s="654"/>
      <c r="H9751" s="654"/>
      <c r="I9751" s="654"/>
      <c r="J9751" s="658"/>
    </row>
    <row r="9752" spans="1:10" s="372" customFormat="1" ht="23.25">
      <c r="A9752" s="653" t="s">
        <v>9695</v>
      </c>
      <c r="B9752" s="654" t="s">
        <v>9490</v>
      </c>
      <c r="C9752" s="654"/>
      <c r="D9752" s="654"/>
      <c r="E9752" s="655">
        <v>32000</v>
      </c>
      <c r="F9752" s="656"/>
      <c r="G9752" s="654"/>
      <c r="H9752" s="654"/>
      <c r="I9752" s="654"/>
      <c r="J9752" s="658"/>
    </row>
    <row r="9753" spans="1:10" s="372" customFormat="1" ht="23.25">
      <c r="A9753" s="653" t="s">
        <v>9696</v>
      </c>
      <c r="B9753" s="654" t="s">
        <v>9490</v>
      </c>
      <c r="C9753" s="654"/>
      <c r="D9753" s="654"/>
      <c r="E9753" s="655">
        <v>31963</v>
      </c>
      <c r="F9753" s="656"/>
      <c r="G9753" s="654"/>
      <c r="H9753" s="654"/>
      <c r="I9753" s="654"/>
      <c r="J9753" s="658"/>
    </row>
    <row r="9754" spans="1:10" s="372" customFormat="1" ht="23.25">
      <c r="A9754" s="653" t="s">
        <v>9697</v>
      </c>
      <c r="B9754" s="654" t="s">
        <v>9490</v>
      </c>
      <c r="C9754" s="654"/>
      <c r="D9754" s="654"/>
      <c r="E9754" s="655">
        <v>31146.149999999998</v>
      </c>
      <c r="F9754" s="656"/>
      <c r="G9754" s="654"/>
      <c r="H9754" s="654"/>
      <c r="I9754" s="654"/>
      <c r="J9754" s="658"/>
    </row>
    <row r="9755" spans="1:10" s="372" customFormat="1" ht="23.25">
      <c r="A9755" s="653" t="s">
        <v>9698</v>
      </c>
      <c r="B9755" s="654" t="s">
        <v>9490</v>
      </c>
      <c r="C9755" s="654"/>
      <c r="D9755" s="654"/>
      <c r="E9755" s="655">
        <v>30720</v>
      </c>
      <c r="F9755" s="656"/>
      <c r="G9755" s="654"/>
      <c r="H9755" s="654"/>
      <c r="I9755" s="654"/>
      <c r="J9755" s="658"/>
    </row>
    <row r="9756" spans="1:10" s="372" customFormat="1" ht="23.25">
      <c r="A9756" s="653" t="s">
        <v>9699</v>
      </c>
      <c r="B9756" s="654" t="s">
        <v>9490</v>
      </c>
      <c r="C9756" s="654"/>
      <c r="D9756" s="654"/>
      <c r="E9756" s="655">
        <v>30000</v>
      </c>
      <c r="F9756" s="656"/>
      <c r="G9756" s="654"/>
      <c r="H9756" s="654"/>
      <c r="I9756" s="654"/>
      <c r="J9756" s="658"/>
    </row>
    <row r="9757" spans="1:10" s="372" customFormat="1" ht="23.25">
      <c r="A9757" s="653" t="s">
        <v>9700</v>
      </c>
      <c r="B9757" s="654" t="s">
        <v>9490</v>
      </c>
      <c r="C9757" s="654"/>
      <c r="D9757" s="654"/>
      <c r="E9757" s="655">
        <v>30000</v>
      </c>
      <c r="F9757" s="656"/>
      <c r="G9757" s="654"/>
      <c r="H9757" s="654"/>
      <c r="I9757" s="654"/>
      <c r="J9757" s="658"/>
    </row>
    <row r="9758" spans="1:10" s="372" customFormat="1" ht="23.25">
      <c r="A9758" s="653" t="s">
        <v>9701</v>
      </c>
      <c r="B9758" s="654" t="s">
        <v>9490</v>
      </c>
      <c r="C9758" s="654"/>
      <c r="D9758" s="654"/>
      <c r="E9758" s="655">
        <v>30000</v>
      </c>
      <c r="F9758" s="656"/>
      <c r="G9758" s="654"/>
      <c r="H9758" s="654"/>
      <c r="I9758" s="654"/>
      <c r="J9758" s="658"/>
    </row>
    <row r="9759" spans="1:10" s="372" customFormat="1" ht="23.25">
      <c r="A9759" s="653" t="s">
        <v>9702</v>
      </c>
      <c r="B9759" s="654" t="s">
        <v>9490</v>
      </c>
      <c r="C9759" s="654"/>
      <c r="D9759" s="654"/>
      <c r="E9759" s="655">
        <v>28988.3</v>
      </c>
      <c r="F9759" s="656"/>
      <c r="G9759" s="654"/>
      <c r="H9759" s="654"/>
      <c r="I9759" s="654"/>
      <c r="J9759" s="658"/>
    </row>
    <row r="9760" spans="1:10" s="372" customFormat="1" ht="23.25">
      <c r="A9760" s="653" t="s">
        <v>9703</v>
      </c>
      <c r="B9760" s="654" t="s">
        <v>9490</v>
      </c>
      <c r="C9760" s="654"/>
      <c r="D9760" s="654"/>
      <c r="E9760" s="655">
        <v>27388.260000000002</v>
      </c>
      <c r="F9760" s="656"/>
      <c r="G9760" s="654"/>
      <c r="H9760" s="654"/>
      <c r="I9760" s="654"/>
      <c r="J9760" s="658"/>
    </row>
    <row r="9761" spans="1:10" s="372" customFormat="1" ht="23.25">
      <c r="A9761" s="653" t="s">
        <v>9704</v>
      </c>
      <c r="B9761" s="654" t="s">
        <v>9490</v>
      </c>
      <c r="C9761" s="654"/>
      <c r="D9761" s="654"/>
      <c r="E9761" s="655">
        <v>26000</v>
      </c>
      <c r="F9761" s="656"/>
      <c r="G9761" s="654"/>
      <c r="H9761" s="654"/>
      <c r="I9761" s="654"/>
      <c r="J9761" s="658"/>
    </row>
    <row r="9762" spans="1:10" s="372" customFormat="1" ht="23.25">
      <c r="A9762" s="653" t="s">
        <v>9705</v>
      </c>
      <c r="B9762" s="654" t="s">
        <v>9490</v>
      </c>
      <c r="C9762" s="654"/>
      <c r="D9762" s="654"/>
      <c r="E9762" s="655">
        <v>28588.5</v>
      </c>
      <c r="F9762" s="656"/>
      <c r="G9762" s="654"/>
      <c r="H9762" s="654"/>
      <c r="I9762" s="654"/>
      <c r="J9762" s="658"/>
    </row>
    <row r="9763" spans="1:10" s="372" customFormat="1" ht="23.25">
      <c r="A9763" s="653" t="s">
        <v>9706</v>
      </c>
      <c r="B9763" s="654" t="s">
        <v>9490</v>
      </c>
      <c r="C9763" s="654"/>
      <c r="D9763" s="654"/>
      <c r="E9763" s="655">
        <v>25800</v>
      </c>
      <c r="F9763" s="656"/>
      <c r="G9763" s="654"/>
      <c r="H9763" s="654"/>
      <c r="I9763" s="654"/>
      <c r="J9763" s="658"/>
    </row>
    <row r="9764" spans="1:10" s="372" customFormat="1" ht="23.25">
      <c r="A9764" s="653" t="s">
        <v>9707</v>
      </c>
      <c r="B9764" s="654" t="s">
        <v>9490</v>
      </c>
      <c r="C9764" s="654"/>
      <c r="D9764" s="654"/>
      <c r="E9764" s="655">
        <v>25717.3</v>
      </c>
      <c r="F9764" s="656"/>
      <c r="G9764" s="654"/>
      <c r="H9764" s="654"/>
      <c r="I9764" s="654"/>
      <c r="J9764" s="658"/>
    </row>
    <row r="9765" spans="1:10" s="372" customFormat="1" ht="23.25">
      <c r="A9765" s="653" t="s">
        <v>9708</v>
      </c>
      <c r="B9765" s="654" t="s">
        <v>9490</v>
      </c>
      <c r="C9765" s="654"/>
      <c r="D9765" s="654"/>
      <c r="E9765" s="655">
        <v>25000</v>
      </c>
      <c r="F9765" s="656"/>
      <c r="G9765" s="654"/>
      <c r="H9765" s="654"/>
      <c r="I9765" s="654"/>
      <c r="J9765" s="658"/>
    </row>
    <row r="9766" spans="1:10" s="372" customFormat="1" ht="23.25">
      <c r="A9766" s="653" t="s">
        <v>9709</v>
      </c>
      <c r="B9766" s="654" t="s">
        <v>9490</v>
      </c>
      <c r="C9766" s="654"/>
      <c r="D9766" s="654"/>
      <c r="E9766" s="655">
        <v>25000</v>
      </c>
      <c r="F9766" s="656"/>
      <c r="G9766" s="654"/>
      <c r="H9766" s="654"/>
      <c r="I9766" s="654"/>
      <c r="J9766" s="658"/>
    </row>
    <row r="9767" spans="1:10" s="372" customFormat="1" ht="23.25">
      <c r="A9767" s="653" t="s">
        <v>9710</v>
      </c>
      <c r="B9767" s="654" t="s">
        <v>9490</v>
      </c>
      <c r="C9767" s="654"/>
      <c r="D9767" s="654"/>
      <c r="E9767" s="655">
        <v>24711.449999999997</v>
      </c>
      <c r="F9767" s="656"/>
      <c r="G9767" s="654"/>
      <c r="H9767" s="654"/>
      <c r="I9767" s="654"/>
      <c r="J9767" s="658"/>
    </row>
    <row r="9768" spans="1:10" s="372" customFormat="1" ht="23.25">
      <c r="A9768" s="653" t="s">
        <v>9711</v>
      </c>
      <c r="B9768" s="654" t="s">
        <v>9490</v>
      </c>
      <c r="C9768" s="654"/>
      <c r="D9768" s="654"/>
      <c r="E9768" s="655">
        <v>24000</v>
      </c>
      <c r="F9768" s="656"/>
      <c r="G9768" s="654"/>
      <c r="H9768" s="654"/>
      <c r="I9768" s="654"/>
      <c r="J9768" s="658"/>
    </row>
    <row r="9769" spans="1:10" s="372" customFormat="1" ht="23.25">
      <c r="A9769" s="653" t="s">
        <v>9712</v>
      </c>
      <c r="B9769" s="654" t="s">
        <v>9490</v>
      </c>
      <c r="C9769" s="654"/>
      <c r="D9769" s="654"/>
      <c r="E9769" s="655">
        <v>24000</v>
      </c>
      <c r="F9769" s="656"/>
      <c r="G9769" s="654"/>
      <c r="H9769" s="654"/>
      <c r="I9769" s="654"/>
      <c r="J9769" s="658"/>
    </row>
    <row r="9770" spans="1:10" s="372" customFormat="1" ht="23.25">
      <c r="A9770" s="653" t="s">
        <v>9713</v>
      </c>
      <c r="B9770" s="654" t="s">
        <v>9490</v>
      </c>
      <c r="C9770" s="654"/>
      <c r="D9770" s="654"/>
      <c r="E9770" s="655">
        <v>22166.570000000003</v>
      </c>
      <c r="F9770" s="656"/>
      <c r="G9770" s="654"/>
      <c r="H9770" s="654"/>
      <c r="I9770" s="654"/>
      <c r="J9770" s="658"/>
    </row>
    <row r="9771" spans="1:10" s="372" customFormat="1" ht="23.25">
      <c r="A9771" s="653" t="s">
        <v>9714</v>
      </c>
      <c r="B9771" s="654" t="s">
        <v>9490</v>
      </c>
      <c r="C9771" s="654"/>
      <c r="D9771" s="654"/>
      <c r="E9771" s="655">
        <v>22000</v>
      </c>
      <c r="F9771" s="656"/>
      <c r="G9771" s="654"/>
      <c r="H9771" s="654"/>
      <c r="I9771" s="654"/>
      <c r="J9771" s="658"/>
    </row>
    <row r="9772" spans="1:10" s="372" customFormat="1" ht="23.25">
      <c r="A9772" s="653" t="s">
        <v>9715</v>
      </c>
      <c r="B9772" s="654" t="s">
        <v>9490</v>
      </c>
      <c r="C9772" s="654"/>
      <c r="D9772" s="654"/>
      <c r="E9772" s="655">
        <v>21000</v>
      </c>
      <c r="F9772" s="656"/>
      <c r="G9772" s="654"/>
      <c r="H9772" s="654"/>
      <c r="I9772" s="654"/>
      <c r="J9772" s="658"/>
    </row>
    <row r="9773" spans="1:10" s="372" customFormat="1" ht="23.25">
      <c r="A9773" s="653" t="s">
        <v>9716</v>
      </c>
      <c r="B9773" s="654" t="s">
        <v>9490</v>
      </c>
      <c r="C9773" s="654"/>
      <c r="D9773" s="654"/>
      <c r="E9773" s="655">
        <v>20311.62</v>
      </c>
      <c r="F9773" s="656"/>
      <c r="G9773" s="654"/>
      <c r="H9773" s="654"/>
      <c r="I9773" s="654"/>
      <c r="J9773" s="658"/>
    </row>
    <row r="9774" spans="1:10" s="372" customFormat="1" ht="23.25">
      <c r="A9774" s="653" t="s">
        <v>9717</v>
      </c>
      <c r="B9774" s="654" t="s">
        <v>9490</v>
      </c>
      <c r="C9774" s="654"/>
      <c r="D9774" s="654"/>
      <c r="E9774" s="655">
        <v>20000</v>
      </c>
      <c r="F9774" s="656"/>
      <c r="G9774" s="654"/>
      <c r="H9774" s="654"/>
      <c r="I9774" s="654"/>
      <c r="J9774" s="658"/>
    </row>
    <row r="9775" spans="1:10" s="372" customFormat="1" ht="23.25">
      <c r="A9775" s="653" t="s">
        <v>9718</v>
      </c>
      <c r="B9775" s="654" t="s">
        <v>9490</v>
      </c>
      <c r="C9775" s="654"/>
      <c r="D9775" s="654"/>
      <c r="E9775" s="655">
        <v>20000</v>
      </c>
      <c r="F9775" s="656"/>
      <c r="G9775" s="654"/>
      <c r="H9775" s="654"/>
      <c r="I9775" s="654"/>
      <c r="J9775" s="658"/>
    </row>
    <row r="9776" spans="1:10" s="372" customFormat="1" ht="23.25">
      <c r="A9776" s="653" t="s">
        <v>9719</v>
      </c>
      <c r="B9776" s="654" t="s">
        <v>9490</v>
      </c>
      <c r="C9776" s="654"/>
      <c r="D9776" s="654"/>
      <c r="E9776" s="655">
        <v>33350</v>
      </c>
      <c r="F9776" s="656"/>
      <c r="G9776" s="654"/>
      <c r="H9776" s="654"/>
      <c r="I9776" s="654"/>
      <c r="J9776" s="658"/>
    </row>
    <row r="9777" spans="1:10" s="372" customFormat="1" ht="19.25" customHeight="1">
      <c r="A9777" s="1405" t="s">
        <v>374</v>
      </c>
      <c r="B9777" s="1406"/>
      <c r="C9777" s="1406"/>
      <c r="D9777" s="1406"/>
      <c r="E9777" s="1406"/>
      <c r="F9777" s="1406"/>
      <c r="G9777" s="1406"/>
      <c r="H9777" s="1406"/>
      <c r="I9777" s="1406"/>
      <c r="J9777" s="1407"/>
    </row>
    <row r="9778" spans="1:10" ht="19.25" customHeight="1">
      <c r="A9778" s="621" t="s">
        <v>152</v>
      </c>
      <c r="B9778" s="622"/>
      <c r="C9778" s="622"/>
      <c r="D9778" s="622"/>
      <c r="E9778" s="1223">
        <f>SUM(E9779:E10674)</f>
        <v>69166824.377420858</v>
      </c>
      <c r="F9778" s="622"/>
      <c r="G9778" s="622"/>
      <c r="H9778" s="622"/>
      <c r="I9778" s="622"/>
      <c r="J9778" s="625"/>
    </row>
    <row r="9779" spans="1:10" s="617" customFormat="1" ht="23.25" outlineLevel="1">
      <c r="A9779" s="311" t="s">
        <v>15776</v>
      </c>
      <c r="B9779" s="313" t="s">
        <v>15777</v>
      </c>
      <c r="C9779" s="409" t="s">
        <v>5306</v>
      </c>
      <c r="D9779" s="664" t="s">
        <v>15778</v>
      </c>
      <c r="E9779" s="665">
        <v>84000</v>
      </c>
      <c r="F9779" s="666" t="s">
        <v>1872</v>
      </c>
      <c r="G9779" s="409" t="s">
        <v>14406</v>
      </c>
      <c r="H9779" s="667">
        <v>44208</v>
      </c>
      <c r="I9779" s="667">
        <v>44208</v>
      </c>
      <c r="J9779" s="668"/>
    </row>
    <row r="9780" spans="1:10" s="617" customFormat="1" ht="23.25" outlineLevel="1">
      <c r="A9780" s="311" t="s">
        <v>15779</v>
      </c>
      <c r="B9780" s="313" t="s">
        <v>15777</v>
      </c>
      <c r="C9780" s="409" t="s">
        <v>5306</v>
      </c>
      <c r="D9780" s="664" t="s">
        <v>15780</v>
      </c>
      <c r="E9780" s="665">
        <v>32000</v>
      </c>
      <c r="F9780" s="666" t="s">
        <v>15781</v>
      </c>
      <c r="G9780" s="409" t="s">
        <v>14406</v>
      </c>
      <c r="H9780" s="667">
        <v>44209</v>
      </c>
      <c r="I9780" s="667">
        <v>44209</v>
      </c>
      <c r="J9780" s="668"/>
    </row>
    <row r="9781" spans="1:10" s="617" customFormat="1" ht="34.9" outlineLevel="1">
      <c r="A9781" s="311" t="s">
        <v>15782</v>
      </c>
      <c r="B9781" s="313" t="s">
        <v>15777</v>
      </c>
      <c r="C9781" s="409" t="s">
        <v>5306</v>
      </c>
      <c r="D9781" s="664" t="s">
        <v>15783</v>
      </c>
      <c r="E9781" s="665">
        <v>33000</v>
      </c>
      <c r="F9781" s="666" t="s">
        <v>15784</v>
      </c>
      <c r="G9781" s="409" t="s">
        <v>14406</v>
      </c>
      <c r="H9781" s="667">
        <v>44209</v>
      </c>
      <c r="I9781" s="667">
        <v>44209</v>
      </c>
      <c r="J9781" s="668"/>
    </row>
    <row r="9782" spans="1:10" s="617" customFormat="1" ht="34.9" outlineLevel="1">
      <c r="A9782" s="311" t="s">
        <v>15785</v>
      </c>
      <c r="B9782" s="313" t="s">
        <v>15777</v>
      </c>
      <c r="C9782" s="409" t="s">
        <v>5306</v>
      </c>
      <c r="D9782" s="664" t="s">
        <v>15786</v>
      </c>
      <c r="E9782" s="665">
        <v>33000</v>
      </c>
      <c r="F9782" s="666" t="s">
        <v>15787</v>
      </c>
      <c r="G9782" s="409" t="s">
        <v>14406</v>
      </c>
      <c r="H9782" s="667">
        <v>44210</v>
      </c>
      <c r="I9782" s="667">
        <v>44210</v>
      </c>
      <c r="J9782" s="668"/>
    </row>
    <row r="9783" spans="1:10" s="617" customFormat="1" ht="34.9" outlineLevel="1">
      <c r="A9783" s="311" t="s">
        <v>15788</v>
      </c>
      <c r="B9783" s="313" t="s">
        <v>15777</v>
      </c>
      <c r="C9783" s="409" t="s">
        <v>5306</v>
      </c>
      <c r="D9783" s="664" t="s">
        <v>15789</v>
      </c>
      <c r="E9783" s="665">
        <v>21000</v>
      </c>
      <c r="F9783" s="666" t="s">
        <v>15790</v>
      </c>
      <c r="G9783" s="409" t="s">
        <v>14406</v>
      </c>
      <c r="H9783" s="667">
        <v>44210</v>
      </c>
      <c r="I9783" s="667">
        <v>44210</v>
      </c>
      <c r="J9783" s="668"/>
    </row>
    <row r="9784" spans="1:10" s="617" customFormat="1" ht="23.25" outlineLevel="1">
      <c r="A9784" s="311" t="s">
        <v>15791</v>
      </c>
      <c r="B9784" s="313" t="s">
        <v>15777</v>
      </c>
      <c r="C9784" s="409" t="s">
        <v>5306</v>
      </c>
      <c r="D9784" s="664" t="s">
        <v>15792</v>
      </c>
      <c r="E9784" s="665">
        <v>240000</v>
      </c>
      <c r="F9784" s="666" t="s">
        <v>8393</v>
      </c>
      <c r="G9784" s="409" t="s">
        <v>14406</v>
      </c>
      <c r="H9784" s="667">
        <v>44210</v>
      </c>
      <c r="I9784" s="667">
        <v>44210</v>
      </c>
      <c r="J9784" s="668"/>
    </row>
    <row r="9785" spans="1:10" s="617" customFormat="1" ht="23.25" outlineLevel="1">
      <c r="A9785" s="311" t="s">
        <v>15793</v>
      </c>
      <c r="B9785" s="313" t="s">
        <v>15777</v>
      </c>
      <c r="C9785" s="409" t="s">
        <v>5306</v>
      </c>
      <c r="D9785" s="664" t="s">
        <v>15794</v>
      </c>
      <c r="E9785" s="665">
        <v>28000</v>
      </c>
      <c r="F9785" s="666" t="s">
        <v>15795</v>
      </c>
      <c r="G9785" s="409" t="s">
        <v>14406</v>
      </c>
      <c r="H9785" s="667">
        <v>44210</v>
      </c>
      <c r="I9785" s="667">
        <v>44210</v>
      </c>
      <c r="J9785" s="668"/>
    </row>
    <row r="9786" spans="1:10" s="617" customFormat="1" ht="23.25" outlineLevel="1">
      <c r="A9786" s="311" t="s">
        <v>15796</v>
      </c>
      <c r="B9786" s="313" t="s">
        <v>15797</v>
      </c>
      <c r="C9786" s="409" t="s">
        <v>5306</v>
      </c>
      <c r="D9786" s="664" t="s">
        <v>15798</v>
      </c>
      <c r="E9786" s="665">
        <v>30000</v>
      </c>
      <c r="F9786" s="666" t="s">
        <v>15799</v>
      </c>
      <c r="G9786" s="409" t="s">
        <v>14406</v>
      </c>
      <c r="H9786" s="667">
        <v>44214</v>
      </c>
      <c r="I9786" s="667">
        <v>44214</v>
      </c>
      <c r="J9786" s="668"/>
    </row>
    <row r="9787" spans="1:10" s="617" customFormat="1" ht="34.9" outlineLevel="1">
      <c r="A9787" s="311" t="s">
        <v>15800</v>
      </c>
      <c r="B9787" s="313" t="s">
        <v>15777</v>
      </c>
      <c r="C9787" s="409" t="s">
        <v>5306</v>
      </c>
      <c r="D9787" s="664" t="s">
        <v>15801</v>
      </c>
      <c r="E9787" s="665">
        <v>18000</v>
      </c>
      <c r="F9787" s="666" t="s">
        <v>15802</v>
      </c>
      <c r="G9787" s="409" t="s">
        <v>14406</v>
      </c>
      <c r="H9787" s="667">
        <v>44214</v>
      </c>
      <c r="I9787" s="667">
        <v>44214</v>
      </c>
      <c r="J9787" s="668"/>
    </row>
    <row r="9788" spans="1:10" s="617" customFormat="1" ht="23.25" outlineLevel="1">
      <c r="A9788" s="311" t="s">
        <v>15803</v>
      </c>
      <c r="B9788" s="313" t="s">
        <v>12887</v>
      </c>
      <c r="C9788" s="409" t="s">
        <v>5306</v>
      </c>
      <c r="D9788" s="664" t="s">
        <v>15804</v>
      </c>
      <c r="E9788" s="665">
        <v>140000</v>
      </c>
      <c r="F9788" s="666" t="s">
        <v>15805</v>
      </c>
      <c r="G9788" s="409" t="s">
        <v>14406</v>
      </c>
      <c r="H9788" s="667">
        <v>44214</v>
      </c>
      <c r="I9788" s="667">
        <v>44214</v>
      </c>
      <c r="J9788" s="668"/>
    </row>
    <row r="9789" spans="1:10" s="617" customFormat="1" ht="23.25" outlineLevel="1">
      <c r="A9789" s="311" t="s">
        <v>15806</v>
      </c>
      <c r="B9789" s="313" t="s">
        <v>8748</v>
      </c>
      <c r="C9789" s="409" t="s">
        <v>5306</v>
      </c>
      <c r="D9789" s="664" t="s">
        <v>15807</v>
      </c>
      <c r="E9789" s="665">
        <v>587335</v>
      </c>
      <c r="F9789" s="666" t="s">
        <v>15808</v>
      </c>
      <c r="G9789" s="409" t="s">
        <v>14406</v>
      </c>
      <c r="H9789" s="667">
        <v>44214</v>
      </c>
      <c r="I9789" s="667">
        <v>44214</v>
      </c>
      <c r="J9789" s="668"/>
    </row>
    <row r="9790" spans="1:10" s="617" customFormat="1" ht="23.25" outlineLevel="1">
      <c r="A9790" s="311" t="s">
        <v>15809</v>
      </c>
      <c r="B9790" s="313" t="s">
        <v>12887</v>
      </c>
      <c r="C9790" s="409" t="s">
        <v>5306</v>
      </c>
      <c r="D9790" s="664" t="s">
        <v>15810</v>
      </c>
      <c r="E9790" s="665">
        <v>559335</v>
      </c>
      <c r="F9790" s="666" t="s">
        <v>15811</v>
      </c>
      <c r="G9790" s="409" t="s">
        <v>14406</v>
      </c>
      <c r="H9790" s="667">
        <v>44214</v>
      </c>
      <c r="I9790" s="667">
        <v>44214</v>
      </c>
      <c r="J9790" s="668"/>
    </row>
    <row r="9791" spans="1:10" s="617" customFormat="1" ht="23.25" outlineLevel="1">
      <c r="A9791" s="311" t="s">
        <v>15812</v>
      </c>
      <c r="B9791" s="313" t="s">
        <v>12887</v>
      </c>
      <c r="C9791" s="409" t="s">
        <v>5306</v>
      </c>
      <c r="D9791" s="664" t="s">
        <v>15813</v>
      </c>
      <c r="E9791" s="665">
        <v>268127</v>
      </c>
      <c r="F9791" s="666" t="s">
        <v>15811</v>
      </c>
      <c r="G9791" s="409" t="s">
        <v>14406</v>
      </c>
      <c r="H9791" s="667">
        <v>44215</v>
      </c>
      <c r="I9791" s="667">
        <v>44215</v>
      </c>
      <c r="J9791" s="668"/>
    </row>
    <row r="9792" spans="1:10" s="617" customFormat="1" ht="23.25" outlineLevel="1">
      <c r="A9792" s="311" t="s">
        <v>15814</v>
      </c>
      <c r="B9792" s="313" t="s">
        <v>8361</v>
      </c>
      <c r="C9792" s="409" t="s">
        <v>5306</v>
      </c>
      <c r="D9792" s="664" t="s">
        <v>15815</v>
      </c>
      <c r="E9792" s="665">
        <v>65600</v>
      </c>
      <c r="F9792" s="666" t="s">
        <v>15816</v>
      </c>
      <c r="G9792" s="409" t="s">
        <v>14406</v>
      </c>
      <c r="H9792" s="667">
        <v>44215</v>
      </c>
      <c r="I9792" s="667">
        <v>44215</v>
      </c>
      <c r="J9792" s="668"/>
    </row>
    <row r="9793" spans="1:10" s="617" customFormat="1" ht="23.25" outlineLevel="1">
      <c r="A9793" s="311" t="s">
        <v>15817</v>
      </c>
      <c r="B9793" s="313" t="s">
        <v>8361</v>
      </c>
      <c r="C9793" s="409" t="s">
        <v>5306</v>
      </c>
      <c r="D9793" s="664" t="s">
        <v>15818</v>
      </c>
      <c r="E9793" s="665">
        <v>71100</v>
      </c>
      <c r="F9793" s="666" t="s">
        <v>15816</v>
      </c>
      <c r="G9793" s="409" t="s">
        <v>14406</v>
      </c>
      <c r="H9793" s="667">
        <v>44215</v>
      </c>
      <c r="I9793" s="667">
        <v>44215</v>
      </c>
      <c r="J9793" s="668"/>
    </row>
    <row r="9794" spans="1:10" s="617" customFormat="1" ht="23.25" outlineLevel="1">
      <c r="A9794" s="311" t="s">
        <v>15819</v>
      </c>
      <c r="B9794" s="313" t="s">
        <v>15777</v>
      </c>
      <c r="C9794" s="409" t="s">
        <v>5306</v>
      </c>
      <c r="D9794" s="664" t="s">
        <v>15820</v>
      </c>
      <c r="E9794" s="665">
        <v>30000</v>
      </c>
      <c r="F9794" s="666" t="s">
        <v>15821</v>
      </c>
      <c r="G9794" s="409" t="s">
        <v>14406</v>
      </c>
      <c r="H9794" s="667">
        <v>44215</v>
      </c>
      <c r="I9794" s="667">
        <v>44215</v>
      </c>
      <c r="J9794" s="668"/>
    </row>
    <row r="9795" spans="1:10" s="617" customFormat="1" ht="34.9" outlineLevel="1">
      <c r="A9795" s="311" t="s">
        <v>15822</v>
      </c>
      <c r="B9795" s="313" t="s">
        <v>15777</v>
      </c>
      <c r="C9795" s="409" t="s">
        <v>5306</v>
      </c>
      <c r="D9795" s="664" t="s">
        <v>15823</v>
      </c>
      <c r="E9795" s="665">
        <v>34000</v>
      </c>
      <c r="F9795" s="666" t="s">
        <v>15824</v>
      </c>
      <c r="G9795" s="409" t="s">
        <v>14406</v>
      </c>
      <c r="H9795" s="667">
        <v>44215</v>
      </c>
      <c r="I9795" s="667">
        <v>44215</v>
      </c>
      <c r="J9795" s="668"/>
    </row>
    <row r="9796" spans="1:10" s="617" customFormat="1" ht="23.25" outlineLevel="1">
      <c r="A9796" s="311" t="s">
        <v>15825</v>
      </c>
      <c r="B9796" s="313" t="s">
        <v>15777</v>
      </c>
      <c r="C9796" s="409" t="s">
        <v>5306</v>
      </c>
      <c r="D9796" s="664" t="s">
        <v>15826</v>
      </c>
      <c r="E9796" s="665">
        <v>30000</v>
      </c>
      <c r="F9796" s="666" t="s">
        <v>15827</v>
      </c>
      <c r="G9796" s="409" t="s">
        <v>14406</v>
      </c>
      <c r="H9796" s="667">
        <v>44216</v>
      </c>
      <c r="I9796" s="667">
        <v>44216</v>
      </c>
      <c r="J9796" s="668"/>
    </row>
    <row r="9797" spans="1:10" s="617" customFormat="1" ht="23.25" outlineLevel="1">
      <c r="A9797" s="311" t="s">
        <v>15828</v>
      </c>
      <c r="B9797" s="313" t="s">
        <v>15777</v>
      </c>
      <c r="C9797" s="409" t="s">
        <v>5306</v>
      </c>
      <c r="D9797" s="664" t="s">
        <v>15829</v>
      </c>
      <c r="E9797" s="665">
        <v>30000</v>
      </c>
      <c r="F9797" s="666" t="s">
        <v>15830</v>
      </c>
      <c r="G9797" s="409" t="s">
        <v>14406</v>
      </c>
      <c r="H9797" s="667">
        <v>44216</v>
      </c>
      <c r="I9797" s="667">
        <v>44216</v>
      </c>
      <c r="J9797" s="668"/>
    </row>
    <row r="9798" spans="1:10" s="617" customFormat="1" ht="23.25" outlineLevel="1">
      <c r="A9798" s="311" t="s">
        <v>15831</v>
      </c>
      <c r="B9798" s="313" t="s">
        <v>15777</v>
      </c>
      <c r="C9798" s="409" t="s">
        <v>5306</v>
      </c>
      <c r="D9798" s="664" t="s">
        <v>15832</v>
      </c>
      <c r="E9798" s="665">
        <v>30000</v>
      </c>
      <c r="F9798" s="666" t="s">
        <v>15833</v>
      </c>
      <c r="G9798" s="409" t="s">
        <v>14406</v>
      </c>
      <c r="H9798" s="667">
        <v>44216</v>
      </c>
      <c r="I9798" s="667">
        <v>44216</v>
      </c>
      <c r="J9798" s="668"/>
    </row>
    <row r="9799" spans="1:10" s="617" customFormat="1" ht="34.9" outlineLevel="1">
      <c r="A9799" s="311" t="s">
        <v>15834</v>
      </c>
      <c r="B9799" s="313" t="s">
        <v>15777</v>
      </c>
      <c r="C9799" s="409" t="s">
        <v>5306</v>
      </c>
      <c r="D9799" s="664" t="s">
        <v>15835</v>
      </c>
      <c r="E9799" s="665">
        <v>30000</v>
      </c>
      <c r="F9799" s="666" t="s">
        <v>15836</v>
      </c>
      <c r="G9799" s="409" t="s">
        <v>14406</v>
      </c>
      <c r="H9799" s="667">
        <v>44216</v>
      </c>
      <c r="I9799" s="667">
        <v>44216</v>
      </c>
      <c r="J9799" s="668"/>
    </row>
    <row r="9800" spans="1:10" s="617" customFormat="1" ht="23.25" outlineLevel="1">
      <c r="A9800" s="311" t="s">
        <v>15837</v>
      </c>
      <c r="B9800" s="313" t="s">
        <v>15777</v>
      </c>
      <c r="C9800" s="409" t="s">
        <v>5306</v>
      </c>
      <c r="D9800" s="664" t="s">
        <v>15838</v>
      </c>
      <c r="E9800" s="665">
        <v>33000</v>
      </c>
      <c r="F9800" s="666" t="s">
        <v>15839</v>
      </c>
      <c r="G9800" s="409" t="s">
        <v>14406</v>
      </c>
      <c r="H9800" s="667">
        <v>44216</v>
      </c>
      <c r="I9800" s="667">
        <v>44216</v>
      </c>
      <c r="J9800" s="668"/>
    </row>
    <row r="9801" spans="1:10" s="617" customFormat="1" ht="23.25" outlineLevel="1">
      <c r="A9801" s="311" t="s">
        <v>15840</v>
      </c>
      <c r="B9801" s="313" t="s">
        <v>8361</v>
      </c>
      <c r="C9801" s="409" t="s">
        <v>5306</v>
      </c>
      <c r="D9801" s="664" t="s">
        <v>15841</v>
      </c>
      <c r="E9801" s="665">
        <v>112800</v>
      </c>
      <c r="F9801" s="666" t="s">
        <v>15842</v>
      </c>
      <c r="G9801" s="409" t="s">
        <v>14406</v>
      </c>
      <c r="H9801" s="667">
        <v>44217</v>
      </c>
      <c r="I9801" s="667">
        <v>44217</v>
      </c>
      <c r="J9801" s="668"/>
    </row>
    <row r="9802" spans="1:10" s="617" customFormat="1" ht="23.25" outlineLevel="1">
      <c r="A9802" s="311" t="s">
        <v>15843</v>
      </c>
      <c r="B9802" s="313" t="s">
        <v>8361</v>
      </c>
      <c r="C9802" s="409" t="s">
        <v>5306</v>
      </c>
      <c r="D9802" s="664" t="s">
        <v>15844</v>
      </c>
      <c r="E9802" s="665">
        <v>27183.65</v>
      </c>
      <c r="F9802" s="666" t="s">
        <v>15845</v>
      </c>
      <c r="G9802" s="409" t="s">
        <v>14406</v>
      </c>
      <c r="H9802" s="667">
        <v>44217</v>
      </c>
      <c r="I9802" s="667">
        <v>44217</v>
      </c>
      <c r="J9802" s="668"/>
    </row>
    <row r="9803" spans="1:10" s="617" customFormat="1" ht="23.25" outlineLevel="1">
      <c r="A9803" s="311" t="s">
        <v>15846</v>
      </c>
      <c r="B9803" s="313" t="s">
        <v>8748</v>
      </c>
      <c r="C9803" s="409" t="s">
        <v>5306</v>
      </c>
      <c r="D9803" s="664" t="s">
        <v>15847</v>
      </c>
      <c r="E9803" s="665">
        <v>27377.919999999998</v>
      </c>
      <c r="F9803" s="666" t="s">
        <v>15848</v>
      </c>
      <c r="G9803" s="409" t="s">
        <v>14406</v>
      </c>
      <c r="H9803" s="667">
        <v>44217</v>
      </c>
      <c r="I9803" s="667">
        <v>44217</v>
      </c>
      <c r="J9803" s="668"/>
    </row>
    <row r="9804" spans="1:10" s="617" customFormat="1" ht="23.25" outlineLevel="1">
      <c r="A9804" s="311" t="s">
        <v>15849</v>
      </c>
      <c r="B9804" s="313" t="s">
        <v>8748</v>
      </c>
      <c r="C9804" s="409" t="s">
        <v>5306</v>
      </c>
      <c r="D9804" s="664" t="s">
        <v>15850</v>
      </c>
      <c r="E9804" s="665">
        <v>20000</v>
      </c>
      <c r="F9804" s="666" t="s">
        <v>1840</v>
      </c>
      <c r="G9804" s="409" t="s">
        <v>14406</v>
      </c>
      <c r="H9804" s="667">
        <v>44217</v>
      </c>
      <c r="I9804" s="667">
        <v>44217</v>
      </c>
      <c r="J9804" s="668"/>
    </row>
    <row r="9805" spans="1:10" s="617" customFormat="1" ht="23.25" outlineLevel="1">
      <c r="A9805" s="311" t="s">
        <v>15851</v>
      </c>
      <c r="B9805" s="313" t="s">
        <v>8361</v>
      </c>
      <c r="C9805" s="409" t="s">
        <v>5306</v>
      </c>
      <c r="D9805" s="664" t="s">
        <v>15852</v>
      </c>
      <c r="E9805" s="665">
        <v>21486.69</v>
      </c>
      <c r="F9805" s="666" t="s">
        <v>15853</v>
      </c>
      <c r="G9805" s="409" t="s">
        <v>14406</v>
      </c>
      <c r="H9805" s="667">
        <v>44217</v>
      </c>
      <c r="I9805" s="667">
        <v>44217</v>
      </c>
      <c r="J9805" s="668"/>
    </row>
    <row r="9806" spans="1:10" s="617" customFormat="1" ht="23.25" outlineLevel="1">
      <c r="A9806" s="311" t="s">
        <v>15854</v>
      </c>
      <c r="B9806" s="313" t="s">
        <v>8748</v>
      </c>
      <c r="C9806" s="409" t="s">
        <v>5306</v>
      </c>
      <c r="D9806" s="664" t="s">
        <v>15855</v>
      </c>
      <c r="E9806" s="665">
        <v>26666.67</v>
      </c>
      <c r="F9806" s="666" t="s">
        <v>15848</v>
      </c>
      <c r="G9806" s="409" t="s">
        <v>14406</v>
      </c>
      <c r="H9806" s="667">
        <v>44217</v>
      </c>
      <c r="I9806" s="667">
        <v>44217</v>
      </c>
      <c r="J9806" s="668"/>
    </row>
    <row r="9807" spans="1:10" s="617" customFormat="1" ht="34.9" outlineLevel="1">
      <c r="A9807" s="311" t="s">
        <v>15856</v>
      </c>
      <c r="B9807" s="313" t="s">
        <v>8748</v>
      </c>
      <c r="C9807" s="409" t="s">
        <v>5306</v>
      </c>
      <c r="D9807" s="664" t="s">
        <v>15857</v>
      </c>
      <c r="E9807" s="665">
        <v>146721.19</v>
      </c>
      <c r="F9807" s="666" t="s">
        <v>15858</v>
      </c>
      <c r="G9807" s="409" t="s">
        <v>14406</v>
      </c>
      <c r="H9807" s="667">
        <v>44217</v>
      </c>
      <c r="I9807" s="667">
        <v>44217</v>
      </c>
      <c r="J9807" s="668"/>
    </row>
    <row r="9808" spans="1:10" s="617" customFormat="1" ht="23.25" outlineLevel="1">
      <c r="A9808" s="311" t="s">
        <v>15859</v>
      </c>
      <c r="B9808" s="313" t="s">
        <v>12887</v>
      </c>
      <c r="C9808" s="409" t="s">
        <v>5306</v>
      </c>
      <c r="D9808" s="664" t="s">
        <v>15860</v>
      </c>
      <c r="E9808" s="665">
        <v>25000</v>
      </c>
      <c r="F9808" s="666" t="s">
        <v>15861</v>
      </c>
      <c r="G9808" s="409" t="s">
        <v>14406</v>
      </c>
      <c r="H9808" s="667">
        <v>44223</v>
      </c>
      <c r="I9808" s="667">
        <v>44223</v>
      </c>
      <c r="J9808" s="668"/>
    </row>
    <row r="9809" spans="1:10" s="617" customFormat="1" ht="23.25" outlineLevel="1">
      <c r="A9809" s="311" t="s">
        <v>15862</v>
      </c>
      <c r="B9809" s="313" t="s">
        <v>12887</v>
      </c>
      <c r="C9809" s="409" t="s">
        <v>5306</v>
      </c>
      <c r="D9809" s="664" t="s">
        <v>15863</v>
      </c>
      <c r="E9809" s="665">
        <v>66000</v>
      </c>
      <c r="F9809" s="666" t="s">
        <v>15864</v>
      </c>
      <c r="G9809" s="409" t="s">
        <v>14406</v>
      </c>
      <c r="H9809" s="667">
        <v>44223</v>
      </c>
      <c r="I9809" s="667">
        <v>44223</v>
      </c>
      <c r="J9809" s="668"/>
    </row>
    <row r="9810" spans="1:10" s="617" customFormat="1" ht="34.9" outlineLevel="1">
      <c r="A9810" s="311" t="s">
        <v>15865</v>
      </c>
      <c r="B9810" s="313" t="s">
        <v>12887</v>
      </c>
      <c r="C9810" s="409" t="s">
        <v>5306</v>
      </c>
      <c r="D9810" s="664" t="s">
        <v>15866</v>
      </c>
      <c r="E9810" s="665">
        <v>44000</v>
      </c>
      <c r="F9810" s="666" t="s">
        <v>15867</v>
      </c>
      <c r="G9810" s="409" t="s">
        <v>14406</v>
      </c>
      <c r="H9810" s="667">
        <v>44223</v>
      </c>
      <c r="I9810" s="667">
        <v>44223</v>
      </c>
      <c r="J9810" s="668"/>
    </row>
    <row r="9811" spans="1:10" s="617" customFormat="1" ht="23.25" outlineLevel="1">
      <c r="A9811" s="311" t="s">
        <v>15868</v>
      </c>
      <c r="B9811" s="313" t="s">
        <v>12887</v>
      </c>
      <c r="C9811" s="409" t="s">
        <v>5306</v>
      </c>
      <c r="D9811" s="664" t="s">
        <v>15869</v>
      </c>
      <c r="E9811" s="665">
        <v>66000</v>
      </c>
      <c r="F9811" s="666" t="s">
        <v>15870</v>
      </c>
      <c r="G9811" s="409" t="s">
        <v>14406</v>
      </c>
      <c r="H9811" s="667">
        <v>44223</v>
      </c>
      <c r="I9811" s="667">
        <v>44223</v>
      </c>
      <c r="J9811" s="668"/>
    </row>
    <row r="9812" spans="1:10" s="617" customFormat="1" ht="23.25" outlineLevel="1">
      <c r="A9812" s="311" t="s">
        <v>15871</v>
      </c>
      <c r="B9812" s="313" t="s">
        <v>8361</v>
      </c>
      <c r="C9812" s="409" t="s">
        <v>5306</v>
      </c>
      <c r="D9812" s="664" t="s">
        <v>15872</v>
      </c>
      <c r="E9812" s="665">
        <v>51300</v>
      </c>
      <c r="F9812" s="666" t="s">
        <v>15873</v>
      </c>
      <c r="G9812" s="409" t="s">
        <v>14406</v>
      </c>
      <c r="H9812" s="667">
        <v>44223</v>
      </c>
      <c r="I9812" s="667">
        <v>44223</v>
      </c>
      <c r="J9812" s="668"/>
    </row>
    <row r="9813" spans="1:10" s="617" customFormat="1" ht="23.25" outlineLevel="1">
      <c r="A9813" s="311" t="s">
        <v>15874</v>
      </c>
      <c r="B9813" s="313" t="s">
        <v>12887</v>
      </c>
      <c r="C9813" s="409" t="s">
        <v>5306</v>
      </c>
      <c r="D9813" s="664" t="s">
        <v>15875</v>
      </c>
      <c r="E9813" s="665">
        <v>50400</v>
      </c>
      <c r="F9813" s="666" t="s">
        <v>15876</v>
      </c>
      <c r="G9813" s="409" t="s">
        <v>14406</v>
      </c>
      <c r="H9813" s="667">
        <v>44223</v>
      </c>
      <c r="I9813" s="667">
        <v>44223</v>
      </c>
      <c r="J9813" s="668"/>
    </row>
    <row r="9814" spans="1:10" s="617" customFormat="1" ht="34.9" outlineLevel="1">
      <c r="A9814" s="311" t="s">
        <v>15877</v>
      </c>
      <c r="B9814" s="313" t="s">
        <v>12887</v>
      </c>
      <c r="C9814" s="409" t="s">
        <v>5306</v>
      </c>
      <c r="D9814" s="664" t="s">
        <v>15878</v>
      </c>
      <c r="E9814" s="665">
        <v>24000</v>
      </c>
      <c r="F9814" s="666" t="s">
        <v>15879</v>
      </c>
      <c r="G9814" s="409" t="s">
        <v>14406</v>
      </c>
      <c r="H9814" s="667">
        <v>44223</v>
      </c>
      <c r="I9814" s="667">
        <v>44223</v>
      </c>
      <c r="J9814" s="668"/>
    </row>
    <row r="9815" spans="1:10" s="617" customFormat="1" ht="23.25" outlineLevel="1">
      <c r="A9815" s="311" t="s">
        <v>15880</v>
      </c>
      <c r="B9815" s="313" t="s">
        <v>8748</v>
      </c>
      <c r="C9815" s="409" t="s">
        <v>5306</v>
      </c>
      <c r="D9815" s="664" t="s">
        <v>15881</v>
      </c>
      <c r="E9815" s="665">
        <v>34666.639999999999</v>
      </c>
      <c r="F9815" s="666" t="s">
        <v>15848</v>
      </c>
      <c r="G9815" s="409" t="s">
        <v>14406</v>
      </c>
      <c r="H9815" s="667">
        <v>44223</v>
      </c>
      <c r="I9815" s="667">
        <v>44223</v>
      </c>
      <c r="J9815" s="668"/>
    </row>
    <row r="9816" spans="1:10" s="617" customFormat="1" ht="23.25" outlineLevel="1">
      <c r="A9816" s="311" t="s">
        <v>15882</v>
      </c>
      <c r="B9816" s="313" t="s">
        <v>8748</v>
      </c>
      <c r="C9816" s="409" t="s">
        <v>5306</v>
      </c>
      <c r="D9816" s="664" t="s">
        <v>15883</v>
      </c>
      <c r="E9816" s="665">
        <v>109875</v>
      </c>
      <c r="F9816" s="666" t="s">
        <v>1820</v>
      </c>
      <c r="G9816" s="409" t="s">
        <v>14406</v>
      </c>
      <c r="H9816" s="667">
        <v>44223</v>
      </c>
      <c r="I9816" s="667">
        <v>44223</v>
      </c>
      <c r="J9816" s="668"/>
    </row>
    <row r="9817" spans="1:10" s="617" customFormat="1" ht="23.25" outlineLevel="1">
      <c r="A9817" s="311" t="s">
        <v>15884</v>
      </c>
      <c r="B9817" s="313" t="s">
        <v>12887</v>
      </c>
      <c r="C9817" s="409" t="s">
        <v>5306</v>
      </c>
      <c r="D9817" s="664" t="s">
        <v>15885</v>
      </c>
      <c r="E9817" s="665">
        <v>60000</v>
      </c>
      <c r="F9817" s="666" t="s">
        <v>15886</v>
      </c>
      <c r="G9817" s="409" t="s">
        <v>14406</v>
      </c>
      <c r="H9817" s="667">
        <v>44223</v>
      </c>
      <c r="I9817" s="667">
        <v>44223</v>
      </c>
      <c r="J9817" s="668"/>
    </row>
    <row r="9818" spans="1:10" s="617" customFormat="1" ht="23.25" outlineLevel="1">
      <c r="A9818" s="311" t="s">
        <v>15887</v>
      </c>
      <c r="B9818" s="313" t="s">
        <v>8748</v>
      </c>
      <c r="C9818" s="409" t="s">
        <v>5306</v>
      </c>
      <c r="D9818" s="664" t="s">
        <v>15888</v>
      </c>
      <c r="E9818" s="665">
        <v>28508.22</v>
      </c>
      <c r="F9818" s="666" t="s">
        <v>15889</v>
      </c>
      <c r="G9818" s="409" t="s">
        <v>14406</v>
      </c>
      <c r="H9818" s="667">
        <v>44223</v>
      </c>
      <c r="I9818" s="667">
        <v>44223</v>
      </c>
      <c r="J9818" s="668"/>
    </row>
    <row r="9819" spans="1:10" s="617" customFormat="1" ht="23.25" outlineLevel="1">
      <c r="A9819" s="311" t="s">
        <v>15890</v>
      </c>
      <c r="B9819" s="313" t="s">
        <v>8361</v>
      </c>
      <c r="C9819" s="409" t="s">
        <v>5306</v>
      </c>
      <c r="D9819" s="664" t="s">
        <v>15891</v>
      </c>
      <c r="E9819" s="665">
        <v>22000</v>
      </c>
      <c r="F9819" s="666" t="s">
        <v>15892</v>
      </c>
      <c r="G9819" s="409" t="s">
        <v>14406</v>
      </c>
      <c r="H9819" s="667">
        <v>44223</v>
      </c>
      <c r="I9819" s="667">
        <v>44223</v>
      </c>
      <c r="J9819" s="668"/>
    </row>
    <row r="9820" spans="1:10" s="617" customFormat="1" ht="23.25" outlineLevel="1">
      <c r="A9820" s="311" t="s">
        <v>15893</v>
      </c>
      <c r="B9820" s="313" t="s">
        <v>15777</v>
      </c>
      <c r="C9820" s="409" t="s">
        <v>5306</v>
      </c>
      <c r="D9820" s="664" t="s">
        <v>15894</v>
      </c>
      <c r="E9820" s="665">
        <v>18805</v>
      </c>
      <c r="F9820" s="666" t="s">
        <v>15895</v>
      </c>
      <c r="G9820" s="409" t="s">
        <v>14406</v>
      </c>
      <c r="H9820" s="667">
        <v>44225</v>
      </c>
      <c r="I9820" s="667">
        <v>44225</v>
      </c>
      <c r="J9820" s="668"/>
    </row>
    <row r="9821" spans="1:10" s="617" customFormat="1" ht="23.25" outlineLevel="1">
      <c r="A9821" s="311" t="s">
        <v>15896</v>
      </c>
      <c r="B9821" s="313" t="s">
        <v>15777</v>
      </c>
      <c r="C9821" s="409" t="s">
        <v>5306</v>
      </c>
      <c r="D9821" s="664" t="s">
        <v>15897</v>
      </c>
      <c r="E9821" s="665">
        <v>34100</v>
      </c>
      <c r="F9821" s="666" t="s">
        <v>15898</v>
      </c>
      <c r="G9821" s="409" t="s">
        <v>14406</v>
      </c>
      <c r="H9821" s="667">
        <v>44225</v>
      </c>
      <c r="I9821" s="667">
        <v>44225</v>
      </c>
      <c r="J9821" s="668"/>
    </row>
    <row r="9822" spans="1:10" s="617" customFormat="1" ht="23.25" outlineLevel="1">
      <c r="A9822" s="311" t="s">
        <v>15899</v>
      </c>
      <c r="B9822" s="313" t="s">
        <v>15777</v>
      </c>
      <c r="C9822" s="409" t="s">
        <v>5306</v>
      </c>
      <c r="D9822" s="664" t="s">
        <v>15900</v>
      </c>
      <c r="E9822" s="665">
        <v>27000</v>
      </c>
      <c r="F9822" s="666" t="s">
        <v>1843</v>
      </c>
      <c r="G9822" s="409" t="s">
        <v>14406</v>
      </c>
      <c r="H9822" s="667">
        <v>44225</v>
      </c>
      <c r="I9822" s="667">
        <v>44225</v>
      </c>
      <c r="J9822" s="668"/>
    </row>
    <row r="9823" spans="1:10" s="617" customFormat="1" ht="23.25" outlineLevel="1">
      <c r="A9823" s="311" t="s">
        <v>15901</v>
      </c>
      <c r="B9823" s="313" t="s">
        <v>12887</v>
      </c>
      <c r="C9823" s="409" t="s">
        <v>5306</v>
      </c>
      <c r="D9823" s="664" t="s">
        <v>15902</v>
      </c>
      <c r="E9823" s="665">
        <v>22000</v>
      </c>
      <c r="F9823" s="666" t="s">
        <v>15903</v>
      </c>
      <c r="G9823" s="409" t="s">
        <v>14406</v>
      </c>
      <c r="H9823" s="667">
        <v>44228</v>
      </c>
      <c r="I9823" s="667">
        <v>44228</v>
      </c>
      <c r="J9823" s="668"/>
    </row>
    <row r="9824" spans="1:10" s="617" customFormat="1" ht="23.25" outlineLevel="1">
      <c r="A9824" s="311" t="s">
        <v>15904</v>
      </c>
      <c r="B9824" s="313" t="s">
        <v>15797</v>
      </c>
      <c r="C9824" s="409" t="s">
        <v>5306</v>
      </c>
      <c r="D9824" s="664" t="s">
        <v>15905</v>
      </c>
      <c r="E9824" s="665">
        <v>74970</v>
      </c>
      <c r="F9824" s="666" t="s">
        <v>15906</v>
      </c>
      <c r="G9824" s="409" t="s">
        <v>14406</v>
      </c>
      <c r="H9824" s="667">
        <v>44228</v>
      </c>
      <c r="I9824" s="667">
        <v>44228</v>
      </c>
      <c r="J9824" s="668"/>
    </row>
    <row r="9825" spans="1:10" s="617" customFormat="1" ht="23.25" outlineLevel="1">
      <c r="A9825" s="311" t="s">
        <v>15907</v>
      </c>
      <c r="B9825" s="313" t="s">
        <v>8361</v>
      </c>
      <c r="C9825" s="409" t="s">
        <v>5306</v>
      </c>
      <c r="D9825" s="664" t="s">
        <v>15908</v>
      </c>
      <c r="E9825" s="665">
        <v>54329</v>
      </c>
      <c r="F9825" s="666" t="s">
        <v>15909</v>
      </c>
      <c r="G9825" s="409" t="s">
        <v>14406</v>
      </c>
      <c r="H9825" s="667">
        <v>44228</v>
      </c>
      <c r="I9825" s="667">
        <v>44228</v>
      </c>
      <c r="J9825" s="668"/>
    </row>
    <row r="9826" spans="1:10" s="617" customFormat="1" ht="23.25" outlineLevel="1">
      <c r="A9826" s="311" t="s">
        <v>15910</v>
      </c>
      <c r="B9826" s="313" t="s">
        <v>8361</v>
      </c>
      <c r="C9826" s="409" t="s">
        <v>5306</v>
      </c>
      <c r="D9826" s="664" t="s">
        <v>15911</v>
      </c>
      <c r="E9826" s="665">
        <v>68400</v>
      </c>
      <c r="F9826" s="666" t="s">
        <v>15912</v>
      </c>
      <c r="G9826" s="409" t="s">
        <v>14406</v>
      </c>
      <c r="H9826" s="667">
        <v>44228</v>
      </c>
      <c r="I9826" s="667">
        <v>44228</v>
      </c>
      <c r="J9826" s="668"/>
    </row>
    <row r="9827" spans="1:10" s="617" customFormat="1" ht="34.9" outlineLevel="1">
      <c r="A9827" s="311" t="s">
        <v>15913</v>
      </c>
      <c r="B9827" s="313" t="s">
        <v>15777</v>
      </c>
      <c r="C9827" s="409" t="s">
        <v>5306</v>
      </c>
      <c r="D9827" s="664" t="s">
        <v>15914</v>
      </c>
      <c r="E9827" s="665">
        <v>22500</v>
      </c>
      <c r="F9827" s="666" t="s">
        <v>15915</v>
      </c>
      <c r="G9827" s="409" t="s">
        <v>14406</v>
      </c>
      <c r="H9827" s="667">
        <v>44229</v>
      </c>
      <c r="I9827" s="667">
        <v>44229</v>
      </c>
      <c r="J9827" s="668"/>
    </row>
    <row r="9828" spans="1:10" s="617" customFormat="1" ht="23.25" outlineLevel="1">
      <c r="A9828" s="311" t="s">
        <v>15916</v>
      </c>
      <c r="B9828" s="313" t="s">
        <v>15777</v>
      </c>
      <c r="C9828" s="409" t="s">
        <v>5306</v>
      </c>
      <c r="D9828" s="664" t="s">
        <v>15917</v>
      </c>
      <c r="E9828" s="665">
        <v>33000</v>
      </c>
      <c r="F9828" s="666" t="s">
        <v>15918</v>
      </c>
      <c r="G9828" s="409" t="s">
        <v>14406</v>
      </c>
      <c r="H9828" s="667">
        <v>44229</v>
      </c>
      <c r="I9828" s="667">
        <v>44229</v>
      </c>
      <c r="J9828" s="668"/>
    </row>
    <row r="9829" spans="1:10" s="617" customFormat="1" ht="69.75" outlineLevel="1">
      <c r="A9829" s="311" t="s">
        <v>15919</v>
      </c>
      <c r="B9829" s="313" t="s">
        <v>15777</v>
      </c>
      <c r="C9829" s="409" t="s">
        <v>5306</v>
      </c>
      <c r="D9829" s="664" t="s">
        <v>15920</v>
      </c>
      <c r="E9829" s="665">
        <v>24000</v>
      </c>
      <c r="F9829" s="666" t="s">
        <v>15921</v>
      </c>
      <c r="G9829" s="409" t="s">
        <v>14406</v>
      </c>
      <c r="H9829" s="667">
        <v>44236</v>
      </c>
      <c r="I9829" s="667">
        <v>44236</v>
      </c>
      <c r="J9829" s="668"/>
    </row>
    <row r="9830" spans="1:10" s="617" customFormat="1" ht="23.25" outlineLevel="1">
      <c r="A9830" s="311" t="s">
        <v>15922</v>
      </c>
      <c r="B9830" s="313" t="s">
        <v>8361</v>
      </c>
      <c r="C9830" s="409" t="s">
        <v>5306</v>
      </c>
      <c r="D9830" s="664" t="s">
        <v>15923</v>
      </c>
      <c r="E9830" s="665">
        <v>29628</v>
      </c>
      <c r="F9830" s="666" t="s">
        <v>15924</v>
      </c>
      <c r="G9830" s="409" t="s">
        <v>14406</v>
      </c>
      <c r="H9830" s="667">
        <v>44239</v>
      </c>
      <c r="I9830" s="667">
        <v>44239</v>
      </c>
      <c r="J9830" s="668"/>
    </row>
    <row r="9831" spans="1:10" s="617" customFormat="1" ht="34.9" outlineLevel="1">
      <c r="A9831" s="311" t="s">
        <v>15925</v>
      </c>
      <c r="B9831" s="313" t="s">
        <v>15777</v>
      </c>
      <c r="C9831" s="409" t="s">
        <v>5306</v>
      </c>
      <c r="D9831" s="664" t="s">
        <v>15926</v>
      </c>
      <c r="E9831" s="665">
        <v>32000</v>
      </c>
      <c r="F9831" s="666" t="s">
        <v>15927</v>
      </c>
      <c r="G9831" s="409" t="s">
        <v>14406</v>
      </c>
      <c r="H9831" s="667">
        <v>44242</v>
      </c>
      <c r="I9831" s="667">
        <v>44242</v>
      </c>
      <c r="J9831" s="668"/>
    </row>
    <row r="9832" spans="1:10" s="617" customFormat="1" ht="34.9" outlineLevel="1">
      <c r="A9832" s="311" t="s">
        <v>15928</v>
      </c>
      <c r="B9832" s="313" t="s">
        <v>15777</v>
      </c>
      <c r="C9832" s="409" t="s">
        <v>5306</v>
      </c>
      <c r="D9832" s="664" t="s">
        <v>15929</v>
      </c>
      <c r="E9832" s="665">
        <v>18000</v>
      </c>
      <c r="F9832" s="666" t="s">
        <v>15930</v>
      </c>
      <c r="G9832" s="409" t="s">
        <v>14406</v>
      </c>
      <c r="H9832" s="667">
        <v>44243</v>
      </c>
      <c r="I9832" s="667">
        <v>44243</v>
      </c>
      <c r="J9832" s="668"/>
    </row>
    <row r="9833" spans="1:10" s="617" customFormat="1" ht="23.25" outlineLevel="1">
      <c r="A9833" s="311" t="s">
        <v>15931</v>
      </c>
      <c r="B9833" s="313" t="s">
        <v>15777</v>
      </c>
      <c r="C9833" s="409" t="s">
        <v>5306</v>
      </c>
      <c r="D9833" s="664" t="s">
        <v>15932</v>
      </c>
      <c r="E9833" s="665">
        <v>29600</v>
      </c>
      <c r="F9833" s="666" t="s">
        <v>15933</v>
      </c>
      <c r="G9833" s="409" t="s">
        <v>14406</v>
      </c>
      <c r="H9833" s="667">
        <v>44243</v>
      </c>
      <c r="I9833" s="667">
        <v>44243</v>
      </c>
      <c r="J9833" s="668"/>
    </row>
    <row r="9834" spans="1:10" s="617" customFormat="1" ht="58.15" outlineLevel="1">
      <c r="A9834" s="311" t="s">
        <v>15934</v>
      </c>
      <c r="B9834" s="313" t="s">
        <v>15777</v>
      </c>
      <c r="C9834" s="409" t="s">
        <v>5306</v>
      </c>
      <c r="D9834" s="664" t="s">
        <v>15935</v>
      </c>
      <c r="E9834" s="665">
        <v>19750</v>
      </c>
      <c r="F9834" s="666" t="s">
        <v>15936</v>
      </c>
      <c r="G9834" s="409" t="s">
        <v>14406</v>
      </c>
      <c r="H9834" s="667">
        <v>44243</v>
      </c>
      <c r="I9834" s="667">
        <v>44243</v>
      </c>
      <c r="J9834" s="668"/>
    </row>
    <row r="9835" spans="1:10" s="617" customFormat="1" ht="23.25" outlineLevel="1">
      <c r="A9835" s="311" t="s">
        <v>15937</v>
      </c>
      <c r="B9835" s="313" t="s">
        <v>8748</v>
      </c>
      <c r="C9835" s="409" t="s">
        <v>5306</v>
      </c>
      <c r="D9835" s="664" t="s">
        <v>15938</v>
      </c>
      <c r="E9835" s="665">
        <v>492830</v>
      </c>
      <c r="F9835" s="666" t="s">
        <v>15939</v>
      </c>
      <c r="G9835" s="409" t="s">
        <v>14406</v>
      </c>
      <c r="H9835" s="667">
        <v>44243</v>
      </c>
      <c r="I9835" s="667">
        <v>44243</v>
      </c>
      <c r="J9835" s="668"/>
    </row>
    <row r="9836" spans="1:10" s="617" customFormat="1" ht="46.5" outlineLevel="1">
      <c r="A9836" s="311" t="s">
        <v>15940</v>
      </c>
      <c r="B9836" s="313" t="s">
        <v>15777</v>
      </c>
      <c r="C9836" s="409" t="s">
        <v>5306</v>
      </c>
      <c r="D9836" s="664" t="s">
        <v>15941</v>
      </c>
      <c r="E9836" s="665">
        <v>30000</v>
      </c>
      <c r="F9836" s="666" t="s">
        <v>15830</v>
      </c>
      <c r="G9836" s="409" t="s">
        <v>14406</v>
      </c>
      <c r="H9836" s="667">
        <v>44244</v>
      </c>
      <c r="I9836" s="667">
        <v>44244</v>
      </c>
      <c r="J9836" s="668"/>
    </row>
    <row r="9837" spans="1:10" s="617" customFormat="1" ht="23.25" outlineLevel="1">
      <c r="A9837" s="311" t="s">
        <v>15942</v>
      </c>
      <c r="B9837" s="313" t="s">
        <v>8361</v>
      </c>
      <c r="C9837" s="409" t="s">
        <v>5306</v>
      </c>
      <c r="D9837" s="664" t="s">
        <v>15943</v>
      </c>
      <c r="E9837" s="665">
        <v>52000</v>
      </c>
      <c r="F9837" s="666" t="s">
        <v>15944</v>
      </c>
      <c r="G9837" s="409" t="s">
        <v>14406</v>
      </c>
      <c r="H9837" s="667">
        <v>44244</v>
      </c>
      <c r="I9837" s="667">
        <v>44244</v>
      </c>
      <c r="J9837" s="668"/>
    </row>
    <row r="9838" spans="1:10" s="617" customFormat="1" ht="23.25" outlineLevel="1">
      <c r="A9838" s="311" t="s">
        <v>15945</v>
      </c>
      <c r="B9838" s="313" t="s">
        <v>8748</v>
      </c>
      <c r="C9838" s="409" t="s">
        <v>5306</v>
      </c>
      <c r="D9838" s="664" t="s">
        <v>15946</v>
      </c>
      <c r="E9838" s="665">
        <v>29997</v>
      </c>
      <c r="F9838" s="666" t="s">
        <v>15848</v>
      </c>
      <c r="G9838" s="409" t="s">
        <v>14406</v>
      </c>
      <c r="H9838" s="667">
        <v>44244</v>
      </c>
      <c r="I9838" s="667">
        <v>44244</v>
      </c>
      <c r="J9838" s="668"/>
    </row>
    <row r="9839" spans="1:10" s="617" customFormat="1" ht="34.9" outlineLevel="1">
      <c r="A9839" s="311" t="s">
        <v>15947</v>
      </c>
      <c r="B9839" s="313" t="s">
        <v>15777</v>
      </c>
      <c r="C9839" s="409" t="s">
        <v>5306</v>
      </c>
      <c r="D9839" s="664" t="s">
        <v>15948</v>
      </c>
      <c r="E9839" s="665">
        <v>18000</v>
      </c>
      <c r="F9839" s="666" t="s">
        <v>15949</v>
      </c>
      <c r="G9839" s="409" t="s">
        <v>14406</v>
      </c>
      <c r="H9839" s="667">
        <v>44250</v>
      </c>
      <c r="I9839" s="667">
        <v>44250</v>
      </c>
      <c r="J9839" s="668"/>
    </row>
    <row r="9840" spans="1:10" s="617" customFormat="1" ht="23.25" outlineLevel="1">
      <c r="A9840" s="311" t="s">
        <v>15950</v>
      </c>
      <c r="B9840" s="313" t="s">
        <v>8361</v>
      </c>
      <c r="C9840" s="409" t="s">
        <v>5306</v>
      </c>
      <c r="D9840" s="664" t="s">
        <v>15951</v>
      </c>
      <c r="E9840" s="665">
        <v>46121.279999999999</v>
      </c>
      <c r="F9840" s="666" t="s">
        <v>15952</v>
      </c>
      <c r="G9840" s="409" t="s">
        <v>14406</v>
      </c>
      <c r="H9840" s="667">
        <v>44250</v>
      </c>
      <c r="I9840" s="667">
        <v>44250</v>
      </c>
      <c r="J9840" s="668"/>
    </row>
    <row r="9841" spans="1:10" s="617" customFormat="1" ht="46.5" outlineLevel="1">
      <c r="A9841" s="311" t="s">
        <v>15953</v>
      </c>
      <c r="B9841" s="313" t="s">
        <v>15777</v>
      </c>
      <c r="C9841" s="409" t="s">
        <v>5306</v>
      </c>
      <c r="D9841" s="664" t="s">
        <v>15954</v>
      </c>
      <c r="E9841" s="665">
        <v>28000</v>
      </c>
      <c r="F9841" s="666" t="s">
        <v>15955</v>
      </c>
      <c r="G9841" s="409" t="s">
        <v>14406</v>
      </c>
      <c r="H9841" s="667">
        <v>44251</v>
      </c>
      <c r="I9841" s="667">
        <v>44251</v>
      </c>
      <c r="J9841" s="668"/>
    </row>
    <row r="9842" spans="1:10" s="617" customFormat="1" ht="23.25" outlineLevel="1">
      <c r="A9842" s="311" t="s">
        <v>15956</v>
      </c>
      <c r="B9842" s="313" t="s">
        <v>8748</v>
      </c>
      <c r="C9842" s="409" t="s">
        <v>5306</v>
      </c>
      <c r="D9842" s="664" t="s">
        <v>15957</v>
      </c>
      <c r="E9842" s="665">
        <v>337016</v>
      </c>
      <c r="F9842" s="666" t="s">
        <v>15958</v>
      </c>
      <c r="G9842" s="409" t="s">
        <v>14406</v>
      </c>
      <c r="H9842" s="667">
        <v>44251</v>
      </c>
      <c r="I9842" s="667">
        <v>44251</v>
      </c>
      <c r="J9842" s="668"/>
    </row>
    <row r="9843" spans="1:10" s="617" customFormat="1" ht="23.25" outlineLevel="1">
      <c r="A9843" s="311" t="s">
        <v>15959</v>
      </c>
      <c r="B9843" s="313" t="s">
        <v>8361</v>
      </c>
      <c r="C9843" s="409" t="s">
        <v>5306</v>
      </c>
      <c r="D9843" s="664" t="s">
        <v>15960</v>
      </c>
      <c r="E9843" s="665">
        <v>22564</v>
      </c>
      <c r="F9843" s="666" t="s">
        <v>14152</v>
      </c>
      <c r="G9843" s="409" t="s">
        <v>14406</v>
      </c>
      <c r="H9843" s="667">
        <v>44251</v>
      </c>
      <c r="I9843" s="667">
        <v>44251</v>
      </c>
      <c r="J9843" s="668"/>
    </row>
    <row r="9844" spans="1:10" s="617" customFormat="1" ht="34.9" outlineLevel="1">
      <c r="A9844" s="311" t="s">
        <v>15961</v>
      </c>
      <c r="B9844" s="313" t="s">
        <v>15777</v>
      </c>
      <c r="C9844" s="409" t="s">
        <v>5306</v>
      </c>
      <c r="D9844" s="664" t="s">
        <v>15962</v>
      </c>
      <c r="E9844" s="665">
        <v>24000</v>
      </c>
      <c r="F9844" s="666" t="s">
        <v>15963</v>
      </c>
      <c r="G9844" s="409" t="s">
        <v>14406</v>
      </c>
      <c r="H9844" s="667">
        <v>44252</v>
      </c>
      <c r="I9844" s="667">
        <v>44252</v>
      </c>
      <c r="J9844" s="668"/>
    </row>
    <row r="9845" spans="1:10" s="617" customFormat="1" ht="34.9" outlineLevel="1">
      <c r="A9845" s="311" t="s">
        <v>15964</v>
      </c>
      <c r="B9845" s="313" t="s">
        <v>15777</v>
      </c>
      <c r="C9845" s="409" t="s">
        <v>5306</v>
      </c>
      <c r="D9845" s="664" t="s">
        <v>15965</v>
      </c>
      <c r="E9845" s="665">
        <v>32000</v>
      </c>
      <c r="F9845" s="666" t="s">
        <v>15966</v>
      </c>
      <c r="G9845" s="409" t="s">
        <v>14406</v>
      </c>
      <c r="H9845" s="667">
        <v>44253</v>
      </c>
      <c r="I9845" s="667">
        <v>44253</v>
      </c>
      <c r="J9845" s="668"/>
    </row>
    <row r="9846" spans="1:10" s="617" customFormat="1" ht="34.9" outlineLevel="1">
      <c r="A9846" s="311" t="s">
        <v>15967</v>
      </c>
      <c r="B9846" s="313" t="s">
        <v>15777</v>
      </c>
      <c r="C9846" s="409" t="s">
        <v>5306</v>
      </c>
      <c r="D9846" s="664" t="s">
        <v>15968</v>
      </c>
      <c r="E9846" s="665">
        <v>30000</v>
      </c>
      <c r="F9846" s="666" t="s">
        <v>15969</v>
      </c>
      <c r="G9846" s="409" t="s">
        <v>14406</v>
      </c>
      <c r="H9846" s="667">
        <v>44256</v>
      </c>
      <c r="I9846" s="667">
        <v>44256</v>
      </c>
      <c r="J9846" s="668"/>
    </row>
    <row r="9847" spans="1:10" s="617" customFormat="1" ht="34.9" outlineLevel="1">
      <c r="A9847" s="311" t="s">
        <v>15970</v>
      </c>
      <c r="B9847" s="313" t="s">
        <v>15777</v>
      </c>
      <c r="C9847" s="409" t="s">
        <v>5306</v>
      </c>
      <c r="D9847" s="664" t="s">
        <v>15971</v>
      </c>
      <c r="E9847" s="665">
        <v>18000</v>
      </c>
      <c r="F9847" s="666" t="s">
        <v>15972</v>
      </c>
      <c r="G9847" s="409" t="s">
        <v>14406</v>
      </c>
      <c r="H9847" s="667">
        <v>44257</v>
      </c>
      <c r="I9847" s="667">
        <v>44257</v>
      </c>
      <c r="J9847" s="668"/>
    </row>
    <row r="9848" spans="1:10" s="617" customFormat="1" ht="34.9" outlineLevel="1">
      <c r="A9848" s="311" t="s">
        <v>15973</v>
      </c>
      <c r="B9848" s="313" t="s">
        <v>12887</v>
      </c>
      <c r="C9848" s="409" t="s">
        <v>5306</v>
      </c>
      <c r="D9848" s="664" t="s">
        <v>15974</v>
      </c>
      <c r="E9848" s="665">
        <v>48000</v>
      </c>
      <c r="F9848" s="666" t="s">
        <v>15975</v>
      </c>
      <c r="G9848" s="409" t="s">
        <v>14406</v>
      </c>
      <c r="H9848" s="667">
        <v>44257</v>
      </c>
      <c r="I9848" s="667">
        <v>44257</v>
      </c>
      <c r="J9848" s="668"/>
    </row>
    <row r="9849" spans="1:10" s="617" customFormat="1" ht="23.25" outlineLevel="1">
      <c r="A9849" s="311" t="s">
        <v>15976</v>
      </c>
      <c r="B9849" s="313" t="s">
        <v>8748</v>
      </c>
      <c r="C9849" s="409" t="s">
        <v>5306</v>
      </c>
      <c r="D9849" s="664" t="s">
        <v>15977</v>
      </c>
      <c r="E9849" s="665">
        <v>20000</v>
      </c>
      <c r="F9849" s="666" t="s">
        <v>1840</v>
      </c>
      <c r="G9849" s="409" t="s">
        <v>14406</v>
      </c>
      <c r="H9849" s="667">
        <v>44258</v>
      </c>
      <c r="I9849" s="667">
        <v>44258</v>
      </c>
      <c r="J9849" s="668"/>
    </row>
    <row r="9850" spans="1:10" s="617" customFormat="1" ht="34.9" outlineLevel="1">
      <c r="A9850" s="311" t="s">
        <v>15928</v>
      </c>
      <c r="B9850" s="313" t="s">
        <v>15777</v>
      </c>
      <c r="C9850" s="409" t="s">
        <v>5306</v>
      </c>
      <c r="D9850" s="664" t="s">
        <v>15978</v>
      </c>
      <c r="E9850" s="665">
        <v>18000</v>
      </c>
      <c r="F9850" s="666" t="s">
        <v>15979</v>
      </c>
      <c r="G9850" s="409" t="s">
        <v>14406</v>
      </c>
      <c r="H9850" s="667">
        <v>44259</v>
      </c>
      <c r="I9850" s="667">
        <v>44259</v>
      </c>
      <c r="J9850" s="668"/>
    </row>
    <row r="9851" spans="1:10" s="617" customFormat="1" ht="34.9" outlineLevel="1">
      <c r="A9851" s="311" t="s">
        <v>15980</v>
      </c>
      <c r="B9851" s="313" t="s">
        <v>15777</v>
      </c>
      <c r="C9851" s="409" t="s">
        <v>5306</v>
      </c>
      <c r="D9851" s="664" t="s">
        <v>15981</v>
      </c>
      <c r="E9851" s="665">
        <v>34000</v>
      </c>
      <c r="F9851" s="666" t="s">
        <v>15982</v>
      </c>
      <c r="G9851" s="409" t="s">
        <v>14406</v>
      </c>
      <c r="H9851" s="667">
        <v>44259</v>
      </c>
      <c r="I9851" s="667">
        <v>44259</v>
      </c>
      <c r="J9851" s="668"/>
    </row>
    <row r="9852" spans="1:10" s="617" customFormat="1" ht="34.9" outlineLevel="1">
      <c r="A9852" s="311" t="s">
        <v>15983</v>
      </c>
      <c r="B9852" s="313" t="s">
        <v>8361</v>
      </c>
      <c r="C9852" s="409" t="s">
        <v>5306</v>
      </c>
      <c r="D9852" s="664" t="s">
        <v>15984</v>
      </c>
      <c r="E9852" s="665">
        <v>51000</v>
      </c>
      <c r="F9852" s="666" t="s">
        <v>14117</v>
      </c>
      <c r="G9852" s="409" t="s">
        <v>14406</v>
      </c>
      <c r="H9852" s="667">
        <v>44260</v>
      </c>
      <c r="I9852" s="667">
        <v>44260</v>
      </c>
      <c r="J9852" s="668"/>
    </row>
    <row r="9853" spans="1:10" s="617" customFormat="1" ht="23.25" outlineLevel="1">
      <c r="A9853" s="311" t="s">
        <v>15985</v>
      </c>
      <c r="B9853" s="313" t="s">
        <v>8361</v>
      </c>
      <c r="C9853" s="409" t="s">
        <v>5306</v>
      </c>
      <c r="D9853" s="664" t="s">
        <v>15986</v>
      </c>
      <c r="E9853" s="665">
        <v>70840</v>
      </c>
      <c r="F9853" s="666" t="s">
        <v>15987</v>
      </c>
      <c r="G9853" s="409" t="s">
        <v>14406</v>
      </c>
      <c r="H9853" s="667">
        <v>44260</v>
      </c>
      <c r="I9853" s="667">
        <v>44260</v>
      </c>
      <c r="J9853" s="668"/>
    </row>
    <row r="9854" spans="1:10" s="617" customFormat="1" ht="23.25" outlineLevel="1">
      <c r="A9854" s="311" t="s">
        <v>15988</v>
      </c>
      <c r="B9854" s="313" t="s">
        <v>8361</v>
      </c>
      <c r="C9854" s="409" t="s">
        <v>5306</v>
      </c>
      <c r="D9854" s="664" t="s">
        <v>15989</v>
      </c>
      <c r="E9854" s="665">
        <v>52960</v>
      </c>
      <c r="F9854" s="666" t="s">
        <v>15944</v>
      </c>
      <c r="G9854" s="409" t="s">
        <v>14406</v>
      </c>
      <c r="H9854" s="667">
        <v>44260</v>
      </c>
      <c r="I9854" s="667">
        <v>44260</v>
      </c>
      <c r="J9854" s="668"/>
    </row>
    <row r="9855" spans="1:10" s="617" customFormat="1" ht="34.9" outlineLevel="1">
      <c r="A9855" s="311" t="s">
        <v>15990</v>
      </c>
      <c r="B9855" s="313" t="s">
        <v>12887</v>
      </c>
      <c r="C9855" s="409" t="s">
        <v>5306</v>
      </c>
      <c r="D9855" s="664" t="s">
        <v>15991</v>
      </c>
      <c r="E9855" s="665">
        <v>45000</v>
      </c>
      <c r="F9855" s="666" t="s">
        <v>15992</v>
      </c>
      <c r="G9855" s="409" t="s">
        <v>14406</v>
      </c>
      <c r="H9855" s="667">
        <v>44260</v>
      </c>
      <c r="I9855" s="667">
        <v>44260</v>
      </c>
      <c r="J9855" s="668"/>
    </row>
    <row r="9856" spans="1:10" s="617" customFormat="1" ht="34.9" outlineLevel="1">
      <c r="A9856" s="311" t="s">
        <v>15993</v>
      </c>
      <c r="B9856" s="313" t="s">
        <v>8361</v>
      </c>
      <c r="C9856" s="409" t="s">
        <v>5306</v>
      </c>
      <c r="D9856" s="664" t="s">
        <v>15994</v>
      </c>
      <c r="E9856" s="665">
        <v>68194.3</v>
      </c>
      <c r="F9856" s="666" t="s">
        <v>15802</v>
      </c>
      <c r="G9856" s="409" t="s">
        <v>14406</v>
      </c>
      <c r="H9856" s="667">
        <v>44260</v>
      </c>
      <c r="I9856" s="667">
        <v>44260</v>
      </c>
      <c r="J9856" s="668"/>
    </row>
    <row r="9857" spans="1:10" s="617" customFormat="1" ht="46.5" outlineLevel="1">
      <c r="A9857" s="311" t="s">
        <v>15995</v>
      </c>
      <c r="B9857" s="313" t="s">
        <v>15777</v>
      </c>
      <c r="C9857" s="409" t="s">
        <v>5306</v>
      </c>
      <c r="D9857" s="664" t="s">
        <v>15996</v>
      </c>
      <c r="E9857" s="665">
        <v>18000</v>
      </c>
      <c r="F9857" s="666" t="s">
        <v>15997</v>
      </c>
      <c r="G9857" s="409" t="s">
        <v>14406</v>
      </c>
      <c r="H9857" s="667">
        <v>44260</v>
      </c>
      <c r="I9857" s="667">
        <v>44260</v>
      </c>
      <c r="J9857" s="668"/>
    </row>
    <row r="9858" spans="1:10" s="617" customFormat="1" ht="34.9" outlineLevel="1">
      <c r="A9858" s="311" t="s">
        <v>15947</v>
      </c>
      <c r="B9858" s="313" t="s">
        <v>15777</v>
      </c>
      <c r="C9858" s="409" t="s">
        <v>5306</v>
      </c>
      <c r="D9858" s="664" t="s">
        <v>15998</v>
      </c>
      <c r="E9858" s="665">
        <v>18000</v>
      </c>
      <c r="F9858" s="666" t="s">
        <v>15999</v>
      </c>
      <c r="G9858" s="409" t="s">
        <v>14406</v>
      </c>
      <c r="H9858" s="667">
        <v>44263</v>
      </c>
      <c r="I9858" s="667">
        <v>44263</v>
      </c>
      <c r="J9858" s="668"/>
    </row>
    <row r="9859" spans="1:10" s="617" customFormat="1" ht="23.25" outlineLevel="1">
      <c r="A9859" s="311" t="s">
        <v>15779</v>
      </c>
      <c r="B9859" s="313" t="s">
        <v>15777</v>
      </c>
      <c r="C9859" s="409" t="s">
        <v>5306</v>
      </c>
      <c r="D9859" s="664" t="s">
        <v>16000</v>
      </c>
      <c r="E9859" s="665">
        <v>27000</v>
      </c>
      <c r="F9859" s="666" t="s">
        <v>16001</v>
      </c>
      <c r="G9859" s="409" t="s">
        <v>14406</v>
      </c>
      <c r="H9859" s="667">
        <v>44265</v>
      </c>
      <c r="I9859" s="667">
        <v>44265</v>
      </c>
      <c r="J9859" s="668"/>
    </row>
    <row r="9860" spans="1:10" s="617" customFormat="1" ht="46.5" outlineLevel="1">
      <c r="A9860" s="311" t="s">
        <v>16002</v>
      </c>
      <c r="B9860" s="313" t="s">
        <v>15777</v>
      </c>
      <c r="C9860" s="409" t="s">
        <v>5306</v>
      </c>
      <c r="D9860" s="664" t="s">
        <v>16003</v>
      </c>
      <c r="E9860" s="665">
        <v>22500</v>
      </c>
      <c r="F9860" s="666" t="s">
        <v>16004</v>
      </c>
      <c r="G9860" s="409" t="s">
        <v>14406</v>
      </c>
      <c r="H9860" s="667">
        <v>44266</v>
      </c>
      <c r="I9860" s="667">
        <v>44266</v>
      </c>
      <c r="J9860" s="668"/>
    </row>
    <row r="9861" spans="1:10" s="617" customFormat="1" ht="23.25" outlineLevel="1">
      <c r="A9861" s="311" t="s">
        <v>16005</v>
      </c>
      <c r="B9861" s="313" t="s">
        <v>15777</v>
      </c>
      <c r="C9861" s="409" t="s">
        <v>5306</v>
      </c>
      <c r="D9861" s="664" t="s">
        <v>16006</v>
      </c>
      <c r="E9861" s="665">
        <v>34220</v>
      </c>
      <c r="F9861" s="666" t="s">
        <v>2412</v>
      </c>
      <c r="G9861" s="409" t="s">
        <v>14406</v>
      </c>
      <c r="H9861" s="667">
        <v>44267</v>
      </c>
      <c r="I9861" s="667">
        <v>44267</v>
      </c>
      <c r="J9861" s="668"/>
    </row>
    <row r="9862" spans="1:10" s="617" customFormat="1" ht="46.5" outlineLevel="1">
      <c r="A9862" s="311" t="s">
        <v>15995</v>
      </c>
      <c r="B9862" s="313" t="s">
        <v>15777</v>
      </c>
      <c r="C9862" s="409" t="s">
        <v>5306</v>
      </c>
      <c r="D9862" s="664" t="s">
        <v>16007</v>
      </c>
      <c r="E9862" s="665">
        <v>18000</v>
      </c>
      <c r="F9862" s="666" t="s">
        <v>16008</v>
      </c>
      <c r="G9862" s="409" t="s">
        <v>14406</v>
      </c>
      <c r="H9862" s="667">
        <v>44267</v>
      </c>
      <c r="I9862" s="667">
        <v>44267</v>
      </c>
      <c r="J9862" s="668"/>
    </row>
    <row r="9863" spans="1:10" s="617" customFormat="1" ht="23.25" outlineLevel="1">
      <c r="A9863" s="311" t="s">
        <v>16009</v>
      </c>
      <c r="B9863" s="313" t="s">
        <v>8361</v>
      </c>
      <c r="C9863" s="409" t="s">
        <v>5306</v>
      </c>
      <c r="D9863" s="664" t="s">
        <v>16010</v>
      </c>
      <c r="E9863" s="665">
        <v>25800</v>
      </c>
      <c r="F9863" s="666" t="s">
        <v>16011</v>
      </c>
      <c r="G9863" s="409" t="s">
        <v>14406</v>
      </c>
      <c r="H9863" s="667">
        <v>44274</v>
      </c>
      <c r="I9863" s="667">
        <v>44274</v>
      </c>
      <c r="J9863" s="668"/>
    </row>
    <row r="9864" spans="1:10" s="617" customFormat="1" ht="23.25" outlineLevel="1">
      <c r="A9864" s="311" t="s">
        <v>16012</v>
      </c>
      <c r="B9864" s="313" t="s">
        <v>8361</v>
      </c>
      <c r="C9864" s="409" t="s">
        <v>5306</v>
      </c>
      <c r="D9864" s="664" t="s">
        <v>16013</v>
      </c>
      <c r="E9864" s="665">
        <v>70840</v>
      </c>
      <c r="F9864" s="666" t="s">
        <v>15987</v>
      </c>
      <c r="G9864" s="409" t="s">
        <v>14406</v>
      </c>
      <c r="H9864" s="667">
        <v>44274</v>
      </c>
      <c r="I9864" s="667">
        <v>44274</v>
      </c>
      <c r="J9864" s="668"/>
    </row>
    <row r="9865" spans="1:10" s="617" customFormat="1" ht="23.25" outlineLevel="1">
      <c r="A9865" s="311" t="s">
        <v>16014</v>
      </c>
      <c r="B9865" s="313" t="s">
        <v>8748</v>
      </c>
      <c r="C9865" s="409" t="s">
        <v>5306</v>
      </c>
      <c r="D9865" s="664" t="s">
        <v>16015</v>
      </c>
      <c r="E9865" s="665">
        <v>250540.92</v>
      </c>
      <c r="F9865" s="666" t="s">
        <v>15853</v>
      </c>
      <c r="G9865" s="409" t="s">
        <v>14406</v>
      </c>
      <c r="H9865" s="667">
        <v>44274</v>
      </c>
      <c r="I9865" s="667">
        <v>44274</v>
      </c>
      <c r="J9865" s="668"/>
    </row>
    <row r="9866" spans="1:10" s="617" customFormat="1" ht="23.25" outlineLevel="1">
      <c r="A9866" s="311" t="s">
        <v>16016</v>
      </c>
      <c r="B9866" s="313" t="s">
        <v>8361</v>
      </c>
      <c r="C9866" s="409" t="s">
        <v>5306</v>
      </c>
      <c r="D9866" s="664" t="s">
        <v>16017</v>
      </c>
      <c r="E9866" s="665">
        <v>32505.599999999999</v>
      </c>
      <c r="F9866" s="666" t="s">
        <v>16018</v>
      </c>
      <c r="G9866" s="409" t="s">
        <v>14406</v>
      </c>
      <c r="H9866" s="667">
        <v>44274</v>
      </c>
      <c r="I9866" s="667">
        <v>44274</v>
      </c>
      <c r="J9866" s="668"/>
    </row>
    <row r="9867" spans="1:10" s="617" customFormat="1" ht="58.15" outlineLevel="1">
      <c r="A9867" s="311" t="s">
        <v>16019</v>
      </c>
      <c r="B9867" s="313" t="s">
        <v>15777</v>
      </c>
      <c r="C9867" s="409" t="s">
        <v>5306</v>
      </c>
      <c r="D9867" s="664" t="s">
        <v>16020</v>
      </c>
      <c r="E9867" s="665">
        <v>21000</v>
      </c>
      <c r="F9867" s="666" t="s">
        <v>16021</v>
      </c>
      <c r="G9867" s="409" t="s">
        <v>14406</v>
      </c>
      <c r="H9867" s="667">
        <v>44277</v>
      </c>
      <c r="I9867" s="667">
        <v>44277</v>
      </c>
      <c r="J9867" s="668"/>
    </row>
    <row r="9868" spans="1:10" s="617" customFormat="1" ht="34.9" outlineLevel="1">
      <c r="A9868" s="311" t="s">
        <v>16022</v>
      </c>
      <c r="B9868" s="313" t="s">
        <v>15777</v>
      </c>
      <c r="C9868" s="409" t="s">
        <v>5306</v>
      </c>
      <c r="D9868" s="664" t="s">
        <v>16023</v>
      </c>
      <c r="E9868" s="665">
        <v>18000</v>
      </c>
      <c r="F9868" s="666" t="s">
        <v>16024</v>
      </c>
      <c r="G9868" s="409" t="s">
        <v>14406</v>
      </c>
      <c r="H9868" s="667">
        <v>44279</v>
      </c>
      <c r="I9868" s="667">
        <v>44279</v>
      </c>
      <c r="J9868" s="668"/>
    </row>
    <row r="9869" spans="1:10" s="617" customFormat="1" ht="34.9" outlineLevel="1">
      <c r="A9869" s="311" t="s">
        <v>15928</v>
      </c>
      <c r="B9869" s="313" t="s">
        <v>15777</v>
      </c>
      <c r="C9869" s="409" t="s">
        <v>5306</v>
      </c>
      <c r="D9869" s="664" t="s">
        <v>16025</v>
      </c>
      <c r="E9869" s="665">
        <v>18000</v>
      </c>
      <c r="F9869" s="666" t="s">
        <v>16026</v>
      </c>
      <c r="G9869" s="409" t="s">
        <v>14406</v>
      </c>
      <c r="H9869" s="667">
        <v>44279</v>
      </c>
      <c r="I9869" s="667">
        <v>44279</v>
      </c>
      <c r="J9869" s="668"/>
    </row>
    <row r="9870" spans="1:10" s="617" customFormat="1" ht="58.15" outlineLevel="1">
      <c r="A9870" s="311" t="s">
        <v>16027</v>
      </c>
      <c r="B9870" s="313" t="s">
        <v>15777</v>
      </c>
      <c r="C9870" s="409" t="s">
        <v>5306</v>
      </c>
      <c r="D9870" s="664" t="s">
        <v>16028</v>
      </c>
      <c r="E9870" s="665">
        <v>31950</v>
      </c>
      <c r="F9870" s="666" t="s">
        <v>16029</v>
      </c>
      <c r="G9870" s="409" t="s">
        <v>14406</v>
      </c>
      <c r="H9870" s="667">
        <v>44279</v>
      </c>
      <c r="I9870" s="667">
        <v>44279</v>
      </c>
      <c r="J9870" s="668"/>
    </row>
    <row r="9871" spans="1:10" s="617" customFormat="1" ht="23.25" outlineLevel="1">
      <c r="A9871" s="311" t="s">
        <v>16030</v>
      </c>
      <c r="B9871" s="313" t="s">
        <v>15777</v>
      </c>
      <c r="C9871" s="409" t="s">
        <v>5306</v>
      </c>
      <c r="D9871" s="664" t="s">
        <v>16031</v>
      </c>
      <c r="E9871" s="665">
        <v>24000</v>
      </c>
      <c r="F9871" s="666" t="s">
        <v>16032</v>
      </c>
      <c r="G9871" s="409" t="s">
        <v>14406</v>
      </c>
      <c r="H9871" s="667">
        <v>44279</v>
      </c>
      <c r="I9871" s="667">
        <v>44279</v>
      </c>
      <c r="J9871" s="668"/>
    </row>
    <row r="9872" spans="1:10" s="617" customFormat="1" ht="23.25" outlineLevel="1">
      <c r="A9872" s="311" t="s">
        <v>16033</v>
      </c>
      <c r="B9872" s="313" t="s">
        <v>15777</v>
      </c>
      <c r="C9872" s="409" t="s">
        <v>5306</v>
      </c>
      <c r="D9872" s="664" t="s">
        <v>16034</v>
      </c>
      <c r="E9872" s="665">
        <v>27000</v>
      </c>
      <c r="F9872" s="666" t="s">
        <v>16035</v>
      </c>
      <c r="G9872" s="409" t="s">
        <v>14406</v>
      </c>
      <c r="H9872" s="667">
        <v>44279</v>
      </c>
      <c r="I9872" s="667">
        <v>44279</v>
      </c>
      <c r="J9872" s="668"/>
    </row>
    <row r="9873" spans="1:10" s="617" customFormat="1" ht="23.25" outlineLevel="1">
      <c r="A9873" s="311" t="s">
        <v>16030</v>
      </c>
      <c r="B9873" s="313" t="s">
        <v>15777</v>
      </c>
      <c r="C9873" s="409" t="s">
        <v>5306</v>
      </c>
      <c r="D9873" s="664" t="s">
        <v>16036</v>
      </c>
      <c r="E9873" s="665">
        <v>24000</v>
      </c>
      <c r="F9873" s="666" t="s">
        <v>16037</v>
      </c>
      <c r="G9873" s="409" t="s">
        <v>14406</v>
      </c>
      <c r="H9873" s="667">
        <v>44280</v>
      </c>
      <c r="I9873" s="667">
        <v>44280</v>
      </c>
      <c r="J9873" s="668"/>
    </row>
    <row r="9874" spans="1:10" s="617" customFormat="1" ht="23.25" outlineLevel="1">
      <c r="A9874" s="311" t="s">
        <v>16038</v>
      </c>
      <c r="B9874" s="313" t="s">
        <v>15777</v>
      </c>
      <c r="C9874" s="409" t="s">
        <v>5306</v>
      </c>
      <c r="D9874" s="664" t="s">
        <v>16039</v>
      </c>
      <c r="E9874" s="665">
        <v>18300.009999999998</v>
      </c>
      <c r="F9874" s="666" t="s">
        <v>16040</v>
      </c>
      <c r="G9874" s="409" t="s">
        <v>14406</v>
      </c>
      <c r="H9874" s="667">
        <v>44280</v>
      </c>
      <c r="I9874" s="667">
        <v>44280</v>
      </c>
      <c r="J9874" s="668"/>
    </row>
    <row r="9875" spans="1:10" s="617" customFormat="1" ht="23.25" outlineLevel="1">
      <c r="A9875" s="311" t="s">
        <v>16041</v>
      </c>
      <c r="B9875" s="313" t="s">
        <v>8748</v>
      </c>
      <c r="C9875" s="409" t="s">
        <v>5306</v>
      </c>
      <c r="D9875" s="664" t="s">
        <v>16042</v>
      </c>
      <c r="E9875" s="665">
        <v>324721</v>
      </c>
      <c r="F9875" s="666" t="s">
        <v>8917</v>
      </c>
      <c r="G9875" s="409" t="s">
        <v>14406</v>
      </c>
      <c r="H9875" s="667">
        <v>44281</v>
      </c>
      <c r="I9875" s="667">
        <v>44281</v>
      </c>
      <c r="J9875" s="668"/>
    </row>
    <row r="9876" spans="1:10" s="617" customFormat="1" ht="58.15" outlineLevel="1">
      <c r="A9876" s="311" t="s">
        <v>16043</v>
      </c>
      <c r="B9876" s="313" t="s">
        <v>15777</v>
      </c>
      <c r="C9876" s="409" t="s">
        <v>5306</v>
      </c>
      <c r="D9876" s="664" t="s">
        <v>16044</v>
      </c>
      <c r="E9876" s="665">
        <v>23200</v>
      </c>
      <c r="F9876" s="666" t="s">
        <v>15827</v>
      </c>
      <c r="G9876" s="409" t="s">
        <v>14406</v>
      </c>
      <c r="H9876" s="667">
        <v>44285</v>
      </c>
      <c r="I9876" s="667">
        <v>44285</v>
      </c>
      <c r="J9876" s="668"/>
    </row>
    <row r="9877" spans="1:10" s="617" customFormat="1" ht="34.9" outlineLevel="1">
      <c r="A9877" s="311" t="s">
        <v>16045</v>
      </c>
      <c r="B9877" s="313" t="s">
        <v>15777</v>
      </c>
      <c r="C9877" s="409" t="s">
        <v>5306</v>
      </c>
      <c r="D9877" s="664" t="s">
        <v>16046</v>
      </c>
      <c r="E9877" s="665">
        <v>20000</v>
      </c>
      <c r="F9877" s="666" t="s">
        <v>16047</v>
      </c>
      <c r="G9877" s="409" t="s">
        <v>14406</v>
      </c>
      <c r="H9877" s="667">
        <v>44292</v>
      </c>
      <c r="I9877" s="667">
        <v>44292</v>
      </c>
      <c r="J9877" s="668"/>
    </row>
    <row r="9878" spans="1:10" s="617" customFormat="1" ht="34.9" outlineLevel="1">
      <c r="A9878" s="311" t="s">
        <v>16048</v>
      </c>
      <c r="B9878" s="313" t="s">
        <v>8748</v>
      </c>
      <c r="C9878" s="409" t="s">
        <v>5306</v>
      </c>
      <c r="D9878" s="664" t="s">
        <v>16049</v>
      </c>
      <c r="E9878" s="665">
        <v>848670</v>
      </c>
      <c r="F9878" s="666" t="s">
        <v>16050</v>
      </c>
      <c r="G9878" s="409" t="s">
        <v>14406</v>
      </c>
      <c r="H9878" s="667">
        <v>44292</v>
      </c>
      <c r="I9878" s="667">
        <v>44292</v>
      </c>
      <c r="J9878" s="668"/>
    </row>
    <row r="9879" spans="1:10" s="617" customFormat="1" ht="46.5" outlineLevel="1">
      <c r="A9879" s="311" t="s">
        <v>16051</v>
      </c>
      <c r="B9879" s="313" t="s">
        <v>8748</v>
      </c>
      <c r="C9879" s="409" t="s">
        <v>5306</v>
      </c>
      <c r="D9879" s="664" t="s">
        <v>16052</v>
      </c>
      <c r="E9879" s="665">
        <v>339032.07</v>
      </c>
      <c r="F9879" s="666" t="s">
        <v>16053</v>
      </c>
      <c r="G9879" s="409" t="s">
        <v>14406</v>
      </c>
      <c r="H9879" s="667">
        <v>44292</v>
      </c>
      <c r="I9879" s="667">
        <v>44292</v>
      </c>
      <c r="J9879" s="668"/>
    </row>
    <row r="9880" spans="1:10" s="617" customFormat="1" ht="46.5" outlineLevel="1">
      <c r="A9880" s="311" t="s">
        <v>16054</v>
      </c>
      <c r="B9880" s="313" t="s">
        <v>15777</v>
      </c>
      <c r="C9880" s="409" t="s">
        <v>5306</v>
      </c>
      <c r="D9880" s="664" t="s">
        <v>16055</v>
      </c>
      <c r="E9880" s="665">
        <v>30000</v>
      </c>
      <c r="F9880" s="666" t="s">
        <v>16056</v>
      </c>
      <c r="G9880" s="409" t="s">
        <v>14406</v>
      </c>
      <c r="H9880" s="667">
        <v>44292</v>
      </c>
      <c r="I9880" s="667">
        <v>44292</v>
      </c>
      <c r="J9880" s="668"/>
    </row>
    <row r="9881" spans="1:10" s="617" customFormat="1" ht="23.25" outlineLevel="1">
      <c r="A9881" s="311" t="s">
        <v>16057</v>
      </c>
      <c r="B9881" s="313" t="s">
        <v>15777</v>
      </c>
      <c r="C9881" s="409" t="s">
        <v>5306</v>
      </c>
      <c r="D9881" s="664" t="s">
        <v>16058</v>
      </c>
      <c r="E9881" s="665">
        <v>30250</v>
      </c>
      <c r="F9881" s="666" t="s">
        <v>1872</v>
      </c>
      <c r="G9881" s="409" t="s">
        <v>14406</v>
      </c>
      <c r="H9881" s="667">
        <v>44295</v>
      </c>
      <c r="I9881" s="667">
        <v>44295</v>
      </c>
      <c r="J9881" s="668"/>
    </row>
    <row r="9882" spans="1:10" s="617" customFormat="1" ht="34.9" outlineLevel="1">
      <c r="A9882" s="311" t="s">
        <v>16059</v>
      </c>
      <c r="B9882" s="313" t="s">
        <v>15777</v>
      </c>
      <c r="C9882" s="409" t="s">
        <v>5306</v>
      </c>
      <c r="D9882" s="664" t="s">
        <v>16060</v>
      </c>
      <c r="E9882" s="665">
        <v>30000</v>
      </c>
      <c r="F9882" s="666" t="s">
        <v>16061</v>
      </c>
      <c r="G9882" s="409" t="s">
        <v>14406</v>
      </c>
      <c r="H9882" s="667">
        <v>44298</v>
      </c>
      <c r="I9882" s="667">
        <v>44298</v>
      </c>
      <c r="J9882" s="668"/>
    </row>
    <row r="9883" spans="1:10" s="617" customFormat="1" ht="23.25" outlineLevel="1">
      <c r="A9883" s="311" t="s">
        <v>16062</v>
      </c>
      <c r="B9883" s="313" t="s">
        <v>8748</v>
      </c>
      <c r="C9883" s="409" t="s">
        <v>5306</v>
      </c>
      <c r="D9883" s="664" t="s">
        <v>16063</v>
      </c>
      <c r="E9883" s="665">
        <v>140535</v>
      </c>
      <c r="F9883" s="666" t="s">
        <v>16064</v>
      </c>
      <c r="G9883" s="409" t="s">
        <v>14406</v>
      </c>
      <c r="H9883" s="667">
        <v>44299</v>
      </c>
      <c r="I9883" s="667">
        <v>44299</v>
      </c>
      <c r="J9883" s="668"/>
    </row>
    <row r="9884" spans="1:10" s="617" customFormat="1" ht="23.25" outlineLevel="1">
      <c r="A9884" s="311" t="s">
        <v>16065</v>
      </c>
      <c r="B9884" s="313" t="s">
        <v>8361</v>
      </c>
      <c r="C9884" s="409" t="s">
        <v>5306</v>
      </c>
      <c r="D9884" s="664" t="s">
        <v>16066</v>
      </c>
      <c r="E9884" s="665">
        <v>53250</v>
      </c>
      <c r="F9884" s="666" t="s">
        <v>16067</v>
      </c>
      <c r="G9884" s="409" t="s">
        <v>14406</v>
      </c>
      <c r="H9884" s="667">
        <v>44299</v>
      </c>
      <c r="I9884" s="667">
        <v>44299</v>
      </c>
      <c r="J9884" s="668"/>
    </row>
    <row r="9885" spans="1:10" s="617" customFormat="1" ht="34.9" outlineLevel="1">
      <c r="A9885" s="311" t="s">
        <v>16068</v>
      </c>
      <c r="B9885" s="313" t="s">
        <v>15777</v>
      </c>
      <c r="C9885" s="409" t="s">
        <v>5306</v>
      </c>
      <c r="D9885" s="664" t="s">
        <v>16069</v>
      </c>
      <c r="E9885" s="665">
        <v>30000</v>
      </c>
      <c r="F9885" s="666" t="s">
        <v>16070</v>
      </c>
      <c r="G9885" s="409" t="s">
        <v>14406</v>
      </c>
      <c r="H9885" s="667">
        <v>44300</v>
      </c>
      <c r="I9885" s="667">
        <v>44300</v>
      </c>
      <c r="J9885" s="668"/>
    </row>
    <row r="9886" spans="1:10" s="617" customFormat="1" ht="34.9" outlineLevel="1">
      <c r="A9886" s="311" t="s">
        <v>16071</v>
      </c>
      <c r="B9886" s="313" t="s">
        <v>15777</v>
      </c>
      <c r="C9886" s="409" t="s">
        <v>5306</v>
      </c>
      <c r="D9886" s="664" t="s">
        <v>16072</v>
      </c>
      <c r="E9886" s="665">
        <v>20000</v>
      </c>
      <c r="F9886" s="666" t="s">
        <v>16073</v>
      </c>
      <c r="G9886" s="409" t="s">
        <v>14406</v>
      </c>
      <c r="H9886" s="667">
        <v>44300</v>
      </c>
      <c r="I9886" s="667">
        <v>44300</v>
      </c>
      <c r="J9886" s="668"/>
    </row>
    <row r="9887" spans="1:10" s="617" customFormat="1" ht="69.75" outlineLevel="1">
      <c r="A9887" s="311" t="s">
        <v>16074</v>
      </c>
      <c r="B9887" s="313" t="s">
        <v>8748</v>
      </c>
      <c r="C9887" s="409" t="s">
        <v>5306</v>
      </c>
      <c r="D9887" s="664" t="s">
        <v>16075</v>
      </c>
      <c r="E9887" s="665">
        <v>300735</v>
      </c>
      <c r="F9887" s="666" t="s">
        <v>15858</v>
      </c>
      <c r="G9887" s="409" t="s">
        <v>14406</v>
      </c>
      <c r="H9887" s="667">
        <v>44306</v>
      </c>
      <c r="I9887" s="667">
        <v>44306</v>
      </c>
      <c r="J9887" s="668"/>
    </row>
    <row r="9888" spans="1:10" s="617" customFormat="1" ht="69.75" outlineLevel="1">
      <c r="A9888" s="311" t="s">
        <v>16076</v>
      </c>
      <c r="B9888" s="313" t="s">
        <v>8748</v>
      </c>
      <c r="C9888" s="409" t="s">
        <v>5306</v>
      </c>
      <c r="D9888" s="664" t="s">
        <v>16077</v>
      </c>
      <c r="E9888" s="665">
        <v>438256</v>
      </c>
      <c r="F9888" s="666" t="s">
        <v>15858</v>
      </c>
      <c r="G9888" s="409" t="s">
        <v>14406</v>
      </c>
      <c r="H9888" s="667">
        <v>44306</v>
      </c>
      <c r="I9888" s="667">
        <v>44306</v>
      </c>
      <c r="J9888" s="668"/>
    </row>
    <row r="9889" spans="1:10" s="617" customFormat="1" ht="69.75" outlineLevel="1">
      <c r="A9889" s="311" t="s">
        <v>16078</v>
      </c>
      <c r="B9889" s="313" t="s">
        <v>8748</v>
      </c>
      <c r="C9889" s="409" t="s">
        <v>5306</v>
      </c>
      <c r="D9889" s="664" t="s">
        <v>16079</v>
      </c>
      <c r="E9889" s="665">
        <v>106511</v>
      </c>
      <c r="F9889" s="666" t="s">
        <v>15858</v>
      </c>
      <c r="G9889" s="409" t="s">
        <v>14406</v>
      </c>
      <c r="H9889" s="667">
        <v>44307</v>
      </c>
      <c r="I9889" s="667">
        <v>44307</v>
      </c>
      <c r="J9889" s="668"/>
    </row>
    <row r="9890" spans="1:10" s="617" customFormat="1" ht="23.25" outlineLevel="1">
      <c r="A9890" s="311" t="s">
        <v>16080</v>
      </c>
      <c r="B9890" s="313" t="s">
        <v>15777</v>
      </c>
      <c r="C9890" s="409" t="s">
        <v>5306</v>
      </c>
      <c r="D9890" s="664" t="s">
        <v>16081</v>
      </c>
      <c r="E9890" s="665">
        <v>24000</v>
      </c>
      <c r="F9890" s="666" t="s">
        <v>16082</v>
      </c>
      <c r="G9890" s="409" t="s">
        <v>14406</v>
      </c>
      <c r="H9890" s="667">
        <v>44316</v>
      </c>
      <c r="I9890" s="667">
        <v>44316</v>
      </c>
      <c r="J9890" s="668"/>
    </row>
    <row r="9891" spans="1:10" s="617" customFormat="1" ht="34.9" outlineLevel="1">
      <c r="A9891" s="311" t="s">
        <v>16083</v>
      </c>
      <c r="B9891" s="313" t="s">
        <v>15777</v>
      </c>
      <c r="C9891" s="409" t="s">
        <v>5306</v>
      </c>
      <c r="D9891" s="664" t="s">
        <v>16084</v>
      </c>
      <c r="E9891" s="665">
        <v>21000</v>
      </c>
      <c r="F9891" s="666" t="s">
        <v>16085</v>
      </c>
      <c r="G9891" s="409" t="s">
        <v>14406</v>
      </c>
      <c r="H9891" s="667">
        <v>44316</v>
      </c>
      <c r="I9891" s="667">
        <v>44316</v>
      </c>
      <c r="J9891" s="668"/>
    </row>
    <row r="9892" spans="1:10" s="617" customFormat="1" ht="46.5" outlineLevel="1">
      <c r="A9892" s="311" t="s">
        <v>16086</v>
      </c>
      <c r="B9892" s="313" t="s">
        <v>15777</v>
      </c>
      <c r="C9892" s="409" t="s">
        <v>5306</v>
      </c>
      <c r="D9892" s="664" t="s">
        <v>16087</v>
      </c>
      <c r="E9892" s="665">
        <v>18000</v>
      </c>
      <c r="F9892" s="666" t="s">
        <v>16088</v>
      </c>
      <c r="G9892" s="409" t="s">
        <v>14406</v>
      </c>
      <c r="H9892" s="667">
        <v>44316</v>
      </c>
      <c r="I9892" s="667">
        <v>44316</v>
      </c>
      <c r="J9892" s="668"/>
    </row>
    <row r="9893" spans="1:10" s="617" customFormat="1" ht="46.5" outlineLevel="1">
      <c r="A9893" s="311" t="s">
        <v>16089</v>
      </c>
      <c r="B9893" s="313" t="s">
        <v>15777</v>
      </c>
      <c r="C9893" s="409" t="s">
        <v>5306</v>
      </c>
      <c r="D9893" s="664" t="s">
        <v>16090</v>
      </c>
      <c r="E9893" s="665">
        <v>34845</v>
      </c>
      <c r="F9893" s="666" t="s">
        <v>16091</v>
      </c>
      <c r="G9893" s="409" t="s">
        <v>14406</v>
      </c>
      <c r="H9893" s="667">
        <v>44316</v>
      </c>
      <c r="I9893" s="667">
        <v>44316</v>
      </c>
      <c r="J9893" s="668"/>
    </row>
    <row r="9894" spans="1:10" s="617" customFormat="1" ht="23.25" outlineLevel="1">
      <c r="A9894" s="311" t="s">
        <v>16092</v>
      </c>
      <c r="B9894" s="313" t="s">
        <v>15777</v>
      </c>
      <c r="C9894" s="409" t="s">
        <v>5306</v>
      </c>
      <c r="D9894" s="664" t="s">
        <v>16093</v>
      </c>
      <c r="E9894" s="665">
        <v>35151</v>
      </c>
      <c r="F9894" s="666" t="s">
        <v>16094</v>
      </c>
      <c r="G9894" s="409" t="s">
        <v>14406</v>
      </c>
      <c r="H9894" s="667">
        <v>44320</v>
      </c>
      <c r="I9894" s="667">
        <v>44320</v>
      </c>
      <c r="J9894" s="668"/>
    </row>
    <row r="9895" spans="1:10" s="617" customFormat="1" ht="23.25" outlineLevel="1">
      <c r="A9895" s="311" t="s">
        <v>16095</v>
      </c>
      <c r="B9895" s="313" t="s">
        <v>15777</v>
      </c>
      <c r="C9895" s="409" t="s">
        <v>5306</v>
      </c>
      <c r="D9895" s="664" t="s">
        <v>16096</v>
      </c>
      <c r="E9895" s="665">
        <v>22000</v>
      </c>
      <c r="F9895" s="666" t="s">
        <v>15839</v>
      </c>
      <c r="G9895" s="409" t="s">
        <v>14406</v>
      </c>
      <c r="H9895" s="667">
        <v>44320</v>
      </c>
      <c r="I9895" s="667">
        <v>44320</v>
      </c>
      <c r="J9895" s="668"/>
    </row>
    <row r="9896" spans="1:10" s="617" customFormat="1" ht="23.25" outlineLevel="1">
      <c r="A9896" s="311" t="s">
        <v>16097</v>
      </c>
      <c r="B9896" s="313" t="s">
        <v>15777</v>
      </c>
      <c r="C9896" s="409" t="s">
        <v>5306</v>
      </c>
      <c r="D9896" s="664" t="s">
        <v>16098</v>
      </c>
      <c r="E9896" s="665">
        <v>27000</v>
      </c>
      <c r="F9896" s="666" t="s">
        <v>15824</v>
      </c>
      <c r="G9896" s="409" t="s">
        <v>14406</v>
      </c>
      <c r="H9896" s="667">
        <v>44320</v>
      </c>
      <c r="I9896" s="667">
        <v>44320</v>
      </c>
      <c r="J9896" s="668"/>
    </row>
    <row r="9897" spans="1:10" s="617" customFormat="1" ht="23.25" outlineLevel="1">
      <c r="A9897" s="311" t="s">
        <v>16099</v>
      </c>
      <c r="B9897" s="313" t="s">
        <v>15777</v>
      </c>
      <c r="C9897" s="409" t="s">
        <v>5306</v>
      </c>
      <c r="D9897" s="664" t="s">
        <v>16100</v>
      </c>
      <c r="E9897" s="665">
        <v>20000</v>
      </c>
      <c r="F9897" s="666" t="s">
        <v>16101</v>
      </c>
      <c r="G9897" s="409" t="s">
        <v>14406</v>
      </c>
      <c r="H9897" s="667">
        <v>44321</v>
      </c>
      <c r="I9897" s="667">
        <v>44321</v>
      </c>
      <c r="J9897" s="668"/>
    </row>
    <row r="9898" spans="1:10" s="617" customFormat="1" ht="46.5" outlineLevel="1">
      <c r="A9898" s="311" t="s">
        <v>16102</v>
      </c>
      <c r="B9898" s="313" t="s">
        <v>15777</v>
      </c>
      <c r="C9898" s="409" t="s">
        <v>5306</v>
      </c>
      <c r="D9898" s="664" t="s">
        <v>16103</v>
      </c>
      <c r="E9898" s="665">
        <v>18000</v>
      </c>
      <c r="F9898" s="666" t="s">
        <v>15979</v>
      </c>
      <c r="G9898" s="409" t="s">
        <v>14406</v>
      </c>
      <c r="H9898" s="667">
        <v>44322</v>
      </c>
      <c r="I9898" s="667">
        <v>44322</v>
      </c>
      <c r="J9898" s="668"/>
    </row>
    <row r="9899" spans="1:10" s="617" customFormat="1" ht="69.75" outlineLevel="1">
      <c r="A9899" s="311" t="s">
        <v>16104</v>
      </c>
      <c r="B9899" s="313" t="s">
        <v>8748</v>
      </c>
      <c r="C9899" s="409" t="s">
        <v>5306</v>
      </c>
      <c r="D9899" s="664" t="s">
        <v>16105</v>
      </c>
      <c r="E9899" s="665">
        <v>284196</v>
      </c>
      <c r="F9899" s="666" t="s">
        <v>15858</v>
      </c>
      <c r="G9899" s="409" t="s">
        <v>14406</v>
      </c>
      <c r="H9899" s="667">
        <v>44323</v>
      </c>
      <c r="I9899" s="667">
        <v>44323</v>
      </c>
      <c r="J9899" s="668"/>
    </row>
    <row r="9900" spans="1:10" s="617" customFormat="1" ht="46.5" outlineLevel="1">
      <c r="A9900" s="311" t="s">
        <v>16106</v>
      </c>
      <c r="B9900" s="313" t="s">
        <v>15777</v>
      </c>
      <c r="C9900" s="409" t="s">
        <v>5306</v>
      </c>
      <c r="D9900" s="664" t="s">
        <v>16107</v>
      </c>
      <c r="E9900" s="665">
        <v>30000</v>
      </c>
      <c r="F9900" s="666" t="s">
        <v>15915</v>
      </c>
      <c r="G9900" s="409" t="s">
        <v>14406</v>
      </c>
      <c r="H9900" s="667">
        <v>44323</v>
      </c>
      <c r="I9900" s="667">
        <v>44323</v>
      </c>
      <c r="J9900" s="668"/>
    </row>
    <row r="9901" spans="1:10" s="617" customFormat="1" ht="34.9" outlineLevel="1">
      <c r="A9901" s="311" t="s">
        <v>16108</v>
      </c>
      <c r="B9901" s="313" t="s">
        <v>15777</v>
      </c>
      <c r="C9901" s="409" t="s">
        <v>5306</v>
      </c>
      <c r="D9901" s="664" t="s">
        <v>16109</v>
      </c>
      <c r="E9901" s="665">
        <v>18000</v>
      </c>
      <c r="F9901" s="666" t="s">
        <v>15997</v>
      </c>
      <c r="G9901" s="409" t="s">
        <v>14406</v>
      </c>
      <c r="H9901" s="667">
        <v>44326</v>
      </c>
      <c r="I9901" s="667">
        <v>44326</v>
      </c>
      <c r="J9901" s="668"/>
    </row>
    <row r="9902" spans="1:10" s="617" customFormat="1" ht="23.25" outlineLevel="1">
      <c r="A9902" s="311" t="s">
        <v>16110</v>
      </c>
      <c r="B9902" s="313" t="s">
        <v>15777</v>
      </c>
      <c r="C9902" s="409" t="s">
        <v>5306</v>
      </c>
      <c r="D9902" s="664" t="s">
        <v>16111</v>
      </c>
      <c r="E9902" s="665">
        <v>25972.89</v>
      </c>
      <c r="F9902" s="666" t="s">
        <v>16112</v>
      </c>
      <c r="G9902" s="409" t="s">
        <v>14406</v>
      </c>
      <c r="H9902" s="667">
        <v>44326</v>
      </c>
      <c r="I9902" s="667">
        <v>44326</v>
      </c>
      <c r="J9902" s="668"/>
    </row>
    <row r="9903" spans="1:10" s="617" customFormat="1" ht="23.25" outlineLevel="1">
      <c r="A9903" s="311" t="s">
        <v>16113</v>
      </c>
      <c r="B9903" s="313" t="s">
        <v>15777</v>
      </c>
      <c r="C9903" s="409" t="s">
        <v>5306</v>
      </c>
      <c r="D9903" s="664" t="s">
        <v>16114</v>
      </c>
      <c r="E9903" s="665">
        <v>25000</v>
      </c>
      <c r="F9903" s="666" t="s">
        <v>16115</v>
      </c>
      <c r="G9903" s="409" t="s">
        <v>14406</v>
      </c>
      <c r="H9903" s="667">
        <v>44328</v>
      </c>
      <c r="I9903" s="667">
        <v>44328</v>
      </c>
      <c r="J9903" s="668"/>
    </row>
    <row r="9904" spans="1:10" s="617" customFormat="1" ht="34.9" outlineLevel="1">
      <c r="A9904" s="311" t="s">
        <v>16108</v>
      </c>
      <c r="B9904" s="313" t="s">
        <v>15777</v>
      </c>
      <c r="C9904" s="409" t="s">
        <v>5306</v>
      </c>
      <c r="D9904" s="664" t="s">
        <v>16116</v>
      </c>
      <c r="E9904" s="665">
        <v>18000</v>
      </c>
      <c r="F9904" s="666" t="s">
        <v>16008</v>
      </c>
      <c r="G9904" s="409" t="s">
        <v>14406</v>
      </c>
      <c r="H9904" s="667">
        <v>44329</v>
      </c>
      <c r="I9904" s="667">
        <v>44329</v>
      </c>
      <c r="J9904" s="668"/>
    </row>
    <row r="9905" spans="1:10" s="617" customFormat="1" ht="34.9" outlineLevel="1">
      <c r="A9905" s="311" t="s">
        <v>16117</v>
      </c>
      <c r="B9905" s="313" t="s">
        <v>15777</v>
      </c>
      <c r="C9905" s="409" t="s">
        <v>5306</v>
      </c>
      <c r="D9905" s="664" t="s">
        <v>16118</v>
      </c>
      <c r="E9905" s="665">
        <v>18000</v>
      </c>
      <c r="F9905" s="666" t="s">
        <v>16119</v>
      </c>
      <c r="G9905" s="409" t="s">
        <v>14406</v>
      </c>
      <c r="H9905" s="667">
        <v>44329</v>
      </c>
      <c r="I9905" s="667">
        <v>44329</v>
      </c>
      <c r="J9905" s="668"/>
    </row>
    <row r="9906" spans="1:10" s="617" customFormat="1" ht="23.25" outlineLevel="1">
      <c r="A9906" s="311" t="s">
        <v>16120</v>
      </c>
      <c r="B9906" s="313" t="s">
        <v>8361</v>
      </c>
      <c r="C9906" s="409" t="s">
        <v>5306</v>
      </c>
      <c r="D9906" s="664" t="s">
        <v>16121</v>
      </c>
      <c r="E9906" s="665">
        <v>43452.160000000003</v>
      </c>
      <c r="F9906" s="666" t="s">
        <v>16122</v>
      </c>
      <c r="G9906" s="409" t="s">
        <v>14406</v>
      </c>
      <c r="H9906" s="667">
        <v>44330</v>
      </c>
      <c r="I9906" s="667">
        <v>44330</v>
      </c>
      <c r="J9906" s="668"/>
    </row>
    <row r="9907" spans="1:10" s="617" customFormat="1" ht="23.25" outlineLevel="1">
      <c r="A9907" s="311" t="s">
        <v>16123</v>
      </c>
      <c r="B9907" s="313" t="s">
        <v>8361</v>
      </c>
      <c r="C9907" s="409" t="s">
        <v>5306</v>
      </c>
      <c r="D9907" s="664" t="s">
        <v>16124</v>
      </c>
      <c r="E9907" s="665">
        <v>38020.639999999999</v>
      </c>
      <c r="F9907" s="666" t="s">
        <v>16122</v>
      </c>
      <c r="G9907" s="409" t="s">
        <v>14406</v>
      </c>
      <c r="H9907" s="667">
        <v>44330</v>
      </c>
      <c r="I9907" s="667">
        <v>44330</v>
      </c>
      <c r="J9907" s="668"/>
    </row>
    <row r="9908" spans="1:10" s="617" customFormat="1" ht="23.25" outlineLevel="1">
      <c r="A9908" s="311" t="s">
        <v>16125</v>
      </c>
      <c r="B9908" s="313" t="s">
        <v>12887</v>
      </c>
      <c r="C9908" s="409" t="s">
        <v>5306</v>
      </c>
      <c r="D9908" s="664" t="s">
        <v>16126</v>
      </c>
      <c r="E9908" s="665">
        <v>28000</v>
      </c>
      <c r="F9908" s="666" t="s">
        <v>16127</v>
      </c>
      <c r="G9908" s="409" t="s">
        <v>14406</v>
      </c>
      <c r="H9908" s="667">
        <v>44330</v>
      </c>
      <c r="I9908" s="667">
        <v>44330</v>
      </c>
      <c r="J9908" s="668"/>
    </row>
    <row r="9909" spans="1:10" s="617" customFormat="1" ht="23.25" outlineLevel="1">
      <c r="A9909" s="311" t="s">
        <v>16128</v>
      </c>
      <c r="B9909" s="313" t="s">
        <v>8361</v>
      </c>
      <c r="C9909" s="409" t="s">
        <v>5306</v>
      </c>
      <c r="D9909" s="664" t="s">
        <v>16129</v>
      </c>
      <c r="E9909" s="665">
        <v>48000</v>
      </c>
      <c r="F9909" s="666" t="s">
        <v>16130</v>
      </c>
      <c r="G9909" s="409" t="s">
        <v>14406</v>
      </c>
      <c r="H9909" s="667">
        <v>44330</v>
      </c>
      <c r="I9909" s="667">
        <v>44330</v>
      </c>
      <c r="J9909" s="668"/>
    </row>
    <row r="9910" spans="1:10" s="617" customFormat="1" ht="23.25" outlineLevel="1">
      <c r="A9910" s="311" t="s">
        <v>16131</v>
      </c>
      <c r="B9910" s="313" t="s">
        <v>15777</v>
      </c>
      <c r="C9910" s="409" t="s">
        <v>5306</v>
      </c>
      <c r="D9910" s="664" t="s">
        <v>16132</v>
      </c>
      <c r="E9910" s="665">
        <v>30000</v>
      </c>
      <c r="F9910" s="666" t="s">
        <v>16133</v>
      </c>
      <c r="G9910" s="409" t="s">
        <v>14406</v>
      </c>
      <c r="H9910" s="667">
        <v>44330</v>
      </c>
      <c r="I9910" s="667">
        <v>44330</v>
      </c>
      <c r="J9910" s="668"/>
    </row>
    <row r="9911" spans="1:10" s="617" customFormat="1" ht="23.25" outlineLevel="1">
      <c r="A9911" s="311" t="s">
        <v>16134</v>
      </c>
      <c r="B9911" s="313" t="s">
        <v>15777</v>
      </c>
      <c r="C9911" s="409" t="s">
        <v>5306</v>
      </c>
      <c r="D9911" s="664" t="s">
        <v>16135</v>
      </c>
      <c r="E9911" s="665">
        <v>30000</v>
      </c>
      <c r="F9911" s="666" t="s">
        <v>16136</v>
      </c>
      <c r="G9911" s="409" t="s">
        <v>14406</v>
      </c>
      <c r="H9911" s="667">
        <v>44330</v>
      </c>
      <c r="I9911" s="667">
        <v>44330</v>
      </c>
      <c r="J9911" s="668"/>
    </row>
    <row r="9912" spans="1:10" s="617" customFormat="1" ht="34.9" outlineLevel="1">
      <c r="A9912" s="311" t="s">
        <v>16137</v>
      </c>
      <c r="B9912" s="313" t="s">
        <v>15777</v>
      </c>
      <c r="C9912" s="409" t="s">
        <v>5306</v>
      </c>
      <c r="D9912" s="664" t="s">
        <v>16138</v>
      </c>
      <c r="E9912" s="665">
        <v>30000</v>
      </c>
      <c r="F9912" s="666" t="s">
        <v>15918</v>
      </c>
      <c r="G9912" s="409" t="s">
        <v>14406</v>
      </c>
      <c r="H9912" s="667">
        <v>44330</v>
      </c>
      <c r="I9912" s="667">
        <v>44330</v>
      </c>
      <c r="J9912" s="668"/>
    </row>
    <row r="9913" spans="1:10" s="617" customFormat="1" ht="23.25" outlineLevel="1">
      <c r="A9913" s="311" t="s">
        <v>16139</v>
      </c>
      <c r="B9913" s="313" t="s">
        <v>8361</v>
      </c>
      <c r="C9913" s="409" t="s">
        <v>5306</v>
      </c>
      <c r="D9913" s="664" t="s">
        <v>16140</v>
      </c>
      <c r="E9913" s="665">
        <v>28649.08</v>
      </c>
      <c r="F9913" s="666" t="s">
        <v>15853</v>
      </c>
      <c r="G9913" s="409" t="s">
        <v>14406</v>
      </c>
      <c r="H9913" s="667">
        <v>44333</v>
      </c>
      <c r="I9913" s="667">
        <v>44333</v>
      </c>
      <c r="J9913" s="668"/>
    </row>
    <row r="9914" spans="1:10" s="617" customFormat="1" ht="23.25" outlineLevel="1">
      <c r="A9914" s="311" t="s">
        <v>16141</v>
      </c>
      <c r="B9914" s="313" t="s">
        <v>12887</v>
      </c>
      <c r="C9914" s="409" t="s">
        <v>5306</v>
      </c>
      <c r="D9914" s="664" t="s">
        <v>16142</v>
      </c>
      <c r="E9914" s="665">
        <v>48000</v>
      </c>
      <c r="F9914" s="666" t="s">
        <v>16143</v>
      </c>
      <c r="G9914" s="409" t="s">
        <v>14406</v>
      </c>
      <c r="H9914" s="667">
        <v>44333</v>
      </c>
      <c r="I9914" s="667">
        <v>44333</v>
      </c>
      <c r="J9914" s="668"/>
    </row>
    <row r="9915" spans="1:10" s="617" customFormat="1" ht="34.9" outlineLevel="1">
      <c r="A9915" s="311" t="s">
        <v>16144</v>
      </c>
      <c r="B9915" s="313" t="s">
        <v>8361</v>
      </c>
      <c r="C9915" s="409" t="s">
        <v>5306</v>
      </c>
      <c r="D9915" s="664" t="s">
        <v>16145</v>
      </c>
      <c r="E9915" s="665">
        <v>43386</v>
      </c>
      <c r="F9915" s="666" t="s">
        <v>16146</v>
      </c>
      <c r="G9915" s="409" t="s">
        <v>14406</v>
      </c>
      <c r="H9915" s="667">
        <v>44334</v>
      </c>
      <c r="I9915" s="667">
        <v>44334</v>
      </c>
      <c r="J9915" s="668"/>
    </row>
    <row r="9916" spans="1:10" s="617" customFormat="1" ht="46.5" outlineLevel="1">
      <c r="A9916" s="311" t="s">
        <v>16147</v>
      </c>
      <c r="B9916" s="313" t="s">
        <v>15777</v>
      </c>
      <c r="C9916" s="409" t="s">
        <v>5306</v>
      </c>
      <c r="D9916" s="664" t="s">
        <v>16148</v>
      </c>
      <c r="E9916" s="665">
        <v>22000</v>
      </c>
      <c r="F9916" s="666" t="s">
        <v>15787</v>
      </c>
      <c r="G9916" s="409" t="s">
        <v>14406</v>
      </c>
      <c r="H9916" s="667">
        <v>44335</v>
      </c>
      <c r="I9916" s="667">
        <v>44335</v>
      </c>
      <c r="J9916" s="668"/>
    </row>
    <row r="9917" spans="1:10" s="617" customFormat="1" ht="34.9" outlineLevel="1">
      <c r="A9917" s="311" t="s">
        <v>16149</v>
      </c>
      <c r="B9917" s="313" t="s">
        <v>8361</v>
      </c>
      <c r="C9917" s="409" t="s">
        <v>5306</v>
      </c>
      <c r="D9917" s="664" t="s">
        <v>16150</v>
      </c>
      <c r="E9917" s="665">
        <v>22166.67000002</v>
      </c>
      <c r="F9917" s="666" t="s">
        <v>16151</v>
      </c>
      <c r="G9917" s="409" t="s">
        <v>14406</v>
      </c>
      <c r="H9917" s="667">
        <v>44336</v>
      </c>
      <c r="I9917" s="667">
        <v>44336</v>
      </c>
      <c r="J9917" s="668"/>
    </row>
    <row r="9918" spans="1:10" s="617" customFormat="1" ht="34.9" outlineLevel="1">
      <c r="A9918" s="311" t="s">
        <v>16152</v>
      </c>
      <c r="B9918" s="313" t="s">
        <v>15777</v>
      </c>
      <c r="C9918" s="409" t="s">
        <v>5306</v>
      </c>
      <c r="D9918" s="664" t="s">
        <v>16153</v>
      </c>
      <c r="E9918" s="665">
        <v>18000</v>
      </c>
      <c r="F9918" s="666" t="s">
        <v>15930</v>
      </c>
      <c r="G9918" s="409" t="s">
        <v>14406</v>
      </c>
      <c r="H9918" s="667">
        <v>44337</v>
      </c>
      <c r="I9918" s="667">
        <v>44337</v>
      </c>
      <c r="J9918" s="668"/>
    </row>
    <row r="9919" spans="1:10" s="617" customFormat="1" ht="46.5" outlineLevel="1">
      <c r="A9919" s="311" t="s">
        <v>16154</v>
      </c>
      <c r="B9919" s="313" t="s">
        <v>15777</v>
      </c>
      <c r="C9919" s="409" t="s">
        <v>5306</v>
      </c>
      <c r="D9919" s="664" t="s">
        <v>16155</v>
      </c>
      <c r="E9919" s="665">
        <v>21000</v>
      </c>
      <c r="F9919" s="666" t="s">
        <v>16156</v>
      </c>
      <c r="G9919" s="409" t="s">
        <v>14406</v>
      </c>
      <c r="H9919" s="667">
        <v>44337</v>
      </c>
      <c r="I9919" s="667">
        <v>44337</v>
      </c>
      <c r="J9919" s="668"/>
    </row>
    <row r="9920" spans="1:10" s="617" customFormat="1" ht="69.75" outlineLevel="1">
      <c r="A9920" s="311" t="s">
        <v>16157</v>
      </c>
      <c r="B9920" s="313" t="s">
        <v>15777</v>
      </c>
      <c r="C9920" s="409" t="s">
        <v>5306</v>
      </c>
      <c r="D9920" s="664" t="s">
        <v>16158</v>
      </c>
      <c r="E9920" s="665">
        <v>34600</v>
      </c>
      <c r="F9920" s="666" t="s">
        <v>16159</v>
      </c>
      <c r="G9920" s="409" t="s">
        <v>14406</v>
      </c>
      <c r="H9920" s="667">
        <v>44341</v>
      </c>
      <c r="I9920" s="667">
        <v>44341</v>
      </c>
      <c r="J9920" s="668"/>
    </row>
    <row r="9921" spans="1:10" s="617" customFormat="1" ht="46.5" outlineLevel="1">
      <c r="A9921" s="311" t="s">
        <v>16160</v>
      </c>
      <c r="B9921" s="313" t="s">
        <v>15777</v>
      </c>
      <c r="C9921" s="409" t="s">
        <v>5306</v>
      </c>
      <c r="D9921" s="664" t="s">
        <v>16161</v>
      </c>
      <c r="E9921" s="665">
        <v>24000</v>
      </c>
      <c r="F9921" s="666" t="s">
        <v>15921</v>
      </c>
      <c r="G9921" s="409" t="s">
        <v>14406</v>
      </c>
      <c r="H9921" s="667">
        <v>44341</v>
      </c>
      <c r="I9921" s="667">
        <v>44341</v>
      </c>
      <c r="J9921" s="668"/>
    </row>
    <row r="9922" spans="1:10" s="617" customFormat="1" ht="23.25" outlineLevel="1">
      <c r="A9922" s="311" t="s">
        <v>16162</v>
      </c>
      <c r="B9922" s="313" t="s">
        <v>12887</v>
      </c>
      <c r="C9922" s="409" t="s">
        <v>5306</v>
      </c>
      <c r="D9922" s="664" t="s">
        <v>16163</v>
      </c>
      <c r="E9922" s="665">
        <v>506472.64</v>
      </c>
      <c r="F9922" s="666" t="s">
        <v>15811</v>
      </c>
      <c r="G9922" s="409" t="s">
        <v>14406</v>
      </c>
      <c r="H9922" s="667">
        <v>44343</v>
      </c>
      <c r="I9922" s="667">
        <v>44343</v>
      </c>
      <c r="J9922" s="668"/>
    </row>
    <row r="9923" spans="1:10" s="617" customFormat="1" ht="23.25" outlineLevel="1">
      <c r="A9923" s="311" t="s">
        <v>16164</v>
      </c>
      <c r="B9923" s="313" t="s">
        <v>15777</v>
      </c>
      <c r="C9923" s="409" t="s">
        <v>5306</v>
      </c>
      <c r="D9923" s="664" t="s">
        <v>16165</v>
      </c>
      <c r="E9923" s="665">
        <v>21000</v>
      </c>
      <c r="F9923" s="666" t="s">
        <v>16166</v>
      </c>
      <c r="G9923" s="409" t="s">
        <v>14406</v>
      </c>
      <c r="H9923" s="667">
        <v>44347</v>
      </c>
      <c r="I9923" s="667">
        <v>44347</v>
      </c>
      <c r="J9923" s="668"/>
    </row>
    <row r="9924" spans="1:10" s="617" customFormat="1" ht="23.25" outlineLevel="1">
      <c r="A9924" s="311" t="s">
        <v>16167</v>
      </c>
      <c r="B9924" s="313" t="s">
        <v>15777</v>
      </c>
      <c r="C9924" s="409" t="s">
        <v>5306</v>
      </c>
      <c r="D9924" s="664" t="s">
        <v>16168</v>
      </c>
      <c r="E9924" s="665">
        <v>25500</v>
      </c>
      <c r="F9924" s="666" t="s">
        <v>16166</v>
      </c>
      <c r="G9924" s="409" t="s">
        <v>14406</v>
      </c>
      <c r="H9924" s="667">
        <v>44347</v>
      </c>
      <c r="I9924" s="667">
        <v>44347</v>
      </c>
      <c r="J9924" s="668"/>
    </row>
    <row r="9925" spans="1:10" s="617" customFormat="1" ht="23.25" outlineLevel="1">
      <c r="A9925" s="311" t="s">
        <v>16169</v>
      </c>
      <c r="B9925" s="313" t="s">
        <v>15777</v>
      </c>
      <c r="C9925" s="409" t="s">
        <v>5306</v>
      </c>
      <c r="D9925" s="664" t="s">
        <v>16170</v>
      </c>
      <c r="E9925" s="665">
        <v>22420</v>
      </c>
      <c r="F9925" s="666" t="s">
        <v>16171</v>
      </c>
      <c r="G9925" s="409" t="s">
        <v>14406</v>
      </c>
      <c r="H9925" s="667">
        <v>44348</v>
      </c>
      <c r="I9925" s="667">
        <v>44348</v>
      </c>
      <c r="J9925" s="668"/>
    </row>
    <row r="9926" spans="1:10" s="617" customFormat="1" ht="34.9" outlineLevel="1">
      <c r="A9926" s="311" t="s">
        <v>16172</v>
      </c>
      <c r="B9926" s="313" t="s">
        <v>15777</v>
      </c>
      <c r="C9926" s="409" t="s">
        <v>5306</v>
      </c>
      <c r="D9926" s="664" t="s">
        <v>16173</v>
      </c>
      <c r="E9926" s="665">
        <v>21500</v>
      </c>
      <c r="F9926" s="666" t="s">
        <v>16174</v>
      </c>
      <c r="G9926" s="409" t="s">
        <v>14406</v>
      </c>
      <c r="H9926" s="667">
        <v>44348</v>
      </c>
      <c r="I9926" s="667">
        <v>44348</v>
      </c>
      <c r="J9926" s="668"/>
    </row>
    <row r="9927" spans="1:10" s="617" customFormat="1" ht="46.5" outlineLevel="1">
      <c r="A9927" s="311" t="s">
        <v>16175</v>
      </c>
      <c r="B9927" s="313" t="s">
        <v>15777</v>
      </c>
      <c r="C9927" s="409" t="s">
        <v>5306</v>
      </c>
      <c r="D9927" s="664" t="s">
        <v>16176</v>
      </c>
      <c r="E9927" s="665">
        <v>21500</v>
      </c>
      <c r="F9927" s="666" t="s">
        <v>16177</v>
      </c>
      <c r="G9927" s="409" t="s">
        <v>14406</v>
      </c>
      <c r="H9927" s="667">
        <v>44348</v>
      </c>
      <c r="I9927" s="667">
        <v>44348</v>
      </c>
      <c r="J9927" s="668"/>
    </row>
    <row r="9928" spans="1:10" s="617" customFormat="1" ht="23.25" outlineLevel="1">
      <c r="A9928" s="311" t="s">
        <v>16178</v>
      </c>
      <c r="B9928" s="313" t="s">
        <v>15777</v>
      </c>
      <c r="C9928" s="409" t="s">
        <v>5306</v>
      </c>
      <c r="D9928" s="664" t="s">
        <v>16179</v>
      </c>
      <c r="E9928" s="665">
        <v>35000</v>
      </c>
      <c r="F9928" s="666" t="s">
        <v>16180</v>
      </c>
      <c r="G9928" s="409" t="s">
        <v>14406</v>
      </c>
      <c r="H9928" s="667">
        <v>44351</v>
      </c>
      <c r="I9928" s="667">
        <v>44351</v>
      </c>
      <c r="J9928" s="668"/>
    </row>
    <row r="9929" spans="1:10" s="617" customFormat="1" ht="46.5" outlineLevel="1">
      <c r="A9929" s="311" t="s">
        <v>16181</v>
      </c>
      <c r="B9929" s="313" t="s">
        <v>15777</v>
      </c>
      <c r="C9929" s="409" t="s">
        <v>5306</v>
      </c>
      <c r="D9929" s="664" t="s">
        <v>16182</v>
      </c>
      <c r="E9929" s="665">
        <v>24000</v>
      </c>
      <c r="F9929" s="666" t="s">
        <v>16183</v>
      </c>
      <c r="G9929" s="409" t="s">
        <v>14406</v>
      </c>
      <c r="H9929" s="667">
        <v>44356</v>
      </c>
      <c r="I9929" s="667">
        <v>44356</v>
      </c>
      <c r="J9929" s="668"/>
    </row>
    <row r="9930" spans="1:10" s="617" customFormat="1" ht="23.25" outlineLevel="1">
      <c r="A9930" s="311" t="s">
        <v>16184</v>
      </c>
      <c r="B9930" s="313" t="s">
        <v>15777</v>
      </c>
      <c r="C9930" s="409" t="s">
        <v>5306</v>
      </c>
      <c r="D9930" s="664" t="s">
        <v>16185</v>
      </c>
      <c r="E9930" s="665">
        <v>30000</v>
      </c>
      <c r="F9930" s="666" t="s">
        <v>15821</v>
      </c>
      <c r="G9930" s="409" t="s">
        <v>14406</v>
      </c>
      <c r="H9930" s="667">
        <v>44358</v>
      </c>
      <c r="I9930" s="667">
        <v>44358</v>
      </c>
      <c r="J9930" s="668"/>
    </row>
    <row r="9931" spans="1:10" s="617" customFormat="1" ht="23.25" outlineLevel="1">
      <c r="A9931" s="311" t="s">
        <v>16186</v>
      </c>
      <c r="B9931" s="313" t="s">
        <v>12887</v>
      </c>
      <c r="C9931" s="409" t="s">
        <v>5306</v>
      </c>
      <c r="D9931" s="664" t="s">
        <v>16187</v>
      </c>
      <c r="E9931" s="665">
        <v>44000</v>
      </c>
      <c r="F9931" s="666" t="s">
        <v>15903</v>
      </c>
      <c r="G9931" s="409" t="s">
        <v>14406</v>
      </c>
      <c r="H9931" s="667">
        <v>44361</v>
      </c>
      <c r="I9931" s="667">
        <v>44361</v>
      </c>
      <c r="J9931" s="668"/>
    </row>
    <row r="9932" spans="1:10" s="617" customFormat="1" ht="34.9" outlineLevel="1">
      <c r="A9932" s="311" t="s">
        <v>16188</v>
      </c>
      <c r="B9932" s="313" t="s">
        <v>8361</v>
      </c>
      <c r="C9932" s="409" t="s">
        <v>5306</v>
      </c>
      <c r="D9932" s="664" t="s">
        <v>16189</v>
      </c>
      <c r="E9932" s="665">
        <v>98000</v>
      </c>
      <c r="F9932" s="666" t="s">
        <v>16190</v>
      </c>
      <c r="G9932" s="409" t="s">
        <v>14406</v>
      </c>
      <c r="H9932" s="667">
        <v>44361</v>
      </c>
      <c r="I9932" s="667">
        <v>44361</v>
      </c>
      <c r="J9932" s="668"/>
    </row>
    <row r="9933" spans="1:10" s="617" customFormat="1" ht="23.25" outlineLevel="1">
      <c r="A9933" s="311" t="s">
        <v>16191</v>
      </c>
      <c r="B9933" s="313" t="s">
        <v>12887</v>
      </c>
      <c r="C9933" s="409" t="s">
        <v>5306</v>
      </c>
      <c r="D9933" s="664" t="s">
        <v>16192</v>
      </c>
      <c r="E9933" s="665">
        <v>28000</v>
      </c>
      <c r="F9933" s="666" t="s">
        <v>16193</v>
      </c>
      <c r="G9933" s="409" t="s">
        <v>14406</v>
      </c>
      <c r="H9933" s="667">
        <v>44363</v>
      </c>
      <c r="I9933" s="667">
        <v>44363</v>
      </c>
      <c r="J9933" s="668"/>
    </row>
    <row r="9934" spans="1:10" s="617" customFormat="1" ht="23.25" outlineLevel="1">
      <c r="A9934" s="311" t="s">
        <v>16194</v>
      </c>
      <c r="B9934" s="313" t="s">
        <v>15777</v>
      </c>
      <c r="C9934" s="409" t="s">
        <v>5306</v>
      </c>
      <c r="D9934" s="664" t="s">
        <v>16195</v>
      </c>
      <c r="E9934" s="665">
        <v>19453</v>
      </c>
      <c r="F9934" s="666" t="s">
        <v>1872</v>
      </c>
      <c r="G9934" s="409" t="s">
        <v>14406</v>
      </c>
      <c r="H9934" s="667">
        <v>44371</v>
      </c>
      <c r="I9934" s="667">
        <v>44371</v>
      </c>
      <c r="J9934" s="668"/>
    </row>
    <row r="9935" spans="1:10" s="617" customFormat="1" ht="34.9" outlineLevel="1">
      <c r="A9935" s="311" t="s">
        <v>16196</v>
      </c>
      <c r="B9935" s="313" t="s">
        <v>15777</v>
      </c>
      <c r="C9935" s="409" t="s">
        <v>5306</v>
      </c>
      <c r="D9935" s="664" t="s">
        <v>16197</v>
      </c>
      <c r="E9935" s="665">
        <v>18000</v>
      </c>
      <c r="F9935" s="666" t="s">
        <v>16001</v>
      </c>
      <c r="G9935" s="409" t="s">
        <v>14406</v>
      </c>
      <c r="H9935" s="667">
        <v>44371</v>
      </c>
      <c r="I9935" s="667">
        <v>44371</v>
      </c>
      <c r="J9935" s="668"/>
    </row>
    <row r="9936" spans="1:10" s="617" customFormat="1" ht="34.9" outlineLevel="1">
      <c r="A9936" s="311" t="s">
        <v>16198</v>
      </c>
      <c r="B9936" s="313" t="s">
        <v>8361</v>
      </c>
      <c r="C9936" s="409" t="s">
        <v>5306</v>
      </c>
      <c r="D9936" s="664" t="s">
        <v>16199</v>
      </c>
      <c r="E9936" s="665">
        <v>354000</v>
      </c>
      <c r="F9936" s="666" t="s">
        <v>16200</v>
      </c>
      <c r="G9936" s="409" t="s">
        <v>14406</v>
      </c>
      <c r="H9936" s="667">
        <v>44372</v>
      </c>
      <c r="I9936" s="667">
        <v>44372</v>
      </c>
      <c r="J9936" s="668"/>
    </row>
    <row r="9937" spans="1:10" s="617" customFormat="1" ht="23.25" outlineLevel="1">
      <c r="A9937" s="311" t="s">
        <v>16201</v>
      </c>
      <c r="B9937" s="313" t="s">
        <v>15777</v>
      </c>
      <c r="C9937" s="409" t="s">
        <v>5306</v>
      </c>
      <c r="D9937" s="664" t="s">
        <v>16202</v>
      </c>
      <c r="E9937" s="665">
        <v>29294.21</v>
      </c>
      <c r="F9937" s="666" t="s">
        <v>16203</v>
      </c>
      <c r="G9937" s="409" t="s">
        <v>14406</v>
      </c>
      <c r="H9937" s="667">
        <v>44375</v>
      </c>
      <c r="I9937" s="667">
        <v>44375</v>
      </c>
      <c r="J9937" s="668"/>
    </row>
    <row r="9938" spans="1:10" s="617" customFormat="1" ht="23.25" outlineLevel="1">
      <c r="A9938" s="311" t="s">
        <v>16204</v>
      </c>
      <c r="B9938" s="313" t="s">
        <v>15777</v>
      </c>
      <c r="C9938" s="409" t="s">
        <v>5306</v>
      </c>
      <c r="D9938" s="664" t="s">
        <v>16205</v>
      </c>
      <c r="E9938" s="665">
        <v>24000</v>
      </c>
      <c r="F9938" s="666" t="s">
        <v>16206</v>
      </c>
      <c r="G9938" s="409" t="s">
        <v>14406</v>
      </c>
      <c r="H9938" s="667">
        <v>44379</v>
      </c>
      <c r="I9938" s="667">
        <v>44379</v>
      </c>
      <c r="J9938" s="668"/>
    </row>
    <row r="9939" spans="1:10" s="617" customFormat="1" ht="23.25" outlineLevel="1">
      <c r="A9939" s="311" t="s">
        <v>16207</v>
      </c>
      <c r="B9939" s="313" t="s">
        <v>15777</v>
      </c>
      <c r="C9939" s="409" t="s">
        <v>5306</v>
      </c>
      <c r="D9939" s="664" t="s">
        <v>16208</v>
      </c>
      <c r="E9939" s="665">
        <v>20000</v>
      </c>
      <c r="F9939" s="666" t="s">
        <v>16101</v>
      </c>
      <c r="G9939" s="409" t="s">
        <v>14406</v>
      </c>
      <c r="H9939" s="667">
        <v>44379</v>
      </c>
      <c r="I9939" s="667">
        <v>44379</v>
      </c>
      <c r="J9939" s="668"/>
    </row>
    <row r="9940" spans="1:10" s="617" customFormat="1" ht="23.25" outlineLevel="1">
      <c r="A9940" s="311" t="s">
        <v>16030</v>
      </c>
      <c r="B9940" s="313" t="s">
        <v>15777</v>
      </c>
      <c r="C9940" s="409" t="s">
        <v>5306</v>
      </c>
      <c r="D9940" s="664" t="s">
        <v>16209</v>
      </c>
      <c r="E9940" s="665">
        <v>32000</v>
      </c>
      <c r="F9940" s="666" t="s">
        <v>16037</v>
      </c>
      <c r="G9940" s="409" t="s">
        <v>14406</v>
      </c>
      <c r="H9940" s="667">
        <v>44383</v>
      </c>
      <c r="I9940" s="667">
        <v>44383</v>
      </c>
      <c r="J9940" s="668"/>
    </row>
    <row r="9941" spans="1:10" s="617" customFormat="1" ht="23.25" outlineLevel="1">
      <c r="A9941" s="311" t="s">
        <v>16030</v>
      </c>
      <c r="B9941" s="313" t="s">
        <v>15777</v>
      </c>
      <c r="C9941" s="409" t="s">
        <v>5306</v>
      </c>
      <c r="D9941" s="664" t="s">
        <v>16210</v>
      </c>
      <c r="E9941" s="665">
        <v>32000</v>
      </c>
      <c r="F9941" s="666" t="s">
        <v>16032</v>
      </c>
      <c r="G9941" s="409" t="s">
        <v>14406</v>
      </c>
      <c r="H9941" s="667">
        <v>44383</v>
      </c>
      <c r="I9941" s="667">
        <v>44383</v>
      </c>
      <c r="J9941" s="668"/>
    </row>
    <row r="9942" spans="1:10" s="617" customFormat="1" ht="23.25" outlineLevel="1">
      <c r="A9942" s="311" t="s">
        <v>16211</v>
      </c>
      <c r="B9942" s="313" t="s">
        <v>8361</v>
      </c>
      <c r="C9942" s="409" t="s">
        <v>5306</v>
      </c>
      <c r="D9942" s="664" t="s">
        <v>16212</v>
      </c>
      <c r="E9942" s="665">
        <v>20027</v>
      </c>
      <c r="F9942" s="666" t="s">
        <v>16213</v>
      </c>
      <c r="G9942" s="409" t="s">
        <v>14406</v>
      </c>
      <c r="H9942" s="667">
        <v>44383</v>
      </c>
      <c r="I9942" s="667">
        <v>44383</v>
      </c>
      <c r="J9942" s="668"/>
    </row>
    <row r="9943" spans="1:10" s="617" customFormat="1" ht="34.9" outlineLevel="1">
      <c r="A9943" s="311" t="s">
        <v>16214</v>
      </c>
      <c r="B9943" s="313" t="s">
        <v>15777</v>
      </c>
      <c r="C9943" s="409" t="s">
        <v>5306</v>
      </c>
      <c r="D9943" s="664" t="s">
        <v>16215</v>
      </c>
      <c r="E9943" s="665">
        <v>27000</v>
      </c>
      <c r="F9943" s="666" t="s">
        <v>16035</v>
      </c>
      <c r="G9943" s="409" t="s">
        <v>14406</v>
      </c>
      <c r="H9943" s="667">
        <v>44385</v>
      </c>
      <c r="I9943" s="667">
        <v>44385</v>
      </c>
      <c r="J9943" s="668"/>
    </row>
    <row r="9944" spans="1:10" s="617" customFormat="1" ht="34.9" outlineLevel="1">
      <c r="A9944" s="311" t="s">
        <v>16216</v>
      </c>
      <c r="B9944" s="313" t="s">
        <v>15777</v>
      </c>
      <c r="C9944" s="409" t="s">
        <v>5306</v>
      </c>
      <c r="D9944" s="664" t="s">
        <v>16217</v>
      </c>
      <c r="E9944" s="665">
        <v>20000</v>
      </c>
      <c r="F9944" s="666" t="s">
        <v>16047</v>
      </c>
      <c r="G9944" s="409" t="s">
        <v>14406</v>
      </c>
      <c r="H9944" s="667">
        <v>44389</v>
      </c>
      <c r="I9944" s="667">
        <v>44389</v>
      </c>
      <c r="J9944" s="668"/>
    </row>
    <row r="9945" spans="1:10" s="617" customFormat="1" ht="34.9" outlineLevel="1">
      <c r="A9945" s="311" t="s">
        <v>16218</v>
      </c>
      <c r="B9945" s="313" t="s">
        <v>15777</v>
      </c>
      <c r="C9945" s="409" t="s">
        <v>5306</v>
      </c>
      <c r="D9945" s="664" t="s">
        <v>16219</v>
      </c>
      <c r="E9945" s="665">
        <v>30000</v>
      </c>
      <c r="F9945" s="666" t="s">
        <v>16220</v>
      </c>
      <c r="G9945" s="409" t="s">
        <v>14406</v>
      </c>
      <c r="H9945" s="667">
        <v>44389</v>
      </c>
      <c r="I9945" s="667">
        <v>44389</v>
      </c>
      <c r="J9945" s="668"/>
    </row>
    <row r="9946" spans="1:10" s="617" customFormat="1" ht="69.75" outlineLevel="1">
      <c r="A9946" s="311" t="s">
        <v>16104</v>
      </c>
      <c r="B9946" s="313" t="s">
        <v>8748</v>
      </c>
      <c r="C9946" s="409" t="s">
        <v>5306</v>
      </c>
      <c r="D9946" s="664" t="s">
        <v>16221</v>
      </c>
      <c r="E9946" s="665">
        <v>91114.5</v>
      </c>
      <c r="F9946" s="666" t="s">
        <v>15858</v>
      </c>
      <c r="G9946" s="409" t="s">
        <v>14406</v>
      </c>
      <c r="H9946" s="667">
        <v>44390</v>
      </c>
      <c r="I9946" s="667">
        <v>44390</v>
      </c>
      <c r="J9946" s="668"/>
    </row>
    <row r="9947" spans="1:10" s="617" customFormat="1" ht="34.9" outlineLevel="1">
      <c r="A9947" s="311" t="s">
        <v>16222</v>
      </c>
      <c r="B9947" s="313" t="s">
        <v>15777</v>
      </c>
      <c r="C9947" s="409" t="s">
        <v>5306</v>
      </c>
      <c r="D9947" s="664" t="s">
        <v>16223</v>
      </c>
      <c r="E9947" s="665">
        <v>18000</v>
      </c>
      <c r="F9947" s="666" t="s">
        <v>15979</v>
      </c>
      <c r="G9947" s="409" t="s">
        <v>14406</v>
      </c>
      <c r="H9947" s="667">
        <v>44391</v>
      </c>
      <c r="I9947" s="667">
        <v>44391</v>
      </c>
      <c r="J9947" s="668"/>
    </row>
    <row r="9948" spans="1:10" s="617" customFormat="1" ht="34.9" outlineLevel="1">
      <c r="A9948" s="311" t="s">
        <v>16224</v>
      </c>
      <c r="B9948" s="313" t="s">
        <v>15777</v>
      </c>
      <c r="C9948" s="409" t="s">
        <v>5306</v>
      </c>
      <c r="D9948" s="664" t="s">
        <v>16225</v>
      </c>
      <c r="E9948" s="665">
        <v>20000</v>
      </c>
      <c r="F9948" s="666" t="s">
        <v>15997</v>
      </c>
      <c r="G9948" s="409" t="s">
        <v>14406</v>
      </c>
      <c r="H9948" s="667">
        <v>44392</v>
      </c>
      <c r="I9948" s="667">
        <v>44392</v>
      </c>
      <c r="J9948" s="668"/>
    </row>
    <row r="9949" spans="1:10" s="617" customFormat="1" ht="23.25" outlineLevel="1">
      <c r="A9949" s="311" t="s">
        <v>16226</v>
      </c>
      <c r="B9949" s="313" t="s">
        <v>12887</v>
      </c>
      <c r="C9949" s="409" t="s">
        <v>5306</v>
      </c>
      <c r="D9949" s="664" t="s">
        <v>16227</v>
      </c>
      <c r="E9949" s="665">
        <v>35000</v>
      </c>
      <c r="F9949" s="666" t="s">
        <v>15861</v>
      </c>
      <c r="G9949" s="409" t="s">
        <v>14406</v>
      </c>
      <c r="H9949" s="667">
        <v>44392</v>
      </c>
      <c r="I9949" s="667">
        <v>44392</v>
      </c>
      <c r="J9949" s="668"/>
    </row>
    <row r="9950" spans="1:10" s="617" customFormat="1" ht="23.25" outlineLevel="1">
      <c r="A9950" s="311" t="s">
        <v>16228</v>
      </c>
      <c r="B9950" s="313" t="s">
        <v>8748</v>
      </c>
      <c r="C9950" s="409" t="s">
        <v>5306</v>
      </c>
      <c r="D9950" s="664" t="s">
        <v>16229</v>
      </c>
      <c r="E9950" s="665">
        <v>466530.13</v>
      </c>
      <c r="F9950" s="666" t="s">
        <v>16230</v>
      </c>
      <c r="G9950" s="409" t="s">
        <v>14406</v>
      </c>
      <c r="H9950" s="667">
        <v>44392</v>
      </c>
      <c r="I9950" s="667">
        <v>44392</v>
      </c>
      <c r="J9950" s="668"/>
    </row>
    <row r="9951" spans="1:10" s="617" customFormat="1" ht="23.25" outlineLevel="1">
      <c r="A9951" s="311" t="s">
        <v>16231</v>
      </c>
      <c r="B9951" s="313" t="s">
        <v>8748</v>
      </c>
      <c r="C9951" s="409" t="s">
        <v>5306</v>
      </c>
      <c r="D9951" s="664" t="s">
        <v>16232</v>
      </c>
      <c r="E9951" s="665">
        <v>77416.606666620006</v>
      </c>
      <c r="F9951" s="666" t="s">
        <v>5393</v>
      </c>
      <c r="G9951" s="409" t="s">
        <v>14406</v>
      </c>
      <c r="H9951" s="667">
        <v>44392</v>
      </c>
      <c r="I9951" s="667">
        <v>44392</v>
      </c>
      <c r="J9951" s="668"/>
    </row>
    <row r="9952" spans="1:10" s="617" customFormat="1" ht="23.25" outlineLevel="1">
      <c r="A9952" s="311" t="s">
        <v>16233</v>
      </c>
      <c r="B9952" s="313" t="s">
        <v>12887</v>
      </c>
      <c r="C9952" s="409" t="s">
        <v>5306</v>
      </c>
      <c r="D9952" s="664" t="s">
        <v>16234</v>
      </c>
      <c r="E9952" s="665">
        <v>18000</v>
      </c>
      <c r="F9952" s="666" t="s">
        <v>16235</v>
      </c>
      <c r="G9952" s="409" t="s">
        <v>14406</v>
      </c>
      <c r="H9952" s="667">
        <v>44392</v>
      </c>
      <c r="I9952" s="667">
        <v>44392</v>
      </c>
      <c r="J9952" s="668"/>
    </row>
    <row r="9953" spans="1:10" s="617" customFormat="1" ht="23.25" outlineLevel="1">
      <c r="A9953" s="311" t="s">
        <v>16236</v>
      </c>
      <c r="B9953" s="313" t="s">
        <v>12887</v>
      </c>
      <c r="C9953" s="409" t="s">
        <v>5306</v>
      </c>
      <c r="D9953" s="664" t="s">
        <v>16237</v>
      </c>
      <c r="E9953" s="665">
        <v>35640</v>
      </c>
      <c r="F9953" s="666" t="s">
        <v>16238</v>
      </c>
      <c r="G9953" s="409" t="s">
        <v>14406</v>
      </c>
      <c r="H9953" s="667">
        <v>44392</v>
      </c>
      <c r="I9953" s="667">
        <v>44392</v>
      </c>
      <c r="J9953" s="668"/>
    </row>
    <row r="9954" spans="1:10" s="617" customFormat="1" ht="34.9" outlineLevel="1">
      <c r="A9954" s="311" t="s">
        <v>16239</v>
      </c>
      <c r="B9954" s="313" t="s">
        <v>8748</v>
      </c>
      <c r="C9954" s="409" t="s">
        <v>5306</v>
      </c>
      <c r="D9954" s="664" t="s">
        <v>16240</v>
      </c>
      <c r="E9954" s="665">
        <v>18339.75</v>
      </c>
      <c r="F9954" s="666" t="s">
        <v>15858</v>
      </c>
      <c r="G9954" s="409" t="s">
        <v>14406</v>
      </c>
      <c r="H9954" s="667">
        <v>44392</v>
      </c>
      <c r="I9954" s="667">
        <v>44392</v>
      </c>
      <c r="J9954" s="668"/>
    </row>
    <row r="9955" spans="1:10" s="617" customFormat="1" ht="34.9" outlineLevel="1">
      <c r="A9955" s="311" t="s">
        <v>16239</v>
      </c>
      <c r="B9955" s="313" t="s">
        <v>8748</v>
      </c>
      <c r="C9955" s="409" t="s">
        <v>5306</v>
      </c>
      <c r="D9955" s="664" t="s">
        <v>16241</v>
      </c>
      <c r="E9955" s="665">
        <v>57091.76</v>
      </c>
      <c r="F9955" s="666" t="s">
        <v>15858</v>
      </c>
      <c r="G9955" s="409" t="s">
        <v>14406</v>
      </c>
      <c r="H9955" s="667">
        <v>44392</v>
      </c>
      <c r="I9955" s="667">
        <v>44392</v>
      </c>
      <c r="J9955" s="668"/>
    </row>
    <row r="9956" spans="1:10" s="617" customFormat="1" ht="34.9" outlineLevel="1">
      <c r="A9956" s="311" t="s">
        <v>16239</v>
      </c>
      <c r="B9956" s="313" t="s">
        <v>8748</v>
      </c>
      <c r="C9956" s="409" t="s">
        <v>5306</v>
      </c>
      <c r="D9956" s="664" t="s">
        <v>16242</v>
      </c>
      <c r="E9956" s="665">
        <v>78606.34</v>
      </c>
      <c r="F9956" s="666" t="s">
        <v>15858</v>
      </c>
      <c r="G9956" s="409" t="s">
        <v>14406</v>
      </c>
      <c r="H9956" s="667">
        <v>44392</v>
      </c>
      <c r="I9956" s="667">
        <v>44392</v>
      </c>
      <c r="J9956" s="668"/>
    </row>
    <row r="9957" spans="1:10" s="617" customFormat="1" ht="34.9" outlineLevel="1">
      <c r="A9957" s="311" t="s">
        <v>16243</v>
      </c>
      <c r="B9957" s="313" t="s">
        <v>15777</v>
      </c>
      <c r="C9957" s="409" t="s">
        <v>5306</v>
      </c>
      <c r="D9957" s="664" t="s">
        <v>16244</v>
      </c>
      <c r="E9957" s="665">
        <v>18000</v>
      </c>
      <c r="F9957" s="666" t="s">
        <v>16008</v>
      </c>
      <c r="G9957" s="409" t="s">
        <v>14406</v>
      </c>
      <c r="H9957" s="667">
        <v>44397</v>
      </c>
      <c r="I9957" s="667">
        <v>44397</v>
      </c>
      <c r="J9957" s="668"/>
    </row>
    <row r="9958" spans="1:10" s="617" customFormat="1" ht="34.9" outlineLevel="1">
      <c r="A9958" s="311" t="s">
        <v>16239</v>
      </c>
      <c r="B9958" s="313" t="s">
        <v>8748</v>
      </c>
      <c r="C9958" s="409" t="s">
        <v>5306</v>
      </c>
      <c r="D9958" s="664" t="s">
        <v>16245</v>
      </c>
      <c r="E9958" s="665">
        <v>36753.82</v>
      </c>
      <c r="F9958" s="666" t="s">
        <v>15858</v>
      </c>
      <c r="G9958" s="409" t="s">
        <v>14406</v>
      </c>
      <c r="H9958" s="667">
        <v>44399</v>
      </c>
      <c r="I9958" s="667">
        <v>44399</v>
      </c>
      <c r="J9958" s="668"/>
    </row>
    <row r="9959" spans="1:10" s="617" customFormat="1" ht="34.9" outlineLevel="1">
      <c r="A9959" s="311" t="s">
        <v>16239</v>
      </c>
      <c r="B9959" s="313" t="s">
        <v>8748</v>
      </c>
      <c r="C9959" s="409" t="s">
        <v>5306</v>
      </c>
      <c r="D9959" s="664" t="s">
        <v>16246</v>
      </c>
      <c r="E9959" s="665">
        <v>59923.5</v>
      </c>
      <c r="F9959" s="666" t="s">
        <v>15858</v>
      </c>
      <c r="G9959" s="409" t="s">
        <v>14406</v>
      </c>
      <c r="H9959" s="667">
        <v>44399</v>
      </c>
      <c r="I9959" s="667">
        <v>44399</v>
      </c>
      <c r="J9959" s="668"/>
    </row>
    <row r="9960" spans="1:10" s="617" customFormat="1" ht="46.5" outlineLevel="1">
      <c r="A9960" s="311" t="s">
        <v>16247</v>
      </c>
      <c r="B9960" s="313" t="s">
        <v>15777</v>
      </c>
      <c r="C9960" s="409" t="s">
        <v>5306</v>
      </c>
      <c r="D9960" s="664" t="s">
        <v>16248</v>
      </c>
      <c r="E9960" s="665">
        <v>18000</v>
      </c>
      <c r="F9960" s="666" t="s">
        <v>15930</v>
      </c>
      <c r="G9960" s="409" t="s">
        <v>14406</v>
      </c>
      <c r="H9960" s="667">
        <v>44400</v>
      </c>
      <c r="I9960" s="667">
        <v>44400</v>
      </c>
      <c r="J9960" s="668"/>
    </row>
    <row r="9961" spans="1:10" s="617" customFormat="1" ht="23.25" outlineLevel="1">
      <c r="A9961" s="311" t="s">
        <v>16249</v>
      </c>
      <c r="B9961" s="313" t="s">
        <v>8748</v>
      </c>
      <c r="C9961" s="409" t="s">
        <v>5306</v>
      </c>
      <c r="D9961" s="664" t="s">
        <v>16250</v>
      </c>
      <c r="E9961" s="665">
        <v>446010.6</v>
      </c>
      <c r="F9961" s="666" t="s">
        <v>15958</v>
      </c>
      <c r="G9961" s="409" t="s">
        <v>14406</v>
      </c>
      <c r="H9961" s="667">
        <v>44404</v>
      </c>
      <c r="I9961" s="667">
        <v>44404</v>
      </c>
      <c r="J9961" s="668"/>
    </row>
    <row r="9962" spans="1:10" s="617" customFormat="1" ht="34.9" outlineLevel="1">
      <c r="A9962" s="311" t="s">
        <v>16251</v>
      </c>
      <c r="B9962" s="313" t="s">
        <v>15777</v>
      </c>
      <c r="C9962" s="409" t="s">
        <v>5306</v>
      </c>
      <c r="D9962" s="664" t="s">
        <v>16252</v>
      </c>
      <c r="E9962" s="665">
        <v>28000</v>
      </c>
      <c r="F9962" s="666" t="s">
        <v>16085</v>
      </c>
      <c r="G9962" s="409" t="s">
        <v>14406</v>
      </c>
      <c r="H9962" s="667">
        <v>44424</v>
      </c>
      <c r="I9962" s="667">
        <v>44424</v>
      </c>
      <c r="J9962" s="668"/>
    </row>
    <row r="9963" spans="1:10" s="617" customFormat="1" ht="46.5" outlineLevel="1">
      <c r="A9963" s="311" t="s">
        <v>16253</v>
      </c>
      <c r="B9963" s="313" t="s">
        <v>15777</v>
      </c>
      <c r="C9963" s="409" t="s">
        <v>5306</v>
      </c>
      <c r="D9963" s="664" t="s">
        <v>16254</v>
      </c>
      <c r="E9963" s="665">
        <v>27000</v>
      </c>
      <c r="F9963" s="666" t="s">
        <v>15824</v>
      </c>
      <c r="G9963" s="409" t="s">
        <v>14406</v>
      </c>
      <c r="H9963" s="667">
        <v>44426</v>
      </c>
      <c r="I9963" s="667">
        <v>44426</v>
      </c>
      <c r="J9963" s="668"/>
    </row>
    <row r="9964" spans="1:10" s="617" customFormat="1" ht="58.15" outlineLevel="1">
      <c r="A9964" s="311" t="s">
        <v>16255</v>
      </c>
      <c r="B9964" s="313" t="s">
        <v>15777</v>
      </c>
      <c r="C9964" s="409" t="s">
        <v>5306</v>
      </c>
      <c r="D9964" s="664" t="s">
        <v>16256</v>
      </c>
      <c r="E9964" s="665">
        <v>29500</v>
      </c>
      <c r="F9964" s="666" t="s">
        <v>15827</v>
      </c>
      <c r="G9964" s="409" t="s">
        <v>14406</v>
      </c>
      <c r="H9964" s="667">
        <v>44426</v>
      </c>
      <c r="I9964" s="667">
        <v>44426</v>
      </c>
      <c r="J9964" s="668"/>
    </row>
    <row r="9965" spans="1:10" s="617" customFormat="1" ht="23.25" outlineLevel="1">
      <c r="A9965" s="311" t="s">
        <v>16257</v>
      </c>
      <c r="B9965" s="313" t="s">
        <v>15777</v>
      </c>
      <c r="C9965" s="409" t="s">
        <v>5306</v>
      </c>
      <c r="D9965" s="664" t="s">
        <v>16258</v>
      </c>
      <c r="E9965" s="665">
        <v>23000</v>
      </c>
      <c r="F9965" s="666" t="s">
        <v>16259</v>
      </c>
      <c r="G9965" s="409" t="s">
        <v>14406</v>
      </c>
      <c r="H9965" s="667">
        <v>44428</v>
      </c>
      <c r="I9965" s="667">
        <v>44428</v>
      </c>
      <c r="J9965" s="668"/>
    </row>
    <row r="9966" spans="1:10" s="617" customFormat="1" ht="34.9" outlineLevel="1">
      <c r="A9966" s="311" t="s">
        <v>16260</v>
      </c>
      <c r="B9966" s="313" t="s">
        <v>15777</v>
      </c>
      <c r="C9966" s="409" t="s">
        <v>5306</v>
      </c>
      <c r="D9966" s="664" t="s">
        <v>16261</v>
      </c>
      <c r="E9966" s="665">
        <v>32000</v>
      </c>
      <c r="F9966" s="666" t="s">
        <v>16262</v>
      </c>
      <c r="G9966" s="409" t="s">
        <v>14406</v>
      </c>
      <c r="H9966" s="667">
        <v>44428</v>
      </c>
      <c r="I9966" s="667">
        <v>44428</v>
      </c>
      <c r="J9966" s="668"/>
    </row>
    <row r="9967" spans="1:10" s="617" customFormat="1" ht="23.25" outlineLevel="1">
      <c r="A9967" s="311" t="s">
        <v>16263</v>
      </c>
      <c r="B9967" s="313" t="s">
        <v>15777</v>
      </c>
      <c r="C9967" s="409" t="s">
        <v>5306</v>
      </c>
      <c r="D9967" s="664" t="s">
        <v>16264</v>
      </c>
      <c r="E9967" s="665">
        <v>21000</v>
      </c>
      <c r="F9967" s="666" t="s">
        <v>16265</v>
      </c>
      <c r="G9967" s="409" t="s">
        <v>14406</v>
      </c>
      <c r="H9967" s="667">
        <v>44432</v>
      </c>
      <c r="I9967" s="667">
        <v>44432</v>
      </c>
      <c r="J9967" s="668"/>
    </row>
    <row r="9968" spans="1:10" s="617" customFormat="1" ht="34.9" outlineLevel="1">
      <c r="A9968" s="311" t="s">
        <v>16266</v>
      </c>
      <c r="B9968" s="313" t="s">
        <v>15777</v>
      </c>
      <c r="C9968" s="409" t="s">
        <v>5306</v>
      </c>
      <c r="D9968" s="664" t="s">
        <v>16267</v>
      </c>
      <c r="E9968" s="665">
        <v>27000</v>
      </c>
      <c r="F9968" s="666" t="s">
        <v>15969</v>
      </c>
      <c r="G9968" s="409" t="s">
        <v>14406</v>
      </c>
      <c r="H9968" s="667">
        <v>44434</v>
      </c>
      <c r="I9968" s="667">
        <v>44434</v>
      </c>
      <c r="J9968" s="668"/>
    </row>
    <row r="9969" spans="1:10" s="617" customFormat="1" ht="23.25" outlineLevel="1">
      <c r="A9969" s="311" t="s">
        <v>16268</v>
      </c>
      <c r="B9969" s="313" t="s">
        <v>15777</v>
      </c>
      <c r="C9969" s="409" t="s">
        <v>5306</v>
      </c>
      <c r="D9969" s="664" t="s">
        <v>16269</v>
      </c>
      <c r="E9969" s="665">
        <v>20000</v>
      </c>
      <c r="F9969" s="666" t="s">
        <v>16101</v>
      </c>
      <c r="G9969" s="409" t="s">
        <v>14406</v>
      </c>
      <c r="H9969" s="667">
        <v>44445</v>
      </c>
      <c r="I9969" s="667">
        <v>44445</v>
      </c>
      <c r="J9969" s="668"/>
    </row>
    <row r="9970" spans="1:10" s="617" customFormat="1" ht="23.25" outlineLevel="1">
      <c r="A9970" s="311" t="s">
        <v>16270</v>
      </c>
      <c r="B9970" s="313" t="s">
        <v>15797</v>
      </c>
      <c r="C9970" s="409" t="s">
        <v>5306</v>
      </c>
      <c r="D9970" s="664" t="s">
        <v>16271</v>
      </c>
      <c r="E9970" s="665">
        <v>25000</v>
      </c>
      <c r="F9970" s="666" t="s">
        <v>15799</v>
      </c>
      <c r="G9970" s="409" t="s">
        <v>14406</v>
      </c>
      <c r="H9970" s="667">
        <v>44447</v>
      </c>
      <c r="I9970" s="667">
        <v>44447</v>
      </c>
      <c r="J9970" s="668"/>
    </row>
    <row r="9971" spans="1:10" s="617" customFormat="1" ht="34.9" outlineLevel="1">
      <c r="A9971" s="311" t="s">
        <v>16272</v>
      </c>
      <c r="B9971" s="313" t="s">
        <v>15777</v>
      </c>
      <c r="C9971" s="409" t="s">
        <v>5306</v>
      </c>
      <c r="D9971" s="664" t="s">
        <v>16273</v>
      </c>
      <c r="E9971" s="665">
        <v>20000</v>
      </c>
      <c r="F9971" s="666" t="s">
        <v>15836</v>
      </c>
      <c r="G9971" s="409" t="s">
        <v>14406</v>
      </c>
      <c r="H9971" s="667">
        <v>44448</v>
      </c>
      <c r="I9971" s="667">
        <v>44448</v>
      </c>
      <c r="J9971" s="668"/>
    </row>
    <row r="9972" spans="1:10" s="617" customFormat="1" ht="23.25" outlineLevel="1">
      <c r="A9972" s="311" t="s">
        <v>16274</v>
      </c>
      <c r="B9972" s="313" t="s">
        <v>15777</v>
      </c>
      <c r="C9972" s="409" t="s">
        <v>5306</v>
      </c>
      <c r="D9972" s="664" t="s">
        <v>16275</v>
      </c>
      <c r="E9972" s="665">
        <v>20000</v>
      </c>
      <c r="F9972" s="666" t="s">
        <v>15833</v>
      </c>
      <c r="G9972" s="409" t="s">
        <v>14406</v>
      </c>
      <c r="H9972" s="667">
        <v>44448</v>
      </c>
      <c r="I9972" s="667">
        <v>44448</v>
      </c>
      <c r="J9972" s="668"/>
    </row>
    <row r="9973" spans="1:10" s="617" customFormat="1" ht="46.5" outlineLevel="1">
      <c r="A9973" s="311" t="s">
        <v>16276</v>
      </c>
      <c r="B9973" s="313" t="s">
        <v>15777</v>
      </c>
      <c r="C9973" s="409" t="s">
        <v>5306</v>
      </c>
      <c r="D9973" s="664" t="s">
        <v>16277</v>
      </c>
      <c r="E9973" s="665">
        <v>24000</v>
      </c>
      <c r="F9973" s="666" t="s">
        <v>15982</v>
      </c>
      <c r="G9973" s="409" t="s">
        <v>14406</v>
      </c>
      <c r="H9973" s="667">
        <v>44454</v>
      </c>
      <c r="I9973" s="667">
        <v>44454</v>
      </c>
      <c r="J9973" s="668"/>
    </row>
    <row r="9974" spans="1:10" s="617" customFormat="1" ht="58.15" outlineLevel="1">
      <c r="A9974" s="311" t="s">
        <v>16278</v>
      </c>
      <c r="B9974" s="313" t="s">
        <v>8361</v>
      </c>
      <c r="C9974" s="409" t="s">
        <v>5306</v>
      </c>
      <c r="D9974" s="664" t="s">
        <v>16279</v>
      </c>
      <c r="E9974" s="665">
        <v>79940</v>
      </c>
      <c r="F9974" s="666" t="s">
        <v>16280</v>
      </c>
      <c r="G9974" s="409" t="s">
        <v>14406</v>
      </c>
      <c r="H9974" s="667">
        <v>44454</v>
      </c>
      <c r="I9974" s="667">
        <v>44454</v>
      </c>
      <c r="J9974" s="668"/>
    </row>
    <row r="9975" spans="1:10" s="617" customFormat="1" ht="23.25" outlineLevel="1">
      <c r="A9975" s="311" t="s">
        <v>16281</v>
      </c>
      <c r="B9975" s="313" t="s">
        <v>8361</v>
      </c>
      <c r="C9975" s="409" t="s">
        <v>5306</v>
      </c>
      <c r="D9975" s="664" t="s">
        <v>16282</v>
      </c>
      <c r="E9975" s="665">
        <v>31300</v>
      </c>
      <c r="F9975" s="666" t="s">
        <v>13864</v>
      </c>
      <c r="G9975" s="409" t="s">
        <v>14406</v>
      </c>
      <c r="H9975" s="667">
        <v>44454</v>
      </c>
      <c r="I9975" s="667">
        <v>44454</v>
      </c>
      <c r="J9975" s="668"/>
    </row>
    <row r="9976" spans="1:10" s="617" customFormat="1" ht="23.25" outlineLevel="1">
      <c r="A9976" s="311" t="s">
        <v>16283</v>
      </c>
      <c r="B9976" s="313" t="s">
        <v>8361</v>
      </c>
      <c r="C9976" s="409" t="s">
        <v>5306</v>
      </c>
      <c r="D9976" s="664" t="s">
        <v>16284</v>
      </c>
      <c r="E9976" s="665">
        <v>21599.919999999998</v>
      </c>
      <c r="F9976" s="666" t="s">
        <v>16285</v>
      </c>
      <c r="G9976" s="409" t="s">
        <v>14406</v>
      </c>
      <c r="H9976" s="667">
        <v>44454</v>
      </c>
      <c r="I9976" s="667">
        <v>44454</v>
      </c>
      <c r="J9976" s="668"/>
    </row>
    <row r="9977" spans="1:10" s="617" customFormat="1" ht="23.25" outlineLevel="1">
      <c r="A9977" s="311" t="s">
        <v>16286</v>
      </c>
      <c r="B9977" s="313" t="s">
        <v>15777</v>
      </c>
      <c r="C9977" s="409" t="s">
        <v>5306</v>
      </c>
      <c r="D9977" s="664" t="s">
        <v>16287</v>
      </c>
      <c r="E9977" s="665">
        <v>27900</v>
      </c>
      <c r="F9977" s="666" t="s">
        <v>13093</v>
      </c>
      <c r="G9977" s="409" t="s">
        <v>14406</v>
      </c>
      <c r="H9977" s="667">
        <v>44454</v>
      </c>
      <c r="I9977" s="667">
        <v>44454</v>
      </c>
      <c r="J9977" s="668"/>
    </row>
    <row r="9978" spans="1:10" s="617" customFormat="1" ht="34.9" outlineLevel="1">
      <c r="A9978" s="311" t="s">
        <v>16288</v>
      </c>
      <c r="B9978" s="313" t="s">
        <v>15777</v>
      </c>
      <c r="C9978" s="409" t="s">
        <v>5306</v>
      </c>
      <c r="D9978" s="664" t="s">
        <v>16289</v>
      </c>
      <c r="E9978" s="665">
        <v>43196</v>
      </c>
      <c r="F9978" s="666" t="s">
        <v>16290</v>
      </c>
      <c r="G9978" s="409" t="s">
        <v>14406</v>
      </c>
      <c r="H9978" s="667">
        <v>44456</v>
      </c>
      <c r="I9978" s="667">
        <v>44456</v>
      </c>
      <c r="J9978" s="668"/>
    </row>
    <row r="9979" spans="1:10" s="617" customFormat="1" ht="23.25" outlineLevel="1">
      <c r="A9979" s="311" t="s">
        <v>16291</v>
      </c>
      <c r="B9979" s="313" t="s">
        <v>15777</v>
      </c>
      <c r="C9979" s="409" t="s">
        <v>5306</v>
      </c>
      <c r="D9979" s="664" t="s">
        <v>16292</v>
      </c>
      <c r="E9979" s="665">
        <v>19584</v>
      </c>
      <c r="F9979" s="666" t="s">
        <v>16011</v>
      </c>
      <c r="G9979" s="409" t="s">
        <v>14406</v>
      </c>
      <c r="H9979" s="667">
        <v>44456</v>
      </c>
      <c r="I9979" s="667">
        <v>44456</v>
      </c>
      <c r="J9979" s="668"/>
    </row>
    <row r="9980" spans="1:10" s="617" customFormat="1" ht="46.5" outlineLevel="1">
      <c r="A9980" s="311" t="s">
        <v>16293</v>
      </c>
      <c r="B9980" s="313" t="s">
        <v>15777</v>
      </c>
      <c r="C9980" s="409" t="s">
        <v>5306</v>
      </c>
      <c r="D9980" s="664" t="s">
        <v>16294</v>
      </c>
      <c r="E9980" s="665">
        <v>18000</v>
      </c>
      <c r="F9980" s="666" t="s">
        <v>15930</v>
      </c>
      <c r="G9980" s="409" t="s">
        <v>14406</v>
      </c>
      <c r="H9980" s="667">
        <v>44461</v>
      </c>
      <c r="I9980" s="667">
        <v>44461</v>
      </c>
      <c r="J9980" s="668"/>
    </row>
    <row r="9981" spans="1:10" s="617" customFormat="1" ht="23.25" outlineLevel="1">
      <c r="A9981" s="311" t="s">
        <v>16295</v>
      </c>
      <c r="B9981" s="313" t="s">
        <v>15777</v>
      </c>
      <c r="C9981" s="409" t="s">
        <v>5306</v>
      </c>
      <c r="D9981" s="664" t="s">
        <v>16296</v>
      </c>
      <c r="E9981" s="665">
        <v>18000</v>
      </c>
      <c r="F9981" s="666" t="s">
        <v>16001</v>
      </c>
      <c r="G9981" s="409" t="s">
        <v>14406</v>
      </c>
      <c r="H9981" s="667">
        <v>44461</v>
      </c>
      <c r="I9981" s="667">
        <v>44461</v>
      </c>
      <c r="J9981" s="668"/>
    </row>
    <row r="9982" spans="1:10" s="617" customFormat="1" ht="23.25" outlineLevel="1">
      <c r="A9982" s="311" t="s">
        <v>15819</v>
      </c>
      <c r="B9982" s="313" t="s">
        <v>15777</v>
      </c>
      <c r="C9982" s="409" t="s">
        <v>5306</v>
      </c>
      <c r="D9982" s="664" t="s">
        <v>16297</v>
      </c>
      <c r="E9982" s="665">
        <v>30000</v>
      </c>
      <c r="F9982" s="666" t="s">
        <v>15821</v>
      </c>
      <c r="G9982" s="409" t="s">
        <v>14406</v>
      </c>
      <c r="H9982" s="667">
        <v>44462</v>
      </c>
      <c r="I9982" s="667">
        <v>44462</v>
      </c>
      <c r="J9982" s="668"/>
    </row>
    <row r="9983" spans="1:10" s="617" customFormat="1" ht="34.9" outlineLevel="1">
      <c r="A9983" s="311" t="s">
        <v>16298</v>
      </c>
      <c r="B9983" s="313" t="s">
        <v>15777</v>
      </c>
      <c r="C9983" s="409" t="s">
        <v>5306</v>
      </c>
      <c r="D9983" s="664" t="s">
        <v>16299</v>
      </c>
      <c r="E9983" s="665">
        <v>25000</v>
      </c>
      <c r="F9983" s="666" t="s">
        <v>16300</v>
      </c>
      <c r="G9983" s="409" t="s">
        <v>14406</v>
      </c>
      <c r="H9983" s="667">
        <v>44462</v>
      </c>
      <c r="I9983" s="667">
        <v>44462</v>
      </c>
      <c r="J9983" s="668"/>
    </row>
    <row r="9984" spans="1:10" s="617" customFormat="1" ht="23.25" outlineLevel="1">
      <c r="A9984" s="311" t="s">
        <v>15942</v>
      </c>
      <c r="B9984" s="313" t="s">
        <v>8361</v>
      </c>
      <c r="C9984" s="409" t="s">
        <v>5306</v>
      </c>
      <c r="D9984" s="664" t="s">
        <v>16301</v>
      </c>
      <c r="E9984" s="665">
        <v>26000</v>
      </c>
      <c r="F9984" s="666" t="s">
        <v>15944</v>
      </c>
      <c r="G9984" s="409" t="s">
        <v>14406</v>
      </c>
      <c r="H9984" s="667">
        <v>44466</v>
      </c>
      <c r="I9984" s="667">
        <v>44466</v>
      </c>
      <c r="J9984" s="668"/>
    </row>
    <row r="9985" spans="1:10" s="617" customFormat="1" ht="23.25" outlineLevel="1">
      <c r="A9985" s="311" t="s">
        <v>15988</v>
      </c>
      <c r="B9985" s="313" t="s">
        <v>8361</v>
      </c>
      <c r="C9985" s="409" t="s">
        <v>5306</v>
      </c>
      <c r="D9985" s="664" t="s">
        <v>16302</v>
      </c>
      <c r="E9985" s="665">
        <v>26480</v>
      </c>
      <c r="F9985" s="666" t="s">
        <v>15944</v>
      </c>
      <c r="G9985" s="409" t="s">
        <v>14406</v>
      </c>
      <c r="H9985" s="667">
        <v>44467</v>
      </c>
      <c r="I9985" s="667">
        <v>44467</v>
      </c>
      <c r="J9985" s="668"/>
    </row>
    <row r="9986" spans="1:10" s="617" customFormat="1" ht="34.9" outlineLevel="1">
      <c r="A9986" s="311" t="s">
        <v>16303</v>
      </c>
      <c r="B9986" s="313" t="s">
        <v>15777</v>
      </c>
      <c r="C9986" s="409" t="s">
        <v>5306</v>
      </c>
      <c r="D9986" s="664" t="s">
        <v>16304</v>
      </c>
      <c r="E9986" s="665">
        <v>23998</v>
      </c>
      <c r="F9986" s="666" t="s">
        <v>16305</v>
      </c>
      <c r="G9986" s="409" t="s">
        <v>14406</v>
      </c>
      <c r="H9986" s="667">
        <v>44468</v>
      </c>
      <c r="I9986" s="667">
        <v>44468</v>
      </c>
      <c r="J9986" s="668"/>
    </row>
    <row r="9987" spans="1:10" s="617" customFormat="1" ht="46.5" outlineLevel="1">
      <c r="A9987" s="311" t="s">
        <v>16306</v>
      </c>
      <c r="B9987" s="313" t="s">
        <v>15777</v>
      </c>
      <c r="C9987" s="409" t="s">
        <v>5306</v>
      </c>
      <c r="D9987" s="664" t="s">
        <v>16307</v>
      </c>
      <c r="E9987" s="665">
        <v>27000</v>
      </c>
      <c r="F9987" s="666" t="s">
        <v>16308</v>
      </c>
      <c r="G9987" s="409" t="s">
        <v>14406</v>
      </c>
      <c r="H9987" s="667">
        <v>44475</v>
      </c>
      <c r="I9987" s="667">
        <v>44475</v>
      </c>
      <c r="J9987" s="668"/>
    </row>
    <row r="9988" spans="1:10" s="617" customFormat="1" ht="23.25" outlineLevel="1">
      <c r="A9988" s="311" t="s">
        <v>15776</v>
      </c>
      <c r="B9988" s="313" t="s">
        <v>15777</v>
      </c>
      <c r="C9988" s="409" t="s">
        <v>5306</v>
      </c>
      <c r="D9988" s="664" t="s">
        <v>16309</v>
      </c>
      <c r="E9988" s="665">
        <v>35000</v>
      </c>
      <c r="F9988" s="666" t="s">
        <v>1872</v>
      </c>
      <c r="G9988" s="409" t="s">
        <v>14406</v>
      </c>
      <c r="H9988" s="667">
        <v>44476</v>
      </c>
      <c r="I9988" s="667">
        <v>44476</v>
      </c>
      <c r="J9988" s="668"/>
    </row>
    <row r="9989" spans="1:10" s="617" customFormat="1" ht="34.9" outlineLevel="1">
      <c r="A9989" s="311" t="s">
        <v>16243</v>
      </c>
      <c r="B9989" s="313" t="s">
        <v>15777</v>
      </c>
      <c r="C9989" s="409" t="s">
        <v>5306</v>
      </c>
      <c r="D9989" s="664" t="s">
        <v>16310</v>
      </c>
      <c r="E9989" s="665">
        <v>18000</v>
      </c>
      <c r="F9989" s="666" t="s">
        <v>16008</v>
      </c>
      <c r="G9989" s="409" t="s">
        <v>14406</v>
      </c>
      <c r="H9989" s="667">
        <v>44476</v>
      </c>
      <c r="I9989" s="667">
        <v>44476</v>
      </c>
      <c r="J9989" s="668"/>
    </row>
    <row r="9990" spans="1:10" s="617" customFormat="1" ht="23.25" outlineLevel="1">
      <c r="A9990" s="311" t="s">
        <v>16311</v>
      </c>
      <c r="B9990" s="313" t="s">
        <v>15777</v>
      </c>
      <c r="C9990" s="409" t="s">
        <v>5306</v>
      </c>
      <c r="D9990" s="664" t="s">
        <v>16312</v>
      </c>
      <c r="E9990" s="665">
        <v>27000</v>
      </c>
      <c r="F9990" s="666" t="s">
        <v>16035</v>
      </c>
      <c r="G9990" s="409" t="s">
        <v>14406</v>
      </c>
      <c r="H9990" s="667">
        <v>44482</v>
      </c>
      <c r="I9990" s="667">
        <v>44482</v>
      </c>
      <c r="J9990" s="668"/>
    </row>
    <row r="9991" spans="1:10" s="617" customFormat="1" ht="46.5" outlineLevel="1">
      <c r="A9991" s="311" t="s">
        <v>16313</v>
      </c>
      <c r="B9991" s="313" t="s">
        <v>15777</v>
      </c>
      <c r="C9991" s="409" t="s">
        <v>5306</v>
      </c>
      <c r="D9991" s="664" t="s">
        <v>16314</v>
      </c>
      <c r="E9991" s="665">
        <v>28500</v>
      </c>
      <c r="F9991" s="666" t="s">
        <v>16315</v>
      </c>
      <c r="G9991" s="409" t="s">
        <v>14406</v>
      </c>
      <c r="H9991" s="667">
        <v>44483</v>
      </c>
      <c r="I9991" s="667">
        <v>44483</v>
      </c>
      <c r="J9991" s="668"/>
    </row>
    <row r="9992" spans="1:10" s="617" customFormat="1" ht="34.9" outlineLevel="1">
      <c r="A9992" s="311" t="s">
        <v>16316</v>
      </c>
      <c r="B9992" s="313" t="s">
        <v>15777</v>
      </c>
      <c r="C9992" s="409" t="s">
        <v>5306</v>
      </c>
      <c r="D9992" s="664" t="s">
        <v>16317</v>
      </c>
      <c r="E9992" s="665">
        <v>20000</v>
      </c>
      <c r="F9992" s="666" t="s">
        <v>11911</v>
      </c>
      <c r="G9992" s="409" t="s">
        <v>14406</v>
      </c>
      <c r="H9992" s="667">
        <v>44483</v>
      </c>
      <c r="I9992" s="667">
        <v>44483</v>
      </c>
      <c r="J9992" s="668"/>
    </row>
    <row r="9993" spans="1:10" s="617" customFormat="1" ht="46.5" outlineLevel="1">
      <c r="A9993" s="311" t="s">
        <v>16318</v>
      </c>
      <c r="B9993" s="313" t="s">
        <v>15777</v>
      </c>
      <c r="C9993" s="409" t="s">
        <v>5306</v>
      </c>
      <c r="D9993" s="664" t="s">
        <v>16319</v>
      </c>
      <c r="E9993" s="665">
        <v>18382.5</v>
      </c>
      <c r="F9993" s="666" t="s">
        <v>15858</v>
      </c>
      <c r="G9993" s="409" t="s">
        <v>14406</v>
      </c>
      <c r="H9993" s="667">
        <v>44484</v>
      </c>
      <c r="I9993" s="667">
        <v>44484</v>
      </c>
      <c r="J9993" s="668"/>
    </row>
    <row r="9994" spans="1:10" s="617" customFormat="1" ht="23.25" outlineLevel="1">
      <c r="A9994" s="311" t="s">
        <v>16320</v>
      </c>
      <c r="B9994" s="313" t="s">
        <v>8748</v>
      </c>
      <c r="C9994" s="409" t="s">
        <v>5306</v>
      </c>
      <c r="D9994" s="664" t="s">
        <v>16321</v>
      </c>
      <c r="E9994" s="665">
        <v>179145</v>
      </c>
      <c r="F9994" s="666" t="s">
        <v>8917</v>
      </c>
      <c r="G9994" s="409" t="s">
        <v>14406</v>
      </c>
      <c r="H9994" s="667">
        <v>44484</v>
      </c>
      <c r="I9994" s="667">
        <v>44484</v>
      </c>
      <c r="J9994" s="668"/>
    </row>
    <row r="9995" spans="1:10" s="617" customFormat="1" ht="69.75" outlineLevel="1">
      <c r="A9995" s="311" t="s">
        <v>16322</v>
      </c>
      <c r="B9995" s="313" t="s">
        <v>15777</v>
      </c>
      <c r="C9995" s="409" t="s">
        <v>5306</v>
      </c>
      <c r="D9995" s="664" t="s">
        <v>16323</v>
      </c>
      <c r="E9995" s="665">
        <v>24000</v>
      </c>
      <c r="F9995" s="666" t="s">
        <v>15915</v>
      </c>
      <c r="G9995" s="409" t="s">
        <v>14406</v>
      </c>
      <c r="H9995" s="667">
        <v>44487</v>
      </c>
      <c r="I9995" s="667">
        <v>44487</v>
      </c>
      <c r="J9995" s="668"/>
    </row>
    <row r="9996" spans="1:10" s="617" customFormat="1" ht="46.5" outlineLevel="1">
      <c r="A9996" s="311" t="s">
        <v>16324</v>
      </c>
      <c r="B9996" s="313" t="s">
        <v>8748</v>
      </c>
      <c r="C9996" s="409" t="s">
        <v>5306</v>
      </c>
      <c r="D9996" s="664" t="s">
        <v>16325</v>
      </c>
      <c r="E9996" s="665">
        <v>106995.25</v>
      </c>
      <c r="F9996" s="666" t="s">
        <v>15858</v>
      </c>
      <c r="G9996" s="409" t="s">
        <v>14406</v>
      </c>
      <c r="H9996" s="667">
        <v>44487</v>
      </c>
      <c r="I9996" s="667">
        <v>44487</v>
      </c>
      <c r="J9996" s="668"/>
    </row>
    <row r="9997" spans="1:10" s="617" customFormat="1" ht="46.5" outlineLevel="1">
      <c r="A9997" s="311" t="s">
        <v>16324</v>
      </c>
      <c r="B9997" s="313" t="s">
        <v>8748</v>
      </c>
      <c r="C9997" s="409" t="s">
        <v>5306</v>
      </c>
      <c r="D9997" s="664" t="s">
        <v>16326</v>
      </c>
      <c r="E9997" s="665">
        <v>101816</v>
      </c>
      <c r="F9997" s="666" t="s">
        <v>15858</v>
      </c>
      <c r="G9997" s="409" t="s">
        <v>14406</v>
      </c>
      <c r="H9997" s="667">
        <v>44487</v>
      </c>
      <c r="I9997" s="667">
        <v>44487</v>
      </c>
      <c r="J9997" s="668"/>
    </row>
    <row r="9998" spans="1:10" s="617" customFormat="1" ht="46.5" outlineLevel="1">
      <c r="A9998" s="311" t="s">
        <v>16324</v>
      </c>
      <c r="B9998" s="313" t="s">
        <v>8748</v>
      </c>
      <c r="C9998" s="409" t="s">
        <v>5306</v>
      </c>
      <c r="D9998" s="664" t="s">
        <v>16327</v>
      </c>
      <c r="E9998" s="665">
        <v>181943.5</v>
      </c>
      <c r="F9998" s="666" t="s">
        <v>15858</v>
      </c>
      <c r="G9998" s="409" t="s">
        <v>14406</v>
      </c>
      <c r="H9998" s="667">
        <v>44487</v>
      </c>
      <c r="I9998" s="667">
        <v>44487</v>
      </c>
      <c r="J9998" s="668"/>
    </row>
    <row r="9999" spans="1:10" s="617" customFormat="1" ht="46.5" outlineLevel="1">
      <c r="A9999" s="311" t="s">
        <v>16324</v>
      </c>
      <c r="B9999" s="313" t="s">
        <v>8748</v>
      </c>
      <c r="C9999" s="409" t="s">
        <v>5306</v>
      </c>
      <c r="D9999" s="664" t="s">
        <v>16328</v>
      </c>
      <c r="E9999" s="665">
        <v>128310</v>
      </c>
      <c r="F9999" s="666" t="s">
        <v>15858</v>
      </c>
      <c r="G9999" s="409" t="s">
        <v>14406</v>
      </c>
      <c r="H9999" s="667">
        <v>44487</v>
      </c>
      <c r="I9999" s="667">
        <v>44487</v>
      </c>
      <c r="J9999" s="668"/>
    </row>
    <row r="10000" spans="1:10" s="617" customFormat="1" ht="46.5" outlineLevel="1">
      <c r="A10000" s="311" t="s">
        <v>16329</v>
      </c>
      <c r="B10000" s="313" t="s">
        <v>8748</v>
      </c>
      <c r="C10000" s="409" t="s">
        <v>5306</v>
      </c>
      <c r="D10000" s="664" t="s">
        <v>16330</v>
      </c>
      <c r="E10000" s="665">
        <v>199562.75</v>
      </c>
      <c r="F10000" s="666" t="s">
        <v>15858</v>
      </c>
      <c r="G10000" s="409" t="s">
        <v>14406</v>
      </c>
      <c r="H10000" s="667">
        <v>44487</v>
      </c>
      <c r="I10000" s="667">
        <v>44487</v>
      </c>
      <c r="J10000" s="668"/>
    </row>
    <row r="10001" spans="1:10" s="617" customFormat="1" ht="46.5" outlineLevel="1">
      <c r="A10001" s="311" t="s">
        <v>16324</v>
      </c>
      <c r="B10001" s="313" t="s">
        <v>8748</v>
      </c>
      <c r="C10001" s="409" t="s">
        <v>5306</v>
      </c>
      <c r="D10001" s="664" t="s">
        <v>16331</v>
      </c>
      <c r="E10001" s="665">
        <v>45054.75</v>
      </c>
      <c r="F10001" s="666" t="s">
        <v>15858</v>
      </c>
      <c r="G10001" s="409" t="s">
        <v>14406</v>
      </c>
      <c r="H10001" s="667">
        <v>44487</v>
      </c>
      <c r="I10001" s="667">
        <v>44487</v>
      </c>
      <c r="J10001" s="668"/>
    </row>
    <row r="10002" spans="1:10" s="617" customFormat="1" ht="23.25" outlineLevel="1">
      <c r="A10002" s="311" t="s">
        <v>16332</v>
      </c>
      <c r="B10002" s="313" t="s">
        <v>15777</v>
      </c>
      <c r="C10002" s="409" t="s">
        <v>5306</v>
      </c>
      <c r="D10002" s="664" t="s">
        <v>16333</v>
      </c>
      <c r="E10002" s="665">
        <v>25394.45</v>
      </c>
      <c r="F10002" s="666" t="s">
        <v>16334</v>
      </c>
      <c r="G10002" s="409" t="s">
        <v>14406</v>
      </c>
      <c r="H10002" s="667">
        <v>44497</v>
      </c>
      <c r="I10002" s="667">
        <v>44497</v>
      </c>
      <c r="J10002" s="668"/>
    </row>
    <row r="10003" spans="1:10" s="617" customFormat="1" ht="34.9" outlineLevel="1">
      <c r="A10003" s="311" t="s">
        <v>16335</v>
      </c>
      <c r="B10003" s="313" t="s">
        <v>12887</v>
      </c>
      <c r="C10003" s="409" t="s">
        <v>5306</v>
      </c>
      <c r="D10003" s="664" t="s">
        <v>16336</v>
      </c>
      <c r="E10003" s="665">
        <v>65270</v>
      </c>
      <c r="F10003" s="666" t="s">
        <v>8780</v>
      </c>
      <c r="G10003" s="409" t="s">
        <v>14406</v>
      </c>
      <c r="H10003" s="667">
        <v>44498</v>
      </c>
      <c r="I10003" s="667">
        <v>44498</v>
      </c>
      <c r="J10003" s="668"/>
    </row>
    <row r="10004" spans="1:10" s="617" customFormat="1" ht="23.25" outlineLevel="1">
      <c r="A10004" s="311" t="s">
        <v>16337</v>
      </c>
      <c r="B10004" s="313" t="s">
        <v>15777</v>
      </c>
      <c r="C10004" s="409" t="s">
        <v>5306</v>
      </c>
      <c r="D10004" s="664" t="s">
        <v>16338</v>
      </c>
      <c r="E10004" s="665">
        <v>20000</v>
      </c>
      <c r="F10004" s="666" t="s">
        <v>16101</v>
      </c>
      <c r="G10004" s="409" t="s">
        <v>14406</v>
      </c>
      <c r="H10004" s="669">
        <v>44503</v>
      </c>
      <c r="I10004" s="669">
        <v>44503</v>
      </c>
      <c r="J10004" s="668"/>
    </row>
    <row r="10005" spans="1:10" s="617" customFormat="1" ht="23.25" outlineLevel="1">
      <c r="A10005" s="311" t="s">
        <v>16339</v>
      </c>
      <c r="B10005" s="313" t="s">
        <v>15777</v>
      </c>
      <c r="C10005" s="409" t="s">
        <v>5306</v>
      </c>
      <c r="D10005" s="664" t="s">
        <v>16340</v>
      </c>
      <c r="E10005" s="665">
        <v>20448</v>
      </c>
      <c r="F10005" s="666" t="s">
        <v>16341</v>
      </c>
      <c r="G10005" s="409" t="s">
        <v>14406</v>
      </c>
      <c r="H10005" s="669">
        <v>44505</v>
      </c>
      <c r="I10005" s="669">
        <v>44505</v>
      </c>
      <c r="J10005" s="668"/>
    </row>
    <row r="10006" spans="1:10" s="617" customFormat="1" ht="34.9" outlineLevel="1">
      <c r="A10006" s="311" t="s">
        <v>16342</v>
      </c>
      <c r="B10006" s="313" t="s">
        <v>15777</v>
      </c>
      <c r="C10006" s="409" t="s">
        <v>5306</v>
      </c>
      <c r="D10006" s="664" t="s">
        <v>16343</v>
      </c>
      <c r="E10006" s="665">
        <v>18333.330000000002</v>
      </c>
      <c r="F10006" s="666" t="s">
        <v>16344</v>
      </c>
      <c r="G10006" s="409" t="s">
        <v>14406</v>
      </c>
      <c r="H10006" s="669">
        <v>44505</v>
      </c>
      <c r="I10006" s="669">
        <v>44505</v>
      </c>
      <c r="J10006" s="668"/>
    </row>
    <row r="10007" spans="1:10" s="617" customFormat="1" ht="23.25" outlineLevel="1">
      <c r="A10007" s="311" t="s">
        <v>16295</v>
      </c>
      <c r="B10007" s="313" t="s">
        <v>15777</v>
      </c>
      <c r="C10007" s="409" t="s">
        <v>5306</v>
      </c>
      <c r="D10007" s="664" t="s">
        <v>16345</v>
      </c>
      <c r="E10007" s="665">
        <v>18000</v>
      </c>
      <c r="F10007" s="666" t="s">
        <v>16346</v>
      </c>
      <c r="G10007" s="409" t="s">
        <v>14406</v>
      </c>
      <c r="H10007" s="669">
        <v>44508</v>
      </c>
      <c r="I10007" s="669">
        <v>44508</v>
      </c>
      <c r="J10007" s="668"/>
    </row>
    <row r="10008" spans="1:10" s="617" customFormat="1" ht="34.9" outlineLevel="1">
      <c r="A10008" s="311" t="s">
        <v>16347</v>
      </c>
      <c r="B10008" s="313" t="s">
        <v>15777</v>
      </c>
      <c r="C10008" s="409" t="s">
        <v>5306</v>
      </c>
      <c r="D10008" s="664" t="s">
        <v>16348</v>
      </c>
      <c r="E10008" s="665">
        <v>18000</v>
      </c>
      <c r="F10008" s="666" t="s">
        <v>16349</v>
      </c>
      <c r="G10008" s="409" t="s">
        <v>14406</v>
      </c>
      <c r="H10008" s="669">
        <v>44512</v>
      </c>
      <c r="I10008" s="669">
        <v>44512</v>
      </c>
      <c r="J10008" s="668"/>
    </row>
    <row r="10009" spans="1:10" s="617" customFormat="1" ht="23.25" outlineLevel="1">
      <c r="A10009" s="311" t="s">
        <v>16350</v>
      </c>
      <c r="B10009" s="313" t="s">
        <v>15777</v>
      </c>
      <c r="C10009" s="409" t="s">
        <v>5306</v>
      </c>
      <c r="D10009" s="664" t="s">
        <v>16351</v>
      </c>
      <c r="E10009" s="665">
        <v>31152</v>
      </c>
      <c r="F10009" s="666" t="s">
        <v>16352</v>
      </c>
      <c r="G10009" s="409" t="s">
        <v>14406</v>
      </c>
      <c r="H10009" s="669">
        <v>44512</v>
      </c>
      <c r="I10009" s="669">
        <v>44512</v>
      </c>
      <c r="J10009" s="668"/>
    </row>
    <row r="10010" spans="1:10" s="617" customFormat="1" ht="23.25" outlineLevel="1">
      <c r="A10010" s="311" t="s">
        <v>16353</v>
      </c>
      <c r="B10010" s="313" t="s">
        <v>15777</v>
      </c>
      <c r="C10010" s="409" t="s">
        <v>5306</v>
      </c>
      <c r="D10010" s="664" t="s">
        <v>16354</v>
      </c>
      <c r="E10010" s="665">
        <v>33984</v>
      </c>
      <c r="F10010" s="666" t="s">
        <v>16352</v>
      </c>
      <c r="G10010" s="409" t="s">
        <v>14406</v>
      </c>
      <c r="H10010" s="669">
        <v>44512</v>
      </c>
      <c r="I10010" s="669">
        <v>44512</v>
      </c>
      <c r="J10010" s="668"/>
    </row>
    <row r="10011" spans="1:10" s="617" customFormat="1" ht="46.5" outlineLevel="1">
      <c r="A10011" s="311" t="s">
        <v>16355</v>
      </c>
      <c r="B10011" s="313" t="s">
        <v>8361</v>
      </c>
      <c r="C10011" s="409" t="s">
        <v>5306</v>
      </c>
      <c r="D10011" s="664" t="s">
        <v>16356</v>
      </c>
      <c r="E10011" s="665">
        <v>60108</v>
      </c>
      <c r="F10011" s="666" t="s">
        <v>16357</v>
      </c>
      <c r="G10011" s="409" t="s">
        <v>14406</v>
      </c>
      <c r="H10011" s="669">
        <v>44517</v>
      </c>
      <c r="I10011" s="669">
        <v>44517</v>
      </c>
      <c r="J10011" s="668"/>
    </row>
    <row r="10012" spans="1:10" s="617" customFormat="1" ht="23.25" outlineLevel="1">
      <c r="A10012" s="311" t="s">
        <v>16358</v>
      </c>
      <c r="B10012" s="313" t="s">
        <v>12887</v>
      </c>
      <c r="C10012" s="409" t="s">
        <v>5306</v>
      </c>
      <c r="D10012" s="664" t="s">
        <v>16359</v>
      </c>
      <c r="E10012" s="665">
        <v>21240</v>
      </c>
      <c r="F10012" s="666" t="s">
        <v>16360</v>
      </c>
      <c r="G10012" s="409" t="s">
        <v>14406</v>
      </c>
      <c r="H10012" s="669">
        <v>44519</v>
      </c>
      <c r="I10012" s="669">
        <v>44519</v>
      </c>
      <c r="J10012" s="668"/>
    </row>
    <row r="10013" spans="1:10" s="617" customFormat="1" ht="34.9" outlineLevel="1">
      <c r="A10013" s="311" t="s">
        <v>16361</v>
      </c>
      <c r="B10013" s="313" t="s">
        <v>8361</v>
      </c>
      <c r="C10013" s="409" t="s">
        <v>5306</v>
      </c>
      <c r="D10013" s="664" t="s">
        <v>16362</v>
      </c>
      <c r="E10013" s="665">
        <v>108000</v>
      </c>
      <c r="F10013" s="666" t="s">
        <v>16171</v>
      </c>
      <c r="G10013" s="409" t="s">
        <v>14406</v>
      </c>
      <c r="H10013" s="669">
        <v>44519</v>
      </c>
      <c r="I10013" s="669">
        <v>44519</v>
      </c>
      <c r="J10013" s="668"/>
    </row>
    <row r="10014" spans="1:10" s="617" customFormat="1" ht="23.25" outlineLevel="1">
      <c r="A10014" s="311" t="s">
        <v>16363</v>
      </c>
      <c r="B10014" s="313" t="s">
        <v>15777</v>
      </c>
      <c r="C10014" s="409" t="s">
        <v>5306</v>
      </c>
      <c r="D10014" s="664" t="s">
        <v>16364</v>
      </c>
      <c r="E10014" s="665">
        <v>30400</v>
      </c>
      <c r="F10014" s="666" t="s">
        <v>16365</v>
      </c>
      <c r="G10014" s="409" t="s">
        <v>14406</v>
      </c>
      <c r="H10014" s="669">
        <v>44522</v>
      </c>
      <c r="I10014" s="669">
        <v>44522</v>
      </c>
      <c r="J10014" s="668"/>
    </row>
    <row r="10015" spans="1:10" s="617" customFormat="1" ht="23.25" outlineLevel="1">
      <c r="A10015" s="311" t="s">
        <v>16366</v>
      </c>
      <c r="B10015" s="313" t="s">
        <v>15777</v>
      </c>
      <c r="C10015" s="409" t="s">
        <v>5306</v>
      </c>
      <c r="D10015" s="664" t="s">
        <v>16367</v>
      </c>
      <c r="E10015" s="665">
        <v>23000</v>
      </c>
      <c r="F10015" s="666" t="s">
        <v>16368</v>
      </c>
      <c r="G10015" s="409" t="s">
        <v>14406</v>
      </c>
      <c r="H10015" s="669">
        <v>44523</v>
      </c>
      <c r="I10015" s="669">
        <v>44523</v>
      </c>
      <c r="J10015" s="668"/>
    </row>
    <row r="10016" spans="1:10" s="617" customFormat="1" ht="23.25" outlineLevel="1">
      <c r="A10016" s="311" t="s">
        <v>16369</v>
      </c>
      <c r="B10016" s="313" t="s">
        <v>15777</v>
      </c>
      <c r="C10016" s="409" t="s">
        <v>5306</v>
      </c>
      <c r="D10016" s="664" t="s">
        <v>16370</v>
      </c>
      <c r="E10016" s="665">
        <v>34800</v>
      </c>
      <c r="F10016" s="666" t="s">
        <v>16259</v>
      </c>
      <c r="G10016" s="409" t="s">
        <v>14406</v>
      </c>
      <c r="H10016" s="669">
        <v>44524</v>
      </c>
      <c r="I10016" s="669">
        <v>44524</v>
      </c>
      <c r="J10016" s="668"/>
    </row>
    <row r="10017" spans="1:10" s="617" customFormat="1" ht="23.25" outlineLevel="1">
      <c r="A10017" s="311" t="s">
        <v>16371</v>
      </c>
      <c r="B10017" s="313" t="s">
        <v>15777</v>
      </c>
      <c r="C10017" s="409" t="s">
        <v>5306</v>
      </c>
      <c r="D10017" s="664" t="s">
        <v>16372</v>
      </c>
      <c r="E10017" s="665">
        <v>35010</v>
      </c>
      <c r="F10017" s="666" t="s">
        <v>16373</v>
      </c>
      <c r="G10017" s="409" t="s">
        <v>14406</v>
      </c>
      <c r="H10017" s="669">
        <v>44524</v>
      </c>
      <c r="I10017" s="669">
        <v>44524</v>
      </c>
      <c r="J10017" s="668"/>
    </row>
    <row r="10018" spans="1:10" s="617" customFormat="1" ht="23.25" outlineLevel="1">
      <c r="A10018" s="311" t="s">
        <v>16374</v>
      </c>
      <c r="B10018" s="313" t="s">
        <v>15797</v>
      </c>
      <c r="C10018" s="409" t="s">
        <v>5306</v>
      </c>
      <c r="D10018" s="664" t="s">
        <v>16375</v>
      </c>
      <c r="E10018" s="665">
        <v>24990</v>
      </c>
      <c r="F10018" s="666" t="s">
        <v>16376</v>
      </c>
      <c r="G10018" s="409" t="s">
        <v>14406</v>
      </c>
      <c r="H10018" s="669">
        <v>44532</v>
      </c>
      <c r="I10018" s="669">
        <v>44532</v>
      </c>
      <c r="J10018" s="668"/>
    </row>
    <row r="10019" spans="1:10" s="617" customFormat="1" ht="46.5" outlineLevel="1">
      <c r="A10019" s="311" t="s">
        <v>16377</v>
      </c>
      <c r="B10019" s="313" t="s">
        <v>8361</v>
      </c>
      <c r="C10019" s="409" t="s">
        <v>5306</v>
      </c>
      <c r="D10019" s="664" t="s">
        <v>16378</v>
      </c>
      <c r="E10019" s="665">
        <v>65800</v>
      </c>
      <c r="F10019" s="666" t="s">
        <v>16379</v>
      </c>
      <c r="G10019" s="409" t="s">
        <v>14406</v>
      </c>
      <c r="H10019" s="669">
        <v>44532</v>
      </c>
      <c r="I10019" s="669">
        <v>44532</v>
      </c>
      <c r="J10019" s="668"/>
    </row>
    <row r="10020" spans="1:10" s="617" customFormat="1" ht="46.5" outlineLevel="1">
      <c r="A10020" s="311" t="s">
        <v>16380</v>
      </c>
      <c r="B10020" s="313" t="s">
        <v>8361</v>
      </c>
      <c r="C10020" s="409" t="s">
        <v>5306</v>
      </c>
      <c r="D10020" s="664" t="s">
        <v>16381</v>
      </c>
      <c r="E10020" s="665">
        <v>96061.4</v>
      </c>
      <c r="F10020" s="666" t="s">
        <v>16382</v>
      </c>
      <c r="G10020" s="409" t="s">
        <v>14406</v>
      </c>
      <c r="H10020" s="669">
        <v>44536</v>
      </c>
      <c r="I10020" s="669">
        <v>44536</v>
      </c>
      <c r="J10020" s="668"/>
    </row>
    <row r="10021" spans="1:10" s="617" customFormat="1" ht="46.5" outlineLevel="1">
      <c r="A10021" s="311" t="s">
        <v>16380</v>
      </c>
      <c r="B10021" s="313" t="s">
        <v>8361</v>
      </c>
      <c r="C10021" s="409" t="s">
        <v>5306</v>
      </c>
      <c r="D10021" s="664" t="s">
        <v>16383</v>
      </c>
      <c r="E10021" s="665">
        <v>125201.60000000001</v>
      </c>
      <c r="F10021" s="666" t="s">
        <v>16382</v>
      </c>
      <c r="G10021" s="409" t="s">
        <v>14406</v>
      </c>
      <c r="H10021" s="669">
        <v>44536</v>
      </c>
      <c r="I10021" s="669">
        <v>44536</v>
      </c>
      <c r="J10021" s="668"/>
    </row>
    <row r="10022" spans="1:10" s="617" customFormat="1" ht="46.5" outlineLevel="1">
      <c r="A10022" s="311" t="s">
        <v>16380</v>
      </c>
      <c r="B10022" s="313" t="s">
        <v>8361</v>
      </c>
      <c r="C10022" s="409" t="s">
        <v>5306</v>
      </c>
      <c r="D10022" s="664" t="s">
        <v>16384</v>
      </c>
      <c r="E10022" s="665">
        <v>89307.4</v>
      </c>
      <c r="F10022" s="666" t="s">
        <v>16382</v>
      </c>
      <c r="G10022" s="409" t="s">
        <v>14406</v>
      </c>
      <c r="H10022" s="669">
        <v>44536</v>
      </c>
      <c r="I10022" s="669">
        <v>44536</v>
      </c>
      <c r="J10022" s="668"/>
    </row>
    <row r="10023" spans="1:10" s="617" customFormat="1" ht="46.5" outlineLevel="1">
      <c r="A10023" s="311" t="s">
        <v>16380</v>
      </c>
      <c r="B10023" s="313" t="s">
        <v>8361</v>
      </c>
      <c r="C10023" s="409" t="s">
        <v>5306</v>
      </c>
      <c r="D10023" s="664" t="s">
        <v>16385</v>
      </c>
      <c r="E10023" s="665">
        <v>141885.6</v>
      </c>
      <c r="F10023" s="666" t="s">
        <v>16382</v>
      </c>
      <c r="G10023" s="409" t="s">
        <v>14406</v>
      </c>
      <c r="H10023" s="669">
        <v>44536</v>
      </c>
      <c r="I10023" s="669">
        <v>44536</v>
      </c>
      <c r="J10023" s="668"/>
    </row>
    <row r="10024" spans="1:10" s="617" customFormat="1" ht="34.9" outlineLevel="1">
      <c r="A10024" s="311" t="s">
        <v>16386</v>
      </c>
      <c r="B10024" s="313" t="s">
        <v>15777</v>
      </c>
      <c r="C10024" s="409" t="s">
        <v>5306</v>
      </c>
      <c r="D10024" s="664" t="s">
        <v>16387</v>
      </c>
      <c r="E10024" s="665">
        <v>29904</v>
      </c>
      <c r="F10024" s="666" t="s">
        <v>8780</v>
      </c>
      <c r="G10024" s="409" t="s">
        <v>14406</v>
      </c>
      <c r="H10024" s="669">
        <v>44547</v>
      </c>
      <c r="I10024" s="669">
        <v>44547</v>
      </c>
      <c r="J10024" s="668"/>
    </row>
    <row r="10025" spans="1:10" s="617" customFormat="1" ht="46.5" outlineLevel="1">
      <c r="A10025" s="311" t="s">
        <v>16388</v>
      </c>
      <c r="B10025" s="313" t="s">
        <v>15777</v>
      </c>
      <c r="C10025" s="409" t="s">
        <v>5306</v>
      </c>
      <c r="D10025" s="664" t="s">
        <v>16389</v>
      </c>
      <c r="E10025" s="665">
        <v>27966</v>
      </c>
      <c r="F10025" s="666" t="s">
        <v>16390</v>
      </c>
      <c r="G10025" s="409" t="s">
        <v>14406</v>
      </c>
      <c r="H10025" s="669">
        <v>44547</v>
      </c>
      <c r="I10025" s="669">
        <v>44547</v>
      </c>
      <c r="J10025" s="668"/>
    </row>
    <row r="10026" spans="1:10" s="617" customFormat="1" ht="23.25" outlineLevel="1">
      <c r="A10026" s="311" t="s">
        <v>16358</v>
      </c>
      <c r="B10026" s="313" t="s">
        <v>12887</v>
      </c>
      <c r="C10026" s="409" t="s">
        <v>5306</v>
      </c>
      <c r="D10026" s="664" t="s">
        <v>16391</v>
      </c>
      <c r="E10026" s="665">
        <v>21240</v>
      </c>
      <c r="F10026" s="666" t="s">
        <v>16360</v>
      </c>
      <c r="G10026" s="409" t="s">
        <v>14406</v>
      </c>
      <c r="H10026" s="669">
        <v>44553</v>
      </c>
      <c r="I10026" s="669">
        <v>44553</v>
      </c>
      <c r="J10026" s="668"/>
    </row>
    <row r="10027" spans="1:10" s="617" customFormat="1" ht="46.5" outlineLevel="1">
      <c r="A10027" s="311" t="s">
        <v>16392</v>
      </c>
      <c r="B10027" s="313" t="s">
        <v>12887</v>
      </c>
      <c r="C10027" s="409" t="s">
        <v>5306</v>
      </c>
      <c r="D10027" s="664" t="s">
        <v>16393</v>
      </c>
      <c r="E10027" s="665">
        <v>46400</v>
      </c>
      <c r="F10027" s="666" t="s">
        <v>8637</v>
      </c>
      <c r="G10027" s="409" t="s">
        <v>14406</v>
      </c>
      <c r="H10027" s="669">
        <v>44558</v>
      </c>
      <c r="I10027" s="669">
        <v>44558</v>
      </c>
      <c r="J10027" s="668"/>
    </row>
    <row r="10028" spans="1:10" s="617" customFormat="1" ht="46.5" outlineLevel="1">
      <c r="A10028" s="311" t="s">
        <v>16380</v>
      </c>
      <c r="B10028" s="313" t="s">
        <v>8361</v>
      </c>
      <c r="C10028" s="409" t="s">
        <v>5306</v>
      </c>
      <c r="D10028" s="664" t="s">
        <v>16394</v>
      </c>
      <c r="E10028" s="665">
        <v>37625</v>
      </c>
      <c r="F10028" s="666" t="s">
        <v>16382</v>
      </c>
      <c r="G10028" s="409" t="s">
        <v>14406</v>
      </c>
      <c r="H10028" s="669">
        <v>44559</v>
      </c>
      <c r="I10028" s="669">
        <v>44559</v>
      </c>
      <c r="J10028" s="668"/>
    </row>
    <row r="10029" spans="1:10" s="617" customFormat="1" ht="46.5" outlineLevel="1">
      <c r="A10029" s="311" t="s">
        <v>16380</v>
      </c>
      <c r="B10029" s="313" t="s">
        <v>8361</v>
      </c>
      <c r="C10029" s="409" t="s">
        <v>5306</v>
      </c>
      <c r="D10029" s="664" t="s">
        <v>16395</v>
      </c>
      <c r="E10029" s="665">
        <v>214051</v>
      </c>
      <c r="F10029" s="666" t="s">
        <v>16382</v>
      </c>
      <c r="G10029" s="409" t="s">
        <v>14406</v>
      </c>
      <c r="H10029" s="669">
        <v>44560</v>
      </c>
      <c r="I10029" s="669">
        <v>44560</v>
      </c>
      <c r="J10029" s="668"/>
    </row>
    <row r="10030" spans="1:10" s="617" customFormat="1" ht="23.25" outlineLevel="1">
      <c r="A10030" s="311" t="s">
        <v>16396</v>
      </c>
      <c r="B10030" s="313" t="s">
        <v>9419</v>
      </c>
      <c r="C10030" s="409" t="s">
        <v>5340</v>
      </c>
      <c r="D10030" s="664" t="s">
        <v>16397</v>
      </c>
      <c r="E10030" s="665">
        <v>32889.990007280001</v>
      </c>
      <c r="F10030" s="666" t="s">
        <v>16398</v>
      </c>
      <c r="G10030" s="409" t="s">
        <v>14406</v>
      </c>
      <c r="H10030" s="669">
        <v>44223</v>
      </c>
      <c r="I10030" s="669">
        <v>44223</v>
      </c>
      <c r="J10030" s="668"/>
    </row>
    <row r="10031" spans="1:10" s="617" customFormat="1" ht="23.25" outlineLevel="1">
      <c r="A10031" s="311" t="s">
        <v>16399</v>
      </c>
      <c r="B10031" s="313" t="s">
        <v>9419</v>
      </c>
      <c r="C10031" s="409" t="s">
        <v>5340</v>
      </c>
      <c r="D10031" s="664" t="s">
        <v>16400</v>
      </c>
      <c r="E10031" s="665">
        <v>23999.4</v>
      </c>
      <c r="F10031" s="666" t="s">
        <v>16401</v>
      </c>
      <c r="G10031" s="409" t="s">
        <v>14406</v>
      </c>
      <c r="H10031" s="669">
        <v>44228</v>
      </c>
      <c r="I10031" s="669">
        <v>44228</v>
      </c>
      <c r="J10031" s="668"/>
    </row>
    <row r="10032" spans="1:10" s="617" customFormat="1" ht="23.25" outlineLevel="1">
      <c r="A10032" s="311" t="s">
        <v>16402</v>
      </c>
      <c r="B10032" s="313" t="s">
        <v>15777</v>
      </c>
      <c r="C10032" s="409" t="s">
        <v>5340</v>
      </c>
      <c r="D10032" s="664" t="s">
        <v>16403</v>
      </c>
      <c r="E10032" s="665">
        <v>32370</v>
      </c>
      <c r="F10032" s="666" t="s">
        <v>16404</v>
      </c>
      <c r="G10032" s="409" t="s">
        <v>14406</v>
      </c>
      <c r="H10032" s="669">
        <v>44244</v>
      </c>
      <c r="I10032" s="669">
        <v>44244</v>
      </c>
      <c r="J10032" s="668"/>
    </row>
    <row r="10033" spans="1:10" s="617" customFormat="1" ht="34.9" outlineLevel="1">
      <c r="A10033" s="311" t="s">
        <v>16405</v>
      </c>
      <c r="B10033" s="313" t="s">
        <v>8361</v>
      </c>
      <c r="C10033" s="409" t="s">
        <v>5340</v>
      </c>
      <c r="D10033" s="664" t="s">
        <v>16406</v>
      </c>
      <c r="E10033" s="665">
        <v>47700</v>
      </c>
      <c r="F10033" s="666" t="s">
        <v>16407</v>
      </c>
      <c r="G10033" s="409" t="s">
        <v>14406</v>
      </c>
      <c r="H10033" s="669">
        <v>44298</v>
      </c>
      <c r="I10033" s="669">
        <v>44298</v>
      </c>
      <c r="J10033" s="668"/>
    </row>
    <row r="10034" spans="1:10" s="617" customFormat="1" ht="23.25" outlineLevel="1">
      <c r="A10034" s="311" t="s">
        <v>16408</v>
      </c>
      <c r="B10034" s="313" t="s">
        <v>8361</v>
      </c>
      <c r="C10034" s="409" t="s">
        <v>5340</v>
      </c>
      <c r="D10034" s="664" t="s">
        <v>16409</v>
      </c>
      <c r="E10034" s="665">
        <v>424800</v>
      </c>
      <c r="F10034" s="666" t="s">
        <v>16410</v>
      </c>
      <c r="G10034" s="409" t="s">
        <v>14406</v>
      </c>
      <c r="H10034" s="669">
        <v>44298</v>
      </c>
      <c r="I10034" s="669">
        <v>44298</v>
      </c>
      <c r="J10034" s="668"/>
    </row>
    <row r="10035" spans="1:10" s="617" customFormat="1" ht="23.25" outlineLevel="1">
      <c r="A10035" s="311" t="s">
        <v>16411</v>
      </c>
      <c r="B10035" s="313" t="s">
        <v>12891</v>
      </c>
      <c r="C10035" s="409" t="s">
        <v>5340</v>
      </c>
      <c r="D10035" s="664" t="s">
        <v>16412</v>
      </c>
      <c r="E10035" s="665">
        <v>60151.74</v>
      </c>
      <c r="F10035" s="666" t="s">
        <v>8962</v>
      </c>
      <c r="G10035" s="409" t="s">
        <v>14406</v>
      </c>
      <c r="H10035" s="669">
        <v>44298</v>
      </c>
      <c r="I10035" s="669">
        <v>44298</v>
      </c>
      <c r="J10035" s="668"/>
    </row>
    <row r="10036" spans="1:10" s="617" customFormat="1" ht="23.25" outlineLevel="1">
      <c r="A10036" s="311" t="s">
        <v>16413</v>
      </c>
      <c r="B10036" s="313" t="s">
        <v>8361</v>
      </c>
      <c r="C10036" s="409" t="s">
        <v>5340</v>
      </c>
      <c r="D10036" s="664" t="s">
        <v>16414</v>
      </c>
      <c r="E10036" s="665">
        <v>133913</v>
      </c>
      <c r="F10036" s="666" t="s">
        <v>16415</v>
      </c>
      <c r="G10036" s="409" t="s">
        <v>14406</v>
      </c>
      <c r="H10036" s="669">
        <v>44298</v>
      </c>
      <c r="I10036" s="669">
        <v>44298</v>
      </c>
      <c r="J10036" s="668"/>
    </row>
    <row r="10037" spans="1:10" s="617" customFormat="1" ht="23.25" outlineLevel="1">
      <c r="A10037" s="311" t="s">
        <v>16416</v>
      </c>
      <c r="B10037" s="313" t="s">
        <v>12891</v>
      </c>
      <c r="C10037" s="409" t="s">
        <v>5340</v>
      </c>
      <c r="D10037" s="664" t="s">
        <v>16417</v>
      </c>
      <c r="E10037" s="665">
        <v>358343</v>
      </c>
      <c r="F10037" s="666" t="s">
        <v>16418</v>
      </c>
      <c r="G10037" s="409" t="s">
        <v>14406</v>
      </c>
      <c r="H10037" s="669">
        <v>44298</v>
      </c>
      <c r="I10037" s="669">
        <v>44298</v>
      </c>
      <c r="J10037" s="668"/>
    </row>
    <row r="10038" spans="1:10" s="617" customFormat="1" ht="23.25" outlineLevel="1">
      <c r="A10038" s="311" t="s">
        <v>16419</v>
      </c>
      <c r="B10038" s="313" t="s">
        <v>12891</v>
      </c>
      <c r="C10038" s="409" t="s">
        <v>5340</v>
      </c>
      <c r="D10038" s="664" t="s">
        <v>16420</v>
      </c>
      <c r="E10038" s="665">
        <v>28880.75506376</v>
      </c>
      <c r="F10038" s="666" t="s">
        <v>16421</v>
      </c>
      <c r="G10038" s="409" t="s">
        <v>14406</v>
      </c>
      <c r="H10038" s="669">
        <v>44298</v>
      </c>
      <c r="I10038" s="669">
        <v>44298</v>
      </c>
      <c r="J10038" s="668"/>
    </row>
    <row r="10039" spans="1:10" s="617" customFormat="1" ht="23.25" outlineLevel="1">
      <c r="A10039" s="311" t="s">
        <v>16422</v>
      </c>
      <c r="B10039" s="313" t="s">
        <v>12891</v>
      </c>
      <c r="C10039" s="409" t="s">
        <v>5340</v>
      </c>
      <c r="D10039" s="664" t="s">
        <v>16423</v>
      </c>
      <c r="E10039" s="665">
        <v>43372.800000000003</v>
      </c>
      <c r="F10039" s="666" t="s">
        <v>16418</v>
      </c>
      <c r="G10039" s="409" t="s">
        <v>14406</v>
      </c>
      <c r="H10039" s="669">
        <v>44299</v>
      </c>
      <c r="I10039" s="669">
        <v>44299</v>
      </c>
      <c r="J10039" s="668"/>
    </row>
    <row r="10040" spans="1:10" s="617" customFormat="1" ht="23.25" outlineLevel="1">
      <c r="A10040" s="311" t="s">
        <v>16424</v>
      </c>
      <c r="B10040" s="313" t="s">
        <v>8361</v>
      </c>
      <c r="C10040" s="409" t="s">
        <v>5340</v>
      </c>
      <c r="D10040" s="664" t="s">
        <v>16425</v>
      </c>
      <c r="E10040" s="665">
        <v>243999.99971999999</v>
      </c>
      <c r="F10040" s="666" t="s">
        <v>16426</v>
      </c>
      <c r="G10040" s="409" t="s">
        <v>14406</v>
      </c>
      <c r="H10040" s="669">
        <v>44299</v>
      </c>
      <c r="I10040" s="669">
        <v>44299</v>
      </c>
      <c r="J10040" s="668"/>
    </row>
    <row r="10041" spans="1:10" s="617" customFormat="1" ht="23.25" outlineLevel="1">
      <c r="A10041" s="311" t="s">
        <v>16427</v>
      </c>
      <c r="B10041" s="313" t="s">
        <v>8361</v>
      </c>
      <c r="C10041" s="409" t="s">
        <v>5340</v>
      </c>
      <c r="D10041" s="664" t="s">
        <v>16428</v>
      </c>
      <c r="E10041" s="665">
        <v>189800</v>
      </c>
      <c r="F10041" s="666" t="s">
        <v>16429</v>
      </c>
      <c r="G10041" s="409" t="s">
        <v>14406</v>
      </c>
      <c r="H10041" s="669">
        <v>44299</v>
      </c>
      <c r="I10041" s="669">
        <v>44299</v>
      </c>
      <c r="J10041" s="668"/>
    </row>
    <row r="10042" spans="1:10" s="617" customFormat="1" ht="46.5" outlineLevel="1">
      <c r="A10042" s="311" t="s">
        <v>16430</v>
      </c>
      <c r="B10042" s="313" t="s">
        <v>12891</v>
      </c>
      <c r="C10042" s="409" t="s">
        <v>5340</v>
      </c>
      <c r="D10042" s="664" t="s">
        <v>16431</v>
      </c>
      <c r="E10042" s="665">
        <v>243999.99971999999</v>
      </c>
      <c r="F10042" s="666" t="s">
        <v>16426</v>
      </c>
      <c r="G10042" s="409" t="s">
        <v>14406</v>
      </c>
      <c r="H10042" s="669">
        <v>44299</v>
      </c>
      <c r="I10042" s="669">
        <v>44299</v>
      </c>
      <c r="J10042" s="668"/>
    </row>
    <row r="10043" spans="1:10" s="617" customFormat="1" ht="46.5" outlineLevel="1">
      <c r="A10043" s="311" t="s">
        <v>16432</v>
      </c>
      <c r="B10043" s="313" t="s">
        <v>12891</v>
      </c>
      <c r="C10043" s="409" t="s">
        <v>5340</v>
      </c>
      <c r="D10043" s="664" t="s">
        <v>16433</v>
      </c>
      <c r="E10043" s="665">
        <v>243999.99971999999</v>
      </c>
      <c r="F10043" s="666" t="s">
        <v>16426</v>
      </c>
      <c r="G10043" s="409" t="s">
        <v>14406</v>
      </c>
      <c r="H10043" s="669">
        <v>44299</v>
      </c>
      <c r="I10043" s="669">
        <v>44299</v>
      </c>
      <c r="J10043" s="668"/>
    </row>
    <row r="10044" spans="1:10" s="617" customFormat="1" ht="46.5" outlineLevel="1">
      <c r="A10044" s="311" t="s">
        <v>16434</v>
      </c>
      <c r="B10044" s="313" t="s">
        <v>12891</v>
      </c>
      <c r="C10044" s="409" t="s">
        <v>5340</v>
      </c>
      <c r="D10044" s="664" t="s">
        <v>16435</v>
      </c>
      <c r="E10044" s="665">
        <v>243999.99971999999</v>
      </c>
      <c r="F10044" s="666" t="s">
        <v>16426</v>
      </c>
      <c r="G10044" s="409" t="s">
        <v>14406</v>
      </c>
      <c r="H10044" s="669">
        <v>44299</v>
      </c>
      <c r="I10044" s="669">
        <v>44299</v>
      </c>
      <c r="J10044" s="668"/>
    </row>
    <row r="10045" spans="1:10" s="617" customFormat="1" ht="46.5" outlineLevel="1">
      <c r="A10045" s="311" t="s">
        <v>16436</v>
      </c>
      <c r="B10045" s="313" t="s">
        <v>12891</v>
      </c>
      <c r="C10045" s="409" t="s">
        <v>5340</v>
      </c>
      <c r="D10045" s="664" t="s">
        <v>16437</v>
      </c>
      <c r="E10045" s="665">
        <v>243999.99971999999</v>
      </c>
      <c r="F10045" s="666" t="s">
        <v>16426</v>
      </c>
      <c r="G10045" s="409" t="s">
        <v>14406</v>
      </c>
      <c r="H10045" s="669">
        <v>44299</v>
      </c>
      <c r="I10045" s="669">
        <v>44299</v>
      </c>
      <c r="J10045" s="668"/>
    </row>
    <row r="10046" spans="1:10" s="617" customFormat="1" ht="23.25" outlineLevel="1">
      <c r="A10046" s="311" t="s">
        <v>16438</v>
      </c>
      <c r="B10046" s="313" t="s">
        <v>12891</v>
      </c>
      <c r="C10046" s="409" t="s">
        <v>5340</v>
      </c>
      <c r="D10046" s="664" t="s">
        <v>16439</v>
      </c>
      <c r="E10046" s="665">
        <v>125316.13</v>
      </c>
      <c r="F10046" s="666" t="s">
        <v>8962</v>
      </c>
      <c r="G10046" s="409" t="s">
        <v>14406</v>
      </c>
      <c r="H10046" s="669">
        <v>44302</v>
      </c>
      <c r="I10046" s="669">
        <v>44302</v>
      </c>
      <c r="J10046" s="668"/>
    </row>
    <row r="10047" spans="1:10" s="617" customFormat="1" ht="23.25" outlineLevel="1">
      <c r="A10047" s="311" t="s">
        <v>16440</v>
      </c>
      <c r="B10047" s="313" t="s">
        <v>12891</v>
      </c>
      <c r="C10047" s="409" t="s">
        <v>5340</v>
      </c>
      <c r="D10047" s="664" t="s">
        <v>16441</v>
      </c>
      <c r="E10047" s="665">
        <v>175442.57975999999</v>
      </c>
      <c r="F10047" s="666" t="s">
        <v>8962</v>
      </c>
      <c r="G10047" s="409" t="s">
        <v>14406</v>
      </c>
      <c r="H10047" s="669">
        <v>44302</v>
      </c>
      <c r="I10047" s="669">
        <v>44302</v>
      </c>
      <c r="J10047" s="668"/>
    </row>
    <row r="10048" spans="1:10" s="617" customFormat="1" ht="34.9" outlineLevel="1">
      <c r="A10048" s="311" t="s">
        <v>16442</v>
      </c>
      <c r="B10048" s="313" t="s">
        <v>12891</v>
      </c>
      <c r="C10048" s="409" t="s">
        <v>5340</v>
      </c>
      <c r="D10048" s="664" t="s">
        <v>16443</v>
      </c>
      <c r="E10048" s="665">
        <v>91967.7</v>
      </c>
      <c r="F10048" s="666" t="s">
        <v>16444</v>
      </c>
      <c r="G10048" s="409" t="s">
        <v>14406</v>
      </c>
      <c r="H10048" s="669">
        <v>44302</v>
      </c>
      <c r="I10048" s="669">
        <v>44302</v>
      </c>
      <c r="J10048" s="668"/>
    </row>
    <row r="10049" spans="1:10" s="617" customFormat="1" ht="23.25" outlineLevel="1">
      <c r="A10049" s="311" t="s">
        <v>16445</v>
      </c>
      <c r="B10049" s="313" t="s">
        <v>12891</v>
      </c>
      <c r="C10049" s="409" t="s">
        <v>5340</v>
      </c>
      <c r="D10049" s="664" t="s">
        <v>16446</v>
      </c>
      <c r="E10049" s="665">
        <v>596191.49228100001</v>
      </c>
      <c r="F10049" s="666" t="s">
        <v>8962</v>
      </c>
      <c r="G10049" s="409" t="s">
        <v>14406</v>
      </c>
      <c r="H10049" s="669">
        <v>44307</v>
      </c>
      <c r="I10049" s="669">
        <v>44307</v>
      </c>
      <c r="J10049" s="668"/>
    </row>
    <row r="10050" spans="1:10" s="617" customFormat="1" ht="23.25" outlineLevel="1">
      <c r="A10050" s="311" t="s">
        <v>16447</v>
      </c>
      <c r="B10050" s="313" t="s">
        <v>8361</v>
      </c>
      <c r="C10050" s="409" t="s">
        <v>5340</v>
      </c>
      <c r="D10050" s="664" t="s">
        <v>16448</v>
      </c>
      <c r="E10050" s="665">
        <v>121736.26</v>
      </c>
      <c r="F10050" s="666" t="s">
        <v>16449</v>
      </c>
      <c r="G10050" s="409" t="s">
        <v>14406</v>
      </c>
      <c r="H10050" s="669">
        <v>44313</v>
      </c>
      <c r="I10050" s="669">
        <v>44313</v>
      </c>
      <c r="J10050" s="668"/>
    </row>
    <row r="10051" spans="1:10" s="617" customFormat="1" ht="23.25" outlineLevel="1">
      <c r="A10051" s="311" t="s">
        <v>16450</v>
      </c>
      <c r="B10051" s="313" t="s">
        <v>8361</v>
      </c>
      <c r="C10051" s="409" t="s">
        <v>5340</v>
      </c>
      <c r="D10051" s="664" t="s">
        <v>16451</v>
      </c>
      <c r="E10051" s="665">
        <v>933143</v>
      </c>
      <c r="F10051" s="666" t="s">
        <v>16452</v>
      </c>
      <c r="G10051" s="409" t="s">
        <v>14406</v>
      </c>
      <c r="H10051" s="669">
        <v>44315</v>
      </c>
      <c r="I10051" s="669">
        <v>44315</v>
      </c>
      <c r="J10051" s="668"/>
    </row>
    <row r="10052" spans="1:10" s="617" customFormat="1" ht="34.9" outlineLevel="1">
      <c r="A10052" s="311" t="s">
        <v>16453</v>
      </c>
      <c r="B10052" s="313" t="s">
        <v>8361</v>
      </c>
      <c r="C10052" s="409" t="s">
        <v>5340</v>
      </c>
      <c r="D10052" s="664" t="s">
        <v>16454</v>
      </c>
      <c r="E10052" s="665">
        <v>413000</v>
      </c>
      <c r="F10052" s="666" t="s">
        <v>16407</v>
      </c>
      <c r="G10052" s="409" t="s">
        <v>14406</v>
      </c>
      <c r="H10052" s="669">
        <v>44315</v>
      </c>
      <c r="I10052" s="669">
        <v>44315</v>
      </c>
      <c r="J10052" s="668"/>
    </row>
    <row r="10053" spans="1:10" s="617" customFormat="1" ht="34.9" outlineLevel="1">
      <c r="A10053" s="311" t="s">
        <v>16455</v>
      </c>
      <c r="B10053" s="313" t="s">
        <v>8361</v>
      </c>
      <c r="C10053" s="409" t="s">
        <v>5340</v>
      </c>
      <c r="D10053" s="664" t="s">
        <v>16456</v>
      </c>
      <c r="E10053" s="665">
        <v>133913</v>
      </c>
      <c r="F10053" s="666" t="s">
        <v>16415</v>
      </c>
      <c r="G10053" s="409" t="s">
        <v>14406</v>
      </c>
      <c r="H10053" s="669">
        <v>44315</v>
      </c>
      <c r="I10053" s="669">
        <v>44315</v>
      </c>
      <c r="J10053" s="668"/>
    </row>
    <row r="10054" spans="1:10" s="617" customFormat="1" ht="34.9" outlineLevel="1">
      <c r="A10054" s="311" t="s">
        <v>16457</v>
      </c>
      <c r="B10054" s="313" t="s">
        <v>12891</v>
      </c>
      <c r="C10054" s="409" t="s">
        <v>5340</v>
      </c>
      <c r="D10054" s="664" t="s">
        <v>16458</v>
      </c>
      <c r="E10054" s="665">
        <v>26562.269997759999</v>
      </c>
      <c r="F10054" s="666" t="s">
        <v>16421</v>
      </c>
      <c r="G10054" s="409" t="s">
        <v>14406</v>
      </c>
      <c r="H10054" s="669">
        <v>44315</v>
      </c>
      <c r="I10054" s="669">
        <v>44315</v>
      </c>
      <c r="J10054" s="668"/>
    </row>
    <row r="10055" spans="1:10" s="617" customFormat="1" ht="34.9" outlineLevel="1">
      <c r="A10055" s="311" t="s">
        <v>16459</v>
      </c>
      <c r="B10055" s="313" t="s">
        <v>8361</v>
      </c>
      <c r="C10055" s="409" t="s">
        <v>5340</v>
      </c>
      <c r="D10055" s="664" t="s">
        <v>16460</v>
      </c>
      <c r="E10055" s="665">
        <v>66956</v>
      </c>
      <c r="F10055" s="666" t="s">
        <v>16415</v>
      </c>
      <c r="G10055" s="409" t="s">
        <v>14406</v>
      </c>
      <c r="H10055" s="669">
        <v>44315</v>
      </c>
      <c r="I10055" s="669">
        <v>44315</v>
      </c>
      <c r="J10055" s="668"/>
    </row>
    <row r="10056" spans="1:10" s="617" customFormat="1" ht="23.25" outlineLevel="1">
      <c r="A10056" s="311" t="s">
        <v>16461</v>
      </c>
      <c r="B10056" s="313" t="s">
        <v>8361</v>
      </c>
      <c r="C10056" s="409" t="s">
        <v>5340</v>
      </c>
      <c r="D10056" s="664" t="s">
        <v>16462</v>
      </c>
      <c r="E10056" s="665">
        <v>598000</v>
      </c>
      <c r="F10056" s="666" t="s">
        <v>16407</v>
      </c>
      <c r="G10056" s="409" t="s">
        <v>14406</v>
      </c>
      <c r="H10056" s="669">
        <v>44316</v>
      </c>
      <c r="I10056" s="669">
        <v>44316</v>
      </c>
      <c r="J10056" s="668"/>
    </row>
    <row r="10057" spans="1:10" s="617" customFormat="1" ht="23.25" outlineLevel="1">
      <c r="A10057" s="311" t="s">
        <v>16463</v>
      </c>
      <c r="B10057" s="313" t="s">
        <v>12891</v>
      </c>
      <c r="C10057" s="409" t="s">
        <v>5340</v>
      </c>
      <c r="D10057" s="664" t="s">
        <v>16464</v>
      </c>
      <c r="E10057" s="665">
        <v>26562.270037999999</v>
      </c>
      <c r="F10057" s="666" t="s">
        <v>16421</v>
      </c>
      <c r="G10057" s="409" t="s">
        <v>14406</v>
      </c>
      <c r="H10057" s="669">
        <v>44321</v>
      </c>
      <c r="I10057" s="669">
        <v>44321</v>
      </c>
      <c r="J10057" s="668"/>
    </row>
    <row r="10058" spans="1:10" s="617" customFormat="1" ht="23.25" outlineLevel="1">
      <c r="A10058" s="311" t="s">
        <v>16465</v>
      </c>
      <c r="B10058" s="313" t="s">
        <v>12891</v>
      </c>
      <c r="C10058" s="409" t="s">
        <v>5340</v>
      </c>
      <c r="D10058" s="664" t="s">
        <v>16466</v>
      </c>
      <c r="E10058" s="665">
        <v>25257.004032000001</v>
      </c>
      <c r="F10058" s="666" t="s">
        <v>16421</v>
      </c>
      <c r="G10058" s="409" t="s">
        <v>14406</v>
      </c>
      <c r="H10058" s="669">
        <v>44321</v>
      </c>
      <c r="I10058" s="669">
        <v>44321</v>
      </c>
      <c r="J10058" s="668"/>
    </row>
    <row r="10059" spans="1:10" s="617" customFormat="1" ht="23.25" outlineLevel="1">
      <c r="A10059" s="311" t="s">
        <v>16467</v>
      </c>
      <c r="B10059" s="313" t="s">
        <v>8361</v>
      </c>
      <c r="C10059" s="409" t="s">
        <v>5340</v>
      </c>
      <c r="D10059" s="664" t="s">
        <v>16468</v>
      </c>
      <c r="E10059" s="665">
        <v>80940</v>
      </c>
      <c r="F10059" s="666" t="s">
        <v>16469</v>
      </c>
      <c r="G10059" s="409" t="s">
        <v>14406</v>
      </c>
      <c r="H10059" s="669">
        <v>44330</v>
      </c>
      <c r="I10059" s="669">
        <v>44330</v>
      </c>
      <c r="J10059" s="668"/>
    </row>
    <row r="10060" spans="1:10" s="617" customFormat="1" ht="23.25" outlineLevel="1">
      <c r="A10060" s="311" t="s">
        <v>16470</v>
      </c>
      <c r="B10060" s="313" t="s">
        <v>8361</v>
      </c>
      <c r="C10060" s="409" t="s">
        <v>5340</v>
      </c>
      <c r="D10060" s="664" t="s">
        <v>16471</v>
      </c>
      <c r="E10060" s="665">
        <v>133912.99619999999</v>
      </c>
      <c r="F10060" s="666" t="s">
        <v>16415</v>
      </c>
      <c r="G10060" s="409" t="s">
        <v>14406</v>
      </c>
      <c r="H10060" s="669">
        <v>44334</v>
      </c>
      <c r="I10060" s="669">
        <v>44334</v>
      </c>
      <c r="J10060" s="668"/>
    </row>
    <row r="10061" spans="1:10" s="617" customFormat="1" ht="23.25" outlineLevel="1">
      <c r="A10061" s="311" t="s">
        <v>16472</v>
      </c>
      <c r="B10061" s="313" t="s">
        <v>8361</v>
      </c>
      <c r="C10061" s="409" t="s">
        <v>5340</v>
      </c>
      <c r="D10061" s="664" t="s">
        <v>16473</v>
      </c>
      <c r="E10061" s="665">
        <v>99000</v>
      </c>
      <c r="F10061" s="666" t="s">
        <v>16474</v>
      </c>
      <c r="G10061" s="409" t="s">
        <v>14406</v>
      </c>
      <c r="H10061" s="669">
        <v>44334</v>
      </c>
      <c r="I10061" s="669">
        <v>44334</v>
      </c>
      <c r="J10061" s="668"/>
    </row>
    <row r="10062" spans="1:10" s="617" customFormat="1" ht="23.25" outlineLevel="1">
      <c r="A10062" s="311" t="s">
        <v>16475</v>
      </c>
      <c r="B10062" s="313" t="s">
        <v>8361</v>
      </c>
      <c r="C10062" s="409" t="s">
        <v>5340</v>
      </c>
      <c r="D10062" s="664" t="s">
        <v>16476</v>
      </c>
      <c r="E10062" s="665">
        <v>52500</v>
      </c>
      <c r="F10062" s="666" t="s">
        <v>16477</v>
      </c>
      <c r="G10062" s="409" t="s">
        <v>14406</v>
      </c>
      <c r="H10062" s="669">
        <v>44335</v>
      </c>
      <c r="I10062" s="669">
        <v>44335</v>
      </c>
      <c r="J10062" s="668"/>
    </row>
    <row r="10063" spans="1:10" s="617" customFormat="1" ht="23.25" outlineLevel="1">
      <c r="A10063" s="311" t="s">
        <v>16478</v>
      </c>
      <c r="B10063" s="313" t="s">
        <v>8361</v>
      </c>
      <c r="C10063" s="409" t="s">
        <v>5340</v>
      </c>
      <c r="D10063" s="664" t="s">
        <v>16479</v>
      </c>
      <c r="E10063" s="665">
        <v>137824</v>
      </c>
      <c r="F10063" s="666" t="s">
        <v>16480</v>
      </c>
      <c r="G10063" s="409" t="s">
        <v>14406</v>
      </c>
      <c r="H10063" s="669">
        <v>44357</v>
      </c>
      <c r="I10063" s="669">
        <v>44357</v>
      </c>
      <c r="J10063" s="668"/>
    </row>
    <row r="10064" spans="1:10" s="617" customFormat="1" ht="23.25" outlineLevel="1">
      <c r="A10064" s="311" t="s">
        <v>16481</v>
      </c>
      <c r="B10064" s="313" t="s">
        <v>9419</v>
      </c>
      <c r="C10064" s="409" t="s">
        <v>5340</v>
      </c>
      <c r="D10064" s="664" t="s">
        <v>16482</v>
      </c>
      <c r="E10064" s="665">
        <v>139700.00079399999</v>
      </c>
      <c r="F10064" s="666" t="s">
        <v>16480</v>
      </c>
      <c r="G10064" s="409" t="s">
        <v>14406</v>
      </c>
      <c r="H10064" s="669">
        <v>44357</v>
      </c>
      <c r="I10064" s="669">
        <v>44357</v>
      </c>
      <c r="J10064" s="668"/>
    </row>
    <row r="10065" spans="1:10" s="617" customFormat="1" ht="23.25" outlineLevel="1">
      <c r="A10065" s="311" t="s">
        <v>16483</v>
      </c>
      <c r="B10065" s="313" t="s">
        <v>8361</v>
      </c>
      <c r="C10065" s="409" t="s">
        <v>5340</v>
      </c>
      <c r="D10065" s="664" t="s">
        <v>16484</v>
      </c>
      <c r="E10065" s="665">
        <v>34044.5</v>
      </c>
      <c r="F10065" s="666" t="s">
        <v>16485</v>
      </c>
      <c r="G10065" s="409" t="s">
        <v>14406</v>
      </c>
      <c r="H10065" s="669">
        <v>44357</v>
      </c>
      <c r="I10065" s="669">
        <v>44357</v>
      </c>
      <c r="J10065" s="668"/>
    </row>
    <row r="10066" spans="1:10" s="617" customFormat="1" ht="23.25" outlineLevel="1">
      <c r="A10066" s="311" t="s">
        <v>16486</v>
      </c>
      <c r="B10066" s="313" t="s">
        <v>12887</v>
      </c>
      <c r="C10066" s="409" t="s">
        <v>5340</v>
      </c>
      <c r="D10066" s="664" t="s">
        <v>16487</v>
      </c>
      <c r="E10066" s="665">
        <v>672457.5</v>
      </c>
      <c r="F10066" s="666" t="s">
        <v>16488</v>
      </c>
      <c r="G10066" s="409" t="s">
        <v>14406</v>
      </c>
      <c r="H10066" s="669">
        <v>44357</v>
      </c>
      <c r="I10066" s="669">
        <v>44357</v>
      </c>
      <c r="J10066" s="668"/>
    </row>
    <row r="10067" spans="1:10" s="617" customFormat="1" ht="23.25" outlineLevel="1">
      <c r="A10067" s="311" t="s">
        <v>16486</v>
      </c>
      <c r="B10067" s="313" t="s">
        <v>12887</v>
      </c>
      <c r="C10067" s="409" t="s">
        <v>5340</v>
      </c>
      <c r="D10067" s="664" t="s">
        <v>16489</v>
      </c>
      <c r="E10067" s="665">
        <v>734302.5</v>
      </c>
      <c r="F10067" s="666" t="s">
        <v>16488</v>
      </c>
      <c r="G10067" s="409" t="s">
        <v>14406</v>
      </c>
      <c r="H10067" s="669">
        <v>44357</v>
      </c>
      <c r="I10067" s="669">
        <v>44357</v>
      </c>
      <c r="J10067" s="668"/>
    </row>
    <row r="10068" spans="1:10" s="617" customFormat="1" ht="23.25" outlineLevel="1">
      <c r="A10068" s="311" t="s">
        <v>16486</v>
      </c>
      <c r="B10068" s="313" t="s">
        <v>12887</v>
      </c>
      <c r="C10068" s="409" t="s">
        <v>5340</v>
      </c>
      <c r="D10068" s="664" t="s">
        <v>16490</v>
      </c>
      <c r="E10068" s="665">
        <v>664715</v>
      </c>
      <c r="F10068" s="666" t="s">
        <v>16488</v>
      </c>
      <c r="G10068" s="409" t="s">
        <v>14406</v>
      </c>
      <c r="H10068" s="669">
        <v>44357</v>
      </c>
      <c r="I10068" s="669">
        <v>44357</v>
      </c>
      <c r="J10068" s="668"/>
    </row>
    <row r="10069" spans="1:10" s="617" customFormat="1" ht="23.25" outlineLevel="1">
      <c r="A10069" s="311" t="s">
        <v>16486</v>
      </c>
      <c r="B10069" s="313" t="s">
        <v>12887</v>
      </c>
      <c r="C10069" s="409" t="s">
        <v>5340</v>
      </c>
      <c r="D10069" s="664" t="s">
        <v>16491</v>
      </c>
      <c r="E10069" s="665">
        <v>140932.5</v>
      </c>
      <c r="F10069" s="666" t="s">
        <v>16488</v>
      </c>
      <c r="G10069" s="409" t="s">
        <v>14406</v>
      </c>
      <c r="H10069" s="669">
        <v>44357</v>
      </c>
      <c r="I10069" s="669">
        <v>44357</v>
      </c>
      <c r="J10069" s="668"/>
    </row>
    <row r="10070" spans="1:10" s="617" customFormat="1" ht="23.25" outlineLevel="1">
      <c r="A10070" s="311" t="s">
        <v>16492</v>
      </c>
      <c r="B10070" s="313" t="s">
        <v>9737</v>
      </c>
      <c r="C10070" s="409" t="s">
        <v>5340</v>
      </c>
      <c r="D10070" s="664" t="s">
        <v>16493</v>
      </c>
      <c r="E10070" s="665">
        <v>66552</v>
      </c>
      <c r="F10070" s="666" t="s">
        <v>16494</v>
      </c>
      <c r="G10070" s="409" t="s">
        <v>14406</v>
      </c>
      <c r="H10070" s="669">
        <v>44362</v>
      </c>
      <c r="I10070" s="669">
        <v>44362</v>
      </c>
      <c r="J10070" s="668"/>
    </row>
    <row r="10071" spans="1:10" s="617" customFormat="1" ht="23.25" outlineLevel="1">
      <c r="A10071" s="311" t="s">
        <v>16492</v>
      </c>
      <c r="B10071" s="313" t="s">
        <v>9737</v>
      </c>
      <c r="C10071" s="409" t="s">
        <v>5340</v>
      </c>
      <c r="D10071" s="664" t="s">
        <v>16495</v>
      </c>
      <c r="E10071" s="665">
        <v>67260</v>
      </c>
      <c r="F10071" s="666" t="s">
        <v>16496</v>
      </c>
      <c r="G10071" s="409" t="s">
        <v>14406</v>
      </c>
      <c r="H10071" s="669">
        <v>44362</v>
      </c>
      <c r="I10071" s="669">
        <v>44362</v>
      </c>
      <c r="J10071" s="668"/>
    </row>
    <row r="10072" spans="1:10" s="617" customFormat="1" ht="23.25" outlineLevel="1">
      <c r="A10072" s="311" t="s">
        <v>16497</v>
      </c>
      <c r="B10072" s="313" t="s">
        <v>9737</v>
      </c>
      <c r="C10072" s="409" t="s">
        <v>5340</v>
      </c>
      <c r="D10072" s="664" t="s">
        <v>16498</v>
      </c>
      <c r="E10072" s="665">
        <v>87438</v>
      </c>
      <c r="F10072" s="666" t="s">
        <v>16496</v>
      </c>
      <c r="G10072" s="409" t="s">
        <v>14406</v>
      </c>
      <c r="H10072" s="669">
        <v>44362</v>
      </c>
      <c r="I10072" s="669">
        <v>44362</v>
      </c>
      <c r="J10072" s="668"/>
    </row>
    <row r="10073" spans="1:10" s="617" customFormat="1" ht="23.25" outlineLevel="1">
      <c r="A10073" s="311" t="s">
        <v>16499</v>
      </c>
      <c r="B10073" s="313" t="s">
        <v>15777</v>
      </c>
      <c r="C10073" s="409" t="s">
        <v>5340</v>
      </c>
      <c r="D10073" s="664" t="s">
        <v>16500</v>
      </c>
      <c r="E10073" s="665">
        <v>27659.61</v>
      </c>
      <c r="F10073" s="666" t="s">
        <v>16501</v>
      </c>
      <c r="G10073" s="409" t="s">
        <v>14406</v>
      </c>
      <c r="H10073" s="669">
        <v>44363</v>
      </c>
      <c r="I10073" s="669">
        <v>44363</v>
      </c>
      <c r="J10073" s="668"/>
    </row>
    <row r="10074" spans="1:10" s="617" customFormat="1" ht="34.9" outlineLevel="1">
      <c r="A10074" s="311" t="s">
        <v>16502</v>
      </c>
      <c r="B10074" s="313" t="s">
        <v>12891</v>
      </c>
      <c r="C10074" s="409" t="s">
        <v>5340</v>
      </c>
      <c r="D10074" s="664" t="s">
        <v>16503</v>
      </c>
      <c r="E10074" s="665">
        <v>433000</v>
      </c>
      <c r="F10074" s="666" t="s">
        <v>16504</v>
      </c>
      <c r="G10074" s="409" t="s">
        <v>14406</v>
      </c>
      <c r="H10074" s="669">
        <v>44372</v>
      </c>
      <c r="I10074" s="669">
        <v>44372</v>
      </c>
      <c r="J10074" s="668"/>
    </row>
    <row r="10075" spans="1:10" s="617" customFormat="1" ht="34.9" outlineLevel="1">
      <c r="A10075" s="311" t="s">
        <v>16505</v>
      </c>
      <c r="B10075" s="313" t="s">
        <v>12891</v>
      </c>
      <c r="C10075" s="409" t="s">
        <v>5340</v>
      </c>
      <c r="D10075" s="664" t="s">
        <v>16506</v>
      </c>
      <c r="E10075" s="665">
        <v>66600</v>
      </c>
      <c r="F10075" s="666" t="s">
        <v>16504</v>
      </c>
      <c r="G10075" s="409" t="s">
        <v>14406</v>
      </c>
      <c r="H10075" s="669">
        <v>44372</v>
      </c>
      <c r="I10075" s="669">
        <v>44372</v>
      </c>
      <c r="J10075" s="668"/>
    </row>
    <row r="10076" spans="1:10" s="617" customFormat="1" ht="34.9" outlineLevel="1">
      <c r="A10076" s="311" t="s">
        <v>16507</v>
      </c>
      <c r="B10076" s="313" t="s">
        <v>12891</v>
      </c>
      <c r="C10076" s="409" t="s">
        <v>5340</v>
      </c>
      <c r="D10076" s="664" t="s">
        <v>16508</v>
      </c>
      <c r="E10076" s="665">
        <v>409980</v>
      </c>
      <c r="F10076" s="666" t="s">
        <v>16444</v>
      </c>
      <c r="G10076" s="409" t="s">
        <v>14406</v>
      </c>
      <c r="H10076" s="669">
        <v>44372</v>
      </c>
      <c r="I10076" s="669">
        <v>44372</v>
      </c>
      <c r="J10076" s="668"/>
    </row>
    <row r="10077" spans="1:10" s="617" customFormat="1" ht="34.9" outlineLevel="1">
      <c r="A10077" s="311" t="s">
        <v>16509</v>
      </c>
      <c r="B10077" s="313" t="s">
        <v>12891</v>
      </c>
      <c r="C10077" s="409" t="s">
        <v>5340</v>
      </c>
      <c r="D10077" s="664" t="s">
        <v>16510</v>
      </c>
      <c r="E10077" s="665">
        <v>636990</v>
      </c>
      <c r="F10077" s="666" t="s">
        <v>16444</v>
      </c>
      <c r="G10077" s="409" t="s">
        <v>14406</v>
      </c>
      <c r="H10077" s="669">
        <v>44372</v>
      </c>
      <c r="I10077" s="669">
        <v>44372</v>
      </c>
      <c r="J10077" s="668"/>
    </row>
    <row r="10078" spans="1:10" s="617" customFormat="1" ht="23.25" outlineLevel="1">
      <c r="A10078" s="311" t="s">
        <v>16511</v>
      </c>
      <c r="B10078" s="313" t="s">
        <v>12891</v>
      </c>
      <c r="C10078" s="409" t="s">
        <v>5340</v>
      </c>
      <c r="D10078" s="664" t="s">
        <v>16512</v>
      </c>
      <c r="E10078" s="665">
        <v>338000</v>
      </c>
      <c r="F10078" s="666" t="s">
        <v>16513</v>
      </c>
      <c r="G10078" s="409" t="s">
        <v>14406</v>
      </c>
      <c r="H10078" s="669">
        <v>44375</v>
      </c>
      <c r="I10078" s="669">
        <v>44375</v>
      </c>
      <c r="J10078" s="668"/>
    </row>
    <row r="10079" spans="1:10" s="617" customFormat="1" ht="23.25" outlineLevel="1">
      <c r="A10079" s="311" t="s">
        <v>16514</v>
      </c>
      <c r="B10079" s="313" t="s">
        <v>8361</v>
      </c>
      <c r="C10079" s="409" t="s">
        <v>5340</v>
      </c>
      <c r="D10079" s="664" t="s">
        <v>16515</v>
      </c>
      <c r="E10079" s="665">
        <v>121030</v>
      </c>
      <c r="F10079" s="666" t="s">
        <v>16449</v>
      </c>
      <c r="G10079" s="409" t="s">
        <v>14406</v>
      </c>
      <c r="H10079" s="669">
        <v>44377</v>
      </c>
      <c r="I10079" s="669">
        <v>44377</v>
      </c>
      <c r="J10079" s="668"/>
    </row>
    <row r="10080" spans="1:10" s="617" customFormat="1" ht="23.25" outlineLevel="1">
      <c r="A10080" s="311" t="s">
        <v>16497</v>
      </c>
      <c r="B10080" s="313" t="s">
        <v>9737</v>
      </c>
      <c r="C10080" s="409" t="s">
        <v>5340</v>
      </c>
      <c r="D10080" s="664" t="s">
        <v>16516</v>
      </c>
      <c r="E10080" s="665">
        <v>61312.800000000003</v>
      </c>
      <c r="F10080" s="666" t="s">
        <v>16496</v>
      </c>
      <c r="G10080" s="409" t="s">
        <v>14406</v>
      </c>
      <c r="H10080" s="669">
        <v>44384</v>
      </c>
      <c r="I10080" s="669">
        <v>44384</v>
      </c>
      <c r="J10080" s="668"/>
    </row>
    <row r="10081" spans="1:10" s="617" customFormat="1" ht="23.25" outlineLevel="1">
      <c r="A10081" s="311" t="s">
        <v>16497</v>
      </c>
      <c r="B10081" s="313" t="s">
        <v>9737</v>
      </c>
      <c r="C10081" s="409" t="s">
        <v>5340</v>
      </c>
      <c r="D10081" s="664" t="s">
        <v>16517</v>
      </c>
      <c r="E10081" s="665">
        <v>66422.2</v>
      </c>
      <c r="F10081" s="666" t="s">
        <v>16496</v>
      </c>
      <c r="G10081" s="409" t="s">
        <v>14406</v>
      </c>
      <c r="H10081" s="669">
        <v>44384</v>
      </c>
      <c r="I10081" s="669">
        <v>44384</v>
      </c>
      <c r="J10081" s="668"/>
    </row>
    <row r="10082" spans="1:10" s="617" customFormat="1" ht="23.25" outlineLevel="1">
      <c r="A10082" s="311" t="s">
        <v>16518</v>
      </c>
      <c r="B10082" s="313" t="s">
        <v>9419</v>
      </c>
      <c r="C10082" s="409" t="s">
        <v>5340</v>
      </c>
      <c r="D10082" s="664" t="s">
        <v>16519</v>
      </c>
      <c r="E10082" s="665">
        <v>180000.00042200001</v>
      </c>
      <c r="F10082" s="666" t="s">
        <v>16520</v>
      </c>
      <c r="G10082" s="409" t="s">
        <v>14406</v>
      </c>
      <c r="H10082" s="669">
        <v>44392</v>
      </c>
      <c r="I10082" s="669">
        <v>44392</v>
      </c>
      <c r="J10082" s="668"/>
    </row>
    <row r="10083" spans="1:10" s="617" customFormat="1" ht="23.25" outlineLevel="1">
      <c r="A10083" s="311" t="s">
        <v>16518</v>
      </c>
      <c r="B10083" s="313" t="s">
        <v>9419</v>
      </c>
      <c r="C10083" s="409" t="s">
        <v>5340</v>
      </c>
      <c r="D10083" s="664" t="s">
        <v>16521</v>
      </c>
      <c r="E10083" s="665">
        <v>148900.00018656999</v>
      </c>
      <c r="F10083" s="666" t="s">
        <v>16520</v>
      </c>
      <c r="G10083" s="409" t="s">
        <v>14406</v>
      </c>
      <c r="H10083" s="669">
        <v>44392</v>
      </c>
      <c r="I10083" s="669">
        <v>44392</v>
      </c>
      <c r="J10083" s="668"/>
    </row>
    <row r="10084" spans="1:10" s="617" customFormat="1" ht="23.25" outlineLevel="1">
      <c r="A10084" s="311" t="s">
        <v>16518</v>
      </c>
      <c r="B10084" s="313" t="s">
        <v>9419</v>
      </c>
      <c r="C10084" s="409" t="s">
        <v>5340</v>
      </c>
      <c r="D10084" s="664" t="s">
        <v>16522</v>
      </c>
      <c r="E10084" s="665">
        <v>199999.99977334001</v>
      </c>
      <c r="F10084" s="666" t="s">
        <v>16520</v>
      </c>
      <c r="G10084" s="409" t="s">
        <v>14406</v>
      </c>
      <c r="H10084" s="669">
        <v>44392</v>
      </c>
      <c r="I10084" s="669">
        <v>44392</v>
      </c>
      <c r="J10084" s="668"/>
    </row>
    <row r="10085" spans="1:10" s="617" customFormat="1" ht="23.25" outlineLevel="1">
      <c r="A10085" s="311" t="s">
        <v>16518</v>
      </c>
      <c r="B10085" s="313" t="s">
        <v>9419</v>
      </c>
      <c r="C10085" s="409" t="s">
        <v>5340</v>
      </c>
      <c r="D10085" s="664" t="s">
        <v>16523</v>
      </c>
      <c r="E10085" s="665">
        <v>122999.999679</v>
      </c>
      <c r="F10085" s="666" t="s">
        <v>16520</v>
      </c>
      <c r="G10085" s="409" t="s">
        <v>14406</v>
      </c>
      <c r="H10085" s="669">
        <v>44392</v>
      </c>
      <c r="I10085" s="669">
        <v>44392</v>
      </c>
      <c r="J10085" s="668"/>
    </row>
    <row r="10086" spans="1:10" s="617" customFormat="1" ht="23.25" outlineLevel="1">
      <c r="A10086" s="311" t="s">
        <v>16524</v>
      </c>
      <c r="B10086" s="313" t="s">
        <v>9419</v>
      </c>
      <c r="C10086" s="409" t="s">
        <v>5340</v>
      </c>
      <c r="D10086" s="664" t="s">
        <v>16525</v>
      </c>
      <c r="E10086" s="665">
        <v>928872</v>
      </c>
      <c r="F10086" s="666" t="s">
        <v>16449</v>
      </c>
      <c r="G10086" s="409" t="s">
        <v>14406</v>
      </c>
      <c r="H10086" s="669">
        <v>44392</v>
      </c>
      <c r="I10086" s="669">
        <v>44392</v>
      </c>
      <c r="J10086" s="668"/>
    </row>
    <row r="10087" spans="1:10" s="617" customFormat="1" ht="23.25" outlineLevel="1">
      <c r="A10087" s="311" t="s">
        <v>16526</v>
      </c>
      <c r="B10087" s="313" t="s">
        <v>8361</v>
      </c>
      <c r="C10087" s="409" t="s">
        <v>5340</v>
      </c>
      <c r="D10087" s="664" t="s">
        <v>16527</v>
      </c>
      <c r="E10087" s="665">
        <v>123939</v>
      </c>
      <c r="F10087" s="666" t="s">
        <v>16480</v>
      </c>
      <c r="G10087" s="409" t="s">
        <v>14406</v>
      </c>
      <c r="H10087" s="669">
        <v>44392</v>
      </c>
      <c r="I10087" s="669">
        <v>44392</v>
      </c>
      <c r="J10087" s="668"/>
    </row>
    <row r="10088" spans="1:10" s="617" customFormat="1" ht="34.9" outlineLevel="1">
      <c r="A10088" s="311" t="s">
        <v>16528</v>
      </c>
      <c r="B10088" s="313" t="s">
        <v>12891</v>
      </c>
      <c r="C10088" s="409" t="s">
        <v>5340</v>
      </c>
      <c r="D10088" s="664" t="s">
        <v>16529</v>
      </c>
      <c r="E10088" s="665">
        <v>209500</v>
      </c>
      <c r="F10088" s="666" t="s">
        <v>16504</v>
      </c>
      <c r="G10088" s="409" t="s">
        <v>14406</v>
      </c>
      <c r="H10088" s="669">
        <v>44404</v>
      </c>
      <c r="I10088" s="669">
        <v>44404</v>
      </c>
      <c r="J10088" s="668"/>
    </row>
    <row r="10089" spans="1:10" s="617" customFormat="1" ht="34.9" outlineLevel="1">
      <c r="A10089" s="311" t="s">
        <v>16530</v>
      </c>
      <c r="B10089" s="313" t="s">
        <v>9419</v>
      </c>
      <c r="C10089" s="409" t="s">
        <v>5340</v>
      </c>
      <c r="D10089" s="664" t="s">
        <v>16531</v>
      </c>
      <c r="E10089" s="665">
        <v>1009219.2</v>
      </c>
      <c r="F10089" s="666" t="s">
        <v>16532</v>
      </c>
      <c r="G10089" s="409" t="s">
        <v>14406</v>
      </c>
      <c r="H10089" s="669">
        <v>44404</v>
      </c>
      <c r="I10089" s="669">
        <v>44404</v>
      </c>
      <c r="J10089" s="668"/>
    </row>
    <row r="10090" spans="1:10" s="617" customFormat="1" ht="34.9" outlineLevel="1">
      <c r="A10090" s="311" t="s">
        <v>16533</v>
      </c>
      <c r="B10090" s="313" t="s">
        <v>12891</v>
      </c>
      <c r="C10090" s="409" t="s">
        <v>5340</v>
      </c>
      <c r="D10090" s="664" t="s">
        <v>16534</v>
      </c>
      <c r="E10090" s="665">
        <v>608364</v>
      </c>
      <c r="F10090" s="666" t="s">
        <v>16535</v>
      </c>
      <c r="G10090" s="409" t="s">
        <v>14406</v>
      </c>
      <c r="H10090" s="669">
        <v>44410</v>
      </c>
      <c r="I10090" s="669">
        <v>44410</v>
      </c>
      <c r="J10090" s="668"/>
    </row>
    <row r="10091" spans="1:10" s="617" customFormat="1" ht="34.9" outlineLevel="1">
      <c r="A10091" s="311" t="s">
        <v>16533</v>
      </c>
      <c r="B10091" s="313" t="s">
        <v>12891</v>
      </c>
      <c r="C10091" s="409" t="s">
        <v>5340</v>
      </c>
      <c r="D10091" s="664" t="s">
        <v>16536</v>
      </c>
      <c r="E10091" s="665">
        <v>123912</v>
      </c>
      <c r="F10091" s="666" t="s">
        <v>16535</v>
      </c>
      <c r="G10091" s="409" t="s">
        <v>14406</v>
      </c>
      <c r="H10091" s="669">
        <v>44410</v>
      </c>
      <c r="I10091" s="669">
        <v>44410</v>
      </c>
      <c r="J10091" s="668"/>
    </row>
    <row r="10092" spans="1:10" s="617" customFormat="1" ht="34.9" outlineLevel="1">
      <c r="A10092" s="311" t="s">
        <v>16533</v>
      </c>
      <c r="B10092" s="313" t="s">
        <v>12891</v>
      </c>
      <c r="C10092" s="409" t="s">
        <v>5340</v>
      </c>
      <c r="D10092" s="664" t="s">
        <v>16537</v>
      </c>
      <c r="E10092" s="665">
        <v>101394</v>
      </c>
      <c r="F10092" s="666" t="s">
        <v>16535</v>
      </c>
      <c r="G10092" s="409" t="s">
        <v>14406</v>
      </c>
      <c r="H10092" s="669">
        <v>44410</v>
      </c>
      <c r="I10092" s="669">
        <v>44410</v>
      </c>
      <c r="J10092" s="668"/>
    </row>
    <row r="10093" spans="1:10" s="617" customFormat="1" ht="23.25" outlineLevel="1">
      <c r="A10093" s="311" t="s">
        <v>16538</v>
      </c>
      <c r="B10093" s="313" t="s">
        <v>8361</v>
      </c>
      <c r="C10093" s="409" t="s">
        <v>5340</v>
      </c>
      <c r="D10093" s="664" t="s">
        <v>16539</v>
      </c>
      <c r="E10093" s="665">
        <v>370000.00007574999</v>
      </c>
      <c r="F10093" s="666" t="s">
        <v>16540</v>
      </c>
      <c r="G10093" s="409" t="s">
        <v>14406</v>
      </c>
      <c r="H10093" s="669">
        <v>44410</v>
      </c>
      <c r="I10093" s="669">
        <v>44410</v>
      </c>
      <c r="J10093" s="668"/>
    </row>
    <row r="10094" spans="1:10" s="617" customFormat="1" ht="23.25" outlineLevel="1">
      <c r="A10094" s="311" t="s">
        <v>16524</v>
      </c>
      <c r="B10094" s="313" t="s">
        <v>9419</v>
      </c>
      <c r="C10094" s="409" t="s">
        <v>5340</v>
      </c>
      <c r="D10094" s="664" t="s">
        <v>16541</v>
      </c>
      <c r="E10094" s="665">
        <v>1163570.9985445</v>
      </c>
      <c r="F10094" s="666" t="s">
        <v>16449</v>
      </c>
      <c r="G10094" s="409" t="s">
        <v>14406</v>
      </c>
      <c r="H10094" s="669">
        <v>44419</v>
      </c>
      <c r="I10094" s="669">
        <v>44419</v>
      </c>
      <c r="J10094" s="668"/>
    </row>
    <row r="10095" spans="1:10" s="617" customFormat="1" ht="23.25" outlineLevel="1">
      <c r="A10095" s="311" t="s">
        <v>16542</v>
      </c>
      <c r="B10095" s="313" t="s">
        <v>9419</v>
      </c>
      <c r="C10095" s="409" t="s">
        <v>5340</v>
      </c>
      <c r="D10095" s="664" t="s">
        <v>16543</v>
      </c>
      <c r="E10095" s="665">
        <v>444594.81555</v>
      </c>
      <c r="F10095" s="666" t="s">
        <v>16544</v>
      </c>
      <c r="G10095" s="409" t="s">
        <v>14406</v>
      </c>
      <c r="H10095" s="669">
        <v>44424</v>
      </c>
      <c r="I10095" s="669">
        <v>44424</v>
      </c>
      <c r="J10095" s="668"/>
    </row>
    <row r="10096" spans="1:10" s="617" customFormat="1" ht="23.25" outlineLevel="1">
      <c r="A10096" s="311" t="s">
        <v>16545</v>
      </c>
      <c r="B10096" s="313" t="s">
        <v>9419</v>
      </c>
      <c r="C10096" s="409" t="s">
        <v>5340</v>
      </c>
      <c r="D10096" s="664" t="s">
        <v>16546</v>
      </c>
      <c r="E10096" s="665">
        <v>55989.999799999998</v>
      </c>
      <c r="F10096" s="666" t="s">
        <v>16544</v>
      </c>
      <c r="G10096" s="409" t="s">
        <v>14406</v>
      </c>
      <c r="H10096" s="669">
        <v>44424</v>
      </c>
      <c r="I10096" s="669">
        <v>44424</v>
      </c>
      <c r="J10096" s="668"/>
    </row>
    <row r="10097" spans="1:10" s="617" customFormat="1" ht="23.25" outlineLevel="1">
      <c r="A10097" s="311" t="s">
        <v>16547</v>
      </c>
      <c r="B10097" s="313" t="s">
        <v>9419</v>
      </c>
      <c r="C10097" s="409" t="s">
        <v>5340</v>
      </c>
      <c r="D10097" s="664" t="s">
        <v>16548</v>
      </c>
      <c r="E10097" s="665">
        <v>169989.99954855</v>
      </c>
      <c r="F10097" s="666" t="s">
        <v>16544</v>
      </c>
      <c r="G10097" s="409" t="s">
        <v>14406</v>
      </c>
      <c r="H10097" s="669">
        <v>44424</v>
      </c>
      <c r="I10097" s="669">
        <v>44424</v>
      </c>
      <c r="J10097" s="668"/>
    </row>
    <row r="10098" spans="1:10" s="617" customFormat="1" ht="23.25" outlineLevel="1">
      <c r="A10098" s="311" t="s">
        <v>16524</v>
      </c>
      <c r="B10098" s="313" t="s">
        <v>9419</v>
      </c>
      <c r="C10098" s="409" t="s">
        <v>5340</v>
      </c>
      <c r="D10098" s="664" t="s">
        <v>16549</v>
      </c>
      <c r="E10098" s="665">
        <v>1247532.9993235001</v>
      </c>
      <c r="F10098" s="666" t="s">
        <v>16550</v>
      </c>
      <c r="G10098" s="409" t="s">
        <v>14406</v>
      </c>
      <c r="H10098" s="669">
        <v>44424</v>
      </c>
      <c r="I10098" s="669">
        <v>44424</v>
      </c>
      <c r="J10098" s="668"/>
    </row>
    <row r="10099" spans="1:10" s="617" customFormat="1" ht="34.9" outlineLevel="1">
      <c r="A10099" s="311" t="s">
        <v>16551</v>
      </c>
      <c r="B10099" s="313" t="s">
        <v>9419</v>
      </c>
      <c r="C10099" s="409" t="s">
        <v>5340</v>
      </c>
      <c r="D10099" s="664" t="s">
        <v>16552</v>
      </c>
      <c r="E10099" s="665">
        <v>613516.80000000005</v>
      </c>
      <c r="F10099" s="666" t="s">
        <v>16485</v>
      </c>
      <c r="G10099" s="409" t="s">
        <v>14406</v>
      </c>
      <c r="H10099" s="669">
        <v>44425</v>
      </c>
      <c r="I10099" s="669">
        <v>44425</v>
      </c>
      <c r="J10099" s="668"/>
    </row>
    <row r="10100" spans="1:10" s="617" customFormat="1" ht="23.25" outlineLevel="1">
      <c r="A10100" s="311" t="s">
        <v>16553</v>
      </c>
      <c r="B10100" s="313" t="s">
        <v>12891</v>
      </c>
      <c r="C10100" s="409" t="s">
        <v>5340</v>
      </c>
      <c r="D10100" s="664" t="s">
        <v>16554</v>
      </c>
      <c r="E10100" s="665">
        <v>258470.39999999999</v>
      </c>
      <c r="F10100" s="666" t="s">
        <v>16555</v>
      </c>
      <c r="G10100" s="409" t="s">
        <v>14406</v>
      </c>
      <c r="H10100" s="669">
        <v>44432</v>
      </c>
      <c r="I10100" s="669">
        <v>44432</v>
      </c>
      <c r="J10100" s="668"/>
    </row>
    <row r="10101" spans="1:10" s="617" customFormat="1" ht="23.25" outlineLevel="1">
      <c r="A10101" s="311" t="s">
        <v>16553</v>
      </c>
      <c r="B10101" s="313" t="s">
        <v>12891</v>
      </c>
      <c r="C10101" s="409" t="s">
        <v>5340</v>
      </c>
      <c r="D10101" s="664" t="s">
        <v>16556</v>
      </c>
      <c r="E10101" s="665">
        <v>68999.100000000006</v>
      </c>
      <c r="F10101" s="666" t="s">
        <v>16555</v>
      </c>
      <c r="G10101" s="409" t="s">
        <v>14406</v>
      </c>
      <c r="H10101" s="669">
        <v>44432</v>
      </c>
      <c r="I10101" s="669">
        <v>44432</v>
      </c>
      <c r="J10101" s="668"/>
    </row>
    <row r="10102" spans="1:10" s="617" customFormat="1" ht="23.25" outlineLevel="1">
      <c r="A10102" s="311" t="s">
        <v>16557</v>
      </c>
      <c r="B10102" s="313" t="s">
        <v>9419</v>
      </c>
      <c r="C10102" s="409" t="s">
        <v>5340</v>
      </c>
      <c r="D10102" s="664" t="s">
        <v>16558</v>
      </c>
      <c r="E10102" s="665">
        <v>630605.99925600004</v>
      </c>
      <c r="F10102" s="666" t="s">
        <v>16480</v>
      </c>
      <c r="G10102" s="409" t="s">
        <v>14406</v>
      </c>
      <c r="H10102" s="669">
        <v>44434</v>
      </c>
      <c r="I10102" s="669">
        <v>44434</v>
      </c>
      <c r="J10102" s="668"/>
    </row>
    <row r="10103" spans="1:10" s="617" customFormat="1" ht="34.9" outlineLevel="1">
      <c r="A10103" s="311" t="s">
        <v>16559</v>
      </c>
      <c r="B10103" s="313" t="s">
        <v>12891</v>
      </c>
      <c r="C10103" s="409" t="s">
        <v>5340</v>
      </c>
      <c r="D10103" s="664" t="s">
        <v>16560</v>
      </c>
      <c r="E10103" s="665">
        <v>298971.18</v>
      </c>
      <c r="F10103" s="666" t="s">
        <v>16561</v>
      </c>
      <c r="G10103" s="409" t="s">
        <v>14406</v>
      </c>
      <c r="H10103" s="669">
        <v>44449</v>
      </c>
      <c r="I10103" s="669">
        <v>44449</v>
      </c>
      <c r="J10103" s="668"/>
    </row>
    <row r="10104" spans="1:10" s="617" customFormat="1" ht="34.9" outlineLevel="1">
      <c r="A10104" s="311" t="s">
        <v>16562</v>
      </c>
      <c r="B10104" s="313" t="s">
        <v>12891</v>
      </c>
      <c r="C10104" s="409" t="s">
        <v>5340</v>
      </c>
      <c r="D10104" s="664" t="s">
        <v>16563</v>
      </c>
      <c r="E10104" s="665">
        <v>224778.6</v>
      </c>
      <c r="F10104" s="666" t="s">
        <v>16480</v>
      </c>
      <c r="G10104" s="409" t="s">
        <v>14406</v>
      </c>
      <c r="H10104" s="669">
        <v>44449</v>
      </c>
      <c r="I10104" s="669">
        <v>44449</v>
      </c>
      <c r="J10104" s="668"/>
    </row>
    <row r="10105" spans="1:10" s="617" customFormat="1" ht="23.25" outlineLevel="1">
      <c r="A10105" s="311" t="s">
        <v>16564</v>
      </c>
      <c r="B10105" s="313" t="s">
        <v>8361</v>
      </c>
      <c r="C10105" s="409" t="s">
        <v>5340</v>
      </c>
      <c r="D10105" s="664" t="s">
        <v>16565</v>
      </c>
      <c r="E10105" s="665">
        <v>32550</v>
      </c>
      <c r="F10105" s="666" t="s">
        <v>16566</v>
      </c>
      <c r="G10105" s="409" t="s">
        <v>14406</v>
      </c>
      <c r="H10105" s="669">
        <v>44449</v>
      </c>
      <c r="I10105" s="669">
        <v>44449</v>
      </c>
      <c r="J10105" s="668"/>
    </row>
    <row r="10106" spans="1:10" s="617" customFormat="1" ht="23.25" outlineLevel="1">
      <c r="A10106" s="311" t="s">
        <v>16567</v>
      </c>
      <c r="B10106" s="313" t="s">
        <v>12891</v>
      </c>
      <c r="C10106" s="409" t="s">
        <v>5340</v>
      </c>
      <c r="D10106" s="664" t="s">
        <v>16568</v>
      </c>
      <c r="E10106" s="665">
        <v>94458</v>
      </c>
      <c r="F10106" s="666" t="s">
        <v>16569</v>
      </c>
      <c r="G10106" s="409" t="s">
        <v>14406</v>
      </c>
      <c r="H10106" s="669">
        <v>44452</v>
      </c>
      <c r="I10106" s="669">
        <v>44452</v>
      </c>
      <c r="J10106" s="668"/>
    </row>
    <row r="10107" spans="1:10" s="617" customFormat="1" ht="34.9" outlineLevel="1">
      <c r="A10107" s="311" t="s">
        <v>16570</v>
      </c>
      <c r="B10107" s="313" t="s">
        <v>12891</v>
      </c>
      <c r="C10107" s="409" t="s">
        <v>5340</v>
      </c>
      <c r="D10107" s="664" t="s">
        <v>16571</v>
      </c>
      <c r="E10107" s="665">
        <v>121720</v>
      </c>
      <c r="F10107" s="666" t="s">
        <v>16485</v>
      </c>
      <c r="G10107" s="409" t="s">
        <v>14406</v>
      </c>
      <c r="H10107" s="669">
        <v>44454</v>
      </c>
      <c r="I10107" s="669">
        <v>44454</v>
      </c>
      <c r="J10107" s="668"/>
    </row>
    <row r="10108" spans="1:10" s="617" customFormat="1" ht="34.9" outlineLevel="1">
      <c r="A10108" s="311" t="s">
        <v>16572</v>
      </c>
      <c r="B10108" s="313" t="s">
        <v>12891</v>
      </c>
      <c r="C10108" s="409" t="s">
        <v>5340</v>
      </c>
      <c r="D10108" s="664" t="s">
        <v>16573</v>
      </c>
      <c r="E10108" s="665">
        <v>83000</v>
      </c>
      <c r="F10108" s="666" t="s">
        <v>16574</v>
      </c>
      <c r="G10108" s="409" t="s">
        <v>14406</v>
      </c>
      <c r="H10108" s="669">
        <v>44454</v>
      </c>
      <c r="I10108" s="669">
        <v>44454</v>
      </c>
      <c r="J10108" s="668"/>
    </row>
    <row r="10109" spans="1:10" s="617" customFormat="1" ht="34.9" outlineLevel="1">
      <c r="A10109" s="311" t="s">
        <v>16575</v>
      </c>
      <c r="B10109" s="313" t="s">
        <v>12891</v>
      </c>
      <c r="C10109" s="409" t="s">
        <v>5340</v>
      </c>
      <c r="D10109" s="664" t="s">
        <v>16576</v>
      </c>
      <c r="E10109" s="665">
        <v>83000</v>
      </c>
      <c r="F10109" s="666" t="s">
        <v>16574</v>
      </c>
      <c r="G10109" s="409" t="s">
        <v>14406</v>
      </c>
      <c r="H10109" s="669">
        <v>44454</v>
      </c>
      <c r="I10109" s="669">
        <v>44454</v>
      </c>
      <c r="J10109" s="668"/>
    </row>
    <row r="10110" spans="1:10" s="617" customFormat="1" ht="23.25" outlineLevel="1">
      <c r="A10110" s="311" t="s">
        <v>16577</v>
      </c>
      <c r="B10110" s="313" t="s">
        <v>8361</v>
      </c>
      <c r="C10110" s="409" t="s">
        <v>5340</v>
      </c>
      <c r="D10110" s="664" t="s">
        <v>16578</v>
      </c>
      <c r="E10110" s="665">
        <v>23482</v>
      </c>
      <c r="F10110" s="666" t="s">
        <v>16480</v>
      </c>
      <c r="G10110" s="409" t="s">
        <v>14406</v>
      </c>
      <c r="H10110" s="669">
        <v>44454</v>
      </c>
      <c r="I10110" s="669">
        <v>44454</v>
      </c>
      <c r="J10110" s="668"/>
    </row>
    <row r="10111" spans="1:10" s="617" customFormat="1" ht="23.25" outlineLevel="1">
      <c r="A10111" s="311" t="s">
        <v>16577</v>
      </c>
      <c r="B10111" s="313" t="s">
        <v>8361</v>
      </c>
      <c r="C10111" s="409" t="s">
        <v>5340</v>
      </c>
      <c r="D10111" s="664" t="s">
        <v>16579</v>
      </c>
      <c r="E10111" s="665">
        <v>152424</v>
      </c>
      <c r="F10111" s="666" t="s">
        <v>16480</v>
      </c>
      <c r="G10111" s="409" t="s">
        <v>14406</v>
      </c>
      <c r="H10111" s="669">
        <v>44454</v>
      </c>
      <c r="I10111" s="669">
        <v>44454</v>
      </c>
      <c r="J10111" s="668"/>
    </row>
    <row r="10112" spans="1:10" s="617" customFormat="1" ht="23.25" outlineLevel="1">
      <c r="A10112" s="311" t="s">
        <v>16580</v>
      </c>
      <c r="B10112" s="313" t="s">
        <v>9419</v>
      </c>
      <c r="C10112" s="409" t="s">
        <v>5340</v>
      </c>
      <c r="D10112" s="664" t="s">
        <v>16581</v>
      </c>
      <c r="E10112" s="665">
        <v>19426.650000000001</v>
      </c>
      <c r="F10112" s="666" t="s">
        <v>16401</v>
      </c>
      <c r="G10112" s="409" t="s">
        <v>14406</v>
      </c>
      <c r="H10112" s="669">
        <v>44456</v>
      </c>
      <c r="I10112" s="669">
        <v>44456</v>
      </c>
      <c r="J10112" s="668"/>
    </row>
    <row r="10113" spans="1:10" s="617" customFormat="1" ht="34.9" outlineLevel="1">
      <c r="A10113" s="311" t="s">
        <v>16570</v>
      </c>
      <c r="B10113" s="313" t="s">
        <v>12891</v>
      </c>
      <c r="C10113" s="409" t="s">
        <v>5340</v>
      </c>
      <c r="D10113" s="664" t="s">
        <v>16582</v>
      </c>
      <c r="E10113" s="665">
        <v>35078.038127599997</v>
      </c>
      <c r="F10113" s="666" t="s">
        <v>16485</v>
      </c>
      <c r="G10113" s="409" t="s">
        <v>14406</v>
      </c>
      <c r="H10113" s="669">
        <v>44461</v>
      </c>
      <c r="I10113" s="669">
        <v>44461</v>
      </c>
      <c r="J10113" s="668"/>
    </row>
    <row r="10114" spans="1:10" s="617" customFormat="1" ht="23.25" outlineLevel="1">
      <c r="A10114" s="311" t="s">
        <v>16583</v>
      </c>
      <c r="B10114" s="313" t="s">
        <v>8361</v>
      </c>
      <c r="C10114" s="409" t="s">
        <v>5340</v>
      </c>
      <c r="D10114" s="664" t="s">
        <v>16584</v>
      </c>
      <c r="E10114" s="665">
        <v>46800</v>
      </c>
      <c r="F10114" s="666" t="s">
        <v>16520</v>
      </c>
      <c r="G10114" s="409" t="s">
        <v>14406</v>
      </c>
      <c r="H10114" s="669">
        <v>44481</v>
      </c>
      <c r="I10114" s="669">
        <v>44481</v>
      </c>
      <c r="J10114" s="668"/>
    </row>
    <row r="10115" spans="1:10" s="617" customFormat="1" ht="23.25" outlineLevel="1">
      <c r="A10115" s="311" t="s">
        <v>16585</v>
      </c>
      <c r="B10115" s="313" t="s">
        <v>8361</v>
      </c>
      <c r="C10115" s="409" t="s">
        <v>5340</v>
      </c>
      <c r="D10115" s="664" t="s">
        <v>16586</v>
      </c>
      <c r="E10115" s="665">
        <v>98700</v>
      </c>
      <c r="F10115" s="666" t="s">
        <v>16477</v>
      </c>
      <c r="G10115" s="409" t="s">
        <v>14406</v>
      </c>
      <c r="H10115" s="669">
        <v>44481</v>
      </c>
      <c r="I10115" s="669">
        <v>44481</v>
      </c>
      <c r="J10115" s="668"/>
    </row>
    <row r="10116" spans="1:10" s="617" customFormat="1" ht="23.25" outlineLevel="1">
      <c r="A10116" s="311" t="s">
        <v>16587</v>
      </c>
      <c r="B10116" s="313" t="s">
        <v>8361</v>
      </c>
      <c r="C10116" s="409" t="s">
        <v>5340</v>
      </c>
      <c r="D10116" s="664" t="s">
        <v>16588</v>
      </c>
      <c r="E10116" s="665">
        <v>44000.000000100001</v>
      </c>
      <c r="F10116" s="666" t="s">
        <v>16589</v>
      </c>
      <c r="G10116" s="409" t="s">
        <v>14406</v>
      </c>
      <c r="H10116" s="669">
        <v>44481</v>
      </c>
      <c r="I10116" s="669">
        <v>44481</v>
      </c>
      <c r="J10116" s="668"/>
    </row>
    <row r="10117" spans="1:10" s="617" customFormat="1" ht="46.5" outlineLevel="1">
      <c r="A10117" s="311" t="s">
        <v>16590</v>
      </c>
      <c r="B10117" s="313" t="s">
        <v>12891</v>
      </c>
      <c r="C10117" s="409" t="s">
        <v>5340</v>
      </c>
      <c r="D10117" s="664" t="s">
        <v>16591</v>
      </c>
      <c r="E10117" s="665">
        <v>68850</v>
      </c>
      <c r="F10117" s="666" t="s">
        <v>16426</v>
      </c>
      <c r="G10117" s="409" t="s">
        <v>14406</v>
      </c>
      <c r="H10117" s="669">
        <v>44481</v>
      </c>
      <c r="I10117" s="669">
        <v>44481</v>
      </c>
      <c r="J10117" s="668"/>
    </row>
    <row r="10118" spans="1:10" s="617" customFormat="1" ht="46.5" outlineLevel="1">
      <c r="A10118" s="311" t="s">
        <v>16590</v>
      </c>
      <c r="B10118" s="313" t="s">
        <v>12891</v>
      </c>
      <c r="C10118" s="409" t="s">
        <v>5340</v>
      </c>
      <c r="D10118" s="664" t="s">
        <v>16592</v>
      </c>
      <c r="E10118" s="665">
        <v>137700</v>
      </c>
      <c r="F10118" s="666" t="s">
        <v>16426</v>
      </c>
      <c r="G10118" s="409" t="s">
        <v>14406</v>
      </c>
      <c r="H10118" s="669">
        <v>44481</v>
      </c>
      <c r="I10118" s="669">
        <v>44481</v>
      </c>
      <c r="J10118" s="668"/>
    </row>
    <row r="10119" spans="1:10" s="617" customFormat="1" ht="46.5" outlineLevel="1">
      <c r="A10119" s="311" t="s">
        <v>16590</v>
      </c>
      <c r="B10119" s="313" t="s">
        <v>12891</v>
      </c>
      <c r="C10119" s="409" t="s">
        <v>5340</v>
      </c>
      <c r="D10119" s="664" t="s">
        <v>16593</v>
      </c>
      <c r="E10119" s="665">
        <v>137700</v>
      </c>
      <c r="F10119" s="666" t="s">
        <v>16426</v>
      </c>
      <c r="G10119" s="409" t="s">
        <v>14406</v>
      </c>
      <c r="H10119" s="669">
        <v>44481</v>
      </c>
      <c r="I10119" s="669">
        <v>44481</v>
      </c>
      <c r="J10119" s="668"/>
    </row>
    <row r="10120" spans="1:10" s="617" customFormat="1" ht="46.5" outlineLevel="1">
      <c r="A10120" s="311" t="s">
        <v>16590</v>
      </c>
      <c r="B10120" s="313" t="s">
        <v>12891</v>
      </c>
      <c r="C10120" s="409" t="s">
        <v>5340</v>
      </c>
      <c r="D10120" s="664" t="s">
        <v>16594</v>
      </c>
      <c r="E10120" s="665">
        <v>275400</v>
      </c>
      <c r="F10120" s="666" t="s">
        <v>16426</v>
      </c>
      <c r="G10120" s="409" t="s">
        <v>14406</v>
      </c>
      <c r="H10120" s="669">
        <v>44481</v>
      </c>
      <c r="I10120" s="669">
        <v>44481</v>
      </c>
      <c r="J10120" s="668"/>
    </row>
    <row r="10121" spans="1:10" s="617" customFormat="1" ht="46.5" outlineLevel="1">
      <c r="A10121" s="311" t="s">
        <v>16590</v>
      </c>
      <c r="B10121" s="313" t="s">
        <v>12891</v>
      </c>
      <c r="C10121" s="409" t="s">
        <v>5340</v>
      </c>
      <c r="D10121" s="664" t="s">
        <v>16595</v>
      </c>
      <c r="E10121" s="665">
        <v>137700</v>
      </c>
      <c r="F10121" s="666" t="s">
        <v>16426</v>
      </c>
      <c r="G10121" s="409" t="s">
        <v>14406</v>
      </c>
      <c r="H10121" s="669">
        <v>44481</v>
      </c>
      <c r="I10121" s="669">
        <v>44481</v>
      </c>
      <c r="J10121" s="668"/>
    </row>
    <row r="10122" spans="1:10" s="617" customFormat="1" ht="46.5" outlineLevel="1">
      <c r="A10122" s="311" t="s">
        <v>16590</v>
      </c>
      <c r="B10122" s="313" t="s">
        <v>12891</v>
      </c>
      <c r="C10122" s="409" t="s">
        <v>5340</v>
      </c>
      <c r="D10122" s="664" t="s">
        <v>16596</v>
      </c>
      <c r="E10122" s="665">
        <v>275400</v>
      </c>
      <c r="F10122" s="666" t="s">
        <v>16426</v>
      </c>
      <c r="G10122" s="409" t="s">
        <v>14406</v>
      </c>
      <c r="H10122" s="669">
        <v>44481</v>
      </c>
      <c r="I10122" s="669">
        <v>44481</v>
      </c>
      <c r="J10122" s="668"/>
    </row>
    <row r="10123" spans="1:10" s="617" customFormat="1" ht="46.5" outlineLevel="1">
      <c r="A10123" s="311" t="s">
        <v>16590</v>
      </c>
      <c r="B10123" s="313" t="s">
        <v>12891</v>
      </c>
      <c r="C10123" s="409" t="s">
        <v>5340</v>
      </c>
      <c r="D10123" s="664" t="s">
        <v>16597</v>
      </c>
      <c r="E10123" s="665">
        <v>344250</v>
      </c>
      <c r="F10123" s="666" t="s">
        <v>16426</v>
      </c>
      <c r="G10123" s="409" t="s">
        <v>14406</v>
      </c>
      <c r="H10123" s="669">
        <v>44481</v>
      </c>
      <c r="I10123" s="669">
        <v>44481</v>
      </c>
      <c r="J10123" s="668"/>
    </row>
    <row r="10124" spans="1:10" s="617" customFormat="1" ht="34.9" outlineLevel="1">
      <c r="A10124" s="311" t="s">
        <v>16598</v>
      </c>
      <c r="B10124" s="313" t="s">
        <v>12891</v>
      </c>
      <c r="C10124" s="409" t="s">
        <v>5340</v>
      </c>
      <c r="D10124" s="664" t="s">
        <v>16599</v>
      </c>
      <c r="E10124" s="665">
        <v>83000</v>
      </c>
      <c r="F10124" s="666" t="s">
        <v>16574</v>
      </c>
      <c r="G10124" s="409" t="s">
        <v>14406</v>
      </c>
      <c r="H10124" s="669">
        <v>44482</v>
      </c>
      <c r="I10124" s="669">
        <v>44482</v>
      </c>
      <c r="J10124" s="668"/>
    </row>
    <row r="10125" spans="1:10" s="617" customFormat="1" ht="34.9" outlineLevel="1">
      <c r="A10125" s="311" t="s">
        <v>16600</v>
      </c>
      <c r="B10125" s="313" t="s">
        <v>12891</v>
      </c>
      <c r="C10125" s="409" t="s">
        <v>5340</v>
      </c>
      <c r="D10125" s="664" t="s">
        <v>16601</v>
      </c>
      <c r="E10125" s="665">
        <v>168000</v>
      </c>
      <c r="F10125" s="666" t="s">
        <v>16574</v>
      </c>
      <c r="G10125" s="409" t="s">
        <v>14406</v>
      </c>
      <c r="H10125" s="669">
        <v>44482</v>
      </c>
      <c r="I10125" s="669">
        <v>44482</v>
      </c>
      <c r="J10125" s="668"/>
    </row>
    <row r="10126" spans="1:10" s="617" customFormat="1" ht="23.25" outlineLevel="1">
      <c r="A10126" s="311" t="s">
        <v>16602</v>
      </c>
      <c r="B10126" s="313" t="s">
        <v>8361</v>
      </c>
      <c r="C10126" s="409" t="s">
        <v>5340</v>
      </c>
      <c r="D10126" s="664" t="s">
        <v>16603</v>
      </c>
      <c r="E10126" s="665">
        <v>99840</v>
      </c>
      <c r="F10126" s="666" t="s">
        <v>16604</v>
      </c>
      <c r="G10126" s="409" t="s">
        <v>14406</v>
      </c>
      <c r="H10126" s="669">
        <v>44484</v>
      </c>
      <c r="I10126" s="669">
        <v>44484</v>
      </c>
      <c r="J10126" s="668"/>
    </row>
    <row r="10127" spans="1:10" s="617" customFormat="1" ht="34.9" outlineLevel="1">
      <c r="A10127" s="311" t="s">
        <v>16605</v>
      </c>
      <c r="B10127" s="313" t="s">
        <v>9737</v>
      </c>
      <c r="C10127" s="409" t="s">
        <v>5340</v>
      </c>
      <c r="D10127" s="664" t="s">
        <v>16606</v>
      </c>
      <c r="E10127" s="665">
        <v>23260.16</v>
      </c>
      <c r="F10127" s="666" t="s">
        <v>16607</v>
      </c>
      <c r="G10127" s="409" t="s">
        <v>14406</v>
      </c>
      <c r="H10127" s="669">
        <v>44510</v>
      </c>
      <c r="I10127" s="669">
        <v>44510</v>
      </c>
      <c r="J10127" s="668"/>
    </row>
    <row r="10128" spans="1:10" s="617" customFormat="1" ht="23.25" outlineLevel="1">
      <c r="A10128" s="311" t="s">
        <v>16608</v>
      </c>
      <c r="B10128" s="313" t="s">
        <v>9737</v>
      </c>
      <c r="C10128" s="409" t="s">
        <v>5340</v>
      </c>
      <c r="D10128" s="664" t="s">
        <v>16609</v>
      </c>
      <c r="E10128" s="665">
        <v>26773.489999199999</v>
      </c>
      <c r="F10128" s="666" t="s">
        <v>16494</v>
      </c>
      <c r="G10128" s="409" t="s">
        <v>14406</v>
      </c>
      <c r="H10128" s="669">
        <v>44512</v>
      </c>
      <c r="I10128" s="669">
        <v>44512</v>
      </c>
      <c r="J10128" s="668"/>
    </row>
    <row r="10129" spans="1:10" s="617" customFormat="1" ht="46.5" outlineLevel="1">
      <c r="A10129" s="311" t="s">
        <v>16355</v>
      </c>
      <c r="B10129" s="313" t="s">
        <v>8361</v>
      </c>
      <c r="C10129" s="409" t="s">
        <v>5340</v>
      </c>
      <c r="D10129" s="664" t="s">
        <v>16610</v>
      </c>
      <c r="E10129" s="665">
        <v>25680</v>
      </c>
      <c r="F10129" s="666" t="s">
        <v>16357</v>
      </c>
      <c r="G10129" s="409" t="s">
        <v>14406</v>
      </c>
      <c r="H10129" s="669">
        <v>44517</v>
      </c>
      <c r="I10129" s="669">
        <v>44517</v>
      </c>
      <c r="J10129" s="668"/>
    </row>
    <row r="10130" spans="1:10" s="617" customFormat="1" ht="23.25" outlineLevel="1">
      <c r="A10130" s="311" t="s">
        <v>16611</v>
      </c>
      <c r="B10130" s="313" t="s">
        <v>12891</v>
      </c>
      <c r="C10130" s="409" t="s">
        <v>5340</v>
      </c>
      <c r="D10130" s="664" t="s">
        <v>16612</v>
      </c>
      <c r="E10130" s="665">
        <v>448850</v>
      </c>
      <c r="F10130" s="666" t="s">
        <v>16418</v>
      </c>
      <c r="G10130" s="409" t="s">
        <v>14406</v>
      </c>
      <c r="H10130" s="669">
        <v>44519</v>
      </c>
      <c r="I10130" s="669">
        <v>44519</v>
      </c>
      <c r="J10130" s="668"/>
    </row>
    <row r="10131" spans="1:10" s="617" customFormat="1" ht="23.25" outlineLevel="1">
      <c r="A10131" s="311" t="s">
        <v>16613</v>
      </c>
      <c r="B10131" s="313" t="s">
        <v>8361</v>
      </c>
      <c r="C10131" s="409" t="s">
        <v>5340</v>
      </c>
      <c r="D10131" s="664" t="s">
        <v>16614</v>
      </c>
      <c r="E10131" s="665">
        <v>113760</v>
      </c>
      <c r="F10131" s="666" t="s">
        <v>16615</v>
      </c>
      <c r="G10131" s="409" t="s">
        <v>14406</v>
      </c>
      <c r="H10131" s="669">
        <v>44519</v>
      </c>
      <c r="I10131" s="669">
        <v>44519</v>
      </c>
      <c r="J10131" s="668"/>
    </row>
    <row r="10132" spans="1:10" s="617" customFormat="1" ht="23.25" outlineLevel="1">
      <c r="A10132" s="311" t="s">
        <v>16616</v>
      </c>
      <c r="B10132" s="313" t="s">
        <v>8361</v>
      </c>
      <c r="C10132" s="409" t="s">
        <v>5340</v>
      </c>
      <c r="D10132" s="664" t="s">
        <v>16617</v>
      </c>
      <c r="E10132" s="665">
        <v>37026</v>
      </c>
      <c r="F10132" s="666" t="s">
        <v>16618</v>
      </c>
      <c r="G10132" s="409" t="s">
        <v>14406</v>
      </c>
      <c r="H10132" s="669">
        <v>44523</v>
      </c>
      <c r="I10132" s="669">
        <v>44523</v>
      </c>
      <c r="J10132" s="668"/>
    </row>
    <row r="10133" spans="1:10" s="617" customFormat="1" ht="23.25" outlineLevel="1">
      <c r="A10133" s="311" t="s">
        <v>16616</v>
      </c>
      <c r="B10133" s="313" t="s">
        <v>8361</v>
      </c>
      <c r="C10133" s="409" t="s">
        <v>5340</v>
      </c>
      <c r="D10133" s="664" t="s">
        <v>16619</v>
      </c>
      <c r="E10133" s="665">
        <v>21780</v>
      </c>
      <c r="F10133" s="666" t="s">
        <v>16618</v>
      </c>
      <c r="G10133" s="409" t="s">
        <v>14406</v>
      </c>
      <c r="H10133" s="669">
        <v>44523</v>
      </c>
      <c r="I10133" s="669">
        <v>44523</v>
      </c>
      <c r="J10133" s="668"/>
    </row>
    <row r="10134" spans="1:10" s="617" customFormat="1" ht="34.9" outlineLevel="1">
      <c r="A10134" s="311" t="s">
        <v>16620</v>
      </c>
      <c r="B10134" s="313" t="s">
        <v>12891</v>
      </c>
      <c r="C10134" s="409" t="s">
        <v>5340</v>
      </c>
      <c r="D10134" s="664" t="s">
        <v>16621</v>
      </c>
      <c r="E10134" s="665">
        <v>457140</v>
      </c>
      <c r="F10134" s="666" t="s">
        <v>16407</v>
      </c>
      <c r="G10134" s="409" t="s">
        <v>14406</v>
      </c>
      <c r="H10134" s="669">
        <v>44524</v>
      </c>
      <c r="I10134" s="669">
        <v>44524</v>
      </c>
      <c r="J10134" s="668"/>
    </row>
    <row r="10135" spans="1:10" s="617" customFormat="1" ht="34.9" outlineLevel="1">
      <c r="A10135" s="311" t="s">
        <v>16622</v>
      </c>
      <c r="B10135" s="313" t="s">
        <v>8361</v>
      </c>
      <c r="C10135" s="409" t="s">
        <v>5340</v>
      </c>
      <c r="D10135" s="664" t="s">
        <v>16623</v>
      </c>
      <c r="E10135" s="665">
        <v>79600</v>
      </c>
      <c r="F10135" s="666" t="s">
        <v>16452</v>
      </c>
      <c r="G10135" s="409" t="s">
        <v>14406</v>
      </c>
      <c r="H10135" s="669">
        <v>44529</v>
      </c>
      <c r="I10135" s="669">
        <v>44529</v>
      </c>
      <c r="J10135" s="668"/>
    </row>
    <row r="10136" spans="1:10" s="617" customFormat="1" ht="58.15" outlineLevel="1">
      <c r="A10136" s="311" t="s">
        <v>16624</v>
      </c>
      <c r="B10136" s="313" t="s">
        <v>12891</v>
      </c>
      <c r="C10136" s="409" t="s">
        <v>5340</v>
      </c>
      <c r="D10136" s="664" t="s">
        <v>16625</v>
      </c>
      <c r="E10136" s="665">
        <v>103425.3</v>
      </c>
      <c r="F10136" s="666" t="s">
        <v>16626</v>
      </c>
      <c r="G10136" s="409" t="s">
        <v>14406</v>
      </c>
      <c r="H10136" s="669">
        <v>44532</v>
      </c>
      <c r="I10136" s="669">
        <v>44532</v>
      </c>
      <c r="J10136" s="668"/>
    </row>
    <row r="10137" spans="1:10" s="617" customFormat="1" ht="58.15" outlineLevel="1">
      <c r="A10137" s="311" t="s">
        <v>16624</v>
      </c>
      <c r="B10137" s="313" t="s">
        <v>12891</v>
      </c>
      <c r="C10137" s="409" t="s">
        <v>5340</v>
      </c>
      <c r="D10137" s="664" t="s">
        <v>16627</v>
      </c>
      <c r="E10137" s="665">
        <v>73791</v>
      </c>
      <c r="F10137" s="666" t="s">
        <v>16626</v>
      </c>
      <c r="G10137" s="409" t="s">
        <v>14406</v>
      </c>
      <c r="H10137" s="669">
        <v>44532</v>
      </c>
      <c r="I10137" s="669">
        <v>44532</v>
      </c>
      <c r="J10137" s="668"/>
    </row>
    <row r="10138" spans="1:10" s="617" customFormat="1" ht="23.25" outlineLevel="1">
      <c r="A10138" s="311" t="s">
        <v>16628</v>
      </c>
      <c r="B10138" s="313" t="s">
        <v>9419</v>
      </c>
      <c r="C10138" s="409" t="s">
        <v>5340</v>
      </c>
      <c r="D10138" s="664" t="s">
        <v>16629</v>
      </c>
      <c r="E10138" s="665">
        <v>31111.465262400001</v>
      </c>
      <c r="F10138" s="666" t="s">
        <v>16520</v>
      </c>
      <c r="G10138" s="409" t="s">
        <v>14406</v>
      </c>
      <c r="H10138" s="669">
        <v>44546</v>
      </c>
      <c r="I10138" s="669">
        <v>44546</v>
      </c>
      <c r="J10138" s="668"/>
    </row>
    <row r="10139" spans="1:10" s="617" customFormat="1" ht="23.25" outlineLevel="1">
      <c r="A10139" s="311" t="s">
        <v>16628</v>
      </c>
      <c r="B10139" s="313" t="s">
        <v>9419</v>
      </c>
      <c r="C10139" s="409" t="s">
        <v>5340</v>
      </c>
      <c r="D10139" s="664" t="s">
        <v>16630</v>
      </c>
      <c r="E10139" s="665">
        <v>129211.58712</v>
      </c>
      <c r="F10139" s="666" t="s">
        <v>16520</v>
      </c>
      <c r="G10139" s="409" t="s">
        <v>14406</v>
      </c>
      <c r="H10139" s="669">
        <v>44546</v>
      </c>
      <c r="I10139" s="669">
        <v>44546</v>
      </c>
      <c r="J10139" s="668"/>
    </row>
    <row r="10140" spans="1:10" s="617" customFormat="1" ht="23.25" outlineLevel="1">
      <c r="A10140" s="311" t="s">
        <v>16628</v>
      </c>
      <c r="B10140" s="313" t="s">
        <v>9419</v>
      </c>
      <c r="C10140" s="409" t="s">
        <v>5340</v>
      </c>
      <c r="D10140" s="664" t="s">
        <v>16631</v>
      </c>
      <c r="E10140" s="665">
        <v>18676.947592799999</v>
      </c>
      <c r="F10140" s="666" t="s">
        <v>16520</v>
      </c>
      <c r="G10140" s="409" t="s">
        <v>14406</v>
      </c>
      <c r="H10140" s="669">
        <v>44546</v>
      </c>
      <c r="I10140" s="669">
        <v>44546</v>
      </c>
      <c r="J10140" s="668"/>
    </row>
    <row r="10141" spans="1:10" s="617" customFormat="1" ht="34.9" outlineLevel="1">
      <c r="A10141" s="311" t="s">
        <v>16632</v>
      </c>
      <c r="B10141" s="313" t="s">
        <v>8361</v>
      </c>
      <c r="C10141" s="409" t="s">
        <v>5340</v>
      </c>
      <c r="D10141" s="664" t="s">
        <v>16633</v>
      </c>
      <c r="E10141" s="665">
        <v>547000</v>
      </c>
      <c r="F10141" s="666" t="s">
        <v>16634</v>
      </c>
      <c r="G10141" s="409" t="s">
        <v>14406</v>
      </c>
      <c r="H10141" s="669">
        <v>44558</v>
      </c>
      <c r="I10141" s="669">
        <v>44558</v>
      </c>
      <c r="J10141" s="668"/>
    </row>
    <row r="10142" spans="1:10" s="617" customFormat="1" ht="46.5" outlineLevel="1">
      <c r="A10142" s="311" t="s">
        <v>16635</v>
      </c>
      <c r="B10142" s="313" t="s">
        <v>9419</v>
      </c>
      <c r="C10142" s="409" t="s">
        <v>5340</v>
      </c>
      <c r="D10142" s="664" t="s">
        <v>16636</v>
      </c>
      <c r="E10142" s="665">
        <v>273296</v>
      </c>
      <c r="F10142" s="666" t="s">
        <v>16637</v>
      </c>
      <c r="G10142" s="409" t="s">
        <v>14406</v>
      </c>
      <c r="H10142" s="669">
        <v>44558</v>
      </c>
      <c r="I10142" s="669">
        <v>44558</v>
      </c>
      <c r="J10142" s="668"/>
    </row>
    <row r="10143" spans="1:10" s="617" customFormat="1" ht="58.15" outlineLevel="1">
      <c r="A10143" s="311" t="s">
        <v>16638</v>
      </c>
      <c r="B10143" s="313" t="s">
        <v>9419</v>
      </c>
      <c r="C10143" s="409" t="s">
        <v>5340</v>
      </c>
      <c r="D10143" s="664" t="s">
        <v>16639</v>
      </c>
      <c r="E10143" s="665">
        <v>239316</v>
      </c>
      <c r="F10143" s="666" t="s">
        <v>16637</v>
      </c>
      <c r="G10143" s="409" t="s">
        <v>14406</v>
      </c>
      <c r="H10143" s="669">
        <v>44558</v>
      </c>
      <c r="I10143" s="669">
        <v>44558</v>
      </c>
      <c r="J10143" s="668"/>
    </row>
    <row r="10144" spans="1:10" s="617" customFormat="1" ht="34.9" outlineLevel="1">
      <c r="A10144" s="311" t="s">
        <v>16640</v>
      </c>
      <c r="B10144" s="313" t="s">
        <v>9419</v>
      </c>
      <c r="C10144" s="409" t="s">
        <v>5340</v>
      </c>
      <c r="D10144" s="664" t="s">
        <v>16641</v>
      </c>
      <c r="E10144" s="665">
        <v>166278</v>
      </c>
      <c r="F10144" s="666" t="s">
        <v>16569</v>
      </c>
      <c r="G10144" s="409" t="s">
        <v>14406</v>
      </c>
      <c r="H10144" s="669">
        <v>44558</v>
      </c>
      <c r="I10144" s="669">
        <v>44558</v>
      </c>
      <c r="J10144" s="668"/>
    </row>
    <row r="10145" spans="1:10" s="617" customFormat="1" ht="34.9" outlineLevel="1">
      <c r="A10145" s="311" t="s">
        <v>16642</v>
      </c>
      <c r="B10145" s="313" t="s">
        <v>9419</v>
      </c>
      <c r="C10145" s="409" t="s">
        <v>5340</v>
      </c>
      <c r="D10145" s="664" t="s">
        <v>16643</v>
      </c>
      <c r="E10145" s="665">
        <v>1889135.99953025</v>
      </c>
      <c r="F10145" s="666" t="s">
        <v>16550</v>
      </c>
      <c r="G10145" s="409" t="s">
        <v>14406</v>
      </c>
      <c r="H10145" s="669">
        <v>44560</v>
      </c>
      <c r="I10145" s="669">
        <v>44560</v>
      </c>
      <c r="J10145" s="668"/>
    </row>
    <row r="10146" spans="1:10" s="617" customFormat="1" ht="23.25" outlineLevel="1">
      <c r="A10146" s="311" t="s">
        <v>16644</v>
      </c>
      <c r="B10146" s="313" t="s">
        <v>2725</v>
      </c>
      <c r="C10146" s="409" t="s">
        <v>5340</v>
      </c>
      <c r="D10146" s="313" t="s">
        <v>16645</v>
      </c>
      <c r="E10146" s="670">
        <v>23440</v>
      </c>
      <c r="F10146" s="330" t="s">
        <v>16646</v>
      </c>
      <c r="G10146" s="409" t="s">
        <v>16647</v>
      </c>
      <c r="H10146" s="671">
        <v>44663</v>
      </c>
      <c r="I10146" s="671">
        <v>44318</v>
      </c>
      <c r="J10146" s="668"/>
    </row>
    <row r="10147" spans="1:10" s="617" customFormat="1" ht="23.25" outlineLevel="1">
      <c r="A10147" s="311" t="s">
        <v>16648</v>
      </c>
      <c r="B10147" s="313" t="s">
        <v>2725</v>
      </c>
      <c r="C10147" s="409" t="s">
        <v>10773</v>
      </c>
      <c r="D10147" s="313" t="s">
        <v>16649</v>
      </c>
      <c r="E10147" s="670">
        <v>30531.85</v>
      </c>
      <c r="F10147" s="330" t="s">
        <v>16650</v>
      </c>
      <c r="G10147" s="409" t="s">
        <v>16647</v>
      </c>
      <c r="H10147" s="671">
        <v>44299</v>
      </c>
      <c r="I10147" s="671">
        <v>44317</v>
      </c>
      <c r="J10147" s="668"/>
    </row>
    <row r="10148" spans="1:10" s="617" customFormat="1" ht="23.25" outlineLevel="1">
      <c r="A10148" s="311" t="s">
        <v>16651</v>
      </c>
      <c r="B10148" s="313" t="s">
        <v>2725</v>
      </c>
      <c r="C10148" s="409" t="s">
        <v>10773</v>
      </c>
      <c r="D10148" s="313" t="s">
        <v>16652</v>
      </c>
      <c r="E10148" s="670">
        <v>25750</v>
      </c>
      <c r="F10148" s="330" t="s">
        <v>16646</v>
      </c>
      <c r="G10148" s="409" t="s">
        <v>16647</v>
      </c>
      <c r="H10148" s="671">
        <v>44321</v>
      </c>
      <c r="I10148" s="671">
        <v>44335</v>
      </c>
      <c r="J10148" s="668"/>
    </row>
    <row r="10149" spans="1:10" s="617" customFormat="1" ht="23.25" outlineLevel="1">
      <c r="A10149" s="311" t="s">
        <v>16653</v>
      </c>
      <c r="B10149" s="313" t="s">
        <v>2725</v>
      </c>
      <c r="C10149" s="409" t="s">
        <v>10773</v>
      </c>
      <c r="D10149" s="313" t="s">
        <v>16654</v>
      </c>
      <c r="E10149" s="670">
        <v>28050</v>
      </c>
      <c r="F10149" s="330" t="s">
        <v>16646</v>
      </c>
      <c r="G10149" s="409" t="s">
        <v>16647</v>
      </c>
      <c r="H10149" s="671">
        <v>44531</v>
      </c>
      <c r="I10149" s="671">
        <v>44539</v>
      </c>
      <c r="J10149" s="668"/>
    </row>
    <row r="10150" spans="1:10" s="617" customFormat="1" ht="23.25" outlineLevel="1">
      <c r="A10150" s="311" t="s">
        <v>16655</v>
      </c>
      <c r="B10150" s="313" t="s">
        <v>15777</v>
      </c>
      <c r="C10150" s="409" t="s">
        <v>10773</v>
      </c>
      <c r="D10150" s="313">
        <v>35</v>
      </c>
      <c r="E10150" s="665">
        <v>26468.400000000001</v>
      </c>
      <c r="F10150" s="330" t="s">
        <v>16656</v>
      </c>
      <c r="G10150" s="409" t="s">
        <v>16657</v>
      </c>
      <c r="H10150" s="672">
        <v>44340</v>
      </c>
      <c r="I10150" s="671">
        <v>44347</v>
      </c>
      <c r="J10150" s="668"/>
    </row>
    <row r="10151" spans="1:10" s="617" customFormat="1" ht="23.25" outlineLevel="1">
      <c r="A10151" s="311" t="s">
        <v>16658</v>
      </c>
      <c r="B10151" s="313" t="s">
        <v>15777</v>
      </c>
      <c r="C10151" s="409" t="s">
        <v>10773</v>
      </c>
      <c r="D10151" s="313">
        <v>37</v>
      </c>
      <c r="E10151" s="665">
        <v>18792.5</v>
      </c>
      <c r="F10151" s="330" t="s">
        <v>16659</v>
      </c>
      <c r="G10151" s="409" t="s">
        <v>16657</v>
      </c>
      <c r="H10151" s="672">
        <v>44341</v>
      </c>
      <c r="I10151" s="671">
        <v>44347</v>
      </c>
      <c r="J10151" s="668"/>
    </row>
    <row r="10152" spans="1:10" s="617" customFormat="1" ht="23.25" outlineLevel="1">
      <c r="A10152" s="311" t="s">
        <v>16660</v>
      </c>
      <c r="B10152" s="313" t="s">
        <v>15777</v>
      </c>
      <c r="C10152" s="409" t="s">
        <v>10773</v>
      </c>
      <c r="D10152" s="313">
        <v>38</v>
      </c>
      <c r="E10152" s="665">
        <v>18675</v>
      </c>
      <c r="F10152" s="330" t="s">
        <v>16661</v>
      </c>
      <c r="G10152" s="409" t="s">
        <v>16657</v>
      </c>
      <c r="H10152" s="672">
        <v>44342</v>
      </c>
      <c r="I10152" s="671">
        <v>44347</v>
      </c>
      <c r="J10152" s="668"/>
    </row>
    <row r="10153" spans="1:10" s="617" customFormat="1" ht="23.25" outlineLevel="1">
      <c r="A10153" s="311" t="s">
        <v>16662</v>
      </c>
      <c r="B10153" s="313" t="s">
        <v>15777</v>
      </c>
      <c r="C10153" s="409" t="s">
        <v>10773</v>
      </c>
      <c r="D10153" s="313">
        <v>47</v>
      </c>
      <c r="E10153" s="665">
        <v>33830</v>
      </c>
      <c r="F10153" s="330" t="s">
        <v>16663</v>
      </c>
      <c r="G10153" s="409" t="s">
        <v>16657</v>
      </c>
      <c r="H10153" s="672">
        <v>44372</v>
      </c>
      <c r="I10153" s="671">
        <v>44467</v>
      </c>
      <c r="J10153" s="668"/>
    </row>
    <row r="10154" spans="1:10" s="617" customFormat="1" ht="23.25" outlineLevel="1">
      <c r="A10154" s="311" t="s">
        <v>16664</v>
      </c>
      <c r="B10154" s="313" t="s">
        <v>15777</v>
      </c>
      <c r="C10154" s="409" t="s">
        <v>10773</v>
      </c>
      <c r="D10154" s="313">
        <v>55</v>
      </c>
      <c r="E10154" s="665">
        <v>18285</v>
      </c>
      <c r="F10154" s="330" t="s">
        <v>16665</v>
      </c>
      <c r="G10154" s="409" t="s">
        <v>16657</v>
      </c>
      <c r="H10154" s="672">
        <v>44397</v>
      </c>
      <c r="I10154" s="671">
        <v>44408</v>
      </c>
      <c r="J10154" s="668"/>
    </row>
    <row r="10155" spans="1:10" s="617" customFormat="1" ht="23.25" outlineLevel="1">
      <c r="A10155" s="311" t="s">
        <v>16666</v>
      </c>
      <c r="B10155" s="313" t="s">
        <v>15777</v>
      </c>
      <c r="C10155" s="409" t="s">
        <v>10773</v>
      </c>
      <c r="D10155" s="313">
        <v>57</v>
      </c>
      <c r="E10155" s="665">
        <v>20999</v>
      </c>
      <c r="F10155" s="330" t="s">
        <v>16667</v>
      </c>
      <c r="G10155" s="409" t="s">
        <v>16657</v>
      </c>
      <c r="H10155" s="672">
        <v>44398</v>
      </c>
      <c r="I10155" s="671">
        <v>44408</v>
      </c>
      <c r="J10155" s="668"/>
    </row>
    <row r="10156" spans="1:10" s="617" customFormat="1" ht="23.25" outlineLevel="1">
      <c r="A10156" s="311" t="s">
        <v>16668</v>
      </c>
      <c r="B10156" s="313" t="s">
        <v>15777</v>
      </c>
      <c r="C10156" s="409" t="s">
        <v>10773</v>
      </c>
      <c r="D10156" s="313">
        <v>71</v>
      </c>
      <c r="E10156" s="665">
        <v>27900</v>
      </c>
      <c r="F10156" s="330" t="s">
        <v>16669</v>
      </c>
      <c r="G10156" s="409" t="s">
        <v>16657</v>
      </c>
      <c r="H10156" s="672">
        <v>44468</v>
      </c>
      <c r="I10156" s="671">
        <v>44473</v>
      </c>
      <c r="J10156" s="668"/>
    </row>
    <row r="10157" spans="1:10" s="617" customFormat="1" ht="23.25" outlineLevel="1">
      <c r="A10157" s="311" t="s">
        <v>16670</v>
      </c>
      <c r="B10157" s="313" t="s">
        <v>15777</v>
      </c>
      <c r="C10157" s="409" t="s">
        <v>10773</v>
      </c>
      <c r="D10157" s="313">
        <v>82</v>
      </c>
      <c r="E10157" s="665">
        <v>18550</v>
      </c>
      <c r="F10157" s="330" t="s">
        <v>16671</v>
      </c>
      <c r="G10157" s="409" t="s">
        <v>16657</v>
      </c>
      <c r="H10157" s="672">
        <v>44510</v>
      </c>
      <c r="I10157" s="671">
        <v>44520</v>
      </c>
      <c r="J10157" s="668"/>
    </row>
    <row r="10158" spans="1:10" s="617" customFormat="1" ht="23.25" outlineLevel="1">
      <c r="A10158" s="311" t="s">
        <v>16672</v>
      </c>
      <c r="B10158" s="313" t="s">
        <v>15777</v>
      </c>
      <c r="C10158" s="409" t="s">
        <v>10773</v>
      </c>
      <c r="D10158" s="313">
        <v>85</v>
      </c>
      <c r="E10158" s="665">
        <v>19800</v>
      </c>
      <c r="F10158" s="330" t="s">
        <v>16671</v>
      </c>
      <c r="G10158" s="409" t="s">
        <v>16657</v>
      </c>
      <c r="H10158" s="672">
        <v>44516</v>
      </c>
      <c r="I10158" s="671">
        <v>40877</v>
      </c>
      <c r="J10158" s="668"/>
    </row>
    <row r="10159" spans="1:10" s="617" customFormat="1" ht="23.25" outlineLevel="1">
      <c r="A10159" s="311" t="s">
        <v>16673</v>
      </c>
      <c r="B10159" s="313" t="s">
        <v>15777</v>
      </c>
      <c r="C10159" s="409" t="s">
        <v>10773</v>
      </c>
      <c r="D10159" s="313">
        <v>88</v>
      </c>
      <c r="E10159" s="665">
        <v>20000</v>
      </c>
      <c r="F10159" s="330" t="s">
        <v>16669</v>
      </c>
      <c r="G10159" s="409" t="s">
        <v>16657</v>
      </c>
      <c r="H10159" s="672">
        <v>44533</v>
      </c>
      <c r="I10159" s="671">
        <v>44550</v>
      </c>
      <c r="J10159" s="668"/>
    </row>
    <row r="10160" spans="1:10" s="617" customFormat="1" ht="23.25" outlineLevel="1">
      <c r="A10160" s="311" t="s">
        <v>16674</v>
      </c>
      <c r="B10160" s="313" t="s">
        <v>15777</v>
      </c>
      <c r="C10160" s="409" t="s">
        <v>16675</v>
      </c>
      <c r="D10160" s="313">
        <v>53</v>
      </c>
      <c r="E10160" s="670">
        <v>33000</v>
      </c>
      <c r="F10160" s="330" t="s">
        <v>16676</v>
      </c>
      <c r="G10160" s="409" t="s">
        <v>16657</v>
      </c>
      <c r="H10160" s="672">
        <v>44396</v>
      </c>
      <c r="I10160" s="671">
        <v>44399</v>
      </c>
      <c r="J10160" s="668"/>
    </row>
    <row r="10161" spans="1:10" s="617" customFormat="1" ht="34.9" outlineLevel="1">
      <c r="A10161" s="311" t="s">
        <v>16677</v>
      </c>
      <c r="B10161" s="313" t="s">
        <v>15777</v>
      </c>
      <c r="C10161" s="409" t="s">
        <v>16675</v>
      </c>
      <c r="D10161" s="313">
        <v>75</v>
      </c>
      <c r="E10161" s="670">
        <v>30300</v>
      </c>
      <c r="F10161" s="330" t="s">
        <v>16678</v>
      </c>
      <c r="G10161" s="409" t="s">
        <v>16657</v>
      </c>
      <c r="H10161" s="672">
        <v>44519</v>
      </c>
      <c r="I10161" s="671">
        <v>44528</v>
      </c>
      <c r="J10161" s="668"/>
    </row>
    <row r="10162" spans="1:10" s="617" customFormat="1" ht="23.25" outlineLevel="1">
      <c r="A10162" s="311" t="s">
        <v>16679</v>
      </c>
      <c r="B10162" s="313" t="s">
        <v>15777</v>
      </c>
      <c r="C10162" s="409" t="s">
        <v>16675</v>
      </c>
      <c r="D10162" s="313">
        <v>77</v>
      </c>
      <c r="E10162" s="670">
        <v>33400</v>
      </c>
      <c r="F10162" s="330" t="s">
        <v>16678</v>
      </c>
      <c r="G10162" s="409" t="s">
        <v>16657</v>
      </c>
      <c r="H10162" s="672">
        <v>44525</v>
      </c>
      <c r="I10162" s="671">
        <v>44530</v>
      </c>
      <c r="J10162" s="668"/>
    </row>
    <row r="10163" spans="1:10" s="617" customFormat="1" ht="23.25" outlineLevel="1">
      <c r="A10163" s="311" t="s">
        <v>16680</v>
      </c>
      <c r="B10163" s="313" t="s">
        <v>15777</v>
      </c>
      <c r="C10163" s="409" t="s">
        <v>16675</v>
      </c>
      <c r="D10163" s="313">
        <v>78</v>
      </c>
      <c r="E10163" s="670">
        <v>34930</v>
      </c>
      <c r="F10163" s="330" t="s">
        <v>16681</v>
      </c>
      <c r="G10163" s="409" t="s">
        <v>16657</v>
      </c>
      <c r="H10163" s="672">
        <v>44526</v>
      </c>
      <c r="I10163" s="671">
        <v>44530</v>
      </c>
      <c r="J10163" s="668"/>
    </row>
    <row r="10164" spans="1:10" s="617" customFormat="1" ht="23.25" outlineLevel="1">
      <c r="A10164" s="311" t="s">
        <v>16682</v>
      </c>
      <c r="B10164" s="313" t="s">
        <v>15777</v>
      </c>
      <c r="C10164" s="409" t="s">
        <v>16675</v>
      </c>
      <c r="D10164" s="313">
        <v>80</v>
      </c>
      <c r="E10164" s="670">
        <v>21000</v>
      </c>
      <c r="F10164" s="330" t="s">
        <v>16683</v>
      </c>
      <c r="G10164" s="409" t="s">
        <v>16657</v>
      </c>
      <c r="H10164" s="672">
        <v>44541</v>
      </c>
      <c r="I10164" s="671">
        <v>44553</v>
      </c>
      <c r="J10164" s="668"/>
    </row>
    <row r="10165" spans="1:10" s="617" customFormat="1" ht="23.25" outlineLevel="1">
      <c r="A10165" s="311" t="s">
        <v>16684</v>
      </c>
      <c r="B10165" s="313" t="s">
        <v>15777</v>
      </c>
      <c r="C10165" s="409" t="s">
        <v>16675</v>
      </c>
      <c r="D10165" s="313">
        <v>88</v>
      </c>
      <c r="E10165" s="670">
        <v>28000</v>
      </c>
      <c r="F10165" s="330" t="s">
        <v>16685</v>
      </c>
      <c r="G10165" s="409" t="s">
        <v>16657</v>
      </c>
      <c r="H10165" s="672">
        <v>44545</v>
      </c>
      <c r="I10165" s="671">
        <v>44554</v>
      </c>
      <c r="J10165" s="668"/>
    </row>
    <row r="10166" spans="1:10" s="617" customFormat="1" ht="23.25" outlineLevel="1">
      <c r="A10166" s="311" t="s">
        <v>16686</v>
      </c>
      <c r="B10166" s="313" t="s">
        <v>2725</v>
      </c>
      <c r="C10166" s="409" t="s">
        <v>16687</v>
      </c>
      <c r="D10166" s="313" t="s">
        <v>16688</v>
      </c>
      <c r="E10166" s="670">
        <v>21120</v>
      </c>
      <c r="F10166" s="330" t="s">
        <v>16689</v>
      </c>
      <c r="G10166" s="673" t="s">
        <v>16690</v>
      </c>
      <c r="H10166" s="671">
        <v>44271</v>
      </c>
      <c r="I10166" s="671">
        <v>44281</v>
      </c>
      <c r="J10166" s="668"/>
    </row>
    <row r="10167" spans="1:10" s="617" customFormat="1" ht="23.25" outlineLevel="1">
      <c r="A10167" s="311" t="s">
        <v>16691</v>
      </c>
      <c r="B10167" s="313" t="s">
        <v>2725</v>
      </c>
      <c r="C10167" s="409" t="s">
        <v>16687</v>
      </c>
      <c r="D10167" s="313" t="s">
        <v>16692</v>
      </c>
      <c r="E10167" s="670">
        <v>24750</v>
      </c>
      <c r="F10167" s="330" t="s">
        <v>16566</v>
      </c>
      <c r="G10167" s="673" t="s">
        <v>16690</v>
      </c>
      <c r="H10167" s="671">
        <v>44371</v>
      </c>
      <c r="I10167" s="671">
        <v>44385</v>
      </c>
      <c r="J10167" s="668"/>
    </row>
    <row r="10168" spans="1:10" s="617" customFormat="1" ht="23.25" outlineLevel="1">
      <c r="A10168" s="311" t="s">
        <v>16693</v>
      </c>
      <c r="B10168" s="313" t="s">
        <v>2725</v>
      </c>
      <c r="C10168" s="409" t="s">
        <v>16687</v>
      </c>
      <c r="D10168" s="313" t="s">
        <v>16694</v>
      </c>
      <c r="E10168" s="670">
        <v>31150</v>
      </c>
      <c r="F10168" s="330" t="s">
        <v>16695</v>
      </c>
      <c r="G10168" s="673" t="s">
        <v>16690</v>
      </c>
      <c r="H10168" s="671">
        <v>44372</v>
      </c>
      <c r="I10168" s="671">
        <v>44382</v>
      </c>
      <c r="J10168" s="668"/>
    </row>
    <row r="10169" spans="1:10" s="617" customFormat="1" ht="23.25" outlineLevel="1">
      <c r="A10169" s="311" t="s">
        <v>16696</v>
      </c>
      <c r="B10169" s="313" t="s">
        <v>2725</v>
      </c>
      <c r="C10169" s="409" t="s">
        <v>16687</v>
      </c>
      <c r="D10169" s="313" t="s">
        <v>16697</v>
      </c>
      <c r="E10169" s="670">
        <v>31050</v>
      </c>
      <c r="F10169" s="330" t="s">
        <v>16480</v>
      </c>
      <c r="G10169" s="673" t="s">
        <v>16690</v>
      </c>
      <c r="H10169" s="671">
        <v>44377</v>
      </c>
      <c r="I10169" s="671">
        <v>44382</v>
      </c>
      <c r="J10169" s="668"/>
    </row>
    <row r="10170" spans="1:10" s="617" customFormat="1" ht="23.25" outlineLevel="1">
      <c r="A10170" s="311" t="s">
        <v>16698</v>
      </c>
      <c r="B10170" s="313" t="s">
        <v>2725</v>
      </c>
      <c r="C10170" s="409" t="s">
        <v>16687</v>
      </c>
      <c r="D10170" s="313" t="s">
        <v>16699</v>
      </c>
      <c r="E10170" s="670">
        <v>24600</v>
      </c>
      <c r="F10170" s="330" t="s">
        <v>16700</v>
      </c>
      <c r="G10170" s="673" t="s">
        <v>16690</v>
      </c>
      <c r="H10170" s="671">
        <v>44414</v>
      </c>
      <c r="I10170" s="671">
        <v>44459</v>
      </c>
      <c r="J10170" s="668"/>
    </row>
    <row r="10171" spans="1:10" s="617" customFormat="1" ht="23.25" outlineLevel="1">
      <c r="A10171" s="311" t="s">
        <v>16701</v>
      </c>
      <c r="B10171" s="313" t="s">
        <v>2725</v>
      </c>
      <c r="C10171" s="409" t="s">
        <v>16687</v>
      </c>
      <c r="D10171" s="313" t="s">
        <v>16702</v>
      </c>
      <c r="E10171" s="670">
        <v>21196</v>
      </c>
      <c r="F10171" s="330" t="s">
        <v>16703</v>
      </c>
      <c r="G10171" s="673" t="s">
        <v>16690</v>
      </c>
      <c r="H10171" s="671">
        <v>44532</v>
      </c>
      <c r="I10171" s="671">
        <v>44536</v>
      </c>
      <c r="J10171" s="668"/>
    </row>
    <row r="10172" spans="1:10" s="617" customFormat="1" ht="23.25" outlineLevel="1">
      <c r="A10172" s="311" t="s">
        <v>16704</v>
      </c>
      <c r="B10172" s="313" t="s">
        <v>2725</v>
      </c>
      <c r="C10172" s="409" t="s">
        <v>16687</v>
      </c>
      <c r="D10172" s="313" t="s">
        <v>16705</v>
      </c>
      <c r="E10172" s="670">
        <v>24700</v>
      </c>
      <c r="F10172" s="330" t="s">
        <v>16706</v>
      </c>
      <c r="G10172" s="673" t="s">
        <v>16690</v>
      </c>
      <c r="H10172" s="671">
        <v>44532</v>
      </c>
      <c r="I10172" s="671">
        <v>44536</v>
      </c>
      <c r="J10172" s="668"/>
    </row>
    <row r="10173" spans="1:10" s="617" customFormat="1" ht="23.25" outlineLevel="1">
      <c r="A10173" s="311" t="s">
        <v>16707</v>
      </c>
      <c r="B10173" s="313" t="s">
        <v>2725</v>
      </c>
      <c r="C10173" s="409" t="s">
        <v>16687</v>
      </c>
      <c r="D10173" s="313" t="s">
        <v>16708</v>
      </c>
      <c r="E10173" s="670">
        <v>32214</v>
      </c>
      <c r="F10173" s="330" t="s">
        <v>16703</v>
      </c>
      <c r="G10173" s="673" t="s">
        <v>16690</v>
      </c>
      <c r="H10173" s="671">
        <v>44533</v>
      </c>
      <c r="I10173" s="671">
        <v>44539</v>
      </c>
      <c r="J10173" s="668"/>
    </row>
    <row r="10174" spans="1:10" s="617" customFormat="1" ht="23.25" outlineLevel="1">
      <c r="A10174" s="311" t="s">
        <v>16709</v>
      </c>
      <c r="B10174" s="313" t="s">
        <v>2725</v>
      </c>
      <c r="C10174" s="409" t="s">
        <v>16687</v>
      </c>
      <c r="D10174" s="313" t="s">
        <v>16710</v>
      </c>
      <c r="E10174" s="670">
        <v>32400</v>
      </c>
      <c r="F10174" s="330" t="s">
        <v>16711</v>
      </c>
      <c r="G10174" s="673" t="s">
        <v>16690</v>
      </c>
      <c r="H10174" s="671">
        <v>44533</v>
      </c>
      <c r="I10174" s="671">
        <v>44546</v>
      </c>
      <c r="J10174" s="668"/>
    </row>
    <row r="10175" spans="1:10" s="617" customFormat="1" ht="23.25" outlineLevel="1">
      <c r="A10175" s="311" t="s">
        <v>16712</v>
      </c>
      <c r="B10175" s="313" t="s">
        <v>2725</v>
      </c>
      <c r="C10175" s="409" t="s">
        <v>16687</v>
      </c>
      <c r="D10175" s="313" t="s">
        <v>16713</v>
      </c>
      <c r="E10175" s="670">
        <v>35186.400000000001</v>
      </c>
      <c r="F10175" s="330" t="s">
        <v>16480</v>
      </c>
      <c r="G10175" s="673" t="s">
        <v>16690</v>
      </c>
      <c r="H10175" s="671">
        <v>44533</v>
      </c>
      <c r="I10175" s="671">
        <v>44543</v>
      </c>
      <c r="J10175" s="668"/>
    </row>
    <row r="10176" spans="1:10" s="617" customFormat="1" ht="23.25" outlineLevel="1">
      <c r="A10176" s="311" t="s">
        <v>16714</v>
      </c>
      <c r="B10176" s="313" t="s">
        <v>2725</v>
      </c>
      <c r="C10176" s="409" t="s">
        <v>16687</v>
      </c>
      <c r="D10176" s="313" t="s">
        <v>16715</v>
      </c>
      <c r="E10176" s="670">
        <v>24080</v>
      </c>
      <c r="F10176" s="330" t="s">
        <v>16566</v>
      </c>
      <c r="G10176" s="673" t="s">
        <v>16690</v>
      </c>
      <c r="H10176" s="671">
        <v>44537</v>
      </c>
      <c r="I10176" s="671">
        <v>44543</v>
      </c>
      <c r="J10176" s="668"/>
    </row>
    <row r="10177" spans="1:10" s="617" customFormat="1" ht="23.25" outlineLevel="1">
      <c r="A10177" s="311" t="s">
        <v>16716</v>
      </c>
      <c r="B10177" s="313" t="s">
        <v>2725</v>
      </c>
      <c r="C10177" s="409" t="s">
        <v>16687</v>
      </c>
      <c r="D10177" s="313" t="s">
        <v>16717</v>
      </c>
      <c r="E10177" s="670">
        <v>21664.5</v>
      </c>
      <c r="F10177" s="330" t="s">
        <v>16480</v>
      </c>
      <c r="G10177" s="673" t="s">
        <v>16690</v>
      </c>
      <c r="H10177" s="671">
        <v>44545</v>
      </c>
      <c r="I10177" s="671">
        <v>44553</v>
      </c>
      <c r="J10177" s="668"/>
    </row>
    <row r="10178" spans="1:10" s="617" customFormat="1" ht="23.25" outlineLevel="1">
      <c r="A10178" s="311" t="s">
        <v>16718</v>
      </c>
      <c r="B10178" s="313" t="s">
        <v>2725</v>
      </c>
      <c r="C10178" s="409" t="s">
        <v>16687</v>
      </c>
      <c r="D10178" s="313" t="s">
        <v>16719</v>
      </c>
      <c r="E10178" s="670">
        <v>23634</v>
      </c>
      <c r="F10178" s="330" t="s">
        <v>16480</v>
      </c>
      <c r="G10178" s="673" t="s">
        <v>16690</v>
      </c>
      <c r="H10178" s="671">
        <v>44545</v>
      </c>
      <c r="I10178" s="671">
        <v>44550</v>
      </c>
      <c r="J10178" s="668"/>
    </row>
    <row r="10179" spans="1:10" s="617" customFormat="1" ht="23.25" outlineLevel="1">
      <c r="A10179" s="311" t="s">
        <v>16720</v>
      </c>
      <c r="B10179" s="313" t="s">
        <v>2725</v>
      </c>
      <c r="C10179" s="409" t="s">
        <v>16687</v>
      </c>
      <c r="D10179" s="313" t="s">
        <v>16721</v>
      </c>
      <c r="E10179" s="670">
        <v>28800</v>
      </c>
      <c r="F10179" s="330" t="s">
        <v>16480</v>
      </c>
      <c r="G10179" s="673" t="s">
        <v>16690</v>
      </c>
      <c r="H10179" s="671">
        <v>44547</v>
      </c>
      <c r="I10179" s="671">
        <v>44550</v>
      </c>
      <c r="J10179" s="668"/>
    </row>
    <row r="10180" spans="1:10" s="617" customFormat="1" ht="23.25" outlineLevel="1">
      <c r="A10180" s="311" t="s">
        <v>16722</v>
      </c>
      <c r="B10180" s="313" t="s">
        <v>2725</v>
      </c>
      <c r="C10180" s="409" t="s">
        <v>16687</v>
      </c>
      <c r="D10180" s="313" t="s">
        <v>16723</v>
      </c>
      <c r="E10180" s="670">
        <v>24900</v>
      </c>
      <c r="F10180" s="330" t="s">
        <v>16604</v>
      </c>
      <c r="G10180" s="673" t="s">
        <v>16690</v>
      </c>
      <c r="H10180" s="671">
        <v>44547</v>
      </c>
      <c r="I10180" s="671">
        <v>44551</v>
      </c>
      <c r="J10180" s="668"/>
    </row>
    <row r="10181" spans="1:10" s="617" customFormat="1" ht="34.9" outlineLevel="1">
      <c r="A10181" s="311" t="s">
        <v>16724</v>
      </c>
      <c r="B10181" s="313" t="s">
        <v>2725</v>
      </c>
      <c r="C10181" s="409" t="s">
        <v>16675</v>
      </c>
      <c r="D10181" s="313" t="s">
        <v>16725</v>
      </c>
      <c r="E10181" s="670">
        <v>27900</v>
      </c>
      <c r="F10181" s="330" t="s">
        <v>16726</v>
      </c>
      <c r="G10181" s="673" t="s">
        <v>16690</v>
      </c>
      <c r="H10181" s="671">
        <v>44290</v>
      </c>
      <c r="I10181" s="671"/>
      <c r="J10181" s="668" t="s">
        <v>16727</v>
      </c>
    </row>
    <row r="10182" spans="1:10" s="617" customFormat="1" ht="23.25" outlineLevel="1">
      <c r="A10182" s="311" t="s">
        <v>16728</v>
      </c>
      <c r="B10182" s="313" t="s">
        <v>2725</v>
      </c>
      <c r="C10182" s="409" t="s">
        <v>16675</v>
      </c>
      <c r="D10182" s="313" t="s">
        <v>16729</v>
      </c>
      <c r="E10182" s="670">
        <v>30900</v>
      </c>
      <c r="F10182" s="330" t="s">
        <v>16730</v>
      </c>
      <c r="G10182" s="673" t="s">
        <v>16690</v>
      </c>
      <c r="H10182" s="671">
        <v>44482</v>
      </c>
      <c r="I10182" s="671">
        <v>44486</v>
      </c>
      <c r="J10182" s="668" t="s">
        <v>16731</v>
      </c>
    </row>
    <row r="10183" spans="1:10" s="617" customFormat="1" ht="23.25" outlineLevel="1">
      <c r="A10183" s="311" t="s">
        <v>16732</v>
      </c>
      <c r="B10183" s="313" t="s">
        <v>2725</v>
      </c>
      <c r="C10183" s="409" t="s">
        <v>16675</v>
      </c>
      <c r="D10183" s="313" t="s">
        <v>16733</v>
      </c>
      <c r="E10183" s="670">
        <v>26900</v>
      </c>
      <c r="F10183" s="330" t="s">
        <v>16734</v>
      </c>
      <c r="G10183" s="673" t="s">
        <v>16690</v>
      </c>
      <c r="H10183" s="671">
        <v>44515</v>
      </c>
      <c r="I10183" s="671">
        <v>44558</v>
      </c>
      <c r="J10183" s="668" t="s">
        <v>16735</v>
      </c>
    </row>
    <row r="10184" spans="1:10" s="617" customFormat="1" ht="23.25" outlineLevel="1">
      <c r="A10184" s="311" t="s">
        <v>16736</v>
      </c>
      <c r="B10184" s="313" t="s">
        <v>2725</v>
      </c>
      <c r="C10184" s="409" t="s">
        <v>16675</v>
      </c>
      <c r="D10184" s="313" t="s">
        <v>16737</v>
      </c>
      <c r="E10184" s="670">
        <v>21800</v>
      </c>
      <c r="F10184" s="330" t="s">
        <v>16738</v>
      </c>
      <c r="G10184" s="673" t="s">
        <v>16690</v>
      </c>
      <c r="H10184" s="671">
        <v>44516</v>
      </c>
      <c r="I10184" s="671">
        <v>44550</v>
      </c>
      <c r="J10184" s="668" t="s">
        <v>16735</v>
      </c>
    </row>
    <row r="10185" spans="1:10" s="617" customFormat="1" ht="23.25" outlineLevel="1">
      <c r="A10185" s="311" t="s">
        <v>16739</v>
      </c>
      <c r="B10185" s="313" t="s">
        <v>2725</v>
      </c>
      <c r="C10185" s="409" t="s">
        <v>16675</v>
      </c>
      <c r="D10185" s="313" t="s">
        <v>16740</v>
      </c>
      <c r="E10185" s="670">
        <v>20700</v>
      </c>
      <c r="F10185" s="330" t="s">
        <v>16734</v>
      </c>
      <c r="G10185" s="673" t="s">
        <v>16690</v>
      </c>
      <c r="H10185" s="671">
        <v>44516</v>
      </c>
      <c r="I10185" s="671">
        <v>44551</v>
      </c>
      <c r="J10185" s="668" t="s">
        <v>16735</v>
      </c>
    </row>
    <row r="10186" spans="1:10" s="617" customFormat="1" ht="23.25" outlineLevel="1">
      <c r="A10186" s="311" t="s">
        <v>16741</v>
      </c>
      <c r="B10186" s="313" t="s">
        <v>2725</v>
      </c>
      <c r="C10186" s="409" t="s">
        <v>16675</v>
      </c>
      <c r="D10186" s="313" t="s">
        <v>16742</v>
      </c>
      <c r="E10186" s="670">
        <v>21000</v>
      </c>
      <c r="F10186" s="330" t="s">
        <v>16734</v>
      </c>
      <c r="G10186" s="673" t="s">
        <v>16690</v>
      </c>
      <c r="H10186" s="671">
        <v>44516</v>
      </c>
      <c r="I10186" s="671">
        <v>44547</v>
      </c>
      <c r="J10186" s="668" t="s">
        <v>16735</v>
      </c>
    </row>
    <row r="10187" spans="1:10" s="617" customFormat="1" ht="23.25" outlineLevel="1">
      <c r="A10187" s="311" t="s">
        <v>16743</v>
      </c>
      <c r="B10187" s="313" t="s">
        <v>2725</v>
      </c>
      <c r="C10187" s="409" t="s">
        <v>16675</v>
      </c>
      <c r="D10187" s="313" t="s">
        <v>16744</v>
      </c>
      <c r="E10187" s="670">
        <v>18000</v>
      </c>
      <c r="F10187" s="330" t="s">
        <v>16738</v>
      </c>
      <c r="G10187" s="673" t="s">
        <v>16690</v>
      </c>
      <c r="H10187" s="671">
        <v>44516</v>
      </c>
      <c r="I10187" s="671">
        <v>44550</v>
      </c>
      <c r="J10187" s="668" t="s">
        <v>16735</v>
      </c>
    </row>
    <row r="10188" spans="1:10" s="617" customFormat="1" ht="23.25" outlineLevel="1">
      <c r="A10188" s="311" t="s">
        <v>16745</v>
      </c>
      <c r="B10188" s="313" t="s">
        <v>2725</v>
      </c>
      <c r="C10188" s="409" t="s">
        <v>16675</v>
      </c>
      <c r="D10188" s="313" t="s">
        <v>16746</v>
      </c>
      <c r="E10188" s="670">
        <v>21000</v>
      </c>
      <c r="F10188" s="330" t="s">
        <v>16747</v>
      </c>
      <c r="G10188" s="673" t="s">
        <v>16690</v>
      </c>
      <c r="H10188" s="671">
        <v>44518</v>
      </c>
      <c r="I10188" s="671">
        <v>44553</v>
      </c>
      <c r="J10188" s="668" t="s">
        <v>16735</v>
      </c>
    </row>
    <row r="10189" spans="1:10" s="617" customFormat="1" ht="23.25" outlineLevel="1">
      <c r="A10189" s="311" t="s">
        <v>16748</v>
      </c>
      <c r="B10189" s="313" t="s">
        <v>2725</v>
      </c>
      <c r="C10189" s="409" t="s">
        <v>16675</v>
      </c>
      <c r="D10189" s="313" t="s">
        <v>16749</v>
      </c>
      <c r="E10189" s="670">
        <v>21300</v>
      </c>
      <c r="F10189" s="330" t="s">
        <v>16750</v>
      </c>
      <c r="G10189" s="673" t="s">
        <v>16690</v>
      </c>
      <c r="H10189" s="671">
        <v>44518</v>
      </c>
      <c r="I10189" s="671">
        <v>44550</v>
      </c>
      <c r="J10189" s="668" t="s">
        <v>16735</v>
      </c>
    </row>
    <row r="10190" spans="1:10" s="617" customFormat="1" ht="23.25" outlineLevel="1">
      <c r="A10190" s="311" t="s">
        <v>16751</v>
      </c>
      <c r="B10190" s="313" t="s">
        <v>2725</v>
      </c>
      <c r="C10190" s="409" t="s">
        <v>16675</v>
      </c>
      <c r="D10190" s="313" t="s">
        <v>16752</v>
      </c>
      <c r="E10190" s="670">
        <v>18000</v>
      </c>
      <c r="F10190" s="330" t="s">
        <v>16753</v>
      </c>
      <c r="G10190" s="673" t="s">
        <v>16690</v>
      </c>
      <c r="H10190" s="671">
        <v>44518</v>
      </c>
      <c r="I10190" s="671">
        <v>44547</v>
      </c>
      <c r="J10190" s="668" t="s">
        <v>16735</v>
      </c>
    </row>
    <row r="10191" spans="1:10" s="617" customFormat="1" ht="23.25" outlineLevel="1">
      <c r="A10191" s="311" t="s">
        <v>16754</v>
      </c>
      <c r="B10191" s="313" t="s">
        <v>2725</v>
      </c>
      <c r="C10191" s="409" t="s">
        <v>16675</v>
      </c>
      <c r="D10191" s="313" t="s">
        <v>16755</v>
      </c>
      <c r="E10191" s="670">
        <v>20700</v>
      </c>
      <c r="F10191" s="330" t="s">
        <v>16747</v>
      </c>
      <c r="G10191" s="673" t="s">
        <v>16690</v>
      </c>
      <c r="H10191" s="671">
        <v>44519</v>
      </c>
      <c r="I10191" s="671">
        <v>44519</v>
      </c>
      <c r="J10191" s="668" t="s">
        <v>16735</v>
      </c>
    </row>
    <row r="10192" spans="1:10" s="617" customFormat="1" ht="23.25" outlineLevel="1">
      <c r="A10192" s="311" t="s">
        <v>16756</v>
      </c>
      <c r="B10192" s="313" t="s">
        <v>15777</v>
      </c>
      <c r="C10192" s="409" t="s">
        <v>16675</v>
      </c>
      <c r="D10192" s="313" t="s">
        <v>16757</v>
      </c>
      <c r="E10192" s="670">
        <v>20000</v>
      </c>
      <c r="F10192" s="330" t="s">
        <v>16758</v>
      </c>
      <c r="G10192" s="409" t="s">
        <v>16657</v>
      </c>
      <c r="H10192" s="671">
        <v>44257</v>
      </c>
      <c r="I10192" s="671">
        <v>44286</v>
      </c>
      <c r="J10192" s="668"/>
    </row>
    <row r="10193" spans="1:10" s="617" customFormat="1" ht="34.9" outlineLevel="1">
      <c r="A10193" s="311" t="s">
        <v>16759</v>
      </c>
      <c r="B10193" s="313" t="s">
        <v>15777</v>
      </c>
      <c r="C10193" s="409" t="s">
        <v>16675</v>
      </c>
      <c r="D10193" s="313" t="s">
        <v>16760</v>
      </c>
      <c r="E10193" s="670">
        <v>28000</v>
      </c>
      <c r="F10193" s="330" t="s">
        <v>16761</v>
      </c>
      <c r="G10193" s="409" t="s">
        <v>16657</v>
      </c>
      <c r="H10193" s="671">
        <v>44393</v>
      </c>
      <c r="I10193" s="671">
        <v>44428</v>
      </c>
      <c r="J10193" s="668"/>
    </row>
    <row r="10194" spans="1:10" s="617" customFormat="1" ht="34.9" outlineLevel="1">
      <c r="A10194" s="311" t="s">
        <v>16762</v>
      </c>
      <c r="B10194" s="313" t="s">
        <v>15777</v>
      </c>
      <c r="C10194" s="409" t="s">
        <v>16675</v>
      </c>
      <c r="D10194" s="313" t="s">
        <v>16763</v>
      </c>
      <c r="E10194" s="670">
        <v>23000</v>
      </c>
      <c r="F10194" s="330" t="s">
        <v>16764</v>
      </c>
      <c r="G10194" s="409" t="s">
        <v>16657</v>
      </c>
      <c r="H10194" s="671">
        <v>44494</v>
      </c>
      <c r="I10194" s="671">
        <v>44503</v>
      </c>
      <c r="J10194" s="668"/>
    </row>
    <row r="10195" spans="1:10" s="617" customFormat="1" ht="23.25" outlineLevel="1">
      <c r="A10195" s="311" t="s">
        <v>16765</v>
      </c>
      <c r="B10195" s="313" t="s">
        <v>15777</v>
      </c>
      <c r="C10195" s="409" t="s">
        <v>9738</v>
      </c>
      <c r="D10195" s="313" t="s">
        <v>16766</v>
      </c>
      <c r="E10195" s="670">
        <v>29101.599999999999</v>
      </c>
      <c r="F10195" s="330" t="s">
        <v>16767</v>
      </c>
      <c r="G10195" s="409" t="s">
        <v>16657</v>
      </c>
      <c r="H10195" s="671">
        <v>44497</v>
      </c>
      <c r="I10195" s="671">
        <v>44504</v>
      </c>
      <c r="J10195" s="668"/>
    </row>
    <row r="10196" spans="1:10" s="617" customFormat="1" ht="46.5" outlineLevel="1">
      <c r="A10196" s="311" t="s">
        <v>16768</v>
      </c>
      <c r="B10196" s="313" t="s">
        <v>15777</v>
      </c>
      <c r="C10196" s="409" t="s">
        <v>9738</v>
      </c>
      <c r="D10196" s="313" t="s">
        <v>16769</v>
      </c>
      <c r="E10196" s="670">
        <v>40757</v>
      </c>
      <c r="F10196" s="330" t="s">
        <v>16770</v>
      </c>
      <c r="G10196" s="409" t="s">
        <v>16657</v>
      </c>
      <c r="H10196" s="671">
        <v>44511</v>
      </c>
      <c r="I10196" s="671">
        <v>44530</v>
      </c>
      <c r="J10196" s="668" t="s">
        <v>16771</v>
      </c>
    </row>
    <row r="10197" spans="1:10" s="617" customFormat="1" ht="23.25" outlineLevel="1">
      <c r="A10197" s="311" t="s">
        <v>16772</v>
      </c>
      <c r="B10197" s="313" t="s">
        <v>15777</v>
      </c>
      <c r="C10197" s="409" t="s">
        <v>16675</v>
      </c>
      <c r="D10197" s="313" t="s">
        <v>16773</v>
      </c>
      <c r="E10197" s="670">
        <v>33700</v>
      </c>
      <c r="F10197" s="330" t="s">
        <v>16774</v>
      </c>
      <c r="G10197" s="409" t="s">
        <v>16657</v>
      </c>
      <c r="H10197" s="671">
        <v>44515</v>
      </c>
      <c r="I10197" s="671">
        <v>44538</v>
      </c>
      <c r="J10197" s="668"/>
    </row>
    <row r="10198" spans="1:10" s="617" customFormat="1" ht="69.75" outlineLevel="1">
      <c r="A10198" s="311" t="s">
        <v>16775</v>
      </c>
      <c r="B10198" s="313" t="s">
        <v>15777</v>
      </c>
      <c r="C10198" s="409" t="s">
        <v>16675</v>
      </c>
      <c r="D10198" s="313" t="s">
        <v>16776</v>
      </c>
      <c r="E10198" s="670">
        <v>27000</v>
      </c>
      <c r="F10198" s="330" t="s">
        <v>16777</v>
      </c>
      <c r="G10198" s="409" t="s">
        <v>16657</v>
      </c>
      <c r="H10198" s="671">
        <v>44523</v>
      </c>
      <c r="I10198" s="671">
        <v>44543</v>
      </c>
      <c r="J10198" s="668"/>
    </row>
    <row r="10199" spans="1:10" s="617" customFormat="1" ht="81.400000000000006" outlineLevel="1">
      <c r="A10199" s="311" t="s">
        <v>16778</v>
      </c>
      <c r="B10199" s="313" t="s">
        <v>15777</v>
      </c>
      <c r="C10199" s="409" t="s">
        <v>10773</v>
      </c>
      <c r="D10199" s="313" t="s">
        <v>16779</v>
      </c>
      <c r="E10199" s="670">
        <v>20000</v>
      </c>
      <c r="F10199" s="330" t="s">
        <v>16780</v>
      </c>
      <c r="G10199" s="409" t="s">
        <v>16781</v>
      </c>
      <c r="H10199" s="671">
        <v>44431</v>
      </c>
      <c r="I10199" s="671">
        <v>44439</v>
      </c>
      <c r="J10199" s="668" t="s">
        <v>38090</v>
      </c>
    </row>
    <row r="10200" spans="1:10" s="617" customFormat="1" ht="81.400000000000006" outlineLevel="1">
      <c r="A10200" s="311" t="s">
        <v>16782</v>
      </c>
      <c r="B10200" s="313" t="s">
        <v>15777</v>
      </c>
      <c r="C10200" s="409" t="s">
        <v>10773</v>
      </c>
      <c r="D10200" s="313" t="s">
        <v>16783</v>
      </c>
      <c r="E10200" s="670">
        <v>27588</v>
      </c>
      <c r="F10200" s="330" t="s">
        <v>16784</v>
      </c>
      <c r="G10200" s="409" t="s">
        <v>16781</v>
      </c>
      <c r="H10200" s="671">
        <v>44522</v>
      </c>
      <c r="I10200" s="671">
        <v>44526</v>
      </c>
      <c r="J10200" s="668" t="s">
        <v>38091</v>
      </c>
    </row>
    <row r="10201" spans="1:10" s="617" customFormat="1" ht="69.75" outlineLevel="1">
      <c r="A10201" s="311" t="s">
        <v>16785</v>
      </c>
      <c r="B10201" s="313" t="s">
        <v>15777</v>
      </c>
      <c r="C10201" s="409" t="s">
        <v>10773</v>
      </c>
      <c r="D10201" s="313" t="s">
        <v>16786</v>
      </c>
      <c r="E10201" s="670">
        <v>25866</v>
      </c>
      <c r="F10201" s="330" t="s">
        <v>16787</v>
      </c>
      <c r="G10201" s="409" t="s">
        <v>16781</v>
      </c>
      <c r="H10201" s="671">
        <v>44523</v>
      </c>
      <c r="I10201" s="671">
        <v>44529</v>
      </c>
      <c r="J10201" s="668" t="s">
        <v>38092</v>
      </c>
    </row>
    <row r="10202" spans="1:10" s="617" customFormat="1" ht="69.75" outlineLevel="1">
      <c r="A10202" s="311" t="s">
        <v>16788</v>
      </c>
      <c r="B10202" s="313" t="s">
        <v>15777</v>
      </c>
      <c r="C10202" s="409" t="s">
        <v>10773</v>
      </c>
      <c r="D10202" s="313" t="s">
        <v>16789</v>
      </c>
      <c r="E10202" s="670">
        <v>23268</v>
      </c>
      <c r="F10202" s="330" t="s">
        <v>16784</v>
      </c>
      <c r="G10202" s="409" t="s">
        <v>16781</v>
      </c>
      <c r="H10202" s="671">
        <v>44543</v>
      </c>
      <c r="I10202" s="671">
        <v>44550</v>
      </c>
      <c r="J10202" s="668" t="s">
        <v>38093</v>
      </c>
    </row>
    <row r="10203" spans="1:10" s="617" customFormat="1" ht="69.75" outlineLevel="1">
      <c r="A10203" s="311" t="s">
        <v>16790</v>
      </c>
      <c r="B10203" s="313" t="s">
        <v>15777</v>
      </c>
      <c r="C10203" s="409" t="s">
        <v>10773</v>
      </c>
      <c r="D10203" s="313" t="s">
        <v>16791</v>
      </c>
      <c r="E10203" s="670">
        <v>33000</v>
      </c>
      <c r="F10203" s="330" t="s">
        <v>16792</v>
      </c>
      <c r="G10203" s="409" t="s">
        <v>16781</v>
      </c>
      <c r="H10203" s="671">
        <v>44550</v>
      </c>
      <c r="I10203" s="671">
        <v>44560</v>
      </c>
      <c r="J10203" s="668" t="s">
        <v>38094</v>
      </c>
    </row>
    <row r="10204" spans="1:10" s="617" customFormat="1" ht="46.5" outlineLevel="1">
      <c r="A10204" s="311" t="s">
        <v>2745</v>
      </c>
      <c r="B10204" s="313" t="s">
        <v>15777</v>
      </c>
      <c r="C10204" s="409" t="s">
        <v>10702</v>
      </c>
      <c r="D10204" s="313" t="s">
        <v>16793</v>
      </c>
      <c r="E10204" s="670">
        <v>33000</v>
      </c>
      <c r="F10204" s="330" t="s">
        <v>16794</v>
      </c>
      <c r="G10204" s="409" t="s">
        <v>16781</v>
      </c>
      <c r="H10204" s="671">
        <v>44253</v>
      </c>
      <c r="I10204" s="671">
        <v>44348</v>
      </c>
      <c r="J10204" s="668" t="s">
        <v>38095</v>
      </c>
    </row>
    <row r="10205" spans="1:10" s="617" customFormat="1" ht="46.5" outlineLevel="1">
      <c r="A10205" s="311" t="s">
        <v>16795</v>
      </c>
      <c r="B10205" s="313" t="s">
        <v>15777</v>
      </c>
      <c r="C10205" s="409" t="s">
        <v>10702</v>
      </c>
      <c r="D10205" s="313" t="s">
        <v>16796</v>
      </c>
      <c r="E10205" s="670">
        <v>29800</v>
      </c>
      <c r="F10205" s="330" t="s">
        <v>16797</v>
      </c>
      <c r="G10205" s="409" t="s">
        <v>16781</v>
      </c>
      <c r="H10205" s="671">
        <v>44302</v>
      </c>
      <c r="I10205" s="671">
        <v>44403</v>
      </c>
      <c r="J10205" s="668" t="s">
        <v>38096</v>
      </c>
    </row>
    <row r="10206" spans="1:10" s="617" customFormat="1" ht="34.9" outlineLevel="1">
      <c r="A10206" s="311" t="s">
        <v>16798</v>
      </c>
      <c r="B10206" s="313" t="s">
        <v>15777</v>
      </c>
      <c r="C10206" s="409" t="s">
        <v>10702</v>
      </c>
      <c r="D10206" s="313" t="s">
        <v>16799</v>
      </c>
      <c r="E10206" s="670">
        <v>27000</v>
      </c>
      <c r="F10206" s="330" t="s">
        <v>16800</v>
      </c>
      <c r="G10206" s="409" t="s">
        <v>16781</v>
      </c>
      <c r="H10206" s="671">
        <v>44510</v>
      </c>
      <c r="I10206" s="671">
        <v>44552</v>
      </c>
      <c r="J10206" s="668" t="s">
        <v>16801</v>
      </c>
    </row>
    <row r="10207" spans="1:10" s="617" customFormat="1" ht="116.25" outlineLevel="1">
      <c r="A10207" s="311" t="s">
        <v>16802</v>
      </c>
      <c r="B10207" s="313" t="s">
        <v>15777</v>
      </c>
      <c r="C10207" s="409" t="s">
        <v>10702</v>
      </c>
      <c r="D10207" s="313" t="s">
        <v>16803</v>
      </c>
      <c r="E10207" s="670">
        <v>35161.11</v>
      </c>
      <c r="F10207" s="330" t="s">
        <v>16804</v>
      </c>
      <c r="G10207" s="409" t="s">
        <v>16781</v>
      </c>
      <c r="H10207" s="671">
        <v>44531</v>
      </c>
      <c r="I10207" s="671">
        <v>44551</v>
      </c>
      <c r="J10207" s="668" t="s">
        <v>38097</v>
      </c>
    </row>
    <row r="10208" spans="1:10" s="617" customFormat="1" ht="116.25" outlineLevel="1">
      <c r="A10208" s="674" t="s">
        <v>16802</v>
      </c>
      <c r="B10208" s="313" t="s">
        <v>15777</v>
      </c>
      <c r="C10208" s="409" t="s">
        <v>10702</v>
      </c>
      <c r="D10208" s="313" t="s">
        <v>16805</v>
      </c>
      <c r="E10208" s="670">
        <v>35133.730000000003</v>
      </c>
      <c r="F10208" s="330" t="s">
        <v>16806</v>
      </c>
      <c r="G10208" s="409" t="s">
        <v>16781</v>
      </c>
      <c r="H10208" s="671">
        <v>44531</v>
      </c>
      <c r="I10208" s="671">
        <v>44551</v>
      </c>
      <c r="J10208" s="668" t="s">
        <v>38098</v>
      </c>
    </row>
    <row r="10209" spans="1:10" s="617" customFormat="1" ht="116.25" outlineLevel="1">
      <c r="A10209" s="674" t="s">
        <v>16802</v>
      </c>
      <c r="B10209" s="313" t="s">
        <v>15777</v>
      </c>
      <c r="C10209" s="409" t="s">
        <v>10702</v>
      </c>
      <c r="D10209" s="313" t="s">
        <v>16807</v>
      </c>
      <c r="E10209" s="670">
        <v>35042.050000000003</v>
      </c>
      <c r="F10209" s="330" t="s">
        <v>16808</v>
      </c>
      <c r="G10209" s="409" t="s">
        <v>16781</v>
      </c>
      <c r="H10209" s="671">
        <v>44531</v>
      </c>
      <c r="I10209" s="671">
        <v>44551</v>
      </c>
      <c r="J10209" s="668" t="s">
        <v>38099</v>
      </c>
    </row>
    <row r="10210" spans="1:10" s="617" customFormat="1" ht="116.25" outlineLevel="1">
      <c r="A10210" s="674" t="s">
        <v>16802</v>
      </c>
      <c r="B10210" s="313" t="s">
        <v>15777</v>
      </c>
      <c r="C10210" s="409" t="s">
        <v>10702</v>
      </c>
      <c r="D10210" s="313" t="s">
        <v>16809</v>
      </c>
      <c r="E10210" s="670">
        <v>28900</v>
      </c>
      <c r="F10210" s="330" t="s">
        <v>16810</v>
      </c>
      <c r="G10210" s="409" t="s">
        <v>16781</v>
      </c>
      <c r="H10210" s="671">
        <v>44531</v>
      </c>
      <c r="I10210" s="671">
        <v>44551</v>
      </c>
      <c r="J10210" s="668" t="s">
        <v>38100</v>
      </c>
    </row>
    <row r="10211" spans="1:10" s="617" customFormat="1" ht="116.25" outlineLevel="1">
      <c r="A10211" s="674" t="s">
        <v>16802</v>
      </c>
      <c r="B10211" s="313" t="s">
        <v>15777</v>
      </c>
      <c r="C10211" s="409" t="s">
        <v>10702</v>
      </c>
      <c r="D10211" s="313" t="s">
        <v>16811</v>
      </c>
      <c r="E10211" s="670">
        <v>35125.24</v>
      </c>
      <c r="F10211" s="330" t="s">
        <v>16812</v>
      </c>
      <c r="G10211" s="409" t="s">
        <v>16781</v>
      </c>
      <c r="H10211" s="671">
        <v>44531</v>
      </c>
      <c r="I10211" s="671">
        <v>44551</v>
      </c>
      <c r="J10211" s="668" t="s">
        <v>38101</v>
      </c>
    </row>
    <row r="10212" spans="1:10" s="617" customFormat="1" ht="104.65" outlineLevel="1">
      <c r="A10212" s="674" t="s">
        <v>16802</v>
      </c>
      <c r="B10212" s="313" t="s">
        <v>15777</v>
      </c>
      <c r="C10212" s="409" t="s">
        <v>10702</v>
      </c>
      <c r="D10212" s="313" t="s">
        <v>16813</v>
      </c>
      <c r="E10212" s="670">
        <v>21675.54</v>
      </c>
      <c r="F10212" s="330" t="s">
        <v>16814</v>
      </c>
      <c r="G10212" s="409" t="s">
        <v>16781</v>
      </c>
      <c r="H10212" s="671">
        <v>44531</v>
      </c>
      <c r="I10212" s="671">
        <v>44551</v>
      </c>
      <c r="J10212" s="668" t="s">
        <v>38102</v>
      </c>
    </row>
    <row r="10213" spans="1:10" s="617" customFormat="1" ht="116.25" outlineLevel="1">
      <c r="A10213" s="674" t="s">
        <v>16802</v>
      </c>
      <c r="B10213" s="313" t="s">
        <v>15777</v>
      </c>
      <c r="C10213" s="409" t="s">
        <v>10702</v>
      </c>
      <c r="D10213" s="313" t="s">
        <v>16815</v>
      </c>
      <c r="E10213" s="670">
        <v>30426.76</v>
      </c>
      <c r="F10213" s="330" t="s">
        <v>16816</v>
      </c>
      <c r="G10213" s="409" t="s">
        <v>16781</v>
      </c>
      <c r="H10213" s="671">
        <v>44531</v>
      </c>
      <c r="I10213" s="671">
        <v>44551</v>
      </c>
      <c r="J10213" s="668" t="s">
        <v>38103</v>
      </c>
    </row>
    <row r="10214" spans="1:10" s="617" customFormat="1" ht="116.25" outlineLevel="1">
      <c r="A10214" s="311" t="s">
        <v>16802</v>
      </c>
      <c r="B10214" s="313" t="s">
        <v>15777</v>
      </c>
      <c r="C10214" s="409" t="s">
        <v>10702</v>
      </c>
      <c r="D10214" s="313" t="s">
        <v>16817</v>
      </c>
      <c r="E10214" s="670">
        <v>35125.26</v>
      </c>
      <c r="F10214" s="330" t="s">
        <v>16818</v>
      </c>
      <c r="G10214" s="409" t="s">
        <v>16781</v>
      </c>
      <c r="H10214" s="671">
        <v>44532</v>
      </c>
      <c r="I10214" s="671">
        <v>44551</v>
      </c>
      <c r="J10214" s="668" t="s">
        <v>38104</v>
      </c>
    </row>
    <row r="10215" spans="1:10" s="617" customFormat="1" ht="116.25" outlineLevel="1">
      <c r="A10215" s="311" t="s">
        <v>16802</v>
      </c>
      <c r="B10215" s="313" t="s">
        <v>15777</v>
      </c>
      <c r="C10215" s="409" t="s">
        <v>10702</v>
      </c>
      <c r="D10215" s="313" t="s">
        <v>16819</v>
      </c>
      <c r="E10215" s="670">
        <v>35091.83</v>
      </c>
      <c r="F10215" s="330" t="s">
        <v>16820</v>
      </c>
      <c r="G10215" s="409" t="s">
        <v>16781</v>
      </c>
      <c r="H10215" s="671">
        <v>44532</v>
      </c>
      <c r="I10215" s="671">
        <v>44551</v>
      </c>
      <c r="J10215" s="668" t="s">
        <v>38105</v>
      </c>
    </row>
    <row r="10216" spans="1:10" s="617" customFormat="1" ht="116.25" outlineLevel="1">
      <c r="A10216" s="311" t="s">
        <v>16802</v>
      </c>
      <c r="B10216" s="313" t="s">
        <v>15777</v>
      </c>
      <c r="C10216" s="409" t="s">
        <v>10702</v>
      </c>
      <c r="D10216" s="313" t="s">
        <v>16821</v>
      </c>
      <c r="E10216" s="670">
        <v>35156.639999999999</v>
      </c>
      <c r="F10216" s="330" t="s">
        <v>16822</v>
      </c>
      <c r="G10216" s="409" t="s">
        <v>16781</v>
      </c>
      <c r="H10216" s="671">
        <v>44532</v>
      </c>
      <c r="I10216" s="671">
        <v>44551</v>
      </c>
      <c r="J10216" s="668" t="s">
        <v>38106</v>
      </c>
    </row>
    <row r="10217" spans="1:10" s="617" customFormat="1" ht="116.25" outlineLevel="1">
      <c r="A10217" s="311" t="s">
        <v>16802</v>
      </c>
      <c r="B10217" s="313" t="s">
        <v>15777</v>
      </c>
      <c r="C10217" s="409" t="s">
        <v>10702</v>
      </c>
      <c r="D10217" s="313" t="s">
        <v>16823</v>
      </c>
      <c r="E10217" s="670">
        <v>35125.26</v>
      </c>
      <c r="F10217" s="330" t="s">
        <v>16824</v>
      </c>
      <c r="G10217" s="409" t="s">
        <v>16781</v>
      </c>
      <c r="H10217" s="671">
        <v>44532</v>
      </c>
      <c r="I10217" s="671">
        <v>44551</v>
      </c>
      <c r="J10217" s="668" t="s">
        <v>38107</v>
      </c>
    </row>
    <row r="10218" spans="1:10" s="617" customFormat="1" ht="116.25" outlineLevel="1">
      <c r="A10218" s="311" t="s">
        <v>16802</v>
      </c>
      <c r="B10218" s="313" t="s">
        <v>15777</v>
      </c>
      <c r="C10218" s="409" t="s">
        <v>10702</v>
      </c>
      <c r="D10218" s="313" t="s">
        <v>16825</v>
      </c>
      <c r="E10218" s="670">
        <v>35143.480000000003</v>
      </c>
      <c r="F10218" s="330" t="s">
        <v>16826</v>
      </c>
      <c r="G10218" s="409" t="s">
        <v>16781</v>
      </c>
      <c r="H10218" s="671">
        <v>44532</v>
      </c>
      <c r="I10218" s="671">
        <v>44551</v>
      </c>
      <c r="J10218" s="668" t="s">
        <v>38108</v>
      </c>
    </row>
    <row r="10219" spans="1:10" s="617" customFormat="1" ht="58.15" outlineLevel="1">
      <c r="A10219" s="311" t="s">
        <v>16827</v>
      </c>
      <c r="B10219" s="313" t="s">
        <v>15777</v>
      </c>
      <c r="C10219" s="409" t="s">
        <v>10773</v>
      </c>
      <c r="D10219" s="313" t="s">
        <v>16828</v>
      </c>
      <c r="E10219" s="670">
        <v>27750</v>
      </c>
      <c r="F10219" s="330" t="s">
        <v>16829</v>
      </c>
      <c r="G10219" s="409" t="s">
        <v>16657</v>
      </c>
      <c r="H10219" s="671">
        <v>44333</v>
      </c>
      <c r="I10219" s="409" t="s">
        <v>16830</v>
      </c>
      <c r="J10219" s="668"/>
    </row>
    <row r="10220" spans="1:10" s="617" customFormat="1" ht="58.15" outlineLevel="1">
      <c r="A10220" s="311" t="s">
        <v>16831</v>
      </c>
      <c r="B10220" s="313" t="s">
        <v>15777</v>
      </c>
      <c r="C10220" s="409" t="s">
        <v>16675</v>
      </c>
      <c r="D10220" s="313" t="s">
        <v>16832</v>
      </c>
      <c r="E10220" s="670">
        <v>28940.44</v>
      </c>
      <c r="F10220" s="330" t="s">
        <v>16833</v>
      </c>
      <c r="G10220" s="409" t="s">
        <v>16657</v>
      </c>
      <c r="H10220" s="671">
        <v>44333</v>
      </c>
      <c r="I10220" s="409" t="s">
        <v>16834</v>
      </c>
      <c r="J10220" s="668"/>
    </row>
    <row r="10221" spans="1:10" s="617" customFormat="1" ht="34.9" outlineLevel="1">
      <c r="A10221" s="311" t="s">
        <v>16835</v>
      </c>
      <c r="B10221" s="313" t="s">
        <v>15777</v>
      </c>
      <c r="C10221" s="409" t="s">
        <v>10773</v>
      </c>
      <c r="D10221" s="313" t="s">
        <v>16836</v>
      </c>
      <c r="E10221" s="670">
        <v>20000</v>
      </c>
      <c r="F10221" s="330" t="s">
        <v>16837</v>
      </c>
      <c r="G10221" s="409" t="s">
        <v>16657</v>
      </c>
      <c r="H10221" s="671">
        <v>44425</v>
      </c>
      <c r="I10221" s="409" t="s">
        <v>16838</v>
      </c>
      <c r="J10221" s="668"/>
    </row>
    <row r="10222" spans="1:10" s="617" customFormat="1" ht="58.15" outlineLevel="1">
      <c r="A10222" s="311" t="s">
        <v>16839</v>
      </c>
      <c r="B10222" s="313" t="s">
        <v>15777</v>
      </c>
      <c r="C10222" s="409" t="s">
        <v>10773</v>
      </c>
      <c r="D10222" s="313" t="s">
        <v>16840</v>
      </c>
      <c r="E10222" s="670">
        <v>29290</v>
      </c>
      <c r="F10222" s="330" t="s">
        <v>16841</v>
      </c>
      <c r="G10222" s="409" t="s">
        <v>16657</v>
      </c>
      <c r="H10222" s="671">
        <v>44426</v>
      </c>
      <c r="I10222" s="409" t="s">
        <v>16842</v>
      </c>
      <c r="J10222" s="668"/>
    </row>
    <row r="10223" spans="1:10" s="617" customFormat="1" ht="58.15" outlineLevel="1">
      <c r="A10223" s="311" t="s">
        <v>16843</v>
      </c>
      <c r="B10223" s="313" t="s">
        <v>15777</v>
      </c>
      <c r="C10223" s="409" t="s">
        <v>10773</v>
      </c>
      <c r="D10223" s="313" t="s">
        <v>16844</v>
      </c>
      <c r="E10223" s="670">
        <v>19997.5</v>
      </c>
      <c r="F10223" s="330" t="s">
        <v>16845</v>
      </c>
      <c r="G10223" s="409" t="s">
        <v>16657</v>
      </c>
      <c r="H10223" s="671">
        <v>44457</v>
      </c>
      <c r="I10223" s="409" t="s">
        <v>16846</v>
      </c>
      <c r="J10223" s="668"/>
    </row>
    <row r="10224" spans="1:10" s="617" customFormat="1" ht="58.15" outlineLevel="1">
      <c r="A10224" s="311" t="s">
        <v>16847</v>
      </c>
      <c r="B10224" s="313" t="s">
        <v>15777</v>
      </c>
      <c r="C10224" s="409" t="s">
        <v>10773</v>
      </c>
      <c r="D10224" s="313" t="s">
        <v>16848</v>
      </c>
      <c r="E10224" s="670">
        <v>34875</v>
      </c>
      <c r="F10224" s="330" t="s">
        <v>16849</v>
      </c>
      <c r="G10224" s="409" t="s">
        <v>16657</v>
      </c>
      <c r="H10224" s="671">
        <v>44457</v>
      </c>
      <c r="I10224" s="409" t="s">
        <v>16850</v>
      </c>
      <c r="J10224" s="668"/>
    </row>
    <row r="10225" spans="1:10" s="617" customFormat="1" ht="58.15" outlineLevel="1">
      <c r="A10225" s="311" t="s">
        <v>16851</v>
      </c>
      <c r="B10225" s="313" t="s">
        <v>15777</v>
      </c>
      <c r="C10225" s="409" t="s">
        <v>10773</v>
      </c>
      <c r="D10225" s="313" t="s">
        <v>16852</v>
      </c>
      <c r="E10225" s="670">
        <v>27999</v>
      </c>
      <c r="F10225" s="330" t="s">
        <v>16849</v>
      </c>
      <c r="G10225" s="409" t="s">
        <v>16657</v>
      </c>
      <c r="H10225" s="671">
        <v>44531</v>
      </c>
      <c r="I10225" s="409" t="s">
        <v>16853</v>
      </c>
      <c r="J10225" s="668"/>
    </row>
    <row r="10226" spans="1:10" s="617" customFormat="1" ht="58.15" outlineLevel="1">
      <c r="A10226" s="311" t="s">
        <v>16854</v>
      </c>
      <c r="B10226" s="313" t="s">
        <v>15777</v>
      </c>
      <c r="C10226" s="409" t="s">
        <v>10773</v>
      </c>
      <c r="D10226" s="313" t="s">
        <v>16855</v>
      </c>
      <c r="E10226" s="670">
        <v>30100</v>
      </c>
      <c r="F10226" s="330" t="s">
        <v>16856</v>
      </c>
      <c r="G10226" s="409" t="s">
        <v>16657</v>
      </c>
      <c r="H10226" s="671">
        <v>44531</v>
      </c>
      <c r="I10226" s="409" t="s">
        <v>16857</v>
      </c>
      <c r="J10226" s="668"/>
    </row>
    <row r="10227" spans="1:10" s="617" customFormat="1" ht="58.15" outlineLevel="1">
      <c r="A10227" s="311" t="s">
        <v>16858</v>
      </c>
      <c r="B10227" s="313" t="s">
        <v>15777</v>
      </c>
      <c r="C10227" s="409" t="s">
        <v>10773</v>
      </c>
      <c r="D10227" s="313" t="s">
        <v>16859</v>
      </c>
      <c r="E10227" s="670">
        <v>34040</v>
      </c>
      <c r="F10227" s="330" t="s">
        <v>16829</v>
      </c>
      <c r="G10227" s="409" t="s">
        <v>16657</v>
      </c>
      <c r="H10227" s="671">
        <v>44531</v>
      </c>
      <c r="I10227" s="409" t="s">
        <v>16860</v>
      </c>
      <c r="J10227" s="668"/>
    </row>
    <row r="10228" spans="1:10" s="617" customFormat="1" ht="23.25" outlineLevel="1">
      <c r="A10228" s="311" t="s">
        <v>16861</v>
      </c>
      <c r="B10228" s="312" t="s">
        <v>2725</v>
      </c>
      <c r="C10228" s="675" t="s">
        <v>5306</v>
      </c>
      <c r="D10228" s="313" t="s">
        <v>16862</v>
      </c>
      <c r="E10228" s="670" t="s">
        <v>16863</v>
      </c>
      <c r="F10228" s="330" t="s">
        <v>16864</v>
      </c>
      <c r="G10228" s="409" t="s">
        <v>14406</v>
      </c>
      <c r="H10228" s="447">
        <v>44539</v>
      </c>
      <c r="I10228" s="409" t="s">
        <v>16865</v>
      </c>
      <c r="J10228" s="668"/>
    </row>
    <row r="10229" spans="1:10" s="617" customFormat="1" ht="34.9" outlineLevel="1">
      <c r="A10229" s="311" t="s">
        <v>16866</v>
      </c>
      <c r="B10229" s="312" t="s">
        <v>16867</v>
      </c>
      <c r="C10229" s="675" t="s">
        <v>5340</v>
      </c>
      <c r="D10229" s="312" t="s">
        <v>16868</v>
      </c>
      <c r="E10229" s="670" t="s">
        <v>16869</v>
      </c>
      <c r="F10229" s="330" t="s">
        <v>16870</v>
      </c>
      <c r="G10229" s="675" t="s">
        <v>16871</v>
      </c>
      <c r="H10229" s="671">
        <v>44791</v>
      </c>
      <c r="I10229" s="671">
        <v>44439</v>
      </c>
      <c r="J10229" s="668"/>
    </row>
    <row r="10230" spans="1:10" s="617" customFormat="1" ht="34.9" outlineLevel="1">
      <c r="A10230" s="311" t="s">
        <v>16872</v>
      </c>
      <c r="B10230" s="312" t="s">
        <v>16867</v>
      </c>
      <c r="C10230" s="675" t="s">
        <v>5340</v>
      </c>
      <c r="D10230" s="312" t="s">
        <v>16873</v>
      </c>
      <c r="E10230" s="670" t="s">
        <v>16874</v>
      </c>
      <c r="F10230" s="330" t="s">
        <v>16870</v>
      </c>
      <c r="G10230" s="675" t="s">
        <v>16871</v>
      </c>
      <c r="H10230" s="671">
        <v>44791</v>
      </c>
      <c r="I10230" s="671">
        <v>44799</v>
      </c>
      <c r="J10230" s="668"/>
    </row>
    <row r="10231" spans="1:10" s="617" customFormat="1" ht="34.9" outlineLevel="1">
      <c r="A10231" s="311" t="s">
        <v>16872</v>
      </c>
      <c r="B10231" s="312" t="s">
        <v>16867</v>
      </c>
      <c r="C10231" s="675" t="s">
        <v>5340</v>
      </c>
      <c r="D10231" s="312" t="s">
        <v>16875</v>
      </c>
      <c r="E10231" s="670">
        <v>22192.95</v>
      </c>
      <c r="F10231" s="330" t="s">
        <v>16870</v>
      </c>
      <c r="G10231" s="675" t="s">
        <v>16871</v>
      </c>
      <c r="H10231" s="671">
        <v>44554</v>
      </c>
      <c r="I10231" s="671">
        <v>44925</v>
      </c>
      <c r="J10231" s="668"/>
    </row>
    <row r="10232" spans="1:10" s="617" customFormat="1" ht="34.9" outlineLevel="1">
      <c r="A10232" s="311" t="s">
        <v>16876</v>
      </c>
      <c r="B10232" s="312" t="s">
        <v>16867</v>
      </c>
      <c r="C10232" s="675" t="s">
        <v>5340</v>
      </c>
      <c r="D10232" s="312" t="s">
        <v>16877</v>
      </c>
      <c r="E10232" s="670">
        <v>27840</v>
      </c>
      <c r="F10232" s="330" t="s">
        <v>16878</v>
      </c>
      <c r="G10232" s="675" t="s">
        <v>16871</v>
      </c>
      <c r="H10232" s="671">
        <v>44390</v>
      </c>
      <c r="I10232" s="671">
        <v>44393</v>
      </c>
      <c r="J10232" s="668"/>
    </row>
    <row r="10233" spans="1:10" s="617" customFormat="1" ht="34.9" outlineLevel="1">
      <c r="A10233" s="311" t="s">
        <v>16879</v>
      </c>
      <c r="B10233" s="312" t="s">
        <v>16867</v>
      </c>
      <c r="C10233" s="675" t="s">
        <v>5340</v>
      </c>
      <c r="D10233" s="312" t="s">
        <v>16880</v>
      </c>
      <c r="E10233" s="670" t="s">
        <v>16881</v>
      </c>
      <c r="F10233" s="330" t="s">
        <v>16882</v>
      </c>
      <c r="G10233" s="675" t="s">
        <v>16871</v>
      </c>
      <c r="H10233" s="671">
        <v>44791</v>
      </c>
      <c r="I10233" s="671">
        <v>44439</v>
      </c>
      <c r="J10233" s="668"/>
    </row>
    <row r="10234" spans="1:10" s="617" customFormat="1" ht="34.9" outlineLevel="1">
      <c r="A10234" s="311" t="s">
        <v>16883</v>
      </c>
      <c r="B10234" s="312" t="s">
        <v>16867</v>
      </c>
      <c r="C10234" s="675" t="s">
        <v>5340</v>
      </c>
      <c r="D10234" s="312" t="s">
        <v>16884</v>
      </c>
      <c r="E10234" s="670" t="s">
        <v>16885</v>
      </c>
      <c r="F10234" s="330" t="s">
        <v>16870</v>
      </c>
      <c r="G10234" s="675" t="s">
        <v>16871</v>
      </c>
      <c r="H10234" s="671">
        <v>44515</v>
      </c>
      <c r="I10234" s="671">
        <v>44523</v>
      </c>
      <c r="J10234" s="668"/>
    </row>
    <row r="10235" spans="1:10" s="617" customFormat="1" ht="34.9" outlineLevel="1">
      <c r="A10235" s="311" t="s">
        <v>16883</v>
      </c>
      <c r="B10235" s="312" t="s">
        <v>16867</v>
      </c>
      <c r="C10235" s="675" t="s">
        <v>5340</v>
      </c>
      <c r="D10235" s="312" t="s">
        <v>16886</v>
      </c>
      <c r="E10235" s="670" t="s">
        <v>16885</v>
      </c>
      <c r="F10235" s="330" t="s">
        <v>16870</v>
      </c>
      <c r="G10235" s="675" t="s">
        <v>16871</v>
      </c>
      <c r="H10235" s="671">
        <v>44554</v>
      </c>
      <c r="I10235" s="671">
        <v>44925</v>
      </c>
      <c r="J10235" s="668"/>
    </row>
    <row r="10236" spans="1:10" s="617" customFormat="1" ht="34.9" outlineLevel="1">
      <c r="A10236" s="311" t="s">
        <v>16887</v>
      </c>
      <c r="B10236" s="312" t="s">
        <v>16867</v>
      </c>
      <c r="C10236" s="675" t="s">
        <v>5340</v>
      </c>
      <c r="D10236" s="312" t="s">
        <v>16888</v>
      </c>
      <c r="E10236" s="670" t="s">
        <v>16885</v>
      </c>
      <c r="F10236" s="330" t="s">
        <v>16870</v>
      </c>
      <c r="G10236" s="675" t="s">
        <v>16871</v>
      </c>
      <c r="H10236" s="671">
        <v>44515</v>
      </c>
      <c r="I10236" s="671">
        <v>44515</v>
      </c>
      <c r="J10236" s="668"/>
    </row>
    <row r="10237" spans="1:10" s="617" customFormat="1" ht="34.9" outlineLevel="1">
      <c r="A10237" s="311" t="s">
        <v>16887</v>
      </c>
      <c r="B10237" s="312" t="s">
        <v>16867</v>
      </c>
      <c r="C10237" s="675" t="s">
        <v>5340</v>
      </c>
      <c r="D10237" s="312" t="s">
        <v>16889</v>
      </c>
      <c r="E10237" s="670" t="s">
        <v>16885</v>
      </c>
      <c r="F10237" s="330" t="s">
        <v>16870</v>
      </c>
      <c r="G10237" s="675" t="s">
        <v>16871</v>
      </c>
      <c r="H10237" s="671">
        <v>44554</v>
      </c>
      <c r="I10237" s="671">
        <v>44925</v>
      </c>
      <c r="J10237" s="668"/>
    </row>
    <row r="10238" spans="1:10" s="617" customFormat="1" ht="34.9" outlineLevel="1">
      <c r="A10238" s="311" t="s">
        <v>16890</v>
      </c>
      <c r="B10238" s="312" t="s">
        <v>16867</v>
      </c>
      <c r="C10238" s="675" t="s">
        <v>5340</v>
      </c>
      <c r="D10238" s="312" t="s">
        <v>16891</v>
      </c>
      <c r="E10238" s="670" t="s">
        <v>16892</v>
      </c>
      <c r="F10238" s="330" t="s">
        <v>16870</v>
      </c>
      <c r="G10238" s="675" t="s">
        <v>16871</v>
      </c>
      <c r="H10238" s="671">
        <v>44517</v>
      </c>
      <c r="I10238" s="671">
        <v>44523</v>
      </c>
      <c r="J10238" s="668"/>
    </row>
    <row r="10239" spans="1:10" s="617" customFormat="1" ht="34.9" outlineLevel="1">
      <c r="A10239" s="311" t="s">
        <v>16890</v>
      </c>
      <c r="B10239" s="312" t="s">
        <v>16867</v>
      </c>
      <c r="C10239" s="675" t="s">
        <v>5340</v>
      </c>
      <c r="D10239" s="312" t="s">
        <v>16893</v>
      </c>
      <c r="E10239" s="670">
        <v>34827</v>
      </c>
      <c r="F10239" s="330" t="s">
        <v>16870</v>
      </c>
      <c r="G10239" s="675" t="s">
        <v>16871</v>
      </c>
      <c r="H10239" s="671">
        <v>44554</v>
      </c>
      <c r="I10239" s="671">
        <v>44925</v>
      </c>
      <c r="J10239" s="668"/>
    </row>
    <row r="10240" spans="1:10" s="617" customFormat="1" ht="34.9" outlineLevel="1">
      <c r="A10240" s="311" t="s">
        <v>16894</v>
      </c>
      <c r="B10240" s="312" t="s">
        <v>16867</v>
      </c>
      <c r="C10240" s="675" t="s">
        <v>5340</v>
      </c>
      <c r="D10240" s="312" t="s">
        <v>16895</v>
      </c>
      <c r="E10240" s="670" t="s">
        <v>16896</v>
      </c>
      <c r="F10240" s="330" t="s">
        <v>16870</v>
      </c>
      <c r="G10240" s="675" t="s">
        <v>16871</v>
      </c>
      <c r="H10240" s="671">
        <v>44554</v>
      </c>
      <c r="I10240" s="671">
        <v>44925</v>
      </c>
      <c r="J10240" s="668"/>
    </row>
    <row r="10241" spans="1:10" s="617" customFormat="1" ht="34.9" outlineLevel="1">
      <c r="A10241" s="311" t="s">
        <v>16866</v>
      </c>
      <c r="B10241" s="312" t="s">
        <v>16867</v>
      </c>
      <c r="C10241" s="675" t="s">
        <v>5340</v>
      </c>
      <c r="D10241" s="312" t="s">
        <v>16897</v>
      </c>
      <c r="E10241" s="670">
        <v>20995.200000000001</v>
      </c>
      <c r="F10241" s="330" t="s">
        <v>16870</v>
      </c>
      <c r="G10241" s="675" t="s">
        <v>16871</v>
      </c>
      <c r="H10241" s="671">
        <v>44448</v>
      </c>
      <c r="I10241" s="671">
        <v>44469</v>
      </c>
      <c r="J10241" s="668"/>
    </row>
    <row r="10242" spans="1:10" s="617" customFormat="1" ht="34.9" outlineLevel="1">
      <c r="A10242" s="311" t="s">
        <v>16872</v>
      </c>
      <c r="B10242" s="312" t="s">
        <v>16867</v>
      </c>
      <c r="C10242" s="675" t="s">
        <v>5340</v>
      </c>
      <c r="D10242" s="312" t="s">
        <v>16898</v>
      </c>
      <c r="E10242" s="670">
        <v>19966.5</v>
      </c>
      <c r="F10242" s="330" t="s">
        <v>16870</v>
      </c>
      <c r="G10242" s="675" t="s">
        <v>16871</v>
      </c>
      <c r="H10242" s="671">
        <v>44449</v>
      </c>
      <c r="I10242" s="671">
        <v>44452</v>
      </c>
      <c r="J10242" s="668"/>
    </row>
    <row r="10243" spans="1:10" s="617" customFormat="1" ht="34.9" outlineLevel="1">
      <c r="A10243" s="311" t="s">
        <v>16899</v>
      </c>
      <c r="B10243" s="312" t="s">
        <v>16867</v>
      </c>
      <c r="C10243" s="675" t="s">
        <v>5340</v>
      </c>
      <c r="D10243" s="312" t="s">
        <v>16877</v>
      </c>
      <c r="E10243" s="670" t="s">
        <v>16900</v>
      </c>
      <c r="F10243" s="330" t="s">
        <v>16878</v>
      </c>
      <c r="G10243" s="675" t="s">
        <v>16871</v>
      </c>
      <c r="H10243" s="671">
        <v>44390</v>
      </c>
      <c r="I10243" s="671">
        <v>44393</v>
      </c>
      <c r="J10243" s="668"/>
    </row>
    <row r="10244" spans="1:10" s="617" customFormat="1" ht="46.5" outlineLevel="1">
      <c r="A10244" s="325" t="s">
        <v>16901</v>
      </c>
      <c r="B10244" s="676" t="s">
        <v>9726</v>
      </c>
      <c r="C10244" s="675" t="s">
        <v>8351</v>
      </c>
      <c r="D10244" s="676" t="s">
        <v>16902</v>
      </c>
      <c r="E10244" s="327">
        <v>154000</v>
      </c>
      <c r="F10244" s="329" t="s">
        <v>16903</v>
      </c>
      <c r="G10244" s="677" t="s">
        <v>2728</v>
      </c>
      <c r="H10244" s="584">
        <v>44278</v>
      </c>
      <c r="I10244" s="584">
        <v>44373</v>
      </c>
      <c r="J10244" s="668"/>
    </row>
    <row r="10245" spans="1:10" s="617" customFormat="1" ht="46.5" outlineLevel="1">
      <c r="A10245" s="325" t="s">
        <v>16904</v>
      </c>
      <c r="B10245" s="676" t="s">
        <v>9726</v>
      </c>
      <c r="C10245" s="675" t="s">
        <v>8351</v>
      </c>
      <c r="D10245" s="676" t="s">
        <v>16905</v>
      </c>
      <c r="E10245" s="327">
        <v>233120</v>
      </c>
      <c r="F10245" s="329" t="s">
        <v>16520</v>
      </c>
      <c r="G10245" s="677" t="s">
        <v>2728</v>
      </c>
      <c r="H10245" s="584">
        <v>44410</v>
      </c>
      <c r="I10245" s="584">
        <v>44440</v>
      </c>
      <c r="J10245" s="668"/>
    </row>
    <row r="10246" spans="1:10" s="617" customFormat="1" ht="46.5" outlineLevel="1">
      <c r="A10246" s="325" t="s">
        <v>16906</v>
      </c>
      <c r="B10246" s="676" t="s">
        <v>9726</v>
      </c>
      <c r="C10246" s="675" t="s">
        <v>8351</v>
      </c>
      <c r="D10246" s="676" t="s">
        <v>16907</v>
      </c>
      <c r="E10246" s="327">
        <v>326966.2</v>
      </c>
      <c r="F10246" s="329" t="s">
        <v>16908</v>
      </c>
      <c r="G10246" s="677" t="s">
        <v>2728</v>
      </c>
      <c r="H10246" s="584">
        <v>44284</v>
      </c>
      <c r="I10246" s="584">
        <v>44303</v>
      </c>
      <c r="J10246" s="668"/>
    </row>
    <row r="10247" spans="1:10" s="617" customFormat="1" ht="46.5" outlineLevel="1">
      <c r="A10247" s="325" t="s">
        <v>16909</v>
      </c>
      <c r="B10247" s="676" t="s">
        <v>9726</v>
      </c>
      <c r="C10247" s="675" t="s">
        <v>8351</v>
      </c>
      <c r="D10247" s="676" t="s">
        <v>16910</v>
      </c>
      <c r="E10247" s="327">
        <v>382684.5</v>
      </c>
      <c r="F10247" s="329" t="s">
        <v>16908</v>
      </c>
      <c r="G10247" s="677" t="s">
        <v>2728</v>
      </c>
      <c r="H10247" s="584">
        <v>44285</v>
      </c>
      <c r="I10247" s="584">
        <v>44304</v>
      </c>
      <c r="J10247" s="668"/>
    </row>
    <row r="10248" spans="1:10" s="617" customFormat="1" ht="46.5" outlineLevel="1">
      <c r="A10248" s="325" t="s">
        <v>16911</v>
      </c>
      <c r="B10248" s="676" t="s">
        <v>9726</v>
      </c>
      <c r="C10248" s="675" t="s">
        <v>8351</v>
      </c>
      <c r="D10248" s="676" t="s">
        <v>16912</v>
      </c>
      <c r="E10248" s="327">
        <v>84890</v>
      </c>
      <c r="F10248" s="329" t="s">
        <v>16913</v>
      </c>
      <c r="G10248" s="677" t="s">
        <v>2728</v>
      </c>
      <c r="H10248" s="584">
        <v>44299</v>
      </c>
      <c r="I10248" s="584">
        <v>44377</v>
      </c>
      <c r="J10248" s="668"/>
    </row>
    <row r="10249" spans="1:10" s="617" customFormat="1" ht="46.5" outlineLevel="1">
      <c r="A10249" s="325" t="s">
        <v>16914</v>
      </c>
      <c r="B10249" s="676" t="s">
        <v>9726</v>
      </c>
      <c r="C10249" s="675" t="s">
        <v>8351</v>
      </c>
      <c r="D10249" s="676" t="s">
        <v>16915</v>
      </c>
      <c r="E10249" s="327">
        <v>65100</v>
      </c>
      <c r="F10249" s="329" t="s">
        <v>16916</v>
      </c>
      <c r="G10249" s="677" t="s">
        <v>2728</v>
      </c>
      <c r="H10249" s="584">
        <v>44320</v>
      </c>
      <c r="I10249" s="584">
        <v>44340</v>
      </c>
      <c r="J10249" s="668"/>
    </row>
    <row r="10250" spans="1:10" s="617" customFormat="1" ht="58.15" outlineLevel="1">
      <c r="A10250" s="325" t="s">
        <v>16917</v>
      </c>
      <c r="B10250" s="676" t="s">
        <v>9726</v>
      </c>
      <c r="C10250" s="675" t="s">
        <v>8351</v>
      </c>
      <c r="D10250" s="676" t="s">
        <v>16918</v>
      </c>
      <c r="E10250" s="327">
        <v>350000</v>
      </c>
      <c r="F10250" s="329" t="s">
        <v>16919</v>
      </c>
      <c r="G10250" s="677" t="s">
        <v>2728</v>
      </c>
      <c r="H10250" s="584">
        <v>44344</v>
      </c>
      <c r="I10250" s="584">
        <v>44394</v>
      </c>
      <c r="J10250" s="668"/>
    </row>
    <row r="10251" spans="1:10" s="617" customFormat="1" ht="46.5" outlineLevel="1">
      <c r="A10251" s="325" t="s">
        <v>16920</v>
      </c>
      <c r="B10251" s="676" t="s">
        <v>9726</v>
      </c>
      <c r="C10251" s="675" t="s">
        <v>8351</v>
      </c>
      <c r="D10251" s="676" t="s">
        <v>16921</v>
      </c>
      <c r="E10251" s="327">
        <v>70000</v>
      </c>
      <c r="F10251" s="329" t="s">
        <v>16922</v>
      </c>
      <c r="G10251" s="677" t="s">
        <v>2728</v>
      </c>
      <c r="H10251" s="584">
        <v>44347</v>
      </c>
      <c r="I10251" s="584">
        <v>44407</v>
      </c>
      <c r="J10251" s="668"/>
    </row>
    <row r="10252" spans="1:10" s="617" customFormat="1" ht="46.5" outlineLevel="1">
      <c r="A10252" s="325" t="s">
        <v>16923</v>
      </c>
      <c r="B10252" s="676" t="s">
        <v>9726</v>
      </c>
      <c r="C10252" s="675" t="s">
        <v>8351</v>
      </c>
      <c r="D10252" s="676" t="s">
        <v>16924</v>
      </c>
      <c r="E10252" s="327">
        <v>132650</v>
      </c>
      <c r="F10252" s="329" t="s">
        <v>16913</v>
      </c>
      <c r="G10252" s="677" t="s">
        <v>2728</v>
      </c>
      <c r="H10252" s="584">
        <v>44344</v>
      </c>
      <c r="I10252" s="584">
        <v>44354</v>
      </c>
      <c r="J10252" s="668"/>
    </row>
    <row r="10253" spans="1:10" s="617" customFormat="1" ht="46.5" outlineLevel="1">
      <c r="A10253" s="325" t="s">
        <v>16925</v>
      </c>
      <c r="B10253" s="676" t="s">
        <v>9726</v>
      </c>
      <c r="C10253" s="675" t="s">
        <v>8351</v>
      </c>
      <c r="D10253" s="676" t="s">
        <v>16926</v>
      </c>
      <c r="E10253" s="327">
        <v>109743.16</v>
      </c>
      <c r="F10253" s="329" t="s">
        <v>16561</v>
      </c>
      <c r="G10253" s="677" t="s">
        <v>2728</v>
      </c>
      <c r="H10253" s="584">
        <v>44342</v>
      </c>
      <c r="I10253" s="584">
        <v>44352</v>
      </c>
      <c r="J10253" s="668"/>
    </row>
    <row r="10254" spans="1:10" s="617" customFormat="1" ht="46.5" outlineLevel="1">
      <c r="A10254" s="325" t="s">
        <v>16927</v>
      </c>
      <c r="B10254" s="676" t="s">
        <v>9726</v>
      </c>
      <c r="C10254" s="675" t="s">
        <v>8351</v>
      </c>
      <c r="D10254" s="676" t="s">
        <v>16928</v>
      </c>
      <c r="E10254" s="327">
        <v>103410.15</v>
      </c>
      <c r="F10254" s="329" t="s">
        <v>16929</v>
      </c>
      <c r="G10254" s="677" t="s">
        <v>2728</v>
      </c>
      <c r="H10254" s="584">
        <v>44344</v>
      </c>
      <c r="I10254" s="584">
        <v>44354</v>
      </c>
      <c r="J10254" s="668"/>
    </row>
    <row r="10255" spans="1:10" s="617" customFormat="1" ht="46.5" outlineLevel="1">
      <c r="A10255" s="325" t="s">
        <v>16930</v>
      </c>
      <c r="B10255" s="676" t="s">
        <v>9726</v>
      </c>
      <c r="C10255" s="675" t="s">
        <v>8351</v>
      </c>
      <c r="D10255" s="676" t="s">
        <v>16931</v>
      </c>
      <c r="E10255" s="327">
        <v>62100</v>
      </c>
      <c r="F10255" s="329" t="s">
        <v>16913</v>
      </c>
      <c r="G10255" s="677" t="s">
        <v>2728</v>
      </c>
      <c r="H10255" s="584">
        <v>44344</v>
      </c>
      <c r="I10255" s="584">
        <v>44394</v>
      </c>
      <c r="J10255" s="668"/>
    </row>
    <row r="10256" spans="1:10" s="617" customFormat="1" ht="46.5" outlineLevel="1">
      <c r="A10256" s="325" t="s">
        <v>16932</v>
      </c>
      <c r="B10256" s="676" t="s">
        <v>9726</v>
      </c>
      <c r="C10256" s="675" t="s">
        <v>8351</v>
      </c>
      <c r="D10256" s="676" t="s">
        <v>16933</v>
      </c>
      <c r="E10256" s="327">
        <v>325900</v>
      </c>
      <c r="F10256" s="329" t="s">
        <v>16934</v>
      </c>
      <c r="G10256" s="677" t="s">
        <v>2728</v>
      </c>
      <c r="H10256" s="584">
        <v>44343</v>
      </c>
      <c r="I10256" s="584">
        <v>44479</v>
      </c>
      <c r="J10256" s="668"/>
    </row>
    <row r="10257" spans="1:10" s="617" customFormat="1" ht="58.15" outlineLevel="1">
      <c r="A10257" s="325" t="s">
        <v>16935</v>
      </c>
      <c r="B10257" s="676" t="s">
        <v>9726</v>
      </c>
      <c r="C10257" s="675" t="s">
        <v>8351</v>
      </c>
      <c r="D10257" s="676" t="s">
        <v>16936</v>
      </c>
      <c r="E10257" s="327">
        <v>112586.71</v>
      </c>
      <c r="F10257" s="329" t="s">
        <v>16937</v>
      </c>
      <c r="G10257" s="677" t="s">
        <v>2728</v>
      </c>
      <c r="H10257" s="584">
        <v>44357</v>
      </c>
      <c r="I10257" s="584">
        <v>44364</v>
      </c>
      <c r="J10257" s="668"/>
    </row>
    <row r="10258" spans="1:10" s="617" customFormat="1" ht="34.9" outlineLevel="1">
      <c r="A10258" s="325" t="s">
        <v>16938</v>
      </c>
      <c r="B10258" s="676" t="s">
        <v>9726</v>
      </c>
      <c r="C10258" s="675" t="s">
        <v>8351</v>
      </c>
      <c r="D10258" s="676" t="s">
        <v>16939</v>
      </c>
      <c r="E10258" s="327">
        <v>123750</v>
      </c>
      <c r="F10258" s="329" t="s">
        <v>16520</v>
      </c>
      <c r="G10258" s="677" t="s">
        <v>2728</v>
      </c>
      <c r="H10258" s="584">
        <v>44412</v>
      </c>
      <c r="I10258" s="584">
        <v>44432</v>
      </c>
      <c r="J10258" s="668"/>
    </row>
    <row r="10259" spans="1:10" s="617" customFormat="1" ht="46.5" outlineLevel="1">
      <c r="A10259" s="325" t="s">
        <v>16940</v>
      </c>
      <c r="B10259" s="676" t="s">
        <v>9726</v>
      </c>
      <c r="C10259" s="675" t="s">
        <v>8351</v>
      </c>
      <c r="D10259" s="676" t="s">
        <v>16941</v>
      </c>
      <c r="E10259" s="327">
        <v>93600</v>
      </c>
      <c r="F10259" s="329" t="s">
        <v>16942</v>
      </c>
      <c r="G10259" s="677" t="s">
        <v>2728</v>
      </c>
      <c r="H10259" s="584">
        <v>44375</v>
      </c>
      <c r="I10259" s="584">
        <v>44405</v>
      </c>
      <c r="J10259" s="668"/>
    </row>
    <row r="10260" spans="1:10" s="617" customFormat="1" ht="46.5" outlineLevel="1">
      <c r="A10260" s="325" t="s">
        <v>16943</v>
      </c>
      <c r="B10260" s="676" t="s">
        <v>9726</v>
      </c>
      <c r="C10260" s="675" t="s">
        <v>8351</v>
      </c>
      <c r="D10260" s="676" t="s">
        <v>16944</v>
      </c>
      <c r="E10260" s="327">
        <v>116000</v>
      </c>
      <c r="F10260" s="329" t="s">
        <v>16945</v>
      </c>
      <c r="G10260" s="677" t="s">
        <v>2728</v>
      </c>
      <c r="H10260" s="584">
        <v>44377</v>
      </c>
      <c r="I10260" s="584">
        <v>44407</v>
      </c>
      <c r="J10260" s="668"/>
    </row>
    <row r="10261" spans="1:10" s="617" customFormat="1" ht="34.9" outlineLevel="1">
      <c r="A10261" s="325" t="s">
        <v>16946</v>
      </c>
      <c r="B10261" s="676" t="s">
        <v>9726</v>
      </c>
      <c r="C10261" s="675" t="s">
        <v>8351</v>
      </c>
      <c r="D10261" s="676" t="s">
        <v>16947</v>
      </c>
      <c r="E10261" s="327">
        <v>86400</v>
      </c>
      <c r="F10261" s="329" t="s">
        <v>16948</v>
      </c>
      <c r="G10261" s="677" t="s">
        <v>2728</v>
      </c>
      <c r="H10261" s="584">
        <v>44369</v>
      </c>
      <c r="I10261" s="584">
        <v>44389</v>
      </c>
      <c r="J10261" s="668"/>
    </row>
    <row r="10262" spans="1:10" s="617" customFormat="1" ht="46.5" outlineLevel="1">
      <c r="A10262" s="325" t="s">
        <v>16949</v>
      </c>
      <c r="B10262" s="676" t="s">
        <v>9726</v>
      </c>
      <c r="C10262" s="675" t="s">
        <v>8351</v>
      </c>
      <c r="D10262" s="676" t="s">
        <v>16950</v>
      </c>
      <c r="E10262" s="327">
        <v>108290</v>
      </c>
      <c r="F10262" s="329" t="s">
        <v>16908</v>
      </c>
      <c r="G10262" s="677" t="s">
        <v>2728</v>
      </c>
      <c r="H10262" s="584">
        <v>44369</v>
      </c>
      <c r="I10262" s="584">
        <v>44404</v>
      </c>
      <c r="J10262" s="668"/>
    </row>
    <row r="10263" spans="1:10" s="617" customFormat="1" ht="34.9" outlineLevel="1">
      <c r="A10263" s="325" t="s">
        <v>16951</v>
      </c>
      <c r="B10263" s="676" t="s">
        <v>9726</v>
      </c>
      <c r="C10263" s="675" t="s">
        <v>8351</v>
      </c>
      <c r="D10263" s="676" t="s">
        <v>16952</v>
      </c>
      <c r="E10263" s="327">
        <v>148189</v>
      </c>
      <c r="F10263" s="329" t="s">
        <v>16953</v>
      </c>
      <c r="G10263" s="677" t="s">
        <v>2728</v>
      </c>
      <c r="H10263" s="584">
        <v>44389</v>
      </c>
      <c r="I10263" s="584">
        <v>44409</v>
      </c>
      <c r="J10263" s="668"/>
    </row>
    <row r="10264" spans="1:10" s="617" customFormat="1" ht="46.5" outlineLevel="1">
      <c r="A10264" s="325" t="s">
        <v>16954</v>
      </c>
      <c r="B10264" s="676" t="s">
        <v>9726</v>
      </c>
      <c r="C10264" s="675" t="s">
        <v>8351</v>
      </c>
      <c r="D10264" s="676" t="s">
        <v>16955</v>
      </c>
      <c r="E10264" s="327">
        <v>105000</v>
      </c>
      <c r="F10264" s="329" t="s">
        <v>16956</v>
      </c>
      <c r="G10264" s="677" t="s">
        <v>2728</v>
      </c>
      <c r="H10264" s="584">
        <v>44365</v>
      </c>
      <c r="I10264" s="584">
        <v>44513</v>
      </c>
      <c r="J10264" s="668"/>
    </row>
    <row r="10265" spans="1:10" s="617" customFormat="1" ht="58.15" outlineLevel="1">
      <c r="A10265" s="325" t="s">
        <v>16957</v>
      </c>
      <c r="B10265" s="676" t="s">
        <v>9726</v>
      </c>
      <c r="C10265" s="675" t="s">
        <v>8351</v>
      </c>
      <c r="D10265" s="676" t="s">
        <v>16958</v>
      </c>
      <c r="E10265" s="327">
        <v>306992.8</v>
      </c>
      <c r="F10265" s="329" t="s">
        <v>16913</v>
      </c>
      <c r="G10265" s="677" t="s">
        <v>2728</v>
      </c>
      <c r="H10265" s="584">
        <v>44364</v>
      </c>
      <c r="I10265" s="584">
        <v>44371</v>
      </c>
      <c r="J10265" s="668"/>
    </row>
    <row r="10266" spans="1:10" s="617" customFormat="1" ht="46.5" outlineLevel="1">
      <c r="A10266" s="325" t="s">
        <v>16959</v>
      </c>
      <c r="B10266" s="676" t="s">
        <v>9726</v>
      </c>
      <c r="C10266" s="675" t="s">
        <v>8351</v>
      </c>
      <c r="D10266" s="676" t="s">
        <v>16960</v>
      </c>
      <c r="E10266" s="327">
        <v>73535.63</v>
      </c>
      <c r="F10266" s="329" t="s">
        <v>16937</v>
      </c>
      <c r="G10266" s="677" t="s">
        <v>2728</v>
      </c>
      <c r="H10266" s="584">
        <v>44361</v>
      </c>
      <c r="I10266" s="584">
        <v>44368</v>
      </c>
      <c r="J10266" s="668"/>
    </row>
    <row r="10267" spans="1:10" s="617" customFormat="1" ht="46.5" outlineLevel="1">
      <c r="A10267" s="325" t="s">
        <v>16961</v>
      </c>
      <c r="B10267" s="676" t="s">
        <v>9726</v>
      </c>
      <c r="C10267" s="675" t="s">
        <v>8351</v>
      </c>
      <c r="D10267" s="676" t="s">
        <v>16962</v>
      </c>
      <c r="E10267" s="327">
        <v>222184.2</v>
      </c>
      <c r="F10267" s="329" t="s">
        <v>16937</v>
      </c>
      <c r="G10267" s="677" t="s">
        <v>2728</v>
      </c>
      <c r="H10267" s="584">
        <v>44361</v>
      </c>
      <c r="I10267" s="584">
        <v>44368</v>
      </c>
      <c r="J10267" s="668"/>
    </row>
    <row r="10268" spans="1:10" s="617" customFormat="1" ht="58.15" outlineLevel="1">
      <c r="A10268" s="325" t="s">
        <v>16963</v>
      </c>
      <c r="B10268" s="676" t="s">
        <v>9726</v>
      </c>
      <c r="C10268" s="675" t="s">
        <v>8351</v>
      </c>
      <c r="D10268" s="676" t="s">
        <v>16964</v>
      </c>
      <c r="E10268" s="327">
        <v>190000</v>
      </c>
      <c r="F10268" s="329" t="s">
        <v>16965</v>
      </c>
      <c r="G10268" s="677" t="s">
        <v>16966</v>
      </c>
      <c r="H10268" s="584">
        <v>44426</v>
      </c>
      <c r="I10268" s="584">
        <v>44471</v>
      </c>
      <c r="J10268" s="668" t="s">
        <v>16967</v>
      </c>
    </row>
    <row r="10269" spans="1:10" s="617" customFormat="1" ht="46.5" outlineLevel="1">
      <c r="A10269" s="325" t="s">
        <v>16968</v>
      </c>
      <c r="B10269" s="676" t="s">
        <v>9726</v>
      </c>
      <c r="C10269" s="675" t="s">
        <v>8351</v>
      </c>
      <c r="D10269" s="676" t="s">
        <v>16969</v>
      </c>
      <c r="E10269" s="327">
        <v>295000</v>
      </c>
      <c r="F10269" s="329" t="s">
        <v>16970</v>
      </c>
      <c r="G10269" s="677" t="s">
        <v>2728</v>
      </c>
      <c r="H10269" s="584">
        <v>44370</v>
      </c>
      <c r="I10269" s="584">
        <v>44400</v>
      </c>
      <c r="J10269" s="668"/>
    </row>
    <row r="10270" spans="1:10" s="617" customFormat="1" ht="58.15" outlineLevel="1">
      <c r="A10270" s="325" t="s">
        <v>16971</v>
      </c>
      <c r="B10270" s="676" t="s">
        <v>9726</v>
      </c>
      <c r="C10270" s="675" t="s">
        <v>8351</v>
      </c>
      <c r="D10270" s="676" t="s">
        <v>16972</v>
      </c>
      <c r="E10270" s="327">
        <v>42980</v>
      </c>
      <c r="F10270" s="329" t="s">
        <v>16965</v>
      </c>
      <c r="G10270" s="677" t="s">
        <v>2728</v>
      </c>
      <c r="H10270" s="584">
        <v>44377</v>
      </c>
      <c r="I10270" s="584">
        <v>44407</v>
      </c>
      <c r="J10270" s="668"/>
    </row>
    <row r="10271" spans="1:10" s="617" customFormat="1" ht="46.5" outlineLevel="1">
      <c r="A10271" s="325" t="s">
        <v>16973</v>
      </c>
      <c r="B10271" s="676" t="s">
        <v>9726</v>
      </c>
      <c r="C10271" s="675" t="s">
        <v>8351</v>
      </c>
      <c r="D10271" s="676" t="s">
        <v>16974</v>
      </c>
      <c r="E10271" s="327">
        <v>71280</v>
      </c>
      <c r="F10271" s="329" t="s">
        <v>16975</v>
      </c>
      <c r="G10271" s="677" t="s">
        <v>2728</v>
      </c>
      <c r="H10271" s="584">
        <v>44390</v>
      </c>
      <c r="I10271" s="584">
        <v>44400</v>
      </c>
      <c r="J10271" s="668"/>
    </row>
    <row r="10272" spans="1:10" s="617" customFormat="1" ht="46.5" outlineLevel="1">
      <c r="A10272" s="325" t="s">
        <v>16976</v>
      </c>
      <c r="B10272" s="676" t="s">
        <v>9726</v>
      </c>
      <c r="C10272" s="675" t="s">
        <v>8351</v>
      </c>
      <c r="D10272" s="676" t="s">
        <v>16977</v>
      </c>
      <c r="E10272" s="327">
        <v>43500</v>
      </c>
      <c r="F10272" s="329" t="s">
        <v>16978</v>
      </c>
      <c r="G10272" s="677" t="s">
        <v>2728</v>
      </c>
      <c r="H10272" s="584">
        <v>44378</v>
      </c>
      <c r="I10272" s="584">
        <v>44388</v>
      </c>
      <c r="J10272" s="668"/>
    </row>
    <row r="10273" spans="1:10" s="617" customFormat="1" ht="58.15" outlineLevel="1">
      <c r="A10273" s="325" t="s">
        <v>16979</v>
      </c>
      <c r="B10273" s="676" t="s">
        <v>9726</v>
      </c>
      <c r="C10273" s="675" t="s">
        <v>8351</v>
      </c>
      <c r="D10273" s="676" t="s">
        <v>16980</v>
      </c>
      <c r="E10273" s="327">
        <v>106624</v>
      </c>
      <c r="F10273" s="329" t="s">
        <v>16953</v>
      </c>
      <c r="G10273" s="677" t="s">
        <v>2728</v>
      </c>
      <c r="H10273" s="584">
        <v>44413</v>
      </c>
      <c r="I10273" s="584">
        <v>44453</v>
      </c>
      <c r="J10273" s="668"/>
    </row>
    <row r="10274" spans="1:10" s="617" customFormat="1" ht="46.5" outlineLevel="1">
      <c r="A10274" s="325" t="s">
        <v>16981</v>
      </c>
      <c r="B10274" s="676" t="s">
        <v>9726</v>
      </c>
      <c r="C10274" s="675" t="s">
        <v>8351</v>
      </c>
      <c r="D10274" s="676" t="s">
        <v>16982</v>
      </c>
      <c r="E10274" s="327">
        <v>76000</v>
      </c>
      <c r="F10274" s="329" t="s">
        <v>16983</v>
      </c>
      <c r="G10274" s="677" t="s">
        <v>2728</v>
      </c>
      <c r="H10274" s="584">
        <v>44398</v>
      </c>
      <c r="I10274" s="584">
        <v>44418</v>
      </c>
      <c r="J10274" s="668"/>
    </row>
    <row r="10275" spans="1:10" s="617" customFormat="1" ht="46.5" outlineLevel="1">
      <c r="A10275" s="325" t="s">
        <v>16984</v>
      </c>
      <c r="B10275" s="676" t="s">
        <v>9726</v>
      </c>
      <c r="C10275" s="675" t="s">
        <v>8351</v>
      </c>
      <c r="D10275" s="676" t="s">
        <v>16985</v>
      </c>
      <c r="E10275" s="327">
        <v>379000</v>
      </c>
      <c r="F10275" s="329" t="s">
        <v>16637</v>
      </c>
      <c r="G10275" s="677" t="s">
        <v>2728</v>
      </c>
      <c r="H10275" s="584">
        <v>44396</v>
      </c>
      <c r="I10275" s="584">
        <v>44426</v>
      </c>
      <c r="J10275" s="668"/>
    </row>
    <row r="10276" spans="1:10" s="617" customFormat="1" ht="58.15" outlineLevel="1">
      <c r="A10276" s="325" t="s">
        <v>16986</v>
      </c>
      <c r="B10276" s="676" t="s">
        <v>9726</v>
      </c>
      <c r="C10276" s="675" t="s">
        <v>8351</v>
      </c>
      <c r="D10276" s="676" t="s">
        <v>16987</v>
      </c>
      <c r="E10276" s="327">
        <v>185000</v>
      </c>
      <c r="F10276" s="329" t="s">
        <v>16988</v>
      </c>
      <c r="G10276" s="677" t="s">
        <v>2728</v>
      </c>
      <c r="H10276" s="584">
        <v>44419</v>
      </c>
      <c r="I10276" s="584">
        <v>44459</v>
      </c>
      <c r="J10276" s="668"/>
    </row>
    <row r="10277" spans="1:10" s="617" customFormat="1" ht="46.5" outlineLevel="1">
      <c r="A10277" s="325" t="s">
        <v>16989</v>
      </c>
      <c r="B10277" s="676" t="s">
        <v>9726</v>
      </c>
      <c r="C10277" s="675" t="s">
        <v>8351</v>
      </c>
      <c r="D10277" s="676" t="s">
        <v>16990</v>
      </c>
      <c r="E10277" s="327">
        <v>65331.72</v>
      </c>
      <c r="F10277" s="329" t="s">
        <v>16561</v>
      </c>
      <c r="G10277" s="677" t="s">
        <v>2728</v>
      </c>
      <c r="H10277" s="584">
        <v>44425</v>
      </c>
      <c r="I10277" s="584">
        <v>44445</v>
      </c>
      <c r="J10277" s="668"/>
    </row>
    <row r="10278" spans="1:10" s="617" customFormat="1" ht="46.5" outlineLevel="1">
      <c r="A10278" s="325" t="s">
        <v>16991</v>
      </c>
      <c r="B10278" s="676" t="s">
        <v>9726</v>
      </c>
      <c r="C10278" s="675" t="s">
        <v>8351</v>
      </c>
      <c r="D10278" s="676" t="s">
        <v>16992</v>
      </c>
      <c r="E10278" s="327">
        <v>320000</v>
      </c>
      <c r="F10278" s="329" t="s">
        <v>16993</v>
      </c>
      <c r="G10278" s="677" t="s">
        <v>2728</v>
      </c>
      <c r="H10278" s="584">
        <v>44431</v>
      </c>
      <c r="I10278" s="584">
        <v>44471</v>
      </c>
      <c r="J10278" s="668"/>
    </row>
    <row r="10279" spans="1:10" s="617" customFormat="1" ht="46.5" outlineLevel="1">
      <c r="A10279" s="325" t="s">
        <v>16994</v>
      </c>
      <c r="B10279" s="676" t="s">
        <v>9726</v>
      </c>
      <c r="C10279" s="675" t="s">
        <v>8351</v>
      </c>
      <c r="D10279" s="676" t="s">
        <v>16995</v>
      </c>
      <c r="E10279" s="327">
        <v>265000</v>
      </c>
      <c r="F10279" s="329" t="s">
        <v>16965</v>
      </c>
      <c r="G10279" s="677" t="s">
        <v>2728</v>
      </c>
      <c r="H10279" s="584">
        <v>44447</v>
      </c>
      <c r="I10279" s="584">
        <v>44477</v>
      </c>
      <c r="J10279" s="668"/>
    </row>
    <row r="10280" spans="1:10" s="617" customFormat="1" ht="46.5" outlineLevel="1">
      <c r="A10280" s="325" t="s">
        <v>16996</v>
      </c>
      <c r="B10280" s="676" t="s">
        <v>9726</v>
      </c>
      <c r="C10280" s="675" t="s">
        <v>8351</v>
      </c>
      <c r="D10280" s="676" t="s">
        <v>16997</v>
      </c>
      <c r="E10280" s="327">
        <v>149800</v>
      </c>
      <c r="F10280" s="329" t="s">
        <v>16998</v>
      </c>
      <c r="G10280" s="677" t="s">
        <v>2728</v>
      </c>
      <c r="H10280" s="584">
        <v>44456</v>
      </c>
      <c r="I10280" s="584">
        <v>44486</v>
      </c>
      <c r="J10280" s="668"/>
    </row>
    <row r="10281" spans="1:10" s="617" customFormat="1" ht="46.5" outlineLevel="1">
      <c r="A10281" s="325" t="s">
        <v>16999</v>
      </c>
      <c r="B10281" s="676" t="s">
        <v>9726</v>
      </c>
      <c r="C10281" s="675" t="s">
        <v>8351</v>
      </c>
      <c r="D10281" s="676" t="s">
        <v>17000</v>
      </c>
      <c r="E10281" s="327">
        <v>63180</v>
      </c>
      <c r="F10281" s="329" t="s">
        <v>17001</v>
      </c>
      <c r="G10281" s="677" t="s">
        <v>2728</v>
      </c>
      <c r="H10281" s="584">
        <v>44447</v>
      </c>
      <c r="I10281" s="584">
        <v>44567</v>
      </c>
      <c r="J10281" s="668"/>
    </row>
    <row r="10282" spans="1:10" s="617" customFormat="1" ht="46.5" outlineLevel="1">
      <c r="A10282" s="325" t="s">
        <v>17002</v>
      </c>
      <c r="B10282" s="676" t="s">
        <v>9726</v>
      </c>
      <c r="C10282" s="675" t="s">
        <v>8351</v>
      </c>
      <c r="D10282" s="676" t="s">
        <v>17003</v>
      </c>
      <c r="E10282" s="327">
        <v>164500</v>
      </c>
      <c r="F10282" s="329" t="s">
        <v>17004</v>
      </c>
      <c r="G10282" s="677" t="s">
        <v>2728</v>
      </c>
      <c r="H10282" s="584">
        <v>44526</v>
      </c>
      <c r="I10282" s="584">
        <v>44616</v>
      </c>
      <c r="J10282" s="668"/>
    </row>
    <row r="10283" spans="1:10" s="617" customFormat="1" ht="46.5" outlineLevel="1">
      <c r="A10283" s="325" t="s">
        <v>17005</v>
      </c>
      <c r="B10283" s="676" t="s">
        <v>9726</v>
      </c>
      <c r="C10283" s="675" t="s">
        <v>8351</v>
      </c>
      <c r="D10283" s="676" t="s">
        <v>17006</v>
      </c>
      <c r="E10283" s="327">
        <v>42000</v>
      </c>
      <c r="F10283" s="329" t="s">
        <v>17004</v>
      </c>
      <c r="G10283" s="677" t="s">
        <v>2728</v>
      </c>
      <c r="H10283" s="584">
        <v>44483</v>
      </c>
      <c r="I10283" s="584">
        <v>44487</v>
      </c>
      <c r="J10283" s="668"/>
    </row>
    <row r="10284" spans="1:10" s="617" customFormat="1" ht="58.15" outlineLevel="1">
      <c r="A10284" s="325" t="s">
        <v>17007</v>
      </c>
      <c r="B10284" s="676" t="s">
        <v>9726</v>
      </c>
      <c r="C10284" s="675" t="s">
        <v>8351</v>
      </c>
      <c r="D10284" s="676" t="s">
        <v>17008</v>
      </c>
      <c r="E10284" s="1262" t="s">
        <v>38189</v>
      </c>
      <c r="F10284" s="329" t="s">
        <v>16937</v>
      </c>
      <c r="G10284" s="677" t="s">
        <v>2728</v>
      </c>
      <c r="H10284" s="584">
        <v>44489</v>
      </c>
      <c r="I10284" s="584">
        <v>44496</v>
      </c>
      <c r="J10284" s="668"/>
    </row>
    <row r="10285" spans="1:10" s="617" customFormat="1" ht="34.9" outlineLevel="1">
      <c r="A10285" s="325" t="s">
        <v>17009</v>
      </c>
      <c r="B10285" s="676" t="s">
        <v>9726</v>
      </c>
      <c r="C10285" s="675" t="s">
        <v>8351</v>
      </c>
      <c r="D10285" s="676" t="s">
        <v>17010</v>
      </c>
      <c r="E10285" s="327">
        <v>162960</v>
      </c>
      <c r="F10285" s="329" t="s">
        <v>17011</v>
      </c>
      <c r="G10285" s="677" t="s">
        <v>17012</v>
      </c>
      <c r="H10285" s="584">
        <v>44579</v>
      </c>
      <c r="I10285" s="584">
        <v>44944</v>
      </c>
      <c r="J10285" s="668"/>
    </row>
    <row r="10286" spans="1:10" s="617" customFormat="1" ht="34.9" outlineLevel="1">
      <c r="A10286" s="325" t="s">
        <v>17013</v>
      </c>
      <c r="B10286" s="676" t="s">
        <v>9726</v>
      </c>
      <c r="C10286" s="675" t="s">
        <v>8351</v>
      </c>
      <c r="D10286" s="676" t="s">
        <v>17014</v>
      </c>
      <c r="E10286" s="327">
        <v>82434.3</v>
      </c>
      <c r="F10286" s="329" t="s">
        <v>17015</v>
      </c>
      <c r="G10286" s="677" t="s">
        <v>17012</v>
      </c>
      <c r="H10286" s="584">
        <v>44593</v>
      </c>
      <c r="I10286" s="584">
        <v>44957</v>
      </c>
      <c r="J10286" s="668"/>
    </row>
    <row r="10287" spans="1:10" s="617" customFormat="1" ht="34.9" outlineLevel="1">
      <c r="A10287" s="325" t="s">
        <v>17016</v>
      </c>
      <c r="B10287" s="676" t="s">
        <v>9726</v>
      </c>
      <c r="C10287" s="675" t="s">
        <v>8351</v>
      </c>
      <c r="D10287" s="676" t="s">
        <v>17017</v>
      </c>
      <c r="E10287" s="327">
        <v>150988</v>
      </c>
      <c r="F10287" s="329" t="s">
        <v>17018</v>
      </c>
      <c r="G10287" s="677" t="s">
        <v>17012</v>
      </c>
      <c r="H10287" s="584">
        <v>44585</v>
      </c>
      <c r="I10287" s="584">
        <v>45314</v>
      </c>
      <c r="J10287" s="668"/>
    </row>
    <row r="10288" spans="1:10" s="617" customFormat="1" ht="34.9" outlineLevel="1">
      <c r="A10288" s="325" t="s">
        <v>17019</v>
      </c>
      <c r="B10288" s="676" t="s">
        <v>9726</v>
      </c>
      <c r="C10288" s="675" t="s">
        <v>8351</v>
      </c>
      <c r="D10288" s="676" t="s">
        <v>17020</v>
      </c>
      <c r="E10288" s="327">
        <v>318000</v>
      </c>
      <c r="F10288" s="329"/>
      <c r="G10288" s="677" t="s">
        <v>17021</v>
      </c>
      <c r="H10288" s="584"/>
      <c r="I10288" s="584"/>
      <c r="J10288" s="668" t="s">
        <v>17022</v>
      </c>
    </row>
    <row r="10289" spans="1:10" s="617" customFormat="1" ht="46.5" outlineLevel="1">
      <c r="A10289" s="325" t="s">
        <v>17023</v>
      </c>
      <c r="B10289" s="676" t="s">
        <v>8524</v>
      </c>
      <c r="C10289" s="675" t="s">
        <v>8351</v>
      </c>
      <c r="D10289" s="676" t="s">
        <v>17024</v>
      </c>
      <c r="E10289" s="327">
        <v>764779.68</v>
      </c>
      <c r="F10289" s="329" t="s">
        <v>16561</v>
      </c>
      <c r="G10289" s="677" t="s">
        <v>2728</v>
      </c>
      <c r="H10289" s="584">
        <v>44334</v>
      </c>
      <c r="I10289" s="584">
        <v>44364</v>
      </c>
      <c r="J10289" s="668"/>
    </row>
    <row r="10290" spans="1:10" s="617" customFormat="1" ht="46.5" outlineLevel="1">
      <c r="A10290" s="325" t="s">
        <v>17025</v>
      </c>
      <c r="B10290" s="676" t="s">
        <v>8524</v>
      </c>
      <c r="C10290" s="675" t="s">
        <v>8351</v>
      </c>
      <c r="D10290" s="676" t="s">
        <v>17026</v>
      </c>
      <c r="E10290" s="327">
        <v>424990</v>
      </c>
      <c r="F10290" s="329" t="s">
        <v>16561</v>
      </c>
      <c r="G10290" s="677" t="s">
        <v>2728</v>
      </c>
      <c r="H10290" s="584">
        <v>44327</v>
      </c>
      <c r="I10290" s="584">
        <v>44357</v>
      </c>
      <c r="J10290" s="668"/>
    </row>
    <row r="10291" spans="1:10" s="617" customFormat="1" ht="46.5" outlineLevel="1">
      <c r="A10291" s="325" t="s">
        <v>17027</v>
      </c>
      <c r="B10291" s="676" t="s">
        <v>8524</v>
      </c>
      <c r="C10291" s="675" t="s">
        <v>8351</v>
      </c>
      <c r="D10291" s="676" t="s">
        <v>17028</v>
      </c>
      <c r="E10291" s="327">
        <v>343465.6</v>
      </c>
      <c r="F10291" s="329" t="s">
        <v>16561</v>
      </c>
      <c r="G10291" s="677" t="s">
        <v>2728</v>
      </c>
      <c r="H10291" s="584">
        <v>44341</v>
      </c>
      <c r="I10291" s="584">
        <v>44361</v>
      </c>
      <c r="J10291" s="668"/>
    </row>
    <row r="10292" spans="1:10" s="617" customFormat="1" ht="46.5" outlineLevel="1">
      <c r="A10292" s="325" t="s">
        <v>17029</v>
      </c>
      <c r="B10292" s="676" t="s">
        <v>8524</v>
      </c>
      <c r="C10292" s="675" t="s">
        <v>8351</v>
      </c>
      <c r="D10292" s="676" t="s">
        <v>17030</v>
      </c>
      <c r="E10292" s="327">
        <v>691835.74</v>
      </c>
      <c r="F10292" s="329" t="s">
        <v>16937</v>
      </c>
      <c r="G10292" s="677" t="s">
        <v>2728</v>
      </c>
      <c r="H10292" s="584">
        <v>44469</v>
      </c>
      <c r="I10292" s="584">
        <v>44476</v>
      </c>
      <c r="J10292" s="668"/>
    </row>
    <row r="10293" spans="1:10" s="617" customFormat="1" ht="69.75" outlineLevel="1">
      <c r="A10293" s="325" t="s">
        <v>17031</v>
      </c>
      <c r="B10293" s="676" t="s">
        <v>9190</v>
      </c>
      <c r="C10293" s="675" t="s">
        <v>8351</v>
      </c>
      <c r="D10293" s="676" t="s">
        <v>17032</v>
      </c>
      <c r="E10293" s="327">
        <v>546364</v>
      </c>
      <c r="F10293" s="329" t="s">
        <v>17033</v>
      </c>
      <c r="G10293" s="677" t="s">
        <v>2728</v>
      </c>
      <c r="H10293" s="584">
        <v>44398</v>
      </c>
      <c r="I10293" s="584">
        <v>44561</v>
      </c>
      <c r="J10293" s="668"/>
    </row>
    <row r="10294" spans="1:10" s="617" customFormat="1" ht="69.75" outlineLevel="1">
      <c r="A10294" s="325" t="s">
        <v>17034</v>
      </c>
      <c r="B10294" s="676" t="s">
        <v>9190</v>
      </c>
      <c r="C10294" s="675" t="s">
        <v>8351</v>
      </c>
      <c r="D10294" s="676" t="s">
        <v>17035</v>
      </c>
      <c r="E10294" s="327">
        <v>823000</v>
      </c>
      <c r="F10294" s="329" t="s">
        <v>17036</v>
      </c>
      <c r="G10294" s="677" t="s">
        <v>2728</v>
      </c>
      <c r="H10294" s="584">
        <v>44412</v>
      </c>
      <c r="I10294" s="584">
        <v>44561</v>
      </c>
      <c r="J10294" s="668"/>
    </row>
    <row r="10295" spans="1:10" s="617" customFormat="1" ht="46.5" outlineLevel="1">
      <c r="A10295" s="325" t="s">
        <v>17037</v>
      </c>
      <c r="B10295" s="676" t="s">
        <v>8763</v>
      </c>
      <c r="C10295" s="675" t="s">
        <v>8351</v>
      </c>
      <c r="D10295" s="676" t="s">
        <v>17038</v>
      </c>
      <c r="E10295" s="327">
        <v>1299125</v>
      </c>
      <c r="F10295" s="329" t="s">
        <v>17039</v>
      </c>
      <c r="G10295" s="677" t="s">
        <v>2728</v>
      </c>
      <c r="H10295" s="584">
        <v>44340</v>
      </c>
      <c r="I10295" s="584">
        <v>44460</v>
      </c>
      <c r="J10295" s="668"/>
    </row>
    <row r="10296" spans="1:10" s="617" customFormat="1" ht="46.5" outlineLevel="1">
      <c r="A10296" s="325" t="s">
        <v>17040</v>
      </c>
      <c r="B10296" s="676" t="s">
        <v>8444</v>
      </c>
      <c r="C10296" s="675" t="s">
        <v>8351</v>
      </c>
      <c r="D10296" s="676" t="s">
        <v>17041</v>
      </c>
      <c r="E10296" s="327">
        <v>47600</v>
      </c>
      <c r="F10296" s="329" t="s">
        <v>17042</v>
      </c>
      <c r="G10296" s="677" t="s">
        <v>2728</v>
      </c>
      <c r="H10296" s="584">
        <v>44272</v>
      </c>
      <c r="I10296" s="584">
        <v>44561</v>
      </c>
      <c r="J10296" s="668"/>
    </row>
    <row r="10297" spans="1:10" s="617" customFormat="1" ht="34.9" outlineLevel="1">
      <c r="A10297" s="325" t="s">
        <v>17043</v>
      </c>
      <c r="B10297" s="676" t="s">
        <v>8444</v>
      </c>
      <c r="C10297" s="675" t="s">
        <v>8351</v>
      </c>
      <c r="D10297" s="676" t="s">
        <v>17044</v>
      </c>
      <c r="E10297" s="327">
        <v>55578.25</v>
      </c>
      <c r="F10297" s="329" t="s">
        <v>16469</v>
      </c>
      <c r="G10297" s="677" t="s">
        <v>2728</v>
      </c>
      <c r="H10297" s="584">
        <v>44309</v>
      </c>
      <c r="I10297" s="584">
        <v>44329</v>
      </c>
      <c r="J10297" s="668"/>
    </row>
    <row r="10298" spans="1:10" s="617" customFormat="1" ht="46.5" outlineLevel="1">
      <c r="A10298" s="325" t="s">
        <v>17045</v>
      </c>
      <c r="B10298" s="676" t="s">
        <v>17046</v>
      </c>
      <c r="C10298" s="675" t="s">
        <v>8351</v>
      </c>
      <c r="D10298" s="676" t="s">
        <v>17047</v>
      </c>
      <c r="E10298" s="327">
        <v>63240</v>
      </c>
      <c r="F10298" s="329" t="s">
        <v>16953</v>
      </c>
      <c r="G10298" s="677" t="s">
        <v>2728</v>
      </c>
      <c r="H10298" s="584">
        <v>44281</v>
      </c>
      <c r="I10298" s="584">
        <v>44286</v>
      </c>
      <c r="J10298" s="668"/>
    </row>
    <row r="10299" spans="1:10" s="617" customFormat="1" ht="46.5" outlineLevel="1">
      <c r="A10299" s="325" t="s">
        <v>17048</v>
      </c>
      <c r="B10299" s="676" t="s">
        <v>17046</v>
      </c>
      <c r="C10299" s="675" t="s">
        <v>8351</v>
      </c>
      <c r="D10299" s="676" t="s">
        <v>17049</v>
      </c>
      <c r="E10299" s="327">
        <v>65736</v>
      </c>
      <c r="F10299" s="329" t="s">
        <v>16953</v>
      </c>
      <c r="G10299" s="677" t="s">
        <v>2728</v>
      </c>
      <c r="H10299" s="584">
        <v>44329</v>
      </c>
      <c r="I10299" s="584">
        <v>44334</v>
      </c>
      <c r="J10299" s="668"/>
    </row>
    <row r="10300" spans="1:10" s="617" customFormat="1" ht="46.5" outlineLevel="1">
      <c r="A10300" s="325" t="s">
        <v>17050</v>
      </c>
      <c r="B10300" s="676" t="s">
        <v>17046</v>
      </c>
      <c r="C10300" s="675" t="s">
        <v>8351</v>
      </c>
      <c r="D10300" s="676" t="s">
        <v>17051</v>
      </c>
      <c r="E10300" s="327">
        <v>49243.02</v>
      </c>
      <c r="F10300" s="329" t="s">
        <v>16908</v>
      </c>
      <c r="G10300" s="677" t="s">
        <v>2728</v>
      </c>
      <c r="H10300" s="584">
        <v>44340</v>
      </c>
      <c r="I10300" s="584">
        <v>44345</v>
      </c>
      <c r="J10300" s="668"/>
    </row>
    <row r="10301" spans="1:10" s="617" customFormat="1" ht="46.5" outlineLevel="1">
      <c r="A10301" s="325" t="s">
        <v>17052</v>
      </c>
      <c r="B10301" s="676" t="s">
        <v>17046</v>
      </c>
      <c r="C10301" s="675" t="s">
        <v>8351</v>
      </c>
      <c r="D10301" s="676" t="s">
        <v>17053</v>
      </c>
      <c r="E10301" s="327">
        <v>43120</v>
      </c>
      <c r="F10301" s="329" t="s">
        <v>17054</v>
      </c>
      <c r="G10301" s="677" t="s">
        <v>2728</v>
      </c>
      <c r="H10301" s="584">
        <v>44427</v>
      </c>
      <c r="I10301" s="584">
        <v>44432</v>
      </c>
      <c r="J10301" s="668"/>
    </row>
    <row r="10302" spans="1:10" s="617" customFormat="1" ht="23.25" outlineLevel="1">
      <c r="A10302" s="325" t="s">
        <v>17055</v>
      </c>
      <c r="B10302" s="676" t="s">
        <v>15777</v>
      </c>
      <c r="C10302" s="675" t="s">
        <v>8351</v>
      </c>
      <c r="D10302" s="676"/>
      <c r="E10302" s="327">
        <v>31200</v>
      </c>
      <c r="F10302" s="329" t="s">
        <v>17056</v>
      </c>
      <c r="G10302" s="677" t="s">
        <v>2728</v>
      </c>
      <c r="H10302" s="584">
        <v>44226</v>
      </c>
      <c r="I10302" s="584">
        <v>44561</v>
      </c>
      <c r="J10302" s="668"/>
    </row>
    <row r="10303" spans="1:10" s="617" customFormat="1" ht="23.25" outlineLevel="1">
      <c r="A10303" s="325" t="s">
        <v>17057</v>
      </c>
      <c r="B10303" s="676" t="s">
        <v>9473</v>
      </c>
      <c r="C10303" s="675" t="s">
        <v>8351</v>
      </c>
      <c r="D10303" s="676"/>
      <c r="E10303" s="327">
        <v>84583.929996070001</v>
      </c>
      <c r="F10303" s="329" t="s">
        <v>17058</v>
      </c>
      <c r="G10303" s="677" t="s">
        <v>2728</v>
      </c>
      <c r="H10303" s="584">
        <v>44243</v>
      </c>
      <c r="I10303" s="584">
        <v>44263</v>
      </c>
      <c r="J10303" s="668"/>
    </row>
    <row r="10304" spans="1:10" s="617" customFormat="1" ht="23.25" outlineLevel="1">
      <c r="A10304" s="325" t="s">
        <v>17059</v>
      </c>
      <c r="B10304" s="676" t="s">
        <v>15777</v>
      </c>
      <c r="C10304" s="675" t="s">
        <v>8351</v>
      </c>
      <c r="D10304" s="676"/>
      <c r="E10304" s="327">
        <v>24000</v>
      </c>
      <c r="F10304" s="329" t="s">
        <v>17060</v>
      </c>
      <c r="G10304" s="677" t="s">
        <v>2728</v>
      </c>
      <c r="H10304" s="584">
        <v>44246</v>
      </c>
      <c r="I10304" s="584">
        <v>44261</v>
      </c>
      <c r="J10304" s="668"/>
    </row>
    <row r="10305" spans="1:10" s="617" customFormat="1" ht="23.25" outlineLevel="1">
      <c r="A10305" s="325" t="s">
        <v>17061</v>
      </c>
      <c r="B10305" s="676" t="s">
        <v>15777</v>
      </c>
      <c r="C10305" s="675" t="s">
        <v>8351</v>
      </c>
      <c r="D10305" s="676"/>
      <c r="E10305" s="327">
        <v>23445</v>
      </c>
      <c r="F10305" s="329" t="s">
        <v>17062</v>
      </c>
      <c r="G10305" s="677" t="s">
        <v>2728</v>
      </c>
      <c r="H10305" s="584">
        <v>44252</v>
      </c>
      <c r="I10305" s="584">
        <v>44272</v>
      </c>
      <c r="J10305" s="668"/>
    </row>
    <row r="10306" spans="1:10" s="617" customFormat="1" ht="23.25" outlineLevel="1">
      <c r="A10306" s="325" t="s">
        <v>17063</v>
      </c>
      <c r="B10306" s="676" t="s">
        <v>15777</v>
      </c>
      <c r="C10306" s="675" t="s">
        <v>8351</v>
      </c>
      <c r="D10306" s="676"/>
      <c r="E10306" s="327">
        <v>23445</v>
      </c>
      <c r="F10306" s="329" t="s">
        <v>17062</v>
      </c>
      <c r="G10306" s="677" t="s">
        <v>2728</v>
      </c>
      <c r="H10306" s="584">
        <v>44252</v>
      </c>
      <c r="I10306" s="584">
        <v>44272</v>
      </c>
      <c r="J10306" s="668"/>
    </row>
    <row r="10307" spans="1:10" s="617" customFormat="1" ht="23.25" outlineLevel="1">
      <c r="A10307" s="325" t="s">
        <v>17064</v>
      </c>
      <c r="B10307" s="676" t="s">
        <v>15777</v>
      </c>
      <c r="C10307" s="675" t="s">
        <v>8351</v>
      </c>
      <c r="D10307" s="676"/>
      <c r="E10307" s="327">
        <v>18560</v>
      </c>
      <c r="F10307" s="329" t="s">
        <v>17065</v>
      </c>
      <c r="G10307" s="677" t="s">
        <v>2728</v>
      </c>
      <c r="H10307" s="584">
        <v>44253</v>
      </c>
      <c r="I10307" s="584">
        <v>44268</v>
      </c>
      <c r="J10307" s="668"/>
    </row>
    <row r="10308" spans="1:10" s="617" customFormat="1" ht="23.25" outlineLevel="1">
      <c r="A10308" s="325" t="s">
        <v>17066</v>
      </c>
      <c r="B10308" s="676" t="s">
        <v>15777</v>
      </c>
      <c r="C10308" s="675" t="s">
        <v>8351</v>
      </c>
      <c r="D10308" s="676"/>
      <c r="E10308" s="327">
        <v>34800</v>
      </c>
      <c r="F10308" s="329" t="s">
        <v>17067</v>
      </c>
      <c r="G10308" s="677" t="s">
        <v>2728</v>
      </c>
      <c r="H10308" s="584">
        <v>44253</v>
      </c>
      <c r="I10308" s="584">
        <v>44273</v>
      </c>
      <c r="J10308" s="668"/>
    </row>
    <row r="10309" spans="1:10" s="617" customFormat="1" ht="23.25" outlineLevel="1">
      <c r="A10309" s="325" t="s">
        <v>17068</v>
      </c>
      <c r="B10309" s="676" t="s">
        <v>15777</v>
      </c>
      <c r="C10309" s="675" t="s">
        <v>8351</v>
      </c>
      <c r="D10309" s="676"/>
      <c r="E10309" s="327">
        <v>29700</v>
      </c>
      <c r="F10309" s="329" t="s">
        <v>17062</v>
      </c>
      <c r="G10309" s="677" t="s">
        <v>2728</v>
      </c>
      <c r="H10309" s="584">
        <v>44253</v>
      </c>
      <c r="I10309" s="584">
        <v>44268</v>
      </c>
      <c r="J10309" s="668"/>
    </row>
    <row r="10310" spans="1:10" s="617" customFormat="1" ht="23.25" outlineLevel="1">
      <c r="A10310" s="325" t="s">
        <v>17069</v>
      </c>
      <c r="B10310" s="676" t="s">
        <v>15777</v>
      </c>
      <c r="C10310" s="675" t="s">
        <v>8351</v>
      </c>
      <c r="D10310" s="676"/>
      <c r="E10310" s="327">
        <v>25250</v>
      </c>
      <c r="F10310" s="329" t="s">
        <v>17070</v>
      </c>
      <c r="G10310" s="677" t="s">
        <v>2728</v>
      </c>
      <c r="H10310" s="584">
        <v>44266</v>
      </c>
      <c r="I10310" s="584">
        <v>44276</v>
      </c>
      <c r="J10310" s="668"/>
    </row>
    <row r="10311" spans="1:10" s="617" customFormat="1" ht="23.25" outlineLevel="1">
      <c r="A10311" s="325" t="s">
        <v>17071</v>
      </c>
      <c r="B10311" s="676" t="s">
        <v>15777</v>
      </c>
      <c r="C10311" s="675" t="s">
        <v>8351</v>
      </c>
      <c r="D10311" s="676"/>
      <c r="E10311" s="327">
        <v>28830.400000000001</v>
      </c>
      <c r="F10311" s="329" t="s">
        <v>17062</v>
      </c>
      <c r="G10311" s="677" t="s">
        <v>2728</v>
      </c>
      <c r="H10311" s="584">
        <v>44270</v>
      </c>
      <c r="I10311" s="584">
        <v>44277</v>
      </c>
      <c r="J10311" s="668"/>
    </row>
    <row r="10312" spans="1:10" s="617" customFormat="1" ht="23.25" outlineLevel="1">
      <c r="A10312" s="325" t="s">
        <v>17072</v>
      </c>
      <c r="B10312" s="676" t="s">
        <v>15777</v>
      </c>
      <c r="C10312" s="675" t="s">
        <v>8351</v>
      </c>
      <c r="D10312" s="676"/>
      <c r="E10312" s="327">
        <v>20900</v>
      </c>
      <c r="F10312" s="329" t="s">
        <v>17073</v>
      </c>
      <c r="G10312" s="677" t="s">
        <v>2728</v>
      </c>
      <c r="H10312" s="584">
        <v>44270</v>
      </c>
      <c r="I10312" s="584">
        <v>44288</v>
      </c>
      <c r="J10312" s="668"/>
    </row>
    <row r="10313" spans="1:10" s="617" customFormat="1" ht="23.25" outlineLevel="1">
      <c r="A10313" s="325" t="s">
        <v>17074</v>
      </c>
      <c r="B10313" s="676" t="s">
        <v>15777</v>
      </c>
      <c r="C10313" s="675" t="s">
        <v>8351</v>
      </c>
      <c r="D10313" s="676"/>
      <c r="E10313" s="327">
        <v>35000</v>
      </c>
      <c r="F10313" s="329" t="s">
        <v>17075</v>
      </c>
      <c r="G10313" s="677" t="s">
        <v>2728</v>
      </c>
      <c r="H10313" s="584">
        <v>44273</v>
      </c>
      <c r="I10313" s="584">
        <v>44293</v>
      </c>
      <c r="J10313" s="668"/>
    </row>
    <row r="10314" spans="1:10" s="617" customFormat="1" ht="23.25" outlineLevel="1">
      <c r="A10314" s="325" t="s">
        <v>17076</v>
      </c>
      <c r="B10314" s="676" t="s">
        <v>15777</v>
      </c>
      <c r="C10314" s="675" t="s">
        <v>8351</v>
      </c>
      <c r="D10314" s="676"/>
      <c r="E10314" s="327">
        <v>34966.25</v>
      </c>
      <c r="F10314" s="329" t="s">
        <v>17077</v>
      </c>
      <c r="G10314" s="677" t="s">
        <v>2728</v>
      </c>
      <c r="H10314" s="584">
        <v>44281</v>
      </c>
      <c r="I10314" s="584">
        <v>44291</v>
      </c>
      <c r="J10314" s="668"/>
    </row>
    <row r="10315" spans="1:10" s="617" customFormat="1" ht="23.25" outlineLevel="1">
      <c r="A10315" s="325" t="s">
        <v>17078</v>
      </c>
      <c r="B10315" s="676" t="s">
        <v>15777</v>
      </c>
      <c r="C10315" s="675" t="s">
        <v>8351</v>
      </c>
      <c r="D10315" s="676"/>
      <c r="E10315" s="327">
        <v>26900</v>
      </c>
      <c r="F10315" s="329" t="s">
        <v>17075</v>
      </c>
      <c r="G10315" s="677" t="s">
        <v>2728</v>
      </c>
      <c r="H10315" s="584">
        <v>44285</v>
      </c>
      <c r="I10315" s="584">
        <v>44300</v>
      </c>
      <c r="J10315" s="668"/>
    </row>
    <row r="10316" spans="1:10" s="617" customFormat="1" ht="34.9" outlineLevel="1">
      <c r="A10316" s="325" t="s">
        <v>17079</v>
      </c>
      <c r="B10316" s="676" t="s">
        <v>15777</v>
      </c>
      <c r="C10316" s="675" t="s">
        <v>8351</v>
      </c>
      <c r="D10316" s="676"/>
      <c r="E10316" s="327">
        <v>34637</v>
      </c>
      <c r="F10316" s="329" t="s">
        <v>17080</v>
      </c>
      <c r="G10316" s="677" t="s">
        <v>2728</v>
      </c>
      <c r="H10316" s="584">
        <v>44293</v>
      </c>
      <c r="I10316" s="584">
        <v>44295</v>
      </c>
      <c r="J10316" s="668"/>
    </row>
    <row r="10317" spans="1:10" s="617" customFormat="1" ht="23.25" outlineLevel="1">
      <c r="A10317" s="325" t="s">
        <v>17081</v>
      </c>
      <c r="B10317" s="676" t="s">
        <v>15777</v>
      </c>
      <c r="C10317" s="675" t="s">
        <v>8351</v>
      </c>
      <c r="D10317" s="676"/>
      <c r="E10317" s="327">
        <v>28676</v>
      </c>
      <c r="F10317" s="329" t="s">
        <v>17082</v>
      </c>
      <c r="G10317" s="677" t="s">
        <v>2728</v>
      </c>
      <c r="H10317" s="584">
        <v>44294</v>
      </c>
      <c r="I10317" s="584">
        <v>44304</v>
      </c>
      <c r="J10317" s="668"/>
    </row>
    <row r="10318" spans="1:10" s="617" customFormat="1" ht="23.25" outlineLevel="1">
      <c r="A10318" s="325" t="s">
        <v>17083</v>
      </c>
      <c r="B10318" s="676" t="s">
        <v>9473</v>
      </c>
      <c r="C10318" s="675" t="s">
        <v>8351</v>
      </c>
      <c r="D10318" s="676"/>
      <c r="E10318" s="327">
        <v>26460</v>
      </c>
      <c r="F10318" s="329" t="s">
        <v>17077</v>
      </c>
      <c r="G10318" s="677" t="s">
        <v>2728</v>
      </c>
      <c r="H10318" s="584">
        <v>44295</v>
      </c>
      <c r="I10318" s="584">
        <v>44315</v>
      </c>
      <c r="J10318" s="668"/>
    </row>
    <row r="10319" spans="1:10" s="617" customFormat="1" ht="23.25" outlineLevel="1">
      <c r="A10319" s="325" t="s">
        <v>17084</v>
      </c>
      <c r="B10319" s="676" t="s">
        <v>15777</v>
      </c>
      <c r="C10319" s="675" t="s">
        <v>8351</v>
      </c>
      <c r="D10319" s="676"/>
      <c r="E10319" s="327">
        <v>34966.25</v>
      </c>
      <c r="F10319" s="329" t="s">
        <v>17077</v>
      </c>
      <c r="G10319" s="677" t="s">
        <v>2728</v>
      </c>
      <c r="H10319" s="584">
        <v>44319</v>
      </c>
      <c r="I10319" s="584">
        <v>44334</v>
      </c>
      <c r="J10319" s="668"/>
    </row>
    <row r="10320" spans="1:10" s="617" customFormat="1" ht="23.25" outlineLevel="1">
      <c r="A10320" s="325" t="s">
        <v>17085</v>
      </c>
      <c r="B10320" s="676" t="s">
        <v>15777</v>
      </c>
      <c r="C10320" s="675" t="s">
        <v>8351</v>
      </c>
      <c r="D10320" s="676"/>
      <c r="E10320" s="327">
        <v>23760</v>
      </c>
      <c r="F10320" s="329" t="s">
        <v>17062</v>
      </c>
      <c r="G10320" s="677" t="s">
        <v>2728</v>
      </c>
      <c r="H10320" s="584">
        <v>44319</v>
      </c>
      <c r="I10320" s="584">
        <v>44329</v>
      </c>
      <c r="J10320" s="668"/>
    </row>
    <row r="10321" spans="1:10" s="617" customFormat="1" ht="23.25" outlineLevel="1">
      <c r="A10321" s="325" t="s">
        <v>17086</v>
      </c>
      <c r="B10321" s="676" t="s">
        <v>15777</v>
      </c>
      <c r="C10321" s="675" t="s">
        <v>8351</v>
      </c>
      <c r="D10321" s="676"/>
      <c r="E10321" s="327">
        <v>35158.2042</v>
      </c>
      <c r="F10321" s="329" t="s">
        <v>17087</v>
      </c>
      <c r="G10321" s="677" t="s">
        <v>2728</v>
      </c>
      <c r="H10321" s="584">
        <v>44321</v>
      </c>
      <c r="I10321" s="584">
        <v>44336</v>
      </c>
      <c r="J10321" s="668"/>
    </row>
    <row r="10322" spans="1:10" s="617" customFormat="1" outlineLevel="1">
      <c r="A10322" s="325" t="s">
        <v>17088</v>
      </c>
      <c r="B10322" s="676" t="s">
        <v>9473</v>
      </c>
      <c r="C10322" s="675" t="s">
        <v>8351</v>
      </c>
      <c r="D10322" s="676"/>
      <c r="E10322" s="327">
        <v>21648</v>
      </c>
      <c r="F10322" s="329" t="s">
        <v>17089</v>
      </c>
      <c r="G10322" s="677" t="s">
        <v>2728</v>
      </c>
      <c r="H10322" s="584">
        <v>44321</v>
      </c>
      <c r="I10322" s="584">
        <v>44336</v>
      </c>
      <c r="J10322" s="668"/>
    </row>
    <row r="10323" spans="1:10" s="617" customFormat="1" outlineLevel="1">
      <c r="A10323" s="325" t="s">
        <v>17090</v>
      </c>
      <c r="B10323" s="676" t="s">
        <v>9473</v>
      </c>
      <c r="C10323" s="675" t="s">
        <v>8351</v>
      </c>
      <c r="D10323" s="676"/>
      <c r="E10323" s="327">
        <v>35200</v>
      </c>
      <c r="F10323" s="329" t="s">
        <v>17089</v>
      </c>
      <c r="G10323" s="677" t="s">
        <v>2728</v>
      </c>
      <c r="H10323" s="584">
        <v>44321</v>
      </c>
      <c r="I10323" s="584">
        <v>44336</v>
      </c>
      <c r="J10323" s="668"/>
    </row>
    <row r="10324" spans="1:10" s="617" customFormat="1" ht="23.25" outlineLevel="1">
      <c r="A10324" s="325" t="s">
        <v>17091</v>
      </c>
      <c r="B10324" s="676" t="s">
        <v>15777</v>
      </c>
      <c r="C10324" s="675" t="s">
        <v>8351</v>
      </c>
      <c r="D10324" s="676"/>
      <c r="E10324" s="327">
        <v>35040</v>
      </c>
      <c r="F10324" s="329" t="s">
        <v>17067</v>
      </c>
      <c r="G10324" s="677" t="s">
        <v>2728</v>
      </c>
      <c r="H10324" s="584">
        <v>44322</v>
      </c>
      <c r="I10324" s="584">
        <v>44332</v>
      </c>
      <c r="J10324" s="668"/>
    </row>
    <row r="10325" spans="1:10" s="617" customFormat="1" ht="23.25" outlineLevel="1">
      <c r="A10325" s="325" t="s">
        <v>17092</v>
      </c>
      <c r="B10325" s="676" t="s">
        <v>15777</v>
      </c>
      <c r="C10325" s="675" t="s">
        <v>8351</v>
      </c>
      <c r="D10325" s="676"/>
      <c r="E10325" s="327">
        <v>21105.5</v>
      </c>
      <c r="F10325" s="329" t="s">
        <v>17093</v>
      </c>
      <c r="G10325" s="677" t="s">
        <v>2728</v>
      </c>
      <c r="H10325" s="584">
        <v>44322</v>
      </c>
      <c r="I10325" s="584">
        <v>44332</v>
      </c>
      <c r="J10325" s="668"/>
    </row>
    <row r="10326" spans="1:10" s="617" customFormat="1" ht="23.25" outlineLevel="1">
      <c r="A10326" s="325" t="s">
        <v>17094</v>
      </c>
      <c r="B10326" s="676" t="s">
        <v>15777</v>
      </c>
      <c r="C10326" s="675" t="s">
        <v>8351</v>
      </c>
      <c r="D10326" s="676"/>
      <c r="E10326" s="327">
        <v>21697.8</v>
      </c>
      <c r="F10326" s="329" t="s">
        <v>17077</v>
      </c>
      <c r="G10326" s="677" t="s">
        <v>2728</v>
      </c>
      <c r="H10326" s="584">
        <v>44322</v>
      </c>
      <c r="I10326" s="584">
        <v>44332</v>
      </c>
      <c r="J10326" s="668"/>
    </row>
    <row r="10327" spans="1:10" s="617" customFormat="1" ht="23.25" outlineLevel="1">
      <c r="A10327" s="325" t="s">
        <v>17095</v>
      </c>
      <c r="B10327" s="676" t="s">
        <v>15777</v>
      </c>
      <c r="C10327" s="675" t="s">
        <v>8351</v>
      </c>
      <c r="D10327" s="676"/>
      <c r="E10327" s="327">
        <v>18720</v>
      </c>
      <c r="F10327" s="329" t="s">
        <v>17062</v>
      </c>
      <c r="G10327" s="677" t="s">
        <v>2728</v>
      </c>
      <c r="H10327" s="584">
        <v>44323</v>
      </c>
      <c r="I10327" s="584">
        <v>44343</v>
      </c>
      <c r="J10327" s="668"/>
    </row>
    <row r="10328" spans="1:10" s="617" customFormat="1" ht="34.9" outlineLevel="1">
      <c r="A10328" s="325" t="s">
        <v>17096</v>
      </c>
      <c r="B10328" s="676" t="s">
        <v>15777</v>
      </c>
      <c r="C10328" s="675" t="s">
        <v>8351</v>
      </c>
      <c r="D10328" s="676"/>
      <c r="E10328" s="327">
        <v>29863.65</v>
      </c>
      <c r="F10328" s="329" t="s">
        <v>17097</v>
      </c>
      <c r="G10328" s="677" t="s">
        <v>2728</v>
      </c>
      <c r="H10328" s="584">
        <v>44328</v>
      </c>
      <c r="I10328" s="584">
        <v>44348</v>
      </c>
      <c r="J10328" s="668"/>
    </row>
    <row r="10329" spans="1:10" s="617" customFormat="1" ht="23.25" outlineLevel="1">
      <c r="A10329" s="325" t="s">
        <v>17098</v>
      </c>
      <c r="B10329" s="676" t="s">
        <v>15777</v>
      </c>
      <c r="C10329" s="675" t="s">
        <v>8351</v>
      </c>
      <c r="D10329" s="676"/>
      <c r="E10329" s="327">
        <v>28000</v>
      </c>
      <c r="F10329" s="329" t="s">
        <v>17099</v>
      </c>
      <c r="G10329" s="677" t="s">
        <v>2728</v>
      </c>
      <c r="H10329" s="584">
        <v>44334</v>
      </c>
      <c r="I10329" s="584">
        <v>44354</v>
      </c>
      <c r="J10329" s="668"/>
    </row>
    <row r="10330" spans="1:10" s="617" customFormat="1" outlineLevel="1">
      <c r="A10330" s="325" t="s">
        <v>17100</v>
      </c>
      <c r="B10330" s="676" t="s">
        <v>9473</v>
      </c>
      <c r="C10330" s="675" t="s">
        <v>8351</v>
      </c>
      <c r="D10330" s="676"/>
      <c r="E10330" s="327">
        <v>95977.899992799998</v>
      </c>
      <c r="F10330" s="329" t="s">
        <v>17101</v>
      </c>
      <c r="G10330" s="677" t="s">
        <v>2728</v>
      </c>
      <c r="H10330" s="584">
        <v>44335</v>
      </c>
      <c r="I10330" s="584">
        <v>44351</v>
      </c>
      <c r="J10330" s="668"/>
    </row>
    <row r="10331" spans="1:10" s="617" customFormat="1" ht="23.25" outlineLevel="1">
      <c r="A10331" s="325" t="s">
        <v>17102</v>
      </c>
      <c r="B10331" s="676" t="s">
        <v>15777</v>
      </c>
      <c r="C10331" s="675" t="s">
        <v>8351</v>
      </c>
      <c r="D10331" s="676"/>
      <c r="E10331" s="327">
        <v>19840</v>
      </c>
      <c r="F10331" s="329" t="s">
        <v>17062</v>
      </c>
      <c r="G10331" s="677" t="s">
        <v>2728</v>
      </c>
      <c r="H10331" s="584">
        <v>44341</v>
      </c>
      <c r="I10331" s="584">
        <v>44351</v>
      </c>
      <c r="J10331" s="668"/>
    </row>
    <row r="10332" spans="1:10" s="617" customFormat="1" ht="23.25" outlineLevel="1">
      <c r="A10332" s="325" t="s">
        <v>17103</v>
      </c>
      <c r="B10332" s="676" t="s">
        <v>15777</v>
      </c>
      <c r="C10332" s="675" t="s">
        <v>8351</v>
      </c>
      <c r="D10332" s="676"/>
      <c r="E10332" s="327">
        <v>23280</v>
      </c>
      <c r="F10332" s="329" t="s">
        <v>17087</v>
      </c>
      <c r="G10332" s="677" t="s">
        <v>2728</v>
      </c>
      <c r="H10332" s="584">
        <v>44355</v>
      </c>
      <c r="I10332" s="584">
        <v>44370</v>
      </c>
      <c r="J10332" s="668"/>
    </row>
    <row r="10333" spans="1:10" s="617" customFormat="1" ht="23.25" outlineLevel="1">
      <c r="A10333" s="325" t="s">
        <v>17104</v>
      </c>
      <c r="B10333" s="676" t="s">
        <v>15777</v>
      </c>
      <c r="C10333" s="675" t="s">
        <v>8351</v>
      </c>
      <c r="D10333" s="676"/>
      <c r="E10333" s="327">
        <v>29450</v>
      </c>
      <c r="F10333" s="329" t="s">
        <v>17060</v>
      </c>
      <c r="G10333" s="677" t="s">
        <v>2728</v>
      </c>
      <c r="H10333" s="584">
        <v>44361</v>
      </c>
      <c r="I10333" s="584">
        <v>44376</v>
      </c>
      <c r="J10333" s="668"/>
    </row>
    <row r="10334" spans="1:10" s="617" customFormat="1" ht="23.25" outlineLevel="1">
      <c r="A10334" s="325" t="s">
        <v>17105</v>
      </c>
      <c r="B10334" s="676" t="s">
        <v>15777</v>
      </c>
      <c r="C10334" s="675" t="s">
        <v>8351</v>
      </c>
      <c r="D10334" s="676"/>
      <c r="E10334" s="327">
        <v>18600</v>
      </c>
      <c r="F10334" s="329" t="s">
        <v>17106</v>
      </c>
      <c r="G10334" s="677" t="s">
        <v>2728</v>
      </c>
      <c r="H10334" s="584">
        <v>44364</v>
      </c>
      <c r="I10334" s="584">
        <v>44379</v>
      </c>
      <c r="J10334" s="668"/>
    </row>
    <row r="10335" spans="1:10" s="617" customFormat="1" ht="23.25" outlineLevel="1">
      <c r="A10335" s="325" t="s">
        <v>17107</v>
      </c>
      <c r="B10335" s="676" t="s">
        <v>9473</v>
      </c>
      <c r="C10335" s="675" t="s">
        <v>8351</v>
      </c>
      <c r="D10335" s="676"/>
      <c r="E10335" s="327">
        <v>73872.72</v>
      </c>
      <c r="F10335" s="329" t="s">
        <v>17108</v>
      </c>
      <c r="G10335" s="677" t="s">
        <v>2728</v>
      </c>
      <c r="H10335" s="584">
        <v>44368</v>
      </c>
      <c r="I10335" s="584">
        <v>44371</v>
      </c>
      <c r="J10335" s="668"/>
    </row>
    <row r="10336" spans="1:10" s="617" customFormat="1" ht="23.25" outlineLevel="1">
      <c r="A10336" s="325" t="s">
        <v>17105</v>
      </c>
      <c r="B10336" s="676" t="s">
        <v>15777</v>
      </c>
      <c r="C10336" s="675" t="s">
        <v>8351</v>
      </c>
      <c r="D10336" s="676"/>
      <c r="E10336" s="327">
        <v>18600</v>
      </c>
      <c r="F10336" s="329" t="s">
        <v>17106</v>
      </c>
      <c r="G10336" s="677" t="s">
        <v>2728</v>
      </c>
      <c r="H10336" s="584">
        <v>44379</v>
      </c>
      <c r="I10336" s="584">
        <v>44389</v>
      </c>
      <c r="J10336" s="668"/>
    </row>
    <row r="10337" spans="1:10" s="617" customFormat="1" ht="23.25" outlineLevel="1">
      <c r="A10337" s="325" t="s">
        <v>17109</v>
      </c>
      <c r="B10337" s="676" t="s">
        <v>15777</v>
      </c>
      <c r="C10337" s="675" t="s">
        <v>8351</v>
      </c>
      <c r="D10337" s="676"/>
      <c r="E10337" s="327">
        <v>24000</v>
      </c>
      <c r="F10337" s="329" t="s">
        <v>17073</v>
      </c>
      <c r="G10337" s="677" t="s">
        <v>2728</v>
      </c>
      <c r="H10337" s="584">
        <v>44383</v>
      </c>
      <c r="I10337" s="584">
        <v>44398</v>
      </c>
      <c r="J10337" s="668"/>
    </row>
    <row r="10338" spans="1:10" s="617" customFormat="1" ht="23.25" outlineLevel="1">
      <c r="A10338" s="325" t="s">
        <v>17110</v>
      </c>
      <c r="B10338" s="676" t="s">
        <v>15777</v>
      </c>
      <c r="C10338" s="675" t="s">
        <v>8351</v>
      </c>
      <c r="D10338" s="676"/>
      <c r="E10338" s="327">
        <v>28173.599999999999</v>
      </c>
      <c r="F10338" s="329" t="s">
        <v>17106</v>
      </c>
      <c r="G10338" s="677" t="s">
        <v>2728</v>
      </c>
      <c r="H10338" s="584">
        <v>44390</v>
      </c>
      <c r="I10338" s="584">
        <v>44405</v>
      </c>
      <c r="J10338" s="668"/>
    </row>
    <row r="10339" spans="1:10" s="617" customFormat="1" ht="23.25" outlineLevel="1">
      <c r="A10339" s="325" t="s">
        <v>17111</v>
      </c>
      <c r="B10339" s="676" t="s">
        <v>15777</v>
      </c>
      <c r="C10339" s="675" t="s">
        <v>8351</v>
      </c>
      <c r="D10339" s="676"/>
      <c r="E10339" s="327">
        <v>18500</v>
      </c>
      <c r="F10339" s="329" t="s">
        <v>17112</v>
      </c>
      <c r="G10339" s="677" t="s">
        <v>2728</v>
      </c>
      <c r="H10339" s="584">
        <v>44397</v>
      </c>
      <c r="I10339" s="584">
        <v>44412</v>
      </c>
      <c r="J10339" s="668"/>
    </row>
    <row r="10340" spans="1:10" s="617" customFormat="1" ht="23.25" outlineLevel="1">
      <c r="A10340" s="325" t="s">
        <v>17113</v>
      </c>
      <c r="B10340" s="676" t="s">
        <v>15777</v>
      </c>
      <c r="C10340" s="675" t="s">
        <v>8351</v>
      </c>
      <c r="D10340" s="676"/>
      <c r="E10340" s="327">
        <v>24520</v>
      </c>
      <c r="F10340" s="329" t="s">
        <v>17106</v>
      </c>
      <c r="G10340" s="677" t="s">
        <v>2728</v>
      </c>
      <c r="H10340" s="584">
        <v>44420</v>
      </c>
      <c r="I10340" s="584">
        <v>44440</v>
      </c>
      <c r="J10340" s="668"/>
    </row>
    <row r="10341" spans="1:10" s="617" customFormat="1" ht="23.25" outlineLevel="1">
      <c r="A10341" s="325" t="s">
        <v>17114</v>
      </c>
      <c r="B10341" s="676" t="s">
        <v>15777</v>
      </c>
      <c r="C10341" s="675" t="s">
        <v>8351</v>
      </c>
      <c r="D10341" s="676"/>
      <c r="E10341" s="327">
        <v>31000</v>
      </c>
      <c r="F10341" s="329" t="s">
        <v>17115</v>
      </c>
      <c r="G10341" s="677" t="s">
        <v>2728</v>
      </c>
      <c r="H10341" s="584">
        <v>44446</v>
      </c>
      <c r="I10341" s="584">
        <v>44461</v>
      </c>
      <c r="J10341" s="668"/>
    </row>
    <row r="10342" spans="1:10" s="617" customFormat="1" ht="23.25" outlineLevel="1">
      <c r="A10342" s="325" t="s">
        <v>17116</v>
      </c>
      <c r="B10342" s="676" t="s">
        <v>15777</v>
      </c>
      <c r="C10342" s="675" t="s">
        <v>8351</v>
      </c>
      <c r="D10342" s="676"/>
      <c r="E10342" s="327">
        <v>24750</v>
      </c>
      <c r="F10342" s="329" t="s">
        <v>17106</v>
      </c>
      <c r="G10342" s="677" t="s">
        <v>2728</v>
      </c>
      <c r="H10342" s="584">
        <v>44446</v>
      </c>
      <c r="I10342" s="584">
        <v>44461</v>
      </c>
      <c r="J10342" s="668"/>
    </row>
    <row r="10343" spans="1:10" s="617" customFormat="1" ht="23.25" outlineLevel="1">
      <c r="A10343" s="325" t="s">
        <v>17100</v>
      </c>
      <c r="B10343" s="676" t="s">
        <v>15777</v>
      </c>
      <c r="C10343" s="675" t="s">
        <v>8351</v>
      </c>
      <c r="D10343" s="676"/>
      <c r="E10343" s="327">
        <v>20524.919999999998</v>
      </c>
      <c r="F10343" s="329" t="s">
        <v>17117</v>
      </c>
      <c r="G10343" s="677" t="s">
        <v>2728</v>
      </c>
      <c r="H10343" s="584">
        <v>44446</v>
      </c>
      <c r="I10343" s="584">
        <v>44461</v>
      </c>
      <c r="J10343" s="668"/>
    </row>
    <row r="10344" spans="1:10" s="617" customFormat="1" ht="23.25" outlineLevel="1">
      <c r="A10344" s="325" t="s">
        <v>17118</v>
      </c>
      <c r="B10344" s="676" t="s">
        <v>15777</v>
      </c>
      <c r="C10344" s="675" t="s">
        <v>8351</v>
      </c>
      <c r="D10344" s="676"/>
      <c r="E10344" s="327">
        <v>22968.400000000001</v>
      </c>
      <c r="F10344" s="329" t="s">
        <v>17080</v>
      </c>
      <c r="G10344" s="677" t="s">
        <v>2728</v>
      </c>
      <c r="H10344" s="584">
        <v>44452</v>
      </c>
      <c r="I10344" s="584">
        <v>44457</v>
      </c>
      <c r="J10344" s="668"/>
    </row>
    <row r="10345" spans="1:10" s="617" customFormat="1" ht="23.25" outlineLevel="1">
      <c r="A10345" s="325" t="s">
        <v>17119</v>
      </c>
      <c r="B10345" s="676" t="s">
        <v>15777</v>
      </c>
      <c r="C10345" s="675" t="s">
        <v>8351</v>
      </c>
      <c r="D10345" s="676"/>
      <c r="E10345" s="327">
        <v>32500</v>
      </c>
      <c r="F10345" s="329" t="s">
        <v>17120</v>
      </c>
      <c r="G10345" s="677" t="s">
        <v>2728</v>
      </c>
      <c r="H10345" s="584">
        <v>44483</v>
      </c>
      <c r="I10345" s="584">
        <v>44513</v>
      </c>
      <c r="J10345" s="668"/>
    </row>
    <row r="10346" spans="1:10" s="617" customFormat="1" ht="23.25" outlineLevel="1">
      <c r="A10346" s="325" t="s">
        <v>17121</v>
      </c>
      <c r="B10346" s="676" t="s">
        <v>15777</v>
      </c>
      <c r="C10346" s="675" t="s">
        <v>8351</v>
      </c>
      <c r="D10346" s="676"/>
      <c r="E10346" s="327">
        <v>18720</v>
      </c>
      <c r="F10346" s="329" t="s">
        <v>17122</v>
      </c>
      <c r="G10346" s="677" t="s">
        <v>2728</v>
      </c>
      <c r="H10346" s="584">
        <v>44491</v>
      </c>
      <c r="I10346" s="584">
        <v>44498</v>
      </c>
      <c r="J10346" s="668"/>
    </row>
    <row r="10347" spans="1:10" s="617" customFormat="1" ht="23.25" outlineLevel="1">
      <c r="A10347" s="325" t="s">
        <v>17100</v>
      </c>
      <c r="B10347" s="676" t="s">
        <v>15777</v>
      </c>
      <c r="C10347" s="675" t="s">
        <v>8351</v>
      </c>
      <c r="D10347" s="676"/>
      <c r="E10347" s="327">
        <v>21240</v>
      </c>
      <c r="F10347" s="329" t="s">
        <v>17123</v>
      </c>
      <c r="G10347" s="677" t="s">
        <v>2728</v>
      </c>
      <c r="H10347" s="584">
        <v>44498</v>
      </c>
      <c r="I10347" s="584">
        <v>44545</v>
      </c>
      <c r="J10347" s="668"/>
    </row>
    <row r="10348" spans="1:10" s="617" customFormat="1" ht="23.25" outlineLevel="1">
      <c r="A10348" s="325" t="s">
        <v>17124</v>
      </c>
      <c r="B10348" s="676" t="s">
        <v>15777</v>
      </c>
      <c r="C10348" s="675" t="s">
        <v>8351</v>
      </c>
      <c r="D10348" s="676"/>
      <c r="E10348" s="327">
        <v>18789.2</v>
      </c>
      <c r="F10348" s="329" t="s">
        <v>17106</v>
      </c>
      <c r="G10348" s="677" t="s">
        <v>2728</v>
      </c>
      <c r="H10348" s="584">
        <v>44529</v>
      </c>
      <c r="I10348" s="584">
        <v>44537</v>
      </c>
      <c r="J10348" s="668"/>
    </row>
    <row r="10349" spans="1:10" s="617" customFormat="1" ht="23.25" outlineLevel="1">
      <c r="A10349" s="325" t="s">
        <v>17125</v>
      </c>
      <c r="B10349" s="676" t="s">
        <v>15777</v>
      </c>
      <c r="C10349" s="675" t="s">
        <v>8351</v>
      </c>
      <c r="D10349" s="676"/>
      <c r="E10349" s="327">
        <v>33000</v>
      </c>
      <c r="F10349" s="329" t="s">
        <v>17126</v>
      </c>
      <c r="G10349" s="677" t="s">
        <v>2728</v>
      </c>
      <c r="H10349" s="584">
        <v>44545</v>
      </c>
      <c r="I10349" s="584">
        <v>44552</v>
      </c>
      <c r="J10349" s="668"/>
    </row>
    <row r="10350" spans="1:10" s="617" customFormat="1" ht="23.25" outlineLevel="1">
      <c r="A10350" s="325" t="s">
        <v>17127</v>
      </c>
      <c r="B10350" s="676" t="s">
        <v>15777</v>
      </c>
      <c r="C10350" s="675" t="s">
        <v>8351</v>
      </c>
      <c r="D10350" s="676"/>
      <c r="E10350" s="327">
        <v>32600</v>
      </c>
      <c r="F10350" s="329" t="s">
        <v>17128</v>
      </c>
      <c r="G10350" s="677" t="s">
        <v>2728</v>
      </c>
      <c r="H10350" s="584">
        <v>44545</v>
      </c>
      <c r="I10350" s="584">
        <v>44555</v>
      </c>
      <c r="J10350" s="668"/>
    </row>
    <row r="10351" spans="1:10" s="617" customFormat="1" ht="23.25" outlineLevel="1">
      <c r="A10351" s="325" t="s">
        <v>17129</v>
      </c>
      <c r="B10351" s="676" t="s">
        <v>15777</v>
      </c>
      <c r="C10351" s="675" t="s">
        <v>8351</v>
      </c>
      <c r="D10351" s="676"/>
      <c r="E10351" s="327">
        <v>27956</v>
      </c>
      <c r="F10351" s="329" t="s">
        <v>17087</v>
      </c>
      <c r="G10351" s="677" t="s">
        <v>2728</v>
      </c>
      <c r="H10351" s="584">
        <v>44545</v>
      </c>
      <c r="I10351" s="584">
        <v>44555</v>
      </c>
      <c r="J10351" s="668"/>
    </row>
    <row r="10352" spans="1:10" s="617" customFormat="1" ht="23.25" outlineLevel="1">
      <c r="A10352" s="325" t="s">
        <v>17130</v>
      </c>
      <c r="B10352" s="676" t="s">
        <v>15777</v>
      </c>
      <c r="C10352" s="675" t="s">
        <v>8351</v>
      </c>
      <c r="D10352" s="676"/>
      <c r="E10352" s="327">
        <v>24930</v>
      </c>
      <c r="F10352" s="329" t="s">
        <v>17131</v>
      </c>
      <c r="G10352" s="677" t="s">
        <v>2728</v>
      </c>
      <c r="H10352" s="584">
        <v>44547</v>
      </c>
      <c r="I10352" s="584">
        <v>44557</v>
      </c>
      <c r="J10352" s="668"/>
    </row>
    <row r="10353" spans="1:10" s="617" customFormat="1" ht="23.25" outlineLevel="1">
      <c r="A10353" s="325" t="s">
        <v>17132</v>
      </c>
      <c r="B10353" s="676" t="s">
        <v>15777</v>
      </c>
      <c r="C10353" s="675" t="s">
        <v>8351</v>
      </c>
      <c r="D10353" s="676"/>
      <c r="E10353" s="327">
        <v>20000</v>
      </c>
      <c r="F10353" s="329" t="s">
        <v>17126</v>
      </c>
      <c r="G10353" s="677" t="s">
        <v>2728</v>
      </c>
      <c r="H10353" s="584">
        <v>44547</v>
      </c>
      <c r="I10353" s="584">
        <v>44557</v>
      </c>
      <c r="J10353" s="668"/>
    </row>
    <row r="10354" spans="1:10" s="617" customFormat="1" ht="23.25" outlineLevel="1">
      <c r="A10354" s="325" t="s">
        <v>17133</v>
      </c>
      <c r="B10354" s="676" t="s">
        <v>15777</v>
      </c>
      <c r="C10354" s="675" t="s">
        <v>8351</v>
      </c>
      <c r="D10354" s="676"/>
      <c r="E10354" s="327">
        <v>20000</v>
      </c>
      <c r="F10354" s="329" t="s">
        <v>17134</v>
      </c>
      <c r="G10354" s="677" t="s">
        <v>2728</v>
      </c>
      <c r="H10354" s="584">
        <v>44550</v>
      </c>
      <c r="I10354" s="584">
        <v>44560</v>
      </c>
      <c r="J10354" s="668"/>
    </row>
    <row r="10355" spans="1:10" s="617" customFormat="1" ht="23.25" outlineLevel="1">
      <c r="A10355" s="325" t="s">
        <v>17103</v>
      </c>
      <c r="B10355" s="676" t="s">
        <v>15777</v>
      </c>
      <c r="C10355" s="675" t="s">
        <v>8351</v>
      </c>
      <c r="D10355" s="676"/>
      <c r="E10355" s="327">
        <v>31608.36</v>
      </c>
      <c r="F10355" s="329" t="s">
        <v>17135</v>
      </c>
      <c r="G10355" s="677" t="s">
        <v>2728</v>
      </c>
      <c r="H10355" s="584">
        <v>44550</v>
      </c>
      <c r="I10355" s="584">
        <v>44555</v>
      </c>
      <c r="J10355" s="668"/>
    </row>
    <row r="10356" spans="1:10" s="617" customFormat="1" ht="23.25" outlineLevel="1">
      <c r="A10356" s="325" t="s">
        <v>17136</v>
      </c>
      <c r="B10356" s="676" t="s">
        <v>15777</v>
      </c>
      <c r="C10356" s="675" t="s">
        <v>8351</v>
      </c>
      <c r="D10356" s="676"/>
      <c r="E10356" s="327">
        <v>21000</v>
      </c>
      <c r="F10356" s="329" t="s">
        <v>17137</v>
      </c>
      <c r="G10356" s="677" t="s">
        <v>2728</v>
      </c>
      <c r="H10356" s="584">
        <v>44551</v>
      </c>
      <c r="I10356" s="584">
        <v>44561</v>
      </c>
      <c r="J10356" s="668"/>
    </row>
    <row r="10357" spans="1:10" s="617" customFormat="1" ht="23.25" outlineLevel="1">
      <c r="A10357" s="325" t="s">
        <v>17138</v>
      </c>
      <c r="B10357" s="676" t="s">
        <v>15777</v>
      </c>
      <c r="C10357" s="675" t="s">
        <v>8351</v>
      </c>
      <c r="D10357" s="676"/>
      <c r="E10357" s="327">
        <v>18453.150000000001</v>
      </c>
      <c r="F10357" s="329" t="s">
        <v>17131</v>
      </c>
      <c r="G10357" s="677" t="s">
        <v>2728</v>
      </c>
      <c r="H10357" s="584">
        <v>44551</v>
      </c>
      <c r="I10357" s="584">
        <v>44556</v>
      </c>
      <c r="J10357" s="668"/>
    </row>
    <row r="10358" spans="1:10" s="617" customFormat="1" ht="23.25" outlineLevel="1">
      <c r="A10358" s="325" t="s">
        <v>17139</v>
      </c>
      <c r="B10358" s="676" t="s">
        <v>15777</v>
      </c>
      <c r="C10358" s="675" t="s">
        <v>8351</v>
      </c>
      <c r="D10358" s="676"/>
      <c r="E10358" s="327">
        <v>18900</v>
      </c>
      <c r="F10358" s="329" t="s">
        <v>17087</v>
      </c>
      <c r="G10358" s="677" t="s">
        <v>2728</v>
      </c>
      <c r="H10358" s="584">
        <v>44552</v>
      </c>
      <c r="I10358" s="584">
        <v>44559</v>
      </c>
      <c r="J10358" s="668"/>
    </row>
    <row r="10359" spans="1:10" s="617" customFormat="1" ht="23.25" outlineLevel="1">
      <c r="A10359" s="325" t="s">
        <v>3208</v>
      </c>
      <c r="B10359" s="676" t="s">
        <v>15777</v>
      </c>
      <c r="C10359" s="675" t="s">
        <v>8351</v>
      </c>
      <c r="D10359" s="676"/>
      <c r="E10359" s="327">
        <v>34200</v>
      </c>
      <c r="F10359" s="329" t="s">
        <v>17140</v>
      </c>
      <c r="G10359" s="677" t="s">
        <v>17141</v>
      </c>
      <c r="H10359" s="584">
        <v>44222</v>
      </c>
      <c r="I10359" s="584">
        <v>44561</v>
      </c>
      <c r="J10359" s="668"/>
    </row>
    <row r="10360" spans="1:10" s="617" customFormat="1" ht="23.25" outlineLevel="1">
      <c r="A10360" s="325" t="s">
        <v>3208</v>
      </c>
      <c r="B10360" s="676" t="s">
        <v>15777</v>
      </c>
      <c r="C10360" s="675" t="s">
        <v>8351</v>
      </c>
      <c r="D10360" s="676"/>
      <c r="E10360" s="327">
        <v>34200</v>
      </c>
      <c r="F10360" s="329" t="s">
        <v>17142</v>
      </c>
      <c r="G10360" s="677" t="s">
        <v>17141</v>
      </c>
      <c r="H10360" s="584">
        <v>44223</v>
      </c>
      <c r="I10360" s="584">
        <v>44926</v>
      </c>
      <c r="J10360" s="668"/>
    </row>
    <row r="10361" spans="1:10" s="617" customFormat="1" ht="23.25" outlineLevel="1">
      <c r="A10361" s="325" t="s">
        <v>17143</v>
      </c>
      <c r="B10361" s="676" t="s">
        <v>15777</v>
      </c>
      <c r="C10361" s="675" t="s">
        <v>8351</v>
      </c>
      <c r="D10361" s="676"/>
      <c r="E10361" s="327">
        <v>109800</v>
      </c>
      <c r="F10361" s="329" t="s">
        <v>17144</v>
      </c>
      <c r="G10361" s="677" t="s">
        <v>17141</v>
      </c>
      <c r="H10361" s="584">
        <v>44224</v>
      </c>
      <c r="I10361" s="584">
        <v>44454</v>
      </c>
      <c r="J10361" s="668"/>
    </row>
    <row r="10362" spans="1:10" s="617" customFormat="1" ht="23.25" outlineLevel="1">
      <c r="A10362" s="325" t="s">
        <v>17143</v>
      </c>
      <c r="B10362" s="676" t="s">
        <v>15777</v>
      </c>
      <c r="C10362" s="675" t="s">
        <v>8351</v>
      </c>
      <c r="D10362" s="676"/>
      <c r="E10362" s="327">
        <v>31500</v>
      </c>
      <c r="F10362" s="329" t="s">
        <v>17145</v>
      </c>
      <c r="G10362" s="677" t="s">
        <v>17141</v>
      </c>
      <c r="H10362" s="584">
        <v>44225</v>
      </c>
      <c r="I10362" s="584">
        <v>44469</v>
      </c>
      <c r="J10362" s="668"/>
    </row>
    <row r="10363" spans="1:10" s="617" customFormat="1" ht="23.25" outlineLevel="1">
      <c r="A10363" s="325" t="s">
        <v>17143</v>
      </c>
      <c r="B10363" s="676" t="s">
        <v>15777</v>
      </c>
      <c r="C10363" s="675" t="s">
        <v>8351</v>
      </c>
      <c r="D10363" s="676"/>
      <c r="E10363" s="327">
        <v>67500</v>
      </c>
      <c r="F10363" s="329" t="s">
        <v>17146</v>
      </c>
      <c r="G10363" s="677" t="s">
        <v>17141</v>
      </c>
      <c r="H10363" s="584">
        <v>44225</v>
      </c>
      <c r="I10363" s="584">
        <v>44469</v>
      </c>
      <c r="J10363" s="668"/>
    </row>
    <row r="10364" spans="1:10" s="617" customFormat="1" ht="23.25" outlineLevel="1">
      <c r="A10364" s="325" t="s">
        <v>17143</v>
      </c>
      <c r="B10364" s="676" t="s">
        <v>15777</v>
      </c>
      <c r="C10364" s="675" t="s">
        <v>8351</v>
      </c>
      <c r="D10364" s="676"/>
      <c r="E10364" s="327">
        <v>54000</v>
      </c>
      <c r="F10364" s="329" t="s">
        <v>17147</v>
      </c>
      <c r="G10364" s="677" t="s">
        <v>17141</v>
      </c>
      <c r="H10364" s="584">
        <v>44225</v>
      </c>
      <c r="I10364" s="584" t="s">
        <v>17148</v>
      </c>
      <c r="J10364" s="668"/>
    </row>
    <row r="10365" spans="1:10" s="617" customFormat="1" ht="23.25" outlineLevel="1">
      <c r="A10365" s="325" t="s">
        <v>3208</v>
      </c>
      <c r="B10365" s="676" t="s">
        <v>15777</v>
      </c>
      <c r="C10365" s="675" t="s">
        <v>8351</v>
      </c>
      <c r="D10365" s="676"/>
      <c r="E10365" s="327">
        <v>82999.92</v>
      </c>
      <c r="F10365" s="329" t="s">
        <v>17149</v>
      </c>
      <c r="G10365" s="677" t="s">
        <v>17141</v>
      </c>
      <c r="H10365" s="584">
        <v>44225</v>
      </c>
      <c r="I10365" s="584">
        <v>44561</v>
      </c>
      <c r="J10365" s="668"/>
    </row>
    <row r="10366" spans="1:10" s="617" customFormat="1" ht="23.25" outlineLevel="1">
      <c r="A10366" s="325" t="s">
        <v>3095</v>
      </c>
      <c r="B10366" s="676" t="s">
        <v>15777</v>
      </c>
      <c r="C10366" s="675" t="s">
        <v>8351</v>
      </c>
      <c r="D10366" s="676"/>
      <c r="E10366" s="327">
        <v>33579.599999999999</v>
      </c>
      <c r="F10366" s="329" t="s">
        <v>1820</v>
      </c>
      <c r="G10366" s="677" t="s">
        <v>17141</v>
      </c>
      <c r="H10366" s="584">
        <v>44225</v>
      </c>
      <c r="I10366" s="584">
        <v>44561</v>
      </c>
      <c r="J10366" s="668"/>
    </row>
    <row r="10367" spans="1:10" s="617" customFormat="1" ht="23.25" outlineLevel="1">
      <c r="A10367" s="325" t="s">
        <v>17143</v>
      </c>
      <c r="B10367" s="676" t="s">
        <v>15777</v>
      </c>
      <c r="C10367" s="675" t="s">
        <v>8351</v>
      </c>
      <c r="D10367" s="676"/>
      <c r="E10367" s="327">
        <v>20300</v>
      </c>
      <c r="F10367" s="329" t="s">
        <v>17150</v>
      </c>
      <c r="G10367" s="677" t="s">
        <v>17141</v>
      </c>
      <c r="H10367" s="584">
        <v>44225</v>
      </c>
      <c r="I10367" s="584">
        <v>44408</v>
      </c>
      <c r="J10367" s="668"/>
    </row>
    <row r="10368" spans="1:10" s="617" customFormat="1" ht="23.25" outlineLevel="1">
      <c r="A10368" s="325" t="s">
        <v>17143</v>
      </c>
      <c r="B10368" s="676" t="s">
        <v>15777</v>
      </c>
      <c r="C10368" s="675" t="s">
        <v>8351</v>
      </c>
      <c r="D10368" s="676"/>
      <c r="E10368" s="327">
        <v>24000</v>
      </c>
      <c r="F10368" s="329" t="s">
        <v>17151</v>
      </c>
      <c r="G10368" s="677" t="s">
        <v>17141</v>
      </c>
      <c r="H10368" s="584">
        <v>44225</v>
      </c>
      <c r="I10368" s="584">
        <v>44439</v>
      </c>
      <c r="J10368" s="668"/>
    </row>
    <row r="10369" spans="1:10" s="617" customFormat="1" ht="23.25" outlineLevel="1">
      <c r="A10369" s="325" t="s">
        <v>17143</v>
      </c>
      <c r="B10369" s="676" t="s">
        <v>15777</v>
      </c>
      <c r="C10369" s="675" t="s">
        <v>8351</v>
      </c>
      <c r="D10369" s="676"/>
      <c r="E10369" s="327">
        <v>50400</v>
      </c>
      <c r="F10369" s="329" t="s">
        <v>17152</v>
      </c>
      <c r="G10369" s="677" t="s">
        <v>17141</v>
      </c>
      <c r="H10369" s="584">
        <v>44225</v>
      </c>
      <c r="I10369" s="584">
        <v>44561</v>
      </c>
      <c r="J10369" s="668"/>
    </row>
    <row r="10370" spans="1:10" s="617" customFormat="1" ht="23.25" outlineLevel="1">
      <c r="A10370" s="325" t="s">
        <v>17143</v>
      </c>
      <c r="B10370" s="676" t="s">
        <v>15777</v>
      </c>
      <c r="C10370" s="675" t="s">
        <v>8351</v>
      </c>
      <c r="D10370" s="676"/>
      <c r="E10370" s="327">
        <v>44100</v>
      </c>
      <c r="F10370" s="329" t="s">
        <v>17153</v>
      </c>
      <c r="G10370" s="677" t="s">
        <v>17141</v>
      </c>
      <c r="H10370" s="584">
        <v>44225</v>
      </c>
      <c r="I10370" s="584">
        <v>44469</v>
      </c>
      <c r="J10370" s="668"/>
    </row>
    <row r="10371" spans="1:10" s="617" customFormat="1" ht="23.25" outlineLevel="1">
      <c r="A10371" s="325" t="s">
        <v>3208</v>
      </c>
      <c r="B10371" s="676" t="s">
        <v>15777</v>
      </c>
      <c r="C10371" s="675" t="s">
        <v>8351</v>
      </c>
      <c r="D10371" s="676"/>
      <c r="E10371" s="327">
        <v>27600</v>
      </c>
      <c r="F10371" s="329" t="s">
        <v>17154</v>
      </c>
      <c r="G10371" s="677" t="s">
        <v>17141</v>
      </c>
      <c r="H10371" s="584">
        <v>44225</v>
      </c>
      <c r="I10371" s="584">
        <v>44561</v>
      </c>
      <c r="J10371" s="668"/>
    </row>
    <row r="10372" spans="1:10" s="617" customFormat="1" ht="23.25" outlineLevel="1">
      <c r="A10372" s="325" t="s">
        <v>4090</v>
      </c>
      <c r="B10372" s="676" t="s">
        <v>15777</v>
      </c>
      <c r="C10372" s="675" t="s">
        <v>8351</v>
      </c>
      <c r="D10372" s="676"/>
      <c r="E10372" s="327">
        <v>18867.419999999998</v>
      </c>
      <c r="F10372" s="329" t="s">
        <v>17155</v>
      </c>
      <c r="G10372" s="677" t="s">
        <v>17141</v>
      </c>
      <c r="H10372" s="584">
        <v>44226</v>
      </c>
      <c r="I10372" s="584">
        <v>44377</v>
      </c>
      <c r="J10372" s="668"/>
    </row>
    <row r="10373" spans="1:10" s="617" customFormat="1" ht="23.25" outlineLevel="1">
      <c r="A10373" s="325" t="s">
        <v>17156</v>
      </c>
      <c r="B10373" s="676" t="s">
        <v>15777</v>
      </c>
      <c r="C10373" s="675" t="s">
        <v>8351</v>
      </c>
      <c r="D10373" s="676"/>
      <c r="E10373" s="327">
        <v>34480</v>
      </c>
      <c r="F10373" s="329" t="s">
        <v>16094</v>
      </c>
      <c r="G10373" s="677" t="s">
        <v>17141</v>
      </c>
      <c r="H10373" s="584">
        <v>44232</v>
      </c>
      <c r="I10373" s="584">
        <v>44239</v>
      </c>
      <c r="J10373" s="668"/>
    </row>
    <row r="10374" spans="1:10" s="617" customFormat="1" ht="23.25" outlineLevel="1">
      <c r="A10374" s="325" t="s">
        <v>17157</v>
      </c>
      <c r="B10374" s="676" t="s">
        <v>15777</v>
      </c>
      <c r="C10374" s="675" t="s">
        <v>8351</v>
      </c>
      <c r="D10374" s="676"/>
      <c r="E10374" s="327">
        <v>35114.629999999997</v>
      </c>
      <c r="F10374" s="329" t="s">
        <v>17158</v>
      </c>
      <c r="G10374" s="677" t="s">
        <v>17141</v>
      </c>
      <c r="H10374" s="584">
        <v>44264</v>
      </c>
      <c r="I10374" s="584">
        <v>44294</v>
      </c>
      <c r="J10374" s="668"/>
    </row>
    <row r="10375" spans="1:10" s="617" customFormat="1" ht="23.25" outlineLevel="1">
      <c r="A10375" s="325" t="s">
        <v>17157</v>
      </c>
      <c r="B10375" s="676" t="s">
        <v>15777</v>
      </c>
      <c r="C10375" s="675" t="s">
        <v>8351</v>
      </c>
      <c r="D10375" s="676"/>
      <c r="E10375" s="327">
        <v>35160</v>
      </c>
      <c r="F10375" s="329" t="s">
        <v>17159</v>
      </c>
      <c r="G10375" s="677" t="s">
        <v>17141</v>
      </c>
      <c r="H10375" s="584">
        <v>44282</v>
      </c>
      <c r="I10375" s="584">
        <v>44312</v>
      </c>
      <c r="J10375" s="668"/>
    </row>
    <row r="10376" spans="1:10" s="617" customFormat="1" ht="23.25" outlineLevel="1">
      <c r="A10376" s="325" t="s">
        <v>17160</v>
      </c>
      <c r="B10376" s="676" t="s">
        <v>15777</v>
      </c>
      <c r="C10376" s="675" t="s">
        <v>8351</v>
      </c>
      <c r="D10376" s="676"/>
      <c r="E10376" s="327">
        <v>31500</v>
      </c>
      <c r="F10376" s="329" t="s">
        <v>17161</v>
      </c>
      <c r="G10376" s="677" t="s">
        <v>17141</v>
      </c>
      <c r="H10376" s="584">
        <v>44286</v>
      </c>
      <c r="I10376" s="584">
        <v>44336</v>
      </c>
      <c r="J10376" s="668"/>
    </row>
    <row r="10377" spans="1:10" s="617" customFormat="1" ht="23.25" outlineLevel="1">
      <c r="A10377" s="325" t="s">
        <v>2737</v>
      </c>
      <c r="B10377" s="676" t="s">
        <v>15777</v>
      </c>
      <c r="C10377" s="675" t="s">
        <v>8351</v>
      </c>
      <c r="D10377" s="676"/>
      <c r="E10377" s="327">
        <v>33750</v>
      </c>
      <c r="F10377" s="329" t="s">
        <v>17162</v>
      </c>
      <c r="G10377" s="677" t="s">
        <v>17141</v>
      </c>
      <c r="H10377" s="584">
        <v>44291</v>
      </c>
      <c r="I10377" s="584">
        <v>44306</v>
      </c>
      <c r="J10377" s="668"/>
    </row>
    <row r="10378" spans="1:10" s="617" customFormat="1" ht="23.25" outlineLevel="1">
      <c r="A10378" s="325" t="s">
        <v>17163</v>
      </c>
      <c r="B10378" s="676" t="s">
        <v>15777</v>
      </c>
      <c r="C10378" s="675" t="s">
        <v>8351</v>
      </c>
      <c r="D10378" s="676"/>
      <c r="E10378" s="327">
        <v>31930</v>
      </c>
      <c r="F10378" s="329" t="s">
        <v>17164</v>
      </c>
      <c r="G10378" s="677" t="s">
        <v>17141</v>
      </c>
      <c r="H10378" s="584">
        <v>44307</v>
      </c>
      <c r="I10378" s="584">
        <v>44314</v>
      </c>
      <c r="J10378" s="668"/>
    </row>
    <row r="10379" spans="1:10" s="617" customFormat="1" ht="23.25" outlineLevel="1">
      <c r="A10379" s="325" t="s">
        <v>17157</v>
      </c>
      <c r="B10379" s="676" t="s">
        <v>15777</v>
      </c>
      <c r="C10379" s="675" t="s">
        <v>8351</v>
      </c>
      <c r="D10379" s="676"/>
      <c r="E10379" s="327">
        <v>23198</v>
      </c>
      <c r="F10379" s="329" t="s">
        <v>17165</v>
      </c>
      <c r="G10379" s="677" t="s">
        <v>17141</v>
      </c>
      <c r="H10379" s="584">
        <v>44321</v>
      </c>
      <c r="I10379" s="584">
        <v>44351</v>
      </c>
      <c r="J10379" s="668"/>
    </row>
    <row r="10380" spans="1:10" s="617" customFormat="1" ht="23.25" outlineLevel="1">
      <c r="A10380" s="325" t="s">
        <v>17166</v>
      </c>
      <c r="B10380" s="676" t="s">
        <v>15777</v>
      </c>
      <c r="C10380" s="675" t="s">
        <v>8351</v>
      </c>
      <c r="D10380" s="676"/>
      <c r="E10380" s="327">
        <v>32000</v>
      </c>
      <c r="F10380" s="329" t="s">
        <v>17167</v>
      </c>
      <c r="G10380" s="677" t="s">
        <v>17141</v>
      </c>
      <c r="H10380" s="584">
        <v>44323</v>
      </c>
      <c r="I10380" s="584">
        <v>44331</v>
      </c>
      <c r="J10380" s="668"/>
    </row>
    <row r="10381" spans="1:10" s="617" customFormat="1" ht="23.25" outlineLevel="1">
      <c r="A10381" s="325" t="s">
        <v>17166</v>
      </c>
      <c r="B10381" s="676" t="s">
        <v>15777</v>
      </c>
      <c r="C10381" s="675" t="s">
        <v>8351</v>
      </c>
      <c r="D10381" s="676"/>
      <c r="E10381" s="327">
        <v>31000</v>
      </c>
      <c r="F10381" s="329" t="s">
        <v>17167</v>
      </c>
      <c r="G10381" s="677" t="s">
        <v>17141</v>
      </c>
      <c r="H10381" s="584">
        <v>44323</v>
      </c>
      <c r="I10381" s="584">
        <v>44331</v>
      </c>
      <c r="J10381" s="668"/>
    </row>
    <row r="10382" spans="1:10" s="617" customFormat="1" ht="23.25" outlineLevel="1">
      <c r="A10382" s="325" t="s">
        <v>17168</v>
      </c>
      <c r="B10382" s="676" t="s">
        <v>15777</v>
      </c>
      <c r="C10382" s="675" t="s">
        <v>8351</v>
      </c>
      <c r="D10382" s="676"/>
      <c r="E10382" s="327">
        <v>30040</v>
      </c>
      <c r="F10382" s="329" t="s">
        <v>17169</v>
      </c>
      <c r="G10382" s="677" t="s">
        <v>17141</v>
      </c>
      <c r="H10382" s="584">
        <v>44326</v>
      </c>
      <c r="I10382" s="584">
        <v>44371</v>
      </c>
      <c r="J10382" s="668"/>
    </row>
    <row r="10383" spans="1:10" s="617" customFormat="1" ht="23.25" outlineLevel="1">
      <c r="A10383" s="325" t="s">
        <v>17157</v>
      </c>
      <c r="B10383" s="676" t="s">
        <v>15777</v>
      </c>
      <c r="C10383" s="675" t="s">
        <v>8351</v>
      </c>
      <c r="D10383" s="676"/>
      <c r="E10383" s="327">
        <v>35196</v>
      </c>
      <c r="F10383" s="329" t="s">
        <v>17170</v>
      </c>
      <c r="G10383" s="677" t="s">
        <v>17141</v>
      </c>
      <c r="H10383" s="584">
        <v>44328</v>
      </c>
      <c r="I10383" s="584">
        <v>44358</v>
      </c>
      <c r="J10383" s="668"/>
    </row>
    <row r="10384" spans="1:10" s="617" customFormat="1" ht="23.25" outlineLevel="1">
      <c r="A10384" s="325" t="s">
        <v>17157</v>
      </c>
      <c r="B10384" s="676" t="s">
        <v>15777</v>
      </c>
      <c r="C10384" s="675" t="s">
        <v>8351</v>
      </c>
      <c r="D10384" s="676"/>
      <c r="E10384" s="327">
        <v>35104</v>
      </c>
      <c r="F10384" s="329" t="s">
        <v>16965</v>
      </c>
      <c r="G10384" s="677" t="s">
        <v>17141</v>
      </c>
      <c r="H10384" s="584">
        <v>44328</v>
      </c>
      <c r="I10384" s="584">
        <v>44358</v>
      </c>
      <c r="J10384" s="668"/>
    </row>
    <row r="10385" spans="1:10" s="617" customFormat="1" ht="23.25" outlineLevel="1">
      <c r="A10385" s="325" t="s">
        <v>17157</v>
      </c>
      <c r="B10385" s="676" t="s">
        <v>15777</v>
      </c>
      <c r="C10385" s="675" t="s">
        <v>8351</v>
      </c>
      <c r="D10385" s="676"/>
      <c r="E10385" s="327">
        <v>35190</v>
      </c>
      <c r="F10385" s="329" t="s">
        <v>17170</v>
      </c>
      <c r="G10385" s="677" t="s">
        <v>17141</v>
      </c>
      <c r="H10385" s="584">
        <v>44328</v>
      </c>
      <c r="I10385" s="584">
        <v>44358</v>
      </c>
      <c r="J10385" s="668"/>
    </row>
    <row r="10386" spans="1:10" s="617" customFormat="1" ht="23.25" outlineLevel="1">
      <c r="A10386" s="325" t="s">
        <v>17157</v>
      </c>
      <c r="B10386" s="676" t="s">
        <v>15777</v>
      </c>
      <c r="C10386" s="675" t="s">
        <v>8351</v>
      </c>
      <c r="D10386" s="676"/>
      <c r="E10386" s="327">
        <v>35197</v>
      </c>
      <c r="F10386" s="329" t="s">
        <v>17171</v>
      </c>
      <c r="G10386" s="677" t="s">
        <v>17141</v>
      </c>
      <c r="H10386" s="584">
        <v>44328</v>
      </c>
      <c r="I10386" s="584">
        <v>44358</v>
      </c>
      <c r="J10386" s="668"/>
    </row>
    <row r="10387" spans="1:10" s="617" customFormat="1" ht="23.25" outlineLevel="1">
      <c r="A10387" s="325" t="s">
        <v>17172</v>
      </c>
      <c r="B10387" s="676" t="s">
        <v>15777</v>
      </c>
      <c r="C10387" s="675" t="s">
        <v>8351</v>
      </c>
      <c r="D10387" s="676"/>
      <c r="E10387" s="327">
        <v>35000</v>
      </c>
      <c r="F10387" s="329" t="s">
        <v>17173</v>
      </c>
      <c r="G10387" s="677" t="s">
        <v>17141</v>
      </c>
      <c r="H10387" s="584">
        <v>44329</v>
      </c>
      <c r="I10387" s="584">
        <v>44344</v>
      </c>
      <c r="J10387" s="668"/>
    </row>
    <row r="10388" spans="1:10" s="617" customFormat="1" ht="23.25" outlineLevel="1">
      <c r="A10388" s="325" t="s">
        <v>17163</v>
      </c>
      <c r="B10388" s="676" t="s">
        <v>15777</v>
      </c>
      <c r="C10388" s="675" t="s">
        <v>8351</v>
      </c>
      <c r="D10388" s="676"/>
      <c r="E10388" s="327">
        <v>35196</v>
      </c>
      <c r="F10388" s="329" t="s">
        <v>16965</v>
      </c>
      <c r="G10388" s="677" t="s">
        <v>17141</v>
      </c>
      <c r="H10388" s="584">
        <v>44333</v>
      </c>
      <c r="I10388" s="584">
        <v>44353</v>
      </c>
      <c r="J10388" s="668"/>
    </row>
    <row r="10389" spans="1:10" s="617" customFormat="1" ht="23.25" outlineLevel="1">
      <c r="A10389" s="325" t="s">
        <v>17163</v>
      </c>
      <c r="B10389" s="676" t="s">
        <v>15777</v>
      </c>
      <c r="C10389" s="675" t="s">
        <v>8351</v>
      </c>
      <c r="D10389" s="676"/>
      <c r="E10389" s="327">
        <v>24685</v>
      </c>
      <c r="F10389" s="329" t="s">
        <v>17165</v>
      </c>
      <c r="G10389" s="677" t="s">
        <v>17141</v>
      </c>
      <c r="H10389" s="584">
        <v>44333</v>
      </c>
      <c r="I10389" s="584">
        <v>44353</v>
      </c>
      <c r="J10389" s="668"/>
    </row>
    <row r="10390" spans="1:10" s="617" customFormat="1" ht="23.25" outlineLevel="1">
      <c r="A10390" s="325" t="s">
        <v>17157</v>
      </c>
      <c r="B10390" s="676" t="s">
        <v>15777</v>
      </c>
      <c r="C10390" s="675" t="s">
        <v>8351</v>
      </c>
      <c r="D10390" s="676"/>
      <c r="E10390" s="327">
        <v>35127</v>
      </c>
      <c r="F10390" s="329" t="s">
        <v>17165</v>
      </c>
      <c r="G10390" s="677" t="s">
        <v>17141</v>
      </c>
      <c r="H10390" s="584">
        <v>44337</v>
      </c>
      <c r="I10390" s="584">
        <v>44367</v>
      </c>
      <c r="J10390" s="668"/>
    </row>
    <row r="10391" spans="1:10" s="617" customFormat="1" ht="23.25" outlineLevel="1">
      <c r="A10391" s="325" t="s">
        <v>17166</v>
      </c>
      <c r="B10391" s="676" t="s">
        <v>15777</v>
      </c>
      <c r="C10391" s="675" t="s">
        <v>8351</v>
      </c>
      <c r="D10391" s="676"/>
      <c r="E10391" s="327">
        <v>32000</v>
      </c>
      <c r="F10391" s="329" t="s">
        <v>17167</v>
      </c>
      <c r="G10391" s="677" t="s">
        <v>17141</v>
      </c>
      <c r="H10391" s="584">
        <v>44340</v>
      </c>
      <c r="I10391" s="584">
        <v>44345</v>
      </c>
      <c r="J10391" s="668"/>
    </row>
    <row r="10392" spans="1:10" s="617" customFormat="1" ht="23.25" outlineLevel="1">
      <c r="A10392" s="325" t="s">
        <v>17166</v>
      </c>
      <c r="B10392" s="676" t="s">
        <v>15777</v>
      </c>
      <c r="C10392" s="675" t="s">
        <v>8351</v>
      </c>
      <c r="D10392" s="676"/>
      <c r="E10392" s="327">
        <v>31000</v>
      </c>
      <c r="F10392" s="329" t="s">
        <v>17167</v>
      </c>
      <c r="G10392" s="677" t="s">
        <v>17141</v>
      </c>
      <c r="H10392" s="584">
        <v>44340</v>
      </c>
      <c r="I10392" s="584">
        <v>44345</v>
      </c>
      <c r="J10392" s="668"/>
    </row>
    <row r="10393" spans="1:10" s="617" customFormat="1" ht="23.25" outlineLevel="1">
      <c r="A10393" s="325" t="s">
        <v>17174</v>
      </c>
      <c r="B10393" s="676" t="s">
        <v>15777</v>
      </c>
      <c r="C10393" s="675" t="s">
        <v>8351</v>
      </c>
      <c r="D10393" s="676"/>
      <c r="E10393" s="327">
        <v>30000</v>
      </c>
      <c r="F10393" s="329" t="s">
        <v>16922</v>
      </c>
      <c r="G10393" s="677" t="s">
        <v>17141</v>
      </c>
      <c r="H10393" s="584">
        <v>44348</v>
      </c>
      <c r="I10393" s="584">
        <v>44408</v>
      </c>
      <c r="J10393" s="668"/>
    </row>
    <row r="10394" spans="1:10" s="617" customFormat="1" ht="23.25" outlineLevel="1">
      <c r="A10394" s="325" t="s">
        <v>17172</v>
      </c>
      <c r="B10394" s="676" t="s">
        <v>15777</v>
      </c>
      <c r="C10394" s="675" t="s">
        <v>8351</v>
      </c>
      <c r="D10394" s="676"/>
      <c r="E10394" s="327">
        <v>22480</v>
      </c>
      <c r="F10394" s="329" t="s">
        <v>17175</v>
      </c>
      <c r="G10394" s="677" t="s">
        <v>17141</v>
      </c>
      <c r="H10394" s="584">
        <v>44348</v>
      </c>
      <c r="I10394" s="584">
        <v>44355</v>
      </c>
      <c r="J10394" s="668"/>
    </row>
    <row r="10395" spans="1:10" s="617" customFormat="1" ht="23.25" outlineLevel="1">
      <c r="A10395" s="325" t="s">
        <v>17163</v>
      </c>
      <c r="B10395" s="676" t="s">
        <v>15777</v>
      </c>
      <c r="C10395" s="675" t="s">
        <v>8351</v>
      </c>
      <c r="D10395" s="676"/>
      <c r="E10395" s="327">
        <v>22573</v>
      </c>
      <c r="F10395" s="329" t="s">
        <v>17176</v>
      </c>
      <c r="G10395" s="677" t="s">
        <v>17141</v>
      </c>
      <c r="H10395" s="584">
        <v>44361</v>
      </c>
      <c r="I10395" s="584">
        <v>44381</v>
      </c>
      <c r="J10395" s="668"/>
    </row>
    <row r="10396" spans="1:10" s="617" customFormat="1" ht="23.25" outlineLevel="1">
      <c r="A10396" s="325" t="s">
        <v>17177</v>
      </c>
      <c r="B10396" s="676" t="s">
        <v>15777</v>
      </c>
      <c r="C10396" s="675" t="s">
        <v>8351</v>
      </c>
      <c r="D10396" s="676"/>
      <c r="E10396" s="327">
        <v>20000</v>
      </c>
      <c r="F10396" s="329" t="s">
        <v>17178</v>
      </c>
      <c r="G10396" s="677" t="s">
        <v>17141</v>
      </c>
      <c r="H10396" s="584">
        <v>44364</v>
      </c>
      <c r="I10396" s="584">
        <v>44372</v>
      </c>
      <c r="J10396" s="668"/>
    </row>
    <row r="10397" spans="1:10" s="617" customFormat="1" ht="23.25" outlineLevel="1">
      <c r="A10397" s="325" t="s">
        <v>17166</v>
      </c>
      <c r="B10397" s="676" t="s">
        <v>15777</v>
      </c>
      <c r="C10397" s="675" t="s">
        <v>8351</v>
      </c>
      <c r="D10397" s="676"/>
      <c r="E10397" s="327">
        <v>35000</v>
      </c>
      <c r="F10397" s="329" t="s">
        <v>17167</v>
      </c>
      <c r="G10397" s="677" t="s">
        <v>17141</v>
      </c>
      <c r="H10397" s="584">
        <v>44364</v>
      </c>
      <c r="I10397" s="584">
        <v>44372</v>
      </c>
      <c r="J10397" s="668"/>
    </row>
    <row r="10398" spans="1:10" s="617" customFormat="1" ht="23.25" outlineLevel="1">
      <c r="A10398" s="325" t="s">
        <v>17179</v>
      </c>
      <c r="B10398" s="676" t="s">
        <v>15777</v>
      </c>
      <c r="C10398" s="675" t="s">
        <v>8351</v>
      </c>
      <c r="D10398" s="676"/>
      <c r="E10398" s="327">
        <v>28000</v>
      </c>
      <c r="F10398" s="329" t="s">
        <v>17180</v>
      </c>
      <c r="G10398" s="677" t="s">
        <v>17141</v>
      </c>
      <c r="H10398" s="584">
        <v>44364</v>
      </c>
      <c r="I10398" s="584">
        <v>44375</v>
      </c>
      <c r="J10398" s="668"/>
    </row>
    <row r="10399" spans="1:10" s="617" customFormat="1" ht="23.25" outlineLevel="1">
      <c r="A10399" s="325" t="s">
        <v>17157</v>
      </c>
      <c r="B10399" s="676" t="s">
        <v>15777</v>
      </c>
      <c r="C10399" s="675" t="s">
        <v>8351</v>
      </c>
      <c r="D10399" s="676"/>
      <c r="E10399" s="327">
        <v>35147</v>
      </c>
      <c r="F10399" s="329" t="s">
        <v>17165</v>
      </c>
      <c r="G10399" s="677" t="s">
        <v>17141</v>
      </c>
      <c r="H10399" s="584">
        <v>44369</v>
      </c>
      <c r="I10399" s="584">
        <v>44399</v>
      </c>
      <c r="J10399" s="668"/>
    </row>
    <row r="10400" spans="1:10" s="617" customFormat="1" ht="23.25" outlineLevel="1">
      <c r="A10400" s="325" t="s">
        <v>17157</v>
      </c>
      <c r="B10400" s="676" t="s">
        <v>15777</v>
      </c>
      <c r="C10400" s="675" t="s">
        <v>8351</v>
      </c>
      <c r="D10400" s="676"/>
      <c r="E10400" s="327">
        <v>35128</v>
      </c>
      <c r="F10400" s="329" t="s">
        <v>17170</v>
      </c>
      <c r="G10400" s="677" t="s">
        <v>17141</v>
      </c>
      <c r="H10400" s="584">
        <v>44371</v>
      </c>
      <c r="I10400" s="584">
        <v>44401</v>
      </c>
      <c r="J10400" s="668"/>
    </row>
    <row r="10401" spans="1:10" s="617" customFormat="1" ht="23.25" outlineLevel="1">
      <c r="A10401" s="325" t="s">
        <v>17157</v>
      </c>
      <c r="B10401" s="676" t="s">
        <v>15777</v>
      </c>
      <c r="C10401" s="675" t="s">
        <v>8351</v>
      </c>
      <c r="D10401" s="676"/>
      <c r="E10401" s="327">
        <v>35131</v>
      </c>
      <c r="F10401" s="329" t="s">
        <v>17158</v>
      </c>
      <c r="G10401" s="677" t="s">
        <v>17141</v>
      </c>
      <c r="H10401" s="584">
        <v>44371</v>
      </c>
      <c r="I10401" s="584">
        <v>44401</v>
      </c>
      <c r="J10401" s="668"/>
    </row>
    <row r="10402" spans="1:10" s="617" customFormat="1" ht="23.25" outlineLevel="1">
      <c r="A10402" s="325" t="s">
        <v>17157</v>
      </c>
      <c r="B10402" s="676" t="s">
        <v>15777</v>
      </c>
      <c r="C10402" s="675" t="s">
        <v>8351</v>
      </c>
      <c r="D10402" s="676"/>
      <c r="E10402" s="327">
        <v>28514</v>
      </c>
      <c r="F10402" s="329" t="s">
        <v>17170</v>
      </c>
      <c r="G10402" s="677" t="s">
        <v>17141</v>
      </c>
      <c r="H10402" s="584">
        <v>44371</v>
      </c>
      <c r="I10402" s="584">
        <v>44401</v>
      </c>
      <c r="J10402" s="668"/>
    </row>
    <row r="10403" spans="1:10" s="617" customFormat="1" ht="23.25" outlineLevel="1">
      <c r="A10403" s="325" t="s">
        <v>17163</v>
      </c>
      <c r="B10403" s="676" t="s">
        <v>15777</v>
      </c>
      <c r="C10403" s="675" t="s">
        <v>8351</v>
      </c>
      <c r="D10403" s="676"/>
      <c r="E10403" s="327">
        <v>24500</v>
      </c>
      <c r="F10403" s="329" t="s">
        <v>16094</v>
      </c>
      <c r="G10403" s="677" t="s">
        <v>17141</v>
      </c>
      <c r="H10403" s="584">
        <v>44372</v>
      </c>
      <c r="I10403" s="584">
        <v>44379</v>
      </c>
      <c r="J10403" s="668"/>
    </row>
    <row r="10404" spans="1:10" s="617" customFormat="1" ht="23.25" outlineLevel="1">
      <c r="A10404" s="325" t="s">
        <v>17163</v>
      </c>
      <c r="B10404" s="676" t="s">
        <v>15777</v>
      </c>
      <c r="C10404" s="675" t="s">
        <v>8351</v>
      </c>
      <c r="D10404" s="676"/>
      <c r="E10404" s="327">
        <v>19500</v>
      </c>
      <c r="F10404" s="329" t="s">
        <v>17181</v>
      </c>
      <c r="G10404" s="677" t="s">
        <v>17141</v>
      </c>
      <c r="H10404" s="584">
        <v>44384</v>
      </c>
      <c r="I10404" s="584">
        <v>44389</v>
      </c>
      <c r="J10404" s="668"/>
    </row>
    <row r="10405" spans="1:10" s="617" customFormat="1" ht="23.25" outlineLevel="1">
      <c r="A10405" s="325" t="s">
        <v>17166</v>
      </c>
      <c r="B10405" s="676" t="s">
        <v>15777</v>
      </c>
      <c r="C10405" s="675" t="s">
        <v>8351</v>
      </c>
      <c r="D10405" s="676"/>
      <c r="E10405" s="327">
        <v>32000</v>
      </c>
      <c r="F10405" s="329" t="s">
        <v>17167</v>
      </c>
      <c r="G10405" s="677" t="s">
        <v>17141</v>
      </c>
      <c r="H10405" s="584">
        <v>44384</v>
      </c>
      <c r="I10405" s="584">
        <v>44390</v>
      </c>
      <c r="J10405" s="668"/>
    </row>
    <row r="10406" spans="1:10" s="617" customFormat="1" ht="23.25" outlineLevel="1">
      <c r="A10406" s="325" t="s">
        <v>17182</v>
      </c>
      <c r="B10406" s="676" t="s">
        <v>15777</v>
      </c>
      <c r="C10406" s="675" t="s">
        <v>8351</v>
      </c>
      <c r="D10406" s="676"/>
      <c r="E10406" s="327">
        <v>26880</v>
      </c>
      <c r="F10406" s="329" t="s">
        <v>16300</v>
      </c>
      <c r="G10406" s="677" t="s">
        <v>17141</v>
      </c>
      <c r="H10406" s="584">
        <v>44385</v>
      </c>
      <c r="I10406" s="584">
        <v>44411</v>
      </c>
      <c r="J10406" s="668"/>
    </row>
    <row r="10407" spans="1:10" s="617" customFormat="1" ht="23.25" outlineLevel="1">
      <c r="A10407" s="325" t="s">
        <v>17183</v>
      </c>
      <c r="B10407" s="676" t="s">
        <v>15777</v>
      </c>
      <c r="C10407" s="675" t="s">
        <v>8351</v>
      </c>
      <c r="D10407" s="676"/>
      <c r="E10407" s="327">
        <v>29777.77</v>
      </c>
      <c r="F10407" s="329" t="s">
        <v>17184</v>
      </c>
      <c r="G10407" s="677" t="s">
        <v>17141</v>
      </c>
      <c r="H10407" s="584">
        <v>44389</v>
      </c>
      <c r="I10407" s="584">
        <v>44449</v>
      </c>
      <c r="J10407" s="668"/>
    </row>
    <row r="10408" spans="1:10" s="617" customFormat="1" ht="23.25" outlineLevel="1">
      <c r="A10408" s="325" t="s">
        <v>17157</v>
      </c>
      <c r="B10408" s="676" t="s">
        <v>15777</v>
      </c>
      <c r="C10408" s="675" t="s">
        <v>8351</v>
      </c>
      <c r="D10408" s="676"/>
      <c r="E10408" s="327">
        <v>35175</v>
      </c>
      <c r="F10408" s="329" t="s">
        <v>17159</v>
      </c>
      <c r="G10408" s="677" t="s">
        <v>17141</v>
      </c>
      <c r="H10408" s="584">
        <v>44393</v>
      </c>
      <c r="I10408" s="584">
        <v>44423</v>
      </c>
      <c r="J10408" s="668"/>
    </row>
    <row r="10409" spans="1:10" s="617" customFormat="1" ht="23.25" outlineLevel="1">
      <c r="A10409" s="325" t="s">
        <v>17166</v>
      </c>
      <c r="B10409" s="676" t="s">
        <v>15777</v>
      </c>
      <c r="C10409" s="675" t="s">
        <v>8351</v>
      </c>
      <c r="D10409" s="676"/>
      <c r="E10409" s="327">
        <v>32000</v>
      </c>
      <c r="F10409" s="329" t="s">
        <v>17167</v>
      </c>
      <c r="G10409" s="677" t="s">
        <v>17141</v>
      </c>
      <c r="H10409" s="584">
        <v>44394</v>
      </c>
      <c r="I10409" s="584">
        <v>44401</v>
      </c>
      <c r="J10409" s="668"/>
    </row>
    <row r="10410" spans="1:10" s="617" customFormat="1" ht="23.25" outlineLevel="1">
      <c r="A10410" s="325" t="s">
        <v>17166</v>
      </c>
      <c r="B10410" s="676" t="s">
        <v>15777</v>
      </c>
      <c r="C10410" s="675" t="s">
        <v>8351</v>
      </c>
      <c r="D10410" s="676"/>
      <c r="E10410" s="327">
        <v>32000</v>
      </c>
      <c r="F10410" s="329" t="s">
        <v>17167</v>
      </c>
      <c r="G10410" s="677" t="s">
        <v>17141</v>
      </c>
      <c r="H10410" s="584">
        <v>44394</v>
      </c>
      <c r="I10410" s="584">
        <v>44398</v>
      </c>
      <c r="J10410" s="668"/>
    </row>
    <row r="10411" spans="1:10" s="617" customFormat="1" ht="23.25" outlineLevel="1">
      <c r="A10411" s="325" t="s">
        <v>17179</v>
      </c>
      <c r="B10411" s="676" t="s">
        <v>15777</v>
      </c>
      <c r="C10411" s="675" t="s">
        <v>8351</v>
      </c>
      <c r="D10411" s="676"/>
      <c r="E10411" s="327">
        <v>24000</v>
      </c>
      <c r="F10411" s="329" t="s">
        <v>17180</v>
      </c>
      <c r="G10411" s="677" t="s">
        <v>17141</v>
      </c>
      <c r="H10411" s="584">
        <v>44396</v>
      </c>
      <c r="I10411" s="584">
        <v>44404</v>
      </c>
      <c r="J10411" s="668"/>
    </row>
    <row r="10412" spans="1:10" s="617" customFormat="1" ht="23.25" outlineLevel="1">
      <c r="A10412" s="325" t="s">
        <v>17182</v>
      </c>
      <c r="B10412" s="676" t="s">
        <v>15777</v>
      </c>
      <c r="C10412" s="675" t="s">
        <v>8351</v>
      </c>
      <c r="D10412" s="676"/>
      <c r="E10412" s="327">
        <v>23678.35</v>
      </c>
      <c r="F10412" s="329" t="s">
        <v>17184</v>
      </c>
      <c r="G10412" s="677" t="s">
        <v>17141</v>
      </c>
      <c r="H10412" s="584">
        <v>44397</v>
      </c>
      <c r="I10412" s="584">
        <v>44517</v>
      </c>
      <c r="J10412" s="668"/>
    </row>
    <row r="10413" spans="1:10" s="617" customFormat="1" ht="23.25" outlineLevel="1">
      <c r="A10413" s="325" t="s">
        <v>17157</v>
      </c>
      <c r="B10413" s="676" t="s">
        <v>15777</v>
      </c>
      <c r="C10413" s="675" t="s">
        <v>8351</v>
      </c>
      <c r="D10413" s="676"/>
      <c r="E10413" s="327">
        <v>32805</v>
      </c>
      <c r="F10413" s="329" t="s">
        <v>17158</v>
      </c>
      <c r="G10413" s="677" t="s">
        <v>17141</v>
      </c>
      <c r="H10413" s="584">
        <v>44398</v>
      </c>
      <c r="I10413" s="584">
        <v>44428</v>
      </c>
      <c r="J10413" s="668"/>
    </row>
    <row r="10414" spans="1:10" s="617" customFormat="1" ht="23.25" outlineLevel="1">
      <c r="A10414" s="325" t="s">
        <v>17157</v>
      </c>
      <c r="B10414" s="676" t="s">
        <v>15777</v>
      </c>
      <c r="C10414" s="675" t="s">
        <v>8351</v>
      </c>
      <c r="D10414" s="676"/>
      <c r="E10414" s="327">
        <v>35074</v>
      </c>
      <c r="F10414" s="329" t="s">
        <v>17170</v>
      </c>
      <c r="G10414" s="677" t="s">
        <v>17141</v>
      </c>
      <c r="H10414" s="584">
        <v>44398</v>
      </c>
      <c r="I10414" s="584">
        <v>44428</v>
      </c>
      <c r="J10414" s="668"/>
    </row>
    <row r="10415" spans="1:10" s="617" customFormat="1" ht="23.25" outlineLevel="1">
      <c r="A10415" s="325" t="s">
        <v>17163</v>
      </c>
      <c r="B10415" s="676" t="s">
        <v>15777</v>
      </c>
      <c r="C10415" s="675" t="s">
        <v>8351</v>
      </c>
      <c r="D10415" s="676"/>
      <c r="E10415" s="327">
        <v>22950</v>
      </c>
      <c r="F10415" s="329" t="s">
        <v>17165</v>
      </c>
      <c r="G10415" s="677" t="s">
        <v>17141</v>
      </c>
      <c r="H10415" s="584">
        <v>44399</v>
      </c>
      <c r="I10415" s="584">
        <v>44409</v>
      </c>
      <c r="J10415" s="668"/>
    </row>
    <row r="10416" spans="1:10" s="617" customFormat="1" ht="23.25" outlineLevel="1">
      <c r="A10416" s="325" t="s">
        <v>17182</v>
      </c>
      <c r="B10416" s="676" t="s">
        <v>15777</v>
      </c>
      <c r="C10416" s="675" t="s">
        <v>8351</v>
      </c>
      <c r="D10416" s="676"/>
      <c r="E10416" s="327">
        <v>21580.55</v>
      </c>
      <c r="F10416" s="329" t="s">
        <v>17184</v>
      </c>
      <c r="G10416" s="677" t="s">
        <v>17141</v>
      </c>
      <c r="H10416" s="584">
        <v>44403</v>
      </c>
      <c r="I10416" s="584">
        <v>44478</v>
      </c>
      <c r="J10416" s="668"/>
    </row>
    <row r="10417" spans="1:10" s="617" customFormat="1" ht="23.25" outlineLevel="1">
      <c r="A10417" s="325" t="s">
        <v>17163</v>
      </c>
      <c r="B10417" s="676" t="s">
        <v>15777</v>
      </c>
      <c r="C10417" s="675" t="s">
        <v>8351</v>
      </c>
      <c r="D10417" s="676"/>
      <c r="E10417" s="327">
        <v>22911</v>
      </c>
      <c r="F10417" s="329" t="s">
        <v>16965</v>
      </c>
      <c r="G10417" s="677" t="s">
        <v>17141</v>
      </c>
      <c r="H10417" s="584">
        <v>44417</v>
      </c>
      <c r="I10417" s="584">
        <v>44447</v>
      </c>
      <c r="J10417" s="668"/>
    </row>
    <row r="10418" spans="1:10" s="617" customFormat="1" ht="23.25" outlineLevel="1">
      <c r="A10418" s="325" t="s">
        <v>17172</v>
      </c>
      <c r="B10418" s="676" t="s">
        <v>15777</v>
      </c>
      <c r="C10418" s="675" t="s">
        <v>8351</v>
      </c>
      <c r="D10418" s="676"/>
      <c r="E10418" s="327">
        <v>33559.199999999997</v>
      </c>
      <c r="F10418" s="329" t="s">
        <v>16094</v>
      </c>
      <c r="G10418" s="677" t="s">
        <v>17141</v>
      </c>
      <c r="H10418" s="584">
        <v>44421</v>
      </c>
      <c r="I10418" s="584">
        <v>44441</v>
      </c>
      <c r="J10418" s="668"/>
    </row>
    <row r="10419" spans="1:10" s="617" customFormat="1" ht="23.25" outlineLevel="1">
      <c r="A10419" s="325" t="s">
        <v>17185</v>
      </c>
      <c r="B10419" s="676" t="s">
        <v>15777</v>
      </c>
      <c r="C10419" s="675" t="s">
        <v>8351</v>
      </c>
      <c r="D10419" s="676"/>
      <c r="E10419" s="327">
        <v>34988.67</v>
      </c>
      <c r="F10419" s="329" t="s">
        <v>8712</v>
      </c>
      <c r="G10419" s="677" t="s">
        <v>17141</v>
      </c>
      <c r="H10419" s="584">
        <v>44426</v>
      </c>
      <c r="I10419" s="584">
        <v>44791</v>
      </c>
      <c r="J10419" s="668"/>
    </row>
    <row r="10420" spans="1:10" s="617" customFormat="1" ht="23.25" outlineLevel="1">
      <c r="A10420" s="325" t="s">
        <v>17157</v>
      </c>
      <c r="B10420" s="676" t="s">
        <v>15777</v>
      </c>
      <c r="C10420" s="675" t="s">
        <v>8351</v>
      </c>
      <c r="D10420" s="676"/>
      <c r="E10420" s="327">
        <v>35043</v>
      </c>
      <c r="F10420" s="329" t="s">
        <v>17173</v>
      </c>
      <c r="G10420" s="677" t="s">
        <v>17141</v>
      </c>
      <c r="H10420" s="584">
        <v>44431</v>
      </c>
      <c r="I10420" s="584">
        <v>44466</v>
      </c>
      <c r="J10420" s="668"/>
    </row>
    <row r="10421" spans="1:10" s="617" customFormat="1" ht="23.25" outlineLevel="1">
      <c r="A10421" s="325" t="s">
        <v>17157</v>
      </c>
      <c r="B10421" s="676" t="s">
        <v>15777</v>
      </c>
      <c r="C10421" s="675" t="s">
        <v>8351</v>
      </c>
      <c r="D10421" s="676"/>
      <c r="E10421" s="327">
        <v>35148</v>
      </c>
      <c r="F10421" s="329" t="s">
        <v>17173</v>
      </c>
      <c r="G10421" s="677" t="s">
        <v>17141</v>
      </c>
      <c r="H10421" s="584">
        <v>44431</v>
      </c>
      <c r="I10421" s="584">
        <v>44466</v>
      </c>
      <c r="J10421" s="668"/>
    </row>
    <row r="10422" spans="1:10" s="617" customFormat="1" ht="23.25" outlineLevel="1">
      <c r="A10422" s="325" t="s">
        <v>17183</v>
      </c>
      <c r="B10422" s="676" t="s">
        <v>15777</v>
      </c>
      <c r="C10422" s="675" t="s">
        <v>8351</v>
      </c>
      <c r="D10422" s="676"/>
      <c r="E10422" s="327">
        <v>29854</v>
      </c>
      <c r="F10422" s="329" t="s">
        <v>17186</v>
      </c>
      <c r="G10422" s="677" t="s">
        <v>17141</v>
      </c>
      <c r="H10422" s="584">
        <v>44432</v>
      </c>
      <c r="I10422" s="584">
        <v>44582</v>
      </c>
      <c r="J10422" s="668"/>
    </row>
    <row r="10423" spans="1:10" s="617" customFormat="1" ht="23.25" outlineLevel="1">
      <c r="A10423" s="325" t="s">
        <v>17157</v>
      </c>
      <c r="B10423" s="676" t="s">
        <v>15777</v>
      </c>
      <c r="C10423" s="675" t="s">
        <v>8351</v>
      </c>
      <c r="D10423" s="676"/>
      <c r="E10423" s="327">
        <v>35142</v>
      </c>
      <c r="F10423" s="329" t="s">
        <v>17159</v>
      </c>
      <c r="G10423" s="677" t="s">
        <v>17141</v>
      </c>
      <c r="H10423" s="584">
        <v>44433</v>
      </c>
      <c r="I10423" s="584">
        <v>44463</v>
      </c>
      <c r="J10423" s="668"/>
    </row>
    <row r="10424" spans="1:10" s="617" customFormat="1" ht="23.25" outlineLevel="1">
      <c r="A10424" s="325" t="s">
        <v>17183</v>
      </c>
      <c r="B10424" s="676" t="s">
        <v>15777</v>
      </c>
      <c r="C10424" s="675" t="s">
        <v>8351</v>
      </c>
      <c r="D10424" s="676"/>
      <c r="E10424" s="327">
        <v>27458.6</v>
      </c>
      <c r="F10424" s="329" t="s">
        <v>17184</v>
      </c>
      <c r="G10424" s="677" t="s">
        <v>17141</v>
      </c>
      <c r="H10424" s="584">
        <v>44441</v>
      </c>
      <c r="I10424" s="584">
        <v>44561</v>
      </c>
      <c r="J10424" s="668"/>
    </row>
    <row r="10425" spans="1:10" s="617" customFormat="1" ht="23.25" outlineLevel="1">
      <c r="A10425" s="325" t="s">
        <v>17157</v>
      </c>
      <c r="B10425" s="676" t="s">
        <v>15777</v>
      </c>
      <c r="C10425" s="675" t="s">
        <v>8351</v>
      </c>
      <c r="D10425" s="676"/>
      <c r="E10425" s="327">
        <v>35164</v>
      </c>
      <c r="F10425" s="329" t="s">
        <v>17165</v>
      </c>
      <c r="G10425" s="677" t="s">
        <v>17141</v>
      </c>
      <c r="H10425" s="584">
        <v>44442</v>
      </c>
      <c r="I10425" s="584">
        <v>44472</v>
      </c>
      <c r="J10425" s="668"/>
    </row>
    <row r="10426" spans="1:10" s="617" customFormat="1" ht="23.25" outlineLevel="1">
      <c r="A10426" s="325" t="s">
        <v>17157</v>
      </c>
      <c r="B10426" s="676" t="s">
        <v>15777</v>
      </c>
      <c r="C10426" s="675" t="s">
        <v>8351</v>
      </c>
      <c r="D10426" s="676"/>
      <c r="E10426" s="327">
        <v>35108</v>
      </c>
      <c r="F10426" s="329" t="s">
        <v>17187</v>
      </c>
      <c r="G10426" s="677" t="s">
        <v>17141</v>
      </c>
      <c r="H10426" s="584">
        <v>44452</v>
      </c>
      <c r="I10426" s="584">
        <v>44482</v>
      </c>
      <c r="J10426" s="668"/>
    </row>
    <row r="10427" spans="1:10" s="617" customFormat="1" ht="23.25" outlineLevel="1">
      <c r="A10427" s="325" t="s">
        <v>17183</v>
      </c>
      <c r="B10427" s="676" t="s">
        <v>15777</v>
      </c>
      <c r="C10427" s="675" t="s">
        <v>8351</v>
      </c>
      <c r="D10427" s="676"/>
      <c r="E10427" s="327">
        <v>19740.599999999999</v>
      </c>
      <c r="F10427" s="329" t="s">
        <v>17184</v>
      </c>
      <c r="G10427" s="677" t="s">
        <v>17141</v>
      </c>
      <c r="H10427" s="584">
        <v>44467</v>
      </c>
      <c r="I10427" s="584">
        <v>44542</v>
      </c>
      <c r="J10427" s="668"/>
    </row>
    <row r="10428" spans="1:10" s="617" customFormat="1" ht="23.25" outlineLevel="1">
      <c r="A10428" s="325" t="s">
        <v>17188</v>
      </c>
      <c r="B10428" s="676" t="s">
        <v>15777</v>
      </c>
      <c r="C10428" s="675" t="s">
        <v>8351</v>
      </c>
      <c r="D10428" s="676"/>
      <c r="E10428" s="327">
        <v>21000</v>
      </c>
      <c r="F10428" s="329" t="s">
        <v>17189</v>
      </c>
      <c r="G10428" s="677" t="s">
        <v>17141</v>
      </c>
      <c r="H10428" s="584">
        <v>44467</v>
      </c>
      <c r="I10428" s="584">
        <v>44473</v>
      </c>
      <c r="J10428" s="668"/>
    </row>
    <row r="10429" spans="1:10" s="617" customFormat="1" ht="23.25" outlineLevel="1">
      <c r="A10429" s="325" t="s">
        <v>17143</v>
      </c>
      <c r="B10429" s="676" t="s">
        <v>15777</v>
      </c>
      <c r="C10429" s="675" t="s">
        <v>8351</v>
      </c>
      <c r="D10429" s="676"/>
      <c r="E10429" s="327">
        <v>22500</v>
      </c>
      <c r="F10429" s="329" t="s">
        <v>17146</v>
      </c>
      <c r="G10429" s="677" t="s">
        <v>17141</v>
      </c>
      <c r="H10429" s="584">
        <v>44468</v>
      </c>
      <c r="I10429" s="584">
        <v>44561</v>
      </c>
      <c r="J10429" s="668"/>
    </row>
    <row r="10430" spans="1:10" s="617" customFormat="1" ht="23.25" outlineLevel="1">
      <c r="A10430" s="325" t="s">
        <v>17143</v>
      </c>
      <c r="B10430" s="676" t="s">
        <v>15777</v>
      </c>
      <c r="C10430" s="675" t="s">
        <v>8351</v>
      </c>
      <c r="D10430" s="676"/>
      <c r="E10430" s="327">
        <v>36600</v>
      </c>
      <c r="F10430" s="329" t="s">
        <v>17153</v>
      </c>
      <c r="G10430" s="677" t="s">
        <v>17141</v>
      </c>
      <c r="H10430" s="584">
        <v>44468</v>
      </c>
      <c r="I10430" s="584">
        <v>44545</v>
      </c>
      <c r="J10430" s="668"/>
    </row>
    <row r="10431" spans="1:10" s="617" customFormat="1" ht="23.25" outlineLevel="1">
      <c r="A10431" s="325" t="s">
        <v>17157</v>
      </c>
      <c r="B10431" s="676" t="s">
        <v>15777</v>
      </c>
      <c r="C10431" s="675" t="s">
        <v>8351</v>
      </c>
      <c r="D10431" s="676"/>
      <c r="E10431" s="327">
        <v>35117</v>
      </c>
      <c r="F10431" s="329" t="s">
        <v>17190</v>
      </c>
      <c r="G10431" s="677" t="s">
        <v>17141</v>
      </c>
      <c r="H10431" s="584">
        <v>44468</v>
      </c>
      <c r="I10431" s="584">
        <v>44498</v>
      </c>
      <c r="J10431" s="668"/>
    </row>
    <row r="10432" spans="1:10" s="617" customFormat="1" ht="23.25" outlineLevel="1">
      <c r="A10432" s="325" t="s">
        <v>17182</v>
      </c>
      <c r="B10432" s="676" t="s">
        <v>15777</v>
      </c>
      <c r="C10432" s="675" t="s">
        <v>8351</v>
      </c>
      <c r="D10432" s="676"/>
      <c r="E10432" s="327">
        <v>31344.799999999999</v>
      </c>
      <c r="F10432" s="329" t="s">
        <v>17184</v>
      </c>
      <c r="G10432" s="677" t="s">
        <v>17141</v>
      </c>
      <c r="H10432" s="584">
        <v>44469</v>
      </c>
      <c r="I10432" s="584">
        <v>44549</v>
      </c>
      <c r="J10432" s="668"/>
    </row>
    <row r="10433" spans="1:10" s="617" customFormat="1" ht="23.25" outlineLevel="1">
      <c r="A10433" s="325" t="s">
        <v>17157</v>
      </c>
      <c r="B10433" s="676" t="s">
        <v>15777</v>
      </c>
      <c r="C10433" s="675" t="s">
        <v>8351</v>
      </c>
      <c r="D10433" s="676"/>
      <c r="E10433" s="327">
        <v>34809</v>
      </c>
      <c r="F10433" s="329" t="s">
        <v>17187</v>
      </c>
      <c r="G10433" s="677" t="s">
        <v>17141</v>
      </c>
      <c r="H10433" s="584">
        <v>44489</v>
      </c>
      <c r="I10433" s="584">
        <v>44519</v>
      </c>
      <c r="J10433" s="668"/>
    </row>
    <row r="10434" spans="1:10" s="617" customFormat="1" ht="23.25" outlineLevel="1">
      <c r="A10434" s="325" t="s">
        <v>17157</v>
      </c>
      <c r="B10434" s="676" t="s">
        <v>15777</v>
      </c>
      <c r="C10434" s="675" t="s">
        <v>8351</v>
      </c>
      <c r="D10434" s="676"/>
      <c r="E10434" s="327">
        <v>35155</v>
      </c>
      <c r="F10434" s="329" t="s">
        <v>17171</v>
      </c>
      <c r="G10434" s="677" t="s">
        <v>17141</v>
      </c>
      <c r="H10434" s="584">
        <v>44489</v>
      </c>
      <c r="I10434" s="584">
        <v>44524</v>
      </c>
      <c r="J10434" s="668"/>
    </row>
    <row r="10435" spans="1:10" s="617" customFormat="1" ht="23.25" outlineLevel="1">
      <c r="A10435" s="325" t="s">
        <v>17188</v>
      </c>
      <c r="B10435" s="676" t="s">
        <v>15777</v>
      </c>
      <c r="C10435" s="675" t="s">
        <v>8351</v>
      </c>
      <c r="D10435" s="676"/>
      <c r="E10435" s="327">
        <v>23000</v>
      </c>
      <c r="F10435" s="329" t="s">
        <v>16300</v>
      </c>
      <c r="G10435" s="677" t="s">
        <v>17141</v>
      </c>
      <c r="H10435" s="584">
        <v>44494</v>
      </c>
      <c r="I10435" s="584">
        <v>44501</v>
      </c>
      <c r="J10435" s="668"/>
    </row>
    <row r="10436" spans="1:10" s="617" customFormat="1" ht="23.25" outlineLevel="1">
      <c r="A10436" s="325" t="s">
        <v>17157</v>
      </c>
      <c r="B10436" s="676" t="s">
        <v>15777</v>
      </c>
      <c r="C10436" s="675" t="s">
        <v>8351</v>
      </c>
      <c r="D10436" s="676"/>
      <c r="E10436" s="327">
        <v>35111</v>
      </c>
      <c r="F10436" s="329" t="s">
        <v>17171</v>
      </c>
      <c r="G10436" s="677" t="s">
        <v>17141</v>
      </c>
      <c r="H10436" s="584">
        <v>44517</v>
      </c>
      <c r="I10436" s="584">
        <v>44547</v>
      </c>
      <c r="J10436" s="668"/>
    </row>
    <row r="10437" spans="1:10" s="617" customFormat="1" ht="23.25" outlineLevel="1">
      <c r="A10437" s="325" t="s">
        <v>17157</v>
      </c>
      <c r="B10437" s="676" t="s">
        <v>15777</v>
      </c>
      <c r="C10437" s="675" t="s">
        <v>8351</v>
      </c>
      <c r="D10437" s="676"/>
      <c r="E10437" s="327">
        <v>33720</v>
      </c>
      <c r="F10437" s="329" t="s">
        <v>17187</v>
      </c>
      <c r="G10437" s="677" t="s">
        <v>17141</v>
      </c>
      <c r="H10437" s="584">
        <v>44517</v>
      </c>
      <c r="I10437" s="584">
        <v>44547</v>
      </c>
      <c r="J10437" s="668"/>
    </row>
    <row r="10438" spans="1:10" s="617" customFormat="1" ht="23.25" outlineLevel="1">
      <c r="A10438" s="325" t="s">
        <v>17188</v>
      </c>
      <c r="B10438" s="676" t="s">
        <v>15777</v>
      </c>
      <c r="C10438" s="675" t="s">
        <v>8351</v>
      </c>
      <c r="D10438" s="676"/>
      <c r="E10438" s="327">
        <v>21425</v>
      </c>
      <c r="F10438" s="329" t="s">
        <v>17191</v>
      </c>
      <c r="G10438" s="677" t="s">
        <v>17141</v>
      </c>
      <c r="H10438" s="584">
        <v>44524</v>
      </c>
      <c r="I10438" s="584">
        <v>44527</v>
      </c>
      <c r="J10438" s="668"/>
    </row>
    <row r="10439" spans="1:10" s="617" customFormat="1" ht="23.25" outlineLevel="1">
      <c r="A10439" s="325" t="s">
        <v>17157</v>
      </c>
      <c r="B10439" s="676" t="s">
        <v>15777</v>
      </c>
      <c r="C10439" s="675" t="s">
        <v>8351</v>
      </c>
      <c r="D10439" s="676"/>
      <c r="E10439" s="327">
        <v>35189</v>
      </c>
      <c r="F10439" s="329" t="s">
        <v>17190</v>
      </c>
      <c r="G10439" s="677" t="s">
        <v>17141</v>
      </c>
      <c r="H10439" s="584">
        <v>44525</v>
      </c>
      <c r="I10439" s="584">
        <v>44555</v>
      </c>
      <c r="J10439" s="668"/>
    </row>
    <row r="10440" spans="1:10" s="617" customFormat="1" ht="23.25" outlineLevel="1">
      <c r="A10440" s="325" t="s">
        <v>17188</v>
      </c>
      <c r="B10440" s="676" t="s">
        <v>15777</v>
      </c>
      <c r="C10440" s="675" t="s">
        <v>8351</v>
      </c>
      <c r="D10440" s="676"/>
      <c r="E10440" s="327">
        <v>19650</v>
      </c>
      <c r="F10440" s="329" t="s">
        <v>17192</v>
      </c>
      <c r="G10440" s="677" t="s">
        <v>17141</v>
      </c>
      <c r="H10440" s="584">
        <v>44543</v>
      </c>
      <c r="I10440" s="584">
        <v>44548</v>
      </c>
      <c r="J10440" s="668"/>
    </row>
    <row r="10441" spans="1:10" s="617" customFormat="1" ht="23.25" outlineLevel="1">
      <c r="A10441" s="325" t="s">
        <v>17163</v>
      </c>
      <c r="B10441" s="676" t="s">
        <v>15777</v>
      </c>
      <c r="C10441" s="675" t="s">
        <v>8351</v>
      </c>
      <c r="D10441" s="676"/>
      <c r="E10441" s="327">
        <v>27345</v>
      </c>
      <c r="F10441" s="329" t="s">
        <v>17173</v>
      </c>
      <c r="G10441" s="677" t="s">
        <v>17141</v>
      </c>
      <c r="H10441" s="584">
        <v>44544</v>
      </c>
      <c r="I10441" s="584">
        <v>44554</v>
      </c>
      <c r="J10441" s="668"/>
    </row>
    <row r="10442" spans="1:10" s="617" customFormat="1" ht="23.25" outlineLevel="1">
      <c r="A10442" s="325" t="s">
        <v>17193</v>
      </c>
      <c r="B10442" s="676" t="s">
        <v>15777</v>
      </c>
      <c r="C10442" s="675" t="s">
        <v>8351</v>
      </c>
      <c r="D10442" s="676"/>
      <c r="E10442" s="327">
        <v>25000</v>
      </c>
      <c r="F10442" s="329" t="s">
        <v>16965</v>
      </c>
      <c r="G10442" s="677" t="s">
        <v>17141</v>
      </c>
      <c r="H10442" s="584">
        <v>44546</v>
      </c>
      <c r="I10442" s="584">
        <v>44556</v>
      </c>
      <c r="J10442" s="668"/>
    </row>
    <row r="10443" spans="1:10" s="617" customFormat="1" ht="23.25" outlineLevel="1">
      <c r="A10443" s="325" t="s">
        <v>17193</v>
      </c>
      <c r="B10443" s="676" t="s">
        <v>15777</v>
      </c>
      <c r="C10443" s="675" t="s">
        <v>8351</v>
      </c>
      <c r="D10443" s="676"/>
      <c r="E10443" s="327">
        <v>33800</v>
      </c>
      <c r="F10443" s="329" t="s">
        <v>16965</v>
      </c>
      <c r="G10443" s="677" t="s">
        <v>17141</v>
      </c>
      <c r="H10443" s="584">
        <v>44547</v>
      </c>
      <c r="I10443" s="584">
        <v>44557</v>
      </c>
      <c r="J10443" s="668"/>
    </row>
    <row r="10444" spans="1:10" s="617" customFormat="1" ht="23.25" outlineLevel="1">
      <c r="A10444" s="325" t="s">
        <v>17193</v>
      </c>
      <c r="B10444" s="676" t="s">
        <v>15777</v>
      </c>
      <c r="C10444" s="675" t="s">
        <v>8351</v>
      </c>
      <c r="D10444" s="676"/>
      <c r="E10444" s="327">
        <v>37000</v>
      </c>
      <c r="F10444" s="329" t="s">
        <v>16993</v>
      </c>
      <c r="G10444" s="677" t="s">
        <v>17141</v>
      </c>
      <c r="H10444" s="584">
        <v>44558</v>
      </c>
      <c r="I10444" s="584">
        <v>44568</v>
      </c>
      <c r="J10444" s="668"/>
    </row>
    <row r="10445" spans="1:10" s="617" customFormat="1" ht="23.25" outlineLevel="1">
      <c r="A10445" s="325" t="s">
        <v>2828</v>
      </c>
      <c r="B10445" s="676" t="s">
        <v>15777</v>
      </c>
      <c r="C10445" s="675" t="s">
        <v>8351</v>
      </c>
      <c r="D10445" s="676"/>
      <c r="E10445" s="327">
        <v>19500</v>
      </c>
      <c r="F10445" s="329" t="s">
        <v>17194</v>
      </c>
      <c r="G10445" s="677" t="s">
        <v>2728</v>
      </c>
      <c r="H10445" s="584">
        <v>44209</v>
      </c>
      <c r="I10445" s="584">
        <v>44286</v>
      </c>
      <c r="J10445" s="668"/>
    </row>
    <row r="10446" spans="1:10" s="617" customFormat="1" ht="23.25" outlineLevel="1">
      <c r="A10446" s="325" t="s">
        <v>17195</v>
      </c>
      <c r="B10446" s="676" t="s">
        <v>15777</v>
      </c>
      <c r="C10446" s="675" t="s">
        <v>8351</v>
      </c>
      <c r="D10446" s="676"/>
      <c r="E10446" s="327">
        <v>21000</v>
      </c>
      <c r="F10446" s="329" t="s">
        <v>17196</v>
      </c>
      <c r="G10446" s="677" t="s">
        <v>2728</v>
      </c>
      <c r="H10446" s="584">
        <v>44210</v>
      </c>
      <c r="I10446" s="584">
        <v>44286</v>
      </c>
      <c r="J10446" s="668"/>
    </row>
    <row r="10447" spans="1:10" s="617" customFormat="1" ht="23.25" outlineLevel="1">
      <c r="A10447" s="325" t="s">
        <v>17197</v>
      </c>
      <c r="B10447" s="676" t="s">
        <v>15777</v>
      </c>
      <c r="C10447" s="675" t="s">
        <v>8351</v>
      </c>
      <c r="D10447" s="676"/>
      <c r="E10447" s="327">
        <v>20000</v>
      </c>
      <c r="F10447" s="329" t="s">
        <v>17198</v>
      </c>
      <c r="G10447" s="677" t="s">
        <v>2728</v>
      </c>
      <c r="H10447" s="584">
        <v>44210</v>
      </c>
      <c r="I10447" s="584">
        <v>44255</v>
      </c>
      <c r="J10447" s="668"/>
    </row>
    <row r="10448" spans="1:10" s="617" customFormat="1" ht="23.25" outlineLevel="1">
      <c r="A10448" s="325" t="s">
        <v>17199</v>
      </c>
      <c r="B10448" s="676" t="s">
        <v>15777</v>
      </c>
      <c r="C10448" s="675" t="s">
        <v>8351</v>
      </c>
      <c r="D10448" s="676"/>
      <c r="E10448" s="327">
        <v>18000</v>
      </c>
      <c r="F10448" s="329" t="s">
        <v>17200</v>
      </c>
      <c r="G10448" s="677" t="s">
        <v>2728</v>
      </c>
      <c r="H10448" s="584">
        <v>44211</v>
      </c>
      <c r="I10448" s="584">
        <v>44286</v>
      </c>
      <c r="J10448" s="668"/>
    </row>
    <row r="10449" spans="1:10" s="617" customFormat="1" ht="23.25" outlineLevel="1">
      <c r="A10449" s="325" t="s">
        <v>2759</v>
      </c>
      <c r="B10449" s="676" t="s">
        <v>15777</v>
      </c>
      <c r="C10449" s="675" t="s">
        <v>8351</v>
      </c>
      <c r="D10449" s="676"/>
      <c r="E10449" s="327">
        <v>21000</v>
      </c>
      <c r="F10449" s="329" t="s">
        <v>17201</v>
      </c>
      <c r="G10449" s="677" t="s">
        <v>2728</v>
      </c>
      <c r="H10449" s="584">
        <v>44211</v>
      </c>
      <c r="I10449" s="584">
        <v>44286</v>
      </c>
      <c r="J10449" s="668"/>
    </row>
    <row r="10450" spans="1:10" s="617" customFormat="1" ht="23.25" outlineLevel="1">
      <c r="A10450" s="325" t="s">
        <v>17202</v>
      </c>
      <c r="B10450" s="676" t="s">
        <v>15777</v>
      </c>
      <c r="C10450" s="675" t="s">
        <v>8351</v>
      </c>
      <c r="D10450" s="676"/>
      <c r="E10450" s="327">
        <v>18000</v>
      </c>
      <c r="F10450" s="329" t="s">
        <v>17203</v>
      </c>
      <c r="G10450" s="677" t="s">
        <v>2728</v>
      </c>
      <c r="H10450" s="584">
        <v>44214</v>
      </c>
      <c r="I10450" s="584">
        <v>44286</v>
      </c>
      <c r="J10450" s="668"/>
    </row>
    <row r="10451" spans="1:10" s="617" customFormat="1" ht="23.25" outlineLevel="1">
      <c r="A10451" s="325" t="s">
        <v>2759</v>
      </c>
      <c r="B10451" s="676" t="s">
        <v>15777</v>
      </c>
      <c r="C10451" s="675" t="s">
        <v>8351</v>
      </c>
      <c r="D10451" s="676"/>
      <c r="E10451" s="327">
        <v>18000</v>
      </c>
      <c r="F10451" s="329" t="s">
        <v>17204</v>
      </c>
      <c r="G10451" s="677" t="s">
        <v>2728</v>
      </c>
      <c r="H10451" s="584">
        <v>44214</v>
      </c>
      <c r="I10451" s="584">
        <v>44286</v>
      </c>
      <c r="J10451" s="668"/>
    </row>
    <row r="10452" spans="1:10" s="617" customFormat="1" ht="23.25" outlineLevel="1">
      <c r="A10452" s="325" t="s">
        <v>17195</v>
      </c>
      <c r="B10452" s="676" t="s">
        <v>15777</v>
      </c>
      <c r="C10452" s="675" t="s">
        <v>8351</v>
      </c>
      <c r="D10452" s="676"/>
      <c r="E10452" s="327">
        <v>27000</v>
      </c>
      <c r="F10452" s="329" t="s">
        <v>17205</v>
      </c>
      <c r="G10452" s="677" t="s">
        <v>2728</v>
      </c>
      <c r="H10452" s="584">
        <v>44214</v>
      </c>
      <c r="I10452" s="584">
        <v>44304</v>
      </c>
      <c r="J10452" s="668"/>
    </row>
    <row r="10453" spans="1:10" s="617" customFormat="1" ht="23.25" outlineLevel="1">
      <c r="A10453" s="325" t="s">
        <v>17202</v>
      </c>
      <c r="B10453" s="676" t="s">
        <v>15777</v>
      </c>
      <c r="C10453" s="675" t="s">
        <v>8351</v>
      </c>
      <c r="D10453" s="676"/>
      <c r="E10453" s="327">
        <v>18000</v>
      </c>
      <c r="F10453" s="329" t="s">
        <v>17206</v>
      </c>
      <c r="G10453" s="677" t="s">
        <v>2728</v>
      </c>
      <c r="H10453" s="584">
        <v>44214</v>
      </c>
      <c r="I10453" s="584">
        <v>44286</v>
      </c>
      <c r="J10453" s="668"/>
    </row>
    <row r="10454" spans="1:10" s="617" customFormat="1" ht="23.25" outlineLevel="1">
      <c r="A10454" s="325" t="s">
        <v>17207</v>
      </c>
      <c r="B10454" s="676" t="s">
        <v>15777</v>
      </c>
      <c r="C10454" s="675" t="s">
        <v>8351</v>
      </c>
      <c r="D10454" s="676"/>
      <c r="E10454" s="327">
        <v>18000</v>
      </c>
      <c r="F10454" s="329" t="s">
        <v>17208</v>
      </c>
      <c r="G10454" s="677" t="s">
        <v>2728</v>
      </c>
      <c r="H10454" s="584">
        <v>44214</v>
      </c>
      <c r="I10454" s="584">
        <v>44286</v>
      </c>
      <c r="J10454" s="668"/>
    </row>
    <row r="10455" spans="1:10" s="617" customFormat="1" ht="23.25" outlineLevel="1">
      <c r="A10455" s="325" t="s">
        <v>17209</v>
      </c>
      <c r="B10455" s="676" t="s">
        <v>15777</v>
      </c>
      <c r="C10455" s="675" t="s">
        <v>8351</v>
      </c>
      <c r="D10455" s="676"/>
      <c r="E10455" s="327">
        <v>18000</v>
      </c>
      <c r="F10455" s="329" t="s">
        <v>17210</v>
      </c>
      <c r="G10455" s="677" t="s">
        <v>2728</v>
      </c>
      <c r="H10455" s="584">
        <v>44215</v>
      </c>
      <c r="I10455" s="584">
        <v>44286</v>
      </c>
      <c r="J10455" s="668"/>
    </row>
    <row r="10456" spans="1:10" s="617" customFormat="1" ht="23.25" outlineLevel="1">
      <c r="A10456" s="325" t="s">
        <v>17211</v>
      </c>
      <c r="B10456" s="676" t="s">
        <v>15777</v>
      </c>
      <c r="C10456" s="675" t="s">
        <v>8351</v>
      </c>
      <c r="D10456" s="676"/>
      <c r="E10456" s="327">
        <v>18000</v>
      </c>
      <c r="F10456" s="329" t="s">
        <v>17212</v>
      </c>
      <c r="G10456" s="677" t="s">
        <v>2728</v>
      </c>
      <c r="H10456" s="584">
        <v>44215</v>
      </c>
      <c r="I10456" s="584">
        <v>44286</v>
      </c>
      <c r="J10456" s="668"/>
    </row>
    <row r="10457" spans="1:10" s="617" customFormat="1" ht="23.25" outlineLevel="1">
      <c r="A10457" s="325" t="s">
        <v>12830</v>
      </c>
      <c r="B10457" s="676" t="s">
        <v>15777</v>
      </c>
      <c r="C10457" s="675" t="s">
        <v>8351</v>
      </c>
      <c r="D10457" s="676"/>
      <c r="E10457" s="327">
        <v>18000</v>
      </c>
      <c r="F10457" s="329" t="s">
        <v>17213</v>
      </c>
      <c r="G10457" s="677" t="s">
        <v>2728</v>
      </c>
      <c r="H10457" s="584">
        <v>44215</v>
      </c>
      <c r="I10457" s="584">
        <v>44286</v>
      </c>
      <c r="J10457" s="668"/>
    </row>
    <row r="10458" spans="1:10" s="617" customFormat="1" ht="23.25" outlineLevel="1">
      <c r="A10458" s="325" t="s">
        <v>17207</v>
      </c>
      <c r="B10458" s="676" t="s">
        <v>15777</v>
      </c>
      <c r="C10458" s="675" t="s">
        <v>8351</v>
      </c>
      <c r="D10458" s="676"/>
      <c r="E10458" s="327">
        <v>30000</v>
      </c>
      <c r="F10458" s="329" t="s">
        <v>17208</v>
      </c>
      <c r="G10458" s="677" t="s">
        <v>2728</v>
      </c>
      <c r="H10458" s="584">
        <v>44377</v>
      </c>
      <c r="I10458" s="584">
        <v>44530</v>
      </c>
      <c r="J10458" s="668"/>
    </row>
    <row r="10459" spans="1:10" s="617" customFormat="1" ht="23.25" outlineLevel="1">
      <c r="A10459" s="325" t="s">
        <v>2785</v>
      </c>
      <c r="B10459" s="676" t="s">
        <v>15777</v>
      </c>
      <c r="C10459" s="675" t="s">
        <v>8351</v>
      </c>
      <c r="D10459" s="676"/>
      <c r="E10459" s="327">
        <v>24000</v>
      </c>
      <c r="F10459" s="329" t="s">
        <v>17214</v>
      </c>
      <c r="G10459" s="677" t="s">
        <v>2728</v>
      </c>
      <c r="H10459" s="584">
        <v>44377</v>
      </c>
      <c r="I10459" s="584">
        <v>44561</v>
      </c>
      <c r="J10459" s="668"/>
    </row>
    <row r="10460" spans="1:10" s="617" customFormat="1" ht="23.25" outlineLevel="1">
      <c r="A10460" s="325" t="s">
        <v>17199</v>
      </c>
      <c r="B10460" s="676" t="s">
        <v>15777</v>
      </c>
      <c r="C10460" s="675" t="s">
        <v>8351</v>
      </c>
      <c r="D10460" s="676"/>
      <c r="E10460" s="327">
        <v>30000</v>
      </c>
      <c r="F10460" s="329" t="s">
        <v>17200</v>
      </c>
      <c r="G10460" s="677" t="s">
        <v>2728</v>
      </c>
      <c r="H10460" s="584">
        <v>44377</v>
      </c>
      <c r="I10460" s="584">
        <v>44530</v>
      </c>
      <c r="J10460" s="668"/>
    </row>
    <row r="10461" spans="1:10" s="617" customFormat="1" ht="23.25" outlineLevel="1">
      <c r="A10461" s="325" t="s">
        <v>2791</v>
      </c>
      <c r="B10461" s="676" t="s">
        <v>15777</v>
      </c>
      <c r="C10461" s="675" t="s">
        <v>8351</v>
      </c>
      <c r="D10461" s="676"/>
      <c r="E10461" s="327">
        <v>21000</v>
      </c>
      <c r="F10461" s="329" t="s">
        <v>17215</v>
      </c>
      <c r="G10461" s="677" t="s">
        <v>2728</v>
      </c>
      <c r="H10461" s="584">
        <v>44377</v>
      </c>
      <c r="I10461" s="584">
        <v>44561</v>
      </c>
      <c r="J10461" s="668"/>
    </row>
    <row r="10462" spans="1:10" s="617" customFormat="1" ht="23.25" outlineLevel="1">
      <c r="A10462" s="325" t="s">
        <v>17216</v>
      </c>
      <c r="B10462" s="676" t="s">
        <v>15777</v>
      </c>
      <c r="C10462" s="675" t="s">
        <v>8351</v>
      </c>
      <c r="D10462" s="676"/>
      <c r="E10462" s="327">
        <v>21000</v>
      </c>
      <c r="F10462" s="329" t="s">
        <v>17217</v>
      </c>
      <c r="G10462" s="677" t="s">
        <v>2728</v>
      </c>
      <c r="H10462" s="584">
        <v>44377</v>
      </c>
      <c r="I10462" s="584">
        <v>44561</v>
      </c>
      <c r="J10462" s="668"/>
    </row>
    <row r="10463" spans="1:10" s="617" customFormat="1" ht="23.25" outlineLevel="1">
      <c r="A10463" s="325" t="s">
        <v>2791</v>
      </c>
      <c r="B10463" s="676" t="s">
        <v>15777</v>
      </c>
      <c r="C10463" s="675" t="s">
        <v>8351</v>
      </c>
      <c r="D10463" s="676"/>
      <c r="E10463" s="327">
        <v>21000</v>
      </c>
      <c r="F10463" s="329" t="s">
        <v>17218</v>
      </c>
      <c r="G10463" s="677" t="s">
        <v>2728</v>
      </c>
      <c r="H10463" s="584">
        <v>44377</v>
      </c>
      <c r="I10463" s="584">
        <v>44561</v>
      </c>
      <c r="J10463" s="668"/>
    </row>
    <row r="10464" spans="1:10" s="617" customFormat="1" ht="23.25" outlineLevel="1">
      <c r="A10464" s="325" t="s">
        <v>3048</v>
      </c>
      <c r="B10464" s="676" t="s">
        <v>15777</v>
      </c>
      <c r="C10464" s="675" t="s">
        <v>8351</v>
      </c>
      <c r="D10464" s="676"/>
      <c r="E10464" s="327">
        <v>30000</v>
      </c>
      <c r="F10464" s="329" t="s">
        <v>17219</v>
      </c>
      <c r="G10464" s="677" t="s">
        <v>2728</v>
      </c>
      <c r="H10464" s="584">
        <v>44377</v>
      </c>
      <c r="I10464" s="584">
        <v>44561</v>
      </c>
      <c r="J10464" s="668"/>
    </row>
    <row r="10465" spans="1:10" s="617" customFormat="1" ht="23.25" outlineLevel="1">
      <c r="A10465" s="325" t="s">
        <v>17220</v>
      </c>
      <c r="B10465" s="676" t="s">
        <v>15777</v>
      </c>
      <c r="C10465" s="675" t="s">
        <v>8351</v>
      </c>
      <c r="D10465" s="676"/>
      <c r="E10465" s="327">
        <v>22500</v>
      </c>
      <c r="F10465" s="329" t="s">
        <v>17221</v>
      </c>
      <c r="G10465" s="677" t="s">
        <v>2728</v>
      </c>
      <c r="H10465" s="584">
        <v>44377</v>
      </c>
      <c r="I10465" s="584">
        <v>44469</v>
      </c>
      <c r="J10465" s="668"/>
    </row>
    <row r="10466" spans="1:10" s="617" customFormat="1" ht="23.25" outlineLevel="1">
      <c r="A10466" s="325" t="s">
        <v>17222</v>
      </c>
      <c r="B10466" s="676" t="s">
        <v>15777</v>
      </c>
      <c r="C10466" s="675" t="s">
        <v>8351</v>
      </c>
      <c r="D10466" s="676"/>
      <c r="E10466" s="327">
        <v>27000</v>
      </c>
      <c r="F10466" s="329" t="s">
        <v>17223</v>
      </c>
      <c r="G10466" s="677" t="s">
        <v>2728</v>
      </c>
      <c r="H10466" s="584">
        <v>44377</v>
      </c>
      <c r="I10466" s="584">
        <v>44561</v>
      </c>
      <c r="J10466" s="668"/>
    </row>
    <row r="10467" spans="1:10" s="617" customFormat="1" ht="23.25" outlineLevel="1">
      <c r="A10467" s="325" t="s">
        <v>17224</v>
      </c>
      <c r="B10467" s="676" t="s">
        <v>15777</v>
      </c>
      <c r="C10467" s="675" t="s">
        <v>8351</v>
      </c>
      <c r="D10467" s="676"/>
      <c r="E10467" s="327">
        <v>24000</v>
      </c>
      <c r="F10467" s="329" t="s">
        <v>17225</v>
      </c>
      <c r="G10467" s="677" t="s">
        <v>2728</v>
      </c>
      <c r="H10467" s="584">
        <v>44377</v>
      </c>
      <c r="I10467" s="584">
        <v>44500</v>
      </c>
      <c r="J10467" s="668"/>
    </row>
    <row r="10468" spans="1:10" s="617" customFormat="1" ht="23.25" outlineLevel="1">
      <c r="A10468" s="325" t="s">
        <v>2791</v>
      </c>
      <c r="B10468" s="676" t="s">
        <v>15777</v>
      </c>
      <c r="C10468" s="675" t="s">
        <v>8351</v>
      </c>
      <c r="D10468" s="676"/>
      <c r="E10468" s="327">
        <v>18000</v>
      </c>
      <c r="F10468" s="329" t="s">
        <v>17226</v>
      </c>
      <c r="G10468" s="677" t="s">
        <v>2728</v>
      </c>
      <c r="H10468" s="584">
        <v>44377</v>
      </c>
      <c r="I10468" s="584">
        <v>44561</v>
      </c>
      <c r="J10468" s="668"/>
    </row>
    <row r="10469" spans="1:10" s="617" customFormat="1" ht="23.25" outlineLevel="1">
      <c r="A10469" s="325" t="s">
        <v>17224</v>
      </c>
      <c r="B10469" s="676" t="s">
        <v>15777</v>
      </c>
      <c r="C10469" s="675" t="s">
        <v>8351</v>
      </c>
      <c r="D10469" s="676"/>
      <c r="E10469" s="327">
        <v>30000</v>
      </c>
      <c r="F10469" s="329" t="s">
        <v>17227</v>
      </c>
      <c r="G10469" s="677" t="s">
        <v>2728</v>
      </c>
      <c r="H10469" s="584">
        <v>44377</v>
      </c>
      <c r="I10469" s="584">
        <v>44561</v>
      </c>
      <c r="J10469" s="668"/>
    </row>
    <row r="10470" spans="1:10" s="617" customFormat="1" ht="23.25" outlineLevel="1">
      <c r="A10470" s="325" t="s">
        <v>17224</v>
      </c>
      <c r="B10470" s="676" t="s">
        <v>15777</v>
      </c>
      <c r="C10470" s="675" t="s">
        <v>8351</v>
      </c>
      <c r="D10470" s="676"/>
      <c r="E10470" s="327">
        <v>27000</v>
      </c>
      <c r="F10470" s="329" t="s">
        <v>17228</v>
      </c>
      <c r="G10470" s="677" t="s">
        <v>2728</v>
      </c>
      <c r="H10470" s="584">
        <v>44377</v>
      </c>
      <c r="I10470" s="584">
        <v>44561</v>
      </c>
      <c r="J10470" s="668"/>
    </row>
    <row r="10471" spans="1:10" s="617" customFormat="1" ht="23.25" outlineLevel="1">
      <c r="A10471" s="325" t="s">
        <v>17193</v>
      </c>
      <c r="B10471" s="676" t="s">
        <v>15777</v>
      </c>
      <c r="C10471" s="675" t="s">
        <v>8351</v>
      </c>
      <c r="D10471" s="676"/>
      <c r="E10471" s="327">
        <v>27000</v>
      </c>
      <c r="F10471" s="329" t="s">
        <v>17229</v>
      </c>
      <c r="G10471" s="677" t="s">
        <v>2728</v>
      </c>
      <c r="H10471" s="584">
        <v>44377</v>
      </c>
      <c r="I10471" s="584">
        <v>44561</v>
      </c>
      <c r="J10471" s="668"/>
    </row>
    <row r="10472" spans="1:10" s="617" customFormat="1" ht="23.25" outlineLevel="1">
      <c r="A10472" s="325" t="s">
        <v>17193</v>
      </c>
      <c r="B10472" s="676" t="s">
        <v>15777</v>
      </c>
      <c r="C10472" s="675" t="s">
        <v>8351</v>
      </c>
      <c r="D10472" s="676"/>
      <c r="E10472" s="327">
        <v>30000</v>
      </c>
      <c r="F10472" s="329" t="s">
        <v>17201</v>
      </c>
      <c r="G10472" s="677" t="s">
        <v>2728</v>
      </c>
      <c r="H10472" s="584">
        <v>44377</v>
      </c>
      <c r="I10472" s="584">
        <v>44530</v>
      </c>
      <c r="J10472" s="668"/>
    </row>
    <row r="10473" spans="1:10" s="617" customFormat="1" ht="23.25" outlineLevel="1">
      <c r="A10473" s="325" t="s">
        <v>17230</v>
      </c>
      <c r="B10473" s="676" t="s">
        <v>15777</v>
      </c>
      <c r="C10473" s="675" t="s">
        <v>8351</v>
      </c>
      <c r="D10473" s="676"/>
      <c r="E10473" s="327">
        <v>27000</v>
      </c>
      <c r="F10473" s="329" t="s">
        <v>17231</v>
      </c>
      <c r="G10473" s="677" t="s">
        <v>2728</v>
      </c>
      <c r="H10473" s="584">
        <v>44379</v>
      </c>
      <c r="I10473" s="584">
        <v>44561</v>
      </c>
      <c r="J10473" s="668"/>
    </row>
    <row r="10474" spans="1:10" s="617" customFormat="1" ht="23.25" outlineLevel="1">
      <c r="A10474" s="325" t="s">
        <v>2759</v>
      </c>
      <c r="B10474" s="676" t="s">
        <v>15777</v>
      </c>
      <c r="C10474" s="675" t="s">
        <v>8351</v>
      </c>
      <c r="D10474" s="676"/>
      <c r="E10474" s="327">
        <v>27000</v>
      </c>
      <c r="F10474" s="329" t="s">
        <v>17232</v>
      </c>
      <c r="G10474" s="677" t="s">
        <v>2728</v>
      </c>
      <c r="H10474" s="584">
        <v>44379</v>
      </c>
      <c r="I10474" s="584">
        <v>44469</v>
      </c>
      <c r="J10474" s="668"/>
    </row>
    <row r="10475" spans="1:10" s="617" customFormat="1" ht="23.25" outlineLevel="1">
      <c r="A10475" s="325" t="s">
        <v>17193</v>
      </c>
      <c r="B10475" s="676" t="s">
        <v>15777</v>
      </c>
      <c r="C10475" s="675" t="s">
        <v>8351</v>
      </c>
      <c r="D10475" s="676"/>
      <c r="E10475" s="327">
        <v>30000</v>
      </c>
      <c r="F10475" s="329" t="s">
        <v>17213</v>
      </c>
      <c r="G10475" s="677" t="s">
        <v>2728</v>
      </c>
      <c r="H10475" s="584">
        <v>44379</v>
      </c>
      <c r="I10475" s="584">
        <v>44530</v>
      </c>
      <c r="J10475" s="668"/>
    </row>
    <row r="10476" spans="1:10" s="617" customFormat="1" ht="23.25" outlineLevel="1">
      <c r="A10476" s="325" t="s">
        <v>17193</v>
      </c>
      <c r="B10476" s="676" t="s">
        <v>15777</v>
      </c>
      <c r="C10476" s="675" t="s">
        <v>8351</v>
      </c>
      <c r="D10476" s="676"/>
      <c r="E10476" s="327">
        <v>27000</v>
      </c>
      <c r="F10476" s="329" t="s">
        <v>17233</v>
      </c>
      <c r="G10476" s="677" t="s">
        <v>2728</v>
      </c>
      <c r="H10476" s="584">
        <v>44379</v>
      </c>
      <c r="I10476" s="584">
        <v>44561</v>
      </c>
      <c r="J10476" s="668"/>
    </row>
    <row r="10477" spans="1:10" s="617" customFormat="1" ht="23.25" outlineLevel="1">
      <c r="A10477" s="325" t="s">
        <v>17193</v>
      </c>
      <c r="B10477" s="676" t="s">
        <v>15777</v>
      </c>
      <c r="C10477" s="675" t="s">
        <v>8351</v>
      </c>
      <c r="D10477" s="676"/>
      <c r="E10477" s="327">
        <v>30000</v>
      </c>
      <c r="F10477" s="329" t="s">
        <v>17210</v>
      </c>
      <c r="G10477" s="677" t="s">
        <v>2728</v>
      </c>
      <c r="H10477" s="584">
        <v>44379</v>
      </c>
      <c r="I10477" s="584">
        <v>44530</v>
      </c>
      <c r="J10477" s="668"/>
    </row>
    <row r="10478" spans="1:10" s="617" customFormat="1" ht="23.25" outlineLevel="1">
      <c r="A10478" s="325" t="s">
        <v>17193</v>
      </c>
      <c r="B10478" s="676" t="s">
        <v>15777</v>
      </c>
      <c r="C10478" s="675" t="s">
        <v>8351</v>
      </c>
      <c r="D10478" s="676"/>
      <c r="E10478" s="327">
        <v>30000</v>
      </c>
      <c r="F10478" s="329" t="s">
        <v>17212</v>
      </c>
      <c r="G10478" s="677" t="s">
        <v>2728</v>
      </c>
      <c r="H10478" s="584">
        <v>44379</v>
      </c>
      <c r="I10478" s="584">
        <v>44530</v>
      </c>
      <c r="J10478" s="668"/>
    </row>
    <row r="10479" spans="1:10" s="617" customFormat="1" ht="23.25" outlineLevel="1">
      <c r="A10479" s="325" t="s">
        <v>17199</v>
      </c>
      <c r="B10479" s="676" t="s">
        <v>15777</v>
      </c>
      <c r="C10479" s="675" t="s">
        <v>8351</v>
      </c>
      <c r="D10479" s="676"/>
      <c r="E10479" s="327">
        <v>30000</v>
      </c>
      <c r="F10479" s="329" t="s">
        <v>17234</v>
      </c>
      <c r="G10479" s="677" t="s">
        <v>2728</v>
      </c>
      <c r="H10479" s="584">
        <v>44382</v>
      </c>
      <c r="I10479" s="584">
        <v>44530</v>
      </c>
      <c r="J10479" s="668"/>
    </row>
    <row r="10480" spans="1:10" s="617" customFormat="1" ht="23.25" outlineLevel="1">
      <c r="A10480" s="325" t="s">
        <v>2791</v>
      </c>
      <c r="B10480" s="676" t="s">
        <v>15777</v>
      </c>
      <c r="C10480" s="675" t="s">
        <v>8351</v>
      </c>
      <c r="D10480" s="676"/>
      <c r="E10480" s="327">
        <v>18000</v>
      </c>
      <c r="F10480" s="329" t="s">
        <v>17235</v>
      </c>
      <c r="G10480" s="677" t="s">
        <v>2728</v>
      </c>
      <c r="H10480" s="584">
        <v>44428</v>
      </c>
      <c r="I10480" s="584">
        <v>44550</v>
      </c>
      <c r="J10480" s="668"/>
    </row>
    <row r="10481" spans="1:10" s="617" customFormat="1" ht="23.25" outlineLevel="1">
      <c r="A10481" s="325" t="s">
        <v>2791</v>
      </c>
      <c r="B10481" s="676" t="s">
        <v>15777</v>
      </c>
      <c r="C10481" s="675" t="s">
        <v>8351</v>
      </c>
      <c r="D10481" s="676"/>
      <c r="E10481" s="327">
        <v>18000</v>
      </c>
      <c r="F10481" s="329" t="s">
        <v>17236</v>
      </c>
      <c r="G10481" s="677" t="s">
        <v>2728</v>
      </c>
      <c r="H10481" s="584">
        <v>44433</v>
      </c>
      <c r="I10481" s="584">
        <v>44555</v>
      </c>
      <c r="J10481" s="668"/>
    </row>
    <row r="10482" spans="1:10" s="617" customFormat="1" ht="23.25" outlineLevel="1">
      <c r="A10482" s="325" t="s">
        <v>14427</v>
      </c>
      <c r="B10482" s="676" t="s">
        <v>15777</v>
      </c>
      <c r="C10482" s="675" t="s">
        <v>8351</v>
      </c>
      <c r="D10482" s="676"/>
      <c r="E10482" s="327">
        <v>20000</v>
      </c>
      <c r="F10482" s="329" t="s">
        <v>17237</v>
      </c>
      <c r="G10482" s="677" t="s">
        <v>2728</v>
      </c>
      <c r="H10482" s="584">
        <v>44433</v>
      </c>
      <c r="I10482" s="584">
        <v>44555</v>
      </c>
      <c r="J10482" s="668"/>
    </row>
    <row r="10483" spans="1:10" s="617" customFormat="1" ht="23.25" outlineLevel="1">
      <c r="A10483" s="325" t="s">
        <v>17238</v>
      </c>
      <c r="B10483" s="676" t="s">
        <v>15777</v>
      </c>
      <c r="C10483" s="675" t="s">
        <v>8351</v>
      </c>
      <c r="D10483" s="676"/>
      <c r="E10483" s="327">
        <v>20000</v>
      </c>
      <c r="F10483" s="329" t="s">
        <v>17239</v>
      </c>
      <c r="G10483" s="677" t="s">
        <v>2728</v>
      </c>
      <c r="H10483" s="584">
        <v>44470</v>
      </c>
      <c r="I10483" s="584">
        <v>44530</v>
      </c>
      <c r="J10483" s="668"/>
    </row>
    <row r="10484" spans="1:10" s="617" customFormat="1" ht="23.25" outlineLevel="1">
      <c r="A10484" s="325" t="s">
        <v>17240</v>
      </c>
      <c r="B10484" s="676" t="s">
        <v>15777</v>
      </c>
      <c r="C10484" s="675" t="s">
        <v>8351</v>
      </c>
      <c r="D10484" s="676"/>
      <c r="E10484" s="327">
        <v>18000</v>
      </c>
      <c r="F10484" s="329" t="s">
        <v>17241</v>
      </c>
      <c r="G10484" s="677" t="s">
        <v>17141</v>
      </c>
      <c r="H10484" s="584">
        <v>44226</v>
      </c>
      <c r="I10484" s="584">
        <v>44316</v>
      </c>
      <c r="J10484" s="668"/>
    </row>
    <row r="10485" spans="1:10" s="617" customFormat="1" ht="23.25" outlineLevel="1">
      <c r="A10485" s="325" t="s">
        <v>17242</v>
      </c>
      <c r="B10485" s="676" t="s">
        <v>15777</v>
      </c>
      <c r="C10485" s="675" t="s">
        <v>8351</v>
      </c>
      <c r="D10485" s="676"/>
      <c r="E10485" s="327">
        <v>25000</v>
      </c>
      <c r="F10485" s="329" t="s">
        <v>17243</v>
      </c>
      <c r="G10485" s="677" t="s">
        <v>17141</v>
      </c>
      <c r="H10485" s="584">
        <v>44253</v>
      </c>
      <c r="I10485" s="584">
        <v>44408</v>
      </c>
      <c r="J10485" s="668"/>
    </row>
    <row r="10486" spans="1:10" s="617" customFormat="1" ht="23.25" outlineLevel="1">
      <c r="A10486" s="325" t="s">
        <v>17242</v>
      </c>
      <c r="B10486" s="676" t="s">
        <v>15777</v>
      </c>
      <c r="C10486" s="675" t="s">
        <v>8351</v>
      </c>
      <c r="D10486" s="676"/>
      <c r="E10486" s="327">
        <v>25000</v>
      </c>
      <c r="F10486" s="329" t="s">
        <v>17244</v>
      </c>
      <c r="G10486" s="677" t="s">
        <v>17141</v>
      </c>
      <c r="H10486" s="584">
        <v>44253</v>
      </c>
      <c r="I10486" s="584">
        <v>44408</v>
      </c>
      <c r="J10486" s="668"/>
    </row>
    <row r="10487" spans="1:10" s="617" customFormat="1" ht="23.25" outlineLevel="1">
      <c r="A10487" s="325" t="s">
        <v>3982</v>
      </c>
      <c r="B10487" s="676" t="s">
        <v>15777</v>
      </c>
      <c r="C10487" s="675" t="s">
        <v>8351</v>
      </c>
      <c r="D10487" s="676"/>
      <c r="E10487" s="327">
        <v>25000</v>
      </c>
      <c r="F10487" s="329" t="s">
        <v>17245</v>
      </c>
      <c r="G10487" s="677" t="s">
        <v>17141</v>
      </c>
      <c r="H10487" s="584">
        <v>44253</v>
      </c>
      <c r="I10487" s="584">
        <v>44408</v>
      </c>
      <c r="J10487" s="668"/>
    </row>
    <row r="10488" spans="1:10" s="617" customFormat="1" ht="23.25" outlineLevel="1">
      <c r="A10488" s="325" t="s">
        <v>17246</v>
      </c>
      <c r="B10488" s="676" t="s">
        <v>15777</v>
      </c>
      <c r="C10488" s="675" t="s">
        <v>8351</v>
      </c>
      <c r="D10488" s="676"/>
      <c r="E10488" s="327">
        <v>30000</v>
      </c>
      <c r="F10488" s="329" t="s">
        <v>17247</v>
      </c>
      <c r="G10488" s="677" t="s">
        <v>17141</v>
      </c>
      <c r="H10488" s="584">
        <v>44253</v>
      </c>
      <c r="I10488" s="584">
        <v>44408</v>
      </c>
      <c r="J10488" s="668"/>
    </row>
    <row r="10489" spans="1:10" s="617" customFormat="1" ht="23.25" outlineLevel="1">
      <c r="A10489" s="325" t="s">
        <v>17248</v>
      </c>
      <c r="B10489" s="676" t="s">
        <v>15777</v>
      </c>
      <c r="C10489" s="675" t="s">
        <v>8351</v>
      </c>
      <c r="D10489" s="676"/>
      <c r="E10489" s="327">
        <v>25000</v>
      </c>
      <c r="F10489" s="329" t="s">
        <v>17249</v>
      </c>
      <c r="G10489" s="677" t="s">
        <v>17141</v>
      </c>
      <c r="H10489" s="584">
        <v>44397</v>
      </c>
      <c r="I10489" s="584">
        <v>44561</v>
      </c>
      <c r="J10489" s="668"/>
    </row>
    <row r="10490" spans="1:10" s="617" customFormat="1" ht="23.25" outlineLevel="1">
      <c r="A10490" s="325" t="s">
        <v>17248</v>
      </c>
      <c r="B10490" s="676" t="s">
        <v>15777</v>
      </c>
      <c r="C10490" s="675" t="s">
        <v>8351</v>
      </c>
      <c r="D10490" s="676"/>
      <c r="E10490" s="327">
        <v>25000</v>
      </c>
      <c r="F10490" s="329" t="s">
        <v>17250</v>
      </c>
      <c r="G10490" s="677" t="s">
        <v>17141</v>
      </c>
      <c r="H10490" s="584">
        <v>44397</v>
      </c>
      <c r="I10490" s="584">
        <v>44561</v>
      </c>
      <c r="J10490" s="668"/>
    </row>
    <row r="10491" spans="1:10" s="617" customFormat="1" ht="23.25" outlineLevel="1">
      <c r="A10491" s="325" t="s">
        <v>17248</v>
      </c>
      <c r="B10491" s="676" t="s">
        <v>15777</v>
      </c>
      <c r="C10491" s="675" t="s">
        <v>8351</v>
      </c>
      <c r="D10491" s="676"/>
      <c r="E10491" s="327">
        <v>25000</v>
      </c>
      <c r="F10491" s="329" t="s">
        <v>17251</v>
      </c>
      <c r="G10491" s="677" t="s">
        <v>17141</v>
      </c>
      <c r="H10491" s="584">
        <v>44618</v>
      </c>
      <c r="I10491" s="584">
        <v>44408</v>
      </c>
      <c r="J10491" s="668"/>
    </row>
    <row r="10492" spans="1:10" s="617" customFormat="1" ht="23.25" outlineLevel="1">
      <c r="A10492" s="325" t="s">
        <v>17248</v>
      </c>
      <c r="B10492" s="676" t="s">
        <v>15777</v>
      </c>
      <c r="C10492" s="675" t="s">
        <v>8351</v>
      </c>
      <c r="D10492" s="676"/>
      <c r="E10492" s="327">
        <v>25000</v>
      </c>
      <c r="F10492" s="329" t="s">
        <v>17252</v>
      </c>
      <c r="G10492" s="677" t="s">
        <v>17141</v>
      </c>
      <c r="H10492" s="584">
        <v>44618</v>
      </c>
      <c r="I10492" s="584">
        <v>44408</v>
      </c>
      <c r="J10492" s="668"/>
    </row>
    <row r="10493" spans="1:10" s="617" customFormat="1" ht="23.25" outlineLevel="1">
      <c r="A10493" s="325" t="s">
        <v>17248</v>
      </c>
      <c r="B10493" s="676" t="s">
        <v>15777</v>
      </c>
      <c r="C10493" s="675" t="s">
        <v>8351</v>
      </c>
      <c r="D10493" s="676"/>
      <c r="E10493" s="327">
        <v>25000</v>
      </c>
      <c r="F10493" s="329" t="s">
        <v>17253</v>
      </c>
      <c r="G10493" s="677" t="s">
        <v>17141</v>
      </c>
      <c r="H10493" s="584">
        <v>44618</v>
      </c>
      <c r="I10493" s="584">
        <v>44408</v>
      </c>
      <c r="J10493" s="668"/>
    </row>
    <row r="10494" spans="1:10" s="617" customFormat="1" ht="23.25" outlineLevel="1">
      <c r="A10494" s="325" t="s">
        <v>17248</v>
      </c>
      <c r="B10494" s="676" t="s">
        <v>15777</v>
      </c>
      <c r="C10494" s="675" t="s">
        <v>8351</v>
      </c>
      <c r="D10494" s="676"/>
      <c r="E10494" s="327">
        <v>25000</v>
      </c>
      <c r="F10494" s="329" t="s">
        <v>17254</v>
      </c>
      <c r="G10494" s="677" t="s">
        <v>17141</v>
      </c>
      <c r="H10494" s="584">
        <v>44618</v>
      </c>
      <c r="I10494" s="584">
        <v>44408</v>
      </c>
      <c r="J10494" s="668"/>
    </row>
    <row r="10495" spans="1:10" s="617" customFormat="1" ht="23.25" outlineLevel="1">
      <c r="A10495" s="325" t="s">
        <v>17248</v>
      </c>
      <c r="B10495" s="676" t="s">
        <v>15777</v>
      </c>
      <c r="C10495" s="675" t="s">
        <v>8351</v>
      </c>
      <c r="D10495" s="676"/>
      <c r="E10495" s="327">
        <v>25000</v>
      </c>
      <c r="F10495" s="329" t="s">
        <v>17255</v>
      </c>
      <c r="G10495" s="677" t="s">
        <v>17141</v>
      </c>
      <c r="H10495" s="584">
        <v>44618</v>
      </c>
      <c r="I10495" s="584">
        <v>44408</v>
      </c>
      <c r="J10495" s="668"/>
    </row>
    <row r="10496" spans="1:10" s="617" customFormat="1" ht="23.25" outlineLevel="1">
      <c r="A10496" s="325" t="s">
        <v>17248</v>
      </c>
      <c r="B10496" s="676" t="s">
        <v>15777</v>
      </c>
      <c r="C10496" s="675" t="s">
        <v>8351</v>
      </c>
      <c r="D10496" s="676"/>
      <c r="E10496" s="327">
        <v>25000</v>
      </c>
      <c r="F10496" s="329" t="s">
        <v>17256</v>
      </c>
      <c r="G10496" s="677" t="s">
        <v>17141</v>
      </c>
      <c r="H10496" s="584">
        <v>44253</v>
      </c>
      <c r="I10496" s="584">
        <v>44408</v>
      </c>
      <c r="J10496" s="668"/>
    </row>
    <row r="10497" spans="1:10" s="617" customFormat="1" ht="23.25" outlineLevel="1">
      <c r="A10497" s="325" t="s">
        <v>17257</v>
      </c>
      <c r="B10497" s="676" t="s">
        <v>15777</v>
      </c>
      <c r="C10497" s="675" t="s">
        <v>8351</v>
      </c>
      <c r="D10497" s="676"/>
      <c r="E10497" s="327">
        <v>30000</v>
      </c>
      <c r="F10497" s="329" t="s">
        <v>17258</v>
      </c>
      <c r="G10497" s="677" t="s">
        <v>17141</v>
      </c>
      <c r="H10497" s="584">
        <v>44253</v>
      </c>
      <c r="I10497" s="584">
        <v>44408</v>
      </c>
      <c r="J10497" s="668"/>
    </row>
    <row r="10498" spans="1:10" s="617" customFormat="1" ht="23.25" outlineLevel="1">
      <c r="A10498" s="325" t="s">
        <v>3982</v>
      </c>
      <c r="B10498" s="676" t="s">
        <v>15777</v>
      </c>
      <c r="C10498" s="675" t="s">
        <v>8351</v>
      </c>
      <c r="D10498" s="676"/>
      <c r="E10498" s="327">
        <v>25000</v>
      </c>
      <c r="F10498" s="329" t="s">
        <v>17259</v>
      </c>
      <c r="G10498" s="677" t="s">
        <v>17141</v>
      </c>
      <c r="H10498" s="584">
        <v>44618</v>
      </c>
      <c r="I10498" s="584">
        <v>44408</v>
      </c>
      <c r="J10498" s="668"/>
    </row>
    <row r="10499" spans="1:10" s="617" customFormat="1" ht="23.25" outlineLevel="1">
      <c r="A10499" s="325" t="s">
        <v>17260</v>
      </c>
      <c r="B10499" s="676" t="s">
        <v>15777</v>
      </c>
      <c r="C10499" s="675" t="s">
        <v>8351</v>
      </c>
      <c r="D10499" s="676"/>
      <c r="E10499" s="327">
        <v>25000</v>
      </c>
      <c r="F10499" s="329" t="s">
        <v>17261</v>
      </c>
      <c r="G10499" s="677" t="s">
        <v>17141</v>
      </c>
      <c r="H10499" s="584">
        <v>44253</v>
      </c>
      <c r="I10499" s="584">
        <v>44408</v>
      </c>
      <c r="J10499" s="668"/>
    </row>
    <row r="10500" spans="1:10" s="617" customFormat="1" ht="23.25" outlineLevel="1">
      <c r="A10500" s="325" t="s">
        <v>17260</v>
      </c>
      <c r="B10500" s="676" t="s">
        <v>15777</v>
      </c>
      <c r="C10500" s="675" t="s">
        <v>8351</v>
      </c>
      <c r="D10500" s="676"/>
      <c r="E10500" s="327">
        <v>25000</v>
      </c>
      <c r="F10500" s="329" t="s">
        <v>17262</v>
      </c>
      <c r="G10500" s="677" t="s">
        <v>17141</v>
      </c>
      <c r="H10500" s="584">
        <v>44253</v>
      </c>
      <c r="I10500" s="584">
        <v>44408</v>
      </c>
      <c r="J10500" s="668"/>
    </row>
    <row r="10501" spans="1:10" s="617" customFormat="1" ht="23.25" outlineLevel="1">
      <c r="A10501" s="325" t="s">
        <v>17242</v>
      </c>
      <c r="B10501" s="676" t="s">
        <v>15777</v>
      </c>
      <c r="C10501" s="675" t="s">
        <v>8351</v>
      </c>
      <c r="D10501" s="676"/>
      <c r="E10501" s="327">
        <v>25000</v>
      </c>
      <c r="F10501" s="329" t="s">
        <v>17263</v>
      </c>
      <c r="G10501" s="677" t="s">
        <v>17141</v>
      </c>
      <c r="H10501" s="584">
        <v>44253</v>
      </c>
      <c r="I10501" s="584">
        <v>44408</v>
      </c>
      <c r="J10501" s="668"/>
    </row>
    <row r="10502" spans="1:10" s="617" customFormat="1" ht="23.25" outlineLevel="1">
      <c r="A10502" s="325" t="s">
        <v>17242</v>
      </c>
      <c r="B10502" s="676" t="s">
        <v>15777</v>
      </c>
      <c r="C10502" s="675" t="s">
        <v>8351</v>
      </c>
      <c r="D10502" s="676"/>
      <c r="E10502" s="327">
        <v>25000</v>
      </c>
      <c r="F10502" s="329" t="s">
        <v>17264</v>
      </c>
      <c r="G10502" s="677" t="s">
        <v>17141</v>
      </c>
      <c r="H10502" s="584">
        <v>44253</v>
      </c>
      <c r="I10502" s="584">
        <v>44408</v>
      </c>
      <c r="J10502" s="668"/>
    </row>
    <row r="10503" spans="1:10" s="617" customFormat="1" ht="23.25" outlineLevel="1">
      <c r="A10503" s="325" t="s">
        <v>17242</v>
      </c>
      <c r="B10503" s="676" t="s">
        <v>15777</v>
      </c>
      <c r="C10503" s="675" t="s">
        <v>8351</v>
      </c>
      <c r="D10503" s="676"/>
      <c r="E10503" s="327">
        <v>25000</v>
      </c>
      <c r="F10503" s="329" t="s">
        <v>17265</v>
      </c>
      <c r="G10503" s="677" t="s">
        <v>17141</v>
      </c>
      <c r="H10503" s="584">
        <v>44253</v>
      </c>
      <c r="I10503" s="584">
        <v>44408</v>
      </c>
      <c r="J10503" s="668"/>
    </row>
    <row r="10504" spans="1:10" s="617" customFormat="1" ht="23.25" outlineLevel="1">
      <c r="A10504" s="325" t="s">
        <v>17242</v>
      </c>
      <c r="B10504" s="676" t="s">
        <v>15777</v>
      </c>
      <c r="C10504" s="675" t="s">
        <v>8351</v>
      </c>
      <c r="D10504" s="676"/>
      <c r="E10504" s="327">
        <v>25000</v>
      </c>
      <c r="F10504" s="329" t="s">
        <v>17266</v>
      </c>
      <c r="G10504" s="677" t="s">
        <v>17141</v>
      </c>
      <c r="H10504" s="584">
        <v>44253</v>
      </c>
      <c r="I10504" s="584">
        <v>44408</v>
      </c>
      <c r="J10504" s="668"/>
    </row>
    <row r="10505" spans="1:10" s="617" customFormat="1" ht="23.25" outlineLevel="1">
      <c r="A10505" s="325" t="s">
        <v>17242</v>
      </c>
      <c r="B10505" s="676" t="s">
        <v>15777</v>
      </c>
      <c r="C10505" s="675" t="s">
        <v>8351</v>
      </c>
      <c r="D10505" s="676"/>
      <c r="E10505" s="327">
        <v>25000</v>
      </c>
      <c r="F10505" s="329" t="s">
        <v>17267</v>
      </c>
      <c r="G10505" s="677" t="s">
        <v>17141</v>
      </c>
      <c r="H10505" s="584">
        <v>44253</v>
      </c>
      <c r="I10505" s="584">
        <v>44408</v>
      </c>
      <c r="J10505" s="668"/>
    </row>
    <row r="10506" spans="1:10" s="617" customFormat="1" ht="23.25" outlineLevel="1">
      <c r="A10506" s="325" t="s">
        <v>17242</v>
      </c>
      <c r="B10506" s="676" t="s">
        <v>15777</v>
      </c>
      <c r="C10506" s="675" t="s">
        <v>8351</v>
      </c>
      <c r="D10506" s="676"/>
      <c r="E10506" s="327">
        <v>25000</v>
      </c>
      <c r="F10506" s="329" t="s">
        <v>17268</v>
      </c>
      <c r="G10506" s="677" t="s">
        <v>17141</v>
      </c>
      <c r="H10506" s="584">
        <v>44253</v>
      </c>
      <c r="I10506" s="584">
        <v>44408</v>
      </c>
      <c r="J10506" s="668"/>
    </row>
    <row r="10507" spans="1:10" s="617" customFormat="1" ht="23.25" outlineLevel="1">
      <c r="A10507" s="325" t="s">
        <v>17242</v>
      </c>
      <c r="B10507" s="676" t="s">
        <v>15777</v>
      </c>
      <c r="C10507" s="675" t="s">
        <v>8351</v>
      </c>
      <c r="D10507" s="676"/>
      <c r="E10507" s="327">
        <v>25000</v>
      </c>
      <c r="F10507" s="329" t="s">
        <v>17269</v>
      </c>
      <c r="G10507" s="677" t="s">
        <v>17141</v>
      </c>
      <c r="H10507" s="584">
        <v>44253</v>
      </c>
      <c r="I10507" s="584">
        <v>44408</v>
      </c>
      <c r="J10507" s="668"/>
    </row>
    <row r="10508" spans="1:10" s="617" customFormat="1" ht="23.25" outlineLevel="1">
      <c r="A10508" s="325" t="s">
        <v>17242</v>
      </c>
      <c r="B10508" s="676" t="s">
        <v>15777</v>
      </c>
      <c r="C10508" s="675" t="s">
        <v>8351</v>
      </c>
      <c r="D10508" s="676"/>
      <c r="E10508" s="327">
        <v>25000</v>
      </c>
      <c r="F10508" s="329" t="s">
        <v>17270</v>
      </c>
      <c r="G10508" s="677" t="s">
        <v>17141</v>
      </c>
      <c r="H10508" s="584">
        <v>44253</v>
      </c>
      <c r="I10508" s="584">
        <v>44408</v>
      </c>
      <c r="J10508" s="668"/>
    </row>
    <row r="10509" spans="1:10" s="617" customFormat="1" ht="23.25" outlineLevel="1">
      <c r="A10509" s="325" t="s">
        <v>17242</v>
      </c>
      <c r="B10509" s="676" t="s">
        <v>15777</v>
      </c>
      <c r="C10509" s="675" t="s">
        <v>8351</v>
      </c>
      <c r="D10509" s="676"/>
      <c r="E10509" s="327">
        <v>25000</v>
      </c>
      <c r="F10509" s="329" t="s">
        <v>17271</v>
      </c>
      <c r="G10509" s="677" t="s">
        <v>17141</v>
      </c>
      <c r="H10509" s="584">
        <v>44253</v>
      </c>
      <c r="I10509" s="584">
        <v>44408</v>
      </c>
      <c r="J10509" s="668"/>
    </row>
    <row r="10510" spans="1:10" s="617" customFormat="1" ht="23.25" outlineLevel="1">
      <c r="A10510" s="325" t="s">
        <v>17242</v>
      </c>
      <c r="B10510" s="676" t="s">
        <v>15777</v>
      </c>
      <c r="C10510" s="675" t="s">
        <v>8351</v>
      </c>
      <c r="D10510" s="676"/>
      <c r="E10510" s="327">
        <v>25000</v>
      </c>
      <c r="F10510" s="329" t="s">
        <v>17272</v>
      </c>
      <c r="G10510" s="677" t="s">
        <v>17141</v>
      </c>
      <c r="H10510" s="584">
        <v>44253</v>
      </c>
      <c r="I10510" s="584">
        <v>44408</v>
      </c>
      <c r="J10510" s="668"/>
    </row>
    <row r="10511" spans="1:10" s="617" customFormat="1" ht="23.25" outlineLevel="1">
      <c r="A10511" s="325" t="s">
        <v>17242</v>
      </c>
      <c r="B10511" s="676" t="s">
        <v>15777</v>
      </c>
      <c r="C10511" s="675" t="s">
        <v>8351</v>
      </c>
      <c r="D10511" s="676"/>
      <c r="E10511" s="327">
        <v>25000</v>
      </c>
      <c r="F10511" s="329" t="s">
        <v>17273</v>
      </c>
      <c r="G10511" s="677" t="s">
        <v>17141</v>
      </c>
      <c r="H10511" s="584">
        <v>44253</v>
      </c>
      <c r="I10511" s="584">
        <v>44408</v>
      </c>
      <c r="J10511" s="668"/>
    </row>
    <row r="10512" spans="1:10" s="617" customFormat="1" ht="23.25" outlineLevel="1">
      <c r="A10512" s="325" t="s">
        <v>17274</v>
      </c>
      <c r="B10512" s="676" t="s">
        <v>15777</v>
      </c>
      <c r="C10512" s="675" t="s">
        <v>8351</v>
      </c>
      <c r="D10512" s="676"/>
      <c r="E10512" s="327">
        <v>25000</v>
      </c>
      <c r="F10512" s="329" t="s">
        <v>17275</v>
      </c>
      <c r="G10512" s="677" t="s">
        <v>17141</v>
      </c>
      <c r="H10512" s="584">
        <v>44253</v>
      </c>
      <c r="I10512" s="584">
        <v>44408</v>
      </c>
      <c r="J10512" s="668"/>
    </row>
    <row r="10513" spans="1:10" s="617" customFormat="1" ht="23.25" outlineLevel="1">
      <c r="A10513" s="325" t="s">
        <v>3982</v>
      </c>
      <c r="B10513" s="676" t="s">
        <v>15777</v>
      </c>
      <c r="C10513" s="675" t="s">
        <v>8351</v>
      </c>
      <c r="D10513" s="676"/>
      <c r="E10513" s="327">
        <v>25000</v>
      </c>
      <c r="F10513" s="329" t="s">
        <v>17276</v>
      </c>
      <c r="G10513" s="677" t="s">
        <v>17141</v>
      </c>
      <c r="H10513" s="584">
        <v>44253</v>
      </c>
      <c r="I10513" s="584">
        <v>44408</v>
      </c>
      <c r="J10513" s="668"/>
    </row>
    <row r="10514" spans="1:10" s="617" customFormat="1" ht="23.25" outlineLevel="1">
      <c r="A10514" s="325" t="s">
        <v>3982</v>
      </c>
      <c r="B10514" s="676" t="s">
        <v>15777</v>
      </c>
      <c r="C10514" s="675" t="s">
        <v>8351</v>
      </c>
      <c r="D10514" s="676"/>
      <c r="E10514" s="327">
        <v>25000</v>
      </c>
      <c r="F10514" s="329" t="s">
        <v>17277</v>
      </c>
      <c r="G10514" s="677" t="s">
        <v>17141</v>
      </c>
      <c r="H10514" s="584">
        <v>44253</v>
      </c>
      <c r="I10514" s="584">
        <v>44408</v>
      </c>
      <c r="J10514" s="668"/>
    </row>
    <row r="10515" spans="1:10" s="617" customFormat="1" ht="23.25" outlineLevel="1">
      <c r="A10515" s="325" t="s">
        <v>17242</v>
      </c>
      <c r="B10515" s="676" t="s">
        <v>15777</v>
      </c>
      <c r="C10515" s="675" t="s">
        <v>8351</v>
      </c>
      <c r="D10515" s="676"/>
      <c r="E10515" s="327">
        <v>25000</v>
      </c>
      <c r="F10515" s="329" t="s">
        <v>17278</v>
      </c>
      <c r="G10515" s="677" t="s">
        <v>17141</v>
      </c>
      <c r="H10515" s="584">
        <v>44253</v>
      </c>
      <c r="I10515" s="584">
        <v>44408</v>
      </c>
      <c r="J10515" s="668"/>
    </row>
    <row r="10516" spans="1:10" s="617" customFormat="1" ht="23.25" outlineLevel="1">
      <c r="A10516" s="325" t="s">
        <v>17242</v>
      </c>
      <c r="B10516" s="676" t="s">
        <v>15777</v>
      </c>
      <c r="C10516" s="675" t="s">
        <v>8351</v>
      </c>
      <c r="D10516" s="676"/>
      <c r="E10516" s="327">
        <v>25000</v>
      </c>
      <c r="F10516" s="329" t="s">
        <v>17279</v>
      </c>
      <c r="G10516" s="677" t="s">
        <v>17141</v>
      </c>
      <c r="H10516" s="584">
        <v>44253</v>
      </c>
      <c r="I10516" s="584">
        <v>44408</v>
      </c>
      <c r="J10516" s="668"/>
    </row>
    <row r="10517" spans="1:10" s="617" customFormat="1" ht="23.25" outlineLevel="1">
      <c r="A10517" s="325" t="s">
        <v>17246</v>
      </c>
      <c r="B10517" s="676" t="s">
        <v>15777</v>
      </c>
      <c r="C10517" s="675" t="s">
        <v>8351</v>
      </c>
      <c r="D10517" s="676"/>
      <c r="E10517" s="327">
        <v>30000</v>
      </c>
      <c r="F10517" s="329" t="s">
        <v>17280</v>
      </c>
      <c r="G10517" s="677" t="s">
        <v>17141</v>
      </c>
      <c r="H10517" s="584">
        <v>44253</v>
      </c>
      <c r="I10517" s="584">
        <v>44408</v>
      </c>
      <c r="J10517" s="668"/>
    </row>
    <row r="10518" spans="1:10" s="617" customFormat="1" ht="23.25" outlineLevel="1">
      <c r="A10518" s="325" t="s">
        <v>17242</v>
      </c>
      <c r="B10518" s="676" t="s">
        <v>15777</v>
      </c>
      <c r="C10518" s="675" t="s">
        <v>8351</v>
      </c>
      <c r="D10518" s="676"/>
      <c r="E10518" s="327">
        <v>25000</v>
      </c>
      <c r="F10518" s="329" t="s">
        <v>17281</v>
      </c>
      <c r="G10518" s="677" t="s">
        <v>17141</v>
      </c>
      <c r="H10518" s="584">
        <v>44253</v>
      </c>
      <c r="I10518" s="584">
        <v>44408</v>
      </c>
      <c r="J10518" s="668"/>
    </row>
    <row r="10519" spans="1:10" s="617" customFormat="1" ht="23.25" outlineLevel="1">
      <c r="A10519" s="325" t="s">
        <v>17274</v>
      </c>
      <c r="B10519" s="676" t="s">
        <v>15777</v>
      </c>
      <c r="C10519" s="675" t="s">
        <v>8351</v>
      </c>
      <c r="D10519" s="676"/>
      <c r="E10519" s="327">
        <v>25000</v>
      </c>
      <c r="F10519" s="329" t="s">
        <v>17282</v>
      </c>
      <c r="G10519" s="677" t="s">
        <v>17141</v>
      </c>
      <c r="H10519" s="584">
        <v>44253</v>
      </c>
      <c r="I10519" s="584">
        <v>44408</v>
      </c>
      <c r="J10519" s="668"/>
    </row>
    <row r="10520" spans="1:10" s="617" customFormat="1" ht="23.25" outlineLevel="1">
      <c r="A10520" s="325" t="s">
        <v>17283</v>
      </c>
      <c r="B10520" s="676" t="s">
        <v>15777</v>
      </c>
      <c r="C10520" s="675" t="s">
        <v>8351</v>
      </c>
      <c r="D10520" s="676"/>
      <c r="E10520" s="327">
        <v>30000</v>
      </c>
      <c r="F10520" s="329" t="s">
        <v>17284</v>
      </c>
      <c r="G10520" s="677" t="s">
        <v>17141</v>
      </c>
      <c r="H10520" s="584">
        <v>44253</v>
      </c>
      <c r="I10520" s="584">
        <v>44408</v>
      </c>
      <c r="J10520" s="668"/>
    </row>
    <row r="10521" spans="1:10" s="617" customFormat="1" ht="23.25" outlineLevel="1">
      <c r="A10521" s="325" t="s">
        <v>17283</v>
      </c>
      <c r="B10521" s="676" t="s">
        <v>15777</v>
      </c>
      <c r="C10521" s="675" t="s">
        <v>8351</v>
      </c>
      <c r="D10521" s="676"/>
      <c r="E10521" s="327">
        <v>30000</v>
      </c>
      <c r="F10521" s="329" t="s">
        <v>17285</v>
      </c>
      <c r="G10521" s="677" t="s">
        <v>17141</v>
      </c>
      <c r="H10521" s="584">
        <v>44253</v>
      </c>
      <c r="I10521" s="584">
        <v>44408</v>
      </c>
      <c r="J10521" s="668"/>
    </row>
    <row r="10522" spans="1:10" s="617" customFormat="1" ht="23.25" outlineLevel="1">
      <c r="A10522" s="325" t="s">
        <v>17246</v>
      </c>
      <c r="B10522" s="676" t="s">
        <v>15777</v>
      </c>
      <c r="C10522" s="675" t="s">
        <v>8351</v>
      </c>
      <c r="D10522" s="676"/>
      <c r="E10522" s="327">
        <v>30000</v>
      </c>
      <c r="F10522" s="329" t="s">
        <v>17286</v>
      </c>
      <c r="G10522" s="677" t="s">
        <v>17141</v>
      </c>
      <c r="H10522" s="584">
        <v>44253</v>
      </c>
      <c r="I10522" s="584">
        <v>44408</v>
      </c>
      <c r="J10522" s="668"/>
    </row>
    <row r="10523" spans="1:10" s="617" customFormat="1" ht="23.25" outlineLevel="1">
      <c r="A10523" s="325" t="s">
        <v>17246</v>
      </c>
      <c r="B10523" s="676" t="s">
        <v>15777</v>
      </c>
      <c r="C10523" s="675" t="s">
        <v>8351</v>
      </c>
      <c r="D10523" s="676"/>
      <c r="E10523" s="327">
        <v>30000</v>
      </c>
      <c r="F10523" s="329" t="s">
        <v>17287</v>
      </c>
      <c r="G10523" s="677" t="s">
        <v>17141</v>
      </c>
      <c r="H10523" s="584">
        <v>44253</v>
      </c>
      <c r="I10523" s="584">
        <v>44408</v>
      </c>
      <c r="J10523" s="668"/>
    </row>
    <row r="10524" spans="1:10" s="617" customFormat="1" ht="23.25" outlineLevel="1">
      <c r="A10524" s="325" t="s">
        <v>17246</v>
      </c>
      <c r="B10524" s="676" t="s">
        <v>15777</v>
      </c>
      <c r="C10524" s="675" t="s">
        <v>8351</v>
      </c>
      <c r="D10524" s="676"/>
      <c r="E10524" s="327">
        <v>30000</v>
      </c>
      <c r="F10524" s="329" t="s">
        <v>17288</v>
      </c>
      <c r="G10524" s="677" t="s">
        <v>17141</v>
      </c>
      <c r="H10524" s="584">
        <v>44253</v>
      </c>
      <c r="I10524" s="584">
        <v>44408</v>
      </c>
      <c r="J10524" s="668"/>
    </row>
    <row r="10525" spans="1:10" s="617" customFormat="1" ht="23.25" outlineLevel="1">
      <c r="A10525" s="325" t="s">
        <v>3982</v>
      </c>
      <c r="B10525" s="676" t="s">
        <v>15777</v>
      </c>
      <c r="C10525" s="675" t="s">
        <v>8351</v>
      </c>
      <c r="D10525" s="676"/>
      <c r="E10525" s="327">
        <v>24000</v>
      </c>
      <c r="F10525" s="329" t="s">
        <v>17289</v>
      </c>
      <c r="G10525" s="677" t="s">
        <v>17141</v>
      </c>
      <c r="H10525" s="584">
        <v>44253</v>
      </c>
      <c r="I10525" s="584">
        <v>44408</v>
      </c>
      <c r="J10525" s="668"/>
    </row>
    <row r="10526" spans="1:10" s="617" customFormat="1" ht="23.25" outlineLevel="1">
      <c r="A10526" s="325" t="s">
        <v>17242</v>
      </c>
      <c r="B10526" s="676" t="s">
        <v>15777</v>
      </c>
      <c r="C10526" s="675" t="s">
        <v>8351</v>
      </c>
      <c r="D10526" s="676"/>
      <c r="E10526" s="327">
        <v>25000</v>
      </c>
      <c r="F10526" s="329" t="s">
        <v>17290</v>
      </c>
      <c r="G10526" s="677" t="s">
        <v>17141</v>
      </c>
      <c r="H10526" s="584">
        <v>44253</v>
      </c>
      <c r="I10526" s="584">
        <v>44408</v>
      </c>
      <c r="J10526" s="668"/>
    </row>
    <row r="10527" spans="1:10" s="617" customFormat="1" ht="23.25" outlineLevel="1">
      <c r="A10527" s="325" t="s">
        <v>17242</v>
      </c>
      <c r="B10527" s="676" t="s">
        <v>15777</v>
      </c>
      <c r="C10527" s="675" t="s">
        <v>8351</v>
      </c>
      <c r="D10527" s="676"/>
      <c r="E10527" s="327">
        <v>25000</v>
      </c>
      <c r="F10527" s="329" t="s">
        <v>17291</v>
      </c>
      <c r="G10527" s="677" t="s">
        <v>17141</v>
      </c>
      <c r="H10527" s="584">
        <v>44253</v>
      </c>
      <c r="I10527" s="584">
        <v>44408</v>
      </c>
      <c r="J10527" s="668"/>
    </row>
    <row r="10528" spans="1:10" s="617" customFormat="1" ht="23.25" outlineLevel="1">
      <c r="A10528" s="325" t="s">
        <v>17260</v>
      </c>
      <c r="B10528" s="676" t="s">
        <v>15777</v>
      </c>
      <c r="C10528" s="675" t="s">
        <v>8351</v>
      </c>
      <c r="D10528" s="676"/>
      <c r="E10528" s="327">
        <v>25000</v>
      </c>
      <c r="F10528" s="329" t="s">
        <v>17292</v>
      </c>
      <c r="G10528" s="677" t="s">
        <v>17141</v>
      </c>
      <c r="H10528" s="584">
        <v>44253</v>
      </c>
      <c r="I10528" s="584">
        <v>44408</v>
      </c>
      <c r="J10528" s="668"/>
    </row>
    <row r="10529" spans="1:10" s="617" customFormat="1" ht="23.25" outlineLevel="1">
      <c r="A10529" s="325" t="s">
        <v>17283</v>
      </c>
      <c r="B10529" s="676" t="s">
        <v>15777</v>
      </c>
      <c r="C10529" s="675" t="s">
        <v>8351</v>
      </c>
      <c r="D10529" s="676"/>
      <c r="E10529" s="327">
        <v>30000</v>
      </c>
      <c r="F10529" s="329" t="s">
        <v>17293</v>
      </c>
      <c r="G10529" s="677" t="s">
        <v>17141</v>
      </c>
      <c r="H10529" s="584">
        <v>44253</v>
      </c>
      <c r="I10529" s="584">
        <v>44408</v>
      </c>
      <c r="J10529" s="668"/>
    </row>
    <row r="10530" spans="1:10" s="617" customFormat="1" ht="23.25" outlineLevel="1">
      <c r="A10530" s="325" t="s">
        <v>17246</v>
      </c>
      <c r="B10530" s="676" t="s">
        <v>15777</v>
      </c>
      <c r="C10530" s="675" t="s">
        <v>8351</v>
      </c>
      <c r="D10530" s="676"/>
      <c r="E10530" s="327">
        <v>30000</v>
      </c>
      <c r="F10530" s="329" t="s">
        <v>17294</v>
      </c>
      <c r="G10530" s="677" t="s">
        <v>17141</v>
      </c>
      <c r="H10530" s="584">
        <v>44253</v>
      </c>
      <c r="I10530" s="584">
        <v>44408</v>
      </c>
      <c r="J10530" s="668"/>
    </row>
    <row r="10531" spans="1:10" s="617" customFormat="1" ht="23.25" outlineLevel="1">
      <c r="A10531" s="325" t="s">
        <v>17242</v>
      </c>
      <c r="B10531" s="676" t="s">
        <v>15777</v>
      </c>
      <c r="C10531" s="675" t="s">
        <v>8351</v>
      </c>
      <c r="D10531" s="676"/>
      <c r="E10531" s="327">
        <v>25000</v>
      </c>
      <c r="F10531" s="329" t="s">
        <v>17295</v>
      </c>
      <c r="G10531" s="677" t="s">
        <v>17141</v>
      </c>
      <c r="H10531" s="584">
        <v>44253</v>
      </c>
      <c r="I10531" s="584">
        <v>44408</v>
      </c>
      <c r="J10531" s="668"/>
    </row>
    <row r="10532" spans="1:10" s="617" customFormat="1" ht="23.25" outlineLevel="1">
      <c r="A10532" s="325" t="s">
        <v>17242</v>
      </c>
      <c r="B10532" s="676" t="s">
        <v>15777</v>
      </c>
      <c r="C10532" s="675" t="s">
        <v>8351</v>
      </c>
      <c r="D10532" s="676"/>
      <c r="E10532" s="327">
        <v>25000</v>
      </c>
      <c r="F10532" s="329" t="s">
        <v>17296</v>
      </c>
      <c r="G10532" s="677" t="s">
        <v>17141</v>
      </c>
      <c r="H10532" s="584">
        <v>44253</v>
      </c>
      <c r="I10532" s="584">
        <v>44408</v>
      </c>
      <c r="J10532" s="668"/>
    </row>
    <row r="10533" spans="1:10" s="617" customFormat="1" ht="23.25" outlineLevel="1">
      <c r="A10533" s="325" t="s">
        <v>17246</v>
      </c>
      <c r="B10533" s="676" t="s">
        <v>15777</v>
      </c>
      <c r="C10533" s="675" t="s">
        <v>8351</v>
      </c>
      <c r="D10533" s="676"/>
      <c r="E10533" s="327">
        <v>30000</v>
      </c>
      <c r="F10533" s="329" t="s">
        <v>17297</v>
      </c>
      <c r="G10533" s="677" t="s">
        <v>17141</v>
      </c>
      <c r="H10533" s="584">
        <v>44253</v>
      </c>
      <c r="I10533" s="584">
        <v>44408</v>
      </c>
      <c r="J10533" s="668"/>
    </row>
    <row r="10534" spans="1:10" s="617" customFormat="1" ht="23.25" outlineLevel="1">
      <c r="A10534" s="325" t="s">
        <v>17242</v>
      </c>
      <c r="B10534" s="676" t="s">
        <v>15777</v>
      </c>
      <c r="C10534" s="675" t="s">
        <v>8351</v>
      </c>
      <c r="D10534" s="676"/>
      <c r="E10534" s="327">
        <v>25000</v>
      </c>
      <c r="F10534" s="329" t="s">
        <v>17298</v>
      </c>
      <c r="G10534" s="677" t="s">
        <v>17141</v>
      </c>
      <c r="H10534" s="584">
        <v>44253</v>
      </c>
      <c r="I10534" s="584">
        <v>44408</v>
      </c>
      <c r="J10534" s="668"/>
    </row>
    <row r="10535" spans="1:10" s="617" customFormat="1" ht="23.25" outlineLevel="1">
      <c r="A10535" s="325" t="s">
        <v>17242</v>
      </c>
      <c r="B10535" s="676" t="s">
        <v>15777</v>
      </c>
      <c r="C10535" s="675" t="s">
        <v>8351</v>
      </c>
      <c r="D10535" s="676"/>
      <c r="E10535" s="327">
        <v>25000</v>
      </c>
      <c r="F10535" s="329" t="s">
        <v>17299</v>
      </c>
      <c r="G10535" s="677" t="s">
        <v>17141</v>
      </c>
      <c r="H10535" s="584">
        <v>44253</v>
      </c>
      <c r="I10535" s="584">
        <v>44408</v>
      </c>
      <c r="J10535" s="668"/>
    </row>
    <row r="10536" spans="1:10" s="617" customFormat="1" ht="23.25" outlineLevel="1">
      <c r="A10536" s="325" t="s">
        <v>17242</v>
      </c>
      <c r="B10536" s="676" t="s">
        <v>15777</v>
      </c>
      <c r="C10536" s="675" t="s">
        <v>8351</v>
      </c>
      <c r="D10536" s="676"/>
      <c r="E10536" s="327">
        <v>25000</v>
      </c>
      <c r="F10536" s="329" t="s">
        <v>17300</v>
      </c>
      <c r="G10536" s="677" t="s">
        <v>17141</v>
      </c>
      <c r="H10536" s="584">
        <v>44253</v>
      </c>
      <c r="I10536" s="584">
        <v>44408</v>
      </c>
      <c r="J10536" s="668"/>
    </row>
    <row r="10537" spans="1:10" s="617" customFormat="1" ht="23.25" outlineLevel="1">
      <c r="A10537" s="325" t="s">
        <v>17242</v>
      </c>
      <c r="B10537" s="676" t="s">
        <v>15777</v>
      </c>
      <c r="C10537" s="675" t="s">
        <v>8351</v>
      </c>
      <c r="D10537" s="676"/>
      <c r="E10537" s="327">
        <v>25000</v>
      </c>
      <c r="F10537" s="329" t="s">
        <v>17301</v>
      </c>
      <c r="G10537" s="677" t="s">
        <v>17141</v>
      </c>
      <c r="H10537" s="584">
        <v>44253</v>
      </c>
      <c r="I10537" s="584">
        <v>44408</v>
      </c>
      <c r="J10537" s="668"/>
    </row>
    <row r="10538" spans="1:10" s="617" customFormat="1" ht="23.25" outlineLevel="1">
      <c r="A10538" s="325" t="s">
        <v>17242</v>
      </c>
      <c r="B10538" s="676" t="s">
        <v>15777</v>
      </c>
      <c r="C10538" s="675" t="s">
        <v>8351</v>
      </c>
      <c r="D10538" s="676"/>
      <c r="E10538" s="327">
        <v>25000</v>
      </c>
      <c r="F10538" s="329" t="s">
        <v>17302</v>
      </c>
      <c r="G10538" s="677" t="s">
        <v>17141</v>
      </c>
      <c r="H10538" s="584">
        <v>44253</v>
      </c>
      <c r="I10538" s="584">
        <v>44408</v>
      </c>
      <c r="J10538" s="668"/>
    </row>
    <row r="10539" spans="1:10" s="617" customFormat="1" ht="23.25" outlineLevel="1">
      <c r="A10539" s="325" t="s">
        <v>17242</v>
      </c>
      <c r="B10539" s="676" t="s">
        <v>15777</v>
      </c>
      <c r="C10539" s="675" t="s">
        <v>8351</v>
      </c>
      <c r="D10539" s="676"/>
      <c r="E10539" s="327">
        <v>25000</v>
      </c>
      <c r="F10539" s="329" t="s">
        <v>17303</v>
      </c>
      <c r="G10539" s="677" t="s">
        <v>17141</v>
      </c>
      <c r="H10539" s="584">
        <v>44253</v>
      </c>
      <c r="I10539" s="584">
        <v>44408</v>
      </c>
      <c r="J10539" s="668"/>
    </row>
    <row r="10540" spans="1:10" s="617" customFormat="1" ht="23.25" outlineLevel="1">
      <c r="A10540" s="325" t="s">
        <v>17242</v>
      </c>
      <c r="B10540" s="676" t="s">
        <v>15777</v>
      </c>
      <c r="C10540" s="675" t="s">
        <v>8351</v>
      </c>
      <c r="D10540" s="676"/>
      <c r="E10540" s="327">
        <v>25000</v>
      </c>
      <c r="F10540" s="329" t="s">
        <v>17304</v>
      </c>
      <c r="G10540" s="677" t="s">
        <v>17141</v>
      </c>
      <c r="H10540" s="584">
        <v>44253</v>
      </c>
      <c r="I10540" s="584">
        <v>44408</v>
      </c>
      <c r="J10540" s="668"/>
    </row>
    <row r="10541" spans="1:10" s="617" customFormat="1" ht="23.25" outlineLevel="1">
      <c r="A10541" s="325" t="s">
        <v>17242</v>
      </c>
      <c r="B10541" s="676" t="s">
        <v>15777</v>
      </c>
      <c r="C10541" s="675" t="s">
        <v>8351</v>
      </c>
      <c r="D10541" s="676"/>
      <c r="E10541" s="327">
        <v>25000</v>
      </c>
      <c r="F10541" s="329" t="s">
        <v>17305</v>
      </c>
      <c r="G10541" s="677" t="s">
        <v>17141</v>
      </c>
      <c r="H10541" s="584">
        <v>44253</v>
      </c>
      <c r="I10541" s="584">
        <v>44408</v>
      </c>
      <c r="J10541" s="668"/>
    </row>
    <row r="10542" spans="1:10" s="617" customFormat="1" ht="23.25" outlineLevel="1">
      <c r="A10542" s="325" t="s">
        <v>17242</v>
      </c>
      <c r="B10542" s="676" t="s">
        <v>15777</v>
      </c>
      <c r="C10542" s="675" t="s">
        <v>8351</v>
      </c>
      <c r="D10542" s="676"/>
      <c r="E10542" s="327">
        <v>25000</v>
      </c>
      <c r="F10542" s="329" t="s">
        <v>17306</v>
      </c>
      <c r="G10542" s="677" t="s">
        <v>17141</v>
      </c>
      <c r="H10542" s="584">
        <v>44253</v>
      </c>
      <c r="I10542" s="584">
        <v>44408</v>
      </c>
      <c r="J10542" s="668"/>
    </row>
    <row r="10543" spans="1:10" s="617" customFormat="1" ht="23.25" outlineLevel="1">
      <c r="A10543" s="325" t="s">
        <v>17242</v>
      </c>
      <c r="B10543" s="676" t="s">
        <v>15777</v>
      </c>
      <c r="C10543" s="675" t="s">
        <v>8351</v>
      </c>
      <c r="D10543" s="676"/>
      <c r="E10543" s="327">
        <v>25000</v>
      </c>
      <c r="F10543" s="329" t="s">
        <v>17307</v>
      </c>
      <c r="G10543" s="677" t="s">
        <v>17141</v>
      </c>
      <c r="H10543" s="584">
        <v>44253</v>
      </c>
      <c r="I10543" s="584">
        <v>44408</v>
      </c>
      <c r="J10543" s="668"/>
    </row>
    <row r="10544" spans="1:10" s="617" customFormat="1" ht="23.25" outlineLevel="1">
      <c r="A10544" s="325" t="s">
        <v>17242</v>
      </c>
      <c r="B10544" s="676" t="s">
        <v>15777</v>
      </c>
      <c r="C10544" s="675" t="s">
        <v>8351</v>
      </c>
      <c r="D10544" s="676"/>
      <c r="E10544" s="327">
        <v>25000</v>
      </c>
      <c r="F10544" s="329" t="s">
        <v>17308</v>
      </c>
      <c r="G10544" s="677" t="s">
        <v>17141</v>
      </c>
      <c r="H10544" s="584">
        <v>44253</v>
      </c>
      <c r="I10544" s="584">
        <v>44408</v>
      </c>
      <c r="J10544" s="668"/>
    </row>
    <row r="10545" spans="1:10" s="617" customFormat="1" ht="23.25" outlineLevel="1">
      <c r="A10545" s="325" t="s">
        <v>3982</v>
      </c>
      <c r="B10545" s="676" t="s">
        <v>15777</v>
      </c>
      <c r="C10545" s="675" t="s">
        <v>8351</v>
      </c>
      <c r="D10545" s="676"/>
      <c r="E10545" s="327">
        <v>25000</v>
      </c>
      <c r="F10545" s="329" t="s">
        <v>17309</v>
      </c>
      <c r="G10545" s="677" t="s">
        <v>17141</v>
      </c>
      <c r="H10545" s="584">
        <v>44253</v>
      </c>
      <c r="I10545" s="584">
        <v>44408</v>
      </c>
      <c r="J10545" s="668"/>
    </row>
    <row r="10546" spans="1:10" s="617" customFormat="1" ht="23.25" outlineLevel="1">
      <c r="A10546" s="325" t="s">
        <v>3982</v>
      </c>
      <c r="B10546" s="676" t="s">
        <v>15777</v>
      </c>
      <c r="C10546" s="675" t="s">
        <v>8351</v>
      </c>
      <c r="D10546" s="676"/>
      <c r="E10546" s="327">
        <v>25000</v>
      </c>
      <c r="F10546" s="329" t="s">
        <v>17310</v>
      </c>
      <c r="G10546" s="677" t="s">
        <v>17141</v>
      </c>
      <c r="H10546" s="584">
        <v>44253</v>
      </c>
      <c r="I10546" s="584">
        <v>44408</v>
      </c>
      <c r="J10546" s="668"/>
    </row>
    <row r="10547" spans="1:10" s="617" customFormat="1" ht="23.25" outlineLevel="1">
      <c r="A10547" s="325" t="s">
        <v>3982</v>
      </c>
      <c r="B10547" s="676" t="s">
        <v>15777</v>
      </c>
      <c r="C10547" s="675" t="s">
        <v>8351</v>
      </c>
      <c r="D10547" s="676"/>
      <c r="E10547" s="327">
        <v>25000</v>
      </c>
      <c r="F10547" s="329" t="s">
        <v>17311</v>
      </c>
      <c r="G10547" s="677" t="s">
        <v>17141</v>
      </c>
      <c r="H10547" s="584">
        <v>44253</v>
      </c>
      <c r="I10547" s="584">
        <v>44408</v>
      </c>
      <c r="J10547" s="668"/>
    </row>
    <row r="10548" spans="1:10" s="617" customFormat="1" ht="23.25" outlineLevel="1">
      <c r="A10548" s="325" t="s">
        <v>3982</v>
      </c>
      <c r="B10548" s="676" t="s">
        <v>15777</v>
      </c>
      <c r="C10548" s="675" t="s">
        <v>8351</v>
      </c>
      <c r="D10548" s="676"/>
      <c r="E10548" s="327">
        <v>25000</v>
      </c>
      <c r="F10548" s="329" t="s">
        <v>17312</v>
      </c>
      <c r="G10548" s="677" t="s">
        <v>17141</v>
      </c>
      <c r="H10548" s="584">
        <v>44253</v>
      </c>
      <c r="I10548" s="584">
        <v>44408</v>
      </c>
      <c r="J10548" s="668"/>
    </row>
    <row r="10549" spans="1:10" s="617" customFormat="1" ht="23.25" outlineLevel="1">
      <c r="A10549" s="325" t="s">
        <v>17242</v>
      </c>
      <c r="B10549" s="676" t="s">
        <v>15777</v>
      </c>
      <c r="C10549" s="675" t="s">
        <v>8351</v>
      </c>
      <c r="D10549" s="676"/>
      <c r="E10549" s="327">
        <v>25000</v>
      </c>
      <c r="F10549" s="329" t="s">
        <v>17313</v>
      </c>
      <c r="G10549" s="677" t="s">
        <v>17141</v>
      </c>
      <c r="H10549" s="584">
        <v>44253</v>
      </c>
      <c r="I10549" s="584">
        <v>44408</v>
      </c>
      <c r="J10549" s="668"/>
    </row>
    <row r="10550" spans="1:10" s="617" customFormat="1" ht="23.25" outlineLevel="1">
      <c r="A10550" s="325" t="s">
        <v>17246</v>
      </c>
      <c r="B10550" s="676" t="s">
        <v>15777</v>
      </c>
      <c r="C10550" s="675" t="s">
        <v>8351</v>
      </c>
      <c r="D10550" s="676"/>
      <c r="E10550" s="327">
        <v>30000</v>
      </c>
      <c r="F10550" s="329" t="s">
        <v>17314</v>
      </c>
      <c r="G10550" s="677" t="s">
        <v>17141</v>
      </c>
      <c r="H10550" s="584">
        <v>44253</v>
      </c>
      <c r="I10550" s="584">
        <v>44408</v>
      </c>
      <c r="J10550" s="668"/>
    </row>
    <row r="10551" spans="1:10" s="617" customFormat="1" ht="23.25" outlineLevel="1">
      <c r="A10551" s="325" t="s">
        <v>17283</v>
      </c>
      <c r="B10551" s="676" t="s">
        <v>15777</v>
      </c>
      <c r="C10551" s="675" t="s">
        <v>8351</v>
      </c>
      <c r="D10551" s="676"/>
      <c r="E10551" s="327">
        <v>30000</v>
      </c>
      <c r="F10551" s="329" t="s">
        <v>17315</v>
      </c>
      <c r="G10551" s="677" t="s">
        <v>17141</v>
      </c>
      <c r="H10551" s="584">
        <v>44253</v>
      </c>
      <c r="I10551" s="584">
        <v>44408</v>
      </c>
      <c r="J10551" s="668"/>
    </row>
    <row r="10552" spans="1:10" s="617" customFormat="1" ht="23.25" outlineLevel="1">
      <c r="A10552" s="325" t="s">
        <v>17257</v>
      </c>
      <c r="B10552" s="676" t="s">
        <v>15777</v>
      </c>
      <c r="C10552" s="675" t="s">
        <v>8351</v>
      </c>
      <c r="D10552" s="676"/>
      <c r="E10552" s="327">
        <v>30000</v>
      </c>
      <c r="F10552" s="329" t="s">
        <v>17316</v>
      </c>
      <c r="G10552" s="677" t="s">
        <v>17141</v>
      </c>
      <c r="H10552" s="584">
        <v>44253</v>
      </c>
      <c r="I10552" s="584">
        <v>44408</v>
      </c>
      <c r="J10552" s="668"/>
    </row>
    <row r="10553" spans="1:10" s="617" customFormat="1" ht="23.25" outlineLevel="1">
      <c r="A10553" s="325" t="s">
        <v>17317</v>
      </c>
      <c r="B10553" s="676" t="s">
        <v>15777</v>
      </c>
      <c r="C10553" s="675" t="s">
        <v>8351</v>
      </c>
      <c r="D10553" s="676"/>
      <c r="E10553" s="327">
        <v>22500</v>
      </c>
      <c r="F10553" s="329" t="s">
        <v>17318</v>
      </c>
      <c r="G10553" s="677" t="s">
        <v>17141</v>
      </c>
      <c r="H10553" s="584">
        <v>44253</v>
      </c>
      <c r="I10553" s="584">
        <v>44408</v>
      </c>
      <c r="J10553" s="668"/>
    </row>
    <row r="10554" spans="1:10" s="617" customFormat="1" ht="23.25" outlineLevel="1">
      <c r="A10554" s="325" t="s">
        <v>17248</v>
      </c>
      <c r="B10554" s="676" t="s">
        <v>15777</v>
      </c>
      <c r="C10554" s="675" t="s">
        <v>8351</v>
      </c>
      <c r="D10554" s="676"/>
      <c r="E10554" s="327">
        <v>25000</v>
      </c>
      <c r="F10554" s="329" t="s">
        <v>17319</v>
      </c>
      <c r="G10554" s="677" t="s">
        <v>17141</v>
      </c>
      <c r="H10554" s="584">
        <v>44253</v>
      </c>
      <c r="I10554" s="584">
        <v>44408</v>
      </c>
      <c r="J10554" s="668"/>
    </row>
    <row r="10555" spans="1:10" s="617" customFormat="1" ht="23.25" outlineLevel="1">
      <c r="A10555" s="325" t="s">
        <v>17248</v>
      </c>
      <c r="B10555" s="676" t="s">
        <v>15777</v>
      </c>
      <c r="C10555" s="675" t="s">
        <v>8351</v>
      </c>
      <c r="D10555" s="676"/>
      <c r="E10555" s="327">
        <v>25000</v>
      </c>
      <c r="F10555" s="329" t="s">
        <v>17320</v>
      </c>
      <c r="G10555" s="677" t="s">
        <v>17141</v>
      </c>
      <c r="H10555" s="584">
        <v>44253</v>
      </c>
      <c r="I10555" s="584">
        <v>44408</v>
      </c>
      <c r="J10555" s="668"/>
    </row>
    <row r="10556" spans="1:10" s="617" customFormat="1" ht="23.25" outlineLevel="1">
      <c r="A10556" s="325" t="s">
        <v>17248</v>
      </c>
      <c r="B10556" s="676" t="s">
        <v>15777</v>
      </c>
      <c r="C10556" s="675" t="s">
        <v>8351</v>
      </c>
      <c r="D10556" s="676"/>
      <c r="E10556" s="327">
        <v>25000</v>
      </c>
      <c r="F10556" s="329" t="s">
        <v>17321</v>
      </c>
      <c r="G10556" s="677" t="s">
        <v>17141</v>
      </c>
      <c r="H10556" s="584">
        <v>44253</v>
      </c>
      <c r="I10556" s="584">
        <v>44408</v>
      </c>
      <c r="J10556" s="668"/>
    </row>
    <row r="10557" spans="1:10" s="617" customFormat="1" ht="23.25" outlineLevel="1">
      <c r="A10557" s="325" t="s">
        <v>17248</v>
      </c>
      <c r="B10557" s="676" t="s">
        <v>15777</v>
      </c>
      <c r="C10557" s="675" t="s">
        <v>8351</v>
      </c>
      <c r="D10557" s="676"/>
      <c r="E10557" s="327">
        <v>25000</v>
      </c>
      <c r="F10557" s="329" t="s">
        <v>17322</v>
      </c>
      <c r="G10557" s="677" t="s">
        <v>17141</v>
      </c>
      <c r="H10557" s="584">
        <v>44253</v>
      </c>
      <c r="I10557" s="584">
        <v>44408</v>
      </c>
      <c r="J10557" s="668"/>
    </row>
    <row r="10558" spans="1:10" s="617" customFormat="1" ht="23.25" outlineLevel="1">
      <c r="A10558" s="325" t="s">
        <v>17248</v>
      </c>
      <c r="B10558" s="676" t="s">
        <v>15777</v>
      </c>
      <c r="C10558" s="675" t="s">
        <v>8351</v>
      </c>
      <c r="D10558" s="676"/>
      <c r="E10558" s="327">
        <v>25000</v>
      </c>
      <c r="F10558" s="329" t="s">
        <v>17323</v>
      </c>
      <c r="G10558" s="677" t="s">
        <v>17141</v>
      </c>
      <c r="H10558" s="584">
        <v>44253</v>
      </c>
      <c r="I10558" s="584">
        <v>44408</v>
      </c>
      <c r="J10558" s="668"/>
    </row>
    <row r="10559" spans="1:10" s="617" customFormat="1" ht="23.25" outlineLevel="1">
      <c r="A10559" s="325" t="s">
        <v>17324</v>
      </c>
      <c r="B10559" s="676" t="s">
        <v>15777</v>
      </c>
      <c r="C10559" s="675" t="s">
        <v>8351</v>
      </c>
      <c r="D10559" s="676"/>
      <c r="E10559" s="327">
        <v>30000</v>
      </c>
      <c r="F10559" s="329" t="s">
        <v>17325</v>
      </c>
      <c r="G10559" s="677" t="s">
        <v>17141</v>
      </c>
      <c r="H10559" s="584">
        <v>44253</v>
      </c>
      <c r="I10559" s="584">
        <v>44408</v>
      </c>
      <c r="J10559" s="668"/>
    </row>
    <row r="10560" spans="1:10" s="617" customFormat="1" ht="23.25" outlineLevel="1">
      <c r="A10560" s="325" t="s">
        <v>17324</v>
      </c>
      <c r="B10560" s="676" t="s">
        <v>15777</v>
      </c>
      <c r="C10560" s="675" t="s">
        <v>8351</v>
      </c>
      <c r="D10560" s="676"/>
      <c r="E10560" s="327">
        <v>30000</v>
      </c>
      <c r="F10560" s="329" t="s">
        <v>17326</v>
      </c>
      <c r="G10560" s="677" t="s">
        <v>17141</v>
      </c>
      <c r="H10560" s="584">
        <v>44253</v>
      </c>
      <c r="I10560" s="584">
        <v>44408</v>
      </c>
      <c r="J10560" s="668"/>
    </row>
    <row r="10561" spans="1:10" s="617" customFormat="1" ht="23.25" outlineLevel="1">
      <c r="A10561" s="325" t="s">
        <v>17324</v>
      </c>
      <c r="B10561" s="676" t="s">
        <v>15777</v>
      </c>
      <c r="C10561" s="675" t="s">
        <v>8351</v>
      </c>
      <c r="D10561" s="676"/>
      <c r="E10561" s="327">
        <v>30000</v>
      </c>
      <c r="F10561" s="329" t="s">
        <v>17327</v>
      </c>
      <c r="G10561" s="677" t="s">
        <v>17141</v>
      </c>
      <c r="H10561" s="584">
        <v>44253</v>
      </c>
      <c r="I10561" s="584">
        <v>44408</v>
      </c>
      <c r="J10561" s="668"/>
    </row>
    <row r="10562" spans="1:10" s="617" customFormat="1" ht="23.25" outlineLevel="1">
      <c r="A10562" s="325" t="s">
        <v>2891</v>
      </c>
      <c r="B10562" s="676" t="s">
        <v>15777</v>
      </c>
      <c r="C10562" s="675" t="s">
        <v>8351</v>
      </c>
      <c r="D10562" s="676"/>
      <c r="E10562" s="327">
        <v>22500</v>
      </c>
      <c r="F10562" s="329" t="s">
        <v>17328</v>
      </c>
      <c r="G10562" s="677" t="s">
        <v>17141</v>
      </c>
      <c r="H10562" s="584">
        <v>44253</v>
      </c>
      <c r="I10562" s="584">
        <v>44408</v>
      </c>
      <c r="J10562" s="668"/>
    </row>
    <row r="10563" spans="1:10" s="617" customFormat="1" ht="23.25" outlineLevel="1">
      <c r="A10563" s="325" t="s">
        <v>17329</v>
      </c>
      <c r="B10563" s="676" t="s">
        <v>15777</v>
      </c>
      <c r="C10563" s="675" t="s">
        <v>8351</v>
      </c>
      <c r="D10563" s="676"/>
      <c r="E10563" s="327">
        <v>27500</v>
      </c>
      <c r="F10563" s="329" t="s">
        <v>17330</v>
      </c>
      <c r="G10563" s="677" t="s">
        <v>17141</v>
      </c>
      <c r="H10563" s="584">
        <v>44253</v>
      </c>
      <c r="I10563" s="584">
        <v>44408</v>
      </c>
      <c r="J10563" s="668"/>
    </row>
    <row r="10564" spans="1:10" s="617" customFormat="1" ht="23.25" outlineLevel="1">
      <c r="A10564" s="325" t="s">
        <v>17329</v>
      </c>
      <c r="B10564" s="676" t="s">
        <v>15777</v>
      </c>
      <c r="C10564" s="675" t="s">
        <v>8351</v>
      </c>
      <c r="D10564" s="676"/>
      <c r="E10564" s="327">
        <v>27500</v>
      </c>
      <c r="F10564" s="329" t="s">
        <v>17331</v>
      </c>
      <c r="G10564" s="677" t="s">
        <v>17141</v>
      </c>
      <c r="H10564" s="584">
        <v>44253</v>
      </c>
      <c r="I10564" s="584">
        <v>44408</v>
      </c>
      <c r="J10564" s="668"/>
    </row>
    <row r="10565" spans="1:10" s="617" customFormat="1" ht="23.25" outlineLevel="1">
      <c r="A10565" s="325" t="s">
        <v>17329</v>
      </c>
      <c r="B10565" s="676" t="s">
        <v>15777</v>
      </c>
      <c r="C10565" s="675" t="s">
        <v>8351</v>
      </c>
      <c r="D10565" s="676"/>
      <c r="E10565" s="327">
        <v>27500</v>
      </c>
      <c r="F10565" s="329" t="s">
        <v>17332</v>
      </c>
      <c r="G10565" s="677" t="s">
        <v>17141</v>
      </c>
      <c r="H10565" s="584">
        <v>44253</v>
      </c>
      <c r="I10565" s="584">
        <v>44408</v>
      </c>
      <c r="J10565" s="668"/>
    </row>
    <row r="10566" spans="1:10" s="617" customFormat="1" ht="23.25" outlineLevel="1">
      <c r="A10566" s="325" t="s">
        <v>17333</v>
      </c>
      <c r="B10566" s="676" t="s">
        <v>15777</v>
      </c>
      <c r="C10566" s="675" t="s">
        <v>8351</v>
      </c>
      <c r="D10566" s="676"/>
      <c r="E10566" s="327">
        <v>27500</v>
      </c>
      <c r="F10566" s="329" t="s">
        <v>17334</v>
      </c>
      <c r="G10566" s="677" t="s">
        <v>17141</v>
      </c>
      <c r="H10566" s="584">
        <v>44253</v>
      </c>
      <c r="I10566" s="584">
        <v>44408</v>
      </c>
      <c r="J10566" s="668"/>
    </row>
    <row r="10567" spans="1:10" s="617" customFormat="1" ht="23.25" outlineLevel="1">
      <c r="A10567" s="325" t="s">
        <v>17333</v>
      </c>
      <c r="B10567" s="676" t="s">
        <v>15777</v>
      </c>
      <c r="C10567" s="675" t="s">
        <v>8351</v>
      </c>
      <c r="D10567" s="676"/>
      <c r="E10567" s="327">
        <v>27500</v>
      </c>
      <c r="F10567" s="329" t="s">
        <v>17335</v>
      </c>
      <c r="G10567" s="677" t="s">
        <v>17141</v>
      </c>
      <c r="H10567" s="584">
        <v>44253</v>
      </c>
      <c r="I10567" s="584">
        <v>44408</v>
      </c>
      <c r="J10567" s="668"/>
    </row>
    <row r="10568" spans="1:10" s="617" customFormat="1" ht="23.25" outlineLevel="1">
      <c r="A10568" s="325" t="s">
        <v>17336</v>
      </c>
      <c r="B10568" s="676" t="s">
        <v>15777</v>
      </c>
      <c r="C10568" s="675" t="s">
        <v>8351</v>
      </c>
      <c r="D10568" s="676"/>
      <c r="E10568" s="327">
        <v>27500</v>
      </c>
      <c r="F10568" s="329" t="s">
        <v>17337</v>
      </c>
      <c r="G10568" s="677" t="s">
        <v>17141</v>
      </c>
      <c r="H10568" s="584">
        <v>44253</v>
      </c>
      <c r="I10568" s="584">
        <v>44408</v>
      </c>
      <c r="J10568" s="668"/>
    </row>
    <row r="10569" spans="1:10" s="617" customFormat="1" ht="23.25" outlineLevel="1">
      <c r="A10569" s="325" t="s">
        <v>17336</v>
      </c>
      <c r="B10569" s="676" t="s">
        <v>15777</v>
      </c>
      <c r="C10569" s="675" t="s">
        <v>8351</v>
      </c>
      <c r="D10569" s="676"/>
      <c r="E10569" s="327">
        <v>27500</v>
      </c>
      <c r="F10569" s="329" t="s">
        <v>17338</v>
      </c>
      <c r="G10569" s="677" t="s">
        <v>17141</v>
      </c>
      <c r="H10569" s="584">
        <v>44253</v>
      </c>
      <c r="I10569" s="584">
        <v>44408</v>
      </c>
      <c r="J10569" s="668"/>
    </row>
    <row r="10570" spans="1:10" s="617" customFormat="1" ht="23.25" outlineLevel="1">
      <c r="A10570" s="325" t="s">
        <v>17339</v>
      </c>
      <c r="B10570" s="676" t="s">
        <v>15777</v>
      </c>
      <c r="C10570" s="675" t="s">
        <v>8351</v>
      </c>
      <c r="D10570" s="676"/>
      <c r="E10570" s="327">
        <v>27500</v>
      </c>
      <c r="F10570" s="329" t="s">
        <v>17340</v>
      </c>
      <c r="G10570" s="677" t="s">
        <v>17141</v>
      </c>
      <c r="H10570" s="584">
        <v>44253</v>
      </c>
      <c r="I10570" s="584">
        <v>44408</v>
      </c>
      <c r="J10570" s="668"/>
    </row>
    <row r="10571" spans="1:10" s="617" customFormat="1" ht="23.25" outlineLevel="1">
      <c r="A10571" s="325" t="s">
        <v>17339</v>
      </c>
      <c r="B10571" s="676" t="s">
        <v>15777</v>
      </c>
      <c r="C10571" s="675" t="s">
        <v>8351</v>
      </c>
      <c r="D10571" s="676"/>
      <c r="E10571" s="327">
        <v>27500</v>
      </c>
      <c r="F10571" s="329" t="s">
        <v>17341</v>
      </c>
      <c r="G10571" s="677" t="s">
        <v>17141</v>
      </c>
      <c r="H10571" s="584">
        <v>44253</v>
      </c>
      <c r="I10571" s="584">
        <v>44408</v>
      </c>
      <c r="J10571" s="668"/>
    </row>
    <row r="10572" spans="1:10" s="617" customFormat="1" ht="23.25" outlineLevel="1">
      <c r="A10572" s="325" t="s">
        <v>2828</v>
      </c>
      <c r="B10572" s="676" t="s">
        <v>15777</v>
      </c>
      <c r="C10572" s="675" t="s">
        <v>8351</v>
      </c>
      <c r="D10572" s="676"/>
      <c r="E10572" s="327">
        <v>30000</v>
      </c>
      <c r="F10572" s="329" t="s">
        <v>17342</v>
      </c>
      <c r="G10572" s="677" t="s">
        <v>17141</v>
      </c>
      <c r="H10572" s="584">
        <v>44253</v>
      </c>
      <c r="I10572" s="584">
        <v>44408</v>
      </c>
      <c r="J10572" s="668"/>
    </row>
    <row r="10573" spans="1:10" s="617" customFormat="1" ht="23.25" outlineLevel="1">
      <c r="A10573" s="325" t="s">
        <v>17343</v>
      </c>
      <c r="B10573" s="676" t="s">
        <v>15777</v>
      </c>
      <c r="C10573" s="675" t="s">
        <v>8351</v>
      </c>
      <c r="D10573" s="676"/>
      <c r="E10573" s="327">
        <v>27500</v>
      </c>
      <c r="F10573" s="329" t="s">
        <v>17344</v>
      </c>
      <c r="G10573" s="677" t="s">
        <v>17141</v>
      </c>
      <c r="H10573" s="584">
        <v>44253</v>
      </c>
      <c r="I10573" s="584">
        <v>44408</v>
      </c>
      <c r="J10573" s="668"/>
    </row>
    <row r="10574" spans="1:10" s="617" customFormat="1" ht="23.25" outlineLevel="1">
      <c r="A10574" s="325" t="s">
        <v>17345</v>
      </c>
      <c r="B10574" s="676" t="s">
        <v>15777</v>
      </c>
      <c r="C10574" s="675" t="s">
        <v>8351</v>
      </c>
      <c r="D10574" s="676"/>
      <c r="E10574" s="327">
        <v>22500</v>
      </c>
      <c r="F10574" s="329" t="s">
        <v>17346</v>
      </c>
      <c r="G10574" s="677" t="s">
        <v>17141</v>
      </c>
      <c r="H10574" s="584">
        <v>44253</v>
      </c>
      <c r="I10574" s="584">
        <v>44408</v>
      </c>
      <c r="J10574" s="668"/>
    </row>
    <row r="10575" spans="1:10" s="617" customFormat="1" ht="23.25" outlineLevel="1">
      <c r="A10575" s="325" t="s">
        <v>17347</v>
      </c>
      <c r="B10575" s="676" t="s">
        <v>15777</v>
      </c>
      <c r="C10575" s="675" t="s">
        <v>8351</v>
      </c>
      <c r="D10575" s="676"/>
      <c r="E10575" s="327">
        <v>24000</v>
      </c>
      <c r="F10575" s="329" t="s">
        <v>17348</v>
      </c>
      <c r="G10575" s="677" t="s">
        <v>17141</v>
      </c>
      <c r="H10575" s="584">
        <v>44286</v>
      </c>
      <c r="I10575" s="584">
        <v>44408</v>
      </c>
      <c r="J10575" s="668"/>
    </row>
    <row r="10576" spans="1:10" s="617" customFormat="1" ht="23.25" outlineLevel="1">
      <c r="A10576" s="325" t="s">
        <v>17274</v>
      </c>
      <c r="B10576" s="676" t="s">
        <v>15777</v>
      </c>
      <c r="C10576" s="675" t="s">
        <v>8351</v>
      </c>
      <c r="D10576" s="676"/>
      <c r="E10576" s="327">
        <v>18000</v>
      </c>
      <c r="F10576" s="329" t="s">
        <v>17349</v>
      </c>
      <c r="G10576" s="677" t="s">
        <v>17141</v>
      </c>
      <c r="H10576" s="584">
        <v>44299</v>
      </c>
      <c r="I10576" s="584">
        <v>44408</v>
      </c>
      <c r="J10576" s="668"/>
    </row>
    <row r="10577" spans="1:10" s="617" customFormat="1" ht="23.25" outlineLevel="1">
      <c r="A10577" s="325" t="s">
        <v>17350</v>
      </c>
      <c r="B10577" s="676" t="s">
        <v>15777</v>
      </c>
      <c r="C10577" s="675" t="s">
        <v>8351</v>
      </c>
      <c r="D10577" s="676"/>
      <c r="E10577" s="327">
        <v>24000</v>
      </c>
      <c r="F10577" s="329" t="s">
        <v>17351</v>
      </c>
      <c r="G10577" s="677" t="s">
        <v>17141</v>
      </c>
      <c r="H10577" s="584">
        <v>44316</v>
      </c>
      <c r="I10577" s="584">
        <v>44408</v>
      </c>
      <c r="J10577" s="668"/>
    </row>
    <row r="10578" spans="1:10" s="617" customFormat="1" ht="23.25" outlineLevel="1">
      <c r="A10578" s="325" t="s">
        <v>17350</v>
      </c>
      <c r="B10578" s="676" t="s">
        <v>15777</v>
      </c>
      <c r="C10578" s="675" t="s">
        <v>8351</v>
      </c>
      <c r="D10578" s="676"/>
      <c r="E10578" s="327">
        <v>24000</v>
      </c>
      <c r="F10578" s="329" t="s">
        <v>17352</v>
      </c>
      <c r="G10578" s="677" t="s">
        <v>17141</v>
      </c>
      <c r="H10578" s="584">
        <v>44316</v>
      </c>
      <c r="I10578" s="584">
        <v>44408</v>
      </c>
      <c r="J10578" s="668"/>
    </row>
    <row r="10579" spans="1:10" s="617" customFormat="1" ht="23.25" outlineLevel="1">
      <c r="A10579" s="325" t="s">
        <v>17350</v>
      </c>
      <c r="B10579" s="676" t="s">
        <v>15777</v>
      </c>
      <c r="C10579" s="675" t="s">
        <v>8351</v>
      </c>
      <c r="D10579" s="676"/>
      <c r="E10579" s="327">
        <v>24000</v>
      </c>
      <c r="F10579" s="329" t="s">
        <v>17353</v>
      </c>
      <c r="G10579" s="677" t="s">
        <v>17141</v>
      </c>
      <c r="H10579" s="584">
        <v>44316</v>
      </c>
      <c r="I10579" s="584">
        <v>44408</v>
      </c>
      <c r="J10579" s="668"/>
    </row>
    <row r="10580" spans="1:10" s="617" customFormat="1" ht="23.25" outlineLevel="1">
      <c r="A10580" s="325" t="s">
        <v>17354</v>
      </c>
      <c r="B10580" s="676" t="s">
        <v>15777</v>
      </c>
      <c r="C10580" s="675" t="s">
        <v>8351</v>
      </c>
      <c r="D10580" s="676"/>
      <c r="E10580" s="327">
        <v>18000</v>
      </c>
      <c r="F10580" s="329" t="s">
        <v>17355</v>
      </c>
      <c r="G10580" s="677" t="s">
        <v>17141</v>
      </c>
      <c r="H10580" s="584">
        <v>44316</v>
      </c>
      <c r="I10580" s="584">
        <v>44408</v>
      </c>
      <c r="J10580" s="668"/>
    </row>
    <row r="10581" spans="1:10" s="617" customFormat="1" ht="23.25" outlineLevel="1">
      <c r="A10581" s="325" t="s">
        <v>17354</v>
      </c>
      <c r="B10581" s="676" t="s">
        <v>15777</v>
      </c>
      <c r="C10581" s="675" t="s">
        <v>8351</v>
      </c>
      <c r="D10581" s="676"/>
      <c r="E10581" s="327">
        <v>18000</v>
      </c>
      <c r="F10581" s="329" t="s">
        <v>17356</v>
      </c>
      <c r="G10581" s="677" t="s">
        <v>17141</v>
      </c>
      <c r="H10581" s="584">
        <v>44316</v>
      </c>
      <c r="I10581" s="584">
        <v>44408</v>
      </c>
      <c r="J10581" s="668"/>
    </row>
    <row r="10582" spans="1:10" s="617" customFormat="1" ht="23.25" outlineLevel="1">
      <c r="A10582" s="325" t="s">
        <v>17240</v>
      </c>
      <c r="B10582" s="676" t="s">
        <v>15777</v>
      </c>
      <c r="C10582" s="675" t="s">
        <v>8351</v>
      </c>
      <c r="D10582" s="676"/>
      <c r="E10582" s="327">
        <v>18000</v>
      </c>
      <c r="F10582" s="329" t="s">
        <v>17241</v>
      </c>
      <c r="G10582" s="677" t="s">
        <v>17141</v>
      </c>
      <c r="H10582" s="584">
        <v>44316</v>
      </c>
      <c r="I10582" s="584">
        <v>44408</v>
      </c>
      <c r="J10582" s="668"/>
    </row>
    <row r="10583" spans="1:10" s="617" customFormat="1" ht="23.25" outlineLevel="1">
      <c r="A10583" s="325" t="s">
        <v>17283</v>
      </c>
      <c r="B10583" s="676" t="s">
        <v>15777</v>
      </c>
      <c r="C10583" s="675" t="s">
        <v>8351</v>
      </c>
      <c r="D10583" s="676"/>
      <c r="E10583" s="327">
        <v>30000</v>
      </c>
      <c r="F10583" s="329" t="s">
        <v>17293</v>
      </c>
      <c r="G10583" s="677" t="s">
        <v>17141</v>
      </c>
      <c r="H10583" s="584">
        <v>44397</v>
      </c>
      <c r="I10583" s="584">
        <v>44561</v>
      </c>
      <c r="J10583" s="668"/>
    </row>
    <row r="10584" spans="1:10" s="617" customFormat="1" ht="23.25" outlineLevel="1">
      <c r="A10584" s="325" t="s">
        <v>17339</v>
      </c>
      <c r="B10584" s="676" t="s">
        <v>15777</v>
      </c>
      <c r="C10584" s="675" t="s">
        <v>8351</v>
      </c>
      <c r="D10584" s="676"/>
      <c r="E10584" s="327">
        <v>27500</v>
      </c>
      <c r="F10584" s="329" t="s">
        <v>17341</v>
      </c>
      <c r="G10584" s="677" t="s">
        <v>17141</v>
      </c>
      <c r="H10584" s="584">
        <v>44398</v>
      </c>
      <c r="I10584" s="584">
        <v>44561</v>
      </c>
      <c r="J10584" s="668"/>
    </row>
    <row r="10585" spans="1:10" s="617" customFormat="1" ht="23.25" outlineLevel="1">
      <c r="A10585" s="325" t="s">
        <v>17336</v>
      </c>
      <c r="B10585" s="676" t="s">
        <v>15777</v>
      </c>
      <c r="C10585" s="675" t="s">
        <v>8351</v>
      </c>
      <c r="D10585" s="676"/>
      <c r="E10585" s="327">
        <v>27500</v>
      </c>
      <c r="F10585" s="329" t="s">
        <v>17338</v>
      </c>
      <c r="G10585" s="677" t="s">
        <v>17141</v>
      </c>
      <c r="H10585" s="584">
        <v>44398</v>
      </c>
      <c r="I10585" s="584">
        <v>44561</v>
      </c>
      <c r="J10585" s="668"/>
    </row>
    <row r="10586" spans="1:10" s="617" customFormat="1" ht="23.25" outlineLevel="1">
      <c r="A10586" s="325" t="s">
        <v>17336</v>
      </c>
      <c r="B10586" s="676" t="s">
        <v>15777</v>
      </c>
      <c r="C10586" s="675" t="s">
        <v>8351</v>
      </c>
      <c r="D10586" s="676"/>
      <c r="E10586" s="327">
        <v>27500</v>
      </c>
      <c r="F10586" s="329" t="s">
        <v>17337</v>
      </c>
      <c r="G10586" s="677" t="s">
        <v>17141</v>
      </c>
      <c r="H10586" s="584">
        <v>44398</v>
      </c>
      <c r="I10586" s="584">
        <v>44561</v>
      </c>
      <c r="J10586" s="668"/>
    </row>
    <row r="10587" spans="1:10" s="617" customFormat="1" ht="23.25" outlineLevel="1">
      <c r="A10587" s="325" t="s">
        <v>17333</v>
      </c>
      <c r="B10587" s="676" t="s">
        <v>15777</v>
      </c>
      <c r="C10587" s="675" t="s">
        <v>8351</v>
      </c>
      <c r="D10587" s="676"/>
      <c r="E10587" s="327">
        <v>27500</v>
      </c>
      <c r="F10587" s="329" t="s">
        <v>17335</v>
      </c>
      <c r="G10587" s="677" t="s">
        <v>17141</v>
      </c>
      <c r="H10587" s="584">
        <v>44398</v>
      </c>
      <c r="I10587" s="584">
        <v>44561</v>
      </c>
      <c r="J10587" s="668"/>
    </row>
    <row r="10588" spans="1:10" s="617" customFormat="1" ht="23.25" outlineLevel="1">
      <c r="A10588" s="325" t="s">
        <v>17329</v>
      </c>
      <c r="B10588" s="676" t="s">
        <v>15777</v>
      </c>
      <c r="C10588" s="675" t="s">
        <v>8351</v>
      </c>
      <c r="D10588" s="676"/>
      <c r="E10588" s="327">
        <v>27500</v>
      </c>
      <c r="F10588" s="329" t="s">
        <v>17330</v>
      </c>
      <c r="G10588" s="677" t="s">
        <v>17141</v>
      </c>
      <c r="H10588" s="584">
        <v>44398</v>
      </c>
      <c r="I10588" s="584">
        <v>44561</v>
      </c>
      <c r="J10588" s="668"/>
    </row>
    <row r="10589" spans="1:10" s="617" customFormat="1" ht="23.25" outlineLevel="1">
      <c r="A10589" s="325" t="s">
        <v>17333</v>
      </c>
      <c r="B10589" s="676" t="s">
        <v>15777</v>
      </c>
      <c r="C10589" s="675" t="s">
        <v>8351</v>
      </c>
      <c r="D10589" s="676"/>
      <c r="E10589" s="327">
        <v>27500</v>
      </c>
      <c r="F10589" s="329" t="s">
        <v>17334</v>
      </c>
      <c r="G10589" s="677" t="s">
        <v>17141</v>
      </c>
      <c r="H10589" s="584">
        <v>44398</v>
      </c>
      <c r="I10589" s="584">
        <v>44561</v>
      </c>
      <c r="J10589" s="668"/>
    </row>
    <row r="10590" spans="1:10" s="617" customFormat="1" ht="23.25" outlineLevel="1">
      <c r="A10590" s="325" t="s">
        <v>17329</v>
      </c>
      <c r="B10590" s="676" t="s">
        <v>15777</v>
      </c>
      <c r="C10590" s="675" t="s">
        <v>8351</v>
      </c>
      <c r="D10590" s="676"/>
      <c r="E10590" s="327">
        <v>27500</v>
      </c>
      <c r="F10590" s="329" t="s">
        <v>17331</v>
      </c>
      <c r="G10590" s="677" t="s">
        <v>17141</v>
      </c>
      <c r="H10590" s="584">
        <v>44398</v>
      </c>
      <c r="I10590" s="584">
        <v>44561</v>
      </c>
      <c r="J10590" s="668"/>
    </row>
    <row r="10591" spans="1:10" s="617" customFormat="1" ht="23.25" outlineLevel="1">
      <c r="A10591" s="325" t="s">
        <v>17329</v>
      </c>
      <c r="B10591" s="676" t="s">
        <v>15777</v>
      </c>
      <c r="C10591" s="675" t="s">
        <v>8351</v>
      </c>
      <c r="D10591" s="676"/>
      <c r="E10591" s="327">
        <v>27500</v>
      </c>
      <c r="F10591" s="329" t="s">
        <v>17332</v>
      </c>
      <c r="G10591" s="677" t="s">
        <v>17141</v>
      </c>
      <c r="H10591" s="584">
        <v>44398</v>
      </c>
      <c r="I10591" s="584">
        <v>44561</v>
      </c>
      <c r="J10591" s="668"/>
    </row>
    <row r="10592" spans="1:10" s="617" customFormat="1" ht="23.25" outlineLevel="1">
      <c r="A10592" s="325" t="s">
        <v>3982</v>
      </c>
      <c r="B10592" s="676" t="s">
        <v>15777</v>
      </c>
      <c r="C10592" s="675" t="s">
        <v>8351</v>
      </c>
      <c r="D10592" s="676"/>
      <c r="E10592" s="327">
        <v>25000</v>
      </c>
      <c r="F10592" s="329" t="s">
        <v>17357</v>
      </c>
      <c r="G10592" s="677" t="s">
        <v>17141</v>
      </c>
      <c r="H10592" s="584">
        <v>44397</v>
      </c>
      <c r="I10592" s="584">
        <v>44561</v>
      </c>
      <c r="J10592" s="668"/>
    </row>
    <row r="10593" spans="1:10" s="617" customFormat="1" ht="23.25" outlineLevel="1">
      <c r="A10593" s="325" t="s">
        <v>17358</v>
      </c>
      <c r="B10593" s="676" t="s">
        <v>15777</v>
      </c>
      <c r="C10593" s="675" t="s">
        <v>8351</v>
      </c>
      <c r="D10593" s="676"/>
      <c r="E10593" s="327">
        <v>25000</v>
      </c>
      <c r="F10593" s="329" t="s">
        <v>17359</v>
      </c>
      <c r="G10593" s="677" t="s">
        <v>17141</v>
      </c>
      <c r="H10593" s="584">
        <v>44397</v>
      </c>
      <c r="I10593" s="584">
        <v>44561</v>
      </c>
      <c r="J10593" s="668"/>
    </row>
    <row r="10594" spans="1:10" s="617" customFormat="1" ht="23.25" outlineLevel="1">
      <c r="A10594" s="325" t="s">
        <v>17347</v>
      </c>
      <c r="B10594" s="676" t="s">
        <v>15777</v>
      </c>
      <c r="C10594" s="675" t="s">
        <v>8351</v>
      </c>
      <c r="D10594" s="676"/>
      <c r="E10594" s="327">
        <v>30000</v>
      </c>
      <c r="F10594" s="329" t="s">
        <v>17348</v>
      </c>
      <c r="G10594" s="677" t="s">
        <v>17141</v>
      </c>
      <c r="H10594" s="584">
        <v>44397</v>
      </c>
      <c r="I10594" s="584">
        <v>44561</v>
      </c>
      <c r="J10594" s="668"/>
    </row>
    <row r="10595" spans="1:10" s="617" customFormat="1" ht="23.25" outlineLevel="1">
      <c r="A10595" s="325" t="s">
        <v>17246</v>
      </c>
      <c r="B10595" s="676" t="s">
        <v>15777</v>
      </c>
      <c r="C10595" s="675" t="s">
        <v>8351</v>
      </c>
      <c r="D10595" s="676"/>
      <c r="E10595" s="327">
        <v>30000</v>
      </c>
      <c r="F10595" s="329" t="s">
        <v>17288</v>
      </c>
      <c r="G10595" s="677" t="s">
        <v>17141</v>
      </c>
      <c r="H10595" s="584">
        <v>44397</v>
      </c>
      <c r="I10595" s="584">
        <v>44561</v>
      </c>
      <c r="J10595" s="668"/>
    </row>
    <row r="10596" spans="1:10" s="617" customFormat="1" ht="23.25" outlineLevel="1">
      <c r="A10596" s="325" t="s">
        <v>17246</v>
      </c>
      <c r="B10596" s="676" t="s">
        <v>15777</v>
      </c>
      <c r="C10596" s="675" t="s">
        <v>8351</v>
      </c>
      <c r="D10596" s="676"/>
      <c r="E10596" s="327">
        <v>30000</v>
      </c>
      <c r="F10596" s="329" t="s">
        <v>17287</v>
      </c>
      <c r="G10596" s="677" t="s">
        <v>17141</v>
      </c>
      <c r="H10596" s="584">
        <v>44397</v>
      </c>
      <c r="I10596" s="584">
        <v>44561</v>
      </c>
      <c r="J10596" s="668"/>
    </row>
    <row r="10597" spans="1:10" s="617" customFormat="1" ht="23.25" outlineLevel="1">
      <c r="A10597" s="325" t="s">
        <v>17246</v>
      </c>
      <c r="B10597" s="676" t="s">
        <v>15777</v>
      </c>
      <c r="C10597" s="675" t="s">
        <v>8351</v>
      </c>
      <c r="D10597" s="676"/>
      <c r="E10597" s="327">
        <v>30000</v>
      </c>
      <c r="F10597" s="329" t="s">
        <v>17286</v>
      </c>
      <c r="G10597" s="677" t="s">
        <v>17141</v>
      </c>
      <c r="H10597" s="584">
        <v>44397</v>
      </c>
      <c r="I10597" s="584">
        <v>44561</v>
      </c>
      <c r="J10597" s="668"/>
    </row>
    <row r="10598" spans="1:10" s="617" customFormat="1" ht="23.25" outlineLevel="1">
      <c r="A10598" s="325" t="s">
        <v>17283</v>
      </c>
      <c r="B10598" s="676" t="s">
        <v>15777</v>
      </c>
      <c r="C10598" s="675" t="s">
        <v>8351</v>
      </c>
      <c r="D10598" s="676"/>
      <c r="E10598" s="327">
        <v>30000</v>
      </c>
      <c r="F10598" s="329" t="s">
        <v>17284</v>
      </c>
      <c r="G10598" s="677" t="s">
        <v>17141</v>
      </c>
      <c r="H10598" s="584">
        <v>44397</v>
      </c>
      <c r="I10598" s="584">
        <v>44561</v>
      </c>
      <c r="J10598" s="668"/>
    </row>
    <row r="10599" spans="1:10" s="617" customFormat="1" ht="23.25" outlineLevel="1">
      <c r="A10599" s="325" t="s">
        <v>17283</v>
      </c>
      <c r="B10599" s="676" t="s">
        <v>15777</v>
      </c>
      <c r="C10599" s="675" t="s">
        <v>8351</v>
      </c>
      <c r="D10599" s="676"/>
      <c r="E10599" s="327">
        <v>30000</v>
      </c>
      <c r="F10599" s="329" t="s">
        <v>17285</v>
      </c>
      <c r="G10599" s="677" t="s">
        <v>17141</v>
      </c>
      <c r="H10599" s="584">
        <v>44397</v>
      </c>
      <c r="I10599" s="584">
        <v>44561</v>
      </c>
      <c r="J10599" s="668"/>
    </row>
    <row r="10600" spans="1:10" s="617" customFormat="1" ht="23.25" outlineLevel="1">
      <c r="A10600" s="325" t="s">
        <v>3982</v>
      </c>
      <c r="B10600" s="676" t="s">
        <v>15777</v>
      </c>
      <c r="C10600" s="675" t="s">
        <v>8351</v>
      </c>
      <c r="D10600" s="676"/>
      <c r="E10600" s="327">
        <v>25000</v>
      </c>
      <c r="F10600" s="329" t="s">
        <v>17276</v>
      </c>
      <c r="G10600" s="677" t="s">
        <v>17141</v>
      </c>
      <c r="H10600" s="584">
        <v>44397</v>
      </c>
      <c r="I10600" s="584">
        <v>44561</v>
      </c>
      <c r="J10600" s="668"/>
    </row>
    <row r="10601" spans="1:10" s="617" customFormat="1" ht="23.25" outlineLevel="1">
      <c r="A10601" s="325" t="s">
        <v>17242</v>
      </c>
      <c r="B10601" s="676" t="s">
        <v>15777</v>
      </c>
      <c r="C10601" s="675" t="s">
        <v>8351</v>
      </c>
      <c r="D10601" s="676"/>
      <c r="E10601" s="327">
        <v>25000</v>
      </c>
      <c r="F10601" s="329" t="s">
        <v>17265</v>
      </c>
      <c r="G10601" s="677" t="s">
        <v>17141</v>
      </c>
      <c r="H10601" s="584">
        <v>44397</v>
      </c>
      <c r="I10601" s="584">
        <v>44561</v>
      </c>
      <c r="J10601" s="668"/>
    </row>
    <row r="10602" spans="1:10" s="617" customFormat="1" ht="23.25" outlineLevel="1">
      <c r="A10602" s="325" t="s">
        <v>17242</v>
      </c>
      <c r="B10602" s="676" t="s">
        <v>15777</v>
      </c>
      <c r="C10602" s="675" t="s">
        <v>8351</v>
      </c>
      <c r="D10602" s="676"/>
      <c r="E10602" s="327">
        <v>25000</v>
      </c>
      <c r="F10602" s="329" t="s">
        <v>17267</v>
      </c>
      <c r="G10602" s="677" t="s">
        <v>17141</v>
      </c>
      <c r="H10602" s="584">
        <v>44397</v>
      </c>
      <c r="I10602" s="584">
        <v>44561</v>
      </c>
      <c r="J10602" s="668"/>
    </row>
    <row r="10603" spans="1:10" s="617" customFormat="1" ht="23.25" outlineLevel="1">
      <c r="A10603" s="325" t="s">
        <v>17242</v>
      </c>
      <c r="B10603" s="676" t="s">
        <v>15777</v>
      </c>
      <c r="C10603" s="675" t="s">
        <v>8351</v>
      </c>
      <c r="D10603" s="676"/>
      <c r="E10603" s="327">
        <v>25000</v>
      </c>
      <c r="F10603" s="329" t="s">
        <v>17268</v>
      </c>
      <c r="G10603" s="677" t="s">
        <v>17141</v>
      </c>
      <c r="H10603" s="584">
        <v>44397</v>
      </c>
      <c r="I10603" s="584">
        <v>44561</v>
      </c>
      <c r="J10603" s="668"/>
    </row>
    <row r="10604" spans="1:10" s="617" customFormat="1" ht="23.25" outlineLevel="1">
      <c r="A10604" s="325" t="s">
        <v>17360</v>
      </c>
      <c r="B10604" s="676" t="s">
        <v>15777</v>
      </c>
      <c r="C10604" s="675" t="s">
        <v>8351</v>
      </c>
      <c r="D10604" s="676"/>
      <c r="E10604" s="327">
        <v>25000</v>
      </c>
      <c r="F10604" s="329" t="s">
        <v>17361</v>
      </c>
      <c r="G10604" s="677" t="s">
        <v>17141</v>
      </c>
      <c r="H10604" s="584">
        <v>44397</v>
      </c>
      <c r="I10604" s="584">
        <v>44561</v>
      </c>
      <c r="J10604" s="668"/>
    </row>
    <row r="10605" spans="1:10" s="617" customFormat="1" ht="23.25" outlineLevel="1">
      <c r="A10605" s="325" t="s">
        <v>17242</v>
      </c>
      <c r="B10605" s="676" t="s">
        <v>15777</v>
      </c>
      <c r="C10605" s="675" t="s">
        <v>8351</v>
      </c>
      <c r="D10605" s="676"/>
      <c r="E10605" s="327">
        <v>25000</v>
      </c>
      <c r="F10605" s="329" t="s">
        <v>17266</v>
      </c>
      <c r="G10605" s="677" t="s">
        <v>17141</v>
      </c>
      <c r="H10605" s="584">
        <v>44397</v>
      </c>
      <c r="I10605" s="584">
        <v>44561</v>
      </c>
      <c r="J10605" s="668"/>
    </row>
    <row r="10606" spans="1:10" s="617" customFormat="1" ht="23.25" outlineLevel="1">
      <c r="A10606" s="325" t="s">
        <v>17242</v>
      </c>
      <c r="B10606" s="676" t="s">
        <v>15777</v>
      </c>
      <c r="C10606" s="675" t="s">
        <v>8351</v>
      </c>
      <c r="D10606" s="676"/>
      <c r="E10606" s="327">
        <v>25000</v>
      </c>
      <c r="F10606" s="329" t="s">
        <v>17270</v>
      </c>
      <c r="G10606" s="677" t="s">
        <v>17141</v>
      </c>
      <c r="H10606" s="584">
        <v>44397</v>
      </c>
      <c r="I10606" s="584">
        <v>44561</v>
      </c>
      <c r="J10606" s="668"/>
    </row>
    <row r="10607" spans="1:10" s="617" customFormat="1" ht="23.25" outlineLevel="1">
      <c r="A10607" s="325" t="s">
        <v>17274</v>
      </c>
      <c r="B10607" s="676" t="s">
        <v>15777</v>
      </c>
      <c r="C10607" s="675" t="s">
        <v>8351</v>
      </c>
      <c r="D10607" s="676"/>
      <c r="E10607" s="327">
        <v>25000</v>
      </c>
      <c r="F10607" s="329" t="s">
        <v>17275</v>
      </c>
      <c r="G10607" s="677" t="s">
        <v>17141</v>
      </c>
      <c r="H10607" s="584">
        <v>44397</v>
      </c>
      <c r="I10607" s="584">
        <v>44561</v>
      </c>
      <c r="J10607" s="668"/>
    </row>
    <row r="10608" spans="1:10" s="617" customFormat="1" ht="23.25" outlineLevel="1">
      <c r="A10608" s="325" t="s">
        <v>17242</v>
      </c>
      <c r="B10608" s="676" t="s">
        <v>15777</v>
      </c>
      <c r="C10608" s="675" t="s">
        <v>8351</v>
      </c>
      <c r="D10608" s="676"/>
      <c r="E10608" s="327">
        <v>25000</v>
      </c>
      <c r="F10608" s="329" t="s">
        <v>17273</v>
      </c>
      <c r="G10608" s="677" t="s">
        <v>17141</v>
      </c>
      <c r="H10608" s="584">
        <v>44397</v>
      </c>
      <c r="I10608" s="584">
        <v>44561</v>
      </c>
      <c r="J10608" s="668"/>
    </row>
    <row r="10609" spans="1:10" s="617" customFormat="1" ht="23.25" outlineLevel="1">
      <c r="A10609" s="325" t="s">
        <v>17242</v>
      </c>
      <c r="B10609" s="676" t="s">
        <v>15777</v>
      </c>
      <c r="C10609" s="675" t="s">
        <v>8351</v>
      </c>
      <c r="D10609" s="676"/>
      <c r="E10609" s="327">
        <v>25000</v>
      </c>
      <c r="F10609" s="329" t="s">
        <v>17271</v>
      </c>
      <c r="G10609" s="677" t="s">
        <v>17141</v>
      </c>
      <c r="H10609" s="584">
        <v>44397</v>
      </c>
      <c r="I10609" s="584">
        <v>44561</v>
      </c>
      <c r="J10609" s="668"/>
    </row>
    <row r="10610" spans="1:10" s="617" customFormat="1" ht="23.25" outlineLevel="1">
      <c r="A10610" s="325" t="s">
        <v>17242</v>
      </c>
      <c r="B10610" s="676" t="s">
        <v>15777</v>
      </c>
      <c r="C10610" s="675" t="s">
        <v>8351</v>
      </c>
      <c r="D10610" s="676"/>
      <c r="E10610" s="327">
        <v>25000</v>
      </c>
      <c r="F10610" s="329" t="s">
        <v>17264</v>
      </c>
      <c r="G10610" s="677" t="s">
        <v>17141</v>
      </c>
      <c r="H10610" s="584">
        <v>44397</v>
      </c>
      <c r="I10610" s="584">
        <v>44561</v>
      </c>
      <c r="J10610" s="668"/>
    </row>
    <row r="10611" spans="1:10" s="617" customFormat="1" ht="23.25" outlineLevel="1">
      <c r="A10611" s="325" t="s">
        <v>17242</v>
      </c>
      <c r="B10611" s="676" t="s">
        <v>15777</v>
      </c>
      <c r="C10611" s="675" t="s">
        <v>8351</v>
      </c>
      <c r="D10611" s="676"/>
      <c r="E10611" s="327">
        <v>25000</v>
      </c>
      <c r="F10611" s="329" t="s">
        <v>17263</v>
      </c>
      <c r="G10611" s="677" t="s">
        <v>17141</v>
      </c>
      <c r="H10611" s="584">
        <v>44397</v>
      </c>
      <c r="I10611" s="584">
        <v>44561</v>
      </c>
      <c r="J10611" s="668"/>
    </row>
    <row r="10612" spans="1:10" s="617" customFormat="1" ht="23.25" outlineLevel="1">
      <c r="A10612" s="325" t="s">
        <v>17242</v>
      </c>
      <c r="B10612" s="676" t="s">
        <v>15777</v>
      </c>
      <c r="C10612" s="675" t="s">
        <v>8351</v>
      </c>
      <c r="D10612" s="676"/>
      <c r="E10612" s="327">
        <v>25000</v>
      </c>
      <c r="F10612" s="329" t="s">
        <v>17279</v>
      </c>
      <c r="G10612" s="677" t="s">
        <v>17141</v>
      </c>
      <c r="H10612" s="584">
        <v>44397</v>
      </c>
      <c r="I10612" s="584">
        <v>44561</v>
      </c>
      <c r="J10612" s="668"/>
    </row>
    <row r="10613" spans="1:10" s="617" customFormat="1" ht="23.25" outlineLevel="1">
      <c r="A10613" s="325" t="s">
        <v>17274</v>
      </c>
      <c r="B10613" s="676" t="s">
        <v>15777</v>
      </c>
      <c r="C10613" s="675" t="s">
        <v>8351</v>
      </c>
      <c r="D10613" s="676"/>
      <c r="E10613" s="327">
        <v>25000</v>
      </c>
      <c r="F10613" s="329" t="s">
        <v>17349</v>
      </c>
      <c r="G10613" s="677" t="s">
        <v>17141</v>
      </c>
      <c r="H10613" s="584">
        <v>44397</v>
      </c>
      <c r="I10613" s="584">
        <v>44561</v>
      </c>
      <c r="J10613" s="668"/>
    </row>
    <row r="10614" spans="1:10" s="617" customFormat="1" ht="23.25" outlineLevel="1">
      <c r="A10614" s="325" t="s">
        <v>17242</v>
      </c>
      <c r="B10614" s="676" t="s">
        <v>15777</v>
      </c>
      <c r="C10614" s="675" t="s">
        <v>8351</v>
      </c>
      <c r="D10614" s="676"/>
      <c r="E10614" s="327">
        <v>25000</v>
      </c>
      <c r="F10614" s="329" t="s">
        <v>17272</v>
      </c>
      <c r="G10614" s="677" t="s">
        <v>17141</v>
      </c>
      <c r="H10614" s="584">
        <v>44397</v>
      </c>
      <c r="I10614" s="584">
        <v>44561</v>
      </c>
      <c r="J10614" s="668"/>
    </row>
    <row r="10615" spans="1:10" s="617" customFormat="1" ht="23.25" outlineLevel="1">
      <c r="A10615" s="325" t="s">
        <v>3982</v>
      </c>
      <c r="B10615" s="676" t="s">
        <v>15777</v>
      </c>
      <c r="C10615" s="675" t="s">
        <v>8351</v>
      </c>
      <c r="D10615" s="676"/>
      <c r="E10615" s="327">
        <v>25000</v>
      </c>
      <c r="F10615" s="329" t="s">
        <v>17289</v>
      </c>
      <c r="G10615" s="677" t="s">
        <v>17141</v>
      </c>
      <c r="H10615" s="584">
        <v>44397</v>
      </c>
      <c r="I10615" s="584">
        <v>44561</v>
      </c>
      <c r="J10615" s="668"/>
    </row>
    <row r="10616" spans="1:10" s="617" customFormat="1" ht="23.25" outlineLevel="1">
      <c r="A10616" s="325" t="s">
        <v>17242</v>
      </c>
      <c r="B10616" s="676" t="s">
        <v>15777</v>
      </c>
      <c r="C10616" s="675" t="s">
        <v>8351</v>
      </c>
      <c r="D10616" s="676"/>
      <c r="E10616" s="327">
        <v>25000</v>
      </c>
      <c r="F10616" s="329" t="s">
        <v>17281</v>
      </c>
      <c r="G10616" s="677" t="s">
        <v>17141</v>
      </c>
      <c r="H10616" s="584">
        <v>44397</v>
      </c>
      <c r="I10616" s="584">
        <v>44561</v>
      </c>
      <c r="J10616" s="668"/>
    </row>
    <row r="10617" spans="1:10" s="617" customFormat="1" ht="23.25" outlineLevel="1">
      <c r="A10617" s="325" t="s">
        <v>17246</v>
      </c>
      <c r="B10617" s="676" t="s">
        <v>15777</v>
      </c>
      <c r="C10617" s="675" t="s">
        <v>8351</v>
      </c>
      <c r="D10617" s="676"/>
      <c r="E10617" s="327">
        <v>30000</v>
      </c>
      <c r="F10617" s="329" t="s">
        <v>17280</v>
      </c>
      <c r="G10617" s="677" t="s">
        <v>17141</v>
      </c>
      <c r="H10617" s="584">
        <v>44397</v>
      </c>
      <c r="I10617" s="584">
        <v>44561</v>
      </c>
      <c r="J10617" s="668"/>
    </row>
    <row r="10618" spans="1:10" s="617" customFormat="1" ht="23.25" outlineLevel="1">
      <c r="A10618" s="325" t="s">
        <v>17242</v>
      </c>
      <c r="B10618" s="676" t="s">
        <v>15777</v>
      </c>
      <c r="C10618" s="675" t="s">
        <v>8351</v>
      </c>
      <c r="D10618" s="676"/>
      <c r="E10618" s="327">
        <v>25000</v>
      </c>
      <c r="F10618" s="329" t="s">
        <v>17278</v>
      </c>
      <c r="G10618" s="677" t="s">
        <v>17141</v>
      </c>
      <c r="H10618" s="584">
        <v>44397</v>
      </c>
      <c r="I10618" s="584">
        <v>44561</v>
      </c>
      <c r="J10618" s="668"/>
    </row>
    <row r="10619" spans="1:10" s="617" customFormat="1" ht="23.25" outlineLevel="1">
      <c r="A10619" s="325" t="s">
        <v>17242</v>
      </c>
      <c r="B10619" s="676" t="s">
        <v>15777</v>
      </c>
      <c r="C10619" s="675" t="s">
        <v>8351</v>
      </c>
      <c r="D10619" s="676"/>
      <c r="E10619" s="327">
        <v>25000</v>
      </c>
      <c r="F10619" s="329" t="s">
        <v>17269</v>
      </c>
      <c r="G10619" s="677" t="s">
        <v>17141</v>
      </c>
      <c r="H10619" s="584">
        <v>44397</v>
      </c>
      <c r="I10619" s="584">
        <v>44561</v>
      </c>
      <c r="J10619" s="668"/>
    </row>
    <row r="10620" spans="1:10" s="617" customFormat="1" ht="23.25" outlineLevel="1">
      <c r="A10620" s="325" t="s">
        <v>17260</v>
      </c>
      <c r="B10620" s="676" t="s">
        <v>15777</v>
      </c>
      <c r="C10620" s="675" t="s">
        <v>8351</v>
      </c>
      <c r="D10620" s="676"/>
      <c r="E10620" s="327">
        <v>25000</v>
      </c>
      <c r="F10620" s="329" t="s">
        <v>17262</v>
      </c>
      <c r="G10620" s="677" t="s">
        <v>17141</v>
      </c>
      <c r="H10620" s="584">
        <v>44397</v>
      </c>
      <c r="I10620" s="584">
        <v>44561</v>
      </c>
      <c r="J10620" s="668"/>
    </row>
    <row r="10621" spans="1:10" s="617" customFormat="1" ht="23.25" outlineLevel="1">
      <c r="A10621" s="325" t="s">
        <v>17242</v>
      </c>
      <c r="B10621" s="676" t="s">
        <v>15777</v>
      </c>
      <c r="C10621" s="675" t="s">
        <v>8351</v>
      </c>
      <c r="D10621" s="676"/>
      <c r="E10621" s="327">
        <v>25000</v>
      </c>
      <c r="F10621" s="329" t="s">
        <v>17243</v>
      </c>
      <c r="G10621" s="677" t="s">
        <v>17141</v>
      </c>
      <c r="H10621" s="584">
        <v>44397</v>
      </c>
      <c r="I10621" s="584">
        <v>44561</v>
      </c>
      <c r="J10621" s="668"/>
    </row>
    <row r="10622" spans="1:10" s="617" customFormat="1" ht="23.25" outlineLevel="1">
      <c r="A10622" s="325" t="s">
        <v>17242</v>
      </c>
      <c r="B10622" s="676" t="s">
        <v>15777</v>
      </c>
      <c r="C10622" s="675" t="s">
        <v>8351</v>
      </c>
      <c r="D10622" s="676"/>
      <c r="E10622" s="327">
        <v>25000</v>
      </c>
      <c r="F10622" s="329" t="s">
        <v>17244</v>
      </c>
      <c r="G10622" s="677" t="s">
        <v>17141</v>
      </c>
      <c r="H10622" s="584">
        <v>44476</v>
      </c>
      <c r="I10622" s="584">
        <v>44561</v>
      </c>
      <c r="J10622" s="668"/>
    </row>
    <row r="10623" spans="1:10" s="617" customFormat="1" ht="23.25" outlineLevel="1">
      <c r="A10623" s="325" t="s">
        <v>17242</v>
      </c>
      <c r="B10623" s="676" t="s">
        <v>15777</v>
      </c>
      <c r="C10623" s="675" t="s">
        <v>8351</v>
      </c>
      <c r="D10623" s="676"/>
      <c r="E10623" s="327">
        <v>25000</v>
      </c>
      <c r="F10623" s="329" t="s">
        <v>17299</v>
      </c>
      <c r="G10623" s="677" t="s">
        <v>17141</v>
      </c>
      <c r="H10623" s="584">
        <v>44397</v>
      </c>
      <c r="I10623" s="584">
        <v>44561</v>
      </c>
      <c r="J10623" s="668"/>
    </row>
    <row r="10624" spans="1:10" s="617" customFormat="1" ht="23.25" outlineLevel="1">
      <c r="A10624" s="325" t="s">
        <v>17242</v>
      </c>
      <c r="B10624" s="676" t="s">
        <v>15777</v>
      </c>
      <c r="C10624" s="675" t="s">
        <v>8351</v>
      </c>
      <c r="D10624" s="676"/>
      <c r="E10624" s="327">
        <v>25000</v>
      </c>
      <c r="F10624" s="329" t="s">
        <v>17300</v>
      </c>
      <c r="G10624" s="677" t="s">
        <v>17141</v>
      </c>
      <c r="H10624" s="584">
        <v>44397</v>
      </c>
      <c r="I10624" s="584">
        <v>44561</v>
      </c>
      <c r="J10624" s="668"/>
    </row>
    <row r="10625" spans="1:10" s="617" customFormat="1" ht="23.25" outlineLevel="1">
      <c r="A10625" s="325" t="s">
        <v>17242</v>
      </c>
      <c r="B10625" s="676" t="s">
        <v>15777</v>
      </c>
      <c r="C10625" s="675" t="s">
        <v>8351</v>
      </c>
      <c r="D10625" s="676"/>
      <c r="E10625" s="327">
        <v>25000</v>
      </c>
      <c r="F10625" s="329" t="s">
        <v>17302</v>
      </c>
      <c r="G10625" s="677" t="s">
        <v>17141</v>
      </c>
      <c r="H10625" s="584">
        <v>44397</v>
      </c>
      <c r="I10625" s="584">
        <v>44561</v>
      </c>
      <c r="J10625" s="668"/>
    </row>
    <row r="10626" spans="1:10" s="617" customFormat="1" ht="23.25" outlineLevel="1">
      <c r="A10626" s="325" t="s">
        <v>17242</v>
      </c>
      <c r="B10626" s="676" t="s">
        <v>15777</v>
      </c>
      <c r="C10626" s="675" t="s">
        <v>8351</v>
      </c>
      <c r="D10626" s="676"/>
      <c r="E10626" s="327">
        <v>25000</v>
      </c>
      <c r="F10626" s="329" t="s">
        <v>17303</v>
      </c>
      <c r="G10626" s="677" t="s">
        <v>17141</v>
      </c>
      <c r="H10626" s="584">
        <v>44397</v>
      </c>
      <c r="I10626" s="584">
        <v>44561</v>
      </c>
      <c r="J10626" s="668"/>
    </row>
    <row r="10627" spans="1:10" s="617" customFormat="1" ht="23.25" outlineLevel="1">
      <c r="A10627" s="325" t="s">
        <v>17242</v>
      </c>
      <c r="B10627" s="676" t="s">
        <v>15777</v>
      </c>
      <c r="C10627" s="675" t="s">
        <v>8351</v>
      </c>
      <c r="D10627" s="676"/>
      <c r="E10627" s="327">
        <v>25000</v>
      </c>
      <c r="F10627" s="329" t="s">
        <v>17304</v>
      </c>
      <c r="G10627" s="677" t="s">
        <v>17141</v>
      </c>
      <c r="H10627" s="584">
        <v>44397</v>
      </c>
      <c r="I10627" s="584">
        <v>44561</v>
      </c>
      <c r="J10627" s="668"/>
    </row>
    <row r="10628" spans="1:10" s="617" customFormat="1" ht="23.25" outlineLevel="1">
      <c r="A10628" s="325" t="s">
        <v>17260</v>
      </c>
      <c r="B10628" s="676" t="s">
        <v>15777</v>
      </c>
      <c r="C10628" s="675" t="s">
        <v>8351</v>
      </c>
      <c r="D10628" s="676"/>
      <c r="E10628" s="327">
        <v>25000</v>
      </c>
      <c r="F10628" s="329" t="s">
        <v>17292</v>
      </c>
      <c r="G10628" s="677" t="s">
        <v>17141</v>
      </c>
      <c r="H10628" s="584">
        <v>44397</v>
      </c>
      <c r="I10628" s="584">
        <v>44561</v>
      </c>
      <c r="J10628" s="668"/>
    </row>
    <row r="10629" spans="1:10" s="617" customFormat="1" ht="23.25" outlineLevel="1">
      <c r="A10629" s="325" t="s">
        <v>3982</v>
      </c>
      <c r="B10629" s="676" t="s">
        <v>15777</v>
      </c>
      <c r="C10629" s="675" t="s">
        <v>8351</v>
      </c>
      <c r="D10629" s="676"/>
      <c r="E10629" s="327">
        <v>25000</v>
      </c>
      <c r="F10629" s="329" t="s">
        <v>17312</v>
      </c>
      <c r="G10629" s="677" t="s">
        <v>17141</v>
      </c>
      <c r="H10629" s="584">
        <v>44397</v>
      </c>
      <c r="I10629" s="584">
        <v>44561</v>
      </c>
      <c r="J10629" s="668"/>
    </row>
    <row r="10630" spans="1:10" s="617" customFormat="1" ht="23.25" outlineLevel="1">
      <c r="A10630" s="325" t="s">
        <v>3982</v>
      </c>
      <c r="B10630" s="676" t="s">
        <v>15777</v>
      </c>
      <c r="C10630" s="675" t="s">
        <v>8351</v>
      </c>
      <c r="D10630" s="676"/>
      <c r="E10630" s="327">
        <v>25000</v>
      </c>
      <c r="F10630" s="329" t="s">
        <v>17311</v>
      </c>
      <c r="G10630" s="677" t="s">
        <v>17141</v>
      </c>
      <c r="H10630" s="584">
        <v>44397</v>
      </c>
      <c r="I10630" s="584">
        <v>44561</v>
      </c>
      <c r="J10630" s="668"/>
    </row>
    <row r="10631" spans="1:10" s="617" customFormat="1" ht="23.25" outlineLevel="1">
      <c r="A10631" s="325" t="s">
        <v>3982</v>
      </c>
      <c r="B10631" s="676" t="s">
        <v>15777</v>
      </c>
      <c r="C10631" s="675" t="s">
        <v>8351</v>
      </c>
      <c r="D10631" s="676"/>
      <c r="E10631" s="327">
        <v>25000</v>
      </c>
      <c r="F10631" s="329" t="s">
        <v>17310</v>
      </c>
      <c r="G10631" s="677" t="s">
        <v>17141</v>
      </c>
      <c r="H10631" s="584">
        <v>44397</v>
      </c>
      <c r="I10631" s="584">
        <v>44561</v>
      </c>
      <c r="J10631" s="668"/>
    </row>
    <row r="10632" spans="1:10" s="617" customFormat="1" ht="23.25" outlineLevel="1">
      <c r="A10632" s="325" t="s">
        <v>3982</v>
      </c>
      <c r="B10632" s="676" t="s">
        <v>15777</v>
      </c>
      <c r="C10632" s="675" t="s">
        <v>8351</v>
      </c>
      <c r="D10632" s="676"/>
      <c r="E10632" s="327">
        <v>25000</v>
      </c>
      <c r="F10632" s="329" t="s">
        <v>17259</v>
      </c>
      <c r="G10632" s="677" t="s">
        <v>17141</v>
      </c>
      <c r="H10632" s="584">
        <v>44397</v>
      </c>
      <c r="I10632" s="584">
        <v>44561</v>
      </c>
      <c r="J10632" s="668"/>
    </row>
    <row r="10633" spans="1:10" s="617" customFormat="1" ht="23.25" outlineLevel="1">
      <c r="A10633" s="325" t="s">
        <v>17260</v>
      </c>
      <c r="B10633" s="676" t="s">
        <v>15777</v>
      </c>
      <c r="C10633" s="675" t="s">
        <v>8351</v>
      </c>
      <c r="D10633" s="676"/>
      <c r="E10633" s="327">
        <v>25000</v>
      </c>
      <c r="F10633" s="329" t="s">
        <v>17261</v>
      </c>
      <c r="G10633" s="677" t="s">
        <v>17141</v>
      </c>
      <c r="H10633" s="584">
        <v>44397</v>
      </c>
      <c r="I10633" s="584">
        <v>44561</v>
      </c>
      <c r="J10633" s="668"/>
    </row>
    <row r="10634" spans="1:10" s="617" customFormat="1" ht="23.25" outlineLevel="1">
      <c r="A10634" s="325" t="s">
        <v>17242</v>
      </c>
      <c r="B10634" s="676" t="s">
        <v>15777</v>
      </c>
      <c r="C10634" s="675" t="s">
        <v>8351</v>
      </c>
      <c r="D10634" s="676"/>
      <c r="E10634" s="327">
        <v>25000</v>
      </c>
      <c r="F10634" s="329" t="s">
        <v>17290</v>
      </c>
      <c r="G10634" s="677" t="s">
        <v>17141</v>
      </c>
      <c r="H10634" s="584">
        <v>44397</v>
      </c>
      <c r="I10634" s="584">
        <v>44561</v>
      </c>
      <c r="J10634" s="668"/>
    </row>
    <row r="10635" spans="1:10" s="617" customFormat="1" ht="23.25" outlineLevel="1">
      <c r="A10635" s="325" t="s">
        <v>17242</v>
      </c>
      <c r="B10635" s="676" t="s">
        <v>15777</v>
      </c>
      <c r="C10635" s="675" t="s">
        <v>8351</v>
      </c>
      <c r="D10635" s="676"/>
      <c r="E10635" s="327">
        <v>25000</v>
      </c>
      <c r="F10635" s="329" t="s">
        <v>17307</v>
      </c>
      <c r="G10635" s="677" t="s">
        <v>17141</v>
      </c>
      <c r="H10635" s="584">
        <v>44397</v>
      </c>
      <c r="I10635" s="584">
        <v>44561</v>
      </c>
      <c r="J10635" s="668"/>
    </row>
    <row r="10636" spans="1:10" s="617" customFormat="1" ht="23.25" outlineLevel="1">
      <c r="A10636" s="325" t="s">
        <v>17242</v>
      </c>
      <c r="B10636" s="676" t="s">
        <v>15777</v>
      </c>
      <c r="C10636" s="675" t="s">
        <v>8351</v>
      </c>
      <c r="D10636" s="676"/>
      <c r="E10636" s="327">
        <v>25000</v>
      </c>
      <c r="F10636" s="329" t="s">
        <v>17306</v>
      </c>
      <c r="G10636" s="677" t="s">
        <v>17141</v>
      </c>
      <c r="H10636" s="584">
        <v>44397</v>
      </c>
      <c r="I10636" s="584">
        <v>44561</v>
      </c>
      <c r="J10636" s="668"/>
    </row>
    <row r="10637" spans="1:10" s="617" customFormat="1" ht="23.25" outlineLevel="1">
      <c r="A10637" s="325" t="s">
        <v>17242</v>
      </c>
      <c r="B10637" s="676" t="s">
        <v>15777</v>
      </c>
      <c r="C10637" s="675" t="s">
        <v>8351</v>
      </c>
      <c r="D10637" s="676"/>
      <c r="E10637" s="327">
        <v>25000</v>
      </c>
      <c r="F10637" s="329" t="s">
        <v>17296</v>
      </c>
      <c r="G10637" s="677" t="s">
        <v>17141</v>
      </c>
      <c r="H10637" s="584">
        <v>44397</v>
      </c>
      <c r="I10637" s="584">
        <v>44561</v>
      </c>
      <c r="J10637" s="668"/>
    </row>
    <row r="10638" spans="1:10" s="617" customFormat="1" ht="23.25" outlineLevel="1">
      <c r="A10638" s="325" t="s">
        <v>17242</v>
      </c>
      <c r="B10638" s="676" t="s">
        <v>15777</v>
      </c>
      <c r="C10638" s="675" t="s">
        <v>8351</v>
      </c>
      <c r="D10638" s="676"/>
      <c r="E10638" s="327">
        <v>25000</v>
      </c>
      <c r="F10638" s="329" t="s">
        <v>17305</v>
      </c>
      <c r="G10638" s="677" t="s">
        <v>17141</v>
      </c>
      <c r="H10638" s="584">
        <v>44397</v>
      </c>
      <c r="I10638" s="584">
        <v>44561</v>
      </c>
      <c r="J10638" s="668"/>
    </row>
    <row r="10639" spans="1:10" s="617" customFormat="1" ht="23.25" outlineLevel="1">
      <c r="A10639" s="325" t="s">
        <v>3982</v>
      </c>
      <c r="B10639" s="676" t="s">
        <v>15777</v>
      </c>
      <c r="C10639" s="675" t="s">
        <v>8351</v>
      </c>
      <c r="D10639" s="676"/>
      <c r="E10639" s="327">
        <v>25000</v>
      </c>
      <c r="F10639" s="329" t="s">
        <v>17245</v>
      </c>
      <c r="G10639" s="677" t="s">
        <v>17141</v>
      </c>
      <c r="H10639" s="584">
        <v>44397</v>
      </c>
      <c r="I10639" s="584">
        <v>44561</v>
      </c>
      <c r="J10639" s="668"/>
    </row>
    <row r="10640" spans="1:10" s="617" customFormat="1" ht="23.25" outlineLevel="1">
      <c r="A10640" s="325" t="s">
        <v>17242</v>
      </c>
      <c r="B10640" s="676" t="s">
        <v>15777</v>
      </c>
      <c r="C10640" s="675" t="s">
        <v>8351</v>
      </c>
      <c r="D10640" s="676"/>
      <c r="E10640" s="327">
        <v>25000</v>
      </c>
      <c r="F10640" s="329" t="s">
        <v>17291</v>
      </c>
      <c r="G10640" s="677" t="s">
        <v>17141</v>
      </c>
      <c r="H10640" s="584">
        <v>44397</v>
      </c>
      <c r="I10640" s="584">
        <v>44561</v>
      </c>
      <c r="J10640" s="668"/>
    </row>
    <row r="10641" spans="1:10" s="617" customFormat="1" ht="23.25" outlineLevel="1">
      <c r="A10641" s="325" t="s">
        <v>17242</v>
      </c>
      <c r="B10641" s="676" t="s">
        <v>15777</v>
      </c>
      <c r="C10641" s="675" t="s">
        <v>8351</v>
      </c>
      <c r="D10641" s="676"/>
      <c r="E10641" s="327">
        <v>25000</v>
      </c>
      <c r="F10641" s="329" t="s">
        <v>17295</v>
      </c>
      <c r="G10641" s="677" t="s">
        <v>17141</v>
      </c>
      <c r="H10641" s="584">
        <v>44397</v>
      </c>
      <c r="I10641" s="584">
        <v>44561</v>
      </c>
      <c r="J10641" s="668"/>
    </row>
    <row r="10642" spans="1:10" s="617" customFormat="1" ht="23.25" outlineLevel="1">
      <c r="A10642" s="325" t="s">
        <v>17242</v>
      </c>
      <c r="B10642" s="676" t="s">
        <v>15777</v>
      </c>
      <c r="C10642" s="675" t="s">
        <v>8351</v>
      </c>
      <c r="D10642" s="676"/>
      <c r="E10642" s="327">
        <v>25000</v>
      </c>
      <c r="F10642" s="329" t="s">
        <v>17313</v>
      </c>
      <c r="G10642" s="677" t="s">
        <v>17141</v>
      </c>
      <c r="H10642" s="584">
        <v>44397</v>
      </c>
      <c r="I10642" s="584">
        <v>44561</v>
      </c>
      <c r="J10642" s="668"/>
    </row>
    <row r="10643" spans="1:10" s="617" customFormat="1" ht="23.25" outlineLevel="1">
      <c r="A10643" s="325" t="s">
        <v>3982</v>
      </c>
      <c r="B10643" s="676" t="s">
        <v>15777</v>
      </c>
      <c r="C10643" s="675" t="s">
        <v>8351</v>
      </c>
      <c r="D10643" s="676"/>
      <c r="E10643" s="327">
        <v>25000</v>
      </c>
      <c r="F10643" s="329" t="s">
        <v>17309</v>
      </c>
      <c r="G10643" s="677" t="s">
        <v>17141</v>
      </c>
      <c r="H10643" s="584">
        <v>44397</v>
      </c>
      <c r="I10643" s="584">
        <v>44561</v>
      </c>
      <c r="J10643" s="668"/>
    </row>
    <row r="10644" spans="1:10" s="617" customFormat="1" ht="23.25" outlineLevel="1">
      <c r="A10644" s="325" t="s">
        <v>17242</v>
      </c>
      <c r="B10644" s="676" t="s">
        <v>15777</v>
      </c>
      <c r="C10644" s="675" t="s">
        <v>8351</v>
      </c>
      <c r="D10644" s="676"/>
      <c r="E10644" s="327">
        <v>25000</v>
      </c>
      <c r="F10644" s="329" t="s">
        <v>17308</v>
      </c>
      <c r="G10644" s="677" t="s">
        <v>17141</v>
      </c>
      <c r="H10644" s="584">
        <v>44397</v>
      </c>
      <c r="I10644" s="584">
        <v>44561</v>
      </c>
      <c r="J10644" s="668"/>
    </row>
    <row r="10645" spans="1:10" s="617" customFormat="1" ht="23.25" outlineLevel="1">
      <c r="A10645" s="325" t="s">
        <v>17246</v>
      </c>
      <c r="B10645" s="676" t="s">
        <v>15777</v>
      </c>
      <c r="C10645" s="675" t="s">
        <v>8351</v>
      </c>
      <c r="D10645" s="676"/>
      <c r="E10645" s="327">
        <v>30000</v>
      </c>
      <c r="F10645" s="329" t="s">
        <v>17294</v>
      </c>
      <c r="G10645" s="677" t="s">
        <v>17141</v>
      </c>
      <c r="H10645" s="584">
        <v>44397</v>
      </c>
      <c r="I10645" s="584">
        <v>44561</v>
      </c>
      <c r="J10645" s="668"/>
    </row>
    <row r="10646" spans="1:10" s="617" customFormat="1" ht="23.25" outlineLevel="1">
      <c r="A10646" s="325" t="s">
        <v>17246</v>
      </c>
      <c r="B10646" s="676" t="s">
        <v>15777</v>
      </c>
      <c r="C10646" s="675" t="s">
        <v>8351</v>
      </c>
      <c r="D10646" s="676"/>
      <c r="E10646" s="327">
        <v>30000</v>
      </c>
      <c r="F10646" s="329" t="s">
        <v>17297</v>
      </c>
      <c r="G10646" s="677" t="s">
        <v>17141</v>
      </c>
      <c r="H10646" s="584">
        <v>44397</v>
      </c>
      <c r="I10646" s="584">
        <v>44561</v>
      </c>
      <c r="J10646" s="668"/>
    </row>
    <row r="10647" spans="1:10" s="617" customFormat="1" ht="23.25" outlineLevel="1">
      <c r="A10647" s="325" t="s">
        <v>17246</v>
      </c>
      <c r="B10647" s="676" t="s">
        <v>15777</v>
      </c>
      <c r="C10647" s="675" t="s">
        <v>8351</v>
      </c>
      <c r="D10647" s="676"/>
      <c r="E10647" s="327">
        <v>30000</v>
      </c>
      <c r="F10647" s="329" t="s">
        <v>17314</v>
      </c>
      <c r="G10647" s="677" t="s">
        <v>17141</v>
      </c>
      <c r="H10647" s="584">
        <v>44397</v>
      </c>
      <c r="I10647" s="584">
        <v>44561</v>
      </c>
      <c r="J10647" s="668"/>
    </row>
    <row r="10648" spans="1:10" s="617" customFormat="1" ht="23.25" outlineLevel="1">
      <c r="A10648" s="325" t="s">
        <v>17246</v>
      </c>
      <c r="B10648" s="676" t="s">
        <v>15777</v>
      </c>
      <c r="C10648" s="675" t="s">
        <v>8351</v>
      </c>
      <c r="D10648" s="676"/>
      <c r="E10648" s="327">
        <v>30000</v>
      </c>
      <c r="F10648" s="329" t="s">
        <v>17247</v>
      </c>
      <c r="G10648" s="677" t="s">
        <v>17141</v>
      </c>
      <c r="H10648" s="584">
        <v>44397</v>
      </c>
      <c r="I10648" s="584">
        <v>44561</v>
      </c>
      <c r="J10648" s="668"/>
    </row>
    <row r="10649" spans="1:10" s="617" customFormat="1" ht="23.25" outlineLevel="1">
      <c r="A10649" s="325" t="s">
        <v>17283</v>
      </c>
      <c r="B10649" s="676" t="s">
        <v>15777</v>
      </c>
      <c r="C10649" s="675" t="s">
        <v>8351</v>
      </c>
      <c r="D10649" s="676"/>
      <c r="E10649" s="327">
        <v>30000</v>
      </c>
      <c r="F10649" s="329" t="s">
        <v>17315</v>
      </c>
      <c r="G10649" s="677" t="s">
        <v>17141</v>
      </c>
      <c r="H10649" s="584">
        <v>44397</v>
      </c>
      <c r="I10649" s="584">
        <v>44561</v>
      </c>
      <c r="J10649" s="668"/>
    </row>
    <row r="10650" spans="1:10" s="617" customFormat="1" ht="23.25" outlineLevel="1">
      <c r="A10650" s="325" t="s">
        <v>17317</v>
      </c>
      <c r="B10650" s="676" t="s">
        <v>15777</v>
      </c>
      <c r="C10650" s="675" t="s">
        <v>8351</v>
      </c>
      <c r="D10650" s="676"/>
      <c r="E10650" s="327">
        <v>22500</v>
      </c>
      <c r="F10650" s="329" t="s">
        <v>17318</v>
      </c>
      <c r="G10650" s="677" t="s">
        <v>17141</v>
      </c>
      <c r="H10650" s="584">
        <v>44397</v>
      </c>
      <c r="I10650" s="584">
        <v>44561</v>
      </c>
      <c r="J10650" s="668"/>
    </row>
    <row r="10651" spans="1:10" s="617" customFormat="1" ht="23.25" outlineLevel="1">
      <c r="A10651" s="325" t="s">
        <v>17345</v>
      </c>
      <c r="B10651" s="676" t="s">
        <v>15777</v>
      </c>
      <c r="C10651" s="675" t="s">
        <v>8351</v>
      </c>
      <c r="D10651" s="676"/>
      <c r="E10651" s="327">
        <v>25000</v>
      </c>
      <c r="F10651" s="329" t="s">
        <v>17346</v>
      </c>
      <c r="G10651" s="677" t="s">
        <v>17141</v>
      </c>
      <c r="H10651" s="584">
        <v>44397</v>
      </c>
      <c r="I10651" s="584">
        <v>44561</v>
      </c>
      <c r="J10651" s="668"/>
    </row>
    <row r="10652" spans="1:10" s="617" customFormat="1" ht="23.25" outlineLevel="1">
      <c r="A10652" s="325" t="s">
        <v>17248</v>
      </c>
      <c r="B10652" s="676" t="s">
        <v>15777</v>
      </c>
      <c r="C10652" s="675" t="s">
        <v>8351</v>
      </c>
      <c r="D10652" s="676"/>
      <c r="E10652" s="327">
        <v>25000</v>
      </c>
      <c r="F10652" s="329" t="s">
        <v>17250</v>
      </c>
      <c r="G10652" s="677" t="s">
        <v>17141</v>
      </c>
      <c r="H10652" s="584">
        <v>44397</v>
      </c>
      <c r="I10652" s="584">
        <v>44561</v>
      </c>
      <c r="J10652" s="668"/>
    </row>
    <row r="10653" spans="1:10" s="617" customFormat="1" ht="23.25" outlineLevel="1">
      <c r="A10653" s="325" t="s">
        <v>17248</v>
      </c>
      <c r="B10653" s="676" t="s">
        <v>15777</v>
      </c>
      <c r="C10653" s="675" t="s">
        <v>8351</v>
      </c>
      <c r="D10653" s="676"/>
      <c r="E10653" s="327">
        <v>25000</v>
      </c>
      <c r="F10653" s="329" t="s">
        <v>17249</v>
      </c>
      <c r="G10653" s="677" t="s">
        <v>17141</v>
      </c>
      <c r="H10653" s="584">
        <v>44397</v>
      </c>
      <c r="I10653" s="584">
        <v>44561</v>
      </c>
      <c r="J10653" s="668"/>
    </row>
    <row r="10654" spans="1:10" s="617" customFormat="1" ht="23.25" outlineLevel="1">
      <c r="A10654" s="325" t="s">
        <v>17248</v>
      </c>
      <c r="B10654" s="676" t="s">
        <v>15777</v>
      </c>
      <c r="C10654" s="675" t="s">
        <v>8351</v>
      </c>
      <c r="D10654" s="676"/>
      <c r="E10654" s="327">
        <v>25000</v>
      </c>
      <c r="F10654" s="329" t="s">
        <v>17323</v>
      </c>
      <c r="G10654" s="677" t="s">
        <v>17141</v>
      </c>
      <c r="H10654" s="584">
        <v>44397</v>
      </c>
      <c r="I10654" s="584">
        <v>44561</v>
      </c>
      <c r="J10654" s="668"/>
    </row>
    <row r="10655" spans="1:10" s="617" customFormat="1" ht="23.25" outlineLevel="1">
      <c r="A10655" s="325" t="s">
        <v>17248</v>
      </c>
      <c r="B10655" s="676" t="s">
        <v>15777</v>
      </c>
      <c r="C10655" s="675" t="s">
        <v>8351</v>
      </c>
      <c r="D10655" s="676"/>
      <c r="E10655" s="327">
        <v>25000</v>
      </c>
      <c r="F10655" s="329" t="s">
        <v>17321</v>
      </c>
      <c r="G10655" s="677" t="s">
        <v>17141</v>
      </c>
      <c r="H10655" s="584">
        <v>44397</v>
      </c>
      <c r="I10655" s="584">
        <v>44561</v>
      </c>
      <c r="J10655" s="668"/>
    </row>
    <row r="10656" spans="1:10" s="617" customFormat="1" ht="23.25" outlineLevel="1">
      <c r="A10656" s="325" t="s">
        <v>17248</v>
      </c>
      <c r="B10656" s="676" t="s">
        <v>15777</v>
      </c>
      <c r="C10656" s="675" t="s">
        <v>8351</v>
      </c>
      <c r="D10656" s="676"/>
      <c r="E10656" s="327">
        <v>25000</v>
      </c>
      <c r="F10656" s="329" t="s">
        <v>17319</v>
      </c>
      <c r="G10656" s="677" t="s">
        <v>17141</v>
      </c>
      <c r="H10656" s="584">
        <v>44397</v>
      </c>
      <c r="I10656" s="584">
        <v>44561</v>
      </c>
      <c r="J10656" s="668"/>
    </row>
    <row r="10657" spans="1:10" s="617" customFormat="1" ht="23.25" outlineLevel="1">
      <c r="A10657" s="325" t="s">
        <v>17248</v>
      </c>
      <c r="B10657" s="676" t="s">
        <v>15777</v>
      </c>
      <c r="C10657" s="675" t="s">
        <v>8351</v>
      </c>
      <c r="D10657" s="676"/>
      <c r="E10657" s="327">
        <v>25000</v>
      </c>
      <c r="F10657" s="329" t="s">
        <v>17320</v>
      </c>
      <c r="G10657" s="677" t="s">
        <v>17141</v>
      </c>
      <c r="H10657" s="584">
        <v>44397</v>
      </c>
      <c r="I10657" s="584">
        <v>44561</v>
      </c>
      <c r="J10657" s="668"/>
    </row>
    <row r="10658" spans="1:10" s="617" customFormat="1" ht="23.25" outlineLevel="1">
      <c r="A10658" s="325" t="s">
        <v>17248</v>
      </c>
      <c r="B10658" s="676" t="s">
        <v>15777</v>
      </c>
      <c r="C10658" s="675" t="s">
        <v>8351</v>
      </c>
      <c r="D10658" s="676"/>
      <c r="E10658" s="327">
        <v>25000</v>
      </c>
      <c r="F10658" s="329" t="s">
        <v>17255</v>
      </c>
      <c r="G10658" s="677" t="s">
        <v>17141</v>
      </c>
      <c r="H10658" s="584">
        <v>44397</v>
      </c>
      <c r="I10658" s="584">
        <v>44561</v>
      </c>
      <c r="J10658" s="668"/>
    </row>
    <row r="10659" spans="1:10" s="617" customFormat="1" ht="23.25" outlineLevel="1">
      <c r="A10659" s="325" t="s">
        <v>17248</v>
      </c>
      <c r="B10659" s="676" t="s">
        <v>15777</v>
      </c>
      <c r="C10659" s="675" t="s">
        <v>8351</v>
      </c>
      <c r="D10659" s="676"/>
      <c r="E10659" s="327">
        <v>25000</v>
      </c>
      <c r="F10659" s="329" t="s">
        <v>17254</v>
      </c>
      <c r="G10659" s="677" t="s">
        <v>17141</v>
      </c>
      <c r="H10659" s="584">
        <v>44397</v>
      </c>
      <c r="I10659" s="584">
        <v>44561</v>
      </c>
      <c r="J10659" s="668"/>
    </row>
    <row r="10660" spans="1:10" s="617" customFormat="1" ht="23.25" outlineLevel="1">
      <c r="A10660" s="325" t="s">
        <v>17248</v>
      </c>
      <c r="B10660" s="676" t="s">
        <v>15777</v>
      </c>
      <c r="C10660" s="675" t="s">
        <v>8351</v>
      </c>
      <c r="D10660" s="676"/>
      <c r="E10660" s="327">
        <v>25000</v>
      </c>
      <c r="F10660" s="329" t="s">
        <v>17253</v>
      </c>
      <c r="G10660" s="677" t="s">
        <v>17141</v>
      </c>
      <c r="H10660" s="584">
        <v>44397</v>
      </c>
      <c r="I10660" s="584">
        <v>44561</v>
      </c>
      <c r="J10660" s="668"/>
    </row>
    <row r="10661" spans="1:10" s="617" customFormat="1" ht="23.25" outlineLevel="1">
      <c r="A10661" s="325" t="s">
        <v>17248</v>
      </c>
      <c r="B10661" s="676" t="s">
        <v>15777</v>
      </c>
      <c r="C10661" s="675" t="s">
        <v>8351</v>
      </c>
      <c r="D10661" s="676"/>
      <c r="E10661" s="327">
        <v>25000</v>
      </c>
      <c r="F10661" s="329" t="s">
        <v>17251</v>
      </c>
      <c r="G10661" s="677" t="s">
        <v>17141</v>
      </c>
      <c r="H10661" s="584">
        <v>44397</v>
      </c>
      <c r="I10661" s="584">
        <v>44561</v>
      </c>
      <c r="J10661" s="668"/>
    </row>
    <row r="10662" spans="1:10" s="617" customFormat="1" ht="23.25" outlineLevel="1">
      <c r="A10662" s="325" t="s">
        <v>17248</v>
      </c>
      <c r="B10662" s="676" t="s">
        <v>15777</v>
      </c>
      <c r="C10662" s="675" t="s">
        <v>8351</v>
      </c>
      <c r="D10662" s="676"/>
      <c r="E10662" s="327">
        <v>25000</v>
      </c>
      <c r="F10662" s="329" t="s">
        <v>17252</v>
      </c>
      <c r="G10662" s="677" t="s">
        <v>17141</v>
      </c>
      <c r="H10662" s="584">
        <v>44397</v>
      </c>
      <c r="I10662" s="584">
        <v>44561</v>
      </c>
      <c r="J10662" s="668"/>
    </row>
    <row r="10663" spans="1:10" s="617" customFormat="1" ht="23.25" outlineLevel="1">
      <c r="A10663" s="325" t="s">
        <v>17257</v>
      </c>
      <c r="B10663" s="676" t="s">
        <v>15777</v>
      </c>
      <c r="C10663" s="675" t="s">
        <v>8351</v>
      </c>
      <c r="D10663" s="676"/>
      <c r="E10663" s="327">
        <v>30000</v>
      </c>
      <c r="F10663" s="329" t="s">
        <v>17316</v>
      </c>
      <c r="G10663" s="677" t="s">
        <v>17141</v>
      </c>
      <c r="H10663" s="584">
        <v>44397</v>
      </c>
      <c r="I10663" s="584">
        <v>44561</v>
      </c>
      <c r="J10663" s="668"/>
    </row>
    <row r="10664" spans="1:10" s="617" customFormat="1" ht="23.25" outlineLevel="1">
      <c r="A10664" s="325" t="s">
        <v>17257</v>
      </c>
      <c r="B10664" s="676" t="s">
        <v>15777</v>
      </c>
      <c r="C10664" s="675" t="s">
        <v>8351</v>
      </c>
      <c r="D10664" s="676"/>
      <c r="E10664" s="327">
        <v>30000</v>
      </c>
      <c r="F10664" s="329" t="s">
        <v>17258</v>
      </c>
      <c r="G10664" s="677" t="s">
        <v>17141</v>
      </c>
      <c r="H10664" s="584">
        <v>44397</v>
      </c>
      <c r="I10664" s="584">
        <v>44561</v>
      </c>
      <c r="J10664" s="668"/>
    </row>
    <row r="10665" spans="1:10" s="617" customFormat="1" ht="23.25" outlineLevel="1">
      <c r="A10665" s="325" t="s">
        <v>17354</v>
      </c>
      <c r="B10665" s="676" t="s">
        <v>15777</v>
      </c>
      <c r="C10665" s="675" t="s">
        <v>8351</v>
      </c>
      <c r="D10665" s="676"/>
      <c r="E10665" s="327">
        <v>30000</v>
      </c>
      <c r="F10665" s="329" t="s">
        <v>17355</v>
      </c>
      <c r="G10665" s="677" t="s">
        <v>17141</v>
      </c>
      <c r="H10665" s="584">
        <v>44397</v>
      </c>
      <c r="I10665" s="584">
        <v>44561</v>
      </c>
      <c r="J10665" s="668"/>
    </row>
    <row r="10666" spans="1:10" s="617" customFormat="1" ht="23.25" outlineLevel="1">
      <c r="A10666" s="325" t="s">
        <v>17350</v>
      </c>
      <c r="B10666" s="676" t="s">
        <v>15777</v>
      </c>
      <c r="C10666" s="675" t="s">
        <v>8351</v>
      </c>
      <c r="D10666" s="676"/>
      <c r="E10666" s="327">
        <v>40000</v>
      </c>
      <c r="F10666" s="329" t="s">
        <v>17351</v>
      </c>
      <c r="G10666" s="677" t="s">
        <v>17141</v>
      </c>
      <c r="H10666" s="584">
        <v>44397</v>
      </c>
      <c r="I10666" s="584">
        <v>44561</v>
      </c>
      <c r="J10666" s="668"/>
    </row>
    <row r="10667" spans="1:10" s="617" customFormat="1" ht="23.25" outlineLevel="1">
      <c r="A10667" s="325" t="s">
        <v>17350</v>
      </c>
      <c r="B10667" s="676" t="s">
        <v>15777</v>
      </c>
      <c r="C10667" s="675" t="s">
        <v>8351</v>
      </c>
      <c r="D10667" s="676"/>
      <c r="E10667" s="327">
        <v>40000</v>
      </c>
      <c r="F10667" s="329" t="s">
        <v>17352</v>
      </c>
      <c r="G10667" s="677" t="s">
        <v>17141</v>
      </c>
      <c r="H10667" s="584">
        <v>44397</v>
      </c>
      <c r="I10667" s="584">
        <v>44561</v>
      </c>
      <c r="J10667" s="668"/>
    </row>
    <row r="10668" spans="1:10" s="617" customFormat="1" ht="23.25" outlineLevel="1">
      <c r="A10668" s="325" t="s">
        <v>17350</v>
      </c>
      <c r="B10668" s="676" t="s">
        <v>15777</v>
      </c>
      <c r="C10668" s="675" t="s">
        <v>8351</v>
      </c>
      <c r="D10668" s="676"/>
      <c r="E10668" s="327">
        <v>40000</v>
      </c>
      <c r="F10668" s="329" t="s">
        <v>17353</v>
      </c>
      <c r="G10668" s="677" t="s">
        <v>17141</v>
      </c>
      <c r="H10668" s="584">
        <v>44397</v>
      </c>
      <c r="I10668" s="584">
        <v>44561</v>
      </c>
      <c r="J10668" s="668"/>
    </row>
    <row r="10669" spans="1:10" s="617" customFormat="1" ht="23.25" outlineLevel="1">
      <c r="A10669" s="325" t="s">
        <v>17324</v>
      </c>
      <c r="B10669" s="676" t="s">
        <v>15777</v>
      </c>
      <c r="C10669" s="675" t="s">
        <v>8351</v>
      </c>
      <c r="D10669" s="676"/>
      <c r="E10669" s="327">
        <v>30000</v>
      </c>
      <c r="F10669" s="329" t="s">
        <v>17327</v>
      </c>
      <c r="G10669" s="677" t="s">
        <v>17141</v>
      </c>
      <c r="H10669" s="584">
        <v>44397</v>
      </c>
      <c r="I10669" s="584">
        <v>44561</v>
      </c>
      <c r="J10669" s="668"/>
    </row>
    <row r="10670" spans="1:10" s="617" customFormat="1" ht="23.25" outlineLevel="1">
      <c r="A10670" s="325" t="s">
        <v>17324</v>
      </c>
      <c r="B10670" s="676" t="s">
        <v>15777</v>
      </c>
      <c r="C10670" s="675" t="s">
        <v>8351</v>
      </c>
      <c r="D10670" s="676"/>
      <c r="E10670" s="327">
        <v>30000</v>
      </c>
      <c r="F10670" s="329" t="s">
        <v>17326</v>
      </c>
      <c r="G10670" s="677" t="s">
        <v>17141</v>
      </c>
      <c r="H10670" s="584">
        <v>44397</v>
      </c>
      <c r="I10670" s="584">
        <v>44561</v>
      </c>
      <c r="J10670" s="668"/>
    </row>
    <row r="10671" spans="1:10" s="617" customFormat="1" ht="23.25" outlineLevel="1">
      <c r="A10671" s="325" t="s">
        <v>17324</v>
      </c>
      <c r="B10671" s="676" t="s">
        <v>15777</v>
      </c>
      <c r="C10671" s="675" t="s">
        <v>8351</v>
      </c>
      <c r="D10671" s="676"/>
      <c r="E10671" s="327">
        <v>30000</v>
      </c>
      <c r="F10671" s="329" t="s">
        <v>17325</v>
      </c>
      <c r="G10671" s="677" t="s">
        <v>17141</v>
      </c>
      <c r="H10671" s="584">
        <v>44397</v>
      </c>
      <c r="I10671" s="584">
        <v>44561</v>
      </c>
      <c r="J10671" s="668"/>
    </row>
    <row r="10672" spans="1:10" s="617" customFormat="1" ht="23.25" outlineLevel="1">
      <c r="A10672" s="325" t="s">
        <v>17240</v>
      </c>
      <c r="B10672" s="676" t="s">
        <v>15777</v>
      </c>
      <c r="C10672" s="675" t="s">
        <v>8351</v>
      </c>
      <c r="D10672" s="676"/>
      <c r="E10672" s="327">
        <v>30000</v>
      </c>
      <c r="F10672" s="329" t="s">
        <v>17241</v>
      </c>
      <c r="G10672" s="677" t="s">
        <v>17141</v>
      </c>
      <c r="H10672" s="584">
        <v>44397</v>
      </c>
      <c r="I10672" s="584">
        <v>44561</v>
      </c>
      <c r="J10672" s="668"/>
    </row>
    <row r="10673" spans="1:10" s="617" customFormat="1" ht="23.25" outlineLevel="1">
      <c r="A10673" s="325" t="s">
        <v>2891</v>
      </c>
      <c r="B10673" s="676" t="s">
        <v>15777</v>
      </c>
      <c r="C10673" s="675" t="s">
        <v>8351</v>
      </c>
      <c r="D10673" s="676"/>
      <c r="E10673" s="327">
        <v>22500</v>
      </c>
      <c r="F10673" s="329" t="s">
        <v>17328</v>
      </c>
      <c r="G10673" s="677" t="s">
        <v>17141</v>
      </c>
      <c r="H10673" s="584">
        <v>44397</v>
      </c>
      <c r="I10673" s="584">
        <v>44561</v>
      </c>
      <c r="J10673" s="668"/>
    </row>
    <row r="10674" spans="1:10" s="617" customFormat="1" ht="23.25" outlineLevel="1">
      <c r="A10674" s="325" t="s">
        <v>17350</v>
      </c>
      <c r="B10674" s="676" t="s">
        <v>15777</v>
      </c>
      <c r="C10674" s="675" t="s">
        <v>8351</v>
      </c>
      <c r="D10674" s="676"/>
      <c r="E10674" s="327">
        <v>24000</v>
      </c>
      <c r="F10674" s="329" t="s">
        <v>17362</v>
      </c>
      <c r="G10674" s="677" t="s">
        <v>17141</v>
      </c>
      <c r="H10674" s="584">
        <v>44459</v>
      </c>
      <c r="I10674" s="584">
        <v>44561</v>
      </c>
      <c r="J10674" s="668"/>
    </row>
    <row r="10675" spans="1:10" s="617" customFormat="1">
      <c r="A10675" s="687" t="s">
        <v>151</v>
      </c>
      <c r="B10675" s="688"/>
      <c r="C10675" s="689"/>
      <c r="D10675" s="689"/>
      <c r="E10675" s="1224">
        <f>SUM(E10676:E11298)</f>
        <v>50579504.07295993</v>
      </c>
      <c r="F10675" s="688"/>
      <c r="G10675" s="689"/>
      <c r="H10675" s="689"/>
      <c r="I10675" s="690"/>
      <c r="J10675" s="691"/>
    </row>
    <row r="10676" spans="1:10" s="617" customFormat="1" ht="23.25" outlineLevel="1">
      <c r="A10676" s="678" t="s">
        <v>18716</v>
      </c>
      <c r="B10676" s="313" t="s">
        <v>15777</v>
      </c>
      <c r="C10676" s="313" t="s">
        <v>5306</v>
      </c>
      <c r="D10676" s="664" t="s">
        <v>17363</v>
      </c>
      <c r="E10676" s="665">
        <v>19104</v>
      </c>
      <c r="F10676" s="679" t="s">
        <v>17364</v>
      </c>
      <c r="G10676" s="409" t="s">
        <v>14406</v>
      </c>
      <c r="H10676" s="669">
        <v>44568</v>
      </c>
      <c r="I10676" s="669">
        <v>44568</v>
      </c>
      <c r="J10676" s="632"/>
    </row>
    <row r="10677" spans="1:10" s="617" customFormat="1" ht="23.25" outlineLevel="1">
      <c r="A10677" s="678" t="s">
        <v>17365</v>
      </c>
      <c r="B10677" s="313" t="s">
        <v>15777</v>
      </c>
      <c r="C10677" s="313" t="s">
        <v>5306</v>
      </c>
      <c r="D10677" s="664" t="s">
        <v>17366</v>
      </c>
      <c r="E10677" s="665">
        <v>65000</v>
      </c>
      <c r="F10677" s="679" t="s">
        <v>1872</v>
      </c>
      <c r="G10677" s="409" t="s">
        <v>14406</v>
      </c>
      <c r="H10677" s="669">
        <v>44568</v>
      </c>
      <c r="I10677" s="669">
        <v>44568</v>
      </c>
      <c r="J10677" s="632"/>
    </row>
    <row r="10678" spans="1:10" s="617" customFormat="1" ht="34.9" outlineLevel="1">
      <c r="A10678" s="678" t="s">
        <v>17367</v>
      </c>
      <c r="B10678" s="313" t="s">
        <v>15777</v>
      </c>
      <c r="C10678" s="313" t="s">
        <v>5306</v>
      </c>
      <c r="D10678" s="664" t="s">
        <v>17368</v>
      </c>
      <c r="E10678" s="665">
        <v>33000</v>
      </c>
      <c r="F10678" s="679" t="s">
        <v>17369</v>
      </c>
      <c r="G10678" s="409" t="s">
        <v>14406</v>
      </c>
      <c r="H10678" s="669">
        <v>44568</v>
      </c>
      <c r="I10678" s="669">
        <v>44568</v>
      </c>
      <c r="J10678" s="632"/>
    </row>
    <row r="10679" spans="1:10" s="617" customFormat="1" ht="69.75" outlineLevel="1">
      <c r="A10679" s="678" t="s">
        <v>17370</v>
      </c>
      <c r="B10679" s="313" t="s">
        <v>15777</v>
      </c>
      <c r="C10679" s="313" t="s">
        <v>5306</v>
      </c>
      <c r="D10679" s="664" t="s">
        <v>17371</v>
      </c>
      <c r="E10679" s="665">
        <v>36000</v>
      </c>
      <c r="F10679" s="679" t="s">
        <v>16349</v>
      </c>
      <c r="G10679" s="409" t="s">
        <v>14406</v>
      </c>
      <c r="H10679" s="669">
        <v>44571</v>
      </c>
      <c r="I10679" s="669">
        <v>44571</v>
      </c>
      <c r="J10679" s="632"/>
    </row>
    <row r="10680" spans="1:10" s="617" customFormat="1" ht="34.9" outlineLevel="1">
      <c r="A10680" s="678" t="s">
        <v>17372</v>
      </c>
      <c r="B10680" s="313" t="s">
        <v>15777</v>
      </c>
      <c r="C10680" s="313" t="s">
        <v>5306</v>
      </c>
      <c r="D10680" s="664" t="s">
        <v>17373</v>
      </c>
      <c r="E10680" s="665">
        <v>36000</v>
      </c>
      <c r="F10680" s="679" t="s">
        <v>16035</v>
      </c>
      <c r="G10680" s="409" t="s">
        <v>14406</v>
      </c>
      <c r="H10680" s="669">
        <v>44575</v>
      </c>
      <c r="I10680" s="669">
        <v>44575</v>
      </c>
      <c r="J10680" s="632"/>
    </row>
    <row r="10681" spans="1:10" s="617" customFormat="1" ht="34.9" outlineLevel="1">
      <c r="A10681" s="678" t="s">
        <v>17374</v>
      </c>
      <c r="B10681" s="313" t="s">
        <v>15777</v>
      </c>
      <c r="C10681" s="313" t="s">
        <v>5306</v>
      </c>
      <c r="D10681" s="664" t="s">
        <v>17375</v>
      </c>
      <c r="E10681" s="665">
        <v>36000</v>
      </c>
      <c r="F10681" s="679" t="s">
        <v>15824</v>
      </c>
      <c r="G10681" s="409" t="s">
        <v>14406</v>
      </c>
      <c r="H10681" s="669">
        <v>44578</v>
      </c>
      <c r="I10681" s="669">
        <v>44578</v>
      </c>
      <c r="J10681" s="632"/>
    </row>
    <row r="10682" spans="1:10" s="617" customFormat="1" ht="34.9" outlineLevel="1">
      <c r="A10682" s="678" t="s">
        <v>17376</v>
      </c>
      <c r="B10682" s="313" t="s">
        <v>15777</v>
      </c>
      <c r="C10682" s="313" t="s">
        <v>5306</v>
      </c>
      <c r="D10682" s="664" t="s">
        <v>17377</v>
      </c>
      <c r="E10682" s="665">
        <v>36000</v>
      </c>
      <c r="F10682" s="679" t="s">
        <v>17378</v>
      </c>
      <c r="G10682" s="409" t="s">
        <v>14406</v>
      </c>
      <c r="H10682" s="669">
        <v>44578</v>
      </c>
      <c r="I10682" s="669">
        <v>44578</v>
      </c>
      <c r="J10682" s="632"/>
    </row>
    <row r="10683" spans="1:10" s="617" customFormat="1" ht="34.9" outlineLevel="1">
      <c r="A10683" s="678" t="s">
        <v>17379</v>
      </c>
      <c r="B10683" s="313" t="s">
        <v>15777</v>
      </c>
      <c r="C10683" s="313" t="s">
        <v>5306</v>
      </c>
      <c r="D10683" s="664" t="s">
        <v>17380</v>
      </c>
      <c r="E10683" s="665">
        <v>36000</v>
      </c>
      <c r="F10683" s="679" t="s">
        <v>17381</v>
      </c>
      <c r="G10683" s="409" t="s">
        <v>14406</v>
      </c>
      <c r="H10683" s="669">
        <v>44578</v>
      </c>
      <c r="I10683" s="669">
        <v>44578</v>
      </c>
      <c r="J10683" s="632"/>
    </row>
    <row r="10684" spans="1:10" s="617" customFormat="1" ht="23.25" outlineLevel="1">
      <c r="A10684" s="678" t="s">
        <v>17382</v>
      </c>
      <c r="B10684" s="313" t="s">
        <v>15777</v>
      </c>
      <c r="C10684" s="313" t="s">
        <v>5306</v>
      </c>
      <c r="D10684" s="664" t="s">
        <v>17383</v>
      </c>
      <c r="E10684" s="665">
        <v>35000</v>
      </c>
      <c r="F10684" s="679" t="s">
        <v>16032</v>
      </c>
      <c r="G10684" s="409" t="s">
        <v>14406</v>
      </c>
      <c r="H10684" s="669">
        <v>44579</v>
      </c>
      <c r="I10684" s="669">
        <v>44579</v>
      </c>
      <c r="J10684" s="632"/>
    </row>
    <row r="10685" spans="1:10" s="617" customFormat="1" ht="23.25" outlineLevel="1">
      <c r="A10685" s="678" t="s">
        <v>17384</v>
      </c>
      <c r="B10685" s="313" t="s">
        <v>15777</v>
      </c>
      <c r="C10685" s="313" t="s">
        <v>5306</v>
      </c>
      <c r="D10685" s="664" t="s">
        <v>17385</v>
      </c>
      <c r="E10685" s="665">
        <v>36000</v>
      </c>
      <c r="F10685" s="679" t="s">
        <v>16037</v>
      </c>
      <c r="G10685" s="409" t="s">
        <v>14406</v>
      </c>
      <c r="H10685" s="669">
        <v>44579</v>
      </c>
      <c r="I10685" s="669">
        <v>44579</v>
      </c>
      <c r="J10685" s="632"/>
    </row>
    <row r="10686" spans="1:10" s="617" customFormat="1" ht="23.25" outlineLevel="1">
      <c r="A10686" s="678" t="s">
        <v>17386</v>
      </c>
      <c r="B10686" s="313" t="s">
        <v>15777</v>
      </c>
      <c r="C10686" s="313" t="s">
        <v>5306</v>
      </c>
      <c r="D10686" s="664" t="s">
        <v>17387</v>
      </c>
      <c r="E10686" s="665">
        <v>30400</v>
      </c>
      <c r="F10686" s="679" t="s">
        <v>16365</v>
      </c>
      <c r="G10686" s="409" t="s">
        <v>14406</v>
      </c>
      <c r="H10686" s="669">
        <v>44582</v>
      </c>
      <c r="I10686" s="669">
        <v>44582</v>
      </c>
      <c r="J10686" s="632"/>
    </row>
    <row r="10687" spans="1:10" s="617" customFormat="1" ht="34.9" outlineLevel="1">
      <c r="A10687" s="678" t="s">
        <v>17388</v>
      </c>
      <c r="B10687" s="313" t="s">
        <v>15777</v>
      </c>
      <c r="C10687" s="313" t="s">
        <v>5306</v>
      </c>
      <c r="D10687" s="664" t="s">
        <v>17389</v>
      </c>
      <c r="E10687" s="665">
        <v>35000</v>
      </c>
      <c r="F10687" s="679" t="s">
        <v>15833</v>
      </c>
      <c r="G10687" s="409" t="s">
        <v>14406</v>
      </c>
      <c r="H10687" s="669">
        <v>44582</v>
      </c>
      <c r="I10687" s="669">
        <v>44582</v>
      </c>
      <c r="J10687" s="632"/>
    </row>
    <row r="10688" spans="1:10" s="617" customFormat="1" ht="23.25" outlineLevel="1">
      <c r="A10688" s="678" t="s">
        <v>17390</v>
      </c>
      <c r="B10688" s="313" t="s">
        <v>15777</v>
      </c>
      <c r="C10688" s="313" t="s">
        <v>5306</v>
      </c>
      <c r="D10688" s="664" t="s">
        <v>17391</v>
      </c>
      <c r="E10688" s="665">
        <v>35000</v>
      </c>
      <c r="F10688" s="679" t="s">
        <v>15836</v>
      </c>
      <c r="G10688" s="409" t="s">
        <v>14406</v>
      </c>
      <c r="H10688" s="669">
        <v>44582</v>
      </c>
      <c r="I10688" s="669">
        <v>44582</v>
      </c>
      <c r="J10688" s="632"/>
    </row>
    <row r="10689" spans="1:10" s="617" customFormat="1" ht="46.5" outlineLevel="1">
      <c r="A10689" s="678" t="s">
        <v>17392</v>
      </c>
      <c r="B10689" s="313" t="s">
        <v>15777</v>
      </c>
      <c r="C10689" s="313" t="s">
        <v>5306</v>
      </c>
      <c r="D10689" s="664" t="s">
        <v>17393</v>
      </c>
      <c r="E10689" s="665">
        <v>36000</v>
      </c>
      <c r="F10689" s="679" t="s">
        <v>15915</v>
      </c>
      <c r="G10689" s="409" t="s">
        <v>14406</v>
      </c>
      <c r="H10689" s="669">
        <v>44582</v>
      </c>
      <c r="I10689" s="669">
        <v>44582</v>
      </c>
      <c r="J10689" s="632"/>
    </row>
    <row r="10690" spans="1:10" s="617" customFormat="1" ht="23.25" outlineLevel="1">
      <c r="A10690" s="678" t="s">
        <v>17394</v>
      </c>
      <c r="B10690" s="313" t="s">
        <v>15777</v>
      </c>
      <c r="C10690" s="313" t="s">
        <v>5306</v>
      </c>
      <c r="D10690" s="664" t="s">
        <v>17395</v>
      </c>
      <c r="E10690" s="665">
        <v>36000</v>
      </c>
      <c r="F10690" s="679" t="s">
        <v>15982</v>
      </c>
      <c r="G10690" s="409" t="s">
        <v>14406</v>
      </c>
      <c r="H10690" s="669">
        <v>44582</v>
      </c>
      <c r="I10690" s="669">
        <v>44582</v>
      </c>
      <c r="J10690" s="632"/>
    </row>
    <row r="10691" spans="1:10" s="617" customFormat="1" ht="58.15" outlineLevel="1">
      <c r="A10691" s="678" t="s">
        <v>17396</v>
      </c>
      <c r="B10691" s="313" t="s">
        <v>15777</v>
      </c>
      <c r="C10691" s="313" t="s">
        <v>5306</v>
      </c>
      <c r="D10691" s="664" t="s">
        <v>17397</v>
      </c>
      <c r="E10691" s="665">
        <v>21600</v>
      </c>
      <c r="F10691" s="679" t="s">
        <v>17398</v>
      </c>
      <c r="G10691" s="409" t="s">
        <v>14406</v>
      </c>
      <c r="H10691" s="669">
        <v>44585</v>
      </c>
      <c r="I10691" s="669">
        <v>44585</v>
      </c>
      <c r="J10691" s="632"/>
    </row>
    <row r="10692" spans="1:10" s="617" customFormat="1" ht="46.5" outlineLevel="1">
      <c r="A10692" s="678" t="s">
        <v>17399</v>
      </c>
      <c r="B10692" s="313" t="s">
        <v>15777</v>
      </c>
      <c r="C10692" s="313" t="s">
        <v>5306</v>
      </c>
      <c r="D10692" s="664" t="s">
        <v>17400</v>
      </c>
      <c r="E10692" s="665">
        <v>18000</v>
      </c>
      <c r="F10692" s="679" t="s">
        <v>17401</v>
      </c>
      <c r="G10692" s="409" t="s">
        <v>14406</v>
      </c>
      <c r="H10692" s="669">
        <v>44585</v>
      </c>
      <c r="I10692" s="669">
        <v>44585</v>
      </c>
      <c r="J10692" s="632"/>
    </row>
    <row r="10693" spans="1:10" s="617" customFormat="1" ht="69.75" outlineLevel="1">
      <c r="A10693" s="678" t="s">
        <v>17402</v>
      </c>
      <c r="B10693" s="313" t="s">
        <v>15777</v>
      </c>
      <c r="C10693" s="313" t="s">
        <v>5306</v>
      </c>
      <c r="D10693" s="664" t="s">
        <v>17403</v>
      </c>
      <c r="E10693" s="665">
        <v>27600</v>
      </c>
      <c r="F10693" s="679" t="s">
        <v>17404</v>
      </c>
      <c r="G10693" s="409" t="s">
        <v>14406</v>
      </c>
      <c r="H10693" s="669">
        <v>44585</v>
      </c>
      <c r="I10693" s="669">
        <v>44585</v>
      </c>
      <c r="J10693" s="632"/>
    </row>
    <row r="10694" spans="1:10" s="617" customFormat="1" ht="58.15" outlineLevel="1">
      <c r="A10694" s="678" t="s">
        <v>38193</v>
      </c>
      <c r="B10694" s="313" t="s">
        <v>15777</v>
      </c>
      <c r="C10694" s="313" t="s">
        <v>5306</v>
      </c>
      <c r="D10694" s="664" t="s">
        <v>17405</v>
      </c>
      <c r="E10694" s="665">
        <v>24000</v>
      </c>
      <c r="F10694" s="679" t="s">
        <v>17406</v>
      </c>
      <c r="G10694" s="409" t="s">
        <v>14406</v>
      </c>
      <c r="H10694" s="669">
        <v>44585</v>
      </c>
      <c r="I10694" s="669">
        <v>44585</v>
      </c>
      <c r="J10694" s="632"/>
    </row>
    <row r="10695" spans="1:10" s="617" customFormat="1" ht="34.9" outlineLevel="1">
      <c r="A10695" s="678" t="s">
        <v>17407</v>
      </c>
      <c r="B10695" s="313" t="s">
        <v>12887</v>
      </c>
      <c r="C10695" s="313" t="s">
        <v>5306</v>
      </c>
      <c r="D10695" s="664" t="s">
        <v>17408</v>
      </c>
      <c r="E10695" s="665">
        <v>78000</v>
      </c>
      <c r="F10695" s="679" t="s">
        <v>17409</v>
      </c>
      <c r="G10695" s="409" t="s">
        <v>14406</v>
      </c>
      <c r="H10695" s="669">
        <v>44585</v>
      </c>
      <c r="I10695" s="669">
        <v>44585</v>
      </c>
      <c r="J10695" s="632"/>
    </row>
    <row r="10696" spans="1:10" s="617" customFormat="1" ht="34.9" outlineLevel="1">
      <c r="A10696" s="678" t="s">
        <v>17410</v>
      </c>
      <c r="B10696" s="313" t="s">
        <v>8361</v>
      </c>
      <c r="C10696" s="313" t="s">
        <v>5306</v>
      </c>
      <c r="D10696" s="664" t="s">
        <v>17411</v>
      </c>
      <c r="E10696" s="665">
        <v>22000</v>
      </c>
      <c r="F10696" s="679" t="s">
        <v>15892</v>
      </c>
      <c r="G10696" s="409" t="s">
        <v>14406</v>
      </c>
      <c r="H10696" s="669">
        <v>44585</v>
      </c>
      <c r="I10696" s="669">
        <v>44585</v>
      </c>
      <c r="J10696" s="632"/>
    </row>
    <row r="10697" spans="1:10" s="617" customFormat="1" ht="23.25" outlineLevel="1">
      <c r="A10697" s="678" t="s">
        <v>17412</v>
      </c>
      <c r="B10697" s="313" t="s">
        <v>15777</v>
      </c>
      <c r="C10697" s="313" t="s">
        <v>5306</v>
      </c>
      <c r="D10697" s="664" t="s">
        <v>17413</v>
      </c>
      <c r="E10697" s="665">
        <v>220000</v>
      </c>
      <c r="F10697" s="679" t="s">
        <v>8393</v>
      </c>
      <c r="G10697" s="409" t="s">
        <v>14406</v>
      </c>
      <c r="H10697" s="669">
        <v>44585</v>
      </c>
      <c r="I10697" s="669">
        <v>44585</v>
      </c>
      <c r="J10697" s="632"/>
    </row>
    <row r="10698" spans="1:10" s="617" customFormat="1" ht="46.5" outlineLevel="1">
      <c r="A10698" s="678" t="s">
        <v>17414</v>
      </c>
      <c r="B10698" s="313" t="s">
        <v>12887</v>
      </c>
      <c r="C10698" s="313" t="s">
        <v>5306</v>
      </c>
      <c r="D10698" s="664" t="s">
        <v>17415</v>
      </c>
      <c r="E10698" s="665">
        <v>25000</v>
      </c>
      <c r="F10698" s="679" t="s">
        <v>15886</v>
      </c>
      <c r="G10698" s="409" t="s">
        <v>14406</v>
      </c>
      <c r="H10698" s="669">
        <v>44586</v>
      </c>
      <c r="I10698" s="669">
        <v>44586</v>
      </c>
      <c r="J10698" s="632"/>
    </row>
    <row r="10699" spans="1:10" s="617" customFormat="1" ht="34.9" outlineLevel="1">
      <c r="A10699" s="678" t="s">
        <v>17416</v>
      </c>
      <c r="B10699" s="313" t="s">
        <v>8748</v>
      </c>
      <c r="C10699" s="313" t="s">
        <v>5306</v>
      </c>
      <c r="D10699" s="664" t="s">
        <v>17417</v>
      </c>
      <c r="E10699" s="665">
        <v>187906.36999994999</v>
      </c>
      <c r="F10699" s="679" t="s">
        <v>15853</v>
      </c>
      <c r="G10699" s="409" t="s">
        <v>14406</v>
      </c>
      <c r="H10699" s="669">
        <v>44586</v>
      </c>
      <c r="I10699" s="669">
        <v>44586</v>
      </c>
      <c r="J10699" s="632"/>
    </row>
    <row r="10700" spans="1:10" s="617" customFormat="1" ht="23.25" outlineLevel="1">
      <c r="A10700" s="678" t="s">
        <v>17418</v>
      </c>
      <c r="B10700" s="313" t="s">
        <v>8361</v>
      </c>
      <c r="C10700" s="313" t="s">
        <v>5306</v>
      </c>
      <c r="D10700" s="664" t="s">
        <v>17419</v>
      </c>
      <c r="E10700" s="665">
        <v>30747.62</v>
      </c>
      <c r="F10700" s="679" t="s">
        <v>15952</v>
      </c>
      <c r="G10700" s="409" t="s">
        <v>14406</v>
      </c>
      <c r="H10700" s="669">
        <v>44586</v>
      </c>
      <c r="I10700" s="669">
        <v>44586</v>
      </c>
      <c r="J10700" s="632"/>
    </row>
    <row r="10701" spans="1:10" s="617" customFormat="1" ht="34.9" outlineLevel="1">
      <c r="A10701" s="678" t="s">
        <v>17420</v>
      </c>
      <c r="B10701" s="313" t="s">
        <v>12887</v>
      </c>
      <c r="C10701" s="313" t="s">
        <v>5306</v>
      </c>
      <c r="D10701" s="664" t="s">
        <v>17421</v>
      </c>
      <c r="E10701" s="665">
        <v>443163.56</v>
      </c>
      <c r="F10701" s="679" t="s">
        <v>15811</v>
      </c>
      <c r="G10701" s="409" t="s">
        <v>14406</v>
      </c>
      <c r="H10701" s="669">
        <v>44586</v>
      </c>
      <c r="I10701" s="669">
        <v>44586</v>
      </c>
      <c r="J10701" s="632"/>
    </row>
    <row r="10702" spans="1:10" s="617" customFormat="1" ht="23.25" outlineLevel="1">
      <c r="A10702" s="678" t="s">
        <v>17422</v>
      </c>
      <c r="B10702" s="313" t="s">
        <v>12887</v>
      </c>
      <c r="C10702" s="313" t="s">
        <v>5306</v>
      </c>
      <c r="D10702" s="664" t="s">
        <v>17423</v>
      </c>
      <c r="E10702" s="665">
        <v>326278.68</v>
      </c>
      <c r="F10702" s="679" t="s">
        <v>15811</v>
      </c>
      <c r="G10702" s="409" t="s">
        <v>14406</v>
      </c>
      <c r="H10702" s="669">
        <v>44586</v>
      </c>
      <c r="I10702" s="669">
        <v>44586</v>
      </c>
      <c r="J10702" s="632"/>
    </row>
    <row r="10703" spans="1:10" s="617" customFormat="1" ht="23.25" outlineLevel="1">
      <c r="A10703" s="678" t="s">
        <v>17424</v>
      </c>
      <c r="B10703" s="313" t="s">
        <v>8748</v>
      </c>
      <c r="C10703" s="313" t="s">
        <v>5306</v>
      </c>
      <c r="D10703" s="664" t="s">
        <v>17425</v>
      </c>
      <c r="E10703" s="665">
        <v>109872</v>
      </c>
      <c r="F10703" s="679" t="s">
        <v>1820</v>
      </c>
      <c r="G10703" s="409" t="s">
        <v>14406</v>
      </c>
      <c r="H10703" s="669">
        <v>44586</v>
      </c>
      <c r="I10703" s="669">
        <v>44586</v>
      </c>
      <c r="J10703" s="632"/>
    </row>
    <row r="10704" spans="1:10" s="617" customFormat="1" ht="23.25" outlineLevel="1">
      <c r="A10704" s="678" t="s">
        <v>17426</v>
      </c>
      <c r="B10704" s="313" t="s">
        <v>15777</v>
      </c>
      <c r="C10704" s="313" t="s">
        <v>5306</v>
      </c>
      <c r="D10704" s="664" t="s">
        <v>17427</v>
      </c>
      <c r="E10704" s="665">
        <v>57277</v>
      </c>
      <c r="F10704" s="679" t="s">
        <v>15805</v>
      </c>
      <c r="G10704" s="409" t="s">
        <v>14406</v>
      </c>
      <c r="H10704" s="669">
        <v>44586</v>
      </c>
      <c r="I10704" s="669">
        <v>44586</v>
      </c>
      <c r="J10704" s="632"/>
    </row>
    <row r="10705" spans="1:10" s="617" customFormat="1" ht="23.25" outlineLevel="1">
      <c r="A10705" s="678" t="s">
        <v>17428</v>
      </c>
      <c r="B10705" s="313" t="s">
        <v>8361</v>
      </c>
      <c r="C10705" s="313" t="s">
        <v>5306</v>
      </c>
      <c r="D10705" s="664" t="s">
        <v>17429</v>
      </c>
      <c r="E10705" s="665">
        <v>65178.239999999998</v>
      </c>
      <c r="F10705" s="679" t="s">
        <v>16122</v>
      </c>
      <c r="G10705" s="409" t="s">
        <v>14406</v>
      </c>
      <c r="H10705" s="669">
        <v>44586</v>
      </c>
      <c r="I10705" s="669">
        <v>44586</v>
      </c>
      <c r="J10705" s="632"/>
    </row>
    <row r="10706" spans="1:10" s="617" customFormat="1" ht="23.25" outlineLevel="1">
      <c r="A10706" s="678" t="s">
        <v>17430</v>
      </c>
      <c r="B10706" s="313" t="s">
        <v>12887</v>
      </c>
      <c r="C10706" s="313" t="s">
        <v>5306</v>
      </c>
      <c r="D10706" s="664" t="s">
        <v>17431</v>
      </c>
      <c r="E10706" s="665">
        <v>72000</v>
      </c>
      <c r="F10706" s="679" t="s">
        <v>16143</v>
      </c>
      <c r="G10706" s="409" t="s">
        <v>14406</v>
      </c>
      <c r="H10706" s="669">
        <v>44586</v>
      </c>
      <c r="I10706" s="669">
        <v>44586</v>
      </c>
      <c r="J10706" s="632"/>
    </row>
    <row r="10707" spans="1:10" s="617" customFormat="1" ht="23.25" outlineLevel="1">
      <c r="A10707" s="678" t="s">
        <v>17432</v>
      </c>
      <c r="B10707" s="313" t="s">
        <v>12887</v>
      </c>
      <c r="C10707" s="313" t="s">
        <v>5306</v>
      </c>
      <c r="D10707" s="664" t="s">
        <v>17433</v>
      </c>
      <c r="E10707" s="665">
        <v>48000</v>
      </c>
      <c r="F10707" s="679" t="s">
        <v>16127</v>
      </c>
      <c r="G10707" s="409" t="s">
        <v>14406</v>
      </c>
      <c r="H10707" s="669">
        <v>44586</v>
      </c>
      <c r="I10707" s="669">
        <v>44586</v>
      </c>
      <c r="J10707" s="632"/>
    </row>
    <row r="10708" spans="1:10" s="617" customFormat="1" ht="34.9" outlineLevel="1">
      <c r="A10708" s="678" t="s">
        <v>17434</v>
      </c>
      <c r="B10708" s="313" t="s">
        <v>8361</v>
      </c>
      <c r="C10708" s="313" t="s">
        <v>5306</v>
      </c>
      <c r="D10708" s="664" t="s">
        <v>17435</v>
      </c>
      <c r="E10708" s="665">
        <v>64799.76</v>
      </c>
      <c r="F10708" s="679" t="s">
        <v>16285</v>
      </c>
      <c r="G10708" s="409" t="s">
        <v>14406</v>
      </c>
      <c r="H10708" s="669">
        <v>44586</v>
      </c>
      <c r="I10708" s="669">
        <v>44586</v>
      </c>
      <c r="J10708" s="632"/>
    </row>
    <row r="10709" spans="1:10" s="617" customFormat="1" ht="23.25" outlineLevel="1">
      <c r="A10709" s="678" t="s">
        <v>17436</v>
      </c>
      <c r="B10709" s="313" t="s">
        <v>8361</v>
      </c>
      <c r="C10709" s="313" t="s">
        <v>5306</v>
      </c>
      <c r="D10709" s="664" t="s">
        <v>17437</v>
      </c>
      <c r="E10709" s="665">
        <v>34800</v>
      </c>
      <c r="F10709" s="679" t="s">
        <v>17438</v>
      </c>
      <c r="G10709" s="409" t="s">
        <v>14406</v>
      </c>
      <c r="H10709" s="669">
        <v>44587</v>
      </c>
      <c r="I10709" s="669">
        <v>44587</v>
      </c>
      <c r="J10709" s="632"/>
    </row>
    <row r="10710" spans="1:10" s="617" customFormat="1" ht="34.9" outlineLevel="1">
      <c r="A10710" s="678" t="s">
        <v>17439</v>
      </c>
      <c r="B10710" s="313" t="s">
        <v>15797</v>
      </c>
      <c r="C10710" s="313" t="s">
        <v>5306</v>
      </c>
      <c r="D10710" s="664" t="s">
        <v>17440</v>
      </c>
      <c r="E10710" s="665">
        <v>99960</v>
      </c>
      <c r="F10710" s="679" t="s">
        <v>16376</v>
      </c>
      <c r="G10710" s="409" t="s">
        <v>14406</v>
      </c>
      <c r="H10710" s="669">
        <v>44587</v>
      </c>
      <c r="I10710" s="669">
        <v>44587</v>
      </c>
      <c r="J10710" s="632"/>
    </row>
    <row r="10711" spans="1:10" s="617" customFormat="1" ht="23.25" outlineLevel="1">
      <c r="A10711" s="678" t="s">
        <v>17441</v>
      </c>
      <c r="B10711" s="313" t="s">
        <v>12887</v>
      </c>
      <c r="C10711" s="313" t="s">
        <v>5306</v>
      </c>
      <c r="D10711" s="664" t="s">
        <v>17442</v>
      </c>
      <c r="E10711" s="665">
        <v>48000</v>
      </c>
      <c r="F10711" s="679" t="s">
        <v>15975</v>
      </c>
      <c r="G10711" s="409" t="s">
        <v>14406</v>
      </c>
      <c r="H10711" s="669">
        <v>44587</v>
      </c>
      <c r="I10711" s="669">
        <v>44587</v>
      </c>
      <c r="J10711" s="632"/>
    </row>
    <row r="10712" spans="1:10" s="617" customFormat="1" ht="23.25" outlineLevel="1">
      <c r="A10712" s="678" t="s">
        <v>17443</v>
      </c>
      <c r="B10712" s="313" t="s">
        <v>12887</v>
      </c>
      <c r="C10712" s="313" t="s">
        <v>5306</v>
      </c>
      <c r="D10712" s="664" t="s">
        <v>17444</v>
      </c>
      <c r="E10712" s="665">
        <v>66000</v>
      </c>
      <c r="F10712" s="679" t="s">
        <v>15903</v>
      </c>
      <c r="G10712" s="409" t="s">
        <v>14406</v>
      </c>
      <c r="H10712" s="669">
        <v>44587</v>
      </c>
      <c r="I10712" s="669">
        <v>44587</v>
      </c>
      <c r="J10712" s="632"/>
    </row>
    <row r="10713" spans="1:10" s="617" customFormat="1" ht="34.9" outlineLevel="1">
      <c r="A10713" s="678" t="s">
        <v>17445</v>
      </c>
      <c r="B10713" s="313" t="s">
        <v>8361</v>
      </c>
      <c r="C10713" s="313" t="s">
        <v>5306</v>
      </c>
      <c r="D10713" s="664" t="s">
        <v>17446</v>
      </c>
      <c r="E10713" s="665">
        <v>43820</v>
      </c>
      <c r="F10713" s="679" t="s">
        <v>13864</v>
      </c>
      <c r="G10713" s="409" t="s">
        <v>14406</v>
      </c>
      <c r="H10713" s="669">
        <v>44587</v>
      </c>
      <c r="I10713" s="669">
        <v>44587</v>
      </c>
      <c r="J10713" s="632"/>
    </row>
    <row r="10714" spans="1:10" s="617" customFormat="1" ht="46.5" outlineLevel="1">
      <c r="A10714" s="678" t="s">
        <v>17447</v>
      </c>
      <c r="B10714" s="313" t="s">
        <v>8361</v>
      </c>
      <c r="C10714" s="313" t="s">
        <v>5306</v>
      </c>
      <c r="D10714" s="664" t="s">
        <v>17448</v>
      </c>
      <c r="E10714" s="665">
        <v>59833.34</v>
      </c>
      <c r="F10714" s="679" t="s">
        <v>17449</v>
      </c>
      <c r="G10714" s="409" t="s">
        <v>14406</v>
      </c>
      <c r="H10714" s="669">
        <v>44587</v>
      </c>
      <c r="I10714" s="669">
        <v>44587</v>
      </c>
      <c r="J10714" s="632"/>
    </row>
    <row r="10715" spans="1:10" s="617" customFormat="1" ht="58.15" outlineLevel="1">
      <c r="A10715" s="678" t="s">
        <v>17450</v>
      </c>
      <c r="B10715" s="313" t="s">
        <v>12887</v>
      </c>
      <c r="C10715" s="313" t="s">
        <v>5306</v>
      </c>
      <c r="D10715" s="664" t="s">
        <v>17451</v>
      </c>
      <c r="E10715" s="665">
        <v>44000</v>
      </c>
      <c r="F10715" s="679" t="s">
        <v>15867</v>
      </c>
      <c r="G10715" s="409" t="s">
        <v>14406</v>
      </c>
      <c r="H10715" s="669">
        <v>44587</v>
      </c>
      <c r="I10715" s="669">
        <v>44587</v>
      </c>
      <c r="J10715" s="632"/>
    </row>
    <row r="10716" spans="1:10" s="617" customFormat="1" ht="23.25" outlineLevel="1">
      <c r="A10716" s="678" t="s">
        <v>17452</v>
      </c>
      <c r="B10716" s="313" t="s">
        <v>15777</v>
      </c>
      <c r="C10716" s="313" t="s">
        <v>5306</v>
      </c>
      <c r="D10716" s="664" t="s">
        <v>17453</v>
      </c>
      <c r="E10716" s="665">
        <v>30000</v>
      </c>
      <c r="F10716" s="679" t="s">
        <v>17454</v>
      </c>
      <c r="G10716" s="409" t="s">
        <v>14406</v>
      </c>
      <c r="H10716" s="669">
        <v>44588</v>
      </c>
      <c r="I10716" s="669">
        <v>44588</v>
      </c>
      <c r="J10716" s="632"/>
    </row>
    <row r="10717" spans="1:10" s="617" customFormat="1" ht="34.9" outlineLevel="1">
      <c r="A10717" s="678" t="s">
        <v>17455</v>
      </c>
      <c r="B10717" s="313" t="s">
        <v>15777</v>
      </c>
      <c r="C10717" s="313" t="s">
        <v>5306</v>
      </c>
      <c r="D10717" s="664" t="s">
        <v>17456</v>
      </c>
      <c r="E10717" s="665">
        <v>24000</v>
      </c>
      <c r="F10717" s="679" t="s">
        <v>16085</v>
      </c>
      <c r="G10717" s="409" t="s">
        <v>14406</v>
      </c>
      <c r="H10717" s="669">
        <v>44588</v>
      </c>
      <c r="I10717" s="669">
        <v>44588</v>
      </c>
      <c r="J10717" s="632"/>
    </row>
    <row r="10718" spans="1:10" s="617" customFormat="1" ht="34.9" outlineLevel="1">
      <c r="A10718" s="678" t="s">
        <v>17457</v>
      </c>
      <c r="B10718" s="313" t="s">
        <v>8361</v>
      </c>
      <c r="C10718" s="313" t="s">
        <v>5306</v>
      </c>
      <c r="D10718" s="664" t="s">
        <v>17458</v>
      </c>
      <c r="E10718" s="665">
        <v>51200</v>
      </c>
      <c r="F10718" s="679" t="s">
        <v>13864</v>
      </c>
      <c r="G10718" s="409" t="s">
        <v>14406</v>
      </c>
      <c r="H10718" s="669">
        <v>44588</v>
      </c>
      <c r="I10718" s="669">
        <v>44588</v>
      </c>
      <c r="J10718" s="632"/>
    </row>
    <row r="10719" spans="1:10" s="617" customFormat="1" ht="23.25" outlineLevel="1">
      <c r="A10719" s="678" t="s">
        <v>17459</v>
      </c>
      <c r="B10719" s="313" t="s">
        <v>12887</v>
      </c>
      <c r="C10719" s="313" t="s">
        <v>5306</v>
      </c>
      <c r="D10719" s="664" t="s">
        <v>17460</v>
      </c>
      <c r="E10719" s="665">
        <v>66000</v>
      </c>
      <c r="F10719" s="679" t="s">
        <v>15870</v>
      </c>
      <c r="G10719" s="409" t="s">
        <v>14406</v>
      </c>
      <c r="H10719" s="669">
        <v>44588</v>
      </c>
      <c r="I10719" s="669">
        <v>44588</v>
      </c>
      <c r="J10719" s="632"/>
    </row>
    <row r="10720" spans="1:10" s="617" customFormat="1" ht="23.25" outlineLevel="1">
      <c r="A10720" s="678" t="s">
        <v>17461</v>
      </c>
      <c r="B10720" s="313" t="s">
        <v>8748</v>
      </c>
      <c r="C10720" s="313" t="s">
        <v>5306</v>
      </c>
      <c r="D10720" s="664" t="s">
        <v>17462</v>
      </c>
      <c r="E10720" s="665">
        <v>587334.6</v>
      </c>
      <c r="F10720" s="679" t="s">
        <v>15808</v>
      </c>
      <c r="G10720" s="409" t="s">
        <v>14406</v>
      </c>
      <c r="H10720" s="669">
        <v>44588</v>
      </c>
      <c r="I10720" s="669">
        <v>44588</v>
      </c>
      <c r="J10720" s="632"/>
    </row>
    <row r="10721" spans="1:10" s="617" customFormat="1" ht="34.9" outlineLevel="1">
      <c r="A10721" s="678" t="s">
        <v>17463</v>
      </c>
      <c r="B10721" s="313" t="s">
        <v>15777</v>
      </c>
      <c r="C10721" s="313" t="s">
        <v>5306</v>
      </c>
      <c r="D10721" s="664" t="s">
        <v>17464</v>
      </c>
      <c r="E10721" s="665">
        <v>18000</v>
      </c>
      <c r="F10721" s="679" t="s">
        <v>15949</v>
      </c>
      <c r="G10721" s="409" t="s">
        <v>14406</v>
      </c>
      <c r="H10721" s="669">
        <v>44588</v>
      </c>
      <c r="I10721" s="669">
        <v>44588</v>
      </c>
      <c r="J10721" s="632"/>
    </row>
    <row r="10722" spans="1:10" s="617" customFormat="1" ht="34.9" outlineLevel="1">
      <c r="A10722" s="678" t="s">
        <v>17465</v>
      </c>
      <c r="B10722" s="313" t="s">
        <v>15777</v>
      </c>
      <c r="C10722" s="313" t="s">
        <v>5306</v>
      </c>
      <c r="D10722" s="664" t="s">
        <v>17466</v>
      </c>
      <c r="E10722" s="665">
        <v>18000</v>
      </c>
      <c r="F10722" s="679" t="s">
        <v>15999</v>
      </c>
      <c r="G10722" s="409" t="s">
        <v>14406</v>
      </c>
      <c r="H10722" s="669">
        <v>44589</v>
      </c>
      <c r="I10722" s="669">
        <v>44589</v>
      </c>
      <c r="J10722" s="632"/>
    </row>
    <row r="10723" spans="1:10" s="617" customFormat="1" ht="23.25" outlineLevel="1">
      <c r="A10723" s="678" t="s">
        <v>17467</v>
      </c>
      <c r="B10723" s="313" t="s">
        <v>15777</v>
      </c>
      <c r="C10723" s="313" t="s">
        <v>5306</v>
      </c>
      <c r="D10723" s="664" t="s">
        <v>17468</v>
      </c>
      <c r="E10723" s="665">
        <v>18804.48</v>
      </c>
      <c r="F10723" s="679" t="s">
        <v>15895</v>
      </c>
      <c r="G10723" s="409" t="s">
        <v>14406</v>
      </c>
      <c r="H10723" s="669">
        <v>44589</v>
      </c>
      <c r="I10723" s="669">
        <v>44589</v>
      </c>
      <c r="J10723" s="632"/>
    </row>
    <row r="10724" spans="1:10" s="617" customFormat="1" ht="46.5" outlineLevel="1">
      <c r="A10724" s="678" t="s">
        <v>17469</v>
      </c>
      <c r="B10724" s="313" t="s">
        <v>8748</v>
      </c>
      <c r="C10724" s="313" t="s">
        <v>5306</v>
      </c>
      <c r="D10724" s="664" t="s">
        <v>17470</v>
      </c>
      <c r="E10724" s="665">
        <v>933060.36</v>
      </c>
      <c r="F10724" s="679" t="s">
        <v>16230</v>
      </c>
      <c r="G10724" s="409" t="s">
        <v>14406</v>
      </c>
      <c r="H10724" s="669">
        <v>44592</v>
      </c>
      <c r="I10724" s="669">
        <v>44592</v>
      </c>
      <c r="J10724" s="632"/>
    </row>
    <row r="10725" spans="1:10" s="617" customFormat="1" ht="34.9" outlineLevel="1">
      <c r="A10725" s="678" t="s">
        <v>17471</v>
      </c>
      <c r="B10725" s="313" t="s">
        <v>15777</v>
      </c>
      <c r="C10725" s="313" t="s">
        <v>5306</v>
      </c>
      <c r="D10725" s="664" t="s">
        <v>17472</v>
      </c>
      <c r="E10725" s="665">
        <v>36000</v>
      </c>
      <c r="F10725" s="679" t="s">
        <v>17473</v>
      </c>
      <c r="G10725" s="409" t="s">
        <v>14406</v>
      </c>
      <c r="H10725" s="669">
        <v>44592</v>
      </c>
      <c r="I10725" s="669">
        <v>44592</v>
      </c>
      <c r="J10725" s="632"/>
    </row>
    <row r="10726" spans="1:10" s="617" customFormat="1" ht="23.25" outlineLevel="1">
      <c r="A10726" s="678" t="s">
        <v>16295</v>
      </c>
      <c r="B10726" s="313" t="s">
        <v>15777</v>
      </c>
      <c r="C10726" s="313" t="s">
        <v>5306</v>
      </c>
      <c r="D10726" s="664" t="s">
        <v>17474</v>
      </c>
      <c r="E10726" s="665">
        <v>18000</v>
      </c>
      <c r="F10726" s="679" t="s">
        <v>16346</v>
      </c>
      <c r="G10726" s="409" t="s">
        <v>14406</v>
      </c>
      <c r="H10726" s="669">
        <v>44594</v>
      </c>
      <c r="I10726" s="669">
        <v>44594</v>
      </c>
      <c r="J10726" s="632"/>
    </row>
    <row r="10727" spans="1:10" s="617" customFormat="1" ht="23.25" outlineLevel="1">
      <c r="A10727" s="678" t="s">
        <v>17475</v>
      </c>
      <c r="B10727" s="313" t="s">
        <v>8361</v>
      </c>
      <c r="C10727" s="313" t="s">
        <v>5306</v>
      </c>
      <c r="D10727" s="664" t="s">
        <v>17476</v>
      </c>
      <c r="E10727" s="665">
        <v>29633.4</v>
      </c>
      <c r="F10727" s="679" t="s">
        <v>15924</v>
      </c>
      <c r="G10727" s="409" t="s">
        <v>14406</v>
      </c>
      <c r="H10727" s="669">
        <v>44594</v>
      </c>
      <c r="I10727" s="669">
        <v>44594</v>
      </c>
      <c r="J10727" s="632"/>
    </row>
    <row r="10728" spans="1:10" s="617" customFormat="1" ht="23.25" outlineLevel="1">
      <c r="A10728" s="678" t="s">
        <v>17477</v>
      </c>
      <c r="B10728" s="313" t="s">
        <v>12891</v>
      </c>
      <c r="C10728" s="313" t="s">
        <v>5306</v>
      </c>
      <c r="D10728" s="664" t="s">
        <v>17478</v>
      </c>
      <c r="E10728" s="665">
        <v>390746.87</v>
      </c>
      <c r="F10728" s="679" t="s">
        <v>1793</v>
      </c>
      <c r="G10728" s="409" t="s">
        <v>14406</v>
      </c>
      <c r="H10728" s="669">
        <v>44594</v>
      </c>
      <c r="I10728" s="669">
        <v>44594</v>
      </c>
      <c r="J10728" s="632"/>
    </row>
    <row r="10729" spans="1:10" s="617" customFormat="1" ht="23.25" outlineLevel="1">
      <c r="A10729" s="678" t="s">
        <v>17479</v>
      </c>
      <c r="B10729" s="313" t="s">
        <v>8361</v>
      </c>
      <c r="C10729" s="313" t="s">
        <v>5306</v>
      </c>
      <c r="D10729" s="664" t="s">
        <v>17480</v>
      </c>
      <c r="E10729" s="665">
        <v>31900.07</v>
      </c>
      <c r="F10729" s="679" t="s">
        <v>17481</v>
      </c>
      <c r="G10729" s="409" t="s">
        <v>14406</v>
      </c>
      <c r="H10729" s="669">
        <v>44594</v>
      </c>
      <c r="I10729" s="669">
        <v>44594</v>
      </c>
      <c r="J10729" s="632"/>
    </row>
    <row r="10730" spans="1:10" s="617" customFormat="1" ht="23.25" outlineLevel="1">
      <c r="A10730" s="678" t="s">
        <v>17482</v>
      </c>
      <c r="B10730" s="313" t="s">
        <v>12887</v>
      </c>
      <c r="C10730" s="313" t="s">
        <v>5306</v>
      </c>
      <c r="D10730" s="664" t="s">
        <v>17483</v>
      </c>
      <c r="E10730" s="665">
        <v>60000</v>
      </c>
      <c r="F10730" s="679" t="s">
        <v>15861</v>
      </c>
      <c r="G10730" s="409" t="s">
        <v>14406</v>
      </c>
      <c r="H10730" s="669">
        <v>44594</v>
      </c>
      <c r="I10730" s="669">
        <v>44594</v>
      </c>
      <c r="J10730" s="632"/>
    </row>
    <row r="10731" spans="1:10" s="617" customFormat="1" ht="23.25" outlineLevel="1">
      <c r="A10731" s="678" t="s">
        <v>17484</v>
      </c>
      <c r="B10731" s="313" t="s">
        <v>8361</v>
      </c>
      <c r="C10731" s="313" t="s">
        <v>5306</v>
      </c>
      <c r="D10731" s="664" t="s">
        <v>17485</v>
      </c>
      <c r="E10731" s="665">
        <v>78000</v>
      </c>
      <c r="F10731" s="679" t="s">
        <v>15944</v>
      </c>
      <c r="G10731" s="409" t="s">
        <v>14406</v>
      </c>
      <c r="H10731" s="669">
        <v>44594</v>
      </c>
      <c r="I10731" s="669">
        <v>44594</v>
      </c>
      <c r="J10731" s="632"/>
    </row>
    <row r="10732" spans="1:10" s="617" customFormat="1" ht="23.25" outlineLevel="1">
      <c r="A10732" s="678" t="s">
        <v>17486</v>
      </c>
      <c r="B10732" s="313" t="s">
        <v>12887</v>
      </c>
      <c r="C10732" s="313" t="s">
        <v>5306</v>
      </c>
      <c r="D10732" s="664" t="s">
        <v>17487</v>
      </c>
      <c r="E10732" s="665">
        <v>35640</v>
      </c>
      <c r="F10732" s="679" t="s">
        <v>16238</v>
      </c>
      <c r="G10732" s="409" t="s">
        <v>14406</v>
      </c>
      <c r="H10732" s="669">
        <v>44595</v>
      </c>
      <c r="I10732" s="669">
        <v>44595</v>
      </c>
      <c r="J10732" s="632"/>
    </row>
    <row r="10733" spans="1:10" s="617" customFormat="1" ht="34.9" outlineLevel="1">
      <c r="A10733" s="678" t="s">
        <v>17488</v>
      </c>
      <c r="B10733" s="313" t="s">
        <v>15777</v>
      </c>
      <c r="C10733" s="313" t="s">
        <v>5306</v>
      </c>
      <c r="D10733" s="664" t="s">
        <v>17489</v>
      </c>
      <c r="E10733" s="665">
        <v>20416.669999999998</v>
      </c>
      <c r="F10733" s="679" t="s">
        <v>17490</v>
      </c>
      <c r="G10733" s="409" t="s">
        <v>14406</v>
      </c>
      <c r="H10733" s="669">
        <v>44595</v>
      </c>
      <c r="I10733" s="669">
        <v>44595</v>
      </c>
      <c r="J10733" s="632"/>
    </row>
    <row r="10734" spans="1:10" s="617" customFormat="1" ht="58.15" outlineLevel="1">
      <c r="A10734" s="678" t="s">
        <v>17491</v>
      </c>
      <c r="B10734" s="313" t="s">
        <v>15777</v>
      </c>
      <c r="C10734" s="313" t="s">
        <v>5306</v>
      </c>
      <c r="D10734" s="664" t="s">
        <v>17492</v>
      </c>
      <c r="E10734" s="665">
        <v>22400</v>
      </c>
      <c r="F10734" s="679" t="s">
        <v>17493</v>
      </c>
      <c r="G10734" s="409" t="s">
        <v>14406</v>
      </c>
      <c r="H10734" s="669">
        <v>44595</v>
      </c>
      <c r="I10734" s="669">
        <v>44595</v>
      </c>
      <c r="J10734" s="632"/>
    </row>
    <row r="10735" spans="1:10" s="617" customFormat="1" ht="69.75" outlineLevel="1">
      <c r="A10735" s="678" t="s">
        <v>17494</v>
      </c>
      <c r="B10735" s="313" t="s">
        <v>15777</v>
      </c>
      <c r="C10735" s="313" t="s">
        <v>5306</v>
      </c>
      <c r="D10735" s="664" t="s">
        <v>17495</v>
      </c>
      <c r="E10735" s="665">
        <v>18000</v>
      </c>
      <c r="F10735" s="679" t="s">
        <v>17496</v>
      </c>
      <c r="G10735" s="409" t="s">
        <v>14406</v>
      </c>
      <c r="H10735" s="669">
        <v>44595</v>
      </c>
      <c r="I10735" s="669">
        <v>44595</v>
      </c>
      <c r="J10735" s="632"/>
    </row>
    <row r="10736" spans="1:10" s="617" customFormat="1" ht="23.25" outlineLevel="1">
      <c r="A10736" s="678" t="s">
        <v>17497</v>
      </c>
      <c r="B10736" s="313" t="s">
        <v>8361</v>
      </c>
      <c r="C10736" s="313" t="s">
        <v>5306</v>
      </c>
      <c r="D10736" s="664" t="s">
        <v>17498</v>
      </c>
      <c r="E10736" s="665">
        <v>79440</v>
      </c>
      <c r="F10736" s="679" t="s">
        <v>15944</v>
      </c>
      <c r="G10736" s="409" t="s">
        <v>14406</v>
      </c>
      <c r="H10736" s="669">
        <v>44596</v>
      </c>
      <c r="I10736" s="669">
        <v>44596</v>
      </c>
      <c r="J10736" s="632"/>
    </row>
    <row r="10737" spans="1:10" s="617" customFormat="1" ht="23.25" outlineLevel="1">
      <c r="A10737" s="678" t="s">
        <v>17499</v>
      </c>
      <c r="B10737" s="313" t="s">
        <v>8748</v>
      </c>
      <c r="C10737" s="313" t="s">
        <v>5306</v>
      </c>
      <c r="D10737" s="664" t="s">
        <v>17500</v>
      </c>
      <c r="E10737" s="665">
        <v>764588</v>
      </c>
      <c r="F10737" s="679" t="s">
        <v>15958</v>
      </c>
      <c r="G10737" s="409" t="s">
        <v>14406</v>
      </c>
      <c r="H10737" s="669">
        <v>44596</v>
      </c>
      <c r="I10737" s="669">
        <v>44596</v>
      </c>
      <c r="J10737" s="632"/>
    </row>
    <row r="10738" spans="1:10" s="617" customFormat="1" ht="46.5" outlineLevel="1">
      <c r="A10738" s="678" t="s">
        <v>17501</v>
      </c>
      <c r="B10738" s="313" t="s">
        <v>15777</v>
      </c>
      <c r="C10738" s="313" t="s">
        <v>5306</v>
      </c>
      <c r="D10738" s="664" t="s">
        <v>17502</v>
      </c>
      <c r="E10738" s="665">
        <v>36000</v>
      </c>
      <c r="F10738" s="679" t="s">
        <v>17503</v>
      </c>
      <c r="G10738" s="409" t="s">
        <v>14406</v>
      </c>
      <c r="H10738" s="669">
        <v>44599</v>
      </c>
      <c r="I10738" s="669">
        <v>44599</v>
      </c>
      <c r="J10738" s="632"/>
    </row>
    <row r="10739" spans="1:10" s="617" customFormat="1" ht="23.25" outlineLevel="1">
      <c r="A10739" s="678" t="s">
        <v>16233</v>
      </c>
      <c r="B10739" s="313" t="s">
        <v>12887</v>
      </c>
      <c r="C10739" s="313" t="s">
        <v>5306</v>
      </c>
      <c r="D10739" s="664" t="s">
        <v>17504</v>
      </c>
      <c r="E10739" s="665">
        <v>36000</v>
      </c>
      <c r="F10739" s="679" t="s">
        <v>16235</v>
      </c>
      <c r="G10739" s="409" t="s">
        <v>14406</v>
      </c>
      <c r="H10739" s="669">
        <v>44600</v>
      </c>
      <c r="I10739" s="669">
        <v>44600</v>
      </c>
      <c r="J10739" s="632"/>
    </row>
    <row r="10740" spans="1:10" s="617" customFormat="1" ht="23.25" outlineLevel="1">
      <c r="A10740" s="678" t="s">
        <v>17505</v>
      </c>
      <c r="B10740" s="313" t="s">
        <v>15797</v>
      </c>
      <c r="C10740" s="313" t="s">
        <v>5306</v>
      </c>
      <c r="D10740" s="664" t="s">
        <v>17506</v>
      </c>
      <c r="E10740" s="665">
        <v>35000</v>
      </c>
      <c r="F10740" s="679" t="s">
        <v>15799</v>
      </c>
      <c r="G10740" s="409" t="s">
        <v>14406</v>
      </c>
      <c r="H10740" s="669">
        <v>44600</v>
      </c>
      <c r="I10740" s="669">
        <v>44600</v>
      </c>
      <c r="J10740" s="632"/>
    </row>
    <row r="10741" spans="1:10" s="617" customFormat="1" ht="23.25" outlineLevel="1">
      <c r="A10741" s="678" t="s">
        <v>17507</v>
      </c>
      <c r="B10741" s="313" t="s">
        <v>8361</v>
      </c>
      <c r="C10741" s="313" t="s">
        <v>5306</v>
      </c>
      <c r="D10741" s="664" t="s">
        <v>17508</v>
      </c>
      <c r="E10741" s="665">
        <v>72000</v>
      </c>
      <c r="F10741" s="679" t="s">
        <v>16130</v>
      </c>
      <c r="G10741" s="409" t="s">
        <v>14406</v>
      </c>
      <c r="H10741" s="669">
        <v>44600</v>
      </c>
      <c r="I10741" s="669">
        <v>44600</v>
      </c>
      <c r="J10741" s="632"/>
    </row>
    <row r="10742" spans="1:10" s="617" customFormat="1" ht="34.9" outlineLevel="1">
      <c r="A10742" s="678" t="s">
        <v>17509</v>
      </c>
      <c r="B10742" s="313" t="s">
        <v>8361</v>
      </c>
      <c r="C10742" s="313" t="s">
        <v>5306</v>
      </c>
      <c r="D10742" s="664" t="s">
        <v>17510</v>
      </c>
      <c r="E10742" s="665">
        <v>74376</v>
      </c>
      <c r="F10742" s="679" t="s">
        <v>16146</v>
      </c>
      <c r="G10742" s="409" t="s">
        <v>14406</v>
      </c>
      <c r="H10742" s="669">
        <v>44600</v>
      </c>
      <c r="I10742" s="669">
        <v>44600</v>
      </c>
      <c r="J10742" s="632"/>
    </row>
    <row r="10743" spans="1:10" s="617" customFormat="1" ht="34.9" outlineLevel="1">
      <c r="A10743" s="678" t="s">
        <v>17511</v>
      </c>
      <c r="B10743" s="313" t="s">
        <v>8361</v>
      </c>
      <c r="C10743" s="313" t="s">
        <v>5306</v>
      </c>
      <c r="D10743" s="664" t="s">
        <v>17512</v>
      </c>
      <c r="E10743" s="665">
        <v>94000</v>
      </c>
      <c r="F10743" s="679" t="s">
        <v>15842</v>
      </c>
      <c r="G10743" s="409" t="s">
        <v>14406</v>
      </c>
      <c r="H10743" s="669">
        <v>44600</v>
      </c>
      <c r="I10743" s="669">
        <v>44600</v>
      </c>
      <c r="J10743" s="632"/>
    </row>
    <row r="10744" spans="1:10" s="617" customFormat="1" ht="23.25" outlineLevel="1">
      <c r="A10744" s="678" t="s">
        <v>17513</v>
      </c>
      <c r="B10744" s="313" t="s">
        <v>8361</v>
      </c>
      <c r="C10744" s="313" t="s">
        <v>5306</v>
      </c>
      <c r="D10744" s="664" t="s">
        <v>17514</v>
      </c>
      <c r="E10744" s="665">
        <v>37282.800000000003</v>
      </c>
      <c r="F10744" s="679" t="s">
        <v>17515</v>
      </c>
      <c r="G10744" s="409" t="s">
        <v>14406</v>
      </c>
      <c r="H10744" s="669">
        <v>44600</v>
      </c>
      <c r="I10744" s="669">
        <v>44600</v>
      </c>
      <c r="J10744" s="632"/>
    </row>
    <row r="10745" spans="1:10" s="617" customFormat="1" ht="23.25" outlineLevel="1">
      <c r="A10745" s="678" t="s">
        <v>17516</v>
      </c>
      <c r="B10745" s="313" t="s">
        <v>8361</v>
      </c>
      <c r="C10745" s="313" t="s">
        <v>5306</v>
      </c>
      <c r="D10745" s="664" t="s">
        <v>17517</v>
      </c>
      <c r="E10745" s="665">
        <v>38730</v>
      </c>
      <c r="F10745" s="679" t="s">
        <v>17515</v>
      </c>
      <c r="G10745" s="409" t="s">
        <v>14406</v>
      </c>
      <c r="H10745" s="669">
        <v>44600</v>
      </c>
      <c r="I10745" s="669">
        <v>44600</v>
      </c>
      <c r="J10745" s="632"/>
    </row>
    <row r="10746" spans="1:10" s="617" customFormat="1" ht="23.25" outlineLevel="1">
      <c r="A10746" s="678" t="s">
        <v>17518</v>
      </c>
      <c r="B10746" s="313" t="s">
        <v>8748</v>
      </c>
      <c r="C10746" s="313" t="s">
        <v>5306</v>
      </c>
      <c r="D10746" s="664" t="s">
        <v>17519</v>
      </c>
      <c r="E10746" s="665">
        <v>154833.1992</v>
      </c>
      <c r="F10746" s="679" t="s">
        <v>5393</v>
      </c>
      <c r="G10746" s="409" t="s">
        <v>14406</v>
      </c>
      <c r="H10746" s="669">
        <v>44600</v>
      </c>
      <c r="I10746" s="669">
        <v>44600</v>
      </c>
      <c r="J10746" s="632"/>
    </row>
    <row r="10747" spans="1:10" s="617" customFormat="1" ht="23.25" outlineLevel="1">
      <c r="A10747" s="678" t="s">
        <v>17520</v>
      </c>
      <c r="B10747" s="313" t="s">
        <v>8361</v>
      </c>
      <c r="C10747" s="313" t="s">
        <v>5306</v>
      </c>
      <c r="D10747" s="664" t="s">
        <v>17521</v>
      </c>
      <c r="E10747" s="665">
        <v>21670.400000000001</v>
      </c>
      <c r="F10747" s="679" t="s">
        <v>16018</v>
      </c>
      <c r="G10747" s="409" t="s">
        <v>14406</v>
      </c>
      <c r="H10747" s="669">
        <v>44600</v>
      </c>
      <c r="I10747" s="669">
        <v>44600</v>
      </c>
      <c r="J10747" s="632"/>
    </row>
    <row r="10748" spans="1:10" s="617" customFormat="1" ht="46.5" outlineLevel="1">
      <c r="A10748" s="678" t="s">
        <v>17522</v>
      </c>
      <c r="B10748" s="313" t="s">
        <v>15777</v>
      </c>
      <c r="C10748" s="313" t="s">
        <v>5306</v>
      </c>
      <c r="D10748" s="664" t="s">
        <v>17523</v>
      </c>
      <c r="E10748" s="665">
        <v>24000</v>
      </c>
      <c r="F10748" s="679" t="s">
        <v>15827</v>
      </c>
      <c r="G10748" s="409" t="s">
        <v>14406</v>
      </c>
      <c r="H10748" s="669">
        <v>44606</v>
      </c>
      <c r="I10748" s="669">
        <v>44606</v>
      </c>
      <c r="J10748" s="632"/>
    </row>
    <row r="10749" spans="1:10" s="617" customFormat="1" ht="34.9" outlineLevel="1">
      <c r="A10749" s="678" t="s">
        <v>17524</v>
      </c>
      <c r="B10749" s="313" t="s">
        <v>8361</v>
      </c>
      <c r="C10749" s="313" t="s">
        <v>5306</v>
      </c>
      <c r="D10749" s="664" t="s">
        <v>17525</v>
      </c>
      <c r="E10749" s="665">
        <v>172648.88</v>
      </c>
      <c r="F10749" s="679" t="s">
        <v>16382</v>
      </c>
      <c r="G10749" s="409" t="s">
        <v>14406</v>
      </c>
      <c r="H10749" s="669">
        <v>44607</v>
      </c>
      <c r="I10749" s="669">
        <v>44607</v>
      </c>
      <c r="J10749" s="632"/>
    </row>
    <row r="10750" spans="1:10" s="617" customFormat="1" ht="34.9" outlineLevel="1">
      <c r="A10750" s="678" t="s">
        <v>17526</v>
      </c>
      <c r="B10750" s="313" t="s">
        <v>15777</v>
      </c>
      <c r="C10750" s="313" t="s">
        <v>5306</v>
      </c>
      <c r="D10750" s="664" t="s">
        <v>17527</v>
      </c>
      <c r="E10750" s="665">
        <v>28000</v>
      </c>
      <c r="F10750" s="679" t="s">
        <v>17528</v>
      </c>
      <c r="G10750" s="409" t="s">
        <v>14406</v>
      </c>
      <c r="H10750" s="669">
        <v>44609</v>
      </c>
      <c r="I10750" s="669">
        <v>44609</v>
      </c>
      <c r="J10750" s="632"/>
    </row>
    <row r="10751" spans="1:10" s="617" customFormat="1" ht="58.15" outlineLevel="1">
      <c r="A10751" s="678" t="s">
        <v>17529</v>
      </c>
      <c r="B10751" s="313" t="s">
        <v>8361</v>
      </c>
      <c r="C10751" s="313" t="s">
        <v>5306</v>
      </c>
      <c r="D10751" s="664" t="s">
        <v>17530</v>
      </c>
      <c r="E10751" s="665">
        <v>60108</v>
      </c>
      <c r="F10751" s="679" t="s">
        <v>16357</v>
      </c>
      <c r="G10751" s="409" t="s">
        <v>14406</v>
      </c>
      <c r="H10751" s="669">
        <v>44610</v>
      </c>
      <c r="I10751" s="669">
        <v>44610</v>
      </c>
      <c r="J10751" s="632"/>
    </row>
    <row r="10752" spans="1:10" s="617" customFormat="1" ht="46.5" outlineLevel="1">
      <c r="A10752" s="678" t="s">
        <v>17531</v>
      </c>
      <c r="B10752" s="313" t="s">
        <v>15777</v>
      </c>
      <c r="C10752" s="313" t="s">
        <v>5306</v>
      </c>
      <c r="D10752" s="664" t="s">
        <v>17532</v>
      </c>
      <c r="E10752" s="665">
        <v>18000</v>
      </c>
      <c r="F10752" s="679" t="s">
        <v>17533</v>
      </c>
      <c r="G10752" s="409" t="s">
        <v>14406</v>
      </c>
      <c r="H10752" s="669">
        <v>44613</v>
      </c>
      <c r="I10752" s="669">
        <v>44613</v>
      </c>
      <c r="J10752" s="632"/>
    </row>
    <row r="10753" spans="1:10" s="617" customFormat="1" ht="23.25" outlineLevel="1">
      <c r="A10753" s="678" t="s">
        <v>17534</v>
      </c>
      <c r="B10753" s="313" t="s">
        <v>12887</v>
      </c>
      <c r="C10753" s="313" t="s">
        <v>5306</v>
      </c>
      <c r="D10753" s="664" t="s">
        <v>17535</v>
      </c>
      <c r="E10753" s="665">
        <v>31200</v>
      </c>
      <c r="F10753" s="679" t="s">
        <v>17536</v>
      </c>
      <c r="G10753" s="409" t="s">
        <v>14406</v>
      </c>
      <c r="H10753" s="669">
        <v>44614</v>
      </c>
      <c r="I10753" s="669">
        <v>44614</v>
      </c>
      <c r="J10753" s="632"/>
    </row>
    <row r="10754" spans="1:10" s="617" customFormat="1" ht="23.25" outlineLevel="1">
      <c r="A10754" s="678" t="s">
        <v>17537</v>
      </c>
      <c r="B10754" s="313" t="s">
        <v>8361</v>
      </c>
      <c r="C10754" s="313" t="s">
        <v>5306</v>
      </c>
      <c r="D10754" s="664" t="s">
        <v>17538</v>
      </c>
      <c r="E10754" s="665">
        <v>44036.04</v>
      </c>
      <c r="F10754" s="679" t="s">
        <v>17539</v>
      </c>
      <c r="G10754" s="409" t="s">
        <v>14406</v>
      </c>
      <c r="H10754" s="669">
        <v>44614</v>
      </c>
      <c r="I10754" s="669">
        <v>44614</v>
      </c>
      <c r="J10754" s="632"/>
    </row>
    <row r="10755" spans="1:10" s="617" customFormat="1" ht="23.25" outlineLevel="1">
      <c r="A10755" s="678" t="s">
        <v>17540</v>
      </c>
      <c r="B10755" s="313" t="s">
        <v>8361</v>
      </c>
      <c r="C10755" s="313" t="s">
        <v>5306</v>
      </c>
      <c r="D10755" s="664" t="s">
        <v>17541</v>
      </c>
      <c r="E10755" s="665">
        <v>38000</v>
      </c>
      <c r="F10755" s="679" t="s">
        <v>16151</v>
      </c>
      <c r="G10755" s="409" t="s">
        <v>14406</v>
      </c>
      <c r="H10755" s="669">
        <v>44614</v>
      </c>
      <c r="I10755" s="669">
        <v>44614</v>
      </c>
      <c r="J10755" s="632"/>
    </row>
    <row r="10756" spans="1:10" s="617" customFormat="1" ht="23.25" outlineLevel="1">
      <c r="A10756" s="678" t="s">
        <v>17542</v>
      </c>
      <c r="B10756" s="313" t="s">
        <v>8361</v>
      </c>
      <c r="C10756" s="313" t="s">
        <v>5306</v>
      </c>
      <c r="D10756" s="664" t="s">
        <v>17543</v>
      </c>
      <c r="E10756" s="665">
        <v>34332</v>
      </c>
      <c r="F10756" s="679" t="s">
        <v>16213</v>
      </c>
      <c r="G10756" s="409" t="s">
        <v>14406</v>
      </c>
      <c r="H10756" s="669">
        <v>44614</v>
      </c>
      <c r="I10756" s="669">
        <v>44614</v>
      </c>
      <c r="J10756" s="632"/>
    </row>
    <row r="10757" spans="1:10" s="617" customFormat="1" ht="23.25" outlineLevel="1">
      <c r="A10757" s="678" t="s">
        <v>17544</v>
      </c>
      <c r="B10757" s="313" t="s">
        <v>12887</v>
      </c>
      <c r="C10757" s="313" t="s">
        <v>5306</v>
      </c>
      <c r="D10757" s="664" t="s">
        <v>17545</v>
      </c>
      <c r="E10757" s="665">
        <v>72000</v>
      </c>
      <c r="F10757" s="679" t="s">
        <v>15864</v>
      </c>
      <c r="G10757" s="409" t="s">
        <v>14406</v>
      </c>
      <c r="H10757" s="669">
        <v>44614</v>
      </c>
      <c r="I10757" s="669">
        <v>44614</v>
      </c>
      <c r="J10757" s="632"/>
    </row>
    <row r="10758" spans="1:10" s="617" customFormat="1" ht="23.25" outlineLevel="1">
      <c r="A10758" s="678" t="s">
        <v>17546</v>
      </c>
      <c r="B10758" s="313" t="s">
        <v>15777</v>
      </c>
      <c r="C10758" s="313" t="s">
        <v>5306</v>
      </c>
      <c r="D10758" s="664" t="s">
        <v>17547</v>
      </c>
      <c r="E10758" s="665">
        <v>21000</v>
      </c>
      <c r="F10758" s="679" t="s">
        <v>17548</v>
      </c>
      <c r="G10758" s="409" t="s">
        <v>14406</v>
      </c>
      <c r="H10758" s="669">
        <v>44617</v>
      </c>
      <c r="I10758" s="669">
        <v>44617</v>
      </c>
      <c r="J10758" s="632"/>
    </row>
    <row r="10759" spans="1:10" s="617" customFormat="1" ht="23.25" outlineLevel="1">
      <c r="A10759" s="678" t="s">
        <v>17549</v>
      </c>
      <c r="B10759" s="313" t="s">
        <v>15777</v>
      </c>
      <c r="C10759" s="313" t="s">
        <v>5306</v>
      </c>
      <c r="D10759" s="664" t="s">
        <v>17550</v>
      </c>
      <c r="E10759" s="665">
        <v>21000</v>
      </c>
      <c r="F10759" s="679" t="s">
        <v>17551</v>
      </c>
      <c r="G10759" s="409" t="s">
        <v>14406</v>
      </c>
      <c r="H10759" s="669">
        <v>44617</v>
      </c>
      <c r="I10759" s="669">
        <v>44617</v>
      </c>
      <c r="J10759" s="632"/>
    </row>
    <row r="10760" spans="1:10" s="617" customFormat="1" ht="23.25" outlineLevel="1">
      <c r="A10760" s="678" t="s">
        <v>17552</v>
      </c>
      <c r="B10760" s="313" t="s">
        <v>8361</v>
      </c>
      <c r="C10760" s="313" t="s">
        <v>5306</v>
      </c>
      <c r="D10760" s="664" t="s">
        <v>17553</v>
      </c>
      <c r="E10760" s="665">
        <v>27474.94</v>
      </c>
      <c r="F10760" s="679" t="s">
        <v>14152</v>
      </c>
      <c r="G10760" s="409" t="s">
        <v>14406</v>
      </c>
      <c r="H10760" s="669">
        <v>44620</v>
      </c>
      <c r="I10760" s="669">
        <v>44620</v>
      </c>
      <c r="J10760" s="632"/>
    </row>
    <row r="10761" spans="1:10" s="617" customFormat="1" ht="34.9" outlineLevel="1">
      <c r="A10761" s="678" t="s">
        <v>17554</v>
      </c>
      <c r="B10761" s="313" t="s">
        <v>15777</v>
      </c>
      <c r="C10761" s="313" t="s">
        <v>5306</v>
      </c>
      <c r="D10761" s="664" t="s">
        <v>17555</v>
      </c>
      <c r="E10761" s="665">
        <v>35000</v>
      </c>
      <c r="F10761" s="679" t="s">
        <v>17556</v>
      </c>
      <c r="G10761" s="409" t="s">
        <v>14406</v>
      </c>
      <c r="H10761" s="669">
        <v>44621</v>
      </c>
      <c r="I10761" s="669">
        <v>44621</v>
      </c>
      <c r="J10761" s="632"/>
    </row>
    <row r="10762" spans="1:10" s="617" customFormat="1" ht="23.25" outlineLevel="1">
      <c r="A10762" s="678" t="s">
        <v>17557</v>
      </c>
      <c r="B10762" s="313" t="s">
        <v>15777</v>
      </c>
      <c r="C10762" s="313" t="s">
        <v>5306</v>
      </c>
      <c r="D10762" s="664" t="s">
        <v>17558</v>
      </c>
      <c r="E10762" s="665">
        <v>18900</v>
      </c>
      <c r="F10762" s="679" t="s">
        <v>8415</v>
      </c>
      <c r="G10762" s="409" t="s">
        <v>14406</v>
      </c>
      <c r="H10762" s="669">
        <v>44624</v>
      </c>
      <c r="I10762" s="669">
        <v>44624</v>
      </c>
      <c r="J10762" s="632"/>
    </row>
    <row r="10763" spans="1:10" s="617" customFormat="1" ht="34.9" outlineLevel="1">
      <c r="A10763" s="678" t="s">
        <v>17559</v>
      </c>
      <c r="B10763" s="313" t="s">
        <v>15777</v>
      </c>
      <c r="C10763" s="313" t="s">
        <v>5306</v>
      </c>
      <c r="D10763" s="664" t="s">
        <v>17560</v>
      </c>
      <c r="E10763" s="665">
        <v>25000</v>
      </c>
      <c r="F10763" s="679" t="s">
        <v>17561</v>
      </c>
      <c r="G10763" s="409" t="s">
        <v>14406</v>
      </c>
      <c r="H10763" s="669">
        <v>44628</v>
      </c>
      <c r="I10763" s="669">
        <v>44628</v>
      </c>
      <c r="J10763" s="632"/>
    </row>
    <row r="10764" spans="1:10" s="617" customFormat="1" ht="23.25" outlineLevel="1">
      <c r="A10764" s="678" t="s">
        <v>17562</v>
      </c>
      <c r="B10764" s="313" t="s">
        <v>15777</v>
      </c>
      <c r="C10764" s="313" t="s">
        <v>5306</v>
      </c>
      <c r="D10764" s="664" t="s">
        <v>17563</v>
      </c>
      <c r="E10764" s="665">
        <v>36800</v>
      </c>
      <c r="F10764" s="679" t="s">
        <v>1872</v>
      </c>
      <c r="G10764" s="409" t="s">
        <v>14406</v>
      </c>
      <c r="H10764" s="669">
        <v>44628</v>
      </c>
      <c r="I10764" s="669">
        <v>44628</v>
      </c>
      <c r="J10764" s="632"/>
    </row>
    <row r="10765" spans="1:10" s="617" customFormat="1" ht="58.15" outlineLevel="1">
      <c r="A10765" s="678" t="s">
        <v>17564</v>
      </c>
      <c r="B10765" s="313" t="s">
        <v>15777</v>
      </c>
      <c r="C10765" s="313" t="s">
        <v>5306</v>
      </c>
      <c r="D10765" s="664" t="s">
        <v>17565</v>
      </c>
      <c r="E10765" s="665">
        <v>28000</v>
      </c>
      <c r="F10765" s="679" t="s">
        <v>17566</v>
      </c>
      <c r="G10765" s="409" t="s">
        <v>14406</v>
      </c>
      <c r="H10765" s="669">
        <v>44634</v>
      </c>
      <c r="I10765" s="669">
        <v>44634</v>
      </c>
      <c r="J10765" s="632"/>
    </row>
    <row r="10766" spans="1:10" s="617" customFormat="1" ht="46.5" outlineLevel="1">
      <c r="A10766" s="678" t="s">
        <v>17567</v>
      </c>
      <c r="B10766" s="313" t="s">
        <v>15777</v>
      </c>
      <c r="C10766" s="313" t="s">
        <v>5306</v>
      </c>
      <c r="D10766" s="664" t="s">
        <v>17568</v>
      </c>
      <c r="E10766" s="665">
        <v>35000</v>
      </c>
      <c r="F10766" s="679" t="s">
        <v>17569</v>
      </c>
      <c r="G10766" s="409" t="s">
        <v>14406</v>
      </c>
      <c r="H10766" s="669">
        <v>44634</v>
      </c>
      <c r="I10766" s="669">
        <v>44634</v>
      </c>
      <c r="J10766" s="632"/>
    </row>
    <row r="10767" spans="1:10" s="617" customFormat="1" ht="23.25" outlineLevel="1">
      <c r="A10767" s="678" t="s">
        <v>17570</v>
      </c>
      <c r="B10767" s="313" t="s">
        <v>8361</v>
      </c>
      <c r="C10767" s="313" t="s">
        <v>5306</v>
      </c>
      <c r="D10767" s="664" t="s">
        <v>17571</v>
      </c>
      <c r="E10767" s="665">
        <v>68000</v>
      </c>
      <c r="F10767" s="679" t="s">
        <v>13864</v>
      </c>
      <c r="G10767" s="409" t="s">
        <v>14406</v>
      </c>
      <c r="H10767" s="669">
        <v>44635</v>
      </c>
      <c r="I10767" s="669">
        <v>44635</v>
      </c>
      <c r="J10767" s="632"/>
    </row>
    <row r="10768" spans="1:10" s="617" customFormat="1" ht="46.5" outlineLevel="1">
      <c r="A10768" s="678" t="s">
        <v>17572</v>
      </c>
      <c r="B10768" s="313" t="s">
        <v>15777</v>
      </c>
      <c r="C10768" s="313" t="s">
        <v>5306</v>
      </c>
      <c r="D10768" s="664" t="s">
        <v>17573</v>
      </c>
      <c r="E10768" s="665">
        <v>28000</v>
      </c>
      <c r="F10768" s="679" t="s">
        <v>17574</v>
      </c>
      <c r="G10768" s="409" t="s">
        <v>14406</v>
      </c>
      <c r="H10768" s="669">
        <v>44636</v>
      </c>
      <c r="I10768" s="669">
        <v>44636</v>
      </c>
      <c r="J10768" s="632"/>
    </row>
    <row r="10769" spans="1:10" s="617" customFormat="1" ht="34.9" outlineLevel="1">
      <c r="A10769" s="678" t="s">
        <v>17575</v>
      </c>
      <c r="B10769" s="313" t="s">
        <v>15777</v>
      </c>
      <c r="C10769" s="313" t="s">
        <v>5306</v>
      </c>
      <c r="D10769" s="664" t="s">
        <v>17576</v>
      </c>
      <c r="E10769" s="665">
        <v>36000</v>
      </c>
      <c r="F10769" s="679" t="s">
        <v>17577</v>
      </c>
      <c r="G10769" s="409" t="s">
        <v>14406</v>
      </c>
      <c r="H10769" s="669">
        <v>44643</v>
      </c>
      <c r="I10769" s="669">
        <v>44643</v>
      </c>
      <c r="J10769" s="632"/>
    </row>
    <row r="10770" spans="1:10" s="617" customFormat="1" ht="23.25" outlineLevel="1">
      <c r="A10770" s="678" t="s">
        <v>16295</v>
      </c>
      <c r="B10770" s="313" t="s">
        <v>15777</v>
      </c>
      <c r="C10770" s="313" t="s">
        <v>5306</v>
      </c>
      <c r="D10770" s="664" t="s">
        <v>17578</v>
      </c>
      <c r="E10770" s="665">
        <v>19500</v>
      </c>
      <c r="F10770" s="679" t="s">
        <v>17579</v>
      </c>
      <c r="G10770" s="409" t="s">
        <v>14406</v>
      </c>
      <c r="H10770" s="669">
        <v>44644</v>
      </c>
      <c r="I10770" s="669">
        <v>44644</v>
      </c>
      <c r="J10770" s="632"/>
    </row>
    <row r="10771" spans="1:10" s="617" customFormat="1" ht="23.25" outlineLevel="1">
      <c r="A10771" s="678" t="s">
        <v>17580</v>
      </c>
      <c r="B10771" s="313" t="s">
        <v>15777</v>
      </c>
      <c r="C10771" s="313" t="s">
        <v>5306</v>
      </c>
      <c r="D10771" s="664" t="s">
        <v>17581</v>
      </c>
      <c r="E10771" s="665">
        <v>30000</v>
      </c>
      <c r="F10771" s="679" t="s">
        <v>17582</v>
      </c>
      <c r="G10771" s="409" t="s">
        <v>14406</v>
      </c>
      <c r="H10771" s="669">
        <v>44645</v>
      </c>
      <c r="I10771" s="669">
        <v>44645</v>
      </c>
      <c r="J10771" s="632"/>
    </row>
    <row r="10772" spans="1:10" s="617" customFormat="1" ht="34.9" outlineLevel="1">
      <c r="A10772" s="678" t="s">
        <v>17583</v>
      </c>
      <c r="B10772" s="313" t="s">
        <v>15777</v>
      </c>
      <c r="C10772" s="313" t="s">
        <v>5306</v>
      </c>
      <c r="D10772" s="664" t="s">
        <v>17584</v>
      </c>
      <c r="E10772" s="665">
        <v>28000</v>
      </c>
      <c r="F10772" s="679" t="s">
        <v>17585</v>
      </c>
      <c r="G10772" s="409" t="s">
        <v>14406</v>
      </c>
      <c r="H10772" s="669">
        <v>44648</v>
      </c>
      <c r="I10772" s="669">
        <v>44648</v>
      </c>
      <c r="J10772" s="632"/>
    </row>
    <row r="10773" spans="1:10" s="617" customFormat="1" ht="46.5" outlineLevel="1">
      <c r="A10773" s="678" t="s">
        <v>17586</v>
      </c>
      <c r="B10773" s="313" t="s">
        <v>8361</v>
      </c>
      <c r="C10773" s="313" t="s">
        <v>5306</v>
      </c>
      <c r="D10773" s="664" t="s">
        <v>17587</v>
      </c>
      <c r="E10773" s="665">
        <v>113940</v>
      </c>
      <c r="F10773" s="679" t="s">
        <v>16280</v>
      </c>
      <c r="G10773" s="409" t="s">
        <v>14406</v>
      </c>
      <c r="H10773" s="669">
        <v>44648</v>
      </c>
      <c r="I10773" s="669">
        <v>44648</v>
      </c>
      <c r="J10773" s="632"/>
    </row>
    <row r="10774" spans="1:10" s="617" customFormat="1" ht="23.25" outlineLevel="1">
      <c r="A10774" s="678" t="s">
        <v>17588</v>
      </c>
      <c r="B10774" s="313" t="s">
        <v>8361</v>
      </c>
      <c r="C10774" s="313" t="s">
        <v>5306</v>
      </c>
      <c r="D10774" s="664" t="s">
        <v>17589</v>
      </c>
      <c r="E10774" s="665">
        <v>54000</v>
      </c>
      <c r="F10774" s="679" t="s">
        <v>17364</v>
      </c>
      <c r="G10774" s="409" t="s">
        <v>14406</v>
      </c>
      <c r="H10774" s="669">
        <v>44649</v>
      </c>
      <c r="I10774" s="669">
        <v>44649</v>
      </c>
      <c r="J10774" s="632"/>
    </row>
    <row r="10775" spans="1:10" s="617" customFormat="1" ht="34.9" outlineLevel="1">
      <c r="A10775" s="678" t="s">
        <v>17590</v>
      </c>
      <c r="B10775" s="313" t="s">
        <v>15777</v>
      </c>
      <c r="C10775" s="313" t="s">
        <v>5306</v>
      </c>
      <c r="D10775" s="664" t="s">
        <v>17591</v>
      </c>
      <c r="E10775" s="665">
        <v>35000</v>
      </c>
      <c r="F10775" s="679" t="s">
        <v>16265</v>
      </c>
      <c r="G10775" s="409" t="s">
        <v>14406</v>
      </c>
      <c r="H10775" s="669">
        <v>44649</v>
      </c>
      <c r="I10775" s="669">
        <v>44649</v>
      </c>
      <c r="J10775" s="632"/>
    </row>
    <row r="10776" spans="1:10" s="617" customFormat="1" ht="46.5" outlineLevel="1">
      <c r="A10776" s="678" t="s">
        <v>17592</v>
      </c>
      <c r="B10776" s="313" t="s">
        <v>15777</v>
      </c>
      <c r="C10776" s="313" t="s">
        <v>5306</v>
      </c>
      <c r="D10776" s="664" t="s">
        <v>17593</v>
      </c>
      <c r="E10776" s="665">
        <v>24000</v>
      </c>
      <c r="F10776" s="679" t="s">
        <v>17594</v>
      </c>
      <c r="G10776" s="409" t="s">
        <v>14406</v>
      </c>
      <c r="H10776" s="669">
        <v>44651</v>
      </c>
      <c r="I10776" s="669">
        <v>44651</v>
      </c>
      <c r="J10776" s="632"/>
    </row>
    <row r="10777" spans="1:10" s="617" customFormat="1" ht="46.5" outlineLevel="1">
      <c r="A10777" s="678" t="s">
        <v>17595</v>
      </c>
      <c r="B10777" s="313" t="s">
        <v>15777</v>
      </c>
      <c r="C10777" s="313" t="s">
        <v>5306</v>
      </c>
      <c r="D10777" s="664" t="s">
        <v>17596</v>
      </c>
      <c r="E10777" s="665">
        <v>35000</v>
      </c>
      <c r="F10777" s="679" t="s">
        <v>17597</v>
      </c>
      <c r="G10777" s="409" t="s">
        <v>14406</v>
      </c>
      <c r="H10777" s="669">
        <v>44651</v>
      </c>
      <c r="I10777" s="669">
        <v>44651</v>
      </c>
      <c r="J10777" s="632"/>
    </row>
    <row r="10778" spans="1:10" s="617" customFormat="1" ht="34.9" outlineLevel="1">
      <c r="A10778" s="678" t="s">
        <v>17598</v>
      </c>
      <c r="B10778" s="313" t="s">
        <v>15777</v>
      </c>
      <c r="C10778" s="313" t="s">
        <v>5306</v>
      </c>
      <c r="D10778" s="664" t="s">
        <v>17599</v>
      </c>
      <c r="E10778" s="665">
        <v>22500</v>
      </c>
      <c r="F10778" s="679" t="s">
        <v>17600</v>
      </c>
      <c r="G10778" s="409" t="s">
        <v>14406</v>
      </c>
      <c r="H10778" s="669">
        <v>44664</v>
      </c>
      <c r="I10778" s="669">
        <v>44664</v>
      </c>
      <c r="J10778" s="632"/>
    </row>
    <row r="10779" spans="1:10" s="617" customFormat="1" ht="23.25" outlineLevel="1">
      <c r="A10779" s="678" t="s">
        <v>17601</v>
      </c>
      <c r="B10779" s="313" t="s">
        <v>15777</v>
      </c>
      <c r="C10779" s="313" t="s">
        <v>5306</v>
      </c>
      <c r="D10779" s="664" t="s">
        <v>17602</v>
      </c>
      <c r="E10779" s="665">
        <v>36000</v>
      </c>
      <c r="F10779" s="679" t="s">
        <v>17603</v>
      </c>
      <c r="G10779" s="409" t="s">
        <v>14406</v>
      </c>
      <c r="H10779" s="669">
        <v>44664</v>
      </c>
      <c r="I10779" s="669">
        <v>44664</v>
      </c>
      <c r="J10779" s="632"/>
    </row>
    <row r="10780" spans="1:10" s="617" customFormat="1" ht="23.25" outlineLevel="1">
      <c r="A10780" s="678" t="s">
        <v>17604</v>
      </c>
      <c r="B10780" s="313" t="s">
        <v>15777</v>
      </c>
      <c r="C10780" s="313" t="s">
        <v>5306</v>
      </c>
      <c r="D10780" s="664" t="s">
        <v>17605</v>
      </c>
      <c r="E10780" s="665">
        <v>25030.03</v>
      </c>
      <c r="F10780" s="679" t="s">
        <v>2434</v>
      </c>
      <c r="G10780" s="409" t="s">
        <v>14406</v>
      </c>
      <c r="H10780" s="669">
        <v>44664</v>
      </c>
      <c r="I10780" s="669">
        <v>44664</v>
      </c>
      <c r="J10780" s="632"/>
    </row>
    <row r="10781" spans="1:10" s="617" customFormat="1" ht="23.25" outlineLevel="1">
      <c r="A10781" s="678" t="s">
        <v>17606</v>
      </c>
      <c r="B10781" s="313" t="s">
        <v>15777</v>
      </c>
      <c r="C10781" s="313" t="s">
        <v>5306</v>
      </c>
      <c r="D10781" s="664" t="s">
        <v>17607</v>
      </c>
      <c r="E10781" s="665">
        <v>24000</v>
      </c>
      <c r="F10781" s="679" t="s">
        <v>17608</v>
      </c>
      <c r="G10781" s="409" t="s">
        <v>14406</v>
      </c>
      <c r="H10781" s="669">
        <v>44672</v>
      </c>
      <c r="I10781" s="669">
        <v>44672</v>
      </c>
      <c r="J10781" s="632"/>
    </row>
    <row r="10782" spans="1:10" s="617" customFormat="1" ht="23.25" outlineLevel="1">
      <c r="A10782" s="678" t="s">
        <v>17609</v>
      </c>
      <c r="B10782" s="313" t="s">
        <v>15777</v>
      </c>
      <c r="C10782" s="313" t="s">
        <v>5306</v>
      </c>
      <c r="D10782" s="664" t="s">
        <v>17610</v>
      </c>
      <c r="E10782" s="665">
        <v>27000</v>
      </c>
      <c r="F10782" s="679" t="s">
        <v>17533</v>
      </c>
      <c r="G10782" s="409" t="s">
        <v>14406</v>
      </c>
      <c r="H10782" s="669">
        <v>44673</v>
      </c>
      <c r="I10782" s="669">
        <v>44673</v>
      </c>
      <c r="J10782" s="632"/>
    </row>
    <row r="10783" spans="1:10" s="617" customFormat="1" ht="23.25" outlineLevel="1">
      <c r="A10783" s="678" t="s">
        <v>17611</v>
      </c>
      <c r="B10783" s="313" t="s">
        <v>15777</v>
      </c>
      <c r="C10783" s="313" t="s">
        <v>5306</v>
      </c>
      <c r="D10783" s="664" t="s">
        <v>17612</v>
      </c>
      <c r="E10783" s="665">
        <v>24000</v>
      </c>
      <c r="F10783" s="679" t="s">
        <v>17613</v>
      </c>
      <c r="G10783" s="409" t="s">
        <v>14406</v>
      </c>
      <c r="H10783" s="669">
        <v>44673</v>
      </c>
      <c r="I10783" s="669">
        <v>44673</v>
      </c>
      <c r="J10783" s="632"/>
    </row>
    <row r="10784" spans="1:10" s="617" customFormat="1" ht="58.15" outlineLevel="1">
      <c r="A10784" s="678" t="s">
        <v>17614</v>
      </c>
      <c r="B10784" s="313" t="s">
        <v>15777</v>
      </c>
      <c r="C10784" s="313" t="s">
        <v>5306</v>
      </c>
      <c r="D10784" s="664" t="s">
        <v>17615</v>
      </c>
      <c r="E10784" s="665">
        <v>23146</v>
      </c>
      <c r="F10784" s="679" t="s">
        <v>17616</v>
      </c>
      <c r="G10784" s="409" t="s">
        <v>14406</v>
      </c>
      <c r="H10784" s="669">
        <v>44673</v>
      </c>
      <c r="I10784" s="669">
        <v>44673</v>
      </c>
      <c r="J10784" s="632"/>
    </row>
    <row r="10785" spans="1:10" s="617" customFormat="1" ht="34.9" outlineLevel="1">
      <c r="A10785" s="678" t="s">
        <v>17617</v>
      </c>
      <c r="B10785" s="313" t="s">
        <v>15777</v>
      </c>
      <c r="C10785" s="313" t="s">
        <v>5306</v>
      </c>
      <c r="D10785" s="664" t="s">
        <v>17618</v>
      </c>
      <c r="E10785" s="665">
        <v>24000</v>
      </c>
      <c r="F10785" s="679" t="s">
        <v>16177</v>
      </c>
      <c r="G10785" s="409" t="s">
        <v>14406</v>
      </c>
      <c r="H10785" s="669">
        <v>44677</v>
      </c>
      <c r="I10785" s="669">
        <v>44677</v>
      </c>
      <c r="J10785" s="632"/>
    </row>
    <row r="10786" spans="1:10" s="617" customFormat="1" ht="23.25" outlineLevel="1">
      <c r="A10786" s="678" t="s">
        <v>17619</v>
      </c>
      <c r="B10786" s="313" t="s">
        <v>15777</v>
      </c>
      <c r="C10786" s="313" t="s">
        <v>5306</v>
      </c>
      <c r="D10786" s="664" t="s">
        <v>17620</v>
      </c>
      <c r="E10786" s="665">
        <v>36000</v>
      </c>
      <c r="F10786" s="679" t="s">
        <v>1872</v>
      </c>
      <c r="G10786" s="409" t="s">
        <v>14406</v>
      </c>
      <c r="H10786" s="669">
        <v>44677</v>
      </c>
      <c r="I10786" s="669">
        <v>44677</v>
      </c>
      <c r="J10786" s="632"/>
    </row>
    <row r="10787" spans="1:10" s="617" customFormat="1" ht="46.5" outlineLevel="1">
      <c r="A10787" s="678" t="s">
        <v>17621</v>
      </c>
      <c r="B10787" s="313" t="s">
        <v>15777</v>
      </c>
      <c r="C10787" s="313" t="s">
        <v>5306</v>
      </c>
      <c r="D10787" s="664" t="s">
        <v>17622</v>
      </c>
      <c r="E10787" s="665">
        <v>21760</v>
      </c>
      <c r="F10787" s="679" t="s">
        <v>15936</v>
      </c>
      <c r="G10787" s="409" t="s">
        <v>14406</v>
      </c>
      <c r="H10787" s="669">
        <v>44678</v>
      </c>
      <c r="I10787" s="669">
        <v>44678</v>
      </c>
      <c r="J10787" s="632"/>
    </row>
    <row r="10788" spans="1:10" s="617" customFormat="1" ht="46.5" outlineLevel="1">
      <c r="A10788" s="678" t="s">
        <v>17623</v>
      </c>
      <c r="B10788" s="313" t="s">
        <v>15777</v>
      </c>
      <c r="C10788" s="313" t="s">
        <v>5306</v>
      </c>
      <c r="D10788" s="664" t="s">
        <v>17624</v>
      </c>
      <c r="E10788" s="665">
        <v>27000</v>
      </c>
      <c r="F10788" s="679" t="s">
        <v>17625</v>
      </c>
      <c r="G10788" s="409" t="s">
        <v>14406</v>
      </c>
      <c r="H10788" s="669">
        <v>44678</v>
      </c>
      <c r="I10788" s="669">
        <v>44678</v>
      </c>
      <c r="J10788" s="632"/>
    </row>
    <row r="10789" spans="1:10" s="617" customFormat="1" ht="23.25" outlineLevel="1">
      <c r="A10789" s="678" t="s">
        <v>17626</v>
      </c>
      <c r="B10789" s="313" t="s">
        <v>15777</v>
      </c>
      <c r="C10789" s="313" t="s">
        <v>5306</v>
      </c>
      <c r="D10789" s="664" t="s">
        <v>17627</v>
      </c>
      <c r="E10789" s="665">
        <v>24000</v>
      </c>
      <c r="F10789" s="679" t="s">
        <v>17628</v>
      </c>
      <c r="G10789" s="409" t="s">
        <v>14406</v>
      </c>
      <c r="H10789" s="669">
        <v>44685</v>
      </c>
      <c r="I10789" s="669">
        <v>44685</v>
      </c>
      <c r="J10789" s="632"/>
    </row>
    <row r="10790" spans="1:10" s="617" customFormat="1" ht="69.75" outlineLevel="1">
      <c r="A10790" s="678" t="s">
        <v>17629</v>
      </c>
      <c r="B10790" s="313" t="s">
        <v>15777</v>
      </c>
      <c r="C10790" s="313" t="s">
        <v>5306</v>
      </c>
      <c r="D10790" s="664" t="s">
        <v>17630</v>
      </c>
      <c r="E10790" s="665">
        <v>36000</v>
      </c>
      <c r="F10790" s="679" t="s">
        <v>16349</v>
      </c>
      <c r="G10790" s="409" t="s">
        <v>14406</v>
      </c>
      <c r="H10790" s="669">
        <v>44686</v>
      </c>
      <c r="I10790" s="669">
        <v>44686</v>
      </c>
      <c r="J10790" s="632"/>
    </row>
    <row r="10791" spans="1:10" s="617" customFormat="1" ht="46.5" outlineLevel="1">
      <c r="A10791" s="678" t="s">
        <v>17631</v>
      </c>
      <c r="B10791" s="313" t="s">
        <v>15777</v>
      </c>
      <c r="C10791" s="313" t="s">
        <v>5306</v>
      </c>
      <c r="D10791" s="664" t="s">
        <v>17632</v>
      </c>
      <c r="E10791" s="665">
        <v>30000</v>
      </c>
      <c r="F10791" s="679" t="s">
        <v>17633</v>
      </c>
      <c r="G10791" s="409" t="s">
        <v>14406</v>
      </c>
      <c r="H10791" s="669">
        <v>44686</v>
      </c>
      <c r="I10791" s="669">
        <v>44686</v>
      </c>
      <c r="J10791" s="632"/>
    </row>
    <row r="10792" spans="1:10" s="617" customFormat="1" ht="23.25" outlineLevel="1">
      <c r="A10792" s="678" t="s">
        <v>17604</v>
      </c>
      <c r="B10792" s="313" t="s">
        <v>15777</v>
      </c>
      <c r="C10792" s="313" t="s">
        <v>5306</v>
      </c>
      <c r="D10792" s="664" t="s">
        <v>17634</v>
      </c>
      <c r="E10792" s="665">
        <v>37450.639999999999</v>
      </c>
      <c r="F10792" s="679" t="s">
        <v>2434</v>
      </c>
      <c r="G10792" s="409" t="s">
        <v>14406</v>
      </c>
      <c r="H10792" s="669">
        <v>44687</v>
      </c>
      <c r="I10792" s="669">
        <v>44687</v>
      </c>
      <c r="J10792" s="632"/>
    </row>
    <row r="10793" spans="1:10" s="617" customFormat="1" ht="34.9" outlineLevel="1">
      <c r="A10793" s="678" t="s">
        <v>17635</v>
      </c>
      <c r="B10793" s="313" t="s">
        <v>15777</v>
      </c>
      <c r="C10793" s="313" t="s">
        <v>5306</v>
      </c>
      <c r="D10793" s="664" t="s">
        <v>17636</v>
      </c>
      <c r="E10793" s="665">
        <v>21000</v>
      </c>
      <c r="F10793" s="679" t="s">
        <v>17637</v>
      </c>
      <c r="G10793" s="409" t="s">
        <v>14406</v>
      </c>
      <c r="H10793" s="669">
        <v>44690</v>
      </c>
      <c r="I10793" s="669">
        <v>44690</v>
      </c>
      <c r="J10793" s="632"/>
    </row>
    <row r="10794" spans="1:10" s="617" customFormat="1" ht="46.5" outlineLevel="1">
      <c r="A10794" s="678" t="s">
        <v>17638</v>
      </c>
      <c r="B10794" s="313" t="s">
        <v>15777</v>
      </c>
      <c r="C10794" s="313" t="s">
        <v>5306</v>
      </c>
      <c r="D10794" s="664" t="s">
        <v>17639</v>
      </c>
      <c r="E10794" s="665">
        <v>36000</v>
      </c>
      <c r="F10794" s="679" t="s">
        <v>16035</v>
      </c>
      <c r="G10794" s="409" t="s">
        <v>14406</v>
      </c>
      <c r="H10794" s="669">
        <v>44690</v>
      </c>
      <c r="I10794" s="669">
        <v>44690</v>
      </c>
      <c r="J10794" s="632"/>
    </row>
    <row r="10795" spans="1:10" s="617" customFormat="1" ht="34.9" outlineLevel="1">
      <c r="A10795" s="678" t="s">
        <v>17640</v>
      </c>
      <c r="B10795" s="313" t="s">
        <v>15777</v>
      </c>
      <c r="C10795" s="313" t="s">
        <v>5306</v>
      </c>
      <c r="D10795" s="664" t="s">
        <v>17641</v>
      </c>
      <c r="E10795" s="665">
        <v>33480.26</v>
      </c>
      <c r="F10795" s="679" t="s">
        <v>17642</v>
      </c>
      <c r="G10795" s="409" t="s">
        <v>14406</v>
      </c>
      <c r="H10795" s="669">
        <v>44691</v>
      </c>
      <c r="I10795" s="669">
        <v>44691</v>
      </c>
      <c r="J10795" s="632"/>
    </row>
    <row r="10796" spans="1:10" s="617" customFormat="1" ht="34.9" outlineLevel="1">
      <c r="A10796" s="678" t="s">
        <v>17643</v>
      </c>
      <c r="B10796" s="313" t="s">
        <v>15777</v>
      </c>
      <c r="C10796" s="313" t="s">
        <v>5306</v>
      </c>
      <c r="D10796" s="664" t="s">
        <v>17644</v>
      </c>
      <c r="E10796" s="665">
        <v>36000</v>
      </c>
      <c r="F10796" s="679" t="s">
        <v>15824</v>
      </c>
      <c r="G10796" s="409" t="s">
        <v>14406</v>
      </c>
      <c r="H10796" s="669">
        <v>44692</v>
      </c>
      <c r="I10796" s="669">
        <v>44692</v>
      </c>
      <c r="J10796" s="632"/>
    </row>
    <row r="10797" spans="1:10" s="617" customFormat="1" ht="23.25" outlineLevel="1">
      <c r="A10797" s="678" t="s">
        <v>17645</v>
      </c>
      <c r="B10797" s="313" t="s">
        <v>15777</v>
      </c>
      <c r="C10797" s="313" t="s">
        <v>5306</v>
      </c>
      <c r="D10797" s="664" t="s">
        <v>17646</v>
      </c>
      <c r="E10797" s="665">
        <v>27011.8</v>
      </c>
      <c r="F10797" s="679" t="s">
        <v>16112</v>
      </c>
      <c r="G10797" s="409" t="s">
        <v>14406</v>
      </c>
      <c r="H10797" s="669">
        <v>44692</v>
      </c>
      <c r="I10797" s="669">
        <v>44692</v>
      </c>
      <c r="J10797" s="632"/>
    </row>
    <row r="10798" spans="1:10" s="617" customFormat="1" ht="23.25" outlineLevel="1">
      <c r="A10798" s="678" t="s">
        <v>17647</v>
      </c>
      <c r="B10798" s="313" t="s">
        <v>15777</v>
      </c>
      <c r="C10798" s="313" t="s">
        <v>5306</v>
      </c>
      <c r="D10798" s="664" t="s">
        <v>17648</v>
      </c>
      <c r="E10798" s="665">
        <v>23600</v>
      </c>
      <c r="F10798" s="679" t="s">
        <v>17649</v>
      </c>
      <c r="G10798" s="409" t="s">
        <v>14406</v>
      </c>
      <c r="H10798" s="669">
        <v>44697</v>
      </c>
      <c r="I10798" s="669">
        <v>44697</v>
      </c>
      <c r="J10798" s="632"/>
    </row>
    <row r="10799" spans="1:10" s="617" customFormat="1" ht="23.25" outlineLevel="1">
      <c r="A10799" s="678" t="s">
        <v>17650</v>
      </c>
      <c r="B10799" s="313" t="s">
        <v>15777</v>
      </c>
      <c r="C10799" s="313" t="s">
        <v>5306</v>
      </c>
      <c r="D10799" s="664" t="s">
        <v>17651</v>
      </c>
      <c r="E10799" s="665">
        <v>36000</v>
      </c>
      <c r="F10799" s="679" t="s">
        <v>17381</v>
      </c>
      <c r="G10799" s="409" t="s">
        <v>14406</v>
      </c>
      <c r="H10799" s="669">
        <v>44698</v>
      </c>
      <c r="I10799" s="669">
        <v>44698</v>
      </c>
      <c r="J10799" s="632"/>
    </row>
    <row r="10800" spans="1:10" s="617" customFormat="1" ht="23.25" outlineLevel="1">
      <c r="A10800" s="678" t="s">
        <v>17652</v>
      </c>
      <c r="B10800" s="313" t="s">
        <v>8361</v>
      </c>
      <c r="C10800" s="313" t="s">
        <v>5306</v>
      </c>
      <c r="D10800" s="664" t="s">
        <v>17653</v>
      </c>
      <c r="E10800" s="665">
        <v>36450</v>
      </c>
      <c r="F10800" s="679" t="s">
        <v>17654</v>
      </c>
      <c r="G10800" s="409" t="s">
        <v>14406</v>
      </c>
      <c r="H10800" s="669">
        <v>44701</v>
      </c>
      <c r="I10800" s="669">
        <v>44701</v>
      </c>
      <c r="J10800" s="632"/>
    </row>
    <row r="10801" spans="1:10" s="617" customFormat="1" ht="46.5" outlineLevel="1">
      <c r="A10801" s="678" t="s">
        <v>16318</v>
      </c>
      <c r="B10801" s="313" t="s">
        <v>8361</v>
      </c>
      <c r="C10801" s="313" t="s">
        <v>5306</v>
      </c>
      <c r="D10801" s="664" t="s">
        <v>17655</v>
      </c>
      <c r="E10801" s="665">
        <v>867591.69</v>
      </c>
      <c r="F10801" s="679" t="s">
        <v>16382</v>
      </c>
      <c r="G10801" s="409" t="s">
        <v>14406</v>
      </c>
      <c r="H10801" s="669">
        <v>44706</v>
      </c>
      <c r="I10801" s="669">
        <v>44706</v>
      </c>
      <c r="J10801" s="632"/>
    </row>
    <row r="10802" spans="1:10" s="617" customFormat="1" ht="46.5" outlineLevel="1">
      <c r="A10802" s="678" t="s">
        <v>17656</v>
      </c>
      <c r="B10802" s="313" t="s">
        <v>8361</v>
      </c>
      <c r="C10802" s="313" t="s">
        <v>5306</v>
      </c>
      <c r="D10802" s="664" t="s">
        <v>17657</v>
      </c>
      <c r="E10802" s="665">
        <v>265320</v>
      </c>
      <c r="F10802" s="679" t="s">
        <v>16382</v>
      </c>
      <c r="G10802" s="409" t="s">
        <v>14406</v>
      </c>
      <c r="H10802" s="669">
        <v>44706</v>
      </c>
      <c r="I10802" s="669">
        <v>44706</v>
      </c>
      <c r="J10802" s="632"/>
    </row>
    <row r="10803" spans="1:10" s="617" customFormat="1" ht="46.5" outlineLevel="1">
      <c r="A10803" s="678" t="s">
        <v>17656</v>
      </c>
      <c r="B10803" s="313" t="s">
        <v>8361</v>
      </c>
      <c r="C10803" s="313" t="s">
        <v>5306</v>
      </c>
      <c r="D10803" s="664" t="s">
        <v>17658</v>
      </c>
      <c r="E10803" s="665">
        <v>743526.38</v>
      </c>
      <c r="F10803" s="679" t="s">
        <v>16382</v>
      </c>
      <c r="G10803" s="409" t="s">
        <v>14406</v>
      </c>
      <c r="H10803" s="669">
        <v>44706</v>
      </c>
      <c r="I10803" s="669">
        <v>44706</v>
      </c>
      <c r="J10803" s="632"/>
    </row>
    <row r="10804" spans="1:10" s="617" customFormat="1" ht="46.5" outlineLevel="1">
      <c r="A10804" s="678" t="s">
        <v>17656</v>
      </c>
      <c r="B10804" s="313" t="s">
        <v>8361</v>
      </c>
      <c r="C10804" s="313" t="s">
        <v>5306</v>
      </c>
      <c r="D10804" s="664" t="s">
        <v>17659</v>
      </c>
      <c r="E10804" s="665">
        <v>1036703.95</v>
      </c>
      <c r="F10804" s="679" t="s">
        <v>16382</v>
      </c>
      <c r="G10804" s="409" t="s">
        <v>14406</v>
      </c>
      <c r="H10804" s="669">
        <v>44706</v>
      </c>
      <c r="I10804" s="669">
        <v>44706</v>
      </c>
      <c r="J10804" s="632"/>
    </row>
    <row r="10805" spans="1:10" s="617" customFormat="1" ht="46.5" outlineLevel="1">
      <c r="A10805" s="678" t="s">
        <v>16318</v>
      </c>
      <c r="B10805" s="313" t="s">
        <v>8361</v>
      </c>
      <c r="C10805" s="313" t="s">
        <v>5306</v>
      </c>
      <c r="D10805" s="664" t="s">
        <v>17660</v>
      </c>
      <c r="E10805" s="665">
        <v>1161575.6100000001</v>
      </c>
      <c r="F10805" s="679" t="s">
        <v>16382</v>
      </c>
      <c r="G10805" s="409" t="s">
        <v>14406</v>
      </c>
      <c r="H10805" s="669">
        <v>44706</v>
      </c>
      <c r="I10805" s="669">
        <v>44706</v>
      </c>
      <c r="J10805" s="632"/>
    </row>
    <row r="10806" spans="1:10" s="617" customFormat="1" ht="46.5" outlineLevel="1">
      <c r="A10806" s="678" t="s">
        <v>17661</v>
      </c>
      <c r="B10806" s="313" t="s">
        <v>15777</v>
      </c>
      <c r="C10806" s="313" t="s">
        <v>5306</v>
      </c>
      <c r="D10806" s="664" t="s">
        <v>17662</v>
      </c>
      <c r="E10806" s="665">
        <v>20980</v>
      </c>
      <c r="F10806" s="679" t="s">
        <v>17663</v>
      </c>
      <c r="G10806" s="409" t="s">
        <v>14406</v>
      </c>
      <c r="H10806" s="669">
        <v>44711</v>
      </c>
      <c r="I10806" s="669">
        <v>44711</v>
      </c>
      <c r="J10806" s="632"/>
    </row>
    <row r="10807" spans="1:10" s="617" customFormat="1" ht="58.15" outlineLevel="1">
      <c r="A10807" s="678" t="s">
        <v>17664</v>
      </c>
      <c r="B10807" s="313" t="s">
        <v>15777</v>
      </c>
      <c r="C10807" s="313" t="s">
        <v>5306</v>
      </c>
      <c r="D10807" s="664" t="s">
        <v>17665</v>
      </c>
      <c r="E10807" s="665">
        <v>36000</v>
      </c>
      <c r="F10807" s="679" t="s">
        <v>17473</v>
      </c>
      <c r="G10807" s="409" t="s">
        <v>14406</v>
      </c>
      <c r="H10807" s="669">
        <v>44715</v>
      </c>
      <c r="I10807" s="669">
        <v>44715</v>
      </c>
      <c r="J10807" s="632"/>
    </row>
    <row r="10808" spans="1:10" s="617" customFormat="1" ht="46.5" outlineLevel="1">
      <c r="A10808" s="678" t="s">
        <v>17666</v>
      </c>
      <c r="B10808" s="313" t="s">
        <v>15777</v>
      </c>
      <c r="C10808" s="313" t="s">
        <v>5306</v>
      </c>
      <c r="D10808" s="664" t="s">
        <v>17667</v>
      </c>
      <c r="E10808" s="665">
        <v>35000</v>
      </c>
      <c r="F10808" s="679" t="s">
        <v>16032</v>
      </c>
      <c r="G10808" s="409" t="s">
        <v>14406</v>
      </c>
      <c r="H10808" s="669">
        <v>44718</v>
      </c>
      <c r="I10808" s="669">
        <v>44718</v>
      </c>
      <c r="J10808" s="632"/>
    </row>
    <row r="10809" spans="1:10" s="617" customFormat="1" ht="34.9" outlineLevel="1">
      <c r="A10809" s="678" t="s">
        <v>17668</v>
      </c>
      <c r="B10809" s="313" t="s">
        <v>8361</v>
      </c>
      <c r="C10809" s="313" t="s">
        <v>5306</v>
      </c>
      <c r="D10809" s="664" t="s">
        <v>17669</v>
      </c>
      <c r="E10809" s="665">
        <v>54000</v>
      </c>
      <c r="F10809" s="679" t="s">
        <v>17364</v>
      </c>
      <c r="G10809" s="409" t="s">
        <v>14406</v>
      </c>
      <c r="H10809" s="669">
        <v>44719</v>
      </c>
      <c r="I10809" s="669">
        <v>44719</v>
      </c>
      <c r="J10809" s="632"/>
    </row>
    <row r="10810" spans="1:10" s="617" customFormat="1" ht="93" outlineLevel="1">
      <c r="A10810" s="678" t="s">
        <v>17670</v>
      </c>
      <c r="B10810" s="313" t="s">
        <v>15777</v>
      </c>
      <c r="C10810" s="313" t="s">
        <v>5306</v>
      </c>
      <c r="D10810" s="664" t="s">
        <v>17671</v>
      </c>
      <c r="E10810" s="665">
        <v>18000</v>
      </c>
      <c r="F10810" s="679" t="s">
        <v>17672</v>
      </c>
      <c r="G10810" s="409" t="s">
        <v>14406</v>
      </c>
      <c r="H10810" s="669">
        <v>44726</v>
      </c>
      <c r="I10810" s="669">
        <v>44726</v>
      </c>
      <c r="J10810" s="632"/>
    </row>
    <row r="10811" spans="1:10" s="617" customFormat="1" ht="23.25" outlineLevel="1">
      <c r="A10811" s="678" t="s">
        <v>17673</v>
      </c>
      <c r="B10811" s="313" t="s">
        <v>8361</v>
      </c>
      <c r="C10811" s="313" t="s">
        <v>5306</v>
      </c>
      <c r="D10811" s="664" t="s">
        <v>17674</v>
      </c>
      <c r="E10811" s="665">
        <v>28226.5</v>
      </c>
      <c r="F10811" s="679" t="s">
        <v>14117</v>
      </c>
      <c r="G10811" s="409" t="s">
        <v>14406</v>
      </c>
      <c r="H10811" s="669">
        <v>44733</v>
      </c>
      <c r="I10811" s="669">
        <v>44733</v>
      </c>
      <c r="J10811" s="632"/>
    </row>
    <row r="10812" spans="1:10" s="617" customFormat="1" ht="23.25" outlineLevel="1">
      <c r="A10812" s="678" t="s">
        <v>17675</v>
      </c>
      <c r="B10812" s="313" t="s">
        <v>8748</v>
      </c>
      <c r="C10812" s="313" t="s">
        <v>5306</v>
      </c>
      <c r="D10812" s="664" t="s">
        <v>17676</v>
      </c>
      <c r="E10812" s="665">
        <v>308222.15999999997</v>
      </c>
      <c r="F10812" s="679" t="s">
        <v>17677</v>
      </c>
      <c r="G10812" s="409" t="s">
        <v>14406</v>
      </c>
      <c r="H10812" s="669">
        <v>44733</v>
      </c>
      <c r="I10812" s="669">
        <v>44733</v>
      </c>
      <c r="J10812" s="632"/>
    </row>
    <row r="10813" spans="1:10" s="617" customFormat="1" ht="69.75" outlineLevel="1">
      <c r="A10813" s="678" t="s">
        <v>17678</v>
      </c>
      <c r="B10813" s="313" t="s">
        <v>15777</v>
      </c>
      <c r="C10813" s="313" t="s">
        <v>5306</v>
      </c>
      <c r="D10813" s="664" t="s">
        <v>17679</v>
      </c>
      <c r="E10813" s="665">
        <v>20000</v>
      </c>
      <c r="F10813" s="679" t="s">
        <v>17680</v>
      </c>
      <c r="G10813" s="409" t="s">
        <v>14406</v>
      </c>
      <c r="H10813" s="669">
        <v>44733</v>
      </c>
      <c r="I10813" s="669">
        <v>44733</v>
      </c>
      <c r="J10813" s="632"/>
    </row>
    <row r="10814" spans="1:10" s="617" customFormat="1" ht="58.15" outlineLevel="1">
      <c r="A10814" s="678" t="s">
        <v>17681</v>
      </c>
      <c r="B10814" s="313" t="s">
        <v>15777</v>
      </c>
      <c r="C10814" s="313" t="s">
        <v>5306</v>
      </c>
      <c r="D10814" s="664" t="s">
        <v>17682</v>
      </c>
      <c r="E10814" s="665">
        <v>20000</v>
      </c>
      <c r="F10814" s="679" t="s">
        <v>17683</v>
      </c>
      <c r="G10814" s="409" t="s">
        <v>14406</v>
      </c>
      <c r="H10814" s="669">
        <v>44733</v>
      </c>
      <c r="I10814" s="669">
        <v>44733</v>
      </c>
      <c r="J10814" s="632"/>
    </row>
    <row r="10815" spans="1:10" s="617" customFormat="1" ht="58.15" outlineLevel="1">
      <c r="A10815" s="678" t="s">
        <v>17684</v>
      </c>
      <c r="B10815" s="313" t="s">
        <v>15777</v>
      </c>
      <c r="C10815" s="313" t="s">
        <v>5306</v>
      </c>
      <c r="D10815" s="664" t="s">
        <v>17685</v>
      </c>
      <c r="E10815" s="665">
        <v>20000</v>
      </c>
      <c r="F10815" s="679" t="s">
        <v>17686</v>
      </c>
      <c r="G10815" s="409" t="s">
        <v>14406</v>
      </c>
      <c r="H10815" s="669">
        <v>44733</v>
      </c>
      <c r="I10815" s="669">
        <v>44733</v>
      </c>
      <c r="J10815" s="632"/>
    </row>
    <row r="10816" spans="1:10" s="617" customFormat="1" ht="34.9" outlineLevel="1">
      <c r="A10816" s="678" t="s">
        <v>17687</v>
      </c>
      <c r="B10816" s="313" t="s">
        <v>8748</v>
      </c>
      <c r="C10816" s="313" t="s">
        <v>5306</v>
      </c>
      <c r="D10816" s="664" t="s">
        <v>17688</v>
      </c>
      <c r="E10816" s="665">
        <v>969000</v>
      </c>
      <c r="F10816" s="679" t="s">
        <v>16050</v>
      </c>
      <c r="G10816" s="409" t="s">
        <v>14406</v>
      </c>
      <c r="H10816" s="669">
        <v>44734</v>
      </c>
      <c r="I10816" s="669">
        <v>44734</v>
      </c>
      <c r="J10816" s="632"/>
    </row>
    <row r="10817" spans="1:10" s="617" customFormat="1" ht="46.5" outlineLevel="1">
      <c r="A10817" s="678" t="s">
        <v>17689</v>
      </c>
      <c r="B10817" s="313" t="s">
        <v>15777</v>
      </c>
      <c r="C10817" s="313" t="s">
        <v>5306</v>
      </c>
      <c r="D10817" s="664" t="s">
        <v>17690</v>
      </c>
      <c r="E10817" s="665">
        <v>28000</v>
      </c>
      <c r="F10817" s="679" t="s">
        <v>17691</v>
      </c>
      <c r="G10817" s="409" t="s">
        <v>14406</v>
      </c>
      <c r="H10817" s="669">
        <v>44734</v>
      </c>
      <c r="I10817" s="669">
        <v>44734</v>
      </c>
      <c r="J10817" s="632"/>
    </row>
    <row r="10818" spans="1:10" s="617" customFormat="1" ht="46.5" outlineLevel="1">
      <c r="A10818" s="678" t="s">
        <v>17692</v>
      </c>
      <c r="B10818" s="313" t="s">
        <v>15777</v>
      </c>
      <c r="C10818" s="313" t="s">
        <v>5306</v>
      </c>
      <c r="D10818" s="664" t="s">
        <v>17693</v>
      </c>
      <c r="E10818" s="665">
        <v>24000</v>
      </c>
      <c r="F10818" s="679" t="s">
        <v>17694</v>
      </c>
      <c r="G10818" s="409" t="s">
        <v>14406</v>
      </c>
      <c r="H10818" s="669">
        <v>44735</v>
      </c>
      <c r="I10818" s="669">
        <v>44735</v>
      </c>
      <c r="J10818" s="632"/>
    </row>
    <row r="10819" spans="1:10" s="617" customFormat="1" ht="34.9" outlineLevel="1">
      <c r="A10819" s="678" t="s">
        <v>17695</v>
      </c>
      <c r="B10819" s="313" t="s">
        <v>8748</v>
      </c>
      <c r="C10819" s="313" t="s">
        <v>5306</v>
      </c>
      <c r="D10819" s="664" t="s">
        <v>17696</v>
      </c>
      <c r="E10819" s="665">
        <v>334440</v>
      </c>
      <c r="F10819" s="679" t="s">
        <v>17697</v>
      </c>
      <c r="G10819" s="409" t="s">
        <v>14406</v>
      </c>
      <c r="H10819" s="669">
        <v>44735</v>
      </c>
      <c r="I10819" s="669">
        <v>44735</v>
      </c>
      <c r="J10819" s="632"/>
    </row>
    <row r="10820" spans="1:10" s="617" customFormat="1" ht="23.25" outlineLevel="1">
      <c r="A10820" s="678"/>
      <c r="B10820" s="313" t="s">
        <v>15777</v>
      </c>
      <c r="C10820" s="313" t="s">
        <v>5306</v>
      </c>
      <c r="D10820" s="664" t="s">
        <v>17698</v>
      </c>
      <c r="E10820" s="665">
        <v>36790.82</v>
      </c>
      <c r="F10820" s="679" t="s">
        <v>17699</v>
      </c>
      <c r="G10820" s="409" t="s">
        <v>14406</v>
      </c>
      <c r="H10820" s="669">
        <v>44739</v>
      </c>
      <c r="I10820" s="669">
        <v>44739</v>
      </c>
      <c r="J10820" s="632"/>
    </row>
    <row r="10821" spans="1:10" s="617" customFormat="1" ht="69.75" outlineLevel="1">
      <c r="A10821" s="678" t="s">
        <v>17700</v>
      </c>
      <c r="B10821" s="313" t="s">
        <v>15777</v>
      </c>
      <c r="C10821" s="313" t="s">
        <v>5306</v>
      </c>
      <c r="D10821" s="664" t="s">
        <v>17701</v>
      </c>
      <c r="E10821" s="665">
        <v>18000</v>
      </c>
      <c r="F10821" s="679" t="s">
        <v>15827</v>
      </c>
      <c r="G10821" s="409" t="s">
        <v>14406</v>
      </c>
      <c r="H10821" s="669">
        <v>44740</v>
      </c>
      <c r="I10821" s="669">
        <v>44740</v>
      </c>
      <c r="J10821" s="632"/>
    </row>
    <row r="10822" spans="1:10" s="617" customFormat="1" ht="23.25" outlineLevel="1">
      <c r="A10822" s="678" t="s">
        <v>17702</v>
      </c>
      <c r="B10822" s="313" t="s">
        <v>15777</v>
      </c>
      <c r="C10822" s="313" t="s">
        <v>5306</v>
      </c>
      <c r="D10822" s="664" t="s">
        <v>17703</v>
      </c>
      <c r="E10822" s="665">
        <v>21000</v>
      </c>
      <c r="F10822" s="679" t="s">
        <v>16156</v>
      </c>
      <c r="G10822" s="409" t="s">
        <v>14406</v>
      </c>
      <c r="H10822" s="669">
        <v>44742</v>
      </c>
      <c r="I10822" s="669">
        <v>44742</v>
      </c>
      <c r="J10822" s="632"/>
    </row>
    <row r="10823" spans="1:10" s="617" customFormat="1" ht="34.9" outlineLevel="1">
      <c r="A10823" s="678" t="s">
        <v>17704</v>
      </c>
      <c r="B10823" s="313" t="s">
        <v>12887</v>
      </c>
      <c r="C10823" s="313" t="s">
        <v>5306</v>
      </c>
      <c r="D10823" s="664" t="s">
        <v>17705</v>
      </c>
      <c r="E10823" s="665">
        <v>28000</v>
      </c>
      <c r="F10823" s="679" t="s">
        <v>17706</v>
      </c>
      <c r="G10823" s="409" t="s">
        <v>14406</v>
      </c>
      <c r="H10823" s="669">
        <v>44746</v>
      </c>
      <c r="I10823" s="669">
        <v>44746</v>
      </c>
      <c r="J10823" s="632"/>
    </row>
    <row r="10824" spans="1:10" s="617" customFormat="1" ht="23.25" outlineLevel="1">
      <c r="A10824" s="678" t="s">
        <v>17707</v>
      </c>
      <c r="B10824" s="313" t="s">
        <v>15777</v>
      </c>
      <c r="C10824" s="313" t="s">
        <v>5306</v>
      </c>
      <c r="D10824" s="664" t="s">
        <v>17708</v>
      </c>
      <c r="E10824" s="665">
        <v>19500</v>
      </c>
      <c r="F10824" s="679" t="s">
        <v>17579</v>
      </c>
      <c r="G10824" s="409" t="s">
        <v>14406</v>
      </c>
      <c r="H10824" s="669">
        <v>44746</v>
      </c>
      <c r="I10824" s="669">
        <v>44746</v>
      </c>
      <c r="J10824" s="632"/>
    </row>
    <row r="10825" spans="1:10" s="617" customFormat="1" ht="23.25" outlineLevel="1">
      <c r="A10825" s="678" t="s">
        <v>17709</v>
      </c>
      <c r="B10825" s="313" t="s">
        <v>15777</v>
      </c>
      <c r="C10825" s="313" t="s">
        <v>5306</v>
      </c>
      <c r="D10825" s="664" t="s">
        <v>17710</v>
      </c>
      <c r="E10825" s="665">
        <v>24000</v>
      </c>
      <c r="F10825" s="679" t="s">
        <v>17594</v>
      </c>
      <c r="G10825" s="409" t="s">
        <v>14406</v>
      </c>
      <c r="H10825" s="669">
        <v>44746</v>
      </c>
      <c r="I10825" s="669">
        <v>44746</v>
      </c>
      <c r="J10825" s="632"/>
    </row>
    <row r="10826" spans="1:10" s="617" customFormat="1" ht="23.25" outlineLevel="1">
      <c r="A10826" s="678" t="s">
        <v>17711</v>
      </c>
      <c r="B10826" s="313" t="s">
        <v>12887</v>
      </c>
      <c r="C10826" s="313" t="s">
        <v>5306</v>
      </c>
      <c r="D10826" s="664" t="s">
        <v>17712</v>
      </c>
      <c r="E10826" s="665">
        <v>40000</v>
      </c>
      <c r="F10826" s="679" t="s">
        <v>15886</v>
      </c>
      <c r="G10826" s="409" t="s">
        <v>14406</v>
      </c>
      <c r="H10826" s="669">
        <v>44747</v>
      </c>
      <c r="I10826" s="669">
        <v>44747</v>
      </c>
      <c r="J10826" s="632"/>
    </row>
    <row r="10827" spans="1:10" s="617" customFormat="1" ht="23.25" outlineLevel="1">
      <c r="A10827" s="678" t="s">
        <v>17713</v>
      </c>
      <c r="B10827" s="313" t="s">
        <v>15777</v>
      </c>
      <c r="C10827" s="313" t="s">
        <v>5306</v>
      </c>
      <c r="D10827" s="664" t="s">
        <v>17714</v>
      </c>
      <c r="E10827" s="665">
        <v>36000</v>
      </c>
      <c r="F10827" s="679" t="s">
        <v>16037</v>
      </c>
      <c r="G10827" s="409" t="s">
        <v>14406</v>
      </c>
      <c r="H10827" s="669">
        <v>44753</v>
      </c>
      <c r="I10827" s="669">
        <v>44753</v>
      </c>
      <c r="J10827" s="632"/>
    </row>
    <row r="10828" spans="1:10" s="617" customFormat="1" ht="34.9" outlineLevel="1">
      <c r="A10828" s="678" t="s">
        <v>17715</v>
      </c>
      <c r="B10828" s="313" t="s">
        <v>15777</v>
      </c>
      <c r="C10828" s="313" t="s">
        <v>5306</v>
      </c>
      <c r="D10828" s="664" t="s">
        <v>17716</v>
      </c>
      <c r="E10828" s="665">
        <v>36000</v>
      </c>
      <c r="F10828" s="679" t="s">
        <v>17378</v>
      </c>
      <c r="G10828" s="409" t="s">
        <v>14406</v>
      </c>
      <c r="H10828" s="669">
        <v>44753</v>
      </c>
      <c r="I10828" s="669">
        <v>44753</v>
      </c>
      <c r="J10828" s="632"/>
    </row>
    <row r="10829" spans="1:10" s="617" customFormat="1" ht="23.25" outlineLevel="1">
      <c r="A10829" s="678" t="s">
        <v>17717</v>
      </c>
      <c r="B10829" s="313" t="s">
        <v>15777</v>
      </c>
      <c r="C10829" s="313" t="s">
        <v>5306</v>
      </c>
      <c r="D10829" s="664" t="s">
        <v>17718</v>
      </c>
      <c r="E10829" s="665">
        <v>36000</v>
      </c>
      <c r="F10829" s="679" t="s">
        <v>15982</v>
      </c>
      <c r="G10829" s="409" t="s">
        <v>14406</v>
      </c>
      <c r="H10829" s="669">
        <v>44754</v>
      </c>
      <c r="I10829" s="669">
        <v>44754</v>
      </c>
      <c r="J10829" s="632"/>
    </row>
    <row r="10830" spans="1:10" s="617" customFormat="1" ht="23.25" outlineLevel="1">
      <c r="A10830" s="678" t="s">
        <v>17719</v>
      </c>
      <c r="B10830" s="313" t="s">
        <v>15777</v>
      </c>
      <c r="C10830" s="313" t="s">
        <v>5306</v>
      </c>
      <c r="D10830" s="664" t="s">
        <v>17720</v>
      </c>
      <c r="E10830" s="665">
        <v>21000</v>
      </c>
      <c r="F10830" s="679" t="s">
        <v>16166</v>
      </c>
      <c r="G10830" s="409" t="s">
        <v>14406</v>
      </c>
      <c r="H10830" s="669">
        <v>44754</v>
      </c>
      <c r="I10830" s="669">
        <v>44754</v>
      </c>
      <c r="J10830" s="632"/>
    </row>
    <row r="10831" spans="1:10" s="617" customFormat="1" ht="23.25" outlineLevel="1">
      <c r="A10831" s="678" t="s">
        <v>16358</v>
      </c>
      <c r="B10831" s="313" t="s">
        <v>12887</v>
      </c>
      <c r="C10831" s="313" t="s">
        <v>5306</v>
      </c>
      <c r="D10831" s="664" t="s">
        <v>17721</v>
      </c>
      <c r="E10831" s="665">
        <v>28320</v>
      </c>
      <c r="F10831" s="679" t="s">
        <v>16360</v>
      </c>
      <c r="G10831" s="409" t="s">
        <v>14406</v>
      </c>
      <c r="H10831" s="669">
        <v>44754</v>
      </c>
      <c r="I10831" s="669">
        <v>44754</v>
      </c>
      <c r="J10831" s="632"/>
    </row>
    <row r="10832" spans="1:10" s="617" customFormat="1" ht="23.25" outlineLevel="1">
      <c r="A10832" s="678" t="s">
        <v>17722</v>
      </c>
      <c r="B10832" s="313" t="s">
        <v>15777</v>
      </c>
      <c r="C10832" s="313" t="s">
        <v>5306</v>
      </c>
      <c r="D10832" s="664" t="s">
        <v>17723</v>
      </c>
      <c r="E10832" s="665">
        <v>25500</v>
      </c>
      <c r="F10832" s="679" t="s">
        <v>16166</v>
      </c>
      <c r="G10832" s="409" t="s">
        <v>14406</v>
      </c>
      <c r="H10832" s="669">
        <v>44755</v>
      </c>
      <c r="I10832" s="669">
        <v>44755</v>
      </c>
      <c r="J10832" s="632"/>
    </row>
    <row r="10833" spans="1:10" s="617" customFormat="1" ht="23.25" outlineLevel="1">
      <c r="A10833" s="678" t="s">
        <v>17724</v>
      </c>
      <c r="B10833" s="313" t="s">
        <v>15777</v>
      </c>
      <c r="C10833" s="313" t="s">
        <v>5306</v>
      </c>
      <c r="D10833" s="664" t="s">
        <v>17725</v>
      </c>
      <c r="E10833" s="665">
        <v>22500</v>
      </c>
      <c r="F10833" s="679" t="s">
        <v>17600</v>
      </c>
      <c r="G10833" s="409" t="s">
        <v>14406</v>
      </c>
      <c r="H10833" s="669">
        <v>44756</v>
      </c>
      <c r="I10833" s="669">
        <v>44756</v>
      </c>
      <c r="J10833" s="632"/>
    </row>
    <row r="10834" spans="1:10" s="617" customFormat="1" ht="34.9" outlineLevel="1">
      <c r="A10834" s="678" t="s">
        <v>17726</v>
      </c>
      <c r="B10834" s="313" t="s">
        <v>15777</v>
      </c>
      <c r="C10834" s="313" t="s">
        <v>5306</v>
      </c>
      <c r="D10834" s="664" t="s">
        <v>17727</v>
      </c>
      <c r="E10834" s="665">
        <v>34000</v>
      </c>
      <c r="F10834" s="679" t="s">
        <v>15915</v>
      </c>
      <c r="G10834" s="409" t="s">
        <v>14406</v>
      </c>
      <c r="H10834" s="669">
        <v>44757</v>
      </c>
      <c r="I10834" s="669">
        <v>44757</v>
      </c>
      <c r="J10834" s="632"/>
    </row>
    <row r="10835" spans="1:10" s="617" customFormat="1" ht="23.25" outlineLevel="1">
      <c r="A10835" s="678" t="s">
        <v>17728</v>
      </c>
      <c r="B10835" s="313" t="s">
        <v>15777</v>
      </c>
      <c r="C10835" s="313" t="s">
        <v>5306</v>
      </c>
      <c r="D10835" s="664" t="s">
        <v>17729</v>
      </c>
      <c r="E10835" s="665">
        <v>19635.2</v>
      </c>
      <c r="F10835" s="679" t="s">
        <v>17730</v>
      </c>
      <c r="G10835" s="409" t="s">
        <v>14406</v>
      </c>
      <c r="H10835" s="669">
        <v>44757</v>
      </c>
      <c r="I10835" s="669">
        <v>44757</v>
      </c>
      <c r="J10835" s="632"/>
    </row>
    <row r="10836" spans="1:10" s="617" customFormat="1" ht="46.5" outlineLevel="1">
      <c r="A10836" s="678" t="s">
        <v>17731</v>
      </c>
      <c r="B10836" s="313" t="s">
        <v>15777</v>
      </c>
      <c r="C10836" s="313" t="s">
        <v>5306</v>
      </c>
      <c r="D10836" s="664" t="s">
        <v>17732</v>
      </c>
      <c r="E10836" s="665">
        <v>30000</v>
      </c>
      <c r="F10836" s="679" t="s">
        <v>17733</v>
      </c>
      <c r="G10836" s="409" t="s">
        <v>14406</v>
      </c>
      <c r="H10836" s="669">
        <v>44761</v>
      </c>
      <c r="I10836" s="669">
        <v>44761</v>
      </c>
      <c r="J10836" s="632"/>
    </row>
    <row r="10837" spans="1:10" s="617" customFormat="1" ht="46.5" outlineLevel="1">
      <c r="A10837" s="678" t="s">
        <v>17734</v>
      </c>
      <c r="B10837" s="313" t="s">
        <v>15777</v>
      </c>
      <c r="C10837" s="313" t="s">
        <v>5306</v>
      </c>
      <c r="D10837" s="664" t="s">
        <v>17735</v>
      </c>
      <c r="E10837" s="665">
        <v>20000</v>
      </c>
      <c r="F10837" s="679" t="s">
        <v>17736</v>
      </c>
      <c r="G10837" s="409" t="s">
        <v>14406</v>
      </c>
      <c r="H10837" s="669">
        <v>44762</v>
      </c>
      <c r="I10837" s="669">
        <v>44762</v>
      </c>
      <c r="J10837" s="632"/>
    </row>
    <row r="10838" spans="1:10" s="617" customFormat="1" ht="46.5" outlineLevel="1">
      <c r="A10838" s="678" t="s">
        <v>17737</v>
      </c>
      <c r="B10838" s="313" t="s">
        <v>15777</v>
      </c>
      <c r="C10838" s="313" t="s">
        <v>5306</v>
      </c>
      <c r="D10838" s="664" t="s">
        <v>17738</v>
      </c>
      <c r="E10838" s="665">
        <v>20000</v>
      </c>
      <c r="F10838" s="679" t="s">
        <v>17739</v>
      </c>
      <c r="G10838" s="409" t="s">
        <v>14406</v>
      </c>
      <c r="H10838" s="669">
        <v>44762</v>
      </c>
      <c r="I10838" s="669">
        <v>44762</v>
      </c>
      <c r="J10838" s="632"/>
    </row>
    <row r="10839" spans="1:10" s="617" customFormat="1" ht="46.5" outlineLevel="1">
      <c r="A10839" s="678" t="s">
        <v>17740</v>
      </c>
      <c r="B10839" s="313" t="s">
        <v>15777</v>
      </c>
      <c r="C10839" s="313" t="s">
        <v>5306</v>
      </c>
      <c r="D10839" s="664" t="s">
        <v>17741</v>
      </c>
      <c r="E10839" s="665">
        <v>18000</v>
      </c>
      <c r="F10839" s="679" t="s">
        <v>17742</v>
      </c>
      <c r="G10839" s="409" t="s">
        <v>14406</v>
      </c>
      <c r="H10839" s="669">
        <v>44763</v>
      </c>
      <c r="I10839" s="669">
        <v>44763</v>
      </c>
      <c r="J10839" s="632"/>
    </row>
    <row r="10840" spans="1:10" s="617" customFormat="1" ht="46.5" outlineLevel="1">
      <c r="A10840" s="678" t="s">
        <v>17743</v>
      </c>
      <c r="B10840" s="313" t="s">
        <v>15777</v>
      </c>
      <c r="C10840" s="313" t="s">
        <v>5306</v>
      </c>
      <c r="D10840" s="664" t="s">
        <v>17744</v>
      </c>
      <c r="E10840" s="665">
        <v>30000</v>
      </c>
      <c r="F10840" s="679" t="s">
        <v>17745</v>
      </c>
      <c r="G10840" s="409" t="s">
        <v>14406</v>
      </c>
      <c r="H10840" s="669">
        <v>44764</v>
      </c>
      <c r="I10840" s="669">
        <v>44764</v>
      </c>
      <c r="J10840" s="632"/>
    </row>
    <row r="10841" spans="1:10" s="617" customFormat="1" ht="23.25" outlineLevel="1">
      <c r="A10841" s="678" t="s">
        <v>17746</v>
      </c>
      <c r="B10841" s="313" t="s">
        <v>15777</v>
      </c>
      <c r="C10841" s="313" t="s">
        <v>5306</v>
      </c>
      <c r="D10841" s="664" t="s">
        <v>17747</v>
      </c>
      <c r="E10841" s="665">
        <v>24000</v>
      </c>
      <c r="F10841" s="679" t="s">
        <v>17608</v>
      </c>
      <c r="G10841" s="409" t="s">
        <v>14406</v>
      </c>
      <c r="H10841" s="669">
        <v>44764</v>
      </c>
      <c r="I10841" s="669">
        <v>44764</v>
      </c>
      <c r="J10841" s="632"/>
    </row>
    <row r="10842" spans="1:10" s="617" customFormat="1" ht="23.25" outlineLevel="1">
      <c r="A10842" s="678" t="s">
        <v>17748</v>
      </c>
      <c r="B10842" s="313" t="s">
        <v>15777</v>
      </c>
      <c r="C10842" s="313" t="s">
        <v>5306</v>
      </c>
      <c r="D10842" s="664" t="s">
        <v>17749</v>
      </c>
      <c r="E10842" s="665">
        <v>27000</v>
      </c>
      <c r="F10842" s="679" t="s">
        <v>17533</v>
      </c>
      <c r="G10842" s="409" t="s">
        <v>14406</v>
      </c>
      <c r="H10842" s="669">
        <v>44764</v>
      </c>
      <c r="I10842" s="669">
        <v>44764</v>
      </c>
      <c r="J10842" s="632"/>
    </row>
    <row r="10843" spans="1:10" s="617" customFormat="1" ht="46.5" outlineLevel="1">
      <c r="A10843" s="678" t="s">
        <v>17750</v>
      </c>
      <c r="B10843" s="313" t="s">
        <v>15777</v>
      </c>
      <c r="C10843" s="313" t="s">
        <v>5306</v>
      </c>
      <c r="D10843" s="664" t="s">
        <v>17751</v>
      </c>
      <c r="E10843" s="665">
        <v>30000</v>
      </c>
      <c r="F10843" s="679" t="s">
        <v>17752</v>
      </c>
      <c r="G10843" s="409" t="s">
        <v>14406</v>
      </c>
      <c r="H10843" s="669">
        <v>44764</v>
      </c>
      <c r="I10843" s="669">
        <v>44764</v>
      </c>
      <c r="J10843" s="632"/>
    </row>
    <row r="10844" spans="1:10" s="617" customFormat="1" ht="34.9" outlineLevel="1">
      <c r="A10844" s="678" t="s">
        <v>17753</v>
      </c>
      <c r="B10844" s="313" t="s">
        <v>15777</v>
      </c>
      <c r="C10844" s="313" t="s">
        <v>5306</v>
      </c>
      <c r="D10844" s="664" t="s">
        <v>17754</v>
      </c>
      <c r="E10844" s="665">
        <v>32500</v>
      </c>
      <c r="F10844" s="679" t="s">
        <v>17755</v>
      </c>
      <c r="G10844" s="409" t="s">
        <v>14406</v>
      </c>
      <c r="H10844" s="669">
        <v>44764</v>
      </c>
      <c r="I10844" s="669">
        <v>44764</v>
      </c>
      <c r="J10844" s="632"/>
    </row>
    <row r="10845" spans="1:10" s="617" customFormat="1" ht="23.25" outlineLevel="1">
      <c r="A10845" s="678" t="s">
        <v>17756</v>
      </c>
      <c r="B10845" s="313" t="s">
        <v>15777</v>
      </c>
      <c r="C10845" s="313" t="s">
        <v>5306</v>
      </c>
      <c r="D10845" s="664" t="s">
        <v>17757</v>
      </c>
      <c r="E10845" s="665">
        <v>35000</v>
      </c>
      <c r="F10845" s="679" t="s">
        <v>17758</v>
      </c>
      <c r="G10845" s="409" t="s">
        <v>14406</v>
      </c>
      <c r="H10845" s="669">
        <v>44764</v>
      </c>
      <c r="I10845" s="669">
        <v>44764</v>
      </c>
      <c r="J10845" s="632"/>
    </row>
    <row r="10846" spans="1:10" s="617" customFormat="1" ht="23.25" outlineLevel="1">
      <c r="A10846" s="678" t="s">
        <v>17759</v>
      </c>
      <c r="B10846" s="313" t="s">
        <v>15777</v>
      </c>
      <c r="C10846" s="313" t="s">
        <v>5306</v>
      </c>
      <c r="D10846" s="664" t="s">
        <v>17760</v>
      </c>
      <c r="E10846" s="665">
        <v>24000</v>
      </c>
      <c r="F10846" s="679" t="s">
        <v>17613</v>
      </c>
      <c r="G10846" s="409" t="s">
        <v>14406</v>
      </c>
      <c r="H10846" s="669">
        <v>44768</v>
      </c>
      <c r="I10846" s="669">
        <v>44768</v>
      </c>
      <c r="J10846" s="632"/>
    </row>
    <row r="10847" spans="1:10" s="617" customFormat="1" ht="23.25" outlineLevel="1">
      <c r="A10847" s="678" t="s">
        <v>17761</v>
      </c>
      <c r="B10847" s="313" t="s">
        <v>15777</v>
      </c>
      <c r="C10847" s="313" t="s">
        <v>5306</v>
      </c>
      <c r="D10847" s="664" t="s">
        <v>17762</v>
      </c>
      <c r="E10847" s="665">
        <v>27000</v>
      </c>
      <c r="F10847" s="679" t="s">
        <v>17625</v>
      </c>
      <c r="G10847" s="409" t="s">
        <v>14406</v>
      </c>
      <c r="H10847" s="669">
        <v>44768</v>
      </c>
      <c r="I10847" s="669">
        <v>44768</v>
      </c>
      <c r="J10847" s="632"/>
    </row>
    <row r="10848" spans="1:10" s="617" customFormat="1" ht="34.9" outlineLevel="1">
      <c r="A10848" s="678" t="s">
        <v>17763</v>
      </c>
      <c r="B10848" s="313" t="s">
        <v>15777</v>
      </c>
      <c r="C10848" s="313" t="s">
        <v>5306</v>
      </c>
      <c r="D10848" s="664" t="s">
        <v>17764</v>
      </c>
      <c r="E10848" s="665">
        <v>23500</v>
      </c>
      <c r="F10848" s="679" t="s">
        <v>17765</v>
      </c>
      <c r="G10848" s="409" t="s">
        <v>14406</v>
      </c>
      <c r="H10848" s="669">
        <v>44768</v>
      </c>
      <c r="I10848" s="669">
        <v>44768</v>
      </c>
      <c r="J10848" s="632"/>
    </row>
    <row r="10849" spans="1:10" s="617" customFormat="1" ht="23.25" outlineLevel="1">
      <c r="A10849" s="678" t="s">
        <v>17766</v>
      </c>
      <c r="B10849" s="313" t="s">
        <v>15777</v>
      </c>
      <c r="C10849" s="313" t="s">
        <v>5306</v>
      </c>
      <c r="D10849" s="664" t="s">
        <v>17767</v>
      </c>
      <c r="E10849" s="665">
        <v>25000</v>
      </c>
      <c r="F10849" s="679" t="s">
        <v>15836</v>
      </c>
      <c r="G10849" s="409" t="s">
        <v>14406</v>
      </c>
      <c r="H10849" s="669">
        <v>44775</v>
      </c>
      <c r="I10849" s="669">
        <v>44775</v>
      </c>
      <c r="J10849" s="632"/>
    </row>
    <row r="10850" spans="1:10" s="617" customFormat="1" ht="23.25" outlineLevel="1">
      <c r="A10850" s="678" t="s">
        <v>17768</v>
      </c>
      <c r="B10850" s="313" t="s">
        <v>15777</v>
      </c>
      <c r="C10850" s="313" t="s">
        <v>5306</v>
      </c>
      <c r="D10850" s="664" t="s">
        <v>17769</v>
      </c>
      <c r="E10850" s="665">
        <v>27000</v>
      </c>
      <c r="F10850" s="679" t="s">
        <v>17770</v>
      </c>
      <c r="G10850" s="409" t="s">
        <v>14406</v>
      </c>
      <c r="H10850" s="669">
        <v>44775</v>
      </c>
      <c r="I10850" s="669">
        <v>44775</v>
      </c>
      <c r="J10850" s="632"/>
    </row>
    <row r="10851" spans="1:10" s="617" customFormat="1" ht="23.25" outlineLevel="1">
      <c r="A10851" s="678" t="s">
        <v>17771</v>
      </c>
      <c r="B10851" s="313" t="s">
        <v>15777</v>
      </c>
      <c r="C10851" s="313" t="s">
        <v>5306</v>
      </c>
      <c r="D10851" s="664" t="s">
        <v>17772</v>
      </c>
      <c r="E10851" s="665">
        <v>25000</v>
      </c>
      <c r="F10851" s="679" t="s">
        <v>15833</v>
      </c>
      <c r="G10851" s="409" t="s">
        <v>14406</v>
      </c>
      <c r="H10851" s="669">
        <v>44776</v>
      </c>
      <c r="I10851" s="669">
        <v>44776</v>
      </c>
      <c r="J10851" s="632"/>
    </row>
    <row r="10852" spans="1:10" s="617" customFormat="1" ht="46.5" outlineLevel="1">
      <c r="A10852" s="678" t="s">
        <v>17773</v>
      </c>
      <c r="B10852" s="313" t="s">
        <v>15777</v>
      </c>
      <c r="C10852" s="313" t="s">
        <v>5306</v>
      </c>
      <c r="D10852" s="664" t="s">
        <v>17774</v>
      </c>
      <c r="E10852" s="665">
        <v>27000</v>
      </c>
      <c r="F10852" s="679" t="s">
        <v>17775</v>
      </c>
      <c r="G10852" s="409" t="s">
        <v>14406</v>
      </c>
      <c r="H10852" s="669">
        <v>44783</v>
      </c>
      <c r="I10852" s="669">
        <v>44783</v>
      </c>
      <c r="J10852" s="632"/>
    </row>
    <row r="10853" spans="1:10" s="617" customFormat="1" ht="34.9" outlineLevel="1">
      <c r="A10853" s="678" t="s">
        <v>17776</v>
      </c>
      <c r="B10853" s="313" t="s">
        <v>12887</v>
      </c>
      <c r="C10853" s="313" t="s">
        <v>5306</v>
      </c>
      <c r="D10853" s="664" t="s">
        <v>17777</v>
      </c>
      <c r="E10853" s="665">
        <v>33000</v>
      </c>
      <c r="F10853" s="679" t="s">
        <v>17369</v>
      </c>
      <c r="G10853" s="409" t="s">
        <v>14406</v>
      </c>
      <c r="H10853" s="669">
        <v>44783</v>
      </c>
      <c r="I10853" s="669">
        <v>44783</v>
      </c>
      <c r="J10853" s="632"/>
    </row>
    <row r="10854" spans="1:10" s="617" customFormat="1" ht="23.25" outlineLevel="1">
      <c r="A10854" s="678" t="s">
        <v>17778</v>
      </c>
      <c r="B10854" s="313" t="s">
        <v>12887</v>
      </c>
      <c r="C10854" s="313" t="s">
        <v>5306</v>
      </c>
      <c r="D10854" s="664" t="s">
        <v>17779</v>
      </c>
      <c r="E10854" s="665">
        <v>23760</v>
      </c>
      <c r="F10854" s="679" t="s">
        <v>16238</v>
      </c>
      <c r="G10854" s="409" t="s">
        <v>14406</v>
      </c>
      <c r="H10854" s="669">
        <v>44783</v>
      </c>
      <c r="I10854" s="669">
        <v>44783</v>
      </c>
      <c r="J10854" s="632"/>
    </row>
    <row r="10855" spans="1:10" s="617" customFormat="1" ht="23.25" outlineLevel="1">
      <c r="A10855" s="678" t="s">
        <v>17780</v>
      </c>
      <c r="B10855" s="313" t="s">
        <v>15777</v>
      </c>
      <c r="C10855" s="313" t="s">
        <v>5306</v>
      </c>
      <c r="D10855" s="664" t="s">
        <v>17781</v>
      </c>
      <c r="E10855" s="665">
        <v>21000</v>
      </c>
      <c r="F10855" s="679" t="s">
        <v>17782</v>
      </c>
      <c r="G10855" s="409" t="s">
        <v>14406</v>
      </c>
      <c r="H10855" s="669">
        <v>44783</v>
      </c>
      <c r="I10855" s="669">
        <v>44783</v>
      </c>
      <c r="J10855" s="632"/>
    </row>
    <row r="10856" spans="1:10" s="617" customFormat="1" ht="23.25" outlineLevel="1">
      <c r="A10856" s="678" t="s">
        <v>17783</v>
      </c>
      <c r="B10856" s="313" t="s">
        <v>8361</v>
      </c>
      <c r="C10856" s="313" t="s">
        <v>5306</v>
      </c>
      <c r="D10856" s="664" t="s">
        <v>17784</v>
      </c>
      <c r="E10856" s="665">
        <v>51953</v>
      </c>
      <c r="F10856" s="679" t="s">
        <v>15805</v>
      </c>
      <c r="G10856" s="409" t="s">
        <v>14406</v>
      </c>
      <c r="H10856" s="669">
        <v>44785</v>
      </c>
      <c r="I10856" s="669">
        <v>44785</v>
      </c>
      <c r="J10856" s="632"/>
    </row>
    <row r="10857" spans="1:10" s="617" customFormat="1" ht="34.9" outlineLevel="1">
      <c r="A10857" s="678" t="s">
        <v>17785</v>
      </c>
      <c r="B10857" s="313" t="s">
        <v>15777</v>
      </c>
      <c r="C10857" s="313" t="s">
        <v>5306</v>
      </c>
      <c r="D10857" s="664" t="s">
        <v>17786</v>
      </c>
      <c r="E10857" s="665">
        <v>40200</v>
      </c>
      <c r="F10857" s="679" t="s">
        <v>16300</v>
      </c>
      <c r="G10857" s="409" t="s">
        <v>14406</v>
      </c>
      <c r="H10857" s="669">
        <v>44789</v>
      </c>
      <c r="I10857" s="669">
        <v>44789</v>
      </c>
      <c r="J10857" s="632"/>
    </row>
    <row r="10858" spans="1:10" s="617" customFormat="1" ht="23.25" outlineLevel="1">
      <c r="A10858" s="678" t="s">
        <v>17787</v>
      </c>
      <c r="B10858" s="313" t="s">
        <v>15777</v>
      </c>
      <c r="C10858" s="313" t="s">
        <v>5306</v>
      </c>
      <c r="D10858" s="664" t="s">
        <v>17788</v>
      </c>
      <c r="E10858" s="665">
        <v>39850</v>
      </c>
      <c r="F10858" s="679" t="s">
        <v>17789</v>
      </c>
      <c r="G10858" s="409" t="s">
        <v>14406</v>
      </c>
      <c r="H10858" s="669">
        <v>44789</v>
      </c>
      <c r="I10858" s="669">
        <v>44789</v>
      </c>
      <c r="J10858" s="632"/>
    </row>
    <row r="10859" spans="1:10" s="617" customFormat="1" ht="23.25" outlineLevel="1">
      <c r="A10859" s="678" t="s">
        <v>17790</v>
      </c>
      <c r="B10859" s="313" t="s">
        <v>8361</v>
      </c>
      <c r="C10859" s="313" t="s">
        <v>5306</v>
      </c>
      <c r="D10859" s="664" t="s">
        <v>17791</v>
      </c>
      <c r="E10859" s="665">
        <v>21000</v>
      </c>
      <c r="F10859" s="679" t="s">
        <v>17792</v>
      </c>
      <c r="G10859" s="409" t="s">
        <v>14406</v>
      </c>
      <c r="H10859" s="669">
        <v>44789</v>
      </c>
      <c r="I10859" s="669">
        <v>44789</v>
      </c>
      <c r="J10859" s="632"/>
    </row>
    <row r="10860" spans="1:10" s="617" customFormat="1" ht="34.9" outlineLevel="1">
      <c r="A10860" s="678" t="s">
        <v>17793</v>
      </c>
      <c r="B10860" s="313" t="s">
        <v>15777</v>
      </c>
      <c r="C10860" s="313" t="s">
        <v>5306</v>
      </c>
      <c r="D10860" s="664" t="s">
        <v>17794</v>
      </c>
      <c r="E10860" s="665">
        <v>19902</v>
      </c>
      <c r="F10860" s="679" t="s">
        <v>17795</v>
      </c>
      <c r="G10860" s="409" t="s">
        <v>14406</v>
      </c>
      <c r="H10860" s="669">
        <v>44789</v>
      </c>
      <c r="I10860" s="669">
        <v>44789</v>
      </c>
      <c r="J10860" s="632"/>
    </row>
    <row r="10861" spans="1:10" s="617" customFormat="1" ht="23.25" outlineLevel="1">
      <c r="A10861" s="678" t="s">
        <v>17796</v>
      </c>
      <c r="B10861" s="313" t="s">
        <v>15777</v>
      </c>
      <c r="C10861" s="313" t="s">
        <v>5306</v>
      </c>
      <c r="D10861" s="664" t="s">
        <v>17797</v>
      </c>
      <c r="E10861" s="665">
        <v>30000</v>
      </c>
      <c r="F10861" s="679" t="s">
        <v>16177</v>
      </c>
      <c r="G10861" s="409" t="s">
        <v>14406</v>
      </c>
      <c r="H10861" s="669">
        <v>44789</v>
      </c>
      <c r="I10861" s="669">
        <v>44789</v>
      </c>
      <c r="J10861" s="632"/>
    </row>
    <row r="10862" spans="1:10" s="617" customFormat="1" ht="58.15" outlineLevel="1">
      <c r="A10862" s="678" t="s">
        <v>17798</v>
      </c>
      <c r="B10862" s="313" t="s">
        <v>15777</v>
      </c>
      <c r="C10862" s="313" t="s">
        <v>5306</v>
      </c>
      <c r="D10862" s="664" t="s">
        <v>17799</v>
      </c>
      <c r="E10862" s="665">
        <v>20000</v>
      </c>
      <c r="F10862" s="679" t="s">
        <v>17800</v>
      </c>
      <c r="G10862" s="409" t="s">
        <v>14406</v>
      </c>
      <c r="H10862" s="669">
        <v>44791</v>
      </c>
      <c r="I10862" s="669">
        <v>44791</v>
      </c>
      <c r="J10862" s="632"/>
    </row>
    <row r="10863" spans="1:10" s="617" customFormat="1" ht="58.15" outlineLevel="1">
      <c r="A10863" s="678" t="s">
        <v>17801</v>
      </c>
      <c r="B10863" s="313" t="s">
        <v>15777</v>
      </c>
      <c r="C10863" s="313" t="s">
        <v>5306</v>
      </c>
      <c r="D10863" s="664" t="s">
        <v>17802</v>
      </c>
      <c r="E10863" s="665">
        <v>20000</v>
      </c>
      <c r="F10863" s="679" t="s">
        <v>17803</v>
      </c>
      <c r="G10863" s="409" t="s">
        <v>14406</v>
      </c>
      <c r="H10863" s="669">
        <v>44791</v>
      </c>
      <c r="I10863" s="669">
        <v>44791</v>
      </c>
      <c r="J10863" s="632"/>
    </row>
    <row r="10864" spans="1:10" s="617" customFormat="1" ht="34.9" outlineLevel="1">
      <c r="A10864" s="678" t="s">
        <v>17804</v>
      </c>
      <c r="B10864" s="313" t="s">
        <v>12887</v>
      </c>
      <c r="C10864" s="313" t="s">
        <v>5306</v>
      </c>
      <c r="D10864" s="664" t="s">
        <v>17805</v>
      </c>
      <c r="E10864" s="665">
        <v>233057</v>
      </c>
      <c r="F10864" s="679" t="s">
        <v>15811</v>
      </c>
      <c r="G10864" s="409" t="s">
        <v>14406</v>
      </c>
      <c r="H10864" s="669">
        <v>44792</v>
      </c>
      <c r="I10864" s="669">
        <v>44792</v>
      </c>
      <c r="J10864" s="632"/>
    </row>
    <row r="10865" spans="1:10" s="617" customFormat="1" ht="46.5" outlineLevel="1">
      <c r="A10865" s="678" t="s">
        <v>17806</v>
      </c>
      <c r="B10865" s="313" t="s">
        <v>12887</v>
      </c>
      <c r="C10865" s="313" t="s">
        <v>5306</v>
      </c>
      <c r="D10865" s="664" t="s">
        <v>17807</v>
      </c>
      <c r="E10865" s="665">
        <v>316545</v>
      </c>
      <c r="F10865" s="679" t="s">
        <v>15811</v>
      </c>
      <c r="G10865" s="409" t="s">
        <v>14406</v>
      </c>
      <c r="H10865" s="669">
        <v>44792</v>
      </c>
      <c r="I10865" s="669">
        <v>44792</v>
      </c>
      <c r="J10865" s="632"/>
    </row>
    <row r="10866" spans="1:10" s="617" customFormat="1" ht="58.15" outlineLevel="1">
      <c r="A10866" s="678" t="s">
        <v>17808</v>
      </c>
      <c r="B10866" s="313" t="s">
        <v>15777</v>
      </c>
      <c r="C10866" s="313" t="s">
        <v>5306</v>
      </c>
      <c r="D10866" s="664" t="s">
        <v>17809</v>
      </c>
      <c r="E10866" s="665">
        <v>20000</v>
      </c>
      <c r="F10866" s="679" t="s">
        <v>16115</v>
      </c>
      <c r="G10866" s="409" t="s">
        <v>14406</v>
      </c>
      <c r="H10866" s="669">
        <v>44796</v>
      </c>
      <c r="I10866" s="669">
        <v>44796</v>
      </c>
      <c r="J10866" s="632"/>
    </row>
    <row r="10867" spans="1:10" s="617" customFormat="1" ht="23.25" outlineLevel="1">
      <c r="A10867" s="678" t="s">
        <v>17810</v>
      </c>
      <c r="B10867" s="313" t="s">
        <v>15777</v>
      </c>
      <c r="C10867" s="313" t="s">
        <v>5306</v>
      </c>
      <c r="D10867" s="664" t="s">
        <v>17811</v>
      </c>
      <c r="E10867" s="665">
        <v>40250</v>
      </c>
      <c r="F10867" s="679" t="s">
        <v>17812</v>
      </c>
      <c r="G10867" s="409" t="s">
        <v>14406</v>
      </c>
      <c r="H10867" s="669">
        <v>44796</v>
      </c>
      <c r="I10867" s="669">
        <v>44796</v>
      </c>
      <c r="J10867" s="632"/>
    </row>
    <row r="10868" spans="1:10" s="617" customFormat="1" ht="23.25" outlineLevel="1">
      <c r="A10868" s="678" t="s">
        <v>17813</v>
      </c>
      <c r="B10868" s="313" t="s">
        <v>15797</v>
      </c>
      <c r="C10868" s="313" t="s">
        <v>5306</v>
      </c>
      <c r="D10868" s="664" t="s">
        <v>17814</v>
      </c>
      <c r="E10868" s="665">
        <v>25000</v>
      </c>
      <c r="F10868" s="679" t="s">
        <v>15799</v>
      </c>
      <c r="G10868" s="409" t="s">
        <v>14406</v>
      </c>
      <c r="H10868" s="669">
        <v>44797</v>
      </c>
      <c r="I10868" s="669">
        <v>44797</v>
      </c>
      <c r="J10868" s="632"/>
    </row>
    <row r="10869" spans="1:10" s="617" customFormat="1" ht="23.25" outlineLevel="1">
      <c r="A10869" s="678" t="s">
        <v>17815</v>
      </c>
      <c r="B10869" s="313" t="s">
        <v>15777</v>
      </c>
      <c r="C10869" s="313" t="s">
        <v>5306</v>
      </c>
      <c r="D10869" s="664" t="s">
        <v>17816</v>
      </c>
      <c r="E10869" s="665">
        <v>32990</v>
      </c>
      <c r="F10869" s="679" t="s">
        <v>17817</v>
      </c>
      <c r="G10869" s="409" t="s">
        <v>14406</v>
      </c>
      <c r="H10869" s="669">
        <v>44797</v>
      </c>
      <c r="I10869" s="669">
        <v>44797</v>
      </c>
      <c r="J10869" s="632"/>
    </row>
    <row r="10870" spans="1:10" s="617" customFormat="1" ht="23.25" outlineLevel="1">
      <c r="A10870" s="678" t="s">
        <v>17818</v>
      </c>
      <c r="B10870" s="313" t="s">
        <v>8361</v>
      </c>
      <c r="C10870" s="313" t="s">
        <v>5306</v>
      </c>
      <c r="D10870" s="664" t="s">
        <v>17819</v>
      </c>
      <c r="E10870" s="665">
        <v>33500</v>
      </c>
      <c r="F10870" s="679" t="s">
        <v>17364</v>
      </c>
      <c r="G10870" s="409" t="s">
        <v>14406</v>
      </c>
      <c r="H10870" s="669">
        <v>44798</v>
      </c>
      <c r="I10870" s="669">
        <v>44798</v>
      </c>
      <c r="J10870" s="632"/>
    </row>
    <row r="10871" spans="1:10" s="617" customFormat="1" ht="23.25" outlineLevel="1">
      <c r="A10871" s="678" t="s">
        <v>17477</v>
      </c>
      <c r="B10871" s="313" t="s">
        <v>8748</v>
      </c>
      <c r="C10871" s="313" t="s">
        <v>5306</v>
      </c>
      <c r="D10871" s="664" t="s">
        <v>17820</v>
      </c>
      <c r="E10871" s="665">
        <v>125086.13</v>
      </c>
      <c r="F10871" s="679" t="s">
        <v>17821</v>
      </c>
      <c r="G10871" s="409" t="s">
        <v>14406</v>
      </c>
      <c r="H10871" s="669">
        <v>44799</v>
      </c>
      <c r="I10871" s="669">
        <v>44799</v>
      </c>
      <c r="J10871" s="632"/>
    </row>
    <row r="10872" spans="1:10" s="617" customFormat="1" ht="23.25" outlineLevel="1">
      <c r="A10872" s="678" t="s">
        <v>17822</v>
      </c>
      <c r="B10872" s="313" t="s">
        <v>9419</v>
      </c>
      <c r="C10872" s="313" t="s">
        <v>5340</v>
      </c>
      <c r="D10872" s="664" t="s">
        <v>17823</v>
      </c>
      <c r="E10872" s="665">
        <v>32984.375</v>
      </c>
      <c r="F10872" s="679" t="s">
        <v>16398</v>
      </c>
      <c r="G10872" s="409" t="s">
        <v>14406</v>
      </c>
      <c r="H10872" s="669">
        <v>44586</v>
      </c>
      <c r="I10872" s="669">
        <v>44586</v>
      </c>
      <c r="J10872" s="632"/>
    </row>
    <row r="10873" spans="1:10" s="617" customFormat="1" ht="23.25" outlineLevel="1">
      <c r="A10873" s="678" t="s">
        <v>17824</v>
      </c>
      <c r="B10873" s="313" t="s">
        <v>15777</v>
      </c>
      <c r="C10873" s="313" t="s">
        <v>5340</v>
      </c>
      <c r="D10873" s="664" t="s">
        <v>17825</v>
      </c>
      <c r="E10873" s="665">
        <v>34737.5</v>
      </c>
      <c r="F10873" s="679" t="s">
        <v>16501</v>
      </c>
      <c r="G10873" s="409" t="s">
        <v>14406</v>
      </c>
      <c r="H10873" s="669">
        <v>44589</v>
      </c>
      <c r="I10873" s="669">
        <v>44589</v>
      </c>
      <c r="J10873" s="632"/>
    </row>
    <row r="10874" spans="1:10" s="617" customFormat="1" outlineLevel="1">
      <c r="A10874" s="678" t="s">
        <v>17826</v>
      </c>
      <c r="B10874" s="313" t="s">
        <v>12891</v>
      </c>
      <c r="C10874" s="313" t="s">
        <v>5340</v>
      </c>
      <c r="D10874" s="664" t="s">
        <v>17827</v>
      </c>
      <c r="E10874" s="665">
        <v>673440</v>
      </c>
      <c r="F10874" s="679" t="s">
        <v>16410</v>
      </c>
      <c r="G10874" s="409" t="s">
        <v>14406</v>
      </c>
      <c r="H10874" s="669">
        <v>44601</v>
      </c>
      <c r="I10874" s="669">
        <v>44601</v>
      </c>
      <c r="J10874" s="632"/>
    </row>
    <row r="10875" spans="1:10" s="617" customFormat="1" ht="46.5" outlineLevel="1">
      <c r="A10875" s="678" t="s">
        <v>17828</v>
      </c>
      <c r="B10875" s="313" t="s">
        <v>9419</v>
      </c>
      <c r="C10875" s="313" t="s">
        <v>5340</v>
      </c>
      <c r="D10875" s="664" t="s">
        <v>17829</v>
      </c>
      <c r="E10875" s="665">
        <v>273296</v>
      </c>
      <c r="F10875" s="679" t="s">
        <v>16637</v>
      </c>
      <c r="G10875" s="409" t="s">
        <v>14406</v>
      </c>
      <c r="H10875" s="669">
        <v>44606</v>
      </c>
      <c r="I10875" s="669">
        <v>44606</v>
      </c>
      <c r="J10875" s="632"/>
    </row>
    <row r="10876" spans="1:10" s="617" customFormat="1" ht="34.9" outlineLevel="1">
      <c r="A10876" s="678" t="s">
        <v>17830</v>
      </c>
      <c r="B10876" s="313" t="s">
        <v>8361</v>
      </c>
      <c r="C10876" s="313" t="s">
        <v>5340</v>
      </c>
      <c r="D10876" s="664" t="s">
        <v>17831</v>
      </c>
      <c r="E10876" s="665">
        <v>44000.000010000003</v>
      </c>
      <c r="F10876" s="679" t="s">
        <v>16589</v>
      </c>
      <c r="G10876" s="409" t="s">
        <v>14406</v>
      </c>
      <c r="H10876" s="669">
        <v>44606</v>
      </c>
      <c r="I10876" s="669">
        <v>44606</v>
      </c>
      <c r="J10876" s="632"/>
    </row>
    <row r="10877" spans="1:10" s="617" customFormat="1" ht="58.15" outlineLevel="1">
      <c r="A10877" s="678" t="s">
        <v>17832</v>
      </c>
      <c r="B10877" s="313" t="s">
        <v>8361</v>
      </c>
      <c r="C10877" s="313" t="s">
        <v>5340</v>
      </c>
      <c r="D10877" s="664" t="s">
        <v>17833</v>
      </c>
      <c r="E10877" s="665">
        <v>25680</v>
      </c>
      <c r="F10877" s="679" t="s">
        <v>16357</v>
      </c>
      <c r="G10877" s="409" t="s">
        <v>14406</v>
      </c>
      <c r="H10877" s="669">
        <v>44610</v>
      </c>
      <c r="I10877" s="669">
        <v>44610</v>
      </c>
      <c r="J10877" s="632"/>
    </row>
    <row r="10878" spans="1:10" s="617" customFormat="1" ht="46.5" outlineLevel="1">
      <c r="A10878" s="678" t="s">
        <v>17834</v>
      </c>
      <c r="B10878" s="313" t="s">
        <v>12891</v>
      </c>
      <c r="C10878" s="313" t="s">
        <v>5340</v>
      </c>
      <c r="D10878" s="664" t="s">
        <v>17835</v>
      </c>
      <c r="E10878" s="665">
        <v>245988</v>
      </c>
      <c r="F10878" s="679" t="s">
        <v>16444</v>
      </c>
      <c r="G10878" s="409" t="s">
        <v>14406</v>
      </c>
      <c r="H10878" s="669">
        <v>44614</v>
      </c>
      <c r="I10878" s="669">
        <v>44614</v>
      </c>
      <c r="J10878" s="632"/>
    </row>
    <row r="10879" spans="1:10" s="617" customFormat="1" ht="58.15" outlineLevel="1">
      <c r="A10879" s="678" t="s">
        <v>17836</v>
      </c>
      <c r="B10879" s="313" t="s">
        <v>12891</v>
      </c>
      <c r="C10879" s="313" t="s">
        <v>5340</v>
      </c>
      <c r="D10879" s="664" t="s">
        <v>17837</v>
      </c>
      <c r="E10879" s="665">
        <v>168000</v>
      </c>
      <c r="F10879" s="679" t="s">
        <v>16574</v>
      </c>
      <c r="G10879" s="409" t="s">
        <v>14406</v>
      </c>
      <c r="H10879" s="669">
        <v>44614</v>
      </c>
      <c r="I10879" s="669">
        <v>44614</v>
      </c>
      <c r="J10879" s="632"/>
    </row>
    <row r="10880" spans="1:10" s="617" customFormat="1" ht="23.25" outlineLevel="1">
      <c r="A10880" s="678" t="s">
        <v>17838</v>
      </c>
      <c r="B10880" s="313" t="s">
        <v>9419</v>
      </c>
      <c r="C10880" s="313" t="s">
        <v>5340</v>
      </c>
      <c r="D10880" s="664" t="s">
        <v>17839</v>
      </c>
      <c r="E10880" s="665">
        <v>1214325</v>
      </c>
      <c r="F10880" s="679" t="s">
        <v>16550</v>
      </c>
      <c r="G10880" s="409" t="s">
        <v>14406</v>
      </c>
      <c r="H10880" s="669">
        <v>44621</v>
      </c>
      <c r="I10880" s="669">
        <v>44621</v>
      </c>
      <c r="J10880" s="632"/>
    </row>
    <row r="10881" spans="1:10" s="617" customFormat="1" ht="23.25" outlineLevel="1">
      <c r="A10881" s="678" t="s">
        <v>17840</v>
      </c>
      <c r="B10881" s="313" t="s">
        <v>8361</v>
      </c>
      <c r="C10881" s="313" t="s">
        <v>5340</v>
      </c>
      <c r="D10881" s="664" t="s">
        <v>17841</v>
      </c>
      <c r="E10881" s="665">
        <v>61950</v>
      </c>
      <c r="F10881" s="679" t="s">
        <v>17842</v>
      </c>
      <c r="G10881" s="409" t="s">
        <v>14406</v>
      </c>
      <c r="H10881" s="669">
        <v>44638</v>
      </c>
      <c r="I10881" s="669">
        <v>44638</v>
      </c>
      <c r="J10881" s="632"/>
    </row>
    <row r="10882" spans="1:10" s="617" customFormat="1" ht="34.9" outlineLevel="1">
      <c r="A10882" s="678" t="s">
        <v>17843</v>
      </c>
      <c r="B10882" s="313" t="s">
        <v>12891</v>
      </c>
      <c r="C10882" s="313" t="s">
        <v>5340</v>
      </c>
      <c r="D10882" s="664" t="s">
        <v>17844</v>
      </c>
      <c r="E10882" s="665">
        <v>112660</v>
      </c>
      <c r="F10882" s="679" t="s">
        <v>16535</v>
      </c>
      <c r="G10882" s="409" t="s">
        <v>14406</v>
      </c>
      <c r="H10882" s="669">
        <v>44658</v>
      </c>
      <c r="I10882" s="669">
        <v>44658</v>
      </c>
      <c r="J10882" s="632"/>
    </row>
    <row r="10883" spans="1:10" s="617" customFormat="1" ht="23.25" outlineLevel="1">
      <c r="A10883" s="678" t="s">
        <v>17845</v>
      </c>
      <c r="B10883" s="313" t="s">
        <v>15777</v>
      </c>
      <c r="C10883" s="313" t="s">
        <v>5340</v>
      </c>
      <c r="D10883" s="664" t="s">
        <v>17846</v>
      </c>
      <c r="E10883" s="665">
        <v>36798</v>
      </c>
      <c r="F10883" s="679" t="s">
        <v>16305</v>
      </c>
      <c r="G10883" s="409" t="s">
        <v>14406</v>
      </c>
      <c r="H10883" s="669">
        <v>44662</v>
      </c>
      <c r="I10883" s="669">
        <v>44662</v>
      </c>
      <c r="J10883" s="632"/>
    </row>
    <row r="10884" spans="1:10" s="617" customFormat="1" ht="23.25" outlineLevel="1">
      <c r="A10884" s="678" t="s">
        <v>17847</v>
      </c>
      <c r="B10884" s="313" t="s">
        <v>9737</v>
      </c>
      <c r="C10884" s="313" t="s">
        <v>5340</v>
      </c>
      <c r="D10884" s="664" t="s">
        <v>17848</v>
      </c>
      <c r="E10884" s="665">
        <v>22797.599999999999</v>
      </c>
      <c r="F10884" s="679" t="s">
        <v>17849</v>
      </c>
      <c r="G10884" s="409" t="s">
        <v>14406</v>
      </c>
      <c r="H10884" s="669">
        <v>44673</v>
      </c>
      <c r="I10884" s="669">
        <v>44673</v>
      </c>
      <c r="J10884" s="632"/>
    </row>
    <row r="10885" spans="1:10" s="617" customFormat="1" ht="23.25" outlineLevel="1">
      <c r="A10885" s="678" t="s">
        <v>17850</v>
      </c>
      <c r="B10885" s="313" t="s">
        <v>15777</v>
      </c>
      <c r="C10885" s="313" t="s">
        <v>5340</v>
      </c>
      <c r="D10885" s="664" t="s">
        <v>17851</v>
      </c>
      <c r="E10885" s="665">
        <v>23440</v>
      </c>
      <c r="F10885" s="679" t="s">
        <v>17852</v>
      </c>
      <c r="G10885" s="409" t="s">
        <v>14406</v>
      </c>
      <c r="H10885" s="669">
        <v>44676</v>
      </c>
      <c r="I10885" s="669">
        <v>44676</v>
      </c>
      <c r="J10885" s="632"/>
    </row>
    <row r="10886" spans="1:10" s="617" customFormat="1" ht="58.15" outlineLevel="1">
      <c r="A10886" s="678" t="s">
        <v>17853</v>
      </c>
      <c r="B10886" s="313" t="s">
        <v>12891</v>
      </c>
      <c r="C10886" s="313" t="s">
        <v>5340</v>
      </c>
      <c r="D10886" s="664" t="s">
        <v>17854</v>
      </c>
      <c r="E10886" s="665">
        <v>675960</v>
      </c>
      <c r="F10886" s="679" t="s">
        <v>16535</v>
      </c>
      <c r="G10886" s="409" t="s">
        <v>14406</v>
      </c>
      <c r="H10886" s="669">
        <v>44686</v>
      </c>
      <c r="I10886" s="669">
        <v>44686</v>
      </c>
      <c r="J10886" s="632"/>
    </row>
    <row r="10887" spans="1:10" s="617" customFormat="1" ht="58.15" outlineLevel="1">
      <c r="A10887" s="678" t="s">
        <v>17855</v>
      </c>
      <c r="B10887" s="313" t="s">
        <v>12891</v>
      </c>
      <c r="C10887" s="313" t="s">
        <v>5340</v>
      </c>
      <c r="D10887" s="664" t="s">
        <v>17856</v>
      </c>
      <c r="E10887" s="665">
        <v>137680</v>
      </c>
      <c r="F10887" s="679" t="s">
        <v>16535</v>
      </c>
      <c r="G10887" s="409" t="s">
        <v>14406</v>
      </c>
      <c r="H10887" s="669">
        <v>44692</v>
      </c>
      <c r="I10887" s="669">
        <v>44692</v>
      </c>
      <c r="J10887" s="632"/>
    </row>
    <row r="10888" spans="1:10" s="617" customFormat="1" ht="46.5" outlineLevel="1">
      <c r="A10888" s="678" t="s">
        <v>17857</v>
      </c>
      <c r="B10888" s="313" t="s">
        <v>8361</v>
      </c>
      <c r="C10888" s="313" t="s">
        <v>5340</v>
      </c>
      <c r="D10888" s="664" t="s">
        <v>17858</v>
      </c>
      <c r="E10888" s="665">
        <v>81990</v>
      </c>
      <c r="F10888" s="679" t="s">
        <v>16626</v>
      </c>
      <c r="G10888" s="409" t="s">
        <v>14406</v>
      </c>
      <c r="H10888" s="669">
        <v>44697</v>
      </c>
      <c r="I10888" s="669">
        <v>44697</v>
      </c>
      <c r="J10888" s="632"/>
    </row>
    <row r="10889" spans="1:10" s="617" customFormat="1" ht="58.15" outlineLevel="1">
      <c r="A10889" s="678" t="s">
        <v>17859</v>
      </c>
      <c r="B10889" s="313" t="s">
        <v>12891</v>
      </c>
      <c r="C10889" s="313" t="s">
        <v>5340</v>
      </c>
      <c r="D10889" s="664" t="s">
        <v>17860</v>
      </c>
      <c r="E10889" s="665">
        <v>445893</v>
      </c>
      <c r="F10889" s="679" t="s">
        <v>16444</v>
      </c>
      <c r="G10889" s="409" t="s">
        <v>14406</v>
      </c>
      <c r="H10889" s="669">
        <v>44707</v>
      </c>
      <c r="I10889" s="669">
        <v>44707</v>
      </c>
      <c r="J10889" s="632"/>
    </row>
    <row r="10890" spans="1:10" s="617" customFormat="1" outlineLevel="1">
      <c r="A10890" s="678" t="s">
        <v>17861</v>
      </c>
      <c r="B10890" s="313" t="s">
        <v>9737</v>
      </c>
      <c r="C10890" s="313" t="s">
        <v>5340</v>
      </c>
      <c r="D10890" s="664" t="s">
        <v>17862</v>
      </c>
      <c r="E10890" s="665">
        <v>21900.799999999999</v>
      </c>
      <c r="F10890" s="679" t="s">
        <v>17863</v>
      </c>
      <c r="G10890" s="409" t="s">
        <v>14406</v>
      </c>
      <c r="H10890" s="669">
        <v>44711</v>
      </c>
      <c r="I10890" s="669">
        <v>44711</v>
      </c>
      <c r="J10890" s="632"/>
    </row>
    <row r="10891" spans="1:10" s="617" customFormat="1" ht="58.15" outlineLevel="1">
      <c r="A10891" s="678" t="s">
        <v>17864</v>
      </c>
      <c r="B10891" s="313" t="s">
        <v>12891</v>
      </c>
      <c r="C10891" s="313" t="s">
        <v>5340</v>
      </c>
      <c r="D10891" s="664" t="s">
        <v>17865</v>
      </c>
      <c r="E10891" s="665">
        <v>40998</v>
      </c>
      <c r="F10891" s="679" t="s">
        <v>16444</v>
      </c>
      <c r="G10891" s="409" t="s">
        <v>14406</v>
      </c>
      <c r="H10891" s="669">
        <v>44712</v>
      </c>
      <c r="I10891" s="669">
        <v>44712</v>
      </c>
      <c r="J10891" s="632"/>
    </row>
    <row r="10892" spans="1:10" s="617" customFormat="1" ht="46.5" outlineLevel="1">
      <c r="A10892" s="678" t="s">
        <v>17866</v>
      </c>
      <c r="B10892" s="313" t="s">
        <v>8361</v>
      </c>
      <c r="C10892" s="313" t="s">
        <v>5340</v>
      </c>
      <c r="D10892" s="664" t="s">
        <v>17867</v>
      </c>
      <c r="E10892" s="665">
        <v>114917</v>
      </c>
      <c r="F10892" s="679" t="s">
        <v>16626</v>
      </c>
      <c r="G10892" s="409" t="s">
        <v>14406</v>
      </c>
      <c r="H10892" s="669">
        <v>44712</v>
      </c>
      <c r="I10892" s="669">
        <v>44712</v>
      </c>
      <c r="J10892" s="632"/>
    </row>
    <row r="10893" spans="1:10" s="617" customFormat="1" ht="46.5" outlineLevel="1">
      <c r="A10893" s="678" t="s">
        <v>17868</v>
      </c>
      <c r="B10893" s="313" t="s">
        <v>8361</v>
      </c>
      <c r="C10893" s="313" t="s">
        <v>5340</v>
      </c>
      <c r="D10893" s="664" t="s">
        <v>17869</v>
      </c>
      <c r="E10893" s="665">
        <v>94329.600000000006</v>
      </c>
      <c r="F10893" s="679" t="s">
        <v>17870</v>
      </c>
      <c r="G10893" s="409" t="s">
        <v>14406</v>
      </c>
      <c r="H10893" s="669">
        <v>44712</v>
      </c>
      <c r="I10893" s="669">
        <v>44712</v>
      </c>
      <c r="J10893" s="632"/>
    </row>
    <row r="10894" spans="1:10" s="617" customFormat="1" ht="34.9" outlineLevel="1">
      <c r="A10894" s="678" t="s">
        <v>17871</v>
      </c>
      <c r="B10894" s="313" t="s">
        <v>12891</v>
      </c>
      <c r="C10894" s="313" t="s">
        <v>5340</v>
      </c>
      <c r="D10894" s="664" t="s">
        <v>17872</v>
      </c>
      <c r="E10894" s="665">
        <v>304760</v>
      </c>
      <c r="F10894" s="679" t="s">
        <v>16407</v>
      </c>
      <c r="G10894" s="409" t="s">
        <v>14406</v>
      </c>
      <c r="H10894" s="669">
        <v>44713</v>
      </c>
      <c r="I10894" s="669">
        <v>44713</v>
      </c>
      <c r="J10894" s="632"/>
    </row>
    <row r="10895" spans="1:10" s="617" customFormat="1" ht="34.9" outlineLevel="1">
      <c r="A10895" s="678" t="s">
        <v>17873</v>
      </c>
      <c r="B10895" s="313" t="s">
        <v>15777</v>
      </c>
      <c r="C10895" s="313" t="s">
        <v>5340</v>
      </c>
      <c r="D10895" s="664" t="s">
        <v>17874</v>
      </c>
      <c r="E10895" s="665">
        <v>18530</v>
      </c>
      <c r="F10895" s="679" t="s">
        <v>17875</v>
      </c>
      <c r="G10895" s="409" t="s">
        <v>14406</v>
      </c>
      <c r="H10895" s="669">
        <v>44715</v>
      </c>
      <c r="I10895" s="669">
        <v>44715</v>
      </c>
      <c r="J10895" s="632"/>
    </row>
    <row r="10896" spans="1:10" s="617" customFormat="1" ht="46.5" outlineLevel="1">
      <c r="A10896" s="678" t="s">
        <v>17876</v>
      </c>
      <c r="B10896" s="313" t="s">
        <v>12891</v>
      </c>
      <c r="C10896" s="313" t="s">
        <v>5340</v>
      </c>
      <c r="D10896" s="664" t="s">
        <v>17877</v>
      </c>
      <c r="E10896" s="665">
        <v>549920</v>
      </c>
      <c r="F10896" s="679" t="s">
        <v>17001</v>
      </c>
      <c r="G10896" s="409" t="s">
        <v>14406</v>
      </c>
      <c r="H10896" s="669">
        <v>44726</v>
      </c>
      <c r="I10896" s="669">
        <v>44726</v>
      </c>
      <c r="J10896" s="632"/>
    </row>
    <row r="10897" spans="1:10" s="617" customFormat="1" ht="23.25" outlineLevel="1">
      <c r="A10897" s="678" t="s">
        <v>17878</v>
      </c>
      <c r="B10897" s="313" t="s">
        <v>8361</v>
      </c>
      <c r="C10897" s="313" t="s">
        <v>5340</v>
      </c>
      <c r="D10897" s="664" t="s">
        <v>17879</v>
      </c>
      <c r="E10897" s="665">
        <v>174720</v>
      </c>
      <c r="F10897" s="679" t="s">
        <v>16449</v>
      </c>
      <c r="G10897" s="409" t="s">
        <v>14406</v>
      </c>
      <c r="H10897" s="669">
        <v>44726</v>
      </c>
      <c r="I10897" s="669">
        <v>44726</v>
      </c>
      <c r="J10897" s="632"/>
    </row>
    <row r="10898" spans="1:10" s="617" customFormat="1" ht="23.25" outlineLevel="1">
      <c r="A10898" s="678" t="s">
        <v>17880</v>
      </c>
      <c r="B10898" s="313" t="s">
        <v>8361</v>
      </c>
      <c r="C10898" s="313" t="s">
        <v>5340</v>
      </c>
      <c r="D10898" s="664" t="s">
        <v>17881</v>
      </c>
      <c r="E10898" s="665">
        <v>96000</v>
      </c>
      <c r="F10898" s="679" t="s">
        <v>16449</v>
      </c>
      <c r="G10898" s="409" t="s">
        <v>14406</v>
      </c>
      <c r="H10898" s="669">
        <v>44726</v>
      </c>
      <c r="I10898" s="669">
        <v>44726</v>
      </c>
      <c r="J10898" s="632"/>
    </row>
    <row r="10899" spans="1:10" s="617" customFormat="1" ht="23.25" outlineLevel="1">
      <c r="A10899" s="678" t="s">
        <v>17882</v>
      </c>
      <c r="B10899" s="313" t="s">
        <v>8361</v>
      </c>
      <c r="C10899" s="313" t="s">
        <v>5340</v>
      </c>
      <c r="D10899" s="664" t="s">
        <v>17883</v>
      </c>
      <c r="E10899" s="665">
        <v>118560</v>
      </c>
      <c r="F10899" s="679" t="s">
        <v>16449</v>
      </c>
      <c r="G10899" s="409" t="s">
        <v>14406</v>
      </c>
      <c r="H10899" s="669">
        <v>44726</v>
      </c>
      <c r="I10899" s="669">
        <v>44726</v>
      </c>
      <c r="J10899" s="632"/>
    </row>
    <row r="10900" spans="1:10" s="617" customFormat="1" ht="23.25" outlineLevel="1">
      <c r="A10900" s="678" t="s">
        <v>17884</v>
      </c>
      <c r="B10900" s="313" t="s">
        <v>9737</v>
      </c>
      <c r="C10900" s="313" t="s">
        <v>5340</v>
      </c>
      <c r="D10900" s="664" t="s">
        <v>17885</v>
      </c>
      <c r="E10900" s="665">
        <v>21771</v>
      </c>
      <c r="F10900" s="679" t="s">
        <v>17886</v>
      </c>
      <c r="G10900" s="409" t="s">
        <v>14406</v>
      </c>
      <c r="H10900" s="669">
        <v>44727</v>
      </c>
      <c r="I10900" s="669">
        <v>44727</v>
      </c>
      <c r="J10900" s="632"/>
    </row>
    <row r="10901" spans="1:10" s="617" customFormat="1" ht="23.25" outlineLevel="1">
      <c r="A10901" s="678" t="s">
        <v>17887</v>
      </c>
      <c r="B10901" s="313" t="s">
        <v>12891</v>
      </c>
      <c r="C10901" s="313" t="s">
        <v>5340</v>
      </c>
      <c r="D10901" s="664" t="s">
        <v>17888</v>
      </c>
      <c r="E10901" s="665">
        <v>58410</v>
      </c>
      <c r="F10901" s="679" t="s">
        <v>16520</v>
      </c>
      <c r="G10901" s="409" t="s">
        <v>14406</v>
      </c>
      <c r="H10901" s="669">
        <v>44728</v>
      </c>
      <c r="I10901" s="669">
        <v>44728</v>
      </c>
      <c r="J10901" s="632"/>
    </row>
    <row r="10902" spans="1:10" s="617" customFormat="1" ht="23.25" outlineLevel="1">
      <c r="A10902" s="678" t="s">
        <v>17889</v>
      </c>
      <c r="B10902" s="313" t="s">
        <v>12891</v>
      </c>
      <c r="C10902" s="313" t="s">
        <v>5340</v>
      </c>
      <c r="D10902" s="664" t="s">
        <v>17890</v>
      </c>
      <c r="E10902" s="665">
        <v>231000</v>
      </c>
      <c r="F10902" s="679" t="s">
        <v>16520</v>
      </c>
      <c r="G10902" s="409" t="s">
        <v>14406</v>
      </c>
      <c r="H10902" s="669">
        <v>44728</v>
      </c>
      <c r="I10902" s="669">
        <v>44728</v>
      </c>
      <c r="J10902" s="632"/>
    </row>
    <row r="10903" spans="1:10" s="617" customFormat="1" ht="23.25" outlineLevel="1">
      <c r="A10903" s="678" t="s">
        <v>17891</v>
      </c>
      <c r="B10903" s="313" t="s">
        <v>12891</v>
      </c>
      <c r="C10903" s="313" t="s">
        <v>5340</v>
      </c>
      <c r="D10903" s="664" t="s">
        <v>17892</v>
      </c>
      <c r="E10903" s="665">
        <v>435600</v>
      </c>
      <c r="F10903" s="679" t="s">
        <v>16520</v>
      </c>
      <c r="G10903" s="409" t="s">
        <v>14406</v>
      </c>
      <c r="H10903" s="669">
        <v>44728</v>
      </c>
      <c r="I10903" s="669">
        <v>44728</v>
      </c>
      <c r="J10903" s="632"/>
    </row>
    <row r="10904" spans="1:10" s="617" customFormat="1" ht="23.25" outlineLevel="1">
      <c r="A10904" s="678" t="s">
        <v>17893</v>
      </c>
      <c r="B10904" s="313" t="s">
        <v>9737</v>
      </c>
      <c r="C10904" s="313" t="s">
        <v>5340</v>
      </c>
      <c r="D10904" s="664" t="s">
        <v>17894</v>
      </c>
      <c r="E10904" s="665">
        <v>36320.400000000001</v>
      </c>
      <c r="F10904" s="679" t="s">
        <v>17895</v>
      </c>
      <c r="G10904" s="409" t="s">
        <v>14406</v>
      </c>
      <c r="H10904" s="669">
        <v>44732</v>
      </c>
      <c r="I10904" s="669">
        <v>44732</v>
      </c>
      <c r="J10904" s="632"/>
    </row>
    <row r="10905" spans="1:10" s="617" customFormat="1" ht="23.25" outlineLevel="1">
      <c r="A10905" s="678" t="s">
        <v>17896</v>
      </c>
      <c r="B10905" s="313" t="s">
        <v>12891</v>
      </c>
      <c r="C10905" s="313" t="s">
        <v>5340</v>
      </c>
      <c r="D10905" s="664" t="s">
        <v>17897</v>
      </c>
      <c r="E10905" s="665">
        <v>49000</v>
      </c>
      <c r="F10905" s="679" t="s">
        <v>17898</v>
      </c>
      <c r="G10905" s="409" t="s">
        <v>14406</v>
      </c>
      <c r="H10905" s="669">
        <v>44735</v>
      </c>
      <c r="I10905" s="669">
        <v>44735</v>
      </c>
      <c r="J10905" s="632"/>
    </row>
    <row r="10906" spans="1:10" s="617" customFormat="1" ht="23.25" outlineLevel="1">
      <c r="A10906" s="678" t="s">
        <v>17899</v>
      </c>
      <c r="B10906" s="313" t="s">
        <v>9419</v>
      </c>
      <c r="C10906" s="313" t="s">
        <v>5340</v>
      </c>
      <c r="D10906" s="664" t="s">
        <v>17900</v>
      </c>
      <c r="E10906" s="665">
        <v>79740</v>
      </c>
      <c r="F10906" s="679" t="s">
        <v>16485</v>
      </c>
      <c r="G10906" s="409" t="s">
        <v>14406</v>
      </c>
      <c r="H10906" s="669">
        <v>44739</v>
      </c>
      <c r="I10906" s="669">
        <v>44739</v>
      </c>
      <c r="J10906" s="632"/>
    </row>
    <row r="10907" spans="1:10" s="617" customFormat="1" ht="23.25" outlineLevel="1">
      <c r="A10907" s="678" t="s">
        <v>17901</v>
      </c>
      <c r="B10907" s="313" t="s">
        <v>8361</v>
      </c>
      <c r="C10907" s="313" t="s">
        <v>5340</v>
      </c>
      <c r="D10907" s="664" t="s">
        <v>17902</v>
      </c>
      <c r="E10907" s="665">
        <v>57600</v>
      </c>
      <c r="F10907" s="679" t="s">
        <v>17903</v>
      </c>
      <c r="G10907" s="409" t="s">
        <v>14406</v>
      </c>
      <c r="H10907" s="669">
        <v>44739</v>
      </c>
      <c r="I10907" s="669">
        <v>44739</v>
      </c>
      <c r="J10907" s="632"/>
    </row>
    <row r="10908" spans="1:10" s="617" customFormat="1" ht="23.25" outlineLevel="1">
      <c r="A10908" s="678" t="s">
        <v>17904</v>
      </c>
      <c r="B10908" s="313" t="s">
        <v>9419</v>
      </c>
      <c r="C10908" s="313" t="s">
        <v>5340</v>
      </c>
      <c r="D10908" s="664" t="s">
        <v>17905</v>
      </c>
      <c r="E10908" s="665">
        <v>350520</v>
      </c>
      <c r="F10908" s="679" t="s">
        <v>16550</v>
      </c>
      <c r="G10908" s="409" t="s">
        <v>14406</v>
      </c>
      <c r="H10908" s="669">
        <v>44740</v>
      </c>
      <c r="I10908" s="669">
        <v>44740</v>
      </c>
      <c r="J10908" s="632"/>
    </row>
    <row r="10909" spans="1:10" s="617" customFormat="1" ht="69.75" outlineLevel="1">
      <c r="A10909" s="678" t="s">
        <v>17906</v>
      </c>
      <c r="B10909" s="313" t="s">
        <v>8361</v>
      </c>
      <c r="C10909" s="313" t="s">
        <v>5340</v>
      </c>
      <c r="D10909" s="664" t="s">
        <v>17907</v>
      </c>
      <c r="E10909" s="665">
        <v>252800</v>
      </c>
      <c r="F10909" s="679" t="s">
        <v>17908</v>
      </c>
      <c r="G10909" s="409" t="s">
        <v>14406</v>
      </c>
      <c r="H10909" s="669">
        <v>44740</v>
      </c>
      <c r="I10909" s="669">
        <v>44740</v>
      </c>
      <c r="J10909" s="632"/>
    </row>
    <row r="10910" spans="1:10" s="617" customFormat="1" ht="69.75" outlineLevel="1">
      <c r="A10910" s="678" t="s">
        <v>17909</v>
      </c>
      <c r="B10910" s="313" t="s">
        <v>8361</v>
      </c>
      <c r="C10910" s="313" t="s">
        <v>5340</v>
      </c>
      <c r="D10910" s="664" t="s">
        <v>17910</v>
      </c>
      <c r="E10910" s="665">
        <v>115980</v>
      </c>
      <c r="F10910" s="679" t="s">
        <v>17908</v>
      </c>
      <c r="G10910" s="409" t="s">
        <v>14406</v>
      </c>
      <c r="H10910" s="669">
        <v>44740</v>
      </c>
      <c r="I10910" s="669">
        <v>44740</v>
      </c>
      <c r="J10910" s="632"/>
    </row>
    <row r="10911" spans="1:10" s="617" customFormat="1" ht="23.25" outlineLevel="1">
      <c r="A10911" s="678" t="s">
        <v>17911</v>
      </c>
      <c r="B10911" s="313" t="s">
        <v>8361</v>
      </c>
      <c r="C10911" s="313" t="s">
        <v>5340</v>
      </c>
      <c r="D10911" s="664" t="s">
        <v>17912</v>
      </c>
      <c r="E10911" s="665">
        <v>185900</v>
      </c>
      <c r="F10911" s="679" t="s">
        <v>17913</v>
      </c>
      <c r="G10911" s="409" t="s">
        <v>14406</v>
      </c>
      <c r="H10911" s="669">
        <v>44742</v>
      </c>
      <c r="I10911" s="669">
        <v>44742</v>
      </c>
      <c r="J10911" s="632"/>
    </row>
    <row r="10912" spans="1:10" s="617" customFormat="1" ht="23.25" outlineLevel="1">
      <c r="A10912" s="678" t="s">
        <v>17914</v>
      </c>
      <c r="B10912" s="313" t="s">
        <v>9419</v>
      </c>
      <c r="C10912" s="313" t="s">
        <v>5340</v>
      </c>
      <c r="D10912" s="664" t="s">
        <v>17915</v>
      </c>
      <c r="E10912" s="665">
        <v>307475</v>
      </c>
      <c r="F10912" s="679" t="s">
        <v>16637</v>
      </c>
      <c r="G10912" s="409" t="s">
        <v>14406</v>
      </c>
      <c r="H10912" s="669">
        <v>44757</v>
      </c>
      <c r="I10912" s="669">
        <v>44757</v>
      </c>
      <c r="J10912" s="632"/>
    </row>
    <row r="10913" spans="1:10" s="617" customFormat="1" ht="23.25" outlineLevel="1">
      <c r="A10913" s="678" t="s">
        <v>16602</v>
      </c>
      <c r="B10913" s="313" t="s">
        <v>8361</v>
      </c>
      <c r="C10913" s="313" t="s">
        <v>5340</v>
      </c>
      <c r="D10913" s="664" t="s">
        <v>17916</v>
      </c>
      <c r="E10913" s="665">
        <v>99840</v>
      </c>
      <c r="F10913" s="679" t="s">
        <v>16604</v>
      </c>
      <c r="G10913" s="409" t="s">
        <v>14406</v>
      </c>
      <c r="H10913" s="669">
        <v>44767</v>
      </c>
      <c r="I10913" s="669">
        <v>44767</v>
      </c>
      <c r="J10913" s="632"/>
    </row>
    <row r="10914" spans="1:10" s="617" customFormat="1" ht="23.25" outlineLevel="1">
      <c r="A10914" s="678" t="s">
        <v>17917</v>
      </c>
      <c r="B10914" s="313" t="s">
        <v>9419</v>
      </c>
      <c r="C10914" s="313" t="s">
        <v>5340</v>
      </c>
      <c r="D10914" s="664" t="s">
        <v>17918</v>
      </c>
      <c r="E10914" s="665">
        <v>145328</v>
      </c>
      <c r="F10914" s="679" t="s">
        <v>16569</v>
      </c>
      <c r="G10914" s="409" t="s">
        <v>14406</v>
      </c>
      <c r="H10914" s="669">
        <v>44774</v>
      </c>
      <c r="I10914" s="669">
        <v>44774</v>
      </c>
      <c r="J10914" s="632"/>
    </row>
    <row r="10915" spans="1:10" s="617" customFormat="1" ht="23.25" outlineLevel="1">
      <c r="A10915" s="678" t="s">
        <v>17919</v>
      </c>
      <c r="B10915" s="313" t="s">
        <v>8361</v>
      </c>
      <c r="C10915" s="313" t="s">
        <v>5340</v>
      </c>
      <c r="D10915" s="664" t="s">
        <v>17920</v>
      </c>
      <c r="E10915" s="665">
        <v>35014.5</v>
      </c>
      <c r="F10915" s="679" t="s">
        <v>16604</v>
      </c>
      <c r="G10915" s="409" t="s">
        <v>14406</v>
      </c>
      <c r="H10915" s="669">
        <v>44783</v>
      </c>
      <c r="I10915" s="669">
        <v>44783</v>
      </c>
      <c r="J10915" s="632"/>
    </row>
    <row r="10916" spans="1:10" s="617" customFormat="1" ht="34.9" outlineLevel="1">
      <c r="A10916" s="678" t="s">
        <v>17921</v>
      </c>
      <c r="B10916" s="313" t="s">
        <v>8361</v>
      </c>
      <c r="C10916" s="313" t="s">
        <v>5340</v>
      </c>
      <c r="D10916" s="664" t="s">
        <v>17922</v>
      </c>
      <c r="E10916" s="665">
        <v>94955</v>
      </c>
      <c r="F10916" s="679" t="s">
        <v>17923</v>
      </c>
      <c r="G10916" s="409" t="s">
        <v>14406</v>
      </c>
      <c r="H10916" s="669">
        <v>44789</v>
      </c>
      <c r="I10916" s="669">
        <v>44789</v>
      </c>
      <c r="J10916" s="632"/>
    </row>
    <row r="10917" spans="1:10" s="617" customFormat="1" ht="23.25" outlineLevel="1">
      <c r="A10917" s="678" t="s">
        <v>17924</v>
      </c>
      <c r="B10917" s="313" t="s">
        <v>9419</v>
      </c>
      <c r="C10917" s="313" t="s">
        <v>5340</v>
      </c>
      <c r="D10917" s="664" t="s">
        <v>17925</v>
      </c>
      <c r="E10917" s="665">
        <v>20623.96875</v>
      </c>
      <c r="F10917" s="679" t="s">
        <v>16398</v>
      </c>
      <c r="G10917" s="409" t="s">
        <v>14406</v>
      </c>
      <c r="H10917" s="669">
        <v>44789</v>
      </c>
      <c r="I10917" s="669">
        <v>44789</v>
      </c>
      <c r="J10917" s="632"/>
    </row>
    <row r="10918" spans="1:10" s="617" customFormat="1" ht="23.25" outlineLevel="1">
      <c r="A10918" s="678" t="s">
        <v>17926</v>
      </c>
      <c r="B10918" s="313" t="s">
        <v>9419</v>
      </c>
      <c r="C10918" s="313" t="s">
        <v>5340</v>
      </c>
      <c r="D10918" s="664" t="s">
        <v>17927</v>
      </c>
      <c r="E10918" s="665">
        <v>58144</v>
      </c>
      <c r="F10918" s="679" t="s">
        <v>16520</v>
      </c>
      <c r="G10918" s="409" t="s">
        <v>14406</v>
      </c>
      <c r="H10918" s="669">
        <v>44791</v>
      </c>
      <c r="I10918" s="669">
        <v>44791</v>
      </c>
      <c r="J10918" s="632"/>
    </row>
    <row r="10919" spans="1:10" s="617" customFormat="1" ht="23.25" outlineLevel="1">
      <c r="A10919" s="678" t="s">
        <v>17926</v>
      </c>
      <c r="B10919" s="313" t="s">
        <v>9419</v>
      </c>
      <c r="C10919" s="313" t="s">
        <v>5340</v>
      </c>
      <c r="D10919" s="664" t="s">
        <v>17928</v>
      </c>
      <c r="E10919" s="665">
        <v>40290</v>
      </c>
      <c r="F10919" s="679" t="s">
        <v>16520</v>
      </c>
      <c r="G10919" s="409" t="s">
        <v>14406</v>
      </c>
      <c r="H10919" s="669">
        <v>44791</v>
      </c>
      <c r="I10919" s="669">
        <v>44791</v>
      </c>
      <c r="J10919" s="632"/>
    </row>
    <row r="10920" spans="1:10" s="617" customFormat="1" ht="23.25" outlineLevel="1">
      <c r="A10920" s="678" t="s">
        <v>17926</v>
      </c>
      <c r="B10920" s="313" t="s">
        <v>9419</v>
      </c>
      <c r="C10920" s="313" t="s">
        <v>5340</v>
      </c>
      <c r="D10920" s="664" t="s">
        <v>17929</v>
      </c>
      <c r="E10920" s="665">
        <v>47242</v>
      </c>
      <c r="F10920" s="679" t="s">
        <v>16520</v>
      </c>
      <c r="G10920" s="409" t="s">
        <v>14406</v>
      </c>
      <c r="H10920" s="669">
        <v>44791</v>
      </c>
      <c r="I10920" s="669">
        <v>44791</v>
      </c>
      <c r="J10920" s="632"/>
    </row>
    <row r="10921" spans="1:10" s="617" customFormat="1" ht="58.15" outlineLevel="1">
      <c r="A10921" s="678" t="s">
        <v>17930</v>
      </c>
      <c r="B10921" s="313" t="s">
        <v>8361</v>
      </c>
      <c r="C10921" s="313" t="s">
        <v>5340</v>
      </c>
      <c r="D10921" s="664" t="s">
        <v>17931</v>
      </c>
      <c r="E10921" s="665">
        <v>223900</v>
      </c>
      <c r="F10921" s="679" t="s">
        <v>16407</v>
      </c>
      <c r="G10921" s="409" t="s">
        <v>14406</v>
      </c>
      <c r="H10921" s="669">
        <v>44792</v>
      </c>
      <c r="I10921" s="669">
        <v>44792</v>
      </c>
      <c r="J10921" s="632"/>
    </row>
    <row r="10922" spans="1:10" s="617" customFormat="1" ht="58.15" outlineLevel="1">
      <c r="A10922" s="678" t="s">
        <v>17930</v>
      </c>
      <c r="B10922" s="313" t="s">
        <v>8361</v>
      </c>
      <c r="C10922" s="313" t="s">
        <v>5340</v>
      </c>
      <c r="D10922" s="664" t="s">
        <v>17932</v>
      </c>
      <c r="E10922" s="665">
        <v>239900</v>
      </c>
      <c r="F10922" s="679" t="s">
        <v>16407</v>
      </c>
      <c r="G10922" s="409" t="s">
        <v>14406</v>
      </c>
      <c r="H10922" s="669">
        <v>44792</v>
      </c>
      <c r="I10922" s="669">
        <v>44792</v>
      </c>
      <c r="J10922" s="632"/>
    </row>
    <row r="10923" spans="1:10" s="617" customFormat="1" ht="58.15" outlineLevel="1">
      <c r="A10923" s="678" t="s">
        <v>17930</v>
      </c>
      <c r="B10923" s="313" t="s">
        <v>8361</v>
      </c>
      <c r="C10923" s="313" t="s">
        <v>5340</v>
      </c>
      <c r="D10923" s="664" t="s">
        <v>17933</v>
      </c>
      <c r="E10923" s="665">
        <v>213900</v>
      </c>
      <c r="F10923" s="679" t="s">
        <v>16407</v>
      </c>
      <c r="G10923" s="409" t="s">
        <v>14406</v>
      </c>
      <c r="H10923" s="669">
        <v>44792</v>
      </c>
      <c r="I10923" s="669">
        <v>44792</v>
      </c>
      <c r="J10923" s="632"/>
    </row>
    <row r="10924" spans="1:10" s="617" customFormat="1" ht="23.25" outlineLevel="1">
      <c r="A10924" s="678" t="s">
        <v>17934</v>
      </c>
      <c r="B10924" s="313" t="s">
        <v>12891</v>
      </c>
      <c r="C10924" s="313" t="s">
        <v>5340</v>
      </c>
      <c r="D10924" s="664" t="s">
        <v>17935</v>
      </c>
      <c r="E10924" s="665">
        <v>759539.5</v>
      </c>
      <c r="F10924" s="679" t="s">
        <v>16937</v>
      </c>
      <c r="G10924" s="409" t="s">
        <v>14406</v>
      </c>
      <c r="H10924" s="669">
        <v>44798</v>
      </c>
      <c r="I10924" s="669">
        <v>44798</v>
      </c>
      <c r="J10924" s="632"/>
    </row>
    <row r="10925" spans="1:10" s="617" customFormat="1" outlineLevel="1">
      <c r="A10925" s="678" t="s">
        <v>17936</v>
      </c>
      <c r="B10925" s="313" t="s">
        <v>9737</v>
      </c>
      <c r="C10925" s="313" t="s">
        <v>5340</v>
      </c>
      <c r="D10925" s="664" t="s">
        <v>17937</v>
      </c>
      <c r="E10925" s="665">
        <v>83830.740000000005</v>
      </c>
      <c r="F10925" s="679" t="s">
        <v>17938</v>
      </c>
      <c r="G10925" s="409" t="s">
        <v>14406</v>
      </c>
      <c r="H10925" s="669">
        <v>44799</v>
      </c>
      <c r="I10925" s="669">
        <v>44799</v>
      </c>
      <c r="J10925" s="632"/>
    </row>
    <row r="10926" spans="1:10" s="617" customFormat="1" outlineLevel="1">
      <c r="A10926" s="678"/>
      <c r="B10926" s="313" t="s">
        <v>9737</v>
      </c>
      <c r="C10926" s="313" t="s">
        <v>5340</v>
      </c>
      <c r="D10926" s="680" t="s">
        <v>17939</v>
      </c>
      <c r="E10926" s="681">
        <v>55790.400000000001</v>
      </c>
      <c r="F10926" s="679" t="s">
        <v>17940</v>
      </c>
      <c r="G10926" s="409" t="s">
        <v>14406</v>
      </c>
      <c r="H10926" s="669">
        <v>44799</v>
      </c>
      <c r="I10926" s="682">
        <v>44799</v>
      </c>
      <c r="J10926" s="683"/>
    </row>
    <row r="10927" spans="1:10" s="617" customFormat="1" ht="34.9" outlineLevel="1">
      <c r="A10927" s="678" t="s">
        <v>17941</v>
      </c>
      <c r="B10927" s="313" t="s">
        <v>2725</v>
      </c>
      <c r="C10927" s="313" t="s">
        <v>10773</v>
      </c>
      <c r="D10927" s="313" t="s">
        <v>17942</v>
      </c>
      <c r="E10927" s="670">
        <v>34905</v>
      </c>
      <c r="F10927" s="316" t="s">
        <v>17943</v>
      </c>
      <c r="G10927" s="409" t="s">
        <v>16647</v>
      </c>
      <c r="H10927" s="671">
        <v>44676</v>
      </c>
      <c r="I10927" s="671">
        <v>44684</v>
      </c>
      <c r="J10927" s="632"/>
    </row>
    <row r="10928" spans="1:10" s="617" customFormat="1" ht="34.9" outlineLevel="1">
      <c r="A10928" s="678" t="s">
        <v>17944</v>
      </c>
      <c r="B10928" s="313" t="s">
        <v>2725</v>
      </c>
      <c r="C10928" s="313" t="s">
        <v>10773</v>
      </c>
      <c r="D10928" s="313" t="s">
        <v>17945</v>
      </c>
      <c r="E10928" s="670">
        <v>27489</v>
      </c>
      <c r="F10928" s="316" t="s">
        <v>17943</v>
      </c>
      <c r="G10928" s="409" t="s">
        <v>16647</v>
      </c>
      <c r="H10928" s="671">
        <v>44707</v>
      </c>
      <c r="I10928" s="671">
        <v>44712</v>
      </c>
      <c r="J10928" s="632"/>
    </row>
    <row r="10929" spans="1:10" s="617" customFormat="1" ht="34.9" outlineLevel="1">
      <c r="A10929" s="678" t="s">
        <v>17946</v>
      </c>
      <c r="B10929" s="313" t="s">
        <v>17947</v>
      </c>
      <c r="C10929" s="313" t="s">
        <v>10773</v>
      </c>
      <c r="D10929" s="313" t="s">
        <v>17948</v>
      </c>
      <c r="E10929" s="670">
        <v>30499.200000000001</v>
      </c>
      <c r="F10929" s="316" t="s">
        <v>17943</v>
      </c>
      <c r="G10929" s="409" t="s">
        <v>16647</v>
      </c>
      <c r="H10929" s="671">
        <v>44707</v>
      </c>
      <c r="I10929" s="671">
        <v>44712</v>
      </c>
      <c r="J10929" s="632"/>
    </row>
    <row r="10930" spans="1:10" s="617" customFormat="1" ht="34.9" outlineLevel="1">
      <c r="A10930" s="678" t="s">
        <v>17949</v>
      </c>
      <c r="B10930" s="313" t="s">
        <v>2725</v>
      </c>
      <c r="C10930" s="313" t="s">
        <v>16675</v>
      </c>
      <c r="D10930" s="313" t="s">
        <v>17950</v>
      </c>
      <c r="E10930" s="670">
        <v>25522</v>
      </c>
      <c r="F10930" s="316" t="s">
        <v>17951</v>
      </c>
      <c r="G10930" s="409" t="s">
        <v>17952</v>
      </c>
      <c r="H10930" s="671">
        <v>44634</v>
      </c>
      <c r="I10930" s="671">
        <v>44926</v>
      </c>
      <c r="J10930" s="632"/>
    </row>
    <row r="10931" spans="1:10" s="617" customFormat="1" ht="34.9" outlineLevel="1">
      <c r="A10931" s="678" t="s">
        <v>17953</v>
      </c>
      <c r="B10931" s="313" t="s">
        <v>2725</v>
      </c>
      <c r="C10931" s="313" t="s">
        <v>16675</v>
      </c>
      <c r="D10931" s="313" t="s">
        <v>17954</v>
      </c>
      <c r="E10931" s="670">
        <v>35000</v>
      </c>
      <c r="F10931" s="316" t="s">
        <v>17955</v>
      </c>
      <c r="G10931" s="409" t="s">
        <v>17956</v>
      </c>
      <c r="H10931" s="671">
        <v>44669</v>
      </c>
      <c r="I10931" s="671">
        <v>44879</v>
      </c>
      <c r="J10931" s="632"/>
    </row>
    <row r="10932" spans="1:10" s="617" customFormat="1" ht="46.5" outlineLevel="1">
      <c r="A10932" s="678" t="s">
        <v>17957</v>
      </c>
      <c r="B10932" s="313" t="s">
        <v>2725</v>
      </c>
      <c r="C10932" s="313" t="s">
        <v>16675</v>
      </c>
      <c r="D10932" s="313" t="s">
        <v>17958</v>
      </c>
      <c r="E10932" s="670">
        <v>34990.959999999999</v>
      </c>
      <c r="F10932" s="316" t="s">
        <v>17959</v>
      </c>
      <c r="G10932" s="409" t="s">
        <v>16647</v>
      </c>
      <c r="H10932" s="671">
        <v>44673</v>
      </c>
      <c r="I10932" s="671">
        <v>44735</v>
      </c>
      <c r="J10932" s="632"/>
    </row>
    <row r="10933" spans="1:10" s="617" customFormat="1" ht="46.5" outlineLevel="1">
      <c r="A10933" s="678" t="s">
        <v>17960</v>
      </c>
      <c r="B10933" s="313" t="s">
        <v>2725</v>
      </c>
      <c r="C10933" s="313" t="s">
        <v>9721</v>
      </c>
      <c r="D10933" s="313" t="s">
        <v>17961</v>
      </c>
      <c r="E10933" s="670">
        <v>35056.76</v>
      </c>
      <c r="F10933" s="316" t="s">
        <v>17962</v>
      </c>
      <c r="G10933" s="409" t="s">
        <v>16647</v>
      </c>
      <c r="H10933" s="671">
        <v>44673</v>
      </c>
      <c r="I10933" s="671">
        <v>44757</v>
      </c>
      <c r="J10933" s="632"/>
    </row>
    <row r="10934" spans="1:10" s="617" customFormat="1" ht="34.9" outlineLevel="1">
      <c r="A10934" s="678" t="s">
        <v>17963</v>
      </c>
      <c r="B10934" s="313" t="s">
        <v>2725</v>
      </c>
      <c r="C10934" s="313" t="s">
        <v>16675</v>
      </c>
      <c r="D10934" s="313" t="s">
        <v>17964</v>
      </c>
      <c r="E10934" s="670">
        <v>35019.65</v>
      </c>
      <c r="F10934" s="316" t="s">
        <v>17962</v>
      </c>
      <c r="G10934" s="409" t="s">
        <v>16647</v>
      </c>
      <c r="H10934" s="671">
        <v>44673</v>
      </c>
      <c r="I10934" s="671">
        <v>44735</v>
      </c>
      <c r="J10934" s="632"/>
    </row>
    <row r="10935" spans="1:10" s="617" customFormat="1" ht="34.9" outlineLevel="1">
      <c r="A10935" s="678" t="s">
        <v>17965</v>
      </c>
      <c r="B10935" s="313" t="s">
        <v>2725</v>
      </c>
      <c r="C10935" s="313" t="s">
        <v>16675</v>
      </c>
      <c r="D10935" s="313" t="s">
        <v>17966</v>
      </c>
      <c r="E10935" s="670">
        <v>34932.129999999997</v>
      </c>
      <c r="F10935" s="316" t="s">
        <v>17959</v>
      </c>
      <c r="G10935" s="409" t="s">
        <v>16647</v>
      </c>
      <c r="H10935" s="671">
        <v>44673</v>
      </c>
      <c r="I10935" s="671">
        <v>44761</v>
      </c>
      <c r="J10935" s="632"/>
    </row>
    <row r="10936" spans="1:10" s="617" customFormat="1" outlineLevel="1">
      <c r="A10936" s="678" t="s">
        <v>17967</v>
      </c>
      <c r="B10936" s="313" t="s">
        <v>2725</v>
      </c>
      <c r="C10936" s="313" t="s">
        <v>10773</v>
      </c>
      <c r="D10936" s="313" t="s">
        <v>17968</v>
      </c>
      <c r="E10936" s="670">
        <v>35280</v>
      </c>
      <c r="F10936" s="313"/>
      <c r="G10936" s="409" t="s">
        <v>17968</v>
      </c>
      <c r="H10936" s="409"/>
      <c r="I10936" s="409"/>
      <c r="J10936" s="632"/>
    </row>
    <row r="10937" spans="1:10" s="617" customFormat="1" ht="23.25" outlineLevel="1">
      <c r="A10937" s="678" t="s">
        <v>17969</v>
      </c>
      <c r="B10937" s="313" t="s">
        <v>2725</v>
      </c>
      <c r="C10937" s="313" t="s">
        <v>16675</v>
      </c>
      <c r="D10937" s="313" t="s">
        <v>17968</v>
      </c>
      <c r="E10937" s="670">
        <v>38820</v>
      </c>
      <c r="F10937" s="313"/>
      <c r="G10937" s="409" t="s">
        <v>17968</v>
      </c>
      <c r="H10937" s="409"/>
      <c r="I10937" s="409"/>
      <c r="J10937" s="632"/>
    </row>
    <row r="10938" spans="1:10" s="617" customFormat="1" ht="23.25" outlineLevel="1">
      <c r="A10938" s="678" t="s">
        <v>17970</v>
      </c>
      <c r="B10938" s="313" t="s">
        <v>15777</v>
      </c>
      <c r="C10938" s="313" t="s">
        <v>10773</v>
      </c>
      <c r="D10938" s="313">
        <v>1</v>
      </c>
      <c r="E10938" s="665">
        <v>26860</v>
      </c>
      <c r="F10938" s="684" t="s">
        <v>17971</v>
      </c>
      <c r="G10938" s="409" t="s">
        <v>16657</v>
      </c>
      <c r="H10938" s="672">
        <v>44593</v>
      </c>
      <c r="I10938" s="671">
        <v>44613</v>
      </c>
      <c r="J10938" s="632"/>
    </row>
    <row r="10939" spans="1:10" s="617" customFormat="1" ht="23.25" outlineLevel="1">
      <c r="A10939" s="678" t="s">
        <v>17972</v>
      </c>
      <c r="B10939" s="313" t="s">
        <v>15777</v>
      </c>
      <c r="C10939" s="313" t="s">
        <v>10773</v>
      </c>
      <c r="D10939" s="313">
        <v>3</v>
      </c>
      <c r="E10939" s="665">
        <v>27588</v>
      </c>
      <c r="F10939" s="684" t="s">
        <v>16659</v>
      </c>
      <c r="G10939" s="409" t="s">
        <v>16657</v>
      </c>
      <c r="H10939" s="672">
        <v>44617</v>
      </c>
      <c r="I10939" s="671">
        <v>44600</v>
      </c>
      <c r="J10939" s="632"/>
    </row>
    <row r="10940" spans="1:10" s="617" customFormat="1" ht="23.25" outlineLevel="1">
      <c r="A10940" s="678" t="s">
        <v>17973</v>
      </c>
      <c r="B10940" s="313" t="s">
        <v>15777</v>
      </c>
      <c r="C10940" s="313" t="s">
        <v>10773</v>
      </c>
      <c r="D10940" s="313">
        <v>9</v>
      </c>
      <c r="E10940" s="665">
        <v>20476.5</v>
      </c>
      <c r="F10940" s="684" t="s">
        <v>16659</v>
      </c>
      <c r="G10940" s="409" t="s">
        <v>16657</v>
      </c>
      <c r="H10940" s="672">
        <v>44637</v>
      </c>
      <c r="I10940" s="671">
        <v>44651</v>
      </c>
      <c r="J10940" s="632"/>
    </row>
    <row r="10941" spans="1:10" s="617" customFormat="1" ht="23.25" outlineLevel="1">
      <c r="A10941" s="678" t="s">
        <v>17974</v>
      </c>
      <c r="B10941" s="313" t="s">
        <v>15777</v>
      </c>
      <c r="C10941" s="313" t="s">
        <v>10773</v>
      </c>
      <c r="D10941" s="313">
        <v>43</v>
      </c>
      <c r="E10941" s="665">
        <v>19080</v>
      </c>
      <c r="F10941" s="684" t="s">
        <v>16656</v>
      </c>
      <c r="G10941" s="409" t="s">
        <v>16657</v>
      </c>
      <c r="H10941" s="672">
        <v>44774</v>
      </c>
      <c r="I10941" s="671">
        <v>44793</v>
      </c>
      <c r="J10941" s="632"/>
    </row>
    <row r="10942" spans="1:10" s="617" customFormat="1" ht="23.25" outlineLevel="1">
      <c r="A10942" s="678" t="s">
        <v>17975</v>
      </c>
      <c r="B10942" s="313" t="s">
        <v>15777</v>
      </c>
      <c r="C10942" s="313" t="s">
        <v>10773</v>
      </c>
      <c r="D10942" s="313">
        <v>44</v>
      </c>
      <c r="E10942" s="665">
        <v>18088</v>
      </c>
      <c r="F10942" s="684" t="s">
        <v>17976</v>
      </c>
      <c r="G10942" s="409" t="s">
        <v>16657</v>
      </c>
      <c r="H10942" s="672">
        <v>44774</v>
      </c>
      <c r="I10942" s="671">
        <v>44791</v>
      </c>
      <c r="J10942" s="632"/>
    </row>
    <row r="10943" spans="1:10" s="617" customFormat="1" ht="23.25" outlineLevel="1">
      <c r="A10943" s="678" t="s">
        <v>17977</v>
      </c>
      <c r="B10943" s="313" t="s">
        <v>15777</v>
      </c>
      <c r="C10943" s="313" t="s">
        <v>10773</v>
      </c>
      <c r="D10943" s="313">
        <v>51</v>
      </c>
      <c r="E10943" s="665">
        <v>21204</v>
      </c>
      <c r="F10943" s="684" t="s">
        <v>16671</v>
      </c>
      <c r="G10943" s="409" t="s">
        <v>16657</v>
      </c>
      <c r="H10943" s="672">
        <v>44799</v>
      </c>
      <c r="I10943" s="671">
        <v>44804</v>
      </c>
      <c r="J10943" s="632"/>
    </row>
    <row r="10944" spans="1:10" s="617" customFormat="1" ht="23.25" outlineLevel="1">
      <c r="A10944" s="678" t="s">
        <v>17978</v>
      </c>
      <c r="B10944" s="313" t="s">
        <v>15777</v>
      </c>
      <c r="C10944" s="313" t="s">
        <v>16675</v>
      </c>
      <c r="D10944" s="313">
        <v>21</v>
      </c>
      <c r="E10944" s="665">
        <v>27530</v>
      </c>
      <c r="F10944" s="684" t="s">
        <v>17979</v>
      </c>
      <c r="G10944" s="409" t="s">
        <v>16657</v>
      </c>
      <c r="H10944" s="672">
        <v>44755</v>
      </c>
      <c r="I10944" s="671">
        <v>44767</v>
      </c>
      <c r="J10944" s="632"/>
    </row>
    <row r="10945" spans="1:10" s="617" customFormat="1" ht="23.25" outlineLevel="1">
      <c r="A10945" s="678" t="s">
        <v>17980</v>
      </c>
      <c r="B10945" s="313" t="s">
        <v>2725</v>
      </c>
      <c r="C10945" s="313" t="s">
        <v>16687</v>
      </c>
      <c r="D10945" s="313" t="s">
        <v>17981</v>
      </c>
      <c r="E10945" s="670">
        <v>26479.200000000001</v>
      </c>
      <c r="F10945" s="316" t="s">
        <v>17982</v>
      </c>
      <c r="G10945" s="673" t="s">
        <v>16690</v>
      </c>
      <c r="H10945" s="671">
        <v>44662</v>
      </c>
      <c r="I10945" s="409"/>
      <c r="J10945" s="632" t="s">
        <v>17983</v>
      </c>
    </row>
    <row r="10946" spans="1:10" s="617" customFormat="1" ht="23.25" outlineLevel="1">
      <c r="A10946" s="678" t="s">
        <v>17984</v>
      </c>
      <c r="B10946" s="313" t="s">
        <v>2725</v>
      </c>
      <c r="C10946" s="313" t="s">
        <v>16675</v>
      </c>
      <c r="D10946" s="313" t="s">
        <v>17985</v>
      </c>
      <c r="E10946" s="670">
        <v>27157.27</v>
      </c>
      <c r="F10946" s="316" t="s">
        <v>16738</v>
      </c>
      <c r="G10946" s="673" t="s">
        <v>16690</v>
      </c>
      <c r="H10946" s="671">
        <v>44659</v>
      </c>
      <c r="I10946" s="671">
        <v>44711</v>
      </c>
      <c r="J10946" s="632"/>
    </row>
    <row r="10947" spans="1:10" s="617" customFormat="1" ht="23.25" outlineLevel="1">
      <c r="A10947" s="678" t="s">
        <v>17986</v>
      </c>
      <c r="B10947" s="313" t="s">
        <v>2725</v>
      </c>
      <c r="C10947" s="313" t="s">
        <v>16675</v>
      </c>
      <c r="D10947" s="313" t="s">
        <v>17987</v>
      </c>
      <c r="E10947" s="670">
        <v>28800</v>
      </c>
      <c r="F10947" s="316" t="s">
        <v>17988</v>
      </c>
      <c r="G10947" s="673" t="s">
        <v>16690</v>
      </c>
      <c r="H10947" s="671">
        <v>44726</v>
      </c>
      <c r="I10947" s="671">
        <v>44760</v>
      </c>
      <c r="J10947" s="632"/>
    </row>
    <row r="10948" spans="1:10" s="617" customFormat="1" ht="23.25" outlineLevel="1">
      <c r="A10948" s="678" t="s">
        <v>17989</v>
      </c>
      <c r="B10948" s="313" t="s">
        <v>2725</v>
      </c>
      <c r="C10948" s="313" t="s">
        <v>16675</v>
      </c>
      <c r="D10948" s="313" t="s">
        <v>17990</v>
      </c>
      <c r="E10948" s="670">
        <v>30384.53</v>
      </c>
      <c r="F10948" s="316" t="s">
        <v>17991</v>
      </c>
      <c r="G10948" s="673" t="s">
        <v>16690</v>
      </c>
      <c r="H10948" s="671">
        <v>44774</v>
      </c>
      <c r="I10948" s="409" t="s">
        <v>17992</v>
      </c>
      <c r="J10948" s="632"/>
    </row>
    <row r="10949" spans="1:10" s="617" customFormat="1" ht="23.25" outlineLevel="1">
      <c r="A10949" s="678" t="s">
        <v>17993</v>
      </c>
      <c r="B10949" s="313" t="s">
        <v>2725</v>
      </c>
      <c r="C10949" s="313" t="s">
        <v>16675</v>
      </c>
      <c r="D10949" s="313" t="s">
        <v>17994</v>
      </c>
      <c r="E10949" s="670">
        <v>18200</v>
      </c>
      <c r="F10949" s="316" t="s">
        <v>16738</v>
      </c>
      <c r="G10949" s="673" t="s">
        <v>16690</v>
      </c>
      <c r="H10949" s="671">
        <v>44810</v>
      </c>
      <c r="I10949" s="409"/>
      <c r="J10949" s="632" t="s">
        <v>17995</v>
      </c>
    </row>
    <row r="10950" spans="1:10" s="617" customFormat="1" ht="23.25" outlineLevel="1">
      <c r="A10950" s="678" t="s">
        <v>17996</v>
      </c>
      <c r="B10950" s="313" t="s">
        <v>15777</v>
      </c>
      <c r="C10950" s="313" t="s">
        <v>16675</v>
      </c>
      <c r="D10950" s="313" t="s">
        <v>17997</v>
      </c>
      <c r="E10950" s="670">
        <v>20700</v>
      </c>
      <c r="F10950" s="316" t="s">
        <v>16758</v>
      </c>
      <c r="G10950" s="409" t="s">
        <v>16657</v>
      </c>
      <c r="H10950" s="672">
        <v>44614</v>
      </c>
      <c r="I10950" s="671">
        <v>44643</v>
      </c>
      <c r="J10950" s="632"/>
    </row>
    <row r="10951" spans="1:10" s="617" customFormat="1" ht="46.5" outlineLevel="1">
      <c r="A10951" s="685" t="s">
        <v>17998</v>
      </c>
      <c r="B10951" s="313" t="s">
        <v>15777</v>
      </c>
      <c r="C10951" s="313" t="s">
        <v>9738</v>
      </c>
      <c r="D10951" s="313" t="s">
        <v>17999</v>
      </c>
      <c r="E10951" s="670">
        <v>28750</v>
      </c>
      <c r="F10951" s="316" t="s">
        <v>18000</v>
      </c>
      <c r="G10951" s="409" t="s">
        <v>16657</v>
      </c>
      <c r="H10951" s="672">
        <v>44614</v>
      </c>
      <c r="I10951" s="671">
        <v>44655</v>
      </c>
      <c r="J10951" s="632"/>
    </row>
    <row r="10952" spans="1:10" s="617" customFormat="1" ht="23.25" outlineLevel="1">
      <c r="A10952" s="685" t="s">
        <v>18001</v>
      </c>
      <c r="B10952" s="313" t="s">
        <v>15777</v>
      </c>
      <c r="C10952" s="313" t="s">
        <v>9738</v>
      </c>
      <c r="D10952" s="313" t="s">
        <v>18002</v>
      </c>
      <c r="E10952" s="670">
        <v>23374</v>
      </c>
      <c r="F10952" s="316" t="s">
        <v>18000</v>
      </c>
      <c r="G10952" s="409" t="s">
        <v>16657</v>
      </c>
      <c r="H10952" s="672">
        <v>44614</v>
      </c>
      <c r="I10952" s="671">
        <v>44680</v>
      </c>
      <c r="J10952" s="632"/>
    </row>
    <row r="10953" spans="1:10" s="617" customFormat="1" ht="23.25" outlineLevel="1">
      <c r="A10953" s="678" t="s">
        <v>18003</v>
      </c>
      <c r="B10953" s="313" t="s">
        <v>15777</v>
      </c>
      <c r="C10953" s="313" t="s">
        <v>16675</v>
      </c>
      <c r="D10953" s="313" t="s">
        <v>18004</v>
      </c>
      <c r="E10953" s="670">
        <v>20000</v>
      </c>
      <c r="F10953" s="316" t="s">
        <v>18005</v>
      </c>
      <c r="G10953" s="409" t="s">
        <v>16657</v>
      </c>
      <c r="H10953" s="672">
        <v>44671</v>
      </c>
      <c r="I10953" s="671">
        <v>44701</v>
      </c>
      <c r="J10953" s="632"/>
    </row>
    <row r="10954" spans="1:10" s="617" customFormat="1" ht="23.25" outlineLevel="1">
      <c r="A10954" s="678" t="s">
        <v>18006</v>
      </c>
      <c r="B10954" s="313" t="s">
        <v>15777</v>
      </c>
      <c r="C10954" s="313" t="s">
        <v>16675</v>
      </c>
      <c r="D10954" s="313" t="s">
        <v>18007</v>
      </c>
      <c r="E10954" s="670">
        <v>36800</v>
      </c>
      <c r="F10954" s="316" t="s">
        <v>16761</v>
      </c>
      <c r="G10954" s="409" t="s">
        <v>16657</v>
      </c>
      <c r="H10954" s="672">
        <v>44756</v>
      </c>
      <c r="I10954" s="671">
        <v>44767</v>
      </c>
      <c r="J10954" s="632"/>
    </row>
    <row r="10955" spans="1:10" s="617" customFormat="1" ht="23.25" outlineLevel="1">
      <c r="A10955" s="678" t="s">
        <v>38113</v>
      </c>
      <c r="B10955" s="313" t="s">
        <v>15777</v>
      </c>
      <c r="C10955" s="313" t="s">
        <v>10773</v>
      </c>
      <c r="D10955" s="313" t="s">
        <v>18008</v>
      </c>
      <c r="E10955" s="670">
        <v>18300</v>
      </c>
      <c r="F10955" s="313" t="s">
        <v>18009</v>
      </c>
      <c r="G10955" s="409" t="s">
        <v>16781</v>
      </c>
      <c r="H10955" s="671">
        <v>44712</v>
      </c>
      <c r="I10955" s="409" t="s">
        <v>18010</v>
      </c>
      <c r="J10955" s="632"/>
    </row>
    <row r="10956" spans="1:10" s="617" customFormat="1" ht="58.15" outlineLevel="1">
      <c r="A10956" s="678" t="s">
        <v>38114</v>
      </c>
      <c r="B10956" s="313" t="s">
        <v>15777</v>
      </c>
      <c r="C10956" s="313" t="s">
        <v>10773</v>
      </c>
      <c r="D10956" s="313" t="s">
        <v>18011</v>
      </c>
      <c r="E10956" s="670">
        <v>18658</v>
      </c>
      <c r="F10956" s="313" t="s">
        <v>16671</v>
      </c>
      <c r="G10956" s="409" t="s">
        <v>16781</v>
      </c>
      <c r="H10956" s="671">
        <v>44733</v>
      </c>
      <c r="I10956" s="671">
        <v>44739</v>
      </c>
      <c r="J10956" s="632"/>
    </row>
    <row r="10957" spans="1:10" s="617" customFormat="1" ht="69.75" outlineLevel="1">
      <c r="A10957" s="678" t="s">
        <v>38115</v>
      </c>
      <c r="B10957" s="313" t="s">
        <v>15777</v>
      </c>
      <c r="C10957" s="313" t="s">
        <v>10773</v>
      </c>
      <c r="D10957" s="313" t="s">
        <v>18012</v>
      </c>
      <c r="E10957" s="670">
        <v>19585</v>
      </c>
      <c r="F10957" s="313" t="s">
        <v>16671</v>
      </c>
      <c r="G10957" s="409" t="s">
        <v>16781</v>
      </c>
      <c r="H10957" s="671">
        <v>44756</v>
      </c>
      <c r="I10957" s="671">
        <v>44761</v>
      </c>
      <c r="J10957" s="632"/>
    </row>
    <row r="10958" spans="1:10" s="617" customFormat="1" ht="46.5" outlineLevel="1">
      <c r="A10958" s="678" t="s">
        <v>38116</v>
      </c>
      <c r="B10958" s="313" t="s">
        <v>15777</v>
      </c>
      <c r="C10958" s="313" t="s">
        <v>10702</v>
      </c>
      <c r="D10958" s="313" t="s">
        <v>18013</v>
      </c>
      <c r="E10958" s="670">
        <v>18000</v>
      </c>
      <c r="F10958" s="313" t="s">
        <v>18014</v>
      </c>
      <c r="G10958" s="409" t="s">
        <v>16781</v>
      </c>
      <c r="H10958" s="671">
        <v>44592</v>
      </c>
      <c r="I10958" s="409" t="s">
        <v>18010</v>
      </c>
      <c r="J10958" s="632"/>
    </row>
    <row r="10959" spans="1:10" s="617" customFormat="1" ht="23.25" outlineLevel="1">
      <c r="A10959" s="678" t="s">
        <v>2888</v>
      </c>
      <c r="B10959" s="313" t="s">
        <v>15777</v>
      </c>
      <c r="C10959" s="313" t="s">
        <v>10702</v>
      </c>
      <c r="D10959" s="313" t="s">
        <v>18015</v>
      </c>
      <c r="E10959" s="670">
        <v>19576</v>
      </c>
      <c r="F10959" s="313" t="s">
        <v>18016</v>
      </c>
      <c r="G10959" s="409" t="s">
        <v>16781</v>
      </c>
      <c r="H10959" s="671">
        <v>44740</v>
      </c>
      <c r="I10959" s="409" t="s">
        <v>18010</v>
      </c>
      <c r="J10959" s="632" t="s">
        <v>37992</v>
      </c>
    </row>
    <row r="10960" spans="1:10" s="617" customFormat="1" ht="34.9" outlineLevel="1">
      <c r="A10960" s="678" t="s">
        <v>38117</v>
      </c>
      <c r="B10960" s="313" t="s">
        <v>15777</v>
      </c>
      <c r="C10960" s="313" t="s">
        <v>10702</v>
      </c>
      <c r="D10960" s="313" t="s">
        <v>18017</v>
      </c>
      <c r="E10960" s="670">
        <v>36049.300000000003</v>
      </c>
      <c r="F10960" s="313" t="s">
        <v>18018</v>
      </c>
      <c r="G10960" s="409" t="s">
        <v>16781</v>
      </c>
      <c r="H10960" s="671">
        <v>44742</v>
      </c>
      <c r="I10960" s="671">
        <v>44747</v>
      </c>
      <c r="J10960" s="632"/>
    </row>
    <row r="10961" spans="1:10" s="617" customFormat="1" ht="23.25" outlineLevel="1">
      <c r="A10961" s="678" t="s">
        <v>38120</v>
      </c>
      <c r="B10961" s="313" t="s">
        <v>15777</v>
      </c>
      <c r="C10961" s="313" t="s">
        <v>10702</v>
      </c>
      <c r="D10961" s="313"/>
      <c r="E10961" s="670">
        <v>35175</v>
      </c>
      <c r="F10961" s="313"/>
      <c r="G10961" s="409"/>
      <c r="H10961" s="671"/>
      <c r="I10961" s="671"/>
      <c r="J10961" s="632" t="s">
        <v>38119</v>
      </c>
    </row>
    <row r="10962" spans="1:10" s="617" customFormat="1" ht="23.25" outlineLevel="1">
      <c r="A10962" s="678" t="s">
        <v>38121</v>
      </c>
      <c r="B10962" s="313" t="s">
        <v>15777</v>
      </c>
      <c r="C10962" s="313" t="s">
        <v>10702</v>
      </c>
      <c r="D10962" s="313"/>
      <c r="E10962" s="670">
        <v>36000</v>
      </c>
      <c r="F10962" s="313"/>
      <c r="G10962" s="409"/>
      <c r="H10962" s="671"/>
      <c r="I10962" s="671"/>
      <c r="J10962" s="632" t="s">
        <v>38119</v>
      </c>
    </row>
    <row r="10963" spans="1:10" s="617" customFormat="1" ht="23.25" outlineLevel="1">
      <c r="A10963" s="678" t="s">
        <v>38122</v>
      </c>
      <c r="B10963" s="313" t="s">
        <v>15777</v>
      </c>
      <c r="C10963" s="313" t="s">
        <v>10702</v>
      </c>
      <c r="D10963" s="313"/>
      <c r="E10963" s="670">
        <v>36000</v>
      </c>
      <c r="F10963" s="313"/>
      <c r="G10963" s="409"/>
      <c r="H10963" s="671"/>
      <c r="I10963" s="671"/>
      <c r="J10963" s="632" t="s">
        <v>38119</v>
      </c>
    </row>
    <row r="10964" spans="1:10" s="617" customFormat="1" ht="23.25" outlineLevel="1">
      <c r="A10964" s="678" t="s">
        <v>38124</v>
      </c>
      <c r="B10964" s="313" t="s">
        <v>15777</v>
      </c>
      <c r="C10964" s="313" t="s">
        <v>10702</v>
      </c>
      <c r="D10964" s="313"/>
      <c r="E10964" s="670">
        <v>35550</v>
      </c>
      <c r="F10964" s="313"/>
      <c r="G10964" s="409"/>
      <c r="H10964" s="671"/>
      <c r="I10964" s="671"/>
      <c r="J10964" s="632" t="s">
        <v>38123</v>
      </c>
    </row>
    <row r="10965" spans="1:10" s="617" customFormat="1" ht="34.9" outlineLevel="1">
      <c r="A10965" s="678" t="s">
        <v>38125</v>
      </c>
      <c r="B10965" s="313" t="s">
        <v>15777</v>
      </c>
      <c r="C10965" s="313" t="s">
        <v>10702</v>
      </c>
      <c r="D10965" s="313"/>
      <c r="E10965" s="670">
        <v>34000</v>
      </c>
      <c r="F10965" s="313"/>
      <c r="G10965" s="409"/>
      <c r="H10965" s="671"/>
      <c r="I10965" s="671"/>
      <c r="J10965" s="632" t="s">
        <v>38119</v>
      </c>
    </row>
    <row r="10966" spans="1:10" s="617" customFormat="1" ht="34.9" outlineLevel="1">
      <c r="A10966" s="678" t="s">
        <v>38126</v>
      </c>
      <c r="B10966" s="313" t="s">
        <v>15777</v>
      </c>
      <c r="C10966" s="313" t="s">
        <v>10702</v>
      </c>
      <c r="D10966" s="313"/>
      <c r="E10966" s="670">
        <v>34000</v>
      </c>
      <c r="F10966" s="313"/>
      <c r="G10966" s="409"/>
      <c r="H10966" s="671"/>
      <c r="I10966" s="671"/>
      <c r="J10966" s="632" t="s">
        <v>38119</v>
      </c>
    </row>
    <row r="10967" spans="1:10" s="617" customFormat="1" ht="34.9" outlineLevel="1">
      <c r="A10967" s="678" t="s">
        <v>38127</v>
      </c>
      <c r="B10967" s="313" t="s">
        <v>15777</v>
      </c>
      <c r="C10967" s="313" t="s">
        <v>10702</v>
      </c>
      <c r="D10967" s="313"/>
      <c r="E10967" s="670">
        <v>34000</v>
      </c>
      <c r="F10967" s="313"/>
      <c r="G10967" s="409"/>
      <c r="H10967" s="671"/>
      <c r="I10967" s="671"/>
      <c r="J10967" s="632" t="s">
        <v>38119</v>
      </c>
    </row>
    <row r="10968" spans="1:10" s="617" customFormat="1" ht="58.15" outlineLevel="1">
      <c r="A10968" s="678" t="s">
        <v>38128</v>
      </c>
      <c r="B10968" s="313" t="s">
        <v>15777</v>
      </c>
      <c r="C10968" s="313" t="s">
        <v>10702</v>
      </c>
      <c r="D10968" s="313"/>
      <c r="E10968" s="670">
        <v>36000</v>
      </c>
      <c r="F10968" s="313"/>
      <c r="G10968" s="409"/>
      <c r="H10968" s="671"/>
      <c r="I10968" s="671"/>
      <c r="J10968" s="632" t="s">
        <v>38119</v>
      </c>
    </row>
    <row r="10969" spans="1:10" s="617" customFormat="1" ht="58.15" outlineLevel="1">
      <c r="A10969" s="678" t="s">
        <v>38129</v>
      </c>
      <c r="B10969" s="313" t="s">
        <v>15777</v>
      </c>
      <c r="C10969" s="313" t="s">
        <v>10702</v>
      </c>
      <c r="D10969" s="313"/>
      <c r="E10969" s="670">
        <v>18000</v>
      </c>
      <c r="F10969" s="313"/>
      <c r="G10969" s="409"/>
      <c r="H10969" s="671"/>
      <c r="I10969" s="671"/>
      <c r="J10969" s="632" t="s">
        <v>38123</v>
      </c>
    </row>
    <row r="10970" spans="1:10" s="617" customFormat="1" ht="46.5" outlineLevel="1">
      <c r="A10970" s="678" t="s">
        <v>38130</v>
      </c>
      <c r="B10970" s="313" t="s">
        <v>15777</v>
      </c>
      <c r="C10970" s="313" t="s">
        <v>10773</v>
      </c>
      <c r="D10970" s="313"/>
      <c r="E10970" s="670">
        <v>38000</v>
      </c>
      <c r="F10970" s="313"/>
      <c r="G10970" s="409"/>
      <c r="H10970" s="671"/>
      <c r="I10970" s="671"/>
      <c r="J10970" s="632" t="s">
        <v>38118</v>
      </c>
    </row>
    <row r="10971" spans="1:10" s="617" customFormat="1" ht="58.15" outlineLevel="1">
      <c r="A10971" s="678" t="s">
        <v>18019</v>
      </c>
      <c r="B10971" s="313" t="s">
        <v>15777</v>
      </c>
      <c r="C10971" s="313" t="s">
        <v>10773</v>
      </c>
      <c r="D10971" s="313"/>
      <c r="E10971" s="670">
        <v>29650</v>
      </c>
      <c r="F10971" s="313"/>
      <c r="G10971" s="409"/>
      <c r="H10971" s="671"/>
      <c r="I10971" s="671"/>
      <c r="J10971" s="632" t="s">
        <v>18020</v>
      </c>
    </row>
    <row r="10972" spans="1:10" s="617" customFormat="1" ht="23.25" outlineLevel="1">
      <c r="A10972" s="678" t="s">
        <v>18021</v>
      </c>
      <c r="B10972" s="313" t="s">
        <v>15777</v>
      </c>
      <c r="C10972" s="313" t="s">
        <v>10773</v>
      </c>
      <c r="D10972" s="313"/>
      <c r="E10972" s="670">
        <v>41000</v>
      </c>
      <c r="F10972" s="313"/>
      <c r="G10972" s="409"/>
      <c r="H10972" s="671"/>
      <c r="I10972" s="671"/>
      <c r="J10972" s="632" t="s">
        <v>38131</v>
      </c>
    </row>
    <row r="10973" spans="1:10" s="617" customFormat="1" ht="23.25" outlineLevel="1">
      <c r="A10973" s="678" t="s">
        <v>18022</v>
      </c>
      <c r="B10973" s="313" t="s">
        <v>15777</v>
      </c>
      <c r="C10973" s="313" t="s">
        <v>10773</v>
      </c>
      <c r="D10973" s="313"/>
      <c r="E10973" s="670">
        <v>21000</v>
      </c>
      <c r="F10973" s="313"/>
      <c r="G10973" s="409"/>
      <c r="H10973" s="671"/>
      <c r="I10973" s="671"/>
      <c r="J10973" s="632" t="s">
        <v>38132</v>
      </c>
    </row>
    <row r="10974" spans="1:10" s="617" customFormat="1" ht="23.25" outlineLevel="1">
      <c r="A10974" s="678" t="s">
        <v>18023</v>
      </c>
      <c r="B10974" s="313" t="s">
        <v>15777</v>
      </c>
      <c r="C10974" s="313" t="s">
        <v>10773</v>
      </c>
      <c r="D10974" s="313"/>
      <c r="E10974" s="670">
        <v>22390</v>
      </c>
      <c r="F10974" s="313"/>
      <c r="G10974" s="409"/>
      <c r="H10974" s="671"/>
      <c r="I10974" s="671"/>
      <c r="J10974" s="632" t="s">
        <v>38132</v>
      </c>
    </row>
    <row r="10975" spans="1:10" s="617" customFormat="1" ht="23.25" outlineLevel="1">
      <c r="A10975" s="678" t="s">
        <v>18024</v>
      </c>
      <c r="B10975" s="313" t="s">
        <v>15777</v>
      </c>
      <c r="C10975" s="313" t="s">
        <v>10773</v>
      </c>
      <c r="D10975" s="313"/>
      <c r="E10975" s="670">
        <v>31000</v>
      </c>
      <c r="F10975" s="313"/>
      <c r="G10975" s="409"/>
      <c r="H10975" s="671"/>
      <c r="I10975" s="671"/>
      <c r="J10975" s="632" t="s">
        <v>38132</v>
      </c>
    </row>
    <row r="10976" spans="1:10" s="617" customFormat="1" ht="23.25" outlineLevel="1">
      <c r="A10976" s="678" t="s">
        <v>18025</v>
      </c>
      <c r="B10976" s="313" t="s">
        <v>15777</v>
      </c>
      <c r="C10976" s="313" t="s">
        <v>10773</v>
      </c>
      <c r="D10976" s="313"/>
      <c r="E10976" s="670">
        <v>36000</v>
      </c>
      <c r="F10976" s="313"/>
      <c r="G10976" s="409"/>
      <c r="H10976" s="671"/>
      <c r="I10976" s="671"/>
      <c r="J10976" s="632" t="s">
        <v>38132</v>
      </c>
    </row>
    <row r="10977" spans="1:10" s="617" customFormat="1" ht="23.25" outlineLevel="1">
      <c r="A10977" s="678" t="s">
        <v>18026</v>
      </c>
      <c r="B10977" s="313" t="s">
        <v>15777</v>
      </c>
      <c r="C10977" s="313" t="s">
        <v>10773</v>
      </c>
      <c r="D10977" s="313"/>
      <c r="E10977" s="670">
        <v>36000</v>
      </c>
      <c r="F10977" s="313"/>
      <c r="G10977" s="409"/>
      <c r="H10977" s="671"/>
      <c r="I10977" s="671"/>
      <c r="J10977" s="632" t="s">
        <v>38132</v>
      </c>
    </row>
    <row r="10978" spans="1:10" s="617" customFormat="1" ht="23.25" outlineLevel="1">
      <c r="A10978" s="678" t="s">
        <v>18027</v>
      </c>
      <c r="B10978" s="313" t="s">
        <v>15777</v>
      </c>
      <c r="C10978" s="313" t="s">
        <v>10773</v>
      </c>
      <c r="D10978" s="313"/>
      <c r="E10978" s="670">
        <v>32000</v>
      </c>
      <c r="F10978" s="313"/>
      <c r="G10978" s="409"/>
      <c r="H10978" s="671"/>
      <c r="I10978" s="671"/>
      <c r="J10978" s="632" t="s">
        <v>38132</v>
      </c>
    </row>
    <row r="10979" spans="1:10" s="617" customFormat="1" ht="23.25" outlineLevel="1">
      <c r="A10979" s="678" t="s">
        <v>18028</v>
      </c>
      <c r="B10979" s="313" t="s">
        <v>15777</v>
      </c>
      <c r="C10979" s="313" t="s">
        <v>16675</v>
      </c>
      <c r="D10979" s="313" t="s">
        <v>18029</v>
      </c>
      <c r="E10979" s="670">
        <v>20000</v>
      </c>
      <c r="F10979" s="316" t="s">
        <v>18030</v>
      </c>
      <c r="G10979" s="409" t="s">
        <v>8647</v>
      </c>
      <c r="H10979" s="671">
        <v>44713</v>
      </c>
      <c r="I10979" s="313" t="s">
        <v>18031</v>
      </c>
      <c r="J10979" s="632"/>
    </row>
    <row r="10980" spans="1:10" s="617" customFormat="1" ht="34.9" outlineLevel="1">
      <c r="A10980" s="678" t="s">
        <v>18032</v>
      </c>
      <c r="B10980" s="313" t="s">
        <v>15777</v>
      </c>
      <c r="C10980" s="313" t="s">
        <v>16675</v>
      </c>
      <c r="D10980" s="313" t="s">
        <v>18033</v>
      </c>
      <c r="E10980" s="670">
        <v>36790</v>
      </c>
      <c r="F10980" s="316" t="s">
        <v>18034</v>
      </c>
      <c r="G10980" s="409" t="s">
        <v>16657</v>
      </c>
      <c r="H10980" s="671">
        <v>44742</v>
      </c>
      <c r="I10980" s="313" t="s">
        <v>18035</v>
      </c>
      <c r="J10980" s="632"/>
    </row>
    <row r="10981" spans="1:10" s="617" customFormat="1" ht="23.25" outlineLevel="1">
      <c r="A10981" s="678" t="s">
        <v>18036</v>
      </c>
      <c r="B10981" s="313" t="s">
        <v>15777</v>
      </c>
      <c r="C10981" s="313" t="s">
        <v>16687</v>
      </c>
      <c r="D10981" s="313" t="s">
        <v>18037</v>
      </c>
      <c r="E10981" s="670">
        <v>20062</v>
      </c>
      <c r="F10981" s="316" t="s">
        <v>18038</v>
      </c>
      <c r="G10981" s="409" t="s">
        <v>16657</v>
      </c>
      <c r="H10981" s="671">
        <v>44777</v>
      </c>
      <c r="I10981" s="313" t="s">
        <v>18039</v>
      </c>
      <c r="J10981" s="632"/>
    </row>
    <row r="10982" spans="1:10" s="617" customFormat="1" ht="34.9" outlineLevel="1">
      <c r="A10982" s="678" t="s">
        <v>18040</v>
      </c>
      <c r="B10982" s="313" t="s">
        <v>15777</v>
      </c>
      <c r="C10982" s="313" t="s">
        <v>16687</v>
      </c>
      <c r="D10982" s="313" t="s">
        <v>18041</v>
      </c>
      <c r="E10982" s="670">
        <v>25149.599999999999</v>
      </c>
      <c r="F10982" s="316" t="s">
        <v>16841</v>
      </c>
      <c r="G10982" s="409" t="s">
        <v>16657</v>
      </c>
      <c r="H10982" s="671">
        <v>44777</v>
      </c>
      <c r="I10982" s="313" t="s">
        <v>18042</v>
      </c>
      <c r="J10982" s="632"/>
    </row>
    <row r="10983" spans="1:10" s="617" customFormat="1" ht="23.25" outlineLevel="1">
      <c r="A10983" s="678" t="s">
        <v>18043</v>
      </c>
      <c r="B10983" s="313" t="s">
        <v>15777</v>
      </c>
      <c r="C10983" s="313" t="s">
        <v>16687</v>
      </c>
      <c r="D10983" s="313" t="s">
        <v>18044</v>
      </c>
      <c r="E10983" s="670">
        <v>36281</v>
      </c>
      <c r="F10983" s="316" t="s">
        <v>16829</v>
      </c>
      <c r="G10983" s="409" t="s">
        <v>16657</v>
      </c>
      <c r="H10983" s="671">
        <v>44782</v>
      </c>
      <c r="I10983" s="313" t="s">
        <v>18042</v>
      </c>
      <c r="J10983" s="632"/>
    </row>
    <row r="10984" spans="1:10" s="617" customFormat="1" ht="23.25" outlineLevel="1">
      <c r="A10984" s="678" t="s">
        <v>18045</v>
      </c>
      <c r="B10984" s="313" t="s">
        <v>15777</v>
      </c>
      <c r="C10984" s="313" t="s">
        <v>16687</v>
      </c>
      <c r="D10984" s="313"/>
      <c r="E10984" s="670">
        <v>35901</v>
      </c>
      <c r="F10984" s="316"/>
      <c r="G10984" s="409"/>
      <c r="H10984" s="671"/>
      <c r="I10984" s="409"/>
      <c r="J10984" s="632"/>
    </row>
    <row r="10985" spans="1:10" s="617" customFormat="1" ht="23.25" outlineLevel="1">
      <c r="A10985" s="678" t="s">
        <v>18046</v>
      </c>
      <c r="B10985" s="313" t="s">
        <v>15777</v>
      </c>
      <c r="C10985" s="313" t="s">
        <v>16687</v>
      </c>
      <c r="D10985" s="313"/>
      <c r="E10985" s="670">
        <v>31920</v>
      </c>
      <c r="F10985" s="316"/>
      <c r="G10985" s="409"/>
      <c r="H10985" s="671"/>
      <c r="I10985" s="409"/>
      <c r="J10985" s="632"/>
    </row>
    <row r="10986" spans="1:10" s="617" customFormat="1" ht="23.25" outlineLevel="1">
      <c r="A10986" s="678" t="s">
        <v>18047</v>
      </c>
      <c r="B10986" s="313" t="s">
        <v>15777</v>
      </c>
      <c r="C10986" s="313" t="s">
        <v>16687</v>
      </c>
      <c r="D10986" s="313"/>
      <c r="E10986" s="670">
        <v>36463.5</v>
      </c>
      <c r="F10986" s="316"/>
      <c r="G10986" s="409"/>
      <c r="H10986" s="671"/>
      <c r="I10986" s="409"/>
      <c r="J10986" s="632"/>
    </row>
    <row r="10987" spans="1:10" s="617" customFormat="1" ht="23.25" outlineLevel="1">
      <c r="A10987" s="678" t="s">
        <v>18048</v>
      </c>
      <c r="B10987" s="313" t="s">
        <v>15777</v>
      </c>
      <c r="C10987" s="313" t="s">
        <v>16675</v>
      </c>
      <c r="D10987" s="313"/>
      <c r="E10987" s="670">
        <v>36800</v>
      </c>
      <c r="F10987" s="316"/>
      <c r="G10987" s="409"/>
      <c r="H10987" s="671"/>
      <c r="I10987" s="409"/>
      <c r="J10987" s="632"/>
    </row>
    <row r="10988" spans="1:10" s="617" customFormat="1" ht="23.25" outlineLevel="1">
      <c r="A10988" s="678" t="s">
        <v>18049</v>
      </c>
      <c r="B10988" s="313" t="s">
        <v>15777</v>
      </c>
      <c r="C10988" s="313" t="s">
        <v>16675</v>
      </c>
      <c r="D10988" s="313"/>
      <c r="E10988" s="670">
        <v>36800</v>
      </c>
      <c r="F10988" s="316"/>
      <c r="G10988" s="409"/>
      <c r="H10988" s="671"/>
      <c r="I10988" s="409"/>
      <c r="J10988" s="632"/>
    </row>
    <row r="10989" spans="1:10" s="617" customFormat="1" ht="23.25" outlineLevel="1">
      <c r="A10989" s="678" t="s">
        <v>18050</v>
      </c>
      <c r="B10989" s="313" t="s">
        <v>15777</v>
      </c>
      <c r="C10989" s="313" t="s">
        <v>16675</v>
      </c>
      <c r="D10989" s="313"/>
      <c r="E10989" s="670">
        <v>36800</v>
      </c>
      <c r="F10989" s="316"/>
      <c r="G10989" s="409"/>
      <c r="H10989" s="671"/>
      <c r="I10989" s="409"/>
      <c r="J10989" s="632"/>
    </row>
    <row r="10990" spans="1:10" s="617" customFormat="1" ht="23.25" outlineLevel="1">
      <c r="A10990" s="678" t="s">
        <v>18051</v>
      </c>
      <c r="B10990" s="313" t="s">
        <v>15777</v>
      </c>
      <c r="C10990" s="313" t="s">
        <v>16675</v>
      </c>
      <c r="D10990" s="313"/>
      <c r="E10990" s="670">
        <v>36800</v>
      </c>
      <c r="F10990" s="316"/>
      <c r="G10990" s="409"/>
      <c r="H10990" s="671"/>
      <c r="I10990" s="409"/>
      <c r="J10990" s="632"/>
    </row>
    <row r="10991" spans="1:10" s="617" customFormat="1" ht="23.25" outlineLevel="1">
      <c r="A10991" s="678" t="s">
        <v>18052</v>
      </c>
      <c r="B10991" s="312" t="s">
        <v>2725</v>
      </c>
      <c r="C10991" s="312" t="s">
        <v>16675</v>
      </c>
      <c r="D10991" s="312" t="s">
        <v>37992</v>
      </c>
      <c r="E10991" s="670" t="s">
        <v>18053</v>
      </c>
      <c r="F10991" s="686" t="s">
        <v>37992</v>
      </c>
      <c r="G10991" s="675" t="s">
        <v>37992</v>
      </c>
      <c r="H10991" s="675" t="s">
        <v>37992</v>
      </c>
      <c r="I10991" s="675" t="s">
        <v>37992</v>
      </c>
      <c r="J10991" s="632" t="s">
        <v>18054</v>
      </c>
    </row>
    <row r="10992" spans="1:10" s="617" customFormat="1" ht="34.9" outlineLevel="1">
      <c r="A10992" s="678" t="s">
        <v>18055</v>
      </c>
      <c r="B10992" s="312" t="s">
        <v>16867</v>
      </c>
      <c r="C10992" s="312" t="s">
        <v>10773</v>
      </c>
      <c r="D10992" s="312" t="s">
        <v>18056</v>
      </c>
      <c r="E10992" s="670">
        <v>6400</v>
      </c>
      <c r="F10992" s="316" t="s">
        <v>18057</v>
      </c>
      <c r="G10992" s="409"/>
      <c r="H10992" s="671">
        <v>44798</v>
      </c>
      <c r="I10992" s="671">
        <v>44799</v>
      </c>
      <c r="J10992" s="632"/>
    </row>
    <row r="10993" spans="1:10" s="617" customFormat="1" ht="34.9" outlineLevel="1">
      <c r="A10993" s="678" t="s">
        <v>18055</v>
      </c>
      <c r="B10993" s="312" t="s">
        <v>16867</v>
      </c>
      <c r="C10993" s="312" t="s">
        <v>10773</v>
      </c>
      <c r="D10993" s="312" t="s">
        <v>18058</v>
      </c>
      <c r="E10993" s="670">
        <v>25600</v>
      </c>
      <c r="F10993" s="316" t="s">
        <v>18057</v>
      </c>
      <c r="G10993" s="409"/>
      <c r="H10993" s="671">
        <v>44768</v>
      </c>
      <c r="I10993" s="671">
        <v>44774</v>
      </c>
      <c r="J10993" s="632"/>
    </row>
    <row r="10994" spans="1:10" s="617" customFormat="1" ht="34.9" outlineLevel="1">
      <c r="A10994" s="678" t="s">
        <v>18059</v>
      </c>
      <c r="B10994" s="312" t="s">
        <v>9726</v>
      </c>
      <c r="C10994" s="312" t="s">
        <v>8351</v>
      </c>
      <c r="D10994" s="312" t="s">
        <v>18060</v>
      </c>
      <c r="E10994" s="670">
        <v>79200</v>
      </c>
      <c r="F10994" s="316" t="s">
        <v>18061</v>
      </c>
      <c r="G10994" s="409" t="s">
        <v>17012</v>
      </c>
      <c r="H10994" s="671">
        <v>44640</v>
      </c>
      <c r="I10994" s="671">
        <v>45005</v>
      </c>
      <c r="J10994" s="632"/>
    </row>
    <row r="10995" spans="1:10" s="617" customFormat="1" ht="34.9" outlineLevel="1">
      <c r="A10995" s="678" t="s">
        <v>18062</v>
      </c>
      <c r="B10995" s="312" t="s">
        <v>9726</v>
      </c>
      <c r="C10995" s="312" t="s">
        <v>8351</v>
      </c>
      <c r="D10995" s="312" t="s">
        <v>18063</v>
      </c>
      <c r="E10995" s="670">
        <v>84800</v>
      </c>
      <c r="F10995" s="316" t="s">
        <v>16452</v>
      </c>
      <c r="G10995" s="409" t="s">
        <v>105</v>
      </c>
      <c r="H10995" s="671">
        <v>44718</v>
      </c>
      <c r="I10995" s="671">
        <v>44764</v>
      </c>
      <c r="J10995" s="632"/>
    </row>
    <row r="10996" spans="1:10" s="617" customFormat="1" ht="81.400000000000006" outlineLevel="1">
      <c r="A10996" s="678" t="s">
        <v>18064</v>
      </c>
      <c r="B10996" s="312" t="s">
        <v>9726</v>
      </c>
      <c r="C10996" s="312" t="s">
        <v>8351</v>
      </c>
      <c r="D10996" s="312" t="s">
        <v>18065</v>
      </c>
      <c r="E10996" s="670">
        <v>526073.89</v>
      </c>
      <c r="F10996" s="316" t="s">
        <v>18066</v>
      </c>
      <c r="G10996" s="409" t="s">
        <v>105</v>
      </c>
      <c r="H10996" s="671">
        <v>44713</v>
      </c>
      <c r="I10996" s="671">
        <v>45443</v>
      </c>
      <c r="J10996" s="632"/>
    </row>
    <row r="10997" spans="1:10" s="617" customFormat="1" ht="46.5" outlineLevel="1">
      <c r="A10997" s="678" t="s">
        <v>18067</v>
      </c>
      <c r="B10997" s="312" t="s">
        <v>9726</v>
      </c>
      <c r="C10997" s="312" t="s">
        <v>8351</v>
      </c>
      <c r="D10997" s="312" t="s">
        <v>18068</v>
      </c>
      <c r="E10997" s="670">
        <v>325000</v>
      </c>
      <c r="F10997" s="316" t="s">
        <v>18069</v>
      </c>
      <c r="G10997" s="409" t="s">
        <v>105</v>
      </c>
      <c r="H10997" s="671">
        <v>44748</v>
      </c>
      <c r="I10997" s="671">
        <v>44808</v>
      </c>
      <c r="J10997" s="632"/>
    </row>
    <row r="10998" spans="1:10" s="617" customFormat="1" ht="58.15" outlineLevel="1">
      <c r="A10998" s="678" t="s">
        <v>18070</v>
      </c>
      <c r="B10998" s="312" t="s">
        <v>9726</v>
      </c>
      <c r="C10998" s="312" t="s">
        <v>8351</v>
      </c>
      <c r="D10998" s="312" t="s">
        <v>18071</v>
      </c>
      <c r="E10998" s="670">
        <v>190000</v>
      </c>
      <c r="F10998" s="316" t="s">
        <v>16903</v>
      </c>
      <c r="G10998" s="409" t="s">
        <v>105</v>
      </c>
      <c r="H10998" s="671">
        <v>44690</v>
      </c>
      <c r="I10998" s="671">
        <v>44745</v>
      </c>
      <c r="J10998" s="632"/>
    </row>
    <row r="10999" spans="1:10" s="617" customFormat="1" ht="46.5" outlineLevel="1">
      <c r="A10999" s="678" t="s">
        <v>18072</v>
      </c>
      <c r="B10999" s="312" t="s">
        <v>9726</v>
      </c>
      <c r="C10999" s="312" t="s">
        <v>8351</v>
      </c>
      <c r="D10999" s="312" t="s">
        <v>18073</v>
      </c>
      <c r="E10999" s="670">
        <v>232233</v>
      </c>
      <c r="F10999" s="316" t="s">
        <v>16637</v>
      </c>
      <c r="G10999" s="409" t="s">
        <v>105</v>
      </c>
      <c r="H10999" s="671">
        <v>44711</v>
      </c>
      <c r="I10999" s="671">
        <v>44731</v>
      </c>
      <c r="J10999" s="632"/>
    </row>
    <row r="11000" spans="1:10" s="617" customFormat="1" ht="46.5" outlineLevel="1">
      <c r="A11000" s="678" t="s">
        <v>18074</v>
      </c>
      <c r="B11000" s="312" t="s">
        <v>9726</v>
      </c>
      <c r="C11000" s="312" t="s">
        <v>8351</v>
      </c>
      <c r="D11000" s="312" t="s">
        <v>18075</v>
      </c>
      <c r="E11000" s="670">
        <v>100340.25</v>
      </c>
      <c r="F11000" s="316" t="s">
        <v>18076</v>
      </c>
      <c r="G11000" s="409" t="s">
        <v>105</v>
      </c>
      <c r="H11000" s="671">
        <v>44704</v>
      </c>
      <c r="I11000" s="671">
        <v>44714</v>
      </c>
      <c r="J11000" s="632"/>
    </row>
    <row r="11001" spans="1:10" s="617" customFormat="1" ht="46.5" outlineLevel="1">
      <c r="A11001" s="678" t="s">
        <v>18077</v>
      </c>
      <c r="B11001" s="312" t="s">
        <v>9726</v>
      </c>
      <c r="C11001" s="312" t="s">
        <v>8351</v>
      </c>
      <c r="D11001" s="312" t="s">
        <v>18078</v>
      </c>
      <c r="E11001" s="670">
        <v>61541</v>
      </c>
      <c r="F11001" s="316" t="s">
        <v>18079</v>
      </c>
      <c r="G11001" s="409" t="s">
        <v>105</v>
      </c>
      <c r="H11001" s="671">
        <v>44708</v>
      </c>
      <c r="I11001" s="671">
        <v>44728</v>
      </c>
      <c r="J11001" s="632"/>
    </row>
    <row r="11002" spans="1:10" s="617" customFormat="1" ht="46.5" outlineLevel="1">
      <c r="A11002" s="678" t="s">
        <v>18080</v>
      </c>
      <c r="B11002" s="312" t="s">
        <v>9726</v>
      </c>
      <c r="C11002" s="312" t="s">
        <v>8351</v>
      </c>
      <c r="D11002" s="312" t="s">
        <v>18081</v>
      </c>
      <c r="E11002" s="670">
        <v>80640</v>
      </c>
      <c r="F11002" s="316" t="s">
        <v>18082</v>
      </c>
      <c r="G11002" s="409" t="s">
        <v>105</v>
      </c>
      <c r="H11002" s="671">
        <v>44715</v>
      </c>
      <c r="I11002" s="671">
        <v>44720</v>
      </c>
      <c r="J11002" s="632"/>
    </row>
    <row r="11003" spans="1:10" s="617" customFormat="1" ht="46.5" outlineLevel="1">
      <c r="A11003" s="678" t="s">
        <v>18083</v>
      </c>
      <c r="B11003" s="312" t="s">
        <v>9726</v>
      </c>
      <c r="C11003" s="312" t="s">
        <v>8351</v>
      </c>
      <c r="D11003" s="312" t="s">
        <v>18084</v>
      </c>
      <c r="E11003" s="670">
        <v>47044</v>
      </c>
      <c r="F11003" s="316" t="s">
        <v>16520</v>
      </c>
      <c r="G11003" s="409" t="s">
        <v>105</v>
      </c>
      <c r="H11003" s="671">
        <v>44714</v>
      </c>
      <c r="I11003" s="671">
        <v>44734</v>
      </c>
      <c r="J11003" s="632"/>
    </row>
    <row r="11004" spans="1:10" s="617" customFormat="1" ht="46.5" outlineLevel="1">
      <c r="A11004" s="678" t="s">
        <v>18085</v>
      </c>
      <c r="B11004" s="312" t="s">
        <v>9726</v>
      </c>
      <c r="C11004" s="312" t="s">
        <v>8351</v>
      </c>
      <c r="D11004" s="312" t="s">
        <v>18086</v>
      </c>
      <c r="E11004" s="670">
        <v>182000</v>
      </c>
      <c r="F11004" s="316" t="s">
        <v>18087</v>
      </c>
      <c r="G11004" s="409" t="s">
        <v>105</v>
      </c>
      <c r="H11004" s="671">
        <v>44746</v>
      </c>
      <c r="I11004" s="671">
        <v>44791</v>
      </c>
      <c r="J11004" s="632"/>
    </row>
    <row r="11005" spans="1:10" s="617" customFormat="1" ht="46.5" outlineLevel="1">
      <c r="A11005" s="678" t="s">
        <v>18088</v>
      </c>
      <c r="B11005" s="312" t="s">
        <v>9726</v>
      </c>
      <c r="C11005" s="312" t="s">
        <v>8351</v>
      </c>
      <c r="D11005" s="312" t="s">
        <v>18089</v>
      </c>
      <c r="E11005" s="670">
        <v>65600</v>
      </c>
      <c r="F11005" s="316" t="s">
        <v>16913</v>
      </c>
      <c r="G11005" s="409" t="s">
        <v>105</v>
      </c>
      <c r="H11005" s="671">
        <v>44776</v>
      </c>
      <c r="I11005" s="671">
        <v>44846</v>
      </c>
      <c r="J11005" s="632"/>
    </row>
    <row r="11006" spans="1:10" s="617" customFormat="1" ht="46.5" outlineLevel="1">
      <c r="A11006" s="678" t="s">
        <v>18090</v>
      </c>
      <c r="B11006" s="312" t="s">
        <v>9726</v>
      </c>
      <c r="C11006" s="312" t="s">
        <v>8351</v>
      </c>
      <c r="D11006" s="312" t="s">
        <v>18091</v>
      </c>
      <c r="E11006" s="670">
        <v>327731</v>
      </c>
      <c r="F11006" s="316" t="s">
        <v>16908</v>
      </c>
      <c r="G11006" s="409" t="s">
        <v>105</v>
      </c>
      <c r="H11006" s="671">
        <v>44778</v>
      </c>
      <c r="I11006" s="671">
        <v>44798</v>
      </c>
      <c r="J11006" s="632"/>
    </row>
    <row r="11007" spans="1:10" s="617" customFormat="1" ht="46.5" outlineLevel="1">
      <c r="A11007" s="678" t="s">
        <v>18092</v>
      </c>
      <c r="B11007" s="312" t="s">
        <v>9726</v>
      </c>
      <c r="C11007" s="312" t="s">
        <v>8351</v>
      </c>
      <c r="D11007" s="312" t="s">
        <v>18093</v>
      </c>
      <c r="E11007" s="670">
        <v>87248</v>
      </c>
      <c r="F11007" s="316" t="s">
        <v>18094</v>
      </c>
      <c r="G11007" s="409" t="s">
        <v>105</v>
      </c>
      <c r="H11007" s="671">
        <v>44789</v>
      </c>
      <c r="I11007" s="671">
        <v>44809</v>
      </c>
      <c r="J11007" s="632"/>
    </row>
    <row r="11008" spans="1:10" s="617" customFormat="1" ht="46.5" outlineLevel="1">
      <c r="A11008" s="678" t="s">
        <v>18095</v>
      </c>
      <c r="B11008" s="312" t="s">
        <v>9726</v>
      </c>
      <c r="C11008" s="312" t="s">
        <v>8351</v>
      </c>
      <c r="D11008" s="312" t="s">
        <v>18096</v>
      </c>
      <c r="E11008" s="670">
        <v>67200</v>
      </c>
      <c r="F11008" s="316" t="s">
        <v>16975</v>
      </c>
      <c r="G11008" s="409" t="s">
        <v>105</v>
      </c>
      <c r="H11008" s="671">
        <v>44792</v>
      </c>
      <c r="I11008" s="671">
        <v>44807</v>
      </c>
      <c r="J11008" s="632"/>
    </row>
    <row r="11009" spans="1:10" s="617" customFormat="1" ht="81.400000000000006" outlineLevel="1">
      <c r="A11009" s="678" t="s">
        <v>18097</v>
      </c>
      <c r="B11009" s="312" t="s">
        <v>9726</v>
      </c>
      <c r="C11009" s="312" t="s">
        <v>8351</v>
      </c>
      <c r="D11009" s="312" t="s">
        <v>18098</v>
      </c>
      <c r="E11009" s="670">
        <v>392000</v>
      </c>
      <c r="F11009" s="316" t="s">
        <v>18099</v>
      </c>
      <c r="G11009" s="409" t="s">
        <v>105</v>
      </c>
      <c r="H11009" s="671">
        <v>44791</v>
      </c>
      <c r="I11009" s="671">
        <v>44881</v>
      </c>
      <c r="J11009" s="632"/>
    </row>
    <row r="11010" spans="1:10" s="617" customFormat="1" ht="69.75" outlineLevel="1">
      <c r="A11010" s="678" t="s">
        <v>18100</v>
      </c>
      <c r="B11010" s="312" t="s">
        <v>9726</v>
      </c>
      <c r="C11010" s="312" t="s">
        <v>8351</v>
      </c>
      <c r="D11010" s="312" t="s">
        <v>18101</v>
      </c>
      <c r="E11010" s="670">
        <v>447073.98</v>
      </c>
      <c r="F11010" s="316" t="s">
        <v>18102</v>
      </c>
      <c r="G11010" s="409" t="s">
        <v>9450</v>
      </c>
      <c r="H11010" s="671">
        <v>44827</v>
      </c>
      <c r="I11010" s="671">
        <v>44907</v>
      </c>
      <c r="J11010" s="632" t="s">
        <v>18103</v>
      </c>
    </row>
    <row r="11011" spans="1:10" s="617" customFormat="1" ht="58.15" outlineLevel="1">
      <c r="A11011" s="678" t="s">
        <v>18104</v>
      </c>
      <c r="B11011" s="312" t="s">
        <v>9726</v>
      </c>
      <c r="C11011" s="312" t="s">
        <v>8351</v>
      </c>
      <c r="D11011" s="312" t="s">
        <v>18105</v>
      </c>
      <c r="E11011" s="670">
        <v>146280</v>
      </c>
      <c r="F11011" s="316" t="s">
        <v>18106</v>
      </c>
      <c r="G11011" s="409" t="s">
        <v>105</v>
      </c>
      <c r="H11011" s="671">
        <v>44799</v>
      </c>
      <c r="I11011" s="671">
        <v>44889</v>
      </c>
      <c r="J11011" s="632"/>
    </row>
    <row r="11012" spans="1:10" s="617" customFormat="1" ht="46.5" outlineLevel="1">
      <c r="A11012" s="678" t="s">
        <v>18107</v>
      </c>
      <c r="B11012" s="312" t="s">
        <v>9726</v>
      </c>
      <c r="C11012" s="312" t="s">
        <v>8351</v>
      </c>
      <c r="D11012" s="312" t="s">
        <v>18108</v>
      </c>
      <c r="E11012" s="670">
        <v>414862.5</v>
      </c>
      <c r="F11012" s="316" t="s">
        <v>18109</v>
      </c>
      <c r="G11012" s="409" t="s">
        <v>9450</v>
      </c>
      <c r="H11012" s="671">
        <v>44826</v>
      </c>
      <c r="I11012" s="671">
        <v>44861</v>
      </c>
      <c r="J11012" s="632" t="s">
        <v>38133</v>
      </c>
    </row>
    <row r="11013" spans="1:10" s="617" customFormat="1" ht="46.5" outlineLevel="1">
      <c r="A11013" s="678" t="s">
        <v>18110</v>
      </c>
      <c r="B11013" s="312" t="s">
        <v>9726</v>
      </c>
      <c r="C11013" s="312" t="s">
        <v>8351</v>
      </c>
      <c r="D11013" s="312" t="s">
        <v>18111</v>
      </c>
      <c r="E11013" s="670">
        <v>27800</v>
      </c>
      <c r="F11013" s="316"/>
      <c r="G11013" s="409" t="s">
        <v>9129</v>
      </c>
      <c r="H11013" s="671"/>
      <c r="I11013" s="671"/>
      <c r="J11013" s="632" t="s">
        <v>38089</v>
      </c>
    </row>
    <row r="11014" spans="1:10" s="617" customFormat="1" ht="46.5" outlineLevel="1">
      <c r="A11014" s="678" t="s">
        <v>18112</v>
      </c>
      <c r="B11014" s="312" t="s">
        <v>9726</v>
      </c>
      <c r="C11014" s="312" t="s">
        <v>8351</v>
      </c>
      <c r="D11014" s="312" t="s">
        <v>18113</v>
      </c>
      <c r="E11014" s="670">
        <v>46945</v>
      </c>
      <c r="F11014" s="316"/>
      <c r="G11014" s="409" t="s">
        <v>9129</v>
      </c>
      <c r="H11014" s="671"/>
      <c r="I11014" s="671"/>
      <c r="J11014" s="632" t="s">
        <v>38089</v>
      </c>
    </row>
    <row r="11015" spans="1:10" s="617" customFormat="1" ht="46.5" outlineLevel="1">
      <c r="A11015" s="678" t="s">
        <v>18114</v>
      </c>
      <c r="B11015" s="312" t="s">
        <v>9726</v>
      </c>
      <c r="C11015" s="312" t="s">
        <v>8351</v>
      </c>
      <c r="D11015" s="312" t="s">
        <v>18115</v>
      </c>
      <c r="E11015" s="670">
        <v>36600</v>
      </c>
      <c r="F11015" s="316"/>
      <c r="G11015" s="409" t="s">
        <v>9129</v>
      </c>
      <c r="H11015" s="671"/>
      <c r="I11015" s="671"/>
      <c r="J11015" s="632" t="s">
        <v>38089</v>
      </c>
    </row>
    <row r="11016" spans="1:10" s="617" customFormat="1" ht="69.75" outlineLevel="1">
      <c r="A11016" s="678" t="s">
        <v>18116</v>
      </c>
      <c r="B11016" s="312" t="s">
        <v>8524</v>
      </c>
      <c r="C11016" s="312" t="s">
        <v>8351</v>
      </c>
      <c r="D11016" s="312" t="s">
        <v>18117</v>
      </c>
      <c r="E11016" s="670">
        <v>1022130</v>
      </c>
      <c r="F11016" s="316" t="s">
        <v>18118</v>
      </c>
      <c r="G11016" s="409" t="s">
        <v>105</v>
      </c>
      <c r="H11016" s="628" t="s">
        <v>18119</v>
      </c>
      <c r="I11016" s="628" t="s">
        <v>18120</v>
      </c>
      <c r="J11016" s="632"/>
    </row>
    <row r="11017" spans="1:10" s="617" customFormat="1" ht="69.75" outlineLevel="1">
      <c r="A11017" s="678" t="s">
        <v>18121</v>
      </c>
      <c r="B11017" s="312" t="s">
        <v>8524</v>
      </c>
      <c r="C11017" s="312" t="s">
        <v>8351</v>
      </c>
      <c r="D11017" s="312" t="s">
        <v>18122</v>
      </c>
      <c r="E11017" s="670">
        <v>635800</v>
      </c>
      <c r="F11017" s="316" t="s">
        <v>18118</v>
      </c>
      <c r="G11017" s="409" t="s">
        <v>105</v>
      </c>
      <c r="H11017" s="628" t="s">
        <v>18123</v>
      </c>
      <c r="I11017" s="628" t="s">
        <v>18124</v>
      </c>
      <c r="J11017" s="632"/>
    </row>
    <row r="11018" spans="1:10" s="617" customFormat="1" ht="46.5" outlineLevel="1">
      <c r="A11018" s="678" t="s">
        <v>18125</v>
      </c>
      <c r="B11018" s="312" t="s">
        <v>8524</v>
      </c>
      <c r="C11018" s="312" t="s">
        <v>8351</v>
      </c>
      <c r="D11018" s="312" t="s">
        <v>18126</v>
      </c>
      <c r="E11018" s="670">
        <v>694345.5</v>
      </c>
      <c r="F11018" s="316" t="s">
        <v>16480</v>
      </c>
      <c r="G11018" s="409" t="s">
        <v>105</v>
      </c>
      <c r="H11018" s="671">
        <v>44753</v>
      </c>
      <c r="I11018" s="671">
        <v>44773</v>
      </c>
      <c r="J11018" s="632"/>
    </row>
    <row r="11019" spans="1:10" s="617" customFormat="1" ht="34.9" outlineLevel="1">
      <c r="A11019" s="678" t="s">
        <v>18127</v>
      </c>
      <c r="B11019" s="312" t="s">
        <v>8763</v>
      </c>
      <c r="C11019" s="312" t="s">
        <v>8351</v>
      </c>
      <c r="D11019" s="312" t="s">
        <v>18128</v>
      </c>
      <c r="E11019" s="670">
        <v>50000</v>
      </c>
      <c r="F11019" s="316" t="s">
        <v>18129</v>
      </c>
      <c r="G11019" s="409" t="s">
        <v>105</v>
      </c>
      <c r="H11019" s="671">
        <v>44621</v>
      </c>
      <c r="I11019" s="671">
        <v>44926</v>
      </c>
      <c r="J11019" s="632"/>
    </row>
    <row r="11020" spans="1:10" s="617" customFormat="1" ht="34.9" outlineLevel="1">
      <c r="A11020" s="678" t="s">
        <v>18130</v>
      </c>
      <c r="B11020" s="312" t="s">
        <v>8763</v>
      </c>
      <c r="C11020" s="312" t="s">
        <v>8351</v>
      </c>
      <c r="D11020" s="312" t="s">
        <v>18131</v>
      </c>
      <c r="E11020" s="670">
        <v>55000</v>
      </c>
      <c r="F11020" s="316" t="s">
        <v>18132</v>
      </c>
      <c r="G11020" s="409" t="s">
        <v>105</v>
      </c>
      <c r="H11020" s="671">
        <v>44621</v>
      </c>
      <c r="I11020" s="671">
        <v>44926</v>
      </c>
      <c r="J11020" s="632"/>
    </row>
    <row r="11021" spans="1:10" s="617" customFormat="1" ht="46.5" outlineLevel="1">
      <c r="A11021" s="678" t="s">
        <v>18133</v>
      </c>
      <c r="B11021" s="312" t="s">
        <v>8444</v>
      </c>
      <c r="C11021" s="312" t="s">
        <v>8351</v>
      </c>
      <c r="D11021" s="312" t="s">
        <v>18134</v>
      </c>
      <c r="E11021" s="670">
        <v>107700</v>
      </c>
      <c r="F11021" s="316" t="s">
        <v>18135</v>
      </c>
      <c r="G11021" s="409" t="s">
        <v>105</v>
      </c>
      <c r="H11021" s="671">
        <v>44638</v>
      </c>
      <c r="I11021" s="671">
        <v>44926</v>
      </c>
      <c r="J11021" s="632"/>
    </row>
    <row r="11022" spans="1:10" s="617" customFormat="1" ht="46.5" outlineLevel="1">
      <c r="A11022" s="678" t="s">
        <v>18136</v>
      </c>
      <c r="B11022" s="312" t="s">
        <v>8444</v>
      </c>
      <c r="C11022" s="312" t="s">
        <v>8351</v>
      </c>
      <c r="D11022" s="312" t="s">
        <v>18137</v>
      </c>
      <c r="E11022" s="670">
        <v>63700</v>
      </c>
      <c r="F11022" s="316" t="s">
        <v>18138</v>
      </c>
      <c r="G11022" s="409" t="s">
        <v>105</v>
      </c>
      <c r="H11022" s="671">
        <v>44656</v>
      </c>
      <c r="I11022" s="671">
        <v>44926</v>
      </c>
      <c r="J11022" s="632"/>
    </row>
    <row r="11023" spans="1:10" s="617" customFormat="1" ht="46.5" outlineLevel="1">
      <c r="A11023" s="678" t="s">
        <v>18139</v>
      </c>
      <c r="B11023" s="312" t="s">
        <v>8444</v>
      </c>
      <c r="C11023" s="312" t="s">
        <v>8351</v>
      </c>
      <c r="D11023" s="312" t="s">
        <v>18140</v>
      </c>
      <c r="E11023" s="670">
        <v>58848.77</v>
      </c>
      <c r="F11023" s="316" t="s">
        <v>16983</v>
      </c>
      <c r="G11023" s="409" t="s">
        <v>105</v>
      </c>
      <c r="H11023" s="671">
        <v>44701</v>
      </c>
      <c r="I11023" s="671">
        <v>44721</v>
      </c>
      <c r="J11023" s="632"/>
    </row>
    <row r="11024" spans="1:10" s="617" customFormat="1" ht="46.5" outlineLevel="1">
      <c r="A11024" s="678" t="s">
        <v>18141</v>
      </c>
      <c r="B11024" s="312" t="s">
        <v>8444</v>
      </c>
      <c r="C11024" s="312" t="s">
        <v>8351</v>
      </c>
      <c r="D11024" s="312" t="s">
        <v>18142</v>
      </c>
      <c r="E11024" s="670">
        <v>122145</v>
      </c>
      <c r="F11024" s="316" t="s">
        <v>16929</v>
      </c>
      <c r="G11024" s="409" t="s">
        <v>105</v>
      </c>
      <c r="H11024" s="671">
        <v>44699</v>
      </c>
      <c r="I11024" s="671">
        <v>44719</v>
      </c>
      <c r="J11024" s="632"/>
    </row>
    <row r="11025" spans="1:10" s="617" customFormat="1" ht="46.5" outlineLevel="1">
      <c r="A11025" s="678" t="s">
        <v>18143</v>
      </c>
      <c r="B11025" s="312" t="s">
        <v>8444</v>
      </c>
      <c r="C11025" s="312" t="s">
        <v>8351</v>
      </c>
      <c r="D11025" s="312" t="s">
        <v>18144</v>
      </c>
      <c r="E11025" s="670">
        <v>2812095</v>
      </c>
      <c r="F11025" s="316" t="s">
        <v>18145</v>
      </c>
      <c r="G11025" s="409" t="s">
        <v>105</v>
      </c>
      <c r="H11025" s="671">
        <v>44792</v>
      </c>
      <c r="I11025" s="671">
        <v>44812</v>
      </c>
      <c r="J11025" s="632"/>
    </row>
    <row r="11026" spans="1:10" s="617" customFormat="1" ht="46.5" outlineLevel="1">
      <c r="A11026" s="678" t="s">
        <v>18146</v>
      </c>
      <c r="B11026" s="312" t="s">
        <v>8444</v>
      </c>
      <c r="C11026" s="312" t="s">
        <v>8351</v>
      </c>
      <c r="D11026" s="312" t="s">
        <v>18147</v>
      </c>
      <c r="E11026" s="670">
        <v>60000.1</v>
      </c>
      <c r="F11026" s="316"/>
      <c r="G11026" s="409" t="s">
        <v>9439</v>
      </c>
      <c r="H11026" s="671"/>
      <c r="I11026" s="671"/>
      <c r="J11026" s="632" t="s">
        <v>18148</v>
      </c>
    </row>
    <row r="11027" spans="1:10" s="617" customFormat="1" ht="46.5" outlineLevel="1">
      <c r="A11027" s="678" t="s">
        <v>18149</v>
      </c>
      <c r="B11027" s="312" t="s">
        <v>17046</v>
      </c>
      <c r="C11027" s="312" t="s">
        <v>8351</v>
      </c>
      <c r="D11027" s="312" t="s">
        <v>18150</v>
      </c>
      <c r="E11027" s="670">
        <v>54386</v>
      </c>
      <c r="F11027" s="316" t="s">
        <v>16953</v>
      </c>
      <c r="G11027" s="409" t="s">
        <v>105</v>
      </c>
      <c r="H11027" s="671">
        <v>44687</v>
      </c>
      <c r="I11027" s="671">
        <v>44692</v>
      </c>
      <c r="J11027" s="632"/>
    </row>
    <row r="11028" spans="1:10" s="617" customFormat="1" ht="46.5" outlineLevel="1">
      <c r="A11028" s="678" t="s">
        <v>18151</v>
      </c>
      <c r="B11028" s="312" t="s">
        <v>17046</v>
      </c>
      <c r="C11028" s="312" t="s">
        <v>8351</v>
      </c>
      <c r="D11028" s="312" t="s">
        <v>18152</v>
      </c>
      <c r="E11028" s="670">
        <v>62127</v>
      </c>
      <c r="F11028" s="316" t="s">
        <v>18153</v>
      </c>
      <c r="G11028" s="409" t="s">
        <v>105</v>
      </c>
      <c r="H11028" s="671">
        <v>44749</v>
      </c>
      <c r="I11028" s="671">
        <v>44754</v>
      </c>
      <c r="J11028" s="632"/>
    </row>
    <row r="11029" spans="1:10" s="617" customFormat="1" ht="34.9" outlineLevel="1">
      <c r="A11029" s="678" t="s">
        <v>18154</v>
      </c>
      <c r="B11029" s="312" t="s">
        <v>9190</v>
      </c>
      <c r="C11029" s="312" t="s">
        <v>8351</v>
      </c>
      <c r="D11029" s="312" t="s">
        <v>18155</v>
      </c>
      <c r="E11029" s="670">
        <v>650000</v>
      </c>
      <c r="F11029" s="316"/>
      <c r="G11029" s="409" t="s">
        <v>9129</v>
      </c>
      <c r="H11029" s="671"/>
      <c r="I11029" s="671"/>
      <c r="J11029" s="632" t="s">
        <v>18156</v>
      </c>
    </row>
    <row r="11030" spans="1:10" s="617" customFormat="1" ht="23.25" outlineLevel="1">
      <c r="A11030" s="678" t="s">
        <v>18157</v>
      </c>
      <c r="B11030" s="312" t="s">
        <v>8763</v>
      </c>
      <c r="C11030" s="312" t="s">
        <v>8351</v>
      </c>
      <c r="D11030" s="312"/>
      <c r="E11030" s="670">
        <v>1088842.5</v>
      </c>
      <c r="F11030" s="316"/>
      <c r="G11030" s="313" t="s">
        <v>9537</v>
      </c>
      <c r="H11030" s="671"/>
      <c r="I11030" s="671"/>
      <c r="J11030" s="632" t="s">
        <v>18158</v>
      </c>
    </row>
    <row r="11031" spans="1:10" s="617" customFormat="1" ht="23.25" outlineLevel="1">
      <c r="A11031" s="678" t="s">
        <v>18159</v>
      </c>
      <c r="B11031" s="312" t="s">
        <v>9726</v>
      </c>
      <c r="C11031" s="312" t="s">
        <v>8351</v>
      </c>
      <c r="D11031" s="312"/>
      <c r="E11031" s="670">
        <v>90360.72</v>
      </c>
      <c r="F11031" s="316"/>
      <c r="G11031" s="313" t="s">
        <v>9537</v>
      </c>
      <c r="H11031" s="671"/>
      <c r="I11031" s="671"/>
      <c r="J11031" s="632" t="s">
        <v>18158</v>
      </c>
    </row>
    <row r="11032" spans="1:10" s="617" customFormat="1" ht="23.25" outlineLevel="1">
      <c r="A11032" s="678" t="s">
        <v>18160</v>
      </c>
      <c r="B11032" s="312" t="s">
        <v>9726</v>
      </c>
      <c r="C11032" s="312" t="s">
        <v>8351</v>
      </c>
      <c r="D11032" s="312"/>
      <c r="E11032" s="670">
        <v>292125</v>
      </c>
      <c r="F11032" s="316"/>
      <c r="G11032" s="313" t="s">
        <v>9537</v>
      </c>
      <c r="H11032" s="671"/>
      <c r="I11032" s="671"/>
      <c r="J11032" s="632" t="s">
        <v>18158</v>
      </c>
    </row>
    <row r="11033" spans="1:10" s="617" customFormat="1" ht="23.25" outlineLevel="1">
      <c r="A11033" s="678" t="s">
        <v>18161</v>
      </c>
      <c r="B11033" s="312" t="s">
        <v>9726</v>
      </c>
      <c r="C11033" s="312" t="s">
        <v>8351</v>
      </c>
      <c r="D11033" s="312"/>
      <c r="E11033" s="670">
        <v>130800</v>
      </c>
      <c r="F11033" s="316"/>
      <c r="G11033" s="313" t="s">
        <v>9537</v>
      </c>
      <c r="H11033" s="671"/>
      <c r="I11033" s="671"/>
      <c r="J11033" s="632" t="s">
        <v>18158</v>
      </c>
    </row>
    <row r="11034" spans="1:10" s="617" customFormat="1" ht="23.25" outlineLevel="1">
      <c r="A11034" s="678" t="s">
        <v>18162</v>
      </c>
      <c r="B11034" s="312" t="s">
        <v>9726</v>
      </c>
      <c r="C11034" s="312" t="s">
        <v>8351</v>
      </c>
      <c r="D11034" s="312"/>
      <c r="E11034" s="670">
        <v>183670.66</v>
      </c>
      <c r="F11034" s="316"/>
      <c r="G11034" s="313" t="s">
        <v>9537</v>
      </c>
      <c r="H11034" s="671"/>
      <c r="I11034" s="671"/>
      <c r="J11034" s="632" t="s">
        <v>18158</v>
      </c>
    </row>
    <row r="11035" spans="1:10" s="617" customFormat="1" ht="23.25" outlineLevel="1">
      <c r="A11035" s="678" t="s">
        <v>18163</v>
      </c>
      <c r="B11035" s="312" t="s">
        <v>9726</v>
      </c>
      <c r="C11035" s="312" t="s">
        <v>8351</v>
      </c>
      <c r="D11035" s="312"/>
      <c r="E11035" s="670">
        <v>396900</v>
      </c>
      <c r="F11035" s="316"/>
      <c r="G11035" s="313" t="s">
        <v>9537</v>
      </c>
      <c r="H11035" s="671"/>
      <c r="I11035" s="671"/>
      <c r="J11035" s="632" t="s">
        <v>18158</v>
      </c>
    </row>
    <row r="11036" spans="1:10" s="617" customFormat="1" ht="23.25" outlineLevel="1">
      <c r="A11036" s="678" t="s">
        <v>18164</v>
      </c>
      <c r="B11036" s="312" t="s">
        <v>8444</v>
      </c>
      <c r="C11036" s="312" t="s">
        <v>8351</v>
      </c>
      <c r="D11036" s="312"/>
      <c r="E11036" s="670">
        <v>39111.160000000003</v>
      </c>
      <c r="F11036" s="316"/>
      <c r="G11036" s="313" t="s">
        <v>9537</v>
      </c>
      <c r="H11036" s="671"/>
      <c r="I11036" s="671"/>
      <c r="J11036" s="632" t="s">
        <v>18158</v>
      </c>
    </row>
    <row r="11037" spans="1:10" s="617" customFormat="1" ht="23.25" outlineLevel="1">
      <c r="A11037" s="678" t="s">
        <v>18165</v>
      </c>
      <c r="B11037" s="312" t="s">
        <v>9726</v>
      </c>
      <c r="C11037" s="312" t="s">
        <v>8351</v>
      </c>
      <c r="D11037" s="312"/>
      <c r="E11037" s="670">
        <v>82911</v>
      </c>
      <c r="F11037" s="316"/>
      <c r="G11037" s="313" t="s">
        <v>9537</v>
      </c>
      <c r="H11037" s="671"/>
      <c r="I11037" s="671"/>
      <c r="J11037" s="632" t="s">
        <v>18158</v>
      </c>
    </row>
    <row r="11038" spans="1:10" s="617" customFormat="1" ht="23.25" outlineLevel="1">
      <c r="A11038" s="678" t="s">
        <v>3208</v>
      </c>
      <c r="B11038" s="312" t="s">
        <v>15777</v>
      </c>
      <c r="C11038" s="312" t="s">
        <v>8351</v>
      </c>
      <c r="D11038" s="312"/>
      <c r="E11038" s="670">
        <v>34200</v>
      </c>
      <c r="F11038" s="316" t="s">
        <v>2544</v>
      </c>
      <c r="G11038" s="313" t="s">
        <v>18166</v>
      </c>
      <c r="H11038" s="628">
        <v>44553</v>
      </c>
      <c r="I11038" s="671">
        <v>44926</v>
      </c>
      <c r="J11038" s="632"/>
    </row>
    <row r="11039" spans="1:10" s="617" customFormat="1" ht="46.5" outlineLevel="1">
      <c r="A11039" s="678" t="s">
        <v>17143</v>
      </c>
      <c r="B11039" s="312" t="s">
        <v>15777</v>
      </c>
      <c r="C11039" s="312" t="s">
        <v>8351</v>
      </c>
      <c r="D11039" s="312"/>
      <c r="E11039" s="670">
        <v>146400</v>
      </c>
      <c r="F11039" s="316" t="s">
        <v>17153</v>
      </c>
      <c r="G11039" s="313" t="s">
        <v>18166</v>
      </c>
      <c r="H11039" s="628" t="s">
        <v>18167</v>
      </c>
      <c r="I11039" s="671">
        <v>44910</v>
      </c>
      <c r="J11039" s="632"/>
    </row>
    <row r="11040" spans="1:10" s="617" customFormat="1" ht="46.5" outlineLevel="1">
      <c r="A11040" s="678" t="s">
        <v>17143</v>
      </c>
      <c r="B11040" s="312" t="s">
        <v>15777</v>
      </c>
      <c r="C11040" s="312" t="s">
        <v>8351</v>
      </c>
      <c r="D11040" s="312"/>
      <c r="E11040" s="670">
        <v>90000</v>
      </c>
      <c r="F11040" s="316" t="s">
        <v>17146</v>
      </c>
      <c r="G11040" s="313" t="s">
        <v>18166</v>
      </c>
      <c r="H11040" s="628" t="s">
        <v>18168</v>
      </c>
      <c r="I11040" s="671">
        <v>44926</v>
      </c>
      <c r="J11040" s="632"/>
    </row>
    <row r="11041" spans="1:10" s="617" customFormat="1" ht="46.5" outlineLevel="1">
      <c r="A11041" s="678" t="s">
        <v>17143</v>
      </c>
      <c r="B11041" s="312" t="s">
        <v>15777</v>
      </c>
      <c r="C11041" s="312" t="s">
        <v>8351</v>
      </c>
      <c r="D11041" s="312"/>
      <c r="E11041" s="670">
        <v>42000</v>
      </c>
      <c r="F11041" s="316" t="s">
        <v>17145</v>
      </c>
      <c r="G11041" s="313" t="s">
        <v>18166</v>
      </c>
      <c r="H11041" s="628" t="s">
        <v>18169</v>
      </c>
      <c r="I11041" s="671">
        <v>44926</v>
      </c>
      <c r="J11041" s="632"/>
    </row>
    <row r="11042" spans="1:10" s="617" customFormat="1" ht="23.25" outlineLevel="1">
      <c r="A11042" s="678" t="s">
        <v>17143</v>
      </c>
      <c r="B11042" s="312" t="s">
        <v>15777</v>
      </c>
      <c r="C11042" s="312" t="s">
        <v>8351</v>
      </c>
      <c r="D11042" s="312"/>
      <c r="E11042" s="670">
        <v>35000</v>
      </c>
      <c r="F11042" s="316" t="s">
        <v>18170</v>
      </c>
      <c r="G11042" s="313" t="s">
        <v>18166</v>
      </c>
      <c r="H11042" s="628">
        <v>44553</v>
      </c>
      <c r="I11042" s="671">
        <v>44865</v>
      </c>
      <c r="J11042" s="632"/>
    </row>
    <row r="11043" spans="1:10" s="617" customFormat="1" ht="23.25" outlineLevel="1">
      <c r="A11043" s="678" t="s">
        <v>17143</v>
      </c>
      <c r="B11043" s="312" t="s">
        <v>15777</v>
      </c>
      <c r="C11043" s="312" t="s">
        <v>8351</v>
      </c>
      <c r="D11043" s="312"/>
      <c r="E11043" s="670">
        <v>35000</v>
      </c>
      <c r="F11043" s="316" t="s">
        <v>18171</v>
      </c>
      <c r="G11043" s="313" t="s">
        <v>18166</v>
      </c>
      <c r="H11043" s="628">
        <v>44553</v>
      </c>
      <c r="I11043" s="671">
        <v>44865</v>
      </c>
      <c r="J11043" s="632"/>
    </row>
    <row r="11044" spans="1:10" s="617" customFormat="1" ht="23.25" outlineLevel="1">
      <c r="A11044" s="678" t="s">
        <v>3208</v>
      </c>
      <c r="B11044" s="312" t="s">
        <v>15777</v>
      </c>
      <c r="C11044" s="312" t="s">
        <v>8351</v>
      </c>
      <c r="D11044" s="312"/>
      <c r="E11044" s="670">
        <v>34200</v>
      </c>
      <c r="F11044" s="316" t="s">
        <v>2544</v>
      </c>
      <c r="G11044" s="313" t="s">
        <v>18166</v>
      </c>
      <c r="H11044" s="628">
        <v>44553</v>
      </c>
      <c r="I11044" s="671">
        <v>44926</v>
      </c>
      <c r="J11044" s="632"/>
    </row>
    <row r="11045" spans="1:10" s="617" customFormat="1" ht="23.25" outlineLevel="1">
      <c r="A11045" s="678" t="s">
        <v>2888</v>
      </c>
      <c r="B11045" s="312" t="s">
        <v>15777</v>
      </c>
      <c r="C11045" s="312" t="s">
        <v>8351</v>
      </c>
      <c r="D11045" s="312"/>
      <c r="E11045" s="670">
        <v>52436</v>
      </c>
      <c r="F11045" s="316" t="s">
        <v>18172</v>
      </c>
      <c r="G11045" s="313" t="s">
        <v>18166</v>
      </c>
      <c r="H11045" s="628">
        <v>44588</v>
      </c>
      <c r="I11045" s="671">
        <v>44926</v>
      </c>
      <c r="J11045" s="632"/>
    </row>
    <row r="11046" spans="1:10" s="617" customFormat="1" ht="46.5" outlineLevel="1">
      <c r="A11046" s="678" t="s">
        <v>2745</v>
      </c>
      <c r="B11046" s="312" t="s">
        <v>15777</v>
      </c>
      <c r="C11046" s="312" t="s">
        <v>8351</v>
      </c>
      <c r="D11046" s="312"/>
      <c r="E11046" s="670">
        <v>21000</v>
      </c>
      <c r="F11046" s="316" t="s">
        <v>18173</v>
      </c>
      <c r="G11046" s="313" t="s">
        <v>17141</v>
      </c>
      <c r="H11046" s="628" t="s">
        <v>18174</v>
      </c>
      <c r="I11046" s="671">
        <v>44592</v>
      </c>
      <c r="J11046" s="632"/>
    </row>
    <row r="11047" spans="1:10" s="617" customFormat="1" ht="23.25" outlineLevel="1">
      <c r="A11047" s="678" t="s">
        <v>4090</v>
      </c>
      <c r="B11047" s="312" t="s">
        <v>15777</v>
      </c>
      <c r="C11047" s="312" t="s">
        <v>8351</v>
      </c>
      <c r="D11047" s="312"/>
      <c r="E11047" s="670">
        <v>22136.400000000001</v>
      </c>
      <c r="F11047" s="316" t="s">
        <v>17155</v>
      </c>
      <c r="G11047" s="313" t="s">
        <v>18166</v>
      </c>
      <c r="H11047" s="628">
        <v>44553</v>
      </c>
      <c r="I11047" s="671">
        <v>44926</v>
      </c>
      <c r="J11047" s="632"/>
    </row>
    <row r="11048" spans="1:10" s="617" customFormat="1" ht="23.25" outlineLevel="1">
      <c r="A11048" s="678" t="s">
        <v>3095</v>
      </c>
      <c r="B11048" s="312" t="s">
        <v>15777</v>
      </c>
      <c r="C11048" s="312" t="s">
        <v>8351</v>
      </c>
      <c r="D11048" s="312"/>
      <c r="E11048" s="670">
        <v>34800</v>
      </c>
      <c r="F11048" s="316" t="s">
        <v>1820</v>
      </c>
      <c r="G11048" s="313" t="s">
        <v>18166</v>
      </c>
      <c r="H11048" s="628">
        <v>44560</v>
      </c>
      <c r="I11048" s="671">
        <v>44926</v>
      </c>
      <c r="J11048" s="632"/>
    </row>
    <row r="11049" spans="1:10" s="617" customFormat="1" ht="23.25" outlineLevel="1">
      <c r="A11049" s="678" t="s">
        <v>18175</v>
      </c>
      <c r="B11049" s="312" t="s">
        <v>15777</v>
      </c>
      <c r="C11049" s="312" t="s">
        <v>8351</v>
      </c>
      <c r="D11049" s="312"/>
      <c r="E11049" s="670">
        <v>21000</v>
      </c>
      <c r="F11049" s="316" t="s">
        <v>18176</v>
      </c>
      <c r="G11049" s="313" t="s">
        <v>17141</v>
      </c>
      <c r="H11049" s="628">
        <v>44620</v>
      </c>
      <c r="I11049" s="671">
        <v>44800</v>
      </c>
      <c r="J11049" s="632"/>
    </row>
    <row r="11050" spans="1:10" s="617" customFormat="1" ht="23.25" outlineLevel="1">
      <c r="A11050" s="678" t="s">
        <v>18177</v>
      </c>
      <c r="B11050" s="312" t="s">
        <v>15777</v>
      </c>
      <c r="C11050" s="312" t="s">
        <v>8351</v>
      </c>
      <c r="D11050" s="312"/>
      <c r="E11050" s="670">
        <v>32834</v>
      </c>
      <c r="F11050" s="316" t="s">
        <v>18178</v>
      </c>
      <c r="G11050" s="409" t="s">
        <v>18166</v>
      </c>
      <c r="H11050" s="628">
        <v>44686</v>
      </c>
      <c r="I11050" s="671">
        <v>44910</v>
      </c>
      <c r="J11050" s="632"/>
    </row>
    <row r="11051" spans="1:10" s="617" customFormat="1" ht="23.25" outlineLevel="1">
      <c r="A11051" s="678" t="s">
        <v>18179</v>
      </c>
      <c r="B11051" s="312" t="s">
        <v>15777</v>
      </c>
      <c r="C11051" s="312" t="s">
        <v>8351</v>
      </c>
      <c r="D11051" s="312"/>
      <c r="E11051" s="670">
        <v>35000</v>
      </c>
      <c r="F11051" s="316" t="s">
        <v>18180</v>
      </c>
      <c r="G11051" s="409" t="s">
        <v>17141</v>
      </c>
      <c r="H11051" s="628">
        <v>44700</v>
      </c>
      <c r="I11051" s="671">
        <v>44850</v>
      </c>
      <c r="J11051" s="632"/>
    </row>
    <row r="11052" spans="1:10" s="617" customFormat="1" ht="23.25" outlineLevel="1">
      <c r="A11052" s="678" t="s">
        <v>2737</v>
      </c>
      <c r="B11052" s="312" t="s">
        <v>15777</v>
      </c>
      <c r="C11052" s="312" t="s">
        <v>8351</v>
      </c>
      <c r="D11052" s="312"/>
      <c r="E11052" s="670">
        <v>33930</v>
      </c>
      <c r="F11052" s="316" t="s">
        <v>18181</v>
      </c>
      <c r="G11052" s="409" t="s">
        <v>17141</v>
      </c>
      <c r="H11052" s="628">
        <v>44705</v>
      </c>
      <c r="I11052" s="671">
        <v>44725</v>
      </c>
      <c r="J11052" s="632"/>
    </row>
    <row r="11053" spans="1:10" s="617" customFormat="1" ht="23.25" outlineLevel="1">
      <c r="A11053" s="678" t="s">
        <v>18182</v>
      </c>
      <c r="B11053" s="312" t="s">
        <v>15777</v>
      </c>
      <c r="C11053" s="312" t="s">
        <v>8351</v>
      </c>
      <c r="D11053" s="312"/>
      <c r="E11053" s="670">
        <v>26000</v>
      </c>
      <c r="F11053" s="316" t="s">
        <v>17192</v>
      </c>
      <c r="G11053" s="409" t="s">
        <v>17141</v>
      </c>
      <c r="H11053" s="628">
        <v>44726</v>
      </c>
      <c r="I11053" s="671">
        <v>44733</v>
      </c>
      <c r="J11053" s="632"/>
    </row>
    <row r="11054" spans="1:10" s="617" customFormat="1" ht="23.25" outlineLevel="1">
      <c r="A11054" s="678" t="s">
        <v>18183</v>
      </c>
      <c r="B11054" s="312" t="s">
        <v>15777</v>
      </c>
      <c r="C11054" s="312" t="s">
        <v>8351</v>
      </c>
      <c r="D11054" s="312"/>
      <c r="E11054" s="670">
        <v>23950</v>
      </c>
      <c r="F11054" s="316" t="s">
        <v>18184</v>
      </c>
      <c r="G11054" s="409" t="s">
        <v>17141</v>
      </c>
      <c r="H11054" s="628">
        <v>44735</v>
      </c>
      <c r="I11054" s="671">
        <v>44768</v>
      </c>
      <c r="J11054" s="632"/>
    </row>
    <row r="11055" spans="1:10" s="617" customFormat="1" ht="23.25" outlineLevel="1">
      <c r="A11055" s="678" t="s">
        <v>18185</v>
      </c>
      <c r="B11055" s="312" t="s">
        <v>15777</v>
      </c>
      <c r="C11055" s="312" t="s">
        <v>8351</v>
      </c>
      <c r="D11055" s="312"/>
      <c r="E11055" s="670">
        <v>22950</v>
      </c>
      <c r="F11055" s="316" t="s">
        <v>18186</v>
      </c>
      <c r="G11055" s="409" t="s">
        <v>18166</v>
      </c>
      <c r="H11055" s="628">
        <v>44753</v>
      </c>
      <c r="I11055" s="671">
        <v>44910</v>
      </c>
      <c r="J11055" s="632"/>
    </row>
    <row r="11056" spans="1:10" s="617" customFormat="1" ht="23.25" outlineLevel="1">
      <c r="A11056" s="678" t="s">
        <v>17157</v>
      </c>
      <c r="B11056" s="312" t="s">
        <v>15777</v>
      </c>
      <c r="C11056" s="312" t="s">
        <v>8351</v>
      </c>
      <c r="D11056" s="312"/>
      <c r="E11056" s="670">
        <v>36460</v>
      </c>
      <c r="F11056" s="316" t="s">
        <v>16965</v>
      </c>
      <c r="G11056" s="409" t="s">
        <v>17141</v>
      </c>
      <c r="H11056" s="628">
        <v>44782</v>
      </c>
      <c r="I11056" s="671">
        <v>44799</v>
      </c>
      <c r="J11056" s="632"/>
    </row>
    <row r="11057" spans="1:10" s="617" customFormat="1" ht="23.25" outlineLevel="1">
      <c r="A11057" s="678" t="s">
        <v>18187</v>
      </c>
      <c r="B11057" s="312" t="s">
        <v>15777</v>
      </c>
      <c r="C11057" s="312" t="s">
        <v>8351</v>
      </c>
      <c r="D11057" s="312"/>
      <c r="E11057" s="670">
        <v>32000</v>
      </c>
      <c r="F11057" s="316" t="s">
        <v>17167</v>
      </c>
      <c r="G11057" s="409" t="s">
        <v>17141</v>
      </c>
      <c r="H11057" s="628">
        <v>44784</v>
      </c>
      <c r="I11057" s="671">
        <v>44793</v>
      </c>
      <c r="J11057" s="632"/>
    </row>
    <row r="11058" spans="1:10" s="617" customFormat="1" ht="23.25" outlineLevel="1">
      <c r="A11058" s="678" t="s">
        <v>18188</v>
      </c>
      <c r="B11058" s="312" t="s">
        <v>15777</v>
      </c>
      <c r="C11058" s="312" t="s">
        <v>8351</v>
      </c>
      <c r="D11058" s="312"/>
      <c r="E11058" s="670">
        <v>24000</v>
      </c>
      <c r="F11058" s="316" t="s">
        <v>17334</v>
      </c>
      <c r="G11058" s="313" t="s">
        <v>18166</v>
      </c>
      <c r="H11058" s="628">
        <v>44795</v>
      </c>
      <c r="I11058" s="628">
        <v>44885</v>
      </c>
      <c r="J11058" s="632"/>
    </row>
    <row r="11059" spans="1:10" s="617" customFormat="1" ht="23.25" outlineLevel="1">
      <c r="A11059" s="678" t="s">
        <v>17157</v>
      </c>
      <c r="B11059" s="312" t="s">
        <v>15777</v>
      </c>
      <c r="C11059" s="312" t="s">
        <v>8351</v>
      </c>
      <c r="D11059" s="312"/>
      <c r="E11059" s="670">
        <v>41050</v>
      </c>
      <c r="F11059" s="316" t="s">
        <v>16965</v>
      </c>
      <c r="G11059" s="313" t="s">
        <v>18166</v>
      </c>
      <c r="H11059" s="628">
        <v>44798</v>
      </c>
      <c r="I11059" s="628">
        <v>44828</v>
      </c>
      <c r="J11059" s="632"/>
    </row>
    <row r="11060" spans="1:10" s="617" customFormat="1" ht="23.25" outlineLevel="1">
      <c r="A11060" s="678" t="s">
        <v>17157</v>
      </c>
      <c r="B11060" s="312" t="s">
        <v>15777</v>
      </c>
      <c r="C11060" s="312" t="s">
        <v>8351</v>
      </c>
      <c r="D11060" s="312"/>
      <c r="E11060" s="670">
        <v>36000</v>
      </c>
      <c r="F11060" s="316" t="s">
        <v>16965</v>
      </c>
      <c r="G11060" s="313" t="s">
        <v>18166</v>
      </c>
      <c r="H11060" s="628">
        <v>44798</v>
      </c>
      <c r="I11060" s="628">
        <v>44828</v>
      </c>
      <c r="J11060" s="632"/>
    </row>
    <row r="11061" spans="1:10" s="617" customFormat="1" ht="23.25" outlineLevel="1">
      <c r="A11061" s="678" t="s">
        <v>17185</v>
      </c>
      <c r="B11061" s="312" t="s">
        <v>15777</v>
      </c>
      <c r="C11061" s="312" t="s">
        <v>8351</v>
      </c>
      <c r="D11061" s="312"/>
      <c r="E11061" s="670">
        <v>29775.24</v>
      </c>
      <c r="F11061" s="316" t="s">
        <v>8712</v>
      </c>
      <c r="G11061" s="313" t="s">
        <v>17141</v>
      </c>
      <c r="H11061" s="628">
        <v>44799</v>
      </c>
      <c r="I11061" s="628">
        <v>44806</v>
      </c>
      <c r="J11061" s="632"/>
    </row>
    <row r="11062" spans="1:10" s="617" customFormat="1" ht="23.25" outlineLevel="1">
      <c r="A11062" s="678" t="s">
        <v>18189</v>
      </c>
      <c r="B11062" s="312" t="s">
        <v>15777</v>
      </c>
      <c r="C11062" s="312" t="s">
        <v>8351</v>
      </c>
      <c r="D11062" s="312"/>
      <c r="E11062" s="670">
        <v>30000</v>
      </c>
      <c r="F11062" s="316" t="s">
        <v>18190</v>
      </c>
      <c r="G11062" s="313" t="s">
        <v>2728</v>
      </c>
      <c r="H11062" s="628">
        <v>44639</v>
      </c>
      <c r="I11062" s="628">
        <v>44720</v>
      </c>
      <c r="J11062" s="632"/>
    </row>
    <row r="11063" spans="1:10" s="617" customFormat="1" ht="23.25" outlineLevel="1">
      <c r="A11063" s="678" t="s">
        <v>18191</v>
      </c>
      <c r="B11063" s="312" t="s">
        <v>15777</v>
      </c>
      <c r="C11063" s="312" t="s">
        <v>8351</v>
      </c>
      <c r="D11063" s="312"/>
      <c r="E11063" s="670">
        <v>30000</v>
      </c>
      <c r="F11063" s="316" t="s">
        <v>18190</v>
      </c>
      <c r="G11063" s="313" t="s">
        <v>18192</v>
      </c>
      <c r="H11063" s="628">
        <v>44750</v>
      </c>
      <c r="I11063" s="628">
        <v>44834</v>
      </c>
      <c r="J11063" s="632"/>
    </row>
    <row r="11064" spans="1:10" s="617" customFormat="1" ht="34.9" outlineLevel="1">
      <c r="A11064" s="678" t="s">
        <v>18193</v>
      </c>
      <c r="B11064" s="312" t="s">
        <v>15777</v>
      </c>
      <c r="C11064" s="312" t="s">
        <v>8351</v>
      </c>
      <c r="D11064" s="312"/>
      <c r="E11064" s="670">
        <v>20000</v>
      </c>
      <c r="F11064" s="316" t="s">
        <v>17239</v>
      </c>
      <c r="G11064" s="313" t="s">
        <v>2728</v>
      </c>
      <c r="H11064" s="628">
        <v>44572</v>
      </c>
      <c r="I11064" s="628">
        <v>44620</v>
      </c>
      <c r="J11064" s="632"/>
    </row>
    <row r="11065" spans="1:10" s="617" customFormat="1" ht="23.25" outlineLevel="1">
      <c r="A11065" s="678" t="s">
        <v>18194</v>
      </c>
      <c r="B11065" s="312" t="s">
        <v>15777</v>
      </c>
      <c r="C11065" s="312" t="s">
        <v>8351</v>
      </c>
      <c r="D11065" s="312"/>
      <c r="E11065" s="670">
        <v>27000</v>
      </c>
      <c r="F11065" s="316" t="s">
        <v>18195</v>
      </c>
      <c r="G11065" s="313" t="s">
        <v>2728</v>
      </c>
      <c r="H11065" s="628">
        <v>44730</v>
      </c>
      <c r="I11065" s="628">
        <v>44813</v>
      </c>
      <c r="J11065" s="632"/>
    </row>
    <row r="11066" spans="1:10" s="617" customFormat="1" ht="34.9" outlineLevel="1">
      <c r="A11066" s="678" t="s">
        <v>18196</v>
      </c>
      <c r="B11066" s="312" t="s">
        <v>15777</v>
      </c>
      <c r="C11066" s="312" t="s">
        <v>8351</v>
      </c>
      <c r="D11066" s="312"/>
      <c r="E11066" s="670">
        <v>25000</v>
      </c>
      <c r="F11066" s="316" t="s">
        <v>18197</v>
      </c>
      <c r="G11066" s="313" t="s">
        <v>18192</v>
      </c>
      <c r="H11066" s="628">
        <v>44776</v>
      </c>
      <c r="I11066" s="628">
        <v>44925</v>
      </c>
      <c r="J11066" s="632"/>
    </row>
    <row r="11067" spans="1:10" s="617" customFormat="1" ht="23.25" outlineLevel="1">
      <c r="A11067" s="678" t="s">
        <v>18198</v>
      </c>
      <c r="B11067" s="312" t="s">
        <v>15777</v>
      </c>
      <c r="C11067" s="312" t="s">
        <v>8351</v>
      </c>
      <c r="D11067" s="312"/>
      <c r="E11067" s="670">
        <v>30000</v>
      </c>
      <c r="F11067" s="316" t="s">
        <v>18197</v>
      </c>
      <c r="G11067" s="313" t="s">
        <v>2728</v>
      </c>
      <c r="H11067" s="628">
        <v>44595</v>
      </c>
      <c r="I11067" s="628">
        <v>44773</v>
      </c>
      <c r="J11067" s="632"/>
    </row>
    <row r="11068" spans="1:10" s="617" customFormat="1" ht="23.25" outlineLevel="1">
      <c r="A11068" s="678" t="s">
        <v>18199</v>
      </c>
      <c r="B11068" s="312" t="s">
        <v>15777</v>
      </c>
      <c r="C11068" s="312" t="s">
        <v>8351</v>
      </c>
      <c r="D11068" s="312"/>
      <c r="E11068" s="670">
        <v>18000</v>
      </c>
      <c r="F11068" s="316" t="s">
        <v>18200</v>
      </c>
      <c r="G11068" s="313" t="s">
        <v>18192</v>
      </c>
      <c r="H11068" s="628">
        <v>44784</v>
      </c>
      <c r="I11068" s="628">
        <v>44924</v>
      </c>
      <c r="J11068" s="632"/>
    </row>
    <row r="11069" spans="1:10" s="617" customFormat="1" ht="23.25" outlineLevel="1">
      <c r="A11069" s="678" t="s">
        <v>18198</v>
      </c>
      <c r="B11069" s="312" t="s">
        <v>15777</v>
      </c>
      <c r="C11069" s="312" t="s">
        <v>8351</v>
      </c>
      <c r="D11069" s="312"/>
      <c r="E11069" s="670">
        <v>18000</v>
      </c>
      <c r="F11069" s="316" t="s">
        <v>18200</v>
      </c>
      <c r="G11069" s="313" t="s">
        <v>2728</v>
      </c>
      <c r="H11069" s="628">
        <v>44604</v>
      </c>
      <c r="I11069" s="628">
        <v>44783</v>
      </c>
      <c r="J11069" s="632"/>
    </row>
    <row r="11070" spans="1:10" s="617" customFormat="1" ht="23.25" outlineLevel="1">
      <c r="A11070" s="678" t="s">
        <v>18198</v>
      </c>
      <c r="B11070" s="312" t="s">
        <v>15777</v>
      </c>
      <c r="C11070" s="312" t="s">
        <v>8351</v>
      </c>
      <c r="D11070" s="312"/>
      <c r="E11070" s="670">
        <v>30000</v>
      </c>
      <c r="F11070" s="316" t="s">
        <v>18201</v>
      </c>
      <c r="G11070" s="313" t="s">
        <v>2728</v>
      </c>
      <c r="H11070" s="628">
        <v>44621</v>
      </c>
      <c r="I11070" s="628">
        <v>44805</v>
      </c>
      <c r="J11070" s="632"/>
    </row>
    <row r="11071" spans="1:10" s="617" customFormat="1" ht="23.25" outlineLevel="1">
      <c r="A11071" s="678" t="s">
        <v>18202</v>
      </c>
      <c r="B11071" s="312" t="s">
        <v>15777</v>
      </c>
      <c r="C11071" s="312" t="s">
        <v>8351</v>
      </c>
      <c r="D11071" s="312"/>
      <c r="E11071" s="670">
        <v>25000</v>
      </c>
      <c r="F11071" s="316" t="s">
        <v>18203</v>
      </c>
      <c r="G11071" s="313" t="s">
        <v>2728</v>
      </c>
      <c r="H11071" s="628">
        <v>44776</v>
      </c>
      <c r="I11071" s="628">
        <v>44925</v>
      </c>
      <c r="J11071" s="632"/>
    </row>
    <row r="11072" spans="1:10" s="617" customFormat="1" ht="23.25" outlineLevel="1">
      <c r="A11072" s="678" t="s">
        <v>18204</v>
      </c>
      <c r="B11072" s="312" t="s">
        <v>15777</v>
      </c>
      <c r="C11072" s="312" t="s">
        <v>8351</v>
      </c>
      <c r="D11072" s="312"/>
      <c r="E11072" s="670">
        <v>30000</v>
      </c>
      <c r="F11072" s="316" t="s">
        <v>18203</v>
      </c>
      <c r="G11072" s="313" t="s">
        <v>2728</v>
      </c>
      <c r="H11072" s="628">
        <v>44595</v>
      </c>
      <c r="I11072" s="628">
        <v>44773</v>
      </c>
      <c r="J11072" s="632"/>
    </row>
    <row r="11073" spans="1:10" s="617" customFormat="1" ht="23.25" outlineLevel="1">
      <c r="A11073" s="678" t="s">
        <v>18205</v>
      </c>
      <c r="B11073" s="312" t="s">
        <v>15777</v>
      </c>
      <c r="C11073" s="312" t="s">
        <v>8351</v>
      </c>
      <c r="D11073" s="312"/>
      <c r="E11073" s="670">
        <v>24000</v>
      </c>
      <c r="F11073" s="316" t="s">
        <v>18206</v>
      </c>
      <c r="G11073" s="313" t="s">
        <v>2728</v>
      </c>
      <c r="H11073" s="628">
        <v>44658</v>
      </c>
      <c r="I11073" s="628">
        <v>44742</v>
      </c>
      <c r="J11073" s="632"/>
    </row>
    <row r="11074" spans="1:10" s="617" customFormat="1" ht="23.25" outlineLevel="1">
      <c r="A11074" s="678" t="s">
        <v>18207</v>
      </c>
      <c r="B11074" s="312" t="s">
        <v>15777</v>
      </c>
      <c r="C11074" s="312" t="s">
        <v>8351</v>
      </c>
      <c r="D11074" s="312"/>
      <c r="E11074" s="670">
        <v>24000</v>
      </c>
      <c r="F11074" s="316" t="s">
        <v>18206</v>
      </c>
      <c r="G11074" s="313" t="s">
        <v>18192</v>
      </c>
      <c r="H11074" s="628">
        <v>44754</v>
      </c>
      <c r="I11074" s="628">
        <v>44834</v>
      </c>
      <c r="J11074" s="632"/>
    </row>
    <row r="11075" spans="1:10" s="617" customFormat="1" ht="23.25" outlineLevel="1">
      <c r="A11075" s="678" t="s">
        <v>18208</v>
      </c>
      <c r="B11075" s="312" t="s">
        <v>15777</v>
      </c>
      <c r="C11075" s="312" t="s">
        <v>8351</v>
      </c>
      <c r="D11075" s="312"/>
      <c r="E11075" s="670">
        <v>29800</v>
      </c>
      <c r="F11075" s="316" t="s">
        <v>18209</v>
      </c>
      <c r="G11075" s="313" t="s">
        <v>18192</v>
      </c>
      <c r="H11075" s="628">
        <v>44713</v>
      </c>
      <c r="I11075" s="628">
        <v>44833</v>
      </c>
      <c r="J11075" s="632"/>
    </row>
    <row r="11076" spans="1:10" s="617" customFormat="1" ht="23.25" outlineLevel="1">
      <c r="A11076" s="678" t="s">
        <v>18210</v>
      </c>
      <c r="B11076" s="312" t="s">
        <v>15777</v>
      </c>
      <c r="C11076" s="312" t="s">
        <v>8351</v>
      </c>
      <c r="D11076" s="312"/>
      <c r="E11076" s="670">
        <v>6000</v>
      </c>
      <c r="F11076" s="316" t="s">
        <v>18211</v>
      </c>
      <c r="G11076" s="313" t="s">
        <v>2728</v>
      </c>
      <c r="H11076" s="628">
        <v>44691</v>
      </c>
      <c r="I11076" s="628">
        <v>44711</v>
      </c>
      <c r="J11076" s="632"/>
    </row>
    <row r="11077" spans="1:10" s="617" customFormat="1" ht="23.25" outlineLevel="1">
      <c r="A11077" s="678" t="s">
        <v>17195</v>
      </c>
      <c r="B11077" s="312" t="s">
        <v>15777</v>
      </c>
      <c r="C11077" s="312" t="s">
        <v>8351</v>
      </c>
      <c r="D11077" s="312"/>
      <c r="E11077" s="670">
        <v>18000</v>
      </c>
      <c r="F11077" s="316" t="s">
        <v>18212</v>
      </c>
      <c r="G11077" s="313" t="s">
        <v>2728</v>
      </c>
      <c r="H11077" s="628">
        <v>44575</v>
      </c>
      <c r="I11077" s="628">
        <v>44653</v>
      </c>
      <c r="J11077" s="632"/>
    </row>
    <row r="11078" spans="1:10" s="617" customFormat="1" ht="23.25" outlineLevel="1">
      <c r="A11078" s="678" t="s">
        <v>17195</v>
      </c>
      <c r="B11078" s="312" t="s">
        <v>15777</v>
      </c>
      <c r="C11078" s="312" t="s">
        <v>8351</v>
      </c>
      <c r="D11078" s="312"/>
      <c r="E11078" s="670">
        <v>6000</v>
      </c>
      <c r="F11078" s="316" t="s">
        <v>18212</v>
      </c>
      <c r="G11078" s="313" t="s">
        <v>2728</v>
      </c>
      <c r="H11078" s="628">
        <v>44656</v>
      </c>
      <c r="I11078" s="628">
        <v>44686</v>
      </c>
      <c r="J11078" s="632"/>
    </row>
    <row r="11079" spans="1:10" s="617" customFormat="1" ht="23.25" outlineLevel="1">
      <c r="A11079" s="678" t="s">
        <v>17199</v>
      </c>
      <c r="B11079" s="312" t="s">
        <v>15777</v>
      </c>
      <c r="C11079" s="312" t="s">
        <v>8351</v>
      </c>
      <c r="D11079" s="312"/>
      <c r="E11079" s="670">
        <v>18000</v>
      </c>
      <c r="F11079" s="316" t="s">
        <v>17200</v>
      </c>
      <c r="G11079" s="313" t="s">
        <v>2728</v>
      </c>
      <c r="H11079" s="628">
        <v>44574</v>
      </c>
      <c r="I11079" s="628">
        <v>44653</v>
      </c>
      <c r="J11079" s="632"/>
    </row>
    <row r="11080" spans="1:10" s="617" customFormat="1" ht="23.25" outlineLevel="1">
      <c r="A11080" s="678" t="s">
        <v>17199</v>
      </c>
      <c r="B11080" s="312" t="s">
        <v>15777</v>
      </c>
      <c r="C11080" s="312" t="s">
        <v>8351</v>
      </c>
      <c r="D11080" s="312"/>
      <c r="E11080" s="670">
        <v>18000</v>
      </c>
      <c r="F11080" s="316" t="s">
        <v>17200</v>
      </c>
      <c r="G11080" s="313" t="s">
        <v>2728</v>
      </c>
      <c r="H11080" s="628">
        <v>44658</v>
      </c>
      <c r="I11080" s="628">
        <v>44749</v>
      </c>
      <c r="J11080" s="632"/>
    </row>
    <row r="11081" spans="1:10" s="617" customFormat="1" ht="23.25" outlineLevel="1">
      <c r="A11081" s="678" t="s">
        <v>18213</v>
      </c>
      <c r="B11081" s="312" t="s">
        <v>15777</v>
      </c>
      <c r="C11081" s="312" t="s">
        <v>8351</v>
      </c>
      <c r="D11081" s="312"/>
      <c r="E11081" s="670">
        <v>12000</v>
      </c>
      <c r="F11081" s="316" t="s">
        <v>17200</v>
      </c>
      <c r="G11081" s="313" t="s">
        <v>2728</v>
      </c>
      <c r="H11081" s="628">
        <v>44753</v>
      </c>
      <c r="I11081" s="628">
        <v>44804</v>
      </c>
      <c r="J11081" s="632"/>
    </row>
    <row r="11082" spans="1:10" s="617" customFormat="1" ht="23.25" outlineLevel="1">
      <c r="A11082" s="678" t="s">
        <v>18213</v>
      </c>
      <c r="B11082" s="312" t="s">
        <v>15777</v>
      </c>
      <c r="C11082" s="312" t="s">
        <v>8351</v>
      </c>
      <c r="D11082" s="312"/>
      <c r="E11082" s="670">
        <v>24000</v>
      </c>
      <c r="F11082" s="316" t="s">
        <v>17200</v>
      </c>
      <c r="G11082" s="313" t="s">
        <v>18192</v>
      </c>
      <c r="H11082" s="628">
        <v>44806</v>
      </c>
      <c r="I11082" s="628">
        <v>44926</v>
      </c>
      <c r="J11082" s="632"/>
    </row>
    <row r="11083" spans="1:10" s="617" customFormat="1" ht="23.25" outlineLevel="1">
      <c r="A11083" s="678" t="s">
        <v>18214</v>
      </c>
      <c r="B11083" s="312" t="s">
        <v>15777</v>
      </c>
      <c r="C11083" s="312" t="s">
        <v>8351</v>
      </c>
      <c r="D11083" s="312"/>
      <c r="E11083" s="670">
        <v>18000</v>
      </c>
      <c r="F11083" s="316" t="s">
        <v>17234</v>
      </c>
      <c r="G11083" s="313" t="s">
        <v>2728</v>
      </c>
      <c r="H11083" s="628">
        <v>44574</v>
      </c>
      <c r="I11083" s="628">
        <v>44652</v>
      </c>
      <c r="J11083" s="632"/>
    </row>
    <row r="11084" spans="1:10" s="617" customFormat="1" ht="23.25" outlineLevel="1">
      <c r="A11084" s="678" t="s">
        <v>18215</v>
      </c>
      <c r="B11084" s="312" t="s">
        <v>15777</v>
      </c>
      <c r="C11084" s="312" t="s">
        <v>8351</v>
      </c>
      <c r="D11084" s="312"/>
      <c r="E11084" s="670">
        <v>18000</v>
      </c>
      <c r="F11084" s="316" t="s">
        <v>17234</v>
      </c>
      <c r="G11084" s="313" t="s">
        <v>2728</v>
      </c>
      <c r="H11084" s="628">
        <v>44658</v>
      </c>
      <c r="I11084" s="628">
        <v>44749</v>
      </c>
      <c r="J11084" s="632"/>
    </row>
    <row r="11085" spans="1:10" s="617" customFormat="1" ht="23.25" outlineLevel="1">
      <c r="A11085" s="678" t="s">
        <v>18215</v>
      </c>
      <c r="B11085" s="312" t="s">
        <v>15777</v>
      </c>
      <c r="C11085" s="312" t="s">
        <v>8351</v>
      </c>
      <c r="D11085" s="312"/>
      <c r="E11085" s="670">
        <v>18000</v>
      </c>
      <c r="F11085" s="316" t="s">
        <v>17234</v>
      </c>
      <c r="G11085" s="313" t="s">
        <v>18192</v>
      </c>
      <c r="H11085" s="628">
        <v>44754</v>
      </c>
      <c r="I11085" s="628">
        <v>44835</v>
      </c>
      <c r="J11085" s="632"/>
    </row>
    <row r="11086" spans="1:10" s="617" customFormat="1" ht="23.25" outlineLevel="1">
      <c r="A11086" s="678" t="s">
        <v>18216</v>
      </c>
      <c r="B11086" s="312" t="s">
        <v>15777</v>
      </c>
      <c r="C11086" s="312" t="s">
        <v>8351</v>
      </c>
      <c r="D11086" s="312"/>
      <c r="E11086" s="670">
        <v>18000</v>
      </c>
      <c r="F11086" s="316" t="s">
        <v>17208</v>
      </c>
      <c r="G11086" s="313" t="s">
        <v>18192</v>
      </c>
      <c r="H11086" s="628">
        <v>44750</v>
      </c>
      <c r="I11086" s="628">
        <v>44839</v>
      </c>
      <c r="J11086" s="632"/>
    </row>
    <row r="11087" spans="1:10" s="617" customFormat="1" ht="23.25" outlineLevel="1">
      <c r="A11087" s="678" t="s">
        <v>18216</v>
      </c>
      <c r="B11087" s="312" t="s">
        <v>15777</v>
      </c>
      <c r="C11087" s="312" t="s">
        <v>8351</v>
      </c>
      <c r="D11087" s="312"/>
      <c r="E11087" s="670">
        <v>18000</v>
      </c>
      <c r="F11087" s="316" t="s">
        <v>17208</v>
      </c>
      <c r="G11087" s="313" t="s">
        <v>2728</v>
      </c>
      <c r="H11087" s="628">
        <v>44658</v>
      </c>
      <c r="I11087" s="628">
        <v>44744</v>
      </c>
      <c r="J11087" s="632"/>
    </row>
    <row r="11088" spans="1:10" s="617" customFormat="1" ht="23.25" outlineLevel="1">
      <c r="A11088" s="678" t="s">
        <v>17207</v>
      </c>
      <c r="B11088" s="312" t="s">
        <v>15777</v>
      </c>
      <c r="C11088" s="312" t="s">
        <v>8351</v>
      </c>
      <c r="D11088" s="312"/>
      <c r="E11088" s="670">
        <v>18000</v>
      </c>
      <c r="F11088" s="316" t="s">
        <v>17208</v>
      </c>
      <c r="G11088" s="313" t="s">
        <v>2728</v>
      </c>
      <c r="H11088" s="628">
        <v>44574</v>
      </c>
      <c r="I11088" s="628">
        <v>44653</v>
      </c>
      <c r="J11088" s="632"/>
    </row>
    <row r="11089" spans="1:10" s="617" customFormat="1" ht="23.25" outlineLevel="1">
      <c r="A11089" s="678" t="s">
        <v>18217</v>
      </c>
      <c r="B11089" s="312" t="s">
        <v>15777</v>
      </c>
      <c r="C11089" s="312" t="s">
        <v>8351</v>
      </c>
      <c r="D11089" s="312"/>
      <c r="E11089" s="670">
        <v>18000</v>
      </c>
      <c r="F11089" s="316" t="s">
        <v>17225</v>
      </c>
      <c r="G11089" s="313" t="s">
        <v>18192</v>
      </c>
      <c r="H11089" s="628">
        <v>44764</v>
      </c>
      <c r="I11089" s="628">
        <v>44854</v>
      </c>
      <c r="J11089" s="632"/>
    </row>
    <row r="11090" spans="1:10" s="617" customFormat="1" ht="23.25" outlineLevel="1">
      <c r="A11090" s="678" t="s">
        <v>17220</v>
      </c>
      <c r="B11090" s="312" t="s">
        <v>15777</v>
      </c>
      <c r="C11090" s="312" t="s">
        <v>8351</v>
      </c>
      <c r="D11090" s="312"/>
      <c r="E11090" s="670">
        <v>18000</v>
      </c>
      <c r="F11090" s="316" t="s">
        <v>17225</v>
      </c>
      <c r="G11090" s="313" t="s">
        <v>2728</v>
      </c>
      <c r="H11090" s="628">
        <v>44658</v>
      </c>
      <c r="I11090" s="628">
        <v>44748</v>
      </c>
      <c r="J11090" s="632"/>
    </row>
    <row r="11091" spans="1:10" s="617" customFormat="1" ht="23.25" outlineLevel="1">
      <c r="A11091" s="678" t="s">
        <v>17220</v>
      </c>
      <c r="B11091" s="312" t="s">
        <v>15777</v>
      </c>
      <c r="C11091" s="312" t="s">
        <v>8351</v>
      </c>
      <c r="D11091" s="312"/>
      <c r="E11091" s="670">
        <v>18000</v>
      </c>
      <c r="F11091" s="316" t="s">
        <v>17225</v>
      </c>
      <c r="G11091" s="313" t="s">
        <v>2728</v>
      </c>
      <c r="H11091" s="628">
        <v>44576</v>
      </c>
      <c r="I11091" s="628">
        <v>44654</v>
      </c>
      <c r="J11091" s="632"/>
    </row>
    <row r="11092" spans="1:10" s="617" customFormat="1" ht="23.25" outlineLevel="1">
      <c r="A11092" s="678" t="s">
        <v>18218</v>
      </c>
      <c r="B11092" s="312" t="s">
        <v>15777</v>
      </c>
      <c r="C11092" s="312" t="s">
        <v>8351</v>
      </c>
      <c r="D11092" s="312"/>
      <c r="E11092" s="670">
        <v>18000</v>
      </c>
      <c r="F11092" s="316" t="s">
        <v>17201</v>
      </c>
      <c r="G11092" s="313" t="s">
        <v>18192</v>
      </c>
      <c r="H11092" s="628">
        <v>44751</v>
      </c>
      <c r="I11092" s="628">
        <v>44836</v>
      </c>
      <c r="J11092" s="632"/>
    </row>
    <row r="11093" spans="1:10" s="617" customFormat="1" ht="23.25" outlineLevel="1">
      <c r="A11093" s="678" t="s">
        <v>18218</v>
      </c>
      <c r="B11093" s="312" t="s">
        <v>15777</v>
      </c>
      <c r="C11093" s="312" t="s">
        <v>8351</v>
      </c>
      <c r="D11093" s="312"/>
      <c r="E11093" s="670">
        <v>18000</v>
      </c>
      <c r="F11093" s="316" t="s">
        <v>17201</v>
      </c>
      <c r="G11093" s="313" t="s">
        <v>2728</v>
      </c>
      <c r="H11093" s="628">
        <v>44663</v>
      </c>
      <c r="I11093" s="628">
        <v>44747</v>
      </c>
      <c r="J11093" s="632"/>
    </row>
    <row r="11094" spans="1:10" s="617" customFormat="1" ht="23.25" outlineLevel="1">
      <c r="A11094" s="678" t="s">
        <v>2759</v>
      </c>
      <c r="B11094" s="312" t="s">
        <v>15777</v>
      </c>
      <c r="C11094" s="312" t="s">
        <v>8351</v>
      </c>
      <c r="D11094" s="312"/>
      <c r="E11094" s="670">
        <v>18000</v>
      </c>
      <c r="F11094" s="316" t="s">
        <v>17201</v>
      </c>
      <c r="G11094" s="313" t="s">
        <v>2728</v>
      </c>
      <c r="H11094" s="628">
        <v>44575</v>
      </c>
      <c r="I11094" s="628">
        <v>44652</v>
      </c>
      <c r="J11094" s="632"/>
    </row>
    <row r="11095" spans="1:10" s="617" customFormat="1" ht="23.25" outlineLevel="1">
      <c r="A11095" s="678" t="s">
        <v>17209</v>
      </c>
      <c r="B11095" s="312" t="s">
        <v>15777</v>
      </c>
      <c r="C11095" s="312" t="s">
        <v>8351</v>
      </c>
      <c r="D11095" s="312"/>
      <c r="E11095" s="670">
        <v>18000</v>
      </c>
      <c r="F11095" s="316" t="s">
        <v>17210</v>
      </c>
      <c r="G11095" s="313" t="s">
        <v>18192</v>
      </c>
      <c r="H11095" s="628">
        <v>44750</v>
      </c>
      <c r="I11095" s="628">
        <v>44835</v>
      </c>
      <c r="J11095" s="632"/>
    </row>
    <row r="11096" spans="1:10" s="617" customFormat="1" ht="23.25" outlineLevel="1">
      <c r="A11096" s="678" t="s">
        <v>17209</v>
      </c>
      <c r="B11096" s="312" t="s">
        <v>15777</v>
      </c>
      <c r="C11096" s="312" t="s">
        <v>8351</v>
      </c>
      <c r="D11096" s="312"/>
      <c r="E11096" s="670">
        <v>18000</v>
      </c>
      <c r="F11096" s="316" t="s">
        <v>17210</v>
      </c>
      <c r="G11096" s="313" t="s">
        <v>2728</v>
      </c>
      <c r="H11096" s="628">
        <v>44575</v>
      </c>
      <c r="I11096" s="628">
        <v>44652</v>
      </c>
      <c r="J11096" s="632"/>
    </row>
    <row r="11097" spans="1:10" s="617" customFormat="1" ht="23.25" outlineLevel="1">
      <c r="A11097" s="678" t="s">
        <v>18219</v>
      </c>
      <c r="B11097" s="312" t="s">
        <v>15777</v>
      </c>
      <c r="C11097" s="312" t="s">
        <v>8351</v>
      </c>
      <c r="D11097" s="312"/>
      <c r="E11097" s="670">
        <v>18000</v>
      </c>
      <c r="F11097" s="316" t="s">
        <v>17212</v>
      </c>
      <c r="G11097" s="313" t="s">
        <v>18192</v>
      </c>
      <c r="H11097" s="628">
        <v>44750</v>
      </c>
      <c r="I11097" s="628">
        <v>44835</v>
      </c>
      <c r="J11097" s="632"/>
    </row>
    <row r="11098" spans="1:10" s="617" customFormat="1" ht="23.25" outlineLevel="1">
      <c r="A11098" s="678" t="s">
        <v>18219</v>
      </c>
      <c r="B11098" s="312" t="s">
        <v>15777</v>
      </c>
      <c r="C11098" s="312" t="s">
        <v>8351</v>
      </c>
      <c r="D11098" s="312"/>
      <c r="E11098" s="670">
        <v>18000</v>
      </c>
      <c r="F11098" s="316" t="s">
        <v>17212</v>
      </c>
      <c r="G11098" s="313" t="s">
        <v>2728</v>
      </c>
      <c r="H11098" s="628">
        <v>44660</v>
      </c>
      <c r="I11098" s="628">
        <v>44744</v>
      </c>
      <c r="J11098" s="632"/>
    </row>
    <row r="11099" spans="1:10" s="617" customFormat="1" ht="23.25" outlineLevel="1">
      <c r="A11099" s="678" t="s">
        <v>17211</v>
      </c>
      <c r="B11099" s="312" t="s">
        <v>15777</v>
      </c>
      <c r="C11099" s="312" t="s">
        <v>8351</v>
      </c>
      <c r="D11099" s="312"/>
      <c r="E11099" s="670">
        <v>18000</v>
      </c>
      <c r="F11099" s="316" t="s">
        <v>17212</v>
      </c>
      <c r="G11099" s="313" t="s">
        <v>2728</v>
      </c>
      <c r="H11099" s="628">
        <v>44575</v>
      </c>
      <c r="I11099" s="628">
        <v>44652</v>
      </c>
      <c r="J11099" s="632"/>
    </row>
    <row r="11100" spans="1:10" s="617" customFormat="1" ht="23.25" outlineLevel="1">
      <c r="A11100" s="678" t="s">
        <v>18220</v>
      </c>
      <c r="B11100" s="312" t="s">
        <v>15777</v>
      </c>
      <c r="C11100" s="312" t="s">
        <v>8351</v>
      </c>
      <c r="D11100" s="312"/>
      <c r="E11100" s="670">
        <v>18000</v>
      </c>
      <c r="F11100" s="316" t="s">
        <v>18221</v>
      </c>
      <c r="G11100" s="313" t="s">
        <v>18192</v>
      </c>
      <c r="H11100" s="628">
        <v>44769</v>
      </c>
      <c r="I11100" s="628">
        <v>44859</v>
      </c>
      <c r="J11100" s="632"/>
    </row>
    <row r="11101" spans="1:10" s="617" customFormat="1" ht="23.25" outlineLevel="1">
      <c r="A11101" s="678" t="s">
        <v>18222</v>
      </c>
      <c r="B11101" s="312" t="s">
        <v>15777</v>
      </c>
      <c r="C11101" s="312" t="s">
        <v>8351</v>
      </c>
      <c r="D11101" s="312"/>
      <c r="E11101" s="670">
        <v>18000</v>
      </c>
      <c r="F11101" s="316" t="s">
        <v>18221</v>
      </c>
      <c r="G11101" s="313" t="s">
        <v>2728</v>
      </c>
      <c r="H11101" s="628">
        <v>44671</v>
      </c>
      <c r="I11101" s="628">
        <v>44761</v>
      </c>
      <c r="J11101" s="632"/>
    </row>
    <row r="11102" spans="1:10" s="617" customFormat="1" ht="23.25" outlineLevel="1">
      <c r="A11102" s="678" t="s">
        <v>18223</v>
      </c>
      <c r="B11102" s="312" t="s">
        <v>15777</v>
      </c>
      <c r="C11102" s="312" t="s">
        <v>8351</v>
      </c>
      <c r="D11102" s="312"/>
      <c r="E11102" s="670">
        <v>18000</v>
      </c>
      <c r="F11102" s="316" t="s">
        <v>18224</v>
      </c>
      <c r="G11102" s="313" t="s">
        <v>2728</v>
      </c>
      <c r="H11102" s="628">
        <v>44575</v>
      </c>
      <c r="I11102" s="628">
        <v>44652</v>
      </c>
      <c r="J11102" s="632"/>
    </row>
    <row r="11103" spans="1:10" s="617" customFormat="1" ht="23.25" outlineLevel="1">
      <c r="A11103" s="678" t="s">
        <v>18225</v>
      </c>
      <c r="B11103" s="312" t="s">
        <v>15777</v>
      </c>
      <c r="C11103" s="312" t="s">
        <v>8351</v>
      </c>
      <c r="D11103" s="312"/>
      <c r="E11103" s="670">
        <v>22000</v>
      </c>
      <c r="F11103" s="316" t="s">
        <v>17330</v>
      </c>
      <c r="G11103" s="313" t="s">
        <v>2728</v>
      </c>
      <c r="H11103" s="628">
        <v>44620</v>
      </c>
      <c r="I11103" s="628">
        <v>44742</v>
      </c>
      <c r="J11103" s="632"/>
    </row>
    <row r="11104" spans="1:10" s="617" customFormat="1" ht="23.25" outlineLevel="1">
      <c r="A11104" s="678" t="s">
        <v>18226</v>
      </c>
      <c r="B11104" s="312" t="s">
        <v>15777</v>
      </c>
      <c r="C11104" s="312" t="s">
        <v>8351</v>
      </c>
      <c r="D11104" s="312"/>
      <c r="E11104" s="670">
        <v>22000</v>
      </c>
      <c r="F11104" s="316" t="s">
        <v>17331</v>
      </c>
      <c r="G11104" s="313" t="s">
        <v>2728</v>
      </c>
      <c r="H11104" s="628">
        <v>44620</v>
      </c>
      <c r="I11104" s="628">
        <v>44742</v>
      </c>
      <c r="J11104" s="632"/>
    </row>
    <row r="11105" spans="1:10" s="617" customFormat="1" ht="23.25" outlineLevel="1">
      <c r="A11105" s="678" t="s">
        <v>18227</v>
      </c>
      <c r="B11105" s="312" t="s">
        <v>15777</v>
      </c>
      <c r="C11105" s="312" t="s">
        <v>8351</v>
      </c>
      <c r="D11105" s="312"/>
      <c r="E11105" s="670">
        <v>22000</v>
      </c>
      <c r="F11105" s="316" t="s">
        <v>17328</v>
      </c>
      <c r="G11105" s="313" t="s">
        <v>2728</v>
      </c>
      <c r="H11105" s="628">
        <v>44620</v>
      </c>
      <c r="I11105" s="628">
        <v>44742</v>
      </c>
      <c r="J11105" s="632"/>
    </row>
    <row r="11106" spans="1:10" s="617" customFormat="1" ht="23.25" outlineLevel="1">
      <c r="A11106" s="678" t="s">
        <v>18228</v>
      </c>
      <c r="B11106" s="312" t="s">
        <v>15777</v>
      </c>
      <c r="C11106" s="312" t="s">
        <v>8351</v>
      </c>
      <c r="D11106" s="312"/>
      <c r="E11106" s="670">
        <v>22000</v>
      </c>
      <c r="F11106" s="316" t="s">
        <v>17337</v>
      </c>
      <c r="G11106" s="313" t="s">
        <v>2728</v>
      </c>
      <c r="H11106" s="628">
        <v>44620</v>
      </c>
      <c r="I11106" s="628">
        <v>44742</v>
      </c>
      <c r="J11106" s="632"/>
    </row>
    <row r="11107" spans="1:10" s="617" customFormat="1" ht="23.25" outlineLevel="1">
      <c r="A11107" s="678" t="s">
        <v>18229</v>
      </c>
      <c r="B11107" s="312" t="s">
        <v>15777</v>
      </c>
      <c r="C11107" s="312" t="s">
        <v>8351</v>
      </c>
      <c r="D11107" s="312"/>
      <c r="E11107" s="670">
        <v>18517</v>
      </c>
      <c r="F11107" s="316" t="s">
        <v>18230</v>
      </c>
      <c r="G11107" s="313" t="s">
        <v>2728</v>
      </c>
      <c r="H11107" s="628">
        <v>44638</v>
      </c>
      <c r="I11107" s="628">
        <v>44742</v>
      </c>
      <c r="J11107" s="632"/>
    </row>
    <row r="11108" spans="1:10" s="617" customFormat="1" ht="23.25" outlineLevel="1">
      <c r="A11108" s="678" t="s">
        <v>18229</v>
      </c>
      <c r="B11108" s="312" t="s">
        <v>15777</v>
      </c>
      <c r="C11108" s="312" t="s">
        <v>8351</v>
      </c>
      <c r="D11108" s="312"/>
      <c r="E11108" s="670">
        <v>18517</v>
      </c>
      <c r="F11108" s="316" t="s">
        <v>18231</v>
      </c>
      <c r="G11108" s="313" t="s">
        <v>2728</v>
      </c>
      <c r="H11108" s="628">
        <v>44638</v>
      </c>
      <c r="I11108" s="628">
        <v>44742</v>
      </c>
      <c r="J11108" s="632"/>
    </row>
    <row r="11109" spans="1:10" s="617" customFormat="1" ht="23.25" outlineLevel="1">
      <c r="A11109" s="678" t="s">
        <v>18232</v>
      </c>
      <c r="B11109" s="312" t="s">
        <v>15777</v>
      </c>
      <c r="C11109" s="312" t="s">
        <v>8351</v>
      </c>
      <c r="D11109" s="312"/>
      <c r="E11109" s="670">
        <v>28050</v>
      </c>
      <c r="F11109" s="316" t="s">
        <v>17327</v>
      </c>
      <c r="G11109" s="313" t="s">
        <v>2728</v>
      </c>
      <c r="H11109" s="628">
        <v>44617</v>
      </c>
      <c r="I11109" s="628">
        <v>44408</v>
      </c>
      <c r="J11109" s="632"/>
    </row>
    <row r="11110" spans="1:10" s="617" customFormat="1" ht="23.25" outlineLevel="1">
      <c r="A11110" s="678" t="s">
        <v>18233</v>
      </c>
      <c r="B11110" s="312" t="s">
        <v>15777</v>
      </c>
      <c r="C11110" s="312" t="s">
        <v>8351</v>
      </c>
      <c r="D11110" s="312"/>
      <c r="E11110" s="670">
        <v>28050</v>
      </c>
      <c r="F11110" s="316" t="s">
        <v>17326</v>
      </c>
      <c r="G11110" s="313" t="s">
        <v>2728</v>
      </c>
      <c r="H11110" s="628">
        <v>44617</v>
      </c>
      <c r="I11110" s="628">
        <v>44408</v>
      </c>
      <c r="J11110" s="632"/>
    </row>
    <row r="11111" spans="1:10" s="617" customFormat="1" ht="23.25" outlineLevel="1">
      <c r="A11111" s="678" t="s">
        <v>17240</v>
      </c>
      <c r="B11111" s="312" t="s">
        <v>15777</v>
      </c>
      <c r="C11111" s="312" t="s">
        <v>8351</v>
      </c>
      <c r="D11111" s="312"/>
      <c r="E11111" s="670">
        <v>28050</v>
      </c>
      <c r="F11111" s="316" t="s">
        <v>17241</v>
      </c>
      <c r="G11111" s="313" t="s">
        <v>2728</v>
      </c>
      <c r="H11111" s="628">
        <v>44617</v>
      </c>
      <c r="I11111" s="628">
        <v>44408</v>
      </c>
      <c r="J11111" s="632"/>
    </row>
    <row r="11112" spans="1:10" s="617" customFormat="1" ht="23.25" outlineLevel="1">
      <c r="A11112" s="678" t="s">
        <v>18234</v>
      </c>
      <c r="B11112" s="312" t="s">
        <v>15777</v>
      </c>
      <c r="C11112" s="312" t="s">
        <v>8351</v>
      </c>
      <c r="D11112" s="312"/>
      <c r="E11112" s="670">
        <v>24750</v>
      </c>
      <c r="F11112" s="316" t="s">
        <v>18235</v>
      </c>
      <c r="G11112" s="313" t="s">
        <v>2728</v>
      </c>
      <c r="H11112" s="628">
        <v>44636</v>
      </c>
      <c r="I11112" s="628">
        <v>44773</v>
      </c>
      <c r="J11112" s="632"/>
    </row>
    <row r="11113" spans="1:10" s="617" customFormat="1" ht="23.25" outlineLevel="1">
      <c r="A11113" s="678" t="s">
        <v>18236</v>
      </c>
      <c r="B11113" s="312" t="s">
        <v>15777</v>
      </c>
      <c r="C11113" s="312" t="s">
        <v>8351</v>
      </c>
      <c r="D11113" s="312"/>
      <c r="E11113" s="670">
        <v>27500</v>
      </c>
      <c r="F11113" s="316" t="s">
        <v>17348</v>
      </c>
      <c r="G11113" s="313" t="s">
        <v>2728</v>
      </c>
      <c r="H11113" s="628">
        <v>44620</v>
      </c>
      <c r="I11113" s="628">
        <v>44410</v>
      </c>
      <c r="J11113" s="632"/>
    </row>
    <row r="11114" spans="1:10" s="617" customFormat="1" ht="23.25" outlineLevel="1">
      <c r="A11114" s="678" t="s">
        <v>18237</v>
      </c>
      <c r="B11114" s="312" t="s">
        <v>15777</v>
      </c>
      <c r="C11114" s="312" t="s">
        <v>8351</v>
      </c>
      <c r="D11114" s="312"/>
      <c r="E11114" s="670">
        <v>25000</v>
      </c>
      <c r="F11114" s="316" t="s">
        <v>17313</v>
      </c>
      <c r="G11114" s="313" t="s">
        <v>2728</v>
      </c>
      <c r="H11114" s="628">
        <v>44620</v>
      </c>
      <c r="I11114" s="628">
        <v>44773</v>
      </c>
      <c r="J11114" s="632"/>
    </row>
    <row r="11115" spans="1:10" s="617" customFormat="1" ht="23.25" outlineLevel="1">
      <c r="A11115" s="678" t="s">
        <v>18238</v>
      </c>
      <c r="B11115" s="312" t="s">
        <v>15777</v>
      </c>
      <c r="C11115" s="312" t="s">
        <v>8351</v>
      </c>
      <c r="D11115" s="312"/>
      <c r="E11115" s="670">
        <v>25000</v>
      </c>
      <c r="F11115" s="316" t="s">
        <v>17357</v>
      </c>
      <c r="G11115" s="313" t="s">
        <v>2728</v>
      </c>
      <c r="H11115" s="628">
        <v>44620</v>
      </c>
      <c r="I11115" s="628">
        <v>44773</v>
      </c>
      <c r="J11115" s="632"/>
    </row>
    <row r="11116" spans="1:10" s="617" customFormat="1" ht="23.25" outlineLevel="1">
      <c r="A11116" s="678" t="s">
        <v>18238</v>
      </c>
      <c r="B11116" s="312" t="s">
        <v>15777</v>
      </c>
      <c r="C11116" s="312" t="s">
        <v>8351</v>
      </c>
      <c r="D11116" s="312"/>
      <c r="E11116" s="670">
        <v>25000</v>
      </c>
      <c r="F11116" s="316" t="s">
        <v>17293</v>
      </c>
      <c r="G11116" s="313" t="s">
        <v>2728</v>
      </c>
      <c r="H11116" s="628">
        <v>44620</v>
      </c>
      <c r="I11116" s="628">
        <v>44773</v>
      </c>
      <c r="J11116" s="632"/>
    </row>
    <row r="11117" spans="1:10" s="617" customFormat="1" ht="23.25" outlineLevel="1">
      <c r="A11117" s="678" t="s">
        <v>18238</v>
      </c>
      <c r="B11117" s="312" t="s">
        <v>15777</v>
      </c>
      <c r="C11117" s="312" t="s">
        <v>8351</v>
      </c>
      <c r="D11117" s="312"/>
      <c r="E11117" s="670">
        <v>25000</v>
      </c>
      <c r="F11117" s="316" t="s">
        <v>17308</v>
      </c>
      <c r="G11117" s="313" t="s">
        <v>2728</v>
      </c>
      <c r="H11117" s="628">
        <v>44620</v>
      </c>
      <c r="I11117" s="628">
        <v>44773</v>
      </c>
      <c r="J11117" s="632"/>
    </row>
    <row r="11118" spans="1:10" s="617" customFormat="1" ht="23.25" outlineLevel="1">
      <c r="A11118" s="678" t="s">
        <v>18239</v>
      </c>
      <c r="B11118" s="312" t="s">
        <v>15777</v>
      </c>
      <c r="C11118" s="312" t="s">
        <v>8351</v>
      </c>
      <c r="D11118" s="312"/>
      <c r="E11118" s="670">
        <v>30000</v>
      </c>
      <c r="F11118" s="316" t="s">
        <v>17315</v>
      </c>
      <c r="G11118" s="313" t="s">
        <v>2728</v>
      </c>
      <c r="H11118" s="628">
        <v>44620</v>
      </c>
      <c r="I11118" s="628">
        <v>44773</v>
      </c>
      <c r="J11118" s="632"/>
    </row>
    <row r="11119" spans="1:10" s="617" customFormat="1" ht="23.25" outlineLevel="1">
      <c r="A11119" s="678" t="s">
        <v>18240</v>
      </c>
      <c r="B11119" s="312" t="s">
        <v>15777</v>
      </c>
      <c r="C11119" s="312" t="s">
        <v>8351</v>
      </c>
      <c r="D11119" s="312"/>
      <c r="E11119" s="670">
        <v>25000</v>
      </c>
      <c r="F11119" s="316" t="s">
        <v>17306</v>
      </c>
      <c r="G11119" s="313" t="s">
        <v>2728</v>
      </c>
      <c r="H11119" s="628">
        <v>44620</v>
      </c>
      <c r="I11119" s="628">
        <v>44773</v>
      </c>
      <c r="J11119" s="632"/>
    </row>
    <row r="11120" spans="1:10" s="617" customFormat="1" ht="23.25" outlineLevel="1">
      <c r="A11120" s="678" t="s">
        <v>18241</v>
      </c>
      <c r="B11120" s="312" t="s">
        <v>15777</v>
      </c>
      <c r="C11120" s="312" t="s">
        <v>8351</v>
      </c>
      <c r="D11120" s="312"/>
      <c r="E11120" s="670">
        <v>30000</v>
      </c>
      <c r="F11120" s="316" t="s">
        <v>17314</v>
      </c>
      <c r="G11120" s="313" t="s">
        <v>2728</v>
      </c>
      <c r="H11120" s="628">
        <v>44620</v>
      </c>
      <c r="I11120" s="628">
        <v>44773</v>
      </c>
      <c r="J11120" s="632"/>
    </row>
    <row r="11121" spans="1:10" s="617" customFormat="1" ht="23.25" outlineLevel="1">
      <c r="A11121" s="678" t="s">
        <v>18240</v>
      </c>
      <c r="B11121" s="312" t="s">
        <v>15777</v>
      </c>
      <c r="C11121" s="312" t="s">
        <v>8351</v>
      </c>
      <c r="D11121" s="312"/>
      <c r="E11121" s="670">
        <v>25000</v>
      </c>
      <c r="F11121" s="316" t="s">
        <v>17304</v>
      </c>
      <c r="G11121" s="313" t="s">
        <v>2728</v>
      </c>
      <c r="H11121" s="628">
        <v>44620</v>
      </c>
      <c r="I11121" s="628">
        <v>44773</v>
      </c>
      <c r="J11121" s="632"/>
    </row>
    <row r="11122" spans="1:10" s="617" customFormat="1" ht="23.25" outlineLevel="1">
      <c r="A11122" s="678" t="s">
        <v>18240</v>
      </c>
      <c r="B11122" s="312" t="s">
        <v>15777</v>
      </c>
      <c r="C11122" s="312" t="s">
        <v>8351</v>
      </c>
      <c r="D11122" s="312"/>
      <c r="E11122" s="670">
        <v>25000</v>
      </c>
      <c r="F11122" s="316" t="s">
        <v>18242</v>
      </c>
      <c r="G11122" s="313" t="s">
        <v>2728</v>
      </c>
      <c r="H11122" s="628">
        <v>44620</v>
      </c>
      <c r="I11122" s="628">
        <v>44773</v>
      </c>
      <c r="J11122" s="632"/>
    </row>
    <row r="11123" spans="1:10" s="617" customFormat="1" ht="23.25" outlineLevel="1">
      <c r="A11123" s="678" t="s">
        <v>18241</v>
      </c>
      <c r="B11123" s="312" t="s">
        <v>15777</v>
      </c>
      <c r="C11123" s="312" t="s">
        <v>8351</v>
      </c>
      <c r="D11123" s="312"/>
      <c r="E11123" s="670">
        <v>30000</v>
      </c>
      <c r="F11123" s="316" t="s">
        <v>17297</v>
      </c>
      <c r="G11123" s="313" t="s">
        <v>2728</v>
      </c>
      <c r="H11123" s="628">
        <v>44620</v>
      </c>
      <c r="I11123" s="628">
        <v>44773</v>
      </c>
      <c r="J11123" s="632"/>
    </row>
    <row r="11124" spans="1:10" s="617" customFormat="1" ht="23.25" outlineLevel="1">
      <c r="A11124" s="678" t="s">
        <v>18243</v>
      </c>
      <c r="B11124" s="312" t="s">
        <v>15777</v>
      </c>
      <c r="C11124" s="312" t="s">
        <v>8351</v>
      </c>
      <c r="D11124" s="312"/>
      <c r="E11124" s="670">
        <v>30000</v>
      </c>
      <c r="F11124" s="316" t="s">
        <v>17291</v>
      </c>
      <c r="G11124" s="313" t="s">
        <v>2728</v>
      </c>
      <c r="H11124" s="628">
        <v>44620</v>
      </c>
      <c r="I11124" s="628">
        <v>44773</v>
      </c>
      <c r="J11124" s="632"/>
    </row>
    <row r="11125" spans="1:10" s="617" customFormat="1" ht="23.25" outlineLevel="1">
      <c r="A11125" s="678" t="s">
        <v>18240</v>
      </c>
      <c r="B11125" s="312" t="s">
        <v>15777</v>
      </c>
      <c r="C11125" s="312" t="s">
        <v>8351</v>
      </c>
      <c r="D11125" s="312"/>
      <c r="E11125" s="670">
        <v>25000</v>
      </c>
      <c r="F11125" s="316" t="s">
        <v>18244</v>
      </c>
      <c r="G11125" s="313" t="s">
        <v>2728</v>
      </c>
      <c r="H11125" s="628">
        <v>44620</v>
      </c>
      <c r="I11125" s="628">
        <v>44773</v>
      </c>
      <c r="J11125" s="632"/>
    </row>
    <row r="11126" spans="1:10" s="617" customFormat="1" ht="23.25" outlineLevel="1">
      <c r="A11126" s="678" t="s">
        <v>18241</v>
      </c>
      <c r="B11126" s="312" t="s">
        <v>15777</v>
      </c>
      <c r="C11126" s="312" t="s">
        <v>8351</v>
      </c>
      <c r="D11126" s="312"/>
      <c r="E11126" s="670">
        <v>30000</v>
      </c>
      <c r="F11126" s="316" t="s">
        <v>17247</v>
      </c>
      <c r="G11126" s="313" t="s">
        <v>2728</v>
      </c>
      <c r="H11126" s="628">
        <v>44620</v>
      </c>
      <c r="I11126" s="628">
        <v>44773</v>
      </c>
      <c r="J11126" s="632"/>
    </row>
    <row r="11127" spans="1:10" s="617" customFormat="1" ht="23.25" outlineLevel="1">
      <c r="A11127" s="678" t="s">
        <v>18240</v>
      </c>
      <c r="B11127" s="312" t="s">
        <v>15777</v>
      </c>
      <c r="C11127" s="312" t="s">
        <v>8351</v>
      </c>
      <c r="D11127" s="312"/>
      <c r="E11127" s="670">
        <v>25000</v>
      </c>
      <c r="F11127" s="316" t="s">
        <v>17302</v>
      </c>
      <c r="G11127" s="313" t="s">
        <v>2728</v>
      </c>
      <c r="H11127" s="628">
        <v>44620</v>
      </c>
      <c r="I11127" s="628">
        <v>44773</v>
      </c>
      <c r="J11127" s="632"/>
    </row>
    <row r="11128" spans="1:10" s="617" customFormat="1" ht="23.25" outlineLevel="1">
      <c r="A11128" s="678" t="s">
        <v>18245</v>
      </c>
      <c r="B11128" s="312" t="s">
        <v>15777</v>
      </c>
      <c r="C11128" s="312" t="s">
        <v>8351</v>
      </c>
      <c r="D11128" s="312"/>
      <c r="E11128" s="670">
        <v>30000</v>
      </c>
      <c r="F11128" s="316" t="s">
        <v>17294</v>
      </c>
      <c r="G11128" s="313" t="s">
        <v>2728</v>
      </c>
      <c r="H11128" s="628">
        <v>44620</v>
      </c>
      <c r="I11128" s="628">
        <v>44773</v>
      </c>
      <c r="J11128" s="632"/>
    </row>
    <row r="11129" spans="1:10" s="617" customFormat="1" ht="23.25" outlineLevel="1">
      <c r="A11129" s="678" t="s">
        <v>18240</v>
      </c>
      <c r="B11129" s="312" t="s">
        <v>15777</v>
      </c>
      <c r="C11129" s="312" t="s">
        <v>8351</v>
      </c>
      <c r="D11129" s="312"/>
      <c r="E11129" s="670">
        <v>25000</v>
      </c>
      <c r="F11129" s="316" t="s">
        <v>18246</v>
      </c>
      <c r="G11129" s="313" t="s">
        <v>2728</v>
      </c>
      <c r="H11129" s="628">
        <v>44620</v>
      </c>
      <c r="I11129" s="628">
        <v>44773</v>
      </c>
      <c r="J11129" s="632"/>
    </row>
    <row r="11130" spans="1:10" s="617" customFormat="1" ht="23.25" outlineLevel="1">
      <c r="A11130" s="678" t="s">
        <v>18240</v>
      </c>
      <c r="B11130" s="312" t="s">
        <v>15777</v>
      </c>
      <c r="C11130" s="312" t="s">
        <v>8351</v>
      </c>
      <c r="D11130" s="312"/>
      <c r="E11130" s="670">
        <v>25000</v>
      </c>
      <c r="F11130" s="316" t="s">
        <v>17300</v>
      </c>
      <c r="G11130" s="313" t="s">
        <v>2728</v>
      </c>
      <c r="H11130" s="628">
        <v>44620</v>
      </c>
      <c r="I11130" s="628">
        <v>44773</v>
      </c>
      <c r="J11130" s="632"/>
    </row>
    <row r="11131" spans="1:10" s="617" customFormat="1" ht="23.25" outlineLevel="1">
      <c r="A11131" s="678" t="s">
        <v>18240</v>
      </c>
      <c r="B11131" s="312" t="s">
        <v>15777</v>
      </c>
      <c r="C11131" s="312" t="s">
        <v>8351</v>
      </c>
      <c r="D11131" s="312"/>
      <c r="E11131" s="670">
        <v>25000</v>
      </c>
      <c r="F11131" s="316" t="s">
        <v>17307</v>
      </c>
      <c r="G11131" s="313" t="s">
        <v>2728</v>
      </c>
      <c r="H11131" s="628">
        <v>44620</v>
      </c>
      <c r="I11131" s="628">
        <v>44773</v>
      </c>
      <c r="J11131" s="632"/>
    </row>
    <row r="11132" spans="1:10" s="617" customFormat="1" ht="23.25" outlineLevel="1">
      <c r="A11132" s="678" t="s">
        <v>18247</v>
      </c>
      <c r="B11132" s="312" t="s">
        <v>15777</v>
      </c>
      <c r="C11132" s="312" t="s">
        <v>8351</v>
      </c>
      <c r="D11132" s="312"/>
      <c r="E11132" s="670">
        <v>25000</v>
      </c>
      <c r="F11132" s="316" t="s">
        <v>17292</v>
      </c>
      <c r="G11132" s="313" t="s">
        <v>2728</v>
      </c>
      <c r="H11132" s="628">
        <v>44620</v>
      </c>
      <c r="I11132" s="628">
        <v>44773</v>
      </c>
      <c r="J11132" s="632"/>
    </row>
    <row r="11133" spans="1:10" s="617" customFormat="1" ht="23.25" outlineLevel="1">
      <c r="A11133" s="678" t="s">
        <v>18240</v>
      </c>
      <c r="B11133" s="312" t="s">
        <v>15777</v>
      </c>
      <c r="C11133" s="312" t="s">
        <v>8351</v>
      </c>
      <c r="D11133" s="312"/>
      <c r="E11133" s="670">
        <v>25000</v>
      </c>
      <c r="F11133" s="316" t="s">
        <v>17359</v>
      </c>
      <c r="G11133" s="313" t="s">
        <v>2728</v>
      </c>
      <c r="H11133" s="628">
        <v>44620</v>
      </c>
      <c r="I11133" s="628">
        <v>44773</v>
      </c>
      <c r="J11133" s="632"/>
    </row>
    <row r="11134" spans="1:10" s="617" customFormat="1" ht="23.25" outlineLevel="1">
      <c r="A11134" s="678" t="s">
        <v>18240</v>
      </c>
      <c r="B11134" s="312" t="s">
        <v>15777</v>
      </c>
      <c r="C11134" s="312" t="s">
        <v>8351</v>
      </c>
      <c r="D11134" s="312"/>
      <c r="E11134" s="670">
        <v>25000</v>
      </c>
      <c r="F11134" s="316" t="s">
        <v>17244</v>
      </c>
      <c r="G11134" s="313" t="s">
        <v>2728</v>
      </c>
      <c r="H11134" s="628">
        <v>44620</v>
      </c>
      <c r="I11134" s="628">
        <v>44773</v>
      </c>
      <c r="J11134" s="632"/>
    </row>
    <row r="11135" spans="1:10" s="617" customFormat="1" ht="23.25" outlineLevel="1">
      <c r="A11135" s="678" t="s">
        <v>18248</v>
      </c>
      <c r="B11135" s="312" t="s">
        <v>15777</v>
      </c>
      <c r="C11135" s="312" t="s">
        <v>8351</v>
      </c>
      <c r="D11135" s="312"/>
      <c r="E11135" s="670">
        <v>25000</v>
      </c>
      <c r="F11135" s="316" t="s">
        <v>17312</v>
      </c>
      <c r="G11135" s="313" t="s">
        <v>2728</v>
      </c>
      <c r="H11135" s="628">
        <v>44620</v>
      </c>
      <c r="I11135" s="628">
        <v>44773</v>
      </c>
      <c r="J11135" s="632"/>
    </row>
    <row r="11136" spans="1:10" s="617" customFormat="1" ht="23.25" outlineLevel="1">
      <c r="A11136" s="678" t="s">
        <v>18240</v>
      </c>
      <c r="B11136" s="312" t="s">
        <v>15777</v>
      </c>
      <c r="C11136" s="312" t="s">
        <v>8351</v>
      </c>
      <c r="D11136" s="312"/>
      <c r="E11136" s="670">
        <v>25000</v>
      </c>
      <c r="F11136" s="316" t="s">
        <v>17299</v>
      </c>
      <c r="G11136" s="313" t="s">
        <v>2728</v>
      </c>
      <c r="H11136" s="628">
        <v>44620</v>
      </c>
      <c r="I11136" s="628">
        <v>44773</v>
      </c>
      <c r="J11136" s="632"/>
    </row>
    <row r="11137" spans="1:10" s="617" customFormat="1" ht="23.25" outlineLevel="1">
      <c r="A11137" s="678" t="s">
        <v>18248</v>
      </c>
      <c r="B11137" s="312" t="s">
        <v>15777</v>
      </c>
      <c r="C11137" s="312" t="s">
        <v>8351</v>
      </c>
      <c r="D11137" s="312"/>
      <c r="E11137" s="670">
        <v>25000</v>
      </c>
      <c r="F11137" s="316" t="s">
        <v>17311</v>
      </c>
      <c r="G11137" s="313" t="s">
        <v>2728</v>
      </c>
      <c r="H11137" s="628">
        <v>44620</v>
      </c>
      <c r="I11137" s="628">
        <v>44773</v>
      </c>
      <c r="J11137" s="632"/>
    </row>
    <row r="11138" spans="1:10" s="617" customFormat="1" ht="23.25" outlineLevel="1">
      <c r="A11138" s="678" t="s">
        <v>18248</v>
      </c>
      <c r="B11138" s="312" t="s">
        <v>15777</v>
      </c>
      <c r="C11138" s="312" t="s">
        <v>8351</v>
      </c>
      <c r="D11138" s="312"/>
      <c r="E11138" s="670">
        <v>25000</v>
      </c>
      <c r="F11138" s="316" t="s">
        <v>17310</v>
      </c>
      <c r="G11138" s="313" t="s">
        <v>2728</v>
      </c>
      <c r="H11138" s="628">
        <v>44620</v>
      </c>
      <c r="I11138" s="628">
        <v>44773</v>
      </c>
      <c r="J11138" s="632"/>
    </row>
    <row r="11139" spans="1:10" s="617" customFormat="1" ht="23.25" outlineLevel="1">
      <c r="A11139" s="678" t="s">
        <v>18249</v>
      </c>
      <c r="B11139" s="312" t="s">
        <v>15777</v>
      </c>
      <c r="C11139" s="312" t="s">
        <v>8351</v>
      </c>
      <c r="D11139" s="312"/>
      <c r="E11139" s="670">
        <v>25000</v>
      </c>
      <c r="F11139" s="316" t="s">
        <v>18250</v>
      </c>
      <c r="G11139" s="313" t="s">
        <v>2728</v>
      </c>
      <c r="H11139" s="628">
        <v>44620</v>
      </c>
      <c r="I11139" s="628">
        <v>44773</v>
      </c>
      <c r="J11139" s="632"/>
    </row>
    <row r="11140" spans="1:10" s="617" customFormat="1" ht="23.25" outlineLevel="1">
      <c r="A11140" s="678" t="s">
        <v>18251</v>
      </c>
      <c r="B11140" s="312" t="s">
        <v>15777</v>
      </c>
      <c r="C11140" s="312" t="s">
        <v>8351</v>
      </c>
      <c r="D11140" s="312"/>
      <c r="E11140" s="670">
        <v>25000</v>
      </c>
      <c r="F11140" s="316" t="s">
        <v>17309</v>
      </c>
      <c r="G11140" s="313" t="s">
        <v>2728</v>
      </c>
      <c r="H11140" s="628">
        <v>44620</v>
      </c>
      <c r="I11140" s="628">
        <v>44773</v>
      </c>
      <c r="J11140" s="632"/>
    </row>
    <row r="11141" spans="1:10" s="617" customFormat="1" ht="23.25" outlineLevel="1">
      <c r="A11141" s="678" t="s">
        <v>18252</v>
      </c>
      <c r="B11141" s="312" t="s">
        <v>15777</v>
      </c>
      <c r="C11141" s="312" t="s">
        <v>8351</v>
      </c>
      <c r="D11141" s="312"/>
      <c r="E11141" s="670">
        <v>20000</v>
      </c>
      <c r="F11141" s="316" t="s">
        <v>18253</v>
      </c>
      <c r="G11141" s="313" t="s">
        <v>2728</v>
      </c>
      <c r="H11141" s="628">
        <v>44651</v>
      </c>
      <c r="I11141" s="628">
        <v>44773</v>
      </c>
      <c r="J11141" s="632"/>
    </row>
    <row r="11142" spans="1:10" s="617" customFormat="1" ht="23.25" outlineLevel="1">
      <c r="A11142" s="678" t="s">
        <v>18254</v>
      </c>
      <c r="B11142" s="312" t="s">
        <v>15777</v>
      </c>
      <c r="C11142" s="312" t="s">
        <v>8351</v>
      </c>
      <c r="D11142" s="312"/>
      <c r="E11142" s="670">
        <v>19166.669999999998</v>
      </c>
      <c r="F11142" s="316" t="s">
        <v>18255</v>
      </c>
      <c r="G11142" s="313" t="s">
        <v>2728</v>
      </c>
      <c r="H11142" s="628">
        <v>44656</v>
      </c>
      <c r="I11142" s="628">
        <v>44773</v>
      </c>
      <c r="J11142" s="632"/>
    </row>
    <row r="11143" spans="1:10" s="617" customFormat="1" ht="23.25" outlineLevel="1">
      <c r="A11143" s="678" t="s">
        <v>18256</v>
      </c>
      <c r="B11143" s="312" t="s">
        <v>15777</v>
      </c>
      <c r="C11143" s="312" t="s">
        <v>8351</v>
      </c>
      <c r="D11143" s="312"/>
      <c r="E11143" s="670">
        <v>25000</v>
      </c>
      <c r="F11143" s="316" t="s">
        <v>18257</v>
      </c>
      <c r="G11143" s="313" t="s">
        <v>2728</v>
      </c>
      <c r="H11143" s="628">
        <v>44620</v>
      </c>
      <c r="I11143" s="628">
        <v>44926</v>
      </c>
      <c r="J11143" s="632"/>
    </row>
    <row r="11144" spans="1:10" s="617" customFormat="1" ht="23.25" outlineLevel="1">
      <c r="A11144" s="678" t="s">
        <v>18258</v>
      </c>
      <c r="B11144" s="312" t="s">
        <v>15777</v>
      </c>
      <c r="C11144" s="312" t="s">
        <v>8351</v>
      </c>
      <c r="D11144" s="312"/>
      <c r="E11144" s="670">
        <v>25000</v>
      </c>
      <c r="F11144" s="316" t="s">
        <v>18259</v>
      </c>
      <c r="G11144" s="313" t="s">
        <v>2728</v>
      </c>
      <c r="H11144" s="628">
        <v>44620</v>
      </c>
      <c r="I11144" s="628">
        <v>44773</v>
      </c>
      <c r="J11144" s="632"/>
    </row>
    <row r="11145" spans="1:10" s="617" customFormat="1" ht="23.25" outlineLevel="1">
      <c r="A11145" s="678" t="s">
        <v>18260</v>
      </c>
      <c r="B11145" s="312" t="s">
        <v>15777</v>
      </c>
      <c r="C11145" s="312" t="s">
        <v>8351</v>
      </c>
      <c r="D11145" s="312"/>
      <c r="E11145" s="670">
        <v>25000</v>
      </c>
      <c r="F11145" s="316" t="s">
        <v>17305</v>
      </c>
      <c r="G11145" s="313" t="s">
        <v>2728</v>
      </c>
      <c r="H11145" s="628">
        <v>44620</v>
      </c>
      <c r="I11145" s="628">
        <v>44773</v>
      </c>
      <c r="J11145" s="632"/>
    </row>
    <row r="11146" spans="1:10" s="617" customFormat="1" ht="23.25" outlineLevel="1">
      <c r="A11146" s="678" t="s">
        <v>18261</v>
      </c>
      <c r="B11146" s="312" t="s">
        <v>15777</v>
      </c>
      <c r="C11146" s="312" t="s">
        <v>8351</v>
      </c>
      <c r="D11146" s="312"/>
      <c r="E11146" s="670">
        <v>25000</v>
      </c>
      <c r="F11146" s="316" t="s">
        <v>17266</v>
      </c>
      <c r="G11146" s="313" t="s">
        <v>2728</v>
      </c>
      <c r="H11146" s="628">
        <v>44620</v>
      </c>
      <c r="I11146" s="628">
        <v>44773</v>
      </c>
      <c r="J11146" s="632"/>
    </row>
    <row r="11147" spans="1:10" s="617" customFormat="1" ht="23.25" outlineLevel="1">
      <c r="A11147" s="678" t="s">
        <v>18262</v>
      </c>
      <c r="B11147" s="312" t="s">
        <v>15777</v>
      </c>
      <c r="C11147" s="312" t="s">
        <v>8351</v>
      </c>
      <c r="D11147" s="312"/>
      <c r="E11147" s="670">
        <v>25000</v>
      </c>
      <c r="F11147" s="316" t="s">
        <v>17263</v>
      </c>
      <c r="G11147" s="313" t="s">
        <v>2728</v>
      </c>
      <c r="H11147" s="628">
        <v>44620</v>
      </c>
      <c r="I11147" s="628">
        <v>44773</v>
      </c>
      <c r="J11147" s="632"/>
    </row>
    <row r="11148" spans="1:10" s="617" customFormat="1" ht="23.25" outlineLevel="1">
      <c r="A11148" s="678" t="s">
        <v>18261</v>
      </c>
      <c r="B11148" s="312" t="s">
        <v>15777</v>
      </c>
      <c r="C11148" s="312" t="s">
        <v>8351</v>
      </c>
      <c r="D11148" s="312"/>
      <c r="E11148" s="670">
        <v>25000</v>
      </c>
      <c r="F11148" s="316" t="s">
        <v>17281</v>
      </c>
      <c r="G11148" s="313" t="s">
        <v>2728</v>
      </c>
      <c r="H11148" s="628">
        <v>44620</v>
      </c>
      <c r="I11148" s="628">
        <v>44773</v>
      </c>
      <c r="J11148" s="632"/>
    </row>
    <row r="11149" spans="1:10" s="617" customFormat="1" ht="23.25" outlineLevel="1">
      <c r="A11149" s="678" t="s">
        <v>18262</v>
      </c>
      <c r="B11149" s="312" t="s">
        <v>15777</v>
      </c>
      <c r="C11149" s="312" t="s">
        <v>8351</v>
      </c>
      <c r="D11149" s="312"/>
      <c r="E11149" s="670">
        <v>25000</v>
      </c>
      <c r="F11149" s="316" t="s">
        <v>17278</v>
      </c>
      <c r="G11149" s="313" t="s">
        <v>2728</v>
      </c>
      <c r="H11149" s="628">
        <v>44620</v>
      </c>
      <c r="I11149" s="628">
        <v>44773</v>
      </c>
      <c r="J11149" s="632"/>
    </row>
    <row r="11150" spans="1:10" s="617" customFormat="1" ht="23.25" outlineLevel="1">
      <c r="A11150" s="678" t="s">
        <v>18262</v>
      </c>
      <c r="B11150" s="312" t="s">
        <v>15777</v>
      </c>
      <c r="C11150" s="312" t="s">
        <v>8351</v>
      </c>
      <c r="D11150" s="312"/>
      <c r="E11150" s="670">
        <v>25000</v>
      </c>
      <c r="F11150" s="316" t="s">
        <v>17264</v>
      </c>
      <c r="G11150" s="313" t="s">
        <v>2728</v>
      </c>
      <c r="H11150" s="628">
        <v>44620</v>
      </c>
      <c r="I11150" s="628">
        <v>44773</v>
      </c>
      <c r="J11150" s="632"/>
    </row>
    <row r="11151" spans="1:10" s="617" customFormat="1" ht="23.25" outlineLevel="1">
      <c r="A11151" s="678" t="s">
        <v>18262</v>
      </c>
      <c r="B11151" s="312" t="s">
        <v>15777</v>
      </c>
      <c r="C11151" s="312" t="s">
        <v>8351</v>
      </c>
      <c r="D11151" s="312"/>
      <c r="E11151" s="670">
        <v>25000</v>
      </c>
      <c r="F11151" s="316" t="s">
        <v>17265</v>
      </c>
      <c r="G11151" s="313" t="s">
        <v>2728</v>
      </c>
      <c r="H11151" s="628">
        <v>44620</v>
      </c>
      <c r="I11151" s="628">
        <v>44773</v>
      </c>
      <c r="J11151" s="632"/>
    </row>
    <row r="11152" spans="1:10" s="617" customFormat="1" ht="23.25" outlineLevel="1">
      <c r="A11152" s="678" t="s">
        <v>18262</v>
      </c>
      <c r="B11152" s="312" t="s">
        <v>15777</v>
      </c>
      <c r="C11152" s="312" t="s">
        <v>8351</v>
      </c>
      <c r="D11152" s="312"/>
      <c r="E11152" s="670">
        <v>25000</v>
      </c>
      <c r="F11152" s="316" t="s">
        <v>17279</v>
      </c>
      <c r="G11152" s="313" t="s">
        <v>2728</v>
      </c>
      <c r="H11152" s="628">
        <v>44620</v>
      </c>
      <c r="I11152" s="628">
        <v>44773</v>
      </c>
      <c r="J11152" s="632"/>
    </row>
    <row r="11153" spans="1:10" s="617" customFormat="1" ht="23.25" outlineLevel="1">
      <c r="A11153" s="678" t="s">
        <v>18262</v>
      </c>
      <c r="B11153" s="312" t="s">
        <v>15777</v>
      </c>
      <c r="C11153" s="312" t="s">
        <v>8351</v>
      </c>
      <c r="D11153" s="312"/>
      <c r="E11153" s="670">
        <v>25000</v>
      </c>
      <c r="F11153" s="316" t="s">
        <v>17269</v>
      </c>
      <c r="G11153" s="313" t="s">
        <v>2728</v>
      </c>
      <c r="H11153" s="628">
        <v>44620</v>
      </c>
      <c r="I11153" s="628">
        <v>44773</v>
      </c>
      <c r="J11153" s="632"/>
    </row>
    <row r="11154" spans="1:10" s="617" customFormat="1" ht="23.25" outlineLevel="1">
      <c r="A11154" s="678" t="s">
        <v>18262</v>
      </c>
      <c r="B11154" s="312" t="s">
        <v>15777</v>
      </c>
      <c r="C11154" s="312" t="s">
        <v>8351</v>
      </c>
      <c r="D11154" s="312"/>
      <c r="E11154" s="670">
        <v>25000</v>
      </c>
      <c r="F11154" s="316" t="s">
        <v>17271</v>
      </c>
      <c r="G11154" s="313" t="s">
        <v>2728</v>
      </c>
      <c r="H11154" s="628">
        <v>44620</v>
      </c>
      <c r="I11154" s="628">
        <v>44773</v>
      </c>
      <c r="J11154" s="632"/>
    </row>
    <row r="11155" spans="1:10" s="617" customFormat="1" ht="23.25" outlineLevel="1">
      <c r="A11155" s="678" t="s">
        <v>18262</v>
      </c>
      <c r="B11155" s="312" t="s">
        <v>15777</v>
      </c>
      <c r="C11155" s="312" t="s">
        <v>8351</v>
      </c>
      <c r="D11155" s="312"/>
      <c r="E11155" s="670">
        <v>25000</v>
      </c>
      <c r="F11155" s="316" t="s">
        <v>17273</v>
      </c>
      <c r="G11155" s="313" t="s">
        <v>2728</v>
      </c>
      <c r="H11155" s="628">
        <v>44620</v>
      </c>
      <c r="I11155" s="628">
        <v>44773</v>
      </c>
      <c r="J11155" s="632"/>
    </row>
    <row r="11156" spans="1:10" s="617" customFormat="1" ht="23.25" outlineLevel="1">
      <c r="A11156" s="678" t="s">
        <v>18262</v>
      </c>
      <c r="B11156" s="312" t="s">
        <v>15777</v>
      </c>
      <c r="C11156" s="312" t="s">
        <v>8351</v>
      </c>
      <c r="D11156" s="312"/>
      <c r="E11156" s="670">
        <v>25000</v>
      </c>
      <c r="F11156" s="316" t="s">
        <v>17270</v>
      </c>
      <c r="G11156" s="313" t="s">
        <v>2728</v>
      </c>
      <c r="H11156" s="628">
        <v>44620</v>
      </c>
      <c r="I11156" s="628">
        <v>44773</v>
      </c>
      <c r="J11156" s="632"/>
    </row>
    <row r="11157" spans="1:10" s="617" customFormat="1" ht="23.25" outlineLevel="1">
      <c r="A11157" s="678" t="s">
        <v>18263</v>
      </c>
      <c r="B11157" s="312" t="s">
        <v>15777</v>
      </c>
      <c r="C11157" s="312" t="s">
        <v>8351</v>
      </c>
      <c r="D11157" s="312"/>
      <c r="E11157" s="670">
        <v>30000</v>
      </c>
      <c r="F11157" s="316" t="s">
        <v>17285</v>
      </c>
      <c r="G11157" s="313" t="s">
        <v>2728</v>
      </c>
      <c r="H11157" s="628">
        <v>44620</v>
      </c>
      <c r="I11157" s="628">
        <v>44773</v>
      </c>
      <c r="J11157" s="632"/>
    </row>
    <row r="11158" spans="1:10" s="617" customFormat="1" ht="23.25" outlineLevel="1">
      <c r="A11158" s="678" t="s">
        <v>18264</v>
      </c>
      <c r="B11158" s="312" t="s">
        <v>15777</v>
      </c>
      <c r="C11158" s="312" t="s">
        <v>8351</v>
      </c>
      <c r="D11158" s="312"/>
      <c r="E11158" s="670">
        <v>30000</v>
      </c>
      <c r="F11158" s="316" t="s">
        <v>17288</v>
      </c>
      <c r="G11158" s="313" t="s">
        <v>2728</v>
      </c>
      <c r="H11158" s="628">
        <v>44620</v>
      </c>
      <c r="I11158" s="628">
        <v>44773</v>
      </c>
      <c r="J11158" s="632"/>
    </row>
    <row r="11159" spans="1:10" s="617" customFormat="1" ht="23.25" outlineLevel="1">
      <c r="A11159" s="678" t="s">
        <v>18265</v>
      </c>
      <c r="B11159" s="312" t="s">
        <v>15777</v>
      </c>
      <c r="C11159" s="312" t="s">
        <v>8351</v>
      </c>
      <c r="D11159" s="312"/>
      <c r="E11159" s="670">
        <v>30000</v>
      </c>
      <c r="F11159" s="316" t="s">
        <v>17286</v>
      </c>
      <c r="G11159" s="313" t="s">
        <v>2728</v>
      </c>
      <c r="H11159" s="628">
        <v>44620</v>
      </c>
      <c r="I11159" s="628">
        <v>44773</v>
      </c>
      <c r="J11159" s="632"/>
    </row>
    <row r="11160" spans="1:10" s="617" customFormat="1" ht="23.25" outlineLevel="1">
      <c r="A11160" s="678" t="s">
        <v>18266</v>
      </c>
      <c r="B11160" s="312" t="s">
        <v>15777</v>
      </c>
      <c r="C11160" s="312" t="s">
        <v>8351</v>
      </c>
      <c r="D11160" s="312"/>
      <c r="E11160" s="670">
        <v>30000</v>
      </c>
      <c r="F11160" s="316" t="s">
        <v>17280</v>
      </c>
      <c r="G11160" s="313" t="s">
        <v>2728</v>
      </c>
      <c r="H11160" s="628">
        <v>44620</v>
      </c>
      <c r="I11160" s="628">
        <v>44773</v>
      </c>
      <c r="J11160" s="632"/>
    </row>
    <row r="11161" spans="1:10" s="617" customFormat="1" ht="23.25" outlineLevel="1">
      <c r="A11161" s="678" t="s">
        <v>18267</v>
      </c>
      <c r="B11161" s="312" t="s">
        <v>15777</v>
      </c>
      <c r="C11161" s="312" t="s">
        <v>8351</v>
      </c>
      <c r="D11161" s="312"/>
      <c r="E11161" s="670">
        <v>30000</v>
      </c>
      <c r="F11161" s="316" t="s">
        <v>17267</v>
      </c>
      <c r="G11161" s="313" t="s">
        <v>2728</v>
      </c>
      <c r="H11161" s="628">
        <v>44620</v>
      </c>
      <c r="I11161" s="628">
        <v>44773</v>
      </c>
      <c r="J11161" s="632"/>
    </row>
    <row r="11162" spans="1:10" s="617" customFormat="1" ht="23.25" outlineLevel="1">
      <c r="A11162" s="678" t="s">
        <v>18266</v>
      </c>
      <c r="B11162" s="312" t="s">
        <v>15777</v>
      </c>
      <c r="C11162" s="312" t="s">
        <v>8351</v>
      </c>
      <c r="D11162" s="312"/>
      <c r="E11162" s="670">
        <v>30000</v>
      </c>
      <c r="F11162" s="316" t="s">
        <v>17287</v>
      </c>
      <c r="G11162" s="313" t="s">
        <v>2728</v>
      </c>
      <c r="H11162" s="628">
        <v>44620</v>
      </c>
      <c r="I11162" s="628">
        <v>44773</v>
      </c>
      <c r="J11162" s="632"/>
    </row>
    <row r="11163" spans="1:10" s="617" customFormat="1" ht="23.25" outlineLevel="1">
      <c r="A11163" s="678" t="s">
        <v>18268</v>
      </c>
      <c r="B11163" s="312" t="s">
        <v>15777</v>
      </c>
      <c r="C11163" s="312" t="s">
        <v>8351</v>
      </c>
      <c r="D11163" s="312"/>
      <c r="E11163" s="670">
        <v>25000</v>
      </c>
      <c r="F11163" s="316" t="s">
        <v>17361</v>
      </c>
      <c r="G11163" s="313" t="s">
        <v>2728</v>
      </c>
      <c r="H11163" s="628">
        <v>44620</v>
      </c>
      <c r="I11163" s="628">
        <v>44773</v>
      </c>
      <c r="J11163" s="632"/>
    </row>
    <row r="11164" spans="1:10" s="617" customFormat="1" ht="23.25" outlineLevel="1">
      <c r="A11164" s="678" t="s">
        <v>18269</v>
      </c>
      <c r="B11164" s="312" t="s">
        <v>15777</v>
      </c>
      <c r="C11164" s="312" t="s">
        <v>8351</v>
      </c>
      <c r="D11164" s="312"/>
      <c r="E11164" s="670">
        <v>25000</v>
      </c>
      <c r="F11164" s="316" t="s">
        <v>17289</v>
      </c>
      <c r="G11164" s="313" t="s">
        <v>2728</v>
      </c>
      <c r="H11164" s="628">
        <v>44620</v>
      </c>
      <c r="I11164" s="628">
        <v>44773</v>
      </c>
      <c r="J11164" s="632"/>
    </row>
    <row r="11165" spans="1:10" s="617" customFormat="1" ht="23.25" outlineLevel="1">
      <c r="A11165" s="678" t="s">
        <v>18270</v>
      </c>
      <c r="B11165" s="312" t="s">
        <v>15777</v>
      </c>
      <c r="C11165" s="312" t="s">
        <v>8351</v>
      </c>
      <c r="D11165" s="312"/>
      <c r="E11165" s="670">
        <v>25000</v>
      </c>
      <c r="F11165" s="316" t="s">
        <v>17262</v>
      </c>
      <c r="G11165" s="313" t="s">
        <v>2728</v>
      </c>
      <c r="H11165" s="628">
        <v>44620</v>
      </c>
      <c r="I11165" s="628">
        <v>44773</v>
      </c>
      <c r="J11165" s="632"/>
    </row>
    <row r="11166" spans="1:10" s="617" customFormat="1" ht="23.25" outlineLevel="1">
      <c r="A11166" s="678" t="s">
        <v>18271</v>
      </c>
      <c r="B11166" s="312" t="s">
        <v>15777</v>
      </c>
      <c r="C11166" s="312" t="s">
        <v>8351</v>
      </c>
      <c r="D11166" s="312"/>
      <c r="E11166" s="670">
        <v>25000</v>
      </c>
      <c r="F11166" s="316" t="s">
        <v>17349</v>
      </c>
      <c r="G11166" s="313" t="s">
        <v>2728</v>
      </c>
      <c r="H11166" s="628">
        <v>44620</v>
      </c>
      <c r="I11166" s="628">
        <v>44773</v>
      </c>
      <c r="J11166" s="632"/>
    </row>
    <row r="11167" spans="1:10" s="617" customFormat="1" ht="23.25" outlineLevel="1">
      <c r="A11167" s="678" t="s">
        <v>18272</v>
      </c>
      <c r="B11167" s="312" t="s">
        <v>15777</v>
      </c>
      <c r="C11167" s="312" t="s">
        <v>8351</v>
      </c>
      <c r="D11167" s="312"/>
      <c r="E11167" s="670">
        <v>25000</v>
      </c>
      <c r="F11167" s="316" t="s">
        <v>17275</v>
      </c>
      <c r="G11167" s="313" t="s">
        <v>2728</v>
      </c>
      <c r="H11167" s="628">
        <v>44620</v>
      </c>
      <c r="I11167" s="628">
        <v>44773</v>
      </c>
      <c r="J11167" s="632"/>
    </row>
    <row r="11168" spans="1:10" s="617" customFormat="1" ht="23.25" outlineLevel="1">
      <c r="A11168" s="678" t="s">
        <v>18261</v>
      </c>
      <c r="B11168" s="312" t="s">
        <v>15777</v>
      </c>
      <c r="C11168" s="312" t="s">
        <v>8351</v>
      </c>
      <c r="D11168" s="312"/>
      <c r="E11168" s="670">
        <v>25000</v>
      </c>
      <c r="F11168" s="316" t="s">
        <v>17272</v>
      </c>
      <c r="G11168" s="313" t="s">
        <v>2728</v>
      </c>
      <c r="H11168" s="628">
        <v>44620</v>
      </c>
      <c r="I11168" s="628">
        <v>44773</v>
      </c>
      <c r="J11168" s="632"/>
    </row>
    <row r="11169" spans="1:10" s="617" customFormat="1" ht="23.25" outlineLevel="1">
      <c r="A11169" s="678" t="s">
        <v>18273</v>
      </c>
      <c r="B11169" s="312" t="s">
        <v>15777</v>
      </c>
      <c r="C11169" s="312" t="s">
        <v>8351</v>
      </c>
      <c r="D11169" s="312"/>
      <c r="E11169" s="670">
        <v>25000</v>
      </c>
      <c r="F11169" s="316" t="s">
        <v>18274</v>
      </c>
      <c r="G11169" s="313" t="s">
        <v>2728</v>
      </c>
      <c r="H11169" s="628" t="s">
        <v>18275</v>
      </c>
      <c r="I11169" s="628">
        <v>44773</v>
      </c>
      <c r="J11169" s="632"/>
    </row>
    <row r="11170" spans="1:10" s="617" customFormat="1" ht="23.25" outlineLevel="1">
      <c r="A11170" s="678" t="s">
        <v>17345</v>
      </c>
      <c r="B11170" s="312" t="s">
        <v>15777</v>
      </c>
      <c r="C11170" s="312" t="s">
        <v>8351</v>
      </c>
      <c r="D11170" s="312"/>
      <c r="E11170" s="670">
        <v>20833.330000000002</v>
      </c>
      <c r="F11170" s="316" t="s">
        <v>17258</v>
      </c>
      <c r="G11170" s="313" t="s">
        <v>2728</v>
      </c>
      <c r="H11170" s="628">
        <v>44615</v>
      </c>
      <c r="I11170" s="628">
        <v>44742</v>
      </c>
      <c r="J11170" s="632"/>
    </row>
    <row r="11171" spans="1:10" s="617" customFormat="1" ht="23.25" outlineLevel="1">
      <c r="A11171" s="678" t="s">
        <v>18276</v>
      </c>
      <c r="B11171" s="312" t="s">
        <v>15777</v>
      </c>
      <c r="C11171" s="312" t="s">
        <v>8351</v>
      </c>
      <c r="D11171" s="312"/>
      <c r="E11171" s="670">
        <v>20833.330000000002</v>
      </c>
      <c r="F11171" s="316" t="s">
        <v>17319</v>
      </c>
      <c r="G11171" s="313" t="s">
        <v>2728</v>
      </c>
      <c r="H11171" s="628">
        <v>44615</v>
      </c>
      <c r="I11171" s="628">
        <v>44742</v>
      </c>
      <c r="J11171" s="632"/>
    </row>
    <row r="11172" spans="1:10" s="617" customFormat="1" ht="23.25" outlineLevel="1">
      <c r="A11172" s="678" t="s">
        <v>18276</v>
      </c>
      <c r="B11172" s="312" t="s">
        <v>15777</v>
      </c>
      <c r="C11172" s="312" t="s">
        <v>8351</v>
      </c>
      <c r="D11172" s="312"/>
      <c r="E11172" s="670">
        <v>20833.330000000002</v>
      </c>
      <c r="F11172" s="316" t="s">
        <v>17316</v>
      </c>
      <c r="G11172" s="313" t="s">
        <v>2728</v>
      </c>
      <c r="H11172" s="628">
        <v>44615</v>
      </c>
      <c r="I11172" s="628">
        <v>44742</v>
      </c>
      <c r="J11172" s="632"/>
    </row>
    <row r="11173" spans="1:10" s="617" customFormat="1" ht="23.25" outlineLevel="1">
      <c r="A11173" s="678" t="s">
        <v>18276</v>
      </c>
      <c r="B11173" s="312" t="s">
        <v>15777</v>
      </c>
      <c r="C11173" s="312" t="s">
        <v>8351</v>
      </c>
      <c r="D11173" s="312"/>
      <c r="E11173" s="670">
        <v>20833.330000000002</v>
      </c>
      <c r="F11173" s="316" t="s">
        <v>17249</v>
      </c>
      <c r="G11173" s="313" t="s">
        <v>2728</v>
      </c>
      <c r="H11173" s="628">
        <v>44615</v>
      </c>
      <c r="I11173" s="628">
        <v>44742</v>
      </c>
      <c r="J11173" s="632"/>
    </row>
    <row r="11174" spans="1:10" s="617" customFormat="1" ht="23.25" outlineLevel="1">
      <c r="A11174" s="678" t="s">
        <v>18276</v>
      </c>
      <c r="B11174" s="312" t="s">
        <v>15777</v>
      </c>
      <c r="C11174" s="312" t="s">
        <v>8351</v>
      </c>
      <c r="D11174" s="312"/>
      <c r="E11174" s="670">
        <v>20833.330000000002</v>
      </c>
      <c r="F11174" s="316" t="s">
        <v>17323</v>
      </c>
      <c r="G11174" s="313" t="s">
        <v>2728</v>
      </c>
      <c r="H11174" s="628">
        <v>44615</v>
      </c>
      <c r="I11174" s="628">
        <v>44742</v>
      </c>
      <c r="J11174" s="632"/>
    </row>
    <row r="11175" spans="1:10" s="617" customFormat="1" ht="23.25" outlineLevel="1">
      <c r="A11175" s="678" t="s">
        <v>18276</v>
      </c>
      <c r="B11175" s="312" t="s">
        <v>15777</v>
      </c>
      <c r="C11175" s="312" t="s">
        <v>8351</v>
      </c>
      <c r="D11175" s="312"/>
      <c r="E11175" s="670">
        <v>20833.330000000002</v>
      </c>
      <c r="F11175" s="316" t="s">
        <v>17252</v>
      </c>
      <c r="G11175" s="313" t="s">
        <v>2728</v>
      </c>
      <c r="H11175" s="628">
        <v>44615</v>
      </c>
      <c r="I11175" s="628">
        <v>44742</v>
      </c>
      <c r="J11175" s="632"/>
    </row>
    <row r="11176" spans="1:10" s="617" customFormat="1" ht="23.25" outlineLevel="1">
      <c r="A11176" s="678" t="s">
        <v>18276</v>
      </c>
      <c r="B11176" s="312" t="s">
        <v>15777</v>
      </c>
      <c r="C11176" s="312" t="s">
        <v>8351</v>
      </c>
      <c r="D11176" s="312"/>
      <c r="E11176" s="670">
        <v>20833.330000000002</v>
      </c>
      <c r="F11176" s="316" t="s">
        <v>17251</v>
      </c>
      <c r="G11176" s="313" t="s">
        <v>2728</v>
      </c>
      <c r="H11176" s="628">
        <v>44615</v>
      </c>
      <c r="I11176" s="628">
        <v>44742</v>
      </c>
      <c r="J11176" s="632"/>
    </row>
    <row r="11177" spans="1:10" s="617" customFormat="1" ht="23.25" outlineLevel="1">
      <c r="A11177" s="678" t="s">
        <v>18276</v>
      </c>
      <c r="B11177" s="312" t="s">
        <v>15777</v>
      </c>
      <c r="C11177" s="312" t="s">
        <v>8351</v>
      </c>
      <c r="D11177" s="312"/>
      <c r="E11177" s="670">
        <v>20833.330000000002</v>
      </c>
      <c r="F11177" s="316" t="s">
        <v>17253</v>
      </c>
      <c r="G11177" s="313" t="s">
        <v>2728</v>
      </c>
      <c r="H11177" s="628">
        <v>44615</v>
      </c>
      <c r="I11177" s="628">
        <v>44742</v>
      </c>
      <c r="J11177" s="632"/>
    </row>
    <row r="11178" spans="1:10" s="617" customFormat="1" ht="23.25" outlineLevel="1">
      <c r="A11178" s="678" t="s">
        <v>18276</v>
      </c>
      <c r="B11178" s="312" t="s">
        <v>15777</v>
      </c>
      <c r="C11178" s="312" t="s">
        <v>8351</v>
      </c>
      <c r="D11178" s="312"/>
      <c r="E11178" s="670">
        <v>20833.330000000002</v>
      </c>
      <c r="F11178" s="316" t="s">
        <v>17250</v>
      </c>
      <c r="G11178" s="313" t="s">
        <v>2728</v>
      </c>
      <c r="H11178" s="628">
        <v>44615</v>
      </c>
      <c r="I11178" s="628">
        <v>44742</v>
      </c>
      <c r="J11178" s="632"/>
    </row>
    <row r="11179" spans="1:10" s="617" customFormat="1" ht="23.25" outlineLevel="1">
      <c r="A11179" s="678" t="s">
        <v>18276</v>
      </c>
      <c r="B11179" s="312" t="s">
        <v>15777</v>
      </c>
      <c r="C11179" s="312" t="s">
        <v>8351</v>
      </c>
      <c r="D11179" s="312"/>
      <c r="E11179" s="670">
        <v>20833.330000000002</v>
      </c>
      <c r="F11179" s="316" t="s">
        <v>17254</v>
      </c>
      <c r="G11179" s="313" t="s">
        <v>2728</v>
      </c>
      <c r="H11179" s="628">
        <v>44615</v>
      </c>
      <c r="I11179" s="628">
        <v>44742</v>
      </c>
      <c r="J11179" s="632"/>
    </row>
    <row r="11180" spans="1:10" s="617" customFormat="1" ht="23.25" outlineLevel="1">
      <c r="A11180" s="678" t="s">
        <v>18277</v>
      </c>
      <c r="B11180" s="312" t="s">
        <v>15777</v>
      </c>
      <c r="C11180" s="312" t="s">
        <v>8351</v>
      </c>
      <c r="D11180" s="312"/>
      <c r="E11180" s="670">
        <v>28500</v>
      </c>
      <c r="F11180" s="316" t="s">
        <v>18278</v>
      </c>
      <c r="G11180" s="313" t="s">
        <v>2728</v>
      </c>
      <c r="H11180" s="628">
        <v>44750</v>
      </c>
      <c r="I11180" s="628">
        <v>44926</v>
      </c>
      <c r="J11180" s="632"/>
    </row>
    <row r="11181" spans="1:10" s="617" customFormat="1" ht="23.25" outlineLevel="1">
      <c r="A11181" s="678" t="s">
        <v>18279</v>
      </c>
      <c r="B11181" s="312" t="s">
        <v>15777</v>
      </c>
      <c r="C11181" s="312" t="s">
        <v>8351</v>
      </c>
      <c r="D11181" s="312"/>
      <c r="E11181" s="670">
        <v>24600</v>
      </c>
      <c r="F11181" s="316" t="s">
        <v>18280</v>
      </c>
      <c r="G11181" s="313" t="s">
        <v>2728</v>
      </c>
      <c r="H11181" s="628">
        <v>44757</v>
      </c>
      <c r="I11181" s="628">
        <v>44926</v>
      </c>
      <c r="J11181" s="632"/>
    </row>
    <row r="11182" spans="1:10" s="617" customFormat="1" ht="23.25" outlineLevel="1">
      <c r="A11182" s="678" t="s">
        <v>18281</v>
      </c>
      <c r="B11182" s="312" t="s">
        <v>15777</v>
      </c>
      <c r="C11182" s="312" t="s">
        <v>8351</v>
      </c>
      <c r="D11182" s="312"/>
      <c r="E11182" s="670">
        <v>35466.67</v>
      </c>
      <c r="F11182" s="316" t="s">
        <v>18282</v>
      </c>
      <c r="G11182" s="313" t="s">
        <v>2728</v>
      </c>
      <c r="H11182" s="628">
        <v>44638</v>
      </c>
      <c r="I11182" s="628">
        <v>44773</v>
      </c>
      <c r="J11182" s="632"/>
    </row>
    <row r="11183" spans="1:10" s="617" customFormat="1" ht="23.25" outlineLevel="1">
      <c r="A11183" s="678" t="s">
        <v>18283</v>
      </c>
      <c r="B11183" s="312" t="s">
        <v>15777</v>
      </c>
      <c r="C11183" s="312" t="s">
        <v>8351</v>
      </c>
      <c r="D11183" s="312"/>
      <c r="E11183" s="670">
        <v>35733.33</v>
      </c>
      <c r="F11183" s="316" t="s">
        <v>17352</v>
      </c>
      <c r="G11183" s="313" t="s">
        <v>2728</v>
      </c>
      <c r="H11183" s="628">
        <v>44637</v>
      </c>
      <c r="I11183" s="628">
        <v>44773</v>
      </c>
      <c r="J11183" s="632"/>
    </row>
    <row r="11184" spans="1:10" s="617" customFormat="1" ht="23.25" outlineLevel="1">
      <c r="A11184" s="678" t="s">
        <v>18284</v>
      </c>
      <c r="B11184" s="312" t="s">
        <v>15777</v>
      </c>
      <c r="C11184" s="312" t="s">
        <v>8351</v>
      </c>
      <c r="D11184" s="312"/>
      <c r="E11184" s="670">
        <v>35733.33</v>
      </c>
      <c r="F11184" s="316" t="s">
        <v>17353</v>
      </c>
      <c r="G11184" s="313" t="s">
        <v>2728</v>
      </c>
      <c r="H11184" s="628">
        <v>44637</v>
      </c>
      <c r="I11184" s="628">
        <v>44773</v>
      </c>
      <c r="J11184" s="632"/>
    </row>
    <row r="11185" spans="1:10" s="617" customFormat="1" ht="23.25" outlineLevel="1">
      <c r="A11185" s="678" t="s">
        <v>18285</v>
      </c>
      <c r="B11185" s="312" t="s">
        <v>15777</v>
      </c>
      <c r="C11185" s="312" t="s">
        <v>8351</v>
      </c>
      <c r="D11185" s="312"/>
      <c r="E11185" s="670">
        <v>35466.67</v>
      </c>
      <c r="F11185" s="316" t="s">
        <v>18286</v>
      </c>
      <c r="G11185" s="313" t="s">
        <v>2728</v>
      </c>
      <c r="H11185" s="628">
        <v>44638</v>
      </c>
      <c r="I11185" s="628">
        <v>44773</v>
      </c>
      <c r="J11185" s="632"/>
    </row>
    <row r="11186" spans="1:10" s="617" customFormat="1" ht="23.25" outlineLevel="1">
      <c r="A11186" s="678" t="s">
        <v>18287</v>
      </c>
      <c r="B11186" s="312" t="s">
        <v>15777</v>
      </c>
      <c r="C11186" s="312" t="s">
        <v>8351</v>
      </c>
      <c r="D11186" s="312"/>
      <c r="E11186" s="670">
        <v>21000</v>
      </c>
      <c r="F11186" s="316" t="s">
        <v>18288</v>
      </c>
      <c r="G11186" s="313" t="s">
        <v>18166</v>
      </c>
      <c r="H11186" s="628">
        <v>44742</v>
      </c>
      <c r="I11186" s="628">
        <v>44926</v>
      </c>
      <c r="J11186" s="632"/>
    </row>
    <row r="11187" spans="1:10" s="617" customFormat="1" ht="23.25" outlineLevel="1">
      <c r="A11187" s="678" t="s">
        <v>18289</v>
      </c>
      <c r="B11187" s="312" t="s">
        <v>15777</v>
      </c>
      <c r="C11187" s="312" t="s">
        <v>8351</v>
      </c>
      <c r="D11187" s="312"/>
      <c r="E11187" s="670">
        <v>21000</v>
      </c>
      <c r="F11187" s="316" t="s">
        <v>18290</v>
      </c>
      <c r="G11187" s="313" t="s">
        <v>18166</v>
      </c>
      <c r="H11187" s="628">
        <v>44742</v>
      </c>
      <c r="I11187" s="628">
        <v>44926</v>
      </c>
      <c r="J11187" s="632"/>
    </row>
    <row r="11188" spans="1:10" s="617" customFormat="1" ht="23.25" outlineLevel="1">
      <c r="A11188" s="678" t="s">
        <v>18291</v>
      </c>
      <c r="B11188" s="312" t="s">
        <v>15777</v>
      </c>
      <c r="C11188" s="312" t="s">
        <v>8351</v>
      </c>
      <c r="D11188" s="312"/>
      <c r="E11188" s="670">
        <v>24000</v>
      </c>
      <c r="F11188" s="316" t="s">
        <v>18292</v>
      </c>
      <c r="G11188" s="313" t="s">
        <v>18166</v>
      </c>
      <c r="H11188" s="628">
        <v>44742</v>
      </c>
      <c r="I11188" s="628">
        <v>44926</v>
      </c>
      <c r="J11188" s="632"/>
    </row>
    <row r="11189" spans="1:10" s="617" customFormat="1" ht="23.25" outlineLevel="1">
      <c r="A11189" s="678" t="s">
        <v>18225</v>
      </c>
      <c r="B11189" s="312" t="s">
        <v>15777</v>
      </c>
      <c r="C11189" s="312" t="s">
        <v>8351</v>
      </c>
      <c r="D11189" s="312"/>
      <c r="E11189" s="670">
        <v>33000</v>
      </c>
      <c r="F11189" s="316" t="s">
        <v>17330</v>
      </c>
      <c r="G11189" s="313" t="s">
        <v>18166</v>
      </c>
      <c r="H11189" s="628">
        <v>44742</v>
      </c>
      <c r="I11189" s="628">
        <v>44926</v>
      </c>
      <c r="J11189" s="632"/>
    </row>
    <row r="11190" spans="1:10" s="617" customFormat="1" ht="23.25" outlineLevel="1">
      <c r="A11190" s="678" t="s">
        <v>18227</v>
      </c>
      <c r="B11190" s="312" t="s">
        <v>15777</v>
      </c>
      <c r="C11190" s="312" t="s">
        <v>8351</v>
      </c>
      <c r="D11190" s="312"/>
      <c r="E11190" s="670">
        <v>33000</v>
      </c>
      <c r="F11190" s="316" t="s">
        <v>17328</v>
      </c>
      <c r="G11190" s="313" t="s">
        <v>18166</v>
      </c>
      <c r="H11190" s="628">
        <v>44742</v>
      </c>
      <c r="I11190" s="628">
        <v>44926</v>
      </c>
      <c r="J11190" s="632"/>
    </row>
    <row r="11191" spans="1:10" s="617" customFormat="1" ht="23.25" outlineLevel="1">
      <c r="A11191" s="678" t="s">
        <v>18293</v>
      </c>
      <c r="B11191" s="312" t="s">
        <v>15777</v>
      </c>
      <c r="C11191" s="312" t="s">
        <v>8351</v>
      </c>
      <c r="D11191" s="312"/>
      <c r="E11191" s="670">
        <v>24000</v>
      </c>
      <c r="F11191" s="316" t="s">
        <v>18294</v>
      </c>
      <c r="G11191" s="313" t="s">
        <v>18166</v>
      </c>
      <c r="H11191" s="628">
        <v>44742</v>
      </c>
      <c r="I11191" s="628">
        <v>44926</v>
      </c>
      <c r="J11191" s="632"/>
    </row>
    <row r="11192" spans="1:10" s="617" customFormat="1" ht="23.25" outlineLevel="1">
      <c r="A11192" s="678" t="s">
        <v>18295</v>
      </c>
      <c r="B11192" s="312" t="s">
        <v>15777</v>
      </c>
      <c r="C11192" s="312" t="s">
        <v>8351</v>
      </c>
      <c r="D11192" s="312"/>
      <c r="E11192" s="670">
        <v>24000</v>
      </c>
      <c r="F11192" s="316" t="s">
        <v>18296</v>
      </c>
      <c r="G11192" s="313" t="s">
        <v>18166</v>
      </c>
      <c r="H11192" s="628">
        <v>44742</v>
      </c>
      <c r="I11192" s="628">
        <v>44926</v>
      </c>
      <c r="J11192" s="632"/>
    </row>
    <row r="11193" spans="1:10" s="617" customFormat="1" ht="23.25" outlineLevel="1">
      <c r="A11193" s="678" t="s">
        <v>18297</v>
      </c>
      <c r="B11193" s="312" t="s">
        <v>15777</v>
      </c>
      <c r="C11193" s="312" t="s">
        <v>8351</v>
      </c>
      <c r="D11193" s="312"/>
      <c r="E11193" s="670">
        <v>21000</v>
      </c>
      <c r="F11193" s="316" t="s">
        <v>18298</v>
      </c>
      <c r="G11193" s="313" t="s">
        <v>18166</v>
      </c>
      <c r="H11193" s="628">
        <v>44742</v>
      </c>
      <c r="I11193" s="628">
        <v>44926</v>
      </c>
      <c r="J11193" s="632"/>
    </row>
    <row r="11194" spans="1:10" s="617" customFormat="1" ht="23.25" outlineLevel="1">
      <c r="A11194" s="678" t="s">
        <v>18299</v>
      </c>
      <c r="B11194" s="312" t="s">
        <v>15777</v>
      </c>
      <c r="C11194" s="312" t="s">
        <v>8351</v>
      </c>
      <c r="D11194" s="312"/>
      <c r="E11194" s="670">
        <v>21000</v>
      </c>
      <c r="F11194" s="316" t="s">
        <v>18300</v>
      </c>
      <c r="G11194" s="313" t="s">
        <v>18166</v>
      </c>
      <c r="H11194" s="628">
        <v>44742</v>
      </c>
      <c r="I11194" s="628">
        <v>44926</v>
      </c>
      <c r="J11194" s="632"/>
    </row>
    <row r="11195" spans="1:10" s="617" customFormat="1" ht="23.25" outlineLevel="1">
      <c r="A11195" s="678" t="s">
        <v>18228</v>
      </c>
      <c r="B11195" s="312" t="s">
        <v>15777</v>
      </c>
      <c r="C11195" s="312" t="s">
        <v>8351</v>
      </c>
      <c r="D11195" s="312"/>
      <c r="E11195" s="670">
        <v>33000</v>
      </c>
      <c r="F11195" s="316" t="s">
        <v>17337</v>
      </c>
      <c r="G11195" s="313" t="s">
        <v>18166</v>
      </c>
      <c r="H11195" s="628">
        <v>44742</v>
      </c>
      <c r="I11195" s="628">
        <v>44895</v>
      </c>
      <c r="J11195" s="632"/>
    </row>
    <row r="11196" spans="1:10" s="617" customFormat="1" ht="23.25" outlineLevel="1">
      <c r="A11196" s="678" t="s">
        <v>18229</v>
      </c>
      <c r="B11196" s="312" t="s">
        <v>15777</v>
      </c>
      <c r="C11196" s="312" t="s">
        <v>8351</v>
      </c>
      <c r="D11196" s="312"/>
      <c r="E11196" s="670">
        <v>27500</v>
      </c>
      <c r="F11196" s="316" t="s">
        <v>18230</v>
      </c>
      <c r="G11196" s="313" t="s">
        <v>18166</v>
      </c>
      <c r="H11196" s="628">
        <v>44742</v>
      </c>
      <c r="I11196" s="628">
        <v>44895</v>
      </c>
      <c r="J11196" s="632"/>
    </row>
    <row r="11197" spans="1:10" s="617" customFormat="1" ht="23.25" outlineLevel="1">
      <c r="A11197" s="678" t="s">
        <v>18229</v>
      </c>
      <c r="B11197" s="312" t="s">
        <v>15777</v>
      </c>
      <c r="C11197" s="312" t="s">
        <v>8351</v>
      </c>
      <c r="D11197" s="312"/>
      <c r="E11197" s="670">
        <v>27500</v>
      </c>
      <c r="F11197" s="316" t="s">
        <v>18231</v>
      </c>
      <c r="G11197" s="313" t="s">
        <v>18166</v>
      </c>
      <c r="H11197" s="628">
        <v>44742</v>
      </c>
      <c r="I11197" s="628">
        <v>44895</v>
      </c>
      <c r="J11197" s="632"/>
    </row>
    <row r="11198" spans="1:10" s="617" customFormat="1" ht="23.25" outlineLevel="1">
      <c r="A11198" s="678" t="s">
        <v>18301</v>
      </c>
      <c r="B11198" s="312" t="s">
        <v>15777</v>
      </c>
      <c r="C11198" s="312" t="s">
        <v>8351</v>
      </c>
      <c r="D11198" s="312"/>
      <c r="E11198" s="670">
        <v>27500</v>
      </c>
      <c r="F11198" s="316" t="s">
        <v>18302</v>
      </c>
      <c r="G11198" s="313" t="s">
        <v>18166</v>
      </c>
      <c r="H11198" s="628">
        <v>44742</v>
      </c>
      <c r="I11198" s="628">
        <v>44895</v>
      </c>
      <c r="J11198" s="632"/>
    </row>
    <row r="11199" spans="1:10" s="617" customFormat="1" ht="23.25" outlineLevel="1">
      <c r="A11199" s="678" t="s">
        <v>18237</v>
      </c>
      <c r="B11199" s="312" t="s">
        <v>15777</v>
      </c>
      <c r="C11199" s="312" t="s">
        <v>8351</v>
      </c>
      <c r="D11199" s="312"/>
      <c r="E11199" s="670">
        <v>25000</v>
      </c>
      <c r="F11199" s="316" t="s">
        <v>17313</v>
      </c>
      <c r="G11199" s="313" t="s">
        <v>18166</v>
      </c>
      <c r="H11199" s="628">
        <v>44769</v>
      </c>
      <c r="I11199" s="628">
        <v>44926</v>
      </c>
      <c r="J11199" s="632"/>
    </row>
    <row r="11200" spans="1:10" s="617" customFormat="1" ht="23.25" outlineLevel="1">
      <c r="A11200" s="678" t="s">
        <v>18238</v>
      </c>
      <c r="B11200" s="312" t="s">
        <v>15777</v>
      </c>
      <c r="C11200" s="312" t="s">
        <v>8351</v>
      </c>
      <c r="D11200" s="312"/>
      <c r="E11200" s="670">
        <v>25000</v>
      </c>
      <c r="F11200" s="316" t="s">
        <v>17357</v>
      </c>
      <c r="G11200" s="313" t="s">
        <v>18166</v>
      </c>
      <c r="H11200" s="628">
        <v>44769</v>
      </c>
      <c r="I11200" s="628">
        <v>44926</v>
      </c>
      <c r="J11200" s="632"/>
    </row>
    <row r="11201" spans="1:10" s="617" customFormat="1" ht="23.25" outlineLevel="1">
      <c r="A11201" s="678" t="s">
        <v>18238</v>
      </c>
      <c r="B11201" s="312" t="s">
        <v>15777</v>
      </c>
      <c r="C11201" s="312" t="s">
        <v>8351</v>
      </c>
      <c r="D11201" s="312"/>
      <c r="E11201" s="670">
        <v>25000</v>
      </c>
      <c r="F11201" s="316" t="s">
        <v>17293</v>
      </c>
      <c r="G11201" s="313" t="s">
        <v>18166</v>
      </c>
      <c r="H11201" s="628">
        <v>44769</v>
      </c>
      <c r="I11201" s="628">
        <v>44926</v>
      </c>
      <c r="J11201" s="632"/>
    </row>
    <row r="11202" spans="1:10" s="617" customFormat="1" ht="23.25" outlineLevel="1">
      <c r="A11202" s="678" t="s">
        <v>18238</v>
      </c>
      <c r="B11202" s="312" t="s">
        <v>15777</v>
      </c>
      <c r="C11202" s="312" t="s">
        <v>8351</v>
      </c>
      <c r="D11202" s="312"/>
      <c r="E11202" s="670">
        <v>25000</v>
      </c>
      <c r="F11202" s="316" t="s">
        <v>17308</v>
      </c>
      <c r="G11202" s="313" t="s">
        <v>18166</v>
      </c>
      <c r="H11202" s="628">
        <v>44769</v>
      </c>
      <c r="I11202" s="628">
        <v>44926</v>
      </c>
      <c r="J11202" s="632"/>
    </row>
    <row r="11203" spans="1:10" s="617" customFormat="1" ht="23.25" outlineLevel="1">
      <c r="A11203" s="678" t="s">
        <v>18239</v>
      </c>
      <c r="B11203" s="312" t="s">
        <v>15777</v>
      </c>
      <c r="C11203" s="312" t="s">
        <v>8351</v>
      </c>
      <c r="D11203" s="312"/>
      <c r="E11203" s="670">
        <v>30000</v>
      </c>
      <c r="F11203" s="316" t="s">
        <v>17315</v>
      </c>
      <c r="G11203" s="313" t="s">
        <v>18166</v>
      </c>
      <c r="H11203" s="628">
        <v>44769</v>
      </c>
      <c r="I11203" s="628">
        <v>44926</v>
      </c>
      <c r="J11203" s="632"/>
    </row>
    <row r="11204" spans="1:10" s="617" customFormat="1" ht="23.25" outlineLevel="1">
      <c r="A11204" s="678" t="s">
        <v>18240</v>
      </c>
      <c r="B11204" s="312" t="s">
        <v>15777</v>
      </c>
      <c r="C11204" s="312" t="s">
        <v>8351</v>
      </c>
      <c r="D11204" s="312"/>
      <c r="E11204" s="670">
        <v>25000</v>
      </c>
      <c r="F11204" s="316" t="s">
        <v>17306</v>
      </c>
      <c r="G11204" s="313" t="s">
        <v>18166</v>
      </c>
      <c r="H11204" s="628">
        <v>44769</v>
      </c>
      <c r="I11204" s="628">
        <v>44926</v>
      </c>
      <c r="J11204" s="632"/>
    </row>
    <row r="11205" spans="1:10" s="617" customFormat="1" ht="23.25" outlineLevel="1">
      <c r="A11205" s="678" t="s">
        <v>18241</v>
      </c>
      <c r="B11205" s="312" t="s">
        <v>15777</v>
      </c>
      <c r="C11205" s="312" t="s">
        <v>8351</v>
      </c>
      <c r="D11205" s="312"/>
      <c r="E11205" s="670">
        <v>30000</v>
      </c>
      <c r="F11205" s="316" t="s">
        <v>17314</v>
      </c>
      <c r="G11205" s="313" t="s">
        <v>18166</v>
      </c>
      <c r="H11205" s="628">
        <v>44769</v>
      </c>
      <c r="I11205" s="628">
        <v>44926</v>
      </c>
      <c r="J11205" s="632"/>
    </row>
    <row r="11206" spans="1:10" s="617" customFormat="1" ht="23.25" outlineLevel="1">
      <c r="A11206" s="678" t="s">
        <v>18240</v>
      </c>
      <c r="B11206" s="312" t="s">
        <v>15777</v>
      </c>
      <c r="C11206" s="312" t="s">
        <v>8351</v>
      </c>
      <c r="D11206" s="312"/>
      <c r="E11206" s="670">
        <v>25000</v>
      </c>
      <c r="F11206" s="316" t="s">
        <v>17304</v>
      </c>
      <c r="G11206" s="313" t="s">
        <v>18166</v>
      </c>
      <c r="H11206" s="628">
        <v>44769</v>
      </c>
      <c r="I11206" s="628">
        <v>44926</v>
      </c>
      <c r="J11206" s="632"/>
    </row>
    <row r="11207" spans="1:10" s="617" customFormat="1" ht="23.25" outlineLevel="1">
      <c r="A11207" s="678" t="s">
        <v>18240</v>
      </c>
      <c r="B11207" s="312" t="s">
        <v>15777</v>
      </c>
      <c r="C11207" s="312" t="s">
        <v>8351</v>
      </c>
      <c r="D11207" s="312"/>
      <c r="E11207" s="670">
        <v>25000</v>
      </c>
      <c r="F11207" s="316" t="s">
        <v>18242</v>
      </c>
      <c r="G11207" s="313" t="s">
        <v>18166</v>
      </c>
      <c r="H11207" s="628">
        <v>44769</v>
      </c>
      <c r="I11207" s="628">
        <v>44926</v>
      </c>
      <c r="J11207" s="632"/>
    </row>
    <row r="11208" spans="1:10" s="617" customFormat="1" ht="23.25" outlineLevel="1">
      <c r="A11208" s="678" t="s">
        <v>18241</v>
      </c>
      <c r="B11208" s="312" t="s">
        <v>15777</v>
      </c>
      <c r="C11208" s="312" t="s">
        <v>8351</v>
      </c>
      <c r="D11208" s="312"/>
      <c r="E11208" s="670">
        <v>30000</v>
      </c>
      <c r="F11208" s="316" t="s">
        <v>17297</v>
      </c>
      <c r="G11208" s="313" t="s">
        <v>18166</v>
      </c>
      <c r="H11208" s="628">
        <v>44769</v>
      </c>
      <c r="I11208" s="628">
        <v>44926</v>
      </c>
      <c r="J11208" s="632"/>
    </row>
    <row r="11209" spans="1:10" s="617" customFormat="1" ht="23.25" outlineLevel="1">
      <c r="A11209" s="678" t="s">
        <v>18243</v>
      </c>
      <c r="B11209" s="312" t="s">
        <v>15777</v>
      </c>
      <c r="C11209" s="312" t="s">
        <v>8351</v>
      </c>
      <c r="D11209" s="312"/>
      <c r="E11209" s="670">
        <v>30000</v>
      </c>
      <c r="F11209" s="316" t="s">
        <v>17291</v>
      </c>
      <c r="G11209" s="313" t="s">
        <v>18166</v>
      </c>
      <c r="H11209" s="628">
        <v>44769</v>
      </c>
      <c r="I11209" s="628">
        <v>44926</v>
      </c>
      <c r="J11209" s="632"/>
    </row>
    <row r="11210" spans="1:10" s="617" customFormat="1" ht="23.25" outlineLevel="1">
      <c r="A11210" s="678" t="s">
        <v>18240</v>
      </c>
      <c r="B11210" s="312" t="s">
        <v>15777</v>
      </c>
      <c r="C11210" s="312" t="s">
        <v>8351</v>
      </c>
      <c r="D11210" s="312"/>
      <c r="E11210" s="670">
        <v>25000</v>
      </c>
      <c r="F11210" s="316" t="s">
        <v>18244</v>
      </c>
      <c r="G11210" s="313" t="s">
        <v>18166</v>
      </c>
      <c r="H11210" s="628">
        <v>44769</v>
      </c>
      <c r="I11210" s="628">
        <v>44926</v>
      </c>
      <c r="J11210" s="632"/>
    </row>
    <row r="11211" spans="1:10" s="617" customFormat="1" ht="23.25" outlineLevel="1">
      <c r="A11211" s="678" t="s">
        <v>18241</v>
      </c>
      <c r="B11211" s="312" t="s">
        <v>15777</v>
      </c>
      <c r="C11211" s="312" t="s">
        <v>8351</v>
      </c>
      <c r="D11211" s="312"/>
      <c r="E11211" s="670">
        <v>30000</v>
      </c>
      <c r="F11211" s="316" t="s">
        <v>17247</v>
      </c>
      <c r="G11211" s="313" t="s">
        <v>18166</v>
      </c>
      <c r="H11211" s="628">
        <v>44769</v>
      </c>
      <c r="I11211" s="628">
        <v>44926</v>
      </c>
      <c r="J11211" s="632"/>
    </row>
    <row r="11212" spans="1:10" s="617" customFormat="1" ht="23.25" outlineLevel="1">
      <c r="A11212" s="678" t="s">
        <v>18240</v>
      </c>
      <c r="B11212" s="312" t="s">
        <v>15777</v>
      </c>
      <c r="C11212" s="312" t="s">
        <v>8351</v>
      </c>
      <c r="D11212" s="312"/>
      <c r="E11212" s="670">
        <v>25000</v>
      </c>
      <c r="F11212" s="316" t="s">
        <v>17302</v>
      </c>
      <c r="G11212" s="313" t="s">
        <v>18166</v>
      </c>
      <c r="H11212" s="628">
        <v>44769</v>
      </c>
      <c r="I11212" s="628">
        <v>44926</v>
      </c>
      <c r="J11212" s="632"/>
    </row>
    <row r="11213" spans="1:10" s="617" customFormat="1" ht="23.25" outlineLevel="1">
      <c r="A11213" s="678" t="s">
        <v>18245</v>
      </c>
      <c r="B11213" s="312" t="s">
        <v>15777</v>
      </c>
      <c r="C11213" s="312" t="s">
        <v>8351</v>
      </c>
      <c r="D11213" s="312"/>
      <c r="E11213" s="670">
        <v>30000</v>
      </c>
      <c r="F11213" s="316" t="s">
        <v>17294</v>
      </c>
      <c r="G11213" s="313" t="s">
        <v>18166</v>
      </c>
      <c r="H11213" s="628">
        <v>44769</v>
      </c>
      <c r="I11213" s="628">
        <v>44926</v>
      </c>
      <c r="J11213" s="632"/>
    </row>
    <row r="11214" spans="1:10" s="617" customFormat="1" ht="23.25" outlineLevel="1">
      <c r="A11214" s="678" t="s">
        <v>18240</v>
      </c>
      <c r="B11214" s="312" t="s">
        <v>15777</v>
      </c>
      <c r="C11214" s="312" t="s">
        <v>8351</v>
      </c>
      <c r="D11214" s="312"/>
      <c r="E11214" s="670">
        <v>25000</v>
      </c>
      <c r="F11214" s="316" t="s">
        <v>18246</v>
      </c>
      <c r="G11214" s="313" t="s">
        <v>18166</v>
      </c>
      <c r="H11214" s="628">
        <v>44769</v>
      </c>
      <c r="I11214" s="628">
        <v>44926</v>
      </c>
      <c r="J11214" s="632"/>
    </row>
    <row r="11215" spans="1:10" s="617" customFormat="1" ht="23.25" outlineLevel="1">
      <c r="A11215" s="678" t="s">
        <v>18240</v>
      </c>
      <c r="B11215" s="312" t="s">
        <v>15777</v>
      </c>
      <c r="C11215" s="312" t="s">
        <v>8351</v>
      </c>
      <c r="D11215" s="312"/>
      <c r="E11215" s="670">
        <v>25000</v>
      </c>
      <c r="F11215" s="316" t="s">
        <v>17300</v>
      </c>
      <c r="G11215" s="313" t="s">
        <v>18166</v>
      </c>
      <c r="H11215" s="628">
        <v>44769</v>
      </c>
      <c r="I11215" s="628">
        <v>44926</v>
      </c>
      <c r="J11215" s="632"/>
    </row>
    <row r="11216" spans="1:10" s="617" customFormat="1" ht="23.25" outlineLevel="1">
      <c r="A11216" s="678" t="s">
        <v>18240</v>
      </c>
      <c r="B11216" s="312" t="s">
        <v>15777</v>
      </c>
      <c r="C11216" s="312" t="s">
        <v>8351</v>
      </c>
      <c r="D11216" s="312"/>
      <c r="E11216" s="670">
        <v>25000</v>
      </c>
      <c r="F11216" s="316" t="s">
        <v>17307</v>
      </c>
      <c r="G11216" s="313" t="s">
        <v>18166</v>
      </c>
      <c r="H11216" s="628">
        <v>44769</v>
      </c>
      <c r="I11216" s="628">
        <v>44926</v>
      </c>
      <c r="J11216" s="632"/>
    </row>
    <row r="11217" spans="1:10" s="617" customFormat="1" ht="23.25" outlineLevel="1">
      <c r="A11217" s="678" t="s">
        <v>18247</v>
      </c>
      <c r="B11217" s="312" t="s">
        <v>15777</v>
      </c>
      <c r="C11217" s="312" t="s">
        <v>8351</v>
      </c>
      <c r="D11217" s="312"/>
      <c r="E11217" s="670">
        <v>25000</v>
      </c>
      <c r="F11217" s="316" t="s">
        <v>17292</v>
      </c>
      <c r="G11217" s="313" t="s">
        <v>18166</v>
      </c>
      <c r="H11217" s="628">
        <v>44769</v>
      </c>
      <c r="I11217" s="628">
        <v>44926</v>
      </c>
      <c r="J11217" s="632"/>
    </row>
    <row r="11218" spans="1:10" s="617" customFormat="1" ht="23.25" outlineLevel="1">
      <c r="A11218" s="678" t="s">
        <v>18240</v>
      </c>
      <c r="B11218" s="312" t="s">
        <v>15777</v>
      </c>
      <c r="C11218" s="312" t="s">
        <v>8351</v>
      </c>
      <c r="D11218" s="312"/>
      <c r="E11218" s="670">
        <v>25000</v>
      </c>
      <c r="F11218" s="316" t="s">
        <v>17359</v>
      </c>
      <c r="G11218" s="313" t="s">
        <v>18166</v>
      </c>
      <c r="H11218" s="628">
        <v>44769</v>
      </c>
      <c r="I11218" s="628">
        <v>44926</v>
      </c>
      <c r="J11218" s="632"/>
    </row>
    <row r="11219" spans="1:10" s="617" customFormat="1" ht="23.25" outlineLevel="1">
      <c r="A11219" s="678" t="s">
        <v>18240</v>
      </c>
      <c r="B11219" s="312" t="s">
        <v>15777</v>
      </c>
      <c r="C11219" s="312" t="s">
        <v>8351</v>
      </c>
      <c r="D11219" s="312"/>
      <c r="E11219" s="670">
        <v>25000</v>
      </c>
      <c r="F11219" s="316" t="s">
        <v>17244</v>
      </c>
      <c r="G11219" s="313" t="s">
        <v>18166</v>
      </c>
      <c r="H11219" s="628">
        <v>44769</v>
      </c>
      <c r="I11219" s="628">
        <v>44926</v>
      </c>
      <c r="J11219" s="632"/>
    </row>
    <row r="11220" spans="1:10" s="617" customFormat="1" ht="23.25" outlineLevel="1">
      <c r="A11220" s="678" t="s">
        <v>18248</v>
      </c>
      <c r="B11220" s="312" t="s">
        <v>15777</v>
      </c>
      <c r="C11220" s="312" t="s">
        <v>8351</v>
      </c>
      <c r="D11220" s="312"/>
      <c r="E11220" s="670">
        <v>25000</v>
      </c>
      <c r="F11220" s="316" t="s">
        <v>17312</v>
      </c>
      <c r="G11220" s="313" t="s">
        <v>18166</v>
      </c>
      <c r="H11220" s="628">
        <v>44769</v>
      </c>
      <c r="I11220" s="628">
        <v>44926</v>
      </c>
      <c r="J11220" s="632"/>
    </row>
    <row r="11221" spans="1:10" s="617" customFormat="1" ht="23.25" outlineLevel="1">
      <c r="A11221" s="678" t="s">
        <v>18240</v>
      </c>
      <c r="B11221" s="312" t="s">
        <v>15777</v>
      </c>
      <c r="C11221" s="312" t="s">
        <v>8351</v>
      </c>
      <c r="D11221" s="312"/>
      <c r="E11221" s="670">
        <v>25000</v>
      </c>
      <c r="F11221" s="316" t="s">
        <v>17299</v>
      </c>
      <c r="G11221" s="313" t="s">
        <v>18166</v>
      </c>
      <c r="H11221" s="628">
        <v>44769</v>
      </c>
      <c r="I11221" s="628">
        <v>44926</v>
      </c>
      <c r="J11221" s="632"/>
    </row>
    <row r="11222" spans="1:10" s="617" customFormat="1" ht="23.25" outlineLevel="1">
      <c r="A11222" s="678" t="s">
        <v>18248</v>
      </c>
      <c r="B11222" s="312" t="s">
        <v>15777</v>
      </c>
      <c r="C11222" s="312" t="s">
        <v>8351</v>
      </c>
      <c r="D11222" s="312"/>
      <c r="E11222" s="670">
        <v>25000</v>
      </c>
      <c r="F11222" s="316" t="s">
        <v>17311</v>
      </c>
      <c r="G11222" s="313" t="s">
        <v>18166</v>
      </c>
      <c r="H11222" s="628">
        <v>44769</v>
      </c>
      <c r="I11222" s="628">
        <v>44926</v>
      </c>
      <c r="J11222" s="632"/>
    </row>
    <row r="11223" spans="1:10" s="617" customFormat="1" ht="23.25" outlineLevel="1">
      <c r="A11223" s="678" t="s">
        <v>18248</v>
      </c>
      <c r="B11223" s="312" t="s">
        <v>15777</v>
      </c>
      <c r="C11223" s="312" t="s">
        <v>8351</v>
      </c>
      <c r="D11223" s="312"/>
      <c r="E11223" s="670">
        <v>25000</v>
      </c>
      <c r="F11223" s="316" t="s">
        <v>17310</v>
      </c>
      <c r="G11223" s="313" t="s">
        <v>18166</v>
      </c>
      <c r="H11223" s="628">
        <v>44769</v>
      </c>
      <c r="I11223" s="628">
        <v>44926</v>
      </c>
      <c r="J11223" s="632"/>
    </row>
    <row r="11224" spans="1:10" s="617" customFormat="1" ht="23.25" outlineLevel="1">
      <c r="A11224" s="678" t="s">
        <v>18249</v>
      </c>
      <c r="B11224" s="312" t="s">
        <v>15777</v>
      </c>
      <c r="C11224" s="312" t="s">
        <v>8351</v>
      </c>
      <c r="D11224" s="312"/>
      <c r="E11224" s="670">
        <v>25000</v>
      </c>
      <c r="F11224" s="316" t="s">
        <v>18250</v>
      </c>
      <c r="G11224" s="313" t="s">
        <v>18166</v>
      </c>
      <c r="H11224" s="628">
        <v>44769</v>
      </c>
      <c r="I11224" s="628">
        <v>44926</v>
      </c>
      <c r="J11224" s="632"/>
    </row>
    <row r="11225" spans="1:10" s="617" customFormat="1" ht="23.25" outlineLevel="1">
      <c r="A11225" s="678" t="s">
        <v>18251</v>
      </c>
      <c r="B11225" s="312" t="s">
        <v>15777</v>
      </c>
      <c r="C11225" s="312" t="s">
        <v>8351</v>
      </c>
      <c r="D11225" s="312"/>
      <c r="E11225" s="670">
        <v>25000</v>
      </c>
      <c r="F11225" s="316" t="s">
        <v>17309</v>
      </c>
      <c r="G11225" s="313" t="s">
        <v>18166</v>
      </c>
      <c r="H11225" s="628">
        <v>44769</v>
      </c>
      <c r="I11225" s="628">
        <v>44926</v>
      </c>
      <c r="J11225" s="632"/>
    </row>
    <row r="11226" spans="1:10" s="617" customFormat="1" ht="23.25" outlineLevel="1">
      <c r="A11226" s="678" t="s">
        <v>18252</v>
      </c>
      <c r="B11226" s="312" t="s">
        <v>15777</v>
      </c>
      <c r="C11226" s="312" t="s">
        <v>8351</v>
      </c>
      <c r="D11226" s="312"/>
      <c r="E11226" s="670">
        <v>25000</v>
      </c>
      <c r="F11226" s="316" t="s">
        <v>18253</v>
      </c>
      <c r="G11226" s="313" t="s">
        <v>18166</v>
      </c>
      <c r="H11226" s="628">
        <v>44769</v>
      </c>
      <c r="I11226" s="628">
        <v>44926</v>
      </c>
      <c r="J11226" s="632"/>
    </row>
    <row r="11227" spans="1:10" s="617" customFormat="1" ht="23.25" outlineLevel="1">
      <c r="A11227" s="678" t="s">
        <v>18254</v>
      </c>
      <c r="B11227" s="312" t="s">
        <v>15777</v>
      </c>
      <c r="C11227" s="312" t="s">
        <v>8351</v>
      </c>
      <c r="D11227" s="312"/>
      <c r="E11227" s="670">
        <v>25000</v>
      </c>
      <c r="F11227" s="316" t="s">
        <v>18255</v>
      </c>
      <c r="G11227" s="313" t="s">
        <v>18166</v>
      </c>
      <c r="H11227" s="628">
        <v>44769</v>
      </c>
      <c r="I11227" s="628">
        <v>44926</v>
      </c>
      <c r="J11227" s="632"/>
    </row>
    <row r="11228" spans="1:10" s="617" customFormat="1" ht="23.25" outlineLevel="1">
      <c r="A11228" s="678" t="s">
        <v>18258</v>
      </c>
      <c r="B11228" s="312" t="s">
        <v>15777</v>
      </c>
      <c r="C11228" s="312" t="s">
        <v>8351</v>
      </c>
      <c r="D11228" s="312"/>
      <c r="E11228" s="670">
        <v>25000</v>
      </c>
      <c r="F11228" s="316" t="s">
        <v>18259</v>
      </c>
      <c r="G11228" s="313" t="s">
        <v>18166</v>
      </c>
      <c r="H11228" s="628">
        <v>44769</v>
      </c>
      <c r="I11228" s="628">
        <v>44926</v>
      </c>
      <c r="J11228" s="632"/>
    </row>
    <row r="11229" spans="1:10" s="617" customFormat="1" ht="23.25" outlineLevel="1">
      <c r="A11229" s="678" t="s">
        <v>18260</v>
      </c>
      <c r="B11229" s="312" t="s">
        <v>15777</v>
      </c>
      <c r="C11229" s="312" t="s">
        <v>8351</v>
      </c>
      <c r="D11229" s="312"/>
      <c r="E11229" s="670">
        <v>25000</v>
      </c>
      <c r="F11229" s="316" t="s">
        <v>17305</v>
      </c>
      <c r="G11229" s="313" t="s">
        <v>18166</v>
      </c>
      <c r="H11229" s="628">
        <v>44769</v>
      </c>
      <c r="I11229" s="628">
        <v>44926</v>
      </c>
      <c r="J11229" s="632"/>
    </row>
    <row r="11230" spans="1:10" s="617" customFormat="1" ht="23.25" outlineLevel="1">
      <c r="A11230" s="678" t="s">
        <v>18261</v>
      </c>
      <c r="B11230" s="312" t="s">
        <v>15777</v>
      </c>
      <c r="C11230" s="312" t="s">
        <v>8351</v>
      </c>
      <c r="D11230" s="312"/>
      <c r="E11230" s="670">
        <v>25000</v>
      </c>
      <c r="F11230" s="316" t="s">
        <v>17266</v>
      </c>
      <c r="G11230" s="313" t="s">
        <v>18166</v>
      </c>
      <c r="H11230" s="628">
        <v>44769</v>
      </c>
      <c r="I11230" s="628">
        <v>44926</v>
      </c>
      <c r="J11230" s="632"/>
    </row>
    <row r="11231" spans="1:10" s="617" customFormat="1" ht="23.25" outlineLevel="1">
      <c r="A11231" s="678" t="s">
        <v>18262</v>
      </c>
      <c r="B11231" s="312" t="s">
        <v>15777</v>
      </c>
      <c r="C11231" s="312" t="s">
        <v>8351</v>
      </c>
      <c r="D11231" s="312"/>
      <c r="E11231" s="670">
        <v>25000</v>
      </c>
      <c r="F11231" s="316" t="s">
        <v>17263</v>
      </c>
      <c r="G11231" s="313" t="s">
        <v>18166</v>
      </c>
      <c r="H11231" s="628">
        <v>44769</v>
      </c>
      <c r="I11231" s="628">
        <v>44926</v>
      </c>
      <c r="J11231" s="632"/>
    </row>
    <row r="11232" spans="1:10" s="617" customFormat="1" ht="23.25" outlineLevel="1">
      <c r="A11232" s="678" t="s">
        <v>18261</v>
      </c>
      <c r="B11232" s="312" t="s">
        <v>15777</v>
      </c>
      <c r="C11232" s="312" t="s">
        <v>8351</v>
      </c>
      <c r="D11232" s="312"/>
      <c r="E11232" s="670">
        <v>25000</v>
      </c>
      <c r="F11232" s="316" t="s">
        <v>17281</v>
      </c>
      <c r="G11232" s="313" t="s">
        <v>18166</v>
      </c>
      <c r="H11232" s="628">
        <v>44769</v>
      </c>
      <c r="I11232" s="628">
        <v>44926</v>
      </c>
      <c r="J11232" s="632"/>
    </row>
    <row r="11233" spans="1:10" s="617" customFormat="1" ht="23.25" outlineLevel="1">
      <c r="A11233" s="678" t="s">
        <v>18262</v>
      </c>
      <c r="B11233" s="312" t="s">
        <v>15777</v>
      </c>
      <c r="C11233" s="312" t="s">
        <v>8351</v>
      </c>
      <c r="D11233" s="312"/>
      <c r="E11233" s="670">
        <v>25000</v>
      </c>
      <c r="F11233" s="316" t="s">
        <v>17278</v>
      </c>
      <c r="G11233" s="313" t="s">
        <v>18166</v>
      </c>
      <c r="H11233" s="628">
        <v>44769</v>
      </c>
      <c r="I11233" s="628">
        <v>44926</v>
      </c>
      <c r="J11233" s="632"/>
    </row>
    <row r="11234" spans="1:10" s="617" customFormat="1" ht="23.25" outlineLevel="1">
      <c r="A11234" s="678" t="s">
        <v>18262</v>
      </c>
      <c r="B11234" s="312" t="s">
        <v>15777</v>
      </c>
      <c r="C11234" s="312" t="s">
        <v>8351</v>
      </c>
      <c r="D11234" s="312"/>
      <c r="E11234" s="670">
        <v>25000</v>
      </c>
      <c r="F11234" s="316" t="s">
        <v>17264</v>
      </c>
      <c r="G11234" s="313" t="s">
        <v>18166</v>
      </c>
      <c r="H11234" s="628">
        <v>44769</v>
      </c>
      <c r="I11234" s="628">
        <v>44926</v>
      </c>
      <c r="J11234" s="632"/>
    </row>
    <row r="11235" spans="1:10" s="617" customFormat="1" ht="23.25" outlineLevel="1">
      <c r="A11235" s="678" t="s">
        <v>18262</v>
      </c>
      <c r="B11235" s="312" t="s">
        <v>15777</v>
      </c>
      <c r="C11235" s="312" t="s">
        <v>8351</v>
      </c>
      <c r="D11235" s="312"/>
      <c r="E11235" s="670">
        <v>25000</v>
      </c>
      <c r="F11235" s="316" t="s">
        <v>17265</v>
      </c>
      <c r="G11235" s="313" t="s">
        <v>18166</v>
      </c>
      <c r="H11235" s="628">
        <v>44769</v>
      </c>
      <c r="I11235" s="628">
        <v>44926</v>
      </c>
      <c r="J11235" s="632"/>
    </row>
    <row r="11236" spans="1:10" s="617" customFormat="1" ht="23.25" outlineLevel="1">
      <c r="A11236" s="678" t="s">
        <v>18262</v>
      </c>
      <c r="B11236" s="312" t="s">
        <v>15777</v>
      </c>
      <c r="C11236" s="312" t="s">
        <v>8351</v>
      </c>
      <c r="D11236" s="312"/>
      <c r="E11236" s="670">
        <v>25000</v>
      </c>
      <c r="F11236" s="316" t="s">
        <v>17279</v>
      </c>
      <c r="G11236" s="313" t="s">
        <v>18166</v>
      </c>
      <c r="H11236" s="628">
        <v>44769</v>
      </c>
      <c r="I11236" s="628">
        <v>44926</v>
      </c>
      <c r="J11236" s="632"/>
    </row>
    <row r="11237" spans="1:10" s="617" customFormat="1" ht="23.25" outlineLevel="1">
      <c r="A11237" s="678" t="s">
        <v>18262</v>
      </c>
      <c r="B11237" s="312" t="s">
        <v>15777</v>
      </c>
      <c r="C11237" s="312" t="s">
        <v>8351</v>
      </c>
      <c r="D11237" s="312"/>
      <c r="E11237" s="670">
        <v>25000</v>
      </c>
      <c r="F11237" s="316" t="s">
        <v>17269</v>
      </c>
      <c r="G11237" s="313" t="s">
        <v>18166</v>
      </c>
      <c r="H11237" s="628">
        <v>44769</v>
      </c>
      <c r="I11237" s="628">
        <v>44926</v>
      </c>
      <c r="J11237" s="632"/>
    </row>
    <row r="11238" spans="1:10" s="617" customFormat="1" ht="23.25" outlineLevel="1">
      <c r="A11238" s="678" t="s">
        <v>18262</v>
      </c>
      <c r="B11238" s="312" t="s">
        <v>15777</v>
      </c>
      <c r="C11238" s="312" t="s">
        <v>8351</v>
      </c>
      <c r="D11238" s="312"/>
      <c r="E11238" s="670">
        <v>25000</v>
      </c>
      <c r="F11238" s="316" t="s">
        <v>17271</v>
      </c>
      <c r="G11238" s="313" t="s">
        <v>18166</v>
      </c>
      <c r="H11238" s="628">
        <v>44769</v>
      </c>
      <c r="I11238" s="628">
        <v>44926</v>
      </c>
      <c r="J11238" s="632"/>
    </row>
    <row r="11239" spans="1:10" s="617" customFormat="1" ht="23.25" outlineLevel="1">
      <c r="A11239" s="678" t="s">
        <v>18262</v>
      </c>
      <c r="B11239" s="312" t="s">
        <v>15777</v>
      </c>
      <c r="C11239" s="312" t="s">
        <v>8351</v>
      </c>
      <c r="D11239" s="312"/>
      <c r="E11239" s="670">
        <v>25000</v>
      </c>
      <c r="F11239" s="316" t="s">
        <v>17273</v>
      </c>
      <c r="G11239" s="313" t="s">
        <v>18166</v>
      </c>
      <c r="H11239" s="628">
        <v>44769</v>
      </c>
      <c r="I11239" s="628">
        <v>44926</v>
      </c>
      <c r="J11239" s="632"/>
    </row>
    <row r="11240" spans="1:10" s="617" customFormat="1" ht="23.25" outlineLevel="1">
      <c r="A11240" s="678" t="s">
        <v>18262</v>
      </c>
      <c r="B11240" s="312" t="s">
        <v>15777</v>
      </c>
      <c r="C11240" s="312" t="s">
        <v>8351</v>
      </c>
      <c r="D11240" s="312"/>
      <c r="E11240" s="670">
        <v>25000</v>
      </c>
      <c r="F11240" s="316" t="s">
        <v>17270</v>
      </c>
      <c r="G11240" s="313" t="s">
        <v>18166</v>
      </c>
      <c r="H11240" s="628">
        <v>44769</v>
      </c>
      <c r="I11240" s="628">
        <v>44926</v>
      </c>
      <c r="J11240" s="632"/>
    </row>
    <row r="11241" spans="1:10" s="617" customFormat="1" ht="23.25" outlineLevel="1">
      <c r="A11241" s="678" t="s">
        <v>18263</v>
      </c>
      <c r="B11241" s="312" t="s">
        <v>15777</v>
      </c>
      <c r="C11241" s="312" t="s">
        <v>8351</v>
      </c>
      <c r="D11241" s="312"/>
      <c r="E11241" s="670">
        <v>30000</v>
      </c>
      <c r="F11241" s="316" t="s">
        <v>17285</v>
      </c>
      <c r="G11241" s="313" t="s">
        <v>18166</v>
      </c>
      <c r="H11241" s="628">
        <v>44769</v>
      </c>
      <c r="I11241" s="628">
        <v>44926</v>
      </c>
      <c r="J11241" s="632"/>
    </row>
    <row r="11242" spans="1:10" s="617" customFormat="1" ht="23.25" outlineLevel="1">
      <c r="A11242" s="678" t="s">
        <v>18264</v>
      </c>
      <c r="B11242" s="312" t="s">
        <v>15777</v>
      </c>
      <c r="C11242" s="312" t="s">
        <v>8351</v>
      </c>
      <c r="D11242" s="312"/>
      <c r="E11242" s="670">
        <v>30000</v>
      </c>
      <c r="F11242" s="316" t="s">
        <v>17288</v>
      </c>
      <c r="G11242" s="313" t="s">
        <v>18166</v>
      </c>
      <c r="H11242" s="628">
        <v>44769</v>
      </c>
      <c r="I11242" s="628">
        <v>44926</v>
      </c>
      <c r="J11242" s="632"/>
    </row>
    <row r="11243" spans="1:10" s="617" customFormat="1" ht="23.25" outlineLevel="1">
      <c r="A11243" s="678" t="s">
        <v>18265</v>
      </c>
      <c r="B11243" s="312" t="s">
        <v>15777</v>
      </c>
      <c r="C11243" s="312" t="s">
        <v>8351</v>
      </c>
      <c r="D11243" s="312"/>
      <c r="E11243" s="670">
        <v>30000</v>
      </c>
      <c r="F11243" s="316" t="s">
        <v>17286</v>
      </c>
      <c r="G11243" s="313" t="s">
        <v>18166</v>
      </c>
      <c r="H11243" s="628">
        <v>44769</v>
      </c>
      <c r="I11243" s="628">
        <v>44926</v>
      </c>
      <c r="J11243" s="632"/>
    </row>
    <row r="11244" spans="1:10" s="617" customFormat="1" ht="23.25" outlineLevel="1">
      <c r="A11244" s="678" t="s">
        <v>18266</v>
      </c>
      <c r="B11244" s="312" t="s">
        <v>15777</v>
      </c>
      <c r="C11244" s="312" t="s">
        <v>8351</v>
      </c>
      <c r="D11244" s="312"/>
      <c r="E11244" s="670">
        <v>30000</v>
      </c>
      <c r="F11244" s="316" t="s">
        <v>17280</v>
      </c>
      <c r="G11244" s="313" t="s">
        <v>18166</v>
      </c>
      <c r="H11244" s="628">
        <v>44769</v>
      </c>
      <c r="I11244" s="628">
        <v>44926</v>
      </c>
      <c r="J11244" s="632"/>
    </row>
    <row r="11245" spans="1:10" s="617" customFormat="1" ht="23.25" outlineLevel="1">
      <c r="A11245" s="678" t="s">
        <v>18267</v>
      </c>
      <c r="B11245" s="312" t="s">
        <v>15777</v>
      </c>
      <c r="C11245" s="312" t="s">
        <v>8351</v>
      </c>
      <c r="D11245" s="312"/>
      <c r="E11245" s="670">
        <v>30000</v>
      </c>
      <c r="F11245" s="316" t="s">
        <v>17267</v>
      </c>
      <c r="G11245" s="313" t="s">
        <v>18166</v>
      </c>
      <c r="H11245" s="628">
        <v>44769</v>
      </c>
      <c r="I11245" s="628">
        <v>44926</v>
      </c>
      <c r="J11245" s="632"/>
    </row>
    <row r="11246" spans="1:10" s="617" customFormat="1" ht="23.25" outlineLevel="1">
      <c r="A11246" s="678" t="s">
        <v>18266</v>
      </c>
      <c r="B11246" s="312" t="s">
        <v>15777</v>
      </c>
      <c r="C11246" s="312" t="s">
        <v>8351</v>
      </c>
      <c r="D11246" s="312"/>
      <c r="E11246" s="670">
        <v>30000</v>
      </c>
      <c r="F11246" s="316" t="s">
        <v>17287</v>
      </c>
      <c r="G11246" s="313" t="s">
        <v>18166</v>
      </c>
      <c r="H11246" s="628">
        <v>44769</v>
      </c>
      <c r="I11246" s="628">
        <v>44926</v>
      </c>
      <c r="J11246" s="632"/>
    </row>
    <row r="11247" spans="1:10" s="617" customFormat="1" ht="23.25" outlineLevel="1">
      <c r="A11247" s="678" t="s">
        <v>18268</v>
      </c>
      <c r="B11247" s="312" t="s">
        <v>15777</v>
      </c>
      <c r="C11247" s="312" t="s">
        <v>8351</v>
      </c>
      <c r="D11247" s="312"/>
      <c r="E11247" s="670">
        <v>25000</v>
      </c>
      <c r="F11247" s="316" t="s">
        <v>17361</v>
      </c>
      <c r="G11247" s="313" t="s">
        <v>18166</v>
      </c>
      <c r="H11247" s="628">
        <v>44769</v>
      </c>
      <c r="I11247" s="628">
        <v>44926</v>
      </c>
      <c r="J11247" s="632"/>
    </row>
    <row r="11248" spans="1:10" s="617" customFormat="1" ht="23.25" outlineLevel="1">
      <c r="A11248" s="678" t="s">
        <v>18269</v>
      </c>
      <c r="B11248" s="312" t="s">
        <v>15777</v>
      </c>
      <c r="C11248" s="312" t="s">
        <v>8351</v>
      </c>
      <c r="D11248" s="312"/>
      <c r="E11248" s="670">
        <v>25000</v>
      </c>
      <c r="F11248" s="316" t="s">
        <v>17289</v>
      </c>
      <c r="G11248" s="313" t="s">
        <v>18166</v>
      </c>
      <c r="H11248" s="628">
        <v>44769</v>
      </c>
      <c r="I11248" s="628">
        <v>44926</v>
      </c>
      <c r="J11248" s="632"/>
    </row>
    <row r="11249" spans="1:10" s="617" customFormat="1" ht="23.25" outlineLevel="1">
      <c r="A11249" s="678" t="s">
        <v>18270</v>
      </c>
      <c r="B11249" s="312" t="s">
        <v>15777</v>
      </c>
      <c r="C11249" s="312" t="s">
        <v>8351</v>
      </c>
      <c r="D11249" s="312"/>
      <c r="E11249" s="670">
        <v>25000</v>
      </c>
      <c r="F11249" s="316" t="s">
        <v>17262</v>
      </c>
      <c r="G11249" s="313" t="s">
        <v>18166</v>
      </c>
      <c r="H11249" s="628">
        <v>44769</v>
      </c>
      <c r="I11249" s="628">
        <v>44926</v>
      </c>
      <c r="J11249" s="632"/>
    </row>
    <row r="11250" spans="1:10" s="617" customFormat="1" ht="23.25" outlineLevel="1">
      <c r="A11250" s="678" t="s">
        <v>18271</v>
      </c>
      <c r="B11250" s="312" t="s">
        <v>15777</v>
      </c>
      <c r="C11250" s="312" t="s">
        <v>8351</v>
      </c>
      <c r="D11250" s="312"/>
      <c r="E11250" s="670">
        <v>25000</v>
      </c>
      <c r="F11250" s="316" t="s">
        <v>17349</v>
      </c>
      <c r="G11250" s="313" t="s">
        <v>18166</v>
      </c>
      <c r="H11250" s="628">
        <v>44769</v>
      </c>
      <c r="I11250" s="628">
        <v>44926</v>
      </c>
      <c r="J11250" s="632"/>
    </row>
    <row r="11251" spans="1:10" s="617" customFormat="1" ht="23.25" outlineLevel="1">
      <c r="A11251" s="678" t="s">
        <v>18272</v>
      </c>
      <c r="B11251" s="312" t="s">
        <v>15777</v>
      </c>
      <c r="C11251" s="312" t="s">
        <v>8351</v>
      </c>
      <c r="D11251" s="312"/>
      <c r="E11251" s="670">
        <v>25000</v>
      </c>
      <c r="F11251" s="316" t="s">
        <v>17275</v>
      </c>
      <c r="G11251" s="313" t="s">
        <v>18166</v>
      </c>
      <c r="H11251" s="628">
        <v>44769</v>
      </c>
      <c r="I11251" s="628">
        <v>44926</v>
      </c>
      <c r="J11251" s="632"/>
    </row>
    <row r="11252" spans="1:10" s="617" customFormat="1" ht="23.25" outlineLevel="1">
      <c r="A11252" s="678" t="s">
        <v>18261</v>
      </c>
      <c r="B11252" s="312" t="s">
        <v>15777</v>
      </c>
      <c r="C11252" s="312" t="s">
        <v>8351</v>
      </c>
      <c r="D11252" s="312"/>
      <c r="E11252" s="670">
        <v>25000</v>
      </c>
      <c r="F11252" s="316" t="s">
        <v>17272</v>
      </c>
      <c r="G11252" s="313" t="s">
        <v>18166</v>
      </c>
      <c r="H11252" s="628">
        <v>44769</v>
      </c>
      <c r="I11252" s="628">
        <v>44926</v>
      </c>
      <c r="J11252" s="632"/>
    </row>
    <row r="11253" spans="1:10" s="617" customFormat="1" ht="23.25" outlineLevel="1">
      <c r="A11253" s="678" t="s">
        <v>17345</v>
      </c>
      <c r="B11253" s="312" t="s">
        <v>15777</v>
      </c>
      <c r="C11253" s="312" t="s">
        <v>8351</v>
      </c>
      <c r="D11253" s="312"/>
      <c r="E11253" s="670">
        <v>30000</v>
      </c>
      <c r="F11253" s="316" t="s">
        <v>17258</v>
      </c>
      <c r="G11253" s="313" t="s">
        <v>18166</v>
      </c>
      <c r="H11253" s="628">
        <v>44742</v>
      </c>
      <c r="I11253" s="628">
        <v>44926</v>
      </c>
      <c r="J11253" s="632"/>
    </row>
    <row r="11254" spans="1:10" s="617" customFormat="1" ht="23.25" outlineLevel="1">
      <c r="A11254" s="678" t="s">
        <v>18276</v>
      </c>
      <c r="B11254" s="312" t="s">
        <v>15777</v>
      </c>
      <c r="C11254" s="312" t="s">
        <v>8351</v>
      </c>
      <c r="D11254" s="312"/>
      <c r="E11254" s="670">
        <v>30000</v>
      </c>
      <c r="F11254" s="316" t="s">
        <v>17319</v>
      </c>
      <c r="G11254" s="313" t="s">
        <v>18166</v>
      </c>
      <c r="H11254" s="628">
        <v>44742</v>
      </c>
      <c r="I11254" s="628">
        <v>44926</v>
      </c>
      <c r="J11254" s="632"/>
    </row>
    <row r="11255" spans="1:10" s="617" customFormat="1" ht="23.25" outlineLevel="1">
      <c r="A11255" s="678" t="s">
        <v>18276</v>
      </c>
      <c r="B11255" s="312" t="s">
        <v>15777</v>
      </c>
      <c r="C11255" s="312" t="s">
        <v>8351</v>
      </c>
      <c r="D11255" s="312"/>
      <c r="E11255" s="670">
        <v>30000</v>
      </c>
      <c r="F11255" s="316" t="s">
        <v>17316</v>
      </c>
      <c r="G11255" s="313" t="s">
        <v>18166</v>
      </c>
      <c r="H11255" s="628">
        <v>44742</v>
      </c>
      <c r="I11255" s="628">
        <v>44926</v>
      </c>
      <c r="J11255" s="632"/>
    </row>
    <row r="11256" spans="1:10" s="617" customFormat="1" ht="23.25" outlineLevel="1">
      <c r="A11256" s="678" t="s">
        <v>18276</v>
      </c>
      <c r="B11256" s="312" t="s">
        <v>15777</v>
      </c>
      <c r="C11256" s="312" t="s">
        <v>8351</v>
      </c>
      <c r="D11256" s="312"/>
      <c r="E11256" s="670">
        <v>30000</v>
      </c>
      <c r="F11256" s="316" t="s">
        <v>17249</v>
      </c>
      <c r="G11256" s="313" t="s">
        <v>18166</v>
      </c>
      <c r="H11256" s="628">
        <v>44742</v>
      </c>
      <c r="I11256" s="628">
        <v>44926</v>
      </c>
      <c r="J11256" s="632"/>
    </row>
    <row r="11257" spans="1:10" s="617" customFormat="1" ht="23.25" outlineLevel="1">
      <c r="A11257" s="678" t="s">
        <v>18276</v>
      </c>
      <c r="B11257" s="312" t="s">
        <v>15777</v>
      </c>
      <c r="C11257" s="312" t="s">
        <v>8351</v>
      </c>
      <c r="D11257" s="312"/>
      <c r="E11257" s="670">
        <v>30000</v>
      </c>
      <c r="F11257" s="316" t="s">
        <v>17323</v>
      </c>
      <c r="G11257" s="313" t="s">
        <v>18166</v>
      </c>
      <c r="H11257" s="628">
        <v>44742</v>
      </c>
      <c r="I11257" s="628">
        <v>44926</v>
      </c>
      <c r="J11257" s="632"/>
    </row>
    <row r="11258" spans="1:10" s="617" customFormat="1" ht="23.25" outlineLevel="1">
      <c r="A11258" s="678" t="s">
        <v>18276</v>
      </c>
      <c r="B11258" s="312" t="s">
        <v>15777</v>
      </c>
      <c r="C11258" s="312" t="s">
        <v>8351</v>
      </c>
      <c r="D11258" s="312"/>
      <c r="E11258" s="670">
        <v>30000</v>
      </c>
      <c r="F11258" s="316" t="s">
        <v>17252</v>
      </c>
      <c r="G11258" s="313" t="s">
        <v>18166</v>
      </c>
      <c r="H11258" s="628">
        <v>44742</v>
      </c>
      <c r="I11258" s="628">
        <v>44926</v>
      </c>
      <c r="J11258" s="632"/>
    </row>
    <row r="11259" spans="1:10" s="617" customFormat="1" ht="23.25" outlineLevel="1">
      <c r="A11259" s="678" t="s">
        <v>18276</v>
      </c>
      <c r="B11259" s="312" t="s">
        <v>15777</v>
      </c>
      <c r="C11259" s="312" t="s">
        <v>8351</v>
      </c>
      <c r="D11259" s="312"/>
      <c r="E11259" s="670">
        <v>30000</v>
      </c>
      <c r="F11259" s="316" t="s">
        <v>17251</v>
      </c>
      <c r="G11259" s="313" t="s">
        <v>18166</v>
      </c>
      <c r="H11259" s="628">
        <v>44742</v>
      </c>
      <c r="I11259" s="628">
        <v>44926</v>
      </c>
      <c r="J11259" s="632"/>
    </row>
    <row r="11260" spans="1:10" s="617" customFormat="1" ht="23.25" outlineLevel="1">
      <c r="A11260" s="678" t="s">
        <v>18276</v>
      </c>
      <c r="B11260" s="312" t="s">
        <v>15777</v>
      </c>
      <c r="C11260" s="312" t="s">
        <v>8351</v>
      </c>
      <c r="D11260" s="312"/>
      <c r="E11260" s="670">
        <v>30000</v>
      </c>
      <c r="F11260" s="316" t="s">
        <v>17253</v>
      </c>
      <c r="G11260" s="313" t="s">
        <v>18166</v>
      </c>
      <c r="H11260" s="628">
        <v>44742</v>
      </c>
      <c r="I11260" s="628">
        <v>44926</v>
      </c>
      <c r="J11260" s="632"/>
    </row>
    <row r="11261" spans="1:10" s="617" customFormat="1" ht="23.25" outlineLevel="1">
      <c r="A11261" s="678" t="s">
        <v>18276</v>
      </c>
      <c r="B11261" s="312" t="s">
        <v>15777</v>
      </c>
      <c r="C11261" s="312" t="s">
        <v>8351</v>
      </c>
      <c r="D11261" s="312"/>
      <c r="E11261" s="670">
        <v>30000</v>
      </c>
      <c r="F11261" s="316" t="s">
        <v>17250</v>
      </c>
      <c r="G11261" s="313" t="s">
        <v>18166</v>
      </c>
      <c r="H11261" s="628">
        <v>44742</v>
      </c>
      <c r="I11261" s="628">
        <v>44926</v>
      </c>
      <c r="J11261" s="632"/>
    </row>
    <row r="11262" spans="1:10" s="617" customFormat="1" ht="23.25" outlineLevel="1">
      <c r="A11262" s="678" t="s">
        <v>18276</v>
      </c>
      <c r="B11262" s="312" t="s">
        <v>15777</v>
      </c>
      <c r="C11262" s="312" t="s">
        <v>8351</v>
      </c>
      <c r="D11262" s="312"/>
      <c r="E11262" s="670">
        <v>30000</v>
      </c>
      <c r="F11262" s="316" t="s">
        <v>17254</v>
      </c>
      <c r="G11262" s="313" t="s">
        <v>18166</v>
      </c>
      <c r="H11262" s="628">
        <v>44742</v>
      </c>
      <c r="I11262" s="628">
        <v>44926</v>
      </c>
      <c r="J11262" s="632"/>
    </row>
    <row r="11263" spans="1:10" s="617" customFormat="1" ht="23.25" outlineLevel="1">
      <c r="A11263" s="678" t="s">
        <v>18303</v>
      </c>
      <c r="B11263" s="312" t="s">
        <v>15777</v>
      </c>
      <c r="C11263" s="312" t="s">
        <v>8351</v>
      </c>
      <c r="D11263" s="312"/>
      <c r="E11263" s="670">
        <v>30000</v>
      </c>
      <c r="F11263" s="316" t="s">
        <v>18304</v>
      </c>
      <c r="G11263" s="313" t="s">
        <v>18166</v>
      </c>
      <c r="H11263" s="628">
        <v>44742</v>
      </c>
      <c r="I11263" s="628">
        <v>44926</v>
      </c>
      <c r="J11263" s="632"/>
    </row>
    <row r="11264" spans="1:10" s="617" customFormat="1" ht="23.25" outlineLevel="1">
      <c r="A11264" s="678" t="s">
        <v>18305</v>
      </c>
      <c r="B11264" s="312" t="s">
        <v>15777</v>
      </c>
      <c r="C11264" s="312" t="s">
        <v>8351</v>
      </c>
      <c r="D11264" s="312"/>
      <c r="E11264" s="670">
        <v>30000</v>
      </c>
      <c r="F11264" s="316" t="s">
        <v>18306</v>
      </c>
      <c r="G11264" s="313" t="s">
        <v>18166</v>
      </c>
      <c r="H11264" s="628">
        <v>44742</v>
      </c>
      <c r="I11264" s="628">
        <v>44926</v>
      </c>
      <c r="J11264" s="632"/>
    </row>
    <row r="11265" spans="1:10" s="617" customFormat="1" ht="23.25" outlineLevel="1">
      <c r="A11265" s="678" t="s">
        <v>18307</v>
      </c>
      <c r="B11265" s="312" t="s">
        <v>15777</v>
      </c>
      <c r="C11265" s="312" t="s">
        <v>8351</v>
      </c>
      <c r="D11265" s="312"/>
      <c r="E11265" s="670">
        <v>30000</v>
      </c>
      <c r="F11265" s="316" t="s">
        <v>18308</v>
      </c>
      <c r="G11265" s="313" t="s">
        <v>18166</v>
      </c>
      <c r="H11265" s="628">
        <v>44742</v>
      </c>
      <c r="I11265" s="628">
        <v>44926</v>
      </c>
      <c r="J11265" s="632"/>
    </row>
    <row r="11266" spans="1:10" s="617" customFormat="1" ht="23.25" outlineLevel="1">
      <c r="A11266" s="678" t="s">
        <v>18309</v>
      </c>
      <c r="B11266" s="312" t="s">
        <v>15777</v>
      </c>
      <c r="C11266" s="312" t="s">
        <v>8351</v>
      </c>
      <c r="D11266" s="312"/>
      <c r="E11266" s="670">
        <v>30000</v>
      </c>
      <c r="F11266" s="316" t="s">
        <v>18310</v>
      </c>
      <c r="G11266" s="313" t="s">
        <v>18166</v>
      </c>
      <c r="H11266" s="628">
        <v>44742</v>
      </c>
      <c r="I11266" s="628">
        <v>44926</v>
      </c>
      <c r="J11266" s="632"/>
    </row>
    <row r="11267" spans="1:10" s="617" customFormat="1" ht="23.25" outlineLevel="1">
      <c r="A11267" s="678" t="s">
        <v>18283</v>
      </c>
      <c r="B11267" s="312" t="s">
        <v>15777</v>
      </c>
      <c r="C11267" s="312" t="s">
        <v>8351</v>
      </c>
      <c r="D11267" s="312"/>
      <c r="E11267" s="670">
        <v>24000</v>
      </c>
      <c r="F11267" s="316" t="s">
        <v>17352</v>
      </c>
      <c r="G11267" s="313" t="s">
        <v>18166</v>
      </c>
      <c r="H11267" s="628">
        <v>44769</v>
      </c>
      <c r="I11267" s="628">
        <v>44865</v>
      </c>
      <c r="J11267" s="632"/>
    </row>
    <row r="11268" spans="1:10" s="617" customFormat="1" ht="23.25" outlineLevel="1">
      <c r="A11268" s="678" t="s">
        <v>18284</v>
      </c>
      <c r="B11268" s="312" t="s">
        <v>15777</v>
      </c>
      <c r="C11268" s="312" t="s">
        <v>8351</v>
      </c>
      <c r="D11268" s="312"/>
      <c r="E11268" s="670">
        <v>24000</v>
      </c>
      <c r="F11268" s="316" t="s">
        <v>17353</v>
      </c>
      <c r="G11268" s="313" t="s">
        <v>18166</v>
      </c>
      <c r="H11268" s="628">
        <v>44769</v>
      </c>
      <c r="I11268" s="628">
        <v>44865</v>
      </c>
      <c r="J11268" s="632"/>
    </row>
    <row r="11269" spans="1:10" s="617" customFormat="1" ht="23.25" outlineLevel="1">
      <c r="A11269" s="678" t="s">
        <v>18285</v>
      </c>
      <c r="B11269" s="312" t="s">
        <v>15777</v>
      </c>
      <c r="C11269" s="312" t="s">
        <v>8351</v>
      </c>
      <c r="D11269" s="312"/>
      <c r="E11269" s="670">
        <v>24000</v>
      </c>
      <c r="F11269" s="316" t="s">
        <v>18286</v>
      </c>
      <c r="G11269" s="313" t="s">
        <v>18166</v>
      </c>
      <c r="H11269" s="628">
        <v>44769</v>
      </c>
      <c r="I11269" s="628">
        <v>44865</v>
      </c>
      <c r="J11269" s="632"/>
    </row>
    <row r="11270" spans="1:10" s="617" customFormat="1" ht="23.25" outlineLevel="1">
      <c r="A11270" s="678" t="s">
        <v>18311</v>
      </c>
      <c r="B11270" s="312"/>
      <c r="C11270" s="312" t="s">
        <v>8351</v>
      </c>
      <c r="D11270" s="312"/>
      <c r="E11270" s="670">
        <v>154000</v>
      </c>
      <c r="F11270" s="316"/>
      <c r="G11270" s="313"/>
      <c r="H11270" s="628"/>
      <c r="I11270" s="628"/>
      <c r="J11270" s="632" t="s">
        <v>18312</v>
      </c>
    </row>
    <row r="11271" spans="1:10" s="617" customFormat="1" ht="23.25" outlineLevel="1">
      <c r="A11271" s="678" t="s">
        <v>18313</v>
      </c>
      <c r="B11271" s="312"/>
      <c r="C11271" s="312" t="s">
        <v>8351</v>
      </c>
      <c r="D11271" s="312"/>
      <c r="E11271" s="670">
        <v>36301</v>
      </c>
      <c r="F11271" s="316"/>
      <c r="G11271" s="313"/>
      <c r="H11271" s="628"/>
      <c r="I11271" s="628"/>
      <c r="J11271" s="632" t="s">
        <v>18312</v>
      </c>
    </row>
    <row r="11272" spans="1:10" s="617" customFormat="1" ht="23.25" outlineLevel="1">
      <c r="A11272" s="678" t="s">
        <v>18314</v>
      </c>
      <c r="B11272" s="312"/>
      <c r="C11272" s="312" t="s">
        <v>8351</v>
      </c>
      <c r="D11272" s="312"/>
      <c r="E11272" s="670">
        <v>24100</v>
      </c>
      <c r="F11272" s="316"/>
      <c r="G11272" s="313"/>
      <c r="H11272" s="628"/>
      <c r="I11272" s="628"/>
      <c r="J11272" s="632" t="s">
        <v>18312</v>
      </c>
    </row>
    <row r="11273" spans="1:10" s="617" customFormat="1" ht="23.25" outlineLevel="1">
      <c r="A11273" s="678" t="s">
        <v>17182</v>
      </c>
      <c r="B11273" s="312"/>
      <c r="C11273" s="312" t="s">
        <v>8351</v>
      </c>
      <c r="D11273" s="312"/>
      <c r="E11273" s="670">
        <v>26167</v>
      </c>
      <c r="F11273" s="316"/>
      <c r="G11273" s="313"/>
      <c r="H11273" s="628"/>
      <c r="I11273" s="628"/>
      <c r="J11273" s="632" t="s">
        <v>18312</v>
      </c>
    </row>
    <row r="11274" spans="1:10" s="617" customFormat="1" ht="23.25" outlineLevel="1">
      <c r="A11274" s="678" t="s">
        <v>18315</v>
      </c>
      <c r="B11274" s="312"/>
      <c r="C11274" s="312" t="s">
        <v>8351</v>
      </c>
      <c r="D11274" s="312"/>
      <c r="E11274" s="670">
        <v>43833</v>
      </c>
      <c r="F11274" s="316"/>
      <c r="G11274" s="409"/>
      <c r="H11274" s="671"/>
      <c r="I11274" s="671"/>
      <c r="J11274" s="632" t="s">
        <v>18312</v>
      </c>
    </row>
    <row r="11275" spans="1:10" s="617" customFormat="1" ht="23.25" outlineLevel="1">
      <c r="A11275" s="678" t="s">
        <v>18313</v>
      </c>
      <c r="B11275" s="312"/>
      <c r="C11275" s="312" t="s">
        <v>8351</v>
      </c>
      <c r="D11275" s="312"/>
      <c r="E11275" s="670">
        <v>58257</v>
      </c>
      <c r="F11275" s="316"/>
      <c r="G11275" s="409"/>
      <c r="H11275" s="671"/>
      <c r="I11275" s="671"/>
      <c r="J11275" s="632" t="s">
        <v>18312</v>
      </c>
    </row>
    <row r="11276" spans="1:10" s="617" customFormat="1" ht="23.25" outlineLevel="1">
      <c r="A11276" s="678" t="s">
        <v>18311</v>
      </c>
      <c r="B11276" s="312"/>
      <c r="C11276" s="312" t="s">
        <v>8351</v>
      </c>
      <c r="D11276" s="312"/>
      <c r="E11276" s="670">
        <v>32000</v>
      </c>
      <c r="F11276" s="316"/>
      <c r="G11276" s="409"/>
      <c r="H11276" s="671"/>
      <c r="I11276" s="671"/>
      <c r="J11276" s="632" t="s">
        <v>18312</v>
      </c>
    </row>
    <row r="11277" spans="1:10" s="617" customFormat="1" ht="23.25" outlineLevel="1">
      <c r="A11277" s="678" t="s">
        <v>18316</v>
      </c>
      <c r="B11277" s="312"/>
      <c r="C11277" s="312" t="s">
        <v>8351</v>
      </c>
      <c r="D11277" s="312"/>
      <c r="E11277" s="670">
        <v>38496</v>
      </c>
      <c r="F11277" s="316"/>
      <c r="G11277" s="409"/>
      <c r="H11277" s="671"/>
      <c r="I11277" s="671"/>
      <c r="J11277" s="632" t="s">
        <v>18312</v>
      </c>
    </row>
    <row r="11278" spans="1:10" s="617" customFormat="1" ht="23.25" outlineLevel="1">
      <c r="A11278" s="678" t="s">
        <v>18317</v>
      </c>
      <c r="B11278" s="312"/>
      <c r="C11278" s="312" t="s">
        <v>8351</v>
      </c>
      <c r="D11278" s="312"/>
      <c r="E11278" s="670">
        <v>84000</v>
      </c>
      <c r="F11278" s="316"/>
      <c r="G11278" s="409"/>
      <c r="H11278" s="671"/>
      <c r="I11278" s="671"/>
      <c r="J11278" s="632" t="s">
        <v>18312</v>
      </c>
    </row>
    <row r="11279" spans="1:10" s="617" customFormat="1" ht="23.25" outlineLevel="1">
      <c r="A11279" s="678" t="s">
        <v>18318</v>
      </c>
      <c r="B11279" s="312"/>
      <c r="C11279" s="312" t="s">
        <v>8351</v>
      </c>
      <c r="D11279" s="312"/>
      <c r="E11279" s="670">
        <v>157145</v>
      </c>
      <c r="F11279" s="316"/>
      <c r="G11279" s="409"/>
      <c r="H11279" s="671"/>
      <c r="I11279" s="671"/>
      <c r="J11279" s="632" t="s">
        <v>18312</v>
      </c>
    </row>
    <row r="11280" spans="1:10" s="617" customFormat="1" ht="23.25" outlineLevel="1">
      <c r="A11280" s="678" t="s">
        <v>18319</v>
      </c>
      <c r="B11280" s="312"/>
      <c r="C11280" s="312" t="s">
        <v>8351</v>
      </c>
      <c r="D11280" s="312"/>
      <c r="E11280" s="670">
        <v>72617</v>
      </c>
      <c r="F11280" s="316"/>
      <c r="G11280" s="409"/>
      <c r="H11280" s="671"/>
      <c r="I11280" s="671"/>
      <c r="J11280" s="632" t="s">
        <v>18312</v>
      </c>
    </row>
    <row r="11281" spans="1:10" s="617" customFormat="1" ht="23.25" outlineLevel="1">
      <c r="A11281" s="678" t="s">
        <v>18311</v>
      </c>
      <c r="B11281" s="312"/>
      <c r="C11281" s="312" t="s">
        <v>8351</v>
      </c>
      <c r="D11281" s="312"/>
      <c r="E11281" s="670">
        <v>41500</v>
      </c>
      <c r="F11281" s="316"/>
      <c r="G11281" s="409"/>
      <c r="H11281" s="671"/>
      <c r="I11281" s="671"/>
      <c r="J11281" s="632" t="s">
        <v>18312</v>
      </c>
    </row>
    <row r="11282" spans="1:10" s="617" customFormat="1" ht="23.25" outlineLevel="1">
      <c r="A11282" s="678" t="s">
        <v>18320</v>
      </c>
      <c r="B11282" s="312"/>
      <c r="C11282" s="312" t="s">
        <v>8351</v>
      </c>
      <c r="D11282" s="312"/>
      <c r="E11282" s="670">
        <v>85919</v>
      </c>
      <c r="F11282" s="316"/>
      <c r="G11282" s="409"/>
      <c r="H11282" s="671"/>
      <c r="I11282" s="671"/>
      <c r="J11282" s="632" t="s">
        <v>18312</v>
      </c>
    </row>
    <row r="11283" spans="1:10" s="617" customFormat="1" ht="23.25" outlineLevel="1">
      <c r="A11283" s="678" t="s">
        <v>18313</v>
      </c>
      <c r="B11283" s="312"/>
      <c r="C11283" s="312" t="s">
        <v>8351</v>
      </c>
      <c r="D11283" s="312"/>
      <c r="E11283" s="670">
        <v>19575</v>
      </c>
      <c r="F11283" s="316"/>
      <c r="G11283" s="409"/>
      <c r="H11283" s="671"/>
      <c r="I11283" s="671"/>
      <c r="J11283" s="632" t="s">
        <v>18312</v>
      </c>
    </row>
    <row r="11284" spans="1:10" s="617" customFormat="1" ht="23.25" outlineLevel="1">
      <c r="A11284" s="678" t="s">
        <v>18321</v>
      </c>
      <c r="B11284" s="312"/>
      <c r="C11284" s="312" t="s">
        <v>8351</v>
      </c>
      <c r="D11284" s="312"/>
      <c r="E11284" s="670">
        <v>21960</v>
      </c>
      <c r="F11284" s="316"/>
      <c r="G11284" s="409"/>
      <c r="H11284" s="671"/>
      <c r="I11284" s="671"/>
      <c r="J11284" s="632" t="s">
        <v>18312</v>
      </c>
    </row>
    <row r="11285" spans="1:10" s="617" customFormat="1" ht="23.25" outlineLevel="1">
      <c r="A11285" s="678" t="s">
        <v>18322</v>
      </c>
      <c r="B11285" s="312"/>
      <c r="C11285" s="312" t="s">
        <v>8351</v>
      </c>
      <c r="D11285" s="312"/>
      <c r="E11285" s="670">
        <v>22500</v>
      </c>
      <c r="F11285" s="316"/>
      <c r="G11285" s="409"/>
      <c r="H11285" s="671"/>
      <c r="I11285" s="671"/>
      <c r="J11285" s="632" t="s">
        <v>18312</v>
      </c>
    </row>
    <row r="11286" spans="1:10" s="617" customFormat="1" ht="23.25" outlineLevel="1">
      <c r="A11286" s="678" t="s">
        <v>17182</v>
      </c>
      <c r="B11286" s="312"/>
      <c r="C11286" s="312" t="s">
        <v>8351</v>
      </c>
      <c r="D11286" s="312"/>
      <c r="E11286" s="670">
        <v>140535</v>
      </c>
      <c r="F11286" s="316"/>
      <c r="G11286" s="409"/>
      <c r="H11286" s="671"/>
      <c r="I11286" s="671"/>
      <c r="J11286" s="632" t="s">
        <v>18312</v>
      </c>
    </row>
    <row r="11287" spans="1:10" s="617" customFormat="1" ht="34.9" outlineLevel="1">
      <c r="A11287" s="678" t="s">
        <v>18323</v>
      </c>
      <c r="B11287" s="312"/>
      <c r="C11287" s="312" t="s">
        <v>8351</v>
      </c>
      <c r="D11287" s="312"/>
      <c r="E11287" s="670">
        <v>102279</v>
      </c>
      <c r="F11287" s="316"/>
      <c r="G11287" s="409"/>
      <c r="H11287" s="671"/>
      <c r="I11287" s="671"/>
      <c r="J11287" s="632" t="s">
        <v>18312</v>
      </c>
    </row>
    <row r="11288" spans="1:10" s="617" customFormat="1" ht="23.25" outlineLevel="1">
      <c r="A11288" s="678" t="s">
        <v>18315</v>
      </c>
      <c r="B11288" s="312"/>
      <c r="C11288" s="312" t="s">
        <v>8351</v>
      </c>
      <c r="D11288" s="312"/>
      <c r="E11288" s="670">
        <v>49649</v>
      </c>
      <c r="F11288" s="316"/>
      <c r="G11288" s="409"/>
      <c r="H11288" s="671"/>
      <c r="I11288" s="671"/>
      <c r="J11288" s="632" t="s">
        <v>18312</v>
      </c>
    </row>
    <row r="11289" spans="1:10" s="617" customFormat="1" ht="34.9" outlineLevel="1">
      <c r="A11289" s="678" t="s">
        <v>18323</v>
      </c>
      <c r="B11289" s="312"/>
      <c r="C11289" s="312" t="s">
        <v>8351</v>
      </c>
      <c r="D11289" s="312"/>
      <c r="E11289" s="670">
        <v>102968</v>
      </c>
      <c r="F11289" s="316"/>
      <c r="G11289" s="409"/>
      <c r="H11289" s="671"/>
      <c r="I11289" s="671"/>
      <c r="J11289" s="632" t="s">
        <v>18312</v>
      </c>
    </row>
    <row r="11290" spans="1:10" s="617" customFormat="1" ht="23.25" outlineLevel="1">
      <c r="A11290" s="678" t="s">
        <v>18324</v>
      </c>
      <c r="B11290" s="312"/>
      <c r="C11290" s="312" t="s">
        <v>8351</v>
      </c>
      <c r="D11290" s="312"/>
      <c r="E11290" s="670">
        <v>48648</v>
      </c>
      <c r="F11290" s="316"/>
      <c r="G11290" s="409"/>
      <c r="H11290" s="671"/>
      <c r="I11290" s="671"/>
      <c r="J11290" s="632" t="s">
        <v>18312</v>
      </c>
    </row>
    <row r="11291" spans="1:10" s="617" customFormat="1" ht="23.25" outlineLevel="1">
      <c r="A11291" s="678" t="s">
        <v>18317</v>
      </c>
      <c r="B11291" s="312"/>
      <c r="C11291" s="312" t="s">
        <v>8351</v>
      </c>
      <c r="D11291" s="312"/>
      <c r="E11291" s="670">
        <v>562255</v>
      </c>
      <c r="F11291" s="316"/>
      <c r="G11291" s="409"/>
      <c r="H11291" s="671"/>
      <c r="I11291" s="671"/>
      <c r="J11291" s="632" t="s">
        <v>18312</v>
      </c>
    </row>
    <row r="11292" spans="1:10" s="617" customFormat="1" ht="23.25" outlineLevel="1">
      <c r="A11292" s="678" t="s">
        <v>18325</v>
      </c>
      <c r="B11292" s="312"/>
      <c r="C11292" s="312" t="s">
        <v>8351</v>
      </c>
      <c r="D11292" s="312"/>
      <c r="E11292" s="670">
        <v>31532</v>
      </c>
      <c r="F11292" s="316"/>
      <c r="G11292" s="409"/>
      <c r="H11292" s="671"/>
      <c r="I11292" s="671"/>
      <c r="J11292" s="632" t="s">
        <v>18312</v>
      </c>
    </row>
    <row r="11293" spans="1:10" s="617" customFormat="1" ht="23.25" outlineLevel="1">
      <c r="A11293" s="678" t="s">
        <v>18314</v>
      </c>
      <c r="B11293" s="312"/>
      <c r="C11293" s="312" t="s">
        <v>8351</v>
      </c>
      <c r="D11293" s="312"/>
      <c r="E11293" s="670">
        <v>30424</v>
      </c>
      <c r="F11293" s="316"/>
      <c r="G11293" s="409"/>
      <c r="H11293" s="671"/>
      <c r="I11293" s="671"/>
      <c r="J11293" s="632" t="s">
        <v>18312</v>
      </c>
    </row>
    <row r="11294" spans="1:10" s="617" customFormat="1" ht="23.25" outlineLevel="1">
      <c r="A11294" s="678" t="s">
        <v>18326</v>
      </c>
      <c r="B11294" s="312"/>
      <c r="C11294" s="312" t="s">
        <v>8351</v>
      </c>
      <c r="D11294" s="312"/>
      <c r="E11294" s="670">
        <v>39500</v>
      </c>
      <c r="F11294" s="316"/>
      <c r="G11294" s="409"/>
      <c r="H11294" s="671"/>
      <c r="I11294" s="671"/>
      <c r="J11294" s="632" t="s">
        <v>18312</v>
      </c>
    </row>
    <row r="11295" spans="1:10" s="617" customFormat="1" ht="23.25" outlineLevel="1">
      <c r="A11295" s="678" t="s">
        <v>17182</v>
      </c>
      <c r="B11295" s="312"/>
      <c r="C11295" s="312" t="s">
        <v>8351</v>
      </c>
      <c r="D11295" s="312"/>
      <c r="E11295" s="670">
        <v>31133</v>
      </c>
      <c r="F11295" s="316"/>
      <c r="G11295" s="409"/>
      <c r="H11295" s="671"/>
      <c r="I11295" s="671"/>
      <c r="J11295" s="632" t="s">
        <v>18312</v>
      </c>
    </row>
    <row r="11296" spans="1:10" s="617" customFormat="1" ht="23.25" outlineLevel="1">
      <c r="A11296" s="678" t="s">
        <v>18311</v>
      </c>
      <c r="B11296" s="312"/>
      <c r="C11296" s="312" t="s">
        <v>8351</v>
      </c>
      <c r="D11296" s="312"/>
      <c r="E11296" s="670">
        <v>428113</v>
      </c>
      <c r="F11296" s="316"/>
      <c r="G11296" s="409"/>
      <c r="H11296" s="671"/>
      <c r="I11296" s="671"/>
      <c r="J11296" s="632" t="s">
        <v>18312</v>
      </c>
    </row>
    <row r="11297" spans="1:10" s="617" customFormat="1" ht="23.25" outlineLevel="1">
      <c r="A11297" s="678" t="s">
        <v>18315</v>
      </c>
      <c r="B11297" s="312"/>
      <c r="C11297" s="312" t="s">
        <v>8351</v>
      </c>
      <c r="D11297" s="312"/>
      <c r="E11297" s="670">
        <v>65786</v>
      </c>
      <c r="F11297" s="316"/>
      <c r="G11297" s="409"/>
      <c r="H11297" s="671"/>
      <c r="I11297" s="671"/>
      <c r="J11297" s="632" t="s">
        <v>18312</v>
      </c>
    </row>
    <row r="11298" spans="1:10" s="617" customFormat="1" ht="23.25" outlineLevel="1">
      <c r="A11298" s="678" t="s">
        <v>18327</v>
      </c>
      <c r="B11298" s="312"/>
      <c r="C11298" s="312" t="s">
        <v>8351</v>
      </c>
      <c r="D11298" s="312"/>
      <c r="E11298" s="670">
        <v>467198</v>
      </c>
      <c r="F11298" s="316"/>
      <c r="G11298" s="409"/>
      <c r="H11298" s="671"/>
      <c r="I11298" s="671"/>
      <c r="J11298" s="632" t="s">
        <v>18312</v>
      </c>
    </row>
    <row r="11299" spans="1:10" s="617" customFormat="1">
      <c r="A11299" s="687" t="s">
        <v>153</v>
      </c>
      <c r="B11299" s="688"/>
      <c r="C11299" s="689"/>
      <c r="D11299" s="688"/>
      <c r="E11299" s="1224">
        <f>+SUM(E11300:E12018)</f>
        <v>88759466.317749992</v>
      </c>
      <c r="F11299" s="688"/>
      <c r="G11299" s="689"/>
      <c r="H11299" s="689"/>
      <c r="I11299" s="690"/>
      <c r="J11299" s="691"/>
    </row>
    <row r="11300" spans="1:10" s="617" customFormat="1" ht="23.25" outlineLevel="1">
      <c r="A11300" s="311" t="s">
        <v>18328</v>
      </c>
      <c r="B11300" s="313" t="s">
        <v>9726</v>
      </c>
      <c r="C11300" s="313" t="s">
        <v>5306</v>
      </c>
      <c r="D11300" s="664"/>
      <c r="E11300" s="665">
        <v>220000</v>
      </c>
      <c r="F11300" s="692"/>
      <c r="G11300" s="319"/>
      <c r="H11300" s="693"/>
      <c r="I11300" s="693"/>
      <c r="J11300" s="694"/>
    </row>
    <row r="11301" spans="1:10" s="617" customFormat="1" ht="23.25" outlineLevel="1">
      <c r="A11301" s="311" t="s">
        <v>18329</v>
      </c>
      <c r="B11301" s="313" t="s">
        <v>9726</v>
      </c>
      <c r="C11301" s="313" t="s">
        <v>5306</v>
      </c>
      <c r="D11301" s="664"/>
      <c r="E11301" s="665">
        <v>90000</v>
      </c>
      <c r="F11301" s="692"/>
      <c r="G11301" s="319"/>
      <c r="H11301" s="693"/>
      <c r="I11301" s="693"/>
      <c r="J11301" s="694"/>
    </row>
    <row r="11302" spans="1:10" s="617" customFormat="1" ht="23.25" outlineLevel="1">
      <c r="A11302" s="311" t="s">
        <v>18330</v>
      </c>
      <c r="B11302" s="313" t="s">
        <v>9726</v>
      </c>
      <c r="C11302" s="313" t="s">
        <v>5306</v>
      </c>
      <c r="D11302" s="664"/>
      <c r="E11302" s="665">
        <v>110000</v>
      </c>
      <c r="F11302" s="692"/>
      <c r="G11302" s="319"/>
      <c r="H11302" s="693"/>
      <c r="I11302" s="693"/>
      <c r="J11302" s="694"/>
    </row>
    <row r="11303" spans="1:10" s="617" customFormat="1" outlineLevel="1">
      <c r="A11303" s="311" t="s">
        <v>2950</v>
      </c>
      <c r="B11303" s="313" t="s">
        <v>9737</v>
      </c>
      <c r="C11303" s="313" t="s">
        <v>5306</v>
      </c>
      <c r="D11303" s="664"/>
      <c r="E11303" s="665">
        <v>147100</v>
      </c>
      <c r="F11303" s="692"/>
      <c r="G11303" s="319"/>
      <c r="H11303" s="693"/>
      <c r="I11303" s="693"/>
      <c r="J11303" s="694"/>
    </row>
    <row r="11304" spans="1:10" s="617" customFormat="1" ht="23.25" outlineLevel="1">
      <c r="A11304" s="311" t="s">
        <v>3223</v>
      </c>
      <c r="B11304" s="313" t="s">
        <v>16867</v>
      </c>
      <c r="C11304" s="313" t="s">
        <v>5306</v>
      </c>
      <c r="D11304" s="664"/>
      <c r="E11304" s="665">
        <v>80000</v>
      </c>
      <c r="F11304" s="692"/>
      <c r="G11304" s="319"/>
      <c r="H11304" s="693"/>
      <c r="I11304" s="693"/>
      <c r="J11304" s="694"/>
    </row>
    <row r="11305" spans="1:10" s="617" customFormat="1" ht="23.25" outlineLevel="1">
      <c r="A11305" s="311" t="s">
        <v>18331</v>
      </c>
      <c r="B11305" s="313" t="s">
        <v>16867</v>
      </c>
      <c r="C11305" s="313" t="s">
        <v>5306</v>
      </c>
      <c r="D11305" s="664"/>
      <c r="E11305" s="665">
        <v>54000</v>
      </c>
      <c r="F11305" s="692"/>
      <c r="G11305" s="319"/>
      <c r="H11305" s="693"/>
      <c r="I11305" s="693"/>
      <c r="J11305" s="694"/>
    </row>
    <row r="11306" spans="1:10" s="617" customFormat="1" ht="23.25" outlineLevel="1">
      <c r="A11306" s="311" t="s">
        <v>18331</v>
      </c>
      <c r="B11306" s="313" t="s">
        <v>16867</v>
      </c>
      <c r="C11306" s="313" t="s">
        <v>5306</v>
      </c>
      <c r="D11306" s="664"/>
      <c r="E11306" s="665">
        <v>40000</v>
      </c>
      <c r="F11306" s="692"/>
      <c r="G11306" s="319"/>
      <c r="H11306" s="693"/>
      <c r="I11306" s="693"/>
      <c r="J11306" s="694"/>
    </row>
    <row r="11307" spans="1:10" s="617" customFormat="1" ht="23.25" outlineLevel="1">
      <c r="A11307" s="311" t="s">
        <v>18332</v>
      </c>
      <c r="B11307" s="313" t="s">
        <v>16867</v>
      </c>
      <c r="C11307" s="313" t="s">
        <v>5306</v>
      </c>
      <c r="D11307" s="664"/>
      <c r="E11307" s="665">
        <v>20000</v>
      </c>
      <c r="F11307" s="692"/>
      <c r="G11307" s="319"/>
      <c r="H11307" s="693"/>
      <c r="I11307" s="693"/>
      <c r="J11307" s="694"/>
    </row>
    <row r="11308" spans="1:10" s="617" customFormat="1" ht="23.25" outlineLevel="1">
      <c r="A11308" s="311" t="s">
        <v>18333</v>
      </c>
      <c r="B11308" s="313" t="s">
        <v>8748</v>
      </c>
      <c r="C11308" s="313" t="s">
        <v>5306</v>
      </c>
      <c r="D11308" s="664"/>
      <c r="E11308" s="665">
        <v>1500000</v>
      </c>
      <c r="F11308" s="692"/>
      <c r="G11308" s="319"/>
      <c r="H11308" s="693"/>
      <c r="I11308" s="693"/>
      <c r="J11308" s="694"/>
    </row>
    <row r="11309" spans="1:10" s="617" customFormat="1" outlineLevel="1">
      <c r="A11309" s="311" t="s">
        <v>2950</v>
      </c>
      <c r="B11309" s="313" t="s">
        <v>9737</v>
      </c>
      <c r="C11309" s="313" t="s">
        <v>5306</v>
      </c>
      <c r="D11309" s="664"/>
      <c r="E11309" s="665">
        <v>89100</v>
      </c>
      <c r="F11309" s="692"/>
      <c r="G11309" s="319"/>
      <c r="H11309" s="693"/>
      <c r="I11309" s="693"/>
      <c r="J11309" s="694"/>
    </row>
    <row r="11310" spans="1:10" s="617" customFormat="1" ht="23.25" outlineLevel="1">
      <c r="A11310" s="311" t="s">
        <v>18334</v>
      </c>
      <c r="B11310" s="313" t="s">
        <v>16867</v>
      </c>
      <c r="C11310" s="313" t="s">
        <v>5306</v>
      </c>
      <c r="D11310" s="664"/>
      <c r="E11310" s="665">
        <v>35000</v>
      </c>
      <c r="F11310" s="692"/>
      <c r="G11310" s="319"/>
      <c r="H11310" s="693"/>
      <c r="I11310" s="693"/>
      <c r="J11310" s="694"/>
    </row>
    <row r="11311" spans="1:10" s="617" customFormat="1" ht="23.25" outlineLevel="1">
      <c r="A11311" s="311" t="s">
        <v>6552</v>
      </c>
      <c r="B11311" s="313" t="s">
        <v>16867</v>
      </c>
      <c r="C11311" s="313" t="s">
        <v>5306</v>
      </c>
      <c r="D11311" s="664"/>
      <c r="E11311" s="665">
        <v>35000</v>
      </c>
      <c r="F11311" s="692"/>
      <c r="G11311" s="319"/>
      <c r="H11311" s="693"/>
      <c r="I11311" s="693"/>
      <c r="J11311" s="694"/>
    </row>
    <row r="11312" spans="1:10" s="617" customFormat="1" ht="23.25" outlineLevel="1">
      <c r="A11312" s="311" t="s">
        <v>18335</v>
      </c>
      <c r="B11312" s="313" t="s">
        <v>16867</v>
      </c>
      <c r="C11312" s="313" t="s">
        <v>5306</v>
      </c>
      <c r="D11312" s="664"/>
      <c r="E11312" s="665">
        <v>35000</v>
      </c>
      <c r="F11312" s="692"/>
      <c r="G11312" s="319"/>
      <c r="H11312" s="693"/>
      <c r="I11312" s="693"/>
      <c r="J11312" s="694"/>
    </row>
    <row r="11313" spans="1:10" s="617" customFormat="1" ht="23.25" outlineLevel="1">
      <c r="A11313" s="311" t="s">
        <v>18336</v>
      </c>
      <c r="B11313" s="313" t="s">
        <v>16867</v>
      </c>
      <c r="C11313" s="313" t="s">
        <v>5306</v>
      </c>
      <c r="D11313" s="664"/>
      <c r="E11313" s="665">
        <v>36000</v>
      </c>
      <c r="F11313" s="692"/>
      <c r="G11313" s="319"/>
      <c r="H11313" s="693"/>
      <c r="I11313" s="693"/>
      <c r="J11313" s="694"/>
    </row>
    <row r="11314" spans="1:10" s="617" customFormat="1" ht="23.25" outlineLevel="1">
      <c r="A11314" s="311" t="s">
        <v>18331</v>
      </c>
      <c r="B11314" s="313" t="s">
        <v>16867</v>
      </c>
      <c r="C11314" s="313" t="s">
        <v>5306</v>
      </c>
      <c r="D11314" s="664"/>
      <c r="E11314" s="665">
        <v>36000</v>
      </c>
      <c r="F11314" s="692"/>
      <c r="G11314" s="319"/>
      <c r="H11314" s="693"/>
      <c r="I11314" s="693"/>
      <c r="J11314" s="694"/>
    </row>
    <row r="11315" spans="1:10" s="617" customFormat="1" ht="23.25" outlineLevel="1">
      <c r="A11315" s="311" t="s">
        <v>18337</v>
      </c>
      <c r="B11315" s="313" t="s">
        <v>16867</v>
      </c>
      <c r="C11315" s="313" t="s">
        <v>5306</v>
      </c>
      <c r="D11315" s="664"/>
      <c r="E11315" s="665">
        <v>45000</v>
      </c>
      <c r="F11315" s="692"/>
      <c r="G11315" s="319"/>
      <c r="H11315" s="693"/>
      <c r="I11315" s="693"/>
      <c r="J11315" s="694"/>
    </row>
    <row r="11316" spans="1:10" s="617" customFormat="1" ht="23.25" outlineLevel="1">
      <c r="A11316" s="311" t="s">
        <v>18338</v>
      </c>
      <c r="B11316" s="313" t="s">
        <v>16867</v>
      </c>
      <c r="C11316" s="313" t="s">
        <v>5306</v>
      </c>
      <c r="D11316" s="664"/>
      <c r="E11316" s="665">
        <v>30000</v>
      </c>
      <c r="F11316" s="692"/>
      <c r="G11316" s="319"/>
      <c r="H11316" s="693"/>
      <c r="I11316" s="693"/>
      <c r="J11316" s="694"/>
    </row>
    <row r="11317" spans="1:10" s="617" customFormat="1" ht="23.25" outlineLevel="1">
      <c r="A11317" s="311" t="s">
        <v>18339</v>
      </c>
      <c r="B11317" s="313" t="s">
        <v>16867</v>
      </c>
      <c r="C11317" s="313" t="s">
        <v>5306</v>
      </c>
      <c r="D11317" s="664"/>
      <c r="E11317" s="665">
        <v>28000</v>
      </c>
      <c r="F11317" s="692"/>
      <c r="G11317" s="319"/>
      <c r="H11317" s="693"/>
      <c r="I11317" s="693"/>
      <c r="J11317" s="694"/>
    </row>
    <row r="11318" spans="1:10" s="617" customFormat="1" ht="23.25" outlineLevel="1">
      <c r="A11318" s="311" t="s">
        <v>18340</v>
      </c>
      <c r="B11318" s="313" t="s">
        <v>16867</v>
      </c>
      <c r="C11318" s="313" t="s">
        <v>5306</v>
      </c>
      <c r="D11318" s="664"/>
      <c r="E11318" s="665">
        <v>22500</v>
      </c>
      <c r="F11318" s="692"/>
      <c r="G11318" s="319"/>
      <c r="H11318" s="693"/>
      <c r="I11318" s="693"/>
      <c r="J11318" s="694"/>
    </row>
    <row r="11319" spans="1:10" s="617" customFormat="1" ht="23.25" outlineLevel="1">
      <c r="A11319" s="311" t="s">
        <v>18336</v>
      </c>
      <c r="B11319" s="313" t="s">
        <v>16867</v>
      </c>
      <c r="C11319" s="313" t="s">
        <v>5306</v>
      </c>
      <c r="D11319" s="664"/>
      <c r="E11319" s="665">
        <v>30000</v>
      </c>
      <c r="F11319" s="692"/>
      <c r="G11319" s="319"/>
      <c r="H11319" s="693"/>
      <c r="I11319" s="693"/>
      <c r="J11319" s="694"/>
    </row>
    <row r="11320" spans="1:10" s="617" customFormat="1" ht="23.25" outlineLevel="1">
      <c r="A11320" s="311" t="s">
        <v>18341</v>
      </c>
      <c r="B11320" s="313" t="s">
        <v>16867</v>
      </c>
      <c r="C11320" s="313" t="s">
        <v>5306</v>
      </c>
      <c r="D11320" s="664"/>
      <c r="E11320" s="665">
        <v>20000</v>
      </c>
      <c r="F11320" s="692"/>
      <c r="G11320" s="319"/>
      <c r="H11320" s="693"/>
      <c r="I11320" s="693"/>
      <c r="J11320" s="694"/>
    </row>
    <row r="11321" spans="1:10" s="617" customFormat="1" ht="23.25" outlineLevel="1">
      <c r="A11321" s="311" t="s">
        <v>18331</v>
      </c>
      <c r="B11321" s="313" t="s">
        <v>16867</v>
      </c>
      <c r="C11321" s="313" t="s">
        <v>5306</v>
      </c>
      <c r="D11321" s="664"/>
      <c r="E11321" s="665">
        <v>18000</v>
      </c>
      <c r="F11321" s="692"/>
      <c r="G11321" s="319"/>
      <c r="H11321" s="693"/>
      <c r="I11321" s="693"/>
      <c r="J11321" s="694"/>
    </row>
    <row r="11322" spans="1:10" s="617" customFormat="1" ht="23.25" outlineLevel="1">
      <c r="A11322" s="311" t="s">
        <v>18332</v>
      </c>
      <c r="B11322" s="313" t="s">
        <v>16867</v>
      </c>
      <c r="C11322" s="313" t="s">
        <v>5306</v>
      </c>
      <c r="D11322" s="664"/>
      <c r="E11322" s="665">
        <v>25000</v>
      </c>
      <c r="F11322" s="692"/>
      <c r="G11322" s="319"/>
      <c r="H11322" s="693"/>
      <c r="I11322" s="693"/>
      <c r="J11322" s="694"/>
    </row>
    <row r="11323" spans="1:10" s="617" customFormat="1" ht="23.25" outlineLevel="1">
      <c r="A11323" s="311" t="s">
        <v>18342</v>
      </c>
      <c r="B11323" s="313" t="s">
        <v>16867</v>
      </c>
      <c r="C11323" s="313" t="s">
        <v>5306</v>
      </c>
      <c r="D11323" s="664"/>
      <c r="E11323" s="665">
        <v>35000</v>
      </c>
      <c r="F11323" s="692"/>
      <c r="G11323" s="319"/>
      <c r="H11323" s="693"/>
      <c r="I11323" s="693"/>
      <c r="J11323" s="694"/>
    </row>
    <row r="11324" spans="1:10" s="617" customFormat="1" ht="23.25" outlineLevel="1">
      <c r="A11324" s="311" t="s">
        <v>18339</v>
      </c>
      <c r="B11324" s="313" t="s">
        <v>16867</v>
      </c>
      <c r="C11324" s="313" t="s">
        <v>5306</v>
      </c>
      <c r="D11324" s="664"/>
      <c r="E11324" s="665">
        <v>28000</v>
      </c>
      <c r="F11324" s="692"/>
      <c r="G11324" s="319"/>
      <c r="H11324" s="693"/>
      <c r="I11324" s="693"/>
      <c r="J11324" s="694"/>
    </row>
    <row r="11325" spans="1:10" s="617" customFormat="1" ht="23.25" outlineLevel="1">
      <c r="A11325" s="311" t="s">
        <v>18343</v>
      </c>
      <c r="B11325" s="313" t="s">
        <v>16867</v>
      </c>
      <c r="C11325" s="313" t="s">
        <v>5306</v>
      </c>
      <c r="D11325" s="664"/>
      <c r="E11325" s="665">
        <v>22400</v>
      </c>
      <c r="F11325" s="692"/>
      <c r="G11325" s="319"/>
      <c r="H11325" s="693"/>
      <c r="I11325" s="693"/>
      <c r="J11325" s="694"/>
    </row>
    <row r="11326" spans="1:10" s="617" customFormat="1" ht="23.25" outlineLevel="1">
      <c r="A11326" s="311" t="s">
        <v>18344</v>
      </c>
      <c r="B11326" s="313" t="s">
        <v>16867</v>
      </c>
      <c r="C11326" s="313" t="s">
        <v>5306</v>
      </c>
      <c r="D11326" s="664"/>
      <c r="E11326" s="665">
        <v>20000</v>
      </c>
      <c r="F11326" s="692"/>
      <c r="G11326" s="319"/>
      <c r="H11326" s="693"/>
      <c r="I11326" s="693"/>
      <c r="J11326" s="694"/>
    </row>
    <row r="11327" spans="1:10" s="617" customFormat="1" ht="23.25" outlineLevel="1">
      <c r="A11327" s="311" t="s">
        <v>3728</v>
      </c>
      <c r="B11327" s="313" t="s">
        <v>16867</v>
      </c>
      <c r="C11327" s="313" t="s">
        <v>5306</v>
      </c>
      <c r="D11327" s="664"/>
      <c r="E11327" s="665">
        <v>22656</v>
      </c>
      <c r="F11327" s="692"/>
      <c r="G11327" s="319"/>
      <c r="H11327" s="693"/>
      <c r="I11327" s="693"/>
      <c r="J11327" s="694"/>
    </row>
    <row r="11328" spans="1:10" s="617" customFormat="1" ht="23.25" outlineLevel="1">
      <c r="A11328" s="311" t="s">
        <v>18345</v>
      </c>
      <c r="B11328" s="313" t="s">
        <v>8748</v>
      </c>
      <c r="C11328" s="313" t="s">
        <v>5306</v>
      </c>
      <c r="D11328" s="664"/>
      <c r="E11328" s="665">
        <v>700000</v>
      </c>
      <c r="F11328" s="692"/>
      <c r="G11328" s="319"/>
      <c r="H11328" s="693"/>
      <c r="I11328" s="693"/>
      <c r="J11328" s="694"/>
    </row>
    <row r="11329" spans="1:10" s="617" customFormat="1" ht="23.25" outlineLevel="1">
      <c r="A11329" s="311" t="s">
        <v>18331</v>
      </c>
      <c r="B11329" s="313" t="s">
        <v>16867</v>
      </c>
      <c r="C11329" s="313" t="s">
        <v>5306</v>
      </c>
      <c r="D11329" s="664"/>
      <c r="E11329" s="665">
        <v>20000</v>
      </c>
      <c r="F11329" s="692"/>
      <c r="G11329" s="319"/>
      <c r="H11329" s="693"/>
      <c r="I11329" s="693"/>
      <c r="J11329" s="694"/>
    </row>
    <row r="11330" spans="1:10" s="617" customFormat="1" ht="23.25" outlineLevel="1">
      <c r="A11330" s="311" t="s">
        <v>18342</v>
      </c>
      <c r="B11330" s="313" t="s">
        <v>16867</v>
      </c>
      <c r="C11330" s="313" t="s">
        <v>5306</v>
      </c>
      <c r="D11330" s="664"/>
      <c r="E11330" s="665">
        <v>30000</v>
      </c>
      <c r="F11330" s="692"/>
      <c r="G11330" s="319"/>
      <c r="H11330" s="693"/>
      <c r="I11330" s="693"/>
      <c r="J11330" s="694"/>
    </row>
    <row r="11331" spans="1:10" s="617" customFormat="1" ht="23.25" outlineLevel="1">
      <c r="A11331" s="311" t="s">
        <v>18332</v>
      </c>
      <c r="B11331" s="313" t="s">
        <v>16867</v>
      </c>
      <c r="C11331" s="313" t="s">
        <v>5306</v>
      </c>
      <c r="D11331" s="664"/>
      <c r="E11331" s="665">
        <v>26000</v>
      </c>
      <c r="F11331" s="692"/>
      <c r="G11331" s="319"/>
      <c r="H11331" s="693"/>
      <c r="I11331" s="693"/>
      <c r="J11331" s="694"/>
    </row>
    <row r="11332" spans="1:10" s="617" customFormat="1" outlineLevel="1">
      <c r="A11332" s="311" t="s">
        <v>18346</v>
      </c>
      <c r="B11332" s="313" t="s">
        <v>12891</v>
      </c>
      <c r="C11332" s="313" t="s">
        <v>5306</v>
      </c>
      <c r="D11332" s="664"/>
      <c r="E11332" s="665">
        <v>2000000</v>
      </c>
      <c r="F11332" s="692"/>
      <c r="G11332" s="319"/>
      <c r="H11332" s="693"/>
      <c r="I11332" s="693"/>
      <c r="J11332" s="694"/>
    </row>
    <row r="11333" spans="1:10" s="617" customFormat="1" ht="23.25" outlineLevel="1">
      <c r="A11333" s="311" t="s">
        <v>18347</v>
      </c>
      <c r="B11333" s="313" t="s">
        <v>16867</v>
      </c>
      <c r="C11333" s="313" t="s">
        <v>5306</v>
      </c>
      <c r="D11333" s="664"/>
      <c r="E11333" s="665">
        <v>1000000</v>
      </c>
      <c r="F11333" s="692"/>
      <c r="G11333" s="319"/>
      <c r="H11333" s="693"/>
      <c r="I11333" s="693"/>
      <c r="J11333" s="694"/>
    </row>
    <row r="11334" spans="1:10" s="617" customFormat="1" outlineLevel="1">
      <c r="A11334" s="311" t="s">
        <v>2950</v>
      </c>
      <c r="B11334" s="313" t="s">
        <v>9737</v>
      </c>
      <c r="C11334" s="313" t="s">
        <v>5306</v>
      </c>
      <c r="D11334" s="664"/>
      <c r="E11334" s="665">
        <v>500000</v>
      </c>
      <c r="F11334" s="692"/>
      <c r="G11334" s="319"/>
      <c r="H11334" s="693"/>
      <c r="I11334" s="693"/>
      <c r="J11334" s="694"/>
    </row>
    <row r="11335" spans="1:10" s="617" customFormat="1" ht="23.25" outlineLevel="1">
      <c r="A11335" s="311" t="s">
        <v>17224</v>
      </c>
      <c r="B11335" s="313" t="s">
        <v>16867</v>
      </c>
      <c r="C11335" s="313" t="s">
        <v>5306</v>
      </c>
      <c r="D11335" s="664"/>
      <c r="E11335" s="665">
        <v>927896.00000000023</v>
      </c>
      <c r="F11335" s="692"/>
      <c r="G11335" s="319"/>
      <c r="H11335" s="693"/>
      <c r="I11335" s="693"/>
      <c r="J11335" s="694"/>
    </row>
    <row r="11336" spans="1:10" s="617" customFormat="1" outlineLevel="1">
      <c r="A11336" s="311" t="s">
        <v>2950</v>
      </c>
      <c r="B11336" s="313" t="s">
        <v>9737</v>
      </c>
      <c r="C11336" s="313" t="s">
        <v>5306</v>
      </c>
      <c r="D11336" s="664"/>
      <c r="E11336" s="665">
        <v>34874</v>
      </c>
      <c r="F11336" s="692"/>
      <c r="G11336" s="319"/>
      <c r="H11336" s="693"/>
      <c r="I11336" s="693"/>
      <c r="J11336" s="694"/>
    </row>
    <row r="11337" spans="1:10" s="617" customFormat="1" ht="23.25" outlineLevel="1">
      <c r="A11337" s="311" t="s">
        <v>18348</v>
      </c>
      <c r="B11337" s="313" t="s">
        <v>9726</v>
      </c>
      <c r="C11337" s="313" t="s">
        <v>5306</v>
      </c>
      <c r="D11337" s="664"/>
      <c r="E11337" s="665">
        <v>100000</v>
      </c>
      <c r="F11337" s="692"/>
      <c r="G11337" s="319"/>
      <c r="H11337" s="693"/>
      <c r="I11337" s="693"/>
      <c r="J11337" s="694"/>
    </row>
    <row r="11338" spans="1:10" s="617" customFormat="1" ht="23.25" outlineLevel="1">
      <c r="A11338" s="311" t="s">
        <v>3223</v>
      </c>
      <c r="B11338" s="313" t="s">
        <v>16867</v>
      </c>
      <c r="C11338" s="313" t="s">
        <v>5306</v>
      </c>
      <c r="D11338" s="664"/>
      <c r="E11338" s="665">
        <v>80000</v>
      </c>
      <c r="F11338" s="692"/>
      <c r="G11338" s="319"/>
      <c r="H11338" s="693"/>
      <c r="I11338" s="693"/>
      <c r="J11338" s="694"/>
    </row>
    <row r="11339" spans="1:10" s="617" customFormat="1" ht="23.25" outlineLevel="1">
      <c r="A11339" s="311" t="s">
        <v>18349</v>
      </c>
      <c r="B11339" s="313" t="s">
        <v>16867</v>
      </c>
      <c r="C11339" s="313" t="s">
        <v>5306</v>
      </c>
      <c r="D11339" s="664"/>
      <c r="E11339" s="665">
        <v>30000</v>
      </c>
      <c r="F11339" s="692"/>
      <c r="G11339" s="319"/>
      <c r="H11339" s="693"/>
      <c r="I11339" s="693"/>
      <c r="J11339" s="694"/>
    </row>
    <row r="11340" spans="1:10" s="617" customFormat="1" ht="23.25" outlineLevel="1">
      <c r="A11340" s="311" t="s">
        <v>18350</v>
      </c>
      <c r="B11340" s="313" t="s">
        <v>16867</v>
      </c>
      <c r="C11340" s="313" t="s">
        <v>5306</v>
      </c>
      <c r="D11340" s="664"/>
      <c r="E11340" s="665">
        <v>60000</v>
      </c>
      <c r="F11340" s="692"/>
      <c r="G11340" s="319"/>
      <c r="H11340" s="693"/>
      <c r="I11340" s="693"/>
      <c r="J11340" s="694"/>
    </row>
    <row r="11341" spans="1:10" s="617" customFormat="1" outlineLevel="1">
      <c r="A11341" s="311" t="s">
        <v>2950</v>
      </c>
      <c r="B11341" s="313" t="s">
        <v>9737</v>
      </c>
      <c r="C11341" s="313" t="s">
        <v>5306</v>
      </c>
      <c r="D11341" s="664"/>
      <c r="E11341" s="665">
        <v>49500</v>
      </c>
      <c r="F11341" s="692"/>
      <c r="G11341" s="319"/>
      <c r="H11341" s="693"/>
      <c r="I11341" s="693"/>
      <c r="J11341" s="694"/>
    </row>
    <row r="11342" spans="1:10" s="617" customFormat="1" ht="23.25" outlineLevel="1">
      <c r="A11342" s="311" t="s">
        <v>18185</v>
      </c>
      <c r="B11342" s="313" t="s">
        <v>9726</v>
      </c>
      <c r="C11342" s="313" t="s">
        <v>5306</v>
      </c>
      <c r="D11342" s="664"/>
      <c r="E11342" s="665">
        <v>398500</v>
      </c>
      <c r="F11342" s="692"/>
      <c r="G11342" s="319"/>
      <c r="H11342" s="693"/>
      <c r="I11342" s="693"/>
      <c r="J11342" s="694"/>
    </row>
    <row r="11343" spans="1:10" s="617" customFormat="1" ht="23.25" outlineLevel="1">
      <c r="A11343" s="311" t="s">
        <v>18351</v>
      </c>
      <c r="B11343" s="313" t="s">
        <v>16867</v>
      </c>
      <c r="C11343" s="313" t="s">
        <v>5306</v>
      </c>
      <c r="D11343" s="664"/>
      <c r="E11343" s="665">
        <v>20000</v>
      </c>
      <c r="F11343" s="692"/>
      <c r="G11343" s="319"/>
      <c r="H11343" s="693"/>
      <c r="I11343" s="693"/>
      <c r="J11343" s="694"/>
    </row>
    <row r="11344" spans="1:10" s="617" customFormat="1" ht="23.25" outlineLevel="1">
      <c r="A11344" s="311" t="s">
        <v>18352</v>
      </c>
      <c r="B11344" s="313" t="s">
        <v>9726</v>
      </c>
      <c r="C11344" s="313" t="s">
        <v>5306</v>
      </c>
      <c r="D11344" s="664"/>
      <c r="E11344" s="665">
        <v>374760</v>
      </c>
      <c r="F11344" s="692"/>
      <c r="G11344" s="319"/>
      <c r="H11344" s="693"/>
      <c r="I11344" s="693"/>
      <c r="J11344" s="694"/>
    </row>
    <row r="11345" spans="1:10" s="617" customFormat="1" ht="23.25" outlineLevel="1">
      <c r="A11345" s="311" t="s">
        <v>18353</v>
      </c>
      <c r="B11345" s="313" t="s">
        <v>16867</v>
      </c>
      <c r="C11345" s="313" t="s">
        <v>5306</v>
      </c>
      <c r="D11345" s="664"/>
      <c r="E11345" s="665">
        <v>20820</v>
      </c>
      <c r="F11345" s="692"/>
      <c r="G11345" s="319"/>
      <c r="H11345" s="693"/>
      <c r="I11345" s="693"/>
      <c r="J11345" s="694"/>
    </row>
    <row r="11346" spans="1:10" s="617" customFormat="1" ht="23.25" outlineLevel="1">
      <c r="A11346" s="311" t="s">
        <v>18354</v>
      </c>
      <c r="B11346" s="313" t="s">
        <v>16867</v>
      </c>
      <c r="C11346" s="313" t="s">
        <v>5306</v>
      </c>
      <c r="D11346" s="664"/>
      <c r="E11346" s="665">
        <v>49968</v>
      </c>
      <c r="F11346" s="692"/>
      <c r="G11346" s="319"/>
      <c r="H11346" s="693"/>
      <c r="I11346" s="693"/>
      <c r="J11346" s="694"/>
    </row>
    <row r="11347" spans="1:10" s="617" customFormat="1" ht="23.25" outlineLevel="1">
      <c r="A11347" s="311" t="s">
        <v>18355</v>
      </c>
      <c r="B11347" s="313" t="s">
        <v>16867</v>
      </c>
      <c r="C11347" s="313" t="s">
        <v>5306</v>
      </c>
      <c r="D11347" s="664"/>
      <c r="E11347" s="665">
        <v>19824</v>
      </c>
      <c r="F11347" s="692"/>
      <c r="G11347" s="319"/>
      <c r="H11347" s="693"/>
      <c r="I11347" s="693"/>
      <c r="J11347" s="694"/>
    </row>
    <row r="11348" spans="1:10" s="617" customFormat="1" outlineLevel="1">
      <c r="A11348" s="311" t="s">
        <v>18356</v>
      </c>
      <c r="B11348" s="313" t="s">
        <v>9737</v>
      </c>
      <c r="C11348" s="313" t="s">
        <v>5306</v>
      </c>
      <c r="D11348" s="664"/>
      <c r="E11348" s="665">
        <v>50000</v>
      </c>
      <c r="F11348" s="692"/>
      <c r="G11348" s="319"/>
      <c r="H11348" s="693"/>
      <c r="I11348" s="693"/>
      <c r="J11348" s="694"/>
    </row>
    <row r="11349" spans="1:10" s="617" customFormat="1" ht="23.25" outlineLevel="1">
      <c r="A11349" s="311" t="s">
        <v>18357</v>
      </c>
      <c r="B11349" s="313" t="s">
        <v>9726</v>
      </c>
      <c r="C11349" s="313" t="s">
        <v>5306</v>
      </c>
      <c r="D11349" s="664"/>
      <c r="E11349" s="665">
        <v>80000</v>
      </c>
      <c r="F11349" s="692"/>
      <c r="G11349" s="319"/>
      <c r="H11349" s="693"/>
      <c r="I11349" s="693"/>
      <c r="J11349" s="694"/>
    </row>
    <row r="11350" spans="1:10" s="617" customFormat="1" ht="23.25" outlineLevel="1">
      <c r="A11350" s="311" t="s">
        <v>17163</v>
      </c>
      <c r="B11350" s="313" t="s">
        <v>9726</v>
      </c>
      <c r="C11350" s="313" t="s">
        <v>5306</v>
      </c>
      <c r="D11350" s="664"/>
      <c r="E11350" s="665">
        <v>68000</v>
      </c>
      <c r="F11350" s="692"/>
      <c r="G11350" s="319"/>
      <c r="H11350" s="693"/>
      <c r="I11350" s="693"/>
      <c r="J11350" s="694"/>
    </row>
    <row r="11351" spans="1:10" s="617" customFormat="1" ht="23.25" outlineLevel="1">
      <c r="A11351" s="311" t="s">
        <v>18358</v>
      </c>
      <c r="B11351" s="313" t="s">
        <v>9726</v>
      </c>
      <c r="C11351" s="313" t="s">
        <v>5306</v>
      </c>
      <c r="D11351" s="664"/>
      <c r="E11351" s="665">
        <v>69018</v>
      </c>
      <c r="F11351" s="692"/>
      <c r="G11351" s="319"/>
      <c r="H11351" s="693"/>
      <c r="I11351" s="693"/>
      <c r="J11351" s="694"/>
    </row>
    <row r="11352" spans="1:10" s="617" customFormat="1" ht="23.25" outlineLevel="1">
      <c r="A11352" s="311" t="s">
        <v>18339</v>
      </c>
      <c r="B11352" s="313" t="s">
        <v>16867</v>
      </c>
      <c r="C11352" s="313" t="s">
        <v>5306</v>
      </c>
      <c r="D11352" s="664"/>
      <c r="E11352" s="665">
        <v>28000</v>
      </c>
      <c r="F11352" s="692"/>
      <c r="G11352" s="319"/>
      <c r="H11352" s="693"/>
      <c r="I11352" s="693"/>
      <c r="J11352" s="694"/>
    </row>
    <row r="11353" spans="1:10" s="617" customFormat="1" ht="23.25" outlineLevel="1">
      <c r="A11353" s="311" t="s">
        <v>18359</v>
      </c>
      <c r="B11353" s="313" t="s">
        <v>16867</v>
      </c>
      <c r="C11353" s="313" t="s">
        <v>5306</v>
      </c>
      <c r="D11353" s="664"/>
      <c r="E11353" s="665">
        <v>210000</v>
      </c>
      <c r="F11353" s="692"/>
      <c r="G11353" s="319"/>
      <c r="H11353" s="693"/>
      <c r="I11353" s="693"/>
      <c r="J11353" s="694"/>
    </row>
    <row r="11354" spans="1:10" s="617" customFormat="1" ht="23.25" outlineLevel="1">
      <c r="A11354" s="311" t="s">
        <v>18360</v>
      </c>
      <c r="B11354" s="313" t="s">
        <v>16867</v>
      </c>
      <c r="C11354" s="313" t="s">
        <v>5306</v>
      </c>
      <c r="D11354" s="664"/>
      <c r="E11354" s="665">
        <v>22000</v>
      </c>
      <c r="F11354" s="692"/>
      <c r="G11354" s="319"/>
      <c r="H11354" s="693"/>
      <c r="I11354" s="693"/>
      <c r="J11354" s="694"/>
    </row>
    <row r="11355" spans="1:10" s="617" customFormat="1" ht="23.25" outlineLevel="1">
      <c r="A11355" s="311" t="s">
        <v>18361</v>
      </c>
      <c r="B11355" s="313" t="s">
        <v>16867</v>
      </c>
      <c r="C11355" s="313" t="s">
        <v>5306</v>
      </c>
      <c r="D11355" s="664"/>
      <c r="E11355" s="665">
        <v>30000</v>
      </c>
      <c r="F11355" s="692"/>
      <c r="G11355" s="319"/>
      <c r="H11355" s="693"/>
      <c r="I11355" s="693"/>
      <c r="J11355" s="694"/>
    </row>
    <row r="11356" spans="1:10" s="617" customFormat="1" ht="23.25" outlineLevel="1">
      <c r="A11356" s="311" t="s">
        <v>17975</v>
      </c>
      <c r="B11356" s="313" t="s">
        <v>9419</v>
      </c>
      <c r="C11356" s="313" t="s">
        <v>5340</v>
      </c>
      <c r="D11356" s="664"/>
      <c r="E11356" s="665">
        <v>92000</v>
      </c>
      <c r="F11356" s="692"/>
      <c r="G11356" s="319"/>
      <c r="H11356" s="693"/>
      <c r="I11356" s="693"/>
      <c r="J11356" s="694"/>
    </row>
    <row r="11357" spans="1:10" s="617" customFormat="1" ht="23.25" outlineLevel="1">
      <c r="A11357" s="311" t="s">
        <v>18362</v>
      </c>
      <c r="B11357" s="313" t="s">
        <v>12887</v>
      </c>
      <c r="C11357" s="313" t="s">
        <v>5340</v>
      </c>
      <c r="D11357" s="664"/>
      <c r="E11357" s="665">
        <v>258115</v>
      </c>
      <c r="F11357" s="692"/>
      <c r="G11357" s="319"/>
      <c r="H11357" s="693"/>
      <c r="I11357" s="693"/>
      <c r="J11357" s="694"/>
    </row>
    <row r="11358" spans="1:10" s="617" customFormat="1" ht="23.25" outlineLevel="1">
      <c r="A11358" s="311" t="s">
        <v>17973</v>
      </c>
      <c r="B11358" s="313" t="s">
        <v>16867</v>
      </c>
      <c r="C11358" s="313" t="s">
        <v>5340</v>
      </c>
      <c r="D11358" s="664"/>
      <c r="E11358" s="665">
        <v>25500</v>
      </c>
      <c r="F11358" s="692"/>
      <c r="G11358" s="319"/>
      <c r="H11358" s="693"/>
      <c r="I11358" s="693"/>
      <c r="J11358" s="694"/>
    </row>
    <row r="11359" spans="1:10" s="617" customFormat="1" ht="23.25" outlineLevel="1">
      <c r="A11359" s="311" t="s">
        <v>17974</v>
      </c>
      <c r="B11359" s="313" t="s">
        <v>9419</v>
      </c>
      <c r="C11359" s="313" t="s">
        <v>5340</v>
      </c>
      <c r="D11359" s="664"/>
      <c r="E11359" s="665">
        <v>297820.61720000004</v>
      </c>
      <c r="F11359" s="692"/>
      <c r="G11359" s="319"/>
      <c r="H11359" s="693"/>
      <c r="I11359" s="693"/>
      <c r="J11359" s="694"/>
    </row>
    <row r="11360" spans="1:10" s="617" customFormat="1" ht="23.25" outlineLevel="1">
      <c r="A11360" s="311" t="s">
        <v>18363</v>
      </c>
      <c r="B11360" s="313" t="s">
        <v>9419</v>
      </c>
      <c r="C11360" s="313" t="s">
        <v>5340</v>
      </c>
      <c r="D11360" s="664"/>
      <c r="E11360" s="665">
        <v>115200</v>
      </c>
      <c r="F11360" s="692"/>
      <c r="G11360" s="319"/>
      <c r="H11360" s="693"/>
      <c r="I11360" s="693"/>
      <c r="J11360" s="694"/>
    </row>
    <row r="11361" spans="1:10" s="617" customFormat="1" ht="23.25" outlineLevel="1">
      <c r="A11361" s="311" t="s">
        <v>18364</v>
      </c>
      <c r="B11361" s="313" t="s">
        <v>9419</v>
      </c>
      <c r="C11361" s="313" t="s">
        <v>5340</v>
      </c>
      <c r="D11361" s="664"/>
      <c r="E11361" s="665">
        <v>46080</v>
      </c>
      <c r="F11361" s="692"/>
      <c r="G11361" s="319"/>
      <c r="H11361" s="693"/>
      <c r="I11361" s="693"/>
      <c r="J11361" s="694"/>
    </row>
    <row r="11362" spans="1:10" s="617" customFormat="1" ht="23.25" outlineLevel="1">
      <c r="A11362" s="311" t="s">
        <v>17972</v>
      </c>
      <c r="B11362" s="313" t="s">
        <v>9419</v>
      </c>
      <c r="C11362" s="313" t="s">
        <v>5340</v>
      </c>
      <c r="D11362" s="664"/>
      <c r="E11362" s="665">
        <v>225035.38200000001</v>
      </c>
      <c r="F11362" s="692"/>
      <c r="G11362" s="319"/>
      <c r="H11362" s="693"/>
      <c r="I11362" s="693"/>
      <c r="J11362" s="694"/>
    </row>
    <row r="11363" spans="1:10" s="617" customFormat="1" ht="23.25" outlineLevel="1">
      <c r="A11363" s="311" t="s">
        <v>18365</v>
      </c>
      <c r="B11363" s="313" t="s">
        <v>9419</v>
      </c>
      <c r="C11363" s="313" t="s">
        <v>5340</v>
      </c>
      <c r="D11363" s="664"/>
      <c r="E11363" s="665">
        <v>240330</v>
      </c>
      <c r="F11363" s="692"/>
      <c r="G11363" s="319"/>
      <c r="H11363" s="693"/>
      <c r="I11363" s="693"/>
      <c r="J11363" s="694"/>
    </row>
    <row r="11364" spans="1:10" s="617" customFormat="1" ht="23.25" outlineLevel="1">
      <c r="A11364" s="311" t="s">
        <v>18366</v>
      </c>
      <c r="B11364" s="313" t="s">
        <v>9726</v>
      </c>
      <c r="C11364" s="313" t="s">
        <v>5340</v>
      </c>
      <c r="D11364" s="664"/>
      <c r="E11364" s="665">
        <v>52000</v>
      </c>
      <c r="F11364" s="692"/>
      <c r="G11364" s="319"/>
      <c r="H11364" s="693"/>
      <c r="I11364" s="693"/>
      <c r="J11364" s="694"/>
    </row>
    <row r="11365" spans="1:10" s="617" customFormat="1" ht="23.25" outlineLevel="1">
      <c r="A11365" s="311" t="s">
        <v>18367</v>
      </c>
      <c r="B11365" s="313" t="s">
        <v>9726</v>
      </c>
      <c r="C11365" s="313" t="s">
        <v>5340</v>
      </c>
      <c r="D11365" s="664"/>
      <c r="E11365" s="665">
        <v>258973</v>
      </c>
      <c r="F11365" s="692"/>
      <c r="G11365" s="319"/>
      <c r="H11365" s="693"/>
      <c r="I11365" s="693"/>
      <c r="J11365" s="694"/>
    </row>
    <row r="11366" spans="1:10" s="617" customFormat="1" ht="23.25" outlineLevel="1">
      <c r="A11366" s="311" t="s">
        <v>17174</v>
      </c>
      <c r="B11366" s="313" t="s">
        <v>16867</v>
      </c>
      <c r="C11366" s="313" t="s">
        <v>5340</v>
      </c>
      <c r="D11366" s="664"/>
      <c r="E11366" s="665">
        <v>27000</v>
      </c>
      <c r="F11366" s="692"/>
      <c r="G11366" s="319"/>
      <c r="H11366" s="693"/>
      <c r="I11366" s="693"/>
      <c r="J11366" s="694"/>
    </row>
    <row r="11367" spans="1:10" s="617" customFormat="1" ht="23.25" outlineLevel="1">
      <c r="A11367" s="311" t="s">
        <v>18368</v>
      </c>
      <c r="B11367" s="313" t="s">
        <v>9726</v>
      </c>
      <c r="C11367" s="313" t="s">
        <v>5340</v>
      </c>
      <c r="D11367" s="664"/>
      <c r="E11367" s="665">
        <v>226791.27519999997</v>
      </c>
      <c r="F11367" s="692"/>
      <c r="G11367" s="319"/>
      <c r="H11367" s="693"/>
      <c r="I11367" s="693"/>
      <c r="J11367" s="694"/>
    </row>
    <row r="11368" spans="1:10" s="617" customFormat="1" outlineLevel="1">
      <c r="A11368" s="311" t="s">
        <v>18369</v>
      </c>
      <c r="B11368" s="313" t="s">
        <v>12891</v>
      </c>
      <c r="C11368" s="313" t="s">
        <v>5340</v>
      </c>
      <c r="D11368" s="664"/>
      <c r="E11368" s="665">
        <v>508326</v>
      </c>
      <c r="F11368" s="692"/>
      <c r="G11368" s="319"/>
      <c r="H11368" s="693"/>
      <c r="I11368" s="693"/>
      <c r="J11368" s="694"/>
    </row>
    <row r="11369" spans="1:10" s="617" customFormat="1" ht="23.25" outlineLevel="1">
      <c r="A11369" s="311" t="s">
        <v>18370</v>
      </c>
      <c r="B11369" s="313" t="s">
        <v>9726</v>
      </c>
      <c r="C11369" s="313" t="s">
        <v>5340</v>
      </c>
      <c r="D11369" s="664"/>
      <c r="E11369" s="665">
        <v>279020.7</v>
      </c>
      <c r="F11369" s="692"/>
      <c r="G11369" s="319"/>
      <c r="H11369" s="693"/>
      <c r="I11369" s="693"/>
      <c r="J11369" s="694"/>
    </row>
    <row r="11370" spans="1:10" s="617" customFormat="1" outlineLevel="1">
      <c r="A11370" s="311" t="s">
        <v>18371</v>
      </c>
      <c r="B11370" s="313" t="s">
        <v>9737</v>
      </c>
      <c r="C11370" s="313" t="s">
        <v>5340</v>
      </c>
      <c r="D11370" s="664"/>
      <c r="E11370" s="665">
        <v>46200</v>
      </c>
      <c r="F11370" s="692"/>
      <c r="G11370" s="319"/>
      <c r="H11370" s="693"/>
      <c r="I11370" s="693"/>
      <c r="J11370" s="694"/>
    </row>
    <row r="11371" spans="1:10" s="617" customFormat="1" ht="23.25" outlineLevel="1">
      <c r="A11371" s="311" t="s">
        <v>18372</v>
      </c>
      <c r="B11371" s="313" t="s">
        <v>9726</v>
      </c>
      <c r="C11371" s="313" t="s">
        <v>5340</v>
      </c>
      <c r="D11371" s="664"/>
      <c r="E11371" s="665">
        <v>87000</v>
      </c>
      <c r="F11371" s="692"/>
      <c r="G11371" s="319"/>
      <c r="H11371" s="693"/>
      <c r="I11371" s="693"/>
      <c r="J11371" s="694"/>
    </row>
    <row r="11372" spans="1:10" s="617" customFormat="1" ht="23.25" outlineLevel="1">
      <c r="A11372" s="311" t="s">
        <v>18373</v>
      </c>
      <c r="B11372" s="313" t="s">
        <v>16867</v>
      </c>
      <c r="C11372" s="313" t="s">
        <v>5340</v>
      </c>
      <c r="D11372" s="664"/>
      <c r="E11372" s="665">
        <v>22000</v>
      </c>
      <c r="F11372" s="692"/>
      <c r="G11372" s="319"/>
      <c r="H11372" s="693"/>
      <c r="I11372" s="693"/>
      <c r="J11372" s="694"/>
    </row>
    <row r="11373" spans="1:10" s="617" customFormat="1" ht="23.25" outlineLevel="1">
      <c r="A11373" s="311" t="s">
        <v>18374</v>
      </c>
      <c r="B11373" s="313" t="s">
        <v>9726</v>
      </c>
      <c r="C11373" s="313" t="s">
        <v>5340</v>
      </c>
      <c r="D11373" s="664"/>
      <c r="E11373" s="665">
        <v>100800</v>
      </c>
      <c r="F11373" s="692"/>
      <c r="G11373" s="319"/>
      <c r="H11373" s="693"/>
      <c r="I11373" s="693"/>
      <c r="J11373" s="694"/>
    </row>
    <row r="11374" spans="1:10" s="617" customFormat="1" ht="23.25" outlineLevel="1">
      <c r="A11374" s="311" t="s">
        <v>18375</v>
      </c>
      <c r="B11374" s="313" t="s">
        <v>9726</v>
      </c>
      <c r="C11374" s="313" t="s">
        <v>5340</v>
      </c>
      <c r="D11374" s="664"/>
      <c r="E11374" s="665">
        <v>118800</v>
      </c>
      <c r="F11374" s="692"/>
      <c r="G11374" s="319"/>
      <c r="H11374" s="693"/>
      <c r="I11374" s="693"/>
      <c r="J11374" s="694"/>
    </row>
    <row r="11375" spans="1:10" s="617" customFormat="1" ht="23.25" outlineLevel="1">
      <c r="A11375" s="311" t="s">
        <v>18376</v>
      </c>
      <c r="B11375" s="313" t="s">
        <v>9726</v>
      </c>
      <c r="C11375" s="313" t="s">
        <v>5340</v>
      </c>
      <c r="D11375" s="664"/>
      <c r="E11375" s="665">
        <v>48600</v>
      </c>
      <c r="F11375" s="692"/>
      <c r="G11375" s="319"/>
      <c r="H11375" s="693"/>
      <c r="I11375" s="693"/>
      <c r="J11375" s="694"/>
    </row>
    <row r="11376" spans="1:10" s="617" customFormat="1" ht="23.25" outlineLevel="1">
      <c r="A11376" s="311" t="s">
        <v>17972</v>
      </c>
      <c r="B11376" s="313" t="s">
        <v>9419</v>
      </c>
      <c r="C11376" s="313" t="s">
        <v>5340</v>
      </c>
      <c r="D11376" s="664"/>
      <c r="E11376" s="665">
        <v>377520</v>
      </c>
      <c r="F11376" s="692"/>
      <c r="G11376" s="319"/>
      <c r="H11376" s="693"/>
      <c r="I11376" s="693"/>
      <c r="J11376" s="694"/>
    </row>
    <row r="11377" spans="1:10" s="617" customFormat="1" ht="23.25" outlineLevel="1">
      <c r="A11377" s="311" t="s">
        <v>16879</v>
      </c>
      <c r="B11377" s="313" t="s">
        <v>16867</v>
      </c>
      <c r="C11377" s="313" t="s">
        <v>5340</v>
      </c>
      <c r="D11377" s="664"/>
      <c r="E11377" s="665">
        <v>24600</v>
      </c>
      <c r="F11377" s="692"/>
      <c r="G11377" s="319"/>
      <c r="H11377" s="693"/>
      <c r="I11377" s="693"/>
      <c r="J11377" s="694"/>
    </row>
    <row r="11378" spans="1:10" s="617" customFormat="1" ht="23.25" outlineLevel="1">
      <c r="A11378" s="311" t="s">
        <v>17973</v>
      </c>
      <c r="B11378" s="313" t="s">
        <v>9419</v>
      </c>
      <c r="C11378" s="313" t="s">
        <v>5340</v>
      </c>
      <c r="D11378" s="664"/>
      <c r="E11378" s="665">
        <v>106080</v>
      </c>
      <c r="F11378" s="692"/>
      <c r="G11378" s="319"/>
      <c r="H11378" s="693"/>
      <c r="I11378" s="693"/>
      <c r="J11378" s="694"/>
    </row>
    <row r="11379" spans="1:10" s="617" customFormat="1" ht="23.25" outlineLevel="1">
      <c r="A11379" s="311" t="s">
        <v>18377</v>
      </c>
      <c r="B11379" s="313" t="s">
        <v>16867</v>
      </c>
      <c r="C11379" s="313" t="s">
        <v>5340</v>
      </c>
      <c r="D11379" s="664"/>
      <c r="E11379" s="665">
        <v>28080</v>
      </c>
      <c r="F11379" s="692"/>
      <c r="G11379" s="319"/>
      <c r="H11379" s="693"/>
      <c r="I11379" s="693"/>
      <c r="J11379" s="694"/>
    </row>
    <row r="11380" spans="1:10" s="617" customFormat="1" ht="23.25" outlineLevel="1">
      <c r="A11380" s="311" t="s">
        <v>17975</v>
      </c>
      <c r="B11380" s="313" t="s">
        <v>9419</v>
      </c>
      <c r="C11380" s="313" t="s">
        <v>5340</v>
      </c>
      <c r="D11380" s="664"/>
      <c r="E11380" s="665">
        <v>144300</v>
      </c>
      <c r="F11380" s="692"/>
      <c r="G11380" s="319"/>
      <c r="H11380" s="693"/>
      <c r="I11380" s="693"/>
      <c r="J11380" s="694"/>
    </row>
    <row r="11381" spans="1:10" s="617" customFormat="1" ht="23.25" outlineLevel="1">
      <c r="A11381" s="311" t="s">
        <v>18378</v>
      </c>
      <c r="B11381" s="313" t="s">
        <v>9419</v>
      </c>
      <c r="C11381" s="313" t="s">
        <v>5340</v>
      </c>
      <c r="D11381" s="664"/>
      <c r="E11381" s="665">
        <v>560976</v>
      </c>
      <c r="F11381" s="692"/>
      <c r="G11381" s="319"/>
      <c r="H11381" s="693"/>
      <c r="I11381" s="693"/>
      <c r="J11381" s="694"/>
    </row>
    <row r="11382" spans="1:10" s="617" customFormat="1" ht="23.25" outlineLevel="1">
      <c r="A11382" s="311" t="s">
        <v>18362</v>
      </c>
      <c r="B11382" s="313" t="s">
        <v>12887</v>
      </c>
      <c r="C11382" s="313" t="s">
        <v>5340</v>
      </c>
      <c r="D11382" s="664"/>
      <c r="E11382" s="665">
        <v>148200</v>
      </c>
      <c r="F11382" s="692"/>
      <c r="G11382" s="319"/>
      <c r="H11382" s="693"/>
      <c r="I11382" s="693"/>
      <c r="J11382" s="694"/>
    </row>
    <row r="11383" spans="1:10" s="617" customFormat="1" ht="23.25" outlineLevel="1">
      <c r="A11383" s="311" t="s">
        <v>18379</v>
      </c>
      <c r="B11383" s="313" t="s">
        <v>9726</v>
      </c>
      <c r="C11383" s="313" t="s">
        <v>5340</v>
      </c>
      <c r="D11383" s="664"/>
      <c r="E11383" s="665">
        <v>84861</v>
      </c>
      <c r="F11383" s="692"/>
      <c r="G11383" s="319"/>
      <c r="H11383" s="693"/>
      <c r="I11383" s="693"/>
      <c r="J11383" s="694"/>
    </row>
    <row r="11384" spans="1:10" s="617" customFormat="1" ht="23.25" outlineLevel="1">
      <c r="A11384" s="311" t="s">
        <v>18380</v>
      </c>
      <c r="B11384" s="313" t="s">
        <v>9726</v>
      </c>
      <c r="C11384" s="313" t="s">
        <v>5340</v>
      </c>
      <c r="D11384" s="664"/>
      <c r="E11384" s="665">
        <v>51030</v>
      </c>
      <c r="F11384" s="692"/>
      <c r="G11384" s="319"/>
      <c r="H11384" s="693"/>
      <c r="I11384" s="693"/>
      <c r="J11384" s="694"/>
    </row>
    <row r="11385" spans="1:10" s="617" customFormat="1" ht="23.25" outlineLevel="1">
      <c r="A11385" s="311" t="s">
        <v>18381</v>
      </c>
      <c r="B11385" s="313" t="s">
        <v>9726</v>
      </c>
      <c r="C11385" s="313" t="s">
        <v>5340</v>
      </c>
      <c r="D11385" s="664"/>
      <c r="E11385" s="665">
        <v>44415</v>
      </c>
      <c r="F11385" s="692"/>
      <c r="G11385" s="319"/>
      <c r="H11385" s="693"/>
      <c r="I11385" s="693"/>
      <c r="J11385" s="694"/>
    </row>
    <row r="11386" spans="1:10" s="617" customFormat="1" ht="23.25" outlineLevel="1">
      <c r="A11386" s="311" t="s">
        <v>17179</v>
      </c>
      <c r="B11386" s="313" t="s">
        <v>9726</v>
      </c>
      <c r="C11386" s="313" t="s">
        <v>5340</v>
      </c>
      <c r="D11386" s="664"/>
      <c r="E11386" s="665">
        <v>62400</v>
      </c>
      <c r="F11386" s="692"/>
      <c r="G11386" s="319"/>
      <c r="H11386" s="693"/>
      <c r="I11386" s="693"/>
      <c r="J11386" s="694"/>
    </row>
    <row r="11387" spans="1:10" s="617" customFormat="1" ht="23.25" outlineLevel="1">
      <c r="A11387" s="311" t="s">
        <v>17179</v>
      </c>
      <c r="B11387" s="313" t="s">
        <v>9726</v>
      </c>
      <c r="C11387" s="313" t="s">
        <v>5340</v>
      </c>
      <c r="D11387" s="664"/>
      <c r="E11387" s="665">
        <v>140400</v>
      </c>
      <c r="F11387" s="692"/>
      <c r="G11387" s="319"/>
      <c r="H11387" s="693"/>
      <c r="I11387" s="693"/>
      <c r="J11387" s="694"/>
    </row>
    <row r="11388" spans="1:10" s="617" customFormat="1" ht="23.25" outlineLevel="1">
      <c r="A11388" s="311" t="s">
        <v>18362</v>
      </c>
      <c r="B11388" s="313" t="s">
        <v>12887</v>
      </c>
      <c r="C11388" s="313" t="s">
        <v>5340</v>
      </c>
      <c r="D11388" s="664"/>
      <c r="E11388" s="665">
        <v>585342</v>
      </c>
      <c r="F11388" s="692"/>
      <c r="G11388" s="319"/>
      <c r="H11388" s="693"/>
      <c r="I11388" s="693"/>
      <c r="J11388" s="694"/>
    </row>
    <row r="11389" spans="1:10" s="617" customFormat="1" ht="23.25" outlineLevel="1">
      <c r="A11389" s="311" t="s">
        <v>17174</v>
      </c>
      <c r="B11389" s="313" t="s">
        <v>9726</v>
      </c>
      <c r="C11389" s="313" t="s">
        <v>5340</v>
      </c>
      <c r="D11389" s="664"/>
      <c r="E11389" s="665">
        <v>195480</v>
      </c>
      <c r="F11389" s="692"/>
      <c r="G11389" s="319"/>
      <c r="H11389" s="693"/>
      <c r="I11389" s="693"/>
      <c r="J11389" s="694"/>
    </row>
    <row r="11390" spans="1:10" s="617" customFormat="1" ht="23.25" outlineLevel="1">
      <c r="A11390" s="311" t="s">
        <v>16890</v>
      </c>
      <c r="B11390" s="313" t="s">
        <v>16867</v>
      </c>
      <c r="C11390" s="313" t="s">
        <v>5340</v>
      </c>
      <c r="D11390" s="664"/>
      <c r="E11390" s="665">
        <v>25850</v>
      </c>
      <c r="F11390" s="692"/>
      <c r="G11390" s="319"/>
      <c r="H11390" s="693"/>
      <c r="I11390" s="693"/>
      <c r="J11390" s="694"/>
    </row>
    <row r="11391" spans="1:10" s="617" customFormat="1" ht="23.25" outlineLevel="1">
      <c r="A11391" s="311" t="s">
        <v>18382</v>
      </c>
      <c r="B11391" s="313" t="s">
        <v>16867</v>
      </c>
      <c r="C11391" s="313" t="s">
        <v>5340</v>
      </c>
      <c r="D11391" s="664"/>
      <c r="E11391" s="665">
        <v>28050</v>
      </c>
      <c r="F11391" s="692"/>
      <c r="G11391" s="319"/>
      <c r="H11391" s="693"/>
      <c r="I11391" s="693"/>
      <c r="J11391" s="694"/>
    </row>
    <row r="11392" spans="1:10" s="617" customFormat="1" ht="23.25" outlineLevel="1">
      <c r="A11392" s="311" t="s">
        <v>18383</v>
      </c>
      <c r="B11392" s="313" t="s">
        <v>9726</v>
      </c>
      <c r="C11392" s="313" t="s">
        <v>5340</v>
      </c>
      <c r="D11392" s="664"/>
      <c r="E11392" s="665">
        <v>66000</v>
      </c>
      <c r="F11392" s="692"/>
      <c r="G11392" s="319"/>
      <c r="H11392" s="693"/>
      <c r="I11392" s="693"/>
      <c r="J11392" s="694"/>
    </row>
    <row r="11393" spans="1:10" s="617" customFormat="1" ht="23.25" outlineLevel="1">
      <c r="A11393" s="311" t="s">
        <v>16890</v>
      </c>
      <c r="B11393" s="313" t="s">
        <v>16867</v>
      </c>
      <c r="C11393" s="313" t="s">
        <v>5340</v>
      </c>
      <c r="D11393" s="664"/>
      <c r="E11393" s="665">
        <v>23500</v>
      </c>
      <c r="F11393" s="692"/>
      <c r="G11393" s="319"/>
      <c r="H11393" s="693"/>
      <c r="I11393" s="693"/>
      <c r="J11393" s="694"/>
    </row>
    <row r="11394" spans="1:10" s="617" customFormat="1" ht="23.25" outlineLevel="1">
      <c r="A11394" s="311" t="s">
        <v>18378</v>
      </c>
      <c r="B11394" s="313" t="s">
        <v>9419</v>
      </c>
      <c r="C11394" s="313" t="s">
        <v>5340</v>
      </c>
      <c r="D11394" s="664"/>
      <c r="E11394" s="665">
        <v>1546280</v>
      </c>
      <c r="F11394" s="692"/>
      <c r="G11394" s="319"/>
      <c r="H11394" s="693"/>
      <c r="I11394" s="693"/>
      <c r="J11394" s="694"/>
    </row>
    <row r="11395" spans="1:10" s="617" customFormat="1" ht="23.25" outlineLevel="1">
      <c r="A11395" s="311" t="s">
        <v>18384</v>
      </c>
      <c r="B11395" s="313" t="s">
        <v>9726</v>
      </c>
      <c r="C11395" s="313" t="s">
        <v>5340</v>
      </c>
      <c r="D11395" s="664"/>
      <c r="E11395" s="665">
        <v>61950</v>
      </c>
      <c r="F11395" s="692"/>
      <c r="G11395" s="319"/>
      <c r="H11395" s="693"/>
      <c r="I11395" s="693"/>
      <c r="J11395" s="694"/>
    </row>
    <row r="11396" spans="1:10" s="617" customFormat="1" ht="23.25" outlineLevel="1">
      <c r="A11396" s="311" t="s">
        <v>18367</v>
      </c>
      <c r="B11396" s="313" t="s">
        <v>8748</v>
      </c>
      <c r="C11396" s="313" t="s">
        <v>5340</v>
      </c>
      <c r="D11396" s="664"/>
      <c r="E11396" s="665">
        <v>440000</v>
      </c>
      <c r="F11396" s="692"/>
      <c r="G11396" s="319"/>
      <c r="H11396" s="693"/>
      <c r="I11396" s="693"/>
      <c r="J11396" s="694"/>
    </row>
    <row r="11397" spans="1:10" s="617" customFormat="1" ht="23.25" outlineLevel="1">
      <c r="A11397" s="311" t="s">
        <v>18383</v>
      </c>
      <c r="B11397" s="313" t="s">
        <v>9726</v>
      </c>
      <c r="C11397" s="313" t="s">
        <v>5340</v>
      </c>
      <c r="D11397" s="664"/>
      <c r="E11397" s="665">
        <v>66000</v>
      </c>
      <c r="F11397" s="692"/>
      <c r="G11397" s="319"/>
      <c r="H11397" s="693"/>
      <c r="I11397" s="693"/>
      <c r="J11397" s="694"/>
    </row>
    <row r="11398" spans="1:10" s="617" customFormat="1" ht="23.25" outlineLevel="1">
      <c r="A11398" s="311" t="s">
        <v>17174</v>
      </c>
      <c r="B11398" s="313" t="s">
        <v>9726</v>
      </c>
      <c r="C11398" s="313" t="s">
        <v>5340</v>
      </c>
      <c r="D11398" s="664"/>
      <c r="E11398" s="665">
        <v>97000</v>
      </c>
      <c r="F11398" s="692"/>
      <c r="G11398" s="319"/>
      <c r="H11398" s="693"/>
      <c r="I11398" s="693"/>
      <c r="J11398" s="694"/>
    </row>
    <row r="11399" spans="1:10" s="617" customFormat="1" ht="23.25" outlineLevel="1">
      <c r="A11399" s="311" t="s">
        <v>18385</v>
      </c>
      <c r="B11399" s="313" t="s">
        <v>9726</v>
      </c>
      <c r="C11399" s="313" t="s">
        <v>5340</v>
      </c>
      <c r="D11399" s="664"/>
      <c r="E11399" s="665">
        <v>76850</v>
      </c>
      <c r="F11399" s="692"/>
      <c r="G11399" s="319"/>
      <c r="H11399" s="693"/>
      <c r="I11399" s="693"/>
      <c r="J11399" s="694"/>
    </row>
    <row r="11400" spans="1:10" s="617" customFormat="1" ht="23.25" outlineLevel="1">
      <c r="A11400" s="311" t="s">
        <v>18378</v>
      </c>
      <c r="B11400" s="313" t="s">
        <v>9419</v>
      </c>
      <c r="C11400" s="313" t="s">
        <v>5340</v>
      </c>
      <c r="D11400" s="664"/>
      <c r="E11400" s="665">
        <v>337125</v>
      </c>
      <c r="F11400" s="692"/>
      <c r="G11400" s="319"/>
      <c r="H11400" s="693"/>
      <c r="I11400" s="693"/>
      <c r="J11400" s="694"/>
    </row>
    <row r="11401" spans="1:10" s="617" customFormat="1" ht="23.25" outlineLevel="1">
      <c r="A11401" s="311" t="s">
        <v>18364</v>
      </c>
      <c r="B11401" s="313" t="s">
        <v>9419</v>
      </c>
      <c r="C11401" s="313" t="s">
        <v>5340</v>
      </c>
      <c r="D11401" s="664"/>
      <c r="E11401" s="665">
        <v>248040</v>
      </c>
      <c r="F11401" s="692"/>
      <c r="G11401" s="319"/>
      <c r="H11401" s="693"/>
      <c r="I11401" s="693"/>
      <c r="J11401" s="694"/>
    </row>
    <row r="11402" spans="1:10" s="617" customFormat="1" ht="23.25" outlineLevel="1">
      <c r="A11402" s="311" t="s">
        <v>17975</v>
      </c>
      <c r="B11402" s="313" t="s">
        <v>16867</v>
      </c>
      <c r="C11402" s="313" t="s">
        <v>5340</v>
      </c>
      <c r="D11402" s="664"/>
      <c r="E11402" s="665">
        <v>27750</v>
      </c>
      <c r="F11402" s="692"/>
      <c r="G11402" s="319"/>
      <c r="H11402" s="693"/>
      <c r="I11402" s="693"/>
      <c r="J11402" s="694"/>
    </row>
    <row r="11403" spans="1:10" s="617" customFormat="1" ht="23.25" outlineLevel="1">
      <c r="A11403" s="311" t="s">
        <v>18386</v>
      </c>
      <c r="B11403" s="313" t="s">
        <v>16867</v>
      </c>
      <c r="C11403" s="313" t="s">
        <v>5340</v>
      </c>
      <c r="D11403" s="664"/>
      <c r="E11403" s="665">
        <v>18500</v>
      </c>
      <c r="F11403" s="692"/>
      <c r="G11403" s="319"/>
      <c r="H11403" s="693"/>
      <c r="I11403" s="693"/>
      <c r="J11403" s="694"/>
    </row>
    <row r="11404" spans="1:10" s="617" customFormat="1" ht="23.25" outlineLevel="1">
      <c r="A11404" s="311" t="s">
        <v>18387</v>
      </c>
      <c r="B11404" s="313" t="s">
        <v>16867</v>
      </c>
      <c r="C11404" s="313" t="s">
        <v>5340</v>
      </c>
      <c r="D11404" s="664"/>
      <c r="E11404" s="665">
        <v>18000</v>
      </c>
      <c r="F11404" s="692"/>
      <c r="G11404" s="319"/>
      <c r="H11404" s="693"/>
      <c r="I11404" s="693"/>
      <c r="J11404" s="694"/>
    </row>
    <row r="11405" spans="1:10" s="617" customFormat="1" ht="23.25" outlineLevel="1">
      <c r="A11405" s="311" t="s">
        <v>18388</v>
      </c>
      <c r="B11405" s="313" t="s">
        <v>16867</v>
      </c>
      <c r="C11405" s="313" t="s">
        <v>5340</v>
      </c>
      <c r="D11405" s="664"/>
      <c r="E11405" s="665">
        <v>18547.239999999998</v>
      </c>
      <c r="F11405" s="692"/>
      <c r="G11405" s="319"/>
      <c r="H11405" s="693"/>
      <c r="I11405" s="693"/>
      <c r="J11405" s="694"/>
    </row>
    <row r="11406" spans="1:10" s="617" customFormat="1" ht="23.25" outlineLevel="1">
      <c r="A11406" s="311" t="s">
        <v>18389</v>
      </c>
      <c r="B11406" s="313" t="s">
        <v>9726</v>
      </c>
      <c r="C11406" s="313" t="s">
        <v>5340</v>
      </c>
      <c r="D11406" s="664"/>
      <c r="E11406" s="665">
        <v>73600</v>
      </c>
      <c r="F11406" s="692"/>
      <c r="G11406" s="319"/>
      <c r="H11406" s="693"/>
      <c r="I11406" s="693"/>
      <c r="J11406" s="694"/>
    </row>
    <row r="11407" spans="1:10" s="617" customFormat="1" ht="23.25" outlineLevel="1">
      <c r="A11407" s="311" t="s">
        <v>18366</v>
      </c>
      <c r="B11407" s="313" t="s">
        <v>9726</v>
      </c>
      <c r="C11407" s="313" t="s">
        <v>5340</v>
      </c>
      <c r="D11407" s="664"/>
      <c r="E11407" s="665">
        <v>50600</v>
      </c>
      <c r="F11407" s="692"/>
      <c r="G11407" s="319"/>
      <c r="H11407" s="693"/>
      <c r="I11407" s="693"/>
      <c r="J11407" s="694"/>
    </row>
    <row r="11408" spans="1:10" s="617" customFormat="1" ht="23.25" outlineLevel="1">
      <c r="A11408" s="311" t="s">
        <v>18390</v>
      </c>
      <c r="B11408" s="313" t="s">
        <v>9726</v>
      </c>
      <c r="C11408" s="313" t="s">
        <v>5340</v>
      </c>
      <c r="D11408" s="664"/>
      <c r="E11408" s="665">
        <v>260000</v>
      </c>
      <c r="F11408" s="692"/>
      <c r="G11408" s="319"/>
      <c r="H11408" s="693"/>
      <c r="I11408" s="693"/>
      <c r="J11408" s="694"/>
    </row>
    <row r="11409" spans="1:10" s="617" customFormat="1" ht="23.25" outlineLevel="1">
      <c r="A11409" s="311" t="s">
        <v>18391</v>
      </c>
      <c r="B11409" s="313" t="s">
        <v>16867</v>
      </c>
      <c r="C11409" s="313" t="s">
        <v>5340</v>
      </c>
      <c r="D11409" s="664"/>
      <c r="E11409" s="665">
        <v>35847.944299999996</v>
      </c>
      <c r="F11409" s="692"/>
      <c r="G11409" s="319"/>
      <c r="H11409" s="693"/>
      <c r="I11409" s="693"/>
      <c r="J11409" s="694"/>
    </row>
    <row r="11410" spans="1:10" s="617" customFormat="1" ht="23.25" outlineLevel="1">
      <c r="A11410" s="311" t="s">
        <v>18367</v>
      </c>
      <c r="B11410" s="313" t="s">
        <v>9726</v>
      </c>
      <c r="C11410" s="313" t="s">
        <v>5340</v>
      </c>
      <c r="D11410" s="664"/>
      <c r="E11410" s="665">
        <v>201084</v>
      </c>
      <c r="F11410" s="692"/>
      <c r="G11410" s="319"/>
      <c r="H11410" s="693"/>
      <c r="I11410" s="693"/>
      <c r="J11410" s="694"/>
    </row>
    <row r="11411" spans="1:10" s="617" customFormat="1" ht="23.25" outlineLevel="1">
      <c r="A11411" s="311" t="s">
        <v>17975</v>
      </c>
      <c r="B11411" s="313" t="s">
        <v>16867</v>
      </c>
      <c r="C11411" s="313" t="s">
        <v>5340</v>
      </c>
      <c r="D11411" s="664"/>
      <c r="E11411" s="665">
        <v>31912.5</v>
      </c>
      <c r="F11411" s="692"/>
      <c r="G11411" s="319"/>
      <c r="H11411" s="693"/>
      <c r="I11411" s="693"/>
      <c r="J11411" s="694"/>
    </row>
    <row r="11412" spans="1:10" s="617" customFormat="1" ht="23.25" outlineLevel="1">
      <c r="A11412" s="311" t="s">
        <v>16890</v>
      </c>
      <c r="B11412" s="313" t="s">
        <v>9726</v>
      </c>
      <c r="C11412" s="313" t="s">
        <v>5340</v>
      </c>
      <c r="D11412" s="664"/>
      <c r="E11412" s="665">
        <v>44321</v>
      </c>
      <c r="F11412" s="692"/>
      <c r="G11412" s="319"/>
      <c r="H11412" s="693"/>
      <c r="I11412" s="693"/>
      <c r="J11412" s="694"/>
    </row>
    <row r="11413" spans="1:10" s="617" customFormat="1" ht="23.25" outlineLevel="1">
      <c r="A11413" s="311" t="s">
        <v>18392</v>
      </c>
      <c r="B11413" s="313" t="s">
        <v>16867</v>
      </c>
      <c r="C11413" s="313" t="s">
        <v>5340</v>
      </c>
      <c r="D11413" s="664"/>
      <c r="E11413" s="665">
        <v>28290</v>
      </c>
      <c r="F11413" s="692"/>
      <c r="G11413" s="319"/>
      <c r="H11413" s="693"/>
      <c r="I11413" s="693"/>
      <c r="J11413" s="694"/>
    </row>
    <row r="11414" spans="1:10" s="617" customFormat="1" ht="23.25" outlineLevel="1">
      <c r="A11414" s="311" t="s">
        <v>18363</v>
      </c>
      <c r="B11414" s="313" t="s">
        <v>9419</v>
      </c>
      <c r="C11414" s="313" t="s">
        <v>5340</v>
      </c>
      <c r="D11414" s="664"/>
      <c r="E11414" s="665">
        <v>138375</v>
      </c>
      <c r="F11414" s="692"/>
      <c r="G11414" s="319"/>
      <c r="H11414" s="693"/>
      <c r="I11414" s="693"/>
      <c r="J11414" s="694"/>
    </row>
    <row r="11415" spans="1:10" s="617" customFormat="1" ht="23.25" outlineLevel="1">
      <c r="A11415" s="311" t="s">
        <v>18378</v>
      </c>
      <c r="B11415" s="313" t="s">
        <v>9419</v>
      </c>
      <c r="C11415" s="313" t="s">
        <v>5340</v>
      </c>
      <c r="D11415" s="664"/>
      <c r="E11415" s="665">
        <v>231582.4</v>
      </c>
      <c r="F11415" s="692"/>
      <c r="G11415" s="319"/>
      <c r="H11415" s="693"/>
      <c r="I11415" s="693"/>
      <c r="J11415" s="694"/>
    </row>
    <row r="11416" spans="1:10" s="617" customFormat="1" ht="23.25" outlineLevel="1">
      <c r="A11416" s="311" t="s">
        <v>18393</v>
      </c>
      <c r="B11416" s="313" t="s">
        <v>9419</v>
      </c>
      <c r="C11416" s="313" t="s">
        <v>5340</v>
      </c>
      <c r="D11416" s="664"/>
      <c r="E11416" s="665">
        <v>72450</v>
      </c>
      <c r="F11416" s="692"/>
      <c r="G11416" s="319"/>
      <c r="H11416" s="693"/>
      <c r="I11416" s="693"/>
      <c r="J11416" s="694"/>
    </row>
    <row r="11417" spans="1:10" s="617" customFormat="1" ht="23.25" outlineLevel="1">
      <c r="A11417" s="311" t="s">
        <v>17972</v>
      </c>
      <c r="B11417" s="313" t="s">
        <v>16867</v>
      </c>
      <c r="C11417" s="313" t="s">
        <v>5340</v>
      </c>
      <c r="D11417" s="664"/>
      <c r="E11417" s="665">
        <v>33638</v>
      </c>
      <c r="F11417" s="692"/>
      <c r="G11417" s="319"/>
      <c r="H11417" s="693"/>
      <c r="I11417" s="693"/>
      <c r="J11417" s="694"/>
    </row>
    <row r="11418" spans="1:10" s="617" customFormat="1" ht="23.25" outlineLevel="1">
      <c r="A11418" s="311" t="s">
        <v>18382</v>
      </c>
      <c r="B11418" s="313" t="s">
        <v>16867</v>
      </c>
      <c r="C11418" s="313" t="s">
        <v>5340</v>
      </c>
      <c r="D11418" s="664"/>
      <c r="E11418" s="665">
        <v>26265</v>
      </c>
      <c r="F11418" s="692"/>
      <c r="G11418" s="319"/>
      <c r="H11418" s="693"/>
      <c r="I11418" s="693"/>
      <c r="J11418" s="694"/>
    </row>
    <row r="11419" spans="1:10" s="617" customFormat="1" ht="23.25" outlineLevel="1">
      <c r="A11419" s="311" t="s">
        <v>18394</v>
      </c>
      <c r="B11419" s="313" t="s">
        <v>9419</v>
      </c>
      <c r="C11419" s="313" t="s">
        <v>5340</v>
      </c>
      <c r="D11419" s="664"/>
      <c r="E11419" s="665">
        <v>181404.80000000002</v>
      </c>
      <c r="F11419" s="692"/>
      <c r="G11419" s="319"/>
      <c r="H11419" s="693"/>
      <c r="I11419" s="693"/>
      <c r="J11419" s="694"/>
    </row>
    <row r="11420" spans="1:10" s="617" customFormat="1" ht="23.25" outlineLevel="1">
      <c r="A11420" s="311" t="s">
        <v>18395</v>
      </c>
      <c r="B11420" s="313" t="s">
        <v>9726</v>
      </c>
      <c r="C11420" s="313" t="s">
        <v>5340</v>
      </c>
      <c r="D11420" s="664"/>
      <c r="E11420" s="665">
        <v>38700</v>
      </c>
      <c r="F11420" s="692"/>
      <c r="G11420" s="319"/>
      <c r="H11420" s="693"/>
      <c r="I11420" s="693"/>
      <c r="J11420" s="694"/>
    </row>
    <row r="11421" spans="1:10" s="617" customFormat="1" ht="23.25" outlineLevel="1">
      <c r="A11421" s="311" t="s">
        <v>18396</v>
      </c>
      <c r="B11421" s="313" t="s">
        <v>16867</v>
      </c>
      <c r="C11421" s="313" t="s">
        <v>5340</v>
      </c>
      <c r="D11421" s="664"/>
      <c r="E11421" s="665">
        <v>21750</v>
      </c>
      <c r="F11421" s="692"/>
      <c r="G11421" s="319"/>
      <c r="H11421" s="693"/>
      <c r="I11421" s="693"/>
      <c r="J11421" s="694"/>
    </row>
    <row r="11422" spans="1:10" s="617" customFormat="1" ht="23.25" outlineLevel="1">
      <c r="A11422" s="311" t="s">
        <v>2866</v>
      </c>
      <c r="B11422" s="313" t="s">
        <v>16867</v>
      </c>
      <c r="C11422" s="313" t="s">
        <v>5340</v>
      </c>
      <c r="D11422" s="664"/>
      <c r="E11422" s="665">
        <v>21600</v>
      </c>
      <c r="F11422" s="692"/>
      <c r="G11422" s="319"/>
      <c r="H11422" s="693"/>
      <c r="I11422" s="693"/>
      <c r="J11422" s="694"/>
    </row>
    <row r="11423" spans="1:10" s="617" customFormat="1" ht="23.25" outlineLevel="1">
      <c r="A11423" s="311" t="s">
        <v>17179</v>
      </c>
      <c r="B11423" s="313" t="s">
        <v>9726</v>
      </c>
      <c r="C11423" s="313" t="s">
        <v>5340</v>
      </c>
      <c r="D11423" s="664"/>
      <c r="E11423" s="665">
        <v>99829</v>
      </c>
      <c r="F11423" s="692"/>
      <c r="G11423" s="319"/>
      <c r="H11423" s="693"/>
      <c r="I11423" s="693"/>
      <c r="J11423" s="694"/>
    </row>
    <row r="11424" spans="1:10" s="617" customFormat="1" ht="23.25" outlineLevel="1">
      <c r="A11424" s="311" t="s">
        <v>18397</v>
      </c>
      <c r="B11424" s="313" t="s">
        <v>16867</v>
      </c>
      <c r="C11424" s="313" t="s">
        <v>5340</v>
      </c>
      <c r="D11424" s="664"/>
      <c r="E11424" s="665">
        <v>28600</v>
      </c>
      <c r="F11424" s="692"/>
      <c r="G11424" s="319"/>
      <c r="H11424" s="693"/>
      <c r="I11424" s="693"/>
      <c r="J11424" s="694"/>
    </row>
    <row r="11425" spans="1:10" s="617" customFormat="1" ht="23.25" outlineLevel="1">
      <c r="A11425" s="311" t="s">
        <v>16883</v>
      </c>
      <c r="B11425" s="313" t="s">
        <v>16867</v>
      </c>
      <c r="C11425" s="313" t="s">
        <v>5340</v>
      </c>
      <c r="D11425" s="664"/>
      <c r="E11425" s="665">
        <v>34827</v>
      </c>
      <c r="F11425" s="692"/>
      <c r="G11425" s="319"/>
      <c r="H11425" s="693"/>
      <c r="I11425" s="693"/>
      <c r="J11425" s="694"/>
    </row>
    <row r="11426" spans="1:10" s="617" customFormat="1" ht="23.25" outlineLevel="1">
      <c r="A11426" s="311" t="s">
        <v>17174</v>
      </c>
      <c r="B11426" s="313" t="s">
        <v>9726</v>
      </c>
      <c r="C11426" s="313" t="s">
        <v>5340</v>
      </c>
      <c r="D11426" s="664"/>
      <c r="E11426" s="665">
        <v>63300</v>
      </c>
      <c r="F11426" s="692"/>
      <c r="G11426" s="319"/>
      <c r="H11426" s="693"/>
      <c r="I11426" s="693"/>
      <c r="J11426" s="694"/>
    </row>
    <row r="11427" spans="1:10" s="617" customFormat="1" ht="23.25" outlineLevel="1">
      <c r="A11427" s="311" t="s">
        <v>18363</v>
      </c>
      <c r="B11427" s="313" t="s">
        <v>9419</v>
      </c>
      <c r="C11427" s="313" t="s">
        <v>5340</v>
      </c>
      <c r="D11427" s="664"/>
      <c r="E11427" s="665">
        <v>393354</v>
      </c>
      <c r="F11427" s="692"/>
      <c r="G11427" s="319"/>
      <c r="H11427" s="693"/>
      <c r="I11427" s="693"/>
      <c r="J11427" s="694"/>
    </row>
    <row r="11428" spans="1:10" s="617" customFormat="1" ht="23.25" outlineLevel="1">
      <c r="A11428" s="311" t="s">
        <v>18398</v>
      </c>
      <c r="B11428" s="313" t="s">
        <v>9419</v>
      </c>
      <c r="C11428" s="313" t="s">
        <v>5340</v>
      </c>
      <c r="D11428" s="664"/>
      <c r="E11428" s="665">
        <v>45000</v>
      </c>
      <c r="F11428" s="692"/>
      <c r="G11428" s="319"/>
      <c r="H11428" s="693"/>
      <c r="I11428" s="693"/>
      <c r="J11428" s="694"/>
    </row>
    <row r="11429" spans="1:10" s="617" customFormat="1" ht="23.25" outlineLevel="1">
      <c r="A11429" s="311" t="s">
        <v>18399</v>
      </c>
      <c r="B11429" s="313" t="s">
        <v>9419</v>
      </c>
      <c r="C11429" s="313" t="s">
        <v>5340</v>
      </c>
      <c r="D11429" s="664"/>
      <c r="E11429" s="665">
        <v>486641.05400000006</v>
      </c>
      <c r="F11429" s="692"/>
      <c r="G11429" s="319"/>
      <c r="H11429" s="693"/>
      <c r="I11429" s="693"/>
      <c r="J11429" s="694"/>
    </row>
    <row r="11430" spans="1:10" s="617" customFormat="1" ht="23.25" outlineLevel="1">
      <c r="A11430" s="311" t="s">
        <v>18400</v>
      </c>
      <c r="B11430" s="313" t="s">
        <v>9419</v>
      </c>
      <c r="C11430" s="313" t="s">
        <v>5340</v>
      </c>
      <c r="D11430" s="664"/>
      <c r="E11430" s="665">
        <v>39000</v>
      </c>
      <c r="F11430" s="692"/>
      <c r="G11430" s="319"/>
      <c r="H11430" s="693"/>
      <c r="I11430" s="693"/>
      <c r="J11430" s="694"/>
    </row>
    <row r="11431" spans="1:10" s="617" customFormat="1" ht="23.25" outlineLevel="1">
      <c r="A11431" s="311" t="s">
        <v>18377</v>
      </c>
      <c r="B11431" s="313" t="s">
        <v>9419</v>
      </c>
      <c r="C11431" s="313" t="s">
        <v>5340</v>
      </c>
      <c r="D11431" s="664"/>
      <c r="E11431" s="665">
        <v>173710</v>
      </c>
      <c r="F11431" s="692"/>
      <c r="G11431" s="319"/>
      <c r="H11431" s="693"/>
      <c r="I11431" s="693"/>
      <c r="J11431" s="694"/>
    </row>
    <row r="11432" spans="1:10" s="617" customFormat="1" ht="23.25" outlineLevel="1">
      <c r="A11432" s="311" t="s">
        <v>18394</v>
      </c>
      <c r="B11432" s="313" t="s">
        <v>9419</v>
      </c>
      <c r="C11432" s="313" t="s">
        <v>5340</v>
      </c>
      <c r="D11432" s="664"/>
      <c r="E11432" s="665">
        <v>95981.200000000012</v>
      </c>
      <c r="F11432" s="692"/>
      <c r="G11432" s="319"/>
      <c r="H11432" s="693"/>
      <c r="I11432" s="693"/>
      <c r="J11432" s="694"/>
    </row>
    <row r="11433" spans="1:10" s="617" customFormat="1" ht="23.25" outlineLevel="1">
      <c r="A11433" s="311" t="s">
        <v>18401</v>
      </c>
      <c r="B11433" s="313" t="s">
        <v>9419</v>
      </c>
      <c r="C11433" s="313" t="s">
        <v>5340</v>
      </c>
      <c r="D11433" s="664"/>
      <c r="E11433" s="665">
        <v>217245.6298</v>
      </c>
      <c r="F11433" s="692"/>
      <c r="G11433" s="319"/>
      <c r="H11433" s="693"/>
      <c r="I11433" s="693"/>
      <c r="J11433" s="694"/>
    </row>
    <row r="11434" spans="1:10" s="617" customFormat="1" ht="23.25" outlineLevel="1">
      <c r="A11434" s="311" t="s">
        <v>16887</v>
      </c>
      <c r="B11434" s="313" t="s">
        <v>9726</v>
      </c>
      <c r="C11434" s="313" t="s">
        <v>5340</v>
      </c>
      <c r="D11434" s="664"/>
      <c r="E11434" s="665">
        <v>133997</v>
      </c>
      <c r="F11434" s="692"/>
      <c r="G11434" s="319"/>
      <c r="H11434" s="693"/>
      <c r="I11434" s="693"/>
      <c r="J11434" s="694"/>
    </row>
    <row r="11435" spans="1:10" s="617" customFormat="1" ht="23.25" outlineLevel="1">
      <c r="A11435" s="311" t="s">
        <v>16890</v>
      </c>
      <c r="B11435" s="313" t="s">
        <v>9726</v>
      </c>
      <c r="C11435" s="313" t="s">
        <v>5340</v>
      </c>
      <c r="D11435" s="664"/>
      <c r="E11435" s="665">
        <v>133997</v>
      </c>
      <c r="F11435" s="692"/>
      <c r="G11435" s="319"/>
      <c r="H11435" s="693"/>
      <c r="I11435" s="693"/>
      <c r="J11435" s="694"/>
    </row>
    <row r="11436" spans="1:10" s="617" customFormat="1" ht="23.25" outlineLevel="1">
      <c r="A11436" s="311" t="s">
        <v>16883</v>
      </c>
      <c r="B11436" s="313" t="s">
        <v>9726</v>
      </c>
      <c r="C11436" s="313" t="s">
        <v>5340</v>
      </c>
      <c r="D11436" s="664"/>
      <c r="E11436" s="665">
        <v>91180</v>
      </c>
      <c r="F11436" s="692"/>
      <c r="G11436" s="319"/>
      <c r="H11436" s="693"/>
      <c r="I11436" s="693"/>
      <c r="J11436" s="694"/>
    </row>
    <row r="11437" spans="1:10" s="617" customFormat="1" outlineLevel="1">
      <c r="A11437" s="311" t="s">
        <v>18402</v>
      </c>
      <c r="B11437" s="313" t="s">
        <v>9737</v>
      </c>
      <c r="C11437" s="313" t="s">
        <v>5340</v>
      </c>
      <c r="D11437" s="664"/>
      <c r="E11437" s="665">
        <v>52781.399999999994</v>
      </c>
      <c r="F11437" s="692"/>
      <c r="G11437" s="319"/>
      <c r="H11437" s="693"/>
      <c r="I11437" s="693"/>
      <c r="J11437" s="694"/>
    </row>
    <row r="11438" spans="1:10" s="617" customFormat="1" ht="23.25" outlineLevel="1">
      <c r="A11438" s="311" t="s">
        <v>2875</v>
      </c>
      <c r="B11438" s="313" t="s">
        <v>16867</v>
      </c>
      <c r="C11438" s="313" t="s">
        <v>5340</v>
      </c>
      <c r="D11438" s="664"/>
      <c r="E11438" s="665">
        <v>24250</v>
      </c>
      <c r="F11438" s="692"/>
      <c r="G11438" s="319"/>
      <c r="H11438" s="693"/>
      <c r="I11438" s="693"/>
      <c r="J11438" s="694"/>
    </row>
    <row r="11439" spans="1:10" s="617" customFormat="1" ht="23.25" outlineLevel="1">
      <c r="A11439" s="311" t="s">
        <v>18335</v>
      </c>
      <c r="B11439" s="313" t="s">
        <v>16867</v>
      </c>
      <c r="C11439" s="313" t="s">
        <v>5340</v>
      </c>
      <c r="D11439" s="664"/>
      <c r="E11439" s="665">
        <v>24850</v>
      </c>
      <c r="F11439" s="692"/>
      <c r="G11439" s="319"/>
      <c r="H11439" s="693"/>
      <c r="I11439" s="693"/>
      <c r="J11439" s="694"/>
    </row>
    <row r="11440" spans="1:10" s="617" customFormat="1" ht="23.25" outlineLevel="1">
      <c r="A11440" s="311" t="s">
        <v>18380</v>
      </c>
      <c r="B11440" s="313" t="s">
        <v>9726</v>
      </c>
      <c r="C11440" s="313" t="s">
        <v>5340</v>
      </c>
      <c r="D11440" s="664"/>
      <c r="E11440" s="665">
        <v>108000</v>
      </c>
      <c r="F11440" s="692"/>
      <c r="G11440" s="319"/>
      <c r="H11440" s="693"/>
      <c r="I11440" s="693"/>
      <c r="J11440" s="694"/>
    </row>
    <row r="11441" spans="1:10" s="617" customFormat="1" ht="23.25" outlineLevel="1">
      <c r="A11441" s="311" t="s">
        <v>18362</v>
      </c>
      <c r="B11441" s="313" t="s">
        <v>12887</v>
      </c>
      <c r="C11441" s="313" t="s">
        <v>5340</v>
      </c>
      <c r="D11441" s="664"/>
      <c r="E11441" s="665">
        <v>114000</v>
      </c>
      <c r="F11441" s="692"/>
      <c r="G11441" s="319"/>
      <c r="H11441" s="693"/>
      <c r="I11441" s="693"/>
      <c r="J11441" s="694"/>
    </row>
    <row r="11442" spans="1:10" s="617" customFormat="1" ht="23.25" outlineLevel="1">
      <c r="A11442" s="311" t="s">
        <v>18403</v>
      </c>
      <c r="B11442" s="313" t="s">
        <v>9419</v>
      </c>
      <c r="C11442" s="313" t="s">
        <v>5340</v>
      </c>
      <c r="D11442" s="664"/>
      <c r="E11442" s="665">
        <v>58079.055249999998</v>
      </c>
      <c r="F11442" s="692"/>
      <c r="G11442" s="319"/>
      <c r="H11442" s="693"/>
      <c r="I11442" s="693"/>
      <c r="J11442" s="694"/>
    </row>
    <row r="11443" spans="1:10" s="617" customFormat="1" ht="23.25" outlineLevel="1">
      <c r="A11443" s="311" t="s">
        <v>18404</v>
      </c>
      <c r="B11443" s="313" t="s">
        <v>16867</v>
      </c>
      <c r="C11443" s="313" t="s">
        <v>5340</v>
      </c>
      <c r="D11443" s="664"/>
      <c r="E11443" s="665">
        <v>23900</v>
      </c>
      <c r="F11443" s="692"/>
      <c r="G11443" s="319"/>
      <c r="H11443" s="693"/>
      <c r="I11443" s="693"/>
      <c r="J11443" s="694"/>
    </row>
    <row r="11444" spans="1:10" s="617" customFormat="1" ht="23.25" outlineLevel="1">
      <c r="A11444" s="311" t="s">
        <v>17975</v>
      </c>
      <c r="B11444" s="313" t="s">
        <v>9419</v>
      </c>
      <c r="C11444" s="313" t="s">
        <v>5340</v>
      </c>
      <c r="D11444" s="664"/>
      <c r="E11444" s="665">
        <v>68170</v>
      </c>
      <c r="F11444" s="692"/>
      <c r="G11444" s="319"/>
      <c r="H11444" s="693"/>
      <c r="I11444" s="693"/>
      <c r="J11444" s="694"/>
    </row>
    <row r="11445" spans="1:10" s="617" customFormat="1" ht="23.25" outlineLevel="1">
      <c r="A11445" s="311" t="s">
        <v>18405</v>
      </c>
      <c r="B11445" s="313" t="s">
        <v>12126</v>
      </c>
      <c r="C11445" s="313" t="s">
        <v>5340</v>
      </c>
      <c r="D11445" s="664"/>
      <c r="E11445" s="665">
        <v>22800</v>
      </c>
      <c r="F11445" s="692"/>
      <c r="G11445" s="319"/>
      <c r="H11445" s="693"/>
      <c r="I11445" s="693"/>
      <c r="J11445" s="694"/>
    </row>
    <row r="11446" spans="1:10" s="617" customFormat="1" ht="23.25" outlineLevel="1">
      <c r="A11446" s="311" t="s">
        <v>16887</v>
      </c>
      <c r="B11446" s="313" t="s">
        <v>9726</v>
      </c>
      <c r="C11446" s="313" t="s">
        <v>5340</v>
      </c>
      <c r="D11446" s="664"/>
      <c r="E11446" s="665">
        <v>37600</v>
      </c>
      <c r="F11446" s="692"/>
      <c r="G11446" s="319"/>
      <c r="H11446" s="693"/>
      <c r="I11446" s="693"/>
      <c r="J11446" s="694"/>
    </row>
    <row r="11447" spans="1:10" s="617" customFormat="1" ht="23.25" outlineLevel="1">
      <c r="A11447" s="311" t="s">
        <v>18406</v>
      </c>
      <c r="B11447" s="313" t="s">
        <v>9419</v>
      </c>
      <c r="C11447" s="313" t="s">
        <v>5340</v>
      </c>
      <c r="D11447" s="664"/>
      <c r="E11447" s="665">
        <v>179950</v>
      </c>
      <c r="F11447" s="692"/>
      <c r="G11447" s="319"/>
      <c r="H11447" s="693"/>
      <c r="I11447" s="693"/>
      <c r="J11447" s="694"/>
    </row>
    <row r="11448" spans="1:10" s="617" customFormat="1" ht="23.25" outlineLevel="1">
      <c r="A11448" s="311" t="s">
        <v>17974</v>
      </c>
      <c r="B11448" s="313" t="s">
        <v>9419</v>
      </c>
      <c r="C11448" s="313" t="s">
        <v>5340</v>
      </c>
      <c r="D11448" s="664"/>
      <c r="E11448" s="665">
        <v>96000</v>
      </c>
      <c r="F11448" s="692"/>
      <c r="G11448" s="319"/>
      <c r="H11448" s="693"/>
      <c r="I11448" s="693"/>
      <c r="J11448" s="694"/>
    </row>
    <row r="11449" spans="1:10" s="617" customFormat="1" ht="23.25" outlineLevel="1">
      <c r="A11449" s="311" t="s">
        <v>16879</v>
      </c>
      <c r="B11449" s="313" t="s">
        <v>9726</v>
      </c>
      <c r="C11449" s="313" t="s">
        <v>5340</v>
      </c>
      <c r="D11449" s="664"/>
      <c r="E11449" s="665">
        <v>108000</v>
      </c>
      <c r="F11449" s="692"/>
      <c r="G11449" s="319"/>
      <c r="H11449" s="693"/>
      <c r="I11449" s="693"/>
      <c r="J11449" s="694"/>
    </row>
    <row r="11450" spans="1:10" s="617" customFormat="1" ht="23.25" outlineLevel="1">
      <c r="A11450" s="311" t="s">
        <v>18387</v>
      </c>
      <c r="B11450" s="313" t="s">
        <v>16867</v>
      </c>
      <c r="C11450" s="313" t="s">
        <v>5340</v>
      </c>
      <c r="D11450" s="664"/>
      <c r="E11450" s="665">
        <v>18000</v>
      </c>
      <c r="F11450" s="692"/>
      <c r="G11450" s="319"/>
      <c r="H11450" s="693"/>
      <c r="I11450" s="693"/>
      <c r="J11450" s="694"/>
    </row>
    <row r="11451" spans="1:10" s="617" customFormat="1" ht="23.25" outlineLevel="1">
      <c r="A11451" s="311" t="s">
        <v>18339</v>
      </c>
      <c r="B11451" s="313" t="s">
        <v>16867</v>
      </c>
      <c r="C11451" s="313" t="s">
        <v>5340</v>
      </c>
      <c r="D11451" s="664"/>
      <c r="E11451" s="665">
        <v>22400</v>
      </c>
      <c r="F11451" s="692"/>
      <c r="G11451" s="319"/>
      <c r="H11451" s="693"/>
      <c r="I11451" s="693"/>
      <c r="J11451" s="694"/>
    </row>
    <row r="11452" spans="1:10" s="617" customFormat="1" ht="23.25" outlineLevel="1">
      <c r="A11452" s="311" t="s">
        <v>18367</v>
      </c>
      <c r="B11452" s="313" t="s">
        <v>9726</v>
      </c>
      <c r="C11452" s="313" t="s">
        <v>5340</v>
      </c>
      <c r="D11452" s="664"/>
      <c r="E11452" s="665">
        <v>217560</v>
      </c>
      <c r="F11452" s="692"/>
      <c r="G11452" s="319"/>
      <c r="H11452" s="693"/>
      <c r="I11452" s="693"/>
      <c r="J11452" s="694"/>
    </row>
    <row r="11453" spans="1:10" s="617" customFormat="1" ht="23.25" outlineLevel="1">
      <c r="A11453" s="311" t="s">
        <v>17174</v>
      </c>
      <c r="B11453" s="313" t="s">
        <v>16867</v>
      </c>
      <c r="C11453" s="313" t="s">
        <v>5340</v>
      </c>
      <c r="D11453" s="664"/>
      <c r="E11453" s="665">
        <v>24000</v>
      </c>
      <c r="F11453" s="692"/>
      <c r="G11453" s="319"/>
      <c r="H11453" s="693"/>
      <c r="I11453" s="693"/>
      <c r="J11453" s="694"/>
    </row>
    <row r="11454" spans="1:10" s="617" customFormat="1" ht="23.25" outlineLevel="1">
      <c r="A11454" s="311" t="s">
        <v>18405</v>
      </c>
      <c r="B11454" s="313" t="s">
        <v>9419</v>
      </c>
      <c r="C11454" s="313" t="s">
        <v>5340</v>
      </c>
      <c r="D11454" s="664"/>
      <c r="E11454" s="665">
        <v>215460</v>
      </c>
      <c r="F11454" s="692"/>
      <c r="G11454" s="319"/>
      <c r="H11454" s="693"/>
      <c r="I11454" s="693"/>
      <c r="J11454" s="694"/>
    </row>
    <row r="11455" spans="1:10" s="617" customFormat="1" ht="23.25" outlineLevel="1">
      <c r="A11455" s="311" t="s">
        <v>18406</v>
      </c>
      <c r="B11455" s="313" t="s">
        <v>9419</v>
      </c>
      <c r="C11455" s="313" t="s">
        <v>5340</v>
      </c>
      <c r="D11455" s="664"/>
      <c r="E11455" s="665">
        <v>1082000</v>
      </c>
      <c r="F11455" s="692"/>
      <c r="G11455" s="319"/>
      <c r="H11455" s="693"/>
      <c r="I11455" s="693"/>
      <c r="J11455" s="694"/>
    </row>
    <row r="11456" spans="1:10" s="617" customFormat="1" ht="23.25" outlineLevel="1">
      <c r="A11456" s="311" t="s">
        <v>18362</v>
      </c>
      <c r="B11456" s="313" t="s">
        <v>12887</v>
      </c>
      <c r="C11456" s="313" t="s">
        <v>5340</v>
      </c>
      <c r="D11456" s="664"/>
      <c r="E11456" s="665">
        <v>450000</v>
      </c>
      <c r="F11456" s="692"/>
      <c r="G11456" s="319"/>
      <c r="H11456" s="693"/>
      <c r="I11456" s="693"/>
      <c r="J11456" s="694"/>
    </row>
    <row r="11457" spans="1:10" s="617" customFormat="1" ht="23.25" outlineLevel="1">
      <c r="A11457" s="311" t="s">
        <v>18407</v>
      </c>
      <c r="B11457" s="313" t="s">
        <v>9726</v>
      </c>
      <c r="C11457" s="313" t="s">
        <v>5340</v>
      </c>
      <c r="D11457" s="664"/>
      <c r="E11457" s="665">
        <v>156000</v>
      </c>
      <c r="F11457" s="692"/>
      <c r="G11457" s="319"/>
      <c r="H11457" s="693"/>
      <c r="I11457" s="693"/>
      <c r="J11457" s="694"/>
    </row>
    <row r="11458" spans="1:10" s="617" customFormat="1" ht="23.25" outlineLevel="1">
      <c r="A11458" s="311" t="s">
        <v>18408</v>
      </c>
      <c r="B11458" s="313" t="s">
        <v>9726</v>
      </c>
      <c r="C11458" s="313" t="s">
        <v>5340</v>
      </c>
      <c r="D11458" s="664"/>
      <c r="E11458" s="665">
        <v>30000</v>
      </c>
      <c r="F11458" s="692"/>
      <c r="G11458" s="319"/>
      <c r="H11458" s="693"/>
      <c r="I11458" s="693"/>
      <c r="J11458" s="694"/>
    </row>
    <row r="11459" spans="1:10" s="617" customFormat="1" ht="23.25" outlineLevel="1">
      <c r="A11459" s="311" t="s">
        <v>18409</v>
      </c>
      <c r="B11459" s="313" t="s">
        <v>9419</v>
      </c>
      <c r="C11459" s="313" t="s">
        <v>5340</v>
      </c>
      <c r="D11459" s="664"/>
      <c r="E11459" s="665">
        <v>34513.599999999999</v>
      </c>
      <c r="F11459" s="692"/>
      <c r="G11459" s="319"/>
      <c r="H11459" s="693"/>
      <c r="I11459" s="693"/>
      <c r="J11459" s="694"/>
    </row>
    <row r="11460" spans="1:10" s="617" customFormat="1" ht="23.25" outlineLevel="1">
      <c r="A11460" s="311" t="s">
        <v>18410</v>
      </c>
      <c r="B11460" s="313" t="s">
        <v>9419</v>
      </c>
      <c r="C11460" s="313" t="s">
        <v>5340</v>
      </c>
      <c r="D11460" s="664"/>
      <c r="E11460" s="665">
        <v>37572</v>
      </c>
      <c r="F11460" s="692"/>
      <c r="G11460" s="319"/>
      <c r="H11460" s="693"/>
      <c r="I11460" s="693"/>
      <c r="J11460" s="694"/>
    </row>
    <row r="11461" spans="1:10" s="617" customFormat="1" ht="23.25" outlineLevel="1">
      <c r="A11461" s="311" t="s">
        <v>17975</v>
      </c>
      <c r="B11461" s="313" t="s">
        <v>9419</v>
      </c>
      <c r="C11461" s="313" t="s">
        <v>5340</v>
      </c>
      <c r="D11461" s="664"/>
      <c r="E11461" s="665">
        <v>241808.00000000003</v>
      </c>
      <c r="F11461" s="692"/>
      <c r="G11461" s="319"/>
      <c r="H11461" s="693"/>
      <c r="I11461" s="693"/>
      <c r="J11461" s="694"/>
    </row>
    <row r="11462" spans="1:10" s="617" customFormat="1" ht="23.25" outlineLevel="1">
      <c r="A11462" s="311" t="s">
        <v>18388</v>
      </c>
      <c r="B11462" s="313" t="s">
        <v>9726</v>
      </c>
      <c r="C11462" s="313" t="s">
        <v>5340</v>
      </c>
      <c r="D11462" s="664"/>
      <c r="E11462" s="665">
        <v>32509</v>
      </c>
      <c r="F11462" s="692"/>
      <c r="G11462" s="319"/>
      <c r="H11462" s="693"/>
      <c r="I11462" s="693"/>
      <c r="J11462" s="694"/>
    </row>
    <row r="11463" spans="1:10" s="617" customFormat="1" outlineLevel="1">
      <c r="A11463" s="311" t="s">
        <v>18411</v>
      </c>
      <c r="B11463" s="313" t="s">
        <v>9737</v>
      </c>
      <c r="C11463" s="313" t="s">
        <v>5340</v>
      </c>
      <c r="D11463" s="664"/>
      <c r="E11463" s="665">
        <v>204376</v>
      </c>
      <c r="F11463" s="692"/>
      <c r="G11463" s="319"/>
      <c r="H11463" s="693"/>
      <c r="I11463" s="693"/>
      <c r="J11463" s="694"/>
    </row>
    <row r="11464" spans="1:10" s="617" customFormat="1" ht="23.25" outlineLevel="1">
      <c r="A11464" s="311" t="s">
        <v>18412</v>
      </c>
      <c r="B11464" s="313" t="s">
        <v>16867</v>
      </c>
      <c r="C11464" s="313" t="s">
        <v>5306</v>
      </c>
      <c r="D11464" s="664"/>
      <c r="E11464" s="665">
        <v>30500</v>
      </c>
      <c r="F11464" s="692"/>
      <c r="G11464" s="319"/>
      <c r="H11464" s="693"/>
      <c r="I11464" s="693"/>
      <c r="J11464" s="694"/>
    </row>
    <row r="11465" spans="1:10" s="617" customFormat="1" ht="23.25" outlineLevel="1">
      <c r="A11465" s="311" t="s">
        <v>17143</v>
      </c>
      <c r="B11465" s="313" t="s">
        <v>8763</v>
      </c>
      <c r="C11465" s="313" t="s">
        <v>5306</v>
      </c>
      <c r="D11465" s="664"/>
      <c r="E11465" s="665">
        <v>91200</v>
      </c>
      <c r="F11465" s="692"/>
      <c r="G11465" s="319"/>
      <c r="H11465" s="693"/>
      <c r="I11465" s="693"/>
      <c r="J11465" s="694"/>
    </row>
    <row r="11466" spans="1:10" s="617" customFormat="1" ht="23.25" outlineLevel="1">
      <c r="A11466" s="311" t="s">
        <v>18183</v>
      </c>
      <c r="B11466" s="313" t="s">
        <v>16867</v>
      </c>
      <c r="C11466" s="313" t="s">
        <v>5306</v>
      </c>
      <c r="D11466" s="664"/>
      <c r="E11466" s="665">
        <v>22000</v>
      </c>
      <c r="F11466" s="692"/>
      <c r="G11466" s="319"/>
      <c r="H11466" s="693"/>
      <c r="I11466" s="693"/>
      <c r="J11466" s="694"/>
    </row>
    <row r="11467" spans="1:10" s="617" customFormat="1" ht="23.25" outlineLevel="1">
      <c r="A11467" s="311" t="s">
        <v>18185</v>
      </c>
      <c r="B11467" s="313" t="s">
        <v>16867</v>
      </c>
      <c r="C11467" s="313" t="s">
        <v>5306</v>
      </c>
      <c r="D11467" s="664"/>
      <c r="E11467" s="665">
        <v>35400</v>
      </c>
      <c r="F11467" s="692"/>
      <c r="G11467" s="319"/>
      <c r="H11467" s="693"/>
      <c r="I11467" s="693"/>
      <c r="J11467" s="694"/>
    </row>
    <row r="11468" spans="1:10" s="617" customFormat="1" ht="23.25" outlineLevel="1">
      <c r="A11468" s="311" t="s">
        <v>18185</v>
      </c>
      <c r="B11468" s="313" t="s">
        <v>16867</v>
      </c>
      <c r="C11468" s="313" t="s">
        <v>5306</v>
      </c>
      <c r="D11468" s="664"/>
      <c r="E11468" s="665">
        <v>25600</v>
      </c>
      <c r="F11468" s="692"/>
      <c r="G11468" s="319"/>
      <c r="H11468" s="693"/>
      <c r="I11468" s="693"/>
      <c r="J11468" s="694"/>
    </row>
    <row r="11469" spans="1:10" s="617" customFormat="1" ht="23.25" outlineLevel="1">
      <c r="A11469" s="311" t="s">
        <v>18367</v>
      </c>
      <c r="B11469" s="313" t="s">
        <v>8748</v>
      </c>
      <c r="C11469" s="313" t="s">
        <v>5306</v>
      </c>
      <c r="D11469" s="664"/>
      <c r="E11469" s="665">
        <v>774861</v>
      </c>
      <c r="F11469" s="692"/>
      <c r="G11469" s="319"/>
      <c r="H11469" s="693"/>
      <c r="I11469" s="693"/>
      <c r="J11469" s="694"/>
    </row>
    <row r="11470" spans="1:10" s="617" customFormat="1" ht="23.25" outlineLevel="1">
      <c r="A11470" s="311" t="s">
        <v>2875</v>
      </c>
      <c r="B11470" s="313" t="s">
        <v>9726</v>
      </c>
      <c r="C11470" s="313" t="s">
        <v>5306</v>
      </c>
      <c r="D11470" s="664"/>
      <c r="E11470" s="665">
        <v>74675</v>
      </c>
      <c r="F11470" s="692"/>
      <c r="G11470" s="319"/>
      <c r="H11470" s="693"/>
      <c r="I11470" s="693"/>
      <c r="J11470" s="694"/>
    </row>
    <row r="11471" spans="1:10" s="617" customFormat="1" ht="23.25" outlineLevel="1">
      <c r="A11471" s="311" t="s">
        <v>18413</v>
      </c>
      <c r="B11471" s="313" t="s">
        <v>16867</v>
      </c>
      <c r="C11471" s="313" t="s">
        <v>5306</v>
      </c>
      <c r="D11471" s="664"/>
      <c r="E11471" s="665">
        <v>26900</v>
      </c>
      <c r="F11471" s="692"/>
      <c r="G11471" s="319"/>
      <c r="H11471" s="693"/>
      <c r="I11471" s="693"/>
      <c r="J11471" s="694"/>
    </row>
    <row r="11472" spans="1:10" s="617" customFormat="1" ht="23.25" outlineLevel="1">
      <c r="A11472" s="311" t="s">
        <v>2737</v>
      </c>
      <c r="B11472" s="313" t="s">
        <v>16867</v>
      </c>
      <c r="C11472" s="313" t="s">
        <v>5306</v>
      </c>
      <c r="D11472" s="664"/>
      <c r="E11472" s="665">
        <v>21000</v>
      </c>
      <c r="F11472" s="692"/>
      <c r="G11472" s="319"/>
      <c r="H11472" s="693"/>
      <c r="I11472" s="693"/>
      <c r="J11472" s="694"/>
    </row>
    <row r="11473" spans="1:10" s="617" customFormat="1" ht="23.25" outlineLevel="1">
      <c r="A11473" s="311" t="s">
        <v>17174</v>
      </c>
      <c r="B11473" s="313" t="s">
        <v>16867</v>
      </c>
      <c r="C11473" s="313" t="s">
        <v>5306</v>
      </c>
      <c r="D11473" s="664"/>
      <c r="E11473" s="665">
        <v>30000</v>
      </c>
      <c r="F11473" s="692"/>
      <c r="G11473" s="319"/>
      <c r="H11473" s="693"/>
      <c r="I11473" s="693"/>
      <c r="J11473" s="694"/>
    </row>
    <row r="11474" spans="1:10" s="617" customFormat="1" ht="23.25" outlineLevel="1">
      <c r="A11474" s="311" t="s">
        <v>18414</v>
      </c>
      <c r="B11474" s="313" t="s">
        <v>16867</v>
      </c>
      <c r="C11474" s="313" t="s">
        <v>5306</v>
      </c>
      <c r="D11474" s="664"/>
      <c r="E11474" s="665">
        <v>52500</v>
      </c>
      <c r="F11474" s="692"/>
      <c r="G11474" s="319"/>
      <c r="H11474" s="693"/>
      <c r="I11474" s="693"/>
      <c r="J11474" s="694"/>
    </row>
    <row r="11475" spans="1:10" s="617" customFormat="1" ht="23.25" outlineLevel="1">
      <c r="A11475" s="311" t="s">
        <v>18415</v>
      </c>
      <c r="B11475" s="313" t="s">
        <v>16867</v>
      </c>
      <c r="C11475" s="313" t="s">
        <v>5306</v>
      </c>
      <c r="D11475" s="664"/>
      <c r="E11475" s="665">
        <v>42999</v>
      </c>
      <c r="F11475" s="692"/>
      <c r="G11475" s="319"/>
      <c r="H11475" s="693"/>
      <c r="I11475" s="693"/>
      <c r="J11475" s="694"/>
    </row>
    <row r="11476" spans="1:10" s="617" customFormat="1" ht="23.25" outlineLevel="1">
      <c r="A11476" s="311" t="s">
        <v>18339</v>
      </c>
      <c r="B11476" s="313" t="s">
        <v>16867</v>
      </c>
      <c r="C11476" s="313" t="s">
        <v>5306</v>
      </c>
      <c r="D11476" s="664"/>
      <c r="E11476" s="665">
        <v>19600</v>
      </c>
      <c r="F11476" s="692"/>
      <c r="G11476" s="319"/>
      <c r="H11476" s="693"/>
      <c r="I11476" s="693"/>
      <c r="J11476" s="694"/>
    </row>
    <row r="11477" spans="1:10" s="617" customFormat="1" ht="23.25" outlineLevel="1">
      <c r="A11477" s="311" t="s">
        <v>18416</v>
      </c>
      <c r="B11477" s="313" t="s">
        <v>16867</v>
      </c>
      <c r="C11477" s="313" t="s">
        <v>5306</v>
      </c>
      <c r="D11477" s="664"/>
      <c r="E11477" s="665">
        <v>30000</v>
      </c>
      <c r="F11477" s="692"/>
      <c r="G11477" s="319"/>
      <c r="H11477" s="693"/>
      <c r="I11477" s="693"/>
      <c r="J11477" s="694"/>
    </row>
    <row r="11478" spans="1:10" s="617" customFormat="1" ht="23.25" outlineLevel="1">
      <c r="A11478" s="311" t="s">
        <v>18182</v>
      </c>
      <c r="B11478" s="313" t="s">
        <v>16867</v>
      </c>
      <c r="C11478" s="313" t="s">
        <v>5306</v>
      </c>
      <c r="D11478" s="664"/>
      <c r="E11478" s="665">
        <v>25000</v>
      </c>
      <c r="F11478" s="692"/>
      <c r="G11478" s="319"/>
      <c r="H11478" s="693"/>
      <c r="I11478" s="693"/>
      <c r="J11478" s="694"/>
    </row>
    <row r="11479" spans="1:10" s="617" customFormat="1" ht="23.25" outlineLevel="1">
      <c r="A11479" s="311" t="s">
        <v>17183</v>
      </c>
      <c r="B11479" s="313" t="s">
        <v>9726</v>
      </c>
      <c r="C11479" s="313" t="s">
        <v>5306</v>
      </c>
      <c r="D11479" s="664"/>
      <c r="E11479" s="665">
        <v>88000</v>
      </c>
      <c r="F11479" s="692"/>
      <c r="G11479" s="319"/>
      <c r="H11479" s="693"/>
      <c r="I11479" s="693"/>
      <c r="J11479" s="694"/>
    </row>
    <row r="11480" spans="1:10" s="617" customFormat="1" ht="23.25" outlineLevel="1">
      <c r="A11480" s="311" t="s">
        <v>18417</v>
      </c>
      <c r="B11480" s="313" t="s">
        <v>16867</v>
      </c>
      <c r="C11480" s="313" t="s">
        <v>5306</v>
      </c>
      <c r="D11480" s="664"/>
      <c r="E11480" s="665">
        <v>25000</v>
      </c>
      <c r="F11480" s="692"/>
      <c r="G11480" s="319"/>
      <c r="H11480" s="693"/>
      <c r="I11480" s="693"/>
      <c r="J11480" s="694"/>
    </row>
    <row r="11481" spans="1:10" s="617" customFormat="1" ht="23.25" outlineLevel="1">
      <c r="A11481" s="311" t="s">
        <v>18418</v>
      </c>
      <c r="B11481" s="313"/>
      <c r="C11481" s="313" t="s">
        <v>5306</v>
      </c>
      <c r="D11481" s="664"/>
      <c r="E11481" s="665">
        <v>45000</v>
      </c>
      <c r="F11481" s="692"/>
      <c r="G11481" s="319"/>
      <c r="H11481" s="693"/>
      <c r="I11481" s="693"/>
      <c r="J11481" s="694"/>
    </row>
    <row r="11482" spans="1:10" s="617" customFormat="1" ht="23.25" outlineLevel="1">
      <c r="A11482" s="311" t="s">
        <v>18419</v>
      </c>
      <c r="B11482" s="313" t="s">
        <v>16867</v>
      </c>
      <c r="C11482" s="313" t="s">
        <v>5340</v>
      </c>
      <c r="D11482" s="664"/>
      <c r="E11482" s="665">
        <v>59000</v>
      </c>
      <c r="F11482" s="692"/>
      <c r="G11482" s="319"/>
      <c r="H11482" s="693"/>
      <c r="I11482" s="693"/>
      <c r="J11482" s="694"/>
    </row>
    <row r="11483" spans="1:10" s="617" customFormat="1" ht="23.25" outlineLevel="1">
      <c r="A11483" s="311" t="s">
        <v>17163</v>
      </c>
      <c r="B11483" s="313" t="s">
        <v>16867</v>
      </c>
      <c r="C11483" s="313" t="s">
        <v>5306</v>
      </c>
      <c r="D11483" s="664"/>
      <c r="E11483" s="665">
        <v>37000</v>
      </c>
      <c r="F11483" s="692"/>
      <c r="G11483" s="319"/>
      <c r="H11483" s="693"/>
      <c r="I11483" s="693"/>
      <c r="J11483" s="694"/>
    </row>
    <row r="11484" spans="1:10" s="617" customFormat="1" ht="23.25" outlineLevel="1">
      <c r="A11484" s="311" t="s">
        <v>18420</v>
      </c>
      <c r="B11484" s="313" t="s">
        <v>16867</v>
      </c>
      <c r="C11484" s="313" t="s">
        <v>5306</v>
      </c>
      <c r="D11484" s="664"/>
      <c r="E11484" s="665">
        <v>18733</v>
      </c>
      <c r="F11484" s="692"/>
      <c r="G11484" s="319"/>
      <c r="H11484" s="693"/>
      <c r="I11484" s="693"/>
      <c r="J11484" s="694"/>
    </row>
    <row r="11485" spans="1:10" s="617" customFormat="1" ht="23.25" outlineLevel="1">
      <c r="A11485" s="311" t="s">
        <v>18421</v>
      </c>
      <c r="B11485" s="313" t="s">
        <v>16867</v>
      </c>
      <c r="C11485" s="313" t="s">
        <v>5306</v>
      </c>
      <c r="D11485" s="664"/>
      <c r="E11485" s="665">
        <v>19500</v>
      </c>
      <c r="F11485" s="692"/>
      <c r="G11485" s="319"/>
      <c r="H11485" s="693"/>
      <c r="I11485" s="693"/>
      <c r="J11485" s="694"/>
    </row>
    <row r="11486" spans="1:10" s="617" customFormat="1" ht="23.25" outlineLevel="1">
      <c r="A11486" s="311" t="s">
        <v>17182</v>
      </c>
      <c r="B11486" s="313" t="s">
        <v>16867</v>
      </c>
      <c r="C11486" s="313" t="s">
        <v>5306</v>
      </c>
      <c r="D11486" s="664"/>
      <c r="E11486" s="665">
        <v>341000</v>
      </c>
      <c r="F11486" s="692"/>
      <c r="G11486" s="319"/>
      <c r="H11486" s="693"/>
      <c r="I11486" s="693"/>
      <c r="J11486" s="694"/>
    </row>
    <row r="11487" spans="1:10" s="617" customFormat="1" ht="23.25" outlineLevel="1">
      <c r="A11487" s="311" t="s">
        <v>18356</v>
      </c>
      <c r="B11487" s="313" t="s">
        <v>16867</v>
      </c>
      <c r="C11487" s="313" t="s">
        <v>5306</v>
      </c>
      <c r="D11487" s="664"/>
      <c r="E11487" s="665">
        <v>19838</v>
      </c>
      <c r="F11487" s="692"/>
      <c r="G11487" s="319"/>
      <c r="H11487" s="693"/>
      <c r="I11487" s="693"/>
      <c r="J11487" s="694"/>
    </row>
    <row r="11488" spans="1:10" s="617" customFormat="1" ht="23.25" outlineLevel="1">
      <c r="A11488" s="311" t="s">
        <v>18422</v>
      </c>
      <c r="B11488" s="313" t="s">
        <v>16867</v>
      </c>
      <c r="C11488" s="313" t="s">
        <v>5306</v>
      </c>
      <c r="D11488" s="664"/>
      <c r="E11488" s="665">
        <v>45000</v>
      </c>
      <c r="F11488" s="692"/>
      <c r="G11488" s="319"/>
      <c r="H11488" s="693"/>
      <c r="I11488" s="693"/>
      <c r="J11488" s="694"/>
    </row>
    <row r="11489" spans="1:10" s="617" customFormat="1" ht="23.25" outlineLevel="1">
      <c r="A11489" s="311" t="s">
        <v>18423</v>
      </c>
      <c r="B11489" s="313" t="s">
        <v>16867</v>
      </c>
      <c r="C11489" s="313" t="s">
        <v>5306</v>
      </c>
      <c r="D11489" s="664"/>
      <c r="E11489" s="665">
        <v>64000</v>
      </c>
      <c r="F11489" s="692"/>
      <c r="G11489" s="319"/>
      <c r="H11489" s="693"/>
      <c r="I11489" s="693"/>
      <c r="J11489" s="694"/>
    </row>
    <row r="11490" spans="1:10" s="617" customFormat="1" ht="23.25" outlineLevel="1">
      <c r="A11490" s="311" t="s">
        <v>18424</v>
      </c>
      <c r="B11490" s="313" t="s">
        <v>16867</v>
      </c>
      <c r="C11490" s="313" t="s">
        <v>5306</v>
      </c>
      <c r="D11490" s="664"/>
      <c r="E11490" s="665">
        <v>45299</v>
      </c>
      <c r="F11490" s="692"/>
      <c r="G11490" s="319"/>
      <c r="H11490" s="693"/>
      <c r="I11490" s="693"/>
      <c r="J11490" s="694"/>
    </row>
    <row r="11491" spans="1:10" s="617" customFormat="1" ht="23.25" outlineLevel="1">
      <c r="A11491" s="311" t="s">
        <v>18425</v>
      </c>
      <c r="B11491" s="313" t="s">
        <v>16867</v>
      </c>
      <c r="C11491" s="313" t="s">
        <v>5306</v>
      </c>
      <c r="D11491" s="664"/>
      <c r="E11491" s="665">
        <v>27500</v>
      </c>
      <c r="F11491" s="692"/>
      <c r="G11491" s="319"/>
      <c r="H11491" s="693"/>
      <c r="I11491" s="693"/>
      <c r="J11491" s="694"/>
    </row>
    <row r="11492" spans="1:10" s="617" customFormat="1" ht="23.25" outlineLevel="1">
      <c r="A11492" s="311" t="s">
        <v>18426</v>
      </c>
      <c r="B11492" s="313" t="s">
        <v>16867</v>
      </c>
      <c r="C11492" s="313" t="s">
        <v>5306</v>
      </c>
      <c r="D11492" s="664"/>
      <c r="E11492" s="665">
        <v>45000</v>
      </c>
      <c r="F11492" s="692"/>
      <c r="G11492" s="319"/>
      <c r="H11492" s="693"/>
      <c r="I11492" s="693"/>
      <c r="J11492" s="694"/>
    </row>
    <row r="11493" spans="1:10" s="617" customFormat="1" ht="23.25" outlineLevel="1">
      <c r="A11493" s="311" t="s">
        <v>18427</v>
      </c>
      <c r="B11493" s="313" t="s">
        <v>16867</v>
      </c>
      <c r="C11493" s="313" t="s">
        <v>5306</v>
      </c>
      <c r="D11493" s="664"/>
      <c r="E11493" s="665">
        <v>20000</v>
      </c>
      <c r="F11493" s="692"/>
      <c r="G11493" s="319"/>
      <c r="H11493" s="693"/>
      <c r="I11493" s="693"/>
      <c r="J11493" s="694"/>
    </row>
    <row r="11494" spans="1:10" s="617" customFormat="1" ht="23.25" outlineLevel="1">
      <c r="A11494" s="311" t="s">
        <v>18358</v>
      </c>
      <c r="B11494" s="313" t="s">
        <v>9726</v>
      </c>
      <c r="C11494" s="313" t="s">
        <v>5306</v>
      </c>
      <c r="D11494" s="664"/>
      <c r="E11494" s="665">
        <v>400000</v>
      </c>
      <c r="F11494" s="692"/>
      <c r="G11494" s="319"/>
      <c r="H11494" s="693"/>
      <c r="I11494" s="693"/>
      <c r="J11494" s="694"/>
    </row>
    <row r="11495" spans="1:10" s="617" customFormat="1" ht="23.25" outlineLevel="1">
      <c r="A11495" s="311" t="s">
        <v>18428</v>
      </c>
      <c r="B11495" s="313" t="s">
        <v>16867</v>
      </c>
      <c r="C11495" s="313" t="s">
        <v>5306</v>
      </c>
      <c r="D11495" s="664"/>
      <c r="E11495" s="665">
        <v>18000</v>
      </c>
      <c r="F11495" s="692"/>
      <c r="G11495" s="319"/>
      <c r="H11495" s="693"/>
      <c r="I11495" s="693"/>
      <c r="J11495" s="694"/>
    </row>
    <row r="11496" spans="1:10" s="617" customFormat="1" ht="23.25" outlineLevel="1">
      <c r="A11496" s="311" t="s">
        <v>18429</v>
      </c>
      <c r="B11496" s="313" t="s">
        <v>16867</v>
      </c>
      <c r="C11496" s="313" t="s">
        <v>5306</v>
      </c>
      <c r="D11496" s="664"/>
      <c r="E11496" s="665">
        <v>30000</v>
      </c>
      <c r="F11496" s="692"/>
      <c r="G11496" s="319"/>
      <c r="H11496" s="693"/>
      <c r="I11496" s="693"/>
      <c r="J11496" s="694"/>
    </row>
    <row r="11497" spans="1:10" s="617" customFormat="1" ht="23.25" outlineLevel="1">
      <c r="A11497" s="311" t="s">
        <v>18430</v>
      </c>
      <c r="B11497" s="313" t="s">
        <v>16867</v>
      </c>
      <c r="C11497" s="313" t="s">
        <v>5306</v>
      </c>
      <c r="D11497" s="664"/>
      <c r="E11497" s="665">
        <v>50000</v>
      </c>
      <c r="F11497" s="692"/>
      <c r="G11497" s="319"/>
      <c r="H11497" s="693"/>
      <c r="I11497" s="693"/>
      <c r="J11497" s="694"/>
    </row>
    <row r="11498" spans="1:10" s="617" customFormat="1" ht="23.25" outlineLevel="1">
      <c r="A11498" s="311" t="s">
        <v>18431</v>
      </c>
      <c r="B11498" s="313" t="s">
        <v>16867</v>
      </c>
      <c r="C11498" s="313" t="s">
        <v>5306</v>
      </c>
      <c r="D11498" s="664"/>
      <c r="E11498" s="665">
        <v>30000</v>
      </c>
      <c r="F11498" s="692"/>
      <c r="G11498" s="319"/>
      <c r="H11498" s="693"/>
      <c r="I11498" s="693"/>
      <c r="J11498" s="694"/>
    </row>
    <row r="11499" spans="1:10" s="617" customFormat="1" ht="23.25" outlineLevel="1">
      <c r="A11499" s="311" t="s">
        <v>18432</v>
      </c>
      <c r="B11499" s="313" t="s">
        <v>16867</v>
      </c>
      <c r="C11499" s="313" t="s">
        <v>5306</v>
      </c>
      <c r="D11499" s="664"/>
      <c r="E11499" s="665">
        <v>21000</v>
      </c>
      <c r="F11499" s="692"/>
      <c r="G11499" s="319"/>
      <c r="H11499" s="693"/>
      <c r="I11499" s="693"/>
      <c r="J11499" s="694"/>
    </row>
    <row r="11500" spans="1:10" s="617" customFormat="1" ht="23.25" outlineLevel="1">
      <c r="A11500" s="311" t="s">
        <v>18426</v>
      </c>
      <c r="B11500" s="313" t="s">
        <v>9726</v>
      </c>
      <c r="C11500" s="313" t="s">
        <v>5306</v>
      </c>
      <c r="D11500" s="664"/>
      <c r="E11500" s="665">
        <v>120000</v>
      </c>
      <c r="F11500" s="692"/>
      <c r="G11500" s="319"/>
      <c r="H11500" s="693"/>
      <c r="I11500" s="693"/>
      <c r="J11500" s="694"/>
    </row>
    <row r="11501" spans="1:10" s="617" customFormat="1" ht="23.25" outlineLevel="1">
      <c r="A11501" s="311" t="s">
        <v>18433</v>
      </c>
      <c r="B11501" s="313" t="s">
        <v>16867</v>
      </c>
      <c r="C11501" s="313" t="s">
        <v>5306</v>
      </c>
      <c r="D11501" s="664"/>
      <c r="E11501" s="665">
        <v>37000</v>
      </c>
      <c r="F11501" s="692"/>
      <c r="G11501" s="319"/>
      <c r="H11501" s="693"/>
      <c r="I11501" s="693"/>
      <c r="J11501" s="694"/>
    </row>
    <row r="11502" spans="1:10" s="617" customFormat="1" ht="23.25" outlineLevel="1">
      <c r="A11502" s="311" t="s">
        <v>17183</v>
      </c>
      <c r="B11502" s="313" t="s">
        <v>16867</v>
      </c>
      <c r="C11502" s="313" t="s">
        <v>5306</v>
      </c>
      <c r="D11502" s="664"/>
      <c r="E11502" s="665">
        <v>18000</v>
      </c>
      <c r="F11502" s="692"/>
      <c r="G11502" s="319"/>
      <c r="H11502" s="693"/>
      <c r="I11502" s="693"/>
      <c r="J11502" s="694"/>
    </row>
    <row r="11503" spans="1:10" s="617" customFormat="1" ht="23.25" outlineLevel="1">
      <c r="A11503" s="311" t="s">
        <v>18434</v>
      </c>
      <c r="B11503" s="313" t="s">
        <v>16867</v>
      </c>
      <c r="C11503" s="313" t="s">
        <v>5306</v>
      </c>
      <c r="D11503" s="664"/>
      <c r="E11503" s="665">
        <v>20000</v>
      </c>
      <c r="F11503" s="692"/>
      <c r="G11503" s="319"/>
      <c r="H11503" s="693"/>
      <c r="I11503" s="693"/>
      <c r="J11503" s="694"/>
    </row>
    <row r="11504" spans="1:10" s="617" customFormat="1" outlineLevel="1">
      <c r="A11504" s="311" t="s">
        <v>2950</v>
      </c>
      <c r="B11504" s="313" t="s">
        <v>9737</v>
      </c>
      <c r="C11504" s="313" t="s">
        <v>5306</v>
      </c>
      <c r="D11504" s="664"/>
      <c r="E11504" s="665">
        <v>31920</v>
      </c>
      <c r="F11504" s="692"/>
      <c r="G11504" s="319"/>
      <c r="H11504" s="693"/>
      <c r="I11504" s="693"/>
      <c r="J11504" s="694"/>
    </row>
    <row r="11505" spans="1:10" s="617" customFormat="1" ht="23.25" outlineLevel="1">
      <c r="A11505" s="311" t="s">
        <v>18435</v>
      </c>
      <c r="B11505" s="313" t="s">
        <v>16867</v>
      </c>
      <c r="C11505" s="313" t="s">
        <v>5306</v>
      </c>
      <c r="D11505" s="664"/>
      <c r="E11505" s="665">
        <v>73500</v>
      </c>
      <c r="F11505" s="692"/>
      <c r="G11505" s="319"/>
      <c r="H11505" s="693"/>
      <c r="I11505" s="693"/>
      <c r="J11505" s="694"/>
    </row>
    <row r="11506" spans="1:10" s="617" customFormat="1" ht="23.25" outlineLevel="1">
      <c r="A11506" s="311" t="s">
        <v>18185</v>
      </c>
      <c r="B11506" s="313" t="s">
        <v>16867</v>
      </c>
      <c r="C11506" s="313" t="s">
        <v>5306</v>
      </c>
      <c r="D11506" s="664"/>
      <c r="E11506" s="665">
        <v>32335</v>
      </c>
      <c r="F11506" s="692"/>
      <c r="G11506" s="319"/>
      <c r="H11506" s="693"/>
      <c r="I11506" s="693"/>
      <c r="J11506" s="694"/>
    </row>
    <row r="11507" spans="1:10" s="617" customFormat="1" ht="23.25" outlineLevel="1">
      <c r="A11507" s="311" t="s">
        <v>18436</v>
      </c>
      <c r="B11507" s="313" t="s">
        <v>9726</v>
      </c>
      <c r="C11507" s="313" t="s">
        <v>5306</v>
      </c>
      <c r="D11507" s="664"/>
      <c r="E11507" s="665">
        <v>48000</v>
      </c>
      <c r="F11507" s="692"/>
      <c r="G11507" s="319"/>
      <c r="H11507" s="693"/>
      <c r="I11507" s="693"/>
      <c r="J11507" s="694"/>
    </row>
    <row r="11508" spans="1:10" s="617" customFormat="1" ht="23.25" outlineLevel="1">
      <c r="A11508" s="311" t="s">
        <v>18437</v>
      </c>
      <c r="B11508" s="313" t="s">
        <v>16867</v>
      </c>
      <c r="C11508" s="313" t="s">
        <v>5306</v>
      </c>
      <c r="D11508" s="664"/>
      <c r="E11508" s="665">
        <v>35000</v>
      </c>
      <c r="F11508" s="692"/>
      <c r="G11508" s="319"/>
      <c r="H11508" s="693"/>
      <c r="I11508" s="693"/>
      <c r="J11508" s="694"/>
    </row>
    <row r="11509" spans="1:10" s="617" customFormat="1" ht="23.25" outlineLevel="1">
      <c r="A11509" s="311" t="s">
        <v>18438</v>
      </c>
      <c r="B11509" s="313"/>
      <c r="C11509" s="313" t="s">
        <v>5306</v>
      </c>
      <c r="D11509" s="664"/>
      <c r="E11509" s="665">
        <v>200000</v>
      </c>
      <c r="F11509" s="692"/>
      <c r="G11509" s="319"/>
      <c r="H11509" s="693"/>
      <c r="I11509" s="693"/>
      <c r="J11509" s="694"/>
    </row>
    <row r="11510" spans="1:10" s="617" customFormat="1" ht="23.25" outlineLevel="1">
      <c r="A11510" s="311" t="s">
        <v>18439</v>
      </c>
      <c r="B11510" s="313"/>
      <c r="C11510" s="313" t="s">
        <v>5306</v>
      </c>
      <c r="D11510" s="664"/>
      <c r="E11510" s="665">
        <v>200000</v>
      </c>
      <c r="F11510" s="692"/>
      <c r="G11510" s="319"/>
      <c r="H11510" s="693"/>
      <c r="I11510" s="693"/>
      <c r="J11510" s="694"/>
    </row>
    <row r="11511" spans="1:10" s="617" customFormat="1" ht="34.9" outlineLevel="1">
      <c r="A11511" s="311" t="s">
        <v>18440</v>
      </c>
      <c r="B11511" s="313"/>
      <c r="C11511" s="313" t="s">
        <v>5306</v>
      </c>
      <c r="D11511" s="664"/>
      <c r="E11511" s="665">
        <v>360000</v>
      </c>
      <c r="F11511" s="692"/>
      <c r="G11511" s="319"/>
      <c r="H11511" s="693"/>
      <c r="I11511" s="693"/>
      <c r="J11511" s="694"/>
    </row>
    <row r="11512" spans="1:10" s="617" customFormat="1" outlineLevel="1">
      <c r="A11512" s="311" t="s">
        <v>18441</v>
      </c>
      <c r="B11512" s="313" t="s">
        <v>9737</v>
      </c>
      <c r="C11512" s="313" t="s">
        <v>5340</v>
      </c>
      <c r="D11512" s="664"/>
      <c r="E11512" s="665">
        <v>233438</v>
      </c>
      <c r="F11512" s="692"/>
      <c r="G11512" s="319"/>
      <c r="H11512" s="693"/>
      <c r="I11512" s="693"/>
      <c r="J11512" s="694"/>
    </row>
    <row r="11513" spans="1:10" s="617" customFormat="1" outlineLevel="1">
      <c r="A11513" s="311" t="s">
        <v>2950</v>
      </c>
      <c r="B11513" s="313" t="s">
        <v>9737</v>
      </c>
      <c r="C11513" s="313" t="s">
        <v>5306</v>
      </c>
      <c r="D11513" s="664"/>
      <c r="E11513" s="665">
        <v>140400</v>
      </c>
      <c r="F11513" s="692"/>
      <c r="G11513" s="319"/>
      <c r="H11513" s="693"/>
      <c r="I11513" s="693"/>
      <c r="J11513" s="694"/>
    </row>
    <row r="11514" spans="1:10" s="617" customFormat="1" ht="23.25" outlineLevel="1">
      <c r="A11514" s="311" t="s">
        <v>18442</v>
      </c>
      <c r="B11514" s="313" t="s">
        <v>16867</v>
      </c>
      <c r="C11514" s="313" t="s">
        <v>5306</v>
      </c>
      <c r="D11514" s="664"/>
      <c r="E11514" s="665">
        <v>40000</v>
      </c>
      <c r="F11514" s="692"/>
      <c r="G11514" s="319"/>
      <c r="H11514" s="693"/>
      <c r="I11514" s="693"/>
      <c r="J11514" s="694"/>
    </row>
    <row r="11515" spans="1:10" s="617" customFormat="1" ht="23.25" outlineLevel="1">
      <c r="A11515" s="311" t="s">
        <v>2759</v>
      </c>
      <c r="B11515" s="313" t="s">
        <v>16867</v>
      </c>
      <c r="C11515" s="313" t="s">
        <v>5306</v>
      </c>
      <c r="D11515" s="664"/>
      <c r="E11515" s="665">
        <v>120000</v>
      </c>
      <c r="F11515" s="692"/>
      <c r="G11515" s="319"/>
      <c r="H11515" s="693"/>
      <c r="I11515" s="693"/>
      <c r="J11515" s="694"/>
    </row>
    <row r="11516" spans="1:10" s="617" customFormat="1" ht="23.25" outlineLevel="1">
      <c r="A11516" s="311" t="s">
        <v>18443</v>
      </c>
      <c r="B11516" s="313" t="s">
        <v>16867</v>
      </c>
      <c r="C11516" s="313" t="s">
        <v>5306</v>
      </c>
      <c r="D11516" s="664"/>
      <c r="E11516" s="665">
        <v>120000</v>
      </c>
      <c r="F11516" s="692"/>
      <c r="G11516" s="319"/>
      <c r="H11516" s="693"/>
      <c r="I11516" s="693"/>
      <c r="J11516" s="694"/>
    </row>
    <row r="11517" spans="1:10" s="617" customFormat="1" ht="23.25" outlineLevel="1">
      <c r="A11517" s="311" t="s">
        <v>17224</v>
      </c>
      <c r="B11517" s="313" t="s">
        <v>16867</v>
      </c>
      <c r="C11517" s="313" t="s">
        <v>5306</v>
      </c>
      <c r="D11517" s="664"/>
      <c r="E11517" s="665">
        <v>84000</v>
      </c>
      <c r="F11517" s="692"/>
      <c r="G11517" s="319"/>
      <c r="H11517" s="693"/>
      <c r="I11517" s="693"/>
      <c r="J11517" s="694"/>
    </row>
    <row r="11518" spans="1:10" s="617" customFormat="1" ht="23.25" outlineLevel="1">
      <c r="A11518" s="311" t="s">
        <v>17224</v>
      </c>
      <c r="B11518" s="313" t="s">
        <v>16867</v>
      </c>
      <c r="C11518" s="313" t="s">
        <v>5306</v>
      </c>
      <c r="D11518" s="664"/>
      <c r="E11518" s="665">
        <v>84000</v>
      </c>
      <c r="F11518" s="692"/>
      <c r="G11518" s="319"/>
      <c r="H11518" s="693"/>
      <c r="I11518" s="693"/>
      <c r="J11518" s="694"/>
    </row>
    <row r="11519" spans="1:10" s="617" customFormat="1" ht="23.25" outlineLevel="1">
      <c r="A11519" s="311" t="s">
        <v>18444</v>
      </c>
      <c r="B11519" s="313" t="s">
        <v>16867</v>
      </c>
      <c r="C11519" s="313" t="s">
        <v>5306</v>
      </c>
      <c r="D11519" s="664"/>
      <c r="E11519" s="665">
        <v>240000</v>
      </c>
      <c r="F11519" s="692"/>
      <c r="G11519" s="319"/>
      <c r="H11519" s="693"/>
      <c r="I11519" s="693"/>
      <c r="J11519" s="694"/>
    </row>
    <row r="11520" spans="1:10" s="617" customFormat="1" ht="23.25" outlineLevel="1">
      <c r="A11520" s="311" t="s">
        <v>18445</v>
      </c>
      <c r="B11520" s="313" t="s">
        <v>16867</v>
      </c>
      <c r="C11520" s="313" t="s">
        <v>5306</v>
      </c>
      <c r="D11520" s="664"/>
      <c r="E11520" s="665">
        <v>528000</v>
      </c>
      <c r="F11520" s="692"/>
      <c r="G11520" s="319"/>
      <c r="H11520" s="693"/>
      <c r="I11520" s="693"/>
      <c r="J11520" s="694"/>
    </row>
    <row r="11521" spans="1:10" s="617" customFormat="1" ht="23.25" outlineLevel="1">
      <c r="A11521" s="311" t="s">
        <v>18443</v>
      </c>
      <c r="B11521" s="313" t="s">
        <v>16867</v>
      </c>
      <c r="C11521" s="313" t="s">
        <v>5306</v>
      </c>
      <c r="D11521" s="664"/>
      <c r="E11521" s="665">
        <v>28000</v>
      </c>
      <c r="F11521" s="692"/>
      <c r="G11521" s="319"/>
      <c r="H11521" s="693"/>
      <c r="I11521" s="693"/>
      <c r="J11521" s="694"/>
    </row>
    <row r="11522" spans="1:10" s="617" customFormat="1" ht="23.25" outlineLevel="1">
      <c r="A11522" s="311" t="s">
        <v>18446</v>
      </c>
      <c r="B11522" s="313" t="s">
        <v>16867</v>
      </c>
      <c r="C11522" s="313" t="s">
        <v>5306</v>
      </c>
      <c r="D11522" s="664"/>
      <c r="E11522" s="665">
        <v>72000</v>
      </c>
      <c r="F11522" s="692"/>
      <c r="G11522" s="319"/>
      <c r="H11522" s="693"/>
      <c r="I11522" s="693"/>
      <c r="J11522" s="694"/>
    </row>
    <row r="11523" spans="1:10" s="617" customFormat="1" ht="23.25" outlineLevel="1">
      <c r="A11523" s="311" t="s">
        <v>18447</v>
      </c>
      <c r="B11523" s="313" t="s">
        <v>16867</v>
      </c>
      <c r="C11523" s="313" t="s">
        <v>5340</v>
      </c>
      <c r="D11523" s="664"/>
      <c r="E11523" s="665">
        <v>22679.999999999996</v>
      </c>
      <c r="F11523" s="692"/>
      <c r="G11523" s="319"/>
      <c r="H11523" s="693"/>
      <c r="I11523" s="693"/>
      <c r="J11523" s="694"/>
    </row>
    <row r="11524" spans="1:10" s="617" customFormat="1" ht="23.25" outlineLevel="1">
      <c r="A11524" s="311" t="s">
        <v>3497</v>
      </c>
      <c r="B11524" s="313" t="s">
        <v>16867</v>
      </c>
      <c r="C11524" s="313" t="s">
        <v>5306</v>
      </c>
      <c r="D11524" s="664"/>
      <c r="E11524" s="665">
        <v>20000</v>
      </c>
      <c r="F11524" s="692"/>
      <c r="G11524" s="319"/>
      <c r="H11524" s="693"/>
      <c r="I11524" s="693"/>
      <c r="J11524" s="694"/>
    </row>
    <row r="11525" spans="1:10" s="617" customFormat="1" outlineLevel="1">
      <c r="A11525" s="311" t="s">
        <v>2950</v>
      </c>
      <c r="B11525" s="313" t="s">
        <v>9737</v>
      </c>
      <c r="C11525" s="313" t="s">
        <v>5306</v>
      </c>
      <c r="D11525" s="664"/>
      <c r="E11525" s="665">
        <v>36000</v>
      </c>
      <c r="F11525" s="692"/>
      <c r="G11525" s="319"/>
      <c r="H11525" s="693"/>
      <c r="I11525" s="693"/>
      <c r="J11525" s="694"/>
    </row>
    <row r="11526" spans="1:10" s="617" customFormat="1" ht="23.25" outlineLevel="1">
      <c r="A11526" s="311" t="s">
        <v>17224</v>
      </c>
      <c r="B11526" s="313" t="s">
        <v>16867</v>
      </c>
      <c r="C11526" s="313" t="s">
        <v>5306</v>
      </c>
      <c r="D11526" s="664"/>
      <c r="E11526" s="665">
        <v>96000</v>
      </c>
      <c r="F11526" s="692"/>
      <c r="G11526" s="319"/>
      <c r="H11526" s="693"/>
      <c r="I11526" s="693"/>
      <c r="J11526" s="694"/>
    </row>
    <row r="11527" spans="1:10" s="617" customFormat="1" ht="23.25" outlineLevel="1">
      <c r="A11527" s="311" t="s">
        <v>17224</v>
      </c>
      <c r="B11527" s="313" t="s">
        <v>16867</v>
      </c>
      <c r="C11527" s="313" t="s">
        <v>5306</v>
      </c>
      <c r="D11527" s="664"/>
      <c r="E11527" s="665">
        <v>90000</v>
      </c>
      <c r="F11527" s="692"/>
      <c r="G11527" s="319"/>
      <c r="H11527" s="693"/>
      <c r="I11527" s="693"/>
      <c r="J11527" s="694"/>
    </row>
    <row r="11528" spans="1:10" s="617" customFormat="1" ht="23.25" outlineLevel="1">
      <c r="A11528" s="311" t="s">
        <v>18414</v>
      </c>
      <c r="B11528" s="313" t="s">
        <v>16867</v>
      </c>
      <c r="C11528" s="313" t="s">
        <v>5340</v>
      </c>
      <c r="D11528" s="664"/>
      <c r="E11528" s="665">
        <v>35000</v>
      </c>
      <c r="F11528" s="692"/>
      <c r="G11528" s="319"/>
      <c r="H11528" s="693"/>
      <c r="I11528" s="693"/>
      <c r="J11528" s="694"/>
    </row>
    <row r="11529" spans="1:10" s="617" customFormat="1" ht="23.25" outlineLevel="1">
      <c r="A11529" s="311" t="s">
        <v>18448</v>
      </c>
      <c r="B11529" s="313" t="s">
        <v>16867</v>
      </c>
      <c r="C11529" s="313" t="s">
        <v>5340</v>
      </c>
      <c r="D11529" s="664"/>
      <c r="E11529" s="665">
        <v>19400</v>
      </c>
      <c r="F11529" s="692"/>
      <c r="G11529" s="319"/>
      <c r="H11529" s="693"/>
      <c r="I11529" s="693"/>
      <c r="J11529" s="694"/>
    </row>
    <row r="11530" spans="1:10" s="617" customFormat="1" outlineLevel="1">
      <c r="A11530" s="311" t="s">
        <v>2950</v>
      </c>
      <c r="B11530" s="313" t="s">
        <v>9737</v>
      </c>
      <c r="C11530" s="313" t="s">
        <v>5306</v>
      </c>
      <c r="D11530" s="664"/>
      <c r="E11530" s="665">
        <v>29700</v>
      </c>
      <c r="F11530" s="692"/>
      <c r="G11530" s="319"/>
      <c r="H11530" s="693"/>
      <c r="I11530" s="693"/>
      <c r="J11530" s="694"/>
    </row>
    <row r="11531" spans="1:10" s="617" customFormat="1" ht="23.25" outlineLevel="1">
      <c r="A11531" s="311" t="s">
        <v>18449</v>
      </c>
      <c r="B11531" s="313" t="s">
        <v>16867</v>
      </c>
      <c r="C11531" s="313" t="s">
        <v>5306</v>
      </c>
      <c r="D11531" s="664"/>
      <c r="E11531" s="665">
        <v>20000</v>
      </c>
      <c r="F11531" s="692"/>
      <c r="G11531" s="319"/>
      <c r="H11531" s="693"/>
      <c r="I11531" s="693"/>
      <c r="J11531" s="694"/>
    </row>
    <row r="11532" spans="1:10" s="617" customFormat="1" ht="23.25" outlineLevel="1">
      <c r="A11532" s="311" t="s">
        <v>6552</v>
      </c>
      <c r="B11532" s="313" t="s">
        <v>16867</v>
      </c>
      <c r="C11532" s="313" t="s">
        <v>5306</v>
      </c>
      <c r="D11532" s="664"/>
      <c r="E11532" s="665">
        <v>35000</v>
      </c>
      <c r="F11532" s="692"/>
      <c r="G11532" s="319"/>
      <c r="H11532" s="693"/>
      <c r="I11532" s="693"/>
      <c r="J11532" s="694"/>
    </row>
    <row r="11533" spans="1:10" s="617" customFormat="1" ht="23.25" outlineLevel="1">
      <c r="A11533" s="311" t="s">
        <v>18450</v>
      </c>
      <c r="B11533" s="313" t="s">
        <v>16867</v>
      </c>
      <c r="C11533" s="313" t="s">
        <v>5306</v>
      </c>
      <c r="D11533" s="664"/>
      <c r="E11533" s="665">
        <v>30000</v>
      </c>
      <c r="F11533" s="692"/>
      <c r="G11533" s="319"/>
      <c r="H11533" s="693"/>
      <c r="I11533" s="693"/>
      <c r="J11533" s="694"/>
    </row>
    <row r="11534" spans="1:10" s="617" customFormat="1" ht="23.25" outlineLevel="1">
      <c r="A11534" s="311" t="s">
        <v>18451</v>
      </c>
      <c r="B11534" s="313" t="s">
        <v>16867</v>
      </c>
      <c r="C11534" s="313" t="s">
        <v>5306</v>
      </c>
      <c r="D11534" s="664"/>
      <c r="E11534" s="665">
        <v>36000</v>
      </c>
      <c r="F11534" s="692"/>
      <c r="G11534" s="319"/>
      <c r="H11534" s="693"/>
      <c r="I11534" s="693"/>
      <c r="J11534" s="694"/>
    </row>
    <row r="11535" spans="1:10" s="617" customFormat="1" ht="23.25" outlineLevel="1">
      <c r="A11535" s="311" t="s">
        <v>18452</v>
      </c>
      <c r="B11535" s="313" t="s">
        <v>16867</v>
      </c>
      <c r="C11535" s="313" t="s">
        <v>5306</v>
      </c>
      <c r="D11535" s="664"/>
      <c r="E11535" s="665">
        <v>36000</v>
      </c>
      <c r="F11535" s="692"/>
      <c r="G11535" s="319"/>
      <c r="H11535" s="693"/>
      <c r="I11535" s="693"/>
      <c r="J11535" s="694"/>
    </row>
    <row r="11536" spans="1:10" s="617" customFormat="1" ht="23.25" outlineLevel="1">
      <c r="A11536" s="311" t="s">
        <v>18451</v>
      </c>
      <c r="B11536" s="313" t="s">
        <v>16867</v>
      </c>
      <c r="C11536" s="313" t="s">
        <v>5306</v>
      </c>
      <c r="D11536" s="664"/>
      <c r="E11536" s="665">
        <v>36000</v>
      </c>
      <c r="F11536" s="692"/>
      <c r="G11536" s="319"/>
      <c r="H11536" s="693"/>
      <c r="I11536" s="693"/>
      <c r="J11536" s="694"/>
    </row>
    <row r="11537" spans="1:10" s="617" customFormat="1" ht="23.25" outlineLevel="1">
      <c r="A11537" s="311" t="s">
        <v>18451</v>
      </c>
      <c r="B11537" s="313" t="s">
        <v>16867</v>
      </c>
      <c r="C11537" s="313" t="s">
        <v>5306</v>
      </c>
      <c r="D11537" s="664"/>
      <c r="E11537" s="665">
        <v>27009</v>
      </c>
      <c r="F11537" s="692"/>
      <c r="G11537" s="319"/>
      <c r="H11537" s="693"/>
      <c r="I11537" s="693"/>
      <c r="J11537" s="694"/>
    </row>
    <row r="11538" spans="1:10" s="617" customFormat="1" ht="23.25" outlineLevel="1">
      <c r="A11538" s="311" t="s">
        <v>18452</v>
      </c>
      <c r="B11538" s="313" t="s">
        <v>16867</v>
      </c>
      <c r="C11538" s="313" t="s">
        <v>5306</v>
      </c>
      <c r="D11538" s="664"/>
      <c r="E11538" s="665">
        <v>36000</v>
      </c>
      <c r="F11538" s="692"/>
      <c r="G11538" s="319"/>
      <c r="H11538" s="693"/>
      <c r="I11538" s="693"/>
      <c r="J11538" s="694"/>
    </row>
    <row r="11539" spans="1:10" s="617" customFormat="1" ht="23.25" outlineLevel="1">
      <c r="A11539" s="311" t="s">
        <v>17193</v>
      </c>
      <c r="B11539" s="313" t="s">
        <v>16867</v>
      </c>
      <c r="C11539" s="313" t="s">
        <v>5306</v>
      </c>
      <c r="D11539" s="664"/>
      <c r="E11539" s="665">
        <v>36000</v>
      </c>
      <c r="F11539" s="692"/>
      <c r="G11539" s="319"/>
      <c r="H11539" s="693"/>
      <c r="I11539" s="693"/>
      <c r="J11539" s="694"/>
    </row>
    <row r="11540" spans="1:10" s="617" customFormat="1" ht="23.25" outlineLevel="1">
      <c r="A11540" s="311" t="s">
        <v>17193</v>
      </c>
      <c r="B11540" s="313" t="s">
        <v>16867</v>
      </c>
      <c r="C11540" s="313" t="s">
        <v>5306</v>
      </c>
      <c r="D11540" s="664"/>
      <c r="E11540" s="665">
        <v>36000</v>
      </c>
      <c r="F11540" s="692"/>
      <c r="G11540" s="319"/>
      <c r="H11540" s="693"/>
      <c r="I11540" s="693"/>
      <c r="J11540" s="694"/>
    </row>
    <row r="11541" spans="1:10" s="617" customFormat="1" ht="23.25" outlineLevel="1">
      <c r="A11541" s="311" t="s">
        <v>18453</v>
      </c>
      <c r="B11541" s="313" t="s">
        <v>16867</v>
      </c>
      <c r="C11541" s="313" t="s">
        <v>5306</v>
      </c>
      <c r="D11541" s="664"/>
      <c r="E11541" s="665">
        <v>36000</v>
      </c>
      <c r="F11541" s="692"/>
      <c r="G11541" s="319"/>
      <c r="H11541" s="693"/>
      <c r="I11541" s="693"/>
      <c r="J11541" s="694"/>
    </row>
    <row r="11542" spans="1:10" s="617" customFormat="1" ht="23.25" outlineLevel="1">
      <c r="A11542" s="311" t="s">
        <v>18453</v>
      </c>
      <c r="B11542" s="313" t="s">
        <v>16867</v>
      </c>
      <c r="C11542" s="313" t="s">
        <v>5306</v>
      </c>
      <c r="D11542" s="664"/>
      <c r="E11542" s="665">
        <v>36000</v>
      </c>
      <c r="F11542" s="692"/>
      <c r="G11542" s="319"/>
      <c r="H11542" s="693"/>
      <c r="I11542" s="693"/>
      <c r="J11542" s="694"/>
    </row>
    <row r="11543" spans="1:10" s="617" customFormat="1" ht="23.25" outlineLevel="1">
      <c r="A11543" s="311" t="s">
        <v>18453</v>
      </c>
      <c r="B11543" s="313" t="s">
        <v>16867</v>
      </c>
      <c r="C11543" s="313" t="s">
        <v>5306</v>
      </c>
      <c r="D11543" s="664"/>
      <c r="E11543" s="665">
        <v>36000</v>
      </c>
      <c r="F11543" s="692"/>
      <c r="G11543" s="319"/>
      <c r="H11543" s="693"/>
      <c r="I11543" s="693"/>
      <c r="J11543" s="694"/>
    </row>
    <row r="11544" spans="1:10" s="617" customFormat="1" ht="23.25" outlineLevel="1">
      <c r="A11544" s="311" t="s">
        <v>18454</v>
      </c>
      <c r="B11544" s="313" t="s">
        <v>16867</v>
      </c>
      <c r="C11544" s="313" t="s">
        <v>5306</v>
      </c>
      <c r="D11544" s="664"/>
      <c r="E11544" s="665">
        <v>36000</v>
      </c>
      <c r="F11544" s="692"/>
      <c r="G11544" s="319"/>
      <c r="H11544" s="693"/>
      <c r="I11544" s="693"/>
      <c r="J11544" s="694"/>
    </row>
    <row r="11545" spans="1:10" s="617" customFormat="1" ht="23.25" outlineLevel="1">
      <c r="A11545" s="311" t="s">
        <v>18454</v>
      </c>
      <c r="B11545" s="313" t="s">
        <v>16867</v>
      </c>
      <c r="C11545" s="313" t="s">
        <v>5306</v>
      </c>
      <c r="D11545" s="664"/>
      <c r="E11545" s="665">
        <v>36000</v>
      </c>
      <c r="F11545" s="692"/>
      <c r="G11545" s="319"/>
      <c r="H11545" s="693"/>
      <c r="I11545" s="693"/>
      <c r="J11545" s="694"/>
    </row>
    <row r="11546" spans="1:10" s="617" customFormat="1" ht="23.25" outlineLevel="1">
      <c r="A11546" s="311" t="s">
        <v>18455</v>
      </c>
      <c r="B11546" s="313" t="s">
        <v>16867</v>
      </c>
      <c r="C11546" s="313" t="s">
        <v>5306</v>
      </c>
      <c r="D11546" s="664"/>
      <c r="E11546" s="665">
        <v>36000</v>
      </c>
      <c r="F11546" s="692"/>
      <c r="G11546" s="319"/>
      <c r="H11546" s="693"/>
      <c r="I11546" s="693"/>
      <c r="J11546" s="694"/>
    </row>
    <row r="11547" spans="1:10" s="617" customFormat="1" ht="23.25" outlineLevel="1">
      <c r="A11547" s="311" t="s">
        <v>18455</v>
      </c>
      <c r="B11547" s="313" t="s">
        <v>16867</v>
      </c>
      <c r="C11547" s="313" t="s">
        <v>5306</v>
      </c>
      <c r="D11547" s="664"/>
      <c r="E11547" s="665">
        <v>36000</v>
      </c>
      <c r="F11547" s="692"/>
      <c r="G11547" s="319"/>
      <c r="H11547" s="693"/>
      <c r="I11547" s="693"/>
      <c r="J11547" s="694"/>
    </row>
    <row r="11548" spans="1:10" s="617" customFormat="1" ht="23.25" outlineLevel="1">
      <c r="A11548" s="311" t="s">
        <v>18455</v>
      </c>
      <c r="B11548" s="313" t="s">
        <v>16867</v>
      </c>
      <c r="C11548" s="313" t="s">
        <v>5306</v>
      </c>
      <c r="D11548" s="664"/>
      <c r="E11548" s="665">
        <v>36000</v>
      </c>
      <c r="F11548" s="692"/>
      <c r="G11548" s="319"/>
      <c r="H11548" s="693"/>
      <c r="I11548" s="693"/>
      <c r="J11548" s="694"/>
    </row>
    <row r="11549" spans="1:10" s="617" customFormat="1" ht="23.25" outlineLevel="1">
      <c r="A11549" s="311" t="s">
        <v>18456</v>
      </c>
      <c r="B11549" s="313" t="s">
        <v>16867</v>
      </c>
      <c r="C11549" s="313" t="s">
        <v>5340</v>
      </c>
      <c r="D11549" s="664"/>
      <c r="E11549" s="665">
        <v>37700</v>
      </c>
      <c r="F11549" s="692"/>
      <c r="G11549" s="319"/>
      <c r="H11549" s="693"/>
      <c r="I11549" s="693"/>
      <c r="J11549" s="694"/>
    </row>
    <row r="11550" spans="1:10" s="617" customFormat="1" ht="23.25" outlineLevel="1">
      <c r="A11550" s="311" t="s">
        <v>3497</v>
      </c>
      <c r="B11550" s="313" t="s">
        <v>16867</v>
      </c>
      <c r="C11550" s="313" t="s">
        <v>5306</v>
      </c>
      <c r="D11550" s="664"/>
      <c r="E11550" s="665">
        <v>60000</v>
      </c>
      <c r="F11550" s="692"/>
      <c r="G11550" s="319"/>
      <c r="H11550" s="693"/>
      <c r="I11550" s="693"/>
      <c r="J11550" s="694"/>
    </row>
    <row r="11551" spans="1:10" s="617" customFormat="1" outlineLevel="1">
      <c r="A11551" s="311" t="s">
        <v>2950</v>
      </c>
      <c r="B11551" s="313" t="s">
        <v>9737</v>
      </c>
      <c r="C11551" s="313" t="s">
        <v>5306</v>
      </c>
      <c r="D11551" s="664"/>
      <c r="E11551" s="665">
        <v>81479.790000000008</v>
      </c>
      <c r="F11551" s="692"/>
      <c r="G11551" s="319"/>
      <c r="H11551" s="693"/>
      <c r="I11551" s="693"/>
      <c r="J11551" s="694"/>
    </row>
    <row r="11552" spans="1:10" s="617" customFormat="1" ht="23.25" outlineLevel="1">
      <c r="A11552" s="311" t="s">
        <v>3223</v>
      </c>
      <c r="B11552" s="313" t="s">
        <v>16867</v>
      </c>
      <c r="C11552" s="313" t="s">
        <v>5306</v>
      </c>
      <c r="D11552" s="664"/>
      <c r="E11552" s="665">
        <v>90000</v>
      </c>
      <c r="F11552" s="692"/>
      <c r="G11552" s="319"/>
      <c r="H11552" s="693"/>
      <c r="I11552" s="693"/>
      <c r="J11552" s="694"/>
    </row>
    <row r="11553" spans="1:10" s="617" customFormat="1" ht="23.25" outlineLevel="1">
      <c r="A11553" s="311" t="s">
        <v>18457</v>
      </c>
      <c r="B11553" s="313" t="s">
        <v>16867</v>
      </c>
      <c r="C11553" s="313" t="s">
        <v>5306</v>
      </c>
      <c r="D11553" s="664"/>
      <c r="E11553" s="665">
        <v>30000</v>
      </c>
      <c r="F11553" s="692"/>
      <c r="G11553" s="319"/>
      <c r="H11553" s="693"/>
      <c r="I11553" s="693"/>
      <c r="J11553" s="694"/>
    </row>
    <row r="11554" spans="1:10" s="617" customFormat="1" ht="23.25" outlineLevel="1">
      <c r="A11554" s="311" t="s">
        <v>18458</v>
      </c>
      <c r="B11554" s="313" t="s">
        <v>16867</v>
      </c>
      <c r="C11554" s="313" t="s">
        <v>5306</v>
      </c>
      <c r="D11554" s="664"/>
      <c r="E11554" s="665">
        <v>40000</v>
      </c>
      <c r="F11554" s="692"/>
      <c r="G11554" s="319"/>
      <c r="H11554" s="693"/>
      <c r="I11554" s="693"/>
      <c r="J11554" s="694"/>
    </row>
    <row r="11555" spans="1:10" s="617" customFormat="1" ht="23.25" outlineLevel="1">
      <c r="A11555" s="311" t="s">
        <v>18459</v>
      </c>
      <c r="B11555" s="313" t="s">
        <v>16867</v>
      </c>
      <c r="C11555" s="313" t="s">
        <v>5306</v>
      </c>
      <c r="D11555" s="664"/>
      <c r="E11555" s="665">
        <v>30336</v>
      </c>
      <c r="F11555" s="692"/>
      <c r="G11555" s="319"/>
      <c r="H11555" s="693"/>
      <c r="I11555" s="693"/>
      <c r="J11555" s="694"/>
    </row>
    <row r="11556" spans="1:10" s="617" customFormat="1" ht="23.25" outlineLevel="1">
      <c r="A11556" s="311" t="s">
        <v>2785</v>
      </c>
      <c r="B11556" s="313" t="s">
        <v>16867</v>
      </c>
      <c r="C11556" s="313" t="s">
        <v>5306</v>
      </c>
      <c r="D11556" s="664"/>
      <c r="E11556" s="665">
        <v>72000</v>
      </c>
      <c r="F11556" s="692"/>
      <c r="G11556" s="319"/>
      <c r="H11556" s="693"/>
      <c r="I11556" s="693"/>
      <c r="J11556" s="694"/>
    </row>
    <row r="11557" spans="1:10" s="617" customFormat="1" ht="23.25" outlineLevel="1">
      <c r="A11557" s="311" t="s">
        <v>18460</v>
      </c>
      <c r="B11557" s="313" t="s">
        <v>16867</v>
      </c>
      <c r="C11557" s="313" t="s">
        <v>5306</v>
      </c>
      <c r="D11557" s="664"/>
      <c r="E11557" s="665">
        <v>72000</v>
      </c>
      <c r="F11557" s="692"/>
      <c r="G11557" s="319"/>
      <c r="H11557" s="693"/>
      <c r="I11557" s="693"/>
      <c r="J11557" s="694"/>
    </row>
    <row r="11558" spans="1:10" s="617" customFormat="1" ht="23.25" outlineLevel="1">
      <c r="A11558" s="311" t="s">
        <v>2791</v>
      </c>
      <c r="B11558" s="313" t="s">
        <v>16867</v>
      </c>
      <c r="C11558" s="313" t="s">
        <v>5306</v>
      </c>
      <c r="D11558" s="664"/>
      <c r="E11558" s="665">
        <v>42000</v>
      </c>
      <c r="F11558" s="692"/>
      <c r="G11558" s="319"/>
      <c r="H11558" s="693"/>
      <c r="I11558" s="693"/>
      <c r="J11558" s="694"/>
    </row>
    <row r="11559" spans="1:10" s="617" customFormat="1" ht="23.25" outlineLevel="1">
      <c r="A11559" s="311" t="s">
        <v>18461</v>
      </c>
      <c r="B11559" s="313" t="s">
        <v>16867</v>
      </c>
      <c r="C11559" s="313" t="s">
        <v>5340</v>
      </c>
      <c r="D11559" s="664"/>
      <c r="E11559" s="665">
        <v>28584</v>
      </c>
      <c r="F11559" s="692"/>
      <c r="G11559" s="319"/>
      <c r="H11559" s="693"/>
      <c r="I11559" s="693"/>
      <c r="J11559" s="694"/>
    </row>
    <row r="11560" spans="1:10" s="617" customFormat="1" ht="23.25" outlineLevel="1">
      <c r="A11560" s="311" t="s">
        <v>18462</v>
      </c>
      <c r="B11560" s="313" t="s">
        <v>16867</v>
      </c>
      <c r="C11560" s="313" t="s">
        <v>5340</v>
      </c>
      <c r="D11560" s="664"/>
      <c r="E11560" s="665">
        <v>35040</v>
      </c>
      <c r="F11560" s="692"/>
      <c r="G11560" s="319"/>
      <c r="H11560" s="693"/>
      <c r="I11560" s="693"/>
      <c r="J11560" s="694"/>
    </row>
    <row r="11561" spans="1:10" s="617" customFormat="1" outlineLevel="1">
      <c r="A11561" s="311" t="s">
        <v>2950</v>
      </c>
      <c r="B11561" s="313" t="s">
        <v>9737</v>
      </c>
      <c r="C11561" s="313" t="s">
        <v>5306</v>
      </c>
      <c r="D11561" s="664"/>
      <c r="E11561" s="665">
        <v>97470</v>
      </c>
      <c r="F11561" s="692"/>
      <c r="G11561" s="319"/>
      <c r="H11561" s="693"/>
      <c r="I11561" s="693"/>
      <c r="J11561" s="694"/>
    </row>
    <row r="11562" spans="1:10" s="617" customFormat="1" ht="23.25" outlineLevel="1">
      <c r="A11562" s="311" t="s">
        <v>2888</v>
      </c>
      <c r="B11562" s="313" t="s">
        <v>16867</v>
      </c>
      <c r="C11562" s="313" t="s">
        <v>5306</v>
      </c>
      <c r="D11562" s="664"/>
      <c r="E11562" s="665">
        <v>264000</v>
      </c>
      <c r="F11562" s="692"/>
      <c r="G11562" s="319"/>
      <c r="H11562" s="693"/>
      <c r="I11562" s="693"/>
      <c r="J11562" s="694"/>
    </row>
    <row r="11563" spans="1:10" s="617" customFormat="1" ht="23.25" outlineLevel="1">
      <c r="A11563" s="311" t="s">
        <v>4090</v>
      </c>
      <c r="B11563" s="313" t="s">
        <v>8748</v>
      </c>
      <c r="C11563" s="313" t="s">
        <v>5306</v>
      </c>
      <c r="D11563" s="664"/>
      <c r="E11563" s="665">
        <v>121440</v>
      </c>
      <c r="F11563" s="692"/>
      <c r="G11563" s="319"/>
      <c r="H11563" s="693"/>
      <c r="I11563" s="693"/>
      <c r="J11563" s="694"/>
    </row>
    <row r="11564" spans="1:10" s="617" customFormat="1" ht="23.25" outlineLevel="1">
      <c r="A11564" s="311" t="s">
        <v>3728</v>
      </c>
      <c r="B11564" s="313" t="s">
        <v>16867</v>
      </c>
      <c r="C11564" s="313" t="s">
        <v>5306</v>
      </c>
      <c r="D11564" s="664"/>
      <c r="E11564" s="665">
        <v>45804</v>
      </c>
      <c r="F11564" s="692"/>
      <c r="G11564" s="319"/>
      <c r="H11564" s="693"/>
      <c r="I11564" s="693"/>
      <c r="J11564" s="694"/>
    </row>
    <row r="11565" spans="1:10" s="617" customFormat="1" ht="23.25" outlineLevel="1">
      <c r="A11565" s="311" t="s">
        <v>3095</v>
      </c>
      <c r="B11565" s="313" t="s">
        <v>8748</v>
      </c>
      <c r="C11565" s="313" t="s">
        <v>5306</v>
      </c>
      <c r="D11565" s="664"/>
      <c r="E11565" s="665">
        <v>31560</v>
      </c>
      <c r="F11565" s="692"/>
      <c r="G11565" s="319"/>
      <c r="H11565" s="693"/>
      <c r="I11565" s="693"/>
      <c r="J11565" s="694"/>
    </row>
    <row r="11566" spans="1:10" s="617" customFormat="1" ht="23.25" outlineLevel="1">
      <c r="A11566" s="311" t="s">
        <v>18463</v>
      </c>
      <c r="B11566" s="313" t="s">
        <v>16867</v>
      </c>
      <c r="C11566" s="313" t="s">
        <v>5306</v>
      </c>
      <c r="D11566" s="664"/>
      <c r="E11566" s="665">
        <v>30000</v>
      </c>
      <c r="F11566" s="692"/>
      <c r="G11566" s="319"/>
      <c r="H11566" s="693"/>
      <c r="I11566" s="693"/>
      <c r="J11566" s="694"/>
    </row>
    <row r="11567" spans="1:10" s="617" customFormat="1" ht="23.25" outlineLevel="1">
      <c r="A11567" s="311" t="s">
        <v>18464</v>
      </c>
      <c r="B11567" s="313" t="s">
        <v>8748</v>
      </c>
      <c r="C11567" s="313" t="s">
        <v>5306</v>
      </c>
      <c r="D11567" s="664"/>
      <c r="E11567" s="665">
        <v>780000</v>
      </c>
      <c r="F11567" s="692"/>
      <c r="G11567" s="319"/>
      <c r="H11567" s="693"/>
      <c r="I11567" s="693"/>
      <c r="J11567" s="694"/>
    </row>
    <row r="11568" spans="1:10" s="617" customFormat="1" ht="23.25" outlineLevel="1">
      <c r="A11568" s="311" t="s">
        <v>3208</v>
      </c>
      <c r="B11568" s="313" t="s">
        <v>8748</v>
      </c>
      <c r="C11568" s="313" t="s">
        <v>5306</v>
      </c>
      <c r="D11568" s="664"/>
      <c r="E11568" s="665">
        <v>646074</v>
      </c>
      <c r="F11568" s="692"/>
      <c r="G11568" s="319"/>
      <c r="H11568" s="693"/>
      <c r="I11568" s="693"/>
      <c r="J11568" s="694"/>
    </row>
    <row r="11569" spans="1:10" s="617" customFormat="1" ht="23.25" outlineLevel="1">
      <c r="A11569" s="311" t="s">
        <v>2745</v>
      </c>
      <c r="B11569" s="313" t="s">
        <v>8748</v>
      </c>
      <c r="C11569" s="313" t="s">
        <v>5306</v>
      </c>
      <c r="D11569" s="664"/>
      <c r="E11569" s="665">
        <v>1026366</v>
      </c>
      <c r="F11569" s="692"/>
      <c r="G11569" s="319"/>
      <c r="H11569" s="693"/>
      <c r="I11569" s="693"/>
      <c r="J11569" s="694"/>
    </row>
    <row r="11570" spans="1:10" s="617" customFormat="1" ht="23.25" outlineLevel="1">
      <c r="A11570" s="311" t="s">
        <v>18465</v>
      </c>
      <c r="B11570" s="313" t="s">
        <v>16867</v>
      </c>
      <c r="C11570" s="313" t="s">
        <v>5306</v>
      </c>
      <c r="D11570" s="664"/>
      <c r="E11570" s="665">
        <v>20000</v>
      </c>
      <c r="F11570" s="692"/>
      <c r="G11570" s="319"/>
      <c r="H11570" s="693"/>
      <c r="I11570" s="693"/>
      <c r="J11570" s="694"/>
    </row>
    <row r="11571" spans="1:10" s="617" customFormat="1" ht="23.25" outlineLevel="1">
      <c r="A11571" s="311" t="s">
        <v>17172</v>
      </c>
      <c r="B11571" s="313" t="s">
        <v>9726</v>
      </c>
      <c r="C11571" s="313" t="s">
        <v>5306</v>
      </c>
      <c r="D11571" s="664"/>
      <c r="E11571" s="665">
        <v>132000</v>
      </c>
      <c r="F11571" s="692"/>
      <c r="G11571" s="319"/>
      <c r="H11571" s="693"/>
      <c r="I11571" s="693"/>
      <c r="J11571" s="694"/>
    </row>
    <row r="11572" spans="1:10" s="617" customFormat="1" ht="23.25" outlineLevel="1">
      <c r="A11572" s="311" t="s">
        <v>6422</v>
      </c>
      <c r="B11572" s="313" t="s">
        <v>16867</v>
      </c>
      <c r="C11572" s="313" t="s">
        <v>5306</v>
      </c>
      <c r="D11572" s="664"/>
      <c r="E11572" s="665">
        <v>24000</v>
      </c>
      <c r="F11572" s="692"/>
      <c r="G11572" s="319"/>
      <c r="H11572" s="693"/>
      <c r="I11572" s="693"/>
      <c r="J11572" s="694"/>
    </row>
    <row r="11573" spans="1:10" s="617" customFormat="1" ht="23.25" outlineLevel="1">
      <c r="A11573" s="311" t="s">
        <v>18466</v>
      </c>
      <c r="B11573" s="313" t="s">
        <v>9726</v>
      </c>
      <c r="C11573" s="313" t="s">
        <v>5306</v>
      </c>
      <c r="D11573" s="664"/>
      <c r="E11573" s="665">
        <v>45000</v>
      </c>
      <c r="F11573" s="692"/>
      <c r="G11573" s="319"/>
      <c r="H11573" s="693"/>
      <c r="I11573" s="693"/>
      <c r="J11573" s="694"/>
    </row>
    <row r="11574" spans="1:10" s="617" customFormat="1" ht="23.25" outlineLevel="1">
      <c r="A11574" s="311" t="s">
        <v>18467</v>
      </c>
      <c r="B11574" s="313" t="s">
        <v>16867</v>
      </c>
      <c r="C11574" s="313" t="s">
        <v>5306</v>
      </c>
      <c r="D11574" s="664"/>
      <c r="E11574" s="665">
        <v>35000</v>
      </c>
      <c r="F11574" s="692"/>
      <c r="G11574" s="319"/>
      <c r="H11574" s="693"/>
      <c r="I11574" s="693"/>
      <c r="J11574" s="694"/>
    </row>
    <row r="11575" spans="1:10" s="617" customFormat="1" ht="23.25" outlineLevel="1">
      <c r="A11575" s="311" t="s">
        <v>18468</v>
      </c>
      <c r="B11575" s="313" t="s">
        <v>9726</v>
      </c>
      <c r="C11575" s="313" t="s">
        <v>5306</v>
      </c>
      <c r="D11575" s="664"/>
      <c r="E11575" s="665">
        <v>80000</v>
      </c>
      <c r="F11575" s="692"/>
      <c r="G11575" s="319"/>
      <c r="H11575" s="693"/>
      <c r="I11575" s="693"/>
      <c r="J11575" s="694"/>
    </row>
    <row r="11576" spans="1:10" s="617" customFormat="1" ht="23.25" outlineLevel="1">
      <c r="A11576" s="311" t="s">
        <v>2866</v>
      </c>
      <c r="B11576" s="313" t="s">
        <v>8748</v>
      </c>
      <c r="C11576" s="313" t="s">
        <v>5306</v>
      </c>
      <c r="D11576" s="664"/>
      <c r="E11576" s="665">
        <v>1319052</v>
      </c>
      <c r="F11576" s="692"/>
      <c r="G11576" s="319"/>
      <c r="H11576" s="693"/>
      <c r="I11576" s="693"/>
      <c r="J11576" s="694"/>
    </row>
    <row r="11577" spans="1:10" s="617" customFormat="1" ht="23.25" outlineLevel="1">
      <c r="A11577" s="311" t="s">
        <v>12804</v>
      </c>
      <c r="B11577" s="313" t="s">
        <v>16867</v>
      </c>
      <c r="C11577" s="313" t="s">
        <v>5306</v>
      </c>
      <c r="D11577" s="664"/>
      <c r="E11577" s="665">
        <v>30000</v>
      </c>
      <c r="F11577" s="692"/>
      <c r="G11577" s="319"/>
      <c r="H11577" s="693"/>
      <c r="I11577" s="693"/>
      <c r="J11577" s="694"/>
    </row>
    <row r="11578" spans="1:10" s="617" customFormat="1" ht="23.25" outlineLevel="1">
      <c r="A11578" s="311" t="s">
        <v>18469</v>
      </c>
      <c r="B11578" s="313" t="s">
        <v>16867</v>
      </c>
      <c r="C11578" s="313" t="s">
        <v>5306</v>
      </c>
      <c r="D11578" s="664"/>
      <c r="E11578" s="665">
        <v>36000</v>
      </c>
      <c r="F11578" s="692"/>
      <c r="G11578" s="319"/>
      <c r="H11578" s="693"/>
      <c r="I11578" s="693"/>
      <c r="J11578" s="694"/>
    </row>
    <row r="11579" spans="1:10" s="617" customFormat="1" ht="23.25" outlineLevel="1">
      <c r="A11579" s="311" t="s">
        <v>18470</v>
      </c>
      <c r="B11579" s="313" t="s">
        <v>16867</v>
      </c>
      <c r="C11579" s="313" t="s">
        <v>5306</v>
      </c>
      <c r="D11579" s="664"/>
      <c r="E11579" s="665">
        <v>20000</v>
      </c>
      <c r="F11579" s="692"/>
      <c r="G11579" s="319"/>
      <c r="H11579" s="693"/>
      <c r="I11579" s="693"/>
      <c r="J11579" s="694"/>
    </row>
    <row r="11580" spans="1:10" s="617" customFormat="1" ht="23.25" outlineLevel="1">
      <c r="A11580" s="311" t="s">
        <v>18471</v>
      </c>
      <c r="B11580" s="313" t="s">
        <v>16867</v>
      </c>
      <c r="C11580" s="313" t="s">
        <v>5306</v>
      </c>
      <c r="D11580" s="664"/>
      <c r="E11580" s="665">
        <v>24000</v>
      </c>
      <c r="F11580" s="692"/>
      <c r="G11580" s="319"/>
      <c r="H11580" s="693"/>
      <c r="I11580" s="693"/>
      <c r="J11580" s="694"/>
    </row>
    <row r="11581" spans="1:10" s="617" customFormat="1" ht="23.25" outlineLevel="1">
      <c r="A11581" s="311" t="s">
        <v>18472</v>
      </c>
      <c r="B11581" s="313" t="s">
        <v>16867</v>
      </c>
      <c r="C11581" s="313" t="s">
        <v>5306</v>
      </c>
      <c r="D11581" s="664"/>
      <c r="E11581" s="665">
        <v>30000</v>
      </c>
      <c r="F11581" s="692"/>
      <c r="G11581" s="319"/>
      <c r="H11581" s="693"/>
      <c r="I11581" s="693"/>
      <c r="J11581" s="694"/>
    </row>
    <row r="11582" spans="1:10" s="617" customFormat="1" ht="34.9" outlineLevel="1">
      <c r="A11582" s="311" t="s">
        <v>18473</v>
      </c>
      <c r="B11582" s="313" t="s">
        <v>16867</v>
      </c>
      <c r="C11582" s="313" t="s">
        <v>5306</v>
      </c>
      <c r="D11582" s="664"/>
      <c r="E11582" s="665">
        <v>20000</v>
      </c>
      <c r="F11582" s="692"/>
      <c r="G11582" s="319"/>
      <c r="H11582" s="693"/>
      <c r="I11582" s="693"/>
      <c r="J11582" s="694"/>
    </row>
    <row r="11583" spans="1:10" s="617" customFormat="1" ht="23.25" outlineLevel="1">
      <c r="A11583" s="311" t="s">
        <v>18474</v>
      </c>
      <c r="B11583" s="313" t="s">
        <v>9726</v>
      </c>
      <c r="C11583" s="313" t="s">
        <v>5306</v>
      </c>
      <c r="D11583" s="664"/>
      <c r="E11583" s="665">
        <v>100000</v>
      </c>
      <c r="F11583" s="692"/>
      <c r="G11583" s="319"/>
      <c r="H11583" s="693"/>
      <c r="I11583" s="693"/>
      <c r="J11583" s="694"/>
    </row>
    <row r="11584" spans="1:10" s="617" customFormat="1" ht="23.25" outlineLevel="1">
      <c r="A11584" s="311" t="s">
        <v>18475</v>
      </c>
      <c r="B11584" s="313" t="s">
        <v>8748</v>
      </c>
      <c r="C11584" s="313" t="s">
        <v>5306</v>
      </c>
      <c r="D11584" s="664"/>
      <c r="E11584" s="665">
        <v>465000</v>
      </c>
      <c r="F11584" s="692"/>
      <c r="G11584" s="319"/>
      <c r="H11584" s="693"/>
      <c r="I11584" s="693"/>
      <c r="J11584" s="694"/>
    </row>
    <row r="11585" spans="1:10" s="617" customFormat="1" ht="23.25" outlineLevel="1">
      <c r="A11585" s="311" t="s">
        <v>18476</v>
      </c>
      <c r="B11585" s="313" t="s">
        <v>16867</v>
      </c>
      <c r="C11585" s="313" t="s">
        <v>5306</v>
      </c>
      <c r="D11585" s="664"/>
      <c r="E11585" s="665">
        <v>20000</v>
      </c>
      <c r="F11585" s="692"/>
      <c r="G11585" s="319"/>
      <c r="H11585" s="693"/>
      <c r="I11585" s="693"/>
      <c r="J11585" s="694"/>
    </row>
    <row r="11586" spans="1:10" s="617" customFormat="1" ht="23.25" outlineLevel="1">
      <c r="A11586" s="311" t="s">
        <v>18477</v>
      </c>
      <c r="B11586" s="313" t="s">
        <v>9726</v>
      </c>
      <c r="C11586" s="313" t="s">
        <v>5306</v>
      </c>
      <c r="D11586" s="664"/>
      <c r="E11586" s="665">
        <v>190000</v>
      </c>
      <c r="F11586" s="692"/>
      <c r="G11586" s="319"/>
      <c r="H11586" s="693"/>
      <c r="I11586" s="693"/>
      <c r="J11586" s="694"/>
    </row>
    <row r="11587" spans="1:10" s="617" customFormat="1" ht="23.25" outlineLevel="1">
      <c r="A11587" s="311" t="s">
        <v>18478</v>
      </c>
      <c r="B11587" s="313" t="s">
        <v>16867</v>
      </c>
      <c r="C11587" s="313" t="s">
        <v>5306</v>
      </c>
      <c r="D11587" s="664"/>
      <c r="E11587" s="665">
        <v>35000</v>
      </c>
      <c r="F11587" s="692"/>
      <c r="G11587" s="319"/>
      <c r="H11587" s="693"/>
      <c r="I11587" s="693"/>
      <c r="J11587" s="694"/>
    </row>
    <row r="11588" spans="1:10" s="617" customFormat="1" ht="23.25" outlineLevel="1">
      <c r="A11588" s="311" t="s">
        <v>3834</v>
      </c>
      <c r="B11588" s="313" t="s">
        <v>9726</v>
      </c>
      <c r="C11588" s="313" t="s">
        <v>5306</v>
      </c>
      <c r="D11588" s="664"/>
      <c r="E11588" s="665">
        <v>115065</v>
      </c>
      <c r="F11588" s="692"/>
      <c r="G11588" s="319"/>
      <c r="H11588" s="693"/>
      <c r="I11588" s="693"/>
      <c r="J11588" s="694"/>
    </row>
    <row r="11589" spans="1:10" s="617" customFormat="1" ht="23.25" outlineLevel="1">
      <c r="A11589" s="311" t="s">
        <v>18479</v>
      </c>
      <c r="B11589" s="313" t="s">
        <v>9726</v>
      </c>
      <c r="C11589" s="313" t="s">
        <v>5306</v>
      </c>
      <c r="D11589" s="664"/>
      <c r="E11589" s="665">
        <v>112452</v>
      </c>
      <c r="F11589" s="692"/>
      <c r="G11589" s="319"/>
      <c r="H11589" s="693"/>
      <c r="I11589" s="693"/>
      <c r="J11589" s="694"/>
    </row>
    <row r="11590" spans="1:10" s="617" customFormat="1" ht="23.25" outlineLevel="1">
      <c r="A11590" s="311" t="s">
        <v>18480</v>
      </c>
      <c r="B11590" s="313" t="s">
        <v>9726</v>
      </c>
      <c r="C11590" s="313" t="s">
        <v>5306</v>
      </c>
      <c r="D11590" s="664"/>
      <c r="E11590" s="665">
        <v>77614</v>
      </c>
      <c r="F11590" s="692"/>
      <c r="G11590" s="319"/>
      <c r="H11590" s="693"/>
      <c r="I11590" s="693"/>
      <c r="J11590" s="694"/>
    </row>
    <row r="11591" spans="1:10" s="617" customFormat="1" ht="23.25" outlineLevel="1">
      <c r="A11591" s="311" t="s">
        <v>18481</v>
      </c>
      <c r="B11591" s="313" t="s">
        <v>9726</v>
      </c>
      <c r="C11591" s="313" t="s">
        <v>5306</v>
      </c>
      <c r="D11591" s="664"/>
      <c r="E11591" s="665">
        <v>86616</v>
      </c>
      <c r="F11591" s="692"/>
      <c r="G11591" s="319"/>
      <c r="H11591" s="693"/>
      <c r="I11591" s="693"/>
      <c r="J11591" s="694"/>
    </row>
    <row r="11592" spans="1:10" s="617" customFormat="1" ht="23.25" outlineLevel="1">
      <c r="A11592" s="311" t="s">
        <v>18482</v>
      </c>
      <c r="B11592" s="313" t="s">
        <v>16867</v>
      </c>
      <c r="C11592" s="313" t="s">
        <v>5306</v>
      </c>
      <c r="D11592" s="664"/>
      <c r="E11592" s="665">
        <v>18000</v>
      </c>
      <c r="F11592" s="692"/>
      <c r="G11592" s="319"/>
      <c r="H11592" s="693"/>
      <c r="I11592" s="693"/>
      <c r="J11592" s="694"/>
    </row>
    <row r="11593" spans="1:10" s="617" customFormat="1" ht="23.25" outlineLevel="1">
      <c r="A11593" s="311" t="s">
        <v>18483</v>
      </c>
      <c r="B11593" s="313" t="s">
        <v>16867</v>
      </c>
      <c r="C11593" s="313" t="s">
        <v>5306</v>
      </c>
      <c r="D11593" s="664"/>
      <c r="E11593" s="665">
        <v>21450</v>
      </c>
      <c r="F11593" s="692"/>
      <c r="G11593" s="319"/>
      <c r="H11593" s="693"/>
      <c r="I11593" s="693"/>
      <c r="J11593" s="694"/>
    </row>
    <row r="11594" spans="1:10" s="617" customFormat="1" ht="34.9" outlineLevel="1">
      <c r="A11594" s="311" t="s">
        <v>18484</v>
      </c>
      <c r="B11594" s="313" t="s">
        <v>9726</v>
      </c>
      <c r="C11594" s="313" t="s">
        <v>5306</v>
      </c>
      <c r="D11594" s="664"/>
      <c r="E11594" s="665">
        <v>100000</v>
      </c>
      <c r="F11594" s="692"/>
      <c r="G11594" s="319"/>
      <c r="H11594" s="693"/>
      <c r="I11594" s="693"/>
      <c r="J11594" s="694"/>
    </row>
    <row r="11595" spans="1:10" s="617" customFormat="1" ht="23.25" outlineLevel="1">
      <c r="A11595" s="311" t="s">
        <v>18485</v>
      </c>
      <c r="B11595" s="313" t="s">
        <v>9726</v>
      </c>
      <c r="C11595" s="313" t="s">
        <v>5306</v>
      </c>
      <c r="D11595" s="664"/>
      <c r="E11595" s="665">
        <v>185000</v>
      </c>
      <c r="F11595" s="692"/>
      <c r="G11595" s="319"/>
      <c r="H11595" s="693"/>
      <c r="I11595" s="693"/>
      <c r="J11595" s="694"/>
    </row>
    <row r="11596" spans="1:10" s="617" customFormat="1" ht="23.25" outlineLevel="1">
      <c r="A11596" s="311" t="s">
        <v>18486</v>
      </c>
      <c r="B11596" s="313" t="s">
        <v>9726</v>
      </c>
      <c r="C11596" s="313" t="s">
        <v>5306</v>
      </c>
      <c r="D11596" s="664"/>
      <c r="E11596" s="665">
        <v>51500</v>
      </c>
      <c r="F11596" s="692"/>
      <c r="G11596" s="319"/>
      <c r="H11596" s="693"/>
      <c r="I11596" s="693"/>
      <c r="J11596" s="694"/>
    </row>
    <row r="11597" spans="1:10" s="617" customFormat="1" ht="23.25" outlineLevel="1">
      <c r="A11597" s="311" t="s">
        <v>2891</v>
      </c>
      <c r="B11597" s="313" t="s">
        <v>16867</v>
      </c>
      <c r="C11597" s="313" t="s">
        <v>5306</v>
      </c>
      <c r="D11597" s="664"/>
      <c r="E11597" s="665">
        <v>24721</v>
      </c>
      <c r="F11597" s="692"/>
      <c r="G11597" s="319"/>
      <c r="H11597" s="693"/>
      <c r="I11597" s="693"/>
      <c r="J11597" s="694"/>
    </row>
    <row r="11598" spans="1:10" s="617" customFormat="1" ht="23.25" outlineLevel="1">
      <c r="A11598" s="311" t="s">
        <v>18487</v>
      </c>
      <c r="B11598" s="313" t="s">
        <v>16867</v>
      </c>
      <c r="C11598" s="313" t="s">
        <v>5306</v>
      </c>
      <c r="D11598" s="664"/>
      <c r="E11598" s="665">
        <v>73500</v>
      </c>
      <c r="F11598" s="692"/>
      <c r="G11598" s="319"/>
      <c r="H11598" s="693"/>
      <c r="I11598" s="693"/>
      <c r="J11598" s="694"/>
    </row>
    <row r="11599" spans="1:10" s="617" customFormat="1" ht="23.25" outlineLevel="1">
      <c r="A11599" s="311" t="s">
        <v>2891</v>
      </c>
      <c r="B11599" s="313" t="s">
        <v>16867</v>
      </c>
      <c r="C11599" s="313" t="s">
        <v>5306</v>
      </c>
      <c r="D11599" s="664"/>
      <c r="E11599" s="665">
        <v>30000</v>
      </c>
      <c r="F11599" s="692"/>
      <c r="G11599" s="319"/>
      <c r="H11599" s="693"/>
      <c r="I11599" s="693"/>
      <c r="J11599" s="694"/>
    </row>
    <row r="11600" spans="1:10" s="617" customFormat="1" ht="23.25" outlineLevel="1">
      <c r="A11600" s="311" t="s">
        <v>17224</v>
      </c>
      <c r="B11600" s="313" t="s">
        <v>16867</v>
      </c>
      <c r="C11600" s="313" t="s">
        <v>5306</v>
      </c>
      <c r="D11600" s="664"/>
      <c r="E11600" s="665">
        <v>28000</v>
      </c>
      <c r="F11600" s="692"/>
      <c r="G11600" s="319"/>
      <c r="H11600" s="693"/>
      <c r="I11600" s="693"/>
      <c r="J11600" s="694"/>
    </row>
    <row r="11601" spans="1:10" s="617" customFormat="1" ht="23.25" outlineLevel="1">
      <c r="A11601" s="311" t="s">
        <v>17224</v>
      </c>
      <c r="B11601" s="313" t="s">
        <v>16867</v>
      </c>
      <c r="C11601" s="313" t="s">
        <v>5306</v>
      </c>
      <c r="D11601" s="664"/>
      <c r="E11601" s="665">
        <v>24000</v>
      </c>
      <c r="F11601" s="692"/>
      <c r="G11601" s="319"/>
      <c r="H11601" s="693"/>
      <c r="I11601" s="693"/>
      <c r="J11601" s="694"/>
    </row>
    <row r="11602" spans="1:10" s="617" customFormat="1" ht="23.25" outlineLevel="1">
      <c r="A11602" s="311" t="s">
        <v>18488</v>
      </c>
      <c r="B11602" s="313" t="s">
        <v>16867</v>
      </c>
      <c r="C11602" s="313" t="s">
        <v>5306</v>
      </c>
      <c r="D11602" s="664"/>
      <c r="E11602" s="665">
        <v>36000</v>
      </c>
      <c r="F11602" s="692"/>
      <c r="G11602" s="319"/>
      <c r="H11602" s="693"/>
      <c r="I11602" s="693"/>
      <c r="J11602" s="694"/>
    </row>
    <row r="11603" spans="1:10" s="617" customFormat="1" ht="23.25" outlineLevel="1">
      <c r="A11603" s="311" t="s">
        <v>18489</v>
      </c>
      <c r="B11603" s="313" t="s">
        <v>16867</v>
      </c>
      <c r="C11603" s="313" t="s">
        <v>5306</v>
      </c>
      <c r="D11603" s="664"/>
      <c r="E11603" s="665">
        <v>28000</v>
      </c>
      <c r="F11603" s="692"/>
      <c r="G11603" s="319"/>
      <c r="H11603" s="693"/>
      <c r="I11603" s="693"/>
      <c r="J11603" s="694"/>
    </row>
    <row r="11604" spans="1:10" s="617" customFormat="1" ht="23.25" outlineLevel="1">
      <c r="A11604" s="311" t="s">
        <v>17195</v>
      </c>
      <c r="B11604" s="313" t="s">
        <v>16867</v>
      </c>
      <c r="C11604" s="313" t="s">
        <v>5306</v>
      </c>
      <c r="D11604" s="664"/>
      <c r="E11604" s="665">
        <v>32000</v>
      </c>
      <c r="F11604" s="692"/>
      <c r="G11604" s="319"/>
      <c r="H11604" s="693"/>
      <c r="I11604" s="693"/>
      <c r="J11604" s="694"/>
    </row>
    <row r="11605" spans="1:10" s="617" customFormat="1" ht="23.25" outlineLevel="1">
      <c r="A11605" s="311" t="s">
        <v>18490</v>
      </c>
      <c r="B11605" s="313" t="s">
        <v>16867</v>
      </c>
      <c r="C11605" s="313" t="s">
        <v>5306</v>
      </c>
      <c r="D11605" s="664"/>
      <c r="E11605" s="665">
        <v>32000</v>
      </c>
      <c r="F11605" s="692"/>
      <c r="G11605" s="319"/>
      <c r="H11605" s="693"/>
      <c r="I11605" s="693"/>
      <c r="J11605" s="694"/>
    </row>
    <row r="11606" spans="1:10" s="617" customFormat="1" ht="23.25" outlineLevel="1">
      <c r="A11606" s="311" t="s">
        <v>18491</v>
      </c>
      <c r="B11606" s="313" t="s">
        <v>16867</v>
      </c>
      <c r="C11606" s="313" t="s">
        <v>5306</v>
      </c>
      <c r="D11606" s="664"/>
      <c r="E11606" s="665">
        <v>32000</v>
      </c>
      <c r="F11606" s="692"/>
      <c r="G11606" s="319"/>
      <c r="H11606" s="693"/>
      <c r="I11606" s="693"/>
      <c r="J11606" s="694"/>
    </row>
    <row r="11607" spans="1:10" s="617" customFormat="1" ht="23.25" outlineLevel="1">
      <c r="A11607" s="311" t="s">
        <v>18492</v>
      </c>
      <c r="B11607" s="313" t="s">
        <v>16867</v>
      </c>
      <c r="C11607" s="313" t="s">
        <v>5306</v>
      </c>
      <c r="D11607" s="664"/>
      <c r="E11607" s="665">
        <v>36000</v>
      </c>
      <c r="F11607" s="692"/>
      <c r="G11607" s="319"/>
      <c r="H11607" s="693"/>
      <c r="I11607" s="693"/>
      <c r="J11607" s="694"/>
    </row>
    <row r="11608" spans="1:10" s="617" customFormat="1" ht="23.25" outlineLevel="1">
      <c r="A11608" s="311" t="s">
        <v>18493</v>
      </c>
      <c r="B11608" s="313" t="s">
        <v>16867</v>
      </c>
      <c r="C11608" s="313" t="s">
        <v>5306</v>
      </c>
      <c r="D11608" s="664"/>
      <c r="E11608" s="665">
        <v>36000</v>
      </c>
      <c r="F11608" s="692"/>
      <c r="G11608" s="319"/>
      <c r="H11608" s="693"/>
      <c r="I11608" s="693"/>
      <c r="J11608" s="694"/>
    </row>
    <row r="11609" spans="1:10" s="617" customFormat="1" ht="23.25" outlineLevel="1">
      <c r="A11609" s="311" t="s">
        <v>18494</v>
      </c>
      <c r="B11609" s="313" t="s">
        <v>16867</v>
      </c>
      <c r="C11609" s="313" t="s">
        <v>5306</v>
      </c>
      <c r="D11609" s="664"/>
      <c r="E11609" s="665">
        <v>32000</v>
      </c>
      <c r="F11609" s="692"/>
      <c r="G11609" s="319"/>
      <c r="H11609" s="693"/>
      <c r="I11609" s="693"/>
      <c r="J11609" s="694"/>
    </row>
    <row r="11610" spans="1:10" s="617" customFormat="1" ht="23.25" outlineLevel="1">
      <c r="A11610" s="311" t="s">
        <v>2891</v>
      </c>
      <c r="B11610" s="313" t="s">
        <v>16867</v>
      </c>
      <c r="C11610" s="313" t="s">
        <v>5306</v>
      </c>
      <c r="D11610" s="664"/>
      <c r="E11610" s="665">
        <v>72000</v>
      </c>
      <c r="F11610" s="692"/>
      <c r="G11610" s="319"/>
      <c r="H11610" s="693"/>
      <c r="I11610" s="693"/>
      <c r="J11610" s="694"/>
    </row>
    <row r="11611" spans="1:10" s="617" customFormat="1" ht="23.25" outlineLevel="1">
      <c r="A11611" s="311" t="s">
        <v>18495</v>
      </c>
      <c r="B11611" s="313" t="s">
        <v>16867</v>
      </c>
      <c r="C11611" s="313" t="s">
        <v>5306</v>
      </c>
      <c r="D11611" s="664"/>
      <c r="E11611" s="665">
        <v>28000</v>
      </c>
      <c r="F11611" s="692"/>
      <c r="G11611" s="319"/>
      <c r="H11611" s="693"/>
      <c r="I11611" s="693"/>
      <c r="J11611" s="694"/>
    </row>
    <row r="11612" spans="1:10" s="617" customFormat="1" ht="23.25" outlineLevel="1">
      <c r="A11612" s="311" t="s">
        <v>18496</v>
      </c>
      <c r="B11612" s="313" t="s">
        <v>16867</v>
      </c>
      <c r="C11612" s="313" t="s">
        <v>5306</v>
      </c>
      <c r="D11612" s="664"/>
      <c r="E11612" s="665">
        <v>20000</v>
      </c>
      <c r="F11612" s="692"/>
      <c r="G11612" s="319"/>
      <c r="H11612" s="693"/>
      <c r="I11612" s="693"/>
      <c r="J11612" s="694"/>
    </row>
    <row r="11613" spans="1:10" s="617" customFormat="1" ht="23.25" outlineLevel="1">
      <c r="A11613" s="311" t="s">
        <v>18497</v>
      </c>
      <c r="B11613" s="313" t="s">
        <v>16867</v>
      </c>
      <c r="C11613" s="313" t="s">
        <v>5306</v>
      </c>
      <c r="D11613" s="664"/>
      <c r="E11613" s="665">
        <v>32000</v>
      </c>
      <c r="F11613" s="692"/>
      <c r="G11613" s="319"/>
      <c r="H11613" s="693"/>
      <c r="I11613" s="693"/>
      <c r="J11613" s="694"/>
    </row>
    <row r="11614" spans="1:10" s="617" customFormat="1" ht="23.25" outlineLevel="1">
      <c r="A11614" s="311" t="s">
        <v>18424</v>
      </c>
      <c r="B11614" s="313" t="s">
        <v>9726</v>
      </c>
      <c r="C11614" s="313" t="s">
        <v>5306</v>
      </c>
      <c r="D11614" s="664"/>
      <c r="E11614" s="665">
        <v>135000</v>
      </c>
      <c r="F11614" s="692"/>
      <c r="G11614" s="319"/>
      <c r="H11614" s="693"/>
      <c r="I11614" s="693"/>
      <c r="J11614" s="694"/>
    </row>
    <row r="11615" spans="1:10" s="617" customFormat="1" ht="23.25" outlineLevel="1">
      <c r="A11615" s="311" t="s">
        <v>18498</v>
      </c>
      <c r="B11615" s="313" t="s">
        <v>16867</v>
      </c>
      <c r="C11615" s="313" t="s">
        <v>5306</v>
      </c>
      <c r="D11615" s="664"/>
      <c r="E11615" s="665">
        <v>35000</v>
      </c>
      <c r="F11615" s="692"/>
      <c r="G11615" s="319"/>
      <c r="H11615" s="693"/>
      <c r="I11615" s="693"/>
      <c r="J11615" s="694"/>
    </row>
    <row r="11616" spans="1:10" s="617" customFormat="1" ht="23.25" outlineLevel="1">
      <c r="A11616" s="311" t="s">
        <v>18498</v>
      </c>
      <c r="B11616" s="313" t="s">
        <v>16867</v>
      </c>
      <c r="C11616" s="313" t="s">
        <v>5306</v>
      </c>
      <c r="D11616" s="664"/>
      <c r="E11616" s="665">
        <v>35000</v>
      </c>
      <c r="F11616" s="692"/>
      <c r="G11616" s="319"/>
      <c r="H11616" s="693"/>
      <c r="I11616" s="693"/>
      <c r="J11616" s="694"/>
    </row>
    <row r="11617" spans="1:10" s="617" customFormat="1" ht="23.25" outlineLevel="1">
      <c r="A11617" s="311" t="s">
        <v>18499</v>
      </c>
      <c r="B11617" s="313" t="s">
        <v>16867</v>
      </c>
      <c r="C11617" s="313" t="s">
        <v>5306</v>
      </c>
      <c r="D11617" s="664"/>
      <c r="E11617" s="665">
        <v>21000</v>
      </c>
      <c r="F11617" s="692"/>
      <c r="G11617" s="319"/>
      <c r="H11617" s="693"/>
      <c r="I11617" s="693"/>
      <c r="J11617" s="694"/>
    </row>
    <row r="11618" spans="1:10" s="617" customFormat="1" ht="23.25" outlineLevel="1">
      <c r="A11618" s="311" t="s">
        <v>18500</v>
      </c>
      <c r="B11618" s="313" t="s">
        <v>9726</v>
      </c>
      <c r="C11618" s="313" t="s">
        <v>5306</v>
      </c>
      <c r="D11618" s="664"/>
      <c r="E11618" s="665">
        <v>38102</v>
      </c>
      <c r="F11618" s="692"/>
      <c r="G11618" s="319"/>
      <c r="H11618" s="693"/>
      <c r="I11618" s="693"/>
      <c r="J11618" s="694"/>
    </row>
    <row r="11619" spans="1:10" s="617" customFormat="1" outlineLevel="1">
      <c r="A11619" s="311" t="s">
        <v>18501</v>
      </c>
      <c r="B11619" s="313" t="s">
        <v>12891</v>
      </c>
      <c r="C11619" s="313" t="s">
        <v>5340</v>
      </c>
      <c r="D11619" s="664"/>
      <c r="E11619" s="665">
        <v>500000</v>
      </c>
      <c r="F11619" s="692"/>
      <c r="G11619" s="319"/>
      <c r="H11619" s="693"/>
      <c r="I11619" s="693"/>
      <c r="J11619" s="694"/>
    </row>
    <row r="11620" spans="1:10" s="617" customFormat="1" ht="23.25" outlineLevel="1">
      <c r="A11620" s="311" t="s">
        <v>18502</v>
      </c>
      <c r="B11620" s="313" t="s">
        <v>9726</v>
      </c>
      <c r="C11620" s="313" t="s">
        <v>5340</v>
      </c>
      <c r="D11620" s="664"/>
      <c r="E11620" s="665">
        <v>130000</v>
      </c>
      <c r="F11620" s="692"/>
      <c r="G11620" s="319"/>
      <c r="H11620" s="693"/>
      <c r="I11620" s="693"/>
      <c r="J11620" s="694"/>
    </row>
    <row r="11621" spans="1:10" s="617" customFormat="1" ht="23.25" outlineLevel="1">
      <c r="A11621" s="311" t="s">
        <v>18503</v>
      </c>
      <c r="B11621" s="313" t="s">
        <v>9726</v>
      </c>
      <c r="C11621" s="313" t="s">
        <v>5340</v>
      </c>
      <c r="D11621" s="664"/>
      <c r="E11621" s="665">
        <v>100000</v>
      </c>
      <c r="F11621" s="692"/>
      <c r="G11621" s="319"/>
      <c r="H11621" s="693"/>
      <c r="I11621" s="693"/>
      <c r="J11621" s="694"/>
    </row>
    <row r="11622" spans="1:10" s="617" customFormat="1" ht="23.25" outlineLevel="1">
      <c r="A11622" s="311" t="s">
        <v>18504</v>
      </c>
      <c r="B11622" s="313" t="s">
        <v>9726</v>
      </c>
      <c r="C11622" s="313" t="s">
        <v>5340</v>
      </c>
      <c r="D11622" s="664"/>
      <c r="E11622" s="665">
        <v>80000</v>
      </c>
      <c r="F11622" s="692"/>
      <c r="G11622" s="319"/>
      <c r="H11622" s="693"/>
      <c r="I11622" s="693"/>
      <c r="J11622" s="694"/>
    </row>
    <row r="11623" spans="1:10" s="617" customFormat="1" ht="23.25" outlineLevel="1">
      <c r="A11623" s="311" t="s">
        <v>18505</v>
      </c>
      <c r="B11623" s="313" t="s">
        <v>9726</v>
      </c>
      <c r="C11623" s="313" t="s">
        <v>5340</v>
      </c>
      <c r="D11623" s="664"/>
      <c r="E11623" s="665">
        <v>144220</v>
      </c>
      <c r="F11623" s="692"/>
      <c r="G11623" s="319"/>
      <c r="H11623" s="693"/>
      <c r="I11623" s="693"/>
      <c r="J11623" s="694"/>
    </row>
    <row r="11624" spans="1:10" s="617" customFormat="1" ht="23.25" outlineLevel="1">
      <c r="A11624" s="311" t="s">
        <v>18506</v>
      </c>
      <c r="B11624" s="313" t="s">
        <v>9726</v>
      </c>
      <c r="C11624" s="313" t="s">
        <v>5340</v>
      </c>
      <c r="D11624" s="664"/>
      <c r="E11624" s="665">
        <v>160328</v>
      </c>
      <c r="F11624" s="692"/>
      <c r="G11624" s="319"/>
      <c r="H11624" s="693"/>
      <c r="I11624" s="693"/>
      <c r="J11624" s="694"/>
    </row>
    <row r="11625" spans="1:10" s="617" customFormat="1" ht="23.25" outlineLevel="1">
      <c r="A11625" s="311" t="s">
        <v>18507</v>
      </c>
      <c r="B11625" s="313" t="s">
        <v>9726</v>
      </c>
      <c r="C11625" s="313" t="s">
        <v>5340</v>
      </c>
      <c r="D11625" s="664"/>
      <c r="E11625" s="665">
        <v>90000</v>
      </c>
      <c r="F11625" s="692"/>
      <c r="G11625" s="319"/>
      <c r="H11625" s="693"/>
      <c r="I11625" s="693"/>
      <c r="J11625" s="694"/>
    </row>
    <row r="11626" spans="1:10" s="617" customFormat="1" outlineLevel="1">
      <c r="A11626" s="311" t="s">
        <v>18508</v>
      </c>
      <c r="B11626" s="313" t="s">
        <v>9737</v>
      </c>
      <c r="C11626" s="313" t="s">
        <v>5340</v>
      </c>
      <c r="D11626" s="664"/>
      <c r="E11626" s="665">
        <v>945000</v>
      </c>
      <c r="F11626" s="692"/>
      <c r="G11626" s="319"/>
      <c r="H11626" s="693"/>
      <c r="I11626" s="693"/>
      <c r="J11626" s="694"/>
    </row>
    <row r="11627" spans="1:10" s="617" customFormat="1" outlineLevel="1">
      <c r="A11627" s="311" t="s">
        <v>18509</v>
      </c>
      <c r="B11627" s="313" t="s">
        <v>9737</v>
      </c>
      <c r="C11627" s="313" t="s">
        <v>5340</v>
      </c>
      <c r="D11627" s="664"/>
      <c r="E11627" s="665">
        <v>85500</v>
      </c>
      <c r="F11627" s="692"/>
      <c r="G11627" s="319"/>
      <c r="H11627" s="693"/>
      <c r="I11627" s="693"/>
      <c r="J11627" s="694"/>
    </row>
    <row r="11628" spans="1:10" s="617" customFormat="1" ht="23.25" outlineLevel="1">
      <c r="A11628" s="311" t="s">
        <v>18510</v>
      </c>
      <c r="B11628" s="313" t="s">
        <v>9726</v>
      </c>
      <c r="C11628" s="313" t="s">
        <v>5340</v>
      </c>
      <c r="D11628" s="664"/>
      <c r="E11628" s="665">
        <v>50000</v>
      </c>
      <c r="F11628" s="692"/>
      <c r="G11628" s="319"/>
      <c r="H11628" s="693"/>
      <c r="I11628" s="693"/>
      <c r="J11628" s="694"/>
    </row>
    <row r="11629" spans="1:10" s="617" customFormat="1" ht="23.25" outlineLevel="1">
      <c r="A11629" s="311" t="s">
        <v>2891</v>
      </c>
      <c r="B11629" s="313" t="s">
        <v>16867</v>
      </c>
      <c r="C11629" s="313" t="s">
        <v>5306</v>
      </c>
      <c r="D11629" s="664"/>
      <c r="E11629" s="665">
        <v>24000</v>
      </c>
      <c r="F11629" s="692"/>
      <c r="G11629" s="319"/>
      <c r="H11629" s="693"/>
      <c r="I11629" s="693"/>
      <c r="J11629" s="694"/>
    </row>
    <row r="11630" spans="1:10" s="617" customFormat="1" ht="23.25" outlineLevel="1">
      <c r="A11630" s="311" t="s">
        <v>2828</v>
      </c>
      <c r="B11630" s="313" t="s">
        <v>16867</v>
      </c>
      <c r="C11630" s="313" t="s">
        <v>5306</v>
      </c>
      <c r="D11630" s="664"/>
      <c r="E11630" s="665">
        <v>608000</v>
      </c>
      <c r="F11630" s="692"/>
      <c r="G11630" s="319"/>
      <c r="H11630" s="693"/>
      <c r="I11630" s="693"/>
      <c r="J11630" s="694"/>
    </row>
    <row r="11631" spans="1:10" s="617" customFormat="1" ht="23.25" outlineLevel="1">
      <c r="A11631" s="311" t="s">
        <v>17182</v>
      </c>
      <c r="B11631" s="313" t="s">
        <v>16867</v>
      </c>
      <c r="C11631" s="313" t="s">
        <v>5306</v>
      </c>
      <c r="D11631" s="664"/>
      <c r="E11631" s="665">
        <v>27004</v>
      </c>
      <c r="F11631" s="692"/>
      <c r="G11631" s="319"/>
      <c r="H11631" s="693"/>
      <c r="I11631" s="693"/>
      <c r="J11631" s="694"/>
    </row>
    <row r="11632" spans="1:10" s="617" customFormat="1" ht="23.25" outlineLevel="1">
      <c r="A11632" s="311" t="s">
        <v>3497</v>
      </c>
      <c r="B11632" s="313" t="s">
        <v>16867</v>
      </c>
      <c r="C11632" s="313" t="s">
        <v>5306</v>
      </c>
      <c r="D11632" s="664"/>
      <c r="E11632" s="665">
        <v>145200</v>
      </c>
      <c r="F11632" s="692"/>
      <c r="G11632" s="319"/>
      <c r="H11632" s="693"/>
      <c r="I11632" s="693"/>
      <c r="J11632" s="694"/>
    </row>
    <row r="11633" spans="1:10" s="617" customFormat="1" ht="23.25" outlineLevel="1">
      <c r="A11633" s="311" t="s">
        <v>18397</v>
      </c>
      <c r="B11633" s="313" t="s">
        <v>16867</v>
      </c>
      <c r="C11633" s="313" t="s">
        <v>5306</v>
      </c>
      <c r="D11633" s="664"/>
      <c r="E11633" s="665">
        <v>20000</v>
      </c>
      <c r="F11633" s="692"/>
      <c r="G11633" s="319"/>
      <c r="H11633" s="693"/>
      <c r="I11633" s="693"/>
      <c r="J11633" s="694"/>
    </row>
    <row r="11634" spans="1:10" s="617" customFormat="1" ht="23.25" outlineLevel="1">
      <c r="A11634" s="311" t="s">
        <v>18511</v>
      </c>
      <c r="B11634" s="313" t="s">
        <v>16867</v>
      </c>
      <c r="C11634" s="313" t="s">
        <v>5306</v>
      </c>
      <c r="D11634" s="664"/>
      <c r="E11634" s="665">
        <v>32000</v>
      </c>
      <c r="F11634" s="692"/>
      <c r="G11634" s="319"/>
      <c r="H11634" s="693"/>
      <c r="I11634" s="693"/>
      <c r="J11634" s="694"/>
    </row>
    <row r="11635" spans="1:10" s="617" customFormat="1" ht="23.25" outlineLevel="1">
      <c r="A11635" s="311" t="s">
        <v>6552</v>
      </c>
      <c r="B11635" s="313" t="s">
        <v>9726</v>
      </c>
      <c r="C11635" s="313" t="s">
        <v>5306</v>
      </c>
      <c r="D11635" s="664"/>
      <c r="E11635" s="665">
        <v>165000</v>
      </c>
      <c r="F11635" s="692"/>
      <c r="G11635" s="319"/>
      <c r="H11635" s="693"/>
      <c r="I11635" s="693"/>
      <c r="J11635" s="694"/>
    </row>
    <row r="11636" spans="1:10" s="617" customFormat="1" ht="23.25" outlineLevel="1">
      <c r="A11636" s="311" t="s">
        <v>18512</v>
      </c>
      <c r="B11636" s="313" t="s">
        <v>16867</v>
      </c>
      <c r="C11636" s="313" t="s">
        <v>5340</v>
      </c>
      <c r="D11636" s="664"/>
      <c r="E11636" s="665">
        <v>19000</v>
      </c>
      <c r="F11636" s="692"/>
      <c r="G11636" s="319"/>
      <c r="H11636" s="693"/>
      <c r="I11636" s="693"/>
      <c r="J11636" s="694"/>
    </row>
    <row r="11637" spans="1:10" s="617" customFormat="1" ht="23.25" outlineLevel="1">
      <c r="A11637" s="311" t="s">
        <v>18339</v>
      </c>
      <c r="B11637" s="313" t="s">
        <v>16867</v>
      </c>
      <c r="C11637" s="313" t="s">
        <v>5340</v>
      </c>
      <c r="D11637" s="664"/>
      <c r="E11637" s="665">
        <v>36000</v>
      </c>
      <c r="F11637" s="692"/>
      <c r="G11637" s="319"/>
      <c r="H11637" s="693"/>
      <c r="I11637" s="693"/>
      <c r="J11637" s="694"/>
    </row>
    <row r="11638" spans="1:10" s="617" customFormat="1" ht="23.25" outlineLevel="1">
      <c r="A11638" s="311" t="s">
        <v>18513</v>
      </c>
      <c r="B11638" s="313" t="s">
        <v>16867</v>
      </c>
      <c r="C11638" s="313" t="s">
        <v>5340</v>
      </c>
      <c r="D11638" s="664"/>
      <c r="E11638" s="665">
        <v>19258</v>
      </c>
      <c r="F11638" s="692"/>
      <c r="G11638" s="319"/>
      <c r="H11638" s="693"/>
      <c r="I11638" s="693"/>
      <c r="J11638" s="694"/>
    </row>
    <row r="11639" spans="1:10" s="617" customFormat="1" ht="23.25" outlineLevel="1">
      <c r="A11639" s="311" t="s">
        <v>3208</v>
      </c>
      <c r="B11639" s="313" t="s">
        <v>9726</v>
      </c>
      <c r="C11639" s="313" t="s">
        <v>5306</v>
      </c>
      <c r="D11639" s="664"/>
      <c r="E11639" s="665">
        <v>48000</v>
      </c>
      <c r="F11639" s="692"/>
      <c r="G11639" s="319"/>
      <c r="H11639" s="693"/>
      <c r="I11639" s="693"/>
      <c r="J11639" s="694"/>
    </row>
    <row r="11640" spans="1:10" s="617" customFormat="1" ht="23.25" outlineLevel="1">
      <c r="A11640" s="311" t="s">
        <v>2745</v>
      </c>
      <c r="B11640" s="313" t="s">
        <v>9726</v>
      </c>
      <c r="C11640" s="313" t="s">
        <v>5306</v>
      </c>
      <c r="D11640" s="664"/>
      <c r="E11640" s="665">
        <v>79440</v>
      </c>
      <c r="F11640" s="692"/>
      <c r="G11640" s="319"/>
      <c r="H11640" s="693"/>
      <c r="I11640" s="693"/>
      <c r="J11640" s="694"/>
    </row>
    <row r="11641" spans="1:10" s="617" customFormat="1" ht="23.25" outlineLevel="1">
      <c r="A11641" s="311" t="s">
        <v>17143</v>
      </c>
      <c r="B11641" s="313" t="s">
        <v>8763</v>
      </c>
      <c r="C11641" s="313" t="s">
        <v>5306</v>
      </c>
      <c r="D11641" s="664"/>
      <c r="E11641" s="665">
        <v>72000</v>
      </c>
      <c r="F11641" s="692"/>
      <c r="G11641" s="319"/>
      <c r="H11641" s="693"/>
      <c r="I11641" s="693"/>
      <c r="J11641" s="694"/>
    </row>
    <row r="11642" spans="1:10" s="617" customFormat="1" ht="23.25" outlineLevel="1">
      <c r="A11642" s="311" t="s">
        <v>18514</v>
      </c>
      <c r="B11642" s="313" t="s">
        <v>16867</v>
      </c>
      <c r="C11642" s="313" t="s">
        <v>5306</v>
      </c>
      <c r="D11642" s="664"/>
      <c r="E11642" s="665">
        <v>24500</v>
      </c>
      <c r="F11642" s="692"/>
      <c r="G11642" s="319"/>
      <c r="H11642" s="693"/>
      <c r="I11642" s="693"/>
      <c r="J11642" s="694"/>
    </row>
    <row r="11643" spans="1:10" s="617" customFormat="1" ht="23.25" outlineLevel="1">
      <c r="A11643" s="311" t="s">
        <v>18515</v>
      </c>
      <c r="B11643" s="313" t="s">
        <v>9726</v>
      </c>
      <c r="C11643" s="313" t="s">
        <v>5306</v>
      </c>
      <c r="D11643" s="664"/>
      <c r="E11643" s="665">
        <v>50150</v>
      </c>
      <c r="F11643" s="692"/>
      <c r="G11643" s="319"/>
      <c r="H11643" s="693"/>
      <c r="I11643" s="693"/>
      <c r="J11643" s="694"/>
    </row>
    <row r="11644" spans="1:10" s="617" customFormat="1" outlineLevel="1">
      <c r="A11644" s="311" t="s">
        <v>2950</v>
      </c>
      <c r="B11644" s="313" t="s">
        <v>9737</v>
      </c>
      <c r="C11644" s="313" t="s">
        <v>5306</v>
      </c>
      <c r="D11644" s="664"/>
      <c r="E11644" s="665">
        <v>30000</v>
      </c>
      <c r="F11644" s="692"/>
      <c r="G11644" s="319"/>
      <c r="H11644" s="693"/>
      <c r="I11644" s="693"/>
      <c r="J11644" s="694"/>
    </row>
    <row r="11645" spans="1:10" s="617" customFormat="1" ht="23.25" outlineLevel="1">
      <c r="A11645" s="311" t="s">
        <v>2888</v>
      </c>
      <c r="B11645" s="313" t="s">
        <v>16867</v>
      </c>
      <c r="C11645" s="313" t="s">
        <v>5306</v>
      </c>
      <c r="D11645" s="664"/>
      <c r="E11645" s="665">
        <v>48000</v>
      </c>
      <c r="F11645" s="692"/>
      <c r="G11645" s="319"/>
      <c r="H11645" s="693"/>
      <c r="I11645" s="693"/>
      <c r="J11645" s="694"/>
    </row>
    <row r="11646" spans="1:10" s="617" customFormat="1" ht="23.25" outlineLevel="1">
      <c r="A11646" s="311" t="s">
        <v>3208</v>
      </c>
      <c r="B11646" s="313" t="s">
        <v>9726</v>
      </c>
      <c r="C11646" s="313" t="s">
        <v>5306</v>
      </c>
      <c r="D11646" s="664"/>
      <c r="E11646" s="665">
        <v>76800</v>
      </c>
      <c r="F11646" s="692"/>
      <c r="G11646" s="319"/>
      <c r="H11646" s="693"/>
      <c r="I11646" s="693"/>
      <c r="J11646" s="694"/>
    </row>
    <row r="11647" spans="1:10" s="617" customFormat="1" ht="23.25" outlineLevel="1">
      <c r="A11647" s="311" t="s">
        <v>3208</v>
      </c>
      <c r="B11647" s="313" t="s">
        <v>9726</v>
      </c>
      <c r="C11647" s="313" t="s">
        <v>5306</v>
      </c>
      <c r="D11647" s="664"/>
      <c r="E11647" s="665">
        <v>48000</v>
      </c>
      <c r="F11647" s="692"/>
      <c r="G11647" s="319"/>
      <c r="H11647" s="693"/>
      <c r="I11647" s="693"/>
      <c r="J11647" s="694"/>
    </row>
    <row r="11648" spans="1:10" s="617" customFormat="1" ht="23.25" outlineLevel="1">
      <c r="A11648" s="311" t="s">
        <v>2745</v>
      </c>
      <c r="B11648" s="313" t="s">
        <v>9726</v>
      </c>
      <c r="C11648" s="313" t="s">
        <v>5306</v>
      </c>
      <c r="D11648" s="664"/>
      <c r="E11648" s="665">
        <v>84000</v>
      </c>
      <c r="F11648" s="692"/>
      <c r="G11648" s="319"/>
      <c r="H11648" s="693"/>
      <c r="I11648" s="693"/>
      <c r="J11648" s="694"/>
    </row>
    <row r="11649" spans="1:10" s="617" customFormat="1" ht="23.25" outlineLevel="1">
      <c r="A11649" s="311" t="s">
        <v>2745</v>
      </c>
      <c r="B11649" s="313" t="s">
        <v>9726</v>
      </c>
      <c r="C11649" s="313" t="s">
        <v>5306</v>
      </c>
      <c r="D11649" s="664"/>
      <c r="E11649" s="665">
        <v>116496</v>
      </c>
      <c r="F11649" s="692"/>
      <c r="G11649" s="319"/>
      <c r="H11649" s="693"/>
      <c r="I11649" s="693"/>
      <c r="J11649" s="694"/>
    </row>
    <row r="11650" spans="1:10" s="617" customFormat="1" ht="23.25" outlineLevel="1">
      <c r="A11650" s="311" t="s">
        <v>2745</v>
      </c>
      <c r="B11650" s="313" t="s">
        <v>16867</v>
      </c>
      <c r="C11650" s="313" t="s">
        <v>5306</v>
      </c>
      <c r="D11650" s="664"/>
      <c r="E11650" s="665">
        <v>18000</v>
      </c>
      <c r="F11650" s="692"/>
      <c r="G11650" s="319"/>
      <c r="H11650" s="693"/>
      <c r="I11650" s="693"/>
      <c r="J11650" s="694"/>
    </row>
    <row r="11651" spans="1:10" s="617" customFormat="1" ht="23.25" outlineLevel="1">
      <c r="A11651" s="311" t="s">
        <v>2745</v>
      </c>
      <c r="B11651" s="313" t="s">
        <v>9726</v>
      </c>
      <c r="C11651" s="313" t="s">
        <v>5306</v>
      </c>
      <c r="D11651" s="664"/>
      <c r="E11651" s="665">
        <v>63000</v>
      </c>
      <c r="F11651" s="692"/>
      <c r="G11651" s="319"/>
      <c r="H11651" s="693"/>
      <c r="I11651" s="693"/>
      <c r="J11651" s="694"/>
    </row>
    <row r="11652" spans="1:10" s="617" customFormat="1" ht="23.25" outlineLevel="1">
      <c r="A11652" s="311" t="s">
        <v>2745</v>
      </c>
      <c r="B11652" s="313" t="s">
        <v>9726</v>
      </c>
      <c r="C11652" s="313" t="s">
        <v>5306</v>
      </c>
      <c r="D11652" s="664"/>
      <c r="E11652" s="665">
        <v>63000</v>
      </c>
      <c r="F11652" s="692"/>
      <c r="G11652" s="319"/>
      <c r="H11652" s="693"/>
      <c r="I11652" s="693"/>
      <c r="J11652" s="694"/>
    </row>
    <row r="11653" spans="1:10" s="617" customFormat="1" ht="23.25" outlineLevel="1">
      <c r="A11653" s="311" t="s">
        <v>2745</v>
      </c>
      <c r="B11653" s="313" t="s">
        <v>16867</v>
      </c>
      <c r="C11653" s="313" t="s">
        <v>5306</v>
      </c>
      <c r="D11653" s="664"/>
      <c r="E11653" s="665">
        <v>18000</v>
      </c>
      <c r="F11653" s="692"/>
      <c r="G11653" s="319"/>
      <c r="H11653" s="693"/>
      <c r="I11653" s="693"/>
      <c r="J11653" s="694"/>
    </row>
    <row r="11654" spans="1:10" s="617" customFormat="1" ht="23.25" outlineLevel="1">
      <c r="A11654" s="311" t="s">
        <v>2752</v>
      </c>
      <c r="B11654" s="313" t="s">
        <v>16867</v>
      </c>
      <c r="C11654" s="313" t="s">
        <v>5306</v>
      </c>
      <c r="D11654" s="664"/>
      <c r="E11654" s="665">
        <v>20000</v>
      </c>
      <c r="F11654" s="692"/>
      <c r="G11654" s="319"/>
      <c r="H11654" s="693"/>
      <c r="I11654" s="693"/>
      <c r="J11654" s="694"/>
    </row>
    <row r="11655" spans="1:10" s="617" customFormat="1" ht="23.25" outlineLevel="1">
      <c r="A11655" s="311" t="s">
        <v>18412</v>
      </c>
      <c r="B11655" s="313" t="s">
        <v>16867</v>
      </c>
      <c r="C11655" s="313" t="s">
        <v>5306</v>
      </c>
      <c r="D11655" s="664"/>
      <c r="E11655" s="665">
        <v>33000</v>
      </c>
      <c r="F11655" s="692"/>
      <c r="G11655" s="319"/>
      <c r="H11655" s="693"/>
      <c r="I11655" s="693"/>
      <c r="J11655" s="694"/>
    </row>
    <row r="11656" spans="1:10" s="617" customFormat="1" ht="23.25" outlineLevel="1">
      <c r="A11656" s="311" t="s">
        <v>17143</v>
      </c>
      <c r="B11656" s="313" t="s">
        <v>8763</v>
      </c>
      <c r="C11656" s="313" t="s">
        <v>5306</v>
      </c>
      <c r="D11656" s="664"/>
      <c r="E11656" s="665">
        <v>66000</v>
      </c>
      <c r="F11656" s="692"/>
      <c r="G11656" s="319"/>
      <c r="H11656" s="693"/>
      <c r="I11656" s="693"/>
      <c r="J11656" s="694"/>
    </row>
    <row r="11657" spans="1:10" s="617" customFormat="1" ht="23.25" outlineLevel="1">
      <c r="A11657" s="311" t="s">
        <v>17143</v>
      </c>
      <c r="B11657" s="313" t="s">
        <v>8763</v>
      </c>
      <c r="C11657" s="313" t="s">
        <v>5306</v>
      </c>
      <c r="D11657" s="664"/>
      <c r="E11657" s="665">
        <v>99960</v>
      </c>
      <c r="F11657" s="692"/>
      <c r="G11657" s="319"/>
      <c r="H11657" s="693"/>
      <c r="I11657" s="693"/>
      <c r="J11657" s="694"/>
    </row>
    <row r="11658" spans="1:10" s="617" customFormat="1" ht="23.25" outlineLevel="1">
      <c r="A11658" s="311" t="s">
        <v>17143</v>
      </c>
      <c r="B11658" s="313" t="s">
        <v>8763</v>
      </c>
      <c r="C11658" s="313" t="s">
        <v>5306</v>
      </c>
      <c r="D11658" s="664"/>
      <c r="E11658" s="665">
        <v>48000</v>
      </c>
      <c r="F11658" s="692"/>
      <c r="G11658" s="319"/>
      <c r="H11658" s="693"/>
      <c r="I11658" s="693"/>
      <c r="J11658" s="694"/>
    </row>
    <row r="11659" spans="1:10" s="617" customFormat="1" ht="23.25" outlineLevel="1">
      <c r="A11659" s="311" t="s">
        <v>17143</v>
      </c>
      <c r="B11659" s="313" t="s">
        <v>8763</v>
      </c>
      <c r="C11659" s="313" t="s">
        <v>5306</v>
      </c>
      <c r="D11659" s="664"/>
      <c r="E11659" s="665">
        <v>66000</v>
      </c>
      <c r="F11659" s="692"/>
      <c r="G11659" s="319"/>
      <c r="H11659" s="693"/>
      <c r="I11659" s="693"/>
      <c r="J11659" s="694"/>
    </row>
    <row r="11660" spans="1:10" s="617" customFormat="1" ht="23.25" outlineLevel="1">
      <c r="A11660" s="311" t="s">
        <v>2785</v>
      </c>
      <c r="B11660" s="313" t="s">
        <v>16867</v>
      </c>
      <c r="C11660" s="313" t="s">
        <v>5306</v>
      </c>
      <c r="D11660" s="664"/>
      <c r="E11660" s="665">
        <v>36000</v>
      </c>
      <c r="F11660" s="692"/>
      <c r="G11660" s="319"/>
      <c r="H11660" s="693"/>
      <c r="I11660" s="693"/>
      <c r="J11660" s="694"/>
    </row>
    <row r="11661" spans="1:10" s="617" customFormat="1" ht="23.25" outlineLevel="1">
      <c r="A11661" s="311" t="s">
        <v>18516</v>
      </c>
      <c r="B11661" s="313" t="s">
        <v>16867</v>
      </c>
      <c r="C11661" s="313" t="s">
        <v>5306</v>
      </c>
      <c r="D11661" s="664"/>
      <c r="E11661" s="665">
        <v>30000</v>
      </c>
      <c r="F11661" s="692"/>
      <c r="G11661" s="319"/>
      <c r="H11661" s="693"/>
      <c r="I11661" s="693"/>
      <c r="J11661" s="694"/>
    </row>
    <row r="11662" spans="1:10" s="617" customFormat="1" ht="23.25" outlineLevel="1">
      <c r="A11662" s="311" t="s">
        <v>2963</v>
      </c>
      <c r="B11662" s="313" t="s">
        <v>16867</v>
      </c>
      <c r="C11662" s="313" t="s">
        <v>5306</v>
      </c>
      <c r="D11662" s="664"/>
      <c r="E11662" s="665">
        <v>36000</v>
      </c>
      <c r="F11662" s="692"/>
      <c r="G11662" s="319"/>
      <c r="H11662" s="693"/>
      <c r="I11662" s="693"/>
      <c r="J11662" s="694"/>
    </row>
    <row r="11663" spans="1:10" s="617" customFormat="1" ht="23.25" outlineLevel="1">
      <c r="A11663" s="311" t="s">
        <v>17970</v>
      </c>
      <c r="B11663" s="313" t="s">
        <v>9419</v>
      </c>
      <c r="C11663" s="313" t="s">
        <v>5340</v>
      </c>
      <c r="D11663" s="664"/>
      <c r="E11663" s="665">
        <v>19152</v>
      </c>
      <c r="F11663" s="692"/>
      <c r="G11663" s="319"/>
      <c r="H11663" s="693"/>
      <c r="I11663" s="693"/>
      <c r="J11663" s="694"/>
    </row>
    <row r="11664" spans="1:10" s="617" customFormat="1" ht="23.25" outlineLevel="1">
      <c r="A11664" s="311" t="s">
        <v>3208</v>
      </c>
      <c r="B11664" s="313" t="s">
        <v>9726</v>
      </c>
      <c r="C11664" s="313" t="s">
        <v>5306</v>
      </c>
      <c r="D11664" s="664"/>
      <c r="E11664" s="665">
        <v>44040</v>
      </c>
      <c r="F11664" s="692"/>
      <c r="G11664" s="319"/>
      <c r="H11664" s="693"/>
      <c r="I11664" s="693"/>
      <c r="J11664" s="694"/>
    </row>
    <row r="11665" spans="1:10" s="617" customFormat="1" ht="23.25" outlineLevel="1">
      <c r="A11665" s="311" t="s">
        <v>3208</v>
      </c>
      <c r="B11665" s="313" t="s">
        <v>16867</v>
      </c>
      <c r="C11665" s="313" t="s">
        <v>5306</v>
      </c>
      <c r="D11665" s="664"/>
      <c r="E11665" s="665">
        <v>28000</v>
      </c>
      <c r="F11665" s="692"/>
      <c r="G11665" s="319"/>
      <c r="H11665" s="693"/>
      <c r="I11665" s="693"/>
      <c r="J11665" s="694"/>
    </row>
    <row r="11666" spans="1:10" s="617" customFormat="1" ht="23.25" outlineLevel="1">
      <c r="A11666" s="311" t="s">
        <v>3208</v>
      </c>
      <c r="B11666" s="313" t="s">
        <v>16867</v>
      </c>
      <c r="C11666" s="313" t="s">
        <v>5306</v>
      </c>
      <c r="D11666" s="664"/>
      <c r="E11666" s="665">
        <v>28000</v>
      </c>
      <c r="F11666" s="692"/>
      <c r="G11666" s="319"/>
      <c r="H11666" s="693"/>
      <c r="I11666" s="693"/>
      <c r="J11666" s="694"/>
    </row>
    <row r="11667" spans="1:10" s="617" customFormat="1" ht="23.25" outlineLevel="1">
      <c r="A11667" s="311" t="s">
        <v>2745</v>
      </c>
      <c r="B11667" s="313" t="s">
        <v>9726</v>
      </c>
      <c r="C11667" s="313" t="s">
        <v>5306</v>
      </c>
      <c r="D11667" s="664"/>
      <c r="E11667" s="665">
        <v>70000</v>
      </c>
      <c r="F11667" s="692"/>
      <c r="G11667" s="319"/>
      <c r="H11667" s="693"/>
      <c r="I11667" s="693"/>
      <c r="J11667" s="694"/>
    </row>
    <row r="11668" spans="1:10" s="617" customFormat="1" ht="23.25" outlineLevel="1">
      <c r="A11668" s="311" t="s">
        <v>2745</v>
      </c>
      <c r="B11668" s="313" t="s">
        <v>9726</v>
      </c>
      <c r="C11668" s="313" t="s">
        <v>5306</v>
      </c>
      <c r="D11668" s="664"/>
      <c r="E11668" s="665">
        <v>78000</v>
      </c>
      <c r="F11668" s="692"/>
      <c r="G11668" s="319"/>
      <c r="H11668" s="693"/>
      <c r="I11668" s="693"/>
      <c r="J11668" s="694"/>
    </row>
    <row r="11669" spans="1:10" s="617" customFormat="1" ht="23.25" outlineLevel="1">
      <c r="A11669" s="311" t="s">
        <v>2745</v>
      </c>
      <c r="B11669" s="313" t="s">
        <v>9726</v>
      </c>
      <c r="C11669" s="313" t="s">
        <v>5306</v>
      </c>
      <c r="D11669" s="664"/>
      <c r="E11669" s="665">
        <v>81600</v>
      </c>
      <c r="F11669" s="692"/>
      <c r="G11669" s="319"/>
      <c r="H11669" s="693"/>
      <c r="I11669" s="693"/>
      <c r="J11669" s="694"/>
    </row>
    <row r="11670" spans="1:10" s="617" customFormat="1" ht="23.25" outlineLevel="1">
      <c r="A11670" s="311" t="s">
        <v>2745</v>
      </c>
      <c r="B11670" s="313" t="s">
        <v>9726</v>
      </c>
      <c r="C11670" s="313" t="s">
        <v>5306</v>
      </c>
      <c r="D11670" s="664"/>
      <c r="E11670" s="665">
        <v>78000</v>
      </c>
      <c r="F11670" s="692"/>
      <c r="G11670" s="319"/>
      <c r="H11670" s="693"/>
      <c r="I11670" s="693"/>
      <c r="J11670" s="694"/>
    </row>
    <row r="11671" spans="1:10" s="617" customFormat="1" ht="23.25" outlineLevel="1">
      <c r="A11671" s="311" t="s">
        <v>17143</v>
      </c>
      <c r="B11671" s="313" t="s">
        <v>8763</v>
      </c>
      <c r="C11671" s="313" t="s">
        <v>5306</v>
      </c>
      <c r="D11671" s="664"/>
      <c r="E11671" s="665">
        <v>31200</v>
      </c>
      <c r="F11671" s="692"/>
      <c r="G11671" s="319"/>
      <c r="H11671" s="693"/>
      <c r="I11671" s="693"/>
      <c r="J11671" s="694"/>
    </row>
    <row r="11672" spans="1:10" s="617" customFormat="1" ht="23.25" outlineLevel="1">
      <c r="A11672" s="311" t="s">
        <v>17143</v>
      </c>
      <c r="B11672" s="313" t="s">
        <v>8763</v>
      </c>
      <c r="C11672" s="313" t="s">
        <v>5306</v>
      </c>
      <c r="D11672" s="664"/>
      <c r="E11672" s="665">
        <v>72000</v>
      </c>
      <c r="F11672" s="692"/>
      <c r="G11672" s="319"/>
      <c r="H11672" s="693"/>
      <c r="I11672" s="693"/>
      <c r="J11672" s="694"/>
    </row>
    <row r="11673" spans="1:10" s="617" customFormat="1" ht="23.25" outlineLevel="1">
      <c r="A11673" s="311" t="s">
        <v>17143</v>
      </c>
      <c r="B11673" s="313" t="s">
        <v>8763</v>
      </c>
      <c r="C11673" s="313" t="s">
        <v>5306</v>
      </c>
      <c r="D11673" s="664"/>
      <c r="E11673" s="665">
        <v>60000</v>
      </c>
      <c r="F11673" s="692"/>
      <c r="G11673" s="319"/>
      <c r="H11673" s="693"/>
      <c r="I11673" s="693"/>
      <c r="J11673" s="694"/>
    </row>
    <row r="11674" spans="1:10" s="617" customFormat="1" ht="23.25" outlineLevel="1">
      <c r="A11674" s="311" t="s">
        <v>17143</v>
      </c>
      <c r="B11674" s="313" t="s">
        <v>8763</v>
      </c>
      <c r="C11674" s="313" t="s">
        <v>5306</v>
      </c>
      <c r="D11674" s="664"/>
      <c r="E11674" s="665">
        <v>66000</v>
      </c>
      <c r="F11674" s="692"/>
      <c r="G11674" s="319"/>
      <c r="H11674" s="693"/>
      <c r="I11674" s="693"/>
      <c r="J11674" s="694"/>
    </row>
    <row r="11675" spans="1:10" s="617" customFormat="1" outlineLevel="1">
      <c r="A11675" s="311" t="s">
        <v>2950</v>
      </c>
      <c r="B11675" s="313" t="s">
        <v>9737</v>
      </c>
      <c r="C11675" s="313" t="s">
        <v>5306</v>
      </c>
      <c r="D11675" s="664"/>
      <c r="E11675" s="665">
        <v>43200</v>
      </c>
      <c r="F11675" s="692"/>
      <c r="G11675" s="319"/>
      <c r="H11675" s="693"/>
      <c r="I11675" s="693"/>
      <c r="J11675" s="694"/>
    </row>
    <row r="11676" spans="1:10" s="617" customFormat="1" outlineLevel="1">
      <c r="A11676" s="311" t="s">
        <v>2950</v>
      </c>
      <c r="B11676" s="313" t="s">
        <v>9737</v>
      </c>
      <c r="C11676" s="313" t="s">
        <v>5306</v>
      </c>
      <c r="D11676" s="664"/>
      <c r="E11676" s="665">
        <v>44460</v>
      </c>
      <c r="F11676" s="692"/>
      <c r="G11676" s="319"/>
      <c r="H11676" s="693"/>
      <c r="I11676" s="693"/>
      <c r="J11676" s="694"/>
    </row>
    <row r="11677" spans="1:10" s="617" customFormat="1" ht="23.25" outlineLevel="1">
      <c r="A11677" s="311" t="s">
        <v>18185</v>
      </c>
      <c r="B11677" s="313" t="s">
        <v>16867</v>
      </c>
      <c r="C11677" s="313" t="s">
        <v>5306</v>
      </c>
      <c r="D11677" s="664"/>
      <c r="E11677" s="665">
        <v>24500</v>
      </c>
      <c r="F11677" s="692"/>
      <c r="G11677" s="319"/>
      <c r="H11677" s="693"/>
      <c r="I11677" s="693"/>
      <c r="J11677" s="694"/>
    </row>
    <row r="11678" spans="1:10" s="617" customFormat="1" ht="23.25" outlineLevel="1">
      <c r="A11678" s="311" t="s">
        <v>2737</v>
      </c>
      <c r="B11678" s="313" t="s">
        <v>16867</v>
      </c>
      <c r="C11678" s="313" t="s">
        <v>5306</v>
      </c>
      <c r="D11678" s="664"/>
      <c r="E11678" s="665">
        <v>36800</v>
      </c>
      <c r="F11678" s="692"/>
      <c r="G11678" s="319"/>
      <c r="H11678" s="693"/>
      <c r="I11678" s="693"/>
      <c r="J11678" s="694"/>
    </row>
    <row r="11679" spans="1:10" s="617" customFormat="1" ht="23.25" outlineLevel="1">
      <c r="A11679" s="311" t="s">
        <v>18356</v>
      </c>
      <c r="B11679" s="313" t="s">
        <v>16867</v>
      </c>
      <c r="C11679" s="313" t="s">
        <v>5306</v>
      </c>
      <c r="D11679" s="664"/>
      <c r="E11679" s="665">
        <v>27500</v>
      </c>
      <c r="F11679" s="692"/>
      <c r="G11679" s="319"/>
      <c r="H11679" s="693"/>
      <c r="I11679" s="693"/>
      <c r="J11679" s="694"/>
    </row>
    <row r="11680" spans="1:10" s="617" customFormat="1" ht="23.25" outlineLevel="1">
      <c r="A11680" s="311" t="s">
        <v>2888</v>
      </c>
      <c r="B11680" s="313" t="s">
        <v>16867</v>
      </c>
      <c r="C11680" s="313" t="s">
        <v>5306</v>
      </c>
      <c r="D11680" s="664"/>
      <c r="E11680" s="665">
        <v>18000</v>
      </c>
      <c r="F11680" s="692"/>
      <c r="G11680" s="319"/>
      <c r="H11680" s="693"/>
      <c r="I11680" s="693"/>
      <c r="J11680" s="694"/>
    </row>
    <row r="11681" spans="1:10" s="617" customFormat="1" ht="23.25" outlineLevel="1">
      <c r="A11681" s="311" t="s">
        <v>2888</v>
      </c>
      <c r="B11681" s="313" t="s">
        <v>16867</v>
      </c>
      <c r="C11681" s="313" t="s">
        <v>5306</v>
      </c>
      <c r="D11681" s="664"/>
      <c r="E11681" s="665">
        <v>30000</v>
      </c>
      <c r="F11681" s="692"/>
      <c r="G11681" s="319"/>
      <c r="H11681" s="693"/>
      <c r="I11681" s="693"/>
      <c r="J11681" s="694"/>
    </row>
    <row r="11682" spans="1:10" s="617" customFormat="1" ht="23.25" outlineLevel="1">
      <c r="A11682" s="311" t="s">
        <v>3095</v>
      </c>
      <c r="B11682" s="313" t="s">
        <v>9726</v>
      </c>
      <c r="C11682" s="313" t="s">
        <v>5306</v>
      </c>
      <c r="D11682" s="664"/>
      <c r="E11682" s="665">
        <v>48600</v>
      </c>
      <c r="F11682" s="692"/>
      <c r="G11682" s="319"/>
      <c r="H11682" s="693"/>
      <c r="I11682" s="693"/>
      <c r="J11682" s="694"/>
    </row>
    <row r="11683" spans="1:10" s="617" customFormat="1" ht="23.25" outlineLevel="1">
      <c r="A11683" s="311" t="s">
        <v>3208</v>
      </c>
      <c r="B11683" s="313" t="s">
        <v>9726</v>
      </c>
      <c r="C11683" s="313" t="s">
        <v>5306</v>
      </c>
      <c r="D11683" s="664"/>
      <c r="E11683" s="665">
        <v>28125</v>
      </c>
      <c r="F11683" s="692"/>
      <c r="G11683" s="319"/>
      <c r="H11683" s="693"/>
      <c r="I11683" s="693"/>
      <c r="J11683" s="694"/>
    </row>
    <row r="11684" spans="1:10" s="617" customFormat="1" ht="23.25" outlineLevel="1">
      <c r="A11684" s="311" t="s">
        <v>3208</v>
      </c>
      <c r="B11684" s="313" t="s">
        <v>9726</v>
      </c>
      <c r="C11684" s="313" t="s">
        <v>5306</v>
      </c>
      <c r="D11684" s="664"/>
      <c r="E11684" s="665">
        <v>38730</v>
      </c>
      <c r="F11684" s="692"/>
      <c r="G11684" s="319"/>
      <c r="H11684" s="693"/>
      <c r="I11684" s="693"/>
      <c r="J11684" s="694"/>
    </row>
    <row r="11685" spans="1:10" s="617" customFormat="1" ht="23.25" outlineLevel="1">
      <c r="A11685" s="311" t="s">
        <v>2745</v>
      </c>
      <c r="B11685" s="313" t="s">
        <v>16867</v>
      </c>
      <c r="C11685" s="313" t="s">
        <v>5306</v>
      </c>
      <c r="D11685" s="664"/>
      <c r="E11685" s="665">
        <v>24792</v>
      </c>
      <c r="F11685" s="692"/>
      <c r="G11685" s="319"/>
      <c r="H11685" s="693"/>
      <c r="I11685" s="693"/>
      <c r="J11685" s="694"/>
    </row>
    <row r="11686" spans="1:10" s="617" customFormat="1" ht="23.25" outlineLevel="1">
      <c r="A11686" s="311" t="s">
        <v>2745</v>
      </c>
      <c r="B11686" s="313" t="s">
        <v>9726</v>
      </c>
      <c r="C11686" s="313" t="s">
        <v>5306</v>
      </c>
      <c r="D11686" s="664"/>
      <c r="E11686" s="665">
        <v>52000</v>
      </c>
      <c r="F11686" s="692"/>
      <c r="G11686" s="319"/>
      <c r="H11686" s="693"/>
      <c r="I11686" s="693"/>
      <c r="J11686" s="694"/>
    </row>
    <row r="11687" spans="1:10" s="617" customFormat="1" ht="23.25" outlineLevel="1">
      <c r="A11687" s="311" t="s">
        <v>2745</v>
      </c>
      <c r="B11687" s="313" t="s">
        <v>16867</v>
      </c>
      <c r="C11687" s="313" t="s">
        <v>5306</v>
      </c>
      <c r="D11687" s="664"/>
      <c r="E11687" s="665">
        <v>24000</v>
      </c>
      <c r="F11687" s="692"/>
      <c r="G11687" s="319"/>
      <c r="H11687" s="693"/>
      <c r="I11687" s="693"/>
      <c r="J11687" s="694"/>
    </row>
    <row r="11688" spans="1:10" s="617" customFormat="1" ht="23.25" outlineLevel="1">
      <c r="A11688" s="311" t="s">
        <v>2745</v>
      </c>
      <c r="B11688" s="313" t="s">
        <v>9726</v>
      </c>
      <c r="C11688" s="313" t="s">
        <v>5306</v>
      </c>
      <c r="D11688" s="664"/>
      <c r="E11688" s="665">
        <v>52000</v>
      </c>
      <c r="F11688" s="692"/>
      <c r="G11688" s="319"/>
      <c r="H11688" s="693"/>
      <c r="I11688" s="693"/>
      <c r="J11688" s="694"/>
    </row>
    <row r="11689" spans="1:10" s="617" customFormat="1" ht="23.25" outlineLevel="1">
      <c r="A11689" s="311" t="s">
        <v>2745</v>
      </c>
      <c r="B11689" s="313" t="s">
        <v>9726</v>
      </c>
      <c r="C11689" s="313" t="s">
        <v>5306</v>
      </c>
      <c r="D11689" s="664"/>
      <c r="E11689" s="665">
        <v>114000</v>
      </c>
      <c r="F11689" s="692"/>
      <c r="G11689" s="319"/>
      <c r="H11689" s="693"/>
      <c r="I11689" s="693"/>
      <c r="J11689" s="694"/>
    </row>
    <row r="11690" spans="1:10" s="617" customFormat="1" ht="23.25" outlineLevel="1">
      <c r="A11690" s="311" t="s">
        <v>17143</v>
      </c>
      <c r="B11690" s="313" t="s">
        <v>8763</v>
      </c>
      <c r="C11690" s="313" t="s">
        <v>5306</v>
      </c>
      <c r="D11690" s="664"/>
      <c r="E11690" s="665">
        <v>36000</v>
      </c>
      <c r="F11690" s="692"/>
      <c r="G11690" s="319"/>
      <c r="H11690" s="693"/>
      <c r="I11690" s="693"/>
      <c r="J11690" s="694"/>
    </row>
    <row r="11691" spans="1:10" s="617" customFormat="1" ht="23.25" outlineLevel="1">
      <c r="A11691" s="311" t="s">
        <v>17143</v>
      </c>
      <c r="B11691" s="313" t="s">
        <v>8763</v>
      </c>
      <c r="C11691" s="313" t="s">
        <v>5306</v>
      </c>
      <c r="D11691" s="664"/>
      <c r="E11691" s="665">
        <v>21000</v>
      </c>
      <c r="F11691" s="692"/>
      <c r="G11691" s="319"/>
      <c r="H11691" s="693"/>
      <c r="I11691" s="693"/>
      <c r="J11691" s="694"/>
    </row>
    <row r="11692" spans="1:10" s="617" customFormat="1" ht="23.25" outlineLevel="1">
      <c r="A11692" s="311" t="s">
        <v>17143</v>
      </c>
      <c r="B11692" s="313" t="s">
        <v>8763</v>
      </c>
      <c r="C11692" s="313" t="s">
        <v>5306</v>
      </c>
      <c r="D11692" s="664"/>
      <c r="E11692" s="665">
        <v>18000</v>
      </c>
      <c r="F11692" s="692"/>
      <c r="G11692" s="319"/>
      <c r="H11692" s="693"/>
      <c r="I11692" s="693"/>
      <c r="J11692" s="694"/>
    </row>
    <row r="11693" spans="1:10" s="617" customFormat="1" ht="23.25" outlineLevel="1">
      <c r="A11693" s="311" t="s">
        <v>18517</v>
      </c>
      <c r="B11693" s="313" t="s">
        <v>9419</v>
      </c>
      <c r="C11693" s="313" t="s">
        <v>5340</v>
      </c>
      <c r="D11693" s="664"/>
      <c r="E11693" s="665">
        <v>34368</v>
      </c>
      <c r="F11693" s="692"/>
      <c r="G11693" s="319"/>
      <c r="H11693" s="693"/>
      <c r="I11693" s="693"/>
      <c r="J11693" s="694"/>
    </row>
    <row r="11694" spans="1:10" s="617" customFormat="1" outlineLevel="1">
      <c r="A11694" s="311" t="s">
        <v>2950</v>
      </c>
      <c r="B11694" s="313" t="s">
        <v>9737</v>
      </c>
      <c r="C11694" s="313" t="s">
        <v>5306</v>
      </c>
      <c r="D11694" s="664"/>
      <c r="E11694" s="665">
        <v>20000</v>
      </c>
      <c r="F11694" s="692"/>
      <c r="G11694" s="319"/>
      <c r="H11694" s="693"/>
      <c r="I11694" s="693"/>
      <c r="J11694" s="694"/>
    </row>
    <row r="11695" spans="1:10" s="617" customFormat="1" ht="23.25" outlineLevel="1">
      <c r="A11695" s="311" t="s">
        <v>3208</v>
      </c>
      <c r="B11695" s="313" t="s">
        <v>16867</v>
      </c>
      <c r="C11695" s="313" t="s">
        <v>5306</v>
      </c>
      <c r="D11695" s="664"/>
      <c r="E11695" s="665">
        <v>29249</v>
      </c>
      <c r="F11695" s="692"/>
      <c r="G11695" s="319"/>
      <c r="H11695" s="693"/>
      <c r="I11695" s="693"/>
      <c r="J11695" s="694"/>
    </row>
    <row r="11696" spans="1:10" s="617" customFormat="1" ht="23.25" outlineLevel="1">
      <c r="A11696" s="311" t="s">
        <v>2745</v>
      </c>
      <c r="B11696" s="313" t="s">
        <v>9726</v>
      </c>
      <c r="C11696" s="313" t="s">
        <v>5306</v>
      </c>
      <c r="D11696" s="664"/>
      <c r="E11696" s="665">
        <v>58500</v>
      </c>
      <c r="F11696" s="692"/>
      <c r="G11696" s="319"/>
      <c r="H11696" s="693"/>
      <c r="I11696" s="693"/>
      <c r="J11696" s="694"/>
    </row>
    <row r="11697" spans="1:10" s="617" customFormat="1" ht="23.25" outlineLevel="1">
      <c r="A11697" s="311" t="s">
        <v>2745</v>
      </c>
      <c r="B11697" s="313" t="s">
        <v>16867</v>
      </c>
      <c r="C11697" s="313" t="s">
        <v>5306</v>
      </c>
      <c r="D11697" s="664"/>
      <c r="E11697" s="665">
        <v>24000</v>
      </c>
      <c r="F11697" s="692"/>
      <c r="G11697" s="319"/>
      <c r="H11697" s="693"/>
      <c r="I11697" s="693"/>
      <c r="J11697" s="694"/>
    </row>
    <row r="11698" spans="1:10" s="617" customFormat="1" ht="23.25" outlineLevel="1">
      <c r="A11698" s="311" t="s">
        <v>18412</v>
      </c>
      <c r="B11698" s="313" t="s">
        <v>16867</v>
      </c>
      <c r="C11698" s="313" t="s">
        <v>5306</v>
      </c>
      <c r="D11698" s="664"/>
      <c r="E11698" s="665">
        <v>24000</v>
      </c>
      <c r="F11698" s="692"/>
      <c r="G11698" s="319"/>
      <c r="H11698" s="693"/>
      <c r="I11698" s="693"/>
      <c r="J11698" s="694"/>
    </row>
    <row r="11699" spans="1:10" s="617" customFormat="1" ht="23.25" outlineLevel="1">
      <c r="A11699" s="311" t="s">
        <v>17143</v>
      </c>
      <c r="B11699" s="313" t="s">
        <v>8763</v>
      </c>
      <c r="C11699" s="313" t="s">
        <v>5306</v>
      </c>
      <c r="D11699" s="664"/>
      <c r="E11699" s="665">
        <v>25000</v>
      </c>
      <c r="F11699" s="692"/>
      <c r="G11699" s="319"/>
      <c r="H11699" s="693"/>
      <c r="I11699" s="693"/>
      <c r="J11699" s="694"/>
    </row>
    <row r="11700" spans="1:10" s="617" customFormat="1" ht="23.25" outlineLevel="1">
      <c r="A11700" s="311" t="s">
        <v>17143</v>
      </c>
      <c r="B11700" s="313" t="s">
        <v>8763</v>
      </c>
      <c r="C11700" s="313" t="s">
        <v>5306</v>
      </c>
      <c r="D11700" s="664"/>
      <c r="E11700" s="665">
        <v>49000</v>
      </c>
      <c r="F11700" s="692"/>
      <c r="G11700" s="319"/>
      <c r="H11700" s="693"/>
      <c r="I11700" s="693"/>
      <c r="J11700" s="694"/>
    </row>
    <row r="11701" spans="1:10" s="617" customFormat="1" ht="23.25" outlineLevel="1">
      <c r="A11701" s="311" t="s">
        <v>18518</v>
      </c>
      <c r="B11701" s="313" t="s">
        <v>9419</v>
      </c>
      <c r="C11701" s="313" t="s">
        <v>5340</v>
      </c>
      <c r="D11701" s="664"/>
      <c r="E11701" s="665">
        <v>47497.5</v>
      </c>
      <c r="F11701" s="692"/>
      <c r="G11701" s="319"/>
      <c r="H11701" s="693"/>
      <c r="I11701" s="693"/>
      <c r="J11701" s="694"/>
    </row>
    <row r="11702" spans="1:10" s="617" customFormat="1" ht="23.25" outlineLevel="1">
      <c r="A11702" s="311" t="s">
        <v>18519</v>
      </c>
      <c r="B11702" s="313" t="s">
        <v>9419</v>
      </c>
      <c r="C11702" s="313" t="s">
        <v>5306</v>
      </c>
      <c r="D11702" s="664"/>
      <c r="E11702" s="665">
        <v>42720</v>
      </c>
      <c r="F11702" s="692"/>
      <c r="G11702" s="319"/>
      <c r="H11702" s="693"/>
      <c r="I11702" s="693"/>
      <c r="J11702" s="694"/>
    </row>
    <row r="11703" spans="1:10" s="617" customFormat="1" ht="23.25" outlineLevel="1">
      <c r="A11703" s="311" t="s">
        <v>2888</v>
      </c>
      <c r="B11703" s="313" t="s">
        <v>16867</v>
      </c>
      <c r="C11703" s="313" t="s">
        <v>5306</v>
      </c>
      <c r="D11703" s="664"/>
      <c r="E11703" s="665">
        <v>38400</v>
      </c>
      <c r="F11703" s="692"/>
      <c r="G11703" s="319"/>
      <c r="H11703" s="693"/>
      <c r="I11703" s="693"/>
      <c r="J11703" s="694"/>
    </row>
    <row r="11704" spans="1:10" s="617" customFormat="1" ht="23.25" outlineLevel="1">
      <c r="A11704" s="311" t="s">
        <v>3095</v>
      </c>
      <c r="B11704" s="313" t="s">
        <v>16867</v>
      </c>
      <c r="C11704" s="313" t="s">
        <v>5306</v>
      </c>
      <c r="D11704" s="664"/>
      <c r="E11704" s="665">
        <v>22296</v>
      </c>
      <c r="F11704" s="692"/>
      <c r="G11704" s="319"/>
      <c r="H11704" s="693"/>
      <c r="I11704" s="693"/>
      <c r="J11704" s="694"/>
    </row>
    <row r="11705" spans="1:10" s="617" customFormat="1" ht="23.25" outlineLevel="1">
      <c r="A11705" s="311" t="s">
        <v>3208</v>
      </c>
      <c r="B11705" s="313" t="s">
        <v>9726</v>
      </c>
      <c r="C11705" s="313" t="s">
        <v>5306</v>
      </c>
      <c r="D11705" s="664"/>
      <c r="E11705" s="665">
        <v>81996</v>
      </c>
      <c r="F11705" s="692"/>
      <c r="G11705" s="319"/>
      <c r="H11705" s="693"/>
      <c r="I11705" s="693"/>
      <c r="J11705" s="694"/>
    </row>
    <row r="11706" spans="1:10" s="617" customFormat="1" ht="23.25" outlineLevel="1">
      <c r="A11706" s="311" t="s">
        <v>2745</v>
      </c>
      <c r="B11706" s="313" t="s">
        <v>9726</v>
      </c>
      <c r="C11706" s="313" t="s">
        <v>5306</v>
      </c>
      <c r="D11706" s="664"/>
      <c r="E11706" s="665">
        <v>136800</v>
      </c>
      <c r="F11706" s="692"/>
      <c r="G11706" s="319"/>
      <c r="H11706" s="693"/>
      <c r="I11706" s="693"/>
      <c r="J11706" s="694"/>
    </row>
    <row r="11707" spans="1:10" s="617" customFormat="1" ht="23.25" outlineLevel="1">
      <c r="A11707" s="311" t="s">
        <v>17143</v>
      </c>
      <c r="B11707" s="313" t="s">
        <v>8763</v>
      </c>
      <c r="C11707" s="313" t="s">
        <v>5306</v>
      </c>
      <c r="D11707" s="664"/>
      <c r="E11707" s="665">
        <v>170400</v>
      </c>
      <c r="F11707" s="692"/>
      <c r="G11707" s="319"/>
      <c r="H11707" s="693"/>
      <c r="I11707" s="693"/>
      <c r="J11707" s="694"/>
    </row>
    <row r="11708" spans="1:10" s="617" customFormat="1" ht="23.25" outlineLevel="1">
      <c r="A11708" s="311" t="s">
        <v>18518</v>
      </c>
      <c r="B11708" s="313" t="s">
        <v>9419</v>
      </c>
      <c r="C11708" s="313" t="s">
        <v>5340</v>
      </c>
      <c r="D11708" s="664"/>
      <c r="E11708" s="665">
        <v>39581</v>
      </c>
      <c r="F11708" s="692"/>
      <c r="G11708" s="319"/>
      <c r="H11708" s="693"/>
      <c r="I11708" s="693"/>
      <c r="J11708" s="694"/>
    </row>
    <row r="11709" spans="1:10" s="617" customFormat="1" ht="23.25" outlineLevel="1">
      <c r="A11709" s="311" t="s">
        <v>18518</v>
      </c>
      <c r="B11709" s="313" t="s">
        <v>9419</v>
      </c>
      <c r="C11709" s="313" t="s">
        <v>5340</v>
      </c>
      <c r="D11709" s="664"/>
      <c r="E11709" s="665">
        <v>18999</v>
      </c>
      <c r="F11709" s="692"/>
      <c r="G11709" s="319"/>
      <c r="H11709" s="693"/>
      <c r="I11709" s="693"/>
      <c r="J11709" s="694"/>
    </row>
    <row r="11710" spans="1:10" s="617" customFormat="1" outlineLevel="1">
      <c r="A11710" s="311" t="s">
        <v>2950</v>
      </c>
      <c r="B11710" s="313" t="s">
        <v>9737</v>
      </c>
      <c r="C11710" s="313" t="s">
        <v>5306</v>
      </c>
      <c r="D11710" s="664"/>
      <c r="E11710" s="665">
        <v>26276</v>
      </c>
      <c r="F11710" s="692"/>
      <c r="G11710" s="319"/>
      <c r="H11710" s="693"/>
      <c r="I11710" s="693"/>
      <c r="J11710" s="694"/>
    </row>
    <row r="11711" spans="1:10" s="617" customFormat="1" ht="23.25" outlineLevel="1">
      <c r="A11711" s="311" t="s">
        <v>2888</v>
      </c>
      <c r="B11711" s="313" t="s">
        <v>16867</v>
      </c>
      <c r="C11711" s="313" t="s">
        <v>5306</v>
      </c>
      <c r="D11711" s="664"/>
      <c r="E11711" s="665">
        <v>42000</v>
      </c>
      <c r="F11711" s="692"/>
      <c r="G11711" s="319"/>
      <c r="H11711" s="693"/>
      <c r="I11711" s="693"/>
      <c r="J11711" s="694"/>
    </row>
    <row r="11712" spans="1:10" s="617" customFormat="1" ht="23.25" outlineLevel="1">
      <c r="A11712" s="311" t="s">
        <v>3095</v>
      </c>
      <c r="B11712" s="313" t="s">
        <v>16867</v>
      </c>
      <c r="C11712" s="313" t="s">
        <v>5306</v>
      </c>
      <c r="D11712" s="664"/>
      <c r="E11712" s="665">
        <v>30000</v>
      </c>
      <c r="F11712" s="692"/>
      <c r="G11712" s="319"/>
      <c r="H11712" s="693"/>
      <c r="I11712" s="693"/>
      <c r="J11712" s="694"/>
    </row>
    <row r="11713" spans="1:10" s="617" customFormat="1" ht="23.25" outlineLevel="1">
      <c r="A11713" s="311" t="s">
        <v>18520</v>
      </c>
      <c r="B11713" s="313" t="s">
        <v>16867</v>
      </c>
      <c r="C11713" s="313" t="s">
        <v>5306</v>
      </c>
      <c r="D11713" s="664"/>
      <c r="E11713" s="665">
        <v>18700</v>
      </c>
      <c r="F11713" s="692"/>
      <c r="G11713" s="319"/>
      <c r="H11713" s="693"/>
      <c r="I11713" s="693"/>
      <c r="J11713" s="694"/>
    </row>
    <row r="11714" spans="1:10" s="617" customFormat="1" ht="23.25" outlineLevel="1">
      <c r="A11714" s="311" t="s">
        <v>3208</v>
      </c>
      <c r="B11714" s="313" t="s">
        <v>8763</v>
      </c>
      <c r="C11714" s="313" t="s">
        <v>5306</v>
      </c>
      <c r="D11714" s="664"/>
      <c r="E11714" s="665">
        <v>78636</v>
      </c>
      <c r="F11714" s="692"/>
      <c r="G11714" s="319"/>
      <c r="H11714" s="693"/>
      <c r="I11714" s="693"/>
      <c r="J11714" s="694"/>
    </row>
    <row r="11715" spans="1:10" s="617" customFormat="1" ht="23.25" outlineLevel="1">
      <c r="A11715" s="311" t="s">
        <v>2745</v>
      </c>
      <c r="B11715" s="313" t="s">
        <v>9726</v>
      </c>
      <c r="C11715" s="313" t="s">
        <v>5306</v>
      </c>
      <c r="D11715" s="664"/>
      <c r="E11715" s="665">
        <v>406308</v>
      </c>
      <c r="F11715" s="692"/>
      <c r="G11715" s="319"/>
      <c r="H11715" s="693"/>
      <c r="I11715" s="693"/>
      <c r="J11715" s="694"/>
    </row>
    <row r="11716" spans="1:10" s="617" customFormat="1" ht="23.25" outlineLevel="1">
      <c r="A11716" s="311" t="s">
        <v>18412</v>
      </c>
      <c r="B11716" s="313" t="s">
        <v>16867</v>
      </c>
      <c r="C11716" s="313" t="s">
        <v>5306</v>
      </c>
      <c r="D11716" s="664"/>
      <c r="E11716" s="665">
        <v>35200</v>
      </c>
      <c r="F11716" s="692"/>
      <c r="G11716" s="319"/>
      <c r="H11716" s="693"/>
      <c r="I11716" s="693"/>
      <c r="J11716" s="694"/>
    </row>
    <row r="11717" spans="1:10" s="617" customFormat="1" ht="23.25" outlineLevel="1">
      <c r="A11717" s="311" t="s">
        <v>17143</v>
      </c>
      <c r="B11717" s="313" t="s">
        <v>8763</v>
      </c>
      <c r="C11717" s="313" t="s">
        <v>5306</v>
      </c>
      <c r="D11717" s="664"/>
      <c r="E11717" s="665">
        <v>132000</v>
      </c>
      <c r="F11717" s="692"/>
      <c r="G11717" s="319"/>
      <c r="H11717" s="693"/>
      <c r="I11717" s="693"/>
      <c r="J11717" s="694"/>
    </row>
    <row r="11718" spans="1:10" s="617" customFormat="1" ht="23.25" outlineLevel="1">
      <c r="A11718" s="311" t="s">
        <v>18521</v>
      </c>
      <c r="B11718" s="313" t="s">
        <v>16867</v>
      </c>
      <c r="C11718" s="313" t="s">
        <v>5306</v>
      </c>
      <c r="D11718" s="664"/>
      <c r="E11718" s="665">
        <v>18900</v>
      </c>
      <c r="F11718" s="692"/>
      <c r="G11718" s="319"/>
      <c r="H11718" s="693"/>
      <c r="I11718" s="693"/>
      <c r="J11718" s="694"/>
    </row>
    <row r="11719" spans="1:10" s="617" customFormat="1" ht="23.25" outlineLevel="1">
      <c r="A11719" s="311" t="s">
        <v>18522</v>
      </c>
      <c r="B11719" s="313" t="s">
        <v>16867</v>
      </c>
      <c r="C11719" s="313" t="s">
        <v>5340</v>
      </c>
      <c r="D11719" s="664"/>
      <c r="E11719" s="665">
        <v>21600</v>
      </c>
      <c r="F11719" s="692"/>
      <c r="G11719" s="319"/>
      <c r="H11719" s="693"/>
      <c r="I11719" s="693"/>
      <c r="J11719" s="694"/>
    </row>
    <row r="11720" spans="1:10" s="617" customFormat="1" ht="23.25" outlineLevel="1">
      <c r="A11720" s="311" t="s">
        <v>18523</v>
      </c>
      <c r="B11720" s="313" t="s">
        <v>16867</v>
      </c>
      <c r="C11720" s="313" t="s">
        <v>5306</v>
      </c>
      <c r="D11720" s="664"/>
      <c r="E11720" s="665">
        <v>35000</v>
      </c>
      <c r="F11720" s="692"/>
      <c r="G11720" s="319"/>
      <c r="H11720" s="693"/>
      <c r="I11720" s="693"/>
      <c r="J11720" s="694"/>
    </row>
    <row r="11721" spans="1:10" s="617" customFormat="1" ht="23.25" outlineLevel="1">
      <c r="A11721" s="311" t="s">
        <v>18524</v>
      </c>
      <c r="B11721" s="313" t="s">
        <v>16867</v>
      </c>
      <c r="C11721" s="313" t="s">
        <v>5306</v>
      </c>
      <c r="D11721" s="664"/>
      <c r="E11721" s="665">
        <v>21600</v>
      </c>
      <c r="F11721" s="692"/>
      <c r="G11721" s="319"/>
      <c r="H11721" s="693"/>
      <c r="I11721" s="693"/>
      <c r="J11721" s="694"/>
    </row>
    <row r="11722" spans="1:10" s="617" customFormat="1" ht="23.25" outlineLevel="1">
      <c r="A11722" s="311" t="s">
        <v>18351</v>
      </c>
      <c r="B11722" s="313" t="s">
        <v>16867</v>
      </c>
      <c r="C11722" s="313" t="s">
        <v>5306</v>
      </c>
      <c r="D11722" s="664"/>
      <c r="E11722" s="665">
        <v>30000</v>
      </c>
      <c r="F11722" s="692"/>
      <c r="G11722" s="319"/>
      <c r="H11722" s="693"/>
      <c r="I11722" s="693"/>
      <c r="J11722" s="694"/>
    </row>
    <row r="11723" spans="1:10" s="617" customFormat="1" outlineLevel="1">
      <c r="A11723" s="311" t="s">
        <v>2950</v>
      </c>
      <c r="B11723" s="313" t="s">
        <v>9737</v>
      </c>
      <c r="C11723" s="313" t="s">
        <v>5306</v>
      </c>
      <c r="D11723" s="664"/>
      <c r="E11723" s="665">
        <v>75000</v>
      </c>
      <c r="F11723" s="692"/>
      <c r="G11723" s="319"/>
      <c r="H11723" s="693"/>
      <c r="I11723" s="693"/>
      <c r="J11723" s="694"/>
    </row>
    <row r="11724" spans="1:10" s="617" customFormat="1" outlineLevel="1">
      <c r="A11724" s="311" t="s">
        <v>18525</v>
      </c>
      <c r="B11724" s="313" t="s">
        <v>2725</v>
      </c>
      <c r="C11724" s="313" t="s">
        <v>10773</v>
      </c>
      <c r="D11724" s="313" t="s">
        <v>17968</v>
      </c>
      <c r="E11724" s="670">
        <v>18000</v>
      </c>
      <c r="F11724" s="695"/>
      <c r="G11724" s="319" t="s">
        <v>17968</v>
      </c>
      <c r="H11724" s="334"/>
      <c r="I11724" s="334"/>
      <c r="J11724" s="694"/>
    </row>
    <row r="11725" spans="1:10" s="617" customFormat="1" outlineLevel="1">
      <c r="A11725" s="311" t="s">
        <v>18526</v>
      </c>
      <c r="B11725" s="313" t="s">
        <v>2725</v>
      </c>
      <c r="C11725" s="313" t="s">
        <v>10773</v>
      </c>
      <c r="D11725" s="313" t="s">
        <v>17968</v>
      </c>
      <c r="E11725" s="670">
        <v>27750</v>
      </c>
      <c r="F11725" s="695"/>
      <c r="G11725" s="319" t="s">
        <v>17968</v>
      </c>
      <c r="H11725" s="334"/>
      <c r="I11725" s="334"/>
      <c r="J11725" s="694"/>
    </row>
    <row r="11726" spans="1:10" s="617" customFormat="1" outlineLevel="1">
      <c r="A11726" s="311" t="s">
        <v>18527</v>
      </c>
      <c r="B11726" s="313" t="s">
        <v>2725</v>
      </c>
      <c r="C11726" s="313" t="s">
        <v>10773</v>
      </c>
      <c r="D11726" s="313" t="s">
        <v>17968</v>
      </c>
      <c r="E11726" s="670">
        <v>18500</v>
      </c>
      <c r="F11726" s="695"/>
      <c r="G11726" s="319" t="s">
        <v>17968</v>
      </c>
      <c r="H11726" s="334"/>
      <c r="I11726" s="334"/>
      <c r="J11726" s="694"/>
    </row>
    <row r="11727" spans="1:10" s="617" customFormat="1" ht="23.25" outlineLevel="1">
      <c r="A11727" s="696" t="s">
        <v>18528</v>
      </c>
      <c r="B11727" s="313" t="s">
        <v>15777</v>
      </c>
      <c r="C11727" s="313" t="s">
        <v>10773</v>
      </c>
      <c r="D11727" s="313"/>
      <c r="E11727" s="665">
        <v>28290</v>
      </c>
      <c r="F11727" s="692"/>
      <c r="G11727" s="319"/>
      <c r="H11727" s="693"/>
      <c r="I11727" s="693"/>
      <c r="J11727" s="694"/>
    </row>
    <row r="11728" spans="1:10" s="617" customFormat="1" ht="23.25" outlineLevel="1">
      <c r="A11728" s="696" t="s">
        <v>18529</v>
      </c>
      <c r="B11728" s="313" t="s">
        <v>15777</v>
      </c>
      <c r="C11728" s="313" t="s">
        <v>10773</v>
      </c>
      <c r="D11728" s="313"/>
      <c r="E11728" s="665">
        <v>24000</v>
      </c>
      <c r="F11728" s="692"/>
      <c r="G11728" s="319"/>
      <c r="H11728" s="693"/>
      <c r="I11728" s="693"/>
      <c r="J11728" s="694"/>
    </row>
    <row r="11729" spans="1:10" s="617" customFormat="1" ht="23.25" outlineLevel="1">
      <c r="A11729" s="696" t="s">
        <v>18530</v>
      </c>
      <c r="B11729" s="313" t="s">
        <v>15777</v>
      </c>
      <c r="C11729" s="313" t="s">
        <v>10773</v>
      </c>
      <c r="D11729" s="313"/>
      <c r="E11729" s="665">
        <v>30000</v>
      </c>
      <c r="F11729" s="692"/>
      <c r="G11729" s="319"/>
      <c r="H11729" s="693"/>
      <c r="I11729" s="693"/>
      <c r="J11729" s="694"/>
    </row>
    <row r="11730" spans="1:10" s="617" customFormat="1" ht="23.25" outlineLevel="1">
      <c r="A11730" s="696" t="s">
        <v>18531</v>
      </c>
      <c r="B11730" s="313" t="s">
        <v>15777</v>
      </c>
      <c r="C11730" s="313" t="s">
        <v>10773</v>
      </c>
      <c r="D11730" s="313"/>
      <c r="E11730" s="665">
        <v>25000</v>
      </c>
      <c r="F11730" s="692"/>
      <c r="G11730" s="319"/>
      <c r="H11730" s="693"/>
      <c r="I11730" s="693"/>
      <c r="J11730" s="694"/>
    </row>
    <row r="11731" spans="1:10" s="617" customFormat="1" ht="23.25" outlineLevel="1">
      <c r="A11731" s="696" t="s">
        <v>18532</v>
      </c>
      <c r="B11731" s="313" t="s">
        <v>15777</v>
      </c>
      <c r="C11731" s="313" t="s">
        <v>16675</v>
      </c>
      <c r="D11731" s="313"/>
      <c r="E11731" s="665">
        <v>28600</v>
      </c>
      <c r="F11731" s="692"/>
      <c r="G11731" s="319"/>
      <c r="H11731" s="693"/>
      <c r="I11731" s="693"/>
      <c r="J11731" s="694"/>
    </row>
    <row r="11732" spans="1:10" s="617" customFormat="1" ht="23.25" outlineLevel="1">
      <c r="A11732" s="696" t="s">
        <v>18533</v>
      </c>
      <c r="B11732" s="313" t="s">
        <v>15777</v>
      </c>
      <c r="C11732" s="313" t="s">
        <v>16675</v>
      </c>
      <c r="D11732" s="313"/>
      <c r="E11732" s="665">
        <v>36600</v>
      </c>
      <c r="F11732" s="692"/>
      <c r="G11732" s="319"/>
      <c r="H11732" s="693"/>
      <c r="I11732" s="693"/>
      <c r="J11732" s="694"/>
    </row>
    <row r="11733" spans="1:10" s="617" customFormat="1" ht="23.25" outlineLevel="1">
      <c r="A11733" s="697" t="s">
        <v>18534</v>
      </c>
      <c r="B11733" s="313" t="s">
        <v>15777</v>
      </c>
      <c r="C11733" s="313" t="s">
        <v>10773</v>
      </c>
      <c r="D11733" s="313"/>
      <c r="E11733" s="665">
        <v>33250</v>
      </c>
      <c r="F11733" s="692"/>
      <c r="G11733" s="319"/>
      <c r="H11733" s="693"/>
      <c r="I11733" s="693"/>
      <c r="J11733" s="694"/>
    </row>
    <row r="11734" spans="1:10" s="617" customFormat="1" ht="34.9" outlineLevel="1">
      <c r="A11734" s="697" t="s">
        <v>18535</v>
      </c>
      <c r="B11734" s="313" t="s">
        <v>15777</v>
      </c>
      <c r="C11734" s="313" t="s">
        <v>10773</v>
      </c>
      <c r="D11734" s="313"/>
      <c r="E11734" s="665">
        <v>21840</v>
      </c>
      <c r="F11734" s="692"/>
      <c r="G11734" s="319"/>
      <c r="H11734" s="693"/>
      <c r="I11734" s="693"/>
      <c r="J11734" s="694"/>
    </row>
    <row r="11735" spans="1:10" s="617" customFormat="1" ht="34.9" outlineLevel="1">
      <c r="A11735" s="552" t="s">
        <v>18536</v>
      </c>
      <c r="B11735" s="313" t="s">
        <v>15777</v>
      </c>
      <c r="C11735" s="313" t="s">
        <v>16675</v>
      </c>
      <c r="D11735" s="313"/>
      <c r="E11735" s="665">
        <v>35000</v>
      </c>
      <c r="F11735" s="692"/>
      <c r="G11735" s="319"/>
      <c r="H11735" s="693"/>
      <c r="I11735" s="693"/>
      <c r="J11735" s="694"/>
    </row>
    <row r="11736" spans="1:10" s="617" customFormat="1" ht="34.9" outlineLevel="1">
      <c r="A11736" s="311" t="s">
        <v>18537</v>
      </c>
      <c r="B11736" s="313" t="s">
        <v>15777</v>
      </c>
      <c r="C11736" s="313" t="s">
        <v>16675</v>
      </c>
      <c r="D11736" s="313"/>
      <c r="E11736" s="665">
        <v>33000</v>
      </c>
      <c r="F11736" s="692"/>
      <c r="G11736" s="319"/>
      <c r="H11736" s="693"/>
      <c r="I11736" s="693"/>
      <c r="J11736" s="694"/>
    </row>
    <row r="11737" spans="1:10" s="617" customFormat="1" ht="23.25" outlineLevel="1">
      <c r="A11737" s="311" t="s">
        <v>18538</v>
      </c>
      <c r="B11737" s="313" t="s">
        <v>15777</v>
      </c>
      <c r="C11737" s="313" t="s">
        <v>16675</v>
      </c>
      <c r="D11737" s="313"/>
      <c r="E11737" s="670">
        <v>24000</v>
      </c>
      <c r="F11737" s="692"/>
      <c r="G11737" s="319"/>
      <c r="H11737" s="693"/>
      <c r="I11737" s="693"/>
      <c r="J11737" s="694"/>
    </row>
    <row r="11738" spans="1:10" s="617" customFormat="1" ht="23.25" outlineLevel="1">
      <c r="A11738" s="311" t="s">
        <v>18539</v>
      </c>
      <c r="B11738" s="313" t="s">
        <v>15777</v>
      </c>
      <c r="C11738" s="313" t="s">
        <v>16675</v>
      </c>
      <c r="D11738" s="313"/>
      <c r="E11738" s="670">
        <v>32000</v>
      </c>
      <c r="F11738" s="692"/>
      <c r="G11738" s="319"/>
      <c r="H11738" s="693"/>
      <c r="I11738" s="693"/>
      <c r="J11738" s="694"/>
    </row>
    <row r="11739" spans="1:10" s="617" customFormat="1" ht="23.25" outlineLevel="1">
      <c r="A11739" s="311" t="s">
        <v>18540</v>
      </c>
      <c r="B11739" s="313" t="s">
        <v>15777</v>
      </c>
      <c r="C11739" s="313" t="s">
        <v>10773</v>
      </c>
      <c r="D11739" s="313"/>
      <c r="E11739" s="670">
        <v>35000</v>
      </c>
      <c r="F11739" s="692"/>
      <c r="G11739" s="319"/>
      <c r="H11739" s="693"/>
      <c r="I11739" s="693"/>
      <c r="J11739" s="694"/>
    </row>
    <row r="11740" spans="1:10" s="617" customFormat="1" ht="23.25" outlineLevel="1">
      <c r="A11740" s="311" t="s">
        <v>18541</v>
      </c>
      <c r="B11740" s="313" t="s">
        <v>15777</v>
      </c>
      <c r="C11740" s="313" t="s">
        <v>10773</v>
      </c>
      <c r="D11740" s="313"/>
      <c r="E11740" s="670">
        <v>28000</v>
      </c>
      <c r="F11740" s="692"/>
      <c r="G11740" s="319"/>
      <c r="H11740" s="693"/>
      <c r="I11740" s="693"/>
      <c r="J11740" s="694"/>
    </row>
    <row r="11741" spans="1:10" s="617" customFormat="1" outlineLevel="1">
      <c r="A11741" s="311" t="s">
        <v>18542</v>
      </c>
      <c r="B11741" s="313" t="s">
        <v>2725</v>
      </c>
      <c r="C11741" s="313" t="s">
        <v>16675</v>
      </c>
      <c r="D11741" s="313"/>
      <c r="E11741" s="670">
        <v>30000</v>
      </c>
      <c r="F11741" s="692"/>
      <c r="G11741" s="319"/>
      <c r="H11741" s="693"/>
      <c r="I11741" s="693"/>
      <c r="J11741" s="694"/>
    </row>
    <row r="11742" spans="1:10" s="617" customFormat="1" outlineLevel="1">
      <c r="A11742" s="311" t="s">
        <v>18543</v>
      </c>
      <c r="B11742" s="313" t="s">
        <v>2725</v>
      </c>
      <c r="C11742" s="313" t="s">
        <v>16675</v>
      </c>
      <c r="D11742" s="313"/>
      <c r="E11742" s="670">
        <v>30000</v>
      </c>
      <c r="F11742" s="692"/>
      <c r="G11742" s="319"/>
      <c r="H11742" s="693"/>
      <c r="I11742" s="693"/>
      <c r="J11742" s="694"/>
    </row>
    <row r="11743" spans="1:10" s="617" customFormat="1" outlineLevel="1">
      <c r="A11743" s="311" t="s">
        <v>18544</v>
      </c>
      <c r="B11743" s="313" t="s">
        <v>2725</v>
      </c>
      <c r="C11743" s="313" t="s">
        <v>16675</v>
      </c>
      <c r="D11743" s="313"/>
      <c r="E11743" s="670">
        <v>30000</v>
      </c>
      <c r="F11743" s="692"/>
      <c r="G11743" s="319"/>
      <c r="H11743" s="693"/>
      <c r="I11743" s="693"/>
      <c r="J11743" s="694"/>
    </row>
    <row r="11744" spans="1:10" s="617" customFormat="1" outlineLevel="1">
      <c r="A11744" s="311" t="s">
        <v>18545</v>
      </c>
      <c r="B11744" s="313" t="s">
        <v>2725</v>
      </c>
      <c r="C11744" s="313" t="s">
        <v>16675</v>
      </c>
      <c r="D11744" s="313"/>
      <c r="E11744" s="670">
        <v>30000</v>
      </c>
      <c r="F11744" s="692"/>
      <c r="G11744" s="319"/>
      <c r="H11744" s="693"/>
      <c r="I11744" s="693"/>
      <c r="J11744" s="694"/>
    </row>
    <row r="11745" spans="1:10" s="617" customFormat="1" outlineLevel="1">
      <c r="A11745" s="311" t="s">
        <v>18546</v>
      </c>
      <c r="B11745" s="313" t="s">
        <v>2725</v>
      </c>
      <c r="C11745" s="313" t="s">
        <v>16675</v>
      </c>
      <c r="D11745" s="313"/>
      <c r="E11745" s="670">
        <v>30000</v>
      </c>
      <c r="F11745" s="692"/>
      <c r="G11745" s="319"/>
      <c r="H11745" s="693"/>
      <c r="I11745" s="693"/>
      <c r="J11745" s="694"/>
    </row>
    <row r="11746" spans="1:10" s="617" customFormat="1" outlineLevel="1">
      <c r="A11746" s="311" t="s">
        <v>18547</v>
      </c>
      <c r="B11746" s="313" t="s">
        <v>2725</v>
      </c>
      <c r="C11746" s="313" t="s">
        <v>16675</v>
      </c>
      <c r="D11746" s="313"/>
      <c r="E11746" s="670">
        <v>30000</v>
      </c>
      <c r="F11746" s="692"/>
      <c r="G11746" s="319"/>
      <c r="H11746" s="693"/>
      <c r="I11746" s="693"/>
      <c r="J11746" s="694"/>
    </row>
    <row r="11747" spans="1:10" s="617" customFormat="1" outlineLevel="1">
      <c r="A11747" s="311" t="s">
        <v>18548</v>
      </c>
      <c r="B11747" s="313" t="s">
        <v>2725</v>
      </c>
      <c r="C11747" s="313" t="s">
        <v>16675</v>
      </c>
      <c r="D11747" s="313"/>
      <c r="E11747" s="670">
        <v>30000</v>
      </c>
      <c r="F11747" s="692"/>
      <c r="G11747" s="319"/>
      <c r="H11747" s="693"/>
      <c r="I11747" s="693"/>
      <c r="J11747" s="694"/>
    </row>
    <row r="11748" spans="1:10" s="617" customFormat="1" outlineLevel="1">
      <c r="A11748" s="311" t="s">
        <v>18549</v>
      </c>
      <c r="B11748" s="313" t="s">
        <v>2725</v>
      </c>
      <c r="C11748" s="313" t="s">
        <v>16675</v>
      </c>
      <c r="D11748" s="313"/>
      <c r="E11748" s="670">
        <v>30000</v>
      </c>
      <c r="F11748" s="692"/>
      <c r="G11748" s="319"/>
      <c r="H11748" s="693"/>
      <c r="I11748" s="693"/>
      <c r="J11748" s="694"/>
    </row>
    <row r="11749" spans="1:10" s="617" customFormat="1" outlineLevel="1">
      <c r="A11749" s="311" t="s">
        <v>18550</v>
      </c>
      <c r="B11749" s="313" t="s">
        <v>8029</v>
      </c>
      <c r="C11749" s="313" t="s">
        <v>16687</v>
      </c>
      <c r="D11749" s="313"/>
      <c r="E11749" s="698">
        <v>24640</v>
      </c>
      <c r="F11749" s="692"/>
      <c r="G11749" s="319"/>
      <c r="H11749" s="693"/>
      <c r="I11749" s="693"/>
      <c r="J11749" s="694"/>
    </row>
    <row r="11750" spans="1:10" s="617" customFormat="1" outlineLevel="1">
      <c r="A11750" s="311" t="s">
        <v>18551</v>
      </c>
      <c r="B11750" s="313" t="s">
        <v>2725</v>
      </c>
      <c r="C11750" s="313" t="s">
        <v>16687</v>
      </c>
      <c r="D11750" s="313"/>
      <c r="E11750" s="670">
        <v>36550</v>
      </c>
      <c r="F11750" s="692"/>
      <c r="G11750" s="319"/>
      <c r="H11750" s="693"/>
      <c r="I11750" s="693"/>
      <c r="J11750" s="694"/>
    </row>
    <row r="11751" spans="1:10" s="617" customFormat="1" outlineLevel="1">
      <c r="A11751" s="311" t="s">
        <v>18552</v>
      </c>
      <c r="B11751" s="313" t="s">
        <v>2725</v>
      </c>
      <c r="C11751" s="313" t="s">
        <v>16687</v>
      </c>
      <c r="D11751" s="313"/>
      <c r="E11751" s="670">
        <v>21500</v>
      </c>
      <c r="F11751" s="692"/>
      <c r="G11751" s="319"/>
      <c r="H11751" s="693"/>
      <c r="I11751" s="693"/>
      <c r="J11751" s="694"/>
    </row>
    <row r="11752" spans="1:10" s="617" customFormat="1" outlineLevel="1">
      <c r="A11752" s="311" t="s">
        <v>18553</v>
      </c>
      <c r="B11752" s="313" t="s">
        <v>8029</v>
      </c>
      <c r="C11752" s="313" t="s">
        <v>16687</v>
      </c>
      <c r="D11752" s="313"/>
      <c r="E11752" s="670">
        <v>36400</v>
      </c>
      <c r="F11752" s="692"/>
      <c r="G11752" s="319"/>
      <c r="H11752" s="693"/>
      <c r="I11752" s="693"/>
      <c r="J11752" s="694"/>
    </row>
    <row r="11753" spans="1:10" s="617" customFormat="1" outlineLevel="1">
      <c r="A11753" s="311" t="s">
        <v>18554</v>
      </c>
      <c r="B11753" s="313" t="s">
        <v>2725</v>
      </c>
      <c r="C11753" s="313" t="s">
        <v>16687</v>
      </c>
      <c r="D11753" s="313"/>
      <c r="E11753" s="670">
        <v>18000</v>
      </c>
      <c r="F11753" s="692"/>
      <c r="G11753" s="319"/>
      <c r="H11753" s="693"/>
      <c r="I11753" s="693"/>
      <c r="J11753" s="694"/>
    </row>
    <row r="11754" spans="1:10" s="617" customFormat="1" outlineLevel="1">
      <c r="A11754" s="311" t="s">
        <v>18555</v>
      </c>
      <c r="B11754" s="313" t="s">
        <v>2725</v>
      </c>
      <c r="C11754" s="313" t="s">
        <v>16687</v>
      </c>
      <c r="D11754" s="313"/>
      <c r="E11754" s="670">
        <v>36800</v>
      </c>
      <c r="F11754" s="692"/>
      <c r="G11754" s="319"/>
      <c r="H11754" s="693"/>
      <c r="I11754" s="693"/>
      <c r="J11754" s="694"/>
    </row>
    <row r="11755" spans="1:10" s="617" customFormat="1" outlineLevel="1">
      <c r="A11755" s="311" t="s">
        <v>18556</v>
      </c>
      <c r="B11755" s="313" t="s">
        <v>2725</v>
      </c>
      <c r="C11755" s="313" t="s">
        <v>16687</v>
      </c>
      <c r="D11755" s="313"/>
      <c r="E11755" s="670">
        <v>20513</v>
      </c>
      <c r="F11755" s="692"/>
      <c r="G11755" s="319"/>
      <c r="H11755" s="693"/>
      <c r="I11755" s="693"/>
      <c r="J11755" s="694"/>
    </row>
    <row r="11756" spans="1:10" s="617" customFormat="1" outlineLevel="1">
      <c r="A11756" s="311" t="s">
        <v>18557</v>
      </c>
      <c r="B11756" s="313" t="s">
        <v>2725</v>
      </c>
      <c r="C11756" s="313" t="s">
        <v>16675</v>
      </c>
      <c r="D11756" s="313"/>
      <c r="E11756" s="670">
        <v>20000</v>
      </c>
      <c r="F11756" s="692"/>
      <c r="G11756" s="319"/>
      <c r="H11756" s="693"/>
      <c r="I11756" s="693"/>
      <c r="J11756" s="694"/>
    </row>
    <row r="11757" spans="1:10" s="617" customFormat="1" ht="23.25" outlineLevel="1">
      <c r="A11757" s="311" t="s">
        <v>18558</v>
      </c>
      <c r="B11757" s="313" t="s">
        <v>2725</v>
      </c>
      <c r="C11757" s="313" t="s">
        <v>5306</v>
      </c>
      <c r="D11757" s="313"/>
      <c r="E11757" s="670">
        <v>22000</v>
      </c>
      <c r="F11757" s="692"/>
      <c r="G11757" s="319"/>
      <c r="H11757" s="693"/>
      <c r="I11757" s="693"/>
      <c r="J11757" s="694"/>
    </row>
    <row r="11758" spans="1:10" s="617" customFormat="1" outlineLevel="1">
      <c r="A11758" s="311" t="s">
        <v>18559</v>
      </c>
      <c r="B11758" s="313" t="s">
        <v>2725</v>
      </c>
      <c r="C11758" s="313" t="s">
        <v>5306</v>
      </c>
      <c r="D11758" s="313"/>
      <c r="E11758" s="670">
        <v>25000</v>
      </c>
      <c r="F11758" s="692"/>
      <c r="G11758" s="319"/>
      <c r="H11758" s="693"/>
      <c r="I11758" s="693"/>
      <c r="J11758" s="694"/>
    </row>
    <row r="11759" spans="1:10" s="617" customFormat="1" outlineLevel="1">
      <c r="A11759" s="311" t="s">
        <v>18560</v>
      </c>
      <c r="B11759" s="313" t="s">
        <v>2725</v>
      </c>
      <c r="C11759" s="313" t="s">
        <v>5306</v>
      </c>
      <c r="D11759" s="313"/>
      <c r="E11759" s="670">
        <v>20000</v>
      </c>
      <c r="F11759" s="692"/>
      <c r="G11759" s="319"/>
      <c r="H11759" s="693"/>
      <c r="I11759" s="693"/>
      <c r="J11759" s="694"/>
    </row>
    <row r="11760" spans="1:10" s="617" customFormat="1" ht="23.25" outlineLevel="1">
      <c r="A11760" s="311" t="s">
        <v>18561</v>
      </c>
      <c r="B11760" s="313" t="s">
        <v>2725</v>
      </c>
      <c r="C11760" s="313" t="s">
        <v>5340</v>
      </c>
      <c r="D11760" s="313"/>
      <c r="E11760" s="670">
        <v>33000</v>
      </c>
      <c r="F11760" s="699"/>
      <c r="G11760" s="334"/>
      <c r="H11760" s="334"/>
      <c r="I11760" s="334"/>
      <c r="J11760" s="668" t="s">
        <v>18562</v>
      </c>
    </row>
    <row r="11761" spans="1:10" s="617" customFormat="1" outlineLevel="1">
      <c r="A11761" s="311" t="s">
        <v>18563</v>
      </c>
      <c r="B11761" s="313" t="s">
        <v>2725</v>
      </c>
      <c r="C11761" s="313" t="s">
        <v>5340</v>
      </c>
      <c r="D11761" s="313"/>
      <c r="E11761" s="670">
        <v>15000</v>
      </c>
      <c r="F11761" s="699"/>
      <c r="G11761" s="334"/>
      <c r="H11761" s="334"/>
      <c r="I11761" s="334"/>
      <c r="J11761" s="668" t="s">
        <v>38134</v>
      </c>
    </row>
    <row r="11762" spans="1:10" s="617" customFormat="1" outlineLevel="1">
      <c r="A11762" s="311" t="s">
        <v>18564</v>
      </c>
      <c r="B11762" s="313" t="s">
        <v>2725</v>
      </c>
      <c r="C11762" s="313" t="s">
        <v>5306</v>
      </c>
      <c r="D11762" s="313"/>
      <c r="E11762" s="670">
        <v>25776</v>
      </c>
      <c r="F11762" s="699"/>
      <c r="G11762" s="334"/>
      <c r="H11762" s="334"/>
      <c r="I11762" s="334"/>
      <c r="J11762" s="668" t="s">
        <v>38134</v>
      </c>
    </row>
    <row r="11763" spans="1:10" s="617" customFormat="1" outlineLevel="1">
      <c r="A11763" s="311" t="s">
        <v>18565</v>
      </c>
      <c r="B11763" s="313" t="s">
        <v>2725</v>
      </c>
      <c r="C11763" s="313" t="s">
        <v>5306</v>
      </c>
      <c r="D11763" s="313"/>
      <c r="E11763" s="670">
        <v>42000</v>
      </c>
      <c r="F11763" s="699"/>
      <c r="G11763" s="334"/>
      <c r="H11763" s="334"/>
      <c r="I11763" s="334"/>
      <c r="J11763" s="668" t="s">
        <v>38134</v>
      </c>
    </row>
    <row r="11764" spans="1:10" s="617" customFormat="1" outlineLevel="1">
      <c r="A11764" s="311" t="s">
        <v>18566</v>
      </c>
      <c r="B11764" s="313" t="s">
        <v>2725</v>
      </c>
      <c r="C11764" s="313" t="s">
        <v>5306</v>
      </c>
      <c r="D11764" s="313"/>
      <c r="E11764" s="670">
        <v>30000</v>
      </c>
      <c r="F11764" s="699"/>
      <c r="G11764" s="334"/>
      <c r="H11764" s="334"/>
      <c r="I11764" s="334"/>
      <c r="J11764" s="668" t="s">
        <v>38134</v>
      </c>
    </row>
    <row r="11765" spans="1:10" s="617" customFormat="1" outlineLevel="1">
      <c r="A11765" s="311" t="s">
        <v>18567</v>
      </c>
      <c r="B11765" s="313" t="s">
        <v>2725</v>
      </c>
      <c r="C11765" s="313" t="s">
        <v>5306</v>
      </c>
      <c r="D11765" s="313"/>
      <c r="E11765" s="670">
        <v>18000</v>
      </c>
      <c r="F11765" s="699"/>
      <c r="G11765" s="334"/>
      <c r="H11765" s="334"/>
      <c r="I11765" s="334"/>
      <c r="J11765" s="668" t="s">
        <v>38134</v>
      </c>
    </row>
    <row r="11766" spans="1:10" s="617" customFormat="1" outlineLevel="1">
      <c r="A11766" s="311" t="s">
        <v>18568</v>
      </c>
      <c r="B11766" s="313" t="s">
        <v>2725</v>
      </c>
      <c r="C11766" s="313" t="s">
        <v>5306</v>
      </c>
      <c r="D11766" s="313"/>
      <c r="E11766" s="670">
        <v>34200</v>
      </c>
      <c r="F11766" s="699"/>
      <c r="G11766" s="334"/>
      <c r="H11766" s="334"/>
      <c r="I11766" s="334"/>
      <c r="J11766" s="668" t="s">
        <v>38134</v>
      </c>
    </row>
    <row r="11767" spans="1:10" s="617" customFormat="1" outlineLevel="1">
      <c r="A11767" s="311" t="s">
        <v>18569</v>
      </c>
      <c r="B11767" s="313" t="s">
        <v>2725</v>
      </c>
      <c r="C11767" s="313" t="s">
        <v>5306</v>
      </c>
      <c r="D11767" s="313"/>
      <c r="E11767" s="670">
        <v>27000</v>
      </c>
      <c r="F11767" s="699"/>
      <c r="G11767" s="334"/>
      <c r="H11767" s="334"/>
      <c r="I11767" s="334"/>
      <c r="J11767" s="668" t="s">
        <v>38134</v>
      </c>
    </row>
    <row r="11768" spans="1:10" s="617" customFormat="1" outlineLevel="1">
      <c r="A11768" s="311" t="s">
        <v>18570</v>
      </c>
      <c r="B11768" s="313" t="s">
        <v>2725</v>
      </c>
      <c r="C11768" s="313" t="s">
        <v>5306</v>
      </c>
      <c r="D11768" s="313"/>
      <c r="E11768" s="670">
        <v>22500</v>
      </c>
      <c r="F11768" s="699"/>
      <c r="G11768" s="334"/>
      <c r="H11768" s="334"/>
      <c r="I11768" s="334"/>
      <c r="J11768" s="668" t="s">
        <v>38134</v>
      </c>
    </row>
    <row r="11769" spans="1:10" s="617" customFormat="1" outlineLevel="1">
      <c r="A11769" s="311" t="s">
        <v>18571</v>
      </c>
      <c r="B11769" s="313" t="s">
        <v>2725</v>
      </c>
      <c r="C11769" s="313" t="s">
        <v>5306</v>
      </c>
      <c r="D11769" s="313"/>
      <c r="E11769" s="670">
        <v>36000</v>
      </c>
      <c r="F11769" s="699"/>
      <c r="G11769" s="334"/>
      <c r="H11769" s="334"/>
      <c r="I11769" s="334"/>
      <c r="J11769" s="668" t="s">
        <v>38134</v>
      </c>
    </row>
    <row r="11770" spans="1:10" s="617" customFormat="1" ht="58.15" outlineLevel="1">
      <c r="A11770" s="311" t="s">
        <v>18572</v>
      </c>
      <c r="B11770" s="313" t="s">
        <v>2725</v>
      </c>
      <c r="C11770" s="313" t="s">
        <v>5306</v>
      </c>
      <c r="D11770" s="313"/>
      <c r="E11770" s="670">
        <v>35000</v>
      </c>
      <c r="F11770" s="699"/>
      <c r="G11770" s="334"/>
      <c r="H11770" s="334"/>
      <c r="I11770" s="334"/>
      <c r="J11770" s="668" t="s">
        <v>38134</v>
      </c>
    </row>
    <row r="11771" spans="1:10" s="617" customFormat="1" outlineLevel="1">
      <c r="A11771" s="311" t="s">
        <v>18573</v>
      </c>
      <c r="B11771" s="313" t="s">
        <v>2725</v>
      </c>
      <c r="C11771" s="313" t="s">
        <v>5306</v>
      </c>
      <c r="D11771" s="313"/>
      <c r="E11771" s="670">
        <v>35175</v>
      </c>
      <c r="F11771" s="699"/>
      <c r="G11771" s="334"/>
      <c r="H11771" s="334"/>
      <c r="I11771" s="334"/>
      <c r="J11771" s="668" t="s">
        <v>38134</v>
      </c>
    </row>
    <row r="11772" spans="1:10" s="617" customFormat="1" outlineLevel="1">
      <c r="A11772" s="311" t="s">
        <v>18573</v>
      </c>
      <c r="B11772" s="313" t="s">
        <v>2725</v>
      </c>
      <c r="C11772" s="313" t="s">
        <v>5306</v>
      </c>
      <c r="D11772" s="313"/>
      <c r="E11772" s="670">
        <v>36000</v>
      </c>
      <c r="F11772" s="699"/>
      <c r="G11772" s="334"/>
      <c r="H11772" s="334"/>
      <c r="I11772" s="334"/>
      <c r="J11772" s="668" t="s">
        <v>38134</v>
      </c>
    </row>
    <row r="11773" spans="1:10" s="617" customFormat="1" outlineLevel="1">
      <c r="A11773" s="311" t="s">
        <v>18573</v>
      </c>
      <c r="B11773" s="313" t="s">
        <v>2725</v>
      </c>
      <c r="C11773" s="313" t="s">
        <v>5306</v>
      </c>
      <c r="D11773" s="313"/>
      <c r="E11773" s="670">
        <v>36000</v>
      </c>
      <c r="F11773" s="699"/>
      <c r="G11773" s="334"/>
      <c r="H11773" s="334"/>
      <c r="I11773" s="334"/>
      <c r="J11773" s="668" t="s">
        <v>38134</v>
      </c>
    </row>
    <row r="11774" spans="1:10" s="617" customFormat="1" outlineLevel="1">
      <c r="A11774" s="311" t="s">
        <v>18573</v>
      </c>
      <c r="B11774" s="313" t="s">
        <v>2725</v>
      </c>
      <c r="C11774" s="313" t="s">
        <v>16675</v>
      </c>
      <c r="D11774" s="313"/>
      <c r="E11774" s="670">
        <v>35550</v>
      </c>
      <c r="F11774" s="699"/>
      <c r="G11774" s="334"/>
      <c r="H11774" s="334"/>
      <c r="I11774" s="334"/>
      <c r="J11774" s="668" t="s">
        <v>38134</v>
      </c>
    </row>
    <row r="11775" spans="1:10" s="617" customFormat="1" outlineLevel="1">
      <c r="A11775" s="311" t="s">
        <v>18573</v>
      </c>
      <c r="B11775" s="313" t="s">
        <v>2725</v>
      </c>
      <c r="C11775" s="313" t="s">
        <v>16675</v>
      </c>
      <c r="D11775" s="313"/>
      <c r="E11775" s="670">
        <v>34000</v>
      </c>
      <c r="F11775" s="699"/>
      <c r="G11775" s="334"/>
      <c r="H11775" s="334"/>
      <c r="I11775" s="334"/>
      <c r="J11775" s="668" t="s">
        <v>38134</v>
      </c>
    </row>
    <row r="11776" spans="1:10" s="617" customFormat="1" outlineLevel="1">
      <c r="A11776" s="311" t="s">
        <v>18573</v>
      </c>
      <c r="B11776" s="313" t="s">
        <v>2725</v>
      </c>
      <c r="C11776" s="313" t="s">
        <v>16675</v>
      </c>
      <c r="D11776" s="313"/>
      <c r="E11776" s="670">
        <v>34000</v>
      </c>
      <c r="F11776" s="699"/>
      <c r="G11776" s="334"/>
      <c r="H11776" s="334"/>
      <c r="I11776" s="334"/>
      <c r="J11776" s="668" t="s">
        <v>38134</v>
      </c>
    </row>
    <row r="11777" spans="1:10" s="617" customFormat="1" outlineLevel="1">
      <c r="A11777" s="311" t="s">
        <v>18573</v>
      </c>
      <c r="B11777" s="313" t="s">
        <v>2725</v>
      </c>
      <c r="C11777" s="313" t="s">
        <v>16675</v>
      </c>
      <c r="D11777" s="313"/>
      <c r="E11777" s="670">
        <v>34000</v>
      </c>
      <c r="F11777" s="699"/>
      <c r="G11777" s="334"/>
      <c r="H11777" s="334"/>
      <c r="I11777" s="334"/>
      <c r="J11777" s="668" t="s">
        <v>38134</v>
      </c>
    </row>
    <row r="11778" spans="1:10" s="617" customFormat="1" outlineLevel="1">
      <c r="A11778" s="311" t="s">
        <v>18573</v>
      </c>
      <c r="B11778" s="313" t="s">
        <v>2725</v>
      </c>
      <c r="C11778" s="313" t="s">
        <v>16675</v>
      </c>
      <c r="D11778" s="313"/>
      <c r="E11778" s="670">
        <v>36000</v>
      </c>
      <c r="F11778" s="699"/>
      <c r="G11778" s="334"/>
      <c r="H11778" s="334"/>
      <c r="I11778" s="334"/>
      <c r="J11778" s="668" t="s">
        <v>38134</v>
      </c>
    </row>
    <row r="11779" spans="1:10" s="617" customFormat="1" outlineLevel="1">
      <c r="A11779" s="311" t="s">
        <v>18574</v>
      </c>
      <c r="B11779" s="313" t="s">
        <v>2725</v>
      </c>
      <c r="C11779" s="313" t="s">
        <v>5340</v>
      </c>
      <c r="D11779" s="313"/>
      <c r="E11779" s="670">
        <v>62500</v>
      </c>
      <c r="F11779" s="409"/>
      <c r="G11779" s="321"/>
      <c r="H11779" s="321"/>
      <c r="I11779" s="321"/>
      <c r="J11779" s="668" t="s">
        <v>38134</v>
      </c>
    </row>
    <row r="11780" spans="1:10" s="617" customFormat="1" ht="23.25" outlineLevel="1">
      <c r="A11780" s="311" t="s">
        <v>18575</v>
      </c>
      <c r="B11780" s="313" t="s">
        <v>2725</v>
      </c>
      <c r="C11780" s="313" t="s">
        <v>16675</v>
      </c>
      <c r="D11780" s="313"/>
      <c r="E11780" s="670">
        <v>24000</v>
      </c>
      <c r="F11780" s="409"/>
      <c r="G11780" s="321"/>
      <c r="H11780" s="321"/>
      <c r="I11780" s="321"/>
      <c r="J11780" s="668" t="s">
        <v>38134</v>
      </c>
    </row>
    <row r="11781" spans="1:10" s="617" customFormat="1" outlineLevel="1">
      <c r="A11781" s="311" t="s">
        <v>18576</v>
      </c>
      <c r="B11781" s="313" t="s">
        <v>2725</v>
      </c>
      <c r="C11781" s="313" t="s">
        <v>10773</v>
      </c>
      <c r="D11781" s="313"/>
      <c r="E11781" s="670">
        <v>35040</v>
      </c>
      <c r="F11781" s="409"/>
      <c r="G11781" s="321"/>
      <c r="H11781" s="321"/>
      <c r="I11781" s="321"/>
      <c r="J11781" s="668" t="s">
        <v>38134</v>
      </c>
    </row>
    <row r="11782" spans="1:10" s="617" customFormat="1" outlineLevel="1">
      <c r="A11782" s="311" t="s">
        <v>18577</v>
      </c>
      <c r="B11782" s="313" t="s">
        <v>2725</v>
      </c>
      <c r="C11782" s="313" t="s">
        <v>10773</v>
      </c>
      <c r="D11782" s="313"/>
      <c r="E11782" s="670">
        <v>30000</v>
      </c>
      <c r="F11782" s="409"/>
      <c r="G11782" s="321"/>
      <c r="H11782" s="321"/>
      <c r="I11782" s="321"/>
      <c r="J11782" s="668" t="s">
        <v>38134</v>
      </c>
    </row>
    <row r="11783" spans="1:10" s="617" customFormat="1" ht="23.25" outlineLevel="1">
      <c r="A11783" s="311" t="s">
        <v>18578</v>
      </c>
      <c r="B11783" s="313" t="s">
        <v>2725</v>
      </c>
      <c r="C11783" s="313" t="s">
        <v>10773</v>
      </c>
      <c r="D11783" s="313"/>
      <c r="E11783" s="670">
        <v>24187.5</v>
      </c>
      <c r="F11783" s="409"/>
      <c r="G11783" s="321"/>
      <c r="H11783" s="321"/>
      <c r="I11783" s="321"/>
      <c r="J11783" s="668" t="s">
        <v>38134</v>
      </c>
    </row>
    <row r="11784" spans="1:10" s="617" customFormat="1" outlineLevel="1">
      <c r="A11784" s="311" t="s">
        <v>18579</v>
      </c>
      <c r="B11784" s="313" t="s">
        <v>2725</v>
      </c>
      <c r="C11784" s="313" t="s">
        <v>10773</v>
      </c>
      <c r="D11784" s="313"/>
      <c r="E11784" s="670">
        <v>24000</v>
      </c>
      <c r="F11784" s="409"/>
      <c r="G11784" s="321"/>
      <c r="H11784" s="321"/>
      <c r="I11784" s="321"/>
      <c r="J11784" s="668" t="s">
        <v>38134</v>
      </c>
    </row>
    <row r="11785" spans="1:10" s="617" customFormat="1" outlineLevel="1">
      <c r="A11785" s="311" t="s">
        <v>18580</v>
      </c>
      <c r="B11785" s="313" t="s">
        <v>2725</v>
      </c>
      <c r="C11785" s="313" t="s">
        <v>10773</v>
      </c>
      <c r="D11785" s="313"/>
      <c r="E11785" s="670">
        <v>21000</v>
      </c>
      <c r="F11785" s="409"/>
      <c r="G11785" s="321"/>
      <c r="H11785" s="321"/>
      <c r="I11785" s="321"/>
      <c r="J11785" s="668" t="s">
        <v>38134</v>
      </c>
    </row>
    <row r="11786" spans="1:10" s="617" customFormat="1" outlineLevel="1">
      <c r="A11786" s="311" t="s">
        <v>18581</v>
      </c>
      <c r="B11786" s="313" t="s">
        <v>2725</v>
      </c>
      <c r="C11786" s="313" t="s">
        <v>10773</v>
      </c>
      <c r="D11786" s="313"/>
      <c r="E11786" s="670">
        <v>18000</v>
      </c>
      <c r="F11786" s="409"/>
      <c r="G11786" s="321"/>
      <c r="H11786" s="321"/>
      <c r="I11786" s="321"/>
      <c r="J11786" s="668" t="s">
        <v>38134</v>
      </c>
    </row>
    <row r="11787" spans="1:10" s="617" customFormat="1" ht="23.25" outlineLevel="1">
      <c r="A11787" s="311" t="s">
        <v>18582</v>
      </c>
      <c r="B11787" s="313" t="s">
        <v>2725</v>
      </c>
      <c r="C11787" s="313" t="s">
        <v>16675</v>
      </c>
      <c r="D11787" s="313"/>
      <c r="E11787" s="670">
        <v>28500</v>
      </c>
      <c r="F11787" s="409"/>
      <c r="G11787" s="321"/>
      <c r="H11787" s="321"/>
      <c r="I11787" s="321"/>
      <c r="J11787" s="668" t="s">
        <v>38134</v>
      </c>
    </row>
    <row r="11788" spans="1:10" s="617" customFormat="1" ht="23.25" outlineLevel="1">
      <c r="A11788" s="311" t="s">
        <v>18583</v>
      </c>
      <c r="B11788" s="313" t="s">
        <v>2725</v>
      </c>
      <c r="C11788" s="313" t="s">
        <v>16675</v>
      </c>
      <c r="D11788" s="313"/>
      <c r="E11788" s="670">
        <v>24000</v>
      </c>
      <c r="F11788" s="409"/>
      <c r="G11788" s="321"/>
      <c r="H11788" s="321"/>
      <c r="I11788" s="321"/>
      <c r="J11788" s="668" t="s">
        <v>38134</v>
      </c>
    </row>
    <row r="11789" spans="1:10" s="617" customFormat="1" outlineLevel="1">
      <c r="A11789" s="311" t="s">
        <v>18584</v>
      </c>
      <c r="B11789" s="313" t="s">
        <v>2725</v>
      </c>
      <c r="C11789" s="313" t="s">
        <v>16675</v>
      </c>
      <c r="D11789" s="313"/>
      <c r="E11789" s="670">
        <v>27600</v>
      </c>
      <c r="F11789" s="409"/>
      <c r="G11789" s="321"/>
      <c r="H11789" s="321"/>
      <c r="I11789" s="321"/>
      <c r="J11789" s="668" t="s">
        <v>38134</v>
      </c>
    </row>
    <row r="11790" spans="1:10" s="617" customFormat="1" ht="23.25" outlineLevel="1">
      <c r="A11790" s="311" t="s">
        <v>18585</v>
      </c>
      <c r="B11790" s="313" t="s">
        <v>2725</v>
      </c>
      <c r="C11790" s="313" t="s">
        <v>16675</v>
      </c>
      <c r="D11790" s="313"/>
      <c r="E11790" s="670">
        <v>20000</v>
      </c>
      <c r="F11790" s="409"/>
      <c r="G11790" s="321"/>
      <c r="H11790" s="321"/>
      <c r="I11790" s="321"/>
      <c r="J11790" s="668" t="s">
        <v>38134</v>
      </c>
    </row>
    <row r="11791" spans="1:10" s="617" customFormat="1" ht="23.25" outlineLevel="1">
      <c r="A11791" s="311" t="s">
        <v>18586</v>
      </c>
      <c r="B11791" s="313" t="s">
        <v>2725</v>
      </c>
      <c r="C11791" s="313" t="s">
        <v>16675</v>
      </c>
      <c r="D11791" s="313"/>
      <c r="E11791" s="670">
        <v>34000</v>
      </c>
      <c r="F11791" s="409"/>
      <c r="G11791" s="321"/>
      <c r="H11791" s="321"/>
      <c r="I11791" s="321"/>
      <c r="J11791" s="668" t="s">
        <v>38134</v>
      </c>
    </row>
    <row r="11792" spans="1:10" s="617" customFormat="1" outlineLevel="1">
      <c r="A11792" s="311" t="s">
        <v>18587</v>
      </c>
      <c r="B11792" s="313" t="s">
        <v>2725</v>
      </c>
      <c r="C11792" s="313" t="s">
        <v>5340</v>
      </c>
      <c r="D11792" s="313"/>
      <c r="E11792" s="670">
        <v>27672.000000000004</v>
      </c>
      <c r="F11792" s="409"/>
      <c r="G11792" s="321"/>
      <c r="H11792" s="321"/>
      <c r="I11792" s="321"/>
      <c r="J11792" s="668" t="s">
        <v>38134</v>
      </c>
    </row>
    <row r="11793" spans="1:10" s="617" customFormat="1" outlineLevel="1">
      <c r="A11793" s="311" t="s">
        <v>18588</v>
      </c>
      <c r="B11793" s="313" t="s">
        <v>2725</v>
      </c>
      <c r="C11793" s="313" t="s">
        <v>5340</v>
      </c>
      <c r="D11793" s="313"/>
      <c r="E11793" s="670">
        <v>27672.000000000004</v>
      </c>
      <c r="F11793" s="409"/>
      <c r="G11793" s="321"/>
      <c r="H11793" s="321"/>
      <c r="I11793" s="321"/>
      <c r="J11793" s="668" t="s">
        <v>38134</v>
      </c>
    </row>
    <row r="11794" spans="1:10" s="617" customFormat="1" outlineLevel="1">
      <c r="A11794" s="311" t="s">
        <v>18589</v>
      </c>
      <c r="B11794" s="313" t="s">
        <v>2725</v>
      </c>
      <c r="C11794" s="313" t="s">
        <v>5340</v>
      </c>
      <c r="D11794" s="313"/>
      <c r="E11794" s="670">
        <v>18000</v>
      </c>
      <c r="F11794" s="409"/>
      <c r="G11794" s="321"/>
      <c r="H11794" s="321"/>
      <c r="I11794" s="321"/>
      <c r="J11794" s="668" t="s">
        <v>38134</v>
      </c>
    </row>
    <row r="11795" spans="1:10" s="617" customFormat="1" outlineLevel="1">
      <c r="A11795" s="311" t="s">
        <v>18590</v>
      </c>
      <c r="B11795" s="313" t="s">
        <v>2725</v>
      </c>
      <c r="C11795" s="313" t="s">
        <v>10773</v>
      </c>
      <c r="D11795" s="313"/>
      <c r="E11795" s="670">
        <v>41000</v>
      </c>
      <c r="F11795" s="409"/>
      <c r="G11795" s="321"/>
      <c r="H11795" s="321"/>
      <c r="I11795" s="321"/>
      <c r="J11795" s="668" t="s">
        <v>38134</v>
      </c>
    </row>
    <row r="11796" spans="1:10" s="617" customFormat="1" outlineLevel="1">
      <c r="A11796" s="311" t="s">
        <v>18022</v>
      </c>
      <c r="B11796" s="313" t="s">
        <v>2725</v>
      </c>
      <c r="C11796" s="313" t="s">
        <v>10773</v>
      </c>
      <c r="D11796" s="313"/>
      <c r="E11796" s="670">
        <v>21000</v>
      </c>
      <c r="F11796" s="409"/>
      <c r="G11796" s="321"/>
      <c r="H11796" s="321"/>
      <c r="I11796" s="321"/>
      <c r="J11796" s="668" t="s">
        <v>38134</v>
      </c>
    </row>
    <row r="11797" spans="1:10" s="617" customFormat="1" outlineLevel="1">
      <c r="A11797" s="311" t="s">
        <v>18023</v>
      </c>
      <c r="B11797" s="313" t="s">
        <v>2725</v>
      </c>
      <c r="C11797" s="313" t="s">
        <v>10773</v>
      </c>
      <c r="D11797" s="313"/>
      <c r="E11797" s="670">
        <v>22390</v>
      </c>
      <c r="F11797" s="409"/>
      <c r="G11797" s="321"/>
      <c r="H11797" s="321"/>
      <c r="I11797" s="321"/>
      <c r="J11797" s="668" t="s">
        <v>38134</v>
      </c>
    </row>
    <row r="11798" spans="1:10" s="617" customFormat="1" outlineLevel="1">
      <c r="A11798" s="311" t="s">
        <v>18024</v>
      </c>
      <c r="B11798" s="313" t="s">
        <v>2725</v>
      </c>
      <c r="C11798" s="313" t="s">
        <v>10773</v>
      </c>
      <c r="D11798" s="313"/>
      <c r="E11798" s="670">
        <v>31000</v>
      </c>
      <c r="F11798" s="409"/>
      <c r="G11798" s="321"/>
      <c r="H11798" s="321"/>
      <c r="I11798" s="321"/>
      <c r="J11798" s="668" t="s">
        <v>38134</v>
      </c>
    </row>
    <row r="11799" spans="1:10" s="617" customFormat="1" outlineLevel="1">
      <c r="A11799" s="311" t="s">
        <v>18025</v>
      </c>
      <c r="B11799" s="313" t="s">
        <v>2725</v>
      </c>
      <c r="C11799" s="313" t="s">
        <v>10773</v>
      </c>
      <c r="D11799" s="313"/>
      <c r="E11799" s="670">
        <v>36000</v>
      </c>
      <c r="F11799" s="409"/>
      <c r="G11799" s="321"/>
      <c r="H11799" s="321"/>
      <c r="I11799" s="321"/>
      <c r="J11799" s="668" t="s">
        <v>38134</v>
      </c>
    </row>
    <row r="11800" spans="1:10" s="617" customFormat="1" outlineLevel="1">
      <c r="A11800" s="311" t="s">
        <v>18591</v>
      </c>
      <c r="B11800" s="313" t="s">
        <v>2725</v>
      </c>
      <c r="C11800" s="313" t="s">
        <v>10773</v>
      </c>
      <c r="D11800" s="313"/>
      <c r="E11800" s="670">
        <v>36000</v>
      </c>
      <c r="F11800" s="409"/>
      <c r="G11800" s="321"/>
      <c r="H11800" s="321"/>
      <c r="I11800" s="321"/>
      <c r="J11800" s="668" t="s">
        <v>38134</v>
      </c>
    </row>
    <row r="11801" spans="1:10" s="617" customFormat="1" outlineLevel="1">
      <c r="A11801" s="311" t="s">
        <v>18592</v>
      </c>
      <c r="B11801" s="313" t="s">
        <v>2725</v>
      </c>
      <c r="C11801" s="313" t="s">
        <v>10773</v>
      </c>
      <c r="D11801" s="313"/>
      <c r="E11801" s="670">
        <v>35000</v>
      </c>
      <c r="F11801" s="409"/>
      <c r="G11801" s="321"/>
      <c r="H11801" s="321"/>
      <c r="I11801" s="321"/>
      <c r="J11801" s="668" t="s">
        <v>38134</v>
      </c>
    </row>
    <row r="11802" spans="1:10" s="617" customFormat="1" outlineLevel="1">
      <c r="A11802" s="311" t="s">
        <v>18593</v>
      </c>
      <c r="B11802" s="313" t="s">
        <v>2725</v>
      </c>
      <c r="C11802" s="313" t="s">
        <v>10773</v>
      </c>
      <c r="D11802" s="313"/>
      <c r="E11802" s="670">
        <v>32000</v>
      </c>
      <c r="F11802" s="409"/>
      <c r="G11802" s="321"/>
      <c r="H11802" s="321"/>
      <c r="I11802" s="321"/>
      <c r="J11802" s="668" t="s">
        <v>38134</v>
      </c>
    </row>
    <row r="11803" spans="1:10" s="617" customFormat="1" ht="23.25" outlineLevel="1">
      <c r="A11803" s="311" t="s">
        <v>18594</v>
      </c>
      <c r="B11803" s="313" t="s">
        <v>15777</v>
      </c>
      <c r="C11803" s="313" t="s">
        <v>10773</v>
      </c>
      <c r="D11803" s="313"/>
      <c r="E11803" s="670">
        <v>36000</v>
      </c>
      <c r="F11803" s="409"/>
      <c r="G11803" s="321"/>
      <c r="H11803" s="321"/>
      <c r="I11803" s="321"/>
      <c r="J11803" s="694"/>
    </row>
    <row r="11804" spans="1:10" s="617" customFormat="1" ht="23.25" outlineLevel="1">
      <c r="A11804" s="311" t="s">
        <v>18595</v>
      </c>
      <c r="B11804" s="313" t="s">
        <v>15777</v>
      </c>
      <c r="C11804" s="313" t="s">
        <v>16675</v>
      </c>
      <c r="D11804" s="313"/>
      <c r="E11804" s="670">
        <v>30000</v>
      </c>
      <c r="F11804" s="409"/>
      <c r="G11804" s="321"/>
      <c r="H11804" s="321"/>
      <c r="I11804" s="321"/>
      <c r="J11804" s="694"/>
    </row>
    <row r="11805" spans="1:10" s="617" customFormat="1" ht="23.25" outlineLevel="1">
      <c r="A11805" s="311" t="s">
        <v>18596</v>
      </c>
      <c r="B11805" s="313" t="s">
        <v>15777</v>
      </c>
      <c r="C11805" s="313" t="s">
        <v>16675</v>
      </c>
      <c r="D11805" s="313"/>
      <c r="E11805" s="670">
        <v>36000</v>
      </c>
      <c r="F11805" s="409"/>
      <c r="G11805" s="321"/>
      <c r="H11805" s="321"/>
      <c r="I11805" s="321"/>
      <c r="J11805" s="694"/>
    </row>
    <row r="11806" spans="1:10" s="617" customFormat="1" ht="23.25" outlineLevel="1">
      <c r="A11806" s="311" t="s">
        <v>18597</v>
      </c>
      <c r="B11806" s="313" t="s">
        <v>15777</v>
      </c>
      <c r="C11806" s="313" t="s">
        <v>16675</v>
      </c>
      <c r="D11806" s="313"/>
      <c r="E11806" s="670">
        <v>30000</v>
      </c>
      <c r="F11806" s="409"/>
      <c r="G11806" s="321"/>
      <c r="H11806" s="321"/>
      <c r="I11806" s="321"/>
      <c r="J11806" s="694"/>
    </row>
    <row r="11807" spans="1:10" s="617" customFormat="1" outlineLevel="1">
      <c r="A11807" s="311" t="s">
        <v>18045</v>
      </c>
      <c r="B11807" s="313" t="s">
        <v>2725</v>
      </c>
      <c r="C11807" s="313" t="s">
        <v>16687</v>
      </c>
      <c r="D11807" s="313"/>
      <c r="E11807" s="670">
        <v>36800</v>
      </c>
      <c r="F11807" s="409"/>
      <c r="G11807" s="321"/>
      <c r="H11807" s="321"/>
      <c r="I11807" s="321"/>
      <c r="J11807" s="694"/>
    </row>
    <row r="11808" spans="1:10" s="617" customFormat="1" ht="23.25" outlineLevel="1">
      <c r="A11808" s="311" t="s">
        <v>18046</v>
      </c>
      <c r="B11808" s="313" t="s">
        <v>2725</v>
      </c>
      <c r="C11808" s="313" t="s">
        <v>16687</v>
      </c>
      <c r="D11808" s="313"/>
      <c r="E11808" s="670">
        <v>33000</v>
      </c>
      <c r="F11808" s="409"/>
      <c r="G11808" s="321"/>
      <c r="H11808" s="321"/>
      <c r="I11808" s="321"/>
      <c r="J11808" s="694"/>
    </row>
    <row r="11809" spans="1:10" s="617" customFormat="1" ht="23.25" outlineLevel="1">
      <c r="A11809" s="311" t="s">
        <v>18047</v>
      </c>
      <c r="B11809" s="313" t="s">
        <v>2725</v>
      </c>
      <c r="C11809" s="313" t="s">
        <v>16687</v>
      </c>
      <c r="D11809" s="313"/>
      <c r="E11809" s="670">
        <v>36800</v>
      </c>
      <c r="F11809" s="409"/>
      <c r="G11809" s="321"/>
      <c r="H11809" s="321"/>
      <c r="I11809" s="321"/>
      <c r="J11809" s="694"/>
    </row>
    <row r="11810" spans="1:10" s="618" customFormat="1" ht="23.25" outlineLevel="1">
      <c r="A11810" s="311" t="s">
        <v>18598</v>
      </c>
      <c r="B11810" s="313" t="s">
        <v>15777</v>
      </c>
      <c r="C11810" s="313" t="s">
        <v>8351</v>
      </c>
      <c r="D11810" s="313"/>
      <c r="E11810" s="670">
        <v>600000</v>
      </c>
      <c r="F11810" s="409"/>
      <c r="G11810" s="700"/>
      <c r="H11810" s="700"/>
      <c r="I11810" s="700"/>
      <c r="J11810" s="632" t="s">
        <v>18599</v>
      </c>
    </row>
    <row r="11811" spans="1:10" s="618" customFormat="1" ht="46.5" outlineLevel="1">
      <c r="A11811" s="311" t="s">
        <v>17157</v>
      </c>
      <c r="B11811" s="313" t="s">
        <v>15777</v>
      </c>
      <c r="C11811" s="313" t="s">
        <v>8351</v>
      </c>
      <c r="D11811" s="313"/>
      <c r="E11811" s="670">
        <v>933947</v>
      </c>
      <c r="F11811" s="409"/>
      <c r="G11811" s="700"/>
      <c r="H11811" s="700"/>
      <c r="I11811" s="700"/>
      <c r="J11811" s="632" t="s">
        <v>18600</v>
      </c>
    </row>
    <row r="11812" spans="1:10" s="618" customFormat="1" ht="23.25" outlineLevel="1">
      <c r="A11812" s="311" t="s">
        <v>17317</v>
      </c>
      <c r="B11812" s="313" t="s">
        <v>15777</v>
      </c>
      <c r="C11812" s="313" t="s">
        <v>8351</v>
      </c>
      <c r="D11812" s="313"/>
      <c r="E11812" s="670" t="s">
        <v>18601</v>
      </c>
      <c r="F11812" s="409"/>
      <c r="G11812" s="700"/>
      <c r="H11812" s="700"/>
      <c r="I11812" s="700"/>
      <c r="J11812" s="1413" t="s">
        <v>18600</v>
      </c>
    </row>
    <row r="11813" spans="1:10" s="618" customFormat="1" ht="23.25" outlineLevel="1">
      <c r="A11813" s="311" t="s">
        <v>18602</v>
      </c>
      <c r="B11813" s="313" t="s">
        <v>15777</v>
      </c>
      <c r="C11813" s="313" t="s">
        <v>8351</v>
      </c>
      <c r="D11813" s="313"/>
      <c r="E11813" s="670">
        <v>27500</v>
      </c>
      <c r="F11813" s="409"/>
      <c r="G11813" s="700"/>
      <c r="H11813" s="700"/>
      <c r="I11813" s="700"/>
      <c r="J11813" s="1414"/>
    </row>
    <row r="11814" spans="1:10" s="618" customFormat="1" ht="23.25" outlineLevel="1">
      <c r="A11814" s="311" t="s">
        <v>18603</v>
      </c>
      <c r="B11814" s="313" t="s">
        <v>15777</v>
      </c>
      <c r="C11814" s="313" t="s">
        <v>8351</v>
      </c>
      <c r="D11814" s="313"/>
      <c r="E11814" s="670">
        <v>129600</v>
      </c>
      <c r="F11814" s="409"/>
      <c r="G11814" s="700"/>
      <c r="H11814" s="700"/>
      <c r="I11814" s="700"/>
      <c r="J11814" s="1414"/>
    </row>
    <row r="11815" spans="1:10" s="618" customFormat="1" ht="23.25" outlineLevel="1">
      <c r="A11815" s="311" t="s">
        <v>17345</v>
      </c>
      <c r="B11815" s="313" t="s">
        <v>15777</v>
      </c>
      <c r="C11815" s="313" t="s">
        <v>8351</v>
      </c>
      <c r="D11815" s="313"/>
      <c r="E11815" s="670">
        <v>113666.7</v>
      </c>
      <c r="F11815" s="409"/>
      <c r="G11815" s="700"/>
      <c r="H11815" s="700"/>
      <c r="I11815" s="700"/>
      <c r="J11815" s="1414"/>
    </row>
    <row r="11816" spans="1:10" s="618" customFormat="1" ht="23.25" outlineLevel="1">
      <c r="A11816" s="311" t="s">
        <v>18276</v>
      </c>
      <c r="B11816" s="313" t="s">
        <v>15777</v>
      </c>
      <c r="C11816" s="313" t="s">
        <v>8351</v>
      </c>
      <c r="D11816" s="313"/>
      <c r="E11816" s="670">
        <v>793833.3</v>
      </c>
      <c r="F11816" s="409"/>
      <c r="G11816" s="700"/>
      <c r="H11816" s="700"/>
      <c r="I11816" s="700"/>
      <c r="J11816" s="1414"/>
    </row>
    <row r="11817" spans="1:10" s="618" customFormat="1" ht="23.25" outlineLevel="1">
      <c r="A11817" s="311" t="s">
        <v>18185</v>
      </c>
      <c r="B11817" s="313" t="s">
        <v>15777</v>
      </c>
      <c r="C11817" s="313" t="s">
        <v>8351</v>
      </c>
      <c r="D11817" s="313"/>
      <c r="E11817" s="670">
        <v>32050</v>
      </c>
      <c r="F11817" s="409"/>
      <c r="G11817" s="700"/>
      <c r="H11817" s="700"/>
      <c r="I11817" s="700"/>
      <c r="J11817" s="1414"/>
    </row>
    <row r="11818" spans="1:10" s="618" customFormat="1" ht="23.25" outlineLevel="1">
      <c r="A11818" s="311" t="s">
        <v>17179</v>
      </c>
      <c r="B11818" s="313" t="s">
        <v>15777</v>
      </c>
      <c r="C11818" s="313" t="s">
        <v>8351</v>
      </c>
      <c r="D11818" s="313"/>
      <c r="E11818" s="670">
        <v>69000</v>
      </c>
      <c r="F11818" s="409"/>
      <c r="G11818" s="700"/>
      <c r="H11818" s="700"/>
      <c r="I11818" s="700"/>
      <c r="J11818" s="1414"/>
    </row>
    <row r="11819" spans="1:10" s="618" customFormat="1" ht="23.25" outlineLevel="1">
      <c r="A11819" s="311" t="s">
        <v>17166</v>
      </c>
      <c r="B11819" s="313" t="s">
        <v>15777</v>
      </c>
      <c r="C11819" s="313" t="s">
        <v>8351</v>
      </c>
      <c r="D11819" s="313"/>
      <c r="E11819" s="670">
        <v>257000</v>
      </c>
      <c r="F11819" s="409"/>
      <c r="G11819" s="700"/>
      <c r="H11819" s="700"/>
      <c r="I11819" s="700"/>
      <c r="J11819" s="1414"/>
    </row>
    <row r="11820" spans="1:10" s="618" customFormat="1" ht="23.25" outlineLevel="1">
      <c r="A11820" s="311" t="s">
        <v>17257</v>
      </c>
      <c r="B11820" s="313" t="s">
        <v>15777</v>
      </c>
      <c r="C11820" s="313" t="s">
        <v>8351</v>
      </c>
      <c r="D11820" s="313"/>
      <c r="E11820" s="670">
        <v>244400</v>
      </c>
      <c r="F11820" s="409"/>
      <c r="G11820" s="700"/>
      <c r="H11820" s="700"/>
      <c r="I11820" s="700"/>
      <c r="J11820" s="1414"/>
    </row>
    <row r="11821" spans="1:10" s="618" customFormat="1" ht="23.25" outlineLevel="1">
      <c r="A11821" s="311" t="s">
        <v>17354</v>
      </c>
      <c r="B11821" s="313" t="s">
        <v>15777</v>
      </c>
      <c r="C11821" s="313" t="s">
        <v>8351</v>
      </c>
      <c r="D11821" s="313"/>
      <c r="E11821" s="670">
        <v>68200</v>
      </c>
      <c r="F11821" s="409"/>
      <c r="G11821" s="700"/>
      <c r="H11821" s="700"/>
      <c r="I11821" s="700"/>
      <c r="J11821" s="1414"/>
    </row>
    <row r="11822" spans="1:10" s="618" customFormat="1" ht="23.25" outlineLevel="1">
      <c r="A11822" s="311" t="s">
        <v>17345</v>
      </c>
      <c r="B11822" s="313" t="s">
        <v>15777</v>
      </c>
      <c r="C11822" s="313" t="s">
        <v>8351</v>
      </c>
      <c r="D11822" s="313"/>
      <c r="E11822" s="670">
        <v>52500</v>
      </c>
      <c r="F11822" s="409"/>
      <c r="G11822" s="700"/>
      <c r="H11822" s="700"/>
      <c r="I11822" s="700"/>
      <c r="J11822" s="1414"/>
    </row>
    <row r="11823" spans="1:10" s="618" customFormat="1" ht="23.25" outlineLevel="1">
      <c r="A11823" s="311" t="s">
        <v>2737</v>
      </c>
      <c r="B11823" s="313" t="s">
        <v>15777</v>
      </c>
      <c r="C11823" s="313" t="s">
        <v>8351</v>
      </c>
      <c r="D11823" s="313"/>
      <c r="E11823" s="670">
        <v>24419</v>
      </c>
      <c r="F11823" s="409"/>
      <c r="G11823" s="700"/>
      <c r="H11823" s="700"/>
      <c r="I11823" s="700"/>
      <c r="J11823" s="1414"/>
    </row>
    <row r="11824" spans="1:10" s="618" customFormat="1" ht="23.25" outlineLevel="1">
      <c r="A11824" s="311" t="s">
        <v>18604</v>
      </c>
      <c r="B11824" s="313" t="s">
        <v>15777</v>
      </c>
      <c r="C11824" s="313" t="s">
        <v>8351</v>
      </c>
      <c r="D11824" s="313"/>
      <c r="E11824" s="670">
        <v>22500</v>
      </c>
      <c r="F11824" s="409"/>
      <c r="G11824" s="700"/>
      <c r="H11824" s="700"/>
      <c r="I11824" s="700"/>
      <c r="J11824" s="1414"/>
    </row>
    <row r="11825" spans="1:10" s="618" customFormat="1" ht="23.25" outlineLevel="1">
      <c r="A11825" s="311" t="s">
        <v>2791</v>
      </c>
      <c r="B11825" s="313" t="s">
        <v>15777</v>
      </c>
      <c r="C11825" s="313" t="s">
        <v>8351</v>
      </c>
      <c r="D11825" s="313"/>
      <c r="E11825" s="670">
        <v>39783.33</v>
      </c>
      <c r="F11825" s="409"/>
      <c r="G11825" s="700"/>
      <c r="H11825" s="700"/>
      <c r="I11825" s="700"/>
      <c r="J11825" s="1414"/>
    </row>
    <row r="11826" spans="1:10" s="618" customFormat="1" ht="23.25" outlineLevel="1">
      <c r="A11826" s="311" t="s">
        <v>18605</v>
      </c>
      <c r="B11826" s="313" t="s">
        <v>15777</v>
      </c>
      <c r="C11826" s="313" t="s">
        <v>8351</v>
      </c>
      <c r="D11826" s="313"/>
      <c r="E11826" s="670">
        <v>28000</v>
      </c>
      <c r="F11826" s="409"/>
      <c r="G11826" s="700"/>
      <c r="H11826" s="700"/>
      <c r="I11826" s="700"/>
      <c r="J11826" s="1414"/>
    </row>
    <row r="11827" spans="1:10" s="618" customFormat="1" ht="23.25" outlineLevel="1">
      <c r="A11827" s="311" t="s">
        <v>18606</v>
      </c>
      <c r="B11827" s="313" t="s">
        <v>15777</v>
      </c>
      <c r="C11827" s="313" t="s">
        <v>8351</v>
      </c>
      <c r="D11827" s="313"/>
      <c r="E11827" s="670">
        <v>28800</v>
      </c>
      <c r="F11827" s="409"/>
      <c r="G11827" s="700"/>
      <c r="H11827" s="700"/>
      <c r="I11827" s="700"/>
      <c r="J11827" s="1414"/>
    </row>
    <row r="11828" spans="1:10" s="618" customFormat="1" ht="23.25" outlineLevel="1">
      <c r="A11828" s="311" t="s">
        <v>12792</v>
      </c>
      <c r="B11828" s="313" t="s">
        <v>15777</v>
      </c>
      <c r="C11828" s="313" t="s">
        <v>8351</v>
      </c>
      <c r="D11828" s="313"/>
      <c r="E11828" s="670">
        <v>33000</v>
      </c>
      <c r="F11828" s="409"/>
      <c r="G11828" s="700"/>
      <c r="H11828" s="700"/>
      <c r="I11828" s="700"/>
      <c r="J11828" s="1415"/>
    </row>
    <row r="11829" spans="1:10" s="618" customFormat="1" ht="23.25" outlineLevel="1">
      <c r="A11829" s="311" t="s">
        <v>18281</v>
      </c>
      <c r="B11829" s="313" t="s">
        <v>15777</v>
      </c>
      <c r="C11829" s="313" t="s">
        <v>8351</v>
      </c>
      <c r="D11829" s="313"/>
      <c r="E11829" s="670">
        <v>80000</v>
      </c>
      <c r="F11829" s="409"/>
      <c r="G11829" s="700"/>
      <c r="H11829" s="700"/>
      <c r="I11829" s="700"/>
      <c r="J11829" s="1413" t="s">
        <v>18607</v>
      </c>
    </row>
    <row r="11830" spans="1:10" s="618" customFormat="1" ht="23.25" outlineLevel="1">
      <c r="A11830" s="311" t="s">
        <v>18285</v>
      </c>
      <c r="B11830" s="313" t="s">
        <v>15777</v>
      </c>
      <c r="C11830" s="313" t="s">
        <v>8351</v>
      </c>
      <c r="D11830" s="313"/>
      <c r="E11830" s="670">
        <v>80000</v>
      </c>
      <c r="F11830" s="409"/>
      <c r="G11830" s="700"/>
      <c r="H11830" s="700"/>
      <c r="I11830" s="700"/>
      <c r="J11830" s="1414"/>
    </row>
    <row r="11831" spans="1:10" s="618" customFormat="1" ht="23.25" outlineLevel="1">
      <c r="A11831" s="311" t="s">
        <v>2785</v>
      </c>
      <c r="B11831" s="313" t="s">
        <v>15777</v>
      </c>
      <c r="C11831" s="313" t="s">
        <v>8351</v>
      </c>
      <c r="D11831" s="313"/>
      <c r="E11831" s="670">
        <v>33000</v>
      </c>
      <c r="F11831" s="409"/>
      <c r="G11831" s="700"/>
      <c r="H11831" s="700"/>
      <c r="I11831" s="700"/>
      <c r="J11831" s="1414"/>
    </row>
    <row r="11832" spans="1:10" s="618" customFormat="1" ht="23.25" outlineLevel="1">
      <c r="A11832" s="311" t="s">
        <v>18283</v>
      </c>
      <c r="B11832" s="313" t="s">
        <v>15777</v>
      </c>
      <c r="C11832" s="313" t="s">
        <v>8351</v>
      </c>
      <c r="D11832" s="313"/>
      <c r="E11832" s="670">
        <v>80000</v>
      </c>
      <c r="F11832" s="409"/>
      <c r="G11832" s="700"/>
      <c r="H11832" s="700"/>
      <c r="I11832" s="700"/>
      <c r="J11832" s="1414"/>
    </row>
    <row r="11833" spans="1:10" s="618" customFormat="1" ht="23.25" outlineLevel="1">
      <c r="A11833" s="311" t="s">
        <v>18284</v>
      </c>
      <c r="B11833" s="313" t="s">
        <v>15777</v>
      </c>
      <c r="C11833" s="313" t="s">
        <v>8351</v>
      </c>
      <c r="D11833" s="313"/>
      <c r="E11833" s="670">
        <v>80000</v>
      </c>
      <c r="F11833" s="409"/>
      <c r="G11833" s="700"/>
      <c r="H11833" s="700"/>
      <c r="I11833" s="700"/>
      <c r="J11833" s="1415"/>
    </row>
    <row r="11834" spans="1:10" s="618" customFormat="1" ht="22.8" customHeight="1" outlineLevel="1">
      <c r="A11834" s="311" t="s">
        <v>18608</v>
      </c>
      <c r="B11834" s="313" t="s">
        <v>15777</v>
      </c>
      <c r="C11834" s="313" t="s">
        <v>8351</v>
      </c>
      <c r="D11834" s="313"/>
      <c r="E11834" s="670">
        <v>28500</v>
      </c>
      <c r="F11834" s="409"/>
      <c r="G11834" s="700"/>
      <c r="H11834" s="700"/>
      <c r="I11834" s="700"/>
      <c r="J11834" s="1413" t="s">
        <v>18609</v>
      </c>
    </row>
    <row r="11835" spans="1:10" s="618" customFormat="1" ht="23.25" outlineLevel="1">
      <c r="A11835" s="311" t="s">
        <v>18366</v>
      </c>
      <c r="B11835" s="313" t="s">
        <v>9726</v>
      </c>
      <c r="C11835" s="313" t="s">
        <v>8351</v>
      </c>
      <c r="D11835" s="313"/>
      <c r="E11835" s="670">
        <v>332500</v>
      </c>
      <c r="F11835" s="409"/>
      <c r="G11835" s="700"/>
      <c r="H11835" s="700"/>
      <c r="I11835" s="700"/>
      <c r="J11835" s="1414"/>
    </row>
    <row r="11836" spans="1:10" s="618" customFormat="1" ht="23.25" outlineLevel="1">
      <c r="A11836" s="311" t="s">
        <v>18610</v>
      </c>
      <c r="B11836" s="313" t="s">
        <v>15777</v>
      </c>
      <c r="C11836" s="313" t="s">
        <v>8351</v>
      </c>
      <c r="D11836" s="313"/>
      <c r="E11836" s="670">
        <v>23460</v>
      </c>
      <c r="F11836" s="409"/>
      <c r="G11836" s="700"/>
      <c r="H11836" s="700"/>
      <c r="I11836" s="700"/>
      <c r="J11836" s="1414"/>
    </row>
    <row r="11837" spans="1:10" s="618" customFormat="1" ht="23.25" outlineLevel="1">
      <c r="A11837" s="311" t="s">
        <v>18611</v>
      </c>
      <c r="B11837" s="313" t="s">
        <v>15777</v>
      </c>
      <c r="C11837" s="313" t="s">
        <v>8351</v>
      </c>
      <c r="D11837" s="313"/>
      <c r="E11837" s="670">
        <v>288000</v>
      </c>
      <c r="F11837" s="409"/>
      <c r="G11837" s="700"/>
      <c r="H11837" s="700"/>
      <c r="I11837" s="700"/>
      <c r="J11837" s="1414"/>
    </row>
    <row r="11838" spans="1:10" s="618" customFormat="1" ht="14.45" customHeight="1" outlineLevel="1">
      <c r="A11838" s="311" t="s">
        <v>18612</v>
      </c>
      <c r="B11838" s="313" t="s">
        <v>8524</v>
      </c>
      <c r="C11838" s="313" t="s">
        <v>8351</v>
      </c>
      <c r="D11838" s="313"/>
      <c r="E11838" s="670">
        <v>702400</v>
      </c>
      <c r="F11838" s="409"/>
      <c r="G11838" s="700"/>
      <c r="H11838" s="700"/>
      <c r="I11838" s="700"/>
      <c r="J11838" s="1414"/>
    </row>
    <row r="11839" spans="1:10" s="618" customFormat="1" ht="23.25" outlineLevel="1">
      <c r="A11839" s="311" t="s">
        <v>18613</v>
      </c>
      <c r="B11839" s="313" t="s">
        <v>9190</v>
      </c>
      <c r="C11839" s="313" t="s">
        <v>8351</v>
      </c>
      <c r="D11839" s="313"/>
      <c r="E11839" s="670">
        <v>1555620</v>
      </c>
      <c r="F11839" s="409"/>
      <c r="G11839" s="700"/>
      <c r="H11839" s="700"/>
      <c r="I11839" s="700"/>
      <c r="J11839" s="1414"/>
    </row>
    <row r="11840" spans="1:10" s="618" customFormat="1" ht="23.25" outlineLevel="1">
      <c r="A11840" s="311" t="s">
        <v>17257</v>
      </c>
      <c r="B11840" s="313" t="s">
        <v>15777</v>
      </c>
      <c r="C11840" s="313" t="s">
        <v>8351</v>
      </c>
      <c r="D11840" s="313"/>
      <c r="E11840" s="670">
        <v>144000</v>
      </c>
      <c r="F11840" s="409"/>
      <c r="G11840" s="700"/>
      <c r="H11840" s="700"/>
      <c r="I11840" s="700"/>
      <c r="J11840" s="1414"/>
    </row>
    <row r="11841" spans="1:10" s="618" customFormat="1" ht="23.25" outlineLevel="1">
      <c r="A11841" s="311" t="s">
        <v>18614</v>
      </c>
      <c r="B11841" s="313" t="s">
        <v>15777</v>
      </c>
      <c r="C11841" s="313" t="s">
        <v>8351</v>
      </c>
      <c r="D11841" s="313"/>
      <c r="E11841" s="670">
        <v>22000</v>
      </c>
      <c r="F11841" s="409"/>
      <c r="G11841" s="700"/>
      <c r="H11841" s="700"/>
      <c r="I11841" s="700"/>
      <c r="J11841" s="1414"/>
    </row>
    <row r="11842" spans="1:10" s="618" customFormat="1" ht="23.25" outlineLevel="1">
      <c r="A11842" s="311" t="s">
        <v>18615</v>
      </c>
      <c r="B11842" s="313" t="s">
        <v>15777</v>
      </c>
      <c r="C11842" s="313" t="s">
        <v>8351</v>
      </c>
      <c r="D11842" s="313"/>
      <c r="E11842" s="670">
        <v>42000</v>
      </c>
      <c r="F11842" s="409"/>
      <c r="G11842" s="700"/>
      <c r="H11842" s="700"/>
      <c r="I11842" s="700"/>
      <c r="J11842" s="1414"/>
    </row>
    <row r="11843" spans="1:10" s="618" customFormat="1" ht="23.25" outlineLevel="1">
      <c r="A11843" s="311" t="s">
        <v>17975</v>
      </c>
      <c r="B11843" s="313" t="s">
        <v>9726</v>
      </c>
      <c r="C11843" s="313" t="s">
        <v>8351</v>
      </c>
      <c r="D11843" s="313"/>
      <c r="E11843" s="670">
        <v>223020</v>
      </c>
      <c r="F11843" s="409"/>
      <c r="G11843" s="700"/>
      <c r="H11843" s="700"/>
      <c r="I11843" s="700"/>
      <c r="J11843" s="1415"/>
    </row>
    <row r="11844" spans="1:10" s="618" customFormat="1" ht="22.8" customHeight="1" outlineLevel="1">
      <c r="A11844" s="311" t="s">
        <v>18616</v>
      </c>
      <c r="B11844" s="313" t="s">
        <v>15777</v>
      </c>
      <c r="C11844" s="313" t="s">
        <v>8351</v>
      </c>
      <c r="D11844" s="313"/>
      <c r="E11844" s="670">
        <v>840000</v>
      </c>
      <c r="F11844" s="409"/>
      <c r="G11844" s="700"/>
      <c r="H11844" s="700"/>
      <c r="I11844" s="700"/>
      <c r="J11844" s="1413" t="s">
        <v>18609</v>
      </c>
    </row>
    <row r="11845" spans="1:10" s="618" customFormat="1" ht="23.25" outlineLevel="1">
      <c r="A11845" s="311" t="s">
        <v>18617</v>
      </c>
      <c r="B11845" s="313" t="s">
        <v>15777</v>
      </c>
      <c r="C11845" s="313" t="s">
        <v>8351</v>
      </c>
      <c r="D11845" s="313"/>
      <c r="E11845" s="670">
        <v>172800</v>
      </c>
      <c r="F11845" s="409"/>
      <c r="G11845" s="700"/>
      <c r="H11845" s="700"/>
      <c r="I11845" s="700"/>
      <c r="J11845" s="1414"/>
    </row>
    <row r="11846" spans="1:10" s="618" customFormat="1" ht="23.25" outlineLevel="1">
      <c r="A11846" s="311" t="s">
        <v>18618</v>
      </c>
      <c r="B11846" s="313" t="s">
        <v>15777</v>
      </c>
      <c r="C11846" s="313" t="s">
        <v>8351</v>
      </c>
      <c r="D11846" s="313"/>
      <c r="E11846" s="670">
        <v>1008000</v>
      </c>
      <c r="F11846" s="409"/>
      <c r="G11846" s="700"/>
      <c r="H11846" s="700"/>
      <c r="I11846" s="700"/>
      <c r="J11846" s="1414"/>
    </row>
    <row r="11847" spans="1:10" s="618" customFormat="1" ht="23.25" outlineLevel="1">
      <c r="A11847" s="311" t="s">
        <v>18619</v>
      </c>
      <c r="B11847" s="313" t="s">
        <v>9726</v>
      </c>
      <c r="C11847" s="313" t="s">
        <v>8351</v>
      </c>
      <c r="D11847" s="313"/>
      <c r="E11847" s="670">
        <v>153650</v>
      </c>
      <c r="F11847" s="409"/>
      <c r="G11847" s="700"/>
      <c r="H11847" s="700"/>
      <c r="I11847" s="700"/>
      <c r="J11847" s="1414"/>
    </row>
    <row r="11848" spans="1:10" s="618" customFormat="1" ht="23.25" outlineLevel="1">
      <c r="A11848" s="311" t="s">
        <v>18620</v>
      </c>
      <c r="B11848" s="313" t="s">
        <v>17046</v>
      </c>
      <c r="C11848" s="313" t="s">
        <v>8351</v>
      </c>
      <c r="D11848" s="313"/>
      <c r="E11848" s="670">
        <v>44000</v>
      </c>
      <c r="F11848" s="409"/>
      <c r="G11848" s="700"/>
      <c r="H11848" s="700"/>
      <c r="I11848" s="700"/>
      <c r="J11848" s="1414"/>
    </row>
    <row r="11849" spans="1:10" s="618" customFormat="1" ht="23.25" outlineLevel="1">
      <c r="A11849" s="311" t="s">
        <v>18621</v>
      </c>
      <c r="B11849" s="313" t="s">
        <v>15777</v>
      </c>
      <c r="C11849" s="313" t="s">
        <v>8351</v>
      </c>
      <c r="D11849" s="313"/>
      <c r="E11849" s="670">
        <v>72000</v>
      </c>
      <c r="F11849" s="409"/>
      <c r="G11849" s="700"/>
      <c r="H11849" s="700"/>
      <c r="I11849" s="700"/>
      <c r="J11849" s="1414"/>
    </row>
    <row r="11850" spans="1:10" s="618" customFormat="1" ht="23.25" outlineLevel="1">
      <c r="A11850" s="311" t="s">
        <v>18622</v>
      </c>
      <c r="B11850" s="313" t="s">
        <v>15777</v>
      </c>
      <c r="C11850" s="313" t="s">
        <v>8351</v>
      </c>
      <c r="D11850" s="313"/>
      <c r="E11850" s="670">
        <v>60000</v>
      </c>
      <c r="F11850" s="409"/>
      <c r="G11850" s="700"/>
      <c r="H11850" s="700"/>
      <c r="I11850" s="700"/>
      <c r="J11850" s="1414"/>
    </row>
    <row r="11851" spans="1:10" s="618" customFormat="1" ht="23.25" outlineLevel="1">
      <c r="A11851" s="311" t="s">
        <v>18623</v>
      </c>
      <c r="B11851" s="313" t="s">
        <v>9726</v>
      </c>
      <c r="C11851" s="313" t="s">
        <v>8351</v>
      </c>
      <c r="D11851" s="313"/>
      <c r="E11851" s="670">
        <v>161075</v>
      </c>
      <c r="F11851" s="409"/>
      <c r="G11851" s="700"/>
      <c r="H11851" s="700"/>
      <c r="I11851" s="700"/>
      <c r="J11851" s="1414"/>
    </row>
    <row r="11852" spans="1:10" s="618" customFormat="1" ht="23.25" outlineLevel="1">
      <c r="A11852" s="311" t="s">
        <v>17970</v>
      </c>
      <c r="B11852" s="313" t="s">
        <v>15777</v>
      </c>
      <c r="C11852" s="313" t="s">
        <v>8351</v>
      </c>
      <c r="D11852" s="313"/>
      <c r="E11852" s="670">
        <v>22000</v>
      </c>
      <c r="F11852" s="409"/>
      <c r="G11852" s="700"/>
      <c r="H11852" s="700"/>
      <c r="I11852" s="700"/>
      <c r="J11852" s="1414"/>
    </row>
    <row r="11853" spans="1:10" s="618" customFormat="1" ht="23.25" outlineLevel="1">
      <c r="A11853" s="311" t="s">
        <v>18624</v>
      </c>
      <c r="B11853" s="313" t="s">
        <v>15777</v>
      </c>
      <c r="C11853" s="313" t="s">
        <v>8351</v>
      </c>
      <c r="D11853" s="313"/>
      <c r="E11853" s="670">
        <v>22500</v>
      </c>
      <c r="F11853" s="409"/>
      <c r="G11853" s="700"/>
      <c r="H11853" s="700"/>
      <c r="I11853" s="700"/>
      <c r="J11853" s="1414"/>
    </row>
    <row r="11854" spans="1:10" s="618" customFormat="1" ht="23.25" outlineLevel="1">
      <c r="A11854" s="311" t="s">
        <v>18625</v>
      </c>
      <c r="B11854" s="313" t="s">
        <v>15777</v>
      </c>
      <c r="C11854" s="313" t="s">
        <v>8351</v>
      </c>
      <c r="D11854" s="313"/>
      <c r="E11854" s="670">
        <v>25000</v>
      </c>
      <c r="F11854" s="409"/>
      <c r="G11854" s="700"/>
      <c r="H11854" s="700"/>
      <c r="I11854" s="700"/>
      <c r="J11854" s="1414"/>
    </row>
    <row r="11855" spans="1:10" s="618" customFormat="1" ht="23.25" outlineLevel="1">
      <c r="A11855" s="311" t="s">
        <v>18626</v>
      </c>
      <c r="B11855" s="313" t="s">
        <v>9726</v>
      </c>
      <c r="C11855" s="313" t="s">
        <v>8351</v>
      </c>
      <c r="D11855" s="313"/>
      <c r="E11855" s="670">
        <v>112000</v>
      </c>
      <c r="F11855" s="409"/>
      <c r="G11855" s="700"/>
      <c r="H11855" s="700"/>
      <c r="I11855" s="700"/>
      <c r="J11855" s="1414"/>
    </row>
    <row r="11856" spans="1:10" s="618" customFormat="1" ht="23.25" outlineLevel="1">
      <c r="A11856" s="311" t="s">
        <v>18627</v>
      </c>
      <c r="B11856" s="313" t="s">
        <v>15777</v>
      </c>
      <c r="C11856" s="313" t="s">
        <v>8351</v>
      </c>
      <c r="D11856" s="313"/>
      <c r="E11856" s="670">
        <v>32000</v>
      </c>
      <c r="F11856" s="409"/>
      <c r="G11856" s="700"/>
      <c r="H11856" s="700"/>
      <c r="I11856" s="700"/>
      <c r="J11856" s="1414"/>
    </row>
    <row r="11857" spans="1:10" s="618" customFormat="1" ht="23.25" outlineLevel="1">
      <c r="A11857" s="311" t="s">
        <v>17973</v>
      </c>
      <c r="B11857" s="313" t="s">
        <v>15777</v>
      </c>
      <c r="C11857" s="313" t="s">
        <v>8351</v>
      </c>
      <c r="D11857" s="313"/>
      <c r="E11857" s="670">
        <v>18037.5</v>
      </c>
      <c r="F11857" s="409"/>
      <c r="G11857" s="700"/>
      <c r="H11857" s="700"/>
      <c r="I11857" s="700"/>
      <c r="J11857" s="1414"/>
    </row>
    <row r="11858" spans="1:10" s="618" customFormat="1" ht="23.25" outlineLevel="1">
      <c r="A11858" s="311" t="s">
        <v>17179</v>
      </c>
      <c r="B11858" s="313" t="s">
        <v>9726</v>
      </c>
      <c r="C11858" s="313" t="s">
        <v>8351</v>
      </c>
      <c r="D11858" s="313"/>
      <c r="E11858" s="670">
        <v>488365</v>
      </c>
      <c r="F11858" s="409"/>
      <c r="G11858" s="700"/>
      <c r="H11858" s="700"/>
      <c r="I11858" s="700"/>
      <c r="J11858" s="1414"/>
    </row>
    <row r="11859" spans="1:10" s="618" customFormat="1" ht="14.45" customHeight="1" outlineLevel="1">
      <c r="A11859" s="311" t="s">
        <v>18628</v>
      </c>
      <c r="B11859" s="313" t="s">
        <v>9473</v>
      </c>
      <c r="C11859" s="313" t="s">
        <v>8351</v>
      </c>
      <c r="D11859" s="313"/>
      <c r="E11859" s="670">
        <v>135000</v>
      </c>
      <c r="F11859" s="409"/>
      <c r="G11859" s="700"/>
      <c r="H11859" s="700"/>
      <c r="I11859" s="700"/>
      <c r="J11859" s="1414"/>
    </row>
    <row r="11860" spans="1:10" s="618" customFormat="1" ht="14.45" customHeight="1" outlineLevel="1">
      <c r="A11860" s="311" t="s">
        <v>18387</v>
      </c>
      <c r="B11860" s="313" t="s">
        <v>9473</v>
      </c>
      <c r="C11860" s="313" t="s">
        <v>8351</v>
      </c>
      <c r="D11860" s="313"/>
      <c r="E11860" s="670">
        <v>54000</v>
      </c>
      <c r="F11860" s="409"/>
      <c r="G11860" s="700"/>
      <c r="H11860" s="700"/>
      <c r="I11860" s="700"/>
      <c r="J11860" s="1414"/>
    </row>
    <row r="11861" spans="1:10" s="618" customFormat="1" ht="23.25" outlineLevel="1">
      <c r="A11861" s="311" t="s">
        <v>18602</v>
      </c>
      <c r="B11861" s="313" t="s">
        <v>15777</v>
      </c>
      <c r="C11861" s="313" t="s">
        <v>8351</v>
      </c>
      <c r="D11861" s="313"/>
      <c r="E11861" s="670">
        <v>27500</v>
      </c>
      <c r="F11861" s="409"/>
      <c r="G11861" s="700"/>
      <c r="H11861" s="700"/>
      <c r="I11861" s="700"/>
      <c r="J11861" s="1414"/>
    </row>
    <row r="11862" spans="1:10" s="618" customFormat="1" ht="23.25" outlineLevel="1">
      <c r="A11862" s="311" t="s">
        <v>18408</v>
      </c>
      <c r="B11862" s="313" t="s">
        <v>9726</v>
      </c>
      <c r="C11862" s="313" t="s">
        <v>8351</v>
      </c>
      <c r="D11862" s="313"/>
      <c r="E11862" s="670">
        <v>70000</v>
      </c>
      <c r="F11862" s="409"/>
      <c r="G11862" s="700"/>
      <c r="H11862" s="700"/>
      <c r="I11862" s="700"/>
      <c r="J11862" s="1414"/>
    </row>
    <row r="11863" spans="1:10" s="618" customFormat="1" ht="23.25" outlineLevel="1">
      <c r="A11863" s="311" t="s">
        <v>2737</v>
      </c>
      <c r="B11863" s="313" t="s">
        <v>15777</v>
      </c>
      <c r="C11863" s="313" t="s">
        <v>8351</v>
      </c>
      <c r="D11863" s="313"/>
      <c r="E11863" s="670">
        <v>29000</v>
      </c>
      <c r="F11863" s="409"/>
      <c r="G11863" s="700"/>
      <c r="H11863" s="700"/>
      <c r="I11863" s="700"/>
      <c r="J11863" s="1414"/>
    </row>
    <row r="11864" spans="1:10" s="618" customFormat="1" ht="23.25" outlineLevel="1">
      <c r="A11864" s="311" t="s">
        <v>18629</v>
      </c>
      <c r="B11864" s="313" t="s">
        <v>9726</v>
      </c>
      <c r="C11864" s="313" t="s">
        <v>8351</v>
      </c>
      <c r="D11864" s="313"/>
      <c r="E11864" s="670">
        <v>369600</v>
      </c>
      <c r="F11864" s="409"/>
      <c r="G11864" s="700"/>
      <c r="H11864" s="700"/>
      <c r="I11864" s="700"/>
      <c r="J11864" s="1414"/>
    </row>
    <row r="11865" spans="1:10" s="618" customFormat="1" ht="23.25" outlineLevel="1">
      <c r="A11865" s="311" t="s">
        <v>18395</v>
      </c>
      <c r="B11865" s="313" t="s">
        <v>15777</v>
      </c>
      <c r="C11865" s="313" t="s">
        <v>8351</v>
      </c>
      <c r="D11865" s="313"/>
      <c r="E11865" s="670">
        <v>21000</v>
      </c>
      <c r="F11865" s="409"/>
      <c r="G11865" s="700"/>
      <c r="H11865" s="700"/>
      <c r="I11865" s="700"/>
      <c r="J11865" s="1414"/>
    </row>
    <row r="11866" spans="1:10" s="618" customFormat="1" ht="23.25" outlineLevel="1">
      <c r="A11866" s="311" t="s">
        <v>2791</v>
      </c>
      <c r="B11866" s="313" t="s">
        <v>15777</v>
      </c>
      <c r="C11866" s="313" t="s">
        <v>8351</v>
      </c>
      <c r="D11866" s="313"/>
      <c r="E11866" s="670">
        <v>32000</v>
      </c>
      <c r="F11866" s="409"/>
      <c r="G11866" s="700"/>
      <c r="H11866" s="700"/>
      <c r="I11866" s="700"/>
      <c r="J11866" s="1414"/>
    </row>
    <row r="11867" spans="1:10" s="618" customFormat="1" ht="23.25" outlineLevel="1">
      <c r="A11867" s="311" t="s">
        <v>18630</v>
      </c>
      <c r="B11867" s="313" t="s">
        <v>15777</v>
      </c>
      <c r="C11867" s="313" t="s">
        <v>8351</v>
      </c>
      <c r="D11867" s="313"/>
      <c r="E11867" s="670">
        <v>36000</v>
      </c>
      <c r="F11867" s="409"/>
      <c r="G11867" s="700"/>
      <c r="H11867" s="700"/>
      <c r="I11867" s="700"/>
      <c r="J11867" s="1414"/>
    </row>
    <row r="11868" spans="1:10" s="618" customFormat="1" ht="23.25" outlineLevel="1">
      <c r="A11868" s="311" t="s">
        <v>18185</v>
      </c>
      <c r="B11868" s="313" t="s">
        <v>15777</v>
      </c>
      <c r="C11868" s="313" t="s">
        <v>8351</v>
      </c>
      <c r="D11868" s="313"/>
      <c r="E11868" s="670">
        <v>36600</v>
      </c>
      <c r="F11868" s="409"/>
      <c r="G11868" s="700"/>
      <c r="H11868" s="700"/>
      <c r="I11868" s="700"/>
      <c r="J11868" s="1414"/>
    </row>
    <row r="11869" spans="1:10" s="618" customFormat="1" ht="23.25" outlineLevel="1">
      <c r="A11869" s="311" t="s">
        <v>18631</v>
      </c>
      <c r="B11869" s="313" t="s">
        <v>15777</v>
      </c>
      <c r="C11869" s="313" t="s">
        <v>8351</v>
      </c>
      <c r="D11869" s="313"/>
      <c r="E11869" s="670">
        <v>63140</v>
      </c>
      <c r="F11869" s="409"/>
      <c r="G11869" s="700"/>
      <c r="H11869" s="700"/>
      <c r="I11869" s="700"/>
      <c r="J11869" s="1414"/>
    </row>
    <row r="11870" spans="1:10" s="618" customFormat="1" ht="23.25" outlineLevel="1">
      <c r="A11870" s="311" t="s">
        <v>17174</v>
      </c>
      <c r="B11870" s="313" t="s">
        <v>15777</v>
      </c>
      <c r="C11870" s="313" t="s">
        <v>8351</v>
      </c>
      <c r="D11870" s="313"/>
      <c r="E11870" s="670">
        <v>45000</v>
      </c>
      <c r="F11870" s="409"/>
      <c r="G11870" s="700"/>
      <c r="H11870" s="700"/>
      <c r="I11870" s="700"/>
      <c r="J11870" s="1414"/>
    </row>
    <row r="11871" spans="1:10" s="618" customFormat="1" ht="23.25" outlineLevel="1">
      <c r="A11871" s="311" t="s">
        <v>18632</v>
      </c>
      <c r="B11871" s="313" t="s">
        <v>9726</v>
      </c>
      <c r="C11871" s="313" t="s">
        <v>8351</v>
      </c>
      <c r="D11871" s="313"/>
      <c r="E11871" s="670">
        <v>72160</v>
      </c>
      <c r="F11871" s="409"/>
      <c r="G11871" s="700"/>
      <c r="H11871" s="700"/>
      <c r="I11871" s="700"/>
      <c r="J11871" s="1414"/>
    </row>
    <row r="11872" spans="1:10" s="618" customFormat="1" ht="23.25" outlineLevel="1">
      <c r="A11872" s="311" t="s">
        <v>18398</v>
      </c>
      <c r="B11872" s="313" t="s">
        <v>15777</v>
      </c>
      <c r="C11872" s="313" t="s">
        <v>8351</v>
      </c>
      <c r="D11872" s="313"/>
      <c r="E11872" s="670">
        <v>18562.5</v>
      </c>
      <c r="F11872" s="409"/>
      <c r="G11872" s="700"/>
      <c r="H11872" s="700"/>
      <c r="I11872" s="700"/>
      <c r="J11872" s="1414"/>
    </row>
    <row r="11873" spans="1:10" s="618" customFormat="1" ht="23.25" outlineLevel="1">
      <c r="A11873" s="311" t="s">
        <v>18633</v>
      </c>
      <c r="B11873" s="313" t="s">
        <v>15777</v>
      </c>
      <c r="C11873" s="313" t="s">
        <v>8351</v>
      </c>
      <c r="D11873" s="313"/>
      <c r="E11873" s="670">
        <v>70000</v>
      </c>
      <c r="F11873" s="409"/>
      <c r="G11873" s="700"/>
      <c r="H11873" s="700"/>
      <c r="I11873" s="700"/>
      <c r="J11873" s="1414"/>
    </row>
    <row r="11874" spans="1:10" s="618" customFormat="1" ht="23.25" outlineLevel="1">
      <c r="A11874" s="311" t="s">
        <v>18634</v>
      </c>
      <c r="B11874" s="313" t="s">
        <v>9726</v>
      </c>
      <c r="C11874" s="313" t="s">
        <v>8351</v>
      </c>
      <c r="D11874" s="313"/>
      <c r="E11874" s="670">
        <v>151145</v>
      </c>
      <c r="F11874" s="409"/>
      <c r="G11874" s="700"/>
      <c r="H11874" s="700"/>
      <c r="I11874" s="700"/>
      <c r="J11874" s="1414"/>
    </row>
    <row r="11875" spans="1:10" s="618" customFormat="1" ht="23.25" outlineLevel="1">
      <c r="A11875" s="311" t="s">
        <v>18635</v>
      </c>
      <c r="B11875" s="313" t="s">
        <v>9726</v>
      </c>
      <c r="C11875" s="313" t="s">
        <v>8351</v>
      </c>
      <c r="D11875" s="313"/>
      <c r="E11875" s="670">
        <v>128345</v>
      </c>
      <c r="F11875" s="409"/>
      <c r="G11875" s="700"/>
      <c r="H11875" s="700"/>
      <c r="I11875" s="700"/>
      <c r="J11875" s="1415"/>
    </row>
    <row r="11876" spans="1:10" s="618" customFormat="1" ht="11.45" customHeight="1" outlineLevel="1">
      <c r="A11876" s="311" t="s">
        <v>18636</v>
      </c>
      <c r="B11876" s="313" t="s">
        <v>9473</v>
      </c>
      <c r="C11876" s="313" t="s">
        <v>8351</v>
      </c>
      <c r="D11876" s="313"/>
      <c r="E11876" s="670">
        <v>36000</v>
      </c>
      <c r="F11876" s="409"/>
      <c r="G11876" s="700"/>
      <c r="H11876" s="700"/>
      <c r="I11876" s="700"/>
      <c r="J11876" s="1413" t="s">
        <v>18609</v>
      </c>
    </row>
    <row r="11877" spans="1:10" s="618" customFormat="1" ht="23.25" outlineLevel="1">
      <c r="A11877" s="311" t="s">
        <v>18637</v>
      </c>
      <c r="B11877" s="313" t="s">
        <v>15777</v>
      </c>
      <c r="C11877" s="313" t="s">
        <v>8351</v>
      </c>
      <c r="D11877" s="313"/>
      <c r="E11877" s="670">
        <v>63000</v>
      </c>
      <c r="F11877" s="409"/>
      <c r="G11877" s="700"/>
      <c r="H11877" s="700"/>
      <c r="I11877" s="700"/>
      <c r="J11877" s="1414"/>
    </row>
    <row r="11878" spans="1:10" s="618" customFormat="1" ht="23.25" outlineLevel="1">
      <c r="A11878" s="311" t="s">
        <v>17360</v>
      </c>
      <c r="B11878" s="313" t="s">
        <v>15777</v>
      </c>
      <c r="C11878" s="313" t="s">
        <v>8351</v>
      </c>
      <c r="D11878" s="313"/>
      <c r="E11878" s="670">
        <v>120000</v>
      </c>
      <c r="F11878" s="409"/>
      <c r="G11878" s="700"/>
      <c r="H11878" s="700"/>
      <c r="I11878" s="700"/>
      <c r="J11878" s="1414"/>
    </row>
    <row r="11879" spans="1:10" s="618" customFormat="1" ht="23.25" outlineLevel="1">
      <c r="A11879" s="311" t="s">
        <v>18638</v>
      </c>
      <c r="B11879" s="313" t="s">
        <v>15777</v>
      </c>
      <c r="C11879" s="313" t="s">
        <v>8351</v>
      </c>
      <c r="D11879" s="313"/>
      <c r="E11879" s="670">
        <v>42000</v>
      </c>
      <c r="F11879" s="409"/>
      <c r="G11879" s="700"/>
      <c r="H11879" s="700"/>
      <c r="I11879" s="700"/>
      <c r="J11879" s="1414"/>
    </row>
    <row r="11880" spans="1:10" s="618" customFormat="1" ht="23.25" outlineLevel="1">
      <c r="A11880" s="311" t="s">
        <v>18339</v>
      </c>
      <c r="B11880" s="313" t="s">
        <v>15777</v>
      </c>
      <c r="C11880" s="313" t="s">
        <v>8351</v>
      </c>
      <c r="D11880" s="313"/>
      <c r="E11880" s="670">
        <v>50000</v>
      </c>
      <c r="F11880" s="409"/>
      <c r="G11880" s="700"/>
      <c r="H11880" s="700"/>
      <c r="I11880" s="700"/>
      <c r="J11880" s="1414"/>
    </row>
    <row r="11881" spans="1:10" s="618" customFormat="1" ht="23.25" outlineLevel="1">
      <c r="A11881" s="311" t="s">
        <v>18639</v>
      </c>
      <c r="B11881" s="313" t="s">
        <v>9726</v>
      </c>
      <c r="C11881" s="313" t="s">
        <v>8351</v>
      </c>
      <c r="D11881" s="313"/>
      <c r="E11881" s="670">
        <v>126240</v>
      </c>
      <c r="F11881" s="409"/>
      <c r="G11881" s="700"/>
      <c r="H11881" s="700"/>
      <c r="I11881" s="700"/>
      <c r="J11881" s="1414"/>
    </row>
    <row r="11882" spans="1:10" s="618" customFormat="1" ht="23.25" outlineLevel="1">
      <c r="A11882" s="311" t="s">
        <v>18640</v>
      </c>
      <c r="B11882" s="313" t="s">
        <v>15777</v>
      </c>
      <c r="C11882" s="313" t="s">
        <v>8351</v>
      </c>
      <c r="D11882" s="313"/>
      <c r="E11882" s="670">
        <v>22000</v>
      </c>
      <c r="F11882" s="409"/>
      <c r="G11882" s="700"/>
      <c r="H11882" s="700"/>
      <c r="I11882" s="700"/>
      <c r="J11882" s="1414"/>
    </row>
    <row r="11883" spans="1:10" s="618" customFormat="1" ht="23.25" outlineLevel="1">
      <c r="A11883" s="311" t="s">
        <v>18641</v>
      </c>
      <c r="B11883" s="313" t="s">
        <v>15777</v>
      </c>
      <c r="C11883" s="313" t="s">
        <v>8351</v>
      </c>
      <c r="D11883" s="313"/>
      <c r="E11883" s="670">
        <v>36000</v>
      </c>
      <c r="F11883" s="409"/>
      <c r="G11883" s="700"/>
      <c r="H11883" s="700"/>
      <c r="I11883" s="700"/>
      <c r="J11883" s="1414"/>
    </row>
    <row r="11884" spans="1:10" s="618" customFormat="1" ht="23.25" outlineLevel="1">
      <c r="A11884" s="311" t="s">
        <v>18642</v>
      </c>
      <c r="B11884" s="313" t="s">
        <v>9726</v>
      </c>
      <c r="C11884" s="313" t="s">
        <v>8351</v>
      </c>
      <c r="D11884" s="313"/>
      <c r="E11884" s="670">
        <v>200000</v>
      </c>
      <c r="F11884" s="409"/>
      <c r="G11884" s="700"/>
      <c r="H11884" s="700"/>
      <c r="I11884" s="700"/>
      <c r="J11884" s="1414"/>
    </row>
    <row r="11885" spans="1:10" s="618" customFormat="1" ht="23.25" outlineLevel="1">
      <c r="A11885" s="311" t="s">
        <v>18643</v>
      </c>
      <c r="B11885" s="313" t="s">
        <v>9726</v>
      </c>
      <c r="C11885" s="313" t="s">
        <v>8351</v>
      </c>
      <c r="D11885" s="313"/>
      <c r="E11885" s="670">
        <v>180000</v>
      </c>
      <c r="F11885" s="409"/>
      <c r="G11885" s="700"/>
      <c r="H11885" s="700"/>
      <c r="I11885" s="700"/>
      <c r="J11885" s="1414"/>
    </row>
    <row r="11886" spans="1:10" s="618" customFormat="1" ht="23.25" outlineLevel="1">
      <c r="A11886" s="311" t="s">
        <v>17193</v>
      </c>
      <c r="B11886" s="313" t="s">
        <v>15777</v>
      </c>
      <c r="C11886" s="313" t="s">
        <v>8351</v>
      </c>
      <c r="D11886" s="313"/>
      <c r="E11886" s="670">
        <v>300000</v>
      </c>
      <c r="F11886" s="409"/>
      <c r="G11886" s="700"/>
      <c r="H11886" s="700"/>
      <c r="I11886" s="700"/>
      <c r="J11886" s="1414"/>
    </row>
    <row r="11887" spans="1:10" s="618" customFormat="1" ht="23.25" outlineLevel="1">
      <c r="A11887" s="311" t="s">
        <v>2785</v>
      </c>
      <c r="B11887" s="313" t="s">
        <v>15777</v>
      </c>
      <c r="C11887" s="313" t="s">
        <v>8351</v>
      </c>
      <c r="D11887" s="313"/>
      <c r="E11887" s="670">
        <v>21000</v>
      </c>
      <c r="F11887" s="409"/>
      <c r="G11887" s="700"/>
      <c r="H11887" s="700"/>
      <c r="I11887" s="700"/>
      <c r="J11887" s="1414"/>
    </row>
    <row r="11888" spans="1:10" s="618" customFormat="1" ht="14.45" customHeight="1" outlineLevel="1">
      <c r="A11888" s="311" t="s">
        <v>18362</v>
      </c>
      <c r="B11888" s="313" t="s">
        <v>11872</v>
      </c>
      <c r="C11888" s="313" t="s">
        <v>8351</v>
      </c>
      <c r="D11888" s="313"/>
      <c r="E11888" s="670">
        <v>973124</v>
      </c>
      <c r="F11888" s="409"/>
      <c r="G11888" s="700"/>
      <c r="H11888" s="700"/>
      <c r="I11888" s="700"/>
      <c r="J11888" s="1414"/>
    </row>
    <row r="11889" spans="1:10" s="618" customFormat="1" ht="14.45" customHeight="1" outlineLevel="1">
      <c r="A11889" s="311" t="s">
        <v>18644</v>
      </c>
      <c r="B11889" s="313" t="s">
        <v>9473</v>
      </c>
      <c r="C11889" s="313" t="s">
        <v>8351</v>
      </c>
      <c r="D11889" s="313"/>
      <c r="E11889" s="670">
        <v>153600</v>
      </c>
      <c r="F11889" s="409"/>
      <c r="G11889" s="700"/>
      <c r="H11889" s="700"/>
      <c r="I11889" s="700"/>
      <c r="J11889" s="1414"/>
    </row>
    <row r="11890" spans="1:10" s="618" customFormat="1" ht="23.25" outlineLevel="1">
      <c r="A11890" s="311" t="s">
        <v>18645</v>
      </c>
      <c r="B11890" s="313" t="s">
        <v>15777</v>
      </c>
      <c r="C11890" s="313" t="s">
        <v>8351</v>
      </c>
      <c r="D11890" s="313"/>
      <c r="E11890" s="670">
        <v>120000</v>
      </c>
      <c r="F11890" s="409"/>
      <c r="G11890" s="700"/>
      <c r="H11890" s="700"/>
      <c r="I11890" s="700"/>
      <c r="J11890" s="1414"/>
    </row>
    <row r="11891" spans="1:10" s="618" customFormat="1" ht="23.25" outlineLevel="1">
      <c r="A11891" s="311" t="s">
        <v>17182</v>
      </c>
      <c r="B11891" s="313" t="s">
        <v>15777</v>
      </c>
      <c r="C11891" s="313" t="s">
        <v>8351</v>
      </c>
      <c r="D11891" s="313"/>
      <c r="E11891" s="670">
        <v>133800</v>
      </c>
      <c r="F11891" s="409"/>
      <c r="G11891" s="700"/>
      <c r="H11891" s="700"/>
      <c r="I11891" s="700"/>
      <c r="J11891" s="1414"/>
    </row>
    <row r="11892" spans="1:10" s="618" customFormat="1" ht="14.45" customHeight="1" outlineLevel="1">
      <c r="A11892" s="311" t="s">
        <v>18362</v>
      </c>
      <c r="B11892" s="313" t="s">
        <v>11872</v>
      </c>
      <c r="C11892" s="313" t="s">
        <v>8351</v>
      </c>
      <c r="D11892" s="313"/>
      <c r="E11892" s="670">
        <v>1305696</v>
      </c>
      <c r="F11892" s="409"/>
      <c r="G11892" s="700"/>
      <c r="H11892" s="700"/>
      <c r="I11892" s="700"/>
      <c r="J11892" s="1414"/>
    </row>
    <row r="11893" spans="1:10" s="618" customFormat="1" ht="14.45" customHeight="1" outlineLevel="1">
      <c r="A11893" s="311" t="s">
        <v>18646</v>
      </c>
      <c r="B11893" s="313" t="s">
        <v>9473</v>
      </c>
      <c r="C11893" s="313" t="s">
        <v>8351</v>
      </c>
      <c r="D11893" s="313"/>
      <c r="E11893" s="670">
        <v>21000</v>
      </c>
      <c r="F11893" s="409"/>
      <c r="G11893" s="700"/>
      <c r="H11893" s="700"/>
      <c r="I11893" s="700"/>
      <c r="J11893" s="1414"/>
    </row>
    <row r="11894" spans="1:10" s="618" customFormat="1" ht="23.25" outlineLevel="1">
      <c r="A11894" s="311" t="s">
        <v>18647</v>
      </c>
      <c r="B11894" s="313" t="s">
        <v>9726</v>
      </c>
      <c r="C11894" s="313" t="s">
        <v>8351</v>
      </c>
      <c r="D11894" s="313"/>
      <c r="E11894" s="670">
        <v>78120</v>
      </c>
      <c r="F11894" s="409"/>
      <c r="G11894" s="700"/>
      <c r="H11894" s="700"/>
      <c r="I11894" s="700"/>
      <c r="J11894" s="1414"/>
    </row>
    <row r="11895" spans="1:10" s="618" customFormat="1" ht="14.45" customHeight="1" outlineLevel="1">
      <c r="A11895" s="311" t="s">
        <v>18648</v>
      </c>
      <c r="B11895" s="313" t="s">
        <v>9473</v>
      </c>
      <c r="C11895" s="313" t="s">
        <v>8351</v>
      </c>
      <c r="D11895" s="313"/>
      <c r="E11895" s="670">
        <v>102000</v>
      </c>
      <c r="F11895" s="409"/>
      <c r="G11895" s="700"/>
      <c r="H11895" s="700"/>
      <c r="I11895" s="700"/>
      <c r="J11895" s="1414"/>
    </row>
    <row r="11896" spans="1:10" s="618" customFormat="1" ht="23.25" outlineLevel="1">
      <c r="A11896" s="311" t="s">
        <v>17360</v>
      </c>
      <c r="B11896" s="313" t="s">
        <v>15777</v>
      </c>
      <c r="C11896" s="313" t="s">
        <v>8351</v>
      </c>
      <c r="D11896" s="313"/>
      <c r="E11896" s="670">
        <v>172500</v>
      </c>
      <c r="F11896" s="409"/>
      <c r="G11896" s="700"/>
      <c r="H11896" s="700"/>
      <c r="I11896" s="700"/>
      <c r="J11896" s="1414"/>
    </row>
    <row r="11897" spans="1:10" s="618" customFormat="1" ht="23.25" outlineLevel="1">
      <c r="A11897" s="311" t="s">
        <v>18183</v>
      </c>
      <c r="B11897" s="313" t="s">
        <v>15777</v>
      </c>
      <c r="C11897" s="313" t="s">
        <v>8351</v>
      </c>
      <c r="D11897" s="313"/>
      <c r="E11897" s="670">
        <v>36000</v>
      </c>
      <c r="F11897" s="409"/>
      <c r="G11897" s="700"/>
      <c r="H11897" s="700"/>
      <c r="I11897" s="700"/>
      <c r="J11897" s="1414"/>
    </row>
    <row r="11898" spans="1:10" s="618" customFormat="1" ht="23.25" outlineLevel="1">
      <c r="A11898" s="311" t="s">
        <v>18649</v>
      </c>
      <c r="B11898" s="313" t="s">
        <v>15777</v>
      </c>
      <c r="C11898" s="313" t="s">
        <v>8351</v>
      </c>
      <c r="D11898" s="313"/>
      <c r="E11898" s="670">
        <v>1035000</v>
      </c>
      <c r="F11898" s="409"/>
      <c r="G11898" s="700"/>
      <c r="H11898" s="700"/>
      <c r="I11898" s="700"/>
      <c r="J11898" s="1414"/>
    </row>
    <row r="11899" spans="1:10" s="618" customFormat="1" ht="23.25" outlineLevel="1">
      <c r="A11899" s="311" t="s">
        <v>18650</v>
      </c>
      <c r="B11899" s="313" t="s">
        <v>15777</v>
      </c>
      <c r="C11899" s="313" t="s">
        <v>8351</v>
      </c>
      <c r="D11899" s="313"/>
      <c r="E11899" s="670">
        <v>320060</v>
      </c>
      <c r="F11899" s="409"/>
      <c r="G11899" s="700"/>
      <c r="H11899" s="700"/>
      <c r="I11899" s="700"/>
      <c r="J11899" s="1414"/>
    </row>
    <row r="11900" spans="1:10" s="618" customFormat="1" ht="23.25" outlineLevel="1">
      <c r="A11900" s="311" t="s">
        <v>18651</v>
      </c>
      <c r="B11900" s="313" t="s">
        <v>15777</v>
      </c>
      <c r="C11900" s="313" t="s">
        <v>8351</v>
      </c>
      <c r="D11900" s="313"/>
      <c r="E11900" s="670">
        <v>241500</v>
      </c>
      <c r="F11900" s="409"/>
      <c r="G11900" s="700"/>
      <c r="H11900" s="700"/>
      <c r="I11900" s="700"/>
      <c r="J11900" s="1414"/>
    </row>
    <row r="11901" spans="1:10" s="618" customFormat="1" ht="23.25" outlineLevel="1">
      <c r="A11901" s="311" t="s">
        <v>17182</v>
      </c>
      <c r="B11901" s="313" t="s">
        <v>15777</v>
      </c>
      <c r="C11901" s="313" t="s">
        <v>8351</v>
      </c>
      <c r="D11901" s="313"/>
      <c r="E11901" s="670">
        <v>150000</v>
      </c>
      <c r="F11901" s="409"/>
      <c r="G11901" s="700"/>
      <c r="H11901" s="700"/>
      <c r="I11901" s="700"/>
      <c r="J11901" s="1414"/>
    </row>
    <row r="11902" spans="1:10" s="618" customFormat="1" ht="23.25" outlineLevel="1">
      <c r="A11902" s="311" t="s">
        <v>18652</v>
      </c>
      <c r="B11902" s="313" t="s">
        <v>15777</v>
      </c>
      <c r="C11902" s="313" t="s">
        <v>8351</v>
      </c>
      <c r="D11902" s="313"/>
      <c r="E11902" s="670">
        <v>2374750</v>
      </c>
      <c r="F11902" s="409"/>
      <c r="G11902" s="700"/>
      <c r="H11902" s="700"/>
      <c r="I11902" s="700"/>
      <c r="J11902" s="1414"/>
    </row>
    <row r="11903" spans="1:10" s="618" customFormat="1" ht="23.25" outlineLevel="1">
      <c r="A11903" s="311" t="s">
        <v>18653</v>
      </c>
      <c r="B11903" s="313" t="s">
        <v>15777</v>
      </c>
      <c r="C11903" s="313" t="s">
        <v>8351</v>
      </c>
      <c r="D11903" s="313"/>
      <c r="E11903" s="670">
        <v>26356</v>
      </c>
      <c r="F11903" s="409"/>
      <c r="G11903" s="700"/>
      <c r="H11903" s="700"/>
      <c r="I11903" s="700"/>
      <c r="J11903" s="1414"/>
    </row>
    <row r="11904" spans="1:10" s="618" customFormat="1" ht="23.25" outlineLevel="1">
      <c r="A11904" s="311" t="s">
        <v>18617</v>
      </c>
      <c r="B11904" s="313" t="s">
        <v>15777</v>
      </c>
      <c r="C11904" s="313" t="s">
        <v>8351</v>
      </c>
      <c r="D11904" s="313"/>
      <c r="E11904" s="670">
        <v>124200</v>
      </c>
      <c r="F11904" s="409"/>
      <c r="G11904" s="700"/>
      <c r="H11904" s="700"/>
      <c r="I11904" s="700"/>
      <c r="J11904" s="1414"/>
    </row>
    <row r="11905" spans="1:10" s="618" customFormat="1" ht="23.25" outlineLevel="1">
      <c r="A11905" s="311" t="s">
        <v>17274</v>
      </c>
      <c r="B11905" s="313" t="s">
        <v>15777</v>
      </c>
      <c r="C11905" s="313" t="s">
        <v>8351</v>
      </c>
      <c r="D11905" s="313"/>
      <c r="E11905" s="670">
        <v>230000</v>
      </c>
      <c r="F11905" s="409"/>
      <c r="G11905" s="700"/>
      <c r="H11905" s="700"/>
      <c r="I11905" s="700"/>
      <c r="J11905" s="1414"/>
    </row>
    <row r="11906" spans="1:10" s="618" customFormat="1" ht="14.45" customHeight="1" outlineLevel="1">
      <c r="A11906" s="311" t="s">
        <v>18411</v>
      </c>
      <c r="B11906" s="313" t="s">
        <v>9473</v>
      </c>
      <c r="C11906" s="313" t="s">
        <v>8351</v>
      </c>
      <c r="D11906" s="313"/>
      <c r="E11906" s="670">
        <v>211200</v>
      </c>
      <c r="F11906" s="409"/>
      <c r="G11906" s="700"/>
      <c r="H11906" s="700"/>
      <c r="I11906" s="700"/>
      <c r="J11906" s="1414"/>
    </row>
    <row r="11907" spans="1:10" s="618" customFormat="1" ht="14.45" customHeight="1" outlineLevel="1">
      <c r="A11907" s="311" t="s">
        <v>18644</v>
      </c>
      <c r="B11907" s="313" t="s">
        <v>9473</v>
      </c>
      <c r="C11907" s="313" t="s">
        <v>8351</v>
      </c>
      <c r="D11907" s="313"/>
      <c r="E11907" s="670">
        <v>75600</v>
      </c>
      <c r="F11907" s="409"/>
      <c r="G11907" s="700"/>
      <c r="H11907" s="700"/>
      <c r="I11907" s="700"/>
      <c r="J11907" s="1414"/>
    </row>
    <row r="11908" spans="1:10" s="618" customFormat="1" ht="23.25" outlineLevel="1">
      <c r="A11908" s="311" t="s">
        <v>2737</v>
      </c>
      <c r="B11908" s="313" t="s">
        <v>15777</v>
      </c>
      <c r="C11908" s="313" t="s">
        <v>8351</v>
      </c>
      <c r="D11908" s="313"/>
      <c r="E11908" s="670">
        <v>71800</v>
      </c>
      <c r="F11908" s="409"/>
      <c r="G11908" s="700"/>
      <c r="H11908" s="700"/>
      <c r="I11908" s="700"/>
      <c r="J11908" s="1414"/>
    </row>
    <row r="11909" spans="1:10" s="618" customFormat="1" ht="14.45" customHeight="1" outlineLevel="1">
      <c r="A11909" s="311" t="s">
        <v>18388</v>
      </c>
      <c r="B11909" s="313" t="s">
        <v>9473</v>
      </c>
      <c r="C11909" s="313" t="s">
        <v>8351</v>
      </c>
      <c r="D11909" s="313"/>
      <c r="E11909" s="670">
        <v>460000</v>
      </c>
      <c r="F11909" s="409"/>
      <c r="G11909" s="700"/>
      <c r="H11909" s="700"/>
      <c r="I11909" s="700"/>
      <c r="J11909" s="1414"/>
    </row>
    <row r="11910" spans="1:10" s="618" customFormat="1" ht="23.25" outlineLevel="1">
      <c r="A11910" s="311" t="s">
        <v>16887</v>
      </c>
      <c r="B11910" s="313" t="s">
        <v>9726</v>
      </c>
      <c r="C11910" s="313" t="s">
        <v>8351</v>
      </c>
      <c r="D11910" s="313"/>
      <c r="E11910" s="670">
        <v>295380</v>
      </c>
      <c r="F11910" s="409"/>
      <c r="G11910" s="700"/>
      <c r="H11910" s="700"/>
      <c r="I11910" s="700"/>
      <c r="J11910" s="1414"/>
    </row>
    <row r="11911" spans="1:10" s="618" customFormat="1" ht="23.25" outlineLevel="1">
      <c r="A11911" s="311" t="s">
        <v>18631</v>
      </c>
      <c r="B11911" s="313" t="s">
        <v>15777</v>
      </c>
      <c r="C11911" s="313" t="s">
        <v>8351</v>
      </c>
      <c r="D11911" s="313"/>
      <c r="E11911" s="670">
        <v>30775</v>
      </c>
      <c r="F11911" s="409"/>
      <c r="G11911" s="700"/>
      <c r="H11911" s="700"/>
      <c r="I11911" s="700"/>
      <c r="J11911" s="1415"/>
    </row>
    <row r="11912" spans="1:10" s="618" customFormat="1" ht="11.45" customHeight="1" outlineLevel="1">
      <c r="A11912" s="311" t="s">
        <v>18367</v>
      </c>
      <c r="B11912" s="313" t="s">
        <v>8524</v>
      </c>
      <c r="C11912" s="313" t="s">
        <v>8351</v>
      </c>
      <c r="D11912" s="313"/>
      <c r="E11912" s="670">
        <v>891098</v>
      </c>
      <c r="F11912" s="409"/>
      <c r="G11912" s="700"/>
      <c r="H11912" s="700"/>
      <c r="I11912" s="700"/>
      <c r="J11912" s="1413" t="s">
        <v>18609</v>
      </c>
    </row>
    <row r="11913" spans="1:10" s="618" customFormat="1" ht="23.25" outlineLevel="1">
      <c r="A11913" s="311" t="s">
        <v>18399</v>
      </c>
      <c r="B11913" s="313" t="s">
        <v>9726</v>
      </c>
      <c r="C11913" s="313" t="s">
        <v>8351</v>
      </c>
      <c r="D11913" s="313"/>
      <c r="E11913" s="670">
        <v>209100</v>
      </c>
      <c r="F11913" s="409"/>
      <c r="G11913" s="700"/>
      <c r="H11913" s="700"/>
      <c r="I11913" s="700"/>
      <c r="J11913" s="1414"/>
    </row>
    <row r="11914" spans="1:10" s="618" customFormat="1" ht="23.25" outlineLevel="1">
      <c r="A11914" s="311" t="s">
        <v>18637</v>
      </c>
      <c r="B11914" s="313" t="s">
        <v>15777</v>
      </c>
      <c r="C11914" s="313" t="s">
        <v>8351</v>
      </c>
      <c r="D11914" s="313"/>
      <c r="E11914" s="670">
        <v>63000</v>
      </c>
      <c r="F11914" s="409"/>
      <c r="G11914" s="700"/>
      <c r="H11914" s="700"/>
      <c r="I11914" s="700"/>
      <c r="J11914" s="1414"/>
    </row>
    <row r="11915" spans="1:10" s="618" customFormat="1" ht="23.25" outlineLevel="1">
      <c r="A11915" s="311" t="s">
        <v>18622</v>
      </c>
      <c r="B11915" s="313" t="s">
        <v>15777</v>
      </c>
      <c r="C11915" s="313" t="s">
        <v>8351</v>
      </c>
      <c r="D11915" s="313"/>
      <c r="E11915" s="670">
        <v>57500</v>
      </c>
      <c r="F11915" s="409"/>
      <c r="G11915" s="700"/>
      <c r="H11915" s="700"/>
      <c r="I11915" s="700"/>
      <c r="J11915" s="1414"/>
    </row>
    <row r="11916" spans="1:10" s="618" customFormat="1" ht="23.25" outlineLevel="1">
      <c r="A11916" s="311" t="s">
        <v>18635</v>
      </c>
      <c r="B11916" s="313" t="s">
        <v>9726</v>
      </c>
      <c r="C11916" s="313" t="s">
        <v>8351</v>
      </c>
      <c r="D11916" s="313"/>
      <c r="E11916" s="670">
        <v>332224</v>
      </c>
      <c r="F11916" s="409"/>
      <c r="G11916" s="700"/>
      <c r="H11916" s="700"/>
      <c r="I11916" s="700"/>
      <c r="J11916" s="1414"/>
    </row>
    <row r="11917" spans="1:10" s="618" customFormat="1" ht="23.25" outlineLevel="1">
      <c r="A11917" s="311" t="s">
        <v>18185</v>
      </c>
      <c r="B11917" s="313" t="s">
        <v>15777</v>
      </c>
      <c r="C11917" s="313" t="s">
        <v>8351</v>
      </c>
      <c r="D11917" s="313"/>
      <c r="E11917" s="670">
        <v>44598</v>
      </c>
      <c r="F11917" s="409"/>
      <c r="G11917" s="700"/>
      <c r="H11917" s="700"/>
      <c r="I11917" s="700"/>
      <c r="J11917" s="1414"/>
    </row>
    <row r="11918" spans="1:10" s="618" customFormat="1" ht="23.25" outlineLevel="1">
      <c r="A11918" s="311" t="s">
        <v>18400</v>
      </c>
      <c r="B11918" s="313" t="s">
        <v>9726</v>
      </c>
      <c r="C11918" s="313" t="s">
        <v>8351</v>
      </c>
      <c r="D11918" s="313"/>
      <c r="E11918" s="670">
        <v>69700</v>
      </c>
      <c r="F11918" s="409"/>
      <c r="G11918" s="700"/>
      <c r="H11918" s="700"/>
      <c r="I11918" s="700"/>
      <c r="J11918" s="1414"/>
    </row>
    <row r="11919" spans="1:10" s="618" customFormat="1" ht="23.25" outlineLevel="1">
      <c r="A11919" s="311" t="s">
        <v>18620</v>
      </c>
      <c r="B11919" s="313" t="s">
        <v>15777</v>
      </c>
      <c r="C11919" s="313" t="s">
        <v>8351</v>
      </c>
      <c r="D11919" s="313"/>
      <c r="E11919" s="670">
        <v>27600</v>
      </c>
      <c r="F11919" s="409"/>
      <c r="G11919" s="700"/>
      <c r="H11919" s="700"/>
      <c r="I11919" s="700"/>
      <c r="J11919" s="1414"/>
    </row>
    <row r="11920" spans="1:10" s="618" customFormat="1" ht="14.45" customHeight="1" outlineLevel="1">
      <c r="A11920" s="311" t="s">
        <v>18654</v>
      </c>
      <c r="B11920" s="313" t="s">
        <v>8524</v>
      </c>
      <c r="C11920" s="313" t="s">
        <v>8351</v>
      </c>
      <c r="D11920" s="313"/>
      <c r="E11920" s="670">
        <v>843572</v>
      </c>
      <c r="F11920" s="409"/>
      <c r="G11920" s="700"/>
      <c r="H11920" s="700"/>
      <c r="I11920" s="700"/>
      <c r="J11920" s="1414"/>
    </row>
    <row r="11921" spans="1:10" s="618" customFormat="1" ht="23.25" outlineLevel="1">
      <c r="A11921" s="311" t="s">
        <v>18655</v>
      </c>
      <c r="B11921" s="313" t="s">
        <v>9726</v>
      </c>
      <c r="C11921" s="313" t="s">
        <v>8351</v>
      </c>
      <c r="D11921" s="313"/>
      <c r="E11921" s="670">
        <v>315136</v>
      </c>
      <c r="F11921" s="409"/>
      <c r="G11921" s="700"/>
      <c r="H11921" s="700"/>
      <c r="I11921" s="700"/>
      <c r="J11921" s="1414"/>
    </row>
    <row r="11922" spans="1:10" s="618" customFormat="1" ht="23.25" outlineLevel="1">
      <c r="A11922" s="311" t="s">
        <v>17179</v>
      </c>
      <c r="B11922" s="313" t="s">
        <v>15777</v>
      </c>
      <c r="C11922" s="313" t="s">
        <v>8351</v>
      </c>
      <c r="D11922" s="313"/>
      <c r="E11922" s="670">
        <v>27000</v>
      </c>
      <c r="F11922" s="409"/>
      <c r="G11922" s="700"/>
      <c r="H11922" s="700"/>
      <c r="I11922" s="700"/>
      <c r="J11922" s="1414"/>
    </row>
    <row r="11923" spans="1:10" s="618" customFormat="1" ht="23.25" outlineLevel="1">
      <c r="A11923" s="311" t="s">
        <v>2785</v>
      </c>
      <c r="B11923" s="313" t="s">
        <v>15777</v>
      </c>
      <c r="C11923" s="313" t="s">
        <v>8351</v>
      </c>
      <c r="D11923" s="313"/>
      <c r="E11923" s="670">
        <v>21000</v>
      </c>
      <c r="F11923" s="409"/>
      <c r="G11923" s="700"/>
      <c r="H11923" s="700"/>
      <c r="I11923" s="700"/>
      <c r="J11923" s="1414"/>
    </row>
    <row r="11924" spans="1:10" s="618" customFormat="1" ht="23.25" outlineLevel="1">
      <c r="A11924" s="311" t="s">
        <v>18656</v>
      </c>
      <c r="B11924" s="313" t="s">
        <v>9726</v>
      </c>
      <c r="C11924" s="313" t="s">
        <v>8351</v>
      </c>
      <c r="D11924" s="313"/>
      <c r="E11924" s="670">
        <v>75000</v>
      </c>
      <c r="F11924" s="409"/>
      <c r="G11924" s="700"/>
      <c r="H11924" s="700"/>
      <c r="I11924" s="700"/>
      <c r="J11924" s="1414"/>
    </row>
    <row r="11925" spans="1:10" s="618" customFormat="1" ht="14.45" customHeight="1" outlineLevel="1">
      <c r="A11925" s="311" t="s">
        <v>18657</v>
      </c>
      <c r="B11925" s="313" t="s">
        <v>8524</v>
      </c>
      <c r="C11925" s="313" t="s">
        <v>8351</v>
      </c>
      <c r="D11925" s="313"/>
      <c r="E11925" s="670">
        <v>948920</v>
      </c>
      <c r="F11925" s="409"/>
      <c r="G11925" s="700"/>
      <c r="H11925" s="700"/>
      <c r="I11925" s="700"/>
      <c r="J11925" s="1414"/>
    </row>
    <row r="11926" spans="1:10" s="618" customFormat="1" ht="23.25" outlineLevel="1">
      <c r="A11926" s="311" t="s">
        <v>16866</v>
      </c>
      <c r="B11926" s="313" t="s">
        <v>9726</v>
      </c>
      <c r="C11926" s="313" t="s">
        <v>8351</v>
      </c>
      <c r="D11926" s="313"/>
      <c r="E11926" s="670">
        <v>69700</v>
      </c>
      <c r="F11926" s="409"/>
      <c r="G11926" s="700"/>
      <c r="H11926" s="700"/>
      <c r="I11926" s="700"/>
      <c r="J11926" s="1414"/>
    </row>
    <row r="11927" spans="1:10" s="618" customFormat="1" ht="14.45" customHeight="1" outlineLevel="1">
      <c r="A11927" s="311" t="s">
        <v>18658</v>
      </c>
      <c r="B11927" s="313" t="s">
        <v>9473</v>
      </c>
      <c r="C11927" s="313" t="s">
        <v>8351</v>
      </c>
      <c r="D11927" s="313"/>
      <c r="E11927" s="670">
        <v>196000</v>
      </c>
      <c r="F11927" s="409"/>
      <c r="G11927" s="700"/>
      <c r="H11927" s="700"/>
      <c r="I11927" s="700"/>
      <c r="J11927" s="1414"/>
    </row>
    <row r="11928" spans="1:10" s="618" customFormat="1" ht="23.25" outlineLevel="1">
      <c r="A11928" s="311" t="s">
        <v>18659</v>
      </c>
      <c r="B11928" s="313" t="s">
        <v>15777</v>
      </c>
      <c r="C11928" s="313" t="s">
        <v>8351</v>
      </c>
      <c r="D11928" s="313"/>
      <c r="E11928" s="670">
        <v>18000</v>
      </c>
      <c r="F11928" s="409"/>
      <c r="G11928" s="700"/>
      <c r="H11928" s="700"/>
      <c r="I11928" s="700"/>
      <c r="J11928" s="1414"/>
    </row>
    <row r="11929" spans="1:10" s="618" customFormat="1" ht="23.25" outlineLevel="1">
      <c r="A11929" s="311" t="s">
        <v>18660</v>
      </c>
      <c r="B11929" s="313" t="s">
        <v>15777</v>
      </c>
      <c r="C11929" s="313" t="s">
        <v>8351</v>
      </c>
      <c r="D11929" s="313"/>
      <c r="E11929" s="670">
        <v>29000</v>
      </c>
      <c r="F11929" s="409"/>
      <c r="G11929" s="700"/>
      <c r="H11929" s="700"/>
      <c r="I11929" s="700"/>
      <c r="J11929" s="1414"/>
    </row>
    <row r="11930" spans="1:10" s="618" customFormat="1" ht="23.25" outlineLevel="1">
      <c r="A11930" s="311" t="s">
        <v>18661</v>
      </c>
      <c r="B11930" s="313" t="s">
        <v>15777</v>
      </c>
      <c r="C11930" s="313" t="s">
        <v>8351</v>
      </c>
      <c r="D11930" s="313"/>
      <c r="E11930" s="670">
        <v>48140</v>
      </c>
      <c r="F11930" s="409"/>
      <c r="G11930" s="700"/>
      <c r="H11930" s="700"/>
      <c r="I11930" s="700"/>
      <c r="J11930" s="1414"/>
    </row>
    <row r="11931" spans="1:10" s="618" customFormat="1" ht="23.25" outlineLevel="1">
      <c r="A11931" s="311" t="s">
        <v>18408</v>
      </c>
      <c r="B11931" s="313" t="s">
        <v>9726</v>
      </c>
      <c r="C11931" s="313" t="s">
        <v>8351</v>
      </c>
      <c r="D11931" s="313"/>
      <c r="E11931" s="670">
        <v>141400</v>
      </c>
      <c r="F11931" s="409"/>
      <c r="G11931" s="700"/>
      <c r="H11931" s="700"/>
      <c r="I11931" s="700"/>
      <c r="J11931" s="1414"/>
    </row>
    <row r="11932" spans="1:10" s="618" customFormat="1" ht="23.25" outlineLevel="1">
      <c r="A11932" s="311" t="s">
        <v>18602</v>
      </c>
      <c r="B11932" s="313" t="s">
        <v>15777</v>
      </c>
      <c r="C11932" s="313" t="s">
        <v>8351</v>
      </c>
      <c r="D11932" s="313"/>
      <c r="E11932" s="670">
        <v>22950</v>
      </c>
      <c r="F11932" s="409"/>
      <c r="G11932" s="700"/>
      <c r="H11932" s="700"/>
      <c r="I11932" s="700"/>
      <c r="J11932" s="1414"/>
    </row>
    <row r="11933" spans="1:10" s="618" customFormat="1" ht="23.25" outlineLevel="1">
      <c r="A11933" s="311" t="s">
        <v>18662</v>
      </c>
      <c r="B11933" s="313" t="s">
        <v>15777</v>
      </c>
      <c r="C11933" s="313" t="s">
        <v>8351</v>
      </c>
      <c r="D11933" s="313"/>
      <c r="E11933" s="670">
        <v>414000</v>
      </c>
      <c r="F11933" s="409"/>
      <c r="G11933" s="700"/>
      <c r="H11933" s="700"/>
      <c r="I11933" s="700"/>
      <c r="J11933" s="1414"/>
    </row>
    <row r="11934" spans="1:10" s="618" customFormat="1" ht="23.25" outlineLevel="1">
      <c r="A11934" s="311" t="s">
        <v>18621</v>
      </c>
      <c r="B11934" s="313" t="s">
        <v>15777</v>
      </c>
      <c r="C11934" s="313" t="s">
        <v>8351</v>
      </c>
      <c r="D11934" s="313"/>
      <c r="E11934" s="670">
        <v>80500</v>
      </c>
      <c r="F11934" s="409"/>
      <c r="G11934" s="700"/>
      <c r="H11934" s="700"/>
      <c r="I11934" s="700"/>
      <c r="J11934" s="1414"/>
    </row>
    <row r="11935" spans="1:10" s="618" customFormat="1" ht="23.25" outlineLevel="1">
      <c r="A11935" s="311" t="s">
        <v>17257</v>
      </c>
      <c r="B11935" s="313" t="s">
        <v>15777</v>
      </c>
      <c r="C11935" s="313" t="s">
        <v>8351</v>
      </c>
      <c r="D11935" s="313"/>
      <c r="E11935" s="670">
        <v>138000</v>
      </c>
      <c r="F11935" s="409"/>
      <c r="G11935" s="700"/>
      <c r="H11935" s="700"/>
      <c r="I11935" s="700"/>
      <c r="J11935" s="1414"/>
    </row>
    <row r="11936" spans="1:10" s="618" customFormat="1" ht="23.25" outlineLevel="1">
      <c r="A11936" s="311" t="s">
        <v>17975</v>
      </c>
      <c r="B11936" s="313" t="s">
        <v>9726</v>
      </c>
      <c r="C11936" s="313" t="s">
        <v>8351</v>
      </c>
      <c r="D11936" s="313"/>
      <c r="E11936" s="670">
        <v>227609.4</v>
      </c>
      <c r="F11936" s="409"/>
      <c r="G11936" s="700"/>
      <c r="H11936" s="700"/>
      <c r="I11936" s="700"/>
      <c r="J11936" s="1414"/>
    </row>
    <row r="11937" spans="1:10" s="618" customFormat="1" ht="23.25" outlineLevel="1">
      <c r="A11937" s="311" t="s">
        <v>2791</v>
      </c>
      <c r="B11937" s="313" t="s">
        <v>15777</v>
      </c>
      <c r="C11937" s="313" t="s">
        <v>8351</v>
      </c>
      <c r="D11937" s="313"/>
      <c r="E11937" s="670">
        <v>32000</v>
      </c>
      <c r="F11937" s="409"/>
      <c r="G11937" s="700"/>
      <c r="H11937" s="700"/>
      <c r="I11937" s="700"/>
      <c r="J11937" s="1414"/>
    </row>
    <row r="11938" spans="1:10" s="618" customFormat="1" ht="23.25" outlineLevel="1">
      <c r="A11938" s="311" t="s">
        <v>18630</v>
      </c>
      <c r="B11938" s="313" t="s">
        <v>15777</v>
      </c>
      <c r="C11938" s="313" t="s">
        <v>8351</v>
      </c>
      <c r="D11938" s="313"/>
      <c r="E11938" s="670">
        <v>72000</v>
      </c>
      <c r="F11938" s="409"/>
      <c r="G11938" s="700"/>
      <c r="H11938" s="700"/>
      <c r="I11938" s="700"/>
      <c r="J11938" s="1414"/>
    </row>
    <row r="11939" spans="1:10" s="618" customFormat="1" ht="23.25" outlineLevel="1">
      <c r="A11939" s="311" t="s">
        <v>18663</v>
      </c>
      <c r="B11939" s="313" t="s">
        <v>9726</v>
      </c>
      <c r="C11939" s="313" t="s">
        <v>8351</v>
      </c>
      <c r="D11939" s="313"/>
      <c r="E11939" s="670">
        <v>220480</v>
      </c>
      <c r="F11939" s="409"/>
      <c r="G11939" s="700"/>
      <c r="H11939" s="700"/>
      <c r="I11939" s="700"/>
      <c r="J11939" s="1414"/>
    </row>
    <row r="11940" spans="1:10" s="618" customFormat="1" ht="23.45" customHeight="1" outlineLevel="1">
      <c r="A11940" s="311" t="s">
        <v>18364</v>
      </c>
      <c r="B11940" s="313" t="s">
        <v>8524</v>
      </c>
      <c r="C11940" s="313" t="s">
        <v>8351</v>
      </c>
      <c r="D11940" s="313"/>
      <c r="E11940" s="670">
        <v>1450600</v>
      </c>
      <c r="F11940" s="409"/>
      <c r="G11940" s="700"/>
      <c r="H11940" s="700"/>
      <c r="I11940" s="700"/>
      <c r="J11940" s="1414"/>
    </row>
    <row r="11941" spans="1:10" s="618" customFormat="1" ht="23.25" outlineLevel="1">
      <c r="A11941" s="311" t="s">
        <v>18612</v>
      </c>
      <c r="B11941" s="313" t="s">
        <v>9726</v>
      </c>
      <c r="C11941" s="313" t="s">
        <v>8351</v>
      </c>
      <c r="D11941" s="313"/>
      <c r="E11941" s="670">
        <v>303900</v>
      </c>
      <c r="F11941" s="409"/>
      <c r="G11941" s="700"/>
      <c r="H11941" s="700"/>
      <c r="I11941" s="700"/>
      <c r="J11941" s="1414"/>
    </row>
    <row r="11942" spans="1:10" s="618" customFormat="1" ht="23.25" outlineLevel="1">
      <c r="A11942" s="311" t="s">
        <v>18664</v>
      </c>
      <c r="B11942" s="313" t="s">
        <v>15777</v>
      </c>
      <c r="C11942" s="313" t="s">
        <v>8351</v>
      </c>
      <c r="D11942" s="313"/>
      <c r="E11942" s="670">
        <v>77000</v>
      </c>
      <c r="F11942" s="409"/>
      <c r="G11942" s="700"/>
      <c r="H11942" s="700"/>
      <c r="I11942" s="700"/>
      <c r="J11942" s="1414"/>
    </row>
    <row r="11943" spans="1:10" s="618" customFormat="1" ht="23.25" outlineLevel="1">
      <c r="A11943" s="311" t="s">
        <v>18665</v>
      </c>
      <c r="B11943" s="313" t="s">
        <v>15777</v>
      </c>
      <c r="C11943" s="313" t="s">
        <v>8351</v>
      </c>
      <c r="D11943" s="313"/>
      <c r="E11943" s="670">
        <v>39960</v>
      </c>
      <c r="F11943" s="409"/>
      <c r="G11943" s="700"/>
      <c r="H11943" s="700"/>
      <c r="I11943" s="700"/>
      <c r="J11943" s="1414"/>
    </row>
    <row r="11944" spans="1:10" s="618" customFormat="1" ht="23.25" outlineLevel="1">
      <c r="A11944" s="311" t="s">
        <v>18666</v>
      </c>
      <c r="B11944" s="313" t="s">
        <v>15777</v>
      </c>
      <c r="C11944" s="313" t="s">
        <v>8351</v>
      </c>
      <c r="D11944" s="313"/>
      <c r="E11944" s="670">
        <v>30400</v>
      </c>
      <c r="F11944" s="409"/>
      <c r="G11944" s="700"/>
      <c r="H11944" s="700"/>
      <c r="I11944" s="700"/>
      <c r="J11944" s="1414"/>
    </row>
    <row r="11945" spans="1:10" s="618" customFormat="1" ht="23.25" outlineLevel="1">
      <c r="A11945" s="311" t="s">
        <v>18667</v>
      </c>
      <c r="B11945" s="313" t="s">
        <v>15777</v>
      </c>
      <c r="C11945" s="313" t="s">
        <v>8351</v>
      </c>
      <c r="D11945" s="313"/>
      <c r="E11945" s="670">
        <v>41719.08</v>
      </c>
      <c r="F11945" s="409"/>
      <c r="G11945" s="700"/>
      <c r="H11945" s="700"/>
      <c r="I11945" s="700"/>
      <c r="J11945" s="1414"/>
    </row>
    <row r="11946" spans="1:10" s="618" customFormat="1" ht="23.25" outlineLevel="1">
      <c r="A11946" s="311" t="s">
        <v>18668</v>
      </c>
      <c r="B11946" s="313" t="s">
        <v>15777</v>
      </c>
      <c r="C11946" s="313" t="s">
        <v>8351</v>
      </c>
      <c r="D11946" s="313"/>
      <c r="E11946" s="670">
        <v>181500</v>
      </c>
      <c r="F11946" s="409"/>
      <c r="G11946" s="700"/>
      <c r="H11946" s="700"/>
      <c r="I11946" s="700"/>
      <c r="J11946" s="1414" t="s">
        <v>18609</v>
      </c>
    </row>
    <row r="11947" spans="1:10" s="618" customFormat="1" ht="23.25" outlineLevel="1">
      <c r="A11947" s="311" t="s">
        <v>18606</v>
      </c>
      <c r="B11947" s="313" t="s">
        <v>15777</v>
      </c>
      <c r="C11947" s="313" t="s">
        <v>8351</v>
      </c>
      <c r="D11947" s="313"/>
      <c r="E11947" s="670">
        <v>110000</v>
      </c>
      <c r="F11947" s="409"/>
      <c r="G11947" s="700"/>
      <c r="H11947" s="700"/>
      <c r="I11947" s="700"/>
      <c r="J11947" s="1414"/>
    </row>
    <row r="11948" spans="1:10" s="618" customFormat="1" ht="23.25" outlineLevel="1">
      <c r="A11948" s="311" t="s">
        <v>18669</v>
      </c>
      <c r="B11948" s="313" t="s">
        <v>15777</v>
      </c>
      <c r="C11948" s="313" t="s">
        <v>8351</v>
      </c>
      <c r="D11948" s="313"/>
      <c r="E11948" s="670">
        <v>18000.2</v>
      </c>
      <c r="F11948" s="409"/>
      <c r="G11948" s="700"/>
      <c r="H11948" s="700"/>
      <c r="I11948" s="700"/>
      <c r="J11948" s="1414"/>
    </row>
    <row r="11949" spans="1:10" s="618" customFormat="1" ht="23.25" outlineLevel="1">
      <c r="A11949" s="311" t="s">
        <v>18670</v>
      </c>
      <c r="B11949" s="313" t="s">
        <v>9726</v>
      </c>
      <c r="C11949" s="313" t="s">
        <v>8351</v>
      </c>
      <c r="D11949" s="313"/>
      <c r="E11949" s="670">
        <v>125169.59</v>
      </c>
      <c r="F11949" s="409"/>
      <c r="G11949" s="700"/>
      <c r="H11949" s="700"/>
      <c r="I11949" s="700"/>
      <c r="J11949" s="1414"/>
    </row>
    <row r="11950" spans="1:10" s="618" customFormat="1" ht="23.25" outlineLevel="1">
      <c r="A11950" s="311" t="s">
        <v>17240</v>
      </c>
      <c r="B11950" s="313" t="s">
        <v>15777</v>
      </c>
      <c r="C11950" s="313" t="s">
        <v>8351</v>
      </c>
      <c r="D11950" s="313"/>
      <c r="E11950" s="670">
        <v>60500</v>
      </c>
      <c r="F11950" s="409"/>
      <c r="G11950" s="700"/>
      <c r="H11950" s="700"/>
      <c r="I11950" s="700"/>
      <c r="J11950" s="1414"/>
    </row>
    <row r="11951" spans="1:10" s="618" customFormat="1" ht="23.25" outlineLevel="1">
      <c r="A11951" s="311" t="s">
        <v>18671</v>
      </c>
      <c r="B11951" s="313" t="s">
        <v>9726</v>
      </c>
      <c r="C11951" s="313" t="s">
        <v>8351</v>
      </c>
      <c r="D11951" s="313"/>
      <c r="E11951" s="670">
        <v>143640</v>
      </c>
      <c r="F11951" s="409"/>
      <c r="G11951" s="700"/>
      <c r="H11951" s="700"/>
      <c r="I11951" s="700"/>
      <c r="J11951" s="1414"/>
    </row>
    <row r="11952" spans="1:10" s="618" customFormat="1" ht="23.25" outlineLevel="1">
      <c r="A11952" s="311" t="s">
        <v>18637</v>
      </c>
      <c r="B11952" s="313" t="s">
        <v>15777</v>
      </c>
      <c r="C11952" s="313" t="s">
        <v>8351</v>
      </c>
      <c r="D11952" s="313"/>
      <c r="E11952" s="670">
        <v>38500</v>
      </c>
      <c r="F11952" s="409"/>
      <c r="G11952" s="700"/>
      <c r="H11952" s="700"/>
      <c r="I11952" s="700"/>
      <c r="J11952" s="1414"/>
    </row>
    <row r="11953" spans="1:10" s="618" customFormat="1" ht="23.25" outlineLevel="1">
      <c r="A11953" s="311" t="s">
        <v>18672</v>
      </c>
      <c r="B11953" s="313" t="s">
        <v>9726</v>
      </c>
      <c r="C11953" s="313" t="s">
        <v>8351</v>
      </c>
      <c r="D11953" s="313"/>
      <c r="E11953" s="670">
        <v>122330</v>
      </c>
      <c r="F11953" s="409"/>
      <c r="G11953" s="700"/>
      <c r="H11953" s="700"/>
      <c r="I11953" s="700"/>
      <c r="J11953" s="1414"/>
    </row>
    <row r="11954" spans="1:10" s="618" customFormat="1" ht="23.25" outlineLevel="1">
      <c r="A11954" s="311" t="s">
        <v>18673</v>
      </c>
      <c r="B11954" s="313" t="s">
        <v>15777</v>
      </c>
      <c r="C11954" s="313" t="s">
        <v>8351</v>
      </c>
      <c r="D11954" s="313"/>
      <c r="E11954" s="670">
        <v>36750</v>
      </c>
      <c r="F11954" s="409"/>
      <c r="G11954" s="700"/>
      <c r="H11954" s="700"/>
      <c r="I11954" s="700"/>
      <c r="J11954" s="1414"/>
    </row>
    <row r="11955" spans="1:10" s="618" customFormat="1" ht="23.25" outlineLevel="1">
      <c r="A11955" s="311" t="s">
        <v>18602</v>
      </c>
      <c r="B11955" s="313" t="s">
        <v>15777</v>
      </c>
      <c r="C11955" s="313" t="s">
        <v>8351</v>
      </c>
      <c r="D11955" s="313"/>
      <c r="E11955" s="670">
        <v>28249</v>
      </c>
      <c r="F11955" s="409"/>
      <c r="G11955" s="700"/>
      <c r="H11955" s="700"/>
      <c r="I11955" s="700"/>
      <c r="J11955" s="1414"/>
    </row>
    <row r="11956" spans="1:10" s="618" customFormat="1" ht="23.25" outlineLevel="1">
      <c r="A11956" s="311" t="s">
        <v>18674</v>
      </c>
      <c r="B11956" s="313" t="s">
        <v>15777</v>
      </c>
      <c r="C11956" s="313" t="s">
        <v>8351</v>
      </c>
      <c r="D11956" s="313"/>
      <c r="E11956" s="670">
        <v>48600</v>
      </c>
      <c r="F11956" s="409"/>
      <c r="G11956" s="700"/>
      <c r="H11956" s="700"/>
      <c r="I11956" s="700"/>
      <c r="J11956" s="1414"/>
    </row>
    <row r="11957" spans="1:10" s="618" customFormat="1" ht="25.8" customHeight="1" outlineLevel="1">
      <c r="A11957" s="311" t="s">
        <v>18675</v>
      </c>
      <c r="B11957" s="313" t="s">
        <v>8524</v>
      </c>
      <c r="C11957" s="313" t="s">
        <v>8351</v>
      </c>
      <c r="D11957" s="313"/>
      <c r="E11957" s="670">
        <v>868100.96</v>
      </c>
      <c r="F11957" s="409"/>
      <c r="G11957" s="700"/>
      <c r="H11957" s="700"/>
      <c r="I11957" s="700"/>
      <c r="J11957" s="1414"/>
    </row>
    <row r="11958" spans="1:10" s="618" customFormat="1" ht="23.25" outlineLevel="1">
      <c r="A11958" s="311" t="s">
        <v>18676</v>
      </c>
      <c r="B11958" s="313" t="s">
        <v>8524</v>
      </c>
      <c r="C11958" s="313" t="s">
        <v>8351</v>
      </c>
      <c r="D11958" s="313"/>
      <c r="E11958" s="670">
        <v>344961.96</v>
      </c>
      <c r="F11958" s="409"/>
      <c r="G11958" s="700"/>
      <c r="H11958" s="700"/>
      <c r="I11958" s="700"/>
      <c r="J11958" s="1414"/>
    </row>
    <row r="11959" spans="1:10" s="618" customFormat="1" ht="23.25" outlineLevel="1">
      <c r="A11959" s="311" t="s">
        <v>18677</v>
      </c>
      <c r="B11959" s="313" t="s">
        <v>15777</v>
      </c>
      <c r="C11959" s="313" t="s">
        <v>8351</v>
      </c>
      <c r="D11959" s="313"/>
      <c r="E11959" s="670">
        <v>19950</v>
      </c>
      <c r="F11959" s="409"/>
      <c r="G11959" s="700"/>
      <c r="H11959" s="700"/>
      <c r="I11959" s="700"/>
      <c r="J11959" s="1414"/>
    </row>
    <row r="11960" spans="1:10" s="618" customFormat="1" ht="23.25" outlineLevel="1">
      <c r="A11960" s="311" t="s">
        <v>18404</v>
      </c>
      <c r="B11960" s="313" t="s">
        <v>17046</v>
      </c>
      <c r="C11960" s="313" t="s">
        <v>8351</v>
      </c>
      <c r="D11960" s="313"/>
      <c r="E11960" s="670">
        <v>62141.8</v>
      </c>
      <c r="F11960" s="409"/>
      <c r="G11960" s="700"/>
      <c r="H11960" s="700"/>
      <c r="I11960" s="700"/>
      <c r="J11960" s="1414"/>
    </row>
    <row r="11961" spans="1:10" s="618" customFormat="1" ht="23.25" outlineLevel="1">
      <c r="A11961" s="311" t="s">
        <v>18678</v>
      </c>
      <c r="B11961" s="313" t="s">
        <v>15777</v>
      </c>
      <c r="C11961" s="313" t="s">
        <v>8351</v>
      </c>
      <c r="D11961" s="313"/>
      <c r="E11961" s="670">
        <v>23627.5</v>
      </c>
      <c r="F11961" s="409"/>
      <c r="G11961" s="700"/>
      <c r="H11961" s="700"/>
      <c r="I11961" s="700"/>
      <c r="J11961" s="1414"/>
    </row>
    <row r="11962" spans="1:10" s="618" customFormat="1" ht="23.25" outlineLevel="1">
      <c r="A11962" s="311" t="s">
        <v>18185</v>
      </c>
      <c r="B11962" s="313" t="s">
        <v>15777</v>
      </c>
      <c r="C11962" s="313" t="s">
        <v>8351</v>
      </c>
      <c r="D11962" s="313"/>
      <c r="E11962" s="670">
        <v>20000</v>
      </c>
      <c r="F11962" s="409"/>
      <c r="G11962" s="700"/>
      <c r="H11962" s="700"/>
      <c r="I11962" s="700"/>
      <c r="J11962" s="1414"/>
    </row>
    <row r="11963" spans="1:10" s="618" customFormat="1" ht="14.45" customHeight="1" outlineLevel="1">
      <c r="A11963" s="311" t="s">
        <v>18679</v>
      </c>
      <c r="B11963" s="313" t="s">
        <v>9473</v>
      </c>
      <c r="C11963" s="313" t="s">
        <v>8351</v>
      </c>
      <c r="D11963" s="313"/>
      <c r="E11963" s="670">
        <v>52632</v>
      </c>
      <c r="F11963" s="409"/>
      <c r="G11963" s="700"/>
      <c r="H11963" s="700"/>
      <c r="I11963" s="700"/>
      <c r="J11963" s="1414"/>
    </row>
    <row r="11964" spans="1:10" s="618" customFormat="1" ht="23.25" outlineLevel="1">
      <c r="A11964" s="311" t="s">
        <v>17179</v>
      </c>
      <c r="B11964" s="313" t="s">
        <v>15777</v>
      </c>
      <c r="C11964" s="313" t="s">
        <v>8351</v>
      </c>
      <c r="D11964" s="313"/>
      <c r="E11964" s="670">
        <v>36000</v>
      </c>
      <c r="F11964" s="409"/>
      <c r="G11964" s="700"/>
      <c r="H11964" s="700"/>
      <c r="I11964" s="700"/>
      <c r="J11964" s="1414"/>
    </row>
    <row r="11965" spans="1:10" s="618" customFormat="1" ht="23.25" outlineLevel="1">
      <c r="A11965" s="311" t="s">
        <v>18680</v>
      </c>
      <c r="B11965" s="313" t="s">
        <v>8524</v>
      </c>
      <c r="C11965" s="313" t="s">
        <v>8351</v>
      </c>
      <c r="D11965" s="313"/>
      <c r="E11965" s="670">
        <v>699435.31</v>
      </c>
      <c r="F11965" s="409"/>
      <c r="G11965" s="700"/>
      <c r="H11965" s="700"/>
      <c r="I11965" s="700"/>
      <c r="J11965" s="1414"/>
    </row>
    <row r="11966" spans="1:10" s="618" customFormat="1" ht="23.25" outlineLevel="1">
      <c r="A11966" s="311" t="s">
        <v>18681</v>
      </c>
      <c r="B11966" s="313" t="s">
        <v>8524</v>
      </c>
      <c r="C11966" s="313" t="s">
        <v>8351</v>
      </c>
      <c r="D11966" s="313"/>
      <c r="E11966" s="670">
        <v>108656.6</v>
      </c>
      <c r="F11966" s="409"/>
      <c r="G11966" s="700"/>
      <c r="H11966" s="700"/>
      <c r="I11966" s="700"/>
      <c r="J11966" s="1414"/>
    </row>
    <row r="11967" spans="1:10" s="618" customFormat="1" ht="23.25" outlineLevel="1">
      <c r="A11967" s="311" t="s">
        <v>18682</v>
      </c>
      <c r="B11967" s="313" t="s">
        <v>9726</v>
      </c>
      <c r="C11967" s="313" t="s">
        <v>8351</v>
      </c>
      <c r="D11967" s="313"/>
      <c r="E11967" s="670">
        <v>220320</v>
      </c>
      <c r="F11967" s="409"/>
      <c r="G11967" s="700"/>
      <c r="H11967" s="700"/>
      <c r="I11967" s="700"/>
      <c r="J11967" s="1414"/>
    </row>
    <row r="11968" spans="1:10" s="618" customFormat="1" ht="23.25" outlineLevel="1">
      <c r="A11968" s="311" t="s">
        <v>18605</v>
      </c>
      <c r="B11968" s="313" t="s">
        <v>15777</v>
      </c>
      <c r="C11968" s="313" t="s">
        <v>8351</v>
      </c>
      <c r="D11968" s="313"/>
      <c r="E11968" s="670">
        <v>577500</v>
      </c>
      <c r="F11968" s="409"/>
      <c r="G11968" s="700"/>
      <c r="H11968" s="700"/>
      <c r="I11968" s="700"/>
      <c r="J11968" s="1414"/>
    </row>
    <row r="11969" spans="1:10" s="618" customFormat="1" ht="23.25" outlineLevel="1">
      <c r="A11969" s="311" t="s">
        <v>18683</v>
      </c>
      <c r="B11969" s="313" t="s">
        <v>15777</v>
      </c>
      <c r="C11969" s="313" t="s">
        <v>8351</v>
      </c>
      <c r="D11969" s="313"/>
      <c r="E11969" s="670">
        <v>38750</v>
      </c>
      <c r="F11969" s="409"/>
      <c r="G11969" s="700"/>
      <c r="H11969" s="700"/>
      <c r="I11969" s="700"/>
      <c r="J11969" s="1414"/>
    </row>
    <row r="11970" spans="1:10" s="618" customFormat="1" ht="23.25" outlineLevel="1">
      <c r="A11970" s="311" t="s">
        <v>18376</v>
      </c>
      <c r="B11970" s="313" t="s">
        <v>9726</v>
      </c>
      <c r="C11970" s="313" t="s">
        <v>8351</v>
      </c>
      <c r="D11970" s="313"/>
      <c r="E11970" s="670">
        <v>80000</v>
      </c>
      <c r="F11970" s="409"/>
      <c r="G11970" s="700"/>
      <c r="H11970" s="700"/>
      <c r="I11970" s="700"/>
      <c r="J11970" s="1414"/>
    </row>
    <row r="11971" spans="1:10" s="618" customFormat="1" ht="23.25" outlineLevel="1">
      <c r="A11971" s="311" t="s">
        <v>18606</v>
      </c>
      <c r="B11971" s="313" t="s">
        <v>15777</v>
      </c>
      <c r="C11971" s="313" t="s">
        <v>8351</v>
      </c>
      <c r="D11971" s="313"/>
      <c r="E11971" s="670">
        <v>44000</v>
      </c>
      <c r="F11971" s="409"/>
      <c r="G11971" s="700"/>
      <c r="H11971" s="700"/>
      <c r="I11971" s="700"/>
      <c r="J11971" s="1414"/>
    </row>
    <row r="11972" spans="1:10" s="618" customFormat="1" ht="23.25" outlineLevel="1">
      <c r="A11972" s="311" t="s">
        <v>18684</v>
      </c>
      <c r="B11972" s="313" t="s">
        <v>9726</v>
      </c>
      <c r="C11972" s="313" t="s">
        <v>8351</v>
      </c>
      <c r="D11972" s="313"/>
      <c r="E11972" s="670">
        <v>150000</v>
      </c>
      <c r="F11972" s="409"/>
      <c r="G11972" s="700"/>
      <c r="H11972" s="700"/>
      <c r="I11972" s="700"/>
      <c r="J11972" s="1414"/>
    </row>
    <row r="11973" spans="1:10" s="618" customFormat="1" ht="23.25" outlineLevel="1">
      <c r="A11973" s="311" t="s">
        <v>18605</v>
      </c>
      <c r="B11973" s="313" t="s">
        <v>15777</v>
      </c>
      <c r="C11973" s="313" t="s">
        <v>8351</v>
      </c>
      <c r="D11973" s="313"/>
      <c r="E11973" s="670">
        <v>115500</v>
      </c>
      <c r="F11973" s="409"/>
      <c r="G11973" s="700"/>
      <c r="H11973" s="700"/>
      <c r="I11973" s="700"/>
      <c r="J11973" s="1414"/>
    </row>
    <row r="11974" spans="1:10" s="618" customFormat="1" ht="23.25" outlineLevel="1">
      <c r="A11974" s="311" t="s">
        <v>18375</v>
      </c>
      <c r="B11974" s="313" t="s">
        <v>9726</v>
      </c>
      <c r="C11974" s="313" t="s">
        <v>8351</v>
      </c>
      <c r="D11974" s="313"/>
      <c r="E11974" s="670">
        <v>200000</v>
      </c>
      <c r="F11974" s="409"/>
      <c r="G11974" s="700"/>
      <c r="H11974" s="700"/>
      <c r="I11974" s="700"/>
      <c r="J11974" s="1414"/>
    </row>
    <row r="11975" spans="1:10" s="618" customFormat="1" ht="23.25" outlineLevel="1">
      <c r="A11975" s="311" t="s">
        <v>18668</v>
      </c>
      <c r="B11975" s="313" t="s">
        <v>15777</v>
      </c>
      <c r="C11975" s="313" t="s">
        <v>8351</v>
      </c>
      <c r="D11975" s="313"/>
      <c r="E11975" s="670">
        <v>66000</v>
      </c>
      <c r="F11975" s="409"/>
      <c r="G11975" s="700"/>
      <c r="H11975" s="700"/>
      <c r="I11975" s="700"/>
      <c r="J11975" s="1415"/>
    </row>
    <row r="11976" spans="1:10" s="618" customFormat="1" ht="34.9" outlineLevel="1">
      <c r="A11976" s="311" t="s">
        <v>18685</v>
      </c>
      <c r="B11976" s="313" t="s">
        <v>15777</v>
      </c>
      <c r="C11976" s="313" t="s">
        <v>8351</v>
      </c>
      <c r="D11976" s="313"/>
      <c r="E11976" s="670">
        <v>38500</v>
      </c>
      <c r="F11976" s="409"/>
      <c r="G11976" s="700"/>
      <c r="H11976" s="700"/>
      <c r="I11976" s="700"/>
      <c r="J11976" s="632" t="s">
        <v>38088</v>
      </c>
    </row>
    <row r="11977" spans="1:10" s="618" customFormat="1" ht="22.8" customHeight="1" outlineLevel="1">
      <c r="A11977" s="311" t="s">
        <v>18175</v>
      </c>
      <c r="B11977" s="313" t="s">
        <v>15777</v>
      </c>
      <c r="C11977" s="313" t="s">
        <v>8351</v>
      </c>
      <c r="D11977" s="313"/>
      <c r="E11977" s="670">
        <v>21000</v>
      </c>
      <c r="F11977" s="409"/>
      <c r="G11977" s="700"/>
      <c r="H11977" s="700"/>
      <c r="I11977" s="700"/>
      <c r="J11977" s="1413" t="s">
        <v>38135</v>
      </c>
    </row>
    <row r="11978" spans="1:10" s="618" customFormat="1" ht="23.25" outlineLevel="1">
      <c r="A11978" s="311" t="s">
        <v>18686</v>
      </c>
      <c r="B11978" s="313" t="s">
        <v>15777</v>
      </c>
      <c r="C11978" s="313" t="s">
        <v>8351</v>
      </c>
      <c r="D11978" s="313"/>
      <c r="E11978" s="670">
        <v>182500</v>
      </c>
      <c r="F11978" s="409"/>
      <c r="G11978" s="700"/>
      <c r="H11978" s="700"/>
      <c r="I11978" s="700"/>
      <c r="J11978" s="1414"/>
    </row>
    <row r="11979" spans="1:10" s="618" customFormat="1" ht="23.25" outlineLevel="1">
      <c r="A11979" s="311" t="s">
        <v>18687</v>
      </c>
      <c r="B11979" s="313" t="s">
        <v>15777</v>
      </c>
      <c r="C11979" s="313" t="s">
        <v>8351</v>
      </c>
      <c r="D11979" s="313"/>
      <c r="E11979" s="670">
        <v>100000</v>
      </c>
      <c r="F11979" s="409"/>
      <c r="G11979" s="700"/>
      <c r="H11979" s="700"/>
      <c r="I11979" s="700"/>
      <c r="J11979" s="1414"/>
    </row>
    <row r="11980" spans="1:10" s="618" customFormat="1" ht="23.25" outlineLevel="1">
      <c r="A11980" s="311" t="s">
        <v>18688</v>
      </c>
      <c r="B11980" s="313" t="s">
        <v>15777</v>
      </c>
      <c r="C11980" s="313" t="s">
        <v>8351</v>
      </c>
      <c r="D11980" s="313"/>
      <c r="E11980" s="670">
        <v>21000</v>
      </c>
      <c r="F11980" s="409"/>
      <c r="G11980" s="700"/>
      <c r="H11980" s="700"/>
      <c r="I11980" s="700"/>
      <c r="J11980" s="1414"/>
    </row>
    <row r="11981" spans="1:10" s="618" customFormat="1" ht="23.25" outlineLevel="1">
      <c r="A11981" s="311" t="s">
        <v>2791</v>
      </c>
      <c r="B11981" s="313" t="s">
        <v>15777</v>
      </c>
      <c r="C11981" s="313" t="s">
        <v>8351</v>
      </c>
      <c r="D11981" s="313"/>
      <c r="E11981" s="670">
        <v>21000</v>
      </c>
      <c r="F11981" s="409"/>
      <c r="G11981" s="700"/>
      <c r="H11981" s="700"/>
      <c r="I11981" s="700"/>
      <c r="J11981" s="1414"/>
    </row>
    <row r="11982" spans="1:10" s="618" customFormat="1" ht="23.25" outlineLevel="1">
      <c r="A11982" s="311" t="s">
        <v>18689</v>
      </c>
      <c r="B11982" s="313" t="s">
        <v>15777</v>
      </c>
      <c r="C11982" s="313" t="s">
        <v>8351</v>
      </c>
      <c r="D11982" s="313"/>
      <c r="E11982" s="670">
        <v>22402</v>
      </c>
      <c r="F11982" s="409"/>
      <c r="G11982" s="700"/>
      <c r="H11982" s="700"/>
      <c r="I11982" s="700"/>
      <c r="J11982" s="1414"/>
    </row>
    <row r="11983" spans="1:10" s="618" customFormat="1" ht="23.25" outlineLevel="1">
      <c r="A11983" s="311" t="s">
        <v>18690</v>
      </c>
      <c r="B11983" s="313" t="s">
        <v>15777</v>
      </c>
      <c r="C11983" s="313" t="s">
        <v>8351</v>
      </c>
      <c r="D11983" s="313"/>
      <c r="E11983" s="670">
        <v>60500</v>
      </c>
      <c r="F11983" s="409"/>
      <c r="G11983" s="700"/>
      <c r="H11983" s="700"/>
      <c r="I11983" s="700"/>
      <c r="J11983" s="1414"/>
    </row>
    <row r="11984" spans="1:10" s="618" customFormat="1" ht="23.25" outlineLevel="1">
      <c r="A11984" s="311" t="s">
        <v>18297</v>
      </c>
      <c r="B11984" s="313" t="s">
        <v>15777</v>
      </c>
      <c r="C11984" s="313" t="s">
        <v>8351</v>
      </c>
      <c r="D11984" s="313"/>
      <c r="E11984" s="670">
        <v>38500</v>
      </c>
      <c r="F11984" s="409"/>
      <c r="G11984" s="700"/>
      <c r="H11984" s="700"/>
      <c r="I11984" s="700"/>
      <c r="J11984" s="1414"/>
    </row>
    <row r="11985" spans="1:10" s="618" customFormat="1" ht="23.25" outlineLevel="1">
      <c r="A11985" s="311" t="s">
        <v>18691</v>
      </c>
      <c r="B11985" s="313" t="s">
        <v>15777</v>
      </c>
      <c r="C11985" s="313" t="s">
        <v>8351</v>
      </c>
      <c r="D11985" s="313"/>
      <c r="E11985" s="670">
        <v>20000</v>
      </c>
      <c r="F11985" s="409"/>
      <c r="G11985" s="700"/>
      <c r="H11985" s="700"/>
      <c r="I11985" s="700"/>
      <c r="J11985" s="1414"/>
    </row>
    <row r="11986" spans="1:10" s="618" customFormat="1" ht="23.25" outlineLevel="1">
      <c r="A11986" s="311" t="s">
        <v>18602</v>
      </c>
      <c r="B11986" s="313" t="s">
        <v>15777</v>
      </c>
      <c r="C11986" s="313" t="s">
        <v>8351</v>
      </c>
      <c r="D11986" s="313"/>
      <c r="E11986" s="670">
        <v>64190</v>
      </c>
      <c r="F11986" s="409"/>
      <c r="G11986" s="700"/>
      <c r="H11986" s="700"/>
      <c r="I11986" s="700"/>
      <c r="J11986" s="1414"/>
    </row>
    <row r="11987" spans="1:10" s="618" customFormat="1" ht="23.25" outlineLevel="1">
      <c r="A11987" s="311" t="s">
        <v>18185</v>
      </c>
      <c r="B11987" s="313" t="s">
        <v>9726</v>
      </c>
      <c r="C11987" s="313" t="s">
        <v>8351</v>
      </c>
      <c r="D11987" s="313"/>
      <c r="E11987" s="670">
        <v>78300</v>
      </c>
      <c r="F11987" s="409"/>
      <c r="G11987" s="700"/>
      <c r="H11987" s="700"/>
      <c r="I11987" s="700"/>
      <c r="J11987" s="1414"/>
    </row>
    <row r="11988" spans="1:10" s="618" customFormat="1" ht="23.25" outlineLevel="1">
      <c r="A11988" s="311" t="s">
        <v>18692</v>
      </c>
      <c r="B11988" s="313" t="s">
        <v>15777</v>
      </c>
      <c r="C11988" s="313" t="s">
        <v>8351</v>
      </c>
      <c r="D11988" s="313"/>
      <c r="E11988" s="670">
        <v>18000</v>
      </c>
      <c r="F11988" s="409"/>
      <c r="G11988" s="700"/>
      <c r="H11988" s="700"/>
      <c r="I11988" s="700"/>
      <c r="J11988" s="1414"/>
    </row>
    <row r="11989" spans="1:10" s="618" customFormat="1" ht="23.25" outlineLevel="1">
      <c r="A11989" s="311" t="s">
        <v>18693</v>
      </c>
      <c r="B11989" s="313" t="s">
        <v>15777</v>
      </c>
      <c r="C11989" s="313" t="s">
        <v>8351</v>
      </c>
      <c r="D11989" s="313"/>
      <c r="E11989" s="670">
        <v>89000</v>
      </c>
      <c r="F11989" s="409"/>
      <c r="G11989" s="700"/>
      <c r="H11989" s="700"/>
      <c r="I11989" s="700"/>
      <c r="J11989" s="1414"/>
    </row>
    <row r="11990" spans="1:10" s="618" customFormat="1" ht="23.25" outlineLevel="1">
      <c r="A11990" s="311" t="s">
        <v>18694</v>
      </c>
      <c r="B11990" s="313" t="s">
        <v>15777</v>
      </c>
      <c r="C11990" s="313" t="s">
        <v>8351</v>
      </c>
      <c r="D11990" s="313"/>
      <c r="E11990" s="670">
        <v>20000</v>
      </c>
      <c r="F11990" s="409"/>
      <c r="G11990" s="700"/>
      <c r="H11990" s="700"/>
      <c r="I11990" s="700"/>
      <c r="J11990" s="1414"/>
    </row>
    <row r="11991" spans="1:10" s="618" customFormat="1" ht="23.25" outlineLevel="1">
      <c r="A11991" s="311" t="s">
        <v>18427</v>
      </c>
      <c r="B11991" s="313" t="s">
        <v>15777</v>
      </c>
      <c r="C11991" s="313" t="s">
        <v>8351</v>
      </c>
      <c r="D11991" s="313"/>
      <c r="E11991" s="670">
        <v>25000</v>
      </c>
      <c r="F11991" s="409"/>
      <c r="G11991" s="700"/>
      <c r="H11991" s="700"/>
      <c r="I11991" s="700"/>
      <c r="J11991" s="1414"/>
    </row>
    <row r="11992" spans="1:10" s="618" customFormat="1" ht="23.25" outlineLevel="1">
      <c r="A11992" s="311" t="s">
        <v>18695</v>
      </c>
      <c r="B11992" s="313" t="s">
        <v>15777</v>
      </c>
      <c r="C11992" s="313" t="s">
        <v>8351</v>
      </c>
      <c r="D11992" s="313"/>
      <c r="E11992" s="670">
        <v>38500</v>
      </c>
      <c r="F11992" s="409"/>
      <c r="G11992" s="700"/>
      <c r="H11992" s="700"/>
      <c r="I11992" s="700"/>
      <c r="J11992" s="1414"/>
    </row>
    <row r="11993" spans="1:10" s="618" customFormat="1" ht="23.25" outlineLevel="1">
      <c r="A11993" s="311" t="s">
        <v>18177</v>
      </c>
      <c r="B11993" s="313" t="s">
        <v>15777</v>
      </c>
      <c r="C11993" s="313" t="s">
        <v>8351</v>
      </c>
      <c r="D11993" s="313"/>
      <c r="E11993" s="670">
        <v>32890</v>
      </c>
      <c r="F11993" s="409"/>
      <c r="G11993" s="700"/>
      <c r="H11993" s="700"/>
      <c r="I11993" s="700"/>
      <c r="J11993" s="1414"/>
    </row>
    <row r="11994" spans="1:10" s="618" customFormat="1" ht="23.25" outlineLevel="1">
      <c r="A11994" s="311" t="s">
        <v>18228</v>
      </c>
      <c r="B11994" s="313" t="s">
        <v>15777</v>
      </c>
      <c r="C11994" s="313" t="s">
        <v>8351</v>
      </c>
      <c r="D11994" s="313"/>
      <c r="E11994" s="670">
        <v>121000</v>
      </c>
      <c r="F11994" s="409"/>
      <c r="G11994" s="700"/>
      <c r="H11994" s="700"/>
      <c r="I11994" s="700"/>
      <c r="J11994" s="1414"/>
    </row>
    <row r="11995" spans="1:10" s="618" customFormat="1" ht="23.25" outlineLevel="1">
      <c r="A11995" s="311" t="s">
        <v>18696</v>
      </c>
      <c r="B11995" s="313" t="s">
        <v>15777</v>
      </c>
      <c r="C11995" s="313" t="s">
        <v>8351</v>
      </c>
      <c r="D11995" s="313"/>
      <c r="E11995" s="670">
        <v>225500</v>
      </c>
      <c r="F11995" s="409"/>
      <c r="G11995" s="700"/>
      <c r="H11995" s="700"/>
      <c r="I11995" s="700"/>
      <c r="J11995" s="1414"/>
    </row>
    <row r="11996" spans="1:10" s="618" customFormat="1" ht="23.25" outlineLevel="1">
      <c r="A11996" s="311" t="s">
        <v>18227</v>
      </c>
      <c r="B11996" s="313" t="s">
        <v>15777</v>
      </c>
      <c r="C11996" s="313" t="s">
        <v>8351</v>
      </c>
      <c r="D11996" s="313"/>
      <c r="E11996" s="670">
        <v>60500</v>
      </c>
      <c r="F11996" s="409"/>
      <c r="G11996" s="700"/>
      <c r="H11996" s="700"/>
      <c r="I11996" s="700"/>
      <c r="J11996" s="1414"/>
    </row>
    <row r="11997" spans="1:10" s="618" customFormat="1" ht="23.25" outlineLevel="1">
      <c r="A11997" s="311" t="s">
        <v>18697</v>
      </c>
      <c r="B11997" s="313" t="s">
        <v>9726</v>
      </c>
      <c r="C11997" s="313" t="s">
        <v>8351</v>
      </c>
      <c r="D11997" s="313"/>
      <c r="E11997" s="670">
        <v>189000</v>
      </c>
      <c r="F11997" s="409"/>
      <c r="G11997" s="700"/>
      <c r="H11997" s="700"/>
      <c r="I11997" s="700"/>
      <c r="J11997" s="1415"/>
    </row>
    <row r="11998" spans="1:10" s="618" customFormat="1" ht="34.9" outlineLevel="1">
      <c r="A11998" s="311" t="s">
        <v>18698</v>
      </c>
      <c r="B11998" s="313" t="s">
        <v>8444</v>
      </c>
      <c r="C11998" s="313" t="s">
        <v>8351</v>
      </c>
      <c r="D11998" s="313"/>
      <c r="E11998" s="670">
        <v>227654</v>
      </c>
      <c r="F11998" s="409"/>
      <c r="G11998" s="700"/>
      <c r="H11998" s="700"/>
      <c r="I11998" s="700"/>
      <c r="J11998" s="1413" t="s">
        <v>38136</v>
      </c>
    </row>
    <row r="11999" spans="1:10" s="618" customFormat="1" ht="46.5" outlineLevel="1">
      <c r="A11999" s="311" t="s">
        <v>18699</v>
      </c>
      <c r="B11999" s="313" t="s">
        <v>9473</v>
      </c>
      <c r="C11999" s="313" t="s">
        <v>8351</v>
      </c>
      <c r="D11999" s="313"/>
      <c r="E11999" s="670">
        <v>101781</v>
      </c>
      <c r="F11999" s="409"/>
      <c r="G11999" s="700"/>
      <c r="H11999" s="700"/>
      <c r="I11999" s="700"/>
      <c r="J11999" s="1414"/>
    </row>
    <row r="12000" spans="1:10" s="618" customFormat="1" ht="34.9" outlineLevel="1">
      <c r="A12000" s="311" t="s">
        <v>18700</v>
      </c>
      <c r="B12000" s="313" t="s">
        <v>9726</v>
      </c>
      <c r="C12000" s="313" t="s">
        <v>8351</v>
      </c>
      <c r="D12000" s="313"/>
      <c r="E12000" s="670">
        <v>119184</v>
      </c>
      <c r="F12000" s="409"/>
      <c r="G12000" s="700"/>
      <c r="H12000" s="700"/>
      <c r="I12000" s="700"/>
      <c r="J12000" s="1414"/>
    </row>
    <row r="12001" spans="1:10" s="618" customFormat="1" ht="46.5" outlineLevel="1">
      <c r="A12001" s="311" t="s">
        <v>18701</v>
      </c>
      <c r="B12001" s="313" t="s">
        <v>9726</v>
      </c>
      <c r="C12001" s="313" t="s">
        <v>8351</v>
      </c>
      <c r="D12001" s="313"/>
      <c r="E12001" s="670">
        <v>183000</v>
      </c>
      <c r="F12001" s="409"/>
      <c r="G12001" s="700"/>
      <c r="H12001" s="700"/>
      <c r="I12001" s="700"/>
      <c r="J12001" s="1414"/>
    </row>
    <row r="12002" spans="1:10" s="618" customFormat="1" ht="46.5" outlineLevel="1">
      <c r="A12002" s="311" t="s">
        <v>18702</v>
      </c>
      <c r="B12002" s="313" t="s">
        <v>9190</v>
      </c>
      <c r="C12002" s="313" t="s">
        <v>8351</v>
      </c>
      <c r="D12002" s="313"/>
      <c r="E12002" s="670">
        <v>600570</v>
      </c>
      <c r="F12002" s="409"/>
      <c r="G12002" s="700"/>
      <c r="H12002" s="700"/>
      <c r="I12002" s="700"/>
      <c r="J12002" s="1414"/>
    </row>
    <row r="12003" spans="1:10" s="618" customFormat="1" ht="46.5" outlineLevel="1">
      <c r="A12003" s="311" t="s">
        <v>18703</v>
      </c>
      <c r="B12003" s="313" t="s">
        <v>8763</v>
      </c>
      <c r="C12003" s="313" t="s">
        <v>8351</v>
      </c>
      <c r="D12003" s="313"/>
      <c r="E12003" s="670">
        <v>556800</v>
      </c>
      <c r="F12003" s="409"/>
      <c r="G12003" s="700"/>
      <c r="H12003" s="700"/>
      <c r="I12003" s="700"/>
      <c r="J12003" s="1415"/>
    </row>
    <row r="12004" spans="1:10" s="618" customFormat="1" ht="46.5" outlineLevel="1">
      <c r="A12004" s="311" t="s">
        <v>18704</v>
      </c>
      <c r="B12004" s="313" t="s">
        <v>8763</v>
      </c>
      <c r="C12004" s="313" t="s">
        <v>8351</v>
      </c>
      <c r="D12004" s="313"/>
      <c r="E12004" s="670">
        <v>90060</v>
      </c>
      <c r="F12004" s="409"/>
      <c r="G12004" s="700"/>
      <c r="H12004" s="700"/>
      <c r="I12004" s="700"/>
      <c r="J12004" s="1413" t="s">
        <v>38136</v>
      </c>
    </row>
    <row r="12005" spans="1:10" s="618" customFormat="1" ht="46.5" outlineLevel="1">
      <c r="A12005" s="311" t="s">
        <v>18705</v>
      </c>
      <c r="B12005" s="313" t="s">
        <v>9726</v>
      </c>
      <c r="C12005" s="313" t="s">
        <v>8351</v>
      </c>
      <c r="D12005" s="313"/>
      <c r="E12005" s="670">
        <v>40608</v>
      </c>
      <c r="F12005" s="409"/>
      <c r="G12005" s="700"/>
      <c r="H12005" s="700"/>
      <c r="I12005" s="700"/>
      <c r="J12005" s="1414"/>
    </row>
    <row r="12006" spans="1:10" s="618" customFormat="1" ht="23.25" outlineLevel="1">
      <c r="A12006" s="311" t="s">
        <v>18706</v>
      </c>
      <c r="B12006" s="313" t="s">
        <v>15777</v>
      </c>
      <c r="C12006" s="313" t="s">
        <v>8351</v>
      </c>
      <c r="D12006" s="313"/>
      <c r="E12006" s="670">
        <v>86900</v>
      </c>
      <c r="F12006" s="409"/>
      <c r="G12006" s="700"/>
      <c r="H12006" s="700"/>
      <c r="I12006" s="700"/>
      <c r="J12006" s="1414"/>
    </row>
    <row r="12007" spans="1:10" s="618" customFormat="1" ht="23.25" outlineLevel="1">
      <c r="A12007" s="311" t="s">
        <v>18707</v>
      </c>
      <c r="B12007" s="313" t="s">
        <v>15777</v>
      </c>
      <c r="C12007" s="313" t="s">
        <v>8351</v>
      </c>
      <c r="D12007" s="313"/>
      <c r="E12007" s="670">
        <v>80200</v>
      </c>
      <c r="F12007" s="409"/>
      <c r="G12007" s="700"/>
      <c r="H12007" s="700"/>
      <c r="I12007" s="700"/>
      <c r="J12007" s="1414"/>
    </row>
    <row r="12008" spans="1:10" s="618" customFormat="1" ht="23.25" outlineLevel="1">
      <c r="A12008" s="311" t="s">
        <v>18708</v>
      </c>
      <c r="B12008" s="313" t="s">
        <v>15777</v>
      </c>
      <c r="C12008" s="313" t="s">
        <v>8351</v>
      </c>
      <c r="D12008" s="313"/>
      <c r="E12008" s="670">
        <v>67100</v>
      </c>
      <c r="F12008" s="409"/>
      <c r="G12008" s="700"/>
      <c r="H12008" s="700"/>
      <c r="I12008" s="700"/>
      <c r="J12008" s="1414"/>
    </row>
    <row r="12009" spans="1:10" s="618" customFormat="1" ht="23.25" outlineLevel="1">
      <c r="A12009" s="311" t="s">
        <v>18709</v>
      </c>
      <c r="B12009" s="313" t="s">
        <v>15777</v>
      </c>
      <c r="C12009" s="313" t="s">
        <v>8351</v>
      </c>
      <c r="D12009" s="313"/>
      <c r="E12009" s="670">
        <v>21900</v>
      </c>
      <c r="F12009" s="409"/>
      <c r="G12009" s="700"/>
      <c r="H12009" s="700"/>
      <c r="I12009" s="700"/>
      <c r="J12009" s="1414"/>
    </row>
    <row r="12010" spans="1:10" s="618" customFormat="1" ht="23.25" outlineLevel="1">
      <c r="A12010" s="311" t="s">
        <v>18321</v>
      </c>
      <c r="B12010" s="313" t="s">
        <v>15777</v>
      </c>
      <c r="C12010" s="313" t="s">
        <v>8351</v>
      </c>
      <c r="D12010" s="313"/>
      <c r="E12010" s="670">
        <v>88364</v>
      </c>
      <c r="F12010" s="409"/>
      <c r="G12010" s="700"/>
      <c r="H12010" s="700"/>
      <c r="I12010" s="700"/>
      <c r="J12010" s="1414"/>
    </row>
    <row r="12011" spans="1:10" s="618" customFormat="1" ht="23.25" outlineLevel="1">
      <c r="A12011" s="311" t="s">
        <v>18710</v>
      </c>
      <c r="B12011" s="313" t="s">
        <v>15777</v>
      </c>
      <c r="C12011" s="313" t="s">
        <v>8351</v>
      </c>
      <c r="D12011" s="313"/>
      <c r="E12011" s="670">
        <v>53524</v>
      </c>
      <c r="F12011" s="409"/>
      <c r="G12011" s="700"/>
      <c r="H12011" s="700"/>
      <c r="I12011" s="700"/>
      <c r="J12011" s="1414"/>
    </row>
    <row r="12012" spans="1:10" s="618" customFormat="1" ht="23.25" outlineLevel="1">
      <c r="A12012" s="311" t="s">
        <v>18711</v>
      </c>
      <c r="B12012" s="313" t="s">
        <v>15777</v>
      </c>
      <c r="C12012" s="313" t="s">
        <v>8351</v>
      </c>
      <c r="D12012" s="313"/>
      <c r="E12012" s="670">
        <v>27446</v>
      </c>
      <c r="F12012" s="409"/>
      <c r="G12012" s="700"/>
      <c r="H12012" s="700"/>
      <c r="I12012" s="700"/>
      <c r="J12012" s="1414"/>
    </row>
    <row r="12013" spans="1:10" s="618" customFormat="1" ht="23.25" outlineLevel="1">
      <c r="A12013" s="311" t="s">
        <v>18712</v>
      </c>
      <c r="B12013" s="313" t="s">
        <v>15777</v>
      </c>
      <c r="C12013" s="313" t="s">
        <v>8351</v>
      </c>
      <c r="D12013" s="313"/>
      <c r="E12013" s="670">
        <v>64625</v>
      </c>
      <c r="F12013" s="409"/>
      <c r="G12013" s="700"/>
      <c r="H12013" s="700"/>
      <c r="I12013" s="700"/>
      <c r="J12013" s="1414"/>
    </row>
    <row r="12014" spans="1:10" s="618" customFormat="1" ht="23.25" outlineLevel="1">
      <c r="A12014" s="311" t="s">
        <v>18313</v>
      </c>
      <c r="B12014" s="313" t="s">
        <v>15777</v>
      </c>
      <c r="C12014" s="313" t="s">
        <v>8351</v>
      </c>
      <c r="D12014" s="313"/>
      <c r="E12014" s="670">
        <v>38340</v>
      </c>
      <c r="F12014" s="409"/>
      <c r="G12014" s="700"/>
      <c r="H12014" s="700"/>
      <c r="I12014" s="700"/>
      <c r="J12014" s="1414"/>
    </row>
    <row r="12015" spans="1:10" s="618" customFormat="1" ht="23.25" outlineLevel="1">
      <c r="A12015" s="311" t="s">
        <v>18713</v>
      </c>
      <c r="B12015" s="313" t="s">
        <v>15777</v>
      </c>
      <c r="C12015" s="313" t="s">
        <v>8351</v>
      </c>
      <c r="D12015" s="313"/>
      <c r="E12015" s="670">
        <v>19500</v>
      </c>
      <c r="F12015" s="409"/>
      <c r="G12015" s="700"/>
      <c r="H12015" s="700"/>
      <c r="I12015" s="700"/>
      <c r="J12015" s="1414"/>
    </row>
    <row r="12016" spans="1:10" s="618" customFormat="1" ht="23.25" outlineLevel="1">
      <c r="A12016" s="311" t="s">
        <v>18714</v>
      </c>
      <c r="B12016" s="313" t="s">
        <v>15777</v>
      </c>
      <c r="C12016" s="313" t="s">
        <v>8351</v>
      </c>
      <c r="D12016" s="313"/>
      <c r="E12016" s="670">
        <v>35600</v>
      </c>
      <c r="F12016" s="409"/>
      <c r="G12016" s="700"/>
      <c r="H12016" s="700"/>
      <c r="I12016" s="700"/>
      <c r="J12016" s="1414"/>
    </row>
    <row r="12017" spans="1:10" s="618" customFormat="1" ht="23.25" outlineLevel="1">
      <c r="A12017" s="311" t="s">
        <v>17182</v>
      </c>
      <c r="B12017" s="313" t="s">
        <v>15777</v>
      </c>
      <c r="C12017" s="313" t="s">
        <v>8351</v>
      </c>
      <c r="D12017" s="313"/>
      <c r="E12017" s="670">
        <v>62805</v>
      </c>
      <c r="F12017" s="409"/>
      <c r="G12017" s="700"/>
      <c r="H12017" s="700"/>
      <c r="I12017" s="700"/>
      <c r="J12017" s="1414"/>
    </row>
    <row r="12018" spans="1:10" s="618" customFormat="1" ht="23.25" outlineLevel="1">
      <c r="A12018" s="311" t="s">
        <v>18715</v>
      </c>
      <c r="B12018" s="313" t="s">
        <v>15777</v>
      </c>
      <c r="C12018" s="313" t="s">
        <v>8351</v>
      </c>
      <c r="D12018" s="313"/>
      <c r="E12018" s="670">
        <v>68836</v>
      </c>
      <c r="F12018" s="409"/>
      <c r="G12018" s="700"/>
      <c r="H12018" s="700"/>
      <c r="I12018" s="700"/>
      <c r="J12018" s="1415"/>
    </row>
    <row r="12019" spans="1:10" s="372" customFormat="1" ht="15.6" customHeight="1">
      <c r="A12019" s="1405" t="s">
        <v>461</v>
      </c>
      <c r="B12019" s="1406"/>
      <c r="C12019" s="1406"/>
      <c r="D12019" s="1406"/>
      <c r="E12019" s="1406"/>
      <c r="F12019" s="1406"/>
      <c r="G12019" s="1406"/>
      <c r="H12019" s="1406"/>
      <c r="I12019" s="1406"/>
      <c r="J12019" s="1407"/>
    </row>
    <row r="12020" spans="1:10" s="372" customFormat="1">
      <c r="A12020" s="621" t="s">
        <v>152</v>
      </c>
      <c r="B12020" s="701"/>
      <c r="C12020" s="701"/>
      <c r="D12020" s="701"/>
      <c r="E12020" s="1223">
        <f>SUM(E12021:E12022)</f>
        <v>816900</v>
      </c>
      <c r="F12020" s="702"/>
      <c r="G12020" s="701"/>
      <c r="H12020" s="701"/>
      <c r="I12020" s="701"/>
      <c r="J12020" s="703"/>
    </row>
    <row r="12021" spans="1:10" s="372" customFormat="1" ht="34.9">
      <c r="A12021" s="704" t="s">
        <v>9720</v>
      </c>
      <c r="B12021" s="432" t="s">
        <v>8763</v>
      </c>
      <c r="C12021" s="432" t="s">
        <v>9721</v>
      </c>
      <c r="D12021" s="432" t="s">
        <v>9722</v>
      </c>
      <c r="E12021" s="469">
        <v>700000</v>
      </c>
      <c r="F12021" s="705" t="s">
        <v>9723</v>
      </c>
      <c r="G12021" s="432" t="s">
        <v>9724</v>
      </c>
      <c r="H12021" s="626">
        <v>44344</v>
      </c>
      <c r="I12021" s="336" t="s">
        <v>1423</v>
      </c>
      <c r="J12021" s="339"/>
    </row>
    <row r="12022" spans="1:10" s="372" customFormat="1" ht="23.25">
      <c r="A12022" s="704" t="s">
        <v>9725</v>
      </c>
      <c r="B12022" s="432" t="s">
        <v>9726</v>
      </c>
      <c r="C12022" s="432" t="s">
        <v>9721</v>
      </c>
      <c r="D12022" s="432" t="s">
        <v>9727</v>
      </c>
      <c r="E12022" s="469">
        <v>116900</v>
      </c>
      <c r="F12022" s="705" t="s">
        <v>9728</v>
      </c>
      <c r="G12022" s="432" t="s">
        <v>9724</v>
      </c>
      <c r="H12022" s="626">
        <v>44911</v>
      </c>
      <c r="I12022" s="336" t="s">
        <v>697</v>
      </c>
      <c r="J12022" s="339"/>
    </row>
    <row r="12023" spans="1:10" s="372" customFormat="1">
      <c r="A12023" s="621" t="s">
        <v>151</v>
      </c>
      <c r="B12023" s="645"/>
      <c r="C12023" s="645"/>
      <c r="D12023" s="645"/>
      <c r="E12023" s="1223">
        <f>SUM(E12024:E12025)</f>
        <v>184352</v>
      </c>
      <c r="F12023" s="647"/>
      <c r="G12023" s="645"/>
      <c r="H12023" s="645"/>
      <c r="I12023" s="645"/>
      <c r="J12023" s="706"/>
    </row>
    <row r="12024" spans="1:10" s="372" customFormat="1" ht="23.25">
      <c r="A12024" s="704" t="s">
        <v>9729</v>
      </c>
      <c r="B12024" s="432" t="s">
        <v>9726</v>
      </c>
      <c r="C12024" s="432" t="s">
        <v>9721</v>
      </c>
      <c r="D12024" s="432" t="s">
        <v>9730</v>
      </c>
      <c r="E12024" s="469">
        <v>134352</v>
      </c>
      <c r="F12024" s="705" t="s">
        <v>9731</v>
      </c>
      <c r="G12024" s="432" t="s">
        <v>9724</v>
      </c>
      <c r="H12024" s="626">
        <v>44650</v>
      </c>
      <c r="I12024" s="336" t="s">
        <v>9732</v>
      </c>
      <c r="J12024" s="339"/>
    </row>
    <row r="12025" spans="1:10" s="372" customFormat="1" ht="23.25">
      <c r="A12025" s="704" t="s">
        <v>9733</v>
      </c>
      <c r="B12025" s="432" t="s">
        <v>9726</v>
      </c>
      <c r="C12025" s="432" t="s">
        <v>9721</v>
      </c>
      <c r="D12025" s="432" t="s">
        <v>9734</v>
      </c>
      <c r="E12025" s="469">
        <v>50000</v>
      </c>
      <c r="F12025" s="705" t="s">
        <v>9735</v>
      </c>
      <c r="G12025" s="432" t="s">
        <v>9724</v>
      </c>
      <c r="H12025" s="626">
        <v>44788</v>
      </c>
      <c r="I12025" s="336" t="s">
        <v>1423</v>
      </c>
      <c r="J12025" s="339"/>
    </row>
    <row r="12026" spans="1:10" s="372" customFormat="1">
      <c r="A12026" s="621" t="s">
        <v>153</v>
      </c>
      <c r="B12026" s="645"/>
      <c r="C12026" s="645"/>
      <c r="D12026" s="645"/>
      <c r="E12026" s="1223">
        <f>SUM(E12027:E12032)</f>
        <v>2254000</v>
      </c>
      <c r="F12026" s="647"/>
      <c r="G12026" s="645"/>
      <c r="H12026" s="645"/>
      <c r="I12026" s="645"/>
      <c r="J12026" s="706"/>
    </row>
    <row r="12027" spans="1:10" s="372" customFormat="1" ht="23.25">
      <c r="A12027" s="704" t="s">
        <v>9720</v>
      </c>
      <c r="B12027" s="432" t="s">
        <v>8763</v>
      </c>
      <c r="C12027" s="432" t="s">
        <v>9721</v>
      </c>
      <c r="D12027" s="336"/>
      <c r="E12027" s="469">
        <v>700000</v>
      </c>
      <c r="F12027" s="376"/>
      <c r="G12027" s="336"/>
      <c r="H12027" s="336"/>
      <c r="I12027" s="336"/>
      <c r="J12027" s="339"/>
    </row>
    <row r="12028" spans="1:10" s="372" customFormat="1" ht="23.25">
      <c r="A12028" s="704" t="s">
        <v>9725</v>
      </c>
      <c r="B12028" s="432" t="s">
        <v>9726</v>
      </c>
      <c r="C12028" s="432" t="s">
        <v>9721</v>
      </c>
      <c r="D12028" s="336"/>
      <c r="E12028" s="469">
        <v>180000</v>
      </c>
      <c r="F12028" s="376"/>
      <c r="G12028" s="336"/>
      <c r="H12028" s="336"/>
      <c r="I12028" s="336"/>
      <c r="J12028" s="339"/>
    </row>
    <row r="12029" spans="1:10" s="372" customFormat="1" ht="23.25">
      <c r="A12029" s="704" t="s">
        <v>9729</v>
      </c>
      <c r="B12029" s="432" t="s">
        <v>9726</v>
      </c>
      <c r="C12029" s="432" t="s">
        <v>9721</v>
      </c>
      <c r="D12029" s="336"/>
      <c r="E12029" s="469">
        <v>96000</v>
      </c>
      <c r="F12029" s="376"/>
      <c r="G12029" s="336"/>
      <c r="H12029" s="336"/>
      <c r="I12029" s="336"/>
      <c r="J12029" s="339"/>
    </row>
    <row r="12030" spans="1:10" s="372" customFormat="1">
      <c r="A12030" s="704" t="s">
        <v>9736</v>
      </c>
      <c r="B12030" s="432" t="s">
        <v>9737</v>
      </c>
      <c r="C12030" s="432" t="s">
        <v>9738</v>
      </c>
      <c r="D12030" s="336"/>
      <c r="E12030" s="469">
        <v>820000</v>
      </c>
      <c r="F12030" s="376"/>
      <c r="G12030" s="336"/>
      <c r="H12030" s="336"/>
      <c r="I12030" s="336"/>
      <c r="J12030" s="339"/>
    </row>
    <row r="12031" spans="1:10" s="372" customFormat="1">
      <c r="A12031" s="704" t="s">
        <v>9739</v>
      </c>
      <c r="B12031" s="432" t="s">
        <v>9737</v>
      </c>
      <c r="C12031" s="432" t="s">
        <v>9738</v>
      </c>
      <c r="D12031" s="336"/>
      <c r="E12031" s="469">
        <v>288000</v>
      </c>
      <c r="F12031" s="376"/>
      <c r="G12031" s="336"/>
      <c r="H12031" s="336"/>
      <c r="I12031" s="336"/>
      <c r="J12031" s="339"/>
    </row>
    <row r="12032" spans="1:10" s="372" customFormat="1" ht="23.25">
      <c r="A12032" s="704" t="s">
        <v>9740</v>
      </c>
      <c r="B12032" s="432" t="s">
        <v>9726</v>
      </c>
      <c r="C12032" s="432" t="s">
        <v>9738</v>
      </c>
      <c r="D12032" s="336"/>
      <c r="E12032" s="469">
        <v>170000</v>
      </c>
      <c r="F12032" s="376"/>
      <c r="G12032" s="336"/>
      <c r="H12032" s="336"/>
      <c r="I12032" s="336"/>
      <c r="J12032" s="339"/>
    </row>
    <row r="12033" spans="1:10" s="372" customFormat="1" ht="18.600000000000001" customHeight="1">
      <c r="A12033" s="1405" t="s">
        <v>386</v>
      </c>
      <c r="B12033" s="1406"/>
      <c r="C12033" s="1406"/>
      <c r="D12033" s="1406"/>
      <c r="E12033" s="1406"/>
      <c r="F12033" s="1406"/>
      <c r="G12033" s="1406"/>
      <c r="H12033" s="1406"/>
      <c r="I12033" s="1406"/>
      <c r="J12033" s="1407"/>
    </row>
    <row r="12034" spans="1:10" s="372" customFormat="1">
      <c r="A12034" s="621" t="s">
        <v>152</v>
      </c>
      <c r="B12034" s="701"/>
      <c r="C12034" s="701"/>
      <c r="D12034" s="701"/>
      <c r="E12034" s="623">
        <f>SUM(E12035:E12179)</f>
        <v>28589088.707999997</v>
      </c>
      <c r="F12034" s="702"/>
      <c r="G12034" s="701"/>
      <c r="H12034" s="701"/>
      <c r="I12034" s="701"/>
      <c r="J12034" s="703"/>
    </row>
    <row r="12035" spans="1:10" s="372" customFormat="1" ht="34.9">
      <c r="A12035" s="325" t="s">
        <v>9741</v>
      </c>
      <c r="B12035" s="336" t="s">
        <v>9742</v>
      </c>
      <c r="C12035" s="336" t="s">
        <v>9234</v>
      </c>
      <c r="D12035" s="336" t="s">
        <v>388</v>
      </c>
      <c r="E12035" s="469">
        <v>34285.01</v>
      </c>
      <c r="F12035" s="376" t="s">
        <v>9743</v>
      </c>
      <c r="G12035" s="336" t="s">
        <v>9744</v>
      </c>
      <c r="H12035" s="707">
        <v>44207</v>
      </c>
      <c r="I12035" s="707">
        <v>44247</v>
      </c>
      <c r="J12035" s="339"/>
    </row>
    <row r="12036" spans="1:10" s="372" customFormat="1" ht="23.25">
      <c r="A12036" s="325" t="s">
        <v>9745</v>
      </c>
      <c r="B12036" s="336" t="s">
        <v>9742</v>
      </c>
      <c r="C12036" s="336" t="s">
        <v>9234</v>
      </c>
      <c r="D12036" s="336" t="s">
        <v>388</v>
      </c>
      <c r="E12036" s="469">
        <v>32500</v>
      </c>
      <c r="F12036" s="376" t="s">
        <v>9743</v>
      </c>
      <c r="G12036" s="336" t="s">
        <v>9744</v>
      </c>
      <c r="H12036" s="707">
        <v>44207</v>
      </c>
      <c r="I12036" s="707">
        <v>44252</v>
      </c>
      <c r="J12036" s="339"/>
    </row>
    <row r="12037" spans="1:10" s="372" customFormat="1" ht="23.25">
      <c r="A12037" s="325" t="s">
        <v>9746</v>
      </c>
      <c r="B12037" s="336" t="s">
        <v>9742</v>
      </c>
      <c r="C12037" s="336" t="s">
        <v>9234</v>
      </c>
      <c r="D12037" s="336" t="s">
        <v>388</v>
      </c>
      <c r="E12037" s="469">
        <v>19200</v>
      </c>
      <c r="F12037" s="376" t="s">
        <v>9747</v>
      </c>
      <c r="G12037" s="336" t="s">
        <v>9744</v>
      </c>
      <c r="H12037" s="707">
        <v>44210</v>
      </c>
      <c r="I12037" s="626">
        <v>44561</v>
      </c>
      <c r="J12037" s="339"/>
    </row>
    <row r="12038" spans="1:10" s="372" customFormat="1" ht="23.25">
      <c r="A12038" s="325" t="s">
        <v>9748</v>
      </c>
      <c r="B12038" s="336" t="s">
        <v>9742</v>
      </c>
      <c r="C12038" s="336" t="s">
        <v>9234</v>
      </c>
      <c r="D12038" s="336" t="s">
        <v>388</v>
      </c>
      <c r="E12038" s="469">
        <v>25200</v>
      </c>
      <c r="F12038" s="376" t="s">
        <v>9747</v>
      </c>
      <c r="G12038" s="336" t="s">
        <v>9744</v>
      </c>
      <c r="H12038" s="707">
        <v>44210</v>
      </c>
      <c r="I12038" s="626">
        <v>44530</v>
      </c>
      <c r="J12038" s="339"/>
    </row>
    <row r="12039" spans="1:10" s="372" customFormat="1" ht="23.25">
      <c r="A12039" s="325" t="s">
        <v>9749</v>
      </c>
      <c r="B12039" s="336" t="s">
        <v>9742</v>
      </c>
      <c r="C12039" s="336" t="s">
        <v>9234</v>
      </c>
      <c r="D12039" s="336" t="s">
        <v>388</v>
      </c>
      <c r="E12039" s="469">
        <v>33116</v>
      </c>
      <c r="F12039" s="376" t="s">
        <v>9750</v>
      </c>
      <c r="G12039" s="336" t="s">
        <v>9744</v>
      </c>
      <c r="H12039" s="707">
        <v>44211</v>
      </c>
      <c r="I12039" s="626">
        <v>44695</v>
      </c>
      <c r="J12039" s="339"/>
    </row>
    <row r="12040" spans="1:10" s="372" customFormat="1" ht="34.9">
      <c r="A12040" s="325" t="s">
        <v>9751</v>
      </c>
      <c r="B12040" s="336" t="s">
        <v>9742</v>
      </c>
      <c r="C12040" s="336" t="s">
        <v>9234</v>
      </c>
      <c r="D12040" s="336" t="s">
        <v>388</v>
      </c>
      <c r="E12040" s="469">
        <v>19800</v>
      </c>
      <c r="F12040" s="376" t="s">
        <v>9752</v>
      </c>
      <c r="G12040" s="336" t="s">
        <v>9744</v>
      </c>
      <c r="H12040" s="707">
        <v>44214</v>
      </c>
      <c r="I12040" s="626">
        <v>44303</v>
      </c>
      <c r="J12040" s="339"/>
    </row>
    <row r="12041" spans="1:10" s="372" customFormat="1" ht="34.9">
      <c r="A12041" s="325" t="s">
        <v>9753</v>
      </c>
      <c r="B12041" s="336" t="s">
        <v>9742</v>
      </c>
      <c r="C12041" s="336" t="s">
        <v>9234</v>
      </c>
      <c r="D12041" s="336" t="s">
        <v>388</v>
      </c>
      <c r="E12041" s="469">
        <v>23800</v>
      </c>
      <c r="F12041" s="376" t="s">
        <v>9754</v>
      </c>
      <c r="G12041" s="336" t="s">
        <v>9744</v>
      </c>
      <c r="H12041" s="707">
        <v>44215</v>
      </c>
      <c r="I12041" s="626">
        <v>44426</v>
      </c>
      <c r="J12041" s="339"/>
    </row>
    <row r="12042" spans="1:10" s="372" customFormat="1" ht="23.25">
      <c r="A12042" s="325" t="s">
        <v>9755</v>
      </c>
      <c r="B12042" s="336" t="s">
        <v>9742</v>
      </c>
      <c r="C12042" s="336" t="s">
        <v>9234</v>
      </c>
      <c r="D12042" s="336" t="s">
        <v>388</v>
      </c>
      <c r="E12042" s="469">
        <v>20000</v>
      </c>
      <c r="F12042" s="376" t="s">
        <v>9756</v>
      </c>
      <c r="G12042" s="336" t="s">
        <v>9744</v>
      </c>
      <c r="H12042" s="707">
        <v>44217</v>
      </c>
      <c r="I12042" s="707">
        <v>44337</v>
      </c>
      <c r="J12042" s="339"/>
    </row>
    <row r="12043" spans="1:10" s="372" customFormat="1">
      <c r="A12043" s="325" t="s">
        <v>9757</v>
      </c>
      <c r="B12043" s="336" t="s">
        <v>9742</v>
      </c>
      <c r="C12043" s="336" t="s">
        <v>9234</v>
      </c>
      <c r="D12043" s="336" t="s">
        <v>388</v>
      </c>
      <c r="E12043" s="469">
        <v>27696</v>
      </c>
      <c r="F12043" s="376" t="s">
        <v>9758</v>
      </c>
      <c r="G12043" s="336" t="s">
        <v>9744</v>
      </c>
      <c r="H12043" s="707">
        <v>44223</v>
      </c>
      <c r="I12043" s="626">
        <v>44253</v>
      </c>
      <c r="J12043" s="339"/>
    </row>
    <row r="12044" spans="1:10" s="372" customFormat="1" ht="46.5">
      <c r="A12044" s="325" t="s">
        <v>9759</v>
      </c>
      <c r="B12044" s="336" t="s">
        <v>9742</v>
      </c>
      <c r="C12044" s="336" t="s">
        <v>9234</v>
      </c>
      <c r="D12044" s="336" t="s">
        <v>388</v>
      </c>
      <c r="E12044" s="469">
        <v>25500</v>
      </c>
      <c r="F12044" s="376" t="s">
        <v>9760</v>
      </c>
      <c r="G12044" s="336" t="s">
        <v>9744</v>
      </c>
      <c r="H12044" s="707">
        <v>44224</v>
      </c>
      <c r="I12044" s="626">
        <v>44313</v>
      </c>
      <c r="J12044" s="339"/>
    </row>
    <row r="12045" spans="1:10" s="372" customFormat="1" ht="34.9">
      <c r="A12045" s="325" t="s">
        <v>9761</v>
      </c>
      <c r="B12045" s="336" t="s">
        <v>9742</v>
      </c>
      <c r="C12045" s="336" t="s">
        <v>9234</v>
      </c>
      <c r="D12045" s="336" t="s">
        <v>388</v>
      </c>
      <c r="E12045" s="469">
        <v>32000</v>
      </c>
      <c r="F12045" s="376" t="s">
        <v>9762</v>
      </c>
      <c r="G12045" s="336" t="s">
        <v>9744</v>
      </c>
      <c r="H12045" s="707">
        <v>44225</v>
      </c>
      <c r="I12045" s="707">
        <v>44315</v>
      </c>
      <c r="J12045" s="339"/>
    </row>
    <row r="12046" spans="1:10" s="372" customFormat="1" ht="23.25">
      <c r="A12046" s="325" t="s">
        <v>9763</v>
      </c>
      <c r="B12046" s="336" t="s">
        <v>9742</v>
      </c>
      <c r="C12046" s="336" t="s">
        <v>9234</v>
      </c>
      <c r="D12046" s="336" t="s">
        <v>388</v>
      </c>
      <c r="E12046" s="469">
        <v>27181.06</v>
      </c>
      <c r="F12046" s="376" t="s">
        <v>9764</v>
      </c>
      <c r="G12046" s="336" t="s">
        <v>9744</v>
      </c>
      <c r="H12046" s="707">
        <v>44229</v>
      </c>
      <c r="I12046" s="626">
        <v>44256</v>
      </c>
      <c r="J12046" s="339"/>
    </row>
    <row r="12047" spans="1:10" s="372" customFormat="1" ht="23.25">
      <c r="A12047" s="325" t="s">
        <v>9765</v>
      </c>
      <c r="B12047" s="336" t="s">
        <v>9742</v>
      </c>
      <c r="C12047" s="336" t="s">
        <v>9234</v>
      </c>
      <c r="D12047" s="336" t="s">
        <v>388</v>
      </c>
      <c r="E12047" s="469">
        <v>31500</v>
      </c>
      <c r="F12047" s="376" t="s">
        <v>9766</v>
      </c>
      <c r="G12047" s="336" t="s">
        <v>9744</v>
      </c>
      <c r="H12047" s="707">
        <v>44230</v>
      </c>
      <c r="I12047" s="626">
        <v>44288</v>
      </c>
      <c r="J12047" s="339"/>
    </row>
    <row r="12048" spans="1:10" s="372" customFormat="1" ht="23.25">
      <c r="A12048" s="325" t="s">
        <v>9767</v>
      </c>
      <c r="B12048" s="336" t="s">
        <v>9742</v>
      </c>
      <c r="C12048" s="336" t="s">
        <v>9234</v>
      </c>
      <c r="D12048" s="336" t="s">
        <v>388</v>
      </c>
      <c r="E12048" s="469">
        <v>33200</v>
      </c>
      <c r="F12048" s="376" t="s">
        <v>9768</v>
      </c>
      <c r="G12048" s="336" t="s">
        <v>9744</v>
      </c>
      <c r="H12048" s="707">
        <v>44238</v>
      </c>
      <c r="I12048" s="707">
        <v>44283</v>
      </c>
      <c r="J12048" s="339"/>
    </row>
    <row r="12049" spans="1:10" s="372" customFormat="1" ht="23.25">
      <c r="A12049" s="325" t="s">
        <v>9769</v>
      </c>
      <c r="B12049" s="336" t="s">
        <v>9742</v>
      </c>
      <c r="C12049" s="336" t="s">
        <v>9234</v>
      </c>
      <c r="D12049" s="336" t="s">
        <v>388</v>
      </c>
      <c r="E12049" s="469">
        <v>35200</v>
      </c>
      <c r="F12049" s="376" t="s">
        <v>9770</v>
      </c>
      <c r="G12049" s="336" t="s">
        <v>9744</v>
      </c>
      <c r="H12049" s="707">
        <v>44243</v>
      </c>
      <c r="I12049" s="707">
        <v>44545</v>
      </c>
      <c r="J12049" s="339"/>
    </row>
    <row r="12050" spans="1:10" s="372" customFormat="1" ht="23.25">
      <c r="A12050" s="325" t="s">
        <v>9771</v>
      </c>
      <c r="B12050" s="336" t="s">
        <v>9742</v>
      </c>
      <c r="C12050" s="336" t="s">
        <v>9234</v>
      </c>
      <c r="D12050" s="336" t="s">
        <v>388</v>
      </c>
      <c r="E12050" s="469">
        <v>26543.82</v>
      </c>
      <c r="F12050" s="376" t="s">
        <v>9772</v>
      </c>
      <c r="G12050" s="336" t="s">
        <v>9744</v>
      </c>
      <c r="H12050" s="707">
        <v>44243</v>
      </c>
      <c r="I12050" s="707">
        <v>44545</v>
      </c>
      <c r="J12050" s="339"/>
    </row>
    <row r="12051" spans="1:10" s="372" customFormat="1" ht="23.25">
      <c r="A12051" s="325" t="s">
        <v>9773</v>
      </c>
      <c r="B12051" s="336" t="s">
        <v>9742</v>
      </c>
      <c r="C12051" s="336" t="s">
        <v>9234</v>
      </c>
      <c r="D12051" s="336" t="s">
        <v>388</v>
      </c>
      <c r="E12051" s="469">
        <v>20090.95</v>
      </c>
      <c r="F12051" s="376" t="s">
        <v>9774</v>
      </c>
      <c r="G12051" s="336" t="s">
        <v>9744</v>
      </c>
      <c r="H12051" s="707">
        <v>44243</v>
      </c>
      <c r="I12051" s="707">
        <v>44545</v>
      </c>
      <c r="J12051" s="339"/>
    </row>
    <row r="12052" spans="1:10" s="372" customFormat="1" ht="23.25">
      <c r="A12052" s="325" t="s">
        <v>9775</v>
      </c>
      <c r="B12052" s="336" t="s">
        <v>9742</v>
      </c>
      <c r="C12052" s="336" t="s">
        <v>9234</v>
      </c>
      <c r="D12052" s="336" t="s">
        <v>388</v>
      </c>
      <c r="E12052" s="469">
        <v>26399.43</v>
      </c>
      <c r="F12052" s="376" t="s">
        <v>9776</v>
      </c>
      <c r="G12052" s="336" t="s">
        <v>9744</v>
      </c>
      <c r="H12052" s="707">
        <v>44293</v>
      </c>
      <c r="I12052" s="626">
        <v>44536</v>
      </c>
      <c r="J12052" s="339"/>
    </row>
    <row r="12053" spans="1:10" s="372" customFormat="1" ht="23.25">
      <c r="A12053" s="325" t="s">
        <v>9777</v>
      </c>
      <c r="B12053" s="336" t="s">
        <v>9742</v>
      </c>
      <c r="C12053" s="336" t="s">
        <v>9234</v>
      </c>
      <c r="D12053" s="336" t="s">
        <v>388</v>
      </c>
      <c r="E12053" s="469">
        <v>30000</v>
      </c>
      <c r="F12053" s="376" t="s">
        <v>9778</v>
      </c>
      <c r="G12053" s="336" t="s">
        <v>9744</v>
      </c>
      <c r="H12053" s="707">
        <v>44291</v>
      </c>
      <c r="I12053" s="707">
        <v>44411</v>
      </c>
      <c r="J12053" s="339"/>
    </row>
    <row r="12054" spans="1:10" s="372" customFormat="1" ht="34.9">
      <c r="A12054" s="325" t="s">
        <v>9779</v>
      </c>
      <c r="B12054" s="336" t="s">
        <v>9742</v>
      </c>
      <c r="C12054" s="336" t="s">
        <v>9234</v>
      </c>
      <c r="D12054" s="336" t="s">
        <v>388</v>
      </c>
      <c r="E12054" s="469">
        <v>20500</v>
      </c>
      <c r="F12054" s="376" t="s">
        <v>9780</v>
      </c>
      <c r="G12054" s="336" t="s">
        <v>9744</v>
      </c>
      <c r="H12054" s="707">
        <v>44291</v>
      </c>
      <c r="I12054" s="707">
        <v>44531</v>
      </c>
      <c r="J12054" s="339"/>
    </row>
    <row r="12055" spans="1:10" s="372" customFormat="1" ht="34.9">
      <c r="A12055" s="325" t="s">
        <v>9781</v>
      </c>
      <c r="B12055" s="336" t="s">
        <v>9742</v>
      </c>
      <c r="C12055" s="336" t="s">
        <v>9234</v>
      </c>
      <c r="D12055" s="336" t="s">
        <v>388</v>
      </c>
      <c r="E12055" s="469">
        <v>34900</v>
      </c>
      <c r="F12055" s="376" t="s">
        <v>9782</v>
      </c>
      <c r="G12055" s="336" t="s">
        <v>9744</v>
      </c>
      <c r="H12055" s="707">
        <v>44292</v>
      </c>
      <c r="I12055" s="626">
        <v>44474</v>
      </c>
      <c r="J12055" s="339"/>
    </row>
    <row r="12056" spans="1:10" s="372" customFormat="1" ht="34.9">
      <c r="A12056" s="325" t="s">
        <v>9783</v>
      </c>
      <c r="B12056" s="336" t="s">
        <v>9742</v>
      </c>
      <c r="C12056" s="336" t="s">
        <v>9234</v>
      </c>
      <c r="D12056" s="336" t="s">
        <v>388</v>
      </c>
      <c r="E12056" s="469">
        <v>35000</v>
      </c>
      <c r="F12056" s="376" t="s">
        <v>9784</v>
      </c>
      <c r="G12056" s="336" t="s">
        <v>9744</v>
      </c>
      <c r="H12056" s="707">
        <v>44293</v>
      </c>
      <c r="I12056" s="707">
        <v>44363</v>
      </c>
      <c r="J12056" s="339"/>
    </row>
    <row r="12057" spans="1:10" s="372" customFormat="1" ht="23.25">
      <c r="A12057" s="325" t="s">
        <v>9785</v>
      </c>
      <c r="B12057" s="336" t="s">
        <v>9742</v>
      </c>
      <c r="C12057" s="336" t="s">
        <v>9234</v>
      </c>
      <c r="D12057" s="336" t="s">
        <v>388</v>
      </c>
      <c r="E12057" s="469">
        <v>26391.33</v>
      </c>
      <c r="F12057" s="376" t="s">
        <v>9786</v>
      </c>
      <c r="G12057" s="336" t="s">
        <v>9744</v>
      </c>
      <c r="H12057" s="707">
        <v>44293</v>
      </c>
      <c r="I12057" s="626">
        <v>44536</v>
      </c>
      <c r="J12057" s="339"/>
    </row>
    <row r="12058" spans="1:10" s="372" customFormat="1" ht="23.25">
      <c r="A12058" s="325" t="s">
        <v>9787</v>
      </c>
      <c r="B12058" s="336" t="s">
        <v>9742</v>
      </c>
      <c r="C12058" s="336" t="s">
        <v>9234</v>
      </c>
      <c r="D12058" s="336" t="s">
        <v>388</v>
      </c>
      <c r="E12058" s="469">
        <v>26399.43</v>
      </c>
      <c r="F12058" s="376" t="s">
        <v>9776</v>
      </c>
      <c r="G12058" s="336" t="s">
        <v>9744</v>
      </c>
      <c r="H12058" s="707">
        <v>44293</v>
      </c>
      <c r="I12058" s="626">
        <v>44536</v>
      </c>
      <c r="J12058" s="339"/>
    </row>
    <row r="12059" spans="1:10" s="372" customFormat="1" ht="23.25">
      <c r="A12059" s="325" t="s">
        <v>9788</v>
      </c>
      <c r="B12059" s="336" t="s">
        <v>9742</v>
      </c>
      <c r="C12059" s="336" t="s">
        <v>9234</v>
      </c>
      <c r="D12059" s="336" t="s">
        <v>388</v>
      </c>
      <c r="E12059" s="469">
        <v>25219.89</v>
      </c>
      <c r="F12059" s="376" t="s">
        <v>9789</v>
      </c>
      <c r="G12059" s="336" t="s">
        <v>9744</v>
      </c>
      <c r="H12059" s="707">
        <v>44293</v>
      </c>
      <c r="I12059" s="626">
        <v>44536</v>
      </c>
      <c r="J12059" s="339"/>
    </row>
    <row r="12060" spans="1:10" s="372" customFormat="1" ht="23.25">
      <c r="A12060" s="325" t="s">
        <v>9790</v>
      </c>
      <c r="B12060" s="336" t="s">
        <v>9742</v>
      </c>
      <c r="C12060" s="336" t="s">
        <v>9234</v>
      </c>
      <c r="D12060" s="336" t="s">
        <v>388</v>
      </c>
      <c r="E12060" s="469">
        <v>25200</v>
      </c>
      <c r="F12060" s="376" t="s">
        <v>9791</v>
      </c>
      <c r="G12060" s="336" t="s">
        <v>9744</v>
      </c>
      <c r="H12060" s="707">
        <v>44294</v>
      </c>
      <c r="I12060" s="626">
        <v>44537</v>
      </c>
      <c r="J12060" s="339"/>
    </row>
    <row r="12061" spans="1:10" s="372" customFormat="1" ht="23.25">
      <c r="A12061" s="325" t="s">
        <v>9792</v>
      </c>
      <c r="B12061" s="336" t="s">
        <v>9742</v>
      </c>
      <c r="C12061" s="336" t="s">
        <v>9234</v>
      </c>
      <c r="D12061" s="336" t="s">
        <v>388</v>
      </c>
      <c r="E12061" s="469">
        <v>19200</v>
      </c>
      <c r="F12061" s="376" t="s">
        <v>9793</v>
      </c>
      <c r="G12061" s="336" t="s">
        <v>9744</v>
      </c>
      <c r="H12061" s="707">
        <v>44301</v>
      </c>
      <c r="I12061" s="707">
        <v>44421</v>
      </c>
      <c r="J12061" s="339"/>
    </row>
    <row r="12062" spans="1:10" s="372" customFormat="1" ht="23.25">
      <c r="A12062" s="325" t="s">
        <v>9794</v>
      </c>
      <c r="B12062" s="336" t="s">
        <v>9742</v>
      </c>
      <c r="C12062" s="336" t="s">
        <v>9234</v>
      </c>
      <c r="D12062" s="336" t="s">
        <v>388</v>
      </c>
      <c r="E12062" s="469">
        <v>34965.360000000001</v>
      </c>
      <c r="F12062" s="376" t="s">
        <v>9795</v>
      </c>
      <c r="G12062" s="336" t="s">
        <v>9744</v>
      </c>
      <c r="H12062" s="707">
        <v>44305</v>
      </c>
      <c r="I12062" s="707">
        <v>44365</v>
      </c>
      <c r="J12062" s="339"/>
    </row>
    <row r="12063" spans="1:10" s="372" customFormat="1" ht="23.25">
      <c r="A12063" s="325" t="s">
        <v>9796</v>
      </c>
      <c r="B12063" s="336" t="s">
        <v>9742</v>
      </c>
      <c r="C12063" s="336" t="s">
        <v>9234</v>
      </c>
      <c r="D12063" s="336" t="s">
        <v>388</v>
      </c>
      <c r="E12063" s="469">
        <v>35000</v>
      </c>
      <c r="F12063" s="376" t="s">
        <v>9797</v>
      </c>
      <c r="G12063" s="336" t="s">
        <v>9744</v>
      </c>
      <c r="H12063" s="707">
        <v>44307</v>
      </c>
      <c r="I12063" s="626">
        <v>44671</v>
      </c>
      <c r="J12063" s="339"/>
    </row>
    <row r="12064" spans="1:10" s="372" customFormat="1" ht="23.25">
      <c r="A12064" s="325" t="s">
        <v>9798</v>
      </c>
      <c r="B12064" s="336" t="s">
        <v>9742</v>
      </c>
      <c r="C12064" s="336" t="s">
        <v>9234</v>
      </c>
      <c r="D12064" s="336" t="s">
        <v>388</v>
      </c>
      <c r="E12064" s="469">
        <v>22720</v>
      </c>
      <c r="F12064" s="376" t="s">
        <v>9799</v>
      </c>
      <c r="G12064" s="336" t="s">
        <v>9744</v>
      </c>
      <c r="H12064" s="707">
        <v>44314</v>
      </c>
      <c r="I12064" s="626">
        <v>44557</v>
      </c>
      <c r="J12064" s="339"/>
    </row>
    <row r="12065" spans="1:10" s="372" customFormat="1" ht="23.25">
      <c r="A12065" s="325" t="s">
        <v>9800</v>
      </c>
      <c r="B12065" s="336" t="s">
        <v>9742</v>
      </c>
      <c r="C12065" s="336" t="s">
        <v>9234</v>
      </c>
      <c r="D12065" s="336" t="s">
        <v>388</v>
      </c>
      <c r="E12065" s="469">
        <v>19731.2</v>
      </c>
      <c r="F12065" s="376" t="s">
        <v>9801</v>
      </c>
      <c r="G12065" s="336" t="s">
        <v>9744</v>
      </c>
      <c r="H12065" s="707">
        <v>44314</v>
      </c>
      <c r="I12065" s="626">
        <v>44557</v>
      </c>
      <c r="J12065" s="339"/>
    </row>
    <row r="12066" spans="1:10" s="372" customFormat="1" ht="23.25">
      <c r="A12066" s="325" t="s">
        <v>9802</v>
      </c>
      <c r="B12066" s="336" t="s">
        <v>9742</v>
      </c>
      <c r="C12066" s="336" t="s">
        <v>9234</v>
      </c>
      <c r="D12066" s="336" t="s">
        <v>388</v>
      </c>
      <c r="E12066" s="469">
        <v>20000</v>
      </c>
      <c r="F12066" s="376" t="s">
        <v>9803</v>
      </c>
      <c r="G12066" s="336" t="s">
        <v>9744</v>
      </c>
      <c r="H12066" s="707">
        <v>44314</v>
      </c>
      <c r="I12066" s="626">
        <v>44557</v>
      </c>
      <c r="J12066" s="339"/>
    </row>
    <row r="12067" spans="1:10" s="372" customFormat="1" ht="34.9">
      <c r="A12067" s="325" t="s">
        <v>9804</v>
      </c>
      <c r="B12067" s="336" t="s">
        <v>9742</v>
      </c>
      <c r="C12067" s="336" t="s">
        <v>9234</v>
      </c>
      <c r="D12067" s="336" t="s">
        <v>388</v>
      </c>
      <c r="E12067" s="469">
        <v>25000</v>
      </c>
      <c r="F12067" s="376" t="s">
        <v>9805</v>
      </c>
      <c r="G12067" s="336" t="s">
        <v>9744</v>
      </c>
      <c r="H12067" s="707">
        <v>44320</v>
      </c>
      <c r="I12067" s="707">
        <v>44350</v>
      </c>
      <c r="J12067" s="339"/>
    </row>
    <row r="12068" spans="1:10" s="372" customFormat="1" ht="23.25">
      <c r="A12068" s="325" t="s">
        <v>9806</v>
      </c>
      <c r="B12068" s="336" t="s">
        <v>9742</v>
      </c>
      <c r="C12068" s="336" t="s">
        <v>9234</v>
      </c>
      <c r="D12068" s="336" t="s">
        <v>388</v>
      </c>
      <c r="E12068" s="469">
        <v>20800</v>
      </c>
      <c r="F12068" s="376" t="s">
        <v>9807</v>
      </c>
      <c r="G12068" s="336" t="s">
        <v>9744</v>
      </c>
      <c r="H12068" s="707">
        <v>44320</v>
      </c>
      <c r="I12068" s="626">
        <v>44564</v>
      </c>
      <c r="J12068" s="339"/>
    </row>
    <row r="12069" spans="1:10" s="372" customFormat="1" ht="23.25">
      <c r="A12069" s="325" t="s">
        <v>9808</v>
      </c>
      <c r="B12069" s="336" t="s">
        <v>9742</v>
      </c>
      <c r="C12069" s="336" t="s">
        <v>9234</v>
      </c>
      <c r="D12069" s="336" t="s">
        <v>388</v>
      </c>
      <c r="E12069" s="469">
        <v>20000</v>
      </c>
      <c r="F12069" s="376" t="s">
        <v>9809</v>
      </c>
      <c r="G12069" s="336" t="s">
        <v>9744</v>
      </c>
      <c r="H12069" s="707">
        <v>44320</v>
      </c>
      <c r="I12069" s="626">
        <v>44564</v>
      </c>
      <c r="J12069" s="339"/>
    </row>
    <row r="12070" spans="1:10" s="372" customFormat="1" ht="34.9">
      <c r="A12070" s="325" t="s">
        <v>9810</v>
      </c>
      <c r="B12070" s="336" t="s">
        <v>9742</v>
      </c>
      <c r="C12070" s="336" t="s">
        <v>9234</v>
      </c>
      <c r="D12070" s="336" t="s">
        <v>388</v>
      </c>
      <c r="E12070" s="469">
        <v>23408.48</v>
      </c>
      <c r="F12070" s="376" t="s">
        <v>9811</v>
      </c>
      <c r="G12070" s="336" t="s">
        <v>9744</v>
      </c>
      <c r="H12070" s="707">
        <v>44321</v>
      </c>
      <c r="I12070" s="626">
        <v>44565</v>
      </c>
      <c r="J12070" s="339"/>
    </row>
    <row r="12071" spans="1:10" s="372" customFormat="1" ht="23.25">
      <c r="A12071" s="325" t="s">
        <v>9812</v>
      </c>
      <c r="B12071" s="336" t="s">
        <v>9742</v>
      </c>
      <c r="C12071" s="336" t="s">
        <v>9234</v>
      </c>
      <c r="D12071" s="336" t="s">
        <v>388</v>
      </c>
      <c r="E12071" s="469">
        <v>23367.040000000001</v>
      </c>
      <c r="F12071" s="376" t="s">
        <v>9799</v>
      </c>
      <c r="G12071" s="336" t="s">
        <v>9744</v>
      </c>
      <c r="H12071" s="707">
        <v>44321</v>
      </c>
      <c r="I12071" s="626">
        <v>44663</v>
      </c>
      <c r="J12071" s="339"/>
    </row>
    <row r="12072" spans="1:10" s="372" customFormat="1" ht="23.25">
      <c r="A12072" s="325" t="s">
        <v>9813</v>
      </c>
      <c r="B12072" s="336" t="s">
        <v>9742</v>
      </c>
      <c r="C12072" s="336" t="s">
        <v>9234</v>
      </c>
      <c r="D12072" s="336" t="s">
        <v>388</v>
      </c>
      <c r="E12072" s="469">
        <v>23190</v>
      </c>
      <c r="F12072" s="376" t="s">
        <v>9789</v>
      </c>
      <c r="G12072" s="336" t="s">
        <v>9744</v>
      </c>
      <c r="H12072" s="707">
        <v>44321</v>
      </c>
      <c r="I12072" s="626">
        <v>44899</v>
      </c>
      <c r="J12072" s="339"/>
    </row>
    <row r="12073" spans="1:10" s="372" customFormat="1" ht="23.25">
      <c r="A12073" s="325" t="s">
        <v>9814</v>
      </c>
      <c r="B12073" s="336" t="s">
        <v>9742</v>
      </c>
      <c r="C12073" s="336" t="s">
        <v>9234</v>
      </c>
      <c r="D12073" s="336" t="s">
        <v>388</v>
      </c>
      <c r="E12073" s="469">
        <v>19600</v>
      </c>
      <c r="F12073" s="376" t="s">
        <v>9815</v>
      </c>
      <c r="G12073" s="336" t="s">
        <v>9744</v>
      </c>
      <c r="H12073" s="707">
        <v>44321</v>
      </c>
      <c r="I12073" s="626">
        <v>44899</v>
      </c>
      <c r="J12073" s="339"/>
    </row>
    <row r="12074" spans="1:10" s="372" customFormat="1" ht="34.9">
      <c r="A12074" s="325" t="s">
        <v>9816</v>
      </c>
      <c r="B12074" s="336" t="s">
        <v>9742</v>
      </c>
      <c r="C12074" s="336" t="s">
        <v>9234</v>
      </c>
      <c r="D12074" s="336" t="s">
        <v>388</v>
      </c>
      <c r="E12074" s="469">
        <v>18000</v>
      </c>
      <c r="F12074" s="376" t="s">
        <v>9817</v>
      </c>
      <c r="G12074" s="336" t="s">
        <v>9744</v>
      </c>
      <c r="H12074" s="707">
        <v>44323</v>
      </c>
      <c r="I12074" s="626">
        <v>44506</v>
      </c>
      <c r="J12074" s="339"/>
    </row>
    <row r="12075" spans="1:10" s="372" customFormat="1" ht="34.9">
      <c r="A12075" s="325" t="s">
        <v>9818</v>
      </c>
      <c r="B12075" s="336" t="s">
        <v>9742</v>
      </c>
      <c r="C12075" s="336" t="s">
        <v>9234</v>
      </c>
      <c r="D12075" s="336" t="s">
        <v>388</v>
      </c>
      <c r="E12075" s="469">
        <v>33000</v>
      </c>
      <c r="F12075" s="376" t="s">
        <v>9819</v>
      </c>
      <c r="G12075" s="336" t="s">
        <v>9744</v>
      </c>
      <c r="H12075" s="707">
        <v>44328</v>
      </c>
      <c r="I12075" s="707">
        <v>44448</v>
      </c>
      <c r="J12075" s="339"/>
    </row>
    <row r="12076" spans="1:10" s="372" customFormat="1" ht="34.9">
      <c r="A12076" s="325" t="s">
        <v>9820</v>
      </c>
      <c r="B12076" s="336" t="s">
        <v>9742</v>
      </c>
      <c r="C12076" s="336" t="s">
        <v>9234</v>
      </c>
      <c r="D12076" s="336" t="s">
        <v>388</v>
      </c>
      <c r="E12076" s="469">
        <v>20000</v>
      </c>
      <c r="F12076" s="376" t="s">
        <v>9821</v>
      </c>
      <c r="G12076" s="336" t="s">
        <v>9744</v>
      </c>
      <c r="H12076" s="707">
        <v>44330</v>
      </c>
      <c r="I12076" s="626">
        <v>44540</v>
      </c>
      <c r="J12076" s="339"/>
    </row>
    <row r="12077" spans="1:10" s="372" customFormat="1" ht="34.9">
      <c r="A12077" s="325" t="s">
        <v>9822</v>
      </c>
      <c r="B12077" s="336" t="s">
        <v>9742</v>
      </c>
      <c r="C12077" s="336" t="s">
        <v>9234</v>
      </c>
      <c r="D12077" s="336" t="s">
        <v>388</v>
      </c>
      <c r="E12077" s="469">
        <v>30073</v>
      </c>
      <c r="F12077" s="376" t="s">
        <v>9750</v>
      </c>
      <c r="G12077" s="336" t="s">
        <v>9744</v>
      </c>
      <c r="H12077" s="707">
        <v>44344</v>
      </c>
      <c r="I12077" s="626">
        <v>44363</v>
      </c>
      <c r="J12077" s="339"/>
    </row>
    <row r="12078" spans="1:10" s="372" customFormat="1" ht="23.25">
      <c r="A12078" s="325" t="s">
        <v>9823</v>
      </c>
      <c r="B12078" s="336" t="s">
        <v>9742</v>
      </c>
      <c r="C12078" s="336" t="s">
        <v>9234</v>
      </c>
      <c r="D12078" s="336" t="s">
        <v>388</v>
      </c>
      <c r="E12078" s="469">
        <v>32900</v>
      </c>
      <c r="F12078" s="376" t="s">
        <v>9824</v>
      </c>
      <c r="G12078" s="336" t="s">
        <v>9744</v>
      </c>
      <c r="H12078" s="707">
        <v>44344</v>
      </c>
      <c r="I12078" s="626">
        <v>44557</v>
      </c>
      <c r="J12078" s="339"/>
    </row>
    <row r="12079" spans="1:10" s="372" customFormat="1" ht="34.9">
      <c r="A12079" s="325" t="s">
        <v>9825</v>
      </c>
      <c r="B12079" s="336" t="s">
        <v>9742</v>
      </c>
      <c r="C12079" s="336" t="s">
        <v>9234</v>
      </c>
      <c r="D12079" s="336" t="s">
        <v>388</v>
      </c>
      <c r="E12079" s="469">
        <v>30000</v>
      </c>
      <c r="F12079" s="376" t="s">
        <v>9826</v>
      </c>
      <c r="G12079" s="336" t="s">
        <v>9744</v>
      </c>
      <c r="H12079" s="707">
        <v>44347</v>
      </c>
      <c r="I12079" s="707">
        <v>44377</v>
      </c>
      <c r="J12079" s="339"/>
    </row>
    <row r="12080" spans="1:10" s="372" customFormat="1" ht="23.25">
      <c r="A12080" s="325" t="s">
        <v>9827</v>
      </c>
      <c r="B12080" s="336" t="s">
        <v>9742</v>
      </c>
      <c r="C12080" s="336" t="s">
        <v>9234</v>
      </c>
      <c r="D12080" s="336" t="s">
        <v>388</v>
      </c>
      <c r="E12080" s="469">
        <v>26000</v>
      </c>
      <c r="F12080" s="376" t="s">
        <v>9828</v>
      </c>
      <c r="G12080" s="336" t="s">
        <v>9744</v>
      </c>
      <c r="H12080" s="707">
        <v>44348</v>
      </c>
      <c r="I12080" s="707">
        <v>44378</v>
      </c>
      <c r="J12080" s="339"/>
    </row>
    <row r="12081" spans="1:10" s="372" customFormat="1" ht="34.9">
      <c r="A12081" s="325" t="s">
        <v>9829</v>
      </c>
      <c r="B12081" s="336" t="s">
        <v>9742</v>
      </c>
      <c r="C12081" s="336" t="s">
        <v>9234</v>
      </c>
      <c r="D12081" s="336" t="s">
        <v>388</v>
      </c>
      <c r="E12081" s="469">
        <v>18000</v>
      </c>
      <c r="F12081" s="376" t="s">
        <v>9830</v>
      </c>
      <c r="G12081" s="336" t="s">
        <v>9744</v>
      </c>
      <c r="H12081" s="707">
        <v>44348</v>
      </c>
      <c r="I12081" s="626">
        <v>44530</v>
      </c>
      <c r="J12081" s="339"/>
    </row>
    <row r="12082" spans="1:10" s="372" customFormat="1" ht="23.25">
      <c r="A12082" s="325" t="s">
        <v>9831</v>
      </c>
      <c r="B12082" s="336" t="s">
        <v>9742</v>
      </c>
      <c r="C12082" s="336" t="s">
        <v>9234</v>
      </c>
      <c r="D12082" s="336" t="s">
        <v>388</v>
      </c>
      <c r="E12082" s="469">
        <v>30479.4</v>
      </c>
      <c r="F12082" s="376" t="s">
        <v>9832</v>
      </c>
      <c r="G12082" s="336" t="s">
        <v>9744</v>
      </c>
      <c r="H12082" s="707">
        <v>44351</v>
      </c>
      <c r="I12082" s="626">
        <v>44535</v>
      </c>
      <c r="J12082" s="339"/>
    </row>
    <row r="12083" spans="1:10" s="372" customFormat="1" ht="23.25">
      <c r="A12083" s="325" t="s">
        <v>9833</v>
      </c>
      <c r="B12083" s="336" t="s">
        <v>9742</v>
      </c>
      <c r="C12083" s="336" t="s">
        <v>9234</v>
      </c>
      <c r="D12083" s="336" t="s">
        <v>388</v>
      </c>
      <c r="E12083" s="469">
        <v>27000</v>
      </c>
      <c r="F12083" s="376" t="s">
        <v>9834</v>
      </c>
      <c r="G12083" s="336" t="s">
        <v>9744</v>
      </c>
      <c r="H12083" s="707">
        <v>44358</v>
      </c>
      <c r="I12083" s="707">
        <v>44538</v>
      </c>
      <c r="J12083" s="339"/>
    </row>
    <row r="12084" spans="1:10" s="372" customFormat="1" ht="23.25">
      <c r="A12084" s="325" t="s">
        <v>9835</v>
      </c>
      <c r="B12084" s="336" t="s">
        <v>9742</v>
      </c>
      <c r="C12084" s="336" t="s">
        <v>9234</v>
      </c>
      <c r="D12084" s="336" t="s">
        <v>388</v>
      </c>
      <c r="E12084" s="469">
        <v>18000</v>
      </c>
      <c r="F12084" s="376" t="s">
        <v>9836</v>
      </c>
      <c r="G12084" s="336" t="s">
        <v>9744</v>
      </c>
      <c r="H12084" s="707">
        <v>44362</v>
      </c>
      <c r="I12084" s="707">
        <v>44422</v>
      </c>
      <c r="J12084" s="339"/>
    </row>
    <row r="12085" spans="1:10" s="372" customFormat="1" ht="46.5">
      <c r="A12085" s="325" t="s">
        <v>9837</v>
      </c>
      <c r="B12085" s="336" t="s">
        <v>9742</v>
      </c>
      <c r="C12085" s="336" t="s">
        <v>9234</v>
      </c>
      <c r="D12085" s="336" t="s">
        <v>388</v>
      </c>
      <c r="E12085" s="469">
        <v>30087.75</v>
      </c>
      <c r="F12085" s="376" t="s">
        <v>9838</v>
      </c>
      <c r="G12085" s="336" t="s">
        <v>9744</v>
      </c>
      <c r="H12085" s="707">
        <v>44363</v>
      </c>
      <c r="I12085" s="707">
        <v>44453</v>
      </c>
      <c r="J12085" s="339"/>
    </row>
    <row r="12086" spans="1:10" s="372" customFormat="1" ht="46.5">
      <c r="A12086" s="325" t="s">
        <v>9839</v>
      </c>
      <c r="B12086" s="336" t="s">
        <v>9742</v>
      </c>
      <c r="C12086" s="336" t="s">
        <v>9234</v>
      </c>
      <c r="D12086" s="336" t="s">
        <v>388</v>
      </c>
      <c r="E12086" s="469">
        <v>29876.98</v>
      </c>
      <c r="F12086" s="376" t="s">
        <v>9840</v>
      </c>
      <c r="G12086" s="336" t="s">
        <v>9744</v>
      </c>
      <c r="H12086" s="707">
        <v>44363</v>
      </c>
      <c r="I12086" s="707">
        <v>44453</v>
      </c>
      <c r="J12086" s="339"/>
    </row>
    <row r="12087" spans="1:10" s="372" customFormat="1" ht="34.9">
      <c r="A12087" s="325" t="s">
        <v>9841</v>
      </c>
      <c r="B12087" s="336" t="s">
        <v>9742</v>
      </c>
      <c r="C12087" s="336" t="s">
        <v>9234</v>
      </c>
      <c r="D12087" s="336" t="s">
        <v>388</v>
      </c>
      <c r="E12087" s="469">
        <v>28000</v>
      </c>
      <c r="F12087" s="376" t="s">
        <v>9842</v>
      </c>
      <c r="G12087" s="336" t="s">
        <v>9744</v>
      </c>
      <c r="H12087" s="707">
        <v>44363</v>
      </c>
      <c r="I12087" s="707">
        <v>44388</v>
      </c>
      <c r="J12087" s="339"/>
    </row>
    <row r="12088" spans="1:10" s="372" customFormat="1" ht="23.25">
      <c r="A12088" s="325" t="s">
        <v>9843</v>
      </c>
      <c r="B12088" s="336" t="s">
        <v>9742</v>
      </c>
      <c r="C12088" s="336" t="s">
        <v>9234</v>
      </c>
      <c r="D12088" s="336" t="s">
        <v>388</v>
      </c>
      <c r="E12088" s="469">
        <v>35200</v>
      </c>
      <c r="F12088" s="376" t="s">
        <v>9844</v>
      </c>
      <c r="G12088" s="336" t="s">
        <v>9744</v>
      </c>
      <c r="H12088" s="707">
        <v>44364</v>
      </c>
      <c r="I12088" s="707">
        <v>44394</v>
      </c>
      <c r="J12088" s="339"/>
    </row>
    <row r="12089" spans="1:10" s="372" customFormat="1" ht="34.9">
      <c r="A12089" s="325" t="s">
        <v>9845</v>
      </c>
      <c r="B12089" s="336" t="s">
        <v>9742</v>
      </c>
      <c r="C12089" s="336" t="s">
        <v>9234</v>
      </c>
      <c r="D12089" s="336" t="s">
        <v>388</v>
      </c>
      <c r="E12089" s="469">
        <v>34394</v>
      </c>
      <c r="F12089" s="376" t="s">
        <v>9750</v>
      </c>
      <c r="G12089" s="336" t="s">
        <v>9744</v>
      </c>
      <c r="H12089" s="707">
        <v>44365</v>
      </c>
      <c r="I12089" s="626">
        <v>44547</v>
      </c>
      <c r="J12089" s="339"/>
    </row>
    <row r="12090" spans="1:10" s="372" customFormat="1" ht="34.9">
      <c r="A12090" s="325" t="s">
        <v>9846</v>
      </c>
      <c r="B12090" s="336" t="s">
        <v>9742</v>
      </c>
      <c r="C12090" s="336" t="s">
        <v>9234</v>
      </c>
      <c r="D12090" s="336" t="s">
        <v>388</v>
      </c>
      <c r="E12090" s="469">
        <v>35000</v>
      </c>
      <c r="F12090" s="376" t="s">
        <v>9847</v>
      </c>
      <c r="G12090" s="336" t="s">
        <v>9744</v>
      </c>
      <c r="H12090" s="707">
        <v>44368</v>
      </c>
      <c r="I12090" s="626">
        <v>44550</v>
      </c>
      <c r="J12090" s="339"/>
    </row>
    <row r="12091" spans="1:10" s="372" customFormat="1" ht="23.25">
      <c r="A12091" s="325" t="s">
        <v>9848</v>
      </c>
      <c r="B12091" s="336" t="s">
        <v>9742</v>
      </c>
      <c r="C12091" s="336" t="s">
        <v>9234</v>
      </c>
      <c r="D12091" s="336" t="s">
        <v>388</v>
      </c>
      <c r="E12091" s="469">
        <v>21000</v>
      </c>
      <c r="F12091" s="376" t="s">
        <v>9849</v>
      </c>
      <c r="G12091" s="336" t="s">
        <v>9744</v>
      </c>
      <c r="H12091" s="707">
        <v>44369</v>
      </c>
      <c r="I12091" s="626">
        <v>44916</v>
      </c>
      <c r="J12091" s="339"/>
    </row>
    <row r="12092" spans="1:10" s="372" customFormat="1" ht="34.9">
      <c r="A12092" s="325" t="s">
        <v>9850</v>
      </c>
      <c r="B12092" s="336" t="s">
        <v>9742</v>
      </c>
      <c r="C12092" s="336" t="s">
        <v>9234</v>
      </c>
      <c r="D12092" s="336" t="s">
        <v>388</v>
      </c>
      <c r="E12092" s="469">
        <v>32061.4</v>
      </c>
      <c r="F12092" s="376" t="s">
        <v>9743</v>
      </c>
      <c r="G12092" s="336" t="s">
        <v>9744</v>
      </c>
      <c r="H12092" s="707">
        <v>44370</v>
      </c>
      <c r="I12092" s="707">
        <v>44430</v>
      </c>
      <c r="J12092" s="339"/>
    </row>
    <row r="12093" spans="1:10" s="372" customFormat="1">
      <c r="A12093" s="325" t="s">
        <v>9851</v>
      </c>
      <c r="B12093" s="336" t="s">
        <v>9742</v>
      </c>
      <c r="C12093" s="336" t="s">
        <v>9234</v>
      </c>
      <c r="D12093" s="336" t="s">
        <v>388</v>
      </c>
      <c r="E12093" s="469">
        <v>35010.6</v>
      </c>
      <c r="F12093" s="376" t="s">
        <v>9852</v>
      </c>
      <c r="G12093" s="336" t="s">
        <v>9744</v>
      </c>
      <c r="H12093" s="707">
        <v>44370</v>
      </c>
      <c r="I12093" s="707">
        <v>44430</v>
      </c>
      <c r="J12093" s="339"/>
    </row>
    <row r="12094" spans="1:10" s="372" customFormat="1" ht="34.9">
      <c r="A12094" s="325" t="s">
        <v>9853</v>
      </c>
      <c r="B12094" s="336" t="s">
        <v>9742</v>
      </c>
      <c r="C12094" s="336" t="s">
        <v>9234</v>
      </c>
      <c r="D12094" s="336" t="s">
        <v>388</v>
      </c>
      <c r="E12094" s="469">
        <v>34000</v>
      </c>
      <c r="F12094" s="376" t="s">
        <v>9854</v>
      </c>
      <c r="G12094" s="336" t="s">
        <v>9744</v>
      </c>
      <c r="H12094" s="707">
        <v>44371</v>
      </c>
      <c r="I12094" s="707">
        <v>44461</v>
      </c>
      <c r="J12094" s="339"/>
    </row>
    <row r="12095" spans="1:10" s="372" customFormat="1" ht="34.9">
      <c r="A12095" s="325" t="s">
        <v>9855</v>
      </c>
      <c r="B12095" s="336" t="s">
        <v>9742</v>
      </c>
      <c r="C12095" s="336" t="s">
        <v>9234</v>
      </c>
      <c r="D12095" s="336" t="s">
        <v>388</v>
      </c>
      <c r="E12095" s="469">
        <v>35198.82</v>
      </c>
      <c r="F12095" s="376" t="s">
        <v>9743</v>
      </c>
      <c r="G12095" s="336" t="s">
        <v>9744</v>
      </c>
      <c r="H12095" s="707">
        <v>44375</v>
      </c>
      <c r="I12095" s="707">
        <v>44405</v>
      </c>
      <c r="J12095" s="339"/>
    </row>
    <row r="12096" spans="1:10" s="372" customFormat="1" ht="23.25">
      <c r="A12096" s="325" t="s">
        <v>9856</v>
      </c>
      <c r="B12096" s="336" t="s">
        <v>9742</v>
      </c>
      <c r="C12096" s="336" t="s">
        <v>9234</v>
      </c>
      <c r="D12096" s="336" t="s">
        <v>388</v>
      </c>
      <c r="E12096" s="469">
        <v>27000</v>
      </c>
      <c r="F12096" s="376" t="s">
        <v>9857</v>
      </c>
      <c r="G12096" s="336" t="s">
        <v>9744</v>
      </c>
      <c r="H12096" s="707">
        <v>44377</v>
      </c>
      <c r="I12096" s="707">
        <v>44402</v>
      </c>
      <c r="J12096" s="339"/>
    </row>
    <row r="12097" spans="1:10" s="372" customFormat="1" ht="46.5">
      <c r="A12097" s="325" t="s">
        <v>9858</v>
      </c>
      <c r="B12097" s="336" t="s">
        <v>9742</v>
      </c>
      <c r="C12097" s="336" t="s">
        <v>9234</v>
      </c>
      <c r="D12097" s="336" t="s">
        <v>388</v>
      </c>
      <c r="E12097" s="469">
        <v>19360</v>
      </c>
      <c r="F12097" s="376" t="s">
        <v>9859</v>
      </c>
      <c r="G12097" s="336" t="s">
        <v>9744</v>
      </c>
      <c r="H12097" s="707">
        <v>44378</v>
      </c>
      <c r="I12097" s="707">
        <v>44498</v>
      </c>
      <c r="J12097" s="339"/>
    </row>
    <row r="12098" spans="1:10" s="372" customFormat="1">
      <c r="A12098" s="325" t="s">
        <v>9860</v>
      </c>
      <c r="B12098" s="336" t="s">
        <v>9742</v>
      </c>
      <c r="C12098" s="336" t="s">
        <v>9234</v>
      </c>
      <c r="D12098" s="336" t="s">
        <v>388</v>
      </c>
      <c r="E12098" s="469">
        <v>25771.200000000001</v>
      </c>
      <c r="F12098" s="376" t="s">
        <v>9861</v>
      </c>
      <c r="G12098" s="336" t="s">
        <v>9744</v>
      </c>
      <c r="H12098" s="707">
        <v>44379</v>
      </c>
      <c r="I12098" s="707">
        <v>44439</v>
      </c>
      <c r="J12098" s="339"/>
    </row>
    <row r="12099" spans="1:10" s="372" customFormat="1" ht="23.25">
      <c r="A12099" s="325" t="s">
        <v>9862</v>
      </c>
      <c r="B12099" s="336" t="s">
        <v>9742</v>
      </c>
      <c r="C12099" s="336" t="s">
        <v>9234</v>
      </c>
      <c r="D12099" s="336" t="s">
        <v>388</v>
      </c>
      <c r="E12099" s="469">
        <v>26201.33</v>
      </c>
      <c r="F12099" s="376" t="s">
        <v>9863</v>
      </c>
      <c r="G12099" s="336" t="s">
        <v>9744</v>
      </c>
      <c r="H12099" s="707">
        <v>44379</v>
      </c>
      <c r="I12099" s="707">
        <v>44439</v>
      </c>
      <c r="J12099" s="339"/>
    </row>
    <row r="12100" spans="1:10" s="372" customFormat="1" ht="23.25">
      <c r="A12100" s="325" t="s">
        <v>9864</v>
      </c>
      <c r="B12100" s="336" t="s">
        <v>9742</v>
      </c>
      <c r="C12100" s="336" t="s">
        <v>9234</v>
      </c>
      <c r="D12100" s="336" t="s">
        <v>388</v>
      </c>
      <c r="E12100" s="469">
        <v>22089.599999999999</v>
      </c>
      <c r="F12100" s="376" t="s">
        <v>9865</v>
      </c>
      <c r="G12100" s="336" t="s">
        <v>9744</v>
      </c>
      <c r="H12100" s="707">
        <v>44379</v>
      </c>
      <c r="I12100" s="707">
        <v>44439</v>
      </c>
      <c r="J12100" s="339"/>
    </row>
    <row r="12101" spans="1:10" s="372" customFormat="1" ht="23.25">
      <c r="A12101" s="325" t="s">
        <v>9866</v>
      </c>
      <c r="B12101" s="336" t="s">
        <v>9742</v>
      </c>
      <c r="C12101" s="336" t="s">
        <v>9234</v>
      </c>
      <c r="D12101" s="336" t="s">
        <v>388</v>
      </c>
      <c r="E12101" s="469">
        <v>35173.440000000002</v>
      </c>
      <c r="F12101" s="376" t="s">
        <v>9865</v>
      </c>
      <c r="G12101" s="336" t="s">
        <v>9744</v>
      </c>
      <c r="H12101" s="707">
        <v>44379</v>
      </c>
      <c r="I12101" s="707">
        <v>44439</v>
      </c>
      <c r="J12101" s="339"/>
    </row>
    <row r="12102" spans="1:10" s="372" customFormat="1" ht="23.25">
      <c r="A12102" s="325" t="s">
        <v>9867</v>
      </c>
      <c r="B12102" s="336" t="s">
        <v>9742</v>
      </c>
      <c r="C12102" s="336" t="s">
        <v>9234</v>
      </c>
      <c r="D12102" s="336" t="s">
        <v>388</v>
      </c>
      <c r="E12102" s="469">
        <v>35125</v>
      </c>
      <c r="F12102" s="376" t="s">
        <v>9868</v>
      </c>
      <c r="G12102" s="336" t="s">
        <v>9744</v>
      </c>
      <c r="H12102" s="707">
        <v>44383</v>
      </c>
      <c r="I12102" s="707">
        <v>44503</v>
      </c>
      <c r="J12102" s="339"/>
    </row>
    <row r="12103" spans="1:10" s="372" customFormat="1" ht="34.9">
      <c r="A12103" s="325" t="s">
        <v>9869</v>
      </c>
      <c r="B12103" s="336" t="s">
        <v>9742</v>
      </c>
      <c r="C12103" s="336" t="s">
        <v>9234</v>
      </c>
      <c r="D12103" s="336" t="s">
        <v>388</v>
      </c>
      <c r="E12103" s="469">
        <v>35000</v>
      </c>
      <c r="F12103" s="376" t="s">
        <v>9870</v>
      </c>
      <c r="G12103" s="336" t="s">
        <v>9744</v>
      </c>
      <c r="H12103" s="707">
        <v>44384</v>
      </c>
      <c r="I12103" s="626">
        <v>44536</v>
      </c>
      <c r="J12103" s="339"/>
    </row>
    <row r="12104" spans="1:10" s="372" customFormat="1" ht="23.25">
      <c r="A12104" s="325" t="s">
        <v>9871</v>
      </c>
      <c r="B12104" s="336" t="s">
        <v>9742</v>
      </c>
      <c r="C12104" s="336" t="s">
        <v>9234</v>
      </c>
      <c r="D12104" s="336" t="s">
        <v>388</v>
      </c>
      <c r="E12104" s="469">
        <v>35000</v>
      </c>
      <c r="F12104" s="376" t="s">
        <v>9859</v>
      </c>
      <c r="G12104" s="336" t="s">
        <v>9744</v>
      </c>
      <c r="H12104" s="707">
        <v>44385</v>
      </c>
      <c r="I12104" s="707">
        <v>44475</v>
      </c>
      <c r="J12104" s="339"/>
    </row>
    <row r="12105" spans="1:10" s="372" customFormat="1" ht="46.5">
      <c r="A12105" s="325" t="s">
        <v>9872</v>
      </c>
      <c r="B12105" s="336" t="s">
        <v>9742</v>
      </c>
      <c r="C12105" s="336" t="s">
        <v>9234</v>
      </c>
      <c r="D12105" s="336" t="s">
        <v>388</v>
      </c>
      <c r="E12105" s="469">
        <v>35000</v>
      </c>
      <c r="F12105" s="376" t="s">
        <v>9873</v>
      </c>
      <c r="G12105" s="336" t="s">
        <v>9744</v>
      </c>
      <c r="H12105" s="707">
        <v>44386</v>
      </c>
      <c r="I12105" s="707">
        <v>44506</v>
      </c>
      <c r="J12105" s="339"/>
    </row>
    <row r="12106" spans="1:10" s="372" customFormat="1" ht="34.9">
      <c r="A12106" s="325" t="s">
        <v>9874</v>
      </c>
      <c r="B12106" s="336" t="s">
        <v>9742</v>
      </c>
      <c r="C12106" s="336" t="s">
        <v>9234</v>
      </c>
      <c r="D12106" s="336" t="s">
        <v>388</v>
      </c>
      <c r="E12106" s="469">
        <v>28497</v>
      </c>
      <c r="F12106" s="376" t="s">
        <v>9875</v>
      </c>
      <c r="G12106" s="336" t="s">
        <v>9744</v>
      </c>
      <c r="H12106" s="707">
        <v>44392</v>
      </c>
      <c r="I12106" s="707">
        <v>44402</v>
      </c>
      <c r="J12106" s="339"/>
    </row>
    <row r="12107" spans="1:10" s="372" customFormat="1" ht="23.25">
      <c r="A12107" s="325" t="s">
        <v>9876</v>
      </c>
      <c r="B12107" s="336" t="s">
        <v>9742</v>
      </c>
      <c r="C12107" s="336" t="s">
        <v>9234</v>
      </c>
      <c r="D12107" s="336" t="s">
        <v>388</v>
      </c>
      <c r="E12107" s="469">
        <v>28969</v>
      </c>
      <c r="F12107" s="376" t="s">
        <v>9875</v>
      </c>
      <c r="G12107" s="336" t="s">
        <v>9744</v>
      </c>
      <c r="H12107" s="707">
        <v>44392</v>
      </c>
      <c r="I12107" s="707">
        <v>44402</v>
      </c>
      <c r="J12107" s="339"/>
    </row>
    <row r="12108" spans="1:10" s="372" customFormat="1" ht="23.25">
      <c r="A12108" s="325" t="s">
        <v>9877</v>
      </c>
      <c r="B12108" s="336" t="s">
        <v>9742</v>
      </c>
      <c r="C12108" s="336" t="s">
        <v>9234</v>
      </c>
      <c r="D12108" s="336" t="s">
        <v>388</v>
      </c>
      <c r="E12108" s="469">
        <v>24839</v>
      </c>
      <c r="F12108" s="376" t="s">
        <v>9875</v>
      </c>
      <c r="G12108" s="336" t="s">
        <v>9744</v>
      </c>
      <c r="H12108" s="707">
        <v>44392</v>
      </c>
      <c r="I12108" s="707">
        <v>44402</v>
      </c>
      <c r="J12108" s="339"/>
    </row>
    <row r="12109" spans="1:10" s="372" customFormat="1" ht="23.25">
      <c r="A12109" s="325" t="s">
        <v>9878</v>
      </c>
      <c r="B12109" s="336" t="s">
        <v>9742</v>
      </c>
      <c r="C12109" s="336" t="s">
        <v>9234</v>
      </c>
      <c r="D12109" s="336" t="s">
        <v>388</v>
      </c>
      <c r="E12109" s="469">
        <v>19824</v>
      </c>
      <c r="F12109" s="376" t="s">
        <v>9875</v>
      </c>
      <c r="G12109" s="336" t="s">
        <v>9744</v>
      </c>
      <c r="H12109" s="707">
        <v>44392</v>
      </c>
      <c r="I12109" s="707">
        <v>44402</v>
      </c>
      <c r="J12109" s="339"/>
    </row>
    <row r="12110" spans="1:10" s="372" customFormat="1" ht="34.9">
      <c r="A12110" s="325" t="s">
        <v>9879</v>
      </c>
      <c r="B12110" s="336" t="s">
        <v>9742</v>
      </c>
      <c r="C12110" s="336" t="s">
        <v>9234</v>
      </c>
      <c r="D12110" s="336" t="s">
        <v>388</v>
      </c>
      <c r="E12110" s="469">
        <v>21423.37</v>
      </c>
      <c r="F12110" s="376" t="s">
        <v>9880</v>
      </c>
      <c r="G12110" s="336" t="s">
        <v>9744</v>
      </c>
      <c r="H12110" s="707">
        <v>44397</v>
      </c>
      <c r="I12110" s="707">
        <v>44427</v>
      </c>
      <c r="J12110" s="339"/>
    </row>
    <row r="12111" spans="1:10" s="372" customFormat="1" ht="23.25">
      <c r="A12111" s="325" t="s">
        <v>9881</v>
      </c>
      <c r="B12111" s="336" t="s">
        <v>9742</v>
      </c>
      <c r="C12111" s="336" t="s">
        <v>9234</v>
      </c>
      <c r="D12111" s="336" t="s">
        <v>388</v>
      </c>
      <c r="E12111" s="469">
        <v>23000</v>
      </c>
      <c r="F12111" s="376" t="s">
        <v>9882</v>
      </c>
      <c r="G12111" s="336" t="s">
        <v>9744</v>
      </c>
      <c r="H12111" s="707">
        <v>44398</v>
      </c>
      <c r="I12111" s="707">
        <v>44428</v>
      </c>
      <c r="J12111" s="339"/>
    </row>
    <row r="12112" spans="1:10" s="372" customFormat="1" ht="23.25">
      <c r="A12112" s="325" t="s">
        <v>9883</v>
      </c>
      <c r="B12112" s="336" t="s">
        <v>9742</v>
      </c>
      <c r="C12112" s="336" t="s">
        <v>9234</v>
      </c>
      <c r="D12112" s="336" t="s">
        <v>388</v>
      </c>
      <c r="E12112" s="469">
        <v>18000</v>
      </c>
      <c r="F12112" s="376" t="s">
        <v>9884</v>
      </c>
      <c r="G12112" s="336" t="s">
        <v>9744</v>
      </c>
      <c r="H12112" s="707">
        <v>44398</v>
      </c>
      <c r="I12112" s="707">
        <v>44518</v>
      </c>
      <c r="J12112" s="339"/>
    </row>
    <row r="12113" spans="1:10" s="372" customFormat="1" ht="23.25">
      <c r="A12113" s="325" t="s">
        <v>9885</v>
      </c>
      <c r="B12113" s="336" t="s">
        <v>9742</v>
      </c>
      <c r="C12113" s="336" t="s">
        <v>9234</v>
      </c>
      <c r="D12113" s="336" t="s">
        <v>388</v>
      </c>
      <c r="E12113" s="469">
        <v>27500</v>
      </c>
      <c r="F12113" s="376" t="s">
        <v>9886</v>
      </c>
      <c r="G12113" s="336" t="s">
        <v>9744</v>
      </c>
      <c r="H12113" s="707">
        <v>44398</v>
      </c>
      <c r="I12113" s="626">
        <v>44581</v>
      </c>
      <c r="J12113" s="339"/>
    </row>
    <row r="12114" spans="1:10" s="372" customFormat="1" ht="46.5">
      <c r="A12114" s="325" t="s">
        <v>9887</v>
      </c>
      <c r="B12114" s="336" t="s">
        <v>9742</v>
      </c>
      <c r="C12114" s="336" t="s">
        <v>9234</v>
      </c>
      <c r="D12114" s="336" t="s">
        <v>388</v>
      </c>
      <c r="E12114" s="469">
        <v>34190.5</v>
      </c>
      <c r="F12114" s="376" t="s">
        <v>9888</v>
      </c>
      <c r="G12114" s="336" t="s">
        <v>9744</v>
      </c>
      <c r="H12114" s="707">
        <v>44403</v>
      </c>
      <c r="I12114" s="707">
        <v>44463</v>
      </c>
      <c r="J12114" s="339"/>
    </row>
    <row r="12115" spans="1:10" s="372" customFormat="1" ht="46.5">
      <c r="A12115" s="325" t="s">
        <v>9889</v>
      </c>
      <c r="B12115" s="336" t="s">
        <v>9742</v>
      </c>
      <c r="C12115" s="336" t="s">
        <v>9234</v>
      </c>
      <c r="D12115" s="336" t="s">
        <v>388</v>
      </c>
      <c r="E12115" s="469">
        <v>20567.400000000001</v>
      </c>
      <c r="F12115" s="376" t="s">
        <v>9890</v>
      </c>
      <c r="G12115" s="336" t="s">
        <v>9744</v>
      </c>
      <c r="H12115" s="707">
        <v>44404</v>
      </c>
      <c r="I12115" s="626">
        <v>44587</v>
      </c>
      <c r="J12115" s="339"/>
    </row>
    <row r="12116" spans="1:10" s="372" customFormat="1" ht="34.9">
      <c r="A12116" s="325" t="s">
        <v>9891</v>
      </c>
      <c r="B12116" s="336" t="s">
        <v>9742</v>
      </c>
      <c r="C12116" s="336" t="s">
        <v>9234</v>
      </c>
      <c r="D12116" s="336" t="s">
        <v>388</v>
      </c>
      <c r="E12116" s="469">
        <v>24139.3</v>
      </c>
      <c r="F12116" s="376" t="s">
        <v>9892</v>
      </c>
      <c r="G12116" s="336" t="s">
        <v>9744</v>
      </c>
      <c r="H12116" s="707">
        <v>44404</v>
      </c>
      <c r="I12116" s="707">
        <v>44414</v>
      </c>
      <c r="J12116" s="339"/>
    </row>
    <row r="12117" spans="1:10" s="372" customFormat="1">
      <c r="A12117" s="325" t="s">
        <v>9893</v>
      </c>
      <c r="B12117" s="336" t="s">
        <v>9742</v>
      </c>
      <c r="C12117" s="336" t="s">
        <v>9234</v>
      </c>
      <c r="D12117" s="336" t="s">
        <v>388</v>
      </c>
      <c r="E12117" s="469">
        <v>32000</v>
      </c>
      <c r="F12117" s="376" t="s">
        <v>9894</v>
      </c>
      <c r="G12117" s="336" t="s">
        <v>9744</v>
      </c>
      <c r="H12117" s="707">
        <v>44407</v>
      </c>
      <c r="I12117" s="707">
        <v>44467</v>
      </c>
      <c r="J12117" s="339"/>
    </row>
    <row r="12118" spans="1:10" s="372" customFormat="1" ht="34.9">
      <c r="A12118" s="325" t="s">
        <v>9895</v>
      </c>
      <c r="B12118" s="336" t="s">
        <v>9742</v>
      </c>
      <c r="C12118" s="336" t="s">
        <v>9234</v>
      </c>
      <c r="D12118" s="336" t="s">
        <v>388</v>
      </c>
      <c r="E12118" s="469">
        <v>35000</v>
      </c>
      <c r="F12118" s="376" t="s">
        <v>9896</v>
      </c>
      <c r="G12118" s="336" t="s">
        <v>9744</v>
      </c>
      <c r="H12118" s="707">
        <v>44433</v>
      </c>
      <c r="I12118" s="707">
        <v>44523</v>
      </c>
      <c r="J12118" s="339"/>
    </row>
    <row r="12119" spans="1:10" s="372" customFormat="1" ht="23.25">
      <c r="A12119" s="325" t="s">
        <v>9897</v>
      </c>
      <c r="B12119" s="336" t="s">
        <v>9742</v>
      </c>
      <c r="C12119" s="336" t="s">
        <v>9234</v>
      </c>
      <c r="D12119" s="336" t="s">
        <v>388</v>
      </c>
      <c r="E12119" s="469">
        <v>32000</v>
      </c>
      <c r="F12119" s="376" t="s">
        <v>9898</v>
      </c>
      <c r="G12119" s="336" t="s">
        <v>9744</v>
      </c>
      <c r="H12119" s="707">
        <v>44441</v>
      </c>
      <c r="I12119" s="707">
        <v>44471</v>
      </c>
      <c r="J12119" s="339"/>
    </row>
    <row r="12120" spans="1:10" s="372" customFormat="1" ht="23.25">
      <c r="A12120" s="325" t="s">
        <v>9899</v>
      </c>
      <c r="B12120" s="336" t="s">
        <v>9742</v>
      </c>
      <c r="C12120" s="336" t="s">
        <v>9234</v>
      </c>
      <c r="D12120" s="336" t="s">
        <v>388</v>
      </c>
      <c r="E12120" s="469">
        <v>34000</v>
      </c>
      <c r="F12120" s="376" t="s">
        <v>9239</v>
      </c>
      <c r="G12120" s="336" t="s">
        <v>9744</v>
      </c>
      <c r="H12120" s="707">
        <v>44446</v>
      </c>
      <c r="I12120" s="626">
        <v>44530</v>
      </c>
      <c r="J12120" s="339"/>
    </row>
    <row r="12121" spans="1:10" s="372" customFormat="1" ht="34.9">
      <c r="A12121" s="325" t="s">
        <v>9900</v>
      </c>
      <c r="B12121" s="336" t="s">
        <v>9742</v>
      </c>
      <c r="C12121" s="336" t="s">
        <v>9234</v>
      </c>
      <c r="D12121" s="336" t="s">
        <v>388</v>
      </c>
      <c r="E12121" s="469">
        <v>25000</v>
      </c>
      <c r="F12121" s="376" t="s">
        <v>9901</v>
      </c>
      <c r="G12121" s="336" t="s">
        <v>9744</v>
      </c>
      <c r="H12121" s="707">
        <v>44448</v>
      </c>
      <c r="I12121" s="707">
        <v>44478</v>
      </c>
      <c r="J12121" s="339"/>
    </row>
    <row r="12122" spans="1:10" s="372" customFormat="1" ht="34.9">
      <c r="A12122" s="325" t="s">
        <v>9902</v>
      </c>
      <c r="B12122" s="336" t="s">
        <v>9742</v>
      </c>
      <c r="C12122" s="336" t="s">
        <v>9234</v>
      </c>
      <c r="D12122" s="336" t="s">
        <v>388</v>
      </c>
      <c r="E12122" s="469">
        <v>24139.3</v>
      </c>
      <c r="F12122" s="376" t="s">
        <v>9892</v>
      </c>
      <c r="G12122" s="336" t="s">
        <v>9744</v>
      </c>
      <c r="H12122" s="707">
        <v>44453</v>
      </c>
      <c r="I12122" s="707">
        <v>44483</v>
      </c>
      <c r="J12122" s="339"/>
    </row>
    <row r="12123" spans="1:10" s="372" customFormat="1" ht="34.9">
      <c r="A12123" s="325" t="s">
        <v>9903</v>
      </c>
      <c r="B12123" s="336" t="s">
        <v>9742</v>
      </c>
      <c r="C12123" s="336" t="s">
        <v>9234</v>
      </c>
      <c r="D12123" s="336" t="s">
        <v>388</v>
      </c>
      <c r="E12123" s="469">
        <v>18000</v>
      </c>
      <c r="F12123" s="376" t="s">
        <v>9904</v>
      </c>
      <c r="G12123" s="336" t="s">
        <v>9744</v>
      </c>
      <c r="H12123" s="707">
        <v>44454</v>
      </c>
      <c r="I12123" s="707">
        <v>44484</v>
      </c>
      <c r="J12123" s="339"/>
    </row>
    <row r="12124" spans="1:10" s="372" customFormat="1" ht="23.25">
      <c r="A12124" s="325" t="s">
        <v>9905</v>
      </c>
      <c r="B12124" s="336" t="s">
        <v>9742</v>
      </c>
      <c r="C12124" s="336" t="s">
        <v>9234</v>
      </c>
      <c r="D12124" s="336" t="s">
        <v>388</v>
      </c>
      <c r="E12124" s="469">
        <v>33800</v>
      </c>
      <c r="F12124" s="376" t="s">
        <v>9906</v>
      </c>
      <c r="G12124" s="336" t="s">
        <v>9744</v>
      </c>
      <c r="H12124" s="707">
        <v>44466</v>
      </c>
      <c r="I12124" s="707">
        <v>44486</v>
      </c>
      <c r="J12124" s="339"/>
    </row>
    <row r="12125" spans="1:10" s="372" customFormat="1" ht="34.9">
      <c r="A12125" s="325" t="s">
        <v>9907</v>
      </c>
      <c r="B12125" s="336" t="s">
        <v>9742</v>
      </c>
      <c r="C12125" s="336" t="s">
        <v>9234</v>
      </c>
      <c r="D12125" s="336" t="s">
        <v>388</v>
      </c>
      <c r="E12125" s="469">
        <v>21240</v>
      </c>
      <c r="F12125" s="376" t="s">
        <v>9908</v>
      </c>
      <c r="G12125" s="336" t="s">
        <v>9744</v>
      </c>
      <c r="H12125" s="707">
        <v>44466</v>
      </c>
      <c r="I12125" s="707">
        <v>44476</v>
      </c>
      <c r="J12125" s="339"/>
    </row>
    <row r="12126" spans="1:10" s="372" customFormat="1" ht="34.9">
      <c r="A12126" s="325" t="s">
        <v>9909</v>
      </c>
      <c r="B12126" s="336" t="s">
        <v>9742</v>
      </c>
      <c r="C12126" s="336" t="s">
        <v>9234</v>
      </c>
      <c r="D12126" s="336" t="s">
        <v>388</v>
      </c>
      <c r="E12126" s="469">
        <v>22538</v>
      </c>
      <c r="F12126" s="376" t="s">
        <v>9908</v>
      </c>
      <c r="G12126" s="336" t="s">
        <v>9744</v>
      </c>
      <c r="H12126" s="707">
        <v>44466</v>
      </c>
      <c r="I12126" s="707">
        <v>44476</v>
      </c>
      <c r="J12126" s="339"/>
    </row>
    <row r="12127" spans="1:10" s="372" customFormat="1" ht="34.9">
      <c r="A12127" s="325" t="s">
        <v>9910</v>
      </c>
      <c r="B12127" s="336" t="s">
        <v>9742</v>
      </c>
      <c r="C12127" s="336" t="s">
        <v>9234</v>
      </c>
      <c r="D12127" s="336" t="s">
        <v>388</v>
      </c>
      <c r="E12127" s="469">
        <v>22951</v>
      </c>
      <c r="F12127" s="376" t="s">
        <v>9908</v>
      </c>
      <c r="G12127" s="336" t="s">
        <v>9744</v>
      </c>
      <c r="H12127" s="707">
        <v>44466</v>
      </c>
      <c r="I12127" s="707">
        <v>44476</v>
      </c>
      <c r="J12127" s="339"/>
    </row>
    <row r="12128" spans="1:10" s="372" customFormat="1" ht="23.25">
      <c r="A12128" s="325" t="s">
        <v>9911</v>
      </c>
      <c r="B12128" s="336" t="s">
        <v>9742</v>
      </c>
      <c r="C12128" s="336" t="s">
        <v>9234</v>
      </c>
      <c r="D12128" s="336" t="s">
        <v>388</v>
      </c>
      <c r="E12128" s="469">
        <v>30800</v>
      </c>
      <c r="F12128" s="376" t="s">
        <v>9844</v>
      </c>
      <c r="G12128" s="336" t="s">
        <v>9744</v>
      </c>
      <c r="H12128" s="707">
        <v>44482</v>
      </c>
      <c r="I12128" s="707">
        <v>44512</v>
      </c>
      <c r="J12128" s="339"/>
    </row>
    <row r="12129" spans="1:10" s="372" customFormat="1" ht="46.5">
      <c r="A12129" s="325" t="s">
        <v>9912</v>
      </c>
      <c r="B12129" s="336" t="s">
        <v>9742</v>
      </c>
      <c r="C12129" s="336" t="s">
        <v>9234</v>
      </c>
      <c r="D12129" s="336" t="s">
        <v>388</v>
      </c>
      <c r="E12129" s="469">
        <v>35000</v>
      </c>
      <c r="F12129" s="376" t="s">
        <v>9913</v>
      </c>
      <c r="G12129" s="336" t="s">
        <v>9744</v>
      </c>
      <c r="H12129" s="707">
        <v>44489</v>
      </c>
      <c r="I12129" s="707">
        <v>44519</v>
      </c>
      <c r="J12129" s="339"/>
    </row>
    <row r="12130" spans="1:10" s="372" customFormat="1" ht="34.9">
      <c r="A12130" s="325" t="s">
        <v>9914</v>
      </c>
      <c r="B12130" s="336" t="s">
        <v>9742</v>
      </c>
      <c r="C12130" s="336" t="s">
        <v>9234</v>
      </c>
      <c r="D12130" s="336" t="s">
        <v>388</v>
      </c>
      <c r="E12130" s="469">
        <v>18000</v>
      </c>
      <c r="F12130" s="376" t="s">
        <v>9857</v>
      </c>
      <c r="G12130" s="336" t="s">
        <v>9744</v>
      </c>
      <c r="H12130" s="707">
        <v>44491</v>
      </c>
      <c r="I12130" s="707">
        <v>44521</v>
      </c>
      <c r="J12130" s="339"/>
    </row>
    <row r="12131" spans="1:10" s="372" customFormat="1" ht="46.5">
      <c r="A12131" s="325" t="s">
        <v>9915</v>
      </c>
      <c r="B12131" s="336" t="s">
        <v>9742</v>
      </c>
      <c r="C12131" s="336" t="s">
        <v>9234</v>
      </c>
      <c r="D12131" s="336" t="s">
        <v>388</v>
      </c>
      <c r="E12131" s="469">
        <v>34250</v>
      </c>
      <c r="F12131" s="376" t="s">
        <v>9875</v>
      </c>
      <c r="G12131" s="336" t="s">
        <v>9744</v>
      </c>
      <c r="H12131" s="707">
        <v>44515</v>
      </c>
      <c r="I12131" s="707">
        <v>44575</v>
      </c>
      <c r="J12131" s="339"/>
    </row>
    <row r="12132" spans="1:10" s="372" customFormat="1" ht="23.25">
      <c r="A12132" s="325" t="s">
        <v>9916</v>
      </c>
      <c r="B12132" s="336" t="s">
        <v>9742</v>
      </c>
      <c r="C12132" s="336" t="s">
        <v>9234</v>
      </c>
      <c r="D12132" s="336" t="s">
        <v>388</v>
      </c>
      <c r="E12132" s="469">
        <v>33489.599999999999</v>
      </c>
      <c r="F12132" s="376" t="s">
        <v>9917</v>
      </c>
      <c r="G12132" s="336" t="s">
        <v>9918</v>
      </c>
      <c r="H12132" s="707">
        <v>44516</v>
      </c>
      <c r="I12132" s="626">
        <v>44910</v>
      </c>
      <c r="J12132" s="339"/>
    </row>
    <row r="12133" spans="1:10" s="372" customFormat="1" ht="23.25">
      <c r="A12133" s="325" t="s">
        <v>9919</v>
      </c>
      <c r="B12133" s="336" t="s">
        <v>9742</v>
      </c>
      <c r="C12133" s="336" t="s">
        <v>9234</v>
      </c>
      <c r="D12133" s="336" t="s">
        <v>388</v>
      </c>
      <c r="E12133" s="469">
        <v>20001</v>
      </c>
      <c r="F12133" s="376" t="s">
        <v>9920</v>
      </c>
      <c r="G12133" s="336" t="s">
        <v>9744</v>
      </c>
      <c r="H12133" s="707">
        <v>44533</v>
      </c>
      <c r="I12133" s="707">
        <v>44540</v>
      </c>
      <c r="J12133" s="339"/>
    </row>
    <row r="12134" spans="1:10" s="372" customFormat="1" ht="23.25">
      <c r="A12134" s="325" t="s">
        <v>9921</v>
      </c>
      <c r="B12134" s="336" t="s">
        <v>9742</v>
      </c>
      <c r="C12134" s="336" t="s">
        <v>9234</v>
      </c>
      <c r="D12134" s="336" t="s">
        <v>388</v>
      </c>
      <c r="E12134" s="469">
        <v>35200</v>
      </c>
      <c r="F12134" s="376" t="s">
        <v>9844</v>
      </c>
      <c r="G12134" s="336" t="s">
        <v>9744</v>
      </c>
      <c r="H12134" s="707">
        <v>44536</v>
      </c>
      <c r="I12134" s="707">
        <v>44551</v>
      </c>
      <c r="J12134" s="339"/>
    </row>
    <row r="12135" spans="1:10" s="372" customFormat="1" ht="23.25">
      <c r="A12135" s="325" t="s">
        <v>9922</v>
      </c>
      <c r="B12135" s="336" t="s">
        <v>9923</v>
      </c>
      <c r="C12135" s="336" t="s">
        <v>9234</v>
      </c>
      <c r="D12135" s="336" t="s">
        <v>9924</v>
      </c>
      <c r="E12135" s="469">
        <v>48800</v>
      </c>
      <c r="F12135" s="376" t="s">
        <v>9925</v>
      </c>
      <c r="G12135" s="336" t="s">
        <v>9744</v>
      </c>
      <c r="H12135" s="707">
        <v>44305</v>
      </c>
      <c r="I12135" s="707">
        <v>44669</v>
      </c>
      <c r="J12135" s="339"/>
    </row>
    <row r="12136" spans="1:10" s="372" customFormat="1" ht="23.25">
      <c r="A12136" s="325" t="s">
        <v>9926</v>
      </c>
      <c r="B12136" s="336" t="s">
        <v>9923</v>
      </c>
      <c r="C12136" s="336" t="s">
        <v>9234</v>
      </c>
      <c r="D12136" s="336" t="s">
        <v>9927</v>
      </c>
      <c r="E12136" s="469">
        <v>310354.89</v>
      </c>
      <c r="F12136" s="376" t="s">
        <v>9333</v>
      </c>
      <c r="G12136" s="336" t="s">
        <v>9918</v>
      </c>
      <c r="H12136" s="707">
        <v>44306</v>
      </c>
      <c r="I12136" s="707">
        <v>45382</v>
      </c>
      <c r="J12136" s="339"/>
    </row>
    <row r="12137" spans="1:10" s="372" customFormat="1" ht="23.25">
      <c r="A12137" s="325" t="s">
        <v>9928</v>
      </c>
      <c r="B12137" s="336" t="s">
        <v>9923</v>
      </c>
      <c r="C12137" s="336" t="s">
        <v>9234</v>
      </c>
      <c r="D12137" s="336" t="s">
        <v>9929</v>
      </c>
      <c r="E12137" s="469">
        <v>264134.64</v>
      </c>
      <c r="F12137" s="376" t="s">
        <v>9930</v>
      </c>
      <c r="G12137" s="336" t="s">
        <v>9918</v>
      </c>
      <c r="H12137" s="707">
        <v>44306</v>
      </c>
      <c r="I12137" s="707">
        <v>45035</v>
      </c>
      <c r="J12137" s="339"/>
    </row>
    <row r="12138" spans="1:10" s="372" customFormat="1" ht="23.25">
      <c r="A12138" s="325" t="s">
        <v>9931</v>
      </c>
      <c r="B12138" s="336" t="s">
        <v>9923</v>
      </c>
      <c r="C12138" s="336" t="s">
        <v>9234</v>
      </c>
      <c r="D12138" s="336" t="s">
        <v>9932</v>
      </c>
      <c r="E12138" s="469">
        <v>62094.37</v>
      </c>
      <c r="F12138" s="376" t="s">
        <v>9933</v>
      </c>
      <c r="G12138" s="336" t="s">
        <v>9744</v>
      </c>
      <c r="H12138" s="707">
        <v>44329</v>
      </c>
      <c r="I12138" s="707">
        <v>44379</v>
      </c>
      <c r="J12138" s="339"/>
    </row>
    <row r="12139" spans="1:10" s="372" customFormat="1" ht="34.9">
      <c r="A12139" s="325" t="s">
        <v>9934</v>
      </c>
      <c r="B12139" s="336" t="s">
        <v>9923</v>
      </c>
      <c r="C12139" s="336" t="s">
        <v>9234</v>
      </c>
      <c r="D12139" s="336" t="s">
        <v>9935</v>
      </c>
      <c r="E12139" s="469">
        <v>535720</v>
      </c>
      <c r="F12139" s="376" t="s">
        <v>9936</v>
      </c>
      <c r="G12139" s="336" t="s">
        <v>9744</v>
      </c>
      <c r="H12139" s="707">
        <v>44439</v>
      </c>
      <c r="I12139" s="707">
        <v>44539</v>
      </c>
      <c r="J12139" s="339"/>
    </row>
    <row r="12140" spans="1:10" s="372" customFormat="1" ht="23.25">
      <c r="A12140" s="325" t="s">
        <v>9937</v>
      </c>
      <c r="B12140" s="336" t="s">
        <v>9923</v>
      </c>
      <c r="C12140" s="336" t="s">
        <v>9234</v>
      </c>
      <c r="D12140" s="336" t="s">
        <v>9938</v>
      </c>
      <c r="E12140" s="469">
        <v>38000</v>
      </c>
      <c r="F12140" s="376" t="s">
        <v>9939</v>
      </c>
      <c r="G12140" s="336" t="s">
        <v>9744</v>
      </c>
      <c r="H12140" s="707">
        <v>44368</v>
      </c>
      <c r="I12140" s="707">
        <v>44458</v>
      </c>
      <c r="J12140" s="339"/>
    </row>
    <row r="12141" spans="1:10" s="372" customFormat="1" ht="23.25">
      <c r="A12141" s="325" t="s">
        <v>9940</v>
      </c>
      <c r="B12141" s="336" t="s">
        <v>9923</v>
      </c>
      <c r="C12141" s="336" t="s">
        <v>9234</v>
      </c>
      <c r="D12141" s="336" t="s">
        <v>9941</v>
      </c>
      <c r="E12141" s="469">
        <v>85000</v>
      </c>
      <c r="F12141" s="376" t="s">
        <v>9942</v>
      </c>
      <c r="G12141" s="336" t="s">
        <v>9744</v>
      </c>
      <c r="H12141" s="707">
        <v>44389</v>
      </c>
      <c r="I12141" s="707">
        <v>44469</v>
      </c>
      <c r="J12141" s="339"/>
    </row>
    <row r="12142" spans="1:10" s="372" customFormat="1" ht="23.25">
      <c r="A12142" s="325" t="s">
        <v>9943</v>
      </c>
      <c r="B12142" s="336" t="s">
        <v>9923</v>
      </c>
      <c r="C12142" s="336" t="s">
        <v>9234</v>
      </c>
      <c r="D12142" s="336" t="s">
        <v>9944</v>
      </c>
      <c r="E12142" s="469">
        <v>109935</v>
      </c>
      <c r="F12142" s="376" t="s">
        <v>9750</v>
      </c>
      <c r="G12142" s="336" t="s">
        <v>9744</v>
      </c>
      <c r="H12142" s="707">
        <v>44390</v>
      </c>
      <c r="I12142" s="707">
        <v>44446</v>
      </c>
      <c r="J12142" s="339"/>
    </row>
    <row r="12143" spans="1:10" s="372" customFormat="1" ht="23.25">
      <c r="A12143" s="325" t="s">
        <v>9945</v>
      </c>
      <c r="B12143" s="336" t="s">
        <v>9923</v>
      </c>
      <c r="C12143" s="336" t="s">
        <v>9234</v>
      </c>
      <c r="D12143" s="336" t="s">
        <v>9946</v>
      </c>
      <c r="E12143" s="469">
        <v>60257.599999999999</v>
      </c>
      <c r="F12143" s="376" t="s">
        <v>9947</v>
      </c>
      <c r="G12143" s="336" t="s">
        <v>9744</v>
      </c>
      <c r="H12143" s="707">
        <v>44279</v>
      </c>
      <c r="I12143" s="707">
        <v>44319</v>
      </c>
      <c r="J12143" s="339"/>
    </row>
    <row r="12144" spans="1:10" s="372" customFormat="1" ht="23.25">
      <c r="A12144" s="325" t="s">
        <v>9948</v>
      </c>
      <c r="B12144" s="336" t="s">
        <v>9923</v>
      </c>
      <c r="C12144" s="336" t="s">
        <v>9234</v>
      </c>
      <c r="D12144" s="336" t="s">
        <v>9949</v>
      </c>
      <c r="E12144" s="469">
        <v>289102.45</v>
      </c>
      <c r="F12144" s="376" t="s">
        <v>9950</v>
      </c>
      <c r="G12144" s="336" t="s">
        <v>9918</v>
      </c>
      <c r="H12144" s="707">
        <v>44407</v>
      </c>
      <c r="I12144" s="707">
        <v>44954</v>
      </c>
      <c r="J12144" s="339"/>
    </row>
    <row r="12145" spans="1:10" s="372" customFormat="1" ht="23.25">
      <c r="A12145" s="325" t="s">
        <v>9951</v>
      </c>
      <c r="B12145" s="336" t="s">
        <v>9923</v>
      </c>
      <c r="C12145" s="336" t="s">
        <v>9234</v>
      </c>
      <c r="D12145" s="336" t="s">
        <v>9952</v>
      </c>
      <c r="E12145" s="469">
        <v>124164.3</v>
      </c>
      <c r="F12145" s="376" t="s">
        <v>9953</v>
      </c>
      <c r="G12145" s="336" t="s">
        <v>9744</v>
      </c>
      <c r="H12145" s="707">
        <v>44439</v>
      </c>
      <c r="I12145" s="707">
        <v>44499</v>
      </c>
      <c r="J12145" s="339"/>
    </row>
    <row r="12146" spans="1:10" s="372" customFormat="1" ht="23.25">
      <c r="A12146" s="325" t="s">
        <v>9954</v>
      </c>
      <c r="B12146" s="336" t="s">
        <v>9923</v>
      </c>
      <c r="C12146" s="336" t="s">
        <v>9234</v>
      </c>
      <c r="D12146" s="336" t="s">
        <v>9955</v>
      </c>
      <c r="E12146" s="469">
        <v>169425.6</v>
      </c>
      <c r="F12146" s="376" t="s">
        <v>9956</v>
      </c>
      <c r="G12146" s="626" t="s">
        <v>9918</v>
      </c>
      <c r="H12146" s="707">
        <v>44469</v>
      </c>
      <c r="I12146" s="707">
        <v>45198</v>
      </c>
      <c r="J12146" s="339"/>
    </row>
    <row r="12147" spans="1:10" s="372" customFormat="1" ht="23.25">
      <c r="A12147" s="325" t="s">
        <v>9957</v>
      </c>
      <c r="B12147" s="336" t="s">
        <v>9923</v>
      </c>
      <c r="C12147" s="336" t="s">
        <v>9234</v>
      </c>
      <c r="D12147" s="336" t="s">
        <v>9958</v>
      </c>
      <c r="E12147" s="469">
        <v>49000</v>
      </c>
      <c r="F12147" s="376" t="s">
        <v>9959</v>
      </c>
      <c r="G12147" s="336" t="s">
        <v>9744</v>
      </c>
      <c r="H12147" s="707">
        <v>44483</v>
      </c>
      <c r="I12147" s="707">
        <v>44516</v>
      </c>
      <c r="J12147" s="339"/>
    </row>
    <row r="12148" spans="1:10" s="372" customFormat="1" ht="23.25">
      <c r="A12148" s="325" t="s">
        <v>9960</v>
      </c>
      <c r="B12148" s="336" t="s">
        <v>9923</v>
      </c>
      <c r="C12148" s="336" t="s">
        <v>9234</v>
      </c>
      <c r="D12148" s="336" t="s">
        <v>9961</v>
      </c>
      <c r="E12148" s="469">
        <v>397277</v>
      </c>
      <c r="F12148" s="376" t="s">
        <v>9962</v>
      </c>
      <c r="G12148" s="336" t="s">
        <v>9744</v>
      </c>
      <c r="H12148" s="707">
        <v>44504</v>
      </c>
      <c r="I12148" s="707">
        <v>44594</v>
      </c>
      <c r="J12148" s="339"/>
    </row>
    <row r="12149" spans="1:10" s="372" customFormat="1" ht="23.25">
      <c r="A12149" s="325" t="s">
        <v>9963</v>
      </c>
      <c r="B12149" s="336" t="s">
        <v>9923</v>
      </c>
      <c r="C12149" s="336" t="s">
        <v>9234</v>
      </c>
      <c r="D12149" s="336" t="s">
        <v>9964</v>
      </c>
      <c r="E12149" s="469">
        <v>397999.9</v>
      </c>
      <c r="F12149" s="376" t="s">
        <v>9965</v>
      </c>
      <c r="G12149" s="336" t="s">
        <v>9918</v>
      </c>
      <c r="H12149" s="707">
        <v>44495</v>
      </c>
      <c r="I12149" s="707">
        <v>44859</v>
      </c>
      <c r="J12149" s="339"/>
    </row>
    <row r="12150" spans="1:10" s="372" customFormat="1" ht="23.25">
      <c r="A12150" s="325" t="s">
        <v>9966</v>
      </c>
      <c r="B12150" s="336" t="s">
        <v>9923</v>
      </c>
      <c r="C12150" s="336" t="s">
        <v>9234</v>
      </c>
      <c r="D12150" s="336" t="s">
        <v>9967</v>
      </c>
      <c r="E12150" s="469">
        <v>68900</v>
      </c>
      <c r="F12150" s="376" t="s">
        <v>9968</v>
      </c>
      <c r="G12150" s="336" t="s">
        <v>9918</v>
      </c>
      <c r="H12150" s="707">
        <v>44504</v>
      </c>
      <c r="I12150" s="707">
        <v>44868</v>
      </c>
      <c r="J12150" s="339"/>
    </row>
    <row r="12151" spans="1:10" s="372" customFormat="1" ht="23.25">
      <c r="A12151" s="325" t="s">
        <v>9969</v>
      </c>
      <c r="B12151" s="336" t="s">
        <v>9923</v>
      </c>
      <c r="C12151" s="336" t="s">
        <v>9234</v>
      </c>
      <c r="D12151" s="336" t="s">
        <v>9970</v>
      </c>
      <c r="E12151" s="469">
        <v>301675.89</v>
      </c>
      <c r="F12151" s="376" t="s">
        <v>9971</v>
      </c>
      <c r="G12151" s="336" t="s">
        <v>9918</v>
      </c>
      <c r="H12151" s="707">
        <v>44543</v>
      </c>
      <c r="I12151" s="707">
        <v>44907</v>
      </c>
      <c r="J12151" s="339"/>
    </row>
    <row r="12152" spans="1:10" s="372" customFormat="1" ht="23.25">
      <c r="A12152" s="325" t="s">
        <v>9972</v>
      </c>
      <c r="B12152" s="336" t="s">
        <v>9923</v>
      </c>
      <c r="C12152" s="336" t="s">
        <v>9234</v>
      </c>
      <c r="D12152" s="336" t="s">
        <v>9973</v>
      </c>
      <c r="E12152" s="469">
        <v>286243</v>
      </c>
      <c r="F12152" s="376" t="s">
        <v>9974</v>
      </c>
      <c r="G12152" s="336" t="s">
        <v>9918</v>
      </c>
      <c r="H12152" s="707">
        <v>44560</v>
      </c>
      <c r="I12152" s="707">
        <v>44924</v>
      </c>
      <c r="J12152" s="339"/>
    </row>
    <row r="12153" spans="1:10" s="372" customFormat="1" ht="23.25">
      <c r="A12153" s="325" t="s">
        <v>9975</v>
      </c>
      <c r="B12153" s="336" t="s">
        <v>9923</v>
      </c>
      <c r="C12153" s="336" t="s">
        <v>9234</v>
      </c>
      <c r="D12153" s="336" t="s">
        <v>9976</v>
      </c>
      <c r="E12153" s="469">
        <v>169000</v>
      </c>
      <c r="F12153" s="376" t="s">
        <v>9977</v>
      </c>
      <c r="G12153" s="336" t="s">
        <v>9918</v>
      </c>
      <c r="H12153" s="707">
        <v>44597</v>
      </c>
      <c r="I12153" s="707">
        <v>45692</v>
      </c>
      <c r="J12153" s="339"/>
    </row>
    <row r="12154" spans="1:10" s="372" customFormat="1" ht="23.25">
      <c r="A12154" s="325" t="s">
        <v>9978</v>
      </c>
      <c r="B12154" s="336" t="s">
        <v>9923</v>
      </c>
      <c r="C12154" s="336" t="s">
        <v>9234</v>
      </c>
      <c r="D12154" s="336" t="s">
        <v>9979</v>
      </c>
      <c r="E12154" s="469">
        <v>312996</v>
      </c>
      <c r="F12154" s="376" t="s">
        <v>9980</v>
      </c>
      <c r="G12154" s="336" t="s">
        <v>9918</v>
      </c>
      <c r="H12154" s="707">
        <v>44568</v>
      </c>
      <c r="I12154" s="707">
        <v>44932</v>
      </c>
      <c r="J12154" s="339"/>
    </row>
    <row r="12155" spans="1:10" s="372" customFormat="1" ht="34.9">
      <c r="A12155" s="325" t="s">
        <v>9981</v>
      </c>
      <c r="B12155" s="336" t="s">
        <v>9923</v>
      </c>
      <c r="C12155" s="336" t="s">
        <v>9234</v>
      </c>
      <c r="D12155" s="336" t="s">
        <v>9982</v>
      </c>
      <c r="E12155" s="469">
        <v>7842362.4000000004</v>
      </c>
      <c r="F12155" s="376" t="s">
        <v>9983</v>
      </c>
      <c r="G12155" s="336" t="s">
        <v>9918</v>
      </c>
      <c r="H12155" s="707">
        <v>44562</v>
      </c>
      <c r="I12155" s="707">
        <v>45657</v>
      </c>
      <c r="J12155" s="339"/>
    </row>
    <row r="12156" spans="1:10" s="372" customFormat="1" ht="23.25">
      <c r="A12156" s="325" t="s">
        <v>9984</v>
      </c>
      <c r="B12156" s="336" t="s">
        <v>9923</v>
      </c>
      <c r="C12156" s="336" t="s">
        <v>9234</v>
      </c>
      <c r="D12156" s="336" t="s">
        <v>9985</v>
      </c>
      <c r="E12156" s="469">
        <v>84900</v>
      </c>
      <c r="F12156" s="376" t="s">
        <v>9986</v>
      </c>
      <c r="G12156" s="336" t="s">
        <v>9918</v>
      </c>
      <c r="H12156" s="707">
        <v>44596</v>
      </c>
      <c r="I12156" s="707">
        <v>44806</v>
      </c>
      <c r="J12156" s="339"/>
    </row>
    <row r="12157" spans="1:10" s="372" customFormat="1" ht="34.9">
      <c r="A12157" s="325" t="s">
        <v>9987</v>
      </c>
      <c r="B12157" s="336" t="s">
        <v>9532</v>
      </c>
      <c r="C12157" s="336" t="s">
        <v>9234</v>
      </c>
      <c r="D12157" s="336" t="s">
        <v>9988</v>
      </c>
      <c r="E12157" s="469">
        <v>527319.99600000004</v>
      </c>
      <c r="F12157" s="376" t="s">
        <v>9989</v>
      </c>
      <c r="G12157" s="336" t="s">
        <v>9918</v>
      </c>
      <c r="H12157" s="707">
        <v>44374</v>
      </c>
      <c r="I12157" s="707">
        <v>45104</v>
      </c>
      <c r="J12157" s="339"/>
    </row>
    <row r="12158" spans="1:10" s="372" customFormat="1" ht="34.9">
      <c r="A12158" s="325" t="s">
        <v>9987</v>
      </c>
      <c r="B12158" s="336" t="s">
        <v>9532</v>
      </c>
      <c r="C12158" s="336" t="s">
        <v>9234</v>
      </c>
      <c r="D12158" s="336" t="s">
        <v>9990</v>
      </c>
      <c r="E12158" s="469">
        <v>68194.381999999998</v>
      </c>
      <c r="F12158" s="376" t="s">
        <v>9991</v>
      </c>
      <c r="G12158" s="336" t="s">
        <v>9918</v>
      </c>
      <c r="H12158" s="707">
        <v>44374</v>
      </c>
      <c r="I12158" s="707">
        <v>45104</v>
      </c>
      <c r="J12158" s="339"/>
    </row>
    <row r="12159" spans="1:10" s="372" customFormat="1" ht="23.25">
      <c r="A12159" s="325" t="s">
        <v>9992</v>
      </c>
      <c r="B12159" s="336" t="s">
        <v>9532</v>
      </c>
      <c r="C12159" s="336" t="s">
        <v>9234</v>
      </c>
      <c r="D12159" s="336" t="s">
        <v>9993</v>
      </c>
      <c r="E12159" s="469">
        <v>3267092.66</v>
      </c>
      <c r="F12159" s="376" t="s">
        <v>9994</v>
      </c>
      <c r="G12159" s="336" t="s">
        <v>9918</v>
      </c>
      <c r="H12159" s="707">
        <v>44511</v>
      </c>
      <c r="I12159" s="707">
        <v>45240</v>
      </c>
      <c r="J12159" s="339"/>
    </row>
    <row r="12160" spans="1:10" s="372" customFormat="1" ht="46.5">
      <c r="A12160" s="325" t="s">
        <v>9995</v>
      </c>
      <c r="B12160" s="336" t="s">
        <v>9532</v>
      </c>
      <c r="C12160" s="336" t="s">
        <v>9234</v>
      </c>
      <c r="D12160" s="336" t="s">
        <v>9996</v>
      </c>
      <c r="E12160" s="469">
        <v>1515000</v>
      </c>
      <c r="F12160" s="376" t="s">
        <v>9997</v>
      </c>
      <c r="G12160" s="336" t="s">
        <v>9744</v>
      </c>
      <c r="H12160" s="707">
        <v>44512</v>
      </c>
      <c r="I12160" s="707">
        <v>44652</v>
      </c>
      <c r="J12160" s="339"/>
    </row>
    <row r="12161" spans="1:10" s="372" customFormat="1" ht="23.25">
      <c r="A12161" s="325" t="s">
        <v>9998</v>
      </c>
      <c r="B12161" s="336" t="s">
        <v>9532</v>
      </c>
      <c r="C12161" s="336" t="s">
        <v>9234</v>
      </c>
      <c r="D12161" s="336" t="s">
        <v>9999</v>
      </c>
      <c r="E12161" s="469">
        <v>1416000</v>
      </c>
      <c r="F12161" s="376" t="s">
        <v>10000</v>
      </c>
      <c r="G12161" s="336" t="s">
        <v>9918</v>
      </c>
      <c r="H12161" s="707">
        <v>44483</v>
      </c>
      <c r="I12161" s="707">
        <v>45212</v>
      </c>
      <c r="J12161" s="339"/>
    </row>
    <row r="12162" spans="1:10" s="372" customFormat="1" ht="23.25">
      <c r="A12162" s="325" t="s">
        <v>10001</v>
      </c>
      <c r="B12162" s="336" t="s">
        <v>9532</v>
      </c>
      <c r="C12162" s="336" t="s">
        <v>9234</v>
      </c>
      <c r="D12162" s="336" t="s">
        <v>10002</v>
      </c>
      <c r="E12162" s="469">
        <v>624000</v>
      </c>
      <c r="F12162" s="376" t="s">
        <v>10003</v>
      </c>
      <c r="G12162" s="336" t="s">
        <v>9918</v>
      </c>
      <c r="H12162" s="707">
        <v>44529</v>
      </c>
      <c r="I12162" s="707">
        <v>45624</v>
      </c>
      <c r="J12162" s="339"/>
    </row>
    <row r="12163" spans="1:10" s="372" customFormat="1" ht="46.5">
      <c r="A12163" s="325" t="s">
        <v>10004</v>
      </c>
      <c r="B12163" s="336" t="s">
        <v>9532</v>
      </c>
      <c r="C12163" s="336" t="s">
        <v>9234</v>
      </c>
      <c r="D12163" s="336" t="s">
        <v>10005</v>
      </c>
      <c r="E12163" s="469">
        <v>2079043.2</v>
      </c>
      <c r="F12163" s="376" t="s">
        <v>10006</v>
      </c>
      <c r="G12163" s="336" t="s">
        <v>9918</v>
      </c>
      <c r="H12163" s="707">
        <v>44923</v>
      </c>
      <c r="I12163" s="707">
        <v>46018</v>
      </c>
      <c r="J12163" s="339"/>
    </row>
    <row r="12164" spans="1:10" s="372" customFormat="1" ht="34.9">
      <c r="A12164" s="325" t="s">
        <v>10007</v>
      </c>
      <c r="B12164" s="336" t="s">
        <v>9532</v>
      </c>
      <c r="C12164" s="336" t="s">
        <v>9234</v>
      </c>
      <c r="D12164" s="336" t="s">
        <v>10008</v>
      </c>
      <c r="E12164" s="469">
        <v>110854.26</v>
      </c>
      <c r="F12164" s="376" t="s">
        <v>9991</v>
      </c>
      <c r="G12164" s="336" t="s">
        <v>9918</v>
      </c>
      <c r="H12164" s="707">
        <v>44620</v>
      </c>
      <c r="I12164" s="707">
        <v>44985</v>
      </c>
      <c r="J12164" s="339"/>
    </row>
    <row r="12165" spans="1:10" s="372" customFormat="1" ht="34.9">
      <c r="A12165" s="325" t="s">
        <v>10007</v>
      </c>
      <c r="B12165" s="336" t="s">
        <v>9532</v>
      </c>
      <c r="C12165" s="336" t="s">
        <v>9234</v>
      </c>
      <c r="D12165" s="336" t="s">
        <v>10009</v>
      </c>
      <c r="E12165" s="469">
        <v>117066.36</v>
      </c>
      <c r="F12165" s="376" t="s">
        <v>9236</v>
      </c>
      <c r="G12165" s="336" t="s">
        <v>9918</v>
      </c>
      <c r="H12165" s="707">
        <v>44620</v>
      </c>
      <c r="I12165" s="707">
        <v>44985</v>
      </c>
      <c r="J12165" s="339"/>
    </row>
    <row r="12166" spans="1:10" s="372" customFormat="1" ht="23.25">
      <c r="A12166" s="325" t="s">
        <v>10010</v>
      </c>
      <c r="B12166" s="336" t="s">
        <v>10011</v>
      </c>
      <c r="C12166" s="336" t="s">
        <v>9234</v>
      </c>
      <c r="D12166" s="336" t="s">
        <v>10012</v>
      </c>
      <c r="E12166" s="469">
        <v>1050000</v>
      </c>
      <c r="F12166" s="376" t="s">
        <v>9974</v>
      </c>
      <c r="G12166" s="336" t="s">
        <v>9744</v>
      </c>
      <c r="H12166" s="707">
        <v>44397</v>
      </c>
      <c r="I12166" s="707">
        <v>44453</v>
      </c>
      <c r="J12166" s="339"/>
    </row>
    <row r="12167" spans="1:10" s="372" customFormat="1" ht="23.25">
      <c r="A12167" s="325" t="s">
        <v>10013</v>
      </c>
      <c r="B12167" s="336" t="s">
        <v>9575</v>
      </c>
      <c r="C12167" s="336" t="s">
        <v>9234</v>
      </c>
      <c r="D12167" s="336" t="s">
        <v>10014</v>
      </c>
      <c r="E12167" s="469">
        <v>131190</v>
      </c>
      <c r="F12167" s="376" t="s">
        <v>9750</v>
      </c>
      <c r="G12167" s="336" t="s">
        <v>9744</v>
      </c>
      <c r="H12167" s="707">
        <v>44293</v>
      </c>
      <c r="I12167" s="707">
        <v>44405</v>
      </c>
      <c r="J12167" s="339"/>
    </row>
    <row r="12168" spans="1:10" s="372" customFormat="1" ht="23.25">
      <c r="A12168" s="325" t="s">
        <v>10015</v>
      </c>
      <c r="B12168" s="336" t="s">
        <v>9575</v>
      </c>
      <c r="C12168" s="336" t="s">
        <v>9234</v>
      </c>
      <c r="D12168" s="336" t="s">
        <v>10016</v>
      </c>
      <c r="E12168" s="469">
        <v>74000</v>
      </c>
      <c r="F12168" s="376" t="s">
        <v>10017</v>
      </c>
      <c r="G12168" s="336" t="s">
        <v>9744</v>
      </c>
      <c r="H12168" s="707">
        <v>44261</v>
      </c>
      <c r="I12168" s="707">
        <v>44405</v>
      </c>
      <c r="J12168" s="339"/>
    </row>
    <row r="12169" spans="1:10" s="372" customFormat="1" ht="23.25">
      <c r="A12169" s="325" t="s">
        <v>10018</v>
      </c>
      <c r="B12169" s="336" t="s">
        <v>9575</v>
      </c>
      <c r="C12169" s="336" t="s">
        <v>9234</v>
      </c>
      <c r="D12169" s="336" t="s">
        <v>10019</v>
      </c>
      <c r="E12169" s="469">
        <v>67425</v>
      </c>
      <c r="F12169" s="376" t="s">
        <v>10020</v>
      </c>
      <c r="G12169" s="336" t="s">
        <v>9744</v>
      </c>
      <c r="H12169" s="707">
        <v>44292</v>
      </c>
      <c r="I12169" s="707">
        <v>44405</v>
      </c>
      <c r="J12169" s="339"/>
    </row>
    <row r="12170" spans="1:10" s="372" customFormat="1" ht="23.25">
      <c r="A12170" s="325" t="s">
        <v>10021</v>
      </c>
      <c r="B12170" s="336" t="s">
        <v>9575</v>
      </c>
      <c r="C12170" s="336" t="s">
        <v>9234</v>
      </c>
      <c r="D12170" s="336" t="s">
        <v>10022</v>
      </c>
      <c r="E12170" s="469">
        <v>119880</v>
      </c>
      <c r="F12170" s="376" t="s">
        <v>10023</v>
      </c>
      <c r="G12170" s="336" t="s">
        <v>9918</v>
      </c>
      <c r="H12170" s="707">
        <v>44347</v>
      </c>
      <c r="I12170" s="707">
        <v>45442</v>
      </c>
      <c r="J12170" s="339"/>
    </row>
    <row r="12171" spans="1:10" s="372" customFormat="1" ht="23.25">
      <c r="A12171" s="325" t="s">
        <v>10024</v>
      </c>
      <c r="B12171" s="336" t="s">
        <v>9575</v>
      </c>
      <c r="C12171" s="336" t="s">
        <v>9234</v>
      </c>
      <c r="D12171" s="336" t="s">
        <v>10025</v>
      </c>
      <c r="E12171" s="469">
        <v>243785.22</v>
      </c>
      <c r="F12171" s="376" t="s">
        <v>10026</v>
      </c>
      <c r="G12171" s="336" t="s">
        <v>9744</v>
      </c>
      <c r="H12171" s="707">
        <v>44494</v>
      </c>
      <c r="I12171" s="707">
        <v>44675</v>
      </c>
      <c r="J12171" s="339"/>
    </row>
    <row r="12172" spans="1:10" s="372" customFormat="1" ht="23.25">
      <c r="A12172" s="325" t="s">
        <v>10027</v>
      </c>
      <c r="B12172" s="336" t="s">
        <v>9575</v>
      </c>
      <c r="C12172" s="336" t="s">
        <v>9234</v>
      </c>
      <c r="D12172" s="336" t="s">
        <v>10028</v>
      </c>
      <c r="E12172" s="469">
        <v>273583.63</v>
      </c>
      <c r="F12172" s="376" t="s">
        <v>10029</v>
      </c>
      <c r="G12172" s="336" t="s">
        <v>9744</v>
      </c>
      <c r="H12172" s="707">
        <v>44407</v>
      </c>
      <c r="I12172" s="707">
        <v>44530</v>
      </c>
      <c r="J12172" s="339"/>
    </row>
    <row r="12173" spans="1:10" s="372" customFormat="1" ht="23.25">
      <c r="A12173" s="325" t="s">
        <v>10030</v>
      </c>
      <c r="B12173" s="336" t="s">
        <v>9575</v>
      </c>
      <c r="C12173" s="336" t="s">
        <v>9234</v>
      </c>
      <c r="D12173" s="336" t="s">
        <v>10031</v>
      </c>
      <c r="E12173" s="469">
        <v>300000</v>
      </c>
      <c r="F12173" s="376" t="s">
        <v>9844</v>
      </c>
      <c r="G12173" s="336" t="s">
        <v>9918</v>
      </c>
      <c r="H12173" s="707">
        <v>44410</v>
      </c>
      <c r="I12173" s="707" t="s">
        <v>388</v>
      </c>
      <c r="J12173" s="339"/>
    </row>
    <row r="12174" spans="1:10" s="372" customFormat="1" ht="23.25">
      <c r="A12174" s="325" t="s">
        <v>10032</v>
      </c>
      <c r="B12174" s="336" t="s">
        <v>9575</v>
      </c>
      <c r="C12174" s="336" t="s">
        <v>9234</v>
      </c>
      <c r="D12174" s="336" t="s">
        <v>10033</v>
      </c>
      <c r="E12174" s="469">
        <v>255962.7</v>
      </c>
      <c r="F12174" s="376" t="s">
        <v>10034</v>
      </c>
      <c r="G12174" s="336" t="s">
        <v>9918</v>
      </c>
      <c r="H12174" s="707">
        <v>44466</v>
      </c>
      <c r="I12174" s="707">
        <v>45196</v>
      </c>
      <c r="J12174" s="339"/>
    </row>
    <row r="12175" spans="1:10" s="372" customFormat="1" ht="34.9">
      <c r="A12175" s="325" t="s">
        <v>10035</v>
      </c>
      <c r="B12175" s="336" t="s">
        <v>9575</v>
      </c>
      <c r="C12175" s="336" t="s">
        <v>9234</v>
      </c>
      <c r="D12175" s="336" t="s">
        <v>10036</v>
      </c>
      <c r="E12175" s="469">
        <v>54347.82</v>
      </c>
      <c r="F12175" s="376" t="s">
        <v>10037</v>
      </c>
      <c r="G12175" s="336" t="s">
        <v>9918</v>
      </c>
      <c r="H12175" s="707">
        <v>44511</v>
      </c>
      <c r="I12175" s="707" t="s">
        <v>388</v>
      </c>
      <c r="J12175" s="339"/>
    </row>
    <row r="12176" spans="1:10" s="372" customFormat="1" ht="23.25">
      <c r="A12176" s="325" t="s">
        <v>10038</v>
      </c>
      <c r="B12176" s="336" t="s">
        <v>9575</v>
      </c>
      <c r="C12176" s="336" t="s">
        <v>9234</v>
      </c>
      <c r="D12176" s="336" t="s">
        <v>10039</v>
      </c>
      <c r="E12176" s="469">
        <v>68400</v>
      </c>
      <c r="F12176" s="376" t="s">
        <v>10040</v>
      </c>
      <c r="G12176" s="336" t="s">
        <v>9918</v>
      </c>
      <c r="H12176" s="707">
        <v>44505</v>
      </c>
      <c r="I12176" s="707">
        <v>44869</v>
      </c>
      <c r="J12176" s="339"/>
    </row>
    <row r="12177" spans="1:10" s="372" customFormat="1" ht="23.25">
      <c r="A12177" s="325" t="s">
        <v>10041</v>
      </c>
      <c r="B12177" s="336" t="s">
        <v>9575</v>
      </c>
      <c r="C12177" s="336" t="s">
        <v>9234</v>
      </c>
      <c r="D12177" s="336" t="s">
        <v>10042</v>
      </c>
      <c r="E12177" s="469">
        <v>299905</v>
      </c>
      <c r="F12177" s="376" t="s">
        <v>10043</v>
      </c>
      <c r="G12177" s="336" t="s">
        <v>9744</v>
      </c>
      <c r="H12177" s="707">
        <v>44530</v>
      </c>
      <c r="I12177" s="707">
        <v>44561</v>
      </c>
      <c r="J12177" s="339"/>
    </row>
    <row r="12178" spans="1:10" s="372" customFormat="1" ht="23.25">
      <c r="A12178" s="325" t="s">
        <v>10044</v>
      </c>
      <c r="B12178" s="336" t="s">
        <v>10045</v>
      </c>
      <c r="C12178" s="336" t="s">
        <v>9234</v>
      </c>
      <c r="D12178" s="336" t="s">
        <v>10046</v>
      </c>
      <c r="E12178" s="469">
        <v>1063348.57</v>
      </c>
      <c r="F12178" s="376" t="s">
        <v>10047</v>
      </c>
      <c r="G12178" s="336" t="s">
        <v>9744</v>
      </c>
      <c r="H12178" s="707">
        <v>44701</v>
      </c>
      <c r="I12178" s="707">
        <v>44427</v>
      </c>
      <c r="J12178" s="339"/>
    </row>
    <row r="12179" spans="1:10" s="372" customFormat="1" ht="23.25">
      <c r="A12179" s="325" t="s">
        <v>10048</v>
      </c>
      <c r="B12179" s="336" t="s">
        <v>10045</v>
      </c>
      <c r="C12179" s="336" t="s">
        <v>9234</v>
      </c>
      <c r="D12179" s="336" t="s">
        <v>10049</v>
      </c>
      <c r="E12179" s="469">
        <v>124180.88</v>
      </c>
      <c r="F12179" s="376" t="s">
        <v>10050</v>
      </c>
      <c r="G12179" s="336" t="s">
        <v>9744</v>
      </c>
      <c r="H12179" s="707">
        <v>44208</v>
      </c>
      <c r="I12179" s="707">
        <v>44226</v>
      </c>
      <c r="J12179" s="339"/>
    </row>
    <row r="12180" spans="1:10" s="372" customFormat="1">
      <c r="A12180" s="621" t="s">
        <v>151</v>
      </c>
      <c r="B12180" s="645"/>
      <c r="C12180" s="645"/>
      <c r="D12180" s="645"/>
      <c r="E12180" s="623">
        <f>SUM(E12181:E12376)</f>
        <v>52060429.135000005</v>
      </c>
      <c r="F12180" s="647"/>
      <c r="G12180" s="645"/>
      <c r="H12180" s="645"/>
      <c r="I12180" s="645"/>
      <c r="J12180" s="706"/>
    </row>
    <row r="12181" spans="1:10" s="372" customFormat="1" ht="23.25">
      <c r="A12181" s="325" t="s">
        <v>10051</v>
      </c>
      <c r="B12181" s="336" t="s">
        <v>9742</v>
      </c>
      <c r="C12181" s="336" t="s">
        <v>9234</v>
      </c>
      <c r="D12181" s="336" t="s">
        <v>388</v>
      </c>
      <c r="E12181" s="469">
        <v>19036.080000000002</v>
      </c>
      <c r="F12181" s="376" t="s">
        <v>9256</v>
      </c>
      <c r="G12181" s="336" t="s">
        <v>9918</v>
      </c>
      <c r="H12181" s="336" t="s">
        <v>10052</v>
      </c>
      <c r="I12181" s="626">
        <v>44926</v>
      </c>
      <c r="J12181" s="339"/>
    </row>
    <row r="12182" spans="1:10" s="372" customFormat="1" ht="23.25">
      <c r="A12182" s="325" t="s">
        <v>10053</v>
      </c>
      <c r="B12182" s="336" t="s">
        <v>9742</v>
      </c>
      <c r="C12182" s="336" t="s">
        <v>9234</v>
      </c>
      <c r="D12182" s="336" t="s">
        <v>388</v>
      </c>
      <c r="E12182" s="469">
        <v>20324.71</v>
      </c>
      <c r="F12182" s="376" t="s">
        <v>9799</v>
      </c>
      <c r="G12182" s="336" t="s">
        <v>9918</v>
      </c>
      <c r="H12182" s="336" t="s">
        <v>10052</v>
      </c>
      <c r="I12182" s="626">
        <v>44743</v>
      </c>
      <c r="J12182" s="339"/>
    </row>
    <row r="12183" spans="1:10" s="372" customFormat="1" ht="23.25">
      <c r="A12183" s="325" t="s">
        <v>10054</v>
      </c>
      <c r="B12183" s="336" t="s">
        <v>9742</v>
      </c>
      <c r="C12183" s="336" t="s">
        <v>9234</v>
      </c>
      <c r="D12183" s="336" t="s">
        <v>388</v>
      </c>
      <c r="E12183" s="469">
        <v>20324.71</v>
      </c>
      <c r="F12183" s="376" t="s">
        <v>9799</v>
      </c>
      <c r="G12183" s="336" t="s">
        <v>9918</v>
      </c>
      <c r="H12183" s="336" t="s">
        <v>10052</v>
      </c>
      <c r="I12183" s="626">
        <v>44743</v>
      </c>
      <c r="J12183" s="339"/>
    </row>
    <row r="12184" spans="1:10" s="372" customFormat="1" ht="34.9">
      <c r="A12184" s="325" t="s">
        <v>10055</v>
      </c>
      <c r="B12184" s="336" t="s">
        <v>9742</v>
      </c>
      <c r="C12184" s="336" t="s">
        <v>9234</v>
      </c>
      <c r="D12184" s="336" t="s">
        <v>388</v>
      </c>
      <c r="E12184" s="469">
        <v>19950</v>
      </c>
      <c r="F12184" s="376" t="s">
        <v>10056</v>
      </c>
      <c r="G12184" s="336" t="s">
        <v>9918</v>
      </c>
      <c r="H12184" s="336" t="s">
        <v>10052</v>
      </c>
      <c r="I12184" s="626">
        <v>44778</v>
      </c>
      <c r="J12184" s="339"/>
    </row>
    <row r="12185" spans="1:10" s="372" customFormat="1" ht="23.25">
      <c r="A12185" s="325" t="s">
        <v>10057</v>
      </c>
      <c r="B12185" s="336" t="s">
        <v>9742</v>
      </c>
      <c r="C12185" s="336" t="s">
        <v>9234</v>
      </c>
      <c r="D12185" s="336" t="s">
        <v>388</v>
      </c>
      <c r="E12185" s="469">
        <v>18083.310000000001</v>
      </c>
      <c r="F12185" s="376" t="s">
        <v>10058</v>
      </c>
      <c r="G12185" s="336" t="s">
        <v>9918</v>
      </c>
      <c r="H12185" s="336" t="s">
        <v>10052</v>
      </c>
      <c r="I12185" s="626">
        <v>44778</v>
      </c>
      <c r="J12185" s="339"/>
    </row>
    <row r="12186" spans="1:10" s="372" customFormat="1" ht="23.25">
      <c r="A12186" s="325" t="s">
        <v>10059</v>
      </c>
      <c r="B12186" s="336" t="s">
        <v>9742</v>
      </c>
      <c r="C12186" s="336" t="s">
        <v>9234</v>
      </c>
      <c r="D12186" s="336" t="s">
        <v>388</v>
      </c>
      <c r="E12186" s="469">
        <v>30782.94</v>
      </c>
      <c r="F12186" s="376" t="s">
        <v>9236</v>
      </c>
      <c r="G12186" s="336" t="s">
        <v>9744</v>
      </c>
      <c r="H12186" s="336" t="s">
        <v>10060</v>
      </c>
      <c r="I12186" s="626">
        <v>44620</v>
      </c>
      <c r="J12186" s="339"/>
    </row>
    <row r="12187" spans="1:10" s="372" customFormat="1">
      <c r="A12187" s="325" t="s">
        <v>10061</v>
      </c>
      <c r="B12187" s="336" t="s">
        <v>9742</v>
      </c>
      <c r="C12187" s="336" t="s">
        <v>9234</v>
      </c>
      <c r="D12187" s="336" t="s">
        <v>388</v>
      </c>
      <c r="E12187" s="469">
        <v>20672.419999999998</v>
      </c>
      <c r="F12187" s="376" t="s">
        <v>10062</v>
      </c>
      <c r="G12187" s="336" t="s">
        <v>9744</v>
      </c>
      <c r="H12187" s="336" t="s">
        <v>10060</v>
      </c>
      <c r="I12187" s="626">
        <v>44598</v>
      </c>
      <c r="J12187" s="339"/>
    </row>
    <row r="12188" spans="1:10" s="372" customFormat="1" ht="23.25">
      <c r="A12188" s="325" t="s">
        <v>10063</v>
      </c>
      <c r="B12188" s="336" t="s">
        <v>9742</v>
      </c>
      <c r="C12188" s="336" t="s">
        <v>9234</v>
      </c>
      <c r="D12188" s="336" t="s">
        <v>388</v>
      </c>
      <c r="E12188" s="469">
        <v>20300</v>
      </c>
      <c r="F12188" s="376" t="s">
        <v>10064</v>
      </c>
      <c r="G12188" s="336" t="s">
        <v>9918</v>
      </c>
      <c r="H12188" s="336" t="s">
        <v>10065</v>
      </c>
      <c r="I12188" s="626">
        <v>44783</v>
      </c>
      <c r="J12188" s="339"/>
    </row>
    <row r="12189" spans="1:10" s="372" customFormat="1" ht="23.25">
      <c r="A12189" s="325" t="s">
        <v>10066</v>
      </c>
      <c r="B12189" s="336" t="s">
        <v>9742</v>
      </c>
      <c r="C12189" s="336" t="s">
        <v>9234</v>
      </c>
      <c r="D12189" s="336" t="s">
        <v>388</v>
      </c>
      <c r="E12189" s="469">
        <v>20300</v>
      </c>
      <c r="F12189" s="376" t="s">
        <v>10067</v>
      </c>
      <c r="G12189" s="336" t="s">
        <v>9918</v>
      </c>
      <c r="H12189" s="336" t="s">
        <v>10065</v>
      </c>
      <c r="I12189" s="626">
        <v>44783</v>
      </c>
      <c r="J12189" s="339"/>
    </row>
    <row r="12190" spans="1:10" s="372" customFormat="1" ht="23.25">
      <c r="A12190" s="325" t="s">
        <v>10068</v>
      </c>
      <c r="B12190" s="336" t="s">
        <v>9742</v>
      </c>
      <c r="C12190" s="336" t="s">
        <v>9234</v>
      </c>
      <c r="D12190" s="336" t="s">
        <v>388</v>
      </c>
      <c r="E12190" s="469">
        <v>20532.75</v>
      </c>
      <c r="F12190" s="376" t="s">
        <v>10069</v>
      </c>
      <c r="G12190" s="336" t="s">
        <v>9918</v>
      </c>
      <c r="H12190" s="336" t="s">
        <v>10070</v>
      </c>
      <c r="I12190" s="626">
        <v>44784</v>
      </c>
      <c r="J12190" s="339"/>
    </row>
    <row r="12191" spans="1:10" s="372" customFormat="1" ht="34.9">
      <c r="A12191" s="325" t="s">
        <v>10071</v>
      </c>
      <c r="B12191" s="336" t="s">
        <v>9742</v>
      </c>
      <c r="C12191" s="336" t="s">
        <v>9234</v>
      </c>
      <c r="D12191" s="336" t="s">
        <v>388</v>
      </c>
      <c r="E12191" s="469">
        <v>32608.69</v>
      </c>
      <c r="F12191" s="376" t="s">
        <v>10037</v>
      </c>
      <c r="G12191" s="336" t="s">
        <v>9918</v>
      </c>
      <c r="H12191" s="336" t="s">
        <v>10070</v>
      </c>
      <c r="I12191" s="626">
        <v>44753</v>
      </c>
      <c r="J12191" s="339"/>
    </row>
    <row r="12192" spans="1:10" s="372" customFormat="1" ht="23.25">
      <c r="A12192" s="325" t="s">
        <v>10072</v>
      </c>
      <c r="B12192" s="336" t="s">
        <v>9742</v>
      </c>
      <c r="C12192" s="336" t="s">
        <v>9234</v>
      </c>
      <c r="D12192" s="336" t="s">
        <v>388</v>
      </c>
      <c r="E12192" s="469">
        <v>29153.599999999999</v>
      </c>
      <c r="F12192" s="376" t="s">
        <v>10073</v>
      </c>
      <c r="G12192" s="336" t="s">
        <v>9918</v>
      </c>
      <c r="H12192" s="336" t="s">
        <v>10074</v>
      </c>
      <c r="I12192" s="626">
        <v>44907</v>
      </c>
      <c r="J12192" s="339"/>
    </row>
    <row r="12193" spans="1:10" s="372" customFormat="1" ht="34.9">
      <c r="A12193" s="325" t="s">
        <v>10075</v>
      </c>
      <c r="B12193" s="336" t="s">
        <v>9742</v>
      </c>
      <c r="C12193" s="336" t="s">
        <v>9234</v>
      </c>
      <c r="D12193" s="336" t="s">
        <v>388</v>
      </c>
      <c r="E12193" s="469">
        <v>18529.7</v>
      </c>
      <c r="F12193" s="376" t="s">
        <v>10076</v>
      </c>
      <c r="G12193" s="336" t="s">
        <v>9918</v>
      </c>
      <c r="H12193" s="336" t="s">
        <v>10074</v>
      </c>
      <c r="I12193" s="626">
        <v>44907</v>
      </c>
      <c r="J12193" s="339"/>
    </row>
    <row r="12194" spans="1:10" s="372" customFormat="1" ht="34.9">
      <c r="A12194" s="325" t="s">
        <v>10077</v>
      </c>
      <c r="B12194" s="336" t="s">
        <v>9742</v>
      </c>
      <c r="C12194" s="336" t="s">
        <v>9234</v>
      </c>
      <c r="D12194" s="336" t="s">
        <v>388</v>
      </c>
      <c r="E12194" s="469">
        <v>18837</v>
      </c>
      <c r="F12194" s="376" t="s">
        <v>10078</v>
      </c>
      <c r="G12194" s="336" t="s">
        <v>9918</v>
      </c>
      <c r="H12194" s="336" t="s">
        <v>10074</v>
      </c>
      <c r="I12194" s="626">
        <v>44907</v>
      </c>
      <c r="J12194" s="339"/>
    </row>
    <row r="12195" spans="1:10" s="372" customFormat="1" ht="34.9">
      <c r="A12195" s="325" t="s">
        <v>10079</v>
      </c>
      <c r="B12195" s="336" t="s">
        <v>9742</v>
      </c>
      <c r="C12195" s="336" t="s">
        <v>9234</v>
      </c>
      <c r="D12195" s="336" t="s">
        <v>388</v>
      </c>
      <c r="E12195" s="469">
        <v>24360</v>
      </c>
      <c r="F12195" s="376" t="s">
        <v>10080</v>
      </c>
      <c r="G12195" s="336" t="s">
        <v>9918</v>
      </c>
      <c r="H12195" s="336" t="s">
        <v>10074</v>
      </c>
      <c r="I12195" s="626">
        <v>44907</v>
      </c>
      <c r="J12195" s="339"/>
    </row>
    <row r="12196" spans="1:10" s="372" customFormat="1" ht="23.25">
      <c r="A12196" s="325" t="s">
        <v>10081</v>
      </c>
      <c r="B12196" s="336" t="s">
        <v>9742</v>
      </c>
      <c r="C12196" s="336" t="s">
        <v>9234</v>
      </c>
      <c r="D12196" s="336" t="s">
        <v>388</v>
      </c>
      <c r="E12196" s="469">
        <v>30000</v>
      </c>
      <c r="F12196" s="376" t="s">
        <v>10082</v>
      </c>
      <c r="G12196" s="336" t="s">
        <v>9744</v>
      </c>
      <c r="H12196" s="336" t="s">
        <v>10074</v>
      </c>
      <c r="I12196" s="626">
        <v>44634</v>
      </c>
      <c r="J12196" s="339"/>
    </row>
    <row r="12197" spans="1:10" s="372" customFormat="1" ht="23.25">
      <c r="A12197" s="325" t="s">
        <v>10083</v>
      </c>
      <c r="B12197" s="336" t="s">
        <v>9742</v>
      </c>
      <c r="C12197" s="336" t="s">
        <v>9234</v>
      </c>
      <c r="D12197" s="336" t="s">
        <v>388</v>
      </c>
      <c r="E12197" s="469">
        <v>22549.8</v>
      </c>
      <c r="F12197" s="376" t="s">
        <v>10084</v>
      </c>
      <c r="G12197" s="336" t="s">
        <v>9744</v>
      </c>
      <c r="H12197" s="336" t="s">
        <v>10074</v>
      </c>
      <c r="I12197" s="626">
        <v>44664</v>
      </c>
      <c r="J12197" s="339"/>
    </row>
    <row r="12198" spans="1:10" s="372" customFormat="1" ht="34.9">
      <c r="A12198" s="325" t="s">
        <v>10085</v>
      </c>
      <c r="B12198" s="336" t="s">
        <v>9742</v>
      </c>
      <c r="C12198" s="336" t="s">
        <v>9234</v>
      </c>
      <c r="D12198" s="336" t="s">
        <v>388</v>
      </c>
      <c r="E12198" s="469">
        <v>21618.1</v>
      </c>
      <c r="F12198" s="376" t="s">
        <v>10086</v>
      </c>
      <c r="G12198" s="336" t="s">
        <v>9918</v>
      </c>
      <c r="H12198" s="336" t="s">
        <v>10087</v>
      </c>
      <c r="I12198" s="626">
        <v>44908</v>
      </c>
      <c r="J12198" s="339"/>
    </row>
    <row r="12199" spans="1:10" s="372" customFormat="1" ht="34.9">
      <c r="A12199" s="325" t="s">
        <v>10088</v>
      </c>
      <c r="B12199" s="336" t="s">
        <v>9742</v>
      </c>
      <c r="C12199" s="336" t="s">
        <v>9234</v>
      </c>
      <c r="D12199" s="336" t="s">
        <v>388</v>
      </c>
      <c r="E12199" s="469">
        <v>19765.2</v>
      </c>
      <c r="F12199" s="376" t="s">
        <v>10089</v>
      </c>
      <c r="G12199" s="336" t="s">
        <v>9918</v>
      </c>
      <c r="H12199" s="336" t="s">
        <v>10087</v>
      </c>
      <c r="I12199" s="626">
        <v>44908</v>
      </c>
      <c r="J12199" s="339"/>
    </row>
    <row r="12200" spans="1:10" s="372" customFormat="1" ht="34.9">
      <c r="A12200" s="325" t="s">
        <v>10090</v>
      </c>
      <c r="B12200" s="336" t="s">
        <v>9742</v>
      </c>
      <c r="C12200" s="336" t="s">
        <v>9234</v>
      </c>
      <c r="D12200" s="336" t="s">
        <v>388</v>
      </c>
      <c r="E12200" s="469">
        <v>22256.080000000002</v>
      </c>
      <c r="F12200" s="376" t="s">
        <v>10091</v>
      </c>
      <c r="G12200" s="336" t="s">
        <v>9918</v>
      </c>
      <c r="H12200" s="336" t="s">
        <v>10087</v>
      </c>
      <c r="I12200" s="626">
        <v>44908</v>
      </c>
      <c r="J12200" s="339"/>
    </row>
    <row r="12201" spans="1:10" s="372" customFormat="1" ht="23.25">
      <c r="A12201" s="325" t="s">
        <v>10092</v>
      </c>
      <c r="B12201" s="336" t="s">
        <v>9742</v>
      </c>
      <c r="C12201" s="336" t="s">
        <v>9234</v>
      </c>
      <c r="D12201" s="336" t="s">
        <v>388</v>
      </c>
      <c r="E12201" s="469">
        <v>22235.360000000001</v>
      </c>
      <c r="F12201" s="376" t="s">
        <v>10093</v>
      </c>
      <c r="G12201" s="336" t="s">
        <v>9918</v>
      </c>
      <c r="H12201" s="336" t="s">
        <v>10087</v>
      </c>
      <c r="I12201" s="626">
        <v>44908</v>
      </c>
      <c r="J12201" s="339"/>
    </row>
    <row r="12202" spans="1:10" s="372" customFormat="1" ht="34.9">
      <c r="A12202" s="325" t="s">
        <v>10094</v>
      </c>
      <c r="B12202" s="336" t="s">
        <v>9742</v>
      </c>
      <c r="C12202" s="336" t="s">
        <v>9234</v>
      </c>
      <c r="D12202" s="336" t="s">
        <v>388</v>
      </c>
      <c r="E12202" s="469">
        <v>26352.9</v>
      </c>
      <c r="F12202" s="376" t="s">
        <v>10095</v>
      </c>
      <c r="G12202" s="336" t="s">
        <v>9918</v>
      </c>
      <c r="H12202" s="336" t="s">
        <v>10087</v>
      </c>
      <c r="I12202" s="626">
        <v>44908</v>
      </c>
      <c r="J12202" s="339"/>
    </row>
    <row r="12203" spans="1:10" s="372" customFormat="1" ht="34.9">
      <c r="A12203" s="325" t="s">
        <v>10096</v>
      </c>
      <c r="B12203" s="336" t="s">
        <v>9742</v>
      </c>
      <c r="C12203" s="336" t="s">
        <v>9234</v>
      </c>
      <c r="D12203" s="336" t="s">
        <v>388</v>
      </c>
      <c r="E12203" s="469">
        <v>29256.92</v>
      </c>
      <c r="F12203" s="376" t="s">
        <v>10097</v>
      </c>
      <c r="G12203" s="336" t="s">
        <v>9918</v>
      </c>
      <c r="H12203" s="336" t="s">
        <v>10087</v>
      </c>
      <c r="I12203" s="626">
        <v>44908</v>
      </c>
      <c r="J12203" s="339"/>
    </row>
    <row r="12204" spans="1:10" s="372" customFormat="1" ht="23.25">
      <c r="A12204" s="325" t="s">
        <v>10098</v>
      </c>
      <c r="B12204" s="336" t="s">
        <v>9742</v>
      </c>
      <c r="C12204" s="336" t="s">
        <v>9234</v>
      </c>
      <c r="D12204" s="336" t="s">
        <v>388</v>
      </c>
      <c r="E12204" s="469">
        <v>25201.4</v>
      </c>
      <c r="F12204" s="376" t="s">
        <v>10099</v>
      </c>
      <c r="G12204" s="336" t="s">
        <v>9918</v>
      </c>
      <c r="H12204" s="336" t="s">
        <v>10087</v>
      </c>
      <c r="I12204" s="626">
        <v>44908</v>
      </c>
      <c r="J12204" s="339"/>
    </row>
    <row r="12205" spans="1:10" s="372" customFormat="1" ht="23.25">
      <c r="A12205" s="325" t="s">
        <v>10100</v>
      </c>
      <c r="B12205" s="336" t="s">
        <v>9742</v>
      </c>
      <c r="C12205" s="336" t="s">
        <v>9234</v>
      </c>
      <c r="D12205" s="336" t="s">
        <v>388</v>
      </c>
      <c r="E12205" s="469">
        <v>18361</v>
      </c>
      <c r="F12205" s="376" t="s">
        <v>10101</v>
      </c>
      <c r="G12205" s="336" t="s">
        <v>9918</v>
      </c>
      <c r="H12205" s="336" t="s">
        <v>10087</v>
      </c>
      <c r="I12205" s="626">
        <v>44908</v>
      </c>
      <c r="J12205" s="339"/>
    </row>
    <row r="12206" spans="1:10" s="372" customFormat="1" ht="23.25">
      <c r="A12206" s="325" t="s">
        <v>10102</v>
      </c>
      <c r="B12206" s="336" t="s">
        <v>9742</v>
      </c>
      <c r="C12206" s="336" t="s">
        <v>9234</v>
      </c>
      <c r="D12206" s="336" t="s">
        <v>388</v>
      </c>
      <c r="E12206" s="469">
        <v>27671</v>
      </c>
      <c r="F12206" s="376" t="s">
        <v>10103</v>
      </c>
      <c r="G12206" s="336" t="s">
        <v>9918</v>
      </c>
      <c r="H12206" s="336" t="s">
        <v>10087</v>
      </c>
      <c r="I12206" s="626">
        <v>44908</v>
      </c>
      <c r="J12206" s="339"/>
    </row>
    <row r="12207" spans="1:10" s="372" customFormat="1" ht="34.9">
      <c r="A12207" s="325" t="s">
        <v>10104</v>
      </c>
      <c r="B12207" s="336" t="s">
        <v>9742</v>
      </c>
      <c r="C12207" s="336" t="s">
        <v>9234</v>
      </c>
      <c r="D12207" s="336" t="s">
        <v>388</v>
      </c>
      <c r="E12207" s="469">
        <v>18200</v>
      </c>
      <c r="F12207" s="376" t="s">
        <v>10105</v>
      </c>
      <c r="G12207" s="336" t="s">
        <v>9918</v>
      </c>
      <c r="H12207" s="336" t="s">
        <v>10087</v>
      </c>
      <c r="I12207" s="626">
        <v>44908</v>
      </c>
      <c r="J12207" s="339"/>
    </row>
    <row r="12208" spans="1:10" s="372" customFormat="1" ht="23.25">
      <c r="A12208" s="325" t="s">
        <v>10106</v>
      </c>
      <c r="B12208" s="336" t="s">
        <v>9742</v>
      </c>
      <c r="C12208" s="336" t="s">
        <v>9234</v>
      </c>
      <c r="D12208" s="336" t="s">
        <v>388</v>
      </c>
      <c r="E12208" s="469">
        <v>19377.68</v>
      </c>
      <c r="F12208" s="376" t="s">
        <v>10107</v>
      </c>
      <c r="G12208" s="336" t="s">
        <v>9918</v>
      </c>
      <c r="H12208" s="336" t="s">
        <v>10087</v>
      </c>
      <c r="I12208" s="626">
        <v>44908</v>
      </c>
      <c r="J12208" s="339"/>
    </row>
    <row r="12209" spans="1:10" s="372" customFormat="1" ht="23.25">
      <c r="A12209" s="325" t="s">
        <v>10108</v>
      </c>
      <c r="B12209" s="336" t="s">
        <v>9742</v>
      </c>
      <c r="C12209" s="336" t="s">
        <v>9234</v>
      </c>
      <c r="D12209" s="336" t="s">
        <v>388</v>
      </c>
      <c r="E12209" s="469">
        <v>29317.54</v>
      </c>
      <c r="F12209" s="376" t="s">
        <v>9772</v>
      </c>
      <c r="G12209" s="336" t="s">
        <v>9918</v>
      </c>
      <c r="H12209" s="336" t="s">
        <v>10087</v>
      </c>
      <c r="I12209" s="626">
        <v>44908</v>
      </c>
      <c r="J12209" s="339"/>
    </row>
    <row r="12210" spans="1:10" s="372" customFormat="1" ht="23.25">
      <c r="A12210" s="325" t="s">
        <v>10109</v>
      </c>
      <c r="B12210" s="336" t="s">
        <v>9742</v>
      </c>
      <c r="C12210" s="336" t="s">
        <v>9234</v>
      </c>
      <c r="D12210" s="336" t="s">
        <v>388</v>
      </c>
      <c r="E12210" s="469">
        <v>25694.2</v>
      </c>
      <c r="F12210" s="376" t="s">
        <v>10110</v>
      </c>
      <c r="G12210" s="336" t="s">
        <v>9918</v>
      </c>
      <c r="H12210" s="336" t="s">
        <v>10087</v>
      </c>
      <c r="I12210" s="626">
        <v>44908</v>
      </c>
      <c r="J12210" s="339"/>
    </row>
    <row r="12211" spans="1:10" s="372" customFormat="1" ht="34.9">
      <c r="A12211" s="325" t="s">
        <v>10111</v>
      </c>
      <c r="B12211" s="336" t="s">
        <v>9742</v>
      </c>
      <c r="C12211" s="336" t="s">
        <v>9234</v>
      </c>
      <c r="D12211" s="336" t="s">
        <v>388</v>
      </c>
      <c r="E12211" s="469">
        <v>25176.48</v>
      </c>
      <c r="F12211" s="376" t="s">
        <v>10112</v>
      </c>
      <c r="G12211" s="336" t="s">
        <v>9918</v>
      </c>
      <c r="H12211" s="336" t="s">
        <v>10087</v>
      </c>
      <c r="I12211" s="626">
        <v>44908</v>
      </c>
      <c r="J12211" s="339"/>
    </row>
    <row r="12212" spans="1:10" s="372" customFormat="1" ht="23.25">
      <c r="A12212" s="325" t="s">
        <v>10113</v>
      </c>
      <c r="B12212" s="336" t="s">
        <v>9742</v>
      </c>
      <c r="C12212" s="336" t="s">
        <v>9234</v>
      </c>
      <c r="D12212" s="336" t="s">
        <v>388</v>
      </c>
      <c r="E12212" s="469">
        <v>20588.400000000001</v>
      </c>
      <c r="F12212" s="376" t="s">
        <v>10114</v>
      </c>
      <c r="G12212" s="336" t="s">
        <v>9918</v>
      </c>
      <c r="H12212" s="336" t="s">
        <v>10087</v>
      </c>
      <c r="I12212" s="626">
        <v>44908</v>
      </c>
      <c r="J12212" s="339"/>
    </row>
    <row r="12213" spans="1:10" s="372" customFormat="1" ht="23.25">
      <c r="A12213" s="325" t="s">
        <v>10115</v>
      </c>
      <c r="B12213" s="336" t="s">
        <v>9742</v>
      </c>
      <c r="C12213" s="336" t="s">
        <v>9234</v>
      </c>
      <c r="D12213" s="336" t="s">
        <v>388</v>
      </c>
      <c r="E12213" s="469">
        <v>21802.2</v>
      </c>
      <c r="F12213" s="376" t="s">
        <v>10116</v>
      </c>
      <c r="G12213" s="336" t="s">
        <v>9918</v>
      </c>
      <c r="H12213" s="336" t="s">
        <v>10087</v>
      </c>
      <c r="I12213" s="626">
        <v>44908</v>
      </c>
      <c r="J12213" s="339"/>
    </row>
    <row r="12214" spans="1:10" s="372" customFormat="1" ht="23.25">
      <c r="A12214" s="325" t="s">
        <v>10117</v>
      </c>
      <c r="B12214" s="336" t="s">
        <v>9742</v>
      </c>
      <c r="C12214" s="336" t="s">
        <v>9234</v>
      </c>
      <c r="D12214" s="336" t="s">
        <v>388</v>
      </c>
      <c r="E12214" s="469">
        <v>29283.1</v>
      </c>
      <c r="F12214" s="376" t="s">
        <v>9770</v>
      </c>
      <c r="G12214" s="336" t="s">
        <v>9918</v>
      </c>
      <c r="H12214" s="336" t="s">
        <v>10087</v>
      </c>
      <c r="I12214" s="626">
        <v>44908</v>
      </c>
      <c r="J12214" s="339"/>
    </row>
    <row r="12215" spans="1:10" s="372" customFormat="1" ht="34.9">
      <c r="A12215" s="325" t="s">
        <v>10118</v>
      </c>
      <c r="B12215" s="336" t="s">
        <v>9742</v>
      </c>
      <c r="C12215" s="336" t="s">
        <v>9234</v>
      </c>
      <c r="D12215" s="336" t="s">
        <v>388</v>
      </c>
      <c r="E12215" s="469">
        <v>21778.400000000001</v>
      </c>
      <c r="F12215" s="376" t="s">
        <v>10119</v>
      </c>
      <c r="G12215" s="336" t="s">
        <v>9918</v>
      </c>
      <c r="H12215" s="336" t="s">
        <v>10087</v>
      </c>
      <c r="I12215" s="626">
        <v>44908</v>
      </c>
      <c r="J12215" s="339"/>
    </row>
    <row r="12216" spans="1:10" s="372" customFormat="1" ht="23.25">
      <c r="A12216" s="325" t="s">
        <v>10120</v>
      </c>
      <c r="B12216" s="336" t="s">
        <v>9742</v>
      </c>
      <c r="C12216" s="336" t="s">
        <v>9234</v>
      </c>
      <c r="D12216" s="336" t="s">
        <v>388</v>
      </c>
      <c r="E12216" s="469">
        <v>27671</v>
      </c>
      <c r="F12216" s="376" t="s">
        <v>10103</v>
      </c>
      <c r="G12216" s="336" t="s">
        <v>9918</v>
      </c>
      <c r="H12216" s="336" t="s">
        <v>10121</v>
      </c>
      <c r="I12216" s="626">
        <v>44911</v>
      </c>
      <c r="J12216" s="339"/>
    </row>
    <row r="12217" spans="1:10" s="372" customFormat="1" ht="23.25">
      <c r="A12217" s="325" t="s">
        <v>10122</v>
      </c>
      <c r="B12217" s="336" t="s">
        <v>9742</v>
      </c>
      <c r="C12217" s="336" t="s">
        <v>9234</v>
      </c>
      <c r="D12217" s="336" t="s">
        <v>388</v>
      </c>
      <c r="E12217" s="469">
        <v>23954</v>
      </c>
      <c r="F12217" s="376" t="s">
        <v>10123</v>
      </c>
      <c r="G12217" s="336" t="s">
        <v>9744</v>
      </c>
      <c r="H12217" s="336" t="s">
        <v>10121</v>
      </c>
      <c r="I12217" s="626">
        <v>44668</v>
      </c>
      <c r="J12217" s="339"/>
    </row>
    <row r="12218" spans="1:10" s="372" customFormat="1" ht="23.25">
      <c r="A12218" s="325" t="s">
        <v>10124</v>
      </c>
      <c r="B12218" s="336" t="s">
        <v>9742</v>
      </c>
      <c r="C12218" s="336" t="s">
        <v>9234</v>
      </c>
      <c r="D12218" s="336" t="s">
        <v>388</v>
      </c>
      <c r="E12218" s="469">
        <v>27647.64</v>
      </c>
      <c r="F12218" s="376" t="s">
        <v>9956</v>
      </c>
      <c r="G12218" s="336" t="s">
        <v>9918</v>
      </c>
      <c r="H12218" s="336" t="s">
        <v>10121</v>
      </c>
      <c r="I12218" s="626">
        <v>44820</v>
      </c>
      <c r="J12218" s="339"/>
    </row>
    <row r="12219" spans="1:10" s="372" customFormat="1" ht="34.9">
      <c r="A12219" s="325" t="s">
        <v>10125</v>
      </c>
      <c r="B12219" s="336" t="s">
        <v>9742</v>
      </c>
      <c r="C12219" s="336" t="s">
        <v>9234</v>
      </c>
      <c r="D12219" s="336" t="s">
        <v>388</v>
      </c>
      <c r="E12219" s="469">
        <v>20000</v>
      </c>
      <c r="F12219" s="376" t="s">
        <v>10126</v>
      </c>
      <c r="G12219" s="336" t="s">
        <v>9744</v>
      </c>
      <c r="H12219" s="336" t="s">
        <v>10127</v>
      </c>
      <c r="I12219" s="626">
        <v>44630</v>
      </c>
      <c r="J12219" s="339"/>
    </row>
    <row r="12220" spans="1:10" s="372" customFormat="1" ht="34.9">
      <c r="A12220" s="325" t="s">
        <v>10128</v>
      </c>
      <c r="B12220" s="336" t="s">
        <v>9742</v>
      </c>
      <c r="C12220" s="336" t="s">
        <v>9234</v>
      </c>
      <c r="D12220" s="336" t="s">
        <v>388</v>
      </c>
      <c r="E12220" s="469">
        <v>18000</v>
      </c>
      <c r="F12220" s="376" t="s">
        <v>10129</v>
      </c>
      <c r="G12220" s="336" t="s">
        <v>9744</v>
      </c>
      <c r="H12220" s="336" t="s">
        <v>10130</v>
      </c>
      <c r="I12220" s="626">
        <v>44761</v>
      </c>
      <c r="J12220" s="339"/>
    </row>
    <row r="12221" spans="1:10" s="372" customFormat="1" ht="23.25">
      <c r="A12221" s="325" t="s">
        <v>10131</v>
      </c>
      <c r="B12221" s="336" t="s">
        <v>9742</v>
      </c>
      <c r="C12221" s="336" t="s">
        <v>9234</v>
      </c>
      <c r="D12221" s="336" t="s">
        <v>388</v>
      </c>
      <c r="E12221" s="469">
        <v>32842</v>
      </c>
      <c r="F12221" s="376" t="s">
        <v>10132</v>
      </c>
      <c r="G12221" s="336" t="s">
        <v>9744</v>
      </c>
      <c r="H12221" s="336" t="s">
        <v>10130</v>
      </c>
      <c r="I12221" s="626">
        <v>44761</v>
      </c>
      <c r="J12221" s="339"/>
    </row>
    <row r="12222" spans="1:10" s="372" customFormat="1" ht="34.9">
      <c r="A12222" s="325" t="s">
        <v>10133</v>
      </c>
      <c r="B12222" s="336" t="s">
        <v>9742</v>
      </c>
      <c r="C12222" s="336" t="s">
        <v>9234</v>
      </c>
      <c r="D12222" s="336" t="s">
        <v>388</v>
      </c>
      <c r="E12222" s="469">
        <v>33200</v>
      </c>
      <c r="F12222" s="376" t="s">
        <v>10134</v>
      </c>
      <c r="G12222" s="336" t="s">
        <v>9744</v>
      </c>
      <c r="H12222" s="336" t="s">
        <v>10130</v>
      </c>
      <c r="I12222" s="626">
        <v>44611</v>
      </c>
      <c r="J12222" s="339"/>
    </row>
    <row r="12223" spans="1:10" s="372" customFormat="1">
      <c r="A12223" s="325" t="s">
        <v>10135</v>
      </c>
      <c r="B12223" s="336" t="s">
        <v>9742</v>
      </c>
      <c r="C12223" s="336" t="s">
        <v>9234</v>
      </c>
      <c r="D12223" s="336" t="s">
        <v>388</v>
      </c>
      <c r="E12223" s="469">
        <v>24072</v>
      </c>
      <c r="F12223" s="376" t="s">
        <v>10136</v>
      </c>
      <c r="G12223" s="336" t="s">
        <v>9744</v>
      </c>
      <c r="H12223" s="336" t="s">
        <v>10130</v>
      </c>
      <c r="I12223" s="626">
        <v>44671</v>
      </c>
      <c r="J12223" s="339"/>
    </row>
    <row r="12224" spans="1:10" s="372" customFormat="1" ht="23.25">
      <c r="A12224" s="325" t="s">
        <v>10137</v>
      </c>
      <c r="B12224" s="336" t="s">
        <v>9742</v>
      </c>
      <c r="C12224" s="336" t="s">
        <v>9234</v>
      </c>
      <c r="D12224" s="336" t="s">
        <v>388</v>
      </c>
      <c r="E12224" s="469">
        <v>28000</v>
      </c>
      <c r="F12224" s="376" t="s">
        <v>10138</v>
      </c>
      <c r="G12224" s="336" t="s">
        <v>9744</v>
      </c>
      <c r="H12224" s="336" t="s">
        <v>10139</v>
      </c>
      <c r="I12224" s="626">
        <v>44792</v>
      </c>
      <c r="J12224" s="339"/>
    </row>
    <row r="12225" spans="1:10" s="372" customFormat="1" ht="23.25">
      <c r="A12225" s="325" t="s">
        <v>10140</v>
      </c>
      <c r="B12225" s="336" t="s">
        <v>9742</v>
      </c>
      <c r="C12225" s="336" t="s">
        <v>9234</v>
      </c>
      <c r="D12225" s="336" t="s">
        <v>388</v>
      </c>
      <c r="E12225" s="469">
        <v>35200</v>
      </c>
      <c r="F12225" s="376" t="s">
        <v>10141</v>
      </c>
      <c r="G12225" s="336" t="s">
        <v>9744</v>
      </c>
      <c r="H12225" s="336" t="s">
        <v>10142</v>
      </c>
      <c r="I12225" s="626">
        <v>44675</v>
      </c>
      <c r="J12225" s="339"/>
    </row>
    <row r="12226" spans="1:10" s="372" customFormat="1" ht="34.9">
      <c r="A12226" s="325" t="s">
        <v>10143</v>
      </c>
      <c r="B12226" s="336" t="s">
        <v>9742</v>
      </c>
      <c r="C12226" s="336" t="s">
        <v>9234</v>
      </c>
      <c r="D12226" s="336" t="s">
        <v>388</v>
      </c>
      <c r="E12226" s="469">
        <v>20000</v>
      </c>
      <c r="F12226" s="376" t="s">
        <v>9974</v>
      </c>
      <c r="G12226" s="336" t="s">
        <v>9918</v>
      </c>
      <c r="H12226" s="336" t="s">
        <v>10142</v>
      </c>
      <c r="I12226" s="626">
        <v>44926</v>
      </c>
      <c r="J12226" s="339"/>
    </row>
    <row r="12227" spans="1:10" s="372" customFormat="1" ht="34.9">
      <c r="A12227" s="325" t="s">
        <v>10144</v>
      </c>
      <c r="B12227" s="336" t="s">
        <v>9742</v>
      </c>
      <c r="C12227" s="336" t="s">
        <v>9234</v>
      </c>
      <c r="D12227" s="336" t="s">
        <v>388</v>
      </c>
      <c r="E12227" s="469">
        <v>18000</v>
      </c>
      <c r="F12227" s="376" t="s">
        <v>10145</v>
      </c>
      <c r="G12227" s="336" t="s">
        <v>9918</v>
      </c>
      <c r="H12227" s="336" t="s">
        <v>10146</v>
      </c>
      <c r="I12227" s="626">
        <v>44926</v>
      </c>
      <c r="J12227" s="339"/>
    </row>
    <row r="12228" spans="1:10" s="372" customFormat="1" ht="23.25">
      <c r="A12228" s="325" t="s">
        <v>10147</v>
      </c>
      <c r="B12228" s="336" t="s">
        <v>9742</v>
      </c>
      <c r="C12228" s="336" t="s">
        <v>9234</v>
      </c>
      <c r="D12228" s="336" t="s">
        <v>388</v>
      </c>
      <c r="E12228" s="469">
        <v>23333.42</v>
      </c>
      <c r="F12228" s="376" t="s">
        <v>9977</v>
      </c>
      <c r="G12228" s="336" t="s">
        <v>9918</v>
      </c>
      <c r="H12228" s="336" t="s">
        <v>10146</v>
      </c>
      <c r="I12228" s="626">
        <v>44845</v>
      </c>
      <c r="J12228" s="339"/>
    </row>
    <row r="12229" spans="1:10" s="372" customFormat="1">
      <c r="A12229" s="325" t="s">
        <v>10148</v>
      </c>
      <c r="B12229" s="336" t="s">
        <v>9742</v>
      </c>
      <c r="C12229" s="336" t="s">
        <v>9234</v>
      </c>
      <c r="D12229" s="336" t="s">
        <v>388</v>
      </c>
      <c r="E12229" s="469">
        <v>30000</v>
      </c>
      <c r="F12229" s="376" t="s">
        <v>10149</v>
      </c>
      <c r="G12229" s="336" t="s">
        <v>9744</v>
      </c>
      <c r="H12229" s="336" t="s">
        <v>10150</v>
      </c>
      <c r="I12229" s="626">
        <v>44676</v>
      </c>
      <c r="J12229" s="339"/>
    </row>
    <row r="12230" spans="1:10" s="372" customFormat="1" ht="34.9">
      <c r="A12230" s="325" t="s">
        <v>10151</v>
      </c>
      <c r="B12230" s="336" t="s">
        <v>9742</v>
      </c>
      <c r="C12230" s="336" t="s">
        <v>9234</v>
      </c>
      <c r="D12230" s="336" t="s">
        <v>388</v>
      </c>
      <c r="E12230" s="469">
        <v>25500.1</v>
      </c>
      <c r="F12230" s="376" t="s">
        <v>10152</v>
      </c>
      <c r="G12230" s="336" t="s">
        <v>9918</v>
      </c>
      <c r="H12230" s="336" t="s">
        <v>10153</v>
      </c>
      <c r="I12230" s="626">
        <v>44926</v>
      </c>
      <c r="J12230" s="339"/>
    </row>
    <row r="12231" spans="1:10" s="372" customFormat="1">
      <c r="A12231" s="325" t="s">
        <v>10154</v>
      </c>
      <c r="B12231" s="336" t="s">
        <v>9742</v>
      </c>
      <c r="C12231" s="336" t="s">
        <v>9234</v>
      </c>
      <c r="D12231" s="336" t="s">
        <v>388</v>
      </c>
      <c r="E12231" s="469">
        <v>32383.360000000001</v>
      </c>
      <c r="F12231" s="376" t="s">
        <v>9953</v>
      </c>
      <c r="G12231" s="336" t="s">
        <v>9744</v>
      </c>
      <c r="H12231" s="336" t="s">
        <v>10155</v>
      </c>
      <c r="I12231" s="626">
        <v>44679</v>
      </c>
      <c r="J12231" s="339"/>
    </row>
    <row r="12232" spans="1:10" s="372" customFormat="1" ht="34.9">
      <c r="A12232" s="325" t="s">
        <v>10156</v>
      </c>
      <c r="B12232" s="336" t="s">
        <v>9742</v>
      </c>
      <c r="C12232" s="336" t="s">
        <v>9234</v>
      </c>
      <c r="D12232" s="336" t="s">
        <v>388</v>
      </c>
      <c r="E12232" s="469">
        <v>36000</v>
      </c>
      <c r="F12232" s="376" t="s">
        <v>10157</v>
      </c>
      <c r="G12232" s="336" t="s">
        <v>9744</v>
      </c>
      <c r="H12232" s="336" t="s">
        <v>10158</v>
      </c>
      <c r="I12232" s="626">
        <v>44652</v>
      </c>
      <c r="J12232" s="339"/>
    </row>
    <row r="12233" spans="1:10" s="372" customFormat="1" ht="46.5">
      <c r="A12233" s="325" t="s">
        <v>10159</v>
      </c>
      <c r="B12233" s="336" t="s">
        <v>9742</v>
      </c>
      <c r="C12233" s="336" t="s">
        <v>9234</v>
      </c>
      <c r="D12233" s="336" t="s">
        <v>388</v>
      </c>
      <c r="E12233" s="469">
        <v>21000</v>
      </c>
      <c r="F12233" s="376" t="s">
        <v>10160</v>
      </c>
      <c r="G12233" s="336" t="s">
        <v>9744</v>
      </c>
      <c r="H12233" s="336" t="s">
        <v>10158</v>
      </c>
      <c r="I12233" s="626">
        <v>44772</v>
      </c>
      <c r="J12233" s="339"/>
    </row>
    <row r="12234" spans="1:10" s="372" customFormat="1" ht="34.9">
      <c r="A12234" s="325" t="s">
        <v>10161</v>
      </c>
      <c r="B12234" s="336" t="s">
        <v>9742</v>
      </c>
      <c r="C12234" s="336" t="s">
        <v>9234</v>
      </c>
      <c r="D12234" s="336" t="s">
        <v>388</v>
      </c>
      <c r="E12234" s="469">
        <v>34800</v>
      </c>
      <c r="F12234" s="376" t="s">
        <v>10162</v>
      </c>
      <c r="G12234" s="336" t="s">
        <v>9744</v>
      </c>
      <c r="H12234" s="336" t="s">
        <v>10163</v>
      </c>
      <c r="I12234" s="626">
        <v>44773</v>
      </c>
      <c r="J12234" s="339"/>
    </row>
    <row r="12235" spans="1:10" s="372" customFormat="1">
      <c r="A12235" s="325" t="s">
        <v>10164</v>
      </c>
      <c r="B12235" s="336" t="s">
        <v>9742</v>
      </c>
      <c r="C12235" s="336" t="s">
        <v>9234</v>
      </c>
      <c r="D12235" s="336" t="s">
        <v>388</v>
      </c>
      <c r="E12235" s="469">
        <v>27585</v>
      </c>
      <c r="F12235" s="376" t="s">
        <v>9758</v>
      </c>
      <c r="G12235" s="336" t="s">
        <v>9744</v>
      </c>
      <c r="H12235" s="336" t="s">
        <v>10163</v>
      </c>
      <c r="I12235" s="626">
        <v>44653</v>
      </c>
      <c r="J12235" s="339"/>
    </row>
    <row r="12236" spans="1:10" s="372" customFormat="1" ht="23.25">
      <c r="A12236" s="325" t="s">
        <v>10165</v>
      </c>
      <c r="B12236" s="336" t="s">
        <v>9742</v>
      </c>
      <c r="C12236" s="336" t="s">
        <v>9234</v>
      </c>
      <c r="D12236" s="336" t="s">
        <v>388</v>
      </c>
      <c r="E12236" s="469">
        <v>27398.47</v>
      </c>
      <c r="F12236" s="376" t="s">
        <v>9950</v>
      </c>
      <c r="G12236" s="336" t="s">
        <v>9918</v>
      </c>
      <c r="H12236" s="336" t="s">
        <v>10166</v>
      </c>
      <c r="I12236" s="626">
        <v>44903</v>
      </c>
      <c r="J12236" s="339"/>
    </row>
    <row r="12237" spans="1:10" s="372" customFormat="1" ht="23.25">
      <c r="A12237" s="325" t="s">
        <v>10167</v>
      </c>
      <c r="B12237" s="336" t="s">
        <v>9742</v>
      </c>
      <c r="C12237" s="336" t="s">
        <v>9234</v>
      </c>
      <c r="D12237" s="336" t="s">
        <v>388</v>
      </c>
      <c r="E12237" s="469">
        <v>23472.2</v>
      </c>
      <c r="F12237" s="376" t="s">
        <v>9977</v>
      </c>
      <c r="G12237" s="336" t="s">
        <v>9918</v>
      </c>
      <c r="H12237" s="336" t="s">
        <v>10166</v>
      </c>
      <c r="I12237" s="626">
        <v>44926</v>
      </c>
      <c r="J12237" s="339"/>
    </row>
    <row r="12238" spans="1:10" s="372" customFormat="1" ht="34.9">
      <c r="A12238" s="325" t="s">
        <v>10168</v>
      </c>
      <c r="B12238" s="336" t="s">
        <v>9742</v>
      </c>
      <c r="C12238" s="336" t="s">
        <v>9234</v>
      </c>
      <c r="D12238" s="336" t="s">
        <v>388</v>
      </c>
      <c r="E12238" s="469">
        <v>20395.53</v>
      </c>
      <c r="F12238" s="376" t="s">
        <v>10169</v>
      </c>
      <c r="G12238" s="336" t="s">
        <v>9918</v>
      </c>
      <c r="H12238" s="336" t="s">
        <v>10170</v>
      </c>
      <c r="I12238" s="626">
        <v>44910</v>
      </c>
      <c r="J12238" s="339"/>
    </row>
    <row r="12239" spans="1:10" s="372" customFormat="1" ht="34.9">
      <c r="A12239" s="325" t="s">
        <v>10171</v>
      </c>
      <c r="B12239" s="336" t="s">
        <v>9742</v>
      </c>
      <c r="C12239" s="336" t="s">
        <v>9234</v>
      </c>
      <c r="D12239" s="336" t="s">
        <v>388</v>
      </c>
      <c r="E12239" s="469">
        <v>36400</v>
      </c>
      <c r="F12239" s="376" t="s">
        <v>10172</v>
      </c>
      <c r="G12239" s="336" t="s">
        <v>9744</v>
      </c>
      <c r="H12239" s="336" t="s">
        <v>10173</v>
      </c>
      <c r="I12239" s="626">
        <v>44807</v>
      </c>
      <c r="J12239" s="339"/>
    </row>
    <row r="12240" spans="1:10" s="372" customFormat="1">
      <c r="A12240" s="325" t="s">
        <v>10174</v>
      </c>
      <c r="B12240" s="336" t="s">
        <v>9742</v>
      </c>
      <c r="C12240" s="336" t="s">
        <v>9234</v>
      </c>
      <c r="D12240" s="336" t="s">
        <v>388</v>
      </c>
      <c r="E12240" s="469">
        <v>35010.6</v>
      </c>
      <c r="F12240" s="376" t="s">
        <v>10175</v>
      </c>
      <c r="G12240" s="336" t="s">
        <v>9744</v>
      </c>
      <c r="H12240" s="336" t="s">
        <v>10176</v>
      </c>
      <c r="I12240" s="626">
        <v>44691</v>
      </c>
      <c r="J12240" s="339"/>
    </row>
    <row r="12241" spans="1:10" s="372" customFormat="1" ht="23.25">
      <c r="A12241" s="325" t="s">
        <v>10177</v>
      </c>
      <c r="B12241" s="336" t="s">
        <v>9742</v>
      </c>
      <c r="C12241" s="336" t="s">
        <v>9234</v>
      </c>
      <c r="D12241" s="336" t="s">
        <v>388</v>
      </c>
      <c r="E12241" s="469">
        <v>34600</v>
      </c>
      <c r="F12241" s="376" t="s">
        <v>10178</v>
      </c>
      <c r="G12241" s="336" t="s">
        <v>9744</v>
      </c>
      <c r="H12241" s="336" t="s">
        <v>10179</v>
      </c>
      <c r="I12241" s="626">
        <v>44628</v>
      </c>
      <c r="J12241" s="339"/>
    </row>
    <row r="12242" spans="1:10" s="372" customFormat="1" ht="23.25">
      <c r="A12242" s="325" t="s">
        <v>10180</v>
      </c>
      <c r="B12242" s="336" t="s">
        <v>9742</v>
      </c>
      <c r="C12242" s="336" t="s">
        <v>9234</v>
      </c>
      <c r="D12242" s="336" t="s">
        <v>388</v>
      </c>
      <c r="E12242" s="469">
        <v>19000</v>
      </c>
      <c r="F12242" s="376" t="s">
        <v>10178</v>
      </c>
      <c r="G12242" s="336" t="s">
        <v>9744</v>
      </c>
      <c r="H12242" s="336" t="s">
        <v>10181</v>
      </c>
      <c r="I12242" s="626">
        <v>44633</v>
      </c>
      <c r="J12242" s="339"/>
    </row>
    <row r="12243" spans="1:10" s="372" customFormat="1" ht="23.25">
      <c r="A12243" s="325" t="s">
        <v>10182</v>
      </c>
      <c r="B12243" s="336" t="s">
        <v>9742</v>
      </c>
      <c r="C12243" s="336" t="s">
        <v>9234</v>
      </c>
      <c r="D12243" s="336" t="s">
        <v>388</v>
      </c>
      <c r="E12243" s="469">
        <v>32000</v>
      </c>
      <c r="F12243" s="376" t="s">
        <v>10183</v>
      </c>
      <c r="G12243" s="336" t="s">
        <v>9744</v>
      </c>
      <c r="H12243" s="336" t="s">
        <v>10184</v>
      </c>
      <c r="I12243" s="626">
        <v>44734</v>
      </c>
      <c r="J12243" s="339"/>
    </row>
    <row r="12244" spans="1:10" s="372" customFormat="1" ht="23.25">
      <c r="A12244" s="325" t="s">
        <v>10185</v>
      </c>
      <c r="B12244" s="336" t="s">
        <v>9742</v>
      </c>
      <c r="C12244" s="336" t="s">
        <v>9234</v>
      </c>
      <c r="D12244" s="336" t="s">
        <v>388</v>
      </c>
      <c r="E12244" s="469">
        <v>35000</v>
      </c>
      <c r="F12244" s="376" t="s">
        <v>10186</v>
      </c>
      <c r="G12244" s="336" t="s">
        <v>9918</v>
      </c>
      <c r="H12244" s="336" t="s">
        <v>10187</v>
      </c>
      <c r="I12244" s="626">
        <v>44826</v>
      </c>
      <c r="J12244" s="339"/>
    </row>
    <row r="12245" spans="1:10" s="372" customFormat="1" ht="23.25">
      <c r="A12245" s="325" t="s">
        <v>10188</v>
      </c>
      <c r="B12245" s="336" t="s">
        <v>9742</v>
      </c>
      <c r="C12245" s="336" t="s">
        <v>9234</v>
      </c>
      <c r="D12245" s="336" t="s">
        <v>388</v>
      </c>
      <c r="E12245" s="469">
        <v>35000</v>
      </c>
      <c r="F12245" s="376" t="s">
        <v>10189</v>
      </c>
      <c r="G12245" s="336" t="s">
        <v>9918</v>
      </c>
      <c r="H12245" s="336" t="s">
        <v>10187</v>
      </c>
      <c r="I12245" s="626">
        <v>44826</v>
      </c>
      <c r="J12245" s="339"/>
    </row>
    <row r="12246" spans="1:10" s="372" customFormat="1" ht="23.25">
      <c r="A12246" s="325" t="s">
        <v>10190</v>
      </c>
      <c r="B12246" s="336" t="s">
        <v>9742</v>
      </c>
      <c r="C12246" s="336" t="s">
        <v>9234</v>
      </c>
      <c r="D12246" s="336" t="s">
        <v>388</v>
      </c>
      <c r="E12246" s="469">
        <v>32804</v>
      </c>
      <c r="F12246" s="376" t="s">
        <v>10191</v>
      </c>
      <c r="G12246" s="336" t="s">
        <v>9918</v>
      </c>
      <c r="H12246" s="336" t="s">
        <v>10192</v>
      </c>
      <c r="I12246" s="626">
        <v>44984</v>
      </c>
      <c r="J12246" s="339"/>
    </row>
    <row r="12247" spans="1:10" s="372" customFormat="1">
      <c r="A12247" s="325" t="s">
        <v>10193</v>
      </c>
      <c r="B12247" s="336" t="s">
        <v>9742</v>
      </c>
      <c r="C12247" s="336" t="s">
        <v>9234</v>
      </c>
      <c r="D12247" s="336" t="s">
        <v>388</v>
      </c>
      <c r="E12247" s="469">
        <v>34125.599999999999</v>
      </c>
      <c r="F12247" s="376" t="s">
        <v>10194</v>
      </c>
      <c r="G12247" s="336" t="s">
        <v>9744</v>
      </c>
      <c r="H12247" s="336" t="s">
        <v>10195</v>
      </c>
      <c r="I12247" s="626">
        <v>44684</v>
      </c>
      <c r="J12247" s="339"/>
    </row>
    <row r="12248" spans="1:10" s="372" customFormat="1" ht="23.25">
      <c r="A12248" s="325" t="s">
        <v>10196</v>
      </c>
      <c r="B12248" s="336" t="s">
        <v>9742</v>
      </c>
      <c r="C12248" s="336" t="s">
        <v>9234</v>
      </c>
      <c r="D12248" s="336" t="s">
        <v>388</v>
      </c>
      <c r="E12248" s="469">
        <v>20548</v>
      </c>
      <c r="F12248" s="376" t="s">
        <v>10197</v>
      </c>
      <c r="G12248" s="336" t="s">
        <v>9744</v>
      </c>
      <c r="H12248" s="336" t="s">
        <v>10195</v>
      </c>
      <c r="I12248" s="626">
        <v>44684</v>
      </c>
      <c r="J12248" s="339"/>
    </row>
    <row r="12249" spans="1:10" s="372" customFormat="1" ht="23.25">
      <c r="A12249" s="325" t="s">
        <v>10198</v>
      </c>
      <c r="B12249" s="336" t="s">
        <v>9742</v>
      </c>
      <c r="C12249" s="336" t="s">
        <v>9234</v>
      </c>
      <c r="D12249" s="336" t="s">
        <v>388</v>
      </c>
      <c r="E12249" s="469">
        <v>34874.28</v>
      </c>
      <c r="F12249" s="376" t="s">
        <v>10199</v>
      </c>
      <c r="G12249" s="336" t="s">
        <v>9918</v>
      </c>
      <c r="H12249" s="336" t="s">
        <v>10200</v>
      </c>
      <c r="I12249" s="626">
        <v>44901</v>
      </c>
      <c r="J12249" s="339"/>
    </row>
    <row r="12250" spans="1:10" s="372" customFormat="1" ht="23.25">
      <c r="A12250" s="325" t="s">
        <v>10201</v>
      </c>
      <c r="B12250" s="336" t="s">
        <v>9742</v>
      </c>
      <c r="C12250" s="336" t="s">
        <v>9234</v>
      </c>
      <c r="D12250" s="336" t="s">
        <v>388</v>
      </c>
      <c r="E12250" s="469">
        <v>28000</v>
      </c>
      <c r="F12250" s="376" t="s">
        <v>10202</v>
      </c>
      <c r="G12250" s="336" t="s">
        <v>9744</v>
      </c>
      <c r="H12250" s="336" t="s">
        <v>10203</v>
      </c>
      <c r="I12250" s="626">
        <v>44664</v>
      </c>
      <c r="J12250" s="339"/>
    </row>
    <row r="12251" spans="1:10" s="372" customFormat="1" ht="23.25">
      <c r="A12251" s="325" t="s">
        <v>10204</v>
      </c>
      <c r="B12251" s="336" t="s">
        <v>9742</v>
      </c>
      <c r="C12251" s="336" t="s">
        <v>9234</v>
      </c>
      <c r="D12251" s="336" t="s">
        <v>388</v>
      </c>
      <c r="E12251" s="469">
        <v>33166.699999999997</v>
      </c>
      <c r="F12251" s="376" t="s">
        <v>10205</v>
      </c>
      <c r="G12251" s="336" t="s">
        <v>9744</v>
      </c>
      <c r="H12251" s="336" t="s">
        <v>10206</v>
      </c>
      <c r="I12251" s="626">
        <v>44665</v>
      </c>
      <c r="J12251" s="339"/>
    </row>
    <row r="12252" spans="1:10" s="372" customFormat="1" ht="23.25">
      <c r="A12252" s="325" t="s">
        <v>10207</v>
      </c>
      <c r="B12252" s="336" t="s">
        <v>9742</v>
      </c>
      <c r="C12252" s="336" t="s">
        <v>9234</v>
      </c>
      <c r="D12252" s="336" t="s">
        <v>388</v>
      </c>
      <c r="E12252" s="469">
        <v>18000</v>
      </c>
      <c r="F12252" s="376" t="s">
        <v>10208</v>
      </c>
      <c r="G12252" s="336" t="s">
        <v>9918</v>
      </c>
      <c r="H12252" s="336" t="s">
        <v>10206</v>
      </c>
      <c r="I12252" s="626">
        <v>44909</v>
      </c>
      <c r="J12252" s="339"/>
    </row>
    <row r="12253" spans="1:10" s="372" customFormat="1" ht="23.25">
      <c r="A12253" s="325" t="s">
        <v>10209</v>
      </c>
      <c r="B12253" s="336" t="s">
        <v>9742</v>
      </c>
      <c r="C12253" s="336" t="s">
        <v>9234</v>
      </c>
      <c r="D12253" s="336" t="s">
        <v>388</v>
      </c>
      <c r="E12253" s="469">
        <v>18000</v>
      </c>
      <c r="F12253" s="376" t="s">
        <v>10210</v>
      </c>
      <c r="G12253" s="336" t="s">
        <v>9918</v>
      </c>
      <c r="H12253" s="336" t="s">
        <v>10211</v>
      </c>
      <c r="I12253" s="626">
        <v>44910</v>
      </c>
      <c r="J12253" s="339"/>
    </row>
    <row r="12254" spans="1:10" s="372" customFormat="1" ht="23.25">
      <c r="A12254" s="325" t="s">
        <v>10212</v>
      </c>
      <c r="B12254" s="336" t="s">
        <v>9742</v>
      </c>
      <c r="C12254" s="336" t="s">
        <v>9234</v>
      </c>
      <c r="D12254" s="336" t="s">
        <v>388</v>
      </c>
      <c r="E12254" s="469">
        <v>18000</v>
      </c>
      <c r="F12254" s="376" t="s">
        <v>10213</v>
      </c>
      <c r="G12254" s="336" t="s">
        <v>9918</v>
      </c>
      <c r="H12254" s="336" t="s">
        <v>10214</v>
      </c>
      <c r="I12254" s="626">
        <v>44820</v>
      </c>
      <c r="J12254" s="339"/>
    </row>
    <row r="12255" spans="1:10" s="372" customFormat="1" ht="23.25">
      <c r="A12255" s="325" t="s">
        <v>10215</v>
      </c>
      <c r="B12255" s="336" t="s">
        <v>9742</v>
      </c>
      <c r="C12255" s="336" t="s">
        <v>9234</v>
      </c>
      <c r="D12255" s="336" t="s">
        <v>388</v>
      </c>
      <c r="E12255" s="469">
        <v>26131.77</v>
      </c>
      <c r="F12255" s="376" t="s">
        <v>9799</v>
      </c>
      <c r="G12255" s="336" t="s">
        <v>9918</v>
      </c>
      <c r="H12255" s="336" t="s">
        <v>10216</v>
      </c>
      <c r="I12255" s="626">
        <v>44912</v>
      </c>
      <c r="J12255" s="339"/>
    </row>
    <row r="12256" spans="1:10" s="372" customFormat="1" ht="23.25">
      <c r="A12256" s="325" t="s">
        <v>10217</v>
      </c>
      <c r="B12256" s="336" t="s">
        <v>9742</v>
      </c>
      <c r="C12256" s="336" t="s">
        <v>9234</v>
      </c>
      <c r="D12256" s="336" t="s">
        <v>388</v>
      </c>
      <c r="E12256" s="469">
        <v>23970.799999999999</v>
      </c>
      <c r="F12256" s="376" t="s">
        <v>10218</v>
      </c>
      <c r="G12256" s="336" t="s">
        <v>9918</v>
      </c>
      <c r="H12256" s="336" t="s">
        <v>10216</v>
      </c>
      <c r="I12256" s="626">
        <v>44912</v>
      </c>
      <c r="J12256" s="339"/>
    </row>
    <row r="12257" spans="1:10" s="372" customFormat="1" ht="23.25">
      <c r="A12257" s="325" t="s">
        <v>10219</v>
      </c>
      <c r="B12257" s="336" t="s">
        <v>9742</v>
      </c>
      <c r="C12257" s="336" t="s">
        <v>9234</v>
      </c>
      <c r="D12257" s="336" t="s">
        <v>388</v>
      </c>
      <c r="E12257" s="469">
        <v>27000</v>
      </c>
      <c r="F12257" s="376" t="s">
        <v>10058</v>
      </c>
      <c r="G12257" s="336" t="s">
        <v>9918</v>
      </c>
      <c r="H12257" s="336" t="s">
        <v>10216</v>
      </c>
      <c r="I12257" s="626">
        <v>44912</v>
      </c>
      <c r="J12257" s="339"/>
    </row>
    <row r="12258" spans="1:10" s="372" customFormat="1" ht="23.25">
      <c r="A12258" s="325" t="s">
        <v>10220</v>
      </c>
      <c r="B12258" s="336" t="s">
        <v>9742</v>
      </c>
      <c r="C12258" s="336" t="s">
        <v>9234</v>
      </c>
      <c r="D12258" s="336" t="s">
        <v>388</v>
      </c>
      <c r="E12258" s="469">
        <v>18000</v>
      </c>
      <c r="F12258" s="376" t="s">
        <v>10221</v>
      </c>
      <c r="G12258" s="336" t="s">
        <v>9744</v>
      </c>
      <c r="H12258" s="336" t="s">
        <v>10222</v>
      </c>
      <c r="I12258" s="626">
        <v>44732</v>
      </c>
      <c r="J12258" s="339"/>
    </row>
    <row r="12259" spans="1:10" s="372" customFormat="1" ht="23.25">
      <c r="A12259" s="325" t="s">
        <v>10223</v>
      </c>
      <c r="B12259" s="336" t="s">
        <v>9742</v>
      </c>
      <c r="C12259" s="336" t="s">
        <v>9234</v>
      </c>
      <c r="D12259" s="336" t="s">
        <v>388</v>
      </c>
      <c r="E12259" s="469">
        <v>18000</v>
      </c>
      <c r="F12259" s="376" t="s">
        <v>10224</v>
      </c>
      <c r="G12259" s="336" t="s">
        <v>9744</v>
      </c>
      <c r="H12259" s="336" t="s">
        <v>10222</v>
      </c>
      <c r="I12259" s="626">
        <v>44732</v>
      </c>
      <c r="J12259" s="339"/>
    </row>
    <row r="12260" spans="1:10" s="372" customFormat="1" ht="23.25">
      <c r="A12260" s="325" t="s">
        <v>10225</v>
      </c>
      <c r="B12260" s="336" t="s">
        <v>9742</v>
      </c>
      <c r="C12260" s="336" t="s">
        <v>9234</v>
      </c>
      <c r="D12260" s="336" t="s">
        <v>388</v>
      </c>
      <c r="E12260" s="469">
        <v>31200</v>
      </c>
      <c r="F12260" s="376" t="s">
        <v>10226</v>
      </c>
      <c r="G12260" s="336" t="s">
        <v>9918</v>
      </c>
      <c r="H12260" s="336" t="s">
        <v>10227</v>
      </c>
      <c r="I12260" s="626">
        <v>44917</v>
      </c>
      <c r="J12260" s="339"/>
    </row>
    <row r="12261" spans="1:10" s="372" customFormat="1">
      <c r="A12261" s="325" t="s">
        <v>10228</v>
      </c>
      <c r="B12261" s="336" t="s">
        <v>9742</v>
      </c>
      <c r="C12261" s="336" t="s">
        <v>9234</v>
      </c>
      <c r="D12261" s="336" t="s">
        <v>388</v>
      </c>
      <c r="E12261" s="469">
        <v>27600</v>
      </c>
      <c r="F12261" s="376" t="s">
        <v>10229</v>
      </c>
      <c r="G12261" s="336" t="s">
        <v>9744</v>
      </c>
      <c r="H12261" s="336" t="s">
        <v>10227</v>
      </c>
      <c r="I12261" s="626">
        <v>44673</v>
      </c>
      <c r="J12261" s="339"/>
    </row>
    <row r="12262" spans="1:10" s="372" customFormat="1" ht="23.25">
      <c r="A12262" s="325" t="s">
        <v>10230</v>
      </c>
      <c r="B12262" s="336" t="s">
        <v>9742</v>
      </c>
      <c r="C12262" s="336" t="s">
        <v>9234</v>
      </c>
      <c r="D12262" s="336" t="s">
        <v>388</v>
      </c>
      <c r="E12262" s="469">
        <v>34900</v>
      </c>
      <c r="F12262" s="376" t="s">
        <v>9859</v>
      </c>
      <c r="G12262" s="336" t="s">
        <v>9744</v>
      </c>
      <c r="H12262" s="336" t="s">
        <v>10231</v>
      </c>
      <c r="I12262" s="626">
        <v>44710</v>
      </c>
      <c r="J12262" s="339"/>
    </row>
    <row r="12263" spans="1:10" s="372" customFormat="1" ht="23.25">
      <c r="A12263" s="325" t="s">
        <v>10232</v>
      </c>
      <c r="B12263" s="336" t="s">
        <v>9742</v>
      </c>
      <c r="C12263" s="336" t="s">
        <v>9234</v>
      </c>
      <c r="D12263" s="336" t="s">
        <v>388</v>
      </c>
      <c r="E12263" s="469">
        <v>18000</v>
      </c>
      <c r="F12263" s="376" t="s">
        <v>10233</v>
      </c>
      <c r="G12263" s="336" t="s">
        <v>9744</v>
      </c>
      <c r="H12263" s="336" t="s">
        <v>10231</v>
      </c>
      <c r="I12263" s="626">
        <v>44740</v>
      </c>
      <c r="J12263" s="339"/>
    </row>
    <row r="12264" spans="1:10" s="372" customFormat="1" ht="23.25">
      <c r="A12264" s="325" t="s">
        <v>10234</v>
      </c>
      <c r="B12264" s="336" t="s">
        <v>9742</v>
      </c>
      <c r="C12264" s="336" t="s">
        <v>9234</v>
      </c>
      <c r="D12264" s="336" t="s">
        <v>388</v>
      </c>
      <c r="E12264" s="469">
        <v>36000</v>
      </c>
      <c r="F12264" s="376" t="s">
        <v>9778</v>
      </c>
      <c r="G12264" s="336" t="s">
        <v>9744</v>
      </c>
      <c r="H12264" s="336" t="s">
        <v>10231</v>
      </c>
      <c r="I12264" s="626">
        <v>44710</v>
      </c>
      <c r="J12264" s="339"/>
    </row>
    <row r="12265" spans="1:10" s="372" customFormat="1" ht="23.25">
      <c r="A12265" s="325" t="s">
        <v>10235</v>
      </c>
      <c r="B12265" s="336" t="s">
        <v>9742</v>
      </c>
      <c r="C12265" s="336" t="s">
        <v>9234</v>
      </c>
      <c r="D12265" s="336" t="s">
        <v>388</v>
      </c>
      <c r="E12265" s="469">
        <v>21600</v>
      </c>
      <c r="F12265" s="376" t="s">
        <v>10236</v>
      </c>
      <c r="G12265" s="336" t="s">
        <v>9918</v>
      </c>
      <c r="H12265" s="336" t="s">
        <v>10237</v>
      </c>
      <c r="I12265" s="626">
        <v>44895</v>
      </c>
      <c r="J12265" s="339"/>
    </row>
    <row r="12266" spans="1:10" s="372" customFormat="1" ht="23.25">
      <c r="A12266" s="325" t="s">
        <v>10238</v>
      </c>
      <c r="B12266" s="336" t="s">
        <v>9742</v>
      </c>
      <c r="C12266" s="336" t="s">
        <v>9234</v>
      </c>
      <c r="D12266" s="336" t="s">
        <v>388</v>
      </c>
      <c r="E12266" s="469">
        <v>35000</v>
      </c>
      <c r="F12266" s="376" t="s">
        <v>10239</v>
      </c>
      <c r="G12266" s="336" t="s">
        <v>9744</v>
      </c>
      <c r="H12266" s="336" t="s">
        <v>10240</v>
      </c>
      <c r="I12266" s="626">
        <v>44745</v>
      </c>
      <c r="J12266" s="339"/>
    </row>
    <row r="12267" spans="1:10" s="372" customFormat="1" ht="34.9">
      <c r="A12267" s="325" t="s">
        <v>10241</v>
      </c>
      <c r="B12267" s="336" t="s">
        <v>9742</v>
      </c>
      <c r="C12267" s="336" t="s">
        <v>9234</v>
      </c>
      <c r="D12267" s="336" t="s">
        <v>388</v>
      </c>
      <c r="E12267" s="469">
        <v>36500</v>
      </c>
      <c r="F12267" s="376" t="s">
        <v>10239</v>
      </c>
      <c r="G12267" s="336" t="s">
        <v>9744</v>
      </c>
      <c r="H12267" s="336" t="s">
        <v>10240</v>
      </c>
      <c r="I12267" s="626">
        <v>44745</v>
      </c>
      <c r="J12267" s="339"/>
    </row>
    <row r="12268" spans="1:10" s="372" customFormat="1" ht="23.25">
      <c r="A12268" s="325" t="s">
        <v>10242</v>
      </c>
      <c r="B12268" s="336" t="s">
        <v>9742</v>
      </c>
      <c r="C12268" s="336" t="s">
        <v>9234</v>
      </c>
      <c r="D12268" s="336" t="s">
        <v>388</v>
      </c>
      <c r="E12268" s="469">
        <v>27402.03</v>
      </c>
      <c r="F12268" s="376" t="s">
        <v>10243</v>
      </c>
      <c r="G12268" s="336" t="s">
        <v>9918</v>
      </c>
      <c r="H12268" s="336" t="s">
        <v>10240</v>
      </c>
      <c r="I12268" s="626">
        <v>44898</v>
      </c>
      <c r="J12268" s="339"/>
    </row>
    <row r="12269" spans="1:10" s="372" customFormat="1" ht="23.25">
      <c r="A12269" s="325" t="s">
        <v>10244</v>
      </c>
      <c r="B12269" s="336" t="s">
        <v>9742</v>
      </c>
      <c r="C12269" s="336" t="s">
        <v>9234</v>
      </c>
      <c r="D12269" s="336" t="s">
        <v>388</v>
      </c>
      <c r="E12269" s="469">
        <v>27402.03</v>
      </c>
      <c r="F12269" s="376" t="s">
        <v>10243</v>
      </c>
      <c r="G12269" s="336" t="s">
        <v>9918</v>
      </c>
      <c r="H12269" s="336" t="s">
        <v>10240</v>
      </c>
      <c r="I12269" s="626">
        <v>44898</v>
      </c>
      <c r="J12269" s="339"/>
    </row>
    <row r="12270" spans="1:10" s="372" customFormat="1" ht="23.25">
      <c r="A12270" s="325" t="s">
        <v>10245</v>
      </c>
      <c r="B12270" s="336" t="s">
        <v>9742</v>
      </c>
      <c r="C12270" s="336" t="s">
        <v>9234</v>
      </c>
      <c r="D12270" s="336" t="s">
        <v>388</v>
      </c>
      <c r="E12270" s="469">
        <v>26131.77</v>
      </c>
      <c r="F12270" s="376" t="s">
        <v>9799</v>
      </c>
      <c r="G12270" s="336" t="s">
        <v>9918</v>
      </c>
      <c r="H12270" s="336" t="s">
        <v>10240</v>
      </c>
      <c r="I12270" s="626">
        <v>44898</v>
      </c>
      <c r="J12270" s="339"/>
    </row>
    <row r="12271" spans="1:10" s="372" customFormat="1" ht="23.25">
      <c r="A12271" s="325" t="s">
        <v>10246</v>
      </c>
      <c r="B12271" s="336" t="s">
        <v>9742</v>
      </c>
      <c r="C12271" s="336" t="s">
        <v>9234</v>
      </c>
      <c r="D12271" s="336" t="s">
        <v>388</v>
      </c>
      <c r="E12271" s="469">
        <v>26131.77</v>
      </c>
      <c r="F12271" s="376" t="s">
        <v>9799</v>
      </c>
      <c r="G12271" s="336" t="s">
        <v>9918</v>
      </c>
      <c r="H12271" s="336" t="s">
        <v>10240</v>
      </c>
      <c r="I12271" s="626">
        <v>44898</v>
      </c>
      <c r="J12271" s="339"/>
    </row>
    <row r="12272" spans="1:10" s="372" customFormat="1" ht="23.25">
      <c r="A12272" s="325" t="s">
        <v>10247</v>
      </c>
      <c r="B12272" s="336" t="s">
        <v>9742</v>
      </c>
      <c r="C12272" s="336" t="s">
        <v>9234</v>
      </c>
      <c r="D12272" s="336" t="s">
        <v>388</v>
      </c>
      <c r="E12272" s="469">
        <v>27117.63</v>
      </c>
      <c r="F12272" s="376" t="s">
        <v>10248</v>
      </c>
      <c r="G12272" s="336" t="s">
        <v>9918</v>
      </c>
      <c r="H12272" s="336" t="s">
        <v>10249</v>
      </c>
      <c r="I12272" s="626">
        <v>44899</v>
      </c>
      <c r="J12272" s="339"/>
    </row>
    <row r="12273" spans="1:10" s="372" customFormat="1" ht="34.9">
      <c r="A12273" s="325" t="s">
        <v>10250</v>
      </c>
      <c r="B12273" s="336" t="s">
        <v>9742</v>
      </c>
      <c r="C12273" s="336" t="s">
        <v>9234</v>
      </c>
      <c r="D12273" s="336" t="s">
        <v>388</v>
      </c>
      <c r="E12273" s="469">
        <v>36000</v>
      </c>
      <c r="F12273" s="376" t="s">
        <v>10251</v>
      </c>
      <c r="G12273" s="336" t="s">
        <v>9744</v>
      </c>
      <c r="H12273" s="336" t="s">
        <v>10249</v>
      </c>
      <c r="I12273" s="626">
        <v>44746</v>
      </c>
      <c r="J12273" s="339"/>
    </row>
    <row r="12274" spans="1:10" s="372" customFormat="1" ht="23.25">
      <c r="A12274" s="325" t="s">
        <v>10252</v>
      </c>
      <c r="B12274" s="336" t="s">
        <v>9742</v>
      </c>
      <c r="C12274" s="336" t="s">
        <v>9234</v>
      </c>
      <c r="D12274" s="336" t="s">
        <v>388</v>
      </c>
      <c r="E12274" s="469">
        <v>34000</v>
      </c>
      <c r="F12274" s="376" t="s">
        <v>10253</v>
      </c>
      <c r="G12274" s="336" t="s">
        <v>9744</v>
      </c>
      <c r="H12274" s="336" t="s">
        <v>10249</v>
      </c>
      <c r="I12274" s="626">
        <v>44691</v>
      </c>
      <c r="J12274" s="339"/>
    </row>
    <row r="12275" spans="1:10" s="372" customFormat="1" ht="23.25">
      <c r="A12275" s="325" t="s">
        <v>10254</v>
      </c>
      <c r="B12275" s="336" t="s">
        <v>9742</v>
      </c>
      <c r="C12275" s="336" t="s">
        <v>9234</v>
      </c>
      <c r="D12275" s="336" t="s">
        <v>388</v>
      </c>
      <c r="E12275" s="469">
        <v>25650</v>
      </c>
      <c r="F12275" s="376" t="s">
        <v>10255</v>
      </c>
      <c r="G12275" s="336" t="s">
        <v>9918</v>
      </c>
      <c r="H12275" s="336" t="s">
        <v>10256</v>
      </c>
      <c r="I12275" s="626">
        <v>44900</v>
      </c>
      <c r="J12275" s="339"/>
    </row>
    <row r="12276" spans="1:10" s="372" customFormat="1" ht="23.25">
      <c r="A12276" s="325" t="s">
        <v>10257</v>
      </c>
      <c r="B12276" s="336" t="s">
        <v>9742</v>
      </c>
      <c r="C12276" s="336" t="s">
        <v>9234</v>
      </c>
      <c r="D12276" s="336" t="s">
        <v>388</v>
      </c>
      <c r="E12276" s="469">
        <v>31500</v>
      </c>
      <c r="F12276" s="376" t="s">
        <v>9849</v>
      </c>
      <c r="G12276" s="336" t="s">
        <v>9744</v>
      </c>
      <c r="H12276" s="336" t="s">
        <v>10256</v>
      </c>
      <c r="I12276" s="626">
        <v>44747</v>
      </c>
      <c r="J12276" s="339"/>
    </row>
    <row r="12277" spans="1:10" s="372" customFormat="1" ht="23.25">
      <c r="A12277" s="325" t="s">
        <v>10258</v>
      </c>
      <c r="B12277" s="336" t="s">
        <v>9742</v>
      </c>
      <c r="C12277" s="336" t="s">
        <v>9234</v>
      </c>
      <c r="D12277" s="336" t="s">
        <v>388</v>
      </c>
      <c r="E12277" s="469">
        <v>33000</v>
      </c>
      <c r="F12277" s="376" t="s">
        <v>10259</v>
      </c>
      <c r="G12277" s="336" t="s">
        <v>9744</v>
      </c>
      <c r="H12277" s="336" t="s">
        <v>10260</v>
      </c>
      <c r="I12277" s="626">
        <v>44761</v>
      </c>
      <c r="J12277" s="339"/>
    </row>
    <row r="12278" spans="1:10" s="372" customFormat="1">
      <c r="A12278" s="325" t="s">
        <v>10261</v>
      </c>
      <c r="B12278" s="336" t="s">
        <v>9742</v>
      </c>
      <c r="C12278" s="336" t="s">
        <v>9234</v>
      </c>
      <c r="D12278" s="336" t="s">
        <v>388</v>
      </c>
      <c r="E12278" s="469">
        <v>32900</v>
      </c>
      <c r="F12278" s="376" t="s">
        <v>9784</v>
      </c>
      <c r="G12278" s="336" t="s">
        <v>9744</v>
      </c>
      <c r="H12278" s="336" t="s">
        <v>10262</v>
      </c>
      <c r="I12278" s="626">
        <v>44732</v>
      </c>
      <c r="J12278" s="339"/>
    </row>
    <row r="12279" spans="1:10" s="372" customFormat="1" ht="23.25">
      <c r="A12279" s="325" t="s">
        <v>10263</v>
      </c>
      <c r="B12279" s="336" t="s">
        <v>9742</v>
      </c>
      <c r="C12279" s="336" t="s">
        <v>9234</v>
      </c>
      <c r="D12279" s="336" t="s">
        <v>388</v>
      </c>
      <c r="E12279" s="469">
        <v>36250</v>
      </c>
      <c r="F12279" s="376" t="s">
        <v>10264</v>
      </c>
      <c r="G12279" s="336" t="s">
        <v>9744</v>
      </c>
      <c r="H12279" s="336" t="s">
        <v>10262</v>
      </c>
      <c r="I12279" s="626">
        <v>44717</v>
      </c>
      <c r="J12279" s="339"/>
    </row>
    <row r="12280" spans="1:10" s="372" customFormat="1" ht="23.25">
      <c r="A12280" s="325" t="s">
        <v>10265</v>
      </c>
      <c r="B12280" s="336" t="s">
        <v>9742</v>
      </c>
      <c r="C12280" s="336" t="s">
        <v>9234</v>
      </c>
      <c r="D12280" s="336" t="s">
        <v>388</v>
      </c>
      <c r="E12280" s="469">
        <v>29100</v>
      </c>
      <c r="F12280" s="376" t="s">
        <v>10266</v>
      </c>
      <c r="G12280" s="336" t="s">
        <v>9744</v>
      </c>
      <c r="H12280" s="336" t="s">
        <v>10267</v>
      </c>
      <c r="I12280" s="626">
        <v>44766</v>
      </c>
      <c r="J12280" s="339"/>
    </row>
    <row r="12281" spans="1:10" s="372" customFormat="1" ht="23.25">
      <c r="A12281" s="325" t="s">
        <v>10268</v>
      </c>
      <c r="B12281" s="336" t="s">
        <v>9742</v>
      </c>
      <c r="C12281" s="336" t="s">
        <v>9234</v>
      </c>
      <c r="D12281" s="336" t="s">
        <v>388</v>
      </c>
      <c r="E12281" s="469">
        <v>31500</v>
      </c>
      <c r="F12281" s="376" t="s">
        <v>9784</v>
      </c>
      <c r="G12281" s="336" t="s">
        <v>9744</v>
      </c>
      <c r="H12281" s="336" t="s">
        <v>10269</v>
      </c>
      <c r="I12281" s="626">
        <v>44733</v>
      </c>
      <c r="J12281" s="339"/>
    </row>
    <row r="12282" spans="1:10" s="372" customFormat="1" ht="23.25">
      <c r="A12282" s="325" t="s">
        <v>10270</v>
      </c>
      <c r="B12282" s="336" t="s">
        <v>9742</v>
      </c>
      <c r="C12282" s="336" t="s">
        <v>9234</v>
      </c>
      <c r="D12282" s="336" t="s">
        <v>388</v>
      </c>
      <c r="E12282" s="469">
        <v>23228.240000000002</v>
      </c>
      <c r="F12282" s="376" t="s">
        <v>9799</v>
      </c>
      <c r="G12282" s="336" t="s">
        <v>9918</v>
      </c>
      <c r="H12282" s="336" t="s">
        <v>10267</v>
      </c>
      <c r="I12282" s="626">
        <v>44919</v>
      </c>
      <c r="J12282" s="339"/>
    </row>
    <row r="12283" spans="1:10" s="372" customFormat="1" ht="23.25">
      <c r="A12283" s="325" t="s">
        <v>10271</v>
      </c>
      <c r="B12283" s="336" t="s">
        <v>9742</v>
      </c>
      <c r="C12283" s="336" t="s">
        <v>9234</v>
      </c>
      <c r="D12283" s="336" t="s">
        <v>388</v>
      </c>
      <c r="E12283" s="469">
        <v>19731.2</v>
      </c>
      <c r="F12283" s="376" t="s">
        <v>10272</v>
      </c>
      <c r="G12283" s="336" t="s">
        <v>9918</v>
      </c>
      <c r="H12283" s="336" t="s">
        <v>10267</v>
      </c>
      <c r="I12283" s="626">
        <v>44919</v>
      </c>
      <c r="J12283" s="339"/>
    </row>
    <row r="12284" spans="1:10" s="372" customFormat="1" ht="23.25">
      <c r="A12284" s="325" t="s">
        <v>10273</v>
      </c>
      <c r="B12284" s="336" t="s">
        <v>9742</v>
      </c>
      <c r="C12284" s="336" t="s">
        <v>9234</v>
      </c>
      <c r="D12284" s="336" t="s">
        <v>388</v>
      </c>
      <c r="E12284" s="469">
        <v>20672</v>
      </c>
      <c r="F12284" s="376" t="s">
        <v>9799</v>
      </c>
      <c r="G12284" s="336" t="s">
        <v>9918</v>
      </c>
      <c r="H12284" s="336" t="s">
        <v>10274</v>
      </c>
      <c r="I12284" s="626">
        <v>44922</v>
      </c>
      <c r="J12284" s="339"/>
    </row>
    <row r="12285" spans="1:10" s="372" customFormat="1" ht="23.25">
      <c r="A12285" s="325" t="s">
        <v>10275</v>
      </c>
      <c r="B12285" s="336" t="s">
        <v>9742</v>
      </c>
      <c r="C12285" s="336" t="s">
        <v>9234</v>
      </c>
      <c r="D12285" s="336" t="s">
        <v>388</v>
      </c>
      <c r="E12285" s="469">
        <v>23228.240000000002</v>
      </c>
      <c r="F12285" s="376" t="s">
        <v>9799</v>
      </c>
      <c r="G12285" s="336" t="s">
        <v>9918</v>
      </c>
      <c r="H12285" s="336" t="s">
        <v>10276</v>
      </c>
      <c r="I12285" s="626">
        <v>44921</v>
      </c>
      <c r="J12285" s="339"/>
    </row>
    <row r="12286" spans="1:10" s="372" customFormat="1" ht="34.9">
      <c r="A12286" s="325" t="s">
        <v>10277</v>
      </c>
      <c r="B12286" s="336" t="s">
        <v>9742</v>
      </c>
      <c r="C12286" s="336" t="s">
        <v>9234</v>
      </c>
      <c r="D12286" s="336" t="s">
        <v>388</v>
      </c>
      <c r="E12286" s="469">
        <v>21818.720000000001</v>
      </c>
      <c r="F12286" s="376" t="s">
        <v>10278</v>
      </c>
      <c r="G12286" s="336" t="s">
        <v>9918</v>
      </c>
      <c r="H12286" s="336" t="s">
        <v>10276</v>
      </c>
      <c r="I12286" s="626">
        <v>44921</v>
      </c>
      <c r="J12286" s="339"/>
    </row>
    <row r="12287" spans="1:10" s="372" customFormat="1" ht="23.25">
      <c r="A12287" s="325" t="s">
        <v>10279</v>
      </c>
      <c r="B12287" s="336" t="s">
        <v>9742</v>
      </c>
      <c r="C12287" s="336" t="s">
        <v>9234</v>
      </c>
      <c r="D12287" s="336" t="s">
        <v>388</v>
      </c>
      <c r="E12287" s="469">
        <v>23754.400000000001</v>
      </c>
      <c r="F12287" s="376" t="s">
        <v>10280</v>
      </c>
      <c r="G12287" s="336" t="s">
        <v>9744</v>
      </c>
      <c r="H12287" s="336" t="s">
        <v>10281</v>
      </c>
      <c r="I12287" s="626">
        <v>44740</v>
      </c>
      <c r="J12287" s="339"/>
    </row>
    <row r="12288" spans="1:10" s="372" customFormat="1">
      <c r="A12288" s="325" t="s">
        <v>10282</v>
      </c>
      <c r="B12288" s="336" t="s">
        <v>9742</v>
      </c>
      <c r="C12288" s="336" t="s">
        <v>9234</v>
      </c>
      <c r="D12288" s="336" t="s">
        <v>388</v>
      </c>
      <c r="E12288" s="469">
        <v>36780</v>
      </c>
      <c r="F12288" s="376" t="s">
        <v>9953</v>
      </c>
      <c r="G12288" s="336" t="s">
        <v>9744</v>
      </c>
      <c r="H12288" s="336" t="s">
        <v>10283</v>
      </c>
      <c r="I12288" s="626">
        <v>44804</v>
      </c>
      <c r="J12288" s="339"/>
    </row>
    <row r="12289" spans="1:10" s="372" customFormat="1" ht="23.25">
      <c r="A12289" s="325" t="s">
        <v>10284</v>
      </c>
      <c r="B12289" s="336" t="s">
        <v>9742</v>
      </c>
      <c r="C12289" s="336" t="s">
        <v>9234</v>
      </c>
      <c r="D12289" s="336" t="s">
        <v>388</v>
      </c>
      <c r="E12289" s="469">
        <v>20000</v>
      </c>
      <c r="F12289" s="376" t="s">
        <v>10285</v>
      </c>
      <c r="G12289" s="336" t="s">
        <v>9918</v>
      </c>
      <c r="H12289" s="336" t="s">
        <v>10283</v>
      </c>
      <c r="I12289" s="626">
        <v>44928</v>
      </c>
      <c r="J12289" s="339"/>
    </row>
    <row r="12290" spans="1:10" s="372" customFormat="1" ht="23.25">
      <c r="A12290" s="325" t="s">
        <v>10286</v>
      </c>
      <c r="B12290" s="336" t="s">
        <v>9742</v>
      </c>
      <c r="C12290" s="336" t="s">
        <v>9234</v>
      </c>
      <c r="D12290" s="336" t="s">
        <v>388</v>
      </c>
      <c r="E12290" s="469">
        <v>21360</v>
      </c>
      <c r="F12290" s="376" t="s">
        <v>9799</v>
      </c>
      <c r="G12290" s="336" t="s">
        <v>9918</v>
      </c>
      <c r="H12290" s="336" t="s">
        <v>10283</v>
      </c>
      <c r="I12290" s="626">
        <v>44928</v>
      </c>
      <c r="J12290" s="339"/>
    </row>
    <row r="12291" spans="1:10" s="372" customFormat="1" ht="23.25">
      <c r="A12291" s="325" t="s">
        <v>10287</v>
      </c>
      <c r="B12291" s="336" t="s">
        <v>9742</v>
      </c>
      <c r="C12291" s="336" t="s">
        <v>9234</v>
      </c>
      <c r="D12291" s="336" t="s">
        <v>388</v>
      </c>
      <c r="E12291" s="469">
        <v>28000</v>
      </c>
      <c r="F12291" s="376" t="s">
        <v>10288</v>
      </c>
      <c r="G12291" s="336" t="s">
        <v>9918</v>
      </c>
      <c r="H12291" s="336" t="s">
        <v>10283</v>
      </c>
      <c r="I12291" s="626">
        <v>44897</v>
      </c>
      <c r="J12291" s="339"/>
    </row>
    <row r="12292" spans="1:10" s="372" customFormat="1" ht="23.25">
      <c r="A12292" s="325" t="s">
        <v>10289</v>
      </c>
      <c r="B12292" s="336" t="s">
        <v>9742</v>
      </c>
      <c r="C12292" s="336" t="s">
        <v>9234</v>
      </c>
      <c r="D12292" s="336" t="s">
        <v>388</v>
      </c>
      <c r="E12292" s="469">
        <v>30000</v>
      </c>
      <c r="F12292" s="376" t="s">
        <v>10290</v>
      </c>
      <c r="G12292" s="336" t="s">
        <v>9744</v>
      </c>
      <c r="H12292" s="336" t="s">
        <v>10291</v>
      </c>
      <c r="I12292" s="626">
        <v>44777</v>
      </c>
      <c r="J12292" s="339"/>
    </row>
    <row r="12293" spans="1:10" s="372" customFormat="1" ht="23.25">
      <c r="A12293" s="325" t="s">
        <v>10292</v>
      </c>
      <c r="B12293" s="336" t="s">
        <v>9742</v>
      </c>
      <c r="C12293" s="336" t="s">
        <v>9234</v>
      </c>
      <c r="D12293" s="336" t="s">
        <v>388</v>
      </c>
      <c r="E12293" s="469">
        <v>22233.360000000001</v>
      </c>
      <c r="F12293" s="376" t="s">
        <v>10293</v>
      </c>
      <c r="G12293" s="336" t="s">
        <v>9918</v>
      </c>
      <c r="H12293" s="336" t="s">
        <v>10291</v>
      </c>
      <c r="I12293" s="626">
        <v>44926</v>
      </c>
      <c r="J12293" s="339"/>
    </row>
    <row r="12294" spans="1:10" s="372" customFormat="1" ht="23.25">
      <c r="A12294" s="325" t="s">
        <v>10294</v>
      </c>
      <c r="B12294" s="336" t="s">
        <v>9742</v>
      </c>
      <c r="C12294" s="336" t="s">
        <v>9234</v>
      </c>
      <c r="D12294" s="336" t="s">
        <v>388</v>
      </c>
      <c r="E12294" s="469">
        <v>29340</v>
      </c>
      <c r="F12294" s="376" t="s">
        <v>10295</v>
      </c>
      <c r="G12294" s="336" t="s">
        <v>9744</v>
      </c>
      <c r="H12294" s="336" t="s">
        <v>10296</v>
      </c>
      <c r="I12294" s="626">
        <v>44781</v>
      </c>
      <c r="J12294" s="339"/>
    </row>
    <row r="12295" spans="1:10" s="372" customFormat="1">
      <c r="A12295" s="325" t="s">
        <v>10297</v>
      </c>
      <c r="B12295" s="336" t="s">
        <v>9742</v>
      </c>
      <c r="C12295" s="336" t="s">
        <v>9234</v>
      </c>
      <c r="D12295" s="336" t="s">
        <v>388</v>
      </c>
      <c r="E12295" s="469">
        <v>18000</v>
      </c>
      <c r="F12295" s="376" t="s">
        <v>10298</v>
      </c>
      <c r="G12295" s="336" t="s">
        <v>9744</v>
      </c>
      <c r="H12295" s="336" t="s">
        <v>10296</v>
      </c>
      <c r="I12295" s="626">
        <v>44751</v>
      </c>
      <c r="J12295" s="339"/>
    </row>
    <row r="12296" spans="1:10" s="372" customFormat="1">
      <c r="A12296" s="325" t="s">
        <v>10299</v>
      </c>
      <c r="B12296" s="336" t="s">
        <v>9742</v>
      </c>
      <c r="C12296" s="336" t="s">
        <v>9234</v>
      </c>
      <c r="D12296" s="336" t="s">
        <v>388</v>
      </c>
      <c r="E12296" s="469">
        <v>32568</v>
      </c>
      <c r="F12296" s="376" t="s">
        <v>10300</v>
      </c>
      <c r="G12296" s="336" t="s">
        <v>9744</v>
      </c>
      <c r="H12296" s="336" t="s">
        <v>10301</v>
      </c>
      <c r="I12296" s="626">
        <v>44713</v>
      </c>
      <c r="J12296" s="339"/>
    </row>
    <row r="12297" spans="1:10" s="372" customFormat="1" ht="34.9">
      <c r="A12297" s="325" t="s">
        <v>10302</v>
      </c>
      <c r="B12297" s="336" t="s">
        <v>9742</v>
      </c>
      <c r="C12297" s="336" t="s">
        <v>9234</v>
      </c>
      <c r="D12297" s="336" t="s">
        <v>388</v>
      </c>
      <c r="E12297" s="469">
        <v>31500</v>
      </c>
      <c r="F12297" s="376" t="s">
        <v>10303</v>
      </c>
      <c r="G12297" s="336" t="s">
        <v>9918</v>
      </c>
      <c r="H12297" s="336" t="s">
        <v>10304</v>
      </c>
      <c r="I12297" s="626">
        <v>44907</v>
      </c>
      <c r="J12297" s="339"/>
    </row>
    <row r="12298" spans="1:10" s="372" customFormat="1" ht="34.9">
      <c r="A12298" s="325" t="s">
        <v>10305</v>
      </c>
      <c r="B12298" s="336" t="s">
        <v>9742</v>
      </c>
      <c r="C12298" s="336" t="s">
        <v>9234</v>
      </c>
      <c r="D12298" s="336" t="s">
        <v>388</v>
      </c>
      <c r="E12298" s="469">
        <v>21950</v>
      </c>
      <c r="F12298" s="376" t="s">
        <v>10306</v>
      </c>
      <c r="G12298" s="336" t="s">
        <v>10307</v>
      </c>
      <c r="H12298" s="336" t="s">
        <v>10308</v>
      </c>
      <c r="I12298" s="626">
        <v>44831</v>
      </c>
      <c r="J12298" s="339"/>
    </row>
    <row r="12299" spans="1:10" s="372" customFormat="1" ht="46.5">
      <c r="A12299" s="325" t="s">
        <v>10309</v>
      </c>
      <c r="B12299" s="336" t="s">
        <v>9742</v>
      </c>
      <c r="C12299" s="336" t="s">
        <v>9234</v>
      </c>
      <c r="D12299" s="336" t="s">
        <v>388</v>
      </c>
      <c r="E12299" s="469">
        <v>36000</v>
      </c>
      <c r="F12299" s="376" t="s">
        <v>10157</v>
      </c>
      <c r="G12299" s="336" t="s">
        <v>9918</v>
      </c>
      <c r="H12299" s="336" t="s">
        <v>10310</v>
      </c>
      <c r="I12299" s="626">
        <v>44896</v>
      </c>
      <c r="J12299" s="339"/>
    </row>
    <row r="12300" spans="1:10" s="372" customFormat="1">
      <c r="A12300" s="325" t="s">
        <v>10311</v>
      </c>
      <c r="B12300" s="336" t="s">
        <v>9742</v>
      </c>
      <c r="C12300" s="336" t="s">
        <v>9234</v>
      </c>
      <c r="D12300" s="336" t="s">
        <v>388</v>
      </c>
      <c r="E12300" s="469">
        <v>28000</v>
      </c>
      <c r="F12300" s="376" t="s">
        <v>9953</v>
      </c>
      <c r="G12300" s="336" t="s">
        <v>9744</v>
      </c>
      <c r="H12300" s="336" t="s">
        <v>10312</v>
      </c>
      <c r="I12300" s="626">
        <v>44745</v>
      </c>
      <c r="J12300" s="339"/>
    </row>
    <row r="12301" spans="1:10" s="372" customFormat="1" ht="34.9">
      <c r="A12301" s="325" t="s">
        <v>10313</v>
      </c>
      <c r="B12301" s="336" t="s">
        <v>9742</v>
      </c>
      <c r="C12301" s="336" t="s">
        <v>9234</v>
      </c>
      <c r="D12301" s="336" t="s">
        <v>388</v>
      </c>
      <c r="E12301" s="469">
        <v>30000</v>
      </c>
      <c r="F12301" s="376" t="s">
        <v>10314</v>
      </c>
      <c r="G12301" s="336" t="s">
        <v>9918</v>
      </c>
      <c r="H12301" s="336" t="s">
        <v>10315</v>
      </c>
      <c r="I12301" s="626">
        <v>44901</v>
      </c>
      <c r="J12301" s="339"/>
    </row>
    <row r="12302" spans="1:10" s="372" customFormat="1" ht="23.25">
      <c r="A12302" s="325" t="s">
        <v>10316</v>
      </c>
      <c r="B12302" s="336" t="s">
        <v>9742</v>
      </c>
      <c r="C12302" s="336" t="s">
        <v>9234</v>
      </c>
      <c r="D12302" s="336" t="s">
        <v>388</v>
      </c>
      <c r="E12302" s="469">
        <v>36750</v>
      </c>
      <c r="F12302" s="376" t="s">
        <v>10317</v>
      </c>
      <c r="G12302" s="336" t="s">
        <v>9918</v>
      </c>
      <c r="H12302" s="336" t="s">
        <v>10315</v>
      </c>
      <c r="I12302" s="626">
        <v>44839</v>
      </c>
      <c r="J12302" s="339"/>
    </row>
    <row r="12303" spans="1:10" s="372" customFormat="1" ht="34.9">
      <c r="A12303" s="325" t="s">
        <v>10318</v>
      </c>
      <c r="B12303" s="336" t="s">
        <v>9742</v>
      </c>
      <c r="C12303" s="336" t="s">
        <v>9234</v>
      </c>
      <c r="D12303" s="336" t="s">
        <v>388</v>
      </c>
      <c r="E12303" s="469">
        <v>19139.599999999999</v>
      </c>
      <c r="F12303" s="376" t="s">
        <v>10319</v>
      </c>
      <c r="G12303" s="336" t="s">
        <v>9744</v>
      </c>
      <c r="H12303" s="336" t="s">
        <v>10320</v>
      </c>
      <c r="I12303" s="626">
        <v>44751</v>
      </c>
      <c r="J12303" s="339"/>
    </row>
    <row r="12304" spans="1:10" s="372" customFormat="1" ht="23.25">
      <c r="A12304" s="325" t="s">
        <v>10321</v>
      </c>
      <c r="B12304" s="336" t="s">
        <v>9742</v>
      </c>
      <c r="C12304" s="336" t="s">
        <v>9234</v>
      </c>
      <c r="D12304" s="336" t="s">
        <v>388</v>
      </c>
      <c r="E12304" s="469">
        <v>36000</v>
      </c>
      <c r="F12304" s="376" t="s">
        <v>10322</v>
      </c>
      <c r="G12304" s="336" t="s">
        <v>9744</v>
      </c>
      <c r="H12304" s="336" t="s">
        <v>10320</v>
      </c>
      <c r="I12304" s="626">
        <v>44751</v>
      </c>
      <c r="J12304" s="339"/>
    </row>
    <row r="12305" spans="1:10" s="372" customFormat="1" ht="34.9">
      <c r="A12305" s="325" t="s">
        <v>10323</v>
      </c>
      <c r="B12305" s="336" t="s">
        <v>9742</v>
      </c>
      <c r="C12305" s="336" t="s">
        <v>9234</v>
      </c>
      <c r="D12305" s="336" t="s">
        <v>388</v>
      </c>
      <c r="E12305" s="469">
        <v>21237.64</v>
      </c>
      <c r="F12305" s="376" t="s">
        <v>10324</v>
      </c>
      <c r="G12305" s="336" t="s">
        <v>9744</v>
      </c>
      <c r="H12305" s="336" t="s">
        <v>10325</v>
      </c>
      <c r="I12305" s="626">
        <v>44740</v>
      </c>
      <c r="J12305" s="339"/>
    </row>
    <row r="12306" spans="1:10" s="372" customFormat="1">
      <c r="A12306" s="325" t="s">
        <v>10326</v>
      </c>
      <c r="B12306" s="336" t="s">
        <v>9742</v>
      </c>
      <c r="C12306" s="336" t="s">
        <v>9234</v>
      </c>
      <c r="D12306" s="336" t="s">
        <v>388</v>
      </c>
      <c r="E12306" s="469">
        <v>19537.599999999999</v>
      </c>
      <c r="F12306" s="376" t="s">
        <v>10327</v>
      </c>
      <c r="G12306" s="336" t="s">
        <v>9744</v>
      </c>
      <c r="H12306" s="336" t="s">
        <v>10328</v>
      </c>
      <c r="I12306" s="626">
        <v>44736</v>
      </c>
      <c r="J12306" s="339"/>
    </row>
    <row r="12307" spans="1:10" s="372" customFormat="1" ht="34.9">
      <c r="A12307" s="325" t="s">
        <v>10329</v>
      </c>
      <c r="B12307" s="336" t="s">
        <v>9742</v>
      </c>
      <c r="C12307" s="336" t="s">
        <v>9234</v>
      </c>
      <c r="D12307" s="336" t="s">
        <v>388</v>
      </c>
      <c r="E12307" s="469">
        <v>30000</v>
      </c>
      <c r="F12307" s="376" t="s">
        <v>10138</v>
      </c>
      <c r="G12307" s="336" t="s">
        <v>9918</v>
      </c>
      <c r="H12307" s="336" t="s">
        <v>10320</v>
      </c>
      <c r="I12307" s="626">
        <v>44903</v>
      </c>
      <c r="J12307" s="339"/>
    </row>
    <row r="12308" spans="1:10" s="372" customFormat="1" ht="23.25">
      <c r="A12308" s="325" t="s">
        <v>10330</v>
      </c>
      <c r="B12308" s="336" t="s">
        <v>9742</v>
      </c>
      <c r="C12308" s="336" t="s">
        <v>9234</v>
      </c>
      <c r="D12308" s="336" t="s">
        <v>388</v>
      </c>
      <c r="E12308" s="469">
        <v>32000</v>
      </c>
      <c r="F12308" s="376" t="s">
        <v>10178</v>
      </c>
      <c r="G12308" s="336" t="s">
        <v>9744</v>
      </c>
      <c r="H12308" s="336" t="s">
        <v>10331</v>
      </c>
      <c r="I12308" s="626">
        <v>44748</v>
      </c>
      <c r="J12308" s="339"/>
    </row>
    <row r="12309" spans="1:10" s="372" customFormat="1" ht="23.25">
      <c r="A12309" s="325" t="s">
        <v>10332</v>
      </c>
      <c r="B12309" s="336" t="s">
        <v>9742</v>
      </c>
      <c r="C12309" s="336" t="s">
        <v>9234</v>
      </c>
      <c r="D12309" s="336" t="s">
        <v>388</v>
      </c>
      <c r="E12309" s="469">
        <v>24000</v>
      </c>
      <c r="F12309" s="376" t="s">
        <v>9882</v>
      </c>
      <c r="G12309" s="336" t="s">
        <v>9744</v>
      </c>
      <c r="H12309" s="336" t="s">
        <v>10331</v>
      </c>
      <c r="I12309" s="626">
        <v>44788</v>
      </c>
      <c r="J12309" s="339"/>
    </row>
    <row r="12310" spans="1:10" s="372" customFormat="1" ht="23.25">
      <c r="A12310" s="325" t="s">
        <v>10333</v>
      </c>
      <c r="B12310" s="336" t="s">
        <v>9742</v>
      </c>
      <c r="C12310" s="336" t="s">
        <v>9234</v>
      </c>
      <c r="D12310" s="336" t="s">
        <v>388</v>
      </c>
      <c r="E12310" s="469">
        <v>36000</v>
      </c>
      <c r="F12310" s="376" t="s">
        <v>10334</v>
      </c>
      <c r="G12310" s="336" t="s">
        <v>9918</v>
      </c>
      <c r="H12310" s="336" t="s">
        <v>10335</v>
      </c>
      <c r="I12310" s="626">
        <v>44911</v>
      </c>
      <c r="J12310" s="339"/>
    </row>
    <row r="12311" spans="1:10" s="372" customFormat="1" ht="23.25">
      <c r="A12311" s="325" t="s">
        <v>10336</v>
      </c>
      <c r="B12311" s="336" t="s">
        <v>9742</v>
      </c>
      <c r="C12311" s="336" t="s">
        <v>9234</v>
      </c>
      <c r="D12311" s="336" t="s">
        <v>388</v>
      </c>
      <c r="E12311" s="469">
        <v>36000</v>
      </c>
      <c r="F12311" s="376" t="s">
        <v>10337</v>
      </c>
      <c r="G12311" s="336" t="s">
        <v>9918</v>
      </c>
      <c r="H12311" s="336" t="s">
        <v>10335</v>
      </c>
      <c r="I12311" s="626">
        <v>44819</v>
      </c>
      <c r="J12311" s="339"/>
    </row>
    <row r="12312" spans="1:10" s="372" customFormat="1" ht="34.9">
      <c r="A12312" s="325" t="s">
        <v>10338</v>
      </c>
      <c r="B12312" s="336" t="s">
        <v>9742</v>
      </c>
      <c r="C12312" s="336" t="s">
        <v>9234</v>
      </c>
      <c r="D12312" s="336" t="s">
        <v>388</v>
      </c>
      <c r="E12312" s="469">
        <v>35500</v>
      </c>
      <c r="F12312" s="376" t="s">
        <v>10339</v>
      </c>
      <c r="G12312" s="336" t="s">
        <v>10307</v>
      </c>
      <c r="H12312" s="336" t="s">
        <v>10335</v>
      </c>
      <c r="I12312" s="626">
        <v>44849</v>
      </c>
      <c r="J12312" s="339"/>
    </row>
    <row r="12313" spans="1:10" s="372" customFormat="1" ht="23.25">
      <c r="A12313" s="325" t="s">
        <v>10340</v>
      </c>
      <c r="B12313" s="336" t="s">
        <v>9742</v>
      </c>
      <c r="C12313" s="336" t="s">
        <v>9234</v>
      </c>
      <c r="D12313" s="336" t="s">
        <v>388</v>
      </c>
      <c r="E12313" s="469">
        <v>36385.96</v>
      </c>
      <c r="F12313" s="376" t="s">
        <v>10341</v>
      </c>
      <c r="G12313" s="336" t="s">
        <v>9744</v>
      </c>
      <c r="H12313" s="336" t="s">
        <v>10342</v>
      </c>
      <c r="I12313" s="626">
        <v>44744</v>
      </c>
      <c r="J12313" s="339"/>
    </row>
    <row r="12314" spans="1:10" s="372" customFormat="1" ht="23.25">
      <c r="A12314" s="325" t="s">
        <v>10343</v>
      </c>
      <c r="B12314" s="336" t="s">
        <v>9742</v>
      </c>
      <c r="C12314" s="336" t="s">
        <v>9234</v>
      </c>
      <c r="D12314" s="336" t="s">
        <v>388</v>
      </c>
      <c r="E12314" s="469">
        <v>36000</v>
      </c>
      <c r="F12314" s="376" t="s">
        <v>10344</v>
      </c>
      <c r="G12314" s="336" t="s">
        <v>9918</v>
      </c>
      <c r="H12314" s="336" t="s">
        <v>10345</v>
      </c>
      <c r="I12314" s="626">
        <v>44917</v>
      </c>
      <c r="J12314" s="339"/>
    </row>
    <row r="12315" spans="1:10" s="372" customFormat="1" ht="34.9">
      <c r="A12315" s="325" t="s">
        <v>10346</v>
      </c>
      <c r="B12315" s="336" t="s">
        <v>9742</v>
      </c>
      <c r="C12315" s="336" t="s">
        <v>9234</v>
      </c>
      <c r="D12315" s="336" t="s">
        <v>388</v>
      </c>
      <c r="E12315" s="469">
        <v>33000</v>
      </c>
      <c r="F12315" s="376" t="s">
        <v>10347</v>
      </c>
      <c r="G12315" s="336" t="s">
        <v>10307</v>
      </c>
      <c r="H12315" s="336" t="s">
        <v>10345</v>
      </c>
      <c r="I12315" s="626">
        <v>44825</v>
      </c>
      <c r="J12315" s="339"/>
    </row>
    <row r="12316" spans="1:10" s="372" customFormat="1">
      <c r="A12316" s="325" t="s">
        <v>10348</v>
      </c>
      <c r="B12316" s="336" t="s">
        <v>9742</v>
      </c>
      <c r="C12316" s="336" t="s">
        <v>9234</v>
      </c>
      <c r="D12316" s="336" t="s">
        <v>388</v>
      </c>
      <c r="E12316" s="469">
        <v>18800</v>
      </c>
      <c r="F12316" s="376" t="s">
        <v>10349</v>
      </c>
      <c r="G12316" s="336" t="s">
        <v>9744</v>
      </c>
      <c r="H12316" s="336" t="s">
        <v>10345</v>
      </c>
      <c r="I12316" s="626">
        <v>44765</v>
      </c>
      <c r="J12316" s="339"/>
    </row>
    <row r="12317" spans="1:10" s="372" customFormat="1" ht="34.9">
      <c r="A12317" s="325" t="s">
        <v>10350</v>
      </c>
      <c r="B12317" s="336" t="s">
        <v>9742</v>
      </c>
      <c r="C12317" s="336" t="s">
        <v>9234</v>
      </c>
      <c r="D12317" s="336" t="s">
        <v>388</v>
      </c>
      <c r="E12317" s="469">
        <v>32000</v>
      </c>
      <c r="F12317" s="376" t="s">
        <v>10183</v>
      </c>
      <c r="G12317" s="336" t="s">
        <v>9918</v>
      </c>
      <c r="H12317" s="336" t="s">
        <v>10351</v>
      </c>
      <c r="I12317" s="626">
        <v>44861</v>
      </c>
      <c r="J12317" s="339"/>
    </row>
    <row r="12318" spans="1:10" s="372" customFormat="1" ht="46.5">
      <c r="A12318" s="325" t="s">
        <v>10352</v>
      </c>
      <c r="B12318" s="336" t="s">
        <v>9742</v>
      </c>
      <c r="C12318" s="336" t="s">
        <v>9234</v>
      </c>
      <c r="D12318" s="336" t="s">
        <v>388</v>
      </c>
      <c r="E12318" s="469">
        <v>21000</v>
      </c>
      <c r="F12318" s="376" t="s">
        <v>10353</v>
      </c>
      <c r="G12318" s="336" t="s">
        <v>9918</v>
      </c>
      <c r="H12318" s="336" t="s">
        <v>10351</v>
      </c>
      <c r="I12318" s="626">
        <v>44831</v>
      </c>
      <c r="J12318" s="339"/>
    </row>
    <row r="12319" spans="1:10" s="372" customFormat="1" ht="46.5">
      <c r="A12319" s="325" t="s">
        <v>10354</v>
      </c>
      <c r="B12319" s="336" t="s">
        <v>9742</v>
      </c>
      <c r="C12319" s="336" t="s">
        <v>9234</v>
      </c>
      <c r="D12319" s="336" t="s">
        <v>388</v>
      </c>
      <c r="E12319" s="469">
        <v>29000</v>
      </c>
      <c r="F12319" s="376" t="s">
        <v>10355</v>
      </c>
      <c r="G12319" s="336" t="s">
        <v>10307</v>
      </c>
      <c r="H12319" s="336" t="s">
        <v>10356</v>
      </c>
      <c r="I12319" s="626">
        <v>44813</v>
      </c>
      <c r="J12319" s="339"/>
    </row>
    <row r="12320" spans="1:10" s="372" customFormat="1" ht="23.25">
      <c r="A12320" s="325" t="s">
        <v>10357</v>
      </c>
      <c r="B12320" s="336" t="s">
        <v>9742</v>
      </c>
      <c r="C12320" s="336" t="s">
        <v>9234</v>
      </c>
      <c r="D12320" s="336" t="s">
        <v>388</v>
      </c>
      <c r="E12320" s="469">
        <v>27900</v>
      </c>
      <c r="F12320" s="376" t="s">
        <v>10358</v>
      </c>
      <c r="G12320" s="336" t="s">
        <v>9744</v>
      </c>
      <c r="H12320" s="336" t="s">
        <v>10356</v>
      </c>
      <c r="I12320" s="626">
        <v>44763</v>
      </c>
      <c r="J12320" s="339"/>
    </row>
    <row r="12321" spans="1:10" s="372" customFormat="1" ht="23.25">
      <c r="A12321" s="325" t="s">
        <v>10359</v>
      </c>
      <c r="B12321" s="336" t="s">
        <v>9742</v>
      </c>
      <c r="C12321" s="336" t="s">
        <v>9234</v>
      </c>
      <c r="D12321" s="336" t="s">
        <v>388</v>
      </c>
      <c r="E12321" s="469">
        <v>29382</v>
      </c>
      <c r="F12321" s="376" t="s">
        <v>10360</v>
      </c>
      <c r="G12321" s="336" t="s">
        <v>9744</v>
      </c>
      <c r="H12321" s="336" t="s">
        <v>10356</v>
      </c>
      <c r="I12321" s="626">
        <v>44783</v>
      </c>
      <c r="J12321" s="339"/>
    </row>
    <row r="12322" spans="1:10" s="372" customFormat="1">
      <c r="A12322" s="325" t="s">
        <v>10361</v>
      </c>
      <c r="B12322" s="336" t="s">
        <v>9742</v>
      </c>
      <c r="C12322" s="336" t="s">
        <v>9234</v>
      </c>
      <c r="D12322" s="336" t="s">
        <v>388</v>
      </c>
      <c r="E12322" s="469">
        <v>27300</v>
      </c>
      <c r="F12322" s="376" t="s">
        <v>10229</v>
      </c>
      <c r="G12322" s="336" t="s">
        <v>9744</v>
      </c>
      <c r="H12322" s="336" t="s">
        <v>10362</v>
      </c>
      <c r="I12322" s="626">
        <v>44764</v>
      </c>
      <c r="J12322" s="339"/>
    </row>
    <row r="12323" spans="1:10" s="372" customFormat="1" ht="34.9">
      <c r="A12323" s="325" t="s">
        <v>10363</v>
      </c>
      <c r="B12323" s="336" t="s">
        <v>9742</v>
      </c>
      <c r="C12323" s="336" t="s">
        <v>9234</v>
      </c>
      <c r="D12323" s="336" t="s">
        <v>388</v>
      </c>
      <c r="E12323" s="469">
        <v>28320</v>
      </c>
      <c r="F12323" s="376" t="s">
        <v>10364</v>
      </c>
      <c r="G12323" s="336" t="s">
        <v>9744</v>
      </c>
      <c r="H12323" s="336" t="s">
        <v>10362</v>
      </c>
      <c r="I12323" s="626">
        <v>44906</v>
      </c>
      <c r="J12323" s="339"/>
    </row>
    <row r="12324" spans="1:10" s="372" customFormat="1" ht="23.25">
      <c r="A12324" s="325" t="s">
        <v>10365</v>
      </c>
      <c r="B12324" s="336" t="s">
        <v>9742</v>
      </c>
      <c r="C12324" s="336" t="s">
        <v>9234</v>
      </c>
      <c r="D12324" s="336" t="s">
        <v>388</v>
      </c>
      <c r="E12324" s="469">
        <v>36800</v>
      </c>
      <c r="F12324" s="376" t="s">
        <v>9854</v>
      </c>
      <c r="G12324" s="336" t="s">
        <v>10307</v>
      </c>
      <c r="H12324" s="336" t="s">
        <v>10366</v>
      </c>
      <c r="I12324" s="626">
        <v>44846</v>
      </c>
      <c r="J12324" s="339"/>
    </row>
    <row r="12325" spans="1:10" s="372" customFormat="1" ht="34.9">
      <c r="A12325" s="325" t="s">
        <v>10367</v>
      </c>
      <c r="B12325" s="336" t="s">
        <v>9742</v>
      </c>
      <c r="C12325" s="336" t="s">
        <v>9234</v>
      </c>
      <c r="D12325" s="336" t="s">
        <v>388</v>
      </c>
      <c r="E12325" s="469">
        <v>25000</v>
      </c>
      <c r="F12325" s="376" t="s">
        <v>10368</v>
      </c>
      <c r="G12325" s="336" t="s">
        <v>9918</v>
      </c>
      <c r="H12325" s="336" t="s">
        <v>10366</v>
      </c>
      <c r="I12325" s="626">
        <v>44906</v>
      </c>
      <c r="J12325" s="339"/>
    </row>
    <row r="12326" spans="1:10" s="372" customFormat="1" ht="23.25">
      <c r="A12326" s="325" t="s">
        <v>10369</v>
      </c>
      <c r="B12326" s="336" t="s">
        <v>9742</v>
      </c>
      <c r="C12326" s="336" t="s">
        <v>9234</v>
      </c>
      <c r="D12326" s="336" t="s">
        <v>388</v>
      </c>
      <c r="E12326" s="469">
        <v>28237.4</v>
      </c>
      <c r="F12326" s="376" t="s">
        <v>10370</v>
      </c>
      <c r="G12326" s="336" t="s">
        <v>10307</v>
      </c>
      <c r="H12326" s="336" t="s">
        <v>10371</v>
      </c>
      <c r="I12326" s="626">
        <v>44820</v>
      </c>
      <c r="J12326" s="339"/>
    </row>
    <row r="12327" spans="1:10" s="372" customFormat="1" ht="46.5">
      <c r="A12327" s="325" t="s">
        <v>10372</v>
      </c>
      <c r="B12327" s="336" t="s">
        <v>9742</v>
      </c>
      <c r="C12327" s="336" t="s">
        <v>9234</v>
      </c>
      <c r="D12327" s="336" t="s">
        <v>388</v>
      </c>
      <c r="E12327" s="469">
        <v>20000</v>
      </c>
      <c r="F12327" s="376" t="s">
        <v>10373</v>
      </c>
      <c r="G12327" s="336" t="s">
        <v>9918</v>
      </c>
      <c r="H12327" s="336" t="s">
        <v>10374</v>
      </c>
      <c r="I12327" s="626">
        <v>44913</v>
      </c>
      <c r="J12327" s="339"/>
    </row>
    <row r="12328" spans="1:10" s="372" customFormat="1" ht="34.9">
      <c r="A12328" s="325" t="s">
        <v>10375</v>
      </c>
      <c r="B12328" s="336" t="s">
        <v>9742</v>
      </c>
      <c r="C12328" s="336" t="s">
        <v>9234</v>
      </c>
      <c r="D12328" s="336" t="s">
        <v>388</v>
      </c>
      <c r="E12328" s="469">
        <v>20000</v>
      </c>
      <c r="F12328" s="376" t="s">
        <v>10376</v>
      </c>
      <c r="G12328" s="336" t="s">
        <v>9918</v>
      </c>
      <c r="H12328" s="336" t="s">
        <v>10374</v>
      </c>
      <c r="I12328" s="626">
        <v>44913</v>
      </c>
      <c r="J12328" s="339"/>
    </row>
    <row r="12329" spans="1:10" s="372" customFormat="1" ht="23.25">
      <c r="A12329" s="325" t="s">
        <v>10377</v>
      </c>
      <c r="B12329" s="336" t="s">
        <v>9742</v>
      </c>
      <c r="C12329" s="336" t="s">
        <v>9234</v>
      </c>
      <c r="D12329" s="336" t="s">
        <v>388</v>
      </c>
      <c r="E12329" s="469">
        <v>36250</v>
      </c>
      <c r="F12329" s="376" t="s">
        <v>10264</v>
      </c>
      <c r="G12329" s="336" t="s">
        <v>9744</v>
      </c>
      <c r="H12329" s="336" t="s">
        <v>10374</v>
      </c>
      <c r="I12329" s="626">
        <v>44791</v>
      </c>
      <c r="J12329" s="339"/>
    </row>
    <row r="12330" spans="1:10" s="372" customFormat="1" ht="34.9">
      <c r="A12330" s="325" t="s">
        <v>10378</v>
      </c>
      <c r="B12330" s="336" t="s">
        <v>9742</v>
      </c>
      <c r="C12330" s="336" t="s">
        <v>9234</v>
      </c>
      <c r="D12330" s="336" t="s">
        <v>388</v>
      </c>
      <c r="E12330" s="469">
        <v>36800</v>
      </c>
      <c r="F12330" s="376" t="s">
        <v>9836</v>
      </c>
      <c r="G12330" s="336" t="s">
        <v>10307</v>
      </c>
      <c r="H12330" s="336" t="s">
        <v>10374</v>
      </c>
      <c r="I12330" s="626">
        <v>44821</v>
      </c>
      <c r="J12330" s="339"/>
    </row>
    <row r="12331" spans="1:10" s="372" customFormat="1" ht="23.25">
      <c r="A12331" s="325" t="s">
        <v>10379</v>
      </c>
      <c r="B12331" s="336" t="s">
        <v>9742</v>
      </c>
      <c r="C12331" s="336" t="s">
        <v>9234</v>
      </c>
      <c r="D12331" s="336" t="s">
        <v>388</v>
      </c>
      <c r="E12331" s="469">
        <v>18000</v>
      </c>
      <c r="F12331" s="376" t="s">
        <v>10221</v>
      </c>
      <c r="G12331" s="336" t="s">
        <v>9918</v>
      </c>
      <c r="H12331" s="336" t="s">
        <v>1649</v>
      </c>
      <c r="I12331" s="626">
        <v>44852</v>
      </c>
      <c r="J12331" s="339"/>
    </row>
    <row r="12332" spans="1:10" s="372" customFormat="1" ht="23.25">
      <c r="A12332" s="325" t="s">
        <v>10380</v>
      </c>
      <c r="B12332" s="336" t="s">
        <v>9742</v>
      </c>
      <c r="C12332" s="336" t="s">
        <v>9234</v>
      </c>
      <c r="D12332" s="336" t="s">
        <v>388</v>
      </c>
      <c r="E12332" s="469">
        <v>18000</v>
      </c>
      <c r="F12332" s="376" t="s">
        <v>10233</v>
      </c>
      <c r="G12332" s="336" t="s">
        <v>9918</v>
      </c>
      <c r="H12332" s="336" t="s">
        <v>1649</v>
      </c>
      <c r="I12332" s="626">
        <v>44852</v>
      </c>
      <c r="J12332" s="339"/>
    </row>
    <row r="12333" spans="1:10" s="372" customFormat="1" ht="23.25">
      <c r="A12333" s="325" t="s">
        <v>10381</v>
      </c>
      <c r="B12333" s="336" t="s">
        <v>9742</v>
      </c>
      <c r="C12333" s="336" t="s">
        <v>9234</v>
      </c>
      <c r="D12333" s="336" t="s">
        <v>388</v>
      </c>
      <c r="E12333" s="469">
        <v>18000</v>
      </c>
      <c r="F12333" s="376" t="s">
        <v>10224</v>
      </c>
      <c r="G12333" s="336" t="s">
        <v>9918</v>
      </c>
      <c r="H12333" s="336" t="s">
        <v>10382</v>
      </c>
      <c r="I12333" s="626">
        <v>44853</v>
      </c>
      <c r="J12333" s="339"/>
    </row>
    <row r="12334" spans="1:10" s="372" customFormat="1" ht="34.9">
      <c r="A12334" s="325" t="s">
        <v>10383</v>
      </c>
      <c r="B12334" s="336" t="s">
        <v>9742</v>
      </c>
      <c r="C12334" s="336" t="s">
        <v>9234</v>
      </c>
      <c r="D12334" s="336" t="s">
        <v>388</v>
      </c>
      <c r="E12334" s="469">
        <v>20000</v>
      </c>
      <c r="F12334" s="376" t="s">
        <v>10384</v>
      </c>
      <c r="G12334" s="336" t="s">
        <v>9918</v>
      </c>
      <c r="H12334" s="336" t="s">
        <v>10382</v>
      </c>
      <c r="I12334" s="626">
        <v>44883</v>
      </c>
      <c r="J12334" s="339"/>
    </row>
    <row r="12335" spans="1:10" s="372" customFormat="1" ht="23.25">
      <c r="A12335" s="325" t="s">
        <v>10385</v>
      </c>
      <c r="B12335" s="336" t="s">
        <v>9742</v>
      </c>
      <c r="C12335" s="336" t="s">
        <v>9234</v>
      </c>
      <c r="D12335" s="336" t="s">
        <v>388</v>
      </c>
      <c r="E12335" s="469">
        <v>31552.12</v>
      </c>
      <c r="F12335" s="376" t="s">
        <v>10386</v>
      </c>
      <c r="G12335" s="336" t="s">
        <v>9744</v>
      </c>
      <c r="H12335" s="336" t="s">
        <v>10382</v>
      </c>
      <c r="I12335" s="626">
        <v>44773</v>
      </c>
      <c r="J12335" s="339"/>
    </row>
    <row r="12336" spans="1:10" s="372" customFormat="1" ht="34.9">
      <c r="A12336" s="325" t="s">
        <v>10387</v>
      </c>
      <c r="B12336" s="336" t="s">
        <v>9742</v>
      </c>
      <c r="C12336" s="336" t="s">
        <v>9234</v>
      </c>
      <c r="D12336" s="336" t="s">
        <v>388</v>
      </c>
      <c r="E12336" s="469">
        <v>35000</v>
      </c>
      <c r="F12336" s="376" t="s">
        <v>9847</v>
      </c>
      <c r="G12336" s="336" t="s">
        <v>9918</v>
      </c>
      <c r="H12336" s="336" t="s">
        <v>10388</v>
      </c>
      <c r="I12336" s="626">
        <v>44916</v>
      </c>
      <c r="J12336" s="339"/>
    </row>
    <row r="12337" spans="1:10" s="372" customFormat="1" ht="23.25">
      <c r="A12337" s="325" t="s">
        <v>10389</v>
      </c>
      <c r="B12337" s="336" t="s">
        <v>9742</v>
      </c>
      <c r="C12337" s="336" t="s">
        <v>9234</v>
      </c>
      <c r="D12337" s="336" t="s">
        <v>388</v>
      </c>
      <c r="E12337" s="469">
        <v>35824.019999999997</v>
      </c>
      <c r="F12337" s="376" t="s">
        <v>10390</v>
      </c>
      <c r="G12337" s="336" t="s">
        <v>9744</v>
      </c>
      <c r="H12337" s="336" t="s">
        <v>10391</v>
      </c>
      <c r="I12337" s="626">
        <v>44808</v>
      </c>
      <c r="J12337" s="339"/>
    </row>
    <row r="12338" spans="1:10" s="372" customFormat="1" ht="23.25">
      <c r="A12338" s="325" t="s">
        <v>10392</v>
      </c>
      <c r="B12338" s="336" t="s">
        <v>9742</v>
      </c>
      <c r="C12338" s="336" t="s">
        <v>9234</v>
      </c>
      <c r="D12338" s="336" t="s">
        <v>388</v>
      </c>
      <c r="E12338" s="469">
        <v>20060</v>
      </c>
      <c r="F12338" s="376" t="s">
        <v>10370</v>
      </c>
      <c r="G12338" s="336" t="s">
        <v>9744</v>
      </c>
      <c r="H12338" s="336" t="s">
        <v>10393</v>
      </c>
      <c r="I12338" s="626">
        <v>44799</v>
      </c>
      <c r="J12338" s="339"/>
    </row>
    <row r="12339" spans="1:10" s="372" customFormat="1" ht="34.9">
      <c r="A12339" s="325" t="s">
        <v>10394</v>
      </c>
      <c r="B12339" s="336" t="s">
        <v>9742</v>
      </c>
      <c r="C12339" s="336" t="s">
        <v>9234</v>
      </c>
      <c r="D12339" s="336" t="s">
        <v>388</v>
      </c>
      <c r="E12339" s="469">
        <v>36641.53</v>
      </c>
      <c r="F12339" s="376" t="s">
        <v>10370</v>
      </c>
      <c r="G12339" s="336" t="s">
        <v>10307</v>
      </c>
      <c r="H12339" s="336" t="s">
        <v>10395</v>
      </c>
      <c r="I12339" s="626">
        <v>44925</v>
      </c>
      <c r="J12339" s="339"/>
    </row>
    <row r="12340" spans="1:10" s="372" customFormat="1" ht="23.25">
      <c r="A12340" s="325" t="s">
        <v>10396</v>
      </c>
      <c r="B12340" s="336" t="s">
        <v>9742</v>
      </c>
      <c r="C12340" s="336" t="s">
        <v>9234</v>
      </c>
      <c r="D12340" s="336" t="s">
        <v>388</v>
      </c>
      <c r="E12340" s="469">
        <v>36000</v>
      </c>
      <c r="F12340" s="376" t="s">
        <v>10397</v>
      </c>
      <c r="G12340" s="336" t="s">
        <v>9918</v>
      </c>
      <c r="H12340" s="336" t="s">
        <v>10398</v>
      </c>
      <c r="I12340" s="626">
        <v>44896</v>
      </c>
      <c r="J12340" s="339"/>
    </row>
    <row r="12341" spans="1:10" s="372" customFormat="1" ht="23.25">
      <c r="A12341" s="325" t="s">
        <v>10399</v>
      </c>
      <c r="B12341" s="336" t="s">
        <v>9742</v>
      </c>
      <c r="C12341" s="336" t="s">
        <v>9234</v>
      </c>
      <c r="D12341" s="336" t="s">
        <v>388</v>
      </c>
      <c r="E12341" s="469">
        <v>36000</v>
      </c>
      <c r="F12341" s="376" t="s">
        <v>10400</v>
      </c>
      <c r="G12341" s="336" t="s">
        <v>9918</v>
      </c>
      <c r="H12341" s="336" t="s">
        <v>10398</v>
      </c>
      <c r="I12341" s="626">
        <v>44896</v>
      </c>
      <c r="J12341" s="339"/>
    </row>
    <row r="12342" spans="1:10" s="372" customFormat="1" ht="23.25">
      <c r="A12342" s="325" t="s">
        <v>10401</v>
      </c>
      <c r="B12342" s="336" t="s">
        <v>9742</v>
      </c>
      <c r="C12342" s="336" t="s">
        <v>9234</v>
      </c>
      <c r="D12342" s="336" t="s">
        <v>388</v>
      </c>
      <c r="E12342" s="469">
        <v>23000</v>
      </c>
      <c r="F12342" s="376" t="s">
        <v>10402</v>
      </c>
      <c r="G12342" s="336" t="s">
        <v>9918</v>
      </c>
      <c r="H12342" s="336" t="s">
        <v>10403</v>
      </c>
      <c r="I12342" s="626">
        <v>44897</v>
      </c>
      <c r="J12342" s="339"/>
    </row>
    <row r="12343" spans="1:10" s="372" customFormat="1" ht="34.9">
      <c r="A12343" s="325" t="s">
        <v>10404</v>
      </c>
      <c r="B12343" s="336" t="s">
        <v>9742</v>
      </c>
      <c r="C12343" s="336" t="s">
        <v>9234</v>
      </c>
      <c r="D12343" s="336" t="s">
        <v>388</v>
      </c>
      <c r="E12343" s="469">
        <v>23000</v>
      </c>
      <c r="F12343" s="376" t="s">
        <v>10405</v>
      </c>
      <c r="G12343" s="336" t="s">
        <v>9918</v>
      </c>
      <c r="H12343" s="336" t="s">
        <v>10406</v>
      </c>
      <c r="I12343" s="626">
        <v>45020</v>
      </c>
      <c r="J12343" s="339"/>
    </row>
    <row r="12344" spans="1:10" s="372" customFormat="1" ht="34.9">
      <c r="A12344" s="325" t="s">
        <v>10407</v>
      </c>
      <c r="B12344" s="336" t="s">
        <v>9742</v>
      </c>
      <c r="C12344" s="336" t="s">
        <v>9234</v>
      </c>
      <c r="D12344" s="336" t="s">
        <v>388</v>
      </c>
      <c r="E12344" s="469">
        <v>18400</v>
      </c>
      <c r="F12344" s="376" t="s">
        <v>10408</v>
      </c>
      <c r="G12344" s="336" t="s">
        <v>9918</v>
      </c>
      <c r="H12344" s="336" t="s">
        <v>10406</v>
      </c>
      <c r="I12344" s="626">
        <v>45020</v>
      </c>
      <c r="J12344" s="339"/>
    </row>
    <row r="12345" spans="1:10" s="372" customFormat="1" ht="23.25">
      <c r="A12345" s="325" t="s">
        <v>10409</v>
      </c>
      <c r="B12345" s="336" t="s">
        <v>9742</v>
      </c>
      <c r="C12345" s="336" t="s">
        <v>9234</v>
      </c>
      <c r="D12345" s="336" t="s">
        <v>388</v>
      </c>
      <c r="E12345" s="469">
        <v>41400</v>
      </c>
      <c r="F12345" s="376" t="s">
        <v>10149</v>
      </c>
      <c r="G12345" s="336" t="s">
        <v>10307</v>
      </c>
      <c r="H12345" s="336" t="s">
        <v>10410</v>
      </c>
      <c r="I12345" s="626">
        <v>44909</v>
      </c>
      <c r="J12345" s="339"/>
    </row>
    <row r="12346" spans="1:10" s="372" customFormat="1" ht="23.25">
      <c r="A12346" s="325" t="s">
        <v>10411</v>
      </c>
      <c r="B12346" s="336" t="s">
        <v>9742</v>
      </c>
      <c r="C12346" s="336" t="s">
        <v>9234</v>
      </c>
      <c r="D12346" s="336" t="s">
        <v>388</v>
      </c>
      <c r="E12346" s="469">
        <v>35500</v>
      </c>
      <c r="F12346" s="376" t="s">
        <v>9868</v>
      </c>
      <c r="G12346" s="336" t="s">
        <v>10307</v>
      </c>
      <c r="H12346" s="336" t="s">
        <v>10412</v>
      </c>
      <c r="I12346" s="626">
        <v>44850</v>
      </c>
      <c r="J12346" s="339"/>
    </row>
    <row r="12347" spans="1:10" s="372" customFormat="1" ht="23.25">
      <c r="A12347" s="325" t="s">
        <v>10413</v>
      </c>
      <c r="B12347" s="336" t="s">
        <v>9742</v>
      </c>
      <c r="C12347" s="336" t="s">
        <v>9234</v>
      </c>
      <c r="D12347" s="336" t="s">
        <v>388</v>
      </c>
      <c r="E12347" s="469">
        <v>41192.050000000003</v>
      </c>
      <c r="F12347" s="376" t="s">
        <v>10414</v>
      </c>
      <c r="G12347" s="336" t="s">
        <v>10307</v>
      </c>
      <c r="H12347" s="336" t="s">
        <v>10415</v>
      </c>
      <c r="I12347" s="626">
        <v>44851</v>
      </c>
      <c r="J12347" s="339"/>
    </row>
    <row r="12348" spans="1:10" s="372" customFormat="1" ht="23.25">
      <c r="A12348" s="325" t="s">
        <v>10416</v>
      </c>
      <c r="B12348" s="336" t="s">
        <v>9742</v>
      </c>
      <c r="C12348" s="336" t="s">
        <v>9234</v>
      </c>
      <c r="D12348" s="336" t="s">
        <v>388</v>
      </c>
      <c r="E12348" s="469">
        <v>34043</v>
      </c>
      <c r="F12348" s="376" t="s">
        <v>10417</v>
      </c>
      <c r="G12348" s="336" t="s">
        <v>10307</v>
      </c>
      <c r="H12348" s="336" t="s">
        <v>10418</v>
      </c>
      <c r="I12348" s="626">
        <v>44856</v>
      </c>
      <c r="J12348" s="339"/>
    </row>
    <row r="12349" spans="1:10" s="372" customFormat="1" ht="23.25">
      <c r="A12349" s="325" t="s">
        <v>10419</v>
      </c>
      <c r="B12349" s="336" t="s">
        <v>9742</v>
      </c>
      <c r="C12349" s="336" t="s">
        <v>9234</v>
      </c>
      <c r="D12349" s="336" t="s">
        <v>388</v>
      </c>
      <c r="E12349" s="469">
        <v>36600</v>
      </c>
      <c r="F12349" s="376" t="s">
        <v>10420</v>
      </c>
      <c r="G12349" s="336" t="s">
        <v>10307</v>
      </c>
      <c r="H12349" s="336" t="s">
        <v>10421</v>
      </c>
      <c r="I12349" s="626">
        <v>44858</v>
      </c>
      <c r="J12349" s="339"/>
    </row>
    <row r="12350" spans="1:10" s="372" customFormat="1" ht="46.5">
      <c r="A12350" s="325" t="s">
        <v>10422</v>
      </c>
      <c r="B12350" s="336" t="s">
        <v>9742</v>
      </c>
      <c r="C12350" s="336" t="s">
        <v>9234</v>
      </c>
      <c r="D12350" s="336" t="s">
        <v>388</v>
      </c>
      <c r="E12350" s="469">
        <v>25000</v>
      </c>
      <c r="F12350" s="376" t="s">
        <v>10423</v>
      </c>
      <c r="G12350" s="336" t="s">
        <v>10307</v>
      </c>
      <c r="H12350" s="336" t="s">
        <v>10421</v>
      </c>
      <c r="I12350" s="626">
        <v>44858</v>
      </c>
      <c r="J12350" s="339"/>
    </row>
    <row r="12351" spans="1:10" s="372" customFormat="1" ht="23.25">
      <c r="A12351" s="325" t="s">
        <v>10424</v>
      </c>
      <c r="B12351" s="336" t="s">
        <v>9742</v>
      </c>
      <c r="C12351" s="336" t="s">
        <v>9234</v>
      </c>
      <c r="D12351" s="336" t="s">
        <v>388</v>
      </c>
      <c r="E12351" s="469">
        <v>35820</v>
      </c>
      <c r="F12351" s="376" t="s">
        <v>10425</v>
      </c>
      <c r="G12351" s="336" t="s">
        <v>10307</v>
      </c>
      <c r="H12351" s="336" t="s">
        <v>10426</v>
      </c>
      <c r="I12351" s="626">
        <v>44829</v>
      </c>
      <c r="J12351" s="339"/>
    </row>
    <row r="12352" spans="1:10" s="372" customFormat="1">
      <c r="A12352" s="325" t="s">
        <v>10427</v>
      </c>
      <c r="B12352" s="336" t="s">
        <v>9742</v>
      </c>
      <c r="C12352" s="336" t="s">
        <v>9234</v>
      </c>
      <c r="D12352" s="336" t="s">
        <v>388</v>
      </c>
      <c r="E12352" s="469">
        <v>35526.33</v>
      </c>
      <c r="F12352" s="376" t="s">
        <v>10428</v>
      </c>
      <c r="G12352" s="336" t="s">
        <v>10307</v>
      </c>
      <c r="H12352" s="336" t="s">
        <v>10426</v>
      </c>
      <c r="I12352" s="626">
        <v>44829</v>
      </c>
      <c r="J12352" s="339"/>
    </row>
    <row r="12353" spans="1:10" s="372" customFormat="1" ht="23.25">
      <c r="A12353" s="325" t="s">
        <v>10429</v>
      </c>
      <c r="B12353" s="336" t="s">
        <v>9742</v>
      </c>
      <c r="C12353" s="336" t="s">
        <v>9234</v>
      </c>
      <c r="D12353" s="336" t="s">
        <v>388</v>
      </c>
      <c r="E12353" s="469">
        <v>41100</v>
      </c>
      <c r="F12353" s="376" t="s">
        <v>10239</v>
      </c>
      <c r="G12353" s="336" t="s">
        <v>10307</v>
      </c>
      <c r="H12353" s="336" t="s">
        <v>10430</v>
      </c>
      <c r="I12353" s="626">
        <v>44816</v>
      </c>
      <c r="J12353" s="339"/>
    </row>
    <row r="12354" spans="1:10" s="372" customFormat="1" ht="23.25">
      <c r="A12354" s="325" t="s">
        <v>10431</v>
      </c>
      <c r="B12354" s="336" t="s">
        <v>9742</v>
      </c>
      <c r="C12354" s="336" t="s">
        <v>9234</v>
      </c>
      <c r="D12354" s="336" t="s">
        <v>388</v>
      </c>
      <c r="E12354" s="469">
        <v>19000</v>
      </c>
      <c r="F12354" s="376" t="s">
        <v>10432</v>
      </c>
      <c r="G12354" s="336" t="s">
        <v>10307</v>
      </c>
      <c r="H12354" s="336" t="s">
        <v>10430</v>
      </c>
      <c r="I12354" s="626">
        <v>44896</v>
      </c>
      <c r="J12354" s="339"/>
    </row>
    <row r="12355" spans="1:10" s="372" customFormat="1" ht="34.9">
      <c r="A12355" s="325" t="s">
        <v>10433</v>
      </c>
      <c r="B12355" s="336" t="s">
        <v>9742</v>
      </c>
      <c r="C12355" s="336" t="s">
        <v>9234</v>
      </c>
      <c r="D12355" s="336" t="s">
        <v>388</v>
      </c>
      <c r="E12355" s="469">
        <v>27000</v>
      </c>
      <c r="F12355" s="376" t="s">
        <v>9959</v>
      </c>
      <c r="G12355" s="336" t="s">
        <v>10307</v>
      </c>
      <c r="H12355" s="336" t="s">
        <v>10434</v>
      </c>
      <c r="I12355" s="626">
        <v>44819</v>
      </c>
      <c r="J12355" s="339"/>
    </row>
    <row r="12356" spans="1:10" s="372" customFormat="1" ht="23.25">
      <c r="A12356" s="325" t="s">
        <v>10435</v>
      </c>
      <c r="B12356" s="336" t="s">
        <v>9742</v>
      </c>
      <c r="C12356" s="336" t="s">
        <v>9234</v>
      </c>
      <c r="D12356" s="336" t="s">
        <v>388</v>
      </c>
      <c r="E12356" s="469">
        <v>38000</v>
      </c>
      <c r="F12356" s="376" t="s">
        <v>10436</v>
      </c>
      <c r="G12356" s="336" t="s">
        <v>10307</v>
      </c>
      <c r="H12356" s="336" t="s">
        <v>10434</v>
      </c>
      <c r="I12356" s="626">
        <v>44899</v>
      </c>
      <c r="J12356" s="339"/>
    </row>
    <row r="12357" spans="1:10" s="372" customFormat="1" ht="23.25">
      <c r="A12357" s="1211" t="s">
        <v>10437</v>
      </c>
      <c r="B12357" s="336" t="s">
        <v>9923</v>
      </c>
      <c r="C12357" s="336" t="s">
        <v>9234</v>
      </c>
      <c r="D12357" s="336" t="s">
        <v>10438</v>
      </c>
      <c r="E12357" s="469">
        <v>70000</v>
      </c>
      <c r="F12357" s="376" t="s">
        <v>10439</v>
      </c>
      <c r="G12357" s="336" t="s">
        <v>9918</v>
      </c>
      <c r="H12357" s="626">
        <v>44676</v>
      </c>
      <c r="I12357" s="626">
        <v>44946</v>
      </c>
      <c r="J12357" s="339"/>
    </row>
    <row r="12358" spans="1:10" s="372" customFormat="1" ht="23.25">
      <c r="A12358" s="1211" t="s">
        <v>10440</v>
      </c>
      <c r="B12358" s="336" t="s">
        <v>9923</v>
      </c>
      <c r="C12358" s="336" t="s">
        <v>9234</v>
      </c>
      <c r="D12358" s="336" t="s">
        <v>10441</v>
      </c>
      <c r="E12358" s="469">
        <v>55000</v>
      </c>
      <c r="F12358" s="376" t="s">
        <v>9925</v>
      </c>
      <c r="G12358" s="336" t="s">
        <v>9918</v>
      </c>
      <c r="H12358" s="626">
        <v>44692</v>
      </c>
      <c r="I12358" s="626">
        <v>45056</v>
      </c>
      <c r="J12358" s="339"/>
    </row>
    <row r="12359" spans="1:10" s="372" customFormat="1" ht="23.25">
      <c r="A12359" s="1211" t="s">
        <v>10442</v>
      </c>
      <c r="B12359" s="336" t="s">
        <v>9923</v>
      </c>
      <c r="C12359" s="336" t="s">
        <v>9234</v>
      </c>
      <c r="D12359" s="336" t="s">
        <v>10443</v>
      </c>
      <c r="E12359" s="469">
        <v>32000</v>
      </c>
      <c r="F12359" s="376" t="s">
        <v>10444</v>
      </c>
      <c r="G12359" s="336" t="s">
        <v>10307</v>
      </c>
      <c r="H12359" s="626">
        <v>44715</v>
      </c>
      <c r="I12359" s="626">
        <v>45079</v>
      </c>
      <c r="J12359" s="339"/>
    </row>
    <row r="12360" spans="1:10" s="372" customFormat="1" ht="23.25">
      <c r="A12360" s="1211" t="s">
        <v>10445</v>
      </c>
      <c r="B12360" s="336" t="s">
        <v>9923</v>
      </c>
      <c r="C12360" s="336" t="s">
        <v>9234</v>
      </c>
      <c r="D12360" s="336" t="s">
        <v>10446</v>
      </c>
      <c r="E12360" s="469">
        <v>26716134.600000001</v>
      </c>
      <c r="F12360" s="376" t="s">
        <v>10447</v>
      </c>
      <c r="G12360" s="336" t="s">
        <v>10307</v>
      </c>
      <c r="H12360" s="626">
        <v>44748</v>
      </c>
      <c r="I12360" s="626">
        <v>45813</v>
      </c>
      <c r="J12360" s="708"/>
    </row>
    <row r="12361" spans="1:10" s="372" customFormat="1" ht="23.25">
      <c r="A12361" s="1211" t="s">
        <v>9937</v>
      </c>
      <c r="B12361" s="336" t="s">
        <v>9923</v>
      </c>
      <c r="C12361" s="336" t="s">
        <v>9234</v>
      </c>
      <c r="D12361" s="336" t="s">
        <v>10448</v>
      </c>
      <c r="E12361" s="469">
        <v>58000</v>
      </c>
      <c r="F12361" s="376" t="s">
        <v>9898</v>
      </c>
      <c r="G12361" s="336" t="s">
        <v>9918</v>
      </c>
      <c r="H12361" s="626">
        <v>44728</v>
      </c>
      <c r="I12361" s="626">
        <v>44908</v>
      </c>
      <c r="J12361" s="339"/>
    </row>
    <row r="12362" spans="1:10" s="372" customFormat="1" ht="23.25">
      <c r="A12362" s="1211" t="s">
        <v>10449</v>
      </c>
      <c r="B12362" s="336" t="s">
        <v>9923</v>
      </c>
      <c r="C12362" s="336" t="s">
        <v>9234</v>
      </c>
      <c r="D12362" s="336" t="s">
        <v>10450</v>
      </c>
      <c r="E12362" s="469">
        <v>139000</v>
      </c>
      <c r="F12362" s="376" t="s">
        <v>10432</v>
      </c>
      <c r="G12362" s="336" t="s">
        <v>10307</v>
      </c>
      <c r="H12362" s="626">
        <v>44777</v>
      </c>
      <c r="I12362" s="626">
        <v>44897</v>
      </c>
      <c r="J12362" s="339"/>
    </row>
    <row r="12363" spans="1:10" s="372" customFormat="1" ht="34.9">
      <c r="A12363" s="1211" t="s">
        <v>10451</v>
      </c>
      <c r="B12363" s="336" t="s">
        <v>9923</v>
      </c>
      <c r="C12363" s="336" t="s">
        <v>9234</v>
      </c>
      <c r="D12363" s="336" t="s">
        <v>10452</v>
      </c>
      <c r="E12363" s="469">
        <v>155000</v>
      </c>
      <c r="F12363" s="376" t="s">
        <v>10453</v>
      </c>
      <c r="G12363" s="336" t="s">
        <v>9918</v>
      </c>
      <c r="H12363" s="626">
        <v>44727</v>
      </c>
      <c r="I12363" s="626">
        <v>44877</v>
      </c>
      <c r="J12363" s="339"/>
    </row>
    <row r="12364" spans="1:10" s="372" customFormat="1" ht="23.25">
      <c r="A12364" s="1211" t="s">
        <v>10454</v>
      </c>
      <c r="B12364" s="336" t="s">
        <v>9923</v>
      </c>
      <c r="C12364" s="336" t="s">
        <v>9234</v>
      </c>
      <c r="D12364" s="336" t="s">
        <v>10455</v>
      </c>
      <c r="E12364" s="469">
        <v>85000</v>
      </c>
      <c r="F12364" s="376" t="s">
        <v>10456</v>
      </c>
      <c r="G12364" s="336" t="s">
        <v>10307</v>
      </c>
      <c r="H12364" s="336" t="s">
        <v>388</v>
      </c>
      <c r="I12364" s="336" t="s">
        <v>388</v>
      </c>
      <c r="J12364" s="339" t="s">
        <v>10457</v>
      </c>
    </row>
    <row r="12365" spans="1:10" s="372" customFormat="1" ht="23.25">
      <c r="A12365" s="1211" t="s">
        <v>10458</v>
      </c>
      <c r="B12365" s="336" t="s">
        <v>9923</v>
      </c>
      <c r="C12365" s="336" t="s">
        <v>9234</v>
      </c>
      <c r="D12365" s="336" t="s">
        <v>10459</v>
      </c>
      <c r="E12365" s="469">
        <v>119914.13</v>
      </c>
      <c r="F12365" s="376" t="s">
        <v>10460</v>
      </c>
      <c r="G12365" s="336" t="s">
        <v>10307</v>
      </c>
      <c r="H12365" s="336" t="s">
        <v>388</v>
      </c>
      <c r="I12365" s="336" t="s">
        <v>388</v>
      </c>
      <c r="J12365" s="339" t="s">
        <v>10461</v>
      </c>
    </row>
    <row r="12366" spans="1:10" s="372" customFormat="1" ht="23.25">
      <c r="A12366" s="1211" t="s">
        <v>10462</v>
      </c>
      <c r="B12366" s="336" t="s">
        <v>9532</v>
      </c>
      <c r="C12366" s="336" t="s">
        <v>9234</v>
      </c>
      <c r="D12366" s="336" t="s">
        <v>10463</v>
      </c>
      <c r="E12366" s="469">
        <v>352979</v>
      </c>
      <c r="F12366" s="376" t="s">
        <v>9936</v>
      </c>
      <c r="G12366" s="336" t="s">
        <v>10307</v>
      </c>
      <c r="H12366" s="626">
        <v>44795</v>
      </c>
      <c r="I12366" s="626">
        <v>45027</v>
      </c>
      <c r="J12366" s="339"/>
    </row>
    <row r="12367" spans="1:10" s="372" customFormat="1" ht="23.25">
      <c r="A12367" s="1211" t="s">
        <v>10464</v>
      </c>
      <c r="B12367" s="336" t="s">
        <v>9532</v>
      </c>
      <c r="C12367" s="336" t="s">
        <v>9234</v>
      </c>
      <c r="D12367" s="336" t="s">
        <v>10465</v>
      </c>
      <c r="E12367" s="469">
        <v>725700</v>
      </c>
      <c r="F12367" s="376" t="s">
        <v>9936</v>
      </c>
      <c r="G12367" s="336" t="s">
        <v>10307</v>
      </c>
      <c r="H12367" s="626">
        <v>44795</v>
      </c>
      <c r="I12367" s="626">
        <v>44920</v>
      </c>
      <c r="J12367" s="339"/>
    </row>
    <row r="12368" spans="1:10" s="372" customFormat="1" ht="23.25">
      <c r="A12368" s="1211" t="s">
        <v>10466</v>
      </c>
      <c r="B12368" s="336" t="s">
        <v>9532</v>
      </c>
      <c r="C12368" s="336" t="s">
        <v>9234</v>
      </c>
      <c r="D12368" s="336" t="s">
        <v>10467</v>
      </c>
      <c r="E12368" s="469">
        <v>2052312</v>
      </c>
      <c r="F12368" s="376" t="s">
        <v>10460</v>
      </c>
      <c r="G12368" s="336" t="s">
        <v>10307</v>
      </c>
      <c r="H12368" s="336" t="s">
        <v>388</v>
      </c>
      <c r="I12368" s="336" t="s">
        <v>388</v>
      </c>
      <c r="J12368" s="339" t="s">
        <v>10461</v>
      </c>
    </row>
    <row r="12369" spans="1:10" s="372" customFormat="1" ht="23.25">
      <c r="A12369" s="1211" t="s">
        <v>10468</v>
      </c>
      <c r="B12369" s="336" t="s">
        <v>9532</v>
      </c>
      <c r="C12369" s="336" t="s">
        <v>9234</v>
      </c>
      <c r="D12369" s="336" t="s">
        <v>10469</v>
      </c>
      <c r="E12369" s="469">
        <v>472000</v>
      </c>
      <c r="F12369" s="376" t="s">
        <v>10460</v>
      </c>
      <c r="G12369" s="336" t="s">
        <v>10307</v>
      </c>
      <c r="H12369" s="336" t="s">
        <v>388</v>
      </c>
      <c r="I12369" s="336" t="s">
        <v>388</v>
      </c>
      <c r="J12369" s="339" t="s">
        <v>10461</v>
      </c>
    </row>
    <row r="12370" spans="1:10" s="372" customFormat="1" ht="23.25">
      <c r="A12370" s="1211" t="s">
        <v>10470</v>
      </c>
      <c r="B12370" s="336" t="s">
        <v>10011</v>
      </c>
      <c r="C12370" s="336" t="s">
        <v>9234</v>
      </c>
      <c r="D12370" s="336" t="s">
        <v>10471</v>
      </c>
      <c r="E12370" s="469">
        <v>554000</v>
      </c>
      <c r="F12370" s="376" t="s">
        <v>10472</v>
      </c>
      <c r="G12370" s="336" t="s">
        <v>10307</v>
      </c>
      <c r="H12370" s="626">
        <v>44765</v>
      </c>
      <c r="I12370" s="626">
        <v>44805</v>
      </c>
      <c r="J12370" s="339"/>
    </row>
    <row r="12371" spans="1:10" s="372" customFormat="1" ht="23.25">
      <c r="A12371" s="1211" t="s">
        <v>10473</v>
      </c>
      <c r="B12371" s="336" t="s">
        <v>10011</v>
      </c>
      <c r="C12371" s="336" t="s">
        <v>9234</v>
      </c>
      <c r="D12371" s="336" t="s">
        <v>10474</v>
      </c>
      <c r="E12371" s="469">
        <v>1470750</v>
      </c>
      <c r="F12371" s="376" t="s">
        <v>10475</v>
      </c>
      <c r="G12371" s="336" t="s">
        <v>10307</v>
      </c>
      <c r="H12371" s="626">
        <v>44796</v>
      </c>
      <c r="I12371" s="626">
        <v>44906</v>
      </c>
      <c r="J12371" s="339"/>
    </row>
    <row r="12372" spans="1:10" s="372" customFormat="1" ht="23.25">
      <c r="A12372" s="1211" t="s">
        <v>10476</v>
      </c>
      <c r="B12372" s="336" t="s">
        <v>9575</v>
      </c>
      <c r="C12372" s="336" t="s">
        <v>9234</v>
      </c>
      <c r="D12372" s="336" t="s">
        <v>10477</v>
      </c>
      <c r="E12372" s="469">
        <v>129600</v>
      </c>
      <c r="F12372" s="376" t="s">
        <v>10478</v>
      </c>
      <c r="G12372" s="336" t="s">
        <v>9918</v>
      </c>
      <c r="H12372" s="626">
        <v>44757</v>
      </c>
      <c r="I12372" s="626">
        <v>45852</v>
      </c>
      <c r="J12372" s="339"/>
    </row>
    <row r="12373" spans="1:10" s="372" customFormat="1" ht="23.25">
      <c r="A12373" s="1211" t="s">
        <v>10479</v>
      </c>
      <c r="B12373" s="336" t="s">
        <v>9575</v>
      </c>
      <c r="C12373" s="336" t="s">
        <v>9234</v>
      </c>
      <c r="D12373" s="336" t="s">
        <v>10480</v>
      </c>
      <c r="E12373" s="469">
        <v>57250</v>
      </c>
      <c r="F12373" s="376" t="s">
        <v>10481</v>
      </c>
      <c r="G12373" s="336" t="s">
        <v>10307</v>
      </c>
      <c r="H12373" s="626">
        <v>44806</v>
      </c>
      <c r="I12373" s="626">
        <v>44981</v>
      </c>
      <c r="J12373" s="339"/>
    </row>
    <row r="12374" spans="1:10" s="372" customFormat="1" ht="23.25">
      <c r="A12374" s="1211" t="s">
        <v>10482</v>
      </c>
      <c r="B12374" s="336" t="s">
        <v>10045</v>
      </c>
      <c r="C12374" s="336" t="s">
        <v>9234</v>
      </c>
      <c r="D12374" s="336" t="s">
        <v>10483</v>
      </c>
      <c r="E12374" s="469">
        <v>1145745</v>
      </c>
      <c r="F12374" s="376" t="s">
        <v>10484</v>
      </c>
      <c r="G12374" s="336" t="s">
        <v>10307</v>
      </c>
      <c r="H12374" s="626">
        <v>44794</v>
      </c>
      <c r="I12374" s="626">
        <v>45158</v>
      </c>
      <c r="J12374" s="339"/>
    </row>
    <row r="12375" spans="1:10" s="372" customFormat="1" ht="23.25">
      <c r="A12375" s="1211" t="s">
        <v>10485</v>
      </c>
      <c r="B12375" s="336" t="s">
        <v>10045</v>
      </c>
      <c r="C12375" s="336" t="s">
        <v>9234</v>
      </c>
      <c r="D12375" s="336" t="s">
        <v>10486</v>
      </c>
      <c r="E12375" s="469">
        <v>12825101.294999998</v>
      </c>
      <c r="F12375" s="376" t="s">
        <v>10487</v>
      </c>
      <c r="G12375" s="336" t="s">
        <v>10307</v>
      </c>
      <c r="H12375" s="626">
        <v>44807</v>
      </c>
      <c r="I12375" s="626">
        <v>45902</v>
      </c>
      <c r="J12375" s="339"/>
    </row>
    <row r="12376" spans="1:10" s="372" customFormat="1" ht="34.9">
      <c r="A12376" s="1211" t="s">
        <v>10488</v>
      </c>
      <c r="B12376" s="336" t="s">
        <v>10045</v>
      </c>
      <c r="C12376" s="336" t="s">
        <v>9234</v>
      </c>
      <c r="D12376" s="336" t="s">
        <v>10489</v>
      </c>
      <c r="E12376" s="469">
        <v>35526.33</v>
      </c>
      <c r="F12376" s="376" t="s">
        <v>10490</v>
      </c>
      <c r="G12376" s="336" t="s">
        <v>10307</v>
      </c>
      <c r="H12376" s="626">
        <v>44829</v>
      </c>
      <c r="I12376" s="626">
        <v>44926</v>
      </c>
      <c r="J12376" s="339"/>
    </row>
    <row r="12377" spans="1:10" s="372" customFormat="1">
      <c r="A12377" s="621" t="s">
        <v>153</v>
      </c>
      <c r="B12377" s="645"/>
      <c r="C12377" s="645"/>
      <c r="D12377" s="645"/>
      <c r="E12377" s="1225">
        <f>SUM(E12378:E12586)</f>
        <v>30979202.23</v>
      </c>
      <c r="F12377" s="647"/>
      <c r="G12377" s="645"/>
      <c r="H12377" s="645"/>
      <c r="I12377" s="645"/>
      <c r="J12377" s="709"/>
    </row>
    <row r="12378" spans="1:10" s="372" customFormat="1" ht="34.9">
      <c r="A12378" s="325" t="s">
        <v>10491</v>
      </c>
      <c r="B12378" s="336" t="s">
        <v>9532</v>
      </c>
      <c r="C12378" s="336" t="s">
        <v>9234</v>
      </c>
      <c r="D12378" s="336" t="s">
        <v>388</v>
      </c>
      <c r="E12378" s="469">
        <v>650000</v>
      </c>
      <c r="F12378" s="376"/>
      <c r="G12378" s="336"/>
      <c r="H12378" s="336"/>
      <c r="I12378" s="336"/>
      <c r="J12378" s="637"/>
    </row>
    <row r="12379" spans="1:10" s="372" customFormat="1">
      <c r="A12379" s="325" t="s">
        <v>10492</v>
      </c>
      <c r="B12379" s="336" t="s">
        <v>9742</v>
      </c>
      <c r="C12379" s="336" t="s">
        <v>9234</v>
      </c>
      <c r="D12379" s="336" t="s">
        <v>388</v>
      </c>
      <c r="E12379" s="469">
        <v>30000</v>
      </c>
      <c r="F12379" s="376"/>
      <c r="G12379" s="336"/>
      <c r="H12379" s="336"/>
      <c r="I12379" s="336"/>
      <c r="J12379" s="637"/>
    </row>
    <row r="12380" spans="1:10" s="372" customFormat="1">
      <c r="A12380" s="325" t="s">
        <v>10493</v>
      </c>
      <c r="B12380" s="336" t="s">
        <v>9742</v>
      </c>
      <c r="C12380" s="336" t="s">
        <v>9234</v>
      </c>
      <c r="D12380" s="336" t="s">
        <v>388</v>
      </c>
      <c r="E12380" s="469">
        <v>32884</v>
      </c>
      <c r="F12380" s="376"/>
      <c r="G12380" s="336"/>
      <c r="H12380" s="336"/>
      <c r="I12380" s="336"/>
      <c r="J12380" s="637"/>
    </row>
    <row r="12381" spans="1:10" s="372" customFormat="1" ht="23.25">
      <c r="A12381" s="325" t="s">
        <v>10494</v>
      </c>
      <c r="B12381" s="336" t="s">
        <v>9923</v>
      </c>
      <c r="C12381" s="336" t="s">
        <v>9234</v>
      </c>
      <c r="D12381" s="336" t="s">
        <v>388</v>
      </c>
      <c r="E12381" s="469">
        <v>198000</v>
      </c>
      <c r="F12381" s="376"/>
      <c r="G12381" s="336"/>
      <c r="H12381" s="336"/>
      <c r="I12381" s="336"/>
      <c r="J12381" s="637"/>
    </row>
    <row r="12382" spans="1:10" s="372" customFormat="1" ht="23.25">
      <c r="A12382" s="325" t="s">
        <v>10495</v>
      </c>
      <c r="B12382" s="336" t="s">
        <v>9923</v>
      </c>
      <c r="C12382" s="336" t="s">
        <v>9234</v>
      </c>
      <c r="D12382" s="336" t="s">
        <v>388</v>
      </c>
      <c r="E12382" s="469">
        <v>85000</v>
      </c>
      <c r="F12382" s="376"/>
      <c r="G12382" s="336"/>
      <c r="H12382" s="336"/>
      <c r="I12382" s="336"/>
      <c r="J12382" s="637"/>
    </row>
    <row r="12383" spans="1:10" s="372" customFormat="1" ht="23.25">
      <c r="A12383" s="325" t="s">
        <v>10496</v>
      </c>
      <c r="B12383" s="336" t="s">
        <v>9923</v>
      </c>
      <c r="C12383" s="336" t="s">
        <v>9234</v>
      </c>
      <c r="D12383" s="336" t="s">
        <v>388</v>
      </c>
      <c r="E12383" s="469">
        <v>200000</v>
      </c>
      <c r="F12383" s="376"/>
      <c r="G12383" s="336"/>
      <c r="H12383" s="336"/>
      <c r="I12383" s="336"/>
      <c r="J12383" s="637"/>
    </row>
    <row r="12384" spans="1:10" s="372" customFormat="1" ht="23.25">
      <c r="A12384" s="325" t="s">
        <v>10497</v>
      </c>
      <c r="B12384" s="336" t="s">
        <v>9923</v>
      </c>
      <c r="C12384" s="336" t="s">
        <v>9234</v>
      </c>
      <c r="D12384" s="336" t="s">
        <v>388</v>
      </c>
      <c r="E12384" s="469">
        <v>50000</v>
      </c>
      <c r="F12384" s="376"/>
      <c r="G12384" s="336"/>
      <c r="H12384" s="336"/>
      <c r="I12384" s="336"/>
      <c r="J12384" s="637"/>
    </row>
    <row r="12385" spans="1:10" s="372" customFormat="1">
      <c r="A12385" s="325" t="s">
        <v>10498</v>
      </c>
      <c r="B12385" s="336" t="s">
        <v>9742</v>
      </c>
      <c r="C12385" s="336" t="s">
        <v>9234</v>
      </c>
      <c r="D12385" s="336" t="s">
        <v>388</v>
      </c>
      <c r="E12385" s="469">
        <v>40000</v>
      </c>
      <c r="F12385" s="376"/>
      <c r="G12385" s="336"/>
      <c r="H12385" s="336"/>
      <c r="I12385" s="336"/>
      <c r="J12385" s="637"/>
    </row>
    <row r="12386" spans="1:10" s="372" customFormat="1" ht="23.25">
      <c r="A12386" s="325" t="s">
        <v>10499</v>
      </c>
      <c r="B12386" s="336" t="s">
        <v>9742</v>
      </c>
      <c r="C12386" s="336" t="s">
        <v>9234</v>
      </c>
      <c r="D12386" s="336" t="s">
        <v>388</v>
      </c>
      <c r="E12386" s="469">
        <v>31476</v>
      </c>
      <c r="F12386" s="376"/>
      <c r="G12386" s="336"/>
      <c r="H12386" s="336"/>
      <c r="I12386" s="336"/>
      <c r="J12386" s="637"/>
    </row>
    <row r="12387" spans="1:10" s="372" customFormat="1" ht="23.25">
      <c r="A12387" s="325" t="s">
        <v>10500</v>
      </c>
      <c r="B12387" s="336" t="s">
        <v>9742</v>
      </c>
      <c r="C12387" s="336" t="s">
        <v>9234</v>
      </c>
      <c r="D12387" s="336" t="s">
        <v>388</v>
      </c>
      <c r="E12387" s="469">
        <v>27840</v>
      </c>
      <c r="F12387" s="376"/>
      <c r="G12387" s="336"/>
      <c r="H12387" s="336"/>
      <c r="I12387" s="336"/>
      <c r="J12387" s="637"/>
    </row>
    <row r="12388" spans="1:10" s="372" customFormat="1">
      <c r="A12388" s="325" t="s">
        <v>10501</v>
      </c>
      <c r="B12388" s="336" t="s">
        <v>9742</v>
      </c>
      <c r="C12388" s="336" t="s">
        <v>9234</v>
      </c>
      <c r="D12388" s="336" t="s">
        <v>388</v>
      </c>
      <c r="E12388" s="469">
        <v>31476</v>
      </c>
      <c r="F12388" s="376"/>
      <c r="G12388" s="336"/>
      <c r="H12388" s="336"/>
      <c r="I12388" s="336"/>
      <c r="J12388" s="637"/>
    </row>
    <row r="12389" spans="1:10" s="372" customFormat="1">
      <c r="A12389" s="325" t="s">
        <v>10502</v>
      </c>
      <c r="B12389" s="336" t="s">
        <v>9742</v>
      </c>
      <c r="C12389" s="336" t="s">
        <v>9234</v>
      </c>
      <c r="D12389" s="336" t="s">
        <v>388</v>
      </c>
      <c r="E12389" s="469">
        <v>24000</v>
      </c>
      <c r="F12389" s="376"/>
      <c r="G12389" s="336"/>
      <c r="H12389" s="336"/>
      <c r="I12389" s="336"/>
      <c r="J12389" s="637"/>
    </row>
    <row r="12390" spans="1:10" s="372" customFormat="1">
      <c r="A12390" s="325" t="s">
        <v>10503</v>
      </c>
      <c r="B12390" s="336" t="s">
        <v>9742</v>
      </c>
      <c r="C12390" s="336" t="s">
        <v>9234</v>
      </c>
      <c r="D12390" s="336" t="s">
        <v>388</v>
      </c>
      <c r="E12390" s="469">
        <v>31827</v>
      </c>
      <c r="F12390" s="376"/>
      <c r="G12390" s="336"/>
      <c r="H12390" s="336"/>
      <c r="I12390" s="336"/>
      <c r="J12390" s="637"/>
    </row>
    <row r="12391" spans="1:10" s="372" customFormat="1">
      <c r="A12391" s="325" t="s">
        <v>10504</v>
      </c>
      <c r="B12391" s="336" t="s">
        <v>9742</v>
      </c>
      <c r="C12391" s="336" t="s">
        <v>9234</v>
      </c>
      <c r="D12391" s="336" t="s">
        <v>388</v>
      </c>
      <c r="E12391" s="469">
        <v>39590</v>
      </c>
      <c r="F12391" s="376"/>
      <c r="G12391" s="336"/>
      <c r="H12391" s="336"/>
      <c r="I12391" s="336"/>
      <c r="J12391" s="637"/>
    </row>
    <row r="12392" spans="1:10" s="372" customFormat="1">
      <c r="A12392" s="325" t="s">
        <v>10505</v>
      </c>
      <c r="B12392" s="336" t="s">
        <v>9742</v>
      </c>
      <c r="C12392" s="336" t="s">
        <v>9234</v>
      </c>
      <c r="D12392" s="336" t="s">
        <v>388</v>
      </c>
      <c r="E12392" s="469">
        <v>39490</v>
      </c>
      <c r="F12392" s="376"/>
      <c r="G12392" s="336"/>
      <c r="H12392" s="336"/>
      <c r="I12392" s="336"/>
      <c r="J12392" s="637"/>
    </row>
    <row r="12393" spans="1:10" s="372" customFormat="1">
      <c r="A12393" s="325" t="s">
        <v>10506</v>
      </c>
      <c r="B12393" s="336" t="s">
        <v>9742</v>
      </c>
      <c r="C12393" s="336" t="s">
        <v>9234</v>
      </c>
      <c r="D12393" s="336" t="s">
        <v>388</v>
      </c>
      <c r="E12393" s="469">
        <v>37758</v>
      </c>
      <c r="F12393" s="376"/>
      <c r="G12393" s="336"/>
      <c r="H12393" s="336"/>
      <c r="I12393" s="336"/>
      <c r="J12393" s="637"/>
    </row>
    <row r="12394" spans="1:10" s="372" customFormat="1">
      <c r="A12394" s="325" t="s">
        <v>10507</v>
      </c>
      <c r="B12394" s="336" t="s">
        <v>9742</v>
      </c>
      <c r="C12394" s="336" t="s">
        <v>9234</v>
      </c>
      <c r="D12394" s="336" t="s">
        <v>388</v>
      </c>
      <c r="E12394" s="469">
        <v>32250</v>
      </c>
      <c r="F12394" s="376"/>
      <c r="G12394" s="336"/>
      <c r="H12394" s="336"/>
      <c r="I12394" s="336"/>
      <c r="J12394" s="637"/>
    </row>
    <row r="12395" spans="1:10" s="372" customFormat="1">
      <c r="A12395" s="325" t="s">
        <v>10508</v>
      </c>
      <c r="B12395" s="336" t="s">
        <v>9742</v>
      </c>
      <c r="C12395" s="336" t="s">
        <v>9234</v>
      </c>
      <c r="D12395" s="336" t="s">
        <v>388</v>
      </c>
      <c r="E12395" s="469">
        <v>27948</v>
      </c>
      <c r="F12395" s="376"/>
      <c r="G12395" s="336"/>
      <c r="H12395" s="336"/>
      <c r="I12395" s="336"/>
      <c r="J12395" s="637"/>
    </row>
    <row r="12396" spans="1:10" s="372" customFormat="1">
      <c r="A12396" s="325" t="s">
        <v>10509</v>
      </c>
      <c r="B12396" s="336" t="s">
        <v>9742</v>
      </c>
      <c r="C12396" s="336" t="s">
        <v>9234</v>
      </c>
      <c r="D12396" s="336" t="s">
        <v>388</v>
      </c>
      <c r="E12396" s="469">
        <v>36540</v>
      </c>
      <c r="F12396" s="376"/>
      <c r="G12396" s="336"/>
      <c r="H12396" s="336"/>
      <c r="I12396" s="336"/>
      <c r="J12396" s="637"/>
    </row>
    <row r="12397" spans="1:10" s="372" customFormat="1">
      <c r="A12397" s="325" t="s">
        <v>10510</v>
      </c>
      <c r="B12397" s="336" t="s">
        <v>9742</v>
      </c>
      <c r="C12397" s="336" t="s">
        <v>9234</v>
      </c>
      <c r="D12397" s="336" t="s">
        <v>388</v>
      </c>
      <c r="E12397" s="469">
        <v>33339</v>
      </c>
      <c r="F12397" s="376"/>
      <c r="G12397" s="336"/>
      <c r="H12397" s="336"/>
      <c r="I12397" s="336"/>
      <c r="J12397" s="637"/>
    </row>
    <row r="12398" spans="1:10" s="372" customFormat="1">
      <c r="A12398" s="325" t="s">
        <v>10511</v>
      </c>
      <c r="B12398" s="336" t="s">
        <v>9742</v>
      </c>
      <c r="C12398" s="336" t="s">
        <v>9234</v>
      </c>
      <c r="D12398" s="336" t="s">
        <v>388</v>
      </c>
      <c r="E12398" s="469">
        <v>37758</v>
      </c>
      <c r="F12398" s="376"/>
      <c r="G12398" s="336"/>
      <c r="H12398" s="336"/>
      <c r="I12398" s="336"/>
      <c r="J12398" s="637"/>
    </row>
    <row r="12399" spans="1:10" s="372" customFormat="1">
      <c r="A12399" s="325" t="s">
        <v>10512</v>
      </c>
      <c r="B12399" s="336" t="s">
        <v>9742</v>
      </c>
      <c r="C12399" s="336" t="s">
        <v>9234</v>
      </c>
      <c r="D12399" s="336" t="s">
        <v>388</v>
      </c>
      <c r="E12399" s="469">
        <v>37758</v>
      </c>
      <c r="F12399" s="376"/>
      <c r="G12399" s="336"/>
      <c r="H12399" s="336"/>
      <c r="I12399" s="336"/>
      <c r="J12399" s="637"/>
    </row>
    <row r="12400" spans="1:10" s="372" customFormat="1">
      <c r="A12400" s="325" t="s">
        <v>10513</v>
      </c>
      <c r="B12400" s="336" t="s">
        <v>9742</v>
      </c>
      <c r="C12400" s="336" t="s">
        <v>9234</v>
      </c>
      <c r="D12400" s="336" t="s">
        <v>388</v>
      </c>
      <c r="E12400" s="469">
        <v>37758</v>
      </c>
      <c r="F12400" s="376"/>
      <c r="G12400" s="336"/>
      <c r="H12400" s="336"/>
      <c r="I12400" s="336"/>
      <c r="J12400" s="637"/>
    </row>
    <row r="12401" spans="1:10" s="372" customFormat="1">
      <c r="A12401" s="325" t="s">
        <v>10514</v>
      </c>
      <c r="B12401" s="336" t="s">
        <v>9742</v>
      </c>
      <c r="C12401" s="336" t="s">
        <v>9234</v>
      </c>
      <c r="D12401" s="336" t="s">
        <v>388</v>
      </c>
      <c r="E12401" s="469">
        <v>34407</v>
      </c>
      <c r="F12401" s="376"/>
      <c r="G12401" s="336"/>
      <c r="H12401" s="336"/>
      <c r="I12401" s="336"/>
      <c r="J12401" s="637"/>
    </row>
    <row r="12402" spans="1:10" s="372" customFormat="1">
      <c r="A12402" s="325" t="s">
        <v>10515</v>
      </c>
      <c r="B12402" s="336" t="s">
        <v>9742</v>
      </c>
      <c r="C12402" s="336" t="s">
        <v>9234</v>
      </c>
      <c r="D12402" s="336" t="s">
        <v>388</v>
      </c>
      <c r="E12402" s="469">
        <v>35184</v>
      </c>
      <c r="F12402" s="376"/>
      <c r="G12402" s="336"/>
      <c r="H12402" s="336"/>
      <c r="I12402" s="336"/>
      <c r="J12402" s="637"/>
    </row>
    <row r="12403" spans="1:10" s="372" customFormat="1">
      <c r="A12403" s="325" t="s">
        <v>10516</v>
      </c>
      <c r="B12403" s="336" t="s">
        <v>9742</v>
      </c>
      <c r="C12403" s="336" t="s">
        <v>9234</v>
      </c>
      <c r="D12403" s="336" t="s">
        <v>388</v>
      </c>
      <c r="E12403" s="469">
        <v>37758</v>
      </c>
      <c r="F12403" s="376"/>
      <c r="G12403" s="336"/>
      <c r="H12403" s="336"/>
      <c r="I12403" s="336"/>
      <c r="J12403" s="637"/>
    </row>
    <row r="12404" spans="1:10" s="372" customFormat="1">
      <c r="A12404" s="325" t="s">
        <v>10517</v>
      </c>
      <c r="B12404" s="336" t="s">
        <v>9742</v>
      </c>
      <c r="C12404" s="336" t="s">
        <v>9234</v>
      </c>
      <c r="D12404" s="336" t="s">
        <v>388</v>
      </c>
      <c r="E12404" s="469">
        <v>39000</v>
      </c>
      <c r="F12404" s="376"/>
      <c r="G12404" s="336"/>
      <c r="H12404" s="336"/>
      <c r="I12404" s="336"/>
      <c r="J12404" s="637"/>
    </row>
    <row r="12405" spans="1:10" s="372" customFormat="1">
      <c r="A12405" s="325" t="s">
        <v>10518</v>
      </c>
      <c r="B12405" s="336" t="s">
        <v>9742</v>
      </c>
      <c r="C12405" s="336" t="s">
        <v>9234</v>
      </c>
      <c r="D12405" s="336" t="s">
        <v>388</v>
      </c>
      <c r="E12405" s="469">
        <v>36594</v>
      </c>
      <c r="F12405" s="376"/>
      <c r="G12405" s="336"/>
      <c r="H12405" s="336"/>
      <c r="I12405" s="336"/>
      <c r="J12405" s="637"/>
    </row>
    <row r="12406" spans="1:10" s="372" customFormat="1">
      <c r="A12406" s="325" t="s">
        <v>10519</v>
      </c>
      <c r="B12406" s="336" t="s">
        <v>9742</v>
      </c>
      <c r="C12406" s="336" t="s">
        <v>9234</v>
      </c>
      <c r="D12406" s="336" t="s">
        <v>388</v>
      </c>
      <c r="E12406" s="469">
        <v>32562</v>
      </c>
      <c r="F12406" s="376"/>
      <c r="G12406" s="336"/>
      <c r="H12406" s="336"/>
      <c r="I12406" s="336"/>
      <c r="J12406" s="637"/>
    </row>
    <row r="12407" spans="1:10" s="372" customFormat="1">
      <c r="A12407" s="325" t="s">
        <v>10520</v>
      </c>
      <c r="B12407" s="336" t="s">
        <v>9742</v>
      </c>
      <c r="C12407" s="336" t="s">
        <v>9234</v>
      </c>
      <c r="D12407" s="336" t="s">
        <v>388</v>
      </c>
      <c r="E12407" s="469">
        <v>36540</v>
      </c>
      <c r="F12407" s="376"/>
      <c r="G12407" s="336"/>
      <c r="H12407" s="336"/>
      <c r="I12407" s="336"/>
      <c r="J12407" s="637"/>
    </row>
    <row r="12408" spans="1:10" s="372" customFormat="1">
      <c r="A12408" s="325" t="s">
        <v>10521</v>
      </c>
      <c r="B12408" s="336" t="s">
        <v>9742</v>
      </c>
      <c r="C12408" s="336" t="s">
        <v>9234</v>
      </c>
      <c r="D12408" s="336" t="s">
        <v>388</v>
      </c>
      <c r="E12408" s="469">
        <v>39000</v>
      </c>
      <c r="F12408" s="376"/>
      <c r="G12408" s="336"/>
      <c r="H12408" s="336"/>
      <c r="I12408" s="336"/>
      <c r="J12408" s="637"/>
    </row>
    <row r="12409" spans="1:10" s="372" customFormat="1">
      <c r="A12409" s="325" t="s">
        <v>10522</v>
      </c>
      <c r="B12409" s="336" t="s">
        <v>9742</v>
      </c>
      <c r="C12409" s="336" t="s">
        <v>9234</v>
      </c>
      <c r="D12409" s="336" t="s">
        <v>388</v>
      </c>
      <c r="E12409" s="469">
        <v>35910</v>
      </c>
      <c r="F12409" s="376"/>
      <c r="G12409" s="336"/>
      <c r="H12409" s="336"/>
      <c r="I12409" s="336"/>
      <c r="J12409" s="637"/>
    </row>
    <row r="12410" spans="1:10" s="372" customFormat="1">
      <c r="A12410" s="325" t="s">
        <v>10523</v>
      </c>
      <c r="B12410" s="336" t="s">
        <v>9742</v>
      </c>
      <c r="C12410" s="336" t="s">
        <v>9234</v>
      </c>
      <c r="D12410" s="336" t="s">
        <v>388</v>
      </c>
      <c r="E12410" s="469">
        <v>37758</v>
      </c>
      <c r="F12410" s="376"/>
      <c r="G12410" s="336"/>
      <c r="H12410" s="336"/>
      <c r="I12410" s="336"/>
      <c r="J12410" s="637"/>
    </row>
    <row r="12411" spans="1:10" s="372" customFormat="1">
      <c r="A12411" s="325" t="s">
        <v>10524</v>
      </c>
      <c r="B12411" s="336" t="s">
        <v>9742</v>
      </c>
      <c r="C12411" s="336" t="s">
        <v>9234</v>
      </c>
      <c r="D12411" s="336" t="s">
        <v>388</v>
      </c>
      <c r="E12411" s="469">
        <v>36972</v>
      </c>
      <c r="F12411" s="376"/>
      <c r="G12411" s="336"/>
      <c r="H12411" s="336"/>
      <c r="I12411" s="336"/>
      <c r="J12411" s="637"/>
    </row>
    <row r="12412" spans="1:10" s="372" customFormat="1">
      <c r="A12412" s="325" t="s">
        <v>10525</v>
      </c>
      <c r="B12412" s="336" t="s">
        <v>9742</v>
      </c>
      <c r="C12412" s="336" t="s">
        <v>9234</v>
      </c>
      <c r="D12412" s="336" t="s">
        <v>388</v>
      </c>
      <c r="E12412" s="469">
        <v>39590</v>
      </c>
      <c r="F12412" s="376"/>
      <c r="G12412" s="336"/>
      <c r="H12412" s="336"/>
      <c r="I12412" s="336"/>
      <c r="J12412" s="637"/>
    </row>
    <row r="12413" spans="1:10" s="372" customFormat="1">
      <c r="A12413" s="325" t="s">
        <v>10526</v>
      </c>
      <c r="B12413" s="336" t="s">
        <v>9575</v>
      </c>
      <c r="C12413" s="336" t="s">
        <v>9234</v>
      </c>
      <c r="D12413" s="336" t="s">
        <v>388</v>
      </c>
      <c r="E12413" s="469">
        <v>72000</v>
      </c>
      <c r="F12413" s="376"/>
      <c r="G12413" s="336"/>
      <c r="H12413" s="336"/>
      <c r="I12413" s="336"/>
      <c r="J12413" s="637"/>
    </row>
    <row r="12414" spans="1:10" s="372" customFormat="1">
      <c r="A12414" s="325" t="s">
        <v>10527</v>
      </c>
      <c r="B12414" s="336" t="s">
        <v>9575</v>
      </c>
      <c r="C12414" s="336" t="s">
        <v>9234</v>
      </c>
      <c r="D12414" s="336" t="s">
        <v>388</v>
      </c>
      <c r="E12414" s="469">
        <v>52500</v>
      </c>
      <c r="F12414" s="376"/>
      <c r="G12414" s="336"/>
      <c r="H12414" s="336"/>
      <c r="I12414" s="336"/>
      <c r="J12414" s="637"/>
    </row>
    <row r="12415" spans="1:10" s="372" customFormat="1">
      <c r="A12415" s="325" t="s">
        <v>10528</v>
      </c>
      <c r="B12415" s="336" t="s">
        <v>9575</v>
      </c>
      <c r="C12415" s="336" t="s">
        <v>9234</v>
      </c>
      <c r="D12415" s="336" t="s">
        <v>388</v>
      </c>
      <c r="E12415" s="469">
        <v>42000</v>
      </c>
      <c r="F12415" s="376"/>
      <c r="G12415" s="336"/>
      <c r="H12415" s="336"/>
      <c r="I12415" s="336"/>
      <c r="J12415" s="637"/>
    </row>
    <row r="12416" spans="1:10" s="372" customFormat="1">
      <c r="A12416" s="325" t="s">
        <v>10529</v>
      </c>
      <c r="B12416" s="336" t="s">
        <v>9575</v>
      </c>
      <c r="C12416" s="336" t="s">
        <v>9234</v>
      </c>
      <c r="D12416" s="336" t="s">
        <v>388</v>
      </c>
      <c r="E12416" s="469">
        <v>72600</v>
      </c>
      <c r="F12416" s="376"/>
      <c r="G12416" s="336"/>
      <c r="H12416" s="336"/>
      <c r="I12416" s="336"/>
      <c r="J12416" s="637"/>
    </row>
    <row r="12417" spans="1:10" s="372" customFormat="1">
      <c r="A12417" s="325" t="s">
        <v>10530</v>
      </c>
      <c r="B12417" s="336" t="s">
        <v>9575</v>
      </c>
      <c r="C12417" s="336" t="s">
        <v>9234</v>
      </c>
      <c r="D12417" s="336" t="s">
        <v>388</v>
      </c>
      <c r="E12417" s="469">
        <v>45600</v>
      </c>
      <c r="F12417" s="376"/>
      <c r="G12417" s="336"/>
      <c r="H12417" s="336"/>
      <c r="I12417" s="336"/>
      <c r="J12417" s="637"/>
    </row>
    <row r="12418" spans="1:10" s="372" customFormat="1">
      <c r="A12418" s="325" t="s">
        <v>10531</v>
      </c>
      <c r="B12418" s="336" t="s">
        <v>9575</v>
      </c>
      <c r="C12418" s="336" t="s">
        <v>9234</v>
      </c>
      <c r="D12418" s="336" t="s">
        <v>388</v>
      </c>
      <c r="E12418" s="469">
        <v>45000</v>
      </c>
      <c r="F12418" s="376"/>
      <c r="G12418" s="336"/>
      <c r="H12418" s="336"/>
      <c r="I12418" s="336"/>
      <c r="J12418" s="637"/>
    </row>
    <row r="12419" spans="1:10" s="372" customFormat="1">
      <c r="A12419" s="325" t="s">
        <v>10532</v>
      </c>
      <c r="B12419" s="336" t="s">
        <v>9742</v>
      </c>
      <c r="C12419" s="336" t="s">
        <v>9234</v>
      </c>
      <c r="D12419" s="336" t="s">
        <v>388</v>
      </c>
      <c r="E12419" s="469">
        <v>39600</v>
      </c>
      <c r="F12419" s="376"/>
      <c r="G12419" s="336"/>
      <c r="H12419" s="336"/>
      <c r="I12419" s="336"/>
      <c r="J12419" s="637"/>
    </row>
    <row r="12420" spans="1:10" s="372" customFormat="1">
      <c r="A12420" s="325" t="s">
        <v>10533</v>
      </c>
      <c r="B12420" s="336" t="s">
        <v>9742</v>
      </c>
      <c r="C12420" s="336" t="s">
        <v>9234</v>
      </c>
      <c r="D12420" s="336" t="s">
        <v>388</v>
      </c>
      <c r="E12420" s="469">
        <v>39730</v>
      </c>
      <c r="F12420" s="376"/>
      <c r="G12420" s="336"/>
      <c r="H12420" s="336"/>
      <c r="I12420" s="336"/>
      <c r="J12420" s="637"/>
    </row>
    <row r="12421" spans="1:10" s="372" customFormat="1">
      <c r="A12421" s="325" t="s">
        <v>10534</v>
      </c>
      <c r="B12421" s="336" t="s">
        <v>9575</v>
      </c>
      <c r="C12421" s="336" t="s">
        <v>9234</v>
      </c>
      <c r="D12421" s="336" t="s">
        <v>388</v>
      </c>
      <c r="E12421" s="469">
        <v>86186</v>
      </c>
      <c r="F12421" s="376"/>
      <c r="G12421" s="336"/>
      <c r="H12421" s="336"/>
      <c r="I12421" s="336"/>
      <c r="J12421" s="637"/>
    </row>
    <row r="12422" spans="1:10" s="372" customFormat="1">
      <c r="A12422" s="325" t="s">
        <v>10535</v>
      </c>
      <c r="B12422" s="336" t="s">
        <v>9575</v>
      </c>
      <c r="C12422" s="336" t="s">
        <v>9234</v>
      </c>
      <c r="D12422" s="336" t="s">
        <v>388</v>
      </c>
      <c r="E12422" s="469">
        <v>60000</v>
      </c>
      <c r="F12422" s="376"/>
      <c r="G12422" s="336"/>
      <c r="H12422" s="336"/>
      <c r="I12422" s="336"/>
      <c r="J12422" s="637"/>
    </row>
    <row r="12423" spans="1:10" s="372" customFormat="1">
      <c r="A12423" s="325" t="s">
        <v>10536</v>
      </c>
      <c r="B12423" s="336" t="s">
        <v>9575</v>
      </c>
      <c r="C12423" s="336" t="s">
        <v>9234</v>
      </c>
      <c r="D12423" s="336" t="s">
        <v>388</v>
      </c>
      <c r="E12423" s="469">
        <v>70000</v>
      </c>
      <c r="F12423" s="376"/>
      <c r="G12423" s="336"/>
      <c r="H12423" s="336"/>
      <c r="I12423" s="336"/>
      <c r="J12423" s="637"/>
    </row>
    <row r="12424" spans="1:10" s="372" customFormat="1">
      <c r="A12424" s="325" t="s">
        <v>10537</v>
      </c>
      <c r="B12424" s="336" t="s">
        <v>9575</v>
      </c>
      <c r="C12424" s="336" t="s">
        <v>9234</v>
      </c>
      <c r="D12424" s="336" t="s">
        <v>388</v>
      </c>
      <c r="E12424" s="469">
        <v>51430</v>
      </c>
      <c r="F12424" s="376"/>
      <c r="G12424" s="336"/>
      <c r="H12424" s="336"/>
      <c r="I12424" s="336"/>
      <c r="J12424" s="637"/>
    </row>
    <row r="12425" spans="1:10" s="372" customFormat="1">
      <c r="A12425" s="325" t="s">
        <v>10538</v>
      </c>
      <c r="B12425" s="336" t="s">
        <v>9575</v>
      </c>
      <c r="C12425" s="336" t="s">
        <v>9234</v>
      </c>
      <c r="D12425" s="336" t="s">
        <v>388</v>
      </c>
      <c r="E12425" s="469">
        <v>42852</v>
      </c>
      <c r="F12425" s="376"/>
      <c r="G12425" s="336"/>
      <c r="H12425" s="336"/>
      <c r="I12425" s="336"/>
      <c r="J12425" s="637"/>
    </row>
    <row r="12426" spans="1:10" s="372" customFormat="1">
      <c r="A12426" s="325" t="s">
        <v>10539</v>
      </c>
      <c r="B12426" s="336" t="s">
        <v>9742</v>
      </c>
      <c r="C12426" s="336" t="s">
        <v>9234</v>
      </c>
      <c r="D12426" s="336" t="s">
        <v>388</v>
      </c>
      <c r="E12426" s="469">
        <v>34250</v>
      </c>
      <c r="F12426" s="376"/>
      <c r="G12426" s="336"/>
      <c r="H12426" s="336"/>
      <c r="I12426" s="336"/>
      <c r="J12426" s="637"/>
    </row>
    <row r="12427" spans="1:10" s="372" customFormat="1">
      <c r="A12427" s="325" t="s">
        <v>10540</v>
      </c>
      <c r="B12427" s="336" t="s">
        <v>9575</v>
      </c>
      <c r="C12427" s="336" t="s">
        <v>9234</v>
      </c>
      <c r="D12427" s="336" t="s">
        <v>388</v>
      </c>
      <c r="E12427" s="469">
        <v>82200</v>
      </c>
      <c r="F12427" s="376"/>
      <c r="G12427" s="336"/>
      <c r="H12427" s="336"/>
      <c r="I12427" s="336"/>
      <c r="J12427" s="637"/>
    </row>
    <row r="12428" spans="1:10" s="372" customFormat="1">
      <c r="A12428" s="325" t="s">
        <v>10541</v>
      </c>
      <c r="B12428" s="336" t="s">
        <v>9575</v>
      </c>
      <c r="C12428" s="336" t="s">
        <v>9234</v>
      </c>
      <c r="D12428" s="336" t="s">
        <v>388</v>
      </c>
      <c r="E12428" s="469">
        <v>43598</v>
      </c>
      <c r="F12428" s="376"/>
      <c r="G12428" s="336"/>
      <c r="H12428" s="336"/>
      <c r="I12428" s="336"/>
      <c r="J12428" s="637"/>
    </row>
    <row r="12429" spans="1:10" s="372" customFormat="1">
      <c r="A12429" s="325" t="s">
        <v>10542</v>
      </c>
      <c r="B12429" s="336" t="s">
        <v>9575</v>
      </c>
      <c r="C12429" s="336" t="s">
        <v>9234</v>
      </c>
      <c r="D12429" s="336" t="s">
        <v>388</v>
      </c>
      <c r="E12429" s="469">
        <v>56595</v>
      </c>
      <c r="F12429" s="376"/>
      <c r="G12429" s="336"/>
      <c r="H12429" s="336"/>
      <c r="I12429" s="336"/>
      <c r="J12429" s="637"/>
    </row>
    <row r="12430" spans="1:10" s="372" customFormat="1">
      <c r="A12430" s="325" t="s">
        <v>10543</v>
      </c>
      <c r="B12430" s="336" t="s">
        <v>9575</v>
      </c>
      <c r="C12430" s="336" t="s">
        <v>9234</v>
      </c>
      <c r="D12430" s="336" t="s">
        <v>388</v>
      </c>
      <c r="E12430" s="469">
        <v>69500</v>
      </c>
      <c r="F12430" s="376"/>
      <c r="G12430" s="336"/>
      <c r="H12430" s="336"/>
      <c r="I12430" s="336"/>
      <c r="J12430" s="637"/>
    </row>
    <row r="12431" spans="1:10" s="372" customFormat="1">
      <c r="A12431" s="325" t="s">
        <v>10544</v>
      </c>
      <c r="B12431" s="336" t="s">
        <v>9575</v>
      </c>
      <c r="C12431" s="336" t="s">
        <v>9234</v>
      </c>
      <c r="D12431" s="336" t="s">
        <v>388</v>
      </c>
      <c r="E12431" s="469">
        <v>40040</v>
      </c>
      <c r="F12431" s="376"/>
      <c r="G12431" s="336"/>
      <c r="H12431" s="336"/>
      <c r="I12431" s="336"/>
      <c r="J12431" s="637"/>
    </row>
    <row r="12432" spans="1:10" s="372" customFormat="1">
      <c r="A12432" s="325" t="s">
        <v>10545</v>
      </c>
      <c r="B12432" s="336" t="s">
        <v>9575</v>
      </c>
      <c r="C12432" s="336" t="s">
        <v>9234</v>
      </c>
      <c r="D12432" s="336" t="s">
        <v>388</v>
      </c>
      <c r="E12432" s="469">
        <v>78408</v>
      </c>
      <c r="F12432" s="376"/>
      <c r="G12432" s="336"/>
      <c r="H12432" s="336"/>
      <c r="I12432" s="336"/>
      <c r="J12432" s="637"/>
    </row>
    <row r="12433" spans="1:10" s="372" customFormat="1">
      <c r="A12433" s="325" t="s">
        <v>10546</v>
      </c>
      <c r="B12433" s="336" t="s">
        <v>9575</v>
      </c>
      <c r="C12433" s="336" t="s">
        <v>9234</v>
      </c>
      <c r="D12433" s="336" t="s">
        <v>388</v>
      </c>
      <c r="E12433" s="469">
        <v>44220</v>
      </c>
      <c r="F12433" s="376"/>
      <c r="G12433" s="336"/>
      <c r="H12433" s="336"/>
      <c r="I12433" s="336"/>
      <c r="J12433" s="637"/>
    </row>
    <row r="12434" spans="1:10" s="372" customFormat="1">
      <c r="A12434" s="325" t="s">
        <v>10547</v>
      </c>
      <c r="B12434" s="336" t="s">
        <v>9575</v>
      </c>
      <c r="C12434" s="336" t="s">
        <v>9234</v>
      </c>
      <c r="D12434" s="336" t="s">
        <v>388</v>
      </c>
      <c r="E12434" s="469">
        <v>66663</v>
      </c>
      <c r="F12434" s="376"/>
      <c r="G12434" s="336"/>
      <c r="H12434" s="336"/>
      <c r="I12434" s="336"/>
      <c r="J12434" s="637"/>
    </row>
    <row r="12435" spans="1:10" s="372" customFormat="1">
      <c r="A12435" s="325" t="s">
        <v>10548</v>
      </c>
      <c r="B12435" s="336" t="s">
        <v>9742</v>
      </c>
      <c r="C12435" s="336" t="s">
        <v>9234</v>
      </c>
      <c r="D12435" s="336" t="s">
        <v>388</v>
      </c>
      <c r="E12435" s="469">
        <v>33500</v>
      </c>
      <c r="F12435" s="376"/>
      <c r="G12435" s="336"/>
      <c r="H12435" s="336"/>
      <c r="I12435" s="336"/>
      <c r="J12435" s="637"/>
    </row>
    <row r="12436" spans="1:10" s="372" customFormat="1">
      <c r="A12436" s="325" t="s">
        <v>10549</v>
      </c>
      <c r="B12436" s="336" t="s">
        <v>9575</v>
      </c>
      <c r="C12436" s="336" t="s">
        <v>9234</v>
      </c>
      <c r="D12436" s="336" t="s">
        <v>388</v>
      </c>
      <c r="E12436" s="469">
        <v>60000</v>
      </c>
      <c r="F12436" s="376"/>
      <c r="G12436" s="336"/>
      <c r="H12436" s="336"/>
      <c r="I12436" s="336"/>
      <c r="J12436" s="637"/>
    </row>
    <row r="12437" spans="1:10" s="372" customFormat="1">
      <c r="A12437" s="325" t="s">
        <v>10550</v>
      </c>
      <c r="B12437" s="336" t="s">
        <v>9742</v>
      </c>
      <c r="C12437" s="336" t="s">
        <v>9234</v>
      </c>
      <c r="D12437" s="336" t="s">
        <v>388</v>
      </c>
      <c r="E12437" s="469">
        <v>36000</v>
      </c>
      <c r="F12437" s="376"/>
      <c r="G12437" s="336"/>
      <c r="H12437" s="336"/>
      <c r="I12437" s="336"/>
      <c r="J12437" s="637"/>
    </row>
    <row r="12438" spans="1:10" s="372" customFormat="1">
      <c r="A12438" s="325" t="s">
        <v>10551</v>
      </c>
      <c r="B12438" s="336" t="s">
        <v>9742</v>
      </c>
      <c r="C12438" s="336" t="s">
        <v>9234</v>
      </c>
      <c r="D12438" s="336" t="s">
        <v>388</v>
      </c>
      <c r="E12438" s="469">
        <v>27800</v>
      </c>
      <c r="F12438" s="376"/>
      <c r="G12438" s="336"/>
      <c r="H12438" s="336"/>
      <c r="I12438" s="336"/>
      <c r="J12438" s="637"/>
    </row>
    <row r="12439" spans="1:10" s="372" customFormat="1" ht="23.25">
      <c r="A12439" s="325" t="s">
        <v>10552</v>
      </c>
      <c r="B12439" s="336" t="s">
        <v>9923</v>
      </c>
      <c r="C12439" s="336" t="s">
        <v>9234</v>
      </c>
      <c r="D12439" s="336" t="s">
        <v>388</v>
      </c>
      <c r="E12439" s="469">
        <v>131000</v>
      </c>
      <c r="F12439" s="376"/>
      <c r="G12439" s="336"/>
      <c r="H12439" s="336"/>
      <c r="I12439" s="336"/>
      <c r="J12439" s="637"/>
    </row>
    <row r="12440" spans="1:10" s="372" customFormat="1" ht="23.25">
      <c r="A12440" s="325" t="s">
        <v>10553</v>
      </c>
      <c r="B12440" s="336" t="s">
        <v>9923</v>
      </c>
      <c r="C12440" s="336" t="s">
        <v>9234</v>
      </c>
      <c r="D12440" s="336" t="s">
        <v>388</v>
      </c>
      <c r="E12440" s="469">
        <v>50000</v>
      </c>
      <c r="F12440" s="376"/>
      <c r="G12440" s="336"/>
      <c r="H12440" s="336"/>
      <c r="I12440" s="336"/>
      <c r="J12440" s="637"/>
    </row>
    <row r="12441" spans="1:10" s="372" customFormat="1" ht="23.25">
      <c r="A12441" s="325" t="s">
        <v>10554</v>
      </c>
      <c r="B12441" s="336" t="s">
        <v>9923</v>
      </c>
      <c r="C12441" s="336" t="s">
        <v>9234</v>
      </c>
      <c r="D12441" s="336" t="s">
        <v>388</v>
      </c>
      <c r="E12441" s="469">
        <v>97570</v>
      </c>
      <c r="F12441" s="376"/>
      <c r="G12441" s="336"/>
      <c r="H12441" s="336"/>
      <c r="I12441" s="336"/>
      <c r="J12441" s="637"/>
    </row>
    <row r="12442" spans="1:10" s="372" customFormat="1" ht="23.25">
      <c r="A12442" s="325" t="s">
        <v>10555</v>
      </c>
      <c r="B12442" s="336" t="s">
        <v>9923</v>
      </c>
      <c r="C12442" s="336" t="s">
        <v>9234</v>
      </c>
      <c r="D12442" s="336" t="s">
        <v>388</v>
      </c>
      <c r="E12442" s="469">
        <v>135000</v>
      </c>
      <c r="F12442" s="376"/>
      <c r="G12442" s="336"/>
      <c r="H12442" s="336"/>
      <c r="I12442" s="336"/>
      <c r="J12442" s="637"/>
    </row>
    <row r="12443" spans="1:10" s="372" customFormat="1" ht="23.25">
      <c r="A12443" s="325" t="s">
        <v>10556</v>
      </c>
      <c r="B12443" s="336" t="s">
        <v>9923</v>
      </c>
      <c r="C12443" s="336" t="s">
        <v>9234</v>
      </c>
      <c r="D12443" s="336" t="s">
        <v>388</v>
      </c>
      <c r="E12443" s="469">
        <v>50200</v>
      </c>
      <c r="F12443" s="376"/>
      <c r="G12443" s="336"/>
      <c r="H12443" s="336"/>
      <c r="I12443" s="336"/>
      <c r="J12443" s="637"/>
    </row>
    <row r="12444" spans="1:10" s="372" customFormat="1" ht="23.25">
      <c r="A12444" s="325" t="s">
        <v>10557</v>
      </c>
      <c r="B12444" s="336" t="s">
        <v>9923</v>
      </c>
      <c r="C12444" s="336" t="s">
        <v>9234</v>
      </c>
      <c r="D12444" s="336" t="s">
        <v>388</v>
      </c>
      <c r="E12444" s="469">
        <v>250000</v>
      </c>
      <c r="F12444" s="376"/>
      <c r="G12444" s="336"/>
      <c r="H12444" s="336"/>
      <c r="I12444" s="336"/>
      <c r="J12444" s="637"/>
    </row>
    <row r="12445" spans="1:10" s="372" customFormat="1" ht="23.25">
      <c r="A12445" s="325" t="s">
        <v>10558</v>
      </c>
      <c r="B12445" s="336" t="s">
        <v>9532</v>
      </c>
      <c r="C12445" s="336" t="s">
        <v>9234</v>
      </c>
      <c r="D12445" s="336" t="s">
        <v>388</v>
      </c>
      <c r="E12445" s="469">
        <v>1185057</v>
      </c>
      <c r="F12445" s="376"/>
      <c r="G12445" s="336"/>
      <c r="H12445" s="336"/>
      <c r="I12445" s="336"/>
      <c r="J12445" s="637"/>
    </row>
    <row r="12446" spans="1:10" s="372" customFormat="1" ht="23.25">
      <c r="A12446" s="325" t="s">
        <v>10559</v>
      </c>
      <c r="B12446" s="336" t="s">
        <v>9923</v>
      </c>
      <c r="C12446" s="336" t="s">
        <v>9234</v>
      </c>
      <c r="D12446" s="336" t="s">
        <v>388</v>
      </c>
      <c r="E12446" s="469">
        <v>180000</v>
      </c>
      <c r="F12446" s="376"/>
      <c r="G12446" s="336"/>
      <c r="H12446" s="336"/>
      <c r="I12446" s="336"/>
      <c r="J12446" s="637"/>
    </row>
    <row r="12447" spans="1:10" s="372" customFormat="1" ht="23.25">
      <c r="A12447" s="325" t="s">
        <v>10560</v>
      </c>
      <c r="B12447" s="336" t="s">
        <v>9923</v>
      </c>
      <c r="C12447" s="336" t="s">
        <v>9234</v>
      </c>
      <c r="D12447" s="336" t="s">
        <v>388</v>
      </c>
      <c r="E12447" s="469">
        <v>311300</v>
      </c>
      <c r="F12447" s="376"/>
      <c r="G12447" s="336"/>
      <c r="H12447" s="336"/>
      <c r="I12447" s="336"/>
      <c r="J12447" s="637"/>
    </row>
    <row r="12448" spans="1:10" s="372" customFormat="1" ht="23.25">
      <c r="A12448" s="325" t="s">
        <v>10561</v>
      </c>
      <c r="B12448" s="336" t="s">
        <v>9923</v>
      </c>
      <c r="C12448" s="336" t="s">
        <v>9234</v>
      </c>
      <c r="D12448" s="336" t="s">
        <v>388</v>
      </c>
      <c r="E12448" s="469">
        <v>102239</v>
      </c>
      <c r="F12448" s="376"/>
      <c r="G12448" s="336"/>
      <c r="H12448" s="336"/>
      <c r="I12448" s="336"/>
      <c r="J12448" s="637"/>
    </row>
    <row r="12449" spans="1:10" s="372" customFormat="1" ht="23.25">
      <c r="A12449" s="325" t="s">
        <v>10562</v>
      </c>
      <c r="B12449" s="336" t="s">
        <v>9742</v>
      </c>
      <c r="C12449" s="336" t="s">
        <v>9234</v>
      </c>
      <c r="D12449" s="336" t="s">
        <v>388</v>
      </c>
      <c r="E12449" s="469">
        <v>30223</v>
      </c>
      <c r="F12449" s="376"/>
      <c r="G12449" s="336"/>
      <c r="H12449" s="336"/>
      <c r="I12449" s="336"/>
      <c r="J12449" s="637"/>
    </row>
    <row r="12450" spans="1:10" s="372" customFormat="1" ht="23.25">
      <c r="A12450" s="325" t="s">
        <v>10563</v>
      </c>
      <c r="B12450" s="336" t="s">
        <v>9923</v>
      </c>
      <c r="C12450" s="336" t="s">
        <v>9234</v>
      </c>
      <c r="D12450" s="336" t="s">
        <v>388</v>
      </c>
      <c r="E12450" s="469">
        <v>65772</v>
      </c>
      <c r="F12450" s="376"/>
      <c r="G12450" s="336"/>
      <c r="H12450" s="336"/>
      <c r="I12450" s="336"/>
      <c r="J12450" s="637"/>
    </row>
    <row r="12451" spans="1:10" s="372" customFormat="1" ht="23.25">
      <c r="A12451" s="325" t="s">
        <v>10564</v>
      </c>
      <c r="B12451" s="336" t="s">
        <v>9923</v>
      </c>
      <c r="C12451" s="336" t="s">
        <v>9234</v>
      </c>
      <c r="D12451" s="336" t="s">
        <v>388</v>
      </c>
      <c r="E12451" s="469">
        <v>60238</v>
      </c>
      <c r="F12451" s="376"/>
      <c r="G12451" s="336"/>
      <c r="H12451" s="336"/>
      <c r="I12451" s="336"/>
      <c r="J12451" s="637"/>
    </row>
    <row r="12452" spans="1:10" s="372" customFormat="1" ht="23.25">
      <c r="A12452" s="325" t="s">
        <v>10565</v>
      </c>
      <c r="B12452" s="336" t="s">
        <v>9923</v>
      </c>
      <c r="C12452" s="336" t="s">
        <v>9234</v>
      </c>
      <c r="D12452" s="336" t="s">
        <v>388</v>
      </c>
      <c r="E12452" s="469">
        <v>130000</v>
      </c>
      <c r="F12452" s="376"/>
      <c r="G12452" s="336"/>
      <c r="H12452" s="336"/>
      <c r="I12452" s="336"/>
      <c r="J12452" s="637"/>
    </row>
    <row r="12453" spans="1:10" s="372" customFormat="1" ht="23.25">
      <c r="A12453" s="325" t="s">
        <v>10566</v>
      </c>
      <c r="B12453" s="336" t="s">
        <v>9923</v>
      </c>
      <c r="C12453" s="336" t="s">
        <v>9234</v>
      </c>
      <c r="D12453" s="336" t="s">
        <v>388</v>
      </c>
      <c r="E12453" s="469">
        <v>352557</v>
      </c>
      <c r="F12453" s="376"/>
      <c r="G12453" s="336"/>
      <c r="H12453" s="336"/>
      <c r="I12453" s="336"/>
      <c r="J12453" s="637"/>
    </row>
    <row r="12454" spans="1:10" s="372" customFormat="1" ht="23.25">
      <c r="A12454" s="325" t="s">
        <v>10567</v>
      </c>
      <c r="B12454" s="336" t="s">
        <v>9923</v>
      </c>
      <c r="C12454" s="336" t="s">
        <v>9234</v>
      </c>
      <c r="D12454" s="336" t="s">
        <v>388</v>
      </c>
      <c r="E12454" s="469">
        <v>81414</v>
      </c>
      <c r="F12454" s="376"/>
      <c r="G12454" s="336"/>
      <c r="H12454" s="336"/>
      <c r="I12454" s="336"/>
      <c r="J12454" s="637"/>
    </row>
    <row r="12455" spans="1:10" s="372" customFormat="1" ht="23.25">
      <c r="A12455" s="325" t="s">
        <v>10568</v>
      </c>
      <c r="B12455" s="336" t="s">
        <v>9923</v>
      </c>
      <c r="C12455" s="336" t="s">
        <v>9234</v>
      </c>
      <c r="D12455" s="336" t="s">
        <v>388</v>
      </c>
      <c r="E12455" s="469">
        <v>130000</v>
      </c>
      <c r="F12455" s="376"/>
      <c r="G12455" s="336"/>
      <c r="H12455" s="336"/>
      <c r="I12455" s="336"/>
      <c r="J12455" s="637"/>
    </row>
    <row r="12456" spans="1:10" s="372" customFormat="1" ht="23.25">
      <c r="A12456" s="325" t="s">
        <v>10569</v>
      </c>
      <c r="B12456" s="336" t="s">
        <v>9532</v>
      </c>
      <c r="C12456" s="336" t="s">
        <v>9234</v>
      </c>
      <c r="D12456" s="336" t="s">
        <v>388</v>
      </c>
      <c r="E12456" s="469">
        <v>436604</v>
      </c>
      <c r="F12456" s="376"/>
      <c r="G12456" s="336"/>
      <c r="H12456" s="336"/>
      <c r="I12456" s="336"/>
      <c r="J12456" s="637"/>
    </row>
    <row r="12457" spans="1:10" s="372" customFormat="1">
      <c r="A12457" s="325" t="s">
        <v>10570</v>
      </c>
      <c r="B12457" s="336" t="s">
        <v>9532</v>
      </c>
      <c r="C12457" s="336" t="s">
        <v>9234</v>
      </c>
      <c r="D12457" s="336" t="s">
        <v>388</v>
      </c>
      <c r="E12457" s="469">
        <v>5459011</v>
      </c>
      <c r="F12457" s="376"/>
      <c r="G12457" s="336"/>
      <c r="H12457" s="336"/>
      <c r="I12457" s="336"/>
      <c r="J12457" s="637"/>
    </row>
    <row r="12458" spans="1:10" s="372" customFormat="1" ht="23.25">
      <c r="A12458" s="325" t="s">
        <v>10571</v>
      </c>
      <c r="B12458" s="336" t="s">
        <v>9923</v>
      </c>
      <c r="C12458" s="336" t="s">
        <v>9234</v>
      </c>
      <c r="D12458" s="336" t="s">
        <v>388</v>
      </c>
      <c r="E12458" s="469">
        <v>300094</v>
      </c>
      <c r="F12458" s="376"/>
      <c r="G12458" s="336"/>
      <c r="H12458" s="336"/>
      <c r="I12458" s="336"/>
      <c r="J12458" s="637"/>
    </row>
    <row r="12459" spans="1:10" s="372" customFormat="1">
      <c r="A12459" s="325" t="s">
        <v>10572</v>
      </c>
      <c r="B12459" s="336" t="s">
        <v>9742</v>
      </c>
      <c r="C12459" s="336" t="s">
        <v>9234</v>
      </c>
      <c r="D12459" s="336" t="s">
        <v>388</v>
      </c>
      <c r="E12459" s="469">
        <v>30000</v>
      </c>
      <c r="F12459" s="376"/>
      <c r="G12459" s="336"/>
      <c r="H12459" s="336"/>
      <c r="I12459" s="336"/>
      <c r="J12459" s="637"/>
    </row>
    <row r="12460" spans="1:10" s="372" customFormat="1" ht="23.25">
      <c r="A12460" s="325" t="s">
        <v>1157</v>
      </c>
      <c r="B12460" s="336" t="s">
        <v>9923</v>
      </c>
      <c r="C12460" s="336" t="s">
        <v>9234</v>
      </c>
      <c r="D12460" s="336" t="s">
        <v>388</v>
      </c>
      <c r="E12460" s="469">
        <v>40000</v>
      </c>
      <c r="F12460" s="376"/>
      <c r="G12460" s="336"/>
      <c r="H12460" s="336"/>
      <c r="I12460" s="336"/>
      <c r="J12460" s="637"/>
    </row>
    <row r="12461" spans="1:10" s="372" customFormat="1" ht="23.25">
      <c r="A12461" s="325" t="s">
        <v>10573</v>
      </c>
      <c r="B12461" s="336" t="s">
        <v>9923</v>
      </c>
      <c r="C12461" s="336" t="s">
        <v>9234</v>
      </c>
      <c r="D12461" s="336" t="s">
        <v>388</v>
      </c>
      <c r="E12461" s="469">
        <v>100000</v>
      </c>
      <c r="F12461" s="376"/>
      <c r="G12461" s="336"/>
      <c r="H12461" s="336"/>
      <c r="I12461" s="336"/>
      <c r="J12461" s="637"/>
    </row>
    <row r="12462" spans="1:10" s="372" customFormat="1" ht="23.25">
      <c r="A12462" s="325" t="s">
        <v>10574</v>
      </c>
      <c r="B12462" s="336" t="s">
        <v>9923</v>
      </c>
      <c r="C12462" s="336" t="s">
        <v>9234</v>
      </c>
      <c r="D12462" s="336" t="s">
        <v>388</v>
      </c>
      <c r="E12462" s="469">
        <v>50000</v>
      </c>
      <c r="F12462" s="376"/>
      <c r="G12462" s="336"/>
      <c r="H12462" s="336"/>
      <c r="I12462" s="336"/>
      <c r="J12462" s="637"/>
    </row>
    <row r="12463" spans="1:10" s="372" customFormat="1" ht="23.25">
      <c r="A12463" s="325" t="s">
        <v>10575</v>
      </c>
      <c r="B12463" s="336" t="s">
        <v>9923</v>
      </c>
      <c r="C12463" s="336" t="s">
        <v>9234</v>
      </c>
      <c r="D12463" s="336" t="s">
        <v>388</v>
      </c>
      <c r="E12463" s="469">
        <v>72515</v>
      </c>
      <c r="F12463" s="376"/>
      <c r="G12463" s="336"/>
      <c r="H12463" s="336"/>
      <c r="I12463" s="336"/>
      <c r="J12463" s="637"/>
    </row>
    <row r="12464" spans="1:10" s="372" customFormat="1" ht="23.25">
      <c r="A12464" s="325" t="s">
        <v>10576</v>
      </c>
      <c r="B12464" s="336" t="s">
        <v>9923</v>
      </c>
      <c r="C12464" s="336" t="s">
        <v>9234</v>
      </c>
      <c r="D12464" s="336" t="s">
        <v>388</v>
      </c>
      <c r="E12464" s="469">
        <v>72180</v>
      </c>
      <c r="F12464" s="376"/>
      <c r="G12464" s="336"/>
      <c r="H12464" s="336"/>
      <c r="I12464" s="336"/>
      <c r="J12464" s="637"/>
    </row>
    <row r="12465" spans="1:10" s="372" customFormat="1" ht="23.25">
      <c r="A12465" s="325" t="s">
        <v>10577</v>
      </c>
      <c r="B12465" s="336" t="s">
        <v>9923</v>
      </c>
      <c r="C12465" s="336" t="s">
        <v>9234</v>
      </c>
      <c r="D12465" s="336" t="s">
        <v>388</v>
      </c>
      <c r="E12465" s="469">
        <v>342873</v>
      </c>
      <c r="F12465" s="376"/>
      <c r="G12465" s="336"/>
      <c r="H12465" s="336"/>
      <c r="I12465" s="336"/>
      <c r="J12465" s="637"/>
    </row>
    <row r="12466" spans="1:10" s="372" customFormat="1" ht="23.25">
      <c r="A12466" s="325" t="s">
        <v>10578</v>
      </c>
      <c r="B12466" s="336" t="s">
        <v>9923</v>
      </c>
      <c r="C12466" s="336" t="s">
        <v>9234</v>
      </c>
      <c r="D12466" s="336" t="s">
        <v>388</v>
      </c>
      <c r="E12466" s="469">
        <v>100000</v>
      </c>
      <c r="F12466" s="376"/>
      <c r="G12466" s="336"/>
      <c r="H12466" s="336"/>
      <c r="I12466" s="336"/>
      <c r="J12466" s="637"/>
    </row>
    <row r="12467" spans="1:10" s="372" customFormat="1" ht="23.25">
      <c r="A12467" s="325" t="s">
        <v>10579</v>
      </c>
      <c r="B12467" s="336" t="s">
        <v>9923</v>
      </c>
      <c r="C12467" s="336" t="s">
        <v>9234</v>
      </c>
      <c r="D12467" s="336" t="s">
        <v>388</v>
      </c>
      <c r="E12467" s="469">
        <v>300000</v>
      </c>
      <c r="F12467" s="376"/>
      <c r="G12467" s="336"/>
      <c r="H12467" s="336"/>
      <c r="I12467" s="336"/>
      <c r="J12467" s="637"/>
    </row>
    <row r="12468" spans="1:10" s="372" customFormat="1">
      <c r="A12468" s="325" t="s">
        <v>10580</v>
      </c>
      <c r="B12468" s="336" t="s">
        <v>9575</v>
      </c>
      <c r="C12468" s="336" t="s">
        <v>9234</v>
      </c>
      <c r="D12468" s="336" t="s">
        <v>388</v>
      </c>
      <c r="E12468" s="469">
        <v>80000</v>
      </c>
      <c r="F12468" s="376"/>
      <c r="G12468" s="336"/>
      <c r="H12468" s="336"/>
      <c r="I12468" s="336"/>
      <c r="J12468" s="637"/>
    </row>
    <row r="12469" spans="1:10" s="372" customFormat="1" ht="23.25">
      <c r="A12469" s="325" t="s">
        <v>10581</v>
      </c>
      <c r="B12469" s="336" t="s">
        <v>9923</v>
      </c>
      <c r="C12469" s="336" t="s">
        <v>9234</v>
      </c>
      <c r="D12469" s="336" t="s">
        <v>388</v>
      </c>
      <c r="E12469" s="469">
        <v>60000</v>
      </c>
      <c r="F12469" s="376"/>
      <c r="G12469" s="336"/>
      <c r="H12469" s="336"/>
      <c r="I12469" s="336"/>
      <c r="J12469" s="637"/>
    </row>
    <row r="12470" spans="1:10" s="372" customFormat="1">
      <c r="A12470" s="325" t="s">
        <v>10582</v>
      </c>
      <c r="B12470" s="336" t="s">
        <v>9742</v>
      </c>
      <c r="C12470" s="336" t="s">
        <v>9234</v>
      </c>
      <c r="D12470" s="336" t="s">
        <v>388</v>
      </c>
      <c r="E12470" s="469">
        <v>360000</v>
      </c>
      <c r="F12470" s="376"/>
      <c r="G12470" s="336"/>
      <c r="H12470" s="336"/>
      <c r="I12470" s="336"/>
      <c r="J12470" s="637"/>
    </row>
    <row r="12471" spans="1:10" s="372" customFormat="1">
      <c r="A12471" s="325" t="s">
        <v>10583</v>
      </c>
      <c r="B12471" s="336" t="s">
        <v>9742</v>
      </c>
      <c r="C12471" s="336" t="s">
        <v>9234</v>
      </c>
      <c r="D12471" s="336" t="s">
        <v>388</v>
      </c>
      <c r="E12471" s="469">
        <v>192000</v>
      </c>
      <c r="F12471" s="376"/>
      <c r="G12471" s="336"/>
      <c r="H12471" s="336"/>
      <c r="I12471" s="336"/>
      <c r="J12471" s="637"/>
    </row>
    <row r="12472" spans="1:10" s="372" customFormat="1">
      <c r="A12472" s="325" t="s">
        <v>10584</v>
      </c>
      <c r="B12472" s="336" t="s">
        <v>9742</v>
      </c>
      <c r="C12472" s="336" t="s">
        <v>9234</v>
      </c>
      <c r="D12472" s="336" t="s">
        <v>388</v>
      </c>
      <c r="E12472" s="469">
        <v>19200</v>
      </c>
      <c r="F12472" s="376"/>
      <c r="G12472" s="336"/>
      <c r="H12472" s="336"/>
      <c r="I12472" s="336"/>
      <c r="J12472" s="637"/>
    </row>
    <row r="12473" spans="1:10" s="372" customFormat="1">
      <c r="A12473" s="325" t="s">
        <v>10585</v>
      </c>
      <c r="B12473" s="336" t="s">
        <v>9742</v>
      </c>
      <c r="C12473" s="336" t="s">
        <v>9234</v>
      </c>
      <c r="D12473" s="336" t="s">
        <v>388</v>
      </c>
      <c r="E12473" s="469">
        <v>25200</v>
      </c>
      <c r="F12473" s="376"/>
      <c r="G12473" s="336"/>
      <c r="H12473" s="336"/>
      <c r="I12473" s="336"/>
      <c r="J12473" s="637"/>
    </row>
    <row r="12474" spans="1:10" s="372" customFormat="1" ht="23.25">
      <c r="A12474" s="325" t="s">
        <v>10586</v>
      </c>
      <c r="B12474" s="336" t="s">
        <v>9923</v>
      </c>
      <c r="C12474" s="336" t="s">
        <v>9234</v>
      </c>
      <c r="D12474" s="336" t="s">
        <v>388</v>
      </c>
      <c r="E12474" s="469">
        <v>258046</v>
      </c>
      <c r="F12474" s="376"/>
      <c r="G12474" s="336"/>
      <c r="H12474" s="336"/>
      <c r="I12474" s="336"/>
      <c r="J12474" s="637"/>
    </row>
    <row r="12475" spans="1:10" s="372" customFormat="1" ht="23.25">
      <c r="A12475" s="325" t="s">
        <v>10587</v>
      </c>
      <c r="B12475" s="336" t="s">
        <v>9923</v>
      </c>
      <c r="C12475" s="336" t="s">
        <v>9234</v>
      </c>
      <c r="D12475" s="336" t="s">
        <v>388</v>
      </c>
      <c r="E12475" s="469">
        <v>61068</v>
      </c>
      <c r="F12475" s="376"/>
      <c r="G12475" s="336"/>
      <c r="H12475" s="336"/>
      <c r="I12475" s="336"/>
      <c r="J12475" s="637"/>
    </row>
    <row r="12476" spans="1:10" s="372" customFormat="1" ht="23.25">
      <c r="A12476" s="325" t="s">
        <v>10588</v>
      </c>
      <c r="B12476" s="336" t="s">
        <v>9923</v>
      </c>
      <c r="C12476" s="336" t="s">
        <v>9234</v>
      </c>
      <c r="D12476" s="336" t="s">
        <v>388</v>
      </c>
      <c r="E12476" s="469">
        <v>165744</v>
      </c>
      <c r="F12476" s="376"/>
      <c r="G12476" s="336"/>
      <c r="H12476" s="336"/>
      <c r="I12476" s="336"/>
      <c r="J12476" s="637"/>
    </row>
    <row r="12477" spans="1:10" s="372" customFormat="1" ht="23.25">
      <c r="A12477" s="325" t="s">
        <v>10589</v>
      </c>
      <c r="B12477" s="336" t="s">
        <v>9923</v>
      </c>
      <c r="C12477" s="336" t="s">
        <v>9234</v>
      </c>
      <c r="D12477" s="336" t="s">
        <v>388</v>
      </c>
      <c r="E12477" s="469">
        <v>56334</v>
      </c>
      <c r="F12477" s="376"/>
      <c r="G12477" s="336"/>
      <c r="H12477" s="336"/>
      <c r="I12477" s="336"/>
      <c r="J12477" s="637"/>
    </row>
    <row r="12478" spans="1:10" s="372" customFormat="1">
      <c r="A12478" s="325" t="s">
        <v>10590</v>
      </c>
      <c r="B12478" s="336" t="s">
        <v>9575</v>
      </c>
      <c r="C12478" s="336" t="s">
        <v>9234</v>
      </c>
      <c r="D12478" s="336" t="s">
        <v>388</v>
      </c>
      <c r="E12478" s="469">
        <v>1844444</v>
      </c>
      <c r="F12478" s="376"/>
      <c r="G12478" s="336"/>
      <c r="H12478" s="336"/>
      <c r="I12478" s="336"/>
      <c r="J12478" s="637"/>
    </row>
    <row r="12479" spans="1:10" s="372" customFormat="1">
      <c r="A12479" s="325" t="s">
        <v>10591</v>
      </c>
      <c r="B12479" s="336" t="s">
        <v>9575</v>
      </c>
      <c r="C12479" s="336" t="s">
        <v>9234</v>
      </c>
      <c r="D12479" s="336" t="s">
        <v>388</v>
      </c>
      <c r="E12479" s="469">
        <v>46953</v>
      </c>
      <c r="F12479" s="376"/>
      <c r="G12479" s="336"/>
      <c r="H12479" s="336"/>
      <c r="I12479" s="336"/>
      <c r="J12479" s="637"/>
    </row>
    <row r="12480" spans="1:10" s="372" customFormat="1">
      <c r="A12480" s="325" t="s">
        <v>10592</v>
      </c>
      <c r="B12480" s="336" t="s">
        <v>9532</v>
      </c>
      <c r="C12480" s="336" t="s">
        <v>9234</v>
      </c>
      <c r="D12480" s="336" t="s">
        <v>388</v>
      </c>
      <c r="E12480" s="469">
        <v>461497</v>
      </c>
      <c r="F12480" s="376"/>
      <c r="G12480" s="336"/>
      <c r="H12480" s="336"/>
      <c r="I12480" s="336"/>
      <c r="J12480" s="637"/>
    </row>
    <row r="12481" spans="1:10" s="372" customFormat="1" ht="23.25">
      <c r="A12481" s="325" t="s">
        <v>10593</v>
      </c>
      <c r="B12481" s="336" t="s">
        <v>9923</v>
      </c>
      <c r="C12481" s="336" t="s">
        <v>9234</v>
      </c>
      <c r="D12481" s="336" t="s">
        <v>388</v>
      </c>
      <c r="E12481" s="469">
        <v>230749</v>
      </c>
      <c r="F12481" s="376"/>
      <c r="G12481" s="336"/>
      <c r="H12481" s="336"/>
      <c r="I12481" s="336"/>
      <c r="J12481" s="637"/>
    </row>
    <row r="12482" spans="1:10" s="372" customFormat="1" ht="23.25">
      <c r="A12482" s="325" t="s">
        <v>10594</v>
      </c>
      <c r="B12482" s="336" t="s">
        <v>9923</v>
      </c>
      <c r="C12482" s="336" t="s">
        <v>9234</v>
      </c>
      <c r="D12482" s="336" t="s">
        <v>388</v>
      </c>
      <c r="E12482" s="469">
        <v>288756</v>
      </c>
      <c r="F12482" s="376"/>
      <c r="G12482" s="336"/>
      <c r="H12482" s="336"/>
      <c r="I12482" s="336"/>
      <c r="J12482" s="637"/>
    </row>
    <row r="12483" spans="1:10" s="372" customFormat="1" ht="23.25">
      <c r="A12483" s="325" t="s">
        <v>10595</v>
      </c>
      <c r="B12483" s="336" t="s">
        <v>9923</v>
      </c>
      <c r="C12483" s="336" t="s">
        <v>9234</v>
      </c>
      <c r="D12483" s="336" t="s">
        <v>388</v>
      </c>
      <c r="E12483" s="469">
        <v>288756</v>
      </c>
      <c r="F12483" s="376"/>
      <c r="G12483" s="336"/>
      <c r="H12483" s="336"/>
      <c r="I12483" s="336"/>
      <c r="J12483" s="637"/>
    </row>
    <row r="12484" spans="1:10" s="372" customFormat="1" ht="23.25">
      <c r="A12484" s="325" t="s">
        <v>10596</v>
      </c>
      <c r="B12484" s="336" t="s">
        <v>9923</v>
      </c>
      <c r="C12484" s="336" t="s">
        <v>9234</v>
      </c>
      <c r="D12484" s="336" t="s">
        <v>388</v>
      </c>
      <c r="E12484" s="469">
        <v>86836</v>
      </c>
      <c r="F12484" s="376"/>
      <c r="G12484" s="336"/>
      <c r="H12484" s="336"/>
      <c r="I12484" s="336"/>
      <c r="J12484" s="637"/>
    </row>
    <row r="12485" spans="1:10" s="372" customFormat="1" ht="23.25">
      <c r="A12485" s="325" t="s">
        <v>10597</v>
      </c>
      <c r="B12485" s="336" t="s">
        <v>9923</v>
      </c>
      <c r="C12485" s="336" t="s">
        <v>9234</v>
      </c>
      <c r="D12485" s="336" t="s">
        <v>388</v>
      </c>
      <c r="E12485" s="469">
        <v>54000</v>
      </c>
      <c r="F12485" s="376"/>
      <c r="G12485" s="336"/>
      <c r="H12485" s="336"/>
      <c r="I12485" s="336"/>
      <c r="J12485" s="637"/>
    </row>
    <row r="12486" spans="1:10" s="372" customFormat="1">
      <c r="A12486" s="325" t="s">
        <v>10598</v>
      </c>
      <c r="B12486" s="336" t="s">
        <v>9742</v>
      </c>
      <c r="C12486" s="336" t="s">
        <v>9234</v>
      </c>
      <c r="D12486" s="336" t="s">
        <v>388</v>
      </c>
      <c r="E12486" s="469">
        <v>20000</v>
      </c>
      <c r="F12486" s="376"/>
      <c r="G12486" s="336"/>
      <c r="H12486" s="336"/>
      <c r="I12486" s="336"/>
      <c r="J12486" s="637"/>
    </row>
    <row r="12487" spans="1:10" s="372" customFormat="1">
      <c r="A12487" s="325" t="s">
        <v>10599</v>
      </c>
      <c r="B12487" s="336" t="s">
        <v>9742</v>
      </c>
      <c r="C12487" s="336" t="s">
        <v>9234</v>
      </c>
      <c r="D12487" s="336" t="s">
        <v>388</v>
      </c>
      <c r="E12487" s="469">
        <v>30000</v>
      </c>
      <c r="F12487" s="376"/>
      <c r="G12487" s="336"/>
      <c r="H12487" s="336"/>
      <c r="I12487" s="336"/>
      <c r="J12487" s="637"/>
    </row>
    <row r="12488" spans="1:10" s="372" customFormat="1" ht="23.25">
      <c r="A12488" s="325" t="s">
        <v>10600</v>
      </c>
      <c r="B12488" s="336" t="s">
        <v>9742</v>
      </c>
      <c r="C12488" s="336" t="s">
        <v>9234</v>
      </c>
      <c r="D12488" s="336" t="s">
        <v>388</v>
      </c>
      <c r="E12488" s="469">
        <v>25000</v>
      </c>
      <c r="F12488" s="376"/>
      <c r="G12488" s="336"/>
      <c r="H12488" s="336"/>
      <c r="I12488" s="336"/>
      <c r="J12488" s="637"/>
    </row>
    <row r="12489" spans="1:10" s="372" customFormat="1">
      <c r="A12489" s="325" t="s">
        <v>10601</v>
      </c>
      <c r="B12489" s="336" t="s">
        <v>9742</v>
      </c>
      <c r="C12489" s="336" t="s">
        <v>9234</v>
      </c>
      <c r="D12489" s="336" t="s">
        <v>388</v>
      </c>
      <c r="E12489" s="469">
        <v>20000</v>
      </c>
      <c r="F12489" s="376"/>
      <c r="G12489" s="336"/>
      <c r="H12489" s="336"/>
      <c r="I12489" s="336"/>
      <c r="J12489" s="637"/>
    </row>
    <row r="12490" spans="1:10" s="372" customFormat="1">
      <c r="A12490" s="325" t="s">
        <v>10602</v>
      </c>
      <c r="B12490" s="336" t="s">
        <v>9742</v>
      </c>
      <c r="C12490" s="336" t="s">
        <v>9234</v>
      </c>
      <c r="D12490" s="336" t="s">
        <v>388</v>
      </c>
      <c r="E12490" s="469">
        <v>23000</v>
      </c>
      <c r="F12490" s="376"/>
      <c r="G12490" s="336"/>
      <c r="H12490" s="336"/>
      <c r="I12490" s="336"/>
      <c r="J12490" s="637"/>
    </row>
    <row r="12491" spans="1:10" s="372" customFormat="1">
      <c r="A12491" s="325" t="s">
        <v>10603</v>
      </c>
      <c r="B12491" s="336" t="s">
        <v>9742</v>
      </c>
      <c r="C12491" s="336" t="s">
        <v>9234</v>
      </c>
      <c r="D12491" s="336" t="s">
        <v>388</v>
      </c>
      <c r="E12491" s="469">
        <v>20000</v>
      </c>
      <c r="F12491" s="376"/>
      <c r="G12491" s="336"/>
      <c r="H12491" s="336"/>
      <c r="I12491" s="336"/>
      <c r="J12491" s="637"/>
    </row>
    <row r="12492" spans="1:10" s="372" customFormat="1">
      <c r="A12492" s="325" t="s">
        <v>10604</v>
      </c>
      <c r="B12492" s="336" t="s">
        <v>9742</v>
      </c>
      <c r="C12492" s="336" t="s">
        <v>9234</v>
      </c>
      <c r="D12492" s="336" t="s">
        <v>388</v>
      </c>
      <c r="E12492" s="469">
        <v>20000</v>
      </c>
      <c r="F12492" s="376"/>
      <c r="G12492" s="336"/>
      <c r="H12492" s="336"/>
      <c r="I12492" s="336"/>
      <c r="J12492" s="637"/>
    </row>
    <row r="12493" spans="1:10" s="372" customFormat="1">
      <c r="A12493" s="325" t="s">
        <v>10605</v>
      </c>
      <c r="B12493" s="336" t="s">
        <v>9742</v>
      </c>
      <c r="C12493" s="336" t="s">
        <v>9234</v>
      </c>
      <c r="D12493" s="336" t="s">
        <v>388</v>
      </c>
      <c r="E12493" s="469">
        <v>20000</v>
      </c>
      <c r="F12493" s="376"/>
      <c r="G12493" s="336"/>
      <c r="H12493" s="336"/>
      <c r="I12493" s="336"/>
      <c r="J12493" s="637"/>
    </row>
    <row r="12494" spans="1:10" s="372" customFormat="1">
      <c r="A12494" s="325" t="s">
        <v>10606</v>
      </c>
      <c r="B12494" s="336" t="s">
        <v>9742</v>
      </c>
      <c r="C12494" s="336" t="s">
        <v>9234</v>
      </c>
      <c r="D12494" s="336" t="s">
        <v>388</v>
      </c>
      <c r="E12494" s="469">
        <v>20000</v>
      </c>
      <c r="F12494" s="376"/>
      <c r="G12494" s="336"/>
      <c r="H12494" s="336"/>
      <c r="I12494" s="336"/>
      <c r="J12494" s="637"/>
    </row>
    <row r="12495" spans="1:10" s="372" customFormat="1">
      <c r="A12495" s="325" t="s">
        <v>10607</v>
      </c>
      <c r="B12495" s="336" t="s">
        <v>9742</v>
      </c>
      <c r="C12495" s="336" t="s">
        <v>9234</v>
      </c>
      <c r="D12495" s="336" t="s">
        <v>388</v>
      </c>
      <c r="E12495" s="469">
        <v>18000</v>
      </c>
      <c r="F12495" s="376"/>
      <c r="G12495" s="336"/>
      <c r="H12495" s="336"/>
      <c r="I12495" s="336"/>
      <c r="J12495" s="637"/>
    </row>
    <row r="12496" spans="1:10" s="372" customFormat="1">
      <c r="A12496" s="325" t="s">
        <v>10608</v>
      </c>
      <c r="B12496" s="336" t="s">
        <v>9742</v>
      </c>
      <c r="C12496" s="336" t="s">
        <v>9234</v>
      </c>
      <c r="D12496" s="336" t="s">
        <v>388</v>
      </c>
      <c r="E12496" s="469">
        <v>24000</v>
      </c>
      <c r="F12496" s="376"/>
      <c r="G12496" s="336"/>
      <c r="H12496" s="336"/>
      <c r="I12496" s="336"/>
      <c r="J12496" s="637"/>
    </row>
    <row r="12497" spans="1:10" s="372" customFormat="1">
      <c r="A12497" s="325" t="s">
        <v>10609</v>
      </c>
      <c r="B12497" s="336" t="s">
        <v>9742</v>
      </c>
      <c r="C12497" s="336" t="s">
        <v>9234</v>
      </c>
      <c r="D12497" s="336" t="s">
        <v>388</v>
      </c>
      <c r="E12497" s="469">
        <v>75355</v>
      </c>
      <c r="F12497" s="376"/>
      <c r="G12497" s="336"/>
      <c r="H12497" s="336"/>
      <c r="I12497" s="336"/>
      <c r="J12497" s="637"/>
    </row>
    <row r="12498" spans="1:10" s="372" customFormat="1" ht="23.25">
      <c r="A12498" s="325" t="s">
        <v>10610</v>
      </c>
      <c r="B12498" s="336" t="s">
        <v>9923</v>
      </c>
      <c r="C12498" s="336" t="s">
        <v>9234</v>
      </c>
      <c r="D12498" s="336" t="s">
        <v>388</v>
      </c>
      <c r="E12498" s="469">
        <v>300699</v>
      </c>
      <c r="F12498" s="376"/>
      <c r="G12498" s="336"/>
      <c r="H12498" s="336"/>
      <c r="I12498" s="336"/>
      <c r="J12498" s="637"/>
    </row>
    <row r="12499" spans="1:10" s="372" customFormat="1">
      <c r="A12499" s="325" t="s">
        <v>10611</v>
      </c>
      <c r="B12499" s="336" t="s">
        <v>9532</v>
      </c>
      <c r="C12499" s="336" t="s">
        <v>9234</v>
      </c>
      <c r="D12499" s="336" t="s">
        <v>388</v>
      </c>
      <c r="E12499" s="469">
        <v>719685</v>
      </c>
      <c r="F12499" s="376"/>
      <c r="G12499" s="336"/>
      <c r="H12499" s="336"/>
      <c r="I12499" s="336"/>
      <c r="J12499" s="637"/>
    </row>
    <row r="12500" spans="1:10" s="372" customFormat="1">
      <c r="A12500" s="325" t="s">
        <v>10612</v>
      </c>
      <c r="B12500" s="336" t="s">
        <v>9532</v>
      </c>
      <c r="C12500" s="336" t="s">
        <v>9234</v>
      </c>
      <c r="D12500" s="336" t="s">
        <v>388</v>
      </c>
      <c r="E12500" s="469">
        <v>660000</v>
      </c>
      <c r="F12500" s="376"/>
      <c r="G12500" s="336"/>
      <c r="H12500" s="336"/>
      <c r="I12500" s="336"/>
      <c r="J12500" s="637"/>
    </row>
    <row r="12501" spans="1:10" s="372" customFormat="1">
      <c r="A12501" s="325" t="s">
        <v>10613</v>
      </c>
      <c r="B12501" s="336" t="s">
        <v>9742</v>
      </c>
      <c r="C12501" s="336" t="s">
        <v>9234</v>
      </c>
      <c r="D12501" s="336" t="s">
        <v>388</v>
      </c>
      <c r="E12501" s="469">
        <v>18000</v>
      </c>
      <c r="F12501" s="376"/>
      <c r="G12501" s="336"/>
      <c r="H12501" s="336"/>
      <c r="I12501" s="336"/>
      <c r="J12501" s="637"/>
    </row>
    <row r="12502" spans="1:10" s="372" customFormat="1">
      <c r="A12502" s="325" t="s">
        <v>10614</v>
      </c>
      <c r="B12502" s="336" t="s">
        <v>9742</v>
      </c>
      <c r="C12502" s="336" t="s">
        <v>9234</v>
      </c>
      <c r="D12502" s="336" t="s">
        <v>388</v>
      </c>
      <c r="E12502" s="469">
        <v>30000</v>
      </c>
      <c r="F12502" s="376"/>
      <c r="G12502" s="336"/>
      <c r="H12502" s="336"/>
      <c r="I12502" s="336"/>
      <c r="J12502" s="637"/>
    </row>
    <row r="12503" spans="1:10" s="372" customFormat="1" ht="23.25">
      <c r="A12503" s="325" t="s">
        <v>10615</v>
      </c>
      <c r="B12503" s="336" t="s">
        <v>9923</v>
      </c>
      <c r="C12503" s="336" t="s">
        <v>9234</v>
      </c>
      <c r="D12503" s="336" t="s">
        <v>388</v>
      </c>
      <c r="E12503" s="469">
        <v>100000</v>
      </c>
      <c r="F12503" s="376"/>
      <c r="G12503" s="336"/>
      <c r="H12503" s="336"/>
      <c r="I12503" s="336"/>
      <c r="J12503" s="637"/>
    </row>
    <row r="12504" spans="1:10" s="372" customFormat="1" ht="23.25">
      <c r="A12504" s="325" t="s">
        <v>10616</v>
      </c>
      <c r="B12504" s="336" t="s">
        <v>9923</v>
      </c>
      <c r="C12504" s="336" t="s">
        <v>9234</v>
      </c>
      <c r="D12504" s="336" t="s">
        <v>388</v>
      </c>
      <c r="E12504" s="469">
        <v>50000</v>
      </c>
      <c r="F12504" s="376"/>
      <c r="G12504" s="336"/>
      <c r="H12504" s="336"/>
      <c r="I12504" s="336"/>
      <c r="J12504" s="637"/>
    </row>
    <row r="12505" spans="1:10" s="372" customFormat="1">
      <c r="A12505" s="325" t="s">
        <v>10617</v>
      </c>
      <c r="B12505" s="336" t="s">
        <v>9742</v>
      </c>
      <c r="C12505" s="336" t="s">
        <v>9234</v>
      </c>
      <c r="D12505" s="336" t="s">
        <v>388</v>
      </c>
      <c r="E12505" s="469">
        <v>34273</v>
      </c>
      <c r="F12505" s="376"/>
      <c r="G12505" s="336"/>
      <c r="H12505" s="336"/>
      <c r="I12505" s="336"/>
      <c r="J12505" s="637"/>
    </row>
    <row r="12506" spans="1:10" s="372" customFormat="1" ht="23.25">
      <c r="A12506" s="325" t="s">
        <v>10618</v>
      </c>
      <c r="B12506" s="336" t="s">
        <v>9742</v>
      </c>
      <c r="C12506" s="336" t="s">
        <v>9234</v>
      </c>
      <c r="D12506" s="336" t="s">
        <v>388</v>
      </c>
      <c r="E12506" s="469">
        <v>36800</v>
      </c>
      <c r="F12506" s="376"/>
      <c r="G12506" s="336"/>
      <c r="H12506" s="336"/>
      <c r="I12506" s="336"/>
      <c r="J12506" s="637"/>
    </row>
    <row r="12507" spans="1:10" s="372" customFormat="1" ht="23.25">
      <c r="A12507" s="325" t="s">
        <v>10619</v>
      </c>
      <c r="B12507" s="336" t="s">
        <v>9742</v>
      </c>
      <c r="C12507" s="336" t="s">
        <v>9234</v>
      </c>
      <c r="D12507" s="336" t="s">
        <v>388</v>
      </c>
      <c r="E12507" s="469">
        <v>15000</v>
      </c>
      <c r="F12507" s="376"/>
      <c r="G12507" s="336"/>
      <c r="H12507" s="336"/>
      <c r="I12507" s="336"/>
      <c r="J12507" s="637"/>
    </row>
    <row r="12508" spans="1:10" s="372" customFormat="1" ht="23.25">
      <c r="A12508" s="325" t="s">
        <v>10620</v>
      </c>
      <c r="B12508" s="336" t="s">
        <v>9923</v>
      </c>
      <c r="C12508" s="336" t="s">
        <v>9234</v>
      </c>
      <c r="D12508" s="336" t="s">
        <v>388</v>
      </c>
      <c r="E12508" s="469">
        <v>51635</v>
      </c>
      <c r="F12508" s="376"/>
      <c r="G12508" s="336"/>
      <c r="H12508" s="336"/>
      <c r="I12508" s="336"/>
      <c r="J12508" s="637"/>
    </row>
    <row r="12509" spans="1:10" s="372" customFormat="1" ht="23.25">
      <c r="A12509" s="325" t="s">
        <v>10621</v>
      </c>
      <c r="B12509" s="336" t="s">
        <v>9923</v>
      </c>
      <c r="C12509" s="336" t="s">
        <v>9234</v>
      </c>
      <c r="D12509" s="336" t="s">
        <v>388</v>
      </c>
      <c r="E12509" s="469">
        <v>150000</v>
      </c>
      <c r="F12509" s="376"/>
      <c r="G12509" s="336"/>
      <c r="H12509" s="336"/>
      <c r="I12509" s="336"/>
      <c r="J12509" s="637"/>
    </row>
    <row r="12510" spans="1:10" s="372" customFormat="1">
      <c r="A12510" s="325" t="s">
        <v>10622</v>
      </c>
      <c r="B12510" s="336" t="s">
        <v>9742</v>
      </c>
      <c r="C12510" s="336" t="s">
        <v>9234</v>
      </c>
      <c r="D12510" s="336" t="s">
        <v>388</v>
      </c>
      <c r="E12510" s="469">
        <v>33123</v>
      </c>
      <c r="F12510" s="376"/>
      <c r="G12510" s="336"/>
      <c r="H12510" s="336"/>
      <c r="I12510" s="336"/>
      <c r="J12510" s="637"/>
    </row>
    <row r="12511" spans="1:10" s="372" customFormat="1">
      <c r="A12511" s="325" t="s">
        <v>10623</v>
      </c>
      <c r="B12511" s="336" t="s">
        <v>9742</v>
      </c>
      <c r="C12511" s="336" t="s">
        <v>9234</v>
      </c>
      <c r="D12511" s="336" t="s">
        <v>388</v>
      </c>
      <c r="E12511" s="469">
        <v>29362</v>
      </c>
      <c r="F12511" s="376"/>
      <c r="G12511" s="336"/>
      <c r="H12511" s="336"/>
      <c r="I12511" s="336"/>
      <c r="J12511" s="637"/>
    </row>
    <row r="12512" spans="1:10" s="372" customFormat="1" ht="23.25">
      <c r="A12512" s="325" t="s">
        <v>10624</v>
      </c>
      <c r="B12512" s="336" t="s">
        <v>9923</v>
      </c>
      <c r="C12512" s="336" t="s">
        <v>9234</v>
      </c>
      <c r="D12512" s="336" t="s">
        <v>388</v>
      </c>
      <c r="E12512" s="469">
        <v>73762</v>
      </c>
      <c r="F12512" s="376"/>
      <c r="G12512" s="336"/>
      <c r="H12512" s="336"/>
      <c r="I12512" s="336"/>
      <c r="J12512" s="637"/>
    </row>
    <row r="12513" spans="1:10" s="372" customFormat="1">
      <c r="A12513" s="325" t="s">
        <v>10625</v>
      </c>
      <c r="B12513" s="336" t="s">
        <v>9742</v>
      </c>
      <c r="C12513" s="336" t="s">
        <v>9234</v>
      </c>
      <c r="D12513" s="336" t="s">
        <v>388</v>
      </c>
      <c r="E12513" s="469">
        <v>35241</v>
      </c>
      <c r="F12513" s="376"/>
      <c r="G12513" s="336"/>
      <c r="H12513" s="336"/>
      <c r="I12513" s="336"/>
      <c r="J12513" s="637"/>
    </row>
    <row r="12514" spans="1:10" s="372" customFormat="1">
      <c r="A12514" s="325" t="s">
        <v>10626</v>
      </c>
      <c r="B12514" s="336" t="s">
        <v>9742</v>
      </c>
      <c r="C12514" s="336" t="s">
        <v>9234</v>
      </c>
      <c r="D12514" s="336" t="s">
        <v>388</v>
      </c>
      <c r="E12514" s="469">
        <v>35241</v>
      </c>
      <c r="F12514" s="376"/>
      <c r="G12514" s="336"/>
      <c r="H12514" s="336"/>
      <c r="I12514" s="336"/>
      <c r="J12514" s="637"/>
    </row>
    <row r="12515" spans="1:10" s="372" customFormat="1">
      <c r="A12515" s="325" t="s">
        <v>10627</v>
      </c>
      <c r="B12515" s="336" t="s">
        <v>9742</v>
      </c>
      <c r="C12515" s="336" t="s">
        <v>9234</v>
      </c>
      <c r="D12515" s="336" t="s">
        <v>388</v>
      </c>
      <c r="E12515" s="469">
        <v>29274</v>
      </c>
      <c r="F12515" s="376"/>
      <c r="G12515" s="336"/>
      <c r="H12515" s="336"/>
      <c r="I12515" s="336"/>
      <c r="J12515" s="637"/>
    </row>
    <row r="12516" spans="1:10" s="372" customFormat="1">
      <c r="A12516" s="325" t="s">
        <v>10628</v>
      </c>
      <c r="B12516" s="336" t="s">
        <v>9742</v>
      </c>
      <c r="C12516" s="336" t="s">
        <v>9234</v>
      </c>
      <c r="D12516" s="336" t="s">
        <v>388</v>
      </c>
      <c r="E12516" s="469">
        <v>19000</v>
      </c>
      <c r="F12516" s="376"/>
      <c r="G12516" s="336"/>
      <c r="H12516" s="336"/>
      <c r="I12516" s="336"/>
      <c r="J12516" s="637"/>
    </row>
    <row r="12517" spans="1:10" s="372" customFormat="1">
      <c r="A12517" s="325" t="s">
        <v>10629</v>
      </c>
      <c r="B12517" s="336" t="s">
        <v>9742</v>
      </c>
      <c r="C12517" s="336" t="s">
        <v>9234</v>
      </c>
      <c r="D12517" s="336" t="s">
        <v>388</v>
      </c>
      <c r="E12517" s="469">
        <v>18200</v>
      </c>
      <c r="F12517" s="376"/>
      <c r="G12517" s="336"/>
      <c r="H12517" s="336"/>
      <c r="I12517" s="336"/>
      <c r="J12517" s="637"/>
    </row>
    <row r="12518" spans="1:10" s="372" customFormat="1" ht="23.25">
      <c r="A12518" s="325" t="s">
        <v>10630</v>
      </c>
      <c r="B12518" s="336" t="s">
        <v>9923</v>
      </c>
      <c r="C12518" s="336" t="s">
        <v>9234</v>
      </c>
      <c r="D12518" s="336" t="s">
        <v>388</v>
      </c>
      <c r="E12518" s="469">
        <v>40000</v>
      </c>
      <c r="F12518" s="376"/>
      <c r="G12518" s="336"/>
      <c r="H12518" s="336"/>
      <c r="I12518" s="336"/>
      <c r="J12518" s="637"/>
    </row>
    <row r="12519" spans="1:10" s="372" customFormat="1">
      <c r="A12519" s="325" t="s">
        <v>10631</v>
      </c>
      <c r="B12519" s="336" t="s">
        <v>9742</v>
      </c>
      <c r="C12519" s="336" t="s">
        <v>9234</v>
      </c>
      <c r="D12519" s="336" t="s">
        <v>388</v>
      </c>
      <c r="E12519" s="469">
        <v>20000</v>
      </c>
      <c r="F12519" s="376"/>
      <c r="G12519" s="336"/>
      <c r="H12519" s="336"/>
      <c r="I12519" s="336"/>
      <c r="J12519" s="637"/>
    </row>
    <row r="12520" spans="1:10" s="372" customFormat="1">
      <c r="A12520" s="325" t="s">
        <v>10632</v>
      </c>
      <c r="B12520" s="336" t="s">
        <v>9742</v>
      </c>
      <c r="C12520" s="336" t="s">
        <v>9234</v>
      </c>
      <c r="D12520" s="336" t="s">
        <v>388</v>
      </c>
      <c r="E12520" s="469">
        <v>33869.51</v>
      </c>
      <c r="F12520" s="376"/>
      <c r="G12520" s="336"/>
      <c r="H12520" s="336"/>
      <c r="I12520" s="336"/>
      <c r="J12520" s="637"/>
    </row>
    <row r="12521" spans="1:10" s="372" customFormat="1" ht="23.25">
      <c r="A12521" s="325" t="s">
        <v>10633</v>
      </c>
      <c r="B12521" s="336" t="s">
        <v>9923</v>
      </c>
      <c r="C12521" s="336" t="s">
        <v>9234</v>
      </c>
      <c r="D12521" s="336" t="s">
        <v>388</v>
      </c>
      <c r="E12521" s="469">
        <v>110326.11</v>
      </c>
      <c r="F12521" s="376"/>
      <c r="G12521" s="336"/>
      <c r="H12521" s="336"/>
      <c r="I12521" s="336"/>
      <c r="J12521" s="637"/>
    </row>
    <row r="12522" spans="1:10" s="372" customFormat="1">
      <c r="A12522" s="325" t="s">
        <v>10634</v>
      </c>
      <c r="B12522" s="336" t="s">
        <v>9742</v>
      </c>
      <c r="C12522" s="336" t="s">
        <v>9234</v>
      </c>
      <c r="D12522" s="336" t="s">
        <v>388</v>
      </c>
      <c r="E12522" s="469">
        <v>21601.61</v>
      </c>
      <c r="F12522" s="376"/>
      <c r="G12522" s="336"/>
      <c r="H12522" s="336"/>
      <c r="I12522" s="336"/>
      <c r="J12522" s="637"/>
    </row>
    <row r="12523" spans="1:10" s="372" customFormat="1">
      <c r="A12523" s="325" t="s">
        <v>10635</v>
      </c>
      <c r="B12523" s="336" t="s">
        <v>9532</v>
      </c>
      <c r="C12523" s="336" t="s">
        <v>9234</v>
      </c>
      <c r="D12523" s="336" t="s">
        <v>388</v>
      </c>
      <c r="E12523" s="469">
        <v>500000</v>
      </c>
      <c r="F12523" s="376"/>
      <c r="G12523" s="336"/>
      <c r="H12523" s="336"/>
      <c r="I12523" s="336"/>
      <c r="J12523" s="637"/>
    </row>
    <row r="12524" spans="1:10" s="372" customFormat="1">
      <c r="A12524" s="325" t="s">
        <v>10636</v>
      </c>
      <c r="B12524" s="336" t="s">
        <v>9742</v>
      </c>
      <c r="C12524" s="336" t="s">
        <v>9234</v>
      </c>
      <c r="D12524" s="336" t="s">
        <v>388</v>
      </c>
      <c r="E12524" s="469">
        <v>37000</v>
      </c>
      <c r="F12524" s="376"/>
      <c r="G12524" s="336"/>
      <c r="H12524" s="336"/>
      <c r="I12524" s="336"/>
      <c r="J12524" s="637"/>
    </row>
    <row r="12525" spans="1:10" s="372" customFormat="1">
      <c r="A12525" s="325" t="s">
        <v>10637</v>
      </c>
      <c r="B12525" s="336" t="s">
        <v>9742</v>
      </c>
      <c r="C12525" s="336" t="s">
        <v>9234</v>
      </c>
      <c r="D12525" s="336" t="s">
        <v>388</v>
      </c>
      <c r="E12525" s="469">
        <v>35000</v>
      </c>
      <c r="F12525" s="376"/>
      <c r="G12525" s="336"/>
      <c r="H12525" s="336"/>
      <c r="I12525" s="336"/>
      <c r="J12525" s="637"/>
    </row>
    <row r="12526" spans="1:10" s="372" customFormat="1" ht="23.25">
      <c r="A12526" s="325" t="s">
        <v>10638</v>
      </c>
      <c r="B12526" s="336" t="s">
        <v>9742</v>
      </c>
      <c r="C12526" s="336" t="s">
        <v>9234</v>
      </c>
      <c r="D12526" s="336" t="s">
        <v>388</v>
      </c>
      <c r="E12526" s="469">
        <v>30000</v>
      </c>
      <c r="F12526" s="376"/>
      <c r="G12526" s="336"/>
      <c r="H12526" s="336"/>
      <c r="I12526" s="336"/>
      <c r="J12526" s="637"/>
    </row>
    <row r="12527" spans="1:10" s="372" customFormat="1" ht="23.25">
      <c r="A12527" s="325" t="s">
        <v>10639</v>
      </c>
      <c r="B12527" s="336" t="s">
        <v>9923</v>
      </c>
      <c r="C12527" s="336" t="s">
        <v>9234</v>
      </c>
      <c r="D12527" s="336" t="s">
        <v>388</v>
      </c>
      <c r="E12527" s="469">
        <v>50000</v>
      </c>
      <c r="F12527" s="376"/>
      <c r="G12527" s="336"/>
      <c r="H12527" s="336"/>
      <c r="I12527" s="336"/>
      <c r="J12527" s="637"/>
    </row>
    <row r="12528" spans="1:10" s="372" customFormat="1">
      <c r="A12528" s="325" t="s">
        <v>10640</v>
      </c>
      <c r="B12528" s="336" t="s">
        <v>9742</v>
      </c>
      <c r="C12528" s="336" t="s">
        <v>9234</v>
      </c>
      <c r="D12528" s="336" t="s">
        <v>388</v>
      </c>
      <c r="E12528" s="469">
        <v>20000</v>
      </c>
      <c r="F12528" s="376"/>
      <c r="G12528" s="336"/>
      <c r="H12528" s="336"/>
      <c r="I12528" s="336"/>
      <c r="J12528" s="637"/>
    </row>
    <row r="12529" spans="1:10" s="372" customFormat="1">
      <c r="A12529" s="325" t="s">
        <v>10641</v>
      </c>
      <c r="B12529" s="336" t="s">
        <v>9742</v>
      </c>
      <c r="C12529" s="336" t="s">
        <v>9234</v>
      </c>
      <c r="D12529" s="336" t="s">
        <v>388</v>
      </c>
      <c r="E12529" s="469">
        <v>25000</v>
      </c>
      <c r="F12529" s="376"/>
      <c r="G12529" s="336"/>
      <c r="H12529" s="336"/>
      <c r="I12529" s="336"/>
      <c r="J12529" s="637"/>
    </row>
    <row r="12530" spans="1:10" s="372" customFormat="1" ht="23.25">
      <c r="A12530" s="325" t="s">
        <v>10642</v>
      </c>
      <c r="B12530" s="336" t="s">
        <v>9742</v>
      </c>
      <c r="C12530" s="336" t="s">
        <v>9234</v>
      </c>
      <c r="D12530" s="336" t="s">
        <v>388</v>
      </c>
      <c r="E12530" s="469">
        <v>60000</v>
      </c>
      <c r="F12530" s="376"/>
      <c r="G12530" s="336"/>
      <c r="H12530" s="336"/>
      <c r="I12530" s="336"/>
      <c r="J12530" s="637"/>
    </row>
    <row r="12531" spans="1:10" s="372" customFormat="1" ht="23.25">
      <c r="A12531" s="325" t="s">
        <v>10643</v>
      </c>
      <c r="B12531" s="336" t="s">
        <v>9923</v>
      </c>
      <c r="C12531" s="336" t="s">
        <v>9234</v>
      </c>
      <c r="D12531" s="336" t="s">
        <v>388</v>
      </c>
      <c r="E12531" s="469">
        <v>120000</v>
      </c>
      <c r="F12531" s="376"/>
      <c r="G12531" s="336"/>
      <c r="H12531" s="336"/>
      <c r="I12531" s="336"/>
      <c r="J12531" s="637"/>
    </row>
    <row r="12532" spans="1:10" s="372" customFormat="1">
      <c r="A12532" s="325" t="s">
        <v>10644</v>
      </c>
      <c r="B12532" s="336" t="s">
        <v>9742</v>
      </c>
      <c r="C12532" s="336" t="s">
        <v>9234</v>
      </c>
      <c r="D12532" s="336" t="s">
        <v>388</v>
      </c>
      <c r="E12532" s="469">
        <v>40000</v>
      </c>
      <c r="F12532" s="376"/>
      <c r="G12532" s="336"/>
      <c r="H12532" s="336"/>
      <c r="I12532" s="336"/>
      <c r="J12532" s="637"/>
    </row>
    <row r="12533" spans="1:10" s="372" customFormat="1">
      <c r="A12533" s="325" t="s">
        <v>10645</v>
      </c>
      <c r="B12533" s="336" t="s">
        <v>9742</v>
      </c>
      <c r="C12533" s="336" t="s">
        <v>9234</v>
      </c>
      <c r="D12533" s="336" t="s">
        <v>388</v>
      </c>
      <c r="E12533" s="469">
        <v>20000</v>
      </c>
      <c r="F12533" s="376"/>
      <c r="G12533" s="336"/>
      <c r="H12533" s="336"/>
      <c r="I12533" s="336"/>
      <c r="J12533" s="637"/>
    </row>
    <row r="12534" spans="1:10" s="372" customFormat="1">
      <c r="A12534" s="325" t="s">
        <v>10646</v>
      </c>
      <c r="B12534" s="336" t="s">
        <v>9742</v>
      </c>
      <c r="C12534" s="336" t="s">
        <v>9234</v>
      </c>
      <c r="D12534" s="336" t="s">
        <v>388</v>
      </c>
      <c r="E12534" s="469">
        <v>40000</v>
      </c>
      <c r="F12534" s="376"/>
      <c r="G12534" s="336"/>
      <c r="H12534" s="336"/>
      <c r="I12534" s="336"/>
      <c r="J12534" s="637"/>
    </row>
    <row r="12535" spans="1:10" s="372" customFormat="1">
      <c r="A12535" s="325" t="s">
        <v>10647</v>
      </c>
      <c r="B12535" s="336" t="s">
        <v>9742</v>
      </c>
      <c r="C12535" s="336" t="s">
        <v>9234</v>
      </c>
      <c r="D12535" s="336" t="s">
        <v>388</v>
      </c>
      <c r="E12535" s="469">
        <v>34000</v>
      </c>
      <c r="F12535" s="376"/>
      <c r="G12535" s="336"/>
      <c r="H12535" s="336"/>
      <c r="I12535" s="336"/>
      <c r="J12535" s="637"/>
    </row>
    <row r="12536" spans="1:10" s="372" customFormat="1">
      <c r="A12536" s="325" t="s">
        <v>10648</v>
      </c>
      <c r="B12536" s="336" t="s">
        <v>9742</v>
      </c>
      <c r="C12536" s="336" t="s">
        <v>9234</v>
      </c>
      <c r="D12536" s="336" t="s">
        <v>388</v>
      </c>
      <c r="E12536" s="469">
        <v>20000</v>
      </c>
      <c r="F12536" s="376"/>
      <c r="G12536" s="336"/>
      <c r="H12536" s="336"/>
      <c r="I12536" s="336"/>
      <c r="J12536" s="637"/>
    </row>
    <row r="12537" spans="1:10" s="372" customFormat="1" ht="23.25">
      <c r="A12537" s="325" t="s">
        <v>10649</v>
      </c>
      <c r="B12537" s="336" t="s">
        <v>9923</v>
      </c>
      <c r="C12537" s="336" t="s">
        <v>9234</v>
      </c>
      <c r="D12537" s="336" t="s">
        <v>388</v>
      </c>
      <c r="E12537" s="469">
        <v>110856</v>
      </c>
      <c r="F12537" s="376"/>
      <c r="G12537" s="336"/>
      <c r="H12537" s="336"/>
      <c r="I12537" s="336"/>
      <c r="J12537" s="637"/>
    </row>
    <row r="12538" spans="1:10" s="372" customFormat="1" ht="23.25">
      <c r="A12538" s="325" t="s">
        <v>10650</v>
      </c>
      <c r="B12538" s="336" t="s">
        <v>9923</v>
      </c>
      <c r="C12538" s="336" t="s">
        <v>9234</v>
      </c>
      <c r="D12538" s="336" t="s">
        <v>388</v>
      </c>
      <c r="E12538" s="469">
        <v>122580</v>
      </c>
      <c r="F12538" s="376"/>
      <c r="G12538" s="336"/>
      <c r="H12538" s="336"/>
      <c r="I12538" s="336"/>
      <c r="J12538" s="637"/>
    </row>
    <row r="12539" spans="1:10" s="372" customFormat="1" ht="23.25">
      <c r="A12539" s="325" t="s">
        <v>10611</v>
      </c>
      <c r="B12539" s="336" t="s">
        <v>9923</v>
      </c>
      <c r="C12539" s="336" t="s">
        <v>9234</v>
      </c>
      <c r="D12539" s="336" t="s">
        <v>388</v>
      </c>
      <c r="E12539" s="469">
        <v>286586</v>
      </c>
      <c r="F12539" s="376"/>
      <c r="G12539" s="336"/>
      <c r="H12539" s="336"/>
      <c r="I12539" s="336"/>
      <c r="J12539" s="637"/>
    </row>
    <row r="12540" spans="1:10" s="372" customFormat="1" ht="23.25">
      <c r="A12540" s="325" t="s">
        <v>10651</v>
      </c>
      <c r="B12540" s="336" t="s">
        <v>9923</v>
      </c>
      <c r="C12540" s="336" t="s">
        <v>9234</v>
      </c>
      <c r="D12540" s="336" t="s">
        <v>388</v>
      </c>
      <c r="E12540" s="469">
        <v>376657</v>
      </c>
      <c r="F12540" s="376"/>
      <c r="G12540" s="336"/>
      <c r="H12540" s="336"/>
      <c r="I12540" s="336"/>
      <c r="J12540" s="637"/>
    </row>
    <row r="12541" spans="1:10" s="372" customFormat="1">
      <c r="A12541" s="325" t="s">
        <v>10652</v>
      </c>
      <c r="B12541" s="336" t="s">
        <v>9742</v>
      </c>
      <c r="C12541" s="336" t="s">
        <v>9234</v>
      </c>
      <c r="D12541" s="336" t="s">
        <v>388</v>
      </c>
      <c r="E12541" s="469">
        <v>31500</v>
      </c>
      <c r="F12541" s="376"/>
      <c r="G12541" s="336"/>
      <c r="H12541" s="336"/>
      <c r="I12541" s="336"/>
      <c r="J12541" s="637"/>
    </row>
    <row r="12542" spans="1:10" s="372" customFormat="1">
      <c r="A12542" s="325" t="s">
        <v>10653</v>
      </c>
      <c r="B12542" s="336" t="s">
        <v>9742</v>
      </c>
      <c r="C12542" s="336" t="s">
        <v>9234</v>
      </c>
      <c r="D12542" s="336" t="s">
        <v>388</v>
      </c>
      <c r="E12542" s="469">
        <v>23486</v>
      </c>
      <c r="F12542" s="376"/>
      <c r="G12542" s="336"/>
      <c r="H12542" s="336"/>
      <c r="I12542" s="336"/>
      <c r="J12542" s="637"/>
    </row>
    <row r="12543" spans="1:10" s="372" customFormat="1" ht="23.25">
      <c r="A12543" s="325" t="s">
        <v>10654</v>
      </c>
      <c r="B12543" s="336" t="s">
        <v>9923</v>
      </c>
      <c r="C12543" s="336" t="s">
        <v>9234</v>
      </c>
      <c r="D12543" s="336" t="s">
        <v>388</v>
      </c>
      <c r="E12543" s="469">
        <v>60000</v>
      </c>
      <c r="F12543" s="376"/>
      <c r="G12543" s="336"/>
      <c r="H12543" s="336"/>
      <c r="I12543" s="336"/>
      <c r="J12543" s="637"/>
    </row>
    <row r="12544" spans="1:10" s="372" customFormat="1">
      <c r="A12544" s="325" t="s">
        <v>10636</v>
      </c>
      <c r="B12544" s="336" t="s">
        <v>9742</v>
      </c>
      <c r="C12544" s="336" t="s">
        <v>9234</v>
      </c>
      <c r="D12544" s="336" t="s">
        <v>388</v>
      </c>
      <c r="E12544" s="469">
        <v>22000</v>
      </c>
      <c r="F12544" s="376"/>
      <c r="G12544" s="336"/>
      <c r="H12544" s="336"/>
      <c r="I12544" s="336"/>
      <c r="J12544" s="637"/>
    </row>
    <row r="12545" spans="1:10" s="372" customFormat="1" ht="23.25">
      <c r="A12545" s="325" t="s">
        <v>10655</v>
      </c>
      <c r="B12545" s="336" t="s">
        <v>9923</v>
      </c>
      <c r="C12545" s="336" t="s">
        <v>9234</v>
      </c>
      <c r="D12545" s="336" t="s">
        <v>388</v>
      </c>
      <c r="E12545" s="469">
        <v>85341</v>
      </c>
      <c r="F12545" s="376"/>
      <c r="G12545" s="336"/>
      <c r="H12545" s="336"/>
      <c r="I12545" s="336"/>
      <c r="J12545" s="637"/>
    </row>
    <row r="12546" spans="1:10" s="372" customFormat="1" ht="23.25">
      <c r="A12546" s="325" t="s">
        <v>10656</v>
      </c>
      <c r="B12546" s="336" t="s">
        <v>9923</v>
      </c>
      <c r="C12546" s="336" t="s">
        <v>9234</v>
      </c>
      <c r="D12546" s="336" t="s">
        <v>388</v>
      </c>
      <c r="E12546" s="469">
        <v>97988</v>
      </c>
      <c r="F12546" s="376"/>
      <c r="G12546" s="336"/>
      <c r="H12546" s="336"/>
      <c r="I12546" s="336"/>
      <c r="J12546" s="637"/>
    </row>
    <row r="12547" spans="1:10" s="372" customFormat="1">
      <c r="A12547" s="325" t="s">
        <v>10657</v>
      </c>
      <c r="B12547" s="336" t="s">
        <v>9742</v>
      </c>
      <c r="C12547" s="336" t="s">
        <v>9234</v>
      </c>
      <c r="D12547" s="336" t="s">
        <v>388</v>
      </c>
      <c r="E12547" s="469">
        <v>37440</v>
      </c>
      <c r="F12547" s="376"/>
      <c r="G12547" s="336"/>
      <c r="H12547" s="336"/>
      <c r="I12547" s="336"/>
      <c r="J12547" s="637"/>
    </row>
    <row r="12548" spans="1:10" s="372" customFormat="1">
      <c r="A12548" s="325" t="s">
        <v>10658</v>
      </c>
      <c r="B12548" s="336" t="s">
        <v>9532</v>
      </c>
      <c r="C12548" s="336" t="s">
        <v>9234</v>
      </c>
      <c r="D12548" s="336" t="s">
        <v>388</v>
      </c>
      <c r="E12548" s="469">
        <v>445810</v>
      </c>
      <c r="F12548" s="376"/>
      <c r="G12548" s="336"/>
      <c r="H12548" s="336"/>
      <c r="I12548" s="336"/>
      <c r="J12548" s="637"/>
    </row>
    <row r="12549" spans="1:10" s="372" customFormat="1" ht="23.25">
      <c r="A12549" s="325" t="s">
        <v>10659</v>
      </c>
      <c r="B12549" s="336" t="s">
        <v>9742</v>
      </c>
      <c r="C12549" s="336" t="s">
        <v>9234</v>
      </c>
      <c r="D12549" s="336" t="s">
        <v>388</v>
      </c>
      <c r="E12549" s="469">
        <v>36000</v>
      </c>
      <c r="F12549" s="376"/>
      <c r="G12549" s="336"/>
      <c r="H12549" s="336"/>
      <c r="I12549" s="336"/>
      <c r="J12549" s="637"/>
    </row>
    <row r="12550" spans="1:10" s="372" customFormat="1" ht="23.25">
      <c r="A12550" s="325" t="s">
        <v>10660</v>
      </c>
      <c r="B12550" s="336" t="s">
        <v>9923</v>
      </c>
      <c r="C12550" s="336" t="s">
        <v>9234</v>
      </c>
      <c r="D12550" s="336" t="s">
        <v>388</v>
      </c>
      <c r="E12550" s="469">
        <v>50000</v>
      </c>
      <c r="F12550" s="376"/>
      <c r="G12550" s="336"/>
      <c r="H12550" s="336"/>
      <c r="I12550" s="336"/>
      <c r="J12550" s="637"/>
    </row>
    <row r="12551" spans="1:10" s="372" customFormat="1" ht="46.5">
      <c r="A12551" s="325" t="s">
        <v>10661</v>
      </c>
      <c r="B12551" s="336" t="s">
        <v>9532</v>
      </c>
      <c r="C12551" s="336" t="s">
        <v>9234</v>
      </c>
      <c r="D12551" s="336" t="s">
        <v>388</v>
      </c>
      <c r="E12551" s="469">
        <v>704531</v>
      </c>
      <c r="F12551" s="376"/>
      <c r="G12551" s="336"/>
      <c r="H12551" s="336"/>
      <c r="I12551" s="336"/>
      <c r="J12551" s="637"/>
    </row>
    <row r="12552" spans="1:10" s="372" customFormat="1" ht="23.25">
      <c r="A12552" s="325" t="s">
        <v>10662</v>
      </c>
      <c r="B12552" s="336" t="s">
        <v>9923</v>
      </c>
      <c r="C12552" s="336" t="s">
        <v>9234</v>
      </c>
      <c r="D12552" s="336" t="s">
        <v>388</v>
      </c>
      <c r="E12552" s="469">
        <v>113600</v>
      </c>
      <c r="F12552" s="376"/>
      <c r="G12552" s="336"/>
      <c r="H12552" s="336"/>
      <c r="I12552" s="336"/>
      <c r="J12552" s="637"/>
    </row>
    <row r="12553" spans="1:10" s="372" customFormat="1" ht="23.25">
      <c r="A12553" s="325" t="s">
        <v>10663</v>
      </c>
      <c r="B12553" s="336" t="s">
        <v>9923</v>
      </c>
      <c r="C12553" s="336" t="s">
        <v>9234</v>
      </c>
      <c r="D12553" s="336" t="s">
        <v>388</v>
      </c>
      <c r="E12553" s="469">
        <v>92500</v>
      </c>
      <c r="F12553" s="376"/>
      <c r="G12553" s="336"/>
      <c r="H12553" s="336"/>
      <c r="I12553" s="336"/>
      <c r="J12553" s="637"/>
    </row>
    <row r="12554" spans="1:10" s="372" customFormat="1">
      <c r="A12554" s="325" t="s">
        <v>10664</v>
      </c>
      <c r="B12554" s="336" t="s">
        <v>9532</v>
      </c>
      <c r="C12554" s="336" t="s">
        <v>9234</v>
      </c>
      <c r="D12554" s="336" t="s">
        <v>388</v>
      </c>
      <c r="E12554" s="469">
        <v>500000</v>
      </c>
      <c r="F12554" s="376"/>
      <c r="G12554" s="336"/>
      <c r="H12554" s="336"/>
      <c r="I12554" s="336"/>
      <c r="J12554" s="637"/>
    </row>
    <row r="12555" spans="1:10" s="372" customFormat="1" ht="23.25">
      <c r="A12555" s="325" t="s">
        <v>10665</v>
      </c>
      <c r="B12555" s="336" t="s">
        <v>9923</v>
      </c>
      <c r="C12555" s="336" t="s">
        <v>9234</v>
      </c>
      <c r="D12555" s="336" t="s">
        <v>388</v>
      </c>
      <c r="E12555" s="469">
        <v>357748</v>
      </c>
      <c r="F12555" s="376"/>
      <c r="G12555" s="336"/>
      <c r="H12555" s="336"/>
      <c r="I12555" s="336"/>
      <c r="J12555" s="637"/>
    </row>
    <row r="12556" spans="1:10" s="372" customFormat="1">
      <c r="A12556" s="325" t="s">
        <v>10666</v>
      </c>
      <c r="B12556" s="336" t="s">
        <v>9532</v>
      </c>
      <c r="C12556" s="336" t="s">
        <v>9234</v>
      </c>
      <c r="D12556" s="336" t="s">
        <v>388</v>
      </c>
      <c r="E12556" s="469">
        <v>1000000</v>
      </c>
      <c r="F12556" s="376"/>
      <c r="G12556" s="336"/>
      <c r="H12556" s="336"/>
      <c r="I12556" s="336"/>
      <c r="J12556" s="637"/>
    </row>
    <row r="12557" spans="1:10" s="372" customFormat="1" ht="23.25">
      <c r="A12557" s="325" t="s">
        <v>10667</v>
      </c>
      <c r="B12557" s="336" t="s">
        <v>9923</v>
      </c>
      <c r="C12557" s="336" t="s">
        <v>9234</v>
      </c>
      <c r="D12557" s="336" t="s">
        <v>388</v>
      </c>
      <c r="E12557" s="469">
        <v>80000</v>
      </c>
      <c r="F12557" s="376"/>
      <c r="G12557" s="336"/>
      <c r="H12557" s="336"/>
      <c r="I12557" s="336"/>
      <c r="J12557" s="637"/>
    </row>
    <row r="12558" spans="1:10" s="372" customFormat="1" ht="23.25">
      <c r="A12558" s="325" t="s">
        <v>10668</v>
      </c>
      <c r="B12558" s="336" t="s">
        <v>9923</v>
      </c>
      <c r="C12558" s="336" t="s">
        <v>9234</v>
      </c>
      <c r="D12558" s="336" t="s">
        <v>388</v>
      </c>
      <c r="E12558" s="469">
        <v>350000</v>
      </c>
      <c r="F12558" s="376"/>
      <c r="G12558" s="336"/>
      <c r="H12558" s="336"/>
      <c r="I12558" s="336"/>
      <c r="J12558" s="637"/>
    </row>
    <row r="12559" spans="1:10" s="372" customFormat="1" ht="23.25">
      <c r="A12559" s="325" t="s">
        <v>10669</v>
      </c>
      <c r="B12559" s="336" t="s">
        <v>9923</v>
      </c>
      <c r="C12559" s="336" t="s">
        <v>9234</v>
      </c>
      <c r="D12559" s="336" t="s">
        <v>388</v>
      </c>
      <c r="E12559" s="469">
        <v>250000</v>
      </c>
      <c r="F12559" s="376"/>
      <c r="G12559" s="336"/>
      <c r="H12559" s="336"/>
      <c r="I12559" s="336"/>
      <c r="J12559" s="637"/>
    </row>
    <row r="12560" spans="1:10" s="372" customFormat="1" ht="23.25">
      <c r="A12560" s="325" t="s">
        <v>10670</v>
      </c>
      <c r="B12560" s="336" t="s">
        <v>9923</v>
      </c>
      <c r="C12560" s="336" t="s">
        <v>9234</v>
      </c>
      <c r="D12560" s="336" t="s">
        <v>388</v>
      </c>
      <c r="E12560" s="469">
        <v>145926</v>
      </c>
      <c r="F12560" s="376"/>
      <c r="G12560" s="336"/>
      <c r="H12560" s="336"/>
      <c r="I12560" s="336"/>
      <c r="J12560" s="637"/>
    </row>
    <row r="12561" spans="1:10" s="372" customFormat="1">
      <c r="A12561" s="325" t="s">
        <v>10671</v>
      </c>
      <c r="B12561" s="336" t="s">
        <v>9532</v>
      </c>
      <c r="C12561" s="336" t="s">
        <v>9234</v>
      </c>
      <c r="D12561" s="336" t="s">
        <v>388</v>
      </c>
      <c r="E12561" s="469">
        <v>612502</v>
      </c>
      <c r="F12561" s="376"/>
      <c r="G12561" s="336"/>
      <c r="H12561" s="336"/>
      <c r="I12561" s="336"/>
      <c r="J12561" s="637"/>
    </row>
    <row r="12562" spans="1:10" s="372" customFormat="1">
      <c r="A12562" s="325" t="s">
        <v>10672</v>
      </c>
      <c r="B12562" s="336" t="s">
        <v>9532</v>
      </c>
      <c r="C12562" s="336" t="s">
        <v>9234</v>
      </c>
      <c r="D12562" s="336" t="s">
        <v>388</v>
      </c>
      <c r="E12562" s="469">
        <v>500000</v>
      </c>
      <c r="F12562" s="376"/>
      <c r="G12562" s="336"/>
      <c r="H12562" s="336"/>
      <c r="I12562" s="336"/>
      <c r="J12562" s="637"/>
    </row>
    <row r="12563" spans="1:10" s="372" customFormat="1" ht="23.25">
      <c r="A12563" s="325" t="s">
        <v>10673</v>
      </c>
      <c r="B12563" s="336" t="s">
        <v>9923</v>
      </c>
      <c r="C12563" s="336" t="s">
        <v>9234</v>
      </c>
      <c r="D12563" s="336" t="s">
        <v>388</v>
      </c>
      <c r="E12563" s="469">
        <v>80000</v>
      </c>
      <c r="F12563" s="376"/>
      <c r="G12563" s="336"/>
      <c r="H12563" s="336"/>
      <c r="I12563" s="336"/>
      <c r="J12563" s="637"/>
    </row>
    <row r="12564" spans="1:10" s="372" customFormat="1" ht="23.25">
      <c r="A12564" s="325" t="s">
        <v>10674</v>
      </c>
      <c r="B12564" s="336" t="s">
        <v>9923</v>
      </c>
      <c r="C12564" s="336" t="s">
        <v>9234</v>
      </c>
      <c r="D12564" s="336" t="s">
        <v>388</v>
      </c>
      <c r="E12564" s="469">
        <v>60000</v>
      </c>
      <c r="F12564" s="376"/>
      <c r="G12564" s="336"/>
      <c r="H12564" s="336"/>
      <c r="I12564" s="336"/>
      <c r="J12564" s="637"/>
    </row>
    <row r="12565" spans="1:10" s="372" customFormat="1" ht="23.25">
      <c r="A12565" s="325" t="s">
        <v>10675</v>
      </c>
      <c r="B12565" s="336" t="s">
        <v>9923</v>
      </c>
      <c r="C12565" s="336" t="s">
        <v>9234</v>
      </c>
      <c r="D12565" s="336" t="s">
        <v>388</v>
      </c>
      <c r="E12565" s="469">
        <v>105000</v>
      </c>
      <c r="F12565" s="376"/>
      <c r="G12565" s="336"/>
      <c r="H12565" s="336"/>
      <c r="I12565" s="336"/>
      <c r="J12565" s="637"/>
    </row>
    <row r="12566" spans="1:10" s="372" customFormat="1" ht="23.25">
      <c r="A12566" s="325" t="s">
        <v>10676</v>
      </c>
      <c r="B12566" s="336" t="s">
        <v>9923</v>
      </c>
      <c r="C12566" s="336" t="s">
        <v>9234</v>
      </c>
      <c r="D12566" s="336" t="s">
        <v>388</v>
      </c>
      <c r="E12566" s="469">
        <v>57992</v>
      </c>
      <c r="F12566" s="376"/>
      <c r="G12566" s="336"/>
      <c r="H12566" s="336"/>
      <c r="I12566" s="336"/>
      <c r="J12566" s="637"/>
    </row>
    <row r="12567" spans="1:10" s="372" customFormat="1" ht="23.25">
      <c r="A12567" s="325" t="s">
        <v>10677</v>
      </c>
      <c r="B12567" s="336" t="s">
        <v>9923</v>
      </c>
      <c r="C12567" s="336" t="s">
        <v>9234</v>
      </c>
      <c r="D12567" s="336" t="s">
        <v>388</v>
      </c>
      <c r="E12567" s="469">
        <v>60000</v>
      </c>
      <c r="F12567" s="376"/>
      <c r="G12567" s="336"/>
      <c r="H12567" s="336"/>
      <c r="I12567" s="336"/>
      <c r="J12567" s="637"/>
    </row>
    <row r="12568" spans="1:10" s="372" customFormat="1" ht="23.25">
      <c r="A12568" s="325" t="s">
        <v>10678</v>
      </c>
      <c r="B12568" s="336" t="s">
        <v>9923</v>
      </c>
      <c r="C12568" s="336" t="s">
        <v>9234</v>
      </c>
      <c r="D12568" s="336" t="s">
        <v>388</v>
      </c>
      <c r="E12568" s="469">
        <v>50000</v>
      </c>
      <c r="F12568" s="376"/>
      <c r="G12568" s="336"/>
      <c r="H12568" s="336"/>
      <c r="I12568" s="336"/>
      <c r="J12568" s="637"/>
    </row>
    <row r="12569" spans="1:10" s="372" customFormat="1">
      <c r="A12569" s="325" t="s">
        <v>10679</v>
      </c>
      <c r="B12569" s="336" t="s">
        <v>9742</v>
      </c>
      <c r="C12569" s="336" t="s">
        <v>9234</v>
      </c>
      <c r="D12569" s="336" t="s">
        <v>388</v>
      </c>
      <c r="E12569" s="469">
        <v>30500</v>
      </c>
      <c r="F12569" s="376"/>
      <c r="G12569" s="336"/>
      <c r="H12569" s="336"/>
      <c r="I12569" s="336"/>
      <c r="J12569" s="637"/>
    </row>
    <row r="12570" spans="1:10" s="372" customFormat="1" ht="23.25">
      <c r="A12570" s="325" t="s">
        <v>10680</v>
      </c>
      <c r="B12570" s="336" t="s">
        <v>9923</v>
      </c>
      <c r="C12570" s="336" t="s">
        <v>9234</v>
      </c>
      <c r="D12570" s="336" t="s">
        <v>388</v>
      </c>
      <c r="E12570" s="469">
        <v>170000</v>
      </c>
      <c r="F12570" s="376"/>
      <c r="G12570" s="336"/>
      <c r="H12570" s="336"/>
      <c r="I12570" s="336"/>
      <c r="J12570" s="637"/>
    </row>
    <row r="12571" spans="1:10" s="372" customFormat="1" ht="23.25">
      <c r="A12571" s="325" t="s">
        <v>10681</v>
      </c>
      <c r="B12571" s="336" t="s">
        <v>9923</v>
      </c>
      <c r="C12571" s="336" t="s">
        <v>9234</v>
      </c>
      <c r="D12571" s="336" t="s">
        <v>388</v>
      </c>
      <c r="E12571" s="469">
        <v>140000</v>
      </c>
      <c r="F12571" s="376"/>
      <c r="G12571" s="336"/>
      <c r="H12571" s="336"/>
      <c r="I12571" s="336"/>
      <c r="J12571" s="637"/>
    </row>
    <row r="12572" spans="1:10" s="372" customFormat="1" ht="23.25">
      <c r="A12572" s="325" t="s">
        <v>10682</v>
      </c>
      <c r="B12572" s="336" t="s">
        <v>9923</v>
      </c>
      <c r="C12572" s="336" t="s">
        <v>9234</v>
      </c>
      <c r="D12572" s="336" t="s">
        <v>388</v>
      </c>
      <c r="E12572" s="469">
        <v>74000</v>
      </c>
      <c r="F12572" s="376"/>
      <c r="G12572" s="336"/>
      <c r="H12572" s="336"/>
      <c r="I12572" s="336"/>
      <c r="J12572" s="637"/>
    </row>
    <row r="12573" spans="1:10" s="372" customFormat="1" ht="23.25">
      <c r="A12573" s="325" t="s">
        <v>10683</v>
      </c>
      <c r="B12573" s="336" t="s">
        <v>9923</v>
      </c>
      <c r="C12573" s="336" t="s">
        <v>9234</v>
      </c>
      <c r="D12573" s="336" t="s">
        <v>388</v>
      </c>
      <c r="E12573" s="469">
        <v>106503</v>
      </c>
      <c r="F12573" s="376"/>
      <c r="G12573" s="336"/>
      <c r="H12573" s="336"/>
      <c r="I12573" s="336"/>
      <c r="J12573" s="637"/>
    </row>
    <row r="12574" spans="1:10" s="372" customFormat="1" ht="23.25">
      <c r="A12574" s="325" t="s">
        <v>10684</v>
      </c>
      <c r="B12574" s="336" t="s">
        <v>9923</v>
      </c>
      <c r="C12574" s="336" t="s">
        <v>9234</v>
      </c>
      <c r="D12574" s="336" t="s">
        <v>388</v>
      </c>
      <c r="E12574" s="469">
        <v>96190</v>
      </c>
      <c r="F12574" s="376"/>
      <c r="G12574" s="336"/>
      <c r="H12574" s="336"/>
      <c r="I12574" s="336"/>
      <c r="J12574" s="637"/>
    </row>
    <row r="12575" spans="1:10" s="372" customFormat="1" ht="23.25">
      <c r="A12575" s="325" t="s">
        <v>10685</v>
      </c>
      <c r="B12575" s="336" t="s">
        <v>9923</v>
      </c>
      <c r="C12575" s="336" t="s">
        <v>9234</v>
      </c>
      <c r="D12575" s="336" t="s">
        <v>388</v>
      </c>
      <c r="E12575" s="469">
        <v>54000</v>
      </c>
      <c r="F12575" s="376"/>
      <c r="G12575" s="336"/>
      <c r="H12575" s="336"/>
      <c r="I12575" s="336"/>
      <c r="J12575" s="637"/>
    </row>
    <row r="12576" spans="1:10" s="372" customFormat="1" ht="23.25">
      <c r="A12576" s="325" t="s">
        <v>10686</v>
      </c>
      <c r="B12576" s="336" t="s">
        <v>9923</v>
      </c>
      <c r="C12576" s="336" t="s">
        <v>9234</v>
      </c>
      <c r="D12576" s="336" t="s">
        <v>388</v>
      </c>
      <c r="E12576" s="469">
        <v>72000</v>
      </c>
      <c r="F12576" s="376"/>
      <c r="G12576" s="336"/>
      <c r="H12576" s="336"/>
      <c r="I12576" s="336"/>
      <c r="J12576" s="637"/>
    </row>
    <row r="12577" spans="1:10" s="372" customFormat="1" ht="34.9">
      <c r="A12577" s="325" t="s">
        <v>10687</v>
      </c>
      <c r="B12577" s="336" t="s">
        <v>9923</v>
      </c>
      <c r="C12577" s="336" t="s">
        <v>9234</v>
      </c>
      <c r="D12577" s="336" t="s">
        <v>388</v>
      </c>
      <c r="E12577" s="469">
        <v>72000</v>
      </c>
      <c r="F12577" s="376"/>
      <c r="G12577" s="336"/>
      <c r="H12577" s="336"/>
      <c r="I12577" s="336"/>
      <c r="J12577" s="637"/>
    </row>
    <row r="12578" spans="1:10" s="372" customFormat="1" ht="23.25">
      <c r="A12578" s="325" t="s">
        <v>10688</v>
      </c>
      <c r="B12578" s="336" t="s">
        <v>9923</v>
      </c>
      <c r="C12578" s="336" t="s">
        <v>9234</v>
      </c>
      <c r="D12578" s="336" t="s">
        <v>388</v>
      </c>
      <c r="E12578" s="469">
        <v>72000</v>
      </c>
      <c r="F12578" s="376"/>
      <c r="G12578" s="336"/>
      <c r="H12578" s="336"/>
      <c r="I12578" s="336"/>
      <c r="J12578" s="637"/>
    </row>
    <row r="12579" spans="1:10" s="372" customFormat="1" ht="23.25">
      <c r="A12579" s="325" t="s">
        <v>10689</v>
      </c>
      <c r="B12579" s="336" t="s">
        <v>9742</v>
      </c>
      <c r="C12579" s="336" t="s">
        <v>9234</v>
      </c>
      <c r="D12579" s="336" t="s">
        <v>388</v>
      </c>
      <c r="E12579" s="469">
        <v>29250</v>
      </c>
      <c r="F12579" s="376"/>
      <c r="G12579" s="336"/>
      <c r="H12579" s="336"/>
      <c r="I12579" s="336"/>
      <c r="J12579" s="637"/>
    </row>
    <row r="12580" spans="1:10" s="372" customFormat="1" ht="23.25">
      <c r="A12580" s="325" t="s">
        <v>10690</v>
      </c>
      <c r="B12580" s="336" t="s">
        <v>9923</v>
      </c>
      <c r="C12580" s="336" t="s">
        <v>9234</v>
      </c>
      <c r="D12580" s="336" t="s">
        <v>388</v>
      </c>
      <c r="E12580" s="469">
        <v>60000</v>
      </c>
      <c r="F12580" s="376"/>
      <c r="G12580" s="336"/>
      <c r="H12580" s="336"/>
      <c r="I12580" s="336"/>
      <c r="J12580" s="637"/>
    </row>
    <row r="12581" spans="1:10" s="372" customFormat="1">
      <c r="A12581" s="325" t="s">
        <v>10691</v>
      </c>
      <c r="B12581" s="336" t="s">
        <v>9742</v>
      </c>
      <c r="C12581" s="336" t="s">
        <v>9234</v>
      </c>
      <c r="D12581" s="336" t="s">
        <v>388</v>
      </c>
      <c r="E12581" s="469">
        <v>30000</v>
      </c>
      <c r="F12581" s="376"/>
      <c r="G12581" s="336"/>
      <c r="H12581" s="336"/>
      <c r="I12581" s="336"/>
      <c r="J12581" s="637"/>
    </row>
    <row r="12582" spans="1:10" s="372" customFormat="1" ht="23.25">
      <c r="A12582" s="325" t="s">
        <v>10692</v>
      </c>
      <c r="B12582" s="336" t="s">
        <v>9923</v>
      </c>
      <c r="C12582" s="336" t="s">
        <v>9234</v>
      </c>
      <c r="D12582" s="336" t="s">
        <v>388</v>
      </c>
      <c r="E12582" s="469">
        <v>60000</v>
      </c>
      <c r="F12582" s="376"/>
      <c r="G12582" s="336"/>
      <c r="H12582" s="336"/>
      <c r="I12582" s="336"/>
      <c r="J12582" s="637"/>
    </row>
    <row r="12583" spans="1:10" s="372" customFormat="1">
      <c r="A12583" s="325" t="s">
        <v>10693</v>
      </c>
      <c r="B12583" s="336" t="s">
        <v>9742</v>
      </c>
      <c r="C12583" s="336" t="s">
        <v>9234</v>
      </c>
      <c r="D12583" s="336" t="s">
        <v>388</v>
      </c>
      <c r="E12583" s="469">
        <v>30000</v>
      </c>
      <c r="F12583" s="376"/>
      <c r="G12583" s="336"/>
      <c r="H12583" s="336"/>
      <c r="I12583" s="336"/>
      <c r="J12583" s="637"/>
    </row>
    <row r="12584" spans="1:10" s="372" customFormat="1" ht="23.25">
      <c r="A12584" s="325" t="s">
        <v>10694</v>
      </c>
      <c r="B12584" s="336" t="s">
        <v>9923</v>
      </c>
      <c r="C12584" s="336" t="s">
        <v>9234</v>
      </c>
      <c r="D12584" s="336" t="s">
        <v>388</v>
      </c>
      <c r="E12584" s="469">
        <v>40000</v>
      </c>
      <c r="F12584" s="376"/>
      <c r="G12584" s="336"/>
      <c r="H12584" s="336"/>
      <c r="I12584" s="336"/>
      <c r="J12584" s="637"/>
    </row>
    <row r="12585" spans="1:10" s="372" customFormat="1">
      <c r="A12585" s="325" t="s">
        <v>10695</v>
      </c>
      <c r="B12585" s="336" t="s">
        <v>9742</v>
      </c>
      <c r="C12585" s="336" t="s">
        <v>9234</v>
      </c>
      <c r="D12585" s="336" t="s">
        <v>388</v>
      </c>
      <c r="E12585" s="469">
        <v>36800</v>
      </c>
      <c r="F12585" s="376"/>
      <c r="G12585" s="336"/>
      <c r="H12585" s="336"/>
      <c r="I12585" s="336"/>
      <c r="J12585" s="637"/>
    </row>
    <row r="12586" spans="1:10" s="372" customFormat="1" ht="23.25">
      <c r="A12586" s="325" t="s">
        <v>10696</v>
      </c>
      <c r="B12586" s="336" t="s">
        <v>9742</v>
      </c>
      <c r="C12586" s="336" t="s">
        <v>9234</v>
      </c>
      <c r="D12586" s="336" t="s">
        <v>388</v>
      </c>
      <c r="E12586" s="469">
        <v>36800</v>
      </c>
      <c r="F12586" s="376"/>
      <c r="G12586" s="336"/>
      <c r="H12586" s="336"/>
      <c r="I12586" s="336"/>
      <c r="J12586" s="637"/>
    </row>
    <row r="12587" spans="1:10" s="372" customFormat="1" ht="18.600000000000001" customHeight="1">
      <c r="A12587" s="1405" t="s">
        <v>391</v>
      </c>
      <c r="B12587" s="1406"/>
      <c r="C12587" s="1406"/>
      <c r="D12587" s="1406"/>
      <c r="E12587" s="1406"/>
      <c r="F12587" s="1406"/>
      <c r="G12587" s="1406"/>
      <c r="H12587" s="1406"/>
      <c r="I12587" s="1406"/>
      <c r="J12587" s="1407"/>
    </row>
    <row r="12588" spans="1:10" s="372" customFormat="1">
      <c r="A12588" s="621" t="s">
        <v>152</v>
      </c>
      <c r="B12588" s="701"/>
      <c r="C12588" s="701"/>
      <c r="D12588" s="701"/>
      <c r="E12588" s="623">
        <f>SUM(E12589:E13062)</f>
        <v>92333336.62710005</v>
      </c>
      <c r="F12588" s="702"/>
      <c r="G12588" s="701"/>
      <c r="H12588" s="701"/>
      <c r="I12588" s="701"/>
      <c r="J12588" s="703"/>
    </row>
    <row r="12589" spans="1:10" s="372" customFormat="1" ht="23.25">
      <c r="A12589" s="325" t="s">
        <v>10697</v>
      </c>
      <c r="B12589" s="336" t="s">
        <v>9726</v>
      </c>
      <c r="C12589" s="336" t="s">
        <v>10698</v>
      </c>
      <c r="D12589" s="336" t="s">
        <v>10699</v>
      </c>
      <c r="E12589" s="469">
        <v>580000</v>
      </c>
      <c r="F12589" s="710" t="s">
        <v>10700</v>
      </c>
      <c r="G12589" s="336" t="s">
        <v>10701</v>
      </c>
      <c r="H12589" s="626">
        <v>44286</v>
      </c>
      <c r="I12589" s="657">
        <v>44651</v>
      </c>
      <c r="J12589" s="711" t="s">
        <v>10702</v>
      </c>
    </row>
    <row r="12590" spans="1:10" s="372" customFormat="1" ht="23.25">
      <c r="A12590" s="325" t="s">
        <v>10703</v>
      </c>
      <c r="B12590" s="336" t="s">
        <v>9726</v>
      </c>
      <c r="C12590" s="336" t="s">
        <v>10698</v>
      </c>
      <c r="D12590" s="336" t="s">
        <v>10704</v>
      </c>
      <c r="E12590" s="469">
        <v>90000</v>
      </c>
      <c r="F12590" s="710" t="s">
        <v>10705</v>
      </c>
      <c r="G12590" s="336" t="s">
        <v>10701</v>
      </c>
      <c r="H12590" s="626">
        <v>44298</v>
      </c>
      <c r="I12590" s="654" t="s">
        <v>10706</v>
      </c>
      <c r="J12590" s="711" t="s">
        <v>10702</v>
      </c>
    </row>
    <row r="12591" spans="1:10" s="372" customFormat="1" ht="46.5">
      <c r="A12591" s="325" t="s">
        <v>10707</v>
      </c>
      <c r="B12591" s="336" t="s">
        <v>9726</v>
      </c>
      <c r="C12591" s="336" t="s">
        <v>10698</v>
      </c>
      <c r="D12591" s="654" t="s">
        <v>10708</v>
      </c>
      <c r="E12591" s="469">
        <v>163393</v>
      </c>
      <c r="F12591" s="710" t="s">
        <v>10709</v>
      </c>
      <c r="G12591" s="336" t="s">
        <v>10701</v>
      </c>
      <c r="H12591" s="626">
        <v>44343</v>
      </c>
      <c r="I12591" s="654" t="s">
        <v>10706</v>
      </c>
      <c r="J12591" s="711" t="s">
        <v>10702</v>
      </c>
    </row>
    <row r="12592" spans="1:10" s="372" customFormat="1" ht="23.25">
      <c r="A12592" s="325" t="s">
        <v>10710</v>
      </c>
      <c r="B12592" s="336" t="s">
        <v>9726</v>
      </c>
      <c r="C12592" s="336" t="s">
        <v>10698</v>
      </c>
      <c r="D12592" s="654" t="s">
        <v>10711</v>
      </c>
      <c r="E12592" s="469">
        <v>325000</v>
      </c>
      <c r="F12592" s="710" t="s">
        <v>10712</v>
      </c>
      <c r="G12592" s="336" t="s">
        <v>10701</v>
      </c>
      <c r="H12592" s="626">
        <v>44326</v>
      </c>
      <c r="I12592" s="657">
        <v>44986</v>
      </c>
      <c r="J12592" s="711" t="s">
        <v>10702</v>
      </c>
    </row>
    <row r="12593" spans="1:10" s="372" customFormat="1" ht="23.25">
      <c r="A12593" s="325" t="s">
        <v>10713</v>
      </c>
      <c r="B12593" s="336" t="s">
        <v>9726</v>
      </c>
      <c r="C12593" s="336" t="s">
        <v>10698</v>
      </c>
      <c r="D12593" s="654" t="s">
        <v>10714</v>
      </c>
      <c r="E12593" s="469">
        <v>382218.9</v>
      </c>
      <c r="F12593" s="710" t="s">
        <v>10715</v>
      </c>
      <c r="G12593" s="336" t="s">
        <v>10701</v>
      </c>
      <c r="H12593" s="626">
        <v>44336</v>
      </c>
      <c r="I12593" s="657">
        <v>44712</v>
      </c>
      <c r="J12593" s="711" t="s">
        <v>10702</v>
      </c>
    </row>
    <row r="12594" spans="1:10" s="372" customFormat="1" ht="23.25">
      <c r="A12594" s="325" t="s">
        <v>10716</v>
      </c>
      <c r="B12594" s="336" t="s">
        <v>9726</v>
      </c>
      <c r="C12594" s="336" t="s">
        <v>10698</v>
      </c>
      <c r="D12594" s="654" t="s">
        <v>10717</v>
      </c>
      <c r="E12594" s="469">
        <v>550000</v>
      </c>
      <c r="F12594" s="710" t="s">
        <v>10718</v>
      </c>
      <c r="G12594" s="336" t="s">
        <v>10701</v>
      </c>
      <c r="H12594" s="626">
        <v>44355</v>
      </c>
      <c r="I12594" s="657">
        <v>45435</v>
      </c>
      <c r="J12594" s="711" t="s">
        <v>10702</v>
      </c>
    </row>
    <row r="12595" spans="1:10" s="372" customFormat="1" ht="46.5">
      <c r="A12595" s="325" t="s">
        <v>10719</v>
      </c>
      <c r="B12595" s="336" t="s">
        <v>9726</v>
      </c>
      <c r="C12595" s="336" t="s">
        <v>10698</v>
      </c>
      <c r="D12595" s="654" t="s">
        <v>10720</v>
      </c>
      <c r="E12595" s="469">
        <v>331500</v>
      </c>
      <c r="F12595" s="710" t="s">
        <v>10721</v>
      </c>
      <c r="G12595" s="336" t="s">
        <v>10701</v>
      </c>
      <c r="H12595" s="626">
        <v>44327</v>
      </c>
      <c r="I12595" s="657">
        <v>44700</v>
      </c>
      <c r="J12595" s="711" t="s">
        <v>10702</v>
      </c>
    </row>
    <row r="12596" spans="1:10" s="372" customFormat="1" ht="34.9">
      <c r="A12596" s="325" t="s">
        <v>10722</v>
      </c>
      <c r="B12596" s="336" t="s">
        <v>9726</v>
      </c>
      <c r="C12596" s="336" t="s">
        <v>10698</v>
      </c>
      <c r="D12596" s="654" t="s">
        <v>10723</v>
      </c>
      <c r="E12596" s="469">
        <v>96989</v>
      </c>
      <c r="F12596" s="710" t="s">
        <v>10724</v>
      </c>
      <c r="G12596" s="336" t="s">
        <v>10701</v>
      </c>
      <c r="H12596" s="626">
        <v>44348</v>
      </c>
      <c r="I12596" s="657">
        <v>44698</v>
      </c>
      <c r="J12596" s="711" t="s">
        <v>10702</v>
      </c>
    </row>
    <row r="12597" spans="1:10" s="372" customFormat="1" ht="34.9">
      <c r="A12597" s="325" t="s">
        <v>10725</v>
      </c>
      <c r="B12597" s="336" t="s">
        <v>9726</v>
      </c>
      <c r="C12597" s="336" t="s">
        <v>10698</v>
      </c>
      <c r="D12597" s="654" t="s">
        <v>10726</v>
      </c>
      <c r="E12597" s="469">
        <v>360000</v>
      </c>
      <c r="F12597" s="710" t="s">
        <v>10727</v>
      </c>
      <c r="G12597" s="336" t="s">
        <v>10701</v>
      </c>
      <c r="H12597" s="626">
        <v>44411</v>
      </c>
      <c r="I12597" s="657">
        <v>44776</v>
      </c>
      <c r="J12597" s="711" t="s">
        <v>10702</v>
      </c>
    </row>
    <row r="12598" spans="1:10" s="372" customFormat="1" ht="23.25">
      <c r="A12598" s="325" t="s">
        <v>10728</v>
      </c>
      <c r="B12598" s="336" t="s">
        <v>9726</v>
      </c>
      <c r="C12598" s="336" t="s">
        <v>10698</v>
      </c>
      <c r="D12598" s="654" t="s">
        <v>10729</v>
      </c>
      <c r="E12598" s="469">
        <v>59000</v>
      </c>
      <c r="F12598" s="710" t="s">
        <v>10730</v>
      </c>
      <c r="G12598" s="336" t="s">
        <v>10701</v>
      </c>
      <c r="H12598" s="626">
        <v>44382</v>
      </c>
      <c r="I12598" s="657">
        <v>44809</v>
      </c>
      <c r="J12598" s="711" t="s">
        <v>10702</v>
      </c>
    </row>
    <row r="12599" spans="1:10" s="372" customFormat="1" ht="23.25">
      <c r="A12599" s="325" t="s">
        <v>10731</v>
      </c>
      <c r="B12599" s="336" t="s">
        <v>9726</v>
      </c>
      <c r="C12599" s="336" t="s">
        <v>10698</v>
      </c>
      <c r="D12599" s="654" t="s">
        <v>10732</v>
      </c>
      <c r="E12599" s="469">
        <v>150000</v>
      </c>
      <c r="F12599" s="710" t="s">
        <v>10733</v>
      </c>
      <c r="G12599" s="336" t="s">
        <v>10701</v>
      </c>
      <c r="H12599" s="626">
        <v>44372</v>
      </c>
      <c r="I12599" s="657">
        <v>44698</v>
      </c>
      <c r="J12599" s="711" t="s">
        <v>10702</v>
      </c>
    </row>
    <row r="12600" spans="1:10" s="372" customFormat="1" ht="46.5">
      <c r="A12600" s="325" t="s">
        <v>10734</v>
      </c>
      <c r="B12600" s="336" t="s">
        <v>9726</v>
      </c>
      <c r="C12600" s="336" t="s">
        <v>10698</v>
      </c>
      <c r="D12600" s="336" t="s">
        <v>10735</v>
      </c>
      <c r="E12600" s="469">
        <v>8064000</v>
      </c>
      <c r="F12600" s="710" t="s">
        <v>10736</v>
      </c>
      <c r="G12600" s="336" t="s">
        <v>10701</v>
      </c>
      <c r="H12600" s="626">
        <v>44434</v>
      </c>
      <c r="I12600" s="657">
        <v>45513</v>
      </c>
      <c r="J12600" s="711" t="s">
        <v>10702</v>
      </c>
    </row>
    <row r="12601" spans="1:10" s="372" customFormat="1" ht="23.25">
      <c r="A12601" s="325" t="s">
        <v>10737</v>
      </c>
      <c r="B12601" s="336" t="s">
        <v>9726</v>
      </c>
      <c r="C12601" s="336" t="s">
        <v>10698</v>
      </c>
      <c r="D12601" s="336" t="s">
        <v>10738</v>
      </c>
      <c r="E12601" s="469">
        <v>584208.24</v>
      </c>
      <c r="F12601" s="710" t="s">
        <v>10739</v>
      </c>
      <c r="G12601" s="336" t="s">
        <v>10701</v>
      </c>
      <c r="H12601" s="626">
        <v>44445</v>
      </c>
      <c r="I12601" s="657">
        <v>44811</v>
      </c>
      <c r="J12601" s="711" t="s">
        <v>10702</v>
      </c>
    </row>
    <row r="12602" spans="1:10" s="372" customFormat="1" ht="23.25">
      <c r="A12602" s="325" t="s">
        <v>10740</v>
      </c>
      <c r="B12602" s="336" t="s">
        <v>9726</v>
      </c>
      <c r="C12602" s="336" t="s">
        <v>10698</v>
      </c>
      <c r="D12602" s="336" t="s">
        <v>10741</v>
      </c>
      <c r="E12602" s="469">
        <v>85000</v>
      </c>
      <c r="F12602" s="710" t="s">
        <v>10742</v>
      </c>
      <c r="G12602" s="336" t="s">
        <v>10701</v>
      </c>
      <c r="H12602" s="626">
        <v>44428</v>
      </c>
      <c r="I12602" s="657">
        <v>45148</v>
      </c>
      <c r="J12602" s="711" t="s">
        <v>10702</v>
      </c>
    </row>
    <row r="12603" spans="1:10" s="372" customFormat="1" ht="23.25">
      <c r="A12603" s="325" t="s">
        <v>10743</v>
      </c>
      <c r="B12603" s="336" t="s">
        <v>9726</v>
      </c>
      <c r="C12603" s="336" t="s">
        <v>10698</v>
      </c>
      <c r="D12603" s="336" t="s">
        <v>10744</v>
      </c>
      <c r="E12603" s="469">
        <v>360000</v>
      </c>
      <c r="F12603" s="710" t="s">
        <v>10745</v>
      </c>
      <c r="G12603" s="336" t="s">
        <v>10701</v>
      </c>
      <c r="H12603" s="626">
        <v>44425</v>
      </c>
      <c r="I12603" s="657">
        <v>45145</v>
      </c>
      <c r="J12603" s="711" t="s">
        <v>10702</v>
      </c>
    </row>
    <row r="12604" spans="1:10" s="372" customFormat="1" ht="23.25">
      <c r="A12604" s="325" t="s">
        <v>10746</v>
      </c>
      <c r="B12604" s="336" t="s">
        <v>9726</v>
      </c>
      <c r="C12604" s="336" t="s">
        <v>10698</v>
      </c>
      <c r="D12604" s="336" t="s">
        <v>10747</v>
      </c>
      <c r="E12604" s="469">
        <v>56000</v>
      </c>
      <c r="F12604" s="710" t="s">
        <v>10748</v>
      </c>
      <c r="G12604" s="336" t="s">
        <v>10701</v>
      </c>
      <c r="H12604" s="626">
        <v>44431</v>
      </c>
      <c r="I12604" s="657">
        <v>44641</v>
      </c>
      <c r="J12604" s="711" t="s">
        <v>10702</v>
      </c>
    </row>
    <row r="12605" spans="1:10" s="372" customFormat="1" ht="23.25">
      <c r="A12605" s="325" t="s">
        <v>10749</v>
      </c>
      <c r="B12605" s="336" t="s">
        <v>9726</v>
      </c>
      <c r="C12605" s="336" t="s">
        <v>10698</v>
      </c>
      <c r="D12605" s="336" t="s">
        <v>10750</v>
      </c>
      <c r="E12605" s="469">
        <f>12499.74*4.1</f>
        <v>51248.933999999994</v>
      </c>
      <c r="F12605" s="710" t="s">
        <v>10751</v>
      </c>
      <c r="G12605" s="336" t="s">
        <v>10701</v>
      </c>
      <c r="H12605" s="626">
        <v>44469</v>
      </c>
      <c r="I12605" s="657">
        <v>45169</v>
      </c>
      <c r="J12605" s="711" t="s">
        <v>10702</v>
      </c>
    </row>
    <row r="12606" spans="1:10" s="372" customFormat="1" ht="23.25">
      <c r="A12606" s="325" t="s">
        <v>10752</v>
      </c>
      <c r="B12606" s="336" t="s">
        <v>9726</v>
      </c>
      <c r="C12606" s="336" t="s">
        <v>10698</v>
      </c>
      <c r="D12606" s="336" t="s">
        <v>10753</v>
      </c>
      <c r="E12606" s="469">
        <v>600000</v>
      </c>
      <c r="F12606" s="710" t="s">
        <v>10754</v>
      </c>
      <c r="G12606" s="336" t="s">
        <v>10701</v>
      </c>
      <c r="H12606" s="626">
        <v>44441</v>
      </c>
      <c r="I12606" s="657">
        <v>44804</v>
      </c>
      <c r="J12606" s="711" t="s">
        <v>10702</v>
      </c>
    </row>
    <row r="12607" spans="1:10" s="372" customFormat="1" ht="23.25">
      <c r="A12607" s="325" t="s">
        <v>10755</v>
      </c>
      <c r="B12607" s="336" t="s">
        <v>9726</v>
      </c>
      <c r="C12607" s="336" t="s">
        <v>10698</v>
      </c>
      <c r="D12607" s="336" t="s">
        <v>10756</v>
      </c>
      <c r="E12607" s="469">
        <v>244810</v>
      </c>
      <c r="F12607" s="710" t="s">
        <v>10757</v>
      </c>
      <c r="G12607" s="336" t="s">
        <v>10701</v>
      </c>
      <c r="H12607" s="626">
        <v>44483</v>
      </c>
      <c r="I12607" s="657">
        <v>44634</v>
      </c>
      <c r="J12607" s="711" t="s">
        <v>10702</v>
      </c>
    </row>
    <row r="12608" spans="1:10" s="372" customFormat="1" ht="23.25">
      <c r="A12608" s="325" t="s">
        <v>10758</v>
      </c>
      <c r="B12608" s="336" t="s">
        <v>9726</v>
      </c>
      <c r="C12608" s="336" t="s">
        <v>10698</v>
      </c>
      <c r="D12608" s="336" t="s">
        <v>10759</v>
      </c>
      <c r="E12608" s="469">
        <v>197200</v>
      </c>
      <c r="F12608" s="710" t="s">
        <v>10760</v>
      </c>
      <c r="G12608" s="336" t="s">
        <v>10701</v>
      </c>
      <c r="H12608" s="626">
        <v>44469</v>
      </c>
      <c r="I12608" s="657">
        <v>45191</v>
      </c>
      <c r="J12608" s="711" t="s">
        <v>10702</v>
      </c>
    </row>
    <row r="12609" spans="1:10" s="372" customFormat="1" ht="23.25">
      <c r="A12609" s="325" t="s">
        <v>10761</v>
      </c>
      <c r="B12609" s="336" t="s">
        <v>9726</v>
      </c>
      <c r="C12609" s="336" t="s">
        <v>10698</v>
      </c>
      <c r="D12609" s="336" t="s">
        <v>10762</v>
      </c>
      <c r="E12609" s="469">
        <v>730000</v>
      </c>
      <c r="F12609" s="710" t="s">
        <v>10763</v>
      </c>
      <c r="G12609" s="336" t="s">
        <v>10701</v>
      </c>
      <c r="H12609" s="626">
        <v>44482</v>
      </c>
      <c r="I12609" s="657">
        <v>45577</v>
      </c>
      <c r="J12609" s="711" t="s">
        <v>10702</v>
      </c>
    </row>
    <row r="12610" spans="1:10" s="372" customFormat="1" ht="23.25">
      <c r="A12610" s="325" t="s">
        <v>10764</v>
      </c>
      <c r="B12610" s="336" t="s">
        <v>9726</v>
      </c>
      <c r="C12610" s="336" t="s">
        <v>10698</v>
      </c>
      <c r="D12610" s="336" t="s">
        <v>10765</v>
      </c>
      <c r="E12610" s="469">
        <v>1481287.5</v>
      </c>
      <c r="F12610" s="710" t="s">
        <v>10766</v>
      </c>
      <c r="G12610" s="336" t="s">
        <v>10701</v>
      </c>
      <c r="H12610" s="626">
        <v>44476</v>
      </c>
      <c r="I12610" s="657">
        <v>45545</v>
      </c>
      <c r="J12610" s="711" t="s">
        <v>10702</v>
      </c>
    </row>
    <row r="12611" spans="1:10" s="372" customFormat="1" ht="23.25">
      <c r="A12611" s="325" t="s">
        <v>10767</v>
      </c>
      <c r="B12611" s="336" t="s">
        <v>9726</v>
      </c>
      <c r="C12611" s="336" t="s">
        <v>10698</v>
      </c>
      <c r="D12611" s="336" t="s">
        <v>10768</v>
      </c>
      <c r="E12611" s="469">
        <v>118919.22</v>
      </c>
      <c r="F12611" s="710" t="s">
        <v>10769</v>
      </c>
      <c r="G12611" s="336" t="s">
        <v>10701</v>
      </c>
      <c r="H12611" s="626">
        <v>44484</v>
      </c>
      <c r="I12611" s="657">
        <v>45626</v>
      </c>
      <c r="J12611" s="711" t="s">
        <v>10702</v>
      </c>
    </row>
    <row r="12612" spans="1:10" s="372" customFormat="1" ht="23.25">
      <c r="A12612" s="325" t="s">
        <v>10770</v>
      </c>
      <c r="B12612" s="336" t="s">
        <v>9726</v>
      </c>
      <c r="C12612" s="336" t="s">
        <v>10698</v>
      </c>
      <c r="D12612" s="336" t="s">
        <v>10771</v>
      </c>
      <c r="E12612" s="469">
        <v>273950</v>
      </c>
      <c r="F12612" s="710" t="s">
        <v>10772</v>
      </c>
      <c r="G12612" s="336" t="s">
        <v>10701</v>
      </c>
      <c r="H12612" s="626">
        <v>44488</v>
      </c>
      <c r="I12612" s="657">
        <v>44568</v>
      </c>
      <c r="J12612" s="712" t="s">
        <v>10773</v>
      </c>
    </row>
    <row r="12613" spans="1:10" s="372" customFormat="1" ht="23.25">
      <c r="A12613" s="325" t="s">
        <v>10774</v>
      </c>
      <c r="B12613" s="336" t="s">
        <v>9726</v>
      </c>
      <c r="C12613" s="336" t="s">
        <v>10698</v>
      </c>
      <c r="D12613" s="336" t="s">
        <v>10775</v>
      </c>
      <c r="E12613" s="469">
        <v>135160</v>
      </c>
      <c r="F12613" s="710" t="s">
        <v>10776</v>
      </c>
      <c r="G12613" s="336" t="s">
        <v>10701</v>
      </c>
      <c r="H12613" s="626">
        <v>44473</v>
      </c>
      <c r="I12613" s="657">
        <v>44878</v>
      </c>
      <c r="J12613" s="711" t="s">
        <v>10702</v>
      </c>
    </row>
    <row r="12614" spans="1:10" s="372" customFormat="1" ht="23.25">
      <c r="A12614" s="325" t="s">
        <v>10777</v>
      </c>
      <c r="B12614" s="336" t="s">
        <v>9726</v>
      </c>
      <c r="C12614" s="336" t="s">
        <v>10698</v>
      </c>
      <c r="D12614" s="336" t="s">
        <v>10778</v>
      </c>
      <c r="E12614" s="469">
        <v>189567</v>
      </c>
      <c r="F12614" s="710" t="s">
        <v>10779</v>
      </c>
      <c r="G12614" s="336" t="s">
        <v>10701</v>
      </c>
      <c r="H12614" s="626">
        <v>44490</v>
      </c>
      <c r="I12614" s="657">
        <v>44850</v>
      </c>
      <c r="J12614" s="711" t="s">
        <v>10702</v>
      </c>
    </row>
    <row r="12615" spans="1:10" s="372" customFormat="1" ht="23.25">
      <c r="A12615" s="325" t="s">
        <v>10780</v>
      </c>
      <c r="B12615" s="336" t="s">
        <v>9726</v>
      </c>
      <c r="C12615" s="336" t="s">
        <v>10698</v>
      </c>
      <c r="D12615" s="336" t="s">
        <v>10781</v>
      </c>
      <c r="E12615" s="469">
        <v>247401</v>
      </c>
      <c r="F12615" s="710" t="s">
        <v>10782</v>
      </c>
      <c r="G12615" s="336" t="s">
        <v>10701</v>
      </c>
      <c r="H12615" s="626">
        <v>44608</v>
      </c>
      <c r="I12615" s="657">
        <v>44968</v>
      </c>
      <c r="J12615" s="711" t="s">
        <v>10702</v>
      </c>
    </row>
    <row r="12616" spans="1:10" s="372" customFormat="1" ht="34.9">
      <c r="A12616" s="325" t="s">
        <v>10783</v>
      </c>
      <c r="B12616" s="336" t="s">
        <v>9726</v>
      </c>
      <c r="C12616" s="336" t="s">
        <v>10698</v>
      </c>
      <c r="D12616" s="336" t="s">
        <v>10784</v>
      </c>
      <c r="E12616" s="469">
        <v>83000</v>
      </c>
      <c r="F12616" s="710" t="s">
        <v>10785</v>
      </c>
      <c r="G12616" s="336" t="s">
        <v>10701</v>
      </c>
      <c r="H12616" s="626">
        <v>44523</v>
      </c>
      <c r="I12616" s="657">
        <v>44603</v>
      </c>
      <c r="J12616" s="711" t="s">
        <v>10702</v>
      </c>
    </row>
    <row r="12617" spans="1:10" s="372" customFormat="1" ht="34.9">
      <c r="A12617" s="325" t="s">
        <v>10786</v>
      </c>
      <c r="B12617" s="336" t="s">
        <v>9726</v>
      </c>
      <c r="C12617" s="336" t="s">
        <v>10698</v>
      </c>
      <c r="D12617" s="336" t="s">
        <v>10787</v>
      </c>
      <c r="E12617" s="469">
        <v>258931.84</v>
      </c>
      <c r="F12617" s="710" t="s">
        <v>10788</v>
      </c>
      <c r="G12617" s="336" t="s">
        <v>10701</v>
      </c>
      <c r="H12617" s="626">
        <v>44609</v>
      </c>
      <c r="I12617" s="657">
        <v>44789</v>
      </c>
      <c r="J12617" s="711" t="s">
        <v>10702</v>
      </c>
    </row>
    <row r="12618" spans="1:10" s="372" customFormat="1" ht="23.25">
      <c r="A12618" s="325" t="s">
        <v>10789</v>
      </c>
      <c r="B12618" s="336" t="s">
        <v>9726</v>
      </c>
      <c r="C12618" s="336" t="s">
        <v>10698</v>
      </c>
      <c r="D12618" s="336" t="s">
        <v>10790</v>
      </c>
      <c r="E12618" s="469">
        <v>189000</v>
      </c>
      <c r="F12618" s="710" t="s">
        <v>10791</v>
      </c>
      <c r="G12618" s="336" t="s">
        <v>10701</v>
      </c>
      <c r="H12618" s="626">
        <v>44601</v>
      </c>
      <c r="I12618" s="657">
        <v>44931</v>
      </c>
      <c r="J12618" s="711" t="s">
        <v>10702</v>
      </c>
    </row>
    <row r="12619" spans="1:10" s="372" customFormat="1" ht="23.25">
      <c r="A12619" s="325" t="s">
        <v>10792</v>
      </c>
      <c r="B12619" s="336" t="s">
        <v>9726</v>
      </c>
      <c r="C12619" s="336" t="s">
        <v>10698</v>
      </c>
      <c r="D12619" s="336" t="s">
        <v>10793</v>
      </c>
      <c r="E12619" s="469">
        <v>250000</v>
      </c>
      <c r="F12619" s="710" t="s">
        <v>10705</v>
      </c>
      <c r="G12619" s="336" t="s">
        <v>10701</v>
      </c>
      <c r="H12619" s="626">
        <v>44551</v>
      </c>
      <c r="I12619" s="657">
        <v>45111</v>
      </c>
      <c r="J12619" s="711" t="s">
        <v>10702</v>
      </c>
    </row>
    <row r="12620" spans="1:10" s="372" customFormat="1" ht="23.25">
      <c r="A12620" s="325" t="s">
        <v>10794</v>
      </c>
      <c r="B12620" s="336" t="s">
        <v>9726</v>
      </c>
      <c r="C12620" s="336" t="s">
        <v>10698</v>
      </c>
      <c r="D12620" s="336" t="s">
        <v>10795</v>
      </c>
      <c r="E12620" s="469">
        <v>266000</v>
      </c>
      <c r="F12620" s="710" t="s">
        <v>10796</v>
      </c>
      <c r="G12620" s="336" t="s">
        <v>10701</v>
      </c>
      <c r="H12620" s="626">
        <v>44586</v>
      </c>
      <c r="I12620" s="657">
        <v>44766</v>
      </c>
      <c r="J12620" s="711" t="s">
        <v>10702</v>
      </c>
    </row>
    <row r="12621" spans="1:10" s="372" customFormat="1" ht="34.9">
      <c r="A12621" s="325" t="s">
        <v>10797</v>
      </c>
      <c r="B12621" s="336" t="s">
        <v>9726</v>
      </c>
      <c r="C12621" s="336" t="s">
        <v>10698</v>
      </c>
      <c r="D12621" s="336" t="s">
        <v>10798</v>
      </c>
      <c r="E12621" s="469">
        <v>285000</v>
      </c>
      <c r="F12621" s="710" t="s">
        <v>10799</v>
      </c>
      <c r="G12621" s="336" t="s">
        <v>10701</v>
      </c>
      <c r="H12621" s="626">
        <v>44568</v>
      </c>
      <c r="I12621" s="657">
        <v>45296</v>
      </c>
      <c r="J12621" s="711" t="s">
        <v>10702</v>
      </c>
    </row>
    <row r="12622" spans="1:10" s="372" customFormat="1" ht="34.9">
      <c r="A12622" s="325" t="s">
        <v>10800</v>
      </c>
      <c r="B12622" s="336" t="s">
        <v>9726</v>
      </c>
      <c r="C12622" s="336" t="s">
        <v>10698</v>
      </c>
      <c r="D12622" s="336" t="s">
        <v>10801</v>
      </c>
      <c r="E12622" s="469">
        <v>334586.07</v>
      </c>
      <c r="F12622" s="710" t="s">
        <v>10802</v>
      </c>
      <c r="G12622" s="336" t="s">
        <v>10701</v>
      </c>
      <c r="H12622" s="626">
        <v>44613</v>
      </c>
      <c r="I12622" s="657">
        <v>45334</v>
      </c>
      <c r="J12622" s="711" t="s">
        <v>10702</v>
      </c>
    </row>
    <row r="12623" spans="1:10" s="372" customFormat="1" ht="34.9">
      <c r="A12623" s="325" t="s">
        <v>10803</v>
      </c>
      <c r="B12623" s="336" t="s">
        <v>9726</v>
      </c>
      <c r="C12623" s="336" t="s">
        <v>10698</v>
      </c>
      <c r="D12623" s="336" t="s">
        <v>10804</v>
      </c>
      <c r="E12623" s="469">
        <v>318000</v>
      </c>
      <c r="F12623" s="710" t="s">
        <v>10805</v>
      </c>
      <c r="G12623" s="336" t="s">
        <v>10701</v>
      </c>
      <c r="H12623" s="626">
        <v>44587</v>
      </c>
      <c r="I12623" s="657">
        <v>45308</v>
      </c>
      <c r="J12623" s="711" t="s">
        <v>10702</v>
      </c>
    </row>
    <row r="12624" spans="1:10" s="372" customFormat="1" ht="23.25">
      <c r="A12624" s="325" t="s">
        <v>10806</v>
      </c>
      <c r="B12624" s="336" t="s">
        <v>9726</v>
      </c>
      <c r="C12624" s="336" t="s">
        <v>10698</v>
      </c>
      <c r="D12624" s="336" t="s">
        <v>10807</v>
      </c>
      <c r="E12624" s="469">
        <v>225000</v>
      </c>
      <c r="F12624" s="710" t="s">
        <v>10808</v>
      </c>
      <c r="G12624" s="336" t="s">
        <v>10701</v>
      </c>
      <c r="H12624" s="626">
        <v>44614</v>
      </c>
      <c r="I12624" s="657">
        <v>44874</v>
      </c>
      <c r="J12624" s="711" t="s">
        <v>10702</v>
      </c>
    </row>
    <row r="12625" spans="1:10" s="372" customFormat="1" ht="23.25">
      <c r="A12625" s="325" t="s">
        <v>10809</v>
      </c>
      <c r="B12625" s="336" t="s">
        <v>9726</v>
      </c>
      <c r="C12625" s="336" t="s">
        <v>10698</v>
      </c>
      <c r="D12625" s="336" t="s">
        <v>10810</v>
      </c>
      <c r="E12625" s="469">
        <v>160800</v>
      </c>
      <c r="F12625" s="710" t="s">
        <v>10811</v>
      </c>
      <c r="G12625" s="336" t="s">
        <v>10701</v>
      </c>
      <c r="H12625" s="626">
        <v>44592</v>
      </c>
      <c r="I12625" s="657">
        <v>44652</v>
      </c>
      <c r="J12625" s="711" t="s">
        <v>10702</v>
      </c>
    </row>
    <row r="12626" spans="1:10" s="372" customFormat="1" ht="34.9">
      <c r="A12626" s="325" t="s">
        <v>10812</v>
      </c>
      <c r="B12626" s="336" t="s">
        <v>9726</v>
      </c>
      <c r="C12626" s="336" t="s">
        <v>10698</v>
      </c>
      <c r="D12626" s="336" t="s">
        <v>10813</v>
      </c>
      <c r="E12626" s="469">
        <v>78000</v>
      </c>
      <c r="F12626" s="710" t="s">
        <v>10814</v>
      </c>
      <c r="G12626" s="336" t="s">
        <v>10701</v>
      </c>
      <c r="H12626" s="626">
        <v>44614</v>
      </c>
      <c r="I12626" s="657">
        <v>44794</v>
      </c>
      <c r="J12626" s="711" t="s">
        <v>10702</v>
      </c>
    </row>
    <row r="12627" spans="1:10" s="372" customFormat="1" ht="23.25">
      <c r="A12627" s="325" t="s">
        <v>10815</v>
      </c>
      <c r="B12627" s="336" t="s">
        <v>9726</v>
      </c>
      <c r="C12627" s="336" t="s">
        <v>10698</v>
      </c>
      <c r="D12627" s="336" t="s">
        <v>10816</v>
      </c>
      <c r="E12627" s="469">
        <v>120000</v>
      </c>
      <c r="F12627" s="710" t="s">
        <v>10733</v>
      </c>
      <c r="G12627" s="336" t="s">
        <v>10701</v>
      </c>
      <c r="H12627" s="626">
        <v>44613</v>
      </c>
      <c r="I12627" s="657">
        <v>44853</v>
      </c>
      <c r="J12627" s="711" t="s">
        <v>10702</v>
      </c>
    </row>
    <row r="12628" spans="1:10" s="372" customFormat="1" ht="23.25">
      <c r="A12628" s="325" t="s">
        <v>10817</v>
      </c>
      <c r="B12628" s="336" t="s">
        <v>9726</v>
      </c>
      <c r="C12628" s="336" t="s">
        <v>10698</v>
      </c>
      <c r="D12628" s="336" t="s">
        <v>10818</v>
      </c>
      <c r="E12628" s="469">
        <v>548726.78</v>
      </c>
      <c r="F12628" s="710" t="s">
        <v>10819</v>
      </c>
      <c r="G12628" s="336" t="s">
        <v>10701</v>
      </c>
      <c r="H12628" s="626">
        <v>44615</v>
      </c>
      <c r="I12628" s="657">
        <v>45445</v>
      </c>
      <c r="J12628" s="711" t="s">
        <v>10702</v>
      </c>
    </row>
    <row r="12629" spans="1:10" s="372" customFormat="1" ht="23.25">
      <c r="A12629" s="325" t="s">
        <v>10820</v>
      </c>
      <c r="B12629" s="336" t="s">
        <v>9726</v>
      </c>
      <c r="C12629" s="336" t="s">
        <v>10698</v>
      </c>
      <c r="D12629" s="336" t="s">
        <v>10821</v>
      </c>
      <c r="E12629" s="469">
        <v>350000</v>
      </c>
      <c r="F12629" s="710" t="s">
        <v>10822</v>
      </c>
      <c r="G12629" s="336" t="s">
        <v>10701</v>
      </c>
      <c r="H12629" s="626">
        <v>44602</v>
      </c>
      <c r="I12629" s="657">
        <v>44752</v>
      </c>
      <c r="J12629" s="711" t="s">
        <v>10702</v>
      </c>
    </row>
    <row r="12630" spans="1:10" s="372" customFormat="1" ht="34.9">
      <c r="A12630" s="325" t="s">
        <v>10823</v>
      </c>
      <c r="B12630" s="336" t="s">
        <v>9726</v>
      </c>
      <c r="C12630" s="336" t="s">
        <v>10698</v>
      </c>
      <c r="D12630" s="336" t="s">
        <v>10824</v>
      </c>
      <c r="E12630" s="469">
        <v>120000</v>
      </c>
      <c r="F12630" s="710" t="s">
        <v>10825</v>
      </c>
      <c r="G12630" s="336" t="s">
        <v>10701</v>
      </c>
      <c r="H12630" s="626">
        <v>44627</v>
      </c>
      <c r="I12630" s="657" t="s">
        <v>10706</v>
      </c>
      <c r="J12630" s="711" t="s">
        <v>10702</v>
      </c>
    </row>
    <row r="12631" spans="1:10" s="372" customFormat="1" ht="23.25">
      <c r="A12631" s="325" t="s">
        <v>10826</v>
      </c>
      <c r="B12631" s="336" t="s">
        <v>9726</v>
      </c>
      <c r="C12631" s="336" t="s">
        <v>10698</v>
      </c>
      <c r="D12631" s="336" t="s">
        <v>10827</v>
      </c>
      <c r="E12631" s="469">
        <v>140000</v>
      </c>
      <c r="F12631" s="710" t="s">
        <v>10828</v>
      </c>
      <c r="G12631" s="336" t="s">
        <v>10701</v>
      </c>
      <c r="H12631" s="626">
        <v>44620</v>
      </c>
      <c r="I12631" s="657">
        <v>45391</v>
      </c>
      <c r="J12631" s="711" t="s">
        <v>10702</v>
      </c>
    </row>
    <row r="12632" spans="1:10" s="372" customFormat="1" ht="23.25">
      <c r="A12632" s="325" t="s">
        <v>10829</v>
      </c>
      <c r="B12632" s="336" t="s">
        <v>9726</v>
      </c>
      <c r="C12632" s="336" t="s">
        <v>10698</v>
      </c>
      <c r="D12632" s="336" t="s">
        <v>10830</v>
      </c>
      <c r="E12632" s="469">
        <v>397660</v>
      </c>
      <c r="F12632" s="710" t="s">
        <v>10831</v>
      </c>
      <c r="G12632" s="336" t="s">
        <v>10701</v>
      </c>
      <c r="H12632" s="626">
        <v>44594</v>
      </c>
      <c r="I12632" s="657">
        <v>45042</v>
      </c>
      <c r="J12632" s="711" t="s">
        <v>10702</v>
      </c>
    </row>
    <row r="12633" spans="1:10" s="372" customFormat="1" ht="23.25">
      <c r="A12633" s="325" t="s">
        <v>10832</v>
      </c>
      <c r="B12633" s="336" t="s">
        <v>9726</v>
      </c>
      <c r="C12633" s="336" t="s">
        <v>10698</v>
      </c>
      <c r="D12633" s="336" t="s">
        <v>10833</v>
      </c>
      <c r="E12633" s="469">
        <v>57710</v>
      </c>
      <c r="F12633" s="710" t="s">
        <v>10834</v>
      </c>
      <c r="G12633" s="336" t="s">
        <v>10701</v>
      </c>
      <c r="H12633" s="626">
        <v>44354</v>
      </c>
      <c r="I12633" s="657">
        <v>44714</v>
      </c>
      <c r="J12633" s="711" t="s">
        <v>10702</v>
      </c>
    </row>
    <row r="12634" spans="1:10" s="372" customFormat="1" ht="34.9">
      <c r="A12634" s="325" t="s">
        <v>10835</v>
      </c>
      <c r="B12634" s="336" t="s">
        <v>9726</v>
      </c>
      <c r="C12634" s="336" t="s">
        <v>10698</v>
      </c>
      <c r="D12634" s="336" t="s">
        <v>10836</v>
      </c>
      <c r="E12634" s="469">
        <v>4307368.92</v>
      </c>
      <c r="F12634" s="710" t="s">
        <v>10837</v>
      </c>
      <c r="G12634" s="336" t="s">
        <v>10701</v>
      </c>
      <c r="H12634" s="626">
        <v>44420</v>
      </c>
      <c r="I12634" s="657">
        <v>45158</v>
      </c>
      <c r="J12634" s="711" t="s">
        <v>10702</v>
      </c>
    </row>
    <row r="12635" spans="1:10" s="372" customFormat="1" ht="34.9">
      <c r="A12635" s="325" t="s">
        <v>10838</v>
      </c>
      <c r="B12635" s="336" t="s">
        <v>9726</v>
      </c>
      <c r="C12635" s="336" t="s">
        <v>10698</v>
      </c>
      <c r="D12635" s="336" t="s">
        <v>10839</v>
      </c>
      <c r="E12635" s="469">
        <v>364805.87</v>
      </c>
      <c r="F12635" s="710" t="s">
        <v>10840</v>
      </c>
      <c r="G12635" s="336" t="s">
        <v>10701</v>
      </c>
      <c r="H12635" s="626">
        <v>44537</v>
      </c>
      <c r="I12635" s="657">
        <v>44728</v>
      </c>
      <c r="J12635" s="711" t="s">
        <v>10702</v>
      </c>
    </row>
    <row r="12636" spans="1:10" s="372" customFormat="1" ht="34.9">
      <c r="A12636" s="325" t="s">
        <v>10841</v>
      </c>
      <c r="B12636" s="336" t="s">
        <v>9726</v>
      </c>
      <c r="C12636" s="336" t="s">
        <v>10698</v>
      </c>
      <c r="D12636" s="336" t="s">
        <v>10842</v>
      </c>
      <c r="E12636" s="469">
        <v>197361.45</v>
      </c>
      <c r="F12636" s="710" t="s">
        <v>10843</v>
      </c>
      <c r="G12636" s="336" t="s">
        <v>10701</v>
      </c>
      <c r="H12636" s="626">
        <v>44315</v>
      </c>
      <c r="I12636" s="657">
        <v>44532</v>
      </c>
      <c r="J12636" s="711" t="s">
        <v>10702</v>
      </c>
    </row>
    <row r="12637" spans="1:10" s="372" customFormat="1" ht="23.25">
      <c r="A12637" s="325" t="s">
        <v>10844</v>
      </c>
      <c r="B12637" s="336" t="s">
        <v>9190</v>
      </c>
      <c r="C12637" s="336" t="s">
        <v>10698</v>
      </c>
      <c r="D12637" s="336" t="s">
        <v>10699</v>
      </c>
      <c r="E12637" s="469">
        <v>250560</v>
      </c>
      <c r="F12637" s="710" t="s">
        <v>10845</v>
      </c>
      <c r="G12637" s="336" t="s">
        <v>10701</v>
      </c>
      <c r="H12637" s="626">
        <v>44315</v>
      </c>
      <c r="I12637" s="713">
        <v>44739</v>
      </c>
      <c r="J12637" s="711" t="s">
        <v>10702</v>
      </c>
    </row>
    <row r="12638" spans="1:10" s="372" customFormat="1" ht="34.9">
      <c r="A12638" s="325" t="s">
        <v>10846</v>
      </c>
      <c r="B12638" s="336" t="s">
        <v>9190</v>
      </c>
      <c r="C12638" s="336" t="s">
        <v>10698</v>
      </c>
      <c r="D12638" s="336" t="s">
        <v>10704</v>
      </c>
      <c r="E12638" s="469">
        <v>9017000</v>
      </c>
      <c r="F12638" s="710" t="s">
        <v>10847</v>
      </c>
      <c r="G12638" s="336" t="s">
        <v>10701</v>
      </c>
      <c r="H12638" s="626">
        <v>44427</v>
      </c>
      <c r="I12638" s="713">
        <v>45512</v>
      </c>
      <c r="J12638" s="711" t="s">
        <v>10702</v>
      </c>
    </row>
    <row r="12639" spans="1:10" s="372" customFormat="1" ht="23.25">
      <c r="A12639" s="325" t="s">
        <v>10848</v>
      </c>
      <c r="B12639" s="336" t="s">
        <v>9190</v>
      </c>
      <c r="C12639" s="336" t="s">
        <v>10698</v>
      </c>
      <c r="D12639" s="336" t="s">
        <v>10849</v>
      </c>
      <c r="E12639" s="469">
        <v>521191.26</v>
      </c>
      <c r="F12639" s="710" t="s">
        <v>10850</v>
      </c>
      <c r="G12639" s="336" t="s">
        <v>10701</v>
      </c>
      <c r="H12639" s="626">
        <v>44383</v>
      </c>
      <c r="I12639" s="713">
        <v>45229</v>
      </c>
      <c r="J12639" s="711" t="s">
        <v>10702</v>
      </c>
    </row>
    <row r="12640" spans="1:10" s="372" customFormat="1" ht="23.25">
      <c r="A12640" s="325" t="s">
        <v>10851</v>
      </c>
      <c r="B12640" s="336" t="s">
        <v>9190</v>
      </c>
      <c r="C12640" s="336" t="s">
        <v>10698</v>
      </c>
      <c r="D12640" s="336" t="s">
        <v>10711</v>
      </c>
      <c r="E12640" s="469">
        <v>517045.6</v>
      </c>
      <c r="F12640" s="710" t="s">
        <v>10852</v>
      </c>
      <c r="G12640" s="336" t="s">
        <v>10701</v>
      </c>
      <c r="H12640" s="626">
        <v>44372</v>
      </c>
      <c r="I12640" s="713">
        <v>45454</v>
      </c>
      <c r="J12640" s="711" t="s">
        <v>10702</v>
      </c>
    </row>
    <row r="12641" spans="1:10" s="372" customFormat="1" ht="23.25">
      <c r="A12641" s="325" t="s">
        <v>10853</v>
      </c>
      <c r="B12641" s="336" t="s">
        <v>9190</v>
      </c>
      <c r="C12641" s="336" t="s">
        <v>10698</v>
      </c>
      <c r="D12641" s="336" t="s">
        <v>10854</v>
      </c>
      <c r="E12641" s="469">
        <v>590000</v>
      </c>
      <c r="F12641" s="710" t="s">
        <v>10855</v>
      </c>
      <c r="G12641" s="336" t="s">
        <v>10701</v>
      </c>
      <c r="H12641" s="626">
        <v>44392</v>
      </c>
      <c r="I12641" s="713">
        <v>45232</v>
      </c>
      <c r="J12641" s="711" t="s">
        <v>10702</v>
      </c>
    </row>
    <row r="12642" spans="1:10" s="372" customFormat="1" ht="23.25">
      <c r="A12642" s="325" t="s">
        <v>10856</v>
      </c>
      <c r="B12642" s="336" t="s">
        <v>9190</v>
      </c>
      <c r="C12642" s="336" t="s">
        <v>10698</v>
      </c>
      <c r="D12642" s="336" t="s">
        <v>10717</v>
      </c>
      <c r="E12642" s="469">
        <v>549897</v>
      </c>
      <c r="F12642" s="710" t="s">
        <v>10857</v>
      </c>
      <c r="G12642" s="336" t="s">
        <v>10701</v>
      </c>
      <c r="H12642" s="626">
        <v>44399</v>
      </c>
      <c r="I12642" s="713">
        <v>44779</v>
      </c>
      <c r="J12642" s="711" t="s">
        <v>10702</v>
      </c>
    </row>
    <row r="12643" spans="1:10" s="372" customFormat="1" ht="23.25">
      <c r="A12643" s="1410" t="s">
        <v>10858</v>
      </c>
      <c r="B12643" s="1411" t="s">
        <v>9190</v>
      </c>
      <c r="C12643" s="1411" t="s">
        <v>10698</v>
      </c>
      <c r="D12643" s="1411" t="s">
        <v>10720</v>
      </c>
      <c r="E12643" s="469">
        <v>307957.44</v>
      </c>
      <c r="F12643" s="710" t="s">
        <v>10859</v>
      </c>
      <c r="G12643" s="336" t="s">
        <v>10701</v>
      </c>
      <c r="H12643" s="626">
        <v>44424</v>
      </c>
      <c r="I12643" s="713">
        <v>44786</v>
      </c>
      <c r="J12643" s="711" t="s">
        <v>10702</v>
      </c>
    </row>
    <row r="12644" spans="1:10" s="372" customFormat="1" ht="23.25">
      <c r="A12644" s="1410"/>
      <c r="B12644" s="1411"/>
      <c r="C12644" s="1411"/>
      <c r="D12644" s="1411"/>
      <c r="E12644" s="469">
        <v>213792</v>
      </c>
      <c r="F12644" s="710" t="s">
        <v>10860</v>
      </c>
      <c r="G12644" s="336" t="s">
        <v>10701</v>
      </c>
      <c r="H12644" s="626">
        <v>44421</v>
      </c>
      <c r="I12644" s="713">
        <v>44786</v>
      </c>
      <c r="J12644" s="711" t="s">
        <v>10702</v>
      </c>
    </row>
    <row r="12645" spans="1:10" s="372" customFormat="1" ht="23.25">
      <c r="A12645" s="1410"/>
      <c r="B12645" s="1411"/>
      <c r="C12645" s="1411"/>
      <c r="D12645" s="1411"/>
      <c r="E12645" s="469">
        <v>285000</v>
      </c>
      <c r="F12645" s="710" t="s">
        <v>10861</v>
      </c>
      <c r="G12645" s="336" t="s">
        <v>10701</v>
      </c>
      <c r="H12645" s="626">
        <v>44426</v>
      </c>
      <c r="I12645" s="713">
        <v>44786</v>
      </c>
      <c r="J12645" s="711" t="s">
        <v>10702</v>
      </c>
    </row>
    <row r="12646" spans="1:10" s="372" customFormat="1" ht="23.25">
      <c r="A12646" s="1410"/>
      <c r="B12646" s="1411"/>
      <c r="C12646" s="1411"/>
      <c r="D12646" s="1411"/>
      <c r="E12646" s="469">
        <v>377000</v>
      </c>
      <c r="F12646" s="710" t="s">
        <v>10862</v>
      </c>
      <c r="G12646" s="336" t="s">
        <v>10701</v>
      </c>
      <c r="H12646" s="626">
        <v>44424</v>
      </c>
      <c r="I12646" s="713">
        <v>44786</v>
      </c>
      <c r="J12646" s="711" t="s">
        <v>10702</v>
      </c>
    </row>
    <row r="12647" spans="1:10" s="372" customFormat="1" ht="23.25">
      <c r="A12647" s="325" t="s">
        <v>10863</v>
      </c>
      <c r="B12647" s="336" t="s">
        <v>9190</v>
      </c>
      <c r="C12647" s="336" t="s">
        <v>10698</v>
      </c>
      <c r="D12647" s="336" t="s">
        <v>10864</v>
      </c>
      <c r="E12647" s="469">
        <v>330000</v>
      </c>
      <c r="F12647" s="710" t="s">
        <v>10865</v>
      </c>
      <c r="G12647" s="336" t="s">
        <v>10701</v>
      </c>
      <c r="H12647" s="626">
        <v>44403</v>
      </c>
      <c r="I12647" s="713">
        <v>45123</v>
      </c>
      <c r="J12647" s="711" t="s">
        <v>10702</v>
      </c>
    </row>
    <row r="12648" spans="1:10" s="372" customFormat="1" ht="46.5">
      <c r="A12648" s="325" t="s">
        <v>10866</v>
      </c>
      <c r="B12648" s="336" t="s">
        <v>9190</v>
      </c>
      <c r="C12648" s="336" t="s">
        <v>10698</v>
      </c>
      <c r="D12648" s="336" t="s">
        <v>10723</v>
      </c>
      <c r="E12648" s="469">
        <v>2935000</v>
      </c>
      <c r="F12648" s="710" t="s">
        <v>10867</v>
      </c>
      <c r="G12648" s="336" t="s">
        <v>10701</v>
      </c>
      <c r="H12648" s="626">
        <v>44420</v>
      </c>
      <c r="I12648" s="713">
        <v>44820</v>
      </c>
      <c r="J12648" s="711" t="s">
        <v>10702</v>
      </c>
    </row>
    <row r="12649" spans="1:10" s="372" customFormat="1" ht="34.9">
      <c r="A12649" s="325" t="s">
        <v>10868</v>
      </c>
      <c r="B12649" s="336" t="s">
        <v>9190</v>
      </c>
      <c r="C12649" s="336" t="s">
        <v>10698</v>
      </c>
      <c r="D12649" s="336" t="s">
        <v>10729</v>
      </c>
      <c r="E12649" s="469">
        <v>669963</v>
      </c>
      <c r="F12649" s="710" t="s">
        <v>10869</v>
      </c>
      <c r="G12649" s="336" t="s">
        <v>10701</v>
      </c>
      <c r="H12649" s="626">
        <v>44461</v>
      </c>
      <c r="I12649" s="713"/>
      <c r="J12649" s="711" t="s">
        <v>10702</v>
      </c>
    </row>
    <row r="12650" spans="1:10" s="372" customFormat="1" ht="23.25">
      <c r="A12650" s="325" t="s">
        <v>10870</v>
      </c>
      <c r="B12650" s="336" t="s">
        <v>9190</v>
      </c>
      <c r="C12650" s="336" t="s">
        <v>10698</v>
      </c>
      <c r="D12650" s="336" t="s">
        <v>10732</v>
      </c>
      <c r="E12650" s="469">
        <v>570000</v>
      </c>
      <c r="F12650" s="710" t="s">
        <v>10871</v>
      </c>
      <c r="G12650" s="336" t="s">
        <v>10701</v>
      </c>
      <c r="H12650" s="626">
        <v>44420</v>
      </c>
      <c r="I12650" s="713">
        <v>44770</v>
      </c>
      <c r="J12650" s="711" t="s">
        <v>10702</v>
      </c>
    </row>
    <row r="12651" spans="1:10" s="372" customFormat="1" ht="69.75">
      <c r="A12651" s="325" t="s">
        <v>10872</v>
      </c>
      <c r="B12651" s="336" t="s">
        <v>9190</v>
      </c>
      <c r="C12651" s="336" t="s">
        <v>10698</v>
      </c>
      <c r="D12651" s="336" t="s">
        <v>10735</v>
      </c>
      <c r="E12651" s="469">
        <v>1319000</v>
      </c>
      <c r="F12651" s="710" t="s">
        <v>18717</v>
      </c>
      <c r="G12651" s="336" t="s">
        <v>10701</v>
      </c>
      <c r="H12651" s="626">
        <v>44453</v>
      </c>
      <c r="I12651" s="713">
        <v>44941</v>
      </c>
      <c r="J12651" s="711" t="s">
        <v>10702</v>
      </c>
    </row>
    <row r="12652" spans="1:10" s="372" customFormat="1" ht="23.25">
      <c r="A12652" s="325" t="s">
        <v>10873</v>
      </c>
      <c r="B12652" s="336" t="s">
        <v>9190</v>
      </c>
      <c r="C12652" s="336" t="s">
        <v>10698</v>
      </c>
      <c r="D12652" s="336" t="s">
        <v>10738</v>
      </c>
      <c r="E12652" s="469">
        <v>750000</v>
      </c>
      <c r="F12652" s="710" t="s">
        <v>10874</v>
      </c>
      <c r="G12652" s="336" t="s">
        <v>10701</v>
      </c>
      <c r="H12652" s="626">
        <v>44491</v>
      </c>
      <c r="I12652" s="713" t="s">
        <v>10706</v>
      </c>
      <c r="J12652" s="711" t="s">
        <v>10702</v>
      </c>
    </row>
    <row r="12653" spans="1:10" s="372" customFormat="1" ht="23.25">
      <c r="A12653" s="325" t="s">
        <v>10875</v>
      </c>
      <c r="B12653" s="336" t="s">
        <v>9190</v>
      </c>
      <c r="C12653" s="336" t="s">
        <v>10698</v>
      </c>
      <c r="D12653" s="336" t="s">
        <v>10741</v>
      </c>
      <c r="E12653" s="469">
        <v>489660</v>
      </c>
      <c r="F12653" s="710" t="s">
        <v>10876</v>
      </c>
      <c r="G12653" s="336" t="s">
        <v>10701</v>
      </c>
      <c r="H12653" s="626">
        <v>44470</v>
      </c>
      <c r="I12653" s="713">
        <v>45570</v>
      </c>
      <c r="J12653" s="711" t="s">
        <v>10702</v>
      </c>
    </row>
    <row r="12654" spans="1:10" s="372" customFormat="1" ht="23.25">
      <c r="A12654" s="325" t="s">
        <v>10877</v>
      </c>
      <c r="B12654" s="336" t="s">
        <v>9190</v>
      </c>
      <c r="C12654" s="336" t="s">
        <v>10698</v>
      </c>
      <c r="D12654" s="336" t="s">
        <v>10747</v>
      </c>
      <c r="E12654" s="469">
        <v>2576973.7400000002</v>
      </c>
      <c r="F12654" s="710" t="s">
        <v>10852</v>
      </c>
      <c r="G12654" s="336" t="s">
        <v>10701</v>
      </c>
      <c r="H12654" s="626">
        <v>44536</v>
      </c>
      <c r="I12654" s="713">
        <v>45680</v>
      </c>
      <c r="J12654" s="711" t="s">
        <v>10702</v>
      </c>
    </row>
    <row r="12655" spans="1:10" s="372" customFormat="1" ht="58.15">
      <c r="A12655" s="325" t="s">
        <v>10878</v>
      </c>
      <c r="B12655" s="336" t="s">
        <v>9190</v>
      </c>
      <c r="C12655" s="336" t="s">
        <v>10698</v>
      </c>
      <c r="D12655" s="336" t="s">
        <v>10879</v>
      </c>
      <c r="E12655" s="469">
        <v>1450000</v>
      </c>
      <c r="F12655" s="710" t="s">
        <v>10880</v>
      </c>
      <c r="G12655" s="336" t="s">
        <v>10701</v>
      </c>
      <c r="H12655" s="626">
        <v>44490</v>
      </c>
      <c r="I12655" s="713">
        <v>45210</v>
      </c>
      <c r="J12655" s="711" t="s">
        <v>10702</v>
      </c>
    </row>
    <row r="12656" spans="1:10" s="372" customFormat="1" ht="34.9">
      <c r="A12656" s="325" t="s">
        <v>10881</v>
      </c>
      <c r="B12656" s="336" t="s">
        <v>9190</v>
      </c>
      <c r="C12656" s="336" t="s">
        <v>10698</v>
      </c>
      <c r="D12656" s="336" t="s">
        <v>10882</v>
      </c>
      <c r="E12656" s="469">
        <v>658315.76</v>
      </c>
      <c r="F12656" s="710" t="s">
        <v>10883</v>
      </c>
      <c r="G12656" s="336" t="s">
        <v>10701</v>
      </c>
      <c r="H12656" s="626">
        <v>44491</v>
      </c>
      <c r="I12656" s="713">
        <v>45583</v>
      </c>
      <c r="J12656" s="711" t="s">
        <v>10702</v>
      </c>
    </row>
    <row r="12657" spans="1:10" s="372" customFormat="1" ht="34.9">
      <c r="A12657" s="325" t="s">
        <v>10884</v>
      </c>
      <c r="B12657" s="336" t="s">
        <v>9190</v>
      </c>
      <c r="C12657" s="336" t="s">
        <v>10698</v>
      </c>
      <c r="D12657" s="336" t="s">
        <v>10753</v>
      </c>
      <c r="E12657" s="469">
        <v>790000</v>
      </c>
      <c r="F12657" s="710" t="s">
        <v>10885</v>
      </c>
      <c r="G12657" s="336" t="s">
        <v>10701</v>
      </c>
      <c r="H12657" s="626">
        <v>44497</v>
      </c>
      <c r="I12657" s="713" t="s">
        <v>10706</v>
      </c>
      <c r="J12657" s="711" t="s">
        <v>10702</v>
      </c>
    </row>
    <row r="12658" spans="1:10" s="372" customFormat="1" ht="23.25">
      <c r="A12658" s="1410" t="s">
        <v>10886</v>
      </c>
      <c r="B12658" s="1411" t="s">
        <v>9190</v>
      </c>
      <c r="C12658" s="1411" t="s">
        <v>10698</v>
      </c>
      <c r="D12658" s="1411" t="s">
        <v>10887</v>
      </c>
      <c r="E12658" s="469">
        <v>1230000</v>
      </c>
      <c r="F12658" s="710" t="s">
        <v>10888</v>
      </c>
      <c r="G12658" s="336" t="s">
        <v>10701</v>
      </c>
      <c r="H12658" s="626">
        <v>44489</v>
      </c>
      <c r="I12658" s="713">
        <v>45329</v>
      </c>
      <c r="J12658" s="711" t="s">
        <v>10702</v>
      </c>
    </row>
    <row r="12659" spans="1:10" s="372" customFormat="1" ht="23.25">
      <c r="A12659" s="1410"/>
      <c r="B12659" s="1411"/>
      <c r="C12659" s="1411"/>
      <c r="D12659" s="1411"/>
      <c r="E12659" s="469">
        <v>963446.4</v>
      </c>
      <c r="F12659" s="710" t="s">
        <v>10889</v>
      </c>
      <c r="G12659" s="336" t="s">
        <v>10701</v>
      </c>
      <c r="H12659" s="626">
        <v>44495</v>
      </c>
      <c r="I12659" s="713">
        <v>45335</v>
      </c>
      <c r="J12659" s="711" t="s">
        <v>10702</v>
      </c>
    </row>
    <row r="12660" spans="1:10" s="372" customFormat="1" ht="23.25">
      <c r="A12660" s="1410"/>
      <c r="B12660" s="1411"/>
      <c r="C12660" s="1411"/>
      <c r="D12660" s="1411"/>
      <c r="E12660" s="469">
        <v>984000</v>
      </c>
      <c r="F12660" s="710" t="s">
        <v>10766</v>
      </c>
      <c r="G12660" s="336" t="s">
        <v>10701</v>
      </c>
      <c r="H12660" s="626">
        <v>44489</v>
      </c>
      <c r="I12660" s="713">
        <v>45329</v>
      </c>
      <c r="J12660" s="711" t="s">
        <v>10702</v>
      </c>
    </row>
    <row r="12661" spans="1:10" s="372" customFormat="1" ht="34.9">
      <c r="A12661" s="325" t="s">
        <v>10890</v>
      </c>
      <c r="B12661" s="336" t="s">
        <v>9190</v>
      </c>
      <c r="C12661" s="336" t="s">
        <v>10698</v>
      </c>
      <c r="D12661" s="336" t="s">
        <v>10756</v>
      </c>
      <c r="E12661" s="469">
        <v>530000</v>
      </c>
      <c r="F12661" s="710" t="s">
        <v>10891</v>
      </c>
      <c r="G12661" s="336" t="s">
        <v>10701</v>
      </c>
      <c r="H12661" s="626">
        <v>44637</v>
      </c>
      <c r="I12661" s="714">
        <v>44883</v>
      </c>
      <c r="J12661" s="711" t="s">
        <v>10702</v>
      </c>
    </row>
    <row r="12662" spans="1:10" s="372" customFormat="1">
      <c r="A12662" s="1410" t="s">
        <v>10892</v>
      </c>
      <c r="B12662" s="1411" t="s">
        <v>9190</v>
      </c>
      <c r="C12662" s="1411" t="s">
        <v>10698</v>
      </c>
      <c r="D12662" s="1411" t="s">
        <v>10762</v>
      </c>
      <c r="E12662" s="469">
        <v>1941808</v>
      </c>
      <c r="F12662" s="710" t="s">
        <v>10893</v>
      </c>
      <c r="G12662" s="1411" t="s">
        <v>10701</v>
      </c>
      <c r="H12662" s="626">
        <v>44575</v>
      </c>
      <c r="I12662" s="713">
        <v>45699</v>
      </c>
      <c r="J12662" s="711" t="s">
        <v>10702</v>
      </c>
    </row>
    <row r="12663" spans="1:10" s="372" customFormat="1">
      <c r="A12663" s="1410"/>
      <c r="B12663" s="1411"/>
      <c r="C12663" s="1411"/>
      <c r="D12663" s="1411"/>
      <c r="E12663" s="469">
        <v>495009.74</v>
      </c>
      <c r="F12663" s="710" t="s">
        <v>10893</v>
      </c>
      <c r="G12663" s="1411"/>
      <c r="H12663" s="626">
        <v>44575</v>
      </c>
      <c r="I12663" s="713">
        <v>45676</v>
      </c>
      <c r="J12663" s="711" t="s">
        <v>10702</v>
      </c>
    </row>
    <row r="12664" spans="1:10" s="372" customFormat="1" ht="23.25">
      <c r="A12664" s="325" t="s">
        <v>10894</v>
      </c>
      <c r="B12664" s="336" t="s">
        <v>9190</v>
      </c>
      <c r="C12664" s="336" t="s">
        <v>10698</v>
      </c>
      <c r="D12664" s="336" t="s">
        <v>10895</v>
      </c>
      <c r="E12664" s="469">
        <v>194700</v>
      </c>
      <c r="F12664" s="710" t="s">
        <v>10896</v>
      </c>
      <c r="G12664" s="336" t="s">
        <v>10701</v>
      </c>
      <c r="H12664" s="626">
        <v>44526</v>
      </c>
      <c r="I12664" s="713">
        <v>45615</v>
      </c>
      <c r="J12664" s="711" t="s">
        <v>10702</v>
      </c>
    </row>
    <row r="12665" spans="1:10" s="372" customFormat="1" ht="23.25">
      <c r="A12665" s="325" t="s">
        <v>10897</v>
      </c>
      <c r="B12665" s="336" t="s">
        <v>9190</v>
      </c>
      <c r="C12665" s="336" t="s">
        <v>10698</v>
      </c>
      <c r="D12665" s="336" t="s">
        <v>10765</v>
      </c>
      <c r="E12665" s="469">
        <v>843864.7</v>
      </c>
      <c r="F12665" s="710" t="s">
        <v>10852</v>
      </c>
      <c r="G12665" s="336" t="s">
        <v>10701</v>
      </c>
      <c r="H12665" s="626">
        <v>44515</v>
      </c>
      <c r="I12665" s="713">
        <v>45248</v>
      </c>
      <c r="J12665" s="711" t="s">
        <v>10702</v>
      </c>
    </row>
    <row r="12666" spans="1:10" s="372" customFormat="1" ht="23.25">
      <c r="A12666" s="325" t="s">
        <v>10898</v>
      </c>
      <c r="B12666" s="336" t="s">
        <v>9190</v>
      </c>
      <c r="C12666" s="336" t="s">
        <v>10698</v>
      </c>
      <c r="D12666" s="336" t="s">
        <v>10768</v>
      </c>
      <c r="E12666" s="469">
        <v>4367088</v>
      </c>
      <c r="F12666" s="710" t="s">
        <v>10899</v>
      </c>
      <c r="G12666" s="336" t="s">
        <v>10701</v>
      </c>
      <c r="H12666" s="626">
        <v>44536</v>
      </c>
      <c r="I12666" s="713">
        <v>45638</v>
      </c>
      <c r="J12666" s="711" t="s">
        <v>10702</v>
      </c>
    </row>
    <row r="12667" spans="1:10" s="372" customFormat="1">
      <c r="A12667" s="1410" t="s">
        <v>10900</v>
      </c>
      <c r="B12667" s="1411" t="s">
        <v>9190</v>
      </c>
      <c r="C12667" s="1411" t="s">
        <v>10698</v>
      </c>
      <c r="D12667" s="1411" t="s">
        <v>10901</v>
      </c>
      <c r="E12667" s="469">
        <v>735000</v>
      </c>
      <c r="F12667" s="1412" t="s">
        <v>10902</v>
      </c>
      <c r="G12667" s="1411" t="s">
        <v>10701</v>
      </c>
      <c r="H12667" s="626">
        <v>44529</v>
      </c>
      <c r="I12667" s="713">
        <v>44738</v>
      </c>
      <c r="J12667" s="711" t="s">
        <v>10702</v>
      </c>
    </row>
    <row r="12668" spans="1:10" s="372" customFormat="1">
      <c r="A12668" s="1410"/>
      <c r="B12668" s="1411"/>
      <c r="C12668" s="1411"/>
      <c r="D12668" s="1411"/>
      <c r="E12668" s="469">
        <v>141600</v>
      </c>
      <c r="F12668" s="1412"/>
      <c r="G12668" s="1411"/>
      <c r="H12668" s="626">
        <v>44529</v>
      </c>
      <c r="I12668" s="713">
        <v>44858</v>
      </c>
      <c r="J12668" s="711" t="s">
        <v>10702</v>
      </c>
    </row>
    <row r="12669" spans="1:10" s="372" customFormat="1" ht="34.9">
      <c r="A12669" s="325" t="s">
        <v>10903</v>
      </c>
      <c r="B12669" s="336" t="s">
        <v>9190</v>
      </c>
      <c r="C12669" s="336" t="s">
        <v>10698</v>
      </c>
      <c r="D12669" s="336" t="s">
        <v>10775</v>
      </c>
      <c r="E12669" s="469">
        <v>350000</v>
      </c>
      <c r="F12669" s="710" t="s">
        <v>10904</v>
      </c>
      <c r="G12669" s="336" t="s">
        <v>10701</v>
      </c>
      <c r="H12669" s="626">
        <v>44558</v>
      </c>
      <c r="I12669" s="713">
        <v>44708</v>
      </c>
      <c r="J12669" s="711" t="s">
        <v>10702</v>
      </c>
    </row>
    <row r="12670" spans="1:10" s="372" customFormat="1" ht="34.9">
      <c r="A12670" s="325" t="s">
        <v>10905</v>
      </c>
      <c r="B12670" s="336" t="s">
        <v>9190</v>
      </c>
      <c r="C12670" s="336" t="s">
        <v>10698</v>
      </c>
      <c r="D12670" s="336" t="s">
        <v>10778</v>
      </c>
      <c r="E12670" s="469">
        <v>2399020</v>
      </c>
      <c r="F12670" s="710" t="s">
        <v>10906</v>
      </c>
      <c r="G12670" s="336" t="s">
        <v>10701</v>
      </c>
      <c r="H12670" s="626">
        <v>44595</v>
      </c>
      <c r="I12670" s="713">
        <v>45340</v>
      </c>
      <c r="J12670" s="711" t="s">
        <v>10702</v>
      </c>
    </row>
    <row r="12671" spans="1:10" s="372" customFormat="1" ht="46.5">
      <c r="A12671" s="325" t="s">
        <v>10907</v>
      </c>
      <c r="B12671" s="1411" t="s">
        <v>9190</v>
      </c>
      <c r="C12671" s="1411" t="s">
        <v>10698</v>
      </c>
      <c r="D12671" s="1411" t="s">
        <v>10908</v>
      </c>
      <c r="E12671" s="469">
        <v>692700</v>
      </c>
      <c r="F12671" s="710" t="s">
        <v>10909</v>
      </c>
      <c r="G12671" s="1411" t="s">
        <v>10701</v>
      </c>
      <c r="H12671" s="626">
        <v>44662</v>
      </c>
      <c r="I12671" s="713" t="s">
        <v>10706</v>
      </c>
      <c r="J12671" s="711" t="s">
        <v>10702</v>
      </c>
    </row>
    <row r="12672" spans="1:10" s="372" customFormat="1" ht="46.5">
      <c r="A12672" s="325" t="s">
        <v>10910</v>
      </c>
      <c r="B12672" s="1411"/>
      <c r="C12672" s="1411"/>
      <c r="D12672" s="1411"/>
      <c r="E12672" s="469">
        <v>592200</v>
      </c>
      <c r="F12672" s="710" t="s">
        <v>10909</v>
      </c>
      <c r="G12672" s="1411"/>
      <c r="H12672" s="626">
        <v>44662</v>
      </c>
      <c r="I12672" s="713" t="s">
        <v>10706</v>
      </c>
      <c r="J12672" s="711" t="s">
        <v>10702</v>
      </c>
    </row>
    <row r="12673" spans="1:10" s="372" customFormat="1" ht="46.5">
      <c r="A12673" s="325" t="s">
        <v>10911</v>
      </c>
      <c r="B12673" s="1411"/>
      <c r="C12673" s="1411"/>
      <c r="D12673" s="1411"/>
      <c r="E12673" s="469">
        <v>453700</v>
      </c>
      <c r="F12673" s="710" t="s">
        <v>10909</v>
      </c>
      <c r="G12673" s="1411"/>
      <c r="H12673" s="626">
        <v>44662</v>
      </c>
      <c r="I12673" s="713" t="s">
        <v>10706</v>
      </c>
      <c r="J12673" s="711" t="s">
        <v>10702</v>
      </c>
    </row>
    <row r="12674" spans="1:10" s="372" customFormat="1" ht="23.25">
      <c r="A12674" s="715" t="s">
        <v>10912</v>
      </c>
      <c r="B12674" s="336" t="s">
        <v>9190</v>
      </c>
      <c r="C12674" s="336" t="s">
        <v>10698</v>
      </c>
      <c r="D12674" s="336" t="s">
        <v>10787</v>
      </c>
      <c r="E12674" s="469">
        <v>1346176.8</v>
      </c>
      <c r="F12674" s="710" t="s">
        <v>10766</v>
      </c>
      <c r="G12674" s="336" t="s">
        <v>10701</v>
      </c>
      <c r="H12674" s="626">
        <v>44606</v>
      </c>
      <c r="I12674" s="714">
        <v>45707</v>
      </c>
      <c r="J12674" s="711" t="s">
        <v>10702</v>
      </c>
    </row>
    <row r="12675" spans="1:10" s="372" customFormat="1" ht="23.25">
      <c r="A12675" s="325" t="s">
        <v>10913</v>
      </c>
      <c r="B12675" s="336" t="s">
        <v>9190</v>
      </c>
      <c r="C12675" s="336" t="s">
        <v>10698</v>
      </c>
      <c r="D12675" s="336" t="s">
        <v>10790</v>
      </c>
      <c r="E12675" s="469">
        <v>624000</v>
      </c>
      <c r="F12675" s="710" t="s">
        <v>10855</v>
      </c>
      <c r="G12675" s="336" t="s">
        <v>10701</v>
      </c>
      <c r="H12675" s="626">
        <v>44603</v>
      </c>
      <c r="I12675" s="714">
        <v>45701</v>
      </c>
      <c r="J12675" s="711" t="s">
        <v>10702</v>
      </c>
    </row>
    <row r="12676" spans="1:10" s="372" customFormat="1" ht="23.25">
      <c r="A12676" s="325" t="s">
        <v>10914</v>
      </c>
      <c r="B12676" s="336" t="s">
        <v>9190</v>
      </c>
      <c r="C12676" s="336" t="s">
        <v>10698</v>
      </c>
      <c r="D12676" s="336" t="s">
        <v>10915</v>
      </c>
      <c r="E12676" s="469">
        <v>1100000</v>
      </c>
      <c r="F12676" s="710" t="s">
        <v>10916</v>
      </c>
      <c r="G12676" s="336" t="s">
        <v>10701</v>
      </c>
      <c r="H12676" s="626">
        <v>44650</v>
      </c>
      <c r="I12676" s="713" t="s">
        <v>10706</v>
      </c>
      <c r="J12676" s="711" t="s">
        <v>10702</v>
      </c>
    </row>
    <row r="12677" spans="1:10" s="372" customFormat="1" ht="23.25">
      <c r="A12677" s="325" t="s">
        <v>10917</v>
      </c>
      <c r="B12677" s="336" t="s">
        <v>9190</v>
      </c>
      <c r="C12677" s="336" t="s">
        <v>10698</v>
      </c>
      <c r="D12677" s="336" t="s">
        <v>10918</v>
      </c>
      <c r="E12677" s="469">
        <f>117930.83*4.05</f>
        <v>477619.8615</v>
      </c>
      <c r="F12677" s="710" t="s">
        <v>10919</v>
      </c>
      <c r="G12677" s="336" t="s">
        <v>10701</v>
      </c>
      <c r="H12677" s="626">
        <v>44596</v>
      </c>
      <c r="I12677" s="714">
        <v>45169</v>
      </c>
      <c r="J12677" s="711" t="s">
        <v>10702</v>
      </c>
    </row>
    <row r="12678" spans="1:10" s="372" customFormat="1" ht="23.25">
      <c r="A12678" s="325" t="s">
        <v>10920</v>
      </c>
      <c r="B12678" s="336" t="s">
        <v>8763</v>
      </c>
      <c r="C12678" s="336" t="s">
        <v>10698</v>
      </c>
      <c r="D12678" s="336" t="s">
        <v>10699</v>
      </c>
      <c r="E12678" s="469">
        <v>48000</v>
      </c>
      <c r="F12678" s="710" t="s">
        <v>10921</v>
      </c>
      <c r="G12678" s="336" t="s">
        <v>10701</v>
      </c>
      <c r="H12678" s="626">
        <v>44277</v>
      </c>
      <c r="I12678" s="713">
        <v>44652</v>
      </c>
      <c r="J12678" s="711" t="s">
        <v>10702</v>
      </c>
    </row>
    <row r="12679" spans="1:10" s="372" customFormat="1" ht="23.25">
      <c r="A12679" s="325" t="s">
        <v>10922</v>
      </c>
      <c r="B12679" s="336" t="s">
        <v>8763</v>
      </c>
      <c r="C12679" s="336" t="s">
        <v>10698</v>
      </c>
      <c r="D12679" s="336" t="s">
        <v>10704</v>
      </c>
      <c r="E12679" s="469">
        <v>150000</v>
      </c>
      <c r="F12679" s="710" t="s">
        <v>10923</v>
      </c>
      <c r="G12679" s="336" t="s">
        <v>10701</v>
      </c>
      <c r="H12679" s="626">
        <v>44273</v>
      </c>
      <c r="I12679" s="713">
        <v>44829</v>
      </c>
      <c r="J12679" s="711" t="s">
        <v>10702</v>
      </c>
    </row>
    <row r="12680" spans="1:10" s="372" customFormat="1" ht="23.25">
      <c r="A12680" s="325" t="s">
        <v>10924</v>
      </c>
      <c r="B12680" s="336" t="s">
        <v>8763</v>
      </c>
      <c r="C12680" s="336" t="s">
        <v>10698</v>
      </c>
      <c r="D12680" s="336" t="s">
        <v>10849</v>
      </c>
      <c r="E12680" s="469">
        <v>45600</v>
      </c>
      <c r="F12680" s="710" t="s">
        <v>10925</v>
      </c>
      <c r="G12680" s="336" t="s">
        <v>10701</v>
      </c>
      <c r="H12680" s="626">
        <v>44323</v>
      </c>
      <c r="I12680" s="713">
        <v>45055</v>
      </c>
      <c r="J12680" s="711" t="s">
        <v>10702</v>
      </c>
    </row>
    <row r="12681" spans="1:10" s="372" customFormat="1" ht="23.25">
      <c r="A12681" s="325" t="s">
        <v>10926</v>
      </c>
      <c r="B12681" s="336" t="s">
        <v>8763</v>
      </c>
      <c r="C12681" s="336" t="s">
        <v>10698</v>
      </c>
      <c r="D12681" s="336" t="s">
        <v>10927</v>
      </c>
      <c r="E12681" s="469">
        <v>900000</v>
      </c>
      <c r="F12681" s="710" t="s">
        <v>10796</v>
      </c>
      <c r="G12681" s="336" t="s">
        <v>10701</v>
      </c>
      <c r="H12681" s="626">
        <v>44344</v>
      </c>
      <c r="I12681" s="713">
        <v>45077</v>
      </c>
      <c r="J12681" s="711" t="s">
        <v>10702</v>
      </c>
    </row>
    <row r="12682" spans="1:10" s="372" customFormat="1" ht="23.25">
      <c r="A12682" s="325" t="s">
        <v>10928</v>
      </c>
      <c r="B12682" s="336" t="s">
        <v>8763</v>
      </c>
      <c r="C12682" s="336" t="s">
        <v>10698</v>
      </c>
      <c r="D12682" s="336" t="s">
        <v>10711</v>
      </c>
      <c r="E12682" s="469">
        <v>85968</v>
      </c>
      <c r="F12682" s="710" t="s">
        <v>10929</v>
      </c>
      <c r="G12682" s="336" t="s">
        <v>10701</v>
      </c>
      <c r="H12682" s="626">
        <v>44354</v>
      </c>
      <c r="I12682" s="713">
        <v>44720</v>
      </c>
      <c r="J12682" s="711" t="s">
        <v>10702</v>
      </c>
    </row>
    <row r="12683" spans="1:10" s="372" customFormat="1" ht="23.25">
      <c r="A12683" s="325" t="s">
        <v>10930</v>
      </c>
      <c r="B12683" s="336" t="s">
        <v>8763</v>
      </c>
      <c r="C12683" s="336" t="s">
        <v>10698</v>
      </c>
      <c r="D12683" s="336" t="s">
        <v>10854</v>
      </c>
      <c r="E12683" s="469">
        <v>118000</v>
      </c>
      <c r="F12683" s="710" t="s">
        <v>10931</v>
      </c>
      <c r="G12683" s="336" t="s">
        <v>10701</v>
      </c>
      <c r="H12683" s="626">
        <v>44412</v>
      </c>
      <c r="I12683" s="713">
        <v>44712</v>
      </c>
      <c r="J12683" s="711" t="s">
        <v>10702</v>
      </c>
    </row>
    <row r="12684" spans="1:10" s="372" customFormat="1" ht="23.25">
      <c r="A12684" s="325" t="s">
        <v>10932</v>
      </c>
      <c r="B12684" s="336" t="s">
        <v>8763</v>
      </c>
      <c r="C12684" s="336" t="s">
        <v>10698</v>
      </c>
      <c r="D12684" s="336" t="s">
        <v>10714</v>
      </c>
      <c r="E12684" s="469">
        <f>349840.94*3.94</f>
        <v>1378373.3036</v>
      </c>
      <c r="F12684" s="710" t="s">
        <v>10933</v>
      </c>
      <c r="G12684" s="336" t="s">
        <v>10701</v>
      </c>
      <c r="H12684" s="626">
        <v>44393</v>
      </c>
      <c r="I12684" s="713">
        <v>45491</v>
      </c>
      <c r="J12684" s="711" t="s">
        <v>10702</v>
      </c>
    </row>
    <row r="12685" spans="1:10" s="372" customFormat="1" ht="34.9">
      <c r="A12685" s="325" t="s">
        <v>10934</v>
      </c>
      <c r="B12685" s="336" t="s">
        <v>8763</v>
      </c>
      <c r="C12685" s="336" t="s">
        <v>10698</v>
      </c>
      <c r="D12685" s="336" t="s">
        <v>10935</v>
      </c>
      <c r="E12685" s="469">
        <v>295000</v>
      </c>
      <c r="F12685" s="710" t="s">
        <v>10936</v>
      </c>
      <c r="G12685" s="336" t="s">
        <v>10701</v>
      </c>
      <c r="H12685" s="626">
        <v>44558</v>
      </c>
      <c r="I12685" s="713">
        <v>44817</v>
      </c>
      <c r="J12685" s="711" t="s">
        <v>10702</v>
      </c>
    </row>
    <row r="12686" spans="1:10" s="372" customFormat="1" ht="34.9">
      <c r="A12686" s="325" t="s">
        <v>10937</v>
      </c>
      <c r="B12686" s="1411" t="s">
        <v>8763</v>
      </c>
      <c r="C12686" s="1411" t="s">
        <v>10698</v>
      </c>
      <c r="D12686" s="1411" t="s">
        <v>10717</v>
      </c>
      <c r="E12686" s="469">
        <v>305741.52</v>
      </c>
      <c r="F12686" s="710" t="s">
        <v>10938</v>
      </c>
      <c r="G12686" s="1411" t="s">
        <v>10701</v>
      </c>
      <c r="H12686" s="626">
        <v>44510</v>
      </c>
      <c r="I12686" s="713">
        <v>44552</v>
      </c>
      <c r="J12686" s="711" t="s">
        <v>10702</v>
      </c>
    </row>
    <row r="12687" spans="1:10" s="372" customFormat="1" ht="34.9">
      <c r="A12687" s="325" t="s">
        <v>10939</v>
      </c>
      <c r="B12687" s="1411"/>
      <c r="C12687" s="1411"/>
      <c r="D12687" s="1411"/>
      <c r="E12687" s="469">
        <v>148331.79999999999</v>
      </c>
      <c r="F12687" s="710" t="s">
        <v>10940</v>
      </c>
      <c r="G12687" s="1411"/>
      <c r="H12687" s="626">
        <v>44512</v>
      </c>
      <c r="I12687" s="713">
        <v>44556</v>
      </c>
      <c r="J12687" s="711" t="s">
        <v>10702</v>
      </c>
    </row>
    <row r="12688" spans="1:10" s="372" customFormat="1" ht="34.9">
      <c r="A12688" s="325" t="s">
        <v>10941</v>
      </c>
      <c r="B12688" s="1411"/>
      <c r="C12688" s="1411"/>
      <c r="D12688" s="1411"/>
      <c r="E12688" s="469">
        <v>119460</v>
      </c>
      <c r="F12688" s="710" t="s">
        <v>10942</v>
      </c>
      <c r="G12688" s="1411"/>
      <c r="H12688" s="626">
        <v>44512</v>
      </c>
      <c r="I12688" s="713">
        <v>44556</v>
      </c>
      <c r="J12688" s="711" t="s">
        <v>10702</v>
      </c>
    </row>
    <row r="12689" spans="1:10" s="372" customFormat="1" ht="34.9">
      <c r="A12689" s="325" t="s">
        <v>10943</v>
      </c>
      <c r="B12689" s="1411"/>
      <c r="C12689" s="1411"/>
      <c r="D12689" s="1411"/>
      <c r="E12689" s="469">
        <v>98495.72</v>
      </c>
      <c r="F12689" s="710" t="s">
        <v>10944</v>
      </c>
      <c r="G12689" s="1411"/>
      <c r="H12689" s="626">
        <v>44516</v>
      </c>
      <c r="I12689" s="713">
        <v>44558</v>
      </c>
      <c r="J12689" s="711" t="s">
        <v>10702</v>
      </c>
    </row>
    <row r="12690" spans="1:10" s="372" customFormat="1" ht="34.9">
      <c r="A12690" s="325" t="s">
        <v>10945</v>
      </c>
      <c r="B12690" s="1411"/>
      <c r="C12690" s="1411"/>
      <c r="D12690" s="1411"/>
      <c r="E12690" s="469">
        <v>74001.72</v>
      </c>
      <c r="F12690" s="710" t="s">
        <v>10946</v>
      </c>
      <c r="G12690" s="1411"/>
      <c r="H12690" s="626">
        <v>44516</v>
      </c>
      <c r="I12690" s="713">
        <v>44558</v>
      </c>
      <c r="J12690" s="711" t="s">
        <v>10702</v>
      </c>
    </row>
    <row r="12691" spans="1:10" s="372" customFormat="1" ht="34.9">
      <c r="A12691" s="716" t="s">
        <v>10947</v>
      </c>
      <c r="B12691" s="336" t="s">
        <v>10948</v>
      </c>
      <c r="C12691" s="336" t="s">
        <v>10698</v>
      </c>
      <c r="D12691" s="336" t="s">
        <v>10704</v>
      </c>
      <c r="E12691" s="469">
        <f>129110*3.7</f>
        <v>477707</v>
      </c>
      <c r="F12691" s="710" t="s">
        <v>10949</v>
      </c>
      <c r="G12691" s="336" t="s">
        <v>10701</v>
      </c>
      <c r="H12691" s="626">
        <v>44270</v>
      </c>
      <c r="I12691" s="713" t="s">
        <v>10706</v>
      </c>
      <c r="J12691" s="711" t="s">
        <v>10702</v>
      </c>
    </row>
    <row r="12692" spans="1:10" s="372" customFormat="1" ht="34.9">
      <c r="A12692" s="716" t="s">
        <v>10950</v>
      </c>
      <c r="B12692" s="336" t="s">
        <v>10948</v>
      </c>
      <c r="C12692" s="336" t="s">
        <v>10698</v>
      </c>
      <c r="D12692" s="336" t="s">
        <v>10849</v>
      </c>
      <c r="E12692" s="469">
        <f>6850*3.75</f>
        <v>25687.5</v>
      </c>
      <c r="F12692" s="710" t="s">
        <v>10951</v>
      </c>
      <c r="G12692" s="336" t="s">
        <v>10701</v>
      </c>
      <c r="H12692" s="626">
        <v>44313</v>
      </c>
      <c r="I12692" s="713" t="s">
        <v>10706</v>
      </c>
      <c r="J12692" s="711" t="s">
        <v>10702</v>
      </c>
    </row>
    <row r="12693" spans="1:10" s="372" customFormat="1" ht="34.9">
      <c r="A12693" s="716" t="s">
        <v>10952</v>
      </c>
      <c r="B12693" s="336" t="s">
        <v>10948</v>
      </c>
      <c r="C12693" s="336" t="s">
        <v>10698</v>
      </c>
      <c r="D12693" s="336" t="s">
        <v>10927</v>
      </c>
      <c r="E12693" s="469">
        <f>9500*3.75</f>
        <v>35625</v>
      </c>
      <c r="F12693" s="710" t="s">
        <v>10953</v>
      </c>
      <c r="G12693" s="336" t="s">
        <v>10701</v>
      </c>
      <c r="H12693" s="626">
        <v>44280</v>
      </c>
      <c r="I12693" s="713" t="s">
        <v>10706</v>
      </c>
      <c r="J12693" s="711" t="s">
        <v>10702</v>
      </c>
    </row>
    <row r="12694" spans="1:10" s="372" customFormat="1" ht="34.9">
      <c r="A12694" s="717" t="s">
        <v>10954</v>
      </c>
      <c r="B12694" s="336" t="s">
        <v>10948</v>
      </c>
      <c r="C12694" s="336" t="s">
        <v>10698</v>
      </c>
      <c r="D12694" s="336" t="s">
        <v>10711</v>
      </c>
      <c r="E12694" s="469">
        <f>7701.43*3.9</f>
        <v>30035.577000000001</v>
      </c>
      <c r="F12694" s="710" t="s">
        <v>10955</v>
      </c>
      <c r="G12694" s="336" t="s">
        <v>10701</v>
      </c>
      <c r="H12694" s="626">
        <v>44348</v>
      </c>
      <c r="I12694" s="713" t="s">
        <v>10706</v>
      </c>
      <c r="J12694" s="711" t="s">
        <v>10702</v>
      </c>
    </row>
    <row r="12695" spans="1:10" s="372" customFormat="1" ht="46.5">
      <c r="A12695" s="717" t="s">
        <v>10956</v>
      </c>
      <c r="B12695" s="336" t="s">
        <v>10948</v>
      </c>
      <c r="C12695" s="336" t="s">
        <v>10698</v>
      </c>
      <c r="D12695" s="336" t="s">
        <v>10935</v>
      </c>
      <c r="E12695" s="469">
        <f>9090*4.08</f>
        <v>37087.199999999997</v>
      </c>
      <c r="F12695" s="710" t="s">
        <v>10957</v>
      </c>
      <c r="G12695" s="336" t="s">
        <v>10701</v>
      </c>
      <c r="H12695" s="626">
        <v>44453</v>
      </c>
      <c r="I12695" s="713" t="s">
        <v>10706</v>
      </c>
      <c r="J12695" s="711" t="s">
        <v>10702</v>
      </c>
    </row>
    <row r="12696" spans="1:10" s="372" customFormat="1" ht="34.9">
      <c r="A12696" s="715" t="s">
        <v>10958</v>
      </c>
      <c r="B12696" s="336" t="s">
        <v>10948</v>
      </c>
      <c r="C12696" s="336" t="s">
        <v>10698</v>
      </c>
      <c r="D12696" s="336" t="s">
        <v>10720</v>
      </c>
      <c r="E12696" s="469">
        <f>9250*4.3</f>
        <v>39775</v>
      </c>
      <c r="F12696" s="710" t="s">
        <v>10959</v>
      </c>
      <c r="G12696" s="336" t="s">
        <v>10701</v>
      </c>
      <c r="H12696" s="626">
        <v>44530</v>
      </c>
      <c r="I12696" s="713" t="s">
        <v>10706</v>
      </c>
      <c r="J12696" s="711" t="s">
        <v>10702</v>
      </c>
    </row>
    <row r="12697" spans="1:10" s="372" customFormat="1" ht="34.9">
      <c r="A12697" s="715" t="s">
        <v>10960</v>
      </c>
      <c r="B12697" s="336" t="s">
        <v>10948</v>
      </c>
      <c r="C12697" s="336" t="s">
        <v>10698</v>
      </c>
      <c r="D12697" s="336" t="s">
        <v>10864</v>
      </c>
      <c r="E12697" s="469">
        <f>93728.57*4.3</f>
        <v>403032.85100000002</v>
      </c>
      <c r="F12697" s="710" t="s">
        <v>10961</v>
      </c>
      <c r="G12697" s="336" t="s">
        <v>10701</v>
      </c>
      <c r="H12697" s="626">
        <v>44553</v>
      </c>
      <c r="I12697" s="713" t="s">
        <v>10706</v>
      </c>
      <c r="J12697" s="711" t="s">
        <v>10702</v>
      </c>
    </row>
    <row r="12698" spans="1:10" s="372" customFormat="1" ht="46.5">
      <c r="A12698" s="718" t="s">
        <v>10962</v>
      </c>
      <c r="B12698" s="336" t="s">
        <v>8524</v>
      </c>
      <c r="C12698" s="719" t="s">
        <v>10963</v>
      </c>
      <c r="D12698" s="336" t="s">
        <v>10699</v>
      </c>
      <c r="E12698" s="469">
        <v>850633.77</v>
      </c>
      <c r="F12698" s="710" t="s">
        <v>10964</v>
      </c>
      <c r="G12698" s="336" t="s">
        <v>10701</v>
      </c>
      <c r="H12698" s="626">
        <v>44473</v>
      </c>
      <c r="I12698" s="714">
        <v>45018</v>
      </c>
      <c r="J12698" s="712" t="s">
        <v>10773</v>
      </c>
    </row>
    <row r="12699" spans="1:10" s="372" customFormat="1" ht="23.25">
      <c r="A12699" s="720" t="s">
        <v>10965</v>
      </c>
      <c r="B12699" s="336" t="s">
        <v>8524</v>
      </c>
      <c r="C12699" s="719" t="s">
        <v>10963</v>
      </c>
      <c r="D12699" s="336" t="s">
        <v>10704</v>
      </c>
      <c r="E12699" s="469">
        <v>13116.96</v>
      </c>
      <c r="F12699" s="710" t="s">
        <v>10966</v>
      </c>
      <c r="G12699" s="336" t="s">
        <v>10701</v>
      </c>
      <c r="H12699" s="626">
        <v>44491</v>
      </c>
      <c r="I12699" s="713">
        <v>45583</v>
      </c>
      <c r="J12699" s="712" t="s">
        <v>10773</v>
      </c>
    </row>
    <row r="12700" spans="1:10" s="372" customFormat="1" ht="23.25">
      <c r="A12700" s="720" t="s">
        <v>10967</v>
      </c>
      <c r="B12700" s="336" t="s">
        <v>8524</v>
      </c>
      <c r="C12700" s="719" t="s">
        <v>10963</v>
      </c>
      <c r="D12700" s="336" t="s">
        <v>10849</v>
      </c>
      <c r="E12700" s="469">
        <v>1824000</v>
      </c>
      <c r="F12700" s="710" t="s">
        <v>10968</v>
      </c>
      <c r="G12700" s="336" t="s">
        <v>10701</v>
      </c>
      <c r="H12700" s="626">
        <v>44536</v>
      </c>
      <c r="I12700" s="714">
        <v>44596</v>
      </c>
      <c r="J12700" s="712" t="s">
        <v>10773</v>
      </c>
    </row>
    <row r="12701" spans="1:10" s="372" customFormat="1" ht="58.15">
      <c r="A12701" s="720" t="s">
        <v>10969</v>
      </c>
      <c r="B12701" s="336" t="s">
        <v>8524</v>
      </c>
      <c r="C12701" s="719" t="s">
        <v>10963</v>
      </c>
      <c r="D12701" s="336" t="s">
        <v>10927</v>
      </c>
      <c r="E12701" s="469">
        <v>1730000</v>
      </c>
      <c r="F12701" s="710" t="s">
        <v>10970</v>
      </c>
      <c r="G12701" s="336" t="s">
        <v>10701</v>
      </c>
      <c r="H12701" s="626">
        <v>44505</v>
      </c>
      <c r="I12701" s="714">
        <v>44602</v>
      </c>
      <c r="J12701" s="712" t="s">
        <v>10773</v>
      </c>
    </row>
    <row r="12702" spans="1:10" s="372" customFormat="1" ht="23.25">
      <c r="A12702" s="720" t="s">
        <v>10971</v>
      </c>
      <c r="B12702" s="336" t="s">
        <v>8524</v>
      </c>
      <c r="C12702" s="719" t="s">
        <v>10963</v>
      </c>
      <c r="D12702" s="336" t="s">
        <v>10854</v>
      </c>
      <c r="E12702" s="469">
        <v>57000</v>
      </c>
      <c r="F12702" s="710" t="s">
        <v>10972</v>
      </c>
      <c r="G12702" s="336" t="s">
        <v>10701</v>
      </c>
      <c r="H12702" s="626">
        <v>44495</v>
      </c>
      <c r="I12702" s="713">
        <v>45272</v>
      </c>
      <c r="J12702" s="712" t="s">
        <v>10773</v>
      </c>
    </row>
    <row r="12703" spans="1:10" s="372" customFormat="1" ht="23.25">
      <c r="A12703" s="720" t="s">
        <v>10973</v>
      </c>
      <c r="B12703" s="721" t="s">
        <v>8358</v>
      </c>
      <c r="C12703" s="336" t="s">
        <v>10698</v>
      </c>
      <c r="D12703" s="721">
        <v>5</v>
      </c>
      <c r="E12703" s="722">
        <v>21480</v>
      </c>
      <c r="F12703" s="723" t="s">
        <v>10974</v>
      </c>
      <c r="G12703" s="724"/>
      <c r="H12703" s="725">
        <v>44252</v>
      </c>
      <c r="I12703" s="725">
        <v>44641</v>
      </c>
      <c r="J12703" s="711"/>
    </row>
    <row r="12704" spans="1:10" s="372" customFormat="1" ht="23.25">
      <c r="A12704" s="720" t="s">
        <v>10975</v>
      </c>
      <c r="B12704" s="721" t="s">
        <v>8358</v>
      </c>
      <c r="C12704" s="336" t="s">
        <v>10698</v>
      </c>
      <c r="D12704" s="721">
        <v>6</v>
      </c>
      <c r="E12704" s="722">
        <v>25842</v>
      </c>
      <c r="F12704" s="723" t="s">
        <v>10976</v>
      </c>
      <c r="G12704" s="724"/>
      <c r="H12704" s="725">
        <v>44258</v>
      </c>
      <c r="I12704" s="725">
        <v>44298</v>
      </c>
      <c r="J12704" s="711"/>
    </row>
    <row r="12705" spans="1:10" s="372" customFormat="1" ht="23.25">
      <c r="A12705" s="720" t="s">
        <v>10977</v>
      </c>
      <c r="B12705" s="721" t="s">
        <v>8358</v>
      </c>
      <c r="C12705" s="336" t="s">
        <v>10698</v>
      </c>
      <c r="D12705" s="721">
        <v>7</v>
      </c>
      <c r="E12705" s="722">
        <v>35193.5</v>
      </c>
      <c r="F12705" s="723" t="s">
        <v>10978</v>
      </c>
      <c r="G12705" s="724"/>
      <c r="H12705" s="725">
        <v>44265</v>
      </c>
      <c r="I12705" s="725">
        <v>44307</v>
      </c>
      <c r="J12705" s="711"/>
    </row>
    <row r="12706" spans="1:10" s="372" customFormat="1" ht="23.25">
      <c r="A12706" s="720" t="s">
        <v>10979</v>
      </c>
      <c r="B12706" s="721" t="s">
        <v>8358</v>
      </c>
      <c r="C12706" s="336" t="s">
        <v>10698</v>
      </c>
      <c r="D12706" s="721">
        <v>9</v>
      </c>
      <c r="E12706" s="722">
        <v>30660</v>
      </c>
      <c r="F12706" s="723" t="s">
        <v>10980</v>
      </c>
      <c r="G12706" s="724"/>
      <c r="H12706" s="725">
        <v>44270</v>
      </c>
      <c r="I12706" s="725">
        <v>44288</v>
      </c>
      <c r="J12706" s="711"/>
    </row>
    <row r="12707" spans="1:10" s="372" customFormat="1" ht="23.25">
      <c r="A12707" s="720" t="s">
        <v>10981</v>
      </c>
      <c r="B12707" s="721" t="s">
        <v>8358</v>
      </c>
      <c r="C12707" s="336" t="s">
        <v>10698</v>
      </c>
      <c r="D12707" s="721">
        <v>10</v>
      </c>
      <c r="E12707" s="722">
        <v>30000</v>
      </c>
      <c r="F12707" s="723" t="s">
        <v>10982</v>
      </c>
      <c r="G12707" s="724"/>
      <c r="H12707" s="725">
        <v>44274</v>
      </c>
      <c r="I12707" s="725" t="s">
        <v>388</v>
      </c>
      <c r="J12707" s="711"/>
    </row>
    <row r="12708" spans="1:10" s="372" customFormat="1" ht="23.25">
      <c r="A12708" s="720" t="s">
        <v>10983</v>
      </c>
      <c r="B12708" s="721" t="s">
        <v>8358</v>
      </c>
      <c r="C12708" s="336" t="s">
        <v>10698</v>
      </c>
      <c r="D12708" s="721">
        <v>12</v>
      </c>
      <c r="E12708" s="722">
        <v>22900</v>
      </c>
      <c r="F12708" s="723" t="s">
        <v>10980</v>
      </c>
      <c r="G12708" s="726"/>
      <c r="H12708" s="725">
        <v>44292</v>
      </c>
      <c r="I12708" s="725">
        <v>44328</v>
      </c>
      <c r="J12708" s="711"/>
    </row>
    <row r="12709" spans="1:10" s="372" customFormat="1" ht="23.25">
      <c r="A12709" s="720" t="s">
        <v>10984</v>
      </c>
      <c r="B12709" s="721" t="s">
        <v>8358</v>
      </c>
      <c r="C12709" s="336" t="s">
        <v>10698</v>
      </c>
      <c r="D12709" s="721">
        <v>13</v>
      </c>
      <c r="E12709" s="722">
        <v>34327</v>
      </c>
      <c r="F12709" s="723" t="s">
        <v>10978</v>
      </c>
      <c r="G12709" s="724"/>
      <c r="H12709" s="725">
        <v>44295</v>
      </c>
      <c r="I12709" s="725">
        <v>44347</v>
      </c>
      <c r="J12709" s="711"/>
    </row>
    <row r="12710" spans="1:10" s="372" customFormat="1" ht="23.25">
      <c r="A12710" s="720" t="s">
        <v>10985</v>
      </c>
      <c r="B12710" s="721" t="s">
        <v>8358</v>
      </c>
      <c r="C12710" s="336" t="s">
        <v>10698</v>
      </c>
      <c r="D12710" s="721">
        <v>14</v>
      </c>
      <c r="E12710" s="722">
        <v>35090</v>
      </c>
      <c r="F12710" s="723" t="s">
        <v>10986</v>
      </c>
      <c r="G12710" s="724"/>
      <c r="H12710" s="725">
        <v>44295</v>
      </c>
      <c r="I12710" s="725">
        <v>44568</v>
      </c>
      <c r="J12710" s="711"/>
    </row>
    <row r="12711" spans="1:10" s="372" customFormat="1" ht="23.25">
      <c r="A12711" s="720" t="s">
        <v>10987</v>
      </c>
      <c r="B12711" s="721" t="s">
        <v>8358</v>
      </c>
      <c r="C12711" s="336" t="s">
        <v>10698</v>
      </c>
      <c r="D12711" s="721">
        <v>15</v>
      </c>
      <c r="E12711" s="722">
        <v>18218.7</v>
      </c>
      <c r="F12711" s="723" t="s">
        <v>10988</v>
      </c>
      <c r="G12711" s="724"/>
      <c r="H12711" s="725">
        <v>44295</v>
      </c>
      <c r="I12711" s="725">
        <v>44538</v>
      </c>
      <c r="J12711" s="711"/>
    </row>
    <row r="12712" spans="1:10" s="372" customFormat="1" ht="23.25">
      <c r="A12712" s="720" t="s">
        <v>10989</v>
      </c>
      <c r="B12712" s="721" t="s">
        <v>8358</v>
      </c>
      <c r="C12712" s="336" t="s">
        <v>10698</v>
      </c>
      <c r="D12712" s="721">
        <v>16</v>
      </c>
      <c r="E12712" s="722">
        <v>20251</v>
      </c>
      <c r="F12712" s="723" t="s">
        <v>10990</v>
      </c>
      <c r="G12712" s="726"/>
      <c r="H12712" s="725">
        <v>44295</v>
      </c>
      <c r="I12712" s="725">
        <v>44665</v>
      </c>
      <c r="J12712" s="711"/>
    </row>
    <row r="12713" spans="1:10" s="372" customFormat="1" ht="23.25">
      <c r="A12713" s="720" t="s">
        <v>10991</v>
      </c>
      <c r="B12713" s="727" t="s">
        <v>8358</v>
      </c>
      <c r="C12713" s="336" t="s">
        <v>10698</v>
      </c>
      <c r="D12713" s="721">
        <v>19</v>
      </c>
      <c r="E12713" s="722">
        <v>20605.75</v>
      </c>
      <c r="F12713" s="723" t="s">
        <v>10992</v>
      </c>
      <c r="G12713" s="726"/>
      <c r="H12713" s="725">
        <v>44306</v>
      </c>
      <c r="I12713" s="725">
        <v>44312</v>
      </c>
      <c r="J12713" s="728"/>
    </row>
    <row r="12714" spans="1:10" s="372" customFormat="1" ht="23.25">
      <c r="A12714" s="720" t="s">
        <v>10993</v>
      </c>
      <c r="B12714" s="721" t="s">
        <v>8358</v>
      </c>
      <c r="C12714" s="336" t="s">
        <v>10698</v>
      </c>
      <c r="D12714" s="721">
        <v>20</v>
      </c>
      <c r="E12714" s="722">
        <v>35140.400000000001</v>
      </c>
      <c r="F12714" s="723" t="s">
        <v>10978</v>
      </c>
      <c r="G12714" s="726"/>
      <c r="H12714" s="725">
        <v>44306</v>
      </c>
      <c r="I12714" s="725">
        <v>44357</v>
      </c>
      <c r="J12714" s="711"/>
    </row>
    <row r="12715" spans="1:10" s="372" customFormat="1" ht="23.25">
      <c r="A12715" s="720" t="s">
        <v>10994</v>
      </c>
      <c r="B12715" s="721" t="s">
        <v>8358</v>
      </c>
      <c r="C12715" s="336" t="s">
        <v>10698</v>
      </c>
      <c r="D12715" s="721">
        <v>23</v>
      </c>
      <c r="E12715" s="722">
        <v>23737.200000000001</v>
      </c>
      <c r="F12715" s="723" t="s">
        <v>10995</v>
      </c>
      <c r="G12715" s="724"/>
      <c r="H12715" s="725">
        <v>44320</v>
      </c>
      <c r="I12715" s="725">
        <v>44361</v>
      </c>
      <c r="J12715" s="711"/>
    </row>
    <row r="12716" spans="1:10" s="372" customFormat="1" ht="23.25">
      <c r="A12716" s="720" t="s">
        <v>10996</v>
      </c>
      <c r="B12716" s="721" t="s">
        <v>8358</v>
      </c>
      <c r="C12716" s="336" t="s">
        <v>10698</v>
      </c>
      <c r="D12716" s="721">
        <v>24</v>
      </c>
      <c r="E12716" s="722">
        <v>26780</v>
      </c>
      <c r="F12716" s="723" t="s">
        <v>10978</v>
      </c>
      <c r="G12716" s="724"/>
      <c r="H12716" s="725">
        <v>44328</v>
      </c>
      <c r="I12716" s="725">
        <v>44357</v>
      </c>
      <c r="J12716" s="711"/>
    </row>
    <row r="12717" spans="1:10" s="372" customFormat="1" ht="23.25">
      <c r="A12717" s="720" t="s">
        <v>10997</v>
      </c>
      <c r="B12717" s="721" t="s">
        <v>8358</v>
      </c>
      <c r="C12717" s="336" t="s">
        <v>10698</v>
      </c>
      <c r="D12717" s="721">
        <v>25</v>
      </c>
      <c r="E12717" s="722">
        <v>19350</v>
      </c>
      <c r="F12717" s="723" t="s">
        <v>10988</v>
      </c>
      <c r="G12717" s="726"/>
      <c r="H12717" s="725">
        <v>44328</v>
      </c>
      <c r="I12717" s="725">
        <v>44700</v>
      </c>
      <c r="J12717" s="711"/>
    </row>
    <row r="12718" spans="1:10" s="372" customFormat="1" ht="23.25">
      <c r="A12718" s="720" t="s">
        <v>10998</v>
      </c>
      <c r="B12718" s="721" t="s">
        <v>8358</v>
      </c>
      <c r="C12718" s="336" t="s">
        <v>10698</v>
      </c>
      <c r="D12718" s="721">
        <v>26</v>
      </c>
      <c r="E12718" s="722">
        <v>35083.72</v>
      </c>
      <c r="F12718" s="723" t="s">
        <v>10999</v>
      </c>
      <c r="G12718" s="726"/>
      <c r="H12718" s="725">
        <v>44329</v>
      </c>
      <c r="I12718" s="725">
        <v>44452</v>
      </c>
      <c r="J12718" s="711"/>
    </row>
    <row r="12719" spans="1:10" s="372" customFormat="1" ht="23.25">
      <c r="A12719" s="720" t="s">
        <v>11000</v>
      </c>
      <c r="B12719" s="721" t="s">
        <v>8358</v>
      </c>
      <c r="C12719" s="336" t="s">
        <v>10698</v>
      </c>
      <c r="D12719" s="721">
        <v>29</v>
      </c>
      <c r="E12719" s="722">
        <v>19274.88</v>
      </c>
      <c r="F12719" s="723" t="s">
        <v>11001</v>
      </c>
      <c r="G12719" s="724"/>
      <c r="H12719" s="725">
        <v>44341</v>
      </c>
      <c r="I12719" s="725">
        <v>44386</v>
      </c>
      <c r="J12719" s="711"/>
    </row>
    <row r="12720" spans="1:10" s="372" customFormat="1" ht="23.25">
      <c r="A12720" s="720" t="s">
        <v>11002</v>
      </c>
      <c r="B12720" s="721" t="s">
        <v>8358</v>
      </c>
      <c r="C12720" s="336" t="s">
        <v>10698</v>
      </c>
      <c r="D12720" s="721">
        <v>30</v>
      </c>
      <c r="E12720" s="722">
        <v>23043.06</v>
      </c>
      <c r="F12720" s="723" t="s">
        <v>11003</v>
      </c>
      <c r="G12720" s="724"/>
      <c r="H12720" s="725">
        <v>44346</v>
      </c>
      <c r="I12720" s="725">
        <v>44418</v>
      </c>
      <c r="J12720" s="711"/>
    </row>
    <row r="12721" spans="1:10" s="372" customFormat="1" ht="23.25">
      <c r="A12721" s="720" t="s">
        <v>11004</v>
      </c>
      <c r="B12721" s="721" t="s">
        <v>8358</v>
      </c>
      <c r="C12721" s="336" t="s">
        <v>10698</v>
      </c>
      <c r="D12721" s="721">
        <v>31</v>
      </c>
      <c r="E12721" s="722">
        <v>34984.639999999999</v>
      </c>
      <c r="F12721" s="723" t="s">
        <v>10995</v>
      </c>
      <c r="G12721" s="724"/>
      <c r="H12721" s="725">
        <v>44354</v>
      </c>
      <c r="I12721" s="725">
        <v>44391</v>
      </c>
      <c r="J12721" s="711"/>
    </row>
    <row r="12722" spans="1:10" s="372" customFormat="1" ht="23.25">
      <c r="A12722" s="720" t="s">
        <v>11005</v>
      </c>
      <c r="B12722" s="727" t="s">
        <v>8358</v>
      </c>
      <c r="C12722" s="336" t="s">
        <v>10698</v>
      </c>
      <c r="D12722" s="721">
        <v>33</v>
      </c>
      <c r="E12722" s="722">
        <v>57313.54</v>
      </c>
      <c r="F12722" s="723" t="s">
        <v>11006</v>
      </c>
      <c r="G12722" s="724"/>
      <c r="H12722" s="725">
        <v>44372</v>
      </c>
      <c r="I12722" s="725">
        <v>44445</v>
      </c>
      <c r="J12722" s="728"/>
    </row>
    <row r="12723" spans="1:10" s="372" customFormat="1" ht="23.25">
      <c r="A12723" s="720" t="s">
        <v>11007</v>
      </c>
      <c r="B12723" s="727" t="s">
        <v>8358</v>
      </c>
      <c r="C12723" s="336" t="s">
        <v>10698</v>
      </c>
      <c r="D12723" s="721">
        <v>34</v>
      </c>
      <c r="E12723" s="722">
        <v>20520.32</v>
      </c>
      <c r="F12723" s="723" t="s">
        <v>11008</v>
      </c>
      <c r="G12723" s="724"/>
      <c r="H12723" s="725">
        <v>44378</v>
      </c>
      <c r="I12723" s="725">
        <v>44389</v>
      </c>
      <c r="J12723" s="728"/>
    </row>
    <row r="12724" spans="1:10" s="372" customFormat="1" ht="23.25">
      <c r="A12724" s="720" t="s">
        <v>11009</v>
      </c>
      <c r="B12724" s="721" t="s">
        <v>8358</v>
      </c>
      <c r="C12724" s="336" t="s">
        <v>10698</v>
      </c>
      <c r="D12724" s="721">
        <v>35</v>
      </c>
      <c r="E12724" s="722">
        <v>35005.279999999999</v>
      </c>
      <c r="F12724" s="723" t="s">
        <v>11010</v>
      </c>
      <c r="G12724" s="724"/>
      <c r="H12724" s="725">
        <v>44379</v>
      </c>
      <c r="I12724" s="725">
        <v>44435</v>
      </c>
      <c r="J12724" s="711"/>
    </row>
    <row r="12725" spans="1:10" s="372" customFormat="1" ht="23.25">
      <c r="A12725" s="720" t="s">
        <v>11011</v>
      </c>
      <c r="B12725" s="721" t="s">
        <v>8358</v>
      </c>
      <c r="C12725" s="336" t="s">
        <v>10698</v>
      </c>
      <c r="D12725" s="721">
        <v>38</v>
      </c>
      <c r="E12725" s="722">
        <v>34626</v>
      </c>
      <c r="F12725" s="723" t="s">
        <v>11012</v>
      </c>
      <c r="G12725" s="724"/>
      <c r="H12725" s="725">
        <v>44398</v>
      </c>
      <c r="I12725" s="725">
        <v>44462</v>
      </c>
      <c r="J12725" s="711"/>
    </row>
    <row r="12726" spans="1:10" s="372" customFormat="1" ht="23.25">
      <c r="A12726" s="720" t="s">
        <v>11013</v>
      </c>
      <c r="B12726" s="721" t="s">
        <v>8358</v>
      </c>
      <c r="C12726" s="336" t="s">
        <v>10698</v>
      </c>
      <c r="D12726" s="721">
        <v>39</v>
      </c>
      <c r="E12726" s="722">
        <v>562267.05000000005</v>
      </c>
      <c r="F12726" s="723" t="s">
        <v>11014</v>
      </c>
      <c r="G12726" s="726"/>
      <c r="H12726" s="725">
        <v>44403</v>
      </c>
      <c r="I12726" s="725">
        <v>44494</v>
      </c>
      <c r="J12726" s="711"/>
    </row>
    <row r="12727" spans="1:10" s="372" customFormat="1" ht="23.25">
      <c r="A12727" s="720" t="s">
        <v>11015</v>
      </c>
      <c r="B12727" s="721" t="s">
        <v>8358</v>
      </c>
      <c r="C12727" s="336" t="s">
        <v>10698</v>
      </c>
      <c r="D12727" s="721">
        <v>40</v>
      </c>
      <c r="E12727" s="722">
        <v>25600</v>
      </c>
      <c r="F12727" s="723" t="s">
        <v>11012</v>
      </c>
      <c r="G12727" s="726"/>
      <c r="H12727" s="725">
        <v>44403</v>
      </c>
      <c r="I12727" s="725">
        <v>44459</v>
      </c>
      <c r="J12727" s="711"/>
    </row>
    <row r="12728" spans="1:10" s="372" customFormat="1" ht="34.9">
      <c r="A12728" s="720" t="s">
        <v>11016</v>
      </c>
      <c r="B12728" s="721" t="s">
        <v>8358</v>
      </c>
      <c r="C12728" s="336" t="s">
        <v>10698</v>
      </c>
      <c r="D12728" s="721">
        <v>42</v>
      </c>
      <c r="E12728" s="722">
        <v>30116.34</v>
      </c>
      <c r="F12728" s="723" t="s">
        <v>11017</v>
      </c>
      <c r="G12728" s="726"/>
      <c r="H12728" s="725">
        <v>44412</v>
      </c>
      <c r="I12728" s="725" t="s">
        <v>388</v>
      </c>
      <c r="J12728" s="711"/>
    </row>
    <row r="12729" spans="1:10" s="372" customFormat="1" ht="23.25">
      <c r="A12729" s="720" t="s">
        <v>11018</v>
      </c>
      <c r="B12729" s="721" t="s">
        <v>8358</v>
      </c>
      <c r="C12729" s="336" t="s">
        <v>10698</v>
      </c>
      <c r="D12729" s="721">
        <v>45</v>
      </c>
      <c r="E12729" s="722">
        <v>33352</v>
      </c>
      <c r="F12729" s="723" t="s">
        <v>11019</v>
      </c>
      <c r="G12729" s="726"/>
      <c r="H12729" s="725">
        <v>44419</v>
      </c>
      <c r="I12729" s="725">
        <v>44806</v>
      </c>
      <c r="J12729" s="711"/>
    </row>
    <row r="12730" spans="1:10" s="372" customFormat="1" ht="23.25">
      <c r="A12730" s="720" t="s">
        <v>11020</v>
      </c>
      <c r="B12730" s="721" t="s">
        <v>8358</v>
      </c>
      <c r="C12730" s="336" t="s">
        <v>10698</v>
      </c>
      <c r="D12730" s="721">
        <v>46</v>
      </c>
      <c r="E12730" s="722">
        <v>78840.05</v>
      </c>
      <c r="F12730" s="723" t="s">
        <v>11006</v>
      </c>
      <c r="G12730" s="724"/>
      <c r="H12730" s="725">
        <v>44421</v>
      </c>
      <c r="I12730" s="725">
        <v>44494</v>
      </c>
      <c r="J12730" s="711"/>
    </row>
    <row r="12731" spans="1:10" s="372" customFormat="1" ht="23.25">
      <c r="A12731" s="720" t="s">
        <v>38087</v>
      </c>
      <c r="B12731" s="721" t="s">
        <v>8358</v>
      </c>
      <c r="C12731" s="336" t="s">
        <v>10698</v>
      </c>
      <c r="D12731" s="721">
        <v>47</v>
      </c>
      <c r="E12731" s="722">
        <v>30116.33</v>
      </c>
      <c r="F12731" s="723" t="s">
        <v>11017</v>
      </c>
      <c r="G12731" s="726"/>
      <c r="H12731" s="725">
        <v>44425</v>
      </c>
      <c r="I12731" s="725">
        <v>44453</v>
      </c>
      <c r="J12731" s="711"/>
    </row>
    <row r="12732" spans="1:10" s="372" customFormat="1" ht="23.25">
      <c r="A12732" s="720" t="s">
        <v>11021</v>
      </c>
      <c r="B12732" s="721" t="s">
        <v>8358</v>
      </c>
      <c r="C12732" s="336" t="s">
        <v>10698</v>
      </c>
      <c r="D12732" s="721">
        <v>56</v>
      </c>
      <c r="E12732" s="722">
        <v>35056.980000000003</v>
      </c>
      <c r="F12732" s="723" t="s">
        <v>11022</v>
      </c>
      <c r="G12732" s="726"/>
      <c r="H12732" s="725">
        <v>44431</v>
      </c>
      <c r="I12732" s="725">
        <v>44490</v>
      </c>
      <c r="J12732" s="711"/>
    </row>
    <row r="12733" spans="1:10" s="372" customFormat="1" ht="23.25">
      <c r="A12733" s="720" t="s">
        <v>11002</v>
      </c>
      <c r="B12733" s="727" t="s">
        <v>8358</v>
      </c>
      <c r="C12733" s="336" t="s">
        <v>10698</v>
      </c>
      <c r="D12733" s="721">
        <v>64</v>
      </c>
      <c r="E12733" s="722">
        <v>33350</v>
      </c>
      <c r="F12733" s="723" t="s">
        <v>11023</v>
      </c>
      <c r="G12733" s="724"/>
      <c r="H12733" s="725">
        <v>44456</v>
      </c>
      <c r="I12733" s="725">
        <v>44473</v>
      </c>
      <c r="J12733" s="728"/>
    </row>
    <row r="12734" spans="1:10" s="372" customFormat="1" ht="23.25">
      <c r="A12734" s="720" t="s">
        <v>11024</v>
      </c>
      <c r="B12734" s="721" t="s">
        <v>8358</v>
      </c>
      <c r="C12734" s="336" t="s">
        <v>10698</v>
      </c>
      <c r="D12734" s="721">
        <v>65</v>
      </c>
      <c r="E12734" s="722">
        <v>34314.400000000001</v>
      </c>
      <c r="F12734" s="723" t="s">
        <v>10978</v>
      </c>
      <c r="G12734" s="726"/>
      <c r="H12734" s="725">
        <v>44473</v>
      </c>
      <c r="I12734" s="725">
        <v>44498</v>
      </c>
      <c r="J12734" s="711"/>
    </row>
    <row r="12735" spans="1:10" s="372" customFormat="1" ht="23.25">
      <c r="A12735" s="720" t="s">
        <v>11025</v>
      </c>
      <c r="B12735" s="721" t="s">
        <v>8358</v>
      </c>
      <c r="C12735" s="336" t="s">
        <v>10698</v>
      </c>
      <c r="D12735" s="721">
        <v>67</v>
      </c>
      <c r="E12735" s="722">
        <v>27200</v>
      </c>
      <c r="F12735" s="723" t="s">
        <v>11026</v>
      </c>
      <c r="G12735" s="726"/>
      <c r="H12735" s="725">
        <v>44508</v>
      </c>
      <c r="I12735" s="725">
        <v>44631</v>
      </c>
      <c r="J12735" s="711"/>
    </row>
    <row r="12736" spans="1:10" s="372" customFormat="1" ht="34.9">
      <c r="A12736" s="720" t="s">
        <v>11027</v>
      </c>
      <c r="B12736" s="727" t="s">
        <v>8358</v>
      </c>
      <c r="C12736" s="336" t="s">
        <v>10698</v>
      </c>
      <c r="D12736" s="721">
        <v>70</v>
      </c>
      <c r="E12736" s="722">
        <v>34746</v>
      </c>
      <c r="F12736" s="723" t="s">
        <v>11028</v>
      </c>
      <c r="G12736" s="724"/>
      <c r="H12736" s="725">
        <v>44516</v>
      </c>
      <c r="I12736" s="725">
        <v>44544</v>
      </c>
      <c r="J12736" s="728"/>
    </row>
    <row r="12737" spans="1:10" s="372" customFormat="1" ht="23.25">
      <c r="A12737" s="720" t="s">
        <v>11029</v>
      </c>
      <c r="B12737" s="727" t="s">
        <v>8358</v>
      </c>
      <c r="C12737" s="336" t="s">
        <v>10698</v>
      </c>
      <c r="D12737" s="721">
        <v>73</v>
      </c>
      <c r="E12737" s="722">
        <v>34444.949999999997</v>
      </c>
      <c r="F12737" s="723" t="s">
        <v>11030</v>
      </c>
      <c r="G12737" s="724"/>
      <c r="H12737" s="725">
        <v>44519</v>
      </c>
      <c r="I12737" s="725">
        <v>44901</v>
      </c>
      <c r="J12737" s="728"/>
    </row>
    <row r="12738" spans="1:10" s="372" customFormat="1" ht="23.25">
      <c r="A12738" s="720" t="s">
        <v>11031</v>
      </c>
      <c r="B12738" s="721" t="s">
        <v>8358</v>
      </c>
      <c r="C12738" s="336" t="s">
        <v>10698</v>
      </c>
      <c r="D12738" s="721">
        <v>75</v>
      </c>
      <c r="E12738" s="722">
        <v>34358.720000000001</v>
      </c>
      <c r="F12738" s="723" t="s">
        <v>11032</v>
      </c>
      <c r="G12738" s="726"/>
      <c r="H12738" s="725">
        <v>44524</v>
      </c>
      <c r="I12738" s="725">
        <v>44561</v>
      </c>
      <c r="J12738" s="711"/>
    </row>
    <row r="12739" spans="1:10" s="372" customFormat="1" ht="23.25">
      <c r="A12739" s="720" t="s">
        <v>11033</v>
      </c>
      <c r="B12739" s="721" t="s">
        <v>8358</v>
      </c>
      <c r="C12739" s="336" t="s">
        <v>10698</v>
      </c>
      <c r="D12739" s="721">
        <v>76</v>
      </c>
      <c r="E12739" s="722">
        <v>35186.980000000003</v>
      </c>
      <c r="F12739" s="723" t="s">
        <v>11022</v>
      </c>
      <c r="G12739" s="726"/>
      <c r="H12739" s="725">
        <v>44526</v>
      </c>
      <c r="I12739" s="725">
        <v>44543</v>
      </c>
      <c r="J12739" s="711"/>
    </row>
    <row r="12740" spans="1:10" s="372" customFormat="1" ht="23.25">
      <c r="A12740" s="720" t="s">
        <v>11034</v>
      </c>
      <c r="B12740" s="721" t="s">
        <v>8350</v>
      </c>
      <c r="C12740" s="336" t="s">
        <v>10698</v>
      </c>
      <c r="D12740" s="721">
        <v>1</v>
      </c>
      <c r="E12740" s="722">
        <v>33594.6</v>
      </c>
      <c r="F12740" s="723" t="s">
        <v>11035</v>
      </c>
      <c r="G12740" s="726"/>
      <c r="H12740" s="725">
        <v>44204</v>
      </c>
      <c r="I12740" s="725">
        <v>44267</v>
      </c>
      <c r="J12740" s="711"/>
    </row>
    <row r="12741" spans="1:10" s="372" customFormat="1" ht="23.25">
      <c r="A12741" s="720" t="s">
        <v>11036</v>
      </c>
      <c r="B12741" s="721" t="s">
        <v>8350</v>
      </c>
      <c r="C12741" s="336" t="s">
        <v>10698</v>
      </c>
      <c r="D12741" s="721">
        <v>2</v>
      </c>
      <c r="E12741" s="722">
        <v>34704.6</v>
      </c>
      <c r="F12741" s="723" t="s">
        <v>11037</v>
      </c>
      <c r="G12741" s="724"/>
      <c r="H12741" s="725">
        <v>44208</v>
      </c>
      <c r="I12741" s="725">
        <v>44578</v>
      </c>
      <c r="J12741" s="728"/>
    </row>
    <row r="12742" spans="1:10" s="372" customFormat="1" ht="34.9">
      <c r="A12742" s="720" t="s">
        <v>11038</v>
      </c>
      <c r="B12742" s="721" t="s">
        <v>8350</v>
      </c>
      <c r="C12742" s="336" t="s">
        <v>10698</v>
      </c>
      <c r="D12742" s="721">
        <v>4</v>
      </c>
      <c r="E12742" s="722">
        <v>34400</v>
      </c>
      <c r="F12742" s="723" t="s">
        <v>11039</v>
      </c>
      <c r="G12742" s="726"/>
      <c r="H12742" s="725">
        <v>44208</v>
      </c>
      <c r="I12742" s="725">
        <v>44270</v>
      </c>
      <c r="J12742" s="711"/>
    </row>
    <row r="12743" spans="1:10" s="372" customFormat="1" ht="23.25">
      <c r="A12743" s="720" t="s">
        <v>11040</v>
      </c>
      <c r="B12743" s="721" t="s">
        <v>8350</v>
      </c>
      <c r="C12743" s="336" t="s">
        <v>10698</v>
      </c>
      <c r="D12743" s="721">
        <v>6</v>
      </c>
      <c r="E12743" s="722">
        <v>34301</v>
      </c>
      <c r="F12743" s="723" t="s">
        <v>11041</v>
      </c>
      <c r="G12743" s="724"/>
      <c r="H12743" s="725">
        <v>44209</v>
      </c>
      <c r="I12743" s="725">
        <v>44301</v>
      </c>
      <c r="J12743" s="711"/>
    </row>
    <row r="12744" spans="1:10" s="372" customFormat="1" ht="23.25">
      <c r="A12744" s="720" t="s">
        <v>11042</v>
      </c>
      <c r="B12744" s="721" t="s">
        <v>8350</v>
      </c>
      <c r="C12744" s="336" t="s">
        <v>10698</v>
      </c>
      <c r="D12744" s="721">
        <v>9</v>
      </c>
      <c r="E12744" s="722">
        <v>32155</v>
      </c>
      <c r="F12744" s="723" t="s">
        <v>11043</v>
      </c>
      <c r="G12744" s="724"/>
      <c r="H12744" s="725">
        <v>44210</v>
      </c>
      <c r="I12744" s="725">
        <v>44286</v>
      </c>
      <c r="J12744" s="711"/>
    </row>
    <row r="12745" spans="1:10" s="372" customFormat="1" ht="23.25">
      <c r="A12745" s="720" t="s">
        <v>38086</v>
      </c>
      <c r="B12745" s="721" t="s">
        <v>8350</v>
      </c>
      <c r="C12745" s="336" t="s">
        <v>10698</v>
      </c>
      <c r="D12745" s="721">
        <v>11</v>
      </c>
      <c r="E12745" s="722">
        <v>31860</v>
      </c>
      <c r="F12745" s="723" t="s">
        <v>11044</v>
      </c>
      <c r="G12745" s="724"/>
      <c r="H12745" s="725">
        <v>44211</v>
      </c>
      <c r="I12745" s="725">
        <v>44291</v>
      </c>
      <c r="J12745" s="711"/>
    </row>
    <row r="12746" spans="1:10" s="372" customFormat="1" ht="23.25">
      <c r="A12746" s="720" t="s">
        <v>11045</v>
      </c>
      <c r="B12746" s="721" t="s">
        <v>8350</v>
      </c>
      <c r="C12746" s="336" t="s">
        <v>10698</v>
      </c>
      <c r="D12746" s="721">
        <v>12</v>
      </c>
      <c r="E12746" s="722">
        <v>33856.92</v>
      </c>
      <c r="F12746" s="723" t="s">
        <v>11046</v>
      </c>
      <c r="G12746" s="724"/>
      <c r="H12746" s="725">
        <v>44211</v>
      </c>
      <c r="I12746" s="725">
        <v>44246</v>
      </c>
      <c r="J12746" s="711"/>
    </row>
    <row r="12747" spans="1:10" s="372" customFormat="1" ht="23.25">
      <c r="A12747" s="720" t="s">
        <v>11047</v>
      </c>
      <c r="B12747" s="721" t="s">
        <v>8350</v>
      </c>
      <c r="C12747" s="336" t="s">
        <v>10698</v>
      </c>
      <c r="D12747" s="721">
        <v>16</v>
      </c>
      <c r="E12747" s="722">
        <v>32450</v>
      </c>
      <c r="F12747" s="723" t="s">
        <v>11048</v>
      </c>
      <c r="G12747" s="726"/>
      <c r="H12747" s="725">
        <v>44214</v>
      </c>
      <c r="I12747" s="725">
        <v>44291</v>
      </c>
      <c r="J12747" s="711"/>
    </row>
    <row r="12748" spans="1:10" s="372" customFormat="1" ht="23.25">
      <c r="A12748" s="720" t="s">
        <v>11049</v>
      </c>
      <c r="B12748" s="727" t="s">
        <v>8350</v>
      </c>
      <c r="C12748" s="336" t="s">
        <v>10698</v>
      </c>
      <c r="D12748" s="721">
        <v>17</v>
      </c>
      <c r="E12748" s="722">
        <v>35200</v>
      </c>
      <c r="F12748" s="723" t="s">
        <v>11050</v>
      </c>
      <c r="G12748" s="724"/>
      <c r="H12748" s="725">
        <v>44216</v>
      </c>
      <c r="I12748" s="725">
        <v>44567</v>
      </c>
      <c r="J12748" s="728"/>
    </row>
    <row r="12749" spans="1:10" s="372" customFormat="1" ht="23.25">
      <c r="A12749" s="720" t="s">
        <v>11051</v>
      </c>
      <c r="B12749" s="721" t="s">
        <v>8350</v>
      </c>
      <c r="C12749" s="336" t="s">
        <v>10698</v>
      </c>
      <c r="D12749" s="721">
        <v>20</v>
      </c>
      <c r="E12749" s="722">
        <v>24760</v>
      </c>
      <c r="F12749" s="723" t="s">
        <v>11052</v>
      </c>
      <c r="G12749" s="724"/>
      <c r="H12749" s="725">
        <v>44217</v>
      </c>
      <c r="I12749" s="725">
        <v>45317</v>
      </c>
      <c r="J12749" s="711"/>
    </row>
    <row r="12750" spans="1:10" s="372" customFormat="1" ht="46.5">
      <c r="A12750" s="720" t="s">
        <v>38085</v>
      </c>
      <c r="B12750" s="721" t="s">
        <v>8350</v>
      </c>
      <c r="C12750" s="336" t="s">
        <v>10698</v>
      </c>
      <c r="D12750" s="721">
        <v>21</v>
      </c>
      <c r="E12750" s="722">
        <v>35200</v>
      </c>
      <c r="F12750" s="723" t="s">
        <v>11053</v>
      </c>
      <c r="G12750" s="726"/>
      <c r="H12750" s="725">
        <v>44218</v>
      </c>
      <c r="I12750" s="725">
        <v>44249</v>
      </c>
      <c r="J12750" s="711"/>
    </row>
    <row r="12751" spans="1:10" s="372" customFormat="1" ht="23.25">
      <c r="A12751" s="720" t="s">
        <v>11054</v>
      </c>
      <c r="B12751" s="721" t="s">
        <v>8350</v>
      </c>
      <c r="C12751" s="336" t="s">
        <v>10698</v>
      </c>
      <c r="D12751" s="721">
        <v>23</v>
      </c>
      <c r="E12751" s="722">
        <v>34364.550000000003</v>
      </c>
      <c r="F12751" s="723" t="s">
        <v>11055</v>
      </c>
      <c r="G12751" s="724"/>
      <c r="H12751" s="725">
        <v>44218</v>
      </c>
      <c r="I12751" s="725">
        <v>44266</v>
      </c>
      <c r="J12751" s="711"/>
    </row>
    <row r="12752" spans="1:10" s="372" customFormat="1" ht="46.5">
      <c r="A12752" s="720" t="s">
        <v>11056</v>
      </c>
      <c r="B12752" s="721" t="s">
        <v>8350</v>
      </c>
      <c r="C12752" s="336" t="s">
        <v>10698</v>
      </c>
      <c r="D12752" s="721">
        <v>24</v>
      </c>
      <c r="E12752" s="722">
        <v>34000</v>
      </c>
      <c r="F12752" s="723" t="s">
        <v>11057</v>
      </c>
      <c r="G12752" s="724"/>
      <c r="H12752" s="725">
        <v>44218</v>
      </c>
      <c r="I12752" s="725">
        <v>44342</v>
      </c>
      <c r="J12752" s="711"/>
    </row>
    <row r="12753" spans="1:10" s="372" customFormat="1" ht="23.25">
      <c r="A12753" s="720" t="s">
        <v>11058</v>
      </c>
      <c r="B12753" s="721" t="s">
        <v>8350</v>
      </c>
      <c r="C12753" s="336" t="s">
        <v>10698</v>
      </c>
      <c r="D12753" s="721">
        <v>25</v>
      </c>
      <c r="E12753" s="722">
        <v>34990</v>
      </c>
      <c r="F12753" s="723" t="s">
        <v>11059</v>
      </c>
      <c r="G12753" s="724"/>
      <c r="H12753" s="725">
        <v>44218</v>
      </c>
      <c r="I12753" s="725">
        <v>44342</v>
      </c>
      <c r="J12753" s="711"/>
    </row>
    <row r="12754" spans="1:10" s="372" customFormat="1" ht="46.5">
      <c r="A12754" s="720" t="s">
        <v>11060</v>
      </c>
      <c r="B12754" s="721" t="s">
        <v>8350</v>
      </c>
      <c r="C12754" s="336" t="s">
        <v>10698</v>
      </c>
      <c r="D12754" s="721">
        <v>26</v>
      </c>
      <c r="E12754" s="722">
        <v>34528.629999999997</v>
      </c>
      <c r="F12754" s="723" t="s">
        <v>11061</v>
      </c>
      <c r="G12754" s="724"/>
      <c r="H12754" s="725">
        <v>44221</v>
      </c>
      <c r="I12754" s="725">
        <v>44256</v>
      </c>
      <c r="J12754" s="711"/>
    </row>
    <row r="12755" spans="1:10" s="372" customFormat="1" ht="23.25">
      <c r="A12755" s="720" t="s">
        <v>11062</v>
      </c>
      <c r="B12755" s="727" t="s">
        <v>8350</v>
      </c>
      <c r="C12755" s="336" t="s">
        <v>10698</v>
      </c>
      <c r="D12755" s="721">
        <v>27</v>
      </c>
      <c r="E12755" s="722">
        <v>25000</v>
      </c>
      <c r="F12755" s="723" t="s">
        <v>11063</v>
      </c>
      <c r="G12755" s="724"/>
      <c r="H12755" s="725">
        <v>44221</v>
      </c>
      <c r="I12755" s="725">
        <v>44251</v>
      </c>
      <c r="J12755" s="728"/>
    </row>
    <row r="12756" spans="1:10" s="372" customFormat="1" ht="23.25">
      <c r="A12756" s="720" t="s">
        <v>11064</v>
      </c>
      <c r="B12756" s="721" t="s">
        <v>8350</v>
      </c>
      <c r="C12756" s="336" t="s">
        <v>10698</v>
      </c>
      <c r="D12756" s="721">
        <v>28</v>
      </c>
      <c r="E12756" s="722">
        <v>35014.25</v>
      </c>
      <c r="F12756" s="723" t="s">
        <v>11065</v>
      </c>
      <c r="G12756" s="726"/>
      <c r="H12756" s="725">
        <v>44222</v>
      </c>
      <c r="I12756" s="725">
        <v>44284</v>
      </c>
      <c r="J12756" s="711"/>
    </row>
    <row r="12757" spans="1:10" s="372" customFormat="1" ht="23.25">
      <c r="A12757" s="720" t="s">
        <v>11066</v>
      </c>
      <c r="B12757" s="727" t="s">
        <v>8350</v>
      </c>
      <c r="C12757" s="336" t="s">
        <v>10698</v>
      </c>
      <c r="D12757" s="721">
        <v>31</v>
      </c>
      <c r="E12757" s="722">
        <v>34372.800000000003</v>
      </c>
      <c r="F12757" s="723" t="s">
        <v>11067</v>
      </c>
      <c r="G12757" s="724"/>
      <c r="H12757" s="725">
        <v>44222</v>
      </c>
      <c r="I12757" s="725">
        <v>44410</v>
      </c>
      <c r="J12757" s="728"/>
    </row>
    <row r="12758" spans="1:10" s="372" customFormat="1" ht="23.25">
      <c r="A12758" s="720" t="s">
        <v>11068</v>
      </c>
      <c r="B12758" s="721" t="s">
        <v>8350</v>
      </c>
      <c r="C12758" s="336" t="s">
        <v>10698</v>
      </c>
      <c r="D12758" s="721">
        <v>33</v>
      </c>
      <c r="E12758" s="722">
        <v>24750</v>
      </c>
      <c r="F12758" s="723" t="s">
        <v>11035</v>
      </c>
      <c r="G12758" s="726"/>
      <c r="H12758" s="725">
        <v>44222</v>
      </c>
      <c r="I12758" s="725">
        <v>44404</v>
      </c>
      <c r="J12758" s="711"/>
    </row>
    <row r="12759" spans="1:10" s="372" customFormat="1" ht="23.25">
      <c r="A12759" s="720" t="s">
        <v>11069</v>
      </c>
      <c r="B12759" s="721" t="s">
        <v>8350</v>
      </c>
      <c r="C12759" s="336" t="s">
        <v>10698</v>
      </c>
      <c r="D12759" s="721">
        <v>35</v>
      </c>
      <c r="E12759" s="722">
        <v>34000</v>
      </c>
      <c r="F12759" s="723" t="s">
        <v>11070</v>
      </c>
      <c r="G12759" s="724"/>
      <c r="H12759" s="725">
        <v>44223</v>
      </c>
      <c r="I12759" s="725">
        <v>44299</v>
      </c>
      <c r="J12759" s="711"/>
    </row>
    <row r="12760" spans="1:10" s="372" customFormat="1" ht="23.25">
      <c r="A12760" s="340" t="s">
        <v>11071</v>
      </c>
      <c r="B12760" s="721" t="s">
        <v>8350</v>
      </c>
      <c r="C12760" s="336" t="s">
        <v>10698</v>
      </c>
      <c r="D12760" s="721">
        <v>39</v>
      </c>
      <c r="E12760" s="722">
        <v>24000</v>
      </c>
      <c r="F12760" s="723" t="s">
        <v>11072</v>
      </c>
      <c r="G12760" s="724"/>
      <c r="H12760" s="725">
        <v>44223</v>
      </c>
      <c r="I12760" s="725">
        <v>44589</v>
      </c>
      <c r="J12760" s="711"/>
    </row>
    <row r="12761" spans="1:10" s="372" customFormat="1" ht="46.5">
      <c r="A12761" s="720" t="s">
        <v>11073</v>
      </c>
      <c r="B12761" s="721" t="s">
        <v>8350</v>
      </c>
      <c r="C12761" s="336" t="s">
        <v>10698</v>
      </c>
      <c r="D12761" s="721">
        <v>40</v>
      </c>
      <c r="E12761" s="722">
        <v>33000</v>
      </c>
      <c r="F12761" s="723" t="s">
        <v>11074</v>
      </c>
      <c r="G12761" s="726"/>
      <c r="H12761" s="725">
        <v>44223</v>
      </c>
      <c r="I12761" s="725">
        <v>44225</v>
      </c>
      <c r="J12761" s="711"/>
    </row>
    <row r="12762" spans="1:10" s="372" customFormat="1" ht="34.9">
      <c r="A12762" s="720" t="s">
        <v>11075</v>
      </c>
      <c r="B12762" s="721" t="s">
        <v>8350</v>
      </c>
      <c r="C12762" s="336" t="s">
        <v>10698</v>
      </c>
      <c r="D12762" s="721">
        <v>41</v>
      </c>
      <c r="E12762" s="722">
        <v>34200</v>
      </c>
      <c r="F12762" s="723" t="s">
        <v>11076</v>
      </c>
      <c r="G12762" s="724"/>
      <c r="H12762" s="725">
        <v>44223</v>
      </c>
      <c r="I12762" s="725">
        <v>44291</v>
      </c>
      <c r="J12762" s="711"/>
    </row>
    <row r="12763" spans="1:10" s="372" customFormat="1" ht="34.9">
      <c r="A12763" s="720" t="s">
        <v>11077</v>
      </c>
      <c r="B12763" s="721" t="s">
        <v>8350</v>
      </c>
      <c r="C12763" s="336" t="s">
        <v>10698</v>
      </c>
      <c r="D12763" s="721">
        <v>44</v>
      </c>
      <c r="E12763" s="722">
        <v>28500</v>
      </c>
      <c r="F12763" s="723" t="s">
        <v>11078</v>
      </c>
      <c r="G12763" s="724"/>
      <c r="H12763" s="725">
        <v>44225</v>
      </c>
      <c r="I12763" s="725">
        <v>44291</v>
      </c>
      <c r="J12763" s="711"/>
    </row>
    <row r="12764" spans="1:10" s="372" customFormat="1" ht="23.25">
      <c r="A12764" s="720" t="s">
        <v>11079</v>
      </c>
      <c r="B12764" s="721" t="s">
        <v>8350</v>
      </c>
      <c r="C12764" s="336" t="s">
        <v>10698</v>
      </c>
      <c r="D12764" s="721">
        <v>46</v>
      </c>
      <c r="E12764" s="722">
        <v>34166.74</v>
      </c>
      <c r="F12764" s="723" t="s">
        <v>11080</v>
      </c>
      <c r="G12764" s="726"/>
      <c r="H12764" s="725">
        <v>44225</v>
      </c>
      <c r="I12764" s="725">
        <v>44312</v>
      </c>
      <c r="J12764" s="711"/>
    </row>
    <row r="12765" spans="1:10" s="372" customFormat="1" ht="23.25">
      <c r="A12765" s="720" t="s">
        <v>11081</v>
      </c>
      <c r="B12765" s="721" t="s">
        <v>8350</v>
      </c>
      <c r="C12765" s="336" t="s">
        <v>10698</v>
      </c>
      <c r="D12765" s="721">
        <v>47</v>
      </c>
      <c r="E12765" s="722">
        <v>34000</v>
      </c>
      <c r="F12765" s="723" t="s">
        <v>11082</v>
      </c>
      <c r="G12765" s="726"/>
      <c r="H12765" s="725">
        <v>44228</v>
      </c>
      <c r="I12765" s="725">
        <v>44318</v>
      </c>
      <c r="J12765" s="711"/>
    </row>
    <row r="12766" spans="1:10" s="372" customFormat="1" ht="46.5">
      <c r="A12766" s="720" t="s">
        <v>11083</v>
      </c>
      <c r="B12766" s="721" t="s">
        <v>8350</v>
      </c>
      <c r="C12766" s="336" t="s">
        <v>10698</v>
      </c>
      <c r="D12766" s="721">
        <v>48</v>
      </c>
      <c r="E12766" s="722">
        <v>35000</v>
      </c>
      <c r="F12766" s="723" t="s">
        <v>11084</v>
      </c>
      <c r="G12766" s="724"/>
      <c r="H12766" s="725">
        <v>44228</v>
      </c>
      <c r="I12766" s="725">
        <v>44350</v>
      </c>
      <c r="J12766" s="711"/>
    </row>
    <row r="12767" spans="1:10" s="372" customFormat="1" ht="58.15">
      <c r="A12767" s="720" t="s">
        <v>11085</v>
      </c>
      <c r="B12767" s="721" t="s">
        <v>8350</v>
      </c>
      <c r="C12767" s="336" t="s">
        <v>10698</v>
      </c>
      <c r="D12767" s="721">
        <v>49</v>
      </c>
      <c r="E12767" s="722">
        <v>35200</v>
      </c>
      <c r="F12767" s="723" t="s">
        <v>11084</v>
      </c>
      <c r="G12767" s="724"/>
      <c r="H12767" s="725">
        <v>44228</v>
      </c>
      <c r="I12767" s="725">
        <v>44326</v>
      </c>
      <c r="J12767" s="711"/>
    </row>
    <row r="12768" spans="1:10" s="372" customFormat="1" ht="46.5">
      <c r="A12768" s="720" t="s">
        <v>11086</v>
      </c>
      <c r="B12768" s="721" t="s">
        <v>8350</v>
      </c>
      <c r="C12768" s="336" t="s">
        <v>10698</v>
      </c>
      <c r="D12768" s="721">
        <v>54</v>
      </c>
      <c r="E12768" s="722">
        <v>22656</v>
      </c>
      <c r="F12768" s="723" t="s">
        <v>11087</v>
      </c>
      <c r="G12768" s="724"/>
      <c r="H12768" s="725">
        <v>44230</v>
      </c>
      <c r="I12768" s="725">
        <v>44265</v>
      </c>
      <c r="J12768" s="711"/>
    </row>
    <row r="12769" spans="1:10" s="372" customFormat="1" ht="23.25">
      <c r="A12769" s="720" t="s">
        <v>11088</v>
      </c>
      <c r="B12769" s="721" t="s">
        <v>8350</v>
      </c>
      <c r="C12769" s="336" t="s">
        <v>10698</v>
      </c>
      <c r="D12769" s="721">
        <v>55</v>
      </c>
      <c r="E12769" s="722">
        <v>34220</v>
      </c>
      <c r="F12769" s="723" t="s">
        <v>11089</v>
      </c>
      <c r="G12769" s="726"/>
      <c r="H12769" s="725">
        <v>44230</v>
      </c>
      <c r="I12769" s="725">
        <v>44566</v>
      </c>
      <c r="J12769" s="711"/>
    </row>
    <row r="12770" spans="1:10" s="372" customFormat="1" ht="46.5">
      <c r="A12770" s="720" t="s">
        <v>38084</v>
      </c>
      <c r="B12770" s="721" t="s">
        <v>8350</v>
      </c>
      <c r="C12770" s="336" t="s">
        <v>10698</v>
      </c>
      <c r="D12770" s="721">
        <v>57</v>
      </c>
      <c r="E12770" s="722">
        <v>35200</v>
      </c>
      <c r="F12770" s="723" t="s">
        <v>11090</v>
      </c>
      <c r="G12770" s="726"/>
      <c r="H12770" s="725">
        <v>44231</v>
      </c>
      <c r="I12770" s="725">
        <v>44306</v>
      </c>
      <c r="J12770" s="711"/>
    </row>
    <row r="12771" spans="1:10" s="372" customFormat="1" ht="46.5">
      <c r="A12771" s="720" t="s">
        <v>11091</v>
      </c>
      <c r="B12771" s="721" t="s">
        <v>8350</v>
      </c>
      <c r="C12771" s="336" t="s">
        <v>10698</v>
      </c>
      <c r="D12771" s="721">
        <v>59</v>
      </c>
      <c r="E12771" s="722">
        <v>27500</v>
      </c>
      <c r="F12771" s="723" t="s">
        <v>11092</v>
      </c>
      <c r="G12771" s="724"/>
      <c r="H12771" s="725">
        <v>44236</v>
      </c>
      <c r="I12771" s="725">
        <v>44358</v>
      </c>
      <c r="J12771" s="711"/>
    </row>
    <row r="12772" spans="1:10" s="372" customFormat="1" ht="23.25">
      <c r="A12772" s="720" t="s">
        <v>11093</v>
      </c>
      <c r="B12772" s="721" t="s">
        <v>8350</v>
      </c>
      <c r="C12772" s="336" t="s">
        <v>10698</v>
      </c>
      <c r="D12772" s="721">
        <v>62</v>
      </c>
      <c r="E12772" s="722">
        <v>31900</v>
      </c>
      <c r="F12772" s="723" t="s">
        <v>11023</v>
      </c>
      <c r="G12772" s="724"/>
      <c r="H12772" s="725">
        <v>44235</v>
      </c>
      <c r="I12772" s="725">
        <v>44648</v>
      </c>
      <c r="J12772" s="711"/>
    </row>
    <row r="12773" spans="1:10" s="372" customFormat="1" ht="23.25">
      <c r="A12773" s="720" t="s">
        <v>11094</v>
      </c>
      <c r="B12773" s="721" t="s">
        <v>8350</v>
      </c>
      <c r="C12773" s="336" t="s">
        <v>10698</v>
      </c>
      <c r="D12773" s="721">
        <v>63</v>
      </c>
      <c r="E12773" s="722">
        <v>34900.9</v>
      </c>
      <c r="F12773" s="723" t="s">
        <v>11095</v>
      </c>
      <c r="G12773" s="724"/>
      <c r="H12773" s="725">
        <v>44235</v>
      </c>
      <c r="I12773" s="725">
        <v>44573</v>
      </c>
      <c r="J12773" s="711"/>
    </row>
    <row r="12774" spans="1:10" s="372" customFormat="1" ht="23.25">
      <c r="A12774" s="720" t="s">
        <v>11096</v>
      </c>
      <c r="B12774" s="721" t="s">
        <v>8350</v>
      </c>
      <c r="C12774" s="336" t="s">
        <v>10698</v>
      </c>
      <c r="D12774" s="721">
        <v>64</v>
      </c>
      <c r="E12774" s="722">
        <v>35150</v>
      </c>
      <c r="F12774" s="723" t="s">
        <v>11097</v>
      </c>
      <c r="G12774" s="726"/>
      <c r="H12774" s="725">
        <v>44235</v>
      </c>
      <c r="I12774" s="725">
        <v>44543</v>
      </c>
      <c r="J12774" s="711"/>
    </row>
    <row r="12775" spans="1:10" s="372" customFormat="1" ht="23.25">
      <c r="A12775" s="720" t="s">
        <v>11098</v>
      </c>
      <c r="B12775" s="721" t="s">
        <v>8350</v>
      </c>
      <c r="C12775" s="336" t="s">
        <v>10698</v>
      </c>
      <c r="D12775" s="721">
        <v>65</v>
      </c>
      <c r="E12775" s="722">
        <v>22184</v>
      </c>
      <c r="F12775" s="723" t="s">
        <v>11099</v>
      </c>
      <c r="G12775" s="724"/>
      <c r="H12775" s="725">
        <v>44236</v>
      </c>
      <c r="I12775" s="725">
        <v>44259</v>
      </c>
      <c r="J12775" s="711"/>
    </row>
    <row r="12776" spans="1:10" s="372" customFormat="1" ht="23.25">
      <c r="A12776" s="720" t="s">
        <v>11100</v>
      </c>
      <c r="B12776" s="721" t="s">
        <v>8350</v>
      </c>
      <c r="C12776" s="336" t="s">
        <v>10698</v>
      </c>
      <c r="D12776" s="721">
        <v>66</v>
      </c>
      <c r="E12776" s="722">
        <v>25200</v>
      </c>
      <c r="F12776" s="723" t="s">
        <v>11101</v>
      </c>
      <c r="G12776" s="724"/>
      <c r="H12776" s="725">
        <v>44239</v>
      </c>
      <c r="I12776" s="725">
        <v>44264</v>
      </c>
      <c r="J12776" s="711"/>
    </row>
    <row r="12777" spans="1:10" s="372" customFormat="1" ht="23.25">
      <c r="A12777" s="720" t="s">
        <v>11102</v>
      </c>
      <c r="B12777" s="721" t="s">
        <v>8350</v>
      </c>
      <c r="C12777" s="336" t="s">
        <v>10698</v>
      </c>
      <c r="D12777" s="721">
        <v>68</v>
      </c>
      <c r="E12777" s="722">
        <v>35179.85</v>
      </c>
      <c r="F12777" s="723" t="s">
        <v>11103</v>
      </c>
      <c r="G12777" s="726"/>
      <c r="H12777" s="725">
        <v>44244</v>
      </c>
      <c r="I12777" s="725">
        <v>44406</v>
      </c>
      <c r="J12777" s="711"/>
    </row>
    <row r="12778" spans="1:10" s="372" customFormat="1" ht="23.25">
      <c r="A12778" s="720" t="s">
        <v>11104</v>
      </c>
      <c r="B12778" s="721" t="s">
        <v>8350</v>
      </c>
      <c r="C12778" s="336" t="s">
        <v>10698</v>
      </c>
      <c r="D12778" s="721">
        <v>69</v>
      </c>
      <c r="E12778" s="722">
        <v>35046</v>
      </c>
      <c r="F12778" s="723" t="s">
        <v>11105</v>
      </c>
      <c r="G12778" s="726"/>
      <c r="H12778" s="725">
        <v>44244</v>
      </c>
      <c r="I12778" s="725">
        <v>44391</v>
      </c>
      <c r="J12778" s="711"/>
    </row>
    <row r="12779" spans="1:10" s="372" customFormat="1" ht="34.9">
      <c r="A12779" s="720" t="s">
        <v>11106</v>
      </c>
      <c r="B12779" s="721" t="s">
        <v>8350</v>
      </c>
      <c r="C12779" s="336" t="s">
        <v>10698</v>
      </c>
      <c r="D12779" s="721">
        <v>70</v>
      </c>
      <c r="E12779" s="722">
        <v>28320</v>
      </c>
      <c r="F12779" s="723" t="s">
        <v>11107</v>
      </c>
      <c r="G12779" s="724"/>
      <c r="H12779" s="725">
        <v>44244</v>
      </c>
      <c r="I12779" s="725">
        <v>44305</v>
      </c>
      <c r="J12779" s="711"/>
    </row>
    <row r="12780" spans="1:10" s="372" customFormat="1" ht="46.5">
      <c r="A12780" s="720" t="s">
        <v>11108</v>
      </c>
      <c r="B12780" s="721" t="s">
        <v>8350</v>
      </c>
      <c r="C12780" s="336" t="s">
        <v>10698</v>
      </c>
      <c r="D12780" s="721">
        <v>74</v>
      </c>
      <c r="E12780" s="722">
        <v>34457.81</v>
      </c>
      <c r="F12780" s="723" t="s">
        <v>11109</v>
      </c>
      <c r="G12780" s="724"/>
      <c r="H12780" s="725">
        <v>44249</v>
      </c>
      <c r="I12780" s="725">
        <v>44278</v>
      </c>
      <c r="J12780" s="711"/>
    </row>
    <row r="12781" spans="1:10" s="372" customFormat="1" ht="46.5">
      <c r="A12781" s="720" t="s">
        <v>11110</v>
      </c>
      <c r="B12781" s="721" t="s">
        <v>8350</v>
      </c>
      <c r="C12781" s="336" t="s">
        <v>10698</v>
      </c>
      <c r="D12781" s="721">
        <v>75</v>
      </c>
      <c r="E12781" s="722">
        <v>35000</v>
      </c>
      <c r="F12781" s="723" t="s">
        <v>11111</v>
      </c>
      <c r="G12781" s="726"/>
      <c r="H12781" s="725">
        <v>44250</v>
      </c>
      <c r="I12781" s="725">
        <v>44620</v>
      </c>
      <c r="J12781" s="711"/>
    </row>
    <row r="12782" spans="1:10" s="372" customFormat="1" ht="46.5">
      <c r="A12782" s="720" t="s">
        <v>11112</v>
      </c>
      <c r="B12782" s="726" t="s">
        <v>8350</v>
      </c>
      <c r="C12782" s="336" t="s">
        <v>10698</v>
      </c>
      <c r="D12782" s="721">
        <v>78</v>
      </c>
      <c r="E12782" s="722">
        <v>24673.8</v>
      </c>
      <c r="F12782" s="729" t="s">
        <v>11113</v>
      </c>
      <c r="G12782" s="724"/>
      <c r="H12782" s="725">
        <v>44249</v>
      </c>
      <c r="I12782" s="725">
        <v>44312</v>
      </c>
      <c r="J12782" s="728"/>
    </row>
    <row r="12783" spans="1:10" s="372" customFormat="1" ht="23.25">
      <c r="A12783" s="720" t="s">
        <v>38082</v>
      </c>
      <c r="B12783" s="721" t="s">
        <v>8350</v>
      </c>
      <c r="C12783" s="336" t="s">
        <v>10698</v>
      </c>
      <c r="D12783" s="721">
        <v>80</v>
      </c>
      <c r="E12783" s="722">
        <v>35000</v>
      </c>
      <c r="F12783" s="723" t="s">
        <v>11114</v>
      </c>
      <c r="G12783" s="724"/>
      <c r="H12783" s="725">
        <v>44250</v>
      </c>
      <c r="I12783" s="725">
        <v>44370</v>
      </c>
      <c r="J12783" s="728"/>
    </row>
    <row r="12784" spans="1:10" s="372" customFormat="1" ht="23.25">
      <c r="A12784" s="720" t="s">
        <v>11115</v>
      </c>
      <c r="B12784" s="721" t="s">
        <v>8350</v>
      </c>
      <c r="C12784" s="336" t="s">
        <v>10698</v>
      </c>
      <c r="D12784" s="721">
        <v>83</v>
      </c>
      <c r="E12784" s="722">
        <v>25000</v>
      </c>
      <c r="F12784" s="723" t="s">
        <v>11116</v>
      </c>
      <c r="G12784" s="724"/>
      <c r="H12784" s="725">
        <v>44251</v>
      </c>
      <c r="I12784" s="725">
        <v>44561</v>
      </c>
      <c r="J12784" s="711"/>
    </row>
    <row r="12785" spans="1:10" s="372" customFormat="1" ht="34.9">
      <c r="A12785" s="720" t="s">
        <v>38083</v>
      </c>
      <c r="B12785" s="721" t="s">
        <v>8350</v>
      </c>
      <c r="C12785" s="336" t="s">
        <v>10698</v>
      </c>
      <c r="D12785" s="721">
        <v>85</v>
      </c>
      <c r="E12785" s="722">
        <v>35200</v>
      </c>
      <c r="F12785" s="723" t="s">
        <v>11117</v>
      </c>
      <c r="G12785" s="726"/>
      <c r="H12785" s="725">
        <v>44252</v>
      </c>
      <c r="I12785" s="725">
        <v>44354</v>
      </c>
      <c r="J12785" s="711"/>
    </row>
    <row r="12786" spans="1:10" s="372" customFormat="1" ht="46.5">
      <c r="A12786" s="720" t="s">
        <v>11118</v>
      </c>
      <c r="B12786" s="727" t="s">
        <v>8350</v>
      </c>
      <c r="C12786" s="336" t="s">
        <v>10698</v>
      </c>
      <c r="D12786" s="721">
        <v>88</v>
      </c>
      <c r="E12786" s="722">
        <v>35120</v>
      </c>
      <c r="F12786" s="723" t="s">
        <v>11043</v>
      </c>
      <c r="G12786" s="724"/>
      <c r="H12786" s="725">
        <v>44252</v>
      </c>
      <c r="I12786" s="725">
        <v>44538</v>
      </c>
      <c r="J12786" s="728"/>
    </row>
    <row r="12787" spans="1:10" s="372" customFormat="1" ht="46.5">
      <c r="A12787" s="720" t="s">
        <v>11119</v>
      </c>
      <c r="B12787" s="721" t="s">
        <v>8350</v>
      </c>
      <c r="C12787" s="336" t="s">
        <v>10698</v>
      </c>
      <c r="D12787" s="721">
        <v>89</v>
      </c>
      <c r="E12787" s="722">
        <v>35100</v>
      </c>
      <c r="F12787" s="723" t="s">
        <v>11044</v>
      </c>
      <c r="G12787" s="724"/>
      <c r="H12787" s="725">
        <v>44252</v>
      </c>
      <c r="I12787" s="725">
        <v>44543</v>
      </c>
      <c r="J12787" s="711"/>
    </row>
    <row r="12788" spans="1:10" s="372" customFormat="1" ht="23.25">
      <c r="A12788" s="720" t="s">
        <v>11120</v>
      </c>
      <c r="B12788" s="721" t="s">
        <v>8350</v>
      </c>
      <c r="C12788" s="336" t="s">
        <v>10698</v>
      </c>
      <c r="D12788" s="721">
        <v>90</v>
      </c>
      <c r="E12788" s="722">
        <v>24877.279999999999</v>
      </c>
      <c r="F12788" s="723" t="s">
        <v>11121</v>
      </c>
      <c r="G12788" s="724"/>
      <c r="H12788" s="725">
        <v>44252</v>
      </c>
      <c r="I12788" s="725">
        <v>44375</v>
      </c>
      <c r="J12788" s="711"/>
    </row>
    <row r="12789" spans="1:10" s="372" customFormat="1" ht="23.25">
      <c r="A12789" s="720" t="s">
        <v>11122</v>
      </c>
      <c r="B12789" s="721" t="s">
        <v>8350</v>
      </c>
      <c r="C12789" s="336" t="s">
        <v>10698</v>
      </c>
      <c r="D12789" s="721">
        <v>92</v>
      </c>
      <c r="E12789" s="722">
        <v>20055</v>
      </c>
      <c r="F12789" s="723" t="s">
        <v>11123</v>
      </c>
      <c r="G12789" s="726"/>
      <c r="H12789" s="725">
        <v>44253</v>
      </c>
      <c r="I12789" s="725">
        <v>44347</v>
      </c>
      <c r="J12789" s="711"/>
    </row>
    <row r="12790" spans="1:10" s="372" customFormat="1" ht="23.25">
      <c r="A12790" s="720" t="s">
        <v>11124</v>
      </c>
      <c r="B12790" s="726" t="s">
        <v>8350</v>
      </c>
      <c r="C12790" s="336" t="s">
        <v>10698</v>
      </c>
      <c r="D12790" s="721">
        <v>94</v>
      </c>
      <c r="E12790" s="722">
        <v>22404</v>
      </c>
      <c r="F12790" s="723" t="s">
        <v>11023</v>
      </c>
      <c r="G12790" s="726"/>
      <c r="H12790" s="725">
        <v>44256</v>
      </c>
      <c r="I12790" s="725">
        <v>44995</v>
      </c>
      <c r="J12790" s="728"/>
    </row>
    <row r="12791" spans="1:10" s="372" customFormat="1" ht="23.25">
      <c r="A12791" s="720" t="s">
        <v>11125</v>
      </c>
      <c r="B12791" s="721" t="s">
        <v>8350</v>
      </c>
      <c r="C12791" s="336" t="s">
        <v>10698</v>
      </c>
      <c r="D12791" s="721">
        <v>95</v>
      </c>
      <c r="E12791" s="722">
        <v>35100</v>
      </c>
      <c r="F12791" s="723" t="s">
        <v>11126</v>
      </c>
      <c r="G12791" s="724"/>
      <c r="H12791" s="725">
        <v>44257</v>
      </c>
      <c r="I12791" s="725">
        <v>44424</v>
      </c>
      <c r="J12791" s="711"/>
    </row>
    <row r="12792" spans="1:10" s="372" customFormat="1" ht="46.5">
      <c r="A12792" s="720" t="s">
        <v>11127</v>
      </c>
      <c r="B12792" s="721" t="s">
        <v>8350</v>
      </c>
      <c r="C12792" s="336" t="s">
        <v>10698</v>
      </c>
      <c r="D12792" s="721">
        <v>96</v>
      </c>
      <c r="E12792" s="722">
        <v>33500</v>
      </c>
      <c r="F12792" s="723" t="s">
        <v>11092</v>
      </c>
      <c r="G12792" s="724"/>
      <c r="H12792" s="725">
        <v>44258</v>
      </c>
      <c r="I12792" s="725">
        <v>44305</v>
      </c>
      <c r="J12792" s="711"/>
    </row>
    <row r="12793" spans="1:10" s="372" customFormat="1" ht="23.25">
      <c r="A12793" s="720" t="s">
        <v>11128</v>
      </c>
      <c r="B12793" s="721" t="s">
        <v>8350</v>
      </c>
      <c r="C12793" s="336" t="s">
        <v>10698</v>
      </c>
      <c r="D12793" s="721">
        <v>97</v>
      </c>
      <c r="E12793" s="722">
        <v>35200</v>
      </c>
      <c r="F12793" s="723" t="s">
        <v>11129</v>
      </c>
      <c r="G12793" s="724"/>
      <c r="H12793" s="725">
        <v>44259</v>
      </c>
      <c r="I12793" s="725">
        <v>44418</v>
      </c>
      <c r="J12793" s="711"/>
    </row>
    <row r="12794" spans="1:10" s="372" customFormat="1" ht="34.9">
      <c r="A12794" s="720" t="s">
        <v>11130</v>
      </c>
      <c r="B12794" s="721" t="s">
        <v>8350</v>
      </c>
      <c r="C12794" s="336" t="s">
        <v>10698</v>
      </c>
      <c r="D12794" s="721">
        <v>98</v>
      </c>
      <c r="E12794" s="722">
        <v>35000</v>
      </c>
      <c r="F12794" s="723" t="s">
        <v>11131</v>
      </c>
      <c r="G12794" s="724"/>
      <c r="H12794" s="725">
        <v>44259</v>
      </c>
      <c r="I12794" s="725">
        <v>44368</v>
      </c>
      <c r="J12794" s="711"/>
    </row>
    <row r="12795" spans="1:10" s="372" customFormat="1" ht="23.25">
      <c r="A12795" s="720" t="s">
        <v>11132</v>
      </c>
      <c r="B12795" s="721" t="s">
        <v>8350</v>
      </c>
      <c r="C12795" s="336" t="s">
        <v>10698</v>
      </c>
      <c r="D12795" s="721">
        <v>99</v>
      </c>
      <c r="E12795" s="722">
        <v>35000</v>
      </c>
      <c r="F12795" s="723" t="s">
        <v>11133</v>
      </c>
      <c r="G12795" s="726"/>
      <c r="H12795" s="725">
        <v>44260</v>
      </c>
      <c r="I12795" s="725">
        <v>44294</v>
      </c>
      <c r="J12795" s="711"/>
    </row>
    <row r="12796" spans="1:10" s="372" customFormat="1" ht="23.25">
      <c r="A12796" s="720" t="s">
        <v>11134</v>
      </c>
      <c r="B12796" s="721" t="s">
        <v>8350</v>
      </c>
      <c r="C12796" s="336" t="s">
        <v>10698</v>
      </c>
      <c r="D12796" s="721">
        <v>102</v>
      </c>
      <c r="E12796" s="722">
        <v>35200</v>
      </c>
      <c r="F12796" s="723" t="s">
        <v>11135</v>
      </c>
      <c r="G12796" s="726"/>
      <c r="H12796" s="725">
        <v>44263</v>
      </c>
      <c r="I12796" s="725">
        <v>44314</v>
      </c>
      <c r="J12796" s="711"/>
    </row>
    <row r="12797" spans="1:10" s="372" customFormat="1" ht="23.25">
      <c r="A12797" s="720" t="s">
        <v>11054</v>
      </c>
      <c r="B12797" s="721" t="s">
        <v>8350</v>
      </c>
      <c r="C12797" s="336" t="s">
        <v>10698</v>
      </c>
      <c r="D12797" s="721">
        <v>103</v>
      </c>
      <c r="E12797" s="722">
        <v>34364.550000000003</v>
      </c>
      <c r="F12797" s="723" t="s">
        <v>11055</v>
      </c>
      <c r="G12797" s="724"/>
      <c r="H12797" s="725">
        <v>44263</v>
      </c>
      <c r="I12797" s="725">
        <v>44309</v>
      </c>
      <c r="J12797" s="711"/>
    </row>
    <row r="12798" spans="1:10" s="372" customFormat="1" ht="23.25">
      <c r="A12798" s="720" t="s">
        <v>11136</v>
      </c>
      <c r="B12798" s="721" t="s">
        <v>8350</v>
      </c>
      <c r="C12798" s="336" t="s">
        <v>10698</v>
      </c>
      <c r="D12798" s="721">
        <v>107</v>
      </c>
      <c r="E12798" s="722">
        <v>35200</v>
      </c>
      <c r="F12798" s="723" t="s">
        <v>11137</v>
      </c>
      <c r="G12798" s="724"/>
      <c r="H12798" s="725">
        <v>44264</v>
      </c>
      <c r="I12798" s="725">
        <v>44298</v>
      </c>
      <c r="J12798" s="711"/>
    </row>
    <row r="12799" spans="1:10" s="372" customFormat="1" ht="23.25">
      <c r="A12799" s="720" t="s">
        <v>11138</v>
      </c>
      <c r="B12799" s="721" t="s">
        <v>8350</v>
      </c>
      <c r="C12799" s="336" t="s">
        <v>10698</v>
      </c>
      <c r="D12799" s="721">
        <v>108</v>
      </c>
      <c r="E12799" s="722">
        <v>35199.5</v>
      </c>
      <c r="F12799" s="723" t="s">
        <v>11139</v>
      </c>
      <c r="G12799" s="724"/>
      <c r="H12799" s="725">
        <v>44264</v>
      </c>
      <c r="I12799" s="725">
        <v>44300</v>
      </c>
      <c r="J12799" s="711"/>
    </row>
    <row r="12800" spans="1:10" s="372" customFormat="1" ht="34.9">
      <c r="A12800" s="720" t="s">
        <v>11140</v>
      </c>
      <c r="B12800" s="721" t="s">
        <v>8350</v>
      </c>
      <c r="C12800" s="336" t="s">
        <v>10698</v>
      </c>
      <c r="D12800" s="721">
        <v>109</v>
      </c>
      <c r="E12800" s="722">
        <v>34100</v>
      </c>
      <c r="F12800" s="723" t="s">
        <v>11126</v>
      </c>
      <c r="G12800" s="724"/>
      <c r="H12800" s="725">
        <v>44265</v>
      </c>
      <c r="I12800" s="725">
        <v>44455</v>
      </c>
      <c r="J12800" s="711"/>
    </row>
    <row r="12801" spans="1:10" s="372" customFormat="1" ht="34.9">
      <c r="A12801" s="720" t="s">
        <v>11141</v>
      </c>
      <c r="B12801" s="721" t="s">
        <v>8350</v>
      </c>
      <c r="C12801" s="336" t="s">
        <v>10698</v>
      </c>
      <c r="D12801" s="721">
        <v>111</v>
      </c>
      <c r="E12801" s="722">
        <v>34005</v>
      </c>
      <c r="F12801" s="723" t="s">
        <v>11142</v>
      </c>
      <c r="G12801" s="724"/>
      <c r="H12801" s="725">
        <v>44266</v>
      </c>
      <c r="I12801" s="725">
        <v>44403</v>
      </c>
      <c r="J12801" s="711"/>
    </row>
    <row r="12802" spans="1:10" s="372" customFormat="1" ht="23.25">
      <c r="A12802" s="720" t="s">
        <v>11143</v>
      </c>
      <c r="B12802" s="721" t="s">
        <v>8350</v>
      </c>
      <c r="C12802" s="336" t="s">
        <v>10698</v>
      </c>
      <c r="D12802" s="721">
        <v>112</v>
      </c>
      <c r="E12802" s="722">
        <v>35041</v>
      </c>
      <c r="F12802" s="723" t="s">
        <v>11144</v>
      </c>
      <c r="G12802" s="724"/>
      <c r="H12802" s="725">
        <v>44266</v>
      </c>
      <c r="I12802" s="725">
        <v>44397</v>
      </c>
      <c r="J12802" s="711"/>
    </row>
    <row r="12803" spans="1:10" s="372" customFormat="1" ht="46.5">
      <c r="A12803" s="720" t="s">
        <v>11145</v>
      </c>
      <c r="B12803" s="721" t="s">
        <v>8350</v>
      </c>
      <c r="C12803" s="336" t="s">
        <v>10698</v>
      </c>
      <c r="D12803" s="721">
        <v>115</v>
      </c>
      <c r="E12803" s="722">
        <v>35197.5</v>
      </c>
      <c r="F12803" s="723" t="s">
        <v>11126</v>
      </c>
      <c r="G12803" s="724"/>
      <c r="H12803" s="725">
        <v>44267</v>
      </c>
      <c r="I12803" s="725">
        <v>44375</v>
      </c>
      <c r="J12803" s="711"/>
    </row>
    <row r="12804" spans="1:10" s="372" customFormat="1" ht="34.9">
      <c r="A12804" s="720" t="s">
        <v>11146</v>
      </c>
      <c r="B12804" s="721" t="s">
        <v>8350</v>
      </c>
      <c r="C12804" s="336" t="s">
        <v>10698</v>
      </c>
      <c r="D12804" s="721">
        <v>116</v>
      </c>
      <c r="E12804" s="722">
        <v>34810</v>
      </c>
      <c r="F12804" s="723" t="s">
        <v>11147</v>
      </c>
      <c r="G12804" s="726"/>
      <c r="H12804" s="725">
        <v>44267</v>
      </c>
      <c r="I12804" s="725">
        <v>44298</v>
      </c>
      <c r="J12804" s="711"/>
    </row>
    <row r="12805" spans="1:10" s="372" customFormat="1" ht="23.25">
      <c r="A12805" s="720" t="s">
        <v>11148</v>
      </c>
      <c r="B12805" s="721" t="s">
        <v>8350</v>
      </c>
      <c r="C12805" s="336" t="s">
        <v>10698</v>
      </c>
      <c r="D12805" s="721">
        <v>117</v>
      </c>
      <c r="E12805" s="722">
        <v>25016</v>
      </c>
      <c r="F12805" s="723" t="s">
        <v>11149</v>
      </c>
      <c r="G12805" s="726"/>
      <c r="H12805" s="725">
        <v>44267</v>
      </c>
      <c r="I12805" s="725">
        <v>44307</v>
      </c>
      <c r="J12805" s="711"/>
    </row>
    <row r="12806" spans="1:10" s="372" customFormat="1" ht="23.25">
      <c r="A12806" s="720" t="s">
        <v>11150</v>
      </c>
      <c r="B12806" s="721" t="s">
        <v>8350</v>
      </c>
      <c r="C12806" s="336" t="s">
        <v>10698</v>
      </c>
      <c r="D12806" s="721">
        <v>118</v>
      </c>
      <c r="E12806" s="722">
        <v>25370</v>
      </c>
      <c r="F12806" s="723" t="s">
        <v>11151</v>
      </c>
      <c r="G12806" s="724"/>
      <c r="H12806" s="725">
        <v>44267</v>
      </c>
      <c r="I12806" s="725">
        <v>44335</v>
      </c>
      <c r="J12806" s="711"/>
    </row>
    <row r="12807" spans="1:10" s="372" customFormat="1" ht="34.9">
      <c r="A12807" s="720" t="s">
        <v>11152</v>
      </c>
      <c r="B12807" s="721" t="s">
        <v>8350</v>
      </c>
      <c r="C12807" s="336" t="s">
        <v>10698</v>
      </c>
      <c r="D12807" s="721">
        <v>119</v>
      </c>
      <c r="E12807" s="722">
        <v>25000</v>
      </c>
      <c r="F12807" s="723" t="s">
        <v>11153</v>
      </c>
      <c r="G12807" s="726"/>
      <c r="H12807" s="725">
        <v>44267</v>
      </c>
      <c r="I12807" s="725">
        <v>44308</v>
      </c>
      <c r="J12807" s="711"/>
    </row>
    <row r="12808" spans="1:10" s="372" customFormat="1" ht="34.9">
      <c r="A12808" s="720" t="s">
        <v>11154</v>
      </c>
      <c r="B12808" s="721" t="s">
        <v>8350</v>
      </c>
      <c r="C12808" s="336" t="s">
        <v>10698</v>
      </c>
      <c r="D12808" s="721">
        <v>120</v>
      </c>
      <c r="E12808" s="722">
        <v>34980</v>
      </c>
      <c r="F12808" s="723" t="s">
        <v>11155</v>
      </c>
      <c r="G12808" s="724"/>
      <c r="H12808" s="725">
        <v>44267</v>
      </c>
      <c r="I12808" s="725">
        <v>44390</v>
      </c>
      <c r="J12808" s="711"/>
    </row>
    <row r="12809" spans="1:10" s="372" customFormat="1" ht="23.25">
      <c r="A12809" s="720" t="s">
        <v>11156</v>
      </c>
      <c r="B12809" s="721" t="s">
        <v>8350</v>
      </c>
      <c r="C12809" s="336" t="s">
        <v>10698</v>
      </c>
      <c r="D12809" s="721">
        <v>123</v>
      </c>
      <c r="E12809" s="722">
        <v>35200</v>
      </c>
      <c r="F12809" s="723" t="s">
        <v>11157</v>
      </c>
      <c r="G12809" s="726"/>
      <c r="H12809" s="725">
        <v>44270</v>
      </c>
      <c r="I12809" s="725">
        <v>44368</v>
      </c>
      <c r="J12809" s="711"/>
    </row>
    <row r="12810" spans="1:10" s="372" customFormat="1" ht="23.25">
      <c r="A12810" s="720" t="s">
        <v>11158</v>
      </c>
      <c r="B12810" s="727" t="s">
        <v>8350</v>
      </c>
      <c r="C12810" s="336" t="s">
        <v>10698</v>
      </c>
      <c r="D12810" s="730">
        <v>124</v>
      </c>
      <c r="E12810" s="722">
        <v>34706</v>
      </c>
      <c r="F12810" s="723" t="s">
        <v>11159</v>
      </c>
      <c r="G12810" s="726"/>
      <c r="H12810" s="725">
        <v>44270</v>
      </c>
      <c r="I12810" s="725">
        <v>44340</v>
      </c>
      <c r="J12810" s="728"/>
    </row>
    <row r="12811" spans="1:10" s="372" customFormat="1" ht="23.25">
      <c r="A12811" s="720" t="s">
        <v>11160</v>
      </c>
      <c r="B12811" s="721" t="s">
        <v>8350</v>
      </c>
      <c r="C12811" s="336" t="s">
        <v>10698</v>
      </c>
      <c r="D12811" s="721">
        <v>125</v>
      </c>
      <c r="E12811" s="722">
        <v>35184.800000000003</v>
      </c>
      <c r="F12811" s="723" t="s">
        <v>11067</v>
      </c>
      <c r="G12811" s="726"/>
      <c r="H12811" s="725">
        <v>44270</v>
      </c>
      <c r="I12811" s="725">
        <v>44368</v>
      </c>
      <c r="J12811" s="711"/>
    </row>
    <row r="12812" spans="1:10" s="372" customFormat="1" ht="23.25">
      <c r="A12812" s="720" t="s">
        <v>11161</v>
      </c>
      <c r="B12812" s="721" t="s">
        <v>8350</v>
      </c>
      <c r="C12812" s="336" t="s">
        <v>10698</v>
      </c>
      <c r="D12812" s="721">
        <v>127</v>
      </c>
      <c r="E12812" s="722">
        <v>18323.599999999999</v>
      </c>
      <c r="F12812" s="723" t="s">
        <v>11162</v>
      </c>
      <c r="G12812" s="724"/>
      <c r="H12812" s="725">
        <v>44271</v>
      </c>
      <c r="I12812" s="725">
        <v>44438</v>
      </c>
      <c r="J12812" s="711"/>
    </row>
    <row r="12813" spans="1:10" s="372" customFormat="1" ht="23.25">
      <c r="A12813" s="720" t="s">
        <v>11163</v>
      </c>
      <c r="B12813" s="721" t="s">
        <v>8350</v>
      </c>
      <c r="C12813" s="336" t="s">
        <v>10698</v>
      </c>
      <c r="D12813" s="721">
        <v>128</v>
      </c>
      <c r="E12813" s="722">
        <v>27837.96</v>
      </c>
      <c r="F12813" s="723" t="s">
        <v>11164</v>
      </c>
      <c r="G12813" s="724"/>
      <c r="H12813" s="725">
        <v>44271</v>
      </c>
      <c r="I12813" s="725">
        <v>44412</v>
      </c>
      <c r="J12813" s="711"/>
    </row>
    <row r="12814" spans="1:10" s="372" customFormat="1" ht="23.25">
      <c r="A12814" s="720" t="s">
        <v>11165</v>
      </c>
      <c r="B12814" s="721" t="s">
        <v>8350</v>
      </c>
      <c r="C12814" s="336" t="s">
        <v>10698</v>
      </c>
      <c r="D12814" s="721">
        <v>129</v>
      </c>
      <c r="E12814" s="722">
        <v>31050.48</v>
      </c>
      <c r="F12814" s="723" t="s">
        <v>11121</v>
      </c>
      <c r="G12814" s="726"/>
      <c r="H12814" s="725">
        <v>44271</v>
      </c>
      <c r="I12814" s="725">
        <v>44412</v>
      </c>
      <c r="J12814" s="711"/>
    </row>
    <row r="12815" spans="1:10" s="372" customFormat="1" ht="23.25">
      <c r="A12815" s="720" t="s">
        <v>11166</v>
      </c>
      <c r="B12815" s="721" t="s">
        <v>8350</v>
      </c>
      <c r="C12815" s="336" t="s">
        <v>10698</v>
      </c>
      <c r="D12815" s="721">
        <v>131</v>
      </c>
      <c r="E12815" s="722">
        <v>30797</v>
      </c>
      <c r="F12815" s="723" t="s">
        <v>11167</v>
      </c>
      <c r="G12815" s="726"/>
      <c r="H12815" s="725">
        <v>44271</v>
      </c>
      <c r="I12815" s="725">
        <v>44334</v>
      </c>
      <c r="J12815" s="711"/>
    </row>
    <row r="12816" spans="1:10" s="372" customFormat="1" ht="34.9">
      <c r="A12816" s="720" t="s">
        <v>11168</v>
      </c>
      <c r="B12816" s="721" t="s">
        <v>8350</v>
      </c>
      <c r="C12816" s="336" t="s">
        <v>10698</v>
      </c>
      <c r="D12816" s="721">
        <v>133</v>
      </c>
      <c r="E12816" s="722">
        <v>34408</v>
      </c>
      <c r="F12816" s="723" t="s">
        <v>11169</v>
      </c>
      <c r="G12816" s="724"/>
      <c r="H12816" s="725">
        <v>44271</v>
      </c>
      <c r="I12816" s="725">
        <v>44357</v>
      </c>
      <c r="J12816" s="711"/>
    </row>
    <row r="12817" spans="1:10" s="372" customFormat="1" ht="23.25">
      <c r="A12817" s="720" t="s">
        <v>11170</v>
      </c>
      <c r="B12817" s="721" t="s">
        <v>8350</v>
      </c>
      <c r="C12817" s="336" t="s">
        <v>10698</v>
      </c>
      <c r="D12817" s="721">
        <v>134</v>
      </c>
      <c r="E12817" s="722">
        <v>20890.53</v>
      </c>
      <c r="F12817" s="723" t="s">
        <v>11164</v>
      </c>
      <c r="G12817" s="726"/>
      <c r="H12817" s="725">
        <v>44271</v>
      </c>
      <c r="I12817" s="725">
        <v>44412</v>
      </c>
      <c r="J12817" s="711"/>
    </row>
    <row r="12818" spans="1:10" s="372" customFormat="1" ht="23.25">
      <c r="A12818" s="720" t="s">
        <v>11171</v>
      </c>
      <c r="B12818" s="721" t="s">
        <v>8350</v>
      </c>
      <c r="C12818" s="336" t="s">
        <v>10698</v>
      </c>
      <c r="D12818" s="721">
        <v>136</v>
      </c>
      <c r="E12818" s="722">
        <v>27129.42</v>
      </c>
      <c r="F12818" s="723" t="s">
        <v>11172</v>
      </c>
      <c r="G12818" s="724"/>
      <c r="H12818" s="725">
        <v>44272</v>
      </c>
      <c r="I12818" s="725">
        <v>44322</v>
      </c>
      <c r="J12818" s="711"/>
    </row>
    <row r="12819" spans="1:10" s="372" customFormat="1" ht="34.9">
      <c r="A12819" s="720" t="s">
        <v>11173</v>
      </c>
      <c r="B12819" s="726" t="s">
        <v>8350</v>
      </c>
      <c r="C12819" s="336" t="s">
        <v>10698</v>
      </c>
      <c r="D12819" s="721">
        <v>137</v>
      </c>
      <c r="E12819" s="722">
        <v>35200</v>
      </c>
      <c r="F12819" s="729" t="s">
        <v>11174</v>
      </c>
      <c r="G12819" s="724"/>
      <c r="H12819" s="725">
        <v>44272</v>
      </c>
      <c r="I12819" s="725">
        <v>44407</v>
      </c>
      <c r="J12819" s="728"/>
    </row>
    <row r="12820" spans="1:10" s="372" customFormat="1" ht="23.25">
      <c r="A12820" s="720" t="s">
        <v>38081</v>
      </c>
      <c r="B12820" s="726" t="s">
        <v>8350</v>
      </c>
      <c r="C12820" s="336" t="s">
        <v>10698</v>
      </c>
      <c r="D12820" s="730">
        <v>140</v>
      </c>
      <c r="E12820" s="722">
        <v>19518.240000000002</v>
      </c>
      <c r="F12820" s="729" t="s">
        <v>11175</v>
      </c>
      <c r="G12820" s="724"/>
      <c r="H12820" s="725">
        <v>44274</v>
      </c>
      <c r="I12820" s="725">
        <v>44490</v>
      </c>
      <c r="J12820" s="728"/>
    </row>
    <row r="12821" spans="1:10" s="372" customFormat="1" ht="23.25">
      <c r="A12821" s="720" t="s">
        <v>11176</v>
      </c>
      <c r="B12821" s="721" t="s">
        <v>8350</v>
      </c>
      <c r="C12821" s="336" t="s">
        <v>10698</v>
      </c>
      <c r="D12821" s="721">
        <v>141</v>
      </c>
      <c r="E12821" s="722">
        <v>30000</v>
      </c>
      <c r="F12821" s="723" t="s">
        <v>10982</v>
      </c>
      <c r="G12821" s="726"/>
      <c r="H12821" s="725">
        <v>44277</v>
      </c>
      <c r="I12821" s="725">
        <v>44643</v>
      </c>
      <c r="J12821" s="711"/>
    </row>
    <row r="12822" spans="1:10" s="372" customFormat="1" ht="23.25">
      <c r="A12822" s="720" t="s">
        <v>11177</v>
      </c>
      <c r="B12822" s="721" t="s">
        <v>8350</v>
      </c>
      <c r="C12822" s="336" t="s">
        <v>10698</v>
      </c>
      <c r="D12822" s="721">
        <v>142</v>
      </c>
      <c r="E12822" s="722">
        <v>18000</v>
      </c>
      <c r="F12822" s="723" t="s">
        <v>11178</v>
      </c>
      <c r="G12822" s="726"/>
      <c r="H12822" s="725">
        <v>44277</v>
      </c>
      <c r="I12822" s="725">
        <v>44650</v>
      </c>
      <c r="J12822" s="711"/>
    </row>
    <row r="12823" spans="1:10" s="372" customFormat="1" ht="23.25">
      <c r="A12823" s="720" t="s">
        <v>11179</v>
      </c>
      <c r="B12823" s="721" t="s">
        <v>8350</v>
      </c>
      <c r="C12823" s="336" t="s">
        <v>10698</v>
      </c>
      <c r="D12823" s="721">
        <v>149</v>
      </c>
      <c r="E12823" s="722">
        <v>24500</v>
      </c>
      <c r="F12823" s="723" t="s">
        <v>11180</v>
      </c>
      <c r="G12823" s="726"/>
      <c r="H12823" s="725">
        <v>44279</v>
      </c>
      <c r="I12823" s="725">
        <v>44305</v>
      </c>
      <c r="J12823" s="711"/>
    </row>
    <row r="12824" spans="1:10" s="372" customFormat="1" ht="23.25">
      <c r="A12824" s="720" t="s">
        <v>11181</v>
      </c>
      <c r="B12824" s="721" t="s">
        <v>8350</v>
      </c>
      <c r="C12824" s="336" t="s">
        <v>10698</v>
      </c>
      <c r="D12824" s="721">
        <v>152</v>
      </c>
      <c r="E12824" s="722">
        <v>34500</v>
      </c>
      <c r="F12824" s="723" t="s">
        <v>11182</v>
      </c>
      <c r="G12824" s="724"/>
      <c r="H12824" s="725">
        <v>44280</v>
      </c>
      <c r="I12824" s="725">
        <v>45390</v>
      </c>
      <c r="J12824" s="711"/>
    </row>
    <row r="12825" spans="1:10" s="372" customFormat="1" ht="23.25">
      <c r="A12825" s="720" t="s">
        <v>11183</v>
      </c>
      <c r="B12825" s="721" t="s">
        <v>8350</v>
      </c>
      <c r="C12825" s="336" t="s">
        <v>10698</v>
      </c>
      <c r="D12825" s="721">
        <v>153</v>
      </c>
      <c r="E12825" s="722">
        <v>35141.58</v>
      </c>
      <c r="F12825" s="723" t="s">
        <v>11184</v>
      </c>
      <c r="G12825" s="726"/>
      <c r="H12825" s="725">
        <v>44280</v>
      </c>
      <c r="I12825" s="725">
        <v>44553</v>
      </c>
      <c r="J12825" s="711"/>
    </row>
    <row r="12826" spans="1:10" s="372" customFormat="1" ht="23.25">
      <c r="A12826" s="720" t="s">
        <v>11185</v>
      </c>
      <c r="B12826" s="727" t="s">
        <v>8350</v>
      </c>
      <c r="C12826" s="336" t="s">
        <v>10698</v>
      </c>
      <c r="D12826" s="721">
        <v>154</v>
      </c>
      <c r="E12826" s="722">
        <v>27603</v>
      </c>
      <c r="F12826" s="723" t="s">
        <v>11186</v>
      </c>
      <c r="G12826" s="726"/>
      <c r="H12826" s="725">
        <v>44281</v>
      </c>
      <c r="I12826" s="725">
        <v>44414</v>
      </c>
      <c r="J12826" s="728"/>
    </row>
    <row r="12827" spans="1:10" s="372" customFormat="1" ht="34.9">
      <c r="A12827" s="720" t="s">
        <v>11187</v>
      </c>
      <c r="B12827" s="721" t="s">
        <v>8350</v>
      </c>
      <c r="C12827" s="336" t="s">
        <v>10698</v>
      </c>
      <c r="D12827" s="721">
        <v>155</v>
      </c>
      <c r="E12827" s="722">
        <v>35105</v>
      </c>
      <c r="F12827" s="723" t="s">
        <v>11044</v>
      </c>
      <c r="G12827" s="726"/>
      <c r="H12827" s="725">
        <v>44284</v>
      </c>
      <c r="I12827" s="725">
        <v>44407</v>
      </c>
      <c r="J12827" s="711"/>
    </row>
    <row r="12828" spans="1:10" s="372" customFormat="1" ht="23.25">
      <c r="A12828" s="720" t="s">
        <v>11188</v>
      </c>
      <c r="B12828" s="721" t="s">
        <v>8350</v>
      </c>
      <c r="C12828" s="336" t="s">
        <v>10698</v>
      </c>
      <c r="D12828" s="721">
        <v>158</v>
      </c>
      <c r="E12828" s="722">
        <v>30000</v>
      </c>
      <c r="F12828" s="723" t="s">
        <v>11189</v>
      </c>
      <c r="G12828" s="724"/>
      <c r="H12828" s="725">
        <v>44284</v>
      </c>
      <c r="I12828" s="725">
        <v>44650</v>
      </c>
      <c r="J12828" s="711"/>
    </row>
    <row r="12829" spans="1:10" s="372" customFormat="1" ht="23.25">
      <c r="A12829" s="720" t="s">
        <v>11190</v>
      </c>
      <c r="B12829" s="721" t="s">
        <v>8350</v>
      </c>
      <c r="C12829" s="336" t="s">
        <v>10698</v>
      </c>
      <c r="D12829" s="721">
        <v>159</v>
      </c>
      <c r="E12829" s="722">
        <v>30875</v>
      </c>
      <c r="F12829" s="723" t="s">
        <v>11191</v>
      </c>
      <c r="G12829" s="724"/>
      <c r="H12829" s="725">
        <v>44284</v>
      </c>
      <c r="I12829" s="725">
        <v>44347</v>
      </c>
      <c r="J12829" s="711"/>
    </row>
    <row r="12830" spans="1:10" s="372" customFormat="1" ht="23.25">
      <c r="A12830" s="720" t="s">
        <v>11192</v>
      </c>
      <c r="B12830" s="721" t="s">
        <v>8350</v>
      </c>
      <c r="C12830" s="336" t="s">
        <v>10698</v>
      </c>
      <c r="D12830" s="721">
        <v>161</v>
      </c>
      <c r="E12830" s="722">
        <v>25289.759999999998</v>
      </c>
      <c r="F12830" s="723" t="s">
        <v>11193</v>
      </c>
      <c r="G12830" s="724"/>
      <c r="H12830" s="725">
        <v>44286</v>
      </c>
      <c r="I12830" s="725">
        <v>44662</v>
      </c>
      <c r="J12830" s="711"/>
    </row>
    <row r="12831" spans="1:10" s="372" customFormat="1" ht="23.25">
      <c r="A12831" s="720" t="s">
        <v>11194</v>
      </c>
      <c r="B12831" s="721" t="s">
        <v>8350</v>
      </c>
      <c r="C12831" s="336" t="s">
        <v>10698</v>
      </c>
      <c r="D12831" s="721">
        <v>162</v>
      </c>
      <c r="E12831" s="722">
        <v>35200</v>
      </c>
      <c r="F12831" s="723" t="s">
        <v>11101</v>
      </c>
      <c r="G12831" s="724"/>
      <c r="H12831" s="725">
        <v>44292</v>
      </c>
      <c r="I12831" s="725">
        <v>44322</v>
      </c>
      <c r="J12831" s="711"/>
    </row>
    <row r="12832" spans="1:10" s="372" customFormat="1" ht="34.9">
      <c r="A12832" s="720" t="s">
        <v>11195</v>
      </c>
      <c r="B12832" s="721" t="s">
        <v>8350</v>
      </c>
      <c r="C12832" s="336" t="s">
        <v>10698</v>
      </c>
      <c r="D12832" s="721">
        <v>163</v>
      </c>
      <c r="E12832" s="722">
        <v>31890</v>
      </c>
      <c r="F12832" s="723" t="s">
        <v>11196</v>
      </c>
      <c r="G12832" s="726"/>
      <c r="H12832" s="725">
        <v>44293</v>
      </c>
      <c r="I12832" s="725">
        <v>44383</v>
      </c>
      <c r="J12832" s="711"/>
    </row>
    <row r="12833" spans="1:10" s="372" customFormat="1" ht="23.25">
      <c r="A12833" s="720" t="s">
        <v>11197</v>
      </c>
      <c r="B12833" s="721" t="s">
        <v>8350</v>
      </c>
      <c r="C12833" s="336" t="s">
        <v>10698</v>
      </c>
      <c r="D12833" s="721">
        <v>166</v>
      </c>
      <c r="E12833" s="722">
        <v>35078</v>
      </c>
      <c r="F12833" s="723" t="s">
        <v>11198</v>
      </c>
      <c r="G12833" s="724"/>
      <c r="H12833" s="725">
        <v>44295</v>
      </c>
      <c r="I12833" s="725">
        <v>44358</v>
      </c>
      <c r="J12833" s="711"/>
    </row>
    <row r="12834" spans="1:10" s="372" customFormat="1" ht="23.25">
      <c r="A12834" s="720" t="s">
        <v>11199</v>
      </c>
      <c r="B12834" s="721" t="s">
        <v>8350</v>
      </c>
      <c r="C12834" s="336" t="s">
        <v>10698</v>
      </c>
      <c r="D12834" s="721">
        <v>169</v>
      </c>
      <c r="E12834" s="722">
        <v>31249.8</v>
      </c>
      <c r="F12834" s="723" t="s">
        <v>11200</v>
      </c>
      <c r="G12834" s="726"/>
      <c r="H12834" s="725">
        <v>44295</v>
      </c>
      <c r="I12834" s="725">
        <v>44344</v>
      </c>
      <c r="J12834" s="711"/>
    </row>
    <row r="12835" spans="1:10" s="372" customFormat="1" ht="23.25">
      <c r="A12835" s="720" t="s">
        <v>11201</v>
      </c>
      <c r="B12835" s="721" t="s">
        <v>8350</v>
      </c>
      <c r="C12835" s="336" t="s">
        <v>10698</v>
      </c>
      <c r="D12835" s="721">
        <v>172</v>
      </c>
      <c r="E12835" s="722">
        <v>34745</v>
      </c>
      <c r="F12835" s="723" t="s">
        <v>11097</v>
      </c>
      <c r="G12835" s="726"/>
      <c r="H12835" s="725">
        <v>44299</v>
      </c>
      <c r="I12835" s="725">
        <v>44460</v>
      </c>
      <c r="J12835" s="711"/>
    </row>
    <row r="12836" spans="1:10" s="372" customFormat="1" ht="23.25">
      <c r="A12836" s="720" t="s">
        <v>11202</v>
      </c>
      <c r="B12836" s="721" t="s">
        <v>8350</v>
      </c>
      <c r="C12836" s="336" t="s">
        <v>10698</v>
      </c>
      <c r="D12836" s="721">
        <v>176</v>
      </c>
      <c r="E12836" s="722">
        <v>21717</v>
      </c>
      <c r="F12836" s="723" t="s">
        <v>11203</v>
      </c>
      <c r="G12836" s="726"/>
      <c r="H12836" s="725">
        <v>44302</v>
      </c>
      <c r="I12836" s="725">
        <v>44320</v>
      </c>
      <c r="J12836" s="711"/>
    </row>
    <row r="12837" spans="1:10" s="372" customFormat="1" ht="46.5">
      <c r="A12837" s="720" t="s">
        <v>11204</v>
      </c>
      <c r="B12837" s="721" t="s">
        <v>8350</v>
      </c>
      <c r="C12837" s="336" t="s">
        <v>10698</v>
      </c>
      <c r="D12837" s="721">
        <v>178</v>
      </c>
      <c r="E12837" s="722">
        <v>35000</v>
      </c>
      <c r="F12837" s="723" t="s">
        <v>11114</v>
      </c>
      <c r="G12837" s="724"/>
      <c r="H12837" s="725">
        <v>44305</v>
      </c>
      <c r="I12837" s="725">
        <v>44396</v>
      </c>
      <c r="J12837" s="711"/>
    </row>
    <row r="12838" spans="1:10" s="372" customFormat="1" ht="23.25">
      <c r="A12838" s="720" t="s">
        <v>11205</v>
      </c>
      <c r="B12838" s="721" t="s">
        <v>8350</v>
      </c>
      <c r="C12838" s="336" t="s">
        <v>10698</v>
      </c>
      <c r="D12838" s="721">
        <v>179</v>
      </c>
      <c r="E12838" s="722">
        <v>30000</v>
      </c>
      <c r="F12838" s="723" t="s">
        <v>11206</v>
      </c>
      <c r="G12838" s="724"/>
      <c r="H12838" s="725">
        <v>44305</v>
      </c>
      <c r="I12838" s="725">
        <v>44673</v>
      </c>
      <c r="J12838" s="711"/>
    </row>
    <row r="12839" spans="1:10" s="372" customFormat="1" ht="23.25">
      <c r="A12839" s="720" t="s">
        <v>11207</v>
      </c>
      <c r="B12839" s="721" t="s">
        <v>8350</v>
      </c>
      <c r="C12839" s="336" t="s">
        <v>10698</v>
      </c>
      <c r="D12839" s="721">
        <v>180</v>
      </c>
      <c r="E12839" s="722">
        <v>35000</v>
      </c>
      <c r="F12839" s="723" t="s">
        <v>11208</v>
      </c>
      <c r="G12839" s="724"/>
      <c r="H12839" s="725">
        <v>44306</v>
      </c>
      <c r="I12839" s="725">
        <v>44342</v>
      </c>
      <c r="J12839" s="711"/>
    </row>
    <row r="12840" spans="1:10" s="372" customFormat="1" ht="34.9">
      <c r="A12840" s="720" t="s">
        <v>11209</v>
      </c>
      <c r="B12840" s="721" t="s">
        <v>8350</v>
      </c>
      <c r="C12840" s="336" t="s">
        <v>10698</v>
      </c>
      <c r="D12840" s="721">
        <v>182</v>
      </c>
      <c r="E12840" s="722">
        <v>27200</v>
      </c>
      <c r="F12840" s="723" t="s">
        <v>11210</v>
      </c>
      <c r="G12840" s="724"/>
      <c r="H12840" s="725">
        <v>44306</v>
      </c>
      <c r="I12840" s="725">
        <v>44368</v>
      </c>
      <c r="J12840" s="711"/>
    </row>
    <row r="12841" spans="1:10" s="372" customFormat="1" ht="46.5">
      <c r="A12841" s="720" t="s">
        <v>11211</v>
      </c>
      <c r="B12841" s="721" t="s">
        <v>8350</v>
      </c>
      <c r="C12841" s="336" t="s">
        <v>10698</v>
      </c>
      <c r="D12841" s="721">
        <v>184</v>
      </c>
      <c r="E12841" s="722">
        <v>31470.6</v>
      </c>
      <c r="F12841" s="723" t="s">
        <v>11212</v>
      </c>
      <c r="G12841" s="724"/>
      <c r="H12841" s="725">
        <v>44306</v>
      </c>
      <c r="I12841" s="725">
        <v>44312</v>
      </c>
      <c r="J12841" s="711"/>
    </row>
    <row r="12842" spans="1:10" s="372" customFormat="1" ht="46.5">
      <c r="A12842" s="720" t="s">
        <v>11213</v>
      </c>
      <c r="B12842" s="721" t="s">
        <v>8350</v>
      </c>
      <c r="C12842" s="336" t="s">
        <v>10698</v>
      </c>
      <c r="D12842" s="721">
        <v>186</v>
      </c>
      <c r="E12842" s="722">
        <v>34000</v>
      </c>
      <c r="F12842" s="723" t="s">
        <v>11214</v>
      </c>
      <c r="G12842" s="724"/>
      <c r="H12842" s="725">
        <v>44307</v>
      </c>
      <c r="I12842" s="725">
        <v>44403</v>
      </c>
      <c r="J12842" s="711"/>
    </row>
    <row r="12843" spans="1:10" s="372" customFormat="1" ht="23.25">
      <c r="A12843" s="720" t="s">
        <v>11054</v>
      </c>
      <c r="B12843" s="721" t="s">
        <v>8350</v>
      </c>
      <c r="C12843" s="336" t="s">
        <v>10698</v>
      </c>
      <c r="D12843" s="721">
        <v>187</v>
      </c>
      <c r="E12843" s="722">
        <v>34364.550000000003</v>
      </c>
      <c r="F12843" s="723" t="s">
        <v>11055</v>
      </c>
      <c r="G12843" s="724"/>
      <c r="H12843" s="725">
        <v>44308</v>
      </c>
      <c r="I12843" s="725">
        <v>44357</v>
      </c>
      <c r="J12843" s="711"/>
    </row>
    <row r="12844" spans="1:10" s="372" customFormat="1" ht="23.25">
      <c r="A12844" s="720" t="s">
        <v>11215</v>
      </c>
      <c r="B12844" s="721" t="s">
        <v>8350</v>
      </c>
      <c r="C12844" s="336" t="s">
        <v>10698</v>
      </c>
      <c r="D12844" s="721">
        <v>189</v>
      </c>
      <c r="E12844" s="722">
        <v>22800</v>
      </c>
      <c r="F12844" s="723" t="s">
        <v>11216</v>
      </c>
      <c r="G12844" s="726"/>
      <c r="H12844" s="725">
        <v>44309</v>
      </c>
      <c r="I12844" s="725">
        <v>44417</v>
      </c>
      <c r="J12844" s="711"/>
    </row>
    <row r="12845" spans="1:10" s="372" customFormat="1" ht="23.25">
      <c r="A12845" s="720" t="s">
        <v>11217</v>
      </c>
      <c r="B12845" s="721" t="s">
        <v>8350</v>
      </c>
      <c r="C12845" s="336" t="s">
        <v>10698</v>
      </c>
      <c r="D12845" s="721">
        <v>195</v>
      </c>
      <c r="E12845" s="722">
        <v>34745</v>
      </c>
      <c r="F12845" s="723" t="s">
        <v>11097</v>
      </c>
      <c r="G12845" s="724"/>
      <c r="H12845" s="725">
        <v>44313</v>
      </c>
      <c r="I12845" s="725">
        <v>44475</v>
      </c>
      <c r="J12845" s="711"/>
    </row>
    <row r="12846" spans="1:10" s="372" customFormat="1" ht="23.25">
      <c r="A12846" s="340" t="s">
        <v>11218</v>
      </c>
      <c r="B12846" s="721" t="s">
        <v>8350</v>
      </c>
      <c r="C12846" s="336" t="s">
        <v>10698</v>
      </c>
      <c r="D12846" s="721">
        <v>197</v>
      </c>
      <c r="E12846" s="722">
        <v>35172.26</v>
      </c>
      <c r="F12846" s="723" t="s">
        <v>11109</v>
      </c>
      <c r="G12846" s="724"/>
      <c r="H12846" s="725">
        <v>44313</v>
      </c>
      <c r="I12846" s="725">
        <v>44377</v>
      </c>
      <c r="J12846" s="711"/>
    </row>
    <row r="12847" spans="1:10" s="372" customFormat="1" ht="23.25">
      <c r="A12847" s="720" t="s">
        <v>11219</v>
      </c>
      <c r="B12847" s="721" t="s">
        <v>8350</v>
      </c>
      <c r="C12847" s="336" t="s">
        <v>10698</v>
      </c>
      <c r="D12847" s="721">
        <v>198</v>
      </c>
      <c r="E12847" s="722">
        <v>34380</v>
      </c>
      <c r="F12847" s="723" t="s">
        <v>11220</v>
      </c>
      <c r="G12847" s="724"/>
      <c r="H12847" s="725">
        <v>44313</v>
      </c>
      <c r="I12847" s="725">
        <v>44621</v>
      </c>
      <c r="J12847" s="711"/>
    </row>
    <row r="12848" spans="1:10" s="372" customFormat="1" ht="23.25">
      <c r="A12848" s="720" t="s">
        <v>11221</v>
      </c>
      <c r="B12848" s="721" t="s">
        <v>8350</v>
      </c>
      <c r="C12848" s="336" t="s">
        <v>10698</v>
      </c>
      <c r="D12848" s="721">
        <v>199</v>
      </c>
      <c r="E12848" s="722">
        <v>20475</v>
      </c>
      <c r="F12848" s="723" t="s">
        <v>11222</v>
      </c>
      <c r="G12848" s="724"/>
      <c r="H12848" s="725">
        <v>44313</v>
      </c>
      <c r="I12848" s="725">
        <v>44466</v>
      </c>
      <c r="J12848" s="711"/>
    </row>
    <row r="12849" spans="1:10" s="372" customFormat="1" ht="23.25">
      <c r="A12849" s="720" t="s">
        <v>11223</v>
      </c>
      <c r="B12849" s="721" t="s">
        <v>8350</v>
      </c>
      <c r="C12849" s="336" t="s">
        <v>10698</v>
      </c>
      <c r="D12849" s="721">
        <v>206</v>
      </c>
      <c r="E12849" s="722">
        <v>34888</v>
      </c>
      <c r="F12849" s="723" t="s">
        <v>11224</v>
      </c>
      <c r="G12849" s="726"/>
      <c r="H12849" s="725">
        <v>44316</v>
      </c>
      <c r="I12849" s="725">
        <v>44389</v>
      </c>
      <c r="J12849" s="711"/>
    </row>
    <row r="12850" spans="1:10" s="372" customFormat="1" ht="23.25">
      <c r="A12850" s="720" t="s">
        <v>11225</v>
      </c>
      <c r="B12850" s="721" t="s">
        <v>8350</v>
      </c>
      <c r="C12850" s="336" t="s">
        <v>10698</v>
      </c>
      <c r="D12850" s="721">
        <v>207</v>
      </c>
      <c r="E12850" s="722">
        <v>32958</v>
      </c>
      <c r="F12850" s="723" t="s">
        <v>11226</v>
      </c>
      <c r="G12850" s="724"/>
      <c r="H12850" s="725">
        <v>44316</v>
      </c>
      <c r="I12850" s="725">
        <v>44376</v>
      </c>
      <c r="J12850" s="711"/>
    </row>
    <row r="12851" spans="1:10" s="372" customFormat="1" ht="23.25">
      <c r="A12851" s="720" t="s">
        <v>11227</v>
      </c>
      <c r="B12851" s="721" t="s">
        <v>8350</v>
      </c>
      <c r="C12851" s="336" t="s">
        <v>10698</v>
      </c>
      <c r="D12851" s="721">
        <v>209</v>
      </c>
      <c r="E12851" s="722">
        <v>35100</v>
      </c>
      <c r="F12851" s="723" t="s">
        <v>11191</v>
      </c>
      <c r="G12851" s="724"/>
      <c r="H12851" s="725">
        <v>44316</v>
      </c>
      <c r="I12851" s="725">
        <v>44417</v>
      </c>
      <c r="J12851" s="711"/>
    </row>
    <row r="12852" spans="1:10" s="372" customFormat="1" ht="23.25">
      <c r="A12852" s="720" t="s">
        <v>38080</v>
      </c>
      <c r="B12852" s="721" t="s">
        <v>8350</v>
      </c>
      <c r="C12852" s="336" t="s">
        <v>10698</v>
      </c>
      <c r="D12852" s="721">
        <v>210</v>
      </c>
      <c r="E12852" s="722">
        <v>33600</v>
      </c>
      <c r="F12852" s="723" t="s">
        <v>11228</v>
      </c>
      <c r="G12852" s="724"/>
      <c r="H12852" s="725">
        <v>44320</v>
      </c>
      <c r="I12852" s="725">
        <v>44445</v>
      </c>
      <c r="J12852" s="711"/>
    </row>
    <row r="12853" spans="1:10" s="372" customFormat="1" ht="34.9">
      <c r="A12853" s="720" t="s">
        <v>11229</v>
      </c>
      <c r="B12853" s="721" t="s">
        <v>8350</v>
      </c>
      <c r="C12853" s="336" t="s">
        <v>10698</v>
      </c>
      <c r="D12853" s="721">
        <v>214</v>
      </c>
      <c r="E12853" s="722">
        <v>33900</v>
      </c>
      <c r="F12853" s="723" t="s">
        <v>11230</v>
      </c>
      <c r="G12853" s="726"/>
      <c r="H12853" s="725">
        <v>44321</v>
      </c>
      <c r="I12853" s="725">
        <v>44435</v>
      </c>
      <c r="J12853" s="711"/>
    </row>
    <row r="12854" spans="1:10" s="372" customFormat="1" ht="23.25">
      <c r="A12854" s="720" t="s">
        <v>11231</v>
      </c>
      <c r="B12854" s="721" t="s">
        <v>8350</v>
      </c>
      <c r="C12854" s="336" t="s">
        <v>10698</v>
      </c>
      <c r="D12854" s="721">
        <v>218</v>
      </c>
      <c r="E12854" s="722">
        <v>34787.5</v>
      </c>
      <c r="F12854" s="723" t="s">
        <v>11105</v>
      </c>
      <c r="G12854" s="724"/>
      <c r="H12854" s="725">
        <v>44322</v>
      </c>
      <c r="I12854" s="725">
        <v>44515</v>
      </c>
      <c r="J12854" s="711"/>
    </row>
    <row r="12855" spans="1:10" s="372" customFormat="1" ht="23.25">
      <c r="A12855" s="720" t="s">
        <v>11232</v>
      </c>
      <c r="B12855" s="721" t="s">
        <v>8350</v>
      </c>
      <c r="C12855" s="336" t="s">
        <v>10698</v>
      </c>
      <c r="D12855" s="721">
        <v>219</v>
      </c>
      <c r="E12855" s="722">
        <v>24600</v>
      </c>
      <c r="F12855" s="723" t="s">
        <v>11233</v>
      </c>
      <c r="G12855" s="724"/>
      <c r="H12855" s="725">
        <v>44323</v>
      </c>
      <c r="I12855" s="725">
        <v>44705</v>
      </c>
      <c r="J12855" s="711"/>
    </row>
    <row r="12856" spans="1:10" s="372" customFormat="1" ht="23.25">
      <c r="A12856" s="720" t="s">
        <v>11234</v>
      </c>
      <c r="B12856" s="721" t="s">
        <v>8350</v>
      </c>
      <c r="C12856" s="336" t="s">
        <v>10698</v>
      </c>
      <c r="D12856" s="721">
        <v>221</v>
      </c>
      <c r="E12856" s="722">
        <v>35200</v>
      </c>
      <c r="F12856" s="723" t="s">
        <v>11235</v>
      </c>
      <c r="G12856" s="724"/>
      <c r="H12856" s="725">
        <v>44323</v>
      </c>
      <c r="I12856" s="725">
        <v>44336</v>
      </c>
      <c r="J12856" s="711"/>
    </row>
    <row r="12857" spans="1:10" s="372" customFormat="1" ht="23.25">
      <c r="A12857" s="720" t="s">
        <v>11236</v>
      </c>
      <c r="B12857" s="721" t="s">
        <v>8350</v>
      </c>
      <c r="C12857" s="336" t="s">
        <v>10698</v>
      </c>
      <c r="D12857" s="721">
        <v>222</v>
      </c>
      <c r="E12857" s="722">
        <v>29900</v>
      </c>
      <c r="F12857" s="723" t="s">
        <v>11237</v>
      </c>
      <c r="G12857" s="726"/>
      <c r="H12857" s="725">
        <v>44327</v>
      </c>
      <c r="I12857" s="725">
        <v>44333</v>
      </c>
      <c r="J12857" s="711"/>
    </row>
    <row r="12858" spans="1:10" s="372" customFormat="1" ht="23.25">
      <c r="A12858" s="720" t="s">
        <v>11238</v>
      </c>
      <c r="B12858" s="721" t="s">
        <v>8350</v>
      </c>
      <c r="C12858" s="336" t="s">
        <v>10698</v>
      </c>
      <c r="D12858" s="721">
        <v>224</v>
      </c>
      <c r="E12858" s="722">
        <v>34399.230000000003</v>
      </c>
      <c r="F12858" s="723" t="s">
        <v>11010</v>
      </c>
      <c r="G12858" s="724"/>
      <c r="H12858" s="725">
        <v>44329</v>
      </c>
      <c r="I12858" s="725">
        <v>44463</v>
      </c>
      <c r="J12858" s="711"/>
    </row>
    <row r="12859" spans="1:10" s="372" customFormat="1" ht="23.25">
      <c r="A12859" s="720" t="s">
        <v>11239</v>
      </c>
      <c r="B12859" s="721" t="s">
        <v>8350</v>
      </c>
      <c r="C12859" s="336" t="s">
        <v>10698</v>
      </c>
      <c r="D12859" s="721">
        <v>227</v>
      </c>
      <c r="E12859" s="722">
        <v>34810</v>
      </c>
      <c r="F12859" s="723" t="s">
        <v>11240</v>
      </c>
      <c r="G12859" s="724"/>
      <c r="H12859" s="725">
        <v>44330</v>
      </c>
      <c r="I12859" s="725">
        <v>44396</v>
      </c>
      <c r="J12859" s="711"/>
    </row>
    <row r="12860" spans="1:10" s="372" customFormat="1" ht="23.25">
      <c r="A12860" s="720" t="s">
        <v>38079</v>
      </c>
      <c r="B12860" s="721" t="s">
        <v>8350</v>
      </c>
      <c r="C12860" s="336" t="s">
        <v>10698</v>
      </c>
      <c r="D12860" s="721">
        <v>228</v>
      </c>
      <c r="E12860" s="722">
        <v>18300</v>
      </c>
      <c r="F12860" s="723" t="s">
        <v>11241</v>
      </c>
      <c r="G12860" s="726"/>
      <c r="H12860" s="725">
        <v>44330</v>
      </c>
      <c r="I12860" s="725">
        <v>45432</v>
      </c>
      <c r="J12860" s="711"/>
    </row>
    <row r="12861" spans="1:10" s="372" customFormat="1" ht="34.9">
      <c r="A12861" s="720" t="s">
        <v>11242</v>
      </c>
      <c r="B12861" s="721" t="s">
        <v>8350</v>
      </c>
      <c r="C12861" s="336" t="s">
        <v>10698</v>
      </c>
      <c r="D12861" s="721">
        <v>229</v>
      </c>
      <c r="E12861" s="722">
        <v>33000</v>
      </c>
      <c r="F12861" s="723" t="s">
        <v>11243</v>
      </c>
      <c r="G12861" s="726"/>
      <c r="H12861" s="725">
        <v>44330</v>
      </c>
      <c r="I12861" s="725">
        <v>44370</v>
      </c>
      <c r="J12861" s="711"/>
    </row>
    <row r="12862" spans="1:10" s="372" customFormat="1" ht="34.9">
      <c r="A12862" s="720" t="s">
        <v>11244</v>
      </c>
      <c r="B12862" s="721" t="s">
        <v>8350</v>
      </c>
      <c r="C12862" s="336" t="s">
        <v>10698</v>
      </c>
      <c r="D12862" s="721">
        <v>230</v>
      </c>
      <c r="E12862" s="722">
        <v>19980</v>
      </c>
      <c r="F12862" s="723" t="s">
        <v>11245</v>
      </c>
      <c r="G12862" s="724"/>
      <c r="H12862" s="725">
        <v>44330</v>
      </c>
      <c r="I12862" s="725">
        <v>44382</v>
      </c>
      <c r="J12862" s="711"/>
    </row>
    <row r="12863" spans="1:10" s="372" customFormat="1" ht="23.25">
      <c r="A12863" s="720" t="s">
        <v>11246</v>
      </c>
      <c r="B12863" s="721" t="s">
        <v>8350</v>
      </c>
      <c r="C12863" s="336" t="s">
        <v>10698</v>
      </c>
      <c r="D12863" s="721">
        <v>231</v>
      </c>
      <c r="E12863" s="722">
        <v>34828.300000000003</v>
      </c>
      <c r="F12863" s="723" t="s">
        <v>11247</v>
      </c>
      <c r="G12863" s="726"/>
      <c r="H12863" s="725">
        <v>44333</v>
      </c>
      <c r="I12863" s="725">
        <v>44746</v>
      </c>
      <c r="J12863" s="711"/>
    </row>
    <row r="12864" spans="1:10" s="372" customFormat="1" ht="34.9">
      <c r="A12864" s="720" t="s">
        <v>11248</v>
      </c>
      <c r="B12864" s="726" t="s">
        <v>8350</v>
      </c>
      <c r="C12864" s="336" t="s">
        <v>10698</v>
      </c>
      <c r="D12864" s="721">
        <v>233</v>
      </c>
      <c r="E12864" s="722">
        <v>35000</v>
      </c>
      <c r="F12864" s="723" t="s">
        <v>11057</v>
      </c>
      <c r="G12864" s="724"/>
      <c r="H12864" s="725">
        <v>44334</v>
      </c>
      <c r="I12864" s="725">
        <v>44456</v>
      </c>
      <c r="J12864" s="728"/>
    </row>
    <row r="12865" spans="1:10" s="372" customFormat="1" ht="34.9">
      <c r="A12865" s="720" t="s">
        <v>38078</v>
      </c>
      <c r="B12865" s="726" t="s">
        <v>8350</v>
      </c>
      <c r="C12865" s="336" t="s">
        <v>10698</v>
      </c>
      <c r="D12865" s="721">
        <v>234</v>
      </c>
      <c r="E12865" s="722">
        <v>32000</v>
      </c>
      <c r="F12865" s="729" t="s">
        <v>11196</v>
      </c>
      <c r="G12865" s="724"/>
      <c r="H12865" s="725">
        <v>44335</v>
      </c>
      <c r="I12865" s="725">
        <v>44487</v>
      </c>
      <c r="J12865" s="728"/>
    </row>
    <row r="12866" spans="1:10" s="372" customFormat="1" ht="23.25">
      <c r="A12866" s="720" t="s">
        <v>11249</v>
      </c>
      <c r="B12866" s="721" t="s">
        <v>8350</v>
      </c>
      <c r="C12866" s="336" t="s">
        <v>10698</v>
      </c>
      <c r="D12866" s="721">
        <v>235</v>
      </c>
      <c r="E12866" s="722">
        <v>30373.200000000001</v>
      </c>
      <c r="F12866" s="723" t="s">
        <v>11250</v>
      </c>
      <c r="G12866" s="726"/>
      <c r="H12866" s="725">
        <v>44340</v>
      </c>
      <c r="I12866" s="725">
        <v>44715</v>
      </c>
      <c r="J12866" s="711"/>
    </row>
    <row r="12867" spans="1:10" s="372" customFormat="1" ht="23.25">
      <c r="A12867" s="720" t="s">
        <v>11251</v>
      </c>
      <c r="B12867" s="721" t="s">
        <v>8350</v>
      </c>
      <c r="C12867" s="336" t="s">
        <v>10698</v>
      </c>
      <c r="D12867" s="721">
        <v>238</v>
      </c>
      <c r="E12867" s="722">
        <v>35164</v>
      </c>
      <c r="F12867" s="723" t="s">
        <v>11252</v>
      </c>
      <c r="G12867" s="724"/>
      <c r="H12867" s="725">
        <v>44341</v>
      </c>
      <c r="I12867" s="725">
        <v>44404</v>
      </c>
      <c r="J12867" s="711"/>
    </row>
    <row r="12868" spans="1:10" s="372" customFormat="1" ht="23.25">
      <c r="A12868" s="720" t="s">
        <v>11197</v>
      </c>
      <c r="B12868" s="721" t="s">
        <v>8350</v>
      </c>
      <c r="C12868" s="336" t="s">
        <v>10698</v>
      </c>
      <c r="D12868" s="721">
        <v>239</v>
      </c>
      <c r="E12868" s="722">
        <v>34948</v>
      </c>
      <c r="F12868" s="723" t="s">
        <v>11253</v>
      </c>
      <c r="G12868" s="724"/>
      <c r="H12868" s="725">
        <v>44341</v>
      </c>
      <c r="I12868" s="725">
        <v>44433</v>
      </c>
      <c r="J12868" s="711"/>
    </row>
    <row r="12869" spans="1:10" s="372" customFormat="1" ht="23.25">
      <c r="A12869" s="720" t="s">
        <v>11254</v>
      </c>
      <c r="B12869" s="721" t="s">
        <v>8350</v>
      </c>
      <c r="C12869" s="336" t="s">
        <v>10698</v>
      </c>
      <c r="D12869" s="721">
        <v>240</v>
      </c>
      <c r="E12869" s="722">
        <v>18400</v>
      </c>
      <c r="F12869" s="723" t="s">
        <v>11121</v>
      </c>
      <c r="G12869" s="724"/>
      <c r="H12869" s="725">
        <v>44342</v>
      </c>
      <c r="I12869" s="725">
        <v>44404</v>
      </c>
      <c r="J12869" s="711"/>
    </row>
    <row r="12870" spans="1:10" s="372" customFormat="1" ht="23.25">
      <c r="A12870" s="720" t="s">
        <v>11255</v>
      </c>
      <c r="B12870" s="721" t="s">
        <v>8350</v>
      </c>
      <c r="C12870" s="336" t="s">
        <v>10698</v>
      </c>
      <c r="D12870" s="721">
        <v>244</v>
      </c>
      <c r="E12870" s="722">
        <v>21685.5</v>
      </c>
      <c r="F12870" s="723" t="s">
        <v>11121</v>
      </c>
      <c r="G12870" s="726"/>
      <c r="H12870" s="725">
        <v>44342</v>
      </c>
      <c r="I12870" s="725">
        <v>44404</v>
      </c>
      <c r="J12870" s="711"/>
    </row>
    <row r="12871" spans="1:10" s="372" customFormat="1" ht="23.25">
      <c r="A12871" s="720" t="s">
        <v>11256</v>
      </c>
      <c r="B12871" s="721" t="s">
        <v>8350</v>
      </c>
      <c r="C12871" s="336" t="s">
        <v>10698</v>
      </c>
      <c r="D12871" s="721">
        <v>245</v>
      </c>
      <c r="E12871" s="722">
        <v>30182.400000000001</v>
      </c>
      <c r="F12871" s="723" t="s">
        <v>11257</v>
      </c>
      <c r="G12871" s="726"/>
      <c r="H12871" s="725">
        <v>44342</v>
      </c>
      <c r="I12871" s="725">
        <v>44407</v>
      </c>
      <c r="J12871" s="711"/>
    </row>
    <row r="12872" spans="1:10" s="372" customFormat="1" ht="23.25">
      <c r="A12872" s="720" t="s">
        <v>11258</v>
      </c>
      <c r="B12872" s="721" t="s">
        <v>8350</v>
      </c>
      <c r="C12872" s="336" t="s">
        <v>10698</v>
      </c>
      <c r="D12872" s="721">
        <v>247</v>
      </c>
      <c r="E12872" s="722">
        <v>34606.9</v>
      </c>
      <c r="F12872" s="723" t="s">
        <v>11259</v>
      </c>
      <c r="G12872" s="724"/>
      <c r="H12872" s="725">
        <v>44343</v>
      </c>
      <c r="I12872" s="725">
        <v>44529</v>
      </c>
      <c r="J12872" s="711"/>
    </row>
    <row r="12873" spans="1:10" s="372" customFormat="1" ht="23.25">
      <c r="A12873" s="720" t="s">
        <v>11260</v>
      </c>
      <c r="B12873" s="721" t="s">
        <v>8350</v>
      </c>
      <c r="C12873" s="336" t="s">
        <v>10698</v>
      </c>
      <c r="D12873" s="721">
        <v>249</v>
      </c>
      <c r="E12873" s="722">
        <v>24920</v>
      </c>
      <c r="F12873" s="723" t="s">
        <v>11261</v>
      </c>
      <c r="G12873" s="724"/>
      <c r="H12873" s="725">
        <v>44343</v>
      </c>
      <c r="I12873" s="725">
        <v>44365</v>
      </c>
      <c r="J12873" s="711"/>
    </row>
    <row r="12874" spans="1:10" s="372" customFormat="1" ht="23.25">
      <c r="A12874" s="720" t="s">
        <v>11262</v>
      </c>
      <c r="B12874" s="721" t="s">
        <v>8350</v>
      </c>
      <c r="C12874" s="336" t="s">
        <v>10698</v>
      </c>
      <c r="D12874" s="721">
        <v>251</v>
      </c>
      <c r="E12874" s="722">
        <v>20100</v>
      </c>
      <c r="F12874" s="723" t="s">
        <v>11263</v>
      </c>
      <c r="G12874" s="724"/>
      <c r="H12874" s="725">
        <v>44344</v>
      </c>
      <c r="I12874" s="725">
        <v>44414</v>
      </c>
      <c r="J12874" s="711"/>
    </row>
    <row r="12875" spans="1:10" s="372" customFormat="1" ht="23.25">
      <c r="A12875" s="720" t="s">
        <v>11264</v>
      </c>
      <c r="B12875" s="721" t="s">
        <v>8350</v>
      </c>
      <c r="C12875" s="336" t="s">
        <v>10698</v>
      </c>
      <c r="D12875" s="721">
        <v>256</v>
      </c>
      <c r="E12875" s="722">
        <v>35080</v>
      </c>
      <c r="F12875" s="723" t="s">
        <v>11265</v>
      </c>
      <c r="G12875" s="724"/>
      <c r="H12875" s="725">
        <v>44349</v>
      </c>
      <c r="I12875" s="725">
        <v>44504</v>
      </c>
      <c r="J12875" s="711"/>
    </row>
    <row r="12876" spans="1:10" s="372" customFormat="1" ht="46.5">
      <c r="A12876" s="720" t="s">
        <v>38077</v>
      </c>
      <c r="B12876" s="721" t="s">
        <v>8350</v>
      </c>
      <c r="C12876" s="336" t="s">
        <v>10698</v>
      </c>
      <c r="D12876" s="721">
        <v>257</v>
      </c>
      <c r="E12876" s="722">
        <v>26000</v>
      </c>
      <c r="F12876" s="723" t="s">
        <v>11266</v>
      </c>
      <c r="G12876" s="726"/>
      <c r="H12876" s="725">
        <v>44349</v>
      </c>
      <c r="I12876" s="725">
        <v>44382</v>
      </c>
      <c r="J12876" s="711"/>
    </row>
    <row r="12877" spans="1:10" s="372" customFormat="1" ht="23.25">
      <c r="A12877" s="720" t="s">
        <v>11267</v>
      </c>
      <c r="B12877" s="721" t="s">
        <v>8350</v>
      </c>
      <c r="C12877" s="336" t="s">
        <v>10698</v>
      </c>
      <c r="D12877" s="721">
        <v>259</v>
      </c>
      <c r="E12877" s="722">
        <v>35000</v>
      </c>
      <c r="F12877" s="723" t="s">
        <v>11268</v>
      </c>
      <c r="G12877" s="724"/>
      <c r="H12877" s="725">
        <v>44349</v>
      </c>
      <c r="I12877" s="725">
        <v>44396</v>
      </c>
      <c r="J12877" s="711"/>
    </row>
    <row r="12878" spans="1:10" s="372" customFormat="1" ht="23.25">
      <c r="A12878" s="720" t="s">
        <v>11269</v>
      </c>
      <c r="B12878" s="721" t="s">
        <v>8350</v>
      </c>
      <c r="C12878" s="336" t="s">
        <v>10698</v>
      </c>
      <c r="D12878" s="721">
        <v>263</v>
      </c>
      <c r="E12878" s="722">
        <v>35180</v>
      </c>
      <c r="F12878" s="723" t="s">
        <v>11270</v>
      </c>
      <c r="G12878" s="724"/>
      <c r="H12878" s="725">
        <v>44350</v>
      </c>
      <c r="I12878" s="725">
        <v>44564</v>
      </c>
      <c r="J12878" s="711"/>
    </row>
    <row r="12879" spans="1:10" s="372" customFormat="1" ht="34.9">
      <c r="A12879" s="720" t="s">
        <v>11271</v>
      </c>
      <c r="B12879" s="721" t="s">
        <v>8350</v>
      </c>
      <c r="C12879" s="336" t="s">
        <v>10698</v>
      </c>
      <c r="D12879" s="721">
        <v>264</v>
      </c>
      <c r="E12879" s="722">
        <v>23000</v>
      </c>
      <c r="F12879" s="723" t="s">
        <v>11272</v>
      </c>
      <c r="G12879" s="724"/>
      <c r="H12879" s="725">
        <v>44350</v>
      </c>
      <c r="I12879" s="725">
        <v>44385</v>
      </c>
      <c r="J12879" s="711"/>
    </row>
    <row r="12880" spans="1:10" s="372" customFormat="1" ht="23.25">
      <c r="A12880" s="720" t="s">
        <v>11273</v>
      </c>
      <c r="B12880" s="721" t="s">
        <v>8350</v>
      </c>
      <c r="C12880" s="336" t="s">
        <v>10698</v>
      </c>
      <c r="D12880" s="721">
        <v>265</v>
      </c>
      <c r="E12880" s="722">
        <v>32175</v>
      </c>
      <c r="F12880" s="723" t="s">
        <v>11126</v>
      </c>
      <c r="G12880" s="724"/>
      <c r="H12880" s="725">
        <v>44350</v>
      </c>
      <c r="I12880" s="725">
        <v>44475</v>
      </c>
      <c r="J12880" s="711"/>
    </row>
    <row r="12881" spans="1:10" s="372" customFormat="1" ht="46.5">
      <c r="A12881" s="720" t="s">
        <v>11274</v>
      </c>
      <c r="B12881" s="721" t="s">
        <v>8350</v>
      </c>
      <c r="C12881" s="336" t="s">
        <v>10698</v>
      </c>
      <c r="D12881" s="721">
        <v>266</v>
      </c>
      <c r="E12881" s="722">
        <v>30500</v>
      </c>
      <c r="F12881" s="723" t="s">
        <v>11275</v>
      </c>
      <c r="G12881" s="724"/>
      <c r="H12881" s="725">
        <v>44350</v>
      </c>
      <c r="I12881" s="725">
        <v>44375</v>
      </c>
      <c r="J12881" s="711"/>
    </row>
    <row r="12882" spans="1:10" s="372" customFormat="1" ht="23.25">
      <c r="A12882" s="720" t="s">
        <v>11054</v>
      </c>
      <c r="B12882" s="721" t="s">
        <v>8350</v>
      </c>
      <c r="C12882" s="336" t="s">
        <v>10698</v>
      </c>
      <c r="D12882" s="721">
        <v>267</v>
      </c>
      <c r="E12882" s="722">
        <v>34364.550000000003</v>
      </c>
      <c r="F12882" s="723" t="s">
        <v>11055</v>
      </c>
      <c r="G12882" s="724"/>
      <c r="H12882" s="725">
        <v>44354</v>
      </c>
      <c r="I12882" s="725">
        <v>44400</v>
      </c>
      <c r="J12882" s="711"/>
    </row>
    <row r="12883" spans="1:10" s="372" customFormat="1" ht="23.25">
      <c r="A12883" s="720" t="s">
        <v>11276</v>
      </c>
      <c r="B12883" s="721" t="s">
        <v>8350</v>
      </c>
      <c r="C12883" s="336" t="s">
        <v>10698</v>
      </c>
      <c r="D12883" s="721">
        <v>270</v>
      </c>
      <c r="E12883" s="722">
        <v>20400</v>
      </c>
      <c r="F12883" s="723" t="s">
        <v>11277</v>
      </c>
      <c r="G12883" s="724"/>
      <c r="H12883" s="725">
        <v>44354</v>
      </c>
      <c r="I12883" s="725">
        <v>44720</v>
      </c>
      <c r="J12883" s="711"/>
    </row>
    <row r="12884" spans="1:10" s="372" customFormat="1" ht="23.25">
      <c r="A12884" s="720" t="s">
        <v>38076</v>
      </c>
      <c r="B12884" s="721" t="s">
        <v>8350</v>
      </c>
      <c r="C12884" s="336" t="s">
        <v>10698</v>
      </c>
      <c r="D12884" s="721">
        <v>271</v>
      </c>
      <c r="E12884" s="722">
        <v>35000</v>
      </c>
      <c r="F12884" s="723" t="s">
        <v>11278</v>
      </c>
      <c r="G12884" s="724"/>
      <c r="H12884" s="725">
        <v>44354</v>
      </c>
      <c r="I12884" s="725">
        <v>44476</v>
      </c>
      <c r="J12884" s="711"/>
    </row>
    <row r="12885" spans="1:10" s="372" customFormat="1" ht="23.25">
      <c r="A12885" s="720" t="s">
        <v>11279</v>
      </c>
      <c r="B12885" s="721" t="s">
        <v>8350</v>
      </c>
      <c r="C12885" s="336" t="s">
        <v>10698</v>
      </c>
      <c r="D12885" s="721">
        <v>275</v>
      </c>
      <c r="E12885" s="722">
        <v>34987</v>
      </c>
      <c r="F12885" s="723" t="s">
        <v>11280</v>
      </c>
      <c r="G12885" s="724"/>
      <c r="H12885" s="725">
        <v>44356</v>
      </c>
      <c r="I12885" s="725">
        <v>44508</v>
      </c>
      <c r="J12885" s="711"/>
    </row>
    <row r="12886" spans="1:10" s="372" customFormat="1" ht="23.25">
      <c r="A12886" s="720" t="s">
        <v>11281</v>
      </c>
      <c r="B12886" s="721" t="s">
        <v>8350</v>
      </c>
      <c r="C12886" s="336" t="s">
        <v>10698</v>
      </c>
      <c r="D12886" s="721">
        <v>276</v>
      </c>
      <c r="E12886" s="722">
        <v>34400</v>
      </c>
      <c r="F12886" s="723" t="s">
        <v>11282</v>
      </c>
      <c r="G12886" s="724"/>
      <c r="H12886" s="725">
        <v>44357</v>
      </c>
      <c r="I12886" s="725">
        <v>44641</v>
      </c>
      <c r="J12886" s="711"/>
    </row>
    <row r="12887" spans="1:10" s="372" customFormat="1" ht="23.25">
      <c r="A12887" s="720" t="s">
        <v>38075</v>
      </c>
      <c r="B12887" s="721" t="s">
        <v>8350</v>
      </c>
      <c r="C12887" s="336" t="s">
        <v>10698</v>
      </c>
      <c r="D12887" s="721">
        <v>277</v>
      </c>
      <c r="E12887" s="722">
        <v>32750</v>
      </c>
      <c r="F12887" s="723" t="s">
        <v>11283</v>
      </c>
      <c r="G12887" s="724"/>
      <c r="H12887" s="725">
        <v>44357</v>
      </c>
      <c r="I12887" s="725">
        <v>44512</v>
      </c>
      <c r="J12887" s="711"/>
    </row>
    <row r="12888" spans="1:10" s="372" customFormat="1" ht="23.25">
      <c r="A12888" s="720" t="s">
        <v>11284</v>
      </c>
      <c r="B12888" s="721" t="s">
        <v>8350</v>
      </c>
      <c r="C12888" s="336" t="s">
        <v>10698</v>
      </c>
      <c r="D12888" s="721">
        <v>280</v>
      </c>
      <c r="E12888" s="722">
        <v>33077.760000000002</v>
      </c>
      <c r="F12888" s="723" t="s">
        <v>11285</v>
      </c>
      <c r="G12888" s="724"/>
      <c r="H12888" s="725">
        <v>44365</v>
      </c>
      <c r="I12888" s="725">
        <v>44375</v>
      </c>
      <c r="J12888" s="711"/>
    </row>
    <row r="12889" spans="1:10" s="372" customFormat="1" ht="23.25">
      <c r="A12889" s="720" t="s">
        <v>11286</v>
      </c>
      <c r="B12889" s="721" t="s">
        <v>8350</v>
      </c>
      <c r="C12889" s="336" t="s">
        <v>10698</v>
      </c>
      <c r="D12889" s="721">
        <v>283</v>
      </c>
      <c r="E12889" s="722">
        <v>33276</v>
      </c>
      <c r="F12889" s="710" t="s">
        <v>11287</v>
      </c>
      <c r="G12889" s="724"/>
      <c r="H12889" s="725">
        <v>44365</v>
      </c>
      <c r="I12889" s="725">
        <v>44732</v>
      </c>
      <c r="J12889" s="711"/>
    </row>
    <row r="12890" spans="1:10" s="372" customFormat="1" ht="46.5">
      <c r="A12890" s="720" t="s">
        <v>11288</v>
      </c>
      <c r="B12890" s="721" t="s">
        <v>8350</v>
      </c>
      <c r="C12890" s="336" t="s">
        <v>10698</v>
      </c>
      <c r="D12890" s="721">
        <v>284</v>
      </c>
      <c r="E12890" s="722">
        <v>34574</v>
      </c>
      <c r="F12890" s="723" t="s">
        <v>11289</v>
      </c>
      <c r="G12890" s="724"/>
      <c r="H12890" s="725">
        <v>44365</v>
      </c>
      <c r="I12890" s="725">
        <v>44417</v>
      </c>
      <c r="J12890" s="711"/>
    </row>
    <row r="12891" spans="1:10" s="372" customFormat="1" ht="23.25">
      <c r="A12891" s="720" t="s">
        <v>11290</v>
      </c>
      <c r="B12891" s="721" t="s">
        <v>8350</v>
      </c>
      <c r="C12891" s="336" t="s">
        <v>10698</v>
      </c>
      <c r="D12891" s="721">
        <v>286</v>
      </c>
      <c r="E12891" s="722">
        <v>35100</v>
      </c>
      <c r="F12891" s="723" t="s">
        <v>11291</v>
      </c>
      <c r="G12891" s="726"/>
      <c r="H12891" s="725">
        <v>44365</v>
      </c>
      <c r="I12891" s="725">
        <v>44466</v>
      </c>
      <c r="J12891" s="711"/>
    </row>
    <row r="12892" spans="1:10" s="372" customFormat="1" ht="23.25">
      <c r="A12892" s="720" t="s">
        <v>11292</v>
      </c>
      <c r="B12892" s="721" t="s">
        <v>8350</v>
      </c>
      <c r="C12892" s="336" t="s">
        <v>10698</v>
      </c>
      <c r="D12892" s="721">
        <v>287</v>
      </c>
      <c r="E12892" s="722">
        <v>34900</v>
      </c>
      <c r="F12892" s="723" t="s">
        <v>11105</v>
      </c>
      <c r="G12892" s="724"/>
      <c r="H12892" s="725">
        <v>44365</v>
      </c>
      <c r="I12892" s="725">
        <v>44501</v>
      </c>
      <c r="J12892" s="711"/>
    </row>
    <row r="12893" spans="1:10" s="372" customFormat="1" ht="46.5">
      <c r="A12893" s="720" t="s">
        <v>11293</v>
      </c>
      <c r="B12893" s="721" t="s">
        <v>8350</v>
      </c>
      <c r="C12893" s="336" t="s">
        <v>10698</v>
      </c>
      <c r="D12893" s="721">
        <v>290</v>
      </c>
      <c r="E12893" s="722">
        <v>33257.86</v>
      </c>
      <c r="F12893" s="723" t="s">
        <v>11294</v>
      </c>
      <c r="G12893" s="726"/>
      <c r="H12893" s="725">
        <v>44369</v>
      </c>
      <c r="I12893" s="725">
        <v>44420</v>
      </c>
      <c r="J12893" s="711"/>
    </row>
    <row r="12894" spans="1:10" s="372" customFormat="1" ht="34.9">
      <c r="A12894" s="720" t="s">
        <v>11295</v>
      </c>
      <c r="B12894" s="721" t="s">
        <v>8350</v>
      </c>
      <c r="C12894" s="336" t="s">
        <v>10698</v>
      </c>
      <c r="D12894" s="721">
        <v>291</v>
      </c>
      <c r="E12894" s="722">
        <v>35199.4</v>
      </c>
      <c r="F12894" s="723" t="s">
        <v>11296</v>
      </c>
      <c r="G12894" s="724"/>
      <c r="H12894" s="725">
        <v>44369</v>
      </c>
      <c r="I12894" s="725">
        <v>44405</v>
      </c>
      <c r="J12894" s="711"/>
    </row>
    <row r="12895" spans="1:10" s="372" customFormat="1" ht="34.9">
      <c r="A12895" s="720" t="s">
        <v>11297</v>
      </c>
      <c r="B12895" s="721" t="s">
        <v>8350</v>
      </c>
      <c r="C12895" s="336" t="s">
        <v>10698</v>
      </c>
      <c r="D12895" s="721">
        <v>292</v>
      </c>
      <c r="E12895" s="722">
        <v>35000</v>
      </c>
      <c r="F12895" s="723" t="s">
        <v>11298</v>
      </c>
      <c r="G12895" s="726"/>
      <c r="H12895" s="725">
        <v>44370</v>
      </c>
      <c r="I12895" s="725">
        <v>44552</v>
      </c>
      <c r="J12895" s="711"/>
    </row>
    <row r="12896" spans="1:10" s="372" customFormat="1" ht="34.9">
      <c r="A12896" s="720" t="s">
        <v>11299</v>
      </c>
      <c r="B12896" s="721" t="s">
        <v>8350</v>
      </c>
      <c r="C12896" s="336" t="s">
        <v>10698</v>
      </c>
      <c r="D12896" s="721">
        <v>294</v>
      </c>
      <c r="E12896" s="722">
        <v>31388</v>
      </c>
      <c r="F12896" s="723" t="s">
        <v>11300</v>
      </c>
      <c r="G12896" s="724"/>
      <c r="H12896" s="725">
        <v>44370</v>
      </c>
      <c r="I12896" s="725">
        <v>44585</v>
      </c>
      <c r="J12896" s="711"/>
    </row>
    <row r="12897" spans="1:10" s="372" customFormat="1" ht="34.9">
      <c r="A12897" s="720" t="s">
        <v>11301</v>
      </c>
      <c r="B12897" s="721" t="s">
        <v>8350</v>
      </c>
      <c r="C12897" s="336" t="s">
        <v>10698</v>
      </c>
      <c r="D12897" s="721">
        <v>302</v>
      </c>
      <c r="E12897" s="722">
        <v>35178</v>
      </c>
      <c r="F12897" s="723" t="s">
        <v>11182</v>
      </c>
      <c r="G12897" s="724"/>
      <c r="H12897" s="725">
        <v>44375</v>
      </c>
      <c r="I12897" s="725">
        <v>45485</v>
      </c>
      <c r="J12897" s="711"/>
    </row>
    <row r="12898" spans="1:10" s="372" customFormat="1" ht="23.25">
      <c r="A12898" s="720" t="s">
        <v>11302</v>
      </c>
      <c r="B12898" s="721" t="s">
        <v>8350</v>
      </c>
      <c r="C12898" s="336" t="s">
        <v>10698</v>
      </c>
      <c r="D12898" s="721">
        <v>303</v>
      </c>
      <c r="E12898" s="722">
        <v>34313.120000000003</v>
      </c>
      <c r="F12898" s="723" t="s">
        <v>11303</v>
      </c>
      <c r="G12898" s="724"/>
      <c r="H12898" s="725">
        <v>44375</v>
      </c>
      <c r="I12898" s="725">
        <v>44557</v>
      </c>
      <c r="J12898" s="711"/>
    </row>
    <row r="12899" spans="1:10" s="372" customFormat="1" ht="23.25">
      <c r="A12899" s="720" t="s">
        <v>11304</v>
      </c>
      <c r="B12899" s="721" t="s">
        <v>8350</v>
      </c>
      <c r="C12899" s="336" t="s">
        <v>10698</v>
      </c>
      <c r="D12899" s="721">
        <v>304</v>
      </c>
      <c r="E12899" s="722">
        <v>29153.599999999999</v>
      </c>
      <c r="F12899" s="723" t="s">
        <v>11305</v>
      </c>
      <c r="G12899" s="724"/>
      <c r="H12899" s="725">
        <v>44377</v>
      </c>
      <c r="I12899" s="725">
        <v>44928</v>
      </c>
      <c r="J12899" s="711"/>
    </row>
    <row r="12900" spans="1:10" s="372" customFormat="1" ht="23.25">
      <c r="A12900" s="720" t="s">
        <v>38074</v>
      </c>
      <c r="B12900" s="721" t="s">
        <v>8350</v>
      </c>
      <c r="C12900" s="336" t="s">
        <v>10698</v>
      </c>
      <c r="D12900" s="721">
        <v>307</v>
      </c>
      <c r="E12900" s="722">
        <v>18290</v>
      </c>
      <c r="F12900" s="723" t="s">
        <v>11306</v>
      </c>
      <c r="G12900" s="724"/>
      <c r="H12900" s="725">
        <v>44378</v>
      </c>
      <c r="I12900" s="725">
        <v>44404</v>
      </c>
      <c r="J12900" s="711"/>
    </row>
    <row r="12901" spans="1:10" s="372" customFormat="1" ht="23.25">
      <c r="A12901" s="720" t="s">
        <v>11307</v>
      </c>
      <c r="B12901" s="721" t="s">
        <v>8350</v>
      </c>
      <c r="C12901" s="336" t="s">
        <v>10698</v>
      </c>
      <c r="D12901" s="721">
        <v>308</v>
      </c>
      <c r="E12901" s="722">
        <v>23936</v>
      </c>
      <c r="F12901" s="723" t="s">
        <v>11308</v>
      </c>
      <c r="G12901" s="724"/>
      <c r="H12901" s="725">
        <v>44379</v>
      </c>
      <c r="I12901" s="725">
        <v>44445</v>
      </c>
      <c r="J12901" s="711"/>
    </row>
    <row r="12902" spans="1:10" s="372" customFormat="1" ht="23.25">
      <c r="A12902" s="720" t="s">
        <v>11309</v>
      </c>
      <c r="B12902" s="721" t="s">
        <v>8350</v>
      </c>
      <c r="C12902" s="336" t="s">
        <v>10698</v>
      </c>
      <c r="D12902" s="721">
        <v>310</v>
      </c>
      <c r="E12902" s="722">
        <v>28800</v>
      </c>
      <c r="F12902" s="723" t="s">
        <v>11310</v>
      </c>
      <c r="G12902" s="724"/>
      <c r="H12902" s="725">
        <v>44379</v>
      </c>
      <c r="I12902" s="725">
        <v>44748</v>
      </c>
      <c r="J12902" s="711"/>
    </row>
    <row r="12903" spans="1:10" s="372" customFormat="1" ht="46.5">
      <c r="A12903" s="720" t="s">
        <v>11311</v>
      </c>
      <c r="B12903" s="721" t="s">
        <v>8350</v>
      </c>
      <c r="C12903" s="336" t="s">
        <v>10698</v>
      </c>
      <c r="D12903" s="721">
        <v>312</v>
      </c>
      <c r="E12903" s="722">
        <v>35200</v>
      </c>
      <c r="F12903" s="723" t="s">
        <v>11076</v>
      </c>
      <c r="G12903" s="724"/>
      <c r="H12903" s="725">
        <v>44383</v>
      </c>
      <c r="I12903" s="725">
        <v>44480</v>
      </c>
      <c r="J12903" s="711"/>
    </row>
    <row r="12904" spans="1:10" s="372" customFormat="1" ht="34.9">
      <c r="A12904" s="720" t="s">
        <v>38073</v>
      </c>
      <c r="B12904" s="726" t="s">
        <v>8350</v>
      </c>
      <c r="C12904" s="336" t="s">
        <v>10698</v>
      </c>
      <c r="D12904" s="721">
        <v>313</v>
      </c>
      <c r="E12904" s="722">
        <v>25000</v>
      </c>
      <c r="F12904" s="723" t="s">
        <v>11312</v>
      </c>
      <c r="G12904" s="724"/>
      <c r="H12904" s="725">
        <v>44383</v>
      </c>
      <c r="I12904" s="725">
        <v>44428</v>
      </c>
      <c r="J12904" s="728"/>
    </row>
    <row r="12905" spans="1:10" s="372" customFormat="1" ht="34.9">
      <c r="A12905" s="720" t="s">
        <v>11313</v>
      </c>
      <c r="B12905" s="727" t="s">
        <v>8350</v>
      </c>
      <c r="C12905" s="336" t="s">
        <v>10698</v>
      </c>
      <c r="D12905" s="721">
        <v>314</v>
      </c>
      <c r="E12905" s="722">
        <v>35000</v>
      </c>
      <c r="F12905" s="723" t="s">
        <v>11314</v>
      </c>
      <c r="G12905" s="726"/>
      <c r="H12905" s="725">
        <v>44383</v>
      </c>
      <c r="I12905" s="725">
        <v>44473</v>
      </c>
      <c r="J12905" s="728"/>
    </row>
    <row r="12906" spans="1:10" s="372" customFormat="1" ht="23.25">
      <c r="A12906" s="720" t="s">
        <v>11197</v>
      </c>
      <c r="B12906" s="726" t="s">
        <v>8350</v>
      </c>
      <c r="C12906" s="336" t="s">
        <v>10698</v>
      </c>
      <c r="D12906" s="721">
        <v>315</v>
      </c>
      <c r="E12906" s="722">
        <v>35197</v>
      </c>
      <c r="F12906" s="723" t="s">
        <v>11315</v>
      </c>
      <c r="G12906" s="726"/>
      <c r="H12906" s="725">
        <v>44383</v>
      </c>
      <c r="I12906" s="725">
        <v>44445</v>
      </c>
      <c r="J12906" s="728"/>
    </row>
    <row r="12907" spans="1:10" s="372" customFormat="1" ht="46.5">
      <c r="A12907" s="720" t="s">
        <v>11316</v>
      </c>
      <c r="B12907" s="721" t="s">
        <v>8350</v>
      </c>
      <c r="C12907" s="336" t="s">
        <v>10698</v>
      </c>
      <c r="D12907" s="721">
        <v>321</v>
      </c>
      <c r="E12907" s="722">
        <v>35200</v>
      </c>
      <c r="F12907" s="723" t="s">
        <v>11043</v>
      </c>
      <c r="G12907" s="724"/>
      <c r="H12907" s="725">
        <v>44390</v>
      </c>
      <c r="I12907" s="725">
        <v>44693</v>
      </c>
      <c r="J12907" s="711"/>
    </row>
    <row r="12908" spans="1:10" s="372" customFormat="1" ht="34.9">
      <c r="A12908" s="720" t="s">
        <v>11317</v>
      </c>
      <c r="B12908" s="721" t="s">
        <v>8350</v>
      </c>
      <c r="C12908" s="336" t="s">
        <v>10698</v>
      </c>
      <c r="D12908" s="721">
        <v>322</v>
      </c>
      <c r="E12908" s="722">
        <v>30000</v>
      </c>
      <c r="F12908" s="723" t="s">
        <v>11048</v>
      </c>
      <c r="G12908" s="724"/>
      <c r="H12908" s="725">
        <v>44390</v>
      </c>
      <c r="I12908" s="725">
        <v>44693</v>
      </c>
      <c r="J12908" s="711"/>
    </row>
    <row r="12909" spans="1:10" s="372" customFormat="1" ht="34.9">
      <c r="A12909" s="720" t="s">
        <v>38071</v>
      </c>
      <c r="B12909" s="721" t="s">
        <v>8350</v>
      </c>
      <c r="C12909" s="336" t="s">
        <v>10698</v>
      </c>
      <c r="D12909" s="721">
        <v>325</v>
      </c>
      <c r="E12909" s="722">
        <v>31800</v>
      </c>
      <c r="F12909" s="723" t="s">
        <v>11318</v>
      </c>
      <c r="G12909" s="726"/>
      <c r="H12909" s="725">
        <v>44392</v>
      </c>
      <c r="I12909" s="725">
        <v>44512</v>
      </c>
      <c r="J12909" s="711"/>
    </row>
    <row r="12910" spans="1:10" s="372" customFormat="1" ht="23.25">
      <c r="A12910" s="720" t="s">
        <v>11319</v>
      </c>
      <c r="B12910" s="721" t="s">
        <v>8350</v>
      </c>
      <c r="C12910" s="336" t="s">
        <v>10698</v>
      </c>
      <c r="D12910" s="721">
        <v>326</v>
      </c>
      <c r="E12910" s="722">
        <v>34000</v>
      </c>
      <c r="F12910" s="723" t="s">
        <v>11320</v>
      </c>
      <c r="G12910" s="726"/>
      <c r="H12910" s="725">
        <v>44393</v>
      </c>
      <c r="I12910" s="725">
        <v>44669</v>
      </c>
      <c r="J12910" s="711"/>
    </row>
    <row r="12911" spans="1:10" s="372" customFormat="1" ht="34.9">
      <c r="A12911" s="720" t="s">
        <v>38072</v>
      </c>
      <c r="B12911" s="721" t="s">
        <v>8350</v>
      </c>
      <c r="C12911" s="336" t="s">
        <v>10698</v>
      </c>
      <c r="D12911" s="721">
        <v>328</v>
      </c>
      <c r="E12911" s="722">
        <v>34745</v>
      </c>
      <c r="F12911" s="723" t="s">
        <v>11097</v>
      </c>
      <c r="G12911" s="724"/>
      <c r="H12911" s="725">
        <v>44393</v>
      </c>
      <c r="I12911" s="725">
        <v>44565</v>
      </c>
      <c r="J12911" s="711"/>
    </row>
    <row r="12912" spans="1:10" s="372" customFormat="1" ht="34.9">
      <c r="A12912" s="720" t="s">
        <v>11321</v>
      </c>
      <c r="B12912" s="721" t="s">
        <v>8350</v>
      </c>
      <c r="C12912" s="336" t="s">
        <v>10698</v>
      </c>
      <c r="D12912" s="721">
        <v>331</v>
      </c>
      <c r="E12912" s="722">
        <v>35199</v>
      </c>
      <c r="F12912" s="723" t="s">
        <v>11322</v>
      </c>
      <c r="G12912" s="726"/>
      <c r="H12912" s="725">
        <v>44396</v>
      </c>
      <c r="I12912" s="725">
        <v>44502</v>
      </c>
      <c r="J12912" s="711"/>
    </row>
    <row r="12913" spans="1:10" s="372" customFormat="1" ht="23.25">
      <c r="A12913" s="720" t="s">
        <v>11323</v>
      </c>
      <c r="B12913" s="721" t="s">
        <v>8350</v>
      </c>
      <c r="C12913" s="336" t="s">
        <v>10698</v>
      </c>
      <c r="D12913" s="721">
        <v>333</v>
      </c>
      <c r="E12913" s="722">
        <v>18691.2</v>
      </c>
      <c r="F12913" s="723" t="s">
        <v>11324</v>
      </c>
      <c r="G12913" s="724"/>
      <c r="H12913" s="725">
        <v>44393</v>
      </c>
      <c r="I12913" s="725">
        <v>44763</v>
      </c>
      <c r="J12913" s="711"/>
    </row>
    <row r="12914" spans="1:10" s="372" customFormat="1" ht="46.5">
      <c r="A12914" s="720" t="s">
        <v>11325</v>
      </c>
      <c r="B12914" s="721" t="s">
        <v>8350</v>
      </c>
      <c r="C12914" s="336" t="s">
        <v>10698</v>
      </c>
      <c r="D12914" s="721">
        <v>335</v>
      </c>
      <c r="E12914" s="722">
        <v>34000</v>
      </c>
      <c r="F12914" s="723" t="s">
        <v>11326</v>
      </c>
      <c r="G12914" s="726"/>
      <c r="H12914" s="725">
        <v>44397</v>
      </c>
      <c r="I12914" s="725">
        <v>44609</v>
      </c>
      <c r="J12914" s="711"/>
    </row>
    <row r="12915" spans="1:10" s="372" customFormat="1" ht="58.15">
      <c r="A12915" s="720" t="s">
        <v>11327</v>
      </c>
      <c r="B12915" s="721" t="s">
        <v>8350</v>
      </c>
      <c r="C12915" s="336" t="s">
        <v>10698</v>
      </c>
      <c r="D12915" s="721">
        <v>336</v>
      </c>
      <c r="E12915" s="722">
        <v>34000</v>
      </c>
      <c r="F12915" s="723" t="s">
        <v>11328</v>
      </c>
      <c r="G12915" s="724"/>
      <c r="H12915" s="725">
        <v>44397</v>
      </c>
      <c r="I12915" s="725">
        <v>44609</v>
      </c>
      <c r="J12915" s="711"/>
    </row>
    <row r="12916" spans="1:10" s="372" customFormat="1" ht="58.15">
      <c r="A12916" s="720" t="s">
        <v>11329</v>
      </c>
      <c r="B12916" s="721" t="s">
        <v>8350</v>
      </c>
      <c r="C12916" s="336" t="s">
        <v>10698</v>
      </c>
      <c r="D12916" s="721">
        <v>337</v>
      </c>
      <c r="E12916" s="722">
        <v>34000</v>
      </c>
      <c r="F12916" s="723" t="s">
        <v>11330</v>
      </c>
      <c r="G12916" s="726"/>
      <c r="H12916" s="725">
        <v>44397</v>
      </c>
      <c r="I12916" s="725">
        <v>44609</v>
      </c>
      <c r="J12916" s="711"/>
    </row>
    <row r="12917" spans="1:10" s="372" customFormat="1" ht="46.5">
      <c r="A12917" s="720" t="s">
        <v>11331</v>
      </c>
      <c r="B12917" s="721" t="s">
        <v>8350</v>
      </c>
      <c r="C12917" s="336" t="s">
        <v>10698</v>
      </c>
      <c r="D12917" s="721">
        <v>338</v>
      </c>
      <c r="E12917" s="722">
        <v>35000</v>
      </c>
      <c r="F12917" s="723" t="s">
        <v>11332</v>
      </c>
      <c r="G12917" s="724"/>
      <c r="H12917" s="725">
        <v>44397</v>
      </c>
      <c r="I12917" s="725">
        <v>44610</v>
      </c>
      <c r="J12917" s="711"/>
    </row>
    <row r="12918" spans="1:10" s="372" customFormat="1" ht="58.15">
      <c r="A12918" s="720" t="s">
        <v>11333</v>
      </c>
      <c r="B12918" s="721" t="s">
        <v>8350</v>
      </c>
      <c r="C12918" s="336" t="s">
        <v>10698</v>
      </c>
      <c r="D12918" s="721">
        <v>339</v>
      </c>
      <c r="E12918" s="722">
        <v>34000</v>
      </c>
      <c r="F12918" s="723" t="s">
        <v>11334</v>
      </c>
      <c r="G12918" s="724"/>
      <c r="H12918" s="725">
        <v>44397</v>
      </c>
      <c r="I12918" s="725">
        <v>44610</v>
      </c>
      <c r="J12918" s="711"/>
    </row>
    <row r="12919" spans="1:10" s="372" customFormat="1" ht="46.5">
      <c r="A12919" s="720" t="s">
        <v>11335</v>
      </c>
      <c r="B12919" s="721" t="s">
        <v>8350</v>
      </c>
      <c r="C12919" s="336" t="s">
        <v>10698</v>
      </c>
      <c r="D12919" s="721">
        <v>340</v>
      </c>
      <c r="E12919" s="722">
        <v>34300</v>
      </c>
      <c r="F12919" s="723" t="s">
        <v>11336</v>
      </c>
      <c r="G12919" s="724"/>
      <c r="H12919" s="725">
        <v>44397</v>
      </c>
      <c r="I12919" s="725">
        <v>44610</v>
      </c>
      <c r="J12919" s="711"/>
    </row>
    <row r="12920" spans="1:10" s="372" customFormat="1" ht="23.25">
      <c r="A12920" s="720" t="s">
        <v>10752</v>
      </c>
      <c r="B12920" s="726" t="s">
        <v>8350</v>
      </c>
      <c r="C12920" s="336" t="s">
        <v>10698</v>
      </c>
      <c r="D12920" s="721">
        <v>342</v>
      </c>
      <c r="E12920" s="722">
        <v>25946.29</v>
      </c>
      <c r="F12920" s="723" t="s">
        <v>11303</v>
      </c>
      <c r="G12920" s="726"/>
      <c r="H12920" s="725">
        <v>44398</v>
      </c>
      <c r="I12920" s="725">
        <v>44440</v>
      </c>
      <c r="J12920" s="728"/>
    </row>
    <row r="12921" spans="1:10" s="372" customFormat="1" ht="23.25">
      <c r="A12921" s="720" t="s">
        <v>11054</v>
      </c>
      <c r="B12921" s="721" t="s">
        <v>8350</v>
      </c>
      <c r="C12921" s="336" t="s">
        <v>10698</v>
      </c>
      <c r="D12921" s="721">
        <v>343</v>
      </c>
      <c r="E12921" s="722">
        <v>22909.7</v>
      </c>
      <c r="F12921" s="723" t="s">
        <v>11055</v>
      </c>
      <c r="G12921" s="726"/>
      <c r="H12921" s="725">
        <v>44398</v>
      </c>
      <c r="I12921" s="725">
        <v>44431</v>
      </c>
      <c r="J12921" s="711"/>
    </row>
    <row r="12922" spans="1:10" s="372" customFormat="1" ht="23.25">
      <c r="A12922" s="720" t="s">
        <v>11337</v>
      </c>
      <c r="B12922" s="721" t="s">
        <v>8350</v>
      </c>
      <c r="C12922" s="336" t="s">
        <v>10698</v>
      </c>
      <c r="D12922" s="721">
        <v>345</v>
      </c>
      <c r="E12922" s="722">
        <v>33599</v>
      </c>
      <c r="F12922" s="723" t="s">
        <v>11338</v>
      </c>
      <c r="G12922" s="726"/>
      <c r="H12922" s="725">
        <v>44399</v>
      </c>
      <c r="I12922" s="725">
        <v>44470</v>
      </c>
      <c r="J12922" s="711"/>
    </row>
    <row r="12923" spans="1:10" s="372" customFormat="1" ht="23.25">
      <c r="A12923" s="720" t="s">
        <v>11339</v>
      </c>
      <c r="B12923" s="721" t="s">
        <v>8350</v>
      </c>
      <c r="C12923" s="336" t="s">
        <v>10698</v>
      </c>
      <c r="D12923" s="721">
        <v>346</v>
      </c>
      <c r="E12923" s="722">
        <v>35200</v>
      </c>
      <c r="F12923" s="723" t="s">
        <v>11182</v>
      </c>
      <c r="G12923" s="724"/>
      <c r="H12923" s="725">
        <v>44399</v>
      </c>
      <c r="I12923" s="725">
        <v>45509</v>
      </c>
      <c r="J12923" s="711"/>
    </row>
    <row r="12924" spans="1:10" s="372" customFormat="1" ht="23.25">
      <c r="A12924" s="720" t="s">
        <v>11340</v>
      </c>
      <c r="B12924" s="721" t="s">
        <v>8350</v>
      </c>
      <c r="C12924" s="336" t="s">
        <v>10698</v>
      </c>
      <c r="D12924" s="721">
        <v>349</v>
      </c>
      <c r="E12924" s="722">
        <v>29582.400000000001</v>
      </c>
      <c r="F12924" s="723" t="s">
        <v>11257</v>
      </c>
      <c r="G12924" s="724"/>
      <c r="H12924" s="725">
        <v>44400</v>
      </c>
      <c r="I12924" s="725">
        <v>44477</v>
      </c>
      <c r="J12924" s="711"/>
    </row>
    <row r="12925" spans="1:10" s="372" customFormat="1" ht="23.25">
      <c r="A12925" s="720" t="s">
        <v>11341</v>
      </c>
      <c r="B12925" s="721" t="s">
        <v>8350</v>
      </c>
      <c r="C12925" s="336" t="s">
        <v>10698</v>
      </c>
      <c r="D12925" s="721">
        <v>352</v>
      </c>
      <c r="E12925" s="722">
        <v>34850</v>
      </c>
      <c r="F12925" s="723" t="s">
        <v>11342</v>
      </c>
      <c r="G12925" s="726"/>
      <c r="H12925" s="725">
        <v>44404</v>
      </c>
      <c r="I12925" s="725">
        <v>44480</v>
      </c>
      <c r="J12925" s="711"/>
    </row>
    <row r="12926" spans="1:10" s="372" customFormat="1" ht="23.25">
      <c r="A12926" s="720" t="s">
        <v>11343</v>
      </c>
      <c r="B12926" s="721" t="s">
        <v>8350</v>
      </c>
      <c r="C12926" s="336" t="s">
        <v>10698</v>
      </c>
      <c r="D12926" s="721">
        <v>353</v>
      </c>
      <c r="E12926" s="722">
        <v>25080.5</v>
      </c>
      <c r="F12926" s="723" t="s">
        <v>11344</v>
      </c>
      <c r="G12926" s="726"/>
      <c r="H12926" s="725">
        <v>44404</v>
      </c>
      <c r="I12926" s="725">
        <v>44417</v>
      </c>
      <c r="J12926" s="711"/>
    </row>
    <row r="12927" spans="1:10" s="372" customFormat="1" ht="46.5">
      <c r="A12927" s="720" t="s">
        <v>11345</v>
      </c>
      <c r="B12927" s="726" t="s">
        <v>8350</v>
      </c>
      <c r="C12927" s="336" t="s">
        <v>10698</v>
      </c>
      <c r="D12927" s="721">
        <v>354</v>
      </c>
      <c r="E12927" s="722">
        <v>20000</v>
      </c>
      <c r="F12927" s="729" t="s">
        <v>11346</v>
      </c>
      <c r="G12927" s="724"/>
      <c r="H12927" s="731">
        <v>44404</v>
      </c>
      <c r="I12927" s="731">
        <v>44441</v>
      </c>
      <c r="J12927" s="728"/>
    </row>
    <row r="12928" spans="1:10" s="372" customFormat="1" ht="23.25">
      <c r="A12928" s="720" t="s">
        <v>11347</v>
      </c>
      <c r="B12928" s="721" t="s">
        <v>8350</v>
      </c>
      <c r="C12928" s="336" t="s">
        <v>10698</v>
      </c>
      <c r="D12928" s="721">
        <v>355</v>
      </c>
      <c r="E12928" s="722">
        <v>35042</v>
      </c>
      <c r="F12928" s="723" t="s">
        <v>11131</v>
      </c>
      <c r="G12928" s="724"/>
      <c r="H12928" s="725">
        <v>44404</v>
      </c>
      <c r="I12928" s="725">
        <v>44539</v>
      </c>
      <c r="J12928" s="711"/>
    </row>
    <row r="12929" spans="1:10" s="372" customFormat="1" ht="23.25">
      <c r="A12929" s="720" t="s">
        <v>11348</v>
      </c>
      <c r="B12929" s="721" t="s">
        <v>8350</v>
      </c>
      <c r="C12929" s="336" t="s">
        <v>10698</v>
      </c>
      <c r="D12929" s="721">
        <v>356</v>
      </c>
      <c r="E12929" s="722">
        <v>31200</v>
      </c>
      <c r="F12929" s="723" t="s">
        <v>11349</v>
      </c>
      <c r="G12929" s="724"/>
      <c r="H12929" s="725">
        <v>44410</v>
      </c>
      <c r="I12929" s="725">
        <v>44781</v>
      </c>
      <c r="J12929" s="711"/>
    </row>
    <row r="12930" spans="1:10" s="372" customFormat="1" ht="23.25">
      <c r="A12930" s="720" t="s">
        <v>11350</v>
      </c>
      <c r="B12930" s="721" t="s">
        <v>8350</v>
      </c>
      <c r="C12930" s="336" t="s">
        <v>10698</v>
      </c>
      <c r="D12930" s="721">
        <v>357</v>
      </c>
      <c r="E12930" s="722">
        <v>35041</v>
      </c>
      <c r="F12930" s="723" t="s">
        <v>11144</v>
      </c>
      <c r="G12930" s="724"/>
      <c r="H12930" s="725">
        <v>44407</v>
      </c>
      <c r="I12930" s="725">
        <v>44540</v>
      </c>
      <c r="J12930" s="711"/>
    </row>
    <row r="12931" spans="1:10" s="372" customFormat="1" ht="23.25">
      <c r="A12931" s="720" t="s">
        <v>11351</v>
      </c>
      <c r="B12931" s="721" t="s">
        <v>8350</v>
      </c>
      <c r="C12931" s="336" t="s">
        <v>10698</v>
      </c>
      <c r="D12931" s="721">
        <v>362</v>
      </c>
      <c r="E12931" s="722">
        <v>35200</v>
      </c>
      <c r="F12931" s="723" t="s">
        <v>11117</v>
      </c>
      <c r="G12931" s="724"/>
      <c r="H12931" s="725">
        <v>44414</v>
      </c>
      <c r="I12931" s="725">
        <v>44474</v>
      </c>
      <c r="J12931" s="711"/>
    </row>
    <row r="12932" spans="1:10" s="372" customFormat="1" ht="23.25">
      <c r="A12932" s="720" t="s">
        <v>38070</v>
      </c>
      <c r="B12932" s="721" t="s">
        <v>8350</v>
      </c>
      <c r="C12932" s="336" t="s">
        <v>10698</v>
      </c>
      <c r="D12932" s="721">
        <v>366</v>
      </c>
      <c r="E12932" s="722">
        <v>35200</v>
      </c>
      <c r="F12932" s="723" t="s">
        <v>11117</v>
      </c>
      <c r="G12932" s="726"/>
      <c r="H12932" s="725">
        <v>44420</v>
      </c>
      <c r="I12932" s="725">
        <v>44510</v>
      </c>
      <c r="J12932" s="711"/>
    </row>
    <row r="12933" spans="1:10" s="372" customFormat="1" ht="23.25">
      <c r="A12933" s="720" t="s">
        <v>11352</v>
      </c>
      <c r="B12933" s="721" t="s">
        <v>8350</v>
      </c>
      <c r="C12933" s="336" t="s">
        <v>10698</v>
      </c>
      <c r="D12933" s="721">
        <v>369</v>
      </c>
      <c r="E12933" s="722">
        <v>35185</v>
      </c>
      <c r="F12933" s="723" t="s">
        <v>11067</v>
      </c>
      <c r="G12933" s="724"/>
      <c r="H12933" s="725">
        <v>44424</v>
      </c>
      <c r="I12933" s="725">
        <v>44523</v>
      </c>
      <c r="J12933" s="711"/>
    </row>
    <row r="12934" spans="1:10" s="372" customFormat="1" ht="23.25">
      <c r="A12934" s="720" t="s">
        <v>38069</v>
      </c>
      <c r="B12934" s="721" t="s">
        <v>8350</v>
      </c>
      <c r="C12934" s="336" t="s">
        <v>10698</v>
      </c>
      <c r="D12934" s="721">
        <v>370</v>
      </c>
      <c r="E12934" s="722">
        <v>35157.699999999997</v>
      </c>
      <c r="F12934" s="723" t="s">
        <v>11095</v>
      </c>
      <c r="G12934" s="726"/>
      <c r="H12934" s="725">
        <v>44424</v>
      </c>
      <c r="I12934" s="725">
        <v>44792</v>
      </c>
      <c r="J12934" s="711"/>
    </row>
    <row r="12935" spans="1:10" s="372" customFormat="1" ht="23.25">
      <c r="A12935" s="720" t="s">
        <v>11353</v>
      </c>
      <c r="B12935" s="721" t="s">
        <v>8350</v>
      </c>
      <c r="C12935" s="336" t="s">
        <v>10698</v>
      </c>
      <c r="D12935" s="721">
        <v>371</v>
      </c>
      <c r="E12935" s="722">
        <v>31447</v>
      </c>
      <c r="F12935" s="723" t="s">
        <v>11354</v>
      </c>
      <c r="G12935" s="724"/>
      <c r="H12935" s="725">
        <v>44425</v>
      </c>
      <c r="I12935" s="725">
        <v>44473</v>
      </c>
      <c r="J12935" s="711"/>
    </row>
    <row r="12936" spans="1:10" s="372" customFormat="1" ht="23.25">
      <c r="A12936" s="720" t="s">
        <v>11355</v>
      </c>
      <c r="B12936" s="726" t="s">
        <v>8350</v>
      </c>
      <c r="C12936" s="336" t="s">
        <v>10698</v>
      </c>
      <c r="D12936" s="721">
        <v>372</v>
      </c>
      <c r="E12936" s="722">
        <v>34408.800000000003</v>
      </c>
      <c r="F12936" s="723" t="s">
        <v>11356</v>
      </c>
      <c r="G12936" s="726"/>
      <c r="H12936" s="725">
        <v>44425</v>
      </c>
      <c r="I12936" s="725">
        <v>44788</v>
      </c>
      <c r="J12936" s="728"/>
    </row>
    <row r="12937" spans="1:10" s="372" customFormat="1" ht="23.25">
      <c r="A12937" s="720" t="s">
        <v>11357</v>
      </c>
      <c r="B12937" s="721" t="s">
        <v>8350</v>
      </c>
      <c r="C12937" s="336" t="s">
        <v>10698</v>
      </c>
      <c r="D12937" s="721">
        <v>373</v>
      </c>
      <c r="E12937" s="722">
        <v>35100</v>
      </c>
      <c r="F12937" s="723" t="s">
        <v>11131</v>
      </c>
      <c r="G12937" s="724"/>
      <c r="H12937" s="725">
        <v>44425</v>
      </c>
      <c r="I12937" s="725">
        <v>44557</v>
      </c>
      <c r="J12937" s="711"/>
    </row>
    <row r="12938" spans="1:10" s="372" customFormat="1" ht="34.9">
      <c r="A12938" s="720" t="s">
        <v>11358</v>
      </c>
      <c r="B12938" s="721" t="s">
        <v>8350</v>
      </c>
      <c r="C12938" s="336" t="s">
        <v>10698</v>
      </c>
      <c r="D12938" s="721">
        <v>374</v>
      </c>
      <c r="E12938" s="722">
        <v>35000</v>
      </c>
      <c r="F12938" s="723" t="s">
        <v>11359</v>
      </c>
      <c r="G12938" s="724"/>
      <c r="H12938" s="725">
        <v>44425</v>
      </c>
      <c r="I12938" s="725">
        <v>44481</v>
      </c>
      <c r="J12938" s="711"/>
    </row>
    <row r="12939" spans="1:10" s="372" customFormat="1" ht="23.25">
      <c r="A12939" s="720" t="s">
        <v>11360</v>
      </c>
      <c r="B12939" s="721" t="s">
        <v>8350</v>
      </c>
      <c r="C12939" s="336" t="s">
        <v>10698</v>
      </c>
      <c r="D12939" s="721">
        <v>381</v>
      </c>
      <c r="E12939" s="722">
        <v>20664.18</v>
      </c>
      <c r="F12939" s="723" t="s">
        <v>11361</v>
      </c>
      <c r="G12939" s="726"/>
      <c r="H12939" s="725">
        <v>44427</v>
      </c>
      <c r="I12939" s="725">
        <v>44792</v>
      </c>
      <c r="J12939" s="711"/>
    </row>
    <row r="12940" spans="1:10" s="372" customFormat="1" ht="23.25">
      <c r="A12940" s="720" t="s">
        <v>38068</v>
      </c>
      <c r="B12940" s="721" t="s">
        <v>8350</v>
      </c>
      <c r="C12940" s="336" t="s">
        <v>10698</v>
      </c>
      <c r="D12940" s="721">
        <v>383</v>
      </c>
      <c r="E12940" s="722">
        <v>34422.959999999999</v>
      </c>
      <c r="F12940" s="723" t="s">
        <v>11285</v>
      </c>
      <c r="G12940" s="724"/>
      <c r="H12940" s="725">
        <v>44428</v>
      </c>
      <c r="I12940" s="725">
        <v>44453</v>
      </c>
      <c r="J12940" s="711"/>
    </row>
    <row r="12941" spans="1:10" s="372" customFormat="1" ht="23.25">
      <c r="A12941" s="720" t="s">
        <v>11362</v>
      </c>
      <c r="B12941" s="721" t="s">
        <v>8350</v>
      </c>
      <c r="C12941" s="336" t="s">
        <v>10698</v>
      </c>
      <c r="D12941" s="721">
        <v>384</v>
      </c>
      <c r="E12941" s="722">
        <v>35200</v>
      </c>
      <c r="F12941" s="723" t="s">
        <v>11363</v>
      </c>
      <c r="G12941" s="726"/>
      <c r="H12941" s="725">
        <v>44428</v>
      </c>
      <c r="I12941" s="725">
        <v>44480</v>
      </c>
      <c r="J12941" s="711"/>
    </row>
    <row r="12942" spans="1:10" s="372" customFormat="1" ht="34.9">
      <c r="A12942" s="720" t="s">
        <v>38066</v>
      </c>
      <c r="B12942" s="721" t="s">
        <v>8350</v>
      </c>
      <c r="C12942" s="336" t="s">
        <v>10698</v>
      </c>
      <c r="D12942" s="721">
        <v>387</v>
      </c>
      <c r="E12942" s="722">
        <v>35000</v>
      </c>
      <c r="F12942" s="723" t="s">
        <v>11364</v>
      </c>
      <c r="G12942" s="726"/>
      <c r="H12942" s="725">
        <v>44431</v>
      </c>
      <c r="I12942" s="725">
        <v>44498</v>
      </c>
      <c r="J12942" s="711"/>
    </row>
    <row r="12943" spans="1:10" s="372" customFormat="1" ht="23.25">
      <c r="A12943" s="720" t="s">
        <v>11365</v>
      </c>
      <c r="B12943" s="721" t="s">
        <v>8350</v>
      </c>
      <c r="C12943" s="336" t="s">
        <v>10698</v>
      </c>
      <c r="D12943" s="721">
        <v>391</v>
      </c>
      <c r="E12943" s="722">
        <v>33822.400000000001</v>
      </c>
      <c r="F12943" s="723" t="s">
        <v>11366</v>
      </c>
      <c r="G12943" s="724"/>
      <c r="H12943" s="725">
        <v>44434</v>
      </c>
      <c r="I12943" s="725">
        <v>44816</v>
      </c>
      <c r="J12943" s="711"/>
    </row>
    <row r="12944" spans="1:10" s="372" customFormat="1" ht="34.9">
      <c r="A12944" s="720" t="s">
        <v>11367</v>
      </c>
      <c r="B12944" s="721" t="s">
        <v>8350</v>
      </c>
      <c r="C12944" s="336" t="s">
        <v>10698</v>
      </c>
      <c r="D12944" s="721">
        <v>392</v>
      </c>
      <c r="E12944" s="722">
        <v>35120</v>
      </c>
      <c r="F12944" s="723" t="s">
        <v>11368</v>
      </c>
      <c r="G12944" s="724"/>
      <c r="H12944" s="725">
        <v>44435</v>
      </c>
      <c r="I12944" s="725">
        <v>44550</v>
      </c>
      <c r="J12944" s="711"/>
    </row>
    <row r="12945" spans="1:10" s="372" customFormat="1" ht="23.25">
      <c r="A12945" s="720" t="s">
        <v>11369</v>
      </c>
      <c r="B12945" s="721" t="s">
        <v>8350</v>
      </c>
      <c r="C12945" s="336" t="s">
        <v>10698</v>
      </c>
      <c r="D12945" s="721">
        <v>393</v>
      </c>
      <c r="E12945" s="722">
        <v>34900</v>
      </c>
      <c r="F12945" s="723" t="s">
        <v>11370</v>
      </c>
      <c r="G12945" s="726"/>
      <c r="H12945" s="725">
        <v>44435</v>
      </c>
      <c r="I12945" s="725">
        <v>44686</v>
      </c>
      <c r="J12945" s="711"/>
    </row>
    <row r="12946" spans="1:10" s="372" customFormat="1" ht="23.25">
      <c r="A12946" s="720" t="s">
        <v>11371</v>
      </c>
      <c r="B12946" s="721" t="s">
        <v>8350</v>
      </c>
      <c r="C12946" s="336" t="s">
        <v>10698</v>
      </c>
      <c r="D12946" s="721">
        <v>396</v>
      </c>
      <c r="E12946" s="722">
        <v>30740</v>
      </c>
      <c r="F12946" s="723" t="s">
        <v>11372</v>
      </c>
      <c r="G12946" s="726"/>
      <c r="H12946" s="725">
        <v>44439</v>
      </c>
      <c r="I12946" s="725">
        <v>44449</v>
      </c>
      <c r="J12946" s="711"/>
    </row>
    <row r="12947" spans="1:10" s="372" customFormat="1" ht="23.25">
      <c r="A12947" s="720" t="s">
        <v>38065</v>
      </c>
      <c r="B12947" s="721" t="s">
        <v>8350</v>
      </c>
      <c r="C12947" s="336" t="s">
        <v>10698</v>
      </c>
      <c r="D12947" s="721">
        <v>397</v>
      </c>
      <c r="E12947" s="722">
        <v>34000</v>
      </c>
      <c r="F12947" s="723" t="s">
        <v>38067</v>
      </c>
      <c r="G12947" s="724"/>
      <c r="H12947" s="725">
        <v>44439</v>
      </c>
      <c r="I12947" s="725">
        <v>44462</v>
      </c>
      <c r="J12947" s="711"/>
    </row>
    <row r="12948" spans="1:10" s="372" customFormat="1" ht="23.25">
      <c r="A12948" s="720" t="s">
        <v>11373</v>
      </c>
      <c r="B12948" s="721" t="s">
        <v>8350</v>
      </c>
      <c r="C12948" s="336" t="s">
        <v>10698</v>
      </c>
      <c r="D12948" s="721">
        <v>399</v>
      </c>
      <c r="E12948" s="722">
        <v>24984</v>
      </c>
      <c r="F12948" s="723" t="s">
        <v>11235</v>
      </c>
      <c r="G12948" s="724"/>
      <c r="H12948" s="725">
        <v>44441</v>
      </c>
      <c r="I12948" s="725">
        <v>44452</v>
      </c>
      <c r="J12948" s="711"/>
    </row>
    <row r="12949" spans="1:10" s="372" customFormat="1" ht="46.5">
      <c r="A12949" s="720" t="s">
        <v>11374</v>
      </c>
      <c r="B12949" s="721" t="s">
        <v>8350</v>
      </c>
      <c r="C12949" s="336" t="s">
        <v>10698</v>
      </c>
      <c r="D12949" s="721">
        <v>401</v>
      </c>
      <c r="E12949" s="722">
        <v>32000</v>
      </c>
      <c r="F12949" s="723" t="s">
        <v>11375</v>
      </c>
      <c r="G12949" s="726"/>
      <c r="H12949" s="725">
        <v>44441</v>
      </c>
      <c r="I12949" s="725">
        <v>44468</v>
      </c>
      <c r="J12949" s="711"/>
    </row>
    <row r="12950" spans="1:10" s="372" customFormat="1" ht="23.25">
      <c r="A12950" s="720" t="s">
        <v>11376</v>
      </c>
      <c r="B12950" s="721" t="s">
        <v>8350</v>
      </c>
      <c r="C12950" s="336" t="s">
        <v>10698</v>
      </c>
      <c r="D12950" s="721">
        <v>402</v>
      </c>
      <c r="E12950" s="722">
        <v>35000</v>
      </c>
      <c r="F12950" s="723" t="s">
        <v>11377</v>
      </c>
      <c r="G12950" s="724"/>
      <c r="H12950" s="725">
        <v>44441</v>
      </c>
      <c r="I12950" s="725">
        <v>44811</v>
      </c>
      <c r="J12950" s="711"/>
    </row>
    <row r="12951" spans="1:10" s="372" customFormat="1" ht="34.9">
      <c r="A12951" s="720" t="s">
        <v>11378</v>
      </c>
      <c r="B12951" s="721" t="s">
        <v>8350</v>
      </c>
      <c r="C12951" s="336" t="s">
        <v>10698</v>
      </c>
      <c r="D12951" s="721">
        <v>404</v>
      </c>
      <c r="E12951" s="722">
        <v>35100</v>
      </c>
      <c r="F12951" s="723" t="s">
        <v>11196</v>
      </c>
      <c r="G12951" s="724"/>
      <c r="H12951" s="725">
        <v>44445</v>
      </c>
      <c r="I12951" s="725">
        <v>44508</v>
      </c>
      <c r="J12951" s="711"/>
    </row>
    <row r="12952" spans="1:10" s="372" customFormat="1" ht="23.25">
      <c r="A12952" s="720" t="s">
        <v>11379</v>
      </c>
      <c r="B12952" s="721" t="s">
        <v>8350</v>
      </c>
      <c r="C12952" s="336" t="s">
        <v>10698</v>
      </c>
      <c r="D12952" s="721">
        <v>405</v>
      </c>
      <c r="E12952" s="722">
        <v>35105</v>
      </c>
      <c r="F12952" s="723" t="s">
        <v>11380</v>
      </c>
      <c r="G12952" s="724"/>
      <c r="H12952" s="725">
        <v>44445</v>
      </c>
      <c r="I12952" s="725">
        <v>44480</v>
      </c>
      <c r="J12952" s="711"/>
    </row>
    <row r="12953" spans="1:10" s="372" customFormat="1" ht="23.25">
      <c r="A12953" s="720" t="s">
        <v>38064</v>
      </c>
      <c r="B12953" s="721" t="s">
        <v>8350</v>
      </c>
      <c r="C12953" s="336" t="s">
        <v>10698</v>
      </c>
      <c r="D12953" s="721">
        <v>406</v>
      </c>
      <c r="E12953" s="722">
        <v>35000</v>
      </c>
      <c r="F12953" s="723" t="s">
        <v>11381</v>
      </c>
      <c r="G12953" s="724"/>
      <c r="H12953" s="725">
        <v>44445</v>
      </c>
      <c r="I12953" s="725">
        <v>44452</v>
      </c>
      <c r="J12953" s="711"/>
    </row>
    <row r="12954" spans="1:10" s="372" customFormat="1" ht="23.25">
      <c r="A12954" s="720" t="s">
        <v>11382</v>
      </c>
      <c r="B12954" s="727" t="s">
        <v>8350</v>
      </c>
      <c r="C12954" s="336" t="s">
        <v>10698</v>
      </c>
      <c r="D12954" s="721">
        <v>407</v>
      </c>
      <c r="E12954" s="722">
        <v>35040</v>
      </c>
      <c r="F12954" s="723" t="s">
        <v>11383</v>
      </c>
      <c r="G12954" s="724"/>
      <c r="H12954" s="725">
        <v>44446</v>
      </c>
      <c r="I12954" s="725">
        <v>44545</v>
      </c>
      <c r="J12954" s="728"/>
    </row>
    <row r="12955" spans="1:10" s="372" customFormat="1" ht="23.25">
      <c r="A12955" s="720" t="s">
        <v>11384</v>
      </c>
      <c r="B12955" s="721" t="s">
        <v>8350</v>
      </c>
      <c r="C12955" s="336" t="s">
        <v>10698</v>
      </c>
      <c r="D12955" s="721">
        <v>408</v>
      </c>
      <c r="E12955" s="722">
        <v>33849.480000000003</v>
      </c>
      <c r="F12955" s="723" t="s">
        <v>11385</v>
      </c>
      <c r="G12955" s="726"/>
      <c r="H12955" s="725">
        <v>44446</v>
      </c>
      <c r="I12955" s="725">
        <v>44817</v>
      </c>
      <c r="J12955" s="711"/>
    </row>
    <row r="12956" spans="1:10" s="372" customFormat="1" ht="23.25">
      <c r="A12956" s="720" t="s">
        <v>11386</v>
      </c>
      <c r="B12956" s="721" t="s">
        <v>8350</v>
      </c>
      <c r="C12956" s="336" t="s">
        <v>10698</v>
      </c>
      <c r="D12956" s="721">
        <v>410</v>
      </c>
      <c r="E12956" s="722">
        <v>20000</v>
      </c>
      <c r="F12956" s="723" t="s">
        <v>11387</v>
      </c>
      <c r="G12956" s="726"/>
      <c r="H12956" s="725">
        <v>44446</v>
      </c>
      <c r="I12956" s="725">
        <v>44483</v>
      </c>
      <c r="J12956" s="711"/>
    </row>
    <row r="12957" spans="1:10" s="372" customFormat="1" ht="23.25">
      <c r="A12957" s="720" t="s">
        <v>11388</v>
      </c>
      <c r="B12957" s="721" t="s">
        <v>8350</v>
      </c>
      <c r="C12957" s="336" t="s">
        <v>10698</v>
      </c>
      <c r="D12957" s="721">
        <v>411</v>
      </c>
      <c r="E12957" s="722">
        <v>34397</v>
      </c>
      <c r="F12957" s="723" t="s">
        <v>11389</v>
      </c>
      <c r="G12957" s="724"/>
      <c r="H12957" s="725">
        <v>44446</v>
      </c>
      <c r="I12957" s="725">
        <v>44651</v>
      </c>
      <c r="J12957" s="711"/>
    </row>
    <row r="12958" spans="1:10" s="372" customFormat="1" ht="34.9">
      <c r="A12958" s="720" t="s">
        <v>11390</v>
      </c>
      <c r="B12958" s="721" t="s">
        <v>8350</v>
      </c>
      <c r="C12958" s="336" t="s">
        <v>10698</v>
      </c>
      <c r="D12958" s="721">
        <v>414</v>
      </c>
      <c r="E12958" s="722">
        <v>28206</v>
      </c>
      <c r="F12958" s="723" t="s">
        <v>11391</v>
      </c>
      <c r="G12958" s="724"/>
      <c r="H12958" s="725">
        <v>44447</v>
      </c>
      <c r="I12958" s="725">
        <v>45544</v>
      </c>
      <c r="J12958" s="711"/>
    </row>
    <row r="12959" spans="1:10" s="372" customFormat="1" ht="34.9">
      <c r="A12959" s="720" t="s">
        <v>11392</v>
      </c>
      <c r="B12959" s="721" t="s">
        <v>8350</v>
      </c>
      <c r="C12959" s="336" t="s">
        <v>10698</v>
      </c>
      <c r="D12959" s="721">
        <v>415</v>
      </c>
      <c r="E12959" s="722">
        <v>35200</v>
      </c>
      <c r="F12959" s="723" t="s">
        <v>11393</v>
      </c>
      <c r="G12959" s="724"/>
      <c r="H12959" s="725">
        <v>44447</v>
      </c>
      <c r="I12959" s="725">
        <v>44816</v>
      </c>
      <c r="J12959" s="711"/>
    </row>
    <row r="12960" spans="1:10" s="372" customFormat="1" ht="34.9">
      <c r="A12960" s="720" t="s">
        <v>11394</v>
      </c>
      <c r="B12960" s="721" t="s">
        <v>8350</v>
      </c>
      <c r="C12960" s="336" t="s">
        <v>10698</v>
      </c>
      <c r="D12960" s="721">
        <v>416</v>
      </c>
      <c r="E12960" s="722">
        <v>34099.879999999997</v>
      </c>
      <c r="F12960" s="723" t="s">
        <v>11395</v>
      </c>
      <c r="G12960" s="726"/>
      <c r="H12960" s="725">
        <v>44447</v>
      </c>
      <c r="I12960" s="725">
        <v>44550</v>
      </c>
      <c r="J12960" s="711"/>
    </row>
    <row r="12961" spans="1:10" s="372" customFormat="1" ht="34.9">
      <c r="A12961" s="720" t="s">
        <v>11396</v>
      </c>
      <c r="B12961" s="721" t="s">
        <v>8350</v>
      </c>
      <c r="C12961" s="336" t="s">
        <v>10698</v>
      </c>
      <c r="D12961" s="721">
        <v>418</v>
      </c>
      <c r="E12961" s="722">
        <v>29500</v>
      </c>
      <c r="F12961" s="723" t="s">
        <v>11397</v>
      </c>
      <c r="G12961" s="724"/>
      <c r="H12961" s="725">
        <v>44448</v>
      </c>
      <c r="I12961" s="725">
        <v>44819</v>
      </c>
      <c r="J12961" s="711"/>
    </row>
    <row r="12962" spans="1:10" s="372" customFormat="1" ht="23.25">
      <c r="A12962" s="720" t="s">
        <v>11398</v>
      </c>
      <c r="B12962" s="721" t="s">
        <v>8350</v>
      </c>
      <c r="C12962" s="336" t="s">
        <v>10698</v>
      </c>
      <c r="D12962" s="721">
        <v>422</v>
      </c>
      <c r="E12962" s="722">
        <v>29077.49</v>
      </c>
      <c r="F12962" s="723" t="s">
        <v>11399</v>
      </c>
      <c r="G12962" s="726"/>
      <c r="H12962" s="725">
        <v>44447</v>
      </c>
      <c r="I12962" s="725">
        <v>44459</v>
      </c>
      <c r="J12962" s="711"/>
    </row>
    <row r="12963" spans="1:10" s="372" customFormat="1" ht="34.9">
      <c r="A12963" s="720" t="s">
        <v>11400</v>
      </c>
      <c r="B12963" s="721" t="s">
        <v>8350</v>
      </c>
      <c r="C12963" s="336" t="s">
        <v>10698</v>
      </c>
      <c r="D12963" s="721">
        <v>425</v>
      </c>
      <c r="E12963" s="722">
        <v>23600</v>
      </c>
      <c r="F12963" s="723" t="s">
        <v>11401</v>
      </c>
      <c r="G12963" s="726"/>
      <c r="H12963" s="725">
        <v>44452</v>
      </c>
      <c r="I12963" s="725">
        <v>44561</v>
      </c>
      <c r="J12963" s="711"/>
    </row>
    <row r="12964" spans="1:10" s="372" customFormat="1" ht="23.25">
      <c r="A12964" s="720" t="s">
        <v>38063</v>
      </c>
      <c r="B12964" s="721" t="s">
        <v>8350</v>
      </c>
      <c r="C12964" s="336" t="s">
        <v>10698</v>
      </c>
      <c r="D12964" s="721">
        <v>429</v>
      </c>
      <c r="E12964" s="722">
        <v>35200</v>
      </c>
      <c r="F12964" s="723" t="s">
        <v>11402</v>
      </c>
      <c r="G12964" s="724"/>
      <c r="H12964" s="725">
        <v>44453</v>
      </c>
      <c r="I12964" s="725">
        <v>44487</v>
      </c>
      <c r="J12964" s="711"/>
    </row>
    <row r="12965" spans="1:10" s="372" customFormat="1" ht="34.9">
      <c r="A12965" s="720" t="s">
        <v>38062</v>
      </c>
      <c r="B12965" s="721" t="s">
        <v>8350</v>
      </c>
      <c r="C12965" s="336" t="s">
        <v>10698</v>
      </c>
      <c r="D12965" s="721">
        <v>432</v>
      </c>
      <c r="E12965" s="722">
        <v>35199.9</v>
      </c>
      <c r="F12965" s="723" t="s">
        <v>11142</v>
      </c>
      <c r="G12965" s="726"/>
      <c r="H12965" s="725">
        <v>44454</v>
      </c>
      <c r="I12965" s="725">
        <v>44546</v>
      </c>
      <c r="J12965" s="711"/>
    </row>
    <row r="12966" spans="1:10" s="372" customFormat="1" ht="23.25">
      <c r="A12966" s="720" t="s">
        <v>11403</v>
      </c>
      <c r="B12966" s="721" t="s">
        <v>8350</v>
      </c>
      <c r="C12966" s="336" t="s">
        <v>10698</v>
      </c>
      <c r="D12966" s="721">
        <v>435</v>
      </c>
      <c r="E12966" s="722">
        <v>35098.81</v>
      </c>
      <c r="F12966" s="723" t="s">
        <v>11129</v>
      </c>
      <c r="G12966" s="726"/>
      <c r="H12966" s="725">
        <v>44455</v>
      </c>
      <c r="I12966" s="725">
        <v>44550</v>
      </c>
      <c r="J12966" s="711"/>
    </row>
    <row r="12967" spans="1:10" s="372" customFormat="1" ht="34.9">
      <c r="A12967" s="720" t="s">
        <v>11404</v>
      </c>
      <c r="B12967" s="721" t="s">
        <v>8350</v>
      </c>
      <c r="C12967" s="336" t="s">
        <v>10698</v>
      </c>
      <c r="D12967" s="721">
        <v>438</v>
      </c>
      <c r="E12967" s="722">
        <v>19950</v>
      </c>
      <c r="F12967" s="723" t="s">
        <v>11245</v>
      </c>
      <c r="G12967" s="726"/>
      <c r="H12967" s="725">
        <v>44456</v>
      </c>
      <c r="I12967" s="725">
        <v>44508</v>
      </c>
      <c r="J12967" s="711"/>
    </row>
    <row r="12968" spans="1:10" s="372" customFormat="1" ht="23.25">
      <c r="A12968" s="720" t="s">
        <v>11405</v>
      </c>
      <c r="B12968" s="721" t="s">
        <v>8350</v>
      </c>
      <c r="C12968" s="336" t="s">
        <v>10698</v>
      </c>
      <c r="D12968" s="721">
        <v>443</v>
      </c>
      <c r="E12968" s="722">
        <v>30000</v>
      </c>
      <c r="F12968" s="723" t="s">
        <v>11406</v>
      </c>
      <c r="G12968" s="726"/>
      <c r="H12968" s="725">
        <v>44459</v>
      </c>
      <c r="I12968" s="725">
        <v>44466</v>
      </c>
      <c r="J12968" s="711"/>
    </row>
    <row r="12969" spans="1:10" s="372" customFormat="1" ht="23.25">
      <c r="A12969" s="720" t="s">
        <v>11407</v>
      </c>
      <c r="B12969" s="721" t="s">
        <v>8350</v>
      </c>
      <c r="C12969" s="336" t="s">
        <v>10698</v>
      </c>
      <c r="D12969" s="721">
        <v>460</v>
      </c>
      <c r="E12969" s="722">
        <v>34900</v>
      </c>
      <c r="F12969" s="723" t="s">
        <v>11023</v>
      </c>
      <c r="G12969" s="724"/>
      <c r="H12969" s="725">
        <v>44467</v>
      </c>
      <c r="I12969" s="725">
        <v>45190</v>
      </c>
      <c r="J12969" s="711"/>
    </row>
    <row r="12970" spans="1:10" s="372" customFormat="1" ht="34.9">
      <c r="A12970" s="720" t="s">
        <v>11408</v>
      </c>
      <c r="B12970" s="721" t="s">
        <v>8350</v>
      </c>
      <c r="C12970" s="336" t="s">
        <v>10698</v>
      </c>
      <c r="D12970" s="721">
        <v>463</v>
      </c>
      <c r="E12970" s="722">
        <v>19000</v>
      </c>
      <c r="F12970" s="723" t="s">
        <v>11409</v>
      </c>
      <c r="G12970" s="724"/>
      <c r="H12970" s="725">
        <v>44467</v>
      </c>
      <c r="I12970" s="725">
        <v>44487</v>
      </c>
      <c r="J12970" s="711"/>
    </row>
    <row r="12971" spans="1:10" s="372" customFormat="1" ht="34.9">
      <c r="A12971" s="720" t="s">
        <v>11410</v>
      </c>
      <c r="B12971" s="721" t="s">
        <v>8350</v>
      </c>
      <c r="C12971" s="336" t="s">
        <v>10698</v>
      </c>
      <c r="D12971" s="721">
        <v>465</v>
      </c>
      <c r="E12971" s="722">
        <v>35200</v>
      </c>
      <c r="F12971" s="723" t="s">
        <v>11411</v>
      </c>
      <c r="G12971" s="724"/>
      <c r="H12971" s="725">
        <v>44469</v>
      </c>
      <c r="I12971" s="725">
        <v>44565</v>
      </c>
      <c r="J12971" s="711"/>
    </row>
    <row r="12972" spans="1:10" s="372" customFormat="1" ht="23.25">
      <c r="A12972" s="720" t="s">
        <v>11412</v>
      </c>
      <c r="B12972" s="721" t="s">
        <v>8350</v>
      </c>
      <c r="C12972" s="336" t="s">
        <v>10698</v>
      </c>
      <c r="D12972" s="721">
        <v>467</v>
      </c>
      <c r="E12972" s="722">
        <v>35193.4</v>
      </c>
      <c r="F12972" s="723" t="s">
        <v>11413</v>
      </c>
      <c r="G12972" s="726"/>
      <c r="H12972" s="725">
        <v>44469</v>
      </c>
      <c r="I12972" s="725">
        <v>44530</v>
      </c>
      <c r="J12972" s="711"/>
    </row>
    <row r="12973" spans="1:10" s="372" customFormat="1" ht="23.25">
      <c r="A12973" s="720" t="s">
        <v>11414</v>
      </c>
      <c r="B12973" s="721" t="s">
        <v>8350</v>
      </c>
      <c r="C12973" s="336" t="s">
        <v>10698</v>
      </c>
      <c r="D12973" s="721">
        <v>468</v>
      </c>
      <c r="E12973" s="722">
        <v>27000</v>
      </c>
      <c r="F12973" s="723" t="s">
        <v>11415</v>
      </c>
      <c r="G12973" s="724"/>
      <c r="H12973" s="725">
        <v>44469</v>
      </c>
      <c r="I12973" s="725">
        <v>44564</v>
      </c>
      <c r="J12973" s="711"/>
    </row>
    <row r="12974" spans="1:10" s="372" customFormat="1" ht="23.25">
      <c r="A12974" s="720" t="s">
        <v>11416</v>
      </c>
      <c r="B12974" s="721" t="s">
        <v>8350</v>
      </c>
      <c r="C12974" s="336" t="s">
        <v>10698</v>
      </c>
      <c r="D12974" s="721">
        <v>469</v>
      </c>
      <c r="E12974" s="722">
        <v>32000</v>
      </c>
      <c r="F12974" s="723" t="s">
        <v>11417</v>
      </c>
      <c r="G12974" s="724"/>
      <c r="H12974" s="725">
        <v>44469</v>
      </c>
      <c r="I12974" s="725">
        <v>44533</v>
      </c>
      <c r="J12974" s="711"/>
    </row>
    <row r="12975" spans="1:10" s="372" customFormat="1" ht="23.25">
      <c r="A12975" s="720" t="s">
        <v>11418</v>
      </c>
      <c r="B12975" s="721" t="s">
        <v>8350</v>
      </c>
      <c r="C12975" s="336" t="s">
        <v>10698</v>
      </c>
      <c r="D12975" s="721">
        <v>471</v>
      </c>
      <c r="E12975" s="722">
        <v>35150</v>
      </c>
      <c r="F12975" s="723" t="s">
        <v>11252</v>
      </c>
      <c r="G12975" s="724"/>
      <c r="H12975" s="725">
        <v>44470</v>
      </c>
      <c r="I12975" s="725">
        <v>44564</v>
      </c>
      <c r="J12975" s="711"/>
    </row>
    <row r="12976" spans="1:10" s="372" customFormat="1" ht="23.25">
      <c r="A12976" s="720" t="s">
        <v>11419</v>
      </c>
      <c r="B12976" s="721" t="s">
        <v>8350</v>
      </c>
      <c r="C12976" s="336" t="s">
        <v>10698</v>
      </c>
      <c r="D12976" s="721">
        <v>472</v>
      </c>
      <c r="E12976" s="722">
        <v>35000</v>
      </c>
      <c r="F12976" s="723" t="s">
        <v>11383</v>
      </c>
      <c r="G12976" s="724"/>
      <c r="H12976" s="725">
        <v>44470</v>
      </c>
      <c r="I12976" s="725">
        <v>44594</v>
      </c>
      <c r="J12976" s="711"/>
    </row>
    <row r="12977" spans="1:10" s="372" customFormat="1" ht="34.9">
      <c r="A12977" s="720" t="s">
        <v>38061</v>
      </c>
      <c r="B12977" s="721" t="s">
        <v>8350</v>
      </c>
      <c r="C12977" s="336" t="s">
        <v>10698</v>
      </c>
      <c r="D12977" s="721">
        <v>473</v>
      </c>
      <c r="E12977" s="722">
        <v>35000</v>
      </c>
      <c r="F12977" s="723" t="s">
        <v>11420</v>
      </c>
      <c r="G12977" s="724"/>
      <c r="H12977" s="725">
        <v>44473</v>
      </c>
      <c r="I12977" s="725">
        <v>44851</v>
      </c>
      <c r="J12977" s="711"/>
    </row>
    <row r="12978" spans="1:10" s="372" customFormat="1" ht="23.25">
      <c r="A12978" s="720" t="s">
        <v>11376</v>
      </c>
      <c r="B12978" s="721" t="s">
        <v>8350</v>
      </c>
      <c r="C12978" s="336" t="s">
        <v>10698</v>
      </c>
      <c r="D12978" s="721">
        <v>474</v>
      </c>
      <c r="E12978" s="722">
        <v>35000</v>
      </c>
      <c r="F12978" s="723" t="s">
        <v>11377</v>
      </c>
      <c r="G12978" s="724"/>
      <c r="H12978" s="725">
        <v>44473</v>
      </c>
      <c r="I12978" s="725">
        <v>44847</v>
      </c>
      <c r="J12978" s="711"/>
    </row>
    <row r="12979" spans="1:10" s="372" customFormat="1" ht="23.25">
      <c r="A12979" s="720" t="s">
        <v>38060</v>
      </c>
      <c r="B12979" s="721" t="s">
        <v>8350</v>
      </c>
      <c r="C12979" s="336" t="s">
        <v>10698</v>
      </c>
      <c r="D12979" s="721">
        <v>477</v>
      </c>
      <c r="E12979" s="722">
        <v>29500</v>
      </c>
      <c r="F12979" s="723" t="s">
        <v>11023</v>
      </c>
      <c r="G12979" s="726"/>
      <c r="H12979" s="725">
        <v>44474</v>
      </c>
      <c r="I12979" s="725">
        <v>44879</v>
      </c>
      <c r="J12979" s="711"/>
    </row>
    <row r="12980" spans="1:10" s="372" customFormat="1" ht="23.25">
      <c r="A12980" s="720" t="s">
        <v>11421</v>
      </c>
      <c r="B12980" s="721" t="s">
        <v>8350</v>
      </c>
      <c r="C12980" s="336" t="s">
        <v>10698</v>
      </c>
      <c r="D12980" s="721">
        <v>480</v>
      </c>
      <c r="E12980" s="722">
        <v>35100</v>
      </c>
      <c r="F12980" s="723" t="s">
        <v>11422</v>
      </c>
      <c r="G12980" s="724"/>
      <c r="H12980" s="725">
        <v>44474</v>
      </c>
      <c r="I12980" s="725">
        <v>44697</v>
      </c>
      <c r="J12980" s="711"/>
    </row>
    <row r="12981" spans="1:10" s="372" customFormat="1" ht="23.25">
      <c r="A12981" s="720" t="s">
        <v>38059</v>
      </c>
      <c r="B12981" s="721" t="s">
        <v>8350</v>
      </c>
      <c r="C12981" s="336" t="s">
        <v>10698</v>
      </c>
      <c r="D12981" s="721">
        <v>484</v>
      </c>
      <c r="E12981" s="722">
        <v>34960.120000000003</v>
      </c>
      <c r="F12981" s="723" t="s">
        <v>11423</v>
      </c>
      <c r="G12981" s="726"/>
      <c r="H12981" s="725">
        <v>44474</v>
      </c>
      <c r="I12981" s="725">
        <v>44512</v>
      </c>
      <c r="J12981" s="711"/>
    </row>
    <row r="12982" spans="1:10" s="372" customFormat="1" ht="23.25">
      <c r="A12982" s="720" t="s">
        <v>38058</v>
      </c>
      <c r="B12982" s="721" t="s">
        <v>8350</v>
      </c>
      <c r="C12982" s="336" t="s">
        <v>10698</v>
      </c>
      <c r="D12982" s="721">
        <v>492</v>
      </c>
      <c r="E12982" s="722">
        <v>34000</v>
      </c>
      <c r="F12982" s="723" t="s">
        <v>11424</v>
      </c>
      <c r="G12982" s="726"/>
      <c r="H12982" s="725">
        <v>44476</v>
      </c>
      <c r="I12982" s="725">
        <v>44683</v>
      </c>
      <c r="J12982" s="711"/>
    </row>
    <row r="12983" spans="1:10" s="372" customFormat="1" ht="23.25">
      <c r="A12983" s="720" t="s">
        <v>38057</v>
      </c>
      <c r="B12983" s="721" t="s">
        <v>8350</v>
      </c>
      <c r="C12983" s="336" t="s">
        <v>10698</v>
      </c>
      <c r="D12983" s="721">
        <v>494</v>
      </c>
      <c r="E12983" s="722">
        <v>35000</v>
      </c>
      <c r="F12983" s="723" t="s">
        <v>11425</v>
      </c>
      <c r="G12983" s="724"/>
      <c r="H12983" s="725">
        <v>44483</v>
      </c>
      <c r="I12983" s="725">
        <v>44522</v>
      </c>
      <c r="J12983" s="711"/>
    </row>
    <row r="12984" spans="1:10" s="372" customFormat="1" ht="46.5">
      <c r="A12984" s="720" t="s">
        <v>11426</v>
      </c>
      <c r="B12984" s="721" t="s">
        <v>8350</v>
      </c>
      <c r="C12984" s="336" t="s">
        <v>10698</v>
      </c>
      <c r="D12984" s="721">
        <v>495</v>
      </c>
      <c r="E12984" s="722">
        <v>34600</v>
      </c>
      <c r="F12984" s="723" t="s">
        <v>11427</v>
      </c>
      <c r="G12984" s="724"/>
      <c r="H12984" s="725">
        <v>44483</v>
      </c>
      <c r="I12984" s="725">
        <v>44861</v>
      </c>
      <c r="J12984" s="711"/>
    </row>
    <row r="12985" spans="1:10" s="372" customFormat="1" ht="46.5">
      <c r="A12985" s="732" t="s">
        <v>11428</v>
      </c>
      <c r="B12985" s="726" t="s">
        <v>8350</v>
      </c>
      <c r="C12985" s="336" t="s">
        <v>10698</v>
      </c>
      <c r="D12985" s="724">
        <v>496</v>
      </c>
      <c r="E12985" s="733">
        <v>29736</v>
      </c>
      <c r="F12985" s="734" t="s">
        <v>11429</v>
      </c>
      <c r="G12985" s="724"/>
      <c r="H12985" s="731">
        <v>44483</v>
      </c>
      <c r="I12985" s="731">
        <v>44518</v>
      </c>
      <c r="J12985" s="728"/>
    </row>
    <row r="12986" spans="1:10" s="372" customFormat="1" ht="23.25">
      <c r="A12986" s="720" t="s">
        <v>11430</v>
      </c>
      <c r="B12986" s="721" t="s">
        <v>8350</v>
      </c>
      <c r="C12986" s="336" t="s">
        <v>10698</v>
      </c>
      <c r="D12986" s="721">
        <v>499</v>
      </c>
      <c r="E12986" s="722">
        <v>29311</v>
      </c>
      <c r="F12986" s="723" t="s">
        <v>11431</v>
      </c>
      <c r="G12986" s="724"/>
      <c r="H12986" s="725">
        <v>44487</v>
      </c>
      <c r="I12986" s="725">
        <v>44508</v>
      </c>
      <c r="J12986" s="711"/>
    </row>
    <row r="12987" spans="1:10" s="372" customFormat="1" ht="23.25">
      <c r="A12987" s="720" t="s">
        <v>38055</v>
      </c>
      <c r="B12987" s="721" t="s">
        <v>8350</v>
      </c>
      <c r="C12987" s="336" t="s">
        <v>10698</v>
      </c>
      <c r="D12987" s="721">
        <v>500</v>
      </c>
      <c r="E12987" s="722">
        <v>34985</v>
      </c>
      <c r="F12987" s="723" t="s">
        <v>11010</v>
      </c>
      <c r="G12987" s="724"/>
      <c r="H12987" s="725">
        <v>44487</v>
      </c>
      <c r="I12987" s="725">
        <v>44522</v>
      </c>
      <c r="J12987" s="711"/>
    </row>
    <row r="12988" spans="1:10" s="372" customFormat="1" ht="23.25">
      <c r="A12988" s="720" t="s">
        <v>38056</v>
      </c>
      <c r="B12988" s="721" t="s">
        <v>8350</v>
      </c>
      <c r="C12988" s="336" t="s">
        <v>10698</v>
      </c>
      <c r="D12988" s="721">
        <v>505</v>
      </c>
      <c r="E12988" s="722">
        <v>30000</v>
      </c>
      <c r="F12988" s="723" t="s">
        <v>11116</v>
      </c>
      <c r="G12988" s="724"/>
      <c r="H12988" s="725">
        <v>44489</v>
      </c>
      <c r="I12988" s="725">
        <v>44489</v>
      </c>
      <c r="J12988" s="711"/>
    </row>
    <row r="12989" spans="1:10" s="372" customFormat="1" ht="23.25">
      <c r="A12989" s="720" t="s">
        <v>11432</v>
      </c>
      <c r="B12989" s="721" t="s">
        <v>8350</v>
      </c>
      <c r="C12989" s="336" t="s">
        <v>10698</v>
      </c>
      <c r="D12989" s="721">
        <v>506</v>
      </c>
      <c r="E12989" s="722">
        <v>21240</v>
      </c>
      <c r="F12989" s="723" t="s">
        <v>11433</v>
      </c>
      <c r="G12989" s="724"/>
      <c r="H12989" s="725">
        <v>44489</v>
      </c>
      <c r="I12989" s="725">
        <v>44554</v>
      </c>
      <c r="J12989" s="711"/>
    </row>
    <row r="12990" spans="1:10" s="372" customFormat="1" ht="23.25">
      <c r="A12990" s="720" t="s">
        <v>11434</v>
      </c>
      <c r="B12990" s="721" t="s">
        <v>8350</v>
      </c>
      <c r="C12990" s="336" t="s">
        <v>10698</v>
      </c>
      <c r="D12990" s="721">
        <v>513</v>
      </c>
      <c r="E12990" s="722">
        <v>18960</v>
      </c>
      <c r="F12990" s="723" t="s">
        <v>11435</v>
      </c>
      <c r="G12990" s="724"/>
      <c r="H12990" s="725">
        <v>44489</v>
      </c>
      <c r="I12990" s="725">
        <v>44554</v>
      </c>
      <c r="J12990" s="711"/>
    </row>
    <row r="12991" spans="1:10" s="372" customFormat="1" ht="34.9">
      <c r="A12991" s="720" t="s">
        <v>11436</v>
      </c>
      <c r="B12991" s="721" t="s">
        <v>8350</v>
      </c>
      <c r="C12991" s="336" t="s">
        <v>10698</v>
      </c>
      <c r="D12991" s="721">
        <v>517</v>
      </c>
      <c r="E12991" s="722">
        <v>23010</v>
      </c>
      <c r="F12991" s="723" t="s">
        <v>11437</v>
      </c>
      <c r="G12991" s="726"/>
      <c r="H12991" s="725">
        <v>44489</v>
      </c>
      <c r="I12991" s="725">
        <v>44489</v>
      </c>
      <c r="J12991" s="711"/>
    </row>
    <row r="12992" spans="1:10" s="372" customFormat="1" ht="23.25">
      <c r="A12992" s="720" t="s">
        <v>11438</v>
      </c>
      <c r="B12992" s="721" t="s">
        <v>8350</v>
      </c>
      <c r="C12992" s="336" t="s">
        <v>10698</v>
      </c>
      <c r="D12992" s="721">
        <v>520</v>
      </c>
      <c r="E12992" s="722">
        <v>30450</v>
      </c>
      <c r="F12992" s="723" t="s">
        <v>11439</v>
      </c>
      <c r="G12992" s="726"/>
      <c r="H12992" s="725">
        <v>44491</v>
      </c>
      <c r="I12992" s="725">
        <v>44571</v>
      </c>
      <c r="J12992" s="711"/>
    </row>
    <row r="12993" spans="1:10" s="372" customFormat="1" ht="34.9">
      <c r="A12993" s="720" t="s">
        <v>11440</v>
      </c>
      <c r="B12993" s="721" t="s">
        <v>8350</v>
      </c>
      <c r="C12993" s="336" t="s">
        <v>10698</v>
      </c>
      <c r="D12993" s="721">
        <v>525</v>
      </c>
      <c r="E12993" s="722">
        <v>25000</v>
      </c>
      <c r="F12993" s="723" t="s">
        <v>11441</v>
      </c>
      <c r="G12993" s="726"/>
      <c r="H12993" s="725">
        <v>44491</v>
      </c>
      <c r="I12993" s="725">
        <v>44508</v>
      </c>
      <c r="J12993" s="711"/>
    </row>
    <row r="12994" spans="1:10" s="372" customFormat="1" ht="34.9">
      <c r="A12994" s="720" t="s">
        <v>11442</v>
      </c>
      <c r="B12994" s="721" t="s">
        <v>8350</v>
      </c>
      <c r="C12994" s="336" t="s">
        <v>10698</v>
      </c>
      <c r="D12994" s="721">
        <v>526</v>
      </c>
      <c r="E12994" s="722">
        <v>35140</v>
      </c>
      <c r="F12994" s="723" t="s">
        <v>11230</v>
      </c>
      <c r="G12994" s="724"/>
      <c r="H12994" s="725">
        <v>44491</v>
      </c>
      <c r="I12994" s="725">
        <v>44608</v>
      </c>
      <c r="J12994" s="711"/>
    </row>
    <row r="12995" spans="1:10" s="372" customFormat="1" ht="58.15">
      <c r="A12995" s="720" t="s">
        <v>11443</v>
      </c>
      <c r="B12995" s="721" t="s">
        <v>8350</v>
      </c>
      <c r="C12995" s="336" t="s">
        <v>10698</v>
      </c>
      <c r="D12995" s="721">
        <v>531</v>
      </c>
      <c r="E12995" s="722">
        <v>33040</v>
      </c>
      <c r="F12995" s="723" t="s">
        <v>11444</v>
      </c>
      <c r="G12995" s="724"/>
      <c r="H12995" s="725">
        <v>44494</v>
      </c>
      <c r="I12995" s="725">
        <v>44494</v>
      </c>
      <c r="J12995" s="711"/>
    </row>
    <row r="12996" spans="1:10" s="372" customFormat="1" ht="23.25">
      <c r="A12996" s="720" t="s">
        <v>11445</v>
      </c>
      <c r="B12996" s="726" t="s">
        <v>8350</v>
      </c>
      <c r="C12996" s="336" t="s">
        <v>10698</v>
      </c>
      <c r="D12996" s="721">
        <v>533</v>
      </c>
      <c r="E12996" s="722">
        <v>35200</v>
      </c>
      <c r="F12996" s="729" t="s">
        <v>11446</v>
      </c>
      <c r="G12996" s="724"/>
      <c r="H12996" s="725">
        <v>44494</v>
      </c>
      <c r="I12996" s="725">
        <v>44616</v>
      </c>
      <c r="J12996" s="728"/>
    </row>
    <row r="12997" spans="1:10" s="372" customFormat="1" ht="23.25">
      <c r="A12997" s="720" t="s">
        <v>11447</v>
      </c>
      <c r="B12997" s="721" t="s">
        <v>8350</v>
      </c>
      <c r="C12997" s="336" t="s">
        <v>10698</v>
      </c>
      <c r="D12997" s="721">
        <v>534</v>
      </c>
      <c r="E12997" s="722">
        <v>35000</v>
      </c>
      <c r="F12997" s="723" t="s">
        <v>11448</v>
      </c>
      <c r="G12997" s="724"/>
      <c r="H12997" s="725">
        <v>44495</v>
      </c>
      <c r="I12997" s="725">
        <v>44641</v>
      </c>
      <c r="J12997" s="711"/>
    </row>
    <row r="12998" spans="1:10" s="372" customFormat="1" ht="23.25">
      <c r="A12998" s="720" t="s">
        <v>11449</v>
      </c>
      <c r="B12998" s="721" t="s">
        <v>8350</v>
      </c>
      <c r="C12998" s="336" t="s">
        <v>10698</v>
      </c>
      <c r="D12998" s="721">
        <v>539</v>
      </c>
      <c r="E12998" s="722">
        <v>35000</v>
      </c>
      <c r="F12998" s="723" t="s">
        <v>11450</v>
      </c>
      <c r="G12998" s="726"/>
      <c r="H12998" s="725">
        <v>44496</v>
      </c>
      <c r="I12998" s="725">
        <v>44621</v>
      </c>
      <c r="J12998" s="711"/>
    </row>
    <row r="12999" spans="1:10" s="372" customFormat="1" ht="23.25">
      <c r="A12999" s="720" t="s">
        <v>11451</v>
      </c>
      <c r="B12999" s="727" t="s">
        <v>8350</v>
      </c>
      <c r="C12999" s="336" t="s">
        <v>10698</v>
      </c>
      <c r="D12999" s="721">
        <v>541</v>
      </c>
      <c r="E12999" s="722">
        <v>35193.599999999999</v>
      </c>
      <c r="F12999" s="723" t="s">
        <v>11452</v>
      </c>
      <c r="G12999" s="724"/>
      <c r="H12999" s="725">
        <v>44496</v>
      </c>
      <c r="I12999" s="725">
        <v>44543</v>
      </c>
      <c r="J12999" s="728"/>
    </row>
    <row r="13000" spans="1:10" s="372" customFormat="1" ht="23.25">
      <c r="A13000" s="720" t="s">
        <v>11453</v>
      </c>
      <c r="B13000" s="727" t="s">
        <v>8350</v>
      </c>
      <c r="C13000" s="336" t="s">
        <v>10698</v>
      </c>
      <c r="D13000" s="721">
        <v>552</v>
      </c>
      <c r="E13000" s="722">
        <v>34990</v>
      </c>
      <c r="F13000" s="723" t="s">
        <v>11454</v>
      </c>
      <c r="G13000" s="724"/>
      <c r="H13000" s="725">
        <v>44498</v>
      </c>
      <c r="I13000" s="725">
        <v>44869</v>
      </c>
      <c r="J13000" s="728"/>
    </row>
    <row r="13001" spans="1:10" s="372" customFormat="1" ht="23.25">
      <c r="A13001" s="720" t="s">
        <v>11455</v>
      </c>
      <c r="B13001" s="721" t="s">
        <v>8350</v>
      </c>
      <c r="C13001" s="336" t="s">
        <v>10698</v>
      </c>
      <c r="D13001" s="721">
        <v>553</v>
      </c>
      <c r="E13001" s="722">
        <v>35189.9</v>
      </c>
      <c r="F13001" s="723" t="s">
        <v>11456</v>
      </c>
      <c r="G13001" s="724"/>
      <c r="H13001" s="725">
        <v>44498</v>
      </c>
      <c r="I13001" s="725">
        <v>44543</v>
      </c>
      <c r="J13001" s="711"/>
    </row>
    <row r="13002" spans="1:10" s="372" customFormat="1" ht="23.25">
      <c r="A13002" s="720" t="s">
        <v>11457</v>
      </c>
      <c r="B13002" s="721" t="s">
        <v>8350</v>
      </c>
      <c r="C13002" s="336" t="s">
        <v>10698</v>
      </c>
      <c r="D13002" s="721">
        <v>558</v>
      </c>
      <c r="E13002" s="722">
        <v>30000</v>
      </c>
      <c r="F13002" s="723" t="s">
        <v>11174</v>
      </c>
      <c r="G13002" s="724"/>
      <c r="H13002" s="725">
        <v>44503</v>
      </c>
      <c r="I13002" s="725">
        <v>44533</v>
      </c>
      <c r="J13002" s="711"/>
    </row>
    <row r="13003" spans="1:10" s="372" customFormat="1" ht="23.25">
      <c r="A13003" s="720" t="s">
        <v>38054</v>
      </c>
      <c r="B13003" s="721" t="s">
        <v>8350</v>
      </c>
      <c r="C13003" s="336" t="s">
        <v>10698</v>
      </c>
      <c r="D13003" s="721">
        <v>565</v>
      </c>
      <c r="E13003" s="722">
        <v>33300</v>
      </c>
      <c r="F13003" s="723" t="s">
        <v>11458</v>
      </c>
      <c r="G13003" s="726"/>
      <c r="H13003" s="725">
        <v>44504</v>
      </c>
      <c r="I13003" s="725">
        <v>44543</v>
      </c>
      <c r="J13003" s="711"/>
    </row>
    <row r="13004" spans="1:10" s="372" customFormat="1" ht="23.25">
      <c r="A13004" s="720" t="s">
        <v>11459</v>
      </c>
      <c r="B13004" s="721" t="s">
        <v>8350</v>
      </c>
      <c r="C13004" s="336" t="s">
        <v>10698</v>
      </c>
      <c r="D13004" s="721">
        <v>568</v>
      </c>
      <c r="E13004" s="722">
        <v>35006</v>
      </c>
      <c r="F13004" s="723" t="s">
        <v>11142</v>
      </c>
      <c r="G13004" s="726"/>
      <c r="H13004" s="725">
        <v>44505</v>
      </c>
      <c r="I13004" s="725">
        <v>44538</v>
      </c>
      <c r="J13004" s="711"/>
    </row>
    <row r="13005" spans="1:10" s="372" customFormat="1" ht="23.25">
      <c r="A13005" s="720" t="s">
        <v>11460</v>
      </c>
      <c r="B13005" s="721" t="s">
        <v>8350</v>
      </c>
      <c r="C13005" s="336" t="s">
        <v>10698</v>
      </c>
      <c r="D13005" s="721">
        <v>569</v>
      </c>
      <c r="E13005" s="722">
        <v>35015</v>
      </c>
      <c r="F13005" s="723" t="s">
        <v>11461</v>
      </c>
      <c r="G13005" s="726"/>
      <c r="H13005" s="725">
        <v>44505</v>
      </c>
      <c r="I13005" s="725">
        <v>44539</v>
      </c>
      <c r="J13005" s="711"/>
    </row>
    <row r="13006" spans="1:10" s="372" customFormat="1" ht="46.5">
      <c r="A13006" s="720" t="s">
        <v>11462</v>
      </c>
      <c r="B13006" s="721" t="s">
        <v>8350</v>
      </c>
      <c r="C13006" s="336" t="s">
        <v>10698</v>
      </c>
      <c r="D13006" s="721">
        <v>570</v>
      </c>
      <c r="E13006" s="722">
        <v>35100</v>
      </c>
      <c r="F13006" s="723" t="s">
        <v>11463</v>
      </c>
      <c r="G13006" s="724"/>
      <c r="H13006" s="725">
        <v>44508</v>
      </c>
      <c r="I13006" s="725">
        <v>44634</v>
      </c>
      <c r="J13006" s="711"/>
    </row>
    <row r="13007" spans="1:10" s="372" customFormat="1" ht="23.25">
      <c r="A13007" s="720" t="s">
        <v>11464</v>
      </c>
      <c r="B13007" s="721" t="s">
        <v>8350</v>
      </c>
      <c r="C13007" s="336" t="s">
        <v>10698</v>
      </c>
      <c r="D13007" s="721">
        <v>572</v>
      </c>
      <c r="E13007" s="722">
        <v>24178</v>
      </c>
      <c r="F13007" s="723" t="s">
        <v>11465</v>
      </c>
      <c r="G13007" s="726"/>
      <c r="H13007" s="725">
        <v>44509</v>
      </c>
      <c r="I13007" s="725">
        <v>44571</v>
      </c>
      <c r="J13007" s="711"/>
    </row>
    <row r="13008" spans="1:10" s="372" customFormat="1" ht="23.25">
      <c r="A13008" s="720" t="s">
        <v>11466</v>
      </c>
      <c r="B13008" s="721" t="s">
        <v>8350</v>
      </c>
      <c r="C13008" s="336" t="s">
        <v>10698</v>
      </c>
      <c r="D13008" s="721">
        <v>573</v>
      </c>
      <c r="E13008" s="722">
        <v>35000</v>
      </c>
      <c r="F13008" s="723" t="s">
        <v>11035</v>
      </c>
      <c r="G13008" s="726"/>
      <c r="H13008" s="725">
        <v>44509</v>
      </c>
      <c r="I13008" s="725">
        <v>44631</v>
      </c>
      <c r="J13008" s="711"/>
    </row>
    <row r="13009" spans="1:10" s="372" customFormat="1" ht="34.9">
      <c r="A13009" s="720" t="s">
        <v>11467</v>
      </c>
      <c r="B13009" s="721" t="s">
        <v>8350</v>
      </c>
      <c r="C13009" s="336" t="s">
        <v>10698</v>
      </c>
      <c r="D13009" s="721">
        <v>574</v>
      </c>
      <c r="E13009" s="722">
        <v>35187.51</v>
      </c>
      <c r="F13009" s="723" t="s">
        <v>11468</v>
      </c>
      <c r="G13009" s="726"/>
      <c r="H13009" s="725">
        <v>44509</v>
      </c>
      <c r="I13009" s="725">
        <v>44540</v>
      </c>
      <c r="J13009" s="711"/>
    </row>
    <row r="13010" spans="1:10" s="372" customFormat="1" ht="34.9">
      <c r="A13010" s="720" t="s">
        <v>11469</v>
      </c>
      <c r="B13010" s="721" t="s">
        <v>8350</v>
      </c>
      <c r="C13010" s="336" t="s">
        <v>10698</v>
      </c>
      <c r="D13010" s="721">
        <v>578</v>
      </c>
      <c r="E13010" s="722">
        <v>33984</v>
      </c>
      <c r="F13010" s="723" t="s">
        <v>11470</v>
      </c>
      <c r="G13010" s="724"/>
      <c r="H13010" s="725">
        <v>44512</v>
      </c>
      <c r="I13010" s="725">
        <v>44546</v>
      </c>
      <c r="J13010" s="711"/>
    </row>
    <row r="13011" spans="1:10" s="372" customFormat="1" ht="23.25">
      <c r="A13011" s="720" t="s">
        <v>11064</v>
      </c>
      <c r="B13011" s="721" t="s">
        <v>8350</v>
      </c>
      <c r="C13011" s="336" t="s">
        <v>10698</v>
      </c>
      <c r="D13011" s="721">
        <v>583</v>
      </c>
      <c r="E13011" s="722">
        <v>35184.5</v>
      </c>
      <c r="F13011" s="723" t="s">
        <v>11471</v>
      </c>
      <c r="G13011" s="724"/>
      <c r="H13011" s="725">
        <v>44515</v>
      </c>
      <c r="I13011" s="725">
        <v>44610</v>
      </c>
      <c r="J13011" s="711"/>
    </row>
    <row r="13012" spans="1:10" s="372" customFormat="1" ht="23.25">
      <c r="A13012" s="720" t="s">
        <v>11472</v>
      </c>
      <c r="B13012" s="721" t="s">
        <v>8350</v>
      </c>
      <c r="C13012" s="336" t="s">
        <v>10698</v>
      </c>
      <c r="D13012" s="721">
        <v>588</v>
      </c>
      <c r="E13012" s="722">
        <v>32000</v>
      </c>
      <c r="F13012" s="723" t="s">
        <v>11473</v>
      </c>
      <c r="G13012" s="726"/>
      <c r="H13012" s="725">
        <v>44518</v>
      </c>
      <c r="I13012" s="725">
        <v>44585</v>
      </c>
      <c r="J13012" s="711"/>
    </row>
    <row r="13013" spans="1:10" s="372" customFormat="1" ht="23.25">
      <c r="A13013" s="720" t="s">
        <v>11474</v>
      </c>
      <c r="B13013" s="721" t="s">
        <v>8350</v>
      </c>
      <c r="C13013" s="336" t="s">
        <v>10698</v>
      </c>
      <c r="D13013" s="721">
        <v>589</v>
      </c>
      <c r="E13013" s="722">
        <v>31932.3</v>
      </c>
      <c r="F13013" s="723" t="s">
        <v>11055</v>
      </c>
      <c r="G13013" s="726"/>
      <c r="H13013" s="725">
        <v>44519</v>
      </c>
      <c r="I13013" s="725">
        <v>44547</v>
      </c>
      <c r="J13013" s="711"/>
    </row>
    <row r="13014" spans="1:10" s="372" customFormat="1" ht="34.9">
      <c r="A13014" s="720" t="s">
        <v>11475</v>
      </c>
      <c r="B13014" s="721" t="s">
        <v>8350</v>
      </c>
      <c r="C13014" s="336" t="s">
        <v>10698</v>
      </c>
      <c r="D13014" s="721">
        <v>590</v>
      </c>
      <c r="E13014" s="722">
        <v>33500</v>
      </c>
      <c r="F13014" s="723" t="s">
        <v>11476</v>
      </c>
      <c r="G13014" s="726"/>
      <c r="H13014" s="725">
        <v>44519</v>
      </c>
      <c r="I13014" s="725">
        <v>44519</v>
      </c>
      <c r="J13014" s="711"/>
    </row>
    <row r="13015" spans="1:10" s="372" customFormat="1" ht="34.9">
      <c r="A13015" s="720" t="s">
        <v>11477</v>
      </c>
      <c r="B13015" s="721" t="s">
        <v>8350</v>
      </c>
      <c r="C13015" s="336" t="s">
        <v>10698</v>
      </c>
      <c r="D13015" s="721">
        <v>591</v>
      </c>
      <c r="E13015" s="722">
        <v>24850</v>
      </c>
      <c r="F13015" s="723" t="s">
        <v>11478</v>
      </c>
      <c r="G13015" s="726"/>
      <c r="H13015" s="725">
        <v>44519</v>
      </c>
      <c r="I13015" s="725">
        <v>44557</v>
      </c>
      <c r="J13015" s="711"/>
    </row>
    <row r="13016" spans="1:10" s="372" customFormat="1" ht="23.25">
      <c r="A13016" s="720" t="s">
        <v>38053</v>
      </c>
      <c r="B13016" s="727" t="s">
        <v>8350</v>
      </c>
      <c r="C13016" s="336" t="s">
        <v>10698</v>
      </c>
      <c r="D13016" s="721">
        <v>592</v>
      </c>
      <c r="E13016" s="722">
        <v>23000</v>
      </c>
      <c r="F13016" s="723" t="s">
        <v>11479</v>
      </c>
      <c r="G13016" s="724"/>
      <c r="H13016" s="725">
        <v>44519</v>
      </c>
      <c r="I13016" s="725">
        <v>44544</v>
      </c>
      <c r="J13016" s="728"/>
    </row>
    <row r="13017" spans="1:10" s="372" customFormat="1" ht="23.25">
      <c r="A13017" s="720" t="s">
        <v>11480</v>
      </c>
      <c r="B13017" s="721" t="s">
        <v>8350</v>
      </c>
      <c r="C13017" s="336" t="s">
        <v>10698</v>
      </c>
      <c r="D13017" s="721">
        <v>593</v>
      </c>
      <c r="E13017" s="722">
        <v>23000</v>
      </c>
      <c r="F13017" s="723" t="s">
        <v>11169</v>
      </c>
      <c r="G13017" s="724"/>
      <c r="H13017" s="725">
        <v>44519</v>
      </c>
      <c r="I13017" s="725">
        <v>44540</v>
      </c>
      <c r="J13017" s="711"/>
    </row>
    <row r="13018" spans="1:10" s="372" customFormat="1" ht="23.25">
      <c r="A13018" s="720" t="s">
        <v>11481</v>
      </c>
      <c r="B13018" s="721" t="s">
        <v>8350</v>
      </c>
      <c r="C13018" s="336" t="s">
        <v>10698</v>
      </c>
      <c r="D13018" s="721">
        <v>594</v>
      </c>
      <c r="E13018" s="722">
        <v>34220</v>
      </c>
      <c r="F13018" s="723" t="s">
        <v>11482</v>
      </c>
      <c r="G13018" s="726"/>
      <c r="H13018" s="725">
        <v>44519</v>
      </c>
      <c r="I13018" s="725">
        <v>44585</v>
      </c>
      <c r="J13018" s="711"/>
    </row>
    <row r="13019" spans="1:10" s="372" customFormat="1" ht="23.25">
      <c r="A13019" s="720" t="s">
        <v>11483</v>
      </c>
      <c r="B13019" s="721" t="s">
        <v>8350</v>
      </c>
      <c r="C13019" s="336" t="s">
        <v>10698</v>
      </c>
      <c r="D13019" s="721">
        <v>596</v>
      </c>
      <c r="E13019" s="722">
        <v>23000</v>
      </c>
      <c r="F13019" s="723" t="s">
        <v>11484</v>
      </c>
      <c r="G13019" s="724"/>
      <c r="H13019" s="725">
        <v>44523</v>
      </c>
      <c r="I13019" s="725">
        <v>44544</v>
      </c>
      <c r="J13019" s="711"/>
    </row>
    <row r="13020" spans="1:10" s="372" customFormat="1" ht="34.9">
      <c r="A13020" s="720" t="s">
        <v>11485</v>
      </c>
      <c r="B13020" s="721" t="s">
        <v>8350</v>
      </c>
      <c r="C13020" s="336" t="s">
        <v>10698</v>
      </c>
      <c r="D13020" s="721">
        <v>597</v>
      </c>
      <c r="E13020" s="722">
        <v>18372.7</v>
      </c>
      <c r="F13020" s="723" t="s">
        <v>11486</v>
      </c>
      <c r="G13020" s="726"/>
      <c r="H13020" s="725">
        <v>44523</v>
      </c>
      <c r="I13020" s="725">
        <v>44550</v>
      </c>
      <c r="J13020" s="711"/>
    </row>
    <row r="13021" spans="1:10" s="372" customFormat="1" ht="46.5">
      <c r="A13021" s="720" t="s">
        <v>11487</v>
      </c>
      <c r="B13021" s="721" t="s">
        <v>8350</v>
      </c>
      <c r="C13021" s="336" t="s">
        <v>10698</v>
      </c>
      <c r="D13021" s="721">
        <v>599</v>
      </c>
      <c r="E13021" s="722">
        <v>30000</v>
      </c>
      <c r="F13021" s="723" t="s">
        <v>11488</v>
      </c>
      <c r="G13021" s="724"/>
      <c r="H13021" s="725">
        <v>44523</v>
      </c>
      <c r="I13021" s="725">
        <v>44540</v>
      </c>
      <c r="J13021" s="711"/>
    </row>
    <row r="13022" spans="1:10" s="372" customFormat="1" ht="46.5">
      <c r="A13022" s="720" t="s">
        <v>38049</v>
      </c>
      <c r="B13022" s="721" t="s">
        <v>8350</v>
      </c>
      <c r="C13022" s="336" t="s">
        <v>10698</v>
      </c>
      <c r="D13022" s="721">
        <v>600</v>
      </c>
      <c r="E13022" s="722">
        <v>35046</v>
      </c>
      <c r="F13022" s="723" t="s">
        <v>11489</v>
      </c>
      <c r="G13022" s="724"/>
      <c r="H13022" s="725">
        <v>44523</v>
      </c>
      <c r="I13022" s="725">
        <v>44523</v>
      </c>
      <c r="J13022" s="711"/>
    </row>
    <row r="13023" spans="1:10" s="372" customFormat="1" ht="23.25">
      <c r="A13023" s="720" t="s">
        <v>11490</v>
      </c>
      <c r="B13023" s="721" t="s">
        <v>8350</v>
      </c>
      <c r="C13023" s="336" t="s">
        <v>10698</v>
      </c>
      <c r="D13023" s="721">
        <v>601</v>
      </c>
      <c r="E13023" s="722">
        <v>35180.639999999999</v>
      </c>
      <c r="F13023" s="723" t="s">
        <v>11491</v>
      </c>
      <c r="G13023" s="726"/>
      <c r="H13023" s="725">
        <v>44524</v>
      </c>
      <c r="I13023" s="725">
        <v>44545</v>
      </c>
      <c r="J13023" s="711"/>
    </row>
    <row r="13024" spans="1:10" s="372" customFormat="1" ht="23.25">
      <c r="A13024" s="720" t="s">
        <v>11492</v>
      </c>
      <c r="B13024" s="721" t="s">
        <v>8350</v>
      </c>
      <c r="C13024" s="336" t="s">
        <v>10698</v>
      </c>
      <c r="D13024" s="721">
        <v>602</v>
      </c>
      <c r="E13024" s="722">
        <v>33612.54</v>
      </c>
      <c r="F13024" s="723" t="s">
        <v>11493</v>
      </c>
      <c r="G13024" s="726"/>
      <c r="H13024" s="725">
        <v>44524</v>
      </c>
      <c r="I13024" s="725">
        <v>44550</v>
      </c>
      <c r="J13024" s="711"/>
    </row>
    <row r="13025" spans="1:10" s="372" customFormat="1" ht="23.25">
      <c r="A13025" s="720" t="s">
        <v>11494</v>
      </c>
      <c r="B13025" s="721" t="s">
        <v>8350</v>
      </c>
      <c r="C13025" s="336" t="s">
        <v>10698</v>
      </c>
      <c r="D13025" s="721">
        <v>604</v>
      </c>
      <c r="E13025" s="722">
        <v>33600</v>
      </c>
      <c r="F13025" s="723" t="s">
        <v>11495</v>
      </c>
      <c r="G13025" s="724"/>
      <c r="H13025" s="725">
        <v>44524</v>
      </c>
      <c r="I13025" s="725">
        <v>44544</v>
      </c>
      <c r="J13025" s="711"/>
    </row>
    <row r="13026" spans="1:10" s="372" customFormat="1" ht="23.25">
      <c r="A13026" s="720" t="s">
        <v>11496</v>
      </c>
      <c r="B13026" s="721" t="s">
        <v>8350</v>
      </c>
      <c r="C13026" s="336" t="s">
        <v>10698</v>
      </c>
      <c r="D13026" s="721">
        <v>606</v>
      </c>
      <c r="E13026" s="722">
        <v>34200</v>
      </c>
      <c r="F13026" s="723" t="s">
        <v>11497</v>
      </c>
      <c r="G13026" s="724"/>
      <c r="H13026" s="725">
        <v>44524</v>
      </c>
      <c r="I13026" s="725">
        <v>44575</v>
      </c>
      <c r="J13026" s="711"/>
    </row>
    <row r="13027" spans="1:10" s="372" customFormat="1" ht="34.9">
      <c r="A13027" s="720" t="s">
        <v>11498</v>
      </c>
      <c r="B13027" s="721" t="s">
        <v>8350</v>
      </c>
      <c r="C13027" s="336" t="s">
        <v>10698</v>
      </c>
      <c r="D13027" s="721">
        <v>607</v>
      </c>
      <c r="E13027" s="722">
        <v>33000</v>
      </c>
      <c r="F13027" s="723" t="s">
        <v>11196</v>
      </c>
      <c r="G13027" s="724"/>
      <c r="H13027" s="725">
        <v>44524</v>
      </c>
      <c r="I13027" s="725">
        <v>44524</v>
      </c>
      <c r="J13027" s="711"/>
    </row>
    <row r="13028" spans="1:10" s="372" customFormat="1" ht="23.25">
      <c r="A13028" s="720" t="s">
        <v>11499</v>
      </c>
      <c r="B13028" s="721" t="s">
        <v>8350</v>
      </c>
      <c r="C13028" s="336" t="s">
        <v>10698</v>
      </c>
      <c r="D13028" s="721">
        <v>608</v>
      </c>
      <c r="E13028" s="722">
        <v>20000</v>
      </c>
      <c r="F13028" s="723" t="s">
        <v>11500</v>
      </c>
      <c r="G13028" s="724"/>
      <c r="H13028" s="725">
        <v>44524</v>
      </c>
      <c r="I13028" s="725">
        <v>44533</v>
      </c>
      <c r="J13028" s="711"/>
    </row>
    <row r="13029" spans="1:10" s="372" customFormat="1" ht="23.25">
      <c r="A13029" s="720" t="s">
        <v>11501</v>
      </c>
      <c r="B13029" s="721" t="s">
        <v>8350</v>
      </c>
      <c r="C13029" s="336" t="s">
        <v>10698</v>
      </c>
      <c r="D13029" s="721">
        <v>613</v>
      </c>
      <c r="E13029" s="722">
        <v>35048.400000000001</v>
      </c>
      <c r="F13029" s="723" t="s">
        <v>10850</v>
      </c>
      <c r="G13029" s="726"/>
      <c r="H13029" s="725">
        <v>44526</v>
      </c>
      <c r="I13029" s="725">
        <v>44650</v>
      </c>
      <c r="J13029" s="711"/>
    </row>
    <row r="13030" spans="1:10" s="372" customFormat="1" ht="34.9">
      <c r="A13030" s="720" t="s">
        <v>11502</v>
      </c>
      <c r="B13030" s="721" t="s">
        <v>8350</v>
      </c>
      <c r="C13030" s="336" t="s">
        <v>10698</v>
      </c>
      <c r="D13030" s="721">
        <v>614</v>
      </c>
      <c r="E13030" s="722">
        <v>35164</v>
      </c>
      <c r="F13030" s="723" t="s">
        <v>11503</v>
      </c>
      <c r="G13030" s="726"/>
      <c r="H13030" s="725">
        <v>44526</v>
      </c>
      <c r="I13030" s="725">
        <v>44526</v>
      </c>
      <c r="J13030" s="711"/>
    </row>
    <row r="13031" spans="1:10" s="372" customFormat="1" ht="34.9">
      <c r="A13031" s="720" t="s">
        <v>38050</v>
      </c>
      <c r="B13031" s="721" t="s">
        <v>8350</v>
      </c>
      <c r="C13031" s="336" t="s">
        <v>10698</v>
      </c>
      <c r="D13031" s="721">
        <v>618</v>
      </c>
      <c r="E13031" s="722">
        <v>35093.199999999997</v>
      </c>
      <c r="F13031" s="723" t="s">
        <v>11113</v>
      </c>
      <c r="G13031" s="724"/>
      <c r="H13031" s="725">
        <v>44531</v>
      </c>
      <c r="I13031" s="725">
        <v>44578</v>
      </c>
      <c r="J13031" s="711"/>
    </row>
    <row r="13032" spans="1:10" s="372" customFormat="1" ht="46.5">
      <c r="A13032" s="720" t="s">
        <v>11504</v>
      </c>
      <c r="B13032" s="726" t="s">
        <v>8350</v>
      </c>
      <c r="C13032" s="336" t="s">
        <v>10698</v>
      </c>
      <c r="D13032" s="721">
        <v>619</v>
      </c>
      <c r="E13032" s="722">
        <v>35000</v>
      </c>
      <c r="F13032" s="723" t="s">
        <v>11420</v>
      </c>
      <c r="G13032" s="724"/>
      <c r="H13032" s="725">
        <v>44531</v>
      </c>
      <c r="I13032" s="725">
        <v>44564</v>
      </c>
      <c r="J13032" s="728"/>
    </row>
    <row r="13033" spans="1:10" s="372" customFormat="1" ht="23.25">
      <c r="A13033" s="720" t="s">
        <v>11505</v>
      </c>
      <c r="B13033" s="721" t="s">
        <v>8350</v>
      </c>
      <c r="C13033" s="336" t="s">
        <v>10698</v>
      </c>
      <c r="D13033" s="721">
        <v>622</v>
      </c>
      <c r="E13033" s="722">
        <v>34955.4</v>
      </c>
      <c r="F13033" s="723" t="s">
        <v>11506</v>
      </c>
      <c r="G13033" s="724"/>
      <c r="H13033" s="725">
        <v>44533</v>
      </c>
      <c r="I13033" s="725">
        <v>44676</v>
      </c>
      <c r="J13033" s="711"/>
    </row>
    <row r="13034" spans="1:10" s="372" customFormat="1" ht="23.25">
      <c r="A13034" s="720" t="s">
        <v>11507</v>
      </c>
      <c r="B13034" s="721" t="s">
        <v>8350</v>
      </c>
      <c r="C13034" s="336" t="s">
        <v>10698</v>
      </c>
      <c r="D13034" s="721">
        <v>623</v>
      </c>
      <c r="E13034" s="722">
        <v>28596.12</v>
      </c>
      <c r="F13034" s="723" t="s">
        <v>11508</v>
      </c>
      <c r="G13034" s="724"/>
      <c r="H13034" s="725">
        <v>44536</v>
      </c>
      <c r="I13034" s="725">
        <v>44568</v>
      </c>
      <c r="J13034" s="711"/>
    </row>
    <row r="13035" spans="1:10" s="372" customFormat="1" ht="23.25">
      <c r="A13035" s="720" t="s">
        <v>11509</v>
      </c>
      <c r="B13035" s="721" t="s">
        <v>8350</v>
      </c>
      <c r="C13035" s="336" t="s">
        <v>10698</v>
      </c>
      <c r="D13035" s="721">
        <v>625</v>
      </c>
      <c r="E13035" s="722">
        <v>31350</v>
      </c>
      <c r="F13035" s="723" t="s">
        <v>11510</v>
      </c>
      <c r="G13035" s="724"/>
      <c r="H13035" s="725">
        <v>44533</v>
      </c>
      <c r="I13035" s="725">
        <v>44540</v>
      </c>
      <c r="J13035" s="711"/>
    </row>
    <row r="13036" spans="1:10" s="372" customFormat="1" ht="58.15">
      <c r="A13036" s="720" t="s">
        <v>38051</v>
      </c>
      <c r="B13036" s="721" t="s">
        <v>8350</v>
      </c>
      <c r="C13036" s="336" t="s">
        <v>10698</v>
      </c>
      <c r="D13036" s="721">
        <v>628</v>
      </c>
      <c r="E13036" s="722">
        <v>34700</v>
      </c>
      <c r="F13036" s="723" t="s">
        <v>11511</v>
      </c>
      <c r="G13036" s="724"/>
      <c r="H13036" s="725">
        <v>44536</v>
      </c>
      <c r="I13036" s="725">
        <v>44536</v>
      </c>
      <c r="J13036" s="711"/>
    </row>
    <row r="13037" spans="1:10" s="372" customFormat="1" ht="23.25">
      <c r="A13037" s="720" t="s">
        <v>38052</v>
      </c>
      <c r="B13037" s="727" t="s">
        <v>8350</v>
      </c>
      <c r="C13037" s="336" t="s">
        <v>10698</v>
      </c>
      <c r="D13037" s="721">
        <v>631</v>
      </c>
      <c r="E13037" s="722">
        <v>30146.26</v>
      </c>
      <c r="F13037" s="723" t="s">
        <v>11235</v>
      </c>
      <c r="G13037" s="726"/>
      <c r="H13037" s="725">
        <v>44537</v>
      </c>
      <c r="I13037" s="725">
        <v>44547</v>
      </c>
      <c r="J13037" s="728"/>
    </row>
    <row r="13038" spans="1:10" s="372" customFormat="1" ht="46.5">
      <c r="A13038" s="720" t="s">
        <v>11512</v>
      </c>
      <c r="B13038" s="721" t="s">
        <v>8350</v>
      </c>
      <c r="C13038" s="336" t="s">
        <v>10698</v>
      </c>
      <c r="D13038" s="721">
        <v>633</v>
      </c>
      <c r="E13038" s="722">
        <v>35200</v>
      </c>
      <c r="F13038" s="723" t="s">
        <v>11513</v>
      </c>
      <c r="G13038" s="724"/>
      <c r="H13038" s="725">
        <v>44539</v>
      </c>
      <c r="I13038" s="725">
        <v>44564</v>
      </c>
      <c r="J13038" s="711"/>
    </row>
    <row r="13039" spans="1:10" s="372" customFormat="1" ht="23.25">
      <c r="A13039" s="720" t="s">
        <v>11514</v>
      </c>
      <c r="B13039" s="721" t="s">
        <v>8350</v>
      </c>
      <c r="C13039" s="336" t="s">
        <v>10698</v>
      </c>
      <c r="D13039" s="721">
        <v>635</v>
      </c>
      <c r="E13039" s="722">
        <v>32000</v>
      </c>
      <c r="F13039" s="723" t="s">
        <v>11196</v>
      </c>
      <c r="G13039" s="724"/>
      <c r="H13039" s="725">
        <v>44539</v>
      </c>
      <c r="I13039" s="725">
        <v>44539</v>
      </c>
      <c r="J13039" s="711"/>
    </row>
    <row r="13040" spans="1:10" s="372" customFormat="1" ht="34.9">
      <c r="A13040" s="720" t="s">
        <v>11515</v>
      </c>
      <c r="B13040" s="721" t="s">
        <v>8350</v>
      </c>
      <c r="C13040" s="336" t="s">
        <v>10698</v>
      </c>
      <c r="D13040" s="721">
        <v>640</v>
      </c>
      <c r="E13040" s="722">
        <v>33889.599999999999</v>
      </c>
      <c r="F13040" s="723" t="s">
        <v>11516</v>
      </c>
      <c r="G13040" s="726"/>
      <c r="H13040" s="725">
        <v>44543</v>
      </c>
      <c r="I13040" s="725">
        <v>44559</v>
      </c>
      <c r="J13040" s="711"/>
    </row>
    <row r="13041" spans="1:10" s="372" customFormat="1" ht="23.25">
      <c r="A13041" s="720" t="s">
        <v>11517</v>
      </c>
      <c r="B13041" s="721" t="s">
        <v>8350</v>
      </c>
      <c r="C13041" s="336" t="s">
        <v>10698</v>
      </c>
      <c r="D13041" s="721">
        <v>642</v>
      </c>
      <c r="E13041" s="722">
        <v>19649.599999999999</v>
      </c>
      <c r="F13041" s="723" t="s">
        <v>11518</v>
      </c>
      <c r="G13041" s="726"/>
      <c r="H13041" s="725">
        <v>44543</v>
      </c>
      <c r="I13041" s="725">
        <v>44564</v>
      </c>
      <c r="J13041" s="711"/>
    </row>
    <row r="13042" spans="1:10" s="372" customFormat="1" ht="46.5">
      <c r="A13042" s="720" t="s">
        <v>11519</v>
      </c>
      <c r="B13042" s="721" t="s">
        <v>8350</v>
      </c>
      <c r="C13042" s="336" t="s">
        <v>10698</v>
      </c>
      <c r="D13042" s="721">
        <v>647</v>
      </c>
      <c r="E13042" s="722">
        <v>35200</v>
      </c>
      <c r="F13042" s="723" t="s">
        <v>11076</v>
      </c>
      <c r="G13042" s="726"/>
      <c r="H13042" s="725">
        <v>44544</v>
      </c>
      <c r="I13042" s="725">
        <v>44641</v>
      </c>
      <c r="J13042" s="711"/>
    </row>
    <row r="13043" spans="1:10" s="372" customFormat="1" ht="23.25">
      <c r="A13043" s="720" t="s">
        <v>11520</v>
      </c>
      <c r="B13043" s="721" t="s">
        <v>8350</v>
      </c>
      <c r="C13043" s="336" t="s">
        <v>10698</v>
      </c>
      <c r="D13043" s="721">
        <v>648</v>
      </c>
      <c r="E13043" s="722">
        <v>34656.6</v>
      </c>
      <c r="F13043" s="723" t="s">
        <v>11521</v>
      </c>
      <c r="G13043" s="724"/>
      <c r="H13043" s="725">
        <v>44544</v>
      </c>
      <c r="I13043" s="725">
        <v>44578</v>
      </c>
      <c r="J13043" s="711"/>
    </row>
    <row r="13044" spans="1:10" s="372" customFormat="1" ht="34.9">
      <c r="A13044" s="720" t="s">
        <v>11522</v>
      </c>
      <c r="B13044" s="721" t="s">
        <v>8350</v>
      </c>
      <c r="C13044" s="336" t="s">
        <v>10698</v>
      </c>
      <c r="D13044" s="721">
        <v>654</v>
      </c>
      <c r="E13044" s="722">
        <v>27000</v>
      </c>
      <c r="F13044" s="723" t="s">
        <v>11523</v>
      </c>
      <c r="G13044" s="726"/>
      <c r="H13044" s="725">
        <v>44544</v>
      </c>
      <c r="I13044" s="725">
        <v>44928</v>
      </c>
      <c r="J13044" s="711"/>
    </row>
    <row r="13045" spans="1:10" s="372" customFormat="1" ht="34.9">
      <c r="A13045" s="720" t="s">
        <v>11524</v>
      </c>
      <c r="B13045" s="721" t="s">
        <v>8350</v>
      </c>
      <c r="C13045" s="336" t="s">
        <v>10698</v>
      </c>
      <c r="D13045" s="721">
        <v>655</v>
      </c>
      <c r="E13045" s="722">
        <v>27600</v>
      </c>
      <c r="F13045" s="723" t="s">
        <v>11525</v>
      </c>
      <c r="G13045" s="724"/>
      <c r="H13045" s="725">
        <v>44546</v>
      </c>
      <c r="I13045" s="725">
        <v>45202</v>
      </c>
      <c r="J13045" s="711"/>
    </row>
    <row r="13046" spans="1:10" s="372" customFormat="1" ht="34.9">
      <c r="A13046" s="720" t="s">
        <v>11526</v>
      </c>
      <c r="B13046" s="721" t="s">
        <v>8350</v>
      </c>
      <c r="C13046" s="336" t="s">
        <v>10698</v>
      </c>
      <c r="D13046" s="721">
        <v>656</v>
      </c>
      <c r="E13046" s="722">
        <v>35000</v>
      </c>
      <c r="F13046" s="723" t="s">
        <v>11377</v>
      </c>
      <c r="G13046" s="724"/>
      <c r="H13046" s="725">
        <v>44546</v>
      </c>
      <c r="I13046" s="725">
        <v>44914</v>
      </c>
      <c r="J13046" s="711"/>
    </row>
    <row r="13047" spans="1:10" s="372" customFormat="1" ht="23.25">
      <c r="A13047" s="720" t="s">
        <v>11527</v>
      </c>
      <c r="B13047" s="721" t="s">
        <v>8350</v>
      </c>
      <c r="C13047" s="336" t="s">
        <v>10698</v>
      </c>
      <c r="D13047" s="721">
        <v>658</v>
      </c>
      <c r="E13047" s="722">
        <v>24446.23</v>
      </c>
      <c r="F13047" s="723" t="s">
        <v>11528</v>
      </c>
      <c r="G13047" s="724"/>
      <c r="H13047" s="725">
        <v>44546</v>
      </c>
      <c r="I13047" s="725" t="s">
        <v>11529</v>
      </c>
      <c r="J13047" s="711"/>
    </row>
    <row r="13048" spans="1:10" s="372" customFormat="1" ht="23.25">
      <c r="A13048" s="720" t="s">
        <v>11530</v>
      </c>
      <c r="B13048" s="721" t="s">
        <v>8350</v>
      </c>
      <c r="C13048" s="336" t="s">
        <v>10698</v>
      </c>
      <c r="D13048" s="721">
        <v>660</v>
      </c>
      <c r="E13048" s="722">
        <v>33635.089999999997</v>
      </c>
      <c r="F13048" s="723" t="s">
        <v>11180</v>
      </c>
      <c r="G13048" s="724"/>
      <c r="H13048" s="725">
        <v>44547</v>
      </c>
      <c r="I13048" s="725">
        <v>44564</v>
      </c>
      <c r="J13048" s="711"/>
    </row>
    <row r="13049" spans="1:10" s="372" customFormat="1" ht="23.25">
      <c r="A13049" s="720" t="s">
        <v>11531</v>
      </c>
      <c r="B13049" s="721" t="s">
        <v>8350</v>
      </c>
      <c r="C13049" s="336" t="s">
        <v>10698</v>
      </c>
      <c r="D13049" s="721">
        <v>661</v>
      </c>
      <c r="E13049" s="722">
        <v>34800</v>
      </c>
      <c r="F13049" s="723" t="s">
        <v>11532</v>
      </c>
      <c r="G13049" s="724"/>
      <c r="H13049" s="725">
        <v>44547</v>
      </c>
      <c r="I13049" s="725">
        <v>44931</v>
      </c>
      <c r="J13049" s="711"/>
    </row>
    <row r="13050" spans="1:10" s="372" customFormat="1" ht="23.25">
      <c r="A13050" s="720" t="s">
        <v>11533</v>
      </c>
      <c r="B13050" s="721" t="s">
        <v>8350</v>
      </c>
      <c r="C13050" s="336" t="s">
        <v>10698</v>
      </c>
      <c r="D13050" s="721">
        <v>665</v>
      </c>
      <c r="E13050" s="722">
        <v>34650</v>
      </c>
      <c r="F13050" s="723" t="s">
        <v>11534</v>
      </c>
      <c r="G13050" s="726"/>
      <c r="H13050" s="725">
        <v>44551</v>
      </c>
      <c r="I13050" s="725">
        <v>44613</v>
      </c>
      <c r="J13050" s="711"/>
    </row>
    <row r="13051" spans="1:10" s="372" customFormat="1" ht="23.25">
      <c r="A13051" s="720" t="s">
        <v>11535</v>
      </c>
      <c r="B13051" s="721" t="s">
        <v>8350</v>
      </c>
      <c r="C13051" s="336" t="s">
        <v>10698</v>
      </c>
      <c r="D13051" s="721">
        <v>668</v>
      </c>
      <c r="E13051" s="722">
        <v>27500</v>
      </c>
      <c r="F13051" s="723" t="s">
        <v>11536</v>
      </c>
      <c r="G13051" s="724"/>
      <c r="H13051" s="725">
        <v>44551</v>
      </c>
      <c r="I13051" s="725">
        <v>44585</v>
      </c>
      <c r="J13051" s="711"/>
    </row>
    <row r="13052" spans="1:10" s="372" customFormat="1" ht="34.9">
      <c r="A13052" s="720" t="s">
        <v>11537</v>
      </c>
      <c r="B13052" s="721" t="s">
        <v>8350</v>
      </c>
      <c r="C13052" s="336" t="s">
        <v>10698</v>
      </c>
      <c r="D13052" s="721">
        <v>669</v>
      </c>
      <c r="E13052" s="722">
        <v>33970</v>
      </c>
      <c r="F13052" s="723" t="s">
        <v>11521</v>
      </c>
      <c r="G13052" s="726"/>
      <c r="H13052" s="725">
        <v>44551</v>
      </c>
      <c r="I13052" s="725">
        <v>44585</v>
      </c>
      <c r="J13052" s="711"/>
    </row>
    <row r="13053" spans="1:10" s="372" customFormat="1" ht="23.25">
      <c r="A13053" s="720" t="s">
        <v>11538</v>
      </c>
      <c r="B13053" s="721" t="s">
        <v>8350</v>
      </c>
      <c r="C13053" s="336" t="s">
        <v>10698</v>
      </c>
      <c r="D13053" s="721">
        <v>670</v>
      </c>
      <c r="E13053" s="722">
        <v>30800</v>
      </c>
      <c r="F13053" s="723" t="s">
        <v>11114</v>
      </c>
      <c r="G13053" s="726"/>
      <c r="H13053" s="725">
        <v>44551</v>
      </c>
      <c r="I13053" s="725"/>
      <c r="J13053" s="711"/>
    </row>
    <row r="13054" spans="1:10" s="372" customFormat="1" ht="34.9">
      <c r="A13054" s="720" t="s">
        <v>11539</v>
      </c>
      <c r="B13054" s="721" t="s">
        <v>8350</v>
      </c>
      <c r="C13054" s="336" t="s">
        <v>10698</v>
      </c>
      <c r="D13054" s="721">
        <v>674</v>
      </c>
      <c r="E13054" s="722">
        <v>34950</v>
      </c>
      <c r="F13054" s="723" t="s">
        <v>11291</v>
      </c>
      <c r="G13054" s="724"/>
      <c r="H13054" s="725">
        <v>44553</v>
      </c>
      <c r="I13054" s="725">
        <v>44684</v>
      </c>
      <c r="J13054" s="711"/>
    </row>
    <row r="13055" spans="1:10" s="372" customFormat="1" ht="23.25">
      <c r="A13055" s="720" t="s">
        <v>11540</v>
      </c>
      <c r="B13055" s="721" t="s">
        <v>8350</v>
      </c>
      <c r="C13055" s="336" t="s">
        <v>10698</v>
      </c>
      <c r="D13055" s="721">
        <v>677</v>
      </c>
      <c r="E13055" s="722">
        <v>32450</v>
      </c>
      <c r="F13055" s="723" t="s">
        <v>11541</v>
      </c>
      <c r="G13055" s="724"/>
      <c r="H13055" s="725">
        <v>44558</v>
      </c>
      <c r="I13055" s="725">
        <v>44711</v>
      </c>
      <c r="J13055" s="711"/>
    </row>
    <row r="13056" spans="1:10" s="372" customFormat="1" ht="23.25">
      <c r="A13056" s="720" t="s">
        <v>11542</v>
      </c>
      <c r="B13056" s="721" t="s">
        <v>8350</v>
      </c>
      <c r="C13056" s="336" t="s">
        <v>10698</v>
      </c>
      <c r="D13056" s="721">
        <v>678</v>
      </c>
      <c r="E13056" s="722">
        <v>35190</v>
      </c>
      <c r="F13056" s="723" t="s">
        <v>11270</v>
      </c>
      <c r="G13056" s="724"/>
      <c r="H13056" s="725">
        <v>44558</v>
      </c>
      <c r="I13056" s="725">
        <v>44679</v>
      </c>
      <c r="J13056" s="711"/>
    </row>
    <row r="13057" spans="1:10" s="372" customFormat="1" ht="23.25">
      <c r="A13057" s="720" t="s">
        <v>11543</v>
      </c>
      <c r="B13057" s="721" t="s">
        <v>8350</v>
      </c>
      <c r="C13057" s="336" t="s">
        <v>10698</v>
      </c>
      <c r="D13057" s="721">
        <v>680</v>
      </c>
      <c r="E13057" s="722">
        <v>33500</v>
      </c>
      <c r="F13057" s="723" t="s">
        <v>11544</v>
      </c>
      <c r="G13057" s="726"/>
      <c r="H13057" s="725">
        <v>44558</v>
      </c>
      <c r="I13057" s="725">
        <v>45280</v>
      </c>
      <c r="J13057" s="711"/>
    </row>
    <row r="13058" spans="1:10" s="372" customFormat="1" ht="23.25">
      <c r="A13058" s="720" t="s">
        <v>11545</v>
      </c>
      <c r="B13058" s="721" t="s">
        <v>8350</v>
      </c>
      <c r="C13058" s="336" t="s">
        <v>10698</v>
      </c>
      <c r="D13058" s="721">
        <v>682</v>
      </c>
      <c r="E13058" s="722">
        <v>34906.949999999997</v>
      </c>
      <c r="F13058" s="723" t="s">
        <v>11546</v>
      </c>
      <c r="G13058" s="726"/>
      <c r="H13058" s="725">
        <v>44558</v>
      </c>
      <c r="I13058" s="725">
        <v>44650</v>
      </c>
      <c r="J13058" s="711"/>
    </row>
    <row r="13059" spans="1:10" s="372" customFormat="1" ht="23.25">
      <c r="A13059" s="720" t="s">
        <v>11547</v>
      </c>
      <c r="B13059" s="721" t="s">
        <v>8350</v>
      </c>
      <c r="C13059" s="336" t="s">
        <v>10698</v>
      </c>
      <c r="D13059" s="721">
        <v>684</v>
      </c>
      <c r="E13059" s="722">
        <v>32700</v>
      </c>
      <c r="F13059" s="723" t="s">
        <v>11548</v>
      </c>
      <c r="G13059" s="726"/>
      <c r="H13059" s="725">
        <v>44559</v>
      </c>
      <c r="I13059" s="725">
        <v>44928</v>
      </c>
      <c r="J13059" s="711"/>
    </row>
    <row r="13060" spans="1:10" s="372" customFormat="1" ht="23.25">
      <c r="A13060" s="720" t="s">
        <v>11549</v>
      </c>
      <c r="B13060" s="721" t="s">
        <v>8350</v>
      </c>
      <c r="C13060" s="336" t="s">
        <v>10698</v>
      </c>
      <c r="D13060" s="721">
        <v>685</v>
      </c>
      <c r="E13060" s="722">
        <v>24000</v>
      </c>
      <c r="F13060" s="723" t="s">
        <v>11354</v>
      </c>
      <c r="G13060" s="724"/>
      <c r="H13060" s="725">
        <v>44560</v>
      </c>
      <c r="I13060" s="725">
        <v>44601</v>
      </c>
      <c r="J13060" s="711"/>
    </row>
    <row r="13061" spans="1:10" s="372" customFormat="1" ht="23.25">
      <c r="A13061" s="720" t="s">
        <v>11064</v>
      </c>
      <c r="B13061" s="721" t="s">
        <v>8350</v>
      </c>
      <c r="C13061" s="336" t="s">
        <v>10698</v>
      </c>
      <c r="D13061" s="721">
        <v>686</v>
      </c>
      <c r="E13061" s="722">
        <v>35182</v>
      </c>
      <c r="F13061" s="723" t="s">
        <v>11550</v>
      </c>
      <c r="G13061" s="726"/>
      <c r="H13061" s="725">
        <v>44560</v>
      </c>
      <c r="I13061" s="725">
        <v>44621</v>
      </c>
      <c r="J13061" s="711"/>
    </row>
    <row r="13062" spans="1:10" s="372" customFormat="1" ht="46.5">
      <c r="A13062" s="720" t="s">
        <v>11551</v>
      </c>
      <c r="B13062" s="721" t="s">
        <v>8350</v>
      </c>
      <c r="C13062" s="336" t="s">
        <v>10698</v>
      </c>
      <c r="D13062" s="721">
        <v>688</v>
      </c>
      <c r="E13062" s="722">
        <v>32931.360000000001</v>
      </c>
      <c r="F13062" s="723" t="s">
        <v>11552</v>
      </c>
      <c r="G13062" s="726"/>
      <c r="H13062" s="725">
        <v>44560</v>
      </c>
      <c r="I13062" s="725">
        <v>44621</v>
      </c>
      <c r="J13062" s="711"/>
    </row>
    <row r="13063" spans="1:10" s="372" customFormat="1">
      <c r="A13063" s="621" t="s">
        <v>151</v>
      </c>
      <c r="B13063" s="645"/>
      <c r="C13063" s="645"/>
      <c r="D13063" s="645"/>
      <c r="E13063" s="623">
        <f>SUM(E13064:E13273)</f>
        <v>58133653.640900008</v>
      </c>
      <c r="F13063" s="647"/>
      <c r="G13063" s="645"/>
      <c r="H13063" s="645"/>
      <c r="I13063" s="645"/>
      <c r="J13063" s="706"/>
    </row>
    <row r="13064" spans="1:10" s="372" customFormat="1" ht="23.25">
      <c r="A13064" s="735" t="s">
        <v>11553</v>
      </c>
      <c r="B13064" s="336" t="s">
        <v>9726</v>
      </c>
      <c r="C13064" s="336" t="s">
        <v>10698</v>
      </c>
      <c r="D13064" s="336" t="s">
        <v>11554</v>
      </c>
      <c r="E13064" s="469">
        <f>48425.78*3.75</f>
        <v>181596.67499999999</v>
      </c>
      <c r="F13064" s="710" t="s">
        <v>11555</v>
      </c>
      <c r="G13064" s="336" t="s">
        <v>10701</v>
      </c>
      <c r="H13064" s="626">
        <v>44734</v>
      </c>
      <c r="I13064" s="714">
        <v>45278</v>
      </c>
      <c r="J13064" s="711" t="s">
        <v>10702</v>
      </c>
    </row>
    <row r="13065" spans="1:10" s="372" customFormat="1" ht="23.25">
      <c r="A13065" s="735" t="s">
        <v>11556</v>
      </c>
      <c r="B13065" s="336" t="s">
        <v>9726</v>
      </c>
      <c r="C13065" s="336" t="s">
        <v>10698</v>
      </c>
      <c r="D13065" s="336" t="s">
        <v>11557</v>
      </c>
      <c r="E13065" s="469">
        <v>450000</v>
      </c>
      <c r="F13065" s="710" t="s">
        <v>10705</v>
      </c>
      <c r="G13065" s="336" t="s">
        <v>10701</v>
      </c>
      <c r="H13065" s="626">
        <v>44700</v>
      </c>
      <c r="I13065" s="714" t="s">
        <v>10706</v>
      </c>
      <c r="J13065" s="711" t="s">
        <v>10702</v>
      </c>
    </row>
    <row r="13066" spans="1:10" s="372" customFormat="1" ht="23.25">
      <c r="A13066" s="325" t="s">
        <v>11558</v>
      </c>
      <c r="B13066" s="336" t="s">
        <v>9726</v>
      </c>
      <c r="C13066" s="336" t="s">
        <v>10698</v>
      </c>
      <c r="D13066" s="336" t="s">
        <v>11559</v>
      </c>
      <c r="E13066" s="469">
        <v>98000</v>
      </c>
      <c r="F13066" s="710" t="s">
        <v>11560</v>
      </c>
      <c r="G13066" s="336" t="s">
        <v>10701</v>
      </c>
      <c r="H13066" s="626">
        <v>44763</v>
      </c>
      <c r="I13066" s="714" t="s">
        <v>10706</v>
      </c>
      <c r="J13066" s="711" t="s">
        <v>10702</v>
      </c>
    </row>
    <row r="13067" spans="1:10" s="372" customFormat="1" ht="23.25">
      <c r="A13067" s="325" t="s">
        <v>11561</v>
      </c>
      <c r="B13067" s="336" t="s">
        <v>9726</v>
      </c>
      <c r="C13067" s="336" t="s">
        <v>10698</v>
      </c>
      <c r="D13067" s="336" t="s">
        <v>11562</v>
      </c>
      <c r="E13067" s="469">
        <v>378000</v>
      </c>
      <c r="F13067" s="710" t="s">
        <v>10871</v>
      </c>
      <c r="G13067" s="336" t="s">
        <v>10701</v>
      </c>
      <c r="H13067" s="626">
        <v>44720</v>
      </c>
      <c r="I13067" s="714">
        <v>45455</v>
      </c>
      <c r="J13067" s="711" t="s">
        <v>10702</v>
      </c>
    </row>
    <row r="13068" spans="1:10" s="372" customFormat="1" ht="34.9">
      <c r="A13068" s="325" t="s">
        <v>11563</v>
      </c>
      <c r="B13068" s="336" t="s">
        <v>9726</v>
      </c>
      <c r="C13068" s="336" t="s">
        <v>10698</v>
      </c>
      <c r="D13068" s="336" t="s">
        <v>11564</v>
      </c>
      <c r="E13068" s="469">
        <v>89870</v>
      </c>
      <c r="F13068" s="710" t="s">
        <v>11565</v>
      </c>
      <c r="G13068" s="336" t="s">
        <v>10701</v>
      </c>
      <c r="H13068" s="626">
        <v>44776</v>
      </c>
      <c r="I13068" s="714" t="s">
        <v>10706</v>
      </c>
      <c r="J13068" s="711" t="s">
        <v>10702</v>
      </c>
    </row>
    <row r="13069" spans="1:10" s="372" customFormat="1" ht="23.25">
      <c r="A13069" s="736" t="s">
        <v>11566</v>
      </c>
      <c r="B13069" s="1411" t="s">
        <v>9726</v>
      </c>
      <c r="C13069" s="1411" t="s">
        <v>10698</v>
      </c>
      <c r="D13069" s="1411" t="s">
        <v>11567</v>
      </c>
      <c r="E13069" s="469">
        <v>202827.2</v>
      </c>
      <c r="F13069" s="710" t="s">
        <v>11568</v>
      </c>
      <c r="G13069" s="1411" t="s">
        <v>10701</v>
      </c>
      <c r="H13069" s="626">
        <v>44742</v>
      </c>
      <c r="I13069" s="714">
        <v>45343</v>
      </c>
      <c r="J13069" s="711" t="s">
        <v>10702</v>
      </c>
    </row>
    <row r="13070" spans="1:10" s="372" customFormat="1" ht="23.25">
      <c r="A13070" s="736" t="s">
        <v>11569</v>
      </c>
      <c r="B13070" s="1411"/>
      <c r="C13070" s="1411"/>
      <c r="D13070" s="1411"/>
      <c r="E13070" s="469">
        <v>149400</v>
      </c>
      <c r="F13070" s="710" t="s">
        <v>11570</v>
      </c>
      <c r="G13070" s="1411"/>
      <c r="H13070" s="626">
        <v>44742</v>
      </c>
      <c r="I13070" s="714">
        <v>45343</v>
      </c>
      <c r="J13070" s="711" t="s">
        <v>10702</v>
      </c>
    </row>
    <row r="13071" spans="1:10" s="372" customFormat="1" ht="46.5">
      <c r="A13071" s="325" t="s">
        <v>11571</v>
      </c>
      <c r="B13071" s="336" t="s">
        <v>9726</v>
      </c>
      <c r="C13071" s="336" t="s">
        <v>10698</v>
      </c>
      <c r="D13071" s="336" t="s">
        <v>11572</v>
      </c>
      <c r="E13071" s="469">
        <v>2088600</v>
      </c>
      <c r="F13071" s="710" t="s">
        <v>11573</v>
      </c>
      <c r="G13071" s="336" t="s">
        <v>10701</v>
      </c>
      <c r="H13071" s="626">
        <v>44734</v>
      </c>
      <c r="I13071" s="714" t="s">
        <v>10706</v>
      </c>
      <c r="J13071" s="711" t="s">
        <v>10702</v>
      </c>
    </row>
    <row r="13072" spans="1:10" s="372" customFormat="1" ht="23.25">
      <c r="A13072" s="325" t="s">
        <v>11574</v>
      </c>
      <c r="B13072" s="336" t="s">
        <v>9726</v>
      </c>
      <c r="C13072" s="336" t="s">
        <v>10698</v>
      </c>
      <c r="D13072" s="336" t="s">
        <v>11575</v>
      </c>
      <c r="E13072" s="469">
        <v>150000</v>
      </c>
      <c r="F13072" s="710" t="s">
        <v>11576</v>
      </c>
      <c r="G13072" s="336" t="s">
        <v>10701</v>
      </c>
      <c r="H13072" s="626">
        <v>44732</v>
      </c>
      <c r="I13072" s="714" t="s">
        <v>10706</v>
      </c>
      <c r="J13072" s="711" t="s">
        <v>10702</v>
      </c>
    </row>
    <row r="13073" spans="1:10" s="372" customFormat="1" ht="23.25">
      <c r="A13073" s="325" t="s">
        <v>11577</v>
      </c>
      <c r="B13073" s="336" t="s">
        <v>9726</v>
      </c>
      <c r="C13073" s="336" t="s">
        <v>10698</v>
      </c>
      <c r="D13073" s="336" t="s">
        <v>11578</v>
      </c>
      <c r="E13073" s="469">
        <v>160000</v>
      </c>
      <c r="F13073" s="710" t="s">
        <v>11579</v>
      </c>
      <c r="G13073" s="336" t="s">
        <v>10701</v>
      </c>
      <c r="H13073" s="626">
        <v>44806</v>
      </c>
      <c r="I13073" s="714" t="s">
        <v>10706</v>
      </c>
      <c r="J13073" s="711" t="s">
        <v>10702</v>
      </c>
    </row>
    <row r="13074" spans="1:10" s="372" customFormat="1" ht="34.9">
      <c r="A13074" s="325" t="s">
        <v>11580</v>
      </c>
      <c r="B13074" s="336" t="s">
        <v>9726</v>
      </c>
      <c r="C13074" s="336" t="s">
        <v>10698</v>
      </c>
      <c r="D13074" s="336" t="s">
        <v>11581</v>
      </c>
      <c r="E13074" s="469">
        <v>299998</v>
      </c>
      <c r="F13074" s="710" t="s">
        <v>10721</v>
      </c>
      <c r="G13074" s="336" t="s">
        <v>10701</v>
      </c>
      <c r="H13074" s="626">
        <v>44769</v>
      </c>
      <c r="I13074" s="714">
        <v>45142</v>
      </c>
      <c r="J13074" s="711" t="s">
        <v>10702</v>
      </c>
    </row>
    <row r="13075" spans="1:10" s="372" customFormat="1" ht="34.9">
      <c r="A13075" s="736" t="s">
        <v>11582</v>
      </c>
      <c r="B13075" s="336" t="s">
        <v>9726</v>
      </c>
      <c r="C13075" s="336" t="s">
        <v>10698</v>
      </c>
      <c r="D13075" s="336" t="s">
        <v>11583</v>
      </c>
      <c r="E13075" s="469">
        <v>94990</v>
      </c>
      <c r="F13075" s="710" t="s">
        <v>10779</v>
      </c>
      <c r="G13075" s="336" t="s">
        <v>10701</v>
      </c>
      <c r="H13075" s="626">
        <v>44790</v>
      </c>
      <c r="I13075" s="714" t="s">
        <v>10706</v>
      </c>
      <c r="J13075" s="711" t="s">
        <v>10702</v>
      </c>
    </row>
    <row r="13076" spans="1:10" s="372" customFormat="1" ht="34.9">
      <c r="A13076" s="736" t="s">
        <v>11584</v>
      </c>
      <c r="B13076" s="336" t="s">
        <v>9726</v>
      </c>
      <c r="C13076" s="336" t="s">
        <v>10698</v>
      </c>
      <c r="D13076" s="336" t="s">
        <v>11585</v>
      </c>
      <c r="E13076" s="469">
        <v>242417.27</v>
      </c>
      <c r="F13076" s="710"/>
      <c r="G13076" s="336" t="s">
        <v>11586</v>
      </c>
      <c r="H13076" s="336"/>
      <c r="I13076" s="714"/>
      <c r="J13076" s="711" t="s">
        <v>10702</v>
      </c>
    </row>
    <row r="13077" spans="1:10" s="372" customFormat="1" ht="34.9">
      <c r="A13077" s="736" t="s">
        <v>11587</v>
      </c>
      <c r="B13077" s="336" t="s">
        <v>9726</v>
      </c>
      <c r="C13077" s="336" t="s">
        <v>10698</v>
      </c>
      <c r="D13077" s="336" t="s">
        <v>11588</v>
      </c>
      <c r="E13077" s="469">
        <v>312501.45</v>
      </c>
      <c r="F13077" s="710"/>
      <c r="G13077" s="336" t="s">
        <v>11589</v>
      </c>
      <c r="H13077" s="336"/>
      <c r="I13077" s="714"/>
      <c r="J13077" s="711" t="s">
        <v>10702</v>
      </c>
    </row>
    <row r="13078" spans="1:10" s="372" customFormat="1" ht="23.25">
      <c r="A13078" s="736" t="s">
        <v>11590</v>
      </c>
      <c r="B13078" s="336" t="s">
        <v>9726</v>
      </c>
      <c r="C13078" s="336" t="s">
        <v>10698</v>
      </c>
      <c r="D13078" s="336" t="s">
        <v>11591</v>
      </c>
      <c r="E13078" s="469">
        <v>214574.57</v>
      </c>
      <c r="F13078" s="710"/>
      <c r="G13078" s="336" t="s">
        <v>11592</v>
      </c>
      <c r="H13078" s="336"/>
      <c r="I13078" s="714"/>
      <c r="J13078" s="711" t="s">
        <v>10702</v>
      </c>
    </row>
    <row r="13079" spans="1:10" s="372" customFormat="1" ht="46.5">
      <c r="A13079" s="737" t="s">
        <v>11593</v>
      </c>
      <c r="B13079" s="336" t="s">
        <v>9726</v>
      </c>
      <c r="C13079" s="336" t="s">
        <v>10698</v>
      </c>
      <c r="D13079" s="336" t="s">
        <v>11594</v>
      </c>
      <c r="E13079" s="469">
        <v>139000</v>
      </c>
      <c r="F13079" s="710" t="s">
        <v>11595</v>
      </c>
      <c r="G13079" s="336" t="s">
        <v>11596</v>
      </c>
      <c r="H13079" s="336"/>
      <c r="I13079" s="714"/>
      <c r="J13079" s="711" t="s">
        <v>10702</v>
      </c>
    </row>
    <row r="13080" spans="1:10" s="372" customFormat="1" ht="34.9">
      <c r="A13080" s="737" t="s">
        <v>18723</v>
      </c>
      <c r="B13080" s="336" t="s">
        <v>9726</v>
      </c>
      <c r="C13080" s="336" t="s">
        <v>10698</v>
      </c>
      <c r="D13080" s="336" t="s">
        <v>11597</v>
      </c>
      <c r="E13080" s="469">
        <v>321859.89</v>
      </c>
      <c r="F13080" s="710"/>
      <c r="G13080" s="336" t="s">
        <v>11586</v>
      </c>
      <c r="H13080" s="336"/>
      <c r="I13080" s="714"/>
      <c r="J13080" s="711" t="s">
        <v>10702</v>
      </c>
    </row>
    <row r="13081" spans="1:10" s="372" customFormat="1" ht="58.15">
      <c r="A13081" s="736" t="s">
        <v>11598</v>
      </c>
      <c r="B13081" s="336" t="s">
        <v>9726</v>
      </c>
      <c r="C13081" s="336" t="s">
        <v>10698</v>
      </c>
      <c r="D13081" s="336" t="s">
        <v>11599</v>
      </c>
      <c r="E13081" s="469">
        <v>380475</v>
      </c>
      <c r="F13081" s="391"/>
      <c r="G13081" s="336" t="s">
        <v>11600</v>
      </c>
      <c r="H13081" s="336"/>
      <c r="I13081" s="714"/>
      <c r="J13081" s="711" t="s">
        <v>10702</v>
      </c>
    </row>
    <row r="13082" spans="1:10" s="372" customFormat="1" ht="23.25">
      <c r="A13082" s="736" t="s">
        <v>11601</v>
      </c>
      <c r="B13082" s="336" t="s">
        <v>9726</v>
      </c>
      <c r="C13082" s="336" t="s">
        <v>10698</v>
      </c>
      <c r="D13082" s="336" t="s">
        <v>11602</v>
      </c>
      <c r="E13082" s="469">
        <v>1120317</v>
      </c>
      <c r="F13082" s="710" t="s">
        <v>11603</v>
      </c>
      <c r="G13082" s="336" t="s">
        <v>10701</v>
      </c>
      <c r="H13082" s="626">
        <v>44711</v>
      </c>
      <c r="I13082" s="714">
        <v>45793</v>
      </c>
      <c r="J13082" s="711" t="s">
        <v>10702</v>
      </c>
    </row>
    <row r="13083" spans="1:10" s="372" customFormat="1" ht="23.25">
      <c r="A13083" s="736" t="s">
        <v>18724</v>
      </c>
      <c r="B13083" s="336" t="s">
        <v>9726</v>
      </c>
      <c r="C13083" s="336" t="s">
        <v>10698</v>
      </c>
      <c r="D13083" s="336" t="s">
        <v>11604</v>
      </c>
      <c r="E13083" s="469">
        <v>476022.6</v>
      </c>
      <c r="F13083" s="710" t="s">
        <v>11605</v>
      </c>
      <c r="G13083" s="336" t="s">
        <v>10701</v>
      </c>
      <c r="H13083" s="626">
        <v>44715</v>
      </c>
      <c r="I13083" s="714" t="s">
        <v>10706</v>
      </c>
      <c r="J13083" s="711" t="s">
        <v>10702</v>
      </c>
    </row>
    <row r="13084" spans="1:10" s="372" customFormat="1" ht="34.9">
      <c r="A13084" s="736" t="s">
        <v>11606</v>
      </c>
      <c r="B13084" s="336" t="s">
        <v>9726</v>
      </c>
      <c r="C13084" s="336" t="s">
        <v>10698</v>
      </c>
      <c r="D13084" s="336" t="s">
        <v>11607</v>
      </c>
      <c r="E13084" s="469">
        <v>110745</v>
      </c>
      <c r="F13084" s="710"/>
      <c r="G13084" s="336" t="s">
        <v>11586</v>
      </c>
      <c r="H13084" s="336"/>
      <c r="I13084" s="714"/>
      <c r="J13084" s="711" t="s">
        <v>10702</v>
      </c>
    </row>
    <row r="13085" spans="1:10" s="372" customFormat="1" ht="46.5">
      <c r="A13085" s="736" t="s">
        <v>11608</v>
      </c>
      <c r="B13085" s="336" t="s">
        <v>9726</v>
      </c>
      <c r="C13085" s="336" t="s">
        <v>10698</v>
      </c>
      <c r="D13085" s="336" t="s">
        <v>11609</v>
      </c>
      <c r="E13085" s="469">
        <v>367000</v>
      </c>
      <c r="F13085" s="710" t="s">
        <v>11610</v>
      </c>
      <c r="G13085" s="336" t="s">
        <v>9450</v>
      </c>
      <c r="H13085" s="336"/>
      <c r="I13085" s="714"/>
      <c r="J13085" s="711" t="s">
        <v>10702</v>
      </c>
    </row>
    <row r="13086" spans="1:10" s="372" customFormat="1" ht="23.25">
      <c r="A13086" s="736" t="s">
        <v>11611</v>
      </c>
      <c r="B13086" s="336" t="s">
        <v>9726</v>
      </c>
      <c r="C13086" s="336" t="s">
        <v>10698</v>
      </c>
      <c r="D13086" s="336" t="s">
        <v>11612</v>
      </c>
      <c r="E13086" s="469">
        <v>279963</v>
      </c>
      <c r="F13086" s="710" t="s">
        <v>10869</v>
      </c>
      <c r="G13086" s="336" t="s">
        <v>10701</v>
      </c>
      <c r="H13086" s="626">
        <v>44664</v>
      </c>
      <c r="I13086" s="714" t="s">
        <v>10706</v>
      </c>
      <c r="J13086" s="711" t="s">
        <v>10702</v>
      </c>
    </row>
    <row r="13087" spans="1:10" s="372" customFormat="1" ht="46.5">
      <c r="A13087" s="736" t="s">
        <v>11613</v>
      </c>
      <c r="B13087" s="1411" t="s">
        <v>9726</v>
      </c>
      <c r="C13087" s="1411" t="s">
        <v>10698</v>
      </c>
      <c r="D13087" s="1411" t="s">
        <v>11614</v>
      </c>
      <c r="E13087" s="469">
        <v>2038662</v>
      </c>
      <c r="F13087" s="710" t="s">
        <v>11615</v>
      </c>
      <c r="G13087" s="336" t="s">
        <v>10701</v>
      </c>
      <c r="H13087" s="626">
        <v>44659</v>
      </c>
      <c r="I13087" s="714">
        <v>45381</v>
      </c>
      <c r="J13087" s="711" t="s">
        <v>10702</v>
      </c>
    </row>
    <row r="13088" spans="1:10" s="372" customFormat="1" ht="34.9">
      <c r="A13088" s="736" t="s">
        <v>11616</v>
      </c>
      <c r="B13088" s="1411"/>
      <c r="C13088" s="1411"/>
      <c r="D13088" s="1411"/>
      <c r="E13088" s="469">
        <v>537874.80000000005</v>
      </c>
      <c r="F13088" s="710" t="s">
        <v>11615</v>
      </c>
      <c r="G13088" s="336" t="s">
        <v>10701</v>
      </c>
      <c r="H13088" s="626">
        <v>44659</v>
      </c>
      <c r="I13088" s="714">
        <v>45381</v>
      </c>
      <c r="J13088" s="711" t="s">
        <v>10702</v>
      </c>
    </row>
    <row r="13089" spans="1:10" s="372" customFormat="1" ht="34.9">
      <c r="A13089" s="736" t="s">
        <v>11617</v>
      </c>
      <c r="B13089" s="1411"/>
      <c r="C13089" s="1411"/>
      <c r="D13089" s="1411"/>
      <c r="E13089" s="469">
        <v>43610</v>
      </c>
      <c r="F13089" s="710" t="s">
        <v>11618</v>
      </c>
      <c r="G13089" s="336" t="s">
        <v>10701</v>
      </c>
      <c r="H13089" s="626">
        <v>44651</v>
      </c>
      <c r="I13089" s="713">
        <v>45371</v>
      </c>
      <c r="J13089" s="711" t="s">
        <v>10702</v>
      </c>
    </row>
    <row r="13090" spans="1:10" s="372" customFormat="1" ht="23.25">
      <c r="A13090" s="736" t="s">
        <v>11619</v>
      </c>
      <c r="B13090" s="336" t="s">
        <v>9190</v>
      </c>
      <c r="C13090" s="336" t="s">
        <v>10698</v>
      </c>
      <c r="D13090" s="336" t="s">
        <v>11557</v>
      </c>
      <c r="E13090" s="469">
        <v>1070080.2</v>
      </c>
      <c r="F13090" s="710" t="s">
        <v>11620</v>
      </c>
      <c r="G13090" s="336" t="s">
        <v>10701</v>
      </c>
      <c r="H13090" s="626">
        <v>44768</v>
      </c>
      <c r="I13090" s="714" t="s">
        <v>10706</v>
      </c>
      <c r="J13090" s="711" t="s">
        <v>10702</v>
      </c>
    </row>
    <row r="13091" spans="1:10" s="372" customFormat="1" ht="23.25">
      <c r="A13091" s="736" t="s">
        <v>11621</v>
      </c>
      <c r="B13091" s="336" t="s">
        <v>9190</v>
      </c>
      <c r="C13091" s="336" t="s">
        <v>10698</v>
      </c>
      <c r="D13091" s="336" t="s">
        <v>11622</v>
      </c>
      <c r="E13091" s="469">
        <v>9158877</v>
      </c>
      <c r="F13091" s="710" t="s">
        <v>11623</v>
      </c>
      <c r="G13091" s="336" t="s">
        <v>9450</v>
      </c>
      <c r="H13091" s="626"/>
      <c r="I13091" s="714"/>
      <c r="J13091" s="711" t="s">
        <v>10702</v>
      </c>
    </row>
    <row r="13092" spans="1:10" s="372" customFormat="1" ht="69.75">
      <c r="A13092" s="736" t="s">
        <v>11624</v>
      </c>
      <c r="B13092" s="336" t="s">
        <v>9190</v>
      </c>
      <c r="C13092" s="336" t="s">
        <v>10698</v>
      </c>
      <c r="D13092" s="336" t="s">
        <v>11567</v>
      </c>
      <c r="E13092" s="469">
        <v>1044000</v>
      </c>
      <c r="F13092" s="710" t="s">
        <v>11625</v>
      </c>
      <c r="G13092" s="336" t="s">
        <v>10701</v>
      </c>
      <c r="H13092" s="626">
        <v>44798</v>
      </c>
      <c r="I13092" s="714" t="s">
        <v>10706</v>
      </c>
      <c r="J13092" s="711" t="s">
        <v>10702</v>
      </c>
    </row>
    <row r="13093" spans="1:10" s="372" customFormat="1" ht="23.25">
      <c r="A13093" s="736" t="s">
        <v>11626</v>
      </c>
      <c r="B13093" s="336" t="s">
        <v>9190</v>
      </c>
      <c r="C13093" s="336" t="s">
        <v>10698</v>
      </c>
      <c r="D13093" s="336" t="s">
        <v>11572</v>
      </c>
      <c r="E13093" s="469">
        <v>976969</v>
      </c>
      <c r="F13093" s="710" t="s">
        <v>11627</v>
      </c>
      <c r="G13093" s="336" t="s">
        <v>10701</v>
      </c>
      <c r="H13093" s="626">
        <v>44785</v>
      </c>
      <c r="I13093" s="714">
        <v>45882</v>
      </c>
      <c r="J13093" s="711" t="s">
        <v>10702</v>
      </c>
    </row>
    <row r="13094" spans="1:10" s="372" customFormat="1" ht="34.9">
      <c r="A13094" s="736" t="s">
        <v>11628</v>
      </c>
      <c r="B13094" s="336" t="s">
        <v>9190</v>
      </c>
      <c r="C13094" s="336" t="s">
        <v>10698</v>
      </c>
      <c r="D13094" s="336" t="s">
        <v>11629</v>
      </c>
      <c r="E13094" s="469">
        <v>3472410</v>
      </c>
      <c r="F13094" s="710" t="s">
        <v>11630</v>
      </c>
      <c r="G13094" s="336" t="s">
        <v>9450</v>
      </c>
      <c r="H13094" s="626"/>
      <c r="I13094" s="714"/>
      <c r="J13094" s="711" t="s">
        <v>10702</v>
      </c>
    </row>
    <row r="13095" spans="1:10" s="372" customFormat="1" ht="23.25">
      <c r="A13095" s="736" t="s">
        <v>11631</v>
      </c>
      <c r="B13095" s="336" t="s">
        <v>9190</v>
      </c>
      <c r="C13095" s="336" t="s">
        <v>10698</v>
      </c>
      <c r="D13095" s="336" t="s">
        <v>11632</v>
      </c>
      <c r="E13095" s="469">
        <v>1189787</v>
      </c>
      <c r="F13095" s="710"/>
      <c r="G13095" s="336" t="s">
        <v>11592</v>
      </c>
      <c r="H13095" s="626"/>
      <c r="I13095" s="714"/>
      <c r="J13095" s="711" t="s">
        <v>10702</v>
      </c>
    </row>
    <row r="13096" spans="1:10" s="372" customFormat="1" ht="23.25">
      <c r="A13096" s="736" t="s">
        <v>11633</v>
      </c>
      <c r="B13096" s="336" t="s">
        <v>9190</v>
      </c>
      <c r="C13096" s="336" t="s">
        <v>10698</v>
      </c>
      <c r="D13096" s="336" t="s">
        <v>11581</v>
      </c>
      <c r="E13096" s="469">
        <v>1287109</v>
      </c>
      <c r="F13096" s="710"/>
      <c r="G13096" s="336" t="s">
        <v>38048</v>
      </c>
      <c r="H13096" s="626"/>
      <c r="I13096" s="713"/>
      <c r="J13096" s="711" t="s">
        <v>10702</v>
      </c>
    </row>
    <row r="13097" spans="1:10" s="372" customFormat="1" ht="34.9">
      <c r="A13097" s="736" t="s">
        <v>11634</v>
      </c>
      <c r="B13097" s="336" t="s">
        <v>9190</v>
      </c>
      <c r="C13097" s="336" t="s">
        <v>10698</v>
      </c>
      <c r="D13097" s="336" t="s">
        <v>11583</v>
      </c>
      <c r="E13097" s="469">
        <v>405020</v>
      </c>
      <c r="F13097" s="710"/>
      <c r="G13097" s="336" t="s">
        <v>38047</v>
      </c>
      <c r="H13097" s="626"/>
      <c r="I13097" s="713"/>
      <c r="J13097" s="711" t="s">
        <v>10702</v>
      </c>
    </row>
    <row r="13098" spans="1:10" s="372" customFormat="1" ht="34.9">
      <c r="A13098" s="736" t="s">
        <v>11635</v>
      </c>
      <c r="B13098" s="336" t="s">
        <v>9190</v>
      </c>
      <c r="C13098" s="336" t="s">
        <v>10698</v>
      </c>
      <c r="D13098" s="336" t="s">
        <v>11636</v>
      </c>
      <c r="E13098" s="469">
        <v>1007200</v>
      </c>
      <c r="F13098" s="710"/>
      <c r="G13098" s="1210" t="s">
        <v>38047</v>
      </c>
      <c r="H13098" s="626"/>
      <c r="I13098" s="713"/>
      <c r="J13098" s="711" t="s">
        <v>10702</v>
      </c>
    </row>
    <row r="13099" spans="1:10" s="372" customFormat="1" ht="34.9">
      <c r="A13099" s="736" t="s">
        <v>18722</v>
      </c>
      <c r="B13099" s="336" t="s">
        <v>9190</v>
      </c>
      <c r="C13099" s="336" t="s">
        <v>10698</v>
      </c>
      <c r="D13099" s="336" t="s">
        <v>11588</v>
      </c>
      <c r="E13099" s="469">
        <f>1983514.11*3.89</f>
        <v>7715869.8879000004</v>
      </c>
      <c r="F13099" s="710"/>
      <c r="G13099" s="1210" t="s">
        <v>38047</v>
      </c>
      <c r="H13099" s="626"/>
      <c r="I13099" s="713"/>
      <c r="J13099" s="711" t="s">
        <v>10702</v>
      </c>
    </row>
    <row r="13100" spans="1:10" s="372" customFormat="1" ht="23.25">
      <c r="A13100" s="736" t="s">
        <v>18721</v>
      </c>
      <c r="B13100" s="336" t="s">
        <v>9190</v>
      </c>
      <c r="C13100" s="336" t="s">
        <v>10698</v>
      </c>
      <c r="D13100" s="336" t="s">
        <v>11591</v>
      </c>
      <c r="E13100" s="469">
        <v>3999682</v>
      </c>
      <c r="F13100" s="710"/>
      <c r="G13100" s="336" t="s">
        <v>11637</v>
      </c>
      <c r="H13100" s="626"/>
      <c r="I13100" s="713"/>
      <c r="J13100" s="711" t="s">
        <v>10702</v>
      </c>
    </row>
    <row r="13101" spans="1:10" s="372" customFormat="1" ht="23.25">
      <c r="A13101" s="736" t="s">
        <v>11638</v>
      </c>
      <c r="B13101" s="336" t="s">
        <v>8763</v>
      </c>
      <c r="C13101" s="336" t="s">
        <v>10698</v>
      </c>
      <c r="D13101" s="336" t="s">
        <v>11639</v>
      </c>
      <c r="E13101" s="469">
        <v>3438726.85</v>
      </c>
      <c r="F13101" s="710" t="s">
        <v>11640</v>
      </c>
      <c r="G13101" s="336" t="s">
        <v>10701</v>
      </c>
      <c r="H13101" s="626">
        <v>44252</v>
      </c>
      <c r="I13101" s="714">
        <v>45700</v>
      </c>
      <c r="J13101" s="711" t="s">
        <v>10702</v>
      </c>
    </row>
    <row r="13102" spans="1:10" s="372" customFormat="1" ht="23.25">
      <c r="A13102" s="736" t="s">
        <v>11641</v>
      </c>
      <c r="B13102" s="336" t="s">
        <v>8763</v>
      </c>
      <c r="C13102" s="336" t="s">
        <v>10698</v>
      </c>
      <c r="D13102" s="336" t="s">
        <v>11557</v>
      </c>
      <c r="E13102" s="469">
        <v>70400</v>
      </c>
      <c r="F13102" s="710" t="s">
        <v>11642</v>
      </c>
      <c r="G13102" s="336" t="s">
        <v>10701</v>
      </c>
      <c r="H13102" s="626">
        <v>44641</v>
      </c>
      <c r="I13102" s="713" t="s">
        <v>10706</v>
      </c>
      <c r="J13102" s="711" t="s">
        <v>10702</v>
      </c>
    </row>
    <row r="13103" spans="1:10" s="372" customFormat="1" ht="34.9">
      <c r="A13103" s="736" t="s">
        <v>11643</v>
      </c>
      <c r="B13103" s="336" t="s">
        <v>8763</v>
      </c>
      <c r="C13103" s="336" t="s">
        <v>10698</v>
      </c>
      <c r="D13103" s="336" t="s">
        <v>11559</v>
      </c>
      <c r="E13103" s="469">
        <v>112678.2</v>
      </c>
      <c r="F13103" s="710" t="s">
        <v>11644</v>
      </c>
      <c r="G13103" s="336" t="s">
        <v>10701</v>
      </c>
      <c r="H13103" s="626">
        <v>44649</v>
      </c>
      <c r="I13103" s="714">
        <v>44663</v>
      </c>
      <c r="J13103" s="711" t="s">
        <v>10702</v>
      </c>
    </row>
    <row r="13104" spans="1:10" s="372" customFormat="1" ht="23.25">
      <c r="A13104" s="736" t="s">
        <v>11645</v>
      </c>
      <c r="B13104" s="336" t="s">
        <v>8763</v>
      </c>
      <c r="C13104" s="336" t="s">
        <v>10698</v>
      </c>
      <c r="D13104" s="336" t="s">
        <v>11562</v>
      </c>
      <c r="E13104" s="469">
        <f>109391.9*3.72</f>
        <v>406937.86800000002</v>
      </c>
      <c r="F13104" s="710" t="s">
        <v>11646</v>
      </c>
      <c r="G13104" s="336" t="s">
        <v>10701</v>
      </c>
      <c r="H13104" s="626">
        <v>44673</v>
      </c>
      <c r="I13104" s="714">
        <v>44841</v>
      </c>
      <c r="J13104" s="711" t="s">
        <v>10702</v>
      </c>
    </row>
    <row r="13105" spans="1:10" s="372" customFormat="1" ht="23.25">
      <c r="A13105" s="736" t="s">
        <v>11647</v>
      </c>
      <c r="B13105" s="336" t="s">
        <v>8763</v>
      </c>
      <c r="C13105" s="336" t="s">
        <v>10698</v>
      </c>
      <c r="D13105" s="336" t="s">
        <v>11622</v>
      </c>
      <c r="E13105" s="469">
        <v>633600</v>
      </c>
      <c r="F13105" s="710" t="s">
        <v>11648</v>
      </c>
      <c r="G13105" s="336" t="s">
        <v>10701</v>
      </c>
      <c r="H13105" s="626">
        <v>44711</v>
      </c>
      <c r="I13105" s="714">
        <v>45819</v>
      </c>
      <c r="J13105" s="711" t="s">
        <v>10702</v>
      </c>
    </row>
    <row r="13106" spans="1:10" s="372" customFormat="1" ht="23.25">
      <c r="A13106" s="736" t="s">
        <v>11649</v>
      </c>
      <c r="B13106" s="336" t="s">
        <v>8763</v>
      </c>
      <c r="C13106" s="336" t="s">
        <v>10698</v>
      </c>
      <c r="D13106" s="336" t="s">
        <v>11567</v>
      </c>
      <c r="E13106" s="469">
        <v>61200</v>
      </c>
      <c r="F13106" s="710" t="s">
        <v>11650</v>
      </c>
      <c r="G13106" s="336" t="s">
        <v>10701</v>
      </c>
      <c r="H13106" s="626">
        <v>44712</v>
      </c>
      <c r="I13106" s="714">
        <v>45858</v>
      </c>
      <c r="J13106" s="711" t="s">
        <v>10702</v>
      </c>
    </row>
    <row r="13107" spans="1:10" s="372" customFormat="1" ht="23.25">
      <c r="A13107" s="736" t="s">
        <v>11651</v>
      </c>
      <c r="B13107" s="336" t="s">
        <v>8763</v>
      </c>
      <c r="C13107" s="336" t="s">
        <v>10698</v>
      </c>
      <c r="D13107" s="336" t="s">
        <v>11572</v>
      </c>
      <c r="E13107" s="469">
        <v>192326</v>
      </c>
      <c r="F13107" s="710" t="s">
        <v>10929</v>
      </c>
      <c r="G13107" s="336" t="s">
        <v>10701</v>
      </c>
      <c r="H13107" s="626">
        <v>44728</v>
      </c>
      <c r="I13107" s="713">
        <v>45465</v>
      </c>
      <c r="J13107" s="711" t="s">
        <v>10702</v>
      </c>
    </row>
    <row r="13108" spans="1:10" s="372" customFormat="1" ht="23.25">
      <c r="A13108" s="736" t="s">
        <v>11652</v>
      </c>
      <c r="B13108" s="336" t="s">
        <v>8763</v>
      </c>
      <c r="C13108" s="336" t="s">
        <v>10698</v>
      </c>
      <c r="D13108" s="336" t="s">
        <v>11575</v>
      </c>
      <c r="E13108" s="469">
        <v>392400</v>
      </c>
      <c r="F13108" s="710" t="s">
        <v>11653</v>
      </c>
      <c r="G13108" s="336" t="s">
        <v>10701</v>
      </c>
      <c r="H13108" s="626">
        <v>44750</v>
      </c>
      <c r="I13108" s="714">
        <v>45850</v>
      </c>
      <c r="J13108" s="711" t="s">
        <v>10702</v>
      </c>
    </row>
    <row r="13109" spans="1:10" s="372" customFormat="1" ht="23.25">
      <c r="A13109" s="736" t="s">
        <v>11654</v>
      </c>
      <c r="B13109" s="336" t="s">
        <v>8763</v>
      </c>
      <c r="C13109" s="336" t="s">
        <v>10698</v>
      </c>
      <c r="D13109" s="336" t="s">
        <v>11629</v>
      </c>
      <c r="E13109" s="469">
        <v>306000</v>
      </c>
      <c r="F13109" s="710" t="s">
        <v>11655</v>
      </c>
      <c r="G13109" s="336" t="s">
        <v>10701</v>
      </c>
      <c r="H13109" s="626">
        <v>44791</v>
      </c>
      <c r="I13109" s="714" t="s">
        <v>10706</v>
      </c>
      <c r="J13109" s="711" t="s">
        <v>10702</v>
      </c>
    </row>
    <row r="13110" spans="1:10" s="372" customFormat="1" ht="23.25">
      <c r="A13110" s="736" t="s">
        <v>18725</v>
      </c>
      <c r="B13110" s="336" t="s">
        <v>8763</v>
      </c>
      <c r="C13110" s="336" t="s">
        <v>10698</v>
      </c>
      <c r="D13110" s="336" t="s">
        <v>11632</v>
      </c>
      <c r="E13110" s="469">
        <v>647820</v>
      </c>
      <c r="F13110" s="710" t="s">
        <v>11656</v>
      </c>
      <c r="G13110" s="336" t="s">
        <v>10701</v>
      </c>
      <c r="H13110" s="626">
        <v>44784</v>
      </c>
      <c r="I13110" s="714" t="s">
        <v>10706</v>
      </c>
      <c r="J13110" s="711" t="s">
        <v>10702</v>
      </c>
    </row>
    <row r="13111" spans="1:10" s="372" customFormat="1" ht="34.9">
      <c r="A13111" s="736" t="s">
        <v>11657</v>
      </c>
      <c r="B13111" s="336" t="s">
        <v>8763</v>
      </c>
      <c r="C13111" s="336" t="s">
        <v>10698</v>
      </c>
      <c r="D13111" s="336" t="s">
        <v>11581</v>
      </c>
      <c r="E13111" s="469">
        <v>65000</v>
      </c>
      <c r="F13111" s="710" t="s">
        <v>10931</v>
      </c>
      <c r="G13111" s="336" t="s">
        <v>10701</v>
      </c>
      <c r="H13111" s="626">
        <v>44789</v>
      </c>
      <c r="I13111" s="714" t="s">
        <v>10706</v>
      </c>
      <c r="J13111" s="711" t="s">
        <v>10702</v>
      </c>
    </row>
    <row r="13112" spans="1:10" s="372" customFormat="1" ht="23.25">
      <c r="A13112" s="736" t="s">
        <v>18726</v>
      </c>
      <c r="B13112" s="336" t="s">
        <v>8763</v>
      </c>
      <c r="C13112" s="336" t="s">
        <v>10698</v>
      </c>
      <c r="D13112" s="336" t="s">
        <v>11583</v>
      </c>
      <c r="E13112" s="469">
        <v>226800</v>
      </c>
      <c r="F13112" s="710" t="s">
        <v>11658</v>
      </c>
      <c r="G13112" s="336" t="s">
        <v>10701</v>
      </c>
      <c r="H13112" s="626">
        <v>44783</v>
      </c>
      <c r="I13112" s="714">
        <v>45880</v>
      </c>
      <c r="J13112" s="711" t="s">
        <v>10702</v>
      </c>
    </row>
    <row r="13113" spans="1:10" s="372" customFormat="1" ht="23.25">
      <c r="A13113" s="736" t="s">
        <v>11659</v>
      </c>
      <c r="B13113" s="336" t="s">
        <v>8763</v>
      </c>
      <c r="C13113" s="336" t="s">
        <v>10698</v>
      </c>
      <c r="D13113" s="336" t="s">
        <v>11636</v>
      </c>
      <c r="E13113" s="469">
        <v>180000</v>
      </c>
      <c r="F13113" s="710" t="s">
        <v>11660</v>
      </c>
      <c r="G13113" s="336" t="s">
        <v>10701</v>
      </c>
      <c r="H13113" s="626">
        <v>44804</v>
      </c>
      <c r="I13113" s="714" t="s">
        <v>10706</v>
      </c>
      <c r="J13113" s="711" t="s">
        <v>10702</v>
      </c>
    </row>
    <row r="13114" spans="1:10" s="372" customFormat="1" ht="23.25">
      <c r="A13114" s="736" t="s">
        <v>11661</v>
      </c>
      <c r="B13114" s="336" t="s">
        <v>8763</v>
      </c>
      <c r="C13114" s="336" t="s">
        <v>10698</v>
      </c>
      <c r="D13114" s="336" t="s">
        <v>11588</v>
      </c>
      <c r="E13114" s="469">
        <v>208800</v>
      </c>
      <c r="F13114" s="710" t="s">
        <v>11662</v>
      </c>
      <c r="G13114" s="336" t="s">
        <v>9450</v>
      </c>
      <c r="H13114" s="626"/>
      <c r="I13114" s="654"/>
      <c r="J13114" s="711" t="s">
        <v>10702</v>
      </c>
    </row>
    <row r="13115" spans="1:10" s="372" customFormat="1" ht="23.25">
      <c r="A13115" s="736" t="s">
        <v>11663</v>
      </c>
      <c r="B13115" s="336" t="s">
        <v>8763</v>
      </c>
      <c r="C13115" s="336" t="s">
        <v>10698</v>
      </c>
      <c r="D13115" s="336" t="s">
        <v>11591</v>
      </c>
      <c r="E13115" s="469">
        <v>168000</v>
      </c>
      <c r="F13115" s="710" t="s">
        <v>11664</v>
      </c>
      <c r="G13115" s="336" t="s">
        <v>9450</v>
      </c>
      <c r="H13115" s="626"/>
      <c r="I13115" s="654"/>
      <c r="J13115" s="711" t="s">
        <v>10702</v>
      </c>
    </row>
    <row r="13116" spans="1:10" s="372" customFormat="1" ht="23.25">
      <c r="A13116" s="736" t="s">
        <v>18727</v>
      </c>
      <c r="B13116" s="336" t="s">
        <v>8763</v>
      </c>
      <c r="C13116" s="336" t="s">
        <v>10698</v>
      </c>
      <c r="D13116" s="336" t="s">
        <v>11665</v>
      </c>
      <c r="E13116" s="469">
        <v>187200</v>
      </c>
      <c r="F13116" s="710"/>
      <c r="G13116" s="336" t="s">
        <v>11592</v>
      </c>
      <c r="H13116" s="626"/>
      <c r="I13116" s="654"/>
      <c r="J13116" s="711" t="s">
        <v>10702</v>
      </c>
    </row>
    <row r="13117" spans="1:10" s="372" customFormat="1" ht="34.9">
      <c r="A13117" s="736" t="s">
        <v>11666</v>
      </c>
      <c r="B13117" s="336" t="s">
        <v>10948</v>
      </c>
      <c r="C13117" s="336" t="s">
        <v>10698</v>
      </c>
      <c r="D13117" s="336" t="s">
        <v>11639</v>
      </c>
      <c r="E13117" s="469">
        <f>9840*4.3</f>
        <v>42312</v>
      </c>
      <c r="F13117" s="710" t="s">
        <v>11667</v>
      </c>
      <c r="G13117" s="336" t="s">
        <v>10701</v>
      </c>
      <c r="H13117" s="626">
        <v>44651</v>
      </c>
      <c r="I13117" s="654" t="s">
        <v>10706</v>
      </c>
      <c r="J13117" s="711" t="s">
        <v>10702</v>
      </c>
    </row>
    <row r="13118" spans="1:10" s="372" customFormat="1" ht="34.9">
      <c r="A13118" s="736" t="s">
        <v>11668</v>
      </c>
      <c r="B13118" s="336" t="s">
        <v>10948</v>
      </c>
      <c r="C13118" s="336" t="s">
        <v>10698</v>
      </c>
      <c r="D13118" s="336" t="s">
        <v>11557</v>
      </c>
      <c r="E13118" s="469">
        <f>111600*3.75</f>
        <v>418500</v>
      </c>
      <c r="F13118" s="710" t="s">
        <v>11669</v>
      </c>
      <c r="G13118" s="336" t="s">
        <v>10701</v>
      </c>
      <c r="H13118" s="626">
        <v>44707</v>
      </c>
      <c r="I13118" s="654" t="s">
        <v>10706</v>
      </c>
      <c r="J13118" s="711" t="s">
        <v>10702</v>
      </c>
    </row>
    <row r="13119" spans="1:10" s="372" customFormat="1" ht="23.25">
      <c r="A13119" s="736" t="s">
        <v>11670</v>
      </c>
      <c r="B13119" s="336" t="s">
        <v>8524</v>
      </c>
      <c r="C13119" s="336" t="s">
        <v>10698</v>
      </c>
      <c r="D13119" s="336" t="s">
        <v>11639</v>
      </c>
      <c r="E13119" s="469">
        <v>248213</v>
      </c>
      <c r="F13119" s="710" t="s">
        <v>11671</v>
      </c>
      <c r="G13119" s="336" t="s">
        <v>10701</v>
      </c>
      <c r="H13119" s="626">
        <v>44769</v>
      </c>
      <c r="I13119" s="714">
        <v>44818</v>
      </c>
      <c r="J13119" s="712" t="s">
        <v>10773</v>
      </c>
    </row>
    <row r="13120" spans="1:10" s="372" customFormat="1" ht="23.25">
      <c r="A13120" s="720" t="s">
        <v>11672</v>
      </c>
      <c r="B13120" s="721" t="s">
        <v>8358</v>
      </c>
      <c r="C13120" s="336" t="s">
        <v>10698</v>
      </c>
      <c r="D13120" s="738">
        <v>1</v>
      </c>
      <c r="E13120" s="722">
        <v>64942.48</v>
      </c>
      <c r="F13120" s="710" t="s">
        <v>11673</v>
      </c>
      <c r="G13120" s="724"/>
      <c r="H13120" s="725">
        <v>44568</v>
      </c>
      <c r="I13120" s="725">
        <v>44631</v>
      </c>
      <c r="J13120" s="712" t="s">
        <v>10773</v>
      </c>
    </row>
    <row r="13121" spans="1:10" s="372" customFormat="1" ht="23.25">
      <c r="A13121" s="720" t="s">
        <v>11674</v>
      </c>
      <c r="B13121" s="721" t="s">
        <v>8358</v>
      </c>
      <c r="C13121" s="336" t="s">
        <v>10698</v>
      </c>
      <c r="D13121" s="738">
        <v>2</v>
      </c>
      <c r="E13121" s="722">
        <v>1102095.46</v>
      </c>
      <c r="F13121" s="710" t="s">
        <v>11014</v>
      </c>
      <c r="G13121" s="724"/>
      <c r="H13121" s="725">
        <v>44568</v>
      </c>
      <c r="I13121" s="725">
        <v>44662</v>
      </c>
      <c r="J13121" s="712" t="s">
        <v>10773</v>
      </c>
    </row>
    <row r="13122" spans="1:10" s="372" customFormat="1" ht="23.25">
      <c r="A13122" s="720" t="s">
        <v>11675</v>
      </c>
      <c r="B13122" s="721" t="s">
        <v>8358</v>
      </c>
      <c r="C13122" s="336" t="s">
        <v>10698</v>
      </c>
      <c r="D13122" s="738">
        <v>3</v>
      </c>
      <c r="E13122" s="722">
        <v>587074.31000000006</v>
      </c>
      <c r="F13122" s="710" t="s">
        <v>11676</v>
      </c>
      <c r="G13122" s="724"/>
      <c r="H13122" s="725">
        <v>44568</v>
      </c>
      <c r="I13122" s="725">
        <v>44579</v>
      </c>
      <c r="J13122" s="712" t="s">
        <v>10773</v>
      </c>
    </row>
    <row r="13123" spans="1:10" s="372" customFormat="1" ht="23.25">
      <c r="A13123" s="720" t="s">
        <v>11024</v>
      </c>
      <c r="B13123" s="721" t="s">
        <v>8358</v>
      </c>
      <c r="C13123" s="336" t="s">
        <v>10698</v>
      </c>
      <c r="D13123" s="738">
        <v>12</v>
      </c>
      <c r="E13123" s="722">
        <v>36782</v>
      </c>
      <c r="F13123" s="710" t="s">
        <v>10978</v>
      </c>
      <c r="G13123" s="724"/>
      <c r="H13123" s="725">
        <v>44617</v>
      </c>
      <c r="I13123" s="725">
        <v>44644</v>
      </c>
      <c r="J13123" s="712" t="s">
        <v>10773</v>
      </c>
    </row>
    <row r="13124" spans="1:10" s="372" customFormat="1" ht="23.25">
      <c r="A13124" s="720" t="s">
        <v>11677</v>
      </c>
      <c r="B13124" s="721" t="s">
        <v>8358</v>
      </c>
      <c r="C13124" s="336" t="s">
        <v>10698</v>
      </c>
      <c r="D13124" s="738">
        <v>13</v>
      </c>
      <c r="E13124" s="722">
        <v>35900.400000000001</v>
      </c>
      <c r="F13124" s="710" t="s">
        <v>10980</v>
      </c>
      <c r="G13124" s="724"/>
      <c r="H13124" s="725">
        <v>44631</v>
      </c>
      <c r="I13124" s="725">
        <v>44704</v>
      </c>
      <c r="J13124" s="712" t="s">
        <v>10773</v>
      </c>
    </row>
    <row r="13125" spans="1:10" s="372" customFormat="1" ht="23.25">
      <c r="A13125" s="720" t="s">
        <v>11678</v>
      </c>
      <c r="B13125" s="721" t="s">
        <v>8358</v>
      </c>
      <c r="C13125" s="336" t="s">
        <v>10698</v>
      </c>
      <c r="D13125" s="738">
        <v>16</v>
      </c>
      <c r="E13125" s="722">
        <v>36500</v>
      </c>
      <c r="F13125" s="710" t="s">
        <v>10978</v>
      </c>
      <c r="G13125" s="724"/>
      <c r="H13125" s="725">
        <v>44645</v>
      </c>
      <c r="I13125" s="725">
        <v>44665</v>
      </c>
      <c r="J13125" s="712" t="s">
        <v>10773</v>
      </c>
    </row>
    <row r="13126" spans="1:10" s="372" customFormat="1" ht="23.25">
      <c r="A13126" s="720" t="s">
        <v>11679</v>
      </c>
      <c r="B13126" s="721" t="s">
        <v>8358</v>
      </c>
      <c r="C13126" s="336" t="s">
        <v>10698</v>
      </c>
      <c r="D13126" s="738">
        <v>17</v>
      </c>
      <c r="E13126" s="722">
        <v>494218.69</v>
      </c>
      <c r="F13126" s="710" t="s">
        <v>11014</v>
      </c>
      <c r="G13126" s="724"/>
      <c r="H13126" s="725">
        <v>44655</v>
      </c>
      <c r="I13126" s="725">
        <v>44672</v>
      </c>
      <c r="J13126" s="712" t="s">
        <v>10773</v>
      </c>
    </row>
    <row r="13127" spans="1:10" s="372" customFormat="1" ht="23.25">
      <c r="A13127" s="720" t="s">
        <v>11679</v>
      </c>
      <c r="B13127" s="721" t="s">
        <v>8358</v>
      </c>
      <c r="C13127" s="336" t="s">
        <v>10698</v>
      </c>
      <c r="D13127" s="738">
        <v>18</v>
      </c>
      <c r="E13127" s="722">
        <v>622424.04</v>
      </c>
      <c r="F13127" s="710" t="s">
        <v>11680</v>
      </c>
      <c r="G13127" s="724"/>
      <c r="H13127" s="725">
        <v>44655</v>
      </c>
      <c r="I13127" s="725">
        <v>44718</v>
      </c>
      <c r="J13127" s="712" t="s">
        <v>10773</v>
      </c>
    </row>
    <row r="13128" spans="1:10" s="372" customFormat="1" ht="23.25">
      <c r="A13128" s="720" t="s">
        <v>11681</v>
      </c>
      <c r="B13128" s="721" t="s">
        <v>8358</v>
      </c>
      <c r="C13128" s="336" t="s">
        <v>10698</v>
      </c>
      <c r="D13128" s="738">
        <v>19</v>
      </c>
      <c r="E13128" s="722">
        <v>23154</v>
      </c>
      <c r="F13128" s="710" t="s">
        <v>11682</v>
      </c>
      <c r="G13128" s="724"/>
      <c r="H13128" s="725">
        <v>44659</v>
      </c>
      <c r="I13128" s="725">
        <v>44712</v>
      </c>
      <c r="J13128" s="712" t="s">
        <v>10773</v>
      </c>
    </row>
    <row r="13129" spans="1:10" s="372" customFormat="1" ht="23.25">
      <c r="A13129" s="720" t="s">
        <v>11683</v>
      </c>
      <c r="B13129" s="721" t="s">
        <v>8358</v>
      </c>
      <c r="C13129" s="336" t="s">
        <v>10698</v>
      </c>
      <c r="D13129" s="738">
        <v>27</v>
      </c>
      <c r="E13129" s="722">
        <v>18176.2</v>
      </c>
      <c r="F13129" s="710" t="s">
        <v>10980</v>
      </c>
      <c r="G13129" s="724"/>
      <c r="H13129" s="725">
        <v>44679</v>
      </c>
      <c r="I13129" s="725">
        <v>44680</v>
      </c>
      <c r="J13129" s="712" t="s">
        <v>10773</v>
      </c>
    </row>
    <row r="13130" spans="1:10" s="372" customFormat="1" ht="23.25">
      <c r="A13130" s="720" t="s">
        <v>11684</v>
      </c>
      <c r="B13130" s="721" t="s">
        <v>8358</v>
      </c>
      <c r="C13130" s="336" t="s">
        <v>10698</v>
      </c>
      <c r="D13130" s="738">
        <v>29</v>
      </c>
      <c r="E13130" s="722">
        <v>98112.99</v>
      </c>
      <c r="F13130" s="710" t="s">
        <v>11676</v>
      </c>
      <c r="G13130" s="724"/>
      <c r="H13130" s="725">
        <v>44699</v>
      </c>
      <c r="I13130" s="725">
        <v>44711</v>
      </c>
      <c r="J13130" s="712" t="s">
        <v>10773</v>
      </c>
    </row>
    <row r="13131" spans="1:10" s="372" customFormat="1" ht="23.25">
      <c r="A13131" s="720" t="s">
        <v>11685</v>
      </c>
      <c r="B13131" s="721" t="s">
        <v>8358</v>
      </c>
      <c r="C13131" s="336" t="s">
        <v>10698</v>
      </c>
      <c r="D13131" s="738">
        <v>30</v>
      </c>
      <c r="E13131" s="722">
        <v>36756</v>
      </c>
      <c r="F13131" s="710" t="s">
        <v>11686</v>
      </c>
      <c r="G13131" s="724"/>
      <c r="H13131" s="725">
        <v>44700</v>
      </c>
      <c r="I13131" s="725">
        <v>44732</v>
      </c>
      <c r="J13131" s="712" t="s">
        <v>10773</v>
      </c>
    </row>
    <row r="13132" spans="1:10" s="372" customFormat="1" ht="23.25">
      <c r="A13132" s="720" t="s">
        <v>11687</v>
      </c>
      <c r="B13132" s="721" t="s">
        <v>8358</v>
      </c>
      <c r="C13132" s="336" t="s">
        <v>10698</v>
      </c>
      <c r="D13132" s="738">
        <v>31</v>
      </c>
      <c r="E13132" s="722">
        <v>20190.57</v>
      </c>
      <c r="F13132" s="710" t="s">
        <v>11688</v>
      </c>
      <c r="G13132" s="724"/>
      <c r="H13132" s="725">
        <v>44712</v>
      </c>
      <c r="I13132" s="725">
        <v>44732</v>
      </c>
      <c r="J13132" s="712" t="s">
        <v>10773</v>
      </c>
    </row>
    <row r="13133" spans="1:10" s="372" customFormat="1" ht="23.25">
      <c r="A13133" s="720" t="s">
        <v>11689</v>
      </c>
      <c r="B13133" s="721" t="s">
        <v>8358</v>
      </c>
      <c r="C13133" s="336" t="s">
        <v>10698</v>
      </c>
      <c r="D13133" s="738">
        <v>33</v>
      </c>
      <c r="E13133" s="722">
        <v>31822.560000000001</v>
      </c>
      <c r="F13133" s="710" t="s">
        <v>11022</v>
      </c>
      <c r="G13133" s="724"/>
      <c r="H13133" s="725">
        <v>44718</v>
      </c>
      <c r="I13133" s="725">
        <v>44760</v>
      </c>
      <c r="J13133" s="712" t="s">
        <v>10773</v>
      </c>
    </row>
    <row r="13134" spans="1:10" s="372" customFormat="1" ht="23.25">
      <c r="A13134" s="720" t="s">
        <v>11690</v>
      </c>
      <c r="B13134" s="721" t="s">
        <v>8358</v>
      </c>
      <c r="C13134" s="336" t="s">
        <v>10698</v>
      </c>
      <c r="D13134" s="738">
        <v>35</v>
      </c>
      <c r="E13134" s="722">
        <v>36672.720000000001</v>
      </c>
      <c r="F13134" s="710" t="s">
        <v>10990</v>
      </c>
      <c r="G13134" s="724"/>
      <c r="H13134" s="725">
        <v>44727</v>
      </c>
      <c r="I13134" s="725" t="s">
        <v>11529</v>
      </c>
      <c r="J13134" s="712" t="s">
        <v>10773</v>
      </c>
    </row>
    <row r="13135" spans="1:10" s="372" customFormat="1" ht="23.25">
      <c r="A13135" s="720" t="s">
        <v>11691</v>
      </c>
      <c r="B13135" s="721" t="s">
        <v>8358</v>
      </c>
      <c r="C13135" s="336" t="s">
        <v>10698</v>
      </c>
      <c r="D13135" s="738">
        <v>37</v>
      </c>
      <c r="E13135" s="722">
        <v>36800</v>
      </c>
      <c r="F13135" s="710" t="s">
        <v>11692</v>
      </c>
      <c r="G13135" s="724"/>
      <c r="H13135" s="725">
        <v>44734</v>
      </c>
      <c r="I13135" s="725">
        <v>45105</v>
      </c>
      <c r="J13135" s="712" t="s">
        <v>10773</v>
      </c>
    </row>
    <row r="13136" spans="1:10" s="372" customFormat="1" ht="34.9">
      <c r="A13136" s="720" t="s">
        <v>18718</v>
      </c>
      <c r="B13136" s="721" t="s">
        <v>8350</v>
      </c>
      <c r="C13136" s="336" t="s">
        <v>10698</v>
      </c>
      <c r="D13136" s="738">
        <v>3</v>
      </c>
      <c r="E13136" s="722">
        <v>18770</v>
      </c>
      <c r="F13136" s="710" t="s">
        <v>11693</v>
      </c>
      <c r="G13136" s="724"/>
      <c r="H13136" s="725">
        <v>44580</v>
      </c>
      <c r="I13136" s="725">
        <v>44637</v>
      </c>
      <c r="J13136" s="712" t="s">
        <v>10702</v>
      </c>
    </row>
    <row r="13137" spans="1:10" s="372" customFormat="1" ht="34.9">
      <c r="A13137" s="720" t="s">
        <v>11694</v>
      </c>
      <c r="B13137" s="721" t="s">
        <v>8350</v>
      </c>
      <c r="C13137" s="336" t="s">
        <v>10698</v>
      </c>
      <c r="D13137" s="738">
        <v>4</v>
      </c>
      <c r="E13137" s="722">
        <v>36799.919999999998</v>
      </c>
      <c r="F13137" s="710" t="s">
        <v>11300</v>
      </c>
      <c r="G13137" s="724"/>
      <c r="H13137" s="725">
        <v>44585</v>
      </c>
      <c r="I13137" s="725">
        <v>44951</v>
      </c>
      <c r="J13137" s="712" t="s">
        <v>10702</v>
      </c>
    </row>
    <row r="13138" spans="1:10" s="372" customFormat="1" ht="34.9">
      <c r="A13138" s="720" t="s">
        <v>18720</v>
      </c>
      <c r="B13138" s="721" t="s">
        <v>8350</v>
      </c>
      <c r="C13138" s="336" t="s">
        <v>10698</v>
      </c>
      <c r="D13138" s="738">
        <v>8</v>
      </c>
      <c r="E13138" s="722">
        <v>25471.14</v>
      </c>
      <c r="F13138" s="710" t="s">
        <v>11283</v>
      </c>
      <c r="G13138" s="724"/>
      <c r="H13138" s="725">
        <v>44585</v>
      </c>
      <c r="I13138" s="725">
        <v>44648</v>
      </c>
      <c r="J13138" s="712" t="s">
        <v>10702</v>
      </c>
    </row>
    <row r="13139" spans="1:10" s="372" customFormat="1" ht="23.25">
      <c r="A13139" s="720" t="s">
        <v>18719</v>
      </c>
      <c r="B13139" s="721" t="s">
        <v>8350</v>
      </c>
      <c r="C13139" s="336" t="s">
        <v>10698</v>
      </c>
      <c r="D13139" s="738">
        <v>9</v>
      </c>
      <c r="E13139" s="722">
        <v>36800</v>
      </c>
      <c r="F13139" s="710" t="s">
        <v>11050</v>
      </c>
      <c r="G13139" s="724"/>
      <c r="H13139" s="725">
        <v>44585</v>
      </c>
      <c r="I13139" s="725">
        <v>44921</v>
      </c>
      <c r="J13139" s="712" t="s">
        <v>10702</v>
      </c>
    </row>
    <row r="13140" spans="1:10" s="372" customFormat="1" ht="34.9">
      <c r="A13140" s="720" t="s">
        <v>11695</v>
      </c>
      <c r="B13140" s="721" t="s">
        <v>8350</v>
      </c>
      <c r="C13140" s="336" t="s">
        <v>10698</v>
      </c>
      <c r="D13140" s="738">
        <v>10</v>
      </c>
      <c r="E13140" s="722">
        <v>36792.400000000001</v>
      </c>
      <c r="F13140" s="710" t="s">
        <v>11696</v>
      </c>
      <c r="G13140" s="724"/>
      <c r="H13140" s="725">
        <v>44587</v>
      </c>
      <c r="I13140" s="725">
        <v>44606</v>
      </c>
      <c r="J13140" s="712" t="s">
        <v>10702</v>
      </c>
    </row>
    <row r="13141" spans="1:10" s="372" customFormat="1" ht="23.25">
      <c r="A13141" s="720" t="s">
        <v>11697</v>
      </c>
      <c r="B13141" s="721" t="s">
        <v>8350</v>
      </c>
      <c r="C13141" s="336" t="s">
        <v>10698</v>
      </c>
      <c r="D13141" s="738">
        <v>11</v>
      </c>
      <c r="E13141" s="722">
        <v>33040</v>
      </c>
      <c r="F13141" s="710" t="s">
        <v>11698</v>
      </c>
      <c r="G13141" s="724"/>
      <c r="H13141" s="725">
        <v>44587</v>
      </c>
      <c r="I13141" s="725">
        <v>44832</v>
      </c>
      <c r="J13141" s="712" t="s">
        <v>10702</v>
      </c>
    </row>
    <row r="13142" spans="1:10" s="372" customFormat="1" ht="23.25">
      <c r="A13142" s="720" t="s">
        <v>11699</v>
      </c>
      <c r="B13142" s="721" t="s">
        <v>8350</v>
      </c>
      <c r="C13142" s="336" t="s">
        <v>10698</v>
      </c>
      <c r="D13142" s="738">
        <v>13</v>
      </c>
      <c r="E13142" s="722">
        <v>36591.800000000003</v>
      </c>
      <c r="F13142" s="710" t="s">
        <v>11265</v>
      </c>
      <c r="G13142" s="724"/>
      <c r="H13142" s="725">
        <v>44589</v>
      </c>
      <c r="I13142" s="725">
        <v>44634</v>
      </c>
      <c r="J13142" s="712" t="s">
        <v>10702</v>
      </c>
    </row>
    <row r="13143" spans="1:10" s="372" customFormat="1" ht="46.5">
      <c r="A13143" s="720" t="s">
        <v>11700</v>
      </c>
      <c r="B13143" s="721" t="s">
        <v>8350</v>
      </c>
      <c r="C13143" s="336" t="s">
        <v>10698</v>
      </c>
      <c r="D13143" s="738">
        <v>16</v>
      </c>
      <c r="E13143" s="722">
        <v>27173.91</v>
      </c>
      <c r="F13143" s="710" t="s">
        <v>11701</v>
      </c>
      <c r="G13143" s="724"/>
      <c r="H13143" s="725">
        <v>44589</v>
      </c>
      <c r="I13143" s="725">
        <v>44966</v>
      </c>
      <c r="J13143" s="712" t="s">
        <v>10702</v>
      </c>
    </row>
    <row r="13144" spans="1:10" s="372" customFormat="1" ht="23.25">
      <c r="A13144" s="720" t="s">
        <v>11702</v>
      </c>
      <c r="B13144" s="721" t="s">
        <v>8350</v>
      </c>
      <c r="C13144" s="336" t="s">
        <v>10698</v>
      </c>
      <c r="D13144" s="738">
        <v>17</v>
      </c>
      <c r="E13144" s="722">
        <v>36795.07</v>
      </c>
      <c r="F13144" s="710" t="s">
        <v>11703</v>
      </c>
      <c r="G13144" s="724"/>
      <c r="H13144" s="725">
        <v>44592</v>
      </c>
      <c r="I13144" s="725">
        <v>44649</v>
      </c>
      <c r="J13144" s="712" t="s">
        <v>10702</v>
      </c>
    </row>
    <row r="13145" spans="1:10" s="372" customFormat="1" ht="23.25">
      <c r="A13145" s="720" t="s">
        <v>11704</v>
      </c>
      <c r="B13145" s="721" t="s">
        <v>8350</v>
      </c>
      <c r="C13145" s="336" t="s">
        <v>10698</v>
      </c>
      <c r="D13145" s="738">
        <v>18</v>
      </c>
      <c r="E13145" s="722">
        <v>30806.06</v>
      </c>
      <c r="F13145" s="710" t="s">
        <v>11705</v>
      </c>
      <c r="G13145" s="724"/>
      <c r="H13145" s="725">
        <v>44593</v>
      </c>
      <c r="I13145" s="725">
        <v>44650</v>
      </c>
      <c r="J13145" s="712" t="s">
        <v>10702</v>
      </c>
    </row>
    <row r="13146" spans="1:10" s="372" customFormat="1" ht="34.9">
      <c r="A13146" s="720" t="s">
        <v>11706</v>
      </c>
      <c r="B13146" s="721" t="s">
        <v>8350</v>
      </c>
      <c r="C13146" s="336" t="s">
        <v>10698</v>
      </c>
      <c r="D13146" s="738">
        <v>19</v>
      </c>
      <c r="E13146" s="722">
        <v>35960.120000000003</v>
      </c>
      <c r="F13146" s="710" t="s">
        <v>11423</v>
      </c>
      <c r="G13146" s="724"/>
      <c r="H13146" s="725">
        <v>44594</v>
      </c>
      <c r="I13146" s="725">
        <v>44630</v>
      </c>
      <c r="J13146" s="712" t="s">
        <v>10702</v>
      </c>
    </row>
    <row r="13147" spans="1:10" s="372" customFormat="1" ht="23.25">
      <c r="A13147" s="720" t="s">
        <v>11707</v>
      </c>
      <c r="B13147" s="721" t="s">
        <v>8350</v>
      </c>
      <c r="C13147" s="336" t="s">
        <v>10698</v>
      </c>
      <c r="D13147" s="738">
        <v>21</v>
      </c>
      <c r="E13147" s="722">
        <v>36000</v>
      </c>
      <c r="F13147" s="710" t="s">
        <v>11415</v>
      </c>
      <c r="G13147" s="724"/>
      <c r="H13147" s="725">
        <v>44595</v>
      </c>
      <c r="I13147" s="725">
        <v>44720</v>
      </c>
      <c r="J13147" s="712" t="s">
        <v>10702</v>
      </c>
    </row>
    <row r="13148" spans="1:10" s="372" customFormat="1" ht="34.9">
      <c r="A13148" s="720" t="s">
        <v>18728</v>
      </c>
      <c r="B13148" s="721" t="s">
        <v>8350</v>
      </c>
      <c r="C13148" s="336" t="s">
        <v>10698</v>
      </c>
      <c r="D13148" s="738">
        <v>22</v>
      </c>
      <c r="E13148" s="722">
        <v>20520</v>
      </c>
      <c r="F13148" s="710" t="s">
        <v>11708</v>
      </c>
      <c r="G13148" s="724"/>
      <c r="H13148" s="725">
        <v>44595</v>
      </c>
      <c r="I13148" s="725">
        <v>44720</v>
      </c>
      <c r="J13148" s="712" t="s">
        <v>10702</v>
      </c>
    </row>
    <row r="13149" spans="1:10" s="372" customFormat="1" ht="46.5">
      <c r="A13149" s="720" t="s">
        <v>11709</v>
      </c>
      <c r="B13149" s="721" t="s">
        <v>8350</v>
      </c>
      <c r="C13149" s="336" t="s">
        <v>10698</v>
      </c>
      <c r="D13149" s="738">
        <v>25</v>
      </c>
      <c r="E13149" s="722">
        <v>36700</v>
      </c>
      <c r="F13149" s="710" t="s">
        <v>11710</v>
      </c>
      <c r="G13149" s="724"/>
      <c r="H13149" s="725">
        <v>44596</v>
      </c>
      <c r="I13149" s="725">
        <v>44781</v>
      </c>
      <c r="J13149" s="712" t="s">
        <v>10702</v>
      </c>
    </row>
    <row r="13150" spans="1:10" s="372" customFormat="1" ht="34.9">
      <c r="A13150" s="720" t="s">
        <v>11711</v>
      </c>
      <c r="B13150" s="721" t="s">
        <v>8350</v>
      </c>
      <c r="C13150" s="336" t="s">
        <v>10698</v>
      </c>
      <c r="D13150" s="738">
        <v>27</v>
      </c>
      <c r="E13150" s="722">
        <v>36500</v>
      </c>
      <c r="F13150" s="710" t="s">
        <v>11712</v>
      </c>
      <c r="G13150" s="724"/>
      <c r="H13150" s="725">
        <v>44600</v>
      </c>
      <c r="I13150" s="725">
        <v>44698</v>
      </c>
      <c r="J13150" s="712" t="s">
        <v>10702</v>
      </c>
    </row>
    <row r="13151" spans="1:10" s="372" customFormat="1" ht="34.9">
      <c r="A13151" s="720" t="s">
        <v>11713</v>
      </c>
      <c r="B13151" s="721" t="s">
        <v>8350</v>
      </c>
      <c r="C13151" s="336" t="s">
        <v>10698</v>
      </c>
      <c r="D13151" s="738">
        <v>28</v>
      </c>
      <c r="E13151" s="722">
        <v>30680</v>
      </c>
      <c r="F13151" s="710" t="s">
        <v>11488</v>
      </c>
      <c r="G13151" s="724"/>
      <c r="H13151" s="725">
        <v>44600</v>
      </c>
      <c r="I13151" s="725">
        <v>44617</v>
      </c>
      <c r="J13151" s="712" t="s">
        <v>10702</v>
      </c>
    </row>
    <row r="13152" spans="1:10" s="372" customFormat="1" ht="23.25">
      <c r="A13152" s="720" t="s">
        <v>18729</v>
      </c>
      <c r="B13152" s="721" t="s">
        <v>8350</v>
      </c>
      <c r="C13152" s="336" t="s">
        <v>10698</v>
      </c>
      <c r="D13152" s="738">
        <v>32</v>
      </c>
      <c r="E13152" s="722">
        <v>35640</v>
      </c>
      <c r="F13152" s="710" t="s">
        <v>11105</v>
      </c>
      <c r="G13152" s="724"/>
      <c r="H13152" s="725">
        <v>44608</v>
      </c>
      <c r="I13152" s="725">
        <v>44977</v>
      </c>
      <c r="J13152" s="712" t="s">
        <v>10702</v>
      </c>
    </row>
    <row r="13153" spans="1:10" s="372" customFormat="1" ht="58.15">
      <c r="A13153" s="720" t="s">
        <v>11714</v>
      </c>
      <c r="B13153" s="721" t="s">
        <v>8350</v>
      </c>
      <c r="C13153" s="336" t="s">
        <v>10698</v>
      </c>
      <c r="D13153" s="738">
        <v>34</v>
      </c>
      <c r="E13153" s="722">
        <v>33580</v>
      </c>
      <c r="F13153" s="710" t="s">
        <v>11715</v>
      </c>
      <c r="G13153" s="724"/>
      <c r="H13153" s="725">
        <v>44608</v>
      </c>
      <c r="I13153" s="725">
        <v>44802</v>
      </c>
      <c r="J13153" s="712" t="s">
        <v>10702</v>
      </c>
    </row>
    <row r="13154" spans="1:10" s="372" customFormat="1" ht="23.25">
      <c r="A13154" s="720" t="s">
        <v>18730</v>
      </c>
      <c r="B13154" s="721" t="s">
        <v>8350</v>
      </c>
      <c r="C13154" s="336" t="s">
        <v>10698</v>
      </c>
      <c r="D13154" s="738">
        <v>35</v>
      </c>
      <c r="E13154" s="722">
        <v>32131.4</v>
      </c>
      <c r="F13154" s="710" t="s">
        <v>11716</v>
      </c>
      <c r="G13154" s="724"/>
      <c r="H13154" s="725">
        <v>44609</v>
      </c>
      <c r="I13154" s="725">
        <v>45335</v>
      </c>
      <c r="J13154" s="712" t="s">
        <v>10702</v>
      </c>
    </row>
    <row r="13155" spans="1:10" s="372" customFormat="1" ht="23.25">
      <c r="A13155" s="720" t="s">
        <v>11717</v>
      </c>
      <c r="B13155" s="721" t="s">
        <v>8350</v>
      </c>
      <c r="C13155" s="336" t="s">
        <v>10698</v>
      </c>
      <c r="D13155" s="738">
        <v>37</v>
      </c>
      <c r="E13155" s="722">
        <v>35931</v>
      </c>
      <c r="F13155" s="710" t="s">
        <v>11089</v>
      </c>
      <c r="G13155" s="724"/>
      <c r="H13155" s="725">
        <v>44609</v>
      </c>
      <c r="I13155" s="725">
        <v>44963</v>
      </c>
      <c r="J13155" s="712" t="s">
        <v>10702</v>
      </c>
    </row>
    <row r="13156" spans="1:10" s="372" customFormat="1" ht="23.25">
      <c r="A13156" s="720" t="s">
        <v>11718</v>
      </c>
      <c r="B13156" s="721" t="s">
        <v>8350</v>
      </c>
      <c r="C13156" s="336" t="s">
        <v>10698</v>
      </c>
      <c r="D13156" s="738">
        <v>38</v>
      </c>
      <c r="E13156" s="722">
        <v>35201.620000000003</v>
      </c>
      <c r="F13156" s="710" t="s">
        <v>11055</v>
      </c>
      <c r="G13156" s="724"/>
      <c r="H13156" s="725">
        <v>44609</v>
      </c>
      <c r="I13156" s="725">
        <v>44634</v>
      </c>
      <c r="J13156" s="712" t="s">
        <v>10702</v>
      </c>
    </row>
    <row r="13157" spans="1:10" s="372" customFormat="1" ht="34.9">
      <c r="A13157" s="720" t="s">
        <v>11719</v>
      </c>
      <c r="B13157" s="721" t="s">
        <v>8350</v>
      </c>
      <c r="C13157" s="336" t="s">
        <v>10698</v>
      </c>
      <c r="D13157" s="738">
        <v>40</v>
      </c>
      <c r="E13157" s="722">
        <v>30000</v>
      </c>
      <c r="F13157" s="710" t="s">
        <v>11090</v>
      </c>
      <c r="G13157" s="724"/>
      <c r="H13157" s="725">
        <v>44610</v>
      </c>
      <c r="I13157" s="725">
        <v>44613</v>
      </c>
      <c r="J13157" s="712" t="s">
        <v>10702</v>
      </c>
    </row>
    <row r="13158" spans="1:10" s="372" customFormat="1" ht="23.25">
      <c r="A13158" s="720" t="s">
        <v>11720</v>
      </c>
      <c r="B13158" s="721" t="s">
        <v>8350</v>
      </c>
      <c r="C13158" s="336" t="s">
        <v>10698</v>
      </c>
      <c r="D13158" s="738">
        <v>43</v>
      </c>
      <c r="E13158" s="722">
        <v>36799</v>
      </c>
      <c r="F13158" s="710" t="s">
        <v>11095</v>
      </c>
      <c r="G13158" s="724"/>
      <c r="H13158" s="725">
        <v>44610</v>
      </c>
      <c r="I13158" s="725">
        <v>44977</v>
      </c>
      <c r="J13158" s="712" t="s">
        <v>10702</v>
      </c>
    </row>
    <row r="13159" spans="1:10" s="372" customFormat="1" ht="23.25">
      <c r="A13159" s="720" t="s">
        <v>11721</v>
      </c>
      <c r="B13159" s="721" t="s">
        <v>8350</v>
      </c>
      <c r="C13159" s="336" t="s">
        <v>10698</v>
      </c>
      <c r="D13159" s="738">
        <v>44</v>
      </c>
      <c r="E13159" s="722">
        <v>26649.599999999999</v>
      </c>
      <c r="F13159" s="710" t="s">
        <v>11722</v>
      </c>
      <c r="G13159" s="724"/>
      <c r="H13159" s="725">
        <v>44610</v>
      </c>
      <c r="I13159" s="725">
        <v>44735</v>
      </c>
      <c r="J13159" s="712" t="s">
        <v>10702</v>
      </c>
    </row>
    <row r="13160" spans="1:10" s="372" customFormat="1" ht="34.9">
      <c r="A13160" s="720" t="s">
        <v>11723</v>
      </c>
      <c r="B13160" s="721" t="s">
        <v>8350</v>
      </c>
      <c r="C13160" s="336" t="s">
        <v>10698</v>
      </c>
      <c r="D13160" s="738">
        <v>45</v>
      </c>
      <c r="E13160" s="722">
        <v>29500</v>
      </c>
      <c r="F13160" s="710" t="s">
        <v>11488</v>
      </c>
      <c r="G13160" s="724"/>
      <c r="H13160" s="725">
        <v>44610</v>
      </c>
      <c r="I13160" s="725">
        <v>44627</v>
      </c>
      <c r="J13160" s="712" t="s">
        <v>10702</v>
      </c>
    </row>
    <row r="13161" spans="1:10" s="372" customFormat="1" ht="23.25">
      <c r="A13161" s="720" t="s">
        <v>11724</v>
      </c>
      <c r="B13161" s="721" t="s">
        <v>8350</v>
      </c>
      <c r="C13161" s="336" t="s">
        <v>10698</v>
      </c>
      <c r="D13161" s="738">
        <v>50</v>
      </c>
      <c r="E13161" s="722">
        <v>36800</v>
      </c>
      <c r="F13161" s="710" t="s">
        <v>11230</v>
      </c>
      <c r="G13161" s="724"/>
      <c r="H13161" s="725">
        <v>44615</v>
      </c>
      <c r="I13161" s="725">
        <v>44753</v>
      </c>
      <c r="J13161" s="712" t="s">
        <v>10702</v>
      </c>
    </row>
    <row r="13162" spans="1:10" s="372" customFormat="1" ht="46.5">
      <c r="A13162" s="720" t="s">
        <v>11725</v>
      </c>
      <c r="B13162" s="721" t="s">
        <v>8350</v>
      </c>
      <c r="C13162" s="336" t="s">
        <v>10698</v>
      </c>
      <c r="D13162" s="738">
        <v>51</v>
      </c>
      <c r="E13162" s="722">
        <v>36000</v>
      </c>
      <c r="F13162" s="710" t="s">
        <v>11111</v>
      </c>
      <c r="G13162" s="724"/>
      <c r="H13162" s="725">
        <v>44616</v>
      </c>
      <c r="I13162" s="725">
        <v>44987</v>
      </c>
      <c r="J13162" s="712" t="s">
        <v>10702</v>
      </c>
    </row>
    <row r="13163" spans="1:10" s="372" customFormat="1" ht="23.25">
      <c r="A13163" s="720" t="s">
        <v>11726</v>
      </c>
      <c r="B13163" s="721" t="s">
        <v>8350</v>
      </c>
      <c r="C13163" s="336" t="s">
        <v>10698</v>
      </c>
      <c r="D13163" s="738">
        <v>52</v>
      </c>
      <c r="E13163" s="722">
        <v>36000</v>
      </c>
      <c r="F13163" s="710" t="s">
        <v>11266</v>
      </c>
      <c r="G13163" s="724"/>
      <c r="H13163" s="725">
        <v>44616</v>
      </c>
      <c r="I13163" s="725">
        <v>44665</v>
      </c>
      <c r="J13163" s="712" t="s">
        <v>10702</v>
      </c>
    </row>
    <row r="13164" spans="1:10" s="372" customFormat="1" ht="23.25">
      <c r="A13164" s="720" t="s">
        <v>11727</v>
      </c>
      <c r="B13164" s="721" t="s">
        <v>8350</v>
      </c>
      <c r="C13164" s="336" t="s">
        <v>10698</v>
      </c>
      <c r="D13164" s="738">
        <v>53</v>
      </c>
      <c r="E13164" s="722">
        <v>29531.52</v>
      </c>
      <c r="F13164" s="710" t="s">
        <v>11728</v>
      </c>
      <c r="G13164" s="724"/>
      <c r="H13164" s="725">
        <v>44616</v>
      </c>
      <c r="I13164" s="725">
        <v>44631</v>
      </c>
      <c r="J13164" s="712" t="s">
        <v>10702</v>
      </c>
    </row>
    <row r="13165" spans="1:10" s="372" customFormat="1" ht="23.25">
      <c r="A13165" s="720" t="s">
        <v>11729</v>
      </c>
      <c r="B13165" s="721" t="s">
        <v>8350</v>
      </c>
      <c r="C13165" s="336" t="s">
        <v>10698</v>
      </c>
      <c r="D13165" s="738">
        <v>54</v>
      </c>
      <c r="E13165" s="722">
        <v>35160</v>
      </c>
      <c r="F13165" s="710" t="s">
        <v>10850</v>
      </c>
      <c r="G13165" s="724"/>
      <c r="H13165" s="725">
        <v>44616</v>
      </c>
      <c r="I13165" s="725" t="s">
        <v>11529</v>
      </c>
      <c r="J13165" s="712" t="s">
        <v>10702</v>
      </c>
    </row>
    <row r="13166" spans="1:10" s="372" customFormat="1" ht="23.25">
      <c r="A13166" s="720" t="s">
        <v>11730</v>
      </c>
      <c r="B13166" s="721" t="s">
        <v>8350</v>
      </c>
      <c r="C13166" s="336" t="s">
        <v>10698</v>
      </c>
      <c r="D13166" s="738">
        <v>56</v>
      </c>
      <c r="E13166" s="722">
        <v>35950</v>
      </c>
      <c r="F13166" s="710" t="s">
        <v>11731</v>
      </c>
      <c r="G13166" s="724"/>
      <c r="H13166" s="725">
        <v>44616</v>
      </c>
      <c r="I13166" s="725">
        <v>45352</v>
      </c>
      <c r="J13166" s="712" t="s">
        <v>10702</v>
      </c>
    </row>
    <row r="13167" spans="1:10" s="372" customFormat="1" ht="23.25">
      <c r="A13167" s="720" t="s">
        <v>11729</v>
      </c>
      <c r="B13167" s="721" t="s">
        <v>8350</v>
      </c>
      <c r="C13167" s="336" t="s">
        <v>10698</v>
      </c>
      <c r="D13167" s="738">
        <v>58</v>
      </c>
      <c r="E13167" s="722">
        <v>35160</v>
      </c>
      <c r="F13167" s="710" t="s">
        <v>10850</v>
      </c>
      <c r="G13167" s="724"/>
      <c r="H13167" s="725">
        <v>44617</v>
      </c>
      <c r="I13167" s="725">
        <v>44740</v>
      </c>
      <c r="J13167" s="712" t="s">
        <v>10702</v>
      </c>
    </row>
    <row r="13168" spans="1:10" s="372" customFormat="1" ht="23.25">
      <c r="A13168" s="720" t="s">
        <v>11732</v>
      </c>
      <c r="B13168" s="721" t="s">
        <v>8350</v>
      </c>
      <c r="C13168" s="336" t="s">
        <v>10698</v>
      </c>
      <c r="D13168" s="738">
        <v>60</v>
      </c>
      <c r="E13168" s="722">
        <v>36800</v>
      </c>
      <c r="F13168" s="710" t="s">
        <v>11733</v>
      </c>
      <c r="G13168" s="724"/>
      <c r="H13168" s="725">
        <v>44621</v>
      </c>
      <c r="I13168" s="725">
        <v>44713</v>
      </c>
      <c r="J13168" s="712" t="s">
        <v>10702</v>
      </c>
    </row>
    <row r="13169" spans="1:10" s="372" customFormat="1" ht="23.25">
      <c r="A13169" s="720" t="s">
        <v>11734</v>
      </c>
      <c r="B13169" s="721" t="s">
        <v>8350</v>
      </c>
      <c r="C13169" s="336" t="s">
        <v>10698</v>
      </c>
      <c r="D13169" s="738">
        <v>63</v>
      </c>
      <c r="E13169" s="722">
        <v>18900</v>
      </c>
      <c r="F13169" s="710" t="s">
        <v>11735</v>
      </c>
      <c r="G13169" s="724"/>
      <c r="H13169" s="725">
        <v>44623</v>
      </c>
      <c r="I13169" s="725">
        <v>44721</v>
      </c>
      <c r="J13169" s="712" t="s">
        <v>10702</v>
      </c>
    </row>
    <row r="13170" spans="1:10" s="372" customFormat="1" ht="23.25">
      <c r="A13170" s="720" t="s">
        <v>11736</v>
      </c>
      <c r="B13170" s="721" t="s">
        <v>8350</v>
      </c>
      <c r="C13170" s="336" t="s">
        <v>10698</v>
      </c>
      <c r="D13170" s="738">
        <v>65</v>
      </c>
      <c r="E13170" s="722">
        <v>36800</v>
      </c>
      <c r="F13170" s="710" t="s">
        <v>11737</v>
      </c>
      <c r="G13170" s="724"/>
      <c r="H13170" s="725">
        <v>44624</v>
      </c>
      <c r="I13170" s="725">
        <v>44648</v>
      </c>
      <c r="J13170" s="712" t="s">
        <v>10702</v>
      </c>
    </row>
    <row r="13171" spans="1:10" s="372" customFormat="1" ht="34.9">
      <c r="A13171" s="720" t="s">
        <v>18731</v>
      </c>
      <c r="B13171" s="721" t="s">
        <v>8350</v>
      </c>
      <c r="C13171" s="336" t="s">
        <v>10698</v>
      </c>
      <c r="D13171" s="738">
        <v>69</v>
      </c>
      <c r="E13171" s="722">
        <v>36279.1</v>
      </c>
      <c r="F13171" s="710" t="s">
        <v>11184</v>
      </c>
      <c r="G13171" s="724"/>
      <c r="H13171" s="725">
        <v>44628</v>
      </c>
      <c r="I13171" s="725">
        <v>44670</v>
      </c>
      <c r="J13171" s="712" t="s">
        <v>10702</v>
      </c>
    </row>
    <row r="13172" spans="1:10" s="372" customFormat="1" ht="34.9">
      <c r="A13172" s="720" t="s">
        <v>11738</v>
      </c>
      <c r="B13172" s="721" t="s">
        <v>8350</v>
      </c>
      <c r="C13172" s="336" t="s">
        <v>10698</v>
      </c>
      <c r="D13172" s="738">
        <v>70</v>
      </c>
      <c r="E13172" s="722">
        <v>36720</v>
      </c>
      <c r="F13172" s="710" t="s">
        <v>11739</v>
      </c>
      <c r="G13172" s="724"/>
      <c r="H13172" s="725">
        <v>44630</v>
      </c>
      <c r="I13172" s="725">
        <v>44638</v>
      </c>
      <c r="J13172" s="712" t="s">
        <v>10702</v>
      </c>
    </row>
    <row r="13173" spans="1:10" s="372" customFormat="1" ht="23.25">
      <c r="A13173" s="720" t="s">
        <v>11279</v>
      </c>
      <c r="B13173" s="721" t="s">
        <v>8350</v>
      </c>
      <c r="C13173" s="336" t="s">
        <v>10698</v>
      </c>
      <c r="D13173" s="738">
        <v>72</v>
      </c>
      <c r="E13173" s="722">
        <v>36800</v>
      </c>
      <c r="F13173" s="710" t="s">
        <v>11425</v>
      </c>
      <c r="G13173" s="724"/>
      <c r="H13173" s="725">
        <v>44631</v>
      </c>
      <c r="I13173" s="725">
        <v>44886</v>
      </c>
      <c r="J13173" s="712" t="s">
        <v>10702</v>
      </c>
    </row>
    <row r="13174" spans="1:10" s="372" customFormat="1" ht="34.9">
      <c r="A13174" s="720" t="s">
        <v>18732</v>
      </c>
      <c r="B13174" s="721" t="s">
        <v>8350</v>
      </c>
      <c r="C13174" s="336" t="s">
        <v>10698</v>
      </c>
      <c r="D13174" s="738">
        <v>73</v>
      </c>
      <c r="E13174" s="722">
        <v>32961.17</v>
      </c>
      <c r="F13174" s="710" t="s">
        <v>11740</v>
      </c>
      <c r="G13174" s="724"/>
      <c r="H13174" s="725">
        <v>44631</v>
      </c>
      <c r="I13174" s="725">
        <v>45715</v>
      </c>
      <c r="J13174" s="712" t="s">
        <v>10702</v>
      </c>
    </row>
    <row r="13175" spans="1:10" s="372" customFormat="1" ht="34.9">
      <c r="A13175" s="720" t="s">
        <v>11741</v>
      </c>
      <c r="B13175" s="721" t="s">
        <v>8350</v>
      </c>
      <c r="C13175" s="336" t="s">
        <v>10698</v>
      </c>
      <c r="D13175" s="738">
        <v>74</v>
      </c>
      <c r="E13175" s="722">
        <v>32000</v>
      </c>
      <c r="F13175" s="710" t="s">
        <v>11117</v>
      </c>
      <c r="G13175" s="724"/>
      <c r="H13175" s="725">
        <v>44634</v>
      </c>
      <c r="I13175" s="725">
        <v>44635</v>
      </c>
      <c r="J13175" s="712" t="s">
        <v>10702</v>
      </c>
    </row>
    <row r="13176" spans="1:10" s="372" customFormat="1" ht="46.5">
      <c r="A13176" s="720" t="s">
        <v>18733</v>
      </c>
      <c r="B13176" s="721" t="s">
        <v>8350</v>
      </c>
      <c r="C13176" s="336" t="s">
        <v>10698</v>
      </c>
      <c r="D13176" s="738">
        <v>75</v>
      </c>
      <c r="E13176" s="722">
        <v>31500</v>
      </c>
      <c r="F13176" s="710" t="s">
        <v>11742</v>
      </c>
      <c r="G13176" s="724"/>
      <c r="H13176" s="725">
        <v>44634</v>
      </c>
      <c r="I13176" s="725">
        <v>44635</v>
      </c>
      <c r="J13176" s="712" t="s">
        <v>10702</v>
      </c>
    </row>
    <row r="13177" spans="1:10" s="372" customFormat="1" ht="23.25">
      <c r="A13177" s="720" t="s">
        <v>11743</v>
      </c>
      <c r="B13177" s="721" t="s">
        <v>8350</v>
      </c>
      <c r="C13177" s="336" t="s">
        <v>10698</v>
      </c>
      <c r="D13177" s="738">
        <v>76</v>
      </c>
      <c r="E13177" s="722">
        <v>28000</v>
      </c>
      <c r="F13177" s="710" t="s">
        <v>11744</v>
      </c>
      <c r="G13177" s="724"/>
      <c r="H13177" s="725">
        <v>44636</v>
      </c>
      <c r="I13177" s="725">
        <v>45014</v>
      </c>
      <c r="J13177" s="712" t="s">
        <v>10702</v>
      </c>
    </row>
    <row r="13178" spans="1:10" s="372" customFormat="1" ht="23.25">
      <c r="A13178" s="720" t="s">
        <v>11281</v>
      </c>
      <c r="B13178" s="721" t="s">
        <v>8350</v>
      </c>
      <c r="C13178" s="336" t="s">
        <v>10698</v>
      </c>
      <c r="D13178" s="738">
        <v>78</v>
      </c>
      <c r="E13178" s="722">
        <v>34400</v>
      </c>
      <c r="F13178" s="710" t="s">
        <v>11282</v>
      </c>
      <c r="G13178" s="724"/>
      <c r="H13178" s="725">
        <v>44637</v>
      </c>
      <c r="I13178" s="725">
        <v>45058</v>
      </c>
      <c r="J13178" s="712" t="s">
        <v>10702</v>
      </c>
    </row>
    <row r="13179" spans="1:10" s="372" customFormat="1" ht="58.15">
      <c r="A13179" s="720" t="s">
        <v>11745</v>
      </c>
      <c r="B13179" s="721" t="s">
        <v>8350</v>
      </c>
      <c r="C13179" s="336" t="s">
        <v>10698</v>
      </c>
      <c r="D13179" s="738">
        <v>79</v>
      </c>
      <c r="E13179" s="722">
        <v>36100</v>
      </c>
      <c r="F13179" s="710" t="s">
        <v>11525</v>
      </c>
      <c r="G13179" s="724"/>
      <c r="H13179" s="725">
        <v>44638</v>
      </c>
      <c r="I13179" s="725">
        <v>44914</v>
      </c>
      <c r="J13179" s="712" t="s">
        <v>10702</v>
      </c>
    </row>
    <row r="13180" spans="1:10" s="372" customFormat="1" ht="23.25">
      <c r="A13180" s="720" t="s">
        <v>11746</v>
      </c>
      <c r="B13180" s="721" t="s">
        <v>8350</v>
      </c>
      <c r="C13180" s="336" t="s">
        <v>10698</v>
      </c>
      <c r="D13180" s="738">
        <v>82</v>
      </c>
      <c r="E13180" s="722">
        <v>36732</v>
      </c>
      <c r="F13180" s="710" t="s">
        <v>11686</v>
      </c>
      <c r="G13180" s="724"/>
      <c r="H13180" s="725">
        <v>44641</v>
      </c>
      <c r="I13180" s="725">
        <v>45040</v>
      </c>
      <c r="J13180" s="712" t="s">
        <v>10702</v>
      </c>
    </row>
    <row r="13181" spans="1:10" s="372" customFormat="1" ht="23.25">
      <c r="A13181" s="720" t="s">
        <v>11747</v>
      </c>
      <c r="B13181" s="721" t="s">
        <v>8350</v>
      </c>
      <c r="C13181" s="336" t="s">
        <v>10698</v>
      </c>
      <c r="D13181" s="738">
        <v>84</v>
      </c>
      <c r="E13181" s="722">
        <v>36700.36</v>
      </c>
      <c r="F13181" s="710" t="s">
        <v>11748</v>
      </c>
      <c r="G13181" s="724"/>
      <c r="H13181" s="725">
        <v>44641</v>
      </c>
      <c r="I13181" s="725">
        <v>44669</v>
      </c>
      <c r="J13181" s="712" t="s">
        <v>10702</v>
      </c>
    </row>
    <row r="13182" spans="1:10" s="372" customFormat="1" ht="23.25">
      <c r="A13182" s="720" t="s">
        <v>18734</v>
      </c>
      <c r="B13182" s="721" t="s">
        <v>8350</v>
      </c>
      <c r="C13182" s="336" t="s">
        <v>10698</v>
      </c>
      <c r="D13182" s="738">
        <v>85</v>
      </c>
      <c r="E13182" s="722">
        <v>35800</v>
      </c>
      <c r="F13182" s="710" t="s">
        <v>11043</v>
      </c>
      <c r="G13182" s="724"/>
      <c r="H13182" s="725">
        <v>44641</v>
      </c>
      <c r="I13182" s="725">
        <v>44704</v>
      </c>
      <c r="J13182" s="712" t="s">
        <v>10702</v>
      </c>
    </row>
    <row r="13183" spans="1:10" s="372" customFormat="1" ht="23.25">
      <c r="A13183" s="720" t="s">
        <v>11749</v>
      </c>
      <c r="B13183" s="721" t="s">
        <v>8350</v>
      </c>
      <c r="C13183" s="336" t="s">
        <v>10698</v>
      </c>
      <c r="D13183" s="738">
        <v>86</v>
      </c>
      <c r="E13183" s="722">
        <v>36490</v>
      </c>
      <c r="F13183" s="710" t="s">
        <v>11686</v>
      </c>
      <c r="G13183" s="724"/>
      <c r="H13183" s="725">
        <v>44641</v>
      </c>
      <c r="I13183" s="725">
        <v>45744</v>
      </c>
      <c r="J13183" s="712" t="s">
        <v>10702</v>
      </c>
    </row>
    <row r="13184" spans="1:10" s="372" customFormat="1" ht="23.25">
      <c r="A13184" s="720" t="s">
        <v>11750</v>
      </c>
      <c r="B13184" s="721" t="s">
        <v>8350</v>
      </c>
      <c r="C13184" s="336" t="s">
        <v>10698</v>
      </c>
      <c r="D13184" s="738">
        <v>88</v>
      </c>
      <c r="E13184" s="722">
        <v>20291.28</v>
      </c>
      <c r="F13184" s="710" t="s">
        <v>11751</v>
      </c>
      <c r="G13184" s="724"/>
      <c r="H13184" s="725">
        <v>44641</v>
      </c>
      <c r="I13184" s="725">
        <v>44655</v>
      </c>
      <c r="J13184" s="712" t="s">
        <v>10702</v>
      </c>
    </row>
    <row r="13185" spans="1:10" s="372" customFormat="1" ht="34.9">
      <c r="A13185" s="720" t="s">
        <v>11752</v>
      </c>
      <c r="B13185" s="721" t="s">
        <v>8350</v>
      </c>
      <c r="C13185" s="336" t="s">
        <v>10698</v>
      </c>
      <c r="D13185" s="738">
        <v>89</v>
      </c>
      <c r="E13185" s="722">
        <v>36000</v>
      </c>
      <c r="F13185" s="710" t="s">
        <v>11753</v>
      </c>
      <c r="G13185" s="724"/>
      <c r="H13185" s="725">
        <v>44641</v>
      </c>
      <c r="I13185" s="725">
        <v>44733</v>
      </c>
      <c r="J13185" s="712" t="s">
        <v>10702</v>
      </c>
    </row>
    <row r="13186" spans="1:10" s="372" customFormat="1" ht="46.5">
      <c r="A13186" s="720" t="s">
        <v>11754</v>
      </c>
      <c r="B13186" s="721" t="s">
        <v>8350</v>
      </c>
      <c r="C13186" s="336" t="s">
        <v>10698</v>
      </c>
      <c r="D13186" s="738">
        <v>97</v>
      </c>
      <c r="E13186" s="722">
        <v>36500</v>
      </c>
      <c r="F13186" s="710" t="s">
        <v>11463</v>
      </c>
      <c r="G13186" s="724"/>
      <c r="H13186" s="725">
        <v>44644</v>
      </c>
      <c r="I13186" s="725">
        <v>44768</v>
      </c>
      <c r="J13186" s="712" t="s">
        <v>10702</v>
      </c>
    </row>
    <row r="13187" spans="1:10" s="372" customFormat="1" ht="46.5">
      <c r="A13187" s="720" t="s">
        <v>18735</v>
      </c>
      <c r="B13187" s="721" t="s">
        <v>8350</v>
      </c>
      <c r="C13187" s="336" t="s">
        <v>10698</v>
      </c>
      <c r="D13187" s="738">
        <v>98</v>
      </c>
      <c r="E13187" s="722">
        <v>34500</v>
      </c>
      <c r="F13187" s="710" t="s">
        <v>11755</v>
      </c>
      <c r="G13187" s="724"/>
      <c r="H13187" s="725">
        <v>44645</v>
      </c>
      <c r="I13187" s="725">
        <v>44711</v>
      </c>
      <c r="J13187" s="712" t="s">
        <v>10702</v>
      </c>
    </row>
    <row r="13188" spans="1:10" s="372" customFormat="1" ht="23.25">
      <c r="A13188" s="720" t="s">
        <v>11756</v>
      </c>
      <c r="B13188" s="721" t="s">
        <v>8350</v>
      </c>
      <c r="C13188" s="336" t="s">
        <v>10698</v>
      </c>
      <c r="D13188" s="738">
        <v>99</v>
      </c>
      <c r="E13188" s="722">
        <v>30000</v>
      </c>
      <c r="F13188" s="710" t="s">
        <v>11757</v>
      </c>
      <c r="G13188" s="724"/>
      <c r="H13188" s="725">
        <v>44645</v>
      </c>
      <c r="I13188" s="725">
        <v>44739</v>
      </c>
      <c r="J13188" s="712" t="s">
        <v>10702</v>
      </c>
    </row>
    <row r="13189" spans="1:10" s="372" customFormat="1" ht="34.9">
      <c r="A13189" s="720" t="s">
        <v>11758</v>
      </c>
      <c r="B13189" s="721" t="s">
        <v>8350</v>
      </c>
      <c r="C13189" s="336" t="s">
        <v>10698</v>
      </c>
      <c r="D13189" s="738">
        <v>100</v>
      </c>
      <c r="E13189" s="722">
        <v>36800</v>
      </c>
      <c r="F13189" s="710" t="s">
        <v>11759</v>
      </c>
      <c r="G13189" s="724"/>
      <c r="H13189" s="725">
        <v>44645</v>
      </c>
      <c r="I13189" s="725">
        <v>44715</v>
      </c>
      <c r="J13189" s="712" t="s">
        <v>10702</v>
      </c>
    </row>
    <row r="13190" spans="1:10" s="372" customFormat="1" ht="23.25">
      <c r="A13190" s="720" t="s">
        <v>11704</v>
      </c>
      <c r="B13190" s="721" t="s">
        <v>8350</v>
      </c>
      <c r="C13190" s="336" t="s">
        <v>10698</v>
      </c>
      <c r="D13190" s="738">
        <v>102</v>
      </c>
      <c r="E13190" s="722">
        <v>24003.040000000001</v>
      </c>
      <c r="F13190" s="710" t="s">
        <v>11705</v>
      </c>
      <c r="G13190" s="724"/>
      <c r="H13190" s="725">
        <v>44648</v>
      </c>
      <c r="I13190" s="725">
        <v>44679</v>
      </c>
      <c r="J13190" s="712" t="s">
        <v>10702</v>
      </c>
    </row>
    <row r="13191" spans="1:10" s="372" customFormat="1" ht="23.25">
      <c r="A13191" s="720" t="s">
        <v>11702</v>
      </c>
      <c r="B13191" s="721" t="s">
        <v>8350</v>
      </c>
      <c r="C13191" s="336" t="s">
        <v>10698</v>
      </c>
      <c r="D13191" s="738">
        <v>104</v>
      </c>
      <c r="E13191" s="722">
        <v>36605.980000000003</v>
      </c>
      <c r="F13191" s="710" t="s">
        <v>11760</v>
      </c>
      <c r="G13191" s="724"/>
      <c r="H13191" s="725">
        <v>44648</v>
      </c>
      <c r="I13191" s="725">
        <v>44679</v>
      </c>
      <c r="J13191" s="712" t="s">
        <v>10702</v>
      </c>
    </row>
    <row r="13192" spans="1:10" s="372" customFormat="1" ht="34.9">
      <c r="A13192" s="720" t="s">
        <v>11761</v>
      </c>
      <c r="B13192" s="721" t="s">
        <v>8350</v>
      </c>
      <c r="C13192" s="336" t="s">
        <v>10698</v>
      </c>
      <c r="D13192" s="738">
        <v>112</v>
      </c>
      <c r="E13192" s="722">
        <v>33748</v>
      </c>
      <c r="F13192" s="710" t="s">
        <v>11696</v>
      </c>
      <c r="G13192" s="724"/>
      <c r="H13192" s="725">
        <v>44651</v>
      </c>
      <c r="I13192" s="725"/>
      <c r="J13192" s="712" t="s">
        <v>10702</v>
      </c>
    </row>
    <row r="13193" spans="1:10" s="372" customFormat="1" ht="34.9">
      <c r="A13193" s="720" t="s">
        <v>11762</v>
      </c>
      <c r="B13193" s="721" t="s">
        <v>8350</v>
      </c>
      <c r="C13193" s="336" t="s">
        <v>10698</v>
      </c>
      <c r="D13193" s="738">
        <v>113</v>
      </c>
      <c r="E13193" s="722">
        <v>24750</v>
      </c>
      <c r="F13193" s="710" t="s">
        <v>11346</v>
      </c>
      <c r="G13193" s="724"/>
      <c r="H13193" s="725">
        <v>44651</v>
      </c>
      <c r="I13193" s="725">
        <v>44750</v>
      </c>
      <c r="J13193" s="712" t="s">
        <v>10702</v>
      </c>
    </row>
    <row r="13194" spans="1:10" s="372" customFormat="1" ht="23.25">
      <c r="A13194" s="720" t="s">
        <v>18736</v>
      </c>
      <c r="B13194" s="721" t="s">
        <v>8350</v>
      </c>
      <c r="C13194" s="336" t="s">
        <v>10698</v>
      </c>
      <c r="D13194" s="738">
        <v>117</v>
      </c>
      <c r="E13194" s="722">
        <v>25960</v>
      </c>
      <c r="F13194" s="710" t="s">
        <v>11763</v>
      </c>
      <c r="G13194" s="724"/>
      <c r="H13194" s="725">
        <v>44652</v>
      </c>
      <c r="I13194" s="725">
        <v>44837</v>
      </c>
      <c r="J13194" s="712" t="s">
        <v>10702</v>
      </c>
    </row>
    <row r="13195" spans="1:10" s="372" customFormat="1" ht="58.15">
      <c r="A13195" s="720" t="s">
        <v>11764</v>
      </c>
      <c r="B13195" s="721" t="s">
        <v>8350</v>
      </c>
      <c r="C13195" s="336" t="s">
        <v>10698</v>
      </c>
      <c r="D13195" s="738">
        <v>118</v>
      </c>
      <c r="E13195" s="722">
        <v>35400</v>
      </c>
      <c r="F13195" s="710" t="s">
        <v>11765</v>
      </c>
      <c r="G13195" s="724"/>
      <c r="H13195" s="725">
        <v>44652</v>
      </c>
      <c r="I13195" s="725">
        <v>44694</v>
      </c>
      <c r="J13195" s="712" t="s">
        <v>10702</v>
      </c>
    </row>
    <row r="13196" spans="1:10" s="372" customFormat="1" ht="23.25">
      <c r="A13196" s="720" t="s">
        <v>11766</v>
      </c>
      <c r="B13196" s="721" t="s">
        <v>8350</v>
      </c>
      <c r="C13196" s="336" t="s">
        <v>10698</v>
      </c>
      <c r="D13196" s="738">
        <v>120</v>
      </c>
      <c r="E13196" s="722">
        <v>36795</v>
      </c>
      <c r="F13196" s="710" t="s">
        <v>11308</v>
      </c>
      <c r="G13196" s="724"/>
      <c r="H13196" s="725">
        <v>44652</v>
      </c>
      <c r="I13196" s="725">
        <v>45040</v>
      </c>
      <c r="J13196" s="712" t="s">
        <v>10702</v>
      </c>
    </row>
    <row r="13197" spans="1:10" s="372" customFormat="1" ht="34.9">
      <c r="A13197" s="720" t="s">
        <v>18737</v>
      </c>
      <c r="B13197" s="721" t="s">
        <v>8350</v>
      </c>
      <c r="C13197" s="336" t="s">
        <v>10698</v>
      </c>
      <c r="D13197" s="738">
        <v>121</v>
      </c>
      <c r="E13197" s="722">
        <v>35000</v>
      </c>
      <c r="F13197" s="710" t="s">
        <v>11420</v>
      </c>
      <c r="G13197" s="724"/>
      <c r="H13197" s="725">
        <v>44656</v>
      </c>
      <c r="I13197" s="725">
        <v>44929</v>
      </c>
      <c r="J13197" s="712" t="s">
        <v>10702</v>
      </c>
    </row>
    <row r="13198" spans="1:10" s="372" customFormat="1" ht="46.5">
      <c r="A13198" s="720" t="s">
        <v>11767</v>
      </c>
      <c r="B13198" s="721" t="s">
        <v>8350</v>
      </c>
      <c r="C13198" s="336" t="s">
        <v>10698</v>
      </c>
      <c r="D13198" s="738">
        <v>124</v>
      </c>
      <c r="E13198" s="722">
        <v>36714.239999999998</v>
      </c>
      <c r="F13198" s="710" t="s">
        <v>11296</v>
      </c>
      <c r="G13198" s="724"/>
      <c r="H13198" s="725">
        <v>44657</v>
      </c>
      <c r="I13198" s="725">
        <v>44694</v>
      </c>
      <c r="J13198" s="712" t="s">
        <v>10702</v>
      </c>
    </row>
    <row r="13199" spans="1:10" s="372" customFormat="1" ht="46.5">
      <c r="A13199" s="720" t="s">
        <v>11768</v>
      </c>
      <c r="B13199" s="721" t="s">
        <v>8350</v>
      </c>
      <c r="C13199" s="336" t="s">
        <v>10698</v>
      </c>
      <c r="D13199" s="738">
        <v>126</v>
      </c>
      <c r="E13199" s="722">
        <v>34400</v>
      </c>
      <c r="F13199" s="710" t="s">
        <v>11769</v>
      </c>
      <c r="G13199" s="724"/>
      <c r="H13199" s="725">
        <v>44657</v>
      </c>
      <c r="I13199" s="725">
        <v>44844</v>
      </c>
      <c r="J13199" s="712" t="s">
        <v>10702</v>
      </c>
    </row>
    <row r="13200" spans="1:10" s="372" customFormat="1" ht="34.9">
      <c r="A13200" s="720" t="s">
        <v>18738</v>
      </c>
      <c r="B13200" s="721" t="s">
        <v>8350</v>
      </c>
      <c r="C13200" s="336" t="s">
        <v>10698</v>
      </c>
      <c r="D13200" s="738">
        <v>128</v>
      </c>
      <c r="E13200" s="722">
        <v>32636</v>
      </c>
      <c r="F13200" s="710" t="s">
        <v>11226</v>
      </c>
      <c r="G13200" s="724"/>
      <c r="H13200" s="725">
        <v>44657</v>
      </c>
      <c r="I13200" s="725">
        <v>44687</v>
      </c>
      <c r="J13200" s="712" t="s">
        <v>10702</v>
      </c>
    </row>
    <row r="13201" spans="1:10" s="372" customFormat="1" ht="34.9">
      <c r="A13201" s="720" t="s">
        <v>11770</v>
      </c>
      <c r="B13201" s="721" t="s">
        <v>8350</v>
      </c>
      <c r="C13201" s="336" t="s">
        <v>10698</v>
      </c>
      <c r="D13201" s="738">
        <v>132</v>
      </c>
      <c r="E13201" s="722">
        <v>36000</v>
      </c>
      <c r="F13201" s="710" t="s">
        <v>11771</v>
      </c>
      <c r="G13201" s="724"/>
      <c r="H13201" s="725">
        <v>44663</v>
      </c>
      <c r="I13201" s="725">
        <v>44732</v>
      </c>
      <c r="J13201" s="712" t="s">
        <v>10702</v>
      </c>
    </row>
    <row r="13202" spans="1:10" s="372" customFormat="1" ht="23.25">
      <c r="A13202" s="720" t="s">
        <v>11772</v>
      </c>
      <c r="B13202" s="721" t="s">
        <v>8350</v>
      </c>
      <c r="C13202" s="336" t="s">
        <v>10698</v>
      </c>
      <c r="D13202" s="738">
        <v>134</v>
      </c>
      <c r="E13202" s="722">
        <v>35500</v>
      </c>
      <c r="F13202" s="710" t="s">
        <v>11773</v>
      </c>
      <c r="G13202" s="724"/>
      <c r="H13202" s="725">
        <v>44664</v>
      </c>
      <c r="I13202" s="725">
        <v>44718</v>
      </c>
      <c r="J13202" s="712" t="s">
        <v>10702</v>
      </c>
    </row>
    <row r="13203" spans="1:10" s="372" customFormat="1" ht="23.25">
      <c r="A13203" s="720" t="s">
        <v>11064</v>
      </c>
      <c r="B13203" s="721" t="s">
        <v>8350</v>
      </c>
      <c r="C13203" s="336" t="s">
        <v>10698</v>
      </c>
      <c r="D13203" s="738">
        <v>139</v>
      </c>
      <c r="E13203" s="722">
        <v>36791</v>
      </c>
      <c r="F13203" s="710" t="s">
        <v>11253</v>
      </c>
      <c r="G13203" s="724"/>
      <c r="H13203" s="725">
        <v>44664</v>
      </c>
      <c r="I13203" s="725">
        <v>44756</v>
      </c>
      <c r="J13203" s="712" t="s">
        <v>10702</v>
      </c>
    </row>
    <row r="13204" spans="1:10" s="372" customFormat="1" ht="23.25">
      <c r="A13204" s="720" t="s">
        <v>11774</v>
      </c>
      <c r="B13204" s="721" t="s">
        <v>8350</v>
      </c>
      <c r="C13204" s="336" t="s">
        <v>10698</v>
      </c>
      <c r="D13204" s="738">
        <v>140</v>
      </c>
      <c r="E13204" s="722">
        <v>21000</v>
      </c>
      <c r="F13204" s="710" t="s">
        <v>11775</v>
      </c>
      <c r="G13204" s="724"/>
      <c r="H13204" s="725">
        <v>44664</v>
      </c>
      <c r="I13204" s="725">
        <v>44725</v>
      </c>
      <c r="J13204" s="712" t="s">
        <v>10702</v>
      </c>
    </row>
    <row r="13205" spans="1:10" s="372" customFormat="1" ht="46.5">
      <c r="A13205" s="720" t="s">
        <v>18739</v>
      </c>
      <c r="B13205" s="721" t="s">
        <v>8350</v>
      </c>
      <c r="C13205" s="336" t="s">
        <v>10698</v>
      </c>
      <c r="D13205" s="738">
        <v>143</v>
      </c>
      <c r="E13205" s="722">
        <v>36698</v>
      </c>
      <c r="F13205" s="710" t="s">
        <v>11776</v>
      </c>
      <c r="G13205" s="724"/>
      <c r="H13205" s="725">
        <v>44669</v>
      </c>
      <c r="I13205" s="725">
        <v>44771</v>
      </c>
      <c r="J13205" s="712" t="s">
        <v>10702</v>
      </c>
    </row>
    <row r="13206" spans="1:10" s="372" customFormat="1" ht="46.5">
      <c r="A13206" s="720" t="s">
        <v>11777</v>
      </c>
      <c r="B13206" s="721" t="s">
        <v>8350</v>
      </c>
      <c r="C13206" s="336" t="s">
        <v>10698</v>
      </c>
      <c r="D13206" s="738">
        <v>144</v>
      </c>
      <c r="E13206" s="722">
        <v>35890</v>
      </c>
      <c r="F13206" s="710" t="s">
        <v>11525</v>
      </c>
      <c r="G13206" s="724"/>
      <c r="H13206" s="725">
        <v>44669</v>
      </c>
      <c r="I13206" s="725">
        <v>44943</v>
      </c>
      <c r="J13206" s="712" t="s">
        <v>10702</v>
      </c>
    </row>
    <row r="13207" spans="1:10" s="372" customFormat="1" ht="23.25">
      <c r="A13207" s="720" t="s">
        <v>11778</v>
      </c>
      <c r="B13207" s="721" t="s">
        <v>8350</v>
      </c>
      <c r="C13207" s="336" t="s">
        <v>10698</v>
      </c>
      <c r="D13207" s="738">
        <v>149</v>
      </c>
      <c r="E13207" s="722">
        <v>20060</v>
      </c>
      <c r="F13207" s="710" t="s">
        <v>11250</v>
      </c>
      <c r="G13207" s="724"/>
      <c r="H13207" s="725">
        <v>44673</v>
      </c>
      <c r="I13207" s="725">
        <v>45114</v>
      </c>
      <c r="J13207" s="712" t="s">
        <v>10702</v>
      </c>
    </row>
    <row r="13208" spans="1:10" s="372" customFormat="1" ht="23.25">
      <c r="A13208" s="720" t="s">
        <v>11779</v>
      </c>
      <c r="B13208" s="721" t="s">
        <v>8350</v>
      </c>
      <c r="C13208" s="336" t="s">
        <v>10698</v>
      </c>
      <c r="D13208" s="738">
        <v>150</v>
      </c>
      <c r="E13208" s="722">
        <v>21250</v>
      </c>
      <c r="F13208" s="710" t="s">
        <v>11424</v>
      </c>
      <c r="G13208" s="724"/>
      <c r="H13208" s="725">
        <v>44676</v>
      </c>
      <c r="I13208" s="725">
        <v>44798</v>
      </c>
      <c r="J13208" s="712" t="s">
        <v>10702</v>
      </c>
    </row>
    <row r="13209" spans="1:10" s="372" customFormat="1" ht="23.25">
      <c r="A13209" s="720" t="s">
        <v>18740</v>
      </c>
      <c r="B13209" s="721" t="s">
        <v>8350</v>
      </c>
      <c r="C13209" s="336" t="s">
        <v>10698</v>
      </c>
      <c r="D13209" s="738">
        <v>152</v>
      </c>
      <c r="E13209" s="722">
        <v>36800</v>
      </c>
      <c r="F13209" s="710" t="s">
        <v>11780</v>
      </c>
      <c r="G13209" s="724"/>
      <c r="H13209" s="725">
        <v>44678</v>
      </c>
      <c r="I13209" s="725">
        <v>44771</v>
      </c>
      <c r="J13209" s="712" t="s">
        <v>10702</v>
      </c>
    </row>
    <row r="13210" spans="1:10" s="372" customFormat="1" ht="23.25">
      <c r="A13210" s="720" t="s">
        <v>11781</v>
      </c>
      <c r="B13210" s="721" t="s">
        <v>8350</v>
      </c>
      <c r="C13210" s="336" t="s">
        <v>10698</v>
      </c>
      <c r="D13210" s="738">
        <v>153</v>
      </c>
      <c r="E13210" s="722">
        <v>36796.980000000003</v>
      </c>
      <c r="F13210" s="710" t="s">
        <v>11705</v>
      </c>
      <c r="G13210" s="724"/>
      <c r="H13210" s="725">
        <v>44678</v>
      </c>
      <c r="I13210" s="725">
        <v>44774</v>
      </c>
      <c r="J13210" s="712" t="s">
        <v>10702</v>
      </c>
    </row>
    <row r="13211" spans="1:10" s="372" customFormat="1" ht="23.25">
      <c r="A13211" s="720" t="s">
        <v>11782</v>
      </c>
      <c r="B13211" s="721" t="s">
        <v>8350</v>
      </c>
      <c r="C13211" s="336" t="s">
        <v>10698</v>
      </c>
      <c r="D13211" s="738">
        <v>154</v>
      </c>
      <c r="E13211" s="722">
        <v>36500</v>
      </c>
      <c r="F13211" s="710" t="s">
        <v>11783</v>
      </c>
      <c r="G13211" s="724"/>
      <c r="H13211" s="725">
        <v>44679</v>
      </c>
      <c r="I13211" s="725">
        <v>44727</v>
      </c>
      <c r="J13211" s="712" t="s">
        <v>10702</v>
      </c>
    </row>
    <row r="13212" spans="1:10" s="372" customFormat="1" ht="23.25">
      <c r="A13212" s="720" t="s">
        <v>11784</v>
      </c>
      <c r="B13212" s="721" t="s">
        <v>8350</v>
      </c>
      <c r="C13212" s="336" t="s">
        <v>10698</v>
      </c>
      <c r="D13212" s="738">
        <v>156</v>
      </c>
      <c r="E13212" s="722">
        <v>36800</v>
      </c>
      <c r="F13212" s="710" t="s">
        <v>11703</v>
      </c>
      <c r="G13212" s="724"/>
      <c r="H13212" s="725">
        <v>44679</v>
      </c>
      <c r="I13212" s="725">
        <v>44740</v>
      </c>
      <c r="J13212" s="712" t="s">
        <v>10702</v>
      </c>
    </row>
    <row r="13213" spans="1:10" s="372" customFormat="1" ht="34.9">
      <c r="A13213" s="720" t="s">
        <v>11785</v>
      </c>
      <c r="B13213" s="721" t="s">
        <v>8350</v>
      </c>
      <c r="C13213" s="336" t="s">
        <v>10698</v>
      </c>
      <c r="D13213" s="738">
        <v>157</v>
      </c>
      <c r="E13213" s="722">
        <v>32981</v>
      </c>
      <c r="F13213" s="710" t="s">
        <v>11113</v>
      </c>
      <c r="G13213" s="724"/>
      <c r="H13213" s="725">
        <v>44679</v>
      </c>
      <c r="I13213" s="725">
        <v>44732</v>
      </c>
      <c r="J13213" s="712" t="s">
        <v>10702</v>
      </c>
    </row>
    <row r="13214" spans="1:10" s="372" customFormat="1" ht="23.25">
      <c r="A13214" s="720" t="s">
        <v>11786</v>
      </c>
      <c r="B13214" s="721" t="s">
        <v>8350</v>
      </c>
      <c r="C13214" s="336" t="s">
        <v>10698</v>
      </c>
      <c r="D13214" s="738">
        <v>159</v>
      </c>
      <c r="E13214" s="722">
        <v>36800</v>
      </c>
      <c r="F13214" s="710" t="s">
        <v>11703</v>
      </c>
      <c r="G13214" s="724"/>
      <c r="H13214" s="725">
        <v>44679</v>
      </c>
      <c r="I13214" s="725">
        <v>44774</v>
      </c>
      <c r="J13214" s="712" t="s">
        <v>10702</v>
      </c>
    </row>
    <row r="13215" spans="1:10" s="372" customFormat="1" ht="23.25">
      <c r="A13215" s="720" t="s">
        <v>11787</v>
      </c>
      <c r="B13215" s="721" t="s">
        <v>8350</v>
      </c>
      <c r="C13215" s="336" t="s">
        <v>10698</v>
      </c>
      <c r="D13215" s="738">
        <v>165</v>
      </c>
      <c r="E13215" s="722">
        <v>30100</v>
      </c>
      <c r="F13215" s="710" t="s">
        <v>11788</v>
      </c>
      <c r="G13215" s="724"/>
      <c r="H13215" s="725">
        <v>44680</v>
      </c>
      <c r="I13215" s="725">
        <v>44690</v>
      </c>
      <c r="J13215" s="712" t="s">
        <v>10702</v>
      </c>
    </row>
    <row r="13216" spans="1:10" s="372" customFormat="1" ht="23.25">
      <c r="A13216" s="720" t="s">
        <v>11789</v>
      </c>
      <c r="B13216" s="721" t="s">
        <v>8350</v>
      </c>
      <c r="C13216" s="336" t="s">
        <v>10698</v>
      </c>
      <c r="D13216" s="738">
        <v>168</v>
      </c>
      <c r="E13216" s="722">
        <v>36800</v>
      </c>
      <c r="F13216" s="710" t="s">
        <v>11167</v>
      </c>
      <c r="G13216" s="724"/>
      <c r="H13216" s="725">
        <v>44684</v>
      </c>
      <c r="I13216" s="725">
        <v>44746</v>
      </c>
      <c r="J13216" s="712" t="s">
        <v>10702</v>
      </c>
    </row>
    <row r="13217" spans="1:10" s="372" customFormat="1" ht="23.25">
      <c r="A13217" s="720" t="s">
        <v>11171</v>
      </c>
      <c r="B13217" s="721" t="s">
        <v>8350</v>
      </c>
      <c r="C13217" s="336" t="s">
        <v>10698</v>
      </c>
      <c r="D13217" s="738">
        <v>169</v>
      </c>
      <c r="E13217" s="722">
        <v>22750</v>
      </c>
      <c r="F13217" s="710" t="s">
        <v>11790</v>
      </c>
      <c r="G13217" s="724"/>
      <c r="H13217" s="725">
        <v>44684</v>
      </c>
      <c r="I13217" s="725">
        <v>44776</v>
      </c>
      <c r="J13217" s="712" t="s">
        <v>10702</v>
      </c>
    </row>
    <row r="13218" spans="1:10" s="372" customFormat="1" ht="23.25">
      <c r="A13218" s="720" t="s">
        <v>11791</v>
      </c>
      <c r="B13218" s="721" t="s">
        <v>8350</v>
      </c>
      <c r="C13218" s="336" t="s">
        <v>10698</v>
      </c>
      <c r="D13218" s="738">
        <v>172</v>
      </c>
      <c r="E13218" s="722">
        <v>36344</v>
      </c>
      <c r="F13218" s="710" t="s">
        <v>11792</v>
      </c>
      <c r="G13218" s="724"/>
      <c r="H13218" s="725">
        <v>44685</v>
      </c>
      <c r="I13218" s="725">
        <v>44756</v>
      </c>
      <c r="J13218" s="712" t="s">
        <v>10702</v>
      </c>
    </row>
    <row r="13219" spans="1:10" s="372" customFormat="1" ht="23.25">
      <c r="A13219" s="720" t="s">
        <v>11793</v>
      </c>
      <c r="B13219" s="721" t="s">
        <v>8350</v>
      </c>
      <c r="C13219" s="336" t="s">
        <v>10698</v>
      </c>
      <c r="D13219" s="738">
        <v>175</v>
      </c>
      <c r="E13219" s="722">
        <v>30000</v>
      </c>
      <c r="F13219" s="710" t="s">
        <v>11116</v>
      </c>
      <c r="G13219" s="724"/>
      <c r="H13219" s="725">
        <v>44687</v>
      </c>
      <c r="I13219" s="725">
        <v>44690</v>
      </c>
      <c r="J13219" s="712" t="s">
        <v>10702</v>
      </c>
    </row>
    <row r="13220" spans="1:10" s="372" customFormat="1" ht="34.9">
      <c r="A13220" s="720" t="s">
        <v>11794</v>
      </c>
      <c r="B13220" s="721" t="s">
        <v>8350</v>
      </c>
      <c r="C13220" s="336" t="s">
        <v>10698</v>
      </c>
      <c r="D13220" s="738">
        <v>178</v>
      </c>
      <c r="E13220" s="722">
        <v>36500</v>
      </c>
      <c r="F13220" s="710" t="s">
        <v>11423</v>
      </c>
      <c r="G13220" s="724"/>
      <c r="H13220" s="725">
        <v>44690</v>
      </c>
      <c r="I13220" s="725">
        <v>44732</v>
      </c>
      <c r="J13220" s="712" t="s">
        <v>10702</v>
      </c>
    </row>
    <row r="13221" spans="1:10" s="372" customFormat="1" ht="23.25">
      <c r="A13221" s="720" t="s">
        <v>11795</v>
      </c>
      <c r="B13221" s="721" t="s">
        <v>8350</v>
      </c>
      <c r="C13221" s="336" t="s">
        <v>10698</v>
      </c>
      <c r="D13221" s="738">
        <v>179</v>
      </c>
      <c r="E13221" s="722">
        <v>32700</v>
      </c>
      <c r="F13221" s="710" t="s">
        <v>11796</v>
      </c>
      <c r="G13221" s="724"/>
      <c r="H13221" s="725">
        <v>44690</v>
      </c>
      <c r="I13221" s="725">
        <v>44782</v>
      </c>
      <c r="J13221" s="712" t="s">
        <v>10702</v>
      </c>
    </row>
    <row r="13222" spans="1:10" s="372" customFormat="1" ht="23.25">
      <c r="A13222" s="720" t="s">
        <v>11797</v>
      </c>
      <c r="B13222" s="721" t="s">
        <v>8350</v>
      </c>
      <c r="C13222" s="336" t="s">
        <v>10698</v>
      </c>
      <c r="D13222" s="738">
        <v>181</v>
      </c>
      <c r="E13222" s="722">
        <v>18000</v>
      </c>
      <c r="F13222" s="710" t="s">
        <v>11798</v>
      </c>
      <c r="G13222" s="724"/>
      <c r="H13222" s="725">
        <v>44690</v>
      </c>
      <c r="I13222" s="725">
        <v>44691</v>
      </c>
      <c r="J13222" s="712" t="s">
        <v>10702</v>
      </c>
    </row>
    <row r="13223" spans="1:10" s="372" customFormat="1" ht="23.25">
      <c r="A13223" s="720" t="s">
        <v>11799</v>
      </c>
      <c r="B13223" s="721" t="s">
        <v>8350</v>
      </c>
      <c r="C13223" s="336" t="s">
        <v>10698</v>
      </c>
      <c r="D13223" s="738">
        <v>185</v>
      </c>
      <c r="E13223" s="722">
        <v>30060</v>
      </c>
      <c r="F13223" s="710" t="s">
        <v>11800</v>
      </c>
      <c r="G13223" s="724"/>
      <c r="H13223" s="725">
        <v>44692</v>
      </c>
      <c r="I13223" s="725">
        <v>45237</v>
      </c>
      <c r="J13223" s="712" t="s">
        <v>10702</v>
      </c>
    </row>
    <row r="13224" spans="1:10" s="372" customFormat="1" ht="23.25">
      <c r="A13224" s="720" t="s">
        <v>11801</v>
      </c>
      <c r="B13224" s="721" t="s">
        <v>8350</v>
      </c>
      <c r="C13224" s="336" t="s">
        <v>10698</v>
      </c>
      <c r="D13224" s="738">
        <v>187</v>
      </c>
      <c r="E13224" s="722">
        <v>36500</v>
      </c>
      <c r="F13224" s="710" t="s">
        <v>11802</v>
      </c>
      <c r="G13224" s="724"/>
      <c r="H13224" s="725">
        <v>44692</v>
      </c>
      <c r="I13224" s="725">
        <v>44823</v>
      </c>
      <c r="J13224" s="712" t="s">
        <v>10702</v>
      </c>
    </row>
    <row r="13225" spans="1:10" s="372" customFormat="1" ht="23.25">
      <c r="A13225" s="720" t="s">
        <v>18741</v>
      </c>
      <c r="B13225" s="721" t="s">
        <v>8350</v>
      </c>
      <c r="C13225" s="336" t="s">
        <v>10698</v>
      </c>
      <c r="D13225" s="738">
        <v>188</v>
      </c>
      <c r="E13225" s="722">
        <v>36600</v>
      </c>
      <c r="F13225" s="710" t="s">
        <v>11044</v>
      </c>
      <c r="G13225" s="724"/>
      <c r="H13225" s="725">
        <v>44693</v>
      </c>
      <c r="I13225" s="725">
        <v>44817</v>
      </c>
      <c r="J13225" s="712" t="s">
        <v>10702</v>
      </c>
    </row>
    <row r="13226" spans="1:10" s="372" customFormat="1" ht="34.9">
      <c r="A13226" s="720" t="s">
        <v>11803</v>
      </c>
      <c r="B13226" s="721" t="s">
        <v>8350</v>
      </c>
      <c r="C13226" s="336" t="s">
        <v>10698</v>
      </c>
      <c r="D13226" s="738">
        <v>189</v>
      </c>
      <c r="E13226" s="722">
        <v>36764.080000000002</v>
      </c>
      <c r="F13226" s="710" t="s">
        <v>11129</v>
      </c>
      <c r="G13226" s="724"/>
      <c r="H13226" s="725">
        <v>44694</v>
      </c>
      <c r="I13226" s="725">
        <v>44812</v>
      </c>
      <c r="J13226" s="712" t="s">
        <v>10702</v>
      </c>
    </row>
    <row r="13227" spans="1:10" s="372" customFormat="1" ht="34.9">
      <c r="A13227" s="720" t="s">
        <v>11804</v>
      </c>
      <c r="B13227" s="721" t="s">
        <v>8350</v>
      </c>
      <c r="C13227" s="336" t="s">
        <v>10698</v>
      </c>
      <c r="D13227" s="738">
        <v>190</v>
      </c>
      <c r="E13227" s="722">
        <v>36500</v>
      </c>
      <c r="F13227" s="710" t="s">
        <v>11805</v>
      </c>
      <c r="G13227" s="724"/>
      <c r="H13227" s="725">
        <v>44694</v>
      </c>
      <c r="I13227" s="725">
        <v>44697</v>
      </c>
      <c r="J13227" s="712" t="s">
        <v>10702</v>
      </c>
    </row>
    <row r="13228" spans="1:10" s="372" customFormat="1" ht="23.25">
      <c r="A13228" s="720" t="s">
        <v>11806</v>
      </c>
      <c r="B13228" s="721" t="s">
        <v>8350</v>
      </c>
      <c r="C13228" s="336" t="s">
        <v>10698</v>
      </c>
      <c r="D13228" s="738">
        <v>191</v>
      </c>
      <c r="E13228" s="722">
        <v>36800</v>
      </c>
      <c r="F13228" s="710" t="s">
        <v>11043</v>
      </c>
      <c r="G13228" s="724"/>
      <c r="H13228" s="725">
        <v>44694</v>
      </c>
      <c r="I13228" s="725">
        <v>44889</v>
      </c>
      <c r="J13228" s="712" t="s">
        <v>10702</v>
      </c>
    </row>
    <row r="13229" spans="1:10" s="372" customFormat="1" ht="23.25">
      <c r="A13229" s="720" t="s">
        <v>11449</v>
      </c>
      <c r="B13229" s="721" t="s">
        <v>8350</v>
      </c>
      <c r="C13229" s="336" t="s">
        <v>10698</v>
      </c>
      <c r="D13229" s="738">
        <v>194</v>
      </c>
      <c r="E13229" s="722">
        <v>36500</v>
      </c>
      <c r="F13229" s="710" t="s">
        <v>11450</v>
      </c>
      <c r="G13229" s="724"/>
      <c r="H13229" s="725">
        <v>44697</v>
      </c>
      <c r="I13229" s="725">
        <v>44880</v>
      </c>
      <c r="J13229" s="712" t="s">
        <v>10702</v>
      </c>
    </row>
    <row r="13230" spans="1:10" s="372" customFormat="1" ht="34.9">
      <c r="A13230" s="720" t="s">
        <v>11807</v>
      </c>
      <c r="B13230" s="721" t="s">
        <v>8350</v>
      </c>
      <c r="C13230" s="336" t="s">
        <v>10698</v>
      </c>
      <c r="D13230" s="738">
        <v>196</v>
      </c>
      <c r="E13230" s="722">
        <v>35800</v>
      </c>
      <c r="F13230" s="710" t="s">
        <v>11035</v>
      </c>
      <c r="G13230" s="724"/>
      <c r="H13230" s="725">
        <v>44698</v>
      </c>
      <c r="I13230" s="725">
        <v>44888</v>
      </c>
      <c r="J13230" s="712" t="s">
        <v>10702</v>
      </c>
    </row>
    <row r="13231" spans="1:10" s="372" customFormat="1" ht="23.25">
      <c r="A13231" s="720" t="s">
        <v>11808</v>
      </c>
      <c r="B13231" s="721" t="s">
        <v>8350</v>
      </c>
      <c r="C13231" s="336" t="s">
        <v>10698</v>
      </c>
      <c r="D13231" s="738">
        <v>199</v>
      </c>
      <c r="E13231" s="722">
        <v>35900</v>
      </c>
      <c r="F13231" s="710" t="s">
        <v>11809</v>
      </c>
      <c r="G13231" s="724"/>
      <c r="H13231" s="725">
        <v>44698</v>
      </c>
      <c r="I13231" s="725">
        <v>44720</v>
      </c>
      <c r="J13231" s="712" t="s">
        <v>10702</v>
      </c>
    </row>
    <row r="13232" spans="1:10" s="372" customFormat="1" ht="34.9">
      <c r="A13232" s="720" t="s">
        <v>11810</v>
      </c>
      <c r="B13232" s="721" t="s">
        <v>8350</v>
      </c>
      <c r="C13232" s="336" t="s">
        <v>10698</v>
      </c>
      <c r="D13232" s="738">
        <v>202</v>
      </c>
      <c r="E13232" s="722">
        <v>23000</v>
      </c>
      <c r="F13232" s="710" t="s">
        <v>11057</v>
      </c>
      <c r="G13232" s="724"/>
      <c r="H13232" s="725">
        <v>44700</v>
      </c>
      <c r="I13232" s="725">
        <v>44795</v>
      </c>
      <c r="J13232" s="712" t="s">
        <v>10702</v>
      </c>
    </row>
    <row r="13233" spans="1:10" s="372" customFormat="1" ht="23.25">
      <c r="A13233" s="720" t="s">
        <v>11811</v>
      </c>
      <c r="B13233" s="721" t="s">
        <v>8350</v>
      </c>
      <c r="C13233" s="336" t="s">
        <v>10698</v>
      </c>
      <c r="D13233" s="738">
        <v>204</v>
      </c>
      <c r="E13233" s="722">
        <v>24575</v>
      </c>
      <c r="F13233" s="710" t="s">
        <v>11123</v>
      </c>
      <c r="G13233" s="724"/>
      <c r="H13233" s="725">
        <v>44701</v>
      </c>
      <c r="I13233" s="725">
        <v>44736</v>
      </c>
      <c r="J13233" s="712" t="s">
        <v>10702</v>
      </c>
    </row>
    <row r="13234" spans="1:10" s="372" customFormat="1" ht="23.25">
      <c r="A13234" s="720" t="s">
        <v>11812</v>
      </c>
      <c r="B13234" s="721" t="s">
        <v>8350</v>
      </c>
      <c r="C13234" s="336" t="s">
        <v>10698</v>
      </c>
      <c r="D13234" s="738">
        <v>206</v>
      </c>
      <c r="E13234" s="722">
        <v>30000</v>
      </c>
      <c r="F13234" s="710" t="s">
        <v>11813</v>
      </c>
      <c r="G13234" s="724"/>
      <c r="H13234" s="725">
        <v>44701</v>
      </c>
      <c r="I13234" s="725">
        <v>45070</v>
      </c>
      <c r="J13234" s="712" t="s">
        <v>10702</v>
      </c>
    </row>
    <row r="13235" spans="1:10" s="372" customFormat="1" ht="23.25">
      <c r="A13235" s="720" t="s">
        <v>11814</v>
      </c>
      <c r="B13235" s="721" t="s">
        <v>8350</v>
      </c>
      <c r="C13235" s="336" t="s">
        <v>10698</v>
      </c>
      <c r="D13235" s="738">
        <v>207</v>
      </c>
      <c r="E13235" s="722">
        <v>36000</v>
      </c>
      <c r="F13235" s="710" t="s">
        <v>11815</v>
      </c>
      <c r="G13235" s="724"/>
      <c r="H13235" s="725">
        <v>44701</v>
      </c>
      <c r="I13235" s="725">
        <v>45434</v>
      </c>
      <c r="J13235" s="712" t="s">
        <v>10702</v>
      </c>
    </row>
    <row r="13236" spans="1:10" s="372" customFormat="1" ht="34.9">
      <c r="A13236" s="720" t="s">
        <v>11816</v>
      </c>
      <c r="B13236" s="721" t="s">
        <v>8350</v>
      </c>
      <c r="C13236" s="336" t="s">
        <v>10698</v>
      </c>
      <c r="D13236" s="738">
        <v>208</v>
      </c>
      <c r="E13236" s="722">
        <v>25000</v>
      </c>
      <c r="F13236" s="710" t="s">
        <v>11420</v>
      </c>
      <c r="G13236" s="724"/>
      <c r="H13236" s="725">
        <v>44704</v>
      </c>
      <c r="I13236" s="725">
        <v>44930</v>
      </c>
      <c r="J13236" s="712" t="s">
        <v>10702</v>
      </c>
    </row>
    <row r="13237" spans="1:10" s="372" customFormat="1" ht="23.25">
      <c r="A13237" s="720" t="s">
        <v>11817</v>
      </c>
      <c r="B13237" s="721" t="s">
        <v>8350</v>
      </c>
      <c r="C13237" s="336" t="s">
        <v>10698</v>
      </c>
      <c r="D13237" s="738">
        <v>209</v>
      </c>
      <c r="E13237" s="722">
        <v>29957</v>
      </c>
      <c r="F13237" s="710" t="s">
        <v>11818</v>
      </c>
      <c r="G13237" s="726"/>
      <c r="H13237" s="725">
        <v>44705</v>
      </c>
      <c r="I13237" s="725">
        <v>45803</v>
      </c>
      <c r="J13237" s="712" t="s">
        <v>10702</v>
      </c>
    </row>
    <row r="13238" spans="1:10" s="372" customFormat="1" ht="23.25">
      <c r="A13238" s="720" t="s">
        <v>11819</v>
      </c>
      <c r="B13238" s="721" t="s">
        <v>8350</v>
      </c>
      <c r="C13238" s="336" t="s">
        <v>10698</v>
      </c>
      <c r="D13238" s="738">
        <v>211</v>
      </c>
      <c r="E13238" s="722">
        <v>36800</v>
      </c>
      <c r="F13238" s="710" t="s">
        <v>11820</v>
      </c>
      <c r="G13238" s="724"/>
      <c r="H13238" s="725">
        <v>44705</v>
      </c>
      <c r="I13238" s="725">
        <v>44739</v>
      </c>
      <c r="J13238" s="712" t="s">
        <v>10702</v>
      </c>
    </row>
    <row r="13239" spans="1:10" s="372" customFormat="1" ht="23.25">
      <c r="A13239" s="720" t="s">
        <v>11821</v>
      </c>
      <c r="B13239" s="721" t="s">
        <v>8350</v>
      </c>
      <c r="C13239" s="336" t="s">
        <v>10698</v>
      </c>
      <c r="D13239" s="738">
        <v>212</v>
      </c>
      <c r="E13239" s="722">
        <v>30500</v>
      </c>
      <c r="F13239" s="710" t="s">
        <v>11503</v>
      </c>
      <c r="G13239" s="724"/>
      <c r="H13239" s="725">
        <v>44706</v>
      </c>
      <c r="I13239" s="725">
        <v>44707</v>
      </c>
      <c r="J13239" s="712" t="s">
        <v>10702</v>
      </c>
    </row>
    <row r="13240" spans="1:10" s="372" customFormat="1" ht="23.25">
      <c r="A13240" s="720" t="s">
        <v>11822</v>
      </c>
      <c r="B13240" s="721" t="s">
        <v>8350</v>
      </c>
      <c r="C13240" s="336" t="s">
        <v>10698</v>
      </c>
      <c r="D13240" s="738">
        <v>213</v>
      </c>
      <c r="E13240" s="722">
        <v>27103.64</v>
      </c>
      <c r="F13240" s="710" t="s">
        <v>11823</v>
      </c>
      <c r="G13240" s="724"/>
      <c r="H13240" s="725">
        <v>44706</v>
      </c>
      <c r="I13240" s="725">
        <v>44725</v>
      </c>
      <c r="J13240" s="712" t="s">
        <v>10702</v>
      </c>
    </row>
    <row r="13241" spans="1:10" s="372" customFormat="1" ht="23.25">
      <c r="A13241" s="720" t="s">
        <v>11668</v>
      </c>
      <c r="B13241" s="721" t="s">
        <v>8350</v>
      </c>
      <c r="C13241" s="336" t="s">
        <v>10698</v>
      </c>
      <c r="D13241" s="738">
        <v>214</v>
      </c>
      <c r="E13241" s="722">
        <v>111600</v>
      </c>
      <c r="F13241" s="710" t="s">
        <v>11824</v>
      </c>
      <c r="G13241" s="724"/>
      <c r="H13241" s="725">
        <v>44706</v>
      </c>
      <c r="I13241" s="725">
        <v>45818</v>
      </c>
      <c r="J13241" s="712" t="s">
        <v>10702</v>
      </c>
    </row>
    <row r="13242" spans="1:10" s="372" customFormat="1" ht="23.25">
      <c r="A13242" s="720" t="s">
        <v>11825</v>
      </c>
      <c r="B13242" s="721" t="s">
        <v>8350</v>
      </c>
      <c r="C13242" s="336" t="s">
        <v>10698</v>
      </c>
      <c r="D13242" s="738">
        <v>215</v>
      </c>
      <c r="E13242" s="722">
        <v>24600</v>
      </c>
      <c r="F13242" s="710" t="s">
        <v>11233</v>
      </c>
      <c r="G13242" s="724"/>
      <c r="H13242" s="725">
        <v>44707</v>
      </c>
      <c r="I13242" s="725">
        <v>45076</v>
      </c>
      <c r="J13242" s="712" t="s">
        <v>10702</v>
      </c>
    </row>
    <row r="13243" spans="1:10" s="372" customFormat="1" ht="23.25">
      <c r="A13243" s="720" t="s">
        <v>11826</v>
      </c>
      <c r="B13243" s="721" t="s">
        <v>8350</v>
      </c>
      <c r="C13243" s="336" t="s">
        <v>10698</v>
      </c>
      <c r="D13243" s="738">
        <v>218</v>
      </c>
      <c r="E13243" s="722">
        <v>36800</v>
      </c>
      <c r="F13243" s="710" t="s">
        <v>11788</v>
      </c>
      <c r="G13243" s="724"/>
      <c r="H13243" s="725">
        <v>44708</v>
      </c>
      <c r="I13243" s="725">
        <v>44734</v>
      </c>
      <c r="J13243" s="712" t="s">
        <v>10702</v>
      </c>
    </row>
    <row r="13244" spans="1:10" s="372" customFormat="1" ht="46.5">
      <c r="A13244" s="720" t="s">
        <v>11827</v>
      </c>
      <c r="B13244" s="721" t="s">
        <v>8350</v>
      </c>
      <c r="C13244" s="336" t="s">
        <v>10698</v>
      </c>
      <c r="D13244" s="738">
        <v>219</v>
      </c>
      <c r="E13244" s="722">
        <v>36000</v>
      </c>
      <c r="F13244" s="710" t="s">
        <v>11048</v>
      </c>
      <c r="G13244" s="724"/>
      <c r="H13244" s="725">
        <v>44708</v>
      </c>
      <c r="I13244" s="725">
        <v>44984</v>
      </c>
      <c r="J13244" s="712" t="s">
        <v>10702</v>
      </c>
    </row>
    <row r="13245" spans="1:10" s="372" customFormat="1" ht="23.25">
      <c r="A13245" s="720" t="s">
        <v>11828</v>
      </c>
      <c r="B13245" s="721" t="s">
        <v>8350</v>
      </c>
      <c r="C13245" s="336" t="s">
        <v>10698</v>
      </c>
      <c r="D13245" s="738">
        <v>220</v>
      </c>
      <c r="E13245" s="722">
        <v>34000</v>
      </c>
      <c r="F13245" s="710" t="s">
        <v>11829</v>
      </c>
      <c r="G13245" s="724"/>
      <c r="H13245" s="725">
        <v>44708</v>
      </c>
      <c r="I13245" s="725">
        <v>44831</v>
      </c>
      <c r="J13245" s="712" t="s">
        <v>10702</v>
      </c>
    </row>
    <row r="13246" spans="1:10" s="372" customFormat="1" ht="46.5">
      <c r="A13246" s="720" t="s">
        <v>11830</v>
      </c>
      <c r="B13246" s="721" t="s">
        <v>8350</v>
      </c>
      <c r="C13246" s="336" t="s">
        <v>10698</v>
      </c>
      <c r="D13246" s="738">
        <v>221</v>
      </c>
      <c r="E13246" s="722">
        <v>35900</v>
      </c>
      <c r="F13246" s="710" t="s">
        <v>11035</v>
      </c>
      <c r="G13246" s="724"/>
      <c r="H13246" s="725">
        <v>44708</v>
      </c>
      <c r="I13246" s="725">
        <v>44984</v>
      </c>
      <c r="J13246" s="712" t="s">
        <v>10702</v>
      </c>
    </row>
    <row r="13247" spans="1:10" s="372" customFormat="1" ht="23.25">
      <c r="A13247" s="720" t="s">
        <v>11831</v>
      </c>
      <c r="B13247" s="721" t="s">
        <v>8350</v>
      </c>
      <c r="C13247" s="336" t="s">
        <v>10698</v>
      </c>
      <c r="D13247" s="738">
        <v>223</v>
      </c>
      <c r="E13247" s="722">
        <v>36800</v>
      </c>
      <c r="F13247" s="710" t="s">
        <v>11446</v>
      </c>
      <c r="G13247" s="724"/>
      <c r="H13247" s="725">
        <v>44712</v>
      </c>
      <c r="I13247" s="725">
        <v>44804</v>
      </c>
      <c r="J13247" s="712" t="s">
        <v>10702</v>
      </c>
    </row>
    <row r="13248" spans="1:10" s="372" customFormat="1" ht="23.25">
      <c r="A13248" s="720" t="s">
        <v>11832</v>
      </c>
      <c r="B13248" s="721" t="s">
        <v>8350</v>
      </c>
      <c r="C13248" s="336" t="s">
        <v>10698</v>
      </c>
      <c r="D13248" s="738">
        <v>225</v>
      </c>
      <c r="E13248" s="722">
        <v>36720</v>
      </c>
      <c r="F13248" s="710" t="s">
        <v>11059</v>
      </c>
      <c r="G13248" s="724"/>
      <c r="H13248" s="725">
        <v>44713</v>
      </c>
      <c r="I13248" s="725">
        <v>44778</v>
      </c>
      <c r="J13248" s="712" t="s">
        <v>10702</v>
      </c>
    </row>
    <row r="13249" spans="1:10" s="372" customFormat="1" ht="34.9">
      <c r="A13249" s="720" t="s">
        <v>11833</v>
      </c>
      <c r="B13249" s="721" t="s">
        <v>8350</v>
      </c>
      <c r="C13249" s="336" t="s">
        <v>10698</v>
      </c>
      <c r="D13249" s="738">
        <v>226</v>
      </c>
      <c r="E13249" s="722">
        <v>35800</v>
      </c>
      <c r="F13249" s="710" t="s">
        <v>11322</v>
      </c>
      <c r="G13249" s="724"/>
      <c r="H13249" s="725">
        <v>44713</v>
      </c>
      <c r="I13249" s="725">
        <v>44788</v>
      </c>
      <c r="J13249" s="712" t="s">
        <v>10702</v>
      </c>
    </row>
    <row r="13250" spans="1:10" s="372" customFormat="1" ht="23.25">
      <c r="A13250" s="720" t="s">
        <v>11834</v>
      </c>
      <c r="B13250" s="721" t="s">
        <v>8350</v>
      </c>
      <c r="C13250" s="336" t="s">
        <v>10698</v>
      </c>
      <c r="D13250" s="738">
        <v>232</v>
      </c>
      <c r="E13250" s="722">
        <v>35400</v>
      </c>
      <c r="F13250" s="710" t="s">
        <v>11835</v>
      </c>
      <c r="G13250" s="724"/>
      <c r="H13250" s="725">
        <v>44715</v>
      </c>
      <c r="I13250" s="725">
        <v>45448</v>
      </c>
      <c r="J13250" s="712" t="s">
        <v>10702</v>
      </c>
    </row>
    <row r="13251" spans="1:10" s="372" customFormat="1" ht="23.25">
      <c r="A13251" s="720" t="s">
        <v>11836</v>
      </c>
      <c r="B13251" s="721" t="s">
        <v>8350</v>
      </c>
      <c r="C13251" s="336" t="s">
        <v>10698</v>
      </c>
      <c r="D13251" s="738">
        <v>233</v>
      </c>
      <c r="E13251" s="722">
        <v>25009.74</v>
      </c>
      <c r="F13251" s="710" t="s">
        <v>11837</v>
      </c>
      <c r="G13251" s="724"/>
      <c r="H13251" s="725">
        <v>44715</v>
      </c>
      <c r="I13251" s="725">
        <v>44719</v>
      </c>
      <c r="J13251" s="712" t="s">
        <v>10702</v>
      </c>
    </row>
    <row r="13252" spans="1:10" s="372" customFormat="1" ht="23.25">
      <c r="A13252" s="720" t="s">
        <v>11215</v>
      </c>
      <c r="B13252" s="721" t="s">
        <v>8350</v>
      </c>
      <c r="C13252" s="336" t="s">
        <v>10698</v>
      </c>
      <c r="D13252" s="738">
        <v>235</v>
      </c>
      <c r="E13252" s="722">
        <v>32700</v>
      </c>
      <c r="F13252" s="710" t="s">
        <v>11838</v>
      </c>
      <c r="G13252" s="724"/>
      <c r="H13252" s="725">
        <v>44718</v>
      </c>
      <c r="I13252" s="725">
        <v>44825</v>
      </c>
      <c r="J13252" s="712" t="s">
        <v>10702</v>
      </c>
    </row>
    <row r="13253" spans="1:10" s="372" customFormat="1" ht="46.5">
      <c r="A13253" s="720" t="s">
        <v>11839</v>
      </c>
      <c r="B13253" s="721" t="s">
        <v>8350</v>
      </c>
      <c r="C13253" s="336" t="s">
        <v>10698</v>
      </c>
      <c r="D13253" s="738">
        <v>237</v>
      </c>
      <c r="E13253" s="722">
        <v>18500</v>
      </c>
      <c r="F13253" s="710" t="s">
        <v>11840</v>
      </c>
      <c r="G13253" s="724"/>
      <c r="H13253" s="725">
        <v>44718</v>
      </c>
      <c r="I13253" s="725">
        <v>44719</v>
      </c>
      <c r="J13253" s="712" t="s">
        <v>10702</v>
      </c>
    </row>
    <row r="13254" spans="1:10" s="372" customFormat="1" ht="46.5">
      <c r="A13254" s="720" t="s">
        <v>11841</v>
      </c>
      <c r="B13254" s="721" t="s">
        <v>8350</v>
      </c>
      <c r="C13254" s="336" t="s">
        <v>10698</v>
      </c>
      <c r="D13254" s="738">
        <v>238</v>
      </c>
      <c r="E13254" s="722">
        <v>36720</v>
      </c>
      <c r="F13254" s="710" t="s">
        <v>11059</v>
      </c>
      <c r="G13254" s="724"/>
      <c r="H13254" s="725">
        <v>44718</v>
      </c>
      <c r="I13254" s="725">
        <v>44812</v>
      </c>
      <c r="J13254" s="712" t="s">
        <v>10702</v>
      </c>
    </row>
    <row r="13255" spans="1:10" s="372" customFormat="1" ht="23.25">
      <c r="A13255" s="720" t="s">
        <v>11842</v>
      </c>
      <c r="B13255" s="721" t="s">
        <v>8350</v>
      </c>
      <c r="C13255" s="336" t="s">
        <v>10698</v>
      </c>
      <c r="D13255" s="738">
        <v>240</v>
      </c>
      <c r="E13255" s="722">
        <v>22800</v>
      </c>
      <c r="F13255" s="710" t="s">
        <v>11843</v>
      </c>
      <c r="G13255" s="724"/>
      <c r="H13255" s="725">
        <v>44719</v>
      </c>
      <c r="I13255" s="725">
        <v>45086</v>
      </c>
      <c r="J13255" s="712" t="s">
        <v>10702</v>
      </c>
    </row>
    <row r="13256" spans="1:10" s="372" customFormat="1" ht="46.5">
      <c r="A13256" s="720" t="s">
        <v>11844</v>
      </c>
      <c r="B13256" s="721" t="s">
        <v>8350</v>
      </c>
      <c r="C13256" s="336" t="s">
        <v>10698</v>
      </c>
      <c r="D13256" s="738">
        <v>241</v>
      </c>
      <c r="E13256" s="722">
        <v>36749.99</v>
      </c>
      <c r="F13256" s="710" t="s">
        <v>11429</v>
      </c>
      <c r="G13256" s="724"/>
      <c r="H13256" s="725">
        <v>44720</v>
      </c>
      <c r="I13256" s="725">
        <v>44789</v>
      </c>
      <c r="J13256" s="712" t="s">
        <v>10702</v>
      </c>
    </row>
    <row r="13257" spans="1:10" s="372" customFormat="1" ht="23.25">
      <c r="A13257" s="720" t="s">
        <v>11845</v>
      </c>
      <c r="B13257" s="721" t="s">
        <v>8350</v>
      </c>
      <c r="C13257" s="336" t="s">
        <v>10698</v>
      </c>
      <c r="D13257" s="738">
        <v>244</v>
      </c>
      <c r="E13257" s="722">
        <v>36700</v>
      </c>
      <c r="F13257" s="710" t="s">
        <v>11370</v>
      </c>
      <c r="G13257" s="724"/>
      <c r="H13257" s="725">
        <v>44720</v>
      </c>
      <c r="I13257" s="725">
        <v>44967</v>
      </c>
      <c r="J13257" s="712" t="s">
        <v>10702</v>
      </c>
    </row>
    <row r="13258" spans="1:10" s="372" customFormat="1" ht="23.25">
      <c r="A13258" s="720" t="s">
        <v>11846</v>
      </c>
      <c r="B13258" s="721" t="s">
        <v>8350</v>
      </c>
      <c r="C13258" s="336" t="s">
        <v>10698</v>
      </c>
      <c r="D13258" s="738">
        <v>248</v>
      </c>
      <c r="E13258" s="722">
        <v>36500</v>
      </c>
      <c r="F13258" s="710" t="s">
        <v>11131</v>
      </c>
      <c r="G13258" s="724"/>
      <c r="H13258" s="725">
        <v>44721</v>
      </c>
      <c r="I13258" s="725">
        <v>44880</v>
      </c>
      <c r="J13258" s="712" t="s">
        <v>10702</v>
      </c>
    </row>
    <row r="13259" spans="1:10" s="372" customFormat="1" ht="34.9">
      <c r="A13259" s="720" t="s">
        <v>11847</v>
      </c>
      <c r="B13259" s="721" t="s">
        <v>8350</v>
      </c>
      <c r="C13259" s="336" t="s">
        <v>10698</v>
      </c>
      <c r="D13259" s="738">
        <v>249</v>
      </c>
      <c r="E13259" s="722">
        <v>36500</v>
      </c>
      <c r="F13259" s="710" t="s">
        <v>11848</v>
      </c>
      <c r="G13259" s="724"/>
      <c r="H13259" s="725">
        <v>44721</v>
      </c>
      <c r="I13259" s="725">
        <v>44788</v>
      </c>
      <c r="J13259" s="712" t="s">
        <v>10702</v>
      </c>
    </row>
    <row r="13260" spans="1:10" s="372" customFormat="1" ht="34.9">
      <c r="A13260" s="720" t="s">
        <v>18742</v>
      </c>
      <c r="B13260" s="721" t="s">
        <v>8350</v>
      </c>
      <c r="C13260" s="336" t="s">
        <v>10698</v>
      </c>
      <c r="D13260" s="738">
        <v>250</v>
      </c>
      <c r="E13260" s="722">
        <v>23000</v>
      </c>
      <c r="F13260" s="710" t="s">
        <v>11849</v>
      </c>
      <c r="G13260" s="724"/>
      <c r="H13260" s="725">
        <v>44722</v>
      </c>
      <c r="I13260" s="725">
        <v>44725</v>
      </c>
      <c r="J13260" s="712" t="s">
        <v>10702</v>
      </c>
    </row>
    <row r="13261" spans="1:10" s="372" customFormat="1" ht="34.9">
      <c r="A13261" s="720" t="s">
        <v>18743</v>
      </c>
      <c r="B13261" s="721" t="s">
        <v>8350</v>
      </c>
      <c r="C13261" s="336" t="s">
        <v>10698</v>
      </c>
      <c r="D13261" s="738">
        <v>251</v>
      </c>
      <c r="E13261" s="722">
        <v>32000</v>
      </c>
      <c r="F13261" s="710" t="s">
        <v>11805</v>
      </c>
      <c r="G13261" s="724"/>
      <c r="H13261" s="725">
        <v>44722</v>
      </c>
      <c r="I13261" s="725">
        <v>44725</v>
      </c>
      <c r="J13261" s="712" t="s">
        <v>10702</v>
      </c>
    </row>
    <row r="13262" spans="1:10" s="372" customFormat="1" ht="23.25">
      <c r="A13262" s="720" t="s">
        <v>11850</v>
      </c>
      <c r="B13262" s="721" t="s">
        <v>8350</v>
      </c>
      <c r="C13262" s="336" t="s">
        <v>10698</v>
      </c>
      <c r="D13262" s="738">
        <v>252</v>
      </c>
      <c r="E13262" s="722">
        <v>34700</v>
      </c>
      <c r="F13262" s="710" t="s">
        <v>11851</v>
      </c>
      <c r="G13262" s="724"/>
      <c r="H13262" s="725">
        <v>44722</v>
      </c>
      <c r="I13262" s="725">
        <v>44942</v>
      </c>
      <c r="J13262" s="712" t="s">
        <v>10702</v>
      </c>
    </row>
    <row r="13263" spans="1:10" s="372" customFormat="1" ht="23.25">
      <c r="A13263" s="720" t="s">
        <v>11852</v>
      </c>
      <c r="B13263" s="721" t="s">
        <v>8350</v>
      </c>
      <c r="C13263" s="336" t="s">
        <v>10698</v>
      </c>
      <c r="D13263" s="738">
        <v>256</v>
      </c>
      <c r="E13263" s="722">
        <v>32580</v>
      </c>
      <c r="F13263" s="710" t="s">
        <v>11853</v>
      </c>
      <c r="G13263" s="724"/>
      <c r="H13263" s="725">
        <v>44726</v>
      </c>
      <c r="I13263" s="725">
        <v>44767</v>
      </c>
      <c r="J13263" s="712" t="s">
        <v>10702</v>
      </c>
    </row>
    <row r="13264" spans="1:10" s="372" customFormat="1" ht="23.25">
      <c r="A13264" s="720" t="s">
        <v>11836</v>
      </c>
      <c r="B13264" s="721" t="s">
        <v>8350</v>
      </c>
      <c r="C13264" s="336" t="s">
        <v>10698</v>
      </c>
      <c r="D13264" s="738">
        <v>261</v>
      </c>
      <c r="E13264" s="722">
        <v>18384.330000000002</v>
      </c>
      <c r="F13264" s="710" t="s">
        <v>11837</v>
      </c>
      <c r="G13264" s="724"/>
      <c r="H13264" s="725">
        <v>44729</v>
      </c>
      <c r="I13264" s="725">
        <v>44733</v>
      </c>
      <c r="J13264" s="712" t="s">
        <v>10702</v>
      </c>
    </row>
    <row r="13265" spans="1:10" s="372" customFormat="1" ht="34.9">
      <c r="A13265" s="720" t="s">
        <v>11854</v>
      </c>
      <c r="B13265" s="721" t="s">
        <v>8350</v>
      </c>
      <c r="C13265" s="336" t="s">
        <v>10698</v>
      </c>
      <c r="D13265" s="738">
        <v>266</v>
      </c>
      <c r="E13265" s="722">
        <v>34823.269999999997</v>
      </c>
      <c r="F13265" s="710" t="s">
        <v>11423</v>
      </c>
      <c r="G13265" s="724"/>
      <c r="H13265" s="725">
        <v>44729</v>
      </c>
      <c r="I13265" s="725">
        <v>44739</v>
      </c>
      <c r="J13265" s="712" t="s">
        <v>10702</v>
      </c>
    </row>
    <row r="13266" spans="1:10" s="372" customFormat="1" ht="34.9">
      <c r="A13266" s="720" t="s">
        <v>11855</v>
      </c>
      <c r="B13266" s="721" t="s">
        <v>8350</v>
      </c>
      <c r="C13266" s="336" t="s">
        <v>10698</v>
      </c>
      <c r="D13266" s="738">
        <v>268</v>
      </c>
      <c r="E13266" s="722">
        <v>36787</v>
      </c>
      <c r="F13266" s="710" t="s">
        <v>11856</v>
      </c>
      <c r="G13266" s="724"/>
      <c r="H13266" s="725">
        <v>44734</v>
      </c>
      <c r="I13266" s="725">
        <v>44916</v>
      </c>
      <c r="J13266" s="712" t="s">
        <v>10702</v>
      </c>
    </row>
    <row r="13267" spans="1:10" s="372" customFormat="1" ht="23.25">
      <c r="A13267" s="720" t="s">
        <v>11857</v>
      </c>
      <c r="B13267" s="721" t="s">
        <v>8350</v>
      </c>
      <c r="C13267" s="336" t="s">
        <v>10698</v>
      </c>
      <c r="D13267" s="738">
        <v>269</v>
      </c>
      <c r="E13267" s="722">
        <v>36670.35</v>
      </c>
      <c r="F13267" s="710" t="s">
        <v>11055</v>
      </c>
      <c r="G13267" s="724"/>
      <c r="H13267" s="725">
        <v>44734</v>
      </c>
      <c r="I13267" s="725">
        <v>44750</v>
      </c>
      <c r="J13267" s="712" t="s">
        <v>10702</v>
      </c>
    </row>
    <row r="13268" spans="1:10" s="372" customFormat="1" ht="34.9">
      <c r="A13268" s="720" t="s">
        <v>11858</v>
      </c>
      <c r="B13268" s="721" t="s">
        <v>8350</v>
      </c>
      <c r="C13268" s="336" t="s">
        <v>10698</v>
      </c>
      <c r="D13268" s="738">
        <v>273</v>
      </c>
      <c r="E13268" s="722">
        <v>23069</v>
      </c>
      <c r="F13268" s="710" t="s">
        <v>11859</v>
      </c>
      <c r="G13268" s="724"/>
      <c r="H13268" s="725">
        <v>44734</v>
      </c>
      <c r="I13268" s="725">
        <v>44748</v>
      </c>
      <c r="J13268" s="712" t="s">
        <v>10702</v>
      </c>
    </row>
    <row r="13269" spans="1:10" s="372" customFormat="1" ht="23.25">
      <c r="A13269" s="720" t="s">
        <v>11860</v>
      </c>
      <c r="B13269" s="721" t="s">
        <v>8350</v>
      </c>
      <c r="C13269" s="336" t="s">
        <v>10698</v>
      </c>
      <c r="D13269" s="738">
        <v>275</v>
      </c>
      <c r="E13269" s="722">
        <v>36800</v>
      </c>
      <c r="F13269" s="710" t="s">
        <v>11861</v>
      </c>
      <c r="G13269" s="724"/>
      <c r="H13269" s="725">
        <v>44734</v>
      </c>
      <c r="I13269" s="725">
        <v>44886</v>
      </c>
      <c r="J13269" s="712" t="s">
        <v>10702</v>
      </c>
    </row>
    <row r="13270" spans="1:10" s="372" customFormat="1" ht="23.25">
      <c r="A13270" s="720" t="s">
        <v>11862</v>
      </c>
      <c r="B13270" s="721" t="s">
        <v>8350</v>
      </c>
      <c r="C13270" s="336" t="s">
        <v>10698</v>
      </c>
      <c r="D13270" s="738">
        <v>282</v>
      </c>
      <c r="E13270" s="722">
        <v>31467.119999999999</v>
      </c>
      <c r="F13270" s="710" t="s">
        <v>11703</v>
      </c>
      <c r="G13270" s="724"/>
      <c r="H13270" s="725">
        <v>44739</v>
      </c>
      <c r="I13270" s="725" t="s">
        <v>11529</v>
      </c>
      <c r="J13270" s="712" t="s">
        <v>10702</v>
      </c>
    </row>
    <row r="13271" spans="1:10" s="372" customFormat="1" ht="23.25">
      <c r="A13271" s="720" t="s">
        <v>11704</v>
      </c>
      <c r="B13271" s="721" t="s">
        <v>8350</v>
      </c>
      <c r="C13271" s="336" t="s">
        <v>10698</v>
      </c>
      <c r="D13271" s="738">
        <v>283</v>
      </c>
      <c r="E13271" s="722">
        <v>36786.53</v>
      </c>
      <c r="F13271" s="710" t="s">
        <v>11705</v>
      </c>
      <c r="G13271" s="724"/>
      <c r="H13271" s="725">
        <v>44739</v>
      </c>
      <c r="I13271" s="725" t="s">
        <v>11529</v>
      </c>
      <c r="J13271" s="712" t="s">
        <v>10702</v>
      </c>
    </row>
    <row r="13272" spans="1:10" s="372" customFormat="1" ht="46.5">
      <c r="A13272" s="720" t="s">
        <v>11863</v>
      </c>
      <c r="B13272" s="721" t="s">
        <v>8350</v>
      </c>
      <c r="C13272" s="336" t="s">
        <v>10698</v>
      </c>
      <c r="D13272" s="738">
        <v>289</v>
      </c>
      <c r="E13272" s="722">
        <v>36800</v>
      </c>
      <c r="F13272" s="710" t="s">
        <v>11864</v>
      </c>
      <c r="G13272" s="724"/>
      <c r="H13272" s="725">
        <v>44742</v>
      </c>
      <c r="I13272" s="725">
        <v>44783</v>
      </c>
      <c r="J13272" s="712" t="s">
        <v>10702</v>
      </c>
    </row>
    <row r="13273" spans="1:10" s="372" customFormat="1" ht="23.25">
      <c r="A13273" s="720" t="s">
        <v>11865</v>
      </c>
      <c r="B13273" s="721" t="s">
        <v>8350</v>
      </c>
      <c r="C13273" s="336" t="s">
        <v>10698</v>
      </c>
      <c r="D13273" s="738">
        <v>291</v>
      </c>
      <c r="E13273" s="722">
        <v>34200</v>
      </c>
      <c r="F13273" s="710" t="s">
        <v>11866</v>
      </c>
      <c r="G13273" s="724"/>
      <c r="H13273" s="725">
        <v>44742</v>
      </c>
      <c r="I13273" s="725">
        <v>45294</v>
      </c>
      <c r="J13273" s="712" t="s">
        <v>10702</v>
      </c>
    </row>
    <row r="13274" spans="1:10" s="372" customFormat="1">
      <c r="A13274" s="736"/>
      <c r="B13274" s="336"/>
      <c r="C13274" s="336"/>
      <c r="D13274" s="336"/>
      <c r="E13274" s="469"/>
      <c r="F13274" s="710"/>
      <c r="G13274" s="336"/>
      <c r="H13274" s="626"/>
      <c r="I13274" s="714"/>
      <c r="J13274" s="712"/>
    </row>
    <row r="13275" spans="1:10" s="372" customFormat="1">
      <c r="A13275" s="621" t="s">
        <v>153</v>
      </c>
      <c r="B13275" s="645"/>
      <c r="C13275" s="645"/>
      <c r="D13275" s="645"/>
      <c r="E13275" s="623">
        <f>SUM(E13276:E13311)</f>
        <v>38368355.448958337</v>
      </c>
      <c r="F13275" s="647"/>
      <c r="G13275" s="645"/>
      <c r="H13275" s="645"/>
      <c r="I13275" s="645"/>
      <c r="J13275" s="706"/>
    </row>
    <row r="13276" spans="1:10" s="372" customFormat="1" ht="23.25">
      <c r="A13276" s="736" t="s">
        <v>11867</v>
      </c>
      <c r="B13276" s="336" t="s">
        <v>9190</v>
      </c>
      <c r="C13276" s="336" t="s">
        <v>10698</v>
      </c>
      <c r="D13276" s="336"/>
      <c r="E13276" s="469">
        <v>1265000</v>
      </c>
      <c r="F13276" s="739"/>
      <c r="G13276" s="740"/>
      <c r="H13276" s="740"/>
      <c r="I13276" s="740"/>
      <c r="J13276" s="637"/>
    </row>
    <row r="13277" spans="1:10" s="372" customFormat="1" ht="23.25">
      <c r="A13277" s="736" t="s">
        <v>11868</v>
      </c>
      <c r="B13277" s="336" t="s">
        <v>9190</v>
      </c>
      <c r="C13277" s="336" t="s">
        <v>10698</v>
      </c>
      <c r="D13277" s="336"/>
      <c r="E13277" s="469">
        <v>5041141.2479999997</v>
      </c>
      <c r="F13277" s="739"/>
      <c r="G13277" s="740"/>
      <c r="H13277" s="740"/>
      <c r="I13277" s="740"/>
      <c r="J13277" s="637"/>
    </row>
    <row r="13278" spans="1:10" s="372" customFormat="1" ht="23.25">
      <c r="A13278" s="736" t="s">
        <v>11869</v>
      </c>
      <c r="B13278" s="336" t="s">
        <v>9190</v>
      </c>
      <c r="C13278" s="336" t="s">
        <v>10698</v>
      </c>
      <c r="D13278" s="336"/>
      <c r="E13278" s="469">
        <v>1195097.5079999997</v>
      </c>
      <c r="F13278" s="739"/>
      <c r="G13278" s="740"/>
      <c r="H13278" s="740"/>
      <c r="I13278" s="740"/>
      <c r="J13278" s="637"/>
    </row>
    <row r="13279" spans="1:10" s="372" customFormat="1" ht="23.25">
      <c r="A13279" s="736" t="s">
        <v>11870</v>
      </c>
      <c r="B13279" s="336" t="s">
        <v>8763</v>
      </c>
      <c r="C13279" s="336" t="s">
        <v>10698</v>
      </c>
      <c r="D13279" s="336"/>
      <c r="E13279" s="469">
        <v>990000</v>
      </c>
      <c r="F13279" s="739"/>
      <c r="G13279" s="740"/>
      <c r="H13279" s="740"/>
      <c r="I13279" s="740"/>
      <c r="J13279" s="637"/>
    </row>
    <row r="13280" spans="1:10" s="372" customFormat="1">
      <c r="A13280" s="736" t="s">
        <v>11871</v>
      </c>
      <c r="B13280" s="336" t="s">
        <v>11872</v>
      </c>
      <c r="C13280" s="336"/>
      <c r="D13280" s="336"/>
      <c r="E13280" s="469">
        <v>1320000</v>
      </c>
      <c r="F13280" s="739"/>
      <c r="G13280" s="740"/>
      <c r="H13280" s="740"/>
      <c r="I13280" s="740"/>
      <c r="J13280" s="637"/>
    </row>
    <row r="13281" spans="1:10" s="372" customFormat="1" ht="23.25">
      <c r="A13281" s="736" t="s">
        <v>11873</v>
      </c>
      <c r="B13281" s="336" t="s">
        <v>8763</v>
      </c>
      <c r="C13281" s="336" t="s">
        <v>10698</v>
      </c>
      <c r="D13281" s="336"/>
      <c r="E13281" s="469">
        <v>823406.51249999995</v>
      </c>
      <c r="F13281" s="739"/>
      <c r="G13281" s="740"/>
      <c r="H13281" s="740"/>
      <c r="I13281" s="740"/>
      <c r="J13281" s="637"/>
    </row>
    <row r="13282" spans="1:10" s="372" customFormat="1" ht="23.25">
      <c r="A13282" s="736" t="s">
        <v>11874</v>
      </c>
      <c r="B13282" s="336" t="s">
        <v>9190</v>
      </c>
      <c r="C13282" s="336" t="s">
        <v>10698</v>
      </c>
      <c r="D13282" s="336"/>
      <c r="E13282" s="469">
        <v>440503.78615833324</v>
      </c>
      <c r="F13282" s="739"/>
      <c r="G13282" s="740"/>
      <c r="H13282" s="740"/>
      <c r="I13282" s="740"/>
      <c r="J13282" s="637"/>
    </row>
    <row r="13283" spans="1:10" s="372" customFormat="1" ht="23.25">
      <c r="A13283" s="736" t="s">
        <v>11875</v>
      </c>
      <c r="B13283" s="336" t="s">
        <v>9190</v>
      </c>
      <c r="C13283" s="336" t="s">
        <v>10698</v>
      </c>
      <c r="D13283" s="336"/>
      <c r="E13283" s="469">
        <v>1312414.3999999999</v>
      </c>
      <c r="F13283" s="739"/>
      <c r="G13283" s="740"/>
      <c r="H13283" s="740"/>
      <c r="I13283" s="740"/>
      <c r="J13283" s="637"/>
    </row>
    <row r="13284" spans="1:10" s="372" customFormat="1" ht="23.25">
      <c r="A13284" s="736" t="s">
        <v>11876</v>
      </c>
      <c r="B13284" s="336" t="s">
        <v>9190</v>
      </c>
      <c r="C13284" s="336" t="s">
        <v>10698</v>
      </c>
      <c r="D13284" s="336"/>
      <c r="E13284" s="469">
        <v>803872.36600000004</v>
      </c>
      <c r="F13284" s="739"/>
      <c r="G13284" s="740"/>
      <c r="H13284" s="740"/>
      <c r="I13284" s="740"/>
      <c r="J13284" s="637"/>
    </row>
    <row r="13285" spans="1:10" s="372" customFormat="1" ht="23.25">
      <c r="A13285" s="736" t="s">
        <v>11877</v>
      </c>
      <c r="B13285" s="336" t="s">
        <v>9190</v>
      </c>
      <c r="C13285" s="336" t="s">
        <v>10698</v>
      </c>
      <c r="D13285" s="336"/>
      <c r="E13285" s="469">
        <v>1698161.6135000002</v>
      </c>
      <c r="F13285" s="739"/>
      <c r="G13285" s="740"/>
      <c r="H13285" s="740"/>
      <c r="I13285" s="740"/>
      <c r="J13285" s="637"/>
    </row>
    <row r="13286" spans="1:10" s="372" customFormat="1" ht="23.25">
      <c r="A13286" s="737" t="s">
        <v>11878</v>
      </c>
      <c r="B13286" s="336" t="s">
        <v>9190</v>
      </c>
      <c r="C13286" s="336" t="s">
        <v>10698</v>
      </c>
      <c r="D13286" s="336"/>
      <c r="E13286" s="469">
        <v>1430000</v>
      </c>
      <c r="F13286" s="739"/>
      <c r="G13286" s="740"/>
      <c r="H13286" s="740"/>
      <c r="I13286" s="740"/>
      <c r="J13286" s="637"/>
    </row>
    <row r="13287" spans="1:10" s="372" customFormat="1" ht="23.25">
      <c r="A13287" s="737" t="s">
        <v>11879</v>
      </c>
      <c r="B13287" s="336" t="s">
        <v>8763</v>
      </c>
      <c r="C13287" s="336" t="s">
        <v>10698</v>
      </c>
      <c r="D13287" s="336"/>
      <c r="E13287" s="469">
        <v>825000</v>
      </c>
      <c r="F13287" s="739"/>
      <c r="G13287" s="740"/>
      <c r="H13287" s="740"/>
      <c r="I13287" s="740"/>
      <c r="J13287" s="637"/>
    </row>
    <row r="13288" spans="1:10" s="372" customFormat="1" ht="23.25">
      <c r="A13288" s="736" t="s">
        <v>11880</v>
      </c>
      <c r="B13288" s="336" t="s">
        <v>8763</v>
      </c>
      <c r="C13288" s="336" t="s">
        <v>10698</v>
      </c>
      <c r="D13288" s="336"/>
      <c r="E13288" s="469">
        <v>551751.58499999996</v>
      </c>
      <c r="F13288" s="739"/>
      <c r="G13288" s="740"/>
      <c r="H13288" s="740"/>
      <c r="I13288" s="740"/>
      <c r="J13288" s="637"/>
    </row>
    <row r="13289" spans="1:10" s="372" customFormat="1" ht="23.25">
      <c r="A13289" s="736" t="s">
        <v>11875</v>
      </c>
      <c r="B13289" s="336" t="s">
        <v>9190</v>
      </c>
      <c r="C13289" s="336" t="s">
        <v>10698</v>
      </c>
      <c r="D13289" s="336"/>
      <c r="E13289" s="469">
        <v>1683000</v>
      </c>
      <c r="F13289" s="739"/>
      <c r="G13289" s="740"/>
      <c r="H13289" s="740"/>
      <c r="I13289" s="740"/>
      <c r="J13289" s="637"/>
    </row>
    <row r="13290" spans="1:10" s="372" customFormat="1" ht="23.25">
      <c r="A13290" s="736" t="s">
        <v>11876</v>
      </c>
      <c r="B13290" s="336" t="s">
        <v>9190</v>
      </c>
      <c r="C13290" s="336" t="s">
        <v>10698</v>
      </c>
      <c r="D13290" s="336"/>
      <c r="E13290" s="469">
        <v>2750000</v>
      </c>
      <c r="F13290" s="739"/>
      <c r="G13290" s="740"/>
      <c r="H13290" s="740"/>
      <c r="I13290" s="740"/>
      <c r="J13290" s="637"/>
    </row>
    <row r="13291" spans="1:10" s="372" customFormat="1" ht="23.25">
      <c r="A13291" s="736" t="s">
        <v>11881</v>
      </c>
      <c r="B13291" s="336" t="s">
        <v>9190</v>
      </c>
      <c r="C13291" s="336" t="s">
        <v>10698</v>
      </c>
      <c r="D13291" s="336"/>
      <c r="E13291" s="469">
        <v>440000</v>
      </c>
      <c r="F13291" s="739"/>
      <c r="G13291" s="740"/>
      <c r="H13291" s="740"/>
      <c r="I13291" s="740"/>
      <c r="J13291" s="637"/>
    </row>
    <row r="13292" spans="1:10" s="372" customFormat="1" ht="23.25">
      <c r="A13292" s="736" t="s">
        <v>11882</v>
      </c>
      <c r="B13292" s="336" t="s">
        <v>9190</v>
      </c>
      <c r="C13292" s="336" t="s">
        <v>10698</v>
      </c>
      <c r="D13292" s="336"/>
      <c r="E13292" s="469">
        <v>880000</v>
      </c>
      <c r="F13292" s="739"/>
      <c r="G13292" s="740"/>
      <c r="H13292" s="740"/>
      <c r="I13292" s="740"/>
      <c r="J13292" s="637"/>
    </row>
    <row r="13293" spans="1:10" s="372" customFormat="1" ht="23.25">
      <c r="A13293" s="736" t="s">
        <v>11883</v>
      </c>
      <c r="B13293" s="336" t="s">
        <v>9190</v>
      </c>
      <c r="C13293" s="336" t="s">
        <v>10698</v>
      </c>
      <c r="D13293" s="336"/>
      <c r="E13293" s="469">
        <v>440000</v>
      </c>
      <c r="F13293" s="739"/>
      <c r="G13293" s="740"/>
      <c r="H13293" s="740"/>
      <c r="I13293" s="740"/>
      <c r="J13293" s="637"/>
    </row>
    <row r="13294" spans="1:10" s="372" customFormat="1" ht="23.25">
      <c r="A13294" s="736" t="s">
        <v>11884</v>
      </c>
      <c r="B13294" s="336" t="s">
        <v>9190</v>
      </c>
      <c r="C13294" s="336" t="s">
        <v>10698</v>
      </c>
      <c r="D13294" s="336"/>
      <c r="E13294" s="469">
        <v>1307908.635</v>
      </c>
      <c r="F13294" s="739"/>
      <c r="G13294" s="740"/>
      <c r="H13294" s="740"/>
      <c r="I13294" s="740"/>
      <c r="J13294" s="637"/>
    </row>
    <row r="13295" spans="1:10" s="372" customFormat="1" ht="23.25">
      <c r="A13295" s="736" t="s">
        <v>11885</v>
      </c>
      <c r="B13295" s="336" t="s">
        <v>9190</v>
      </c>
      <c r="C13295" s="336" t="s">
        <v>10698</v>
      </c>
      <c r="D13295" s="336"/>
      <c r="E13295" s="469">
        <v>550000</v>
      </c>
      <c r="F13295" s="739"/>
      <c r="G13295" s="740"/>
      <c r="H13295" s="740"/>
      <c r="I13295" s="740"/>
      <c r="J13295" s="637"/>
    </row>
    <row r="13296" spans="1:10" s="372" customFormat="1" ht="23.25">
      <c r="A13296" s="736" t="s">
        <v>11886</v>
      </c>
      <c r="B13296" s="336" t="s">
        <v>9190</v>
      </c>
      <c r="C13296" s="336" t="s">
        <v>10698</v>
      </c>
      <c r="D13296" s="336"/>
      <c r="E13296" s="469">
        <v>440000</v>
      </c>
      <c r="F13296" s="739"/>
      <c r="G13296" s="740"/>
      <c r="H13296" s="740"/>
      <c r="I13296" s="740"/>
      <c r="J13296" s="637"/>
    </row>
    <row r="13297" spans="1:10" s="372" customFormat="1" ht="23.25">
      <c r="A13297" s="736" t="s">
        <v>11887</v>
      </c>
      <c r="B13297" s="336" t="s">
        <v>9190</v>
      </c>
      <c r="C13297" s="336" t="s">
        <v>10698</v>
      </c>
      <c r="D13297" s="336"/>
      <c r="E13297" s="469">
        <v>550000</v>
      </c>
      <c r="F13297" s="739"/>
      <c r="G13297" s="740"/>
      <c r="H13297" s="740"/>
      <c r="I13297" s="740"/>
      <c r="J13297" s="637"/>
    </row>
    <row r="13298" spans="1:10" s="372" customFormat="1" ht="23.25">
      <c r="A13298" s="736" t="s">
        <v>11888</v>
      </c>
      <c r="B13298" s="336" t="s">
        <v>11889</v>
      </c>
      <c r="C13298" s="336" t="s">
        <v>10698</v>
      </c>
      <c r="D13298" s="336"/>
      <c r="E13298" s="469">
        <v>902000</v>
      </c>
      <c r="F13298" s="739"/>
      <c r="G13298" s="740"/>
      <c r="H13298" s="740"/>
      <c r="I13298" s="740"/>
      <c r="J13298" s="637"/>
    </row>
    <row r="13299" spans="1:10" s="372" customFormat="1" ht="23.25">
      <c r="A13299" s="736" t="s">
        <v>11890</v>
      </c>
      <c r="B13299" s="336" t="s">
        <v>11889</v>
      </c>
      <c r="C13299" s="336" t="s">
        <v>10698</v>
      </c>
      <c r="D13299" s="336"/>
      <c r="E13299" s="469">
        <v>880000</v>
      </c>
      <c r="F13299" s="739"/>
      <c r="G13299" s="740"/>
      <c r="H13299" s="740"/>
      <c r="I13299" s="740"/>
      <c r="J13299" s="637"/>
    </row>
    <row r="13300" spans="1:10" s="372" customFormat="1" ht="23.25">
      <c r="A13300" s="736" t="s">
        <v>11883</v>
      </c>
      <c r="B13300" s="336" t="s">
        <v>9190</v>
      </c>
      <c r="C13300" s="336" t="s">
        <v>10698</v>
      </c>
      <c r="D13300" s="336"/>
      <c r="E13300" s="469">
        <v>440000</v>
      </c>
      <c r="F13300" s="739"/>
      <c r="G13300" s="740"/>
      <c r="H13300" s="740"/>
      <c r="I13300" s="740"/>
      <c r="J13300" s="637"/>
    </row>
    <row r="13301" spans="1:10" s="372" customFormat="1" ht="23.25">
      <c r="A13301" s="736" t="s">
        <v>11891</v>
      </c>
      <c r="B13301" s="336" t="s">
        <v>11889</v>
      </c>
      <c r="C13301" s="336" t="s">
        <v>10698</v>
      </c>
      <c r="D13301" s="336"/>
      <c r="E13301" s="469">
        <v>963842.96579999884</v>
      </c>
      <c r="F13301" s="739"/>
      <c r="G13301" s="740"/>
      <c r="H13301" s="740"/>
      <c r="I13301" s="740"/>
      <c r="J13301" s="637"/>
    </row>
    <row r="13302" spans="1:10" s="372" customFormat="1" ht="34.9">
      <c r="A13302" s="736" t="s">
        <v>11892</v>
      </c>
      <c r="B13302" s="336" t="s">
        <v>11889</v>
      </c>
      <c r="C13302" s="336" t="s">
        <v>10698</v>
      </c>
      <c r="D13302" s="336"/>
      <c r="E13302" s="469">
        <v>660</v>
      </c>
      <c r="F13302" s="739"/>
      <c r="G13302" s="740"/>
      <c r="H13302" s="740"/>
      <c r="I13302" s="740"/>
      <c r="J13302" s="637"/>
    </row>
    <row r="13303" spans="1:10" s="372" customFormat="1" ht="23.25">
      <c r="A13303" s="736" t="s">
        <v>11893</v>
      </c>
      <c r="B13303" s="336" t="s">
        <v>11889</v>
      </c>
      <c r="C13303" s="336" t="s">
        <v>10698</v>
      </c>
      <c r="D13303" s="336"/>
      <c r="E13303" s="469">
        <v>660</v>
      </c>
      <c r="F13303" s="739"/>
      <c r="G13303" s="740"/>
      <c r="H13303" s="740"/>
      <c r="I13303" s="740"/>
      <c r="J13303" s="637"/>
    </row>
    <row r="13304" spans="1:10" s="372" customFormat="1" ht="23.25">
      <c r="A13304" s="736" t="s">
        <v>11894</v>
      </c>
      <c r="B13304" s="336" t="s">
        <v>9190</v>
      </c>
      <c r="C13304" s="336" t="s">
        <v>10698</v>
      </c>
      <c r="D13304" s="336"/>
      <c r="E13304" s="469">
        <v>1800000.0260000008</v>
      </c>
      <c r="F13304" s="739"/>
      <c r="G13304" s="740"/>
      <c r="H13304" s="740"/>
      <c r="I13304" s="740"/>
      <c r="J13304" s="637"/>
    </row>
    <row r="13305" spans="1:10" s="372" customFormat="1" ht="23.25">
      <c r="A13305" s="736" t="s">
        <v>11895</v>
      </c>
      <c r="B13305" s="336" t="s">
        <v>9190</v>
      </c>
      <c r="C13305" s="336" t="s">
        <v>10698</v>
      </c>
      <c r="D13305" s="336"/>
      <c r="E13305" s="469">
        <v>594000</v>
      </c>
      <c r="F13305" s="739"/>
      <c r="G13305" s="740"/>
      <c r="H13305" s="740"/>
      <c r="I13305" s="740"/>
      <c r="J13305" s="637"/>
    </row>
    <row r="13306" spans="1:10" s="372" customFormat="1" ht="23.25">
      <c r="A13306" s="736" t="s">
        <v>11896</v>
      </c>
      <c r="B13306" s="336" t="s">
        <v>9190</v>
      </c>
      <c r="C13306" s="336" t="s">
        <v>10698</v>
      </c>
      <c r="D13306" s="336"/>
      <c r="E13306" s="469">
        <v>825000</v>
      </c>
      <c r="F13306" s="739"/>
      <c r="G13306" s="740"/>
      <c r="H13306" s="740"/>
      <c r="I13306" s="740"/>
      <c r="J13306" s="637"/>
    </row>
    <row r="13307" spans="1:10" s="372" customFormat="1" ht="23.25">
      <c r="A13307" s="736" t="s">
        <v>11897</v>
      </c>
      <c r="B13307" s="336" t="s">
        <v>9190</v>
      </c>
      <c r="C13307" s="336" t="s">
        <v>10698</v>
      </c>
      <c r="D13307" s="336"/>
      <c r="E13307" s="469">
        <v>743600.04399999999</v>
      </c>
      <c r="F13307" s="739"/>
      <c r="G13307" s="740"/>
      <c r="H13307" s="740"/>
      <c r="I13307" s="740"/>
      <c r="J13307" s="637"/>
    </row>
    <row r="13308" spans="1:10" s="372" customFormat="1" ht="34.9">
      <c r="A13308" s="736" t="s">
        <v>10900</v>
      </c>
      <c r="B13308" s="336" t="s">
        <v>9190</v>
      </c>
      <c r="C13308" s="336" t="s">
        <v>10698</v>
      </c>
      <c r="D13308" s="336"/>
      <c r="E13308" s="469">
        <v>385000</v>
      </c>
      <c r="F13308" s="739"/>
      <c r="G13308" s="740"/>
      <c r="H13308" s="740"/>
      <c r="I13308" s="740"/>
      <c r="J13308" s="637"/>
    </row>
    <row r="13309" spans="1:10" s="372" customFormat="1" ht="23.25">
      <c r="A13309" s="736" t="s">
        <v>11898</v>
      </c>
      <c r="B13309" s="336" t="s">
        <v>9190</v>
      </c>
      <c r="C13309" s="336" t="s">
        <v>10698</v>
      </c>
      <c r="D13309" s="336"/>
      <c r="E13309" s="469">
        <v>2473834.7590000001</v>
      </c>
      <c r="F13309" s="739"/>
      <c r="G13309" s="740"/>
      <c r="H13309" s="740"/>
      <c r="I13309" s="740"/>
      <c r="J13309" s="637"/>
    </row>
    <row r="13310" spans="1:10" s="372" customFormat="1" ht="23.25">
      <c r="A13310" s="736" t="s">
        <v>11631</v>
      </c>
      <c r="B13310" s="336" t="s">
        <v>9190</v>
      </c>
      <c r="C13310" s="336" t="s">
        <v>10698</v>
      </c>
      <c r="D13310" s="336"/>
      <c r="E13310" s="469">
        <v>550000</v>
      </c>
      <c r="F13310" s="739"/>
      <c r="G13310" s="740"/>
      <c r="H13310" s="740"/>
      <c r="I13310" s="740"/>
      <c r="J13310" s="637"/>
    </row>
    <row r="13311" spans="1:10" s="372" customFormat="1" ht="23.25">
      <c r="A13311" s="736" t="s">
        <v>11899</v>
      </c>
      <c r="B13311" s="336" t="s">
        <v>9190</v>
      </c>
      <c r="C13311" s="336" t="s">
        <v>10698</v>
      </c>
      <c r="D13311" s="336"/>
      <c r="E13311" s="469">
        <v>1072500</v>
      </c>
      <c r="F13311" s="739"/>
      <c r="G13311" s="740"/>
      <c r="H13311" s="740"/>
      <c r="I13311" s="740"/>
      <c r="J13311" s="637"/>
    </row>
    <row r="13312" spans="1:10" s="372" customFormat="1" ht="20.45" customHeight="1">
      <c r="A13312" s="1405" t="s">
        <v>450</v>
      </c>
      <c r="B13312" s="1406"/>
      <c r="C13312" s="1406"/>
      <c r="D13312" s="1406"/>
      <c r="E13312" s="1406"/>
      <c r="F13312" s="1406"/>
      <c r="G13312" s="1406"/>
      <c r="H13312" s="1406"/>
      <c r="I13312" s="1406"/>
      <c r="J13312" s="1407"/>
    </row>
    <row r="13313" spans="1:10" s="372" customFormat="1">
      <c r="A13313" s="621" t="s">
        <v>152</v>
      </c>
      <c r="B13313" s="701"/>
      <c r="C13313" s="701"/>
      <c r="D13313" s="701"/>
      <c r="E13313" s="623">
        <f>SUM(E13314:E13631)</f>
        <v>20726854.230000004</v>
      </c>
      <c r="F13313" s="702"/>
      <c r="G13313" s="701"/>
      <c r="H13313" s="701"/>
      <c r="I13313" s="701"/>
      <c r="J13313" s="703"/>
    </row>
    <row r="13314" spans="1:10" s="372" customFormat="1" ht="23.25">
      <c r="A13314" s="741" t="s">
        <v>11900</v>
      </c>
      <c r="B13314" s="336" t="s">
        <v>7975</v>
      </c>
      <c r="C13314" s="336" t="s">
        <v>11901</v>
      </c>
      <c r="D13314" s="336" t="s">
        <v>11902</v>
      </c>
      <c r="E13314" s="469">
        <v>206400</v>
      </c>
      <c r="F13314" s="376" t="s">
        <v>5831</v>
      </c>
      <c r="G13314" s="336" t="s">
        <v>105</v>
      </c>
      <c r="H13314" s="657">
        <v>44315</v>
      </c>
      <c r="I13314" s="657">
        <v>44684</v>
      </c>
      <c r="J13314" s="742"/>
    </row>
    <row r="13315" spans="1:10" s="372" customFormat="1" ht="23.25">
      <c r="A13315" s="741" t="s">
        <v>11903</v>
      </c>
      <c r="B13315" s="336" t="s">
        <v>1762</v>
      </c>
      <c r="C13315" s="336" t="s">
        <v>11901</v>
      </c>
      <c r="D13315" s="336" t="s">
        <v>11904</v>
      </c>
      <c r="E13315" s="469">
        <v>92050</v>
      </c>
      <c r="F13315" s="376" t="s">
        <v>11905</v>
      </c>
      <c r="G13315" s="336" t="s">
        <v>105</v>
      </c>
      <c r="H13315" s="657">
        <v>44393</v>
      </c>
      <c r="I13315" s="657">
        <v>44409</v>
      </c>
      <c r="J13315" s="742"/>
    </row>
    <row r="13316" spans="1:10" s="372" customFormat="1" ht="23.25">
      <c r="A13316" s="741" t="s">
        <v>11906</v>
      </c>
      <c r="B13316" s="336" t="s">
        <v>1762</v>
      </c>
      <c r="C13316" s="336" t="s">
        <v>11901</v>
      </c>
      <c r="D13316" s="336" t="s">
        <v>11907</v>
      </c>
      <c r="E13316" s="469">
        <v>76000</v>
      </c>
      <c r="F13316" s="376" t="s">
        <v>11908</v>
      </c>
      <c r="G13316" s="336" t="s">
        <v>105</v>
      </c>
      <c r="H13316" s="657">
        <v>44319</v>
      </c>
      <c r="I13316" s="657">
        <v>44349</v>
      </c>
      <c r="J13316" s="742"/>
    </row>
    <row r="13317" spans="1:10" s="372" customFormat="1" ht="23.25">
      <c r="A13317" s="741" t="s">
        <v>11909</v>
      </c>
      <c r="B13317" s="336" t="s">
        <v>1762</v>
      </c>
      <c r="C13317" s="336" t="s">
        <v>11901</v>
      </c>
      <c r="D13317" s="336" t="s">
        <v>11910</v>
      </c>
      <c r="E13317" s="469">
        <v>189595</v>
      </c>
      <c r="F13317" s="376" t="s">
        <v>11911</v>
      </c>
      <c r="G13317" s="336" t="s">
        <v>105</v>
      </c>
      <c r="H13317" s="657">
        <v>44425</v>
      </c>
      <c r="I13317" s="657">
        <v>44440</v>
      </c>
      <c r="J13317" s="742"/>
    </row>
    <row r="13318" spans="1:10" s="372" customFormat="1" ht="23.25">
      <c r="A13318" s="741" t="s">
        <v>11912</v>
      </c>
      <c r="B13318" s="336" t="s">
        <v>11913</v>
      </c>
      <c r="C13318" s="336" t="s">
        <v>11901</v>
      </c>
      <c r="D13318" s="336" t="s">
        <v>11914</v>
      </c>
      <c r="E13318" s="469">
        <v>594420.15</v>
      </c>
      <c r="F13318" s="376" t="s">
        <v>11915</v>
      </c>
      <c r="G13318" s="336" t="s">
        <v>105</v>
      </c>
      <c r="H13318" s="657">
        <v>44530</v>
      </c>
      <c r="I13318" s="657">
        <v>44545</v>
      </c>
      <c r="J13318" s="742"/>
    </row>
    <row r="13319" spans="1:10" s="372" customFormat="1" ht="23.25">
      <c r="A13319" s="741" t="s">
        <v>11916</v>
      </c>
      <c r="B13319" s="336" t="s">
        <v>4795</v>
      </c>
      <c r="C13319" s="336" t="s">
        <v>11901</v>
      </c>
      <c r="D13319" s="336" t="s">
        <v>11917</v>
      </c>
      <c r="E13319" s="469">
        <v>66000</v>
      </c>
      <c r="F13319" s="376" t="s">
        <v>11918</v>
      </c>
      <c r="G13319" s="336" t="s">
        <v>105</v>
      </c>
      <c r="H13319" s="657">
        <v>44253</v>
      </c>
      <c r="I13319" s="657">
        <v>44651</v>
      </c>
      <c r="J13319" s="742"/>
    </row>
    <row r="13320" spans="1:10" s="372" customFormat="1" ht="23.25">
      <c r="A13320" s="741" t="s">
        <v>11919</v>
      </c>
      <c r="B13320" s="336" t="s">
        <v>7975</v>
      </c>
      <c r="C13320" s="336" t="s">
        <v>11901</v>
      </c>
      <c r="D13320" s="336" t="s">
        <v>11920</v>
      </c>
      <c r="E13320" s="469">
        <v>3553508.16</v>
      </c>
      <c r="F13320" s="376" t="s">
        <v>11921</v>
      </c>
      <c r="G13320" s="336" t="s">
        <v>105</v>
      </c>
      <c r="H13320" s="657">
        <v>44433</v>
      </c>
      <c r="I13320" s="657">
        <v>44819</v>
      </c>
      <c r="J13320" s="742"/>
    </row>
    <row r="13321" spans="1:10" s="372" customFormat="1" ht="23.25">
      <c r="A13321" s="741" t="s">
        <v>11922</v>
      </c>
      <c r="B13321" s="336" t="s">
        <v>4795</v>
      </c>
      <c r="C13321" s="336" t="s">
        <v>11901</v>
      </c>
      <c r="D13321" s="336" t="s">
        <v>11923</v>
      </c>
      <c r="E13321" s="469">
        <v>131884.38</v>
      </c>
      <c r="F13321" s="376" t="s">
        <v>11924</v>
      </c>
      <c r="G13321" s="336" t="s">
        <v>105</v>
      </c>
      <c r="H13321" s="657">
        <v>44280</v>
      </c>
      <c r="I13321" s="657">
        <v>44645</v>
      </c>
      <c r="J13321" s="742"/>
    </row>
    <row r="13322" spans="1:10" s="372" customFormat="1" ht="23.25">
      <c r="A13322" s="741" t="s">
        <v>11925</v>
      </c>
      <c r="B13322" s="336" t="s">
        <v>1762</v>
      </c>
      <c r="C13322" s="336" t="s">
        <v>11901</v>
      </c>
      <c r="D13322" s="336" t="s">
        <v>11926</v>
      </c>
      <c r="E13322" s="469">
        <v>59992.11</v>
      </c>
      <c r="F13322" s="376" t="s">
        <v>11927</v>
      </c>
      <c r="G13322" s="336" t="s">
        <v>105</v>
      </c>
      <c r="H13322" s="657">
        <v>44267</v>
      </c>
      <c r="I13322" s="657">
        <v>44652</v>
      </c>
      <c r="J13322" s="742"/>
    </row>
    <row r="13323" spans="1:10" s="372" customFormat="1" ht="23.25">
      <c r="A13323" s="741" t="s">
        <v>11928</v>
      </c>
      <c r="B13323" s="336" t="s">
        <v>1762</v>
      </c>
      <c r="C13323" s="336" t="s">
        <v>11901</v>
      </c>
      <c r="D13323" s="336" t="s">
        <v>11929</v>
      </c>
      <c r="E13323" s="469">
        <v>182000</v>
      </c>
      <c r="F13323" s="376" t="s">
        <v>11930</v>
      </c>
      <c r="G13323" s="336" t="s">
        <v>105</v>
      </c>
      <c r="H13323" s="657">
        <v>44327</v>
      </c>
      <c r="I13323" s="657">
        <v>44450</v>
      </c>
      <c r="J13323" s="742"/>
    </row>
    <row r="13324" spans="1:10" s="372" customFormat="1" ht="23.25">
      <c r="A13324" s="741" t="s">
        <v>11931</v>
      </c>
      <c r="B13324" s="336" t="s">
        <v>4795</v>
      </c>
      <c r="C13324" s="336" t="s">
        <v>11901</v>
      </c>
      <c r="D13324" s="336" t="s">
        <v>11932</v>
      </c>
      <c r="E13324" s="469">
        <v>44636.42</v>
      </c>
      <c r="F13324" s="376" t="s">
        <v>11933</v>
      </c>
      <c r="G13324" s="336" t="s">
        <v>105</v>
      </c>
      <c r="H13324" s="657">
        <v>44349</v>
      </c>
      <c r="I13324" s="657">
        <v>44359</v>
      </c>
      <c r="J13324" s="742"/>
    </row>
    <row r="13325" spans="1:10" s="372" customFormat="1" ht="46.5">
      <c r="A13325" s="741" t="s">
        <v>11934</v>
      </c>
      <c r="B13325" s="336" t="s">
        <v>1762</v>
      </c>
      <c r="C13325" s="336" t="s">
        <v>11901</v>
      </c>
      <c r="D13325" s="336" t="s">
        <v>11935</v>
      </c>
      <c r="E13325" s="469">
        <v>187291</v>
      </c>
      <c r="F13325" s="376" t="s">
        <v>11936</v>
      </c>
      <c r="G13325" s="336" t="s">
        <v>105</v>
      </c>
      <c r="H13325" s="657">
        <v>44424</v>
      </c>
      <c r="I13325" s="657">
        <v>44484</v>
      </c>
      <c r="J13325" s="742"/>
    </row>
    <row r="13326" spans="1:10" s="372" customFormat="1" ht="23.25">
      <c r="A13326" s="741" t="s">
        <v>11937</v>
      </c>
      <c r="B13326" s="336" t="s">
        <v>4795</v>
      </c>
      <c r="C13326" s="336" t="s">
        <v>11901</v>
      </c>
      <c r="D13326" s="336" t="s">
        <v>11938</v>
      </c>
      <c r="E13326" s="469">
        <v>60000</v>
      </c>
      <c r="F13326" s="376" t="s">
        <v>11939</v>
      </c>
      <c r="G13326" s="336" t="s">
        <v>105</v>
      </c>
      <c r="H13326" s="657">
        <v>44385</v>
      </c>
      <c r="I13326" s="657">
        <v>44757</v>
      </c>
      <c r="J13326" s="742"/>
    </row>
    <row r="13327" spans="1:10" s="372" customFormat="1" ht="34.9">
      <c r="A13327" s="741" t="s">
        <v>11940</v>
      </c>
      <c r="B13327" s="336" t="s">
        <v>1762</v>
      </c>
      <c r="C13327" s="336" t="s">
        <v>11901</v>
      </c>
      <c r="D13327" s="336" t="s">
        <v>11941</v>
      </c>
      <c r="E13327" s="469">
        <v>97300</v>
      </c>
      <c r="F13327" s="376" t="s">
        <v>11942</v>
      </c>
      <c r="G13327" s="336" t="s">
        <v>105</v>
      </c>
      <c r="H13327" s="657">
        <v>44489</v>
      </c>
      <c r="I13327" s="657">
        <v>44879</v>
      </c>
      <c r="J13327" s="742"/>
    </row>
    <row r="13328" spans="1:10" s="372" customFormat="1" ht="23.25">
      <c r="A13328" s="741" t="s">
        <v>11943</v>
      </c>
      <c r="B13328" s="336" t="s">
        <v>1762</v>
      </c>
      <c r="C13328" s="336" t="s">
        <v>11901</v>
      </c>
      <c r="D13328" s="336" t="s">
        <v>11944</v>
      </c>
      <c r="E13328" s="469">
        <v>114900</v>
      </c>
      <c r="F13328" s="376" t="s">
        <v>11945</v>
      </c>
      <c r="G13328" s="336" t="s">
        <v>105</v>
      </c>
      <c r="H13328" s="657">
        <v>44487</v>
      </c>
      <c r="I13328" s="657">
        <v>44493</v>
      </c>
      <c r="J13328" s="742"/>
    </row>
    <row r="13329" spans="1:10" s="372" customFormat="1" ht="23.25">
      <c r="A13329" s="741" t="s">
        <v>11946</v>
      </c>
      <c r="B13329" s="336" t="s">
        <v>4795</v>
      </c>
      <c r="C13329" s="336" t="s">
        <v>11901</v>
      </c>
      <c r="D13329" s="336" t="s">
        <v>11947</v>
      </c>
      <c r="E13329" s="469">
        <v>100724.81</v>
      </c>
      <c r="F13329" s="376" t="s">
        <v>8780</v>
      </c>
      <c r="G13329" s="336" t="s">
        <v>105</v>
      </c>
      <c r="H13329" s="657">
        <v>44473</v>
      </c>
      <c r="I13329" s="657">
        <v>44483</v>
      </c>
      <c r="J13329" s="742"/>
    </row>
    <row r="13330" spans="1:10" s="372" customFormat="1" ht="23.25">
      <c r="A13330" s="741" t="s">
        <v>11948</v>
      </c>
      <c r="B13330" s="336" t="s">
        <v>4795</v>
      </c>
      <c r="C13330" s="336" t="s">
        <v>11901</v>
      </c>
      <c r="D13330" s="336" t="s">
        <v>11949</v>
      </c>
      <c r="E13330" s="469">
        <v>185198.64</v>
      </c>
      <c r="F13330" s="376" t="s">
        <v>11950</v>
      </c>
      <c r="G13330" s="336" t="s">
        <v>105</v>
      </c>
      <c r="H13330" s="657">
        <v>44475</v>
      </c>
      <c r="I13330" s="657">
        <v>44525</v>
      </c>
      <c r="J13330" s="742"/>
    </row>
    <row r="13331" spans="1:10" s="372" customFormat="1" ht="23.25">
      <c r="A13331" s="741" t="s">
        <v>11951</v>
      </c>
      <c r="B13331" s="336" t="s">
        <v>4795</v>
      </c>
      <c r="C13331" s="336" t="s">
        <v>11901</v>
      </c>
      <c r="D13331" s="336" t="s">
        <v>11952</v>
      </c>
      <c r="E13331" s="469">
        <v>169894.25</v>
      </c>
      <c r="F13331" s="376" t="s">
        <v>11953</v>
      </c>
      <c r="G13331" s="336" t="s">
        <v>105</v>
      </c>
      <c r="H13331" s="657">
        <v>44475</v>
      </c>
      <c r="I13331" s="657">
        <v>44525</v>
      </c>
      <c r="J13331" s="742"/>
    </row>
    <row r="13332" spans="1:10" s="372" customFormat="1">
      <c r="A13332" s="741" t="s">
        <v>11954</v>
      </c>
      <c r="B13332" s="336" t="s">
        <v>8029</v>
      </c>
      <c r="C13332" s="336" t="s">
        <v>11901</v>
      </c>
      <c r="D13332" s="336" t="s">
        <v>8029</v>
      </c>
      <c r="E13332" s="469">
        <v>653348.06000000006</v>
      </c>
      <c r="F13332" s="376" t="s">
        <v>11955</v>
      </c>
      <c r="G13332" s="336" t="s">
        <v>105</v>
      </c>
      <c r="H13332" s="657">
        <v>44496</v>
      </c>
      <c r="I13332" s="654"/>
      <c r="J13332" s="742"/>
    </row>
    <row r="13333" spans="1:10" s="372" customFormat="1" ht="23.25">
      <c r="A13333" s="741" t="s">
        <v>11956</v>
      </c>
      <c r="B13333" s="336" t="s">
        <v>1762</v>
      </c>
      <c r="C13333" s="336" t="s">
        <v>11901</v>
      </c>
      <c r="D13333" s="336" t="s">
        <v>11957</v>
      </c>
      <c r="E13333" s="469">
        <v>128500</v>
      </c>
      <c r="F13333" s="376" t="s">
        <v>11958</v>
      </c>
      <c r="G13333" s="336" t="s">
        <v>105</v>
      </c>
      <c r="H13333" s="657">
        <v>44529</v>
      </c>
      <c r="I13333" s="657">
        <v>44559</v>
      </c>
      <c r="J13333" s="742"/>
    </row>
    <row r="13334" spans="1:10" s="372" customFormat="1" ht="46.5">
      <c r="A13334" s="741" t="s">
        <v>11959</v>
      </c>
      <c r="B13334" s="336" t="s">
        <v>1762</v>
      </c>
      <c r="C13334" s="336" t="s">
        <v>11901</v>
      </c>
      <c r="D13334" s="336" t="s">
        <v>11960</v>
      </c>
      <c r="E13334" s="469">
        <v>194000</v>
      </c>
      <c r="F13334" s="376" t="s">
        <v>11961</v>
      </c>
      <c r="G13334" s="336" t="s">
        <v>105</v>
      </c>
      <c r="H13334" s="657">
        <v>44559</v>
      </c>
      <c r="I13334" s="657">
        <v>44649</v>
      </c>
      <c r="J13334" s="742"/>
    </row>
    <row r="13335" spans="1:10" s="372" customFormat="1" ht="23.25">
      <c r="A13335" s="741" t="s">
        <v>11962</v>
      </c>
      <c r="B13335" s="336" t="s">
        <v>1762</v>
      </c>
      <c r="C13335" s="336" t="s">
        <v>11901</v>
      </c>
      <c r="D13335" s="336" t="s">
        <v>11963</v>
      </c>
      <c r="E13335" s="469">
        <v>394400</v>
      </c>
      <c r="F13335" s="376" t="s">
        <v>11964</v>
      </c>
      <c r="G13335" s="336" t="s">
        <v>105</v>
      </c>
      <c r="H13335" s="657">
        <v>44552</v>
      </c>
      <c r="I13335" s="657">
        <v>44587</v>
      </c>
      <c r="J13335" s="742"/>
    </row>
    <row r="13336" spans="1:10" s="372" customFormat="1" ht="23.25">
      <c r="A13336" s="741" t="s">
        <v>18744</v>
      </c>
      <c r="B13336" s="336" t="s">
        <v>7975</v>
      </c>
      <c r="C13336" s="336" t="s">
        <v>11901</v>
      </c>
      <c r="D13336" s="336" t="s">
        <v>11965</v>
      </c>
      <c r="E13336" s="469">
        <v>4139900</v>
      </c>
      <c r="F13336" s="376" t="s">
        <v>5358</v>
      </c>
      <c r="G13336" s="336" t="s">
        <v>105</v>
      </c>
      <c r="H13336" s="657">
        <v>44559</v>
      </c>
      <c r="I13336" s="657">
        <v>44571</v>
      </c>
      <c r="J13336" s="742"/>
    </row>
    <row r="13337" spans="1:10" s="372" customFormat="1" ht="23.25">
      <c r="A13337" s="741" t="s">
        <v>11966</v>
      </c>
      <c r="B13337" s="336" t="s">
        <v>1762</v>
      </c>
      <c r="C13337" s="336" t="s">
        <v>11901</v>
      </c>
      <c r="D13337" s="336" t="s">
        <v>11967</v>
      </c>
      <c r="E13337" s="469">
        <v>108000</v>
      </c>
      <c r="F13337" s="376" t="s">
        <v>11968</v>
      </c>
      <c r="G13337" s="336" t="s">
        <v>105</v>
      </c>
      <c r="H13337" s="657">
        <v>44551</v>
      </c>
      <c r="I13337" s="657">
        <v>44556</v>
      </c>
      <c r="J13337" s="742"/>
    </row>
    <row r="13338" spans="1:10" s="372" customFormat="1" ht="23.25">
      <c r="A13338" s="743" t="s">
        <v>11969</v>
      </c>
      <c r="B13338" s="654" t="s">
        <v>8029</v>
      </c>
      <c r="C13338" s="654" t="s">
        <v>11901</v>
      </c>
      <c r="D13338" s="654" t="s">
        <v>8029</v>
      </c>
      <c r="E13338" s="655">
        <v>31244.03</v>
      </c>
      <c r="F13338" s="656" t="s">
        <v>11970</v>
      </c>
      <c r="G13338" s="654" t="s">
        <v>105</v>
      </c>
      <c r="H13338" s="657">
        <v>44544</v>
      </c>
      <c r="I13338" s="657">
        <v>44558</v>
      </c>
      <c r="J13338" s="744"/>
    </row>
    <row r="13339" spans="1:10" s="372" customFormat="1">
      <c r="A13339" s="745" t="s">
        <v>11971</v>
      </c>
      <c r="B13339" s="654" t="s">
        <v>11972</v>
      </c>
      <c r="C13339" s="654" t="s">
        <v>4225</v>
      </c>
      <c r="D13339" s="746">
        <v>7</v>
      </c>
      <c r="E13339" s="655">
        <v>34720</v>
      </c>
      <c r="F13339" s="656" t="s">
        <v>11973</v>
      </c>
      <c r="G13339" s="654" t="s">
        <v>105</v>
      </c>
      <c r="H13339" s="747">
        <v>44307</v>
      </c>
      <c r="I13339" s="747">
        <v>44312</v>
      </c>
      <c r="J13339" s="748"/>
    </row>
    <row r="13340" spans="1:10" s="372" customFormat="1" ht="23.25">
      <c r="A13340" s="745" t="s">
        <v>11974</v>
      </c>
      <c r="B13340" s="654" t="s">
        <v>11972</v>
      </c>
      <c r="C13340" s="654" t="s">
        <v>4225</v>
      </c>
      <c r="D13340" s="746">
        <v>11</v>
      </c>
      <c r="E13340" s="655">
        <v>29743.8</v>
      </c>
      <c r="F13340" s="656" t="s">
        <v>11975</v>
      </c>
      <c r="G13340" s="654" t="s">
        <v>105</v>
      </c>
      <c r="H13340" s="747">
        <v>44337</v>
      </c>
      <c r="I13340" s="747">
        <v>44354</v>
      </c>
      <c r="J13340" s="748"/>
    </row>
    <row r="13341" spans="1:10" s="372" customFormat="1" ht="23.25">
      <c r="A13341" s="749" t="s">
        <v>11976</v>
      </c>
      <c r="B13341" s="654" t="s">
        <v>11972</v>
      </c>
      <c r="C13341" s="654" t="s">
        <v>4225</v>
      </c>
      <c r="D13341" s="750">
        <v>24</v>
      </c>
      <c r="E13341" s="655">
        <v>20234.64</v>
      </c>
      <c r="F13341" s="656" t="s">
        <v>11977</v>
      </c>
      <c r="G13341" s="654" t="s">
        <v>105</v>
      </c>
      <c r="H13341" s="751">
        <v>44431</v>
      </c>
      <c r="I13341" s="752">
        <v>44452</v>
      </c>
      <c r="J13341" s="753"/>
    </row>
    <row r="13342" spans="1:10" s="372" customFormat="1">
      <c r="A13342" s="749" t="s">
        <v>11978</v>
      </c>
      <c r="B13342" s="654" t="s">
        <v>11972</v>
      </c>
      <c r="C13342" s="654" t="s">
        <v>4225</v>
      </c>
      <c r="D13342" s="750">
        <v>30</v>
      </c>
      <c r="E13342" s="655">
        <v>18245</v>
      </c>
      <c r="F13342" s="656" t="s">
        <v>11979</v>
      </c>
      <c r="G13342" s="654" t="s">
        <v>105</v>
      </c>
      <c r="H13342" s="751">
        <v>44446</v>
      </c>
      <c r="I13342" s="752">
        <v>44476</v>
      </c>
      <c r="J13342" s="753"/>
    </row>
    <row r="13343" spans="1:10" s="372" customFormat="1" ht="23.25">
      <c r="A13343" s="749" t="s">
        <v>11980</v>
      </c>
      <c r="B13343" s="654" t="s">
        <v>11972</v>
      </c>
      <c r="C13343" s="654" t="s">
        <v>4225</v>
      </c>
      <c r="D13343" s="750">
        <v>36</v>
      </c>
      <c r="E13343" s="655">
        <v>30125</v>
      </c>
      <c r="F13343" s="656" t="s">
        <v>11981</v>
      </c>
      <c r="G13343" s="654" t="s">
        <v>105</v>
      </c>
      <c r="H13343" s="751">
        <v>44455</v>
      </c>
      <c r="I13343" s="752">
        <v>44485</v>
      </c>
      <c r="J13343" s="753"/>
    </row>
    <row r="13344" spans="1:10" s="372" customFormat="1">
      <c r="A13344" s="749" t="s">
        <v>11982</v>
      </c>
      <c r="B13344" s="654" t="s">
        <v>11972</v>
      </c>
      <c r="C13344" s="654" t="s">
        <v>4225</v>
      </c>
      <c r="D13344" s="750">
        <v>39</v>
      </c>
      <c r="E13344" s="655">
        <v>28080</v>
      </c>
      <c r="F13344" s="656" t="s">
        <v>11983</v>
      </c>
      <c r="G13344" s="654" t="s">
        <v>105</v>
      </c>
      <c r="H13344" s="751">
        <v>44466</v>
      </c>
      <c r="I13344" s="752">
        <v>44488</v>
      </c>
      <c r="J13344" s="753"/>
    </row>
    <row r="13345" spans="1:10" s="372" customFormat="1">
      <c r="A13345" s="749" t="s">
        <v>11984</v>
      </c>
      <c r="B13345" s="654" t="s">
        <v>8029</v>
      </c>
      <c r="C13345" s="654" t="s">
        <v>11901</v>
      </c>
      <c r="D13345" s="750" t="s">
        <v>8029</v>
      </c>
      <c r="E13345" s="655">
        <v>653348.06000000006</v>
      </c>
      <c r="F13345" s="656" t="s">
        <v>11680</v>
      </c>
      <c r="G13345" s="654" t="s">
        <v>105</v>
      </c>
      <c r="H13345" s="751">
        <v>44496</v>
      </c>
      <c r="I13345" s="752">
        <v>44533</v>
      </c>
      <c r="J13345" s="753"/>
    </row>
    <row r="13346" spans="1:10" s="372" customFormat="1" ht="34.9">
      <c r="A13346" s="749" t="s">
        <v>11985</v>
      </c>
      <c r="B13346" s="654" t="s">
        <v>11972</v>
      </c>
      <c r="C13346" s="654" t="s">
        <v>4225</v>
      </c>
      <c r="D13346" s="750">
        <v>58</v>
      </c>
      <c r="E13346" s="655">
        <v>34000</v>
      </c>
      <c r="F13346" s="656" t="s">
        <v>11986</v>
      </c>
      <c r="G13346" s="654" t="s">
        <v>105</v>
      </c>
      <c r="H13346" s="751">
        <v>44498</v>
      </c>
      <c r="I13346" s="752">
        <v>44519</v>
      </c>
      <c r="J13346" s="753"/>
    </row>
    <row r="13347" spans="1:10" s="372" customFormat="1" ht="69.75">
      <c r="A13347" s="749" t="s">
        <v>11987</v>
      </c>
      <c r="B13347" s="654" t="s">
        <v>11972</v>
      </c>
      <c r="C13347" s="654" t="s">
        <v>4225</v>
      </c>
      <c r="D13347" s="750">
        <v>105</v>
      </c>
      <c r="E13347" s="655">
        <v>28302.99</v>
      </c>
      <c r="F13347" s="656" t="s">
        <v>11988</v>
      </c>
      <c r="G13347" s="654" t="s">
        <v>105</v>
      </c>
      <c r="H13347" s="751">
        <v>44539</v>
      </c>
      <c r="I13347" s="752">
        <v>44560</v>
      </c>
      <c r="J13347" s="753"/>
    </row>
    <row r="13348" spans="1:10" s="372" customFormat="1" ht="23.25">
      <c r="A13348" s="749" t="s">
        <v>11989</v>
      </c>
      <c r="B13348" s="654" t="s">
        <v>11972</v>
      </c>
      <c r="C13348" s="654" t="s">
        <v>4225</v>
      </c>
      <c r="D13348" s="750">
        <v>87</v>
      </c>
      <c r="E13348" s="655">
        <v>18359.810000000001</v>
      </c>
      <c r="F13348" s="656" t="s">
        <v>11990</v>
      </c>
      <c r="G13348" s="654" t="s">
        <v>105</v>
      </c>
      <c r="H13348" s="751">
        <v>44531</v>
      </c>
      <c r="I13348" s="752">
        <v>44546</v>
      </c>
      <c r="J13348" s="753"/>
    </row>
    <row r="13349" spans="1:10" s="372" customFormat="1">
      <c r="A13349" s="749" t="s">
        <v>11991</v>
      </c>
      <c r="B13349" s="654" t="s">
        <v>11972</v>
      </c>
      <c r="C13349" s="654" t="s">
        <v>4225</v>
      </c>
      <c r="D13349" s="754">
        <v>110</v>
      </c>
      <c r="E13349" s="655">
        <v>33150</v>
      </c>
      <c r="F13349" s="656" t="s">
        <v>11992</v>
      </c>
      <c r="G13349" s="654" t="s">
        <v>105</v>
      </c>
      <c r="H13349" s="751">
        <v>44543</v>
      </c>
      <c r="I13349" s="751">
        <v>44549</v>
      </c>
      <c r="J13349" s="753"/>
    </row>
    <row r="13350" spans="1:10" s="372" customFormat="1" ht="23.25">
      <c r="A13350" s="749" t="s">
        <v>11993</v>
      </c>
      <c r="B13350" s="654" t="s">
        <v>11972</v>
      </c>
      <c r="C13350" s="654" t="s">
        <v>4225</v>
      </c>
      <c r="D13350" s="754">
        <v>100</v>
      </c>
      <c r="E13350" s="655">
        <v>32562</v>
      </c>
      <c r="F13350" s="656" t="s">
        <v>11994</v>
      </c>
      <c r="G13350" s="654" t="s">
        <v>105</v>
      </c>
      <c r="H13350" s="751">
        <v>44536</v>
      </c>
      <c r="I13350" s="751">
        <v>44549</v>
      </c>
      <c r="J13350" s="753"/>
    </row>
    <row r="13351" spans="1:10" s="372" customFormat="1" ht="23.25">
      <c r="A13351" s="749" t="s">
        <v>11995</v>
      </c>
      <c r="B13351" s="654" t="s">
        <v>11972</v>
      </c>
      <c r="C13351" s="654" t="s">
        <v>4225</v>
      </c>
      <c r="D13351" s="754">
        <v>103</v>
      </c>
      <c r="E13351" s="655">
        <v>18344</v>
      </c>
      <c r="F13351" s="656" t="s">
        <v>11994</v>
      </c>
      <c r="G13351" s="654" t="s">
        <v>105</v>
      </c>
      <c r="H13351" s="751">
        <v>44539</v>
      </c>
      <c r="I13351" s="751">
        <v>44550</v>
      </c>
      <c r="J13351" s="753"/>
    </row>
    <row r="13352" spans="1:10" s="372" customFormat="1" ht="23.25">
      <c r="A13352" s="749" t="s">
        <v>11996</v>
      </c>
      <c r="B13352" s="654" t="s">
        <v>11972</v>
      </c>
      <c r="C13352" s="654" t="s">
        <v>4225</v>
      </c>
      <c r="D13352" s="754">
        <v>124</v>
      </c>
      <c r="E13352" s="655">
        <v>34250.01</v>
      </c>
      <c r="F13352" s="656" t="s">
        <v>11997</v>
      </c>
      <c r="G13352" s="654" t="s">
        <v>105</v>
      </c>
      <c r="H13352" s="751">
        <v>44545</v>
      </c>
      <c r="I13352" s="751">
        <v>44551</v>
      </c>
      <c r="J13352" s="753"/>
    </row>
    <row r="13353" spans="1:10" s="372" customFormat="1">
      <c r="A13353" s="749" t="s">
        <v>11998</v>
      </c>
      <c r="B13353" s="654" t="s">
        <v>11972</v>
      </c>
      <c r="C13353" s="654" t="s">
        <v>4225</v>
      </c>
      <c r="D13353" s="754">
        <v>112</v>
      </c>
      <c r="E13353" s="655">
        <v>31244.03</v>
      </c>
      <c r="F13353" s="656" t="s">
        <v>11970</v>
      </c>
      <c r="G13353" s="654" t="s">
        <v>105</v>
      </c>
      <c r="H13353" s="751">
        <v>44544</v>
      </c>
      <c r="I13353" s="751">
        <v>44558</v>
      </c>
      <c r="J13353" s="753"/>
    </row>
    <row r="13354" spans="1:10" s="372" customFormat="1">
      <c r="A13354" s="745" t="s">
        <v>3223</v>
      </c>
      <c r="B13354" s="654" t="s">
        <v>11972</v>
      </c>
      <c r="C13354" s="654" t="s">
        <v>2726</v>
      </c>
      <c r="D13354" s="746">
        <v>44</v>
      </c>
      <c r="E13354" s="755">
        <v>35000</v>
      </c>
      <c r="F13354" s="756" t="s">
        <v>11999</v>
      </c>
      <c r="G13354" s="654" t="s">
        <v>105</v>
      </c>
      <c r="H13354" s="747">
        <v>44224</v>
      </c>
      <c r="I13354" s="747">
        <v>44561</v>
      </c>
      <c r="J13354" s="748"/>
    </row>
    <row r="13355" spans="1:10" s="372" customFormat="1" ht="23.25">
      <c r="A13355" s="745" t="s">
        <v>12000</v>
      </c>
      <c r="B13355" s="654" t="s">
        <v>11972</v>
      </c>
      <c r="C13355" s="654" t="s">
        <v>2726</v>
      </c>
      <c r="D13355" s="746">
        <v>46</v>
      </c>
      <c r="E13355" s="755">
        <v>21000</v>
      </c>
      <c r="F13355" s="756" t="s">
        <v>12001</v>
      </c>
      <c r="G13355" s="654" t="s">
        <v>105</v>
      </c>
      <c r="H13355" s="757">
        <v>44225</v>
      </c>
      <c r="I13355" s="747">
        <v>44314</v>
      </c>
      <c r="J13355" s="748"/>
    </row>
    <row r="13356" spans="1:10" s="372" customFormat="1" ht="23.25">
      <c r="A13356" s="745" t="s">
        <v>12002</v>
      </c>
      <c r="B13356" s="654" t="s">
        <v>11972</v>
      </c>
      <c r="C13356" s="654" t="s">
        <v>2726</v>
      </c>
      <c r="D13356" s="746">
        <v>23</v>
      </c>
      <c r="E13356" s="755">
        <v>34500</v>
      </c>
      <c r="F13356" s="756" t="s">
        <v>12003</v>
      </c>
      <c r="G13356" s="654" t="s">
        <v>105</v>
      </c>
      <c r="H13356" s="747">
        <v>44223</v>
      </c>
      <c r="I13356" s="747">
        <v>44308</v>
      </c>
      <c r="J13356" s="748"/>
    </row>
    <row r="13357" spans="1:10" s="372" customFormat="1" ht="34.9">
      <c r="A13357" s="745" t="s">
        <v>12004</v>
      </c>
      <c r="B13357" s="654" t="s">
        <v>11972</v>
      </c>
      <c r="C13357" s="654" t="s">
        <v>2726</v>
      </c>
      <c r="D13357" s="746">
        <v>24</v>
      </c>
      <c r="E13357" s="755">
        <v>20000</v>
      </c>
      <c r="F13357" s="756" t="s">
        <v>12005</v>
      </c>
      <c r="G13357" s="654" t="s">
        <v>105</v>
      </c>
      <c r="H13357" s="747">
        <v>44223</v>
      </c>
      <c r="I13357" s="747">
        <v>44283</v>
      </c>
      <c r="J13357" s="748"/>
    </row>
    <row r="13358" spans="1:10" s="372" customFormat="1" ht="23.25">
      <c r="A13358" s="745" t="s">
        <v>12006</v>
      </c>
      <c r="B13358" s="654" t="s">
        <v>11972</v>
      </c>
      <c r="C13358" s="654" t="s">
        <v>2726</v>
      </c>
      <c r="D13358" s="746">
        <v>249</v>
      </c>
      <c r="E13358" s="755">
        <v>28414.720000000001</v>
      </c>
      <c r="F13358" s="756" t="s">
        <v>12007</v>
      </c>
      <c r="G13358" s="654" t="s">
        <v>105</v>
      </c>
      <c r="H13358" s="747">
        <v>44271</v>
      </c>
      <c r="I13358" s="747">
        <v>44638</v>
      </c>
      <c r="J13358" s="748"/>
    </row>
    <row r="13359" spans="1:10" s="372" customFormat="1" ht="46.5">
      <c r="A13359" s="745" t="s">
        <v>12008</v>
      </c>
      <c r="B13359" s="654" t="s">
        <v>11972</v>
      </c>
      <c r="C13359" s="654" t="s">
        <v>2726</v>
      </c>
      <c r="D13359" s="746">
        <v>70</v>
      </c>
      <c r="E13359" s="755">
        <v>24000</v>
      </c>
      <c r="F13359" s="756" t="s">
        <v>12009</v>
      </c>
      <c r="G13359" s="654" t="s">
        <v>105</v>
      </c>
      <c r="H13359" s="747">
        <v>44235</v>
      </c>
      <c r="I13359" s="747">
        <v>44310</v>
      </c>
      <c r="J13359" s="748"/>
    </row>
    <row r="13360" spans="1:10" s="372" customFormat="1" ht="34.9">
      <c r="A13360" s="745" t="s">
        <v>12010</v>
      </c>
      <c r="B13360" s="654" t="s">
        <v>11972</v>
      </c>
      <c r="C13360" s="654" t="s">
        <v>2726</v>
      </c>
      <c r="D13360" s="746">
        <v>134</v>
      </c>
      <c r="E13360" s="755">
        <v>29205</v>
      </c>
      <c r="F13360" s="756" t="s">
        <v>12011</v>
      </c>
      <c r="G13360" s="654" t="s">
        <v>105</v>
      </c>
      <c r="H13360" s="747">
        <v>44251</v>
      </c>
      <c r="I13360" s="758">
        <v>44561</v>
      </c>
      <c r="J13360" s="748"/>
    </row>
    <row r="13361" spans="1:10" s="372" customFormat="1" ht="46.5">
      <c r="A13361" s="745" t="s">
        <v>12012</v>
      </c>
      <c r="B13361" s="654" t="s">
        <v>11972</v>
      </c>
      <c r="C13361" s="654" t="s">
        <v>2726</v>
      </c>
      <c r="D13361" s="746">
        <v>54</v>
      </c>
      <c r="E13361" s="755">
        <v>33858</v>
      </c>
      <c r="F13361" s="756" t="s">
        <v>12013</v>
      </c>
      <c r="G13361" s="654" t="s">
        <v>105</v>
      </c>
      <c r="H13361" s="747">
        <v>44228</v>
      </c>
      <c r="I13361" s="759">
        <v>44264</v>
      </c>
      <c r="J13361" s="748"/>
    </row>
    <row r="13362" spans="1:10" s="372" customFormat="1" ht="23.25">
      <c r="A13362" s="745" t="s">
        <v>12014</v>
      </c>
      <c r="B13362" s="654" t="s">
        <v>11972</v>
      </c>
      <c r="C13362" s="654" t="s">
        <v>2726</v>
      </c>
      <c r="D13362" s="746">
        <v>129</v>
      </c>
      <c r="E13362" s="755">
        <v>19500</v>
      </c>
      <c r="F13362" s="756" t="s">
        <v>12015</v>
      </c>
      <c r="G13362" s="654" t="s">
        <v>105</v>
      </c>
      <c r="H13362" s="747">
        <v>44251</v>
      </c>
      <c r="I13362" s="751">
        <v>44336</v>
      </c>
      <c r="J13362" s="748"/>
    </row>
    <row r="13363" spans="1:10" s="372" customFormat="1" ht="23.25">
      <c r="A13363" s="745" t="s">
        <v>12016</v>
      </c>
      <c r="B13363" s="654" t="s">
        <v>11972</v>
      </c>
      <c r="C13363" s="654" t="s">
        <v>2726</v>
      </c>
      <c r="D13363" s="746">
        <v>74</v>
      </c>
      <c r="E13363" s="755">
        <v>24000</v>
      </c>
      <c r="F13363" s="756" t="s">
        <v>12017</v>
      </c>
      <c r="G13363" s="654" t="s">
        <v>105</v>
      </c>
      <c r="H13363" s="747">
        <v>44448</v>
      </c>
      <c r="I13363" s="747">
        <v>44326</v>
      </c>
      <c r="J13363" s="748"/>
    </row>
    <row r="13364" spans="1:10" s="372" customFormat="1" ht="23.25">
      <c r="A13364" s="745" t="s">
        <v>12018</v>
      </c>
      <c r="B13364" s="654" t="s">
        <v>11972</v>
      </c>
      <c r="C13364" s="654" t="s">
        <v>2726</v>
      </c>
      <c r="D13364" s="746">
        <v>122</v>
      </c>
      <c r="E13364" s="755">
        <v>48000</v>
      </c>
      <c r="F13364" s="756" t="s">
        <v>11999</v>
      </c>
      <c r="G13364" s="654" t="s">
        <v>105</v>
      </c>
      <c r="H13364" s="747">
        <v>44250</v>
      </c>
      <c r="I13364" s="759">
        <v>44561</v>
      </c>
      <c r="J13364" s="748"/>
    </row>
    <row r="13365" spans="1:10" s="372" customFormat="1" ht="23.25">
      <c r="A13365" s="745" t="s">
        <v>12019</v>
      </c>
      <c r="B13365" s="654" t="s">
        <v>11972</v>
      </c>
      <c r="C13365" s="654" t="s">
        <v>2726</v>
      </c>
      <c r="D13365" s="746">
        <v>124</v>
      </c>
      <c r="E13365" s="755">
        <v>28000</v>
      </c>
      <c r="F13365" s="756" t="s">
        <v>12020</v>
      </c>
      <c r="G13365" s="654" t="s">
        <v>105</v>
      </c>
      <c r="H13365" s="747">
        <v>44250</v>
      </c>
      <c r="I13365" s="759">
        <v>44556</v>
      </c>
      <c r="J13365" s="748"/>
    </row>
    <row r="13366" spans="1:10" s="372" customFormat="1" ht="23.25">
      <c r="A13366" s="745" t="s">
        <v>12021</v>
      </c>
      <c r="B13366" s="654" t="s">
        <v>11972</v>
      </c>
      <c r="C13366" s="654" t="s">
        <v>2726</v>
      </c>
      <c r="D13366" s="746">
        <v>118</v>
      </c>
      <c r="E13366" s="755">
        <v>31400</v>
      </c>
      <c r="F13366" s="756" t="s">
        <v>12022</v>
      </c>
      <c r="G13366" s="654" t="s">
        <v>105</v>
      </c>
      <c r="H13366" s="747">
        <v>44250</v>
      </c>
      <c r="I13366" s="752">
        <v>44280</v>
      </c>
      <c r="J13366" s="748"/>
    </row>
    <row r="13367" spans="1:10" s="372" customFormat="1" ht="34.9">
      <c r="A13367" s="745" t="s">
        <v>12023</v>
      </c>
      <c r="B13367" s="654" t="s">
        <v>11972</v>
      </c>
      <c r="C13367" s="654" t="s">
        <v>2726</v>
      </c>
      <c r="D13367" s="746">
        <v>103</v>
      </c>
      <c r="E13367" s="755">
        <v>24000</v>
      </c>
      <c r="F13367" s="756" t="s">
        <v>12024</v>
      </c>
      <c r="G13367" s="654" t="s">
        <v>105</v>
      </c>
      <c r="H13367" s="747">
        <v>44244</v>
      </c>
      <c r="I13367" s="747">
        <v>44314</v>
      </c>
      <c r="J13367" s="748"/>
    </row>
    <row r="13368" spans="1:10" s="372" customFormat="1" ht="34.9">
      <c r="A13368" s="745" t="s">
        <v>12025</v>
      </c>
      <c r="B13368" s="654" t="s">
        <v>11972</v>
      </c>
      <c r="C13368" s="654" t="s">
        <v>2726</v>
      </c>
      <c r="D13368" s="746">
        <v>119</v>
      </c>
      <c r="E13368" s="755">
        <v>30000</v>
      </c>
      <c r="F13368" s="756" t="s">
        <v>12026</v>
      </c>
      <c r="G13368" s="654" t="s">
        <v>105</v>
      </c>
      <c r="H13368" s="747">
        <v>44249</v>
      </c>
      <c r="I13368" s="747">
        <v>44430</v>
      </c>
      <c r="J13368" s="748"/>
    </row>
    <row r="13369" spans="1:10" s="372" customFormat="1" ht="58.15">
      <c r="A13369" s="745" t="s">
        <v>12027</v>
      </c>
      <c r="B13369" s="654" t="s">
        <v>11972</v>
      </c>
      <c r="C13369" s="654" t="s">
        <v>2726</v>
      </c>
      <c r="D13369" s="746">
        <v>120</v>
      </c>
      <c r="E13369" s="755">
        <v>27000</v>
      </c>
      <c r="F13369" s="756" t="s">
        <v>12028</v>
      </c>
      <c r="G13369" s="654" t="s">
        <v>105</v>
      </c>
      <c r="H13369" s="747">
        <v>44249</v>
      </c>
      <c r="I13369" s="747">
        <v>44345</v>
      </c>
      <c r="J13369" s="748"/>
    </row>
    <row r="13370" spans="1:10" s="372" customFormat="1" ht="34.9">
      <c r="A13370" s="745" t="s">
        <v>12029</v>
      </c>
      <c r="B13370" s="654" t="s">
        <v>11972</v>
      </c>
      <c r="C13370" s="654" t="s">
        <v>2726</v>
      </c>
      <c r="D13370" s="746">
        <v>123</v>
      </c>
      <c r="E13370" s="755">
        <v>27000</v>
      </c>
      <c r="F13370" s="756" t="s">
        <v>12030</v>
      </c>
      <c r="G13370" s="654" t="s">
        <v>105</v>
      </c>
      <c r="H13370" s="747">
        <v>44250</v>
      </c>
      <c r="I13370" s="752">
        <v>44345</v>
      </c>
      <c r="J13370" s="748"/>
    </row>
    <row r="13371" spans="1:10" s="372" customFormat="1" ht="46.5">
      <c r="A13371" s="745" t="s">
        <v>12031</v>
      </c>
      <c r="B13371" s="654" t="s">
        <v>11972</v>
      </c>
      <c r="C13371" s="654" t="s">
        <v>2726</v>
      </c>
      <c r="D13371" s="746">
        <v>4</v>
      </c>
      <c r="E13371" s="755">
        <v>28000</v>
      </c>
      <c r="F13371" s="756" t="s">
        <v>12032</v>
      </c>
      <c r="G13371" s="654" t="s">
        <v>105</v>
      </c>
      <c r="H13371" s="747">
        <v>44210</v>
      </c>
      <c r="I13371" s="747">
        <v>43964</v>
      </c>
      <c r="J13371" s="748"/>
    </row>
    <row r="13372" spans="1:10" s="372" customFormat="1" ht="46.5">
      <c r="A13372" s="745" t="s">
        <v>12033</v>
      </c>
      <c r="B13372" s="654" t="s">
        <v>11972</v>
      </c>
      <c r="C13372" s="654" t="s">
        <v>2726</v>
      </c>
      <c r="D13372" s="746">
        <v>165</v>
      </c>
      <c r="E13372" s="755">
        <v>33000</v>
      </c>
      <c r="F13372" s="756" t="s">
        <v>12034</v>
      </c>
      <c r="G13372" s="654" t="s">
        <v>105</v>
      </c>
      <c r="H13372" s="747">
        <v>44256</v>
      </c>
      <c r="I13372" s="747">
        <v>44346</v>
      </c>
      <c r="J13372" s="748"/>
    </row>
    <row r="13373" spans="1:10" s="372" customFormat="1" ht="58.15">
      <c r="A13373" s="745" t="s">
        <v>18745</v>
      </c>
      <c r="B13373" s="654" t="s">
        <v>11972</v>
      </c>
      <c r="C13373" s="654" t="s">
        <v>2726</v>
      </c>
      <c r="D13373" s="746">
        <v>236</v>
      </c>
      <c r="E13373" s="755">
        <v>30000</v>
      </c>
      <c r="F13373" s="756" t="s">
        <v>12035</v>
      </c>
      <c r="G13373" s="654" t="s">
        <v>105</v>
      </c>
      <c r="H13373" s="747">
        <v>44263</v>
      </c>
      <c r="I13373" s="751">
        <v>44454</v>
      </c>
      <c r="J13373" s="748"/>
    </row>
    <row r="13374" spans="1:10" s="372" customFormat="1" ht="46.5">
      <c r="A13374" s="745" t="s">
        <v>12036</v>
      </c>
      <c r="B13374" s="654" t="s">
        <v>11972</v>
      </c>
      <c r="C13374" s="654" t="s">
        <v>2726</v>
      </c>
      <c r="D13374" s="746">
        <v>244</v>
      </c>
      <c r="E13374" s="755">
        <v>30000</v>
      </c>
      <c r="F13374" s="756" t="s">
        <v>12037</v>
      </c>
      <c r="G13374" s="654" t="s">
        <v>105</v>
      </c>
      <c r="H13374" s="760">
        <v>44265</v>
      </c>
      <c r="I13374" s="751">
        <v>44454</v>
      </c>
      <c r="J13374" s="748"/>
    </row>
    <row r="13375" spans="1:10" s="372" customFormat="1" ht="34.9">
      <c r="A13375" s="749" t="s">
        <v>12038</v>
      </c>
      <c r="B13375" s="654" t="s">
        <v>11972</v>
      </c>
      <c r="C13375" s="654" t="s">
        <v>2726</v>
      </c>
      <c r="D13375" s="750">
        <v>237</v>
      </c>
      <c r="E13375" s="761">
        <v>30000</v>
      </c>
      <c r="F13375" s="762" t="s">
        <v>12039</v>
      </c>
      <c r="G13375" s="654" t="s">
        <v>105</v>
      </c>
      <c r="H13375" s="751">
        <v>44263</v>
      </c>
      <c r="I13375" s="751">
        <v>44454</v>
      </c>
      <c r="J13375" s="753"/>
    </row>
    <row r="13376" spans="1:10" s="372" customFormat="1" ht="34.9">
      <c r="A13376" s="749" t="s">
        <v>12040</v>
      </c>
      <c r="B13376" s="654" t="s">
        <v>11972</v>
      </c>
      <c r="C13376" s="654" t="s">
        <v>2726</v>
      </c>
      <c r="D13376" s="750">
        <v>196</v>
      </c>
      <c r="E13376" s="761">
        <v>22500</v>
      </c>
      <c r="F13376" s="762" t="s">
        <v>12041</v>
      </c>
      <c r="G13376" s="654" t="s">
        <v>105</v>
      </c>
      <c r="H13376" s="751">
        <v>44256</v>
      </c>
      <c r="I13376" s="751">
        <v>44319</v>
      </c>
      <c r="J13376" s="753"/>
    </row>
    <row r="13377" spans="1:10" s="372" customFormat="1" ht="34.9">
      <c r="A13377" s="745" t="s">
        <v>12042</v>
      </c>
      <c r="B13377" s="654" t="s">
        <v>11972</v>
      </c>
      <c r="C13377" s="654" t="s">
        <v>2726</v>
      </c>
      <c r="D13377" s="746">
        <v>208</v>
      </c>
      <c r="E13377" s="755">
        <v>30100</v>
      </c>
      <c r="F13377" s="756" t="s">
        <v>12043</v>
      </c>
      <c r="G13377" s="654" t="s">
        <v>105</v>
      </c>
      <c r="H13377" s="747">
        <v>44259</v>
      </c>
      <c r="I13377" s="747">
        <v>44275</v>
      </c>
      <c r="J13377" s="748"/>
    </row>
    <row r="13378" spans="1:10" s="372" customFormat="1">
      <c r="A13378" s="745" t="s">
        <v>12044</v>
      </c>
      <c r="B13378" s="654" t="s">
        <v>11972</v>
      </c>
      <c r="C13378" s="654" t="s">
        <v>2726</v>
      </c>
      <c r="D13378" s="746">
        <v>266</v>
      </c>
      <c r="E13378" s="755">
        <v>27981.83</v>
      </c>
      <c r="F13378" s="756" t="s">
        <v>12045</v>
      </c>
      <c r="G13378" s="654" t="s">
        <v>105</v>
      </c>
      <c r="H13378" s="747">
        <v>44278</v>
      </c>
      <c r="I13378" s="759">
        <v>44471</v>
      </c>
      <c r="J13378" s="748"/>
    </row>
    <row r="13379" spans="1:10" s="372" customFormat="1" ht="34.9">
      <c r="A13379" s="745" t="s">
        <v>12046</v>
      </c>
      <c r="B13379" s="654" t="s">
        <v>11972</v>
      </c>
      <c r="C13379" s="654" t="s">
        <v>2726</v>
      </c>
      <c r="D13379" s="746">
        <v>250</v>
      </c>
      <c r="E13379" s="755">
        <v>18000</v>
      </c>
      <c r="F13379" s="756" t="s">
        <v>12047</v>
      </c>
      <c r="G13379" s="654" t="s">
        <v>105</v>
      </c>
      <c r="H13379" s="747">
        <v>44271</v>
      </c>
      <c r="I13379" s="747">
        <v>44361</v>
      </c>
      <c r="J13379" s="748"/>
    </row>
    <row r="13380" spans="1:10" s="372" customFormat="1">
      <c r="A13380" s="745" t="s">
        <v>12048</v>
      </c>
      <c r="B13380" s="654" t="s">
        <v>11972</v>
      </c>
      <c r="C13380" s="654" t="s">
        <v>2726</v>
      </c>
      <c r="D13380" s="746">
        <v>261</v>
      </c>
      <c r="E13380" s="755">
        <v>34450</v>
      </c>
      <c r="F13380" s="756" t="s">
        <v>12049</v>
      </c>
      <c r="G13380" s="654" t="s">
        <v>105</v>
      </c>
      <c r="H13380" s="747">
        <v>44277</v>
      </c>
      <c r="I13380" s="747">
        <v>44642</v>
      </c>
      <c r="J13380" s="748"/>
    </row>
    <row r="13381" spans="1:10" s="372" customFormat="1" ht="45" customHeight="1">
      <c r="A13381" s="745" t="s">
        <v>12050</v>
      </c>
      <c r="B13381" s="654" t="s">
        <v>11972</v>
      </c>
      <c r="C13381" s="654" t="s">
        <v>2726</v>
      </c>
      <c r="D13381" s="754">
        <v>254</v>
      </c>
      <c r="E13381" s="761">
        <v>30000</v>
      </c>
      <c r="F13381" s="756" t="s">
        <v>12051</v>
      </c>
      <c r="G13381" s="654" t="s">
        <v>105</v>
      </c>
      <c r="H13381" s="751">
        <v>44273</v>
      </c>
      <c r="I13381" s="751">
        <v>44580</v>
      </c>
      <c r="J13381" s="748"/>
    </row>
    <row r="13382" spans="1:10" s="372" customFormat="1" ht="69.75">
      <c r="A13382" s="745" t="s">
        <v>12052</v>
      </c>
      <c r="B13382" s="654" t="s">
        <v>11972</v>
      </c>
      <c r="C13382" s="654" t="s">
        <v>2726</v>
      </c>
      <c r="D13382" s="746">
        <v>267</v>
      </c>
      <c r="E13382" s="755">
        <v>24000</v>
      </c>
      <c r="F13382" s="756" t="s">
        <v>12053</v>
      </c>
      <c r="G13382" s="654" t="s">
        <v>105</v>
      </c>
      <c r="H13382" s="747">
        <v>44279</v>
      </c>
      <c r="I13382" s="747">
        <v>44329</v>
      </c>
      <c r="J13382" s="748"/>
    </row>
    <row r="13383" spans="1:10" s="372" customFormat="1" ht="34.9">
      <c r="A13383" s="745" t="s">
        <v>12054</v>
      </c>
      <c r="B13383" s="654" t="s">
        <v>11972</v>
      </c>
      <c r="C13383" s="654" t="s">
        <v>2726</v>
      </c>
      <c r="D13383" s="746">
        <v>253</v>
      </c>
      <c r="E13383" s="755">
        <v>32000</v>
      </c>
      <c r="F13383" s="756" t="s">
        <v>12055</v>
      </c>
      <c r="G13383" s="654" t="s">
        <v>105</v>
      </c>
      <c r="H13383" s="747">
        <v>44272</v>
      </c>
      <c r="I13383" s="747">
        <v>44333</v>
      </c>
      <c r="J13383" s="748"/>
    </row>
    <row r="13384" spans="1:10" s="372" customFormat="1" ht="34.9">
      <c r="A13384" s="749" t="s">
        <v>12056</v>
      </c>
      <c r="B13384" s="654" t="s">
        <v>11972</v>
      </c>
      <c r="C13384" s="654" t="s">
        <v>2726</v>
      </c>
      <c r="D13384" s="750">
        <v>259</v>
      </c>
      <c r="E13384" s="761">
        <v>25000</v>
      </c>
      <c r="F13384" s="762" t="s">
        <v>12057</v>
      </c>
      <c r="G13384" s="654" t="s">
        <v>105</v>
      </c>
      <c r="H13384" s="751">
        <v>44277</v>
      </c>
      <c r="I13384" s="751">
        <v>44428</v>
      </c>
      <c r="J13384" s="753"/>
    </row>
    <row r="13385" spans="1:10" s="372" customFormat="1" ht="23.25">
      <c r="A13385" s="745" t="s">
        <v>12058</v>
      </c>
      <c r="B13385" s="654" t="s">
        <v>11972</v>
      </c>
      <c r="C13385" s="654" t="s">
        <v>2726</v>
      </c>
      <c r="D13385" s="746">
        <v>272</v>
      </c>
      <c r="E13385" s="755">
        <v>34000</v>
      </c>
      <c r="F13385" s="756" t="s">
        <v>12059</v>
      </c>
      <c r="G13385" s="654" t="s">
        <v>105</v>
      </c>
      <c r="H13385" s="747">
        <v>44280</v>
      </c>
      <c r="I13385" s="759">
        <v>44561</v>
      </c>
      <c r="J13385" s="748"/>
    </row>
    <row r="13386" spans="1:10" s="372" customFormat="1" ht="58.15">
      <c r="A13386" s="745" t="s">
        <v>12060</v>
      </c>
      <c r="B13386" s="654" t="s">
        <v>11972</v>
      </c>
      <c r="C13386" s="654" t="s">
        <v>2726</v>
      </c>
      <c r="D13386" s="746">
        <v>255</v>
      </c>
      <c r="E13386" s="755">
        <v>24000</v>
      </c>
      <c r="F13386" s="756" t="s">
        <v>12061</v>
      </c>
      <c r="G13386" s="654" t="s">
        <v>105</v>
      </c>
      <c r="H13386" s="747">
        <v>44274</v>
      </c>
      <c r="I13386" s="747">
        <v>44364</v>
      </c>
      <c r="J13386" s="748"/>
    </row>
    <row r="13387" spans="1:10" s="372" customFormat="1">
      <c r="A13387" s="745" t="s">
        <v>12062</v>
      </c>
      <c r="B13387" s="654" t="s">
        <v>11972</v>
      </c>
      <c r="C13387" s="654" t="s">
        <v>2726</v>
      </c>
      <c r="D13387" s="746">
        <v>274</v>
      </c>
      <c r="E13387" s="755">
        <v>33307.35</v>
      </c>
      <c r="F13387" s="756" t="s">
        <v>12063</v>
      </c>
      <c r="G13387" s="654" t="s">
        <v>105</v>
      </c>
      <c r="H13387" s="747">
        <v>44280</v>
      </c>
      <c r="I13387" s="747">
        <v>44557</v>
      </c>
      <c r="J13387" s="748"/>
    </row>
    <row r="13388" spans="1:10" s="372" customFormat="1" ht="46.5">
      <c r="A13388" s="745" t="s">
        <v>12064</v>
      </c>
      <c r="B13388" s="654" t="s">
        <v>11972</v>
      </c>
      <c r="C13388" s="654" t="s">
        <v>2726</v>
      </c>
      <c r="D13388" s="746">
        <v>270</v>
      </c>
      <c r="E13388" s="755">
        <v>18000</v>
      </c>
      <c r="F13388" s="756" t="s">
        <v>12065</v>
      </c>
      <c r="G13388" s="654" t="s">
        <v>105</v>
      </c>
      <c r="H13388" s="747">
        <v>44279</v>
      </c>
      <c r="I13388" s="747">
        <v>44370</v>
      </c>
      <c r="J13388" s="748"/>
    </row>
    <row r="13389" spans="1:10" s="372" customFormat="1" ht="46.5">
      <c r="A13389" s="745" t="s">
        <v>12066</v>
      </c>
      <c r="B13389" s="654" t="s">
        <v>11972</v>
      </c>
      <c r="C13389" s="654" t="s">
        <v>2726</v>
      </c>
      <c r="D13389" s="746">
        <v>294</v>
      </c>
      <c r="E13389" s="755">
        <v>24000</v>
      </c>
      <c r="F13389" s="756" t="s">
        <v>12067</v>
      </c>
      <c r="G13389" s="654" t="s">
        <v>105</v>
      </c>
      <c r="H13389" s="747">
        <v>44285</v>
      </c>
      <c r="I13389" s="747">
        <v>44410</v>
      </c>
      <c r="J13389" s="748"/>
    </row>
    <row r="13390" spans="1:10" s="372" customFormat="1" ht="46.5">
      <c r="A13390" s="745" t="s">
        <v>12068</v>
      </c>
      <c r="B13390" s="654" t="s">
        <v>11972</v>
      </c>
      <c r="C13390" s="654" t="s">
        <v>2726</v>
      </c>
      <c r="D13390" s="746">
        <v>295</v>
      </c>
      <c r="E13390" s="755">
        <v>30000</v>
      </c>
      <c r="F13390" s="756" t="s">
        <v>12069</v>
      </c>
      <c r="G13390" s="654" t="s">
        <v>105</v>
      </c>
      <c r="H13390" s="747">
        <v>44285</v>
      </c>
      <c r="I13390" s="747">
        <v>44410</v>
      </c>
      <c r="J13390" s="748"/>
    </row>
    <row r="13391" spans="1:10" s="372" customFormat="1" ht="34.9">
      <c r="A13391" s="745" t="s">
        <v>18746</v>
      </c>
      <c r="B13391" s="654" t="s">
        <v>11972</v>
      </c>
      <c r="C13391" s="654" t="s">
        <v>2726</v>
      </c>
      <c r="D13391" s="746">
        <v>328</v>
      </c>
      <c r="E13391" s="755">
        <v>35000</v>
      </c>
      <c r="F13391" s="756" t="s">
        <v>12070</v>
      </c>
      <c r="G13391" s="654" t="s">
        <v>105</v>
      </c>
      <c r="H13391" s="747">
        <v>44302</v>
      </c>
      <c r="I13391" s="747">
        <v>44452</v>
      </c>
      <c r="J13391" s="748"/>
    </row>
    <row r="13392" spans="1:10" s="372" customFormat="1" ht="23.25">
      <c r="A13392" s="745" t="s">
        <v>12071</v>
      </c>
      <c r="B13392" s="654" t="s">
        <v>11972</v>
      </c>
      <c r="C13392" s="654" t="s">
        <v>2726</v>
      </c>
      <c r="D13392" s="746">
        <v>318</v>
      </c>
      <c r="E13392" s="755">
        <v>26370</v>
      </c>
      <c r="F13392" s="756" t="s">
        <v>12072</v>
      </c>
      <c r="G13392" s="654" t="s">
        <v>105</v>
      </c>
      <c r="H13392" s="747">
        <v>44295</v>
      </c>
      <c r="I13392" s="747">
        <v>44633</v>
      </c>
      <c r="J13392" s="748"/>
    </row>
    <row r="13393" spans="1:10" s="372" customFormat="1" ht="34.9">
      <c r="A13393" s="745" t="s">
        <v>12073</v>
      </c>
      <c r="B13393" s="654" t="s">
        <v>11972</v>
      </c>
      <c r="C13393" s="654" t="s">
        <v>2726</v>
      </c>
      <c r="D13393" s="746">
        <v>316</v>
      </c>
      <c r="E13393" s="755">
        <v>30000</v>
      </c>
      <c r="F13393" s="756" t="s">
        <v>12005</v>
      </c>
      <c r="G13393" s="654" t="s">
        <v>105</v>
      </c>
      <c r="H13393" s="747">
        <v>44295</v>
      </c>
      <c r="I13393" s="747">
        <v>44388</v>
      </c>
      <c r="J13393" s="748"/>
    </row>
    <row r="13394" spans="1:10" s="372" customFormat="1" ht="23.25">
      <c r="A13394" s="745" t="s">
        <v>12074</v>
      </c>
      <c r="B13394" s="654" t="s">
        <v>11972</v>
      </c>
      <c r="C13394" s="654" t="s">
        <v>2726</v>
      </c>
      <c r="D13394" s="746">
        <v>317</v>
      </c>
      <c r="E13394" s="755">
        <v>30000</v>
      </c>
      <c r="F13394" s="756" t="s">
        <v>12075</v>
      </c>
      <c r="G13394" s="654" t="s">
        <v>105</v>
      </c>
      <c r="H13394" s="747">
        <v>44295</v>
      </c>
      <c r="I13394" s="747">
        <v>44386</v>
      </c>
      <c r="J13394" s="748"/>
    </row>
    <row r="13395" spans="1:10" s="372" customFormat="1" ht="58.15">
      <c r="A13395" s="745" t="s">
        <v>12076</v>
      </c>
      <c r="B13395" s="654" t="s">
        <v>11972</v>
      </c>
      <c r="C13395" s="654" t="s">
        <v>2726</v>
      </c>
      <c r="D13395" s="746">
        <v>343</v>
      </c>
      <c r="E13395" s="755">
        <v>32000</v>
      </c>
      <c r="F13395" s="756" t="s">
        <v>12009</v>
      </c>
      <c r="G13395" s="654" t="s">
        <v>105</v>
      </c>
      <c r="H13395" s="747">
        <v>44309</v>
      </c>
      <c r="I13395" s="747">
        <v>44411</v>
      </c>
      <c r="J13395" s="748"/>
    </row>
    <row r="13396" spans="1:10" s="372" customFormat="1" ht="34.9">
      <c r="A13396" s="749" t="s">
        <v>12077</v>
      </c>
      <c r="B13396" s="654" t="s">
        <v>11972</v>
      </c>
      <c r="C13396" s="654" t="s">
        <v>2726</v>
      </c>
      <c r="D13396" s="750">
        <v>367</v>
      </c>
      <c r="E13396" s="761">
        <v>27000</v>
      </c>
      <c r="F13396" s="762" t="s">
        <v>12078</v>
      </c>
      <c r="G13396" s="654" t="s">
        <v>105</v>
      </c>
      <c r="H13396" s="751">
        <v>44315</v>
      </c>
      <c r="I13396" s="759">
        <v>44405</v>
      </c>
      <c r="J13396" s="753"/>
    </row>
    <row r="13397" spans="1:10" s="372" customFormat="1" ht="34.9">
      <c r="A13397" s="749" t="s">
        <v>12079</v>
      </c>
      <c r="B13397" s="654" t="s">
        <v>11972</v>
      </c>
      <c r="C13397" s="654" t="s">
        <v>2726</v>
      </c>
      <c r="D13397" s="750">
        <v>368</v>
      </c>
      <c r="E13397" s="761">
        <v>27000</v>
      </c>
      <c r="F13397" s="762" t="s">
        <v>12080</v>
      </c>
      <c r="G13397" s="654" t="s">
        <v>105</v>
      </c>
      <c r="H13397" s="751">
        <v>44315</v>
      </c>
      <c r="I13397" s="747">
        <v>44406</v>
      </c>
      <c r="J13397" s="753"/>
    </row>
    <row r="13398" spans="1:10" s="372" customFormat="1" ht="23.25">
      <c r="A13398" s="745" t="s">
        <v>12081</v>
      </c>
      <c r="B13398" s="654" t="s">
        <v>11972</v>
      </c>
      <c r="C13398" s="654" t="s">
        <v>2726</v>
      </c>
      <c r="D13398" s="746">
        <v>393</v>
      </c>
      <c r="E13398" s="755">
        <v>26685.599999999999</v>
      </c>
      <c r="F13398" s="756" t="s">
        <v>12082</v>
      </c>
      <c r="G13398" s="654" t="s">
        <v>105</v>
      </c>
      <c r="H13398" s="747">
        <v>44326</v>
      </c>
      <c r="I13398" s="747">
        <v>44416</v>
      </c>
      <c r="J13398" s="748"/>
    </row>
    <row r="13399" spans="1:10" s="372" customFormat="1" ht="34.9">
      <c r="A13399" s="745" t="s">
        <v>12083</v>
      </c>
      <c r="B13399" s="654" t="s">
        <v>11972</v>
      </c>
      <c r="C13399" s="654" t="s">
        <v>2726</v>
      </c>
      <c r="D13399" s="746">
        <v>377</v>
      </c>
      <c r="E13399" s="755">
        <v>24000</v>
      </c>
      <c r="F13399" s="756" t="s">
        <v>12084</v>
      </c>
      <c r="G13399" s="654" t="s">
        <v>105</v>
      </c>
      <c r="H13399" s="747">
        <v>44321</v>
      </c>
      <c r="I13399" s="747">
        <v>44411</v>
      </c>
      <c r="J13399" s="748"/>
    </row>
    <row r="13400" spans="1:10" s="372" customFormat="1" ht="34.9">
      <c r="A13400" s="745" t="s">
        <v>12085</v>
      </c>
      <c r="B13400" s="654" t="s">
        <v>11972</v>
      </c>
      <c r="C13400" s="654" t="s">
        <v>2726</v>
      </c>
      <c r="D13400" s="746">
        <v>379</v>
      </c>
      <c r="E13400" s="755">
        <v>34500</v>
      </c>
      <c r="F13400" s="756" t="s">
        <v>12003</v>
      </c>
      <c r="G13400" s="654" t="s">
        <v>105</v>
      </c>
      <c r="H13400" s="747">
        <v>44321</v>
      </c>
      <c r="I13400" s="747">
        <v>44406</v>
      </c>
      <c r="J13400" s="748"/>
    </row>
    <row r="13401" spans="1:10" s="372" customFormat="1" ht="46.5">
      <c r="A13401" s="745" t="s">
        <v>12086</v>
      </c>
      <c r="B13401" s="654" t="s">
        <v>11972</v>
      </c>
      <c r="C13401" s="654" t="s">
        <v>2726</v>
      </c>
      <c r="D13401" s="746">
        <v>380</v>
      </c>
      <c r="E13401" s="755">
        <v>21000</v>
      </c>
      <c r="F13401" s="756" t="s">
        <v>12001</v>
      </c>
      <c r="G13401" s="654" t="s">
        <v>105</v>
      </c>
      <c r="H13401" s="747">
        <v>44321</v>
      </c>
      <c r="I13401" s="747">
        <v>44411</v>
      </c>
      <c r="J13401" s="748"/>
    </row>
    <row r="13402" spans="1:10" s="372" customFormat="1" ht="23.25">
      <c r="A13402" s="745" t="s">
        <v>12087</v>
      </c>
      <c r="B13402" s="654" t="s">
        <v>11972</v>
      </c>
      <c r="C13402" s="654" t="s">
        <v>2726</v>
      </c>
      <c r="D13402" s="746">
        <v>381</v>
      </c>
      <c r="E13402" s="755">
        <v>32000</v>
      </c>
      <c r="F13402" s="756" t="s">
        <v>12088</v>
      </c>
      <c r="G13402" s="654" t="s">
        <v>105</v>
      </c>
      <c r="H13402" s="747">
        <v>44321</v>
      </c>
      <c r="I13402" s="747">
        <v>44381</v>
      </c>
      <c r="J13402" s="748"/>
    </row>
    <row r="13403" spans="1:10" s="372" customFormat="1" ht="46.5">
      <c r="A13403" s="745" t="s">
        <v>12089</v>
      </c>
      <c r="B13403" s="654" t="s">
        <v>11972</v>
      </c>
      <c r="C13403" s="654" t="s">
        <v>2726</v>
      </c>
      <c r="D13403" s="746">
        <v>394</v>
      </c>
      <c r="E13403" s="755">
        <v>20000</v>
      </c>
      <c r="F13403" s="756" t="s">
        <v>12090</v>
      </c>
      <c r="G13403" s="654" t="s">
        <v>105</v>
      </c>
      <c r="H13403" s="747">
        <v>44326</v>
      </c>
      <c r="I13403" s="747">
        <v>44386</v>
      </c>
      <c r="J13403" s="748"/>
    </row>
    <row r="13404" spans="1:10" s="372" customFormat="1" ht="23.25">
      <c r="A13404" s="745" t="s">
        <v>12091</v>
      </c>
      <c r="B13404" s="654" t="s">
        <v>11972</v>
      </c>
      <c r="C13404" s="654" t="s">
        <v>2726</v>
      </c>
      <c r="D13404" s="746">
        <v>431</v>
      </c>
      <c r="E13404" s="755">
        <v>19447.580000000002</v>
      </c>
      <c r="F13404" s="756" t="s">
        <v>12092</v>
      </c>
      <c r="G13404" s="654" t="s">
        <v>105</v>
      </c>
      <c r="H13404" s="747">
        <v>44342</v>
      </c>
      <c r="I13404" s="763">
        <v>44357</v>
      </c>
      <c r="J13404" s="748"/>
    </row>
    <row r="13405" spans="1:10" s="372" customFormat="1" ht="34.9">
      <c r="A13405" s="745" t="s">
        <v>12093</v>
      </c>
      <c r="B13405" s="654" t="s">
        <v>11972</v>
      </c>
      <c r="C13405" s="654" t="s">
        <v>2726</v>
      </c>
      <c r="D13405" s="746">
        <v>396</v>
      </c>
      <c r="E13405" s="755">
        <v>35000</v>
      </c>
      <c r="F13405" s="756" t="s">
        <v>12094</v>
      </c>
      <c r="G13405" s="654" t="s">
        <v>105</v>
      </c>
      <c r="H13405" s="747">
        <v>44329</v>
      </c>
      <c r="I13405" s="747">
        <v>44449</v>
      </c>
      <c r="J13405" s="748"/>
    </row>
    <row r="13406" spans="1:10" s="372" customFormat="1" ht="34.9">
      <c r="A13406" s="745" t="s">
        <v>12095</v>
      </c>
      <c r="B13406" s="654" t="s">
        <v>11972</v>
      </c>
      <c r="C13406" s="654" t="s">
        <v>2726</v>
      </c>
      <c r="D13406" s="746">
        <v>409</v>
      </c>
      <c r="E13406" s="755">
        <v>18000</v>
      </c>
      <c r="F13406" s="762" t="s">
        <v>12096</v>
      </c>
      <c r="G13406" s="654" t="s">
        <v>105</v>
      </c>
      <c r="H13406" s="747">
        <v>44336</v>
      </c>
      <c r="I13406" s="747">
        <v>44457</v>
      </c>
      <c r="J13406" s="748"/>
    </row>
    <row r="13407" spans="1:10" s="372" customFormat="1" ht="58.15">
      <c r="A13407" s="745" t="s">
        <v>12097</v>
      </c>
      <c r="B13407" s="654" t="s">
        <v>11972</v>
      </c>
      <c r="C13407" s="654" t="s">
        <v>2726</v>
      </c>
      <c r="D13407" s="746">
        <v>401</v>
      </c>
      <c r="E13407" s="755">
        <v>24000</v>
      </c>
      <c r="F13407" s="756" t="s">
        <v>12053</v>
      </c>
      <c r="G13407" s="654" t="s">
        <v>105</v>
      </c>
      <c r="H13407" s="747">
        <v>44334</v>
      </c>
      <c r="I13407" s="747">
        <v>44384</v>
      </c>
      <c r="J13407" s="748"/>
    </row>
    <row r="13408" spans="1:10" s="372" customFormat="1" ht="23.25">
      <c r="A13408" s="745" t="s">
        <v>12098</v>
      </c>
      <c r="B13408" s="654" t="s">
        <v>11972</v>
      </c>
      <c r="C13408" s="654" t="s">
        <v>2726</v>
      </c>
      <c r="D13408" s="746">
        <v>410</v>
      </c>
      <c r="E13408" s="755">
        <v>32000</v>
      </c>
      <c r="F13408" s="756" t="s">
        <v>12017</v>
      </c>
      <c r="G13408" s="654" t="s">
        <v>105</v>
      </c>
      <c r="H13408" s="747">
        <v>44336</v>
      </c>
      <c r="I13408" s="747">
        <v>44456</v>
      </c>
      <c r="J13408" s="748"/>
    </row>
    <row r="13409" spans="1:10" s="372" customFormat="1" ht="23.25">
      <c r="A13409" s="745" t="s">
        <v>12099</v>
      </c>
      <c r="B13409" s="654" t="s">
        <v>11972</v>
      </c>
      <c r="C13409" s="654" t="s">
        <v>2726</v>
      </c>
      <c r="D13409" s="746">
        <v>411</v>
      </c>
      <c r="E13409" s="755">
        <v>33000</v>
      </c>
      <c r="F13409" s="756" t="s">
        <v>12100</v>
      </c>
      <c r="G13409" s="654" t="s">
        <v>105</v>
      </c>
      <c r="H13409" s="747">
        <v>44336</v>
      </c>
      <c r="I13409" s="757">
        <v>44356</v>
      </c>
      <c r="J13409" s="748"/>
    </row>
    <row r="13410" spans="1:10" s="372" customFormat="1" ht="34.9">
      <c r="A13410" s="745" t="s">
        <v>12101</v>
      </c>
      <c r="B13410" s="654" t="s">
        <v>11972</v>
      </c>
      <c r="C13410" s="654" t="s">
        <v>2726</v>
      </c>
      <c r="D13410" s="746">
        <v>417</v>
      </c>
      <c r="E13410" s="755">
        <v>24500</v>
      </c>
      <c r="F13410" s="756" t="s">
        <v>12102</v>
      </c>
      <c r="G13410" s="654" t="s">
        <v>105</v>
      </c>
      <c r="H13410" s="747">
        <v>44337</v>
      </c>
      <c r="I13410" s="747">
        <v>44554</v>
      </c>
      <c r="J13410" s="748"/>
    </row>
    <row r="13411" spans="1:10" s="372" customFormat="1" ht="23.25">
      <c r="A13411" s="745" t="s">
        <v>12103</v>
      </c>
      <c r="B13411" s="654" t="s">
        <v>11972</v>
      </c>
      <c r="C13411" s="654" t="s">
        <v>2726</v>
      </c>
      <c r="D13411" s="746">
        <v>418</v>
      </c>
      <c r="E13411" s="755">
        <v>30000</v>
      </c>
      <c r="F13411" s="756" t="s">
        <v>12104</v>
      </c>
      <c r="G13411" s="654" t="s">
        <v>105</v>
      </c>
      <c r="H13411" s="747">
        <v>44337</v>
      </c>
      <c r="I13411" s="747">
        <v>44493</v>
      </c>
      <c r="J13411" s="748"/>
    </row>
    <row r="13412" spans="1:10" s="372" customFormat="1" ht="34.9">
      <c r="A13412" s="745" t="s">
        <v>12105</v>
      </c>
      <c r="B13412" s="654" t="s">
        <v>11972</v>
      </c>
      <c r="C13412" s="654" t="s">
        <v>2726</v>
      </c>
      <c r="D13412" s="746">
        <v>419</v>
      </c>
      <c r="E13412" s="755">
        <v>30000</v>
      </c>
      <c r="F13412" s="756" t="s">
        <v>12106</v>
      </c>
      <c r="G13412" s="654" t="s">
        <v>105</v>
      </c>
      <c r="H13412" s="757">
        <v>44337</v>
      </c>
      <c r="I13412" s="747">
        <v>44493</v>
      </c>
      <c r="J13412" s="748"/>
    </row>
    <row r="13413" spans="1:10" s="372" customFormat="1" ht="34.9">
      <c r="A13413" s="745" t="s">
        <v>12107</v>
      </c>
      <c r="B13413" s="654" t="s">
        <v>11972</v>
      </c>
      <c r="C13413" s="654" t="s">
        <v>2726</v>
      </c>
      <c r="D13413" s="746">
        <v>433</v>
      </c>
      <c r="E13413" s="755">
        <v>19500</v>
      </c>
      <c r="F13413" s="756" t="s">
        <v>12015</v>
      </c>
      <c r="G13413" s="654" t="s">
        <v>105</v>
      </c>
      <c r="H13413" s="747">
        <v>44343</v>
      </c>
      <c r="I13413" s="747">
        <v>44433</v>
      </c>
      <c r="J13413" s="748"/>
    </row>
    <row r="13414" spans="1:10" s="372" customFormat="1" ht="34.9">
      <c r="A13414" s="745" t="s">
        <v>12108</v>
      </c>
      <c r="B13414" s="654" t="s">
        <v>11972</v>
      </c>
      <c r="C13414" s="654" t="s">
        <v>2726</v>
      </c>
      <c r="D13414" s="746">
        <v>435</v>
      </c>
      <c r="E13414" s="755">
        <v>25600</v>
      </c>
      <c r="F13414" s="756" t="s">
        <v>12109</v>
      </c>
      <c r="G13414" s="654" t="s">
        <v>105</v>
      </c>
      <c r="H13414" s="747">
        <v>44343</v>
      </c>
      <c r="I13414" s="747">
        <v>44561</v>
      </c>
      <c r="J13414" s="748"/>
    </row>
    <row r="13415" spans="1:10" s="372" customFormat="1" ht="23.25">
      <c r="A13415" s="745" t="s">
        <v>12110</v>
      </c>
      <c r="B13415" s="654" t="s">
        <v>11972</v>
      </c>
      <c r="C13415" s="654" t="s">
        <v>2726</v>
      </c>
      <c r="D13415" s="746">
        <v>426</v>
      </c>
      <c r="E13415" s="755">
        <v>27000</v>
      </c>
      <c r="F13415" s="756" t="s">
        <v>12111</v>
      </c>
      <c r="G13415" s="654" t="s">
        <v>105</v>
      </c>
      <c r="H13415" s="747">
        <v>44341</v>
      </c>
      <c r="I13415" s="747">
        <v>44521</v>
      </c>
      <c r="J13415" s="748"/>
    </row>
    <row r="13416" spans="1:10" s="372" customFormat="1" ht="23.25">
      <c r="A13416" s="745" t="s">
        <v>12112</v>
      </c>
      <c r="B13416" s="654" t="s">
        <v>11972</v>
      </c>
      <c r="C13416" s="654" t="s">
        <v>2726</v>
      </c>
      <c r="D13416" s="746">
        <v>427</v>
      </c>
      <c r="E13416" s="755">
        <v>35000</v>
      </c>
      <c r="F13416" s="756" t="s">
        <v>12113</v>
      </c>
      <c r="G13416" s="654" t="s">
        <v>105</v>
      </c>
      <c r="H13416" s="747">
        <v>44341</v>
      </c>
      <c r="I13416" s="758">
        <v>44561</v>
      </c>
      <c r="J13416" s="748"/>
    </row>
    <row r="13417" spans="1:10" s="372" customFormat="1" ht="58.15">
      <c r="A13417" s="745" t="s">
        <v>12114</v>
      </c>
      <c r="B13417" s="654" t="s">
        <v>11972</v>
      </c>
      <c r="C13417" s="654" t="s">
        <v>2726</v>
      </c>
      <c r="D13417" s="746">
        <v>436</v>
      </c>
      <c r="E13417" s="755">
        <v>27000</v>
      </c>
      <c r="F13417" s="756" t="s">
        <v>12030</v>
      </c>
      <c r="G13417" s="654" t="s">
        <v>105</v>
      </c>
      <c r="H13417" s="747">
        <v>44343</v>
      </c>
      <c r="I13417" s="752">
        <v>44434</v>
      </c>
      <c r="J13417" s="748"/>
    </row>
    <row r="13418" spans="1:10" s="372" customFormat="1" ht="58.15">
      <c r="A13418" s="745" t="s">
        <v>12115</v>
      </c>
      <c r="B13418" s="654" t="s">
        <v>11972</v>
      </c>
      <c r="C13418" s="654" t="s">
        <v>2726</v>
      </c>
      <c r="D13418" s="746">
        <v>438</v>
      </c>
      <c r="E13418" s="755">
        <v>27000</v>
      </c>
      <c r="F13418" s="756" t="s">
        <v>12028</v>
      </c>
      <c r="G13418" s="654" t="s">
        <v>105</v>
      </c>
      <c r="H13418" s="747">
        <v>44347</v>
      </c>
      <c r="I13418" s="747">
        <v>44438</v>
      </c>
      <c r="J13418" s="748"/>
    </row>
    <row r="13419" spans="1:10" s="372" customFormat="1" ht="34.9">
      <c r="A13419" s="745" t="s">
        <v>12116</v>
      </c>
      <c r="B13419" s="654" t="s">
        <v>11972</v>
      </c>
      <c r="C13419" s="654" t="s">
        <v>2726</v>
      </c>
      <c r="D13419" s="746">
        <v>429</v>
      </c>
      <c r="E13419" s="755">
        <v>28000</v>
      </c>
      <c r="F13419" s="756" t="s">
        <v>12032</v>
      </c>
      <c r="G13419" s="654" t="s">
        <v>105</v>
      </c>
      <c r="H13419" s="747">
        <v>44341</v>
      </c>
      <c r="I13419" s="747">
        <v>44462</v>
      </c>
      <c r="J13419" s="748"/>
    </row>
    <row r="13420" spans="1:10" s="372" customFormat="1">
      <c r="A13420" s="745" t="s">
        <v>12117</v>
      </c>
      <c r="B13420" s="654" t="s">
        <v>11972</v>
      </c>
      <c r="C13420" s="654" t="s">
        <v>2726</v>
      </c>
      <c r="D13420" s="746">
        <v>437</v>
      </c>
      <c r="E13420" s="755">
        <v>35000</v>
      </c>
      <c r="F13420" s="756" t="s">
        <v>12118</v>
      </c>
      <c r="G13420" s="654" t="s">
        <v>105</v>
      </c>
      <c r="H13420" s="747">
        <v>44347</v>
      </c>
      <c r="I13420" s="757">
        <v>44352</v>
      </c>
      <c r="J13420" s="748"/>
    </row>
    <row r="13421" spans="1:10" s="372" customFormat="1" ht="46.5">
      <c r="A13421" s="745" t="s">
        <v>12119</v>
      </c>
      <c r="B13421" s="654" t="s">
        <v>11972</v>
      </c>
      <c r="C13421" s="654" t="s">
        <v>2726</v>
      </c>
      <c r="D13421" s="746">
        <v>453</v>
      </c>
      <c r="E13421" s="755">
        <v>19000</v>
      </c>
      <c r="F13421" s="756" t="s">
        <v>12120</v>
      </c>
      <c r="G13421" s="654" t="s">
        <v>105</v>
      </c>
      <c r="H13421" s="747">
        <v>44354</v>
      </c>
      <c r="I13421" s="747">
        <v>44561</v>
      </c>
      <c r="J13421" s="748"/>
    </row>
    <row r="13422" spans="1:10" s="372" customFormat="1" ht="23.25">
      <c r="A13422" s="745" t="s">
        <v>12121</v>
      </c>
      <c r="B13422" s="654" t="s">
        <v>11972</v>
      </c>
      <c r="C13422" s="654" t="s">
        <v>2726</v>
      </c>
      <c r="D13422" s="746">
        <v>448</v>
      </c>
      <c r="E13422" s="755">
        <v>30000</v>
      </c>
      <c r="F13422" s="756" t="s">
        <v>12122</v>
      </c>
      <c r="G13422" s="654" t="s">
        <v>105</v>
      </c>
      <c r="H13422" s="747">
        <v>44350</v>
      </c>
      <c r="I13422" s="747">
        <v>44534</v>
      </c>
      <c r="J13422" s="748"/>
    </row>
    <row r="13423" spans="1:10" s="372" customFormat="1" ht="23.25">
      <c r="A13423" s="745" t="s">
        <v>12123</v>
      </c>
      <c r="B13423" s="654" t="s">
        <v>11972</v>
      </c>
      <c r="C13423" s="654" t="s">
        <v>2726</v>
      </c>
      <c r="D13423" s="746">
        <v>449</v>
      </c>
      <c r="E13423" s="755">
        <v>30000</v>
      </c>
      <c r="F13423" s="756" t="s">
        <v>12124</v>
      </c>
      <c r="G13423" s="654" t="s">
        <v>105</v>
      </c>
      <c r="H13423" s="747">
        <v>44350</v>
      </c>
      <c r="I13423" s="747">
        <v>44534</v>
      </c>
      <c r="J13423" s="748"/>
    </row>
    <row r="13424" spans="1:10" s="372" customFormat="1" ht="23.25">
      <c r="A13424" s="745" t="s">
        <v>12125</v>
      </c>
      <c r="B13424" s="654" t="s">
        <v>12126</v>
      </c>
      <c r="C13424" s="654" t="s">
        <v>2726</v>
      </c>
      <c r="D13424" s="746">
        <v>462</v>
      </c>
      <c r="E13424" s="755">
        <v>150000</v>
      </c>
      <c r="F13424" s="756" t="s">
        <v>11999</v>
      </c>
      <c r="G13424" s="654" t="s">
        <v>105</v>
      </c>
      <c r="H13424" s="747">
        <v>44357</v>
      </c>
      <c r="I13424" s="747">
        <v>44561</v>
      </c>
      <c r="J13424" s="748"/>
    </row>
    <row r="13425" spans="1:10" s="372" customFormat="1" ht="34.9">
      <c r="A13425" s="745" t="s">
        <v>12127</v>
      </c>
      <c r="B13425" s="654" t="s">
        <v>11972</v>
      </c>
      <c r="C13425" s="654" t="s">
        <v>2726</v>
      </c>
      <c r="D13425" s="746">
        <v>454</v>
      </c>
      <c r="E13425" s="755">
        <v>32000</v>
      </c>
      <c r="F13425" s="756" t="s">
        <v>12055</v>
      </c>
      <c r="G13425" s="654" t="s">
        <v>105</v>
      </c>
      <c r="H13425" s="747">
        <v>44355</v>
      </c>
      <c r="I13425" s="747">
        <v>44414</v>
      </c>
      <c r="J13425" s="748"/>
    </row>
    <row r="13426" spans="1:10" s="372" customFormat="1" ht="46.5">
      <c r="A13426" s="745" t="s">
        <v>12128</v>
      </c>
      <c r="B13426" s="654" t="s">
        <v>11972</v>
      </c>
      <c r="C13426" s="654" t="s">
        <v>2726</v>
      </c>
      <c r="D13426" s="746">
        <v>466</v>
      </c>
      <c r="E13426" s="755">
        <v>35000</v>
      </c>
      <c r="F13426" s="756" t="s">
        <v>12129</v>
      </c>
      <c r="G13426" s="654" t="s">
        <v>105</v>
      </c>
      <c r="H13426" s="747">
        <v>44362</v>
      </c>
      <c r="I13426" s="747">
        <v>44392</v>
      </c>
      <c r="J13426" s="748"/>
    </row>
    <row r="13427" spans="1:10" s="372" customFormat="1" ht="69.75">
      <c r="A13427" s="745" t="s">
        <v>12130</v>
      </c>
      <c r="B13427" s="654" t="s">
        <v>11972</v>
      </c>
      <c r="C13427" s="654" t="s">
        <v>2726</v>
      </c>
      <c r="D13427" s="746">
        <v>473</v>
      </c>
      <c r="E13427" s="755">
        <v>35000</v>
      </c>
      <c r="F13427" s="756" t="s">
        <v>12131</v>
      </c>
      <c r="G13427" s="654" t="s">
        <v>105</v>
      </c>
      <c r="H13427" s="747">
        <v>44362</v>
      </c>
      <c r="I13427" s="747">
        <v>44423</v>
      </c>
      <c r="J13427" s="748"/>
    </row>
    <row r="13428" spans="1:10" s="372" customFormat="1" ht="46.5">
      <c r="A13428" s="745" t="s">
        <v>12132</v>
      </c>
      <c r="B13428" s="654" t="s">
        <v>11972</v>
      </c>
      <c r="C13428" s="654" t="s">
        <v>2726</v>
      </c>
      <c r="D13428" s="746">
        <v>483</v>
      </c>
      <c r="E13428" s="755">
        <v>21000</v>
      </c>
      <c r="F13428" s="756" t="s">
        <v>12133</v>
      </c>
      <c r="G13428" s="654" t="s">
        <v>105</v>
      </c>
      <c r="H13428" s="747">
        <v>44369</v>
      </c>
      <c r="I13428" s="747">
        <v>44462</v>
      </c>
      <c r="J13428" s="748"/>
    </row>
    <row r="13429" spans="1:10" s="372" customFormat="1" ht="46.5">
      <c r="A13429" s="745" t="s">
        <v>12134</v>
      </c>
      <c r="B13429" s="654" t="s">
        <v>11972</v>
      </c>
      <c r="C13429" s="654" t="s">
        <v>2726</v>
      </c>
      <c r="D13429" s="746">
        <v>485</v>
      </c>
      <c r="E13429" s="755">
        <v>30000</v>
      </c>
      <c r="F13429" s="756" t="s">
        <v>12041</v>
      </c>
      <c r="G13429" s="654" t="s">
        <v>105</v>
      </c>
      <c r="H13429" s="747">
        <v>44369</v>
      </c>
      <c r="I13429" s="747">
        <v>44492</v>
      </c>
      <c r="J13429" s="748"/>
    </row>
    <row r="13430" spans="1:10" s="372" customFormat="1" ht="34.9">
      <c r="A13430" s="745" t="s">
        <v>12135</v>
      </c>
      <c r="B13430" s="654" t="s">
        <v>11972</v>
      </c>
      <c r="C13430" s="654" t="s">
        <v>2726</v>
      </c>
      <c r="D13430" s="746">
        <v>476</v>
      </c>
      <c r="E13430" s="755">
        <v>30200</v>
      </c>
      <c r="F13430" s="756" t="s">
        <v>12024</v>
      </c>
      <c r="G13430" s="654" t="s">
        <v>105</v>
      </c>
      <c r="H13430" s="747">
        <v>44364</v>
      </c>
      <c r="I13430" s="747">
        <v>44444</v>
      </c>
      <c r="J13430" s="748"/>
    </row>
    <row r="13431" spans="1:10" s="372" customFormat="1" ht="58.15">
      <c r="A13431" s="745" t="s">
        <v>12136</v>
      </c>
      <c r="B13431" s="654" t="s">
        <v>11972</v>
      </c>
      <c r="C13431" s="654" t="s">
        <v>2726</v>
      </c>
      <c r="D13431" s="746">
        <v>477</v>
      </c>
      <c r="E13431" s="755">
        <v>21000</v>
      </c>
      <c r="F13431" s="756" t="s">
        <v>12137</v>
      </c>
      <c r="G13431" s="654" t="s">
        <v>105</v>
      </c>
      <c r="H13431" s="747">
        <v>44364</v>
      </c>
      <c r="I13431" s="747">
        <v>44454</v>
      </c>
      <c r="J13431" s="748"/>
    </row>
    <row r="13432" spans="1:10" s="372" customFormat="1" ht="46.5">
      <c r="A13432" s="745" t="s">
        <v>12138</v>
      </c>
      <c r="B13432" s="654" t="s">
        <v>11972</v>
      </c>
      <c r="C13432" s="654" t="s">
        <v>2726</v>
      </c>
      <c r="D13432" s="746">
        <v>481</v>
      </c>
      <c r="E13432" s="755">
        <v>21000</v>
      </c>
      <c r="F13432" s="756" t="s">
        <v>12139</v>
      </c>
      <c r="G13432" s="654" t="s">
        <v>105</v>
      </c>
      <c r="H13432" s="747">
        <v>44368</v>
      </c>
      <c r="I13432" s="747">
        <v>44459</v>
      </c>
      <c r="J13432" s="748"/>
    </row>
    <row r="13433" spans="1:10" s="372" customFormat="1" ht="69.75">
      <c r="A13433" s="745" t="s">
        <v>12140</v>
      </c>
      <c r="B13433" s="654" t="s">
        <v>11972</v>
      </c>
      <c r="C13433" s="654" t="s">
        <v>2726</v>
      </c>
      <c r="D13433" s="746">
        <v>487</v>
      </c>
      <c r="E13433" s="755">
        <v>21000</v>
      </c>
      <c r="F13433" s="756" t="s">
        <v>12141</v>
      </c>
      <c r="G13433" s="654" t="s">
        <v>105</v>
      </c>
      <c r="H13433" s="747">
        <v>44369</v>
      </c>
      <c r="I13433" s="747">
        <v>44460</v>
      </c>
      <c r="J13433" s="748"/>
    </row>
    <row r="13434" spans="1:10" s="372" customFormat="1" ht="23.25">
      <c r="A13434" s="745" t="s">
        <v>12142</v>
      </c>
      <c r="B13434" s="654" t="s">
        <v>11972</v>
      </c>
      <c r="C13434" s="654" t="s">
        <v>2726</v>
      </c>
      <c r="D13434" s="746">
        <v>489</v>
      </c>
      <c r="E13434" s="755">
        <v>21000</v>
      </c>
      <c r="F13434" s="756" t="s">
        <v>11986</v>
      </c>
      <c r="G13434" s="654" t="s">
        <v>105</v>
      </c>
      <c r="H13434" s="747">
        <v>44370</v>
      </c>
      <c r="I13434" s="747">
        <v>44380</v>
      </c>
      <c r="J13434" s="748"/>
    </row>
    <row r="13435" spans="1:10" s="372" customFormat="1" ht="34.9">
      <c r="A13435" s="745" t="s">
        <v>12143</v>
      </c>
      <c r="B13435" s="654" t="s">
        <v>11972</v>
      </c>
      <c r="C13435" s="654" t="s">
        <v>2726</v>
      </c>
      <c r="D13435" s="746">
        <v>496</v>
      </c>
      <c r="E13435" s="755">
        <v>24000</v>
      </c>
      <c r="F13435" s="756" t="s">
        <v>12144</v>
      </c>
      <c r="G13435" s="654" t="s">
        <v>105</v>
      </c>
      <c r="H13435" s="747">
        <v>44375</v>
      </c>
      <c r="I13435" s="747">
        <v>44556</v>
      </c>
      <c r="J13435" s="748"/>
    </row>
    <row r="13436" spans="1:10" s="372" customFormat="1">
      <c r="A13436" s="745" t="s">
        <v>12145</v>
      </c>
      <c r="B13436" s="654" t="s">
        <v>11972</v>
      </c>
      <c r="C13436" s="654" t="s">
        <v>2726</v>
      </c>
      <c r="D13436" s="746">
        <v>500</v>
      </c>
      <c r="E13436" s="755">
        <v>28122.82</v>
      </c>
      <c r="F13436" s="756" t="s">
        <v>12146</v>
      </c>
      <c r="G13436" s="654" t="s">
        <v>105</v>
      </c>
      <c r="H13436" s="747">
        <v>44377</v>
      </c>
      <c r="I13436" s="747">
        <v>44383</v>
      </c>
      <c r="J13436" s="748"/>
    </row>
    <row r="13437" spans="1:10" s="372" customFormat="1">
      <c r="A13437" s="745" t="s">
        <v>12147</v>
      </c>
      <c r="B13437" s="654" t="s">
        <v>11972</v>
      </c>
      <c r="C13437" s="654" t="s">
        <v>2726</v>
      </c>
      <c r="D13437" s="746">
        <v>503</v>
      </c>
      <c r="E13437" s="755">
        <v>20685.07</v>
      </c>
      <c r="F13437" s="756" t="s">
        <v>12148</v>
      </c>
      <c r="G13437" s="654" t="s">
        <v>105</v>
      </c>
      <c r="H13437" s="747">
        <v>44379</v>
      </c>
      <c r="I13437" s="747">
        <v>44745</v>
      </c>
      <c r="J13437" s="748"/>
    </row>
    <row r="13438" spans="1:10" s="372" customFormat="1" ht="34.9">
      <c r="A13438" s="745" t="s">
        <v>12149</v>
      </c>
      <c r="B13438" s="654" t="s">
        <v>11972</v>
      </c>
      <c r="C13438" s="654" t="s">
        <v>2726</v>
      </c>
      <c r="D13438" s="746">
        <v>494</v>
      </c>
      <c r="E13438" s="755">
        <v>18000</v>
      </c>
      <c r="F13438" s="756" t="s">
        <v>12150</v>
      </c>
      <c r="G13438" s="654" t="s">
        <v>105</v>
      </c>
      <c r="H13438" s="747">
        <v>44375</v>
      </c>
      <c r="I13438" s="747">
        <v>44465</v>
      </c>
      <c r="J13438" s="748"/>
    </row>
    <row r="13439" spans="1:10" s="372" customFormat="1">
      <c r="A13439" s="749" t="s">
        <v>12151</v>
      </c>
      <c r="B13439" s="654" t="s">
        <v>11972</v>
      </c>
      <c r="C13439" s="654" t="s">
        <v>2726</v>
      </c>
      <c r="D13439" s="750">
        <v>518</v>
      </c>
      <c r="E13439" s="761">
        <v>25000</v>
      </c>
      <c r="F13439" s="762" t="s">
        <v>12152</v>
      </c>
      <c r="G13439" s="654" t="s">
        <v>105</v>
      </c>
      <c r="H13439" s="751">
        <v>44392</v>
      </c>
      <c r="I13439" s="752">
        <v>44423</v>
      </c>
      <c r="J13439" s="753"/>
    </row>
    <row r="13440" spans="1:10" s="372" customFormat="1" ht="34.9">
      <c r="A13440" s="749" t="s">
        <v>12153</v>
      </c>
      <c r="B13440" s="654" t="s">
        <v>11972</v>
      </c>
      <c r="C13440" s="654" t="s">
        <v>2726</v>
      </c>
      <c r="D13440" s="750">
        <v>516</v>
      </c>
      <c r="E13440" s="761">
        <v>33000</v>
      </c>
      <c r="F13440" s="762" t="s">
        <v>12034</v>
      </c>
      <c r="G13440" s="654" t="s">
        <v>105</v>
      </c>
      <c r="H13440" s="751">
        <v>44392</v>
      </c>
      <c r="I13440" s="752">
        <v>44484</v>
      </c>
      <c r="J13440" s="753"/>
    </row>
    <row r="13441" spans="1:10" s="372" customFormat="1">
      <c r="A13441" s="749" t="s">
        <v>12154</v>
      </c>
      <c r="B13441" s="654" t="s">
        <v>11972</v>
      </c>
      <c r="C13441" s="654" t="s">
        <v>2726</v>
      </c>
      <c r="D13441" s="750">
        <v>530</v>
      </c>
      <c r="E13441" s="761">
        <v>34182.089999999997</v>
      </c>
      <c r="F13441" s="762" t="s">
        <v>12155</v>
      </c>
      <c r="G13441" s="654" t="s">
        <v>105</v>
      </c>
      <c r="H13441" s="751">
        <v>44396</v>
      </c>
      <c r="I13441" s="752">
        <v>44406</v>
      </c>
      <c r="J13441" s="753"/>
    </row>
    <row r="13442" spans="1:10" s="372" customFormat="1" ht="34.9">
      <c r="A13442" s="749" t="s">
        <v>12156</v>
      </c>
      <c r="B13442" s="654" t="s">
        <v>11972</v>
      </c>
      <c r="C13442" s="654" t="s">
        <v>2726</v>
      </c>
      <c r="D13442" s="750">
        <v>521</v>
      </c>
      <c r="E13442" s="761">
        <v>30000</v>
      </c>
      <c r="F13442" s="762" t="s">
        <v>12005</v>
      </c>
      <c r="G13442" s="654" t="s">
        <v>105</v>
      </c>
      <c r="H13442" s="751">
        <v>44392</v>
      </c>
      <c r="I13442" s="752">
        <v>44482</v>
      </c>
      <c r="J13442" s="753"/>
    </row>
    <row r="13443" spans="1:10" s="372" customFormat="1" ht="58.15">
      <c r="A13443" s="749" t="s">
        <v>12157</v>
      </c>
      <c r="B13443" s="654" t="s">
        <v>11972</v>
      </c>
      <c r="C13443" s="654" t="s">
        <v>2726</v>
      </c>
      <c r="D13443" s="750">
        <v>522</v>
      </c>
      <c r="E13443" s="761">
        <v>30000</v>
      </c>
      <c r="F13443" s="762" t="s">
        <v>12075</v>
      </c>
      <c r="G13443" s="654" t="s">
        <v>105</v>
      </c>
      <c r="H13443" s="751">
        <v>44392</v>
      </c>
      <c r="I13443" s="752">
        <v>44480</v>
      </c>
      <c r="J13443" s="753"/>
    </row>
    <row r="13444" spans="1:10" s="372" customFormat="1" ht="23.25">
      <c r="A13444" s="749" t="s">
        <v>12158</v>
      </c>
      <c r="B13444" s="654" t="s">
        <v>11972</v>
      </c>
      <c r="C13444" s="654" t="s">
        <v>2726</v>
      </c>
      <c r="D13444" s="750">
        <v>554</v>
      </c>
      <c r="E13444" s="761">
        <v>34000</v>
      </c>
      <c r="F13444" s="762" t="s">
        <v>12159</v>
      </c>
      <c r="G13444" s="654" t="s">
        <v>105</v>
      </c>
      <c r="H13444" s="751">
        <v>44407</v>
      </c>
      <c r="I13444" s="752">
        <v>44484</v>
      </c>
      <c r="J13444" s="753"/>
    </row>
    <row r="13445" spans="1:10" s="372" customFormat="1" ht="23.25">
      <c r="A13445" s="749" t="s">
        <v>12160</v>
      </c>
      <c r="B13445" s="654" t="s">
        <v>11972</v>
      </c>
      <c r="C13445" s="654" t="s">
        <v>2726</v>
      </c>
      <c r="D13445" s="750">
        <v>525</v>
      </c>
      <c r="E13445" s="761">
        <v>19500</v>
      </c>
      <c r="F13445" s="762" t="s">
        <v>12161</v>
      </c>
      <c r="G13445" s="654" t="s">
        <v>105</v>
      </c>
      <c r="H13445" s="751">
        <v>44393</v>
      </c>
      <c r="I13445" s="752">
        <v>44435</v>
      </c>
      <c r="J13445" s="753"/>
    </row>
    <row r="13446" spans="1:10" s="372" customFormat="1" ht="34.9">
      <c r="A13446" s="749" t="s">
        <v>12162</v>
      </c>
      <c r="B13446" s="654" t="s">
        <v>11972</v>
      </c>
      <c r="C13446" s="654" t="s">
        <v>2726</v>
      </c>
      <c r="D13446" s="750">
        <v>555</v>
      </c>
      <c r="E13446" s="761">
        <v>23300</v>
      </c>
      <c r="F13446" s="762" t="s">
        <v>12163</v>
      </c>
      <c r="G13446" s="654" t="s">
        <v>105</v>
      </c>
      <c r="H13446" s="751">
        <v>44407</v>
      </c>
      <c r="I13446" s="752">
        <v>44500</v>
      </c>
      <c r="J13446" s="753"/>
    </row>
    <row r="13447" spans="1:10" s="372" customFormat="1" ht="34.9">
      <c r="A13447" s="749" t="s">
        <v>12164</v>
      </c>
      <c r="B13447" s="654" t="s">
        <v>11972</v>
      </c>
      <c r="C13447" s="654" t="s">
        <v>2726</v>
      </c>
      <c r="D13447" s="750">
        <v>527</v>
      </c>
      <c r="E13447" s="761">
        <v>21000</v>
      </c>
      <c r="F13447" s="762" t="s">
        <v>12165</v>
      </c>
      <c r="G13447" s="654" t="s">
        <v>105</v>
      </c>
      <c r="H13447" s="751">
        <v>44393</v>
      </c>
      <c r="I13447" s="752">
        <v>44474</v>
      </c>
      <c r="J13447" s="753"/>
    </row>
    <row r="13448" spans="1:10" s="372" customFormat="1">
      <c r="A13448" s="749" t="s">
        <v>12166</v>
      </c>
      <c r="B13448" s="654" t="s">
        <v>11972</v>
      </c>
      <c r="C13448" s="654" t="s">
        <v>2726</v>
      </c>
      <c r="D13448" s="750">
        <v>533</v>
      </c>
      <c r="E13448" s="761">
        <v>24980</v>
      </c>
      <c r="F13448" s="762" t="s">
        <v>12167</v>
      </c>
      <c r="G13448" s="654" t="s">
        <v>105</v>
      </c>
      <c r="H13448" s="751">
        <v>44397</v>
      </c>
      <c r="I13448" s="752">
        <v>44762</v>
      </c>
      <c r="J13448" s="753"/>
    </row>
    <row r="13449" spans="1:10" s="372" customFormat="1" ht="23.25">
      <c r="A13449" s="749" t="s">
        <v>12168</v>
      </c>
      <c r="B13449" s="654" t="s">
        <v>11972</v>
      </c>
      <c r="C13449" s="654" t="s">
        <v>2726</v>
      </c>
      <c r="D13449" s="750">
        <v>552</v>
      </c>
      <c r="E13449" s="761">
        <v>18880</v>
      </c>
      <c r="F13449" s="762" t="s">
        <v>12169</v>
      </c>
      <c r="G13449" s="654" t="s">
        <v>105</v>
      </c>
      <c r="H13449" s="751">
        <v>44407</v>
      </c>
      <c r="I13449" s="752">
        <v>44442</v>
      </c>
      <c r="J13449" s="753"/>
    </row>
    <row r="13450" spans="1:10" s="372" customFormat="1" ht="34.9">
      <c r="A13450" s="749" t="s">
        <v>12170</v>
      </c>
      <c r="B13450" s="654" t="s">
        <v>11972</v>
      </c>
      <c r="C13450" s="654" t="s">
        <v>2726</v>
      </c>
      <c r="D13450" s="750">
        <v>535</v>
      </c>
      <c r="E13450" s="761">
        <v>28000</v>
      </c>
      <c r="F13450" s="762" t="s">
        <v>12171</v>
      </c>
      <c r="G13450" s="654" t="s">
        <v>105</v>
      </c>
      <c r="H13450" s="751">
        <v>44398</v>
      </c>
      <c r="I13450" s="752">
        <v>44444</v>
      </c>
      <c r="J13450" s="753"/>
    </row>
    <row r="13451" spans="1:10" s="372" customFormat="1" ht="34.9">
      <c r="A13451" s="749" t="s">
        <v>12172</v>
      </c>
      <c r="B13451" s="654" t="s">
        <v>11972</v>
      </c>
      <c r="C13451" s="654" t="s">
        <v>2726</v>
      </c>
      <c r="D13451" s="750">
        <v>537</v>
      </c>
      <c r="E13451" s="761">
        <v>33750</v>
      </c>
      <c r="F13451" s="762" t="s">
        <v>12173</v>
      </c>
      <c r="G13451" s="654" t="s">
        <v>105</v>
      </c>
      <c r="H13451" s="751">
        <v>44399</v>
      </c>
      <c r="I13451" s="752">
        <v>44475</v>
      </c>
      <c r="J13451" s="753"/>
    </row>
    <row r="13452" spans="1:10" s="372" customFormat="1" ht="34.9">
      <c r="A13452" s="749" t="s">
        <v>12174</v>
      </c>
      <c r="B13452" s="654" t="s">
        <v>11972</v>
      </c>
      <c r="C13452" s="654" t="s">
        <v>2726</v>
      </c>
      <c r="D13452" s="750">
        <v>538</v>
      </c>
      <c r="E13452" s="761">
        <v>34500</v>
      </c>
      <c r="F13452" s="762" t="s">
        <v>12175</v>
      </c>
      <c r="G13452" s="654" t="s">
        <v>105</v>
      </c>
      <c r="H13452" s="751">
        <v>44399</v>
      </c>
      <c r="I13452" s="752">
        <v>44491</v>
      </c>
      <c r="J13452" s="753"/>
    </row>
    <row r="13453" spans="1:10" s="372" customFormat="1" ht="34.9">
      <c r="A13453" s="749" t="s">
        <v>12176</v>
      </c>
      <c r="B13453" s="654" t="s">
        <v>11972</v>
      </c>
      <c r="C13453" s="654" t="s">
        <v>2726</v>
      </c>
      <c r="D13453" s="750">
        <v>539</v>
      </c>
      <c r="E13453" s="761">
        <v>34500</v>
      </c>
      <c r="F13453" s="762" t="s">
        <v>12177</v>
      </c>
      <c r="G13453" s="654" t="s">
        <v>105</v>
      </c>
      <c r="H13453" s="751">
        <v>44399</v>
      </c>
      <c r="I13453" s="752">
        <v>44491</v>
      </c>
      <c r="J13453" s="753"/>
    </row>
    <row r="13454" spans="1:10" s="372" customFormat="1" ht="34.9">
      <c r="A13454" s="749" t="s">
        <v>12178</v>
      </c>
      <c r="B13454" s="654" t="s">
        <v>11972</v>
      </c>
      <c r="C13454" s="654" t="s">
        <v>2726</v>
      </c>
      <c r="D13454" s="750">
        <v>540</v>
      </c>
      <c r="E13454" s="761">
        <v>34500</v>
      </c>
      <c r="F13454" s="762" t="s">
        <v>12179</v>
      </c>
      <c r="G13454" s="654" t="s">
        <v>105</v>
      </c>
      <c r="H13454" s="751">
        <v>44399</v>
      </c>
      <c r="I13454" s="752">
        <v>44491</v>
      </c>
      <c r="J13454" s="753"/>
    </row>
    <row r="13455" spans="1:10" s="372" customFormat="1" ht="23.25">
      <c r="A13455" s="749" t="s">
        <v>12180</v>
      </c>
      <c r="B13455" s="654" t="s">
        <v>11972</v>
      </c>
      <c r="C13455" s="654" t="s">
        <v>2726</v>
      </c>
      <c r="D13455" s="750">
        <v>541</v>
      </c>
      <c r="E13455" s="761">
        <v>34500</v>
      </c>
      <c r="F13455" s="762" t="s">
        <v>12181</v>
      </c>
      <c r="G13455" s="654" t="s">
        <v>105</v>
      </c>
      <c r="H13455" s="751">
        <v>44399</v>
      </c>
      <c r="I13455" s="752">
        <v>44491</v>
      </c>
      <c r="J13455" s="753"/>
    </row>
    <row r="13456" spans="1:10" s="372" customFormat="1" ht="34.9">
      <c r="A13456" s="749" t="s">
        <v>12182</v>
      </c>
      <c r="B13456" s="654" t="s">
        <v>11972</v>
      </c>
      <c r="C13456" s="654" t="s">
        <v>2726</v>
      </c>
      <c r="D13456" s="750">
        <v>542</v>
      </c>
      <c r="E13456" s="761">
        <v>34500</v>
      </c>
      <c r="F13456" s="762" t="s">
        <v>12183</v>
      </c>
      <c r="G13456" s="654" t="s">
        <v>105</v>
      </c>
      <c r="H13456" s="751">
        <v>44399</v>
      </c>
      <c r="I13456" s="752">
        <v>44491</v>
      </c>
      <c r="J13456" s="753"/>
    </row>
    <row r="13457" spans="1:10" s="372" customFormat="1">
      <c r="A13457" s="749" t="s">
        <v>12184</v>
      </c>
      <c r="B13457" s="654" t="s">
        <v>11972</v>
      </c>
      <c r="C13457" s="654" t="s">
        <v>2726</v>
      </c>
      <c r="D13457" s="750">
        <v>576</v>
      </c>
      <c r="E13457" s="761">
        <v>24000</v>
      </c>
      <c r="F13457" s="762" t="s">
        <v>12185</v>
      </c>
      <c r="G13457" s="654" t="s">
        <v>105</v>
      </c>
      <c r="H13457" s="751">
        <v>44418</v>
      </c>
      <c r="I13457" s="752">
        <v>44509</v>
      </c>
      <c r="J13457" s="753"/>
    </row>
    <row r="13458" spans="1:10" s="372" customFormat="1" ht="23.25">
      <c r="A13458" s="749" t="s">
        <v>12186</v>
      </c>
      <c r="B13458" s="654" t="s">
        <v>11972</v>
      </c>
      <c r="C13458" s="654" t="s">
        <v>2726</v>
      </c>
      <c r="D13458" s="750">
        <v>578</v>
      </c>
      <c r="E13458" s="761">
        <v>24000</v>
      </c>
      <c r="F13458" s="762" t="s">
        <v>12084</v>
      </c>
      <c r="G13458" s="654" t="s">
        <v>105</v>
      </c>
      <c r="H13458" s="764">
        <v>44419</v>
      </c>
      <c r="I13458" s="752">
        <v>44509</v>
      </c>
      <c r="J13458" s="753"/>
    </row>
    <row r="13459" spans="1:10" s="372" customFormat="1" ht="58.15">
      <c r="A13459" s="749" t="s">
        <v>12187</v>
      </c>
      <c r="B13459" s="654" t="s">
        <v>11972</v>
      </c>
      <c r="C13459" s="654" t="s">
        <v>2726</v>
      </c>
      <c r="D13459" s="750">
        <v>544</v>
      </c>
      <c r="E13459" s="761">
        <v>32000</v>
      </c>
      <c r="F13459" s="762" t="s">
        <v>12009</v>
      </c>
      <c r="G13459" s="654" t="s">
        <v>105</v>
      </c>
      <c r="H13459" s="751">
        <v>44399</v>
      </c>
      <c r="I13459" s="752">
        <v>44531</v>
      </c>
      <c r="J13459" s="753"/>
    </row>
    <row r="13460" spans="1:10" s="372" customFormat="1" ht="23.25">
      <c r="A13460" s="749" t="s">
        <v>12188</v>
      </c>
      <c r="B13460" s="654" t="s">
        <v>11972</v>
      </c>
      <c r="C13460" s="654" t="s">
        <v>2726</v>
      </c>
      <c r="D13460" s="750">
        <v>543</v>
      </c>
      <c r="E13460" s="761">
        <v>32000</v>
      </c>
      <c r="F13460" s="762" t="s">
        <v>12189</v>
      </c>
      <c r="G13460" s="654" t="s">
        <v>105</v>
      </c>
      <c r="H13460" s="751">
        <v>44399</v>
      </c>
      <c r="I13460" s="752">
        <v>44461</v>
      </c>
      <c r="J13460" s="753"/>
    </row>
    <row r="13461" spans="1:10" s="372" customFormat="1" ht="46.5">
      <c r="A13461" s="749" t="s">
        <v>12190</v>
      </c>
      <c r="B13461" s="654" t="s">
        <v>11972</v>
      </c>
      <c r="C13461" s="654" t="s">
        <v>2726</v>
      </c>
      <c r="D13461" s="750">
        <v>556</v>
      </c>
      <c r="E13461" s="761">
        <v>31500</v>
      </c>
      <c r="F13461" s="762" t="s">
        <v>12191</v>
      </c>
      <c r="G13461" s="654" t="s">
        <v>105</v>
      </c>
      <c r="H13461" s="751">
        <v>44407</v>
      </c>
      <c r="I13461" s="752">
        <v>44561</v>
      </c>
      <c r="J13461" s="753"/>
    </row>
    <row r="13462" spans="1:10" s="372" customFormat="1">
      <c r="A13462" s="749" t="s">
        <v>12192</v>
      </c>
      <c r="B13462" s="654" t="s">
        <v>11972</v>
      </c>
      <c r="C13462" s="654" t="s">
        <v>2726</v>
      </c>
      <c r="D13462" s="750">
        <v>588</v>
      </c>
      <c r="E13462" s="761">
        <v>27000</v>
      </c>
      <c r="F13462" s="756" t="s">
        <v>12082</v>
      </c>
      <c r="G13462" s="654" t="s">
        <v>105</v>
      </c>
      <c r="H13462" s="751">
        <v>44424</v>
      </c>
      <c r="I13462" s="752">
        <v>44516</v>
      </c>
      <c r="J13462" s="753"/>
    </row>
    <row r="13463" spans="1:10" s="372" customFormat="1" ht="46.5">
      <c r="A13463" s="749" t="s">
        <v>12193</v>
      </c>
      <c r="B13463" s="654" t="s">
        <v>11972</v>
      </c>
      <c r="C13463" s="654" t="s">
        <v>2726</v>
      </c>
      <c r="D13463" s="750">
        <v>571</v>
      </c>
      <c r="E13463" s="761">
        <v>32000</v>
      </c>
      <c r="F13463" s="762" t="s">
        <v>12194</v>
      </c>
      <c r="G13463" s="654" t="s">
        <v>105</v>
      </c>
      <c r="H13463" s="751">
        <v>44417</v>
      </c>
      <c r="I13463" s="752">
        <v>44478</v>
      </c>
      <c r="J13463" s="753"/>
    </row>
    <row r="13464" spans="1:10" s="372" customFormat="1" ht="34.9">
      <c r="A13464" s="749" t="s">
        <v>12195</v>
      </c>
      <c r="B13464" s="654" t="s">
        <v>11972</v>
      </c>
      <c r="C13464" s="654" t="s">
        <v>2726</v>
      </c>
      <c r="D13464" s="750">
        <v>575</v>
      </c>
      <c r="E13464" s="761">
        <v>34435</v>
      </c>
      <c r="F13464" s="762" t="s">
        <v>12196</v>
      </c>
      <c r="G13464" s="654" t="s">
        <v>105</v>
      </c>
      <c r="H13464" s="751">
        <v>44418</v>
      </c>
      <c r="I13464" s="752">
        <v>44434</v>
      </c>
      <c r="J13464" s="753"/>
    </row>
    <row r="13465" spans="1:10" s="372" customFormat="1" ht="23.25">
      <c r="A13465" s="749" t="s">
        <v>18747</v>
      </c>
      <c r="B13465" s="654" t="s">
        <v>11972</v>
      </c>
      <c r="C13465" s="654" t="s">
        <v>2726</v>
      </c>
      <c r="D13465" s="750">
        <v>572</v>
      </c>
      <c r="E13465" s="761">
        <v>25000</v>
      </c>
      <c r="F13465" s="762" t="s">
        <v>12197</v>
      </c>
      <c r="G13465" s="654" t="s">
        <v>105</v>
      </c>
      <c r="H13465" s="751">
        <v>44418</v>
      </c>
      <c r="I13465" s="752">
        <v>44510</v>
      </c>
      <c r="J13465" s="753"/>
    </row>
    <row r="13466" spans="1:10" s="372" customFormat="1" ht="23.25">
      <c r="A13466" s="749" t="s">
        <v>12198</v>
      </c>
      <c r="B13466" s="654" t="s">
        <v>11972</v>
      </c>
      <c r="C13466" s="654" t="s">
        <v>2726</v>
      </c>
      <c r="D13466" s="750">
        <v>577</v>
      </c>
      <c r="E13466" s="761">
        <v>27995.8</v>
      </c>
      <c r="F13466" s="762" t="s">
        <v>12199</v>
      </c>
      <c r="G13466" s="654" t="s">
        <v>105</v>
      </c>
      <c r="H13466" s="751">
        <v>44419</v>
      </c>
      <c r="I13466" s="752">
        <v>44439</v>
      </c>
      <c r="J13466" s="753"/>
    </row>
    <row r="13467" spans="1:10" s="372" customFormat="1" ht="23.25">
      <c r="A13467" s="749" t="s">
        <v>12200</v>
      </c>
      <c r="B13467" s="654" t="s">
        <v>11972</v>
      </c>
      <c r="C13467" s="654" t="s">
        <v>2726</v>
      </c>
      <c r="D13467" s="750">
        <v>592</v>
      </c>
      <c r="E13467" s="761">
        <v>27021.5</v>
      </c>
      <c r="F13467" s="762" t="s">
        <v>12201</v>
      </c>
      <c r="G13467" s="654" t="s">
        <v>105</v>
      </c>
      <c r="H13467" s="751">
        <v>44426</v>
      </c>
      <c r="I13467" s="752">
        <v>44436</v>
      </c>
      <c r="J13467" s="753"/>
    </row>
    <row r="13468" spans="1:10" s="372" customFormat="1" ht="23.25">
      <c r="A13468" s="749" t="s">
        <v>12202</v>
      </c>
      <c r="B13468" s="654" t="s">
        <v>11972</v>
      </c>
      <c r="C13468" s="654" t="s">
        <v>2726</v>
      </c>
      <c r="D13468" s="750">
        <v>595</v>
      </c>
      <c r="E13468" s="761">
        <v>34000</v>
      </c>
      <c r="F13468" s="762" t="s">
        <v>12203</v>
      </c>
      <c r="G13468" s="654" t="s">
        <v>105</v>
      </c>
      <c r="H13468" s="751">
        <v>44427</v>
      </c>
      <c r="I13468" s="752">
        <v>44448</v>
      </c>
      <c r="J13468" s="753"/>
    </row>
    <row r="13469" spans="1:10" s="372" customFormat="1" ht="23.25">
      <c r="A13469" s="749" t="s">
        <v>12204</v>
      </c>
      <c r="B13469" s="654" t="s">
        <v>11972</v>
      </c>
      <c r="C13469" s="654" t="s">
        <v>2726</v>
      </c>
      <c r="D13469" s="750">
        <v>604</v>
      </c>
      <c r="E13469" s="761">
        <v>28396</v>
      </c>
      <c r="F13469" s="762" t="s">
        <v>12205</v>
      </c>
      <c r="G13469" s="654" t="s">
        <v>105</v>
      </c>
      <c r="H13469" s="751">
        <v>44435</v>
      </c>
      <c r="I13469" s="752">
        <v>44801</v>
      </c>
      <c r="J13469" s="753"/>
    </row>
    <row r="13470" spans="1:10" s="372" customFormat="1" ht="69.75">
      <c r="A13470" s="749" t="s">
        <v>12206</v>
      </c>
      <c r="B13470" s="654" t="s">
        <v>11972</v>
      </c>
      <c r="C13470" s="654" t="s">
        <v>2726</v>
      </c>
      <c r="D13470" s="750">
        <v>594</v>
      </c>
      <c r="E13470" s="761">
        <v>24000</v>
      </c>
      <c r="F13470" s="762" t="s">
        <v>12207</v>
      </c>
      <c r="G13470" s="654" t="s">
        <v>105</v>
      </c>
      <c r="H13470" s="751">
        <v>44426</v>
      </c>
      <c r="I13470" s="752">
        <v>44471</v>
      </c>
      <c r="J13470" s="753"/>
    </row>
    <row r="13471" spans="1:10" s="372" customFormat="1" ht="23.25">
      <c r="A13471" s="749" t="s">
        <v>12208</v>
      </c>
      <c r="B13471" s="654" t="s">
        <v>11972</v>
      </c>
      <c r="C13471" s="654" t="s">
        <v>2726</v>
      </c>
      <c r="D13471" s="750">
        <v>646</v>
      </c>
      <c r="E13471" s="761">
        <v>27500</v>
      </c>
      <c r="F13471" s="762" t="s">
        <v>12203</v>
      </c>
      <c r="G13471" s="654" t="s">
        <v>105</v>
      </c>
      <c r="H13471" s="751">
        <v>44459</v>
      </c>
      <c r="I13471" s="752">
        <v>44519</v>
      </c>
      <c r="J13471" s="753"/>
    </row>
    <row r="13472" spans="1:10" s="372" customFormat="1" ht="58.15">
      <c r="A13472" s="749" t="s">
        <v>12209</v>
      </c>
      <c r="B13472" s="654" t="s">
        <v>11972</v>
      </c>
      <c r="C13472" s="654" t="s">
        <v>2726</v>
      </c>
      <c r="D13472" s="750">
        <v>596</v>
      </c>
      <c r="E13472" s="761">
        <v>35200</v>
      </c>
      <c r="F13472" s="762" t="s">
        <v>12210</v>
      </c>
      <c r="G13472" s="654" t="s">
        <v>105</v>
      </c>
      <c r="H13472" s="751">
        <v>44427</v>
      </c>
      <c r="I13472" s="752">
        <v>44497</v>
      </c>
      <c r="J13472" s="753"/>
    </row>
    <row r="13473" spans="1:10" s="372" customFormat="1">
      <c r="A13473" s="749" t="s">
        <v>12211</v>
      </c>
      <c r="B13473" s="654" t="s">
        <v>11972</v>
      </c>
      <c r="C13473" s="654" t="s">
        <v>2726</v>
      </c>
      <c r="D13473" s="750">
        <v>615</v>
      </c>
      <c r="E13473" s="761">
        <v>35138.04</v>
      </c>
      <c r="F13473" s="762" t="s">
        <v>12212</v>
      </c>
      <c r="G13473" s="654" t="s">
        <v>105</v>
      </c>
      <c r="H13473" s="751">
        <v>44442</v>
      </c>
      <c r="I13473" s="752">
        <v>44829</v>
      </c>
      <c r="J13473" s="753"/>
    </row>
    <row r="13474" spans="1:10" s="372" customFormat="1" ht="23.25">
      <c r="A13474" s="749" t="s">
        <v>12213</v>
      </c>
      <c r="B13474" s="654" t="s">
        <v>11972</v>
      </c>
      <c r="C13474" s="654" t="s">
        <v>2726</v>
      </c>
      <c r="D13474" s="750">
        <v>597</v>
      </c>
      <c r="E13474" s="761">
        <v>21000</v>
      </c>
      <c r="F13474" s="762" t="s">
        <v>12214</v>
      </c>
      <c r="G13474" s="654" t="s">
        <v>105</v>
      </c>
      <c r="H13474" s="751">
        <v>44427</v>
      </c>
      <c r="I13474" s="752">
        <v>44520</v>
      </c>
      <c r="J13474" s="753"/>
    </row>
    <row r="13475" spans="1:10" s="372" customFormat="1">
      <c r="A13475" s="749" t="s">
        <v>12215</v>
      </c>
      <c r="B13475" s="654" t="s">
        <v>11972</v>
      </c>
      <c r="C13475" s="654" t="s">
        <v>2726</v>
      </c>
      <c r="D13475" s="750">
        <v>623</v>
      </c>
      <c r="E13475" s="761">
        <v>31669.5</v>
      </c>
      <c r="F13475" s="762" t="s">
        <v>12216</v>
      </c>
      <c r="G13475" s="654" t="s">
        <v>105</v>
      </c>
      <c r="H13475" s="751">
        <v>44446</v>
      </c>
      <c r="I13475" s="752">
        <v>44457</v>
      </c>
      <c r="J13475" s="753"/>
    </row>
    <row r="13476" spans="1:10" s="372" customFormat="1" ht="46.5">
      <c r="A13476" s="749" t="s">
        <v>12217</v>
      </c>
      <c r="B13476" s="654" t="s">
        <v>11972</v>
      </c>
      <c r="C13476" s="654" t="s">
        <v>2726</v>
      </c>
      <c r="D13476" s="750">
        <v>601</v>
      </c>
      <c r="E13476" s="761">
        <v>34500</v>
      </c>
      <c r="F13476" s="762" t="s">
        <v>12218</v>
      </c>
      <c r="G13476" s="654" t="s">
        <v>105</v>
      </c>
      <c r="H13476" s="751">
        <v>44432</v>
      </c>
      <c r="I13476" s="752">
        <v>44520</v>
      </c>
      <c r="J13476" s="753"/>
    </row>
    <row r="13477" spans="1:10" s="372" customFormat="1" ht="34.9">
      <c r="A13477" s="749" t="s">
        <v>12219</v>
      </c>
      <c r="B13477" s="654" t="s">
        <v>11972</v>
      </c>
      <c r="C13477" s="654" t="s">
        <v>2726</v>
      </c>
      <c r="D13477" s="750">
        <v>617</v>
      </c>
      <c r="E13477" s="761">
        <v>34500</v>
      </c>
      <c r="F13477" s="762" t="s">
        <v>12220</v>
      </c>
      <c r="G13477" s="654" t="s">
        <v>105</v>
      </c>
      <c r="H13477" s="751">
        <v>44442</v>
      </c>
      <c r="I13477" s="752">
        <v>44504</v>
      </c>
      <c r="J13477" s="753"/>
    </row>
    <row r="13478" spans="1:10" s="372" customFormat="1" ht="46.5">
      <c r="A13478" s="749" t="s">
        <v>12221</v>
      </c>
      <c r="B13478" s="654" t="s">
        <v>11972</v>
      </c>
      <c r="C13478" s="654" t="s">
        <v>2726</v>
      </c>
      <c r="D13478" s="750">
        <v>616</v>
      </c>
      <c r="E13478" s="761">
        <v>33000</v>
      </c>
      <c r="F13478" s="762" t="s">
        <v>12222</v>
      </c>
      <c r="G13478" s="654" t="s">
        <v>105</v>
      </c>
      <c r="H13478" s="751">
        <v>44442</v>
      </c>
      <c r="I13478" s="752">
        <v>44487</v>
      </c>
      <c r="J13478" s="753"/>
    </row>
    <row r="13479" spans="1:10" s="372" customFormat="1" ht="23.25">
      <c r="A13479" s="749" t="s">
        <v>12223</v>
      </c>
      <c r="B13479" s="654" t="s">
        <v>11972</v>
      </c>
      <c r="C13479" s="654" t="s">
        <v>2726</v>
      </c>
      <c r="D13479" s="750">
        <v>624</v>
      </c>
      <c r="E13479" s="761">
        <v>20000</v>
      </c>
      <c r="F13479" s="762" t="s">
        <v>12224</v>
      </c>
      <c r="G13479" s="654" t="s">
        <v>105</v>
      </c>
      <c r="H13479" s="751">
        <v>44447</v>
      </c>
      <c r="I13479" s="752">
        <v>44556</v>
      </c>
      <c r="J13479" s="753"/>
    </row>
    <row r="13480" spans="1:10" s="372" customFormat="1" ht="23.25">
      <c r="A13480" s="749" t="s">
        <v>12225</v>
      </c>
      <c r="B13480" s="654" t="s">
        <v>11972</v>
      </c>
      <c r="C13480" s="654" t="s">
        <v>2726</v>
      </c>
      <c r="D13480" s="750">
        <v>613</v>
      </c>
      <c r="E13480" s="761">
        <v>28706</v>
      </c>
      <c r="F13480" s="762" t="s">
        <v>12226</v>
      </c>
      <c r="G13480" s="654" t="s">
        <v>105</v>
      </c>
      <c r="H13480" s="751">
        <v>44441</v>
      </c>
      <c r="I13480" s="752">
        <v>44487</v>
      </c>
      <c r="J13480" s="753"/>
    </row>
    <row r="13481" spans="1:10" s="372" customFormat="1" ht="34.9">
      <c r="A13481" s="749" t="s">
        <v>18748</v>
      </c>
      <c r="B13481" s="654" t="s">
        <v>11972</v>
      </c>
      <c r="C13481" s="654" t="s">
        <v>2726</v>
      </c>
      <c r="D13481" s="750">
        <v>651</v>
      </c>
      <c r="E13481" s="761">
        <v>32844</v>
      </c>
      <c r="F13481" s="762" t="s">
        <v>12227</v>
      </c>
      <c r="G13481" s="654" t="s">
        <v>105</v>
      </c>
      <c r="H13481" s="751">
        <v>44460</v>
      </c>
      <c r="I13481" s="752">
        <v>44493</v>
      </c>
      <c r="J13481" s="753"/>
    </row>
    <row r="13482" spans="1:10" s="372" customFormat="1" ht="34.9">
      <c r="A13482" s="749" t="s">
        <v>18749</v>
      </c>
      <c r="B13482" s="654" t="s">
        <v>11972</v>
      </c>
      <c r="C13482" s="654" t="s">
        <v>2726</v>
      </c>
      <c r="D13482" s="750">
        <v>652</v>
      </c>
      <c r="E13482" s="761">
        <v>30912</v>
      </c>
      <c r="F13482" s="762" t="s">
        <v>12228</v>
      </c>
      <c r="G13482" s="654" t="s">
        <v>105</v>
      </c>
      <c r="H13482" s="751">
        <v>44460</v>
      </c>
      <c r="I13482" s="752">
        <v>44493</v>
      </c>
      <c r="J13482" s="753"/>
    </row>
    <row r="13483" spans="1:10" s="372" customFormat="1" ht="34.9">
      <c r="A13483" s="749" t="s">
        <v>18750</v>
      </c>
      <c r="B13483" s="654" t="s">
        <v>11972</v>
      </c>
      <c r="C13483" s="654" t="s">
        <v>2726</v>
      </c>
      <c r="D13483" s="750">
        <v>668</v>
      </c>
      <c r="E13483" s="761">
        <v>32706</v>
      </c>
      <c r="F13483" s="762" t="s">
        <v>12229</v>
      </c>
      <c r="G13483" s="654" t="s">
        <v>105</v>
      </c>
      <c r="H13483" s="751">
        <v>44466</v>
      </c>
      <c r="I13483" s="752">
        <v>44493</v>
      </c>
      <c r="J13483" s="753"/>
    </row>
    <row r="13484" spans="1:10" s="372" customFormat="1" ht="34.9">
      <c r="A13484" s="749" t="s">
        <v>18751</v>
      </c>
      <c r="B13484" s="654" t="s">
        <v>11972</v>
      </c>
      <c r="C13484" s="654" t="s">
        <v>2726</v>
      </c>
      <c r="D13484" s="750">
        <v>689</v>
      </c>
      <c r="E13484" s="761">
        <v>31050</v>
      </c>
      <c r="F13484" s="762" t="s">
        <v>12230</v>
      </c>
      <c r="G13484" s="654" t="s">
        <v>105</v>
      </c>
      <c r="H13484" s="751">
        <v>44467</v>
      </c>
      <c r="I13484" s="752">
        <v>44493</v>
      </c>
      <c r="J13484" s="753"/>
    </row>
    <row r="13485" spans="1:10" s="372" customFormat="1" ht="46.5">
      <c r="A13485" s="749" t="s">
        <v>12231</v>
      </c>
      <c r="B13485" s="654" t="s">
        <v>11972</v>
      </c>
      <c r="C13485" s="654" t="s">
        <v>2726</v>
      </c>
      <c r="D13485" s="750">
        <v>626</v>
      </c>
      <c r="E13485" s="761">
        <v>30000</v>
      </c>
      <c r="F13485" s="762" t="s">
        <v>12232</v>
      </c>
      <c r="G13485" s="654" t="s">
        <v>105</v>
      </c>
      <c r="H13485" s="751">
        <v>44447</v>
      </c>
      <c r="I13485" s="752">
        <v>44524</v>
      </c>
      <c r="J13485" s="753"/>
    </row>
    <row r="13486" spans="1:10" s="372" customFormat="1" ht="34.9">
      <c r="A13486" s="749" t="s">
        <v>12233</v>
      </c>
      <c r="B13486" s="654" t="s">
        <v>11972</v>
      </c>
      <c r="C13486" s="654" t="s">
        <v>2726</v>
      </c>
      <c r="D13486" s="750">
        <v>620</v>
      </c>
      <c r="E13486" s="761">
        <v>35000</v>
      </c>
      <c r="F13486" s="762" t="s">
        <v>12234</v>
      </c>
      <c r="G13486" s="654" t="s">
        <v>105</v>
      </c>
      <c r="H13486" s="751">
        <v>44445</v>
      </c>
      <c r="I13486" s="752">
        <v>44557</v>
      </c>
      <c r="J13486" s="753"/>
    </row>
    <row r="13487" spans="1:10" s="372" customFormat="1" ht="23.25">
      <c r="A13487" s="749" t="s">
        <v>12235</v>
      </c>
      <c r="B13487" s="654" t="s">
        <v>11972</v>
      </c>
      <c r="C13487" s="654" t="s">
        <v>2726</v>
      </c>
      <c r="D13487" s="750">
        <v>619</v>
      </c>
      <c r="E13487" s="761">
        <v>28000</v>
      </c>
      <c r="F13487" s="762" t="s">
        <v>12236</v>
      </c>
      <c r="G13487" s="654" t="s">
        <v>105</v>
      </c>
      <c r="H13487" s="751">
        <v>44445</v>
      </c>
      <c r="I13487" s="752">
        <v>44557</v>
      </c>
      <c r="J13487" s="753"/>
    </row>
    <row r="13488" spans="1:10" s="372" customFormat="1" ht="34.9">
      <c r="A13488" s="749" t="s">
        <v>12237</v>
      </c>
      <c r="B13488" s="654" t="s">
        <v>11972</v>
      </c>
      <c r="C13488" s="654" t="s">
        <v>2726</v>
      </c>
      <c r="D13488" s="750">
        <v>618</v>
      </c>
      <c r="E13488" s="761">
        <v>32500</v>
      </c>
      <c r="F13488" s="762" t="s">
        <v>12238</v>
      </c>
      <c r="G13488" s="654" t="s">
        <v>105</v>
      </c>
      <c r="H13488" s="751">
        <v>44445</v>
      </c>
      <c r="I13488" s="752">
        <v>44557</v>
      </c>
      <c r="J13488" s="753"/>
    </row>
    <row r="13489" spans="1:10" s="372" customFormat="1" ht="46.5">
      <c r="A13489" s="749" t="s">
        <v>12239</v>
      </c>
      <c r="B13489" s="654" t="s">
        <v>11972</v>
      </c>
      <c r="C13489" s="654" t="s">
        <v>2726</v>
      </c>
      <c r="D13489" s="750">
        <v>639</v>
      </c>
      <c r="E13489" s="761">
        <v>28000</v>
      </c>
      <c r="F13489" s="762" t="s">
        <v>12240</v>
      </c>
      <c r="G13489" s="654" t="s">
        <v>105</v>
      </c>
      <c r="H13489" s="751">
        <v>44454</v>
      </c>
      <c r="I13489" s="752">
        <v>44556</v>
      </c>
      <c r="J13489" s="753"/>
    </row>
    <row r="13490" spans="1:10" s="372" customFormat="1" ht="81.400000000000006">
      <c r="A13490" s="749" t="s">
        <v>12241</v>
      </c>
      <c r="B13490" s="654" t="s">
        <v>11972</v>
      </c>
      <c r="C13490" s="654" t="s">
        <v>2726</v>
      </c>
      <c r="D13490" s="750">
        <v>648</v>
      </c>
      <c r="E13490" s="761">
        <v>20000</v>
      </c>
      <c r="F13490" s="762" t="s">
        <v>12242</v>
      </c>
      <c r="G13490" s="654" t="s">
        <v>105</v>
      </c>
      <c r="H13490" s="751">
        <v>44459</v>
      </c>
      <c r="I13490" s="752">
        <v>44559</v>
      </c>
      <c r="J13490" s="753"/>
    </row>
    <row r="13491" spans="1:10" s="372" customFormat="1" ht="23.25">
      <c r="A13491" s="749" t="s">
        <v>12243</v>
      </c>
      <c r="B13491" s="654" t="s">
        <v>11972</v>
      </c>
      <c r="C13491" s="654" t="s">
        <v>2726</v>
      </c>
      <c r="D13491" s="750">
        <v>627</v>
      </c>
      <c r="E13491" s="761">
        <v>28000</v>
      </c>
      <c r="F13491" s="762" t="s">
        <v>12001</v>
      </c>
      <c r="G13491" s="654" t="s">
        <v>105</v>
      </c>
      <c r="H13491" s="751">
        <v>44447</v>
      </c>
      <c r="I13491" s="752">
        <v>44558</v>
      </c>
      <c r="J13491" s="753"/>
    </row>
    <row r="13492" spans="1:10" s="372" customFormat="1" ht="81.400000000000006">
      <c r="A13492" s="749" t="s">
        <v>12244</v>
      </c>
      <c r="B13492" s="654" t="s">
        <v>11972</v>
      </c>
      <c r="C13492" s="654" t="s">
        <v>2726</v>
      </c>
      <c r="D13492" s="750">
        <v>665</v>
      </c>
      <c r="E13492" s="761">
        <v>20000</v>
      </c>
      <c r="F13492" s="762" t="s">
        <v>12245</v>
      </c>
      <c r="G13492" s="654" t="s">
        <v>105</v>
      </c>
      <c r="H13492" s="751">
        <v>44462</v>
      </c>
      <c r="I13492" s="752">
        <v>44562</v>
      </c>
      <c r="J13492" s="753"/>
    </row>
    <row r="13493" spans="1:10" s="372" customFormat="1" ht="23.25">
      <c r="A13493" s="749" t="s">
        <v>12246</v>
      </c>
      <c r="B13493" s="654" t="s">
        <v>11972</v>
      </c>
      <c r="C13493" s="654" t="s">
        <v>2726</v>
      </c>
      <c r="D13493" s="750">
        <v>629</v>
      </c>
      <c r="E13493" s="761">
        <v>26000</v>
      </c>
      <c r="F13493" s="762" t="s">
        <v>12247</v>
      </c>
      <c r="G13493" s="654" t="s">
        <v>105</v>
      </c>
      <c r="H13493" s="751">
        <v>44448</v>
      </c>
      <c r="I13493" s="752">
        <v>44558</v>
      </c>
      <c r="J13493" s="753"/>
    </row>
    <row r="13494" spans="1:10" s="372" customFormat="1" ht="23.25">
      <c r="A13494" s="749" t="s">
        <v>12248</v>
      </c>
      <c r="B13494" s="654" t="s">
        <v>11972</v>
      </c>
      <c r="C13494" s="654" t="s">
        <v>2726</v>
      </c>
      <c r="D13494" s="750">
        <v>723</v>
      </c>
      <c r="E13494" s="761">
        <v>20000</v>
      </c>
      <c r="F13494" s="762" t="s">
        <v>12249</v>
      </c>
      <c r="G13494" s="654" t="s">
        <v>105</v>
      </c>
      <c r="H13494" s="751">
        <v>44469</v>
      </c>
      <c r="I13494" s="752">
        <v>44203</v>
      </c>
      <c r="J13494" s="753"/>
    </row>
    <row r="13495" spans="1:10" s="372" customFormat="1" ht="69.75">
      <c r="A13495" s="749" t="s">
        <v>12250</v>
      </c>
      <c r="B13495" s="654" t="s">
        <v>11972</v>
      </c>
      <c r="C13495" s="654" t="s">
        <v>2726</v>
      </c>
      <c r="D13495" s="750">
        <v>674</v>
      </c>
      <c r="E13495" s="761">
        <v>27500</v>
      </c>
      <c r="F13495" s="762" t="s">
        <v>12251</v>
      </c>
      <c r="G13495" s="654" t="s">
        <v>105</v>
      </c>
      <c r="H13495" s="751">
        <v>44466</v>
      </c>
      <c r="I13495" s="752">
        <v>44566</v>
      </c>
      <c r="J13495" s="753"/>
    </row>
    <row r="13496" spans="1:10" s="372" customFormat="1" ht="69.75">
      <c r="A13496" s="749" t="s">
        <v>12252</v>
      </c>
      <c r="B13496" s="654" t="s">
        <v>11972</v>
      </c>
      <c r="C13496" s="654" t="s">
        <v>2726</v>
      </c>
      <c r="D13496" s="750">
        <v>675</v>
      </c>
      <c r="E13496" s="761">
        <v>27500</v>
      </c>
      <c r="F13496" s="762" t="s">
        <v>12253</v>
      </c>
      <c r="G13496" s="654" t="s">
        <v>105</v>
      </c>
      <c r="H13496" s="751">
        <v>44466</v>
      </c>
      <c r="I13496" s="752">
        <v>44566</v>
      </c>
      <c r="J13496" s="753"/>
    </row>
    <row r="13497" spans="1:10" s="372" customFormat="1" ht="58.15">
      <c r="A13497" s="749" t="s">
        <v>12254</v>
      </c>
      <c r="B13497" s="654" t="s">
        <v>11972</v>
      </c>
      <c r="C13497" s="654" t="s">
        <v>2726</v>
      </c>
      <c r="D13497" s="750">
        <v>676</v>
      </c>
      <c r="E13497" s="761">
        <v>27500</v>
      </c>
      <c r="F13497" s="762" t="s">
        <v>12255</v>
      </c>
      <c r="G13497" s="654" t="s">
        <v>105</v>
      </c>
      <c r="H13497" s="751">
        <v>44466</v>
      </c>
      <c r="I13497" s="752">
        <v>44566</v>
      </c>
      <c r="J13497" s="753"/>
    </row>
    <row r="13498" spans="1:10" s="372" customFormat="1" ht="93">
      <c r="A13498" s="749" t="s">
        <v>12256</v>
      </c>
      <c r="B13498" s="654" t="s">
        <v>11972</v>
      </c>
      <c r="C13498" s="654" t="s">
        <v>2726</v>
      </c>
      <c r="D13498" s="750">
        <v>677</v>
      </c>
      <c r="E13498" s="761">
        <v>27500</v>
      </c>
      <c r="F13498" s="762" t="s">
        <v>12257</v>
      </c>
      <c r="G13498" s="654" t="s">
        <v>105</v>
      </c>
      <c r="H13498" s="751">
        <v>44466</v>
      </c>
      <c r="I13498" s="752">
        <v>44566</v>
      </c>
      <c r="J13498" s="753"/>
    </row>
    <row r="13499" spans="1:10" s="372" customFormat="1" ht="81.400000000000006">
      <c r="A13499" s="749" t="s">
        <v>12258</v>
      </c>
      <c r="B13499" s="654" t="s">
        <v>11972</v>
      </c>
      <c r="C13499" s="654" t="s">
        <v>2726</v>
      </c>
      <c r="D13499" s="750">
        <v>678</v>
      </c>
      <c r="E13499" s="761">
        <v>27500</v>
      </c>
      <c r="F13499" s="762" t="s">
        <v>12259</v>
      </c>
      <c r="G13499" s="654" t="s">
        <v>105</v>
      </c>
      <c r="H13499" s="751">
        <v>44466</v>
      </c>
      <c r="I13499" s="752">
        <v>44566</v>
      </c>
      <c r="J13499" s="753"/>
    </row>
    <row r="13500" spans="1:10" s="372" customFormat="1" ht="81.400000000000006">
      <c r="A13500" s="749" t="s">
        <v>12260</v>
      </c>
      <c r="B13500" s="654" t="s">
        <v>11972</v>
      </c>
      <c r="C13500" s="654" t="s">
        <v>2726</v>
      </c>
      <c r="D13500" s="750">
        <v>679</v>
      </c>
      <c r="E13500" s="761">
        <v>27500</v>
      </c>
      <c r="F13500" s="762" t="s">
        <v>12261</v>
      </c>
      <c r="G13500" s="654" t="s">
        <v>105</v>
      </c>
      <c r="H13500" s="751">
        <v>44466</v>
      </c>
      <c r="I13500" s="752">
        <v>44566</v>
      </c>
      <c r="J13500" s="753"/>
    </row>
    <row r="13501" spans="1:10" s="372" customFormat="1" ht="34.9">
      <c r="A13501" s="749" t="s">
        <v>12262</v>
      </c>
      <c r="B13501" s="654" t="s">
        <v>11972</v>
      </c>
      <c r="C13501" s="654" t="s">
        <v>2726</v>
      </c>
      <c r="D13501" s="750">
        <v>680</v>
      </c>
      <c r="E13501" s="761">
        <v>27500</v>
      </c>
      <c r="F13501" s="762" t="s">
        <v>12263</v>
      </c>
      <c r="G13501" s="654" t="s">
        <v>105</v>
      </c>
      <c r="H13501" s="751">
        <v>44466</v>
      </c>
      <c r="I13501" s="752">
        <v>44566</v>
      </c>
      <c r="J13501" s="753"/>
    </row>
    <row r="13502" spans="1:10" s="372" customFormat="1" ht="58.15">
      <c r="A13502" s="749" t="s">
        <v>12264</v>
      </c>
      <c r="B13502" s="654" t="s">
        <v>11972</v>
      </c>
      <c r="C13502" s="654" t="s">
        <v>2726</v>
      </c>
      <c r="D13502" s="750">
        <v>628</v>
      </c>
      <c r="E13502" s="761">
        <v>34200</v>
      </c>
      <c r="F13502" s="762" t="s">
        <v>12265</v>
      </c>
      <c r="G13502" s="654" t="s">
        <v>105</v>
      </c>
      <c r="H13502" s="751">
        <v>44447</v>
      </c>
      <c r="I13502" s="752">
        <v>44452</v>
      </c>
      <c r="J13502" s="753"/>
    </row>
    <row r="13503" spans="1:10" s="372" customFormat="1" ht="23.25">
      <c r="A13503" s="749" t="s">
        <v>12266</v>
      </c>
      <c r="B13503" s="654" t="s">
        <v>11972</v>
      </c>
      <c r="C13503" s="654" t="s">
        <v>2726</v>
      </c>
      <c r="D13503" s="750">
        <v>704</v>
      </c>
      <c r="E13503" s="761">
        <v>18000</v>
      </c>
      <c r="F13503" s="762" t="s">
        <v>12267</v>
      </c>
      <c r="G13503" s="654" t="s">
        <v>105</v>
      </c>
      <c r="H13503" s="751">
        <v>44468</v>
      </c>
      <c r="I13503" s="752">
        <v>44559</v>
      </c>
      <c r="J13503" s="753"/>
    </row>
    <row r="13504" spans="1:10" s="372" customFormat="1" ht="46.5">
      <c r="A13504" s="749" t="s">
        <v>12268</v>
      </c>
      <c r="B13504" s="654" t="s">
        <v>11972</v>
      </c>
      <c r="C13504" s="654" t="s">
        <v>2726</v>
      </c>
      <c r="D13504" s="750">
        <v>706</v>
      </c>
      <c r="E13504" s="761">
        <v>30400</v>
      </c>
      <c r="F13504" s="762" t="s">
        <v>12269</v>
      </c>
      <c r="G13504" s="654" t="s">
        <v>105</v>
      </c>
      <c r="H13504" s="751">
        <v>44468</v>
      </c>
      <c r="I13504" s="752">
        <v>44559</v>
      </c>
      <c r="J13504" s="753"/>
    </row>
    <row r="13505" spans="1:10" s="372" customFormat="1" ht="81.400000000000006">
      <c r="A13505" s="749" t="s">
        <v>12270</v>
      </c>
      <c r="B13505" s="654" t="s">
        <v>11972</v>
      </c>
      <c r="C13505" s="654" t="s">
        <v>2726</v>
      </c>
      <c r="D13505" s="750">
        <v>707</v>
      </c>
      <c r="E13505" s="761">
        <v>20000</v>
      </c>
      <c r="F13505" s="762" t="s">
        <v>12271</v>
      </c>
      <c r="G13505" s="654" t="s">
        <v>105</v>
      </c>
      <c r="H13505" s="751">
        <v>44468</v>
      </c>
      <c r="I13505" s="752">
        <v>44203</v>
      </c>
      <c r="J13505" s="753"/>
    </row>
    <row r="13506" spans="1:10" s="372" customFormat="1" ht="58.15">
      <c r="A13506" s="749" t="s">
        <v>12272</v>
      </c>
      <c r="B13506" s="654" t="s">
        <v>11972</v>
      </c>
      <c r="C13506" s="654" t="s">
        <v>2726</v>
      </c>
      <c r="D13506" s="750">
        <v>722</v>
      </c>
      <c r="E13506" s="761">
        <v>28000</v>
      </c>
      <c r="F13506" s="762" t="s">
        <v>12273</v>
      </c>
      <c r="G13506" s="654" t="s">
        <v>105</v>
      </c>
      <c r="H13506" s="751">
        <v>44469</v>
      </c>
      <c r="I13506" s="752">
        <v>44568</v>
      </c>
      <c r="J13506" s="753"/>
    </row>
    <row r="13507" spans="1:10" s="372" customFormat="1" ht="81.400000000000006">
      <c r="A13507" s="749" t="s">
        <v>12274</v>
      </c>
      <c r="B13507" s="654" t="s">
        <v>11972</v>
      </c>
      <c r="C13507" s="654" t="s">
        <v>2726</v>
      </c>
      <c r="D13507" s="750">
        <v>649</v>
      </c>
      <c r="E13507" s="761">
        <v>20000</v>
      </c>
      <c r="F13507" s="762" t="s">
        <v>12275</v>
      </c>
      <c r="G13507" s="654" t="s">
        <v>105</v>
      </c>
      <c r="H13507" s="751">
        <v>44459</v>
      </c>
      <c r="I13507" s="752">
        <v>44561</v>
      </c>
      <c r="J13507" s="753"/>
    </row>
    <row r="13508" spans="1:10" s="372" customFormat="1" ht="81.400000000000006">
      <c r="A13508" s="749" t="s">
        <v>12276</v>
      </c>
      <c r="B13508" s="654" t="s">
        <v>11972</v>
      </c>
      <c r="C13508" s="654" t="s">
        <v>2726</v>
      </c>
      <c r="D13508" s="750">
        <v>662</v>
      </c>
      <c r="E13508" s="761">
        <v>20000</v>
      </c>
      <c r="F13508" s="762" t="s">
        <v>12277</v>
      </c>
      <c r="G13508" s="654" t="s">
        <v>105</v>
      </c>
      <c r="H13508" s="751">
        <v>44461</v>
      </c>
      <c r="I13508" s="752">
        <v>44561</v>
      </c>
      <c r="J13508" s="753"/>
    </row>
    <row r="13509" spans="1:10" s="372" customFormat="1" ht="34.9">
      <c r="A13509" s="749" t="s">
        <v>12278</v>
      </c>
      <c r="B13509" s="654" t="s">
        <v>11972</v>
      </c>
      <c r="C13509" s="654" t="s">
        <v>2726</v>
      </c>
      <c r="D13509" s="750">
        <v>663</v>
      </c>
      <c r="E13509" s="761">
        <v>21250</v>
      </c>
      <c r="F13509" s="762" t="s">
        <v>12279</v>
      </c>
      <c r="G13509" s="654" t="s">
        <v>105</v>
      </c>
      <c r="H13509" s="751">
        <v>44461</v>
      </c>
      <c r="I13509" s="752">
        <v>44492</v>
      </c>
      <c r="J13509" s="753"/>
    </row>
    <row r="13510" spans="1:10" s="372" customFormat="1" ht="23.25">
      <c r="A13510" s="749" t="s">
        <v>12280</v>
      </c>
      <c r="B13510" s="654" t="s">
        <v>11972</v>
      </c>
      <c r="C13510" s="654" t="s">
        <v>2726</v>
      </c>
      <c r="D13510" s="750">
        <v>673</v>
      </c>
      <c r="E13510" s="761">
        <v>30000</v>
      </c>
      <c r="F13510" s="762" t="s">
        <v>12281</v>
      </c>
      <c r="G13510" s="654" t="s">
        <v>105</v>
      </c>
      <c r="H13510" s="751">
        <v>44466</v>
      </c>
      <c r="I13510" s="752">
        <v>44557</v>
      </c>
      <c r="J13510" s="753"/>
    </row>
    <row r="13511" spans="1:10" s="372" customFormat="1" ht="34.9">
      <c r="A13511" s="749" t="s">
        <v>12282</v>
      </c>
      <c r="B13511" s="654" t="s">
        <v>11972</v>
      </c>
      <c r="C13511" s="654" t="s">
        <v>2726</v>
      </c>
      <c r="D13511" s="750">
        <v>638</v>
      </c>
      <c r="E13511" s="761">
        <v>25200</v>
      </c>
      <c r="F13511" s="762" t="s">
        <v>12265</v>
      </c>
      <c r="G13511" s="654" t="s">
        <v>105</v>
      </c>
      <c r="H13511" s="751">
        <v>44453</v>
      </c>
      <c r="I13511" s="752">
        <v>44456</v>
      </c>
      <c r="J13511" s="753"/>
    </row>
    <row r="13512" spans="1:10" s="372" customFormat="1" ht="58.15">
      <c r="A13512" s="749" t="s">
        <v>12283</v>
      </c>
      <c r="B13512" s="654" t="s">
        <v>11972</v>
      </c>
      <c r="C13512" s="654" t="s">
        <v>2726</v>
      </c>
      <c r="D13512" s="750">
        <v>688</v>
      </c>
      <c r="E13512" s="761">
        <v>28000</v>
      </c>
      <c r="F13512" s="762" t="s">
        <v>12284</v>
      </c>
      <c r="G13512" s="654" t="s">
        <v>105</v>
      </c>
      <c r="H13512" s="751">
        <v>44467</v>
      </c>
      <c r="I13512" s="752">
        <v>44567</v>
      </c>
      <c r="J13512" s="753"/>
    </row>
    <row r="13513" spans="1:10" s="372" customFormat="1" ht="58.15">
      <c r="A13513" s="749" t="s">
        <v>12285</v>
      </c>
      <c r="B13513" s="654" t="s">
        <v>11972</v>
      </c>
      <c r="C13513" s="654" t="s">
        <v>2726</v>
      </c>
      <c r="D13513" s="750">
        <v>669</v>
      </c>
      <c r="E13513" s="761">
        <v>28000</v>
      </c>
      <c r="F13513" s="762" t="s">
        <v>12286</v>
      </c>
      <c r="G13513" s="654" t="s">
        <v>105</v>
      </c>
      <c r="H13513" s="751">
        <v>44466</v>
      </c>
      <c r="I13513" s="752">
        <v>44566</v>
      </c>
      <c r="J13513" s="753"/>
    </row>
    <row r="13514" spans="1:10" s="372" customFormat="1" ht="23.25">
      <c r="A13514" s="749" t="s">
        <v>12287</v>
      </c>
      <c r="B13514" s="654" t="s">
        <v>11972</v>
      </c>
      <c r="C13514" s="654" t="s">
        <v>2726</v>
      </c>
      <c r="D13514" s="750">
        <v>711</v>
      </c>
      <c r="E13514" s="761">
        <v>23770.799999999999</v>
      </c>
      <c r="F13514" s="762" t="s">
        <v>12288</v>
      </c>
      <c r="G13514" s="654" t="s">
        <v>105</v>
      </c>
      <c r="H13514" s="751">
        <v>44469</v>
      </c>
      <c r="I13514" s="752">
        <v>44834</v>
      </c>
      <c r="J13514" s="753"/>
    </row>
    <row r="13515" spans="1:10" s="372" customFormat="1" ht="81.400000000000006">
      <c r="A13515" s="749" t="s">
        <v>12289</v>
      </c>
      <c r="B13515" s="654" t="s">
        <v>11972</v>
      </c>
      <c r="C13515" s="654" t="s">
        <v>2726</v>
      </c>
      <c r="D13515" s="750">
        <v>713</v>
      </c>
      <c r="E13515" s="761">
        <v>20000</v>
      </c>
      <c r="F13515" s="762" t="s">
        <v>12290</v>
      </c>
      <c r="G13515" s="654" t="s">
        <v>105</v>
      </c>
      <c r="H13515" s="751">
        <v>44469</v>
      </c>
      <c r="I13515" s="752">
        <v>44568</v>
      </c>
      <c r="J13515" s="753"/>
    </row>
    <row r="13516" spans="1:10" s="372" customFormat="1">
      <c r="A13516" s="749" t="s">
        <v>12291</v>
      </c>
      <c r="B13516" s="654" t="s">
        <v>11972</v>
      </c>
      <c r="C13516" s="654" t="s">
        <v>2726</v>
      </c>
      <c r="D13516" s="750">
        <v>763</v>
      </c>
      <c r="E13516" s="761">
        <v>35100</v>
      </c>
      <c r="F13516" s="762" t="s">
        <v>12292</v>
      </c>
      <c r="G13516" s="654" t="s">
        <v>105</v>
      </c>
      <c r="H13516" s="751">
        <v>44487</v>
      </c>
      <c r="I13516" s="752">
        <v>44905</v>
      </c>
      <c r="J13516" s="753"/>
    </row>
    <row r="13517" spans="1:10" s="372" customFormat="1" ht="58.15">
      <c r="A13517" s="749" t="s">
        <v>12293</v>
      </c>
      <c r="B13517" s="654" t="s">
        <v>11972</v>
      </c>
      <c r="C13517" s="654" t="s">
        <v>2726</v>
      </c>
      <c r="D13517" s="750">
        <v>672</v>
      </c>
      <c r="E13517" s="761">
        <v>28000</v>
      </c>
      <c r="F13517" s="762" t="s">
        <v>12294</v>
      </c>
      <c r="G13517" s="654" t="s">
        <v>105</v>
      </c>
      <c r="H13517" s="751">
        <v>44466</v>
      </c>
      <c r="I13517" s="752">
        <v>44201</v>
      </c>
      <c r="J13517" s="753"/>
    </row>
    <row r="13518" spans="1:10" s="372" customFormat="1" ht="46.5">
      <c r="A13518" s="749" t="s">
        <v>12295</v>
      </c>
      <c r="B13518" s="654" t="s">
        <v>11972</v>
      </c>
      <c r="C13518" s="654" t="s">
        <v>2726</v>
      </c>
      <c r="D13518" s="750">
        <v>717</v>
      </c>
      <c r="E13518" s="761">
        <v>34000</v>
      </c>
      <c r="F13518" s="762" t="s">
        <v>12296</v>
      </c>
      <c r="G13518" s="654" t="s">
        <v>105</v>
      </c>
      <c r="H13518" s="751">
        <v>44469</v>
      </c>
      <c r="I13518" s="752">
        <v>44540</v>
      </c>
      <c r="J13518" s="753"/>
    </row>
    <row r="13519" spans="1:10" s="372" customFormat="1" ht="58.15">
      <c r="A13519" s="749" t="s">
        <v>12297</v>
      </c>
      <c r="B13519" s="654" t="s">
        <v>11972</v>
      </c>
      <c r="C13519" s="654" t="s">
        <v>2726</v>
      </c>
      <c r="D13519" s="750">
        <v>699</v>
      </c>
      <c r="E13519" s="761">
        <v>19500</v>
      </c>
      <c r="F13519" s="762" t="s">
        <v>12015</v>
      </c>
      <c r="G13519" s="654" t="s">
        <v>105</v>
      </c>
      <c r="H13519" s="751">
        <v>44468</v>
      </c>
      <c r="I13519" s="752">
        <v>44558</v>
      </c>
      <c r="J13519" s="753"/>
    </row>
    <row r="13520" spans="1:10" s="372" customFormat="1" ht="58.15">
      <c r="A13520" s="749" t="s">
        <v>12298</v>
      </c>
      <c r="B13520" s="654" t="s">
        <v>11972</v>
      </c>
      <c r="C13520" s="654" t="s">
        <v>2726</v>
      </c>
      <c r="D13520" s="750">
        <v>666</v>
      </c>
      <c r="E13520" s="761">
        <v>28000</v>
      </c>
      <c r="F13520" s="762" t="s">
        <v>12299</v>
      </c>
      <c r="G13520" s="654" t="s">
        <v>105</v>
      </c>
      <c r="H13520" s="751">
        <v>44462</v>
      </c>
      <c r="I13520" s="752">
        <v>44562</v>
      </c>
      <c r="J13520" s="753"/>
    </row>
    <row r="13521" spans="1:10" s="372" customFormat="1" ht="23.25">
      <c r="A13521" s="749" t="s">
        <v>12300</v>
      </c>
      <c r="B13521" s="654" t="s">
        <v>11972</v>
      </c>
      <c r="C13521" s="654" t="s">
        <v>2726</v>
      </c>
      <c r="D13521" s="750">
        <v>682</v>
      </c>
      <c r="E13521" s="765">
        <v>35000</v>
      </c>
      <c r="F13521" s="762" t="s">
        <v>12301</v>
      </c>
      <c r="G13521" s="654" t="s">
        <v>105</v>
      </c>
      <c r="H13521" s="751">
        <v>44467</v>
      </c>
      <c r="I13521" s="752">
        <v>44496</v>
      </c>
      <c r="J13521" s="753"/>
    </row>
    <row r="13522" spans="1:10" s="372" customFormat="1" ht="81.400000000000006">
      <c r="A13522" s="749" t="s">
        <v>12302</v>
      </c>
      <c r="B13522" s="654" t="s">
        <v>11972</v>
      </c>
      <c r="C13522" s="654" t="s">
        <v>2726</v>
      </c>
      <c r="D13522" s="750">
        <v>731</v>
      </c>
      <c r="E13522" s="761">
        <v>30400</v>
      </c>
      <c r="F13522" s="762" t="s">
        <v>12030</v>
      </c>
      <c r="G13522" s="654" t="s">
        <v>105</v>
      </c>
      <c r="H13522" s="751">
        <v>44473</v>
      </c>
      <c r="I13522" s="752">
        <v>44564</v>
      </c>
      <c r="J13522" s="753"/>
    </row>
    <row r="13523" spans="1:10" s="372" customFormat="1">
      <c r="A13523" s="749" t="s">
        <v>12303</v>
      </c>
      <c r="B13523" s="654" t="s">
        <v>11972</v>
      </c>
      <c r="C13523" s="654" t="s">
        <v>2726</v>
      </c>
      <c r="D13523" s="750">
        <v>720</v>
      </c>
      <c r="E13523" s="761">
        <v>20535</v>
      </c>
      <c r="F13523" s="762" t="s">
        <v>12304</v>
      </c>
      <c r="G13523" s="654" t="s">
        <v>105</v>
      </c>
      <c r="H13523" s="751">
        <v>44469</v>
      </c>
      <c r="I13523" s="752">
        <v>44876</v>
      </c>
      <c r="J13523" s="753"/>
    </row>
    <row r="13524" spans="1:10" s="372" customFormat="1" ht="46.5">
      <c r="A13524" s="749" t="s">
        <v>12305</v>
      </c>
      <c r="B13524" s="654" t="s">
        <v>11972</v>
      </c>
      <c r="C13524" s="654" t="s">
        <v>2726</v>
      </c>
      <c r="D13524" s="750">
        <v>730</v>
      </c>
      <c r="E13524" s="761">
        <v>18000</v>
      </c>
      <c r="F13524" s="762" t="s">
        <v>12306</v>
      </c>
      <c r="G13524" s="654" t="s">
        <v>105</v>
      </c>
      <c r="H13524" s="751">
        <v>44470</v>
      </c>
      <c r="I13524" s="752">
        <v>44562</v>
      </c>
      <c r="J13524" s="753"/>
    </row>
    <row r="13525" spans="1:10" s="372" customFormat="1" ht="34.9">
      <c r="A13525" s="749" t="s">
        <v>12307</v>
      </c>
      <c r="B13525" s="654" t="s">
        <v>11972</v>
      </c>
      <c r="C13525" s="654" t="s">
        <v>2726</v>
      </c>
      <c r="D13525" s="750">
        <v>712</v>
      </c>
      <c r="E13525" s="761">
        <v>35200</v>
      </c>
      <c r="F13525" s="762" t="s">
        <v>12308</v>
      </c>
      <c r="G13525" s="654" t="s">
        <v>105</v>
      </c>
      <c r="H13525" s="751">
        <v>44469</v>
      </c>
      <c r="I13525" s="752">
        <v>44514</v>
      </c>
      <c r="J13525" s="753"/>
    </row>
    <row r="13526" spans="1:10" s="372" customFormat="1">
      <c r="A13526" s="749" t="s">
        <v>12309</v>
      </c>
      <c r="B13526" s="654" t="s">
        <v>11972</v>
      </c>
      <c r="C13526" s="654" t="s">
        <v>2726</v>
      </c>
      <c r="D13526" s="750">
        <v>765</v>
      </c>
      <c r="E13526" s="761">
        <v>34900</v>
      </c>
      <c r="F13526" s="762" t="s">
        <v>12205</v>
      </c>
      <c r="G13526" s="654" t="s">
        <v>105</v>
      </c>
      <c r="H13526" s="751">
        <v>44487</v>
      </c>
      <c r="I13526" s="752">
        <v>44916</v>
      </c>
      <c r="J13526" s="753"/>
    </row>
    <row r="13527" spans="1:10" s="372" customFormat="1" ht="46.5">
      <c r="A13527" s="749" t="s">
        <v>12310</v>
      </c>
      <c r="B13527" s="654" t="s">
        <v>11972</v>
      </c>
      <c r="C13527" s="654" t="s">
        <v>2726</v>
      </c>
      <c r="D13527" s="750">
        <v>739</v>
      </c>
      <c r="E13527" s="761">
        <v>25500</v>
      </c>
      <c r="F13527" s="762" t="s">
        <v>12311</v>
      </c>
      <c r="G13527" s="654" t="s">
        <v>105</v>
      </c>
      <c r="H13527" s="751">
        <v>44473</v>
      </c>
      <c r="I13527" s="752">
        <v>44561</v>
      </c>
      <c r="J13527" s="753"/>
    </row>
    <row r="13528" spans="1:10" s="372" customFormat="1" ht="46.5">
      <c r="A13528" s="749" t="s">
        <v>12312</v>
      </c>
      <c r="B13528" s="654" t="s">
        <v>11972</v>
      </c>
      <c r="C13528" s="654" t="s">
        <v>2726</v>
      </c>
      <c r="D13528" s="750">
        <v>724</v>
      </c>
      <c r="E13528" s="761">
        <v>22500</v>
      </c>
      <c r="F13528" s="762" t="s">
        <v>12037</v>
      </c>
      <c r="G13528" s="654" t="s">
        <v>105</v>
      </c>
      <c r="H13528" s="751">
        <v>44470</v>
      </c>
      <c r="I13528" s="752">
        <v>44555</v>
      </c>
      <c r="J13528" s="753"/>
    </row>
    <row r="13529" spans="1:10" s="372" customFormat="1" ht="34.9">
      <c r="A13529" s="749" t="s">
        <v>18776</v>
      </c>
      <c r="B13529" s="654" t="s">
        <v>11972</v>
      </c>
      <c r="C13529" s="654" t="s">
        <v>2726</v>
      </c>
      <c r="D13529" s="750">
        <v>747</v>
      </c>
      <c r="E13529" s="761">
        <v>33000</v>
      </c>
      <c r="F13529" s="762" t="s">
        <v>12313</v>
      </c>
      <c r="G13529" s="654" t="s">
        <v>105</v>
      </c>
      <c r="H13529" s="751">
        <v>44476</v>
      </c>
      <c r="I13529" s="752">
        <v>44537</v>
      </c>
      <c r="J13529" s="753"/>
    </row>
    <row r="13530" spans="1:10" s="372" customFormat="1" ht="46.5">
      <c r="A13530" s="749" t="s">
        <v>12314</v>
      </c>
      <c r="B13530" s="654" t="s">
        <v>11972</v>
      </c>
      <c r="C13530" s="654" t="s">
        <v>2726</v>
      </c>
      <c r="D13530" s="750">
        <v>728</v>
      </c>
      <c r="E13530" s="761">
        <v>20250</v>
      </c>
      <c r="F13530" s="762" t="s">
        <v>12315</v>
      </c>
      <c r="G13530" s="654" t="s">
        <v>105</v>
      </c>
      <c r="H13530" s="751">
        <v>44470</v>
      </c>
      <c r="I13530" s="752">
        <v>44540</v>
      </c>
      <c r="J13530" s="753"/>
    </row>
    <row r="13531" spans="1:10" s="372" customFormat="1" ht="46.5">
      <c r="A13531" s="749" t="s">
        <v>12316</v>
      </c>
      <c r="B13531" s="654" t="s">
        <v>11972</v>
      </c>
      <c r="C13531" s="654" t="s">
        <v>2726</v>
      </c>
      <c r="D13531" s="750">
        <v>714</v>
      </c>
      <c r="E13531" s="765">
        <v>18000</v>
      </c>
      <c r="F13531" s="762" t="s">
        <v>12150</v>
      </c>
      <c r="G13531" s="654" t="s">
        <v>105</v>
      </c>
      <c r="H13531" s="751">
        <v>44469</v>
      </c>
      <c r="I13531" s="752">
        <v>44559</v>
      </c>
      <c r="J13531" s="753"/>
    </row>
    <row r="13532" spans="1:10" s="372" customFormat="1" ht="58.15">
      <c r="A13532" s="749" t="s">
        <v>12317</v>
      </c>
      <c r="B13532" s="654" t="s">
        <v>11972</v>
      </c>
      <c r="C13532" s="654" t="s">
        <v>2726</v>
      </c>
      <c r="D13532" s="750">
        <v>716</v>
      </c>
      <c r="E13532" s="765">
        <v>21000</v>
      </c>
      <c r="F13532" s="762" t="s">
        <v>11387</v>
      </c>
      <c r="G13532" s="654" t="s">
        <v>105</v>
      </c>
      <c r="H13532" s="751">
        <v>44469</v>
      </c>
      <c r="I13532" s="752">
        <v>44559</v>
      </c>
      <c r="J13532" s="753"/>
    </row>
    <row r="13533" spans="1:10" s="372" customFormat="1" ht="58.15">
      <c r="A13533" s="749" t="s">
        <v>12318</v>
      </c>
      <c r="B13533" s="654" t="s">
        <v>11972</v>
      </c>
      <c r="C13533" s="654" t="s">
        <v>2726</v>
      </c>
      <c r="D13533" s="750">
        <v>752</v>
      </c>
      <c r="E13533" s="761">
        <v>18000</v>
      </c>
      <c r="F13533" s="762" t="s">
        <v>12319</v>
      </c>
      <c r="G13533" s="654" t="s">
        <v>105</v>
      </c>
      <c r="H13533" s="751">
        <v>44481</v>
      </c>
      <c r="I13533" s="752">
        <v>44563</v>
      </c>
      <c r="J13533" s="753"/>
    </row>
    <row r="13534" spans="1:10" s="372" customFormat="1" ht="46.5">
      <c r="A13534" s="749" t="s">
        <v>12320</v>
      </c>
      <c r="B13534" s="654" t="s">
        <v>11972</v>
      </c>
      <c r="C13534" s="654" t="s">
        <v>2726</v>
      </c>
      <c r="D13534" s="750">
        <v>761</v>
      </c>
      <c r="E13534" s="761">
        <v>24000</v>
      </c>
      <c r="F13534" s="762" t="s">
        <v>12321</v>
      </c>
      <c r="G13534" s="654" t="s">
        <v>105</v>
      </c>
      <c r="H13534" s="751">
        <v>44487</v>
      </c>
      <c r="I13534" s="752">
        <v>44564</v>
      </c>
      <c r="J13534" s="753"/>
    </row>
    <row r="13535" spans="1:10" s="372" customFormat="1" ht="23.25">
      <c r="A13535" s="749" t="s">
        <v>12322</v>
      </c>
      <c r="B13535" s="654" t="s">
        <v>11972</v>
      </c>
      <c r="C13535" s="654" t="s">
        <v>2726</v>
      </c>
      <c r="D13535" s="750">
        <v>787</v>
      </c>
      <c r="E13535" s="761">
        <v>23541.58</v>
      </c>
      <c r="F13535" s="762" t="s">
        <v>12323</v>
      </c>
      <c r="G13535" s="654" t="s">
        <v>105</v>
      </c>
      <c r="H13535" s="751">
        <v>44494</v>
      </c>
      <c r="I13535" s="752">
        <v>44509</v>
      </c>
      <c r="J13535" s="753"/>
    </row>
    <row r="13536" spans="1:10" s="372" customFormat="1" ht="81.400000000000006">
      <c r="A13536" s="749" t="s">
        <v>12324</v>
      </c>
      <c r="B13536" s="654" t="s">
        <v>11972</v>
      </c>
      <c r="C13536" s="654" t="s">
        <v>2726</v>
      </c>
      <c r="D13536" s="750">
        <v>743</v>
      </c>
      <c r="E13536" s="761">
        <v>18000</v>
      </c>
      <c r="F13536" s="762" t="s">
        <v>12325</v>
      </c>
      <c r="G13536" s="654" t="s">
        <v>105</v>
      </c>
      <c r="H13536" s="751">
        <v>44474</v>
      </c>
      <c r="I13536" s="752">
        <v>44556</v>
      </c>
      <c r="J13536" s="753"/>
    </row>
    <row r="13537" spans="1:10" s="372" customFormat="1" ht="69.75">
      <c r="A13537" s="749" t="s">
        <v>12326</v>
      </c>
      <c r="B13537" s="654" t="s">
        <v>11972</v>
      </c>
      <c r="C13537" s="654" t="s">
        <v>2726</v>
      </c>
      <c r="D13537" s="750">
        <v>738</v>
      </c>
      <c r="E13537" s="761">
        <v>21000</v>
      </c>
      <c r="F13537" s="762" t="s">
        <v>12137</v>
      </c>
      <c r="G13537" s="654" t="s">
        <v>105</v>
      </c>
      <c r="H13537" s="751">
        <v>44473</v>
      </c>
      <c r="I13537" s="752">
        <v>44558</v>
      </c>
      <c r="J13537" s="753"/>
    </row>
    <row r="13538" spans="1:10" s="372" customFormat="1" ht="46.5">
      <c r="A13538" s="749" t="s">
        <v>12327</v>
      </c>
      <c r="B13538" s="654" t="s">
        <v>11972</v>
      </c>
      <c r="C13538" s="654" t="s">
        <v>2726</v>
      </c>
      <c r="D13538" s="750">
        <v>762</v>
      </c>
      <c r="E13538" s="761">
        <v>25000</v>
      </c>
      <c r="F13538" s="762" t="s">
        <v>12328</v>
      </c>
      <c r="G13538" s="654" t="s">
        <v>105</v>
      </c>
      <c r="H13538" s="751">
        <v>44487</v>
      </c>
      <c r="I13538" s="752">
        <v>44559</v>
      </c>
      <c r="J13538" s="753"/>
    </row>
    <row r="13539" spans="1:10" s="372" customFormat="1" ht="34.9">
      <c r="A13539" s="749" t="s">
        <v>12329</v>
      </c>
      <c r="B13539" s="654" t="s">
        <v>11972</v>
      </c>
      <c r="C13539" s="654" t="s">
        <v>2726</v>
      </c>
      <c r="D13539" s="750">
        <v>748</v>
      </c>
      <c r="E13539" s="761">
        <v>35000</v>
      </c>
      <c r="F13539" s="762" t="s">
        <v>12330</v>
      </c>
      <c r="G13539" s="654" t="s">
        <v>105</v>
      </c>
      <c r="H13539" s="751">
        <v>44476</v>
      </c>
      <c r="I13539" s="752">
        <v>44530</v>
      </c>
      <c r="J13539" s="753"/>
    </row>
    <row r="13540" spans="1:10" s="372" customFormat="1" ht="34.9">
      <c r="A13540" s="749" t="s">
        <v>12331</v>
      </c>
      <c r="B13540" s="654" t="s">
        <v>11972</v>
      </c>
      <c r="C13540" s="654" t="s">
        <v>2726</v>
      </c>
      <c r="D13540" s="750">
        <v>774</v>
      </c>
      <c r="E13540" s="761">
        <v>21000</v>
      </c>
      <c r="F13540" s="762" t="s">
        <v>12332</v>
      </c>
      <c r="G13540" s="654" t="s">
        <v>105</v>
      </c>
      <c r="H13540" s="751">
        <v>44488</v>
      </c>
      <c r="I13540" s="752">
        <v>44558</v>
      </c>
      <c r="J13540" s="753"/>
    </row>
    <row r="13541" spans="1:10" s="372" customFormat="1" ht="34.9">
      <c r="A13541" s="749" t="s">
        <v>12333</v>
      </c>
      <c r="B13541" s="654" t="s">
        <v>11972</v>
      </c>
      <c r="C13541" s="654" t="s">
        <v>2726</v>
      </c>
      <c r="D13541" s="750">
        <v>767</v>
      </c>
      <c r="E13541" s="761">
        <v>18000</v>
      </c>
      <c r="F13541" s="762" t="s">
        <v>12334</v>
      </c>
      <c r="G13541" s="654" t="s">
        <v>105</v>
      </c>
      <c r="H13541" s="751">
        <v>44487</v>
      </c>
      <c r="I13541" s="752">
        <v>44548</v>
      </c>
      <c r="J13541" s="753"/>
    </row>
    <row r="13542" spans="1:10" s="372" customFormat="1">
      <c r="A13542" s="749" t="s">
        <v>12335</v>
      </c>
      <c r="B13542" s="654" t="s">
        <v>11972</v>
      </c>
      <c r="C13542" s="654" t="s">
        <v>2726</v>
      </c>
      <c r="D13542" s="750">
        <v>780</v>
      </c>
      <c r="E13542" s="761">
        <v>24851.98</v>
      </c>
      <c r="F13542" s="762" t="s">
        <v>12336</v>
      </c>
      <c r="G13542" s="654" t="s">
        <v>105</v>
      </c>
      <c r="H13542" s="751">
        <v>44490</v>
      </c>
      <c r="I13542" s="752">
        <v>44498</v>
      </c>
      <c r="J13542" s="753"/>
    </row>
    <row r="13543" spans="1:10" s="372" customFormat="1" ht="46.5">
      <c r="A13543" s="749" t="s">
        <v>18753</v>
      </c>
      <c r="B13543" s="654" t="s">
        <v>11972</v>
      </c>
      <c r="C13543" s="654" t="s">
        <v>2726</v>
      </c>
      <c r="D13543" s="750">
        <v>782</v>
      </c>
      <c r="E13543" s="761">
        <v>28000</v>
      </c>
      <c r="F13543" s="762" t="s">
        <v>12337</v>
      </c>
      <c r="G13543" s="654" t="s">
        <v>105</v>
      </c>
      <c r="H13543" s="751">
        <v>44490</v>
      </c>
      <c r="I13543" s="752">
        <v>44561</v>
      </c>
      <c r="J13543" s="753"/>
    </row>
    <row r="13544" spans="1:10" s="372" customFormat="1" ht="23.25">
      <c r="A13544" s="749" t="s">
        <v>12338</v>
      </c>
      <c r="B13544" s="654" t="s">
        <v>11972</v>
      </c>
      <c r="C13544" s="654" t="s">
        <v>2726</v>
      </c>
      <c r="D13544" s="750">
        <v>811</v>
      </c>
      <c r="E13544" s="761">
        <v>29000</v>
      </c>
      <c r="F13544" s="762" t="s">
        <v>12301</v>
      </c>
      <c r="G13544" s="654" t="s">
        <v>105</v>
      </c>
      <c r="H13544" s="751">
        <v>44503</v>
      </c>
      <c r="I13544" s="752">
        <v>44529</v>
      </c>
      <c r="J13544" s="753"/>
    </row>
    <row r="13545" spans="1:10" s="372" customFormat="1" ht="58.15">
      <c r="A13545" s="749" t="s">
        <v>18754</v>
      </c>
      <c r="B13545" s="654" t="s">
        <v>11972</v>
      </c>
      <c r="C13545" s="654" t="s">
        <v>2726</v>
      </c>
      <c r="D13545" s="750">
        <v>799</v>
      </c>
      <c r="E13545" s="761">
        <v>32000</v>
      </c>
      <c r="F13545" s="762" t="s">
        <v>12339</v>
      </c>
      <c r="G13545" s="654" t="s">
        <v>105</v>
      </c>
      <c r="H13545" s="751">
        <v>44498</v>
      </c>
      <c r="I13545" s="752">
        <v>44558</v>
      </c>
      <c r="J13545" s="753"/>
    </row>
    <row r="13546" spans="1:10" s="372" customFormat="1" ht="34.9">
      <c r="A13546" s="749" t="s">
        <v>18755</v>
      </c>
      <c r="B13546" s="654" t="s">
        <v>11972</v>
      </c>
      <c r="C13546" s="654" t="s">
        <v>2726</v>
      </c>
      <c r="D13546" s="750">
        <v>801</v>
      </c>
      <c r="E13546" s="761">
        <v>31500</v>
      </c>
      <c r="F13546" s="762" t="s">
        <v>12340</v>
      </c>
      <c r="G13546" s="654" t="s">
        <v>105</v>
      </c>
      <c r="H13546" s="751">
        <v>44498</v>
      </c>
      <c r="I13546" s="752">
        <v>44514</v>
      </c>
      <c r="J13546" s="753"/>
    </row>
    <row r="13547" spans="1:10" s="372" customFormat="1" ht="81.400000000000006">
      <c r="A13547" s="749" t="s">
        <v>18752</v>
      </c>
      <c r="B13547" s="654" t="s">
        <v>11972</v>
      </c>
      <c r="C13547" s="654" t="s">
        <v>2726</v>
      </c>
      <c r="D13547" s="750">
        <v>874</v>
      </c>
      <c r="E13547" s="761">
        <v>34000</v>
      </c>
      <c r="F13547" s="762" t="s">
        <v>12341</v>
      </c>
      <c r="G13547" s="654" t="s">
        <v>105</v>
      </c>
      <c r="H13547" s="751">
        <v>44518</v>
      </c>
      <c r="I13547" s="752">
        <v>44559</v>
      </c>
      <c r="J13547" s="753"/>
    </row>
    <row r="13548" spans="1:10" s="372" customFormat="1" ht="69.75">
      <c r="A13548" s="749" t="s">
        <v>12342</v>
      </c>
      <c r="B13548" s="654" t="s">
        <v>11972</v>
      </c>
      <c r="C13548" s="654" t="s">
        <v>2726</v>
      </c>
      <c r="D13548" s="750">
        <v>855</v>
      </c>
      <c r="E13548" s="761">
        <v>35100</v>
      </c>
      <c r="F13548" s="762" t="s">
        <v>12343</v>
      </c>
      <c r="G13548" s="654" t="s">
        <v>105</v>
      </c>
      <c r="H13548" s="751">
        <v>44515</v>
      </c>
      <c r="I13548" s="752">
        <v>44555</v>
      </c>
      <c r="J13548" s="753"/>
    </row>
    <row r="13549" spans="1:10" s="372" customFormat="1" ht="69.75">
      <c r="A13549" s="749" t="s">
        <v>18756</v>
      </c>
      <c r="B13549" s="654" t="s">
        <v>11972</v>
      </c>
      <c r="C13549" s="654" t="s">
        <v>2726</v>
      </c>
      <c r="D13549" s="750">
        <v>947</v>
      </c>
      <c r="E13549" s="761">
        <v>34850</v>
      </c>
      <c r="F13549" s="762" t="s">
        <v>12344</v>
      </c>
      <c r="G13549" s="654" t="s">
        <v>105</v>
      </c>
      <c r="H13549" s="751">
        <v>44533</v>
      </c>
      <c r="I13549" s="752">
        <v>44563</v>
      </c>
      <c r="J13549" s="753"/>
    </row>
    <row r="13550" spans="1:10" s="372" customFormat="1" ht="23.25">
      <c r="A13550" s="749" t="s">
        <v>12345</v>
      </c>
      <c r="B13550" s="654" t="s">
        <v>11972</v>
      </c>
      <c r="C13550" s="654" t="s">
        <v>2726</v>
      </c>
      <c r="D13550" s="750">
        <v>883</v>
      </c>
      <c r="E13550" s="761">
        <v>23276.11</v>
      </c>
      <c r="F13550" s="762" t="s">
        <v>12346</v>
      </c>
      <c r="G13550" s="654" t="s">
        <v>105</v>
      </c>
      <c r="H13550" s="751">
        <v>44522</v>
      </c>
      <c r="I13550" s="752">
        <v>44896</v>
      </c>
      <c r="J13550" s="753"/>
    </row>
    <row r="13551" spans="1:10" s="372" customFormat="1" ht="23.25">
      <c r="A13551" s="749" t="s">
        <v>12347</v>
      </c>
      <c r="B13551" s="654" t="s">
        <v>11972</v>
      </c>
      <c r="C13551" s="654" t="s">
        <v>2726</v>
      </c>
      <c r="D13551" s="750">
        <v>840</v>
      </c>
      <c r="E13551" s="761">
        <v>32240</v>
      </c>
      <c r="F13551" s="762" t="s">
        <v>12348</v>
      </c>
      <c r="G13551" s="654" t="s">
        <v>105</v>
      </c>
      <c r="H13551" s="751">
        <v>44510</v>
      </c>
      <c r="I13551" s="752">
        <v>44520</v>
      </c>
      <c r="J13551" s="753"/>
    </row>
    <row r="13552" spans="1:10" s="372" customFormat="1" ht="34.9">
      <c r="A13552" s="749" t="s">
        <v>12349</v>
      </c>
      <c r="B13552" s="654" t="s">
        <v>11972</v>
      </c>
      <c r="C13552" s="654" t="s">
        <v>2726</v>
      </c>
      <c r="D13552" s="750">
        <v>850</v>
      </c>
      <c r="E13552" s="761">
        <v>32000</v>
      </c>
      <c r="F13552" s="762" t="s">
        <v>12194</v>
      </c>
      <c r="G13552" s="654" t="s">
        <v>105</v>
      </c>
      <c r="H13552" s="751">
        <v>44512</v>
      </c>
      <c r="I13552" s="752">
        <v>44553</v>
      </c>
      <c r="J13552" s="753"/>
    </row>
    <row r="13553" spans="1:10" s="372" customFormat="1" ht="23.25">
      <c r="A13553" s="749" t="s">
        <v>12350</v>
      </c>
      <c r="B13553" s="654" t="s">
        <v>11972</v>
      </c>
      <c r="C13553" s="654" t="s">
        <v>2726</v>
      </c>
      <c r="D13553" s="750">
        <v>912</v>
      </c>
      <c r="E13553" s="761">
        <v>30000</v>
      </c>
      <c r="F13553" s="762" t="s">
        <v>12351</v>
      </c>
      <c r="G13553" s="654" t="s">
        <v>105</v>
      </c>
      <c r="H13553" s="751">
        <v>44527</v>
      </c>
      <c r="I13553" s="752">
        <v>44565</v>
      </c>
      <c r="J13553" s="753"/>
    </row>
    <row r="13554" spans="1:10" s="372" customFormat="1" ht="23.25">
      <c r="A13554" s="749" t="s">
        <v>12352</v>
      </c>
      <c r="B13554" s="654" t="s">
        <v>11972</v>
      </c>
      <c r="C13554" s="654" t="s">
        <v>2726</v>
      </c>
      <c r="D13554" s="750">
        <v>914</v>
      </c>
      <c r="E13554" s="761">
        <v>23608.26</v>
      </c>
      <c r="F13554" s="762" t="s">
        <v>12353</v>
      </c>
      <c r="G13554" s="654" t="s">
        <v>105</v>
      </c>
      <c r="H13554" s="751">
        <v>44529</v>
      </c>
      <c r="I13554" s="752">
        <v>44564</v>
      </c>
      <c r="J13554" s="753"/>
    </row>
    <row r="13555" spans="1:10" s="372" customFormat="1" ht="34.9">
      <c r="A13555" s="749" t="s">
        <v>12354</v>
      </c>
      <c r="B13555" s="654" t="s">
        <v>11972</v>
      </c>
      <c r="C13555" s="654" t="s">
        <v>2726</v>
      </c>
      <c r="D13555" s="750">
        <v>932</v>
      </c>
      <c r="E13555" s="761">
        <v>33078</v>
      </c>
      <c r="F13555" s="762" t="s">
        <v>12355</v>
      </c>
      <c r="G13555" s="654" t="s">
        <v>105</v>
      </c>
      <c r="H13555" s="751">
        <v>44530</v>
      </c>
      <c r="I13555" s="752">
        <v>44550</v>
      </c>
      <c r="J13555" s="753"/>
    </row>
    <row r="13556" spans="1:10" s="372" customFormat="1" ht="23.25">
      <c r="A13556" s="749" t="s">
        <v>12356</v>
      </c>
      <c r="B13556" s="654" t="s">
        <v>11972</v>
      </c>
      <c r="C13556" s="654" t="s">
        <v>2726</v>
      </c>
      <c r="D13556" s="754">
        <v>896</v>
      </c>
      <c r="E13556" s="761">
        <v>34500</v>
      </c>
      <c r="F13556" s="762" t="s">
        <v>11448</v>
      </c>
      <c r="G13556" s="654" t="s">
        <v>105</v>
      </c>
      <c r="H13556" s="751">
        <v>44524</v>
      </c>
      <c r="I13556" s="751">
        <v>44554</v>
      </c>
      <c r="J13556" s="753"/>
    </row>
    <row r="13557" spans="1:10" s="372" customFormat="1" ht="69.75">
      <c r="A13557" s="766" t="s">
        <v>12357</v>
      </c>
      <c r="B13557" s="654" t="s">
        <v>11972</v>
      </c>
      <c r="C13557" s="654" t="s">
        <v>2726</v>
      </c>
      <c r="D13557" s="754">
        <v>915</v>
      </c>
      <c r="E13557" s="761">
        <v>29793.98</v>
      </c>
      <c r="F13557" s="762" t="s">
        <v>12358</v>
      </c>
      <c r="G13557" s="654" t="s">
        <v>105</v>
      </c>
      <c r="H13557" s="751">
        <v>44529</v>
      </c>
      <c r="I13557" s="751">
        <v>44559</v>
      </c>
      <c r="J13557" s="767"/>
    </row>
    <row r="13558" spans="1:10" s="372" customFormat="1" ht="23.25">
      <c r="A13558" s="749" t="s">
        <v>12359</v>
      </c>
      <c r="B13558" s="654" t="s">
        <v>11972</v>
      </c>
      <c r="C13558" s="654" t="s">
        <v>2726</v>
      </c>
      <c r="D13558" s="754">
        <v>895</v>
      </c>
      <c r="E13558" s="761">
        <v>18000</v>
      </c>
      <c r="F13558" s="762" t="s">
        <v>12360</v>
      </c>
      <c r="G13558" s="654" t="s">
        <v>105</v>
      </c>
      <c r="H13558" s="751">
        <v>44524</v>
      </c>
      <c r="I13558" s="751">
        <v>44199</v>
      </c>
      <c r="J13558" s="753"/>
    </row>
    <row r="13559" spans="1:10" s="372" customFormat="1" ht="34.9">
      <c r="A13559" s="749" t="s">
        <v>12361</v>
      </c>
      <c r="B13559" s="654" t="s">
        <v>11972</v>
      </c>
      <c r="C13559" s="654" t="s">
        <v>2726</v>
      </c>
      <c r="D13559" s="754">
        <v>877</v>
      </c>
      <c r="E13559" s="761">
        <v>24000</v>
      </c>
      <c r="F13559" s="762" t="s">
        <v>12053</v>
      </c>
      <c r="G13559" s="654" t="s">
        <v>105</v>
      </c>
      <c r="H13559" s="751">
        <v>44519</v>
      </c>
      <c r="I13559" s="751">
        <v>44229</v>
      </c>
      <c r="J13559" s="753"/>
    </row>
    <row r="13560" spans="1:10" s="372" customFormat="1" ht="46.5">
      <c r="A13560" s="749" t="s">
        <v>12362</v>
      </c>
      <c r="B13560" s="654" t="s">
        <v>11972</v>
      </c>
      <c r="C13560" s="654" t="s">
        <v>2726</v>
      </c>
      <c r="D13560" s="754">
        <v>858</v>
      </c>
      <c r="E13560" s="761">
        <v>18000</v>
      </c>
      <c r="F13560" s="762" t="s">
        <v>12363</v>
      </c>
      <c r="G13560" s="654" t="s">
        <v>105</v>
      </c>
      <c r="H13560" s="751">
        <v>44516</v>
      </c>
      <c r="I13560" s="751">
        <v>44562</v>
      </c>
      <c r="J13560" s="753"/>
    </row>
    <row r="13561" spans="1:10" s="372" customFormat="1" ht="69.75">
      <c r="A13561" s="749" t="s">
        <v>12364</v>
      </c>
      <c r="B13561" s="654" t="s">
        <v>11972</v>
      </c>
      <c r="C13561" s="654" t="s">
        <v>2726</v>
      </c>
      <c r="D13561" s="754">
        <v>866</v>
      </c>
      <c r="E13561" s="761">
        <v>18000</v>
      </c>
      <c r="F13561" s="762" t="s">
        <v>12365</v>
      </c>
      <c r="G13561" s="654" t="s">
        <v>105</v>
      </c>
      <c r="H13561" s="751">
        <v>44517</v>
      </c>
      <c r="I13561" s="751">
        <v>44562</v>
      </c>
      <c r="J13561" s="753"/>
    </row>
    <row r="13562" spans="1:10" s="372" customFormat="1" ht="34.9">
      <c r="A13562" s="749" t="s">
        <v>12366</v>
      </c>
      <c r="B13562" s="654" t="s">
        <v>11972</v>
      </c>
      <c r="C13562" s="654" t="s">
        <v>2726</v>
      </c>
      <c r="D13562" s="754">
        <v>885</v>
      </c>
      <c r="E13562" s="761">
        <v>23600</v>
      </c>
      <c r="F13562" s="762" t="s">
        <v>12094</v>
      </c>
      <c r="G13562" s="654" t="s">
        <v>105</v>
      </c>
      <c r="H13562" s="751">
        <v>44523</v>
      </c>
      <c r="I13562" s="751">
        <v>44555</v>
      </c>
      <c r="J13562" s="753"/>
    </row>
    <row r="13563" spans="1:10" s="372" customFormat="1" ht="81.400000000000006">
      <c r="A13563" s="749" t="s">
        <v>12367</v>
      </c>
      <c r="B13563" s="654" t="s">
        <v>11972</v>
      </c>
      <c r="C13563" s="654" t="s">
        <v>2726</v>
      </c>
      <c r="D13563" s="754">
        <v>862</v>
      </c>
      <c r="E13563" s="761">
        <v>18000</v>
      </c>
      <c r="F13563" s="762" t="s">
        <v>12368</v>
      </c>
      <c r="G13563" s="654" t="s">
        <v>105</v>
      </c>
      <c r="H13563" s="751">
        <v>44516</v>
      </c>
      <c r="I13563" s="751">
        <v>44562</v>
      </c>
      <c r="J13563" s="753"/>
    </row>
    <row r="13564" spans="1:10" s="372" customFormat="1" ht="34.9">
      <c r="A13564" s="749" t="s">
        <v>12369</v>
      </c>
      <c r="B13564" s="654" t="s">
        <v>11972</v>
      </c>
      <c r="C13564" s="654" t="s">
        <v>2726</v>
      </c>
      <c r="D13564" s="754">
        <v>863</v>
      </c>
      <c r="E13564" s="761">
        <v>18000</v>
      </c>
      <c r="F13564" s="762" t="s">
        <v>12370</v>
      </c>
      <c r="G13564" s="654" t="s">
        <v>105</v>
      </c>
      <c r="H13564" s="751">
        <v>44516</v>
      </c>
      <c r="I13564" s="751">
        <v>44562</v>
      </c>
      <c r="J13564" s="753"/>
    </row>
    <row r="13565" spans="1:10" s="372" customFormat="1" ht="69.75">
      <c r="A13565" s="749" t="s">
        <v>12371</v>
      </c>
      <c r="B13565" s="654" t="s">
        <v>11972</v>
      </c>
      <c r="C13565" s="654" t="s">
        <v>2726</v>
      </c>
      <c r="D13565" s="754">
        <v>867</v>
      </c>
      <c r="E13565" s="761">
        <v>18000</v>
      </c>
      <c r="F13565" s="762" t="s">
        <v>12372</v>
      </c>
      <c r="G13565" s="654" t="s">
        <v>105</v>
      </c>
      <c r="H13565" s="751">
        <v>44517</v>
      </c>
      <c r="I13565" s="751">
        <v>44562</v>
      </c>
      <c r="J13565" s="753"/>
    </row>
    <row r="13566" spans="1:10" s="372" customFormat="1" ht="34.9">
      <c r="A13566" s="749" t="s">
        <v>12373</v>
      </c>
      <c r="B13566" s="654" t="s">
        <v>11972</v>
      </c>
      <c r="C13566" s="654" t="s">
        <v>2726</v>
      </c>
      <c r="D13566" s="754">
        <v>861</v>
      </c>
      <c r="E13566" s="761">
        <v>18000</v>
      </c>
      <c r="F13566" s="762" t="s">
        <v>12374</v>
      </c>
      <c r="G13566" s="654" t="s">
        <v>105</v>
      </c>
      <c r="H13566" s="751">
        <v>44516</v>
      </c>
      <c r="I13566" s="751">
        <v>44562</v>
      </c>
      <c r="J13566" s="753"/>
    </row>
    <row r="13567" spans="1:10" s="372" customFormat="1" ht="46.5">
      <c r="A13567" s="749" t="s">
        <v>12375</v>
      </c>
      <c r="B13567" s="654" t="s">
        <v>11972</v>
      </c>
      <c r="C13567" s="654" t="s">
        <v>2726</v>
      </c>
      <c r="D13567" s="754">
        <v>859</v>
      </c>
      <c r="E13567" s="761">
        <v>22500</v>
      </c>
      <c r="F13567" s="762" t="s">
        <v>12376</v>
      </c>
      <c r="G13567" s="654" t="s">
        <v>105</v>
      </c>
      <c r="H13567" s="751">
        <v>44516</v>
      </c>
      <c r="I13567" s="751">
        <v>44562</v>
      </c>
      <c r="J13567" s="753"/>
    </row>
    <row r="13568" spans="1:10" s="372" customFormat="1" ht="46.5">
      <c r="A13568" s="749" t="s">
        <v>12377</v>
      </c>
      <c r="B13568" s="654" t="s">
        <v>11972</v>
      </c>
      <c r="C13568" s="654" t="s">
        <v>2726</v>
      </c>
      <c r="D13568" s="754">
        <v>918</v>
      </c>
      <c r="E13568" s="761">
        <v>34200</v>
      </c>
      <c r="F13568" s="762" t="s">
        <v>12378</v>
      </c>
      <c r="G13568" s="654" t="s">
        <v>105</v>
      </c>
      <c r="H13568" s="751">
        <v>44529</v>
      </c>
      <c r="I13568" s="751">
        <v>44559</v>
      </c>
      <c r="J13568" s="753"/>
    </row>
    <row r="13569" spans="1:10" s="372" customFormat="1" ht="34.9">
      <c r="A13569" s="749" t="s">
        <v>12379</v>
      </c>
      <c r="B13569" s="654" t="s">
        <v>11972</v>
      </c>
      <c r="C13569" s="654" t="s">
        <v>2726</v>
      </c>
      <c r="D13569" s="754">
        <v>911</v>
      </c>
      <c r="E13569" s="761">
        <v>20000</v>
      </c>
      <c r="F13569" s="762" t="s">
        <v>12380</v>
      </c>
      <c r="G13569" s="654" t="s">
        <v>105</v>
      </c>
      <c r="H13569" s="751">
        <v>44527</v>
      </c>
      <c r="I13569" s="751">
        <v>44555</v>
      </c>
      <c r="J13569" s="753"/>
    </row>
    <row r="13570" spans="1:10" s="372" customFormat="1" ht="93">
      <c r="A13570" s="749" t="s">
        <v>12381</v>
      </c>
      <c r="B13570" s="654" t="s">
        <v>11972</v>
      </c>
      <c r="C13570" s="654" t="s">
        <v>2726</v>
      </c>
      <c r="D13570" s="754">
        <v>917</v>
      </c>
      <c r="E13570" s="761">
        <v>34986.58</v>
      </c>
      <c r="F13570" s="762" t="s">
        <v>12382</v>
      </c>
      <c r="G13570" s="654" t="s">
        <v>105</v>
      </c>
      <c r="H13570" s="751">
        <v>44529</v>
      </c>
      <c r="I13570" s="751">
        <v>44565</v>
      </c>
      <c r="J13570" s="753"/>
    </row>
    <row r="13571" spans="1:10" s="372" customFormat="1" ht="104.65">
      <c r="A13571" s="749" t="s">
        <v>12383</v>
      </c>
      <c r="B13571" s="654" t="s">
        <v>11972</v>
      </c>
      <c r="C13571" s="654" t="s">
        <v>2726</v>
      </c>
      <c r="D13571" s="754">
        <v>938</v>
      </c>
      <c r="E13571" s="761">
        <v>29239</v>
      </c>
      <c r="F13571" s="762" t="s">
        <v>12384</v>
      </c>
      <c r="G13571" s="654" t="s">
        <v>105</v>
      </c>
      <c r="H13571" s="751">
        <v>44531</v>
      </c>
      <c r="I13571" s="751">
        <v>44567</v>
      </c>
      <c r="J13571" s="753"/>
    </row>
    <row r="13572" spans="1:10" s="372" customFormat="1" ht="23.25">
      <c r="A13572" s="768" t="s">
        <v>12385</v>
      </c>
      <c r="B13572" s="654" t="s">
        <v>11972</v>
      </c>
      <c r="C13572" s="654" t="s">
        <v>2726</v>
      </c>
      <c r="D13572" s="754">
        <v>1038</v>
      </c>
      <c r="E13572" s="761">
        <v>31734.68</v>
      </c>
      <c r="F13572" s="762" t="s">
        <v>12386</v>
      </c>
      <c r="G13572" s="654" t="s">
        <v>105</v>
      </c>
      <c r="H13572" s="751">
        <v>44550</v>
      </c>
      <c r="I13572" s="751">
        <v>44561</v>
      </c>
      <c r="J13572" s="769"/>
    </row>
    <row r="13573" spans="1:10" s="372" customFormat="1" ht="23.25">
      <c r="A13573" s="749" t="s">
        <v>12387</v>
      </c>
      <c r="B13573" s="654" t="s">
        <v>11972</v>
      </c>
      <c r="C13573" s="654" t="s">
        <v>2726</v>
      </c>
      <c r="D13573" s="754">
        <v>925</v>
      </c>
      <c r="E13573" s="761">
        <v>34949</v>
      </c>
      <c r="F13573" s="762" t="s">
        <v>12340</v>
      </c>
      <c r="G13573" s="654" t="s">
        <v>105</v>
      </c>
      <c r="H13573" s="751">
        <v>44529</v>
      </c>
      <c r="I13573" s="751">
        <v>44545</v>
      </c>
      <c r="J13573" s="753"/>
    </row>
    <row r="13574" spans="1:10" s="372" customFormat="1" ht="23.25">
      <c r="A13574" s="749" t="s">
        <v>18757</v>
      </c>
      <c r="B13574" s="654" t="s">
        <v>11972</v>
      </c>
      <c r="C13574" s="654" t="s">
        <v>2726</v>
      </c>
      <c r="D13574" s="754">
        <v>926</v>
      </c>
      <c r="E13574" s="761">
        <v>25350</v>
      </c>
      <c r="F13574" s="762" t="s">
        <v>12388</v>
      </c>
      <c r="G13574" s="654" t="s">
        <v>105</v>
      </c>
      <c r="H13574" s="751">
        <v>44529</v>
      </c>
      <c r="I13574" s="751">
        <v>44540</v>
      </c>
      <c r="J13574" s="753"/>
    </row>
    <row r="13575" spans="1:10" s="372" customFormat="1" ht="23.25">
      <c r="A13575" s="766" t="s">
        <v>12389</v>
      </c>
      <c r="B13575" s="654" t="s">
        <v>11972</v>
      </c>
      <c r="C13575" s="654" t="s">
        <v>2726</v>
      </c>
      <c r="D13575" s="754">
        <v>894</v>
      </c>
      <c r="E13575" s="761">
        <v>31560</v>
      </c>
      <c r="F13575" s="762" t="s">
        <v>12390</v>
      </c>
      <c r="G13575" s="654" t="s">
        <v>105</v>
      </c>
      <c r="H13575" s="751">
        <v>44524</v>
      </c>
      <c r="I13575" s="751">
        <v>44534</v>
      </c>
      <c r="J13575" s="767"/>
    </row>
    <row r="13576" spans="1:10" s="372" customFormat="1" ht="23.25">
      <c r="A13576" s="766" t="s">
        <v>12391</v>
      </c>
      <c r="B13576" s="654" t="s">
        <v>11972</v>
      </c>
      <c r="C13576" s="654" t="s">
        <v>2726</v>
      </c>
      <c r="D13576" s="754">
        <v>897</v>
      </c>
      <c r="E13576" s="761">
        <v>21630</v>
      </c>
      <c r="F13576" s="762" t="s">
        <v>12392</v>
      </c>
      <c r="G13576" s="654" t="s">
        <v>105</v>
      </c>
      <c r="H13576" s="751">
        <v>44524</v>
      </c>
      <c r="I13576" s="751">
        <v>44532</v>
      </c>
      <c r="J13576" s="767"/>
    </row>
    <row r="13577" spans="1:10" s="372" customFormat="1" ht="23.25">
      <c r="A13577" s="766" t="s">
        <v>12393</v>
      </c>
      <c r="B13577" s="654" t="s">
        <v>11972</v>
      </c>
      <c r="C13577" s="654" t="s">
        <v>2726</v>
      </c>
      <c r="D13577" s="754">
        <v>904</v>
      </c>
      <c r="E13577" s="761">
        <v>31307.759999999998</v>
      </c>
      <c r="F13577" s="762" t="s">
        <v>12394</v>
      </c>
      <c r="G13577" s="654" t="s">
        <v>105</v>
      </c>
      <c r="H13577" s="751">
        <v>44525</v>
      </c>
      <c r="I13577" s="751">
        <v>44536</v>
      </c>
      <c r="J13577" s="767"/>
    </row>
    <row r="13578" spans="1:10" s="372" customFormat="1" ht="23.25">
      <c r="A13578" s="766" t="s">
        <v>12395</v>
      </c>
      <c r="B13578" s="654" t="s">
        <v>11972</v>
      </c>
      <c r="C13578" s="654" t="s">
        <v>2726</v>
      </c>
      <c r="D13578" s="754">
        <v>924</v>
      </c>
      <c r="E13578" s="761">
        <v>30850</v>
      </c>
      <c r="F13578" s="762" t="s">
        <v>12396</v>
      </c>
      <c r="G13578" s="654" t="s">
        <v>105</v>
      </c>
      <c r="H13578" s="751">
        <v>44529</v>
      </c>
      <c r="I13578" s="751">
        <v>44539</v>
      </c>
      <c r="J13578" s="767"/>
    </row>
    <row r="13579" spans="1:10" s="372" customFormat="1">
      <c r="A13579" s="749" t="s">
        <v>12397</v>
      </c>
      <c r="B13579" s="654" t="s">
        <v>11972</v>
      </c>
      <c r="C13579" s="654" t="s">
        <v>2726</v>
      </c>
      <c r="D13579" s="754">
        <v>941</v>
      </c>
      <c r="E13579" s="761">
        <v>34900</v>
      </c>
      <c r="F13579" s="762" t="s">
        <v>12398</v>
      </c>
      <c r="G13579" s="654" t="s">
        <v>105</v>
      </c>
      <c r="H13579" s="751">
        <v>44531</v>
      </c>
      <c r="I13579" s="751">
        <v>44547</v>
      </c>
      <c r="J13579" s="753"/>
    </row>
    <row r="13580" spans="1:10" s="372" customFormat="1">
      <c r="A13580" s="749" t="s">
        <v>12399</v>
      </c>
      <c r="B13580" s="654" t="s">
        <v>11972</v>
      </c>
      <c r="C13580" s="654" t="s">
        <v>2726</v>
      </c>
      <c r="D13580" s="754">
        <v>929</v>
      </c>
      <c r="E13580" s="761">
        <v>33099</v>
      </c>
      <c r="F13580" s="762" t="s">
        <v>12400</v>
      </c>
      <c r="G13580" s="654" t="s">
        <v>105</v>
      </c>
      <c r="H13580" s="751">
        <v>44529</v>
      </c>
      <c r="I13580" s="751">
        <v>44542</v>
      </c>
      <c r="J13580" s="753"/>
    </row>
    <row r="13581" spans="1:10" s="243" customFormat="1" ht="23.25">
      <c r="A13581" s="749" t="s">
        <v>12401</v>
      </c>
      <c r="B13581" s="654" t="s">
        <v>11972</v>
      </c>
      <c r="C13581" s="654" t="s">
        <v>2726</v>
      </c>
      <c r="D13581" s="754">
        <v>927</v>
      </c>
      <c r="E13581" s="761">
        <v>25350</v>
      </c>
      <c r="F13581" s="762" t="s">
        <v>11986</v>
      </c>
      <c r="G13581" s="654" t="s">
        <v>105</v>
      </c>
      <c r="H13581" s="751">
        <v>44529</v>
      </c>
      <c r="I13581" s="751">
        <v>44541</v>
      </c>
      <c r="J13581" s="753"/>
    </row>
    <row r="13582" spans="1:10" s="243" customFormat="1" ht="23.25">
      <c r="A13582" s="749" t="s">
        <v>12402</v>
      </c>
      <c r="B13582" s="654" t="s">
        <v>11972</v>
      </c>
      <c r="C13582" s="654" t="s">
        <v>2726</v>
      </c>
      <c r="D13582" s="754">
        <v>928</v>
      </c>
      <c r="E13582" s="761">
        <v>34820</v>
      </c>
      <c r="F13582" s="762" t="s">
        <v>12390</v>
      </c>
      <c r="G13582" s="654" t="s">
        <v>105</v>
      </c>
      <c r="H13582" s="751">
        <v>44529</v>
      </c>
      <c r="I13582" s="751">
        <v>44544</v>
      </c>
      <c r="J13582" s="753"/>
    </row>
    <row r="13583" spans="1:10" s="243" customFormat="1" ht="23.25">
      <c r="A13583" s="749" t="s">
        <v>12403</v>
      </c>
      <c r="B13583" s="654" t="s">
        <v>11972</v>
      </c>
      <c r="C13583" s="654" t="s">
        <v>2726</v>
      </c>
      <c r="D13583" s="754">
        <v>967</v>
      </c>
      <c r="E13583" s="761">
        <v>25500</v>
      </c>
      <c r="F13583" s="762" t="s">
        <v>12199</v>
      </c>
      <c r="G13583" s="654" t="s">
        <v>105</v>
      </c>
      <c r="H13583" s="751">
        <v>44539</v>
      </c>
      <c r="I13583" s="751">
        <v>44549</v>
      </c>
      <c r="J13583" s="753"/>
    </row>
    <row r="13584" spans="1:10" s="243" customFormat="1" ht="23.25">
      <c r="A13584" s="749" t="s">
        <v>12404</v>
      </c>
      <c r="B13584" s="654" t="s">
        <v>11972</v>
      </c>
      <c r="C13584" s="654" t="s">
        <v>2726</v>
      </c>
      <c r="D13584" s="754">
        <v>950</v>
      </c>
      <c r="E13584" s="761">
        <v>29500</v>
      </c>
      <c r="F13584" s="762" t="s">
        <v>12390</v>
      </c>
      <c r="G13584" s="654" t="s">
        <v>105</v>
      </c>
      <c r="H13584" s="751">
        <v>44536</v>
      </c>
      <c r="I13584" s="751">
        <v>44551</v>
      </c>
      <c r="J13584" s="753"/>
    </row>
    <row r="13585" spans="1:10" s="243" customFormat="1" ht="23.25">
      <c r="A13585" s="770" t="s">
        <v>12405</v>
      </c>
      <c r="B13585" s="654" t="s">
        <v>11972</v>
      </c>
      <c r="C13585" s="654" t="s">
        <v>2726</v>
      </c>
      <c r="D13585" s="754">
        <v>1060</v>
      </c>
      <c r="E13585" s="761">
        <v>21000</v>
      </c>
      <c r="F13585" s="762" t="s">
        <v>12113</v>
      </c>
      <c r="G13585" s="654" t="s">
        <v>105</v>
      </c>
      <c r="H13585" s="751">
        <v>44552</v>
      </c>
      <c r="I13585" s="751">
        <v>44561</v>
      </c>
      <c r="J13585" s="771"/>
    </row>
    <row r="13586" spans="1:10" s="243" customFormat="1">
      <c r="A13586" s="770" t="s">
        <v>12406</v>
      </c>
      <c r="B13586" s="654" t="s">
        <v>11972</v>
      </c>
      <c r="C13586" s="654" t="s">
        <v>2726</v>
      </c>
      <c r="D13586" s="754">
        <v>1056</v>
      </c>
      <c r="E13586" s="761">
        <v>18880</v>
      </c>
      <c r="F13586" s="762" t="s">
        <v>11354</v>
      </c>
      <c r="G13586" s="654" t="s">
        <v>105</v>
      </c>
      <c r="H13586" s="751">
        <v>44551</v>
      </c>
      <c r="I13586" s="751">
        <v>44641</v>
      </c>
      <c r="J13586" s="771"/>
    </row>
    <row r="13587" spans="1:10" s="372" customFormat="1" ht="23.25">
      <c r="A13587" s="749" t="s">
        <v>12407</v>
      </c>
      <c r="B13587" s="654" t="s">
        <v>11972</v>
      </c>
      <c r="C13587" s="654" t="s">
        <v>2726</v>
      </c>
      <c r="D13587" s="754">
        <v>1041</v>
      </c>
      <c r="E13587" s="761">
        <v>35194.68</v>
      </c>
      <c r="F13587" s="762" t="s">
        <v>12408</v>
      </c>
      <c r="G13587" s="654" t="s">
        <v>105</v>
      </c>
      <c r="H13587" s="751">
        <v>44550</v>
      </c>
      <c r="I13587" s="751">
        <v>44560</v>
      </c>
      <c r="J13587" s="753"/>
    </row>
    <row r="13588" spans="1:10" s="372" customFormat="1" ht="23.25">
      <c r="A13588" s="749" t="s">
        <v>12409</v>
      </c>
      <c r="B13588" s="654" t="s">
        <v>11972</v>
      </c>
      <c r="C13588" s="654" t="s">
        <v>2726</v>
      </c>
      <c r="D13588" s="754">
        <v>1067</v>
      </c>
      <c r="E13588" s="761">
        <v>30896.89</v>
      </c>
      <c r="F13588" s="762" t="s">
        <v>12410</v>
      </c>
      <c r="G13588" s="654" t="s">
        <v>105</v>
      </c>
      <c r="H13588" s="751">
        <v>44553</v>
      </c>
      <c r="I13588" s="751">
        <v>44918</v>
      </c>
      <c r="J13588" s="753"/>
    </row>
    <row r="13589" spans="1:10" s="372" customFormat="1" ht="23.25">
      <c r="A13589" s="749" t="s">
        <v>12411</v>
      </c>
      <c r="B13589" s="654" t="s">
        <v>11972</v>
      </c>
      <c r="C13589" s="654" t="s">
        <v>2726</v>
      </c>
      <c r="D13589" s="754">
        <v>1079</v>
      </c>
      <c r="E13589" s="761">
        <v>26419.119999999999</v>
      </c>
      <c r="F13589" s="762" t="s">
        <v>11180</v>
      </c>
      <c r="G13589" s="654" t="s">
        <v>105</v>
      </c>
      <c r="H13589" s="751">
        <v>44559</v>
      </c>
      <c r="I13589" s="751">
        <v>44560</v>
      </c>
      <c r="J13589" s="753"/>
    </row>
    <row r="13590" spans="1:10" s="243" customFormat="1">
      <c r="A13590" s="770" t="s">
        <v>12412</v>
      </c>
      <c r="B13590" s="654" t="s">
        <v>11972</v>
      </c>
      <c r="C13590" s="654" t="s">
        <v>2726</v>
      </c>
      <c r="D13590" s="754">
        <v>1</v>
      </c>
      <c r="E13590" s="761">
        <v>31800</v>
      </c>
      <c r="F13590" s="762" t="s">
        <v>12413</v>
      </c>
      <c r="G13590" s="654" t="s">
        <v>105</v>
      </c>
      <c r="H13590" s="751">
        <v>44200</v>
      </c>
      <c r="I13590" s="751">
        <v>44564</v>
      </c>
      <c r="J13590" s="771"/>
    </row>
    <row r="13591" spans="1:10" s="243" customFormat="1">
      <c r="A13591" s="770" t="s">
        <v>12414</v>
      </c>
      <c r="B13591" s="654" t="s">
        <v>11972</v>
      </c>
      <c r="C13591" s="654" t="s">
        <v>2726</v>
      </c>
      <c r="D13591" s="754">
        <v>2</v>
      </c>
      <c r="E13591" s="761">
        <v>31200</v>
      </c>
      <c r="F13591" s="762" t="s">
        <v>12415</v>
      </c>
      <c r="G13591" s="654" t="s">
        <v>105</v>
      </c>
      <c r="H13591" s="751">
        <v>44200</v>
      </c>
      <c r="I13591" s="751">
        <v>44564</v>
      </c>
      <c r="J13591" s="771"/>
    </row>
    <row r="13592" spans="1:10" s="243" customFormat="1">
      <c r="A13592" s="770" t="s">
        <v>12416</v>
      </c>
      <c r="B13592" s="654" t="s">
        <v>11972</v>
      </c>
      <c r="C13592" s="654" t="s">
        <v>2726</v>
      </c>
      <c r="D13592" s="754">
        <v>3</v>
      </c>
      <c r="E13592" s="761">
        <v>30000</v>
      </c>
      <c r="F13592" s="762" t="s">
        <v>12417</v>
      </c>
      <c r="G13592" s="654" t="s">
        <v>105</v>
      </c>
      <c r="H13592" s="751">
        <v>44200</v>
      </c>
      <c r="I13592" s="751">
        <v>44564</v>
      </c>
      <c r="J13592" s="771"/>
    </row>
    <row r="13593" spans="1:10" s="243" customFormat="1">
      <c r="A13593" s="770" t="s">
        <v>12418</v>
      </c>
      <c r="B13593" s="654" t="s">
        <v>11972</v>
      </c>
      <c r="C13593" s="654" t="s">
        <v>2726</v>
      </c>
      <c r="D13593" s="754">
        <v>21</v>
      </c>
      <c r="E13593" s="761">
        <v>19200</v>
      </c>
      <c r="F13593" s="762" t="s">
        <v>12419</v>
      </c>
      <c r="G13593" s="654" t="s">
        <v>105</v>
      </c>
      <c r="H13593" s="751">
        <v>44220</v>
      </c>
      <c r="I13593" s="751">
        <v>44561</v>
      </c>
      <c r="J13593" s="771"/>
    </row>
    <row r="13594" spans="1:10" s="243" customFormat="1">
      <c r="A13594" s="770" t="s">
        <v>12420</v>
      </c>
      <c r="B13594" s="654" t="s">
        <v>11972</v>
      </c>
      <c r="C13594" s="654" t="s">
        <v>2726</v>
      </c>
      <c r="D13594" s="754">
        <v>52</v>
      </c>
      <c r="E13594" s="761">
        <v>42000</v>
      </c>
      <c r="F13594" s="762" t="s">
        <v>12419</v>
      </c>
      <c r="G13594" s="654" t="s">
        <v>105</v>
      </c>
      <c r="H13594" s="751">
        <v>44228</v>
      </c>
      <c r="I13594" s="751">
        <v>44561</v>
      </c>
      <c r="J13594" s="771"/>
    </row>
    <row r="13595" spans="1:10" s="243" customFormat="1">
      <c r="A13595" s="770" t="s">
        <v>12421</v>
      </c>
      <c r="B13595" s="654" t="s">
        <v>11972</v>
      </c>
      <c r="C13595" s="654" t="s">
        <v>2726</v>
      </c>
      <c r="D13595" s="754">
        <v>749</v>
      </c>
      <c r="E13595" s="761">
        <v>33439.56</v>
      </c>
      <c r="F13595" s="762" t="s">
        <v>12422</v>
      </c>
      <c r="G13595" s="654" t="s">
        <v>105</v>
      </c>
      <c r="H13595" s="751">
        <v>44476</v>
      </c>
      <c r="I13595" s="751">
        <v>44841</v>
      </c>
      <c r="J13595" s="771"/>
    </row>
    <row r="13596" spans="1:10" s="243" customFormat="1">
      <c r="A13596" s="770" t="s">
        <v>12423</v>
      </c>
      <c r="B13596" s="654" t="s">
        <v>11972</v>
      </c>
      <c r="C13596" s="654" t="s">
        <v>2726</v>
      </c>
      <c r="D13596" s="754">
        <v>834</v>
      </c>
      <c r="E13596" s="761">
        <v>30960</v>
      </c>
      <c r="F13596" s="762" t="s">
        <v>12424</v>
      </c>
      <c r="G13596" s="654" t="s">
        <v>105</v>
      </c>
      <c r="H13596" s="751">
        <v>44510</v>
      </c>
      <c r="I13596" s="751">
        <v>44877</v>
      </c>
      <c r="J13596" s="771"/>
    </row>
    <row r="13597" spans="1:10" s="243" customFormat="1">
      <c r="A13597" s="770" t="s">
        <v>12425</v>
      </c>
      <c r="B13597" s="654" t="s">
        <v>11972</v>
      </c>
      <c r="C13597" s="654" t="s">
        <v>2726</v>
      </c>
      <c r="D13597" s="754">
        <v>640</v>
      </c>
      <c r="E13597" s="761">
        <v>31536</v>
      </c>
      <c r="F13597" s="762" t="s">
        <v>12426</v>
      </c>
      <c r="G13597" s="654" t="s">
        <v>105</v>
      </c>
      <c r="H13597" s="751">
        <v>44459</v>
      </c>
      <c r="I13597" s="751">
        <v>44454</v>
      </c>
      <c r="J13597" s="771"/>
    </row>
    <row r="13598" spans="1:10" s="243" customFormat="1" ht="23.25">
      <c r="A13598" s="770" t="s">
        <v>12427</v>
      </c>
      <c r="B13598" s="654" t="s">
        <v>11972</v>
      </c>
      <c r="C13598" s="654" t="s">
        <v>2726</v>
      </c>
      <c r="D13598" s="754">
        <v>400</v>
      </c>
      <c r="E13598" s="761">
        <v>32035.919999999998</v>
      </c>
      <c r="F13598" s="762" t="s">
        <v>12428</v>
      </c>
      <c r="G13598" s="654" t="s">
        <v>105</v>
      </c>
      <c r="H13598" s="751">
        <v>44334</v>
      </c>
      <c r="I13598" s="751">
        <v>44718</v>
      </c>
      <c r="J13598" s="771"/>
    </row>
    <row r="13599" spans="1:10" s="243" customFormat="1">
      <c r="A13599" s="770" t="s">
        <v>12429</v>
      </c>
      <c r="B13599" s="654" t="s">
        <v>11972</v>
      </c>
      <c r="C13599" s="654" t="s">
        <v>2726</v>
      </c>
      <c r="D13599" s="754">
        <v>791</v>
      </c>
      <c r="E13599" s="761">
        <v>31200</v>
      </c>
      <c r="F13599" s="762" t="s">
        <v>12430</v>
      </c>
      <c r="G13599" s="654" t="s">
        <v>105</v>
      </c>
      <c r="H13599" s="751">
        <v>44494</v>
      </c>
      <c r="I13599" s="751">
        <v>44856</v>
      </c>
      <c r="J13599" s="771"/>
    </row>
    <row r="13600" spans="1:10" s="243" customFormat="1">
      <c r="A13600" s="770" t="s">
        <v>12431</v>
      </c>
      <c r="B13600" s="654" t="s">
        <v>11972</v>
      </c>
      <c r="C13600" s="654" t="s">
        <v>2726</v>
      </c>
      <c r="D13600" s="754">
        <v>797</v>
      </c>
      <c r="E13600" s="761">
        <v>31013</v>
      </c>
      <c r="F13600" s="762" t="s">
        <v>12430</v>
      </c>
      <c r="G13600" s="654" t="s">
        <v>105</v>
      </c>
      <c r="H13600" s="751">
        <v>44497</v>
      </c>
      <c r="I13600" s="751">
        <v>44515</v>
      </c>
      <c r="J13600" s="771"/>
    </row>
    <row r="13601" spans="1:10" s="243" customFormat="1">
      <c r="A13601" s="770" t="s">
        <v>12432</v>
      </c>
      <c r="B13601" s="654" t="s">
        <v>11972</v>
      </c>
      <c r="C13601" s="654" t="s">
        <v>2726</v>
      </c>
      <c r="D13601" s="754">
        <v>779</v>
      </c>
      <c r="E13601" s="761">
        <v>30793.919999999998</v>
      </c>
      <c r="F13601" s="762" t="s">
        <v>12433</v>
      </c>
      <c r="G13601" s="654" t="s">
        <v>105</v>
      </c>
      <c r="H13601" s="751">
        <v>44490</v>
      </c>
      <c r="I13601" s="751">
        <v>44500</v>
      </c>
      <c r="J13601" s="771"/>
    </row>
    <row r="13602" spans="1:10" s="243" customFormat="1">
      <c r="A13602" s="770" t="s">
        <v>12434</v>
      </c>
      <c r="B13602" s="654" t="s">
        <v>11972</v>
      </c>
      <c r="C13602" s="654" t="s">
        <v>2726</v>
      </c>
      <c r="D13602" s="754">
        <v>391</v>
      </c>
      <c r="E13602" s="761">
        <v>33000</v>
      </c>
      <c r="F13602" s="762" t="s">
        <v>12435</v>
      </c>
      <c r="G13602" s="654" t="s">
        <v>105</v>
      </c>
      <c r="H13602" s="751">
        <v>44326</v>
      </c>
      <c r="I13602" s="751">
        <v>44690</v>
      </c>
      <c r="J13602" s="771"/>
    </row>
    <row r="13603" spans="1:10" s="243" customFormat="1">
      <c r="A13603" s="770" t="s">
        <v>12436</v>
      </c>
      <c r="B13603" s="654" t="s">
        <v>11972</v>
      </c>
      <c r="C13603" s="654" t="s">
        <v>2726</v>
      </c>
      <c r="D13603" s="754">
        <v>622</v>
      </c>
      <c r="E13603" s="761">
        <v>32111.309999999998</v>
      </c>
      <c r="F13603" s="762" t="s">
        <v>12437</v>
      </c>
      <c r="G13603" s="654" t="s">
        <v>105</v>
      </c>
      <c r="H13603" s="751">
        <v>44459</v>
      </c>
      <c r="I13603" s="751">
        <v>44454</v>
      </c>
      <c r="J13603" s="771"/>
    </row>
    <row r="13604" spans="1:10" s="243" customFormat="1">
      <c r="A13604" s="770" t="s">
        <v>12438</v>
      </c>
      <c r="B13604" s="654" t="s">
        <v>11972</v>
      </c>
      <c r="C13604" s="654" t="s">
        <v>2726</v>
      </c>
      <c r="D13604" s="754">
        <v>814</v>
      </c>
      <c r="E13604" s="761">
        <v>31652.16</v>
      </c>
      <c r="F13604" s="762" t="s">
        <v>12437</v>
      </c>
      <c r="G13604" s="654" t="s">
        <v>105</v>
      </c>
      <c r="H13604" s="751">
        <v>44503</v>
      </c>
      <c r="I13604" s="751">
        <v>44914</v>
      </c>
      <c r="J13604" s="771"/>
    </row>
    <row r="13605" spans="1:10" s="243" customFormat="1">
      <c r="A13605" s="770" t="s">
        <v>12439</v>
      </c>
      <c r="B13605" s="654" t="s">
        <v>11972</v>
      </c>
      <c r="C13605" s="654" t="s">
        <v>2726</v>
      </c>
      <c r="D13605" s="754">
        <v>195</v>
      </c>
      <c r="E13605" s="761">
        <v>33000</v>
      </c>
      <c r="F13605" s="762" t="s">
        <v>12440</v>
      </c>
      <c r="G13605" s="654" t="s">
        <v>105</v>
      </c>
      <c r="H13605" s="751">
        <v>44256</v>
      </c>
      <c r="I13605" s="751">
        <v>44561</v>
      </c>
      <c r="J13605" s="771"/>
    </row>
    <row r="13606" spans="1:10" s="243" customFormat="1">
      <c r="A13606" s="770" t="s">
        <v>12441</v>
      </c>
      <c r="B13606" s="654" t="s">
        <v>11972</v>
      </c>
      <c r="C13606" s="654" t="s">
        <v>2726</v>
      </c>
      <c r="D13606" s="754">
        <v>815</v>
      </c>
      <c r="E13606" s="761">
        <v>29419.199999999997</v>
      </c>
      <c r="F13606" s="762" t="s">
        <v>12442</v>
      </c>
      <c r="G13606" s="654" t="s">
        <v>105</v>
      </c>
      <c r="H13606" s="751">
        <v>44503</v>
      </c>
      <c r="I13606" s="751">
        <v>44908</v>
      </c>
      <c r="J13606" s="771"/>
    </row>
    <row r="13607" spans="1:10" s="243" customFormat="1">
      <c r="A13607" s="770" t="s">
        <v>12443</v>
      </c>
      <c r="B13607" s="654" t="s">
        <v>11972</v>
      </c>
      <c r="C13607" s="654" t="s">
        <v>2726</v>
      </c>
      <c r="D13607" s="754">
        <v>794</v>
      </c>
      <c r="E13607" s="761">
        <v>20160</v>
      </c>
      <c r="F13607" s="762" t="s">
        <v>12444</v>
      </c>
      <c r="G13607" s="654" t="s">
        <v>105</v>
      </c>
      <c r="H13607" s="751">
        <v>44496</v>
      </c>
      <c r="I13607" s="751">
        <v>44233</v>
      </c>
      <c r="J13607" s="771"/>
    </row>
    <row r="13608" spans="1:10" s="243" customFormat="1" ht="23.25">
      <c r="A13608" s="770" t="s">
        <v>12445</v>
      </c>
      <c r="B13608" s="654" t="s">
        <v>11972</v>
      </c>
      <c r="C13608" s="654" t="s">
        <v>2726</v>
      </c>
      <c r="D13608" s="754">
        <v>252</v>
      </c>
      <c r="E13608" s="761">
        <v>20000</v>
      </c>
      <c r="F13608" s="762" t="s">
        <v>12446</v>
      </c>
      <c r="G13608" s="654" t="s">
        <v>105</v>
      </c>
      <c r="H13608" s="751">
        <v>44294</v>
      </c>
      <c r="I13608" s="751">
        <v>44638</v>
      </c>
      <c r="J13608" s="771"/>
    </row>
    <row r="13609" spans="1:10" s="243" customFormat="1">
      <c r="A13609" s="770" t="s">
        <v>12447</v>
      </c>
      <c r="B13609" s="654" t="s">
        <v>11972</v>
      </c>
      <c r="C13609" s="654" t="s">
        <v>2726</v>
      </c>
      <c r="D13609" s="754">
        <v>810</v>
      </c>
      <c r="E13609" s="761">
        <v>32400</v>
      </c>
      <c r="F13609" s="762" t="s">
        <v>12448</v>
      </c>
      <c r="G13609" s="654" t="s">
        <v>105</v>
      </c>
      <c r="H13609" s="751">
        <v>44503</v>
      </c>
      <c r="I13609" s="751">
        <v>44651</v>
      </c>
      <c r="J13609" s="771"/>
    </row>
    <row r="13610" spans="1:10" s="243" customFormat="1">
      <c r="A13610" s="770" t="s">
        <v>12449</v>
      </c>
      <c r="B13610" s="654" t="s">
        <v>11972</v>
      </c>
      <c r="C13610" s="654" t="s">
        <v>2726</v>
      </c>
      <c r="D13610" s="754">
        <v>692</v>
      </c>
      <c r="E13610" s="761">
        <v>33999</v>
      </c>
      <c r="F13610" s="762" t="s">
        <v>12430</v>
      </c>
      <c r="G13610" s="654" t="s">
        <v>105</v>
      </c>
      <c r="H13610" s="751">
        <v>44468</v>
      </c>
      <c r="I13610" s="751">
        <v>44561</v>
      </c>
      <c r="J13610" s="771"/>
    </row>
    <row r="13611" spans="1:10" s="243" customFormat="1">
      <c r="A13611" s="770" t="s">
        <v>12450</v>
      </c>
      <c r="B13611" s="654" t="s">
        <v>11972</v>
      </c>
      <c r="C13611" s="654" t="s">
        <v>2726</v>
      </c>
      <c r="D13611" s="754">
        <v>439</v>
      </c>
      <c r="E13611" s="761">
        <v>37583</v>
      </c>
      <c r="F13611" s="762" t="s">
        <v>12451</v>
      </c>
      <c r="G13611" s="654" t="s">
        <v>105</v>
      </c>
      <c r="H13611" s="751">
        <v>44347</v>
      </c>
      <c r="I13611" s="751">
        <v>44681</v>
      </c>
      <c r="J13611" s="771"/>
    </row>
    <row r="13612" spans="1:10" s="243" customFormat="1">
      <c r="A13612" s="770" t="s">
        <v>12452</v>
      </c>
      <c r="B13612" s="654" t="s">
        <v>11972</v>
      </c>
      <c r="C13612" s="654" t="s">
        <v>2726</v>
      </c>
      <c r="D13612" s="754">
        <v>248</v>
      </c>
      <c r="E13612" s="761">
        <v>34000</v>
      </c>
      <c r="F13612" s="762" t="s">
        <v>12430</v>
      </c>
      <c r="G13612" s="654" t="s">
        <v>105</v>
      </c>
      <c r="H13612" s="751">
        <v>44273</v>
      </c>
      <c r="I13612" s="751">
        <v>44439</v>
      </c>
      <c r="J13612" s="771"/>
    </row>
    <row r="13613" spans="1:10" s="243" customFormat="1">
      <c r="A13613" s="770" t="s">
        <v>12453</v>
      </c>
      <c r="B13613" s="654" t="s">
        <v>11972</v>
      </c>
      <c r="C13613" s="654" t="s">
        <v>2726</v>
      </c>
      <c r="D13613" s="754">
        <v>745</v>
      </c>
      <c r="E13613" s="761">
        <v>34615.440000000002</v>
      </c>
      <c r="F13613" s="762" t="s">
        <v>12454</v>
      </c>
      <c r="G13613" s="654" t="s">
        <v>105</v>
      </c>
      <c r="H13613" s="751">
        <v>44475</v>
      </c>
      <c r="I13613" s="751">
        <v>44825</v>
      </c>
      <c r="J13613" s="771"/>
    </row>
    <row r="13614" spans="1:10" s="243" customFormat="1">
      <c r="A13614" s="770" t="s">
        <v>12455</v>
      </c>
      <c r="B13614" s="654" t="s">
        <v>11972</v>
      </c>
      <c r="C13614" s="654" t="s">
        <v>2726</v>
      </c>
      <c r="D13614" s="754">
        <v>889</v>
      </c>
      <c r="E13614" s="761">
        <v>30793.919999999998</v>
      </c>
      <c r="F13614" s="762" t="s">
        <v>12433</v>
      </c>
      <c r="G13614" s="654" t="s">
        <v>105</v>
      </c>
      <c r="H13614" s="751">
        <v>44524</v>
      </c>
      <c r="I13614" s="751">
        <v>44561</v>
      </c>
      <c r="J13614" s="771"/>
    </row>
    <row r="13615" spans="1:10" s="243" customFormat="1">
      <c r="A13615" s="770" t="s">
        <v>12456</v>
      </c>
      <c r="B13615" s="654" t="s">
        <v>11972</v>
      </c>
      <c r="C13615" s="654" t="s">
        <v>2726</v>
      </c>
      <c r="D13615" s="754">
        <v>887</v>
      </c>
      <c r="E13615" s="761">
        <v>29141.4</v>
      </c>
      <c r="F13615" s="762" t="s">
        <v>12426</v>
      </c>
      <c r="G13615" s="654" t="s">
        <v>105</v>
      </c>
      <c r="H13615" s="751">
        <v>44524</v>
      </c>
      <c r="I13615" s="751">
        <v>44561</v>
      </c>
      <c r="J13615" s="771"/>
    </row>
    <row r="13616" spans="1:10" s="243" customFormat="1">
      <c r="A13616" s="770" t="s">
        <v>12457</v>
      </c>
      <c r="B13616" s="654" t="s">
        <v>11972</v>
      </c>
      <c r="C13616" s="654" t="s">
        <v>2726</v>
      </c>
      <c r="D13616" s="754">
        <v>776</v>
      </c>
      <c r="E13616" s="761">
        <v>32606.73</v>
      </c>
      <c r="F13616" s="762" t="s">
        <v>12458</v>
      </c>
      <c r="G13616" s="654" t="s">
        <v>105</v>
      </c>
      <c r="H13616" s="751">
        <v>44489</v>
      </c>
      <c r="I13616" s="751">
        <v>44854</v>
      </c>
      <c r="J13616" s="771"/>
    </row>
    <row r="13617" spans="1:10" s="243" customFormat="1">
      <c r="A13617" s="770" t="s">
        <v>12459</v>
      </c>
      <c r="B13617" s="654" t="s">
        <v>11972</v>
      </c>
      <c r="C13617" s="654" t="s">
        <v>2726</v>
      </c>
      <c r="D13617" s="754">
        <v>851</v>
      </c>
      <c r="E13617" s="761">
        <v>34399.730000000003</v>
      </c>
      <c r="F13617" s="762" t="s">
        <v>12460</v>
      </c>
      <c r="G13617" s="654" t="s">
        <v>105</v>
      </c>
      <c r="H13617" s="751">
        <v>44516</v>
      </c>
      <c r="I13617" s="751">
        <v>44912</v>
      </c>
      <c r="J13617" s="771"/>
    </row>
    <row r="13618" spans="1:10" s="243" customFormat="1">
      <c r="A13618" s="770" t="s">
        <v>12461</v>
      </c>
      <c r="B13618" s="654" t="s">
        <v>11972</v>
      </c>
      <c r="C13618" s="654" t="s">
        <v>2726</v>
      </c>
      <c r="D13618" s="754">
        <v>691</v>
      </c>
      <c r="E13618" s="761">
        <v>30708</v>
      </c>
      <c r="F13618" s="762" t="s">
        <v>12430</v>
      </c>
      <c r="G13618" s="654" t="s">
        <v>105</v>
      </c>
      <c r="H13618" s="751">
        <v>44468</v>
      </c>
      <c r="I13618" s="751">
        <v>44561</v>
      </c>
      <c r="J13618" s="771"/>
    </row>
    <row r="13619" spans="1:10" s="243" customFormat="1">
      <c r="A13619" s="770" t="s">
        <v>12462</v>
      </c>
      <c r="B13619" s="654" t="s">
        <v>11972</v>
      </c>
      <c r="C13619" s="654" t="s">
        <v>2726</v>
      </c>
      <c r="D13619" s="754">
        <v>878</v>
      </c>
      <c r="E13619" s="761">
        <v>28920</v>
      </c>
      <c r="F13619" s="762" t="s">
        <v>12437</v>
      </c>
      <c r="G13619" s="654" t="s">
        <v>105</v>
      </c>
      <c r="H13619" s="751">
        <v>44522</v>
      </c>
      <c r="I13619" s="751">
        <v>44886</v>
      </c>
      <c r="J13619" s="771"/>
    </row>
    <row r="13620" spans="1:10" s="243" customFormat="1">
      <c r="A13620" s="770" t="s">
        <v>12463</v>
      </c>
      <c r="B13620" s="654" t="s">
        <v>11972</v>
      </c>
      <c r="C13620" s="654" t="s">
        <v>2726</v>
      </c>
      <c r="D13620" s="754">
        <v>371</v>
      </c>
      <c r="E13620" s="761">
        <v>34680</v>
      </c>
      <c r="F13620" s="762" t="s">
        <v>12464</v>
      </c>
      <c r="G13620" s="654" t="s">
        <v>105</v>
      </c>
      <c r="H13620" s="751">
        <v>44316</v>
      </c>
      <c r="I13620" s="751">
        <v>44885</v>
      </c>
      <c r="J13620" s="771"/>
    </row>
    <row r="13621" spans="1:10" s="243" customFormat="1">
      <c r="A13621" s="770" t="s">
        <v>12465</v>
      </c>
      <c r="B13621" s="654" t="s">
        <v>11972</v>
      </c>
      <c r="C13621" s="654" t="s">
        <v>2726</v>
      </c>
      <c r="D13621" s="754">
        <v>800</v>
      </c>
      <c r="E13621" s="761">
        <v>33800</v>
      </c>
      <c r="F13621" s="762" t="s">
        <v>12464</v>
      </c>
      <c r="G13621" s="654" t="s">
        <v>105</v>
      </c>
      <c r="H13621" s="751">
        <v>44498</v>
      </c>
      <c r="I13621" s="751">
        <v>44867</v>
      </c>
      <c r="J13621" s="771"/>
    </row>
    <row r="13622" spans="1:10" s="243" customFormat="1">
      <c r="A13622" s="770" t="s">
        <v>12466</v>
      </c>
      <c r="B13622" s="654" t="s">
        <v>11972</v>
      </c>
      <c r="C13622" s="654" t="s">
        <v>2726</v>
      </c>
      <c r="D13622" s="754">
        <v>664</v>
      </c>
      <c r="E13622" s="761">
        <v>35068.58</v>
      </c>
      <c r="F13622" s="762" t="s">
        <v>12467</v>
      </c>
      <c r="G13622" s="654" t="s">
        <v>105</v>
      </c>
      <c r="H13622" s="751">
        <v>44467</v>
      </c>
      <c r="I13622" s="751">
        <v>44825</v>
      </c>
      <c r="J13622" s="771"/>
    </row>
    <row r="13623" spans="1:10" s="243" customFormat="1">
      <c r="A13623" s="770" t="s">
        <v>12468</v>
      </c>
      <c r="B13623" s="654" t="s">
        <v>11972</v>
      </c>
      <c r="C13623" s="654" t="s">
        <v>2726</v>
      </c>
      <c r="D13623" s="754">
        <v>789</v>
      </c>
      <c r="E13623" s="761">
        <v>33900</v>
      </c>
      <c r="F13623" s="762" t="s">
        <v>12426</v>
      </c>
      <c r="G13623" s="654" t="s">
        <v>105</v>
      </c>
      <c r="H13623" s="751">
        <v>44495</v>
      </c>
      <c r="I13623" s="751">
        <v>44854</v>
      </c>
      <c r="J13623" s="771"/>
    </row>
    <row r="13624" spans="1:10" s="243" customFormat="1">
      <c r="A13624" s="770" t="s">
        <v>12469</v>
      </c>
      <c r="B13624" s="654" t="s">
        <v>11972</v>
      </c>
      <c r="C13624" s="654" t="s">
        <v>2726</v>
      </c>
      <c r="D13624" s="754">
        <v>750</v>
      </c>
      <c r="E13624" s="761">
        <v>32000.170000000002</v>
      </c>
      <c r="F13624" s="762" t="s">
        <v>12430</v>
      </c>
      <c r="G13624" s="654" t="s">
        <v>105</v>
      </c>
      <c r="H13624" s="751">
        <v>44476</v>
      </c>
      <c r="I13624" s="751">
        <v>44857</v>
      </c>
      <c r="J13624" s="771"/>
    </row>
    <row r="13625" spans="1:10" s="243" customFormat="1">
      <c r="A13625" s="770" t="s">
        <v>12470</v>
      </c>
      <c r="B13625" s="654" t="s">
        <v>11972</v>
      </c>
      <c r="C13625" s="654" t="s">
        <v>2726</v>
      </c>
      <c r="D13625" s="754">
        <v>744</v>
      </c>
      <c r="E13625" s="761">
        <v>35114.519999999997</v>
      </c>
      <c r="F13625" s="762" t="s">
        <v>12454</v>
      </c>
      <c r="G13625" s="654" t="s">
        <v>105</v>
      </c>
      <c r="H13625" s="751">
        <v>44475</v>
      </c>
      <c r="I13625" s="751">
        <v>44804</v>
      </c>
      <c r="J13625" s="771"/>
    </row>
    <row r="13626" spans="1:10" s="243" customFormat="1" ht="23.25">
      <c r="A13626" s="770" t="s">
        <v>12471</v>
      </c>
      <c r="B13626" s="654" t="s">
        <v>11972</v>
      </c>
      <c r="C13626" s="654" t="s">
        <v>2726</v>
      </c>
      <c r="D13626" s="754">
        <v>952</v>
      </c>
      <c r="E13626" s="761">
        <v>20000</v>
      </c>
      <c r="F13626" s="762" t="s">
        <v>12472</v>
      </c>
      <c r="G13626" s="654" t="s">
        <v>105</v>
      </c>
      <c r="H13626" s="751">
        <v>44536</v>
      </c>
      <c r="I13626" s="751">
        <v>44929</v>
      </c>
      <c r="J13626" s="771"/>
    </row>
    <row r="13627" spans="1:10" s="243" customFormat="1">
      <c r="A13627" s="770" t="s">
        <v>12412</v>
      </c>
      <c r="B13627" s="654" t="s">
        <v>11972</v>
      </c>
      <c r="C13627" s="654" t="s">
        <v>2726</v>
      </c>
      <c r="D13627" s="754">
        <v>946</v>
      </c>
      <c r="E13627" s="761">
        <v>31800</v>
      </c>
      <c r="F13627" s="762" t="s">
        <v>12413</v>
      </c>
      <c r="G13627" s="654" t="s">
        <v>105</v>
      </c>
      <c r="H13627" s="751">
        <v>44536</v>
      </c>
      <c r="I13627" s="751">
        <v>44561</v>
      </c>
      <c r="J13627" s="771"/>
    </row>
    <row r="13628" spans="1:10" s="243" customFormat="1" ht="23.25">
      <c r="A13628" s="770" t="s">
        <v>12473</v>
      </c>
      <c r="B13628" s="654" t="s">
        <v>11972</v>
      </c>
      <c r="C13628" s="654" t="s">
        <v>2726</v>
      </c>
      <c r="D13628" s="754">
        <v>326</v>
      </c>
      <c r="E13628" s="761">
        <v>31200</v>
      </c>
      <c r="F13628" s="762" t="s">
        <v>12474</v>
      </c>
      <c r="G13628" s="654" t="s">
        <v>105</v>
      </c>
      <c r="H13628" s="751">
        <v>44302</v>
      </c>
      <c r="I13628" s="751">
        <v>44908</v>
      </c>
      <c r="J13628" s="771"/>
    </row>
    <row r="13629" spans="1:10" s="243" customFormat="1">
      <c r="A13629" s="770" t="s">
        <v>12475</v>
      </c>
      <c r="B13629" s="654" t="s">
        <v>11972</v>
      </c>
      <c r="C13629" s="654" t="s">
        <v>2726</v>
      </c>
      <c r="D13629" s="754">
        <v>641</v>
      </c>
      <c r="E13629" s="761">
        <v>18000</v>
      </c>
      <c r="F13629" s="762" t="s">
        <v>12476</v>
      </c>
      <c r="G13629" s="654" t="s">
        <v>105</v>
      </c>
      <c r="H13629" s="751">
        <v>44456</v>
      </c>
      <c r="I13629" s="751">
        <v>44820</v>
      </c>
      <c r="J13629" s="771"/>
    </row>
    <row r="13630" spans="1:10" s="243" customFormat="1">
      <c r="A13630" s="770" t="s">
        <v>12414</v>
      </c>
      <c r="B13630" s="654" t="s">
        <v>11972</v>
      </c>
      <c r="C13630" s="654" t="s">
        <v>2726</v>
      </c>
      <c r="D13630" s="754">
        <v>944</v>
      </c>
      <c r="E13630" s="761">
        <v>31200</v>
      </c>
      <c r="F13630" s="762" t="s">
        <v>12415</v>
      </c>
      <c r="G13630" s="654" t="s">
        <v>105</v>
      </c>
      <c r="H13630" s="751">
        <v>44536</v>
      </c>
      <c r="I13630" s="751">
        <v>44561</v>
      </c>
      <c r="J13630" s="771"/>
    </row>
    <row r="13631" spans="1:10" s="243" customFormat="1">
      <c r="A13631" s="770" t="s">
        <v>12416</v>
      </c>
      <c r="B13631" s="654" t="s">
        <v>11972</v>
      </c>
      <c r="C13631" s="654" t="s">
        <v>2726</v>
      </c>
      <c r="D13631" s="754">
        <v>945</v>
      </c>
      <c r="E13631" s="761">
        <v>30000</v>
      </c>
      <c r="F13631" s="762" t="s">
        <v>12417</v>
      </c>
      <c r="G13631" s="654" t="s">
        <v>105</v>
      </c>
      <c r="H13631" s="751">
        <v>44536</v>
      </c>
      <c r="I13631" s="751">
        <v>44561</v>
      </c>
      <c r="J13631" s="771"/>
    </row>
    <row r="13632" spans="1:10" s="372" customFormat="1">
      <c r="A13632" s="621" t="s">
        <v>151</v>
      </c>
      <c r="B13632" s="645"/>
      <c r="C13632" s="645"/>
      <c r="D13632" s="645"/>
      <c r="E13632" s="623">
        <f>SUM(E13633:E13809)</f>
        <v>12826277.696140001</v>
      </c>
      <c r="F13632" s="647"/>
      <c r="G13632" s="645"/>
      <c r="H13632" s="645"/>
      <c r="I13632" s="645"/>
      <c r="J13632" s="706"/>
    </row>
    <row r="13633" spans="1:10" s="372" customFormat="1" ht="23.25">
      <c r="A13633" s="772" t="s">
        <v>12477</v>
      </c>
      <c r="B13633" s="336" t="s">
        <v>1762</v>
      </c>
      <c r="C13633" s="336" t="s">
        <v>11901</v>
      </c>
      <c r="D13633" s="336" t="s">
        <v>12478</v>
      </c>
      <c r="E13633" s="469">
        <v>95900</v>
      </c>
      <c r="F13633" s="376" t="s">
        <v>11908</v>
      </c>
      <c r="G13633" s="336" t="s">
        <v>105</v>
      </c>
      <c r="H13633" s="657">
        <v>44748</v>
      </c>
      <c r="I13633" s="657">
        <v>44778</v>
      </c>
      <c r="J13633" s="339"/>
    </row>
    <row r="13634" spans="1:10" s="372" customFormat="1" ht="23.25">
      <c r="A13634" s="772" t="s">
        <v>12479</v>
      </c>
      <c r="B13634" s="336" t="s">
        <v>1762</v>
      </c>
      <c r="C13634" s="336" t="s">
        <v>11901</v>
      </c>
      <c r="D13634" s="336" t="s">
        <v>12480</v>
      </c>
      <c r="E13634" s="469">
        <v>71926.16</v>
      </c>
      <c r="F13634" s="376" t="s">
        <v>11927</v>
      </c>
      <c r="G13634" s="336" t="s">
        <v>105</v>
      </c>
      <c r="H13634" s="657">
        <v>44651</v>
      </c>
      <c r="I13634" s="657">
        <v>45017</v>
      </c>
      <c r="J13634" s="339"/>
    </row>
    <row r="13635" spans="1:10" s="372" customFormat="1" ht="23.25">
      <c r="A13635" s="772" t="s">
        <v>12481</v>
      </c>
      <c r="B13635" s="336" t="s">
        <v>1762</v>
      </c>
      <c r="C13635" s="336" t="s">
        <v>11901</v>
      </c>
      <c r="D13635" s="336" t="s">
        <v>12482</v>
      </c>
      <c r="E13635" s="469">
        <v>204386.46</v>
      </c>
      <c r="F13635" s="376" t="s">
        <v>1820</v>
      </c>
      <c r="G13635" s="336" t="s">
        <v>105</v>
      </c>
      <c r="H13635" s="657">
        <v>44659</v>
      </c>
      <c r="I13635" s="657">
        <v>45044</v>
      </c>
      <c r="J13635" s="339"/>
    </row>
    <row r="13636" spans="1:10" s="372" customFormat="1" ht="23.25">
      <c r="A13636" s="772" t="s">
        <v>12483</v>
      </c>
      <c r="B13636" s="336" t="s">
        <v>4795</v>
      </c>
      <c r="C13636" s="336" t="s">
        <v>11901</v>
      </c>
      <c r="D13636" s="336" t="s">
        <v>12484</v>
      </c>
      <c r="E13636" s="469">
        <v>62400</v>
      </c>
      <c r="F13636" s="376" t="s">
        <v>12485</v>
      </c>
      <c r="G13636" s="336" t="s">
        <v>105</v>
      </c>
      <c r="H13636" s="657">
        <v>44649</v>
      </c>
      <c r="I13636" s="657">
        <v>45014</v>
      </c>
      <c r="J13636" s="339"/>
    </row>
    <row r="13637" spans="1:10" s="372" customFormat="1" ht="23.25">
      <c r="A13637" s="772" t="s">
        <v>12486</v>
      </c>
      <c r="B13637" s="336" t="s">
        <v>1762</v>
      </c>
      <c r="C13637" s="336" t="s">
        <v>11901</v>
      </c>
      <c r="D13637" s="336" t="s">
        <v>12487</v>
      </c>
      <c r="E13637" s="469">
        <v>200000</v>
      </c>
      <c r="F13637" s="376" t="s">
        <v>11911</v>
      </c>
      <c r="G13637" s="336" t="s">
        <v>105</v>
      </c>
      <c r="H13637" s="657">
        <v>44719</v>
      </c>
      <c r="I13637" s="657">
        <v>44734</v>
      </c>
      <c r="J13637" s="339"/>
    </row>
    <row r="13638" spans="1:10" s="372" customFormat="1" ht="46.5">
      <c r="A13638" s="772" t="s">
        <v>12488</v>
      </c>
      <c r="B13638" s="336" t="s">
        <v>1762</v>
      </c>
      <c r="C13638" s="336" t="s">
        <v>11901</v>
      </c>
      <c r="D13638" s="336" t="s">
        <v>12489</v>
      </c>
      <c r="E13638" s="469">
        <v>236390.93</v>
      </c>
      <c r="F13638" s="376" t="s">
        <v>12490</v>
      </c>
      <c r="G13638" s="336" t="s">
        <v>12491</v>
      </c>
      <c r="H13638" s="657"/>
      <c r="I13638" s="654"/>
      <c r="J13638" s="339"/>
    </row>
    <row r="13639" spans="1:10" s="372" customFormat="1" ht="23.25">
      <c r="A13639" s="772" t="s">
        <v>12492</v>
      </c>
      <c r="B13639" s="336" t="s">
        <v>1762</v>
      </c>
      <c r="C13639" s="336" t="s">
        <v>11901</v>
      </c>
      <c r="D13639" s="336" t="s">
        <v>12493</v>
      </c>
      <c r="E13639" s="469">
        <f>75611.82+81315.68</f>
        <v>156927.5</v>
      </c>
      <c r="F13639" s="376" t="s">
        <v>12494</v>
      </c>
      <c r="G13639" s="336" t="s">
        <v>105</v>
      </c>
      <c r="H13639" s="657">
        <v>44726</v>
      </c>
      <c r="I13639" s="657">
        <v>45090</v>
      </c>
      <c r="J13639" s="339"/>
    </row>
    <row r="13640" spans="1:10" s="372" customFormat="1" ht="23.25">
      <c r="A13640" s="772" t="s">
        <v>12495</v>
      </c>
      <c r="B13640" s="336" t="s">
        <v>1762</v>
      </c>
      <c r="C13640" s="336" t="s">
        <v>11901</v>
      </c>
      <c r="D13640" s="336" t="s">
        <v>12496</v>
      </c>
      <c r="E13640" s="469">
        <v>128200</v>
      </c>
      <c r="F13640" s="376" t="s">
        <v>12497</v>
      </c>
      <c r="G13640" s="336" t="s">
        <v>105</v>
      </c>
      <c r="H13640" s="657">
        <v>44785</v>
      </c>
      <c r="I13640" s="657">
        <v>44810</v>
      </c>
      <c r="J13640" s="339"/>
    </row>
    <row r="13641" spans="1:10" s="372" customFormat="1" ht="23.25">
      <c r="A13641" s="772" t="s">
        <v>11937</v>
      </c>
      <c r="B13641" s="336" t="s">
        <v>4795</v>
      </c>
      <c r="C13641" s="336" t="s">
        <v>11901</v>
      </c>
      <c r="D13641" s="336" t="s">
        <v>12498</v>
      </c>
      <c r="E13641" s="469">
        <v>136800</v>
      </c>
      <c r="F13641" s="376" t="s">
        <v>11939</v>
      </c>
      <c r="G13641" s="336" t="s">
        <v>105</v>
      </c>
      <c r="H13641" s="657">
        <v>44755</v>
      </c>
      <c r="I13641" s="657">
        <v>45397</v>
      </c>
      <c r="J13641" s="339"/>
    </row>
    <row r="13642" spans="1:10" s="372" customFormat="1" ht="23.25">
      <c r="A13642" s="772" t="s">
        <v>12499</v>
      </c>
      <c r="B13642" s="336" t="s">
        <v>1762</v>
      </c>
      <c r="C13642" s="336" t="s">
        <v>11901</v>
      </c>
      <c r="D13642" s="336" t="s">
        <v>12478</v>
      </c>
      <c r="E13642" s="469">
        <v>95900</v>
      </c>
      <c r="F13642" s="376" t="s">
        <v>11908</v>
      </c>
      <c r="G13642" s="336" t="s">
        <v>105</v>
      </c>
      <c r="H13642" s="657">
        <v>44748</v>
      </c>
      <c r="I13642" s="657">
        <v>44778</v>
      </c>
      <c r="J13642" s="339"/>
    </row>
    <row r="13643" spans="1:10" s="372" customFormat="1" ht="58.15">
      <c r="A13643" s="773" t="s">
        <v>12500</v>
      </c>
      <c r="B13643" s="654" t="s">
        <v>7975</v>
      </c>
      <c r="C13643" s="654" t="s">
        <v>11901</v>
      </c>
      <c r="D13643" s="654" t="s">
        <v>12501</v>
      </c>
      <c r="E13643" s="655">
        <v>638208.86</v>
      </c>
      <c r="F13643" s="774" t="s">
        <v>12502</v>
      </c>
      <c r="G13643" s="654" t="s">
        <v>12503</v>
      </c>
      <c r="H13643" s="657"/>
      <c r="I13643" s="654"/>
      <c r="J13643" s="658"/>
    </row>
    <row r="13644" spans="1:10" s="372" customFormat="1" ht="69.75">
      <c r="A13644" s="773" t="s">
        <v>12504</v>
      </c>
      <c r="B13644" s="654" t="s">
        <v>1762</v>
      </c>
      <c r="C13644" s="654" t="s">
        <v>11901</v>
      </c>
      <c r="D13644" s="654" t="s">
        <v>12505</v>
      </c>
      <c r="E13644" s="655">
        <v>188300</v>
      </c>
      <c r="F13644" s="656" t="s">
        <v>12506</v>
      </c>
      <c r="G13644" s="654" t="s">
        <v>105</v>
      </c>
      <c r="H13644" s="657">
        <v>44811</v>
      </c>
      <c r="I13644" s="657">
        <v>44901</v>
      </c>
      <c r="J13644" s="658"/>
    </row>
    <row r="13645" spans="1:10" s="372" customFormat="1" ht="23.25">
      <c r="A13645" s="773" t="s">
        <v>11919</v>
      </c>
      <c r="B13645" s="654" t="s">
        <v>7975</v>
      </c>
      <c r="C13645" s="654" t="s">
        <v>11901</v>
      </c>
      <c r="D13645" s="654" t="s">
        <v>12507</v>
      </c>
      <c r="E13645" s="655">
        <v>4571322.91</v>
      </c>
      <c r="F13645" s="656"/>
      <c r="G13645" s="654" t="s">
        <v>12503</v>
      </c>
      <c r="H13645" s="657"/>
      <c r="I13645" s="654"/>
      <c r="J13645" s="658"/>
    </row>
    <row r="13646" spans="1:10" s="372" customFormat="1" ht="23.25">
      <c r="A13646" s="773" t="s">
        <v>12508</v>
      </c>
      <c r="B13646" s="654" t="s">
        <v>1762</v>
      </c>
      <c r="C13646" s="654" t="s">
        <v>11901</v>
      </c>
      <c r="D13646" s="654" t="s">
        <v>12509</v>
      </c>
      <c r="E13646" s="655">
        <v>99690</v>
      </c>
      <c r="F13646" s="656" t="s">
        <v>12510</v>
      </c>
      <c r="G13646" s="654" t="s">
        <v>12503</v>
      </c>
      <c r="H13646" s="657"/>
      <c r="I13646" s="654"/>
      <c r="J13646" s="658"/>
    </row>
    <row r="13647" spans="1:10" s="372" customFormat="1" ht="23.25">
      <c r="A13647" s="773" t="s">
        <v>12511</v>
      </c>
      <c r="B13647" s="654" t="s">
        <v>7975</v>
      </c>
      <c r="C13647" s="654"/>
      <c r="D13647" s="654" t="s">
        <v>12512</v>
      </c>
      <c r="E13647" s="655">
        <f>227158.83*3.858</f>
        <v>876378.76613999996</v>
      </c>
      <c r="F13647" s="774" t="s">
        <v>12502</v>
      </c>
      <c r="G13647" s="654" t="s">
        <v>12503</v>
      </c>
      <c r="H13647" s="657"/>
      <c r="I13647" s="654"/>
      <c r="J13647" s="658"/>
    </row>
    <row r="13648" spans="1:10" s="372" customFormat="1" ht="46.5">
      <c r="A13648" s="775" t="s">
        <v>12513</v>
      </c>
      <c r="B13648" s="654" t="s">
        <v>11972</v>
      </c>
      <c r="C13648" s="654" t="s">
        <v>4225</v>
      </c>
      <c r="D13648" s="776">
        <v>69</v>
      </c>
      <c r="E13648" s="777">
        <v>29750</v>
      </c>
      <c r="F13648" s="778" t="s">
        <v>12514</v>
      </c>
      <c r="G13648" s="654" t="s">
        <v>105</v>
      </c>
      <c r="H13648" s="779">
        <v>44698</v>
      </c>
      <c r="I13648" s="779">
        <v>44728</v>
      </c>
      <c r="J13648" s="780"/>
    </row>
    <row r="13649" spans="1:10" s="372" customFormat="1" ht="23.25">
      <c r="A13649" s="781" t="s">
        <v>12515</v>
      </c>
      <c r="B13649" s="654" t="s">
        <v>11972</v>
      </c>
      <c r="C13649" s="654" t="s">
        <v>4225</v>
      </c>
      <c r="D13649" s="776">
        <v>52</v>
      </c>
      <c r="E13649" s="777">
        <v>20949.72</v>
      </c>
      <c r="F13649" s="782" t="s">
        <v>12516</v>
      </c>
      <c r="G13649" s="654" t="s">
        <v>105</v>
      </c>
      <c r="H13649" s="779">
        <v>44690</v>
      </c>
      <c r="I13649" s="779">
        <v>44704</v>
      </c>
      <c r="J13649" s="783"/>
    </row>
    <row r="13650" spans="1:10" s="372" customFormat="1" ht="34.9">
      <c r="A13650" s="784" t="s">
        <v>18775</v>
      </c>
      <c r="B13650" s="654" t="s">
        <v>11972</v>
      </c>
      <c r="C13650" s="654" t="s">
        <v>4225</v>
      </c>
      <c r="D13650" s="776">
        <v>81</v>
      </c>
      <c r="E13650" s="777">
        <v>18625</v>
      </c>
      <c r="F13650" s="782" t="s">
        <v>12517</v>
      </c>
      <c r="G13650" s="654" t="s">
        <v>105</v>
      </c>
      <c r="H13650" s="779">
        <v>44713</v>
      </c>
      <c r="I13650" s="779">
        <v>44758</v>
      </c>
      <c r="J13650" s="785"/>
    </row>
    <row r="13651" spans="1:10" s="372" customFormat="1" ht="46.5">
      <c r="A13651" s="786" t="s">
        <v>12518</v>
      </c>
      <c r="B13651" s="654" t="s">
        <v>11972</v>
      </c>
      <c r="C13651" s="654" t="s">
        <v>2726</v>
      </c>
      <c r="D13651" s="776">
        <v>3</v>
      </c>
      <c r="E13651" s="777">
        <v>28000</v>
      </c>
      <c r="F13651" s="782" t="s">
        <v>11387</v>
      </c>
      <c r="G13651" s="654" t="s">
        <v>105</v>
      </c>
      <c r="H13651" s="787">
        <v>44572</v>
      </c>
      <c r="I13651" s="779">
        <v>44694</v>
      </c>
      <c r="J13651" s="788"/>
    </row>
    <row r="13652" spans="1:10" s="372" customFormat="1" ht="34.9">
      <c r="A13652" s="786" t="s">
        <v>12519</v>
      </c>
      <c r="B13652" s="654" t="s">
        <v>11972</v>
      </c>
      <c r="C13652" s="654" t="s">
        <v>2726</v>
      </c>
      <c r="D13652" s="776">
        <v>2</v>
      </c>
      <c r="E13652" s="777">
        <v>21000</v>
      </c>
      <c r="F13652" s="782" t="s">
        <v>12001</v>
      </c>
      <c r="G13652" s="654" t="s">
        <v>105</v>
      </c>
      <c r="H13652" s="787">
        <v>44572</v>
      </c>
      <c r="I13652" s="779">
        <v>44663</v>
      </c>
      <c r="J13652" s="788"/>
    </row>
    <row r="13653" spans="1:10" s="372" customFormat="1" ht="34.9">
      <c r="A13653" s="784" t="s">
        <v>12520</v>
      </c>
      <c r="B13653" s="654" t="s">
        <v>11972</v>
      </c>
      <c r="C13653" s="654" t="s">
        <v>2726</v>
      </c>
      <c r="D13653" s="776">
        <v>7</v>
      </c>
      <c r="E13653" s="777">
        <v>25500</v>
      </c>
      <c r="F13653" s="782" t="s">
        <v>12521</v>
      </c>
      <c r="G13653" s="654" t="s">
        <v>105</v>
      </c>
      <c r="H13653" s="779">
        <v>44574</v>
      </c>
      <c r="I13653" s="779">
        <v>44664</v>
      </c>
      <c r="J13653" s="785"/>
    </row>
    <row r="13654" spans="1:10" s="372" customFormat="1" ht="34.9">
      <c r="A13654" s="784" t="s">
        <v>12522</v>
      </c>
      <c r="B13654" s="654" t="s">
        <v>11972</v>
      </c>
      <c r="C13654" s="654" t="s">
        <v>2726</v>
      </c>
      <c r="D13654" s="776">
        <v>21</v>
      </c>
      <c r="E13654" s="777">
        <v>19200</v>
      </c>
      <c r="F13654" s="782" t="s">
        <v>12144</v>
      </c>
      <c r="G13654" s="654" t="s">
        <v>105</v>
      </c>
      <c r="H13654" s="779">
        <v>44578</v>
      </c>
      <c r="I13654" s="779">
        <v>44697</v>
      </c>
      <c r="J13654" s="785"/>
    </row>
    <row r="13655" spans="1:10" s="372" customFormat="1" ht="69.75">
      <c r="A13655" s="784" t="s">
        <v>12523</v>
      </c>
      <c r="B13655" s="654" t="s">
        <v>11972</v>
      </c>
      <c r="C13655" s="654" t="s">
        <v>2726</v>
      </c>
      <c r="D13655" s="776">
        <v>22</v>
      </c>
      <c r="E13655" s="777">
        <v>34200</v>
      </c>
      <c r="F13655" s="782" t="s">
        <v>12028</v>
      </c>
      <c r="G13655" s="654" t="s">
        <v>105</v>
      </c>
      <c r="H13655" s="779">
        <v>44578</v>
      </c>
      <c r="I13655" s="779">
        <v>44689</v>
      </c>
      <c r="J13655" s="785"/>
    </row>
    <row r="13656" spans="1:10" s="372" customFormat="1" ht="58.15">
      <c r="A13656" s="784" t="s">
        <v>12524</v>
      </c>
      <c r="B13656" s="654" t="s">
        <v>11972</v>
      </c>
      <c r="C13656" s="654" t="s">
        <v>2726</v>
      </c>
      <c r="D13656" s="776">
        <v>23</v>
      </c>
      <c r="E13656" s="777">
        <v>34200</v>
      </c>
      <c r="F13656" s="782" t="s">
        <v>12030</v>
      </c>
      <c r="G13656" s="654" t="s">
        <v>105</v>
      </c>
      <c r="H13656" s="779">
        <v>44578</v>
      </c>
      <c r="I13656" s="779">
        <v>44689</v>
      </c>
      <c r="J13656" s="785"/>
    </row>
    <row r="13657" spans="1:10" s="372" customFormat="1" ht="23.25">
      <c r="A13657" s="784" t="s">
        <v>12525</v>
      </c>
      <c r="B13657" s="654" t="s">
        <v>11972</v>
      </c>
      <c r="C13657" s="654" t="s">
        <v>2726</v>
      </c>
      <c r="D13657" s="776">
        <v>9</v>
      </c>
      <c r="E13657" s="777">
        <v>24000</v>
      </c>
      <c r="F13657" s="782" t="s">
        <v>12526</v>
      </c>
      <c r="G13657" s="654" t="s">
        <v>105</v>
      </c>
      <c r="H13657" s="779">
        <v>44575</v>
      </c>
      <c r="I13657" s="779">
        <v>44665</v>
      </c>
      <c r="J13657" s="785"/>
    </row>
    <row r="13658" spans="1:10" s="372" customFormat="1" ht="46.5">
      <c r="A13658" s="784" t="s">
        <v>12527</v>
      </c>
      <c r="B13658" s="654" t="s">
        <v>11972</v>
      </c>
      <c r="C13658" s="654" t="s">
        <v>2726</v>
      </c>
      <c r="D13658" s="776">
        <v>24</v>
      </c>
      <c r="E13658" s="777">
        <v>35000</v>
      </c>
      <c r="F13658" s="782" t="s">
        <v>12026</v>
      </c>
      <c r="G13658" s="654" t="s">
        <v>105</v>
      </c>
      <c r="H13658" s="779">
        <v>44578</v>
      </c>
      <c r="I13658" s="779">
        <v>44728</v>
      </c>
      <c r="J13658" s="785"/>
    </row>
    <row r="13659" spans="1:10" s="372" customFormat="1">
      <c r="A13659" s="784" t="s">
        <v>12528</v>
      </c>
      <c r="B13659" s="654" t="s">
        <v>11972</v>
      </c>
      <c r="C13659" s="654" t="s">
        <v>2726</v>
      </c>
      <c r="D13659" s="776">
        <v>4</v>
      </c>
      <c r="E13659" s="777">
        <v>18000</v>
      </c>
      <c r="F13659" s="782" t="s">
        <v>12082</v>
      </c>
      <c r="G13659" s="654" t="s">
        <v>105</v>
      </c>
      <c r="H13659" s="779">
        <v>44574</v>
      </c>
      <c r="I13659" s="779">
        <v>117670</v>
      </c>
      <c r="J13659" s="785"/>
    </row>
    <row r="13660" spans="1:10" s="372" customFormat="1" ht="23.25">
      <c r="A13660" s="784" t="s">
        <v>12529</v>
      </c>
      <c r="B13660" s="654" t="s">
        <v>11972</v>
      </c>
      <c r="C13660" s="654" t="s">
        <v>2726</v>
      </c>
      <c r="D13660" s="776">
        <v>5</v>
      </c>
      <c r="E13660" s="777">
        <v>20000</v>
      </c>
      <c r="F13660" s="782" t="s">
        <v>12224</v>
      </c>
      <c r="G13660" s="654" t="s">
        <v>105</v>
      </c>
      <c r="H13660" s="779">
        <v>44574</v>
      </c>
      <c r="I13660" s="779">
        <v>44694</v>
      </c>
      <c r="J13660" s="785"/>
    </row>
    <row r="13661" spans="1:10" s="372" customFormat="1" ht="23.25">
      <c r="A13661" s="784" t="s">
        <v>12287</v>
      </c>
      <c r="B13661" s="654" t="s">
        <v>11972</v>
      </c>
      <c r="C13661" s="654" t="s">
        <v>2726</v>
      </c>
      <c r="D13661" s="776">
        <v>11</v>
      </c>
      <c r="E13661" s="777">
        <v>21444.45</v>
      </c>
      <c r="F13661" s="782" t="s">
        <v>12288</v>
      </c>
      <c r="G13661" s="654" t="s">
        <v>105</v>
      </c>
      <c r="H13661" s="779">
        <v>44575</v>
      </c>
      <c r="I13661" s="789" t="s">
        <v>12530</v>
      </c>
      <c r="J13661" s="785"/>
    </row>
    <row r="13662" spans="1:10" s="372" customFormat="1" ht="23.25">
      <c r="A13662" s="784" t="s">
        <v>12531</v>
      </c>
      <c r="B13662" s="654" t="s">
        <v>11972</v>
      </c>
      <c r="C13662" s="654" t="s">
        <v>2726</v>
      </c>
      <c r="D13662" s="776">
        <v>58</v>
      </c>
      <c r="E13662" s="777">
        <v>35000</v>
      </c>
      <c r="F13662" s="782" t="s">
        <v>12532</v>
      </c>
      <c r="G13662" s="654" t="s">
        <v>105</v>
      </c>
      <c r="H13662" s="779">
        <v>44586</v>
      </c>
      <c r="I13662" s="779">
        <v>44926</v>
      </c>
      <c r="J13662" s="785"/>
    </row>
    <row r="13663" spans="1:10" s="372" customFormat="1" ht="34.9">
      <c r="A13663" s="784" t="s">
        <v>12533</v>
      </c>
      <c r="B13663" s="654" t="s">
        <v>11972</v>
      </c>
      <c r="C13663" s="654" t="s">
        <v>2726</v>
      </c>
      <c r="D13663" s="776">
        <v>34</v>
      </c>
      <c r="E13663" s="777">
        <v>24150</v>
      </c>
      <c r="F13663" s="782" t="s">
        <v>12003</v>
      </c>
      <c r="G13663" s="654" t="s">
        <v>105</v>
      </c>
      <c r="H13663" s="779">
        <v>44579</v>
      </c>
      <c r="I13663" s="779">
        <v>44610</v>
      </c>
      <c r="J13663" s="785"/>
    </row>
    <row r="13664" spans="1:10" s="372" customFormat="1">
      <c r="A13664" s="784" t="s">
        <v>12534</v>
      </c>
      <c r="B13664" s="654" t="s">
        <v>11972</v>
      </c>
      <c r="C13664" s="654" t="s">
        <v>2726</v>
      </c>
      <c r="D13664" s="776">
        <v>35</v>
      </c>
      <c r="E13664" s="777">
        <v>23542.91</v>
      </c>
      <c r="F13664" s="782" t="s">
        <v>12535</v>
      </c>
      <c r="G13664" s="654" t="s">
        <v>105</v>
      </c>
      <c r="H13664" s="779">
        <v>44579</v>
      </c>
      <c r="I13664" s="779">
        <v>44880</v>
      </c>
      <c r="J13664" s="785"/>
    </row>
    <row r="13665" spans="1:10" s="372" customFormat="1" ht="34.9">
      <c r="A13665" s="784" t="s">
        <v>12536</v>
      </c>
      <c r="B13665" s="654" t="s">
        <v>11972</v>
      </c>
      <c r="C13665" s="654" t="s">
        <v>2726</v>
      </c>
      <c r="D13665" s="776">
        <v>62</v>
      </c>
      <c r="E13665" s="777">
        <v>36000</v>
      </c>
      <c r="F13665" s="782" t="s">
        <v>12053</v>
      </c>
      <c r="G13665" s="654" t="s">
        <v>105</v>
      </c>
      <c r="H13665" s="779">
        <v>44586</v>
      </c>
      <c r="I13665" s="787">
        <v>44666</v>
      </c>
      <c r="J13665" s="785"/>
    </row>
    <row r="13666" spans="1:10" s="372" customFormat="1" ht="58.15">
      <c r="A13666" s="784" t="s">
        <v>12537</v>
      </c>
      <c r="B13666" s="654" t="s">
        <v>11972</v>
      </c>
      <c r="C13666" s="654" t="s">
        <v>2726</v>
      </c>
      <c r="D13666" s="776">
        <v>60</v>
      </c>
      <c r="E13666" s="777">
        <v>19460</v>
      </c>
      <c r="F13666" s="782" t="s">
        <v>12538</v>
      </c>
      <c r="G13666" s="654" t="s">
        <v>105</v>
      </c>
      <c r="H13666" s="779">
        <v>44586</v>
      </c>
      <c r="I13666" s="779">
        <v>44677</v>
      </c>
      <c r="J13666" s="785"/>
    </row>
    <row r="13667" spans="1:10" s="372" customFormat="1" ht="69.75">
      <c r="A13667" s="784" t="s">
        <v>12539</v>
      </c>
      <c r="B13667" s="654" t="s">
        <v>11972</v>
      </c>
      <c r="C13667" s="654" t="s">
        <v>2726</v>
      </c>
      <c r="D13667" s="776">
        <v>61</v>
      </c>
      <c r="E13667" s="777">
        <v>22500</v>
      </c>
      <c r="F13667" s="782" t="s">
        <v>12037</v>
      </c>
      <c r="G13667" s="654" t="s">
        <v>105</v>
      </c>
      <c r="H13667" s="779">
        <v>44586</v>
      </c>
      <c r="I13667" s="779">
        <v>44677</v>
      </c>
      <c r="J13667" s="785"/>
    </row>
    <row r="13668" spans="1:10" s="372" customFormat="1" ht="34.9">
      <c r="A13668" s="784" t="s">
        <v>12540</v>
      </c>
      <c r="B13668" s="654" t="s">
        <v>11972</v>
      </c>
      <c r="C13668" s="654" t="s">
        <v>2726</v>
      </c>
      <c r="D13668" s="776">
        <v>208</v>
      </c>
      <c r="E13668" s="777">
        <v>31900</v>
      </c>
      <c r="F13668" s="782" t="s">
        <v>12020</v>
      </c>
      <c r="G13668" s="654" t="s">
        <v>105</v>
      </c>
      <c r="H13668" s="779">
        <v>44593</v>
      </c>
      <c r="I13668" s="779">
        <v>44926</v>
      </c>
      <c r="J13668" s="785"/>
    </row>
    <row r="13669" spans="1:10" s="372" customFormat="1" ht="46.5">
      <c r="A13669" s="784" t="s">
        <v>12541</v>
      </c>
      <c r="B13669" s="654" t="s">
        <v>11972</v>
      </c>
      <c r="C13669" s="654" t="s">
        <v>2726</v>
      </c>
      <c r="D13669" s="776">
        <v>59</v>
      </c>
      <c r="E13669" s="777">
        <v>30000</v>
      </c>
      <c r="F13669" s="782" t="s">
        <v>12075</v>
      </c>
      <c r="G13669" s="654" t="s">
        <v>105</v>
      </c>
      <c r="H13669" s="779">
        <v>44586</v>
      </c>
      <c r="I13669" s="779">
        <v>44672</v>
      </c>
      <c r="J13669" s="785"/>
    </row>
    <row r="13670" spans="1:10" s="372" customFormat="1" ht="34.9">
      <c r="A13670" s="784" t="s">
        <v>12542</v>
      </c>
      <c r="B13670" s="654" t="s">
        <v>11972</v>
      </c>
      <c r="C13670" s="654" t="s">
        <v>2726</v>
      </c>
      <c r="D13670" s="776">
        <v>64</v>
      </c>
      <c r="E13670" s="777">
        <v>30000</v>
      </c>
      <c r="F13670" s="782" t="s">
        <v>12005</v>
      </c>
      <c r="G13670" s="654" t="s">
        <v>105</v>
      </c>
      <c r="H13670" s="779">
        <v>44586</v>
      </c>
      <c r="I13670" s="779">
        <v>44677</v>
      </c>
      <c r="J13670" s="785"/>
    </row>
    <row r="13671" spans="1:10" s="372" customFormat="1" ht="23.25">
      <c r="A13671" s="784" t="s">
        <v>12125</v>
      </c>
      <c r="B13671" s="654" t="s">
        <v>12126</v>
      </c>
      <c r="C13671" s="654" t="s">
        <v>2726</v>
      </c>
      <c r="D13671" s="776">
        <v>54</v>
      </c>
      <c r="E13671" s="777">
        <v>230000</v>
      </c>
      <c r="F13671" s="782" t="s">
        <v>11999</v>
      </c>
      <c r="G13671" s="654" t="s">
        <v>105</v>
      </c>
      <c r="H13671" s="779">
        <v>44585</v>
      </c>
      <c r="I13671" s="779">
        <v>44926</v>
      </c>
      <c r="J13671" s="785"/>
    </row>
    <row r="13672" spans="1:10" s="372" customFormat="1" ht="34.9">
      <c r="A13672" s="784" t="s">
        <v>12543</v>
      </c>
      <c r="B13672" s="654" t="s">
        <v>11972</v>
      </c>
      <c r="C13672" s="654" t="s">
        <v>2726</v>
      </c>
      <c r="D13672" s="776">
        <v>238</v>
      </c>
      <c r="E13672" s="777">
        <v>32500</v>
      </c>
      <c r="F13672" s="782" t="s">
        <v>12015</v>
      </c>
      <c r="G13672" s="654" t="s">
        <v>105</v>
      </c>
      <c r="H13672" s="779">
        <v>44595</v>
      </c>
      <c r="I13672" s="779">
        <v>44745</v>
      </c>
      <c r="J13672" s="785"/>
    </row>
    <row r="13673" spans="1:10" s="372" customFormat="1" ht="23.25">
      <c r="A13673" s="784" t="s">
        <v>12544</v>
      </c>
      <c r="B13673" s="654" t="s">
        <v>11972</v>
      </c>
      <c r="C13673" s="654" t="s">
        <v>2726</v>
      </c>
      <c r="D13673" s="776">
        <v>239</v>
      </c>
      <c r="E13673" s="777">
        <v>28000</v>
      </c>
      <c r="F13673" s="782" t="s">
        <v>12545</v>
      </c>
      <c r="G13673" s="654" t="s">
        <v>105</v>
      </c>
      <c r="H13673" s="779">
        <v>44595</v>
      </c>
      <c r="I13673" s="779">
        <v>44835</v>
      </c>
      <c r="J13673" s="785"/>
    </row>
    <row r="13674" spans="1:10" s="372" customFormat="1" ht="58.15">
      <c r="A13674" s="784" t="s">
        <v>12546</v>
      </c>
      <c r="B13674" s="654" t="s">
        <v>11972</v>
      </c>
      <c r="C13674" s="654" t="s">
        <v>2726</v>
      </c>
      <c r="D13674" s="776">
        <v>240</v>
      </c>
      <c r="E13674" s="777">
        <v>24500</v>
      </c>
      <c r="F13674" s="782" t="s">
        <v>12547</v>
      </c>
      <c r="G13674" s="654" t="s">
        <v>105</v>
      </c>
      <c r="H13674" s="779">
        <v>44595</v>
      </c>
      <c r="I13674" s="779">
        <v>44805</v>
      </c>
      <c r="J13674" s="785"/>
    </row>
    <row r="13675" spans="1:10" s="372" customFormat="1" ht="46.5">
      <c r="A13675" s="775" t="s">
        <v>12548</v>
      </c>
      <c r="B13675" s="654" t="s">
        <v>11972</v>
      </c>
      <c r="C13675" s="654" t="s">
        <v>2726</v>
      </c>
      <c r="D13675" s="776">
        <v>242</v>
      </c>
      <c r="E13675" s="777">
        <v>22614</v>
      </c>
      <c r="F13675" s="782" t="s">
        <v>12549</v>
      </c>
      <c r="G13675" s="654" t="s">
        <v>105</v>
      </c>
      <c r="H13675" s="779">
        <v>44599</v>
      </c>
      <c r="I13675" s="779">
        <v>44734</v>
      </c>
      <c r="J13675" s="780"/>
    </row>
    <row r="13676" spans="1:10" s="372" customFormat="1" ht="34.9">
      <c r="A13676" s="775" t="s">
        <v>12550</v>
      </c>
      <c r="B13676" s="654" t="s">
        <v>11972</v>
      </c>
      <c r="C13676" s="654" t="s">
        <v>2726</v>
      </c>
      <c r="D13676" s="776">
        <v>243</v>
      </c>
      <c r="E13676" s="777">
        <v>22614</v>
      </c>
      <c r="F13676" s="782" t="s">
        <v>12551</v>
      </c>
      <c r="G13676" s="654" t="s">
        <v>105</v>
      </c>
      <c r="H13676" s="779">
        <v>44599</v>
      </c>
      <c r="I13676" s="779">
        <v>44734</v>
      </c>
      <c r="J13676" s="780"/>
    </row>
    <row r="13677" spans="1:10" s="372" customFormat="1" ht="46.5">
      <c r="A13677" s="775" t="s">
        <v>12552</v>
      </c>
      <c r="B13677" s="654" t="s">
        <v>11972</v>
      </c>
      <c r="C13677" s="654" t="s">
        <v>2726</v>
      </c>
      <c r="D13677" s="776">
        <v>244</v>
      </c>
      <c r="E13677" s="777">
        <v>22614</v>
      </c>
      <c r="F13677" s="782" t="s">
        <v>12553</v>
      </c>
      <c r="G13677" s="654" t="s">
        <v>105</v>
      </c>
      <c r="H13677" s="779">
        <v>44599</v>
      </c>
      <c r="I13677" s="779">
        <v>44734</v>
      </c>
      <c r="J13677" s="780"/>
    </row>
    <row r="13678" spans="1:10" s="372" customFormat="1" ht="46.5">
      <c r="A13678" s="784" t="s">
        <v>12554</v>
      </c>
      <c r="B13678" s="654" t="s">
        <v>11972</v>
      </c>
      <c r="C13678" s="654" t="s">
        <v>2726</v>
      </c>
      <c r="D13678" s="776">
        <v>247</v>
      </c>
      <c r="E13678" s="777">
        <v>30000</v>
      </c>
      <c r="F13678" s="782" t="s">
        <v>12051</v>
      </c>
      <c r="G13678" s="654" t="s">
        <v>105</v>
      </c>
      <c r="H13678" s="779">
        <v>44600</v>
      </c>
      <c r="I13678" s="779">
        <v>44781</v>
      </c>
      <c r="J13678" s="785"/>
    </row>
    <row r="13679" spans="1:10" s="372" customFormat="1">
      <c r="A13679" s="784" t="s">
        <v>4003</v>
      </c>
      <c r="B13679" s="654" t="s">
        <v>11972</v>
      </c>
      <c r="C13679" s="654" t="s">
        <v>2726</v>
      </c>
      <c r="D13679" s="776">
        <v>250</v>
      </c>
      <c r="E13679" s="777">
        <v>22213.41</v>
      </c>
      <c r="F13679" s="782" t="s">
        <v>12007</v>
      </c>
      <c r="G13679" s="654" t="s">
        <v>105</v>
      </c>
      <c r="H13679" s="779">
        <v>44601</v>
      </c>
      <c r="I13679" s="779">
        <v>44692</v>
      </c>
      <c r="J13679" s="785"/>
    </row>
    <row r="13680" spans="1:10" s="372" customFormat="1">
      <c r="A13680" s="784" t="s">
        <v>3155</v>
      </c>
      <c r="B13680" s="654" t="s">
        <v>11972</v>
      </c>
      <c r="C13680" s="654" t="s">
        <v>2726</v>
      </c>
      <c r="D13680" s="776">
        <v>251</v>
      </c>
      <c r="E13680" s="777">
        <v>29543.98</v>
      </c>
      <c r="F13680" s="782" t="s">
        <v>11703</v>
      </c>
      <c r="G13680" s="654" t="s">
        <v>105</v>
      </c>
      <c r="H13680" s="779">
        <v>44601</v>
      </c>
      <c r="I13680" s="779">
        <v>44692</v>
      </c>
      <c r="J13680" s="785"/>
    </row>
    <row r="13681" spans="1:10" s="372" customFormat="1" ht="23.25">
      <c r="A13681" s="775" t="s">
        <v>12555</v>
      </c>
      <c r="B13681" s="654" t="s">
        <v>11972</v>
      </c>
      <c r="C13681" s="654" t="s">
        <v>2726</v>
      </c>
      <c r="D13681" s="776">
        <v>248</v>
      </c>
      <c r="E13681" s="777">
        <v>33000</v>
      </c>
      <c r="F13681" s="782" t="s">
        <v>12124</v>
      </c>
      <c r="G13681" s="654" t="s">
        <v>105</v>
      </c>
      <c r="H13681" s="779">
        <v>44601</v>
      </c>
      <c r="I13681" s="779">
        <v>44782</v>
      </c>
      <c r="J13681" s="780"/>
    </row>
    <row r="13682" spans="1:10" s="372" customFormat="1" ht="23.25">
      <c r="A13682" s="775" t="s">
        <v>12556</v>
      </c>
      <c r="B13682" s="654" t="s">
        <v>11972</v>
      </c>
      <c r="C13682" s="654" t="s">
        <v>2726</v>
      </c>
      <c r="D13682" s="776">
        <v>262</v>
      </c>
      <c r="E13682" s="777">
        <v>30000</v>
      </c>
      <c r="F13682" s="782" t="s">
        <v>12557</v>
      </c>
      <c r="G13682" s="654" t="s">
        <v>105</v>
      </c>
      <c r="H13682" s="779">
        <v>44607</v>
      </c>
      <c r="I13682" s="779">
        <v>44759</v>
      </c>
      <c r="J13682" s="780"/>
    </row>
    <row r="13683" spans="1:10" s="372" customFormat="1" ht="23.25">
      <c r="A13683" s="775" t="s">
        <v>12558</v>
      </c>
      <c r="B13683" s="654" t="s">
        <v>11972</v>
      </c>
      <c r="C13683" s="654" t="s">
        <v>2726</v>
      </c>
      <c r="D13683" s="776">
        <v>264</v>
      </c>
      <c r="E13683" s="777">
        <v>27000</v>
      </c>
      <c r="F13683" s="782" t="s">
        <v>12559</v>
      </c>
      <c r="G13683" s="654" t="s">
        <v>105</v>
      </c>
      <c r="H13683" s="779">
        <v>44607</v>
      </c>
      <c r="I13683" s="779">
        <v>44789</v>
      </c>
      <c r="J13683" s="780"/>
    </row>
    <row r="13684" spans="1:10" s="372" customFormat="1" ht="34.9">
      <c r="A13684" s="775" t="s">
        <v>12560</v>
      </c>
      <c r="B13684" s="654" t="s">
        <v>11972</v>
      </c>
      <c r="C13684" s="654" t="s">
        <v>2726</v>
      </c>
      <c r="D13684" s="776">
        <v>265</v>
      </c>
      <c r="E13684" s="777">
        <v>29000</v>
      </c>
      <c r="F13684" s="782" t="s">
        <v>12561</v>
      </c>
      <c r="G13684" s="654" t="s">
        <v>105</v>
      </c>
      <c r="H13684" s="779">
        <v>44607</v>
      </c>
      <c r="I13684" s="779">
        <v>44759</v>
      </c>
      <c r="J13684" s="780"/>
    </row>
    <row r="13685" spans="1:10" s="372" customFormat="1" ht="23.25">
      <c r="A13685" s="775" t="s">
        <v>12562</v>
      </c>
      <c r="B13685" s="654" t="s">
        <v>11972</v>
      </c>
      <c r="C13685" s="654" t="s">
        <v>2726</v>
      </c>
      <c r="D13685" s="776">
        <v>261</v>
      </c>
      <c r="E13685" s="777">
        <v>24000</v>
      </c>
      <c r="F13685" s="782" t="s">
        <v>12563</v>
      </c>
      <c r="G13685" s="654" t="s">
        <v>105</v>
      </c>
      <c r="H13685" s="779">
        <v>44607</v>
      </c>
      <c r="I13685" s="779">
        <v>44789</v>
      </c>
      <c r="J13685" s="780"/>
    </row>
    <row r="13686" spans="1:10" s="372" customFormat="1" ht="23.25">
      <c r="A13686" s="775" t="s">
        <v>12564</v>
      </c>
      <c r="B13686" s="654" t="s">
        <v>11972</v>
      </c>
      <c r="C13686" s="654" t="s">
        <v>2726</v>
      </c>
      <c r="D13686" s="776">
        <v>267</v>
      </c>
      <c r="E13686" s="777">
        <v>23900</v>
      </c>
      <c r="F13686" s="782" t="s">
        <v>12565</v>
      </c>
      <c r="G13686" s="654" t="s">
        <v>105</v>
      </c>
      <c r="H13686" s="779">
        <v>44607</v>
      </c>
      <c r="I13686" s="779">
        <v>44789</v>
      </c>
      <c r="J13686" s="780"/>
    </row>
    <row r="13687" spans="1:10" s="372" customFormat="1" ht="23.25">
      <c r="A13687" s="775" t="s">
        <v>12566</v>
      </c>
      <c r="B13687" s="654" t="s">
        <v>11972</v>
      </c>
      <c r="C13687" s="654" t="s">
        <v>2726</v>
      </c>
      <c r="D13687" s="776">
        <v>266</v>
      </c>
      <c r="E13687" s="777">
        <v>30000</v>
      </c>
      <c r="F13687" s="782" t="s">
        <v>12106</v>
      </c>
      <c r="G13687" s="654" t="s">
        <v>105</v>
      </c>
      <c r="H13687" s="779">
        <v>44607</v>
      </c>
      <c r="I13687" s="779">
        <v>44759</v>
      </c>
      <c r="J13687" s="780"/>
    </row>
    <row r="13688" spans="1:10" s="372" customFormat="1" ht="23.25">
      <c r="A13688" s="775" t="s">
        <v>12567</v>
      </c>
      <c r="B13688" s="654" t="s">
        <v>11972</v>
      </c>
      <c r="C13688" s="654" t="s">
        <v>2726</v>
      </c>
      <c r="D13688" s="776">
        <v>260</v>
      </c>
      <c r="E13688" s="777">
        <v>30000</v>
      </c>
      <c r="F13688" s="782" t="s">
        <v>12104</v>
      </c>
      <c r="G13688" s="654" t="s">
        <v>105</v>
      </c>
      <c r="H13688" s="779">
        <v>44607</v>
      </c>
      <c r="I13688" s="779">
        <v>44759</v>
      </c>
      <c r="J13688" s="780"/>
    </row>
    <row r="13689" spans="1:10" s="372" customFormat="1" ht="23.25">
      <c r="A13689" s="775" t="s">
        <v>12568</v>
      </c>
      <c r="B13689" s="654" t="s">
        <v>11972</v>
      </c>
      <c r="C13689" s="654" t="s">
        <v>2726</v>
      </c>
      <c r="D13689" s="776">
        <v>259</v>
      </c>
      <c r="E13689" s="777">
        <v>24000</v>
      </c>
      <c r="F13689" s="782" t="s">
        <v>12569</v>
      </c>
      <c r="G13689" s="654" t="s">
        <v>105</v>
      </c>
      <c r="H13689" s="779">
        <v>44607</v>
      </c>
      <c r="I13689" s="779">
        <v>44729</v>
      </c>
      <c r="J13689" s="780"/>
    </row>
    <row r="13690" spans="1:10" s="372" customFormat="1" ht="23.25">
      <c r="A13690" s="775" t="s">
        <v>12570</v>
      </c>
      <c r="B13690" s="654" t="s">
        <v>11972</v>
      </c>
      <c r="C13690" s="654" t="s">
        <v>2726</v>
      </c>
      <c r="D13690" s="776">
        <v>287</v>
      </c>
      <c r="E13690" s="777">
        <v>34220</v>
      </c>
      <c r="F13690" s="782" t="s">
        <v>12571</v>
      </c>
      <c r="G13690" s="654" t="s">
        <v>105</v>
      </c>
      <c r="H13690" s="779">
        <v>44621</v>
      </c>
      <c r="I13690" s="779">
        <v>44683</v>
      </c>
      <c r="J13690" s="780"/>
    </row>
    <row r="13691" spans="1:10" s="372" customFormat="1" ht="34.9">
      <c r="A13691" s="784" t="s">
        <v>12572</v>
      </c>
      <c r="B13691" s="654" t="s">
        <v>11972</v>
      </c>
      <c r="C13691" s="654" t="s">
        <v>2726</v>
      </c>
      <c r="D13691" s="776">
        <v>272</v>
      </c>
      <c r="E13691" s="777">
        <v>35681.15</v>
      </c>
      <c r="F13691" s="782" t="s">
        <v>12573</v>
      </c>
      <c r="G13691" s="654" t="s">
        <v>105</v>
      </c>
      <c r="H13691" s="779">
        <v>44613</v>
      </c>
      <c r="I13691" s="779">
        <v>44834</v>
      </c>
      <c r="J13691" s="785"/>
    </row>
    <row r="13692" spans="1:10" s="372" customFormat="1">
      <c r="A13692" s="784" t="s">
        <v>12574</v>
      </c>
      <c r="B13692" s="654" t="s">
        <v>11972</v>
      </c>
      <c r="C13692" s="654" t="s">
        <v>2726</v>
      </c>
      <c r="D13692" s="776">
        <v>288</v>
      </c>
      <c r="E13692" s="777">
        <v>35000</v>
      </c>
      <c r="F13692" s="782" t="s">
        <v>12113</v>
      </c>
      <c r="G13692" s="654" t="s">
        <v>105</v>
      </c>
      <c r="H13692" s="779">
        <v>44621</v>
      </c>
      <c r="I13692" s="779">
        <v>44926</v>
      </c>
      <c r="J13692" s="785"/>
    </row>
    <row r="13693" spans="1:10" s="372" customFormat="1">
      <c r="A13693" s="784" t="s">
        <v>12575</v>
      </c>
      <c r="B13693" s="654" t="s">
        <v>11972</v>
      </c>
      <c r="C13693" s="654" t="s">
        <v>2726</v>
      </c>
      <c r="D13693" s="776">
        <v>274</v>
      </c>
      <c r="E13693" s="777">
        <v>34000</v>
      </c>
      <c r="F13693" s="782" t="s">
        <v>12576</v>
      </c>
      <c r="G13693" s="654" t="s">
        <v>105</v>
      </c>
      <c r="H13693" s="779">
        <v>44615</v>
      </c>
      <c r="I13693" s="779">
        <v>44926</v>
      </c>
      <c r="J13693" s="785"/>
    </row>
    <row r="13694" spans="1:10" s="372" customFormat="1" ht="46.5">
      <c r="A13694" s="784" t="s">
        <v>12577</v>
      </c>
      <c r="B13694" s="654" t="s">
        <v>11972</v>
      </c>
      <c r="C13694" s="654" t="s">
        <v>2726</v>
      </c>
      <c r="D13694" s="776">
        <v>258</v>
      </c>
      <c r="E13694" s="777">
        <v>30000</v>
      </c>
      <c r="F13694" s="782" t="s">
        <v>12376</v>
      </c>
      <c r="G13694" s="654" t="s">
        <v>105</v>
      </c>
      <c r="H13694" s="779">
        <v>44607</v>
      </c>
      <c r="I13694" s="779">
        <v>44668</v>
      </c>
      <c r="J13694" s="785"/>
    </row>
    <row r="13695" spans="1:10" s="372" customFormat="1" ht="23.25">
      <c r="A13695" s="784" t="s">
        <v>12071</v>
      </c>
      <c r="B13695" s="654" t="s">
        <v>11972</v>
      </c>
      <c r="C13695" s="654" t="s">
        <v>2726</v>
      </c>
      <c r="D13695" s="776">
        <v>307</v>
      </c>
      <c r="E13695" s="777">
        <v>27162</v>
      </c>
      <c r="F13695" s="782" t="s">
        <v>12578</v>
      </c>
      <c r="G13695" s="654" t="s">
        <v>105</v>
      </c>
      <c r="H13695" s="779">
        <v>44634</v>
      </c>
      <c r="I13695" s="779">
        <v>44999</v>
      </c>
      <c r="J13695" s="785"/>
    </row>
    <row r="13696" spans="1:10" s="372" customFormat="1" ht="46.5">
      <c r="A13696" s="784" t="s">
        <v>12579</v>
      </c>
      <c r="B13696" s="654" t="s">
        <v>11972</v>
      </c>
      <c r="C13696" s="654" t="s">
        <v>2726</v>
      </c>
      <c r="D13696" s="776">
        <v>279</v>
      </c>
      <c r="E13696" s="777">
        <v>20900</v>
      </c>
      <c r="F13696" s="782" t="s">
        <v>12308</v>
      </c>
      <c r="G13696" s="654" t="s">
        <v>105</v>
      </c>
      <c r="H13696" s="779">
        <v>44616</v>
      </c>
      <c r="I13696" s="779">
        <v>44926</v>
      </c>
      <c r="J13696" s="785"/>
    </row>
    <row r="13697" spans="1:10" s="372" customFormat="1" ht="58.15">
      <c r="A13697" s="784" t="s">
        <v>12580</v>
      </c>
      <c r="B13697" s="654" t="s">
        <v>11972</v>
      </c>
      <c r="C13697" s="654" t="s">
        <v>2726</v>
      </c>
      <c r="D13697" s="776">
        <v>291</v>
      </c>
      <c r="E13697" s="777">
        <v>32750</v>
      </c>
      <c r="F13697" s="782" t="s">
        <v>12581</v>
      </c>
      <c r="G13697" s="654" t="s">
        <v>105</v>
      </c>
      <c r="H13697" s="779">
        <v>44623</v>
      </c>
      <c r="I13697" s="779">
        <v>44754</v>
      </c>
      <c r="J13697" s="785"/>
    </row>
    <row r="13698" spans="1:10" s="372" customFormat="1" ht="46.5">
      <c r="A13698" s="784" t="s">
        <v>12582</v>
      </c>
      <c r="B13698" s="654" t="s">
        <v>11972</v>
      </c>
      <c r="C13698" s="654" t="s">
        <v>2726</v>
      </c>
      <c r="D13698" s="776">
        <v>292</v>
      </c>
      <c r="E13698" s="777">
        <v>36800</v>
      </c>
      <c r="F13698" s="782" t="s">
        <v>12067</v>
      </c>
      <c r="G13698" s="654" t="s">
        <v>105</v>
      </c>
      <c r="H13698" s="779">
        <v>44623</v>
      </c>
      <c r="I13698" s="779">
        <v>44754</v>
      </c>
      <c r="J13698" s="785"/>
    </row>
    <row r="13699" spans="1:10" s="372" customFormat="1" ht="34.9">
      <c r="A13699" s="784" t="s">
        <v>12583</v>
      </c>
      <c r="B13699" s="654" t="s">
        <v>11972</v>
      </c>
      <c r="C13699" s="654" t="s">
        <v>2726</v>
      </c>
      <c r="D13699" s="776">
        <v>283</v>
      </c>
      <c r="E13699" s="777">
        <v>32750</v>
      </c>
      <c r="F13699" s="782" t="s">
        <v>12584</v>
      </c>
      <c r="G13699" s="654" t="s">
        <v>105</v>
      </c>
      <c r="H13699" s="779">
        <v>44617</v>
      </c>
      <c r="I13699" s="779">
        <v>44751</v>
      </c>
      <c r="J13699" s="785"/>
    </row>
    <row r="13700" spans="1:10" s="372" customFormat="1">
      <c r="A13700" s="775" t="s">
        <v>12585</v>
      </c>
      <c r="B13700" s="654" t="s">
        <v>11972</v>
      </c>
      <c r="C13700" s="654" t="s">
        <v>2726</v>
      </c>
      <c r="D13700" s="776">
        <v>286</v>
      </c>
      <c r="E13700" s="777">
        <v>36000</v>
      </c>
      <c r="F13700" s="782" t="s">
        <v>12082</v>
      </c>
      <c r="G13700" s="654" t="s">
        <v>105</v>
      </c>
      <c r="H13700" s="779">
        <v>44620</v>
      </c>
      <c r="I13700" s="779">
        <v>44740</v>
      </c>
      <c r="J13700" s="780"/>
    </row>
    <row r="13701" spans="1:10" s="372" customFormat="1" ht="23.25">
      <c r="A13701" s="784" t="s">
        <v>18773</v>
      </c>
      <c r="B13701" s="654" t="s">
        <v>11972</v>
      </c>
      <c r="C13701" s="654" t="s">
        <v>2726</v>
      </c>
      <c r="D13701" s="776">
        <v>277</v>
      </c>
      <c r="E13701" s="777">
        <v>21289.1</v>
      </c>
      <c r="F13701" s="782" t="s">
        <v>12586</v>
      </c>
      <c r="G13701" s="654" t="s">
        <v>105</v>
      </c>
      <c r="H13701" s="779">
        <v>44616</v>
      </c>
      <c r="I13701" s="779">
        <v>44662</v>
      </c>
      <c r="J13701" s="785"/>
    </row>
    <row r="13702" spans="1:10" s="372" customFormat="1" ht="23.25">
      <c r="A13702" s="784" t="s">
        <v>12587</v>
      </c>
      <c r="B13702" s="654" t="s">
        <v>11972</v>
      </c>
      <c r="C13702" s="654" t="s">
        <v>2726</v>
      </c>
      <c r="D13702" s="776">
        <v>280</v>
      </c>
      <c r="E13702" s="777">
        <v>20735</v>
      </c>
      <c r="F13702" s="782" t="s">
        <v>12588</v>
      </c>
      <c r="G13702" s="654" t="s">
        <v>105</v>
      </c>
      <c r="H13702" s="779">
        <v>44616</v>
      </c>
      <c r="I13702" s="779">
        <v>44632</v>
      </c>
      <c r="J13702" s="785"/>
    </row>
    <row r="13703" spans="1:10" s="372" customFormat="1" ht="23.25">
      <c r="A13703" s="784" t="s">
        <v>18774</v>
      </c>
      <c r="B13703" s="654" t="s">
        <v>11972</v>
      </c>
      <c r="C13703" s="654" t="s">
        <v>2726</v>
      </c>
      <c r="D13703" s="776">
        <v>318</v>
      </c>
      <c r="E13703" s="777">
        <v>26400</v>
      </c>
      <c r="F13703" s="782" t="s">
        <v>12589</v>
      </c>
      <c r="G13703" s="654" t="s">
        <v>105</v>
      </c>
      <c r="H13703" s="779">
        <v>44638</v>
      </c>
      <c r="I13703" s="779">
        <v>44926</v>
      </c>
      <c r="J13703" s="785"/>
    </row>
    <row r="13704" spans="1:10" s="372" customFormat="1" ht="23.25">
      <c r="A13704" s="784" t="s">
        <v>12590</v>
      </c>
      <c r="B13704" s="654" t="s">
        <v>11972</v>
      </c>
      <c r="C13704" s="654" t="s">
        <v>2726</v>
      </c>
      <c r="D13704" s="776">
        <v>300</v>
      </c>
      <c r="E13704" s="777">
        <v>25984.9</v>
      </c>
      <c r="F13704" s="782" t="s">
        <v>12199</v>
      </c>
      <c r="G13704" s="654" t="s">
        <v>105</v>
      </c>
      <c r="H13704" s="779">
        <v>44630</v>
      </c>
      <c r="I13704" s="787">
        <v>44640</v>
      </c>
      <c r="J13704" s="785"/>
    </row>
    <row r="13705" spans="1:10" s="372" customFormat="1" ht="34.9">
      <c r="A13705" s="784" t="s">
        <v>12591</v>
      </c>
      <c r="B13705" s="654" t="s">
        <v>11972</v>
      </c>
      <c r="C13705" s="654" t="s">
        <v>2726</v>
      </c>
      <c r="D13705" s="776">
        <v>294</v>
      </c>
      <c r="E13705" s="777">
        <v>23070</v>
      </c>
      <c r="F13705" s="782" t="s">
        <v>12592</v>
      </c>
      <c r="G13705" s="654" t="s">
        <v>105</v>
      </c>
      <c r="H13705" s="779">
        <v>44628</v>
      </c>
      <c r="I13705" s="779">
        <v>44721</v>
      </c>
      <c r="J13705" s="785"/>
    </row>
    <row r="13706" spans="1:10" s="372" customFormat="1" ht="46.5">
      <c r="A13706" s="784" t="s">
        <v>12593</v>
      </c>
      <c r="B13706" s="654" t="s">
        <v>11972</v>
      </c>
      <c r="C13706" s="654" t="s">
        <v>2726</v>
      </c>
      <c r="D13706" s="776">
        <v>322</v>
      </c>
      <c r="E13706" s="777">
        <v>24000</v>
      </c>
      <c r="F13706" s="782" t="s">
        <v>12594</v>
      </c>
      <c r="G13706" s="654" t="s">
        <v>105</v>
      </c>
      <c r="H13706" s="779">
        <v>44641</v>
      </c>
      <c r="I13706" s="779">
        <v>44701</v>
      </c>
      <c r="J13706" s="785"/>
    </row>
    <row r="13707" spans="1:10" s="372" customFormat="1" ht="34.9">
      <c r="A13707" s="784" t="s">
        <v>12595</v>
      </c>
      <c r="B13707" s="654" t="s">
        <v>11972</v>
      </c>
      <c r="C13707" s="654" t="s">
        <v>2726</v>
      </c>
      <c r="D13707" s="776">
        <v>615</v>
      </c>
      <c r="E13707" s="777">
        <v>32823.4</v>
      </c>
      <c r="F13707" s="782" t="s">
        <v>11172</v>
      </c>
      <c r="G13707" s="654" t="s">
        <v>105</v>
      </c>
      <c r="H13707" s="779">
        <v>44630</v>
      </c>
      <c r="I13707" s="779">
        <v>44661</v>
      </c>
      <c r="J13707" s="785"/>
    </row>
    <row r="13708" spans="1:10" s="372" customFormat="1" ht="69.75">
      <c r="A13708" s="775" t="s">
        <v>12596</v>
      </c>
      <c r="B13708" s="654" t="s">
        <v>11972</v>
      </c>
      <c r="C13708" s="654" t="s">
        <v>2726</v>
      </c>
      <c r="D13708" s="776">
        <v>306</v>
      </c>
      <c r="E13708" s="777">
        <v>34500</v>
      </c>
      <c r="F13708" s="782" t="s">
        <v>12003</v>
      </c>
      <c r="G13708" s="654" t="s">
        <v>105</v>
      </c>
      <c r="H13708" s="779">
        <v>44631</v>
      </c>
      <c r="I13708" s="779">
        <v>44716</v>
      </c>
      <c r="J13708" s="780"/>
    </row>
    <row r="13709" spans="1:10" s="372" customFormat="1" ht="23.25">
      <c r="A13709" s="784" t="s">
        <v>12597</v>
      </c>
      <c r="B13709" s="654" t="s">
        <v>11972</v>
      </c>
      <c r="C13709" s="654" t="s">
        <v>2726</v>
      </c>
      <c r="D13709" s="776">
        <v>342</v>
      </c>
      <c r="E13709" s="777">
        <v>33800</v>
      </c>
      <c r="F13709" s="782" t="s">
        <v>12598</v>
      </c>
      <c r="G13709" s="654" t="s">
        <v>105</v>
      </c>
      <c r="H13709" s="779">
        <v>44648</v>
      </c>
      <c r="I13709" s="779">
        <v>44660</v>
      </c>
      <c r="J13709" s="785"/>
    </row>
    <row r="13710" spans="1:10" s="372" customFormat="1">
      <c r="A13710" s="784" t="s">
        <v>12599</v>
      </c>
      <c r="B13710" s="654" t="s">
        <v>11972</v>
      </c>
      <c r="C13710" s="654" t="s">
        <v>2726</v>
      </c>
      <c r="D13710" s="776">
        <v>370</v>
      </c>
      <c r="E13710" s="777">
        <v>34800</v>
      </c>
      <c r="F13710" s="782" t="s">
        <v>12600</v>
      </c>
      <c r="G13710" s="654" t="s">
        <v>105</v>
      </c>
      <c r="H13710" s="779">
        <v>44655</v>
      </c>
      <c r="I13710" s="779">
        <v>44670</v>
      </c>
      <c r="J13710" s="785"/>
    </row>
    <row r="13711" spans="1:10" s="372" customFormat="1" ht="46.5">
      <c r="A13711" s="784" t="s">
        <v>12601</v>
      </c>
      <c r="B13711" s="654" t="s">
        <v>11972</v>
      </c>
      <c r="C13711" s="654" t="s">
        <v>2726</v>
      </c>
      <c r="D13711" s="776">
        <v>364</v>
      </c>
      <c r="E13711" s="777">
        <v>36000</v>
      </c>
      <c r="F13711" s="782" t="s">
        <v>12602</v>
      </c>
      <c r="G13711" s="654" t="s">
        <v>105</v>
      </c>
      <c r="H13711" s="779">
        <v>44655</v>
      </c>
      <c r="I13711" s="779">
        <v>44735</v>
      </c>
      <c r="J13711" s="785"/>
    </row>
    <row r="13712" spans="1:10" s="372" customFormat="1" ht="34.9">
      <c r="A13712" s="784" t="s">
        <v>12603</v>
      </c>
      <c r="B13712" s="654" t="s">
        <v>11972</v>
      </c>
      <c r="C13712" s="654" t="s">
        <v>2726</v>
      </c>
      <c r="D13712" s="776">
        <v>391</v>
      </c>
      <c r="E13712" s="777">
        <v>25500</v>
      </c>
      <c r="F13712" s="782" t="s">
        <v>12521</v>
      </c>
      <c r="G13712" s="654" t="s">
        <v>105</v>
      </c>
      <c r="H13712" s="779">
        <v>44664</v>
      </c>
      <c r="I13712" s="779">
        <v>44754</v>
      </c>
      <c r="J13712" s="785"/>
    </row>
    <row r="13713" spans="1:10" s="372" customFormat="1" ht="58.15">
      <c r="A13713" s="784" t="s">
        <v>12604</v>
      </c>
      <c r="B13713" s="654" t="s">
        <v>11972</v>
      </c>
      <c r="C13713" s="654" t="s">
        <v>2726</v>
      </c>
      <c r="D13713" s="776">
        <v>365</v>
      </c>
      <c r="E13713" s="777">
        <v>18000</v>
      </c>
      <c r="F13713" s="782" t="s">
        <v>12605</v>
      </c>
      <c r="G13713" s="654" t="s">
        <v>105</v>
      </c>
      <c r="H13713" s="779">
        <v>44655</v>
      </c>
      <c r="I13713" s="779">
        <v>44745</v>
      </c>
      <c r="J13713" s="785"/>
    </row>
    <row r="13714" spans="1:10" s="372" customFormat="1" ht="34.9">
      <c r="A13714" s="784" t="s">
        <v>12606</v>
      </c>
      <c r="B13714" s="654" t="s">
        <v>11972</v>
      </c>
      <c r="C13714" s="654" t="s">
        <v>2726</v>
      </c>
      <c r="D13714" s="776">
        <v>361</v>
      </c>
      <c r="E13714" s="777">
        <v>34000</v>
      </c>
      <c r="F13714" s="782" t="s">
        <v>12607</v>
      </c>
      <c r="G13714" s="654" t="s">
        <v>105</v>
      </c>
      <c r="H13714" s="779">
        <v>44655</v>
      </c>
      <c r="I13714" s="779">
        <v>44775</v>
      </c>
      <c r="J13714" s="785"/>
    </row>
    <row r="13715" spans="1:10" s="372" customFormat="1" ht="34.9">
      <c r="A13715" s="784" t="s">
        <v>12608</v>
      </c>
      <c r="B13715" s="654" t="s">
        <v>11972</v>
      </c>
      <c r="C13715" s="654" t="s">
        <v>2726</v>
      </c>
      <c r="D13715" s="776">
        <v>360</v>
      </c>
      <c r="E13715" s="777">
        <v>27000</v>
      </c>
      <c r="F13715" s="782" t="s">
        <v>12609</v>
      </c>
      <c r="G13715" s="654" t="s">
        <v>105</v>
      </c>
      <c r="H13715" s="779">
        <v>44655</v>
      </c>
      <c r="I13715" s="779">
        <v>44925</v>
      </c>
      <c r="J13715" s="785"/>
    </row>
    <row r="13716" spans="1:10" s="372" customFormat="1" ht="46.5">
      <c r="A13716" s="784" t="s">
        <v>12610</v>
      </c>
      <c r="B13716" s="654" t="s">
        <v>11972</v>
      </c>
      <c r="C13716" s="654" t="s">
        <v>2726</v>
      </c>
      <c r="D13716" s="776">
        <v>379</v>
      </c>
      <c r="E13716" s="777">
        <v>35500</v>
      </c>
      <c r="F13716" s="782" t="s">
        <v>12611</v>
      </c>
      <c r="G13716" s="654" t="s">
        <v>105</v>
      </c>
      <c r="H13716" s="779">
        <v>44658</v>
      </c>
      <c r="I13716" s="787">
        <v>44688</v>
      </c>
      <c r="J13716" s="785"/>
    </row>
    <row r="13717" spans="1:10" s="372" customFormat="1" ht="46.5">
      <c r="A13717" s="784" t="s">
        <v>12612</v>
      </c>
      <c r="B13717" s="654" t="s">
        <v>11972</v>
      </c>
      <c r="C13717" s="654" t="s">
        <v>2726</v>
      </c>
      <c r="D13717" s="776">
        <v>397</v>
      </c>
      <c r="E13717" s="777">
        <v>24000</v>
      </c>
      <c r="F13717" s="782" t="s">
        <v>12613</v>
      </c>
      <c r="G13717" s="654" t="s">
        <v>105</v>
      </c>
      <c r="H13717" s="779">
        <v>44669</v>
      </c>
      <c r="I13717" s="779">
        <v>44760</v>
      </c>
      <c r="J13717" s="785"/>
    </row>
    <row r="13718" spans="1:10" s="372" customFormat="1" ht="23.25">
      <c r="A13718" s="775" t="s">
        <v>12614</v>
      </c>
      <c r="B13718" s="654" t="s">
        <v>11972</v>
      </c>
      <c r="C13718" s="654" t="s">
        <v>2726</v>
      </c>
      <c r="D13718" s="776">
        <v>362</v>
      </c>
      <c r="E13718" s="777">
        <v>31500</v>
      </c>
      <c r="F13718" s="782" t="s">
        <v>12615</v>
      </c>
      <c r="G13718" s="654" t="s">
        <v>105</v>
      </c>
      <c r="H13718" s="779">
        <v>44655</v>
      </c>
      <c r="I13718" s="779">
        <v>44925</v>
      </c>
      <c r="J13718" s="780"/>
    </row>
    <row r="13719" spans="1:10" s="372" customFormat="1" ht="23.25">
      <c r="A13719" s="775" t="s">
        <v>12616</v>
      </c>
      <c r="B13719" s="654" t="s">
        <v>11972</v>
      </c>
      <c r="C13719" s="654" t="s">
        <v>2726</v>
      </c>
      <c r="D13719" s="776">
        <v>363</v>
      </c>
      <c r="E13719" s="777">
        <v>31500</v>
      </c>
      <c r="F13719" s="782" t="s">
        <v>12617</v>
      </c>
      <c r="G13719" s="654" t="s">
        <v>105</v>
      </c>
      <c r="H13719" s="779">
        <v>44655</v>
      </c>
      <c r="I13719" s="779">
        <v>44925</v>
      </c>
      <c r="J13719" s="780"/>
    </row>
    <row r="13720" spans="1:10" s="372" customFormat="1" ht="34.9">
      <c r="A13720" s="784" t="s">
        <v>18772</v>
      </c>
      <c r="B13720" s="654" t="s">
        <v>11972</v>
      </c>
      <c r="C13720" s="654" t="s">
        <v>2726</v>
      </c>
      <c r="D13720" s="776">
        <v>401</v>
      </c>
      <c r="E13720" s="777">
        <v>35200</v>
      </c>
      <c r="F13720" s="782" t="s">
        <v>12618</v>
      </c>
      <c r="G13720" s="654" t="s">
        <v>105</v>
      </c>
      <c r="H13720" s="779">
        <v>44671</v>
      </c>
      <c r="I13720" s="787">
        <v>44926</v>
      </c>
      <c r="J13720" s="785"/>
    </row>
    <row r="13721" spans="1:10" s="372" customFormat="1" ht="23.25">
      <c r="A13721" s="784" t="s">
        <v>12125</v>
      </c>
      <c r="B13721" s="654" t="s">
        <v>12126</v>
      </c>
      <c r="C13721" s="654" t="s">
        <v>2726</v>
      </c>
      <c r="D13721" s="776">
        <v>367</v>
      </c>
      <c r="E13721" s="777">
        <v>78726</v>
      </c>
      <c r="F13721" s="782" t="s">
        <v>12619</v>
      </c>
      <c r="G13721" s="654" t="s">
        <v>105</v>
      </c>
      <c r="H13721" s="779">
        <v>44655</v>
      </c>
      <c r="I13721" s="779">
        <v>44926</v>
      </c>
      <c r="J13721" s="785"/>
    </row>
    <row r="13722" spans="1:10" s="372" customFormat="1" ht="23.25">
      <c r="A13722" s="784" t="s">
        <v>12620</v>
      </c>
      <c r="B13722" s="654" t="s">
        <v>11972</v>
      </c>
      <c r="C13722" s="654" t="s">
        <v>2726</v>
      </c>
      <c r="D13722" s="776">
        <v>421</v>
      </c>
      <c r="E13722" s="777">
        <v>25932.75</v>
      </c>
      <c r="F13722" s="782" t="s">
        <v>12621</v>
      </c>
      <c r="G13722" s="654" t="s">
        <v>105</v>
      </c>
      <c r="H13722" s="779">
        <v>44684</v>
      </c>
      <c r="I13722" s="779">
        <v>44696</v>
      </c>
      <c r="J13722" s="785"/>
    </row>
    <row r="13723" spans="1:10" s="372" customFormat="1" ht="34.9">
      <c r="A13723" s="775" t="s">
        <v>12622</v>
      </c>
      <c r="B13723" s="654" t="s">
        <v>11972</v>
      </c>
      <c r="C13723" s="654" t="s">
        <v>2726</v>
      </c>
      <c r="D13723" s="776">
        <v>393</v>
      </c>
      <c r="E13723" s="777">
        <v>24500</v>
      </c>
      <c r="F13723" s="782" t="s">
        <v>12623</v>
      </c>
      <c r="G13723" s="654" t="s">
        <v>105</v>
      </c>
      <c r="H13723" s="779">
        <v>44664</v>
      </c>
      <c r="I13723" s="779">
        <v>44879</v>
      </c>
      <c r="J13723" s="780"/>
    </row>
    <row r="13724" spans="1:10" s="372" customFormat="1">
      <c r="A13724" s="784" t="s">
        <v>12624</v>
      </c>
      <c r="B13724" s="654" t="s">
        <v>11972</v>
      </c>
      <c r="C13724" s="654" t="s">
        <v>2726</v>
      </c>
      <c r="D13724" s="776">
        <v>410</v>
      </c>
      <c r="E13724" s="777">
        <v>27500</v>
      </c>
      <c r="F13724" s="782" t="s">
        <v>12625</v>
      </c>
      <c r="G13724" s="654" t="s">
        <v>105</v>
      </c>
      <c r="H13724" s="779">
        <v>44673</v>
      </c>
      <c r="I13724" s="779">
        <v>44683</v>
      </c>
      <c r="J13724" s="785"/>
    </row>
    <row r="13725" spans="1:10" s="372" customFormat="1" ht="34.9">
      <c r="A13725" s="784" t="s">
        <v>12626</v>
      </c>
      <c r="B13725" s="654" t="s">
        <v>11972</v>
      </c>
      <c r="C13725" s="654" t="s">
        <v>2726</v>
      </c>
      <c r="D13725" s="776">
        <v>418</v>
      </c>
      <c r="E13725" s="777">
        <v>24000</v>
      </c>
      <c r="F13725" s="782" t="s">
        <v>12627</v>
      </c>
      <c r="G13725" s="654" t="s">
        <v>105</v>
      </c>
      <c r="H13725" s="779">
        <v>44678</v>
      </c>
      <c r="I13725" s="779">
        <v>44768</v>
      </c>
      <c r="J13725" s="785"/>
    </row>
    <row r="13726" spans="1:10" s="372" customFormat="1" ht="46.5">
      <c r="A13726" s="775" t="s">
        <v>12628</v>
      </c>
      <c r="B13726" s="654" t="s">
        <v>11972</v>
      </c>
      <c r="C13726" s="654" t="s">
        <v>2726</v>
      </c>
      <c r="D13726" s="776">
        <v>426</v>
      </c>
      <c r="E13726" s="777">
        <v>33000</v>
      </c>
      <c r="F13726" s="778" t="s">
        <v>12629</v>
      </c>
      <c r="G13726" s="654" t="s">
        <v>105</v>
      </c>
      <c r="H13726" s="779">
        <v>44685</v>
      </c>
      <c r="I13726" s="779">
        <v>44835</v>
      </c>
      <c r="J13726" s="780"/>
    </row>
    <row r="13727" spans="1:10" s="372" customFormat="1" ht="58.15">
      <c r="A13727" s="775" t="s">
        <v>12630</v>
      </c>
      <c r="B13727" s="654" t="s">
        <v>11972</v>
      </c>
      <c r="C13727" s="654" t="s">
        <v>2726</v>
      </c>
      <c r="D13727" s="776">
        <v>427</v>
      </c>
      <c r="E13727" s="777">
        <v>34400</v>
      </c>
      <c r="F13727" s="778" t="s">
        <v>12631</v>
      </c>
      <c r="G13727" s="654" t="s">
        <v>105</v>
      </c>
      <c r="H13727" s="779">
        <v>44685</v>
      </c>
      <c r="I13727" s="779">
        <v>44745</v>
      </c>
      <c r="J13727" s="780"/>
    </row>
    <row r="13728" spans="1:10" s="372" customFormat="1" ht="34.9">
      <c r="A13728" s="784" t="s">
        <v>12632</v>
      </c>
      <c r="B13728" s="654" t="s">
        <v>11972</v>
      </c>
      <c r="C13728" s="654" t="s">
        <v>2726</v>
      </c>
      <c r="D13728" s="776">
        <v>424</v>
      </c>
      <c r="E13728" s="777">
        <v>18000</v>
      </c>
      <c r="F13728" s="782" t="s">
        <v>12633</v>
      </c>
      <c r="G13728" s="654" t="s">
        <v>105</v>
      </c>
      <c r="H13728" s="779">
        <v>44684</v>
      </c>
      <c r="I13728" s="779">
        <v>44774</v>
      </c>
      <c r="J13728" s="785"/>
    </row>
    <row r="13729" spans="1:10" s="372" customFormat="1" ht="69.75">
      <c r="A13729" s="784" t="s">
        <v>12634</v>
      </c>
      <c r="B13729" s="654" t="s">
        <v>11972</v>
      </c>
      <c r="C13729" s="654" t="s">
        <v>2726</v>
      </c>
      <c r="D13729" s="776">
        <v>432</v>
      </c>
      <c r="E13729" s="777">
        <v>22500</v>
      </c>
      <c r="F13729" s="782" t="s">
        <v>12037</v>
      </c>
      <c r="G13729" s="654" t="s">
        <v>105</v>
      </c>
      <c r="H13729" s="779">
        <v>44687</v>
      </c>
      <c r="I13729" s="779">
        <v>44777</v>
      </c>
      <c r="J13729" s="785"/>
    </row>
    <row r="13730" spans="1:10" s="372" customFormat="1" ht="23.25">
      <c r="A13730" s="784" t="s">
        <v>12635</v>
      </c>
      <c r="B13730" s="654" t="s">
        <v>11972</v>
      </c>
      <c r="C13730" s="654" t="s">
        <v>2726</v>
      </c>
      <c r="D13730" s="776">
        <v>436</v>
      </c>
      <c r="E13730" s="777">
        <v>32000</v>
      </c>
      <c r="F13730" s="782" t="s">
        <v>12636</v>
      </c>
      <c r="G13730" s="654" t="s">
        <v>105</v>
      </c>
      <c r="H13730" s="779">
        <v>44690</v>
      </c>
      <c r="I13730" s="779">
        <v>44810</v>
      </c>
      <c r="J13730" s="785"/>
    </row>
    <row r="13731" spans="1:10" s="372" customFormat="1" ht="58.15">
      <c r="A13731" s="784" t="s">
        <v>12637</v>
      </c>
      <c r="B13731" s="654" t="s">
        <v>11972</v>
      </c>
      <c r="C13731" s="654" t="s">
        <v>2726</v>
      </c>
      <c r="D13731" s="776">
        <v>447</v>
      </c>
      <c r="E13731" s="777">
        <v>26600</v>
      </c>
      <c r="F13731" s="782" t="s">
        <v>12030</v>
      </c>
      <c r="G13731" s="654" t="s">
        <v>105</v>
      </c>
      <c r="H13731" s="779">
        <v>44693</v>
      </c>
      <c r="I13731" s="779">
        <v>44768</v>
      </c>
      <c r="J13731" s="785"/>
    </row>
    <row r="13732" spans="1:10" s="372" customFormat="1" ht="58.15">
      <c r="A13732" s="784" t="s">
        <v>12638</v>
      </c>
      <c r="B13732" s="654" t="s">
        <v>11972</v>
      </c>
      <c r="C13732" s="654" t="s">
        <v>2726</v>
      </c>
      <c r="D13732" s="776">
        <v>448</v>
      </c>
      <c r="E13732" s="777">
        <v>26600</v>
      </c>
      <c r="F13732" s="782" t="s">
        <v>12028</v>
      </c>
      <c r="G13732" s="654" t="s">
        <v>105</v>
      </c>
      <c r="H13732" s="779">
        <v>44693</v>
      </c>
      <c r="I13732" s="779">
        <v>44768</v>
      </c>
      <c r="J13732" s="785"/>
    </row>
    <row r="13733" spans="1:10" s="372" customFormat="1" ht="46.5">
      <c r="A13733" s="784" t="s">
        <v>18771</v>
      </c>
      <c r="B13733" s="654" t="s">
        <v>11972</v>
      </c>
      <c r="C13733" s="654" t="s">
        <v>2726</v>
      </c>
      <c r="D13733" s="776">
        <v>453</v>
      </c>
      <c r="E13733" s="777">
        <v>30000</v>
      </c>
      <c r="F13733" s="782" t="s">
        <v>12075</v>
      </c>
      <c r="G13733" s="654" t="s">
        <v>105</v>
      </c>
      <c r="H13733" s="787">
        <v>44693</v>
      </c>
      <c r="I13733" s="779">
        <v>44778</v>
      </c>
      <c r="J13733" s="785"/>
    </row>
    <row r="13734" spans="1:10" s="372" customFormat="1" ht="34.9">
      <c r="A13734" s="784" t="s">
        <v>18770</v>
      </c>
      <c r="B13734" s="654" t="s">
        <v>11972</v>
      </c>
      <c r="C13734" s="654" t="s">
        <v>2726</v>
      </c>
      <c r="D13734" s="776">
        <v>454</v>
      </c>
      <c r="E13734" s="777">
        <v>30000</v>
      </c>
      <c r="F13734" s="782" t="s">
        <v>12005</v>
      </c>
      <c r="G13734" s="654" t="s">
        <v>105</v>
      </c>
      <c r="H13734" s="779">
        <v>44693</v>
      </c>
      <c r="I13734" s="779">
        <v>44783</v>
      </c>
      <c r="J13734" s="785"/>
    </row>
    <row r="13735" spans="1:10" s="372" customFormat="1" ht="23.25">
      <c r="A13735" s="784" t="s">
        <v>12639</v>
      </c>
      <c r="B13735" s="654" t="s">
        <v>11972</v>
      </c>
      <c r="C13735" s="654" t="s">
        <v>2726</v>
      </c>
      <c r="D13735" s="776">
        <v>445</v>
      </c>
      <c r="E13735" s="777">
        <v>18900</v>
      </c>
      <c r="F13735" s="782" t="s">
        <v>12640</v>
      </c>
      <c r="G13735" s="654" t="s">
        <v>105</v>
      </c>
      <c r="H13735" s="779">
        <v>44692</v>
      </c>
      <c r="I13735" s="779">
        <v>44748</v>
      </c>
      <c r="J13735" s="785"/>
    </row>
    <row r="13736" spans="1:10" s="372" customFormat="1" ht="69.75">
      <c r="A13736" s="784" t="s">
        <v>12641</v>
      </c>
      <c r="B13736" s="654" t="s">
        <v>11972</v>
      </c>
      <c r="C13736" s="654" t="s">
        <v>2726</v>
      </c>
      <c r="D13736" s="776">
        <v>476</v>
      </c>
      <c r="E13736" s="777">
        <v>18640</v>
      </c>
      <c r="F13736" s="782" t="s">
        <v>12642</v>
      </c>
      <c r="G13736" s="654" t="s">
        <v>105</v>
      </c>
      <c r="H13736" s="779">
        <v>44705</v>
      </c>
      <c r="I13736" s="779">
        <v>44795</v>
      </c>
      <c r="J13736" s="785"/>
    </row>
    <row r="13737" spans="1:10" s="372" customFormat="1" ht="34.9">
      <c r="A13737" s="784" t="s">
        <v>12643</v>
      </c>
      <c r="B13737" s="654" t="s">
        <v>11972</v>
      </c>
      <c r="C13737" s="654" t="s">
        <v>2726</v>
      </c>
      <c r="D13737" s="776">
        <v>470</v>
      </c>
      <c r="E13737" s="777">
        <v>28000</v>
      </c>
      <c r="F13737" s="782" t="s">
        <v>12644</v>
      </c>
      <c r="G13737" s="654" t="s">
        <v>105</v>
      </c>
      <c r="H13737" s="779">
        <v>44701</v>
      </c>
      <c r="I13737" s="779">
        <v>44820</v>
      </c>
      <c r="J13737" s="785"/>
    </row>
    <row r="13738" spans="1:10" s="372" customFormat="1" ht="23.25">
      <c r="A13738" s="784" t="s">
        <v>12645</v>
      </c>
      <c r="B13738" s="654" t="s">
        <v>11972</v>
      </c>
      <c r="C13738" s="654" t="s">
        <v>2726</v>
      </c>
      <c r="D13738" s="776">
        <v>481</v>
      </c>
      <c r="E13738" s="777">
        <v>20000</v>
      </c>
      <c r="F13738" s="782" t="s">
        <v>12224</v>
      </c>
      <c r="G13738" s="654" t="s">
        <v>105</v>
      </c>
      <c r="H13738" s="779">
        <v>44706</v>
      </c>
      <c r="I13738" s="779">
        <v>44826</v>
      </c>
      <c r="J13738" s="785"/>
    </row>
    <row r="13739" spans="1:10" s="372" customFormat="1" ht="81.400000000000006">
      <c r="A13739" s="781" t="s">
        <v>12646</v>
      </c>
      <c r="B13739" s="654" t="s">
        <v>11972</v>
      </c>
      <c r="C13739" s="654" t="s">
        <v>2726</v>
      </c>
      <c r="D13739" s="776">
        <v>491</v>
      </c>
      <c r="E13739" s="777">
        <v>24000</v>
      </c>
      <c r="F13739" s="782" t="s">
        <v>12647</v>
      </c>
      <c r="G13739" s="654" t="s">
        <v>105</v>
      </c>
      <c r="H13739" s="779">
        <v>44711</v>
      </c>
      <c r="I13739" s="779">
        <v>44678</v>
      </c>
      <c r="J13739" s="783"/>
    </row>
    <row r="13740" spans="1:10" s="372" customFormat="1" ht="34.9">
      <c r="A13740" s="784" t="s">
        <v>18769</v>
      </c>
      <c r="B13740" s="654" t="s">
        <v>11972</v>
      </c>
      <c r="C13740" s="654" t="s">
        <v>2726</v>
      </c>
      <c r="D13740" s="776">
        <v>487</v>
      </c>
      <c r="E13740" s="777">
        <v>34300</v>
      </c>
      <c r="F13740" s="782" t="s">
        <v>12144</v>
      </c>
      <c r="G13740" s="654" t="s">
        <v>105</v>
      </c>
      <c r="H13740" s="779">
        <v>44708</v>
      </c>
      <c r="I13740" s="779">
        <v>44917</v>
      </c>
      <c r="J13740" s="785"/>
    </row>
    <row r="13741" spans="1:10" s="372" customFormat="1" ht="58.15">
      <c r="A13741" s="784" t="s">
        <v>12648</v>
      </c>
      <c r="B13741" s="654" t="s">
        <v>11972</v>
      </c>
      <c r="C13741" s="654" t="s">
        <v>2726</v>
      </c>
      <c r="D13741" s="776">
        <v>483</v>
      </c>
      <c r="E13741" s="777">
        <v>18000</v>
      </c>
      <c r="F13741" s="782" t="s">
        <v>12649</v>
      </c>
      <c r="G13741" s="654" t="s">
        <v>105</v>
      </c>
      <c r="H13741" s="779">
        <v>44707</v>
      </c>
      <c r="I13741" s="779">
        <v>44797</v>
      </c>
      <c r="J13741" s="785"/>
    </row>
    <row r="13742" spans="1:10" s="372" customFormat="1" ht="34.9">
      <c r="A13742" s="784" t="s">
        <v>18768</v>
      </c>
      <c r="B13742" s="654" t="s">
        <v>11972</v>
      </c>
      <c r="C13742" s="654" t="s">
        <v>2726</v>
      </c>
      <c r="D13742" s="776">
        <v>482</v>
      </c>
      <c r="E13742" s="777">
        <v>34833.599999999999</v>
      </c>
      <c r="F13742" s="782" t="s">
        <v>12517</v>
      </c>
      <c r="G13742" s="654" t="s">
        <v>105</v>
      </c>
      <c r="H13742" s="779">
        <v>44706</v>
      </c>
      <c r="I13742" s="779">
        <v>44715</v>
      </c>
      <c r="J13742" s="785"/>
    </row>
    <row r="13743" spans="1:10" s="372" customFormat="1" ht="34.9">
      <c r="A13743" s="784" t="s">
        <v>12650</v>
      </c>
      <c r="B13743" s="654" t="s">
        <v>11972</v>
      </c>
      <c r="C13743" s="654" t="s">
        <v>2726</v>
      </c>
      <c r="D13743" s="776">
        <v>519</v>
      </c>
      <c r="E13743" s="777">
        <v>26900</v>
      </c>
      <c r="F13743" s="782" t="s">
        <v>12651</v>
      </c>
      <c r="G13743" s="654" t="s">
        <v>105</v>
      </c>
      <c r="H13743" s="779">
        <v>44719</v>
      </c>
      <c r="I13743" s="779">
        <v>44899</v>
      </c>
      <c r="J13743" s="785"/>
    </row>
    <row r="13744" spans="1:10" s="372" customFormat="1" ht="46.5">
      <c r="A13744" s="784" t="s">
        <v>12652</v>
      </c>
      <c r="B13744" s="654" t="s">
        <v>11972</v>
      </c>
      <c r="C13744" s="654" t="s">
        <v>2726</v>
      </c>
      <c r="D13744" s="776">
        <v>506</v>
      </c>
      <c r="E13744" s="777">
        <v>35000</v>
      </c>
      <c r="F13744" s="782" t="s">
        <v>12653</v>
      </c>
      <c r="G13744" s="654" t="s">
        <v>105</v>
      </c>
      <c r="H13744" s="779">
        <v>44715</v>
      </c>
      <c r="I13744" s="779">
        <v>44864</v>
      </c>
      <c r="J13744" s="785"/>
    </row>
    <row r="13745" spans="1:10" s="372" customFormat="1" ht="46.5">
      <c r="A13745" s="784" t="s">
        <v>12654</v>
      </c>
      <c r="B13745" s="654" t="s">
        <v>11972</v>
      </c>
      <c r="C13745" s="654" t="s">
        <v>2726</v>
      </c>
      <c r="D13745" s="776">
        <v>504</v>
      </c>
      <c r="E13745" s="777">
        <v>36000</v>
      </c>
      <c r="F13745" s="782" t="s">
        <v>12337</v>
      </c>
      <c r="G13745" s="654" t="s">
        <v>105</v>
      </c>
      <c r="H13745" s="779">
        <v>44713</v>
      </c>
      <c r="I13745" s="779">
        <v>44803</v>
      </c>
      <c r="J13745" s="785"/>
    </row>
    <row r="13746" spans="1:10" s="372" customFormat="1" ht="23.25">
      <c r="A13746" s="784" t="s">
        <v>18767</v>
      </c>
      <c r="B13746" s="654" t="s">
        <v>11972</v>
      </c>
      <c r="C13746" s="654" t="s">
        <v>2726</v>
      </c>
      <c r="D13746" s="776">
        <v>513</v>
      </c>
      <c r="E13746" s="777">
        <v>36800</v>
      </c>
      <c r="F13746" s="782" t="s">
        <v>12655</v>
      </c>
      <c r="G13746" s="654" t="s">
        <v>105</v>
      </c>
      <c r="H13746" s="779">
        <v>44715</v>
      </c>
      <c r="I13746" s="779">
        <v>44725</v>
      </c>
      <c r="J13746" s="785"/>
    </row>
    <row r="13747" spans="1:10" s="372" customFormat="1" ht="34.9">
      <c r="A13747" s="784" t="s">
        <v>12656</v>
      </c>
      <c r="B13747" s="654" t="s">
        <v>11972</v>
      </c>
      <c r="C13747" s="654" t="s">
        <v>2726</v>
      </c>
      <c r="D13747" s="776">
        <v>554</v>
      </c>
      <c r="E13747" s="777">
        <v>21500</v>
      </c>
      <c r="F13747" s="782" t="s">
        <v>12657</v>
      </c>
      <c r="G13747" s="654" t="s">
        <v>105</v>
      </c>
      <c r="H13747" s="779">
        <v>44740</v>
      </c>
      <c r="I13747" s="779">
        <v>44770</v>
      </c>
      <c r="J13747" s="785"/>
    </row>
    <row r="13748" spans="1:10" s="372" customFormat="1" ht="23.25">
      <c r="A13748" s="784" t="s">
        <v>18766</v>
      </c>
      <c r="B13748" s="654" t="s">
        <v>11972</v>
      </c>
      <c r="C13748" s="654" t="s">
        <v>2726</v>
      </c>
      <c r="D13748" s="776">
        <v>545</v>
      </c>
      <c r="E13748" s="777">
        <v>36500</v>
      </c>
      <c r="F13748" s="782" t="s">
        <v>12658</v>
      </c>
      <c r="G13748" s="654" t="s">
        <v>105</v>
      </c>
      <c r="H13748" s="779">
        <v>44734</v>
      </c>
      <c r="I13748" s="779">
        <v>44794</v>
      </c>
      <c r="J13748" s="785"/>
    </row>
    <row r="13749" spans="1:10" s="372" customFormat="1" ht="69.75">
      <c r="A13749" s="784" t="s">
        <v>18765</v>
      </c>
      <c r="B13749" s="654" t="s">
        <v>11972</v>
      </c>
      <c r="C13749" s="654" t="s">
        <v>2726</v>
      </c>
      <c r="D13749" s="776">
        <v>542</v>
      </c>
      <c r="E13749" s="777">
        <v>35000</v>
      </c>
      <c r="F13749" s="782" t="s">
        <v>12026</v>
      </c>
      <c r="G13749" s="654" t="s">
        <v>105</v>
      </c>
      <c r="H13749" s="779">
        <v>44732</v>
      </c>
      <c r="I13749" s="779">
        <v>44884</v>
      </c>
      <c r="J13749" s="785"/>
    </row>
    <row r="13750" spans="1:10" s="372" customFormat="1" ht="23.25">
      <c r="A13750" s="784" t="s">
        <v>12659</v>
      </c>
      <c r="B13750" s="654" t="s">
        <v>11972</v>
      </c>
      <c r="C13750" s="654" t="s">
        <v>2726</v>
      </c>
      <c r="D13750" s="776">
        <v>537</v>
      </c>
      <c r="E13750" s="777">
        <v>18000</v>
      </c>
      <c r="F13750" s="782" t="s">
        <v>12660</v>
      </c>
      <c r="G13750" s="654" t="s">
        <v>105</v>
      </c>
      <c r="H13750" s="779">
        <v>44729</v>
      </c>
      <c r="I13750" s="779">
        <v>44769</v>
      </c>
      <c r="J13750" s="785"/>
    </row>
    <row r="13751" spans="1:10" s="372" customFormat="1" ht="46.5">
      <c r="A13751" s="784" t="s">
        <v>18764</v>
      </c>
      <c r="B13751" s="654" t="s">
        <v>11972</v>
      </c>
      <c r="C13751" s="654" t="s">
        <v>2726</v>
      </c>
      <c r="D13751" s="776">
        <v>549</v>
      </c>
      <c r="E13751" s="777">
        <v>24000</v>
      </c>
      <c r="F13751" s="782" t="s">
        <v>12661</v>
      </c>
      <c r="G13751" s="654" t="s">
        <v>105</v>
      </c>
      <c r="H13751" s="779">
        <v>44734</v>
      </c>
      <c r="I13751" s="779">
        <v>44794</v>
      </c>
      <c r="J13751" s="785"/>
    </row>
    <row r="13752" spans="1:10" s="372" customFormat="1" ht="46.5">
      <c r="A13752" s="784" t="s">
        <v>18763</v>
      </c>
      <c r="B13752" s="654" t="s">
        <v>11972</v>
      </c>
      <c r="C13752" s="654" t="s">
        <v>2726</v>
      </c>
      <c r="D13752" s="776">
        <v>548</v>
      </c>
      <c r="E13752" s="777">
        <v>24000</v>
      </c>
      <c r="F13752" s="782" t="s">
        <v>12662</v>
      </c>
      <c r="G13752" s="654" t="s">
        <v>105</v>
      </c>
      <c r="H13752" s="779">
        <v>44734</v>
      </c>
      <c r="I13752" s="779">
        <v>44794</v>
      </c>
      <c r="J13752" s="785"/>
    </row>
    <row r="13753" spans="1:10" s="372" customFormat="1" ht="46.5">
      <c r="A13753" s="784" t="s">
        <v>12663</v>
      </c>
      <c r="B13753" s="654" t="s">
        <v>11972</v>
      </c>
      <c r="C13753" s="654" t="s">
        <v>2726</v>
      </c>
      <c r="D13753" s="776">
        <v>560</v>
      </c>
      <c r="E13753" s="777">
        <v>36013.599999999999</v>
      </c>
      <c r="F13753" s="782" t="s">
        <v>12664</v>
      </c>
      <c r="G13753" s="654" t="s">
        <v>105</v>
      </c>
      <c r="H13753" s="779">
        <v>44747</v>
      </c>
      <c r="I13753" s="779">
        <v>44797</v>
      </c>
      <c r="J13753" s="785"/>
    </row>
    <row r="13754" spans="1:10" s="372" customFormat="1">
      <c r="A13754" s="784" t="s">
        <v>12665</v>
      </c>
      <c r="B13754" s="654" t="s">
        <v>11972</v>
      </c>
      <c r="C13754" s="654" t="s">
        <v>2726</v>
      </c>
      <c r="D13754" s="776">
        <v>555</v>
      </c>
      <c r="E13754" s="777">
        <v>32000</v>
      </c>
      <c r="F13754" s="782" t="s">
        <v>11999</v>
      </c>
      <c r="G13754" s="654" t="s">
        <v>105</v>
      </c>
      <c r="H13754" s="779">
        <v>44742</v>
      </c>
      <c r="I13754" s="779">
        <v>44926</v>
      </c>
      <c r="J13754" s="785"/>
    </row>
    <row r="13755" spans="1:10" s="372" customFormat="1" ht="23.25">
      <c r="A13755" s="784" t="s">
        <v>12666</v>
      </c>
      <c r="B13755" s="654" t="s">
        <v>11972</v>
      </c>
      <c r="C13755" s="654" t="s">
        <v>2726</v>
      </c>
      <c r="D13755" s="776">
        <v>558</v>
      </c>
      <c r="E13755" s="777">
        <v>30000</v>
      </c>
      <c r="F13755" s="782" t="s">
        <v>12667</v>
      </c>
      <c r="G13755" s="654" t="s">
        <v>105</v>
      </c>
      <c r="H13755" s="779">
        <v>44746</v>
      </c>
      <c r="I13755" s="779">
        <v>44836</v>
      </c>
      <c r="J13755" s="785"/>
    </row>
    <row r="13756" spans="1:10" s="372" customFormat="1" ht="23.25">
      <c r="A13756" s="784" t="s">
        <v>12668</v>
      </c>
      <c r="B13756" s="654" t="s">
        <v>11972</v>
      </c>
      <c r="C13756" s="654" t="s">
        <v>2726</v>
      </c>
      <c r="D13756" s="776">
        <v>590</v>
      </c>
      <c r="E13756" s="777">
        <v>34900</v>
      </c>
      <c r="F13756" s="782" t="s">
        <v>12669</v>
      </c>
      <c r="G13756" s="654" t="s">
        <v>105</v>
      </c>
      <c r="H13756" s="779">
        <v>44757</v>
      </c>
      <c r="I13756" s="779">
        <v>44888</v>
      </c>
      <c r="J13756" s="785"/>
    </row>
    <row r="13757" spans="1:10" s="372" customFormat="1" ht="34.9">
      <c r="A13757" s="784" t="s">
        <v>12670</v>
      </c>
      <c r="B13757" s="654" t="s">
        <v>11972</v>
      </c>
      <c r="C13757" s="654" t="s">
        <v>2726</v>
      </c>
      <c r="D13757" s="776">
        <v>568</v>
      </c>
      <c r="E13757" s="777">
        <v>32000</v>
      </c>
      <c r="F13757" s="782" t="s">
        <v>12671</v>
      </c>
      <c r="G13757" s="654" t="s">
        <v>105</v>
      </c>
      <c r="H13757" s="779">
        <v>44754</v>
      </c>
      <c r="I13757" s="779">
        <v>44877</v>
      </c>
      <c r="J13757" s="785"/>
    </row>
    <row r="13758" spans="1:10" s="372" customFormat="1" ht="23.25">
      <c r="A13758" s="784" t="s">
        <v>12672</v>
      </c>
      <c r="B13758" s="654" t="s">
        <v>11972</v>
      </c>
      <c r="C13758" s="654" t="s">
        <v>2726</v>
      </c>
      <c r="D13758" s="776">
        <v>585</v>
      </c>
      <c r="E13758" s="777">
        <v>18498.349999999999</v>
      </c>
      <c r="F13758" s="782" t="s">
        <v>12673</v>
      </c>
      <c r="G13758" s="654" t="s">
        <v>105</v>
      </c>
      <c r="H13758" s="779">
        <v>44755</v>
      </c>
      <c r="I13758" s="779">
        <v>44834</v>
      </c>
      <c r="J13758" s="785"/>
    </row>
    <row r="13759" spans="1:10" s="372" customFormat="1" ht="46.5">
      <c r="A13759" s="784" t="s">
        <v>12674</v>
      </c>
      <c r="B13759" s="654" t="s">
        <v>11972</v>
      </c>
      <c r="C13759" s="654" t="s">
        <v>2726</v>
      </c>
      <c r="D13759" s="776">
        <v>569</v>
      </c>
      <c r="E13759" s="777">
        <v>36000</v>
      </c>
      <c r="F13759" s="782" t="s">
        <v>12675</v>
      </c>
      <c r="G13759" s="654" t="s">
        <v>105</v>
      </c>
      <c r="H13759" s="779">
        <v>44754</v>
      </c>
      <c r="I13759" s="779">
        <v>44884</v>
      </c>
      <c r="J13759" s="785"/>
    </row>
    <row r="13760" spans="1:10" s="372" customFormat="1" ht="23.25">
      <c r="A13760" s="781" t="s">
        <v>12676</v>
      </c>
      <c r="B13760" s="654" t="s">
        <v>11972</v>
      </c>
      <c r="C13760" s="654" t="s">
        <v>2726</v>
      </c>
      <c r="D13760" s="776">
        <v>570</v>
      </c>
      <c r="E13760" s="777">
        <v>30000</v>
      </c>
      <c r="F13760" s="782" t="s">
        <v>12677</v>
      </c>
      <c r="G13760" s="654" t="s">
        <v>105</v>
      </c>
      <c r="H13760" s="779">
        <v>44754</v>
      </c>
      <c r="I13760" s="779">
        <v>44829</v>
      </c>
      <c r="J13760" s="783"/>
    </row>
    <row r="13761" spans="1:10" s="372" customFormat="1" ht="34.9">
      <c r="A13761" s="784" t="s">
        <v>12678</v>
      </c>
      <c r="B13761" s="654" t="s">
        <v>11972</v>
      </c>
      <c r="C13761" s="654" t="s">
        <v>2726</v>
      </c>
      <c r="D13761" s="776">
        <v>595</v>
      </c>
      <c r="E13761" s="777">
        <v>24000</v>
      </c>
      <c r="F13761" s="782" t="s">
        <v>12679</v>
      </c>
      <c r="G13761" s="654" t="s">
        <v>105</v>
      </c>
      <c r="H13761" s="779">
        <v>44760</v>
      </c>
      <c r="I13761" s="779">
        <v>44850</v>
      </c>
      <c r="J13761" s="785"/>
    </row>
    <row r="13762" spans="1:10" s="372" customFormat="1" ht="34.9">
      <c r="A13762" s="784" t="s">
        <v>18762</v>
      </c>
      <c r="B13762" s="654" t="s">
        <v>11972</v>
      </c>
      <c r="C13762" s="654" t="s">
        <v>2726</v>
      </c>
      <c r="D13762" s="776">
        <v>571</v>
      </c>
      <c r="E13762" s="777">
        <v>20067</v>
      </c>
      <c r="F13762" s="782" t="s">
        <v>12680</v>
      </c>
      <c r="G13762" s="654" t="s">
        <v>105</v>
      </c>
      <c r="H13762" s="779">
        <v>44754</v>
      </c>
      <c r="I13762" s="779">
        <v>44926</v>
      </c>
      <c r="J13762" s="785"/>
    </row>
    <row r="13763" spans="1:10" s="372" customFormat="1" ht="34.9">
      <c r="A13763" s="784" t="s">
        <v>12681</v>
      </c>
      <c r="B13763" s="654" t="s">
        <v>11972</v>
      </c>
      <c r="C13763" s="654" t="s">
        <v>2726</v>
      </c>
      <c r="D13763" s="776">
        <v>572</v>
      </c>
      <c r="E13763" s="777">
        <v>34000</v>
      </c>
      <c r="F13763" s="782" t="s">
        <v>12311</v>
      </c>
      <c r="G13763" s="654" t="s">
        <v>105</v>
      </c>
      <c r="H13763" s="779">
        <v>44754</v>
      </c>
      <c r="I13763" s="779">
        <v>44874</v>
      </c>
      <c r="J13763" s="785"/>
    </row>
    <row r="13764" spans="1:10" s="372" customFormat="1" ht="34.9">
      <c r="A13764" s="784" t="s">
        <v>12682</v>
      </c>
      <c r="B13764" s="654" t="s">
        <v>11972</v>
      </c>
      <c r="C13764" s="654" t="s">
        <v>2726</v>
      </c>
      <c r="D13764" s="776">
        <v>573</v>
      </c>
      <c r="E13764" s="777">
        <v>25800</v>
      </c>
      <c r="F13764" s="782" t="s">
        <v>12683</v>
      </c>
      <c r="G13764" s="654" t="s">
        <v>105</v>
      </c>
      <c r="H13764" s="779">
        <v>44754</v>
      </c>
      <c r="I13764" s="779">
        <v>44926</v>
      </c>
      <c r="J13764" s="785"/>
    </row>
    <row r="13765" spans="1:10" s="372" customFormat="1" ht="23.25">
      <c r="A13765" s="781" t="s">
        <v>12684</v>
      </c>
      <c r="B13765" s="654" t="s">
        <v>11972</v>
      </c>
      <c r="C13765" s="654" t="s">
        <v>2726</v>
      </c>
      <c r="D13765" s="776">
        <v>576</v>
      </c>
      <c r="E13765" s="777">
        <v>20000</v>
      </c>
      <c r="F13765" s="782" t="s">
        <v>12685</v>
      </c>
      <c r="G13765" s="654" t="s">
        <v>105</v>
      </c>
      <c r="H13765" s="787">
        <v>44754</v>
      </c>
      <c r="I13765" s="787">
        <v>44907</v>
      </c>
      <c r="J13765" s="783"/>
    </row>
    <row r="13766" spans="1:10" s="372" customFormat="1" ht="34.9">
      <c r="A13766" s="784" t="s">
        <v>12686</v>
      </c>
      <c r="B13766" s="654" t="s">
        <v>11972</v>
      </c>
      <c r="C13766" s="654" t="s">
        <v>2726</v>
      </c>
      <c r="D13766" s="776">
        <v>575</v>
      </c>
      <c r="E13766" s="777">
        <v>35000</v>
      </c>
      <c r="F13766" s="782" t="s">
        <v>12687</v>
      </c>
      <c r="G13766" s="654" t="s">
        <v>105</v>
      </c>
      <c r="H13766" s="787">
        <v>44754</v>
      </c>
      <c r="I13766" s="787">
        <v>44907</v>
      </c>
      <c r="J13766" s="785"/>
    </row>
    <row r="13767" spans="1:10" s="372" customFormat="1">
      <c r="A13767" s="781" t="s">
        <v>12688</v>
      </c>
      <c r="B13767" s="654" t="s">
        <v>11972</v>
      </c>
      <c r="C13767" s="654" t="s">
        <v>2726</v>
      </c>
      <c r="D13767" s="776">
        <v>592</v>
      </c>
      <c r="E13767" s="777">
        <v>35000</v>
      </c>
      <c r="F13767" s="782" t="s">
        <v>12351</v>
      </c>
      <c r="G13767" s="654" t="s">
        <v>105</v>
      </c>
      <c r="H13767" s="779">
        <v>44757</v>
      </c>
      <c r="I13767" s="779">
        <v>44802</v>
      </c>
      <c r="J13767" s="783"/>
    </row>
    <row r="13768" spans="1:10" s="372" customFormat="1" ht="34.9">
      <c r="A13768" s="781" t="s">
        <v>18761</v>
      </c>
      <c r="B13768" s="654" t="s">
        <v>11972</v>
      </c>
      <c r="C13768" s="654" t="s">
        <v>2726</v>
      </c>
      <c r="D13768" s="776">
        <v>580</v>
      </c>
      <c r="E13768" s="777">
        <v>24000</v>
      </c>
      <c r="F13768" s="782" t="s">
        <v>12689</v>
      </c>
      <c r="G13768" s="654" t="s">
        <v>105</v>
      </c>
      <c r="H13768" s="779">
        <v>44755</v>
      </c>
      <c r="I13768" s="779">
        <v>44815</v>
      </c>
      <c r="J13768" s="783"/>
    </row>
    <row r="13769" spans="1:10" s="372" customFormat="1" ht="34.9">
      <c r="A13769" s="781" t="s">
        <v>18760</v>
      </c>
      <c r="B13769" s="654" t="s">
        <v>11972</v>
      </c>
      <c r="C13769" s="654" t="s">
        <v>2726</v>
      </c>
      <c r="D13769" s="776">
        <v>602</v>
      </c>
      <c r="E13769" s="777">
        <v>30000</v>
      </c>
      <c r="F13769" s="782" t="s">
        <v>12584</v>
      </c>
      <c r="G13769" s="654" t="s">
        <v>105</v>
      </c>
      <c r="H13769" s="779">
        <v>44761</v>
      </c>
      <c r="I13769" s="779">
        <v>44881</v>
      </c>
      <c r="J13769" s="783"/>
    </row>
    <row r="13770" spans="1:10" s="372" customFormat="1" ht="46.5">
      <c r="A13770" s="781" t="s">
        <v>12690</v>
      </c>
      <c r="B13770" s="654" t="s">
        <v>11972</v>
      </c>
      <c r="C13770" s="654" t="s">
        <v>2726</v>
      </c>
      <c r="D13770" s="776">
        <v>603</v>
      </c>
      <c r="E13770" s="777">
        <v>34000</v>
      </c>
      <c r="F13770" s="782" t="s">
        <v>12067</v>
      </c>
      <c r="G13770" s="654" t="s">
        <v>105</v>
      </c>
      <c r="H13770" s="779">
        <v>44761</v>
      </c>
      <c r="I13770" s="779">
        <v>44881</v>
      </c>
      <c r="J13770" s="783"/>
    </row>
    <row r="13771" spans="1:10" s="372" customFormat="1" ht="46.5">
      <c r="A13771" s="781" t="s">
        <v>12691</v>
      </c>
      <c r="B13771" s="654" t="s">
        <v>11972</v>
      </c>
      <c r="C13771" s="654" t="s">
        <v>2726</v>
      </c>
      <c r="D13771" s="776">
        <v>604</v>
      </c>
      <c r="E13771" s="777">
        <v>30000</v>
      </c>
      <c r="F13771" s="782" t="s">
        <v>12581</v>
      </c>
      <c r="G13771" s="654" t="s">
        <v>105</v>
      </c>
      <c r="H13771" s="779">
        <v>44761</v>
      </c>
      <c r="I13771" s="779">
        <v>44881</v>
      </c>
      <c r="J13771" s="783"/>
    </row>
    <row r="13772" spans="1:10" s="372" customFormat="1" ht="23.25">
      <c r="A13772" s="784" t="s">
        <v>12692</v>
      </c>
      <c r="B13772" s="654" t="s">
        <v>11972</v>
      </c>
      <c r="C13772" s="654" t="s">
        <v>2726</v>
      </c>
      <c r="D13772" s="776">
        <v>577</v>
      </c>
      <c r="E13772" s="777">
        <v>36000</v>
      </c>
      <c r="F13772" s="782" t="s">
        <v>12693</v>
      </c>
      <c r="G13772" s="654" t="s">
        <v>105</v>
      </c>
      <c r="H13772" s="779">
        <v>44754</v>
      </c>
      <c r="I13772" s="779">
        <v>44874</v>
      </c>
      <c r="J13772" s="785"/>
    </row>
    <row r="13773" spans="1:10" s="372" customFormat="1" ht="34.9">
      <c r="A13773" s="784" t="s">
        <v>12694</v>
      </c>
      <c r="B13773" s="654" t="s">
        <v>11972</v>
      </c>
      <c r="C13773" s="654" t="s">
        <v>2726</v>
      </c>
      <c r="D13773" s="776">
        <v>633</v>
      </c>
      <c r="E13773" s="777">
        <v>22500</v>
      </c>
      <c r="F13773" s="782" t="s">
        <v>12695</v>
      </c>
      <c r="G13773" s="654" t="s">
        <v>105</v>
      </c>
      <c r="H13773" s="779">
        <v>44776</v>
      </c>
      <c r="I13773" s="779">
        <v>44926</v>
      </c>
      <c r="J13773" s="785"/>
    </row>
    <row r="13774" spans="1:10" s="372" customFormat="1" ht="81.400000000000006">
      <c r="A13774" s="781" t="s">
        <v>12696</v>
      </c>
      <c r="B13774" s="654" t="s">
        <v>11972</v>
      </c>
      <c r="C13774" s="654" t="s">
        <v>2726</v>
      </c>
      <c r="D13774" s="776">
        <v>634</v>
      </c>
      <c r="E13774" s="777">
        <v>20000</v>
      </c>
      <c r="F13774" s="782" t="s">
        <v>12697</v>
      </c>
      <c r="G13774" s="654" t="s">
        <v>105</v>
      </c>
      <c r="H13774" s="779">
        <v>44777</v>
      </c>
      <c r="I13774" s="779">
        <v>44902</v>
      </c>
      <c r="J13774" s="783"/>
    </row>
    <row r="13775" spans="1:10" s="372" customFormat="1" ht="23.25">
      <c r="A13775" s="784" t="s">
        <v>12698</v>
      </c>
      <c r="B13775" s="654" t="s">
        <v>11972</v>
      </c>
      <c r="C13775" s="654" t="s">
        <v>2726</v>
      </c>
      <c r="D13775" s="776">
        <v>664</v>
      </c>
      <c r="E13775" s="777">
        <v>25850</v>
      </c>
      <c r="F13775" s="782" t="s">
        <v>12699</v>
      </c>
      <c r="G13775" s="654" t="s">
        <v>105</v>
      </c>
      <c r="H13775" s="779">
        <v>44784</v>
      </c>
      <c r="I13775" s="779">
        <v>44914</v>
      </c>
      <c r="J13775" s="785"/>
    </row>
    <row r="13776" spans="1:10" s="372" customFormat="1" ht="23.25">
      <c r="A13776" s="784" t="s">
        <v>12700</v>
      </c>
      <c r="B13776" s="654" t="s">
        <v>11972</v>
      </c>
      <c r="C13776" s="654" t="s">
        <v>2726</v>
      </c>
      <c r="D13776" s="776">
        <v>654</v>
      </c>
      <c r="E13776" s="777">
        <v>21000</v>
      </c>
      <c r="F13776" s="782" t="s">
        <v>12701</v>
      </c>
      <c r="G13776" s="654" t="s">
        <v>105</v>
      </c>
      <c r="H13776" s="779">
        <v>44783</v>
      </c>
      <c r="I13776" s="779">
        <v>44873</v>
      </c>
      <c r="J13776" s="785"/>
    </row>
    <row r="13777" spans="1:10" s="372" customFormat="1" ht="46.5">
      <c r="A13777" s="784" t="s">
        <v>12702</v>
      </c>
      <c r="B13777" s="654" t="s">
        <v>11972</v>
      </c>
      <c r="C13777" s="654" t="s">
        <v>2726</v>
      </c>
      <c r="D13777" s="776">
        <v>656</v>
      </c>
      <c r="E13777" s="777">
        <v>30000</v>
      </c>
      <c r="F13777" s="782" t="s">
        <v>12551</v>
      </c>
      <c r="G13777" s="654" t="s">
        <v>105</v>
      </c>
      <c r="H13777" s="779">
        <v>44783</v>
      </c>
      <c r="I13777" s="779">
        <v>44933</v>
      </c>
      <c r="J13777" s="785"/>
    </row>
    <row r="13778" spans="1:10" s="372" customFormat="1" ht="46.5">
      <c r="A13778" s="784" t="s">
        <v>12703</v>
      </c>
      <c r="B13778" s="654" t="s">
        <v>11972</v>
      </c>
      <c r="C13778" s="654" t="s">
        <v>2726</v>
      </c>
      <c r="D13778" s="776">
        <v>660</v>
      </c>
      <c r="E13778" s="777">
        <v>30000</v>
      </c>
      <c r="F13778" s="782" t="s">
        <v>12553</v>
      </c>
      <c r="G13778" s="654" t="s">
        <v>105</v>
      </c>
      <c r="H13778" s="779">
        <v>44783</v>
      </c>
      <c r="I13778" s="779">
        <v>44933</v>
      </c>
      <c r="J13778" s="785"/>
    </row>
    <row r="13779" spans="1:10" s="372" customFormat="1" ht="81.400000000000006">
      <c r="A13779" s="784" t="s">
        <v>12704</v>
      </c>
      <c r="B13779" s="654" t="s">
        <v>11972</v>
      </c>
      <c r="C13779" s="654" t="s">
        <v>2726</v>
      </c>
      <c r="D13779" s="776">
        <v>661</v>
      </c>
      <c r="E13779" s="777">
        <v>30000</v>
      </c>
      <c r="F13779" s="782" t="s">
        <v>12549</v>
      </c>
      <c r="G13779" s="654" t="s">
        <v>105</v>
      </c>
      <c r="H13779" s="779">
        <v>44783</v>
      </c>
      <c r="I13779" s="779">
        <v>44933</v>
      </c>
      <c r="J13779" s="785"/>
    </row>
    <row r="13780" spans="1:10" s="372" customFormat="1">
      <c r="A13780" s="784" t="s">
        <v>12705</v>
      </c>
      <c r="B13780" s="654" t="s">
        <v>11972</v>
      </c>
      <c r="C13780" s="654" t="s">
        <v>2726</v>
      </c>
      <c r="D13780" s="776">
        <v>667</v>
      </c>
      <c r="E13780" s="777">
        <v>22305.61</v>
      </c>
      <c r="F13780" s="782" t="s">
        <v>12706</v>
      </c>
      <c r="G13780" s="654" t="s">
        <v>105</v>
      </c>
      <c r="H13780" s="779">
        <v>44785</v>
      </c>
      <c r="I13780" s="779">
        <v>44790</v>
      </c>
      <c r="J13780" s="785"/>
    </row>
    <row r="13781" spans="1:10" s="372" customFormat="1" ht="34.9">
      <c r="A13781" s="784" t="s">
        <v>12707</v>
      </c>
      <c r="B13781" s="654" t="s">
        <v>11972</v>
      </c>
      <c r="C13781" s="654" t="s">
        <v>2726</v>
      </c>
      <c r="D13781" s="776">
        <v>676</v>
      </c>
      <c r="E13781" s="777">
        <v>36000</v>
      </c>
      <c r="F13781" s="782" t="s">
        <v>12708</v>
      </c>
      <c r="G13781" s="654" t="s">
        <v>105</v>
      </c>
      <c r="H13781" s="779">
        <v>44790</v>
      </c>
      <c r="I13781" s="779">
        <v>44910</v>
      </c>
      <c r="J13781" s="785"/>
    </row>
    <row r="13782" spans="1:10" s="372" customFormat="1" ht="46.5">
      <c r="A13782" s="784" t="s">
        <v>12709</v>
      </c>
      <c r="B13782" s="654" t="s">
        <v>11972</v>
      </c>
      <c r="C13782" s="654" t="s">
        <v>2726</v>
      </c>
      <c r="D13782" s="776">
        <v>675</v>
      </c>
      <c r="E13782" s="777">
        <v>34000</v>
      </c>
      <c r="F13782" s="782" t="s">
        <v>12607</v>
      </c>
      <c r="G13782" s="654" t="s">
        <v>105</v>
      </c>
      <c r="H13782" s="779">
        <v>44790</v>
      </c>
      <c r="I13782" s="779">
        <v>44910</v>
      </c>
      <c r="J13782" s="785"/>
    </row>
    <row r="13783" spans="1:10" s="372" customFormat="1" ht="46.5">
      <c r="A13783" s="784" t="s">
        <v>18759</v>
      </c>
      <c r="B13783" s="654" t="s">
        <v>11972</v>
      </c>
      <c r="C13783" s="654" t="s">
        <v>2726</v>
      </c>
      <c r="D13783" s="776">
        <v>682</v>
      </c>
      <c r="E13783" s="777">
        <v>36000</v>
      </c>
      <c r="F13783" s="782" t="s">
        <v>12370</v>
      </c>
      <c r="G13783" s="654" t="s">
        <v>105</v>
      </c>
      <c r="H13783" s="779">
        <v>44791</v>
      </c>
      <c r="I13783" s="779">
        <v>44911</v>
      </c>
      <c r="J13783" s="785"/>
    </row>
    <row r="13784" spans="1:10" s="372" customFormat="1" ht="23.25">
      <c r="A13784" s="784" t="s">
        <v>18758</v>
      </c>
      <c r="B13784" s="654" t="s">
        <v>11972</v>
      </c>
      <c r="C13784" s="654" t="s">
        <v>2726</v>
      </c>
      <c r="D13784" s="776">
        <v>668</v>
      </c>
      <c r="E13784" s="777">
        <v>36000</v>
      </c>
      <c r="F13784" s="782" t="s">
        <v>12710</v>
      </c>
      <c r="G13784" s="654" t="s">
        <v>105</v>
      </c>
      <c r="H13784" s="779">
        <v>44785</v>
      </c>
      <c r="I13784" s="779">
        <v>44875</v>
      </c>
      <c r="J13784" s="785"/>
    </row>
    <row r="13785" spans="1:10" s="372" customFormat="1" ht="34.9">
      <c r="A13785" s="784" t="s">
        <v>12711</v>
      </c>
      <c r="B13785" s="654" t="s">
        <v>11972</v>
      </c>
      <c r="C13785" s="654" t="s">
        <v>2726</v>
      </c>
      <c r="D13785" s="776">
        <v>678</v>
      </c>
      <c r="E13785" s="777">
        <v>31000</v>
      </c>
      <c r="F13785" s="782" t="s">
        <v>12712</v>
      </c>
      <c r="G13785" s="654" t="s">
        <v>105</v>
      </c>
      <c r="H13785" s="779">
        <v>44790</v>
      </c>
      <c r="I13785" s="779">
        <v>44835</v>
      </c>
      <c r="J13785" s="785"/>
    </row>
    <row r="13786" spans="1:10" s="372" customFormat="1" ht="46.5">
      <c r="A13786" s="784" t="s">
        <v>12713</v>
      </c>
      <c r="B13786" s="654" t="s">
        <v>11972</v>
      </c>
      <c r="C13786" s="654" t="s">
        <v>2726</v>
      </c>
      <c r="D13786" s="776">
        <v>681</v>
      </c>
      <c r="E13786" s="777">
        <v>30000</v>
      </c>
      <c r="F13786" s="782" t="s">
        <v>12005</v>
      </c>
      <c r="G13786" s="654" t="s">
        <v>105</v>
      </c>
      <c r="H13786" s="779">
        <v>44791</v>
      </c>
      <c r="I13786" s="779">
        <v>44881</v>
      </c>
      <c r="J13786" s="785"/>
    </row>
    <row r="13787" spans="1:10" s="372" customFormat="1" ht="23.25">
      <c r="A13787" s="784" t="s">
        <v>12714</v>
      </c>
      <c r="B13787" s="654" t="s">
        <v>11972</v>
      </c>
      <c r="C13787" s="654" t="s">
        <v>2726</v>
      </c>
      <c r="D13787" s="776">
        <v>683</v>
      </c>
      <c r="E13787" s="777">
        <v>27000</v>
      </c>
      <c r="F13787" s="782" t="s">
        <v>12715</v>
      </c>
      <c r="G13787" s="654" t="s">
        <v>105</v>
      </c>
      <c r="H13787" s="779">
        <v>44791</v>
      </c>
      <c r="I13787" s="779">
        <v>44928</v>
      </c>
      <c r="J13787" s="785"/>
    </row>
    <row r="13788" spans="1:10" s="372" customFormat="1" ht="34.9">
      <c r="A13788" s="784" t="s">
        <v>12716</v>
      </c>
      <c r="B13788" s="654" t="s">
        <v>11972</v>
      </c>
      <c r="C13788" s="654" t="s">
        <v>2726</v>
      </c>
      <c r="D13788" s="776">
        <v>684</v>
      </c>
      <c r="E13788" s="777">
        <v>20250</v>
      </c>
      <c r="F13788" s="782" t="s">
        <v>12717</v>
      </c>
      <c r="G13788" s="654" t="s">
        <v>105</v>
      </c>
      <c r="H13788" s="779">
        <v>44791</v>
      </c>
      <c r="I13788" s="779">
        <v>44926</v>
      </c>
      <c r="J13788" s="785"/>
    </row>
    <row r="13789" spans="1:10" s="372" customFormat="1" ht="46.5">
      <c r="A13789" s="784" t="s">
        <v>12718</v>
      </c>
      <c r="B13789" s="654" t="s">
        <v>11972</v>
      </c>
      <c r="C13789" s="654" t="s">
        <v>2726</v>
      </c>
      <c r="D13789" s="776">
        <v>706</v>
      </c>
      <c r="E13789" s="777">
        <v>21300</v>
      </c>
      <c r="F13789" s="782" t="s">
        <v>12719</v>
      </c>
      <c r="G13789" s="654" t="s">
        <v>105</v>
      </c>
      <c r="H13789" s="779">
        <v>44804</v>
      </c>
      <c r="I13789" s="779">
        <v>44909</v>
      </c>
      <c r="J13789" s="785"/>
    </row>
    <row r="13790" spans="1:10" s="372" customFormat="1" ht="34.9">
      <c r="A13790" s="784" t="s">
        <v>12720</v>
      </c>
      <c r="B13790" s="654" t="s">
        <v>11972</v>
      </c>
      <c r="C13790" s="654" t="s">
        <v>2726</v>
      </c>
      <c r="D13790" s="776">
        <v>689</v>
      </c>
      <c r="E13790" s="777">
        <v>24000</v>
      </c>
      <c r="F13790" s="782" t="s">
        <v>12721</v>
      </c>
      <c r="G13790" s="654" t="s">
        <v>105</v>
      </c>
      <c r="H13790" s="779">
        <v>44795</v>
      </c>
      <c r="I13790" s="779">
        <v>44885</v>
      </c>
      <c r="J13790" s="785"/>
    </row>
    <row r="13791" spans="1:10" s="372" customFormat="1">
      <c r="A13791" s="784" t="s">
        <v>12722</v>
      </c>
      <c r="B13791" s="654" t="s">
        <v>11972</v>
      </c>
      <c r="C13791" s="654" t="s">
        <v>2726</v>
      </c>
      <c r="D13791" s="776">
        <v>685</v>
      </c>
      <c r="E13791" s="777">
        <v>36000</v>
      </c>
      <c r="F13791" s="782" t="s">
        <v>12723</v>
      </c>
      <c r="G13791" s="654" t="s">
        <v>105</v>
      </c>
      <c r="H13791" s="779">
        <v>44792</v>
      </c>
      <c r="I13791" s="779">
        <v>44882</v>
      </c>
      <c r="J13791" s="785"/>
    </row>
    <row r="13792" spans="1:10" s="372" customFormat="1" ht="69.75">
      <c r="A13792" s="784" t="s">
        <v>12724</v>
      </c>
      <c r="B13792" s="654" t="s">
        <v>11972</v>
      </c>
      <c r="C13792" s="654" t="s">
        <v>2726</v>
      </c>
      <c r="D13792" s="776">
        <v>701</v>
      </c>
      <c r="E13792" s="777">
        <v>21680</v>
      </c>
      <c r="F13792" s="782" t="s">
        <v>12051</v>
      </c>
      <c r="G13792" s="654" t="s">
        <v>105</v>
      </c>
      <c r="H13792" s="779">
        <v>44804</v>
      </c>
      <c r="I13792" s="779">
        <v>44923</v>
      </c>
      <c r="J13792" s="785"/>
    </row>
    <row r="13793" spans="1:10" s="372" customFormat="1" ht="46.5">
      <c r="A13793" s="784" t="s">
        <v>12725</v>
      </c>
      <c r="B13793" s="654" t="s">
        <v>11972</v>
      </c>
      <c r="C13793" s="654" t="s">
        <v>2726</v>
      </c>
      <c r="D13793" s="776">
        <v>705</v>
      </c>
      <c r="E13793" s="777">
        <v>32592.78</v>
      </c>
      <c r="F13793" s="782" t="s">
        <v>12726</v>
      </c>
      <c r="G13793" s="654" t="s">
        <v>105</v>
      </c>
      <c r="H13793" s="779">
        <v>44804</v>
      </c>
      <c r="I13793" s="779">
        <v>44925</v>
      </c>
      <c r="J13793" s="785"/>
    </row>
    <row r="13794" spans="1:10" s="372" customFormat="1" ht="34.9">
      <c r="A13794" s="784" t="s">
        <v>12727</v>
      </c>
      <c r="B13794" s="654" t="s">
        <v>11972</v>
      </c>
      <c r="C13794" s="654" t="s">
        <v>2726</v>
      </c>
      <c r="D13794" s="776">
        <v>697</v>
      </c>
      <c r="E13794" s="777">
        <v>27000</v>
      </c>
      <c r="F13794" s="782" t="s">
        <v>12728</v>
      </c>
      <c r="G13794" s="654" t="s">
        <v>105</v>
      </c>
      <c r="H13794" s="779">
        <v>44799</v>
      </c>
      <c r="I13794" s="779">
        <v>44892</v>
      </c>
      <c r="J13794" s="785"/>
    </row>
    <row r="13795" spans="1:10" s="372" customFormat="1" ht="69.75">
      <c r="A13795" s="784" t="s">
        <v>12729</v>
      </c>
      <c r="B13795" s="654" t="s">
        <v>11972</v>
      </c>
      <c r="C13795" s="654" t="s">
        <v>2726</v>
      </c>
      <c r="D13795" s="776">
        <v>702</v>
      </c>
      <c r="E13795" s="777">
        <v>40950</v>
      </c>
      <c r="F13795" s="782" t="s">
        <v>12028</v>
      </c>
      <c r="G13795" s="654" t="s">
        <v>105</v>
      </c>
      <c r="H13795" s="779">
        <v>44804</v>
      </c>
      <c r="I13795" s="779">
        <v>44925</v>
      </c>
      <c r="J13795" s="785"/>
    </row>
    <row r="13796" spans="1:10" s="372" customFormat="1" ht="46.5">
      <c r="A13796" s="784" t="s">
        <v>12730</v>
      </c>
      <c r="B13796" s="654" t="s">
        <v>11972</v>
      </c>
      <c r="C13796" s="654" t="s">
        <v>2726</v>
      </c>
      <c r="D13796" s="776">
        <v>711</v>
      </c>
      <c r="E13796" s="777">
        <v>20000</v>
      </c>
      <c r="F13796" s="782" t="s">
        <v>12731</v>
      </c>
      <c r="G13796" s="654" t="s">
        <v>105</v>
      </c>
      <c r="H13796" s="779">
        <v>44809</v>
      </c>
      <c r="I13796" s="779">
        <v>44926</v>
      </c>
      <c r="J13796" s="785"/>
    </row>
    <row r="13797" spans="1:10" s="372" customFormat="1" ht="23.25">
      <c r="A13797" s="784" t="s">
        <v>12732</v>
      </c>
      <c r="B13797" s="654" t="s">
        <v>12126</v>
      </c>
      <c r="C13797" s="654" t="s">
        <v>2726</v>
      </c>
      <c r="D13797" s="776">
        <v>45</v>
      </c>
      <c r="E13797" s="777">
        <v>200000</v>
      </c>
      <c r="F13797" s="782" t="s">
        <v>12733</v>
      </c>
      <c r="G13797" s="654" t="s">
        <v>105</v>
      </c>
      <c r="H13797" s="779">
        <v>44582</v>
      </c>
      <c r="I13797" s="779">
        <v>44926</v>
      </c>
      <c r="J13797" s="785"/>
    </row>
    <row r="13798" spans="1:10" s="372" customFormat="1" ht="23.25">
      <c r="A13798" s="784" t="s">
        <v>12734</v>
      </c>
      <c r="B13798" s="654" t="s">
        <v>12126</v>
      </c>
      <c r="C13798" s="654" t="s">
        <v>2726</v>
      </c>
      <c r="D13798" s="776">
        <v>46</v>
      </c>
      <c r="E13798" s="777">
        <v>70000</v>
      </c>
      <c r="F13798" s="782" t="s">
        <v>12733</v>
      </c>
      <c r="G13798" s="654" t="s">
        <v>105</v>
      </c>
      <c r="H13798" s="779">
        <v>44582</v>
      </c>
      <c r="I13798" s="779">
        <v>44926</v>
      </c>
      <c r="J13798" s="785"/>
    </row>
    <row r="13799" spans="1:10" s="372" customFormat="1">
      <c r="A13799" s="784" t="s">
        <v>12735</v>
      </c>
      <c r="B13799" s="654" t="s">
        <v>11972</v>
      </c>
      <c r="C13799" s="654" t="s">
        <v>2726</v>
      </c>
      <c r="D13799" s="776">
        <v>49</v>
      </c>
      <c r="E13799" s="777">
        <v>20000</v>
      </c>
      <c r="F13799" s="782" t="s">
        <v>12419</v>
      </c>
      <c r="G13799" s="654" t="s">
        <v>105</v>
      </c>
      <c r="H13799" s="779">
        <v>44582</v>
      </c>
      <c r="I13799" s="779">
        <v>44926</v>
      </c>
      <c r="J13799" s="785"/>
    </row>
    <row r="13800" spans="1:10" s="372" customFormat="1" ht="23.25">
      <c r="A13800" s="784" t="s">
        <v>12736</v>
      </c>
      <c r="B13800" s="654" t="s">
        <v>11972</v>
      </c>
      <c r="C13800" s="654" t="s">
        <v>2726</v>
      </c>
      <c r="D13800" s="776">
        <v>143</v>
      </c>
      <c r="E13800" s="777">
        <v>20244</v>
      </c>
      <c r="F13800" s="782" t="s">
        <v>12737</v>
      </c>
      <c r="G13800" s="654" t="s">
        <v>105</v>
      </c>
      <c r="H13800" s="779">
        <v>44589</v>
      </c>
      <c r="I13800" s="779">
        <v>44926</v>
      </c>
      <c r="J13800" s="785"/>
    </row>
    <row r="13801" spans="1:10" s="372" customFormat="1">
      <c r="A13801" s="784" t="s">
        <v>12439</v>
      </c>
      <c r="B13801" s="654" t="s">
        <v>11972</v>
      </c>
      <c r="C13801" s="654" t="s">
        <v>2726</v>
      </c>
      <c r="D13801" s="776">
        <v>284</v>
      </c>
      <c r="E13801" s="777">
        <v>33600</v>
      </c>
      <c r="F13801" s="782" t="s">
        <v>12440</v>
      </c>
      <c r="G13801" s="654" t="s">
        <v>105</v>
      </c>
      <c r="H13801" s="779">
        <v>44620</v>
      </c>
      <c r="I13801" s="779">
        <v>44985</v>
      </c>
      <c r="J13801" s="785"/>
    </row>
    <row r="13802" spans="1:10" s="372" customFormat="1">
      <c r="A13802" s="784" t="s">
        <v>12738</v>
      </c>
      <c r="B13802" s="654" t="s">
        <v>11972</v>
      </c>
      <c r="C13802" s="654" t="s">
        <v>2726</v>
      </c>
      <c r="D13802" s="776">
        <v>302</v>
      </c>
      <c r="E13802" s="777">
        <v>33284.400000000001</v>
      </c>
      <c r="F13802" s="782" t="s">
        <v>12426</v>
      </c>
      <c r="G13802" s="654" t="s">
        <v>105</v>
      </c>
      <c r="H13802" s="779">
        <v>44630</v>
      </c>
      <c r="I13802" s="779">
        <v>45003</v>
      </c>
      <c r="J13802" s="785"/>
    </row>
    <row r="13803" spans="1:10" s="372" customFormat="1" ht="23.25">
      <c r="A13803" s="784" t="s">
        <v>12739</v>
      </c>
      <c r="B13803" s="654" t="s">
        <v>11972</v>
      </c>
      <c r="C13803" s="654" t="s">
        <v>2726</v>
      </c>
      <c r="D13803" s="776">
        <v>388</v>
      </c>
      <c r="E13803" s="777">
        <v>31200</v>
      </c>
      <c r="F13803" s="782" t="s">
        <v>12474</v>
      </c>
      <c r="G13803" s="654" t="s">
        <v>105</v>
      </c>
      <c r="H13803" s="779">
        <v>44667</v>
      </c>
      <c r="I13803" s="779">
        <v>45032</v>
      </c>
      <c r="J13803" s="785"/>
    </row>
    <row r="13804" spans="1:10" s="372" customFormat="1">
      <c r="A13804" s="784" t="s">
        <v>12740</v>
      </c>
      <c r="B13804" s="654" t="s">
        <v>11972</v>
      </c>
      <c r="C13804" s="654" t="s">
        <v>2726</v>
      </c>
      <c r="D13804" s="776">
        <v>442</v>
      </c>
      <c r="E13804" s="777">
        <v>36750</v>
      </c>
      <c r="F13804" s="782" t="s">
        <v>12741</v>
      </c>
      <c r="G13804" s="654" t="s">
        <v>105</v>
      </c>
      <c r="H13804" s="779">
        <v>44692</v>
      </c>
      <c r="I13804" s="779">
        <v>44784</v>
      </c>
      <c r="J13804" s="785"/>
    </row>
    <row r="13805" spans="1:10" s="372" customFormat="1">
      <c r="A13805" s="784" t="s">
        <v>12434</v>
      </c>
      <c r="B13805" s="654" t="s">
        <v>11972</v>
      </c>
      <c r="C13805" s="654" t="s">
        <v>2726</v>
      </c>
      <c r="D13805" s="776">
        <v>452</v>
      </c>
      <c r="E13805" s="777">
        <v>35500</v>
      </c>
      <c r="F13805" s="782" t="s">
        <v>12435</v>
      </c>
      <c r="G13805" s="654" t="s">
        <v>105</v>
      </c>
      <c r="H13805" s="779">
        <v>44693</v>
      </c>
      <c r="I13805" s="779">
        <v>45058</v>
      </c>
      <c r="J13805" s="785"/>
    </row>
    <row r="13806" spans="1:10" s="372" customFormat="1">
      <c r="A13806" s="784" t="s">
        <v>12463</v>
      </c>
      <c r="B13806" s="654" t="s">
        <v>11972</v>
      </c>
      <c r="C13806" s="654" t="s">
        <v>2726</v>
      </c>
      <c r="D13806" s="776">
        <v>456</v>
      </c>
      <c r="E13806" s="777">
        <v>35400</v>
      </c>
      <c r="F13806" s="782" t="s">
        <v>12464</v>
      </c>
      <c r="G13806" s="654" t="s">
        <v>105</v>
      </c>
      <c r="H13806" s="779">
        <v>44698</v>
      </c>
      <c r="I13806" s="779">
        <v>44699</v>
      </c>
      <c r="J13806" s="785"/>
    </row>
    <row r="13807" spans="1:10" s="372" customFormat="1">
      <c r="A13807" s="784" t="s">
        <v>12427</v>
      </c>
      <c r="B13807" s="654" t="s">
        <v>11972</v>
      </c>
      <c r="C13807" s="654" t="s">
        <v>2726</v>
      </c>
      <c r="D13807" s="776">
        <v>477</v>
      </c>
      <c r="E13807" s="777">
        <v>31320</v>
      </c>
      <c r="F13807" s="782" t="s">
        <v>12742</v>
      </c>
      <c r="G13807" s="654" t="s">
        <v>105</v>
      </c>
      <c r="H13807" s="779">
        <v>44707</v>
      </c>
      <c r="I13807" s="779">
        <v>45083</v>
      </c>
      <c r="J13807" s="785"/>
    </row>
    <row r="13808" spans="1:10" s="372" customFormat="1">
      <c r="A13808" s="784" t="s">
        <v>12450</v>
      </c>
      <c r="B13808" s="654" t="s">
        <v>11972</v>
      </c>
      <c r="C13808" s="654" t="s">
        <v>2726</v>
      </c>
      <c r="D13808" s="776">
        <v>508</v>
      </c>
      <c r="E13808" s="777">
        <v>34692</v>
      </c>
      <c r="F13808" s="782" t="s">
        <v>12451</v>
      </c>
      <c r="G13808" s="654" t="s">
        <v>105</v>
      </c>
      <c r="H13808" s="779">
        <v>44715</v>
      </c>
      <c r="I13808" s="779">
        <v>45082</v>
      </c>
      <c r="J13808" s="785"/>
    </row>
    <row r="13809" spans="1:10" s="372" customFormat="1" ht="23.25">
      <c r="A13809" s="784" t="s">
        <v>12743</v>
      </c>
      <c r="B13809" s="654" t="s">
        <v>11972</v>
      </c>
      <c r="C13809" s="654" t="s">
        <v>4225</v>
      </c>
      <c r="D13809" s="776">
        <v>2</v>
      </c>
      <c r="E13809" s="777">
        <v>35929</v>
      </c>
      <c r="F13809" s="782" t="s">
        <v>12744</v>
      </c>
      <c r="G13809" s="654" t="s">
        <v>105</v>
      </c>
      <c r="H13809" s="779">
        <v>44622</v>
      </c>
      <c r="I13809" s="779">
        <v>44926</v>
      </c>
      <c r="J13809" s="785"/>
    </row>
    <row r="13810" spans="1:10" s="372" customFormat="1">
      <c r="A13810" s="621" t="s">
        <v>153</v>
      </c>
      <c r="B13810" s="645"/>
      <c r="C13810" s="645"/>
      <c r="D13810" s="645"/>
      <c r="E13810" s="623">
        <f>SUM(E13811:E14119)</f>
        <v>22919592.469999999</v>
      </c>
      <c r="F13810" s="647"/>
      <c r="G13810" s="645"/>
      <c r="H13810" s="645"/>
      <c r="I13810" s="645"/>
      <c r="J13810" s="706"/>
    </row>
    <row r="13811" spans="1:10" s="372" customFormat="1">
      <c r="A13811" s="772" t="s">
        <v>12745</v>
      </c>
      <c r="B13811" s="790" t="s">
        <v>12746</v>
      </c>
      <c r="C13811" s="790" t="s">
        <v>2726</v>
      </c>
      <c r="D13811" s="790" t="s">
        <v>1580</v>
      </c>
      <c r="E13811" s="469">
        <v>18000</v>
      </c>
      <c r="F13811" s="376" t="s">
        <v>12747</v>
      </c>
      <c r="G13811" s="336" t="s">
        <v>12748</v>
      </c>
      <c r="H13811" s="791">
        <v>2023</v>
      </c>
      <c r="I13811" s="791">
        <v>2023</v>
      </c>
      <c r="J13811" s="339"/>
    </row>
    <row r="13812" spans="1:10" s="372" customFormat="1">
      <c r="A13812" s="772" t="s">
        <v>12749</v>
      </c>
      <c r="B13812" s="790" t="s">
        <v>12746</v>
      </c>
      <c r="C13812" s="790" t="s">
        <v>4225</v>
      </c>
      <c r="D13812" s="790" t="s">
        <v>1580</v>
      </c>
      <c r="E13812" s="469">
        <v>19476.8</v>
      </c>
      <c r="F13812" s="376" t="s">
        <v>12747</v>
      </c>
      <c r="G13812" s="336" t="s">
        <v>12748</v>
      </c>
      <c r="H13812" s="791">
        <v>2023</v>
      </c>
      <c r="I13812" s="791">
        <v>2023</v>
      </c>
      <c r="J13812" s="339"/>
    </row>
    <row r="13813" spans="1:10" s="372" customFormat="1">
      <c r="A13813" s="772" t="s">
        <v>12750</v>
      </c>
      <c r="B13813" s="790" t="s">
        <v>12746</v>
      </c>
      <c r="C13813" s="790" t="s">
        <v>2726</v>
      </c>
      <c r="D13813" s="790" t="s">
        <v>1580</v>
      </c>
      <c r="E13813" s="469">
        <v>22000</v>
      </c>
      <c r="F13813" s="376" t="s">
        <v>12747</v>
      </c>
      <c r="G13813" s="336" t="s">
        <v>12748</v>
      </c>
      <c r="H13813" s="791">
        <v>2023</v>
      </c>
      <c r="I13813" s="791">
        <v>2023</v>
      </c>
      <c r="J13813" s="339"/>
    </row>
    <row r="13814" spans="1:10" s="372" customFormat="1" ht="23.25">
      <c r="A13814" s="772" t="s">
        <v>12751</v>
      </c>
      <c r="B13814" s="790" t="s">
        <v>12746</v>
      </c>
      <c r="C13814" s="790" t="s">
        <v>2726</v>
      </c>
      <c r="D13814" s="790" t="s">
        <v>1580</v>
      </c>
      <c r="E13814" s="469">
        <v>31500</v>
      </c>
      <c r="F13814" s="376" t="s">
        <v>12747</v>
      </c>
      <c r="G13814" s="336" t="s">
        <v>12748</v>
      </c>
      <c r="H13814" s="791">
        <v>2023</v>
      </c>
      <c r="I13814" s="791">
        <v>2023</v>
      </c>
      <c r="J13814" s="339"/>
    </row>
    <row r="13815" spans="1:10" s="372" customFormat="1">
      <c r="A13815" s="772" t="s">
        <v>2741</v>
      </c>
      <c r="B13815" s="790" t="s">
        <v>12746</v>
      </c>
      <c r="C13815" s="790" t="s">
        <v>2726</v>
      </c>
      <c r="D13815" s="790" t="s">
        <v>1580</v>
      </c>
      <c r="E13815" s="469">
        <v>33000</v>
      </c>
      <c r="F13815" s="376" t="s">
        <v>12747</v>
      </c>
      <c r="G13815" s="336" t="s">
        <v>12748</v>
      </c>
      <c r="H13815" s="791">
        <v>2023</v>
      </c>
      <c r="I13815" s="791">
        <v>2023</v>
      </c>
      <c r="J13815" s="339"/>
    </row>
    <row r="13816" spans="1:10" s="372" customFormat="1">
      <c r="A13816" s="772" t="s">
        <v>6422</v>
      </c>
      <c r="B13816" s="790" t="s">
        <v>12746</v>
      </c>
      <c r="C13816" s="790" t="s">
        <v>2726</v>
      </c>
      <c r="D13816" s="790" t="s">
        <v>1580</v>
      </c>
      <c r="E13816" s="469">
        <v>33000</v>
      </c>
      <c r="F13816" s="376" t="s">
        <v>12747</v>
      </c>
      <c r="G13816" s="336" t="s">
        <v>12748</v>
      </c>
      <c r="H13816" s="791">
        <v>2023</v>
      </c>
      <c r="I13816" s="791">
        <v>2023</v>
      </c>
      <c r="J13816" s="339"/>
    </row>
    <row r="13817" spans="1:10" s="372" customFormat="1">
      <c r="A13817" s="772" t="s">
        <v>3371</v>
      </c>
      <c r="B13817" s="790" t="s">
        <v>12746</v>
      </c>
      <c r="C13817" s="790" t="s">
        <v>2726</v>
      </c>
      <c r="D13817" s="790" t="s">
        <v>1580</v>
      </c>
      <c r="E13817" s="469">
        <v>33900</v>
      </c>
      <c r="F13817" s="376" t="s">
        <v>12747</v>
      </c>
      <c r="G13817" s="336" t="s">
        <v>12748</v>
      </c>
      <c r="H13817" s="791">
        <v>2023</v>
      </c>
      <c r="I13817" s="791">
        <v>2023</v>
      </c>
      <c r="J13817" s="339"/>
    </row>
    <row r="13818" spans="1:10" s="372" customFormat="1">
      <c r="A13818" s="772" t="s">
        <v>12752</v>
      </c>
      <c r="B13818" s="790" t="s">
        <v>12746</v>
      </c>
      <c r="C13818" s="790" t="s">
        <v>2726</v>
      </c>
      <c r="D13818" s="790" t="s">
        <v>1580</v>
      </c>
      <c r="E13818" s="469">
        <v>36000</v>
      </c>
      <c r="F13818" s="376" t="s">
        <v>12747</v>
      </c>
      <c r="G13818" s="336" t="s">
        <v>12748</v>
      </c>
      <c r="H13818" s="791">
        <v>2023</v>
      </c>
      <c r="I13818" s="791">
        <v>2023</v>
      </c>
      <c r="J13818" s="339"/>
    </row>
    <row r="13819" spans="1:10" s="372" customFormat="1">
      <c r="A13819" s="772" t="s">
        <v>12753</v>
      </c>
      <c r="B13819" s="790" t="s">
        <v>12746</v>
      </c>
      <c r="C13819" s="790" t="s">
        <v>2726</v>
      </c>
      <c r="D13819" s="790" t="s">
        <v>1580</v>
      </c>
      <c r="E13819" s="469">
        <v>36000</v>
      </c>
      <c r="F13819" s="376" t="s">
        <v>12747</v>
      </c>
      <c r="G13819" s="336" t="s">
        <v>12748</v>
      </c>
      <c r="H13819" s="791">
        <v>2023</v>
      </c>
      <c r="I13819" s="791">
        <v>2023</v>
      </c>
      <c r="J13819" s="339"/>
    </row>
    <row r="13820" spans="1:10" s="372" customFormat="1" ht="23.25">
      <c r="A13820" s="772" t="s">
        <v>12754</v>
      </c>
      <c r="B13820" s="790" t="s">
        <v>1762</v>
      </c>
      <c r="C13820" s="790" t="s">
        <v>11901</v>
      </c>
      <c r="D13820" s="790" t="s">
        <v>1580</v>
      </c>
      <c r="E13820" s="469">
        <v>40000</v>
      </c>
      <c r="F13820" s="376" t="s">
        <v>12747</v>
      </c>
      <c r="G13820" s="336" t="s">
        <v>12748</v>
      </c>
      <c r="H13820" s="791">
        <v>2023</v>
      </c>
      <c r="I13820" s="791">
        <v>2023</v>
      </c>
      <c r="J13820" s="339"/>
    </row>
    <row r="13821" spans="1:10" s="372" customFormat="1" ht="23.25">
      <c r="A13821" s="772" t="s">
        <v>12755</v>
      </c>
      <c r="B13821" s="790" t="s">
        <v>1762</v>
      </c>
      <c r="C13821" s="790" t="s">
        <v>11901</v>
      </c>
      <c r="D13821" s="790" t="s">
        <v>1580</v>
      </c>
      <c r="E13821" s="469">
        <v>40783.94</v>
      </c>
      <c r="F13821" s="376" t="s">
        <v>12747</v>
      </c>
      <c r="G13821" s="336" t="s">
        <v>12748</v>
      </c>
      <c r="H13821" s="791">
        <v>2023</v>
      </c>
      <c r="I13821" s="791">
        <v>2023</v>
      </c>
      <c r="J13821" s="339"/>
    </row>
    <row r="13822" spans="1:10" s="372" customFormat="1" ht="23.25">
      <c r="A13822" s="772" t="s">
        <v>12756</v>
      </c>
      <c r="B13822" s="790" t="s">
        <v>1762</v>
      </c>
      <c r="C13822" s="790" t="s">
        <v>11901</v>
      </c>
      <c r="D13822" s="790" t="s">
        <v>1580</v>
      </c>
      <c r="E13822" s="469">
        <v>48000</v>
      </c>
      <c r="F13822" s="376" t="s">
        <v>12747</v>
      </c>
      <c r="G13822" s="336" t="s">
        <v>12748</v>
      </c>
      <c r="H13822" s="791">
        <v>2023</v>
      </c>
      <c r="I13822" s="791">
        <v>2023</v>
      </c>
      <c r="J13822" s="339"/>
    </row>
    <row r="13823" spans="1:10" s="372" customFormat="1" ht="23.25">
      <c r="A13823" s="772" t="s">
        <v>2752</v>
      </c>
      <c r="B13823" s="790" t="s">
        <v>1762</v>
      </c>
      <c r="C13823" s="790" t="s">
        <v>11901</v>
      </c>
      <c r="D13823" s="790" t="s">
        <v>1580</v>
      </c>
      <c r="E13823" s="469">
        <v>51520.08</v>
      </c>
      <c r="F13823" s="376" t="s">
        <v>12747</v>
      </c>
      <c r="G13823" s="336" t="s">
        <v>12748</v>
      </c>
      <c r="H13823" s="791">
        <v>2023</v>
      </c>
      <c r="I13823" s="791">
        <v>2023</v>
      </c>
      <c r="J13823" s="339"/>
    </row>
    <row r="13824" spans="1:10" s="372" customFormat="1" ht="23.25">
      <c r="A13824" s="772" t="s">
        <v>12757</v>
      </c>
      <c r="B13824" s="790" t="s">
        <v>1762</v>
      </c>
      <c r="C13824" s="790" t="s">
        <v>11901</v>
      </c>
      <c r="D13824" s="790" t="s">
        <v>1580</v>
      </c>
      <c r="E13824" s="469">
        <v>61200</v>
      </c>
      <c r="F13824" s="376" t="s">
        <v>12747</v>
      </c>
      <c r="G13824" s="336" t="s">
        <v>12748</v>
      </c>
      <c r="H13824" s="791">
        <v>2023</v>
      </c>
      <c r="I13824" s="791">
        <v>2023</v>
      </c>
      <c r="J13824" s="339"/>
    </row>
    <row r="13825" spans="1:10" s="372" customFormat="1" ht="23.25">
      <c r="A13825" s="772" t="s">
        <v>12758</v>
      </c>
      <c r="B13825" s="790" t="s">
        <v>1762</v>
      </c>
      <c r="C13825" s="790" t="s">
        <v>11901</v>
      </c>
      <c r="D13825" s="790" t="s">
        <v>1580</v>
      </c>
      <c r="E13825" s="469">
        <v>72000</v>
      </c>
      <c r="F13825" s="376" t="s">
        <v>12747</v>
      </c>
      <c r="G13825" s="336" t="s">
        <v>12748</v>
      </c>
      <c r="H13825" s="791">
        <v>2023</v>
      </c>
      <c r="I13825" s="791">
        <v>2023</v>
      </c>
      <c r="J13825" s="339"/>
    </row>
    <row r="13826" spans="1:10" s="372" customFormat="1" ht="23.25">
      <c r="A13826" s="772" t="s">
        <v>9194</v>
      </c>
      <c r="B13826" s="790" t="s">
        <v>1762</v>
      </c>
      <c r="C13826" s="790" t="s">
        <v>11901</v>
      </c>
      <c r="D13826" s="790" t="s">
        <v>1580</v>
      </c>
      <c r="E13826" s="469">
        <v>79200</v>
      </c>
      <c r="F13826" s="376" t="s">
        <v>12747</v>
      </c>
      <c r="G13826" s="336" t="s">
        <v>12748</v>
      </c>
      <c r="H13826" s="791">
        <v>2023</v>
      </c>
      <c r="I13826" s="791">
        <v>2023</v>
      </c>
      <c r="J13826" s="339"/>
    </row>
    <row r="13827" spans="1:10" s="372" customFormat="1" ht="23.25">
      <c r="A13827" s="772" t="s">
        <v>12759</v>
      </c>
      <c r="B13827" s="790" t="s">
        <v>1762</v>
      </c>
      <c r="C13827" s="790" t="s">
        <v>11901</v>
      </c>
      <c r="D13827" s="790" t="s">
        <v>1580</v>
      </c>
      <c r="E13827" s="469">
        <v>88000</v>
      </c>
      <c r="F13827" s="376" t="s">
        <v>12747</v>
      </c>
      <c r="G13827" s="336" t="s">
        <v>12748</v>
      </c>
      <c r="H13827" s="791">
        <v>2023</v>
      </c>
      <c r="I13827" s="791">
        <v>2023</v>
      </c>
      <c r="J13827" s="339"/>
    </row>
    <row r="13828" spans="1:10" s="372" customFormat="1" ht="23.25">
      <c r="A13828" s="772" t="s">
        <v>2933</v>
      </c>
      <c r="B13828" s="790" t="s">
        <v>1762</v>
      </c>
      <c r="C13828" s="790" t="s">
        <v>11901</v>
      </c>
      <c r="D13828" s="790" t="s">
        <v>1580</v>
      </c>
      <c r="E13828" s="469">
        <v>121500</v>
      </c>
      <c r="F13828" s="376" t="s">
        <v>12747</v>
      </c>
      <c r="G13828" s="336" t="s">
        <v>12748</v>
      </c>
      <c r="H13828" s="791">
        <v>2023</v>
      </c>
      <c r="I13828" s="791">
        <v>2023</v>
      </c>
      <c r="J13828" s="339"/>
    </row>
    <row r="13829" spans="1:10" s="372" customFormat="1" ht="23.25">
      <c r="A13829" s="772" t="s">
        <v>12760</v>
      </c>
      <c r="B13829" s="790" t="s">
        <v>1762</v>
      </c>
      <c r="C13829" s="790" t="s">
        <v>11901</v>
      </c>
      <c r="D13829" s="790" t="s">
        <v>1580</v>
      </c>
      <c r="E13829" s="469">
        <v>157100</v>
      </c>
      <c r="F13829" s="376" t="s">
        <v>12747</v>
      </c>
      <c r="G13829" s="336" t="s">
        <v>12748</v>
      </c>
      <c r="H13829" s="791">
        <v>2023</v>
      </c>
      <c r="I13829" s="791">
        <v>2023</v>
      </c>
      <c r="J13829" s="339"/>
    </row>
    <row r="13830" spans="1:10" s="372" customFormat="1" ht="23.25">
      <c r="A13830" s="792" t="s">
        <v>3208</v>
      </c>
      <c r="B13830" s="790" t="s">
        <v>1762</v>
      </c>
      <c r="C13830" s="790" t="s">
        <v>11901</v>
      </c>
      <c r="D13830" s="790" t="s">
        <v>1580</v>
      </c>
      <c r="E13830" s="793">
        <v>288000</v>
      </c>
      <c r="F13830" s="376" t="s">
        <v>12747</v>
      </c>
      <c r="G13830" s="790" t="s">
        <v>12748</v>
      </c>
      <c r="H13830" s="794">
        <v>2023</v>
      </c>
      <c r="I13830" s="794">
        <v>2023</v>
      </c>
      <c r="J13830" s="795"/>
    </row>
    <row r="13831" spans="1:10" s="372" customFormat="1" ht="23.25">
      <c r="A13831" s="772" t="s">
        <v>2888</v>
      </c>
      <c r="B13831" s="790" t="s">
        <v>1762</v>
      </c>
      <c r="C13831" s="790" t="s">
        <v>11901</v>
      </c>
      <c r="D13831" s="790" t="s">
        <v>1580</v>
      </c>
      <c r="E13831" s="469">
        <v>397860</v>
      </c>
      <c r="F13831" s="376" t="s">
        <v>12747</v>
      </c>
      <c r="G13831" s="336" t="s">
        <v>12748</v>
      </c>
      <c r="H13831" s="791">
        <v>2023</v>
      </c>
      <c r="I13831" s="791">
        <v>2023</v>
      </c>
      <c r="J13831" s="339"/>
    </row>
    <row r="13832" spans="1:10" s="372" customFormat="1">
      <c r="A13832" s="325" t="s">
        <v>12761</v>
      </c>
      <c r="B13832" s="790" t="s">
        <v>12746</v>
      </c>
      <c r="C13832" s="790" t="s">
        <v>2726</v>
      </c>
      <c r="D13832" s="790" t="s">
        <v>1580</v>
      </c>
      <c r="E13832" s="793">
        <v>18000</v>
      </c>
      <c r="F13832" s="376" t="s">
        <v>12747</v>
      </c>
      <c r="G13832" s="790" t="s">
        <v>12748</v>
      </c>
      <c r="H13832" s="794">
        <v>2023</v>
      </c>
      <c r="I13832" s="794">
        <v>2023</v>
      </c>
      <c r="J13832" s="668"/>
    </row>
    <row r="13833" spans="1:10" s="372" customFormat="1" ht="23.25">
      <c r="A13833" s="325" t="s">
        <v>12762</v>
      </c>
      <c r="B13833" s="790" t="s">
        <v>12746</v>
      </c>
      <c r="C13833" s="790" t="s">
        <v>2726</v>
      </c>
      <c r="D13833" s="790" t="s">
        <v>1580</v>
      </c>
      <c r="E13833" s="793">
        <v>18000</v>
      </c>
      <c r="F13833" s="376" t="s">
        <v>12747</v>
      </c>
      <c r="G13833" s="790" t="s">
        <v>12748</v>
      </c>
      <c r="H13833" s="794">
        <v>2023</v>
      </c>
      <c r="I13833" s="794">
        <v>2023</v>
      </c>
      <c r="J13833" s="668"/>
    </row>
    <row r="13834" spans="1:10" s="372" customFormat="1">
      <c r="A13834" s="325" t="s">
        <v>2888</v>
      </c>
      <c r="B13834" s="790" t="s">
        <v>12746</v>
      </c>
      <c r="C13834" s="790" t="s">
        <v>2726</v>
      </c>
      <c r="D13834" s="790" t="s">
        <v>1580</v>
      </c>
      <c r="E13834" s="793">
        <v>18000</v>
      </c>
      <c r="F13834" s="376" t="s">
        <v>12747</v>
      </c>
      <c r="G13834" s="790" t="s">
        <v>12748</v>
      </c>
      <c r="H13834" s="794">
        <v>2023</v>
      </c>
      <c r="I13834" s="794">
        <v>2023</v>
      </c>
      <c r="J13834" s="668"/>
    </row>
    <row r="13835" spans="1:10" s="372" customFormat="1">
      <c r="A13835" s="325" t="s">
        <v>6396</v>
      </c>
      <c r="B13835" s="790" t="s">
        <v>12746</v>
      </c>
      <c r="C13835" s="790" t="s">
        <v>2726</v>
      </c>
      <c r="D13835" s="790" t="s">
        <v>1580</v>
      </c>
      <c r="E13835" s="793">
        <v>18000</v>
      </c>
      <c r="F13835" s="376" t="s">
        <v>12747</v>
      </c>
      <c r="G13835" s="790" t="s">
        <v>12748</v>
      </c>
      <c r="H13835" s="794">
        <v>2023</v>
      </c>
      <c r="I13835" s="794">
        <v>2023</v>
      </c>
      <c r="J13835" s="668"/>
    </row>
    <row r="13836" spans="1:10" s="372" customFormat="1">
      <c r="A13836" s="325" t="s">
        <v>3223</v>
      </c>
      <c r="B13836" s="790" t="s">
        <v>12746</v>
      </c>
      <c r="C13836" s="790" t="s">
        <v>2726</v>
      </c>
      <c r="D13836" s="790" t="s">
        <v>1580</v>
      </c>
      <c r="E13836" s="793">
        <v>18000</v>
      </c>
      <c r="F13836" s="376" t="s">
        <v>12747</v>
      </c>
      <c r="G13836" s="790" t="s">
        <v>12748</v>
      </c>
      <c r="H13836" s="794">
        <v>2023</v>
      </c>
      <c r="I13836" s="794">
        <v>2023</v>
      </c>
      <c r="J13836" s="668"/>
    </row>
    <row r="13837" spans="1:10" s="372" customFormat="1" ht="23.25">
      <c r="A13837" s="325" t="s">
        <v>12763</v>
      </c>
      <c r="B13837" s="790" t="s">
        <v>12746</v>
      </c>
      <c r="C13837" s="790" t="s">
        <v>2726</v>
      </c>
      <c r="D13837" s="790" t="s">
        <v>1580</v>
      </c>
      <c r="E13837" s="793">
        <v>18000</v>
      </c>
      <c r="F13837" s="376" t="s">
        <v>12747</v>
      </c>
      <c r="G13837" s="790" t="s">
        <v>12748</v>
      </c>
      <c r="H13837" s="794">
        <v>2023</v>
      </c>
      <c r="I13837" s="794">
        <v>2023</v>
      </c>
      <c r="J13837" s="668"/>
    </row>
    <row r="13838" spans="1:10" s="372" customFormat="1" ht="23.25">
      <c r="A13838" s="325" t="s">
        <v>12763</v>
      </c>
      <c r="B13838" s="790" t="s">
        <v>12746</v>
      </c>
      <c r="C13838" s="790" t="s">
        <v>2726</v>
      </c>
      <c r="D13838" s="790" t="s">
        <v>1580</v>
      </c>
      <c r="E13838" s="793">
        <v>18000</v>
      </c>
      <c r="F13838" s="376" t="s">
        <v>12747</v>
      </c>
      <c r="G13838" s="790" t="s">
        <v>12748</v>
      </c>
      <c r="H13838" s="794">
        <v>2023</v>
      </c>
      <c r="I13838" s="794">
        <v>2023</v>
      </c>
      <c r="J13838" s="668"/>
    </row>
    <row r="13839" spans="1:10" s="372" customFormat="1">
      <c r="A13839" s="325" t="s">
        <v>12764</v>
      </c>
      <c r="B13839" s="790" t="s">
        <v>12746</v>
      </c>
      <c r="C13839" s="790" t="s">
        <v>2726</v>
      </c>
      <c r="D13839" s="790" t="s">
        <v>1580</v>
      </c>
      <c r="E13839" s="793">
        <v>18005</v>
      </c>
      <c r="F13839" s="376" t="s">
        <v>12747</v>
      </c>
      <c r="G13839" s="790" t="s">
        <v>12748</v>
      </c>
      <c r="H13839" s="794">
        <v>2023</v>
      </c>
      <c r="I13839" s="794">
        <v>2023</v>
      </c>
      <c r="J13839" s="668"/>
    </row>
    <row r="13840" spans="1:10" s="372" customFormat="1">
      <c r="A13840" s="325" t="s">
        <v>12765</v>
      </c>
      <c r="B13840" s="790" t="s">
        <v>12746</v>
      </c>
      <c r="C13840" s="790" t="s">
        <v>2726</v>
      </c>
      <c r="D13840" s="790" t="s">
        <v>1580</v>
      </c>
      <c r="E13840" s="793">
        <v>18500</v>
      </c>
      <c r="F13840" s="376" t="s">
        <v>12747</v>
      </c>
      <c r="G13840" s="790" t="s">
        <v>12748</v>
      </c>
      <c r="H13840" s="794">
        <v>2023</v>
      </c>
      <c r="I13840" s="794">
        <v>2023</v>
      </c>
      <c r="J13840" s="668"/>
    </row>
    <row r="13841" spans="1:10" s="372" customFormat="1">
      <c r="A13841" s="325" t="s">
        <v>12764</v>
      </c>
      <c r="B13841" s="790" t="s">
        <v>12746</v>
      </c>
      <c r="C13841" s="790" t="s">
        <v>2726</v>
      </c>
      <c r="D13841" s="790" t="s">
        <v>1580</v>
      </c>
      <c r="E13841" s="793">
        <v>18720</v>
      </c>
      <c r="F13841" s="376" t="s">
        <v>12747</v>
      </c>
      <c r="G13841" s="790" t="s">
        <v>12748</v>
      </c>
      <c r="H13841" s="794">
        <v>2023</v>
      </c>
      <c r="I13841" s="794">
        <v>2023</v>
      </c>
      <c r="J13841" s="668"/>
    </row>
    <row r="13842" spans="1:10" s="372" customFormat="1">
      <c r="A13842" s="325" t="s">
        <v>12766</v>
      </c>
      <c r="B13842" s="790" t="s">
        <v>12746</v>
      </c>
      <c r="C13842" s="790" t="s">
        <v>2726</v>
      </c>
      <c r="D13842" s="790" t="s">
        <v>1580</v>
      </c>
      <c r="E13842" s="793">
        <v>18776</v>
      </c>
      <c r="F13842" s="376" t="s">
        <v>12747</v>
      </c>
      <c r="G13842" s="790" t="s">
        <v>12748</v>
      </c>
      <c r="H13842" s="794">
        <v>2023</v>
      </c>
      <c r="I13842" s="794">
        <v>2023</v>
      </c>
      <c r="J13842" s="668"/>
    </row>
    <row r="13843" spans="1:10" s="372" customFormat="1">
      <c r="A13843" s="325" t="s">
        <v>4003</v>
      </c>
      <c r="B13843" s="790" t="s">
        <v>12746</v>
      </c>
      <c r="C13843" s="790" t="s">
        <v>2726</v>
      </c>
      <c r="D13843" s="790" t="s">
        <v>1580</v>
      </c>
      <c r="E13843" s="793">
        <v>18849</v>
      </c>
      <c r="F13843" s="376" t="s">
        <v>12747</v>
      </c>
      <c r="G13843" s="790" t="s">
        <v>12748</v>
      </c>
      <c r="H13843" s="794">
        <v>2023</v>
      </c>
      <c r="I13843" s="794">
        <v>2023</v>
      </c>
      <c r="J13843" s="668"/>
    </row>
    <row r="13844" spans="1:10" s="372" customFormat="1">
      <c r="A13844" s="325" t="s">
        <v>2888</v>
      </c>
      <c r="B13844" s="790" t="s">
        <v>12746</v>
      </c>
      <c r="C13844" s="790" t="s">
        <v>2726</v>
      </c>
      <c r="D13844" s="790" t="s">
        <v>1580</v>
      </c>
      <c r="E13844" s="793">
        <v>19152</v>
      </c>
      <c r="F13844" s="376" t="s">
        <v>12747</v>
      </c>
      <c r="G13844" s="790" t="s">
        <v>12748</v>
      </c>
      <c r="H13844" s="794">
        <v>2023</v>
      </c>
      <c r="I13844" s="794">
        <v>2023</v>
      </c>
      <c r="J13844" s="668"/>
    </row>
    <row r="13845" spans="1:10" s="372" customFormat="1">
      <c r="A13845" s="325" t="s">
        <v>12764</v>
      </c>
      <c r="B13845" s="790" t="s">
        <v>12746</v>
      </c>
      <c r="C13845" s="790" t="s">
        <v>4225</v>
      </c>
      <c r="D13845" s="790" t="s">
        <v>1580</v>
      </c>
      <c r="E13845" s="793">
        <v>19188</v>
      </c>
      <c r="F13845" s="376" t="s">
        <v>12747</v>
      </c>
      <c r="G13845" s="790" t="s">
        <v>12748</v>
      </c>
      <c r="H13845" s="794">
        <v>2023</v>
      </c>
      <c r="I13845" s="794">
        <v>2023</v>
      </c>
      <c r="J13845" s="668"/>
    </row>
    <row r="13846" spans="1:10" s="372" customFormat="1">
      <c r="A13846" s="325" t="s">
        <v>12760</v>
      </c>
      <c r="B13846" s="790" t="s">
        <v>12746</v>
      </c>
      <c r="C13846" s="790" t="s">
        <v>2726</v>
      </c>
      <c r="D13846" s="790" t="s">
        <v>1580</v>
      </c>
      <c r="E13846" s="793">
        <v>20000</v>
      </c>
      <c r="F13846" s="376" t="s">
        <v>12747</v>
      </c>
      <c r="G13846" s="790" t="s">
        <v>12748</v>
      </c>
      <c r="H13846" s="794">
        <v>2023</v>
      </c>
      <c r="I13846" s="794">
        <v>2023</v>
      </c>
      <c r="J13846" s="668"/>
    </row>
    <row r="13847" spans="1:10" s="372" customFormat="1">
      <c r="A13847" s="325" t="s">
        <v>12767</v>
      </c>
      <c r="B13847" s="790" t="s">
        <v>12746</v>
      </c>
      <c r="C13847" s="790" t="s">
        <v>2726</v>
      </c>
      <c r="D13847" s="790" t="s">
        <v>1580</v>
      </c>
      <c r="E13847" s="793">
        <v>20000</v>
      </c>
      <c r="F13847" s="376" t="s">
        <v>12747</v>
      </c>
      <c r="G13847" s="790" t="s">
        <v>12748</v>
      </c>
      <c r="H13847" s="794">
        <v>2023</v>
      </c>
      <c r="I13847" s="794">
        <v>2023</v>
      </c>
      <c r="J13847" s="668"/>
    </row>
    <row r="13848" spans="1:10" s="372" customFormat="1">
      <c r="A13848" s="325" t="s">
        <v>12767</v>
      </c>
      <c r="B13848" s="790" t="s">
        <v>12746</v>
      </c>
      <c r="C13848" s="790" t="s">
        <v>2726</v>
      </c>
      <c r="D13848" s="790" t="s">
        <v>1580</v>
      </c>
      <c r="E13848" s="793">
        <v>20000</v>
      </c>
      <c r="F13848" s="376" t="s">
        <v>12747</v>
      </c>
      <c r="G13848" s="790" t="s">
        <v>12748</v>
      </c>
      <c r="H13848" s="794">
        <v>2023</v>
      </c>
      <c r="I13848" s="794">
        <v>2023</v>
      </c>
      <c r="J13848" s="668"/>
    </row>
    <row r="13849" spans="1:10" s="372" customFormat="1">
      <c r="A13849" s="325" t="s">
        <v>3484</v>
      </c>
      <c r="B13849" s="790" t="s">
        <v>12746</v>
      </c>
      <c r="C13849" s="790" t="s">
        <v>2726</v>
      </c>
      <c r="D13849" s="790" t="s">
        <v>1580</v>
      </c>
      <c r="E13849" s="793">
        <v>20000</v>
      </c>
      <c r="F13849" s="376" t="s">
        <v>12747</v>
      </c>
      <c r="G13849" s="790" t="s">
        <v>12748</v>
      </c>
      <c r="H13849" s="794">
        <v>2023</v>
      </c>
      <c r="I13849" s="794">
        <v>2023</v>
      </c>
      <c r="J13849" s="668"/>
    </row>
    <row r="13850" spans="1:10" s="372" customFormat="1">
      <c r="A13850" s="325" t="s">
        <v>12768</v>
      </c>
      <c r="B13850" s="790" t="s">
        <v>12746</v>
      </c>
      <c r="C13850" s="790" t="s">
        <v>2726</v>
      </c>
      <c r="D13850" s="790" t="s">
        <v>1580</v>
      </c>
      <c r="E13850" s="793">
        <v>20000</v>
      </c>
      <c r="F13850" s="376" t="s">
        <v>12747</v>
      </c>
      <c r="G13850" s="790" t="s">
        <v>12748</v>
      </c>
      <c r="H13850" s="794">
        <v>2023</v>
      </c>
      <c r="I13850" s="794">
        <v>2023</v>
      </c>
      <c r="J13850" s="668"/>
    </row>
    <row r="13851" spans="1:10" s="372" customFormat="1">
      <c r="A13851" s="325" t="s">
        <v>12768</v>
      </c>
      <c r="B13851" s="790" t="s">
        <v>12746</v>
      </c>
      <c r="C13851" s="790" t="s">
        <v>2726</v>
      </c>
      <c r="D13851" s="790" t="s">
        <v>1580</v>
      </c>
      <c r="E13851" s="793">
        <v>20000</v>
      </c>
      <c r="F13851" s="376" t="s">
        <v>12747</v>
      </c>
      <c r="G13851" s="790" t="s">
        <v>12748</v>
      </c>
      <c r="H13851" s="794">
        <v>2023</v>
      </c>
      <c r="I13851" s="794">
        <v>2023</v>
      </c>
      <c r="J13851" s="668"/>
    </row>
    <row r="13852" spans="1:10" s="372" customFormat="1">
      <c r="A13852" s="325" t="s">
        <v>12769</v>
      </c>
      <c r="B13852" s="790" t="s">
        <v>12746</v>
      </c>
      <c r="C13852" s="790" t="s">
        <v>2726</v>
      </c>
      <c r="D13852" s="790" t="s">
        <v>1580</v>
      </c>
      <c r="E13852" s="793">
        <v>20000</v>
      </c>
      <c r="F13852" s="376" t="s">
        <v>12747</v>
      </c>
      <c r="G13852" s="790" t="s">
        <v>12748</v>
      </c>
      <c r="H13852" s="794">
        <v>2023</v>
      </c>
      <c r="I13852" s="794">
        <v>2023</v>
      </c>
      <c r="J13852" s="668"/>
    </row>
    <row r="13853" spans="1:10" s="372" customFormat="1">
      <c r="A13853" s="325" t="s">
        <v>12768</v>
      </c>
      <c r="B13853" s="790" t="s">
        <v>12746</v>
      </c>
      <c r="C13853" s="790" t="s">
        <v>2726</v>
      </c>
      <c r="D13853" s="790" t="s">
        <v>1580</v>
      </c>
      <c r="E13853" s="793">
        <v>20000</v>
      </c>
      <c r="F13853" s="376" t="s">
        <v>12747</v>
      </c>
      <c r="G13853" s="790" t="s">
        <v>12748</v>
      </c>
      <c r="H13853" s="794">
        <v>2023</v>
      </c>
      <c r="I13853" s="794">
        <v>2023</v>
      </c>
      <c r="J13853" s="668"/>
    </row>
    <row r="13854" spans="1:10" s="372" customFormat="1">
      <c r="A13854" s="325" t="s">
        <v>3223</v>
      </c>
      <c r="B13854" s="790" t="s">
        <v>12746</v>
      </c>
      <c r="C13854" s="790" t="s">
        <v>2726</v>
      </c>
      <c r="D13854" s="790" t="s">
        <v>1580</v>
      </c>
      <c r="E13854" s="793">
        <v>20000</v>
      </c>
      <c r="F13854" s="376" t="s">
        <v>12747</v>
      </c>
      <c r="G13854" s="790" t="s">
        <v>12748</v>
      </c>
      <c r="H13854" s="794">
        <v>2023</v>
      </c>
      <c r="I13854" s="794">
        <v>2023</v>
      </c>
      <c r="J13854" s="668"/>
    </row>
    <row r="13855" spans="1:10" s="372" customFormat="1">
      <c r="A13855" s="325" t="s">
        <v>12770</v>
      </c>
      <c r="B13855" s="790" t="s">
        <v>12746</v>
      </c>
      <c r="C13855" s="790" t="s">
        <v>2726</v>
      </c>
      <c r="D13855" s="790" t="s">
        <v>1580</v>
      </c>
      <c r="E13855" s="793">
        <v>20000</v>
      </c>
      <c r="F13855" s="376" t="s">
        <v>12747</v>
      </c>
      <c r="G13855" s="790" t="s">
        <v>12748</v>
      </c>
      <c r="H13855" s="794">
        <v>2023</v>
      </c>
      <c r="I13855" s="794">
        <v>2023</v>
      </c>
      <c r="J13855" s="668"/>
    </row>
    <row r="13856" spans="1:10" s="372" customFormat="1">
      <c r="A13856" s="325" t="s">
        <v>12771</v>
      </c>
      <c r="B13856" s="790" t="s">
        <v>12746</v>
      </c>
      <c r="C13856" s="790" t="s">
        <v>4225</v>
      </c>
      <c r="D13856" s="790" t="s">
        <v>1580</v>
      </c>
      <c r="E13856" s="793">
        <v>20550</v>
      </c>
      <c r="F13856" s="376" t="s">
        <v>12747</v>
      </c>
      <c r="G13856" s="790" t="s">
        <v>12748</v>
      </c>
      <c r="H13856" s="794">
        <v>2023</v>
      </c>
      <c r="I13856" s="794">
        <v>2023</v>
      </c>
      <c r="J13856" s="668"/>
    </row>
    <row r="13857" spans="1:10" s="372" customFormat="1">
      <c r="A13857" s="325" t="s">
        <v>3709</v>
      </c>
      <c r="B13857" s="790" t="s">
        <v>12746</v>
      </c>
      <c r="C13857" s="790" t="s">
        <v>2726</v>
      </c>
      <c r="D13857" s="790" t="s">
        <v>1580</v>
      </c>
      <c r="E13857" s="793">
        <v>20900</v>
      </c>
      <c r="F13857" s="376" t="s">
        <v>12747</v>
      </c>
      <c r="G13857" s="790" t="s">
        <v>12748</v>
      </c>
      <c r="H13857" s="794">
        <v>2023</v>
      </c>
      <c r="I13857" s="794">
        <v>2023</v>
      </c>
      <c r="J13857" s="668"/>
    </row>
    <row r="13858" spans="1:10" s="372" customFormat="1">
      <c r="A13858" s="325" t="s">
        <v>12772</v>
      </c>
      <c r="B13858" s="790" t="s">
        <v>12746</v>
      </c>
      <c r="C13858" s="790" t="s">
        <v>2726</v>
      </c>
      <c r="D13858" s="790" t="s">
        <v>1580</v>
      </c>
      <c r="E13858" s="793">
        <v>21000</v>
      </c>
      <c r="F13858" s="376" t="s">
        <v>12747</v>
      </c>
      <c r="G13858" s="790" t="s">
        <v>12748</v>
      </c>
      <c r="H13858" s="794">
        <v>2023</v>
      </c>
      <c r="I13858" s="794">
        <v>2023</v>
      </c>
      <c r="J13858" s="668"/>
    </row>
    <row r="13859" spans="1:10" s="372" customFormat="1">
      <c r="A13859" s="325" t="s">
        <v>12773</v>
      </c>
      <c r="B13859" s="790" t="s">
        <v>12746</v>
      </c>
      <c r="C13859" s="790" t="s">
        <v>2726</v>
      </c>
      <c r="D13859" s="790" t="s">
        <v>1580</v>
      </c>
      <c r="E13859" s="793">
        <v>21120</v>
      </c>
      <c r="F13859" s="376" t="s">
        <v>12747</v>
      </c>
      <c r="G13859" s="790" t="s">
        <v>12748</v>
      </c>
      <c r="H13859" s="794">
        <v>2023</v>
      </c>
      <c r="I13859" s="794">
        <v>2023</v>
      </c>
      <c r="J13859" s="668"/>
    </row>
    <row r="13860" spans="1:10" s="372" customFormat="1">
      <c r="A13860" s="325" t="s">
        <v>12774</v>
      </c>
      <c r="B13860" s="790" t="s">
        <v>12746</v>
      </c>
      <c r="C13860" s="790" t="s">
        <v>4225</v>
      </c>
      <c r="D13860" s="790" t="s">
        <v>1580</v>
      </c>
      <c r="E13860" s="793">
        <v>21474.799999999999</v>
      </c>
      <c r="F13860" s="376" t="s">
        <v>12747</v>
      </c>
      <c r="G13860" s="790" t="s">
        <v>12748</v>
      </c>
      <c r="H13860" s="794">
        <v>2023</v>
      </c>
      <c r="I13860" s="794">
        <v>2023</v>
      </c>
      <c r="J13860" s="668"/>
    </row>
    <row r="13861" spans="1:10" s="372" customFormat="1">
      <c r="A13861" s="325" t="s">
        <v>12775</v>
      </c>
      <c r="B13861" s="790" t="s">
        <v>12746</v>
      </c>
      <c r="C13861" s="790" t="s">
        <v>2726</v>
      </c>
      <c r="D13861" s="790" t="s">
        <v>1580</v>
      </c>
      <c r="E13861" s="793">
        <v>21500</v>
      </c>
      <c r="F13861" s="376" t="s">
        <v>12747</v>
      </c>
      <c r="G13861" s="790" t="s">
        <v>12748</v>
      </c>
      <c r="H13861" s="794">
        <v>2023</v>
      </c>
      <c r="I13861" s="794">
        <v>2023</v>
      </c>
      <c r="J13861" s="668"/>
    </row>
    <row r="13862" spans="1:10" s="372" customFormat="1" ht="23.25">
      <c r="A13862" s="325" t="s">
        <v>12763</v>
      </c>
      <c r="B13862" s="790" t="s">
        <v>12746</v>
      </c>
      <c r="C13862" s="790" t="s">
        <v>2726</v>
      </c>
      <c r="D13862" s="790" t="s">
        <v>1580</v>
      </c>
      <c r="E13862" s="793">
        <v>22000</v>
      </c>
      <c r="F13862" s="376" t="s">
        <v>12747</v>
      </c>
      <c r="G13862" s="790" t="s">
        <v>12748</v>
      </c>
      <c r="H13862" s="794">
        <v>2023</v>
      </c>
      <c r="I13862" s="794">
        <v>2023</v>
      </c>
      <c r="J13862" s="668"/>
    </row>
    <row r="13863" spans="1:10" s="372" customFormat="1">
      <c r="A13863" s="325" t="s">
        <v>12776</v>
      </c>
      <c r="B13863" s="790" t="s">
        <v>12746</v>
      </c>
      <c r="C13863" s="790" t="s">
        <v>4225</v>
      </c>
      <c r="D13863" s="790" t="s">
        <v>1580</v>
      </c>
      <c r="E13863" s="793">
        <v>22170.3</v>
      </c>
      <c r="F13863" s="376" t="s">
        <v>12747</v>
      </c>
      <c r="G13863" s="790" t="s">
        <v>12748</v>
      </c>
      <c r="H13863" s="794">
        <v>2023</v>
      </c>
      <c r="I13863" s="794">
        <v>2023</v>
      </c>
      <c r="J13863" s="668"/>
    </row>
    <row r="13864" spans="1:10" s="372" customFormat="1">
      <c r="A13864" s="325" t="s">
        <v>2888</v>
      </c>
      <c r="B13864" s="790" t="s">
        <v>12746</v>
      </c>
      <c r="C13864" s="790" t="s">
        <v>2726</v>
      </c>
      <c r="D13864" s="790" t="s">
        <v>1580</v>
      </c>
      <c r="E13864" s="793">
        <v>22320</v>
      </c>
      <c r="F13864" s="376" t="s">
        <v>12747</v>
      </c>
      <c r="G13864" s="790" t="s">
        <v>12748</v>
      </c>
      <c r="H13864" s="794">
        <v>2023</v>
      </c>
      <c r="I13864" s="794">
        <v>2023</v>
      </c>
      <c r="J13864" s="668"/>
    </row>
    <row r="13865" spans="1:10" s="372" customFormat="1">
      <c r="A13865" s="325" t="s">
        <v>3220</v>
      </c>
      <c r="B13865" s="790" t="s">
        <v>12746</v>
      </c>
      <c r="C13865" s="790" t="s">
        <v>2726</v>
      </c>
      <c r="D13865" s="790" t="s">
        <v>1580</v>
      </c>
      <c r="E13865" s="793">
        <v>23000</v>
      </c>
      <c r="F13865" s="376" t="s">
        <v>12747</v>
      </c>
      <c r="G13865" s="790" t="s">
        <v>12748</v>
      </c>
      <c r="H13865" s="794">
        <v>2023</v>
      </c>
      <c r="I13865" s="794">
        <v>2023</v>
      </c>
      <c r="J13865" s="668"/>
    </row>
    <row r="13866" spans="1:10" s="372" customFormat="1" ht="23.25">
      <c r="A13866" s="325" t="s">
        <v>12777</v>
      </c>
      <c r="B13866" s="790" t="s">
        <v>12746</v>
      </c>
      <c r="C13866" s="790" t="s">
        <v>2726</v>
      </c>
      <c r="D13866" s="790" t="s">
        <v>1580</v>
      </c>
      <c r="E13866" s="793">
        <v>23200</v>
      </c>
      <c r="F13866" s="376" t="s">
        <v>12747</v>
      </c>
      <c r="G13866" s="790" t="s">
        <v>12748</v>
      </c>
      <c r="H13866" s="794">
        <v>2023</v>
      </c>
      <c r="I13866" s="794">
        <v>2023</v>
      </c>
      <c r="J13866" s="668"/>
    </row>
    <row r="13867" spans="1:10" s="372" customFormat="1">
      <c r="A13867" s="325" t="s">
        <v>6422</v>
      </c>
      <c r="B13867" s="790" t="s">
        <v>12746</v>
      </c>
      <c r="C13867" s="790" t="s">
        <v>2726</v>
      </c>
      <c r="D13867" s="790" t="s">
        <v>1580</v>
      </c>
      <c r="E13867" s="793">
        <v>23392</v>
      </c>
      <c r="F13867" s="376" t="s">
        <v>12747</v>
      </c>
      <c r="G13867" s="790" t="s">
        <v>12748</v>
      </c>
      <c r="H13867" s="794">
        <v>2023</v>
      </c>
      <c r="I13867" s="794">
        <v>2023</v>
      </c>
      <c r="J13867" s="668"/>
    </row>
    <row r="13868" spans="1:10" s="372" customFormat="1">
      <c r="A13868" s="325" t="s">
        <v>2888</v>
      </c>
      <c r="B13868" s="790" t="s">
        <v>12746</v>
      </c>
      <c r="C13868" s="790" t="s">
        <v>2726</v>
      </c>
      <c r="D13868" s="790" t="s">
        <v>1580</v>
      </c>
      <c r="E13868" s="793">
        <v>23732</v>
      </c>
      <c r="F13868" s="376" t="s">
        <v>12747</v>
      </c>
      <c r="G13868" s="790" t="s">
        <v>12748</v>
      </c>
      <c r="H13868" s="794">
        <v>2023</v>
      </c>
      <c r="I13868" s="794">
        <v>2023</v>
      </c>
      <c r="J13868" s="668"/>
    </row>
    <row r="13869" spans="1:10" s="372" customFormat="1">
      <c r="A13869" s="325" t="s">
        <v>12773</v>
      </c>
      <c r="B13869" s="790" t="s">
        <v>12746</v>
      </c>
      <c r="C13869" s="790" t="s">
        <v>2726</v>
      </c>
      <c r="D13869" s="790" t="s">
        <v>1580</v>
      </c>
      <c r="E13869" s="793">
        <v>23760</v>
      </c>
      <c r="F13869" s="376" t="s">
        <v>12747</v>
      </c>
      <c r="G13869" s="790" t="s">
        <v>12748</v>
      </c>
      <c r="H13869" s="794">
        <v>2023</v>
      </c>
      <c r="I13869" s="794">
        <v>2023</v>
      </c>
      <c r="J13869" s="668"/>
    </row>
    <row r="13870" spans="1:10" s="372" customFormat="1">
      <c r="A13870" s="325" t="s">
        <v>12778</v>
      </c>
      <c r="B13870" s="790" t="s">
        <v>12746</v>
      </c>
      <c r="C13870" s="790" t="s">
        <v>4225</v>
      </c>
      <c r="D13870" s="790" t="s">
        <v>1580</v>
      </c>
      <c r="E13870" s="793">
        <v>23996</v>
      </c>
      <c r="F13870" s="376" t="s">
        <v>12747</v>
      </c>
      <c r="G13870" s="790" t="s">
        <v>12748</v>
      </c>
      <c r="H13870" s="794">
        <v>2023</v>
      </c>
      <c r="I13870" s="794">
        <v>2023</v>
      </c>
      <c r="J13870" s="668"/>
    </row>
    <row r="13871" spans="1:10" s="372" customFormat="1">
      <c r="A13871" s="325" t="s">
        <v>12779</v>
      </c>
      <c r="B13871" s="790" t="s">
        <v>12746</v>
      </c>
      <c r="C13871" s="790" t="s">
        <v>2726</v>
      </c>
      <c r="D13871" s="790" t="s">
        <v>1580</v>
      </c>
      <c r="E13871" s="793">
        <v>24000</v>
      </c>
      <c r="F13871" s="376" t="s">
        <v>12747</v>
      </c>
      <c r="G13871" s="790" t="s">
        <v>12748</v>
      </c>
      <c r="H13871" s="794">
        <v>2023</v>
      </c>
      <c r="I13871" s="794">
        <v>2023</v>
      </c>
      <c r="J13871" s="668"/>
    </row>
    <row r="13872" spans="1:10" s="372" customFormat="1">
      <c r="A13872" s="325" t="s">
        <v>12780</v>
      </c>
      <c r="B13872" s="790" t="s">
        <v>12746</v>
      </c>
      <c r="C13872" s="790" t="s">
        <v>2726</v>
      </c>
      <c r="D13872" s="790" t="s">
        <v>1580</v>
      </c>
      <c r="E13872" s="793">
        <v>24000</v>
      </c>
      <c r="F13872" s="376" t="s">
        <v>12747</v>
      </c>
      <c r="G13872" s="790" t="s">
        <v>12748</v>
      </c>
      <c r="H13872" s="794">
        <v>2023</v>
      </c>
      <c r="I13872" s="794">
        <v>2023</v>
      </c>
      <c r="J13872" s="668"/>
    </row>
    <row r="13873" spans="1:10" s="372" customFormat="1" ht="23.25">
      <c r="A13873" s="325" t="s">
        <v>12781</v>
      </c>
      <c r="B13873" s="790" t="s">
        <v>12746</v>
      </c>
      <c r="C13873" s="790" t="s">
        <v>2726</v>
      </c>
      <c r="D13873" s="790" t="s">
        <v>1580</v>
      </c>
      <c r="E13873" s="793">
        <v>24000</v>
      </c>
      <c r="F13873" s="376" t="s">
        <v>12747</v>
      </c>
      <c r="G13873" s="790" t="s">
        <v>12748</v>
      </c>
      <c r="H13873" s="794">
        <v>2023</v>
      </c>
      <c r="I13873" s="794">
        <v>2023</v>
      </c>
      <c r="J13873" s="668"/>
    </row>
    <row r="13874" spans="1:10" s="372" customFormat="1">
      <c r="A13874" s="325" t="s">
        <v>12782</v>
      </c>
      <c r="B13874" s="790" t="s">
        <v>12746</v>
      </c>
      <c r="C13874" s="790" t="s">
        <v>2726</v>
      </c>
      <c r="D13874" s="790" t="s">
        <v>1580</v>
      </c>
      <c r="E13874" s="793">
        <v>24000</v>
      </c>
      <c r="F13874" s="376" t="s">
        <v>12747</v>
      </c>
      <c r="G13874" s="790" t="s">
        <v>12748</v>
      </c>
      <c r="H13874" s="794">
        <v>2023</v>
      </c>
      <c r="I13874" s="794">
        <v>2023</v>
      </c>
      <c r="J13874" s="668"/>
    </row>
    <row r="13875" spans="1:10" s="372" customFormat="1" ht="23.25">
      <c r="A13875" s="325" t="s">
        <v>12783</v>
      </c>
      <c r="B13875" s="790" t="s">
        <v>12746</v>
      </c>
      <c r="C13875" s="790" t="s">
        <v>2726</v>
      </c>
      <c r="D13875" s="790" t="s">
        <v>1580</v>
      </c>
      <c r="E13875" s="793">
        <v>24000</v>
      </c>
      <c r="F13875" s="376" t="s">
        <v>12747</v>
      </c>
      <c r="G13875" s="790" t="s">
        <v>12748</v>
      </c>
      <c r="H13875" s="794">
        <v>2023</v>
      </c>
      <c r="I13875" s="794">
        <v>2023</v>
      </c>
      <c r="J13875" s="668"/>
    </row>
    <row r="13876" spans="1:10" s="372" customFormat="1">
      <c r="A13876" s="325" t="s">
        <v>2888</v>
      </c>
      <c r="B13876" s="790" t="s">
        <v>12746</v>
      </c>
      <c r="C13876" s="790" t="s">
        <v>2726</v>
      </c>
      <c r="D13876" s="790" t="s">
        <v>1580</v>
      </c>
      <c r="E13876" s="793">
        <v>24000</v>
      </c>
      <c r="F13876" s="376" t="s">
        <v>12747</v>
      </c>
      <c r="G13876" s="790" t="s">
        <v>12748</v>
      </c>
      <c r="H13876" s="794">
        <v>2023</v>
      </c>
      <c r="I13876" s="794">
        <v>2023</v>
      </c>
      <c r="J13876" s="668"/>
    </row>
    <row r="13877" spans="1:10" s="372" customFormat="1" ht="23.25">
      <c r="A13877" s="325" t="s">
        <v>12784</v>
      </c>
      <c r="B13877" s="790" t="s">
        <v>12746</v>
      </c>
      <c r="C13877" s="790" t="s">
        <v>2726</v>
      </c>
      <c r="D13877" s="790" t="s">
        <v>1580</v>
      </c>
      <c r="E13877" s="793">
        <v>24000</v>
      </c>
      <c r="F13877" s="376" t="s">
        <v>12747</v>
      </c>
      <c r="G13877" s="790" t="s">
        <v>12748</v>
      </c>
      <c r="H13877" s="794">
        <v>2023</v>
      </c>
      <c r="I13877" s="794">
        <v>2023</v>
      </c>
      <c r="J13877" s="668"/>
    </row>
    <row r="13878" spans="1:10" s="372" customFormat="1">
      <c r="A13878" s="325" t="s">
        <v>12766</v>
      </c>
      <c r="B13878" s="790" t="s">
        <v>12746</v>
      </c>
      <c r="C13878" s="790" t="s">
        <v>2726</v>
      </c>
      <c r="D13878" s="790" t="s">
        <v>1580</v>
      </c>
      <c r="E13878" s="793">
        <v>24192</v>
      </c>
      <c r="F13878" s="376" t="s">
        <v>12747</v>
      </c>
      <c r="G13878" s="790" t="s">
        <v>12748</v>
      </c>
      <c r="H13878" s="794">
        <v>2023</v>
      </c>
      <c r="I13878" s="794">
        <v>2023</v>
      </c>
      <c r="J13878" s="668"/>
    </row>
    <row r="13879" spans="1:10" s="372" customFormat="1">
      <c r="A13879" s="325" t="s">
        <v>12785</v>
      </c>
      <c r="B13879" s="790" t="s">
        <v>12746</v>
      </c>
      <c r="C13879" s="790" t="s">
        <v>2726</v>
      </c>
      <c r="D13879" s="790" t="s">
        <v>1580</v>
      </c>
      <c r="E13879" s="793">
        <v>24407.43</v>
      </c>
      <c r="F13879" s="376" t="s">
        <v>12747</v>
      </c>
      <c r="G13879" s="790" t="s">
        <v>12748</v>
      </c>
      <c r="H13879" s="794">
        <v>2023</v>
      </c>
      <c r="I13879" s="794">
        <v>2023</v>
      </c>
      <c r="J13879" s="668"/>
    </row>
    <row r="13880" spans="1:10" s="372" customFormat="1">
      <c r="A13880" s="325" t="s">
        <v>3484</v>
      </c>
      <c r="B13880" s="790" t="s">
        <v>12746</v>
      </c>
      <c r="C13880" s="790" t="s">
        <v>2726</v>
      </c>
      <c r="D13880" s="790" t="s">
        <v>1580</v>
      </c>
      <c r="E13880" s="793">
        <v>24564</v>
      </c>
      <c r="F13880" s="376" t="s">
        <v>12747</v>
      </c>
      <c r="G13880" s="790" t="s">
        <v>12748</v>
      </c>
      <c r="H13880" s="794">
        <v>2023</v>
      </c>
      <c r="I13880" s="794">
        <v>2023</v>
      </c>
      <c r="J13880" s="668"/>
    </row>
    <row r="13881" spans="1:10" s="372" customFormat="1">
      <c r="A13881" s="325" t="s">
        <v>3484</v>
      </c>
      <c r="B13881" s="790" t="s">
        <v>12746</v>
      </c>
      <c r="C13881" s="790" t="s">
        <v>2726</v>
      </c>
      <c r="D13881" s="790" t="s">
        <v>1580</v>
      </c>
      <c r="E13881" s="793">
        <v>24564.82</v>
      </c>
      <c r="F13881" s="376" t="s">
        <v>12747</v>
      </c>
      <c r="G13881" s="790" t="s">
        <v>12748</v>
      </c>
      <c r="H13881" s="794">
        <v>2023</v>
      </c>
      <c r="I13881" s="794">
        <v>2023</v>
      </c>
      <c r="J13881" s="668"/>
    </row>
    <row r="13882" spans="1:10" s="372" customFormat="1">
      <c r="A13882" s="325" t="s">
        <v>12767</v>
      </c>
      <c r="B13882" s="790" t="s">
        <v>12746</v>
      </c>
      <c r="C13882" s="790" t="s">
        <v>2726</v>
      </c>
      <c r="D13882" s="790" t="s">
        <v>1580</v>
      </c>
      <c r="E13882" s="793">
        <v>25000</v>
      </c>
      <c r="F13882" s="376" t="s">
        <v>12747</v>
      </c>
      <c r="G13882" s="790" t="s">
        <v>12748</v>
      </c>
      <c r="H13882" s="794">
        <v>2023</v>
      </c>
      <c r="I13882" s="794">
        <v>2023</v>
      </c>
      <c r="J13882" s="668"/>
    </row>
    <row r="13883" spans="1:10" s="372" customFormat="1">
      <c r="A13883" s="325" t="s">
        <v>12786</v>
      </c>
      <c r="B13883" s="790" t="s">
        <v>12746</v>
      </c>
      <c r="C13883" s="790" t="s">
        <v>2726</v>
      </c>
      <c r="D13883" s="790" t="s">
        <v>1580</v>
      </c>
      <c r="E13883" s="793">
        <v>25000</v>
      </c>
      <c r="F13883" s="376" t="s">
        <v>12747</v>
      </c>
      <c r="G13883" s="790" t="s">
        <v>12748</v>
      </c>
      <c r="H13883" s="794">
        <v>2023</v>
      </c>
      <c r="I13883" s="794">
        <v>2023</v>
      </c>
      <c r="J13883" s="668"/>
    </row>
    <row r="13884" spans="1:10" s="372" customFormat="1">
      <c r="A13884" s="325" t="s">
        <v>12787</v>
      </c>
      <c r="B13884" s="790" t="s">
        <v>12746</v>
      </c>
      <c r="C13884" s="790" t="s">
        <v>2726</v>
      </c>
      <c r="D13884" s="790" t="s">
        <v>1580</v>
      </c>
      <c r="E13884" s="793">
        <v>25449</v>
      </c>
      <c r="F13884" s="376" t="s">
        <v>12747</v>
      </c>
      <c r="G13884" s="790" t="s">
        <v>12748</v>
      </c>
      <c r="H13884" s="794">
        <v>2023</v>
      </c>
      <c r="I13884" s="794">
        <v>2023</v>
      </c>
      <c r="J13884" s="668"/>
    </row>
    <row r="13885" spans="1:10" s="372" customFormat="1" ht="23.25">
      <c r="A13885" s="325" t="s">
        <v>12788</v>
      </c>
      <c r="B13885" s="790" t="s">
        <v>12746</v>
      </c>
      <c r="C13885" s="790" t="s">
        <v>2726</v>
      </c>
      <c r="D13885" s="790" t="s">
        <v>1580</v>
      </c>
      <c r="E13885" s="793">
        <v>25920</v>
      </c>
      <c r="F13885" s="376" t="s">
        <v>12747</v>
      </c>
      <c r="G13885" s="790" t="s">
        <v>12748</v>
      </c>
      <c r="H13885" s="794">
        <v>2023</v>
      </c>
      <c r="I13885" s="794">
        <v>2023</v>
      </c>
      <c r="J13885" s="668"/>
    </row>
    <row r="13886" spans="1:10" s="372" customFormat="1">
      <c r="A13886" s="325" t="s">
        <v>12789</v>
      </c>
      <c r="B13886" s="790" t="s">
        <v>12746</v>
      </c>
      <c r="C13886" s="790" t="s">
        <v>2726</v>
      </c>
      <c r="D13886" s="790" t="s">
        <v>1580</v>
      </c>
      <c r="E13886" s="793">
        <v>25999.999999999993</v>
      </c>
      <c r="F13886" s="376" t="s">
        <v>12747</v>
      </c>
      <c r="G13886" s="790" t="s">
        <v>12748</v>
      </c>
      <c r="H13886" s="794">
        <v>2023</v>
      </c>
      <c r="I13886" s="794">
        <v>2023</v>
      </c>
      <c r="J13886" s="668"/>
    </row>
    <row r="13887" spans="1:10" s="372" customFormat="1">
      <c r="A13887" s="325" t="s">
        <v>12790</v>
      </c>
      <c r="B13887" s="790" t="s">
        <v>12746</v>
      </c>
      <c r="C13887" s="790" t="s">
        <v>4225</v>
      </c>
      <c r="D13887" s="790" t="s">
        <v>1580</v>
      </c>
      <c r="E13887" s="793">
        <v>26391.9</v>
      </c>
      <c r="F13887" s="376" t="s">
        <v>12747</v>
      </c>
      <c r="G13887" s="790" t="s">
        <v>12748</v>
      </c>
      <c r="H13887" s="794">
        <v>2023</v>
      </c>
      <c r="I13887" s="794">
        <v>2023</v>
      </c>
      <c r="J13887" s="668"/>
    </row>
    <row r="13888" spans="1:10" s="372" customFormat="1" ht="23.25">
      <c r="A13888" s="325" t="s">
        <v>12791</v>
      </c>
      <c r="B13888" s="790" t="s">
        <v>12746</v>
      </c>
      <c r="C13888" s="790" t="s">
        <v>2726</v>
      </c>
      <c r="D13888" s="790" t="s">
        <v>1580</v>
      </c>
      <c r="E13888" s="793">
        <v>27000</v>
      </c>
      <c r="F13888" s="376" t="s">
        <v>12747</v>
      </c>
      <c r="G13888" s="790" t="s">
        <v>12748</v>
      </c>
      <c r="H13888" s="794">
        <v>2023</v>
      </c>
      <c r="I13888" s="794">
        <v>2023</v>
      </c>
      <c r="J13888" s="668"/>
    </row>
    <row r="13889" spans="1:10" s="372" customFormat="1">
      <c r="A13889" s="325" t="s">
        <v>12792</v>
      </c>
      <c r="B13889" s="790" t="s">
        <v>12746</v>
      </c>
      <c r="C13889" s="790" t="s">
        <v>2726</v>
      </c>
      <c r="D13889" s="790" t="s">
        <v>1580</v>
      </c>
      <c r="E13889" s="793">
        <v>27000</v>
      </c>
      <c r="F13889" s="376" t="s">
        <v>12747</v>
      </c>
      <c r="G13889" s="790" t="s">
        <v>12748</v>
      </c>
      <c r="H13889" s="794">
        <v>2023</v>
      </c>
      <c r="I13889" s="794">
        <v>2023</v>
      </c>
      <c r="J13889" s="668"/>
    </row>
    <row r="13890" spans="1:10" s="372" customFormat="1">
      <c r="A13890" s="325" t="s">
        <v>3223</v>
      </c>
      <c r="B13890" s="790" t="s">
        <v>12746</v>
      </c>
      <c r="C13890" s="790" t="s">
        <v>2726</v>
      </c>
      <c r="D13890" s="790" t="s">
        <v>1580</v>
      </c>
      <c r="E13890" s="793">
        <v>27168</v>
      </c>
      <c r="F13890" s="376" t="s">
        <v>12747</v>
      </c>
      <c r="G13890" s="790" t="s">
        <v>12748</v>
      </c>
      <c r="H13890" s="794">
        <v>2023</v>
      </c>
      <c r="I13890" s="794">
        <v>2023</v>
      </c>
      <c r="J13890" s="668"/>
    </row>
    <row r="13891" spans="1:10" s="372" customFormat="1">
      <c r="A13891" s="325" t="s">
        <v>12793</v>
      </c>
      <c r="B13891" s="790" t="s">
        <v>12746</v>
      </c>
      <c r="C13891" s="790" t="s">
        <v>4225</v>
      </c>
      <c r="D13891" s="790" t="s">
        <v>1580</v>
      </c>
      <c r="E13891" s="793">
        <v>27222.84</v>
      </c>
      <c r="F13891" s="376" t="s">
        <v>12747</v>
      </c>
      <c r="G13891" s="790" t="s">
        <v>12748</v>
      </c>
      <c r="H13891" s="794">
        <v>2023</v>
      </c>
      <c r="I13891" s="794">
        <v>2023</v>
      </c>
      <c r="J13891" s="668"/>
    </row>
    <row r="13892" spans="1:10" s="372" customFormat="1">
      <c r="A13892" s="325" t="s">
        <v>12794</v>
      </c>
      <c r="B13892" s="790" t="s">
        <v>12746</v>
      </c>
      <c r="C13892" s="790" t="s">
        <v>2726</v>
      </c>
      <c r="D13892" s="790" t="s">
        <v>1580</v>
      </c>
      <c r="E13892" s="793">
        <v>28000</v>
      </c>
      <c r="F13892" s="376" t="s">
        <v>12747</v>
      </c>
      <c r="G13892" s="790" t="s">
        <v>12748</v>
      </c>
      <c r="H13892" s="794">
        <v>2023</v>
      </c>
      <c r="I13892" s="794">
        <v>2023</v>
      </c>
      <c r="J13892" s="668"/>
    </row>
    <row r="13893" spans="1:10" s="372" customFormat="1">
      <c r="A13893" s="325" t="s">
        <v>2754</v>
      </c>
      <c r="B13893" s="790" t="s">
        <v>12746</v>
      </c>
      <c r="C13893" s="790" t="s">
        <v>2726</v>
      </c>
      <c r="D13893" s="790" t="s">
        <v>1580</v>
      </c>
      <c r="E13893" s="793">
        <v>28000</v>
      </c>
      <c r="F13893" s="376" t="s">
        <v>12747</v>
      </c>
      <c r="G13893" s="790" t="s">
        <v>12748</v>
      </c>
      <c r="H13893" s="794">
        <v>2023</v>
      </c>
      <c r="I13893" s="794">
        <v>2023</v>
      </c>
      <c r="J13893" s="668"/>
    </row>
    <row r="13894" spans="1:10" s="372" customFormat="1">
      <c r="A13894" s="325" t="s">
        <v>12795</v>
      </c>
      <c r="B13894" s="790" t="s">
        <v>12746</v>
      </c>
      <c r="C13894" s="790" t="s">
        <v>2726</v>
      </c>
      <c r="D13894" s="790" t="s">
        <v>1580</v>
      </c>
      <c r="E13894" s="793">
        <v>28000</v>
      </c>
      <c r="F13894" s="376" t="s">
        <v>12747</v>
      </c>
      <c r="G13894" s="790" t="s">
        <v>12748</v>
      </c>
      <c r="H13894" s="794">
        <v>2023</v>
      </c>
      <c r="I13894" s="794">
        <v>2023</v>
      </c>
      <c r="J13894" s="668"/>
    </row>
    <row r="13895" spans="1:10" s="372" customFormat="1">
      <c r="A13895" s="325" t="s">
        <v>12768</v>
      </c>
      <c r="B13895" s="790" t="s">
        <v>12746</v>
      </c>
      <c r="C13895" s="790" t="s">
        <v>2726</v>
      </c>
      <c r="D13895" s="790" t="s">
        <v>1580</v>
      </c>
      <c r="E13895" s="793">
        <v>28000</v>
      </c>
      <c r="F13895" s="376" t="s">
        <v>12747</v>
      </c>
      <c r="G13895" s="790" t="s">
        <v>12748</v>
      </c>
      <c r="H13895" s="794">
        <v>2023</v>
      </c>
      <c r="I13895" s="794">
        <v>2023</v>
      </c>
      <c r="J13895" s="668"/>
    </row>
    <row r="13896" spans="1:10" s="372" customFormat="1">
      <c r="A13896" s="325" t="s">
        <v>12796</v>
      </c>
      <c r="B13896" s="790" t="s">
        <v>12746</v>
      </c>
      <c r="C13896" s="790" t="s">
        <v>2726</v>
      </c>
      <c r="D13896" s="790" t="s">
        <v>1580</v>
      </c>
      <c r="E13896" s="793">
        <v>28000</v>
      </c>
      <c r="F13896" s="376" t="s">
        <v>12747</v>
      </c>
      <c r="G13896" s="790" t="s">
        <v>12748</v>
      </c>
      <c r="H13896" s="794">
        <v>2023</v>
      </c>
      <c r="I13896" s="794">
        <v>2023</v>
      </c>
      <c r="J13896" s="668"/>
    </row>
    <row r="13897" spans="1:10" s="372" customFormat="1">
      <c r="A13897" s="325" t="s">
        <v>12797</v>
      </c>
      <c r="B13897" s="790" t="s">
        <v>12746</v>
      </c>
      <c r="C13897" s="790" t="s">
        <v>2726</v>
      </c>
      <c r="D13897" s="790" t="s">
        <v>1580</v>
      </c>
      <c r="E13897" s="793">
        <v>28236.000000000007</v>
      </c>
      <c r="F13897" s="376" t="s">
        <v>12747</v>
      </c>
      <c r="G13897" s="790" t="s">
        <v>12748</v>
      </c>
      <c r="H13897" s="794">
        <v>2023</v>
      </c>
      <c r="I13897" s="794">
        <v>2023</v>
      </c>
      <c r="J13897" s="668"/>
    </row>
    <row r="13898" spans="1:10" s="372" customFormat="1">
      <c r="A13898" s="325" t="s">
        <v>2888</v>
      </c>
      <c r="B13898" s="790" t="s">
        <v>12746</v>
      </c>
      <c r="C13898" s="790" t="s">
        <v>2726</v>
      </c>
      <c r="D13898" s="790" t="s">
        <v>1580</v>
      </c>
      <c r="E13898" s="793">
        <v>28512</v>
      </c>
      <c r="F13898" s="376" t="s">
        <v>12747</v>
      </c>
      <c r="G13898" s="790" t="s">
        <v>12748</v>
      </c>
      <c r="H13898" s="794">
        <v>2023</v>
      </c>
      <c r="I13898" s="794">
        <v>2023</v>
      </c>
      <c r="J13898" s="668"/>
    </row>
    <row r="13899" spans="1:10" s="372" customFormat="1">
      <c r="A13899" s="325" t="s">
        <v>12785</v>
      </c>
      <c r="B13899" s="790" t="s">
        <v>12746</v>
      </c>
      <c r="C13899" s="790" t="s">
        <v>2726</v>
      </c>
      <c r="D13899" s="790" t="s">
        <v>1580</v>
      </c>
      <c r="E13899" s="793">
        <v>28971.360000000001</v>
      </c>
      <c r="F13899" s="376" t="s">
        <v>12747</v>
      </c>
      <c r="G13899" s="790" t="s">
        <v>12748</v>
      </c>
      <c r="H13899" s="794">
        <v>2023</v>
      </c>
      <c r="I13899" s="794">
        <v>2023</v>
      </c>
      <c r="J13899" s="668"/>
    </row>
    <row r="13900" spans="1:10" s="372" customFormat="1">
      <c r="A13900" s="325" t="s">
        <v>2754</v>
      </c>
      <c r="B13900" s="790" t="s">
        <v>12746</v>
      </c>
      <c r="C13900" s="790" t="s">
        <v>2726</v>
      </c>
      <c r="D13900" s="790" t="s">
        <v>1580</v>
      </c>
      <c r="E13900" s="793">
        <v>30000</v>
      </c>
      <c r="F13900" s="376" t="s">
        <v>12747</v>
      </c>
      <c r="G13900" s="790" t="s">
        <v>12748</v>
      </c>
      <c r="H13900" s="794">
        <v>2023</v>
      </c>
      <c r="I13900" s="794">
        <v>2023</v>
      </c>
      <c r="J13900" s="668"/>
    </row>
    <row r="13901" spans="1:10" s="372" customFormat="1" ht="23.25">
      <c r="A13901" s="325" t="s">
        <v>12798</v>
      </c>
      <c r="B13901" s="790" t="s">
        <v>12746</v>
      </c>
      <c r="C13901" s="790" t="s">
        <v>2726</v>
      </c>
      <c r="D13901" s="790" t="s">
        <v>1580</v>
      </c>
      <c r="E13901" s="793">
        <v>30000</v>
      </c>
      <c r="F13901" s="376" t="s">
        <v>12747</v>
      </c>
      <c r="G13901" s="790" t="s">
        <v>12748</v>
      </c>
      <c r="H13901" s="794">
        <v>2023</v>
      </c>
      <c r="I13901" s="794">
        <v>2023</v>
      </c>
      <c r="J13901" s="668"/>
    </row>
    <row r="13902" spans="1:10" s="372" customFormat="1">
      <c r="A13902" s="325" t="s">
        <v>12799</v>
      </c>
      <c r="B13902" s="790" t="s">
        <v>12746</v>
      </c>
      <c r="C13902" s="790" t="s">
        <v>2726</v>
      </c>
      <c r="D13902" s="790" t="s">
        <v>1580</v>
      </c>
      <c r="E13902" s="793">
        <v>30000</v>
      </c>
      <c r="F13902" s="376" t="s">
        <v>12747</v>
      </c>
      <c r="G13902" s="790" t="s">
        <v>12748</v>
      </c>
      <c r="H13902" s="794">
        <v>2023</v>
      </c>
      <c r="I13902" s="794">
        <v>2023</v>
      </c>
      <c r="J13902" s="668"/>
    </row>
    <row r="13903" spans="1:10" s="372" customFormat="1">
      <c r="A13903" s="325" t="s">
        <v>12800</v>
      </c>
      <c r="B13903" s="790" t="s">
        <v>12746</v>
      </c>
      <c r="C13903" s="790" t="s">
        <v>2726</v>
      </c>
      <c r="D13903" s="790" t="s">
        <v>1580</v>
      </c>
      <c r="E13903" s="793">
        <v>30000</v>
      </c>
      <c r="F13903" s="376" t="s">
        <v>12747</v>
      </c>
      <c r="G13903" s="790" t="s">
        <v>12748</v>
      </c>
      <c r="H13903" s="794">
        <v>2023</v>
      </c>
      <c r="I13903" s="794">
        <v>2023</v>
      </c>
      <c r="J13903" s="668"/>
    </row>
    <row r="13904" spans="1:10" s="372" customFormat="1">
      <c r="A13904" s="325" t="s">
        <v>12801</v>
      </c>
      <c r="B13904" s="790" t="s">
        <v>12746</v>
      </c>
      <c r="C13904" s="790" t="s">
        <v>2726</v>
      </c>
      <c r="D13904" s="790" t="s">
        <v>1580</v>
      </c>
      <c r="E13904" s="793">
        <v>30000</v>
      </c>
      <c r="F13904" s="376" t="s">
        <v>12747</v>
      </c>
      <c r="G13904" s="790" t="s">
        <v>12748</v>
      </c>
      <c r="H13904" s="794">
        <v>2023</v>
      </c>
      <c r="I13904" s="794">
        <v>2023</v>
      </c>
      <c r="J13904" s="668"/>
    </row>
    <row r="13905" spans="1:10" s="372" customFormat="1">
      <c r="A13905" s="325" t="s">
        <v>6396</v>
      </c>
      <c r="B13905" s="790" t="s">
        <v>12746</v>
      </c>
      <c r="C13905" s="790" t="s">
        <v>2726</v>
      </c>
      <c r="D13905" s="790" t="s">
        <v>1580</v>
      </c>
      <c r="E13905" s="793">
        <v>30000</v>
      </c>
      <c r="F13905" s="376" t="s">
        <v>12747</v>
      </c>
      <c r="G13905" s="790" t="s">
        <v>12748</v>
      </c>
      <c r="H13905" s="794">
        <v>2023</v>
      </c>
      <c r="I13905" s="794">
        <v>2023</v>
      </c>
      <c r="J13905" s="668"/>
    </row>
    <row r="13906" spans="1:10" s="372" customFormat="1">
      <c r="A13906" s="325" t="s">
        <v>2925</v>
      </c>
      <c r="B13906" s="790" t="s">
        <v>12746</v>
      </c>
      <c r="C13906" s="790" t="s">
        <v>2726</v>
      </c>
      <c r="D13906" s="790" t="s">
        <v>1580</v>
      </c>
      <c r="E13906" s="793">
        <v>30000</v>
      </c>
      <c r="F13906" s="376" t="s">
        <v>12747</v>
      </c>
      <c r="G13906" s="790" t="s">
        <v>12748</v>
      </c>
      <c r="H13906" s="794">
        <v>2023</v>
      </c>
      <c r="I13906" s="794">
        <v>2023</v>
      </c>
      <c r="J13906" s="668"/>
    </row>
    <row r="13907" spans="1:10" s="372" customFormat="1">
      <c r="A13907" s="325" t="s">
        <v>12802</v>
      </c>
      <c r="B13907" s="790" t="s">
        <v>12746</v>
      </c>
      <c r="C13907" s="790" t="s">
        <v>2726</v>
      </c>
      <c r="D13907" s="790" t="s">
        <v>1580</v>
      </c>
      <c r="E13907" s="793">
        <v>30000</v>
      </c>
      <c r="F13907" s="376" t="s">
        <v>12747</v>
      </c>
      <c r="G13907" s="790" t="s">
        <v>12748</v>
      </c>
      <c r="H13907" s="794">
        <v>2023</v>
      </c>
      <c r="I13907" s="794">
        <v>2023</v>
      </c>
      <c r="J13907" s="668"/>
    </row>
    <row r="13908" spans="1:10" s="372" customFormat="1">
      <c r="A13908" s="325" t="s">
        <v>2891</v>
      </c>
      <c r="B13908" s="790" t="s">
        <v>12746</v>
      </c>
      <c r="C13908" s="790" t="s">
        <v>2726</v>
      </c>
      <c r="D13908" s="790" t="s">
        <v>1580</v>
      </c>
      <c r="E13908" s="793">
        <v>30800</v>
      </c>
      <c r="F13908" s="376" t="s">
        <v>12747</v>
      </c>
      <c r="G13908" s="790" t="s">
        <v>12748</v>
      </c>
      <c r="H13908" s="794">
        <v>2023</v>
      </c>
      <c r="I13908" s="794">
        <v>2023</v>
      </c>
      <c r="J13908" s="668"/>
    </row>
    <row r="13909" spans="1:10" s="372" customFormat="1">
      <c r="A13909" s="325" t="s">
        <v>3484</v>
      </c>
      <c r="B13909" s="790" t="s">
        <v>12746</v>
      </c>
      <c r="C13909" s="790" t="s">
        <v>2726</v>
      </c>
      <c r="D13909" s="790" t="s">
        <v>1580</v>
      </c>
      <c r="E13909" s="793">
        <v>31068</v>
      </c>
      <c r="F13909" s="376" t="s">
        <v>12747</v>
      </c>
      <c r="G13909" s="790" t="s">
        <v>12748</v>
      </c>
      <c r="H13909" s="794">
        <v>2023</v>
      </c>
      <c r="I13909" s="794">
        <v>2023</v>
      </c>
      <c r="J13909" s="668"/>
    </row>
    <row r="13910" spans="1:10" s="372" customFormat="1">
      <c r="A13910" s="325" t="s">
        <v>6396</v>
      </c>
      <c r="B13910" s="790" t="s">
        <v>12746</v>
      </c>
      <c r="C13910" s="790" t="s">
        <v>2726</v>
      </c>
      <c r="D13910" s="790" t="s">
        <v>1580</v>
      </c>
      <c r="E13910" s="793">
        <v>31200</v>
      </c>
      <c r="F13910" s="376" t="s">
        <v>12747</v>
      </c>
      <c r="G13910" s="790" t="s">
        <v>12748</v>
      </c>
      <c r="H13910" s="794">
        <v>2023</v>
      </c>
      <c r="I13910" s="794">
        <v>2023</v>
      </c>
      <c r="J13910" s="668"/>
    </row>
    <row r="13911" spans="1:10" s="372" customFormat="1">
      <c r="A13911" s="325" t="s">
        <v>6396</v>
      </c>
      <c r="B13911" s="790" t="s">
        <v>12746</v>
      </c>
      <c r="C13911" s="790" t="s">
        <v>2726</v>
      </c>
      <c r="D13911" s="790" t="s">
        <v>1580</v>
      </c>
      <c r="E13911" s="793">
        <v>31200</v>
      </c>
      <c r="F13911" s="376" t="s">
        <v>12747</v>
      </c>
      <c r="G13911" s="790" t="s">
        <v>12748</v>
      </c>
      <c r="H13911" s="794">
        <v>2023</v>
      </c>
      <c r="I13911" s="794">
        <v>2023</v>
      </c>
      <c r="J13911" s="668"/>
    </row>
    <row r="13912" spans="1:10" s="372" customFormat="1">
      <c r="A13912" s="325" t="s">
        <v>12803</v>
      </c>
      <c r="B13912" s="790" t="s">
        <v>12746</v>
      </c>
      <c r="C13912" s="790" t="s">
        <v>4225</v>
      </c>
      <c r="D13912" s="790" t="s">
        <v>1580</v>
      </c>
      <c r="E13912" s="793">
        <v>31536</v>
      </c>
      <c r="F13912" s="376" t="s">
        <v>12747</v>
      </c>
      <c r="G13912" s="790" t="s">
        <v>12748</v>
      </c>
      <c r="H13912" s="794">
        <v>2023</v>
      </c>
      <c r="I13912" s="794">
        <v>2023</v>
      </c>
      <c r="J13912" s="668"/>
    </row>
    <row r="13913" spans="1:10" s="372" customFormat="1">
      <c r="A13913" s="325" t="s">
        <v>12804</v>
      </c>
      <c r="B13913" s="790" t="s">
        <v>12746</v>
      </c>
      <c r="C13913" s="790" t="s">
        <v>2726</v>
      </c>
      <c r="D13913" s="790" t="s">
        <v>1580</v>
      </c>
      <c r="E13913" s="793">
        <v>31553</v>
      </c>
      <c r="F13913" s="376" t="s">
        <v>12747</v>
      </c>
      <c r="G13913" s="790" t="s">
        <v>12748</v>
      </c>
      <c r="H13913" s="794">
        <v>2023</v>
      </c>
      <c r="I13913" s="794">
        <v>2023</v>
      </c>
      <c r="J13913" s="668"/>
    </row>
    <row r="13914" spans="1:10" s="372" customFormat="1">
      <c r="A13914" s="325" t="s">
        <v>6396</v>
      </c>
      <c r="B13914" s="790" t="s">
        <v>12746</v>
      </c>
      <c r="C13914" s="790" t="s">
        <v>2726</v>
      </c>
      <c r="D13914" s="790" t="s">
        <v>1580</v>
      </c>
      <c r="E13914" s="793">
        <v>31800</v>
      </c>
      <c r="F13914" s="376" t="s">
        <v>12747</v>
      </c>
      <c r="G13914" s="790" t="s">
        <v>12748</v>
      </c>
      <c r="H13914" s="794">
        <v>2023</v>
      </c>
      <c r="I13914" s="794">
        <v>2023</v>
      </c>
      <c r="J13914" s="668"/>
    </row>
    <row r="13915" spans="1:10" s="372" customFormat="1" ht="23.25">
      <c r="A13915" s="325" t="s">
        <v>12805</v>
      </c>
      <c r="B13915" s="790" t="s">
        <v>12746</v>
      </c>
      <c r="C13915" s="790" t="s">
        <v>2726</v>
      </c>
      <c r="D13915" s="790" t="s">
        <v>1580</v>
      </c>
      <c r="E13915" s="793">
        <v>32000</v>
      </c>
      <c r="F13915" s="376" t="s">
        <v>12747</v>
      </c>
      <c r="G13915" s="790" t="s">
        <v>12748</v>
      </c>
      <c r="H13915" s="794">
        <v>2023</v>
      </c>
      <c r="I13915" s="794">
        <v>2023</v>
      </c>
      <c r="J13915" s="668"/>
    </row>
    <row r="13916" spans="1:10" s="372" customFormat="1">
      <c r="A13916" s="325" t="s">
        <v>12806</v>
      </c>
      <c r="B13916" s="790" t="s">
        <v>12746</v>
      </c>
      <c r="C13916" s="790" t="s">
        <v>2726</v>
      </c>
      <c r="D13916" s="790" t="s">
        <v>1580</v>
      </c>
      <c r="E13916" s="793">
        <v>32000</v>
      </c>
      <c r="F13916" s="376" t="s">
        <v>12747</v>
      </c>
      <c r="G13916" s="790" t="s">
        <v>12748</v>
      </c>
      <c r="H13916" s="794">
        <v>2023</v>
      </c>
      <c r="I13916" s="794">
        <v>2023</v>
      </c>
      <c r="J13916" s="668"/>
    </row>
    <row r="13917" spans="1:10" s="372" customFormat="1">
      <c r="A13917" s="325" t="s">
        <v>12807</v>
      </c>
      <c r="B13917" s="790" t="s">
        <v>12746</v>
      </c>
      <c r="C13917" s="790" t="s">
        <v>2726</v>
      </c>
      <c r="D13917" s="790" t="s">
        <v>1580</v>
      </c>
      <c r="E13917" s="793">
        <v>32000</v>
      </c>
      <c r="F13917" s="376" t="s">
        <v>12747</v>
      </c>
      <c r="G13917" s="790" t="s">
        <v>12748</v>
      </c>
      <c r="H13917" s="794">
        <v>2023</v>
      </c>
      <c r="I13917" s="794">
        <v>2023</v>
      </c>
      <c r="J13917" s="668"/>
    </row>
    <row r="13918" spans="1:10" s="372" customFormat="1">
      <c r="A13918" s="325" t="s">
        <v>3709</v>
      </c>
      <c r="B13918" s="790" t="s">
        <v>12746</v>
      </c>
      <c r="C13918" s="790" t="s">
        <v>2726</v>
      </c>
      <c r="D13918" s="790" t="s">
        <v>1580</v>
      </c>
      <c r="E13918" s="793">
        <v>33000</v>
      </c>
      <c r="F13918" s="376" t="s">
        <v>12747</v>
      </c>
      <c r="G13918" s="790" t="s">
        <v>12748</v>
      </c>
      <c r="H13918" s="794">
        <v>2023</v>
      </c>
      <c r="I13918" s="794">
        <v>2023</v>
      </c>
      <c r="J13918" s="668"/>
    </row>
    <row r="13919" spans="1:10" s="372" customFormat="1">
      <c r="A13919" s="325" t="s">
        <v>3208</v>
      </c>
      <c r="B13919" s="790" t="s">
        <v>12746</v>
      </c>
      <c r="C13919" s="790" t="s">
        <v>2726</v>
      </c>
      <c r="D13919" s="790" t="s">
        <v>1580</v>
      </c>
      <c r="E13919" s="793">
        <v>33600</v>
      </c>
      <c r="F13919" s="376" t="s">
        <v>12747</v>
      </c>
      <c r="G13919" s="790" t="s">
        <v>12748</v>
      </c>
      <c r="H13919" s="794">
        <v>2023</v>
      </c>
      <c r="I13919" s="794">
        <v>2023</v>
      </c>
      <c r="J13919" s="668"/>
    </row>
    <row r="13920" spans="1:10" s="372" customFormat="1">
      <c r="A13920" s="325" t="s">
        <v>3208</v>
      </c>
      <c r="B13920" s="790" t="s">
        <v>12746</v>
      </c>
      <c r="C13920" s="790" t="s">
        <v>2726</v>
      </c>
      <c r="D13920" s="790" t="s">
        <v>1580</v>
      </c>
      <c r="E13920" s="793">
        <v>33600</v>
      </c>
      <c r="F13920" s="376" t="s">
        <v>12747</v>
      </c>
      <c r="G13920" s="790" t="s">
        <v>12748</v>
      </c>
      <c r="H13920" s="794">
        <v>2023</v>
      </c>
      <c r="I13920" s="794">
        <v>2023</v>
      </c>
      <c r="J13920" s="668"/>
    </row>
    <row r="13921" spans="1:10" s="372" customFormat="1">
      <c r="A13921" s="325" t="s">
        <v>12808</v>
      </c>
      <c r="B13921" s="790" t="s">
        <v>12746</v>
      </c>
      <c r="C13921" s="790" t="s">
        <v>4225</v>
      </c>
      <c r="D13921" s="790" t="s">
        <v>1580</v>
      </c>
      <c r="E13921" s="793">
        <v>33612.53</v>
      </c>
      <c r="F13921" s="376" t="s">
        <v>12747</v>
      </c>
      <c r="G13921" s="790" t="s">
        <v>12748</v>
      </c>
      <c r="H13921" s="794">
        <v>2023</v>
      </c>
      <c r="I13921" s="794">
        <v>2023</v>
      </c>
      <c r="J13921" s="668"/>
    </row>
    <row r="13922" spans="1:10" s="372" customFormat="1" ht="23.25">
      <c r="A13922" s="325" t="s">
        <v>12809</v>
      </c>
      <c r="B13922" s="790" t="s">
        <v>12746</v>
      </c>
      <c r="C13922" s="790" t="s">
        <v>2726</v>
      </c>
      <c r="D13922" s="790" t="s">
        <v>1580</v>
      </c>
      <c r="E13922" s="793">
        <v>34000</v>
      </c>
      <c r="F13922" s="376" t="s">
        <v>12747</v>
      </c>
      <c r="G13922" s="790" t="s">
        <v>12748</v>
      </c>
      <c r="H13922" s="794">
        <v>2023</v>
      </c>
      <c r="I13922" s="794">
        <v>2023</v>
      </c>
      <c r="J13922" s="668"/>
    </row>
    <row r="13923" spans="1:10" s="372" customFormat="1">
      <c r="A13923" s="325" t="s">
        <v>2737</v>
      </c>
      <c r="B13923" s="790" t="s">
        <v>12746</v>
      </c>
      <c r="C13923" s="790" t="s">
        <v>2726</v>
      </c>
      <c r="D13923" s="790" t="s">
        <v>1580</v>
      </c>
      <c r="E13923" s="793">
        <v>34000</v>
      </c>
      <c r="F13923" s="376" t="s">
        <v>12747</v>
      </c>
      <c r="G13923" s="790" t="s">
        <v>12748</v>
      </c>
      <c r="H13923" s="794">
        <v>2023</v>
      </c>
      <c r="I13923" s="794">
        <v>2023</v>
      </c>
      <c r="J13923" s="668"/>
    </row>
    <row r="13924" spans="1:10" s="372" customFormat="1" ht="23.25">
      <c r="A13924" s="325" t="s">
        <v>12788</v>
      </c>
      <c r="B13924" s="790" t="s">
        <v>12746</v>
      </c>
      <c r="C13924" s="790" t="s">
        <v>2726</v>
      </c>
      <c r="D13924" s="790" t="s">
        <v>1580</v>
      </c>
      <c r="E13924" s="793">
        <v>34164</v>
      </c>
      <c r="F13924" s="376" t="s">
        <v>12747</v>
      </c>
      <c r="G13924" s="790" t="s">
        <v>12748</v>
      </c>
      <c r="H13924" s="794">
        <v>2023</v>
      </c>
      <c r="I13924" s="794">
        <v>2023</v>
      </c>
      <c r="J13924" s="668"/>
    </row>
    <row r="13925" spans="1:10" s="372" customFormat="1">
      <c r="A13925" s="325" t="s">
        <v>3208</v>
      </c>
      <c r="B13925" s="790" t="s">
        <v>12746</v>
      </c>
      <c r="C13925" s="790" t="s">
        <v>2726</v>
      </c>
      <c r="D13925" s="790" t="s">
        <v>1580</v>
      </c>
      <c r="E13925" s="793">
        <v>34704</v>
      </c>
      <c r="F13925" s="376" t="s">
        <v>12747</v>
      </c>
      <c r="G13925" s="790" t="s">
        <v>12748</v>
      </c>
      <c r="H13925" s="794">
        <v>2023</v>
      </c>
      <c r="I13925" s="794">
        <v>2023</v>
      </c>
      <c r="J13925" s="668"/>
    </row>
    <row r="13926" spans="1:10" s="372" customFormat="1">
      <c r="A13926" s="325" t="s">
        <v>3092</v>
      </c>
      <c r="B13926" s="790" t="s">
        <v>12746</v>
      </c>
      <c r="C13926" s="790" t="s">
        <v>2726</v>
      </c>
      <c r="D13926" s="790" t="s">
        <v>1580</v>
      </c>
      <c r="E13926" s="793">
        <v>34969.999999999993</v>
      </c>
      <c r="F13926" s="376" t="s">
        <v>12747</v>
      </c>
      <c r="G13926" s="790" t="s">
        <v>12748</v>
      </c>
      <c r="H13926" s="794">
        <v>2023</v>
      </c>
      <c r="I13926" s="794">
        <v>2023</v>
      </c>
      <c r="J13926" s="668"/>
    </row>
    <row r="13927" spans="1:10" s="372" customFormat="1">
      <c r="A13927" s="325" t="s">
        <v>12810</v>
      </c>
      <c r="B13927" s="790" t="s">
        <v>12746</v>
      </c>
      <c r="C13927" s="790" t="s">
        <v>2726</v>
      </c>
      <c r="D13927" s="790" t="s">
        <v>1580</v>
      </c>
      <c r="E13927" s="793">
        <v>35000</v>
      </c>
      <c r="F13927" s="376" t="s">
        <v>12747</v>
      </c>
      <c r="G13927" s="790" t="s">
        <v>12748</v>
      </c>
      <c r="H13927" s="794">
        <v>2023</v>
      </c>
      <c r="I13927" s="794">
        <v>2023</v>
      </c>
      <c r="J13927" s="668"/>
    </row>
    <row r="13928" spans="1:10" s="372" customFormat="1">
      <c r="A13928" s="325" t="s">
        <v>12811</v>
      </c>
      <c r="B13928" s="790" t="s">
        <v>12746</v>
      </c>
      <c r="C13928" s="790" t="s">
        <v>2726</v>
      </c>
      <c r="D13928" s="790" t="s">
        <v>1580</v>
      </c>
      <c r="E13928" s="793">
        <v>35000</v>
      </c>
      <c r="F13928" s="376" t="s">
        <v>12747</v>
      </c>
      <c r="G13928" s="790" t="s">
        <v>12748</v>
      </c>
      <c r="H13928" s="794">
        <v>2023</v>
      </c>
      <c r="I13928" s="794">
        <v>2023</v>
      </c>
      <c r="J13928" s="668"/>
    </row>
    <row r="13929" spans="1:10" s="372" customFormat="1" ht="23.25">
      <c r="A13929" s="325" t="s">
        <v>12812</v>
      </c>
      <c r="B13929" s="790" t="s">
        <v>12746</v>
      </c>
      <c r="C13929" s="790" t="s">
        <v>2726</v>
      </c>
      <c r="D13929" s="790" t="s">
        <v>1580</v>
      </c>
      <c r="E13929" s="793">
        <v>35000</v>
      </c>
      <c r="F13929" s="376" t="s">
        <v>12747</v>
      </c>
      <c r="G13929" s="790" t="s">
        <v>12748</v>
      </c>
      <c r="H13929" s="794">
        <v>2023</v>
      </c>
      <c r="I13929" s="794">
        <v>2023</v>
      </c>
      <c r="J13929" s="668"/>
    </row>
    <row r="13930" spans="1:10" s="372" customFormat="1" ht="23.25">
      <c r="A13930" s="325" t="s">
        <v>12813</v>
      </c>
      <c r="B13930" s="790" t="s">
        <v>12746</v>
      </c>
      <c r="C13930" s="790" t="s">
        <v>2726</v>
      </c>
      <c r="D13930" s="790" t="s">
        <v>1580</v>
      </c>
      <c r="E13930" s="793">
        <v>35000</v>
      </c>
      <c r="F13930" s="376" t="s">
        <v>12747</v>
      </c>
      <c r="G13930" s="790" t="s">
        <v>12748</v>
      </c>
      <c r="H13930" s="794">
        <v>2023</v>
      </c>
      <c r="I13930" s="794">
        <v>2023</v>
      </c>
      <c r="J13930" s="668"/>
    </row>
    <row r="13931" spans="1:10" s="372" customFormat="1" ht="23.25">
      <c r="A13931" s="325" t="s">
        <v>12814</v>
      </c>
      <c r="B13931" s="790" t="s">
        <v>12746</v>
      </c>
      <c r="C13931" s="790" t="s">
        <v>2726</v>
      </c>
      <c r="D13931" s="790" t="s">
        <v>1580</v>
      </c>
      <c r="E13931" s="793">
        <v>35000</v>
      </c>
      <c r="F13931" s="376" t="s">
        <v>12747</v>
      </c>
      <c r="G13931" s="790" t="s">
        <v>12748</v>
      </c>
      <c r="H13931" s="794">
        <v>2023</v>
      </c>
      <c r="I13931" s="794">
        <v>2023</v>
      </c>
      <c r="J13931" s="668"/>
    </row>
    <row r="13932" spans="1:10" s="372" customFormat="1" ht="23.25">
      <c r="A13932" s="325" t="s">
        <v>12815</v>
      </c>
      <c r="B13932" s="790" t="s">
        <v>12746</v>
      </c>
      <c r="C13932" s="790" t="s">
        <v>2726</v>
      </c>
      <c r="D13932" s="790" t="s">
        <v>1580</v>
      </c>
      <c r="E13932" s="793">
        <v>35000</v>
      </c>
      <c r="F13932" s="376" t="s">
        <v>12747</v>
      </c>
      <c r="G13932" s="790" t="s">
        <v>12748</v>
      </c>
      <c r="H13932" s="794">
        <v>2023</v>
      </c>
      <c r="I13932" s="794">
        <v>2023</v>
      </c>
      <c r="J13932" s="668"/>
    </row>
    <row r="13933" spans="1:10" s="372" customFormat="1">
      <c r="A13933" s="325" t="s">
        <v>12816</v>
      </c>
      <c r="B13933" s="790" t="s">
        <v>12746</v>
      </c>
      <c r="C13933" s="790" t="s">
        <v>2726</v>
      </c>
      <c r="D13933" s="790" t="s">
        <v>1580</v>
      </c>
      <c r="E13933" s="793">
        <v>35000</v>
      </c>
      <c r="F13933" s="376" t="s">
        <v>12747</v>
      </c>
      <c r="G13933" s="790" t="s">
        <v>12748</v>
      </c>
      <c r="H13933" s="794">
        <v>2023</v>
      </c>
      <c r="I13933" s="794">
        <v>2023</v>
      </c>
      <c r="J13933" s="668"/>
    </row>
    <row r="13934" spans="1:10" s="372" customFormat="1">
      <c r="A13934" s="325" t="s">
        <v>12817</v>
      </c>
      <c r="B13934" s="790" t="s">
        <v>12746</v>
      </c>
      <c r="C13934" s="790" t="s">
        <v>2726</v>
      </c>
      <c r="D13934" s="790" t="s">
        <v>1580</v>
      </c>
      <c r="E13934" s="793">
        <v>35000</v>
      </c>
      <c r="F13934" s="376" t="s">
        <v>12747</v>
      </c>
      <c r="G13934" s="790" t="s">
        <v>12748</v>
      </c>
      <c r="H13934" s="794">
        <v>2023</v>
      </c>
      <c r="I13934" s="794">
        <v>2023</v>
      </c>
      <c r="J13934" s="668"/>
    </row>
    <row r="13935" spans="1:10" s="372" customFormat="1">
      <c r="A13935" s="325" t="s">
        <v>3223</v>
      </c>
      <c r="B13935" s="790" t="s">
        <v>12746</v>
      </c>
      <c r="C13935" s="790" t="s">
        <v>2726</v>
      </c>
      <c r="D13935" s="790" t="s">
        <v>1580</v>
      </c>
      <c r="E13935" s="793">
        <v>35000</v>
      </c>
      <c r="F13935" s="376" t="s">
        <v>12747</v>
      </c>
      <c r="G13935" s="790" t="s">
        <v>12748</v>
      </c>
      <c r="H13935" s="794">
        <v>2023</v>
      </c>
      <c r="I13935" s="794">
        <v>2023</v>
      </c>
      <c r="J13935" s="668"/>
    </row>
    <row r="13936" spans="1:10" s="372" customFormat="1">
      <c r="A13936" s="325" t="s">
        <v>3223</v>
      </c>
      <c r="B13936" s="790" t="s">
        <v>12746</v>
      </c>
      <c r="C13936" s="790" t="s">
        <v>2726</v>
      </c>
      <c r="D13936" s="790" t="s">
        <v>1580</v>
      </c>
      <c r="E13936" s="793">
        <v>35000</v>
      </c>
      <c r="F13936" s="376" t="s">
        <v>12747</v>
      </c>
      <c r="G13936" s="790" t="s">
        <v>12748</v>
      </c>
      <c r="H13936" s="794">
        <v>2023</v>
      </c>
      <c r="I13936" s="794">
        <v>2023</v>
      </c>
      <c r="J13936" s="668"/>
    </row>
    <row r="13937" spans="1:10" s="372" customFormat="1">
      <c r="A13937" s="325" t="s">
        <v>3471</v>
      </c>
      <c r="B13937" s="790" t="s">
        <v>12746</v>
      </c>
      <c r="C13937" s="790" t="s">
        <v>2726</v>
      </c>
      <c r="D13937" s="790" t="s">
        <v>1580</v>
      </c>
      <c r="E13937" s="793">
        <v>35304</v>
      </c>
      <c r="F13937" s="376" t="s">
        <v>12747</v>
      </c>
      <c r="G13937" s="790" t="s">
        <v>12748</v>
      </c>
      <c r="H13937" s="794">
        <v>2023</v>
      </c>
      <c r="I13937" s="794">
        <v>2023</v>
      </c>
      <c r="J13937" s="668"/>
    </row>
    <row r="13938" spans="1:10" s="372" customFormat="1">
      <c r="A13938" s="325" t="s">
        <v>12818</v>
      </c>
      <c r="B13938" s="790" t="s">
        <v>12746</v>
      </c>
      <c r="C13938" s="790" t="s">
        <v>2726</v>
      </c>
      <c r="D13938" s="790" t="s">
        <v>1580</v>
      </c>
      <c r="E13938" s="793">
        <v>35827</v>
      </c>
      <c r="F13938" s="376" t="s">
        <v>12747</v>
      </c>
      <c r="G13938" s="790" t="s">
        <v>12748</v>
      </c>
      <c r="H13938" s="794">
        <v>2023</v>
      </c>
      <c r="I13938" s="794">
        <v>2023</v>
      </c>
      <c r="J13938" s="668"/>
    </row>
    <row r="13939" spans="1:10" s="372" customFormat="1">
      <c r="A13939" s="325" t="s">
        <v>2769</v>
      </c>
      <c r="B13939" s="790" t="s">
        <v>12746</v>
      </c>
      <c r="C13939" s="790" t="s">
        <v>2726</v>
      </c>
      <c r="D13939" s="790" t="s">
        <v>1580</v>
      </c>
      <c r="E13939" s="793">
        <v>36000</v>
      </c>
      <c r="F13939" s="376" t="s">
        <v>12747</v>
      </c>
      <c r="G13939" s="790" t="s">
        <v>12748</v>
      </c>
      <c r="H13939" s="794">
        <v>2023</v>
      </c>
      <c r="I13939" s="794">
        <v>2023</v>
      </c>
      <c r="J13939" s="668"/>
    </row>
    <row r="13940" spans="1:10" s="372" customFormat="1">
      <c r="A13940" s="325" t="s">
        <v>3728</v>
      </c>
      <c r="B13940" s="790" t="s">
        <v>12746</v>
      </c>
      <c r="C13940" s="790" t="s">
        <v>2726</v>
      </c>
      <c r="D13940" s="790" t="s">
        <v>1580</v>
      </c>
      <c r="E13940" s="793">
        <v>36000</v>
      </c>
      <c r="F13940" s="376" t="s">
        <v>12747</v>
      </c>
      <c r="G13940" s="790" t="s">
        <v>12748</v>
      </c>
      <c r="H13940" s="794">
        <v>2023</v>
      </c>
      <c r="I13940" s="794">
        <v>2023</v>
      </c>
      <c r="J13940" s="668"/>
    </row>
    <row r="13941" spans="1:10" s="372" customFormat="1">
      <c r="A13941" s="325" t="s">
        <v>12819</v>
      </c>
      <c r="B13941" s="790" t="s">
        <v>12746</v>
      </c>
      <c r="C13941" s="790" t="s">
        <v>2726</v>
      </c>
      <c r="D13941" s="790" t="s">
        <v>1580</v>
      </c>
      <c r="E13941" s="793">
        <v>36000</v>
      </c>
      <c r="F13941" s="376" t="s">
        <v>12747</v>
      </c>
      <c r="G13941" s="790" t="s">
        <v>12748</v>
      </c>
      <c r="H13941" s="794">
        <v>2023</v>
      </c>
      <c r="I13941" s="794">
        <v>2023</v>
      </c>
      <c r="J13941" s="668"/>
    </row>
    <row r="13942" spans="1:10" s="372" customFormat="1">
      <c r="A13942" s="325" t="s">
        <v>12820</v>
      </c>
      <c r="B13942" s="790" t="s">
        <v>12746</v>
      </c>
      <c r="C13942" s="790" t="s">
        <v>2726</v>
      </c>
      <c r="D13942" s="790" t="s">
        <v>1580</v>
      </c>
      <c r="E13942" s="793">
        <v>36000</v>
      </c>
      <c r="F13942" s="376" t="s">
        <v>12747</v>
      </c>
      <c r="G13942" s="790" t="s">
        <v>12748</v>
      </c>
      <c r="H13942" s="794">
        <v>2023</v>
      </c>
      <c r="I13942" s="794">
        <v>2023</v>
      </c>
      <c r="J13942" s="668"/>
    </row>
    <row r="13943" spans="1:10" s="372" customFormat="1">
      <c r="A13943" s="325" t="s">
        <v>12821</v>
      </c>
      <c r="B13943" s="790" t="s">
        <v>12746</v>
      </c>
      <c r="C13943" s="790" t="s">
        <v>2726</v>
      </c>
      <c r="D13943" s="790" t="s">
        <v>1580</v>
      </c>
      <c r="E13943" s="793">
        <v>36000</v>
      </c>
      <c r="F13943" s="376" t="s">
        <v>12747</v>
      </c>
      <c r="G13943" s="790" t="s">
        <v>12748</v>
      </c>
      <c r="H13943" s="794">
        <v>2023</v>
      </c>
      <c r="I13943" s="794">
        <v>2023</v>
      </c>
      <c r="J13943" s="668"/>
    </row>
    <row r="13944" spans="1:10" s="372" customFormat="1" ht="23.25">
      <c r="A13944" s="325" t="s">
        <v>12822</v>
      </c>
      <c r="B13944" s="790" t="s">
        <v>12746</v>
      </c>
      <c r="C13944" s="790" t="s">
        <v>2726</v>
      </c>
      <c r="D13944" s="790" t="s">
        <v>1580</v>
      </c>
      <c r="E13944" s="793">
        <v>36000</v>
      </c>
      <c r="F13944" s="376" t="s">
        <v>12747</v>
      </c>
      <c r="G13944" s="790" t="s">
        <v>12748</v>
      </c>
      <c r="H13944" s="794">
        <v>2023</v>
      </c>
      <c r="I13944" s="794">
        <v>2023</v>
      </c>
      <c r="J13944" s="668"/>
    </row>
    <row r="13945" spans="1:10" s="372" customFormat="1" ht="23.25">
      <c r="A13945" s="325" t="s">
        <v>12823</v>
      </c>
      <c r="B13945" s="790" t="s">
        <v>12746</v>
      </c>
      <c r="C13945" s="790" t="s">
        <v>2726</v>
      </c>
      <c r="D13945" s="790" t="s">
        <v>1580</v>
      </c>
      <c r="E13945" s="793">
        <v>36000</v>
      </c>
      <c r="F13945" s="376" t="s">
        <v>12747</v>
      </c>
      <c r="G13945" s="790" t="s">
        <v>12748</v>
      </c>
      <c r="H13945" s="794">
        <v>2023</v>
      </c>
      <c r="I13945" s="794">
        <v>2023</v>
      </c>
      <c r="J13945" s="668"/>
    </row>
    <row r="13946" spans="1:10" s="372" customFormat="1">
      <c r="A13946" s="325" t="s">
        <v>12824</v>
      </c>
      <c r="B13946" s="790" t="s">
        <v>12746</v>
      </c>
      <c r="C13946" s="790" t="s">
        <v>2726</v>
      </c>
      <c r="D13946" s="790" t="s">
        <v>1580</v>
      </c>
      <c r="E13946" s="793">
        <v>36000</v>
      </c>
      <c r="F13946" s="376" t="s">
        <v>12747</v>
      </c>
      <c r="G13946" s="790" t="s">
        <v>12748</v>
      </c>
      <c r="H13946" s="794">
        <v>2023</v>
      </c>
      <c r="I13946" s="794">
        <v>2023</v>
      </c>
      <c r="J13946" s="668"/>
    </row>
    <row r="13947" spans="1:10" s="372" customFormat="1">
      <c r="A13947" s="325" t="s">
        <v>12825</v>
      </c>
      <c r="B13947" s="790" t="s">
        <v>12746</v>
      </c>
      <c r="C13947" s="790" t="s">
        <v>2726</v>
      </c>
      <c r="D13947" s="790" t="s">
        <v>1580</v>
      </c>
      <c r="E13947" s="793">
        <v>36000</v>
      </c>
      <c r="F13947" s="376" t="s">
        <v>12747</v>
      </c>
      <c r="G13947" s="790" t="s">
        <v>12748</v>
      </c>
      <c r="H13947" s="794">
        <v>2023</v>
      </c>
      <c r="I13947" s="794">
        <v>2023</v>
      </c>
      <c r="J13947" s="668"/>
    </row>
    <row r="13948" spans="1:10" s="372" customFormat="1">
      <c r="A13948" s="325" t="s">
        <v>12826</v>
      </c>
      <c r="B13948" s="790" t="s">
        <v>12746</v>
      </c>
      <c r="C13948" s="790" t="s">
        <v>2726</v>
      </c>
      <c r="D13948" s="790" t="s">
        <v>1580</v>
      </c>
      <c r="E13948" s="793">
        <v>36000</v>
      </c>
      <c r="F13948" s="376" t="s">
        <v>12747</v>
      </c>
      <c r="G13948" s="790" t="s">
        <v>12748</v>
      </c>
      <c r="H13948" s="794">
        <v>2023</v>
      </c>
      <c r="I13948" s="794">
        <v>2023</v>
      </c>
      <c r="J13948" s="668"/>
    </row>
    <row r="13949" spans="1:10" s="372" customFormat="1">
      <c r="A13949" s="325" t="s">
        <v>12826</v>
      </c>
      <c r="B13949" s="790" t="s">
        <v>12746</v>
      </c>
      <c r="C13949" s="790" t="s">
        <v>2726</v>
      </c>
      <c r="D13949" s="790" t="s">
        <v>1580</v>
      </c>
      <c r="E13949" s="793">
        <v>36000</v>
      </c>
      <c r="F13949" s="376" t="s">
        <v>12747</v>
      </c>
      <c r="G13949" s="790" t="s">
        <v>12748</v>
      </c>
      <c r="H13949" s="794">
        <v>2023</v>
      </c>
      <c r="I13949" s="794">
        <v>2023</v>
      </c>
      <c r="J13949" s="668"/>
    </row>
    <row r="13950" spans="1:10" s="372" customFormat="1">
      <c r="A13950" s="325" t="s">
        <v>12806</v>
      </c>
      <c r="B13950" s="790" t="s">
        <v>12746</v>
      </c>
      <c r="C13950" s="790" t="s">
        <v>2726</v>
      </c>
      <c r="D13950" s="790" t="s">
        <v>1580</v>
      </c>
      <c r="E13950" s="793">
        <v>36000</v>
      </c>
      <c r="F13950" s="376" t="s">
        <v>12747</v>
      </c>
      <c r="G13950" s="790" t="s">
        <v>12748</v>
      </c>
      <c r="H13950" s="794">
        <v>2023</v>
      </c>
      <c r="I13950" s="794">
        <v>2023</v>
      </c>
      <c r="J13950" s="668"/>
    </row>
    <row r="13951" spans="1:10" s="372" customFormat="1">
      <c r="A13951" s="325" t="s">
        <v>3471</v>
      </c>
      <c r="B13951" s="790" t="s">
        <v>12746</v>
      </c>
      <c r="C13951" s="790" t="s">
        <v>2726</v>
      </c>
      <c r="D13951" s="790" t="s">
        <v>1580</v>
      </c>
      <c r="E13951" s="793">
        <v>36000</v>
      </c>
      <c r="F13951" s="376" t="s">
        <v>12747</v>
      </c>
      <c r="G13951" s="790" t="s">
        <v>12748</v>
      </c>
      <c r="H13951" s="794">
        <v>2023</v>
      </c>
      <c r="I13951" s="794">
        <v>2023</v>
      </c>
      <c r="J13951" s="668"/>
    </row>
    <row r="13952" spans="1:10" s="372" customFormat="1">
      <c r="A13952" s="325" t="s">
        <v>6396</v>
      </c>
      <c r="B13952" s="790" t="s">
        <v>12746</v>
      </c>
      <c r="C13952" s="790" t="s">
        <v>2726</v>
      </c>
      <c r="D13952" s="790" t="s">
        <v>1580</v>
      </c>
      <c r="E13952" s="793">
        <v>36000</v>
      </c>
      <c r="F13952" s="376" t="s">
        <v>12747</v>
      </c>
      <c r="G13952" s="790" t="s">
        <v>12748</v>
      </c>
      <c r="H13952" s="794">
        <v>2023</v>
      </c>
      <c r="I13952" s="794">
        <v>2023</v>
      </c>
      <c r="J13952" s="668"/>
    </row>
    <row r="13953" spans="1:10" s="372" customFormat="1">
      <c r="A13953" s="325" t="s">
        <v>12750</v>
      </c>
      <c r="B13953" s="790" t="s">
        <v>12746</v>
      </c>
      <c r="C13953" s="790" t="s">
        <v>2726</v>
      </c>
      <c r="D13953" s="790" t="s">
        <v>1580</v>
      </c>
      <c r="E13953" s="793">
        <v>36000</v>
      </c>
      <c r="F13953" s="376" t="s">
        <v>12747</v>
      </c>
      <c r="G13953" s="790" t="s">
        <v>12748</v>
      </c>
      <c r="H13953" s="794">
        <v>2023</v>
      </c>
      <c r="I13953" s="794">
        <v>2023</v>
      </c>
      <c r="J13953" s="668"/>
    </row>
    <row r="13954" spans="1:10" s="372" customFormat="1">
      <c r="A13954" s="325" t="s">
        <v>12827</v>
      </c>
      <c r="B13954" s="790" t="s">
        <v>12746</v>
      </c>
      <c r="C13954" s="790" t="s">
        <v>2726</v>
      </c>
      <c r="D13954" s="790" t="s">
        <v>1580</v>
      </c>
      <c r="E13954" s="793">
        <v>36000</v>
      </c>
      <c r="F13954" s="376" t="s">
        <v>12747</v>
      </c>
      <c r="G13954" s="790" t="s">
        <v>12748</v>
      </c>
      <c r="H13954" s="794">
        <v>2023</v>
      </c>
      <c r="I13954" s="794">
        <v>2023</v>
      </c>
      <c r="J13954" s="668"/>
    </row>
    <row r="13955" spans="1:10" s="372" customFormat="1">
      <c r="A13955" s="325" t="s">
        <v>12750</v>
      </c>
      <c r="B13955" s="790" t="s">
        <v>12746</v>
      </c>
      <c r="C13955" s="790" t="s">
        <v>2726</v>
      </c>
      <c r="D13955" s="790" t="s">
        <v>1580</v>
      </c>
      <c r="E13955" s="793">
        <v>36000</v>
      </c>
      <c r="F13955" s="376" t="s">
        <v>12747</v>
      </c>
      <c r="G13955" s="790" t="s">
        <v>12748</v>
      </c>
      <c r="H13955" s="794">
        <v>2023</v>
      </c>
      <c r="I13955" s="794">
        <v>2023</v>
      </c>
      <c r="J13955" s="668"/>
    </row>
    <row r="13956" spans="1:10" s="372" customFormat="1" ht="23.25">
      <c r="A13956" s="325" t="s">
        <v>12828</v>
      </c>
      <c r="B13956" s="790" t="s">
        <v>12746</v>
      </c>
      <c r="C13956" s="790" t="s">
        <v>2726</v>
      </c>
      <c r="D13956" s="790" t="s">
        <v>1580</v>
      </c>
      <c r="E13956" s="793">
        <v>36300</v>
      </c>
      <c r="F13956" s="376" t="s">
        <v>12747</v>
      </c>
      <c r="G13956" s="790" t="s">
        <v>12748</v>
      </c>
      <c r="H13956" s="794">
        <v>2023</v>
      </c>
      <c r="I13956" s="794">
        <v>2023</v>
      </c>
      <c r="J13956" s="668"/>
    </row>
    <row r="13957" spans="1:10" s="372" customFormat="1">
      <c r="A13957" s="325" t="s">
        <v>12829</v>
      </c>
      <c r="B13957" s="790" t="s">
        <v>12746</v>
      </c>
      <c r="C13957" s="790" t="s">
        <v>2726</v>
      </c>
      <c r="D13957" s="790" t="s">
        <v>1580</v>
      </c>
      <c r="E13957" s="793">
        <v>36600</v>
      </c>
      <c r="F13957" s="376" t="s">
        <v>12747</v>
      </c>
      <c r="G13957" s="790" t="s">
        <v>12748</v>
      </c>
      <c r="H13957" s="794">
        <v>2023</v>
      </c>
      <c r="I13957" s="794">
        <v>2023</v>
      </c>
      <c r="J13957" s="668"/>
    </row>
    <row r="13958" spans="1:10" s="372" customFormat="1">
      <c r="A13958" s="325" t="s">
        <v>12830</v>
      </c>
      <c r="B13958" s="790" t="s">
        <v>12746</v>
      </c>
      <c r="C13958" s="790" t="s">
        <v>2726</v>
      </c>
      <c r="D13958" s="790" t="s">
        <v>1580</v>
      </c>
      <c r="E13958" s="793">
        <v>36600</v>
      </c>
      <c r="F13958" s="376" t="s">
        <v>12747</v>
      </c>
      <c r="G13958" s="790" t="s">
        <v>12748</v>
      </c>
      <c r="H13958" s="794">
        <v>2023</v>
      </c>
      <c r="I13958" s="794">
        <v>2023</v>
      </c>
      <c r="J13958" s="668"/>
    </row>
    <row r="13959" spans="1:10" s="372" customFormat="1">
      <c r="A13959" s="325" t="s">
        <v>3208</v>
      </c>
      <c r="B13959" s="790" t="s">
        <v>12746</v>
      </c>
      <c r="C13959" s="790" t="s">
        <v>2726</v>
      </c>
      <c r="D13959" s="790" t="s">
        <v>1580</v>
      </c>
      <c r="E13959" s="793">
        <v>36600</v>
      </c>
      <c r="F13959" s="376" t="s">
        <v>12747</v>
      </c>
      <c r="G13959" s="790" t="s">
        <v>12748</v>
      </c>
      <c r="H13959" s="794">
        <v>2023</v>
      </c>
      <c r="I13959" s="794">
        <v>2023</v>
      </c>
      <c r="J13959" s="668"/>
    </row>
    <row r="13960" spans="1:10" s="372" customFormat="1">
      <c r="A13960" s="325" t="s">
        <v>12831</v>
      </c>
      <c r="B13960" s="790" t="s">
        <v>12746</v>
      </c>
      <c r="C13960" s="790" t="s">
        <v>2726</v>
      </c>
      <c r="D13960" s="790" t="s">
        <v>1580</v>
      </c>
      <c r="E13960" s="793">
        <v>36800</v>
      </c>
      <c r="F13960" s="376" t="s">
        <v>12747</v>
      </c>
      <c r="G13960" s="790" t="s">
        <v>12748</v>
      </c>
      <c r="H13960" s="794">
        <v>2023</v>
      </c>
      <c r="I13960" s="794">
        <v>2023</v>
      </c>
      <c r="J13960" s="668"/>
    </row>
    <row r="13961" spans="1:10" s="372" customFormat="1" ht="23.25">
      <c r="A13961" s="325" t="s">
        <v>12832</v>
      </c>
      <c r="B13961" s="790" t="s">
        <v>12746</v>
      </c>
      <c r="C13961" s="790" t="s">
        <v>2726</v>
      </c>
      <c r="D13961" s="790" t="s">
        <v>1580</v>
      </c>
      <c r="E13961" s="793">
        <v>36800</v>
      </c>
      <c r="F13961" s="376" t="s">
        <v>12747</v>
      </c>
      <c r="G13961" s="790" t="s">
        <v>12748</v>
      </c>
      <c r="H13961" s="794">
        <v>2023</v>
      </c>
      <c r="I13961" s="794">
        <v>2023</v>
      </c>
      <c r="J13961" s="668"/>
    </row>
    <row r="13962" spans="1:10" s="372" customFormat="1">
      <c r="A13962" s="325" t="s">
        <v>12833</v>
      </c>
      <c r="B13962" s="790" t="s">
        <v>12746</v>
      </c>
      <c r="C13962" s="790" t="s">
        <v>2726</v>
      </c>
      <c r="D13962" s="790" t="s">
        <v>1580</v>
      </c>
      <c r="E13962" s="793">
        <v>36800</v>
      </c>
      <c r="F13962" s="376" t="s">
        <v>12747</v>
      </c>
      <c r="G13962" s="790" t="s">
        <v>12748</v>
      </c>
      <c r="H13962" s="794">
        <v>2023</v>
      </c>
      <c r="I13962" s="794">
        <v>2023</v>
      </c>
      <c r="J13962" s="668"/>
    </row>
    <row r="13963" spans="1:10" s="372" customFormat="1" ht="23.25">
      <c r="A13963" s="325" t="s">
        <v>12834</v>
      </c>
      <c r="B13963" s="790" t="s">
        <v>12746</v>
      </c>
      <c r="C13963" s="790" t="s">
        <v>2726</v>
      </c>
      <c r="D13963" s="790" t="s">
        <v>1580</v>
      </c>
      <c r="E13963" s="793">
        <v>36800</v>
      </c>
      <c r="F13963" s="376" t="s">
        <v>12747</v>
      </c>
      <c r="G13963" s="790" t="s">
        <v>12748</v>
      </c>
      <c r="H13963" s="794">
        <v>2023</v>
      </c>
      <c r="I13963" s="794">
        <v>2023</v>
      </c>
      <c r="J13963" s="668"/>
    </row>
    <row r="13964" spans="1:10" s="372" customFormat="1">
      <c r="A13964" s="325" t="s">
        <v>12835</v>
      </c>
      <c r="B13964" s="790" t="s">
        <v>12746</v>
      </c>
      <c r="C13964" s="790" t="s">
        <v>2726</v>
      </c>
      <c r="D13964" s="790" t="s">
        <v>1580</v>
      </c>
      <c r="E13964" s="793">
        <v>36850</v>
      </c>
      <c r="F13964" s="376" t="s">
        <v>12747</v>
      </c>
      <c r="G13964" s="790" t="s">
        <v>12748</v>
      </c>
      <c r="H13964" s="794">
        <v>2023</v>
      </c>
      <c r="I13964" s="794">
        <v>2023</v>
      </c>
      <c r="J13964" s="668"/>
    </row>
    <row r="13965" spans="1:10" s="372" customFormat="1">
      <c r="A13965" s="325" t="s">
        <v>3208</v>
      </c>
      <c r="B13965" s="790" t="s">
        <v>12746</v>
      </c>
      <c r="C13965" s="790" t="s">
        <v>2726</v>
      </c>
      <c r="D13965" s="790" t="s">
        <v>1580</v>
      </c>
      <c r="E13965" s="793">
        <v>36852</v>
      </c>
      <c r="F13965" s="376" t="s">
        <v>12747</v>
      </c>
      <c r="G13965" s="790" t="s">
        <v>12748</v>
      </c>
      <c r="H13965" s="794">
        <v>2023</v>
      </c>
      <c r="I13965" s="794">
        <v>2023</v>
      </c>
      <c r="J13965" s="668"/>
    </row>
    <row r="13966" spans="1:10" s="372" customFormat="1">
      <c r="A13966" s="325" t="s">
        <v>3208</v>
      </c>
      <c r="B13966" s="790" t="s">
        <v>12746</v>
      </c>
      <c r="C13966" s="790" t="s">
        <v>2726</v>
      </c>
      <c r="D13966" s="790" t="s">
        <v>1580</v>
      </c>
      <c r="E13966" s="793">
        <v>36952.999999999993</v>
      </c>
      <c r="F13966" s="376" t="s">
        <v>12747</v>
      </c>
      <c r="G13966" s="790" t="s">
        <v>12748</v>
      </c>
      <c r="H13966" s="794">
        <v>2023</v>
      </c>
      <c r="I13966" s="794">
        <v>2023</v>
      </c>
      <c r="J13966" s="668"/>
    </row>
    <row r="13967" spans="1:10" s="372" customFormat="1">
      <c r="A13967" s="325" t="s">
        <v>3471</v>
      </c>
      <c r="B13967" s="790" t="s">
        <v>12746</v>
      </c>
      <c r="C13967" s="790" t="s">
        <v>2726</v>
      </c>
      <c r="D13967" s="790" t="s">
        <v>1580</v>
      </c>
      <c r="E13967" s="793">
        <v>37152</v>
      </c>
      <c r="F13967" s="376" t="s">
        <v>12747</v>
      </c>
      <c r="G13967" s="790" t="s">
        <v>12748</v>
      </c>
      <c r="H13967" s="794">
        <v>2023</v>
      </c>
      <c r="I13967" s="794">
        <v>2023</v>
      </c>
      <c r="J13967" s="668"/>
    </row>
    <row r="13968" spans="1:10" s="372" customFormat="1">
      <c r="A13968" s="325" t="s">
        <v>3471</v>
      </c>
      <c r="B13968" s="790" t="s">
        <v>12746</v>
      </c>
      <c r="C13968" s="790" t="s">
        <v>2726</v>
      </c>
      <c r="D13968" s="790" t="s">
        <v>1580</v>
      </c>
      <c r="E13968" s="793">
        <v>37200</v>
      </c>
      <c r="F13968" s="376" t="s">
        <v>12747</v>
      </c>
      <c r="G13968" s="790" t="s">
        <v>12748</v>
      </c>
      <c r="H13968" s="794">
        <v>2023</v>
      </c>
      <c r="I13968" s="794">
        <v>2023</v>
      </c>
      <c r="J13968" s="668"/>
    </row>
    <row r="13969" spans="1:10" s="372" customFormat="1">
      <c r="A13969" s="325" t="s">
        <v>3471</v>
      </c>
      <c r="B13969" s="790" t="s">
        <v>12746</v>
      </c>
      <c r="C13969" s="790" t="s">
        <v>2726</v>
      </c>
      <c r="D13969" s="790" t="s">
        <v>1580</v>
      </c>
      <c r="E13969" s="793">
        <v>37224</v>
      </c>
      <c r="F13969" s="376" t="s">
        <v>12747</v>
      </c>
      <c r="G13969" s="790" t="s">
        <v>12748</v>
      </c>
      <c r="H13969" s="794">
        <v>2023</v>
      </c>
      <c r="I13969" s="794">
        <v>2023</v>
      </c>
      <c r="J13969" s="668"/>
    </row>
    <row r="13970" spans="1:10" s="372" customFormat="1">
      <c r="A13970" s="325" t="s">
        <v>3208</v>
      </c>
      <c r="B13970" s="790" t="s">
        <v>12746</v>
      </c>
      <c r="C13970" s="790" t="s">
        <v>2726</v>
      </c>
      <c r="D13970" s="790" t="s">
        <v>1580</v>
      </c>
      <c r="E13970" s="793">
        <v>37440</v>
      </c>
      <c r="F13970" s="376" t="s">
        <v>12747</v>
      </c>
      <c r="G13970" s="790" t="s">
        <v>12748</v>
      </c>
      <c r="H13970" s="794">
        <v>2023</v>
      </c>
      <c r="I13970" s="794">
        <v>2023</v>
      </c>
      <c r="J13970" s="668"/>
    </row>
    <row r="13971" spans="1:10" s="372" customFormat="1">
      <c r="A13971" s="325" t="s">
        <v>3208</v>
      </c>
      <c r="B13971" s="790" t="s">
        <v>12746</v>
      </c>
      <c r="C13971" s="790" t="s">
        <v>2726</v>
      </c>
      <c r="D13971" s="790" t="s">
        <v>1580</v>
      </c>
      <c r="E13971" s="793">
        <v>38400</v>
      </c>
      <c r="F13971" s="376" t="s">
        <v>12747</v>
      </c>
      <c r="G13971" s="790" t="s">
        <v>12748</v>
      </c>
      <c r="H13971" s="794">
        <v>2023</v>
      </c>
      <c r="I13971" s="794">
        <v>2023</v>
      </c>
      <c r="J13971" s="668"/>
    </row>
    <row r="13972" spans="1:10" s="372" customFormat="1">
      <c r="A13972" s="325" t="s">
        <v>3208</v>
      </c>
      <c r="B13972" s="790" t="s">
        <v>12746</v>
      </c>
      <c r="C13972" s="790" t="s">
        <v>2726</v>
      </c>
      <c r="D13972" s="790" t="s">
        <v>1580</v>
      </c>
      <c r="E13972" s="793">
        <v>38533.999999999993</v>
      </c>
      <c r="F13972" s="376" t="s">
        <v>12747</v>
      </c>
      <c r="G13972" s="790" t="s">
        <v>12748</v>
      </c>
      <c r="H13972" s="794">
        <v>2023</v>
      </c>
      <c r="I13972" s="794">
        <v>2023</v>
      </c>
      <c r="J13972" s="668"/>
    </row>
    <row r="13973" spans="1:10" s="372" customFormat="1">
      <c r="A13973" s="325" t="s">
        <v>12836</v>
      </c>
      <c r="B13973" s="790" t="s">
        <v>12746</v>
      </c>
      <c r="C13973" s="790" t="s">
        <v>2726</v>
      </c>
      <c r="D13973" s="790" t="s">
        <v>1580</v>
      </c>
      <c r="E13973" s="793">
        <v>38880</v>
      </c>
      <c r="F13973" s="376" t="s">
        <v>12747</v>
      </c>
      <c r="G13973" s="790" t="s">
        <v>12748</v>
      </c>
      <c r="H13973" s="794">
        <v>2023</v>
      </c>
      <c r="I13973" s="794">
        <v>2023</v>
      </c>
      <c r="J13973" s="668"/>
    </row>
    <row r="13974" spans="1:10" s="372" customFormat="1" ht="23.25">
      <c r="A13974" s="325" t="s">
        <v>12837</v>
      </c>
      <c r="B13974" s="790" t="s">
        <v>12746</v>
      </c>
      <c r="C13974" s="790" t="s">
        <v>2726</v>
      </c>
      <c r="D13974" s="790" t="s">
        <v>1580</v>
      </c>
      <c r="E13974" s="793">
        <v>39000</v>
      </c>
      <c r="F13974" s="376" t="s">
        <v>12747</v>
      </c>
      <c r="G13974" s="790" t="s">
        <v>12748</v>
      </c>
      <c r="H13974" s="794">
        <v>2023</v>
      </c>
      <c r="I13974" s="794">
        <v>2023</v>
      </c>
      <c r="J13974" s="668"/>
    </row>
    <row r="13975" spans="1:10" s="372" customFormat="1">
      <c r="A13975" s="325" t="s">
        <v>3208</v>
      </c>
      <c r="B13975" s="790" t="s">
        <v>12746</v>
      </c>
      <c r="C13975" s="790" t="s">
        <v>2726</v>
      </c>
      <c r="D13975" s="790" t="s">
        <v>1580</v>
      </c>
      <c r="E13975" s="793">
        <v>39600</v>
      </c>
      <c r="F13975" s="376" t="s">
        <v>12747</v>
      </c>
      <c r="G13975" s="790" t="s">
        <v>12748</v>
      </c>
      <c r="H13975" s="794">
        <v>2023</v>
      </c>
      <c r="I13975" s="794">
        <v>2023</v>
      </c>
      <c r="J13975" s="668"/>
    </row>
    <row r="13976" spans="1:10" s="372" customFormat="1">
      <c r="A13976" s="325" t="s">
        <v>3208</v>
      </c>
      <c r="B13976" s="790" t="s">
        <v>12746</v>
      </c>
      <c r="C13976" s="790" t="s">
        <v>2726</v>
      </c>
      <c r="D13976" s="790" t="s">
        <v>1580</v>
      </c>
      <c r="E13976" s="793">
        <v>39600</v>
      </c>
      <c r="F13976" s="376" t="s">
        <v>12747</v>
      </c>
      <c r="G13976" s="790" t="s">
        <v>12748</v>
      </c>
      <c r="H13976" s="794">
        <v>2023</v>
      </c>
      <c r="I13976" s="794">
        <v>2023</v>
      </c>
      <c r="J13976" s="668"/>
    </row>
    <row r="13977" spans="1:10" s="372" customFormat="1" ht="23.25">
      <c r="A13977" s="325" t="s">
        <v>3208</v>
      </c>
      <c r="B13977" s="790" t="s">
        <v>1762</v>
      </c>
      <c r="C13977" s="790" t="s">
        <v>11901</v>
      </c>
      <c r="D13977" s="790" t="s">
        <v>1580</v>
      </c>
      <c r="E13977" s="793">
        <v>40798.999999999993</v>
      </c>
      <c r="F13977" s="376" t="s">
        <v>12747</v>
      </c>
      <c r="G13977" s="790" t="s">
        <v>12748</v>
      </c>
      <c r="H13977" s="794">
        <v>2023</v>
      </c>
      <c r="I13977" s="794">
        <v>2023</v>
      </c>
      <c r="J13977" s="668"/>
    </row>
    <row r="13978" spans="1:10" s="372" customFormat="1" ht="23.25">
      <c r="A13978" s="325" t="s">
        <v>3208</v>
      </c>
      <c r="B13978" s="790" t="s">
        <v>1762</v>
      </c>
      <c r="C13978" s="790" t="s">
        <v>11901</v>
      </c>
      <c r="D13978" s="790" t="s">
        <v>1580</v>
      </c>
      <c r="E13978" s="793">
        <v>40800</v>
      </c>
      <c r="F13978" s="376" t="s">
        <v>12747</v>
      </c>
      <c r="G13978" s="790" t="s">
        <v>12748</v>
      </c>
      <c r="H13978" s="794">
        <v>2023</v>
      </c>
      <c r="I13978" s="794">
        <v>2023</v>
      </c>
      <c r="J13978" s="668"/>
    </row>
    <row r="13979" spans="1:10" s="372" customFormat="1" ht="23.25">
      <c r="A13979" s="325" t="s">
        <v>3471</v>
      </c>
      <c r="B13979" s="790" t="s">
        <v>1762</v>
      </c>
      <c r="C13979" s="790" t="s">
        <v>11901</v>
      </c>
      <c r="D13979" s="790" t="s">
        <v>1580</v>
      </c>
      <c r="E13979" s="793">
        <v>40818</v>
      </c>
      <c r="F13979" s="376" t="s">
        <v>12747</v>
      </c>
      <c r="G13979" s="790" t="s">
        <v>12748</v>
      </c>
      <c r="H13979" s="794">
        <v>2023</v>
      </c>
      <c r="I13979" s="794">
        <v>2023</v>
      </c>
      <c r="J13979" s="668"/>
    </row>
    <row r="13980" spans="1:10" s="372" customFormat="1" ht="23.25">
      <c r="A13980" s="325" t="s">
        <v>12772</v>
      </c>
      <c r="B13980" s="790" t="s">
        <v>1762</v>
      </c>
      <c r="C13980" s="790" t="s">
        <v>11901</v>
      </c>
      <c r="D13980" s="790" t="s">
        <v>1580</v>
      </c>
      <c r="E13980" s="793">
        <v>42000</v>
      </c>
      <c r="F13980" s="376" t="s">
        <v>12747</v>
      </c>
      <c r="G13980" s="790" t="s">
        <v>12748</v>
      </c>
      <c r="H13980" s="794">
        <v>2023</v>
      </c>
      <c r="I13980" s="794">
        <v>2023</v>
      </c>
      <c r="J13980" s="668"/>
    </row>
    <row r="13981" spans="1:10" s="372" customFormat="1" ht="23.25">
      <c r="A13981" s="325" t="s">
        <v>2769</v>
      </c>
      <c r="B13981" s="790" t="s">
        <v>1762</v>
      </c>
      <c r="C13981" s="790" t="s">
        <v>11901</v>
      </c>
      <c r="D13981" s="790" t="s">
        <v>1580</v>
      </c>
      <c r="E13981" s="793">
        <v>42000</v>
      </c>
      <c r="F13981" s="376" t="s">
        <v>12747</v>
      </c>
      <c r="G13981" s="790" t="s">
        <v>12748</v>
      </c>
      <c r="H13981" s="794">
        <v>2023</v>
      </c>
      <c r="I13981" s="794">
        <v>2023</v>
      </c>
      <c r="J13981" s="668"/>
    </row>
    <row r="13982" spans="1:10" s="372" customFormat="1" ht="23.25">
      <c r="A13982" s="325" t="s">
        <v>12838</v>
      </c>
      <c r="B13982" s="790" t="s">
        <v>1762</v>
      </c>
      <c r="C13982" s="790" t="s">
        <v>11901</v>
      </c>
      <c r="D13982" s="790" t="s">
        <v>1580</v>
      </c>
      <c r="E13982" s="793">
        <v>42000</v>
      </c>
      <c r="F13982" s="376" t="s">
        <v>12747</v>
      </c>
      <c r="G13982" s="790" t="s">
        <v>12748</v>
      </c>
      <c r="H13982" s="794">
        <v>2023</v>
      </c>
      <c r="I13982" s="794">
        <v>2023</v>
      </c>
      <c r="J13982" s="668"/>
    </row>
    <row r="13983" spans="1:10" s="372" customFormat="1" ht="23.25">
      <c r="A13983" s="325" t="s">
        <v>12838</v>
      </c>
      <c r="B13983" s="790" t="s">
        <v>1762</v>
      </c>
      <c r="C13983" s="790" t="s">
        <v>11901</v>
      </c>
      <c r="D13983" s="790" t="s">
        <v>1580</v>
      </c>
      <c r="E13983" s="793">
        <v>42000</v>
      </c>
      <c r="F13983" s="376" t="s">
        <v>12747</v>
      </c>
      <c r="G13983" s="790" t="s">
        <v>12748</v>
      </c>
      <c r="H13983" s="794">
        <v>2023</v>
      </c>
      <c r="I13983" s="794">
        <v>2023</v>
      </c>
      <c r="J13983" s="668"/>
    </row>
    <row r="13984" spans="1:10" s="372" customFormat="1" ht="23.25">
      <c r="A13984" s="325" t="s">
        <v>12839</v>
      </c>
      <c r="B13984" s="790" t="s">
        <v>1762</v>
      </c>
      <c r="C13984" s="790" t="s">
        <v>11901</v>
      </c>
      <c r="D13984" s="790" t="s">
        <v>1580</v>
      </c>
      <c r="E13984" s="793">
        <v>42000</v>
      </c>
      <c r="F13984" s="376" t="s">
        <v>12747</v>
      </c>
      <c r="G13984" s="790" t="s">
        <v>12748</v>
      </c>
      <c r="H13984" s="794">
        <v>2023</v>
      </c>
      <c r="I13984" s="794">
        <v>2023</v>
      </c>
      <c r="J13984" s="668"/>
    </row>
    <row r="13985" spans="1:10" s="372" customFormat="1" ht="23.25">
      <c r="A13985" s="325" t="s">
        <v>3471</v>
      </c>
      <c r="B13985" s="790" t="s">
        <v>1762</v>
      </c>
      <c r="C13985" s="790" t="s">
        <v>11901</v>
      </c>
      <c r="D13985" s="790" t="s">
        <v>1580</v>
      </c>
      <c r="E13985" s="793">
        <v>42082.000000000015</v>
      </c>
      <c r="F13985" s="376" t="s">
        <v>12747</v>
      </c>
      <c r="G13985" s="790" t="s">
        <v>12748</v>
      </c>
      <c r="H13985" s="794">
        <v>2023</v>
      </c>
      <c r="I13985" s="794">
        <v>2023</v>
      </c>
      <c r="J13985" s="668"/>
    </row>
    <row r="13986" spans="1:10" s="372" customFormat="1" ht="23.25">
      <c r="A13986" s="325" t="s">
        <v>3471</v>
      </c>
      <c r="B13986" s="790" t="s">
        <v>1762</v>
      </c>
      <c r="C13986" s="790" t="s">
        <v>11901</v>
      </c>
      <c r="D13986" s="790" t="s">
        <v>1580</v>
      </c>
      <c r="E13986" s="793">
        <v>42120</v>
      </c>
      <c r="F13986" s="376" t="s">
        <v>12747</v>
      </c>
      <c r="G13986" s="790" t="s">
        <v>12748</v>
      </c>
      <c r="H13986" s="794">
        <v>2023</v>
      </c>
      <c r="I13986" s="794">
        <v>2023</v>
      </c>
      <c r="J13986" s="668"/>
    </row>
    <row r="13987" spans="1:10" s="372" customFormat="1" ht="23.25">
      <c r="A13987" s="325" t="s">
        <v>3092</v>
      </c>
      <c r="B13987" s="790" t="s">
        <v>1762</v>
      </c>
      <c r="C13987" s="790" t="s">
        <v>11901</v>
      </c>
      <c r="D13987" s="790" t="s">
        <v>1580</v>
      </c>
      <c r="E13987" s="793">
        <v>42144</v>
      </c>
      <c r="F13987" s="376" t="s">
        <v>12747</v>
      </c>
      <c r="G13987" s="790" t="s">
        <v>12748</v>
      </c>
      <c r="H13987" s="794">
        <v>2023</v>
      </c>
      <c r="I13987" s="794">
        <v>2023</v>
      </c>
      <c r="J13987" s="668"/>
    </row>
    <row r="13988" spans="1:10" s="372" customFormat="1" ht="23.25">
      <c r="A13988" s="325" t="s">
        <v>12801</v>
      </c>
      <c r="B13988" s="790" t="s">
        <v>12126</v>
      </c>
      <c r="C13988" s="790" t="s">
        <v>2726</v>
      </c>
      <c r="D13988" s="790" t="s">
        <v>1580</v>
      </c>
      <c r="E13988" s="793">
        <v>43000</v>
      </c>
      <c r="F13988" s="376" t="s">
        <v>12747</v>
      </c>
      <c r="G13988" s="790" t="s">
        <v>12748</v>
      </c>
      <c r="H13988" s="794">
        <v>2023</v>
      </c>
      <c r="I13988" s="794">
        <v>2023</v>
      </c>
      <c r="J13988" s="668"/>
    </row>
    <row r="13989" spans="1:10" s="372" customFormat="1" ht="23.25">
      <c r="A13989" s="325" t="s">
        <v>8244</v>
      </c>
      <c r="B13989" s="790" t="s">
        <v>1762</v>
      </c>
      <c r="C13989" s="790" t="s">
        <v>11901</v>
      </c>
      <c r="D13989" s="790" t="s">
        <v>1580</v>
      </c>
      <c r="E13989" s="793">
        <v>43200</v>
      </c>
      <c r="F13989" s="376" t="s">
        <v>12747</v>
      </c>
      <c r="G13989" s="790" t="s">
        <v>12748</v>
      </c>
      <c r="H13989" s="794">
        <v>2023</v>
      </c>
      <c r="I13989" s="794">
        <v>2023</v>
      </c>
      <c r="J13989" s="668"/>
    </row>
    <row r="13990" spans="1:10" s="372" customFormat="1" ht="23.25">
      <c r="A13990" s="325" t="s">
        <v>2980</v>
      </c>
      <c r="B13990" s="790" t="s">
        <v>1762</v>
      </c>
      <c r="C13990" s="790" t="s">
        <v>11901</v>
      </c>
      <c r="D13990" s="790" t="s">
        <v>1580</v>
      </c>
      <c r="E13990" s="793">
        <v>44000</v>
      </c>
      <c r="F13990" s="376" t="s">
        <v>12747</v>
      </c>
      <c r="G13990" s="790" t="s">
        <v>12748</v>
      </c>
      <c r="H13990" s="794">
        <v>2023</v>
      </c>
      <c r="I13990" s="794">
        <v>2023</v>
      </c>
      <c r="J13990" s="668"/>
    </row>
    <row r="13991" spans="1:10" s="372" customFormat="1" ht="23.25">
      <c r="A13991" s="325" t="s">
        <v>4090</v>
      </c>
      <c r="B13991" s="790" t="s">
        <v>1762</v>
      </c>
      <c r="C13991" s="790" t="s">
        <v>11901</v>
      </c>
      <c r="D13991" s="790" t="s">
        <v>1580</v>
      </c>
      <c r="E13991" s="793">
        <v>44672</v>
      </c>
      <c r="F13991" s="376" t="s">
        <v>12747</v>
      </c>
      <c r="G13991" s="790" t="s">
        <v>12748</v>
      </c>
      <c r="H13991" s="794">
        <v>2023</v>
      </c>
      <c r="I13991" s="794">
        <v>2023</v>
      </c>
      <c r="J13991" s="668"/>
    </row>
    <row r="13992" spans="1:10" s="372" customFormat="1" ht="23.25">
      <c r="A13992" s="325" t="s">
        <v>12768</v>
      </c>
      <c r="B13992" s="790" t="s">
        <v>1762</v>
      </c>
      <c r="C13992" s="790" t="s">
        <v>11901</v>
      </c>
      <c r="D13992" s="790" t="s">
        <v>1580</v>
      </c>
      <c r="E13992" s="793">
        <v>47151</v>
      </c>
      <c r="F13992" s="376" t="s">
        <v>12747</v>
      </c>
      <c r="G13992" s="790" t="s">
        <v>12748</v>
      </c>
      <c r="H13992" s="794">
        <v>2023</v>
      </c>
      <c r="I13992" s="794">
        <v>2023</v>
      </c>
      <c r="J13992" s="668"/>
    </row>
    <row r="13993" spans="1:10" s="372" customFormat="1" ht="23.25">
      <c r="A13993" s="325" t="s">
        <v>12785</v>
      </c>
      <c r="B13993" s="790" t="s">
        <v>1762</v>
      </c>
      <c r="C13993" s="790" t="s">
        <v>11901</v>
      </c>
      <c r="D13993" s="790" t="s">
        <v>1580</v>
      </c>
      <c r="E13993" s="793">
        <v>49154.080000000002</v>
      </c>
      <c r="F13993" s="376" t="s">
        <v>12747</v>
      </c>
      <c r="G13993" s="790" t="s">
        <v>12748</v>
      </c>
      <c r="H13993" s="794">
        <v>2023</v>
      </c>
      <c r="I13993" s="794">
        <v>2023</v>
      </c>
      <c r="J13993" s="668"/>
    </row>
    <row r="13994" spans="1:10" s="372" customFormat="1" ht="23.25">
      <c r="A13994" s="325" t="s">
        <v>12840</v>
      </c>
      <c r="B13994" s="790" t="s">
        <v>1762</v>
      </c>
      <c r="C13994" s="790" t="s">
        <v>11901</v>
      </c>
      <c r="D13994" s="790" t="s">
        <v>1580</v>
      </c>
      <c r="E13994" s="793">
        <v>50000</v>
      </c>
      <c r="F13994" s="376" t="s">
        <v>12747</v>
      </c>
      <c r="G13994" s="790" t="s">
        <v>12748</v>
      </c>
      <c r="H13994" s="794">
        <v>2023</v>
      </c>
      <c r="I13994" s="794">
        <v>2023</v>
      </c>
      <c r="J13994" s="668"/>
    </row>
    <row r="13995" spans="1:10" s="372" customFormat="1" ht="23.25">
      <c r="A13995" s="325" t="s">
        <v>12841</v>
      </c>
      <c r="B13995" s="790" t="s">
        <v>1762</v>
      </c>
      <c r="C13995" s="790" t="s">
        <v>11901</v>
      </c>
      <c r="D13995" s="790" t="s">
        <v>1580</v>
      </c>
      <c r="E13995" s="793">
        <v>52800</v>
      </c>
      <c r="F13995" s="376" t="s">
        <v>12747</v>
      </c>
      <c r="G13995" s="790" t="s">
        <v>12748</v>
      </c>
      <c r="H13995" s="794">
        <v>2023</v>
      </c>
      <c r="I13995" s="794">
        <v>2023</v>
      </c>
      <c r="J13995" s="668"/>
    </row>
    <row r="13996" spans="1:10" s="372" customFormat="1" ht="23.25">
      <c r="A13996" s="325" t="s">
        <v>2891</v>
      </c>
      <c r="B13996" s="790" t="s">
        <v>1762</v>
      </c>
      <c r="C13996" s="790" t="s">
        <v>11901</v>
      </c>
      <c r="D13996" s="790" t="s">
        <v>1580</v>
      </c>
      <c r="E13996" s="793">
        <v>54000</v>
      </c>
      <c r="F13996" s="376" t="s">
        <v>12747</v>
      </c>
      <c r="G13996" s="790" t="s">
        <v>12748</v>
      </c>
      <c r="H13996" s="794">
        <v>2023</v>
      </c>
      <c r="I13996" s="794">
        <v>2023</v>
      </c>
      <c r="J13996" s="668"/>
    </row>
    <row r="13997" spans="1:10" s="372" customFormat="1" ht="23.25">
      <c r="A13997" s="325" t="s">
        <v>12842</v>
      </c>
      <c r="B13997" s="790" t="s">
        <v>1762</v>
      </c>
      <c r="C13997" s="790" t="s">
        <v>11901</v>
      </c>
      <c r="D13997" s="790" t="s">
        <v>1580</v>
      </c>
      <c r="E13997" s="793">
        <v>54997.440000000002</v>
      </c>
      <c r="F13997" s="376" t="s">
        <v>12747</v>
      </c>
      <c r="G13997" s="790" t="s">
        <v>12748</v>
      </c>
      <c r="H13997" s="794">
        <v>2023</v>
      </c>
      <c r="I13997" s="794">
        <v>2023</v>
      </c>
      <c r="J13997" s="668"/>
    </row>
    <row r="13998" spans="1:10" s="372" customFormat="1" ht="23.25">
      <c r="A13998" s="325" t="s">
        <v>12843</v>
      </c>
      <c r="B13998" s="790" t="s">
        <v>1762</v>
      </c>
      <c r="C13998" s="790" t="s">
        <v>11901</v>
      </c>
      <c r="D13998" s="790" t="s">
        <v>1580</v>
      </c>
      <c r="E13998" s="793">
        <v>55000</v>
      </c>
      <c r="F13998" s="376" t="s">
        <v>12747</v>
      </c>
      <c r="G13998" s="790" t="s">
        <v>12748</v>
      </c>
      <c r="H13998" s="794">
        <v>2023</v>
      </c>
      <c r="I13998" s="794">
        <v>2023</v>
      </c>
      <c r="J13998" s="668"/>
    </row>
    <row r="13999" spans="1:10" s="372" customFormat="1" ht="23.25">
      <c r="A13999" s="325" t="s">
        <v>12766</v>
      </c>
      <c r="B13999" s="790" t="s">
        <v>1762</v>
      </c>
      <c r="C13999" s="790" t="s">
        <v>11901</v>
      </c>
      <c r="D13999" s="790" t="s">
        <v>1580</v>
      </c>
      <c r="E13999" s="793">
        <v>55678.999999999985</v>
      </c>
      <c r="F13999" s="376" t="s">
        <v>12747</v>
      </c>
      <c r="G13999" s="790" t="s">
        <v>12748</v>
      </c>
      <c r="H13999" s="794">
        <v>2023</v>
      </c>
      <c r="I13999" s="794">
        <v>2023</v>
      </c>
      <c r="J13999" s="668"/>
    </row>
    <row r="14000" spans="1:10" s="372" customFormat="1" ht="23.25">
      <c r="A14000" s="325" t="s">
        <v>12785</v>
      </c>
      <c r="B14000" s="790" t="s">
        <v>1762</v>
      </c>
      <c r="C14000" s="790" t="s">
        <v>11901</v>
      </c>
      <c r="D14000" s="790" t="s">
        <v>1580</v>
      </c>
      <c r="E14000" s="793">
        <v>57109.05</v>
      </c>
      <c r="F14000" s="376" t="s">
        <v>12747</v>
      </c>
      <c r="G14000" s="790" t="s">
        <v>12748</v>
      </c>
      <c r="H14000" s="794">
        <v>2023</v>
      </c>
      <c r="I14000" s="794">
        <v>2023</v>
      </c>
      <c r="J14000" s="668"/>
    </row>
    <row r="14001" spans="1:10" s="372" customFormat="1" ht="23.25">
      <c r="A14001" s="325" t="s">
        <v>12844</v>
      </c>
      <c r="B14001" s="790" t="s">
        <v>1762</v>
      </c>
      <c r="C14001" s="790" t="s">
        <v>11901</v>
      </c>
      <c r="D14001" s="790" t="s">
        <v>1580</v>
      </c>
      <c r="E14001" s="793">
        <v>57466.999999999985</v>
      </c>
      <c r="F14001" s="376" t="s">
        <v>12747</v>
      </c>
      <c r="G14001" s="790" t="s">
        <v>12748</v>
      </c>
      <c r="H14001" s="794">
        <v>2023</v>
      </c>
      <c r="I14001" s="794">
        <v>2023</v>
      </c>
      <c r="J14001" s="668"/>
    </row>
    <row r="14002" spans="1:10" s="372" customFormat="1" ht="23.25">
      <c r="A14002" s="325" t="s">
        <v>12841</v>
      </c>
      <c r="B14002" s="790" t="s">
        <v>1762</v>
      </c>
      <c r="C14002" s="790" t="s">
        <v>11901</v>
      </c>
      <c r="D14002" s="790" t="s">
        <v>1580</v>
      </c>
      <c r="E14002" s="793">
        <v>57600</v>
      </c>
      <c r="F14002" s="376" t="s">
        <v>12747</v>
      </c>
      <c r="G14002" s="790" t="s">
        <v>12748</v>
      </c>
      <c r="H14002" s="794">
        <v>2023</v>
      </c>
      <c r="I14002" s="794">
        <v>2023</v>
      </c>
      <c r="J14002" s="668"/>
    </row>
    <row r="14003" spans="1:10" s="372" customFormat="1" ht="23.25">
      <c r="A14003" s="325" t="s">
        <v>12841</v>
      </c>
      <c r="B14003" s="790" t="s">
        <v>1762</v>
      </c>
      <c r="C14003" s="790" t="s">
        <v>11901</v>
      </c>
      <c r="D14003" s="790" t="s">
        <v>1580</v>
      </c>
      <c r="E14003" s="793">
        <v>57600</v>
      </c>
      <c r="F14003" s="376" t="s">
        <v>12747</v>
      </c>
      <c r="G14003" s="790" t="s">
        <v>12748</v>
      </c>
      <c r="H14003" s="794">
        <v>2023</v>
      </c>
      <c r="I14003" s="794">
        <v>2023</v>
      </c>
      <c r="J14003" s="668"/>
    </row>
    <row r="14004" spans="1:10" s="372" customFormat="1" ht="23.25">
      <c r="A14004" s="325" t="s">
        <v>12841</v>
      </c>
      <c r="B14004" s="790" t="s">
        <v>1762</v>
      </c>
      <c r="C14004" s="790" t="s">
        <v>11901</v>
      </c>
      <c r="D14004" s="790" t="s">
        <v>1580</v>
      </c>
      <c r="E14004" s="793">
        <v>57690</v>
      </c>
      <c r="F14004" s="376" t="s">
        <v>12747</v>
      </c>
      <c r="G14004" s="790" t="s">
        <v>12748</v>
      </c>
      <c r="H14004" s="794">
        <v>2023</v>
      </c>
      <c r="I14004" s="794">
        <v>2023</v>
      </c>
      <c r="J14004" s="668"/>
    </row>
    <row r="14005" spans="1:10" s="372" customFormat="1" ht="23.25">
      <c r="A14005" s="325" t="s">
        <v>12845</v>
      </c>
      <c r="B14005" s="790" t="s">
        <v>1762</v>
      </c>
      <c r="C14005" s="790" t="s">
        <v>11901</v>
      </c>
      <c r="D14005" s="790" t="s">
        <v>1580</v>
      </c>
      <c r="E14005" s="793">
        <v>58160</v>
      </c>
      <c r="F14005" s="376" t="s">
        <v>12747</v>
      </c>
      <c r="G14005" s="790" t="s">
        <v>12748</v>
      </c>
      <c r="H14005" s="794">
        <v>2023</v>
      </c>
      <c r="I14005" s="794">
        <v>2023</v>
      </c>
      <c r="J14005" s="668"/>
    </row>
    <row r="14006" spans="1:10" s="372" customFormat="1" ht="23.25">
      <c r="A14006" s="325" t="s">
        <v>12846</v>
      </c>
      <c r="B14006" s="790" t="s">
        <v>1762</v>
      </c>
      <c r="C14006" s="790" t="s">
        <v>11901</v>
      </c>
      <c r="D14006" s="790" t="s">
        <v>1580</v>
      </c>
      <c r="E14006" s="793">
        <v>60000</v>
      </c>
      <c r="F14006" s="376" t="s">
        <v>12747</v>
      </c>
      <c r="G14006" s="790" t="s">
        <v>12748</v>
      </c>
      <c r="H14006" s="794">
        <v>2023</v>
      </c>
      <c r="I14006" s="794">
        <v>2023</v>
      </c>
      <c r="J14006" s="668"/>
    </row>
    <row r="14007" spans="1:10" s="372" customFormat="1" ht="23.25">
      <c r="A14007" s="325" t="s">
        <v>12847</v>
      </c>
      <c r="B14007" s="790" t="s">
        <v>1762</v>
      </c>
      <c r="C14007" s="790" t="s">
        <v>11901</v>
      </c>
      <c r="D14007" s="790" t="s">
        <v>1580</v>
      </c>
      <c r="E14007" s="793">
        <v>60000</v>
      </c>
      <c r="F14007" s="376" t="s">
        <v>12747</v>
      </c>
      <c r="G14007" s="790" t="s">
        <v>12748</v>
      </c>
      <c r="H14007" s="794">
        <v>2023</v>
      </c>
      <c r="I14007" s="794">
        <v>2023</v>
      </c>
      <c r="J14007" s="668"/>
    </row>
    <row r="14008" spans="1:10" s="372" customFormat="1" ht="23.25">
      <c r="A14008" s="325" t="s">
        <v>2752</v>
      </c>
      <c r="B14008" s="790" t="s">
        <v>1762</v>
      </c>
      <c r="C14008" s="790" t="s">
        <v>11901</v>
      </c>
      <c r="D14008" s="790" t="s">
        <v>1580</v>
      </c>
      <c r="E14008" s="793">
        <v>65000</v>
      </c>
      <c r="F14008" s="376" t="s">
        <v>12747</v>
      </c>
      <c r="G14008" s="790" t="s">
        <v>12748</v>
      </c>
      <c r="H14008" s="794">
        <v>2023</v>
      </c>
      <c r="I14008" s="794">
        <v>2023</v>
      </c>
      <c r="J14008" s="668"/>
    </row>
    <row r="14009" spans="1:10" s="372" customFormat="1" ht="23.25">
      <c r="A14009" s="325" t="s">
        <v>12848</v>
      </c>
      <c r="B14009" s="790" t="s">
        <v>1762</v>
      </c>
      <c r="C14009" s="790" t="s">
        <v>11901</v>
      </c>
      <c r="D14009" s="790" t="s">
        <v>1580</v>
      </c>
      <c r="E14009" s="793">
        <v>66000</v>
      </c>
      <c r="F14009" s="376" t="s">
        <v>12747</v>
      </c>
      <c r="G14009" s="790" t="s">
        <v>12748</v>
      </c>
      <c r="H14009" s="794">
        <v>2023</v>
      </c>
      <c r="I14009" s="794">
        <v>2023</v>
      </c>
      <c r="J14009" s="668"/>
    </row>
    <row r="14010" spans="1:10" s="372" customFormat="1">
      <c r="A14010" s="325" t="s">
        <v>6396</v>
      </c>
      <c r="B14010" s="790" t="s">
        <v>4795</v>
      </c>
      <c r="C14010" s="790" t="s">
        <v>11901</v>
      </c>
      <c r="D14010" s="790" t="s">
        <v>1580</v>
      </c>
      <c r="E14010" s="793">
        <v>66000</v>
      </c>
      <c r="F14010" s="376" t="s">
        <v>12747</v>
      </c>
      <c r="G14010" s="790" t="s">
        <v>12748</v>
      </c>
      <c r="H14010" s="794">
        <v>2023</v>
      </c>
      <c r="I14010" s="794">
        <v>2023</v>
      </c>
      <c r="J14010" s="668"/>
    </row>
    <row r="14011" spans="1:10" s="372" customFormat="1" ht="23.25">
      <c r="A14011" s="325" t="s">
        <v>12792</v>
      </c>
      <c r="B14011" s="790" t="s">
        <v>1762</v>
      </c>
      <c r="C14011" s="790" t="s">
        <v>11901</v>
      </c>
      <c r="D14011" s="790" t="s">
        <v>1580</v>
      </c>
      <c r="E14011" s="793">
        <v>66000</v>
      </c>
      <c r="F14011" s="376" t="s">
        <v>12747</v>
      </c>
      <c r="G14011" s="790" t="s">
        <v>12748</v>
      </c>
      <c r="H14011" s="794">
        <v>2023</v>
      </c>
      <c r="I14011" s="794">
        <v>2023</v>
      </c>
      <c r="J14011" s="668"/>
    </row>
    <row r="14012" spans="1:10" s="372" customFormat="1" ht="23.25">
      <c r="A14012" s="325" t="s">
        <v>3208</v>
      </c>
      <c r="B14012" s="790" t="s">
        <v>1762</v>
      </c>
      <c r="C14012" s="790" t="s">
        <v>11901</v>
      </c>
      <c r="D14012" s="790" t="s">
        <v>1580</v>
      </c>
      <c r="E14012" s="793">
        <v>67008</v>
      </c>
      <c r="F14012" s="376" t="s">
        <v>12747</v>
      </c>
      <c r="G14012" s="790" t="s">
        <v>12748</v>
      </c>
      <c r="H14012" s="794">
        <v>2023</v>
      </c>
      <c r="I14012" s="794">
        <v>2023</v>
      </c>
      <c r="J14012" s="668"/>
    </row>
    <row r="14013" spans="1:10" s="372" customFormat="1" ht="23.25">
      <c r="A14013" s="325" t="s">
        <v>12849</v>
      </c>
      <c r="B14013" s="790" t="s">
        <v>1762</v>
      </c>
      <c r="C14013" s="790" t="s">
        <v>11901</v>
      </c>
      <c r="D14013" s="790" t="s">
        <v>1580</v>
      </c>
      <c r="E14013" s="793">
        <v>70000</v>
      </c>
      <c r="F14013" s="376" t="s">
        <v>12747</v>
      </c>
      <c r="G14013" s="790" t="s">
        <v>12748</v>
      </c>
      <c r="H14013" s="794">
        <v>2023</v>
      </c>
      <c r="I14013" s="794">
        <v>2023</v>
      </c>
      <c r="J14013" s="668"/>
    </row>
    <row r="14014" spans="1:10" s="372" customFormat="1" ht="23.25">
      <c r="A14014" s="325" t="s">
        <v>2980</v>
      </c>
      <c r="B14014" s="790" t="s">
        <v>1762</v>
      </c>
      <c r="C14014" s="790" t="s">
        <v>11901</v>
      </c>
      <c r="D14014" s="790" t="s">
        <v>1580</v>
      </c>
      <c r="E14014" s="793">
        <v>71250</v>
      </c>
      <c r="F14014" s="376" t="s">
        <v>12747</v>
      </c>
      <c r="G14014" s="790" t="s">
        <v>12748</v>
      </c>
      <c r="H14014" s="794">
        <v>2023</v>
      </c>
      <c r="I14014" s="794">
        <v>2023</v>
      </c>
      <c r="J14014" s="668"/>
    </row>
    <row r="14015" spans="1:10" s="372" customFormat="1" ht="23.25">
      <c r="A14015" s="325" t="s">
        <v>12850</v>
      </c>
      <c r="B14015" s="790" t="s">
        <v>1762</v>
      </c>
      <c r="C14015" s="790" t="s">
        <v>11901</v>
      </c>
      <c r="D14015" s="790" t="s">
        <v>1580</v>
      </c>
      <c r="E14015" s="793">
        <v>72000</v>
      </c>
      <c r="F14015" s="376" t="s">
        <v>12747</v>
      </c>
      <c r="G14015" s="790" t="s">
        <v>12748</v>
      </c>
      <c r="H14015" s="794">
        <v>2023</v>
      </c>
      <c r="I14015" s="794">
        <v>2023</v>
      </c>
      <c r="J14015" s="668"/>
    </row>
    <row r="14016" spans="1:10" s="372" customFormat="1">
      <c r="A14016" s="325" t="s">
        <v>2866</v>
      </c>
      <c r="B14016" s="790" t="s">
        <v>4795</v>
      </c>
      <c r="C14016" s="790" t="s">
        <v>11901</v>
      </c>
      <c r="D14016" s="790" t="s">
        <v>1580</v>
      </c>
      <c r="E14016" s="793">
        <v>72000</v>
      </c>
      <c r="F14016" s="376" t="s">
        <v>12747</v>
      </c>
      <c r="G14016" s="790" t="s">
        <v>12748</v>
      </c>
      <c r="H14016" s="794">
        <v>2023</v>
      </c>
      <c r="I14016" s="794">
        <v>2023</v>
      </c>
      <c r="J14016" s="668"/>
    </row>
    <row r="14017" spans="1:10" s="372" customFormat="1">
      <c r="A14017" s="325" t="s">
        <v>2866</v>
      </c>
      <c r="B14017" s="790" t="s">
        <v>4795</v>
      </c>
      <c r="C14017" s="790" t="s">
        <v>11901</v>
      </c>
      <c r="D14017" s="790" t="s">
        <v>1580</v>
      </c>
      <c r="E14017" s="793">
        <v>72000</v>
      </c>
      <c r="F14017" s="376" t="s">
        <v>12747</v>
      </c>
      <c r="G14017" s="790" t="s">
        <v>12748</v>
      </c>
      <c r="H14017" s="794">
        <v>2023</v>
      </c>
      <c r="I14017" s="794">
        <v>2023</v>
      </c>
      <c r="J14017" s="668"/>
    </row>
    <row r="14018" spans="1:10" s="372" customFormat="1">
      <c r="A14018" s="325" t="s">
        <v>2866</v>
      </c>
      <c r="B14018" s="790" t="s">
        <v>4795</v>
      </c>
      <c r="C14018" s="790" t="s">
        <v>11901</v>
      </c>
      <c r="D14018" s="790" t="s">
        <v>1580</v>
      </c>
      <c r="E14018" s="793">
        <v>72000</v>
      </c>
      <c r="F14018" s="376" t="s">
        <v>12747</v>
      </c>
      <c r="G14018" s="790" t="s">
        <v>12748</v>
      </c>
      <c r="H14018" s="794">
        <v>2023</v>
      </c>
      <c r="I14018" s="794">
        <v>2023</v>
      </c>
      <c r="J14018" s="668"/>
    </row>
    <row r="14019" spans="1:10" s="372" customFormat="1" ht="23.25">
      <c r="A14019" s="325" t="s">
        <v>12851</v>
      </c>
      <c r="B14019" s="790" t="s">
        <v>1762</v>
      </c>
      <c r="C14019" s="790" t="s">
        <v>11901</v>
      </c>
      <c r="D14019" s="790" t="s">
        <v>1580</v>
      </c>
      <c r="E14019" s="793">
        <v>72000</v>
      </c>
      <c r="F14019" s="376" t="s">
        <v>12747</v>
      </c>
      <c r="G14019" s="790" t="s">
        <v>12748</v>
      </c>
      <c r="H14019" s="794">
        <v>2023</v>
      </c>
      <c r="I14019" s="794">
        <v>2023</v>
      </c>
      <c r="J14019" s="668"/>
    </row>
    <row r="14020" spans="1:10" s="372" customFormat="1" ht="23.25">
      <c r="A14020" s="325" t="s">
        <v>12852</v>
      </c>
      <c r="B14020" s="790" t="s">
        <v>1762</v>
      </c>
      <c r="C14020" s="790" t="s">
        <v>11901</v>
      </c>
      <c r="D14020" s="790" t="s">
        <v>1580</v>
      </c>
      <c r="E14020" s="793">
        <v>73200</v>
      </c>
      <c r="F14020" s="376" t="s">
        <v>12747</v>
      </c>
      <c r="G14020" s="790" t="s">
        <v>12748</v>
      </c>
      <c r="H14020" s="794">
        <v>2023</v>
      </c>
      <c r="I14020" s="794">
        <v>2023</v>
      </c>
      <c r="J14020" s="668"/>
    </row>
    <row r="14021" spans="1:10" s="372" customFormat="1" ht="23.25">
      <c r="A14021" s="325" t="s">
        <v>12853</v>
      </c>
      <c r="B14021" s="790" t="s">
        <v>1762</v>
      </c>
      <c r="C14021" s="790" t="s">
        <v>11901</v>
      </c>
      <c r="D14021" s="790" t="s">
        <v>1580</v>
      </c>
      <c r="E14021" s="793">
        <v>76500</v>
      </c>
      <c r="F14021" s="376" t="s">
        <v>12747</v>
      </c>
      <c r="G14021" s="790" t="s">
        <v>12748</v>
      </c>
      <c r="H14021" s="794">
        <v>2023</v>
      </c>
      <c r="I14021" s="794">
        <v>2023</v>
      </c>
      <c r="J14021" s="668"/>
    </row>
    <row r="14022" spans="1:10" s="372" customFormat="1" ht="23.25">
      <c r="A14022" s="325" t="s">
        <v>12826</v>
      </c>
      <c r="B14022" s="790" t="s">
        <v>1762</v>
      </c>
      <c r="C14022" s="790" t="s">
        <v>11901</v>
      </c>
      <c r="D14022" s="790" t="s">
        <v>1580</v>
      </c>
      <c r="E14022" s="793">
        <v>77000</v>
      </c>
      <c r="F14022" s="376" t="s">
        <v>12747</v>
      </c>
      <c r="G14022" s="790" t="s">
        <v>12748</v>
      </c>
      <c r="H14022" s="794">
        <v>2023</v>
      </c>
      <c r="I14022" s="794">
        <v>2023</v>
      </c>
      <c r="J14022" s="668"/>
    </row>
    <row r="14023" spans="1:10" s="372" customFormat="1" ht="23.25">
      <c r="A14023" s="325" t="s">
        <v>12854</v>
      </c>
      <c r="B14023" s="790" t="s">
        <v>1762</v>
      </c>
      <c r="C14023" s="790" t="s">
        <v>11901</v>
      </c>
      <c r="D14023" s="790" t="s">
        <v>1580</v>
      </c>
      <c r="E14023" s="793">
        <v>78000</v>
      </c>
      <c r="F14023" s="376" t="s">
        <v>12747</v>
      </c>
      <c r="G14023" s="790" t="s">
        <v>12748</v>
      </c>
      <c r="H14023" s="794">
        <v>2023</v>
      </c>
      <c r="I14023" s="794">
        <v>2023</v>
      </c>
      <c r="J14023" s="668"/>
    </row>
    <row r="14024" spans="1:10" s="372" customFormat="1">
      <c r="A14024" s="325" t="s">
        <v>2866</v>
      </c>
      <c r="B14024" s="790" t="s">
        <v>4795</v>
      </c>
      <c r="C14024" s="790" t="s">
        <v>11901</v>
      </c>
      <c r="D14024" s="790" t="s">
        <v>1580</v>
      </c>
      <c r="E14024" s="793">
        <v>78480</v>
      </c>
      <c r="F14024" s="376" t="s">
        <v>12747</v>
      </c>
      <c r="G14024" s="790" t="s">
        <v>12748</v>
      </c>
      <c r="H14024" s="794">
        <v>2023</v>
      </c>
      <c r="I14024" s="794">
        <v>2023</v>
      </c>
      <c r="J14024" s="668"/>
    </row>
    <row r="14025" spans="1:10" s="372" customFormat="1">
      <c r="A14025" s="325" t="s">
        <v>2866</v>
      </c>
      <c r="B14025" s="790" t="s">
        <v>4795</v>
      </c>
      <c r="C14025" s="790" t="s">
        <v>11901</v>
      </c>
      <c r="D14025" s="790" t="s">
        <v>1580</v>
      </c>
      <c r="E14025" s="793">
        <v>79200</v>
      </c>
      <c r="F14025" s="376" t="s">
        <v>12747</v>
      </c>
      <c r="G14025" s="790" t="s">
        <v>12748</v>
      </c>
      <c r="H14025" s="794">
        <v>2023</v>
      </c>
      <c r="I14025" s="794">
        <v>2023</v>
      </c>
      <c r="J14025" s="668"/>
    </row>
    <row r="14026" spans="1:10" s="372" customFormat="1" ht="23.25">
      <c r="A14026" s="325" t="s">
        <v>12804</v>
      </c>
      <c r="B14026" s="790" t="s">
        <v>1762</v>
      </c>
      <c r="C14026" s="790" t="s">
        <v>11901</v>
      </c>
      <c r="D14026" s="790" t="s">
        <v>1580</v>
      </c>
      <c r="E14026" s="793">
        <v>80000</v>
      </c>
      <c r="F14026" s="376" t="s">
        <v>12747</v>
      </c>
      <c r="G14026" s="790" t="s">
        <v>12748</v>
      </c>
      <c r="H14026" s="794">
        <v>2023</v>
      </c>
      <c r="I14026" s="794">
        <v>2023</v>
      </c>
      <c r="J14026" s="668"/>
    </row>
    <row r="14027" spans="1:10" s="372" customFormat="1" ht="23.25">
      <c r="A14027" s="325" t="s">
        <v>12855</v>
      </c>
      <c r="B14027" s="790" t="s">
        <v>1762</v>
      </c>
      <c r="C14027" s="790" t="s">
        <v>11901</v>
      </c>
      <c r="D14027" s="790" t="s">
        <v>1580</v>
      </c>
      <c r="E14027" s="793">
        <v>80335.62</v>
      </c>
      <c r="F14027" s="376" t="s">
        <v>12747</v>
      </c>
      <c r="G14027" s="790" t="s">
        <v>12748</v>
      </c>
      <c r="H14027" s="794">
        <v>2023</v>
      </c>
      <c r="I14027" s="794">
        <v>2023</v>
      </c>
      <c r="J14027" s="668"/>
    </row>
    <row r="14028" spans="1:10" s="372" customFormat="1">
      <c r="A14028" s="325" t="s">
        <v>6396</v>
      </c>
      <c r="B14028" s="790" t="s">
        <v>4795</v>
      </c>
      <c r="C14028" s="790" t="s">
        <v>11901</v>
      </c>
      <c r="D14028" s="790" t="s">
        <v>1580</v>
      </c>
      <c r="E14028" s="793">
        <v>82080</v>
      </c>
      <c r="F14028" s="376" t="s">
        <v>12747</v>
      </c>
      <c r="G14028" s="790" t="s">
        <v>12748</v>
      </c>
      <c r="H14028" s="794">
        <v>2023</v>
      </c>
      <c r="I14028" s="794">
        <v>2023</v>
      </c>
      <c r="J14028" s="668"/>
    </row>
    <row r="14029" spans="1:10" s="372" customFormat="1" ht="23.25">
      <c r="A14029" s="325" t="s">
        <v>12846</v>
      </c>
      <c r="B14029" s="790" t="s">
        <v>1762</v>
      </c>
      <c r="C14029" s="790" t="s">
        <v>11901</v>
      </c>
      <c r="D14029" s="790" t="s">
        <v>1580</v>
      </c>
      <c r="E14029" s="793">
        <v>84000</v>
      </c>
      <c r="F14029" s="376" t="s">
        <v>12747</v>
      </c>
      <c r="G14029" s="790" t="s">
        <v>12748</v>
      </c>
      <c r="H14029" s="794">
        <v>2023</v>
      </c>
      <c r="I14029" s="794">
        <v>2023</v>
      </c>
      <c r="J14029" s="668"/>
    </row>
    <row r="14030" spans="1:10" s="372" customFormat="1" ht="23.25">
      <c r="A14030" s="325" t="s">
        <v>12856</v>
      </c>
      <c r="B14030" s="790" t="s">
        <v>1762</v>
      </c>
      <c r="C14030" s="790" t="s">
        <v>11901</v>
      </c>
      <c r="D14030" s="790" t="s">
        <v>1580</v>
      </c>
      <c r="E14030" s="793">
        <v>84000</v>
      </c>
      <c r="F14030" s="376" t="s">
        <v>12747</v>
      </c>
      <c r="G14030" s="790" t="s">
        <v>12748</v>
      </c>
      <c r="H14030" s="794">
        <v>2023</v>
      </c>
      <c r="I14030" s="794">
        <v>2023</v>
      </c>
      <c r="J14030" s="668"/>
    </row>
    <row r="14031" spans="1:10" s="372" customFormat="1" ht="23.25">
      <c r="A14031" s="325" t="s">
        <v>12857</v>
      </c>
      <c r="B14031" s="790" t="s">
        <v>1762</v>
      </c>
      <c r="C14031" s="790" t="s">
        <v>11901</v>
      </c>
      <c r="D14031" s="790" t="s">
        <v>1580</v>
      </c>
      <c r="E14031" s="793">
        <v>84000</v>
      </c>
      <c r="F14031" s="376" t="s">
        <v>12747</v>
      </c>
      <c r="G14031" s="790" t="s">
        <v>12748</v>
      </c>
      <c r="H14031" s="794">
        <v>2023</v>
      </c>
      <c r="I14031" s="794">
        <v>2023</v>
      </c>
      <c r="J14031" s="668"/>
    </row>
    <row r="14032" spans="1:10" s="372" customFormat="1" ht="23.25">
      <c r="A14032" s="325" t="s">
        <v>12858</v>
      </c>
      <c r="B14032" s="790" t="s">
        <v>1762</v>
      </c>
      <c r="C14032" s="790" t="s">
        <v>11901</v>
      </c>
      <c r="D14032" s="790" t="s">
        <v>1580</v>
      </c>
      <c r="E14032" s="793">
        <v>84000</v>
      </c>
      <c r="F14032" s="376" t="s">
        <v>12747</v>
      </c>
      <c r="G14032" s="790" t="s">
        <v>12748</v>
      </c>
      <c r="H14032" s="794">
        <v>2023</v>
      </c>
      <c r="I14032" s="794">
        <v>2023</v>
      </c>
      <c r="J14032" s="668"/>
    </row>
    <row r="14033" spans="1:10" s="372" customFormat="1" ht="34.9">
      <c r="A14033" s="325" t="s">
        <v>12859</v>
      </c>
      <c r="B14033" s="790" t="s">
        <v>1762</v>
      </c>
      <c r="C14033" s="790" t="s">
        <v>11901</v>
      </c>
      <c r="D14033" s="790" t="s">
        <v>1580</v>
      </c>
      <c r="E14033" s="793">
        <v>84000</v>
      </c>
      <c r="F14033" s="376" t="s">
        <v>12747</v>
      </c>
      <c r="G14033" s="790" t="s">
        <v>12748</v>
      </c>
      <c r="H14033" s="794">
        <v>2023</v>
      </c>
      <c r="I14033" s="794">
        <v>2023</v>
      </c>
      <c r="J14033" s="668"/>
    </row>
    <row r="14034" spans="1:10" s="372" customFormat="1" ht="23.25">
      <c r="A14034" s="325" t="s">
        <v>12860</v>
      </c>
      <c r="B14034" s="790" t="s">
        <v>1762</v>
      </c>
      <c r="C14034" s="790" t="s">
        <v>11901</v>
      </c>
      <c r="D14034" s="790" t="s">
        <v>1580</v>
      </c>
      <c r="E14034" s="793">
        <v>84000</v>
      </c>
      <c r="F14034" s="376" t="s">
        <v>12747</v>
      </c>
      <c r="G14034" s="790" t="s">
        <v>12748</v>
      </c>
      <c r="H14034" s="794">
        <v>2023</v>
      </c>
      <c r="I14034" s="794">
        <v>2023</v>
      </c>
      <c r="J14034" s="668"/>
    </row>
    <row r="14035" spans="1:10" s="372" customFormat="1">
      <c r="A14035" s="325" t="s">
        <v>2866</v>
      </c>
      <c r="B14035" s="790" t="s">
        <v>4795</v>
      </c>
      <c r="C14035" s="790" t="s">
        <v>11901</v>
      </c>
      <c r="D14035" s="790" t="s">
        <v>1580</v>
      </c>
      <c r="E14035" s="793">
        <v>84000</v>
      </c>
      <c r="F14035" s="376" t="s">
        <v>12747</v>
      </c>
      <c r="G14035" s="790" t="s">
        <v>12748</v>
      </c>
      <c r="H14035" s="794">
        <v>2023</v>
      </c>
      <c r="I14035" s="794">
        <v>2023</v>
      </c>
      <c r="J14035" s="668"/>
    </row>
    <row r="14036" spans="1:10" s="372" customFormat="1">
      <c r="A14036" s="325" t="s">
        <v>2866</v>
      </c>
      <c r="B14036" s="790" t="s">
        <v>4795</v>
      </c>
      <c r="C14036" s="790" t="s">
        <v>11901</v>
      </c>
      <c r="D14036" s="790" t="s">
        <v>1580</v>
      </c>
      <c r="E14036" s="793">
        <v>84000</v>
      </c>
      <c r="F14036" s="376" t="s">
        <v>12747</v>
      </c>
      <c r="G14036" s="790" t="s">
        <v>12748</v>
      </c>
      <c r="H14036" s="794">
        <v>2023</v>
      </c>
      <c r="I14036" s="794">
        <v>2023</v>
      </c>
      <c r="J14036" s="668"/>
    </row>
    <row r="14037" spans="1:10" s="372" customFormat="1">
      <c r="A14037" s="325" t="s">
        <v>2866</v>
      </c>
      <c r="B14037" s="790" t="s">
        <v>4795</v>
      </c>
      <c r="C14037" s="790" t="s">
        <v>11901</v>
      </c>
      <c r="D14037" s="790" t="s">
        <v>1580</v>
      </c>
      <c r="E14037" s="793">
        <v>84000</v>
      </c>
      <c r="F14037" s="376" t="s">
        <v>12747</v>
      </c>
      <c r="G14037" s="790" t="s">
        <v>12748</v>
      </c>
      <c r="H14037" s="794">
        <v>2023</v>
      </c>
      <c r="I14037" s="794">
        <v>2023</v>
      </c>
      <c r="J14037" s="668"/>
    </row>
    <row r="14038" spans="1:10" s="372" customFormat="1">
      <c r="A14038" s="325" t="s">
        <v>2866</v>
      </c>
      <c r="B14038" s="790" t="s">
        <v>4795</v>
      </c>
      <c r="C14038" s="790" t="s">
        <v>11901</v>
      </c>
      <c r="D14038" s="790" t="s">
        <v>1580</v>
      </c>
      <c r="E14038" s="793">
        <v>85536</v>
      </c>
      <c r="F14038" s="376" t="s">
        <v>12747</v>
      </c>
      <c r="G14038" s="790" t="s">
        <v>12748</v>
      </c>
      <c r="H14038" s="794">
        <v>2023</v>
      </c>
      <c r="I14038" s="794">
        <v>2023</v>
      </c>
      <c r="J14038" s="668"/>
    </row>
    <row r="14039" spans="1:10" s="372" customFormat="1">
      <c r="A14039" s="325" t="s">
        <v>6396</v>
      </c>
      <c r="B14039" s="790" t="s">
        <v>4795</v>
      </c>
      <c r="C14039" s="790" t="s">
        <v>11901</v>
      </c>
      <c r="D14039" s="790" t="s">
        <v>1580</v>
      </c>
      <c r="E14039" s="793">
        <v>86400</v>
      </c>
      <c r="F14039" s="376" t="s">
        <v>12747</v>
      </c>
      <c r="G14039" s="790" t="s">
        <v>12748</v>
      </c>
      <c r="H14039" s="794">
        <v>2023</v>
      </c>
      <c r="I14039" s="794">
        <v>2023</v>
      </c>
      <c r="J14039" s="668"/>
    </row>
    <row r="14040" spans="1:10" s="372" customFormat="1" ht="23.25">
      <c r="A14040" s="325" t="s">
        <v>6382</v>
      </c>
      <c r="B14040" s="790" t="s">
        <v>1762</v>
      </c>
      <c r="C14040" s="790" t="s">
        <v>11901</v>
      </c>
      <c r="D14040" s="790" t="s">
        <v>1580</v>
      </c>
      <c r="E14040" s="793">
        <v>86559</v>
      </c>
      <c r="F14040" s="376" t="s">
        <v>12747</v>
      </c>
      <c r="G14040" s="790" t="s">
        <v>12748</v>
      </c>
      <c r="H14040" s="794">
        <v>2023</v>
      </c>
      <c r="I14040" s="794">
        <v>2023</v>
      </c>
      <c r="J14040" s="668"/>
    </row>
    <row r="14041" spans="1:10" s="372" customFormat="1" ht="23.25">
      <c r="A14041" s="325" t="s">
        <v>6382</v>
      </c>
      <c r="B14041" s="790" t="s">
        <v>1762</v>
      </c>
      <c r="C14041" s="790" t="s">
        <v>11901</v>
      </c>
      <c r="D14041" s="790" t="s">
        <v>1580</v>
      </c>
      <c r="E14041" s="793">
        <v>86779</v>
      </c>
      <c r="F14041" s="376" t="s">
        <v>12747</v>
      </c>
      <c r="G14041" s="790" t="s">
        <v>12748</v>
      </c>
      <c r="H14041" s="794">
        <v>2023</v>
      </c>
      <c r="I14041" s="794">
        <v>2023</v>
      </c>
      <c r="J14041" s="668"/>
    </row>
    <row r="14042" spans="1:10" s="372" customFormat="1" ht="23.25">
      <c r="A14042" s="325" t="s">
        <v>12861</v>
      </c>
      <c r="B14042" s="790" t="s">
        <v>1762</v>
      </c>
      <c r="C14042" s="790" t="s">
        <v>11901</v>
      </c>
      <c r="D14042" s="790" t="s">
        <v>1580</v>
      </c>
      <c r="E14042" s="793">
        <v>90000</v>
      </c>
      <c r="F14042" s="376" t="s">
        <v>12747</v>
      </c>
      <c r="G14042" s="790" t="s">
        <v>12748</v>
      </c>
      <c r="H14042" s="794">
        <v>2023</v>
      </c>
      <c r="I14042" s="794">
        <v>2023</v>
      </c>
      <c r="J14042" s="668"/>
    </row>
    <row r="14043" spans="1:10" s="372" customFormat="1">
      <c r="A14043" s="325" t="s">
        <v>2866</v>
      </c>
      <c r="B14043" s="790" t="s">
        <v>4795</v>
      </c>
      <c r="C14043" s="790" t="s">
        <v>11901</v>
      </c>
      <c r="D14043" s="790" t="s">
        <v>1580</v>
      </c>
      <c r="E14043" s="793">
        <v>92820</v>
      </c>
      <c r="F14043" s="376" t="s">
        <v>12747</v>
      </c>
      <c r="G14043" s="790" t="s">
        <v>12748</v>
      </c>
      <c r="H14043" s="794">
        <v>2023</v>
      </c>
      <c r="I14043" s="794">
        <v>2023</v>
      </c>
      <c r="J14043" s="668"/>
    </row>
    <row r="14044" spans="1:10" s="372" customFormat="1">
      <c r="A14044" s="325" t="s">
        <v>2866</v>
      </c>
      <c r="B14044" s="790" t="s">
        <v>4795</v>
      </c>
      <c r="C14044" s="790" t="s">
        <v>11901</v>
      </c>
      <c r="D14044" s="790" t="s">
        <v>1580</v>
      </c>
      <c r="E14044" s="793">
        <v>93600</v>
      </c>
      <c r="F14044" s="376" t="s">
        <v>12747</v>
      </c>
      <c r="G14044" s="790" t="s">
        <v>12748</v>
      </c>
      <c r="H14044" s="794">
        <v>2023</v>
      </c>
      <c r="I14044" s="794">
        <v>2023</v>
      </c>
      <c r="J14044" s="668"/>
    </row>
    <row r="14045" spans="1:10" s="372" customFormat="1">
      <c r="A14045" s="325" t="s">
        <v>2866</v>
      </c>
      <c r="B14045" s="790" t="s">
        <v>4795</v>
      </c>
      <c r="C14045" s="790" t="s">
        <v>11901</v>
      </c>
      <c r="D14045" s="790" t="s">
        <v>1580</v>
      </c>
      <c r="E14045" s="793">
        <v>94104</v>
      </c>
      <c r="F14045" s="376" t="s">
        <v>12747</v>
      </c>
      <c r="G14045" s="790" t="s">
        <v>12748</v>
      </c>
      <c r="H14045" s="794">
        <v>2023</v>
      </c>
      <c r="I14045" s="794">
        <v>2023</v>
      </c>
      <c r="J14045" s="668"/>
    </row>
    <row r="14046" spans="1:10" s="372" customFormat="1" ht="23.25">
      <c r="A14046" s="325" t="s">
        <v>12862</v>
      </c>
      <c r="B14046" s="790" t="s">
        <v>1762</v>
      </c>
      <c r="C14046" s="790" t="s">
        <v>11901</v>
      </c>
      <c r="D14046" s="790" t="s">
        <v>1580</v>
      </c>
      <c r="E14046" s="793">
        <v>96000</v>
      </c>
      <c r="F14046" s="376" t="s">
        <v>12747</v>
      </c>
      <c r="G14046" s="790" t="s">
        <v>12748</v>
      </c>
      <c r="H14046" s="794">
        <v>2023</v>
      </c>
      <c r="I14046" s="794">
        <v>2023</v>
      </c>
      <c r="J14046" s="668"/>
    </row>
    <row r="14047" spans="1:10" s="372" customFormat="1" ht="23.25">
      <c r="A14047" s="325" t="s">
        <v>12863</v>
      </c>
      <c r="B14047" s="790" t="s">
        <v>1762</v>
      </c>
      <c r="C14047" s="790" t="s">
        <v>11901</v>
      </c>
      <c r="D14047" s="790" t="s">
        <v>1580</v>
      </c>
      <c r="E14047" s="793">
        <v>96000</v>
      </c>
      <c r="F14047" s="376" t="s">
        <v>12747</v>
      </c>
      <c r="G14047" s="790" t="s">
        <v>12748</v>
      </c>
      <c r="H14047" s="794">
        <v>2023</v>
      </c>
      <c r="I14047" s="794">
        <v>2023</v>
      </c>
      <c r="J14047" s="668"/>
    </row>
    <row r="14048" spans="1:10" s="372" customFormat="1" ht="23.25">
      <c r="A14048" s="325" t="s">
        <v>12864</v>
      </c>
      <c r="B14048" s="790" t="s">
        <v>1762</v>
      </c>
      <c r="C14048" s="790" t="s">
        <v>11901</v>
      </c>
      <c r="D14048" s="790" t="s">
        <v>1580</v>
      </c>
      <c r="E14048" s="793">
        <v>96000</v>
      </c>
      <c r="F14048" s="376" t="s">
        <v>12747</v>
      </c>
      <c r="G14048" s="790" t="s">
        <v>12748</v>
      </c>
      <c r="H14048" s="794">
        <v>2023</v>
      </c>
      <c r="I14048" s="794">
        <v>2023</v>
      </c>
      <c r="J14048" s="668"/>
    </row>
    <row r="14049" spans="1:10" s="372" customFormat="1">
      <c r="A14049" s="325" t="s">
        <v>2866</v>
      </c>
      <c r="B14049" s="790" t="s">
        <v>4795</v>
      </c>
      <c r="C14049" s="790" t="s">
        <v>11901</v>
      </c>
      <c r="D14049" s="790" t="s">
        <v>1580</v>
      </c>
      <c r="E14049" s="793">
        <v>97500</v>
      </c>
      <c r="F14049" s="376" t="s">
        <v>12747</v>
      </c>
      <c r="G14049" s="790" t="s">
        <v>12748</v>
      </c>
      <c r="H14049" s="794">
        <v>2023</v>
      </c>
      <c r="I14049" s="794">
        <v>2023</v>
      </c>
      <c r="J14049" s="668"/>
    </row>
    <row r="14050" spans="1:10" s="372" customFormat="1" ht="23.25">
      <c r="A14050" s="325" t="s">
        <v>12843</v>
      </c>
      <c r="B14050" s="790" t="s">
        <v>1762</v>
      </c>
      <c r="C14050" s="790" t="s">
        <v>11901</v>
      </c>
      <c r="D14050" s="790" t="s">
        <v>1580</v>
      </c>
      <c r="E14050" s="793">
        <v>99000</v>
      </c>
      <c r="F14050" s="376" t="s">
        <v>12747</v>
      </c>
      <c r="G14050" s="790" t="s">
        <v>12748</v>
      </c>
      <c r="H14050" s="794">
        <v>2023</v>
      </c>
      <c r="I14050" s="794">
        <v>2023</v>
      </c>
      <c r="J14050" s="668"/>
    </row>
    <row r="14051" spans="1:10" s="372" customFormat="1" ht="23.25">
      <c r="A14051" s="325" t="s">
        <v>12843</v>
      </c>
      <c r="B14051" s="790" t="s">
        <v>1762</v>
      </c>
      <c r="C14051" s="790" t="s">
        <v>11901</v>
      </c>
      <c r="D14051" s="790" t="s">
        <v>1580</v>
      </c>
      <c r="E14051" s="793">
        <v>99000</v>
      </c>
      <c r="F14051" s="376" t="s">
        <v>12747</v>
      </c>
      <c r="G14051" s="790" t="s">
        <v>12748</v>
      </c>
      <c r="H14051" s="794">
        <v>2023</v>
      </c>
      <c r="I14051" s="794">
        <v>2023</v>
      </c>
      <c r="J14051" s="668"/>
    </row>
    <row r="14052" spans="1:10" s="372" customFormat="1" ht="23.25">
      <c r="A14052" s="325" t="s">
        <v>12826</v>
      </c>
      <c r="B14052" s="790" t="s">
        <v>1762</v>
      </c>
      <c r="C14052" s="790" t="s">
        <v>11901</v>
      </c>
      <c r="D14052" s="790" t="s">
        <v>1580</v>
      </c>
      <c r="E14052" s="793">
        <v>99000</v>
      </c>
      <c r="F14052" s="376" t="s">
        <v>12747</v>
      </c>
      <c r="G14052" s="790" t="s">
        <v>12748</v>
      </c>
      <c r="H14052" s="794">
        <v>2023</v>
      </c>
      <c r="I14052" s="794">
        <v>2023</v>
      </c>
      <c r="J14052" s="668"/>
    </row>
    <row r="14053" spans="1:10" s="372" customFormat="1" ht="23.25">
      <c r="A14053" s="325" t="s">
        <v>12826</v>
      </c>
      <c r="B14053" s="790" t="s">
        <v>1762</v>
      </c>
      <c r="C14053" s="790" t="s">
        <v>11901</v>
      </c>
      <c r="D14053" s="790" t="s">
        <v>1580</v>
      </c>
      <c r="E14053" s="793">
        <v>99000</v>
      </c>
      <c r="F14053" s="376" t="s">
        <v>12747</v>
      </c>
      <c r="G14053" s="790" t="s">
        <v>12748</v>
      </c>
      <c r="H14053" s="794">
        <v>2023</v>
      </c>
      <c r="I14053" s="794">
        <v>2023</v>
      </c>
      <c r="J14053" s="668"/>
    </row>
    <row r="14054" spans="1:10" s="372" customFormat="1" ht="23.25">
      <c r="A14054" s="325" t="s">
        <v>12796</v>
      </c>
      <c r="B14054" s="790" t="s">
        <v>1762</v>
      </c>
      <c r="C14054" s="790" t="s">
        <v>11901</v>
      </c>
      <c r="D14054" s="790" t="s">
        <v>1580</v>
      </c>
      <c r="E14054" s="793">
        <v>99000</v>
      </c>
      <c r="F14054" s="376" t="s">
        <v>12747</v>
      </c>
      <c r="G14054" s="790" t="s">
        <v>12748</v>
      </c>
      <c r="H14054" s="794">
        <v>2023</v>
      </c>
      <c r="I14054" s="794">
        <v>2023</v>
      </c>
      <c r="J14054" s="668"/>
    </row>
    <row r="14055" spans="1:10" s="372" customFormat="1" ht="23.25">
      <c r="A14055" s="325" t="s">
        <v>12851</v>
      </c>
      <c r="B14055" s="790" t="s">
        <v>1762</v>
      </c>
      <c r="C14055" s="790" t="s">
        <v>11901</v>
      </c>
      <c r="D14055" s="790" t="s">
        <v>1580</v>
      </c>
      <c r="E14055" s="793">
        <v>100000</v>
      </c>
      <c r="F14055" s="376" t="s">
        <v>12747</v>
      </c>
      <c r="G14055" s="790" t="s">
        <v>12748</v>
      </c>
      <c r="H14055" s="794">
        <v>2023</v>
      </c>
      <c r="I14055" s="794">
        <v>2023</v>
      </c>
      <c r="J14055" s="668"/>
    </row>
    <row r="14056" spans="1:10" s="372" customFormat="1" ht="23.25">
      <c r="A14056" s="325" t="s">
        <v>2752</v>
      </c>
      <c r="B14056" s="790" t="s">
        <v>1762</v>
      </c>
      <c r="C14056" s="790" t="s">
        <v>11901</v>
      </c>
      <c r="D14056" s="790" t="s">
        <v>1580</v>
      </c>
      <c r="E14056" s="793">
        <v>100450</v>
      </c>
      <c r="F14056" s="376" t="s">
        <v>12747</v>
      </c>
      <c r="G14056" s="790" t="s">
        <v>12748</v>
      </c>
      <c r="H14056" s="794">
        <v>2023</v>
      </c>
      <c r="I14056" s="794">
        <v>2023</v>
      </c>
      <c r="J14056" s="668"/>
    </row>
    <row r="14057" spans="1:10" s="372" customFormat="1">
      <c r="A14057" s="325" t="s">
        <v>2866</v>
      </c>
      <c r="B14057" s="790" t="s">
        <v>4795</v>
      </c>
      <c r="C14057" s="790" t="s">
        <v>11901</v>
      </c>
      <c r="D14057" s="790" t="s">
        <v>1580</v>
      </c>
      <c r="E14057" s="793">
        <v>100800</v>
      </c>
      <c r="F14057" s="376" t="s">
        <v>12747</v>
      </c>
      <c r="G14057" s="790" t="s">
        <v>12748</v>
      </c>
      <c r="H14057" s="794">
        <v>2023</v>
      </c>
      <c r="I14057" s="794">
        <v>2023</v>
      </c>
      <c r="J14057" s="668"/>
    </row>
    <row r="14058" spans="1:10" s="372" customFormat="1">
      <c r="A14058" s="325" t="s">
        <v>2866</v>
      </c>
      <c r="B14058" s="790" t="s">
        <v>4795</v>
      </c>
      <c r="C14058" s="790" t="s">
        <v>11901</v>
      </c>
      <c r="D14058" s="790" t="s">
        <v>1580</v>
      </c>
      <c r="E14058" s="793">
        <v>100800</v>
      </c>
      <c r="F14058" s="376" t="s">
        <v>12747</v>
      </c>
      <c r="G14058" s="790" t="s">
        <v>12748</v>
      </c>
      <c r="H14058" s="794">
        <v>2023</v>
      </c>
      <c r="I14058" s="794">
        <v>2023</v>
      </c>
      <c r="J14058" s="668"/>
    </row>
    <row r="14059" spans="1:10" s="372" customFormat="1">
      <c r="A14059" s="325" t="s">
        <v>2866</v>
      </c>
      <c r="B14059" s="790" t="s">
        <v>4795</v>
      </c>
      <c r="C14059" s="790" t="s">
        <v>11901</v>
      </c>
      <c r="D14059" s="790" t="s">
        <v>1580</v>
      </c>
      <c r="E14059" s="793">
        <v>100800</v>
      </c>
      <c r="F14059" s="376" t="s">
        <v>12747</v>
      </c>
      <c r="G14059" s="790" t="s">
        <v>12748</v>
      </c>
      <c r="H14059" s="794">
        <v>2023</v>
      </c>
      <c r="I14059" s="794">
        <v>2023</v>
      </c>
      <c r="J14059" s="668"/>
    </row>
    <row r="14060" spans="1:10" s="372" customFormat="1" ht="23.25">
      <c r="A14060" s="325" t="s">
        <v>12862</v>
      </c>
      <c r="B14060" s="790" t="s">
        <v>1762</v>
      </c>
      <c r="C14060" s="790" t="s">
        <v>11901</v>
      </c>
      <c r="D14060" s="790" t="s">
        <v>1580</v>
      </c>
      <c r="E14060" s="793">
        <v>102000</v>
      </c>
      <c r="F14060" s="376" t="s">
        <v>12747</v>
      </c>
      <c r="G14060" s="790" t="s">
        <v>12748</v>
      </c>
      <c r="H14060" s="794">
        <v>2023</v>
      </c>
      <c r="I14060" s="794">
        <v>2023</v>
      </c>
      <c r="J14060" s="668"/>
    </row>
    <row r="14061" spans="1:10" s="372" customFormat="1" ht="23.25">
      <c r="A14061" s="325" t="s">
        <v>12814</v>
      </c>
      <c r="B14061" s="790" t="s">
        <v>1762</v>
      </c>
      <c r="C14061" s="790" t="s">
        <v>11901</v>
      </c>
      <c r="D14061" s="790" t="s">
        <v>1580</v>
      </c>
      <c r="E14061" s="793">
        <v>102300</v>
      </c>
      <c r="F14061" s="376" t="s">
        <v>12747</v>
      </c>
      <c r="G14061" s="790" t="s">
        <v>12748</v>
      </c>
      <c r="H14061" s="794">
        <v>2023</v>
      </c>
      <c r="I14061" s="794">
        <v>2023</v>
      </c>
      <c r="J14061" s="668"/>
    </row>
    <row r="14062" spans="1:10" s="372" customFormat="1" ht="23.25">
      <c r="A14062" s="325" t="s">
        <v>2754</v>
      </c>
      <c r="B14062" s="790" t="s">
        <v>1762</v>
      </c>
      <c r="C14062" s="790" t="s">
        <v>11901</v>
      </c>
      <c r="D14062" s="790" t="s">
        <v>1580</v>
      </c>
      <c r="E14062" s="793">
        <v>106600</v>
      </c>
      <c r="F14062" s="376" t="s">
        <v>12747</v>
      </c>
      <c r="G14062" s="790" t="s">
        <v>12748</v>
      </c>
      <c r="H14062" s="794">
        <v>2023</v>
      </c>
      <c r="I14062" s="794">
        <v>2023</v>
      </c>
      <c r="J14062" s="668"/>
    </row>
    <row r="14063" spans="1:10" s="372" customFormat="1" ht="23.25">
      <c r="A14063" s="325" t="s">
        <v>2745</v>
      </c>
      <c r="B14063" s="790" t="s">
        <v>1762</v>
      </c>
      <c r="C14063" s="790" t="s">
        <v>11901</v>
      </c>
      <c r="D14063" s="790" t="s">
        <v>1580</v>
      </c>
      <c r="E14063" s="793">
        <v>106986</v>
      </c>
      <c r="F14063" s="376" t="s">
        <v>12747</v>
      </c>
      <c r="G14063" s="790" t="s">
        <v>12748</v>
      </c>
      <c r="H14063" s="794">
        <v>2023</v>
      </c>
      <c r="I14063" s="794">
        <v>2023</v>
      </c>
      <c r="J14063" s="668"/>
    </row>
    <row r="14064" spans="1:10" s="372" customFormat="1" ht="23.25">
      <c r="A14064" s="325" t="s">
        <v>2745</v>
      </c>
      <c r="B14064" s="790" t="s">
        <v>1762</v>
      </c>
      <c r="C14064" s="790" t="s">
        <v>11901</v>
      </c>
      <c r="D14064" s="790" t="s">
        <v>1580</v>
      </c>
      <c r="E14064" s="793">
        <v>106986</v>
      </c>
      <c r="F14064" s="376" t="s">
        <v>12747</v>
      </c>
      <c r="G14064" s="790" t="s">
        <v>12748</v>
      </c>
      <c r="H14064" s="794">
        <v>2023</v>
      </c>
      <c r="I14064" s="794">
        <v>2023</v>
      </c>
      <c r="J14064" s="668"/>
    </row>
    <row r="14065" spans="1:10" s="372" customFormat="1" ht="23.25">
      <c r="A14065" s="325" t="s">
        <v>2745</v>
      </c>
      <c r="B14065" s="790" t="s">
        <v>1762</v>
      </c>
      <c r="C14065" s="790" t="s">
        <v>11901</v>
      </c>
      <c r="D14065" s="790" t="s">
        <v>1580</v>
      </c>
      <c r="E14065" s="793">
        <v>106986</v>
      </c>
      <c r="F14065" s="376" t="s">
        <v>12747</v>
      </c>
      <c r="G14065" s="790" t="s">
        <v>12748</v>
      </c>
      <c r="H14065" s="794">
        <v>2023</v>
      </c>
      <c r="I14065" s="794">
        <v>2023</v>
      </c>
      <c r="J14065" s="668"/>
    </row>
    <row r="14066" spans="1:10" s="372" customFormat="1" ht="23.25">
      <c r="A14066" s="325" t="s">
        <v>2745</v>
      </c>
      <c r="B14066" s="790" t="s">
        <v>1762</v>
      </c>
      <c r="C14066" s="790" t="s">
        <v>11901</v>
      </c>
      <c r="D14066" s="790" t="s">
        <v>1580</v>
      </c>
      <c r="E14066" s="793">
        <v>106986</v>
      </c>
      <c r="F14066" s="376" t="s">
        <v>12747</v>
      </c>
      <c r="G14066" s="790" t="s">
        <v>12748</v>
      </c>
      <c r="H14066" s="794">
        <v>2023</v>
      </c>
      <c r="I14066" s="794">
        <v>2023</v>
      </c>
      <c r="J14066" s="668"/>
    </row>
    <row r="14067" spans="1:10" s="372" customFormat="1" ht="23.25">
      <c r="A14067" s="325" t="s">
        <v>2745</v>
      </c>
      <c r="B14067" s="790" t="s">
        <v>1762</v>
      </c>
      <c r="C14067" s="790" t="s">
        <v>11901</v>
      </c>
      <c r="D14067" s="790" t="s">
        <v>1580</v>
      </c>
      <c r="E14067" s="793">
        <v>106986</v>
      </c>
      <c r="F14067" s="376" t="s">
        <v>12747</v>
      </c>
      <c r="G14067" s="790" t="s">
        <v>12748</v>
      </c>
      <c r="H14067" s="794">
        <v>2023</v>
      </c>
      <c r="I14067" s="794">
        <v>2023</v>
      </c>
      <c r="J14067" s="668"/>
    </row>
    <row r="14068" spans="1:10" s="372" customFormat="1" ht="23.25">
      <c r="A14068" s="325" t="s">
        <v>2745</v>
      </c>
      <c r="B14068" s="790" t="s">
        <v>1762</v>
      </c>
      <c r="C14068" s="790" t="s">
        <v>11901</v>
      </c>
      <c r="D14068" s="790" t="s">
        <v>1580</v>
      </c>
      <c r="E14068" s="793">
        <v>106986</v>
      </c>
      <c r="F14068" s="376" t="s">
        <v>12747</v>
      </c>
      <c r="G14068" s="790" t="s">
        <v>12748</v>
      </c>
      <c r="H14068" s="794">
        <v>2023</v>
      </c>
      <c r="I14068" s="794">
        <v>2023</v>
      </c>
      <c r="J14068" s="668"/>
    </row>
    <row r="14069" spans="1:10" s="372" customFormat="1" ht="23.25">
      <c r="A14069" s="325" t="s">
        <v>12862</v>
      </c>
      <c r="B14069" s="790" t="s">
        <v>1762</v>
      </c>
      <c r="C14069" s="790" t="s">
        <v>11901</v>
      </c>
      <c r="D14069" s="790" t="s">
        <v>1580</v>
      </c>
      <c r="E14069" s="793">
        <v>108000</v>
      </c>
      <c r="F14069" s="376" t="s">
        <v>12747</v>
      </c>
      <c r="G14069" s="790" t="s">
        <v>12748</v>
      </c>
      <c r="H14069" s="794">
        <v>2023</v>
      </c>
      <c r="I14069" s="794">
        <v>2023</v>
      </c>
      <c r="J14069" s="668"/>
    </row>
    <row r="14070" spans="1:10" s="372" customFormat="1">
      <c r="A14070" s="325" t="s">
        <v>2866</v>
      </c>
      <c r="B14070" s="790" t="s">
        <v>4795</v>
      </c>
      <c r="C14070" s="790" t="s">
        <v>11901</v>
      </c>
      <c r="D14070" s="790" t="s">
        <v>1580</v>
      </c>
      <c r="E14070" s="793">
        <v>108000</v>
      </c>
      <c r="F14070" s="376" t="s">
        <v>12747</v>
      </c>
      <c r="G14070" s="790" t="s">
        <v>12748</v>
      </c>
      <c r="H14070" s="794">
        <v>2023</v>
      </c>
      <c r="I14070" s="794">
        <v>2023</v>
      </c>
      <c r="J14070" s="668"/>
    </row>
    <row r="14071" spans="1:10" s="372" customFormat="1">
      <c r="A14071" s="325" t="s">
        <v>2866</v>
      </c>
      <c r="B14071" s="790" t="s">
        <v>4795</v>
      </c>
      <c r="C14071" s="790" t="s">
        <v>11901</v>
      </c>
      <c r="D14071" s="790" t="s">
        <v>1580</v>
      </c>
      <c r="E14071" s="793">
        <v>108000</v>
      </c>
      <c r="F14071" s="376" t="s">
        <v>12747</v>
      </c>
      <c r="G14071" s="790" t="s">
        <v>12748</v>
      </c>
      <c r="H14071" s="794">
        <v>2023</v>
      </c>
      <c r="I14071" s="794">
        <v>2023</v>
      </c>
      <c r="J14071" s="668"/>
    </row>
    <row r="14072" spans="1:10" s="372" customFormat="1" ht="23.25">
      <c r="A14072" s="325" t="s">
        <v>12760</v>
      </c>
      <c r="B14072" s="790" t="s">
        <v>1762</v>
      </c>
      <c r="C14072" s="790" t="s">
        <v>11901</v>
      </c>
      <c r="D14072" s="790" t="s">
        <v>1580</v>
      </c>
      <c r="E14072" s="793">
        <v>114183</v>
      </c>
      <c r="F14072" s="376" t="s">
        <v>12747</v>
      </c>
      <c r="G14072" s="790" t="s">
        <v>12748</v>
      </c>
      <c r="H14072" s="794">
        <v>2023</v>
      </c>
      <c r="I14072" s="794">
        <v>2023</v>
      </c>
      <c r="J14072" s="668"/>
    </row>
    <row r="14073" spans="1:10" s="372" customFormat="1">
      <c r="A14073" s="325" t="s">
        <v>2745</v>
      </c>
      <c r="B14073" s="790" t="s">
        <v>7975</v>
      </c>
      <c r="C14073" s="790" t="s">
        <v>11901</v>
      </c>
      <c r="D14073" s="790" t="s">
        <v>1580</v>
      </c>
      <c r="E14073" s="793">
        <v>118008</v>
      </c>
      <c r="F14073" s="376" t="s">
        <v>12747</v>
      </c>
      <c r="G14073" s="790" t="s">
        <v>12748</v>
      </c>
      <c r="H14073" s="794">
        <v>2023</v>
      </c>
      <c r="I14073" s="794">
        <v>2023</v>
      </c>
      <c r="J14073" s="668"/>
    </row>
    <row r="14074" spans="1:10" s="372" customFormat="1">
      <c r="A14074" s="325" t="s">
        <v>2745</v>
      </c>
      <c r="B14074" s="790" t="s">
        <v>7975</v>
      </c>
      <c r="C14074" s="790" t="s">
        <v>11901</v>
      </c>
      <c r="D14074" s="790" t="s">
        <v>1580</v>
      </c>
      <c r="E14074" s="793">
        <v>118668</v>
      </c>
      <c r="F14074" s="376" t="s">
        <v>12747</v>
      </c>
      <c r="G14074" s="790" t="s">
        <v>12748</v>
      </c>
      <c r="H14074" s="794">
        <v>2023</v>
      </c>
      <c r="I14074" s="794">
        <v>2023</v>
      </c>
      <c r="J14074" s="668"/>
    </row>
    <row r="14075" spans="1:10" s="372" customFormat="1">
      <c r="A14075" s="325" t="s">
        <v>2745</v>
      </c>
      <c r="B14075" s="790" t="s">
        <v>7975</v>
      </c>
      <c r="C14075" s="790" t="s">
        <v>11901</v>
      </c>
      <c r="D14075" s="790" t="s">
        <v>1580</v>
      </c>
      <c r="E14075" s="793">
        <v>118668</v>
      </c>
      <c r="F14075" s="376" t="s">
        <v>12747</v>
      </c>
      <c r="G14075" s="790" t="s">
        <v>12748</v>
      </c>
      <c r="H14075" s="794">
        <v>2023</v>
      </c>
      <c r="I14075" s="794">
        <v>2023</v>
      </c>
      <c r="J14075" s="668"/>
    </row>
    <row r="14076" spans="1:10" s="372" customFormat="1">
      <c r="A14076" s="325" t="s">
        <v>12865</v>
      </c>
      <c r="B14076" s="790" t="s">
        <v>7975</v>
      </c>
      <c r="C14076" s="790" t="s">
        <v>11901</v>
      </c>
      <c r="D14076" s="790" t="s">
        <v>1580</v>
      </c>
      <c r="E14076" s="793">
        <v>118668</v>
      </c>
      <c r="F14076" s="376" t="s">
        <v>12747</v>
      </c>
      <c r="G14076" s="790" t="s">
        <v>12748</v>
      </c>
      <c r="H14076" s="794">
        <v>2023</v>
      </c>
      <c r="I14076" s="794">
        <v>2023</v>
      </c>
      <c r="J14076" s="668"/>
    </row>
    <row r="14077" spans="1:10" s="372" customFormat="1">
      <c r="A14077" s="325" t="s">
        <v>2745</v>
      </c>
      <c r="B14077" s="790" t="s">
        <v>7975</v>
      </c>
      <c r="C14077" s="790" t="s">
        <v>11901</v>
      </c>
      <c r="D14077" s="790" t="s">
        <v>1580</v>
      </c>
      <c r="E14077" s="793">
        <v>118668</v>
      </c>
      <c r="F14077" s="376" t="s">
        <v>12747</v>
      </c>
      <c r="G14077" s="790" t="s">
        <v>12748</v>
      </c>
      <c r="H14077" s="794">
        <v>2023</v>
      </c>
      <c r="I14077" s="794">
        <v>2023</v>
      </c>
      <c r="J14077" s="668"/>
    </row>
    <row r="14078" spans="1:10" s="372" customFormat="1">
      <c r="A14078" s="325" t="s">
        <v>2745</v>
      </c>
      <c r="B14078" s="790" t="s">
        <v>7975</v>
      </c>
      <c r="C14078" s="790" t="s">
        <v>11901</v>
      </c>
      <c r="D14078" s="790" t="s">
        <v>1580</v>
      </c>
      <c r="E14078" s="793">
        <v>118668</v>
      </c>
      <c r="F14078" s="376" t="s">
        <v>12747</v>
      </c>
      <c r="G14078" s="790" t="s">
        <v>12748</v>
      </c>
      <c r="H14078" s="794">
        <v>2023</v>
      </c>
      <c r="I14078" s="794">
        <v>2023</v>
      </c>
      <c r="J14078" s="668"/>
    </row>
    <row r="14079" spans="1:10" s="372" customFormat="1">
      <c r="A14079" s="325" t="s">
        <v>12865</v>
      </c>
      <c r="B14079" s="790" t="s">
        <v>7975</v>
      </c>
      <c r="C14079" s="790" t="s">
        <v>11901</v>
      </c>
      <c r="D14079" s="790" t="s">
        <v>1580</v>
      </c>
      <c r="E14079" s="793">
        <v>118668</v>
      </c>
      <c r="F14079" s="376" t="s">
        <v>12747</v>
      </c>
      <c r="G14079" s="790" t="s">
        <v>12748</v>
      </c>
      <c r="H14079" s="794">
        <v>2023</v>
      </c>
      <c r="I14079" s="794">
        <v>2023</v>
      </c>
      <c r="J14079" s="668"/>
    </row>
    <row r="14080" spans="1:10" s="372" customFormat="1">
      <c r="A14080" s="325" t="s">
        <v>12865</v>
      </c>
      <c r="B14080" s="790" t="s">
        <v>7975</v>
      </c>
      <c r="C14080" s="790" t="s">
        <v>11901</v>
      </c>
      <c r="D14080" s="790" t="s">
        <v>1580</v>
      </c>
      <c r="E14080" s="793">
        <v>118668</v>
      </c>
      <c r="F14080" s="376" t="s">
        <v>12747</v>
      </c>
      <c r="G14080" s="790" t="s">
        <v>12748</v>
      </c>
      <c r="H14080" s="794">
        <v>2023</v>
      </c>
      <c r="I14080" s="794">
        <v>2023</v>
      </c>
      <c r="J14080" s="668"/>
    </row>
    <row r="14081" spans="1:10" s="372" customFormat="1">
      <c r="A14081" s="325" t="s">
        <v>2745</v>
      </c>
      <c r="B14081" s="790" t="s">
        <v>7975</v>
      </c>
      <c r="C14081" s="790" t="s">
        <v>11901</v>
      </c>
      <c r="D14081" s="790" t="s">
        <v>1580</v>
      </c>
      <c r="E14081" s="793">
        <v>118668</v>
      </c>
      <c r="F14081" s="376" t="s">
        <v>12747</v>
      </c>
      <c r="G14081" s="790" t="s">
        <v>12748</v>
      </c>
      <c r="H14081" s="794">
        <v>2023</v>
      </c>
      <c r="I14081" s="794">
        <v>2023</v>
      </c>
      <c r="J14081" s="668"/>
    </row>
    <row r="14082" spans="1:10" s="372" customFormat="1">
      <c r="A14082" s="325" t="s">
        <v>2745</v>
      </c>
      <c r="B14082" s="790" t="s">
        <v>7975</v>
      </c>
      <c r="C14082" s="790" t="s">
        <v>11901</v>
      </c>
      <c r="D14082" s="790" t="s">
        <v>1580</v>
      </c>
      <c r="E14082" s="793">
        <v>118668</v>
      </c>
      <c r="F14082" s="376" t="s">
        <v>12747</v>
      </c>
      <c r="G14082" s="790" t="s">
        <v>12748</v>
      </c>
      <c r="H14082" s="794">
        <v>2023</v>
      </c>
      <c r="I14082" s="794">
        <v>2023</v>
      </c>
      <c r="J14082" s="668"/>
    </row>
    <row r="14083" spans="1:10" s="372" customFormat="1">
      <c r="A14083" s="325" t="s">
        <v>2745</v>
      </c>
      <c r="B14083" s="790" t="s">
        <v>7975</v>
      </c>
      <c r="C14083" s="790" t="s">
        <v>11901</v>
      </c>
      <c r="D14083" s="790" t="s">
        <v>1580</v>
      </c>
      <c r="E14083" s="793">
        <v>118668</v>
      </c>
      <c r="F14083" s="376" t="s">
        <v>12747</v>
      </c>
      <c r="G14083" s="790" t="s">
        <v>12748</v>
      </c>
      <c r="H14083" s="794">
        <v>2023</v>
      </c>
      <c r="I14083" s="794">
        <v>2023</v>
      </c>
      <c r="J14083" s="668"/>
    </row>
    <row r="14084" spans="1:10" s="372" customFormat="1">
      <c r="A14084" s="325" t="s">
        <v>12865</v>
      </c>
      <c r="B14084" s="790" t="s">
        <v>7975</v>
      </c>
      <c r="C14084" s="790" t="s">
        <v>11901</v>
      </c>
      <c r="D14084" s="790" t="s">
        <v>1580</v>
      </c>
      <c r="E14084" s="793">
        <v>118668</v>
      </c>
      <c r="F14084" s="376" t="s">
        <v>12747</v>
      </c>
      <c r="G14084" s="790" t="s">
        <v>12748</v>
      </c>
      <c r="H14084" s="794">
        <v>2023</v>
      </c>
      <c r="I14084" s="794">
        <v>2023</v>
      </c>
      <c r="J14084" s="668"/>
    </row>
    <row r="14085" spans="1:10" s="372" customFormat="1">
      <c r="A14085" s="325" t="s">
        <v>2745</v>
      </c>
      <c r="B14085" s="790" t="s">
        <v>7975</v>
      </c>
      <c r="C14085" s="790" t="s">
        <v>11901</v>
      </c>
      <c r="D14085" s="790" t="s">
        <v>1580</v>
      </c>
      <c r="E14085" s="793">
        <v>118668.23999999999</v>
      </c>
      <c r="F14085" s="376" t="s">
        <v>12747</v>
      </c>
      <c r="G14085" s="790" t="s">
        <v>12748</v>
      </c>
      <c r="H14085" s="794">
        <v>2023</v>
      </c>
      <c r="I14085" s="794">
        <v>2023</v>
      </c>
      <c r="J14085" s="668"/>
    </row>
    <row r="14086" spans="1:10" s="372" customFormat="1">
      <c r="A14086" s="325" t="s">
        <v>2745</v>
      </c>
      <c r="B14086" s="790" t="s">
        <v>7975</v>
      </c>
      <c r="C14086" s="790" t="s">
        <v>11901</v>
      </c>
      <c r="D14086" s="790" t="s">
        <v>1580</v>
      </c>
      <c r="E14086" s="793">
        <v>118668.24000000003</v>
      </c>
      <c r="F14086" s="376" t="s">
        <v>12747</v>
      </c>
      <c r="G14086" s="790" t="s">
        <v>12748</v>
      </c>
      <c r="H14086" s="794">
        <v>2023</v>
      </c>
      <c r="I14086" s="794">
        <v>2023</v>
      </c>
      <c r="J14086" s="668"/>
    </row>
    <row r="14087" spans="1:10" s="372" customFormat="1">
      <c r="A14087" s="325" t="s">
        <v>2745</v>
      </c>
      <c r="B14087" s="790" t="s">
        <v>7975</v>
      </c>
      <c r="C14087" s="790" t="s">
        <v>11901</v>
      </c>
      <c r="D14087" s="790" t="s">
        <v>1580</v>
      </c>
      <c r="E14087" s="793">
        <v>118680</v>
      </c>
      <c r="F14087" s="376" t="s">
        <v>12747</v>
      </c>
      <c r="G14087" s="790" t="s">
        <v>12748</v>
      </c>
      <c r="H14087" s="794">
        <v>2023</v>
      </c>
      <c r="I14087" s="794">
        <v>2023</v>
      </c>
      <c r="J14087" s="668"/>
    </row>
    <row r="14088" spans="1:10" s="372" customFormat="1">
      <c r="A14088" s="325" t="s">
        <v>2745</v>
      </c>
      <c r="B14088" s="790" t="s">
        <v>7975</v>
      </c>
      <c r="C14088" s="790" t="s">
        <v>11901</v>
      </c>
      <c r="D14088" s="790" t="s">
        <v>1580</v>
      </c>
      <c r="E14088" s="793">
        <v>118680</v>
      </c>
      <c r="F14088" s="376" t="s">
        <v>12747</v>
      </c>
      <c r="G14088" s="790" t="s">
        <v>12748</v>
      </c>
      <c r="H14088" s="794">
        <v>2023</v>
      </c>
      <c r="I14088" s="794">
        <v>2023</v>
      </c>
      <c r="J14088" s="668"/>
    </row>
    <row r="14089" spans="1:10" s="372" customFormat="1">
      <c r="A14089" s="325" t="s">
        <v>2745</v>
      </c>
      <c r="B14089" s="790" t="s">
        <v>7975</v>
      </c>
      <c r="C14089" s="790" t="s">
        <v>11901</v>
      </c>
      <c r="D14089" s="790" t="s">
        <v>1580</v>
      </c>
      <c r="E14089" s="793">
        <v>118680</v>
      </c>
      <c r="F14089" s="376" t="s">
        <v>12747</v>
      </c>
      <c r="G14089" s="790" t="s">
        <v>12748</v>
      </c>
      <c r="H14089" s="794">
        <v>2023</v>
      </c>
      <c r="I14089" s="794">
        <v>2023</v>
      </c>
      <c r="J14089" s="668"/>
    </row>
    <row r="14090" spans="1:10" s="372" customFormat="1">
      <c r="A14090" s="325" t="s">
        <v>2745</v>
      </c>
      <c r="B14090" s="790" t="s">
        <v>7975</v>
      </c>
      <c r="C14090" s="790" t="s">
        <v>11901</v>
      </c>
      <c r="D14090" s="790" t="s">
        <v>1580</v>
      </c>
      <c r="E14090" s="793">
        <v>118680</v>
      </c>
      <c r="F14090" s="376" t="s">
        <v>12747</v>
      </c>
      <c r="G14090" s="790" t="s">
        <v>12748</v>
      </c>
      <c r="H14090" s="794">
        <v>2023</v>
      </c>
      <c r="I14090" s="794">
        <v>2023</v>
      </c>
      <c r="J14090" s="668"/>
    </row>
    <row r="14091" spans="1:10" s="372" customFormat="1">
      <c r="A14091" s="325" t="s">
        <v>12865</v>
      </c>
      <c r="B14091" s="790" t="s">
        <v>7975</v>
      </c>
      <c r="C14091" s="790" t="s">
        <v>11901</v>
      </c>
      <c r="D14091" s="790" t="s">
        <v>1580</v>
      </c>
      <c r="E14091" s="793">
        <v>118680</v>
      </c>
      <c r="F14091" s="376" t="s">
        <v>12747</v>
      </c>
      <c r="G14091" s="790" t="s">
        <v>12748</v>
      </c>
      <c r="H14091" s="794">
        <v>2023</v>
      </c>
      <c r="I14091" s="794">
        <v>2023</v>
      </c>
      <c r="J14091" s="668"/>
    </row>
    <row r="14092" spans="1:10" s="372" customFormat="1">
      <c r="A14092" s="325" t="s">
        <v>2745</v>
      </c>
      <c r="B14092" s="790" t="s">
        <v>7975</v>
      </c>
      <c r="C14092" s="790" t="s">
        <v>11901</v>
      </c>
      <c r="D14092" s="790" t="s">
        <v>1580</v>
      </c>
      <c r="E14092" s="793">
        <v>118680</v>
      </c>
      <c r="F14092" s="376" t="s">
        <v>12747</v>
      </c>
      <c r="G14092" s="790" t="s">
        <v>12748</v>
      </c>
      <c r="H14092" s="794">
        <v>2023</v>
      </c>
      <c r="I14092" s="794">
        <v>2023</v>
      </c>
      <c r="J14092" s="668"/>
    </row>
    <row r="14093" spans="1:10" s="372" customFormat="1">
      <c r="A14093" s="325" t="s">
        <v>2745</v>
      </c>
      <c r="B14093" s="790" t="s">
        <v>7975</v>
      </c>
      <c r="C14093" s="790" t="s">
        <v>11901</v>
      </c>
      <c r="D14093" s="790" t="s">
        <v>1580</v>
      </c>
      <c r="E14093" s="793">
        <v>118680</v>
      </c>
      <c r="F14093" s="376" t="s">
        <v>12747</v>
      </c>
      <c r="G14093" s="790" t="s">
        <v>12748</v>
      </c>
      <c r="H14093" s="794">
        <v>2023</v>
      </c>
      <c r="I14093" s="794">
        <v>2023</v>
      </c>
      <c r="J14093" s="668"/>
    </row>
    <row r="14094" spans="1:10" s="372" customFormat="1">
      <c r="A14094" s="325" t="s">
        <v>12865</v>
      </c>
      <c r="B14094" s="790" t="s">
        <v>7975</v>
      </c>
      <c r="C14094" s="790" t="s">
        <v>11901</v>
      </c>
      <c r="D14094" s="790" t="s">
        <v>1580</v>
      </c>
      <c r="E14094" s="793">
        <v>118680</v>
      </c>
      <c r="F14094" s="376" t="s">
        <v>12747</v>
      </c>
      <c r="G14094" s="790" t="s">
        <v>12748</v>
      </c>
      <c r="H14094" s="794">
        <v>2023</v>
      </c>
      <c r="I14094" s="794">
        <v>2023</v>
      </c>
      <c r="J14094" s="668"/>
    </row>
    <row r="14095" spans="1:10" s="372" customFormat="1">
      <c r="A14095" s="325" t="s">
        <v>2745</v>
      </c>
      <c r="B14095" s="790" t="s">
        <v>7975</v>
      </c>
      <c r="C14095" s="790" t="s">
        <v>11901</v>
      </c>
      <c r="D14095" s="790" t="s">
        <v>1580</v>
      </c>
      <c r="E14095" s="793">
        <v>118800</v>
      </c>
      <c r="F14095" s="376" t="s">
        <v>12747</v>
      </c>
      <c r="G14095" s="790" t="s">
        <v>12748</v>
      </c>
      <c r="H14095" s="794">
        <v>2023</v>
      </c>
      <c r="I14095" s="794">
        <v>2023</v>
      </c>
      <c r="J14095" s="668"/>
    </row>
    <row r="14096" spans="1:10" s="372" customFormat="1" ht="23.25">
      <c r="A14096" s="325" t="s">
        <v>12826</v>
      </c>
      <c r="B14096" s="790" t="s">
        <v>1762</v>
      </c>
      <c r="C14096" s="790" t="s">
        <v>11901</v>
      </c>
      <c r="D14096" s="790" t="s">
        <v>1580</v>
      </c>
      <c r="E14096" s="793">
        <v>121000</v>
      </c>
      <c r="F14096" s="376" t="s">
        <v>12747</v>
      </c>
      <c r="G14096" s="790" t="s">
        <v>12748</v>
      </c>
      <c r="H14096" s="794">
        <v>2023</v>
      </c>
      <c r="I14096" s="794">
        <v>2023</v>
      </c>
      <c r="J14096" s="668"/>
    </row>
    <row r="14097" spans="1:10" s="372" customFormat="1">
      <c r="A14097" s="325" t="s">
        <v>2866</v>
      </c>
      <c r="B14097" s="790" t="s">
        <v>4795</v>
      </c>
      <c r="C14097" s="790" t="s">
        <v>11901</v>
      </c>
      <c r="D14097" s="790" t="s">
        <v>1580</v>
      </c>
      <c r="E14097" s="793">
        <v>127000</v>
      </c>
      <c r="F14097" s="376" t="s">
        <v>12747</v>
      </c>
      <c r="G14097" s="790" t="s">
        <v>12748</v>
      </c>
      <c r="H14097" s="794">
        <v>2023</v>
      </c>
      <c r="I14097" s="794">
        <v>2023</v>
      </c>
      <c r="J14097" s="668"/>
    </row>
    <row r="14098" spans="1:10" s="372" customFormat="1" ht="23.25">
      <c r="A14098" s="325" t="s">
        <v>12760</v>
      </c>
      <c r="B14098" s="790" t="s">
        <v>1762</v>
      </c>
      <c r="C14098" s="790" t="s">
        <v>11901</v>
      </c>
      <c r="D14098" s="790" t="s">
        <v>1580</v>
      </c>
      <c r="E14098" s="793">
        <v>137250</v>
      </c>
      <c r="F14098" s="376" t="s">
        <v>12747</v>
      </c>
      <c r="G14098" s="790" t="s">
        <v>12748</v>
      </c>
      <c r="H14098" s="794">
        <v>2023</v>
      </c>
      <c r="I14098" s="794">
        <v>2023</v>
      </c>
      <c r="J14098" s="668"/>
    </row>
    <row r="14099" spans="1:10" s="372" customFormat="1">
      <c r="A14099" s="325" t="s">
        <v>2745</v>
      </c>
      <c r="B14099" s="790" t="s">
        <v>7975</v>
      </c>
      <c r="C14099" s="790" t="s">
        <v>11901</v>
      </c>
      <c r="D14099" s="790" t="s">
        <v>1580</v>
      </c>
      <c r="E14099" s="793">
        <v>142416</v>
      </c>
      <c r="F14099" s="376" t="s">
        <v>12747</v>
      </c>
      <c r="G14099" s="790" t="s">
        <v>12748</v>
      </c>
      <c r="H14099" s="794">
        <v>2023</v>
      </c>
      <c r="I14099" s="794">
        <v>2023</v>
      </c>
      <c r="J14099" s="668"/>
    </row>
    <row r="14100" spans="1:10" s="372" customFormat="1" ht="23.25">
      <c r="A14100" s="325" t="s">
        <v>6457</v>
      </c>
      <c r="B14100" s="790" t="s">
        <v>1762</v>
      </c>
      <c r="C14100" s="790" t="s">
        <v>11901</v>
      </c>
      <c r="D14100" s="790" t="s">
        <v>1580</v>
      </c>
      <c r="E14100" s="793">
        <v>144000</v>
      </c>
      <c r="F14100" s="376" t="s">
        <v>12747</v>
      </c>
      <c r="G14100" s="790" t="s">
        <v>12748</v>
      </c>
      <c r="H14100" s="794">
        <v>2023</v>
      </c>
      <c r="I14100" s="794">
        <v>2023</v>
      </c>
      <c r="J14100" s="668"/>
    </row>
    <row r="14101" spans="1:10" s="372" customFormat="1">
      <c r="A14101" s="325" t="s">
        <v>2866</v>
      </c>
      <c r="B14101" s="790" t="s">
        <v>4795</v>
      </c>
      <c r="C14101" s="790" t="s">
        <v>11901</v>
      </c>
      <c r="D14101" s="790" t="s">
        <v>1580</v>
      </c>
      <c r="E14101" s="793">
        <v>144720</v>
      </c>
      <c r="F14101" s="376" t="s">
        <v>12747</v>
      </c>
      <c r="G14101" s="790" t="s">
        <v>12748</v>
      </c>
      <c r="H14101" s="794">
        <v>2023</v>
      </c>
      <c r="I14101" s="794">
        <v>2023</v>
      </c>
      <c r="J14101" s="668"/>
    </row>
    <row r="14102" spans="1:10" s="372" customFormat="1" ht="23.25">
      <c r="A14102" s="325" t="s">
        <v>12866</v>
      </c>
      <c r="B14102" s="790" t="s">
        <v>1762</v>
      </c>
      <c r="C14102" s="790" t="s">
        <v>11901</v>
      </c>
      <c r="D14102" s="790" t="s">
        <v>1580</v>
      </c>
      <c r="E14102" s="793">
        <v>156000</v>
      </c>
      <c r="F14102" s="376" t="s">
        <v>12747</v>
      </c>
      <c r="G14102" s="790" t="s">
        <v>12748</v>
      </c>
      <c r="H14102" s="794">
        <v>2023</v>
      </c>
      <c r="I14102" s="794">
        <v>2023</v>
      </c>
      <c r="J14102" s="668"/>
    </row>
    <row r="14103" spans="1:10" s="372" customFormat="1" ht="23.25">
      <c r="A14103" s="325" t="s">
        <v>3223</v>
      </c>
      <c r="B14103" s="790" t="s">
        <v>12126</v>
      </c>
      <c r="C14103" s="790" t="s">
        <v>2726</v>
      </c>
      <c r="D14103" s="790" t="s">
        <v>1580</v>
      </c>
      <c r="E14103" s="793">
        <v>160000</v>
      </c>
      <c r="F14103" s="376" t="s">
        <v>12747</v>
      </c>
      <c r="G14103" s="790" t="s">
        <v>12748</v>
      </c>
      <c r="H14103" s="794">
        <v>2023</v>
      </c>
      <c r="I14103" s="794">
        <v>2023</v>
      </c>
      <c r="J14103" s="668"/>
    </row>
    <row r="14104" spans="1:10" s="372" customFormat="1" ht="23.25">
      <c r="A14104" s="325" t="s">
        <v>3155</v>
      </c>
      <c r="B14104" s="790" t="s">
        <v>1762</v>
      </c>
      <c r="C14104" s="790" t="s">
        <v>11901</v>
      </c>
      <c r="D14104" s="790" t="s">
        <v>1580</v>
      </c>
      <c r="E14104" s="793">
        <v>162986.99999999997</v>
      </c>
      <c r="F14104" s="376" t="s">
        <v>12747</v>
      </c>
      <c r="G14104" s="790" t="s">
        <v>12748</v>
      </c>
      <c r="H14104" s="794">
        <v>2023</v>
      </c>
      <c r="I14104" s="794">
        <v>2023</v>
      </c>
      <c r="J14104" s="668"/>
    </row>
    <row r="14105" spans="1:10" s="372" customFormat="1" ht="23.25">
      <c r="A14105" s="325" t="s">
        <v>12804</v>
      </c>
      <c r="B14105" s="790" t="s">
        <v>1762</v>
      </c>
      <c r="C14105" s="790" t="s">
        <v>11901</v>
      </c>
      <c r="D14105" s="790" t="s">
        <v>1580</v>
      </c>
      <c r="E14105" s="793">
        <v>165909</v>
      </c>
      <c r="F14105" s="376" t="s">
        <v>12747</v>
      </c>
      <c r="G14105" s="790" t="s">
        <v>12748</v>
      </c>
      <c r="H14105" s="794">
        <v>2023</v>
      </c>
      <c r="I14105" s="794">
        <v>2023</v>
      </c>
      <c r="J14105" s="668"/>
    </row>
    <row r="14106" spans="1:10" s="372" customFormat="1" ht="23.25">
      <c r="A14106" s="325" t="s">
        <v>4003</v>
      </c>
      <c r="B14106" s="790" t="s">
        <v>1762</v>
      </c>
      <c r="C14106" s="790" t="s">
        <v>11901</v>
      </c>
      <c r="D14106" s="790" t="s">
        <v>1580</v>
      </c>
      <c r="E14106" s="793">
        <v>178227.99999999997</v>
      </c>
      <c r="F14106" s="376" t="s">
        <v>12747</v>
      </c>
      <c r="G14106" s="790" t="s">
        <v>12748</v>
      </c>
      <c r="H14106" s="794">
        <v>2023</v>
      </c>
      <c r="I14106" s="794">
        <v>2023</v>
      </c>
      <c r="J14106" s="668"/>
    </row>
    <row r="14107" spans="1:10" s="372" customFormat="1" ht="23.25">
      <c r="A14107" s="325" t="s">
        <v>12867</v>
      </c>
      <c r="B14107" s="790" t="s">
        <v>1762</v>
      </c>
      <c r="C14107" s="790" t="s">
        <v>11901</v>
      </c>
      <c r="D14107" s="790" t="s">
        <v>1580</v>
      </c>
      <c r="E14107" s="793">
        <v>180000</v>
      </c>
      <c r="F14107" s="376" t="s">
        <v>12747</v>
      </c>
      <c r="G14107" s="790" t="s">
        <v>12748</v>
      </c>
      <c r="H14107" s="794">
        <v>2023</v>
      </c>
      <c r="I14107" s="794">
        <v>2023</v>
      </c>
      <c r="J14107" s="668"/>
    </row>
    <row r="14108" spans="1:10" s="372" customFormat="1" ht="23.25">
      <c r="A14108" s="325" t="s">
        <v>12868</v>
      </c>
      <c r="B14108" s="790" t="s">
        <v>1762</v>
      </c>
      <c r="C14108" s="790" t="s">
        <v>11901</v>
      </c>
      <c r="D14108" s="790" t="s">
        <v>1580</v>
      </c>
      <c r="E14108" s="793">
        <v>190000</v>
      </c>
      <c r="F14108" s="376" t="s">
        <v>12747</v>
      </c>
      <c r="G14108" s="790" t="s">
        <v>12748</v>
      </c>
      <c r="H14108" s="794">
        <v>2023</v>
      </c>
      <c r="I14108" s="794">
        <v>2023</v>
      </c>
      <c r="J14108" s="668"/>
    </row>
    <row r="14109" spans="1:10" s="372" customFormat="1" ht="23.25">
      <c r="A14109" s="325" t="s">
        <v>12840</v>
      </c>
      <c r="B14109" s="790" t="s">
        <v>1762</v>
      </c>
      <c r="C14109" s="790" t="s">
        <v>11901</v>
      </c>
      <c r="D14109" s="790" t="s">
        <v>1580</v>
      </c>
      <c r="E14109" s="793">
        <v>198000</v>
      </c>
      <c r="F14109" s="376" t="s">
        <v>12747</v>
      </c>
      <c r="G14109" s="790" t="s">
        <v>12748</v>
      </c>
      <c r="H14109" s="794">
        <v>2023</v>
      </c>
      <c r="I14109" s="794">
        <v>2023</v>
      </c>
      <c r="J14109" s="668"/>
    </row>
    <row r="14110" spans="1:10" s="372" customFormat="1" ht="23.25">
      <c r="A14110" s="325" t="s">
        <v>12826</v>
      </c>
      <c r="B14110" s="790" t="s">
        <v>1762</v>
      </c>
      <c r="C14110" s="790" t="s">
        <v>11901</v>
      </c>
      <c r="D14110" s="790" t="s">
        <v>1580</v>
      </c>
      <c r="E14110" s="793">
        <v>198000</v>
      </c>
      <c r="F14110" s="376" t="s">
        <v>12747</v>
      </c>
      <c r="G14110" s="790" t="s">
        <v>12748</v>
      </c>
      <c r="H14110" s="794">
        <v>2023</v>
      </c>
      <c r="I14110" s="794">
        <v>2023</v>
      </c>
      <c r="J14110" s="668"/>
    </row>
    <row r="14111" spans="1:10" s="372" customFormat="1" ht="23.25">
      <c r="A14111" s="325" t="s">
        <v>12869</v>
      </c>
      <c r="B14111" s="790" t="s">
        <v>1762</v>
      </c>
      <c r="C14111" s="790" t="s">
        <v>11901</v>
      </c>
      <c r="D14111" s="790" t="s">
        <v>1580</v>
      </c>
      <c r="E14111" s="793">
        <v>199683</v>
      </c>
      <c r="F14111" s="376" t="s">
        <v>12747</v>
      </c>
      <c r="G14111" s="790" t="s">
        <v>12748</v>
      </c>
      <c r="H14111" s="794">
        <v>2023</v>
      </c>
      <c r="I14111" s="794">
        <v>2023</v>
      </c>
      <c r="J14111" s="668"/>
    </row>
    <row r="14112" spans="1:10" s="372" customFormat="1" ht="23.25">
      <c r="A14112" s="325" t="s">
        <v>12870</v>
      </c>
      <c r="B14112" s="790" t="s">
        <v>1762</v>
      </c>
      <c r="C14112" s="790" t="s">
        <v>11901</v>
      </c>
      <c r="D14112" s="790" t="s">
        <v>1580</v>
      </c>
      <c r="E14112" s="793">
        <v>252000</v>
      </c>
      <c r="F14112" s="376" t="s">
        <v>12747</v>
      </c>
      <c r="G14112" s="790" t="s">
        <v>12748</v>
      </c>
      <c r="H14112" s="794">
        <v>2023</v>
      </c>
      <c r="I14112" s="794">
        <v>2023</v>
      </c>
      <c r="J14112" s="668"/>
    </row>
    <row r="14113" spans="1:10" s="372" customFormat="1" ht="23.25">
      <c r="A14113" s="325" t="s">
        <v>12871</v>
      </c>
      <c r="B14113" s="790" t="s">
        <v>1762</v>
      </c>
      <c r="C14113" s="790" t="s">
        <v>11901</v>
      </c>
      <c r="D14113" s="790" t="s">
        <v>1580</v>
      </c>
      <c r="E14113" s="793">
        <v>271000.00000000006</v>
      </c>
      <c r="F14113" s="376" t="s">
        <v>12747</v>
      </c>
      <c r="G14113" s="790" t="s">
        <v>12748</v>
      </c>
      <c r="H14113" s="794">
        <v>2023</v>
      </c>
      <c r="I14113" s="794">
        <v>2023</v>
      </c>
      <c r="J14113" s="668"/>
    </row>
    <row r="14114" spans="1:10" s="372" customFormat="1" ht="23.25">
      <c r="A14114" s="325" t="s">
        <v>12851</v>
      </c>
      <c r="B14114" s="790" t="s">
        <v>1762</v>
      </c>
      <c r="C14114" s="790" t="s">
        <v>11901</v>
      </c>
      <c r="D14114" s="790" t="s">
        <v>1580</v>
      </c>
      <c r="E14114" s="793">
        <v>326520</v>
      </c>
      <c r="F14114" s="376" t="s">
        <v>12747</v>
      </c>
      <c r="G14114" s="790" t="s">
        <v>12748</v>
      </c>
      <c r="H14114" s="794">
        <v>2023</v>
      </c>
      <c r="I14114" s="794">
        <v>2023</v>
      </c>
      <c r="J14114" s="668"/>
    </row>
    <row r="14115" spans="1:10" s="372" customFormat="1" ht="23.25">
      <c r="A14115" s="325" t="s">
        <v>12760</v>
      </c>
      <c r="B14115" s="790" t="s">
        <v>1762</v>
      </c>
      <c r="C14115" s="790" t="s">
        <v>11901</v>
      </c>
      <c r="D14115" s="790" t="s">
        <v>1580</v>
      </c>
      <c r="E14115" s="793">
        <v>350433</v>
      </c>
      <c r="F14115" s="376" t="s">
        <v>12747</v>
      </c>
      <c r="G14115" s="790" t="s">
        <v>12748</v>
      </c>
      <c r="H14115" s="794">
        <v>2023</v>
      </c>
      <c r="I14115" s="794">
        <v>2023</v>
      </c>
      <c r="J14115" s="668"/>
    </row>
    <row r="14116" spans="1:10" s="372" customFormat="1" ht="23.25">
      <c r="A14116" s="325" t="s">
        <v>3223</v>
      </c>
      <c r="B14116" s="790" t="s">
        <v>12126</v>
      </c>
      <c r="C14116" s="790" t="s">
        <v>2726</v>
      </c>
      <c r="D14116" s="790" t="s">
        <v>1580</v>
      </c>
      <c r="E14116" s="793">
        <v>510156</v>
      </c>
      <c r="F14116" s="376" t="s">
        <v>12747</v>
      </c>
      <c r="G14116" s="790" t="s">
        <v>12748</v>
      </c>
      <c r="H14116" s="794">
        <v>2023</v>
      </c>
      <c r="I14116" s="794">
        <v>2023</v>
      </c>
      <c r="J14116" s="668"/>
    </row>
    <row r="14117" spans="1:10" s="372" customFormat="1">
      <c r="A14117" s="325" t="s">
        <v>3211</v>
      </c>
      <c r="B14117" s="790" t="s">
        <v>7975</v>
      </c>
      <c r="C14117" s="790" t="s">
        <v>11901</v>
      </c>
      <c r="D14117" s="790" t="s">
        <v>1580</v>
      </c>
      <c r="E14117" s="793">
        <v>661898</v>
      </c>
      <c r="F14117" s="376" t="s">
        <v>12747</v>
      </c>
      <c r="G14117" s="790" t="s">
        <v>12748</v>
      </c>
      <c r="H14117" s="794">
        <v>2023</v>
      </c>
      <c r="I14117" s="794">
        <v>2023</v>
      </c>
      <c r="J14117" s="668"/>
    </row>
    <row r="14118" spans="1:10" s="372" customFormat="1">
      <c r="A14118" s="325" t="s">
        <v>12804</v>
      </c>
      <c r="B14118" s="790" t="s">
        <v>7975</v>
      </c>
      <c r="C14118" s="790" t="s">
        <v>11901</v>
      </c>
      <c r="D14118" s="790" t="s">
        <v>1580</v>
      </c>
      <c r="E14118" s="793">
        <v>857450</v>
      </c>
      <c r="F14118" s="376" t="s">
        <v>12747</v>
      </c>
      <c r="G14118" s="790" t="s">
        <v>12748</v>
      </c>
      <c r="H14118" s="794">
        <v>2023</v>
      </c>
      <c r="I14118" s="794">
        <v>2023</v>
      </c>
      <c r="J14118" s="668"/>
    </row>
    <row r="14119" spans="1:10" s="372" customFormat="1">
      <c r="A14119" s="325" t="s">
        <v>12872</v>
      </c>
      <c r="B14119" s="790" t="s">
        <v>7975</v>
      </c>
      <c r="C14119" s="790" t="s">
        <v>11901</v>
      </c>
      <c r="D14119" s="790" t="s">
        <v>1580</v>
      </c>
      <c r="E14119" s="793">
        <v>1121898</v>
      </c>
      <c r="F14119" s="376" t="s">
        <v>12747</v>
      </c>
      <c r="G14119" s="790" t="s">
        <v>12748</v>
      </c>
      <c r="H14119" s="794">
        <v>2023</v>
      </c>
      <c r="I14119" s="794">
        <v>2023</v>
      </c>
      <c r="J14119" s="668"/>
    </row>
    <row r="14120" spans="1:10" s="372" customFormat="1" ht="18.600000000000001" customHeight="1">
      <c r="A14120" s="1405" t="s">
        <v>452</v>
      </c>
      <c r="B14120" s="1406"/>
      <c r="C14120" s="1406"/>
      <c r="D14120" s="1406"/>
      <c r="E14120" s="1406"/>
      <c r="F14120" s="1406"/>
      <c r="G14120" s="1406"/>
      <c r="H14120" s="1406"/>
      <c r="I14120" s="1406"/>
      <c r="J14120" s="1407"/>
    </row>
    <row r="14121" spans="1:10" s="372" customFormat="1">
      <c r="A14121" s="621" t="s">
        <v>152</v>
      </c>
      <c r="B14121" s="701"/>
      <c r="C14121" s="701"/>
      <c r="D14121" s="701"/>
      <c r="E14121" s="623">
        <f>SUM(E14122:E14143)</f>
        <v>89328872.590000004</v>
      </c>
      <c r="F14121" s="702"/>
      <c r="G14121" s="701"/>
      <c r="H14121" s="701"/>
      <c r="I14121" s="701"/>
      <c r="J14121" s="703"/>
    </row>
    <row r="14122" spans="1:10" s="372" customFormat="1" ht="46.5">
      <c r="A14122" s="325" t="s">
        <v>12873</v>
      </c>
      <c r="B14122" s="336" t="s">
        <v>12874</v>
      </c>
      <c r="C14122" s="336"/>
      <c r="D14122" s="336" t="s">
        <v>12875</v>
      </c>
      <c r="E14122" s="469">
        <v>20756462.239999998</v>
      </c>
      <c r="F14122" s="376" t="s">
        <v>12876</v>
      </c>
      <c r="G14122" s="336" t="s">
        <v>9724</v>
      </c>
      <c r="H14122" s="626">
        <v>44207</v>
      </c>
      <c r="I14122" s="336">
        <v>2024</v>
      </c>
      <c r="J14122" s="339"/>
    </row>
    <row r="14123" spans="1:10" s="372" customFormat="1" ht="58.15">
      <c r="A14123" s="325" t="s">
        <v>12877</v>
      </c>
      <c r="B14123" s="336" t="s">
        <v>12874</v>
      </c>
      <c r="C14123" s="336"/>
      <c r="D14123" s="336" t="s">
        <v>12878</v>
      </c>
      <c r="E14123" s="469">
        <v>26782020.100000001</v>
      </c>
      <c r="F14123" s="376" t="s">
        <v>12879</v>
      </c>
      <c r="G14123" s="336" t="s">
        <v>9724</v>
      </c>
      <c r="H14123" s="626">
        <v>44208</v>
      </c>
      <c r="I14123" s="336">
        <v>2023</v>
      </c>
      <c r="J14123" s="339"/>
    </row>
    <row r="14124" spans="1:10" s="372" customFormat="1" ht="93">
      <c r="A14124" s="325" t="s">
        <v>12880</v>
      </c>
      <c r="B14124" s="336" t="s">
        <v>12874</v>
      </c>
      <c r="C14124" s="336"/>
      <c r="D14124" s="336" t="s">
        <v>12881</v>
      </c>
      <c r="E14124" s="469">
        <v>16180646.16</v>
      </c>
      <c r="F14124" s="376" t="s">
        <v>12882</v>
      </c>
      <c r="G14124" s="336" t="s">
        <v>9724</v>
      </c>
      <c r="H14124" s="626">
        <v>44209</v>
      </c>
      <c r="I14124" s="336">
        <v>2022</v>
      </c>
      <c r="J14124" s="339"/>
    </row>
    <row r="14125" spans="1:10" s="372" customFormat="1" ht="93">
      <c r="A14125" s="325" t="s">
        <v>12883</v>
      </c>
      <c r="B14125" s="336" t="s">
        <v>12874</v>
      </c>
      <c r="C14125" s="336"/>
      <c r="D14125" s="336" t="s">
        <v>12884</v>
      </c>
      <c r="E14125" s="469">
        <v>12622696</v>
      </c>
      <c r="F14125" s="376" t="s">
        <v>12885</v>
      </c>
      <c r="G14125" s="336" t="s">
        <v>9724</v>
      </c>
      <c r="H14125" s="626">
        <v>44223</v>
      </c>
      <c r="I14125" s="336">
        <v>2022</v>
      </c>
      <c r="J14125" s="339"/>
    </row>
    <row r="14126" spans="1:10" s="372" customFormat="1" ht="34.9">
      <c r="A14126" s="325" t="s">
        <v>12886</v>
      </c>
      <c r="B14126" s="336" t="s">
        <v>12887</v>
      </c>
      <c r="C14126" s="336"/>
      <c r="D14126" s="336" t="s">
        <v>12881</v>
      </c>
      <c r="E14126" s="469">
        <v>111600</v>
      </c>
      <c r="F14126" s="376" t="s">
        <v>12888</v>
      </c>
      <c r="G14126" s="336" t="s">
        <v>9724</v>
      </c>
      <c r="H14126" s="626">
        <v>44244</v>
      </c>
      <c r="I14126" s="336" t="s">
        <v>38046</v>
      </c>
      <c r="J14126" s="339"/>
    </row>
    <row r="14127" spans="1:10" s="372" customFormat="1" ht="34.9">
      <c r="A14127" s="325" t="s">
        <v>12890</v>
      </c>
      <c r="B14127" s="336" t="s">
        <v>12891</v>
      </c>
      <c r="C14127" s="336"/>
      <c r="D14127" s="336" t="s">
        <v>12892</v>
      </c>
      <c r="E14127" s="469">
        <v>522033.89</v>
      </c>
      <c r="F14127" s="376" t="s">
        <v>12893</v>
      </c>
      <c r="G14127" s="336" t="s">
        <v>9724</v>
      </c>
      <c r="H14127" s="626">
        <v>44280</v>
      </c>
      <c r="I14127" s="336">
        <v>2021</v>
      </c>
      <c r="J14127" s="339"/>
    </row>
    <row r="14128" spans="1:10" s="372" customFormat="1" ht="93">
      <c r="A14128" s="325" t="s">
        <v>12894</v>
      </c>
      <c r="B14128" s="336" t="s">
        <v>12895</v>
      </c>
      <c r="C14128" s="336"/>
      <c r="D14128" s="336" t="s">
        <v>12896</v>
      </c>
      <c r="E14128" s="469">
        <v>8879000</v>
      </c>
      <c r="F14128" s="376" t="s">
        <v>12897</v>
      </c>
      <c r="G14128" s="336" t="s">
        <v>9724</v>
      </c>
      <c r="H14128" s="626">
        <v>44284</v>
      </c>
      <c r="I14128" s="336">
        <v>2021</v>
      </c>
      <c r="J14128" s="339"/>
    </row>
    <row r="14129" spans="1:10" s="372" customFormat="1" ht="23.25">
      <c r="A14129" s="325" t="s">
        <v>12898</v>
      </c>
      <c r="B14129" s="336" t="s">
        <v>8361</v>
      </c>
      <c r="C14129" s="336"/>
      <c r="D14129" s="336" t="s">
        <v>9235</v>
      </c>
      <c r="E14129" s="469">
        <v>101376.15</v>
      </c>
      <c r="F14129" s="376" t="s">
        <v>12899</v>
      </c>
      <c r="G14129" s="336" t="s">
        <v>9724</v>
      </c>
      <c r="H14129" s="626">
        <v>44293</v>
      </c>
      <c r="I14129" s="336">
        <v>2022</v>
      </c>
      <c r="J14129" s="339"/>
    </row>
    <row r="14130" spans="1:10" s="372" customFormat="1" ht="34.9">
      <c r="A14130" s="325" t="s">
        <v>12900</v>
      </c>
      <c r="B14130" s="336" t="s">
        <v>12887</v>
      </c>
      <c r="C14130" s="336"/>
      <c r="D14130" s="336" t="s">
        <v>9235</v>
      </c>
      <c r="E14130" s="469">
        <v>150000</v>
      </c>
      <c r="F14130" s="376" t="s">
        <v>12901</v>
      </c>
      <c r="G14130" s="336" t="s">
        <v>9724</v>
      </c>
      <c r="H14130" s="626">
        <v>44365</v>
      </c>
      <c r="I14130" s="336" t="s">
        <v>12889</v>
      </c>
      <c r="J14130" s="339"/>
    </row>
    <row r="14131" spans="1:10" s="372" customFormat="1" ht="34.9">
      <c r="A14131" s="325" t="s">
        <v>12902</v>
      </c>
      <c r="B14131" s="336" t="s">
        <v>8748</v>
      </c>
      <c r="C14131" s="336"/>
      <c r="D14131" s="336" t="s">
        <v>9235</v>
      </c>
      <c r="E14131" s="469">
        <v>565293.6</v>
      </c>
      <c r="F14131" s="376" t="s">
        <v>12903</v>
      </c>
      <c r="G14131" s="336" t="s">
        <v>9724</v>
      </c>
      <c r="H14131" s="626">
        <v>44365</v>
      </c>
      <c r="I14131" s="336">
        <v>2024</v>
      </c>
      <c r="J14131" s="339"/>
    </row>
    <row r="14132" spans="1:10" s="372" customFormat="1" ht="23.25">
      <c r="A14132" s="325" t="s">
        <v>12904</v>
      </c>
      <c r="B14132" s="336" t="s">
        <v>8748</v>
      </c>
      <c r="C14132" s="336"/>
      <c r="D14132" s="336" t="s">
        <v>9254</v>
      </c>
      <c r="E14132" s="469">
        <v>473431.4</v>
      </c>
      <c r="F14132" s="376" t="s">
        <v>12905</v>
      </c>
      <c r="G14132" s="336" t="s">
        <v>9724</v>
      </c>
      <c r="H14132" s="626">
        <v>44371</v>
      </c>
      <c r="I14132" s="336">
        <v>2022</v>
      </c>
      <c r="J14132" s="339"/>
    </row>
    <row r="14133" spans="1:10" s="372" customFormat="1" ht="23.25">
      <c r="A14133" s="325" t="s">
        <v>12906</v>
      </c>
      <c r="B14133" s="336" t="s">
        <v>8361</v>
      </c>
      <c r="C14133" s="336"/>
      <c r="D14133" s="336" t="s">
        <v>9254</v>
      </c>
      <c r="E14133" s="469">
        <v>300000</v>
      </c>
      <c r="F14133" s="376" t="s">
        <v>12907</v>
      </c>
      <c r="G14133" s="336" t="s">
        <v>9724</v>
      </c>
      <c r="H14133" s="626">
        <v>44377</v>
      </c>
      <c r="I14133" s="336">
        <v>2023</v>
      </c>
      <c r="J14133" s="339"/>
    </row>
    <row r="14134" spans="1:10" s="372" customFormat="1" ht="23.25">
      <c r="A14134" s="325" t="s">
        <v>12908</v>
      </c>
      <c r="B14134" s="336" t="s">
        <v>8361</v>
      </c>
      <c r="C14134" s="336"/>
      <c r="D14134" s="336" t="s">
        <v>9252</v>
      </c>
      <c r="E14134" s="469">
        <v>47700</v>
      </c>
      <c r="F14134" s="376" t="s">
        <v>12909</v>
      </c>
      <c r="G14134" s="336" t="s">
        <v>9724</v>
      </c>
      <c r="H14134" s="626">
        <v>44425</v>
      </c>
      <c r="I14134" s="336">
        <v>2022</v>
      </c>
      <c r="J14134" s="339"/>
    </row>
    <row r="14135" spans="1:10" s="372" customFormat="1" ht="23.25">
      <c r="A14135" s="325" t="s">
        <v>12910</v>
      </c>
      <c r="B14135" s="336" t="s">
        <v>8361</v>
      </c>
      <c r="C14135" s="336"/>
      <c r="D14135" s="336" t="s">
        <v>9242</v>
      </c>
      <c r="E14135" s="469">
        <v>60940.2</v>
      </c>
      <c r="F14135" s="376" t="s">
        <v>12911</v>
      </c>
      <c r="G14135" s="336" t="s">
        <v>9724</v>
      </c>
      <c r="H14135" s="626">
        <v>44439</v>
      </c>
      <c r="I14135" s="336">
        <v>2022</v>
      </c>
      <c r="J14135" s="339"/>
    </row>
    <row r="14136" spans="1:10" s="372" customFormat="1" ht="23.25">
      <c r="A14136" s="325" t="s">
        <v>12912</v>
      </c>
      <c r="B14136" s="336" t="s">
        <v>8361</v>
      </c>
      <c r="C14136" s="336"/>
      <c r="D14136" s="336" t="s">
        <v>9259</v>
      </c>
      <c r="E14136" s="469">
        <v>265300</v>
      </c>
      <c r="F14136" s="376" t="s">
        <v>12913</v>
      </c>
      <c r="G14136" s="336" t="s">
        <v>9724</v>
      </c>
      <c r="H14136" s="626">
        <v>44442</v>
      </c>
      <c r="I14136" s="336">
        <v>2021</v>
      </c>
      <c r="J14136" s="339"/>
    </row>
    <row r="14137" spans="1:10" s="372" customFormat="1" ht="34.9">
      <c r="A14137" s="325" t="s">
        <v>12914</v>
      </c>
      <c r="B14137" s="336" t="s">
        <v>12887</v>
      </c>
      <c r="C14137" s="336"/>
      <c r="D14137" s="336" t="s">
        <v>9254</v>
      </c>
      <c r="E14137" s="469">
        <v>60000</v>
      </c>
      <c r="F14137" s="376" t="s">
        <v>12915</v>
      </c>
      <c r="G14137" s="336" t="s">
        <v>9724</v>
      </c>
      <c r="H14137" s="626">
        <v>44498</v>
      </c>
      <c r="I14137" s="336" t="s">
        <v>12889</v>
      </c>
      <c r="J14137" s="339"/>
    </row>
    <row r="14138" spans="1:10" s="372" customFormat="1" ht="34.9">
      <c r="A14138" s="325" t="s">
        <v>12916</v>
      </c>
      <c r="B14138" s="336" t="s">
        <v>8361</v>
      </c>
      <c r="C14138" s="336"/>
      <c r="D14138" s="336" t="s">
        <v>9248</v>
      </c>
      <c r="E14138" s="469">
        <v>356845</v>
      </c>
      <c r="F14138" s="376" t="s">
        <v>12917</v>
      </c>
      <c r="G14138" s="336" t="s">
        <v>9724</v>
      </c>
      <c r="H14138" s="626">
        <v>44508</v>
      </c>
      <c r="I14138" s="336">
        <v>2022</v>
      </c>
      <c r="J14138" s="339"/>
    </row>
    <row r="14139" spans="1:10" s="372" customFormat="1" ht="23.25">
      <c r="A14139" s="325" t="s">
        <v>12918</v>
      </c>
      <c r="B14139" s="336" t="s">
        <v>8361</v>
      </c>
      <c r="C14139" s="336"/>
      <c r="D14139" s="336" t="s">
        <v>4197</v>
      </c>
      <c r="E14139" s="469">
        <v>319449.59999999998</v>
      </c>
      <c r="F14139" s="376" t="s">
        <v>12919</v>
      </c>
      <c r="G14139" s="336" t="s">
        <v>9724</v>
      </c>
      <c r="H14139" s="626">
        <v>44533</v>
      </c>
      <c r="I14139" s="336">
        <v>2021</v>
      </c>
      <c r="J14139" s="339"/>
    </row>
    <row r="14140" spans="1:10" s="372" customFormat="1" ht="23.25">
      <c r="A14140" s="325" t="s">
        <v>12920</v>
      </c>
      <c r="B14140" s="336" t="s">
        <v>8361</v>
      </c>
      <c r="C14140" s="336"/>
      <c r="D14140" s="336" t="s">
        <v>12921</v>
      </c>
      <c r="E14140" s="469">
        <v>326360</v>
      </c>
      <c r="F14140" s="376" t="s">
        <v>12922</v>
      </c>
      <c r="G14140" s="336" t="s">
        <v>9724</v>
      </c>
      <c r="H14140" s="626">
        <v>44537</v>
      </c>
      <c r="I14140" s="336">
        <v>2022</v>
      </c>
      <c r="J14140" s="339"/>
    </row>
    <row r="14141" spans="1:10" s="372" customFormat="1" ht="34.9">
      <c r="A14141" s="325" t="s">
        <v>12923</v>
      </c>
      <c r="B14141" s="336" t="s">
        <v>8361</v>
      </c>
      <c r="C14141" s="336"/>
      <c r="D14141" s="336" t="s">
        <v>3436</v>
      </c>
      <c r="E14141" s="469">
        <v>146000</v>
      </c>
      <c r="F14141" s="376" t="s">
        <v>12924</v>
      </c>
      <c r="G14141" s="336" t="s">
        <v>9724</v>
      </c>
      <c r="H14141" s="626">
        <v>44540</v>
      </c>
      <c r="I14141" s="336">
        <v>2023</v>
      </c>
      <c r="J14141" s="339"/>
    </row>
    <row r="14142" spans="1:10" s="372" customFormat="1" ht="23.25">
      <c r="A14142" s="325" t="s">
        <v>12925</v>
      </c>
      <c r="B14142" s="336" t="s">
        <v>8361</v>
      </c>
      <c r="C14142" s="336"/>
      <c r="D14142" s="336" t="s">
        <v>12926</v>
      </c>
      <c r="E14142" s="469">
        <v>47710.25</v>
      </c>
      <c r="F14142" s="376" t="s">
        <v>12927</v>
      </c>
      <c r="G14142" s="336" t="s">
        <v>9724</v>
      </c>
      <c r="H14142" s="626">
        <v>44545</v>
      </c>
      <c r="I14142" s="336">
        <v>2021</v>
      </c>
      <c r="J14142" s="339"/>
    </row>
    <row r="14143" spans="1:10" s="372" customFormat="1" ht="23.25">
      <c r="A14143" s="325" t="s">
        <v>12928</v>
      </c>
      <c r="B14143" s="336" t="s">
        <v>12887</v>
      </c>
      <c r="C14143" s="336"/>
      <c r="D14143" s="336" t="s">
        <v>9252</v>
      </c>
      <c r="E14143" s="469">
        <v>254008</v>
      </c>
      <c r="F14143" s="376" t="s">
        <v>12929</v>
      </c>
      <c r="G14143" s="336" t="s">
        <v>9724</v>
      </c>
      <c r="H14143" s="626">
        <v>44547</v>
      </c>
      <c r="I14143" s="336">
        <v>2022</v>
      </c>
      <c r="J14143" s="339"/>
    </row>
    <row r="14144" spans="1:10" s="372" customFormat="1">
      <c r="A14144" s="621" t="s">
        <v>151</v>
      </c>
      <c r="B14144" s="645"/>
      <c r="C14144" s="645"/>
      <c r="D14144" s="645"/>
      <c r="E14144" s="623">
        <f>SUM(E14145:E14159)</f>
        <v>68968745.980000004</v>
      </c>
      <c r="F14144" s="647"/>
      <c r="G14144" s="645"/>
      <c r="H14144" s="645"/>
      <c r="I14144" s="645"/>
      <c r="J14144" s="706"/>
    </row>
    <row r="14145" spans="1:10" s="372" customFormat="1" ht="23.25">
      <c r="A14145" s="325" t="s">
        <v>12930</v>
      </c>
      <c r="B14145" s="336" t="s">
        <v>8361</v>
      </c>
      <c r="C14145" s="336"/>
      <c r="D14145" s="336" t="s">
        <v>12931</v>
      </c>
      <c r="E14145" s="469">
        <v>70479.33</v>
      </c>
      <c r="F14145" s="376" t="s">
        <v>12932</v>
      </c>
      <c r="G14145" s="336" t="s">
        <v>9724</v>
      </c>
      <c r="H14145" s="626">
        <v>44616</v>
      </c>
      <c r="I14145" s="336">
        <v>2023</v>
      </c>
      <c r="J14145" s="339"/>
    </row>
    <row r="14146" spans="1:10" s="372" customFormat="1" ht="23.25">
      <c r="A14146" s="325" t="s">
        <v>12933</v>
      </c>
      <c r="B14146" s="336" t="s">
        <v>8361</v>
      </c>
      <c r="C14146" s="336"/>
      <c r="D14146" s="336" t="s">
        <v>12931</v>
      </c>
      <c r="E14146" s="469">
        <v>68599.28</v>
      </c>
      <c r="F14146" s="376" t="s">
        <v>12934</v>
      </c>
      <c r="G14146" s="336" t="s">
        <v>9724</v>
      </c>
      <c r="H14146" s="626">
        <v>44616</v>
      </c>
      <c r="I14146" s="336">
        <v>2023</v>
      </c>
      <c r="J14146" s="339"/>
    </row>
    <row r="14147" spans="1:10" s="372" customFormat="1" ht="23.25">
      <c r="A14147" s="325" t="s">
        <v>12935</v>
      </c>
      <c r="B14147" s="336" t="s">
        <v>8361</v>
      </c>
      <c r="C14147" s="336"/>
      <c r="D14147" s="336" t="s">
        <v>12931</v>
      </c>
      <c r="E14147" s="469">
        <v>342086.29</v>
      </c>
      <c r="F14147" s="376" t="s">
        <v>12936</v>
      </c>
      <c r="G14147" s="336" t="s">
        <v>9724</v>
      </c>
      <c r="H14147" s="626">
        <v>44620</v>
      </c>
      <c r="I14147" s="336">
        <v>2023</v>
      </c>
      <c r="J14147" s="339"/>
    </row>
    <row r="14148" spans="1:10" s="372" customFormat="1" ht="81.400000000000006">
      <c r="A14148" s="325" t="s">
        <v>12937</v>
      </c>
      <c r="B14148" s="336" t="s">
        <v>12874</v>
      </c>
      <c r="C14148" s="336"/>
      <c r="D14148" s="336" t="s">
        <v>9235</v>
      </c>
      <c r="E14148" s="469">
        <v>25034766</v>
      </c>
      <c r="F14148" s="376" t="s">
        <v>12938</v>
      </c>
      <c r="G14148" s="336" t="s">
        <v>9724</v>
      </c>
      <c r="H14148" s="626">
        <v>44627</v>
      </c>
      <c r="I14148" s="336">
        <v>2025</v>
      </c>
      <c r="J14148" s="339"/>
    </row>
    <row r="14149" spans="1:10" s="372" customFormat="1" ht="46.5">
      <c r="A14149" s="325" t="s">
        <v>12939</v>
      </c>
      <c r="B14149" s="336" t="s">
        <v>38044</v>
      </c>
      <c r="C14149" s="336"/>
      <c r="D14149" s="336" t="s">
        <v>9254</v>
      </c>
      <c r="E14149" s="469">
        <v>108000</v>
      </c>
      <c r="F14149" s="376" t="s">
        <v>12940</v>
      </c>
      <c r="G14149" s="336" t="s">
        <v>9724</v>
      </c>
      <c r="H14149" s="626">
        <v>44634</v>
      </c>
      <c r="I14149" s="336">
        <v>2022</v>
      </c>
      <c r="J14149" s="339"/>
    </row>
    <row r="14150" spans="1:10" s="372" customFormat="1" ht="58.15">
      <c r="A14150" s="325" t="s">
        <v>12941</v>
      </c>
      <c r="B14150" s="1210" t="s">
        <v>38044</v>
      </c>
      <c r="C14150" s="336"/>
      <c r="D14150" s="336" t="s">
        <v>9235</v>
      </c>
      <c r="E14150" s="469">
        <v>109324.8</v>
      </c>
      <c r="F14150" s="376" t="s">
        <v>12942</v>
      </c>
      <c r="G14150" s="336" t="s">
        <v>9724</v>
      </c>
      <c r="H14150" s="626">
        <v>44635</v>
      </c>
      <c r="I14150" s="336">
        <v>2022</v>
      </c>
      <c r="J14150" s="339"/>
    </row>
    <row r="14151" spans="1:10" s="372" customFormat="1" ht="46.5">
      <c r="A14151" s="325" t="s">
        <v>12943</v>
      </c>
      <c r="B14151" s="1210" t="s">
        <v>38045</v>
      </c>
      <c r="C14151" s="336"/>
      <c r="D14151" s="336" t="s">
        <v>9254</v>
      </c>
      <c r="E14151" s="469">
        <v>2341710</v>
      </c>
      <c r="F14151" s="376" t="s">
        <v>12944</v>
      </c>
      <c r="G14151" s="336" t="s">
        <v>9724</v>
      </c>
      <c r="H14151" s="626">
        <v>44697</v>
      </c>
      <c r="I14151" s="336">
        <v>2022</v>
      </c>
      <c r="J14151" s="339"/>
    </row>
    <row r="14152" spans="1:10" s="372" customFormat="1" ht="23.25">
      <c r="A14152" s="325" t="s">
        <v>12945</v>
      </c>
      <c r="B14152" s="336" t="s">
        <v>8361</v>
      </c>
      <c r="C14152" s="336"/>
      <c r="D14152" s="336" t="s">
        <v>9302</v>
      </c>
      <c r="E14152" s="469">
        <v>116720</v>
      </c>
      <c r="F14152" s="376" t="s">
        <v>12899</v>
      </c>
      <c r="G14152" s="336" t="s">
        <v>9724</v>
      </c>
      <c r="H14152" s="626">
        <v>44712</v>
      </c>
      <c r="I14152" s="336">
        <v>2023</v>
      </c>
      <c r="J14152" s="339"/>
    </row>
    <row r="14153" spans="1:10" s="372" customFormat="1" ht="23.25">
      <c r="A14153" s="325" t="s">
        <v>12946</v>
      </c>
      <c r="B14153" s="336" t="s">
        <v>8748</v>
      </c>
      <c r="C14153" s="336"/>
      <c r="D14153" s="336" t="s">
        <v>9302</v>
      </c>
      <c r="E14153" s="469">
        <v>575700</v>
      </c>
      <c r="F14153" s="376" t="s">
        <v>12947</v>
      </c>
      <c r="G14153" s="336" t="s">
        <v>12948</v>
      </c>
      <c r="H14153" s="626">
        <v>44763</v>
      </c>
      <c r="I14153" s="336">
        <v>2022</v>
      </c>
      <c r="J14153" s="339" t="s">
        <v>38043</v>
      </c>
    </row>
    <row r="14154" spans="1:10" s="372" customFormat="1" ht="46.5">
      <c r="A14154" s="325" t="s">
        <v>12949</v>
      </c>
      <c r="B14154" s="336" t="s">
        <v>12950</v>
      </c>
      <c r="C14154" s="336"/>
      <c r="D14154" s="336" t="s">
        <v>12951</v>
      </c>
      <c r="E14154" s="469">
        <v>122900</v>
      </c>
      <c r="F14154" s="376" t="s">
        <v>12952</v>
      </c>
      <c r="G14154" s="336" t="s">
        <v>9724</v>
      </c>
      <c r="H14154" s="626">
        <v>44806</v>
      </c>
      <c r="I14154" s="336">
        <v>2022</v>
      </c>
      <c r="J14154" s="339"/>
    </row>
    <row r="14155" spans="1:10" s="372" customFormat="1" ht="81.400000000000006">
      <c r="A14155" s="325" t="s">
        <v>12953</v>
      </c>
      <c r="B14155" s="336" t="s">
        <v>12874</v>
      </c>
      <c r="C14155" s="336"/>
      <c r="D14155" s="336" t="s">
        <v>9304</v>
      </c>
      <c r="E14155" s="469">
        <v>38761414.079999998</v>
      </c>
      <c r="F14155" s="376" t="s">
        <v>12954</v>
      </c>
      <c r="G14155" s="336" t="s">
        <v>9724</v>
      </c>
      <c r="H14155" s="626">
        <v>44806</v>
      </c>
      <c r="I14155" s="336">
        <v>2025</v>
      </c>
      <c r="J14155" s="339"/>
    </row>
    <row r="14156" spans="1:10" s="372" customFormat="1" ht="23.25">
      <c r="A14156" s="325" t="s">
        <v>12955</v>
      </c>
      <c r="B14156" s="336" t="s">
        <v>8748</v>
      </c>
      <c r="C14156" s="336"/>
      <c r="D14156" s="336" t="s">
        <v>9307</v>
      </c>
      <c r="E14156" s="469">
        <v>485971.20000000001</v>
      </c>
      <c r="F14156" s="376" t="s">
        <v>12903</v>
      </c>
      <c r="G14156" s="336" t="s">
        <v>9724</v>
      </c>
      <c r="H14156" s="626">
        <v>44806</v>
      </c>
      <c r="I14156" s="336">
        <v>2024</v>
      </c>
      <c r="J14156" s="339"/>
    </row>
    <row r="14157" spans="1:10" s="372" customFormat="1" ht="46.5">
      <c r="A14157" s="325" t="s">
        <v>12956</v>
      </c>
      <c r="B14157" s="336" t="s">
        <v>12950</v>
      </c>
      <c r="C14157" s="336"/>
      <c r="D14157" s="336" t="s">
        <v>9307</v>
      </c>
      <c r="E14157" s="469">
        <v>269250</v>
      </c>
      <c r="F14157" s="376" t="s">
        <v>12957</v>
      </c>
      <c r="G14157" s="336" t="s">
        <v>9724</v>
      </c>
      <c r="H14157" s="626">
        <v>44810</v>
      </c>
      <c r="I14157" s="336">
        <v>2022</v>
      </c>
      <c r="J14157" s="339"/>
    </row>
    <row r="14158" spans="1:10" s="372" customFormat="1" ht="46.5">
      <c r="A14158" s="325" t="s">
        <v>12958</v>
      </c>
      <c r="B14158" s="336" t="s">
        <v>12950</v>
      </c>
      <c r="C14158" s="336"/>
      <c r="D14158" s="336" t="s">
        <v>9321</v>
      </c>
      <c r="E14158" s="469">
        <v>306875</v>
      </c>
      <c r="F14158" s="376" t="s">
        <v>12952</v>
      </c>
      <c r="G14158" s="336" t="s">
        <v>9724</v>
      </c>
      <c r="H14158" s="626">
        <v>44811</v>
      </c>
      <c r="I14158" s="336">
        <v>2022</v>
      </c>
      <c r="J14158" s="339"/>
    </row>
    <row r="14159" spans="1:10" s="372" customFormat="1" ht="46.5">
      <c r="A14159" s="325" t="s">
        <v>12959</v>
      </c>
      <c r="B14159" s="336" t="s">
        <v>12950</v>
      </c>
      <c r="C14159" s="336"/>
      <c r="D14159" s="336" t="s">
        <v>9324</v>
      </c>
      <c r="E14159" s="469">
        <v>254950</v>
      </c>
      <c r="F14159" s="376" t="s">
        <v>12960</v>
      </c>
      <c r="G14159" s="336" t="s">
        <v>9724</v>
      </c>
      <c r="H14159" s="626">
        <v>44813</v>
      </c>
      <c r="I14159" s="336">
        <v>2022</v>
      </c>
      <c r="J14159" s="339"/>
    </row>
    <row r="14160" spans="1:10" s="372" customFormat="1">
      <c r="A14160" s="621" t="s">
        <v>153</v>
      </c>
      <c r="B14160" s="645"/>
      <c r="C14160" s="645"/>
      <c r="D14160" s="645"/>
      <c r="E14160" s="623">
        <f>SUM(E14161:E14168)</f>
        <v>1677899.7600000002</v>
      </c>
      <c r="F14160" s="647"/>
      <c r="G14160" s="645"/>
      <c r="H14160" s="645"/>
      <c r="I14160" s="645"/>
      <c r="J14160" s="706"/>
    </row>
    <row r="14161" spans="1:10" s="372" customFormat="1" ht="23.25">
      <c r="A14161" s="325" t="s">
        <v>12961</v>
      </c>
      <c r="B14161" s="336" t="s">
        <v>9726</v>
      </c>
      <c r="C14161" s="336"/>
      <c r="D14161" s="796"/>
      <c r="E14161" s="469">
        <v>240554.58</v>
      </c>
      <c r="F14161" s="376" t="s">
        <v>12962</v>
      </c>
      <c r="G14161" s="336"/>
      <c r="H14161" s="336"/>
      <c r="I14161" s="336">
        <v>2023</v>
      </c>
      <c r="J14161" s="339"/>
    </row>
    <row r="14162" spans="1:10" s="372" customFormat="1" ht="23.25">
      <c r="A14162" s="325" t="s">
        <v>12963</v>
      </c>
      <c r="B14162" s="336" t="s">
        <v>9726</v>
      </c>
      <c r="C14162" s="336"/>
      <c r="D14162" s="796"/>
      <c r="E14162" s="469">
        <v>81826.5</v>
      </c>
      <c r="F14162" s="376" t="s">
        <v>12962</v>
      </c>
      <c r="G14162" s="336"/>
      <c r="H14162" s="336"/>
      <c r="I14162" s="336">
        <v>2023</v>
      </c>
      <c r="J14162" s="339"/>
    </row>
    <row r="14163" spans="1:10" s="372" customFormat="1" ht="23.25">
      <c r="A14163" s="325" t="s">
        <v>12964</v>
      </c>
      <c r="B14163" s="336" t="s">
        <v>9726</v>
      </c>
      <c r="C14163" s="336"/>
      <c r="D14163" s="796"/>
      <c r="E14163" s="469">
        <v>160000</v>
      </c>
      <c r="F14163" s="376" t="s">
        <v>12962</v>
      </c>
      <c r="G14163" s="336"/>
      <c r="H14163" s="336"/>
      <c r="I14163" s="336">
        <v>2023</v>
      </c>
      <c r="J14163" s="339"/>
    </row>
    <row r="14164" spans="1:10" s="372" customFormat="1" ht="23.25">
      <c r="A14164" s="325" t="s">
        <v>12965</v>
      </c>
      <c r="B14164" s="336" t="s">
        <v>9726</v>
      </c>
      <c r="C14164" s="336"/>
      <c r="D14164" s="796"/>
      <c r="E14164" s="469">
        <v>61119.43</v>
      </c>
      <c r="F14164" s="376" t="s">
        <v>12962</v>
      </c>
      <c r="G14164" s="336"/>
      <c r="H14164" s="336"/>
      <c r="I14164" s="336">
        <v>2023</v>
      </c>
      <c r="J14164" s="339"/>
    </row>
    <row r="14165" spans="1:10" s="372" customFormat="1" ht="23.25">
      <c r="A14165" s="325" t="s">
        <v>12966</v>
      </c>
      <c r="B14165" s="336" t="s">
        <v>9190</v>
      </c>
      <c r="C14165" s="336"/>
      <c r="D14165" s="796"/>
      <c r="E14165" s="469">
        <v>431697</v>
      </c>
      <c r="F14165" s="376" t="s">
        <v>12962</v>
      </c>
      <c r="G14165" s="336"/>
      <c r="H14165" s="336"/>
      <c r="I14165" s="336">
        <v>2023</v>
      </c>
      <c r="J14165" s="339"/>
    </row>
    <row r="14166" spans="1:10" s="372" customFormat="1" ht="23.25">
      <c r="A14166" s="325" t="s">
        <v>12967</v>
      </c>
      <c r="B14166" s="336" t="s">
        <v>9190</v>
      </c>
      <c r="C14166" s="336"/>
      <c r="D14166" s="796"/>
      <c r="E14166" s="469">
        <v>473431.4</v>
      </c>
      <c r="F14166" s="376" t="s">
        <v>12962</v>
      </c>
      <c r="G14166" s="336"/>
      <c r="H14166" s="336"/>
      <c r="I14166" s="336">
        <v>2023</v>
      </c>
      <c r="J14166" s="339"/>
    </row>
    <row r="14167" spans="1:10" s="372" customFormat="1" ht="23.25">
      <c r="A14167" s="325" t="s">
        <v>12968</v>
      </c>
      <c r="B14167" s="336" t="s">
        <v>9726</v>
      </c>
      <c r="C14167" s="336"/>
      <c r="D14167" s="796"/>
      <c r="E14167" s="469">
        <v>47700</v>
      </c>
      <c r="F14167" s="376" t="s">
        <v>12962</v>
      </c>
      <c r="G14167" s="336"/>
      <c r="H14167" s="336"/>
      <c r="I14167" s="336">
        <v>2023</v>
      </c>
      <c r="J14167" s="339"/>
    </row>
    <row r="14168" spans="1:10" s="372" customFormat="1" ht="23.25">
      <c r="A14168" s="325" t="s">
        <v>12969</v>
      </c>
      <c r="B14168" s="336" t="s">
        <v>9726</v>
      </c>
      <c r="C14168" s="336"/>
      <c r="D14168" s="796"/>
      <c r="E14168" s="469">
        <v>181570.85</v>
      </c>
      <c r="F14168" s="376" t="s">
        <v>12962</v>
      </c>
      <c r="G14168" s="336"/>
      <c r="H14168" s="336"/>
      <c r="I14168" s="336">
        <v>2023</v>
      </c>
      <c r="J14168" s="339"/>
    </row>
    <row r="14169" spans="1:10" s="372" customFormat="1" ht="17.45" customHeight="1">
      <c r="A14169" s="1405" t="s">
        <v>453</v>
      </c>
      <c r="B14169" s="1406"/>
      <c r="C14169" s="1406"/>
      <c r="D14169" s="1406"/>
      <c r="E14169" s="1406"/>
      <c r="F14169" s="1406"/>
      <c r="G14169" s="1406"/>
      <c r="H14169" s="1406"/>
      <c r="I14169" s="1406"/>
      <c r="J14169" s="1407"/>
    </row>
    <row r="14170" spans="1:10" s="372" customFormat="1">
      <c r="A14170" s="621" t="s">
        <v>152</v>
      </c>
      <c r="B14170" s="622"/>
      <c r="C14170" s="622"/>
      <c r="D14170" s="622"/>
      <c r="E14170" s="1223">
        <f>SUM(E14171:E14298)</f>
        <v>14128336.890000002</v>
      </c>
      <c r="F14170" s="624"/>
      <c r="G14170" s="622"/>
      <c r="H14170" s="622"/>
      <c r="I14170" s="622"/>
      <c r="J14170" s="625"/>
    </row>
    <row r="14171" spans="1:10" s="372" customFormat="1" ht="23.25">
      <c r="A14171" s="743" t="s">
        <v>12970</v>
      </c>
      <c r="B14171" s="336" t="s">
        <v>9923</v>
      </c>
      <c r="C14171" s="336" t="s">
        <v>1336</v>
      </c>
      <c r="D14171" s="797" t="s">
        <v>12971</v>
      </c>
      <c r="E14171" s="342">
        <v>120869</v>
      </c>
      <c r="F14171" s="391" t="s">
        <v>8598</v>
      </c>
      <c r="G14171" s="336" t="s">
        <v>12972</v>
      </c>
      <c r="H14171" s="798">
        <v>44599</v>
      </c>
      <c r="I14171" s="799">
        <v>44964</v>
      </c>
      <c r="J14171" s="800"/>
    </row>
    <row r="14172" spans="1:10" s="372" customFormat="1" ht="23.25">
      <c r="A14172" s="743" t="s">
        <v>12973</v>
      </c>
      <c r="B14172" s="336" t="s">
        <v>9923</v>
      </c>
      <c r="C14172" s="336" t="s">
        <v>1336</v>
      </c>
      <c r="D14172" s="797" t="s">
        <v>12974</v>
      </c>
      <c r="E14172" s="342">
        <v>160656</v>
      </c>
      <c r="F14172" s="391" t="s">
        <v>12975</v>
      </c>
      <c r="G14172" s="336" t="s">
        <v>12972</v>
      </c>
      <c r="H14172" s="798">
        <v>44617</v>
      </c>
      <c r="I14172" s="801">
        <v>45359</v>
      </c>
      <c r="J14172" s="800"/>
    </row>
    <row r="14173" spans="1:10" s="372" customFormat="1" ht="23.25">
      <c r="A14173" s="743" t="s">
        <v>12976</v>
      </c>
      <c r="B14173" s="336" t="s">
        <v>9923</v>
      </c>
      <c r="C14173" s="336" t="s">
        <v>1336</v>
      </c>
      <c r="D14173" s="797" t="s">
        <v>12977</v>
      </c>
      <c r="E14173" s="802">
        <v>63000</v>
      </c>
      <c r="F14173" s="778" t="s">
        <v>12978</v>
      </c>
      <c r="G14173" s="336" t="s">
        <v>12972</v>
      </c>
      <c r="H14173" s="798">
        <v>44606</v>
      </c>
      <c r="I14173" s="799">
        <v>44971</v>
      </c>
      <c r="J14173" s="800"/>
    </row>
    <row r="14174" spans="1:10" s="372" customFormat="1" ht="23.25">
      <c r="A14174" s="743" t="s">
        <v>12979</v>
      </c>
      <c r="B14174" s="336" t="s">
        <v>10045</v>
      </c>
      <c r="C14174" s="336" t="s">
        <v>1336</v>
      </c>
      <c r="D14174" s="797" t="s">
        <v>12980</v>
      </c>
      <c r="E14174" s="802">
        <v>34871.760000000002</v>
      </c>
      <c r="F14174" s="778" t="s">
        <v>12981</v>
      </c>
      <c r="G14174" s="336" t="s">
        <v>9237</v>
      </c>
      <c r="H14174" s="798">
        <v>44553</v>
      </c>
      <c r="I14174" s="803"/>
      <c r="J14174" s="800"/>
    </row>
    <row r="14175" spans="1:10" s="372" customFormat="1" ht="23.25">
      <c r="A14175" s="743" t="s">
        <v>12982</v>
      </c>
      <c r="B14175" s="336" t="s">
        <v>10045</v>
      </c>
      <c r="C14175" s="336" t="s">
        <v>1336</v>
      </c>
      <c r="D14175" s="797" t="s">
        <v>12983</v>
      </c>
      <c r="E14175" s="802">
        <v>20040.38</v>
      </c>
      <c r="F14175" s="778" t="s">
        <v>12984</v>
      </c>
      <c r="G14175" s="336" t="s">
        <v>9237</v>
      </c>
      <c r="H14175" s="798">
        <v>44552</v>
      </c>
      <c r="I14175" s="803"/>
      <c r="J14175" s="800"/>
    </row>
    <row r="14176" spans="1:10" s="372" customFormat="1" ht="23.25">
      <c r="A14176" s="743" t="s">
        <v>12985</v>
      </c>
      <c r="B14176" s="336" t="s">
        <v>10045</v>
      </c>
      <c r="C14176" s="336" t="s">
        <v>1336</v>
      </c>
      <c r="D14176" s="797" t="s">
        <v>12986</v>
      </c>
      <c r="E14176" s="802">
        <v>33999.300000000003</v>
      </c>
      <c r="F14176" s="778" t="s">
        <v>12987</v>
      </c>
      <c r="G14176" s="336" t="s">
        <v>9237</v>
      </c>
      <c r="H14176" s="798">
        <v>44532</v>
      </c>
      <c r="I14176" s="803"/>
      <c r="J14176" s="800"/>
    </row>
    <row r="14177" spans="1:10" s="372" customFormat="1" ht="34.9">
      <c r="A14177" s="743" t="s">
        <v>12988</v>
      </c>
      <c r="B14177" s="336" t="s">
        <v>9923</v>
      </c>
      <c r="C14177" s="336" t="s">
        <v>1336</v>
      </c>
      <c r="D14177" s="797" t="s">
        <v>12989</v>
      </c>
      <c r="E14177" s="802">
        <v>358687.45</v>
      </c>
      <c r="F14177" s="778" t="s">
        <v>12990</v>
      </c>
      <c r="G14177" s="336" t="s">
        <v>12972</v>
      </c>
      <c r="H14177" s="798">
        <v>44553</v>
      </c>
      <c r="I14177" s="799">
        <v>44946</v>
      </c>
      <c r="J14177" s="800"/>
    </row>
    <row r="14178" spans="1:10" s="372" customFormat="1" ht="23.25">
      <c r="A14178" s="743" t="s">
        <v>12991</v>
      </c>
      <c r="B14178" s="336" t="s">
        <v>10045</v>
      </c>
      <c r="C14178" s="336" t="s">
        <v>1336</v>
      </c>
      <c r="D14178" s="797" t="s">
        <v>12992</v>
      </c>
      <c r="E14178" s="802">
        <v>7752.11</v>
      </c>
      <c r="F14178" s="778" t="s">
        <v>12993</v>
      </c>
      <c r="G14178" s="336" t="s">
        <v>9237</v>
      </c>
      <c r="H14178" s="798">
        <v>44525</v>
      </c>
      <c r="I14178" s="803"/>
      <c r="J14178" s="800"/>
    </row>
    <row r="14179" spans="1:10" s="372" customFormat="1" ht="23.25">
      <c r="A14179" s="743" t="s">
        <v>12994</v>
      </c>
      <c r="B14179" s="336" t="s">
        <v>9923</v>
      </c>
      <c r="C14179" s="336" t="s">
        <v>1336</v>
      </c>
      <c r="D14179" s="797" t="s">
        <v>12995</v>
      </c>
      <c r="E14179" s="802">
        <v>48890.9</v>
      </c>
      <c r="F14179" s="778" t="s">
        <v>12996</v>
      </c>
      <c r="G14179" s="336" t="s">
        <v>12972</v>
      </c>
      <c r="H14179" s="798">
        <v>44525</v>
      </c>
      <c r="I14179" s="799">
        <v>44953</v>
      </c>
      <c r="J14179" s="800"/>
    </row>
    <row r="14180" spans="1:10" s="372" customFormat="1" ht="33.6" customHeight="1">
      <c r="A14180" s="743" t="s">
        <v>12997</v>
      </c>
      <c r="B14180" s="336" t="s">
        <v>9923</v>
      </c>
      <c r="C14180" s="336" t="s">
        <v>1336</v>
      </c>
      <c r="D14180" s="797" t="s">
        <v>12998</v>
      </c>
      <c r="E14180" s="802">
        <v>475905.8</v>
      </c>
      <c r="F14180" s="778" t="s">
        <v>1793</v>
      </c>
      <c r="G14180" s="336" t="s">
        <v>12972</v>
      </c>
      <c r="H14180" s="798">
        <v>44560</v>
      </c>
      <c r="I14180" s="799">
        <v>45314</v>
      </c>
      <c r="J14180" s="800"/>
    </row>
    <row r="14181" spans="1:10" s="372" customFormat="1" ht="34.9">
      <c r="A14181" s="743" t="s">
        <v>12999</v>
      </c>
      <c r="B14181" s="336" t="s">
        <v>9923</v>
      </c>
      <c r="C14181" s="336" t="s">
        <v>1336</v>
      </c>
      <c r="D14181" s="797" t="s">
        <v>13000</v>
      </c>
      <c r="E14181" s="802">
        <v>80000</v>
      </c>
      <c r="F14181" s="778" t="s">
        <v>13001</v>
      </c>
      <c r="G14181" s="336" t="s">
        <v>12972</v>
      </c>
      <c r="H14181" s="798">
        <v>44533</v>
      </c>
      <c r="I14181" s="804">
        <v>44898</v>
      </c>
      <c r="J14181" s="800"/>
    </row>
    <row r="14182" spans="1:10" s="372" customFormat="1" ht="49.25" customHeight="1">
      <c r="A14182" s="743" t="s">
        <v>13002</v>
      </c>
      <c r="B14182" s="336" t="s">
        <v>9923</v>
      </c>
      <c r="C14182" s="336" t="s">
        <v>1336</v>
      </c>
      <c r="D14182" s="797" t="s">
        <v>13003</v>
      </c>
      <c r="E14182" s="802">
        <v>100000</v>
      </c>
      <c r="F14182" s="778" t="s">
        <v>13004</v>
      </c>
      <c r="G14182" s="336" t="s">
        <v>9237</v>
      </c>
      <c r="H14182" s="798">
        <v>44524</v>
      </c>
      <c r="I14182" s="803"/>
      <c r="J14182" s="800"/>
    </row>
    <row r="14183" spans="1:10" s="372" customFormat="1" ht="23.25">
      <c r="A14183" s="743" t="s">
        <v>13005</v>
      </c>
      <c r="B14183" s="336" t="s">
        <v>9532</v>
      </c>
      <c r="C14183" s="336" t="s">
        <v>1336</v>
      </c>
      <c r="D14183" s="797" t="s">
        <v>13006</v>
      </c>
      <c r="E14183" s="802">
        <v>400000</v>
      </c>
      <c r="F14183" s="778" t="s">
        <v>13007</v>
      </c>
      <c r="G14183" s="336" t="s">
        <v>12972</v>
      </c>
      <c r="H14183" s="798">
        <v>44511</v>
      </c>
      <c r="I14183" s="804">
        <v>44881</v>
      </c>
      <c r="J14183" s="800"/>
    </row>
    <row r="14184" spans="1:10" s="372" customFormat="1" ht="23.25">
      <c r="A14184" s="743" t="s">
        <v>13008</v>
      </c>
      <c r="B14184" s="336" t="s">
        <v>9532</v>
      </c>
      <c r="C14184" s="336" t="s">
        <v>1336</v>
      </c>
      <c r="D14184" s="797" t="s">
        <v>13009</v>
      </c>
      <c r="E14184" s="802">
        <v>3407040</v>
      </c>
      <c r="F14184" s="778" t="s">
        <v>13010</v>
      </c>
      <c r="G14184" s="336" t="s">
        <v>12972</v>
      </c>
      <c r="H14184" s="798">
        <v>44503</v>
      </c>
      <c r="I14184" s="799">
        <v>45233</v>
      </c>
      <c r="J14184" s="800"/>
    </row>
    <row r="14185" spans="1:10" s="372" customFormat="1" ht="23.25">
      <c r="A14185" s="743" t="s">
        <v>13011</v>
      </c>
      <c r="B14185" s="336" t="s">
        <v>9575</v>
      </c>
      <c r="C14185" s="336" t="s">
        <v>1336</v>
      </c>
      <c r="D14185" s="797" t="s">
        <v>13012</v>
      </c>
      <c r="E14185" s="805">
        <v>90165.45</v>
      </c>
      <c r="F14185" s="806" t="s">
        <v>6055</v>
      </c>
      <c r="G14185" s="336" t="s">
        <v>9237</v>
      </c>
      <c r="H14185" s="807">
        <v>44347</v>
      </c>
      <c r="I14185" s="803"/>
      <c r="J14185" s="800"/>
    </row>
    <row r="14186" spans="1:10" s="372" customFormat="1" ht="23.25">
      <c r="A14186" s="743" t="s">
        <v>13013</v>
      </c>
      <c r="B14186" s="336" t="s">
        <v>9923</v>
      </c>
      <c r="C14186" s="336" t="s">
        <v>1336</v>
      </c>
      <c r="D14186" s="797" t="s">
        <v>13014</v>
      </c>
      <c r="E14186" s="808">
        <v>221290</v>
      </c>
      <c r="F14186" s="809" t="s">
        <v>13015</v>
      </c>
      <c r="G14186" s="336" t="s">
        <v>12972</v>
      </c>
      <c r="H14186" s="799">
        <v>44399</v>
      </c>
      <c r="I14186" s="801">
        <v>45140</v>
      </c>
      <c r="J14186" s="800"/>
    </row>
    <row r="14187" spans="1:10" s="372" customFormat="1" ht="23.25">
      <c r="A14187" s="743" t="s">
        <v>13016</v>
      </c>
      <c r="B14187" s="336" t="s">
        <v>9923</v>
      </c>
      <c r="C14187" s="336" t="s">
        <v>1336</v>
      </c>
      <c r="D14187" s="797" t="s">
        <v>13017</v>
      </c>
      <c r="E14187" s="808">
        <v>38900</v>
      </c>
      <c r="F14187" s="782" t="s">
        <v>13018</v>
      </c>
      <c r="G14187" s="336" t="s">
        <v>9237</v>
      </c>
      <c r="H14187" s="799">
        <v>44371</v>
      </c>
      <c r="I14187" s="803"/>
      <c r="J14187" s="800"/>
    </row>
    <row r="14188" spans="1:10" s="372" customFormat="1" ht="23.25">
      <c r="A14188" s="743" t="s">
        <v>13019</v>
      </c>
      <c r="B14188" s="336" t="s">
        <v>9923</v>
      </c>
      <c r="C14188" s="336" t="s">
        <v>1336</v>
      </c>
      <c r="D14188" s="797" t="s">
        <v>13020</v>
      </c>
      <c r="E14188" s="808">
        <v>356136</v>
      </c>
      <c r="F14188" s="809" t="s">
        <v>1820</v>
      </c>
      <c r="G14188" s="336" t="s">
        <v>12972</v>
      </c>
      <c r="H14188" s="799">
        <v>44351</v>
      </c>
      <c r="I14188" s="799">
        <v>45088</v>
      </c>
      <c r="J14188" s="800"/>
    </row>
    <row r="14189" spans="1:10" s="372" customFormat="1" ht="23.25">
      <c r="A14189" s="743" t="s">
        <v>13021</v>
      </c>
      <c r="B14189" s="336" t="s">
        <v>9532</v>
      </c>
      <c r="C14189" s="336" t="s">
        <v>1336</v>
      </c>
      <c r="D14189" s="797" t="s">
        <v>13022</v>
      </c>
      <c r="E14189" s="802">
        <f>SUM(E14190:E14199)</f>
        <v>1408000</v>
      </c>
      <c r="F14189" s="778"/>
      <c r="G14189" s="336"/>
      <c r="H14189" s="810"/>
      <c r="I14189" s="654"/>
      <c r="J14189" s="339"/>
    </row>
    <row r="14190" spans="1:10" s="372" customFormat="1" ht="23.25">
      <c r="A14190" s="749" t="s">
        <v>13023</v>
      </c>
      <c r="B14190" s="336" t="s">
        <v>9532</v>
      </c>
      <c r="C14190" s="336" t="s">
        <v>1336</v>
      </c>
      <c r="D14190" s="797" t="s">
        <v>13022</v>
      </c>
      <c r="E14190" s="802">
        <v>225000</v>
      </c>
      <c r="F14190" s="762" t="s">
        <v>1915</v>
      </c>
      <c r="G14190" s="336" t="s">
        <v>9237</v>
      </c>
      <c r="H14190" s="764">
        <v>44445</v>
      </c>
      <c r="I14190" s="803"/>
      <c r="J14190" s="800"/>
    </row>
    <row r="14191" spans="1:10" s="372" customFormat="1" ht="34.9">
      <c r="A14191" s="749" t="s">
        <v>13024</v>
      </c>
      <c r="B14191" s="336" t="s">
        <v>9532</v>
      </c>
      <c r="C14191" s="336" t="s">
        <v>1336</v>
      </c>
      <c r="D14191" s="797" t="s">
        <v>13022</v>
      </c>
      <c r="E14191" s="802">
        <v>180000</v>
      </c>
      <c r="F14191" s="762" t="s">
        <v>13025</v>
      </c>
      <c r="G14191" s="336" t="s">
        <v>9237</v>
      </c>
      <c r="H14191" s="764">
        <v>44351</v>
      </c>
      <c r="I14191" s="803"/>
      <c r="J14191" s="800"/>
    </row>
    <row r="14192" spans="1:10" s="372" customFormat="1" ht="33.6" customHeight="1">
      <c r="A14192" s="749" t="s">
        <v>13026</v>
      </c>
      <c r="B14192" s="336" t="s">
        <v>9532</v>
      </c>
      <c r="C14192" s="336" t="s">
        <v>1336</v>
      </c>
      <c r="D14192" s="797" t="s">
        <v>13022</v>
      </c>
      <c r="E14192" s="802">
        <v>88000</v>
      </c>
      <c r="F14192" s="762" t="s">
        <v>13027</v>
      </c>
      <c r="G14192" s="336" t="s">
        <v>9237</v>
      </c>
      <c r="H14192" s="764">
        <v>44349</v>
      </c>
      <c r="I14192" s="803"/>
      <c r="J14192" s="800"/>
    </row>
    <row r="14193" spans="1:10" s="372" customFormat="1" ht="34.9">
      <c r="A14193" s="749" t="s">
        <v>13028</v>
      </c>
      <c r="B14193" s="336" t="s">
        <v>9532</v>
      </c>
      <c r="C14193" s="336" t="s">
        <v>1336</v>
      </c>
      <c r="D14193" s="797" t="s">
        <v>13022</v>
      </c>
      <c r="E14193" s="802">
        <v>225000</v>
      </c>
      <c r="F14193" s="762" t="s">
        <v>13029</v>
      </c>
      <c r="G14193" s="336" t="s">
        <v>9237</v>
      </c>
      <c r="H14193" s="764">
        <v>44354</v>
      </c>
      <c r="I14193" s="803"/>
      <c r="J14193" s="800"/>
    </row>
    <row r="14194" spans="1:10" s="372" customFormat="1" ht="23.25">
      <c r="A14194" s="749" t="s">
        <v>13030</v>
      </c>
      <c r="B14194" s="336" t="s">
        <v>9532</v>
      </c>
      <c r="C14194" s="336" t="s">
        <v>1336</v>
      </c>
      <c r="D14194" s="797" t="s">
        <v>13022</v>
      </c>
      <c r="E14194" s="802">
        <v>90000</v>
      </c>
      <c r="F14194" s="762" t="s">
        <v>13031</v>
      </c>
      <c r="G14194" s="336" t="s">
        <v>9237</v>
      </c>
      <c r="H14194" s="764">
        <v>44349</v>
      </c>
      <c r="I14194" s="803"/>
      <c r="J14194" s="800"/>
    </row>
    <row r="14195" spans="1:10" s="372" customFormat="1" ht="23.25">
      <c r="A14195" s="749" t="s">
        <v>13032</v>
      </c>
      <c r="B14195" s="336" t="s">
        <v>9532</v>
      </c>
      <c r="C14195" s="336" t="s">
        <v>1336</v>
      </c>
      <c r="D14195" s="797" t="s">
        <v>13022</v>
      </c>
      <c r="E14195" s="802">
        <v>80000</v>
      </c>
      <c r="F14195" s="762" t="s">
        <v>13033</v>
      </c>
      <c r="G14195" s="336" t="s">
        <v>9237</v>
      </c>
      <c r="H14195" s="764">
        <v>44348</v>
      </c>
      <c r="I14195" s="803"/>
      <c r="J14195" s="800"/>
    </row>
    <row r="14196" spans="1:10" s="372" customFormat="1" ht="23.25">
      <c r="A14196" s="749" t="s">
        <v>13034</v>
      </c>
      <c r="B14196" s="336" t="s">
        <v>9532</v>
      </c>
      <c r="C14196" s="336" t="s">
        <v>1336</v>
      </c>
      <c r="D14196" s="797" t="s">
        <v>13022</v>
      </c>
      <c r="E14196" s="802">
        <v>80000</v>
      </c>
      <c r="F14196" s="762" t="s">
        <v>13033</v>
      </c>
      <c r="G14196" s="336" t="s">
        <v>9237</v>
      </c>
      <c r="H14196" s="764">
        <v>44348</v>
      </c>
      <c r="I14196" s="803"/>
      <c r="J14196" s="800"/>
    </row>
    <row r="14197" spans="1:10" s="372" customFormat="1" ht="23.25">
      <c r="A14197" s="749" t="s">
        <v>13035</v>
      </c>
      <c r="B14197" s="336" t="s">
        <v>9532</v>
      </c>
      <c r="C14197" s="336" t="s">
        <v>1336</v>
      </c>
      <c r="D14197" s="797" t="s">
        <v>13022</v>
      </c>
      <c r="E14197" s="802">
        <v>80000</v>
      </c>
      <c r="F14197" s="762" t="s">
        <v>13033</v>
      </c>
      <c r="G14197" s="336" t="s">
        <v>9237</v>
      </c>
      <c r="H14197" s="764">
        <v>44348</v>
      </c>
      <c r="I14197" s="803"/>
      <c r="J14197" s="800"/>
    </row>
    <row r="14198" spans="1:10" s="372" customFormat="1" ht="23.25">
      <c r="A14198" s="749" t="s">
        <v>13036</v>
      </c>
      <c r="B14198" s="336" t="s">
        <v>9532</v>
      </c>
      <c r="C14198" s="336" t="s">
        <v>1336</v>
      </c>
      <c r="D14198" s="797" t="s">
        <v>13022</v>
      </c>
      <c r="E14198" s="802">
        <v>180000</v>
      </c>
      <c r="F14198" s="762" t="s">
        <v>13037</v>
      </c>
      <c r="G14198" s="336" t="s">
        <v>9237</v>
      </c>
      <c r="H14198" s="764">
        <v>44348</v>
      </c>
      <c r="I14198" s="803"/>
      <c r="J14198" s="800"/>
    </row>
    <row r="14199" spans="1:10" s="372" customFormat="1" ht="23.25">
      <c r="A14199" s="749" t="s">
        <v>13038</v>
      </c>
      <c r="B14199" s="336" t="s">
        <v>9532</v>
      </c>
      <c r="C14199" s="336" t="s">
        <v>1336</v>
      </c>
      <c r="D14199" s="797" t="s">
        <v>13022</v>
      </c>
      <c r="E14199" s="802">
        <v>180000</v>
      </c>
      <c r="F14199" s="762" t="s">
        <v>13039</v>
      </c>
      <c r="G14199" s="336" t="s">
        <v>9237</v>
      </c>
      <c r="H14199" s="764">
        <v>44445</v>
      </c>
      <c r="I14199" s="803"/>
      <c r="J14199" s="800"/>
    </row>
    <row r="14200" spans="1:10" s="372" customFormat="1" ht="23.25">
      <c r="A14200" s="743" t="s">
        <v>13040</v>
      </c>
      <c r="B14200" s="336" t="s">
        <v>9923</v>
      </c>
      <c r="C14200" s="336" t="s">
        <v>1336</v>
      </c>
      <c r="D14200" s="797" t="s">
        <v>13041</v>
      </c>
      <c r="E14200" s="805">
        <v>398701.3</v>
      </c>
      <c r="F14200" s="806" t="s">
        <v>13042</v>
      </c>
      <c r="G14200" s="336" t="s">
        <v>9237</v>
      </c>
      <c r="H14200" s="807">
        <v>44315</v>
      </c>
      <c r="I14200" s="803"/>
      <c r="J14200" s="800"/>
    </row>
    <row r="14201" spans="1:10" s="372" customFormat="1" ht="23.25">
      <c r="A14201" s="743" t="s">
        <v>13043</v>
      </c>
      <c r="B14201" s="336" t="s">
        <v>9923</v>
      </c>
      <c r="C14201" s="336" t="s">
        <v>1336</v>
      </c>
      <c r="D14201" s="797" t="s">
        <v>13044</v>
      </c>
      <c r="E14201" s="805">
        <v>100000</v>
      </c>
      <c r="F14201" s="806" t="s">
        <v>13037</v>
      </c>
      <c r="G14201" s="336" t="s">
        <v>12972</v>
      </c>
      <c r="H14201" s="807">
        <v>44273</v>
      </c>
      <c r="I14201" s="803"/>
      <c r="J14201" s="800"/>
    </row>
    <row r="14202" spans="1:10" s="372" customFormat="1" ht="23.25">
      <c r="A14202" s="732" t="s">
        <v>13045</v>
      </c>
      <c r="B14202" s="336" t="s">
        <v>13046</v>
      </c>
      <c r="C14202" s="336" t="s">
        <v>1336</v>
      </c>
      <c r="D14202" s="738">
        <v>145</v>
      </c>
      <c r="E14202" s="811">
        <v>886666.67</v>
      </c>
      <c r="F14202" s="734" t="s">
        <v>13047</v>
      </c>
      <c r="G14202" s="336" t="s">
        <v>9237</v>
      </c>
      <c r="H14202" s="812">
        <v>44235</v>
      </c>
      <c r="I14202" s="803"/>
      <c r="J14202" s="800"/>
    </row>
    <row r="14203" spans="1:10" s="372" customFormat="1" ht="23.25">
      <c r="A14203" s="732" t="s">
        <v>13048</v>
      </c>
      <c r="B14203" s="336" t="s">
        <v>13046</v>
      </c>
      <c r="C14203" s="336" t="s">
        <v>1336</v>
      </c>
      <c r="D14203" s="738">
        <v>116</v>
      </c>
      <c r="E14203" s="811">
        <v>228000</v>
      </c>
      <c r="F14203" s="734" t="s">
        <v>13049</v>
      </c>
      <c r="G14203" s="336" t="s">
        <v>9237</v>
      </c>
      <c r="H14203" s="812">
        <v>44224</v>
      </c>
      <c r="I14203" s="803"/>
      <c r="J14203" s="800"/>
    </row>
    <row r="14204" spans="1:10" s="372" customFormat="1">
      <c r="A14204" s="732" t="s">
        <v>13050</v>
      </c>
      <c r="B14204" s="336" t="s">
        <v>13046</v>
      </c>
      <c r="C14204" s="336" t="s">
        <v>1336</v>
      </c>
      <c r="D14204" s="738">
        <v>366</v>
      </c>
      <c r="E14204" s="811">
        <v>125000</v>
      </c>
      <c r="F14204" s="734" t="s">
        <v>1820</v>
      </c>
      <c r="G14204" s="336" t="s">
        <v>9237</v>
      </c>
      <c r="H14204" s="812">
        <v>44274</v>
      </c>
      <c r="I14204" s="803"/>
      <c r="J14204" s="800"/>
    </row>
    <row r="14205" spans="1:10" s="372" customFormat="1" ht="34.9">
      <c r="A14205" s="732" t="s">
        <v>13051</v>
      </c>
      <c r="B14205" s="336" t="s">
        <v>13046</v>
      </c>
      <c r="C14205" s="336" t="s">
        <v>1336</v>
      </c>
      <c r="D14205" s="738">
        <v>48</v>
      </c>
      <c r="E14205" s="811">
        <v>116550</v>
      </c>
      <c r="F14205" s="734" t="s">
        <v>1915</v>
      </c>
      <c r="G14205" s="336" t="s">
        <v>9237</v>
      </c>
      <c r="H14205" s="812">
        <v>44216</v>
      </c>
      <c r="I14205" s="803"/>
      <c r="J14205" s="800"/>
    </row>
    <row r="14206" spans="1:10" s="372" customFormat="1" ht="34.9">
      <c r="A14206" s="732" t="s">
        <v>13052</v>
      </c>
      <c r="B14206" s="336" t="s">
        <v>13046</v>
      </c>
      <c r="C14206" s="336" t="s">
        <v>1336</v>
      </c>
      <c r="D14206" s="738">
        <v>402</v>
      </c>
      <c r="E14206" s="811">
        <v>100000</v>
      </c>
      <c r="F14206" s="734" t="s">
        <v>13037</v>
      </c>
      <c r="G14206" s="336" t="s">
        <v>9237</v>
      </c>
      <c r="H14206" s="812">
        <v>44291</v>
      </c>
      <c r="I14206" s="803"/>
      <c r="J14206" s="800"/>
    </row>
    <row r="14207" spans="1:10" s="372" customFormat="1" ht="23.25">
      <c r="A14207" s="732" t="s">
        <v>13053</v>
      </c>
      <c r="B14207" s="336" t="s">
        <v>13046</v>
      </c>
      <c r="C14207" s="336" t="s">
        <v>1336</v>
      </c>
      <c r="D14207" s="738">
        <v>3</v>
      </c>
      <c r="E14207" s="811">
        <v>96000</v>
      </c>
      <c r="F14207" s="734" t="s">
        <v>13004</v>
      </c>
      <c r="G14207" s="336" t="s">
        <v>9237</v>
      </c>
      <c r="H14207" s="812">
        <v>44204</v>
      </c>
      <c r="I14207" s="803"/>
      <c r="J14207" s="800"/>
    </row>
    <row r="14208" spans="1:10" s="372" customFormat="1" ht="23.25">
      <c r="A14208" s="732" t="s">
        <v>13054</v>
      </c>
      <c r="B14208" s="336" t="s">
        <v>13046</v>
      </c>
      <c r="C14208" s="336" t="s">
        <v>1336</v>
      </c>
      <c r="D14208" s="738">
        <v>624</v>
      </c>
      <c r="E14208" s="811">
        <v>89034</v>
      </c>
      <c r="F14208" s="734" t="s">
        <v>1820</v>
      </c>
      <c r="G14208" s="336" t="s">
        <v>9237</v>
      </c>
      <c r="H14208" s="812">
        <v>44364</v>
      </c>
      <c r="I14208" s="803"/>
      <c r="J14208" s="800"/>
    </row>
    <row r="14209" spans="1:10" s="372" customFormat="1" ht="23.25">
      <c r="A14209" s="732" t="s">
        <v>13055</v>
      </c>
      <c r="B14209" s="336" t="s">
        <v>13046</v>
      </c>
      <c r="C14209" s="336" t="s">
        <v>1336</v>
      </c>
      <c r="D14209" s="738">
        <v>437</v>
      </c>
      <c r="E14209" s="811">
        <v>77430</v>
      </c>
      <c r="F14209" s="734" t="s">
        <v>13056</v>
      </c>
      <c r="G14209" s="336" t="s">
        <v>9237</v>
      </c>
      <c r="H14209" s="812">
        <v>44299</v>
      </c>
      <c r="I14209" s="803"/>
      <c r="J14209" s="800"/>
    </row>
    <row r="14210" spans="1:10" s="372" customFormat="1" ht="34.9">
      <c r="A14210" s="732" t="s">
        <v>13057</v>
      </c>
      <c r="B14210" s="336" t="s">
        <v>13046</v>
      </c>
      <c r="C14210" s="336" t="s">
        <v>1336</v>
      </c>
      <c r="D14210" s="738">
        <v>611</v>
      </c>
      <c r="E14210" s="811">
        <v>75000</v>
      </c>
      <c r="F14210" s="734" t="s">
        <v>13039</v>
      </c>
      <c r="G14210" s="336" t="s">
        <v>9237</v>
      </c>
      <c r="H14210" s="812">
        <v>44363</v>
      </c>
      <c r="I14210" s="803"/>
      <c r="J14210" s="800"/>
    </row>
    <row r="14211" spans="1:10" s="372" customFormat="1" ht="23.25">
      <c r="A14211" s="732" t="s">
        <v>13058</v>
      </c>
      <c r="B14211" s="336" t="s">
        <v>13046</v>
      </c>
      <c r="C14211" s="336" t="s">
        <v>1336</v>
      </c>
      <c r="D14211" s="738">
        <v>1245</v>
      </c>
      <c r="E14211" s="811">
        <v>62889.07</v>
      </c>
      <c r="F14211" s="734" t="s">
        <v>13059</v>
      </c>
      <c r="G14211" s="336" t="s">
        <v>9237</v>
      </c>
      <c r="H14211" s="812">
        <v>44547</v>
      </c>
      <c r="I14211" s="803"/>
      <c r="J14211" s="800"/>
    </row>
    <row r="14212" spans="1:10" s="372" customFormat="1" ht="34.9">
      <c r="A14212" s="732" t="s">
        <v>13060</v>
      </c>
      <c r="B14212" s="336" t="s">
        <v>13046</v>
      </c>
      <c r="C14212" s="336" t="s">
        <v>1336</v>
      </c>
      <c r="D14212" s="738">
        <v>1061</v>
      </c>
      <c r="E14212" s="811">
        <v>60000</v>
      </c>
      <c r="F14212" s="734" t="s">
        <v>13007</v>
      </c>
      <c r="G14212" s="336" t="s">
        <v>9237</v>
      </c>
      <c r="H14212" s="812">
        <v>44490</v>
      </c>
      <c r="I14212" s="803"/>
      <c r="J14212" s="800"/>
    </row>
    <row r="14213" spans="1:10" s="372" customFormat="1" ht="34.9">
      <c r="A14213" s="732" t="s">
        <v>13061</v>
      </c>
      <c r="B14213" s="336" t="s">
        <v>13046</v>
      </c>
      <c r="C14213" s="336" t="s">
        <v>1336</v>
      </c>
      <c r="D14213" s="738">
        <v>1160</v>
      </c>
      <c r="E14213" s="811">
        <v>58950</v>
      </c>
      <c r="F14213" s="734" t="s">
        <v>13039</v>
      </c>
      <c r="G14213" s="336" t="s">
        <v>9237</v>
      </c>
      <c r="H14213" s="812">
        <v>44517</v>
      </c>
      <c r="I14213" s="803"/>
      <c r="J14213" s="800"/>
    </row>
    <row r="14214" spans="1:10" s="372" customFormat="1" ht="23.25">
      <c r="A14214" s="732" t="s">
        <v>13062</v>
      </c>
      <c r="B14214" s="336" t="s">
        <v>13046</v>
      </c>
      <c r="C14214" s="336" t="s">
        <v>1336</v>
      </c>
      <c r="D14214" s="738">
        <v>147</v>
      </c>
      <c r="E14214" s="811">
        <v>57173.88</v>
      </c>
      <c r="F14214" s="734" t="s">
        <v>13063</v>
      </c>
      <c r="G14214" s="336" t="s">
        <v>9237</v>
      </c>
      <c r="H14214" s="812">
        <v>44235</v>
      </c>
      <c r="I14214" s="803"/>
      <c r="J14214" s="800"/>
    </row>
    <row r="14215" spans="1:10" s="372" customFormat="1">
      <c r="A14215" s="732" t="s">
        <v>13064</v>
      </c>
      <c r="B14215" s="336" t="s">
        <v>13046</v>
      </c>
      <c r="C14215" s="336" t="s">
        <v>1336</v>
      </c>
      <c r="D14215" s="738">
        <v>367</v>
      </c>
      <c r="E14215" s="811">
        <v>56250</v>
      </c>
      <c r="F14215" s="734" t="s">
        <v>13065</v>
      </c>
      <c r="G14215" s="336" t="s">
        <v>9237</v>
      </c>
      <c r="H14215" s="812">
        <v>44274</v>
      </c>
      <c r="I14215" s="803"/>
      <c r="J14215" s="800"/>
    </row>
    <row r="14216" spans="1:10" s="372" customFormat="1" ht="34.9">
      <c r="A14216" s="732" t="s">
        <v>13066</v>
      </c>
      <c r="B14216" s="336" t="s">
        <v>13046</v>
      </c>
      <c r="C14216" s="336" t="s">
        <v>1336</v>
      </c>
      <c r="D14216" s="738">
        <v>49</v>
      </c>
      <c r="E14216" s="811">
        <v>55350</v>
      </c>
      <c r="F14216" s="734" t="s">
        <v>13065</v>
      </c>
      <c r="G14216" s="336" t="s">
        <v>9237</v>
      </c>
      <c r="H14216" s="812">
        <v>44216</v>
      </c>
      <c r="I14216" s="803"/>
      <c r="J14216" s="800"/>
    </row>
    <row r="14217" spans="1:10" s="372" customFormat="1" ht="46.5">
      <c r="A14217" s="732" t="s">
        <v>13067</v>
      </c>
      <c r="B14217" s="336" t="s">
        <v>13046</v>
      </c>
      <c r="C14217" s="336" t="s">
        <v>1336</v>
      </c>
      <c r="D14217" s="738">
        <v>301</v>
      </c>
      <c r="E14217" s="811">
        <v>44289</v>
      </c>
      <c r="F14217" s="734" t="s">
        <v>13068</v>
      </c>
      <c r="G14217" s="336" t="s">
        <v>9237</v>
      </c>
      <c r="H14217" s="812">
        <v>44245</v>
      </c>
      <c r="I14217" s="803"/>
      <c r="J14217" s="800"/>
    </row>
    <row r="14218" spans="1:10" s="372" customFormat="1" ht="46.5">
      <c r="A14218" s="732" t="s">
        <v>13069</v>
      </c>
      <c r="B14218" s="336" t="s">
        <v>13046</v>
      </c>
      <c r="C14218" s="336" t="s">
        <v>1336</v>
      </c>
      <c r="D14218" s="738">
        <v>158</v>
      </c>
      <c r="E14218" s="811">
        <v>42018</v>
      </c>
      <c r="F14218" s="734" t="s">
        <v>13070</v>
      </c>
      <c r="G14218" s="336" t="s">
        <v>9237</v>
      </c>
      <c r="H14218" s="812">
        <v>44236</v>
      </c>
      <c r="I14218" s="803"/>
      <c r="J14218" s="800"/>
    </row>
    <row r="14219" spans="1:10" s="372" customFormat="1" ht="46.5">
      <c r="A14219" s="732" t="s">
        <v>13071</v>
      </c>
      <c r="B14219" s="336" t="s">
        <v>13046</v>
      </c>
      <c r="C14219" s="336" t="s">
        <v>1336</v>
      </c>
      <c r="D14219" s="738">
        <v>1262</v>
      </c>
      <c r="E14219" s="811">
        <v>39150</v>
      </c>
      <c r="F14219" s="734" t="s">
        <v>13037</v>
      </c>
      <c r="G14219" s="336" t="s">
        <v>9237</v>
      </c>
      <c r="H14219" s="812">
        <v>44559</v>
      </c>
      <c r="I14219" s="803"/>
      <c r="J14219" s="800"/>
    </row>
    <row r="14220" spans="1:10" s="372" customFormat="1" ht="23.25">
      <c r="A14220" s="732" t="s">
        <v>13072</v>
      </c>
      <c r="B14220" s="336" t="s">
        <v>13046</v>
      </c>
      <c r="C14220" s="336" t="s">
        <v>1336</v>
      </c>
      <c r="D14220" s="738">
        <v>151</v>
      </c>
      <c r="E14220" s="811">
        <v>38000</v>
      </c>
      <c r="F14220" s="734" t="s">
        <v>13073</v>
      </c>
      <c r="G14220" s="336" t="s">
        <v>9237</v>
      </c>
      <c r="H14220" s="812">
        <v>44235</v>
      </c>
      <c r="I14220" s="803"/>
      <c r="J14220" s="800"/>
    </row>
    <row r="14221" spans="1:10" s="372" customFormat="1" ht="46.5">
      <c r="A14221" s="732" t="s">
        <v>13074</v>
      </c>
      <c r="B14221" s="336" t="s">
        <v>13046</v>
      </c>
      <c r="C14221" s="336" t="s">
        <v>1336</v>
      </c>
      <c r="D14221" s="738">
        <v>590</v>
      </c>
      <c r="E14221" s="811">
        <v>37500</v>
      </c>
      <c r="F14221" s="734" t="s">
        <v>13033</v>
      </c>
      <c r="G14221" s="336" t="s">
        <v>9237</v>
      </c>
      <c r="H14221" s="812">
        <v>44355</v>
      </c>
      <c r="I14221" s="803"/>
      <c r="J14221" s="800"/>
    </row>
    <row r="14222" spans="1:10" s="372" customFormat="1" ht="46.5">
      <c r="A14222" s="732" t="s">
        <v>13075</v>
      </c>
      <c r="B14222" s="336" t="s">
        <v>13046</v>
      </c>
      <c r="C14222" s="336" t="s">
        <v>1336</v>
      </c>
      <c r="D14222" s="738">
        <v>591</v>
      </c>
      <c r="E14222" s="811">
        <v>37500</v>
      </c>
      <c r="F14222" s="734" t="s">
        <v>13033</v>
      </c>
      <c r="G14222" s="336" t="s">
        <v>9237</v>
      </c>
      <c r="H14222" s="812">
        <v>44355</v>
      </c>
      <c r="I14222" s="803"/>
      <c r="J14222" s="800"/>
    </row>
    <row r="14223" spans="1:10" s="372" customFormat="1" ht="23.25">
      <c r="A14223" s="732" t="s">
        <v>13076</v>
      </c>
      <c r="B14223" s="336" t="s">
        <v>13046</v>
      </c>
      <c r="C14223" s="336" t="s">
        <v>1336</v>
      </c>
      <c r="D14223" s="738">
        <v>2</v>
      </c>
      <c r="E14223" s="811">
        <v>35200</v>
      </c>
      <c r="F14223" s="734" t="s">
        <v>13077</v>
      </c>
      <c r="G14223" s="336" t="s">
        <v>9237</v>
      </c>
      <c r="H14223" s="812">
        <v>44203</v>
      </c>
      <c r="I14223" s="803"/>
      <c r="J14223" s="800"/>
    </row>
    <row r="14224" spans="1:10" s="372" customFormat="1" ht="23.25">
      <c r="A14224" s="732" t="s">
        <v>13078</v>
      </c>
      <c r="B14224" s="336" t="s">
        <v>13046</v>
      </c>
      <c r="C14224" s="336" t="s">
        <v>1336</v>
      </c>
      <c r="D14224" s="738">
        <v>107</v>
      </c>
      <c r="E14224" s="811">
        <v>35190.120000000003</v>
      </c>
      <c r="F14224" s="734" t="s">
        <v>13079</v>
      </c>
      <c r="G14224" s="336" t="s">
        <v>9237</v>
      </c>
      <c r="H14224" s="812">
        <v>44223</v>
      </c>
      <c r="I14224" s="803"/>
      <c r="J14224" s="800"/>
    </row>
    <row r="14225" spans="1:10" s="372" customFormat="1" ht="23.25">
      <c r="A14225" s="732" t="s">
        <v>13080</v>
      </c>
      <c r="B14225" s="336" t="s">
        <v>13046</v>
      </c>
      <c r="C14225" s="336" t="s">
        <v>1336</v>
      </c>
      <c r="D14225" s="738">
        <v>707</v>
      </c>
      <c r="E14225" s="811">
        <v>35000</v>
      </c>
      <c r="F14225" s="734" t="s">
        <v>13081</v>
      </c>
      <c r="G14225" s="336" t="s">
        <v>9237</v>
      </c>
      <c r="H14225" s="812">
        <v>44384</v>
      </c>
      <c r="I14225" s="803"/>
      <c r="J14225" s="800"/>
    </row>
    <row r="14226" spans="1:10" s="372" customFormat="1" ht="23.25">
      <c r="A14226" s="732" t="s">
        <v>13082</v>
      </c>
      <c r="B14226" s="336" t="s">
        <v>13046</v>
      </c>
      <c r="C14226" s="336" t="s">
        <v>1336</v>
      </c>
      <c r="D14226" s="738">
        <v>775</v>
      </c>
      <c r="E14226" s="811">
        <v>35000</v>
      </c>
      <c r="F14226" s="734" t="s">
        <v>13083</v>
      </c>
      <c r="G14226" s="336" t="s">
        <v>9237</v>
      </c>
      <c r="H14226" s="812">
        <v>44411</v>
      </c>
      <c r="I14226" s="803"/>
      <c r="J14226" s="800"/>
    </row>
    <row r="14227" spans="1:10" s="372" customFormat="1" ht="23.25">
      <c r="A14227" s="732" t="s">
        <v>13084</v>
      </c>
      <c r="B14227" s="336" t="s">
        <v>13046</v>
      </c>
      <c r="C14227" s="336" t="s">
        <v>1336</v>
      </c>
      <c r="D14227" s="738">
        <v>831</v>
      </c>
      <c r="E14227" s="811">
        <v>35000</v>
      </c>
      <c r="F14227" s="734" t="s">
        <v>13085</v>
      </c>
      <c r="G14227" s="336" t="s">
        <v>9237</v>
      </c>
      <c r="H14227" s="812">
        <v>44421</v>
      </c>
      <c r="I14227" s="803"/>
      <c r="J14227" s="800"/>
    </row>
    <row r="14228" spans="1:10" s="372" customFormat="1" ht="23.25">
      <c r="A14228" s="732" t="s">
        <v>13086</v>
      </c>
      <c r="B14228" s="336" t="s">
        <v>13046</v>
      </c>
      <c r="C14228" s="336" t="s">
        <v>1336</v>
      </c>
      <c r="D14228" s="738">
        <v>922</v>
      </c>
      <c r="E14228" s="811">
        <v>35000</v>
      </c>
      <c r="F14228" s="734" t="s">
        <v>13087</v>
      </c>
      <c r="G14228" s="336" t="s">
        <v>9237</v>
      </c>
      <c r="H14228" s="812">
        <v>44447</v>
      </c>
      <c r="I14228" s="803"/>
      <c r="J14228" s="800"/>
    </row>
    <row r="14229" spans="1:10" s="372" customFormat="1" ht="34.9">
      <c r="A14229" s="732" t="s">
        <v>13088</v>
      </c>
      <c r="B14229" s="336" t="s">
        <v>13046</v>
      </c>
      <c r="C14229" s="336" t="s">
        <v>1336</v>
      </c>
      <c r="D14229" s="738">
        <v>929</v>
      </c>
      <c r="E14229" s="811">
        <v>35000</v>
      </c>
      <c r="F14229" s="734" t="s">
        <v>13089</v>
      </c>
      <c r="G14229" s="336" t="s">
        <v>9237</v>
      </c>
      <c r="H14229" s="812">
        <v>44448</v>
      </c>
      <c r="I14229" s="803"/>
      <c r="J14229" s="800"/>
    </row>
    <row r="14230" spans="1:10" s="372" customFormat="1" ht="23.25">
      <c r="A14230" s="732" t="s">
        <v>13090</v>
      </c>
      <c r="B14230" s="336" t="s">
        <v>13046</v>
      </c>
      <c r="C14230" s="336" t="s">
        <v>1336</v>
      </c>
      <c r="D14230" s="738">
        <v>1156</v>
      </c>
      <c r="E14230" s="811">
        <v>35000</v>
      </c>
      <c r="F14230" s="734" t="s">
        <v>13091</v>
      </c>
      <c r="G14230" s="336" t="s">
        <v>9237</v>
      </c>
      <c r="H14230" s="812">
        <v>44516</v>
      </c>
      <c r="I14230" s="803"/>
      <c r="J14230" s="800"/>
    </row>
    <row r="14231" spans="1:10" s="372" customFormat="1" ht="23.25">
      <c r="A14231" s="732" t="s">
        <v>13092</v>
      </c>
      <c r="B14231" s="336" t="s">
        <v>13046</v>
      </c>
      <c r="C14231" s="336" t="s">
        <v>1336</v>
      </c>
      <c r="D14231" s="738">
        <v>564</v>
      </c>
      <c r="E14231" s="811">
        <v>34990</v>
      </c>
      <c r="F14231" s="734" t="s">
        <v>13093</v>
      </c>
      <c r="G14231" s="336" t="s">
        <v>9237</v>
      </c>
      <c r="H14231" s="812">
        <v>44341</v>
      </c>
      <c r="I14231" s="803"/>
      <c r="J14231" s="800"/>
    </row>
    <row r="14232" spans="1:10" s="372" customFormat="1" ht="34.9">
      <c r="A14232" s="732" t="s">
        <v>13094</v>
      </c>
      <c r="B14232" s="336" t="s">
        <v>13046</v>
      </c>
      <c r="C14232" s="336" t="s">
        <v>1336</v>
      </c>
      <c r="D14232" s="738">
        <v>794</v>
      </c>
      <c r="E14232" s="811">
        <v>34500</v>
      </c>
      <c r="F14232" s="734" t="s">
        <v>13095</v>
      </c>
      <c r="G14232" s="336" t="s">
        <v>9237</v>
      </c>
      <c r="H14232" s="812">
        <v>44414</v>
      </c>
      <c r="I14232" s="803"/>
      <c r="J14232" s="800"/>
    </row>
    <row r="14233" spans="1:10" s="372" customFormat="1" ht="34.9">
      <c r="A14233" s="732" t="s">
        <v>13096</v>
      </c>
      <c r="B14233" s="336" t="s">
        <v>13046</v>
      </c>
      <c r="C14233" s="336" t="s">
        <v>1336</v>
      </c>
      <c r="D14233" s="738">
        <v>797</v>
      </c>
      <c r="E14233" s="811">
        <v>34500</v>
      </c>
      <c r="F14233" s="734" t="s">
        <v>13097</v>
      </c>
      <c r="G14233" s="336" t="s">
        <v>9237</v>
      </c>
      <c r="H14233" s="812">
        <v>44414</v>
      </c>
      <c r="I14233" s="803"/>
      <c r="J14233" s="800"/>
    </row>
    <row r="14234" spans="1:10" s="372" customFormat="1" ht="34.9">
      <c r="A14234" s="732" t="s">
        <v>13098</v>
      </c>
      <c r="B14234" s="336" t="s">
        <v>13046</v>
      </c>
      <c r="C14234" s="336" t="s">
        <v>1336</v>
      </c>
      <c r="D14234" s="738">
        <v>803</v>
      </c>
      <c r="E14234" s="811">
        <v>34500</v>
      </c>
      <c r="F14234" s="734" t="s">
        <v>13099</v>
      </c>
      <c r="G14234" s="336" t="s">
        <v>9237</v>
      </c>
      <c r="H14234" s="812">
        <v>44417</v>
      </c>
      <c r="I14234" s="803"/>
      <c r="J14234" s="800"/>
    </row>
    <row r="14235" spans="1:10" s="372" customFormat="1" ht="23.25">
      <c r="A14235" s="732" t="s">
        <v>13100</v>
      </c>
      <c r="B14235" s="336" t="s">
        <v>13046</v>
      </c>
      <c r="C14235" s="336" t="s">
        <v>1336</v>
      </c>
      <c r="D14235" s="738">
        <v>120</v>
      </c>
      <c r="E14235" s="811">
        <v>34000</v>
      </c>
      <c r="F14235" s="734" t="s">
        <v>13101</v>
      </c>
      <c r="G14235" s="336" t="s">
        <v>9237</v>
      </c>
      <c r="H14235" s="812">
        <v>44224</v>
      </c>
      <c r="I14235" s="803"/>
      <c r="J14235" s="800"/>
    </row>
    <row r="14236" spans="1:10" s="372" customFormat="1" ht="34.9">
      <c r="A14236" s="732" t="s">
        <v>13102</v>
      </c>
      <c r="B14236" s="336" t="s">
        <v>13046</v>
      </c>
      <c r="C14236" s="336" t="s">
        <v>1336</v>
      </c>
      <c r="D14236" s="738">
        <v>997</v>
      </c>
      <c r="E14236" s="811">
        <v>34000</v>
      </c>
      <c r="F14236" s="734" t="s">
        <v>13103</v>
      </c>
      <c r="G14236" s="336" t="s">
        <v>9237</v>
      </c>
      <c r="H14236" s="812">
        <v>44459</v>
      </c>
      <c r="I14236" s="803"/>
      <c r="J14236" s="800"/>
    </row>
    <row r="14237" spans="1:10" s="372" customFormat="1" ht="23.25">
      <c r="A14237" s="732" t="s">
        <v>13104</v>
      </c>
      <c r="B14237" s="336" t="s">
        <v>13046</v>
      </c>
      <c r="C14237" s="336" t="s">
        <v>1336</v>
      </c>
      <c r="D14237" s="738">
        <v>63</v>
      </c>
      <c r="E14237" s="811">
        <v>33000</v>
      </c>
      <c r="F14237" s="734" t="s">
        <v>13105</v>
      </c>
      <c r="G14237" s="336" t="s">
        <v>9237</v>
      </c>
      <c r="H14237" s="812">
        <v>44217</v>
      </c>
      <c r="I14237" s="803"/>
      <c r="J14237" s="800"/>
    </row>
    <row r="14238" spans="1:10" s="372" customFormat="1" ht="23.25">
      <c r="A14238" s="732" t="s">
        <v>13106</v>
      </c>
      <c r="B14238" s="336" t="s">
        <v>13046</v>
      </c>
      <c r="C14238" s="336" t="s">
        <v>1336</v>
      </c>
      <c r="D14238" s="738">
        <v>106</v>
      </c>
      <c r="E14238" s="811">
        <v>33000</v>
      </c>
      <c r="F14238" s="734" t="s">
        <v>13107</v>
      </c>
      <c r="G14238" s="336" t="s">
        <v>9237</v>
      </c>
      <c r="H14238" s="812">
        <v>44223</v>
      </c>
      <c r="I14238" s="803"/>
      <c r="J14238" s="800"/>
    </row>
    <row r="14239" spans="1:10" s="372" customFormat="1" ht="34.9">
      <c r="A14239" s="732" t="s">
        <v>13108</v>
      </c>
      <c r="B14239" s="336" t="s">
        <v>13046</v>
      </c>
      <c r="C14239" s="336" t="s">
        <v>1336</v>
      </c>
      <c r="D14239" s="738">
        <v>159</v>
      </c>
      <c r="E14239" s="811">
        <v>33000</v>
      </c>
      <c r="F14239" s="734" t="s">
        <v>13109</v>
      </c>
      <c r="G14239" s="336" t="s">
        <v>9237</v>
      </c>
      <c r="H14239" s="812">
        <v>44236</v>
      </c>
      <c r="I14239" s="803"/>
      <c r="J14239" s="800"/>
    </row>
    <row r="14240" spans="1:10" s="372" customFormat="1" ht="34.9">
      <c r="A14240" s="732" t="s">
        <v>13110</v>
      </c>
      <c r="B14240" s="336" t="s">
        <v>13046</v>
      </c>
      <c r="C14240" s="336" t="s">
        <v>1336</v>
      </c>
      <c r="D14240" s="738">
        <v>428</v>
      </c>
      <c r="E14240" s="811">
        <v>33000</v>
      </c>
      <c r="F14240" s="734" t="s">
        <v>13109</v>
      </c>
      <c r="G14240" s="336" t="s">
        <v>9237</v>
      </c>
      <c r="H14240" s="812">
        <v>44298</v>
      </c>
      <c r="I14240" s="803"/>
      <c r="J14240" s="800"/>
    </row>
    <row r="14241" spans="1:10" s="372" customFormat="1" ht="23.25">
      <c r="A14241" s="732" t="s">
        <v>13111</v>
      </c>
      <c r="B14241" s="336" t="s">
        <v>13046</v>
      </c>
      <c r="C14241" s="336" t="s">
        <v>1336</v>
      </c>
      <c r="D14241" s="738">
        <v>1010</v>
      </c>
      <c r="E14241" s="811">
        <v>32200</v>
      </c>
      <c r="F14241" s="734" t="s">
        <v>13112</v>
      </c>
      <c r="G14241" s="336" t="s">
        <v>9237</v>
      </c>
      <c r="H14241" s="812">
        <v>44467</v>
      </c>
      <c r="I14241" s="803"/>
      <c r="J14241" s="800"/>
    </row>
    <row r="14242" spans="1:10" s="372" customFormat="1" ht="23.25">
      <c r="A14242" s="732" t="s">
        <v>13113</v>
      </c>
      <c r="B14242" s="336" t="s">
        <v>13046</v>
      </c>
      <c r="C14242" s="336" t="s">
        <v>1336</v>
      </c>
      <c r="D14242" s="738">
        <v>783</v>
      </c>
      <c r="E14242" s="811">
        <v>32000</v>
      </c>
      <c r="F14242" s="734" t="s">
        <v>13114</v>
      </c>
      <c r="G14242" s="336" t="s">
        <v>9237</v>
      </c>
      <c r="H14242" s="812">
        <v>44411</v>
      </c>
      <c r="I14242" s="803"/>
      <c r="J14242" s="800"/>
    </row>
    <row r="14243" spans="1:10" s="372" customFormat="1" ht="23.25">
      <c r="A14243" s="732" t="s">
        <v>13115</v>
      </c>
      <c r="B14243" s="336" t="s">
        <v>13046</v>
      </c>
      <c r="C14243" s="336" t="s">
        <v>1336</v>
      </c>
      <c r="D14243" s="738">
        <v>933</v>
      </c>
      <c r="E14243" s="811">
        <v>32000</v>
      </c>
      <c r="F14243" s="734" t="s">
        <v>13109</v>
      </c>
      <c r="G14243" s="336" t="s">
        <v>9237</v>
      </c>
      <c r="H14243" s="812">
        <v>44448</v>
      </c>
      <c r="I14243" s="803"/>
      <c r="J14243" s="800"/>
    </row>
    <row r="14244" spans="1:10" s="372" customFormat="1" ht="34.9">
      <c r="A14244" s="732" t="s">
        <v>13116</v>
      </c>
      <c r="B14244" s="336" t="s">
        <v>13046</v>
      </c>
      <c r="C14244" s="336" t="s">
        <v>1336</v>
      </c>
      <c r="D14244" s="738">
        <v>956</v>
      </c>
      <c r="E14244" s="811">
        <v>32000</v>
      </c>
      <c r="F14244" s="734" t="s">
        <v>13117</v>
      </c>
      <c r="G14244" s="336" t="s">
        <v>9237</v>
      </c>
      <c r="H14244" s="812">
        <v>44452</v>
      </c>
      <c r="I14244" s="803"/>
      <c r="J14244" s="800"/>
    </row>
    <row r="14245" spans="1:10" s="372" customFormat="1" ht="23.25">
      <c r="A14245" s="732" t="s">
        <v>13118</v>
      </c>
      <c r="B14245" s="336" t="s">
        <v>13046</v>
      </c>
      <c r="C14245" s="336" t="s">
        <v>1336</v>
      </c>
      <c r="D14245" s="738">
        <v>1202</v>
      </c>
      <c r="E14245" s="811">
        <v>31740</v>
      </c>
      <c r="F14245" s="734" t="s">
        <v>13039</v>
      </c>
      <c r="G14245" s="336" t="s">
        <v>9237</v>
      </c>
      <c r="H14245" s="812">
        <v>44523</v>
      </c>
      <c r="I14245" s="803"/>
      <c r="J14245" s="800"/>
    </row>
    <row r="14246" spans="1:10" s="372" customFormat="1" ht="23.25">
      <c r="A14246" s="732" t="s">
        <v>13119</v>
      </c>
      <c r="B14246" s="336" t="s">
        <v>13046</v>
      </c>
      <c r="C14246" s="336" t="s">
        <v>1336</v>
      </c>
      <c r="D14246" s="738">
        <v>850</v>
      </c>
      <c r="E14246" s="811">
        <v>31500</v>
      </c>
      <c r="F14246" s="734" t="s">
        <v>13120</v>
      </c>
      <c r="G14246" s="336" t="s">
        <v>9237</v>
      </c>
      <c r="H14246" s="812">
        <v>44425</v>
      </c>
      <c r="I14246" s="803"/>
      <c r="J14246" s="800"/>
    </row>
    <row r="14247" spans="1:10" s="372" customFormat="1" ht="23.25">
      <c r="A14247" s="732" t="s">
        <v>13121</v>
      </c>
      <c r="B14247" s="336" t="s">
        <v>13046</v>
      </c>
      <c r="C14247" s="336" t="s">
        <v>1336</v>
      </c>
      <c r="D14247" s="738">
        <v>1002</v>
      </c>
      <c r="E14247" s="811">
        <v>31500</v>
      </c>
      <c r="F14247" s="734" t="s">
        <v>13122</v>
      </c>
      <c r="G14247" s="336" t="s">
        <v>9237</v>
      </c>
      <c r="H14247" s="812">
        <v>44461</v>
      </c>
      <c r="I14247" s="803"/>
      <c r="J14247" s="800"/>
    </row>
    <row r="14248" spans="1:10" s="372" customFormat="1" ht="23.25">
      <c r="A14248" s="732" t="s">
        <v>13123</v>
      </c>
      <c r="B14248" s="336" t="s">
        <v>13046</v>
      </c>
      <c r="C14248" s="336" t="s">
        <v>1336</v>
      </c>
      <c r="D14248" s="738">
        <v>1081</v>
      </c>
      <c r="E14248" s="811">
        <v>31500</v>
      </c>
      <c r="F14248" s="734" t="s">
        <v>13124</v>
      </c>
      <c r="G14248" s="336" t="s">
        <v>9237</v>
      </c>
      <c r="H14248" s="812">
        <v>44497</v>
      </c>
      <c r="I14248" s="803"/>
      <c r="J14248" s="800"/>
    </row>
    <row r="14249" spans="1:10" s="372" customFormat="1" ht="34.9">
      <c r="A14249" s="732" t="s">
        <v>13125</v>
      </c>
      <c r="B14249" s="336" t="s">
        <v>13046</v>
      </c>
      <c r="C14249" s="336" t="s">
        <v>1336</v>
      </c>
      <c r="D14249" s="738">
        <v>407</v>
      </c>
      <c r="E14249" s="811">
        <v>30000</v>
      </c>
      <c r="F14249" s="734" t="s">
        <v>13126</v>
      </c>
      <c r="G14249" s="336" t="s">
        <v>9237</v>
      </c>
      <c r="H14249" s="812">
        <v>44291</v>
      </c>
      <c r="I14249" s="803"/>
      <c r="J14249" s="800"/>
    </row>
    <row r="14250" spans="1:10" s="372" customFormat="1" ht="23.25">
      <c r="A14250" s="732" t="s">
        <v>13127</v>
      </c>
      <c r="B14250" s="336" t="s">
        <v>13046</v>
      </c>
      <c r="C14250" s="336" t="s">
        <v>1336</v>
      </c>
      <c r="D14250" s="738">
        <v>771</v>
      </c>
      <c r="E14250" s="811">
        <v>30000</v>
      </c>
      <c r="F14250" s="734" t="s">
        <v>13128</v>
      </c>
      <c r="G14250" s="336" t="s">
        <v>9237</v>
      </c>
      <c r="H14250" s="812">
        <v>44411</v>
      </c>
      <c r="I14250" s="803"/>
      <c r="J14250" s="800"/>
    </row>
    <row r="14251" spans="1:10" s="372" customFormat="1" ht="23.25">
      <c r="A14251" s="732" t="s">
        <v>13129</v>
      </c>
      <c r="B14251" s="336" t="s">
        <v>13046</v>
      </c>
      <c r="C14251" s="336" t="s">
        <v>1336</v>
      </c>
      <c r="D14251" s="738">
        <v>772</v>
      </c>
      <c r="E14251" s="811">
        <v>30000</v>
      </c>
      <c r="F14251" s="734" t="s">
        <v>13130</v>
      </c>
      <c r="G14251" s="336" t="s">
        <v>9237</v>
      </c>
      <c r="H14251" s="812">
        <v>44411</v>
      </c>
      <c r="I14251" s="803"/>
      <c r="J14251" s="800"/>
    </row>
    <row r="14252" spans="1:10" s="372" customFormat="1" ht="23.25">
      <c r="A14252" s="732" t="s">
        <v>13131</v>
      </c>
      <c r="B14252" s="336" t="s">
        <v>13046</v>
      </c>
      <c r="C14252" s="336" t="s">
        <v>1336</v>
      </c>
      <c r="D14252" s="738">
        <v>457</v>
      </c>
      <c r="E14252" s="811">
        <v>29500</v>
      </c>
      <c r="F14252" s="734" t="s">
        <v>13132</v>
      </c>
      <c r="G14252" s="336" t="s">
        <v>9237</v>
      </c>
      <c r="H14252" s="812">
        <v>44308</v>
      </c>
      <c r="I14252" s="803"/>
      <c r="J14252" s="800"/>
    </row>
    <row r="14253" spans="1:10" s="372" customFormat="1" ht="23.25">
      <c r="A14253" s="732" t="s">
        <v>13133</v>
      </c>
      <c r="B14253" s="336" t="s">
        <v>13046</v>
      </c>
      <c r="C14253" s="336" t="s">
        <v>1336</v>
      </c>
      <c r="D14253" s="738">
        <v>384</v>
      </c>
      <c r="E14253" s="811">
        <v>28500</v>
      </c>
      <c r="F14253" s="734" t="s">
        <v>13134</v>
      </c>
      <c r="G14253" s="336" t="s">
        <v>9237</v>
      </c>
      <c r="H14253" s="812">
        <v>44279</v>
      </c>
      <c r="I14253" s="803"/>
      <c r="J14253" s="800"/>
    </row>
    <row r="14254" spans="1:10" s="372" customFormat="1" ht="23.25">
      <c r="A14254" s="732" t="s">
        <v>13135</v>
      </c>
      <c r="B14254" s="336" t="s">
        <v>13046</v>
      </c>
      <c r="C14254" s="336" t="s">
        <v>1336</v>
      </c>
      <c r="D14254" s="738">
        <v>355</v>
      </c>
      <c r="E14254" s="811">
        <v>28000</v>
      </c>
      <c r="F14254" s="734" t="s">
        <v>13136</v>
      </c>
      <c r="G14254" s="336" t="s">
        <v>9237</v>
      </c>
      <c r="H14254" s="812">
        <v>44270</v>
      </c>
      <c r="I14254" s="803"/>
      <c r="J14254" s="800"/>
    </row>
    <row r="14255" spans="1:10" s="372" customFormat="1" ht="23.25">
      <c r="A14255" s="732" t="s">
        <v>13137</v>
      </c>
      <c r="B14255" s="336" t="s">
        <v>13046</v>
      </c>
      <c r="C14255" s="336" t="s">
        <v>1336</v>
      </c>
      <c r="D14255" s="738">
        <v>709</v>
      </c>
      <c r="E14255" s="811">
        <v>28000</v>
      </c>
      <c r="F14255" s="734" t="s">
        <v>13138</v>
      </c>
      <c r="G14255" s="336" t="s">
        <v>9237</v>
      </c>
      <c r="H14255" s="812">
        <v>44385</v>
      </c>
      <c r="I14255" s="803"/>
      <c r="J14255" s="800"/>
    </row>
    <row r="14256" spans="1:10" s="372" customFormat="1" ht="23.25">
      <c r="A14256" s="732" t="s">
        <v>13139</v>
      </c>
      <c r="B14256" s="336" t="s">
        <v>13046</v>
      </c>
      <c r="C14256" s="336" t="s">
        <v>1336</v>
      </c>
      <c r="D14256" s="738">
        <v>910</v>
      </c>
      <c r="E14256" s="811">
        <v>28000</v>
      </c>
      <c r="F14256" s="734" t="s">
        <v>13140</v>
      </c>
      <c r="G14256" s="336" t="s">
        <v>9237</v>
      </c>
      <c r="H14256" s="812">
        <v>44446</v>
      </c>
      <c r="I14256" s="803"/>
      <c r="J14256" s="800"/>
    </row>
    <row r="14257" spans="1:10" s="372" customFormat="1" ht="23.25">
      <c r="A14257" s="732" t="s">
        <v>13141</v>
      </c>
      <c r="B14257" s="336" t="s">
        <v>13046</v>
      </c>
      <c r="C14257" s="336" t="s">
        <v>1336</v>
      </c>
      <c r="D14257" s="738">
        <v>1011</v>
      </c>
      <c r="E14257" s="811">
        <v>27900</v>
      </c>
      <c r="F14257" s="734" t="s">
        <v>13142</v>
      </c>
      <c r="G14257" s="336" t="s">
        <v>9237</v>
      </c>
      <c r="H14257" s="812">
        <v>44467</v>
      </c>
      <c r="I14257" s="803"/>
      <c r="J14257" s="800"/>
    </row>
    <row r="14258" spans="1:10" s="372" customFormat="1" ht="23.25">
      <c r="A14258" s="732" t="s">
        <v>13143</v>
      </c>
      <c r="B14258" s="336" t="s">
        <v>13046</v>
      </c>
      <c r="C14258" s="336" t="s">
        <v>1336</v>
      </c>
      <c r="D14258" s="738">
        <v>357</v>
      </c>
      <c r="E14258" s="811">
        <v>27500</v>
      </c>
      <c r="F14258" s="734" t="s">
        <v>13144</v>
      </c>
      <c r="G14258" s="336" t="s">
        <v>9237</v>
      </c>
      <c r="H14258" s="812">
        <v>44272</v>
      </c>
      <c r="I14258" s="803"/>
      <c r="J14258" s="800"/>
    </row>
    <row r="14259" spans="1:10" s="372" customFormat="1" ht="23.25">
      <c r="A14259" s="732" t="s">
        <v>13145</v>
      </c>
      <c r="B14259" s="336" t="s">
        <v>13046</v>
      </c>
      <c r="C14259" s="336" t="s">
        <v>1336</v>
      </c>
      <c r="D14259" s="738">
        <v>441</v>
      </c>
      <c r="E14259" s="811">
        <v>27000</v>
      </c>
      <c r="F14259" s="734" t="s">
        <v>13146</v>
      </c>
      <c r="G14259" s="336" t="s">
        <v>9237</v>
      </c>
      <c r="H14259" s="812">
        <v>44301</v>
      </c>
      <c r="I14259" s="803"/>
      <c r="J14259" s="800"/>
    </row>
    <row r="14260" spans="1:10" s="372" customFormat="1" ht="23.25">
      <c r="A14260" s="732" t="s">
        <v>13147</v>
      </c>
      <c r="B14260" s="336" t="s">
        <v>13046</v>
      </c>
      <c r="C14260" s="336" t="s">
        <v>1336</v>
      </c>
      <c r="D14260" s="738">
        <v>1009</v>
      </c>
      <c r="E14260" s="811">
        <v>27000</v>
      </c>
      <c r="F14260" s="734" t="s">
        <v>13146</v>
      </c>
      <c r="G14260" s="336" t="s">
        <v>9237</v>
      </c>
      <c r="H14260" s="812">
        <v>44467</v>
      </c>
      <c r="I14260" s="803"/>
      <c r="J14260" s="800"/>
    </row>
    <row r="14261" spans="1:10" s="372" customFormat="1" ht="23.25">
      <c r="A14261" s="732" t="s">
        <v>13148</v>
      </c>
      <c r="B14261" s="336" t="s">
        <v>13046</v>
      </c>
      <c r="C14261" s="336" t="s">
        <v>1336</v>
      </c>
      <c r="D14261" s="738">
        <v>1146</v>
      </c>
      <c r="E14261" s="811">
        <v>26250</v>
      </c>
      <c r="F14261" s="734" t="s">
        <v>13149</v>
      </c>
      <c r="G14261" s="336" t="s">
        <v>9237</v>
      </c>
      <c r="H14261" s="812">
        <v>44512</v>
      </c>
      <c r="I14261" s="803"/>
      <c r="J14261" s="800"/>
    </row>
    <row r="14262" spans="1:10" s="372" customFormat="1" ht="23.25">
      <c r="A14262" s="732" t="s">
        <v>13150</v>
      </c>
      <c r="B14262" s="336" t="s">
        <v>13046</v>
      </c>
      <c r="C14262" s="336" t="s">
        <v>1336</v>
      </c>
      <c r="D14262" s="738">
        <v>865</v>
      </c>
      <c r="E14262" s="811">
        <v>26000</v>
      </c>
      <c r="F14262" s="734" t="s">
        <v>13151</v>
      </c>
      <c r="G14262" s="336" t="s">
        <v>9237</v>
      </c>
      <c r="H14262" s="812">
        <v>44431</v>
      </c>
      <c r="I14262" s="803"/>
      <c r="J14262" s="800"/>
    </row>
    <row r="14263" spans="1:10" s="372" customFormat="1" ht="23.25">
      <c r="A14263" s="732" t="s">
        <v>13152</v>
      </c>
      <c r="B14263" s="336" t="s">
        <v>13046</v>
      </c>
      <c r="C14263" s="336" t="s">
        <v>1336</v>
      </c>
      <c r="D14263" s="738">
        <v>1214</v>
      </c>
      <c r="E14263" s="811">
        <v>26000</v>
      </c>
      <c r="F14263" s="734" t="s">
        <v>13153</v>
      </c>
      <c r="G14263" s="336" t="s">
        <v>9237</v>
      </c>
      <c r="H14263" s="812">
        <v>44529</v>
      </c>
      <c r="I14263" s="803"/>
      <c r="J14263" s="800"/>
    </row>
    <row r="14264" spans="1:10" s="372" customFormat="1" ht="23.25">
      <c r="A14264" s="732" t="s">
        <v>13154</v>
      </c>
      <c r="B14264" s="336" t="s">
        <v>13046</v>
      </c>
      <c r="C14264" s="336" t="s">
        <v>1336</v>
      </c>
      <c r="D14264" s="738">
        <v>822</v>
      </c>
      <c r="E14264" s="811">
        <v>25000</v>
      </c>
      <c r="F14264" s="734" t="s">
        <v>13155</v>
      </c>
      <c r="G14264" s="336" t="s">
        <v>9237</v>
      </c>
      <c r="H14264" s="812">
        <v>44421</v>
      </c>
      <c r="I14264" s="803"/>
      <c r="J14264" s="800"/>
    </row>
    <row r="14265" spans="1:10" s="372" customFormat="1" ht="23.25">
      <c r="A14265" s="732" t="s">
        <v>13156</v>
      </c>
      <c r="B14265" s="336" t="s">
        <v>13046</v>
      </c>
      <c r="C14265" s="336" t="s">
        <v>1336</v>
      </c>
      <c r="D14265" s="738">
        <v>722</v>
      </c>
      <c r="E14265" s="811">
        <v>24689.71</v>
      </c>
      <c r="F14265" s="734" t="s">
        <v>6055</v>
      </c>
      <c r="G14265" s="336" t="s">
        <v>9237</v>
      </c>
      <c r="H14265" s="812">
        <v>44392</v>
      </c>
      <c r="I14265" s="803"/>
      <c r="J14265" s="800"/>
    </row>
    <row r="14266" spans="1:10" s="372" customFormat="1" ht="23.25">
      <c r="A14266" s="732" t="s">
        <v>13157</v>
      </c>
      <c r="B14266" s="336" t="s">
        <v>13046</v>
      </c>
      <c r="C14266" s="336" t="s">
        <v>1336</v>
      </c>
      <c r="D14266" s="738">
        <v>972</v>
      </c>
      <c r="E14266" s="811">
        <v>24500</v>
      </c>
      <c r="F14266" s="734" t="s">
        <v>13158</v>
      </c>
      <c r="G14266" s="336" t="s">
        <v>9237</v>
      </c>
      <c r="H14266" s="812">
        <v>44453</v>
      </c>
      <c r="I14266" s="803"/>
      <c r="J14266" s="800"/>
    </row>
    <row r="14267" spans="1:10" s="372" customFormat="1" ht="23.25">
      <c r="A14267" s="732" t="s">
        <v>13159</v>
      </c>
      <c r="B14267" s="336" t="s">
        <v>13046</v>
      </c>
      <c r="C14267" s="336" t="s">
        <v>1336</v>
      </c>
      <c r="D14267" s="738">
        <v>12</v>
      </c>
      <c r="E14267" s="811">
        <v>24000</v>
      </c>
      <c r="F14267" s="734" t="s">
        <v>13160</v>
      </c>
      <c r="G14267" s="336" t="s">
        <v>9237</v>
      </c>
      <c r="H14267" s="812">
        <v>44207</v>
      </c>
      <c r="I14267" s="803"/>
      <c r="J14267" s="800"/>
    </row>
    <row r="14268" spans="1:10" s="372" customFormat="1" ht="46.5">
      <c r="A14268" s="732" t="s">
        <v>13161</v>
      </c>
      <c r="B14268" s="336" t="s">
        <v>13046</v>
      </c>
      <c r="C14268" s="336" t="s">
        <v>1336</v>
      </c>
      <c r="D14268" s="738">
        <v>464</v>
      </c>
      <c r="E14268" s="811">
        <v>24000</v>
      </c>
      <c r="F14268" s="734" t="s">
        <v>13162</v>
      </c>
      <c r="G14268" s="336" t="s">
        <v>9237</v>
      </c>
      <c r="H14268" s="812">
        <v>44315</v>
      </c>
      <c r="I14268" s="803"/>
      <c r="J14268" s="800"/>
    </row>
    <row r="14269" spans="1:10" s="372" customFormat="1" ht="23.25">
      <c r="A14269" s="732" t="s">
        <v>13163</v>
      </c>
      <c r="B14269" s="336" t="s">
        <v>13046</v>
      </c>
      <c r="C14269" s="336" t="s">
        <v>1336</v>
      </c>
      <c r="D14269" s="738">
        <v>50</v>
      </c>
      <c r="E14269" s="811">
        <v>23994.98</v>
      </c>
      <c r="F14269" s="734" t="s">
        <v>12978</v>
      </c>
      <c r="G14269" s="336" t="s">
        <v>9237</v>
      </c>
      <c r="H14269" s="812">
        <v>44216</v>
      </c>
      <c r="I14269" s="803"/>
      <c r="J14269" s="800"/>
    </row>
    <row r="14270" spans="1:10" s="372" customFormat="1" ht="23.25">
      <c r="A14270" s="732" t="s">
        <v>13164</v>
      </c>
      <c r="B14270" s="336" t="s">
        <v>13046</v>
      </c>
      <c r="C14270" s="336" t="s">
        <v>1336</v>
      </c>
      <c r="D14270" s="738">
        <v>421</v>
      </c>
      <c r="E14270" s="811">
        <v>22000</v>
      </c>
      <c r="F14270" s="734" t="s">
        <v>13165</v>
      </c>
      <c r="G14270" s="336" t="s">
        <v>9237</v>
      </c>
      <c r="H14270" s="812">
        <v>44295</v>
      </c>
      <c r="I14270" s="803"/>
      <c r="J14270" s="800"/>
    </row>
    <row r="14271" spans="1:10" s="372" customFormat="1" ht="23.25">
      <c r="A14271" s="732" t="s">
        <v>13166</v>
      </c>
      <c r="B14271" s="336" t="s">
        <v>13046</v>
      </c>
      <c r="C14271" s="336" t="s">
        <v>1336</v>
      </c>
      <c r="D14271" s="738">
        <v>646</v>
      </c>
      <c r="E14271" s="811">
        <v>21500</v>
      </c>
      <c r="F14271" s="734" t="s">
        <v>13167</v>
      </c>
      <c r="G14271" s="336" t="s">
        <v>9237</v>
      </c>
      <c r="H14271" s="812">
        <v>44369</v>
      </c>
      <c r="I14271" s="803"/>
      <c r="J14271" s="800"/>
    </row>
    <row r="14272" spans="1:10" s="372" customFormat="1">
      <c r="A14272" s="732" t="s">
        <v>13168</v>
      </c>
      <c r="B14272" s="336" t="s">
        <v>13046</v>
      </c>
      <c r="C14272" s="336" t="s">
        <v>1336</v>
      </c>
      <c r="D14272" s="738">
        <v>15</v>
      </c>
      <c r="E14272" s="811">
        <v>21000</v>
      </c>
      <c r="F14272" s="734" t="s">
        <v>13169</v>
      </c>
      <c r="G14272" s="336" t="s">
        <v>9237</v>
      </c>
      <c r="H14272" s="812">
        <v>44209</v>
      </c>
      <c r="I14272" s="803"/>
      <c r="J14272" s="800"/>
    </row>
    <row r="14273" spans="1:10" s="372" customFormat="1" ht="23.25">
      <c r="A14273" s="732" t="s">
        <v>13170</v>
      </c>
      <c r="B14273" s="336" t="s">
        <v>13046</v>
      </c>
      <c r="C14273" s="336" t="s">
        <v>1336</v>
      </c>
      <c r="D14273" s="738">
        <v>25</v>
      </c>
      <c r="E14273" s="811">
        <v>21000</v>
      </c>
      <c r="F14273" s="734" t="s">
        <v>13171</v>
      </c>
      <c r="G14273" s="336" t="s">
        <v>9237</v>
      </c>
      <c r="H14273" s="812">
        <v>44211</v>
      </c>
      <c r="I14273" s="803"/>
      <c r="J14273" s="800"/>
    </row>
    <row r="14274" spans="1:10" s="372" customFormat="1" ht="23.25">
      <c r="A14274" s="732" t="s">
        <v>13172</v>
      </c>
      <c r="B14274" s="336" t="s">
        <v>13046</v>
      </c>
      <c r="C14274" s="336" t="s">
        <v>1336</v>
      </c>
      <c r="D14274" s="738">
        <v>62</v>
      </c>
      <c r="E14274" s="811">
        <v>21000</v>
      </c>
      <c r="F14274" s="734" t="s">
        <v>13173</v>
      </c>
      <c r="G14274" s="336" t="s">
        <v>9237</v>
      </c>
      <c r="H14274" s="812">
        <v>44217</v>
      </c>
      <c r="I14274" s="803"/>
      <c r="J14274" s="800"/>
    </row>
    <row r="14275" spans="1:10" s="372" customFormat="1" ht="23.25">
      <c r="A14275" s="732" t="s">
        <v>13174</v>
      </c>
      <c r="B14275" s="336" t="s">
        <v>13046</v>
      </c>
      <c r="C14275" s="336" t="s">
        <v>1336</v>
      </c>
      <c r="D14275" s="738">
        <v>496</v>
      </c>
      <c r="E14275" s="811">
        <v>21000</v>
      </c>
      <c r="F14275" s="734" t="s">
        <v>13175</v>
      </c>
      <c r="G14275" s="336" t="s">
        <v>9237</v>
      </c>
      <c r="H14275" s="812">
        <v>44327</v>
      </c>
      <c r="I14275" s="803"/>
      <c r="J14275" s="800"/>
    </row>
    <row r="14276" spans="1:10" s="372" customFormat="1" ht="23.25">
      <c r="A14276" s="732" t="s">
        <v>13176</v>
      </c>
      <c r="B14276" s="336" t="s">
        <v>13046</v>
      </c>
      <c r="C14276" s="336" t="s">
        <v>1336</v>
      </c>
      <c r="D14276" s="738">
        <v>505</v>
      </c>
      <c r="E14276" s="811">
        <v>21000</v>
      </c>
      <c r="F14276" s="734" t="s">
        <v>13089</v>
      </c>
      <c r="G14276" s="336" t="s">
        <v>9237</v>
      </c>
      <c r="H14276" s="812">
        <v>44328</v>
      </c>
      <c r="I14276" s="803"/>
      <c r="J14276" s="800"/>
    </row>
    <row r="14277" spans="1:10" s="372" customFormat="1" ht="23.25">
      <c r="A14277" s="732" t="s">
        <v>13177</v>
      </c>
      <c r="B14277" s="336" t="s">
        <v>13046</v>
      </c>
      <c r="C14277" s="336" t="s">
        <v>1336</v>
      </c>
      <c r="D14277" s="738">
        <v>539</v>
      </c>
      <c r="E14277" s="811">
        <v>21000</v>
      </c>
      <c r="F14277" s="734" t="s">
        <v>13178</v>
      </c>
      <c r="G14277" s="336" t="s">
        <v>9237</v>
      </c>
      <c r="H14277" s="812">
        <v>44336</v>
      </c>
      <c r="I14277" s="803"/>
      <c r="J14277" s="800"/>
    </row>
    <row r="14278" spans="1:10" s="372" customFormat="1" ht="23.25">
      <c r="A14278" s="732" t="s">
        <v>13179</v>
      </c>
      <c r="B14278" s="336" t="s">
        <v>13046</v>
      </c>
      <c r="C14278" s="336" t="s">
        <v>1336</v>
      </c>
      <c r="D14278" s="738">
        <v>541</v>
      </c>
      <c r="E14278" s="811">
        <v>21000</v>
      </c>
      <c r="F14278" s="734" t="s">
        <v>13180</v>
      </c>
      <c r="G14278" s="336" t="s">
        <v>9237</v>
      </c>
      <c r="H14278" s="812">
        <v>44336</v>
      </c>
      <c r="I14278" s="803"/>
      <c r="J14278" s="800"/>
    </row>
    <row r="14279" spans="1:10" s="372" customFormat="1">
      <c r="A14279" s="732" t="s">
        <v>13181</v>
      </c>
      <c r="B14279" s="336" t="s">
        <v>13046</v>
      </c>
      <c r="C14279" s="336" t="s">
        <v>1336</v>
      </c>
      <c r="D14279" s="738">
        <v>716</v>
      </c>
      <c r="E14279" s="811">
        <v>21000</v>
      </c>
      <c r="F14279" s="734" t="s">
        <v>13169</v>
      </c>
      <c r="G14279" s="336" t="s">
        <v>9237</v>
      </c>
      <c r="H14279" s="812">
        <v>44390</v>
      </c>
      <c r="I14279" s="803"/>
      <c r="J14279" s="800"/>
    </row>
    <row r="14280" spans="1:10" s="372" customFormat="1" ht="46.5">
      <c r="A14280" s="732" t="s">
        <v>13182</v>
      </c>
      <c r="B14280" s="336" t="s">
        <v>13046</v>
      </c>
      <c r="C14280" s="336" t="s">
        <v>1336</v>
      </c>
      <c r="D14280" s="738">
        <v>765</v>
      </c>
      <c r="E14280" s="811">
        <v>21000</v>
      </c>
      <c r="F14280" s="734" t="s">
        <v>13183</v>
      </c>
      <c r="G14280" s="336" t="s">
        <v>9237</v>
      </c>
      <c r="H14280" s="812">
        <v>44410</v>
      </c>
      <c r="I14280" s="803"/>
      <c r="J14280" s="800"/>
    </row>
    <row r="14281" spans="1:10" s="372" customFormat="1" ht="34.9">
      <c r="A14281" s="732" t="s">
        <v>13184</v>
      </c>
      <c r="B14281" s="336" t="s">
        <v>13046</v>
      </c>
      <c r="C14281" s="336" t="s">
        <v>1336</v>
      </c>
      <c r="D14281" s="738">
        <v>768</v>
      </c>
      <c r="E14281" s="811">
        <v>21000</v>
      </c>
      <c r="F14281" s="734" t="s">
        <v>13185</v>
      </c>
      <c r="G14281" s="336" t="s">
        <v>9237</v>
      </c>
      <c r="H14281" s="812">
        <v>44410</v>
      </c>
      <c r="I14281" s="803"/>
      <c r="J14281" s="800"/>
    </row>
    <row r="14282" spans="1:10" s="372" customFormat="1" ht="23.25">
      <c r="A14282" s="732" t="s">
        <v>13186</v>
      </c>
      <c r="B14282" s="336" t="s">
        <v>13046</v>
      </c>
      <c r="C14282" s="336" t="s">
        <v>1336</v>
      </c>
      <c r="D14282" s="738">
        <v>1055</v>
      </c>
      <c r="E14282" s="811">
        <v>21000</v>
      </c>
      <c r="F14282" s="734" t="s">
        <v>13187</v>
      </c>
      <c r="G14282" s="336" t="s">
        <v>9237</v>
      </c>
      <c r="H14282" s="812">
        <v>44487</v>
      </c>
      <c r="I14282" s="803"/>
      <c r="J14282" s="800"/>
    </row>
    <row r="14283" spans="1:10" s="372" customFormat="1" ht="23.25">
      <c r="A14283" s="732" t="s">
        <v>13188</v>
      </c>
      <c r="B14283" s="336" t="s">
        <v>13046</v>
      </c>
      <c r="C14283" s="336" t="s">
        <v>1336</v>
      </c>
      <c r="D14283" s="738">
        <v>1082</v>
      </c>
      <c r="E14283" s="811">
        <v>21000</v>
      </c>
      <c r="F14283" s="734" t="s">
        <v>13189</v>
      </c>
      <c r="G14283" s="336" t="s">
        <v>9237</v>
      </c>
      <c r="H14283" s="812">
        <v>44497</v>
      </c>
      <c r="I14283" s="803"/>
      <c r="J14283" s="800"/>
    </row>
    <row r="14284" spans="1:10" s="372" customFormat="1" ht="23.25">
      <c r="A14284" s="732" t="s">
        <v>13190</v>
      </c>
      <c r="B14284" s="336" t="s">
        <v>13046</v>
      </c>
      <c r="C14284" s="336" t="s">
        <v>1336</v>
      </c>
      <c r="D14284" s="738">
        <v>1083</v>
      </c>
      <c r="E14284" s="811">
        <v>21000</v>
      </c>
      <c r="F14284" s="734" t="s">
        <v>13191</v>
      </c>
      <c r="G14284" s="336" t="s">
        <v>9237</v>
      </c>
      <c r="H14284" s="812">
        <v>44497</v>
      </c>
      <c r="I14284" s="803"/>
      <c r="J14284" s="800"/>
    </row>
    <row r="14285" spans="1:10" s="372" customFormat="1" ht="23.25">
      <c r="A14285" s="732" t="s">
        <v>13192</v>
      </c>
      <c r="B14285" s="336" t="s">
        <v>13046</v>
      </c>
      <c r="C14285" s="336" t="s">
        <v>1336</v>
      </c>
      <c r="D14285" s="738">
        <v>399</v>
      </c>
      <c r="E14285" s="811">
        <v>20000</v>
      </c>
      <c r="F14285" s="734" t="s">
        <v>13193</v>
      </c>
      <c r="G14285" s="336" t="s">
        <v>9237</v>
      </c>
      <c r="H14285" s="812">
        <v>44291</v>
      </c>
      <c r="I14285" s="803"/>
      <c r="J14285" s="800"/>
    </row>
    <row r="14286" spans="1:10" s="372" customFormat="1" ht="23.25">
      <c r="A14286" s="732" t="s">
        <v>13194</v>
      </c>
      <c r="B14286" s="336" t="s">
        <v>13046</v>
      </c>
      <c r="C14286" s="336" t="s">
        <v>1336</v>
      </c>
      <c r="D14286" s="738">
        <v>483</v>
      </c>
      <c r="E14286" s="811">
        <v>20000</v>
      </c>
      <c r="F14286" s="734" t="s">
        <v>13195</v>
      </c>
      <c r="G14286" s="336" t="s">
        <v>9237</v>
      </c>
      <c r="H14286" s="812">
        <v>44322</v>
      </c>
      <c r="I14286" s="803"/>
      <c r="J14286" s="800"/>
    </row>
    <row r="14287" spans="1:10" s="372" customFormat="1" ht="23.25">
      <c r="A14287" s="732" t="s">
        <v>13196</v>
      </c>
      <c r="B14287" s="336" t="s">
        <v>13046</v>
      </c>
      <c r="C14287" s="336" t="s">
        <v>1336</v>
      </c>
      <c r="D14287" s="738">
        <v>946</v>
      </c>
      <c r="E14287" s="811">
        <v>20000</v>
      </c>
      <c r="F14287" s="734" t="s">
        <v>13197</v>
      </c>
      <c r="G14287" s="336" t="s">
        <v>9237</v>
      </c>
      <c r="H14287" s="812">
        <v>44449</v>
      </c>
      <c r="I14287" s="803"/>
      <c r="J14287" s="800"/>
    </row>
    <row r="14288" spans="1:10" s="372" customFormat="1" ht="23.25">
      <c r="A14288" s="732" t="s">
        <v>13198</v>
      </c>
      <c r="B14288" s="336" t="s">
        <v>13046</v>
      </c>
      <c r="C14288" s="336" t="s">
        <v>1336</v>
      </c>
      <c r="D14288" s="738">
        <v>1243</v>
      </c>
      <c r="E14288" s="811">
        <v>20000</v>
      </c>
      <c r="F14288" s="734" t="s">
        <v>13004</v>
      </c>
      <c r="G14288" s="336" t="s">
        <v>9237</v>
      </c>
      <c r="H14288" s="812">
        <v>44544</v>
      </c>
      <c r="I14288" s="803"/>
      <c r="J14288" s="800"/>
    </row>
    <row r="14289" spans="1:10" s="372" customFormat="1" ht="46.5">
      <c r="A14289" s="732" t="s">
        <v>13199</v>
      </c>
      <c r="B14289" s="336" t="s">
        <v>13046</v>
      </c>
      <c r="C14289" s="336" t="s">
        <v>1336</v>
      </c>
      <c r="D14289" s="738">
        <v>72</v>
      </c>
      <c r="E14289" s="811">
        <v>19200</v>
      </c>
      <c r="F14289" s="734" t="s">
        <v>13031</v>
      </c>
      <c r="G14289" s="336" t="s">
        <v>9237</v>
      </c>
      <c r="H14289" s="812">
        <v>44217</v>
      </c>
      <c r="I14289" s="803"/>
      <c r="J14289" s="800"/>
    </row>
    <row r="14290" spans="1:10" s="372" customFormat="1" ht="23.25">
      <c r="A14290" s="732" t="s">
        <v>13200</v>
      </c>
      <c r="B14290" s="336" t="s">
        <v>13046</v>
      </c>
      <c r="C14290" s="336" t="s">
        <v>1336</v>
      </c>
      <c r="D14290" s="738">
        <v>998</v>
      </c>
      <c r="E14290" s="811">
        <v>19000</v>
      </c>
      <c r="F14290" s="734" t="s">
        <v>13201</v>
      </c>
      <c r="G14290" s="336" t="s">
        <v>9237</v>
      </c>
      <c r="H14290" s="812">
        <v>44459</v>
      </c>
      <c r="I14290" s="803"/>
      <c r="J14290" s="800"/>
    </row>
    <row r="14291" spans="1:10" s="372" customFormat="1" ht="23.25">
      <c r="A14291" s="732" t="s">
        <v>13202</v>
      </c>
      <c r="B14291" s="336" t="s">
        <v>13046</v>
      </c>
      <c r="C14291" s="336" t="s">
        <v>1336</v>
      </c>
      <c r="D14291" s="738">
        <v>1038</v>
      </c>
      <c r="E14291" s="811">
        <v>18667</v>
      </c>
      <c r="F14291" s="734" t="s">
        <v>13169</v>
      </c>
      <c r="G14291" s="336" t="s">
        <v>9237</v>
      </c>
      <c r="H14291" s="812">
        <v>44483</v>
      </c>
      <c r="I14291" s="803"/>
      <c r="J14291" s="800"/>
    </row>
    <row r="14292" spans="1:10" s="372" customFormat="1" ht="23.25">
      <c r="A14292" s="732" t="s">
        <v>13203</v>
      </c>
      <c r="B14292" s="336" t="s">
        <v>13204</v>
      </c>
      <c r="C14292" s="336" t="s">
        <v>1336</v>
      </c>
      <c r="D14292" s="738">
        <v>3</v>
      </c>
      <c r="E14292" s="811">
        <v>31541.599999999999</v>
      </c>
      <c r="F14292" s="734" t="s">
        <v>13205</v>
      </c>
      <c r="G14292" s="336" t="s">
        <v>9237</v>
      </c>
      <c r="H14292" s="731">
        <v>44211</v>
      </c>
      <c r="I14292" s="803"/>
      <c r="J14292" s="800"/>
    </row>
    <row r="14293" spans="1:10" s="372" customFormat="1">
      <c r="A14293" s="732" t="s">
        <v>13206</v>
      </c>
      <c r="B14293" s="336" t="s">
        <v>13204</v>
      </c>
      <c r="C14293" s="336" t="s">
        <v>1336</v>
      </c>
      <c r="D14293" s="738">
        <v>17</v>
      </c>
      <c r="E14293" s="811">
        <v>29800</v>
      </c>
      <c r="F14293" s="734" t="s">
        <v>13207</v>
      </c>
      <c r="G14293" s="336" t="s">
        <v>9237</v>
      </c>
      <c r="H14293" s="731">
        <v>44260</v>
      </c>
      <c r="I14293" s="803"/>
      <c r="J14293" s="800"/>
    </row>
    <row r="14294" spans="1:10" s="372" customFormat="1" ht="23.25">
      <c r="A14294" s="732" t="s">
        <v>13208</v>
      </c>
      <c r="B14294" s="336" t="s">
        <v>13204</v>
      </c>
      <c r="C14294" s="336" t="s">
        <v>1336</v>
      </c>
      <c r="D14294" s="738">
        <v>26</v>
      </c>
      <c r="E14294" s="811">
        <v>32280.5</v>
      </c>
      <c r="F14294" s="734" t="s">
        <v>13209</v>
      </c>
      <c r="G14294" s="336" t="s">
        <v>9237</v>
      </c>
      <c r="H14294" s="731">
        <v>44385</v>
      </c>
      <c r="I14294" s="803"/>
      <c r="J14294" s="800"/>
    </row>
    <row r="14295" spans="1:10" s="372" customFormat="1" ht="23.25">
      <c r="A14295" s="732" t="s">
        <v>13210</v>
      </c>
      <c r="B14295" s="336" t="s">
        <v>13204</v>
      </c>
      <c r="C14295" s="336" t="s">
        <v>1336</v>
      </c>
      <c r="D14295" s="738">
        <v>39</v>
      </c>
      <c r="E14295" s="811">
        <v>31076.31</v>
      </c>
      <c r="F14295" s="734" t="s">
        <v>13211</v>
      </c>
      <c r="G14295" s="336" t="s">
        <v>9237</v>
      </c>
      <c r="H14295" s="731">
        <v>44425</v>
      </c>
      <c r="I14295" s="803"/>
      <c r="J14295" s="800"/>
    </row>
    <row r="14296" spans="1:10" s="372" customFormat="1">
      <c r="A14296" s="732" t="s">
        <v>13212</v>
      </c>
      <c r="B14296" s="336" t="s">
        <v>13204</v>
      </c>
      <c r="C14296" s="336" t="s">
        <v>1336</v>
      </c>
      <c r="D14296" s="738">
        <v>40</v>
      </c>
      <c r="E14296" s="811">
        <v>41459.42</v>
      </c>
      <c r="F14296" s="734" t="s">
        <v>11676</v>
      </c>
      <c r="G14296" s="336" t="s">
        <v>9237</v>
      </c>
      <c r="H14296" s="731">
        <v>44441</v>
      </c>
      <c r="I14296" s="803"/>
      <c r="J14296" s="800"/>
    </row>
    <row r="14297" spans="1:10" s="372" customFormat="1" ht="34.9">
      <c r="A14297" s="732" t="s">
        <v>13213</v>
      </c>
      <c r="B14297" s="336" t="s">
        <v>13204</v>
      </c>
      <c r="C14297" s="336" t="s">
        <v>1336</v>
      </c>
      <c r="D14297" s="738">
        <v>48</v>
      </c>
      <c r="E14297" s="811">
        <v>23251.9</v>
      </c>
      <c r="F14297" s="734" t="s">
        <v>13214</v>
      </c>
      <c r="G14297" s="336" t="s">
        <v>9237</v>
      </c>
      <c r="H14297" s="731">
        <v>44510</v>
      </c>
      <c r="I14297" s="803"/>
      <c r="J14297" s="800"/>
    </row>
    <row r="14298" spans="1:10" s="372" customFormat="1" ht="23.25">
      <c r="A14298" s="732" t="s">
        <v>13215</v>
      </c>
      <c r="B14298" s="336" t="s">
        <v>13204</v>
      </c>
      <c r="C14298" s="336" t="s">
        <v>1336</v>
      </c>
      <c r="D14298" s="738">
        <v>49</v>
      </c>
      <c r="E14298" s="811">
        <v>330749.28000000003</v>
      </c>
      <c r="F14298" s="734" t="s">
        <v>13216</v>
      </c>
      <c r="G14298" s="336" t="s">
        <v>9237</v>
      </c>
      <c r="H14298" s="731">
        <v>44515</v>
      </c>
      <c r="I14298" s="803"/>
      <c r="J14298" s="800"/>
    </row>
    <row r="14299" spans="1:10" s="372" customFormat="1">
      <c r="A14299" s="621" t="s">
        <v>151</v>
      </c>
      <c r="B14299" s="660"/>
      <c r="C14299" s="660"/>
      <c r="D14299" s="660"/>
      <c r="E14299" s="1223">
        <f>SUM(E14300:E14584)</f>
        <v>18386018.849999998</v>
      </c>
      <c r="F14299" s="661"/>
      <c r="G14299" s="660"/>
      <c r="H14299" s="660"/>
      <c r="I14299" s="660"/>
      <c r="J14299" s="662"/>
    </row>
    <row r="14300" spans="1:10" s="372" customFormat="1" ht="23.25">
      <c r="A14300" s="813" t="s">
        <v>13217</v>
      </c>
      <c r="B14300" s="336" t="s">
        <v>9923</v>
      </c>
      <c r="C14300" s="336" t="s">
        <v>1336</v>
      </c>
      <c r="D14300" s="797" t="s">
        <v>13218</v>
      </c>
      <c r="E14300" s="802">
        <v>83800</v>
      </c>
      <c r="F14300" s="778" t="s">
        <v>13219</v>
      </c>
      <c r="G14300" s="654" t="s">
        <v>12972</v>
      </c>
      <c r="H14300" s="797" t="s">
        <v>13220</v>
      </c>
      <c r="I14300" s="804">
        <v>44920</v>
      </c>
      <c r="J14300" s="800"/>
    </row>
    <row r="14301" spans="1:10" s="372" customFormat="1" ht="23.25">
      <c r="A14301" s="813" t="s">
        <v>13221</v>
      </c>
      <c r="B14301" s="336" t="s">
        <v>10045</v>
      </c>
      <c r="C14301" s="336" t="s">
        <v>1336</v>
      </c>
      <c r="D14301" s="797" t="s">
        <v>13222</v>
      </c>
      <c r="E14301" s="802">
        <v>14800</v>
      </c>
      <c r="F14301" s="778" t="s">
        <v>13223</v>
      </c>
      <c r="G14301" s="654" t="s">
        <v>9237</v>
      </c>
      <c r="H14301" s="798">
        <v>44706</v>
      </c>
      <c r="I14301" s="801">
        <v>45458</v>
      </c>
      <c r="J14301" s="800"/>
    </row>
    <row r="14302" spans="1:10" s="372" customFormat="1" ht="34.9">
      <c r="A14302" s="813" t="s">
        <v>13224</v>
      </c>
      <c r="B14302" s="336" t="s">
        <v>9923</v>
      </c>
      <c r="C14302" s="336" t="s">
        <v>1336</v>
      </c>
      <c r="D14302" s="797" t="s">
        <v>13225</v>
      </c>
      <c r="E14302" s="802">
        <v>86000</v>
      </c>
      <c r="F14302" s="778" t="s">
        <v>13001</v>
      </c>
      <c r="G14302" s="654" t="s">
        <v>12972</v>
      </c>
      <c r="H14302" s="798">
        <v>44734</v>
      </c>
      <c r="I14302" s="799">
        <v>45099</v>
      </c>
      <c r="J14302" s="800"/>
    </row>
    <row r="14303" spans="1:10" s="372" customFormat="1" ht="23.25">
      <c r="A14303" s="813" t="s">
        <v>13226</v>
      </c>
      <c r="B14303" s="336" t="s">
        <v>9923</v>
      </c>
      <c r="C14303" s="336" t="s">
        <v>1336</v>
      </c>
      <c r="D14303" s="797" t="s">
        <v>13227</v>
      </c>
      <c r="E14303" s="802">
        <v>100000</v>
      </c>
      <c r="F14303" s="778" t="s">
        <v>13004</v>
      </c>
      <c r="G14303" s="654" t="s">
        <v>12972</v>
      </c>
      <c r="H14303" s="798">
        <v>44720</v>
      </c>
      <c r="I14303" s="799">
        <v>44990</v>
      </c>
      <c r="J14303" s="800"/>
    </row>
    <row r="14304" spans="1:10" s="372" customFormat="1" ht="23.25">
      <c r="A14304" s="813" t="s">
        <v>13228</v>
      </c>
      <c r="B14304" s="336" t="s">
        <v>9532</v>
      </c>
      <c r="C14304" s="336" t="s">
        <v>1336</v>
      </c>
      <c r="D14304" s="797" t="s">
        <v>13229</v>
      </c>
      <c r="E14304" s="802">
        <f>SUM(E14305:E14314)</f>
        <v>1293200</v>
      </c>
      <c r="F14304" s="778"/>
      <c r="G14304" s="654"/>
      <c r="H14304" s="797"/>
      <c r="I14304" s="654"/>
      <c r="J14304" s="339"/>
    </row>
    <row r="14305" spans="1:10" s="372" customFormat="1" ht="23.25">
      <c r="A14305" s="814" t="s">
        <v>13230</v>
      </c>
      <c r="B14305" s="336" t="s">
        <v>9532</v>
      </c>
      <c r="C14305" s="336" t="s">
        <v>1336</v>
      </c>
      <c r="D14305" s="797" t="s">
        <v>13229</v>
      </c>
      <c r="E14305" s="802">
        <v>190000</v>
      </c>
      <c r="F14305" s="778" t="s">
        <v>1915</v>
      </c>
      <c r="G14305" s="654" t="s">
        <v>12972</v>
      </c>
      <c r="H14305" s="798">
        <v>44760</v>
      </c>
      <c r="I14305" s="801">
        <v>45125</v>
      </c>
      <c r="J14305" s="800"/>
    </row>
    <row r="14306" spans="1:10" s="372" customFormat="1" ht="34.9">
      <c r="A14306" s="814" t="s">
        <v>13231</v>
      </c>
      <c r="B14306" s="336" t="s">
        <v>9532</v>
      </c>
      <c r="C14306" s="336" t="s">
        <v>1336</v>
      </c>
      <c r="D14306" s="797" t="s">
        <v>13229</v>
      </c>
      <c r="E14306" s="802">
        <v>164000</v>
      </c>
      <c r="F14306" s="778" t="s">
        <v>13232</v>
      </c>
      <c r="G14306" s="654" t="s">
        <v>12972</v>
      </c>
      <c r="H14306" s="798">
        <v>44767</v>
      </c>
      <c r="I14306" s="801">
        <v>45132</v>
      </c>
      <c r="J14306" s="800"/>
    </row>
    <row r="14307" spans="1:10" s="372" customFormat="1" ht="23.25">
      <c r="A14307" s="814" t="s">
        <v>13233</v>
      </c>
      <c r="B14307" s="336" t="s">
        <v>9532</v>
      </c>
      <c r="C14307" s="336" t="s">
        <v>1336</v>
      </c>
      <c r="D14307" s="797" t="s">
        <v>13229</v>
      </c>
      <c r="E14307" s="802">
        <v>69600</v>
      </c>
      <c r="F14307" s="778" t="s">
        <v>13027</v>
      </c>
      <c r="G14307" s="654" t="s">
        <v>12972</v>
      </c>
      <c r="H14307" s="798">
        <v>44760</v>
      </c>
      <c r="I14307" s="799">
        <v>45125</v>
      </c>
      <c r="J14307" s="800"/>
    </row>
    <row r="14308" spans="1:10" s="372" customFormat="1" ht="34.9">
      <c r="A14308" s="814" t="s">
        <v>13234</v>
      </c>
      <c r="B14308" s="336" t="s">
        <v>9532</v>
      </c>
      <c r="C14308" s="336" t="s">
        <v>1336</v>
      </c>
      <c r="D14308" s="797" t="s">
        <v>13229</v>
      </c>
      <c r="E14308" s="802">
        <v>190000</v>
      </c>
      <c r="F14308" s="778" t="s">
        <v>13029</v>
      </c>
      <c r="G14308" s="654" t="s">
        <v>12972</v>
      </c>
      <c r="H14308" s="798">
        <v>44762</v>
      </c>
      <c r="I14308" s="801">
        <v>45127</v>
      </c>
      <c r="J14308" s="800"/>
    </row>
    <row r="14309" spans="1:10" s="372" customFormat="1" ht="23.25">
      <c r="A14309" s="814" t="s">
        <v>13235</v>
      </c>
      <c r="B14309" s="336" t="s">
        <v>9532</v>
      </c>
      <c r="C14309" s="336" t="s">
        <v>1336</v>
      </c>
      <c r="D14309" s="797" t="s">
        <v>13229</v>
      </c>
      <c r="E14309" s="802">
        <v>90000</v>
      </c>
      <c r="F14309" s="778" t="s">
        <v>13031</v>
      </c>
      <c r="G14309" s="654" t="s">
        <v>12972</v>
      </c>
      <c r="H14309" s="797" t="s">
        <v>13236</v>
      </c>
      <c r="I14309" s="801">
        <v>45127</v>
      </c>
      <c r="J14309" s="800"/>
    </row>
    <row r="14310" spans="1:10" s="372" customFormat="1" ht="23.25">
      <c r="A14310" s="814" t="s">
        <v>13237</v>
      </c>
      <c r="B14310" s="336" t="s">
        <v>9532</v>
      </c>
      <c r="C14310" s="336" t="s">
        <v>1336</v>
      </c>
      <c r="D14310" s="797" t="s">
        <v>13229</v>
      </c>
      <c r="E14310" s="802">
        <v>69600</v>
      </c>
      <c r="F14310" s="778" t="s">
        <v>13027</v>
      </c>
      <c r="G14310" s="654" t="s">
        <v>12972</v>
      </c>
      <c r="H14310" s="798">
        <v>44760</v>
      </c>
      <c r="I14310" s="801">
        <v>45125</v>
      </c>
      <c r="J14310" s="800"/>
    </row>
    <row r="14311" spans="1:10" s="372" customFormat="1" ht="23.25">
      <c r="A14311" s="814" t="s">
        <v>13238</v>
      </c>
      <c r="B14311" s="336" t="s">
        <v>9532</v>
      </c>
      <c r="C14311" s="336" t="s">
        <v>1336</v>
      </c>
      <c r="D14311" s="797" t="s">
        <v>13229</v>
      </c>
      <c r="E14311" s="802">
        <v>76000</v>
      </c>
      <c r="F14311" s="778" t="s">
        <v>13029</v>
      </c>
      <c r="G14311" s="654" t="s">
        <v>12972</v>
      </c>
      <c r="H14311" s="798">
        <v>44768</v>
      </c>
      <c r="I14311" s="801">
        <v>45133</v>
      </c>
      <c r="J14311" s="800"/>
    </row>
    <row r="14312" spans="1:10" s="372" customFormat="1" ht="23.25">
      <c r="A14312" s="814" t="s">
        <v>13239</v>
      </c>
      <c r="B14312" s="336" t="s">
        <v>9532</v>
      </c>
      <c r="C14312" s="336" t="s">
        <v>1336</v>
      </c>
      <c r="D14312" s="797" t="s">
        <v>13229</v>
      </c>
      <c r="E14312" s="802">
        <v>84000</v>
      </c>
      <c r="F14312" s="778" t="s">
        <v>13232</v>
      </c>
      <c r="G14312" s="654" t="s">
        <v>12972</v>
      </c>
      <c r="H14312" s="798">
        <v>44767</v>
      </c>
      <c r="I14312" s="801">
        <v>45132</v>
      </c>
      <c r="J14312" s="800"/>
    </row>
    <row r="14313" spans="1:10" s="372" customFormat="1" ht="23.25">
      <c r="A14313" s="814" t="s">
        <v>13240</v>
      </c>
      <c r="B14313" s="336" t="s">
        <v>9532</v>
      </c>
      <c r="C14313" s="336" t="s">
        <v>1336</v>
      </c>
      <c r="D14313" s="797" t="s">
        <v>13229</v>
      </c>
      <c r="E14313" s="802">
        <v>180000</v>
      </c>
      <c r="F14313" s="778" t="s">
        <v>13037</v>
      </c>
      <c r="G14313" s="654" t="s">
        <v>12972</v>
      </c>
      <c r="H14313" s="798">
        <v>44776</v>
      </c>
      <c r="I14313" s="801">
        <v>45141</v>
      </c>
      <c r="J14313" s="800"/>
    </row>
    <row r="14314" spans="1:10" s="372" customFormat="1" ht="23.25">
      <c r="A14314" s="814" t="s">
        <v>13241</v>
      </c>
      <c r="B14314" s="336" t="s">
        <v>9532</v>
      </c>
      <c r="C14314" s="336" t="s">
        <v>1336</v>
      </c>
      <c r="D14314" s="797" t="s">
        <v>13229</v>
      </c>
      <c r="E14314" s="802">
        <v>180000</v>
      </c>
      <c r="F14314" s="778" t="s">
        <v>13039</v>
      </c>
      <c r="G14314" s="654" t="s">
        <v>12972</v>
      </c>
      <c r="H14314" s="798">
        <v>44775</v>
      </c>
      <c r="I14314" s="801">
        <v>45140</v>
      </c>
      <c r="J14314" s="800"/>
    </row>
    <row r="14315" spans="1:10" s="372" customFormat="1" ht="23.25">
      <c r="A14315" s="743" t="s">
        <v>13242</v>
      </c>
      <c r="B14315" s="336" t="s">
        <v>9923</v>
      </c>
      <c r="C14315" s="336" t="s">
        <v>1336</v>
      </c>
      <c r="D14315" s="797" t="s">
        <v>13243</v>
      </c>
      <c r="E14315" s="802">
        <v>33990</v>
      </c>
      <c r="F14315" s="778" t="s">
        <v>12978</v>
      </c>
      <c r="G14315" s="654" t="s">
        <v>12972</v>
      </c>
      <c r="H14315" s="798">
        <v>44714</v>
      </c>
      <c r="I14315" s="799">
        <v>45107</v>
      </c>
      <c r="J14315" s="800"/>
    </row>
    <row r="14316" spans="1:10" s="372" customFormat="1" ht="34.9">
      <c r="A14316" s="743" t="s">
        <v>13244</v>
      </c>
      <c r="B14316" s="336" t="s">
        <v>9923</v>
      </c>
      <c r="C14316" s="336" t="s">
        <v>1336</v>
      </c>
      <c r="D14316" s="797" t="s">
        <v>13245</v>
      </c>
      <c r="E14316" s="802">
        <v>138240</v>
      </c>
      <c r="F14316" s="778" t="s">
        <v>13246</v>
      </c>
      <c r="G14316" s="654" t="s">
        <v>12972</v>
      </c>
      <c r="H14316" s="798">
        <v>44719</v>
      </c>
      <c r="I14316" s="654"/>
      <c r="J14316" s="800"/>
    </row>
    <row r="14317" spans="1:10" s="372" customFormat="1" ht="23.25">
      <c r="A14317" s="743" t="s">
        <v>13247</v>
      </c>
      <c r="B14317" s="336" t="s">
        <v>9923</v>
      </c>
      <c r="C14317" s="336" t="s">
        <v>1336</v>
      </c>
      <c r="D14317" s="797" t="s">
        <v>13248</v>
      </c>
      <c r="E14317" s="802">
        <v>348191.1</v>
      </c>
      <c r="F14317" s="778" t="s">
        <v>13249</v>
      </c>
      <c r="G14317" s="654" t="s">
        <v>12972</v>
      </c>
      <c r="H14317" s="798">
        <v>44726</v>
      </c>
      <c r="I14317" s="799">
        <v>44990</v>
      </c>
      <c r="J14317" s="800"/>
    </row>
    <row r="14318" spans="1:10" s="372" customFormat="1" ht="23.25">
      <c r="A14318" s="743" t="s">
        <v>13250</v>
      </c>
      <c r="B14318" s="336" t="s">
        <v>9923</v>
      </c>
      <c r="C14318" s="336" t="s">
        <v>1336</v>
      </c>
      <c r="D14318" s="797" t="s">
        <v>13251</v>
      </c>
      <c r="E14318" s="802">
        <v>100343.63</v>
      </c>
      <c r="F14318" s="778" t="s">
        <v>13252</v>
      </c>
      <c r="G14318" s="654" t="s">
        <v>12972</v>
      </c>
      <c r="H14318" s="798">
        <v>44706</v>
      </c>
      <c r="I14318" s="799">
        <v>45077</v>
      </c>
      <c r="J14318" s="800"/>
    </row>
    <row r="14319" spans="1:10" s="372" customFormat="1" ht="23.25">
      <c r="A14319" s="743" t="s">
        <v>13253</v>
      </c>
      <c r="B14319" s="336" t="s">
        <v>9923</v>
      </c>
      <c r="C14319" s="336" t="s">
        <v>1336</v>
      </c>
      <c r="D14319" s="797" t="s">
        <v>13254</v>
      </c>
      <c r="E14319" s="802">
        <v>100000</v>
      </c>
      <c r="F14319" s="778" t="s">
        <v>13037</v>
      </c>
      <c r="G14319" s="654" t="s">
        <v>12972</v>
      </c>
      <c r="H14319" s="798">
        <v>44672</v>
      </c>
      <c r="I14319" s="799">
        <v>44942</v>
      </c>
      <c r="J14319" s="800"/>
    </row>
    <row r="14320" spans="1:10" s="372" customFormat="1" ht="34.9">
      <c r="A14320" s="732" t="s">
        <v>13255</v>
      </c>
      <c r="B14320" s="336" t="s">
        <v>13046</v>
      </c>
      <c r="C14320" s="654" t="s">
        <v>1336</v>
      </c>
      <c r="D14320" s="738">
        <v>1</v>
      </c>
      <c r="E14320" s="811">
        <v>1200000</v>
      </c>
      <c r="F14320" s="734" t="s">
        <v>13256</v>
      </c>
      <c r="G14320" s="654" t="s">
        <v>12972</v>
      </c>
      <c r="H14320" s="812">
        <v>44575</v>
      </c>
      <c r="I14320" s="799"/>
      <c r="J14320" s="800"/>
    </row>
    <row r="14321" spans="1:10" s="372" customFormat="1" ht="23.25">
      <c r="A14321" s="732" t="s">
        <v>13257</v>
      </c>
      <c r="B14321" s="336" t="s">
        <v>13046</v>
      </c>
      <c r="C14321" s="654" t="s">
        <v>1336</v>
      </c>
      <c r="D14321" s="738">
        <v>6</v>
      </c>
      <c r="E14321" s="811">
        <v>24000</v>
      </c>
      <c r="F14321" s="734" t="s">
        <v>13258</v>
      </c>
      <c r="G14321" s="654"/>
      <c r="H14321" s="812">
        <v>44575</v>
      </c>
      <c r="I14321" s="799"/>
      <c r="J14321" s="800"/>
    </row>
    <row r="14322" spans="1:10" s="372" customFormat="1" ht="23.25">
      <c r="A14322" s="732" t="s">
        <v>13259</v>
      </c>
      <c r="B14322" s="336" t="s">
        <v>13046</v>
      </c>
      <c r="C14322" s="654" t="s">
        <v>1336</v>
      </c>
      <c r="D14322" s="738">
        <v>7</v>
      </c>
      <c r="E14322" s="811">
        <v>36000</v>
      </c>
      <c r="F14322" s="734" t="s">
        <v>13260</v>
      </c>
      <c r="G14322" s="654"/>
      <c r="H14322" s="812">
        <v>44575</v>
      </c>
      <c r="I14322" s="799"/>
      <c r="J14322" s="800"/>
    </row>
    <row r="14323" spans="1:10" s="372" customFormat="1" ht="23.25">
      <c r="A14323" s="732" t="s">
        <v>13261</v>
      </c>
      <c r="B14323" s="336" t="s">
        <v>13046</v>
      </c>
      <c r="C14323" s="654" t="s">
        <v>1336</v>
      </c>
      <c r="D14323" s="738">
        <v>8</v>
      </c>
      <c r="E14323" s="811">
        <v>24000</v>
      </c>
      <c r="F14323" s="734" t="s">
        <v>13262</v>
      </c>
      <c r="G14323" s="654"/>
      <c r="H14323" s="812">
        <v>44575</v>
      </c>
      <c r="I14323" s="799"/>
      <c r="J14323" s="800"/>
    </row>
    <row r="14324" spans="1:10" s="372" customFormat="1" ht="23.25">
      <c r="A14324" s="732" t="s">
        <v>13263</v>
      </c>
      <c r="B14324" s="336" t="s">
        <v>13046</v>
      </c>
      <c r="C14324" s="654" t="s">
        <v>1336</v>
      </c>
      <c r="D14324" s="738">
        <v>9</v>
      </c>
      <c r="E14324" s="811">
        <v>27000</v>
      </c>
      <c r="F14324" s="734" t="s">
        <v>13264</v>
      </c>
      <c r="G14324" s="654"/>
      <c r="H14324" s="812">
        <v>44575</v>
      </c>
      <c r="I14324" s="799"/>
      <c r="J14324" s="800"/>
    </row>
    <row r="14325" spans="1:10" s="372" customFormat="1" ht="23.25">
      <c r="A14325" s="732" t="s">
        <v>13265</v>
      </c>
      <c r="B14325" s="336" t="s">
        <v>13046</v>
      </c>
      <c r="C14325" s="654" t="s">
        <v>1336</v>
      </c>
      <c r="D14325" s="738">
        <v>10</v>
      </c>
      <c r="E14325" s="811">
        <v>27000</v>
      </c>
      <c r="F14325" s="734" t="s">
        <v>13266</v>
      </c>
      <c r="G14325" s="654"/>
      <c r="H14325" s="812" t="s">
        <v>10087</v>
      </c>
      <c r="I14325" s="799"/>
      <c r="J14325" s="800"/>
    </row>
    <row r="14326" spans="1:10" s="372" customFormat="1" ht="23.25">
      <c r="A14326" s="732" t="s">
        <v>13267</v>
      </c>
      <c r="B14326" s="336" t="s">
        <v>13046</v>
      </c>
      <c r="C14326" s="654" t="s">
        <v>1336</v>
      </c>
      <c r="D14326" s="738">
        <v>13</v>
      </c>
      <c r="E14326" s="811">
        <v>129988.8</v>
      </c>
      <c r="F14326" s="734" t="s">
        <v>1820</v>
      </c>
      <c r="G14326" s="654"/>
      <c r="H14326" s="812" t="s">
        <v>10121</v>
      </c>
      <c r="I14326" s="799"/>
      <c r="J14326" s="800"/>
    </row>
    <row r="14327" spans="1:10" s="372" customFormat="1" ht="34.9">
      <c r="A14327" s="732" t="s">
        <v>13268</v>
      </c>
      <c r="B14327" s="336" t="s">
        <v>13046</v>
      </c>
      <c r="C14327" s="654" t="s">
        <v>1336</v>
      </c>
      <c r="D14327" s="738">
        <v>14</v>
      </c>
      <c r="E14327" s="811">
        <v>209000</v>
      </c>
      <c r="F14327" s="734" t="s">
        <v>13049</v>
      </c>
      <c r="G14327" s="654"/>
      <c r="H14327" s="812" t="s">
        <v>10121</v>
      </c>
      <c r="I14327" s="799"/>
      <c r="J14327" s="800"/>
    </row>
    <row r="14328" spans="1:10" s="372" customFormat="1" ht="23.25">
      <c r="A14328" s="732" t="s">
        <v>13269</v>
      </c>
      <c r="B14328" s="336" t="s">
        <v>13046</v>
      </c>
      <c r="C14328" s="654" t="s">
        <v>1336</v>
      </c>
      <c r="D14328" s="738">
        <v>15</v>
      </c>
      <c r="E14328" s="811">
        <v>899506.8</v>
      </c>
      <c r="F14328" s="734" t="s">
        <v>13047</v>
      </c>
      <c r="G14328" s="654"/>
      <c r="H14328" s="812" t="s">
        <v>10121</v>
      </c>
      <c r="I14328" s="799"/>
      <c r="J14328" s="800"/>
    </row>
    <row r="14329" spans="1:10" s="372" customFormat="1" ht="23.25">
      <c r="A14329" s="732" t="s">
        <v>13270</v>
      </c>
      <c r="B14329" s="336" t="s">
        <v>13046</v>
      </c>
      <c r="C14329" s="654" t="s">
        <v>1336</v>
      </c>
      <c r="D14329" s="738">
        <v>17</v>
      </c>
      <c r="E14329" s="811">
        <v>963630.85</v>
      </c>
      <c r="F14329" s="734" t="s">
        <v>13271</v>
      </c>
      <c r="G14329" s="654"/>
      <c r="H14329" s="812" t="s">
        <v>13272</v>
      </c>
      <c r="I14329" s="799"/>
      <c r="J14329" s="800"/>
    </row>
    <row r="14330" spans="1:10" s="372" customFormat="1" ht="23.25">
      <c r="A14330" s="732" t="s">
        <v>13273</v>
      </c>
      <c r="B14330" s="336" t="s">
        <v>13046</v>
      </c>
      <c r="C14330" s="654" t="s">
        <v>1336</v>
      </c>
      <c r="D14330" s="738">
        <v>18</v>
      </c>
      <c r="E14330" s="811">
        <v>30000</v>
      </c>
      <c r="F14330" s="734" t="s">
        <v>13274</v>
      </c>
      <c r="G14330" s="654"/>
      <c r="H14330" s="812" t="s">
        <v>13272</v>
      </c>
      <c r="I14330" s="799"/>
      <c r="J14330" s="800"/>
    </row>
    <row r="14331" spans="1:10" s="372" customFormat="1">
      <c r="A14331" s="732" t="s">
        <v>13275</v>
      </c>
      <c r="B14331" s="336" t="s">
        <v>13046</v>
      </c>
      <c r="C14331" s="654" t="s">
        <v>1336</v>
      </c>
      <c r="D14331" s="738">
        <v>19</v>
      </c>
      <c r="E14331" s="811">
        <v>66720</v>
      </c>
      <c r="F14331" s="734" t="s">
        <v>8393</v>
      </c>
      <c r="G14331" s="654"/>
      <c r="H14331" s="812" t="s">
        <v>13272</v>
      </c>
      <c r="I14331" s="799"/>
      <c r="J14331" s="800"/>
    </row>
    <row r="14332" spans="1:10" s="372" customFormat="1" ht="46.5">
      <c r="A14332" s="732" t="s">
        <v>13276</v>
      </c>
      <c r="B14332" s="336" t="s">
        <v>13046</v>
      </c>
      <c r="C14332" s="654" t="s">
        <v>1336</v>
      </c>
      <c r="D14332" s="738">
        <v>21</v>
      </c>
      <c r="E14332" s="811">
        <v>76800</v>
      </c>
      <c r="F14332" s="734" t="s">
        <v>13001</v>
      </c>
      <c r="G14332" s="654"/>
      <c r="H14332" s="812" t="s">
        <v>10127</v>
      </c>
      <c r="I14332" s="799"/>
      <c r="J14332" s="800"/>
    </row>
    <row r="14333" spans="1:10" s="372" customFormat="1" ht="23.25">
      <c r="A14333" s="732" t="s">
        <v>13277</v>
      </c>
      <c r="B14333" s="336" t="s">
        <v>13046</v>
      </c>
      <c r="C14333" s="654" t="s">
        <v>1336</v>
      </c>
      <c r="D14333" s="738">
        <v>25</v>
      </c>
      <c r="E14333" s="811">
        <v>63000</v>
      </c>
      <c r="F14333" s="734" t="s">
        <v>8393</v>
      </c>
      <c r="G14333" s="654"/>
      <c r="H14333" s="812" t="s">
        <v>10127</v>
      </c>
      <c r="I14333" s="799"/>
      <c r="J14333" s="800"/>
    </row>
    <row r="14334" spans="1:10" s="372" customFormat="1" ht="23.25">
      <c r="A14334" s="732" t="s">
        <v>13278</v>
      </c>
      <c r="B14334" s="336" t="s">
        <v>13046</v>
      </c>
      <c r="C14334" s="654" t="s">
        <v>1336</v>
      </c>
      <c r="D14334" s="738">
        <v>26</v>
      </c>
      <c r="E14334" s="811">
        <v>115317.96</v>
      </c>
      <c r="F14334" s="734" t="s">
        <v>13279</v>
      </c>
      <c r="G14334" s="654"/>
      <c r="H14334" s="812" t="s">
        <v>10127</v>
      </c>
      <c r="I14334" s="799"/>
      <c r="J14334" s="800"/>
    </row>
    <row r="14335" spans="1:10" s="372" customFormat="1" ht="23.25">
      <c r="A14335" s="732" t="s">
        <v>13280</v>
      </c>
      <c r="B14335" s="336" t="s">
        <v>13046</v>
      </c>
      <c r="C14335" s="654" t="s">
        <v>1336</v>
      </c>
      <c r="D14335" s="738">
        <v>27</v>
      </c>
      <c r="E14335" s="811">
        <v>161276.20000000001</v>
      </c>
      <c r="F14335" s="734" t="s">
        <v>13281</v>
      </c>
      <c r="G14335" s="654"/>
      <c r="H14335" s="812" t="s">
        <v>10127</v>
      </c>
      <c r="I14335" s="799"/>
      <c r="J14335" s="800"/>
    </row>
    <row r="14336" spans="1:10" s="372" customFormat="1" ht="34.9">
      <c r="A14336" s="732" t="s">
        <v>13282</v>
      </c>
      <c r="B14336" s="336" t="s">
        <v>13046</v>
      </c>
      <c r="C14336" s="654" t="s">
        <v>1336</v>
      </c>
      <c r="D14336" s="738">
        <v>33</v>
      </c>
      <c r="E14336" s="811">
        <v>129120</v>
      </c>
      <c r="F14336" s="734" t="s">
        <v>13015</v>
      </c>
      <c r="G14336" s="654"/>
      <c r="H14336" s="812" t="s">
        <v>10139</v>
      </c>
      <c r="I14336" s="799"/>
      <c r="J14336" s="800"/>
    </row>
    <row r="14337" spans="1:10" s="372" customFormat="1" ht="23.25">
      <c r="A14337" s="732" t="s">
        <v>13283</v>
      </c>
      <c r="B14337" s="336" t="s">
        <v>13046</v>
      </c>
      <c r="C14337" s="654" t="s">
        <v>1336</v>
      </c>
      <c r="D14337" s="738">
        <v>34</v>
      </c>
      <c r="E14337" s="811">
        <v>23590</v>
      </c>
      <c r="F14337" s="734" t="s">
        <v>13284</v>
      </c>
      <c r="G14337" s="654"/>
      <c r="H14337" s="812" t="s">
        <v>10139</v>
      </c>
      <c r="I14337" s="799"/>
      <c r="J14337" s="800"/>
    </row>
    <row r="14338" spans="1:10" s="372" customFormat="1" ht="23.25">
      <c r="A14338" s="732" t="s">
        <v>13285</v>
      </c>
      <c r="B14338" s="336" t="s">
        <v>13046</v>
      </c>
      <c r="C14338" s="654" t="s">
        <v>1336</v>
      </c>
      <c r="D14338" s="738">
        <v>35</v>
      </c>
      <c r="E14338" s="811">
        <v>24000</v>
      </c>
      <c r="F14338" s="734" t="s">
        <v>13286</v>
      </c>
      <c r="G14338" s="654"/>
      <c r="H14338" s="812" t="s">
        <v>10139</v>
      </c>
      <c r="I14338" s="799"/>
      <c r="J14338" s="800"/>
    </row>
    <row r="14339" spans="1:10" s="372" customFormat="1" ht="23.25">
      <c r="A14339" s="732" t="s">
        <v>13287</v>
      </c>
      <c r="B14339" s="336" t="s">
        <v>13046</v>
      </c>
      <c r="C14339" s="654" t="s">
        <v>1336</v>
      </c>
      <c r="D14339" s="738">
        <v>36</v>
      </c>
      <c r="E14339" s="811">
        <v>25615.439999999999</v>
      </c>
      <c r="F14339" s="734" t="s">
        <v>13252</v>
      </c>
      <c r="G14339" s="654"/>
      <c r="H14339" s="812" t="s">
        <v>10139</v>
      </c>
      <c r="I14339" s="799"/>
      <c r="J14339" s="800"/>
    </row>
    <row r="14340" spans="1:10" s="372" customFormat="1">
      <c r="A14340" s="732" t="s">
        <v>13288</v>
      </c>
      <c r="B14340" s="336" t="s">
        <v>13046</v>
      </c>
      <c r="C14340" s="654" t="s">
        <v>1336</v>
      </c>
      <c r="D14340" s="738">
        <v>37</v>
      </c>
      <c r="E14340" s="811">
        <v>39000</v>
      </c>
      <c r="F14340" s="734" t="s">
        <v>8393</v>
      </c>
      <c r="G14340" s="654"/>
      <c r="H14340" s="812" t="s">
        <v>10139</v>
      </c>
      <c r="I14340" s="799"/>
      <c r="J14340" s="800"/>
    </row>
    <row r="14341" spans="1:10" s="372" customFormat="1" ht="34.9">
      <c r="A14341" s="732" t="s">
        <v>13289</v>
      </c>
      <c r="B14341" s="336" t="s">
        <v>13046</v>
      </c>
      <c r="C14341" s="654" t="s">
        <v>1336</v>
      </c>
      <c r="D14341" s="738">
        <v>38</v>
      </c>
      <c r="E14341" s="811">
        <v>21000</v>
      </c>
      <c r="F14341" s="734" t="s">
        <v>13290</v>
      </c>
      <c r="G14341" s="654"/>
      <c r="H14341" s="812" t="s">
        <v>10139</v>
      </c>
      <c r="I14341" s="799"/>
      <c r="J14341" s="800"/>
    </row>
    <row r="14342" spans="1:10" s="372" customFormat="1" ht="34.9">
      <c r="A14342" s="732" t="s">
        <v>13291</v>
      </c>
      <c r="B14342" s="336" t="s">
        <v>13046</v>
      </c>
      <c r="C14342" s="654" t="s">
        <v>1336</v>
      </c>
      <c r="D14342" s="738">
        <v>39</v>
      </c>
      <c r="E14342" s="811">
        <v>21000</v>
      </c>
      <c r="F14342" s="734" t="s">
        <v>13183</v>
      </c>
      <c r="G14342" s="654"/>
      <c r="H14342" s="812" t="s">
        <v>10139</v>
      </c>
      <c r="I14342" s="799"/>
      <c r="J14342" s="800"/>
    </row>
    <row r="14343" spans="1:10" s="372" customFormat="1" ht="34.9">
      <c r="A14343" s="732" t="s">
        <v>13292</v>
      </c>
      <c r="B14343" s="336" t="s">
        <v>13046</v>
      </c>
      <c r="C14343" s="654" t="s">
        <v>1336</v>
      </c>
      <c r="D14343" s="738">
        <v>40</v>
      </c>
      <c r="E14343" s="811">
        <v>33000</v>
      </c>
      <c r="F14343" s="734" t="s">
        <v>13105</v>
      </c>
      <c r="G14343" s="654"/>
      <c r="H14343" s="812" t="s">
        <v>10139</v>
      </c>
      <c r="I14343" s="799"/>
      <c r="J14343" s="800"/>
    </row>
    <row r="14344" spans="1:10" s="372" customFormat="1" ht="46.5">
      <c r="A14344" s="732" t="s">
        <v>13293</v>
      </c>
      <c r="B14344" s="336" t="s">
        <v>13046</v>
      </c>
      <c r="C14344" s="654" t="s">
        <v>1336</v>
      </c>
      <c r="D14344" s="738">
        <v>41</v>
      </c>
      <c r="E14344" s="811">
        <v>30000</v>
      </c>
      <c r="F14344" s="734" t="s">
        <v>13128</v>
      </c>
      <c r="G14344" s="654"/>
      <c r="H14344" s="812" t="s">
        <v>10139</v>
      </c>
      <c r="I14344" s="799"/>
      <c r="J14344" s="800"/>
    </row>
    <row r="14345" spans="1:10" s="372" customFormat="1" ht="46.5">
      <c r="A14345" s="732" t="s">
        <v>13294</v>
      </c>
      <c r="B14345" s="336" t="s">
        <v>13046</v>
      </c>
      <c r="C14345" s="654" t="s">
        <v>1336</v>
      </c>
      <c r="D14345" s="738">
        <v>42</v>
      </c>
      <c r="E14345" s="811">
        <v>30000</v>
      </c>
      <c r="F14345" s="734" t="s">
        <v>13295</v>
      </c>
      <c r="G14345" s="654"/>
      <c r="H14345" s="812" t="s">
        <v>10139</v>
      </c>
      <c r="I14345" s="799"/>
      <c r="J14345" s="800"/>
    </row>
    <row r="14346" spans="1:10" s="372" customFormat="1" ht="46.5">
      <c r="A14346" s="732" t="s">
        <v>13296</v>
      </c>
      <c r="B14346" s="336" t="s">
        <v>13046</v>
      </c>
      <c r="C14346" s="654" t="s">
        <v>1336</v>
      </c>
      <c r="D14346" s="738">
        <v>43</v>
      </c>
      <c r="E14346" s="811">
        <v>30000</v>
      </c>
      <c r="F14346" s="734" t="s">
        <v>13297</v>
      </c>
      <c r="G14346" s="654"/>
      <c r="H14346" s="812" t="s">
        <v>10139</v>
      </c>
      <c r="I14346" s="799"/>
      <c r="J14346" s="800"/>
    </row>
    <row r="14347" spans="1:10" s="372" customFormat="1" ht="46.5">
      <c r="A14347" s="732" t="s">
        <v>13298</v>
      </c>
      <c r="B14347" s="336" t="s">
        <v>13046</v>
      </c>
      <c r="C14347" s="654" t="s">
        <v>1336</v>
      </c>
      <c r="D14347" s="738">
        <v>44</v>
      </c>
      <c r="E14347" s="811">
        <v>30000</v>
      </c>
      <c r="F14347" s="734" t="s">
        <v>13130</v>
      </c>
      <c r="G14347" s="654"/>
      <c r="H14347" s="812" t="s">
        <v>10139</v>
      </c>
      <c r="I14347" s="799"/>
      <c r="J14347" s="800"/>
    </row>
    <row r="14348" spans="1:10" s="372" customFormat="1" ht="23.25">
      <c r="A14348" s="732" t="s">
        <v>13299</v>
      </c>
      <c r="B14348" s="336" t="s">
        <v>13046</v>
      </c>
      <c r="C14348" s="654" t="s">
        <v>1336</v>
      </c>
      <c r="D14348" s="738">
        <v>45</v>
      </c>
      <c r="E14348" s="811">
        <v>28000</v>
      </c>
      <c r="F14348" s="734" t="s">
        <v>13300</v>
      </c>
      <c r="G14348" s="654"/>
      <c r="H14348" s="812" t="s">
        <v>10139</v>
      </c>
      <c r="I14348" s="799"/>
      <c r="J14348" s="800"/>
    </row>
    <row r="14349" spans="1:10" s="372" customFormat="1" ht="23.25">
      <c r="A14349" s="732" t="s">
        <v>13301</v>
      </c>
      <c r="B14349" s="336" t="s">
        <v>13046</v>
      </c>
      <c r="C14349" s="654" t="s">
        <v>1336</v>
      </c>
      <c r="D14349" s="738">
        <v>46</v>
      </c>
      <c r="E14349" s="811">
        <v>28000</v>
      </c>
      <c r="F14349" s="734" t="s">
        <v>13191</v>
      </c>
      <c r="G14349" s="654"/>
      <c r="H14349" s="812" t="s">
        <v>10139</v>
      </c>
      <c r="I14349" s="799"/>
      <c r="J14349" s="800"/>
    </row>
    <row r="14350" spans="1:10" s="372" customFormat="1" ht="23.25">
      <c r="A14350" s="732" t="s">
        <v>13302</v>
      </c>
      <c r="B14350" s="336" t="s">
        <v>13046</v>
      </c>
      <c r="C14350" s="654" t="s">
        <v>1336</v>
      </c>
      <c r="D14350" s="738">
        <v>47</v>
      </c>
      <c r="E14350" s="811">
        <v>28000</v>
      </c>
      <c r="F14350" s="734" t="s">
        <v>13085</v>
      </c>
      <c r="G14350" s="654"/>
      <c r="H14350" s="812" t="s">
        <v>10139</v>
      </c>
      <c r="I14350" s="799"/>
      <c r="J14350" s="800"/>
    </row>
    <row r="14351" spans="1:10" s="372" customFormat="1" ht="46.5">
      <c r="A14351" s="732" t="s">
        <v>13303</v>
      </c>
      <c r="B14351" s="336" t="s">
        <v>13046</v>
      </c>
      <c r="C14351" s="654" t="s">
        <v>1336</v>
      </c>
      <c r="D14351" s="738">
        <v>48</v>
      </c>
      <c r="E14351" s="811">
        <v>26100</v>
      </c>
      <c r="F14351" s="734" t="s">
        <v>13031</v>
      </c>
      <c r="G14351" s="654"/>
      <c r="H14351" s="812" t="s">
        <v>10142</v>
      </c>
      <c r="I14351" s="799"/>
      <c r="J14351" s="800"/>
    </row>
    <row r="14352" spans="1:10" s="372" customFormat="1" ht="46.5">
      <c r="A14352" s="732" t="s">
        <v>13304</v>
      </c>
      <c r="B14352" s="336" t="s">
        <v>13046</v>
      </c>
      <c r="C14352" s="654" t="s">
        <v>1336</v>
      </c>
      <c r="D14352" s="738">
        <v>49</v>
      </c>
      <c r="E14352" s="811">
        <v>45000</v>
      </c>
      <c r="F14352" s="734" t="s">
        <v>13037</v>
      </c>
      <c r="G14352" s="654"/>
      <c r="H14352" s="812" t="s">
        <v>10142</v>
      </c>
      <c r="I14352" s="799"/>
      <c r="J14352" s="800"/>
    </row>
    <row r="14353" spans="1:10" s="372" customFormat="1" ht="46.5">
      <c r="A14353" s="732" t="s">
        <v>13305</v>
      </c>
      <c r="B14353" s="336" t="s">
        <v>13046</v>
      </c>
      <c r="C14353" s="654" t="s">
        <v>1336</v>
      </c>
      <c r="D14353" s="738">
        <v>50</v>
      </c>
      <c r="E14353" s="811">
        <v>56250</v>
      </c>
      <c r="F14353" s="734" t="s">
        <v>1915</v>
      </c>
      <c r="G14353" s="654"/>
      <c r="H14353" s="812" t="s">
        <v>10142</v>
      </c>
      <c r="I14353" s="799"/>
      <c r="J14353" s="800"/>
    </row>
    <row r="14354" spans="1:10" s="372" customFormat="1" ht="46.5">
      <c r="A14354" s="732" t="s">
        <v>13306</v>
      </c>
      <c r="B14354" s="336" t="s">
        <v>13046</v>
      </c>
      <c r="C14354" s="654" t="s">
        <v>1336</v>
      </c>
      <c r="D14354" s="738">
        <v>51</v>
      </c>
      <c r="E14354" s="811">
        <v>22000</v>
      </c>
      <c r="F14354" s="734" t="s">
        <v>13027</v>
      </c>
      <c r="G14354" s="654"/>
      <c r="H14354" s="812" t="s">
        <v>10142</v>
      </c>
      <c r="I14354" s="799"/>
      <c r="J14354" s="800"/>
    </row>
    <row r="14355" spans="1:10" s="372" customFormat="1" ht="46.5">
      <c r="A14355" s="732" t="s">
        <v>13307</v>
      </c>
      <c r="B14355" s="336" t="s">
        <v>13046</v>
      </c>
      <c r="C14355" s="654" t="s">
        <v>1336</v>
      </c>
      <c r="D14355" s="738">
        <v>52</v>
      </c>
      <c r="E14355" s="811">
        <v>56250</v>
      </c>
      <c r="F14355" s="734" t="s">
        <v>13029</v>
      </c>
      <c r="G14355" s="654"/>
      <c r="H14355" s="812" t="s">
        <v>10142</v>
      </c>
      <c r="I14355" s="799"/>
      <c r="J14355" s="800"/>
    </row>
    <row r="14356" spans="1:10" s="372" customFormat="1" ht="23.25">
      <c r="A14356" s="732" t="s">
        <v>13308</v>
      </c>
      <c r="B14356" s="336" t="s">
        <v>13046</v>
      </c>
      <c r="C14356" s="654" t="s">
        <v>1336</v>
      </c>
      <c r="D14356" s="738">
        <v>53</v>
      </c>
      <c r="E14356" s="811">
        <v>28000</v>
      </c>
      <c r="F14356" s="734" t="s">
        <v>13309</v>
      </c>
      <c r="G14356" s="654"/>
      <c r="H14356" s="812" t="s">
        <v>10142</v>
      </c>
      <c r="I14356" s="799"/>
      <c r="J14356" s="800"/>
    </row>
    <row r="14357" spans="1:10" s="372" customFormat="1" ht="23.25">
      <c r="A14357" s="732" t="s">
        <v>13310</v>
      </c>
      <c r="B14357" s="336" t="s">
        <v>13046</v>
      </c>
      <c r="C14357" s="654" t="s">
        <v>1336</v>
      </c>
      <c r="D14357" s="738">
        <v>54</v>
      </c>
      <c r="E14357" s="811">
        <v>28000</v>
      </c>
      <c r="F14357" s="734" t="s">
        <v>13311</v>
      </c>
      <c r="G14357" s="654"/>
      <c r="H14357" s="812" t="s">
        <v>10142</v>
      </c>
      <c r="I14357" s="799"/>
      <c r="J14357" s="800"/>
    </row>
    <row r="14358" spans="1:10" s="372" customFormat="1" ht="23.25">
      <c r="A14358" s="732" t="s">
        <v>13312</v>
      </c>
      <c r="B14358" s="336" t="s">
        <v>13046</v>
      </c>
      <c r="C14358" s="654" t="s">
        <v>1336</v>
      </c>
      <c r="D14358" s="738">
        <v>56</v>
      </c>
      <c r="E14358" s="811">
        <v>30000</v>
      </c>
      <c r="F14358" s="734" t="s">
        <v>13313</v>
      </c>
      <c r="G14358" s="654"/>
      <c r="H14358" s="812" t="s">
        <v>10142</v>
      </c>
      <c r="I14358" s="799"/>
      <c r="J14358" s="800"/>
    </row>
    <row r="14359" spans="1:10" s="372" customFormat="1" ht="46.5">
      <c r="A14359" s="732" t="s">
        <v>13314</v>
      </c>
      <c r="B14359" s="336" t="s">
        <v>13046</v>
      </c>
      <c r="C14359" s="654" t="s">
        <v>1336</v>
      </c>
      <c r="D14359" s="738">
        <v>57</v>
      </c>
      <c r="E14359" s="811">
        <v>45000</v>
      </c>
      <c r="F14359" s="734" t="s">
        <v>13025</v>
      </c>
      <c r="G14359" s="654"/>
      <c r="H14359" s="812" t="s">
        <v>10142</v>
      </c>
      <c r="I14359" s="799"/>
      <c r="J14359" s="800"/>
    </row>
    <row r="14360" spans="1:10" s="372" customFormat="1" ht="23.25">
      <c r="A14360" s="732" t="s">
        <v>13315</v>
      </c>
      <c r="B14360" s="336" t="s">
        <v>13046</v>
      </c>
      <c r="C14360" s="654" t="s">
        <v>1336</v>
      </c>
      <c r="D14360" s="738">
        <v>59</v>
      </c>
      <c r="E14360" s="811">
        <v>30000</v>
      </c>
      <c r="F14360" s="734" t="s">
        <v>13316</v>
      </c>
      <c r="G14360" s="654"/>
      <c r="H14360" s="812" t="s">
        <v>10142</v>
      </c>
      <c r="I14360" s="799"/>
      <c r="J14360" s="800"/>
    </row>
    <row r="14361" spans="1:10" s="372" customFormat="1" ht="23.25">
      <c r="A14361" s="732" t="s">
        <v>13317</v>
      </c>
      <c r="B14361" s="336" t="s">
        <v>13046</v>
      </c>
      <c r="C14361" s="654" t="s">
        <v>1336</v>
      </c>
      <c r="D14361" s="738">
        <v>60</v>
      </c>
      <c r="E14361" s="811">
        <v>35000</v>
      </c>
      <c r="F14361" s="734" t="s">
        <v>13318</v>
      </c>
      <c r="G14361" s="654"/>
      <c r="H14361" s="812" t="s">
        <v>10142</v>
      </c>
      <c r="I14361" s="799"/>
      <c r="J14361" s="800"/>
    </row>
    <row r="14362" spans="1:10" s="372" customFormat="1" ht="23.25">
      <c r="A14362" s="732" t="s">
        <v>13319</v>
      </c>
      <c r="B14362" s="336" t="s">
        <v>13046</v>
      </c>
      <c r="C14362" s="654" t="s">
        <v>1336</v>
      </c>
      <c r="D14362" s="738">
        <v>61</v>
      </c>
      <c r="E14362" s="811">
        <v>32000</v>
      </c>
      <c r="F14362" s="734" t="s">
        <v>13114</v>
      </c>
      <c r="G14362" s="654"/>
      <c r="H14362" s="812" t="s">
        <v>10142</v>
      </c>
      <c r="I14362" s="799"/>
      <c r="J14362" s="800"/>
    </row>
    <row r="14363" spans="1:10" s="372" customFormat="1" ht="23.25">
      <c r="A14363" s="732" t="s">
        <v>13320</v>
      </c>
      <c r="B14363" s="336" t="s">
        <v>13046</v>
      </c>
      <c r="C14363" s="654" t="s">
        <v>1336</v>
      </c>
      <c r="D14363" s="738">
        <v>62</v>
      </c>
      <c r="E14363" s="811">
        <v>24000</v>
      </c>
      <c r="F14363" s="734" t="s">
        <v>13155</v>
      </c>
      <c r="G14363" s="654"/>
      <c r="H14363" s="812" t="s">
        <v>10142</v>
      </c>
      <c r="I14363" s="799"/>
      <c r="J14363" s="800"/>
    </row>
    <row r="14364" spans="1:10" s="372" customFormat="1" ht="23.25">
      <c r="A14364" s="732" t="s">
        <v>13321</v>
      </c>
      <c r="B14364" s="336" t="s">
        <v>13046</v>
      </c>
      <c r="C14364" s="654" t="s">
        <v>1336</v>
      </c>
      <c r="D14364" s="738">
        <v>63</v>
      </c>
      <c r="E14364" s="811">
        <v>32000</v>
      </c>
      <c r="F14364" s="734" t="s">
        <v>13322</v>
      </c>
      <c r="G14364" s="654"/>
      <c r="H14364" s="812" t="s">
        <v>10142</v>
      </c>
      <c r="I14364" s="799"/>
      <c r="J14364" s="800"/>
    </row>
    <row r="14365" spans="1:10" s="372" customFormat="1" ht="23.25">
      <c r="A14365" s="732" t="s">
        <v>13323</v>
      </c>
      <c r="B14365" s="336" t="s">
        <v>13046</v>
      </c>
      <c r="C14365" s="654" t="s">
        <v>1336</v>
      </c>
      <c r="D14365" s="738">
        <v>64</v>
      </c>
      <c r="E14365" s="811">
        <v>34000</v>
      </c>
      <c r="F14365" s="734" t="s">
        <v>13175</v>
      </c>
      <c r="G14365" s="654"/>
      <c r="H14365" s="812" t="s">
        <v>10142</v>
      </c>
      <c r="I14365" s="799"/>
      <c r="J14365" s="800"/>
    </row>
    <row r="14366" spans="1:10" s="372" customFormat="1" ht="23.25">
      <c r="A14366" s="732" t="s">
        <v>13324</v>
      </c>
      <c r="B14366" s="336" t="s">
        <v>13046</v>
      </c>
      <c r="C14366" s="654" t="s">
        <v>1336</v>
      </c>
      <c r="D14366" s="738">
        <v>65</v>
      </c>
      <c r="E14366" s="811">
        <v>24000</v>
      </c>
      <c r="F14366" s="734" t="s">
        <v>13325</v>
      </c>
      <c r="G14366" s="654"/>
      <c r="H14366" s="812" t="s">
        <v>10142</v>
      </c>
      <c r="I14366" s="799"/>
      <c r="J14366" s="800"/>
    </row>
    <row r="14367" spans="1:10" s="372" customFormat="1" ht="34.9">
      <c r="A14367" s="732" t="s">
        <v>13326</v>
      </c>
      <c r="B14367" s="336" t="s">
        <v>13046</v>
      </c>
      <c r="C14367" s="654" t="s">
        <v>1336</v>
      </c>
      <c r="D14367" s="738">
        <v>66</v>
      </c>
      <c r="E14367" s="811">
        <v>55350</v>
      </c>
      <c r="F14367" s="734" t="s">
        <v>13039</v>
      </c>
      <c r="G14367" s="654"/>
      <c r="H14367" s="812" t="s">
        <v>10150</v>
      </c>
      <c r="I14367" s="799"/>
      <c r="J14367" s="800"/>
    </row>
    <row r="14368" spans="1:10" s="372" customFormat="1" ht="46.5">
      <c r="A14368" s="732" t="s">
        <v>13327</v>
      </c>
      <c r="B14368" s="336" t="s">
        <v>13046</v>
      </c>
      <c r="C14368" s="654" t="s">
        <v>1336</v>
      </c>
      <c r="D14368" s="738">
        <v>67</v>
      </c>
      <c r="E14368" s="811">
        <v>68000</v>
      </c>
      <c r="F14368" s="734" t="s">
        <v>13033</v>
      </c>
      <c r="G14368" s="654"/>
      <c r="H14368" s="812" t="s">
        <v>10150</v>
      </c>
      <c r="I14368" s="799"/>
      <c r="J14368" s="800"/>
    </row>
    <row r="14369" spans="1:10" s="372" customFormat="1" ht="46.5">
      <c r="A14369" s="732" t="s">
        <v>13328</v>
      </c>
      <c r="B14369" s="336" t="s">
        <v>13046</v>
      </c>
      <c r="C14369" s="654" t="s">
        <v>1336</v>
      </c>
      <c r="D14369" s="738">
        <v>68</v>
      </c>
      <c r="E14369" s="811">
        <v>48400</v>
      </c>
      <c r="F14369" s="734" t="s">
        <v>13033</v>
      </c>
      <c r="G14369" s="654"/>
      <c r="H14369" s="812" t="s">
        <v>10150</v>
      </c>
      <c r="I14369" s="799"/>
      <c r="J14369" s="800"/>
    </row>
    <row r="14370" spans="1:10" s="372" customFormat="1" ht="46.5">
      <c r="A14370" s="732" t="s">
        <v>13329</v>
      </c>
      <c r="B14370" s="336" t="s">
        <v>13046</v>
      </c>
      <c r="C14370" s="654" t="s">
        <v>1336</v>
      </c>
      <c r="D14370" s="738">
        <v>69</v>
      </c>
      <c r="E14370" s="811">
        <v>67600</v>
      </c>
      <c r="F14370" s="734" t="s">
        <v>13033</v>
      </c>
      <c r="G14370" s="654"/>
      <c r="H14370" s="812" t="s">
        <v>10150</v>
      </c>
      <c r="I14370" s="799"/>
      <c r="J14370" s="800"/>
    </row>
    <row r="14371" spans="1:10" s="372" customFormat="1" ht="23.25">
      <c r="A14371" s="732" t="s">
        <v>13330</v>
      </c>
      <c r="B14371" s="336" t="s">
        <v>13046</v>
      </c>
      <c r="C14371" s="654" t="s">
        <v>1336</v>
      </c>
      <c r="D14371" s="738">
        <v>70</v>
      </c>
      <c r="E14371" s="811">
        <v>36670</v>
      </c>
      <c r="F14371" s="734" t="s">
        <v>13079</v>
      </c>
      <c r="G14371" s="654"/>
      <c r="H14371" s="812" t="s">
        <v>10150</v>
      </c>
      <c r="I14371" s="799"/>
      <c r="J14371" s="800"/>
    </row>
    <row r="14372" spans="1:10" s="372" customFormat="1" ht="23.25">
      <c r="A14372" s="732" t="s">
        <v>13331</v>
      </c>
      <c r="B14372" s="336" t="s">
        <v>13046</v>
      </c>
      <c r="C14372" s="654" t="s">
        <v>1336</v>
      </c>
      <c r="D14372" s="738">
        <v>72</v>
      </c>
      <c r="E14372" s="811">
        <v>21000</v>
      </c>
      <c r="F14372" s="734" t="s">
        <v>13332</v>
      </c>
      <c r="G14372" s="654"/>
      <c r="H14372" s="812" t="s">
        <v>10150</v>
      </c>
      <c r="I14372" s="799"/>
      <c r="J14372" s="800"/>
    </row>
    <row r="14373" spans="1:10" s="372" customFormat="1" ht="23.25">
      <c r="A14373" s="732" t="s">
        <v>13333</v>
      </c>
      <c r="B14373" s="336" t="s">
        <v>13046</v>
      </c>
      <c r="C14373" s="654" t="s">
        <v>1336</v>
      </c>
      <c r="D14373" s="738">
        <v>73</v>
      </c>
      <c r="E14373" s="811">
        <v>21000</v>
      </c>
      <c r="F14373" s="734" t="s">
        <v>13334</v>
      </c>
      <c r="G14373" s="654"/>
      <c r="H14373" s="812" t="s">
        <v>10150</v>
      </c>
      <c r="I14373" s="799"/>
      <c r="J14373" s="800"/>
    </row>
    <row r="14374" spans="1:10" s="372" customFormat="1" ht="23.25">
      <c r="A14374" s="732" t="s">
        <v>13335</v>
      </c>
      <c r="B14374" s="336" t="s">
        <v>13046</v>
      </c>
      <c r="C14374" s="654" t="s">
        <v>1336</v>
      </c>
      <c r="D14374" s="738">
        <v>74</v>
      </c>
      <c r="E14374" s="811">
        <v>21000</v>
      </c>
      <c r="F14374" s="734" t="s">
        <v>13173</v>
      </c>
      <c r="G14374" s="654"/>
      <c r="H14374" s="812" t="s">
        <v>10150</v>
      </c>
      <c r="I14374" s="799"/>
      <c r="J14374" s="800"/>
    </row>
    <row r="14375" spans="1:10" s="372" customFormat="1" ht="23.25">
      <c r="A14375" s="732" t="s">
        <v>13336</v>
      </c>
      <c r="B14375" s="336" t="s">
        <v>13046</v>
      </c>
      <c r="C14375" s="654" t="s">
        <v>1336</v>
      </c>
      <c r="D14375" s="738">
        <v>75</v>
      </c>
      <c r="E14375" s="811">
        <v>19450.04</v>
      </c>
      <c r="F14375" s="734" t="s">
        <v>13018</v>
      </c>
      <c r="G14375" s="654"/>
      <c r="H14375" s="812" t="s">
        <v>10150</v>
      </c>
      <c r="I14375" s="799"/>
      <c r="J14375" s="800"/>
    </row>
    <row r="14376" spans="1:10" s="372" customFormat="1" ht="23.25">
      <c r="A14376" s="732" t="s">
        <v>13337</v>
      </c>
      <c r="B14376" s="336" t="s">
        <v>13046</v>
      </c>
      <c r="C14376" s="654" t="s">
        <v>1336</v>
      </c>
      <c r="D14376" s="738">
        <v>77</v>
      </c>
      <c r="E14376" s="811">
        <v>35000</v>
      </c>
      <c r="F14376" s="734" t="s">
        <v>13338</v>
      </c>
      <c r="G14376" s="654"/>
      <c r="H14376" s="812" t="s">
        <v>10150</v>
      </c>
      <c r="I14376" s="799"/>
      <c r="J14376" s="800"/>
    </row>
    <row r="14377" spans="1:10" s="372" customFormat="1" ht="23.25">
      <c r="A14377" s="732" t="s">
        <v>13339</v>
      </c>
      <c r="B14377" s="336" t="s">
        <v>13046</v>
      </c>
      <c r="C14377" s="654" t="s">
        <v>1336</v>
      </c>
      <c r="D14377" s="738">
        <v>78</v>
      </c>
      <c r="E14377" s="811">
        <v>35000</v>
      </c>
      <c r="F14377" s="734" t="s">
        <v>13083</v>
      </c>
      <c r="G14377" s="654"/>
      <c r="H14377" s="812" t="s">
        <v>10150</v>
      </c>
      <c r="I14377" s="799"/>
      <c r="J14377" s="800"/>
    </row>
    <row r="14378" spans="1:10" s="372" customFormat="1" ht="23.25">
      <c r="A14378" s="732" t="s">
        <v>13340</v>
      </c>
      <c r="B14378" s="336" t="s">
        <v>13046</v>
      </c>
      <c r="C14378" s="654" t="s">
        <v>1336</v>
      </c>
      <c r="D14378" s="738">
        <v>79</v>
      </c>
      <c r="E14378" s="811">
        <v>35000</v>
      </c>
      <c r="F14378" s="734" t="s">
        <v>13341</v>
      </c>
      <c r="G14378" s="654"/>
      <c r="H14378" s="812" t="s">
        <v>10150</v>
      </c>
      <c r="I14378" s="799"/>
      <c r="J14378" s="800"/>
    </row>
    <row r="14379" spans="1:10" s="372" customFormat="1" ht="23.25">
      <c r="A14379" s="732" t="s">
        <v>13342</v>
      </c>
      <c r="B14379" s="336" t="s">
        <v>13046</v>
      </c>
      <c r="C14379" s="654" t="s">
        <v>1336</v>
      </c>
      <c r="D14379" s="738">
        <v>80</v>
      </c>
      <c r="E14379" s="811">
        <v>80000</v>
      </c>
      <c r="F14379" s="734" t="s">
        <v>13004</v>
      </c>
      <c r="G14379" s="654"/>
      <c r="H14379" s="812" t="s">
        <v>10150</v>
      </c>
      <c r="I14379" s="799"/>
      <c r="J14379" s="800"/>
    </row>
    <row r="14380" spans="1:10" s="372" customFormat="1" ht="23.25">
      <c r="A14380" s="732" t="s">
        <v>13343</v>
      </c>
      <c r="B14380" s="336" t="s">
        <v>13046</v>
      </c>
      <c r="C14380" s="654" t="s">
        <v>1336</v>
      </c>
      <c r="D14380" s="738">
        <v>82</v>
      </c>
      <c r="E14380" s="811">
        <v>20000</v>
      </c>
      <c r="F14380" s="734" t="s">
        <v>13344</v>
      </c>
      <c r="G14380" s="654"/>
      <c r="H14380" s="812" t="s">
        <v>10150</v>
      </c>
      <c r="I14380" s="799"/>
      <c r="J14380" s="800"/>
    </row>
    <row r="14381" spans="1:10" s="372" customFormat="1" ht="23.25">
      <c r="A14381" s="732" t="s">
        <v>13345</v>
      </c>
      <c r="B14381" s="336" t="s">
        <v>13046</v>
      </c>
      <c r="C14381" s="654" t="s">
        <v>1336</v>
      </c>
      <c r="D14381" s="738">
        <v>84</v>
      </c>
      <c r="E14381" s="811">
        <v>28000</v>
      </c>
      <c r="F14381" s="734" t="s">
        <v>13346</v>
      </c>
      <c r="G14381" s="654"/>
      <c r="H14381" s="812" t="s">
        <v>10150</v>
      </c>
      <c r="I14381" s="799"/>
      <c r="J14381" s="800"/>
    </row>
    <row r="14382" spans="1:10" s="372" customFormat="1" ht="23.25">
      <c r="A14382" s="732" t="s">
        <v>13347</v>
      </c>
      <c r="B14382" s="336" t="s">
        <v>13046</v>
      </c>
      <c r="C14382" s="654" t="s">
        <v>1336</v>
      </c>
      <c r="D14382" s="738">
        <v>85</v>
      </c>
      <c r="E14382" s="811">
        <v>30000</v>
      </c>
      <c r="F14382" s="734" t="s">
        <v>13348</v>
      </c>
      <c r="G14382" s="654"/>
      <c r="H14382" s="812" t="s">
        <v>10150</v>
      </c>
      <c r="I14382" s="799"/>
      <c r="J14382" s="800"/>
    </row>
    <row r="14383" spans="1:10" s="372" customFormat="1" ht="23.25">
      <c r="A14383" s="732" t="s">
        <v>13349</v>
      </c>
      <c r="B14383" s="336" t="s">
        <v>13046</v>
      </c>
      <c r="C14383" s="654" t="s">
        <v>1336</v>
      </c>
      <c r="D14383" s="738">
        <v>86</v>
      </c>
      <c r="E14383" s="811">
        <v>35000</v>
      </c>
      <c r="F14383" s="734" t="s">
        <v>13350</v>
      </c>
      <c r="G14383" s="654"/>
      <c r="H14383" s="812" t="s">
        <v>10150</v>
      </c>
      <c r="I14383" s="799"/>
      <c r="J14383" s="800"/>
    </row>
    <row r="14384" spans="1:10" s="372" customFormat="1" ht="46.5">
      <c r="A14384" s="732" t="s">
        <v>13351</v>
      </c>
      <c r="B14384" s="336" t="s">
        <v>13046</v>
      </c>
      <c r="C14384" s="654" t="s">
        <v>1336</v>
      </c>
      <c r="D14384" s="738">
        <v>87</v>
      </c>
      <c r="E14384" s="811">
        <v>21000</v>
      </c>
      <c r="F14384" s="734" t="s">
        <v>13352</v>
      </c>
      <c r="G14384" s="654"/>
      <c r="H14384" s="812" t="s">
        <v>10150</v>
      </c>
      <c r="I14384" s="799"/>
      <c r="J14384" s="800"/>
    </row>
    <row r="14385" spans="1:10" s="372" customFormat="1" ht="46.5">
      <c r="A14385" s="732" t="s">
        <v>13353</v>
      </c>
      <c r="B14385" s="336" t="s">
        <v>13046</v>
      </c>
      <c r="C14385" s="654" t="s">
        <v>1336</v>
      </c>
      <c r="D14385" s="738">
        <v>88</v>
      </c>
      <c r="E14385" s="811">
        <v>35000</v>
      </c>
      <c r="F14385" s="734" t="s">
        <v>13354</v>
      </c>
      <c r="G14385" s="654"/>
      <c r="H14385" s="812" t="s">
        <v>10150</v>
      </c>
      <c r="I14385" s="799"/>
      <c r="J14385" s="800"/>
    </row>
    <row r="14386" spans="1:10" s="372" customFormat="1" ht="46.5">
      <c r="A14386" s="732" t="s">
        <v>13355</v>
      </c>
      <c r="B14386" s="336" t="s">
        <v>13046</v>
      </c>
      <c r="C14386" s="654" t="s">
        <v>1336</v>
      </c>
      <c r="D14386" s="738">
        <v>89</v>
      </c>
      <c r="E14386" s="811">
        <v>35000</v>
      </c>
      <c r="F14386" s="734" t="s">
        <v>13158</v>
      </c>
      <c r="G14386" s="654"/>
      <c r="H14386" s="812" t="s">
        <v>10150</v>
      </c>
      <c r="I14386" s="799"/>
      <c r="J14386" s="800"/>
    </row>
    <row r="14387" spans="1:10" s="372" customFormat="1" ht="23.25">
      <c r="A14387" s="732" t="s">
        <v>13356</v>
      </c>
      <c r="B14387" s="336" t="s">
        <v>13046</v>
      </c>
      <c r="C14387" s="654" t="s">
        <v>1336</v>
      </c>
      <c r="D14387" s="738">
        <v>90</v>
      </c>
      <c r="E14387" s="811">
        <v>21000</v>
      </c>
      <c r="F14387" s="734" t="s">
        <v>13357</v>
      </c>
      <c r="G14387" s="654"/>
      <c r="H14387" s="812" t="s">
        <v>10153</v>
      </c>
      <c r="I14387" s="799"/>
      <c r="J14387" s="800"/>
    </row>
    <row r="14388" spans="1:10" s="372" customFormat="1" ht="23.25">
      <c r="A14388" s="732" t="s">
        <v>13358</v>
      </c>
      <c r="B14388" s="336" t="s">
        <v>13046</v>
      </c>
      <c r="C14388" s="654" t="s">
        <v>1336</v>
      </c>
      <c r="D14388" s="738">
        <v>91</v>
      </c>
      <c r="E14388" s="811">
        <v>33500</v>
      </c>
      <c r="F14388" s="734" t="s">
        <v>13359</v>
      </c>
      <c r="G14388" s="654"/>
      <c r="H14388" s="812" t="s">
        <v>10153</v>
      </c>
      <c r="I14388" s="799"/>
      <c r="J14388" s="800"/>
    </row>
    <row r="14389" spans="1:10" s="372" customFormat="1" ht="23.25">
      <c r="A14389" s="732" t="s">
        <v>13360</v>
      </c>
      <c r="B14389" s="336" t="s">
        <v>13046</v>
      </c>
      <c r="C14389" s="654" t="s">
        <v>1336</v>
      </c>
      <c r="D14389" s="738">
        <v>92</v>
      </c>
      <c r="E14389" s="811">
        <v>27000</v>
      </c>
      <c r="F14389" s="734" t="s">
        <v>13120</v>
      </c>
      <c r="G14389" s="654"/>
      <c r="H14389" s="812" t="s">
        <v>10153</v>
      </c>
      <c r="I14389" s="799"/>
      <c r="J14389" s="800"/>
    </row>
    <row r="14390" spans="1:10" s="372" customFormat="1" ht="23.25">
      <c r="A14390" s="732" t="s">
        <v>13361</v>
      </c>
      <c r="B14390" s="336" t="s">
        <v>13046</v>
      </c>
      <c r="C14390" s="654" t="s">
        <v>1336</v>
      </c>
      <c r="D14390" s="738">
        <v>93</v>
      </c>
      <c r="E14390" s="811">
        <v>44087.07</v>
      </c>
      <c r="F14390" s="734" t="s">
        <v>13077</v>
      </c>
      <c r="G14390" s="654"/>
      <c r="H14390" s="812" t="s">
        <v>10153</v>
      </c>
      <c r="I14390" s="799"/>
      <c r="J14390" s="800"/>
    </row>
    <row r="14391" spans="1:10" s="372" customFormat="1" ht="23.25">
      <c r="A14391" s="732" t="s">
        <v>13362</v>
      </c>
      <c r="B14391" s="336" t="s">
        <v>13046</v>
      </c>
      <c r="C14391" s="654" t="s">
        <v>1336</v>
      </c>
      <c r="D14391" s="738">
        <v>95</v>
      </c>
      <c r="E14391" s="811">
        <v>35000</v>
      </c>
      <c r="F14391" s="734" t="s">
        <v>13363</v>
      </c>
      <c r="G14391" s="654"/>
      <c r="H14391" s="812" t="s">
        <v>10153</v>
      </c>
      <c r="I14391" s="799"/>
      <c r="J14391" s="800"/>
    </row>
    <row r="14392" spans="1:10" s="372" customFormat="1" ht="23.25">
      <c r="A14392" s="732" t="s">
        <v>13364</v>
      </c>
      <c r="B14392" s="336" t="s">
        <v>13046</v>
      </c>
      <c r="C14392" s="654" t="s">
        <v>1336</v>
      </c>
      <c r="D14392" s="738">
        <v>96</v>
      </c>
      <c r="E14392" s="811">
        <v>35000</v>
      </c>
      <c r="F14392" s="734" t="s">
        <v>13178</v>
      </c>
      <c r="G14392" s="654"/>
      <c r="H14392" s="812" t="s">
        <v>10153</v>
      </c>
      <c r="I14392" s="799"/>
      <c r="J14392" s="800"/>
    </row>
    <row r="14393" spans="1:10" s="372" customFormat="1" ht="23.25">
      <c r="A14393" s="732" t="s">
        <v>13365</v>
      </c>
      <c r="B14393" s="336" t="s">
        <v>13046</v>
      </c>
      <c r="C14393" s="654" t="s">
        <v>1336</v>
      </c>
      <c r="D14393" s="738">
        <v>100</v>
      </c>
      <c r="E14393" s="811">
        <v>32000</v>
      </c>
      <c r="F14393" s="734" t="s">
        <v>13366</v>
      </c>
      <c r="G14393" s="654"/>
      <c r="H14393" s="812" t="s">
        <v>10153</v>
      </c>
      <c r="I14393" s="799"/>
      <c r="J14393" s="800"/>
    </row>
    <row r="14394" spans="1:10" s="372" customFormat="1" ht="23.25">
      <c r="A14394" s="732" t="s">
        <v>13367</v>
      </c>
      <c r="B14394" s="336" t="s">
        <v>13046</v>
      </c>
      <c r="C14394" s="654" t="s">
        <v>1336</v>
      </c>
      <c r="D14394" s="738">
        <v>103</v>
      </c>
      <c r="E14394" s="811">
        <v>35000</v>
      </c>
      <c r="F14394" s="734" t="s">
        <v>13368</v>
      </c>
      <c r="G14394" s="654"/>
      <c r="H14394" s="812" t="s">
        <v>13369</v>
      </c>
      <c r="I14394" s="799"/>
      <c r="J14394" s="800"/>
    </row>
    <row r="14395" spans="1:10" s="372" customFormat="1" ht="23.25">
      <c r="A14395" s="732" t="s">
        <v>13370</v>
      </c>
      <c r="B14395" s="336" t="s">
        <v>13046</v>
      </c>
      <c r="C14395" s="654" t="s">
        <v>1336</v>
      </c>
      <c r="D14395" s="738">
        <v>104</v>
      </c>
      <c r="E14395" s="811">
        <v>35000</v>
      </c>
      <c r="F14395" s="734" t="s">
        <v>13371</v>
      </c>
      <c r="G14395" s="654"/>
      <c r="H14395" s="812" t="s">
        <v>13369</v>
      </c>
      <c r="I14395" s="799"/>
      <c r="J14395" s="800"/>
    </row>
    <row r="14396" spans="1:10" s="372" customFormat="1" ht="23.25">
      <c r="A14396" s="732" t="s">
        <v>13372</v>
      </c>
      <c r="B14396" s="336" t="s">
        <v>13046</v>
      </c>
      <c r="C14396" s="654" t="s">
        <v>1336</v>
      </c>
      <c r="D14396" s="738">
        <v>106</v>
      </c>
      <c r="E14396" s="811">
        <v>21371.18</v>
      </c>
      <c r="F14396" s="734" t="s">
        <v>13373</v>
      </c>
      <c r="G14396" s="654"/>
      <c r="H14396" s="812" t="s">
        <v>13369</v>
      </c>
      <c r="I14396" s="799"/>
      <c r="J14396" s="800"/>
    </row>
    <row r="14397" spans="1:10" s="372" customFormat="1" ht="23.25">
      <c r="A14397" s="732" t="s">
        <v>13374</v>
      </c>
      <c r="B14397" s="336" t="s">
        <v>13046</v>
      </c>
      <c r="C14397" s="654" t="s">
        <v>1336</v>
      </c>
      <c r="D14397" s="738">
        <v>108</v>
      </c>
      <c r="E14397" s="811">
        <v>36120</v>
      </c>
      <c r="F14397" s="734" t="s">
        <v>1820</v>
      </c>
      <c r="G14397" s="654"/>
      <c r="H14397" s="812" t="s">
        <v>13369</v>
      </c>
      <c r="I14397" s="799"/>
      <c r="J14397" s="800"/>
    </row>
    <row r="14398" spans="1:10" s="372" customFormat="1" ht="23.25">
      <c r="A14398" s="732" t="s">
        <v>13375</v>
      </c>
      <c r="B14398" s="336" t="s">
        <v>13046</v>
      </c>
      <c r="C14398" s="654" t="s">
        <v>1336</v>
      </c>
      <c r="D14398" s="738">
        <v>109</v>
      </c>
      <c r="E14398" s="811">
        <v>24000</v>
      </c>
      <c r="F14398" s="734" t="s">
        <v>13376</v>
      </c>
      <c r="G14398" s="654"/>
      <c r="H14398" s="812" t="s">
        <v>10155</v>
      </c>
      <c r="I14398" s="799"/>
      <c r="J14398" s="800"/>
    </row>
    <row r="14399" spans="1:10" s="372" customFormat="1" ht="23.25">
      <c r="A14399" s="732" t="s">
        <v>13377</v>
      </c>
      <c r="B14399" s="336" t="s">
        <v>13046</v>
      </c>
      <c r="C14399" s="654" t="s">
        <v>1336</v>
      </c>
      <c r="D14399" s="738">
        <v>110</v>
      </c>
      <c r="E14399" s="811">
        <v>24000</v>
      </c>
      <c r="F14399" s="734" t="s">
        <v>13378</v>
      </c>
      <c r="G14399" s="654"/>
      <c r="H14399" s="812" t="s">
        <v>10155</v>
      </c>
      <c r="I14399" s="799"/>
      <c r="J14399" s="800"/>
    </row>
    <row r="14400" spans="1:10" s="372" customFormat="1" ht="23.25">
      <c r="A14400" s="732" t="s">
        <v>13379</v>
      </c>
      <c r="B14400" s="336" t="s">
        <v>13046</v>
      </c>
      <c r="C14400" s="654" t="s">
        <v>1336</v>
      </c>
      <c r="D14400" s="738">
        <v>113</v>
      </c>
      <c r="E14400" s="811">
        <v>24000</v>
      </c>
      <c r="F14400" s="734" t="s">
        <v>13380</v>
      </c>
      <c r="G14400" s="654"/>
      <c r="H14400" s="812" t="s">
        <v>10155</v>
      </c>
      <c r="I14400" s="799"/>
      <c r="J14400" s="800"/>
    </row>
    <row r="14401" spans="1:10" s="372" customFormat="1" ht="23.25">
      <c r="A14401" s="732" t="s">
        <v>13381</v>
      </c>
      <c r="B14401" s="336" t="s">
        <v>13046</v>
      </c>
      <c r="C14401" s="654" t="s">
        <v>1336</v>
      </c>
      <c r="D14401" s="738">
        <v>117</v>
      </c>
      <c r="E14401" s="811">
        <v>1136505.1499999999</v>
      </c>
      <c r="F14401" s="734" t="s">
        <v>13010</v>
      </c>
      <c r="G14401" s="654"/>
      <c r="H14401" s="812" t="s">
        <v>10158</v>
      </c>
      <c r="I14401" s="799"/>
      <c r="J14401" s="800"/>
    </row>
    <row r="14402" spans="1:10" s="372" customFormat="1" ht="23.25">
      <c r="A14402" s="732" t="s">
        <v>13382</v>
      </c>
      <c r="B14402" s="336" t="s">
        <v>13046</v>
      </c>
      <c r="C14402" s="654" t="s">
        <v>1336</v>
      </c>
      <c r="D14402" s="738">
        <v>119</v>
      </c>
      <c r="E14402" s="811">
        <v>19824</v>
      </c>
      <c r="F14402" s="734" t="s">
        <v>13015</v>
      </c>
      <c r="G14402" s="654"/>
      <c r="H14402" s="812" t="s">
        <v>10158</v>
      </c>
      <c r="I14402" s="799"/>
      <c r="J14402" s="800"/>
    </row>
    <row r="14403" spans="1:10" s="372" customFormat="1" ht="23.25">
      <c r="A14403" s="732" t="s">
        <v>13383</v>
      </c>
      <c r="B14403" s="336" t="s">
        <v>13046</v>
      </c>
      <c r="C14403" s="654" t="s">
        <v>1336</v>
      </c>
      <c r="D14403" s="738">
        <v>124</v>
      </c>
      <c r="E14403" s="811">
        <v>24000</v>
      </c>
      <c r="F14403" s="734" t="s">
        <v>13197</v>
      </c>
      <c r="G14403" s="654"/>
      <c r="H14403" s="812" t="s">
        <v>10163</v>
      </c>
      <c r="I14403" s="799"/>
      <c r="J14403" s="800"/>
    </row>
    <row r="14404" spans="1:10" s="372" customFormat="1" ht="23.25">
      <c r="A14404" s="732" t="s">
        <v>13384</v>
      </c>
      <c r="B14404" s="336" t="s">
        <v>13046</v>
      </c>
      <c r="C14404" s="654" t="s">
        <v>1336</v>
      </c>
      <c r="D14404" s="738">
        <v>129</v>
      </c>
      <c r="E14404" s="811">
        <v>178068</v>
      </c>
      <c r="F14404" s="734" t="s">
        <v>1820</v>
      </c>
      <c r="G14404" s="654"/>
      <c r="H14404" s="812" t="s">
        <v>10163</v>
      </c>
      <c r="I14404" s="799"/>
      <c r="J14404" s="800"/>
    </row>
    <row r="14405" spans="1:10" s="372" customFormat="1" ht="23.25">
      <c r="A14405" s="732" t="s">
        <v>13385</v>
      </c>
      <c r="B14405" s="336" t="s">
        <v>13046</v>
      </c>
      <c r="C14405" s="654" t="s">
        <v>1336</v>
      </c>
      <c r="D14405" s="738">
        <v>143</v>
      </c>
      <c r="E14405" s="811">
        <v>30000</v>
      </c>
      <c r="F14405" s="734" t="s">
        <v>13386</v>
      </c>
      <c r="G14405" s="654"/>
      <c r="H14405" s="812" t="s">
        <v>10166</v>
      </c>
      <c r="I14405" s="799"/>
      <c r="J14405" s="800"/>
    </row>
    <row r="14406" spans="1:10" s="372" customFormat="1" ht="23.25">
      <c r="A14406" s="732" t="s">
        <v>13387</v>
      </c>
      <c r="B14406" s="336" t="s">
        <v>13046</v>
      </c>
      <c r="C14406" s="654" t="s">
        <v>1336</v>
      </c>
      <c r="D14406" s="738">
        <v>144</v>
      </c>
      <c r="E14406" s="811">
        <v>30000</v>
      </c>
      <c r="F14406" s="734" t="s">
        <v>13388</v>
      </c>
      <c r="G14406" s="654"/>
      <c r="H14406" s="812" t="s">
        <v>10166</v>
      </c>
      <c r="I14406" s="799"/>
      <c r="J14406" s="800"/>
    </row>
    <row r="14407" spans="1:10" s="372" customFormat="1" ht="23.25">
      <c r="A14407" s="732" t="s">
        <v>13389</v>
      </c>
      <c r="B14407" s="336" t="s">
        <v>13046</v>
      </c>
      <c r="C14407" s="654" t="s">
        <v>1336</v>
      </c>
      <c r="D14407" s="738">
        <v>145</v>
      </c>
      <c r="E14407" s="811">
        <v>28500</v>
      </c>
      <c r="F14407" s="734" t="s">
        <v>13390</v>
      </c>
      <c r="G14407" s="654"/>
      <c r="H14407" s="812" t="s">
        <v>10166</v>
      </c>
      <c r="I14407" s="799"/>
      <c r="J14407" s="800"/>
    </row>
    <row r="14408" spans="1:10" s="372" customFormat="1" ht="23.25">
      <c r="A14408" s="732" t="s">
        <v>13391</v>
      </c>
      <c r="B14408" s="336" t="s">
        <v>13046</v>
      </c>
      <c r="C14408" s="654" t="s">
        <v>1336</v>
      </c>
      <c r="D14408" s="738">
        <v>146</v>
      </c>
      <c r="E14408" s="811">
        <v>29000</v>
      </c>
      <c r="F14408" s="734" t="s">
        <v>13171</v>
      </c>
      <c r="G14408" s="654"/>
      <c r="H14408" s="812" t="s">
        <v>10166</v>
      </c>
      <c r="I14408" s="799"/>
      <c r="J14408" s="800"/>
    </row>
    <row r="14409" spans="1:10" s="372" customFormat="1" ht="23.25">
      <c r="A14409" s="732" t="s">
        <v>13392</v>
      </c>
      <c r="B14409" s="336" t="s">
        <v>13046</v>
      </c>
      <c r="C14409" s="654" t="s">
        <v>1336</v>
      </c>
      <c r="D14409" s="738">
        <v>147</v>
      </c>
      <c r="E14409" s="811">
        <v>32000</v>
      </c>
      <c r="F14409" s="734" t="s">
        <v>13393</v>
      </c>
      <c r="G14409" s="654"/>
      <c r="H14409" s="812" t="s">
        <v>10166</v>
      </c>
      <c r="I14409" s="799"/>
      <c r="J14409" s="800"/>
    </row>
    <row r="14410" spans="1:10" s="372" customFormat="1" ht="23.25">
      <c r="A14410" s="732" t="s">
        <v>13394</v>
      </c>
      <c r="B14410" s="336" t="s">
        <v>13046</v>
      </c>
      <c r="C14410" s="654" t="s">
        <v>1336</v>
      </c>
      <c r="D14410" s="738">
        <v>148</v>
      </c>
      <c r="E14410" s="811">
        <v>30000</v>
      </c>
      <c r="F14410" s="734" t="s">
        <v>13395</v>
      </c>
      <c r="G14410" s="654"/>
      <c r="H14410" s="812" t="s">
        <v>10166</v>
      </c>
      <c r="I14410" s="799"/>
      <c r="J14410" s="800"/>
    </row>
    <row r="14411" spans="1:10" s="372" customFormat="1">
      <c r="A14411" s="732" t="s">
        <v>13396</v>
      </c>
      <c r="B14411" s="336" t="s">
        <v>13046</v>
      </c>
      <c r="C14411" s="654" t="s">
        <v>1336</v>
      </c>
      <c r="D14411" s="738">
        <v>150</v>
      </c>
      <c r="E14411" s="811">
        <v>104706.12</v>
      </c>
      <c r="F14411" s="734" t="s">
        <v>1820</v>
      </c>
      <c r="G14411" s="654"/>
      <c r="H14411" s="812" t="s">
        <v>10170</v>
      </c>
      <c r="I14411" s="799"/>
      <c r="J14411" s="800"/>
    </row>
    <row r="14412" spans="1:10" s="372" customFormat="1" ht="23.25">
      <c r="A14412" s="732" t="s">
        <v>13397</v>
      </c>
      <c r="B14412" s="336" t="s">
        <v>13046</v>
      </c>
      <c r="C14412" s="336" t="s">
        <v>1336</v>
      </c>
      <c r="D14412" s="738">
        <v>152</v>
      </c>
      <c r="E14412" s="811">
        <v>27000</v>
      </c>
      <c r="F14412" s="734" t="s">
        <v>13146</v>
      </c>
      <c r="G14412" s="654"/>
      <c r="H14412" s="812" t="s">
        <v>10170</v>
      </c>
      <c r="I14412" s="799"/>
      <c r="J14412" s="800"/>
    </row>
    <row r="14413" spans="1:10" s="372" customFormat="1" ht="23.25">
      <c r="A14413" s="732" t="s">
        <v>13398</v>
      </c>
      <c r="B14413" s="336" t="s">
        <v>13046</v>
      </c>
      <c r="C14413" s="336" t="s">
        <v>1336</v>
      </c>
      <c r="D14413" s="738">
        <v>153</v>
      </c>
      <c r="E14413" s="811">
        <v>28500</v>
      </c>
      <c r="F14413" s="734" t="s">
        <v>13399</v>
      </c>
      <c r="G14413" s="654"/>
      <c r="H14413" s="812" t="s">
        <v>10170</v>
      </c>
      <c r="I14413" s="799"/>
      <c r="J14413" s="800"/>
    </row>
    <row r="14414" spans="1:10" s="372" customFormat="1" ht="23.25">
      <c r="A14414" s="732" t="s">
        <v>13400</v>
      </c>
      <c r="B14414" s="336" t="s">
        <v>13046</v>
      </c>
      <c r="C14414" s="336" t="s">
        <v>1336</v>
      </c>
      <c r="D14414" s="738">
        <v>154</v>
      </c>
      <c r="E14414" s="811">
        <v>30000</v>
      </c>
      <c r="F14414" s="734" t="s">
        <v>13126</v>
      </c>
      <c r="G14414" s="654"/>
      <c r="H14414" s="812" t="s">
        <v>10170</v>
      </c>
      <c r="I14414" s="799"/>
      <c r="J14414" s="800"/>
    </row>
    <row r="14415" spans="1:10" s="372" customFormat="1" ht="23.25">
      <c r="A14415" s="732" t="s">
        <v>13401</v>
      </c>
      <c r="B14415" s="336" t="s">
        <v>13046</v>
      </c>
      <c r="C14415" s="336" t="s">
        <v>1336</v>
      </c>
      <c r="D14415" s="738">
        <v>155</v>
      </c>
      <c r="E14415" s="811">
        <v>27000</v>
      </c>
      <c r="F14415" s="734" t="s">
        <v>13162</v>
      </c>
      <c r="G14415" s="654"/>
      <c r="H14415" s="812" t="s">
        <v>10170</v>
      </c>
      <c r="I14415" s="799"/>
      <c r="J14415" s="800"/>
    </row>
    <row r="14416" spans="1:10" s="372" customFormat="1">
      <c r="A14416" s="732" t="s">
        <v>13402</v>
      </c>
      <c r="B14416" s="336" t="s">
        <v>13046</v>
      </c>
      <c r="C14416" s="336" t="s">
        <v>1336</v>
      </c>
      <c r="D14416" s="738">
        <v>163</v>
      </c>
      <c r="E14416" s="811">
        <v>28020.880000000001</v>
      </c>
      <c r="F14416" s="734" t="s">
        <v>1843</v>
      </c>
      <c r="G14416" s="654"/>
      <c r="H14416" s="812" t="s">
        <v>13403</v>
      </c>
      <c r="I14416" s="799"/>
      <c r="J14416" s="800"/>
    </row>
    <row r="14417" spans="1:10" s="372" customFormat="1" ht="23.25">
      <c r="A14417" s="732" t="s">
        <v>13404</v>
      </c>
      <c r="B14417" s="336" t="s">
        <v>13046</v>
      </c>
      <c r="C14417" s="336" t="s">
        <v>1336</v>
      </c>
      <c r="D14417" s="738">
        <v>164</v>
      </c>
      <c r="E14417" s="811">
        <v>32000</v>
      </c>
      <c r="F14417" s="734" t="s">
        <v>13405</v>
      </c>
      <c r="G14417" s="654"/>
      <c r="H14417" s="812" t="s">
        <v>13403</v>
      </c>
      <c r="I14417" s="799"/>
      <c r="J14417" s="800"/>
    </row>
    <row r="14418" spans="1:10" s="372" customFormat="1" ht="23.25">
      <c r="A14418" s="732" t="s">
        <v>13406</v>
      </c>
      <c r="B14418" s="336" t="s">
        <v>13046</v>
      </c>
      <c r="C14418" s="336" t="s">
        <v>1336</v>
      </c>
      <c r="D14418" s="738">
        <v>170</v>
      </c>
      <c r="E14418" s="811">
        <v>21000</v>
      </c>
      <c r="F14418" s="734" t="s">
        <v>13407</v>
      </c>
      <c r="G14418" s="654"/>
      <c r="H14418" s="812" t="s">
        <v>13403</v>
      </c>
      <c r="I14418" s="799"/>
      <c r="J14418" s="800"/>
    </row>
    <row r="14419" spans="1:10" s="372" customFormat="1" ht="23.25">
      <c r="A14419" s="732" t="s">
        <v>13408</v>
      </c>
      <c r="B14419" s="336" t="s">
        <v>13046</v>
      </c>
      <c r="C14419" s="336" t="s">
        <v>1336</v>
      </c>
      <c r="D14419" s="738">
        <v>172</v>
      </c>
      <c r="E14419" s="811">
        <v>27000</v>
      </c>
      <c r="F14419" s="734" t="s">
        <v>13409</v>
      </c>
      <c r="G14419" s="654"/>
      <c r="H14419" s="812" t="s">
        <v>13403</v>
      </c>
      <c r="I14419" s="799"/>
      <c r="J14419" s="800"/>
    </row>
    <row r="14420" spans="1:10" s="372" customFormat="1" ht="34.9">
      <c r="A14420" s="732" t="s">
        <v>13410</v>
      </c>
      <c r="B14420" s="336" t="s">
        <v>13046</v>
      </c>
      <c r="C14420" s="336" t="s">
        <v>1336</v>
      </c>
      <c r="D14420" s="738">
        <v>173</v>
      </c>
      <c r="E14420" s="811">
        <v>358687.45</v>
      </c>
      <c r="F14420" s="734" t="s">
        <v>12990</v>
      </c>
      <c r="G14420" s="654"/>
      <c r="H14420" s="812" t="s">
        <v>13411</v>
      </c>
      <c r="I14420" s="799"/>
      <c r="J14420" s="800"/>
    </row>
    <row r="14421" spans="1:10" s="372" customFormat="1" ht="23.25">
      <c r="A14421" s="732" t="s">
        <v>13412</v>
      </c>
      <c r="B14421" s="336" t="s">
        <v>13046</v>
      </c>
      <c r="C14421" s="336" t="s">
        <v>1336</v>
      </c>
      <c r="D14421" s="738">
        <v>179</v>
      </c>
      <c r="E14421" s="811">
        <v>120869</v>
      </c>
      <c r="F14421" s="734" t="s">
        <v>8598</v>
      </c>
      <c r="G14421" s="654"/>
      <c r="H14421" s="812" t="s">
        <v>13413</v>
      </c>
      <c r="I14421" s="799"/>
      <c r="J14421" s="800"/>
    </row>
    <row r="14422" spans="1:10" s="372" customFormat="1" ht="23.25">
      <c r="A14422" s="732" t="s">
        <v>13414</v>
      </c>
      <c r="B14422" s="336" t="s">
        <v>13046</v>
      </c>
      <c r="C14422" s="336" t="s">
        <v>1336</v>
      </c>
      <c r="D14422" s="738">
        <v>182</v>
      </c>
      <c r="E14422" s="811">
        <v>20000</v>
      </c>
      <c r="F14422" s="734" t="s">
        <v>13415</v>
      </c>
      <c r="G14422" s="654"/>
      <c r="H14422" s="812" t="s">
        <v>10179</v>
      </c>
      <c r="I14422" s="799"/>
      <c r="J14422" s="800"/>
    </row>
    <row r="14423" spans="1:10" s="372" customFormat="1" ht="34.9">
      <c r="A14423" s="732" t="s">
        <v>13416</v>
      </c>
      <c r="B14423" s="336" t="s">
        <v>13046</v>
      </c>
      <c r="C14423" s="336" t="s">
        <v>1336</v>
      </c>
      <c r="D14423" s="738">
        <v>192</v>
      </c>
      <c r="E14423" s="811">
        <v>63000</v>
      </c>
      <c r="F14423" s="734" t="s">
        <v>12978</v>
      </c>
      <c r="G14423" s="654"/>
      <c r="H14423" s="812" t="s">
        <v>13417</v>
      </c>
      <c r="I14423" s="799"/>
      <c r="J14423" s="800"/>
    </row>
    <row r="14424" spans="1:10" s="372" customFormat="1" ht="23.25">
      <c r="A14424" s="732" t="s">
        <v>13418</v>
      </c>
      <c r="B14424" s="336" t="s">
        <v>13046</v>
      </c>
      <c r="C14424" s="336" t="s">
        <v>1336</v>
      </c>
      <c r="D14424" s="738">
        <v>193</v>
      </c>
      <c r="E14424" s="811">
        <v>30000</v>
      </c>
      <c r="F14424" s="734" t="s">
        <v>13419</v>
      </c>
      <c r="G14424" s="654"/>
      <c r="H14424" s="812" t="s">
        <v>13417</v>
      </c>
      <c r="I14424" s="799"/>
      <c r="J14424" s="800"/>
    </row>
    <row r="14425" spans="1:10" s="372" customFormat="1" ht="23.25">
      <c r="A14425" s="732" t="s">
        <v>13420</v>
      </c>
      <c r="B14425" s="336" t="s">
        <v>13046</v>
      </c>
      <c r="C14425" s="336" t="s">
        <v>1336</v>
      </c>
      <c r="D14425" s="738">
        <v>197</v>
      </c>
      <c r="E14425" s="811">
        <v>48890.9</v>
      </c>
      <c r="F14425" s="734" t="s">
        <v>12996</v>
      </c>
      <c r="G14425" s="654"/>
      <c r="H14425" s="812" t="s">
        <v>13417</v>
      </c>
      <c r="I14425" s="799"/>
      <c r="J14425" s="800"/>
    </row>
    <row r="14426" spans="1:10" s="372" customFormat="1" ht="46.5">
      <c r="A14426" s="732" t="s">
        <v>13421</v>
      </c>
      <c r="B14426" s="336" t="s">
        <v>13046</v>
      </c>
      <c r="C14426" s="336" t="s">
        <v>1336</v>
      </c>
      <c r="D14426" s="738">
        <v>201</v>
      </c>
      <c r="E14426" s="811">
        <v>45000</v>
      </c>
      <c r="F14426" s="734" t="s">
        <v>13037</v>
      </c>
      <c r="G14426" s="654"/>
      <c r="H14426" s="812" t="s">
        <v>13422</v>
      </c>
      <c r="I14426" s="799"/>
      <c r="J14426" s="800"/>
    </row>
    <row r="14427" spans="1:10" s="372" customFormat="1" ht="23.25">
      <c r="A14427" s="732" t="s">
        <v>13423</v>
      </c>
      <c r="B14427" s="336" t="s">
        <v>13046</v>
      </c>
      <c r="C14427" s="336" t="s">
        <v>1336</v>
      </c>
      <c r="D14427" s="738">
        <v>202</v>
      </c>
      <c r="E14427" s="811">
        <v>19500</v>
      </c>
      <c r="F14427" s="734" t="s">
        <v>13424</v>
      </c>
      <c r="G14427" s="654"/>
      <c r="H14427" s="812" t="s">
        <v>13422</v>
      </c>
      <c r="I14427" s="799"/>
      <c r="J14427" s="800"/>
    </row>
    <row r="14428" spans="1:10" s="372" customFormat="1" ht="23.25">
      <c r="A14428" s="732" t="s">
        <v>13425</v>
      </c>
      <c r="B14428" s="336" t="s">
        <v>13046</v>
      </c>
      <c r="C14428" s="336" t="s">
        <v>1336</v>
      </c>
      <c r="D14428" s="738">
        <v>204</v>
      </c>
      <c r="E14428" s="811">
        <v>36000</v>
      </c>
      <c r="F14428" s="734" t="s">
        <v>1915</v>
      </c>
      <c r="G14428" s="654"/>
      <c r="H14428" s="812" t="s">
        <v>13422</v>
      </c>
      <c r="I14428" s="799"/>
      <c r="J14428" s="800"/>
    </row>
    <row r="14429" spans="1:10" s="372" customFormat="1" ht="23.25">
      <c r="A14429" s="732" t="s">
        <v>13426</v>
      </c>
      <c r="B14429" s="336" t="s">
        <v>13046</v>
      </c>
      <c r="C14429" s="336" t="s">
        <v>1336</v>
      </c>
      <c r="D14429" s="738">
        <v>207</v>
      </c>
      <c r="E14429" s="811">
        <v>36000</v>
      </c>
      <c r="F14429" s="734" t="s">
        <v>13027</v>
      </c>
      <c r="G14429" s="654"/>
      <c r="H14429" s="812" t="s">
        <v>10181</v>
      </c>
      <c r="I14429" s="799"/>
      <c r="J14429" s="800"/>
    </row>
    <row r="14430" spans="1:10" s="372" customFormat="1" ht="23.25">
      <c r="A14430" s="732" t="s">
        <v>13427</v>
      </c>
      <c r="B14430" s="336" t="s">
        <v>13046</v>
      </c>
      <c r="C14430" s="336" t="s">
        <v>1336</v>
      </c>
      <c r="D14430" s="738">
        <v>214</v>
      </c>
      <c r="E14430" s="811">
        <v>35000</v>
      </c>
      <c r="F14430" s="734" t="s">
        <v>13428</v>
      </c>
      <c r="G14430" s="654"/>
      <c r="H14430" s="812" t="s">
        <v>13429</v>
      </c>
      <c r="I14430" s="799"/>
      <c r="J14430" s="800"/>
    </row>
    <row r="14431" spans="1:10" s="372" customFormat="1" ht="23.25">
      <c r="A14431" s="732" t="s">
        <v>13430</v>
      </c>
      <c r="B14431" s="336" t="s">
        <v>13046</v>
      </c>
      <c r="C14431" s="336" t="s">
        <v>1336</v>
      </c>
      <c r="D14431" s="738">
        <v>215</v>
      </c>
      <c r="E14431" s="811">
        <v>20000</v>
      </c>
      <c r="F14431" s="734" t="s">
        <v>13431</v>
      </c>
      <c r="G14431" s="654"/>
      <c r="H14431" s="812" t="s">
        <v>13429</v>
      </c>
      <c r="I14431" s="799"/>
      <c r="J14431" s="800"/>
    </row>
    <row r="14432" spans="1:10" s="372" customFormat="1" ht="23.25">
      <c r="A14432" s="732" t="s">
        <v>13432</v>
      </c>
      <c r="B14432" s="336" t="s">
        <v>13046</v>
      </c>
      <c r="C14432" s="336" t="s">
        <v>1336</v>
      </c>
      <c r="D14432" s="738">
        <v>223</v>
      </c>
      <c r="E14432" s="811">
        <v>19800</v>
      </c>
      <c r="F14432" s="734" t="s">
        <v>13433</v>
      </c>
      <c r="G14432" s="654"/>
      <c r="H14432" s="812" t="s">
        <v>13434</v>
      </c>
      <c r="I14432" s="799"/>
      <c r="J14432" s="800"/>
    </row>
    <row r="14433" spans="1:10" s="372" customFormat="1" ht="23.25">
      <c r="A14433" s="732" t="s">
        <v>13435</v>
      </c>
      <c r="B14433" s="336" t="s">
        <v>13046</v>
      </c>
      <c r="C14433" s="336" t="s">
        <v>1336</v>
      </c>
      <c r="D14433" s="738">
        <v>224</v>
      </c>
      <c r="E14433" s="811">
        <v>24000</v>
      </c>
      <c r="F14433" s="734" t="s">
        <v>13436</v>
      </c>
      <c r="G14433" s="654"/>
      <c r="H14433" s="812" t="s">
        <v>13434</v>
      </c>
      <c r="I14433" s="799"/>
      <c r="J14433" s="800"/>
    </row>
    <row r="14434" spans="1:10" s="372" customFormat="1" ht="23.25">
      <c r="A14434" s="732" t="s">
        <v>13437</v>
      </c>
      <c r="B14434" s="336" t="s">
        <v>13046</v>
      </c>
      <c r="C14434" s="336" t="s">
        <v>1336</v>
      </c>
      <c r="D14434" s="738">
        <v>244</v>
      </c>
      <c r="E14434" s="811">
        <v>30000</v>
      </c>
      <c r="F14434" s="734" t="s">
        <v>13031</v>
      </c>
      <c r="G14434" s="654"/>
      <c r="H14434" s="812" t="s">
        <v>13434</v>
      </c>
      <c r="I14434" s="799"/>
      <c r="J14434" s="800"/>
    </row>
    <row r="14435" spans="1:10" s="372" customFormat="1" ht="23.25">
      <c r="A14435" s="732" t="s">
        <v>13438</v>
      </c>
      <c r="B14435" s="336" t="s">
        <v>13046</v>
      </c>
      <c r="C14435" s="336" t="s">
        <v>1336</v>
      </c>
      <c r="D14435" s="738">
        <v>246</v>
      </c>
      <c r="E14435" s="811">
        <v>28000</v>
      </c>
      <c r="F14435" s="734" t="s">
        <v>13439</v>
      </c>
      <c r="G14435" s="654"/>
      <c r="H14435" s="812" t="s">
        <v>10184</v>
      </c>
      <c r="I14435" s="799"/>
      <c r="J14435" s="800"/>
    </row>
    <row r="14436" spans="1:10" s="372" customFormat="1" ht="23.25">
      <c r="A14436" s="732" t="s">
        <v>13440</v>
      </c>
      <c r="B14436" s="336" t="s">
        <v>13046</v>
      </c>
      <c r="C14436" s="336" t="s">
        <v>1336</v>
      </c>
      <c r="D14436" s="738">
        <v>247</v>
      </c>
      <c r="E14436" s="811">
        <v>36000</v>
      </c>
      <c r="F14436" s="734" t="s">
        <v>13029</v>
      </c>
      <c r="G14436" s="654"/>
      <c r="H14436" s="812" t="s">
        <v>10184</v>
      </c>
      <c r="I14436" s="799"/>
      <c r="J14436" s="800"/>
    </row>
    <row r="14437" spans="1:10" s="372" customFormat="1" ht="34.9">
      <c r="A14437" s="732" t="s">
        <v>13441</v>
      </c>
      <c r="B14437" s="336" t="s">
        <v>13046</v>
      </c>
      <c r="C14437" s="336" t="s">
        <v>1336</v>
      </c>
      <c r="D14437" s="738">
        <v>250</v>
      </c>
      <c r="E14437" s="811">
        <v>237952.9</v>
      </c>
      <c r="F14437" s="734" t="s">
        <v>1793</v>
      </c>
      <c r="G14437" s="654"/>
      <c r="H14437" s="812" t="s">
        <v>10184</v>
      </c>
      <c r="I14437" s="799"/>
      <c r="J14437" s="800"/>
    </row>
    <row r="14438" spans="1:10" s="372" customFormat="1" ht="23.25">
      <c r="A14438" s="732" t="s">
        <v>13442</v>
      </c>
      <c r="B14438" s="336" t="s">
        <v>13046</v>
      </c>
      <c r="C14438" s="336" t="s">
        <v>1336</v>
      </c>
      <c r="D14438" s="738">
        <v>253</v>
      </c>
      <c r="E14438" s="811">
        <v>20000</v>
      </c>
      <c r="F14438" s="734" t="s">
        <v>13443</v>
      </c>
      <c r="G14438" s="654"/>
      <c r="H14438" s="812" t="s">
        <v>13444</v>
      </c>
      <c r="I14438" s="799"/>
      <c r="J14438" s="800"/>
    </row>
    <row r="14439" spans="1:10" s="372" customFormat="1" ht="23.25">
      <c r="A14439" s="732" t="s">
        <v>13445</v>
      </c>
      <c r="B14439" s="336" t="s">
        <v>13046</v>
      </c>
      <c r="C14439" s="336" t="s">
        <v>1336</v>
      </c>
      <c r="D14439" s="738">
        <v>265</v>
      </c>
      <c r="E14439" s="811">
        <v>35000</v>
      </c>
      <c r="F14439" s="734" t="s">
        <v>13446</v>
      </c>
      <c r="G14439" s="654"/>
      <c r="H14439" s="812" t="s">
        <v>13447</v>
      </c>
      <c r="I14439" s="799"/>
      <c r="J14439" s="800"/>
    </row>
    <row r="14440" spans="1:10" s="372" customFormat="1" ht="23.25">
      <c r="A14440" s="732" t="s">
        <v>13448</v>
      </c>
      <c r="B14440" s="336" t="s">
        <v>13046</v>
      </c>
      <c r="C14440" s="336" t="s">
        <v>1336</v>
      </c>
      <c r="D14440" s="738">
        <v>278</v>
      </c>
      <c r="E14440" s="811">
        <v>28800</v>
      </c>
      <c r="F14440" s="734" t="s">
        <v>13449</v>
      </c>
      <c r="G14440" s="654"/>
      <c r="H14440" s="812" t="s">
        <v>10200</v>
      </c>
      <c r="I14440" s="799"/>
      <c r="J14440" s="800"/>
    </row>
    <row r="14441" spans="1:10" s="372" customFormat="1" ht="23.25">
      <c r="A14441" s="732" t="s">
        <v>13450</v>
      </c>
      <c r="B14441" s="336" t="s">
        <v>13046</v>
      </c>
      <c r="C14441" s="336" t="s">
        <v>1336</v>
      </c>
      <c r="D14441" s="738">
        <v>281</v>
      </c>
      <c r="E14441" s="811">
        <v>20000</v>
      </c>
      <c r="F14441" s="734" t="s">
        <v>13451</v>
      </c>
      <c r="G14441" s="654"/>
      <c r="H14441" s="812" t="s">
        <v>13452</v>
      </c>
      <c r="I14441" s="799"/>
      <c r="J14441" s="800"/>
    </row>
    <row r="14442" spans="1:10" s="372" customFormat="1" ht="23.25">
      <c r="A14442" s="732" t="s">
        <v>13453</v>
      </c>
      <c r="B14442" s="336" t="s">
        <v>13046</v>
      </c>
      <c r="C14442" s="336" t="s">
        <v>1336</v>
      </c>
      <c r="D14442" s="738">
        <v>290</v>
      </c>
      <c r="E14442" s="811">
        <v>22500</v>
      </c>
      <c r="F14442" s="734" t="s">
        <v>13454</v>
      </c>
      <c r="G14442" s="654"/>
      <c r="H14442" s="812" t="s">
        <v>13455</v>
      </c>
      <c r="I14442" s="799"/>
      <c r="J14442" s="800"/>
    </row>
    <row r="14443" spans="1:10" s="372" customFormat="1" ht="23.25">
      <c r="A14443" s="732" t="s">
        <v>13456</v>
      </c>
      <c r="B14443" s="336" t="s">
        <v>13046</v>
      </c>
      <c r="C14443" s="336" t="s">
        <v>1336</v>
      </c>
      <c r="D14443" s="738">
        <v>313</v>
      </c>
      <c r="E14443" s="811">
        <v>30000</v>
      </c>
      <c r="F14443" s="734" t="s">
        <v>13419</v>
      </c>
      <c r="G14443" s="654"/>
      <c r="H14443" s="812" t="s">
        <v>10206</v>
      </c>
      <c r="I14443" s="799"/>
      <c r="J14443" s="800"/>
    </row>
    <row r="14444" spans="1:10" s="372" customFormat="1" ht="23.25">
      <c r="A14444" s="732" t="s">
        <v>13457</v>
      </c>
      <c r="B14444" s="336" t="s">
        <v>13046</v>
      </c>
      <c r="C14444" s="336" t="s">
        <v>1336</v>
      </c>
      <c r="D14444" s="738">
        <v>315</v>
      </c>
      <c r="E14444" s="811">
        <v>35000</v>
      </c>
      <c r="F14444" s="734" t="s">
        <v>13458</v>
      </c>
      <c r="G14444" s="654"/>
      <c r="H14444" s="812" t="s">
        <v>10211</v>
      </c>
      <c r="I14444" s="799"/>
      <c r="J14444" s="800"/>
    </row>
    <row r="14445" spans="1:10" s="372" customFormat="1" ht="23.25">
      <c r="A14445" s="732" t="s">
        <v>13459</v>
      </c>
      <c r="B14445" s="336" t="s">
        <v>13046</v>
      </c>
      <c r="C14445" s="336" t="s">
        <v>1336</v>
      </c>
      <c r="D14445" s="738">
        <v>318</v>
      </c>
      <c r="E14445" s="811">
        <v>20000</v>
      </c>
      <c r="F14445" s="734" t="s">
        <v>13460</v>
      </c>
      <c r="G14445" s="654"/>
      <c r="H14445" s="812" t="s">
        <v>10214</v>
      </c>
      <c r="I14445" s="799"/>
      <c r="J14445" s="800"/>
    </row>
    <row r="14446" spans="1:10" s="372" customFormat="1" ht="23.25">
      <c r="A14446" s="732" t="s">
        <v>13461</v>
      </c>
      <c r="B14446" s="336" t="s">
        <v>13046</v>
      </c>
      <c r="C14446" s="336" t="s">
        <v>1336</v>
      </c>
      <c r="D14446" s="738">
        <v>331</v>
      </c>
      <c r="E14446" s="811">
        <v>28000</v>
      </c>
      <c r="F14446" s="734" t="s">
        <v>13462</v>
      </c>
      <c r="G14446" s="654"/>
      <c r="H14446" s="812" t="s">
        <v>13463</v>
      </c>
      <c r="I14446" s="799"/>
      <c r="J14446" s="800"/>
    </row>
    <row r="14447" spans="1:10" s="372" customFormat="1" ht="46.5">
      <c r="A14447" s="732" t="s">
        <v>13464</v>
      </c>
      <c r="B14447" s="336" t="s">
        <v>13046</v>
      </c>
      <c r="C14447" s="336" t="s">
        <v>1336</v>
      </c>
      <c r="D14447" s="738">
        <v>337</v>
      </c>
      <c r="E14447" s="811">
        <v>30000</v>
      </c>
      <c r="F14447" s="734" t="s">
        <v>13465</v>
      </c>
      <c r="G14447" s="654"/>
      <c r="H14447" s="812" t="s">
        <v>13463</v>
      </c>
      <c r="I14447" s="799"/>
      <c r="J14447" s="800"/>
    </row>
    <row r="14448" spans="1:10" s="372" customFormat="1" ht="23.25">
      <c r="A14448" s="732" t="s">
        <v>13466</v>
      </c>
      <c r="B14448" s="336" t="s">
        <v>13046</v>
      </c>
      <c r="C14448" s="336" t="s">
        <v>1336</v>
      </c>
      <c r="D14448" s="738">
        <v>338</v>
      </c>
      <c r="E14448" s="811">
        <v>36000</v>
      </c>
      <c r="F14448" s="734" t="s">
        <v>13467</v>
      </c>
      <c r="G14448" s="654"/>
      <c r="H14448" s="812" t="s">
        <v>10227</v>
      </c>
      <c r="I14448" s="799"/>
      <c r="J14448" s="800"/>
    </row>
    <row r="14449" spans="1:10" s="372" customFormat="1" ht="23.25">
      <c r="A14449" s="732" t="s">
        <v>13468</v>
      </c>
      <c r="B14449" s="336" t="s">
        <v>13046</v>
      </c>
      <c r="C14449" s="336" t="s">
        <v>1336</v>
      </c>
      <c r="D14449" s="738">
        <v>344</v>
      </c>
      <c r="E14449" s="811">
        <v>96530.04</v>
      </c>
      <c r="F14449" s="734" t="s">
        <v>12975</v>
      </c>
      <c r="G14449" s="654"/>
      <c r="H14449" s="812" t="s">
        <v>13469</v>
      </c>
      <c r="I14449" s="799"/>
      <c r="J14449" s="800"/>
    </row>
    <row r="14450" spans="1:10" s="372" customFormat="1" ht="46.5">
      <c r="A14450" s="732" t="s">
        <v>13470</v>
      </c>
      <c r="B14450" s="336" t="s">
        <v>13046</v>
      </c>
      <c r="C14450" s="336" t="s">
        <v>1336</v>
      </c>
      <c r="D14450" s="738">
        <v>347</v>
      </c>
      <c r="E14450" s="811">
        <v>28000</v>
      </c>
      <c r="F14450" s="734" t="s">
        <v>13187</v>
      </c>
      <c r="G14450" s="654"/>
      <c r="H14450" s="812" t="s">
        <v>13471</v>
      </c>
      <c r="I14450" s="799"/>
      <c r="J14450" s="800"/>
    </row>
    <row r="14451" spans="1:10" s="372" customFormat="1" ht="23.25">
      <c r="A14451" s="732" t="s">
        <v>13472</v>
      </c>
      <c r="B14451" s="336" t="s">
        <v>13046</v>
      </c>
      <c r="C14451" s="336" t="s">
        <v>1336</v>
      </c>
      <c r="D14451" s="738">
        <v>353</v>
      </c>
      <c r="E14451" s="811">
        <v>19167</v>
      </c>
      <c r="F14451" s="734" t="s">
        <v>13473</v>
      </c>
      <c r="G14451" s="654"/>
      <c r="H14451" s="812" t="s">
        <v>13474</v>
      </c>
      <c r="I14451" s="799"/>
      <c r="J14451" s="800"/>
    </row>
    <row r="14452" spans="1:10" s="372" customFormat="1" ht="23.25">
      <c r="A14452" s="732" t="s">
        <v>13475</v>
      </c>
      <c r="B14452" s="336" t="s">
        <v>13046</v>
      </c>
      <c r="C14452" s="336" t="s">
        <v>1336</v>
      </c>
      <c r="D14452" s="738">
        <v>358</v>
      </c>
      <c r="E14452" s="811">
        <v>20000</v>
      </c>
      <c r="F14452" s="734" t="s">
        <v>13476</v>
      </c>
      <c r="G14452" s="654"/>
      <c r="H14452" s="812" t="s">
        <v>10231</v>
      </c>
      <c r="I14452" s="799"/>
      <c r="J14452" s="800"/>
    </row>
    <row r="14453" spans="1:10" s="372" customFormat="1" ht="23.25">
      <c r="A14453" s="732" t="s">
        <v>13477</v>
      </c>
      <c r="B14453" s="336" t="s">
        <v>13046</v>
      </c>
      <c r="C14453" s="336" t="s">
        <v>1336</v>
      </c>
      <c r="D14453" s="738">
        <v>359</v>
      </c>
      <c r="E14453" s="811">
        <v>20000</v>
      </c>
      <c r="F14453" s="734" t="s">
        <v>13460</v>
      </c>
      <c r="G14453" s="654"/>
      <c r="H14453" s="812" t="s">
        <v>10231</v>
      </c>
      <c r="I14453" s="799"/>
      <c r="J14453" s="800"/>
    </row>
    <row r="14454" spans="1:10" s="372" customFormat="1" ht="23.25">
      <c r="A14454" s="732" t="s">
        <v>13478</v>
      </c>
      <c r="B14454" s="336" t="s">
        <v>13046</v>
      </c>
      <c r="C14454" s="336" t="s">
        <v>1336</v>
      </c>
      <c r="D14454" s="738">
        <v>379</v>
      </c>
      <c r="E14454" s="811">
        <v>24000</v>
      </c>
      <c r="F14454" s="734" t="s">
        <v>13260</v>
      </c>
      <c r="G14454" s="654"/>
      <c r="H14454" s="812" t="s">
        <v>13479</v>
      </c>
      <c r="I14454" s="799"/>
      <c r="J14454" s="800"/>
    </row>
    <row r="14455" spans="1:10" s="372" customFormat="1" ht="23.25">
      <c r="A14455" s="732" t="s">
        <v>13480</v>
      </c>
      <c r="B14455" s="336" t="s">
        <v>13046</v>
      </c>
      <c r="C14455" s="336" t="s">
        <v>1336</v>
      </c>
      <c r="D14455" s="738">
        <v>386</v>
      </c>
      <c r="E14455" s="811">
        <v>27000</v>
      </c>
      <c r="F14455" s="734" t="s">
        <v>13146</v>
      </c>
      <c r="G14455" s="654"/>
      <c r="H14455" s="812" t="s">
        <v>10240</v>
      </c>
      <c r="I14455" s="799"/>
      <c r="J14455" s="800"/>
    </row>
    <row r="14456" spans="1:10" s="372" customFormat="1" ht="34.9">
      <c r="A14456" s="732" t="s">
        <v>13481</v>
      </c>
      <c r="B14456" s="336" t="s">
        <v>13046</v>
      </c>
      <c r="C14456" s="336" t="s">
        <v>1336</v>
      </c>
      <c r="D14456" s="738">
        <v>388</v>
      </c>
      <c r="E14456" s="811">
        <v>19200</v>
      </c>
      <c r="F14456" s="734" t="s">
        <v>13482</v>
      </c>
      <c r="G14456" s="654"/>
      <c r="H14456" s="812" t="s">
        <v>10240</v>
      </c>
      <c r="I14456" s="799"/>
      <c r="J14456" s="800"/>
    </row>
    <row r="14457" spans="1:10" s="372" customFormat="1" ht="23.25">
      <c r="A14457" s="732" t="s">
        <v>13483</v>
      </c>
      <c r="B14457" s="336" t="s">
        <v>13046</v>
      </c>
      <c r="C14457" s="336" t="s">
        <v>1336</v>
      </c>
      <c r="D14457" s="738">
        <v>390</v>
      </c>
      <c r="E14457" s="811">
        <v>28500</v>
      </c>
      <c r="F14457" s="734" t="s">
        <v>13399</v>
      </c>
      <c r="G14457" s="654"/>
      <c r="H14457" s="812" t="s">
        <v>10240</v>
      </c>
      <c r="I14457" s="799"/>
      <c r="J14457" s="800"/>
    </row>
    <row r="14458" spans="1:10" s="372" customFormat="1" ht="23.25">
      <c r="A14458" s="732" t="s">
        <v>13484</v>
      </c>
      <c r="B14458" s="336" t="s">
        <v>13046</v>
      </c>
      <c r="C14458" s="336" t="s">
        <v>1336</v>
      </c>
      <c r="D14458" s="738">
        <v>391</v>
      </c>
      <c r="E14458" s="811">
        <v>28500</v>
      </c>
      <c r="F14458" s="734" t="s">
        <v>13390</v>
      </c>
      <c r="G14458" s="654"/>
      <c r="H14458" s="812" t="s">
        <v>10249</v>
      </c>
      <c r="I14458" s="799"/>
      <c r="J14458" s="800"/>
    </row>
    <row r="14459" spans="1:10" s="372" customFormat="1">
      <c r="A14459" s="732" t="s">
        <v>13485</v>
      </c>
      <c r="B14459" s="336" t="s">
        <v>13046</v>
      </c>
      <c r="C14459" s="336" t="s">
        <v>1336</v>
      </c>
      <c r="D14459" s="738">
        <v>397</v>
      </c>
      <c r="E14459" s="811">
        <v>27900</v>
      </c>
      <c r="F14459" s="734" t="s">
        <v>13486</v>
      </c>
      <c r="G14459" s="654"/>
      <c r="H14459" s="812" t="s">
        <v>13487</v>
      </c>
      <c r="I14459" s="799"/>
      <c r="J14459" s="800"/>
    </row>
    <row r="14460" spans="1:10" s="372" customFormat="1" ht="46.5">
      <c r="A14460" s="732" t="s">
        <v>13488</v>
      </c>
      <c r="B14460" s="336" t="s">
        <v>13046</v>
      </c>
      <c r="C14460" s="336" t="s">
        <v>1336</v>
      </c>
      <c r="D14460" s="738">
        <v>398</v>
      </c>
      <c r="E14460" s="811">
        <v>36000</v>
      </c>
      <c r="F14460" s="734" t="s">
        <v>13489</v>
      </c>
      <c r="G14460" s="654"/>
      <c r="H14460" s="812" t="s">
        <v>13487</v>
      </c>
      <c r="I14460" s="799"/>
      <c r="J14460" s="800"/>
    </row>
    <row r="14461" spans="1:10" s="372" customFormat="1" ht="23.25">
      <c r="A14461" s="732" t="s">
        <v>13490</v>
      </c>
      <c r="B14461" s="336" t="s">
        <v>13046</v>
      </c>
      <c r="C14461" s="336" t="s">
        <v>1336</v>
      </c>
      <c r="D14461" s="738">
        <v>399</v>
      </c>
      <c r="E14461" s="811">
        <v>36000</v>
      </c>
      <c r="F14461" s="734" t="s">
        <v>13120</v>
      </c>
      <c r="G14461" s="654"/>
      <c r="H14461" s="812" t="s">
        <v>13491</v>
      </c>
      <c r="I14461" s="799"/>
      <c r="J14461" s="800"/>
    </row>
    <row r="14462" spans="1:10" s="372" customFormat="1" ht="46.5">
      <c r="A14462" s="732" t="s">
        <v>13492</v>
      </c>
      <c r="B14462" s="336" t="s">
        <v>13046</v>
      </c>
      <c r="C14462" s="336" t="s">
        <v>1336</v>
      </c>
      <c r="D14462" s="738">
        <v>400</v>
      </c>
      <c r="E14462" s="811">
        <v>36000</v>
      </c>
      <c r="F14462" s="734" t="s">
        <v>13493</v>
      </c>
      <c r="G14462" s="654"/>
      <c r="H14462" s="812" t="s">
        <v>13491</v>
      </c>
      <c r="I14462" s="799"/>
      <c r="J14462" s="800"/>
    </row>
    <row r="14463" spans="1:10" s="372" customFormat="1" ht="23.25">
      <c r="A14463" s="732" t="s">
        <v>13494</v>
      </c>
      <c r="B14463" s="336" t="s">
        <v>13046</v>
      </c>
      <c r="C14463" s="336" t="s">
        <v>1336</v>
      </c>
      <c r="D14463" s="738">
        <v>401</v>
      </c>
      <c r="E14463" s="811">
        <v>30000</v>
      </c>
      <c r="F14463" s="734" t="s">
        <v>13495</v>
      </c>
      <c r="G14463" s="654"/>
      <c r="H14463" s="812" t="s">
        <v>13491</v>
      </c>
      <c r="I14463" s="799"/>
      <c r="J14463" s="800"/>
    </row>
    <row r="14464" spans="1:10" s="372" customFormat="1" ht="23.25">
      <c r="A14464" s="732" t="s">
        <v>13496</v>
      </c>
      <c r="B14464" s="336" t="s">
        <v>13046</v>
      </c>
      <c r="C14464" s="336" t="s">
        <v>1336</v>
      </c>
      <c r="D14464" s="738">
        <v>402</v>
      </c>
      <c r="E14464" s="811">
        <v>19065.62</v>
      </c>
      <c r="F14464" s="734" t="s">
        <v>13252</v>
      </c>
      <c r="G14464" s="654"/>
      <c r="H14464" s="812" t="s">
        <v>13497</v>
      </c>
      <c r="I14464" s="799"/>
      <c r="J14464" s="800"/>
    </row>
    <row r="14465" spans="1:10" s="372" customFormat="1" ht="23.25">
      <c r="A14465" s="732" t="s">
        <v>13498</v>
      </c>
      <c r="B14465" s="336" t="s">
        <v>13046</v>
      </c>
      <c r="C14465" s="336" t="s">
        <v>1336</v>
      </c>
      <c r="D14465" s="738">
        <v>403</v>
      </c>
      <c r="E14465" s="811">
        <v>35000</v>
      </c>
      <c r="F14465" s="734" t="s">
        <v>12561</v>
      </c>
      <c r="G14465" s="654"/>
      <c r="H14465" s="812" t="s">
        <v>13497</v>
      </c>
      <c r="I14465" s="799"/>
      <c r="J14465" s="800"/>
    </row>
    <row r="14466" spans="1:10" s="372" customFormat="1" ht="23.25">
      <c r="A14466" s="732" t="s">
        <v>13499</v>
      </c>
      <c r="B14466" s="336" t="s">
        <v>13046</v>
      </c>
      <c r="C14466" s="336" t="s">
        <v>1336</v>
      </c>
      <c r="D14466" s="738">
        <v>410</v>
      </c>
      <c r="E14466" s="811">
        <v>34300</v>
      </c>
      <c r="F14466" s="734" t="s">
        <v>13500</v>
      </c>
      <c r="G14466" s="654"/>
      <c r="H14466" s="812" t="s">
        <v>13501</v>
      </c>
      <c r="I14466" s="799"/>
      <c r="J14466" s="800"/>
    </row>
    <row r="14467" spans="1:10" s="372" customFormat="1" ht="23.25">
      <c r="A14467" s="732" t="s">
        <v>13502</v>
      </c>
      <c r="B14467" s="336" t="s">
        <v>13046</v>
      </c>
      <c r="C14467" s="336" t="s">
        <v>1336</v>
      </c>
      <c r="D14467" s="738">
        <v>413</v>
      </c>
      <c r="E14467" s="811">
        <v>24999</v>
      </c>
      <c r="F14467" s="734" t="s">
        <v>13503</v>
      </c>
      <c r="G14467" s="654"/>
      <c r="H14467" s="812" t="s">
        <v>13504</v>
      </c>
      <c r="I14467" s="799"/>
      <c r="J14467" s="800"/>
    </row>
    <row r="14468" spans="1:10" s="372" customFormat="1" ht="34.9">
      <c r="A14468" s="732" t="s">
        <v>13505</v>
      </c>
      <c r="B14468" s="336" t="s">
        <v>13046</v>
      </c>
      <c r="C14468" s="336" t="s">
        <v>1336</v>
      </c>
      <c r="D14468" s="738">
        <v>424</v>
      </c>
      <c r="E14468" s="811">
        <v>100000</v>
      </c>
      <c r="F14468" s="734" t="s">
        <v>13037</v>
      </c>
      <c r="G14468" s="654"/>
      <c r="H14468" s="812" t="s">
        <v>10262</v>
      </c>
      <c r="I14468" s="799"/>
      <c r="J14468" s="800"/>
    </row>
    <row r="14469" spans="1:10" s="372" customFormat="1" ht="23.25">
      <c r="A14469" s="732" t="s">
        <v>13506</v>
      </c>
      <c r="B14469" s="336" t="s">
        <v>13046</v>
      </c>
      <c r="C14469" s="336" t="s">
        <v>1336</v>
      </c>
      <c r="D14469" s="738">
        <v>426</v>
      </c>
      <c r="E14469" s="811">
        <v>36000</v>
      </c>
      <c r="F14469" s="734" t="s">
        <v>13507</v>
      </c>
      <c r="G14469" s="654"/>
      <c r="H14469" s="812" t="s">
        <v>10262</v>
      </c>
      <c r="I14469" s="799"/>
      <c r="J14469" s="800"/>
    </row>
    <row r="14470" spans="1:10" s="372" customFormat="1" ht="46.5">
      <c r="A14470" s="732" t="s">
        <v>13508</v>
      </c>
      <c r="B14470" s="336" t="s">
        <v>13046</v>
      </c>
      <c r="C14470" s="336" t="s">
        <v>1336</v>
      </c>
      <c r="D14470" s="738">
        <v>427</v>
      </c>
      <c r="E14470" s="811">
        <v>27600</v>
      </c>
      <c r="F14470" s="734" t="s">
        <v>13509</v>
      </c>
      <c r="G14470" s="654"/>
      <c r="H14470" s="812" t="s">
        <v>10262</v>
      </c>
      <c r="I14470" s="799"/>
      <c r="J14470" s="800"/>
    </row>
    <row r="14471" spans="1:10" s="372" customFormat="1" ht="46.5">
      <c r="A14471" s="732" t="s">
        <v>13510</v>
      </c>
      <c r="B14471" s="336" t="s">
        <v>13046</v>
      </c>
      <c r="C14471" s="336" t="s">
        <v>1336</v>
      </c>
      <c r="D14471" s="738">
        <v>432</v>
      </c>
      <c r="E14471" s="811">
        <v>27600</v>
      </c>
      <c r="F14471" s="734" t="s">
        <v>13511</v>
      </c>
      <c r="G14471" s="654"/>
      <c r="H14471" s="812" t="s">
        <v>10269</v>
      </c>
      <c r="I14471" s="799"/>
      <c r="J14471" s="800"/>
    </row>
    <row r="14472" spans="1:10" s="372" customFormat="1" ht="23.25">
      <c r="A14472" s="732" t="s">
        <v>13512</v>
      </c>
      <c r="B14472" s="336" t="s">
        <v>13046</v>
      </c>
      <c r="C14472" s="336" t="s">
        <v>1336</v>
      </c>
      <c r="D14472" s="738">
        <v>434</v>
      </c>
      <c r="E14472" s="811">
        <v>35000</v>
      </c>
      <c r="F14472" s="734" t="s">
        <v>13513</v>
      </c>
      <c r="G14472" s="654"/>
      <c r="H14472" s="812" t="s">
        <v>13514</v>
      </c>
      <c r="I14472" s="799"/>
      <c r="J14472" s="800"/>
    </row>
    <row r="14473" spans="1:10" s="372" customFormat="1" ht="23.25">
      <c r="A14473" s="732" t="s">
        <v>13515</v>
      </c>
      <c r="B14473" s="336" t="s">
        <v>13046</v>
      </c>
      <c r="C14473" s="336" t="s">
        <v>1336</v>
      </c>
      <c r="D14473" s="738">
        <v>435</v>
      </c>
      <c r="E14473" s="811">
        <v>28800</v>
      </c>
      <c r="F14473" s="734" t="s">
        <v>13029</v>
      </c>
      <c r="G14473" s="654"/>
      <c r="H14473" s="812" t="s">
        <v>10274</v>
      </c>
      <c r="I14473" s="799"/>
      <c r="J14473" s="800"/>
    </row>
    <row r="14474" spans="1:10" s="372" customFormat="1" ht="34.9">
      <c r="A14474" s="732" t="s">
        <v>13516</v>
      </c>
      <c r="B14474" s="336" t="s">
        <v>13046</v>
      </c>
      <c r="C14474" s="336" t="s">
        <v>1336</v>
      </c>
      <c r="D14474" s="738">
        <v>441</v>
      </c>
      <c r="E14474" s="811">
        <v>32000</v>
      </c>
      <c r="F14474" s="734" t="s">
        <v>13114</v>
      </c>
      <c r="G14474" s="654"/>
      <c r="H14474" s="812" t="s">
        <v>10281</v>
      </c>
      <c r="I14474" s="799"/>
      <c r="J14474" s="800"/>
    </row>
    <row r="14475" spans="1:10" s="372" customFormat="1" ht="23.25">
      <c r="A14475" s="732" t="s">
        <v>13517</v>
      </c>
      <c r="B14475" s="336" t="s">
        <v>13046</v>
      </c>
      <c r="C14475" s="336" t="s">
        <v>1336</v>
      </c>
      <c r="D14475" s="738">
        <v>442</v>
      </c>
      <c r="E14475" s="811">
        <v>32000</v>
      </c>
      <c r="F14475" s="734" t="s">
        <v>13322</v>
      </c>
      <c r="G14475" s="654"/>
      <c r="H14475" s="812" t="s">
        <v>10281</v>
      </c>
      <c r="I14475" s="799"/>
      <c r="J14475" s="800"/>
    </row>
    <row r="14476" spans="1:10" s="372" customFormat="1" ht="23.25">
      <c r="A14476" s="732" t="s">
        <v>13518</v>
      </c>
      <c r="B14476" s="336" t="s">
        <v>13046</v>
      </c>
      <c r="C14476" s="336" t="s">
        <v>1336</v>
      </c>
      <c r="D14476" s="738">
        <v>446</v>
      </c>
      <c r="E14476" s="811">
        <v>32000</v>
      </c>
      <c r="F14476" s="734" t="s">
        <v>13366</v>
      </c>
      <c r="G14476" s="654"/>
      <c r="H14476" s="812" t="s">
        <v>13519</v>
      </c>
      <c r="I14476" s="799"/>
      <c r="J14476" s="800"/>
    </row>
    <row r="14477" spans="1:10" s="372" customFormat="1" ht="23.25">
      <c r="A14477" s="732" t="s">
        <v>13520</v>
      </c>
      <c r="B14477" s="336" t="s">
        <v>13046</v>
      </c>
      <c r="C14477" s="336" t="s">
        <v>1336</v>
      </c>
      <c r="D14477" s="738">
        <v>451</v>
      </c>
      <c r="E14477" s="811">
        <v>27000</v>
      </c>
      <c r="F14477" s="734" t="s">
        <v>13162</v>
      </c>
      <c r="G14477" s="654"/>
      <c r="H14477" s="812" t="s">
        <v>13521</v>
      </c>
      <c r="I14477" s="799"/>
      <c r="J14477" s="800"/>
    </row>
    <row r="14478" spans="1:10" s="372" customFormat="1" ht="23.25">
      <c r="A14478" s="732" t="s">
        <v>13522</v>
      </c>
      <c r="B14478" s="336" t="s">
        <v>13046</v>
      </c>
      <c r="C14478" s="336" t="s">
        <v>1336</v>
      </c>
      <c r="D14478" s="738">
        <v>452</v>
      </c>
      <c r="E14478" s="811">
        <v>20000</v>
      </c>
      <c r="F14478" s="734" t="s">
        <v>13126</v>
      </c>
      <c r="G14478" s="654"/>
      <c r="H14478" s="812" t="s">
        <v>13521</v>
      </c>
      <c r="I14478" s="799"/>
      <c r="J14478" s="800"/>
    </row>
    <row r="14479" spans="1:10" s="372" customFormat="1" ht="23.25">
      <c r="A14479" s="732" t="s">
        <v>13523</v>
      </c>
      <c r="B14479" s="336" t="s">
        <v>13046</v>
      </c>
      <c r="C14479" s="336" t="s">
        <v>1336</v>
      </c>
      <c r="D14479" s="738">
        <v>453</v>
      </c>
      <c r="E14479" s="811">
        <v>36500</v>
      </c>
      <c r="F14479" s="734" t="s">
        <v>13201</v>
      </c>
      <c r="G14479" s="654"/>
      <c r="H14479" s="812" t="s">
        <v>13521</v>
      </c>
      <c r="I14479" s="799"/>
      <c r="J14479" s="800"/>
    </row>
    <row r="14480" spans="1:10" s="372" customFormat="1" ht="23.25">
      <c r="A14480" s="732" t="s">
        <v>13524</v>
      </c>
      <c r="B14480" s="336" t="s">
        <v>13046</v>
      </c>
      <c r="C14480" s="336" t="s">
        <v>1336</v>
      </c>
      <c r="D14480" s="738">
        <v>455</v>
      </c>
      <c r="E14480" s="811">
        <v>28000</v>
      </c>
      <c r="F14480" s="734" t="s">
        <v>13525</v>
      </c>
      <c r="G14480" s="654"/>
      <c r="H14480" s="812" t="s">
        <v>10291</v>
      </c>
      <c r="I14480" s="799"/>
      <c r="J14480" s="800"/>
    </row>
    <row r="14481" spans="1:10" s="372" customFormat="1" ht="23.25">
      <c r="A14481" s="732" t="s">
        <v>13526</v>
      </c>
      <c r="B14481" s="336" t="s">
        <v>13046</v>
      </c>
      <c r="C14481" s="336" t="s">
        <v>1336</v>
      </c>
      <c r="D14481" s="738">
        <v>456</v>
      </c>
      <c r="E14481" s="811">
        <v>28000</v>
      </c>
      <c r="F14481" s="734" t="s">
        <v>13527</v>
      </c>
      <c r="G14481" s="654"/>
      <c r="H14481" s="812" t="s">
        <v>10291</v>
      </c>
      <c r="I14481" s="799"/>
      <c r="J14481" s="800"/>
    </row>
    <row r="14482" spans="1:10" s="372" customFormat="1" ht="23.25">
      <c r="A14482" s="732" t="s">
        <v>13528</v>
      </c>
      <c r="B14482" s="336" t="s">
        <v>13046</v>
      </c>
      <c r="C14482" s="336" t="s">
        <v>1336</v>
      </c>
      <c r="D14482" s="738">
        <v>457</v>
      </c>
      <c r="E14482" s="811">
        <v>36000</v>
      </c>
      <c r="F14482" s="734" t="s">
        <v>13197</v>
      </c>
      <c r="G14482" s="654"/>
      <c r="H14482" s="812" t="s">
        <v>10291</v>
      </c>
      <c r="I14482" s="799"/>
      <c r="J14482" s="800"/>
    </row>
    <row r="14483" spans="1:10" s="372" customFormat="1" ht="23.25">
      <c r="A14483" s="732" t="s">
        <v>13529</v>
      </c>
      <c r="B14483" s="336" t="s">
        <v>13046</v>
      </c>
      <c r="C14483" s="336" t="s">
        <v>1336</v>
      </c>
      <c r="D14483" s="738">
        <v>459</v>
      </c>
      <c r="E14483" s="811">
        <v>28000</v>
      </c>
      <c r="F14483" s="734" t="s">
        <v>13530</v>
      </c>
      <c r="G14483" s="654"/>
      <c r="H14483" s="812" t="s">
        <v>10291</v>
      </c>
      <c r="I14483" s="799"/>
      <c r="J14483" s="800"/>
    </row>
    <row r="14484" spans="1:10" s="372" customFormat="1" ht="23.25">
      <c r="A14484" s="732" t="s">
        <v>13531</v>
      </c>
      <c r="B14484" s="336" t="s">
        <v>13046</v>
      </c>
      <c r="C14484" s="336" t="s">
        <v>1336</v>
      </c>
      <c r="D14484" s="738">
        <v>465</v>
      </c>
      <c r="E14484" s="811">
        <v>20000</v>
      </c>
      <c r="F14484" s="734" t="s">
        <v>13431</v>
      </c>
      <c r="G14484" s="654"/>
      <c r="H14484" s="812" t="s">
        <v>13532</v>
      </c>
      <c r="I14484" s="799"/>
      <c r="J14484" s="800"/>
    </row>
    <row r="14485" spans="1:10" s="372" customFormat="1" ht="34.9">
      <c r="A14485" s="732" t="s">
        <v>13533</v>
      </c>
      <c r="B14485" s="336" t="s">
        <v>13046</v>
      </c>
      <c r="C14485" s="336" t="s">
        <v>1336</v>
      </c>
      <c r="D14485" s="738">
        <v>470</v>
      </c>
      <c r="E14485" s="811">
        <v>35000</v>
      </c>
      <c r="F14485" s="734" t="s">
        <v>13309</v>
      </c>
      <c r="G14485" s="654"/>
      <c r="H14485" s="812" t="s">
        <v>10296</v>
      </c>
      <c r="I14485" s="799"/>
      <c r="J14485" s="800"/>
    </row>
    <row r="14486" spans="1:10" s="372" customFormat="1" ht="34.9">
      <c r="A14486" s="732" t="s">
        <v>13534</v>
      </c>
      <c r="B14486" s="336" t="s">
        <v>13046</v>
      </c>
      <c r="C14486" s="336" t="s">
        <v>1336</v>
      </c>
      <c r="D14486" s="738">
        <v>471</v>
      </c>
      <c r="E14486" s="811">
        <v>35000</v>
      </c>
      <c r="F14486" s="734" t="s">
        <v>13346</v>
      </c>
      <c r="G14486" s="654"/>
      <c r="H14486" s="812" t="s">
        <v>10296</v>
      </c>
      <c r="I14486" s="799"/>
      <c r="J14486" s="800"/>
    </row>
    <row r="14487" spans="1:10" s="372" customFormat="1" ht="23.25">
      <c r="A14487" s="732" t="s">
        <v>13535</v>
      </c>
      <c r="B14487" s="336" t="s">
        <v>13046</v>
      </c>
      <c r="C14487" s="336" t="s">
        <v>1336</v>
      </c>
      <c r="D14487" s="738">
        <v>472</v>
      </c>
      <c r="E14487" s="811">
        <v>28000</v>
      </c>
      <c r="F14487" s="734" t="s">
        <v>13536</v>
      </c>
      <c r="G14487" s="654"/>
      <c r="H14487" s="812" t="s">
        <v>10296</v>
      </c>
      <c r="I14487" s="799"/>
      <c r="J14487" s="800"/>
    </row>
    <row r="14488" spans="1:10" s="372" customFormat="1" ht="23.25">
      <c r="A14488" s="732" t="s">
        <v>13537</v>
      </c>
      <c r="B14488" s="336" t="s">
        <v>13046</v>
      </c>
      <c r="C14488" s="336" t="s">
        <v>1336</v>
      </c>
      <c r="D14488" s="738">
        <v>474</v>
      </c>
      <c r="E14488" s="811">
        <v>24000</v>
      </c>
      <c r="F14488" s="734" t="s">
        <v>13171</v>
      </c>
      <c r="G14488" s="654"/>
      <c r="H14488" s="812" t="s">
        <v>13538</v>
      </c>
      <c r="I14488" s="799"/>
      <c r="J14488" s="800"/>
    </row>
    <row r="14489" spans="1:10" s="372" customFormat="1" ht="23.25">
      <c r="A14489" s="732" t="s">
        <v>13539</v>
      </c>
      <c r="B14489" s="336" t="s">
        <v>13046</v>
      </c>
      <c r="C14489" s="336" t="s">
        <v>1336</v>
      </c>
      <c r="D14489" s="738">
        <v>484</v>
      </c>
      <c r="E14489" s="811">
        <v>35000</v>
      </c>
      <c r="F14489" s="734" t="s">
        <v>13311</v>
      </c>
      <c r="G14489" s="654"/>
      <c r="H14489" s="812" t="s">
        <v>10304</v>
      </c>
      <c r="I14489" s="799"/>
      <c r="J14489" s="800"/>
    </row>
    <row r="14490" spans="1:10" s="372" customFormat="1" ht="23.25">
      <c r="A14490" s="732" t="s">
        <v>13540</v>
      </c>
      <c r="B14490" s="336" t="s">
        <v>13046</v>
      </c>
      <c r="C14490" s="336" t="s">
        <v>1336</v>
      </c>
      <c r="D14490" s="738">
        <v>486</v>
      </c>
      <c r="E14490" s="811">
        <v>19800</v>
      </c>
      <c r="F14490" s="734" t="s">
        <v>13541</v>
      </c>
      <c r="G14490" s="654"/>
      <c r="H14490" s="812" t="s">
        <v>13542</v>
      </c>
      <c r="I14490" s="799"/>
      <c r="J14490" s="800"/>
    </row>
    <row r="14491" spans="1:10" s="372" customFormat="1" ht="23.25">
      <c r="A14491" s="732" t="s">
        <v>38042</v>
      </c>
      <c r="B14491" s="336" t="s">
        <v>13046</v>
      </c>
      <c r="C14491" s="336" t="s">
        <v>1336</v>
      </c>
      <c r="D14491" s="738">
        <v>488</v>
      </c>
      <c r="E14491" s="811">
        <v>25000</v>
      </c>
      <c r="F14491" s="734" t="s">
        <v>13543</v>
      </c>
      <c r="G14491" s="654"/>
      <c r="H14491" s="812" t="s">
        <v>13542</v>
      </c>
      <c r="I14491" s="799"/>
      <c r="J14491" s="800"/>
    </row>
    <row r="14492" spans="1:10" s="372" customFormat="1" ht="34.9">
      <c r="A14492" s="732" t="s">
        <v>13544</v>
      </c>
      <c r="B14492" s="336" t="s">
        <v>13046</v>
      </c>
      <c r="C14492" s="336" t="s">
        <v>1336</v>
      </c>
      <c r="D14492" s="738">
        <v>489</v>
      </c>
      <c r="E14492" s="811">
        <v>35000</v>
      </c>
      <c r="F14492" s="734" t="s">
        <v>13085</v>
      </c>
      <c r="G14492" s="654"/>
      <c r="H14492" s="812" t="s">
        <v>13545</v>
      </c>
      <c r="I14492" s="799"/>
      <c r="J14492" s="800"/>
    </row>
    <row r="14493" spans="1:10" s="372" customFormat="1" ht="34.9">
      <c r="A14493" s="732" t="s">
        <v>13546</v>
      </c>
      <c r="B14493" s="336" t="s">
        <v>13046</v>
      </c>
      <c r="C14493" s="336" t="s">
        <v>1336</v>
      </c>
      <c r="D14493" s="738">
        <v>490</v>
      </c>
      <c r="E14493" s="811">
        <v>35000</v>
      </c>
      <c r="F14493" s="734" t="s">
        <v>13300</v>
      </c>
      <c r="G14493" s="654"/>
      <c r="H14493" s="812" t="s">
        <v>13545</v>
      </c>
      <c r="I14493" s="799"/>
      <c r="J14493" s="800"/>
    </row>
    <row r="14494" spans="1:10" s="372" customFormat="1" ht="34.9">
      <c r="A14494" s="732" t="s">
        <v>13547</v>
      </c>
      <c r="B14494" s="336" t="s">
        <v>13046</v>
      </c>
      <c r="C14494" s="336" t="s">
        <v>1336</v>
      </c>
      <c r="D14494" s="738">
        <v>491</v>
      </c>
      <c r="E14494" s="811">
        <v>35000</v>
      </c>
      <c r="F14494" s="734" t="s">
        <v>13191</v>
      </c>
      <c r="G14494" s="654"/>
      <c r="H14494" s="812" t="s">
        <v>13545</v>
      </c>
      <c r="I14494" s="799"/>
      <c r="J14494" s="800"/>
    </row>
    <row r="14495" spans="1:10" s="372" customFormat="1" ht="23.25">
      <c r="A14495" s="732" t="s">
        <v>13548</v>
      </c>
      <c r="B14495" s="336" t="s">
        <v>13046</v>
      </c>
      <c r="C14495" s="336" t="s">
        <v>1336</v>
      </c>
      <c r="D14495" s="738">
        <v>494</v>
      </c>
      <c r="E14495" s="811">
        <v>29600</v>
      </c>
      <c r="F14495" s="734" t="s">
        <v>13549</v>
      </c>
      <c r="G14495" s="654"/>
      <c r="H14495" s="812" t="s">
        <v>13550</v>
      </c>
      <c r="I14495" s="799"/>
      <c r="J14495" s="800"/>
    </row>
    <row r="14496" spans="1:10" s="372" customFormat="1" ht="34.9">
      <c r="A14496" s="732" t="s">
        <v>13551</v>
      </c>
      <c r="B14496" s="336" t="s">
        <v>13046</v>
      </c>
      <c r="C14496" s="336" t="s">
        <v>1336</v>
      </c>
      <c r="D14496" s="738">
        <v>495</v>
      </c>
      <c r="E14496" s="811">
        <v>42581.3</v>
      </c>
      <c r="F14496" s="734" t="s">
        <v>13042</v>
      </c>
      <c r="G14496" s="654"/>
      <c r="H14496" s="812" t="s">
        <v>13552</v>
      </c>
      <c r="I14496" s="799"/>
      <c r="J14496" s="800"/>
    </row>
    <row r="14497" spans="1:10" s="372" customFormat="1">
      <c r="A14497" s="732" t="s">
        <v>13553</v>
      </c>
      <c r="B14497" s="336" t="s">
        <v>13046</v>
      </c>
      <c r="C14497" s="336" t="s">
        <v>1336</v>
      </c>
      <c r="D14497" s="738">
        <v>496</v>
      </c>
      <c r="E14497" s="811">
        <v>22000</v>
      </c>
      <c r="F14497" s="734" t="s">
        <v>13554</v>
      </c>
      <c r="G14497" s="654"/>
      <c r="H14497" s="812" t="s">
        <v>13552</v>
      </c>
      <c r="I14497" s="799"/>
      <c r="J14497" s="800"/>
    </row>
    <row r="14498" spans="1:10" s="372" customFormat="1" ht="23.25">
      <c r="A14498" s="732" t="s">
        <v>13555</v>
      </c>
      <c r="B14498" s="336" t="s">
        <v>13046</v>
      </c>
      <c r="C14498" s="336" t="s">
        <v>1336</v>
      </c>
      <c r="D14498" s="738">
        <v>498</v>
      </c>
      <c r="E14498" s="811">
        <v>22000</v>
      </c>
      <c r="F14498" s="734" t="s">
        <v>13556</v>
      </c>
      <c r="G14498" s="654"/>
      <c r="H14498" s="812" t="s">
        <v>13557</v>
      </c>
      <c r="I14498" s="799"/>
      <c r="J14498" s="800"/>
    </row>
    <row r="14499" spans="1:10" s="372" customFormat="1" ht="23.25">
      <c r="A14499" s="732" t="s">
        <v>13558</v>
      </c>
      <c r="B14499" s="336" t="s">
        <v>13046</v>
      </c>
      <c r="C14499" s="336" t="s">
        <v>1336</v>
      </c>
      <c r="D14499" s="738">
        <v>500</v>
      </c>
      <c r="E14499" s="811">
        <v>36000</v>
      </c>
      <c r="F14499" s="734" t="s">
        <v>13155</v>
      </c>
      <c r="G14499" s="654"/>
      <c r="H14499" s="812" t="s">
        <v>13557</v>
      </c>
      <c r="I14499" s="799"/>
      <c r="J14499" s="800"/>
    </row>
    <row r="14500" spans="1:10" s="372" customFormat="1" ht="23.25">
      <c r="A14500" s="732" t="s">
        <v>13559</v>
      </c>
      <c r="B14500" s="336" t="s">
        <v>13046</v>
      </c>
      <c r="C14500" s="336" t="s">
        <v>1336</v>
      </c>
      <c r="D14500" s="738">
        <v>501</v>
      </c>
      <c r="E14500" s="811">
        <v>36000</v>
      </c>
      <c r="F14500" s="734" t="s">
        <v>13378</v>
      </c>
      <c r="G14500" s="654"/>
      <c r="H14500" s="812" t="s">
        <v>13557</v>
      </c>
      <c r="I14500" s="799"/>
      <c r="J14500" s="800"/>
    </row>
    <row r="14501" spans="1:10" s="372" customFormat="1" ht="23.25">
      <c r="A14501" s="732" t="s">
        <v>13560</v>
      </c>
      <c r="B14501" s="336" t="s">
        <v>13046</v>
      </c>
      <c r="C14501" s="336" t="s">
        <v>1336</v>
      </c>
      <c r="D14501" s="738">
        <v>502</v>
      </c>
      <c r="E14501" s="811">
        <v>36000</v>
      </c>
      <c r="F14501" s="734" t="s">
        <v>13325</v>
      </c>
      <c r="G14501" s="654"/>
      <c r="H14501" s="812" t="s">
        <v>13557</v>
      </c>
      <c r="I14501" s="799"/>
      <c r="J14501" s="800"/>
    </row>
    <row r="14502" spans="1:10" s="372" customFormat="1" ht="23.25">
      <c r="A14502" s="732" t="s">
        <v>13561</v>
      </c>
      <c r="B14502" s="336" t="s">
        <v>13046</v>
      </c>
      <c r="C14502" s="336" t="s">
        <v>1336</v>
      </c>
      <c r="D14502" s="738">
        <v>503</v>
      </c>
      <c r="E14502" s="811">
        <v>36000</v>
      </c>
      <c r="F14502" s="734" t="s">
        <v>13376</v>
      </c>
      <c r="G14502" s="654"/>
      <c r="H14502" s="812" t="s">
        <v>13557</v>
      </c>
      <c r="I14502" s="799"/>
      <c r="J14502" s="800"/>
    </row>
    <row r="14503" spans="1:10" s="372" customFormat="1" ht="23.25">
      <c r="A14503" s="732" t="s">
        <v>13562</v>
      </c>
      <c r="B14503" s="336" t="s">
        <v>13046</v>
      </c>
      <c r="C14503" s="336" t="s">
        <v>1336</v>
      </c>
      <c r="D14503" s="738">
        <v>507</v>
      </c>
      <c r="E14503" s="811">
        <v>32400</v>
      </c>
      <c r="F14503" s="734" t="s">
        <v>1915</v>
      </c>
      <c r="G14503" s="654"/>
      <c r="H14503" s="812" t="s">
        <v>13563</v>
      </c>
      <c r="I14503" s="799"/>
      <c r="J14503" s="800"/>
    </row>
    <row r="14504" spans="1:10" s="372" customFormat="1" ht="34.9">
      <c r="A14504" s="732" t="s">
        <v>13564</v>
      </c>
      <c r="B14504" s="336" t="s">
        <v>13046</v>
      </c>
      <c r="C14504" s="336" t="s">
        <v>1336</v>
      </c>
      <c r="D14504" s="738">
        <v>512</v>
      </c>
      <c r="E14504" s="811">
        <v>34000</v>
      </c>
      <c r="F14504" s="734" t="s">
        <v>13175</v>
      </c>
      <c r="G14504" s="654"/>
      <c r="H14504" s="812" t="s">
        <v>13565</v>
      </c>
      <c r="I14504" s="799"/>
      <c r="J14504" s="800"/>
    </row>
    <row r="14505" spans="1:10" s="372" customFormat="1" ht="34.9">
      <c r="A14505" s="732" t="s">
        <v>13566</v>
      </c>
      <c r="B14505" s="336" t="s">
        <v>13046</v>
      </c>
      <c r="C14505" s="336" t="s">
        <v>1336</v>
      </c>
      <c r="D14505" s="738">
        <v>517</v>
      </c>
      <c r="E14505" s="811">
        <v>30000</v>
      </c>
      <c r="F14505" s="734" t="s">
        <v>13405</v>
      </c>
      <c r="G14505" s="654"/>
      <c r="H14505" s="812" t="s">
        <v>13567</v>
      </c>
      <c r="I14505" s="799"/>
      <c r="J14505" s="800"/>
    </row>
    <row r="14506" spans="1:10" s="372" customFormat="1" ht="23.25">
      <c r="A14506" s="732" t="s">
        <v>13568</v>
      </c>
      <c r="B14506" s="336" t="s">
        <v>13046</v>
      </c>
      <c r="C14506" s="336" t="s">
        <v>1336</v>
      </c>
      <c r="D14506" s="738">
        <v>524</v>
      </c>
      <c r="E14506" s="811">
        <v>20000</v>
      </c>
      <c r="F14506" s="734" t="s">
        <v>13569</v>
      </c>
      <c r="G14506" s="654"/>
      <c r="H14506" s="812" t="s">
        <v>10310</v>
      </c>
      <c r="I14506" s="799"/>
      <c r="J14506" s="800"/>
    </row>
    <row r="14507" spans="1:10" s="372" customFormat="1" ht="46.5">
      <c r="A14507" s="732" t="s">
        <v>13570</v>
      </c>
      <c r="B14507" s="336" t="s">
        <v>13046</v>
      </c>
      <c r="C14507" s="336" t="s">
        <v>1336</v>
      </c>
      <c r="D14507" s="738">
        <v>528</v>
      </c>
      <c r="E14507" s="811">
        <v>36800</v>
      </c>
      <c r="F14507" s="734" t="s">
        <v>13039</v>
      </c>
      <c r="G14507" s="654"/>
      <c r="H14507" s="812" t="s">
        <v>13571</v>
      </c>
      <c r="I14507" s="799"/>
      <c r="J14507" s="800"/>
    </row>
    <row r="14508" spans="1:10" s="372" customFormat="1" ht="23.25">
      <c r="A14508" s="732" t="s">
        <v>13572</v>
      </c>
      <c r="B14508" s="336" t="s">
        <v>13046</v>
      </c>
      <c r="C14508" s="336" t="s">
        <v>1336</v>
      </c>
      <c r="D14508" s="738">
        <v>529</v>
      </c>
      <c r="E14508" s="811">
        <v>19900</v>
      </c>
      <c r="F14508" s="734" t="s">
        <v>13573</v>
      </c>
      <c r="G14508" s="654"/>
      <c r="H14508" s="812" t="s">
        <v>10312</v>
      </c>
      <c r="I14508" s="799"/>
      <c r="J14508" s="800"/>
    </row>
    <row r="14509" spans="1:10" s="372" customFormat="1" ht="23.25">
      <c r="A14509" s="732" t="s">
        <v>13574</v>
      </c>
      <c r="B14509" s="336" t="s">
        <v>13046</v>
      </c>
      <c r="C14509" s="336" t="s">
        <v>1336</v>
      </c>
      <c r="D14509" s="738">
        <v>531</v>
      </c>
      <c r="E14509" s="811">
        <v>28000</v>
      </c>
      <c r="F14509" s="734" t="s">
        <v>13354</v>
      </c>
      <c r="G14509" s="654"/>
      <c r="H14509" s="812" t="s">
        <v>13575</v>
      </c>
      <c r="I14509" s="799"/>
      <c r="J14509" s="800"/>
    </row>
    <row r="14510" spans="1:10" s="372" customFormat="1" ht="23.25">
      <c r="A14510" s="732" t="s">
        <v>13576</v>
      </c>
      <c r="B14510" s="336" t="s">
        <v>13046</v>
      </c>
      <c r="C14510" s="336" t="s">
        <v>1336</v>
      </c>
      <c r="D14510" s="738">
        <v>532</v>
      </c>
      <c r="E14510" s="811">
        <v>28000</v>
      </c>
      <c r="F14510" s="734" t="s">
        <v>13158</v>
      </c>
      <c r="G14510" s="654"/>
      <c r="H14510" s="812" t="s">
        <v>13575</v>
      </c>
      <c r="I14510" s="799"/>
      <c r="J14510" s="800"/>
    </row>
    <row r="14511" spans="1:10" s="372" customFormat="1" ht="23.25">
      <c r="A14511" s="732" t="s">
        <v>13577</v>
      </c>
      <c r="B14511" s="336" t="s">
        <v>13046</v>
      </c>
      <c r="C14511" s="336" t="s">
        <v>1336</v>
      </c>
      <c r="D14511" s="738">
        <v>533</v>
      </c>
      <c r="E14511" s="811">
        <v>28000</v>
      </c>
      <c r="F14511" s="734" t="s">
        <v>13083</v>
      </c>
      <c r="G14511" s="654"/>
      <c r="H14511" s="812" t="s">
        <v>13575</v>
      </c>
      <c r="I14511" s="799"/>
      <c r="J14511" s="800"/>
    </row>
    <row r="14512" spans="1:10" s="372" customFormat="1" ht="23.25">
      <c r="A14512" s="732" t="s">
        <v>13578</v>
      </c>
      <c r="B14512" s="336" t="s">
        <v>13046</v>
      </c>
      <c r="C14512" s="336" t="s">
        <v>1336</v>
      </c>
      <c r="D14512" s="738">
        <v>534</v>
      </c>
      <c r="E14512" s="811">
        <v>28000</v>
      </c>
      <c r="F14512" s="734" t="s">
        <v>13338</v>
      </c>
      <c r="G14512" s="654"/>
      <c r="H14512" s="812" t="s">
        <v>13575</v>
      </c>
      <c r="I14512" s="799"/>
      <c r="J14512" s="800"/>
    </row>
    <row r="14513" spans="1:10" s="372" customFormat="1" ht="23.25">
      <c r="A14513" s="732" t="s">
        <v>13579</v>
      </c>
      <c r="B14513" s="336" t="s">
        <v>13046</v>
      </c>
      <c r="C14513" s="336" t="s">
        <v>1336</v>
      </c>
      <c r="D14513" s="738">
        <v>535</v>
      </c>
      <c r="E14513" s="811">
        <v>28000</v>
      </c>
      <c r="F14513" s="734" t="s">
        <v>13580</v>
      </c>
      <c r="G14513" s="654"/>
      <c r="H14513" s="812" t="s">
        <v>13575</v>
      </c>
      <c r="I14513" s="799"/>
      <c r="J14513" s="800"/>
    </row>
    <row r="14514" spans="1:10" s="372" customFormat="1" ht="23.25">
      <c r="A14514" s="732" t="s">
        <v>13581</v>
      </c>
      <c r="B14514" s="336" t="s">
        <v>13046</v>
      </c>
      <c r="C14514" s="336" t="s">
        <v>1336</v>
      </c>
      <c r="D14514" s="738">
        <v>536</v>
      </c>
      <c r="E14514" s="811">
        <v>24000</v>
      </c>
      <c r="F14514" s="734" t="s">
        <v>13295</v>
      </c>
      <c r="G14514" s="654"/>
      <c r="H14514" s="812" t="s">
        <v>13575</v>
      </c>
      <c r="I14514" s="799"/>
      <c r="J14514" s="800"/>
    </row>
    <row r="14515" spans="1:10" s="372" customFormat="1" ht="23.25">
      <c r="A14515" s="732" t="s">
        <v>13582</v>
      </c>
      <c r="B14515" s="336" t="s">
        <v>13046</v>
      </c>
      <c r="C14515" s="336" t="s">
        <v>1336</v>
      </c>
      <c r="D14515" s="738">
        <v>537</v>
      </c>
      <c r="E14515" s="811">
        <v>24000</v>
      </c>
      <c r="F14515" s="734" t="s">
        <v>13128</v>
      </c>
      <c r="G14515" s="654"/>
      <c r="H14515" s="812" t="s">
        <v>13575</v>
      </c>
      <c r="I14515" s="799"/>
      <c r="J14515" s="800"/>
    </row>
    <row r="14516" spans="1:10" s="372" customFormat="1" ht="23.25">
      <c r="A14516" s="732" t="s">
        <v>13583</v>
      </c>
      <c r="B14516" s="336" t="s">
        <v>13046</v>
      </c>
      <c r="C14516" s="336" t="s">
        <v>1336</v>
      </c>
      <c r="D14516" s="738">
        <v>540</v>
      </c>
      <c r="E14516" s="811">
        <v>24000</v>
      </c>
      <c r="F14516" s="734" t="s">
        <v>13316</v>
      </c>
      <c r="G14516" s="654"/>
      <c r="H14516" s="812" t="s">
        <v>13575</v>
      </c>
      <c r="I14516" s="799"/>
      <c r="J14516" s="800"/>
    </row>
    <row r="14517" spans="1:10" s="372" customFormat="1" ht="23.25">
      <c r="A14517" s="732" t="s">
        <v>13584</v>
      </c>
      <c r="B14517" s="336" t="s">
        <v>13046</v>
      </c>
      <c r="C14517" s="336" t="s">
        <v>1336</v>
      </c>
      <c r="D14517" s="738">
        <v>541</v>
      </c>
      <c r="E14517" s="811">
        <v>24000</v>
      </c>
      <c r="F14517" s="734" t="s">
        <v>13297</v>
      </c>
      <c r="G14517" s="654"/>
      <c r="H14517" s="812" t="s">
        <v>13575</v>
      </c>
      <c r="I14517" s="799"/>
      <c r="J14517" s="800"/>
    </row>
    <row r="14518" spans="1:10" s="372" customFormat="1" ht="23.25">
      <c r="A14518" s="732" t="s">
        <v>13585</v>
      </c>
      <c r="B14518" s="336" t="s">
        <v>13046</v>
      </c>
      <c r="C14518" s="336" t="s">
        <v>1336</v>
      </c>
      <c r="D14518" s="738">
        <v>543</v>
      </c>
      <c r="E14518" s="811">
        <v>53399.81</v>
      </c>
      <c r="F14518" s="734" t="s">
        <v>13252</v>
      </c>
      <c r="G14518" s="654"/>
      <c r="H14518" s="812" t="s">
        <v>10315</v>
      </c>
      <c r="I14518" s="799"/>
      <c r="J14518" s="800"/>
    </row>
    <row r="14519" spans="1:10" s="372" customFormat="1" ht="23.25">
      <c r="A14519" s="732" t="s">
        <v>13586</v>
      </c>
      <c r="B14519" s="336" t="s">
        <v>13046</v>
      </c>
      <c r="C14519" s="336" t="s">
        <v>1336</v>
      </c>
      <c r="D14519" s="738">
        <v>544</v>
      </c>
      <c r="E14519" s="811">
        <v>24000</v>
      </c>
      <c r="F14519" s="734" t="s">
        <v>13130</v>
      </c>
      <c r="G14519" s="654"/>
      <c r="H14519" s="812" t="s">
        <v>10315</v>
      </c>
      <c r="I14519" s="799"/>
      <c r="J14519" s="800"/>
    </row>
    <row r="14520" spans="1:10" s="372" customFormat="1" ht="23.25">
      <c r="A14520" s="732" t="s">
        <v>13587</v>
      </c>
      <c r="B14520" s="336" t="s">
        <v>13046</v>
      </c>
      <c r="C14520" s="654" t="s">
        <v>1336</v>
      </c>
      <c r="D14520" s="738">
        <v>545</v>
      </c>
      <c r="E14520" s="811">
        <v>24500</v>
      </c>
      <c r="F14520" s="734" t="s">
        <v>13588</v>
      </c>
      <c r="G14520" s="654"/>
      <c r="H14520" s="812" t="s">
        <v>10315</v>
      </c>
      <c r="I14520" s="799"/>
      <c r="J14520" s="815"/>
    </row>
    <row r="14521" spans="1:10" s="372" customFormat="1" ht="23.25">
      <c r="A14521" s="732" t="s">
        <v>13589</v>
      </c>
      <c r="B14521" s="336" t="s">
        <v>13046</v>
      </c>
      <c r="C14521" s="654" t="s">
        <v>1336</v>
      </c>
      <c r="D14521" s="738">
        <v>546</v>
      </c>
      <c r="E14521" s="811">
        <v>24500</v>
      </c>
      <c r="F14521" s="734" t="s">
        <v>13590</v>
      </c>
      <c r="G14521" s="654"/>
      <c r="H14521" s="812" t="s">
        <v>10315</v>
      </c>
      <c r="I14521" s="799"/>
      <c r="J14521" s="815"/>
    </row>
    <row r="14522" spans="1:10" s="372" customFormat="1" ht="34.9">
      <c r="A14522" s="732" t="s">
        <v>13591</v>
      </c>
      <c r="B14522" s="336" t="s">
        <v>13046</v>
      </c>
      <c r="C14522" s="654" t="s">
        <v>1336</v>
      </c>
      <c r="D14522" s="738">
        <v>549</v>
      </c>
      <c r="E14522" s="811">
        <v>24500</v>
      </c>
      <c r="F14522" s="734" t="s">
        <v>13592</v>
      </c>
      <c r="G14522" s="654"/>
      <c r="H14522" s="812" t="s">
        <v>10315</v>
      </c>
      <c r="I14522" s="799"/>
      <c r="J14522" s="815"/>
    </row>
    <row r="14523" spans="1:10" s="372" customFormat="1" ht="23.25">
      <c r="A14523" s="732" t="s">
        <v>13593</v>
      </c>
      <c r="B14523" s="336" t="s">
        <v>13046</v>
      </c>
      <c r="C14523" s="654" t="s">
        <v>1336</v>
      </c>
      <c r="D14523" s="738">
        <v>558</v>
      </c>
      <c r="E14523" s="811">
        <v>21000</v>
      </c>
      <c r="F14523" s="734" t="s">
        <v>13318</v>
      </c>
      <c r="G14523" s="654"/>
      <c r="H14523" s="812" t="s">
        <v>13594</v>
      </c>
      <c r="I14523" s="799"/>
      <c r="J14523" s="815"/>
    </row>
    <row r="14524" spans="1:10" s="372" customFormat="1" ht="34.9">
      <c r="A14524" s="732" t="s">
        <v>13595</v>
      </c>
      <c r="B14524" s="336" t="s">
        <v>13046</v>
      </c>
      <c r="C14524" s="654" t="s">
        <v>1336</v>
      </c>
      <c r="D14524" s="738">
        <v>573</v>
      </c>
      <c r="E14524" s="811">
        <v>20020</v>
      </c>
      <c r="F14524" s="734" t="s">
        <v>13596</v>
      </c>
      <c r="G14524" s="654"/>
      <c r="H14524" s="812" t="s">
        <v>13597</v>
      </c>
      <c r="I14524" s="799"/>
      <c r="J14524" s="815"/>
    </row>
    <row r="14525" spans="1:10" s="372" customFormat="1" ht="23.25">
      <c r="A14525" s="732" t="s">
        <v>13598</v>
      </c>
      <c r="B14525" s="336" t="s">
        <v>13046</v>
      </c>
      <c r="C14525" s="654" t="s">
        <v>1336</v>
      </c>
      <c r="D14525" s="738">
        <v>583</v>
      </c>
      <c r="E14525" s="811">
        <v>24725</v>
      </c>
      <c r="F14525" s="734" t="s">
        <v>12978</v>
      </c>
      <c r="G14525" s="654"/>
      <c r="H14525" s="812" t="s">
        <v>13599</v>
      </c>
      <c r="I14525" s="799"/>
      <c r="J14525" s="815"/>
    </row>
    <row r="14526" spans="1:10" s="372" customFormat="1" ht="23.25">
      <c r="A14526" s="732" t="s">
        <v>13600</v>
      </c>
      <c r="B14526" s="336" t="s">
        <v>13046</v>
      </c>
      <c r="C14526" s="654" t="s">
        <v>1336</v>
      </c>
      <c r="D14526" s="738">
        <v>584</v>
      </c>
      <c r="E14526" s="811">
        <v>55555.56</v>
      </c>
      <c r="F14526" s="734" t="s">
        <v>13004</v>
      </c>
      <c r="G14526" s="654"/>
      <c r="H14526" s="812" t="s">
        <v>13599</v>
      </c>
      <c r="I14526" s="799"/>
      <c r="J14526" s="815"/>
    </row>
    <row r="14527" spans="1:10" s="372" customFormat="1" ht="23.25">
      <c r="A14527" s="732" t="s">
        <v>13601</v>
      </c>
      <c r="B14527" s="336" t="s">
        <v>13046</v>
      </c>
      <c r="C14527" s="654" t="s">
        <v>1336</v>
      </c>
      <c r="D14527" s="738">
        <v>585</v>
      </c>
      <c r="E14527" s="811">
        <v>39075</v>
      </c>
      <c r="F14527" s="734" t="s">
        <v>13602</v>
      </c>
      <c r="G14527" s="654"/>
      <c r="H14527" s="812" t="s">
        <v>13599</v>
      </c>
      <c r="I14527" s="799"/>
      <c r="J14527" s="815"/>
    </row>
    <row r="14528" spans="1:10" s="372" customFormat="1" ht="23.25">
      <c r="A14528" s="732" t="s">
        <v>13603</v>
      </c>
      <c r="B14528" s="336" t="s">
        <v>13046</v>
      </c>
      <c r="C14528" s="654" t="s">
        <v>1336</v>
      </c>
      <c r="D14528" s="738">
        <v>598</v>
      </c>
      <c r="E14528" s="811">
        <v>19800</v>
      </c>
      <c r="F14528" s="734" t="s">
        <v>13093</v>
      </c>
      <c r="G14528" s="654"/>
      <c r="H14528" s="812" t="s">
        <v>10335</v>
      </c>
      <c r="I14528" s="799"/>
      <c r="J14528" s="815"/>
    </row>
    <row r="14529" spans="1:10" s="372" customFormat="1" ht="23.25">
      <c r="A14529" s="732" t="s">
        <v>13604</v>
      </c>
      <c r="B14529" s="336" t="s">
        <v>13046</v>
      </c>
      <c r="C14529" s="654" t="s">
        <v>1336</v>
      </c>
      <c r="D14529" s="738">
        <v>600</v>
      </c>
      <c r="E14529" s="811">
        <v>24000</v>
      </c>
      <c r="F14529" s="734" t="s">
        <v>13605</v>
      </c>
      <c r="G14529" s="654"/>
      <c r="H14529" s="812" t="s">
        <v>13606</v>
      </c>
      <c r="I14529" s="799"/>
      <c r="J14529" s="815"/>
    </row>
    <row r="14530" spans="1:10" s="372" customFormat="1" ht="23.25">
      <c r="A14530" s="732" t="s">
        <v>13607</v>
      </c>
      <c r="B14530" s="336" t="s">
        <v>13046</v>
      </c>
      <c r="C14530" s="654" t="s">
        <v>1336</v>
      </c>
      <c r="D14530" s="738">
        <v>609</v>
      </c>
      <c r="E14530" s="811">
        <v>27000</v>
      </c>
      <c r="F14530" s="734" t="s">
        <v>1915</v>
      </c>
      <c r="G14530" s="654"/>
      <c r="H14530" s="812" t="s">
        <v>10342</v>
      </c>
      <c r="I14530" s="799"/>
      <c r="J14530" s="815"/>
    </row>
    <row r="14531" spans="1:10" s="372" customFormat="1" ht="23.25">
      <c r="A14531" s="732" t="s">
        <v>13608</v>
      </c>
      <c r="B14531" s="336" t="s">
        <v>13046</v>
      </c>
      <c r="C14531" s="654" t="s">
        <v>1336</v>
      </c>
      <c r="D14531" s="738">
        <v>611</v>
      </c>
      <c r="E14531" s="811">
        <v>306603.45</v>
      </c>
      <c r="F14531" s="734" t="s">
        <v>13042</v>
      </c>
      <c r="G14531" s="654"/>
      <c r="H14531" s="812" t="s">
        <v>10345</v>
      </c>
      <c r="I14531" s="799"/>
      <c r="J14531" s="815"/>
    </row>
    <row r="14532" spans="1:10" s="372" customFormat="1" ht="23.25">
      <c r="A14532" s="732" t="s">
        <v>13609</v>
      </c>
      <c r="B14532" s="336" t="s">
        <v>13046</v>
      </c>
      <c r="C14532" s="654" t="s">
        <v>1336</v>
      </c>
      <c r="D14532" s="738">
        <v>612</v>
      </c>
      <c r="E14532" s="811">
        <v>43000</v>
      </c>
      <c r="F14532" s="734" t="s">
        <v>13001</v>
      </c>
      <c r="G14532" s="654"/>
      <c r="H14532" s="812" t="s">
        <v>10345</v>
      </c>
      <c r="I14532" s="799"/>
      <c r="J14532" s="815"/>
    </row>
    <row r="14533" spans="1:10" s="372" customFormat="1" ht="23.25">
      <c r="A14533" s="732" t="s">
        <v>13610</v>
      </c>
      <c r="B14533" s="336" t="s">
        <v>13046</v>
      </c>
      <c r="C14533" s="654" t="s">
        <v>1336</v>
      </c>
      <c r="D14533" s="738">
        <v>613</v>
      </c>
      <c r="E14533" s="811">
        <v>24500</v>
      </c>
      <c r="F14533" s="734" t="s">
        <v>13264</v>
      </c>
      <c r="G14533" s="654"/>
      <c r="H14533" s="812" t="s">
        <v>10345</v>
      </c>
      <c r="I14533" s="799"/>
      <c r="J14533" s="815"/>
    </row>
    <row r="14534" spans="1:10" s="372" customFormat="1" ht="23.25">
      <c r="A14534" s="732" t="s">
        <v>13611</v>
      </c>
      <c r="B14534" s="336" t="s">
        <v>13046</v>
      </c>
      <c r="C14534" s="654" t="s">
        <v>1336</v>
      </c>
      <c r="D14534" s="738">
        <v>615</v>
      </c>
      <c r="E14534" s="811">
        <v>24000</v>
      </c>
      <c r="F14534" s="734" t="s">
        <v>13260</v>
      </c>
      <c r="G14534" s="654"/>
      <c r="H14534" s="812" t="s">
        <v>13612</v>
      </c>
      <c r="I14534" s="799"/>
      <c r="J14534" s="815"/>
    </row>
    <row r="14535" spans="1:10" s="372" customFormat="1" ht="34.9">
      <c r="A14535" s="732" t="s">
        <v>13613</v>
      </c>
      <c r="B14535" s="336" t="s">
        <v>13046</v>
      </c>
      <c r="C14535" s="654" t="s">
        <v>1336</v>
      </c>
      <c r="D14535" s="738">
        <v>616</v>
      </c>
      <c r="E14535" s="811">
        <v>35000</v>
      </c>
      <c r="F14535" s="734" t="s">
        <v>13178</v>
      </c>
      <c r="G14535" s="654"/>
      <c r="H14535" s="812" t="s">
        <v>13612</v>
      </c>
      <c r="I14535" s="799"/>
      <c r="J14535" s="815"/>
    </row>
    <row r="14536" spans="1:10" s="372" customFormat="1" ht="46.5">
      <c r="A14536" s="732" t="s">
        <v>13614</v>
      </c>
      <c r="B14536" s="336" t="s">
        <v>13046</v>
      </c>
      <c r="C14536" s="654" t="s">
        <v>1336</v>
      </c>
      <c r="D14536" s="738">
        <v>618</v>
      </c>
      <c r="E14536" s="811">
        <v>28000</v>
      </c>
      <c r="F14536" s="734" t="s">
        <v>13344</v>
      </c>
      <c r="G14536" s="654"/>
      <c r="H14536" s="812" t="s">
        <v>13612</v>
      </c>
      <c r="I14536" s="799"/>
      <c r="J14536" s="815"/>
    </row>
    <row r="14537" spans="1:10" s="372" customFormat="1" ht="46.5">
      <c r="A14537" s="732" t="s">
        <v>13615</v>
      </c>
      <c r="B14537" s="336" t="s">
        <v>13046</v>
      </c>
      <c r="C14537" s="654" t="s">
        <v>1336</v>
      </c>
      <c r="D14537" s="738">
        <v>619</v>
      </c>
      <c r="E14537" s="811">
        <v>35000</v>
      </c>
      <c r="F14537" s="734" t="s">
        <v>13368</v>
      </c>
      <c r="G14537" s="654"/>
      <c r="H14537" s="812" t="s">
        <v>13616</v>
      </c>
      <c r="I14537" s="799"/>
      <c r="J14537" s="815"/>
    </row>
    <row r="14538" spans="1:10" s="372" customFormat="1" ht="23.25">
      <c r="A14538" s="732" t="s">
        <v>13617</v>
      </c>
      <c r="B14538" s="336" t="s">
        <v>13046</v>
      </c>
      <c r="C14538" s="654" t="s">
        <v>1336</v>
      </c>
      <c r="D14538" s="738">
        <v>624</v>
      </c>
      <c r="E14538" s="811">
        <v>19250</v>
      </c>
      <c r="F14538" s="734" t="s">
        <v>13618</v>
      </c>
      <c r="G14538" s="654"/>
      <c r="H14538" s="812" t="s">
        <v>10351</v>
      </c>
      <c r="I14538" s="799"/>
      <c r="J14538" s="815"/>
    </row>
    <row r="14539" spans="1:10" s="372" customFormat="1" ht="23.25">
      <c r="A14539" s="732" t="s">
        <v>13619</v>
      </c>
      <c r="B14539" s="336" t="s">
        <v>13046</v>
      </c>
      <c r="C14539" s="654" t="s">
        <v>1336</v>
      </c>
      <c r="D14539" s="738">
        <v>626</v>
      </c>
      <c r="E14539" s="811">
        <v>27500</v>
      </c>
      <c r="F14539" s="734" t="s">
        <v>13620</v>
      </c>
      <c r="G14539" s="654"/>
      <c r="H14539" s="812" t="s">
        <v>13621</v>
      </c>
      <c r="I14539" s="799"/>
      <c r="J14539" s="815"/>
    </row>
    <row r="14540" spans="1:10" s="372" customFormat="1" ht="23.25">
      <c r="A14540" s="732" t="s">
        <v>13622</v>
      </c>
      <c r="B14540" s="336" t="s">
        <v>13046</v>
      </c>
      <c r="C14540" s="654" t="s">
        <v>1336</v>
      </c>
      <c r="D14540" s="738">
        <v>627</v>
      </c>
      <c r="E14540" s="811">
        <v>27000</v>
      </c>
      <c r="F14540" s="734" t="s">
        <v>13029</v>
      </c>
      <c r="G14540" s="654"/>
      <c r="H14540" s="812" t="s">
        <v>13621</v>
      </c>
      <c r="I14540" s="799"/>
      <c r="J14540" s="815"/>
    </row>
    <row r="14541" spans="1:10" s="372" customFormat="1" ht="23.25">
      <c r="A14541" s="732" t="s">
        <v>13623</v>
      </c>
      <c r="B14541" s="336" t="s">
        <v>13046</v>
      </c>
      <c r="C14541" s="654" t="s">
        <v>1336</v>
      </c>
      <c r="D14541" s="738">
        <v>628</v>
      </c>
      <c r="E14541" s="811">
        <v>26400</v>
      </c>
      <c r="F14541" s="734" t="s">
        <v>13027</v>
      </c>
      <c r="G14541" s="654"/>
      <c r="H14541" s="812" t="s">
        <v>13621</v>
      </c>
      <c r="I14541" s="799"/>
      <c r="J14541" s="815"/>
    </row>
    <row r="14542" spans="1:10" s="372" customFormat="1" ht="23.25">
      <c r="A14542" s="732" t="s">
        <v>13624</v>
      </c>
      <c r="B14542" s="336" t="s">
        <v>13046</v>
      </c>
      <c r="C14542" s="654" t="s">
        <v>1336</v>
      </c>
      <c r="D14542" s="738">
        <v>629</v>
      </c>
      <c r="E14542" s="811">
        <v>27500</v>
      </c>
      <c r="F14542" s="734" t="s">
        <v>13625</v>
      </c>
      <c r="G14542" s="654"/>
      <c r="H14542" s="812" t="s">
        <v>13621</v>
      </c>
      <c r="I14542" s="799"/>
      <c r="J14542" s="815"/>
    </row>
    <row r="14543" spans="1:10" s="372" customFormat="1" ht="23.25">
      <c r="A14543" s="732" t="s">
        <v>13626</v>
      </c>
      <c r="B14543" s="336" t="s">
        <v>13046</v>
      </c>
      <c r="C14543" s="654" t="s">
        <v>1336</v>
      </c>
      <c r="D14543" s="738">
        <v>635</v>
      </c>
      <c r="E14543" s="811">
        <v>27500</v>
      </c>
      <c r="F14543" s="734" t="s">
        <v>13627</v>
      </c>
      <c r="G14543" s="654"/>
      <c r="H14543" s="812" t="s">
        <v>13628</v>
      </c>
      <c r="I14543" s="799"/>
      <c r="J14543" s="815"/>
    </row>
    <row r="14544" spans="1:10" s="372" customFormat="1" ht="23.25">
      <c r="A14544" s="732" t="s">
        <v>13629</v>
      </c>
      <c r="B14544" s="336" t="s">
        <v>13046</v>
      </c>
      <c r="C14544" s="654" t="s">
        <v>1336</v>
      </c>
      <c r="D14544" s="738">
        <v>637</v>
      </c>
      <c r="E14544" s="811">
        <v>27500</v>
      </c>
      <c r="F14544" s="734" t="s">
        <v>13630</v>
      </c>
      <c r="G14544" s="654"/>
      <c r="H14544" s="812" t="s">
        <v>13628</v>
      </c>
      <c r="I14544" s="799"/>
      <c r="J14544" s="815"/>
    </row>
    <row r="14545" spans="1:10" s="372" customFormat="1" ht="23.25">
      <c r="A14545" s="732" t="s">
        <v>13631</v>
      </c>
      <c r="B14545" s="336" t="s">
        <v>13046</v>
      </c>
      <c r="C14545" s="654" t="s">
        <v>1336</v>
      </c>
      <c r="D14545" s="738">
        <v>639</v>
      </c>
      <c r="E14545" s="811">
        <v>30000</v>
      </c>
      <c r="F14545" s="734" t="s">
        <v>13419</v>
      </c>
      <c r="G14545" s="654"/>
      <c r="H14545" s="812" t="s">
        <v>13628</v>
      </c>
      <c r="I14545" s="799"/>
      <c r="J14545" s="815"/>
    </row>
    <row r="14546" spans="1:10" s="372" customFormat="1" ht="46.5">
      <c r="A14546" s="732" t="s">
        <v>13632</v>
      </c>
      <c r="B14546" s="336" t="s">
        <v>13046</v>
      </c>
      <c r="C14546" s="654" t="s">
        <v>1336</v>
      </c>
      <c r="D14546" s="738">
        <v>642</v>
      </c>
      <c r="E14546" s="811">
        <v>27500</v>
      </c>
      <c r="F14546" s="734" t="s">
        <v>13633</v>
      </c>
      <c r="G14546" s="654"/>
      <c r="H14546" s="812" t="s">
        <v>13634</v>
      </c>
      <c r="I14546" s="799"/>
      <c r="J14546" s="815"/>
    </row>
    <row r="14547" spans="1:10" s="372" customFormat="1" ht="34.9">
      <c r="A14547" s="732" t="s">
        <v>13635</v>
      </c>
      <c r="B14547" s="336" t="s">
        <v>13046</v>
      </c>
      <c r="C14547" s="654" t="s">
        <v>1336</v>
      </c>
      <c r="D14547" s="738">
        <v>644</v>
      </c>
      <c r="E14547" s="811">
        <v>35280</v>
      </c>
      <c r="F14547" s="734" t="s">
        <v>13636</v>
      </c>
      <c r="G14547" s="654"/>
      <c r="H14547" s="812" t="s">
        <v>13637</v>
      </c>
      <c r="I14547" s="799"/>
      <c r="J14547" s="815"/>
    </row>
    <row r="14548" spans="1:10" s="372" customFormat="1" ht="34.9">
      <c r="A14548" s="732" t="s">
        <v>13638</v>
      </c>
      <c r="B14548" s="336" t="s">
        <v>13046</v>
      </c>
      <c r="C14548" s="654" t="s">
        <v>1336</v>
      </c>
      <c r="D14548" s="738">
        <v>645</v>
      </c>
      <c r="E14548" s="811">
        <v>416539.2</v>
      </c>
      <c r="F14548" s="734" t="s">
        <v>13639</v>
      </c>
      <c r="G14548" s="654"/>
      <c r="H14548" s="812" t="s">
        <v>13637</v>
      </c>
      <c r="I14548" s="799"/>
      <c r="J14548" s="815"/>
    </row>
    <row r="14549" spans="1:10" s="372" customFormat="1" ht="23.25">
      <c r="A14549" s="732" t="s">
        <v>13640</v>
      </c>
      <c r="B14549" s="336" t="s">
        <v>13046</v>
      </c>
      <c r="C14549" s="654" t="s">
        <v>1336</v>
      </c>
      <c r="D14549" s="738">
        <v>647</v>
      </c>
      <c r="E14549" s="811">
        <v>35000</v>
      </c>
      <c r="F14549" s="734" t="s">
        <v>13641</v>
      </c>
      <c r="G14549" s="654"/>
      <c r="H14549" s="812" t="s">
        <v>13642</v>
      </c>
      <c r="I14549" s="799"/>
      <c r="J14549" s="815"/>
    </row>
    <row r="14550" spans="1:10" s="372" customFormat="1" ht="34.9">
      <c r="A14550" s="732" t="s">
        <v>13643</v>
      </c>
      <c r="B14550" s="336" t="s">
        <v>13046</v>
      </c>
      <c r="C14550" s="654" t="s">
        <v>1336</v>
      </c>
      <c r="D14550" s="738">
        <v>648</v>
      </c>
      <c r="E14550" s="811">
        <v>30000</v>
      </c>
      <c r="F14550" s="734" t="s">
        <v>13415</v>
      </c>
      <c r="G14550" s="654"/>
      <c r="H14550" s="812" t="s">
        <v>13644</v>
      </c>
      <c r="I14550" s="799"/>
      <c r="J14550" s="815"/>
    </row>
    <row r="14551" spans="1:10" s="372" customFormat="1" ht="34.9">
      <c r="A14551" s="732" t="s">
        <v>13645</v>
      </c>
      <c r="B14551" s="336" t="s">
        <v>13046</v>
      </c>
      <c r="C14551" s="654" t="s">
        <v>1336</v>
      </c>
      <c r="D14551" s="738">
        <v>651</v>
      </c>
      <c r="E14551" s="811">
        <v>35000</v>
      </c>
      <c r="F14551" s="734" t="s">
        <v>13371</v>
      </c>
      <c r="G14551" s="654"/>
      <c r="H14551" s="812" t="s">
        <v>13646</v>
      </c>
      <c r="I14551" s="799"/>
      <c r="J14551" s="815"/>
    </row>
    <row r="14552" spans="1:10" s="372" customFormat="1" ht="46.5">
      <c r="A14552" s="732" t="s">
        <v>13647</v>
      </c>
      <c r="B14552" s="336" t="s">
        <v>13046</v>
      </c>
      <c r="C14552" s="654" t="s">
        <v>1336</v>
      </c>
      <c r="D14552" s="738">
        <v>652</v>
      </c>
      <c r="E14552" s="811">
        <v>21000</v>
      </c>
      <c r="F14552" s="734" t="s">
        <v>13183</v>
      </c>
      <c r="G14552" s="654"/>
      <c r="H14552" s="812" t="s">
        <v>13646</v>
      </c>
      <c r="I14552" s="799"/>
      <c r="J14552" s="815"/>
    </row>
    <row r="14553" spans="1:10" s="372" customFormat="1" ht="23.25">
      <c r="A14553" s="732" t="s">
        <v>13648</v>
      </c>
      <c r="B14553" s="336" t="s">
        <v>13046</v>
      </c>
      <c r="C14553" s="654" t="s">
        <v>1336</v>
      </c>
      <c r="D14553" s="738">
        <v>653</v>
      </c>
      <c r="E14553" s="811">
        <v>21000</v>
      </c>
      <c r="F14553" s="734" t="s">
        <v>13173</v>
      </c>
      <c r="G14553" s="654"/>
      <c r="H14553" s="812" t="s">
        <v>13646</v>
      </c>
      <c r="I14553" s="799"/>
      <c r="J14553" s="815"/>
    </row>
    <row r="14554" spans="1:10" s="372" customFormat="1" ht="23.25">
      <c r="A14554" s="732" t="s">
        <v>13649</v>
      </c>
      <c r="B14554" s="336" t="s">
        <v>13046</v>
      </c>
      <c r="C14554" s="654" t="s">
        <v>1336</v>
      </c>
      <c r="D14554" s="738">
        <v>654</v>
      </c>
      <c r="E14554" s="811">
        <v>21000</v>
      </c>
      <c r="F14554" s="734" t="s">
        <v>13290</v>
      </c>
      <c r="G14554" s="654"/>
      <c r="H14554" s="812" t="s">
        <v>13646</v>
      </c>
      <c r="I14554" s="799"/>
      <c r="J14554" s="815"/>
    </row>
    <row r="14555" spans="1:10" s="372" customFormat="1" ht="23.25">
      <c r="A14555" s="732" t="s">
        <v>13650</v>
      </c>
      <c r="B14555" s="336" t="s">
        <v>13046</v>
      </c>
      <c r="C14555" s="654" t="s">
        <v>1336</v>
      </c>
      <c r="D14555" s="738">
        <v>655</v>
      </c>
      <c r="E14555" s="811">
        <v>33000</v>
      </c>
      <c r="F14555" s="734" t="s">
        <v>13105</v>
      </c>
      <c r="G14555" s="654"/>
      <c r="H14555" s="812" t="s">
        <v>13646</v>
      </c>
      <c r="I14555" s="799"/>
      <c r="J14555" s="815"/>
    </row>
    <row r="14556" spans="1:10" s="372" customFormat="1" ht="23.25">
      <c r="A14556" s="732" t="s">
        <v>13651</v>
      </c>
      <c r="B14556" s="336" t="s">
        <v>13046</v>
      </c>
      <c r="C14556" s="654" t="s">
        <v>1336</v>
      </c>
      <c r="D14556" s="738">
        <v>656</v>
      </c>
      <c r="E14556" s="811">
        <v>21000</v>
      </c>
      <c r="F14556" s="734" t="s">
        <v>13352</v>
      </c>
      <c r="G14556" s="654"/>
      <c r="H14556" s="812" t="s">
        <v>13646</v>
      </c>
      <c r="I14556" s="799"/>
      <c r="J14556" s="815"/>
    </row>
    <row r="14557" spans="1:10" s="372" customFormat="1" ht="23.25">
      <c r="A14557" s="732" t="s">
        <v>13652</v>
      </c>
      <c r="B14557" s="336" t="s">
        <v>13046</v>
      </c>
      <c r="C14557" s="654" t="s">
        <v>1336</v>
      </c>
      <c r="D14557" s="738">
        <v>657</v>
      </c>
      <c r="E14557" s="811">
        <v>20000</v>
      </c>
      <c r="F14557" s="734" t="s">
        <v>13431</v>
      </c>
      <c r="G14557" s="654"/>
      <c r="H14557" s="812" t="s">
        <v>13646</v>
      </c>
      <c r="I14557" s="799"/>
      <c r="J14557" s="815"/>
    </row>
    <row r="14558" spans="1:10" s="372" customFormat="1" ht="23.25">
      <c r="A14558" s="732" t="s">
        <v>13653</v>
      </c>
      <c r="B14558" s="336" t="s">
        <v>13046</v>
      </c>
      <c r="C14558" s="654" t="s">
        <v>1336</v>
      </c>
      <c r="D14558" s="738">
        <v>664</v>
      </c>
      <c r="E14558" s="811">
        <v>31050</v>
      </c>
      <c r="F14558" s="734" t="s">
        <v>13039</v>
      </c>
      <c r="G14558" s="654"/>
      <c r="H14558" s="812" t="s">
        <v>13654</v>
      </c>
      <c r="I14558" s="799"/>
      <c r="J14558" s="815"/>
    </row>
    <row r="14559" spans="1:10" s="372" customFormat="1" ht="23.25">
      <c r="A14559" s="732" t="s">
        <v>13655</v>
      </c>
      <c r="B14559" s="336" t="s">
        <v>13046</v>
      </c>
      <c r="C14559" s="654" t="s">
        <v>1336</v>
      </c>
      <c r="D14559" s="738">
        <v>665</v>
      </c>
      <c r="E14559" s="811">
        <v>31500</v>
      </c>
      <c r="F14559" s="734" t="s">
        <v>13037</v>
      </c>
      <c r="G14559" s="654"/>
      <c r="H14559" s="812" t="s">
        <v>13654</v>
      </c>
      <c r="I14559" s="799"/>
      <c r="J14559" s="815"/>
    </row>
    <row r="14560" spans="1:10" s="372" customFormat="1" ht="34.9">
      <c r="A14560" s="732" t="s">
        <v>13656</v>
      </c>
      <c r="B14560" s="336" t="s">
        <v>13046</v>
      </c>
      <c r="C14560" s="654" t="s">
        <v>1336</v>
      </c>
      <c r="D14560" s="738">
        <v>676</v>
      </c>
      <c r="E14560" s="811">
        <v>37500</v>
      </c>
      <c r="F14560" s="734" t="s">
        <v>13027</v>
      </c>
      <c r="G14560" s="654"/>
      <c r="H14560" s="812" t="s">
        <v>10382</v>
      </c>
      <c r="I14560" s="799"/>
      <c r="J14560" s="815"/>
    </row>
    <row r="14561" spans="1:10" s="372" customFormat="1" ht="34.9">
      <c r="A14561" s="732" t="s">
        <v>13657</v>
      </c>
      <c r="B14561" s="336" t="s">
        <v>13046</v>
      </c>
      <c r="C14561" s="654" t="s">
        <v>1336</v>
      </c>
      <c r="D14561" s="738">
        <v>677</v>
      </c>
      <c r="E14561" s="811">
        <v>45000</v>
      </c>
      <c r="F14561" s="734" t="s">
        <v>13027</v>
      </c>
      <c r="G14561" s="654"/>
      <c r="H14561" s="812" t="s">
        <v>10382</v>
      </c>
      <c r="I14561" s="799"/>
      <c r="J14561" s="815"/>
    </row>
    <row r="14562" spans="1:10" s="372" customFormat="1" ht="34.9">
      <c r="A14562" s="732" t="s">
        <v>13658</v>
      </c>
      <c r="B14562" s="336" t="s">
        <v>13046</v>
      </c>
      <c r="C14562" s="654" t="s">
        <v>1336</v>
      </c>
      <c r="D14562" s="738">
        <v>679</v>
      </c>
      <c r="E14562" s="811">
        <v>37500</v>
      </c>
      <c r="F14562" s="734" t="s">
        <v>13031</v>
      </c>
      <c r="G14562" s="654"/>
      <c r="H14562" s="812" t="s">
        <v>10382</v>
      </c>
      <c r="I14562" s="799"/>
      <c r="J14562" s="815"/>
    </row>
    <row r="14563" spans="1:10" s="372" customFormat="1" ht="34.9">
      <c r="A14563" s="732" t="s">
        <v>13659</v>
      </c>
      <c r="B14563" s="336" t="s">
        <v>13046</v>
      </c>
      <c r="C14563" s="654" t="s">
        <v>1336</v>
      </c>
      <c r="D14563" s="738">
        <v>681</v>
      </c>
      <c r="E14563" s="811">
        <v>112500</v>
      </c>
      <c r="F14563" s="734" t="s">
        <v>1915</v>
      </c>
      <c r="G14563" s="654"/>
      <c r="H14563" s="812" t="s">
        <v>10388</v>
      </c>
      <c r="I14563" s="799"/>
      <c r="J14563" s="815"/>
    </row>
    <row r="14564" spans="1:10" s="372" customFormat="1" ht="34.9">
      <c r="A14564" s="732" t="s">
        <v>13660</v>
      </c>
      <c r="B14564" s="336" t="s">
        <v>13046</v>
      </c>
      <c r="C14564" s="654" t="s">
        <v>1336</v>
      </c>
      <c r="D14564" s="738">
        <v>693</v>
      </c>
      <c r="E14564" s="811">
        <v>112500</v>
      </c>
      <c r="F14564" s="734" t="s">
        <v>13029</v>
      </c>
      <c r="G14564" s="654"/>
      <c r="H14564" s="812" t="s">
        <v>13661</v>
      </c>
      <c r="I14564" s="799"/>
      <c r="J14564" s="815"/>
    </row>
    <row r="14565" spans="1:10" s="372" customFormat="1" ht="23.25">
      <c r="A14565" s="732" t="s">
        <v>13662</v>
      </c>
      <c r="B14565" s="336" t="s">
        <v>13046</v>
      </c>
      <c r="C14565" s="654" t="s">
        <v>1336</v>
      </c>
      <c r="D14565" s="738">
        <v>736</v>
      </c>
      <c r="E14565" s="811">
        <v>37500</v>
      </c>
      <c r="F14565" s="734" t="s">
        <v>13029</v>
      </c>
      <c r="G14565" s="654"/>
      <c r="H14565" s="812" t="s">
        <v>10406</v>
      </c>
      <c r="I14565" s="799"/>
      <c r="J14565" s="815"/>
    </row>
    <row r="14566" spans="1:10" s="372" customFormat="1" ht="23.25">
      <c r="A14566" s="732" t="s">
        <v>13663</v>
      </c>
      <c r="B14566" s="336" t="s">
        <v>13046</v>
      </c>
      <c r="C14566" s="654" t="s">
        <v>1336</v>
      </c>
      <c r="D14566" s="738">
        <v>737</v>
      </c>
      <c r="E14566" s="811">
        <v>37500</v>
      </c>
      <c r="F14566" s="734" t="s">
        <v>13232</v>
      </c>
      <c r="G14566" s="654"/>
      <c r="H14566" s="812" t="s">
        <v>10406</v>
      </c>
      <c r="I14566" s="799"/>
      <c r="J14566" s="815"/>
    </row>
    <row r="14567" spans="1:10" s="372" customFormat="1" ht="23.25">
      <c r="A14567" s="732" t="s">
        <v>13664</v>
      </c>
      <c r="B14567" s="336" t="s">
        <v>13046</v>
      </c>
      <c r="C14567" s="654" t="s">
        <v>1336</v>
      </c>
      <c r="D14567" s="738">
        <v>739</v>
      </c>
      <c r="E14567" s="811">
        <v>90000</v>
      </c>
      <c r="F14567" s="734" t="s">
        <v>13232</v>
      </c>
      <c r="G14567" s="654"/>
      <c r="H14567" s="812" t="s">
        <v>13665</v>
      </c>
      <c r="I14567" s="799"/>
      <c r="J14567" s="815"/>
    </row>
    <row r="14568" spans="1:10" s="372" customFormat="1" ht="23.25">
      <c r="A14568" s="732" t="s">
        <v>13666</v>
      </c>
      <c r="B14568" s="336" t="s">
        <v>13046</v>
      </c>
      <c r="C14568" s="654" t="s">
        <v>1336</v>
      </c>
      <c r="D14568" s="738">
        <v>746</v>
      </c>
      <c r="E14568" s="811">
        <v>75000</v>
      </c>
      <c r="F14568" s="734" t="s">
        <v>13037</v>
      </c>
      <c r="G14568" s="654"/>
      <c r="H14568" s="812" t="s">
        <v>13667</v>
      </c>
      <c r="I14568" s="799"/>
      <c r="J14568" s="815"/>
    </row>
    <row r="14569" spans="1:10" s="372" customFormat="1" ht="34.9">
      <c r="A14569" s="732" t="s">
        <v>18777</v>
      </c>
      <c r="B14569" s="336" t="s">
        <v>13046</v>
      </c>
      <c r="C14569" s="654" t="s">
        <v>1336</v>
      </c>
      <c r="D14569" s="738">
        <v>753</v>
      </c>
      <c r="E14569" s="811">
        <v>27500</v>
      </c>
      <c r="F14569" s="734" t="s">
        <v>13668</v>
      </c>
      <c r="G14569" s="654"/>
      <c r="H14569" s="812" t="s">
        <v>13669</v>
      </c>
      <c r="I14569" s="799"/>
      <c r="J14569" s="815"/>
    </row>
    <row r="14570" spans="1:10" s="372" customFormat="1" ht="58.15">
      <c r="A14570" s="732" t="s">
        <v>13670</v>
      </c>
      <c r="B14570" s="336" t="s">
        <v>13046</v>
      </c>
      <c r="C14570" s="654" t="s">
        <v>1336</v>
      </c>
      <c r="D14570" s="738">
        <v>756</v>
      </c>
      <c r="E14570" s="811">
        <v>20000</v>
      </c>
      <c r="F14570" s="734" t="s">
        <v>13671</v>
      </c>
      <c r="G14570" s="654"/>
      <c r="H14570" s="812" t="s">
        <v>13672</v>
      </c>
      <c r="I14570" s="799"/>
      <c r="J14570" s="815"/>
    </row>
    <row r="14571" spans="1:10" s="372" customFormat="1" ht="23.25">
      <c r="A14571" s="732" t="s">
        <v>13673</v>
      </c>
      <c r="B14571" s="336" t="s">
        <v>13046</v>
      </c>
      <c r="C14571" s="654" t="s">
        <v>1336</v>
      </c>
      <c r="D14571" s="738">
        <v>764</v>
      </c>
      <c r="E14571" s="811">
        <v>19000</v>
      </c>
      <c r="F14571" s="734" t="s">
        <v>13674</v>
      </c>
      <c r="G14571" s="654"/>
      <c r="H14571" s="812" t="s">
        <v>10410</v>
      </c>
      <c r="I14571" s="799"/>
      <c r="J14571" s="815"/>
    </row>
    <row r="14572" spans="1:10" s="372" customFormat="1" ht="23.25">
      <c r="A14572" s="732" t="s">
        <v>13675</v>
      </c>
      <c r="B14572" s="336" t="s">
        <v>13046</v>
      </c>
      <c r="C14572" s="654" t="s">
        <v>1336</v>
      </c>
      <c r="D14572" s="738">
        <v>767</v>
      </c>
      <c r="E14572" s="811">
        <v>26000</v>
      </c>
      <c r="F14572" s="734" t="s">
        <v>13676</v>
      </c>
      <c r="G14572" s="654"/>
      <c r="H14572" s="812" t="s">
        <v>13677</v>
      </c>
      <c r="I14572" s="799"/>
      <c r="J14572" s="815"/>
    </row>
    <row r="14573" spans="1:10" s="372" customFormat="1" ht="46.5">
      <c r="A14573" s="732" t="s">
        <v>13678</v>
      </c>
      <c r="B14573" s="336" t="s">
        <v>13046</v>
      </c>
      <c r="C14573" s="654" t="s">
        <v>1336</v>
      </c>
      <c r="D14573" s="738">
        <v>769</v>
      </c>
      <c r="E14573" s="811">
        <v>19883</v>
      </c>
      <c r="F14573" s="734" t="s">
        <v>13679</v>
      </c>
      <c r="G14573" s="654"/>
      <c r="H14573" s="812" t="s">
        <v>13680</v>
      </c>
      <c r="I14573" s="799"/>
      <c r="J14573" s="815"/>
    </row>
    <row r="14574" spans="1:10" s="372" customFormat="1" ht="46.5">
      <c r="A14574" s="732" t="s">
        <v>13681</v>
      </c>
      <c r="B14574" s="336" t="s">
        <v>13046</v>
      </c>
      <c r="C14574" s="654" t="s">
        <v>1336</v>
      </c>
      <c r="D14574" s="738">
        <v>777</v>
      </c>
      <c r="E14574" s="811">
        <v>21000</v>
      </c>
      <c r="F14574" s="734" t="s">
        <v>13682</v>
      </c>
      <c r="G14574" s="654"/>
      <c r="H14574" s="812" t="s">
        <v>10418</v>
      </c>
      <c r="I14574" s="799"/>
      <c r="J14574" s="815"/>
    </row>
    <row r="14575" spans="1:10" s="372" customFormat="1" ht="23.25">
      <c r="A14575" s="732" t="s">
        <v>13683</v>
      </c>
      <c r="B14575" s="336" t="s">
        <v>13046</v>
      </c>
      <c r="C14575" s="654" t="s">
        <v>1336</v>
      </c>
      <c r="D14575" s="738">
        <v>778</v>
      </c>
      <c r="E14575" s="811">
        <v>83800</v>
      </c>
      <c r="F14575" s="734" t="s">
        <v>13274</v>
      </c>
      <c r="G14575" s="654"/>
      <c r="H14575" s="812" t="s">
        <v>13684</v>
      </c>
      <c r="I14575" s="799"/>
      <c r="J14575" s="815"/>
    </row>
    <row r="14576" spans="1:10" s="372" customFormat="1" ht="23.25">
      <c r="A14576" s="732" t="s">
        <v>13685</v>
      </c>
      <c r="B14576" s="336" t="s">
        <v>13046</v>
      </c>
      <c r="C14576" s="654" t="s">
        <v>1336</v>
      </c>
      <c r="D14576" s="738">
        <v>790</v>
      </c>
      <c r="E14576" s="811">
        <v>28000</v>
      </c>
      <c r="F14576" s="734" t="s">
        <v>13187</v>
      </c>
      <c r="G14576" s="654"/>
      <c r="H14576" s="812" t="s">
        <v>13686</v>
      </c>
      <c r="I14576" s="799"/>
      <c r="J14576" s="815"/>
    </row>
    <row r="14577" spans="1:10" s="372" customFormat="1" ht="23.25">
      <c r="A14577" s="732" t="s">
        <v>13687</v>
      </c>
      <c r="B14577" s="336" t="s">
        <v>13046</v>
      </c>
      <c r="C14577" s="654" t="s">
        <v>1336</v>
      </c>
      <c r="D14577" s="738">
        <v>791</v>
      </c>
      <c r="E14577" s="811">
        <v>30500</v>
      </c>
      <c r="F14577" s="734" t="s">
        <v>13688</v>
      </c>
      <c r="G14577" s="654"/>
      <c r="H14577" s="812" t="s">
        <v>13686</v>
      </c>
      <c r="I14577" s="799"/>
      <c r="J14577" s="815"/>
    </row>
    <row r="14578" spans="1:10" s="372" customFormat="1" ht="23.25">
      <c r="A14578" s="732" t="s">
        <v>13689</v>
      </c>
      <c r="B14578" s="336" t="s">
        <v>13046</v>
      </c>
      <c r="C14578" s="654" t="s">
        <v>1336</v>
      </c>
      <c r="D14578" s="738">
        <v>795</v>
      </c>
      <c r="E14578" s="811">
        <v>32000</v>
      </c>
      <c r="F14578" s="734" t="s">
        <v>13322</v>
      </c>
      <c r="G14578" s="654"/>
      <c r="H14578" s="812" t="s">
        <v>13690</v>
      </c>
      <c r="I14578" s="799"/>
      <c r="J14578" s="815"/>
    </row>
    <row r="14579" spans="1:10" s="372" customFormat="1" ht="23.25">
      <c r="A14579" s="732" t="s">
        <v>13691</v>
      </c>
      <c r="B14579" s="336" t="s">
        <v>13046</v>
      </c>
      <c r="C14579" s="654" t="s">
        <v>1336</v>
      </c>
      <c r="D14579" s="738">
        <v>797</v>
      </c>
      <c r="E14579" s="811">
        <v>22000</v>
      </c>
      <c r="F14579" s="734" t="s">
        <v>13692</v>
      </c>
      <c r="G14579" s="654"/>
      <c r="H14579" s="812" t="s">
        <v>10430</v>
      </c>
      <c r="I14579" s="799"/>
      <c r="J14579" s="815"/>
    </row>
    <row r="14580" spans="1:10" s="372" customFormat="1" ht="23.25">
      <c r="A14580" s="732" t="s">
        <v>13693</v>
      </c>
      <c r="B14580" s="336" t="s">
        <v>13046</v>
      </c>
      <c r="C14580" s="654" t="s">
        <v>1336</v>
      </c>
      <c r="D14580" s="738">
        <v>798</v>
      </c>
      <c r="E14580" s="811">
        <v>22000</v>
      </c>
      <c r="F14580" s="734" t="s">
        <v>13694</v>
      </c>
      <c r="G14580" s="654"/>
      <c r="H14580" s="812" t="s">
        <v>10430</v>
      </c>
      <c r="I14580" s="799"/>
      <c r="J14580" s="815"/>
    </row>
    <row r="14581" spans="1:10" s="372" customFormat="1" ht="23.25">
      <c r="A14581" s="732" t="s">
        <v>13695</v>
      </c>
      <c r="B14581" s="336" t="s">
        <v>13046</v>
      </c>
      <c r="C14581" s="654" t="s">
        <v>1336</v>
      </c>
      <c r="D14581" s="738">
        <v>803</v>
      </c>
      <c r="E14581" s="811">
        <v>75000</v>
      </c>
      <c r="F14581" s="734" t="s">
        <v>13039</v>
      </c>
      <c r="G14581" s="654"/>
      <c r="H14581" s="812" t="s">
        <v>13696</v>
      </c>
      <c r="I14581" s="799"/>
      <c r="J14581" s="815"/>
    </row>
    <row r="14582" spans="1:10" s="372" customFormat="1" ht="23.25">
      <c r="A14582" s="732" t="s">
        <v>13697</v>
      </c>
      <c r="B14582" s="336" t="s">
        <v>13046</v>
      </c>
      <c r="C14582" s="654" t="s">
        <v>1336</v>
      </c>
      <c r="D14582" s="738">
        <v>811</v>
      </c>
      <c r="E14582" s="811">
        <v>34000</v>
      </c>
      <c r="F14582" s="734" t="s">
        <v>13175</v>
      </c>
      <c r="G14582" s="654"/>
      <c r="H14582" s="812" t="s">
        <v>13698</v>
      </c>
      <c r="I14582" s="799"/>
      <c r="J14582" s="815"/>
    </row>
    <row r="14583" spans="1:10" s="372" customFormat="1">
      <c r="A14583" s="732" t="s">
        <v>13699</v>
      </c>
      <c r="B14583" s="336" t="s">
        <v>13204</v>
      </c>
      <c r="C14583" s="654" t="s">
        <v>1336</v>
      </c>
      <c r="D14583" s="738">
        <v>7</v>
      </c>
      <c r="E14583" s="811">
        <v>36750</v>
      </c>
      <c r="F14583" s="734" t="s">
        <v>13700</v>
      </c>
      <c r="G14583" s="654"/>
      <c r="H14583" s="812" t="s">
        <v>13447</v>
      </c>
      <c r="I14583" s="799"/>
      <c r="J14583" s="815"/>
    </row>
    <row r="14584" spans="1:10" s="372" customFormat="1" ht="34.9">
      <c r="A14584" s="732" t="s">
        <v>13701</v>
      </c>
      <c r="B14584" s="336" t="s">
        <v>13204</v>
      </c>
      <c r="C14584" s="654" t="s">
        <v>1336</v>
      </c>
      <c r="D14584" s="738">
        <v>10</v>
      </c>
      <c r="E14584" s="811">
        <v>28541.4</v>
      </c>
      <c r="F14584" s="734" t="s">
        <v>13702</v>
      </c>
      <c r="G14584" s="654"/>
      <c r="H14584" s="812" t="s">
        <v>13463</v>
      </c>
      <c r="I14584" s="799"/>
      <c r="J14584" s="815"/>
    </row>
    <row r="14585" spans="1:10" s="372" customFormat="1">
      <c r="A14585" s="621" t="s">
        <v>153</v>
      </c>
      <c r="B14585" s="660"/>
      <c r="C14585" s="660"/>
      <c r="D14585" s="660"/>
      <c r="E14585" s="1223">
        <f>SUM(E14586:E14666)</f>
        <v>18000712.079999998</v>
      </c>
      <c r="F14585" s="661"/>
      <c r="G14585" s="660"/>
      <c r="H14585" s="660"/>
      <c r="I14585" s="660"/>
      <c r="J14585" s="662"/>
    </row>
    <row r="14586" spans="1:10" s="372" customFormat="1">
      <c r="A14586" s="816" t="s">
        <v>13703</v>
      </c>
      <c r="B14586" s="654" t="s">
        <v>9575</v>
      </c>
      <c r="C14586" s="336" t="s">
        <v>1336</v>
      </c>
      <c r="D14586" s="803"/>
      <c r="E14586" s="817">
        <v>1200000</v>
      </c>
      <c r="F14586" s="818"/>
      <c r="G14586" s="654" t="s">
        <v>13704</v>
      </c>
      <c r="H14586" s="819">
        <v>44927</v>
      </c>
      <c r="I14586" s="819"/>
      <c r="J14586" s="815"/>
    </row>
    <row r="14587" spans="1:10" s="372" customFormat="1" ht="23.25">
      <c r="A14587" s="814" t="s">
        <v>13705</v>
      </c>
      <c r="B14587" s="654" t="s">
        <v>9923</v>
      </c>
      <c r="C14587" s="654" t="s">
        <v>1336</v>
      </c>
      <c r="D14587" s="803"/>
      <c r="E14587" s="817">
        <v>382217</v>
      </c>
      <c r="F14587" s="818"/>
      <c r="G14587" s="654" t="s">
        <v>13704</v>
      </c>
      <c r="H14587" s="819">
        <v>44927</v>
      </c>
      <c r="I14587" s="819"/>
      <c r="J14587" s="815"/>
    </row>
    <row r="14588" spans="1:10" s="372" customFormat="1" ht="23.25">
      <c r="A14588" s="816" t="s">
        <v>13706</v>
      </c>
      <c r="B14588" s="336" t="s">
        <v>9923</v>
      </c>
      <c r="C14588" s="336" t="s">
        <v>1336</v>
      </c>
      <c r="D14588" s="803"/>
      <c r="E14588" s="817">
        <v>360000</v>
      </c>
      <c r="F14588" s="818"/>
      <c r="G14588" s="654" t="s">
        <v>13704</v>
      </c>
      <c r="H14588" s="819">
        <v>44927</v>
      </c>
      <c r="I14588" s="819"/>
      <c r="J14588" s="815"/>
    </row>
    <row r="14589" spans="1:10" s="372" customFormat="1">
      <c r="A14589" s="816" t="s">
        <v>13707</v>
      </c>
      <c r="B14589" s="654" t="s">
        <v>13046</v>
      </c>
      <c r="C14589" s="336" t="s">
        <v>1336</v>
      </c>
      <c r="D14589" s="803"/>
      <c r="E14589" s="817">
        <f>235797+36000+30000</f>
        <v>301797</v>
      </c>
      <c r="F14589" s="818"/>
      <c r="G14589" s="654" t="s">
        <v>13704</v>
      </c>
      <c r="H14589" s="819">
        <v>44927</v>
      </c>
      <c r="I14589" s="819"/>
      <c r="J14589" s="815"/>
    </row>
    <row r="14590" spans="1:10" s="372" customFormat="1">
      <c r="A14590" s="816" t="s">
        <v>13708</v>
      </c>
      <c r="B14590" s="654" t="s">
        <v>13046</v>
      </c>
      <c r="C14590" s="336" t="s">
        <v>1336</v>
      </c>
      <c r="D14590" s="803"/>
      <c r="E14590" s="817">
        <v>158100</v>
      </c>
      <c r="F14590" s="818"/>
      <c r="G14590" s="654" t="s">
        <v>13704</v>
      </c>
      <c r="H14590" s="819">
        <v>44927</v>
      </c>
      <c r="I14590" s="819"/>
      <c r="J14590" s="815"/>
    </row>
    <row r="14591" spans="1:10" s="372" customFormat="1" ht="23.25">
      <c r="A14591" s="816" t="s">
        <v>13709</v>
      </c>
      <c r="B14591" s="336" t="s">
        <v>9923</v>
      </c>
      <c r="C14591" s="336" t="s">
        <v>1336</v>
      </c>
      <c r="D14591" s="803"/>
      <c r="E14591" s="817">
        <v>144000</v>
      </c>
      <c r="F14591" s="818"/>
      <c r="G14591" s="654" t="s">
        <v>13704</v>
      </c>
      <c r="H14591" s="819">
        <v>44927</v>
      </c>
      <c r="I14591" s="819"/>
      <c r="J14591" s="815"/>
    </row>
    <row r="14592" spans="1:10" s="372" customFormat="1">
      <c r="A14592" s="816" t="s">
        <v>13710</v>
      </c>
      <c r="B14592" s="654" t="s">
        <v>13046</v>
      </c>
      <c r="C14592" s="336" t="s">
        <v>1336</v>
      </c>
      <c r="D14592" s="803"/>
      <c r="E14592" s="817">
        <v>144000</v>
      </c>
      <c r="F14592" s="818"/>
      <c r="G14592" s="654" t="s">
        <v>13704</v>
      </c>
      <c r="H14592" s="819">
        <v>44927</v>
      </c>
      <c r="I14592" s="819"/>
      <c r="J14592" s="815"/>
    </row>
    <row r="14593" spans="1:10" s="372" customFormat="1">
      <c r="A14593" s="816" t="s">
        <v>13711</v>
      </c>
      <c r="B14593" s="654" t="s">
        <v>13046</v>
      </c>
      <c r="C14593" s="336" t="s">
        <v>1336</v>
      </c>
      <c r="D14593" s="803"/>
      <c r="E14593" s="817">
        <v>120000</v>
      </c>
      <c r="F14593" s="818"/>
      <c r="G14593" s="654" t="s">
        <v>13704</v>
      </c>
      <c r="H14593" s="819">
        <v>44927</v>
      </c>
      <c r="I14593" s="819"/>
      <c r="J14593" s="815"/>
    </row>
    <row r="14594" spans="1:10" s="372" customFormat="1" ht="23.25">
      <c r="A14594" s="816" t="s">
        <v>13712</v>
      </c>
      <c r="B14594" s="336" t="s">
        <v>9923</v>
      </c>
      <c r="C14594" s="336" t="s">
        <v>1336</v>
      </c>
      <c r="D14594" s="803"/>
      <c r="E14594" s="817">
        <v>115318</v>
      </c>
      <c r="F14594" s="818"/>
      <c r="G14594" s="654" t="s">
        <v>13704</v>
      </c>
      <c r="H14594" s="819">
        <v>44927</v>
      </c>
      <c r="I14594" s="819"/>
      <c r="J14594" s="815"/>
    </row>
    <row r="14595" spans="1:10" s="372" customFormat="1">
      <c r="A14595" s="816" t="s">
        <v>13713</v>
      </c>
      <c r="B14595" s="654" t="s">
        <v>13046</v>
      </c>
      <c r="C14595" s="336" t="s">
        <v>1336</v>
      </c>
      <c r="D14595" s="803"/>
      <c r="E14595" s="817">
        <v>92000</v>
      </c>
      <c r="F14595" s="818"/>
      <c r="G14595" s="654" t="s">
        <v>13704</v>
      </c>
      <c r="H14595" s="819">
        <v>44927</v>
      </c>
      <c r="I14595" s="819"/>
      <c r="J14595" s="815"/>
    </row>
    <row r="14596" spans="1:10" s="372" customFormat="1">
      <c r="A14596" s="816" t="s">
        <v>13714</v>
      </c>
      <c r="B14596" s="654" t="s">
        <v>13046</v>
      </c>
      <c r="C14596" s="336" t="s">
        <v>1336</v>
      </c>
      <c r="D14596" s="803"/>
      <c r="E14596" s="817">
        <v>77784</v>
      </c>
      <c r="F14596" s="818"/>
      <c r="G14596" s="654" t="s">
        <v>13704</v>
      </c>
      <c r="H14596" s="819">
        <v>44927</v>
      </c>
      <c r="I14596" s="819"/>
      <c r="J14596" s="815"/>
    </row>
    <row r="14597" spans="1:10" s="372" customFormat="1">
      <c r="A14597" s="816" t="s">
        <v>13715</v>
      </c>
      <c r="B14597" s="654" t="s">
        <v>13046</v>
      </c>
      <c r="C14597" s="336" t="s">
        <v>1336</v>
      </c>
      <c r="D14597" s="803"/>
      <c r="E14597" s="817">
        <v>57800</v>
      </c>
      <c r="F14597" s="818"/>
      <c r="G14597" s="654" t="s">
        <v>13704</v>
      </c>
      <c r="H14597" s="819">
        <v>44927</v>
      </c>
      <c r="I14597" s="819"/>
      <c r="J14597" s="815"/>
    </row>
    <row r="14598" spans="1:10" s="372" customFormat="1">
      <c r="A14598" s="816" t="s">
        <v>13716</v>
      </c>
      <c r="B14598" s="654" t="s">
        <v>13046</v>
      </c>
      <c r="C14598" s="336" t="s">
        <v>1336</v>
      </c>
      <c r="D14598" s="803"/>
      <c r="E14598" s="817">
        <v>31500</v>
      </c>
      <c r="F14598" s="818"/>
      <c r="G14598" s="654" t="s">
        <v>13704</v>
      </c>
      <c r="H14598" s="819">
        <v>44927</v>
      </c>
      <c r="I14598" s="819"/>
      <c r="J14598" s="815"/>
    </row>
    <row r="14599" spans="1:10" s="372" customFormat="1">
      <c r="A14599" s="816" t="s">
        <v>13717</v>
      </c>
      <c r="B14599" s="654" t="s">
        <v>13046</v>
      </c>
      <c r="C14599" s="336" t="s">
        <v>1336</v>
      </c>
      <c r="D14599" s="803"/>
      <c r="E14599" s="817">
        <v>30000</v>
      </c>
      <c r="F14599" s="818"/>
      <c r="G14599" s="654" t="s">
        <v>13704</v>
      </c>
      <c r="H14599" s="819">
        <v>44927</v>
      </c>
      <c r="I14599" s="819"/>
      <c r="J14599" s="815"/>
    </row>
    <row r="14600" spans="1:10" s="372" customFormat="1">
      <c r="A14600" s="816" t="s">
        <v>13718</v>
      </c>
      <c r="B14600" s="654" t="s">
        <v>13046</v>
      </c>
      <c r="C14600" s="336" t="s">
        <v>1336</v>
      </c>
      <c r="D14600" s="803"/>
      <c r="E14600" s="817">
        <v>28900</v>
      </c>
      <c r="F14600" s="818"/>
      <c r="G14600" s="654" t="s">
        <v>13704</v>
      </c>
      <c r="H14600" s="819">
        <v>44927</v>
      </c>
      <c r="I14600" s="819"/>
      <c r="J14600" s="815"/>
    </row>
    <row r="14601" spans="1:10" s="372" customFormat="1">
      <c r="A14601" s="816" t="s">
        <v>13719</v>
      </c>
      <c r="B14601" s="654" t="s">
        <v>13046</v>
      </c>
      <c r="C14601" s="336" t="s">
        <v>1336</v>
      </c>
      <c r="D14601" s="803"/>
      <c r="E14601" s="817">
        <v>20000</v>
      </c>
      <c r="F14601" s="818"/>
      <c r="G14601" s="654" t="s">
        <v>13704</v>
      </c>
      <c r="H14601" s="819">
        <v>44927</v>
      </c>
      <c r="I14601" s="819"/>
      <c r="J14601" s="815"/>
    </row>
    <row r="14602" spans="1:10" s="372" customFormat="1">
      <c r="A14602" s="743" t="s">
        <v>13720</v>
      </c>
      <c r="B14602" s="654" t="s">
        <v>13046</v>
      </c>
      <c r="C14602" s="336" t="s">
        <v>1336</v>
      </c>
      <c r="D14602" s="803"/>
      <c r="E14602" s="808">
        <v>283000</v>
      </c>
      <c r="F14602" s="818"/>
      <c r="G14602" s="654" t="s">
        <v>13704</v>
      </c>
      <c r="H14602" s="819">
        <v>44927</v>
      </c>
      <c r="I14602" s="819"/>
      <c r="J14602" s="815"/>
    </row>
    <row r="14603" spans="1:10" s="372" customFormat="1">
      <c r="A14603" s="743" t="s">
        <v>13721</v>
      </c>
      <c r="B14603" s="654" t="s">
        <v>13046</v>
      </c>
      <c r="C14603" s="336" t="s">
        <v>1336</v>
      </c>
      <c r="D14603" s="803"/>
      <c r="E14603" s="808">
        <v>357000</v>
      </c>
      <c r="F14603" s="818"/>
      <c r="G14603" s="654" t="s">
        <v>13704</v>
      </c>
      <c r="H14603" s="819">
        <v>44958</v>
      </c>
      <c r="I14603" s="819"/>
      <c r="J14603" s="815"/>
    </row>
    <row r="14604" spans="1:10" s="372" customFormat="1">
      <c r="A14604" s="743" t="s">
        <v>13722</v>
      </c>
      <c r="B14604" s="654" t="s">
        <v>13046</v>
      </c>
      <c r="C14604" s="336" t="s">
        <v>1336</v>
      </c>
      <c r="D14604" s="803"/>
      <c r="E14604" s="808">
        <v>230433</v>
      </c>
      <c r="F14604" s="818"/>
      <c r="G14604" s="654" t="s">
        <v>13704</v>
      </c>
      <c r="H14604" s="819">
        <v>44958</v>
      </c>
      <c r="I14604" s="819"/>
      <c r="J14604" s="815"/>
    </row>
    <row r="14605" spans="1:10" s="372" customFormat="1">
      <c r="A14605" s="743" t="s">
        <v>13723</v>
      </c>
      <c r="B14605" s="654" t="s">
        <v>13046</v>
      </c>
      <c r="C14605" s="336" t="s">
        <v>1336</v>
      </c>
      <c r="D14605" s="803"/>
      <c r="E14605" s="808">
        <v>31569</v>
      </c>
      <c r="F14605" s="818"/>
      <c r="G14605" s="654" t="s">
        <v>13704</v>
      </c>
      <c r="H14605" s="819">
        <v>44958</v>
      </c>
      <c r="I14605" s="819"/>
      <c r="J14605" s="815"/>
    </row>
    <row r="14606" spans="1:10" s="372" customFormat="1">
      <c r="A14606" s="743" t="s">
        <v>13724</v>
      </c>
      <c r="B14606" s="654" t="s">
        <v>13046</v>
      </c>
      <c r="C14606" s="336" t="s">
        <v>1336</v>
      </c>
      <c r="D14606" s="803"/>
      <c r="E14606" s="808">
        <v>184000</v>
      </c>
      <c r="F14606" s="818"/>
      <c r="G14606" s="654" t="s">
        <v>13704</v>
      </c>
      <c r="H14606" s="819">
        <v>44927</v>
      </c>
      <c r="I14606" s="819"/>
      <c r="J14606" s="815"/>
    </row>
    <row r="14607" spans="1:10" s="372" customFormat="1">
      <c r="A14607" s="816" t="s">
        <v>13725</v>
      </c>
      <c r="B14607" s="654" t="s">
        <v>13046</v>
      </c>
      <c r="C14607" s="336" t="s">
        <v>1336</v>
      </c>
      <c r="D14607" s="803"/>
      <c r="E14607" s="808">
        <v>19840</v>
      </c>
      <c r="F14607" s="818"/>
      <c r="G14607" s="654" t="s">
        <v>13704</v>
      </c>
      <c r="H14607" s="819">
        <v>44927</v>
      </c>
      <c r="I14607" s="819"/>
      <c r="J14607" s="815"/>
    </row>
    <row r="14608" spans="1:10" s="372" customFormat="1" ht="23.25">
      <c r="A14608" s="816" t="s">
        <v>13726</v>
      </c>
      <c r="B14608" s="336" t="s">
        <v>9923</v>
      </c>
      <c r="C14608" s="336" t="s">
        <v>1336</v>
      </c>
      <c r="D14608" s="803"/>
      <c r="E14608" s="808">
        <v>81627</v>
      </c>
      <c r="F14608" s="818"/>
      <c r="G14608" s="654" t="s">
        <v>13704</v>
      </c>
      <c r="H14608" s="819">
        <v>44927</v>
      </c>
      <c r="I14608" s="819"/>
      <c r="J14608" s="815"/>
    </row>
    <row r="14609" spans="1:10" s="372" customFormat="1">
      <c r="A14609" s="816" t="s">
        <v>13727</v>
      </c>
      <c r="B14609" s="654" t="s">
        <v>13046</v>
      </c>
      <c r="C14609" s="336" t="s">
        <v>1336</v>
      </c>
      <c r="D14609" s="803"/>
      <c r="E14609" s="808">
        <v>400000</v>
      </c>
      <c r="F14609" s="818"/>
      <c r="G14609" s="654" t="s">
        <v>13704</v>
      </c>
      <c r="H14609" s="819">
        <v>44927</v>
      </c>
      <c r="I14609" s="819"/>
      <c r="J14609" s="815"/>
    </row>
    <row r="14610" spans="1:10" s="372" customFormat="1">
      <c r="A14610" s="816" t="s">
        <v>13728</v>
      </c>
      <c r="B14610" s="654" t="s">
        <v>13046</v>
      </c>
      <c r="C14610" s="336" t="s">
        <v>1336</v>
      </c>
      <c r="D14610" s="803"/>
      <c r="E14610" s="808">
        <v>192000</v>
      </c>
      <c r="F14610" s="818"/>
      <c r="G14610" s="654" t="s">
        <v>13704</v>
      </c>
      <c r="H14610" s="819">
        <v>44927</v>
      </c>
      <c r="I14610" s="819"/>
      <c r="J14610" s="815"/>
    </row>
    <row r="14611" spans="1:10" s="372" customFormat="1">
      <c r="A14611" s="743" t="s">
        <v>13729</v>
      </c>
      <c r="B14611" s="654" t="s">
        <v>13046</v>
      </c>
      <c r="C14611" s="336" t="s">
        <v>1336</v>
      </c>
      <c r="D14611" s="803"/>
      <c r="E14611" s="808">
        <v>1526780</v>
      </c>
      <c r="F14611" s="818"/>
      <c r="G14611" s="654" t="s">
        <v>13704</v>
      </c>
      <c r="H14611" s="819">
        <v>44927</v>
      </c>
      <c r="I14611" s="819"/>
      <c r="J14611" s="815"/>
    </row>
    <row r="14612" spans="1:10" s="372" customFormat="1">
      <c r="A14612" s="816" t="s">
        <v>13730</v>
      </c>
      <c r="B14612" s="654" t="s">
        <v>13046</v>
      </c>
      <c r="C14612" s="336" t="s">
        <v>1336</v>
      </c>
      <c r="D14612" s="803"/>
      <c r="E14612" s="808">
        <v>972770</v>
      </c>
      <c r="F14612" s="818"/>
      <c r="G14612" s="654" t="s">
        <v>13704</v>
      </c>
      <c r="H14612" s="819">
        <v>44927</v>
      </c>
      <c r="I14612" s="819"/>
      <c r="J14612" s="815"/>
    </row>
    <row r="14613" spans="1:10" s="372" customFormat="1" ht="23.25">
      <c r="A14613" s="816" t="s">
        <v>13731</v>
      </c>
      <c r="B14613" s="654" t="s">
        <v>13046</v>
      </c>
      <c r="C14613" s="336" t="s">
        <v>1336</v>
      </c>
      <c r="D14613" s="803"/>
      <c r="E14613" s="808">
        <v>86910</v>
      </c>
      <c r="F14613" s="818"/>
      <c r="G14613" s="654" t="s">
        <v>13704</v>
      </c>
      <c r="H14613" s="819">
        <v>44927</v>
      </c>
      <c r="I14613" s="819"/>
      <c r="J14613" s="815"/>
    </row>
    <row r="14614" spans="1:10" s="372" customFormat="1">
      <c r="A14614" s="816" t="s">
        <v>13732</v>
      </c>
      <c r="B14614" s="654" t="s">
        <v>13046</v>
      </c>
      <c r="C14614" s="336" t="s">
        <v>1336</v>
      </c>
      <c r="D14614" s="803"/>
      <c r="E14614" s="808">
        <v>55000</v>
      </c>
      <c r="F14614" s="818"/>
      <c r="G14614" s="654" t="s">
        <v>13704</v>
      </c>
      <c r="H14614" s="819">
        <v>44927</v>
      </c>
      <c r="I14614" s="819"/>
      <c r="J14614" s="815"/>
    </row>
    <row r="14615" spans="1:10" s="372" customFormat="1">
      <c r="A14615" s="816" t="s">
        <v>13733</v>
      </c>
      <c r="B14615" s="654" t="s">
        <v>13046</v>
      </c>
      <c r="C14615" s="336" t="s">
        <v>1336</v>
      </c>
      <c r="D14615" s="803"/>
      <c r="E14615" s="808">
        <v>121540</v>
      </c>
      <c r="F14615" s="818"/>
      <c r="G14615" s="654" t="s">
        <v>13704</v>
      </c>
      <c r="H14615" s="819">
        <v>44927</v>
      </c>
      <c r="I14615" s="819"/>
      <c r="J14615" s="815"/>
    </row>
    <row r="14616" spans="1:10" s="372" customFormat="1">
      <c r="A14616" s="816" t="s">
        <v>13734</v>
      </c>
      <c r="B14616" s="654" t="s">
        <v>13046</v>
      </c>
      <c r="C14616" s="336" t="s">
        <v>1336</v>
      </c>
      <c r="D14616" s="803"/>
      <c r="E14616" s="808">
        <v>22500</v>
      </c>
      <c r="F14616" s="818"/>
      <c r="G14616" s="654" t="s">
        <v>13704</v>
      </c>
      <c r="H14616" s="819">
        <v>44927</v>
      </c>
      <c r="I14616" s="819"/>
      <c r="J14616" s="815"/>
    </row>
    <row r="14617" spans="1:10" s="372" customFormat="1">
      <c r="A14617" s="816" t="s">
        <v>13735</v>
      </c>
      <c r="B14617" s="654" t="s">
        <v>13046</v>
      </c>
      <c r="C14617" s="336" t="s">
        <v>1336</v>
      </c>
      <c r="D14617" s="803"/>
      <c r="E14617" s="808">
        <v>191673.76</v>
      </c>
      <c r="F14617" s="818"/>
      <c r="G14617" s="654" t="s">
        <v>13704</v>
      </c>
      <c r="H14617" s="819">
        <v>44927</v>
      </c>
      <c r="I14617" s="819"/>
      <c r="J14617" s="815"/>
    </row>
    <row r="14618" spans="1:10" s="372" customFormat="1" ht="23.25">
      <c r="A14618" s="743" t="s">
        <v>13736</v>
      </c>
      <c r="B14618" s="336" t="s">
        <v>9923</v>
      </c>
      <c r="C14618" s="336" t="s">
        <v>1336</v>
      </c>
      <c r="D14618" s="803"/>
      <c r="E14618" s="808">
        <v>179305</v>
      </c>
      <c r="F14618" s="818"/>
      <c r="G14618" s="654" t="s">
        <v>13704</v>
      </c>
      <c r="H14618" s="819">
        <v>44927</v>
      </c>
      <c r="I14618" s="819"/>
      <c r="J14618" s="815"/>
    </row>
    <row r="14619" spans="1:10" s="372" customFormat="1">
      <c r="A14619" s="743" t="s">
        <v>13737</v>
      </c>
      <c r="B14619" s="654" t="s">
        <v>13046</v>
      </c>
      <c r="C14619" s="336" t="s">
        <v>1336</v>
      </c>
      <c r="D14619" s="803"/>
      <c r="E14619" s="808">
        <v>20000</v>
      </c>
      <c r="F14619" s="818"/>
      <c r="G14619" s="654" t="s">
        <v>13704</v>
      </c>
      <c r="H14619" s="819">
        <v>44927</v>
      </c>
      <c r="I14619" s="819"/>
      <c r="J14619" s="815"/>
    </row>
    <row r="14620" spans="1:10" s="372" customFormat="1">
      <c r="A14620" s="816" t="s">
        <v>13738</v>
      </c>
      <c r="B14620" s="654" t="s">
        <v>13046</v>
      </c>
      <c r="C14620" s="336" t="s">
        <v>1336</v>
      </c>
      <c r="D14620" s="803"/>
      <c r="E14620" s="808">
        <v>28422</v>
      </c>
      <c r="F14620" s="818"/>
      <c r="G14620" s="654" t="s">
        <v>13704</v>
      </c>
      <c r="H14620" s="819">
        <v>44927</v>
      </c>
      <c r="I14620" s="819"/>
      <c r="J14620" s="815"/>
    </row>
    <row r="14621" spans="1:10" s="372" customFormat="1">
      <c r="A14621" s="816" t="s">
        <v>13739</v>
      </c>
      <c r="B14621" s="654" t="s">
        <v>13046</v>
      </c>
      <c r="C14621" s="336" t="s">
        <v>1336</v>
      </c>
      <c r="D14621" s="803"/>
      <c r="E14621" s="808">
        <v>80000</v>
      </c>
      <c r="F14621" s="818"/>
      <c r="G14621" s="654" t="s">
        <v>13704</v>
      </c>
      <c r="H14621" s="819">
        <v>44927</v>
      </c>
      <c r="I14621" s="819"/>
      <c r="J14621" s="815"/>
    </row>
    <row r="14622" spans="1:10" s="372" customFormat="1">
      <c r="A14622" s="816" t="s">
        <v>13740</v>
      </c>
      <c r="B14622" s="654" t="s">
        <v>13046</v>
      </c>
      <c r="C14622" s="336" t="s">
        <v>1336</v>
      </c>
      <c r="D14622" s="803"/>
      <c r="E14622" s="808">
        <v>40000</v>
      </c>
      <c r="F14622" s="818"/>
      <c r="G14622" s="654" t="s">
        <v>13704</v>
      </c>
      <c r="H14622" s="819">
        <v>44927</v>
      </c>
      <c r="I14622" s="819"/>
      <c r="J14622" s="815"/>
    </row>
    <row r="14623" spans="1:10" s="372" customFormat="1">
      <c r="A14623" s="816" t="s">
        <v>13741</v>
      </c>
      <c r="B14623" s="654" t="s">
        <v>13046</v>
      </c>
      <c r="C14623" s="336" t="s">
        <v>1336</v>
      </c>
      <c r="D14623" s="803"/>
      <c r="E14623" s="808">
        <v>70000</v>
      </c>
      <c r="F14623" s="818"/>
      <c r="G14623" s="654" t="s">
        <v>13704</v>
      </c>
      <c r="H14623" s="819">
        <v>44927</v>
      </c>
      <c r="I14623" s="819"/>
      <c r="J14623" s="815"/>
    </row>
    <row r="14624" spans="1:10" s="372" customFormat="1">
      <c r="A14624" s="816" t="s">
        <v>13742</v>
      </c>
      <c r="B14624" s="654" t="s">
        <v>13046</v>
      </c>
      <c r="C14624" s="336" t="s">
        <v>1336</v>
      </c>
      <c r="D14624" s="803"/>
      <c r="E14624" s="808">
        <v>135962</v>
      </c>
      <c r="F14624" s="818"/>
      <c r="G14624" s="654" t="s">
        <v>13704</v>
      </c>
      <c r="H14624" s="819">
        <v>44927</v>
      </c>
      <c r="I14624" s="819"/>
      <c r="J14624" s="815"/>
    </row>
    <row r="14625" spans="1:10" s="372" customFormat="1">
      <c r="A14625" s="816" t="s">
        <v>13743</v>
      </c>
      <c r="B14625" s="654" t="s">
        <v>13046</v>
      </c>
      <c r="C14625" s="336" t="s">
        <v>1336</v>
      </c>
      <c r="D14625" s="803"/>
      <c r="E14625" s="808">
        <v>22800</v>
      </c>
      <c r="F14625" s="818"/>
      <c r="G14625" s="654" t="s">
        <v>13704</v>
      </c>
      <c r="H14625" s="819">
        <v>44927</v>
      </c>
      <c r="I14625" s="819"/>
      <c r="J14625" s="815"/>
    </row>
    <row r="14626" spans="1:10" s="372" customFormat="1">
      <c r="A14626" s="814" t="s">
        <v>13744</v>
      </c>
      <c r="B14626" s="654" t="s">
        <v>13046</v>
      </c>
      <c r="C14626" s="654" t="s">
        <v>1336</v>
      </c>
      <c r="D14626" s="803"/>
      <c r="E14626" s="808">
        <v>310980</v>
      </c>
      <c r="F14626" s="818"/>
      <c r="G14626" s="654" t="s">
        <v>13704</v>
      </c>
      <c r="H14626" s="819">
        <v>44927</v>
      </c>
      <c r="I14626" s="819"/>
      <c r="J14626" s="815"/>
    </row>
    <row r="14627" spans="1:10" s="372" customFormat="1">
      <c r="A14627" s="814" t="s">
        <v>13745</v>
      </c>
      <c r="B14627" s="654" t="s">
        <v>13046</v>
      </c>
      <c r="C14627" s="654" t="s">
        <v>1336</v>
      </c>
      <c r="D14627" s="803"/>
      <c r="E14627" s="808">
        <v>32419</v>
      </c>
      <c r="F14627" s="818"/>
      <c r="G14627" s="654" t="s">
        <v>13704</v>
      </c>
      <c r="H14627" s="819">
        <v>44927</v>
      </c>
      <c r="I14627" s="819"/>
      <c r="J14627" s="815"/>
    </row>
    <row r="14628" spans="1:10" s="372" customFormat="1">
      <c r="A14628" s="814" t="s">
        <v>13746</v>
      </c>
      <c r="B14628" s="654" t="s">
        <v>13046</v>
      </c>
      <c r="C14628" s="654" t="s">
        <v>1336</v>
      </c>
      <c r="D14628" s="803"/>
      <c r="E14628" s="808">
        <v>159899</v>
      </c>
      <c r="F14628" s="818"/>
      <c r="G14628" s="654" t="s">
        <v>13704</v>
      </c>
      <c r="H14628" s="819">
        <v>44927</v>
      </c>
      <c r="I14628" s="819"/>
      <c r="J14628" s="815"/>
    </row>
    <row r="14629" spans="1:10" s="372" customFormat="1">
      <c r="A14629" s="814" t="s">
        <v>13747</v>
      </c>
      <c r="B14629" s="654" t="s">
        <v>13046</v>
      </c>
      <c r="C14629" s="654" t="s">
        <v>1336</v>
      </c>
      <c r="D14629" s="803"/>
      <c r="E14629" s="808">
        <v>33281</v>
      </c>
      <c r="F14629" s="818"/>
      <c r="G14629" s="654" t="s">
        <v>13704</v>
      </c>
      <c r="H14629" s="819">
        <v>44927</v>
      </c>
      <c r="I14629" s="819"/>
      <c r="J14629" s="815"/>
    </row>
    <row r="14630" spans="1:10" s="372" customFormat="1">
      <c r="A14630" s="814" t="s">
        <v>13748</v>
      </c>
      <c r="B14630" s="654" t="s">
        <v>13046</v>
      </c>
      <c r="C14630" s="654" t="s">
        <v>1336</v>
      </c>
      <c r="D14630" s="803"/>
      <c r="E14630" s="808">
        <v>92000</v>
      </c>
      <c r="F14630" s="818"/>
      <c r="G14630" s="654" t="s">
        <v>13704</v>
      </c>
      <c r="H14630" s="819">
        <v>44927</v>
      </c>
      <c r="I14630" s="819"/>
      <c r="J14630" s="815"/>
    </row>
    <row r="14631" spans="1:10" s="372" customFormat="1">
      <c r="A14631" s="814" t="s">
        <v>13749</v>
      </c>
      <c r="B14631" s="654" t="s">
        <v>9532</v>
      </c>
      <c r="C14631" s="654" t="s">
        <v>1336</v>
      </c>
      <c r="D14631" s="803"/>
      <c r="E14631" s="808">
        <v>970001</v>
      </c>
      <c r="F14631" s="818"/>
      <c r="G14631" s="654" t="s">
        <v>13704</v>
      </c>
      <c r="H14631" s="819">
        <v>44866</v>
      </c>
      <c r="I14631" s="819">
        <v>45597</v>
      </c>
      <c r="J14631" s="815"/>
    </row>
    <row r="14632" spans="1:10" s="372" customFormat="1">
      <c r="A14632" s="814" t="s">
        <v>13750</v>
      </c>
      <c r="B14632" s="654" t="s">
        <v>9532</v>
      </c>
      <c r="C14632" s="654" t="s">
        <v>1336</v>
      </c>
      <c r="D14632" s="803"/>
      <c r="E14632" s="808">
        <v>964001</v>
      </c>
      <c r="F14632" s="818"/>
      <c r="G14632" s="654" t="s">
        <v>13704</v>
      </c>
      <c r="H14632" s="819">
        <v>44866</v>
      </c>
      <c r="I14632" s="819">
        <v>45597</v>
      </c>
      <c r="J14632" s="815"/>
    </row>
    <row r="14633" spans="1:10" s="372" customFormat="1">
      <c r="A14633" s="814" t="s">
        <v>13751</v>
      </c>
      <c r="B14633" s="654" t="s">
        <v>13046</v>
      </c>
      <c r="C14633" s="654" t="s">
        <v>1336</v>
      </c>
      <c r="D14633" s="803"/>
      <c r="E14633" s="808">
        <v>30000</v>
      </c>
      <c r="F14633" s="818"/>
      <c r="G14633" s="654" t="s">
        <v>13704</v>
      </c>
      <c r="H14633" s="819">
        <v>44927</v>
      </c>
      <c r="I14633" s="819"/>
      <c r="J14633" s="815"/>
    </row>
    <row r="14634" spans="1:10" s="372" customFormat="1">
      <c r="A14634" s="814" t="s">
        <v>13752</v>
      </c>
      <c r="B14634" s="654" t="s">
        <v>13046</v>
      </c>
      <c r="C14634" s="654" t="s">
        <v>1336</v>
      </c>
      <c r="D14634" s="803"/>
      <c r="E14634" s="808">
        <v>24000</v>
      </c>
      <c r="F14634" s="818"/>
      <c r="G14634" s="654" t="s">
        <v>13704</v>
      </c>
      <c r="H14634" s="819">
        <v>44927</v>
      </c>
      <c r="I14634" s="819"/>
      <c r="J14634" s="815"/>
    </row>
    <row r="14635" spans="1:10" s="372" customFormat="1">
      <c r="A14635" s="814" t="s">
        <v>13753</v>
      </c>
      <c r="B14635" s="654" t="s">
        <v>13046</v>
      </c>
      <c r="C14635" s="654" t="s">
        <v>1336</v>
      </c>
      <c r="D14635" s="803"/>
      <c r="E14635" s="808">
        <v>18000</v>
      </c>
      <c r="F14635" s="818"/>
      <c r="G14635" s="654" t="s">
        <v>13704</v>
      </c>
      <c r="H14635" s="819">
        <v>44927</v>
      </c>
      <c r="I14635" s="819"/>
      <c r="J14635" s="815"/>
    </row>
    <row r="14636" spans="1:10" s="372" customFormat="1">
      <c r="A14636" s="814" t="s">
        <v>13754</v>
      </c>
      <c r="B14636" s="654" t="s">
        <v>13046</v>
      </c>
      <c r="C14636" s="654" t="s">
        <v>1336</v>
      </c>
      <c r="D14636" s="803"/>
      <c r="E14636" s="808">
        <v>60000</v>
      </c>
      <c r="F14636" s="818"/>
      <c r="G14636" s="654" t="s">
        <v>13704</v>
      </c>
      <c r="H14636" s="819">
        <v>44927</v>
      </c>
      <c r="I14636" s="819"/>
      <c r="J14636" s="815"/>
    </row>
    <row r="14637" spans="1:10" s="372" customFormat="1">
      <c r="A14637" s="814" t="s">
        <v>13755</v>
      </c>
      <c r="B14637" s="654" t="s">
        <v>13046</v>
      </c>
      <c r="C14637" s="654" t="s">
        <v>1336</v>
      </c>
      <c r="D14637" s="803"/>
      <c r="E14637" s="808">
        <v>48000</v>
      </c>
      <c r="F14637" s="818"/>
      <c r="G14637" s="654" t="s">
        <v>13704</v>
      </c>
      <c r="H14637" s="819">
        <v>44927</v>
      </c>
      <c r="I14637" s="819"/>
      <c r="J14637" s="815"/>
    </row>
    <row r="14638" spans="1:10" s="372" customFormat="1" ht="23.25">
      <c r="A14638" s="814" t="s">
        <v>13756</v>
      </c>
      <c r="B14638" s="654" t="s">
        <v>13046</v>
      </c>
      <c r="C14638" s="654" t="s">
        <v>1336</v>
      </c>
      <c r="D14638" s="803"/>
      <c r="E14638" s="808">
        <v>20000</v>
      </c>
      <c r="F14638" s="818"/>
      <c r="G14638" s="654" t="s">
        <v>13704</v>
      </c>
      <c r="H14638" s="819">
        <v>44927</v>
      </c>
      <c r="I14638" s="819"/>
      <c r="J14638" s="815"/>
    </row>
    <row r="14639" spans="1:10" s="372" customFormat="1">
      <c r="A14639" s="814" t="s">
        <v>13757</v>
      </c>
      <c r="B14639" s="654" t="s">
        <v>9575</v>
      </c>
      <c r="C14639" s="654" t="s">
        <v>1336</v>
      </c>
      <c r="D14639" s="803"/>
      <c r="E14639" s="808">
        <v>756000</v>
      </c>
      <c r="F14639" s="818"/>
      <c r="G14639" s="654" t="s">
        <v>13704</v>
      </c>
      <c r="H14639" s="819">
        <v>44927</v>
      </c>
      <c r="I14639" s="819"/>
      <c r="J14639" s="815"/>
    </row>
    <row r="14640" spans="1:10" s="372" customFormat="1">
      <c r="A14640" s="814" t="s">
        <v>13758</v>
      </c>
      <c r="B14640" s="654" t="s">
        <v>9575</v>
      </c>
      <c r="C14640" s="654" t="s">
        <v>1336</v>
      </c>
      <c r="D14640" s="803"/>
      <c r="E14640" s="808">
        <v>30000</v>
      </c>
      <c r="F14640" s="818"/>
      <c r="G14640" s="654" t="s">
        <v>13704</v>
      </c>
      <c r="H14640" s="819">
        <v>44927</v>
      </c>
      <c r="I14640" s="819"/>
      <c r="J14640" s="815"/>
    </row>
    <row r="14641" spans="1:10" s="372" customFormat="1">
      <c r="A14641" s="814" t="s">
        <v>13759</v>
      </c>
      <c r="B14641" s="654" t="s">
        <v>13046</v>
      </c>
      <c r="C14641" s="654" t="s">
        <v>1336</v>
      </c>
      <c r="D14641" s="803"/>
      <c r="E14641" s="808">
        <v>36726</v>
      </c>
      <c r="F14641" s="818"/>
      <c r="G14641" s="654" t="s">
        <v>13704</v>
      </c>
      <c r="H14641" s="819">
        <v>44927</v>
      </c>
      <c r="I14641" s="819"/>
      <c r="J14641" s="815"/>
    </row>
    <row r="14642" spans="1:10" s="372" customFormat="1">
      <c r="A14642" s="814" t="s">
        <v>13760</v>
      </c>
      <c r="B14642" s="654" t="s">
        <v>13046</v>
      </c>
      <c r="C14642" s="654" t="s">
        <v>1336</v>
      </c>
      <c r="D14642" s="803"/>
      <c r="E14642" s="808">
        <v>86622</v>
      </c>
      <c r="F14642" s="818"/>
      <c r="G14642" s="654" t="s">
        <v>13704</v>
      </c>
      <c r="H14642" s="819">
        <v>44927</v>
      </c>
      <c r="I14642" s="819"/>
      <c r="J14642" s="815"/>
    </row>
    <row r="14643" spans="1:10" s="372" customFormat="1">
      <c r="A14643" s="814" t="s">
        <v>13761</v>
      </c>
      <c r="B14643" s="654" t="s">
        <v>13046</v>
      </c>
      <c r="C14643" s="654" t="s">
        <v>1336</v>
      </c>
      <c r="D14643" s="803"/>
      <c r="E14643" s="808">
        <v>27540</v>
      </c>
      <c r="F14643" s="818"/>
      <c r="G14643" s="654" t="s">
        <v>13704</v>
      </c>
      <c r="H14643" s="819">
        <v>44927</v>
      </c>
      <c r="I14643" s="819"/>
      <c r="J14643" s="815"/>
    </row>
    <row r="14644" spans="1:10" s="372" customFormat="1">
      <c r="A14644" s="814" t="s">
        <v>13762</v>
      </c>
      <c r="B14644" s="654" t="s">
        <v>13046</v>
      </c>
      <c r="C14644" s="654" t="s">
        <v>1336</v>
      </c>
      <c r="D14644" s="803"/>
      <c r="E14644" s="808">
        <v>65000</v>
      </c>
      <c r="F14644" s="818"/>
      <c r="G14644" s="654" t="s">
        <v>13704</v>
      </c>
      <c r="H14644" s="819">
        <v>44927</v>
      </c>
      <c r="I14644" s="819"/>
      <c r="J14644" s="815"/>
    </row>
    <row r="14645" spans="1:10" s="372" customFormat="1" ht="23.25">
      <c r="A14645" s="814" t="s">
        <v>13763</v>
      </c>
      <c r="B14645" s="654" t="s">
        <v>9923</v>
      </c>
      <c r="C14645" s="654" t="s">
        <v>1336</v>
      </c>
      <c r="D14645" s="803"/>
      <c r="E14645" s="808">
        <v>54000</v>
      </c>
      <c r="F14645" s="818"/>
      <c r="G14645" s="654" t="s">
        <v>13704</v>
      </c>
      <c r="H14645" s="819">
        <v>44927</v>
      </c>
      <c r="I14645" s="819"/>
      <c r="J14645" s="815"/>
    </row>
    <row r="14646" spans="1:10" s="372" customFormat="1" ht="23.25">
      <c r="A14646" s="814" t="s">
        <v>13764</v>
      </c>
      <c r="B14646" s="654" t="s">
        <v>9923</v>
      </c>
      <c r="C14646" s="654" t="s">
        <v>1336</v>
      </c>
      <c r="D14646" s="803"/>
      <c r="E14646" s="808">
        <v>147270</v>
      </c>
      <c r="F14646" s="818"/>
      <c r="G14646" s="654" t="s">
        <v>13704</v>
      </c>
      <c r="H14646" s="819">
        <v>44927</v>
      </c>
      <c r="I14646" s="819"/>
      <c r="J14646" s="815"/>
    </row>
    <row r="14647" spans="1:10" s="372" customFormat="1" ht="23.25">
      <c r="A14647" s="814" t="s">
        <v>13765</v>
      </c>
      <c r="B14647" s="654" t="s">
        <v>9923</v>
      </c>
      <c r="C14647" s="654" t="s">
        <v>1336</v>
      </c>
      <c r="D14647" s="803"/>
      <c r="E14647" s="808">
        <v>270000</v>
      </c>
      <c r="F14647" s="818"/>
      <c r="G14647" s="654" t="s">
        <v>13704</v>
      </c>
      <c r="H14647" s="819">
        <v>44927</v>
      </c>
      <c r="I14647" s="819"/>
      <c r="J14647" s="815"/>
    </row>
    <row r="14648" spans="1:10" s="372" customFormat="1">
      <c r="A14648" s="814" t="s">
        <v>13766</v>
      </c>
      <c r="B14648" s="654" t="s">
        <v>13046</v>
      </c>
      <c r="C14648" s="654" t="s">
        <v>1336</v>
      </c>
      <c r="D14648" s="803"/>
      <c r="E14648" s="808">
        <v>65200</v>
      </c>
      <c r="F14648" s="818"/>
      <c r="G14648" s="654" t="s">
        <v>13704</v>
      </c>
      <c r="H14648" s="819">
        <v>44927</v>
      </c>
      <c r="I14648" s="819"/>
      <c r="J14648" s="815"/>
    </row>
    <row r="14649" spans="1:10" s="372" customFormat="1">
      <c r="A14649" s="814" t="s">
        <v>13767</v>
      </c>
      <c r="B14649" s="654" t="s">
        <v>9532</v>
      </c>
      <c r="C14649" s="654" t="s">
        <v>1336</v>
      </c>
      <c r="D14649" s="803"/>
      <c r="E14649" s="808">
        <v>400000</v>
      </c>
      <c r="F14649" s="818"/>
      <c r="G14649" s="654" t="s">
        <v>13704</v>
      </c>
      <c r="H14649" s="819">
        <v>44927</v>
      </c>
      <c r="I14649" s="819"/>
      <c r="J14649" s="815"/>
    </row>
    <row r="14650" spans="1:10" s="372" customFormat="1">
      <c r="A14650" s="814" t="s">
        <v>13768</v>
      </c>
      <c r="B14650" s="654" t="s">
        <v>13046</v>
      </c>
      <c r="C14650" s="654" t="s">
        <v>1336</v>
      </c>
      <c r="D14650" s="803"/>
      <c r="E14650" s="808">
        <v>18000</v>
      </c>
      <c r="F14650" s="818"/>
      <c r="G14650" s="654" t="s">
        <v>13704</v>
      </c>
      <c r="H14650" s="819">
        <v>44927</v>
      </c>
      <c r="I14650" s="819"/>
      <c r="J14650" s="815"/>
    </row>
    <row r="14651" spans="1:10" s="372" customFormat="1" ht="23.25">
      <c r="A14651" s="814" t="s">
        <v>13769</v>
      </c>
      <c r="B14651" s="654" t="s">
        <v>9923</v>
      </c>
      <c r="C14651" s="654" t="s">
        <v>1336</v>
      </c>
      <c r="D14651" s="803"/>
      <c r="E14651" s="808">
        <v>200000</v>
      </c>
      <c r="F14651" s="818"/>
      <c r="G14651" s="654" t="s">
        <v>13704</v>
      </c>
      <c r="H14651" s="819">
        <v>44927</v>
      </c>
      <c r="I14651" s="819"/>
      <c r="J14651" s="815"/>
    </row>
    <row r="14652" spans="1:10" s="372" customFormat="1">
      <c r="A14652" s="814" t="s">
        <v>13770</v>
      </c>
      <c r="B14652" s="654" t="s">
        <v>13046</v>
      </c>
      <c r="C14652" s="654" t="s">
        <v>1336</v>
      </c>
      <c r="D14652" s="803"/>
      <c r="E14652" s="808">
        <v>34000</v>
      </c>
      <c r="F14652" s="818"/>
      <c r="G14652" s="654" t="s">
        <v>13704</v>
      </c>
      <c r="H14652" s="819">
        <v>44927</v>
      </c>
      <c r="I14652" s="819"/>
      <c r="J14652" s="815"/>
    </row>
    <row r="14653" spans="1:10" s="372" customFormat="1">
      <c r="A14653" s="814" t="s">
        <v>13771</v>
      </c>
      <c r="B14653" s="654" t="s">
        <v>9532</v>
      </c>
      <c r="C14653" s="654" t="s">
        <v>1336</v>
      </c>
      <c r="D14653" s="803"/>
      <c r="E14653" s="808">
        <v>400000</v>
      </c>
      <c r="F14653" s="818"/>
      <c r="G14653" s="654" t="s">
        <v>13704</v>
      </c>
      <c r="H14653" s="819">
        <v>44927</v>
      </c>
      <c r="I14653" s="819"/>
      <c r="J14653" s="815"/>
    </row>
    <row r="14654" spans="1:10" s="372" customFormat="1">
      <c r="A14654" s="814" t="s">
        <v>13772</v>
      </c>
      <c r="B14654" s="654" t="s">
        <v>13046</v>
      </c>
      <c r="C14654" s="654" t="s">
        <v>1336</v>
      </c>
      <c r="D14654" s="803"/>
      <c r="E14654" s="808">
        <v>90000</v>
      </c>
      <c r="F14654" s="818"/>
      <c r="G14654" s="654" t="s">
        <v>13704</v>
      </c>
      <c r="H14654" s="819">
        <v>44927</v>
      </c>
      <c r="I14654" s="819"/>
      <c r="J14654" s="815"/>
    </row>
    <row r="14655" spans="1:10" s="372" customFormat="1">
      <c r="A14655" s="814" t="s">
        <v>13773</v>
      </c>
      <c r="B14655" s="654" t="s">
        <v>9532</v>
      </c>
      <c r="C14655" s="654" t="s">
        <v>1336</v>
      </c>
      <c r="D14655" s="803"/>
      <c r="E14655" s="808">
        <v>282000</v>
      </c>
      <c r="F14655" s="818"/>
      <c r="G14655" s="654" t="s">
        <v>13704</v>
      </c>
      <c r="H14655" s="819">
        <v>44927</v>
      </c>
      <c r="I14655" s="819"/>
      <c r="J14655" s="815"/>
    </row>
    <row r="14656" spans="1:10" s="372" customFormat="1">
      <c r="A14656" s="814" t="s">
        <v>13774</v>
      </c>
      <c r="B14656" s="654" t="s">
        <v>9532</v>
      </c>
      <c r="C14656" s="654" t="s">
        <v>1336</v>
      </c>
      <c r="D14656" s="803"/>
      <c r="E14656" s="808">
        <v>570000</v>
      </c>
      <c r="F14656" s="818"/>
      <c r="G14656" s="654" t="s">
        <v>13704</v>
      </c>
      <c r="H14656" s="819">
        <v>44927</v>
      </c>
      <c r="I14656" s="819"/>
      <c r="J14656" s="815"/>
    </row>
    <row r="14657" spans="1:10" s="372" customFormat="1">
      <c r="A14657" s="814" t="s">
        <v>13775</v>
      </c>
      <c r="B14657" s="654" t="s">
        <v>13046</v>
      </c>
      <c r="C14657" s="654" t="s">
        <v>1336</v>
      </c>
      <c r="D14657" s="803"/>
      <c r="E14657" s="808">
        <v>34000</v>
      </c>
      <c r="F14657" s="818"/>
      <c r="G14657" s="654" t="s">
        <v>13704</v>
      </c>
      <c r="H14657" s="819">
        <v>44927</v>
      </c>
      <c r="I14657" s="819"/>
      <c r="J14657" s="815"/>
    </row>
    <row r="14658" spans="1:10" s="372" customFormat="1">
      <c r="A14658" s="814" t="s">
        <v>13776</v>
      </c>
      <c r="B14658" s="654" t="s">
        <v>13046</v>
      </c>
      <c r="C14658" s="654" t="s">
        <v>1336</v>
      </c>
      <c r="D14658" s="803"/>
      <c r="E14658" s="808">
        <v>34000</v>
      </c>
      <c r="F14658" s="818"/>
      <c r="G14658" s="654" t="s">
        <v>13704</v>
      </c>
      <c r="H14658" s="819">
        <v>44927</v>
      </c>
      <c r="I14658" s="819"/>
      <c r="J14658" s="815"/>
    </row>
    <row r="14659" spans="1:10" s="372" customFormat="1">
      <c r="A14659" s="816" t="s">
        <v>13777</v>
      </c>
      <c r="B14659" s="654" t="s">
        <v>13046</v>
      </c>
      <c r="C14659" s="654" t="s">
        <v>1336</v>
      </c>
      <c r="D14659" s="803"/>
      <c r="E14659" s="808">
        <v>34000</v>
      </c>
      <c r="F14659" s="818"/>
      <c r="G14659" s="654" t="s">
        <v>13704</v>
      </c>
      <c r="H14659" s="819">
        <v>44927</v>
      </c>
      <c r="I14659" s="819"/>
      <c r="J14659" s="815"/>
    </row>
    <row r="14660" spans="1:10" s="372" customFormat="1" ht="23.25">
      <c r="A14660" s="816" t="s">
        <v>13778</v>
      </c>
      <c r="B14660" s="336" t="s">
        <v>9923</v>
      </c>
      <c r="C14660" s="654" t="s">
        <v>1336</v>
      </c>
      <c r="D14660" s="803"/>
      <c r="E14660" s="808">
        <v>100000</v>
      </c>
      <c r="F14660" s="818"/>
      <c r="G14660" s="654" t="s">
        <v>13704</v>
      </c>
      <c r="H14660" s="819">
        <v>44927</v>
      </c>
      <c r="I14660" s="819"/>
      <c r="J14660" s="815"/>
    </row>
    <row r="14661" spans="1:10" s="372" customFormat="1">
      <c r="A14661" s="816" t="s">
        <v>13779</v>
      </c>
      <c r="B14661" s="336" t="s">
        <v>9532</v>
      </c>
      <c r="C14661" s="654" t="s">
        <v>1336</v>
      </c>
      <c r="D14661" s="803"/>
      <c r="E14661" s="808">
        <v>1061836.32</v>
      </c>
      <c r="F14661" s="818"/>
      <c r="G14661" s="654" t="s">
        <v>13704</v>
      </c>
      <c r="H14661" s="819">
        <v>44927</v>
      </c>
      <c r="I14661" s="819"/>
      <c r="J14661" s="815"/>
    </row>
    <row r="14662" spans="1:10" s="372" customFormat="1">
      <c r="A14662" s="816" t="s">
        <v>13780</v>
      </c>
      <c r="B14662" s="654" t="s">
        <v>13046</v>
      </c>
      <c r="C14662" s="654" t="s">
        <v>1336</v>
      </c>
      <c r="D14662" s="803"/>
      <c r="E14662" s="808">
        <v>35200</v>
      </c>
      <c r="F14662" s="818"/>
      <c r="G14662" s="654" t="s">
        <v>13704</v>
      </c>
      <c r="H14662" s="819">
        <v>44927</v>
      </c>
      <c r="I14662" s="819"/>
      <c r="J14662" s="815"/>
    </row>
    <row r="14663" spans="1:10" s="372" customFormat="1">
      <c r="A14663" s="816" t="s">
        <v>13781</v>
      </c>
      <c r="B14663" s="654" t="s">
        <v>13046</v>
      </c>
      <c r="C14663" s="654" t="s">
        <v>1336</v>
      </c>
      <c r="D14663" s="803"/>
      <c r="E14663" s="808">
        <v>46000</v>
      </c>
      <c r="F14663" s="818"/>
      <c r="G14663" s="654" t="s">
        <v>13704</v>
      </c>
      <c r="H14663" s="819">
        <v>44927</v>
      </c>
      <c r="I14663" s="819"/>
      <c r="J14663" s="815"/>
    </row>
    <row r="14664" spans="1:10" s="372" customFormat="1">
      <c r="A14664" s="816" t="s">
        <v>13782</v>
      </c>
      <c r="B14664" s="654" t="s">
        <v>9575</v>
      </c>
      <c r="C14664" s="654" t="s">
        <v>1336</v>
      </c>
      <c r="D14664" s="803"/>
      <c r="E14664" s="808">
        <v>228000</v>
      </c>
      <c r="F14664" s="818"/>
      <c r="G14664" s="654" t="s">
        <v>13704</v>
      </c>
      <c r="H14664" s="819">
        <v>44927</v>
      </c>
      <c r="I14664" s="819"/>
      <c r="J14664" s="815"/>
    </row>
    <row r="14665" spans="1:10" s="372" customFormat="1" ht="23.25">
      <c r="A14665" s="816" t="s">
        <v>13783</v>
      </c>
      <c r="B14665" s="336" t="s">
        <v>9923</v>
      </c>
      <c r="C14665" s="654" t="s">
        <v>1336</v>
      </c>
      <c r="D14665" s="803"/>
      <c r="E14665" s="808">
        <v>74400</v>
      </c>
      <c r="F14665" s="818"/>
      <c r="G14665" s="654" t="s">
        <v>13704</v>
      </c>
      <c r="H14665" s="819">
        <v>44927</v>
      </c>
      <c r="I14665" s="819"/>
      <c r="J14665" s="815"/>
    </row>
    <row r="14666" spans="1:10" s="372" customFormat="1">
      <c r="A14666" s="816" t="s">
        <v>13784</v>
      </c>
      <c r="B14666" s="336" t="s">
        <v>9532</v>
      </c>
      <c r="C14666" s="654" t="s">
        <v>1336</v>
      </c>
      <c r="D14666" s="803"/>
      <c r="E14666" s="808">
        <v>1461789</v>
      </c>
      <c r="F14666" s="818"/>
      <c r="G14666" s="654" t="s">
        <v>13704</v>
      </c>
      <c r="H14666" s="819">
        <v>44927</v>
      </c>
      <c r="I14666" s="819"/>
      <c r="J14666" s="815"/>
    </row>
    <row r="14667" spans="1:10" s="372" customFormat="1" ht="19.8" customHeight="1">
      <c r="A14667" s="1405" t="s">
        <v>454</v>
      </c>
      <c r="B14667" s="1406"/>
      <c r="C14667" s="1406"/>
      <c r="D14667" s="1406"/>
      <c r="E14667" s="1406"/>
      <c r="F14667" s="1406"/>
      <c r="G14667" s="1406"/>
      <c r="H14667" s="1406"/>
      <c r="I14667" s="1406"/>
      <c r="J14667" s="1407"/>
    </row>
    <row r="14668" spans="1:10" s="372" customFormat="1" ht="14.45" customHeight="1">
      <c r="A14668" s="621" t="s">
        <v>152</v>
      </c>
      <c r="B14668" s="645"/>
      <c r="C14668" s="645"/>
      <c r="D14668" s="645"/>
      <c r="E14668" s="623">
        <f>SUM(E14669:E14749)</f>
        <v>3718344.8600000003</v>
      </c>
      <c r="F14668" s="647"/>
      <c r="G14668" s="645"/>
      <c r="H14668" s="645"/>
      <c r="I14668" s="645"/>
      <c r="J14668" s="709"/>
    </row>
    <row r="14669" spans="1:10" s="243" customFormat="1" ht="23.25">
      <c r="A14669" s="374" t="s">
        <v>13785</v>
      </c>
      <c r="B14669" s="437" t="s">
        <v>13786</v>
      </c>
      <c r="C14669" s="336" t="s">
        <v>619</v>
      </c>
      <c r="D14669" s="437" t="s">
        <v>13787</v>
      </c>
      <c r="E14669" s="469">
        <v>21000</v>
      </c>
      <c r="F14669" s="391" t="s">
        <v>13788</v>
      </c>
      <c r="G14669" s="336" t="s">
        <v>5305</v>
      </c>
      <c r="H14669" s="820">
        <v>44547</v>
      </c>
      <c r="I14669" s="626">
        <v>44553</v>
      </c>
      <c r="J14669" s="252"/>
    </row>
    <row r="14670" spans="1:10" s="243" customFormat="1" ht="23.25">
      <c r="A14670" s="374" t="s">
        <v>13789</v>
      </c>
      <c r="B14670" s="437" t="s">
        <v>13786</v>
      </c>
      <c r="C14670" s="336" t="s">
        <v>619</v>
      </c>
      <c r="D14670" s="437" t="s">
        <v>13790</v>
      </c>
      <c r="E14670" s="469">
        <v>22800</v>
      </c>
      <c r="F14670" s="391" t="s">
        <v>13788</v>
      </c>
      <c r="G14670" s="336" t="s">
        <v>5305</v>
      </c>
      <c r="H14670" s="820">
        <v>44552</v>
      </c>
      <c r="I14670" s="626">
        <v>44553</v>
      </c>
      <c r="J14670" s="252"/>
    </row>
    <row r="14671" spans="1:10" s="243" customFormat="1" ht="34.9">
      <c r="A14671" s="374" t="s">
        <v>13791</v>
      </c>
      <c r="B14671" s="437" t="s">
        <v>13786</v>
      </c>
      <c r="C14671" s="336" t="s">
        <v>619</v>
      </c>
      <c r="D14671" s="437" t="s">
        <v>13792</v>
      </c>
      <c r="E14671" s="469">
        <v>25860</v>
      </c>
      <c r="F14671" s="391" t="s">
        <v>13793</v>
      </c>
      <c r="G14671" s="336" t="s">
        <v>5305</v>
      </c>
      <c r="H14671" s="820">
        <v>44536</v>
      </c>
      <c r="I14671" s="626">
        <v>44545</v>
      </c>
      <c r="J14671" s="252"/>
    </row>
    <row r="14672" spans="1:10" s="243" customFormat="1" ht="23.25">
      <c r="A14672" s="374" t="s">
        <v>13794</v>
      </c>
      <c r="B14672" s="437" t="s">
        <v>13786</v>
      </c>
      <c r="C14672" s="336" t="s">
        <v>619</v>
      </c>
      <c r="D14672" s="437" t="s">
        <v>13795</v>
      </c>
      <c r="E14672" s="469">
        <v>20160</v>
      </c>
      <c r="F14672" s="391" t="s">
        <v>13796</v>
      </c>
      <c r="G14672" s="336" t="s">
        <v>5305</v>
      </c>
      <c r="H14672" s="820">
        <v>44242</v>
      </c>
      <c r="I14672" s="626">
        <v>44246</v>
      </c>
      <c r="J14672" s="252"/>
    </row>
    <row r="14673" spans="1:10" s="243" customFormat="1" ht="34.9">
      <c r="A14673" s="374" t="s">
        <v>13797</v>
      </c>
      <c r="B14673" s="437" t="s">
        <v>13798</v>
      </c>
      <c r="C14673" s="336" t="s">
        <v>10963</v>
      </c>
      <c r="D14673" s="437" t="s">
        <v>13799</v>
      </c>
      <c r="E14673" s="469">
        <v>123000</v>
      </c>
      <c r="F14673" s="391" t="s">
        <v>13800</v>
      </c>
      <c r="G14673" s="336" t="s">
        <v>5305</v>
      </c>
      <c r="H14673" s="820">
        <v>44308</v>
      </c>
      <c r="I14673" s="336" t="s">
        <v>13801</v>
      </c>
      <c r="J14673" s="252"/>
    </row>
    <row r="14674" spans="1:10" s="243" customFormat="1">
      <c r="A14674" s="374" t="s">
        <v>13802</v>
      </c>
      <c r="B14674" s="437" t="s">
        <v>13803</v>
      </c>
      <c r="C14674" s="336" t="s">
        <v>619</v>
      </c>
      <c r="D14674" s="437" t="s">
        <v>13804</v>
      </c>
      <c r="E14674" s="469">
        <v>96758.29</v>
      </c>
      <c r="F14674" s="391" t="s">
        <v>13805</v>
      </c>
      <c r="G14674" s="336" t="s">
        <v>5305</v>
      </c>
      <c r="H14674" s="820">
        <v>44543</v>
      </c>
      <c r="I14674" s="657">
        <v>44551</v>
      </c>
      <c r="J14674" s="252"/>
    </row>
    <row r="14675" spans="1:10" s="243" customFormat="1" ht="23.25">
      <c r="A14675" s="374" t="s">
        <v>13806</v>
      </c>
      <c r="B14675" s="437" t="s">
        <v>13786</v>
      </c>
      <c r="C14675" s="336" t="s">
        <v>619</v>
      </c>
      <c r="D14675" s="437" t="s">
        <v>13807</v>
      </c>
      <c r="E14675" s="469">
        <v>19927</v>
      </c>
      <c r="F14675" s="391" t="s">
        <v>13808</v>
      </c>
      <c r="G14675" s="336" t="s">
        <v>5305</v>
      </c>
      <c r="H14675" s="820">
        <v>44533</v>
      </c>
      <c r="I14675" s="626">
        <v>44540</v>
      </c>
      <c r="J14675" s="252"/>
    </row>
    <row r="14676" spans="1:10" s="243" customFormat="1" ht="34.9">
      <c r="A14676" s="374" t="s">
        <v>13809</v>
      </c>
      <c r="B14676" s="437" t="s">
        <v>13798</v>
      </c>
      <c r="C14676" s="336" t="s">
        <v>619</v>
      </c>
      <c r="D14676" s="437" t="s">
        <v>13810</v>
      </c>
      <c r="E14676" s="469">
        <v>164577.22</v>
      </c>
      <c r="F14676" s="391" t="s">
        <v>13811</v>
      </c>
      <c r="G14676" s="336" t="s">
        <v>5305</v>
      </c>
      <c r="H14676" s="820">
        <v>44543</v>
      </c>
      <c r="I14676" s="626">
        <v>44545</v>
      </c>
      <c r="J14676" s="252"/>
    </row>
    <row r="14677" spans="1:10" s="243" customFormat="1" ht="34.9">
      <c r="A14677" s="374" t="s">
        <v>13812</v>
      </c>
      <c r="B14677" s="437" t="s">
        <v>13798</v>
      </c>
      <c r="C14677" s="336" t="s">
        <v>619</v>
      </c>
      <c r="D14677" s="437" t="s">
        <v>13813</v>
      </c>
      <c r="E14677" s="469">
        <v>73000</v>
      </c>
      <c r="F14677" s="391" t="s">
        <v>11945</v>
      </c>
      <c r="G14677" s="336" t="s">
        <v>5305</v>
      </c>
      <c r="H14677" s="820">
        <v>44505</v>
      </c>
      <c r="I14677" s="626">
        <v>44560</v>
      </c>
      <c r="J14677" s="252"/>
    </row>
    <row r="14678" spans="1:10" s="243" customFormat="1" ht="34.9">
      <c r="A14678" s="374" t="s">
        <v>13814</v>
      </c>
      <c r="B14678" s="437" t="s">
        <v>13786</v>
      </c>
      <c r="C14678" s="336" t="s">
        <v>619</v>
      </c>
      <c r="D14678" s="437" t="s">
        <v>13815</v>
      </c>
      <c r="E14678" s="469">
        <v>23400</v>
      </c>
      <c r="F14678" s="391" t="s">
        <v>13816</v>
      </c>
      <c r="G14678" s="336" t="s">
        <v>5305</v>
      </c>
      <c r="H14678" s="820">
        <v>44550</v>
      </c>
      <c r="I14678" s="626">
        <v>44561</v>
      </c>
      <c r="J14678" s="252"/>
    </row>
    <row r="14679" spans="1:10" s="243" customFormat="1" ht="23.25">
      <c r="A14679" s="374" t="s">
        <v>13817</v>
      </c>
      <c r="B14679" s="437" t="s">
        <v>13786</v>
      </c>
      <c r="C14679" s="336" t="s">
        <v>619</v>
      </c>
      <c r="D14679" s="437" t="s">
        <v>13818</v>
      </c>
      <c r="E14679" s="469">
        <v>27998</v>
      </c>
      <c r="F14679" s="391" t="s">
        <v>13819</v>
      </c>
      <c r="G14679" s="336" t="s">
        <v>5305</v>
      </c>
      <c r="H14679" s="820">
        <v>44524</v>
      </c>
      <c r="I14679" s="626">
        <v>44525</v>
      </c>
      <c r="J14679" s="252"/>
    </row>
    <row r="14680" spans="1:10" s="243" customFormat="1" ht="46.5">
      <c r="A14680" s="374" t="s">
        <v>13820</v>
      </c>
      <c r="B14680" s="437" t="s">
        <v>13798</v>
      </c>
      <c r="C14680" s="336" t="s">
        <v>619</v>
      </c>
      <c r="D14680" s="437" t="s">
        <v>13821</v>
      </c>
      <c r="E14680" s="469">
        <v>139445</v>
      </c>
      <c r="F14680" s="391" t="s">
        <v>13822</v>
      </c>
      <c r="G14680" s="336" t="s">
        <v>5305</v>
      </c>
      <c r="H14680" s="820">
        <v>44504</v>
      </c>
      <c r="I14680" s="626">
        <v>44530</v>
      </c>
      <c r="J14680" s="252"/>
    </row>
    <row r="14681" spans="1:10" s="243" customFormat="1" ht="23.25">
      <c r="A14681" s="374" t="s">
        <v>13823</v>
      </c>
      <c r="B14681" s="437" t="s">
        <v>13786</v>
      </c>
      <c r="C14681" s="336" t="s">
        <v>619</v>
      </c>
      <c r="D14681" s="437" t="s">
        <v>13824</v>
      </c>
      <c r="E14681" s="469">
        <v>19800</v>
      </c>
      <c r="F14681" s="391" t="s">
        <v>13825</v>
      </c>
      <c r="G14681" s="336" t="s">
        <v>5305</v>
      </c>
      <c r="H14681" s="820">
        <v>44540</v>
      </c>
      <c r="I14681" s="626">
        <v>44543</v>
      </c>
      <c r="J14681" s="252"/>
    </row>
    <row r="14682" spans="1:10" s="243" customFormat="1" ht="34.9">
      <c r="A14682" s="374" t="s">
        <v>13826</v>
      </c>
      <c r="B14682" s="437" t="s">
        <v>13786</v>
      </c>
      <c r="C14682" s="336" t="s">
        <v>619</v>
      </c>
      <c r="D14682" s="437" t="s">
        <v>13827</v>
      </c>
      <c r="E14682" s="469">
        <v>19933.5</v>
      </c>
      <c r="F14682" s="391" t="s">
        <v>13828</v>
      </c>
      <c r="G14682" s="336" t="s">
        <v>5305</v>
      </c>
      <c r="H14682" s="820">
        <v>44481</v>
      </c>
      <c r="I14682" s="336" t="s">
        <v>13829</v>
      </c>
      <c r="J14682" s="252"/>
    </row>
    <row r="14683" spans="1:10" s="243" customFormat="1" ht="34.9">
      <c r="A14683" s="374" t="s">
        <v>13830</v>
      </c>
      <c r="B14683" s="437" t="s">
        <v>13798</v>
      </c>
      <c r="C14683" s="336" t="s">
        <v>10963</v>
      </c>
      <c r="D14683" s="437" t="s">
        <v>13831</v>
      </c>
      <c r="E14683" s="469">
        <v>172457</v>
      </c>
      <c r="F14683" s="391" t="s">
        <v>13832</v>
      </c>
      <c r="G14683" s="336" t="s">
        <v>5305</v>
      </c>
      <c r="H14683" s="820">
        <v>44448</v>
      </c>
      <c r="I14683" s="626">
        <v>44481</v>
      </c>
      <c r="J14683" s="252"/>
    </row>
    <row r="14684" spans="1:10" s="243" customFormat="1" ht="23.25">
      <c r="A14684" s="374" t="s">
        <v>13833</v>
      </c>
      <c r="B14684" s="437" t="s">
        <v>13786</v>
      </c>
      <c r="C14684" s="336" t="s">
        <v>619</v>
      </c>
      <c r="D14684" s="437" t="s">
        <v>13834</v>
      </c>
      <c r="E14684" s="469">
        <v>35150</v>
      </c>
      <c r="F14684" s="391" t="s">
        <v>13835</v>
      </c>
      <c r="G14684" s="336" t="s">
        <v>5305</v>
      </c>
      <c r="H14684" s="820">
        <v>44404</v>
      </c>
      <c r="I14684" s="336" t="s">
        <v>13836</v>
      </c>
      <c r="J14684" s="252"/>
    </row>
    <row r="14685" spans="1:10" s="243" customFormat="1" ht="34.9">
      <c r="A14685" s="374" t="s">
        <v>13837</v>
      </c>
      <c r="B14685" s="437" t="s">
        <v>13798</v>
      </c>
      <c r="C14685" s="336" t="s">
        <v>619</v>
      </c>
      <c r="D14685" s="797" t="s">
        <v>13838</v>
      </c>
      <c r="E14685" s="655">
        <v>90850</v>
      </c>
      <c r="F14685" s="778" t="s">
        <v>13839</v>
      </c>
      <c r="G14685" s="336" t="s">
        <v>5305</v>
      </c>
      <c r="H14685" s="810">
        <v>44210</v>
      </c>
      <c r="I14685" s="654" t="s">
        <v>13840</v>
      </c>
      <c r="J14685" s="821" t="s">
        <v>13841</v>
      </c>
    </row>
    <row r="14686" spans="1:10" s="243" customFormat="1" ht="23.25">
      <c r="A14686" s="374" t="s">
        <v>13842</v>
      </c>
      <c r="B14686" s="437" t="s">
        <v>13786</v>
      </c>
      <c r="C14686" s="336" t="s">
        <v>619</v>
      </c>
      <c r="D14686" s="437" t="s">
        <v>13843</v>
      </c>
      <c r="E14686" s="469">
        <v>30000</v>
      </c>
      <c r="F14686" s="391" t="s">
        <v>13844</v>
      </c>
      <c r="G14686" s="336" t="s">
        <v>5305</v>
      </c>
      <c r="H14686" s="820">
        <v>44357</v>
      </c>
      <c r="I14686" s="336" t="s">
        <v>13845</v>
      </c>
      <c r="J14686" s="252" t="s">
        <v>13846</v>
      </c>
    </row>
    <row r="14687" spans="1:10" s="243" customFormat="1" ht="34.9">
      <c r="A14687" s="374" t="s">
        <v>13847</v>
      </c>
      <c r="B14687" s="437" t="s">
        <v>13786</v>
      </c>
      <c r="C14687" s="336" t="s">
        <v>619</v>
      </c>
      <c r="D14687" s="437" t="s">
        <v>13848</v>
      </c>
      <c r="E14687" s="469">
        <v>30000</v>
      </c>
      <c r="F14687" s="391" t="s">
        <v>13849</v>
      </c>
      <c r="G14687" s="336" t="s">
        <v>5305</v>
      </c>
      <c r="H14687" s="820">
        <v>44365</v>
      </c>
      <c r="I14687" s="336" t="s">
        <v>13850</v>
      </c>
      <c r="J14687" s="252" t="s">
        <v>13851</v>
      </c>
    </row>
    <row r="14688" spans="1:10" s="243" customFormat="1" ht="34.9">
      <c r="A14688" s="374" t="s">
        <v>13852</v>
      </c>
      <c r="B14688" s="437" t="s">
        <v>13786</v>
      </c>
      <c r="C14688" s="336" t="s">
        <v>619</v>
      </c>
      <c r="D14688" s="437" t="s">
        <v>13853</v>
      </c>
      <c r="E14688" s="469">
        <v>23200</v>
      </c>
      <c r="F14688" s="391" t="s">
        <v>13854</v>
      </c>
      <c r="G14688" s="336" t="s">
        <v>5305</v>
      </c>
      <c r="H14688" s="820">
        <v>44365</v>
      </c>
      <c r="I14688" s="336" t="s">
        <v>13850</v>
      </c>
      <c r="J14688" s="252" t="s">
        <v>13851</v>
      </c>
    </row>
    <row r="14689" spans="1:10" s="243" customFormat="1" ht="34.9">
      <c r="A14689" s="374" t="s">
        <v>13855</v>
      </c>
      <c r="B14689" s="437" t="s">
        <v>13856</v>
      </c>
      <c r="C14689" s="336" t="s">
        <v>619</v>
      </c>
      <c r="D14689" s="797" t="s">
        <v>13857</v>
      </c>
      <c r="E14689" s="655">
        <v>88800</v>
      </c>
      <c r="F14689" s="778" t="s">
        <v>13858</v>
      </c>
      <c r="G14689" s="336" t="s">
        <v>5305</v>
      </c>
      <c r="H14689" s="822">
        <v>44391</v>
      </c>
      <c r="I14689" s="654" t="s">
        <v>13859</v>
      </c>
      <c r="J14689" s="252" t="s">
        <v>13860</v>
      </c>
    </row>
    <row r="14690" spans="1:10" s="243" customFormat="1" ht="34.9">
      <c r="A14690" s="374" t="s">
        <v>13861</v>
      </c>
      <c r="B14690" s="437" t="s">
        <v>13856</v>
      </c>
      <c r="C14690" s="336" t="s">
        <v>619</v>
      </c>
      <c r="D14690" s="797" t="s">
        <v>13857</v>
      </c>
      <c r="E14690" s="655">
        <v>82224</v>
      </c>
      <c r="F14690" s="778" t="s">
        <v>13862</v>
      </c>
      <c r="G14690" s="336" t="s">
        <v>5305</v>
      </c>
      <c r="H14690" s="822">
        <v>44299</v>
      </c>
      <c r="I14690" s="654" t="s">
        <v>13859</v>
      </c>
      <c r="J14690" s="252" t="s">
        <v>13860</v>
      </c>
    </row>
    <row r="14691" spans="1:10" s="243" customFormat="1" ht="34.9">
      <c r="A14691" s="374" t="s">
        <v>13863</v>
      </c>
      <c r="B14691" s="437" t="s">
        <v>13856</v>
      </c>
      <c r="C14691" s="336" t="s">
        <v>619</v>
      </c>
      <c r="D14691" s="797" t="s">
        <v>13857</v>
      </c>
      <c r="E14691" s="655">
        <v>92750.399999999994</v>
      </c>
      <c r="F14691" s="778" t="s">
        <v>13864</v>
      </c>
      <c r="G14691" s="336" t="s">
        <v>5305</v>
      </c>
      <c r="H14691" s="822">
        <v>44363</v>
      </c>
      <c r="I14691" s="654" t="s">
        <v>13859</v>
      </c>
      <c r="J14691" s="252" t="s">
        <v>13860</v>
      </c>
    </row>
    <row r="14692" spans="1:10" s="243" customFormat="1" ht="34.9">
      <c r="A14692" s="374" t="s">
        <v>13865</v>
      </c>
      <c r="B14692" s="437" t="s">
        <v>13856</v>
      </c>
      <c r="C14692" s="336" t="s">
        <v>619</v>
      </c>
      <c r="D14692" s="797" t="s">
        <v>13857</v>
      </c>
      <c r="E14692" s="655">
        <v>86400</v>
      </c>
      <c r="F14692" s="778" t="s">
        <v>13866</v>
      </c>
      <c r="G14692" s="336" t="s">
        <v>5305</v>
      </c>
      <c r="H14692" s="822">
        <v>44293</v>
      </c>
      <c r="I14692" s="654" t="s">
        <v>13859</v>
      </c>
      <c r="J14692" s="821" t="s">
        <v>13860</v>
      </c>
    </row>
    <row r="14693" spans="1:10" s="243" customFormat="1" ht="34.9">
      <c r="A14693" s="374" t="s">
        <v>13867</v>
      </c>
      <c r="B14693" s="437" t="s">
        <v>13856</v>
      </c>
      <c r="C14693" s="336" t="s">
        <v>619</v>
      </c>
      <c r="D14693" s="797" t="s">
        <v>13857</v>
      </c>
      <c r="E14693" s="655">
        <v>86400</v>
      </c>
      <c r="F14693" s="778" t="s">
        <v>13858</v>
      </c>
      <c r="G14693" s="336" t="s">
        <v>5305</v>
      </c>
      <c r="H14693" s="822">
        <v>44299</v>
      </c>
      <c r="I14693" s="654" t="s">
        <v>13859</v>
      </c>
      <c r="J14693" s="821" t="s">
        <v>13860</v>
      </c>
    </row>
    <row r="14694" spans="1:10" s="243" customFormat="1" ht="23.25">
      <c r="A14694" s="374" t="s">
        <v>13868</v>
      </c>
      <c r="B14694" s="437" t="s">
        <v>13786</v>
      </c>
      <c r="C14694" s="336" t="s">
        <v>619</v>
      </c>
      <c r="D14694" s="437" t="s">
        <v>13869</v>
      </c>
      <c r="E14694" s="469">
        <v>30019.200000000001</v>
      </c>
      <c r="F14694" s="391" t="s">
        <v>13832</v>
      </c>
      <c r="G14694" s="336" t="s">
        <v>5305</v>
      </c>
      <c r="H14694" s="820">
        <v>44355</v>
      </c>
      <c r="I14694" s="336" t="s">
        <v>13870</v>
      </c>
      <c r="J14694" s="252" t="s">
        <v>13871</v>
      </c>
    </row>
    <row r="14695" spans="1:10" s="243" customFormat="1" ht="23.25">
      <c r="A14695" s="374" t="s">
        <v>13872</v>
      </c>
      <c r="B14695" s="797" t="s">
        <v>13798</v>
      </c>
      <c r="C14695" s="336" t="s">
        <v>619</v>
      </c>
      <c r="D14695" s="797" t="s">
        <v>38041</v>
      </c>
      <c r="E14695" s="655">
        <v>69748.850000000006</v>
      </c>
      <c r="F14695" s="778" t="s">
        <v>13873</v>
      </c>
      <c r="G14695" s="336" t="s">
        <v>5305</v>
      </c>
      <c r="H14695" s="822">
        <v>44281</v>
      </c>
      <c r="I14695" s="654" t="s">
        <v>13874</v>
      </c>
      <c r="J14695" s="821" t="s">
        <v>13875</v>
      </c>
    </row>
    <row r="14696" spans="1:10" s="243" customFormat="1" ht="23.25">
      <c r="A14696" s="374" t="s">
        <v>13876</v>
      </c>
      <c r="B14696" s="336" t="s">
        <v>619</v>
      </c>
      <c r="C14696" s="336" t="s">
        <v>619</v>
      </c>
      <c r="D14696" s="437" t="s">
        <v>13877</v>
      </c>
      <c r="E14696" s="655">
        <v>161410</v>
      </c>
      <c r="F14696" s="778" t="s">
        <v>13878</v>
      </c>
      <c r="G14696" s="336" t="s">
        <v>5305</v>
      </c>
      <c r="H14696" s="822">
        <v>44421</v>
      </c>
      <c r="I14696" s="654" t="s">
        <v>13879</v>
      </c>
      <c r="J14696" s="821" t="s">
        <v>38040</v>
      </c>
    </row>
    <row r="14697" spans="1:10" s="243" customFormat="1" ht="46.5">
      <c r="A14697" s="374" t="s">
        <v>13880</v>
      </c>
      <c r="B14697" s="437" t="s">
        <v>13786</v>
      </c>
      <c r="C14697" s="336" t="s">
        <v>619</v>
      </c>
      <c r="D14697" s="437" t="s">
        <v>13881</v>
      </c>
      <c r="E14697" s="469">
        <v>18000</v>
      </c>
      <c r="F14697" s="391" t="s">
        <v>13882</v>
      </c>
      <c r="G14697" s="336" t="s">
        <v>5305</v>
      </c>
      <c r="H14697" s="820">
        <v>44232</v>
      </c>
      <c r="I14697" s="336" t="s">
        <v>13883</v>
      </c>
      <c r="J14697" s="252" t="s">
        <v>13884</v>
      </c>
    </row>
    <row r="14698" spans="1:10" s="243" customFormat="1" ht="34.9">
      <c r="A14698" s="374" t="s">
        <v>13885</v>
      </c>
      <c r="B14698" s="437" t="s">
        <v>13786</v>
      </c>
      <c r="C14698" s="336" t="s">
        <v>619</v>
      </c>
      <c r="D14698" s="437" t="s">
        <v>13886</v>
      </c>
      <c r="E14698" s="469">
        <v>30000</v>
      </c>
      <c r="F14698" s="391" t="s">
        <v>13887</v>
      </c>
      <c r="G14698" s="336" t="s">
        <v>5305</v>
      </c>
      <c r="H14698" s="820">
        <v>44222</v>
      </c>
      <c r="I14698" s="336" t="s">
        <v>13888</v>
      </c>
      <c r="J14698" s="252"/>
    </row>
    <row r="14699" spans="1:10" s="243" customFormat="1" ht="23.25">
      <c r="A14699" s="374" t="s">
        <v>13889</v>
      </c>
      <c r="B14699" s="437" t="s">
        <v>13786</v>
      </c>
      <c r="C14699" s="336" t="s">
        <v>619</v>
      </c>
      <c r="D14699" s="437" t="s">
        <v>13890</v>
      </c>
      <c r="E14699" s="469">
        <v>35200</v>
      </c>
      <c r="F14699" s="391" t="s">
        <v>13891</v>
      </c>
      <c r="G14699" s="336" t="s">
        <v>5305</v>
      </c>
      <c r="H14699" s="820">
        <v>44281</v>
      </c>
      <c r="I14699" s="336" t="s">
        <v>13892</v>
      </c>
      <c r="J14699" s="252" t="s">
        <v>13851</v>
      </c>
    </row>
    <row r="14700" spans="1:10" s="243" customFormat="1" ht="34.9">
      <c r="A14700" s="374" t="s">
        <v>13893</v>
      </c>
      <c r="B14700" s="437" t="s">
        <v>13786</v>
      </c>
      <c r="C14700" s="336" t="s">
        <v>619</v>
      </c>
      <c r="D14700" s="437" t="s">
        <v>13894</v>
      </c>
      <c r="E14700" s="469">
        <v>22750</v>
      </c>
      <c r="F14700" s="391" t="s">
        <v>13895</v>
      </c>
      <c r="G14700" s="336" t="s">
        <v>5305</v>
      </c>
      <c r="H14700" s="820">
        <v>44439</v>
      </c>
      <c r="I14700" s="336" t="s">
        <v>13870</v>
      </c>
      <c r="J14700" s="252" t="s">
        <v>13851</v>
      </c>
    </row>
    <row r="14701" spans="1:10" s="243" customFormat="1" ht="23.25">
      <c r="A14701" s="374" t="s">
        <v>13896</v>
      </c>
      <c r="B14701" s="437" t="s">
        <v>13786</v>
      </c>
      <c r="C14701" s="336" t="s">
        <v>619</v>
      </c>
      <c r="D14701" s="437" t="s">
        <v>13897</v>
      </c>
      <c r="E14701" s="469">
        <v>29980</v>
      </c>
      <c r="F14701" s="391" t="s">
        <v>13898</v>
      </c>
      <c r="G14701" s="336" t="s">
        <v>5305</v>
      </c>
      <c r="H14701" s="820">
        <v>44530</v>
      </c>
      <c r="I14701" s="336" t="s">
        <v>13899</v>
      </c>
      <c r="J14701" s="252"/>
    </row>
    <row r="14702" spans="1:10" s="243" customFormat="1" ht="34.9">
      <c r="A14702" s="374" t="s">
        <v>13900</v>
      </c>
      <c r="B14702" s="437" t="s">
        <v>13786</v>
      </c>
      <c r="C14702" s="336" t="s">
        <v>619</v>
      </c>
      <c r="D14702" s="437" t="s">
        <v>13901</v>
      </c>
      <c r="E14702" s="469">
        <v>18000</v>
      </c>
      <c r="F14702" s="391" t="s">
        <v>13902</v>
      </c>
      <c r="G14702" s="336" t="s">
        <v>5305</v>
      </c>
      <c r="H14702" s="820">
        <v>44384</v>
      </c>
      <c r="I14702" s="336" t="s">
        <v>13845</v>
      </c>
      <c r="J14702" s="252" t="s">
        <v>13846</v>
      </c>
    </row>
    <row r="14703" spans="1:10" s="243" customFormat="1" ht="23.25">
      <c r="A14703" s="374" t="s">
        <v>13903</v>
      </c>
      <c r="B14703" s="437" t="s">
        <v>13786</v>
      </c>
      <c r="C14703" s="336" t="s">
        <v>619</v>
      </c>
      <c r="D14703" s="437" t="s">
        <v>13904</v>
      </c>
      <c r="E14703" s="655">
        <v>27000</v>
      </c>
      <c r="F14703" s="778" t="s">
        <v>13905</v>
      </c>
      <c r="G14703" s="336" t="s">
        <v>5305</v>
      </c>
      <c r="H14703" s="822">
        <v>44260</v>
      </c>
      <c r="I14703" s="336" t="s">
        <v>13906</v>
      </c>
      <c r="J14703" s="252"/>
    </row>
    <row r="14704" spans="1:10" s="243" customFormat="1" ht="23.25">
      <c r="A14704" s="374" t="s">
        <v>13907</v>
      </c>
      <c r="B14704" s="437" t="s">
        <v>13786</v>
      </c>
      <c r="C14704" s="336" t="s">
        <v>619</v>
      </c>
      <c r="D14704" s="437" t="s">
        <v>13908</v>
      </c>
      <c r="E14704" s="469">
        <v>22750</v>
      </c>
      <c r="F14704" s="391" t="s">
        <v>13909</v>
      </c>
      <c r="G14704" s="336" t="s">
        <v>5305</v>
      </c>
      <c r="H14704" s="820">
        <v>44439</v>
      </c>
      <c r="I14704" s="336" t="s">
        <v>13870</v>
      </c>
      <c r="J14704" s="252" t="s">
        <v>13851</v>
      </c>
    </row>
    <row r="14705" spans="1:10" s="243" customFormat="1" ht="23.25">
      <c r="A14705" s="374" t="s">
        <v>13910</v>
      </c>
      <c r="B14705" s="437" t="s">
        <v>13786</v>
      </c>
      <c r="C14705" s="336" t="s">
        <v>619</v>
      </c>
      <c r="D14705" s="437" t="s">
        <v>13911</v>
      </c>
      <c r="E14705" s="469">
        <v>24000</v>
      </c>
      <c r="F14705" s="391" t="s">
        <v>13912</v>
      </c>
      <c r="G14705" s="336" t="s">
        <v>5305</v>
      </c>
      <c r="H14705" s="820">
        <v>44226</v>
      </c>
      <c r="I14705" s="336" t="s">
        <v>13870</v>
      </c>
      <c r="J14705" s="252" t="s">
        <v>13851</v>
      </c>
    </row>
    <row r="14706" spans="1:10" s="243" customFormat="1" ht="34.9">
      <c r="A14706" s="374" t="s">
        <v>13913</v>
      </c>
      <c r="B14706" s="437" t="s">
        <v>13786</v>
      </c>
      <c r="C14706" s="336" t="s">
        <v>619</v>
      </c>
      <c r="D14706" s="437" t="s">
        <v>13914</v>
      </c>
      <c r="E14706" s="469">
        <v>35200</v>
      </c>
      <c r="F14706" s="391" t="s">
        <v>13915</v>
      </c>
      <c r="G14706" s="336" t="s">
        <v>5305</v>
      </c>
      <c r="H14706" s="820">
        <v>44442</v>
      </c>
      <c r="I14706" s="336" t="s">
        <v>13916</v>
      </c>
      <c r="J14706" s="252" t="s">
        <v>13846</v>
      </c>
    </row>
    <row r="14707" spans="1:10" s="243" customFormat="1" ht="46.5">
      <c r="A14707" s="374" t="s">
        <v>13917</v>
      </c>
      <c r="B14707" s="437" t="s">
        <v>13786</v>
      </c>
      <c r="C14707" s="336" t="s">
        <v>619</v>
      </c>
      <c r="D14707" s="437" t="s">
        <v>13918</v>
      </c>
      <c r="E14707" s="469">
        <v>18000</v>
      </c>
      <c r="F14707" s="391" t="s">
        <v>13919</v>
      </c>
      <c r="G14707" s="336" t="s">
        <v>5305</v>
      </c>
      <c r="H14707" s="820">
        <v>44232</v>
      </c>
      <c r="I14707" s="336" t="s">
        <v>13883</v>
      </c>
      <c r="J14707" s="252" t="s">
        <v>13884</v>
      </c>
    </row>
    <row r="14708" spans="1:10" s="243" customFormat="1" ht="23.25">
      <c r="A14708" s="374" t="s">
        <v>13920</v>
      </c>
      <c r="B14708" s="437" t="s">
        <v>13786</v>
      </c>
      <c r="C14708" s="336" t="s">
        <v>619</v>
      </c>
      <c r="D14708" s="797" t="s">
        <v>13921</v>
      </c>
      <c r="E14708" s="655">
        <v>34399.96</v>
      </c>
      <c r="F14708" s="778" t="s">
        <v>13922</v>
      </c>
      <c r="G14708" s="336" t="s">
        <v>5305</v>
      </c>
      <c r="H14708" s="822">
        <v>44249</v>
      </c>
      <c r="I14708" s="654" t="s">
        <v>1359</v>
      </c>
      <c r="J14708" s="821"/>
    </row>
    <row r="14709" spans="1:10" s="243" customFormat="1" ht="23.25">
      <c r="A14709" s="374" t="s">
        <v>13923</v>
      </c>
      <c r="B14709" s="437" t="s">
        <v>13786</v>
      </c>
      <c r="C14709" s="336" t="s">
        <v>619</v>
      </c>
      <c r="D14709" s="437" t="s">
        <v>13924</v>
      </c>
      <c r="E14709" s="469">
        <v>57630.77</v>
      </c>
      <c r="F14709" s="391" t="s">
        <v>13925</v>
      </c>
      <c r="G14709" s="336" t="s">
        <v>5305</v>
      </c>
      <c r="H14709" s="820">
        <v>44266</v>
      </c>
      <c r="I14709" s="654" t="s">
        <v>13926</v>
      </c>
      <c r="J14709" s="821" t="s">
        <v>37992</v>
      </c>
    </row>
    <row r="14710" spans="1:10" s="243" customFormat="1" ht="23.25">
      <c r="A14710" s="374" t="s">
        <v>13927</v>
      </c>
      <c r="B14710" s="797" t="s">
        <v>13786</v>
      </c>
      <c r="C14710" s="336" t="s">
        <v>619</v>
      </c>
      <c r="D14710" s="797" t="s">
        <v>13928</v>
      </c>
      <c r="E14710" s="655">
        <v>18000</v>
      </c>
      <c r="F14710" s="778" t="s">
        <v>13929</v>
      </c>
      <c r="G14710" s="336" t="s">
        <v>5305</v>
      </c>
      <c r="H14710" s="822">
        <v>44236</v>
      </c>
      <c r="I14710" s="336" t="s">
        <v>13883</v>
      </c>
      <c r="J14710" s="252" t="s">
        <v>13884</v>
      </c>
    </row>
    <row r="14711" spans="1:10" s="243" customFormat="1" ht="46.5">
      <c r="A14711" s="374" t="s">
        <v>13930</v>
      </c>
      <c r="B14711" s="797" t="s">
        <v>13786</v>
      </c>
      <c r="C14711" s="336" t="s">
        <v>619</v>
      </c>
      <c r="D14711" s="797" t="s">
        <v>13931</v>
      </c>
      <c r="E14711" s="655">
        <v>35200</v>
      </c>
      <c r="F14711" s="778" t="s">
        <v>13932</v>
      </c>
      <c r="G14711" s="336" t="s">
        <v>5305</v>
      </c>
      <c r="H14711" s="822">
        <v>44357</v>
      </c>
      <c r="I14711" s="336" t="s">
        <v>13892</v>
      </c>
      <c r="J14711" s="252" t="s">
        <v>13851</v>
      </c>
    </row>
    <row r="14712" spans="1:10" s="243" customFormat="1" ht="34.9">
      <c r="A14712" s="374" t="s">
        <v>13933</v>
      </c>
      <c r="B14712" s="437" t="s">
        <v>13786</v>
      </c>
      <c r="C14712" s="336" t="s">
        <v>619</v>
      </c>
      <c r="D14712" s="437" t="s">
        <v>13934</v>
      </c>
      <c r="E14712" s="469">
        <v>24900</v>
      </c>
      <c r="F14712" s="391" t="s">
        <v>13935</v>
      </c>
      <c r="G14712" s="336" t="s">
        <v>5305</v>
      </c>
      <c r="H14712" s="820">
        <v>44344</v>
      </c>
      <c r="I14712" s="336" t="s">
        <v>13936</v>
      </c>
      <c r="J14712" s="252"/>
    </row>
    <row r="14713" spans="1:10" s="243" customFormat="1" ht="23.25">
      <c r="A14713" s="374" t="s">
        <v>13937</v>
      </c>
      <c r="B14713" s="437" t="s">
        <v>13786</v>
      </c>
      <c r="C14713" s="336" t="s">
        <v>619</v>
      </c>
      <c r="D14713" s="437" t="s">
        <v>13938</v>
      </c>
      <c r="E14713" s="469">
        <v>20800</v>
      </c>
      <c r="F14713" s="391" t="s">
        <v>13939</v>
      </c>
      <c r="G14713" s="336" t="s">
        <v>5305</v>
      </c>
      <c r="H14713" s="820">
        <v>44284</v>
      </c>
      <c r="I14713" s="336" t="s">
        <v>13940</v>
      </c>
      <c r="J14713" s="252"/>
    </row>
    <row r="14714" spans="1:10" s="243" customFormat="1" ht="23.25">
      <c r="A14714" s="374" t="s">
        <v>13941</v>
      </c>
      <c r="B14714" s="437" t="s">
        <v>13786</v>
      </c>
      <c r="C14714" s="336" t="s">
        <v>10963</v>
      </c>
      <c r="D14714" s="437" t="s">
        <v>13942</v>
      </c>
      <c r="E14714" s="469">
        <v>19554</v>
      </c>
      <c r="F14714" s="391" t="s">
        <v>13943</v>
      </c>
      <c r="G14714" s="336" t="s">
        <v>5305</v>
      </c>
      <c r="H14714" s="820">
        <v>44528</v>
      </c>
      <c r="I14714" s="336" t="s">
        <v>13899</v>
      </c>
      <c r="J14714" s="252"/>
    </row>
    <row r="14715" spans="1:10" s="243" customFormat="1" ht="34.9">
      <c r="A14715" s="374" t="s">
        <v>13944</v>
      </c>
      <c r="B14715" s="797" t="s">
        <v>13798</v>
      </c>
      <c r="C14715" s="336" t="s">
        <v>619</v>
      </c>
      <c r="D14715" s="437" t="s">
        <v>13945</v>
      </c>
      <c r="E14715" s="655">
        <v>180000</v>
      </c>
      <c r="F14715" s="778" t="s">
        <v>13943</v>
      </c>
      <c r="G14715" s="336" t="s">
        <v>5305</v>
      </c>
      <c r="H14715" s="822">
        <v>44543</v>
      </c>
      <c r="I14715" s="654" t="s">
        <v>13946</v>
      </c>
      <c r="J14715" s="821" t="s">
        <v>13947</v>
      </c>
    </row>
    <row r="14716" spans="1:10" s="243" customFormat="1" ht="46.5">
      <c r="A14716" s="374" t="s">
        <v>13948</v>
      </c>
      <c r="B14716" s="797" t="s">
        <v>13786</v>
      </c>
      <c r="C14716" s="336" t="s">
        <v>619</v>
      </c>
      <c r="D14716" s="437" t="s">
        <v>13949</v>
      </c>
      <c r="E14716" s="655">
        <v>26000</v>
      </c>
      <c r="F14716" s="778" t="s">
        <v>13950</v>
      </c>
      <c r="G14716" s="336" t="s">
        <v>5305</v>
      </c>
      <c r="H14716" s="822">
        <v>44236</v>
      </c>
      <c r="I14716" s="336" t="s">
        <v>13951</v>
      </c>
      <c r="J14716" s="252" t="s">
        <v>13846</v>
      </c>
    </row>
    <row r="14717" spans="1:10" s="243" customFormat="1" ht="34.9">
      <c r="A14717" s="374" t="s">
        <v>13952</v>
      </c>
      <c r="B14717" s="797" t="s">
        <v>13856</v>
      </c>
      <c r="C14717" s="336" t="s">
        <v>619</v>
      </c>
      <c r="D14717" s="797" t="s">
        <v>13857</v>
      </c>
      <c r="E14717" s="655">
        <v>80339.64</v>
      </c>
      <c r="F14717" s="778" t="s">
        <v>13953</v>
      </c>
      <c r="G14717" s="336" t="s">
        <v>5305</v>
      </c>
      <c r="H14717" s="822">
        <v>44291</v>
      </c>
      <c r="I14717" s="654" t="s">
        <v>13859</v>
      </c>
      <c r="J14717" s="252" t="s">
        <v>13954</v>
      </c>
    </row>
    <row r="14718" spans="1:10" s="243" customFormat="1" ht="34.9">
      <c r="A14718" s="374" t="s">
        <v>13955</v>
      </c>
      <c r="B14718" s="797" t="s">
        <v>13856</v>
      </c>
      <c r="C14718" s="336" t="s">
        <v>619</v>
      </c>
      <c r="D14718" s="797" t="s">
        <v>13857</v>
      </c>
      <c r="E14718" s="655">
        <v>117811.2</v>
      </c>
      <c r="F14718" s="778" t="s">
        <v>13956</v>
      </c>
      <c r="G14718" s="336" t="s">
        <v>5305</v>
      </c>
      <c r="H14718" s="822">
        <v>44298</v>
      </c>
      <c r="I14718" s="654" t="s">
        <v>13859</v>
      </c>
      <c r="J14718" s="821" t="s">
        <v>13957</v>
      </c>
    </row>
    <row r="14719" spans="1:10" s="243" customFormat="1" ht="34.9">
      <c r="A14719" s="374" t="s">
        <v>13958</v>
      </c>
      <c r="B14719" s="797" t="s">
        <v>13856</v>
      </c>
      <c r="C14719" s="336" t="s">
        <v>619</v>
      </c>
      <c r="D14719" s="797" t="s">
        <v>13857</v>
      </c>
      <c r="E14719" s="655">
        <v>80033.47</v>
      </c>
      <c r="F14719" s="778" t="s">
        <v>13959</v>
      </c>
      <c r="G14719" s="336" t="s">
        <v>5305</v>
      </c>
      <c r="H14719" s="822">
        <v>44299</v>
      </c>
      <c r="I14719" s="654" t="s">
        <v>13859</v>
      </c>
      <c r="J14719" s="821" t="s">
        <v>13960</v>
      </c>
    </row>
    <row r="14720" spans="1:10" s="243" customFormat="1" ht="34.9">
      <c r="A14720" s="374" t="s">
        <v>13961</v>
      </c>
      <c r="B14720" s="797" t="s">
        <v>13798</v>
      </c>
      <c r="C14720" s="336" t="s">
        <v>619</v>
      </c>
      <c r="D14720" s="797" t="s">
        <v>13962</v>
      </c>
      <c r="E14720" s="655">
        <v>60162.36</v>
      </c>
      <c r="F14720" s="778" t="s">
        <v>13963</v>
      </c>
      <c r="G14720" s="336" t="s">
        <v>5305</v>
      </c>
      <c r="H14720" s="822">
        <v>44375</v>
      </c>
      <c r="I14720" s="654" t="s">
        <v>13859</v>
      </c>
      <c r="J14720" s="821" t="s">
        <v>13964</v>
      </c>
    </row>
    <row r="14721" spans="1:10" s="243" customFormat="1" ht="23.25">
      <c r="A14721" s="663" t="s">
        <v>13965</v>
      </c>
      <c r="B14721" s="797" t="s">
        <v>13786</v>
      </c>
      <c r="C14721" s="336" t="s">
        <v>619</v>
      </c>
      <c r="D14721" s="437" t="s">
        <v>13966</v>
      </c>
      <c r="E14721" s="469">
        <v>33000</v>
      </c>
      <c r="F14721" s="391" t="s">
        <v>13967</v>
      </c>
      <c r="G14721" s="336" t="s">
        <v>5305</v>
      </c>
      <c r="H14721" s="820">
        <v>44222</v>
      </c>
      <c r="I14721" s="336" t="s">
        <v>13968</v>
      </c>
      <c r="J14721" s="252" t="s">
        <v>13969</v>
      </c>
    </row>
    <row r="14722" spans="1:10" s="243" customFormat="1" ht="23.25">
      <c r="A14722" s="663" t="s">
        <v>13970</v>
      </c>
      <c r="B14722" s="797" t="s">
        <v>13786</v>
      </c>
      <c r="C14722" s="336" t="s">
        <v>619</v>
      </c>
      <c r="D14722" s="437" t="s">
        <v>13971</v>
      </c>
      <c r="E14722" s="469">
        <v>35000</v>
      </c>
      <c r="F14722" s="391" t="s">
        <v>13972</v>
      </c>
      <c r="G14722" s="336" t="s">
        <v>5305</v>
      </c>
      <c r="H14722" s="820">
        <v>44222</v>
      </c>
      <c r="I14722" s="336" t="s">
        <v>13973</v>
      </c>
      <c r="J14722" s="252" t="s">
        <v>13974</v>
      </c>
    </row>
    <row r="14723" spans="1:10" s="243" customFormat="1" ht="23.25">
      <c r="A14723" s="663" t="s">
        <v>13975</v>
      </c>
      <c r="B14723" s="797" t="s">
        <v>13786</v>
      </c>
      <c r="C14723" s="336" t="s">
        <v>619</v>
      </c>
      <c r="D14723" s="437" t="s">
        <v>13918</v>
      </c>
      <c r="E14723" s="469">
        <v>35000</v>
      </c>
      <c r="F14723" s="391" t="s">
        <v>13976</v>
      </c>
      <c r="G14723" s="336" t="s">
        <v>5305</v>
      </c>
      <c r="H14723" s="820">
        <v>44386</v>
      </c>
      <c r="I14723" s="336" t="s">
        <v>13977</v>
      </c>
      <c r="J14723" s="252" t="s">
        <v>13974</v>
      </c>
    </row>
    <row r="14724" spans="1:10" s="243" customFormat="1" ht="23.25">
      <c r="A14724" s="663" t="s">
        <v>13978</v>
      </c>
      <c r="B14724" s="797" t="s">
        <v>13786</v>
      </c>
      <c r="C14724" s="336" t="s">
        <v>619</v>
      </c>
      <c r="D14724" s="797" t="s">
        <v>13979</v>
      </c>
      <c r="E14724" s="655">
        <v>30000</v>
      </c>
      <c r="F14724" s="778" t="s">
        <v>13980</v>
      </c>
      <c r="G14724" s="336" t="s">
        <v>5305</v>
      </c>
      <c r="H14724" s="822">
        <v>44222</v>
      </c>
      <c r="I14724" s="654" t="s">
        <v>13845</v>
      </c>
      <c r="J14724" s="821" t="s">
        <v>13846</v>
      </c>
    </row>
    <row r="14725" spans="1:10" s="243" customFormat="1" ht="23.25">
      <c r="A14725" s="663" t="s">
        <v>13981</v>
      </c>
      <c r="B14725" s="797" t="s">
        <v>13786</v>
      </c>
      <c r="C14725" s="336" t="s">
        <v>619</v>
      </c>
      <c r="D14725" s="437" t="s">
        <v>13982</v>
      </c>
      <c r="E14725" s="655">
        <v>19500</v>
      </c>
      <c r="F14725" s="778" t="s">
        <v>13983</v>
      </c>
      <c r="G14725" s="336" t="s">
        <v>5305</v>
      </c>
      <c r="H14725" s="822">
        <v>44245</v>
      </c>
      <c r="I14725" s="336" t="s">
        <v>13883</v>
      </c>
      <c r="J14725" s="252" t="s">
        <v>13884</v>
      </c>
    </row>
    <row r="14726" spans="1:10" s="243" customFormat="1" ht="34.9">
      <c r="A14726" s="663" t="s">
        <v>13984</v>
      </c>
      <c r="B14726" s="797" t="s">
        <v>13786</v>
      </c>
      <c r="C14726" s="336" t="s">
        <v>619</v>
      </c>
      <c r="D14726" s="437" t="s">
        <v>13985</v>
      </c>
      <c r="E14726" s="469">
        <v>25000</v>
      </c>
      <c r="F14726" s="391" t="s">
        <v>13986</v>
      </c>
      <c r="G14726" s="336" t="s">
        <v>5305</v>
      </c>
      <c r="H14726" s="820">
        <v>44503</v>
      </c>
      <c r="I14726" s="336" t="s">
        <v>13987</v>
      </c>
      <c r="J14726" s="252" t="s">
        <v>13846</v>
      </c>
    </row>
    <row r="14727" spans="1:10" s="243" customFormat="1" ht="46.5">
      <c r="A14727" s="663" t="s">
        <v>13988</v>
      </c>
      <c r="B14727" s="797" t="s">
        <v>13786</v>
      </c>
      <c r="C14727" s="336" t="s">
        <v>619</v>
      </c>
      <c r="D14727" s="437" t="s">
        <v>13989</v>
      </c>
      <c r="E14727" s="655">
        <v>18000</v>
      </c>
      <c r="F14727" s="778" t="s">
        <v>13990</v>
      </c>
      <c r="G14727" s="336" t="s">
        <v>5305</v>
      </c>
      <c r="H14727" s="822">
        <v>44524</v>
      </c>
      <c r="I14727" s="654" t="s">
        <v>13899</v>
      </c>
      <c r="J14727" s="821"/>
    </row>
    <row r="14728" spans="1:10" s="243" customFormat="1" ht="46.5">
      <c r="A14728" s="663" t="s">
        <v>13991</v>
      </c>
      <c r="B14728" s="797" t="s">
        <v>13786</v>
      </c>
      <c r="C14728" s="336" t="s">
        <v>619</v>
      </c>
      <c r="D14728" s="437" t="s">
        <v>13992</v>
      </c>
      <c r="E14728" s="469">
        <v>24030</v>
      </c>
      <c r="F14728" s="391" t="s">
        <v>13993</v>
      </c>
      <c r="G14728" s="336" t="s">
        <v>5305</v>
      </c>
      <c r="H14728" s="820">
        <v>44305</v>
      </c>
      <c r="I14728" s="336" t="s">
        <v>13994</v>
      </c>
      <c r="J14728" s="252" t="s">
        <v>13995</v>
      </c>
    </row>
    <row r="14729" spans="1:10" s="243" customFormat="1" ht="23.25">
      <c r="A14729" s="374" t="s">
        <v>13996</v>
      </c>
      <c r="B14729" s="437" t="s">
        <v>13786</v>
      </c>
      <c r="C14729" s="336" t="s">
        <v>619</v>
      </c>
      <c r="D14729" s="437" t="s">
        <v>13997</v>
      </c>
      <c r="E14729" s="469">
        <v>26175</v>
      </c>
      <c r="F14729" s="391" t="s">
        <v>13998</v>
      </c>
      <c r="G14729" s="336" t="s">
        <v>5305</v>
      </c>
      <c r="H14729" s="820">
        <v>44365</v>
      </c>
      <c r="I14729" s="336" t="s">
        <v>13999</v>
      </c>
      <c r="J14729" s="252" t="s">
        <v>14000</v>
      </c>
    </row>
    <row r="14730" spans="1:10" s="243" customFormat="1" ht="23.25">
      <c r="A14730" s="374" t="s">
        <v>14001</v>
      </c>
      <c r="B14730" s="437" t="s">
        <v>13786</v>
      </c>
      <c r="C14730" s="336" t="s">
        <v>619</v>
      </c>
      <c r="D14730" s="437" t="s">
        <v>14002</v>
      </c>
      <c r="E14730" s="469">
        <v>23240</v>
      </c>
      <c r="F14730" s="391" t="s">
        <v>14003</v>
      </c>
      <c r="G14730" s="336" t="s">
        <v>5305</v>
      </c>
      <c r="H14730" s="820">
        <v>44435</v>
      </c>
      <c r="I14730" s="336" t="s">
        <v>13870</v>
      </c>
      <c r="J14730" s="252" t="s">
        <v>13851</v>
      </c>
    </row>
    <row r="14731" spans="1:10" s="243" customFormat="1" ht="23.25">
      <c r="A14731" s="374" t="s">
        <v>14004</v>
      </c>
      <c r="B14731" s="437" t="s">
        <v>13786</v>
      </c>
      <c r="C14731" s="336" t="s">
        <v>619</v>
      </c>
      <c r="D14731" s="437" t="s">
        <v>14005</v>
      </c>
      <c r="E14731" s="469">
        <v>30000</v>
      </c>
      <c r="F14731" s="391" t="s">
        <v>14006</v>
      </c>
      <c r="G14731" s="336" t="s">
        <v>5305</v>
      </c>
      <c r="H14731" s="820">
        <v>44226</v>
      </c>
      <c r="I14731" s="336" t="s">
        <v>13870</v>
      </c>
      <c r="J14731" s="252" t="s">
        <v>13851</v>
      </c>
    </row>
    <row r="14732" spans="1:10" s="243" customFormat="1" ht="46.5">
      <c r="A14732" s="374" t="s">
        <v>14007</v>
      </c>
      <c r="B14732" s="437" t="s">
        <v>13786</v>
      </c>
      <c r="C14732" s="336" t="s">
        <v>619</v>
      </c>
      <c r="D14732" s="437" t="s">
        <v>14008</v>
      </c>
      <c r="E14732" s="469">
        <v>18000</v>
      </c>
      <c r="F14732" s="391" t="s">
        <v>14009</v>
      </c>
      <c r="G14732" s="336" t="s">
        <v>5305</v>
      </c>
      <c r="H14732" s="820">
        <v>44439</v>
      </c>
      <c r="I14732" s="336" t="s">
        <v>13883</v>
      </c>
      <c r="J14732" s="252" t="s">
        <v>13884</v>
      </c>
    </row>
    <row r="14733" spans="1:10" s="243" customFormat="1" ht="46.5">
      <c r="A14733" s="374" t="s">
        <v>14010</v>
      </c>
      <c r="B14733" s="437" t="s">
        <v>13786</v>
      </c>
      <c r="C14733" s="336" t="s">
        <v>619</v>
      </c>
      <c r="D14733" s="437" t="s">
        <v>14011</v>
      </c>
      <c r="E14733" s="469">
        <v>23290</v>
      </c>
      <c r="F14733" s="391" t="s">
        <v>14012</v>
      </c>
      <c r="G14733" s="336" t="s">
        <v>5305</v>
      </c>
      <c r="H14733" s="820">
        <v>44504</v>
      </c>
      <c r="I14733" s="336" t="s">
        <v>14013</v>
      </c>
      <c r="J14733" s="252" t="s">
        <v>14014</v>
      </c>
    </row>
    <row r="14734" spans="1:10" s="243" customFormat="1" ht="34.9">
      <c r="A14734" s="374" t="s">
        <v>14015</v>
      </c>
      <c r="B14734" s="437" t="s">
        <v>13786</v>
      </c>
      <c r="C14734" s="336" t="s">
        <v>619</v>
      </c>
      <c r="D14734" s="437" t="s">
        <v>14016</v>
      </c>
      <c r="E14734" s="469">
        <v>25480</v>
      </c>
      <c r="F14734" s="391" t="s">
        <v>14017</v>
      </c>
      <c r="G14734" s="336" t="s">
        <v>5305</v>
      </c>
      <c r="H14734" s="820">
        <v>44482</v>
      </c>
      <c r="I14734" s="336" t="s">
        <v>14018</v>
      </c>
      <c r="J14734" s="252" t="s">
        <v>13871</v>
      </c>
    </row>
    <row r="14735" spans="1:10" s="243" customFormat="1" ht="23.25">
      <c r="A14735" s="374" t="s">
        <v>14019</v>
      </c>
      <c r="B14735" s="797" t="s">
        <v>13786</v>
      </c>
      <c r="C14735" s="336" t="s">
        <v>619</v>
      </c>
      <c r="D14735" s="437" t="s">
        <v>14020</v>
      </c>
      <c r="E14735" s="655">
        <v>21600</v>
      </c>
      <c r="F14735" s="778" t="s">
        <v>14021</v>
      </c>
      <c r="G14735" s="336" t="s">
        <v>5305</v>
      </c>
      <c r="H14735" s="822">
        <v>44281</v>
      </c>
      <c r="I14735" s="654" t="s">
        <v>14022</v>
      </c>
      <c r="J14735" s="821" t="s">
        <v>14023</v>
      </c>
    </row>
    <row r="14736" spans="1:10" s="243" customFormat="1" ht="34.9">
      <c r="A14736" s="374" t="s">
        <v>14024</v>
      </c>
      <c r="B14736" s="797" t="s">
        <v>13786</v>
      </c>
      <c r="C14736" s="336" t="s">
        <v>619</v>
      </c>
      <c r="D14736" s="437" t="s">
        <v>14025</v>
      </c>
      <c r="E14736" s="469">
        <v>27000</v>
      </c>
      <c r="F14736" s="391" t="s">
        <v>14026</v>
      </c>
      <c r="G14736" s="336" t="s">
        <v>5305</v>
      </c>
      <c r="H14736" s="820">
        <v>44232</v>
      </c>
      <c r="I14736" s="336" t="s">
        <v>13870</v>
      </c>
      <c r="J14736" s="252" t="s">
        <v>13851</v>
      </c>
    </row>
    <row r="14737" spans="1:10" s="243" customFormat="1" ht="23.25">
      <c r="A14737" s="374" t="s">
        <v>14027</v>
      </c>
      <c r="B14737" s="797" t="s">
        <v>13786</v>
      </c>
      <c r="C14737" s="336" t="s">
        <v>619</v>
      </c>
      <c r="D14737" s="437" t="s">
        <v>14028</v>
      </c>
      <c r="E14737" s="469">
        <v>35200</v>
      </c>
      <c r="F14737" s="391" t="s">
        <v>14029</v>
      </c>
      <c r="G14737" s="336" t="s">
        <v>5305</v>
      </c>
      <c r="H14737" s="820">
        <v>44285</v>
      </c>
      <c r="I14737" s="336" t="s">
        <v>13892</v>
      </c>
      <c r="J14737" s="252" t="s">
        <v>13851</v>
      </c>
    </row>
    <row r="14738" spans="1:10" s="243" customFormat="1" ht="23.25">
      <c r="A14738" s="374" t="s">
        <v>14030</v>
      </c>
      <c r="B14738" s="797" t="s">
        <v>13786</v>
      </c>
      <c r="C14738" s="336" t="s">
        <v>619</v>
      </c>
      <c r="D14738" s="437" t="s">
        <v>14031</v>
      </c>
      <c r="E14738" s="469">
        <v>35200</v>
      </c>
      <c r="F14738" s="391" t="s">
        <v>14032</v>
      </c>
      <c r="G14738" s="336" t="s">
        <v>5305</v>
      </c>
      <c r="H14738" s="820">
        <v>44281</v>
      </c>
      <c r="I14738" s="336" t="s">
        <v>13892</v>
      </c>
      <c r="J14738" s="252" t="s">
        <v>13851</v>
      </c>
    </row>
    <row r="14739" spans="1:10" s="243" customFormat="1" ht="46.5">
      <c r="A14739" s="374" t="s">
        <v>14033</v>
      </c>
      <c r="B14739" s="797" t="s">
        <v>13786</v>
      </c>
      <c r="C14739" s="336" t="s">
        <v>619</v>
      </c>
      <c r="D14739" s="437" t="s">
        <v>14034</v>
      </c>
      <c r="E14739" s="469">
        <v>30000</v>
      </c>
      <c r="F14739" s="391" t="s">
        <v>14035</v>
      </c>
      <c r="G14739" s="336" t="s">
        <v>5305</v>
      </c>
      <c r="H14739" s="820">
        <v>44232</v>
      </c>
      <c r="I14739" s="336" t="s">
        <v>13870</v>
      </c>
      <c r="J14739" s="252" t="s">
        <v>13851</v>
      </c>
    </row>
    <row r="14740" spans="1:10" s="243" customFormat="1" ht="46.5">
      <c r="A14740" s="374" t="s">
        <v>14036</v>
      </c>
      <c r="B14740" s="797" t="s">
        <v>13786</v>
      </c>
      <c r="C14740" s="336" t="s">
        <v>619</v>
      </c>
      <c r="D14740" s="437" t="s">
        <v>14037</v>
      </c>
      <c r="E14740" s="469">
        <v>21000</v>
      </c>
      <c r="F14740" s="391" t="s">
        <v>14038</v>
      </c>
      <c r="G14740" s="336" t="s">
        <v>5305</v>
      </c>
      <c r="H14740" s="820">
        <v>44232</v>
      </c>
      <c r="I14740" s="336" t="s">
        <v>14039</v>
      </c>
      <c r="J14740" s="252" t="s">
        <v>13884</v>
      </c>
    </row>
    <row r="14741" spans="1:10" s="243" customFormat="1" ht="34.9">
      <c r="A14741" s="374" t="s">
        <v>14040</v>
      </c>
      <c r="B14741" s="797" t="s">
        <v>13786</v>
      </c>
      <c r="C14741" s="336" t="s">
        <v>619</v>
      </c>
      <c r="D14741" s="437" t="s">
        <v>14041</v>
      </c>
      <c r="E14741" s="469">
        <v>30000</v>
      </c>
      <c r="F14741" s="391" t="s">
        <v>14042</v>
      </c>
      <c r="G14741" s="336" t="s">
        <v>5305</v>
      </c>
      <c r="H14741" s="820">
        <v>44232</v>
      </c>
      <c r="I14741" s="336" t="s">
        <v>13870</v>
      </c>
      <c r="J14741" s="252" t="s">
        <v>13851</v>
      </c>
    </row>
    <row r="14742" spans="1:10" s="243" customFormat="1" ht="34.9">
      <c r="A14742" s="374" t="s">
        <v>14043</v>
      </c>
      <c r="B14742" s="797" t="s">
        <v>13786</v>
      </c>
      <c r="C14742" s="336" t="s">
        <v>619</v>
      </c>
      <c r="D14742" s="437" t="s">
        <v>14044</v>
      </c>
      <c r="E14742" s="469">
        <v>25000</v>
      </c>
      <c r="F14742" s="391" t="s">
        <v>14045</v>
      </c>
      <c r="G14742" s="336" t="s">
        <v>5305</v>
      </c>
      <c r="H14742" s="820">
        <v>44439</v>
      </c>
      <c r="I14742" s="336" t="s">
        <v>14046</v>
      </c>
      <c r="J14742" s="252" t="s">
        <v>13846</v>
      </c>
    </row>
    <row r="14743" spans="1:10" s="243" customFormat="1" ht="23.25">
      <c r="A14743" s="374" t="s">
        <v>14047</v>
      </c>
      <c r="B14743" s="797" t="s">
        <v>13786</v>
      </c>
      <c r="C14743" s="336" t="s">
        <v>619</v>
      </c>
      <c r="D14743" s="437" t="s">
        <v>14048</v>
      </c>
      <c r="E14743" s="655">
        <v>24000</v>
      </c>
      <c r="F14743" s="778" t="s">
        <v>14049</v>
      </c>
      <c r="G14743" s="336" t="s">
        <v>5305</v>
      </c>
      <c r="H14743" s="822">
        <v>44253</v>
      </c>
      <c r="I14743" s="336" t="s">
        <v>13870</v>
      </c>
      <c r="J14743" s="252" t="s">
        <v>13851</v>
      </c>
    </row>
    <row r="14744" spans="1:10" s="243" customFormat="1" ht="23.25">
      <c r="A14744" s="374" t="s">
        <v>14050</v>
      </c>
      <c r="B14744" s="797" t="s">
        <v>13786</v>
      </c>
      <c r="C14744" s="336" t="s">
        <v>619</v>
      </c>
      <c r="D14744" s="437" t="s">
        <v>14051</v>
      </c>
      <c r="E14744" s="655">
        <v>21000</v>
      </c>
      <c r="F14744" s="778" t="s">
        <v>14052</v>
      </c>
      <c r="G14744" s="336" t="s">
        <v>5305</v>
      </c>
      <c r="H14744" s="822">
        <v>44468</v>
      </c>
      <c r="I14744" s="336" t="s">
        <v>14046</v>
      </c>
      <c r="J14744" s="252" t="s">
        <v>13846</v>
      </c>
    </row>
    <row r="14745" spans="1:10" s="243" customFormat="1" ht="23.25">
      <c r="A14745" s="374" t="s">
        <v>14053</v>
      </c>
      <c r="B14745" s="797" t="s">
        <v>13786</v>
      </c>
      <c r="C14745" s="336" t="s">
        <v>619</v>
      </c>
      <c r="D14745" s="437" t="s">
        <v>14054</v>
      </c>
      <c r="E14745" s="655">
        <v>31350</v>
      </c>
      <c r="F14745" s="778" t="s">
        <v>14055</v>
      </c>
      <c r="G14745" s="336" t="s">
        <v>5305</v>
      </c>
      <c r="H14745" s="822">
        <v>44245</v>
      </c>
      <c r="I14745" s="336" t="s">
        <v>13968</v>
      </c>
      <c r="J14745" s="252" t="s">
        <v>13969</v>
      </c>
    </row>
    <row r="14746" spans="1:10" s="243" customFormat="1" ht="23.25">
      <c r="A14746" s="374" t="s">
        <v>14056</v>
      </c>
      <c r="B14746" s="797" t="s">
        <v>13786</v>
      </c>
      <c r="C14746" s="336" t="s">
        <v>619</v>
      </c>
      <c r="D14746" s="437" t="s">
        <v>14057</v>
      </c>
      <c r="E14746" s="469">
        <v>32000</v>
      </c>
      <c r="F14746" s="391" t="s">
        <v>14058</v>
      </c>
      <c r="G14746" s="336" t="s">
        <v>5305</v>
      </c>
      <c r="H14746" s="820">
        <v>44299</v>
      </c>
      <c r="I14746" s="336" t="s">
        <v>13999</v>
      </c>
      <c r="J14746" s="252" t="s">
        <v>14000</v>
      </c>
    </row>
    <row r="14747" spans="1:10" s="243" customFormat="1" ht="23.25">
      <c r="A14747" s="374" t="s">
        <v>14059</v>
      </c>
      <c r="B14747" s="797" t="s">
        <v>13786</v>
      </c>
      <c r="C14747" s="336" t="s">
        <v>619</v>
      </c>
      <c r="D14747" s="437" t="s">
        <v>14060</v>
      </c>
      <c r="E14747" s="469">
        <v>18000</v>
      </c>
      <c r="F14747" s="391" t="s">
        <v>14061</v>
      </c>
      <c r="G14747" s="336" t="s">
        <v>5305</v>
      </c>
      <c r="H14747" s="820">
        <v>44232</v>
      </c>
      <c r="I14747" s="336" t="s">
        <v>13883</v>
      </c>
      <c r="J14747" s="252" t="s">
        <v>13884</v>
      </c>
    </row>
    <row r="14748" spans="1:10" s="243" customFormat="1" ht="46.5">
      <c r="A14748" s="374" t="s">
        <v>14062</v>
      </c>
      <c r="B14748" s="437" t="s">
        <v>13786</v>
      </c>
      <c r="C14748" s="336" t="s">
        <v>619</v>
      </c>
      <c r="D14748" s="437" t="s">
        <v>14063</v>
      </c>
      <c r="E14748" s="469">
        <v>22500</v>
      </c>
      <c r="F14748" s="391" t="s">
        <v>14064</v>
      </c>
      <c r="G14748" s="336" t="s">
        <v>5305</v>
      </c>
      <c r="H14748" s="820">
        <v>44398</v>
      </c>
      <c r="I14748" s="336" t="s">
        <v>13973</v>
      </c>
      <c r="J14748" s="252" t="s">
        <v>13974</v>
      </c>
    </row>
    <row r="14749" spans="1:10" s="243" customFormat="1" ht="23.25">
      <c r="A14749" s="374" t="s">
        <v>13903</v>
      </c>
      <c r="B14749" s="437" t="s">
        <v>14065</v>
      </c>
      <c r="C14749" s="336" t="s">
        <v>619</v>
      </c>
      <c r="D14749" s="654" t="s">
        <v>14066</v>
      </c>
      <c r="E14749" s="469">
        <v>66000</v>
      </c>
      <c r="F14749" s="778" t="s">
        <v>14067</v>
      </c>
      <c r="G14749" s="336" t="s">
        <v>5305</v>
      </c>
      <c r="H14749" s="820">
        <v>44547</v>
      </c>
      <c r="I14749" s="336" t="s">
        <v>13946</v>
      </c>
      <c r="J14749" s="668" t="s">
        <v>14068</v>
      </c>
    </row>
    <row r="14750" spans="1:10" s="372" customFormat="1">
      <c r="A14750" s="621" t="s">
        <v>151</v>
      </c>
      <c r="B14750" s="645"/>
      <c r="C14750" s="645"/>
      <c r="D14750" s="645"/>
      <c r="E14750" s="623">
        <f>SUM(E14751:E14797)</f>
        <v>2693533.1700000004</v>
      </c>
      <c r="F14750" s="647"/>
      <c r="G14750" s="645"/>
      <c r="H14750" s="645"/>
      <c r="I14750" s="645"/>
      <c r="J14750" s="709"/>
    </row>
    <row r="14751" spans="1:10" s="243" customFormat="1" ht="46.5">
      <c r="A14751" s="663" t="s">
        <v>14069</v>
      </c>
      <c r="B14751" s="797" t="s">
        <v>13803</v>
      </c>
      <c r="C14751" s="336" t="s">
        <v>619</v>
      </c>
      <c r="D14751" s="797" t="s">
        <v>14070</v>
      </c>
      <c r="E14751" s="655">
        <v>361113.98</v>
      </c>
      <c r="F14751" s="778" t="s">
        <v>14071</v>
      </c>
      <c r="G14751" s="336" t="s">
        <v>5305</v>
      </c>
      <c r="H14751" s="822">
        <v>44806</v>
      </c>
      <c r="I14751" s="654" t="s">
        <v>14072</v>
      </c>
      <c r="J14751" s="823" t="s">
        <v>14073</v>
      </c>
    </row>
    <row r="14752" spans="1:10" s="243" customFormat="1" ht="23.25">
      <c r="A14752" s="663" t="s">
        <v>14074</v>
      </c>
      <c r="B14752" s="797" t="s">
        <v>13786</v>
      </c>
      <c r="C14752" s="336" t="s">
        <v>619</v>
      </c>
      <c r="D14752" s="797" t="s">
        <v>14075</v>
      </c>
      <c r="E14752" s="655">
        <v>26755</v>
      </c>
      <c r="F14752" s="778" t="s">
        <v>14076</v>
      </c>
      <c r="G14752" s="336" t="s">
        <v>5305</v>
      </c>
      <c r="H14752" s="822">
        <v>44642</v>
      </c>
      <c r="I14752" s="657">
        <v>44658</v>
      </c>
      <c r="J14752" s="823"/>
    </row>
    <row r="14753" spans="1:10" s="243" customFormat="1" ht="34.9">
      <c r="A14753" s="663" t="s">
        <v>14077</v>
      </c>
      <c r="B14753" s="797" t="s">
        <v>13803</v>
      </c>
      <c r="C14753" s="336" t="s">
        <v>619</v>
      </c>
      <c r="D14753" s="797" t="s">
        <v>14078</v>
      </c>
      <c r="E14753" s="655">
        <v>323799.08</v>
      </c>
      <c r="F14753" s="778" t="s">
        <v>14079</v>
      </c>
      <c r="G14753" s="336" t="s">
        <v>5305</v>
      </c>
      <c r="H14753" s="822">
        <v>44805</v>
      </c>
      <c r="I14753" s="654" t="s">
        <v>14072</v>
      </c>
      <c r="J14753" s="823" t="s">
        <v>14073</v>
      </c>
    </row>
    <row r="14754" spans="1:10" s="243" customFormat="1" ht="23.25">
      <c r="A14754" s="663" t="s">
        <v>14080</v>
      </c>
      <c r="B14754" s="797" t="s">
        <v>13803</v>
      </c>
      <c r="C14754" s="336" t="s">
        <v>619</v>
      </c>
      <c r="D14754" s="797" t="s">
        <v>14081</v>
      </c>
      <c r="E14754" s="655">
        <v>19128.84</v>
      </c>
      <c r="F14754" s="778" t="s">
        <v>14082</v>
      </c>
      <c r="G14754" s="336" t="s">
        <v>5305</v>
      </c>
      <c r="H14754" s="822">
        <v>44805</v>
      </c>
      <c r="I14754" s="654" t="s">
        <v>14083</v>
      </c>
      <c r="J14754" s="823" t="s">
        <v>14073</v>
      </c>
    </row>
    <row r="14755" spans="1:10" s="243" customFormat="1" ht="23.25">
      <c r="A14755" s="663" t="s">
        <v>14084</v>
      </c>
      <c r="B14755" s="797" t="s">
        <v>14085</v>
      </c>
      <c r="C14755" s="336" t="s">
        <v>619</v>
      </c>
      <c r="D14755" s="797" t="s">
        <v>14086</v>
      </c>
      <c r="E14755" s="655">
        <v>21853.599999999999</v>
      </c>
      <c r="F14755" s="778" t="s">
        <v>8786</v>
      </c>
      <c r="G14755" s="336" t="s">
        <v>5305</v>
      </c>
      <c r="H14755" s="822">
        <v>44708</v>
      </c>
      <c r="I14755" s="657">
        <v>44719</v>
      </c>
      <c r="J14755" s="823"/>
    </row>
    <row r="14756" spans="1:10" s="243" customFormat="1" ht="23.25">
      <c r="A14756" s="663" t="s">
        <v>14087</v>
      </c>
      <c r="B14756" s="797" t="s">
        <v>13856</v>
      </c>
      <c r="C14756" s="336" t="s">
        <v>619</v>
      </c>
      <c r="D14756" s="797" t="s">
        <v>38037</v>
      </c>
      <c r="E14756" s="655">
        <v>24101.89</v>
      </c>
      <c r="F14756" s="778" t="s">
        <v>13953</v>
      </c>
      <c r="G14756" s="336" t="s">
        <v>5305</v>
      </c>
      <c r="H14756" s="820">
        <v>44291</v>
      </c>
      <c r="I14756" s="336" t="s">
        <v>14088</v>
      </c>
      <c r="J14756" s="823" t="s">
        <v>14089</v>
      </c>
    </row>
    <row r="14757" spans="1:10" s="243" customFormat="1" ht="34.9">
      <c r="A14757" s="663" t="s">
        <v>14090</v>
      </c>
      <c r="B14757" s="797" t="s">
        <v>13856</v>
      </c>
      <c r="C14757" s="336" t="s">
        <v>619</v>
      </c>
      <c r="D14757" s="797" t="s">
        <v>38038</v>
      </c>
      <c r="E14757" s="655">
        <v>35343.360000000001</v>
      </c>
      <c r="F14757" s="778" t="s">
        <v>13956</v>
      </c>
      <c r="G14757" s="336" t="s">
        <v>5305</v>
      </c>
      <c r="H14757" s="822">
        <v>44298</v>
      </c>
      <c r="I14757" s="654" t="s">
        <v>14091</v>
      </c>
      <c r="J14757" s="823" t="s">
        <v>14089</v>
      </c>
    </row>
    <row r="14758" spans="1:10" s="243" customFormat="1" ht="23.25">
      <c r="A14758" s="374" t="s">
        <v>14092</v>
      </c>
      <c r="B14758" s="437" t="s">
        <v>13786</v>
      </c>
      <c r="C14758" s="336" t="s">
        <v>619</v>
      </c>
      <c r="D14758" s="437" t="s">
        <v>14093</v>
      </c>
      <c r="E14758" s="469">
        <v>27000</v>
      </c>
      <c r="F14758" s="391" t="s">
        <v>14094</v>
      </c>
      <c r="G14758" s="336" t="s">
        <v>5305</v>
      </c>
      <c r="H14758" s="820">
        <v>44638</v>
      </c>
      <c r="I14758" s="336" t="s">
        <v>13994</v>
      </c>
      <c r="J14758" s="823" t="s">
        <v>13995</v>
      </c>
    </row>
    <row r="14759" spans="1:10" s="243" customFormat="1" ht="23.25">
      <c r="A14759" s="374" t="s">
        <v>14095</v>
      </c>
      <c r="B14759" s="437" t="s">
        <v>13786</v>
      </c>
      <c r="C14759" s="336" t="s">
        <v>619</v>
      </c>
      <c r="D14759" s="437" t="s">
        <v>14096</v>
      </c>
      <c r="E14759" s="469">
        <v>27000</v>
      </c>
      <c r="F14759" s="391" t="s">
        <v>14097</v>
      </c>
      <c r="G14759" s="336" t="s">
        <v>5305</v>
      </c>
      <c r="H14759" s="820">
        <v>44641</v>
      </c>
      <c r="I14759" s="336" t="s">
        <v>13994</v>
      </c>
      <c r="J14759" s="823" t="s">
        <v>13995</v>
      </c>
    </row>
    <row r="14760" spans="1:10" s="243" customFormat="1" ht="34.9">
      <c r="A14760" s="374" t="s">
        <v>14098</v>
      </c>
      <c r="B14760" s="797" t="s">
        <v>13798</v>
      </c>
      <c r="C14760" s="336" t="s">
        <v>619</v>
      </c>
      <c r="D14760" s="797" t="s">
        <v>14099</v>
      </c>
      <c r="E14760" s="655">
        <v>87752</v>
      </c>
      <c r="F14760" s="778" t="s">
        <v>8712</v>
      </c>
      <c r="G14760" s="336" t="s">
        <v>5305</v>
      </c>
      <c r="H14760" s="820">
        <v>44615</v>
      </c>
      <c r="I14760" s="336" t="s">
        <v>14100</v>
      </c>
      <c r="J14760" s="252" t="s">
        <v>14101</v>
      </c>
    </row>
    <row r="14761" spans="1:10" s="243" customFormat="1" ht="23.25">
      <c r="A14761" s="374" t="s">
        <v>14102</v>
      </c>
      <c r="B14761" s="437" t="s">
        <v>13786</v>
      </c>
      <c r="C14761" s="336" t="s">
        <v>619</v>
      </c>
      <c r="D14761" s="437" t="s">
        <v>14103</v>
      </c>
      <c r="E14761" s="469">
        <v>30019.200000000001</v>
      </c>
      <c r="F14761" s="391" t="s">
        <v>13832</v>
      </c>
      <c r="G14761" s="336" t="s">
        <v>5305</v>
      </c>
      <c r="H14761" s="820">
        <v>44748</v>
      </c>
      <c r="I14761" s="654" t="s">
        <v>14104</v>
      </c>
      <c r="J14761" s="252" t="s">
        <v>38039</v>
      </c>
    </row>
    <row r="14762" spans="1:10" s="243" customFormat="1" ht="34.9">
      <c r="A14762" s="374" t="s">
        <v>14105</v>
      </c>
      <c r="B14762" s="437" t="s">
        <v>13786</v>
      </c>
      <c r="C14762" s="336" t="s">
        <v>619</v>
      </c>
      <c r="D14762" s="437" t="s">
        <v>14106</v>
      </c>
      <c r="E14762" s="469">
        <v>31500</v>
      </c>
      <c r="F14762" s="391" t="s">
        <v>14107</v>
      </c>
      <c r="G14762" s="336" t="s">
        <v>5305</v>
      </c>
      <c r="H14762" s="820">
        <v>44599</v>
      </c>
      <c r="I14762" s="336" t="s">
        <v>13870</v>
      </c>
      <c r="J14762" s="252"/>
    </row>
    <row r="14763" spans="1:10" s="243" customFormat="1" ht="34.9">
      <c r="A14763" s="374" t="s">
        <v>14108</v>
      </c>
      <c r="B14763" s="437" t="s">
        <v>13786</v>
      </c>
      <c r="C14763" s="336" t="s">
        <v>619</v>
      </c>
      <c r="D14763" s="437" t="s">
        <v>14109</v>
      </c>
      <c r="E14763" s="469">
        <v>24000</v>
      </c>
      <c r="F14763" s="391" t="s">
        <v>14110</v>
      </c>
      <c r="G14763" s="336" t="s">
        <v>5305</v>
      </c>
      <c r="H14763" s="820">
        <v>44697</v>
      </c>
      <c r="I14763" s="336" t="s">
        <v>14111</v>
      </c>
      <c r="J14763" s="252" t="s">
        <v>14112</v>
      </c>
    </row>
    <row r="14764" spans="1:10" s="243" customFormat="1" ht="23.25">
      <c r="A14764" s="374" t="s">
        <v>14113</v>
      </c>
      <c r="B14764" s="437" t="s">
        <v>13786</v>
      </c>
      <c r="C14764" s="336" t="s">
        <v>619</v>
      </c>
      <c r="D14764" s="437" t="s">
        <v>14114</v>
      </c>
      <c r="E14764" s="469">
        <v>30000</v>
      </c>
      <c r="F14764" s="391" t="s">
        <v>14115</v>
      </c>
      <c r="G14764" s="336" t="s">
        <v>5305</v>
      </c>
      <c r="H14764" s="820">
        <v>44739</v>
      </c>
      <c r="I14764" s="336" t="s">
        <v>13870</v>
      </c>
      <c r="J14764" s="252" t="s">
        <v>13851</v>
      </c>
    </row>
    <row r="14765" spans="1:10" s="243" customFormat="1" ht="34.9">
      <c r="A14765" s="374" t="s">
        <v>14116</v>
      </c>
      <c r="B14765" s="797" t="s">
        <v>13798</v>
      </c>
      <c r="C14765" s="336" t="s">
        <v>619</v>
      </c>
      <c r="D14765" s="797" t="s">
        <v>13799</v>
      </c>
      <c r="E14765" s="655">
        <v>86328</v>
      </c>
      <c r="F14765" s="778" t="s">
        <v>14117</v>
      </c>
      <c r="G14765" s="336" t="s">
        <v>5305</v>
      </c>
      <c r="H14765" s="820">
        <v>44581</v>
      </c>
      <c r="I14765" s="336" t="s">
        <v>1360</v>
      </c>
      <c r="J14765" s="252" t="s">
        <v>14118</v>
      </c>
    </row>
    <row r="14766" spans="1:10" s="243" customFormat="1" ht="23.25">
      <c r="A14766" s="374" t="s">
        <v>14119</v>
      </c>
      <c r="B14766" s="437" t="s">
        <v>13786</v>
      </c>
      <c r="C14766" s="336" t="s">
        <v>619</v>
      </c>
      <c r="D14766" s="437" t="s">
        <v>14120</v>
      </c>
      <c r="E14766" s="469">
        <v>18000</v>
      </c>
      <c r="F14766" s="391" t="s">
        <v>14121</v>
      </c>
      <c r="G14766" s="336" t="s">
        <v>5305</v>
      </c>
      <c r="H14766" s="820">
        <v>44608</v>
      </c>
      <c r="I14766" s="336" t="s">
        <v>13883</v>
      </c>
      <c r="J14766" s="252" t="s">
        <v>13884</v>
      </c>
    </row>
    <row r="14767" spans="1:10" s="243" customFormat="1" ht="23.25">
      <c r="A14767" s="374" t="s">
        <v>14122</v>
      </c>
      <c r="B14767" s="437" t="s">
        <v>13786</v>
      </c>
      <c r="C14767" s="336" t="s">
        <v>619</v>
      </c>
      <c r="D14767" s="437" t="s">
        <v>14123</v>
      </c>
      <c r="E14767" s="469">
        <v>36000</v>
      </c>
      <c r="F14767" s="391" t="s">
        <v>14124</v>
      </c>
      <c r="G14767" s="336" t="s">
        <v>5305</v>
      </c>
      <c r="H14767" s="820">
        <v>44699</v>
      </c>
      <c r="I14767" s="336" t="s">
        <v>13870</v>
      </c>
      <c r="J14767" s="252" t="s">
        <v>13851</v>
      </c>
    </row>
    <row r="14768" spans="1:10" s="243" customFormat="1" ht="34.9">
      <c r="A14768" s="374" t="s">
        <v>14125</v>
      </c>
      <c r="B14768" s="797" t="s">
        <v>13856</v>
      </c>
      <c r="C14768" s="336" t="s">
        <v>619</v>
      </c>
      <c r="D14768" s="797" t="s">
        <v>14126</v>
      </c>
      <c r="E14768" s="655">
        <v>87600</v>
      </c>
      <c r="F14768" s="778" t="s">
        <v>13858</v>
      </c>
      <c r="G14768" s="336" t="s">
        <v>5305</v>
      </c>
      <c r="H14768" s="822">
        <v>44760</v>
      </c>
      <c r="I14768" s="654" t="s">
        <v>14100</v>
      </c>
      <c r="J14768" s="821" t="s">
        <v>14127</v>
      </c>
    </row>
    <row r="14769" spans="1:10" s="243" customFormat="1" ht="34.9">
      <c r="A14769" s="374" t="s">
        <v>14128</v>
      </c>
      <c r="B14769" s="797" t="s">
        <v>13856</v>
      </c>
      <c r="C14769" s="336" t="s">
        <v>619</v>
      </c>
      <c r="D14769" s="797" t="s">
        <v>14126</v>
      </c>
      <c r="E14769" s="655">
        <v>89640</v>
      </c>
      <c r="F14769" s="778" t="s">
        <v>14129</v>
      </c>
      <c r="G14769" s="336" t="s">
        <v>5305</v>
      </c>
      <c r="H14769" s="822">
        <v>44727</v>
      </c>
      <c r="I14769" s="654" t="s">
        <v>14100</v>
      </c>
      <c r="J14769" s="821" t="s">
        <v>14130</v>
      </c>
    </row>
    <row r="14770" spans="1:10" s="243" customFormat="1" ht="34.9">
      <c r="A14770" s="374" t="s">
        <v>14131</v>
      </c>
      <c r="B14770" s="797" t="s">
        <v>13856</v>
      </c>
      <c r="C14770" s="336" t="s">
        <v>619</v>
      </c>
      <c r="D14770" s="797" t="s">
        <v>14126</v>
      </c>
      <c r="E14770" s="655">
        <v>75478.98</v>
      </c>
      <c r="F14770" s="778" t="s">
        <v>14132</v>
      </c>
      <c r="G14770" s="336" t="s">
        <v>5305</v>
      </c>
      <c r="H14770" s="822">
        <v>44721</v>
      </c>
      <c r="I14770" s="654" t="s">
        <v>14100</v>
      </c>
      <c r="J14770" s="821" t="s">
        <v>14130</v>
      </c>
    </row>
    <row r="14771" spans="1:10" s="243" customFormat="1" ht="34.9">
      <c r="A14771" s="374" t="s">
        <v>14133</v>
      </c>
      <c r="B14771" s="797" t="s">
        <v>13856</v>
      </c>
      <c r="C14771" s="336" t="s">
        <v>619</v>
      </c>
      <c r="D14771" s="797" t="s">
        <v>14126</v>
      </c>
      <c r="E14771" s="655">
        <v>80160</v>
      </c>
      <c r="F14771" s="778" t="s">
        <v>14134</v>
      </c>
      <c r="G14771" s="336" t="s">
        <v>5305</v>
      </c>
      <c r="H14771" s="822">
        <v>44727</v>
      </c>
      <c r="I14771" s="654" t="s">
        <v>14100</v>
      </c>
      <c r="J14771" s="821" t="s">
        <v>14130</v>
      </c>
    </row>
    <row r="14772" spans="1:10" s="243" customFormat="1" ht="23.25">
      <c r="A14772" s="374" t="s">
        <v>14135</v>
      </c>
      <c r="B14772" s="437" t="s">
        <v>13786</v>
      </c>
      <c r="C14772" s="336" t="s">
        <v>619</v>
      </c>
      <c r="D14772" s="437" t="s">
        <v>14136</v>
      </c>
      <c r="E14772" s="469">
        <v>19346</v>
      </c>
      <c r="F14772" s="391" t="s">
        <v>14137</v>
      </c>
      <c r="G14772" s="336" t="s">
        <v>5305</v>
      </c>
      <c r="H14772" s="820">
        <v>44609</v>
      </c>
      <c r="I14772" s="336" t="s">
        <v>14138</v>
      </c>
      <c r="J14772" s="252" t="s">
        <v>13995</v>
      </c>
    </row>
    <row r="14773" spans="1:10" s="243" customFormat="1" ht="23.25">
      <c r="A14773" s="663" t="s">
        <v>14139</v>
      </c>
      <c r="B14773" s="797" t="s">
        <v>14140</v>
      </c>
      <c r="C14773" s="336" t="s">
        <v>619</v>
      </c>
      <c r="D14773" s="797" t="s">
        <v>14141</v>
      </c>
      <c r="E14773" s="655">
        <v>124998.6</v>
      </c>
      <c r="F14773" s="778" t="s">
        <v>13878</v>
      </c>
      <c r="G14773" s="336" t="s">
        <v>5305</v>
      </c>
      <c r="H14773" s="822">
        <v>44648</v>
      </c>
      <c r="I14773" s="336" t="s">
        <v>14142</v>
      </c>
      <c r="J14773" s="252" t="s">
        <v>14143</v>
      </c>
    </row>
    <row r="14774" spans="1:10" s="243" customFormat="1" ht="34.9">
      <c r="A14774" s="374" t="s">
        <v>14144</v>
      </c>
      <c r="B14774" s="437" t="s">
        <v>13786</v>
      </c>
      <c r="C14774" s="336" t="s">
        <v>619</v>
      </c>
      <c r="D14774" s="437" t="s">
        <v>14145</v>
      </c>
      <c r="E14774" s="469">
        <v>24000</v>
      </c>
      <c r="F14774" s="391" t="s">
        <v>14146</v>
      </c>
      <c r="G14774" s="336" t="s">
        <v>5305</v>
      </c>
      <c r="H14774" s="820">
        <v>44635</v>
      </c>
      <c r="I14774" s="336" t="s">
        <v>14142</v>
      </c>
      <c r="J14774" s="252"/>
    </row>
    <row r="14775" spans="1:10" s="243" customFormat="1" ht="23.25">
      <c r="A14775" s="374" t="s">
        <v>14147</v>
      </c>
      <c r="B14775" s="437" t="s">
        <v>13786</v>
      </c>
      <c r="C14775" s="336" t="s">
        <v>619</v>
      </c>
      <c r="D14775" s="437" t="s">
        <v>14148</v>
      </c>
      <c r="E14775" s="469">
        <v>36000</v>
      </c>
      <c r="F14775" s="391" t="s">
        <v>14149</v>
      </c>
      <c r="G14775" s="336" t="s">
        <v>5305</v>
      </c>
      <c r="H14775" s="820">
        <v>44580</v>
      </c>
      <c r="I14775" s="336" t="s">
        <v>13994</v>
      </c>
      <c r="J14775" s="252" t="s">
        <v>13995</v>
      </c>
    </row>
    <row r="14776" spans="1:10" s="243" customFormat="1" ht="34.9">
      <c r="A14776" s="663" t="s">
        <v>14150</v>
      </c>
      <c r="B14776" s="797" t="s">
        <v>13798</v>
      </c>
      <c r="C14776" s="336" t="s">
        <v>10963</v>
      </c>
      <c r="D14776" s="797" t="s">
        <v>14151</v>
      </c>
      <c r="E14776" s="655">
        <v>245500</v>
      </c>
      <c r="F14776" s="778" t="s">
        <v>14152</v>
      </c>
      <c r="G14776" s="336" t="s">
        <v>5305</v>
      </c>
      <c r="H14776" s="822">
        <v>44629</v>
      </c>
      <c r="I14776" s="654" t="s">
        <v>14153</v>
      </c>
      <c r="J14776" s="821" t="s">
        <v>14154</v>
      </c>
    </row>
    <row r="14777" spans="1:10" s="243" customFormat="1" ht="23.25">
      <c r="A14777" s="374" t="s">
        <v>14155</v>
      </c>
      <c r="B14777" s="437" t="s">
        <v>13786</v>
      </c>
      <c r="C14777" s="336" t="s">
        <v>619</v>
      </c>
      <c r="D14777" s="437" t="s">
        <v>14156</v>
      </c>
      <c r="E14777" s="469">
        <v>30000</v>
      </c>
      <c r="F14777" s="391" t="s">
        <v>14157</v>
      </c>
      <c r="G14777" s="336" t="s">
        <v>5305</v>
      </c>
      <c r="H14777" s="820">
        <v>44651</v>
      </c>
      <c r="I14777" s="336" t="s">
        <v>13870</v>
      </c>
      <c r="J14777" s="252" t="s">
        <v>13851</v>
      </c>
    </row>
    <row r="14778" spans="1:10" s="243" customFormat="1" ht="23.25">
      <c r="A14778" s="374" t="s">
        <v>2960</v>
      </c>
      <c r="B14778" s="437" t="s">
        <v>13786</v>
      </c>
      <c r="C14778" s="336" t="s">
        <v>619</v>
      </c>
      <c r="D14778" s="437" t="s">
        <v>14158</v>
      </c>
      <c r="E14778" s="469">
        <v>30000</v>
      </c>
      <c r="F14778" s="391" t="s">
        <v>14159</v>
      </c>
      <c r="G14778" s="336" t="s">
        <v>5305</v>
      </c>
      <c r="H14778" s="820">
        <v>44615</v>
      </c>
      <c r="I14778" s="336" t="s">
        <v>13870</v>
      </c>
      <c r="J14778" s="252" t="s">
        <v>13851</v>
      </c>
    </row>
    <row r="14779" spans="1:10" s="243" customFormat="1" ht="23.25">
      <c r="A14779" s="374" t="s">
        <v>14160</v>
      </c>
      <c r="B14779" s="437" t="s">
        <v>13786</v>
      </c>
      <c r="C14779" s="336" t="s">
        <v>619</v>
      </c>
      <c r="D14779" s="437" t="s">
        <v>14161</v>
      </c>
      <c r="E14779" s="469">
        <v>18000</v>
      </c>
      <c r="F14779" s="391" t="s">
        <v>14162</v>
      </c>
      <c r="G14779" s="336" t="s">
        <v>5305</v>
      </c>
      <c r="H14779" s="820">
        <v>44623</v>
      </c>
      <c r="I14779" s="336" t="s">
        <v>14046</v>
      </c>
      <c r="J14779" s="252" t="s">
        <v>13846</v>
      </c>
    </row>
    <row r="14780" spans="1:10" s="243" customFormat="1" ht="34.9">
      <c r="A14780" s="374" t="s">
        <v>14163</v>
      </c>
      <c r="B14780" s="437" t="s">
        <v>13786</v>
      </c>
      <c r="C14780" s="336" t="s">
        <v>619</v>
      </c>
      <c r="D14780" s="437" t="s">
        <v>14164</v>
      </c>
      <c r="E14780" s="469">
        <v>22500</v>
      </c>
      <c r="F14780" s="391" t="s">
        <v>14165</v>
      </c>
      <c r="G14780" s="336" t="s">
        <v>5305</v>
      </c>
      <c r="H14780" s="820">
        <v>44769</v>
      </c>
      <c r="I14780" s="336" t="s">
        <v>13977</v>
      </c>
      <c r="J14780" s="252" t="s">
        <v>13974</v>
      </c>
    </row>
    <row r="14781" spans="1:10" s="243" customFormat="1" ht="23.25">
      <c r="A14781" s="374" t="s">
        <v>18779</v>
      </c>
      <c r="B14781" s="437" t="s">
        <v>13786</v>
      </c>
      <c r="C14781" s="336" t="s">
        <v>619</v>
      </c>
      <c r="D14781" s="437" t="s">
        <v>13938</v>
      </c>
      <c r="E14781" s="469">
        <v>27000</v>
      </c>
      <c r="F14781" s="391" t="s">
        <v>14166</v>
      </c>
      <c r="G14781" s="336" t="s">
        <v>5305</v>
      </c>
      <c r="H14781" s="820">
        <v>44627</v>
      </c>
      <c r="I14781" s="336" t="s">
        <v>14167</v>
      </c>
      <c r="J14781" s="252" t="s">
        <v>14168</v>
      </c>
    </row>
    <row r="14782" spans="1:10" s="243" customFormat="1" ht="34.9">
      <c r="A14782" s="374" t="s">
        <v>14169</v>
      </c>
      <c r="B14782" s="437" t="s">
        <v>13786</v>
      </c>
      <c r="C14782" s="336" t="s">
        <v>619</v>
      </c>
      <c r="D14782" s="437" t="s">
        <v>14170</v>
      </c>
      <c r="E14782" s="469">
        <v>30000</v>
      </c>
      <c r="F14782" s="391" t="s">
        <v>14171</v>
      </c>
      <c r="G14782" s="336" t="s">
        <v>5305</v>
      </c>
      <c r="H14782" s="820">
        <v>44622</v>
      </c>
      <c r="I14782" s="336" t="s">
        <v>13870</v>
      </c>
      <c r="J14782" s="252" t="s">
        <v>13851</v>
      </c>
    </row>
    <row r="14783" spans="1:10" s="243" customFormat="1" ht="23.25">
      <c r="A14783" s="374" t="s">
        <v>14172</v>
      </c>
      <c r="B14783" s="437" t="s">
        <v>13786</v>
      </c>
      <c r="C14783" s="336" t="s">
        <v>619</v>
      </c>
      <c r="D14783" s="437" t="s">
        <v>14173</v>
      </c>
      <c r="E14783" s="469">
        <v>38244</v>
      </c>
      <c r="F14783" s="391" t="s">
        <v>13878</v>
      </c>
      <c r="G14783" s="336" t="s">
        <v>5305</v>
      </c>
      <c r="H14783" s="820">
        <v>44657</v>
      </c>
      <c r="I14783" s="336" t="s">
        <v>14174</v>
      </c>
      <c r="J14783" s="252" t="s">
        <v>14175</v>
      </c>
    </row>
    <row r="14784" spans="1:10" s="243" customFormat="1" ht="23.25">
      <c r="A14784" s="374" t="s">
        <v>14176</v>
      </c>
      <c r="B14784" s="437" t="s">
        <v>13786</v>
      </c>
      <c r="C14784" s="336" t="s">
        <v>619</v>
      </c>
      <c r="D14784" s="437" t="s">
        <v>14177</v>
      </c>
      <c r="E14784" s="469">
        <v>36000</v>
      </c>
      <c r="F14784" s="391" t="s">
        <v>14178</v>
      </c>
      <c r="G14784" s="336" t="s">
        <v>5305</v>
      </c>
      <c r="H14784" s="820">
        <v>44654</v>
      </c>
      <c r="I14784" s="336" t="s">
        <v>13870</v>
      </c>
      <c r="J14784" s="252" t="s">
        <v>13851</v>
      </c>
    </row>
    <row r="14785" spans="1:10" s="243" customFormat="1" ht="34.9">
      <c r="A14785" s="374" t="s">
        <v>14179</v>
      </c>
      <c r="B14785" s="797" t="s">
        <v>13798</v>
      </c>
      <c r="C14785" s="336" t="s">
        <v>619</v>
      </c>
      <c r="D14785" s="797" t="s">
        <v>14180</v>
      </c>
      <c r="E14785" s="655">
        <v>200870.64</v>
      </c>
      <c r="F14785" s="778" t="s">
        <v>14181</v>
      </c>
      <c r="G14785" s="336" t="s">
        <v>5305</v>
      </c>
      <c r="H14785" s="820">
        <v>44613</v>
      </c>
      <c r="I14785" s="654" t="s">
        <v>14100</v>
      </c>
      <c r="J14785" s="821" t="s">
        <v>14182</v>
      </c>
    </row>
    <row r="14786" spans="1:10" s="243" customFormat="1" ht="34.9">
      <c r="A14786" s="374" t="s">
        <v>14183</v>
      </c>
      <c r="B14786" s="437" t="s">
        <v>13786</v>
      </c>
      <c r="C14786" s="336" t="s">
        <v>619</v>
      </c>
      <c r="D14786" s="437" t="s">
        <v>14184</v>
      </c>
      <c r="E14786" s="469">
        <v>22000</v>
      </c>
      <c r="F14786" s="391" t="s">
        <v>14185</v>
      </c>
      <c r="G14786" s="336" t="s">
        <v>5305</v>
      </c>
      <c r="H14786" s="820">
        <v>44665</v>
      </c>
      <c r="I14786" s="336" t="s">
        <v>14046</v>
      </c>
      <c r="J14786" s="252" t="s">
        <v>13846</v>
      </c>
    </row>
    <row r="14787" spans="1:10" s="243" customFormat="1" ht="34.9">
      <c r="A14787" s="374" t="s">
        <v>14186</v>
      </c>
      <c r="B14787" s="437" t="s">
        <v>13786</v>
      </c>
      <c r="C14787" s="336" t="s">
        <v>619</v>
      </c>
      <c r="D14787" s="437" t="s">
        <v>14187</v>
      </c>
      <c r="E14787" s="469">
        <v>22500</v>
      </c>
      <c r="F14787" s="391" t="s">
        <v>14188</v>
      </c>
      <c r="G14787" s="336" t="s">
        <v>5305</v>
      </c>
      <c r="H14787" s="820">
        <v>44652</v>
      </c>
      <c r="I14787" s="336" t="s">
        <v>14189</v>
      </c>
      <c r="J14787" s="252" t="s">
        <v>13995</v>
      </c>
    </row>
    <row r="14788" spans="1:10" s="243" customFormat="1" ht="23.25">
      <c r="A14788" s="374" t="s">
        <v>14190</v>
      </c>
      <c r="B14788" s="437" t="s">
        <v>13786</v>
      </c>
      <c r="C14788" s="336" t="s">
        <v>619</v>
      </c>
      <c r="D14788" s="437" t="s">
        <v>14191</v>
      </c>
      <c r="E14788" s="469">
        <v>30000</v>
      </c>
      <c r="F14788" s="391" t="s">
        <v>14192</v>
      </c>
      <c r="G14788" s="336" t="s">
        <v>5305</v>
      </c>
      <c r="H14788" s="820">
        <v>44713</v>
      </c>
      <c r="I14788" s="336" t="s">
        <v>13870</v>
      </c>
      <c r="J14788" s="252" t="s">
        <v>13851</v>
      </c>
    </row>
    <row r="14789" spans="1:10" s="243" customFormat="1" ht="23.25">
      <c r="A14789" s="374" t="s">
        <v>2768</v>
      </c>
      <c r="B14789" s="437" t="s">
        <v>13786</v>
      </c>
      <c r="C14789" s="336" t="s">
        <v>619</v>
      </c>
      <c r="D14789" s="437" t="s">
        <v>14193</v>
      </c>
      <c r="E14789" s="469">
        <v>24000</v>
      </c>
      <c r="F14789" s="391" t="s">
        <v>14194</v>
      </c>
      <c r="G14789" s="336" t="s">
        <v>5305</v>
      </c>
      <c r="H14789" s="820">
        <v>44665</v>
      </c>
      <c r="I14789" s="336" t="s">
        <v>13870</v>
      </c>
      <c r="J14789" s="252" t="s">
        <v>13851</v>
      </c>
    </row>
    <row r="14790" spans="1:10" s="243" customFormat="1" ht="34.9">
      <c r="A14790" s="374" t="s">
        <v>14195</v>
      </c>
      <c r="B14790" s="437" t="s">
        <v>13786</v>
      </c>
      <c r="C14790" s="336" t="s">
        <v>619</v>
      </c>
      <c r="D14790" s="437" t="s">
        <v>14196</v>
      </c>
      <c r="E14790" s="469">
        <v>22000</v>
      </c>
      <c r="F14790" s="391" t="s">
        <v>13998</v>
      </c>
      <c r="G14790" s="336" t="s">
        <v>5305</v>
      </c>
      <c r="H14790" s="820">
        <v>44705</v>
      </c>
      <c r="I14790" s="336" t="s">
        <v>13977</v>
      </c>
      <c r="J14790" s="252" t="s">
        <v>13974</v>
      </c>
    </row>
    <row r="14791" spans="1:10" s="243" customFormat="1" ht="23.25">
      <c r="A14791" s="374" t="s">
        <v>14197</v>
      </c>
      <c r="B14791" s="437" t="s">
        <v>13786</v>
      </c>
      <c r="C14791" s="336" t="s">
        <v>619</v>
      </c>
      <c r="D14791" s="437" t="s">
        <v>14028</v>
      </c>
      <c r="E14791" s="469">
        <v>30000</v>
      </c>
      <c r="F14791" s="391" t="s">
        <v>14198</v>
      </c>
      <c r="G14791" s="336" t="s">
        <v>5305</v>
      </c>
      <c r="H14791" s="820">
        <v>44629</v>
      </c>
      <c r="I14791" s="336" t="s">
        <v>13870</v>
      </c>
      <c r="J14791" s="252" t="s">
        <v>13851</v>
      </c>
    </row>
    <row r="14792" spans="1:10" s="243" customFormat="1" ht="23.25">
      <c r="A14792" s="374" t="s">
        <v>14199</v>
      </c>
      <c r="B14792" s="437" t="s">
        <v>13786</v>
      </c>
      <c r="C14792" s="336" t="s">
        <v>619</v>
      </c>
      <c r="D14792" s="437" t="s">
        <v>14200</v>
      </c>
      <c r="E14792" s="469">
        <v>28000</v>
      </c>
      <c r="F14792" s="391" t="s">
        <v>14201</v>
      </c>
      <c r="G14792" s="336" t="s">
        <v>5305</v>
      </c>
      <c r="H14792" s="820">
        <v>44805</v>
      </c>
      <c r="I14792" s="336" t="s">
        <v>14046</v>
      </c>
      <c r="J14792" s="252" t="s">
        <v>13846</v>
      </c>
    </row>
    <row r="14793" spans="1:10" s="243" customFormat="1" ht="23.25">
      <c r="A14793" s="374" t="s">
        <v>14202</v>
      </c>
      <c r="B14793" s="437" t="s">
        <v>13786</v>
      </c>
      <c r="C14793" s="336" t="s">
        <v>619</v>
      </c>
      <c r="D14793" s="437" t="s">
        <v>14203</v>
      </c>
      <c r="E14793" s="469">
        <v>18000</v>
      </c>
      <c r="F14793" s="391" t="s">
        <v>14204</v>
      </c>
      <c r="G14793" s="336" t="s">
        <v>5305</v>
      </c>
      <c r="H14793" s="820">
        <v>44805</v>
      </c>
      <c r="I14793" s="336" t="s">
        <v>13883</v>
      </c>
      <c r="J14793" s="252" t="s">
        <v>13884</v>
      </c>
    </row>
    <row r="14794" spans="1:10" s="243" customFormat="1" ht="34.9">
      <c r="A14794" s="374" t="s">
        <v>14205</v>
      </c>
      <c r="B14794" s="437" t="s">
        <v>13786</v>
      </c>
      <c r="C14794" s="336" t="s">
        <v>619</v>
      </c>
      <c r="D14794" s="437" t="s">
        <v>14206</v>
      </c>
      <c r="E14794" s="469">
        <v>18000</v>
      </c>
      <c r="F14794" s="391" t="s">
        <v>14207</v>
      </c>
      <c r="G14794" s="336" t="s">
        <v>5305</v>
      </c>
      <c r="H14794" s="820">
        <v>44730</v>
      </c>
      <c r="I14794" s="336" t="s">
        <v>13883</v>
      </c>
      <c r="J14794" s="252" t="s">
        <v>13884</v>
      </c>
    </row>
    <row r="14795" spans="1:10" s="243" customFormat="1" ht="34.9">
      <c r="A14795" s="374" t="s">
        <v>14208</v>
      </c>
      <c r="B14795" s="437" t="s">
        <v>13786</v>
      </c>
      <c r="C14795" s="336" t="s">
        <v>619</v>
      </c>
      <c r="D14795" s="437" t="s">
        <v>14020</v>
      </c>
      <c r="E14795" s="469">
        <v>18000</v>
      </c>
      <c r="F14795" s="391" t="s">
        <v>14209</v>
      </c>
      <c r="G14795" s="336" t="s">
        <v>5305</v>
      </c>
      <c r="H14795" s="820">
        <v>44624</v>
      </c>
      <c r="I14795" s="336" t="s">
        <v>13883</v>
      </c>
      <c r="J14795" s="252" t="s">
        <v>13884</v>
      </c>
    </row>
    <row r="14796" spans="1:10" s="243" customFormat="1" ht="23.25">
      <c r="A14796" s="374" t="s">
        <v>14210</v>
      </c>
      <c r="B14796" s="437" t="s">
        <v>13786</v>
      </c>
      <c r="C14796" s="336" t="s">
        <v>619</v>
      </c>
      <c r="D14796" s="437" t="s">
        <v>13918</v>
      </c>
      <c r="E14796" s="469">
        <v>18000</v>
      </c>
      <c r="F14796" s="391" t="s">
        <v>14211</v>
      </c>
      <c r="G14796" s="336" t="s">
        <v>5305</v>
      </c>
      <c r="H14796" s="820">
        <v>44729</v>
      </c>
      <c r="I14796" s="336" t="s">
        <v>13883</v>
      </c>
      <c r="J14796" s="252" t="s">
        <v>13884</v>
      </c>
    </row>
    <row r="14797" spans="1:10" s="243" customFormat="1" ht="23.25">
      <c r="A14797" s="374" t="s">
        <v>18778</v>
      </c>
      <c r="B14797" s="437" t="s">
        <v>13786</v>
      </c>
      <c r="C14797" s="336" t="s">
        <v>619</v>
      </c>
      <c r="D14797" s="437" t="s">
        <v>13890</v>
      </c>
      <c r="E14797" s="469">
        <v>18000</v>
      </c>
      <c r="F14797" s="391" t="s">
        <v>14211</v>
      </c>
      <c r="G14797" s="336" t="s">
        <v>5305</v>
      </c>
      <c r="H14797" s="820">
        <v>44627</v>
      </c>
      <c r="I14797" s="336" t="s">
        <v>13883</v>
      </c>
      <c r="J14797" s="252" t="s">
        <v>13884</v>
      </c>
    </row>
    <row r="14798" spans="1:10" s="372" customFormat="1">
      <c r="A14798" s="621" t="s">
        <v>153</v>
      </c>
      <c r="B14798" s="645"/>
      <c r="C14798" s="645"/>
      <c r="D14798" s="645"/>
      <c r="E14798" s="623">
        <f>SUM(E14799:E14852)</f>
        <v>11937945.43</v>
      </c>
      <c r="F14798" s="647"/>
      <c r="G14798" s="645"/>
      <c r="H14798" s="645"/>
      <c r="I14798" s="645"/>
      <c r="J14798" s="706"/>
    </row>
    <row r="14799" spans="1:10" s="372" customFormat="1" ht="23.25">
      <c r="A14799" s="374" t="s">
        <v>14212</v>
      </c>
      <c r="B14799" s="437" t="s">
        <v>9726</v>
      </c>
      <c r="C14799" s="336" t="s">
        <v>10963</v>
      </c>
      <c r="D14799" s="437"/>
      <c r="E14799" s="469">
        <v>120000</v>
      </c>
      <c r="F14799" s="391"/>
      <c r="G14799" s="336"/>
      <c r="H14799" s="820" t="s">
        <v>1304</v>
      </c>
      <c r="I14799" s="336"/>
      <c r="J14799" s="252"/>
    </row>
    <row r="14800" spans="1:10" s="372" customFormat="1" ht="23.25">
      <c r="A14800" s="374" t="s">
        <v>14213</v>
      </c>
      <c r="B14800" s="437" t="s">
        <v>9726</v>
      </c>
      <c r="C14800" s="336" t="s">
        <v>619</v>
      </c>
      <c r="D14800" s="437"/>
      <c r="E14800" s="469">
        <v>145000</v>
      </c>
      <c r="F14800" s="391"/>
      <c r="G14800" s="336"/>
      <c r="H14800" s="820" t="s">
        <v>1304</v>
      </c>
      <c r="I14800" s="336" t="s">
        <v>14214</v>
      </c>
      <c r="J14800" s="252"/>
    </row>
    <row r="14801" spans="1:10" s="372" customFormat="1" ht="23.25">
      <c r="A14801" s="374" t="s">
        <v>14215</v>
      </c>
      <c r="B14801" s="437" t="s">
        <v>9726</v>
      </c>
      <c r="C14801" s="336" t="s">
        <v>619</v>
      </c>
      <c r="D14801" s="437"/>
      <c r="E14801" s="469">
        <v>580000</v>
      </c>
      <c r="F14801" s="391"/>
      <c r="G14801" s="336"/>
      <c r="H14801" s="820" t="s">
        <v>1304</v>
      </c>
      <c r="I14801" s="336" t="s">
        <v>14214</v>
      </c>
      <c r="J14801" s="252"/>
    </row>
    <row r="14802" spans="1:10" s="372" customFormat="1" ht="23.25">
      <c r="A14802" s="374" t="s">
        <v>14216</v>
      </c>
      <c r="B14802" s="437" t="s">
        <v>9190</v>
      </c>
      <c r="C14802" s="336" t="s">
        <v>619</v>
      </c>
      <c r="D14802" s="437"/>
      <c r="E14802" s="469">
        <v>802000</v>
      </c>
      <c r="F14802" s="391"/>
      <c r="G14802" s="336"/>
      <c r="H14802" s="820" t="s">
        <v>1304</v>
      </c>
      <c r="I14802" s="336"/>
      <c r="J14802" s="252"/>
    </row>
    <row r="14803" spans="1:10" s="372" customFormat="1" ht="23.25">
      <c r="A14803" s="374" t="s">
        <v>14217</v>
      </c>
      <c r="B14803" s="437" t="s">
        <v>8763</v>
      </c>
      <c r="C14803" s="336" t="s">
        <v>619</v>
      </c>
      <c r="D14803" s="437"/>
      <c r="E14803" s="469">
        <v>7799811</v>
      </c>
      <c r="F14803" s="391"/>
      <c r="G14803" s="336"/>
      <c r="H14803" s="820" t="s">
        <v>1304</v>
      </c>
      <c r="I14803" s="336" t="s">
        <v>14218</v>
      </c>
      <c r="J14803" s="252"/>
    </row>
    <row r="14804" spans="1:10" s="372" customFormat="1" ht="23.25">
      <c r="A14804" s="374" t="s">
        <v>14219</v>
      </c>
      <c r="B14804" s="437" t="s">
        <v>9726</v>
      </c>
      <c r="C14804" s="336" t="s">
        <v>619</v>
      </c>
      <c r="D14804" s="437"/>
      <c r="E14804" s="469">
        <v>87784.69</v>
      </c>
      <c r="F14804" s="391"/>
      <c r="G14804" s="336"/>
      <c r="H14804" s="820" t="s">
        <v>1304</v>
      </c>
      <c r="I14804" s="336"/>
      <c r="J14804" s="252"/>
    </row>
    <row r="14805" spans="1:10" s="372" customFormat="1" ht="34.9">
      <c r="A14805" s="374" t="s">
        <v>14220</v>
      </c>
      <c r="B14805" s="437" t="s">
        <v>14221</v>
      </c>
      <c r="C14805" s="336" t="s">
        <v>619</v>
      </c>
      <c r="D14805" s="437"/>
      <c r="E14805" s="469">
        <v>95873</v>
      </c>
      <c r="F14805" s="391"/>
      <c r="G14805" s="336"/>
      <c r="H14805" s="820" t="s">
        <v>1304</v>
      </c>
      <c r="I14805" s="336"/>
      <c r="J14805" s="252" t="s">
        <v>14222</v>
      </c>
    </row>
    <row r="14806" spans="1:10" s="372" customFormat="1" ht="23.25">
      <c r="A14806" s="374" t="s">
        <v>14223</v>
      </c>
      <c r="B14806" s="437" t="s">
        <v>13786</v>
      </c>
      <c r="C14806" s="336" t="s">
        <v>619</v>
      </c>
      <c r="D14806" s="437"/>
      <c r="E14806" s="469">
        <v>45349</v>
      </c>
      <c r="F14806" s="391"/>
      <c r="G14806" s="336"/>
      <c r="H14806" s="820" t="s">
        <v>1304</v>
      </c>
      <c r="I14806" s="336"/>
      <c r="J14806" s="252"/>
    </row>
    <row r="14807" spans="1:10" s="372" customFormat="1" ht="23.25">
      <c r="A14807" s="374" t="s">
        <v>14224</v>
      </c>
      <c r="B14807" s="437" t="s">
        <v>13786</v>
      </c>
      <c r="C14807" s="336" t="s">
        <v>619</v>
      </c>
      <c r="D14807" s="437"/>
      <c r="E14807" s="469">
        <v>36000</v>
      </c>
      <c r="F14807" s="391"/>
      <c r="G14807" s="336"/>
      <c r="H14807" s="820" t="s">
        <v>1304</v>
      </c>
      <c r="I14807" s="336"/>
      <c r="J14807" s="252"/>
    </row>
    <row r="14808" spans="1:10" s="372" customFormat="1" ht="23.25">
      <c r="A14808" s="374" t="s">
        <v>14225</v>
      </c>
      <c r="B14808" s="437" t="s">
        <v>14226</v>
      </c>
      <c r="C14808" s="336" t="s">
        <v>619</v>
      </c>
      <c r="D14808" s="437"/>
      <c r="E14808" s="469">
        <v>18858</v>
      </c>
      <c r="F14808" s="391"/>
      <c r="G14808" s="336"/>
      <c r="H14808" s="820" t="s">
        <v>1304</v>
      </c>
      <c r="I14808" s="336"/>
      <c r="J14808" s="252"/>
    </row>
    <row r="14809" spans="1:10" s="372" customFormat="1">
      <c r="A14809" s="374" t="s">
        <v>14227</v>
      </c>
      <c r="B14809" s="437" t="s">
        <v>14228</v>
      </c>
      <c r="C14809" s="336" t="s">
        <v>619</v>
      </c>
      <c r="D14809" s="437"/>
      <c r="E14809" s="469">
        <v>91862.74</v>
      </c>
      <c r="F14809" s="391"/>
      <c r="G14809" s="336"/>
      <c r="H14809" s="820" t="s">
        <v>1304</v>
      </c>
      <c r="I14809" s="336"/>
      <c r="J14809" s="252"/>
    </row>
    <row r="14810" spans="1:10" s="372" customFormat="1" ht="23.25">
      <c r="A14810" s="374" t="s">
        <v>14229</v>
      </c>
      <c r="B14810" s="437" t="s">
        <v>14228</v>
      </c>
      <c r="C14810" s="336" t="s">
        <v>619</v>
      </c>
      <c r="D14810" s="437"/>
      <c r="E14810" s="469">
        <v>24752</v>
      </c>
      <c r="F14810" s="391"/>
      <c r="G14810" s="336"/>
      <c r="H14810" s="820" t="s">
        <v>1304</v>
      </c>
      <c r="I14810" s="336"/>
      <c r="J14810" s="252"/>
    </row>
    <row r="14811" spans="1:10" s="372" customFormat="1" ht="23.25">
      <c r="A14811" s="374" t="s">
        <v>14230</v>
      </c>
      <c r="B14811" s="437" t="s">
        <v>9726</v>
      </c>
      <c r="C14811" s="336" t="s">
        <v>619</v>
      </c>
      <c r="D14811" s="437"/>
      <c r="E14811" s="469">
        <v>89940</v>
      </c>
      <c r="F14811" s="391"/>
      <c r="G14811" s="336"/>
      <c r="H14811" s="820" t="s">
        <v>1304</v>
      </c>
      <c r="I14811" s="336"/>
      <c r="J14811" s="252"/>
    </row>
    <row r="14812" spans="1:10" s="372" customFormat="1" ht="23.25">
      <c r="A14812" s="374" t="s">
        <v>14231</v>
      </c>
      <c r="B14812" s="437" t="s">
        <v>9726</v>
      </c>
      <c r="C14812" s="336" t="s">
        <v>619</v>
      </c>
      <c r="D14812" s="437"/>
      <c r="E14812" s="469">
        <v>38500</v>
      </c>
      <c r="F14812" s="391"/>
      <c r="G14812" s="336"/>
      <c r="H14812" s="820" t="s">
        <v>1304</v>
      </c>
      <c r="I14812" s="336"/>
      <c r="J14812" s="252"/>
    </row>
    <row r="14813" spans="1:10" s="372" customFormat="1" ht="23.25">
      <c r="A14813" s="374" t="s">
        <v>14232</v>
      </c>
      <c r="B14813" s="437" t="s">
        <v>13786</v>
      </c>
      <c r="C14813" s="336" t="s">
        <v>619</v>
      </c>
      <c r="D14813" s="437"/>
      <c r="E14813" s="469">
        <v>32155</v>
      </c>
      <c r="F14813" s="391"/>
      <c r="G14813" s="336"/>
      <c r="H14813" s="820" t="s">
        <v>1304</v>
      </c>
      <c r="I14813" s="336"/>
      <c r="J14813" s="252"/>
    </row>
    <row r="14814" spans="1:10" s="372" customFormat="1" ht="23.25">
      <c r="A14814" s="374" t="s">
        <v>14233</v>
      </c>
      <c r="B14814" s="437" t="s">
        <v>13786</v>
      </c>
      <c r="C14814" s="336" t="s">
        <v>619</v>
      </c>
      <c r="D14814" s="437"/>
      <c r="E14814" s="469">
        <v>112000</v>
      </c>
      <c r="F14814" s="391"/>
      <c r="G14814" s="336"/>
      <c r="H14814" s="820" t="s">
        <v>1304</v>
      </c>
      <c r="I14814" s="336"/>
      <c r="J14814" s="252"/>
    </row>
    <row r="14815" spans="1:10" s="372" customFormat="1" ht="23.25">
      <c r="A14815" s="374" t="s">
        <v>14234</v>
      </c>
      <c r="B14815" s="437" t="s">
        <v>13786</v>
      </c>
      <c r="C14815" s="336" t="s">
        <v>619</v>
      </c>
      <c r="D14815" s="437"/>
      <c r="E14815" s="469">
        <v>54902</v>
      </c>
      <c r="F14815" s="391"/>
      <c r="G14815" s="336"/>
      <c r="H14815" s="820" t="s">
        <v>1304</v>
      </c>
      <c r="I14815" s="336"/>
      <c r="J14815" s="252"/>
    </row>
    <row r="14816" spans="1:10" s="372" customFormat="1" ht="23.25">
      <c r="A14816" s="374" t="s">
        <v>14235</v>
      </c>
      <c r="B14816" s="437" t="s">
        <v>8763</v>
      </c>
      <c r="C14816" s="336" t="s">
        <v>619</v>
      </c>
      <c r="D14816" s="437"/>
      <c r="E14816" s="469">
        <v>60000</v>
      </c>
      <c r="F14816" s="391"/>
      <c r="G14816" s="336"/>
      <c r="H14816" s="820" t="s">
        <v>1304</v>
      </c>
      <c r="I14816" s="336"/>
      <c r="J14816" s="252"/>
    </row>
    <row r="14817" spans="1:10" s="372" customFormat="1" ht="23.25">
      <c r="A14817" s="374" t="s">
        <v>14236</v>
      </c>
      <c r="B14817" s="437" t="s">
        <v>8763</v>
      </c>
      <c r="C14817" s="336" t="s">
        <v>619</v>
      </c>
      <c r="D14817" s="437"/>
      <c r="E14817" s="469">
        <v>25900</v>
      </c>
      <c r="F14817" s="391"/>
      <c r="G14817" s="336"/>
      <c r="H14817" s="820" t="s">
        <v>1304</v>
      </c>
      <c r="I14817" s="336"/>
      <c r="J14817" s="252"/>
    </row>
    <row r="14818" spans="1:10" s="372" customFormat="1" ht="23.25">
      <c r="A14818" s="374" t="s">
        <v>14237</v>
      </c>
      <c r="B14818" s="437" t="s">
        <v>8763</v>
      </c>
      <c r="C14818" s="336" t="s">
        <v>619</v>
      </c>
      <c r="D14818" s="437"/>
      <c r="E14818" s="469">
        <v>42000</v>
      </c>
      <c r="F14818" s="391"/>
      <c r="G14818" s="336"/>
      <c r="H14818" s="820" t="s">
        <v>1304</v>
      </c>
      <c r="I14818" s="336"/>
      <c r="J14818" s="252"/>
    </row>
    <row r="14819" spans="1:10" s="372" customFormat="1" ht="23.25">
      <c r="A14819" s="374" t="s">
        <v>14238</v>
      </c>
      <c r="B14819" s="437" t="s">
        <v>8763</v>
      </c>
      <c r="C14819" s="336" t="s">
        <v>619</v>
      </c>
      <c r="D14819" s="437"/>
      <c r="E14819" s="469">
        <v>66000</v>
      </c>
      <c r="F14819" s="391"/>
      <c r="G14819" s="336"/>
      <c r="H14819" s="820" t="s">
        <v>1304</v>
      </c>
      <c r="I14819" s="336"/>
      <c r="J14819" s="252"/>
    </row>
    <row r="14820" spans="1:10" s="372" customFormat="1" ht="23.25">
      <c r="A14820" s="374" t="s">
        <v>14239</v>
      </c>
      <c r="B14820" s="437" t="s">
        <v>8763</v>
      </c>
      <c r="C14820" s="336" t="s">
        <v>619</v>
      </c>
      <c r="D14820" s="437"/>
      <c r="E14820" s="469">
        <v>36000</v>
      </c>
      <c r="F14820" s="391"/>
      <c r="G14820" s="336"/>
      <c r="H14820" s="820" t="s">
        <v>1304</v>
      </c>
      <c r="I14820" s="336"/>
      <c r="J14820" s="252"/>
    </row>
    <row r="14821" spans="1:10" s="372" customFormat="1" ht="23.25">
      <c r="A14821" s="374" t="s">
        <v>14240</v>
      </c>
      <c r="B14821" s="437" t="s">
        <v>13786</v>
      </c>
      <c r="C14821" s="336" t="s">
        <v>619</v>
      </c>
      <c r="D14821" s="437"/>
      <c r="E14821" s="469">
        <v>120000</v>
      </c>
      <c r="F14821" s="391"/>
      <c r="G14821" s="336"/>
      <c r="H14821" s="820" t="s">
        <v>1304</v>
      </c>
      <c r="I14821" s="336"/>
      <c r="J14821" s="252"/>
    </row>
    <row r="14822" spans="1:10" s="372" customFormat="1" ht="34.9">
      <c r="A14822" s="374" t="s">
        <v>14241</v>
      </c>
      <c r="B14822" s="437" t="s">
        <v>14221</v>
      </c>
      <c r="C14822" s="336" t="s">
        <v>619</v>
      </c>
      <c r="D14822" s="437"/>
      <c r="E14822" s="469">
        <v>100800</v>
      </c>
      <c r="F14822" s="391"/>
      <c r="G14822" s="336"/>
      <c r="H14822" s="820" t="s">
        <v>1304</v>
      </c>
      <c r="I14822" s="336"/>
      <c r="J14822" s="252"/>
    </row>
    <row r="14823" spans="1:10" s="372" customFormat="1" ht="34.9">
      <c r="A14823" s="374" t="s">
        <v>14242</v>
      </c>
      <c r="B14823" s="437" t="s">
        <v>14221</v>
      </c>
      <c r="C14823" s="336" t="s">
        <v>619</v>
      </c>
      <c r="D14823" s="437"/>
      <c r="E14823" s="469">
        <v>19200</v>
      </c>
      <c r="F14823" s="391"/>
      <c r="G14823" s="336"/>
      <c r="H14823" s="820" t="s">
        <v>1304</v>
      </c>
      <c r="I14823" s="336"/>
      <c r="J14823" s="252"/>
    </row>
    <row r="14824" spans="1:10" s="372" customFormat="1" ht="34.9">
      <c r="A14824" s="374" t="s">
        <v>14243</v>
      </c>
      <c r="B14824" s="437" t="s">
        <v>14244</v>
      </c>
      <c r="C14824" s="336" t="s">
        <v>619</v>
      </c>
      <c r="D14824" s="437"/>
      <c r="E14824" s="469">
        <v>120000</v>
      </c>
      <c r="F14824" s="391"/>
      <c r="G14824" s="336"/>
      <c r="H14824" s="820" t="s">
        <v>1304</v>
      </c>
      <c r="I14824" s="336"/>
      <c r="J14824" s="252"/>
    </row>
    <row r="14825" spans="1:10" s="372" customFormat="1" ht="23.25">
      <c r="A14825" s="374" t="s">
        <v>14245</v>
      </c>
      <c r="B14825" s="437" t="s">
        <v>13786</v>
      </c>
      <c r="C14825" s="336" t="s">
        <v>619</v>
      </c>
      <c r="D14825" s="437"/>
      <c r="E14825" s="469">
        <v>42000</v>
      </c>
      <c r="F14825" s="391"/>
      <c r="G14825" s="336"/>
      <c r="H14825" s="820" t="s">
        <v>1304</v>
      </c>
      <c r="I14825" s="336"/>
      <c r="J14825" s="252"/>
    </row>
    <row r="14826" spans="1:10" s="372" customFormat="1" ht="34.9">
      <c r="A14826" s="381" t="s">
        <v>14246</v>
      </c>
      <c r="B14826" s="437" t="s">
        <v>13786</v>
      </c>
      <c r="C14826" s="336" t="s">
        <v>619</v>
      </c>
      <c r="D14826" s="437"/>
      <c r="E14826" s="469">
        <v>84000</v>
      </c>
      <c r="F14826" s="391"/>
      <c r="G14826" s="336"/>
      <c r="H14826" s="820" t="s">
        <v>1304</v>
      </c>
      <c r="I14826" s="336"/>
      <c r="J14826" s="252"/>
    </row>
    <row r="14827" spans="1:10" s="372" customFormat="1" ht="23.25">
      <c r="A14827" s="381" t="s">
        <v>14247</v>
      </c>
      <c r="B14827" s="437" t="s">
        <v>13786</v>
      </c>
      <c r="C14827" s="336" t="s">
        <v>619</v>
      </c>
      <c r="D14827" s="437"/>
      <c r="E14827" s="469">
        <v>30000</v>
      </c>
      <c r="F14827" s="391"/>
      <c r="G14827" s="336"/>
      <c r="H14827" s="820" t="s">
        <v>1304</v>
      </c>
      <c r="I14827" s="336"/>
      <c r="J14827" s="252"/>
    </row>
    <row r="14828" spans="1:10" s="372" customFormat="1" ht="23.25">
      <c r="A14828" s="381" t="s">
        <v>14248</v>
      </c>
      <c r="B14828" s="437" t="s">
        <v>13786</v>
      </c>
      <c r="C14828" s="336" t="s">
        <v>619</v>
      </c>
      <c r="D14828" s="437"/>
      <c r="E14828" s="469">
        <v>77400</v>
      </c>
      <c r="F14828" s="391"/>
      <c r="G14828" s="336"/>
      <c r="H14828" s="820" t="s">
        <v>1304</v>
      </c>
      <c r="I14828" s="336"/>
      <c r="J14828" s="252"/>
    </row>
    <row r="14829" spans="1:10" s="372" customFormat="1" ht="23.25">
      <c r="A14829" s="381" t="s">
        <v>14249</v>
      </c>
      <c r="B14829" s="437" t="s">
        <v>13786</v>
      </c>
      <c r="C14829" s="336" t="s">
        <v>619</v>
      </c>
      <c r="D14829" s="437"/>
      <c r="E14829" s="469">
        <v>30000</v>
      </c>
      <c r="F14829" s="391"/>
      <c r="G14829" s="336"/>
      <c r="H14829" s="820" t="s">
        <v>1304</v>
      </c>
      <c r="I14829" s="336"/>
      <c r="J14829" s="252"/>
    </row>
    <row r="14830" spans="1:10" s="372" customFormat="1" ht="23.25">
      <c r="A14830" s="381" t="s">
        <v>14250</v>
      </c>
      <c r="B14830" s="437" t="s">
        <v>13786</v>
      </c>
      <c r="C14830" s="336" t="s">
        <v>619</v>
      </c>
      <c r="D14830" s="437"/>
      <c r="E14830" s="469">
        <v>25000</v>
      </c>
      <c r="F14830" s="391"/>
      <c r="G14830" s="336"/>
      <c r="H14830" s="820" t="s">
        <v>1304</v>
      </c>
      <c r="I14830" s="336"/>
      <c r="J14830" s="252"/>
    </row>
    <row r="14831" spans="1:10" s="372" customFormat="1" ht="23.25">
      <c r="A14831" s="381" t="s">
        <v>14251</v>
      </c>
      <c r="B14831" s="437" t="s">
        <v>13786</v>
      </c>
      <c r="C14831" s="336" t="s">
        <v>619</v>
      </c>
      <c r="D14831" s="437"/>
      <c r="E14831" s="469">
        <v>30000</v>
      </c>
      <c r="F14831" s="391"/>
      <c r="G14831" s="336"/>
      <c r="H14831" s="820" t="s">
        <v>1304</v>
      </c>
      <c r="I14831" s="336"/>
      <c r="J14831" s="252"/>
    </row>
    <row r="14832" spans="1:10" s="372" customFormat="1" ht="23.25">
      <c r="A14832" s="381" t="s">
        <v>14252</v>
      </c>
      <c r="B14832" s="437" t="s">
        <v>13786</v>
      </c>
      <c r="C14832" s="336" t="s">
        <v>619</v>
      </c>
      <c r="D14832" s="437"/>
      <c r="E14832" s="469">
        <v>30000</v>
      </c>
      <c r="F14832" s="391"/>
      <c r="G14832" s="336"/>
      <c r="H14832" s="820" t="s">
        <v>1304</v>
      </c>
      <c r="I14832" s="336"/>
      <c r="J14832" s="252"/>
    </row>
    <row r="14833" spans="1:10" s="372" customFormat="1" ht="34.9">
      <c r="A14833" s="374" t="s">
        <v>14253</v>
      </c>
      <c r="B14833" s="437" t="s">
        <v>14254</v>
      </c>
      <c r="C14833" s="336" t="s">
        <v>619</v>
      </c>
      <c r="D14833" s="437"/>
      <c r="E14833" s="469">
        <v>40000</v>
      </c>
      <c r="F14833" s="391"/>
      <c r="G14833" s="336"/>
      <c r="H14833" s="820" t="s">
        <v>1304</v>
      </c>
      <c r="I14833" s="336"/>
      <c r="J14833" s="252"/>
    </row>
    <row r="14834" spans="1:10" s="372" customFormat="1" ht="34.9">
      <c r="A14834" s="374" t="s">
        <v>14255</v>
      </c>
      <c r="B14834" s="437" t="s">
        <v>14254</v>
      </c>
      <c r="C14834" s="336" t="s">
        <v>619</v>
      </c>
      <c r="D14834" s="437"/>
      <c r="E14834" s="469">
        <v>73600</v>
      </c>
      <c r="F14834" s="391"/>
      <c r="G14834" s="336"/>
      <c r="H14834" s="820" t="s">
        <v>1304</v>
      </c>
      <c r="I14834" s="336"/>
      <c r="J14834" s="252"/>
    </row>
    <row r="14835" spans="1:10" s="372" customFormat="1" ht="34.9">
      <c r="A14835" s="374" t="s">
        <v>14256</v>
      </c>
      <c r="B14835" s="437" t="s">
        <v>14254</v>
      </c>
      <c r="C14835" s="336" t="s">
        <v>619</v>
      </c>
      <c r="D14835" s="437"/>
      <c r="E14835" s="469">
        <v>57519</v>
      </c>
      <c r="F14835" s="391"/>
      <c r="G14835" s="336"/>
      <c r="H14835" s="820" t="s">
        <v>1304</v>
      </c>
      <c r="I14835" s="336"/>
      <c r="J14835" s="252"/>
    </row>
    <row r="14836" spans="1:10" s="372" customFormat="1" ht="34.9">
      <c r="A14836" s="374" t="s">
        <v>14257</v>
      </c>
      <c r="B14836" s="437" t="s">
        <v>14254</v>
      </c>
      <c r="C14836" s="336" t="s">
        <v>619</v>
      </c>
      <c r="D14836" s="437"/>
      <c r="E14836" s="469">
        <v>35780</v>
      </c>
      <c r="F14836" s="391"/>
      <c r="G14836" s="336"/>
      <c r="H14836" s="820" t="s">
        <v>1304</v>
      </c>
      <c r="I14836" s="336"/>
      <c r="J14836" s="252"/>
    </row>
    <row r="14837" spans="1:10" s="372" customFormat="1" ht="34.9">
      <c r="A14837" s="374" t="s">
        <v>14258</v>
      </c>
      <c r="B14837" s="437" t="s">
        <v>14254</v>
      </c>
      <c r="C14837" s="336" t="s">
        <v>619</v>
      </c>
      <c r="D14837" s="437"/>
      <c r="E14837" s="469">
        <v>72000</v>
      </c>
      <c r="F14837" s="391"/>
      <c r="G14837" s="336"/>
      <c r="H14837" s="820" t="s">
        <v>1304</v>
      </c>
      <c r="I14837" s="336"/>
      <c r="J14837" s="252"/>
    </row>
    <row r="14838" spans="1:10" s="372" customFormat="1" ht="23.25">
      <c r="A14838" s="381" t="s">
        <v>14259</v>
      </c>
      <c r="B14838" s="437" t="s">
        <v>13786</v>
      </c>
      <c r="C14838" s="336" t="s">
        <v>619</v>
      </c>
      <c r="D14838" s="437"/>
      <c r="E14838" s="469">
        <v>18000</v>
      </c>
      <c r="F14838" s="391"/>
      <c r="G14838" s="336"/>
      <c r="H14838" s="820" t="s">
        <v>1304</v>
      </c>
      <c r="I14838" s="336"/>
      <c r="J14838" s="252"/>
    </row>
    <row r="14839" spans="1:10" s="372" customFormat="1" ht="23.25">
      <c r="A14839" s="381" t="s">
        <v>14260</v>
      </c>
      <c r="B14839" s="437" t="s">
        <v>13786</v>
      </c>
      <c r="C14839" s="336" t="s">
        <v>619</v>
      </c>
      <c r="D14839" s="437"/>
      <c r="E14839" s="469">
        <v>90310</v>
      </c>
      <c r="F14839" s="391"/>
      <c r="G14839" s="336"/>
      <c r="H14839" s="820" t="s">
        <v>1304</v>
      </c>
      <c r="I14839" s="336"/>
      <c r="J14839" s="252"/>
    </row>
    <row r="14840" spans="1:10" s="372" customFormat="1" ht="23.25">
      <c r="A14840" s="381" t="s">
        <v>14261</v>
      </c>
      <c r="B14840" s="437" t="s">
        <v>13786</v>
      </c>
      <c r="C14840" s="336" t="s">
        <v>619</v>
      </c>
      <c r="D14840" s="437"/>
      <c r="E14840" s="469">
        <v>18000</v>
      </c>
      <c r="F14840" s="391"/>
      <c r="G14840" s="336"/>
      <c r="H14840" s="820" t="s">
        <v>1304</v>
      </c>
      <c r="I14840" s="336"/>
      <c r="J14840" s="252"/>
    </row>
    <row r="14841" spans="1:10" s="372" customFormat="1" ht="23.25">
      <c r="A14841" s="381" t="s">
        <v>14262</v>
      </c>
      <c r="B14841" s="437" t="s">
        <v>9726</v>
      </c>
      <c r="C14841" s="336" t="s">
        <v>10963</v>
      </c>
      <c r="D14841" s="437"/>
      <c r="E14841" s="469">
        <v>120000</v>
      </c>
      <c r="F14841" s="391"/>
      <c r="G14841" s="336"/>
      <c r="H14841" s="820" t="s">
        <v>1304</v>
      </c>
      <c r="I14841" s="336"/>
      <c r="J14841" s="252"/>
    </row>
    <row r="14842" spans="1:10" s="372" customFormat="1" ht="23.25">
      <c r="A14842" s="381" t="s">
        <v>14263</v>
      </c>
      <c r="B14842" s="437" t="s">
        <v>13786</v>
      </c>
      <c r="C14842" s="336" t="s">
        <v>619</v>
      </c>
      <c r="D14842" s="437"/>
      <c r="E14842" s="469">
        <v>30000</v>
      </c>
      <c r="F14842" s="391"/>
      <c r="G14842" s="336"/>
      <c r="H14842" s="820" t="s">
        <v>1304</v>
      </c>
      <c r="I14842" s="336"/>
      <c r="J14842" s="252"/>
    </row>
    <row r="14843" spans="1:10" s="372" customFormat="1" ht="23.25">
      <c r="A14843" s="381" t="s">
        <v>14264</v>
      </c>
      <c r="B14843" s="437" t="s">
        <v>13786</v>
      </c>
      <c r="C14843" s="336" t="s">
        <v>619</v>
      </c>
      <c r="D14843" s="437"/>
      <c r="E14843" s="469">
        <v>30000</v>
      </c>
      <c r="F14843" s="391"/>
      <c r="G14843" s="336"/>
      <c r="H14843" s="820" t="s">
        <v>1304</v>
      </c>
      <c r="I14843" s="336"/>
      <c r="J14843" s="252"/>
    </row>
    <row r="14844" spans="1:10" s="372" customFormat="1" ht="34.9">
      <c r="A14844" s="381" t="s">
        <v>14265</v>
      </c>
      <c r="B14844" s="437" t="s">
        <v>13786</v>
      </c>
      <c r="C14844" s="336" t="s">
        <v>619</v>
      </c>
      <c r="D14844" s="437"/>
      <c r="E14844" s="469">
        <v>24000</v>
      </c>
      <c r="F14844" s="391"/>
      <c r="G14844" s="336"/>
      <c r="H14844" s="820" t="s">
        <v>1304</v>
      </c>
      <c r="I14844" s="336"/>
      <c r="J14844" s="252"/>
    </row>
    <row r="14845" spans="1:10" s="372" customFormat="1" ht="23.25">
      <c r="A14845" s="381" t="s">
        <v>14266</v>
      </c>
      <c r="B14845" s="437" t="s">
        <v>13786</v>
      </c>
      <c r="C14845" s="336" t="s">
        <v>619</v>
      </c>
      <c r="D14845" s="437"/>
      <c r="E14845" s="469">
        <v>30000</v>
      </c>
      <c r="F14845" s="391"/>
      <c r="G14845" s="336"/>
      <c r="H14845" s="820" t="s">
        <v>1304</v>
      </c>
      <c r="I14845" s="336"/>
      <c r="J14845" s="252"/>
    </row>
    <row r="14846" spans="1:10" s="372" customFormat="1" ht="23.25">
      <c r="A14846" s="381" t="s">
        <v>14267</v>
      </c>
      <c r="B14846" s="437" t="s">
        <v>13786</v>
      </c>
      <c r="C14846" s="336" t="s">
        <v>619</v>
      </c>
      <c r="D14846" s="437"/>
      <c r="E14846" s="469">
        <v>25000</v>
      </c>
      <c r="F14846" s="391"/>
      <c r="G14846" s="336"/>
      <c r="H14846" s="820" t="s">
        <v>1304</v>
      </c>
      <c r="I14846" s="336"/>
      <c r="J14846" s="252"/>
    </row>
    <row r="14847" spans="1:10" s="372" customFormat="1" ht="23.25">
      <c r="A14847" s="381" t="s">
        <v>14268</v>
      </c>
      <c r="B14847" s="437" t="s">
        <v>13786</v>
      </c>
      <c r="C14847" s="336" t="s">
        <v>619</v>
      </c>
      <c r="D14847" s="437"/>
      <c r="E14847" s="469">
        <v>30000</v>
      </c>
      <c r="F14847" s="391"/>
      <c r="G14847" s="336"/>
      <c r="H14847" s="820" t="s">
        <v>1304</v>
      </c>
      <c r="I14847" s="336"/>
      <c r="J14847" s="252"/>
    </row>
    <row r="14848" spans="1:10" s="372" customFormat="1" ht="23.25">
      <c r="A14848" s="381" t="s">
        <v>14269</v>
      </c>
      <c r="B14848" s="437" t="s">
        <v>13786</v>
      </c>
      <c r="C14848" s="336" t="s">
        <v>619</v>
      </c>
      <c r="D14848" s="437"/>
      <c r="E14848" s="469">
        <v>24000</v>
      </c>
      <c r="F14848" s="391"/>
      <c r="G14848" s="336"/>
      <c r="H14848" s="820" t="s">
        <v>1304</v>
      </c>
      <c r="I14848" s="336"/>
      <c r="J14848" s="252"/>
    </row>
    <row r="14849" spans="1:10" s="372" customFormat="1" ht="23.25">
      <c r="A14849" s="381" t="s">
        <v>14270</v>
      </c>
      <c r="B14849" s="437" t="s">
        <v>13786</v>
      </c>
      <c r="C14849" s="336" t="s">
        <v>619</v>
      </c>
      <c r="D14849" s="437"/>
      <c r="E14849" s="469">
        <v>24000</v>
      </c>
      <c r="F14849" s="391"/>
      <c r="G14849" s="336"/>
      <c r="H14849" s="820" t="s">
        <v>1304</v>
      </c>
      <c r="I14849" s="336"/>
      <c r="J14849" s="252"/>
    </row>
    <row r="14850" spans="1:10" s="372" customFormat="1" ht="23.25">
      <c r="A14850" s="381" t="s">
        <v>14271</v>
      </c>
      <c r="B14850" s="437" t="s">
        <v>13786</v>
      </c>
      <c r="C14850" s="336" t="s">
        <v>619</v>
      </c>
      <c r="D14850" s="437"/>
      <c r="E14850" s="469">
        <v>35000</v>
      </c>
      <c r="F14850" s="391"/>
      <c r="G14850" s="336"/>
      <c r="H14850" s="820" t="s">
        <v>1304</v>
      </c>
      <c r="I14850" s="336"/>
      <c r="J14850" s="252"/>
    </row>
    <row r="14851" spans="1:10" s="372" customFormat="1" ht="23.25">
      <c r="A14851" s="381" t="s">
        <v>14272</v>
      </c>
      <c r="B14851" s="437" t="s">
        <v>13786</v>
      </c>
      <c r="C14851" s="336" t="s">
        <v>619</v>
      </c>
      <c r="D14851" s="437"/>
      <c r="E14851" s="469">
        <v>20129</v>
      </c>
      <c r="F14851" s="391"/>
      <c r="G14851" s="336"/>
      <c r="H14851" s="820" t="s">
        <v>1304</v>
      </c>
      <c r="I14851" s="336"/>
      <c r="J14851" s="252"/>
    </row>
    <row r="14852" spans="1:10" s="372" customFormat="1" ht="34.9">
      <c r="A14852" s="381" t="s">
        <v>14273</v>
      </c>
      <c r="B14852" s="437" t="s">
        <v>13786</v>
      </c>
      <c r="C14852" s="336" t="s">
        <v>619</v>
      </c>
      <c r="D14852" s="437"/>
      <c r="E14852" s="469">
        <v>27520</v>
      </c>
      <c r="F14852" s="391"/>
      <c r="G14852" s="336"/>
      <c r="H14852" s="820" t="s">
        <v>1304</v>
      </c>
      <c r="I14852" s="336"/>
      <c r="J14852" s="252"/>
    </row>
    <row r="14853" spans="1:10" s="372" customFormat="1" ht="18" customHeight="1">
      <c r="A14853" s="1405" t="s">
        <v>455</v>
      </c>
      <c r="B14853" s="1406"/>
      <c r="C14853" s="1406"/>
      <c r="D14853" s="1406"/>
      <c r="E14853" s="1406"/>
      <c r="F14853" s="1406"/>
      <c r="G14853" s="1406"/>
      <c r="H14853" s="1406"/>
      <c r="I14853" s="1406"/>
      <c r="J14853" s="1407"/>
    </row>
    <row r="14854" spans="1:10" ht="18" customHeight="1">
      <c r="A14854" s="687" t="s">
        <v>152</v>
      </c>
      <c r="B14854" s="622"/>
      <c r="C14854" s="622"/>
      <c r="D14854" s="622"/>
      <c r="E14854" s="1223">
        <f>SUM(E14855:E14999)</f>
        <v>14933261.83</v>
      </c>
      <c r="F14854" s="622"/>
      <c r="G14854" s="622"/>
      <c r="H14854" s="622"/>
      <c r="I14854" s="622"/>
      <c r="J14854" s="625"/>
    </row>
    <row r="14855" spans="1:10" ht="46.5">
      <c r="A14855" s="374" t="s">
        <v>18780</v>
      </c>
      <c r="B14855" s="654" t="s">
        <v>8361</v>
      </c>
      <c r="C14855" s="654" t="s">
        <v>18781</v>
      </c>
      <c r="D14855" s="654" t="s">
        <v>18782</v>
      </c>
      <c r="E14855" s="824">
        <v>191848.8</v>
      </c>
      <c r="F14855" s="656" t="s">
        <v>18783</v>
      </c>
      <c r="G14855" s="825" t="s">
        <v>16690</v>
      </c>
      <c r="H14855" s="657">
        <v>43389</v>
      </c>
      <c r="I14855" s="657" t="s">
        <v>38036</v>
      </c>
      <c r="J14855" s="826"/>
    </row>
    <row r="14856" spans="1:10" ht="46.5">
      <c r="A14856" s="374" t="s">
        <v>18784</v>
      </c>
      <c r="B14856" s="654" t="s">
        <v>8361</v>
      </c>
      <c r="C14856" s="654" t="s">
        <v>18785</v>
      </c>
      <c r="D14856" s="654" t="s">
        <v>18782</v>
      </c>
      <c r="E14856" s="824">
        <v>75847.199999999997</v>
      </c>
      <c r="F14856" s="656" t="s">
        <v>18783</v>
      </c>
      <c r="G14856" s="825" t="s">
        <v>16690</v>
      </c>
      <c r="H14856" s="657">
        <v>43389</v>
      </c>
      <c r="I14856" s="657" t="s">
        <v>38036</v>
      </c>
      <c r="J14856" s="826"/>
    </row>
    <row r="14857" spans="1:10" ht="23.25">
      <c r="A14857" s="374" t="s">
        <v>18786</v>
      </c>
      <c r="B14857" s="654" t="s">
        <v>18787</v>
      </c>
      <c r="C14857" s="654" t="s">
        <v>18781</v>
      </c>
      <c r="D14857" s="654" t="s">
        <v>18788</v>
      </c>
      <c r="E14857" s="824">
        <v>2312387.2999999998</v>
      </c>
      <c r="F14857" s="656" t="s">
        <v>18789</v>
      </c>
      <c r="G14857" s="825" t="s">
        <v>6467</v>
      </c>
      <c r="H14857" s="657">
        <v>43709</v>
      </c>
      <c r="I14857" s="657">
        <v>44804</v>
      </c>
      <c r="J14857" s="826" t="s">
        <v>38035</v>
      </c>
    </row>
    <row r="14858" spans="1:10" ht="23.25">
      <c r="A14858" s="374" t="s">
        <v>18790</v>
      </c>
      <c r="B14858" s="654" t="s">
        <v>18787</v>
      </c>
      <c r="C14858" s="654" t="s">
        <v>18781</v>
      </c>
      <c r="D14858" s="654" t="s">
        <v>18788</v>
      </c>
      <c r="E14858" s="824">
        <v>2159830.4700000002</v>
      </c>
      <c r="F14858" s="656" t="s">
        <v>18789</v>
      </c>
      <c r="G14858" s="825" t="s">
        <v>6467</v>
      </c>
      <c r="H14858" s="657">
        <v>43709</v>
      </c>
      <c r="I14858" s="657">
        <v>44804</v>
      </c>
      <c r="J14858" s="826" t="s">
        <v>38035</v>
      </c>
    </row>
    <row r="14859" spans="1:10" ht="34.9">
      <c r="A14859" s="374" t="s">
        <v>18791</v>
      </c>
      <c r="B14859" s="654" t="s">
        <v>8361</v>
      </c>
      <c r="C14859" s="654" t="s">
        <v>18785</v>
      </c>
      <c r="D14859" s="654" t="s">
        <v>18792</v>
      </c>
      <c r="E14859" s="824">
        <v>224110.32</v>
      </c>
      <c r="F14859" s="656" t="s">
        <v>18793</v>
      </c>
      <c r="G14859" s="825" t="s">
        <v>16690</v>
      </c>
      <c r="H14859" s="657">
        <v>43907</v>
      </c>
      <c r="I14859" s="657">
        <v>44636</v>
      </c>
      <c r="J14859" s="826"/>
    </row>
    <row r="14860" spans="1:10" ht="23.25">
      <c r="A14860" s="374" t="s">
        <v>18794</v>
      </c>
      <c r="B14860" s="654" t="s">
        <v>8361</v>
      </c>
      <c r="C14860" s="654" t="s">
        <v>18785</v>
      </c>
      <c r="D14860" s="654" t="s">
        <v>18795</v>
      </c>
      <c r="E14860" s="824">
        <v>88762.5</v>
      </c>
      <c r="F14860" s="656" t="s">
        <v>18796</v>
      </c>
      <c r="G14860" s="825" t="s">
        <v>6467</v>
      </c>
      <c r="H14860" s="657">
        <v>43993</v>
      </c>
      <c r="I14860" s="657">
        <v>44815</v>
      </c>
      <c r="J14860" s="826" t="s">
        <v>18797</v>
      </c>
    </row>
    <row r="14861" spans="1:10" ht="23.25">
      <c r="A14861" s="374" t="s">
        <v>18798</v>
      </c>
      <c r="B14861" s="654" t="s">
        <v>18799</v>
      </c>
      <c r="C14861" s="654" t="s">
        <v>18785</v>
      </c>
      <c r="D14861" s="654" t="s">
        <v>18800</v>
      </c>
      <c r="E14861" s="824">
        <v>229403.48</v>
      </c>
      <c r="F14861" s="656" t="s">
        <v>18801</v>
      </c>
      <c r="G14861" s="825" t="s">
        <v>16690</v>
      </c>
      <c r="H14861" s="657">
        <v>44193</v>
      </c>
      <c r="I14861" s="657">
        <v>44557</v>
      </c>
      <c r="J14861" s="826"/>
    </row>
    <row r="14862" spans="1:10" ht="34.9">
      <c r="A14862" s="374" t="s">
        <v>18802</v>
      </c>
      <c r="B14862" s="654" t="s">
        <v>18799</v>
      </c>
      <c r="C14862" s="654" t="s">
        <v>18785</v>
      </c>
      <c r="D14862" s="654" t="s">
        <v>18803</v>
      </c>
      <c r="E14862" s="824">
        <v>149670</v>
      </c>
      <c r="F14862" s="656" t="s">
        <v>18804</v>
      </c>
      <c r="G14862" s="825" t="s">
        <v>6467</v>
      </c>
      <c r="H14862" s="657">
        <v>44195</v>
      </c>
      <c r="I14862" s="657">
        <v>44928</v>
      </c>
      <c r="J14862" s="826"/>
    </row>
    <row r="14863" spans="1:10" ht="23.25">
      <c r="A14863" s="374" t="s">
        <v>18805</v>
      </c>
      <c r="B14863" s="654" t="s">
        <v>16867</v>
      </c>
      <c r="C14863" s="654" t="s">
        <v>18785</v>
      </c>
      <c r="D14863" s="654" t="s">
        <v>2725</v>
      </c>
      <c r="E14863" s="824">
        <v>28820</v>
      </c>
      <c r="F14863" s="656" t="s">
        <v>18806</v>
      </c>
      <c r="G14863" s="825" t="s">
        <v>16690</v>
      </c>
      <c r="H14863" s="657">
        <v>43999</v>
      </c>
      <c r="I14863" s="657">
        <v>44728</v>
      </c>
      <c r="J14863" s="826"/>
    </row>
    <row r="14864" spans="1:10" ht="23.25">
      <c r="A14864" s="374" t="s">
        <v>18807</v>
      </c>
      <c r="B14864" s="654" t="s">
        <v>16867</v>
      </c>
      <c r="C14864" s="654" t="s">
        <v>18785</v>
      </c>
      <c r="D14864" s="654" t="s">
        <v>2725</v>
      </c>
      <c r="E14864" s="824">
        <v>31400</v>
      </c>
      <c r="F14864" s="656" t="s">
        <v>18796</v>
      </c>
      <c r="G14864" s="825" t="s">
        <v>16690</v>
      </c>
      <c r="H14864" s="657">
        <v>44000</v>
      </c>
      <c r="I14864" s="657">
        <v>44729</v>
      </c>
      <c r="J14864" s="826"/>
    </row>
    <row r="14865" spans="1:10" ht="23.25">
      <c r="A14865" s="374" t="s">
        <v>18808</v>
      </c>
      <c r="B14865" s="654" t="s">
        <v>16867</v>
      </c>
      <c r="C14865" s="654" t="s">
        <v>18785</v>
      </c>
      <c r="D14865" s="654" t="s">
        <v>2725</v>
      </c>
      <c r="E14865" s="824">
        <v>24914.52</v>
      </c>
      <c r="F14865" s="656" t="s">
        <v>18809</v>
      </c>
      <c r="G14865" s="825" t="s">
        <v>16690</v>
      </c>
      <c r="H14865" s="657">
        <v>44034</v>
      </c>
      <c r="I14865" s="657">
        <v>44733</v>
      </c>
      <c r="J14865" s="826"/>
    </row>
    <row r="14866" spans="1:10" ht="23.25">
      <c r="A14866" s="374" t="s">
        <v>18810</v>
      </c>
      <c r="B14866" s="654" t="s">
        <v>8361</v>
      </c>
      <c r="C14866" s="654" t="s">
        <v>18785</v>
      </c>
      <c r="D14866" s="654" t="s">
        <v>18811</v>
      </c>
      <c r="E14866" s="824">
        <v>271831.2</v>
      </c>
      <c r="F14866" s="656" t="s">
        <v>18806</v>
      </c>
      <c r="G14866" s="825" t="s">
        <v>6467</v>
      </c>
      <c r="H14866" s="657">
        <v>44089</v>
      </c>
      <c r="I14866" s="657">
        <v>44818</v>
      </c>
      <c r="J14866" s="826"/>
    </row>
    <row r="14867" spans="1:10" ht="23.25">
      <c r="A14867" s="374" t="s">
        <v>18812</v>
      </c>
      <c r="B14867" s="654" t="s">
        <v>8361</v>
      </c>
      <c r="C14867" s="654" t="s">
        <v>18785</v>
      </c>
      <c r="D14867" s="654" t="s">
        <v>18813</v>
      </c>
      <c r="E14867" s="824">
        <v>334080</v>
      </c>
      <c r="F14867" s="656" t="s">
        <v>18814</v>
      </c>
      <c r="G14867" s="825" t="s">
        <v>6467</v>
      </c>
      <c r="H14867" s="657">
        <v>44093</v>
      </c>
      <c r="I14867" s="657">
        <v>44885</v>
      </c>
      <c r="J14867" s="826" t="s">
        <v>18815</v>
      </c>
    </row>
    <row r="14868" spans="1:10" ht="23.25">
      <c r="A14868" s="374" t="s">
        <v>18816</v>
      </c>
      <c r="B14868" s="654" t="s">
        <v>8361</v>
      </c>
      <c r="C14868" s="654" t="s">
        <v>18785</v>
      </c>
      <c r="D14868" s="654" t="s">
        <v>18817</v>
      </c>
      <c r="E14868" s="824">
        <v>215687.1</v>
      </c>
      <c r="F14868" s="656" t="s">
        <v>18818</v>
      </c>
      <c r="G14868" s="825" t="s">
        <v>6467</v>
      </c>
      <c r="H14868" s="657">
        <v>44118</v>
      </c>
      <c r="I14868" s="657">
        <v>44847</v>
      </c>
      <c r="J14868" s="826" t="s">
        <v>18815</v>
      </c>
    </row>
    <row r="14869" spans="1:10" ht="23.25">
      <c r="A14869" s="374" t="s">
        <v>18819</v>
      </c>
      <c r="B14869" s="654" t="s">
        <v>16867</v>
      </c>
      <c r="C14869" s="654" t="s">
        <v>18785</v>
      </c>
      <c r="D14869" s="654" t="s">
        <v>2725</v>
      </c>
      <c r="E14869" s="824">
        <v>33029.65</v>
      </c>
      <c r="F14869" s="656" t="s">
        <v>18820</v>
      </c>
      <c r="G14869" s="825" t="s">
        <v>16690</v>
      </c>
      <c r="H14869" s="657">
        <v>44123</v>
      </c>
      <c r="I14869" s="657">
        <v>44756</v>
      </c>
      <c r="J14869" s="826"/>
    </row>
    <row r="14870" spans="1:10" ht="23.25">
      <c r="A14870" s="374" t="s">
        <v>18821</v>
      </c>
      <c r="B14870" s="654" t="s">
        <v>16867</v>
      </c>
      <c r="C14870" s="654" t="s">
        <v>18785</v>
      </c>
      <c r="D14870" s="654" t="s">
        <v>2725</v>
      </c>
      <c r="E14870" s="824">
        <v>5623.2</v>
      </c>
      <c r="F14870" s="656" t="s">
        <v>18822</v>
      </c>
      <c r="G14870" s="825" t="s">
        <v>16690</v>
      </c>
      <c r="H14870" s="657">
        <v>44128</v>
      </c>
      <c r="I14870" s="657">
        <v>44561</v>
      </c>
      <c r="J14870" s="826"/>
    </row>
    <row r="14871" spans="1:10" ht="23.25">
      <c r="A14871" s="374" t="s">
        <v>18823</v>
      </c>
      <c r="B14871" s="654" t="s">
        <v>16867</v>
      </c>
      <c r="C14871" s="654" t="s">
        <v>18785</v>
      </c>
      <c r="D14871" s="654" t="s">
        <v>2725</v>
      </c>
      <c r="E14871" s="824">
        <v>12519</v>
      </c>
      <c r="F14871" s="656" t="s">
        <v>18824</v>
      </c>
      <c r="G14871" s="825" t="s">
        <v>16690</v>
      </c>
      <c r="H14871" s="657">
        <v>44139</v>
      </c>
      <c r="I14871" s="657">
        <v>44561</v>
      </c>
      <c r="J14871" s="826"/>
    </row>
    <row r="14872" spans="1:10" ht="23.25">
      <c r="A14872" s="374" t="s">
        <v>18825</v>
      </c>
      <c r="B14872" s="654" t="s">
        <v>9190</v>
      </c>
      <c r="C14872" s="654" t="s">
        <v>18785</v>
      </c>
      <c r="D14872" s="654" t="s">
        <v>18826</v>
      </c>
      <c r="E14872" s="824">
        <v>500000.16</v>
      </c>
      <c r="F14872" s="656" t="s">
        <v>18827</v>
      </c>
      <c r="G14872" s="825" t="s">
        <v>6467</v>
      </c>
      <c r="H14872" s="657">
        <v>44141</v>
      </c>
      <c r="I14872" s="657">
        <v>44870</v>
      </c>
      <c r="J14872" s="826"/>
    </row>
    <row r="14873" spans="1:10" ht="34.9">
      <c r="A14873" s="374" t="s">
        <v>18828</v>
      </c>
      <c r="B14873" s="654" t="s">
        <v>18799</v>
      </c>
      <c r="C14873" s="654" t="s">
        <v>18785</v>
      </c>
      <c r="D14873" s="654" t="s">
        <v>18829</v>
      </c>
      <c r="E14873" s="824">
        <v>409800</v>
      </c>
      <c r="F14873" s="656" t="s">
        <v>18830</v>
      </c>
      <c r="G14873" s="825" t="s">
        <v>16690</v>
      </c>
      <c r="H14873" s="657">
        <v>44196</v>
      </c>
      <c r="I14873" s="657">
        <v>44407</v>
      </c>
      <c r="J14873" s="826"/>
    </row>
    <row r="14874" spans="1:10" ht="34.9">
      <c r="A14874" s="374" t="s">
        <v>18831</v>
      </c>
      <c r="B14874" s="654" t="s">
        <v>8361</v>
      </c>
      <c r="C14874" s="654" t="s">
        <v>18781</v>
      </c>
      <c r="D14874" s="654" t="s">
        <v>18832</v>
      </c>
      <c r="E14874" s="824">
        <v>62795</v>
      </c>
      <c r="F14874" s="656" t="s">
        <v>18833</v>
      </c>
      <c r="G14874" s="825" t="s">
        <v>16690</v>
      </c>
      <c r="H14874" s="657">
        <v>44460</v>
      </c>
      <c r="I14874" s="657">
        <v>44539</v>
      </c>
      <c r="J14874" s="826"/>
    </row>
    <row r="14875" spans="1:10" ht="23.25">
      <c r="A14875" s="374" t="s">
        <v>18834</v>
      </c>
      <c r="B14875" s="654" t="s">
        <v>8361</v>
      </c>
      <c r="C14875" s="654" t="s">
        <v>18781</v>
      </c>
      <c r="D14875" s="654" t="s">
        <v>18835</v>
      </c>
      <c r="E14875" s="824">
        <v>73160.92</v>
      </c>
      <c r="F14875" s="656" t="s">
        <v>18836</v>
      </c>
      <c r="G14875" s="825" t="s">
        <v>16690</v>
      </c>
      <c r="H14875" s="657">
        <v>44435</v>
      </c>
      <c r="I14875" s="657">
        <v>44554</v>
      </c>
      <c r="J14875" s="826"/>
    </row>
    <row r="14876" spans="1:10" ht="46.5">
      <c r="A14876" s="374" t="s">
        <v>18837</v>
      </c>
      <c r="B14876" s="654" t="s">
        <v>8361</v>
      </c>
      <c r="C14876" s="654" t="s">
        <v>18781</v>
      </c>
      <c r="D14876" s="654" t="s">
        <v>18838</v>
      </c>
      <c r="E14876" s="824">
        <v>103000</v>
      </c>
      <c r="F14876" s="656" t="s">
        <v>18839</v>
      </c>
      <c r="G14876" s="825" t="s">
        <v>6467</v>
      </c>
      <c r="H14876" s="657">
        <v>44251</v>
      </c>
      <c r="I14876" s="657">
        <v>44981</v>
      </c>
      <c r="J14876" s="826"/>
    </row>
    <row r="14877" spans="1:10" ht="23.25">
      <c r="A14877" s="374" t="s">
        <v>18840</v>
      </c>
      <c r="B14877" s="654" t="s">
        <v>8361</v>
      </c>
      <c r="C14877" s="654" t="s">
        <v>18781</v>
      </c>
      <c r="D14877" s="654" t="s">
        <v>18841</v>
      </c>
      <c r="E14877" s="824">
        <v>75900</v>
      </c>
      <c r="F14877" s="656" t="s">
        <v>18842</v>
      </c>
      <c r="G14877" s="825" t="s">
        <v>16690</v>
      </c>
      <c r="H14877" s="657">
        <v>44398</v>
      </c>
      <c r="I14877" s="657">
        <f>+H14877+89</f>
        <v>44487</v>
      </c>
      <c r="J14877" s="826"/>
    </row>
    <row r="14878" spans="1:10" ht="34.9">
      <c r="A14878" s="374" t="s">
        <v>18843</v>
      </c>
      <c r="B14878" s="654" t="s">
        <v>8361</v>
      </c>
      <c r="C14878" s="654" t="s">
        <v>18785</v>
      </c>
      <c r="D14878" s="654" t="s">
        <v>18844</v>
      </c>
      <c r="E14878" s="824">
        <v>77025.52</v>
      </c>
      <c r="F14878" s="656" t="s">
        <v>18833</v>
      </c>
      <c r="G14878" s="825" t="s">
        <v>16690</v>
      </c>
      <c r="H14878" s="657">
        <v>44342</v>
      </c>
      <c r="I14878" s="657">
        <v>44380</v>
      </c>
      <c r="J14878" s="826"/>
    </row>
    <row r="14879" spans="1:10" ht="23.25">
      <c r="A14879" s="374" t="s">
        <v>18845</v>
      </c>
      <c r="B14879" s="654" t="s">
        <v>16867</v>
      </c>
      <c r="C14879" s="654" t="s">
        <v>18785</v>
      </c>
      <c r="D14879" s="654" t="s">
        <v>2725</v>
      </c>
      <c r="E14879" s="824">
        <v>209074</v>
      </c>
      <c r="F14879" s="656" t="s">
        <v>18846</v>
      </c>
      <c r="G14879" s="825" t="s">
        <v>16690</v>
      </c>
      <c r="H14879" s="657">
        <v>44198</v>
      </c>
      <c r="I14879" s="657">
        <v>44561</v>
      </c>
      <c r="J14879" s="826"/>
    </row>
    <row r="14880" spans="1:10" ht="23.25">
      <c r="A14880" s="374" t="s">
        <v>18847</v>
      </c>
      <c r="B14880" s="654" t="s">
        <v>9726</v>
      </c>
      <c r="C14880" s="654" t="s">
        <v>18781</v>
      </c>
      <c r="D14880" s="654" t="s">
        <v>18848</v>
      </c>
      <c r="E14880" s="824">
        <v>40881.599999999999</v>
      </c>
      <c r="F14880" s="656" t="s">
        <v>18849</v>
      </c>
      <c r="G14880" s="825" t="s">
        <v>16690</v>
      </c>
      <c r="H14880" s="657">
        <v>44408</v>
      </c>
      <c r="I14880" s="657">
        <v>44561</v>
      </c>
      <c r="J14880" s="826"/>
    </row>
    <row r="14881" spans="1:10" ht="23.25">
      <c r="A14881" s="374" t="s">
        <v>18850</v>
      </c>
      <c r="B14881" s="654" t="s">
        <v>16867</v>
      </c>
      <c r="C14881" s="654" t="s">
        <v>18781</v>
      </c>
      <c r="D14881" s="654" t="s">
        <v>2725</v>
      </c>
      <c r="E14881" s="824">
        <v>30000</v>
      </c>
      <c r="F14881" s="656" t="s">
        <v>18851</v>
      </c>
      <c r="G14881" s="825" t="s">
        <v>16690</v>
      </c>
      <c r="H14881" s="657">
        <v>44243</v>
      </c>
      <c r="I14881" s="657">
        <v>44407</v>
      </c>
      <c r="J14881" s="826"/>
    </row>
    <row r="14882" spans="1:10" ht="23.25">
      <c r="A14882" s="374" t="s">
        <v>18852</v>
      </c>
      <c r="B14882" s="654" t="s">
        <v>9190</v>
      </c>
      <c r="C14882" s="654" t="s">
        <v>18785</v>
      </c>
      <c r="D14882" s="654" t="s">
        <v>18853</v>
      </c>
      <c r="E14882" s="824">
        <v>682514.09</v>
      </c>
      <c r="F14882" s="656" t="s">
        <v>18854</v>
      </c>
      <c r="G14882" s="825" t="s">
        <v>16690</v>
      </c>
      <c r="H14882" s="657">
        <v>44302</v>
      </c>
      <c r="I14882" s="657">
        <v>44743</v>
      </c>
      <c r="J14882" s="826" t="s">
        <v>18797</v>
      </c>
    </row>
    <row r="14883" spans="1:10" ht="23.25">
      <c r="A14883" s="374" t="s">
        <v>18855</v>
      </c>
      <c r="B14883" s="654" t="s">
        <v>16867</v>
      </c>
      <c r="C14883" s="654" t="s">
        <v>18781</v>
      </c>
      <c r="D14883" s="654" t="s">
        <v>2725</v>
      </c>
      <c r="E14883" s="824">
        <v>31440</v>
      </c>
      <c r="F14883" s="656" t="s">
        <v>18856</v>
      </c>
      <c r="G14883" s="825" t="s">
        <v>16690</v>
      </c>
      <c r="H14883" s="657">
        <v>44058</v>
      </c>
      <c r="I14883" s="657">
        <v>44453</v>
      </c>
      <c r="J14883" s="826"/>
    </row>
    <row r="14884" spans="1:10" ht="23.25">
      <c r="A14884" s="374" t="s">
        <v>18857</v>
      </c>
      <c r="B14884" s="654" t="s">
        <v>8361</v>
      </c>
      <c r="C14884" s="654" t="s">
        <v>18785</v>
      </c>
      <c r="D14884" s="654" t="s">
        <v>18858</v>
      </c>
      <c r="E14884" s="824">
        <v>117600</v>
      </c>
      <c r="F14884" s="656" t="s">
        <v>18859</v>
      </c>
      <c r="G14884" s="825" t="s">
        <v>6467</v>
      </c>
      <c r="H14884" s="657">
        <v>44461</v>
      </c>
      <c r="I14884" s="657">
        <v>45190</v>
      </c>
      <c r="J14884" s="826"/>
    </row>
    <row r="14885" spans="1:10" ht="23.25">
      <c r="A14885" s="374" t="s">
        <v>18860</v>
      </c>
      <c r="B14885" s="654" t="s">
        <v>18799</v>
      </c>
      <c r="C14885" s="654" t="s">
        <v>18785</v>
      </c>
      <c r="D14885" s="654" t="s">
        <v>18861</v>
      </c>
      <c r="E14885" s="824">
        <v>542944</v>
      </c>
      <c r="F14885" s="656" t="s">
        <v>18862</v>
      </c>
      <c r="G14885" s="825" t="s">
        <v>6467</v>
      </c>
      <c r="H14885" s="657">
        <v>44561</v>
      </c>
      <c r="I14885" s="657">
        <v>44926</v>
      </c>
      <c r="J14885" s="826"/>
    </row>
    <row r="14886" spans="1:10" ht="34.9">
      <c r="A14886" s="374" t="s">
        <v>18863</v>
      </c>
      <c r="B14886" s="654" t="s">
        <v>18799</v>
      </c>
      <c r="C14886" s="654" t="s">
        <v>18785</v>
      </c>
      <c r="D14886" s="654" t="s">
        <v>18864</v>
      </c>
      <c r="E14886" s="824">
        <v>497326.92</v>
      </c>
      <c r="F14886" s="656" t="s">
        <v>18830</v>
      </c>
      <c r="G14886" s="825" t="s">
        <v>6467</v>
      </c>
      <c r="H14886" s="657">
        <v>44558</v>
      </c>
      <c r="I14886" s="657">
        <v>44922</v>
      </c>
      <c r="J14886" s="826"/>
    </row>
    <row r="14887" spans="1:10" ht="23.25">
      <c r="A14887" s="374" t="s">
        <v>18865</v>
      </c>
      <c r="B14887" s="654" t="s">
        <v>8361</v>
      </c>
      <c r="C14887" s="654" t="s">
        <v>18785</v>
      </c>
      <c r="D14887" s="654" t="s">
        <v>18866</v>
      </c>
      <c r="E14887" s="824">
        <v>35000</v>
      </c>
      <c r="F14887" s="656" t="s">
        <v>18867</v>
      </c>
      <c r="G14887" s="825" t="s">
        <v>16690</v>
      </c>
      <c r="H14887" s="657">
        <v>44516</v>
      </c>
      <c r="I14887" s="657">
        <v>44553</v>
      </c>
      <c r="J14887" s="826"/>
    </row>
    <row r="14888" spans="1:10" ht="46.5">
      <c r="A14888" s="374" t="s">
        <v>18868</v>
      </c>
      <c r="B14888" s="654" t="s">
        <v>8361</v>
      </c>
      <c r="C14888" s="654" t="s">
        <v>18785</v>
      </c>
      <c r="D14888" s="654" t="s">
        <v>18869</v>
      </c>
      <c r="E14888" s="824">
        <v>69900</v>
      </c>
      <c r="F14888" s="656" t="s">
        <v>18870</v>
      </c>
      <c r="G14888" s="825" t="s">
        <v>16690</v>
      </c>
      <c r="H14888" s="657">
        <v>44552</v>
      </c>
      <c r="I14888" s="657">
        <v>44627</v>
      </c>
      <c r="J14888" s="826"/>
    </row>
    <row r="14889" spans="1:10" ht="23.25">
      <c r="A14889" s="374" t="s">
        <v>18871</v>
      </c>
      <c r="B14889" s="654" t="s">
        <v>18799</v>
      </c>
      <c r="C14889" s="654" t="s">
        <v>18785</v>
      </c>
      <c r="D14889" s="654" t="s">
        <v>18872</v>
      </c>
      <c r="E14889" s="824">
        <v>448747</v>
      </c>
      <c r="F14889" s="656" t="s">
        <v>18830</v>
      </c>
      <c r="G14889" s="825" t="s">
        <v>6467</v>
      </c>
      <c r="H14889" s="657">
        <v>44561</v>
      </c>
      <c r="I14889" s="657">
        <v>44926</v>
      </c>
      <c r="J14889" s="826"/>
    </row>
    <row r="14890" spans="1:10" ht="46.5">
      <c r="A14890" s="374" t="s">
        <v>18873</v>
      </c>
      <c r="B14890" s="654" t="s">
        <v>9190</v>
      </c>
      <c r="C14890" s="654" t="s">
        <v>18785</v>
      </c>
      <c r="D14890" s="654" t="s">
        <v>18874</v>
      </c>
      <c r="E14890" s="824">
        <v>630000</v>
      </c>
      <c r="F14890" s="656" t="s">
        <v>18875</v>
      </c>
      <c r="G14890" s="825" t="s">
        <v>6467</v>
      </c>
      <c r="H14890" s="657">
        <v>44232</v>
      </c>
      <c r="I14890" s="657" t="s">
        <v>38034</v>
      </c>
      <c r="J14890" s="826"/>
    </row>
    <row r="14891" spans="1:10" ht="34.9">
      <c r="A14891" s="374" t="s">
        <v>18876</v>
      </c>
      <c r="B14891" s="654" t="s">
        <v>16867</v>
      </c>
      <c r="C14891" s="654" t="s">
        <v>18785</v>
      </c>
      <c r="D14891" s="654" t="s">
        <v>2725</v>
      </c>
      <c r="E14891" s="824">
        <v>30000</v>
      </c>
      <c r="F14891" s="656" t="s">
        <v>18877</v>
      </c>
      <c r="G14891" s="825" t="s">
        <v>16690</v>
      </c>
      <c r="H14891" s="657">
        <v>44197</v>
      </c>
      <c r="I14891" s="657">
        <v>44561</v>
      </c>
      <c r="J14891" s="826"/>
    </row>
    <row r="14892" spans="1:10" ht="23.25">
      <c r="A14892" s="374" t="s">
        <v>18878</v>
      </c>
      <c r="B14892" s="654" t="s">
        <v>16867</v>
      </c>
      <c r="C14892" s="654" t="s">
        <v>18785</v>
      </c>
      <c r="D14892" s="654" t="s">
        <v>2725</v>
      </c>
      <c r="E14892" s="824">
        <v>192000</v>
      </c>
      <c r="F14892" s="656" t="s">
        <v>18879</v>
      </c>
      <c r="G14892" s="825" t="s">
        <v>16690</v>
      </c>
      <c r="H14892" s="657">
        <v>44197</v>
      </c>
      <c r="I14892" s="657">
        <v>44561</v>
      </c>
      <c r="J14892" s="826"/>
    </row>
    <row r="14893" spans="1:10" ht="23.25">
      <c r="A14893" s="374" t="s">
        <v>18880</v>
      </c>
      <c r="B14893" s="654" t="s">
        <v>16867</v>
      </c>
      <c r="C14893" s="654" t="s">
        <v>18785</v>
      </c>
      <c r="D14893" s="654" t="s">
        <v>2725</v>
      </c>
      <c r="E14893" s="824">
        <v>32000</v>
      </c>
      <c r="F14893" s="656" t="s">
        <v>18881</v>
      </c>
      <c r="G14893" s="825" t="s">
        <v>16690</v>
      </c>
      <c r="H14893" s="657">
        <v>44532</v>
      </c>
      <c r="I14893" s="657">
        <v>44605</v>
      </c>
      <c r="J14893" s="826"/>
    </row>
    <row r="14894" spans="1:10" ht="46.5">
      <c r="A14894" s="374" t="s">
        <v>18882</v>
      </c>
      <c r="B14894" s="654" t="s">
        <v>16867</v>
      </c>
      <c r="C14894" s="654" t="s">
        <v>18785</v>
      </c>
      <c r="D14894" s="654" t="s">
        <v>2725</v>
      </c>
      <c r="E14894" s="824">
        <v>30000</v>
      </c>
      <c r="F14894" s="656" t="s">
        <v>18883</v>
      </c>
      <c r="G14894" s="825" t="s">
        <v>16690</v>
      </c>
      <c r="H14894" s="657">
        <v>44208</v>
      </c>
      <c r="I14894" s="657">
        <v>44257</v>
      </c>
      <c r="J14894" s="826"/>
    </row>
    <row r="14895" spans="1:10" ht="23.25">
      <c r="A14895" s="374" t="s">
        <v>18884</v>
      </c>
      <c r="B14895" s="654" t="s">
        <v>16867</v>
      </c>
      <c r="C14895" s="654" t="s">
        <v>18785</v>
      </c>
      <c r="D14895" s="654" t="s">
        <v>2725</v>
      </c>
      <c r="E14895" s="824">
        <v>30000</v>
      </c>
      <c r="F14895" s="656" t="s">
        <v>18885</v>
      </c>
      <c r="G14895" s="825" t="s">
        <v>16690</v>
      </c>
      <c r="H14895" s="657">
        <v>44215</v>
      </c>
      <c r="I14895" s="657">
        <v>44504</v>
      </c>
      <c r="J14895" s="826"/>
    </row>
    <row r="14896" spans="1:10" ht="23.25">
      <c r="A14896" s="374" t="s">
        <v>18886</v>
      </c>
      <c r="B14896" s="654" t="s">
        <v>16867</v>
      </c>
      <c r="C14896" s="654" t="s">
        <v>18785</v>
      </c>
      <c r="D14896" s="654" t="s">
        <v>2725</v>
      </c>
      <c r="E14896" s="824">
        <v>30000</v>
      </c>
      <c r="F14896" s="656" t="s">
        <v>18887</v>
      </c>
      <c r="G14896" s="825" t="s">
        <v>16690</v>
      </c>
      <c r="H14896" s="657">
        <v>44215</v>
      </c>
      <c r="I14896" s="657">
        <v>44504</v>
      </c>
      <c r="J14896" s="826"/>
    </row>
    <row r="14897" spans="1:10" ht="23.25">
      <c r="A14897" s="374" t="s">
        <v>18888</v>
      </c>
      <c r="B14897" s="654" t="s">
        <v>16867</v>
      </c>
      <c r="C14897" s="654" t="s">
        <v>18785</v>
      </c>
      <c r="D14897" s="654" t="s">
        <v>2725</v>
      </c>
      <c r="E14897" s="824">
        <v>21000</v>
      </c>
      <c r="F14897" s="656" t="s">
        <v>18889</v>
      </c>
      <c r="G14897" s="825" t="s">
        <v>16690</v>
      </c>
      <c r="H14897" s="657">
        <v>44215</v>
      </c>
      <c r="I14897" s="657">
        <v>44394</v>
      </c>
      <c r="J14897" s="826"/>
    </row>
    <row r="14898" spans="1:10" ht="46.5">
      <c r="A14898" s="374" t="s">
        <v>18890</v>
      </c>
      <c r="B14898" s="654" t="s">
        <v>16867</v>
      </c>
      <c r="C14898" s="654" t="s">
        <v>18785</v>
      </c>
      <c r="D14898" s="654" t="s">
        <v>2725</v>
      </c>
      <c r="E14898" s="824">
        <v>33600</v>
      </c>
      <c r="F14898" s="656" t="s">
        <v>18891</v>
      </c>
      <c r="G14898" s="825" t="s">
        <v>16690</v>
      </c>
      <c r="H14898" s="657">
        <v>44221</v>
      </c>
      <c r="I14898" s="657">
        <v>44388</v>
      </c>
      <c r="J14898" s="826"/>
    </row>
    <row r="14899" spans="1:10" ht="23.25">
      <c r="A14899" s="374" t="s">
        <v>18892</v>
      </c>
      <c r="B14899" s="654" t="s">
        <v>16867</v>
      </c>
      <c r="C14899" s="654" t="s">
        <v>18785</v>
      </c>
      <c r="D14899" s="654" t="s">
        <v>2725</v>
      </c>
      <c r="E14899" s="824">
        <v>24000</v>
      </c>
      <c r="F14899" s="656" t="s">
        <v>18893</v>
      </c>
      <c r="G14899" s="825" t="s">
        <v>16690</v>
      </c>
      <c r="H14899" s="657">
        <v>44221</v>
      </c>
      <c r="I14899" s="657">
        <v>44310</v>
      </c>
      <c r="J14899" s="826"/>
    </row>
    <row r="14900" spans="1:10" ht="46.5">
      <c r="A14900" s="374" t="s">
        <v>18894</v>
      </c>
      <c r="B14900" s="654" t="s">
        <v>16867</v>
      </c>
      <c r="C14900" s="654" t="s">
        <v>18785</v>
      </c>
      <c r="D14900" s="654" t="s">
        <v>2725</v>
      </c>
      <c r="E14900" s="824">
        <v>32000</v>
      </c>
      <c r="F14900" s="656" t="s">
        <v>18895</v>
      </c>
      <c r="G14900" s="825" t="s">
        <v>16690</v>
      </c>
      <c r="H14900" s="657">
        <v>44221</v>
      </c>
      <c r="I14900" s="657">
        <v>44328</v>
      </c>
      <c r="J14900" s="826"/>
    </row>
    <row r="14901" spans="1:10" ht="23.25">
      <c r="A14901" s="374" t="s">
        <v>18896</v>
      </c>
      <c r="B14901" s="654" t="s">
        <v>16867</v>
      </c>
      <c r="C14901" s="654" t="s">
        <v>18785</v>
      </c>
      <c r="D14901" s="654" t="s">
        <v>2725</v>
      </c>
      <c r="E14901" s="824">
        <v>22500</v>
      </c>
      <c r="F14901" s="656" t="s">
        <v>18897</v>
      </c>
      <c r="G14901" s="825" t="s">
        <v>16690</v>
      </c>
      <c r="H14901" s="657">
        <v>44223</v>
      </c>
      <c r="I14901" s="657">
        <v>44352</v>
      </c>
      <c r="J14901" s="826"/>
    </row>
    <row r="14902" spans="1:10" ht="23.25">
      <c r="A14902" s="374" t="s">
        <v>18898</v>
      </c>
      <c r="B14902" s="654" t="s">
        <v>16867</v>
      </c>
      <c r="C14902" s="654" t="s">
        <v>18785</v>
      </c>
      <c r="D14902" s="654" t="s">
        <v>2725</v>
      </c>
      <c r="E14902" s="824">
        <v>35000</v>
      </c>
      <c r="F14902" s="656" t="s">
        <v>18899</v>
      </c>
      <c r="G14902" s="825" t="s">
        <v>16690</v>
      </c>
      <c r="H14902" s="657">
        <v>44223</v>
      </c>
      <c r="I14902" s="657">
        <v>44507</v>
      </c>
      <c r="J14902" s="826"/>
    </row>
    <row r="14903" spans="1:10" ht="23.25">
      <c r="A14903" s="374" t="s">
        <v>18900</v>
      </c>
      <c r="B14903" s="654" t="s">
        <v>16867</v>
      </c>
      <c r="C14903" s="654" t="s">
        <v>18785</v>
      </c>
      <c r="D14903" s="654" t="s">
        <v>2725</v>
      </c>
      <c r="E14903" s="824">
        <v>28000</v>
      </c>
      <c r="F14903" s="656" t="s">
        <v>18901</v>
      </c>
      <c r="G14903" s="825" t="s">
        <v>16690</v>
      </c>
      <c r="H14903" s="657">
        <v>44225</v>
      </c>
      <c r="I14903" s="657">
        <v>44344</v>
      </c>
      <c r="J14903" s="826"/>
    </row>
    <row r="14904" spans="1:10" ht="23.25">
      <c r="A14904" s="374" t="s">
        <v>18902</v>
      </c>
      <c r="B14904" s="654" t="s">
        <v>16867</v>
      </c>
      <c r="C14904" s="654" t="s">
        <v>18785</v>
      </c>
      <c r="D14904" s="654" t="s">
        <v>2725</v>
      </c>
      <c r="E14904" s="824">
        <v>34500</v>
      </c>
      <c r="F14904" s="656" t="s">
        <v>18903</v>
      </c>
      <c r="G14904" s="825" t="s">
        <v>16690</v>
      </c>
      <c r="H14904" s="657">
        <v>44228</v>
      </c>
      <c r="I14904" s="657">
        <v>44561</v>
      </c>
      <c r="J14904" s="826"/>
    </row>
    <row r="14905" spans="1:10" ht="34.9">
      <c r="A14905" s="374" t="s">
        <v>18904</v>
      </c>
      <c r="B14905" s="654" t="s">
        <v>16867</v>
      </c>
      <c r="C14905" s="654" t="s">
        <v>18785</v>
      </c>
      <c r="D14905" s="654" t="s">
        <v>2725</v>
      </c>
      <c r="E14905" s="824">
        <v>32000</v>
      </c>
      <c r="F14905" s="656" t="s">
        <v>18905</v>
      </c>
      <c r="G14905" s="825" t="s">
        <v>16690</v>
      </c>
      <c r="H14905" s="657">
        <v>44230</v>
      </c>
      <c r="I14905" s="657">
        <v>44449</v>
      </c>
      <c r="J14905" s="826"/>
    </row>
    <row r="14906" spans="1:10" ht="58.15">
      <c r="A14906" s="374" t="s">
        <v>18906</v>
      </c>
      <c r="B14906" s="654" t="s">
        <v>16867</v>
      </c>
      <c r="C14906" s="654" t="s">
        <v>18785</v>
      </c>
      <c r="D14906" s="654" t="s">
        <v>2725</v>
      </c>
      <c r="E14906" s="824">
        <v>32000</v>
      </c>
      <c r="F14906" s="656" t="s">
        <v>18907</v>
      </c>
      <c r="G14906" s="825" t="s">
        <v>16690</v>
      </c>
      <c r="H14906" s="657">
        <v>44230</v>
      </c>
      <c r="I14906" s="657">
        <v>44329</v>
      </c>
      <c r="J14906" s="826"/>
    </row>
    <row r="14907" spans="1:10" ht="23.25">
      <c r="A14907" s="374" t="s">
        <v>18908</v>
      </c>
      <c r="B14907" s="654" t="s">
        <v>16867</v>
      </c>
      <c r="C14907" s="654" t="s">
        <v>18785</v>
      </c>
      <c r="D14907" s="654" t="s">
        <v>2725</v>
      </c>
      <c r="E14907" s="824">
        <v>32000</v>
      </c>
      <c r="F14907" s="656" t="s">
        <v>18909</v>
      </c>
      <c r="G14907" s="825" t="s">
        <v>16690</v>
      </c>
      <c r="H14907" s="657">
        <v>44232</v>
      </c>
      <c r="I14907" s="657">
        <v>44336</v>
      </c>
      <c r="J14907" s="826"/>
    </row>
    <row r="14908" spans="1:10" ht="34.9">
      <c r="A14908" s="374" t="s">
        <v>18910</v>
      </c>
      <c r="B14908" s="654" t="s">
        <v>16867</v>
      </c>
      <c r="C14908" s="654" t="s">
        <v>18785</v>
      </c>
      <c r="D14908" s="654" t="s">
        <v>2725</v>
      </c>
      <c r="E14908" s="824">
        <v>35000</v>
      </c>
      <c r="F14908" s="656" t="s">
        <v>18911</v>
      </c>
      <c r="G14908" s="825" t="s">
        <v>16690</v>
      </c>
      <c r="H14908" s="657">
        <v>44235</v>
      </c>
      <c r="I14908" s="657">
        <v>44324</v>
      </c>
      <c r="J14908" s="826"/>
    </row>
    <row r="14909" spans="1:10" ht="23.25">
      <c r="A14909" s="374" t="s">
        <v>18912</v>
      </c>
      <c r="B14909" s="654" t="s">
        <v>16867</v>
      </c>
      <c r="C14909" s="654" t="s">
        <v>18785</v>
      </c>
      <c r="D14909" s="654" t="s">
        <v>2725</v>
      </c>
      <c r="E14909" s="824">
        <v>30400</v>
      </c>
      <c r="F14909" s="656" t="s">
        <v>18913</v>
      </c>
      <c r="G14909" s="825" t="s">
        <v>16690</v>
      </c>
      <c r="H14909" s="657">
        <v>44236</v>
      </c>
      <c r="I14909" s="657">
        <v>44333</v>
      </c>
      <c r="J14909" s="826"/>
    </row>
    <row r="14910" spans="1:10" ht="34.9">
      <c r="A14910" s="374" t="s">
        <v>18914</v>
      </c>
      <c r="B14910" s="654" t="s">
        <v>16867</v>
      </c>
      <c r="C14910" s="654" t="s">
        <v>18785</v>
      </c>
      <c r="D14910" s="654" t="s">
        <v>2725</v>
      </c>
      <c r="E14910" s="824">
        <v>29900</v>
      </c>
      <c r="F14910" s="656" t="s">
        <v>18915</v>
      </c>
      <c r="G14910" s="825" t="s">
        <v>16690</v>
      </c>
      <c r="H14910" s="657">
        <v>44162</v>
      </c>
      <c r="I14910" s="657">
        <v>44551</v>
      </c>
      <c r="J14910" s="826"/>
    </row>
    <row r="14911" spans="1:10" ht="46.5">
      <c r="A14911" s="374" t="s">
        <v>18916</v>
      </c>
      <c r="B14911" s="654" t="s">
        <v>16867</v>
      </c>
      <c r="C14911" s="654" t="s">
        <v>18785</v>
      </c>
      <c r="D14911" s="654" t="s">
        <v>2725</v>
      </c>
      <c r="E14911" s="824">
        <v>33000</v>
      </c>
      <c r="F14911" s="656" t="s">
        <v>18917</v>
      </c>
      <c r="G14911" s="825" t="s">
        <v>16690</v>
      </c>
      <c r="H14911" s="657">
        <v>44238</v>
      </c>
      <c r="I14911" s="657">
        <v>44312</v>
      </c>
      <c r="J14911" s="826"/>
    </row>
    <row r="14912" spans="1:10" ht="23.25">
      <c r="A14912" s="374" t="s">
        <v>18918</v>
      </c>
      <c r="B14912" s="654" t="s">
        <v>16867</v>
      </c>
      <c r="C14912" s="654" t="s">
        <v>18785</v>
      </c>
      <c r="D14912" s="654" t="s">
        <v>2725</v>
      </c>
      <c r="E14912" s="824">
        <v>33001</v>
      </c>
      <c r="F14912" s="656" t="s">
        <v>18919</v>
      </c>
      <c r="G14912" s="825" t="s">
        <v>16690</v>
      </c>
      <c r="H14912" s="657">
        <v>44261</v>
      </c>
      <c r="I14912" s="657">
        <v>44420</v>
      </c>
      <c r="J14912" s="826"/>
    </row>
    <row r="14913" spans="1:10" ht="58.15">
      <c r="A14913" s="374" t="s">
        <v>18920</v>
      </c>
      <c r="B14913" s="654" t="s">
        <v>16867</v>
      </c>
      <c r="C14913" s="654" t="s">
        <v>18785</v>
      </c>
      <c r="D14913" s="654" t="s">
        <v>2725</v>
      </c>
      <c r="E14913" s="824">
        <v>33002</v>
      </c>
      <c r="F14913" s="656" t="s">
        <v>18921</v>
      </c>
      <c r="G14913" s="825" t="s">
        <v>16690</v>
      </c>
      <c r="H14913" s="657">
        <v>44251</v>
      </c>
      <c r="I14913" s="657">
        <v>44365</v>
      </c>
      <c r="J14913" s="826"/>
    </row>
    <row r="14914" spans="1:10" ht="58.15">
      <c r="A14914" s="374" t="s">
        <v>18922</v>
      </c>
      <c r="B14914" s="654" t="s">
        <v>16867</v>
      </c>
      <c r="C14914" s="654" t="s">
        <v>18785</v>
      </c>
      <c r="D14914" s="654" t="s">
        <v>2725</v>
      </c>
      <c r="E14914" s="824">
        <v>33003</v>
      </c>
      <c r="F14914" s="656" t="s">
        <v>18923</v>
      </c>
      <c r="G14914" s="825" t="s">
        <v>16690</v>
      </c>
      <c r="H14914" s="657">
        <v>44251</v>
      </c>
      <c r="I14914" s="657">
        <v>44365</v>
      </c>
      <c r="J14914" s="826"/>
    </row>
    <row r="14915" spans="1:10" ht="23.25">
      <c r="A14915" s="374" t="s">
        <v>18924</v>
      </c>
      <c r="B14915" s="654" t="s">
        <v>16867</v>
      </c>
      <c r="C14915" s="654" t="s">
        <v>18785</v>
      </c>
      <c r="D14915" s="654" t="s">
        <v>2725</v>
      </c>
      <c r="E14915" s="824">
        <v>33004</v>
      </c>
      <c r="F14915" s="656" t="s">
        <v>18925</v>
      </c>
      <c r="G14915" s="825" t="s">
        <v>16690</v>
      </c>
      <c r="H14915" s="657">
        <v>44251</v>
      </c>
      <c r="I14915" s="657">
        <v>44370</v>
      </c>
      <c r="J14915" s="826"/>
    </row>
    <row r="14916" spans="1:10" ht="34.9">
      <c r="A14916" s="374" t="s">
        <v>18926</v>
      </c>
      <c r="B14916" s="654" t="s">
        <v>16867</v>
      </c>
      <c r="C14916" s="654" t="s">
        <v>18785</v>
      </c>
      <c r="D14916" s="654" t="s">
        <v>2725</v>
      </c>
      <c r="E14916" s="824">
        <v>33005</v>
      </c>
      <c r="F14916" s="656" t="s">
        <v>18927</v>
      </c>
      <c r="G14916" s="825" t="s">
        <v>16690</v>
      </c>
      <c r="H14916" s="657">
        <v>44259</v>
      </c>
      <c r="I14916" s="657">
        <v>44328</v>
      </c>
      <c r="J14916" s="826"/>
    </row>
    <row r="14917" spans="1:10" ht="46.5">
      <c r="A14917" s="374" t="s">
        <v>18928</v>
      </c>
      <c r="B14917" s="654" t="s">
        <v>16867</v>
      </c>
      <c r="C14917" s="654" t="s">
        <v>18785</v>
      </c>
      <c r="D14917" s="654" t="s">
        <v>2725</v>
      </c>
      <c r="E14917" s="824">
        <v>33006</v>
      </c>
      <c r="F14917" s="656" t="s">
        <v>18929</v>
      </c>
      <c r="G14917" s="825" t="s">
        <v>16690</v>
      </c>
      <c r="H14917" s="657">
        <v>44258</v>
      </c>
      <c r="I14917" s="657">
        <v>44557</v>
      </c>
      <c r="J14917" s="826"/>
    </row>
    <row r="14918" spans="1:10" ht="34.9">
      <c r="A14918" s="374" t="s">
        <v>18930</v>
      </c>
      <c r="B14918" s="654" t="s">
        <v>16867</v>
      </c>
      <c r="C14918" s="654" t="s">
        <v>18785</v>
      </c>
      <c r="D14918" s="654" t="s">
        <v>2725</v>
      </c>
      <c r="E14918" s="824">
        <v>33007</v>
      </c>
      <c r="F14918" s="656" t="s">
        <v>18931</v>
      </c>
      <c r="G14918" s="825" t="s">
        <v>16690</v>
      </c>
      <c r="H14918" s="657">
        <v>44260</v>
      </c>
      <c r="I14918" s="657">
        <v>44414</v>
      </c>
      <c r="J14918" s="826"/>
    </row>
    <row r="14919" spans="1:10" ht="58.15">
      <c r="A14919" s="374" t="s">
        <v>18932</v>
      </c>
      <c r="B14919" s="654" t="s">
        <v>16867</v>
      </c>
      <c r="C14919" s="654" t="s">
        <v>18785</v>
      </c>
      <c r="D14919" s="654" t="s">
        <v>2725</v>
      </c>
      <c r="E14919" s="824">
        <v>33008</v>
      </c>
      <c r="F14919" s="656" t="s">
        <v>18933</v>
      </c>
      <c r="G14919" s="825" t="s">
        <v>16690</v>
      </c>
      <c r="H14919" s="657">
        <v>44271</v>
      </c>
      <c r="I14919" s="657">
        <v>44540</v>
      </c>
      <c r="J14919" s="826"/>
    </row>
    <row r="14920" spans="1:10" ht="34.9">
      <c r="A14920" s="374" t="s">
        <v>18934</v>
      </c>
      <c r="B14920" s="654" t="s">
        <v>16867</v>
      </c>
      <c r="C14920" s="654" t="s">
        <v>18785</v>
      </c>
      <c r="D14920" s="654" t="s">
        <v>2725</v>
      </c>
      <c r="E14920" s="824">
        <v>33009</v>
      </c>
      <c r="F14920" s="656" t="s">
        <v>18935</v>
      </c>
      <c r="G14920" s="825" t="s">
        <v>16690</v>
      </c>
      <c r="H14920" s="657">
        <v>44282</v>
      </c>
      <c r="I14920" s="657">
        <v>44351</v>
      </c>
      <c r="J14920" s="826"/>
    </row>
    <row r="14921" spans="1:10" ht="58.15">
      <c r="A14921" s="374" t="s">
        <v>18936</v>
      </c>
      <c r="B14921" s="654" t="s">
        <v>16867</v>
      </c>
      <c r="C14921" s="654" t="s">
        <v>18785</v>
      </c>
      <c r="D14921" s="654" t="s">
        <v>2725</v>
      </c>
      <c r="E14921" s="824">
        <v>33010</v>
      </c>
      <c r="F14921" s="656" t="s">
        <v>18937</v>
      </c>
      <c r="G14921" s="825" t="s">
        <v>16690</v>
      </c>
      <c r="H14921" s="657">
        <v>44286</v>
      </c>
      <c r="I14921" s="657">
        <v>44355</v>
      </c>
      <c r="J14921" s="826"/>
    </row>
    <row r="14922" spans="1:10" ht="46.5">
      <c r="A14922" s="374" t="s">
        <v>18938</v>
      </c>
      <c r="B14922" s="654" t="s">
        <v>16867</v>
      </c>
      <c r="C14922" s="654" t="s">
        <v>18785</v>
      </c>
      <c r="D14922" s="654" t="s">
        <v>2725</v>
      </c>
      <c r="E14922" s="824">
        <v>33011</v>
      </c>
      <c r="F14922" s="656" t="s">
        <v>18939</v>
      </c>
      <c r="G14922" s="825" t="s">
        <v>16690</v>
      </c>
      <c r="H14922" s="657">
        <v>44294</v>
      </c>
      <c r="I14922" s="657">
        <v>44358</v>
      </c>
      <c r="J14922" s="826"/>
    </row>
    <row r="14923" spans="1:10" ht="34.9">
      <c r="A14923" s="374" t="s">
        <v>18940</v>
      </c>
      <c r="B14923" s="654" t="s">
        <v>16867</v>
      </c>
      <c r="C14923" s="654" t="s">
        <v>18785</v>
      </c>
      <c r="D14923" s="654" t="s">
        <v>2725</v>
      </c>
      <c r="E14923" s="824">
        <v>33012</v>
      </c>
      <c r="F14923" s="656" t="s">
        <v>18941</v>
      </c>
      <c r="G14923" s="825" t="s">
        <v>16690</v>
      </c>
      <c r="H14923" s="657">
        <v>44295</v>
      </c>
      <c r="I14923" s="657">
        <v>44359</v>
      </c>
      <c r="J14923" s="826"/>
    </row>
    <row r="14924" spans="1:10" ht="34.9">
      <c r="A14924" s="374" t="s">
        <v>18942</v>
      </c>
      <c r="B14924" s="654" t="s">
        <v>16867</v>
      </c>
      <c r="C14924" s="654" t="s">
        <v>18785</v>
      </c>
      <c r="D14924" s="654" t="s">
        <v>2725</v>
      </c>
      <c r="E14924" s="824">
        <v>33013</v>
      </c>
      <c r="F14924" s="656" t="s">
        <v>18943</v>
      </c>
      <c r="G14924" s="825" t="s">
        <v>16690</v>
      </c>
      <c r="H14924" s="657">
        <v>44298</v>
      </c>
      <c r="I14924" s="657">
        <v>44357</v>
      </c>
      <c r="J14924" s="826"/>
    </row>
    <row r="14925" spans="1:10" ht="34.9">
      <c r="A14925" s="374" t="s">
        <v>18944</v>
      </c>
      <c r="B14925" s="654" t="s">
        <v>16867</v>
      </c>
      <c r="C14925" s="654" t="s">
        <v>18785</v>
      </c>
      <c r="D14925" s="654" t="s">
        <v>2725</v>
      </c>
      <c r="E14925" s="824">
        <v>33014</v>
      </c>
      <c r="F14925" s="656" t="s">
        <v>18945</v>
      </c>
      <c r="G14925" s="825" t="s">
        <v>16690</v>
      </c>
      <c r="H14925" s="657">
        <v>44300</v>
      </c>
      <c r="I14925" s="657">
        <v>44369</v>
      </c>
      <c r="J14925" s="826"/>
    </row>
    <row r="14926" spans="1:10" ht="58.15">
      <c r="A14926" s="374" t="s">
        <v>18946</v>
      </c>
      <c r="B14926" s="654" t="s">
        <v>16867</v>
      </c>
      <c r="C14926" s="654" t="s">
        <v>18785</v>
      </c>
      <c r="D14926" s="654" t="s">
        <v>2725</v>
      </c>
      <c r="E14926" s="824">
        <v>33015</v>
      </c>
      <c r="F14926" s="656" t="s">
        <v>18947</v>
      </c>
      <c r="G14926" s="825" t="s">
        <v>16690</v>
      </c>
      <c r="H14926" s="657">
        <v>44312</v>
      </c>
      <c r="I14926" s="657">
        <v>44401</v>
      </c>
      <c r="J14926" s="826"/>
    </row>
    <row r="14927" spans="1:10" ht="58.15">
      <c r="A14927" s="374" t="s">
        <v>18948</v>
      </c>
      <c r="B14927" s="654" t="s">
        <v>16867</v>
      </c>
      <c r="C14927" s="654" t="s">
        <v>18785</v>
      </c>
      <c r="D14927" s="654" t="s">
        <v>2725</v>
      </c>
      <c r="E14927" s="824">
        <v>33016</v>
      </c>
      <c r="F14927" s="656" t="s">
        <v>18949</v>
      </c>
      <c r="G14927" s="825" t="s">
        <v>16690</v>
      </c>
      <c r="H14927" s="657">
        <v>44314</v>
      </c>
      <c r="I14927" s="657">
        <v>44398</v>
      </c>
      <c r="J14927" s="826"/>
    </row>
    <row r="14928" spans="1:10" ht="46.5">
      <c r="A14928" s="374" t="s">
        <v>18950</v>
      </c>
      <c r="B14928" s="654" t="s">
        <v>16867</v>
      </c>
      <c r="C14928" s="654" t="s">
        <v>18785</v>
      </c>
      <c r="D14928" s="654" t="s">
        <v>2725</v>
      </c>
      <c r="E14928" s="824">
        <v>33017</v>
      </c>
      <c r="F14928" s="656" t="s">
        <v>18951</v>
      </c>
      <c r="G14928" s="825" t="s">
        <v>16690</v>
      </c>
      <c r="H14928" s="657">
        <v>44316</v>
      </c>
      <c r="I14928" s="657">
        <v>44390</v>
      </c>
      <c r="J14928" s="826"/>
    </row>
    <row r="14929" spans="1:10" ht="34.9">
      <c r="A14929" s="374" t="s">
        <v>18952</v>
      </c>
      <c r="B14929" s="654" t="s">
        <v>16867</v>
      </c>
      <c r="C14929" s="654" t="s">
        <v>18785</v>
      </c>
      <c r="D14929" s="654" t="s">
        <v>2725</v>
      </c>
      <c r="E14929" s="824">
        <v>33018</v>
      </c>
      <c r="F14929" s="656" t="s">
        <v>18953</v>
      </c>
      <c r="G14929" s="825" t="s">
        <v>16690</v>
      </c>
      <c r="H14929" s="657">
        <v>44329</v>
      </c>
      <c r="I14929" s="657">
        <v>44469</v>
      </c>
      <c r="J14929" s="826"/>
    </row>
    <row r="14930" spans="1:10" ht="46.5">
      <c r="A14930" s="374" t="s">
        <v>18954</v>
      </c>
      <c r="B14930" s="654" t="s">
        <v>16867</v>
      </c>
      <c r="C14930" s="654" t="s">
        <v>18785</v>
      </c>
      <c r="D14930" s="654" t="s">
        <v>2725</v>
      </c>
      <c r="E14930" s="824">
        <v>33019</v>
      </c>
      <c r="F14930" s="656" t="s">
        <v>18955</v>
      </c>
      <c r="G14930" s="825" t="s">
        <v>16690</v>
      </c>
      <c r="H14930" s="657">
        <v>44329</v>
      </c>
      <c r="I14930" s="657">
        <v>44392</v>
      </c>
      <c r="J14930" s="826"/>
    </row>
    <row r="14931" spans="1:10" ht="23.25">
      <c r="A14931" s="374" t="s">
        <v>18956</v>
      </c>
      <c r="B14931" s="654" t="s">
        <v>16867</v>
      </c>
      <c r="C14931" s="654" t="s">
        <v>18785</v>
      </c>
      <c r="D14931" s="654" t="s">
        <v>2725</v>
      </c>
      <c r="E14931" s="824">
        <v>33020</v>
      </c>
      <c r="F14931" s="656" t="s">
        <v>18957</v>
      </c>
      <c r="G14931" s="825" t="s">
        <v>16690</v>
      </c>
      <c r="H14931" s="657">
        <v>44333</v>
      </c>
      <c r="I14931" s="657">
        <v>44513</v>
      </c>
      <c r="J14931" s="826"/>
    </row>
    <row r="14932" spans="1:10" ht="46.5">
      <c r="A14932" s="374" t="s">
        <v>18958</v>
      </c>
      <c r="B14932" s="654" t="s">
        <v>16867</v>
      </c>
      <c r="C14932" s="654" t="s">
        <v>18785</v>
      </c>
      <c r="D14932" s="654" t="s">
        <v>2725</v>
      </c>
      <c r="E14932" s="824">
        <v>33021</v>
      </c>
      <c r="F14932" s="656" t="s">
        <v>18959</v>
      </c>
      <c r="G14932" s="825" t="s">
        <v>16690</v>
      </c>
      <c r="H14932" s="657">
        <v>44333</v>
      </c>
      <c r="I14932" s="657">
        <v>44423</v>
      </c>
      <c r="J14932" s="826"/>
    </row>
    <row r="14933" spans="1:10" ht="23.25">
      <c r="A14933" s="374" t="s">
        <v>18960</v>
      </c>
      <c r="B14933" s="654" t="s">
        <v>16867</v>
      </c>
      <c r="C14933" s="654" t="s">
        <v>18785</v>
      </c>
      <c r="D14933" s="654" t="s">
        <v>2725</v>
      </c>
      <c r="E14933" s="824">
        <v>33022</v>
      </c>
      <c r="F14933" s="656" t="s">
        <v>18961</v>
      </c>
      <c r="G14933" s="825" t="s">
        <v>16690</v>
      </c>
      <c r="H14933" s="657">
        <v>44343</v>
      </c>
      <c r="I14933" s="657">
        <v>44547</v>
      </c>
      <c r="J14933" s="826"/>
    </row>
    <row r="14934" spans="1:10" ht="46.5">
      <c r="A14934" s="374" t="s">
        <v>18962</v>
      </c>
      <c r="B14934" s="654" t="s">
        <v>16867</v>
      </c>
      <c r="C14934" s="654" t="s">
        <v>18785</v>
      </c>
      <c r="D14934" s="654" t="s">
        <v>2725</v>
      </c>
      <c r="E14934" s="824">
        <v>33023</v>
      </c>
      <c r="F14934" s="656" t="s">
        <v>18963</v>
      </c>
      <c r="G14934" s="825" t="s">
        <v>16690</v>
      </c>
      <c r="H14934" s="657">
        <v>44350</v>
      </c>
      <c r="I14934" s="657">
        <v>44415</v>
      </c>
      <c r="J14934" s="826"/>
    </row>
    <row r="14935" spans="1:10" ht="34.9">
      <c r="A14935" s="374" t="s">
        <v>18964</v>
      </c>
      <c r="B14935" s="654" t="s">
        <v>16867</v>
      </c>
      <c r="C14935" s="654" t="s">
        <v>18785</v>
      </c>
      <c r="D14935" s="654" t="s">
        <v>2725</v>
      </c>
      <c r="E14935" s="824">
        <v>33024</v>
      </c>
      <c r="F14935" s="656" t="s">
        <v>18895</v>
      </c>
      <c r="G14935" s="825" t="s">
        <v>16690</v>
      </c>
      <c r="H14935" s="657">
        <v>44354</v>
      </c>
      <c r="I14935" s="657">
        <v>44443</v>
      </c>
      <c r="J14935" s="826"/>
    </row>
    <row r="14936" spans="1:10" ht="46.5">
      <c r="A14936" s="374" t="s">
        <v>18965</v>
      </c>
      <c r="B14936" s="654" t="s">
        <v>16867</v>
      </c>
      <c r="C14936" s="654" t="s">
        <v>18785</v>
      </c>
      <c r="D14936" s="654" t="s">
        <v>2725</v>
      </c>
      <c r="E14936" s="824">
        <v>33025</v>
      </c>
      <c r="F14936" s="656" t="s">
        <v>18913</v>
      </c>
      <c r="G14936" s="825" t="s">
        <v>16690</v>
      </c>
      <c r="H14936" s="657">
        <v>44355</v>
      </c>
      <c r="I14936" s="657">
        <v>44444</v>
      </c>
      <c r="J14936" s="826"/>
    </row>
    <row r="14937" spans="1:10" ht="34.9">
      <c r="A14937" s="374" t="s">
        <v>18966</v>
      </c>
      <c r="B14937" s="654" t="s">
        <v>16867</v>
      </c>
      <c r="C14937" s="654" t="s">
        <v>18785</v>
      </c>
      <c r="D14937" s="654" t="s">
        <v>2725</v>
      </c>
      <c r="E14937" s="824">
        <v>33026</v>
      </c>
      <c r="F14937" s="656" t="s">
        <v>18967</v>
      </c>
      <c r="G14937" s="825" t="s">
        <v>16690</v>
      </c>
      <c r="H14937" s="657">
        <v>44361</v>
      </c>
      <c r="I14937" s="657">
        <v>44561</v>
      </c>
      <c r="J14937" s="826"/>
    </row>
    <row r="14938" spans="1:10" ht="23.25">
      <c r="A14938" s="374" t="s">
        <v>18968</v>
      </c>
      <c r="B14938" s="654" t="s">
        <v>16867</v>
      </c>
      <c r="C14938" s="654" t="s">
        <v>18785</v>
      </c>
      <c r="D14938" s="654" t="s">
        <v>2725</v>
      </c>
      <c r="E14938" s="824">
        <v>33027</v>
      </c>
      <c r="F14938" s="656" t="s">
        <v>18969</v>
      </c>
      <c r="G14938" s="825" t="s">
        <v>16690</v>
      </c>
      <c r="H14938" s="657">
        <v>44364</v>
      </c>
      <c r="I14938" s="657">
        <v>44449</v>
      </c>
      <c r="J14938" s="826"/>
    </row>
    <row r="14939" spans="1:10" ht="58.15">
      <c r="A14939" s="374" t="s">
        <v>18970</v>
      </c>
      <c r="B14939" s="654" t="s">
        <v>16867</v>
      </c>
      <c r="C14939" s="654" t="s">
        <v>18785</v>
      </c>
      <c r="D14939" s="654" t="s">
        <v>2725</v>
      </c>
      <c r="E14939" s="824">
        <v>33028</v>
      </c>
      <c r="F14939" s="656" t="s">
        <v>18907</v>
      </c>
      <c r="G14939" s="825" t="s">
        <v>16690</v>
      </c>
      <c r="H14939" s="657">
        <v>44364</v>
      </c>
      <c r="I14939" s="657">
        <v>44414</v>
      </c>
      <c r="J14939" s="826"/>
    </row>
    <row r="14940" spans="1:10" ht="23.25">
      <c r="A14940" s="374" t="s">
        <v>18971</v>
      </c>
      <c r="B14940" s="654" t="s">
        <v>16867</v>
      </c>
      <c r="C14940" s="654" t="s">
        <v>18785</v>
      </c>
      <c r="D14940" s="654" t="s">
        <v>2725</v>
      </c>
      <c r="E14940" s="824">
        <v>33029</v>
      </c>
      <c r="F14940" s="656" t="s">
        <v>18897</v>
      </c>
      <c r="G14940" s="825" t="s">
        <v>16690</v>
      </c>
      <c r="H14940" s="657">
        <v>44371</v>
      </c>
      <c r="I14940" s="657">
        <v>44550</v>
      </c>
      <c r="J14940" s="826"/>
    </row>
    <row r="14941" spans="1:10" ht="46.5">
      <c r="A14941" s="374" t="s">
        <v>18972</v>
      </c>
      <c r="B14941" s="654" t="s">
        <v>16867</v>
      </c>
      <c r="C14941" s="654" t="s">
        <v>18785</v>
      </c>
      <c r="D14941" s="654" t="s">
        <v>2725</v>
      </c>
      <c r="E14941" s="824">
        <v>33030</v>
      </c>
      <c r="F14941" s="656" t="s">
        <v>18911</v>
      </c>
      <c r="G14941" s="825" t="s">
        <v>16690</v>
      </c>
      <c r="H14941" s="657">
        <v>44371</v>
      </c>
      <c r="I14941" s="657">
        <v>44430</v>
      </c>
      <c r="J14941" s="826"/>
    </row>
    <row r="14942" spans="1:10" ht="46.5">
      <c r="A14942" s="374" t="s">
        <v>18973</v>
      </c>
      <c r="B14942" s="654" t="s">
        <v>16867</v>
      </c>
      <c r="C14942" s="654" t="s">
        <v>18785</v>
      </c>
      <c r="D14942" s="654" t="s">
        <v>2725</v>
      </c>
      <c r="E14942" s="824">
        <v>33031</v>
      </c>
      <c r="F14942" s="656" t="s">
        <v>18974</v>
      </c>
      <c r="G14942" s="825" t="s">
        <v>16690</v>
      </c>
      <c r="H14942" s="657">
        <v>44382</v>
      </c>
      <c r="I14942" s="657">
        <v>44502</v>
      </c>
      <c r="J14942" s="826"/>
    </row>
    <row r="14943" spans="1:10" ht="58.15">
      <c r="A14943" s="374" t="s">
        <v>18975</v>
      </c>
      <c r="B14943" s="654" t="s">
        <v>16867</v>
      </c>
      <c r="C14943" s="654" t="s">
        <v>18785</v>
      </c>
      <c r="D14943" s="654" t="s">
        <v>2725</v>
      </c>
      <c r="E14943" s="824">
        <v>33032</v>
      </c>
      <c r="F14943" s="656" t="s">
        <v>18923</v>
      </c>
      <c r="G14943" s="825" t="s">
        <v>16690</v>
      </c>
      <c r="H14943" s="657">
        <v>44382</v>
      </c>
      <c r="I14943" s="657">
        <v>44502</v>
      </c>
      <c r="J14943" s="826"/>
    </row>
    <row r="14944" spans="1:10" ht="81.400000000000006">
      <c r="A14944" s="374" t="s">
        <v>18976</v>
      </c>
      <c r="B14944" s="654" t="s">
        <v>16867</v>
      </c>
      <c r="C14944" s="654" t="s">
        <v>18785</v>
      </c>
      <c r="D14944" s="654" t="s">
        <v>2725</v>
      </c>
      <c r="E14944" s="824">
        <v>33033</v>
      </c>
      <c r="F14944" s="656" t="s">
        <v>18921</v>
      </c>
      <c r="G14944" s="825" t="s">
        <v>16690</v>
      </c>
      <c r="H14944" s="657">
        <v>44382</v>
      </c>
      <c r="I14944" s="657">
        <v>44502</v>
      </c>
      <c r="J14944" s="826"/>
    </row>
    <row r="14945" spans="1:10" ht="81.400000000000006">
      <c r="A14945" s="374" t="s">
        <v>18977</v>
      </c>
      <c r="B14945" s="654" t="s">
        <v>16867</v>
      </c>
      <c r="C14945" s="654" t="s">
        <v>18785</v>
      </c>
      <c r="D14945" s="654" t="s">
        <v>2725</v>
      </c>
      <c r="E14945" s="824">
        <v>33034</v>
      </c>
      <c r="F14945" s="656" t="s">
        <v>18978</v>
      </c>
      <c r="G14945" s="825" t="s">
        <v>16690</v>
      </c>
      <c r="H14945" s="657">
        <v>44383</v>
      </c>
      <c r="I14945" s="657">
        <v>44503</v>
      </c>
      <c r="J14945" s="826"/>
    </row>
    <row r="14946" spans="1:10" ht="23.25">
      <c r="A14946" s="374" t="s">
        <v>18979</v>
      </c>
      <c r="B14946" s="654" t="s">
        <v>16867</v>
      </c>
      <c r="C14946" s="654" t="s">
        <v>18785</v>
      </c>
      <c r="D14946" s="654" t="s">
        <v>2725</v>
      </c>
      <c r="E14946" s="824">
        <v>33035</v>
      </c>
      <c r="F14946" s="656" t="s">
        <v>18980</v>
      </c>
      <c r="G14946" s="825" t="s">
        <v>16690</v>
      </c>
      <c r="H14946" s="657">
        <v>44420</v>
      </c>
      <c r="I14946" s="657">
        <v>44499</v>
      </c>
      <c r="J14946" s="826"/>
    </row>
    <row r="14947" spans="1:10" ht="34.9">
      <c r="A14947" s="374" t="s">
        <v>18981</v>
      </c>
      <c r="B14947" s="654" t="s">
        <v>16867</v>
      </c>
      <c r="C14947" s="654" t="s">
        <v>18785</v>
      </c>
      <c r="D14947" s="654" t="s">
        <v>2725</v>
      </c>
      <c r="E14947" s="824">
        <v>33036</v>
      </c>
      <c r="F14947" s="656" t="s">
        <v>18941</v>
      </c>
      <c r="G14947" s="825" t="s">
        <v>16690</v>
      </c>
      <c r="H14947" s="657">
        <v>44424</v>
      </c>
      <c r="I14947" s="657">
        <v>44489</v>
      </c>
      <c r="J14947" s="826"/>
    </row>
    <row r="14948" spans="1:10" ht="58.15">
      <c r="A14948" s="374" t="s">
        <v>18982</v>
      </c>
      <c r="B14948" s="654" t="s">
        <v>16867</v>
      </c>
      <c r="C14948" s="654" t="s">
        <v>18785</v>
      </c>
      <c r="D14948" s="654" t="s">
        <v>2725</v>
      </c>
      <c r="E14948" s="824">
        <v>33037</v>
      </c>
      <c r="F14948" s="656" t="s">
        <v>18983</v>
      </c>
      <c r="G14948" s="825" t="s">
        <v>16690</v>
      </c>
      <c r="H14948" s="657">
        <v>44426</v>
      </c>
      <c r="I14948" s="657">
        <v>44486</v>
      </c>
      <c r="J14948" s="826"/>
    </row>
    <row r="14949" spans="1:10" ht="58.15">
      <c r="A14949" s="374" t="s">
        <v>18984</v>
      </c>
      <c r="B14949" s="654" t="s">
        <v>16867</v>
      </c>
      <c r="C14949" s="654" t="s">
        <v>18785</v>
      </c>
      <c r="D14949" s="654" t="s">
        <v>2725</v>
      </c>
      <c r="E14949" s="824">
        <v>33038</v>
      </c>
      <c r="F14949" s="656" t="s">
        <v>18985</v>
      </c>
      <c r="G14949" s="825" t="s">
        <v>16690</v>
      </c>
      <c r="H14949" s="657">
        <v>44432</v>
      </c>
      <c r="I14949" s="657">
        <v>44512</v>
      </c>
      <c r="J14949" s="826"/>
    </row>
    <row r="14950" spans="1:10" ht="23.25">
      <c r="A14950" s="374" t="s">
        <v>18986</v>
      </c>
      <c r="B14950" s="654" t="s">
        <v>16867</v>
      </c>
      <c r="C14950" s="654" t="s">
        <v>18785</v>
      </c>
      <c r="D14950" s="654" t="s">
        <v>2725</v>
      </c>
      <c r="E14950" s="824">
        <v>33039</v>
      </c>
      <c r="F14950" s="656" t="s">
        <v>18987</v>
      </c>
      <c r="G14950" s="825" t="s">
        <v>16690</v>
      </c>
      <c r="H14950" s="657">
        <v>44433</v>
      </c>
      <c r="I14950" s="657">
        <v>44864</v>
      </c>
      <c r="J14950" s="826"/>
    </row>
    <row r="14951" spans="1:10" ht="23.25">
      <c r="A14951" s="374" t="s">
        <v>18988</v>
      </c>
      <c r="B14951" s="654" t="s">
        <v>16867</v>
      </c>
      <c r="C14951" s="654" t="s">
        <v>18785</v>
      </c>
      <c r="D14951" s="654" t="s">
        <v>2725</v>
      </c>
      <c r="E14951" s="824">
        <v>33040</v>
      </c>
      <c r="F14951" s="656" t="s">
        <v>18989</v>
      </c>
      <c r="G14951" s="825" t="s">
        <v>16690</v>
      </c>
      <c r="H14951" s="657">
        <v>44434</v>
      </c>
      <c r="I14951" s="657">
        <v>44433</v>
      </c>
      <c r="J14951" s="826"/>
    </row>
    <row r="14952" spans="1:10" ht="46.5">
      <c r="A14952" s="374" t="s">
        <v>18990</v>
      </c>
      <c r="B14952" s="654" t="s">
        <v>16867</v>
      </c>
      <c r="C14952" s="654" t="s">
        <v>18785</v>
      </c>
      <c r="D14952" s="654" t="s">
        <v>2725</v>
      </c>
      <c r="E14952" s="824">
        <v>33041</v>
      </c>
      <c r="F14952" s="656" t="s">
        <v>18991</v>
      </c>
      <c r="G14952" s="825" t="s">
        <v>16690</v>
      </c>
      <c r="H14952" s="657">
        <v>44435</v>
      </c>
      <c r="I14952" s="657">
        <v>44485</v>
      </c>
      <c r="J14952" s="826"/>
    </row>
    <row r="14953" spans="1:10" ht="23.25">
      <c r="A14953" s="374" t="s">
        <v>18992</v>
      </c>
      <c r="B14953" s="654" t="s">
        <v>16867</v>
      </c>
      <c r="C14953" s="654" t="s">
        <v>18785</v>
      </c>
      <c r="D14953" s="654" t="s">
        <v>2725</v>
      </c>
      <c r="E14953" s="824">
        <v>33042</v>
      </c>
      <c r="F14953" s="656" t="s">
        <v>18993</v>
      </c>
      <c r="G14953" s="825" t="s">
        <v>16690</v>
      </c>
      <c r="H14953" s="657">
        <v>44435</v>
      </c>
      <c r="I14953" s="657">
        <v>44494</v>
      </c>
      <c r="J14953" s="826"/>
    </row>
    <row r="14954" spans="1:10" ht="46.5">
      <c r="A14954" s="374" t="s">
        <v>18994</v>
      </c>
      <c r="B14954" s="654" t="s">
        <v>16867</v>
      </c>
      <c r="C14954" s="654" t="s">
        <v>18785</v>
      </c>
      <c r="D14954" s="654" t="s">
        <v>2725</v>
      </c>
      <c r="E14954" s="824">
        <v>33043</v>
      </c>
      <c r="F14954" s="656" t="s">
        <v>18995</v>
      </c>
      <c r="G14954" s="825" t="s">
        <v>16690</v>
      </c>
      <c r="H14954" s="657">
        <v>44449</v>
      </c>
      <c r="I14954" s="657">
        <v>44509</v>
      </c>
      <c r="J14954" s="826"/>
    </row>
    <row r="14955" spans="1:10" ht="34.9">
      <c r="A14955" s="374" t="s">
        <v>18996</v>
      </c>
      <c r="B14955" s="654" t="s">
        <v>16867</v>
      </c>
      <c r="C14955" s="654" t="s">
        <v>18785</v>
      </c>
      <c r="D14955" s="654" t="s">
        <v>2725</v>
      </c>
      <c r="E14955" s="824">
        <v>33044</v>
      </c>
      <c r="F14955" s="656" t="s">
        <v>18997</v>
      </c>
      <c r="G14955" s="825" t="s">
        <v>16690</v>
      </c>
      <c r="H14955" s="657">
        <v>44449</v>
      </c>
      <c r="I14955" s="657">
        <v>44559</v>
      </c>
      <c r="J14955" s="826"/>
    </row>
    <row r="14956" spans="1:10" ht="69.75">
      <c r="A14956" s="374" t="s">
        <v>18998</v>
      </c>
      <c r="B14956" s="654" t="s">
        <v>16867</v>
      </c>
      <c r="C14956" s="654" t="s">
        <v>18785</v>
      </c>
      <c r="D14956" s="654" t="s">
        <v>2725</v>
      </c>
      <c r="E14956" s="824">
        <v>33045</v>
      </c>
      <c r="F14956" s="656" t="s">
        <v>18895</v>
      </c>
      <c r="G14956" s="825" t="s">
        <v>16690</v>
      </c>
      <c r="H14956" s="657">
        <v>44466</v>
      </c>
      <c r="I14956" s="657">
        <v>44550</v>
      </c>
      <c r="J14956" s="826"/>
    </row>
    <row r="14957" spans="1:10" ht="34.9">
      <c r="A14957" s="374" t="s">
        <v>18999</v>
      </c>
      <c r="B14957" s="654" t="s">
        <v>16867</v>
      </c>
      <c r="C14957" s="654" t="s">
        <v>18785</v>
      </c>
      <c r="D14957" s="654" t="s">
        <v>2725</v>
      </c>
      <c r="E14957" s="824">
        <v>33046</v>
      </c>
      <c r="F14957" s="656" t="s">
        <v>18905</v>
      </c>
      <c r="G14957" s="825" t="s">
        <v>16690</v>
      </c>
      <c r="H14957" s="657">
        <v>44466</v>
      </c>
      <c r="I14957" s="657">
        <v>44555</v>
      </c>
      <c r="J14957" s="826"/>
    </row>
    <row r="14958" spans="1:10" ht="23.25">
      <c r="A14958" s="374" t="s">
        <v>19000</v>
      </c>
      <c r="B14958" s="654" t="s">
        <v>16867</v>
      </c>
      <c r="C14958" s="654" t="s">
        <v>18785</v>
      </c>
      <c r="D14958" s="654" t="s">
        <v>2725</v>
      </c>
      <c r="E14958" s="824">
        <v>33047</v>
      </c>
      <c r="F14958" s="656" t="s">
        <v>18907</v>
      </c>
      <c r="G14958" s="825" t="s">
        <v>16690</v>
      </c>
      <c r="H14958" s="657">
        <v>44468</v>
      </c>
      <c r="I14958" s="657">
        <v>44549</v>
      </c>
      <c r="J14958" s="826"/>
    </row>
    <row r="14959" spans="1:10" ht="23.25">
      <c r="A14959" s="374" t="s">
        <v>19001</v>
      </c>
      <c r="B14959" s="654" t="s">
        <v>16867</v>
      </c>
      <c r="C14959" s="654" t="s">
        <v>18785</v>
      </c>
      <c r="D14959" s="654" t="s">
        <v>2725</v>
      </c>
      <c r="E14959" s="824">
        <v>33048</v>
      </c>
      <c r="F14959" s="656" t="s">
        <v>19002</v>
      </c>
      <c r="G14959" s="825" t="s">
        <v>16690</v>
      </c>
      <c r="H14959" s="657">
        <v>44473</v>
      </c>
      <c r="I14959" s="657">
        <v>44558</v>
      </c>
      <c r="J14959" s="826"/>
    </row>
    <row r="14960" spans="1:10" ht="23.25">
      <c r="A14960" s="374" t="s">
        <v>19003</v>
      </c>
      <c r="B14960" s="654" t="s">
        <v>16867</v>
      </c>
      <c r="C14960" s="654" t="s">
        <v>18785</v>
      </c>
      <c r="D14960" s="654" t="s">
        <v>2725</v>
      </c>
      <c r="E14960" s="824">
        <v>33049</v>
      </c>
      <c r="F14960" s="656" t="s">
        <v>19004</v>
      </c>
      <c r="G14960" s="825" t="s">
        <v>16690</v>
      </c>
      <c r="H14960" s="657">
        <v>44476</v>
      </c>
      <c r="I14960" s="657">
        <v>44491</v>
      </c>
      <c r="J14960" s="826"/>
    </row>
    <row r="14961" spans="1:10" ht="23.25">
      <c r="A14961" s="374" t="s">
        <v>19005</v>
      </c>
      <c r="B14961" s="654" t="s">
        <v>16867</v>
      </c>
      <c r="C14961" s="654" t="s">
        <v>18785</v>
      </c>
      <c r="D14961" s="654" t="s">
        <v>2725</v>
      </c>
      <c r="E14961" s="824">
        <v>33050</v>
      </c>
      <c r="F14961" s="656" t="s">
        <v>18925</v>
      </c>
      <c r="G14961" s="825" t="s">
        <v>16690</v>
      </c>
      <c r="H14961" s="657">
        <v>44482</v>
      </c>
      <c r="I14961" s="657">
        <v>44557</v>
      </c>
      <c r="J14961" s="826"/>
    </row>
    <row r="14962" spans="1:10" ht="23.25">
      <c r="A14962" s="374" t="s">
        <v>19006</v>
      </c>
      <c r="B14962" s="654" t="s">
        <v>16867</v>
      </c>
      <c r="C14962" s="654" t="s">
        <v>18785</v>
      </c>
      <c r="D14962" s="654" t="s">
        <v>2725</v>
      </c>
      <c r="E14962" s="824">
        <v>33051</v>
      </c>
      <c r="F14962" s="656" t="s">
        <v>19007</v>
      </c>
      <c r="G14962" s="825" t="s">
        <v>16690</v>
      </c>
      <c r="H14962" s="657">
        <v>44490</v>
      </c>
      <c r="I14962" s="657">
        <v>44512</v>
      </c>
      <c r="J14962" s="826"/>
    </row>
    <row r="14963" spans="1:10" ht="23.25">
      <c r="A14963" s="374" t="s">
        <v>19008</v>
      </c>
      <c r="B14963" s="654" t="s">
        <v>16867</v>
      </c>
      <c r="C14963" s="654" t="s">
        <v>18785</v>
      </c>
      <c r="D14963" s="654" t="s">
        <v>2725</v>
      </c>
      <c r="E14963" s="824">
        <v>33052</v>
      </c>
      <c r="F14963" s="656" t="s">
        <v>19009</v>
      </c>
      <c r="G14963" s="825" t="s">
        <v>16690</v>
      </c>
      <c r="H14963" s="657">
        <v>44496</v>
      </c>
      <c r="I14963" s="657">
        <v>44531</v>
      </c>
      <c r="J14963" s="826"/>
    </row>
    <row r="14964" spans="1:10" ht="23.25">
      <c r="A14964" s="374" t="s">
        <v>19010</v>
      </c>
      <c r="B14964" s="654" t="s">
        <v>16867</v>
      </c>
      <c r="C14964" s="654" t="s">
        <v>18785</v>
      </c>
      <c r="D14964" s="654" t="s">
        <v>2725</v>
      </c>
      <c r="E14964" s="824">
        <v>33053</v>
      </c>
      <c r="F14964" s="656" t="s">
        <v>19011</v>
      </c>
      <c r="G14964" s="825" t="s">
        <v>16690</v>
      </c>
      <c r="H14964" s="657">
        <v>44504</v>
      </c>
      <c r="I14964" s="657">
        <v>44554</v>
      </c>
      <c r="J14964" s="826"/>
    </row>
    <row r="14965" spans="1:10" ht="34.9">
      <c r="A14965" s="374" t="s">
        <v>19012</v>
      </c>
      <c r="B14965" s="654" t="s">
        <v>16867</v>
      </c>
      <c r="C14965" s="654" t="s">
        <v>18785</v>
      </c>
      <c r="D14965" s="654" t="s">
        <v>2725</v>
      </c>
      <c r="E14965" s="824">
        <v>33054</v>
      </c>
      <c r="F14965" s="656" t="s">
        <v>19013</v>
      </c>
      <c r="G14965" s="825" t="s">
        <v>16690</v>
      </c>
      <c r="H14965" s="657">
        <v>44510</v>
      </c>
      <c r="I14965" s="657">
        <v>44544</v>
      </c>
      <c r="J14965" s="826"/>
    </row>
    <row r="14966" spans="1:10" ht="23.25">
      <c r="A14966" s="374" t="s">
        <v>19014</v>
      </c>
      <c r="B14966" s="654" t="s">
        <v>16867</v>
      </c>
      <c r="C14966" s="654" t="s">
        <v>18785</v>
      </c>
      <c r="D14966" s="654" t="s">
        <v>2725</v>
      </c>
      <c r="E14966" s="824">
        <v>33055</v>
      </c>
      <c r="F14966" s="656" t="s">
        <v>19015</v>
      </c>
      <c r="G14966" s="825" t="s">
        <v>16690</v>
      </c>
      <c r="H14966" s="657">
        <v>44515</v>
      </c>
      <c r="I14966" s="657">
        <v>44550</v>
      </c>
      <c r="J14966" s="826"/>
    </row>
    <row r="14967" spans="1:10" ht="23.25">
      <c r="A14967" s="374" t="s">
        <v>19016</v>
      </c>
      <c r="B14967" s="654" t="s">
        <v>16867</v>
      </c>
      <c r="C14967" s="654" t="s">
        <v>18785</v>
      </c>
      <c r="D14967" s="654" t="s">
        <v>2725</v>
      </c>
      <c r="E14967" s="824">
        <v>33056</v>
      </c>
      <c r="F14967" s="656" t="s">
        <v>19017</v>
      </c>
      <c r="G14967" s="825" t="s">
        <v>16690</v>
      </c>
      <c r="H14967" s="657">
        <v>44519</v>
      </c>
      <c r="I14967" s="657">
        <v>44537</v>
      </c>
      <c r="J14967" s="826"/>
    </row>
    <row r="14968" spans="1:10" ht="34.9">
      <c r="A14968" s="374" t="s">
        <v>19018</v>
      </c>
      <c r="B14968" s="654" t="s">
        <v>16867</v>
      </c>
      <c r="C14968" s="654" t="s">
        <v>18785</v>
      </c>
      <c r="D14968" s="654" t="s">
        <v>2725</v>
      </c>
      <c r="E14968" s="824">
        <v>33057</v>
      </c>
      <c r="F14968" s="656" t="s">
        <v>19019</v>
      </c>
      <c r="G14968" s="825" t="s">
        <v>16690</v>
      </c>
      <c r="H14968" s="657">
        <v>44519</v>
      </c>
      <c r="I14968" s="657">
        <v>44559</v>
      </c>
      <c r="J14968" s="826"/>
    </row>
    <row r="14969" spans="1:10" ht="23.25">
      <c r="A14969" s="374" t="s">
        <v>19020</v>
      </c>
      <c r="B14969" s="654" t="s">
        <v>16867</v>
      </c>
      <c r="C14969" s="654" t="s">
        <v>18785</v>
      </c>
      <c r="D14969" s="654" t="s">
        <v>2725</v>
      </c>
      <c r="E14969" s="824">
        <v>33058</v>
      </c>
      <c r="F14969" s="656" t="s">
        <v>19021</v>
      </c>
      <c r="G14969" s="825" t="s">
        <v>16690</v>
      </c>
      <c r="H14969" s="657">
        <v>44524</v>
      </c>
      <c r="I14969" s="657">
        <v>44559</v>
      </c>
      <c r="J14969" s="826"/>
    </row>
    <row r="14970" spans="1:10" ht="58.15">
      <c r="A14970" s="374" t="s">
        <v>19022</v>
      </c>
      <c r="B14970" s="654" t="s">
        <v>16867</v>
      </c>
      <c r="C14970" s="654" t="s">
        <v>18785</v>
      </c>
      <c r="D14970" s="654" t="s">
        <v>2725</v>
      </c>
      <c r="E14970" s="824">
        <v>33059</v>
      </c>
      <c r="F14970" s="656" t="s">
        <v>19023</v>
      </c>
      <c r="G14970" s="825" t="s">
        <v>16690</v>
      </c>
      <c r="H14970" s="657">
        <v>44526</v>
      </c>
      <c r="I14970" s="657">
        <v>44561</v>
      </c>
      <c r="J14970" s="826"/>
    </row>
    <row r="14971" spans="1:10" ht="46.5">
      <c r="A14971" s="374" t="s">
        <v>19024</v>
      </c>
      <c r="B14971" s="654" t="s">
        <v>16867</v>
      </c>
      <c r="C14971" s="654" t="s">
        <v>18785</v>
      </c>
      <c r="D14971" s="654" t="s">
        <v>2725</v>
      </c>
      <c r="E14971" s="824">
        <v>33060</v>
      </c>
      <c r="F14971" s="656" t="s">
        <v>19025</v>
      </c>
      <c r="G14971" s="825" t="s">
        <v>16690</v>
      </c>
      <c r="H14971" s="657">
        <v>44530</v>
      </c>
      <c r="I14971" s="657">
        <v>44560</v>
      </c>
      <c r="J14971" s="826"/>
    </row>
    <row r="14972" spans="1:10" ht="23.25">
      <c r="A14972" s="374" t="s">
        <v>19026</v>
      </c>
      <c r="B14972" s="654" t="s">
        <v>16867</v>
      </c>
      <c r="C14972" s="654" t="s">
        <v>18785</v>
      </c>
      <c r="D14972" s="654" t="s">
        <v>2725</v>
      </c>
      <c r="E14972" s="824">
        <v>33061</v>
      </c>
      <c r="F14972" s="656" t="s">
        <v>19027</v>
      </c>
      <c r="G14972" s="825" t="s">
        <v>16690</v>
      </c>
      <c r="H14972" s="657">
        <v>44536</v>
      </c>
      <c r="I14972" s="657">
        <v>44561</v>
      </c>
      <c r="J14972" s="826"/>
    </row>
    <row r="14973" spans="1:10" ht="23.25">
      <c r="A14973" s="374" t="s">
        <v>19028</v>
      </c>
      <c r="B14973" s="654" t="s">
        <v>16867</v>
      </c>
      <c r="C14973" s="654" t="s">
        <v>18785</v>
      </c>
      <c r="D14973" s="654" t="s">
        <v>2725</v>
      </c>
      <c r="E14973" s="824">
        <v>33062</v>
      </c>
      <c r="F14973" s="656" t="s">
        <v>19029</v>
      </c>
      <c r="G14973" s="825" t="s">
        <v>16690</v>
      </c>
      <c r="H14973" s="657">
        <v>44546</v>
      </c>
      <c r="I14973" s="657">
        <v>44560</v>
      </c>
      <c r="J14973" s="826"/>
    </row>
    <row r="14974" spans="1:10" ht="34.9">
      <c r="A14974" s="374" t="s">
        <v>19030</v>
      </c>
      <c r="B14974" s="654" t="s">
        <v>16867</v>
      </c>
      <c r="C14974" s="654" t="s">
        <v>18785</v>
      </c>
      <c r="D14974" s="654" t="s">
        <v>2725</v>
      </c>
      <c r="E14974" s="824">
        <v>33063</v>
      </c>
      <c r="F14974" s="656" t="s">
        <v>19031</v>
      </c>
      <c r="G14974" s="825" t="s">
        <v>6467</v>
      </c>
      <c r="H14974" s="657">
        <v>44550</v>
      </c>
      <c r="I14974" s="657">
        <v>45291</v>
      </c>
      <c r="J14974" s="826"/>
    </row>
    <row r="14975" spans="1:10" ht="34.9">
      <c r="A14975" s="374" t="s">
        <v>19032</v>
      </c>
      <c r="B14975" s="654" t="s">
        <v>16867</v>
      </c>
      <c r="C14975" s="654" t="s">
        <v>18785</v>
      </c>
      <c r="D14975" s="654" t="s">
        <v>2725</v>
      </c>
      <c r="E14975" s="824">
        <v>33064</v>
      </c>
      <c r="F14975" s="656" t="s">
        <v>19031</v>
      </c>
      <c r="G14975" s="825" t="s">
        <v>6467</v>
      </c>
      <c r="H14975" s="657">
        <v>44561</v>
      </c>
      <c r="I14975" s="657">
        <v>45290</v>
      </c>
      <c r="J14975" s="826"/>
    </row>
    <row r="14976" spans="1:10" ht="23.25">
      <c r="A14976" s="374" t="s">
        <v>19033</v>
      </c>
      <c r="B14976" s="654" t="s">
        <v>16867</v>
      </c>
      <c r="C14976" s="654" t="s">
        <v>18785</v>
      </c>
      <c r="D14976" s="654" t="s">
        <v>2725</v>
      </c>
      <c r="E14976" s="824">
        <v>33065</v>
      </c>
      <c r="F14976" s="656" t="s">
        <v>19034</v>
      </c>
      <c r="G14976" s="825" t="s">
        <v>16690</v>
      </c>
      <c r="H14976" s="657">
        <v>44561</v>
      </c>
      <c r="I14976" s="657">
        <v>44561</v>
      </c>
      <c r="J14976" s="826"/>
    </row>
    <row r="14977" spans="1:10" ht="58.15">
      <c r="A14977" s="374" t="s">
        <v>19035</v>
      </c>
      <c r="B14977" s="654" t="s">
        <v>9190</v>
      </c>
      <c r="C14977" s="654" t="s">
        <v>8351</v>
      </c>
      <c r="D14977" s="654" t="s">
        <v>9235</v>
      </c>
      <c r="E14977" s="824">
        <v>207695.42</v>
      </c>
      <c r="F14977" s="656" t="s">
        <v>1793</v>
      </c>
      <c r="G14977" s="825" t="s">
        <v>105</v>
      </c>
      <c r="H14977" s="657">
        <v>44302</v>
      </c>
      <c r="I14977" s="657" t="s">
        <v>19036</v>
      </c>
      <c r="J14977" s="826" t="s">
        <v>19307</v>
      </c>
    </row>
    <row r="14978" spans="1:10" ht="23.25">
      <c r="A14978" s="374" t="s">
        <v>19035</v>
      </c>
      <c r="B14978" s="654" t="s">
        <v>9190</v>
      </c>
      <c r="C14978" s="654" t="s">
        <v>8351</v>
      </c>
      <c r="D14978" s="654" t="s">
        <v>9235</v>
      </c>
      <c r="E14978" s="824">
        <v>51212.57</v>
      </c>
      <c r="F14978" s="656" t="s">
        <v>1793</v>
      </c>
      <c r="G14978" s="825" t="s">
        <v>105</v>
      </c>
      <c r="H14978" s="657">
        <v>44665</v>
      </c>
      <c r="I14978" s="657">
        <v>2022</v>
      </c>
      <c r="J14978" s="826" t="s">
        <v>38032</v>
      </c>
    </row>
    <row r="14979" spans="1:10" ht="23.25">
      <c r="A14979" s="374" t="s">
        <v>19037</v>
      </c>
      <c r="B14979" s="654" t="s">
        <v>19038</v>
      </c>
      <c r="C14979" s="654" t="s">
        <v>8351</v>
      </c>
      <c r="D14979" s="654" t="s">
        <v>9259</v>
      </c>
      <c r="E14979" s="824">
        <v>195000</v>
      </c>
      <c r="F14979" s="656" t="s">
        <v>19039</v>
      </c>
      <c r="G14979" s="825" t="s">
        <v>105</v>
      </c>
      <c r="H14979" s="657">
        <v>44498</v>
      </c>
      <c r="I14979" s="657">
        <v>44501</v>
      </c>
      <c r="J14979" s="826" t="s">
        <v>38033</v>
      </c>
    </row>
    <row r="14980" spans="1:10" ht="23.25">
      <c r="A14980" s="374" t="s">
        <v>19040</v>
      </c>
      <c r="B14980" s="654" t="s">
        <v>9482</v>
      </c>
      <c r="C14980" s="654" t="s">
        <v>8351</v>
      </c>
      <c r="D14980" s="654" t="s">
        <v>19041</v>
      </c>
      <c r="E14980" s="824">
        <v>32620.880000000001</v>
      </c>
      <c r="F14980" s="656" t="s">
        <v>1793</v>
      </c>
      <c r="G14980" s="825" t="s">
        <v>105</v>
      </c>
      <c r="H14980" s="657">
        <v>44203</v>
      </c>
      <c r="I14980" s="657">
        <v>2021</v>
      </c>
      <c r="J14980" s="826" t="s">
        <v>38031</v>
      </c>
    </row>
    <row r="14981" spans="1:10" ht="23.25">
      <c r="A14981" s="374" t="s">
        <v>19042</v>
      </c>
      <c r="B14981" s="654" t="s">
        <v>9482</v>
      </c>
      <c r="C14981" s="654" t="s">
        <v>8351</v>
      </c>
      <c r="D14981" s="654" t="s">
        <v>19041</v>
      </c>
      <c r="E14981" s="824">
        <v>24000</v>
      </c>
      <c r="F14981" s="656" t="s">
        <v>19043</v>
      </c>
      <c r="G14981" s="825" t="s">
        <v>105</v>
      </c>
      <c r="H14981" s="657">
        <v>44225</v>
      </c>
      <c r="I14981" s="657">
        <v>2021</v>
      </c>
      <c r="J14981" s="826" t="s">
        <v>38031</v>
      </c>
    </row>
    <row r="14982" spans="1:10" ht="23.25">
      <c r="A14982" s="374" t="s">
        <v>19044</v>
      </c>
      <c r="B14982" s="654" t="s">
        <v>9482</v>
      </c>
      <c r="C14982" s="654" t="s">
        <v>8351</v>
      </c>
      <c r="D14982" s="654" t="s">
        <v>19041</v>
      </c>
      <c r="E14982" s="824">
        <v>30000</v>
      </c>
      <c r="F14982" s="656" t="s">
        <v>19045</v>
      </c>
      <c r="G14982" s="825" t="s">
        <v>105</v>
      </c>
      <c r="H14982" s="657">
        <v>44225</v>
      </c>
      <c r="I14982" s="657">
        <v>2021</v>
      </c>
      <c r="J14982" s="826" t="s">
        <v>38031</v>
      </c>
    </row>
    <row r="14983" spans="1:10" ht="23.25">
      <c r="A14983" s="374" t="s">
        <v>19046</v>
      </c>
      <c r="B14983" s="654" t="s">
        <v>9482</v>
      </c>
      <c r="C14983" s="654" t="s">
        <v>8351</v>
      </c>
      <c r="D14983" s="654" t="s">
        <v>19041</v>
      </c>
      <c r="E14983" s="824">
        <v>22500</v>
      </c>
      <c r="F14983" s="656" t="s">
        <v>19047</v>
      </c>
      <c r="G14983" s="825" t="s">
        <v>105</v>
      </c>
      <c r="H14983" s="657">
        <v>44225</v>
      </c>
      <c r="I14983" s="657">
        <v>2021</v>
      </c>
      <c r="J14983" s="826" t="s">
        <v>38031</v>
      </c>
    </row>
    <row r="14984" spans="1:10" ht="23.25">
      <c r="A14984" s="374" t="s">
        <v>19048</v>
      </c>
      <c r="B14984" s="654" t="s">
        <v>9482</v>
      </c>
      <c r="C14984" s="654" t="s">
        <v>8351</v>
      </c>
      <c r="D14984" s="654" t="s">
        <v>19041</v>
      </c>
      <c r="E14984" s="824">
        <v>21000</v>
      </c>
      <c r="F14984" s="656" t="s">
        <v>19049</v>
      </c>
      <c r="G14984" s="825" t="s">
        <v>105</v>
      </c>
      <c r="H14984" s="657">
        <v>44228</v>
      </c>
      <c r="I14984" s="657">
        <v>2021</v>
      </c>
      <c r="J14984" s="826" t="s">
        <v>38031</v>
      </c>
    </row>
    <row r="14985" spans="1:10" ht="23.25">
      <c r="A14985" s="374" t="s">
        <v>19050</v>
      </c>
      <c r="B14985" s="654" t="s">
        <v>9482</v>
      </c>
      <c r="C14985" s="654" t="s">
        <v>8351</v>
      </c>
      <c r="D14985" s="654" t="s">
        <v>19041</v>
      </c>
      <c r="E14985" s="824">
        <v>22500</v>
      </c>
      <c r="F14985" s="656" t="s">
        <v>19051</v>
      </c>
      <c r="G14985" s="825" t="s">
        <v>105</v>
      </c>
      <c r="H14985" s="657">
        <v>44228</v>
      </c>
      <c r="I14985" s="657">
        <v>2021</v>
      </c>
      <c r="J14985" s="826" t="s">
        <v>38031</v>
      </c>
    </row>
    <row r="14986" spans="1:10" ht="23.25">
      <c r="A14986" s="374" t="s">
        <v>19052</v>
      </c>
      <c r="B14986" s="654" t="s">
        <v>9482</v>
      </c>
      <c r="C14986" s="654" t="s">
        <v>8351</v>
      </c>
      <c r="D14986" s="654" t="s">
        <v>19041</v>
      </c>
      <c r="E14986" s="824">
        <v>21000</v>
      </c>
      <c r="F14986" s="656" t="s">
        <v>19053</v>
      </c>
      <c r="G14986" s="825" t="s">
        <v>105</v>
      </c>
      <c r="H14986" s="657">
        <v>44228</v>
      </c>
      <c r="I14986" s="657">
        <v>2021</v>
      </c>
      <c r="J14986" s="826" t="s">
        <v>38031</v>
      </c>
    </row>
    <row r="14987" spans="1:10" ht="23.25">
      <c r="A14987" s="374" t="s">
        <v>19054</v>
      </c>
      <c r="B14987" s="654" t="s">
        <v>9482</v>
      </c>
      <c r="C14987" s="654" t="s">
        <v>8351</v>
      </c>
      <c r="D14987" s="654" t="s">
        <v>19041</v>
      </c>
      <c r="E14987" s="824">
        <v>20000</v>
      </c>
      <c r="F14987" s="656" t="s">
        <v>19055</v>
      </c>
      <c r="G14987" s="825" t="s">
        <v>105</v>
      </c>
      <c r="H14987" s="657">
        <v>44256</v>
      </c>
      <c r="I14987" s="657">
        <v>2021</v>
      </c>
      <c r="J14987" s="826" t="s">
        <v>38031</v>
      </c>
    </row>
    <row r="14988" spans="1:10" ht="23.25">
      <c r="A14988" s="374" t="s">
        <v>19056</v>
      </c>
      <c r="B14988" s="654" t="s">
        <v>9482</v>
      </c>
      <c r="C14988" s="654" t="s">
        <v>8351</v>
      </c>
      <c r="D14988" s="654" t="s">
        <v>19041</v>
      </c>
      <c r="E14988" s="824">
        <v>34598.01</v>
      </c>
      <c r="F14988" s="656" t="s">
        <v>1793</v>
      </c>
      <c r="G14988" s="825" t="s">
        <v>105</v>
      </c>
      <c r="H14988" s="657">
        <v>44267</v>
      </c>
      <c r="I14988" s="657">
        <v>2021</v>
      </c>
      <c r="J14988" s="826" t="s">
        <v>38031</v>
      </c>
    </row>
    <row r="14989" spans="1:10" ht="23.25">
      <c r="A14989" s="374" t="s">
        <v>19057</v>
      </c>
      <c r="B14989" s="654" t="s">
        <v>9482</v>
      </c>
      <c r="C14989" s="654" t="s">
        <v>8351</v>
      </c>
      <c r="D14989" s="654" t="s">
        <v>19041</v>
      </c>
      <c r="E14989" s="824">
        <v>30000</v>
      </c>
      <c r="F14989" s="656" t="s">
        <v>19047</v>
      </c>
      <c r="G14989" s="825" t="s">
        <v>105</v>
      </c>
      <c r="H14989" s="657">
        <v>44392</v>
      </c>
      <c r="I14989" s="657">
        <v>2021</v>
      </c>
      <c r="J14989" s="826" t="s">
        <v>38031</v>
      </c>
    </row>
    <row r="14990" spans="1:10" ht="23.25">
      <c r="A14990" s="374" t="s">
        <v>19058</v>
      </c>
      <c r="B14990" s="654" t="s">
        <v>9482</v>
      </c>
      <c r="C14990" s="654" t="s">
        <v>8351</v>
      </c>
      <c r="D14990" s="654" t="s">
        <v>19041</v>
      </c>
      <c r="E14990" s="824">
        <v>32000</v>
      </c>
      <c r="F14990" s="656" t="s">
        <v>19043</v>
      </c>
      <c r="G14990" s="825" t="s">
        <v>105</v>
      </c>
      <c r="H14990" s="657">
        <v>44392</v>
      </c>
      <c r="I14990" s="657">
        <v>2021</v>
      </c>
      <c r="J14990" s="826" t="s">
        <v>38031</v>
      </c>
    </row>
    <row r="14991" spans="1:10" ht="23.25">
      <c r="A14991" s="374" t="s">
        <v>19059</v>
      </c>
      <c r="B14991" s="654" t="s">
        <v>9482</v>
      </c>
      <c r="C14991" s="654" t="s">
        <v>8351</v>
      </c>
      <c r="D14991" s="654" t="s">
        <v>19041</v>
      </c>
      <c r="E14991" s="824">
        <v>28000</v>
      </c>
      <c r="F14991" s="656" t="s">
        <v>19049</v>
      </c>
      <c r="G14991" s="825" t="s">
        <v>105</v>
      </c>
      <c r="H14991" s="657">
        <v>44392</v>
      </c>
      <c r="I14991" s="657">
        <v>2021</v>
      </c>
      <c r="J14991" s="826" t="s">
        <v>38031</v>
      </c>
    </row>
    <row r="14992" spans="1:10" ht="23.25">
      <c r="A14992" s="374" t="s">
        <v>19060</v>
      </c>
      <c r="B14992" s="654" t="s">
        <v>9482</v>
      </c>
      <c r="C14992" s="654" t="s">
        <v>8351</v>
      </c>
      <c r="D14992" s="654" t="s">
        <v>19041</v>
      </c>
      <c r="E14992" s="824">
        <v>30000</v>
      </c>
      <c r="F14992" s="656" t="s">
        <v>19051</v>
      </c>
      <c r="G14992" s="825" t="s">
        <v>105</v>
      </c>
      <c r="H14992" s="657">
        <v>44392</v>
      </c>
      <c r="I14992" s="657">
        <v>2021</v>
      </c>
      <c r="J14992" s="826" t="s">
        <v>38031</v>
      </c>
    </row>
    <row r="14993" spans="1:10" ht="23.25">
      <c r="A14993" s="374" t="s">
        <v>19061</v>
      </c>
      <c r="B14993" s="654" t="s">
        <v>9482</v>
      </c>
      <c r="C14993" s="654" t="s">
        <v>8351</v>
      </c>
      <c r="D14993" s="654" t="s">
        <v>19041</v>
      </c>
      <c r="E14993" s="824">
        <v>28091</v>
      </c>
      <c r="F14993" s="656" t="s">
        <v>19053</v>
      </c>
      <c r="G14993" s="825" t="s">
        <v>105</v>
      </c>
      <c r="H14993" s="657">
        <v>44399</v>
      </c>
      <c r="I14993" s="657">
        <v>2021</v>
      </c>
      <c r="J14993" s="826" t="s">
        <v>38031</v>
      </c>
    </row>
    <row r="14994" spans="1:10" ht="23.25">
      <c r="A14994" s="374" t="s">
        <v>19062</v>
      </c>
      <c r="B14994" s="654" t="s">
        <v>19038</v>
      </c>
      <c r="C14994" s="654" t="s">
        <v>8351</v>
      </c>
      <c r="D14994" s="654" t="s">
        <v>19063</v>
      </c>
      <c r="E14994" s="824">
        <v>25125</v>
      </c>
      <c r="F14994" s="656" t="s">
        <v>19064</v>
      </c>
      <c r="G14994" s="825" t="s">
        <v>105</v>
      </c>
      <c r="H14994" s="657">
        <v>44469</v>
      </c>
      <c r="I14994" s="657">
        <v>2021</v>
      </c>
      <c r="J14994" s="826" t="s">
        <v>38031</v>
      </c>
    </row>
    <row r="14995" spans="1:10" ht="23.25">
      <c r="A14995" s="374" t="s">
        <v>19065</v>
      </c>
      <c r="B14995" s="654" t="s">
        <v>9482</v>
      </c>
      <c r="C14995" s="654" t="s">
        <v>8351</v>
      </c>
      <c r="D14995" s="654" t="s">
        <v>19041</v>
      </c>
      <c r="E14995" s="824">
        <v>21000</v>
      </c>
      <c r="F14995" s="656" t="s">
        <v>19053</v>
      </c>
      <c r="G14995" s="825" t="s">
        <v>105</v>
      </c>
      <c r="H14995" s="657">
        <v>44508</v>
      </c>
      <c r="I14995" s="657">
        <v>2021</v>
      </c>
      <c r="J14995" s="826" t="s">
        <v>38031</v>
      </c>
    </row>
    <row r="14996" spans="1:10" ht="23.25">
      <c r="A14996" s="374" t="s">
        <v>19066</v>
      </c>
      <c r="B14996" s="654" t="s">
        <v>9482</v>
      </c>
      <c r="C14996" s="654" t="s">
        <v>8351</v>
      </c>
      <c r="D14996" s="654" t="s">
        <v>19041</v>
      </c>
      <c r="E14996" s="824">
        <v>21000</v>
      </c>
      <c r="F14996" s="656" t="s">
        <v>19047</v>
      </c>
      <c r="G14996" s="825" t="s">
        <v>105</v>
      </c>
      <c r="H14996" s="657">
        <v>44508</v>
      </c>
      <c r="I14996" s="657">
        <v>2021</v>
      </c>
      <c r="J14996" s="826" t="s">
        <v>38031</v>
      </c>
    </row>
    <row r="14997" spans="1:10" ht="23.25">
      <c r="A14997" s="374" t="s">
        <v>19067</v>
      </c>
      <c r="B14997" s="654" t="s">
        <v>9482</v>
      </c>
      <c r="C14997" s="654" t="s">
        <v>8351</v>
      </c>
      <c r="D14997" s="654" t="s">
        <v>19041</v>
      </c>
      <c r="E14997" s="824">
        <v>21000</v>
      </c>
      <c r="F14997" s="656" t="s">
        <v>19043</v>
      </c>
      <c r="G14997" s="825" t="s">
        <v>105</v>
      </c>
      <c r="H14997" s="657">
        <v>44508</v>
      </c>
      <c r="I14997" s="657">
        <v>2021</v>
      </c>
      <c r="J14997" s="826" t="s">
        <v>38031</v>
      </c>
    </row>
    <row r="14998" spans="1:10" ht="23.25">
      <c r="A14998" s="374" t="s">
        <v>19065</v>
      </c>
      <c r="B14998" s="654" t="s">
        <v>9482</v>
      </c>
      <c r="C14998" s="654" t="s">
        <v>8351</v>
      </c>
      <c r="D14998" s="654" t="s">
        <v>19041</v>
      </c>
      <c r="E14998" s="824">
        <v>21000</v>
      </c>
      <c r="F14998" s="656" t="s">
        <v>19049</v>
      </c>
      <c r="G14998" s="825" t="s">
        <v>105</v>
      </c>
      <c r="H14998" s="657">
        <v>44509</v>
      </c>
      <c r="I14998" s="657">
        <v>2021</v>
      </c>
      <c r="J14998" s="826" t="s">
        <v>38031</v>
      </c>
    </row>
    <row r="14999" spans="1:10" ht="23.25">
      <c r="A14999" s="374" t="s">
        <v>19067</v>
      </c>
      <c r="B14999" s="654" t="s">
        <v>9482</v>
      </c>
      <c r="C14999" s="654" t="s">
        <v>8351</v>
      </c>
      <c r="D14999" s="654" t="s">
        <v>19041</v>
      </c>
      <c r="E14999" s="824">
        <v>21000</v>
      </c>
      <c r="F14999" s="656" t="s">
        <v>19051</v>
      </c>
      <c r="G14999" s="825" t="s">
        <v>105</v>
      </c>
      <c r="H14999" s="657">
        <v>44509</v>
      </c>
      <c r="I14999" s="657">
        <v>2021</v>
      </c>
      <c r="J14999" s="826" t="s">
        <v>38031</v>
      </c>
    </row>
    <row r="15000" spans="1:10" ht="22.5" customHeight="1">
      <c r="A15000" s="687" t="s">
        <v>151</v>
      </c>
      <c r="B15000" s="622"/>
      <c r="C15000" s="622"/>
      <c r="D15000" s="622"/>
      <c r="E15000" s="1223">
        <f>SUM(E15001:E15133)</f>
        <v>13087221.359999999</v>
      </c>
      <c r="F15000" s="622"/>
      <c r="G15000" s="622"/>
      <c r="H15000" s="622"/>
      <c r="I15000" s="622"/>
      <c r="J15000" s="625"/>
    </row>
    <row r="15001" spans="1:10" ht="23.25">
      <c r="A15001" s="374" t="s">
        <v>19068</v>
      </c>
      <c r="B15001" s="654" t="s">
        <v>16867</v>
      </c>
      <c r="C15001" s="654" t="s">
        <v>18785</v>
      </c>
      <c r="D15001" s="654" t="s">
        <v>2725</v>
      </c>
      <c r="E15001" s="824">
        <v>87788.5</v>
      </c>
      <c r="F15001" s="656" t="s">
        <v>18846</v>
      </c>
      <c r="G15001" s="825" t="s">
        <v>6467</v>
      </c>
      <c r="H15001" s="657">
        <v>44563</v>
      </c>
      <c r="I15001" s="657">
        <v>44926</v>
      </c>
      <c r="J15001" s="827"/>
    </row>
    <row r="15002" spans="1:10" ht="34.9">
      <c r="A15002" s="374" t="s">
        <v>19069</v>
      </c>
      <c r="B15002" s="654" t="s">
        <v>16867</v>
      </c>
      <c r="C15002" s="654" t="s">
        <v>18785</v>
      </c>
      <c r="D15002" s="654" t="s">
        <v>2725</v>
      </c>
      <c r="E15002" s="824">
        <v>30000</v>
      </c>
      <c r="F15002" s="656" t="s">
        <v>18877</v>
      </c>
      <c r="G15002" s="825" t="s">
        <v>6467</v>
      </c>
      <c r="H15002" s="657">
        <v>44562</v>
      </c>
      <c r="I15002" s="657">
        <v>44926</v>
      </c>
      <c r="J15002" s="827"/>
    </row>
    <row r="15003" spans="1:10" ht="23.25">
      <c r="A15003" s="374" t="s">
        <v>19070</v>
      </c>
      <c r="B15003" s="654" t="s">
        <v>16867</v>
      </c>
      <c r="C15003" s="654" t="s">
        <v>18785</v>
      </c>
      <c r="D15003" s="654" t="s">
        <v>2725</v>
      </c>
      <c r="E15003" s="824">
        <v>192000</v>
      </c>
      <c r="F15003" s="656" t="s">
        <v>18879</v>
      </c>
      <c r="G15003" s="825" t="s">
        <v>6467</v>
      </c>
      <c r="H15003" s="657">
        <v>44562</v>
      </c>
      <c r="I15003" s="657">
        <v>44926</v>
      </c>
      <c r="J15003" s="827"/>
    </row>
    <row r="15004" spans="1:10" ht="34.9">
      <c r="A15004" s="374" t="s">
        <v>19071</v>
      </c>
      <c r="B15004" s="654" t="s">
        <v>8361</v>
      </c>
      <c r="C15004" s="654" t="s">
        <v>18785</v>
      </c>
      <c r="D15004" s="654" t="s">
        <v>19072</v>
      </c>
      <c r="E15004" s="824">
        <v>131000</v>
      </c>
      <c r="F15004" s="656" t="s">
        <v>18833</v>
      </c>
      <c r="G15004" s="825" t="s">
        <v>6467</v>
      </c>
      <c r="H15004" s="657">
        <v>44636</v>
      </c>
      <c r="I15004" s="657">
        <v>44904</v>
      </c>
      <c r="J15004" s="827"/>
    </row>
    <row r="15005" spans="1:10" ht="23.25">
      <c r="A15005" s="374" t="s">
        <v>18791</v>
      </c>
      <c r="B15005" s="654" t="s">
        <v>8361</v>
      </c>
      <c r="C15005" s="654" t="s">
        <v>18785</v>
      </c>
      <c r="D15005" s="654" t="s">
        <v>19073</v>
      </c>
      <c r="E15005" s="824">
        <v>252000</v>
      </c>
      <c r="F15005" s="656" t="s">
        <v>18870</v>
      </c>
      <c r="G15005" s="825" t="s">
        <v>6467</v>
      </c>
      <c r="H15005" s="657">
        <v>44638</v>
      </c>
      <c r="I15005" s="657">
        <v>45367</v>
      </c>
      <c r="J15005" s="827"/>
    </row>
    <row r="15006" spans="1:10" ht="46.5">
      <c r="A15006" s="374" t="s">
        <v>19074</v>
      </c>
      <c r="B15006" s="654" t="s">
        <v>16867</v>
      </c>
      <c r="C15006" s="654" t="s">
        <v>18781</v>
      </c>
      <c r="D15006" s="654" t="s">
        <v>2725</v>
      </c>
      <c r="E15006" s="824">
        <v>19500</v>
      </c>
      <c r="F15006" s="656" t="s">
        <v>19075</v>
      </c>
      <c r="G15006" s="825" t="s">
        <v>6467</v>
      </c>
      <c r="H15006" s="657">
        <v>44650</v>
      </c>
      <c r="I15006" s="657" t="s">
        <v>38030</v>
      </c>
      <c r="J15006" s="827"/>
    </row>
    <row r="15007" spans="1:10" ht="34.9">
      <c r="A15007" s="374" t="s">
        <v>19076</v>
      </c>
      <c r="B15007" s="654" t="s">
        <v>16867</v>
      </c>
      <c r="C15007" s="654" t="s">
        <v>18785</v>
      </c>
      <c r="D15007" s="654" t="s">
        <v>2725</v>
      </c>
      <c r="E15007" s="824">
        <v>21484.26</v>
      </c>
      <c r="F15007" s="656" t="s">
        <v>19031</v>
      </c>
      <c r="G15007" s="825" t="s">
        <v>6467</v>
      </c>
      <c r="H15007" s="657">
        <v>44651</v>
      </c>
      <c r="I15007" s="657">
        <v>45015</v>
      </c>
      <c r="J15007" s="827"/>
    </row>
    <row r="15008" spans="1:10" ht="23.25">
      <c r="A15008" s="374" t="s">
        <v>19077</v>
      </c>
      <c r="B15008" s="654" t="s">
        <v>16867</v>
      </c>
      <c r="C15008" s="654" t="s">
        <v>18785</v>
      </c>
      <c r="D15008" s="654" t="s">
        <v>2725</v>
      </c>
      <c r="E15008" s="824">
        <v>23886</v>
      </c>
      <c r="F15008" s="656" t="s">
        <v>19078</v>
      </c>
      <c r="G15008" s="825" t="s">
        <v>6467</v>
      </c>
      <c r="H15008" s="657">
        <v>44660</v>
      </c>
      <c r="I15008" s="657">
        <v>45390</v>
      </c>
      <c r="J15008" s="827"/>
    </row>
    <row r="15009" spans="1:10" ht="34.9">
      <c r="A15009" s="374" t="s">
        <v>19079</v>
      </c>
      <c r="B15009" s="654" t="s">
        <v>8361</v>
      </c>
      <c r="C15009" s="654" t="s">
        <v>18785</v>
      </c>
      <c r="D15009" s="654" t="s">
        <v>19080</v>
      </c>
      <c r="E15009" s="824">
        <v>65866.679999999993</v>
      </c>
      <c r="F15009" s="656" t="s">
        <v>18833</v>
      </c>
      <c r="G15009" s="825" t="s">
        <v>6467</v>
      </c>
      <c r="H15009" s="657">
        <v>44705</v>
      </c>
      <c r="I15009" s="657">
        <v>45334</v>
      </c>
      <c r="J15009" s="827"/>
    </row>
    <row r="15010" spans="1:10" ht="34.9">
      <c r="A15010" s="374" t="s">
        <v>19081</v>
      </c>
      <c r="B15010" s="654" t="s">
        <v>8361</v>
      </c>
      <c r="C15010" s="654" t="s">
        <v>18785</v>
      </c>
      <c r="D15010" s="654" t="s">
        <v>19082</v>
      </c>
      <c r="E15010" s="824">
        <v>12204</v>
      </c>
      <c r="F15010" s="656" t="s">
        <v>18818</v>
      </c>
      <c r="G15010" s="825" t="s">
        <v>6467</v>
      </c>
      <c r="H15010" s="657">
        <v>44732</v>
      </c>
      <c r="I15010" s="657">
        <v>45459</v>
      </c>
      <c r="J15010" s="827"/>
    </row>
    <row r="15011" spans="1:10" ht="23.25">
      <c r="A15011" s="374" t="s">
        <v>19083</v>
      </c>
      <c r="B15011" s="654" t="s">
        <v>8763</v>
      </c>
      <c r="C15011" s="654" t="s">
        <v>18785</v>
      </c>
      <c r="D15011" s="654" t="s">
        <v>19084</v>
      </c>
      <c r="E15011" s="824">
        <v>286825</v>
      </c>
      <c r="F15011" s="656" t="s">
        <v>19085</v>
      </c>
      <c r="G15011" s="825" t="s">
        <v>6467</v>
      </c>
      <c r="H15011" s="657">
        <v>44726</v>
      </c>
      <c r="I15011" s="657">
        <v>45090</v>
      </c>
      <c r="J15011" s="827"/>
    </row>
    <row r="15012" spans="1:10" ht="23.25">
      <c r="A15012" s="374" t="s">
        <v>19086</v>
      </c>
      <c r="B15012" s="654" t="s">
        <v>9190</v>
      </c>
      <c r="C15012" s="654" t="s">
        <v>18785</v>
      </c>
      <c r="D15012" s="654" t="s">
        <v>19087</v>
      </c>
      <c r="E15012" s="824">
        <v>579668.64</v>
      </c>
      <c r="F15012" s="656" t="s">
        <v>19088</v>
      </c>
      <c r="G15012" s="825" t="s">
        <v>6467</v>
      </c>
      <c r="H15012" s="657" t="s">
        <v>19089</v>
      </c>
      <c r="I15012" s="657">
        <v>45108</v>
      </c>
      <c r="J15012" s="827"/>
    </row>
    <row r="15013" spans="1:10" ht="23.25">
      <c r="A15013" s="374" t="s">
        <v>19090</v>
      </c>
      <c r="B15013" s="654" t="s">
        <v>8361</v>
      </c>
      <c r="C15013" s="654" t="s">
        <v>18785</v>
      </c>
      <c r="D15013" s="654" t="s">
        <v>19091</v>
      </c>
      <c r="E15013" s="824">
        <v>86092.800000000003</v>
      </c>
      <c r="F15013" s="656" t="s">
        <v>19092</v>
      </c>
      <c r="G15013" s="825" t="s">
        <v>6467</v>
      </c>
      <c r="H15013" s="657">
        <v>44746</v>
      </c>
      <c r="I15013" s="657">
        <v>45475</v>
      </c>
      <c r="J15013" s="827"/>
    </row>
    <row r="15014" spans="1:10" ht="23.25">
      <c r="A15014" s="374" t="s">
        <v>19093</v>
      </c>
      <c r="B15014" s="654" t="s">
        <v>16867</v>
      </c>
      <c r="C15014" s="654" t="s">
        <v>18785</v>
      </c>
      <c r="D15014" s="654" t="s">
        <v>19094</v>
      </c>
      <c r="E15014" s="824">
        <v>36800</v>
      </c>
      <c r="F15014" s="656" t="s">
        <v>18796</v>
      </c>
      <c r="G15014" s="825" t="s">
        <v>6467</v>
      </c>
      <c r="H15014" s="657">
        <v>44746</v>
      </c>
      <c r="I15014" s="657">
        <v>45475</v>
      </c>
      <c r="J15014" s="827"/>
    </row>
    <row r="15015" spans="1:10" ht="46.5">
      <c r="A15015" s="374" t="s">
        <v>18819</v>
      </c>
      <c r="B15015" s="654" t="s">
        <v>16867</v>
      </c>
      <c r="C15015" s="654" t="s">
        <v>18785</v>
      </c>
      <c r="D15015" s="654" t="s">
        <v>2725</v>
      </c>
      <c r="E15015" s="824">
        <v>35617.919999999998</v>
      </c>
      <c r="F15015" s="656" t="s">
        <v>19095</v>
      </c>
      <c r="G15015" s="825" t="s">
        <v>6467</v>
      </c>
      <c r="H15015" s="657">
        <v>44768</v>
      </c>
      <c r="I15015" s="657" t="s">
        <v>19308</v>
      </c>
      <c r="J15015" s="827"/>
    </row>
    <row r="15016" spans="1:10" ht="23.25">
      <c r="A15016" s="374" t="s">
        <v>19096</v>
      </c>
      <c r="B15016" s="654" t="s">
        <v>8361</v>
      </c>
      <c r="C15016" s="654" t="s">
        <v>18785</v>
      </c>
      <c r="D15016" s="654" t="s">
        <v>19097</v>
      </c>
      <c r="E15016" s="824">
        <v>172000</v>
      </c>
      <c r="F15016" s="656" t="s">
        <v>19098</v>
      </c>
      <c r="G15016" s="825" t="s">
        <v>8963</v>
      </c>
      <c r="H15016" s="657"/>
      <c r="I15016" s="657"/>
      <c r="J15016" s="827"/>
    </row>
    <row r="15017" spans="1:10" ht="23.25">
      <c r="A15017" s="374" t="s">
        <v>19099</v>
      </c>
      <c r="B15017" s="654" t="s">
        <v>8361</v>
      </c>
      <c r="C15017" s="654" t="s">
        <v>18785</v>
      </c>
      <c r="D15017" s="654" t="s">
        <v>19100</v>
      </c>
      <c r="E15017" s="824">
        <v>60000</v>
      </c>
      <c r="F15017" s="656" t="s">
        <v>19101</v>
      </c>
      <c r="G15017" s="825" t="s">
        <v>6467</v>
      </c>
      <c r="H15017" s="657">
        <v>44778</v>
      </c>
      <c r="I15017" s="657">
        <f>+H15017+90</f>
        <v>44868</v>
      </c>
      <c r="J15017" s="827"/>
    </row>
    <row r="15018" spans="1:10" ht="34.9">
      <c r="A15018" s="374" t="s">
        <v>19102</v>
      </c>
      <c r="B15018" s="654" t="s">
        <v>16867</v>
      </c>
      <c r="C15018" s="654" t="s">
        <v>18785</v>
      </c>
      <c r="D15018" s="654" t="s">
        <v>2725</v>
      </c>
      <c r="E15018" s="824">
        <v>32000</v>
      </c>
      <c r="F15018" s="656" t="s">
        <v>19103</v>
      </c>
      <c r="G15018" s="825" t="s">
        <v>16690</v>
      </c>
      <c r="H15018" s="657">
        <v>44582</v>
      </c>
      <c r="I15018" s="657">
        <v>44681</v>
      </c>
      <c r="J15018" s="827"/>
    </row>
    <row r="15019" spans="1:10" ht="46.5">
      <c r="A15019" s="374" t="s">
        <v>19104</v>
      </c>
      <c r="B15019" s="654" t="s">
        <v>16867</v>
      </c>
      <c r="C15019" s="654" t="s">
        <v>18785</v>
      </c>
      <c r="D15019" s="654" t="s">
        <v>2725</v>
      </c>
      <c r="E15019" s="824">
        <v>35000</v>
      </c>
      <c r="F15019" s="656" t="s">
        <v>19105</v>
      </c>
      <c r="G15019" s="825" t="s">
        <v>16690</v>
      </c>
      <c r="H15019" s="657">
        <v>44582</v>
      </c>
      <c r="I15019" s="657">
        <v>44710</v>
      </c>
      <c r="J15019" s="827"/>
    </row>
    <row r="15020" spans="1:10" ht="23.25">
      <c r="A15020" s="374" t="s">
        <v>19106</v>
      </c>
      <c r="B15020" s="654" t="s">
        <v>16867</v>
      </c>
      <c r="C15020" s="654" t="s">
        <v>18785</v>
      </c>
      <c r="D15020" s="654" t="s">
        <v>2725</v>
      </c>
      <c r="E15020" s="824">
        <v>180000</v>
      </c>
      <c r="F15020" s="656" t="s">
        <v>19107</v>
      </c>
      <c r="G15020" s="825" t="s">
        <v>6467</v>
      </c>
      <c r="H15020" s="657">
        <v>44562</v>
      </c>
      <c r="I15020" s="657">
        <v>44926</v>
      </c>
      <c r="J15020" s="827"/>
    </row>
    <row r="15021" spans="1:10" ht="23.25">
      <c r="A15021" s="374" t="s">
        <v>19108</v>
      </c>
      <c r="B15021" s="654" t="s">
        <v>18787</v>
      </c>
      <c r="C15021" s="654" t="s">
        <v>18781</v>
      </c>
      <c r="D15021" s="654" t="s">
        <v>18788</v>
      </c>
      <c r="E15021" s="824">
        <v>896000</v>
      </c>
      <c r="F15021" s="656" t="s">
        <v>19109</v>
      </c>
      <c r="G15021" s="825" t="s">
        <v>6467</v>
      </c>
      <c r="H15021" s="657">
        <v>44562</v>
      </c>
      <c r="I15021" s="657">
        <v>44926</v>
      </c>
      <c r="J15021" s="827"/>
    </row>
    <row r="15022" spans="1:10" ht="23.25">
      <c r="A15022" s="374" t="s">
        <v>19110</v>
      </c>
      <c r="B15022" s="654" t="s">
        <v>8361</v>
      </c>
      <c r="C15022" s="654" t="s">
        <v>18785</v>
      </c>
      <c r="D15022" s="654" t="s">
        <v>19111</v>
      </c>
      <c r="E15022" s="824">
        <v>101936.7</v>
      </c>
      <c r="F15022" s="656" t="s">
        <v>18806</v>
      </c>
      <c r="G15022" s="825" t="s">
        <v>6467</v>
      </c>
      <c r="H15022" s="657">
        <v>44562</v>
      </c>
      <c r="I15022" s="657">
        <v>44819</v>
      </c>
      <c r="J15022" s="827"/>
    </row>
    <row r="15023" spans="1:10" ht="58.15">
      <c r="A15023" s="374" t="s">
        <v>38029</v>
      </c>
      <c r="B15023" s="654" t="s">
        <v>16867</v>
      </c>
      <c r="C15023" s="654" t="s">
        <v>18785</v>
      </c>
      <c r="D15023" s="654" t="s">
        <v>2725</v>
      </c>
      <c r="E15023" s="824">
        <v>36000</v>
      </c>
      <c r="F15023" s="656" t="s">
        <v>19112</v>
      </c>
      <c r="G15023" s="825" t="s">
        <v>16690</v>
      </c>
      <c r="H15023" s="657">
        <v>44582</v>
      </c>
      <c r="I15023" s="657">
        <v>44681</v>
      </c>
      <c r="J15023" s="827"/>
    </row>
    <row r="15024" spans="1:10" ht="23.25">
      <c r="A15024" s="374" t="s">
        <v>19113</v>
      </c>
      <c r="B15024" s="654" t="s">
        <v>16867</v>
      </c>
      <c r="C15024" s="654" t="s">
        <v>18785</v>
      </c>
      <c r="D15024" s="654" t="s">
        <v>2725</v>
      </c>
      <c r="E15024" s="824">
        <v>25200</v>
      </c>
      <c r="F15024" s="656" t="s">
        <v>19114</v>
      </c>
      <c r="G15024" s="825" t="s">
        <v>16690</v>
      </c>
      <c r="H15024" s="657">
        <v>44562</v>
      </c>
      <c r="I15024" s="657">
        <v>44600</v>
      </c>
      <c r="J15024" s="827"/>
    </row>
    <row r="15025" spans="1:10" ht="23.25">
      <c r="A15025" s="374" t="s">
        <v>19115</v>
      </c>
      <c r="B15025" s="654" t="s">
        <v>8361</v>
      </c>
      <c r="C15025" s="654" t="s">
        <v>18785</v>
      </c>
      <c r="D15025" s="654" t="s">
        <v>18795</v>
      </c>
      <c r="E15025" s="824">
        <v>19725</v>
      </c>
      <c r="F15025" s="656" t="s">
        <v>19116</v>
      </c>
      <c r="G15025" s="825" t="s">
        <v>16690</v>
      </c>
      <c r="H15025" s="657">
        <v>44562</v>
      </c>
      <c r="I15025" s="657">
        <v>44722</v>
      </c>
      <c r="J15025" s="827"/>
    </row>
    <row r="15026" spans="1:10" ht="23.25">
      <c r="A15026" s="374" t="s">
        <v>19117</v>
      </c>
      <c r="B15026" s="654" t="s">
        <v>16867</v>
      </c>
      <c r="C15026" s="654" t="s">
        <v>18785</v>
      </c>
      <c r="D15026" s="654" t="s">
        <v>2725</v>
      </c>
      <c r="E15026" s="824">
        <v>32175</v>
      </c>
      <c r="F15026" s="656" t="s">
        <v>19118</v>
      </c>
      <c r="G15026" s="825" t="s">
        <v>6467</v>
      </c>
      <c r="H15026" s="657">
        <v>44585</v>
      </c>
      <c r="I15026" s="657">
        <v>44926</v>
      </c>
      <c r="J15026" s="827"/>
    </row>
    <row r="15027" spans="1:10" ht="23.25">
      <c r="A15027" s="374" t="s">
        <v>19119</v>
      </c>
      <c r="B15027" s="654" t="s">
        <v>8361</v>
      </c>
      <c r="C15027" s="654" t="s">
        <v>18785</v>
      </c>
      <c r="D15027" s="654" t="s">
        <v>18838</v>
      </c>
      <c r="E15027" s="824">
        <v>51499.92</v>
      </c>
      <c r="F15027" s="656" t="s">
        <v>19120</v>
      </c>
      <c r="G15027" s="825" t="s">
        <v>6467</v>
      </c>
      <c r="H15027" s="657">
        <v>44562</v>
      </c>
      <c r="I15027" s="657">
        <v>44926</v>
      </c>
      <c r="J15027" s="827"/>
    </row>
    <row r="15028" spans="1:10" ht="23.25">
      <c r="A15028" s="374" t="s">
        <v>19121</v>
      </c>
      <c r="B15028" s="654" t="s">
        <v>16867</v>
      </c>
      <c r="C15028" s="654" t="s">
        <v>18785</v>
      </c>
      <c r="D15028" s="654" t="s">
        <v>2725</v>
      </c>
      <c r="E15028" s="824">
        <v>33000</v>
      </c>
      <c r="F15028" s="656" t="s">
        <v>19122</v>
      </c>
      <c r="G15028" s="825" t="s">
        <v>6467</v>
      </c>
      <c r="H15028" s="657">
        <v>44588</v>
      </c>
      <c r="I15028" s="657">
        <v>44917</v>
      </c>
      <c r="J15028" s="827"/>
    </row>
    <row r="15029" spans="1:10" ht="23.25">
      <c r="A15029" s="374" t="s">
        <v>19123</v>
      </c>
      <c r="B15029" s="654" t="s">
        <v>8361</v>
      </c>
      <c r="C15029" s="654" t="s">
        <v>18785</v>
      </c>
      <c r="D15029" s="654" t="s">
        <v>18858</v>
      </c>
      <c r="E15029" s="824">
        <v>58800</v>
      </c>
      <c r="F15029" s="656" t="s">
        <v>19124</v>
      </c>
      <c r="G15029" s="825" t="s">
        <v>6467</v>
      </c>
      <c r="H15029" s="657">
        <v>44562</v>
      </c>
      <c r="I15029" s="657">
        <v>44926</v>
      </c>
      <c r="J15029" s="827"/>
    </row>
    <row r="15030" spans="1:10" ht="23.25">
      <c r="A15030" s="374" t="s">
        <v>19125</v>
      </c>
      <c r="B15030" s="654" t="s">
        <v>16867</v>
      </c>
      <c r="C15030" s="654" t="s">
        <v>18785</v>
      </c>
      <c r="D15030" s="654" t="s">
        <v>2725</v>
      </c>
      <c r="E15030" s="824">
        <v>229166.74</v>
      </c>
      <c r="F15030" s="656" t="s">
        <v>19126</v>
      </c>
      <c r="G15030" s="825" t="s">
        <v>6467</v>
      </c>
      <c r="H15030" s="657">
        <v>44588</v>
      </c>
      <c r="I15030" s="657">
        <v>44871</v>
      </c>
      <c r="J15030" s="827"/>
    </row>
    <row r="15031" spans="1:10" ht="34.9">
      <c r="A15031" s="374" t="s">
        <v>19127</v>
      </c>
      <c r="B15031" s="654" t="s">
        <v>16867</v>
      </c>
      <c r="C15031" s="654" t="s">
        <v>18785</v>
      </c>
      <c r="D15031" s="654" t="s">
        <v>2725</v>
      </c>
      <c r="E15031" s="824">
        <v>159690.79999999999</v>
      </c>
      <c r="F15031" s="656" t="s">
        <v>19128</v>
      </c>
      <c r="G15031" s="825" t="s">
        <v>16690</v>
      </c>
      <c r="H15031" s="657">
        <v>44562</v>
      </c>
      <c r="I15031" s="657">
        <v>44667</v>
      </c>
      <c r="J15031" s="827"/>
    </row>
    <row r="15032" spans="1:10" ht="23.25">
      <c r="A15032" s="374" t="s">
        <v>19129</v>
      </c>
      <c r="B15032" s="654" t="s">
        <v>16867</v>
      </c>
      <c r="C15032" s="654" t="s">
        <v>18785</v>
      </c>
      <c r="D15032" s="654" t="s">
        <v>2725</v>
      </c>
      <c r="E15032" s="824">
        <v>36750</v>
      </c>
      <c r="F15032" s="656" t="s">
        <v>19130</v>
      </c>
      <c r="G15032" s="825" t="s">
        <v>16690</v>
      </c>
      <c r="H15032" s="657">
        <v>44593</v>
      </c>
      <c r="I15032" s="657">
        <v>44687</v>
      </c>
      <c r="J15032" s="827"/>
    </row>
    <row r="15033" spans="1:10" ht="58.15">
      <c r="A15033" s="374" t="s">
        <v>19131</v>
      </c>
      <c r="B15033" s="654" t="s">
        <v>16867</v>
      </c>
      <c r="C15033" s="654" t="s">
        <v>18785</v>
      </c>
      <c r="D15033" s="654" t="s">
        <v>2725</v>
      </c>
      <c r="E15033" s="824">
        <v>36000</v>
      </c>
      <c r="F15033" s="656" t="s">
        <v>19132</v>
      </c>
      <c r="G15033" s="825" t="s">
        <v>16690</v>
      </c>
      <c r="H15033" s="657">
        <v>44595</v>
      </c>
      <c r="I15033" s="657">
        <v>44684</v>
      </c>
      <c r="J15033" s="827"/>
    </row>
    <row r="15034" spans="1:10" ht="23.25">
      <c r="A15034" s="374" t="s">
        <v>19133</v>
      </c>
      <c r="B15034" s="654" t="s">
        <v>8361</v>
      </c>
      <c r="C15034" s="654" t="s">
        <v>18785</v>
      </c>
      <c r="D15034" s="654" t="s">
        <v>18813</v>
      </c>
      <c r="E15034" s="824">
        <v>139200</v>
      </c>
      <c r="F15034" s="656" t="s">
        <v>19134</v>
      </c>
      <c r="G15034" s="825" t="s">
        <v>6467</v>
      </c>
      <c r="H15034" s="657">
        <v>44562</v>
      </c>
      <c r="I15034" s="657">
        <v>44915</v>
      </c>
      <c r="J15034" s="827"/>
    </row>
    <row r="15035" spans="1:10" ht="46.5">
      <c r="A15035" s="374" t="s">
        <v>19135</v>
      </c>
      <c r="B15035" s="654" t="s">
        <v>16867</v>
      </c>
      <c r="C15035" s="654" t="s">
        <v>18785</v>
      </c>
      <c r="D15035" s="654" t="s">
        <v>2725</v>
      </c>
      <c r="E15035" s="824">
        <v>19500</v>
      </c>
      <c r="F15035" s="656" t="s">
        <v>19136</v>
      </c>
      <c r="G15035" s="825" t="s">
        <v>16690</v>
      </c>
      <c r="H15035" s="657">
        <v>44595</v>
      </c>
      <c r="I15035" s="657">
        <v>44745</v>
      </c>
      <c r="J15035" s="827"/>
    </row>
    <row r="15036" spans="1:10" ht="23.25">
      <c r="A15036" s="374" t="s">
        <v>19137</v>
      </c>
      <c r="B15036" s="654" t="s">
        <v>16867</v>
      </c>
      <c r="C15036" s="654" t="s">
        <v>18785</v>
      </c>
      <c r="D15036" s="654" t="s">
        <v>2725</v>
      </c>
      <c r="E15036" s="824">
        <v>32000</v>
      </c>
      <c r="F15036" s="656" t="s">
        <v>19138</v>
      </c>
      <c r="G15036" s="825" t="s">
        <v>16690</v>
      </c>
      <c r="H15036" s="657">
        <v>44599</v>
      </c>
      <c r="I15036" s="657">
        <v>44698</v>
      </c>
      <c r="J15036" s="827"/>
    </row>
    <row r="15037" spans="1:10" ht="23.25">
      <c r="A15037" s="374" t="s">
        <v>19139</v>
      </c>
      <c r="B15037" s="654" t="s">
        <v>9190</v>
      </c>
      <c r="C15037" s="654" t="s">
        <v>18785</v>
      </c>
      <c r="D15037" s="654" t="s">
        <v>18874</v>
      </c>
      <c r="E15037" s="824">
        <v>335128.61</v>
      </c>
      <c r="F15037" s="656" t="s">
        <v>19140</v>
      </c>
      <c r="G15037" s="825" t="s">
        <v>6467</v>
      </c>
      <c r="H15037" s="657">
        <v>44562</v>
      </c>
      <c r="I15037" s="657">
        <v>44926</v>
      </c>
      <c r="J15037" s="827"/>
    </row>
    <row r="15038" spans="1:10" ht="46.5">
      <c r="A15038" s="374" t="s">
        <v>19141</v>
      </c>
      <c r="B15038" s="654" t="s">
        <v>16867</v>
      </c>
      <c r="C15038" s="654" t="s">
        <v>18785</v>
      </c>
      <c r="D15038" s="654" t="s">
        <v>2725</v>
      </c>
      <c r="E15038" s="824">
        <v>20000</v>
      </c>
      <c r="F15038" s="656" t="s">
        <v>19142</v>
      </c>
      <c r="G15038" s="825" t="s">
        <v>16690</v>
      </c>
      <c r="H15038" s="657">
        <v>44607</v>
      </c>
      <c r="I15038" s="657">
        <v>44677</v>
      </c>
      <c r="J15038" s="827"/>
    </row>
    <row r="15039" spans="1:10" ht="34.9">
      <c r="A15039" s="374" t="s">
        <v>19143</v>
      </c>
      <c r="B15039" s="654" t="s">
        <v>16867</v>
      </c>
      <c r="C15039" s="654" t="s">
        <v>18785</v>
      </c>
      <c r="D15039" s="654" t="s">
        <v>2725</v>
      </c>
      <c r="E15039" s="824">
        <v>27000</v>
      </c>
      <c r="F15039" s="656" t="s">
        <v>19144</v>
      </c>
      <c r="G15039" s="825" t="s">
        <v>16690</v>
      </c>
      <c r="H15039" s="657">
        <v>44622</v>
      </c>
      <c r="I15039" s="657">
        <v>44672</v>
      </c>
      <c r="J15039" s="827"/>
    </row>
    <row r="15040" spans="1:10" ht="46.5">
      <c r="A15040" s="374" t="s">
        <v>19145</v>
      </c>
      <c r="B15040" s="654" t="s">
        <v>16867</v>
      </c>
      <c r="C15040" s="654" t="s">
        <v>18785</v>
      </c>
      <c r="D15040" s="654" t="s">
        <v>2725</v>
      </c>
      <c r="E15040" s="824">
        <v>35000</v>
      </c>
      <c r="F15040" s="656" t="s">
        <v>19146</v>
      </c>
      <c r="G15040" s="825" t="s">
        <v>16690</v>
      </c>
      <c r="H15040" s="657">
        <v>44629</v>
      </c>
      <c r="I15040" s="657">
        <v>44768</v>
      </c>
      <c r="J15040" s="827"/>
    </row>
    <row r="15041" spans="1:10" ht="23.25">
      <c r="A15041" s="374" t="s">
        <v>19147</v>
      </c>
      <c r="B15041" s="654" t="s">
        <v>16867</v>
      </c>
      <c r="C15041" s="654" t="s">
        <v>18785</v>
      </c>
      <c r="D15041" s="654" t="s">
        <v>2725</v>
      </c>
      <c r="E15041" s="824">
        <v>33000</v>
      </c>
      <c r="F15041" s="656" t="s">
        <v>19148</v>
      </c>
      <c r="G15041" s="825" t="s">
        <v>16690</v>
      </c>
      <c r="H15041" s="657">
        <v>44631</v>
      </c>
      <c r="I15041" s="657">
        <v>44721</v>
      </c>
      <c r="J15041" s="827"/>
    </row>
    <row r="15042" spans="1:10" ht="23.25">
      <c r="A15042" s="374" t="s">
        <v>19149</v>
      </c>
      <c r="B15042" s="654" t="s">
        <v>16867</v>
      </c>
      <c r="C15042" s="654" t="s">
        <v>18785</v>
      </c>
      <c r="D15042" s="654" t="s">
        <v>2725</v>
      </c>
      <c r="E15042" s="824">
        <v>30000</v>
      </c>
      <c r="F15042" s="656" t="s">
        <v>19150</v>
      </c>
      <c r="G15042" s="825" t="s">
        <v>16690</v>
      </c>
      <c r="H15042" s="657">
        <v>44631</v>
      </c>
      <c r="I15042" s="657">
        <v>44711</v>
      </c>
      <c r="J15042" s="827"/>
    </row>
    <row r="15043" spans="1:10" ht="23.25">
      <c r="A15043" s="374" t="s">
        <v>19151</v>
      </c>
      <c r="B15043" s="654" t="s">
        <v>16867</v>
      </c>
      <c r="C15043" s="654" t="s">
        <v>18785</v>
      </c>
      <c r="D15043" s="654" t="s">
        <v>2725</v>
      </c>
      <c r="E15043" s="824">
        <v>25000</v>
      </c>
      <c r="F15043" s="656" t="s">
        <v>19152</v>
      </c>
      <c r="G15043" s="825" t="s">
        <v>6467</v>
      </c>
      <c r="H15043" s="657">
        <v>44635</v>
      </c>
      <c r="I15043" s="657">
        <v>44905</v>
      </c>
      <c r="J15043" s="827"/>
    </row>
    <row r="15044" spans="1:10" ht="23.25">
      <c r="A15044" s="374" t="s">
        <v>19153</v>
      </c>
      <c r="B15044" s="654" t="s">
        <v>16867</v>
      </c>
      <c r="C15044" s="654" t="s">
        <v>18785</v>
      </c>
      <c r="D15044" s="654" t="s">
        <v>2725</v>
      </c>
      <c r="E15044" s="824">
        <v>33600</v>
      </c>
      <c r="F15044" s="656" t="s">
        <v>19154</v>
      </c>
      <c r="G15044" s="825" t="s">
        <v>6467</v>
      </c>
      <c r="H15044" s="657">
        <v>44636</v>
      </c>
      <c r="I15044" s="657">
        <v>44856</v>
      </c>
      <c r="J15044" s="827"/>
    </row>
    <row r="15045" spans="1:10" ht="34.9">
      <c r="A15045" s="374" t="s">
        <v>19155</v>
      </c>
      <c r="B15045" s="654" t="s">
        <v>16867</v>
      </c>
      <c r="C15045" s="654" t="s">
        <v>18785</v>
      </c>
      <c r="D15045" s="654" t="s">
        <v>2725</v>
      </c>
      <c r="E15045" s="824">
        <v>19000</v>
      </c>
      <c r="F15045" s="656" t="s">
        <v>19156</v>
      </c>
      <c r="G15045" s="825" t="s">
        <v>16690</v>
      </c>
      <c r="H15045" s="657">
        <v>44641</v>
      </c>
      <c r="I15045" s="657">
        <v>44686</v>
      </c>
      <c r="J15045" s="827"/>
    </row>
    <row r="15046" spans="1:10" ht="34.9">
      <c r="A15046" s="374" t="s">
        <v>19157</v>
      </c>
      <c r="B15046" s="654" t="s">
        <v>9726</v>
      </c>
      <c r="C15046" s="654" t="s">
        <v>18785</v>
      </c>
      <c r="D15046" s="654" t="s">
        <v>19158</v>
      </c>
      <c r="E15046" s="824">
        <v>69900</v>
      </c>
      <c r="F15046" s="656" t="s">
        <v>19159</v>
      </c>
      <c r="G15046" s="825" t="s">
        <v>16690</v>
      </c>
      <c r="H15046" s="657">
        <v>44562</v>
      </c>
      <c r="I15046" s="657">
        <v>44636</v>
      </c>
      <c r="J15046" s="827"/>
    </row>
    <row r="15047" spans="1:10" ht="46.5">
      <c r="A15047" s="374" t="s">
        <v>19160</v>
      </c>
      <c r="B15047" s="654" t="s">
        <v>16867</v>
      </c>
      <c r="C15047" s="654" t="s">
        <v>18785</v>
      </c>
      <c r="D15047" s="654" t="s">
        <v>2725</v>
      </c>
      <c r="E15047" s="824">
        <v>28000</v>
      </c>
      <c r="F15047" s="656" t="s">
        <v>19161</v>
      </c>
      <c r="G15047" s="825" t="s">
        <v>16690</v>
      </c>
      <c r="H15047" s="657">
        <v>44643</v>
      </c>
      <c r="I15047" s="657">
        <v>44729</v>
      </c>
      <c r="J15047" s="827"/>
    </row>
    <row r="15048" spans="1:10" ht="34.9">
      <c r="A15048" s="374" t="s">
        <v>19162</v>
      </c>
      <c r="B15048" s="654" t="s">
        <v>9726</v>
      </c>
      <c r="C15048" s="654" t="s">
        <v>18785</v>
      </c>
      <c r="D15048" s="654" t="s">
        <v>19163</v>
      </c>
      <c r="E15048" s="824">
        <v>126000</v>
      </c>
      <c r="F15048" s="656" t="s">
        <v>19159</v>
      </c>
      <c r="G15048" s="825" t="s">
        <v>16690</v>
      </c>
      <c r="H15048" s="657">
        <v>44638</v>
      </c>
      <c r="I15048" s="657">
        <v>45002</v>
      </c>
      <c r="J15048" s="827"/>
    </row>
    <row r="15049" spans="1:10" ht="34.9">
      <c r="A15049" s="374" t="s">
        <v>19164</v>
      </c>
      <c r="B15049" s="654" t="s">
        <v>16867</v>
      </c>
      <c r="C15049" s="654" t="s">
        <v>18785</v>
      </c>
      <c r="D15049" s="654" t="s">
        <v>2725</v>
      </c>
      <c r="E15049" s="824">
        <v>21484.26</v>
      </c>
      <c r="F15049" s="656" t="s">
        <v>19165</v>
      </c>
      <c r="G15049" s="825" t="s">
        <v>16690</v>
      </c>
      <c r="H15049" s="657">
        <v>44649</v>
      </c>
      <c r="I15049" s="657">
        <v>44665</v>
      </c>
      <c r="J15049" s="827"/>
    </row>
    <row r="15050" spans="1:10" ht="23.25">
      <c r="A15050" s="374" t="s">
        <v>19166</v>
      </c>
      <c r="B15050" s="654" t="s">
        <v>16867</v>
      </c>
      <c r="C15050" s="654" t="s">
        <v>18785</v>
      </c>
      <c r="D15050" s="654" t="s">
        <v>2725</v>
      </c>
      <c r="E15050" s="824">
        <v>19500</v>
      </c>
      <c r="F15050" s="656" t="s">
        <v>19075</v>
      </c>
      <c r="G15050" s="825" t="s">
        <v>6467</v>
      </c>
      <c r="H15050" s="657">
        <v>44650</v>
      </c>
      <c r="I15050" s="657">
        <v>44923</v>
      </c>
      <c r="J15050" s="827"/>
    </row>
    <row r="15051" spans="1:10" ht="23.25">
      <c r="A15051" s="374" t="s">
        <v>19167</v>
      </c>
      <c r="B15051" s="654" t="s">
        <v>16867</v>
      </c>
      <c r="C15051" s="654" t="s">
        <v>18785</v>
      </c>
      <c r="D15051" s="654" t="s">
        <v>2725</v>
      </c>
      <c r="E15051" s="824">
        <v>23886</v>
      </c>
      <c r="F15051" s="656" t="s">
        <v>19078</v>
      </c>
      <c r="G15051" s="825" t="s">
        <v>16690</v>
      </c>
      <c r="H15051" s="657">
        <v>44659</v>
      </c>
      <c r="I15051" s="657">
        <v>44664</v>
      </c>
      <c r="J15051" s="827"/>
    </row>
    <row r="15052" spans="1:10" ht="34.9">
      <c r="A15052" s="374" t="s">
        <v>19168</v>
      </c>
      <c r="B15052" s="654" t="s">
        <v>18799</v>
      </c>
      <c r="C15052" s="654" t="s">
        <v>18785</v>
      </c>
      <c r="D15052" s="654" t="s">
        <v>19169</v>
      </c>
      <c r="E15052" s="824">
        <v>49890</v>
      </c>
      <c r="F15052" s="656" t="s">
        <v>19170</v>
      </c>
      <c r="G15052" s="825" t="s">
        <v>6467</v>
      </c>
      <c r="H15052" s="657">
        <v>44564</v>
      </c>
      <c r="I15052" s="657">
        <v>44928</v>
      </c>
      <c r="J15052" s="827"/>
    </row>
    <row r="15053" spans="1:10" ht="34.9">
      <c r="A15053" s="374" t="s">
        <v>19171</v>
      </c>
      <c r="B15053" s="654" t="s">
        <v>16867</v>
      </c>
      <c r="C15053" s="654" t="s">
        <v>18785</v>
      </c>
      <c r="D15053" s="654" t="s">
        <v>2725</v>
      </c>
      <c r="E15053" s="824">
        <v>30000</v>
      </c>
      <c r="F15053" s="656" t="s">
        <v>19138</v>
      </c>
      <c r="G15053" s="825" t="s">
        <v>16690</v>
      </c>
      <c r="H15053" s="657">
        <v>44697</v>
      </c>
      <c r="I15053" s="657">
        <v>44786</v>
      </c>
      <c r="J15053" s="827"/>
    </row>
    <row r="15054" spans="1:10" ht="34.9">
      <c r="A15054" s="374" t="s">
        <v>19172</v>
      </c>
      <c r="B15054" s="654" t="s">
        <v>16867</v>
      </c>
      <c r="C15054" s="654" t="s">
        <v>18785</v>
      </c>
      <c r="D15054" s="654" t="s">
        <v>2725</v>
      </c>
      <c r="E15054" s="824">
        <v>35000</v>
      </c>
      <c r="F15054" s="656" t="s">
        <v>19173</v>
      </c>
      <c r="G15054" s="825" t="s">
        <v>6467</v>
      </c>
      <c r="H15054" s="657">
        <v>44704</v>
      </c>
      <c r="I15054" s="657">
        <v>44854</v>
      </c>
      <c r="J15054" s="827"/>
    </row>
    <row r="15055" spans="1:10" ht="23.25">
      <c r="A15055" s="374" t="s">
        <v>19174</v>
      </c>
      <c r="B15055" s="654" t="s">
        <v>16867</v>
      </c>
      <c r="C15055" s="654" t="s">
        <v>18785</v>
      </c>
      <c r="D15055" s="654" t="s">
        <v>2725</v>
      </c>
      <c r="E15055" s="824">
        <v>25800</v>
      </c>
      <c r="F15055" s="656" t="s">
        <v>19175</v>
      </c>
      <c r="G15055" s="825" t="s">
        <v>6467</v>
      </c>
      <c r="H15055" s="657">
        <v>44705</v>
      </c>
      <c r="I15055" s="657">
        <v>44855</v>
      </c>
      <c r="J15055" s="827"/>
    </row>
    <row r="15056" spans="1:10" ht="34.9">
      <c r="A15056" s="374" t="s">
        <v>19176</v>
      </c>
      <c r="B15056" s="654" t="s">
        <v>16867</v>
      </c>
      <c r="C15056" s="654" t="s">
        <v>18785</v>
      </c>
      <c r="D15056" s="654" t="s">
        <v>2725</v>
      </c>
      <c r="E15056" s="824">
        <v>24348</v>
      </c>
      <c r="F15056" s="656" t="s">
        <v>19177</v>
      </c>
      <c r="G15056" s="825" t="s">
        <v>16690</v>
      </c>
      <c r="H15056" s="657">
        <v>44722</v>
      </c>
      <c r="I15056" s="657">
        <v>44737</v>
      </c>
      <c r="J15056" s="827"/>
    </row>
    <row r="15057" spans="1:10" ht="23.25">
      <c r="A15057" s="374" t="s">
        <v>19178</v>
      </c>
      <c r="B15057" s="654" t="s">
        <v>18787</v>
      </c>
      <c r="C15057" s="654" t="s">
        <v>18785</v>
      </c>
      <c r="D15057" s="654" t="s">
        <v>19179</v>
      </c>
      <c r="E15057" s="824">
        <v>286825</v>
      </c>
      <c r="F15057" s="656" t="s">
        <v>19085</v>
      </c>
      <c r="G15057" s="825" t="s">
        <v>16690</v>
      </c>
      <c r="H15057" s="657">
        <v>44727</v>
      </c>
      <c r="I15057" s="657">
        <v>44756</v>
      </c>
      <c r="J15057" s="827"/>
    </row>
    <row r="15058" spans="1:10" ht="46.5">
      <c r="A15058" s="374" t="s">
        <v>38027</v>
      </c>
      <c r="B15058" s="654" t="s">
        <v>16867</v>
      </c>
      <c r="C15058" s="654" t="s">
        <v>18785</v>
      </c>
      <c r="D15058" s="654" t="s">
        <v>2725</v>
      </c>
      <c r="E15058" s="824">
        <v>21000</v>
      </c>
      <c r="F15058" s="656" t="s">
        <v>19105</v>
      </c>
      <c r="G15058" s="825" t="s">
        <v>16690</v>
      </c>
      <c r="H15058" s="657">
        <v>44729</v>
      </c>
      <c r="I15058" s="657">
        <v>44808</v>
      </c>
      <c r="J15058" s="827"/>
    </row>
    <row r="15059" spans="1:10" ht="34.9">
      <c r="A15059" s="374" t="s">
        <v>19180</v>
      </c>
      <c r="B15059" s="654" t="s">
        <v>16867</v>
      </c>
      <c r="C15059" s="654" t="s">
        <v>18785</v>
      </c>
      <c r="D15059" s="654" t="s">
        <v>2725</v>
      </c>
      <c r="E15059" s="824">
        <v>36000</v>
      </c>
      <c r="F15059" s="656" t="s">
        <v>19132</v>
      </c>
      <c r="G15059" s="825" t="s">
        <v>6467</v>
      </c>
      <c r="H15059" s="657">
        <v>44729</v>
      </c>
      <c r="I15059" s="657">
        <v>44820</v>
      </c>
      <c r="J15059" s="827"/>
    </row>
    <row r="15060" spans="1:10" ht="58.15">
      <c r="A15060" s="374" t="s">
        <v>38028</v>
      </c>
      <c r="B15060" s="654" t="s">
        <v>16867</v>
      </c>
      <c r="C15060" s="654" t="s">
        <v>18785</v>
      </c>
      <c r="D15060" s="654" t="s">
        <v>2725</v>
      </c>
      <c r="E15060" s="824">
        <v>36000</v>
      </c>
      <c r="F15060" s="656" t="s">
        <v>19112</v>
      </c>
      <c r="G15060" s="825" t="s">
        <v>6467</v>
      </c>
      <c r="H15060" s="657">
        <v>44732</v>
      </c>
      <c r="I15060" s="657">
        <v>44823</v>
      </c>
      <c r="J15060" s="827"/>
    </row>
    <row r="15061" spans="1:10" ht="34.9">
      <c r="A15061" s="374" t="s">
        <v>19181</v>
      </c>
      <c r="B15061" s="654" t="s">
        <v>16867</v>
      </c>
      <c r="C15061" s="654" t="s">
        <v>18785</v>
      </c>
      <c r="D15061" s="654" t="s">
        <v>2725</v>
      </c>
      <c r="E15061" s="824">
        <v>32000</v>
      </c>
      <c r="F15061" s="656" t="s">
        <v>19103</v>
      </c>
      <c r="G15061" s="825" t="s">
        <v>6467</v>
      </c>
      <c r="H15061" s="657">
        <v>44732</v>
      </c>
      <c r="I15061" s="657">
        <v>44823</v>
      </c>
      <c r="J15061" s="827"/>
    </row>
    <row r="15062" spans="1:10" ht="46.5">
      <c r="A15062" s="374" t="s">
        <v>19182</v>
      </c>
      <c r="B15062" s="654" t="s">
        <v>16867</v>
      </c>
      <c r="C15062" s="654" t="s">
        <v>18785</v>
      </c>
      <c r="D15062" s="654" t="s">
        <v>2725</v>
      </c>
      <c r="E15062" s="824">
        <v>22500</v>
      </c>
      <c r="F15062" s="656" t="s">
        <v>19183</v>
      </c>
      <c r="G15062" s="825" t="s">
        <v>16690</v>
      </c>
      <c r="H15062" s="657">
        <v>44748</v>
      </c>
      <c r="I15062" s="657">
        <v>44783</v>
      </c>
      <c r="J15062" s="827"/>
    </row>
    <row r="15063" spans="1:10" ht="58.15">
      <c r="A15063" s="374" t="s">
        <v>19184</v>
      </c>
      <c r="B15063" s="654" t="s">
        <v>16867</v>
      </c>
      <c r="C15063" s="654" t="s">
        <v>18785</v>
      </c>
      <c r="D15063" s="654" t="s">
        <v>2725</v>
      </c>
      <c r="E15063" s="824">
        <v>23600</v>
      </c>
      <c r="F15063" s="656" t="s">
        <v>19185</v>
      </c>
      <c r="G15063" s="825" t="s">
        <v>6467</v>
      </c>
      <c r="H15063" s="657">
        <v>44754</v>
      </c>
      <c r="I15063" s="657">
        <v>44844</v>
      </c>
      <c r="J15063" s="827"/>
    </row>
    <row r="15064" spans="1:10" ht="34.9">
      <c r="A15064" s="374" t="s">
        <v>19186</v>
      </c>
      <c r="B15064" s="654" t="s">
        <v>16867</v>
      </c>
      <c r="C15064" s="654" t="s">
        <v>18785</v>
      </c>
      <c r="D15064" s="654" t="s">
        <v>2725</v>
      </c>
      <c r="E15064" s="824">
        <v>24000</v>
      </c>
      <c r="F15064" s="656" t="s">
        <v>19187</v>
      </c>
      <c r="G15064" s="825" t="s">
        <v>6467</v>
      </c>
      <c r="H15064" s="657">
        <v>44754</v>
      </c>
      <c r="I15064" s="657">
        <v>44834</v>
      </c>
      <c r="J15064" s="827"/>
    </row>
    <row r="15065" spans="1:10" ht="23.25">
      <c r="A15065" s="374" t="s">
        <v>19188</v>
      </c>
      <c r="B15065" s="654" t="s">
        <v>9190</v>
      </c>
      <c r="C15065" s="654" t="s">
        <v>18785</v>
      </c>
      <c r="D15065" s="654" t="s">
        <v>19189</v>
      </c>
      <c r="E15065" s="824">
        <v>289834.32</v>
      </c>
      <c r="F15065" s="656" t="s">
        <v>19088</v>
      </c>
      <c r="G15065" s="825" t="s">
        <v>6467</v>
      </c>
      <c r="H15065" s="657">
        <v>44757</v>
      </c>
      <c r="I15065" s="657">
        <v>44926</v>
      </c>
      <c r="J15065" s="827"/>
    </row>
    <row r="15066" spans="1:10" ht="23.25">
      <c r="A15066" s="374" t="s">
        <v>19190</v>
      </c>
      <c r="B15066" s="654" t="s">
        <v>16867</v>
      </c>
      <c r="C15066" s="654" t="s">
        <v>18785</v>
      </c>
      <c r="D15066" s="654" t="s">
        <v>2725</v>
      </c>
      <c r="E15066" s="824">
        <v>19250</v>
      </c>
      <c r="F15066" s="656" t="s">
        <v>19191</v>
      </c>
      <c r="G15066" s="825" t="s">
        <v>6467</v>
      </c>
      <c r="H15066" s="657">
        <v>44762</v>
      </c>
      <c r="I15066" s="657">
        <v>44926</v>
      </c>
      <c r="J15066" s="827"/>
    </row>
    <row r="15067" spans="1:10" ht="34.9">
      <c r="A15067" s="374" t="s">
        <v>19192</v>
      </c>
      <c r="B15067" s="654" t="s">
        <v>9190</v>
      </c>
      <c r="C15067" s="654" t="s">
        <v>18785</v>
      </c>
      <c r="D15067" s="654" t="s">
        <v>19193</v>
      </c>
      <c r="E15067" s="824">
        <v>135002.79</v>
      </c>
      <c r="F15067" s="656" t="s">
        <v>19194</v>
      </c>
      <c r="G15067" s="825" t="s">
        <v>16690</v>
      </c>
      <c r="H15067" s="657">
        <v>44667</v>
      </c>
      <c r="I15067" s="657">
        <v>44756</v>
      </c>
      <c r="J15067" s="827"/>
    </row>
    <row r="15068" spans="1:10" ht="23.25">
      <c r="A15068" s="374" t="s">
        <v>19195</v>
      </c>
      <c r="B15068" s="654" t="s">
        <v>16867</v>
      </c>
      <c r="C15068" s="654" t="s">
        <v>18785</v>
      </c>
      <c r="D15068" s="654" t="s">
        <v>2725</v>
      </c>
      <c r="E15068" s="824">
        <v>40000</v>
      </c>
      <c r="F15068" s="656" t="s">
        <v>19196</v>
      </c>
      <c r="G15068" s="825" t="s">
        <v>6467</v>
      </c>
      <c r="H15068" s="657">
        <v>44768</v>
      </c>
      <c r="I15068" s="657">
        <v>44918</v>
      </c>
      <c r="J15068" s="827"/>
    </row>
    <row r="15069" spans="1:10" ht="69.75">
      <c r="A15069" s="374" t="s">
        <v>19197</v>
      </c>
      <c r="B15069" s="654" t="s">
        <v>16867</v>
      </c>
      <c r="C15069" s="654" t="s">
        <v>18785</v>
      </c>
      <c r="D15069" s="654" t="s">
        <v>2725</v>
      </c>
      <c r="E15069" s="824">
        <v>24000</v>
      </c>
      <c r="F15069" s="656" t="s">
        <v>19198</v>
      </c>
      <c r="G15069" s="825" t="s">
        <v>6467</v>
      </c>
      <c r="H15069" s="657">
        <v>44768</v>
      </c>
      <c r="I15069" s="657">
        <v>44842</v>
      </c>
      <c r="J15069" s="827"/>
    </row>
    <row r="15070" spans="1:10" ht="23.25">
      <c r="A15070" s="374" t="s">
        <v>19199</v>
      </c>
      <c r="B15070" s="654" t="s">
        <v>16867</v>
      </c>
      <c r="C15070" s="654" t="s">
        <v>18785</v>
      </c>
      <c r="D15070" s="654" t="s">
        <v>2725</v>
      </c>
      <c r="E15070" s="824">
        <v>21000</v>
      </c>
      <c r="F15070" s="656" t="s">
        <v>19200</v>
      </c>
      <c r="G15070" s="825" t="s">
        <v>6467</v>
      </c>
      <c r="H15070" s="657">
        <v>44777</v>
      </c>
      <c r="I15070" s="657">
        <v>44837</v>
      </c>
      <c r="J15070" s="827"/>
    </row>
    <row r="15071" spans="1:10" ht="23.25">
      <c r="A15071" s="374" t="s">
        <v>19201</v>
      </c>
      <c r="B15071" s="654" t="s">
        <v>9726</v>
      </c>
      <c r="C15071" s="654" t="s">
        <v>18785</v>
      </c>
      <c r="D15071" s="654" t="s">
        <v>19202</v>
      </c>
      <c r="E15071" s="824">
        <v>60000</v>
      </c>
      <c r="F15071" s="656" t="s">
        <v>19101</v>
      </c>
      <c r="G15071" s="825" t="s">
        <v>6467</v>
      </c>
      <c r="H15071" s="657">
        <v>44782</v>
      </c>
      <c r="I15071" s="657">
        <v>44872</v>
      </c>
      <c r="J15071" s="827"/>
    </row>
    <row r="15072" spans="1:10" ht="69.75">
      <c r="A15072" s="374" t="s">
        <v>19203</v>
      </c>
      <c r="B15072" s="654" t="s">
        <v>16867</v>
      </c>
      <c r="C15072" s="654" t="s">
        <v>18785</v>
      </c>
      <c r="D15072" s="654" t="s">
        <v>2725</v>
      </c>
      <c r="E15072" s="824">
        <v>19500</v>
      </c>
      <c r="F15072" s="656" t="s">
        <v>19204</v>
      </c>
      <c r="G15072" s="825" t="s">
        <v>6467</v>
      </c>
      <c r="H15072" s="657">
        <v>44782</v>
      </c>
      <c r="I15072" s="657">
        <v>44917</v>
      </c>
      <c r="J15072" s="827"/>
    </row>
    <row r="15073" spans="1:10" ht="69.75">
      <c r="A15073" s="374" t="s">
        <v>19205</v>
      </c>
      <c r="B15073" s="654" t="s">
        <v>16867</v>
      </c>
      <c r="C15073" s="654" t="s">
        <v>18785</v>
      </c>
      <c r="D15073" s="654" t="s">
        <v>2725</v>
      </c>
      <c r="E15073" s="824">
        <v>19500</v>
      </c>
      <c r="F15073" s="656" t="s">
        <v>19206</v>
      </c>
      <c r="G15073" s="825" t="s">
        <v>6467</v>
      </c>
      <c r="H15073" s="657">
        <v>44782</v>
      </c>
      <c r="I15073" s="657">
        <v>44917</v>
      </c>
      <c r="J15073" s="827"/>
    </row>
    <row r="15074" spans="1:10" ht="23.25">
      <c r="A15074" s="374" t="s">
        <v>19207</v>
      </c>
      <c r="B15074" s="654" t="s">
        <v>16867</v>
      </c>
      <c r="C15074" s="654" t="s">
        <v>18785</v>
      </c>
      <c r="D15074" s="654" t="s">
        <v>2725</v>
      </c>
      <c r="E15074" s="824">
        <v>19500</v>
      </c>
      <c r="F15074" s="656" t="s">
        <v>19136</v>
      </c>
      <c r="G15074" s="825" t="s">
        <v>6467</v>
      </c>
      <c r="H15074" s="657">
        <v>44782</v>
      </c>
      <c r="I15074" s="657">
        <v>44917</v>
      </c>
      <c r="J15074" s="827"/>
    </row>
    <row r="15075" spans="1:10" ht="23.25">
      <c r="A15075" s="374" t="s">
        <v>19208</v>
      </c>
      <c r="B15075" s="654" t="s">
        <v>16867</v>
      </c>
      <c r="C15075" s="654" t="s">
        <v>18785</v>
      </c>
      <c r="D15075" s="654" t="s">
        <v>2725</v>
      </c>
      <c r="E15075" s="824">
        <v>40000</v>
      </c>
      <c r="F15075" s="656" t="s">
        <v>19138</v>
      </c>
      <c r="G15075" s="825" t="s">
        <v>6467</v>
      </c>
      <c r="H15075" s="657">
        <v>44785</v>
      </c>
      <c r="I15075" s="657">
        <v>44884</v>
      </c>
      <c r="J15075" s="827"/>
    </row>
    <row r="15076" spans="1:10" ht="23.25">
      <c r="A15076" s="374" t="s">
        <v>19209</v>
      </c>
      <c r="B15076" s="654" t="s">
        <v>16867</v>
      </c>
      <c r="C15076" s="654" t="s">
        <v>18785</v>
      </c>
      <c r="D15076" s="654" t="s">
        <v>2725</v>
      </c>
      <c r="E15076" s="824">
        <v>29260</v>
      </c>
      <c r="F15076" s="656" t="s">
        <v>19210</v>
      </c>
      <c r="G15076" s="825" t="s">
        <v>6467</v>
      </c>
      <c r="H15076" s="657">
        <v>44788</v>
      </c>
      <c r="I15076" s="657">
        <v>44843</v>
      </c>
      <c r="J15076" s="827"/>
    </row>
    <row r="15077" spans="1:10" ht="23.25">
      <c r="A15077" s="374" t="s">
        <v>19211</v>
      </c>
      <c r="B15077" s="654" t="s">
        <v>16867</v>
      </c>
      <c r="C15077" s="654" t="s">
        <v>18785</v>
      </c>
      <c r="D15077" s="654" t="s">
        <v>2725</v>
      </c>
      <c r="E15077" s="824">
        <v>25000</v>
      </c>
      <c r="F15077" s="656" t="s">
        <v>19212</v>
      </c>
      <c r="G15077" s="825" t="s">
        <v>6467</v>
      </c>
      <c r="H15077" s="657">
        <v>44789</v>
      </c>
      <c r="I15077" s="657">
        <v>44879</v>
      </c>
      <c r="J15077" s="827"/>
    </row>
    <row r="15078" spans="1:10" ht="34.9">
      <c r="A15078" s="374" t="s">
        <v>19213</v>
      </c>
      <c r="B15078" s="654" t="s">
        <v>9190</v>
      </c>
      <c r="C15078" s="654" t="s">
        <v>18785</v>
      </c>
      <c r="D15078" s="654" t="s">
        <v>18838</v>
      </c>
      <c r="E15078" s="824">
        <v>50699.78</v>
      </c>
      <c r="F15078" s="656" t="s">
        <v>19194</v>
      </c>
      <c r="G15078" s="825" t="s">
        <v>16690</v>
      </c>
      <c r="H15078" s="657">
        <v>44652</v>
      </c>
      <c r="I15078" s="657">
        <v>44667</v>
      </c>
      <c r="J15078" s="827"/>
    </row>
    <row r="15079" spans="1:10" ht="23.25">
      <c r="A15079" s="374" t="s">
        <v>19214</v>
      </c>
      <c r="B15079" s="654" t="s">
        <v>16867</v>
      </c>
      <c r="C15079" s="654" t="s">
        <v>18785</v>
      </c>
      <c r="D15079" s="654" t="s">
        <v>2725</v>
      </c>
      <c r="E15079" s="824">
        <v>32000</v>
      </c>
      <c r="F15079" s="656" t="s">
        <v>19215</v>
      </c>
      <c r="G15079" s="825" t="s">
        <v>6467</v>
      </c>
      <c r="H15079" s="657">
        <v>44792</v>
      </c>
      <c r="I15079" s="657">
        <v>44833</v>
      </c>
      <c r="J15079" s="827"/>
    </row>
    <row r="15080" spans="1:10" ht="34.9">
      <c r="A15080" s="374" t="s">
        <v>19216</v>
      </c>
      <c r="B15080" s="654" t="s">
        <v>16867</v>
      </c>
      <c r="C15080" s="654" t="s">
        <v>18785</v>
      </c>
      <c r="D15080" s="654" t="s">
        <v>2725</v>
      </c>
      <c r="E15080" s="824">
        <v>23000</v>
      </c>
      <c r="F15080" s="656" t="s">
        <v>19217</v>
      </c>
      <c r="G15080" s="825" t="s">
        <v>16690</v>
      </c>
      <c r="H15080" s="657">
        <v>44795</v>
      </c>
      <c r="I15080" s="657">
        <v>44805</v>
      </c>
      <c r="J15080" s="827"/>
    </row>
    <row r="15081" spans="1:10" ht="23.25">
      <c r="A15081" s="374" t="s">
        <v>19218</v>
      </c>
      <c r="B15081" s="654" t="s">
        <v>16867</v>
      </c>
      <c r="C15081" s="654" t="s">
        <v>18785</v>
      </c>
      <c r="D15081" s="654" t="s">
        <v>2725</v>
      </c>
      <c r="E15081" s="824">
        <v>30987.599999999999</v>
      </c>
      <c r="F15081" s="656" t="s">
        <v>19219</v>
      </c>
      <c r="G15081" s="825" t="s">
        <v>16690</v>
      </c>
      <c r="H15081" s="657">
        <v>44798</v>
      </c>
      <c r="I15081" s="657">
        <v>44804</v>
      </c>
      <c r="J15081" s="827"/>
    </row>
    <row r="15082" spans="1:10" ht="23.25">
      <c r="A15082" s="374" t="s">
        <v>19220</v>
      </c>
      <c r="B15082" s="654" t="s">
        <v>16867</v>
      </c>
      <c r="C15082" s="654" t="s">
        <v>18785</v>
      </c>
      <c r="D15082" s="654" t="s">
        <v>2725</v>
      </c>
      <c r="E15082" s="824">
        <v>33000</v>
      </c>
      <c r="F15082" s="656" t="s">
        <v>19148</v>
      </c>
      <c r="G15082" s="825" t="s">
        <v>6467</v>
      </c>
      <c r="H15082" s="657">
        <v>44799</v>
      </c>
      <c r="I15082" s="657">
        <v>44889</v>
      </c>
      <c r="J15082" s="827"/>
    </row>
    <row r="15083" spans="1:10" ht="23.25">
      <c r="A15083" s="374" t="s">
        <v>19221</v>
      </c>
      <c r="B15083" s="654" t="s">
        <v>8361</v>
      </c>
      <c r="C15083" s="654" t="s">
        <v>18785</v>
      </c>
      <c r="D15083" s="654" t="s">
        <v>19222</v>
      </c>
      <c r="E15083" s="824">
        <v>80070.240000000005</v>
      </c>
      <c r="F15083" s="656" t="s">
        <v>19223</v>
      </c>
      <c r="G15083" s="825" t="s">
        <v>38026</v>
      </c>
      <c r="H15083" s="657"/>
      <c r="I15083" s="657"/>
      <c r="J15083" s="827"/>
    </row>
    <row r="15084" spans="1:10" ht="34.9">
      <c r="A15084" s="374" t="s">
        <v>19224</v>
      </c>
      <c r="B15084" s="654" t="s">
        <v>8361</v>
      </c>
      <c r="C15084" s="654" t="s">
        <v>18785</v>
      </c>
      <c r="D15084" s="654" t="s">
        <v>19225</v>
      </c>
      <c r="E15084" s="824">
        <v>140000</v>
      </c>
      <c r="F15084" s="656"/>
      <c r="G15084" s="825" t="s">
        <v>19226</v>
      </c>
      <c r="H15084" s="657"/>
      <c r="I15084" s="657"/>
      <c r="J15084" s="827"/>
    </row>
    <row r="15085" spans="1:10" ht="23.25">
      <c r="A15085" s="374" t="s">
        <v>19227</v>
      </c>
      <c r="B15085" s="654" t="s">
        <v>16867</v>
      </c>
      <c r="C15085" s="654" t="s">
        <v>18785</v>
      </c>
      <c r="D15085" s="654"/>
      <c r="E15085" s="824">
        <v>33000</v>
      </c>
      <c r="F15085" s="656"/>
      <c r="G15085" s="825" t="s">
        <v>9537</v>
      </c>
      <c r="H15085" s="657"/>
      <c r="I15085" s="657"/>
      <c r="J15085" s="827"/>
    </row>
    <row r="15086" spans="1:10" ht="23.25">
      <c r="A15086" s="374" t="s">
        <v>19228</v>
      </c>
      <c r="B15086" s="654" t="s">
        <v>9190</v>
      </c>
      <c r="C15086" s="654" t="s">
        <v>18785</v>
      </c>
      <c r="D15086" s="654"/>
      <c r="E15086" s="824">
        <v>720000</v>
      </c>
      <c r="F15086" s="656"/>
      <c r="G15086" s="825" t="s">
        <v>9537</v>
      </c>
      <c r="H15086" s="657"/>
      <c r="I15086" s="657"/>
      <c r="J15086" s="827"/>
    </row>
    <row r="15087" spans="1:10" ht="23.25">
      <c r="A15087" s="374" t="s">
        <v>19229</v>
      </c>
      <c r="B15087" s="654" t="s">
        <v>18787</v>
      </c>
      <c r="C15087" s="654" t="s">
        <v>18781</v>
      </c>
      <c r="D15087" s="654"/>
      <c r="E15087" s="824">
        <v>2312387.2999999998</v>
      </c>
      <c r="F15087" s="656"/>
      <c r="G15087" s="825" t="s">
        <v>9537</v>
      </c>
      <c r="H15087" s="657"/>
      <c r="I15087" s="657"/>
      <c r="J15087" s="827"/>
    </row>
    <row r="15088" spans="1:10" ht="23.25">
      <c r="A15088" s="374" t="s">
        <v>19230</v>
      </c>
      <c r="B15088" s="654" t="s">
        <v>9190</v>
      </c>
      <c r="C15088" s="654" t="s">
        <v>18785</v>
      </c>
      <c r="D15088" s="654"/>
      <c r="E15088" s="824">
        <v>720000</v>
      </c>
      <c r="F15088" s="656"/>
      <c r="G15088" s="825" t="s">
        <v>9537</v>
      </c>
      <c r="H15088" s="657"/>
      <c r="I15088" s="657"/>
      <c r="J15088" s="827"/>
    </row>
    <row r="15089" spans="1:10" ht="23.25">
      <c r="A15089" s="374" t="s">
        <v>19231</v>
      </c>
      <c r="B15089" s="654" t="s">
        <v>8361</v>
      </c>
      <c r="C15089" s="654" t="s">
        <v>18785</v>
      </c>
      <c r="D15089" s="654"/>
      <c r="E15089" s="824">
        <v>83880</v>
      </c>
      <c r="F15089" s="656"/>
      <c r="G15089" s="825" t="s">
        <v>9537</v>
      </c>
      <c r="H15089" s="657"/>
      <c r="I15089" s="657"/>
      <c r="J15089" s="827"/>
    </row>
    <row r="15090" spans="1:10" ht="23.25">
      <c r="A15090" s="374" t="s">
        <v>19232</v>
      </c>
      <c r="B15090" s="654" t="s">
        <v>8361</v>
      </c>
      <c r="C15090" s="654" t="s">
        <v>18785</v>
      </c>
      <c r="D15090" s="654"/>
      <c r="E15090" s="824">
        <v>136400</v>
      </c>
      <c r="F15090" s="656"/>
      <c r="G15090" s="825" t="s">
        <v>9537</v>
      </c>
      <c r="H15090" s="657"/>
      <c r="I15090" s="657"/>
      <c r="J15090" s="827"/>
    </row>
    <row r="15091" spans="1:10" ht="34.9">
      <c r="A15091" s="374" t="s">
        <v>19233</v>
      </c>
      <c r="B15091" s="654" t="s">
        <v>8361</v>
      </c>
      <c r="C15091" s="654" t="s">
        <v>18785</v>
      </c>
      <c r="D15091" s="654"/>
      <c r="E15091" s="824">
        <v>46000</v>
      </c>
      <c r="F15091" s="656"/>
      <c r="G15091" s="825" t="s">
        <v>9537</v>
      </c>
      <c r="H15091" s="657"/>
      <c r="I15091" s="657"/>
      <c r="J15091" s="827"/>
    </row>
    <row r="15092" spans="1:10" ht="23.25">
      <c r="A15092" s="374" t="s">
        <v>19234</v>
      </c>
      <c r="B15092" s="654" t="s">
        <v>8361</v>
      </c>
      <c r="C15092" s="654" t="s">
        <v>18785</v>
      </c>
      <c r="D15092" s="654"/>
      <c r="E15092" s="824">
        <v>110100</v>
      </c>
      <c r="F15092" s="656"/>
      <c r="G15092" s="825" t="s">
        <v>9537</v>
      </c>
      <c r="H15092" s="657"/>
      <c r="I15092" s="657"/>
      <c r="J15092" s="827"/>
    </row>
    <row r="15093" spans="1:10" ht="23.25">
      <c r="A15093" s="374" t="s">
        <v>19235</v>
      </c>
      <c r="B15093" s="654" t="s">
        <v>18799</v>
      </c>
      <c r="C15093" s="654" t="s">
        <v>18785</v>
      </c>
      <c r="D15093" s="654"/>
      <c r="E15093" s="824">
        <v>543000</v>
      </c>
      <c r="F15093" s="656"/>
      <c r="G15093" s="825" t="s">
        <v>9537</v>
      </c>
      <c r="H15093" s="657"/>
      <c r="I15093" s="657"/>
      <c r="J15093" s="827"/>
    </row>
    <row r="15094" spans="1:10" s="30" customFormat="1" ht="34.9">
      <c r="A15094" s="374" t="s">
        <v>19236</v>
      </c>
      <c r="B15094" s="654" t="s">
        <v>8361</v>
      </c>
      <c r="C15094" s="654" t="s">
        <v>8351</v>
      </c>
      <c r="D15094" s="654" t="s">
        <v>9302</v>
      </c>
      <c r="E15094" s="824">
        <v>71895.7</v>
      </c>
      <c r="F15094" s="656"/>
      <c r="G15094" s="825" t="s">
        <v>9129</v>
      </c>
      <c r="H15094" s="657" t="s">
        <v>38023</v>
      </c>
      <c r="I15094" s="657">
        <v>44835</v>
      </c>
      <c r="J15094" s="827"/>
    </row>
    <row r="15095" spans="1:10" s="30" customFormat="1" ht="23.25">
      <c r="A15095" s="374" t="s">
        <v>19035</v>
      </c>
      <c r="B15095" s="654" t="s">
        <v>9190</v>
      </c>
      <c r="C15095" s="654" t="s">
        <v>8351</v>
      </c>
      <c r="D15095" s="654" t="s">
        <v>9302</v>
      </c>
      <c r="E15095" s="824">
        <v>191989.8</v>
      </c>
      <c r="F15095" s="656" t="s">
        <v>8712</v>
      </c>
      <c r="G15095" s="825" t="s">
        <v>105</v>
      </c>
      <c r="H15095" s="657">
        <v>44743</v>
      </c>
      <c r="I15095" s="657" t="s">
        <v>19237</v>
      </c>
      <c r="J15095" s="826" t="s">
        <v>38025</v>
      </c>
    </row>
    <row r="15096" spans="1:10" s="30" customFormat="1">
      <c r="A15096" s="374" t="s">
        <v>19238</v>
      </c>
      <c r="B15096" s="654" t="s">
        <v>9482</v>
      </c>
      <c r="C15096" s="654" t="s">
        <v>8351</v>
      </c>
      <c r="D15096" s="654" t="s">
        <v>19309</v>
      </c>
      <c r="E15096" s="824">
        <v>34320</v>
      </c>
      <c r="F15096" s="656" t="s">
        <v>19239</v>
      </c>
      <c r="G15096" s="825" t="s">
        <v>105</v>
      </c>
      <c r="H15096" s="657">
        <v>44616</v>
      </c>
      <c r="I15096" s="657">
        <v>2022</v>
      </c>
      <c r="J15096" s="826" t="s">
        <v>38024</v>
      </c>
    </row>
    <row r="15097" spans="1:10" s="30" customFormat="1" ht="34.9">
      <c r="A15097" s="374" t="s">
        <v>19240</v>
      </c>
      <c r="B15097" s="654" t="s">
        <v>9482</v>
      </c>
      <c r="C15097" s="654" t="s">
        <v>8351</v>
      </c>
      <c r="D15097" s="1212" t="s">
        <v>19309</v>
      </c>
      <c r="E15097" s="824">
        <v>35000</v>
      </c>
      <c r="F15097" s="656" t="s">
        <v>19241</v>
      </c>
      <c r="G15097" s="825" t="s">
        <v>105</v>
      </c>
      <c r="H15097" s="657">
        <v>44602</v>
      </c>
      <c r="I15097" s="657">
        <v>2022</v>
      </c>
      <c r="J15097" s="826" t="s">
        <v>38024</v>
      </c>
    </row>
    <row r="15098" spans="1:10" s="30" customFormat="1" ht="23.25">
      <c r="A15098" s="374" t="s">
        <v>19242</v>
      </c>
      <c r="B15098" s="654" t="s">
        <v>9482</v>
      </c>
      <c r="C15098" s="654" t="s">
        <v>8351</v>
      </c>
      <c r="D15098" s="1212" t="s">
        <v>19309</v>
      </c>
      <c r="E15098" s="824">
        <v>19500</v>
      </c>
      <c r="F15098" s="656" t="s">
        <v>19045</v>
      </c>
      <c r="G15098" s="825" t="s">
        <v>105</v>
      </c>
      <c r="H15098" s="657">
        <v>44603</v>
      </c>
      <c r="I15098" s="657">
        <v>2022</v>
      </c>
      <c r="J15098" s="826" t="s">
        <v>38024</v>
      </c>
    </row>
    <row r="15099" spans="1:10" s="30" customFormat="1" ht="34.9">
      <c r="A15099" s="374" t="s">
        <v>19243</v>
      </c>
      <c r="B15099" s="654" t="s">
        <v>9482</v>
      </c>
      <c r="C15099" s="654" t="s">
        <v>8351</v>
      </c>
      <c r="D15099" s="1212" t="s">
        <v>19309</v>
      </c>
      <c r="E15099" s="824">
        <v>30000</v>
      </c>
      <c r="F15099" s="656" t="s">
        <v>19244</v>
      </c>
      <c r="G15099" s="825" t="s">
        <v>105</v>
      </c>
      <c r="H15099" s="657">
        <v>44602</v>
      </c>
      <c r="I15099" s="657">
        <v>2022</v>
      </c>
      <c r="J15099" s="826" t="s">
        <v>38024</v>
      </c>
    </row>
    <row r="15100" spans="1:10" s="30" customFormat="1" ht="23.25">
      <c r="A15100" s="374" t="s">
        <v>19245</v>
      </c>
      <c r="B15100" s="654" t="s">
        <v>9482</v>
      </c>
      <c r="C15100" s="654" t="s">
        <v>8351</v>
      </c>
      <c r="D15100" s="1212" t="s">
        <v>19309</v>
      </c>
      <c r="E15100" s="824">
        <v>30000</v>
      </c>
      <c r="F15100" s="656" t="s">
        <v>19246</v>
      </c>
      <c r="G15100" s="825" t="s">
        <v>105</v>
      </c>
      <c r="H15100" s="657">
        <v>44602</v>
      </c>
      <c r="I15100" s="657">
        <v>2022</v>
      </c>
      <c r="J15100" s="826" t="s">
        <v>38024</v>
      </c>
    </row>
    <row r="15101" spans="1:10" s="30" customFormat="1" ht="23.25">
      <c r="A15101" s="374" t="s">
        <v>19247</v>
      </c>
      <c r="B15101" s="654" t="s">
        <v>9482</v>
      </c>
      <c r="C15101" s="654" t="s">
        <v>8351</v>
      </c>
      <c r="D15101" s="1212" t="s">
        <v>19309</v>
      </c>
      <c r="E15101" s="824">
        <v>35000</v>
      </c>
      <c r="F15101" s="656" t="s">
        <v>19051</v>
      </c>
      <c r="G15101" s="825" t="s">
        <v>105</v>
      </c>
      <c r="H15101" s="657">
        <v>44606</v>
      </c>
      <c r="I15101" s="657">
        <v>2022</v>
      </c>
      <c r="J15101" s="826" t="s">
        <v>38024</v>
      </c>
    </row>
    <row r="15102" spans="1:10" s="30" customFormat="1" ht="23.25">
      <c r="A15102" s="374" t="s">
        <v>19248</v>
      </c>
      <c r="B15102" s="654" t="s">
        <v>9482</v>
      </c>
      <c r="C15102" s="654" t="s">
        <v>8351</v>
      </c>
      <c r="D15102" s="1212" t="s">
        <v>19309</v>
      </c>
      <c r="E15102" s="824">
        <v>20000</v>
      </c>
      <c r="F15102" s="656" t="s">
        <v>19249</v>
      </c>
      <c r="G15102" s="825" t="s">
        <v>105</v>
      </c>
      <c r="H15102" s="657">
        <v>44614</v>
      </c>
      <c r="I15102" s="657">
        <v>2022</v>
      </c>
      <c r="J15102" s="826" t="s">
        <v>38024</v>
      </c>
    </row>
    <row r="15103" spans="1:10" s="30" customFormat="1" ht="46.5">
      <c r="A15103" s="374" t="s">
        <v>19250</v>
      </c>
      <c r="B15103" s="654" t="s">
        <v>9482</v>
      </c>
      <c r="C15103" s="654" t="s">
        <v>8351</v>
      </c>
      <c r="D15103" s="1212" t="s">
        <v>19309</v>
      </c>
      <c r="E15103" s="824">
        <v>35000</v>
      </c>
      <c r="F15103" s="656" t="s">
        <v>19053</v>
      </c>
      <c r="G15103" s="825" t="s">
        <v>105</v>
      </c>
      <c r="H15103" s="657">
        <v>44606</v>
      </c>
      <c r="I15103" s="657">
        <v>2022</v>
      </c>
      <c r="J15103" s="826" t="s">
        <v>38024</v>
      </c>
    </row>
    <row r="15104" spans="1:10" s="30" customFormat="1" ht="34.9">
      <c r="A15104" s="374" t="s">
        <v>19251</v>
      </c>
      <c r="B15104" s="654" t="s">
        <v>9482</v>
      </c>
      <c r="C15104" s="654" t="s">
        <v>8351</v>
      </c>
      <c r="D15104" s="1212" t="s">
        <v>19309</v>
      </c>
      <c r="E15104" s="824">
        <v>35000</v>
      </c>
      <c r="F15104" s="656" t="s">
        <v>19043</v>
      </c>
      <c r="G15104" s="825" t="s">
        <v>105</v>
      </c>
      <c r="H15104" s="657">
        <v>44606</v>
      </c>
      <c r="I15104" s="657">
        <v>2022</v>
      </c>
      <c r="J15104" s="826" t="s">
        <v>38024</v>
      </c>
    </row>
    <row r="15105" spans="1:10" s="30" customFormat="1" ht="23.25">
      <c r="A15105" s="374" t="s">
        <v>19252</v>
      </c>
      <c r="B15105" s="654" t="s">
        <v>9482</v>
      </c>
      <c r="C15105" s="654" t="s">
        <v>8351</v>
      </c>
      <c r="D15105" s="1212" t="s">
        <v>19309</v>
      </c>
      <c r="E15105" s="824">
        <v>35000</v>
      </c>
      <c r="F15105" s="656" t="s">
        <v>19253</v>
      </c>
      <c r="G15105" s="825" t="s">
        <v>105</v>
      </c>
      <c r="H15105" s="657">
        <v>44614</v>
      </c>
      <c r="I15105" s="657">
        <v>2022</v>
      </c>
      <c r="J15105" s="826" t="s">
        <v>38024</v>
      </c>
    </row>
    <row r="15106" spans="1:10" s="30" customFormat="1" ht="34.9">
      <c r="A15106" s="374" t="s">
        <v>19254</v>
      </c>
      <c r="B15106" s="654" t="s">
        <v>9482</v>
      </c>
      <c r="C15106" s="654" t="s">
        <v>8351</v>
      </c>
      <c r="D15106" s="1212" t="s">
        <v>19309</v>
      </c>
      <c r="E15106" s="824">
        <v>35000</v>
      </c>
      <c r="F15106" s="656" t="s">
        <v>19047</v>
      </c>
      <c r="G15106" s="825" t="s">
        <v>105</v>
      </c>
      <c r="H15106" s="657">
        <v>44603</v>
      </c>
      <c r="I15106" s="657">
        <v>2022</v>
      </c>
      <c r="J15106" s="826" t="s">
        <v>38024</v>
      </c>
    </row>
    <row r="15107" spans="1:10" s="30" customFormat="1" ht="23.25">
      <c r="A15107" s="374" t="s">
        <v>19255</v>
      </c>
      <c r="B15107" s="654" t="s">
        <v>9482</v>
      </c>
      <c r="C15107" s="654" t="s">
        <v>8351</v>
      </c>
      <c r="D15107" s="1212" t="s">
        <v>19309</v>
      </c>
      <c r="E15107" s="824">
        <v>35000</v>
      </c>
      <c r="F15107" s="656" t="s">
        <v>19256</v>
      </c>
      <c r="G15107" s="825" t="s">
        <v>105</v>
      </c>
      <c r="H15107" s="657">
        <v>44603</v>
      </c>
      <c r="I15107" s="657">
        <v>2022</v>
      </c>
      <c r="J15107" s="826" t="s">
        <v>38024</v>
      </c>
    </row>
    <row r="15108" spans="1:10" s="30" customFormat="1" ht="34.9">
      <c r="A15108" s="374" t="s">
        <v>19257</v>
      </c>
      <c r="B15108" s="654" t="s">
        <v>9482</v>
      </c>
      <c r="C15108" s="654" t="s">
        <v>8351</v>
      </c>
      <c r="D15108" s="1212" t="s">
        <v>19309</v>
      </c>
      <c r="E15108" s="824">
        <v>30000</v>
      </c>
      <c r="F15108" s="656" t="s">
        <v>19258</v>
      </c>
      <c r="G15108" s="825" t="s">
        <v>105</v>
      </c>
      <c r="H15108" s="657">
        <v>44606</v>
      </c>
      <c r="I15108" s="657">
        <v>2022</v>
      </c>
      <c r="J15108" s="826" t="s">
        <v>38024</v>
      </c>
    </row>
    <row r="15109" spans="1:10" s="30" customFormat="1" ht="23.25">
      <c r="A15109" s="374" t="s">
        <v>19247</v>
      </c>
      <c r="B15109" s="654" t="s">
        <v>9482</v>
      </c>
      <c r="C15109" s="654" t="s">
        <v>8351</v>
      </c>
      <c r="D15109" s="1212" t="s">
        <v>19309</v>
      </c>
      <c r="E15109" s="824">
        <v>35000</v>
      </c>
      <c r="F15109" s="656" t="s">
        <v>19259</v>
      </c>
      <c r="G15109" s="825" t="s">
        <v>105</v>
      </c>
      <c r="H15109" s="657">
        <v>44606</v>
      </c>
      <c r="I15109" s="657">
        <v>2022</v>
      </c>
      <c r="J15109" s="826" t="s">
        <v>38024</v>
      </c>
    </row>
    <row r="15110" spans="1:10" s="30" customFormat="1" ht="23.25">
      <c r="A15110" s="374" t="s">
        <v>19260</v>
      </c>
      <c r="B15110" s="654" t="s">
        <v>9482</v>
      </c>
      <c r="C15110" s="654" t="s">
        <v>8351</v>
      </c>
      <c r="D15110" s="1212" t="s">
        <v>19309</v>
      </c>
      <c r="E15110" s="824">
        <v>30000</v>
      </c>
      <c r="F15110" s="656" t="s">
        <v>19261</v>
      </c>
      <c r="G15110" s="825" t="s">
        <v>105</v>
      </c>
      <c r="H15110" s="657">
        <v>44645</v>
      </c>
      <c r="I15110" s="657">
        <v>2022</v>
      </c>
      <c r="J15110" s="826" t="s">
        <v>38024</v>
      </c>
    </row>
    <row r="15111" spans="1:10" s="30" customFormat="1" ht="23.25">
      <c r="A15111" s="374" t="s">
        <v>19262</v>
      </c>
      <c r="B15111" s="654" t="s">
        <v>9482</v>
      </c>
      <c r="C15111" s="654" t="s">
        <v>8351</v>
      </c>
      <c r="D15111" s="1212" t="s">
        <v>19309</v>
      </c>
      <c r="E15111" s="824">
        <v>35000</v>
      </c>
      <c r="F15111" s="656" t="s">
        <v>19263</v>
      </c>
      <c r="G15111" s="825" t="s">
        <v>105</v>
      </c>
      <c r="H15111" s="657">
        <v>44629</v>
      </c>
      <c r="I15111" s="657">
        <v>2022</v>
      </c>
      <c r="J15111" s="826" t="s">
        <v>38024</v>
      </c>
    </row>
    <row r="15112" spans="1:10" s="30" customFormat="1" ht="23.25">
      <c r="A15112" s="374" t="s">
        <v>19264</v>
      </c>
      <c r="B15112" s="654" t="s">
        <v>9482</v>
      </c>
      <c r="C15112" s="654" t="s">
        <v>8351</v>
      </c>
      <c r="D15112" s="1212" t="s">
        <v>19309</v>
      </c>
      <c r="E15112" s="824">
        <v>19500</v>
      </c>
      <c r="F15112" s="656" t="s">
        <v>19045</v>
      </c>
      <c r="G15112" s="825" t="s">
        <v>105</v>
      </c>
      <c r="H15112" s="657">
        <v>44680</v>
      </c>
      <c r="I15112" s="657">
        <v>2022</v>
      </c>
      <c r="J15112" s="826" t="s">
        <v>38024</v>
      </c>
    </row>
    <row r="15113" spans="1:10" s="30" customFormat="1" ht="23.25">
      <c r="A15113" s="374" t="s">
        <v>19265</v>
      </c>
      <c r="B15113" s="654" t="s">
        <v>9482</v>
      </c>
      <c r="C15113" s="654" t="s">
        <v>8351</v>
      </c>
      <c r="D15113" s="1212" t="s">
        <v>19309</v>
      </c>
      <c r="E15113" s="824">
        <v>35000</v>
      </c>
      <c r="F15113" s="656" t="s">
        <v>19266</v>
      </c>
      <c r="G15113" s="825" t="s">
        <v>105</v>
      </c>
      <c r="H15113" s="657">
        <v>44680</v>
      </c>
      <c r="I15113" s="657">
        <v>2022</v>
      </c>
      <c r="J15113" s="826" t="s">
        <v>38024</v>
      </c>
    </row>
    <row r="15114" spans="1:10" s="30" customFormat="1" ht="23.25">
      <c r="A15114" s="374" t="s">
        <v>19267</v>
      </c>
      <c r="B15114" s="654" t="s">
        <v>9482</v>
      </c>
      <c r="C15114" s="654" t="s">
        <v>8351</v>
      </c>
      <c r="D15114" s="1212" t="s">
        <v>19309</v>
      </c>
      <c r="E15114" s="824">
        <v>20000</v>
      </c>
      <c r="F15114" s="656" t="s">
        <v>19268</v>
      </c>
      <c r="G15114" s="825" t="s">
        <v>105</v>
      </c>
      <c r="H15114" s="657">
        <v>44686</v>
      </c>
      <c r="I15114" s="657">
        <v>2022</v>
      </c>
      <c r="J15114" s="826" t="s">
        <v>38024</v>
      </c>
    </row>
    <row r="15115" spans="1:10" s="30" customFormat="1" ht="23.25">
      <c r="A15115" s="374" t="s">
        <v>19269</v>
      </c>
      <c r="B15115" s="654" t="s">
        <v>9482</v>
      </c>
      <c r="C15115" s="654" t="s">
        <v>8351</v>
      </c>
      <c r="D15115" s="1212" t="s">
        <v>19309</v>
      </c>
      <c r="E15115" s="824">
        <v>30000</v>
      </c>
      <c r="F15115" s="656" t="s">
        <v>19244</v>
      </c>
      <c r="G15115" s="825" t="s">
        <v>105</v>
      </c>
      <c r="H15115" s="657">
        <v>44686</v>
      </c>
      <c r="I15115" s="657">
        <v>2022</v>
      </c>
      <c r="J15115" s="826" t="s">
        <v>38024</v>
      </c>
    </row>
    <row r="15116" spans="1:10" s="30" customFormat="1" ht="23.25">
      <c r="A15116" s="374" t="s">
        <v>19270</v>
      </c>
      <c r="B15116" s="654" t="s">
        <v>9482</v>
      </c>
      <c r="C15116" s="654" t="s">
        <v>8351</v>
      </c>
      <c r="D15116" s="1212" t="s">
        <v>19309</v>
      </c>
      <c r="E15116" s="824">
        <v>21000</v>
      </c>
      <c r="F15116" s="656" t="s">
        <v>19271</v>
      </c>
      <c r="G15116" s="825" t="s">
        <v>105</v>
      </c>
      <c r="H15116" s="657">
        <v>44699</v>
      </c>
      <c r="I15116" s="657">
        <v>2022</v>
      </c>
      <c r="J15116" s="826" t="s">
        <v>38024</v>
      </c>
    </row>
    <row r="15117" spans="1:10" s="30" customFormat="1" ht="23.25">
      <c r="A15117" s="374" t="s">
        <v>19272</v>
      </c>
      <c r="B15117" s="654" t="s">
        <v>9482</v>
      </c>
      <c r="C15117" s="654" t="s">
        <v>8351</v>
      </c>
      <c r="D15117" s="1212" t="s">
        <v>19309</v>
      </c>
      <c r="E15117" s="824">
        <v>35000</v>
      </c>
      <c r="F15117" s="656" t="s">
        <v>19051</v>
      </c>
      <c r="G15117" s="825" t="s">
        <v>105</v>
      </c>
      <c r="H15117" s="657">
        <v>44761</v>
      </c>
      <c r="I15117" s="657">
        <v>2022</v>
      </c>
      <c r="J15117" s="826" t="s">
        <v>38024</v>
      </c>
    </row>
    <row r="15118" spans="1:10" s="30" customFormat="1" ht="23.25">
      <c r="A15118" s="374" t="s">
        <v>19273</v>
      </c>
      <c r="B15118" s="654" t="s">
        <v>9482</v>
      </c>
      <c r="C15118" s="654" t="s">
        <v>8351</v>
      </c>
      <c r="D15118" s="1212" t="s">
        <v>19309</v>
      </c>
      <c r="E15118" s="824">
        <v>35000</v>
      </c>
      <c r="F15118" s="656" t="s">
        <v>19053</v>
      </c>
      <c r="G15118" s="825" t="s">
        <v>105</v>
      </c>
      <c r="H15118" s="657">
        <v>44761</v>
      </c>
      <c r="I15118" s="657">
        <v>2022</v>
      </c>
      <c r="J15118" s="826" t="s">
        <v>38024</v>
      </c>
    </row>
    <row r="15119" spans="1:10" s="30" customFormat="1" ht="23.25">
      <c r="A15119" s="374" t="s">
        <v>19274</v>
      </c>
      <c r="B15119" s="654" t="s">
        <v>9482</v>
      </c>
      <c r="C15119" s="654" t="s">
        <v>8351</v>
      </c>
      <c r="D15119" s="1212" t="s">
        <v>19309</v>
      </c>
      <c r="E15119" s="824">
        <v>35000</v>
      </c>
      <c r="F15119" s="656" t="s">
        <v>19043</v>
      </c>
      <c r="G15119" s="825" t="s">
        <v>105</v>
      </c>
      <c r="H15119" s="657">
        <v>44761</v>
      </c>
      <c r="I15119" s="657">
        <v>2022</v>
      </c>
      <c r="J15119" s="826" t="s">
        <v>38024</v>
      </c>
    </row>
    <row r="15120" spans="1:10" s="30" customFormat="1" ht="23.25">
      <c r="A15120" s="374" t="s">
        <v>19275</v>
      </c>
      <c r="B15120" s="654" t="s">
        <v>9482</v>
      </c>
      <c r="C15120" s="654" t="s">
        <v>8351</v>
      </c>
      <c r="D15120" s="1212" t="s">
        <v>19309</v>
      </c>
      <c r="E15120" s="824">
        <v>35000</v>
      </c>
      <c r="F15120" s="656" t="s">
        <v>19047</v>
      </c>
      <c r="G15120" s="825" t="s">
        <v>105</v>
      </c>
      <c r="H15120" s="657">
        <v>44761</v>
      </c>
      <c r="I15120" s="657">
        <v>2022</v>
      </c>
      <c r="J15120" s="826" t="s">
        <v>38024</v>
      </c>
    </row>
    <row r="15121" spans="1:10" s="30" customFormat="1" ht="23.25">
      <c r="A15121" s="374" t="s">
        <v>19276</v>
      </c>
      <c r="B15121" s="654" t="s">
        <v>9482</v>
      </c>
      <c r="C15121" s="654" t="s">
        <v>8351</v>
      </c>
      <c r="D15121" s="1212" t="s">
        <v>19309</v>
      </c>
      <c r="E15121" s="824">
        <v>35000</v>
      </c>
      <c r="F15121" s="656" t="s">
        <v>19256</v>
      </c>
      <c r="G15121" s="825" t="s">
        <v>105</v>
      </c>
      <c r="H15121" s="657">
        <v>44761</v>
      </c>
      <c r="I15121" s="657">
        <v>2022</v>
      </c>
      <c r="J15121" s="826" t="s">
        <v>38024</v>
      </c>
    </row>
    <row r="15122" spans="1:10" s="30" customFormat="1" ht="23.25">
      <c r="A15122" s="374" t="s">
        <v>19277</v>
      </c>
      <c r="B15122" s="654" t="s">
        <v>9482</v>
      </c>
      <c r="C15122" s="654" t="s">
        <v>8351</v>
      </c>
      <c r="D15122" s="1212" t="s">
        <v>19309</v>
      </c>
      <c r="E15122" s="824">
        <v>35000</v>
      </c>
      <c r="F15122" s="656" t="s">
        <v>19258</v>
      </c>
      <c r="G15122" s="825" t="s">
        <v>105</v>
      </c>
      <c r="H15122" s="657">
        <v>44769</v>
      </c>
      <c r="I15122" s="657">
        <v>2022</v>
      </c>
      <c r="J15122" s="826" t="s">
        <v>38024</v>
      </c>
    </row>
    <row r="15123" spans="1:10" s="30" customFormat="1" ht="23.25">
      <c r="A15123" s="374" t="s">
        <v>19278</v>
      </c>
      <c r="B15123" s="654" t="s">
        <v>9482</v>
      </c>
      <c r="C15123" s="654" t="s">
        <v>8351</v>
      </c>
      <c r="D15123" s="1212" t="s">
        <v>19309</v>
      </c>
      <c r="E15123" s="824">
        <v>35000</v>
      </c>
      <c r="F15123" s="656" t="s">
        <v>19259</v>
      </c>
      <c r="G15123" s="825" t="s">
        <v>105</v>
      </c>
      <c r="H15123" s="657">
        <v>44769</v>
      </c>
      <c r="I15123" s="657">
        <v>2022</v>
      </c>
      <c r="J15123" s="826" t="s">
        <v>38024</v>
      </c>
    </row>
    <row r="15124" spans="1:10" s="30" customFormat="1" ht="23.25">
      <c r="A15124" s="374" t="s">
        <v>19279</v>
      </c>
      <c r="B15124" s="654" t="s">
        <v>9482</v>
      </c>
      <c r="C15124" s="654" t="s">
        <v>8351</v>
      </c>
      <c r="D15124" s="1212" t="s">
        <v>19309</v>
      </c>
      <c r="E15124" s="824">
        <v>83200</v>
      </c>
      <c r="F15124" s="656" t="s">
        <v>1872</v>
      </c>
      <c r="G15124" s="825" t="s">
        <v>105</v>
      </c>
      <c r="H15124" s="657">
        <v>44749</v>
      </c>
      <c r="I15124" s="657">
        <v>2022</v>
      </c>
      <c r="J15124" s="826" t="s">
        <v>38024</v>
      </c>
    </row>
    <row r="15125" spans="1:10" s="30" customFormat="1" ht="23.25">
      <c r="A15125" s="374" t="s">
        <v>19280</v>
      </c>
      <c r="B15125" s="654" t="s">
        <v>9482</v>
      </c>
      <c r="C15125" s="654" t="s">
        <v>8351</v>
      </c>
      <c r="D15125" s="1212" t="s">
        <v>19309</v>
      </c>
      <c r="E15125" s="824">
        <v>30000</v>
      </c>
      <c r="F15125" s="656" t="s">
        <v>19244</v>
      </c>
      <c r="G15125" s="825" t="s">
        <v>105</v>
      </c>
      <c r="H15125" s="657">
        <v>44781</v>
      </c>
      <c r="I15125" s="657">
        <v>2022</v>
      </c>
      <c r="J15125" s="826" t="s">
        <v>38024</v>
      </c>
    </row>
    <row r="15126" spans="1:10" s="30" customFormat="1" ht="23.25">
      <c r="A15126" s="374" t="s">
        <v>19281</v>
      </c>
      <c r="B15126" s="654" t="s">
        <v>9482</v>
      </c>
      <c r="C15126" s="654" t="s">
        <v>8351</v>
      </c>
      <c r="D15126" s="1212" t="s">
        <v>19309</v>
      </c>
      <c r="E15126" s="824">
        <v>36800</v>
      </c>
      <c r="F15126" s="656" t="s">
        <v>19282</v>
      </c>
      <c r="G15126" s="825" t="s">
        <v>105</v>
      </c>
      <c r="H15126" s="657">
        <v>44776</v>
      </c>
      <c r="I15126" s="657">
        <v>2022</v>
      </c>
      <c r="J15126" s="826" t="s">
        <v>38024</v>
      </c>
    </row>
    <row r="15127" spans="1:10" s="30" customFormat="1" ht="23.25">
      <c r="A15127" s="374" t="s">
        <v>19283</v>
      </c>
      <c r="B15127" s="654" t="s">
        <v>9482</v>
      </c>
      <c r="C15127" s="654" t="s">
        <v>8351</v>
      </c>
      <c r="D15127" s="1212" t="s">
        <v>19309</v>
      </c>
      <c r="E15127" s="824">
        <v>25000</v>
      </c>
      <c r="F15127" s="656" t="s">
        <v>19249</v>
      </c>
      <c r="G15127" s="825" t="s">
        <v>105</v>
      </c>
      <c r="H15127" s="657">
        <v>44790</v>
      </c>
      <c r="I15127" s="657">
        <v>2022</v>
      </c>
      <c r="J15127" s="826" t="s">
        <v>38024</v>
      </c>
    </row>
    <row r="15128" spans="1:10" s="30" customFormat="1" ht="23.25">
      <c r="A15128" s="374" t="s">
        <v>19284</v>
      </c>
      <c r="B15128" s="654" t="s">
        <v>9482</v>
      </c>
      <c r="C15128" s="654" t="s">
        <v>8351</v>
      </c>
      <c r="D15128" s="1212" t="s">
        <v>19309</v>
      </c>
      <c r="E15128" s="824">
        <v>35000</v>
      </c>
      <c r="F15128" s="656" t="s">
        <v>19253</v>
      </c>
      <c r="G15128" s="825" t="s">
        <v>105</v>
      </c>
      <c r="H15128" s="657">
        <v>44790</v>
      </c>
      <c r="I15128" s="657">
        <v>2022</v>
      </c>
      <c r="J15128" s="826" t="s">
        <v>38024</v>
      </c>
    </row>
    <row r="15129" spans="1:10" s="30" customFormat="1" ht="23.25">
      <c r="A15129" s="374" t="s">
        <v>19285</v>
      </c>
      <c r="B15129" s="654" t="s">
        <v>9482</v>
      </c>
      <c r="C15129" s="654" t="s">
        <v>8351</v>
      </c>
      <c r="D15129" s="1212" t="s">
        <v>19309</v>
      </c>
      <c r="E15129" s="824">
        <v>35000</v>
      </c>
      <c r="F15129" s="656" t="s">
        <v>19263</v>
      </c>
      <c r="G15129" s="825" t="s">
        <v>105</v>
      </c>
      <c r="H15129" s="657">
        <v>44790</v>
      </c>
      <c r="I15129" s="657">
        <v>2022</v>
      </c>
      <c r="J15129" s="826" t="s">
        <v>38024</v>
      </c>
    </row>
    <row r="15130" spans="1:10" s="30" customFormat="1" ht="23.25">
      <c r="A15130" s="374" t="s">
        <v>19286</v>
      </c>
      <c r="B15130" s="654" t="s">
        <v>9482</v>
      </c>
      <c r="C15130" s="654" t="s">
        <v>8351</v>
      </c>
      <c r="D15130" s="1212" t="s">
        <v>19309</v>
      </c>
      <c r="E15130" s="824">
        <v>29500</v>
      </c>
      <c r="F15130" s="656" t="s">
        <v>19287</v>
      </c>
      <c r="G15130" s="825" t="s">
        <v>105</v>
      </c>
      <c r="H15130" s="657">
        <v>44783</v>
      </c>
      <c r="I15130" s="657">
        <v>2022</v>
      </c>
      <c r="J15130" s="826" t="s">
        <v>38024</v>
      </c>
    </row>
    <row r="15131" spans="1:10" s="30" customFormat="1" ht="23.25">
      <c r="A15131" s="374" t="s">
        <v>19288</v>
      </c>
      <c r="B15131" s="654" t="s">
        <v>9482</v>
      </c>
      <c r="C15131" s="654" t="s">
        <v>8351</v>
      </c>
      <c r="D15131" s="1212" t="s">
        <v>19309</v>
      </c>
      <c r="E15131" s="824">
        <v>33000</v>
      </c>
      <c r="F15131" s="656" t="s">
        <v>19289</v>
      </c>
      <c r="G15131" s="825" t="s">
        <v>105</v>
      </c>
      <c r="H15131" s="657">
        <v>44811</v>
      </c>
      <c r="I15131" s="657">
        <v>2022</v>
      </c>
      <c r="J15131" s="826" t="s">
        <v>38024</v>
      </c>
    </row>
    <row r="15132" spans="1:10" s="30" customFormat="1" ht="23.25">
      <c r="A15132" s="374" t="s">
        <v>19290</v>
      </c>
      <c r="B15132" s="654" t="s">
        <v>9482</v>
      </c>
      <c r="C15132" s="654" t="s">
        <v>8351</v>
      </c>
      <c r="D15132" s="1212" t="s">
        <v>19309</v>
      </c>
      <c r="E15132" s="824">
        <v>30340</v>
      </c>
      <c r="F15132" s="656" t="s">
        <v>19271</v>
      </c>
      <c r="G15132" s="825" t="s">
        <v>105</v>
      </c>
      <c r="H15132" s="657">
        <v>44811</v>
      </c>
      <c r="I15132" s="657">
        <v>2022</v>
      </c>
      <c r="J15132" s="826" t="s">
        <v>38024</v>
      </c>
    </row>
    <row r="15133" spans="1:10" s="30" customFormat="1" ht="23.25">
      <c r="A15133" s="374" t="s">
        <v>19291</v>
      </c>
      <c r="B15133" s="654" t="s">
        <v>9482</v>
      </c>
      <c r="C15133" s="654" t="s">
        <v>8351</v>
      </c>
      <c r="D15133" s="1212" t="s">
        <v>19309</v>
      </c>
      <c r="E15133" s="824">
        <v>29964</v>
      </c>
      <c r="F15133" s="656" t="s">
        <v>19292</v>
      </c>
      <c r="G15133" s="825" t="s">
        <v>105</v>
      </c>
      <c r="H15133" s="657">
        <v>44813</v>
      </c>
      <c r="I15133" s="657">
        <v>2022</v>
      </c>
      <c r="J15133" s="826" t="s">
        <v>38024</v>
      </c>
    </row>
    <row r="15134" spans="1:10" ht="22.5" customHeight="1">
      <c r="A15134" s="687" t="s">
        <v>153</v>
      </c>
      <c r="B15134" s="622"/>
      <c r="C15134" s="622"/>
      <c r="D15134" s="622"/>
      <c r="E15134" s="1223">
        <f>SUM(E15135:E15156)</f>
        <v>5619638.2999999998</v>
      </c>
      <c r="F15134" s="622"/>
      <c r="G15134" s="622"/>
      <c r="H15134" s="622"/>
      <c r="I15134" s="622"/>
      <c r="J15134" s="625"/>
    </row>
    <row r="15135" spans="1:10" ht="23.25">
      <c r="A15135" s="374" t="s">
        <v>19293</v>
      </c>
      <c r="B15135" s="654" t="s">
        <v>16867</v>
      </c>
      <c r="C15135" s="654" t="s">
        <v>18785</v>
      </c>
      <c r="D15135" s="654"/>
      <c r="E15135" s="824">
        <v>30000</v>
      </c>
      <c r="F15135" s="656"/>
      <c r="G15135" s="825"/>
      <c r="H15135" s="657"/>
      <c r="I15135" s="657"/>
      <c r="J15135" s="827"/>
    </row>
    <row r="15136" spans="1:10" ht="23.25">
      <c r="A15136" s="374" t="s">
        <v>19294</v>
      </c>
      <c r="B15136" s="654" t="s">
        <v>16867</v>
      </c>
      <c r="C15136" s="654" t="s">
        <v>18785</v>
      </c>
      <c r="D15136" s="654"/>
      <c r="E15136" s="824">
        <v>192000</v>
      </c>
      <c r="F15136" s="656"/>
      <c r="G15136" s="825"/>
      <c r="H15136" s="657"/>
      <c r="I15136" s="657"/>
      <c r="J15136" s="827"/>
    </row>
    <row r="15137" spans="1:10" ht="23.25">
      <c r="A15137" s="374" t="s">
        <v>19295</v>
      </c>
      <c r="B15137" s="654" t="s">
        <v>16867</v>
      </c>
      <c r="C15137" s="654" t="s">
        <v>18785</v>
      </c>
      <c r="D15137" s="654"/>
      <c r="E15137" s="824">
        <v>21484.26</v>
      </c>
      <c r="F15137" s="656"/>
      <c r="G15137" s="825"/>
      <c r="H15137" s="657"/>
      <c r="I15137" s="657"/>
      <c r="J15137" s="827"/>
    </row>
    <row r="15138" spans="1:10" ht="23.25">
      <c r="A15138" s="374" t="s">
        <v>19296</v>
      </c>
      <c r="B15138" s="654" t="s">
        <v>16867</v>
      </c>
      <c r="C15138" s="654" t="s">
        <v>18785</v>
      </c>
      <c r="D15138" s="654"/>
      <c r="E15138" s="824">
        <v>35617.919999999998</v>
      </c>
      <c r="F15138" s="656"/>
      <c r="G15138" s="825"/>
      <c r="H15138" s="657"/>
      <c r="I15138" s="657"/>
      <c r="J15138" s="827"/>
    </row>
    <row r="15139" spans="1:10" ht="23.25">
      <c r="A15139" s="374" t="s">
        <v>19297</v>
      </c>
      <c r="B15139" s="654" t="s">
        <v>8763</v>
      </c>
      <c r="C15139" s="654" t="s">
        <v>18785</v>
      </c>
      <c r="D15139" s="654"/>
      <c r="E15139" s="824">
        <v>286825</v>
      </c>
      <c r="F15139" s="656"/>
      <c r="G15139" s="825"/>
      <c r="H15139" s="657"/>
      <c r="I15139" s="657"/>
      <c r="J15139" s="827"/>
    </row>
    <row r="15140" spans="1:10" ht="23.25">
      <c r="A15140" s="374" t="s">
        <v>19074</v>
      </c>
      <c r="B15140" s="654" t="s">
        <v>16867</v>
      </c>
      <c r="C15140" s="654" t="s">
        <v>18781</v>
      </c>
      <c r="D15140" s="654"/>
      <c r="E15140" s="824">
        <v>19500</v>
      </c>
      <c r="F15140" s="656"/>
      <c r="G15140" s="825"/>
      <c r="H15140" s="657"/>
      <c r="I15140" s="657"/>
      <c r="J15140" s="827"/>
    </row>
    <row r="15141" spans="1:10" ht="23.25">
      <c r="A15141" s="374" t="s">
        <v>19298</v>
      </c>
      <c r="B15141" s="654" t="s">
        <v>16867</v>
      </c>
      <c r="C15141" s="654" t="s">
        <v>18785</v>
      </c>
      <c r="D15141" s="654"/>
      <c r="E15141" s="824">
        <v>87788.5</v>
      </c>
      <c r="F15141" s="656"/>
      <c r="G15141" s="825"/>
      <c r="H15141" s="657"/>
      <c r="I15141" s="657"/>
      <c r="J15141" s="827"/>
    </row>
    <row r="15142" spans="1:10" ht="23.25">
      <c r="A15142" s="374" t="s">
        <v>19299</v>
      </c>
      <c r="B15142" s="654" t="s">
        <v>9190</v>
      </c>
      <c r="C15142" s="654" t="s">
        <v>18785</v>
      </c>
      <c r="D15142" s="654"/>
      <c r="E15142" s="824">
        <v>579668.64</v>
      </c>
      <c r="F15142" s="656"/>
      <c r="G15142" s="825"/>
      <c r="H15142" s="657"/>
      <c r="I15142" s="657"/>
      <c r="J15142" s="827"/>
    </row>
    <row r="15143" spans="1:10" ht="23.25">
      <c r="A15143" s="374" t="s">
        <v>19079</v>
      </c>
      <c r="B15143" s="654" t="s">
        <v>8361</v>
      </c>
      <c r="C15143" s="654" t="s">
        <v>18785</v>
      </c>
      <c r="D15143" s="654"/>
      <c r="E15143" s="824">
        <v>65866.679999999993</v>
      </c>
      <c r="F15143" s="656"/>
      <c r="G15143" s="825"/>
      <c r="H15143" s="657"/>
      <c r="I15143" s="657"/>
      <c r="J15143" s="827"/>
    </row>
    <row r="15144" spans="1:10" ht="23.25">
      <c r="A15144" s="374" t="s">
        <v>19300</v>
      </c>
      <c r="B15144" s="654" t="s">
        <v>8361</v>
      </c>
      <c r="C15144" s="654" t="s">
        <v>18785</v>
      </c>
      <c r="D15144" s="654"/>
      <c r="E15144" s="824">
        <v>131000</v>
      </c>
      <c r="F15144" s="656"/>
      <c r="G15144" s="825"/>
      <c r="H15144" s="657"/>
      <c r="I15144" s="657"/>
      <c r="J15144" s="827"/>
    </row>
    <row r="15145" spans="1:10" ht="23.25">
      <c r="A15145" s="374" t="s">
        <v>19301</v>
      </c>
      <c r="B15145" s="654" t="s">
        <v>14228</v>
      </c>
      <c r="C15145" s="654" t="s">
        <v>18785</v>
      </c>
      <c r="D15145" s="654"/>
      <c r="E15145" s="824">
        <v>87000</v>
      </c>
      <c r="F15145" s="656"/>
      <c r="G15145" s="825"/>
      <c r="H15145" s="657"/>
      <c r="I15145" s="657"/>
      <c r="J15145" s="827"/>
    </row>
    <row r="15146" spans="1:10" ht="23.25">
      <c r="A15146" s="374" t="s">
        <v>19302</v>
      </c>
      <c r="B15146" s="654" t="s">
        <v>16867</v>
      </c>
      <c r="C15146" s="654" t="s">
        <v>18781</v>
      </c>
      <c r="D15146" s="654"/>
      <c r="E15146" s="824">
        <v>23000</v>
      </c>
      <c r="F15146" s="656"/>
      <c r="G15146" s="825"/>
      <c r="H15146" s="657"/>
      <c r="I15146" s="657"/>
      <c r="J15146" s="827"/>
    </row>
    <row r="15147" spans="1:10" ht="23.25">
      <c r="A15147" s="374" t="s">
        <v>19303</v>
      </c>
      <c r="B15147" s="654" t="s">
        <v>16867</v>
      </c>
      <c r="C15147" s="654" t="s">
        <v>18781</v>
      </c>
      <c r="D15147" s="654"/>
      <c r="E15147" s="824">
        <v>19000</v>
      </c>
      <c r="F15147" s="656"/>
      <c r="G15147" s="825"/>
      <c r="H15147" s="657"/>
      <c r="I15147" s="657"/>
      <c r="J15147" s="827"/>
    </row>
    <row r="15148" spans="1:10" ht="23.25">
      <c r="A15148" s="374" t="s">
        <v>19304</v>
      </c>
      <c r="B15148" s="654" t="s">
        <v>16867</v>
      </c>
      <c r="C15148" s="654" t="s">
        <v>18785</v>
      </c>
      <c r="D15148" s="654"/>
      <c r="E15148" s="824">
        <v>33000</v>
      </c>
      <c r="F15148" s="656"/>
      <c r="G15148" s="825"/>
      <c r="H15148" s="657"/>
      <c r="I15148" s="657"/>
      <c r="J15148" s="827"/>
    </row>
    <row r="15149" spans="1:10" ht="23.25">
      <c r="A15149" s="374" t="s">
        <v>19227</v>
      </c>
      <c r="B15149" s="654" t="s">
        <v>16867</v>
      </c>
      <c r="C15149" s="654" t="s">
        <v>18785</v>
      </c>
      <c r="D15149" s="654"/>
      <c r="E15149" s="824">
        <v>33000</v>
      </c>
      <c r="F15149" s="656"/>
      <c r="G15149" s="825"/>
      <c r="H15149" s="657"/>
      <c r="I15149" s="657"/>
      <c r="J15149" s="827"/>
    </row>
    <row r="15150" spans="1:10" ht="23.25">
      <c r="A15150" s="374" t="s">
        <v>19228</v>
      </c>
      <c r="B15150" s="654" t="s">
        <v>9190</v>
      </c>
      <c r="C15150" s="654" t="s">
        <v>18785</v>
      </c>
      <c r="D15150" s="654"/>
      <c r="E15150" s="824">
        <v>720000</v>
      </c>
      <c r="F15150" s="656"/>
      <c r="G15150" s="825"/>
      <c r="H15150" s="657"/>
      <c r="I15150" s="657"/>
      <c r="J15150" s="827"/>
    </row>
    <row r="15151" spans="1:10" ht="23.25">
      <c r="A15151" s="374" t="s">
        <v>19229</v>
      </c>
      <c r="B15151" s="654" t="s">
        <v>18787</v>
      </c>
      <c r="C15151" s="654" t="s">
        <v>18781</v>
      </c>
      <c r="D15151" s="654"/>
      <c r="E15151" s="824">
        <v>2312387.2999999998</v>
      </c>
      <c r="F15151" s="656"/>
      <c r="G15151" s="825"/>
      <c r="H15151" s="657"/>
      <c r="I15151" s="657"/>
      <c r="J15151" s="827"/>
    </row>
    <row r="15152" spans="1:10" ht="23.25">
      <c r="A15152" s="374" t="s">
        <v>19230</v>
      </c>
      <c r="B15152" s="654" t="s">
        <v>9190</v>
      </c>
      <c r="C15152" s="654" t="s">
        <v>18785</v>
      </c>
      <c r="D15152" s="654"/>
      <c r="E15152" s="824">
        <v>720000</v>
      </c>
      <c r="F15152" s="656"/>
      <c r="G15152" s="825"/>
      <c r="H15152" s="657"/>
      <c r="I15152" s="657"/>
      <c r="J15152" s="827"/>
    </row>
    <row r="15153" spans="1:10" ht="34.9">
      <c r="A15153" s="374" t="s">
        <v>19236</v>
      </c>
      <c r="B15153" s="654" t="s">
        <v>8361</v>
      </c>
      <c r="C15153" s="654"/>
      <c r="D15153" s="654"/>
      <c r="E15153" s="824">
        <f>E15102*1.1</f>
        <v>22000</v>
      </c>
      <c r="F15153" s="656"/>
      <c r="G15153" s="825" t="s">
        <v>9537</v>
      </c>
      <c r="H15153" s="657" t="s">
        <v>38023</v>
      </c>
      <c r="I15153" s="657">
        <v>45200</v>
      </c>
      <c r="J15153" s="827"/>
    </row>
    <row r="15154" spans="1:10" ht="23.25">
      <c r="A15154" s="374" t="s">
        <v>19035</v>
      </c>
      <c r="B15154" s="654" t="s">
        <v>9190</v>
      </c>
      <c r="C15154" s="654"/>
      <c r="D15154" s="654"/>
      <c r="E15154" s="824">
        <f>E15103*1.1</f>
        <v>38500</v>
      </c>
      <c r="F15154" s="656"/>
      <c r="G15154" s="825" t="s">
        <v>9537</v>
      </c>
      <c r="H15154" s="657" t="s">
        <v>19309</v>
      </c>
      <c r="I15154" s="657" t="s">
        <v>19305</v>
      </c>
      <c r="J15154" s="826" t="s">
        <v>19310</v>
      </c>
    </row>
    <row r="15155" spans="1:10" ht="23.25">
      <c r="A15155" s="374" t="s">
        <v>19306</v>
      </c>
      <c r="B15155" s="654" t="s">
        <v>9482</v>
      </c>
      <c r="C15155" s="654" t="s">
        <v>8351</v>
      </c>
      <c r="D15155" s="654"/>
      <c r="E15155" s="824">
        <v>120000</v>
      </c>
      <c r="F15155" s="656"/>
      <c r="G15155" s="825"/>
      <c r="H15155" s="657"/>
      <c r="I15155" s="657">
        <v>2023</v>
      </c>
      <c r="J15155" s="826" t="s">
        <v>19311</v>
      </c>
    </row>
    <row r="15156" spans="1:10">
      <c r="A15156" s="374" t="s">
        <v>19238</v>
      </c>
      <c r="B15156" s="654" t="s">
        <v>9482</v>
      </c>
      <c r="C15156" s="654" t="s">
        <v>8351</v>
      </c>
      <c r="D15156" s="654"/>
      <c r="E15156" s="824">
        <v>42000</v>
      </c>
      <c r="F15156" s="656"/>
      <c r="G15156" s="825"/>
      <c r="H15156" s="657"/>
      <c r="I15156" s="657">
        <v>2023</v>
      </c>
      <c r="J15156" s="827"/>
    </row>
    <row r="15157" spans="1:10" s="372" customFormat="1" ht="15.6" customHeight="1">
      <c r="A15157" s="1405" t="s">
        <v>456</v>
      </c>
      <c r="B15157" s="1406"/>
      <c r="C15157" s="1406"/>
      <c r="D15157" s="1406"/>
      <c r="E15157" s="1406"/>
      <c r="F15157" s="1406"/>
      <c r="G15157" s="1406"/>
      <c r="H15157" s="1406"/>
      <c r="I15157" s="1406"/>
      <c r="J15157" s="1407"/>
    </row>
    <row r="15158" spans="1:10" s="372" customFormat="1" ht="17.45" customHeight="1">
      <c r="A15158" s="621" t="s">
        <v>152</v>
      </c>
      <c r="B15158" s="701"/>
      <c r="C15158" s="701"/>
      <c r="D15158" s="701"/>
      <c r="E15158" s="623">
        <f>SUM(E15159:E15554)</f>
        <v>29469639.379999999</v>
      </c>
      <c r="F15158" s="702"/>
      <c r="G15158" s="701"/>
      <c r="H15158" s="701"/>
      <c r="I15158" s="701"/>
      <c r="J15158" s="703"/>
    </row>
    <row r="15159" spans="1:10" s="372" customFormat="1" ht="34.9">
      <c r="A15159" s="828" t="s">
        <v>14274</v>
      </c>
      <c r="B15159" s="345" t="s">
        <v>3115</v>
      </c>
      <c r="C15159" s="345" t="s">
        <v>8351</v>
      </c>
      <c r="D15159" s="345" t="s">
        <v>14275</v>
      </c>
      <c r="E15159" s="793">
        <v>257039.24</v>
      </c>
      <c r="F15159" s="829" t="s">
        <v>14276</v>
      </c>
      <c r="G15159" s="345" t="s">
        <v>6467</v>
      </c>
      <c r="H15159" s="830">
        <v>44210</v>
      </c>
      <c r="I15159" s="345" t="s">
        <v>619</v>
      </c>
      <c r="J15159" s="831" t="s">
        <v>388</v>
      </c>
    </row>
    <row r="15160" spans="1:10" s="372" customFormat="1" ht="34.9">
      <c r="A15160" s="828" t="s">
        <v>14277</v>
      </c>
      <c r="B15160" s="345" t="s">
        <v>3115</v>
      </c>
      <c r="C15160" s="345" t="s">
        <v>8351</v>
      </c>
      <c r="D15160" s="345" t="s">
        <v>14275</v>
      </c>
      <c r="E15160" s="793">
        <v>432000</v>
      </c>
      <c r="F15160" s="829" t="s">
        <v>9246</v>
      </c>
      <c r="G15160" s="345" t="s">
        <v>6467</v>
      </c>
      <c r="H15160" s="830">
        <v>44214</v>
      </c>
      <c r="I15160" s="345" t="s">
        <v>619</v>
      </c>
      <c r="J15160" s="831" t="s">
        <v>388</v>
      </c>
    </row>
    <row r="15161" spans="1:10" s="372" customFormat="1" ht="34.9">
      <c r="A15161" s="828" t="s">
        <v>14278</v>
      </c>
      <c r="B15161" s="345" t="s">
        <v>3115</v>
      </c>
      <c r="C15161" s="345" t="s">
        <v>8351</v>
      </c>
      <c r="D15161" s="345" t="s">
        <v>14275</v>
      </c>
      <c r="E15161" s="793">
        <v>52715.75</v>
      </c>
      <c r="F15161" s="829" t="s">
        <v>14279</v>
      </c>
      <c r="G15161" s="345" t="s">
        <v>6467</v>
      </c>
      <c r="H15161" s="830">
        <v>44214</v>
      </c>
      <c r="I15161" s="345" t="s">
        <v>619</v>
      </c>
      <c r="J15161" s="831" t="s">
        <v>388</v>
      </c>
    </row>
    <row r="15162" spans="1:10" s="372" customFormat="1" ht="34.9">
      <c r="A15162" s="828" t="s">
        <v>14280</v>
      </c>
      <c r="B15162" s="345" t="s">
        <v>3115</v>
      </c>
      <c r="C15162" s="345" t="s">
        <v>8351</v>
      </c>
      <c r="D15162" s="345" t="s">
        <v>14275</v>
      </c>
      <c r="E15162" s="793">
        <v>53392.27</v>
      </c>
      <c r="F15162" s="829" t="s">
        <v>14279</v>
      </c>
      <c r="G15162" s="345" t="s">
        <v>6467</v>
      </c>
      <c r="H15162" s="830">
        <v>44214</v>
      </c>
      <c r="I15162" s="345" t="s">
        <v>619</v>
      </c>
      <c r="J15162" s="831" t="s">
        <v>388</v>
      </c>
    </row>
    <row r="15163" spans="1:10" s="372" customFormat="1" ht="34.9">
      <c r="A15163" s="828" t="s">
        <v>14281</v>
      </c>
      <c r="B15163" s="345" t="s">
        <v>2732</v>
      </c>
      <c r="C15163" s="345" t="s">
        <v>8351</v>
      </c>
      <c r="D15163" s="345" t="s">
        <v>14282</v>
      </c>
      <c r="E15163" s="793">
        <v>85200</v>
      </c>
      <c r="F15163" s="829" t="s">
        <v>14283</v>
      </c>
      <c r="G15163" s="345" t="s">
        <v>14284</v>
      </c>
      <c r="H15163" s="830">
        <v>44215</v>
      </c>
      <c r="I15163" s="345" t="s">
        <v>619</v>
      </c>
      <c r="J15163" s="831" t="s">
        <v>388</v>
      </c>
    </row>
    <row r="15164" spans="1:10" s="372" customFormat="1" ht="34.9">
      <c r="A15164" s="828" t="s">
        <v>14285</v>
      </c>
      <c r="B15164" s="345" t="s">
        <v>2831</v>
      </c>
      <c r="C15164" s="345" t="s">
        <v>8351</v>
      </c>
      <c r="D15164" s="345" t="s">
        <v>38020</v>
      </c>
      <c r="E15164" s="793">
        <v>59643</v>
      </c>
      <c r="F15164" s="829" t="s">
        <v>14286</v>
      </c>
      <c r="G15164" s="345" t="s">
        <v>14284</v>
      </c>
      <c r="H15164" s="830">
        <v>44222</v>
      </c>
      <c r="I15164" s="830">
        <v>44253</v>
      </c>
      <c r="J15164" s="831" t="s">
        <v>388</v>
      </c>
    </row>
    <row r="15165" spans="1:10" s="372" customFormat="1" ht="34.9">
      <c r="A15165" s="832" t="s">
        <v>14287</v>
      </c>
      <c r="B15165" s="345" t="s">
        <v>2732</v>
      </c>
      <c r="C15165" s="345" t="s">
        <v>8351</v>
      </c>
      <c r="D15165" s="345" t="s">
        <v>14288</v>
      </c>
      <c r="E15165" s="793">
        <v>66000</v>
      </c>
      <c r="F15165" s="829" t="s">
        <v>14289</v>
      </c>
      <c r="G15165" s="345" t="s">
        <v>6467</v>
      </c>
      <c r="H15165" s="830">
        <v>44202</v>
      </c>
      <c r="I15165" s="345" t="s">
        <v>619</v>
      </c>
      <c r="J15165" s="831" t="s">
        <v>388</v>
      </c>
    </row>
    <row r="15166" spans="1:10" s="372" customFormat="1" ht="34.9">
      <c r="A15166" s="828" t="s">
        <v>14290</v>
      </c>
      <c r="B15166" s="345" t="s">
        <v>2831</v>
      </c>
      <c r="C15166" s="345" t="s">
        <v>8351</v>
      </c>
      <c r="D15166" s="345" t="s">
        <v>38021</v>
      </c>
      <c r="E15166" s="793">
        <v>176471.11</v>
      </c>
      <c r="F15166" s="829" t="s">
        <v>14291</v>
      </c>
      <c r="G15166" s="345" t="s">
        <v>14284</v>
      </c>
      <c r="H15166" s="830">
        <v>44216</v>
      </c>
      <c r="I15166" s="345" t="s">
        <v>619</v>
      </c>
      <c r="J15166" s="831" t="s">
        <v>388</v>
      </c>
    </row>
    <row r="15167" spans="1:10" s="372" customFormat="1" ht="34.9">
      <c r="A15167" s="828" t="s">
        <v>14292</v>
      </c>
      <c r="B15167" s="345" t="s">
        <v>3115</v>
      </c>
      <c r="C15167" s="345" t="s">
        <v>8351</v>
      </c>
      <c r="D15167" s="345" t="s">
        <v>14293</v>
      </c>
      <c r="E15167" s="793">
        <v>1509622</v>
      </c>
      <c r="F15167" s="829" t="s">
        <v>14294</v>
      </c>
      <c r="G15167" s="345" t="s">
        <v>6467</v>
      </c>
      <c r="H15167" s="830">
        <v>44235</v>
      </c>
      <c r="I15167" s="345" t="s">
        <v>619</v>
      </c>
      <c r="J15167" s="831" t="s">
        <v>388</v>
      </c>
    </row>
    <row r="15168" spans="1:10" s="372" customFormat="1" ht="34.9">
      <c r="A15168" s="832" t="s">
        <v>14295</v>
      </c>
      <c r="B15168" s="345" t="s">
        <v>2732</v>
      </c>
      <c r="C15168" s="345" t="s">
        <v>8351</v>
      </c>
      <c r="D15168" s="345" t="s">
        <v>14296</v>
      </c>
      <c r="E15168" s="793">
        <v>54000</v>
      </c>
      <c r="F15168" s="829" t="s">
        <v>14297</v>
      </c>
      <c r="G15168" s="345" t="s">
        <v>14284</v>
      </c>
      <c r="H15168" s="830">
        <v>44229</v>
      </c>
      <c r="I15168" s="345" t="s">
        <v>619</v>
      </c>
      <c r="J15168" s="831" t="s">
        <v>388</v>
      </c>
    </row>
    <row r="15169" spans="1:10" s="372" customFormat="1" ht="34.9">
      <c r="A15169" s="828" t="s">
        <v>14298</v>
      </c>
      <c r="B15169" s="345" t="s">
        <v>2831</v>
      </c>
      <c r="C15169" s="345" t="s">
        <v>8351</v>
      </c>
      <c r="D15169" s="437" t="s">
        <v>38022</v>
      </c>
      <c r="E15169" s="793">
        <v>68785</v>
      </c>
      <c r="F15169" s="829" t="s">
        <v>14299</v>
      </c>
      <c r="G15169" s="345" t="s">
        <v>14284</v>
      </c>
      <c r="H15169" s="830">
        <v>44243</v>
      </c>
      <c r="I15169" s="345" t="s">
        <v>619</v>
      </c>
      <c r="J15169" s="831" t="s">
        <v>388</v>
      </c>
    </row>
    <row r="15170" spans="1:10" s="372" customFormat="1" ht="34.9">
      <c r="A15170" s="832" t="s">
        <v>14300</v>
      </c>
      <c r="B15170" s="345" t="s">
        <v>2732</v>
      </c>
      <c r="C15170" s="345" t="s">
        <v>8351</v>
      </c>
      <c r="D15170" s="345" t="s">
        <v>14301</v>
      </c>
      <c r="E15170" s="793">
        <v>106800</v>
      </c>
      <c r="F15170" s="829" t="s">
        <v>14302</v>
      </c>
      <c r="G15170" s="345" t="s">
        <v>14284</v>
      </c>
      <c r="H15170" s="830">
        <v>44250</v>
      </c>
      <c r="I15170" s="345" t="s">
        <v>619</v>
      </c>
      <c r="J15170" s="831" t="s">
        <v>388</v>
      </c>
    </row>
    <row r="15171" spans="1:10" s="372" customFormat="1" ht="34.9">
      <c r="A15171" s="832" t="s">
        <v>14303</v>
      </c>
      <c r="B15171" s="345" t="s">
        <v>2732</v>
      </c>
      <c r="C15171" s="345" t="s">
        <v>8351</v>
      </c>
      <c r="D15171" s="345" t="s">
        <v>14304</v>
      </c>
      <c r="E15171" s="793">
        <v>258000</v>
      </c>
      <c r="F15171" s="829" t="s">
        <v>14305</v>
      </c>
      <c r="G15171" s="345" t="s">
        <v>14284</v>
      </c>
      <c r="H15171" s="830">
        <v>44259</v>
      </c>
      <c r="I15171" s="345" t="s">
        <v>619</v>
      </c>
      <c r="J15171" s="831" t="s">
        <v>388</v>
      </c>
    </row>
    <row r="15172" spans="1:10" s="372" customFormat="1" ht="34.9">
      <c r="A15172" s="832" t="s">
        <v>14306</v>
      </c>
      <c r="B15172" s="345" t="s">
        <v>2732</v>
      </c>
      <c r="C15172" s="345" t="s">
        <v>8351</v>
      </c>
      <c r="D15172" s="345" t="s">
        <v>14307</v>
      </c>
      <c r="E15172" s="793">
        <v>66000</v>
      </c>
      <c r="F15172" s="829" t="s">
        <v>14308</v>
      </c>
      <c r="G15172" s="345" t="s">
        <v>6467</v>
      </c>
      <c r="H15172" s="830">
        <v>44274</v>
      </c>
      <c r="I15172" s="345" t="s">
        <v>619</v>
      </c>
      <c r="J15172" s="831" t="s">
        <v>388</v>
      </c>
    </row>
    <row r="15173" spans="1:10" s="372" customFormat="1" ht="34.9">
      <c r="A15173" s="828" t="s">
        <v>14309</v>
      </c>
      <c r="B15173" s="345" t="s">
        <v>3115</v>
      </c>
      <c r="C15173" s="345" t="s">
        <v>8351</v>
      </c>
      <c r="D15173" s="345" t="s">
        <v>14310</v>
      </c>
      <c r="E15173" s="793">
        <v>419850</v>
      </c>
      <c r="F15173" s="829" t="s">
        <v>14311</v>
      </c>
      <c r="G15173" s="345" t="s">
        <v>6467</v>
      </c>
      <c r="H15173" s="392">
        <v>44278</v>
      </c>
      <c r="I15173" s="345" t="s">
        <v>619</v>
      </c>
      <c r="J15173" s="831" t="s">
        <v>388</v>
      </c>
    </row>
    <row r="15174" spans="1:10" s="372" customFormat="1" ht="58.15">
      <c r="A15174" s="828" t="s">
        <v>14312</v>
      </c>
      <c r="B15174" s="345" t="s">
        <v>2831</v>
      </c>
      <c r="C15174" s="345" t="s">
        <v>8351</v>
      </c>
      <c r="D15174" s="345" t="s">
        <v>38019</v>
      </c>
      <c r="E15174" s="793">
        <v>350000</v>
      </c>
      <c r="F15174" s="829" t="s">
        <v>14283</v>
      </c>
      <c r="G15174" s="345" t="s">
        <v>14284</v>
      </c>
      <c r="H15174" s="392">
        <v>44285</v>
      </c>
      <c r="I15174" s="345" t="s">
        <v>619</v>
      </c>
      <c r="J15174" s="831" t="s">
        <v>388</v>
      </c>
    </row>
    <row r="15175" spans="1:10" s="372" customFormat="1" ht="34.9">
      <c r="A15175" s="832" t="s">
        <v>14313</v>
      </c>
      <c r="B15175" s="345" t="s">
        <v>2732</v>
      </c>
      <c r="C15175" s="345" t="s">
        <v>8351</v>
      </c>
      <c r="D15175" s="345" t="s">
        <v>14314</v>
      </c>
      <c r="E15175" s="793">
        <v>162000</v>
      </c>
      <c r="F15175" s="829" t="s">
        <v>14315</v>
      </c>
      <c r="G15175" s="345" t="s">
        <v>6467</v>
      </c>
      <c r="H15175" s="392">
        <v>44295</v>
      </c>
      <c r="I15175" s="345" t="s">
        <v>619</v>
      </c>
      <c r="J15175" s="831" t="s">
        <v>388</v>
      </c>
    </row>
    <row r="15176" spans="1:10" s="372" customFormat="1" ht="34.9">
      <c r="A15176" s="832" t="s">
        <v>14316</v>
      </c>
      <c r="B15176" s="345" t="s">
        <v>2732</v>
      </c>
      <c r="C15176" s="345" t="s">
        <v>8351</v>
      </c>
      <c r="D15176" s="345" t="s">
        <v>14317</v>
      </c>
      <c r="E15176" s="793">
        <v>168000</v>
      </c>
      <c r="F15176" s="829" t="s">
        <v>14318</v>
      </c>
      <c r="G15176" s="345" t="s">
        <v>6467</v>
      </c>
      <c r="H15176" s="830">
        <v>44306</v>
      </c>
      <c r="I15176" s="345" t="s">
        <v>619</v>
      </c>
      <c r="J15176" s="831" t="s">
        <v>388</v>
      </c>
    </row>
    <row r="15177" spans="1:10" s="372" customFormat="1" ht="34.9">
      <c r="A15177" s="828" t="s">
        <v>14319</v>
      </c>
      <c r="B15177" s="345" t="s">
        <v>2831</v>
      </c>
      <c r="C15177" s="345" t="s">
        <v>8351</v>
      </c>
      <c r="D15177" s="345" t="s">
        <v>38018</v>
      </c>
      <c r="E15177" s="793">
        <v>100000</v>
      </c>
      <c r="F15177" s="829" t="s">
        <v>14320</v>
      </c>
      <c r="G15177" s="345" t="s">
        <v>14284</v>
      </c>
      <c r="H15177" s="830">
        <v>44322</v>
      </c>
      <c r="I15177" s="345" t="s">
        <v>619</v>
      </c>
      <c r="J15177" s="831" t="s">
        <v>388</v>
      </c>
    </row>
    <row r="15178" spans="1:10" s="372" customFormat="1" ht="34.9">
      <c r="A15178" s="828" t="s">
        <v>14321</v>
      </c>
      <c r="B15178" s="345" t="s">
        <v>2831</v>
      </c>
      <c r="C15178" s="345" t="s">
        <v>10963</v>
      </c>
      <c r="D15178" s="345" t="s">
        <v>38013</v>
      </c>
      <c r="E15178" s="793">
        <v>189970</v>
      </c>
      <c r="F15178" s="829" t="s">
        <v>14322</v>
      </c>
      <c r="G15178" s="345" t="s">
        <v>14284</v>
      </c>
      <c r="H15178" s="830">
        <v>44371</v>
      </c>
      <c r="I15178" s="830">
        <v>44427</v>
      </c>
      <c r="J15178" s="831" t="s">
        <v>388</v>
      </c>
    </row>
    <row r="15179" spans="1:10" s="372" customFormat="1" ht="34.9">
      <c r="A15179" s="828" t="s">
        <v>14323</v>
      </c>
      <c r="B15179" s="345" t="s">
        <v>2831</v>
      </c>
      <c r="C15179" s="345" t="s">
        <v>8351</v>
      </c>
      <c r="D15179" s="345" t="s">
        <v>38014</v>
      </c>
      <c r="E15179" s="793">
        <v>57600</v>
      </c>
      <c r="F15179" s="829" t="s">
        <v>14283</v>
      </c>
      <c r="G15179" s="345" t="s">
        <v>14284</v>
      </c>
      <c r="H15179" s="830">
        <v>44365</v>
      </c>
      <c r="I15179" s="830">
        <v>44392</v>
      </c>
      <c r="J15179" s="831" t="s">
        <v>388</v>
      </c>
    </row>
    <row r="15180" spans="1:10" s="372" customFormat="1" ht="34.9">
      <c r="A15180" s="832" t="s">
        <v>14324</v>
      </c>
      <c r="B15180" s="345" t="s">
        <v>2732</v>
      </c>
      <c r="C15180" s="345" t="s">
        <v>8351</v>
      </c>
      <c r="D15180" s="345" t="s">
        <v>14325</v>
      </c>
      <c r="E15180" s="793">
        <v>30000</v>
      </c>
      <c r="F15180" s="829" t="s">
        <v>14326</v>
      </c>
      <c r="G15180" s="345" t="s">
        <v>14284</v>
      </c>
      <c r="H15180" s="830">
        <v>44355</v>
      </c>
      <c r="I15180" s="345" t="s">
        <v>619</v>
      </c>
      <c r="J15180" s="831" t="s">
        <v>388</v>
      </c>
    </row>
    <row r="15181" spans="1:10" s="372" customFormat="1" ht="34.9">
      <c r="A15181" s="832" t="s">
        <v>14327</v>
      </c>
      <c r="B15181" s="345" t="s">
        <v>2732</v>
      </c>
      <c r="C15181" s="345" t="s">
        <v>8351</v>
      </c>
      <c r="D15181" s="345" t="s">
        <v>14328</v>
      </c>
      <c r="E15181" s="793">
        <v>47880</v>
      </c>
      <c r="F15181" s="829" t="s">
        <v>14329</v>
      </c>
      <c r="G15181" s="345" t="s">
        <v>6467</v>
      </c>
      <c r="H15181" s="830">
        <v>44371</v>
      </c>
      <c r="I15181" s="345" t="s">
        <v>619</v>
      </c>
      <c r="J15181" s="831" t="s">
        <v>388</v>
      </c>
    </row>
    <row r="15182" spans="1:10" s="372" customFormat="1" ht="34.9">
      <c r="A15182" s="832" t="s">
        <v>14330</v>
      </c>
      <c r="B15182" s="345" t="s">
        <v>2732</v>
      </c>
      <c r="C15182" s="345" t="s">
        <v>8351</v>
      </c>
      <c r="D15182" s="345" t="s">
        <v>14331</v>
      </c>
      <c r="E15182" s="793">
        <v>36000</v>
      </c>
      <c r="F15182" s="829" t="s">
        <v>14332</v>
      </c>
      <c r="G15182" s="345" t="s">
        <v>6467</v>
      </c>
      <c r="H15182" s="830">
        <v>44386</v>
      </c>
      <c r="I15182" s="345" t="s">
        <v>619</v>
      </c>
      <c r="J15182" s="831" t="s">
        <v>388</v>
      </c>
    </row>
    <row r="15183" spans="1:10" s="372" customFormat="1" ht="34.9">
      <c r="A15183" s="832" t="s">
        <v>14333</v>
      </c>
      <c r="B15183" s="345" t="s">
        <v>3115</v>
      </c>
      <c r="C15183" s="345" t="s">
        <v>8351</v>
      </c>
      <c r="D15183" s="345" t="s">
        <v>14334</v>
      </c>
      <c r="E15183" s="793">
        <v>296425.92</v>
      </c>
      <c r="F15183" s="829" t="s">
        <v>14335</v>
      </c>
      <c r="G15183" s="345" t="s">
        <v>14284</v>
      </c>
      <c r="H15183" s="830">
        <v>44397</v>
      </c>
      <c r="I15183" s="345" t="s">
        <v>619</v>
      </c>
      <c r="J15183" s="831" t="s">
        <v>388</v>
      </c>
    </row>
    <row r="15184" spans="1:10" s="372" customFormat="1" ht="34.9">
      <c r="A15184" s="832" t="s">
        <v>14336</v>
      </c>
      <c r="B15184" s="345" t="s">
        <v>2732</v>
      </c>
      <c r="C15184" s="345" t="s">
        <v>8351</v>
      </c>
      <c r="D15184" s="345" t="s">
        <v>14337</v>
      </c>
      <c r="E15184" s="793">
        <v>390391.2</v>
      </c>
      <c r="F15184" s="829" t="s">
        <v>14338</v>
      </c>
      <c r="G15184" s="345" t="s">
        <v>14284</v>
      </c>
      <c r="H15184" s="830">
        <v>44403</v>
      </c>
      <c r="I15184" s="830">
        <v>44417</v>
      </c>
      <c r="J15184" s="831" t="s">
        <v>388</v>
      </c>
    </row>
    <row r="15185" spans="1:10" s="372" customFormat="1" ht="58.15">
      <c r="A15185" s="832" t="s">
        <v>14339</v>
      </c>
      <c r="B15185" s="345" t="s">
        <v>9306</v>
      </c>
      <c r="C15185" s="345" t="s">
        <v>10963</v>
      </c>
      <c r="D15185" s="345" t="s">
        <v>14340</v>
      </c>
      <c r="E15185" s="793">
        <v>1318487.94</v>
      </c>
      <c r="F15185" s="829" t="s">
        <v>14341</v>
      </c>
      <c r="G15185" s="345" t="s">
        <v>6467</v>
      </c>
      <c r="H15185" s="830">
        <v>44407</v>
      </c>
      <c r="I15185" s="830">
        <v>44481</v>
      </c>
      <c r="J15185" s="831" t="s">
        <v>388</v>
      </c>
    </row>
    <row r="15186" spans="1:10" s="372" customFormat="1" ht="34.9">
      <c r="A15186" s="832" t="s">
        <v>14342</v>
      </c>
      <c r="B15186" s="345" t="s">
        <v>3115</v>
      </c>
      <c r="C15186" s="345" t="s">
        <v>8351</v>
      </c>
      <c r="D15186" s="345" t="s">
        <v>14343</v>
      </c>
      <c r="E15186" s="793">
        <v>85577.64</v>
      </c>
      <c r="F15186" s="829" t="s">
        <v>14344</v>
      </c>
      <c r="G15186" s="345" t="s">
        <v>14284</v>
      </c>
      <c r="H15186" s="830">
        <v>44407</v>
      </c>
      <c r="I15186" s="345" t="s">
        <v>619</v>
      </c>
      <c r="J15186" s="831" t="s">
        <v>388</v>
      </c>
    </row>
    <row r="15187" spans="1:10" s="372" customFormat="1" ht="34.9">
      <c r="A15187" s="832" t="s">
        <v>14345</v>
      </c>
      <c r="B15187" s="345" t="s">
        <v>2831</v>
      </c>
      <c r="C15187" s="345" t="s">
        <v>8351</v>
      </c>
      <c r="D15187" s="345" t="s">
        <v>38015</v>
      </c>
      <c r="E15187" s="793">
        <v>88900</v>
      </c>
      <c r="F15187" s="829" t="s">
        <v>14346</v>
      </c>
      <c r="G15187" s="345" t="s">
        <v>6467</v>
      </c>
      <c r="H15187" s="830">
        <v>44411</v>
      </c>
      <c r="I15187" s="345" t="s">
        <v>619</v>
      </c>
      <c r="J15187" s="831" t="s">
        <v>388</v>
      </c>
    </row>
    <row r="15188" spans="1:10" s="372" customFormat="1" ht="34.9">
      <c r="A15188" s="832" t="s">
        <v>14347</v>
      </c>
      <c r="B15188" s="345" t="s">
        <v>2831</v>
      </c>
      <c r="C15188" s="345" t="s">
        <v>8351</v>
      </c>
      <c r="D15188" s="345" t="s">
        <v>38016</v>
      </c>
      <c r="E15188" s="793">
        <v>85340.39</v>
      </c>
      <c r="F15188" s="829" t="s">
        <v>14348</v>
      </c>
      <c r="G15188" s="345" t="s">
        <v>6467</v>
      </c>
      <c r="H15188" s="830">
        <v>44417</v>
      </c>
      <c r="I15188" s="345" t="s">
        <v>619</v>
      </c>
      <c r="J15188" s="831" t="s">
        <v>388</v>
      </c>
    </row>
    <row r="15189" spans="1:10" s="372" customFormat="1" ht="34.9">
      <c r="A15189" s="832" t="s">
        <v>14349</v>
      </c>
      <c r="B15189" s="345" t="s">
        <v>2831</v>
      </c>
      <c r="C15189" s="345" t="s">
        <v>8351</v>
      </c>
      <c r="D15189" s="345" t="s">
        <v>38017</v>
      </c>
      <c r="E15189" s="793">
        <v>153745</v>
      </c>
      <c r="F15189" s="829" t="s">
        <v>14350</v>
      </c>
      <c r="G15189" s="345" t="s">
        <v>6467</v>
      </c>
      <c r="H15189" s="830">
        <v>44422</v>
      </c>
      <c r="I15189" s="345" t="s">
        <v>619</v>
      </c>
      <c r="J15189" s="831" t="s">
        <v>388</v>
      </c>
    </row>
    <row r="15190" spans="1:10" s="372" customFormat="1" ht="34.9">
      <c r="A15190" s="832" t="s">
        <v>14351</v>
      </c>
      <c r="B15190" s="345" t="s">
        <v>2732</v>
      </c>
      <c r="C15190" s="345" t="s">
        <v>8351</v>
      </c>
      <c r="D15190" s="345" t="s">
        <v>14352</v>
      </c>
      <c r="E15190" s="793">
        <v>203440</v>
      </c>
      <c r="F15190" s="829" t="s">
        <v>14353</v>
      </c>
      <c r="G15190" s="345" t="s">
        <v>6467</v>
      </c>
      <c r="H15190" s="830">
        <v>44427</v>
      </c>
      <c r="I15190" s="345" t="s">
        <v>619</v>
      </c>
      <c r="J15190" s="831" t="s">
        <v>388</v>
      </c>
    </row>
    <row r="15191" spans="1:10" s="372" customFormat="1" ht="34.9">
      <c r="A15191" s="832" t="s">
        <v>14354</v>
      </c>
      <c r="B15191" s="345" t="s">
        <v>2732</v>
      </c>
      <c r="C15191" s="345" t="s">
        <v>8351</v>
      </c>
      <c r="D15191" s="345" t="s">
        <v>14355</v>
      </c>
      <c r="E15191" s="793">
        <v>132000</v>
      </c>
      <c r="F15191" s="829" t="s">
        <v>14356</v>
      </c>
      <c r="G15191" s="345" t="s">
        <v>6467</v>
      </c>
      <c r="H15191" s="830">
        <v>44428</v>
      </c>
      <c r="I15191" s="345" t="s">
        <v>619</v>
      </c>
      <c r="J15191" s="831" t="s">
        <v>388</v>
      </c>
    </row>
    <row r="15192" spans="1:10" s="372" customFormat="1" ht="34.9">
      <c r="A15192" s="832" t="s">
        <v>14357</v>
      </c>
      <c r="B15192" s="345" t="s">
        <v>2831</v>
      </c>
      <c r="C15192" s="345" t="s">
        <v>8351</v>
      </c>
      <c r="D15192" s="345" t="s">
        <v>38008</v>
      </c>
      <c r="E15192" s="793">
        <v>71180</v>
      </c>
      <c r="F15192" s="829" t="s">
        <v>14358</v>
      </c>
      <c r="G15192" s="345" t="s">
        <v>6467</v>
      </c>
      <c r="H15192" s="830">
        <v>44432</v>
      </c>
      <c r="I15192" s="345" t="s">
        <v>619</v>
      </c>
      <c r="J15192" s="831" t="s">
        <v>388</v>
      </c>
    </row>
    <row r="15193" spans="1:10" s="372" customFormat="1" ht="34.9">
      <c r="A15193" s="832" t="s">
        <v>14359</v>
      </c>
      <c r="B15193" s="345" t="s">
        <v>2732</v>
      </c>
      <c r="C15193" s="345" t="s">
        <v>8351</v>
      </c>
      <c r="D15193" s="345" t="s">
        <v>14360</v>
      </c>
      <c r="E15193" s="793">
        <v>102000</v>
      </c>
      <c r="F15193" s="829" t="s">
        <v>14361</v>
      </c>
      <c r="G15193" s="345" t="s">
        <v>6467</v>
      </c>
      <c r="H15193" s="830">
        <v>44442</v>
      </c>
      <c r="I15193" s="345" t="s">
        <v>619</v>
      </c>
      <c r="J15193" s="831" t="s">
        <v>388</v>
      </c>
    </row>
    <row r="15194" spans="1:10" s="372" customFormat="1" ht="34.9">
      <c r="A15194" s="832" t="s">
        <v>14362</v>
      </c>
      <c r="B15194" s="345" t="s">
        <v>2831</v>
      </c>
      <c r="C15194" s="345" t="s">
        <v>10963</v>
      </c>
      <c r="D15194" s="345" t="s">
        <v>38009</v>
      </c>
      <c r="E15194" s="793">
        <v>106170.9</v>
      </c>
      <c r="F15194" s="829" t="s">
        <v>14363</v>
      </c>
      <c r="G15194" s="345" t="s">
        <v>14284</v>
      </c>
      <c r="H15194" s="830">
        <v>44441</v>
      </c>
      <c r="I15194" s="830">
        <v>44481</v>
      </c>
      <c r="J15194" s="831" t="s">
        <v>388</v>
      </c>
    </row>
    <row r="15195" spans="1:10" s="372" customFormat="1" ht="34.9">
      <c r="A15195" s="832" t="s">
        <v>14364</v>
      </c>
      <c r="B15195" s="345" t="s">
        <v>2831</v>
      </c>
      <c r="C15195" s="345" t="s">
        <v>10963</v>
      </c>
      <c r="D15195" s="345" t="s">
        <v>38010</v>
      </c>
      <c r="E15195" s="793">
        <v>196632.25</v>
      </c>
      <c r="F15195" s="829" t="s">
        <v>14365</v>
      </c>
      <c r="G15195" s="345" t="s">
        <v>6467</v>
      </c>
      <c r="H15195" s="830">
        <v>44442</v>
      </c>
      <c r="I15195" s="830">
        <v>44504</v>
      </c>
      <c r="J15195" s="831" t="s">
        <v>388</v>
      </c>
    </row>
    <row r="15196" spans="1:10" s="372" customFormat="1" ht="34.9">
      <c r="A15196" s="832" t="s">
        <v>14324</v>
      </c>
      <c r="B15196" s="345" t="s">
        <v>2732</v>
      </c>
      <c r="C15196" s="345" t="s">
        <v>8351</v>
      </c>
      <c r="D15196" s="345" t="s">
        <v>14325</v>
      </c>
      <c r="E15196" s="793">
        <v>120000</v>
      </c>
      <c r="F15196" s="829" t="s">
        <v>14326</v>
      </c>
      <c r="G15196" s="345" t="s">
        <v>6467</v>
      </c>
      <c r="H15196" s="830">
        <v>44447</v>
      </c>
      <c r="I15196" s="345" t="s">
        <v>619</v>
      </c>
      <c r="J15196" s="831" t="s">
        <v>388</v>
      </c>
    </row>
    <row r="15197" spans="1:10" s="372" customFormat="1" ht="34.9">
      <c r="A15197" s="832" t="s">
        <v>14366</v>
      </c>
      <c r="B15197" s="345" t="s">
        <v>2831</v>
      </c>
      <c r="C15197" s="345" t="s">
        <v>8351</v>
      </c>
      <c r="D15197" s="345" t="s">
        <v>38011</v>
      </c>
      <c r="E15197" s="793">
        <v>52500</v>
      </c>
      <c r="F15197" s="829" t="s">
        <v>14367</v>
      </c>
      <c r="G15197" s="345" t="s">
        <v>6467</v>
      </c>
      <c r="H15197" s="830">
        <v>44461</v>
      </c>
      <c r="I15197" s="345" t="s">
        <v>619</v>
      </c>
      <c r="J15197" s="831" t="s">
        <v>388</v>
      </c>
    </row>
    <row r="15198" spans="1:10" s="372" customFormat="1" ht="34.9">
      <c r="A15198" s="832" t="s">
        <v>14368</v>
      </c>
      <c r="B15198" s="345" t="s">
        <v>2831</v>
      </c>
      <c r="C15198" s="345" t="s">
        <v>8351</v>
      </c>
      <c r="D15198" s="345" t="s">
        <v>38012</v>
      </c>
      <c r="E15198" s="793">
        <v>44690</v>
      </c>
      <c r="F15198" s="829" t="s">
        <v>14369</v>
      </c>
      <c r="G15198" s="345" t="s">
        <v>14284</v>
      </c>
      <c r="H15198" s="830">
        <v>44476</v>
      </c>
      <c r="I15198" s="830">
        <v>44482</v>
      </c>
      <c r="J15198" s="831" t="s">
        <v>388</v>
      </c>
    </row>
    <row r="15199" spans="1:10" s="372" customFormat="1" ht="34.9">
      <c r="A15199" s="832" t="s">
        <v>14370</v>
      </c>
      <c r="B15199" s="345" t="s">
        <v>2831</v>
      </c>
      <c r="C15199" s="345" t="s">
        <v>10963</v>
      </c>
      <c r="D15199" s="437" t="s">
        <v>38007</v>
      </c>
      <c r="E15199" s="793">
        <v>382751.88</v>
      </c>
      <c r="F15199" s="829" t="s">
        <v>14371</v>
      </c>
      <c r="G15199" s="345" t="s">
        <v>14284</v>
      </c>
      <c r="H15199" s="830">
        <v>44488</v>
      </c>
      <c r="I15199" s="830">
        <v>44544</v>
      </c>
      <c r="J15199" s="831" t="s">
        <v>388</v>
      </c>
    </row>
    <row r="15200" spans="1:10" s="372" customFormat="1" ht="34.9">
      <c r="A15200" s="832" t="s">
        <v>14342</v>
      </c>
      <c r="B15200" s="345" t="s">
        <v>3115</v>
      </c>
      <c r="C15200" s="345" t="s">
        <v>8351</v>
      </c>
      <c r="D15200" s="437" t="s">
        <v>38006</v>
      </c>
      <c r="E15200" s="793">
        <v>1468359.9</v>
      </c>
      <c r="F15200" s="829" t="s">
        <v>14344</v>
      </c>
      <c r="G15200" s="345" t="s">
        <v>6467</v>
      </c>
      <c r="H15200" s="830">
        <v>44481</v>
      </c>
      <c r="I15200" s="345" t="s">
        <v>619</v>
      </c>
      <c r="J15200" s="831" t="s">
        <v>388</v>
      </c>
    </row>
    <row r="15201" spans="1:10" s="372" customFormat="1" ht="34.9">
      <c r="A15201" s="832" t="s">
        <v>14372</v>
      </c>
      <c r="B15201" s="345" t="s">
        <v>2831</v>
      </c>
      <c r="C15201" s="345" t="s">
        <v>8351</v>
      </c>
      <c r="D15201" s="345" t="s">
        <v>38005</v>
      </c>
      <c r="E15201" s="793">
        <v>105000</v>
      </c>
      <c r="F15201" s="829" t="s">
        <v>14373</v>
      </c>
      <c r="G15201" s="345" t="s">
        <v>14284</v>
      </c>
      <c r="H15201" s="830">
        <v>44488</v>
      </c>
      <c r="I15201" s="345" t="s">
        <v>619</v>
      </c>
      <c r="J15201" s="831" t="s">
        <v>388</v>
      </c>
    </row>
    <row r="15202" spans="1:10" s="372" customFormat="1" ht="34.9">
      <c r="A15202" s="832" t="s">
        <v>14374</v>
      </c>
      <c r="B15202" s="345" t="s">
        <v>3115</v>
      </c>
      <c r="C15202" s="345" t="s">
        <v>8351</v>
      </c>
      <c r="D15202" s="437" t="s">
        <v>14375</v>
      </c>
      <c r="E15202" s="793">
        <v>278424.09999999998</v>
      </c>
      <c r="F15202" s="829" t="s">
        <v>14376</v>
      </c>
      <c r="G15202" s="345" t="s">
        <v>6467</v>
      </c>
      <c r="H15202" s="830">
        <v>44497</v>
      </c>
      <c r="I15202" s="345" t="s">
        <v>619</v>
      </c>
      <c r="J15202" s="831" t="s">
        <v>388</v>
      </c>
    </row>
    <row r="15203" spans="1:10" s="372" customFormat="1" ht="34.9">
      <c r="A15203" s="832" t="s">
        <v>14377</v>
      </c>
      <c r="B15203" s="345" t="s">
        <v>2732</v>
      </c>
      <c r="C15203" s="345" t="s">
        <v>8351</v>
      </c>
      <c r="D15203" s="437" t="s">
        <v>14378</v>
      </c>
      <c r="E15203" s="793">
        <v>2128582.75</v>
      </c>
      <c r="F15203" s="829" t="s">
        <v>14379</v>
      </c>
      <c r="G15203" s="345" t="s">
        <v>6467</v>
      </c>
      <c r="H15203" s="830">
        <v>44503</v>
      </c>
      <c r="I15203" s="345" t="s">
        <v>619</v>
      </c>
      <c r="J15203" s="831" t="s">
        <v>388</v>
      </c>
    </row>
    <row r="15204" spans="1:10" s="372" customFormat="1" ht="34.9">
      <c r="A15204" s="832" t="s">
        <v>14380</v>
      </c>
      <c r="B15204" s="345" t="s">
        <v>9306</v>
      </c>
      <c r="C15204" s="345" t="s">
        <v>10963</v>
      </c>
      <c r="D15204" s="437" t="s">
        <v>14381</v>
      </c>
      <c r="E15204" s="793">
        <v>360000</v>
      </c>
      <c r="F15204" s="829" t="s">
        <v>12922</v>
      </c>
      <c r="G15204" s="345" t="s">
        <v>6467</v>
      </c>
      <c r="H15204" s="830">
        <v>44509</v>
      </c>
      <c r="I15204" s="830">
        <v>44540</v>
      </c>
      <c r="J15204" s="831" t="s">
        <v>388</v>
      </c>
    </row>
    <row r="15205" spans="1:10" s="372" customFormat="1" ht="34.9">
      <c r="A15205" s="832" t="s">
        <v>14382</v>
      </c>
      <c r="B15205" s="345" t="s">
        <v>2732</v>
      </c>
      <c r="C15205" s="345" t="s">
        <v>8351</v>
      </c>
      <c r="D15205" s="345" t="s">
        <v>14383</v>
      </c>
      <c r="E15205" s="793">
        <v>36000</v>
      </c>
      <c r="F15205" s="829" t="s">
        <v>14384</v>
      </c>
      <c r="G15205" s="345" t="s">
        <v>6467</v>
      </c>
      <c r="H15205" s="830">
        <v>44512</v>
      </c>
      <c r="I15205" s="345" t="s">
        <v>619</v>
      </c>
      <c r="J15205" s="831" t="s">
        <v>388</v>
      </c>
    </row>
    <row r="15206" spans="1:10" s="372" customFormat="1" ht="34.9">
      <c r="A15206" s="832" t="s">
        <v>14385</v>
      </c>
      <c r="B15206" s="345" t="s">
        <v>14386</v>
      </c>
      <c r="C15206" s="345" t="s">
        <v>8351</v>
      </c>
      <c r="D15206" s="345" t="s">
        <v>14387</v>
      </c>
      <c r="E15206" s="793">
        <v>72003.600000000006</v>
      </c>
      <c r="F15206" s="829" t="s">
        <v>14388</v>
      </c>
      <c r="G15206" s="345" t="s">
        <v>14284</v>
      </c>
      <c r="H15206" s="830">
        <v>44543</v>
      </c>
      <c r="I15206" s="830">
        <v>44547</v>
      </c>
      <c r="J15206" s="831" t="s">
        <v>388</v>
      </c>
    </row>
    <row r="15207" spans="1:10" s="372" customFormat="1" ht="34.9">
      <c r="A15207" s="833" t="s">
        <v>14389</v>
      </c>
      <c r="B15207" s="345" t="s">
        <v>2831</v>
      </c>
      <c r="C15207" s="345" t="s">
        <v>8351</v>
      </c>
      <c r="D15207" s="345" t="s">
        <v>38004</v>
      </c>
      <c r="E15207" s="793">
        <v>52132.4</v>
      </c>
      <c r="F15207" s="829" t="s">
        <v>14390</v>
      </c>
      <c r="G15207" s="345" t="s">
        <v>14284</v>
      </c>
      <c r="H15207" s="830">
        <v>44545</v>
      </c>
      <c r="I15207" s="830">
        <v>44547</v>
      </c>
      <c r="J15207" s="831" t="s">
        <v>388</v>
      </c>
    </row>
    <row r="15208" spans="1:10" s="372" customFormat="1" ht="34.9">
      <c r="A15208" s="832" t="s">
        <v>14391</v>
      </c>
      <c r="B15208" s="437" t="s">
        <v>3115</v>
      </c>
      <c r="C15208" s="345" t="s">
        <v>8351</v>
      </c>
      <c r="D15208" s="437" t="s">
        <v>14392</v>
      </c>
      <c r="E15208" s="793">
        <v>1443002.4</v>
      </c>
      <c r="F15208" s="829" t="s">
        <v>14335</v>
      </c>
      <c r="G15208" s="345" t="s">
        <v>6467</v>
      </c>
      <c r="H15208" s="392">
        <v>44550</v>
      </c>
      <c r="I15208" s="345" t="s">
        <v>619</v>
      </c>
      <c r="J15208" s="831" t="s">
        <v>388</v>
      </c>
    </row>
    <row r="15209" spans="1:10" s="372" customFormat="1" ht="34.9">
      <c r="A15209" s="832" t="s">
        <v>14393</v>
      </c>
      <c r="B15209" s="437" t="s">
        <v>3115</v>
      </c>
      <c r="C15209" s="345" t="s">
        <v>8351</v>
      </c>
      <c r="D15209" s="437" t="s">
        <v>14394</v>
      </c>
      <c r="E15209" s="793">
        <v>5068324.8</v>
      </c>
      <c r="F15209" s="829" t="s">
        <v>14395</v>
      </c>
      <c r="G15209" s="345" t="s">
        <v>6467</v>
      </c>
      <c r="H15209" s="392">
        <v>44551</v>
      </c>
      <c r="I15209" s="345" t="s">
        <v>619</v>
      </c>
      <c r="J15209" s="831" t="s">
        <v>388</v>
      </c>
    </row>
    <row r="15210" spans="1:10" s="372" customFormat="1" ht="34.9">
      <c r="A15210" s="832" t="s">
        <v>14396</v>
      </c>
      <c r="B15210" s="345" t="s">
        <v>3115</v>
      </c>
      <c r="C15210" s="345" t="s">
        <v>8351</v>
      </c>
      <c r="D15210" s="345" t="s">
        <v>14397</v>
      </c>
      <c r="E15210" s="793">
        <v>976552</v>
      </c>
      <c r="F15210" s="829" t="s">
        <v>14398</v>
      </c>
      <c r="G15210" s="345" t="s">
        <v>6467</v>
      </c>
      <c r="H15210" s="830">
        <v>44552</v>
      </c>
      <c r="I15210" s="345" t="s">
        <v>619</v>
      </c>
      <c r="J15210" s="831" t="s">
        <v>388</v>
      </c>
    </row>
    <row r="15211" spans="1:10" s="372" customFormat="1" ht="34.9">
      <c r="A15211" s="832" t="s">
        <v>14399</v>
      </c>
      <c r="B15211" s="345" t="s">
        <v>2831</v>
      </c>
      <c r="C15211" s="345" t="s">
        <v>8351</v>
      </c>
      <c r="D15211" s="345" t="s">
        <v>38003</v>
      </c>
      <c r="E15211" s="793">
        <v>179000</v>
      </c>
      <c r="F15211" s="829" t="s">
        <v>14400</v>
      </c>
      <c r="G15211" s="345" t="s">
        <v>6467</v>
      </c>
      <c r="H15211" s="830">
        <v>44560</v>
      </c>
      <c r="I15211" s="345" t="s">
        <v>619</v>
      </c>
      <c r="J15211" s="831" t="s">
        <v>388</v>
      </c>
    </row>
    <row r="15212" spans="1:10" s="372" customFormat="1" ht="34.9">
      <c r="A15212" s="832" t="s">
        <v>14401</v>
      </c>
      <c r="B15212" s="345" t="s">
        <v>2732</v>
      </c>
      <c r="C15212" s="345" t="s">
        <v>8351</v>
      </c>
      <c r="D15212" s="345" t="s">
        <v>14402</v>
      </c>
      <c r="E15212" s="793">
        <v>48000</v>
      </c>
      <c r="F15212" s="829" t="s">
        <v>14403</v>
      </c>
      <c r="G15212" s="345" t="s">
        <v>6467</v>
      </c>
      <c r="H15212" s="830">
        <v>44560</v>
      </c>
      <c r="I15212" s="345" t="s">
        <v>619</v>
      </c>
      <c r="J15212" s="831" t="s">
        <v>388</v>
      </c>
    </row>
    <row r="15213" spans="1:10" s="372" customFormat="1">
      <c r="A15213" s="834" t="s">
        <v>14404</v>
      </c>
      <c r="B15213" s="336" t="s">
        <v>2725</v>
      </c>
      <c r="C15213" s="336" t="s">
        <v>8351</v>
      </c>
      <c r="D15213" s="336" t="s">
        <v>388</v>
      </c>
      <c r="E15213" s="469">
        <v>23913.599999999999</v>
      </c>
      <c r="F15213" s="376" t="s">
        <v>14405</v>
      </c>
      <c r="G15213" s="336" t="s">
        <v>14406</v>
      </c>
      <c r="H15213" s="626">
        <v>44211</v>
      </c>
      <c r="I15213" s="336" t="s">
        <v>619</v>
      </c>
      <c r="J15213" s="831" t="s">
        <v>388</v>
      </c>
    </row>
    <row r="15214" spans="1:10" s="372" customFormat="1" ht="23.25">
      <c r="A15214" s="834" t="s">
        <v>14407</v>
      </c>
      <c r="B15214" s="336" t="s">
        <v>2725</v>
      </c>
      <c r="C15214" s="336" t="s">
        <v>8351</v>
      </c>
      <c r="D15214" s="336" t="s">
        <v>388</v>
      </c>
      <c r="E15214" s="469">
        <v>25500</v>
      </c>
      <c r="F15214" s="376" t="s">
        <v>14408</v>
      </c>
      <c r="G15214" s="336" t="s">
        <v>14406</v>
      </c>
      <c r="H15214" s="626">
        <v>44211</v>
      </c>
      <c r="I15214" s="336" t="s">
        <v>619</v>
      </c>
      <c r="J15214" s="831" t="s">
        <v>388</v>
      </c>
    </row>
    <row r="15215" spans="1:10" s="372" customFormat="1" ht="34.9">
      <c r="A15215" s="834" t="s">
        <v>14409</v>
      </c>
      <c r="B15215" s="336" t="s">
        <v>2725</v>
      </c>
      <c r="C15215" s="336" t="s">
        <v>8351</v>
      </c>
      <c r="D15215" s="336" t="s">
        <v>388</v>
      </c>
      <c r="E15215" s="469">
        <v>21600</v>
      </c>
      <c r="F15215" s="376" t="s">
        <v>14410</v>
      </c>
      <c r="G15215" s="336" t="s">
        <v>14406</v>
      </c>
      <c r="H15215" s="626">
        <v>44211</v>
      </c>
      <c r="I15215" s="336" t="s">
        <v>619</v>
      </c>
      <c r="J15215" s="831" t="s">
        <v>388</v>
      </c>
    </row>
    <row r="15216" spans="1:10" s="372" customFormat="1">
      <c r="A15216" s="834" t="s">
        <v>6457</v>
      </c>
      <c r="B15216" s="336" t="s">
        <v>2725</v>
      </c>
      <c r="C15216" s="336" t="s">
        <v>8351</v>
      </c>
      <c r="D15216" s="336" t="s">
        <v>388</v>
      </c>
      <c r="E15216" s="469">
        <v>21500</v>
      </c>
      <c r="F15216" s="376" t="s">
        <v>14411</v>
      </c>
      <c r="G15216" s="336" t="s">
        <v>14406</v>
      </c>
      <c r="H15216" s="626">
        <v>44217</v>
      </c>
      <c r="I15216" s="336" t="s">
        <v>619</v>
      </c>
      <c r="J15216" s="831" t="s">
        <v>388</v>
      </c>
    </row>
    <row r="15217" spans="1:10" s="372" customFormat="1">
      <c r="A15217" s="834" t="s">
        <v>2785</v>
      </c>
      <c r="B15217" s="336" t="s">
        <v>2725</v>
      </c>
      <c r="C15217" s="336" t="s">
        <v>8351</v>
      </c>
      <c r="D15217" s="336" t="s">
        <v>388</v>
      </c>
      <c r="E15217" s="469">
        <v>20000</v>
      </c>
      <c r="F15217" s="376" t="s">
        <v>14412</v>
      </c>
      <c r="G15217" s="336" t="s">
        <v>14406</v>
      </c>
      <c r="H15217" s="626">
        <v>44221</v>
      </c>
      <c r="I15217" s="336" t="s">
        <v>619</v>
      </c>
      <c r="J15217" s="831" t="s">
        <v>388</v>
      </c>
    </row>
    <row r="15218" spans="1:10" s="372" customFormat="1">
      <c r="A15218" s="834" t="s">
        <v>14413</v>
      </c>
      <c r="B15218" s="336" t="s">
        <v>2725</v>
      </c>
      <c r="C15218" s="336" t="s">
        <v>8351</v>
      </c>
      <c r="D15218" s="336" t="s">
        <v>388</v>
      </c>
      <c r="E15218" s="469">
        <v>24000</v>
      </c>
      <c r="F15218" s="376" t="s">
        <v>14414</v>
      </c>
      <c r="G15218" s="336" t="s">
        <v>14406</v>
      </c>
      <c r="H15218" s="626">
        <v>44221</v>
      </c>
      <c r="I15218" s="336" t="s">
        <v>619</v>
      </c>
      <c r="J15218" s="831" t="s">
        <v>388</v>
      </c>
    </row>
    <row r="15219" spans="1:10" s="372" customFormat="1" ht="23.25">
      <c r="A15219" s="834" t="s">
        <v>14415</v>
      </c>
      <c r="B15219" s="336" t="s">
        <v>2725</v>
      </c>
      <c r="C15219" s="336" t="s">
        <v>8351</v>
      </c>
      <c r="D15219" s="336" t="s">
        <v>388</v>
      </c>
      <c r="E15219" s="469">
        <v>18700</v>
      </c>
      <c r="F15219" s="376" t="s">
        <v>14416</v>
      </c>
      <c r="G15219" s="336" t="s">
        <v>14406</v>
      </c>
      <c r="H15219" s="626">
        <v>44221</v>
      </c>
      <c r="I15219" s="336" t="s">
        <v>619</v>
      </c>
      <c r="J15219" s="831" t="s">
        <v>388</v>
      </c>
    </row>
    <row r="15220" spans="1:10" s="372" customFormat="1">
      <c r="A15220" s="834" t="s">
        <v>2771</v>
      </c>
      <c r="B15220" s="336" t="s">
        <v>2725</v>
      </c>
      <c r="C15220" s="336" t="s">
        <v>8351</v>
      </c>
      <c r="D15220" s="336" t="s">
        <v>388</v>
      </c>
      <c r="E15220" s="469">
        <v>21000</v>
      </c>
      <c r="F15220" s="376" t="s">
        <v>14417</v>
      </c>
      <c r="G15220" s="336" t="s">
        <v>14406</v>
      </c>
      <c r="H15220" s="626">
        <v>44221</v>
      </c>
      <c r="I15220" s="336" t="s">
        <v>619</v>
      </c>
      <c r="J15220" s="831" t="s">
        <v>388</v>
      </c>
    </row>
    <row r="15221" spans="1:10" s="372" customFormat="1">
      <c r="A15221" s="834" t="s">
        <v>14418</v>
      </c>
      <c r="B15221" s="336" t="s">
        <v>2725</v>
      </c>
      <c r="C15221" s="336" t="s">
        <v>8351</v>
      </c>
      <c r="D15221" s="336" t="s">
        <v>388</v>
      </c>
      <c r="E15221" s="469">
        <v>19500</v>
      </c>
      <c r="F15221" s="376" t="s">
        <v>14419</v>
      </c>
      <c r="G15221" s="336" t="s">
        <v>14406</v>
      </c>
      <c r="H15221" s="626">
        <v>44221</v>
      </c>
      <c r="I15221" s="336" t="s">
        <v>619</v>
      </c>
      <c r="J15221" s="831" t="s">
        <v>388</v>
      </c>
    </row>
    <row r="15222" spans="1:10" s="372" customFormat="1">
      <c r="A15222" s="834" t="s">
        <v>2752</v>
      </c>
      <c r="B15222" s="336" t="s">
        <v>2725</v>
      </c>
      <c r="C15222" s="336" t="s">
        <v>8351</v>
      </c>
      <c r="D15222" s="336" t="s">
        <v>388</v>
      </c>
      <c r="E15222" s="469">
        <v>35200</v>
      </c>
      <c r="F15222" s="376" t="s">
        <v>14420</v>
      </c>
      <c r="G15222" s="336" t="s">
        <v>14406</v>
      </c>
      <c r="H15222" s="626">
        <v>44221</v>
      </c>
      <c r="I15222" s="336" t="s">
        <v>619</v>
      </c>
      <c r="J15222" s="831" t="s">
        <v>388</v>
      </c>
    </row>
    <row r="15223" spans="1:10" s="372" customFormat="1">
      <c r="A15223" s="834" t="s">
        <v>12779</v>
      </c>
      <c r="B15223" s="336" t="s">
        <v>2725</v>
      </c>
      <c r="C15223" s="336" t="s">
        <v>8351</v>
      </c>
      <c r="D15223" s="336" t="s">
        <v>388</v>
      </c>
      <c r="E15223" s="469">
        <v>31666.63</v>
      </c>
      <c r="F15223" s="376" t="s">
        <v>14421</v>
      </c>
      <c r="G15223" s="336" t="s">
        <v>14406</v>
      </c>
      <c r="H15223" s="626">
        <v>44222</v>
      </c>
      <c r="I15223" s="336" t="s">
        <v>619</v>
      </c>
      <c r="J15223" s="831" t="s">
        <v>388</v>
      </c>
    </row>
    <row r="15224" spans="1:10" s="372" customFormat="1">
      <c r="A15224" s="834" t="s">
        <v>14418</v>
      </c>
      <c r="B15224" s="336" t="s">
        <v>2725</v>
      </c>
      <c r="C15224" s="336" t="s">
        <v>8351</v>
      </c>
      <c r="D15224" s="336" t="s">
        <v>388</v>
      </c>
      <c r="E15224" s="469">
        <v>33500</v>
      </c>
      <c r="F15224" s="376" t="s">
        <v>14422</v>
      </c>
      <c r="G15224" s="336" t="s">
        <v>14406</v>
      </c>
      <c r="H15224" s="626">
        <v>44224</v>
      </c>
      <c r="I15224" s="336" t="s">
        <v>619</v>
      </c>
      <c r="J15224" s="831" t="s">
        <v>388</v>
      </c>
    </row>
    <row r="15225" spans="1:10" s="372" customFormat="1">
      <c r="A15225" s="834" t="s">
        <v>14418</v>
      </c>
      <c r="B15225" s="336" t="s">
        <v>2725</v>
      </c>
      <c r="C15225" s="336" t="s">
        <v>8351</v>
      </c>
      <c r="D15225" s="336" t="s">
        <v>388</v>
      </c>
      <c r="E15225" s="469">
        <v>24000</v>
      </c>
      <c r="F15225" s="376" t="s">
        <v>14423</v>
      </c>
      <c r="G15225" s="336" t="s">
        <v>14406</v>
      </c>
      <c r="H15225" s="626">
        <v>44224</v>
      </c>
      <c r="I15225" s="336" t="s">
        <v>619</v>
      </c>
      <c r="J15225" s="831" t="s">
        <v>388</v>
      </c>
    </row>
    <row r="15226" spans="1:10" s="372" customFormat="1" ht="46.5">
      <c r="A15226" s="834" t="s">
        <v>14424</v>
      </c>
      <c r="B15226" s="336" t="s">
        <v>2725</v>
      </c>
      <c r="C15226" s="336" t="s">
        <v>8351</v>
      </c>
      <c r="D15226" s="336" t="s">
        <v>38001</v>
      </c>
      <c r="E15226" s="469">
        <v>21604</v>
      </c>
      <c r="F15226" s="376" t="s">
        <v>14425</v>
      </c>
      <c r="G15226" s="336" t="s">
        <v>14406</v>
      </c>
      <c r="H15226" s="626">
        <v>44225</v>
      </c>
      <c r="I15226" s="336" t="s">
        <v>619</v>
      </c>
      <c r="J15226" s="831" t="s">
        <v>388</v>
      </c>
    </row>
    <row r="15227" spans="1:10" s="372" customFormat="1">
      <c r="A15227" s="834" t="s">
        <v>14418</v>
      </c>
      <c r="B15227" s="336" t="s">
        <v>2725</v>
      </c>
      <c r="C15227" s="336" t="s">
        <v>8351</v>
      </c>
      <c r="D15227" s="336" t="s">
        <v>388</v>
      </c>
      <c r="E15227" s="469">
        <v>24000</v>
      </c>
      <c r="F15227" s="376" t="s">
        <v>14426</v>
      </c>
      <c r="G15227" s="336" t="s">
        <v>14406</v>
      </c>
      <c r="H15227" s="626">
        <v>44225</v>
      </c>
      <c r="I15227" s="336" t="s">
        <v>619</v>
      </c>
      <c r="J15227" s="831" t="s">
        <v>388</v>
      </c>
    </row>
    <row r="15228" spans="1:10" s="372" customFormat="1">
      <c r="A15228" s="834" t="s">
        <v>14427</v>
      </c>
      <c r="B15228" s="336" t="s">
        <v>2725</v>
      </c>
      <c r="C15228" s="336" t="s">
        <v>8351</v>
      </c>
      <c r="D15228" s="336" t="s">
        <v>388</v>
      </c>
      <c r="E15228" s="469">
        <v>20000</v>
      </c>
      <c r="F15228" s="376" t="s">
        <v>14428</v>
      </c>
      <c r="G15228" s="336" t="s">
        <v>14406</v>
      </c>
      <c r="H15228" s="626">
        <v>44225</v>
      </c>
      <c r="I15228" s="336" t="s">
        <v>619</v>
      </c>
      <c r="J15228" s="831" t="s">
        <v>388</v>
      </c>
    </row>
    <row r="15229" spans="1:10" s="372" customFormat="1">
      <c r="A15229" s="834" t="s">
        <v>14427</v>
      </c>
      <c r="B15229" s="336" t="s">
        <v>2725</v>
      </c>
      <c r="C15229" s="336" t="s">
        <v>8351</v>
      </c>
      <c r="D15229" s="336" t="s">
        <v>388</v>
      </c>
      <c r="E15229" s="469">
        <v>20000</v>
      </c>
      <c r="F15229" s="376" t="s">
        <v>14429</v>
      </c>
      <c r="G15229" s="336" t="s">
        <v>14406</v>
      </c>
      <c r="H15229" s="626">
        <v>44225</v>
      </c>
      <c r="I15229" s="336" t="s">
        <v>619</v>
      </c>
      <c r="J15229" s="831" t="s">
        <v>388</v>
      </c>
    </row>
    <row r="15230" spans="1:10" s="372" customFormat="1">
      <c r="A15230" s="834" t="s">
        <v>3017</v>
      </c>
      <c r="B15230" s="336" t="s">
        <v>2725</v>
      </c>
      <c r="C15230" s="336" t="s">
        <v>8351</v>
      </c>
      <c r="D15230" s="336" t="s">
        <v>388</v>
      </c>
      <c r="E15230" s="469">
        <v>26000</v>
      </c>
      <c r="F15230" s="376" t="s">
        <v>14430</v>
      </c>
      <c r="G15230" s="336" t="s">
        <v>14406</v>
      </c>
      <c r="H15230" s="626">
        <v>44225</v>
      </c>
      <c r="I15230" s="336" t="s">
        <v>619</v>
      </c>
      <c r="J15230" s="831" t="s">
        <v>388</v>
      </c>
    </row>
    <row r="15231" spans="1:10" s="372" customFormat="1">
      <c r="A15231" s="834" t="s">
        <v>14431</v>
      </c>
      <c r="B15231" s="336" t="s">
        <v>2725</v>
      </c>
      <c r="C15231" s="336" t="s">
        <v>8351</v>
      </c>
      <c r="D15231" s="336" t="s">
        <v>388</v>
      </c>
      <c r="E15231" s="469">
        <v>19420</v>
      </c>
      <c r="F15231" s="376" t="s">
        <v>14432</v>
      </c>
      <c r="G15231" s="336" t="s">
        <v>14406</v>
      </c>
      <c r="H15231" s="626">
        <v>44225</v>
      </c>
      <c r="I15231" s="336" t="s">
        <v>619</v>
      </c>
      <c r="J15231" s="831" t="s">
        <v>388</v>
      </c>
    </row>
    <row r="15232" spans="1:10" s="372" customFormat="1">
      <c r="A15232" s="834" t="s">
        <v>2785</v>
      </c>
      <c r="B15232" s="336" t="s">
        <v>2725</v>
      </c>
      <c r="C15232" s="336" t="s">
        <v>8351</v>
      </c>
      <c r="D15232" s="336" t="s">
        <v>388</v>
      </c>
      <c r="E15232" s="469">
        <v>20000</v>
      </c>
      <c r="F15232" s="376" t="s">
        <v>14433</v>
      </c>
      <c r="G15232" s="336" t="s">
        <v>14406</v>
      </c>
      <c r="H15232" s="626">
        <v>44225</v>
      </c>
      <c r="I15232" s="336" t="s">
        <v>619</v>
      </c>
      <c r="J15232" s="831" t="s">
        <v>388</v>
      </c>
    </row>
    <row r="15233" spans="1:10" s="372" customFormat="1" ht="34.9">
      <c r="A15233" s="834" t="s">
        <v>14404</v>
      </c>
      <c r="B15233" s="336" t="s">
        <v>2725</v>
      </c>
      <c r="C15233" s="336" t="s">
        <v>8351</v>
      </c>
      <c r="D15233" s="336" t="s">
        <v>14434</v>
      </c>
      <c r="E15233" s="469">
        <v>26000</v>
      </c>
      <c r="F15233" s="376" t="s">
        <v>14435</v>
      </c>
      <c r="G15233" s="336" t="s">
        <v>14406</v>
      </c>
      <c r="H15233" s="626">
        <v>44230</v>
      </c>
      <c r="I15233" s="336" t="s">
        <v>619</v>
      </c>
      <c r="J15233" s="831" t="s">
        <v>388</v>
      </c>
    </row>
    <row r="15234" spans="1:10" s="372" customFormat="1">
      <c r="A15234" s="834" t="s">
        <v>3402</v>
      </c>
      <c r="B15234" s="336" t="s">
        <v>2725</v>
      </c>
      <c r="C15234" s="336" t="s">
        <v>8351</v>
      </c>
      <c r="D15234" s="336" t="s">
        <v>388</v>
      </c>
      <c r="E15234" s="469">
        <v>22000</v>
      </c>
      <c r="F15234" s="376" t="s">
        <v>14436</v>
      </c>
      <c r="G15234" s="336" t="s">
        <v>14406</v>
      </c>
      <c r="H15234" s="626">
        <v>44230</v>
      </c>
      <c r="I15234" s="336" t="s">
        <v>619</v>
      </c>
      <c r="J15234" s="831" t="s">
        <v>388</v>
      </c>
    </row>
    <row r="15235" spans="1:10" s="372" customFormat="1" ht="34.9">
      <c r="A15235" s="834" t="s">
        <v>14437</v>
      </c>
      <c r="B15235" s="336" t="s">
        <v>2725</v>
      </c>
      <c r="C15235" s="336" t="s">
        <v>8351</v>
      </c>
      <c r="D15235" s="336" t="s">
        <v>38002</v>
      </c>
      <c r="E15235" s="469">
        <v>33800</v>
      </c>
      <c r="F15235" s="376" t="s">
        <v>14438</v>
      </c>
      <c r="G15235" s="336" t="s">
        <v>14406</v>
      </c>
      <c r="H15235" s="626">
        <v>44231</v>
      </c>
      <c r="I15235" s="336" t="s">
        <v>619</v>
      </c>
      <c r="J15235" s="831" t="s">
        <v>388</v>
      </c>
    </row>
    <row r="15236" spans="1:10" s="372" customFormat="1">
      <c r="A15236" s="834" t="s">
        <v>14437</v>
      </c>
      <c r="B15236" s="336" t="s">
        <v>2725</v>
      </c>
      <c r="C15236" s="336" t="s">
        <v>8351</v>
      </c>
      <c r="D15236" s="336" t="s">
        <v>388</v>
      </c>
      <c r="E15236" s="469">
        <v>30500</v>
      </c>
      <c r="F15236" s="376" t="s">
        <v>14439</v>
      </c>
      <c r="G15236" s="336" t="s">
        <v>14406</v>
      </c>
      <c r="H15236" s="626">
        <v>44231</v>
      </c>
      <c r="I15236" s="336" t="s">
        <v>619</v>
      </c>
      <c r="J15236" s="831" t="s">
        <v>388</v>
      </c>
    </row>
    <row r="15237" spans="1:10" s="372" customFormat="1" ht="34.9">
      <c r="A15237" s="834" t="s">
        <v>14437</v>
      </c>
      <c r="B15237" s="336" t="s">
        <v>2725</v>
      </c>
      <c r="C15237" s="336" t="s">
        <v>8351</v>
      </c>
      <c r="D15237" s="336" t="s">
        <v>388</v>
      </c>
      <c r="E15237" s="469">
        <v>32780</v>
      </c>
      <c r="F15237" s="376" t="s">
        <v>14440</v>
      </c>
      <c r="G15237" s="336" t="s">
        <v>14406</v>
      </c>
      <c r="H15237" s="626">
        <v>44231</v>
      </c>
      <c r="I15237" s="336" t="s">
        <v>619</v>
      </c>
      <c r="J15237" s="831" t="s">
        <v>388</v>
      </c>
    </row>
    <row r="15238" spans="1:10" s="372" customFormat="1" ht="23.25">
      <c r="A15238" s="834" t="s">
        <v>14441</v>
      </c>
      <c r="B15238" s="336" t="s">
        <v>2725</v>
      </c>
      <c r="C15238" s="336" t="s">
        <v>8351</v>
      </c>
      <c r="D15238" s="336" t="s">
        <v>388</v>
      </c>
      <c r="E15238" s="469">
        <v>34400</v>
      </c>
      <c r="F15238" s="376" t="s">
        <v>14442</v>
      </c>
      <c r="G15238" s="336" t="s">
        <v>14406</v>
      </c>
      <c r="H15238" s="626">
        <v>44231</v>
      </c>
      <c r="I15238" s="336" t="s">
        <v>619</v>
      </c>
      <c r="J15238" s="831" t="s">
        <v>388</v>
      </c>
    </row>
    <row r="15239" spans="1:10" s="372" customFormat="1">
      <c r="A15239" s="834" t="s">
        <v>14443</v>
      </c>
      <c r="B15239" s="336" t="s">
        <v>2725</v>
      </c>
      <c r="C15239" s="336" t="s">
        <v>8351</v>
      </c>
      <c r="D15239" s="336" t="s">
        <v>388</v>
      </c>
      <c r="E15239" s="469">
        <v>34400</v>
      </c>
      <c r="F15239" s="376" t="s">
        <v>14444</v>
      </c>
      <c r="G15239" s="336" t="s">
        <v>14406</v>
      </c>
      <c r="H15239" s="626">
        <v>44231</v>
      </c>
      <c r="I15239" s="336" t="s">
        <v>619</v>
      </c>
      <c r="J15239" s="831" t="s">
        <v>388</v>
      </c>
    </row>
    <row r="15240" spans="1:10" s="372" customFormat="1">
      <c r="A15240" s="834" t="s">
        <v>14445</v>
      </c>
      <c r="B15240" s="336" t="s">
        <v>2725</v>
      </c>
      <c r="C15240" s="336" t="s">
        <v>8351</v>
      </c>
      <c r="D15240" s="336" t="s">
        <v>388</v>
      </c>
      <c r="E15240" s="469">
        <v>34338</v>
      </c>
      <c r="F15240" s="376" t="s">
        <v>14446</v>
      </c>
      <c r="G15240" s="336" t="s">
        <v>14406</v>
      </c>
      <c r="H15240" s="626">
        <v>44231</v>
      </c>
      <c r="I15240" s="336" t="s">
        <v>619</v>
      </c>
      <c r="J15240" s="831" t="s">
        <v>388</v>
      </c>
    </row>
    <row r="15241" spans="1:10" s="372" customFormat="1" ht="23.25">
      <c r="A15241" s="834" t="s">
        <v>2980</v>
      </c>
      <c r="B15241" s="336" t="s">
        <v>2725</v>
      </c>
      <c r="C15241" s="336" t="s">
        <v>8351</v>
      </c>
      <c r="D15241" s="336" t="s">
        <v>388</v>
      </c>
      <c r="E15241" s="469">
        <v>31329</v>
      </c>
      <c r="F15241" s="376" t="s">
        <v>14447</v>
      </c>
      <c r="G15241" s="336" t="s">
        <v>14406</v>
      </c>
      <c r="H15241" s="626">
        <v>44466</v>
      </c>
      <c r="I15241" s="336" t="s">
        <v>619</v>
      </c>
      <c r="J15241" s="831" t="s">
        <v>388</v>
      </c>
    </row>
    <row r="15242" spans="1:10" s="372" customFormat="1">
      <c r="A15242" s="834" t="s">
        <v>14448</v>
      </c>
      <c r="B15242" s="336" t="s">
        <v>2725</v>
      </c>
      <c r="C15242" s="336" t="s">
        <v>8351</v>
      </c>
      <c r="D15242" s="336" t="s">
        <v>388</v>
      </c>
      <c r="E15242" s="469">
        <v>20000</v>
      </c>
      <c r="F15242" s="376" t="s">
        <v>14449</v>
      </c>
      <c r="G15242" s="336" t="s">
        <v>14406</v>
      </c>
      <c r="H15242" s="626">
        <v>44232</v>
      </c>
      <c r="I15242" s="336" t="s">
        <v>619</v>
      </c>
      <c r="J15242" s="831" t="s">
        <v>388</v>
      </c>
    </row>
    <row r="15243" spans="1:10" s="372" customFormat="1">
      <c r="A15243" s="834" t="s">
        <v>14450</v>
      </c>
      <c r="B15243" s="336" t="s">
        <v>2725</v>
      </c>
      <c r="C15243" s="336" t="s">
        <v>8351</v>
      </c>
      <c r="D15243" s="336" t="s">
        <v>388</v>
      </c>
      <c r="E15243" s="469">
        <v>20000</v>
      </c>
      <c r="F15243" s="376" t="s">
        <v>14451</v>
      </c>
      <c r="G15243" s="336" t="s">
        <v>14406</v>
      </c>
      <c r="H15243" s="626">
        <v>44235</v>
      </c>
      <c r="I15243" s="336" t="s">
        <v>619</v>
      </c>
      <c r="J15243" s="831" t="s">
        <v>388</v>
      </c>
    </row>
    <row r="15244" spans="1:10" s="372" customFormat="1">
      <c r="A15244" s="834" t="s">
        <v>2741</v>
      </c>
      <c r="B15244" s="336" t="s">
        <v>2725</v>
      </c>
      <c r="C15244" s="336" t="s">
        <v>8351</v>
      </c>
      <c r="D15244" s="336" t="s">
        <v>388</v>
      </c>
      <c r="E15244" s="469">
        <v>20480</v>
      </c>
      <c r="F15244" s="376" t="s">
        <v>14452</v>
      </c>
      <c r="G15244" s="336" t="s">
        <v>14406</v>
      </c>
      <c r="H15244" s="626">
        <v>44237</v>
      </c>
      <c r="I15244" s="336" t="s">
        <v>619</v>
      </c>
      <c r="J15244" s="831" t="s">
        <v>388</v>
      </c>
    </row>
    <row r="15245" spans="1:10" s="372" customFormat="1">
      <c r="A15245" s="834" t="s">
        <v>14453</v>
      </c>
      <c r="B15245" s="336" t="s">
        <v>2725</v>
      </c>
      <c r="C15245" s="336" t="s">
        <v>8351</v>
      </c>
      <c r="D15245" s="336" t="s">
        <v>388</v>
      </c>
      <c r="E15245" s="469">
        <v>34214.1</v>
      </c>
      <c r="F15245" s="376" t="s">
        <v>9243</v>
      </c>
      <c r="G15245" s="336" t="s">
        <v>14406</v>
      </c>
      <c r="H15245" s="626">
        <v>44239</v>
      </c>
      <c r="I15245" s="336" t="s">
        <v>619</v>
      </c>
      <c r="J15245" s="831" t="s">
        <v>388</v>
      </c>
    </row>
    <row r="15246" spans="1:10" s="372" customFormat="1">
      <c r="A15246" s="834" t="s">
        <v>14454</v>
      </c>
      <c r="B15246" s="336" t="s">
        <v>2725</v>
      </c>
      <c r="C15246" s="336" t="s">
        <v>8351</v>
      </c>
      <c r="D15246" s="336" t="s">
        <v>388</v>
      </c>
      <c r="E15246" s="469">
        <v>28361.87</v>
      </c>
      <c r="F15246" s="376" t="s">
        <v>14455</v>
      </c>
      <c r="G15246" s="336" t="s">
        <v>14406</v>
      </c>
      <c r="H15246" s="626">
        <v>44243</v>
      </c>
      <c r="I15246" s="336" t="s">
        <v>619</v>
      </c>
      <c r="J15246" s="831" t="s">
        <v>388</v>
      </c>
    </row>
    <row r="15247" spans="1:10" s="372" customFormat="1">
      <c r="A15247" s="834" t="s">
        <v>14456</v>
      </c>
      <c r="B15247" s="336" t="s">
        <v>2725</v>
      </c>
      <c r="C15247" s="336" t="s">
        <v>8351</v>
      </c>
      <c r="D15247" s="336" t="s">
        <v>388</v>
      </c>
      <c r="E15247" s="469">
        <v>20280</v>
      </c>
      <c r="F15247" s="376" t="s">
        <v>14457</v>
      </c>
      <c r="G15247" s="336" t="s">
        <v>14406</v>
      </c>
      <c r="H15247" s="626">
        <v>44245</v>
      </c>
      <c r="I15247" s="336" t="s">
        <v>619</v>
      </c>
      <c r="J15247" s="831" t="s">
        <v>388</v>
      </c>
    </row>
    <row r="15248" spans="1:10" s="372" customFormat="1" ht="23.25">
      <c r="A15248" s="834" t="s">
        <v>2911</v>
      </c>
      <c r="B15248" s="336" t="s">
        <v>2725</v>
      </c>
      <c r="C15248" s="336" t="s">
        <v>8351</v>
      </c>
      <c r="D15248" s="336" t="s">
        <v>388</v>
      </c>
      <c r="E15248" s="469">
        <v>30000</v>
      </c>
      <c r="F15248" s="376" t="s">
        <v>14458</v>
      </c>
      <c r="G15248" s="336" t="s">
        <v>14406</v>
      </c>
      <c r="H15248" s="626">
        <v>44245</v>
      </c>
      <c r="I15248" s="336" t="s">
        <v>619</v>
      </c>
      <c r="J15248" s="831" t="s">
        <v>388</v>
      </c>
    </row>
    <row r="15249" spans="1:10" s="372" customFormat="1">
      <c r="A15249" s="834" t="s">
        <v>3211</v>
      </c>
      <c r="B15249" s="336" t="s">
        <v>2725</v>
      </c>
      <c r="C15249" s="336" t="s">
        <v>8351</v>
      </c>
      <c r="D15249" s="336" t="s">
        <v>388</v>
      </c>
      <c r="E15249" s="469">
        <v>30847.5</v>
      </c>
      <c r="F15249" s="376" t="s">
        <v>14459</v>
      </c>
      <c r="G15249" s="336" t="s">
        <v>14406</v>
      </c>
      <c r="H15249" s="626">
        <v>44250</v>
      </c>
      <c r="I15249" s="336" t="s">
        <v>619</v>
      </c>
      <c r="J15249" s="831" t="s">
        <v>388</v>
      </c>
    </row>
    <row r="15250" spans="1:10" s="372" customFormat="1">
      <c r="A15250" s="834" t="s">
        <v>2891</v>
      </c>
      <c r="B15250" s="336" t="s">
        <v>2725</v>
      </c>
      <c r="C15250" s="336" t="s">
        <v>8351</v>
      </c>
      <c r="D15250" s="336" t="s">
        <v>388</v>
      </c>
      <c r="E15250" s="469">
        <v>20000</v>
      </c>
      <c r="F15250" s="376" t="s">
        <v>14460</v>
      </c>
      <c r="G15250" s="336" t="s">
        <v>14406</v>
      </c>
      <c r="H15250" s="626">
        <v>44250</v>
      </c>
      <c r="I15250" s="336" t="s">
        <v>619</v>
      </c>
      <c r="J15250" s="831" t="s">
        <v>388</v>
      </c>
    </row>
    <row r="15251" spans="1:10" s="372" customFormat="1">
      <c r="A15251" s="834" t="s">
        <v>14461</v>
      </c>
      <c r="B15251" s="336" t="s">
        <v>2725</v>
      </c>
      <c r="C15251" s="336" t="s">
        <v>8351</v>
      </c>
      <c r="D15251" s="336" t="s">
        <v>388</v>
      </c>
      <c r="E15251" s="469">
        <v>73913.3</v>
      </c>
      <c r="F15251" s="376" t="s">
        <v>14462</v>
      </c>
      <c r="G15251" s="336" t="s">
        <v>14406</v>
      </c>
      <c r="H15251" s="626">
        <v>44251</v>
      </c>
      <c r="I15251" s="336" t="s">
        <v>619</v>
      </c>
      <c r="J15251" s="831" t="s">
        <v>388</v>
      </c>
    </row>
    <row r="15252" spans="1:10" s="372" customFormat="1">
      <c r="A15252" s="834" t="s">
        <v>14463</v>
      </c>
      <c r="B15252" s="336" t="s">
        <v>2725</v>
      </c>
      <c r="C15252" s="336" t="s">
        <v>8351</v>
      </c>
      <c r="D15252" s="336" t="s">
        <v>388</v>
      </c>
      <c r="E15252" s="469">
        <v>26086.7</v>
      </c>
      <c r="F15252" s="376" t="s">
        <v>14462</v>
      </c>
      <c r="G15252" s="336" t="s">
        <v>14406</v>
      </c>
      <c r="H15252" s="626">
        <v>44251</v>
      </c>
      <c r="I15252" s="336" t="s">
        <v>619</v>
      </c>
      <c r="J15252" s="831" t="s">
        <v>388</v>
      </c>
    </row>
    <row r="15253" spans="1:10" s="372" customFormat="1">
      <c r="A15253" s="834" t="s">
        <v>2891</v>
      </c>
      <c r="B15253" s="336" t="s">
        <v>2725</v>
      </c>
      <c r="C15253" s="336" t="s">
        <v>8351</v>
      </c>
      <c r="D15253" s="336" t="s">
        <v>388</v>
      </c>
      <c r="E15253" s="469">
        <v>20000</v>
      </c>
      <c r="F15253" s="376" t="s">
        <v>14464</v>
      </c>
      <c r="G15253" s="336" t="s">
        <v>14406</v>
      </c>
      <c r="H15253" s="626">
        <v>44251</v>
      </c>
      <c r="I15253" s="336" t="s">
        <v>619</v>
      </c>
      <c r="J15253" s="831" t="s">
        <v>388</v>
      </c>
    </row>
    <row r="15254" spans="1:10" s="372" customFormat="1">
      <c r="A15254" s="834" t="s">
        <v>2891</v>
      </c>
      <c r="B15254" s="336" t="s">
        <v>2725</v>
      </c>
      <c r="C15254" s="336" t="s">
        <v>8351</v>
      </c>
      <c r="D15254" s="336" t="s">
        <v>388</v>
      </c>
      <c r="E15254" s="469">
        <v>20000</v>
      </c>
      <c r="F15254" s="376" t="s">
        <v>14465</v>
      </c>
      <c r="G15254" s="336" t="s">
        <v>14406</v>
      </c>
      <c r="H15254" s="626">
        <v>44251</v>
      </c>
      <c r="I15254" s="336" t="s">
        <v>619</v>
      </c>
      <c r="J15254" s="831" t="s">
        <v>388</v>
      </c>
    </row>
    <row r="15255" spans="1:10" s="372" customFormat="1">
      <c r="A15255" s="834" t="s">
        <v>14466</v>
      </c>
      <c r="B15255" s="336" t="s">
        <v>2725</v>
      </c>
      <c r="C15255" s="336" t="s">
        <v>8351</v>
      </c>
      <c r="D15255" s="336" t="s">
        <v>388</v>
      </c>
      <c r="E15255" s="469">
        <v>20000</v>
      </c>
      <c r="F15255" s="376" t="s">
        <v>14467</v>
      </c>
      <c r="G15255" s="336" t="s">
        <v>14406</v>
      </c>
      <c r="H15255" s="626">
        <v>44252</v>
      </c>
      <c r="I15255" s="336" t="s">
        <v>619</v>
      </c>
      <c r="J15255" s="831" t="s">
        <v>388</v>
      </c>
    </row>
    <row r="15256" spans="1:10" s="372" customFormat="1">
      <c r="A15256" s="834" t="s">
        <v>2891</v>
      </c>
      <c r="B15256" s="336" t="s">
        <v>2725</v>
      </c>
      <c r="C15256" s="336" t="s">
        <v>8351</v>
      </c>
      <c r="D15256" s="336" t="s">
        <v>388</v>
      </c>
      <c r="E15256" s="469">
        <v>21000</v>
      </c>
      <c r="F15256" s="376" t="s">
        <v>10355</v>
      </c>
      <c r="G15256" s="336" t="s">
        <v>14406</v>
      </c>
      <c r="H15256" s="626">
        <v>44256</v>
      </c>
      <c r="I15256" s="336" t="s">
        <v>619</v>
      </c>
      <c r="J15256" s="831" t="s">
        <v>388</v>
      </c>
    </row>
    <row r="15257" spans="1:10" s="372" customFormat="1">
      <c r="A15257" s="834" t="s">
        <v>14468</v>
      </c>
      <c r="B15257" s="336" t="s">
        <v>2725</v>
      </c>
      <c r="C15257" s="336" t="s">
        <v>8351</v>
      </c>
      <c r="D15257" s="336" t="s">
        <v>388</v>
      </c>
      <c r="E15257" s="469">
        <v>32000</v>
      </c>
      <c r="F15257" s="376" t="s">
        <v>14469</v>
      </c>
      <c r="G15257" s="336" t="s">
        <v>14406</v>
      </c>
      <c r="H15257" s="626">
        <v>44256</v>
      </c>
      <c r="I15257" s="336" t="s">
        <v>619</v>
      </c>
      <c r="J15257" s="831" t="s">
        <v>388</v>
      </c>
    </row>
    <row r="15258" spans="1:10" s="372" customFormat="1">
      <c r="A15258" s="834" t="s">
        <v>14427</v>
      </c>
      <c r="B15258" s="336" t="s">
        <v>2725</v>
      </c>
      <c r="C15258" s="336" t="s">
        <v>8351</v>
      </c>
      <c r="D15258" s="336" t="s">
        <v>388</v>
      </c>
      <c r="E15258" s="469">
        <v>20000</v>
      </c>
      <c r="F15258" s="376" t="s">
        <v>14470</v>
      </c>
      <c r="G15258" s="336" t="s">
        <v>14406</v>
      </c>
      <c r="H15258" s="626">
        <v>44259</v>
      </c>
      <c r="I15258" s="336" t="s">
        <v>619</v>
      </c>
      <c r="J15258" s="831" t="s">
        <v>388</v>
      </c>
    </row>
    <row r="15259" spans="1:10" s="372" customFormat="1" ht="23.25">
      <c r="A15259" s="834" t="s">
        <v>12815</v>
      </c>
      <c r="B15259" s="336" t="s">
        <v>2725</v>
      </c>
      <c r="C15259" s="336" t="s">
        <v>8351</v>
      </c>
      <c r="D15259" s="336" t="s">
        <v>388</v>
      </c>
      <c r="E15259" s="469">
        <v>23913.599999999999</v>
      </c>
      <c r="F15259" s="376" t="s">
        <v>14405</v>
      </c>
      <c r="G15259" s="336" t="s">
        <v>14406</v>
      </c>
      <c r="H15259" s="626">
        <v>44259</v>
      </c>
      <c r="I15259" s="336" t="s">
        <v>619</v>
      </c>
      <c r="J15259" s="831" t="s">
        <v>388</v>
      </c>
    </row>
    <row r="15260" spans="1:10" s="372" customFormat="1">
      <c r="A15260" s="834" t="s">
        <v>14437</v>
      </c>
      <c r="B15260" s="336" t="s">
        <v>2725</v>
      </c>
      <c r="C15260" s="336" t="s">
        <v>8351</v>
      </c>
      <c r="D15260" s="336" t="s">
        <v>388</v>
      </c>
      <c r="E15260" s="469">
        <v>33124.959999999999</v>
      </c>
      <c r="F15260" s="376" t="s">
        <v>14471</v>
      </c>
      <c r="G15260" s="336" t="s">
        <v>14406</v>
      </c>
      <c r="H15260" s="626">
        <v>44260</v>
      </c>
      <c r="I15260" s="336" t="s">
        <v>619</v>
      </c>
      <c r="J15260" s="831" t="s">
        <v>388</v>
      </c>
    </row>
    <row r="15261" spans="1:10" s="372" customFormat="1">
      <c r="A15261" s="834" t="s">
        <v>14418</v>
      </c>
      <c r="B15261" s="336" t="s">
        <v>2725</v>
      </c>
      <c r="C15261" s="336" t="s">
        <v>8351</v>
      </c>
      <c r="D15261" s="336" t="s">
        <v>388</v>
      </c>
      <c r="E15261" s="469">
        <v>20000</v>
      </c>
      <c r="F15261" s="376" t="s">
        <v>14412</v>
      </c>
      <c r="G15261" s="336" t="s">
        <v>14406</v>
      </c>
      <c r="H15261" s="626">
        <v>44263</v>
      </c>
      <c r="I15261" s="336" t="s">
        <v>619</v>
      </c>
      <c r="J15261" s="831" t="s">
        <v>388</v>
      </c>
    </row>
    <row r="15262" spans="1:10" s="372" customFormat="1" ht="23.25">
      <c r="A15262" s="834" t="s">
        <v>14468</v>
      </c>
      <c r="B15262" s="336" t="s">
        <v>2725</v>
      </c>
      <c r="C15262" s="336" t="s">
        <v>8351</v>
      </c>
      <c r="D15262" s="336" t="s">
        <v>388</v>
      </c>
      <c r="E15262" s="469">
        <v>21000</v>
      </c>
      <c r="F15262" s="376" t="s">
        <v>14472</v>
      </c>
      <c r="G15262" s="336" t="s">
        <v>14406</v>
      </c>
      <c r="H15262" s="626">
        <v>44263</v>
      </c>
      <c r="I15262" s="336" t="s">
        <v>619</v>
      </c>
      <c r="J15262" s="831" t="s">
        <v>388</v>
      </c>
    </row>
    <row r="15263" spans="1:10" s="372" customFormat="1">
      <c r="A15263" s="834" t="s">
        <v>14473</v>
      </c>
      <c r="B15263" s="336" t="s">
        <v>2725</v>
      </c>
      <c r="C15263" s="336" t="s">
        <v>8351</v>
      </c>
      <c r="D15263" s="336" t="s">
        <v>388</v>
      </c>
      <c r="E15263" s="469">
        <v>30000</v>
      </c>
      <c r="F15263" s="376" t="s">
        <v>14474</v>
      </c>
      <c r="G15263" s="336" t="s">
        <v>14406</v>
      </c>
      <c r="H15263" s="626">
        <v>44264</v>
      </c>
      <c r="I15263" s="336" t="s">
        <v>619</v>
      </c>
      <c r="J15263" s="831" t="s">
        <v>388</v>
      </c>
    </row>
    <row r="15264" spans="1:10" s="372" customFormat="1">
      <c r="A15264" s="834" t="s">
        <v>14475</v>
      </c>
      <c r="B15264" s="336" t="s">
        <v>2725</v>
      </c>
      <c r="C15264" s="336" t="s">
        <v>8351</v>
      </c>
      <c r="D15264" s="336" t="s">
        <v>388</v>
      </c>
      <c r="E15264" s="469">
        <v>20000</v>
      </c>
      <c r="F15264" s="376" t="s">
        <v>14476</v>
      </c>
      <c r="G15264" s="336" t="s">
        <v>14406</v>
      </c>
      <c r="H15264" s="626">
        <v>44267</v>
      </c>
      <c r="I15264" s="336" t="s">
        <v>619</v>
      </c>
      <c r="J15264" s="831" t="s">
        <v>388</v>
      </c>
    </row>
    <row r="15265" spans="1:10" s="372" customFormat="1" ht="23.25">
      <c r="A15265" s="834" t="s">
        <v>14477</v>
      </c>
      <c r="B15265" s="336" t="s">
        <v>2725</v>
      </c>
      <c r="C15265" s="336" t="s">
        <v>8351</v>
      </c>
      <c r="D15265" s="336" t="s">
        <v>388</v>
      </c>
      <c r="E15265" s="469">
        <v>32500</v>
      </c>
      <c r="F15265" s="376" t="s">
        <v>14478</v>
      </c>
      <c r="G15265" s="336" t="s">
        <v>14406</v>
      </c>
      <c r="H15265" s="626">
        <v>44267</v>
      </c>
      <c r="I15265" s="336" t="s">
        <v>619</v>
      </c>
      <c r="J15265" s="831" t="s">
        <v>388</v>
      </c>
    </row>
    <row r="15266" spans="1:10" s="372" customFormat="1">
      <c r="A15266" s="834" t="s">
        <v>2891</v>
      </c>
      <c r="B15266" s="336" t="s">
        <v>2725</v>
      </c>
      <c r="C15266" s="336" t="s">
        <v>8351</v>
      </c>
      <c r="D15266" s="336" t="s">
        <v>388</v>
      </c>
      <c r="E15266" s="469">
        <v>22800</v>
      </c>
      <c r="F15266" s="376" t="s">
        <v>14479</v>
      </c>
      <c r="G15266" s="336" t="s">
        <v>14406</v>
      </c>
      <c r="H15266" s="626">
        <v>44271</v>
      </c>
      <c r="I15266" s="336" t="s">
        <v>619</v>
      </c>
      <c r="J15266" s="831" t="s">
        <v>388</v>
      </c>
    </row>
    <row r="15267" spans="1:10" s="372" customFormat="1">
      <c r="A15267" s="834" t="s">
        <v>2891</v>
      </c>
      <c r="B15267" s="336" t="s">
        <v>2725</v>
      </c>
      <c r="C15267" s="336" t="s">
        <v>8351</v>
      </c>
      <c r="D15267" s="336" t="s">
        <v>388</v>
      </c>
      <c r="E15267" s="469">
        <v>26000</v>
      </c>
      <c r="F15267" s="376" t="s">
        <v>14480</v>
      </c>
      <c r="G15267" s="336" t="s">
        <v>14406</v>
      </c>
      <c r="H15267" s="626">
        <v>44273</v>
      </c>
      <c r="I15267" s="336" t="s">
        <v>619</v>
      </c>
      <c r="J15267" s="831" t="s">
        <v>388</v>
      </c>
    </row>
    <row r="15268" spans="1:10" s="372" customFormat="1" ht="23.25">
      <c r="A15268" s="834" t="s">
        <v>14437</v>
      </c>
      <c r="B15268" s="336" t="s">
        <v>2725</v>
      </c>
      <c r="C15268" s="336" t="s">
        <v>8351</v>
      </c>
      <c r="D15268" s="336" t="s">
        <v>388</v>
      </c>
      <c r="E15268" s="469">
        <v>34000.910000000003</v>
      </c>
      <c r="F15268" s="376" t="s">
        <v>14481</v>
      </c>
      <c r="G15268" s="336" t="s">
        <v>14406</v>
      </c>
      <c r="H15268" s="626">
        <v>44273</v>
      </c>
      <c r="I15268" s="336" t="s">
        <v>619</v>
      </c>
      <c r="J15268" s="831" t="s">
        <v>388</v>
      </c>
    </row>
    <row r="15269" spans="1:10" s="372" customFormat="1" ht="23.25">
      <c r="A15269" s="834" t="s">
        <v>3074</v>
      </c>
      <c r="B15269" s="336" t="s">
        <v>2725</v>
      </c>
      <c r="C15269" s="336" t="s">
        <v>8351</v>
      </c>
      <c r="D15269" s="336" t="s">
        <v>388</v>
      </c>
      <c r="E15269" s="469">
        <v>29089.360000000001</v>
      </c>
      <c r="F15269" s="376" t="s">
        <v>14482</v>
      </c>
      <c r="G15269" s="336" t="s">
        <v>14406</v>
      </c>
      <c r="H15269" s="626">
        <v>44273</v>
      </c>
      <c r="I15269" s="336" t="s">
        <v>619</v>
      </c>
      <c r="J15269" s="831" t="s">
        <v>388</v>
      </c>
    </row>
    <row r="15270" spans="1:10" s="372" customFormat="1" ht="23.25">
      <c r="A15270" s="834" t="s">
        <v>14483</v>
      </c>
      <c r="B15270" s="336" t="s">
        <v>2725</v>
      </c>
      <c r="C15270" s="336" t="s">
        <v>8351</v>
      </c>
      <c r="D15270" s="336" t="s">
        <v>388</v>
      </c>
      <c r="E15270" s="469">
        <v>28500</v>
      </c>
      <c r="F15270" s="376" t="s">
        <v>14484</v>
      </c>
      <c r="G15270" s="336" t="s">
        <v>14406</v>
      </c>
      <c r="H15270" s="626">
        <v>44274</v>
      </c>
      <c r="I15270" s="336" t="s">
        <v>619</v>
      </c>
      <c r="J15270" s="831" t="s">
        <v>388</v>
      </c>
    </row>
    <row r="15271" spans="1:10" s="372" customFormat="1">
      <c r="A15271" s="834" t="s">
        <v>3074</v>
      </c>
      <c r="B15271" s="336" t="s">
        <v>2725</v>
      </c>
      <c r="C15271" s="336" t="s">
        <v>8351</v>
      </c>
      <c r="D15271" s="336" t="s">
        <v>388</v>
      </c>
      <c r="E15271" s="469">
        <v>32171.5</v>
      </c>
      <c r="F15271" s="376" t="s">
        <v>14485</v>
      </c>
      <c r="G15271" s="336" t="s">
        <v>14406</v>
      </c>
      <c r="H15271" s="626">
        <v>44274</v>
      </c>
      <c r="I15271" s="336" t="s">
        <v>619</v>
      </c>
      <c r="J15271" s="831" t="s">
        <v>388</v>
      </c>
    </row>
    <row r="15272" spans="1:10" s="372" customFormat="1">
      <c r="A15272" s="834" t="s">
        <v>14486</v>
      </c>
      <c r="B15272" s="336" t="s">
        <v>2725</v>
      </c>
      <c r="C15272" s="336" t="s">
        <v>8351</v>
      </c>
      <c r="D15272" s="336" t="s">
        <v>388</v>
      </c>
      <c r="E15272" s="469">
        <v>23902.6</v>
      </c>
      <c r="F15272" s="376" t="s">
        <v>14439</v>
      </c>
      <c r="G15272" s="336" t="s">
        <v>14406</v>
      </c>
      <c r="H15272" s="626">
        <v>44274</v>
      </c>
      <c r="I15272" s="336" t="s">
        <v>619</v>
      </c>
      <c r="J15272" s="831" t="s">
        <v>388</v>
      </c>
    </row>
    <row r="15273" spans="1:10" s="372" customFormat="1">
      <c r="A15273" s="834" t="s">
        <v>14487</v>
      </c>
      <c r="B15273" s="336" t="s">
        <v>2725</v>
      </c>
      <c r="C15273" s="336" t="s">
        <v>8351</v>
      </c>
      <c r="D15273" s="336" t="s">
        <v>388</v>
      </c>
      <c r="E15273" s="469">
        <v>33076.5</v>
      </c>
      <c r="F15273" s="376" t="s">
        <v>14488</v>
      </c>
      <c r="G15273" s="336" t="s">
        <v>14406</v>
      </c>
      <c r="H15273" s="626">
        <v>44274</v>
      </c>
      <c r="I15273" s="336" t="s">
        <v>619</v>
      </c>
      <c r="J15273" s="831" t="s">
        <v>388</v>
      </c>
    </row>
    <row r="15274" spans="1:10" s="372" customFormat="1">
      <c r="A15274" s="834" t="s">
        <v>2980</v>
      </c>
      <c r="B15274" s="336" t="s">
        <v>2725</v>
      </c>
      <c r="C15274" s="336" t="s">
        <v>8351</v>
      </c>
      <c r="D15274" s="336" t="s">
        <v>388</v>
      </c>
      <c r="E15274" s="469">
        <v>26776.560000000001</v>
      </c>
      <c r="F15274" s="376" t="s">
        <v>14489</v>
      </c>
      <c r="G15274" s="336" t="s">
        <v>14406</v>
      </c>
      <c r="H15274" s="626">
        <v>44274</v>
      </c>
      <c r="I15274" s="336" t="s">
        <v>619</v>
      </c>
      <c r="J15274" s="831" t="s">
        <v>388</v>
      </c>
    </row>
    <row r="15275" spans="1:10" s="372" customFormat="1">
      <c r="A15275" s="834" t="s">
        <v>2925</v>
      </c>
      <c r="B15275" s="336" t="s">
        <v>2725</v>
      </c>
      <c r="C15275" s="336" t="s">
        <v>8351</v>
      </c>
      <c r="D15275" s="336" t="s">
        <v>388</v>
      </c>
      <c r="E15275" s="469">
        <v>33500</v>
      </c>
      <c r="F15275" s="376" t="s">
        <v>14422</v>
      </c>
      <c r="G15275" s="336" t="s">
        <v>14406</v>
      </c>
      <c r="H15275" s="626">
        <v>44278</v>
      </c>
      <c r="I15275" s="336" t="s">
        <v>619</v>
      </c>
      <c r="J15275" s="831" t="s">
        <v>388</v>
      </c>
    </row>
    <row r="15276" spans="1:10" s="372" customFormat="1">
      <c r="A15276" s="834" t="s">
        <v>2963</v>
      </c>
      <c r="B15276" s="336" t="s">
        <v>2725</v>
      </c>
      <c r="C15276" s="336" t="s">
        <v>8351</v>
      </c>
      <c r="D15276" s="336" t="s">
        <v>388</v>
      </c>
      <c r="E15276" s="469">
        <v>30000</v>
      </c>
      <c r="F15276" s="376" t="s">
        <v>14490</v>
      </c>
      <c r="G15276" s="336" t="s">
        <v>14406</v>
      </c>
      <c r="H15276" s="626">
        <v>44278</v>
      </c>
      <c r="I15276" s="336" t="s">
        <v>619</v>
      </c>
      <c r="J15276" s="831" t="s">
        <v>388</v>
      </c>
    </row>
    <row r="15277" spans="1:10" s="372" customFormat="1" ht="23.25">
      <c r="A15277" s="834" t="s">
        <v>14491</v>
      </c>
      <c r="B15277" s="336" t="s">
        <v>2725</v>
      </c>
      <c r="C15277" s="336" t="s">
        <v>8351</v>
      </c>
      <c r="D15277" s="336" t="s">
        <v>388</v>
      </c>
      <c r="E15277" s="469">
        <v>26000</v>
      </c>
      <c r="F15277" s="376" t="s">
        <v>14492</v>
      </c>
      <c r="G15277" s="336" t="s">
        <v>14406</v>
      </c>
      <c r="H15277" s="626">
        <v>44278</v>
      </c>
      <c r="I15277" s="336" t="s">
        <v>619</v>
      </c>
      <c r="J15277" s="831" t="s">
        <v>388</v>
      </c>
    </row>
    <row r="15278" spans="1:10" s="372" customFormat="1">
      <c r="A15278" s="834" t="s">
        <v>14493</v>
      </c>
      <c r="B15278" s="336" t="s">
        <v>2725</v>
      </c>
      <c r="C15278" s="336" t="s">
        <v>8351</v>
      </c>
      <c r="D15278" s="336" t="s">
        <v>388</v>
      </c>
      <c r="E15278" s="469">
        <v>32000</v>
      </c>
      <c r="F15278" s="376" t="s">
        <v>14494</v>
      </c>
      <c r="G15278" s="336" t="s">
        <v>14406</v>
      </c>
      <c r="H15278" s="626">
        <v>44278</v>
      </c>
      <c r="I15278" s="336" t="s">
        <v>619</v>
      </c>
      <c r="J15278" s="831" t="s">
        <v>388</v>
      </c>
    </row>
    <row r="15279" spans="1:10" s="372" customFormat="1" ht="23.25">
      <c r="A15279" s="834" t="s">
        <v>14491</v>
      </c>
      <c r="B15279" s="336" t="s">
        <v>2725</v>
      </c>
      <c r="C15279" s="336" t="s">
        <v>8351</v>
      </c>
      <c r="D15279" s="336" t="s">
        <v>388</v>
      </c>
      <c r="E15279" s="469">
        <v>22000</v>
      </c>
      <c r="F15279" s="376" t="s">
        <v>14495</v>
      </c>
      <c r="G15279" s="336" t="s">
        <v>14406</v>
      </c>
      <c r="H15279" s="626">
        <v>44278</v>
      </c>
      <c r="I15279" s="336" t="s">
        <v>619</v>
      </c>
      <c r="J15279" s="831" t="s">
        <v>388</v>
      </c>
    </row>
    <row r="15280" spans="1:10" s="372" customFormat="1" ht="23.25">
      <c r="A15280" s="834" t="s">
        <v>14491</v>
      </c>
      <c r="B15280" s="336" t="s">
        <v>2725</v>
      </c>
      <c r="C15280" s="336" t="s">
        <v>8351</v>
      </c>
      <c r="D15280" s="336" t="s">
        <v>388</v>
      </c>
      <c r="E15280" s="469">
        <v>32000</v>
      </c>
      <c r="F15280" s="376" t="s">
        <v>14496</v>
      </c>
      <c r="G15280" s="336" t="s">
        <v>14406</v>
      </c>
      <c r="H15280" s="626">
        <v>44278</v>
      </c>
      <c r="I15280" s="336" t="s">
        <v>619</v>
      </c>
      <c r="J15280" s="831" t="s">
        <v>388</v>
      </c>
    </row>
    <row r="15281" spans="1:10" s="372" customFormat="1" ht="23.25">
      <c r="A15281" s="834" t="s">
        <v>14497</v>
      </c>
      <c r="B15281" s="336" t="s">
        <v>2725</v>
      </c>
      <c r="C15281" s="336" t="s">
        <v>8351</v>
      </c>
      <c r="D15281" s="336" t="s">
        <v>388</v>
      </c>
      <c r="E15281" s="469">
        <v>22951</v>
      </c>
      <c r="F15281" s="376" t="s">
        <v>14498</v>
      </c>
      <c r="G15281" s="336" t="s">
        <v>14406</v>
      </c>
      <c r="H15281" s="626">
        <v>44279</v>
      </c>
      <c r="I15281" s="336" t="s">
        <v>619</v>
      </c>
      <c r="J15281" s="831" t="s">
        <v>388</v>
      </c>
    </row>
    <row r="15282" spans="1:10" s="372" customFormat="1">
      <c r="A15282" s="834" t="s">
        <v>14499</v>
      </c>
      <c r="B15282" s="336" t="s">
        <v>2725</v>
      </c>
      <c r="C15282" s="336" t="s">
        <v>8351</v>
      </c>
      <c r="D15282" s="336" t="s">
        <v>388</v>
      </c>
      <c r="E15282" s="469">
        <v>20000</v>
      </c>
      <c r="F15282" s="376" t="s">
        <v>14500</v>
      </c>
      <c r="G15282" s="336" t="s">
        <v>14406</v>
      </c>
      <c r="H15282" s="626">
        <v>44279</v>
      </c>
      <c r="I15282" s="336" t="s">
        <v>619</v>
      </c>
      <c r="J15282" s="831" t="s">
        <v>388</v>
      </c>
    </row>
    <row r="15283" spans="1:10" s="372" customFormat="1">
      <c r="A15283" s="834" t="s">
        <v>14493</v>
      </c>
      <c r="B15283" s="336" t="s">
        <v>2725</v>
      </c>
      <c r="C15283" s="336" t="s">
        <v>8351</v>
      </c>
      <c r="D15283" s="336" t="s">
        <v>388</v>
      </c>
      <c r="E15283" s="469">
        <v>21000</v>
      </c>
      <c r="F15283" s="376" t="s">
        <v>14501</v>
      </c>
      <c r="G15283" s="336" t="s">
        <v>14406</v>
      </c>
      <c r="H15283" s="626">
        <v>44279</v>
      </c>
      <c r="I15283" s="336" t="s">
        <v>619</v>
      </c>
      <c r="J15283" s="831" t="s">
        <v>388</v>
      </c>
    </row>
    <row r="15284" spans="1:10" s="372" customFormat="1">
      <c r="A15284" s="834" t="s">
        <v>3807</v>
      </c>
      <c r="B15284" s="336" t="s">
        <v>2725</v>
      </c>
      <c r="C15284" s="336" t="s">
        <v>8351</v>
      </c>
      <c r="D15284" s="336" t="s">
        <v>388</v>
      </c>
      <c r="E15284" s="469">
        <v>26000</v>
      </c>
      <c r="F15284" s="376" t="s">
        <v>14435</v>
      </c>
      <c r="G15284" s="336" t="s">
        <v>14406</v>
      </c>
      <c r="H15284" s="626">
        <v>44281</v>
      </c>
      <c r="I15284" s="336" t="s">
        <v>619</v>
      </c>
      <c r="J15284" s="831" t="s">
        <v>388</v>
      </c>
    </row>
    <row r="15285" spans="1:10" s="372" customFormat="1">
      <c r="A15285" s="834" t="s">
        <v>14502</v>
      </c>
      <c r="B15285" s="336" t="s">
        <v>2725</v>
      </c>
      <c r="C15285" s="336" t="s">
        <v>8351</v>
      </c>
      <c r="D15285" s="336" t="s">
        <v>388</v>
      </c>
      <c r="E15285" s="469">
        <v>22000</v>
      </c>
      <c r="F15285" s="376" t="s">
        <v>14436</v>
      </c>
      <c r="G15285" s="336" t="s">
        <v>14406</v>
      </c>
      <c r="H15285" s="626">
        <v>44281</v>
      </c>
      <c r="I15285" s="336" t="s">
        <v>619</v>
      </c>
      <c r="J15285" s="831" t="s">
        <v>388</v>
      </c>
    </row>
    <row r="15286" spans="1:10" s="372" customFormat="1">
      <c r="A15286" s="834" t="s">
        <v>2963</v>
      </c>
      <c r="B15286" s="336" t="s">
        <v>2725</v>
      </c>
      <c r="C15286" s="336" t="s">
        <v>8351</v>
      </c>
      <c r="D15286" s="336" t="s">
        <v>388</v>
      </c>
      <c r="E15286" s="469">
        <v>32000</v>
      </c>
      <c r="F15286" s="376" t="s">
        <v>14503</v>
      </c>
      <c r="G15286" s="336" t="s">
        <v>14406</v>
      </c>
      <c r="H15286" s="626">
        <v>44281</v>
      </c>
      <c r="I15286" s="336" t="s">
        <v>619</v>
      </c>
      <c r="J15286" s="831" t="s">
        <v>388</v>
      </c>
    </row>
    <row r="15287" spans="1:10" s="372" customFormat="1">
      <c r="A15287" s="834" t="s">
        <v>14493</v>
      </c>
      <c r="B15287" s="336" t="s">
        <v>2725</v>
      </c>
      <c r="C15287" s="336" t="s">
        <v>8351</v>
      </c>
      <c r="D15287" s="336" t="s">
        <v>388</v>
      </c>
      <c r="E15287" s="469">
        <v>26000</v>
      </c>
      <c r="F15287" s="376" t="s">
        <v>14504</v>
      </c>
      <c r="G15287" s="336" t="s">
        <v>14406</v>
      </c>
      <c r="H15287" s="626">
        <v>44281</v>
      </c>
      <c r="I15287" s="336" t="s">
        <v>619</v>
      </c>
      <c r="J15287" s="831" t="s">
        <v>388</v>
      </c>
    </row>
    <row r="15288" spans="1:10" s="372" customFormat="1">
      <c r="A15288" s="834" t="s">
        <v>2771</v>
      </c>
      <c r="B15288" s="336" t="s">
        <v>2725</v>
      </c>
      <c r="C15288" s="336" t="s">
        <v>8351</v>
      </c>
      <c r="D15288" s="336" t="s">
        <v>388</v>
      </c>
      <c r="E15288" s="469">
        <v>21000</v>
      </c>
      <c r="F15288" s="376" t="s">
        <v>14417</v>
      </c>
      <c r="G15288" s="336" t="s">
        <v>14406</v>
      </c>
      <c r="H15288" s="626">
        <v>44284</v>
      </c>
      <c r="I15288" s="336" t="s">
        <v>619</v>
      </c>
      <c r="J15288" s="831" t="s">
        <v>388</v>
      </c>
    </row>
    <row r="15289" spans="1:10" s="372" customFormat="1">
      <c r="A15289" s="834" t="s">
        <v>14505</v>
      </c>
      <c r="B15289" s="336" t="s">
        <v>2725</v>
      </c>
      <c r="C15289" s="336" t="s">
        <v>8351</v>
      </c>
      <c r="D15289" s="336" t="s">
        <v>388</v>
      </c>
      <c r="E15289" s="469">
        <v>32000</v>
      </c>
      <c r="F15289" s="376" t="s">
        <v>14506</v>
      </c>
      <c r="G15289" s="336" t="s">
        <v>14406</v>
      </c>
      <c r="H15289" s="626">
        <v>44285</v>
      </c>
      <c r="I15289" s="336" t="s">
        <v>619</v>
      </c>
      <c r="J15289" s="831" t="s">
        <v>388</v>
      </c>
    </row>
    <row r="15290" spans="1:10" s="372" customFormat="1">
      <c r="A15290" s="834" t="s">
        <v>2891</v>
      </c>
      <c r="B15290" s="336" t="s">
        <v>2725</v>
      </c>
      <c r="C15290" s="336" t="s">
        <v>8351</v>
      </c>
      <c r="D15290" s="336" t="s">
        <v>388</v>
      </c>
      <c r="E15290" s="469">
        <v>22800</v>
      </c>
      <c r="F15290" s="376" t="s">
        <v>14507</v>
      </c>
      <c r="G15290" s="336" t="s">
        <v>14406</v>
      </c>
      <c r="H15290" s="626">
        <v>44285</v>
      </c>
      <c r="I15290" s="336" t="s">
        <v>619</v>
      </c>
      <c r="J15290" s="831" t="s">
        <v>388</v>
      </c>
    </row>
    <row r="15291" spans="1:10" s="372" customFormat="1">
      <c r="A15291" s="834" t="s">
        <v>14508</v>
      </c>
      <c r="B15291" s="336" t="s">
        <v>2725</v>
      </c>
      <c r="C15291" s="336" t="s">
        <v>8351</v>
      </c>
      <c r="D15291" s="336" t="s">
        <v>388</v>
      </c>
      <c r="E15291" s="469">
        <v>32000</v>
      </c>
      <c r="F15291" s="376" t="s">
        <v>14414</v>
      </c>
      <c r="G15291" s="336" t="s">
        <v>14406</v>
      </c>
      <c r="H15291" s="626">
        <v>44285</v>
      </c>
      <c r="I15291" s="336" t="s">
        <v>619</v>
      </c>
      <c r="J15291" s="831" t="s">
        <v>388</v>
      </c>
    </row>
    <row r="15292" spans="1:10" s="372" customFormat="1" ht="23.25">
      <c r="A15292" s="834" t="s">
        <v>14509</v>
      </c>
      <c r="B15292" s="336" t="s">
        <v>2725</v>
      </c>
      <c r="C15292" s="336" t="s">
        <v>8351</v>
      </c>
      <c r="D15292" s="336" t="s">
        <v>388</v>
      </c>
      <c r="E15292" s="469">
        <v>25000</v>
      </c>
      <c r="F15292" s="376" t="s">
        <v>14510</v>
      </c>
      <c r="G15292" s="336" t="s">
        <v>14406</v>
      </c>
      <c r="H15292" s="626">
        <v>44285</v>
      </c>
      <c r="I15292" s="336" t="s">
        <v>619</v>
      </c>
      <c r="J15292" s="831" t="s">
        <v>388</v>
      </c>
    </row>
    <row r="15293" spans="1:10" s="372" customFormat="1">
      <c r="A15293" s="834" t="s">
        <v>2891</v>
      </c>
      <c r="B15293" s="336" t="s">
        <v>2725</v>
      </c>
      <c r="C15293" s="336" t="s">
        <v>8351</v>
      </c>
      <c r="D15293" s="336" t="s">
        <v>388</v>
      </c>
      <c r="E15293" s="469">
        <v>19000</v>
      </c>
      <c r="F15293" s="376" t="s">
        <v>14511</v>
      </c>
      <c r="G15293" s="336" t="s">
        <v>14406</v>
      </c>
      <c r="H15293" s="626">
        <v>44291</v>
      </c>
      <c r="I15293" s="336" t="s">
        <v>619</v>
      </c>
      <c r="J15293" s="831" t="s">
        <v>388</v>
      </c>
    </row>
    <row r="15294" spans="1:10" s="372" customFormat="1">
      <c r="A15294" s="834" t="s">
        <v>2891</v>
      </c>
      <c r="B15294" s="336" t="s">
        <v>2725</v>
      </c>
      <c r="C15294" s="336" t="s">
        <v>8351</v>
      </c>
      <c r="D15294" s="336" t="s">
        <v>388</v>
      </c>
      <c r="E15294" s="469">
        <v>19000</v>
      </c>
      <c r="F15294" s="376" t="s">
        <v>14512</v>
      </c>
      <c r="G15294" s="336" t="s">
        <v>14406</v>
      </c>
      <c r="H15294" s="626">
        <v>44291</v>
      </c>
      <c r="I15294" s="336" t="s">
        <v>619</v>
      </c>
      <c r="J15294" s="831" t="s">
        <v>388</v>
      </c>
    </row>
    <row r="15295" spans="1:10" s="372" customFormat="1">
      <c r="A15295" s="834" t="s">
        <v>6890</v>
      </c>
      <c r="B15295" s="336" t="s">
        <v>2725</v>
      </c>
      <c r="C15295" s="336" t="s">
        <v>8351</v>
      </c>
      <c r="D15295" s="336" t="s">
        <v>388</v>
      </c>
      <c r="E15295" s="469">
        <v>19500</v>
      </c>
      <c r="F15295" s="376" t="s">
        <v>14513</v>
      </c>
      <c r="G15295" s="336" t="s">
        <v>14406</v>
      </c>
      <c r="H15295" s="626">
        <v>44292</v>
      </c>
      <c r="I15295" s="336" t="s">
        <v>619</v>
      </c>
      <c r="J15295" s="831" t="s">
        <v>388</v>
      </c>
    </row>
    <row r="15296" spans="1:10" s="372" customFormat="1">
      <c r="A15296" s="834" t="s">
        <v>3402</v>
      </c>
      <c r="B15296" s="336" t="s">
        <v>2725</v>
      </c>
      <c r="C15296" s="336" t="s">
        <v>8351</v>
      </c>
      <c r="D15296" s="336" t="s">
        <v>388</v>
      </c>
      <c r="E15296" s="469">
        <v>24000</v>
      </c>
      <c r="F15296" s="376" t="s">
        <v>14514</v>
      </c>
      <c r="G15296" s="336" t="s">
        <v>14406</v>
      </c>
      <c r="H15296" s="626">
        <v>44292</v>
      </c>
      <c r="I15296" s="336" t="s">
        <v>619</v>
      </c>
      <c r="J15296" s="831" t="s">
        <v>388</v>
      </c>
    </row>
    <row r="15297" spans="1:10" s="372" customFormat="1">
      <c r="A15297" s="834" t="s">
        <v>14515</v>
      </c>
      <c r="B15297" s="336" t="s">
        <v>2725</v>
      </c>
      <c r="C15297" s="336" t="s">
        <v>8351</v>
      </c>
      <c r="D15297" s="336" t="s">
        <v>388</v>
      </c>
      <c r="E15297" s="469">
        <v>19500</v>
      </c>
      <c r="F15297" s="376" t="s">
        <v>14516</v>
      </c>
      <c r="G15297" s="336" t="s">
        <v>14406</v>
      </c>
      <c r="H15297" s="626">
        <v>44292</v>
      </c>
      <c r="I15297" s="336" t="s">
        <v>619</v>
      </c>
      <c r="J15297" s="831" t="s">
        <v>388</v>
      </c>
    </row>
    <row r="15298" spans="1:10" s="372" customFormat="1">
      <c r="A15298" s="834" t="s">
        <v>3402</v>
      </c>
      <c r="B15298" s="336" t="s">
        <v>2725</v>
      </c>
      <c r="C15298" s="336" t="s">
        <v>8351</v>
      </c>
      <c r="D15298" s="336" t="s">
        <v>388</v>
      </c>
      <c r="E15298" s="469">
        <v>19500</v>
      </c>
      <c r="F15298" s="376" t="s">
        <v>14517</v>
      </c>
      <c r="G15298" s="336" t="s">
        <v>14406</v>
      </c>
      <c r="H15298" s="626">
        <v>44292</v>
      </c>
      <c r="I15298" s="336" t="s">
        <v>619</v>
      </c>
      <c r="J15298" s="831" t="s">
        <v>388</v>
      </c>
    </row>
    <row r="15299" spans="1:10" s="372" customFormat="1">
      <c r="A15299" s="834" t="s">
        <v>3402</v>
      </c>
      <c r="B15299" s="336" t="s">
        <v>2725</v>
      </c>
      <c r="C15299" s="336" t="s">
        <v>8351</v>
      </c>
      <c r="D15299" s="336" t="s">
        <v>388</v>
      </c>
      <c r="E15299" s="469">
        <v>22500</v>
      </c>
      <c r="F15299" s="376" t="s">
        <v>14518</v>
      </c>
      <c r="G15299" s="336" t="s">
        <v>14406</v>
      </c>
      <c r="H15299" s="626">
        <v>44292</v>
      </c>
      <c r="I15299" s="336" t="s">
        <v>619</v>
      </c>
      <c r="J15299" s="831" t="s">
        <v>388</v>
      </c>
    </row>
    <row r="15300" spans="1:10" s="372" customFormat="1">
      <c r="A15300" s="834" t="s">
        <v>6890</v>
      </c>
      <c r="B15300" s="336" t="s">
        <v>2725</v>
      </c>
      <c r="C15300" s="336" t="s">
        <v>8351</v>
      </c>
      <c r="D15300" s="336" t="s">
        <v>388</v>
      </c>
      <c r="E15300" s="469">
        <v>22500</v>
      </c>
      <c r="F15300" s="376" t="s">
        <v>14519</v>
      </c>
      <c r="G15300" s="336" t="s">
        <v>14406</v>
      </c>
      <c r="H15300" s="626">
        <v>44292</v>
      </c>
      <c r="I15300" s="336" t="s">
        <v>619</v>
      </c>
      <c r="J15300" s="831" t="s">
        <v>388</v>
      </c>
    </row>
    <row r="15301" spans="1:10" s="372" customFormat="1">
      <c r="A15301" s="834" t="s">
        <v>14520</v>
      </c>
      <c r="B15301" s="336" t="s">
        <v>2725</v>
      </c>
      <c r="C15301" s="336" t="s">
        <v>8351</v>
      </c>
      <c r="D15301" s="336" t="s">
        <v>388</v>
      </c>
      <c r="E15301" s="469">
        <v>19500</v>
      </c>
      <c r="F15301" s="376" t="s">
        <v>14521</v>
      </c>
      <c r="G15301" s="336" t="s">
        <v>14406</v>
      </c>
      <c r="H15301" s="626">
        <v>44292</v>
      </c>
      <c r="I15301" s="336" t="s">
        <v>619</v>
      </c>
      <c r="J15301" s="831" t="s">
        <v>388</v>
      </c>
    </row>
    <row r="15302" spans="1:10" s="372" customFormat="1" ht="23.25">
      <c r="A15302" s="834" t="s">
        <v>14522</v>
      </c>
      <c r="B15302" s="336" t="s">
        <v>2725</v>
      </c>
      <c r="C15302" s="336" t="s">
        <v>8351</v>
      </c>
      <c r="D15302" s="336" t="s">
        <v>388</v>
      </c>
      <c r="E15302" s="469">
        <v>19500</v>
      </c>
      <c r="F15302" s="376" t="s">
        <v>14523</v>
      </c>
      <c r="G15302" s="336" t="s">
        <v>14406</v>
      </c>
      <c r="H15302" s="626">
        <v>44292</v>
      </c>
      <c r="I15302" s="336" t="s">
        <v>619</v>
      </c>
      <c r="J15302" s="831" t="s">
        <v>388</v>
      </c>
    </row>
    <row r="15303" spans="1:10" s="372" customFormat="1" ht="23.25">
      <c r="A15303" s="834" t="s">
        <v>14522</v>
      </c>
      <c r="B15303" s="336" t="s">
        <v>2725</v>
      </c>
      <c r="C15303" s="336" t="s">
        <v>8351</v>
      </c>
      <c r="D15303" s="336" t="s">
        <v>388</v>
      </c>
      <c r="E15303" s="469">
        <v>21000</v>
      </c>
      <c r="F15303" s="376" t="s">
        <v>14524</v>
      </c>
      <c r="G15303" s="336" t="s">
        <v>14406</v>
      </c>
      <c r="H15303" s="626">
        <v>44292</v>
      </c>
      <c r="I15303" s="336" t="s">
        <v>619</v>
      </c>
      <c r="J15303" s="831" t="s">
        <v>388</v>
      </c>
    </row>
    <row r="15304" spans="1:10" s="372" customFormat="1" ht="23.25">
      <c r="A15304" s="834" t="s">
        <v>14525</v>
      </c>
      <c r="B15304" s="336" t="s">
        <v>2725</v>
      </c>
      <c r="C15304" s="336" t="s">
        <v>8351</v>
      </c>
      <c r="D15304" s="336" t="s">
        <v>388</v>
      </c>
      <c r="E15304" s="469">
        <v>25500</v>
      </c>
      <c r="F15304" s="376" t="s">
        <v>14408</v>
      </c>
      <c r="G15304" s="336" t="s">
        <v>14406</v>
      </c>
      <c r="H15304" s="626">
        <v>44292</v>
      </c>
      <c r="I15304" s="336" t="s">
        <v>619</v>
      </c>
      <c r="J15304" s="831" t="s">
        <v>388</v>
      </c>
    </row>
    <row r="15305" spans="1:10" s="372" customFormat="1" ht="23.25">
      <c r="A15305" s="834" t="s">
        <v>3402</v>
      </c>
      <c r="B15305" s="336" t="s">
        <v>2725</v>
      </c>
      <c r="C15305" s="336" t="s">
        <v>8351</v>
      </c>
      <c r="D15305" s="336" t="s">
        <v>388</v>
      </c>
      <c r="E15305" s="469">
        <v>24000</v>
      </c>
      <c r="F15305" s="376" t="s">
        <v>14526</v>
      </c>
      <c r="G15305" s="336" t="s">
        <v>14406</v>
      </c>
      <c r="H15305" s="626">
        <v>44292</v>
      </c>
      <c r="I15305" s="336" t="s">
        <v>619</v>
      </c>
      <c r="J15305" s="831" t="s">
        <v>388</v>
      </c>
    </row>
    <row r="15306" spans="1:10" s="372" customFormat="1" ht="23.25">
      <c r="A15306" s="834" t="s">
        <v>14527</v>
      </c>
      <c r="B15306" s="336" t="s">
        <v>2725</v>
      </c>
      <c r="C15306" s="336" t="s">
        <v>8351</v>
      </c>
      <c r="D15306" s="336" t="s">
        <v>388</v>
      </c>
      <c r="E15306" s="469">
        <v>35000</v>
      </c>
      <c r="F15306" s="376" t="s">
        <v>14528</v>
      </c>
      <c r="G15306" s="336" t="s">
        <v>14406</v>
      </c>
      <c r="H15306" s="626">
        <v>44294</v>
      </c>
      <c r="I15306" s="336" t="s">
        <v>619</v>
      </c>
      <c r="J15306" s="831" t="s">
        <v>388</v>
      </c>
    </row>
    <row r="15307" spans="1:10" s="372" customFormat="1">
      <c r="A15307" s="834" t="s">
        <v>2963</v>
      </c>
      <c r="B15307" s="336" t="s">
        <v>2725</v>
      </c>
      <c r="C15307" s="336" t="s">
        <v>8351</v>
      </c>
      <c r="D15307" s="336" t="s">
        <v>388</v>
      </c>
      <c r="E15307" s="469">
        <v>19500</v>
      </c>
      <c r="F15307" s="376" t="s">
        <v>14529</v>
      </c>
      <c r="G15307" s="336" t="s">
        <v>14406</v>
      </c>
      <c r="H15307" s="626">
        <v>44295</v>
      </c>
      <c r="I15307" s="336" t="s">
        <v>619</v>
      </c>
      <c r="J15307" s="831" t="s">
        <v>388</v>
      </c>
    </row>
    <row r="15308" spans="1:10" s="372" customFormat="1">
      <c r="A15308" s="834" t="s">
        <v>2963</v>
      </c>
      <c r="B15308" s="336" t="s">
        <v>2725</v>
      </c>
      <c r="C15308" s="336" t="s">
        <v>8351</v>
      </c>
      <c r="D15308" s="336" t="s">
        <v>388</v>
      </c>
      <c r="E15308" s="469">
        <v>32500</v>
      </c>
      <c r="F15308" s="376" t="s">
        <v>14530</v>
      </c>
      <c r="G15308" s="336" t="s">
        <v>14406</v>
      </c>
      <c r="H15308" s="626">
        <v>44295</v>
      </c>
      <c r="I15308" s="336" t="s">
        <v>619</v>
      </c>
      <c r="J15308" s="831" t="s">
        <v>388</v>
      </c>
    </row>
    <row r="15309" spans="1:10" s="372" customFormat="1">
      <c r="A15309" s="834" t="s">
        <v>2963</v>
      </c>
      <c r="B15309" s="336" t="s">
        <v>2725</v>
      </c>
      <c r="C15309" s="336" t="s">
        <v>8351</v>
      </c>
      <c r="D15309" s="336" t="s">
        <v>388</v>
      </c>
      <c r="E15309" s="469">
        <v>19500</v>
      </c>
      <c r="F15309" s="376" t="s">
        <v>14531</v>
      </c>
      <c r="G15309" s="336" t="s">
        <v>14406</v>
      </c>
      <c r="H15309" s="626">
        <v>44295</v>
      </c>
      <c r="I15309" s="336" t="s">
        <v>619</v>
      </c>
      <c r="J15309" s="831" t="s">
        <v>388</v>
      </c>
    </row>
    <row r="15310" spans="1:10" s="372" customFormat="1">
      <c r="A15310" s="834" t="s">
        <v>14532</v>
      </c>
      <c r="B15310" s="336" t="s">
        <v>2725</v>
      </c>
      <c r="C15310" s="336" t="s">
        <v>8351</v>
      </c>
      <c r="D15310" s="336" t="s">
        <v>388</v>
      </c>
      <c r="E15310" s="469">
        <v>24000</v>
      </c>
      <c r="F15310" s="376" t="s">
        <v>14533</v>
      </c>
      <c r="G15310" s="336" t="s">
        <v>14406</v>
      </c>
      <c r="H15310" s="626">
        <v>44299</v>
      </c>
      <c r="I15310" s="336" t="s">
        <v>619</v>
      </c>
      <c r="J15310" s="831" t="s">
        <v>388</v>
      </c>
    </row>
    <row r="15311" spans="1:10" s="372" customFormat="1">
      <c r="A15311" s="834" t="s">
        <v>2891</v>
      </c>
      <c r="B15311" s="336" t="s">
        <v>2725</v>
      </c>
      <c r="C15311" s="336" t="s">
        <v>8351</v>
      </c>
      <c r="D15311" s="336" t="s">
        <v>388</v>
      </c>
      <c r="E15311" s="469">
        <v>19000</v>
      </c>
      <c r="F15311" s="376" t="s">
        <v>14534</v>
      </c>
      <c r="G15311" s="336" t="s">
        <v>14406</v>
      </c>
      <c r="H15311" s="626">
        <v>44299</v>
      </c>
      <c r="I15311" s="336" t="s">
        <v>619</v>
      </c>
      <c r="J15311" s="831" t="s">
        <v>388</v>
      </c>
    </row>
    <row r="15312" spans="1:10" s="372" customFormat="1" ht="23.25">
      <c r="A15312" s="834" t="s">
        <v>14535</v>
      </c>
      <c r="B15312" s="336" t="s">
        <v>2725</v>
      </c>
      <c r="C15312" s="336" t="s">
        <v>8351</v>
      </c>
      <c r="D15312" s="336" t="s">
        <v>388</v>
      </c>
      <c r="E15312" s="469">
        <v>21000</v>
      </c>
      <c r="F15312" s="376" t="s">
        <v>14536</v>
      </c>
      <c r="G15312" s="336" t="s">
        <v>14406</v>
      </c>
      <c r="H15312" s="626">
        <v>44299</v>
      </c>
      <c r="I15312" s="336" t="s">
        <v>619</v>
      </c>
      <c r="J15312" s="831" t="s">
        <v>388</v>
      </c>
    </row>
    <row r="15313" spans="1:10" s="372" customFormat="1">
      <c r="A15313" s="834" t="s">
        <v>2963</v>
      </c>
      <c r="B15313" s="336" t="s">
        <v>2725</v>
      </c>
      <c r="C15313" s="336" t="s">
        <v>8351</v>
      </c>
      <c r="D15313" s="336" t="s">
        <v>388</v>
      </c>
      <c r="E15313" s="469">
        <v>19500</v>
      </c>
      <c r="F15313" s="376" t="s">
        <v>14537</v>
      </c>
      <c r="G15313" s="336" t="s">
        <v>14406</v>
      </c>
      <c r="H15313" s="626">
        <v>44299</v>
      </c>
      <c r="I15313" s="336" t="s">
        <v>619</v>
      </c>
      <c r="J15313" s="831" t="s">
        <v>388</v>
      </c>
    </row>
    <row r="15314" spans="1:10" s="372" customFormat="1">
      <c r="A15314" s="834" t="s">
        <v>2891</v>
      </c>
      <c r="B15314" s="336" t="s">
        <v>2725</v>
      </c>
      <c r="C15314" s="336" t="s">
        <v>8351</v>
      </c>
      <c r="D15314" s="336" t="s">
        <v>388</v>
      </c>
      <c r="E15314" s="469">
        <v>20300</v>
      </c>
      <c r="F15314" s="376" t="s">
        <v>14538</v>
      </c>
      <c r="G15314" s="336" t="s">
        <v>14406</v>
      </c>
      <c r="H15314" s="626">
        <v>44299</v>
      </c>
      <c r="I15314" s="336" t="s">
        <v>619</v>
      </c>
      <c r="J15314" s="831" t="s">
        <v>388</v>
      </c>
    </row>
    <row r="15315" spans="1:10" s="372" customFormat="1">
      <c r="A15315" s="834" t="s">
        <v>2891</v>
      </c>
      <c r="B15315" s="336" t="s">
        <v>2725</v>
      </c>
      <c r="C15315" s="336" t="s">
        <v>8351</v>
      </c>
      <c r="D15315" s="336" t="s">
        <v>388</v>
      </c>
      <c r="E15315" s="469">
        <v>20300</v>
      </c>
      <c r="F15315" s="376" t="s">
        <v>14539</v>
      </c>
      <c r="G15315" s="336" t="s">
        <v>14406</v>
      </c>
      <c r="H15315" s="626">
        <v>44299</v>
      </c>
      <c r="I15315" s="336" t="s">
        <v>619</v>
      </c>
      <c r="J15315" s="831" t="s">
        <v>388</v>
      </c>
    </row>
    <row r="15316" spans="1:10" s="372" customFormat="1">
      <c r="A15316" s="834" t="s">
        <v>2891</v>
      </c>
      <c r="B15316" s="336" t="s">
        <v>2725</v>
      </c>
      <c r="C15316" s="336" t="s">
        <v>8351</v>
      </c>
      <c r="D15316" s="336" t="s">
        <v>388</v>
      </c>
      <c r="E15316" s="469">
        <v>20300</v>
      </c>
      <c r="F15316" s="376" t="s">
        <v>14540</v>
      </c>
      <c r="G15316" s="336" t="s">
        <v>14406</v>
      </c>
      <c r="H15316" s="626">
        <v>44299</v>
      </c>
      <c r="I15316" s="336" t="s">
        <v>619</v>
      </c>
      <c r="J15316" s="831" t="s">
        <v>388</v>
      </c>
    </row>
    <row r="15317" spans="1:10" s="372" customFormat="1">
      <c r="A15317" s="834" t="s">
        <v>2891</v>
      </c>
      <c r="B15317" s="336" t="s">
        <v>2725</v>
      </c>
      <c r="C15317" s="336" t="s">
        <v>8351</v>
      </c>
      <c r="D15317" s="336" t="s">
        <v>388</v>
      </c>
      <c r="E15317" s="469">
        <v>20400</v>
      </c>
      <c r="F15317" s="376" t="s">
        <v>14541</v>
      </c>
      <c r="G15317" s="336" t="s">
        <v>14406</v>
      </c>
      <c r="H15317" s="626">
        <v>44299</v>
      </c>
      <c r="I15317" s="336" t="s">
        <v>619</v>
      </c>
      <c r="J15317" s="831" t="s">
        <v>388</v>
      </c>
    </row>
    <row r="15318" spans="1:10" s="372" customFormat="1">
      <c r="A15318" s="834" t="s">
        <v>14418</v>
      </c>
      <c r="B15318" s="336" t="s">
        <v>2725</v>
      </c>
      <c r="C15318" s="336" t="s">
        <v>8351</v>
      </c>
      <c r="D15318" s="336" t="s">
        <v>388</v>
      </c>
      <c r="E15318" s="469">
        <v>20000</v>
      </c>
      <c r="F15318" s="376" t="s">
        <v>14542</v>
      </c>
      <c r="G15318" s="336" t="s">
        <v>14406</v>
      </c>
      <c r="H15318" s="626">
        <v>44299</v>
      </c>
      <c r="I15318" s="336" t="s">
        <v>619</v>
      </c>
      <c r="J15318" s="831" t="s">
        <v>388</v>
      </c>
    </row>
    <row r="15319" spans="1:10" s="372" customFormat="1">
      <c r="A15319" s="834" t="s">
        <v>14493</v>
      </c>
      <c r="B15319" s="336" t="s">
        <v>2725</v>
      </c>
      <c r="C15319" s="336" t="s">
        <v>8351</v>
      </c>
      <c r="D15319" s="336" t="s">
        <v>388</v>
      </c>
      <c r="E15319" s="469">
        <v>35000</v>
      </c>
      <c r="F15319" s="376" t="s">
        <v>14543</v>
      </c>
      <c r="G15319" s="336" t="s">
        <v>14406</v>
      </c>
      <c r="H15319" s="626">
        <v>44300</v>
      </c>
      <c r="I15319" s="336" t="s">
        <v>619</v>
      </c>
      <c r="J15319" s="831" t="s">
        <v>388</v>
      </c>
    </row>
    <row r="15320" spans="1:10" s="372" customFormat="1">
      <c r="A15320" s="834" t="s">
        <v>14418</v>
      </c>
      <c r="B15320" s="336" t="s">
        <v>2725</v>
      </c>
      <c r="C15320" s="336" t="s">
        <v>8351</v>
      </c>
      <c r="D15320" s="336" t="s">
        <v>388</v>
      </c>
      <c r="E15320" s="469">
        <v>24000</v>
      </c>
      <c r="F15320" s="376" t="s">
        <v>14544</v>
      </c>
      <c r="G15320" s="336" t="s">
        <v>14406</v>
      </c>
      <c r="H15320" s="626">
        <v>44300</v>
      </c>
      <c r="I15320" s="336" t="s">
        <v>619</v>
      </c>
      <c r="J15320" s="831" t="s">
        <v>388</v>
      </c>
    </row>
    <row r="15321" spans="1:10" s="372" customFormat="1" ht="23.25">
      <c r="A15321" s="834" t="s">
        <v>2891</v>
      </c>
      <c r="B15321" s="336" t="s">
        <v>2725</v>
      </c>
      <c r="C15321" s="336" t="s">
        <v>8351</v>
      </c>
      <c r="D15321" s="336" t="s">
        <v>388</v>
      </c>
      <c r="E15321" s="469">
        <v>19500</v>
      </c>
      <c r="F15321" s="376" t="s">
        <v>14545</v>
      </c>
      <c r="G15321" s="336" t="s">
        <v>14406</v>
      </c>
      <c r="H15321" s="626">
        <v>44301</v>
      </c>
      <c r="I15321" s="336" t="s">
        <v>619</v>
      </c>
      <c r="J15321" s="831" t="s">
        <v>388</v>
      </c>
    </row>
    <row r="15322" spans="1:10" s="372" customFormat="1">
      <c r="A15322" s="834" t="s">
        <v>2891</v>
      </c>
      <c r="B15322" s="336" t="s">
        <v>2725</v>
      </c>
      <c r="C15322" s="336" t="s">
        <v>8351</v>
      </c>
      <c r="D15322" s="336" t="s">
        <v>388</v>
      </c>
      <c r="E15322" s="469">
        <v>32000</v>
      </c>
      <c r="F15322" s="376" t="s">
        <v>14546</v>
      </c>
      <c r="G15322" s="336" t="s">
        <v>14406</v>
      </c>
      <c r="H15322" s="626">
        <v>44302</v>
      </c>
      <c r="I15322" s="336" t="s">
        <v>619</v>
      </c>
      <c r="J15322" s="831" t="s">
        <v>388</v>
      </c>
    </row>
    <row r="15323" spans="1:10" s="372" customFormat="1" ht="23.25">
      <c r="A15323" s="834" t="s">
        <v>14493</v>
      </c>
      <c r="B15323" s="336" t="s">
        <v>2725</v>
      </c>
      <c r="C15323" s="336" t="s">
        <v>8351</v>
      </c>
      <c r="D15323" s="336" t="s">
        <v>388</v>
      </c>
      <c r="E15323" s="469">
        <v>18500</v>
      </c>
      <c r="F15323" s="376" t="s">
        <v>14547</v>
      </c>
      <c r="G15323" s="336" t="s">
        <v>14406</v>
      </c>
      <c r="H15323" s="626">
        <v>44306</v>
      </c>
      <c r="I15323" s="336" t="s">
        <v>619</v>
      </c>
      <c r="J15323" s="831" t="s">
        <v>388</v>
      </c>
    </row>
    <row r="15324" spans="1:10" s="372" customFormat="1">
      <c r="A15324" s="834" t="s">
        <v>14493</v>
      </c>
      <c r="B15324" s="336" t="s">
        <v>2725</v>
      </c>
      <c r="C15324" s="336" t="s">
        <v>8351</v>
      </c>
      <c r="D15324" s="336" t="s">
        <v>388</v>
      </c>
      <c r="E15324" s="469">
        <v>24000</v>
      </c>
      <c r="F15324" s="376" t="s">
        <v>14548</v>
      </c>
      <c r="G15324" s="336" t="s">
        <v>14406</v>
      </c>
      <c r="H15324" s="626">
        <v>44306</v>
      </c>
      <c r="I15324" s="336" t="s">
        <v>619</v>
      </c>
      <c r="J15324" s="831" t="s">
        <v>388</v>
      </c>
    </row>
    <row r="15325" spans="1:10" s="372" customFormat="1" ht="34.9">
      <c r="A15325" s="834" t="s">
        <v>14437</v>
      </c>
      <c r="B15325" s="336" t="s">
        <v>2725</v>
      </c>
      <c r="C15325" s="336" t="s">
        <v>8351</v>
      </c>
      <c r="D15325" s="336" t="s">
        <v>388</v>
      </c>
      <c r="E15325" s="469">
        <v>23300</v>
      </c>
      <c r="F15325" s="376" t="s">
        <v>14549</v>
      </c>
      <c r="G15325" s="336" t="s">
        <v>14406</v>
      </c>
      <c r="H15325" s="626">
        <v>44306</v>
      </c>
      <c r="I15325" s="336" t="s">
        <v>619</v>
      </c>
      <c r="J15325" s="831" t="s">
        <v>388</v>
      </c>
    </row>
    <row r="15326" spans="1:10" s="372" customFormat="1" ht="23.25">
      <c r="A15326" s="834" t="s">
        <v>14437</v>
      </c>
      <c r="B15326" s="336" t="s">
        <v>2725</v>
      </c>
      <c r="C15326" s="336" t="s">
        <v>8351</v>
      </c>
      <c r="D15326" s="336" t="s">
        <v>388</v>
      </c>
      <c r="E15326" s="469">
        <v>35100</v>
      </c>
      <c r="F15326" s="376" t="s">
        <v>14550</v>
      </c>
      <c r="G15326" s="336" t="s">
        <v>14406</v>
      </c>
      <c r="H15326" s="626">
        <v>44306</v>
      </c>
      <c r="I15326" s="336" t="s">
        <v>619</v>
      </c>
      <c r="J15326" s="831" t="s">
        <v>388</v>
      </c>
    </row>
    <row r="15327" spans="1:10" s="372" customFormat="1">
      <c r="A15327" s="834" t="s">
        <v>14418</v>
      </c>
      <c r="B15327" s="336" t="s">
        <v>2725</v>
      </c>
      <c r="C15327" s="336" t="s">
        <v>8351</v>
      </c>
      <c r="D15327" s="336" t="s">
        <v>388</v>
      </c>
      <c r="E15327" s="469">
        <v>28000</v>
      </c>
      <c r="F15327" s="376" t="s">
        <v>14551</v>
      </c>
      <c r="G15327" s="336" t="s">
        <v>14406</v>
      </c>
      <c r="H15327" s="626">
        <v>44306</v>
      </c>
      <c r="I15327" s="336" t="s">
        <v>619</v>
      </c>
      <c r="J15327" s="831" t="s">
        <v>388</v>
      </c>
    </row>
    <row r="15328" spans="1:10" s="372" customFormat="1">
      <c r="A15328" s="834" t="s">
        <v>14418</v>
      </c>
      <c r="B15328" s="336" t="s">
        <v>2725</v>
      </c>
      <c r="C15328" s="336" t="s">
        <v>8351</v>
      </c>
      <c r="D15328" s="336" t="s">
        <v>388</v>
      </c>
      <c r="E15328" s="469">
        <v>28000</v>
      </c>
      <c r="F15328" s="376" t="s">
        <v>14552</v>
      </c>
      <c r="G15328" s="336" t="s">
        <v>14406</v>
      </c>
      <c r="H15328" s="626">
        <v>44307</v>
      </c>
      <c r="I15328" s="336" t="s">
        <v>619</v>
      </c>
      <c r="J15328" s="831" t="s">
        <v>388</v>
      </c>
    </row>
    <row r="15329" spans="1:10" s="372" customFormat="1" ht="23.25">
      <c r="A15329" s="834" t="s">
        <v>14418</v>
      </c>
      <c r="B15329" s="336" t="s">
        <v>2725</v>
      </c>
      <c r="C15329" s="336" t="s">
        <v>8351</v>
      </c>
      <c r="D15329" s="336" t="s">
        <v>388</v>
      </c>
      <c r="E15329" s="469">
        <v>28000</v>
      </c>
      <c r="F15329" s="376" t="s">
        <v>14553</v>
      </c>
      <c r="G15329" s="336" t="s">
        <v>14406</v>
      </c>
      <c r="H15329" s="626">
        <v>44308</v>
      </c>
      <c r="I15329" s="336" t="s">
        <v>619</v>
      </c>
      <c r="J15329" s="831" t="s">
        <v>388</v>
      </c>
    </row>
    <row r="15330" spans="1:10" s="372" customFormat="1">
      <c r="A15330" s="834" t="s">
        <v>2891</v>
      </c>
      <c r="B15330" s="336" t="s">
        <v>2725</v>
      </c>
      <c r="C15330" s="336" t="s">
        <v>8351</v>
      </c>
      <c r="D15330" s="336" t="s">
        <v>388</v>
      </c>
      <c r="E15330" s="469">
        <v>33000</v>
      </c>
      <c r="F15330" s="376" t="s">
        <v>14554</v>
      </c>
      <c r="G15330" s="336" t="s">
        <v>14406</v>
      </c>
      <c r="H15330" s="626">
        <v>44309</v>
      </c>
      <c r="I15330" s="336" t="s">
        <v>619</v>
      </c>
      <c r="J15330" s="831" t="s">
        <v>388</v>
      </c>
    </row>
    <row r="15331" spans="1:10" s="372" customFormat="1">
      <c r="A15331" s="834" t="s">
        <v>14437</v>
      </c>
      <c r="B15331" s="336" t="s">
        <v>2725</v>
      </c>
      <c r="C15331" s="336" t="s">
        <v>8351</v>
      </c>
      <c r="D15331" s="336" t="s">
        <v>388</v>
      </c>
      <c r="E15331" s="469">
        <v>23333.5</v>
      </c>
      <c r="F15331" s="376" t="s">
        <v>14555</v>
      </c>
      <c r="G15331" s="336" t="s">
        <v>14406</v>
      </c>
      <c r="H15331" s="626">
        <v>44312</v>
      </c>
      <c r="I15331" s="336" t="s">
        <v>619</v>
      </c>
      <c r="J15331" s="831" t="s">
        <v>388</v>
      </c>
    </row>
    <row r="15332" spans="1:10" s="372" customFormat="1">
      <c r="A15332" s="834" t="s">
        <v>14418</v>
      </c>
      <c r="B15332" s="336" t="s">
        <v>2725</v>
      </c>
      <c r="C15332" s="336" t="s">
        <v>8351</v>
      </c>
      <c r="D15332" s="336" t="s">
        <v>388</v>
      </c>
      <c r="E15332" s="469">
        <v>20000</v>
      </c>
      <c r="F15332" s="376" t="s">
        <v>14556</v>
      </c>
      <c r="G15332" s="336" t="s">
        <v>14406</v>
      </c>
      <c r="H15332" s="626">
        <v>44313</v>
      </c>
      <c r="I15332" s="336" t="s">
        <v>619</v>
      </c>
      <c r="J15332" s="831" t="s">
        <v>388</v>
      </c>
    </row>
    <row r="15333" spans="1:10" s="372" customFormat="1">
      <c r="A15333" s="834" t="s">
        <v>14418</v>
      </c>
      <c r="B15333" s="336" t="s">
        <v>2725</v>
      </c>
      <c r="C15333" s="336" t="s">
        <v>8351</v>
      </c>
      <c r="D15333" s="336" t="s">
        <v>388</v>
      </c>
      <c r="E15333" s="469">
        <v>19500</v>
      </c>
      <c r="F15333" s="376" t="s">
        <v>14557</v>
      </c>
      <c r="G15333" s="336" t="s">
        <v>14406</v>
      </c>
      <c r="H15333" s="626">
        <v>44314</v>
      </c>
      <c r="I15333" s="336" t="s">
        <v>619</v>
      </c>
      <c r="J15333" s="831" t="s">
        <v>388</v>
      </c>
    </row>
    <row r="15334" spans="1:10" s="372" customFormat="1">
      <c r="A15334" s="834" t="s">
        <v>14558</v>
      </c>
      <c r="B15334" s="336" t="s">
        <v>2725</v>
      </c>
      <c r="C15334" s="336" t="s">
        <v>8351</v>
      </c>
      <c r="D15334" s="336" t="s">
        <v>388</v>
      </c>
      <c r="E15334" s="469">
        <v>28000</v>
      </c>
      <c r="F15334" s="376" t="s">
        <v>14559</v>
      </c>
      <c r="G15334" s="336" t="s">
        <v>14406</v>
      </c>
      <c r="H15334" s="626">
        <v>44319</v>
      </c>
      <c r="I15334" s="336" t="s">
        <v>619</v>
      </c>
      <c r="J15334" s="831" t="s">
        <v>388</v>
      </c>
    </row>
    <row r="15335" spans="1:10" s="372" customFormat="1">
      <c r="A15335" s="834" t="s">
        <v>14560</v>
      </c>
      <c r="B15335" s="336" t="s">
        <v>2725</v>
      </c>
      <c r="C15335" s="336" t="s">
        <v>8351</v>
      </c>
      <c r="D15335" s="336" t="s">
        <v>388</v>
      </c>
      <c r="E15335" s="469">
        <v>20000</v>
      </c>
      <c r="F15335" s="376" t="s">
        <v>14561</v>
      </c>
      <c r="G15335" s="336" t="s">
        <v>14406</v>
      </c>
      <c r="H15335" s="626">
        <v>44319</v>
      </c>
      <c r="I15335" s="336" t="s">
        <v>619</v>
      </c>
      <c r="J15335" s="831" t="s">
        <v>388</v>
      </c>
    </row>
    <row r="15336" spans="1:10" s="372" customFormat="1">
      <c r="A15336" s="834" t="s">
        <v>14560</v>
      </c>
      <c r="B15336" s="336" t="s">
        <v>2725</v>
      </c>
      <c r="C15336" s="336" t="s">
        <v>8351</v>
      </c>
      <c r="D15336" s="336" t="s">
        <v>388</v>
      </c>
      <c r="E15336" s="469">
        <v>20000</v>
      </c>
      <c r="F15336" s="376" t="s">
        <v>14562</v>
      </c>
      <c r="G15336" s="336" t="s">
        <v>14406</v>
      </c>
      <c r="H15336" s="626">
        <v>44319</v>
      </c>
      <c r="I15336" s="336" t="s">
        <v>619</v>
      </c>
      <c r="J15336" s="831" t="s">
        <v>388</v>
      </c>
    </row>
    <row r="15337" spans="1:10" s="372" customFormat="1">
      <c r="A15337" s="834" t="s">
        <v>14560</v>
      </c>
      <c r="B15337" s="336" t="s">
        <v>2725</v>
      </c>
      <c r="C15337" s="336" t="s">
        <v>8351</v>
      </c>
      <c r="D15337" s="336" t="s">
        <v>388</v>
      </c>
      <c r="E15337" s="469">
        <v>20000</v>
      </c>
      <c r="F15337" s="376" t="s">
        <v>14563</v>
      </c>
      <c r="G15337" s="336" t="s">
        <v>14406</v>
      </c>
      <c r="H15337" s="626">
        <v>44319</v>
      </c>
      <c r="I15337" s="336" t="s">
        <v>619</v>
      </c>
      <c r="J15337" s="831" t="s">
        <v>388</v>
      </c>
    </row>
    <row r="15338" spans="1:10" s="372" customFormat="1">
      <c r="A15338" s="834" t="s">
        <v>14560</v>
      </c>
      <c r="B15338" s="336" t="s">
        <v>2725</v>
      </c>
      <c r="C15338" s="336" t="s">
        <v>8351</v>
      </c>
      <c r="D15338" s="336" t="s">
        <v>388</v>
      </c>
      <c r="E15338" s="469">
        <v>20000</v>
      </c>
      <c r="F15338" s="376" t="s">
        <v>14564</v>
      </c>
      <c r="G15338" s="336" t="s">
        <v>14406</v>
      </c>
      <c r="H15338" s="626">
        <v>44319</v>
      </c>
      <c r="I15338" s="336" t="s">
        <v>619</v>
      </c>
      <c r="J15338" s="831" t="s">
        <v>388</v>
      </c>
    </row>
    <row r="15339" spans="1:10" s="372" customFormat="1">
      <c r="A15339" s="834" t="s">
        <v>14565</v>
      </c>
      <c r="B15339" s="336" t="s">
        <v>2725</v>
      </c>
      <c r="C15339" s="336" t="s">
        <v>8351</v>
      </c>
      <c r="D15339" s="336" t="s">
        <v>388</v>
      </c>
      <c r="E15339" s="469">
        <v>23913.599999999999</v>
      </c>
      <c r="F15339" s="376" t="s">
        <v>14405</v>
      </c>
      <c r="G15339" s="336" t="s">
        <v>14406</v>
      </c>
      <c r="H15339" s="626">
        <v>44321</v>
      </c>
      <c r="I15339" s="336" t="s">
        <v>619</v>
      </c>
      <c r="J15339" s="831" t="s">
        <v>388</v>
      </c>
    </row>
    <row r="15340" spans="1:10" s="372" customFormat="1">
      <c r="A15340" s="834" t="s">
        <v>2980</v>
      </c>
      <c r="B15340" s="336" t="s">
        <v>2725</v>
      </c>
      <c r="C15340" s="336" t="s">
        <v>8351</v>
      </c>
      <c r="D15340" s="336" t="s">
        <v>388</v>
      </c>
      <c r="E15340" s="469">
        <v>28647.45</v>
      </c>
      <c r="F15340" s="376" t="s">
        <v>14489</v>
      </c>
      <c r="G15340" s="336" t="s">
        <v>14406</v>
      </c>
      <c r="H15340" s="626">
        <v>44326</v>
      </c>
      <c r="I15340" s="336" t="s">
        <v>619</v>
      </c>
      <c r="J15340" s="831" t="s">
        <v>388</v>
      </c>
    </row>
    <row r="15341" spans="1:10" s="372" customFormat="1">
      <c r="A15341" s="834" t="s">
        <v>2963</v>
      </c>
      <c r="B15341" s="336" t="s">
        <v>2725</v>
      </c>
      <c r="C15341" s="336" t="s">
        <v>8351</v>
      </c>
      <c r="D15341" s="336" t="s">
        <v>388</v>
      </c>
      <c r="E15341" s="469">
        <v>19500</v>
      </c>
      <c r="F15341" s="376" t="s">
        <v>14566</v>
      </c>
      <c r="G15341" s="336" t="s">
        <v>14406</v>
      </c>
      <c r="H15341" s="626">
        <v>44333</v>
      </c>
      <c r="I15341" s="336" t="s">
        <v>619</v>
      </c>
      <c r="J15341" s="831" t="s">
        <v>388</v>
      </c>
    </row>
    <row r="15342" spans="1:10" s="372" customFormat="1">
      <c r="A15342" s="834" t="s">
        <v>2828</v>
      </c>
      <c r="B15342" s="336" t="s">
        <v>2725</v>
      </c>
      <c r="C15342" s="336" t="s">
        <v>8351</v>
      </c>
      <c r="D15342" s="336" t="s">
        <v>388</v>
      </c>
      <c r="E15342" s="469">
        <v>24000</v>
      </c>
      <c r="F15342" s="376" t="s">
        <v>14567</v>
      </c>
      <c r="G15342" s="336" t="s">
        <v>14406</v>
      </c>
      <c r="H15342" s="626">
        <v>44333</v>
      </c>
      <c r="I15342" s="336" t="s">
        <v>619</v>
      </c>
      <c r="J15342" s="831" t="s">
        <v>388</v>
      </c>
    </row>
    <row r="15343" spans="1:10" s="372" customFormat="1">
      <c r="A15343" s="834" t="s">
        <v>14456</v>
      </c>
      <c r="B15343" s="336" t="s">
        <v>2725</v>
      </c>
      <c r="C15343" s="336" t="s">
        <v>8351</v>
      </c>
      <c r="D15343" s="336" t="s">
        <v>388</v>
      </c>
      <c r="E15343" s="469">
        <v>23232</v>
      </c>
      <c r="F15343" s="376" t="s">
        <v>14568</v>
      </c>
      <c r="G15343" s="336" t="s">
        <v>14406</v>
      </c>
      <c r="H15343" s="626">
        <v>44333</v>
      </c>
      <c r="I15343" s="336" t="s">
        <v>619</v>
      </c>
      <c r="J15343" s="831" t="s">
        <v>388</v>
      </c>
    </row>
    <row r="15344" spans="1:10" s="372" customFormat="1">
      <c r="A15344" s="834" t="s">
        <v>14569</v>
      </c>
      <c r="B15344" s="336" t="s">
        <v>2725</v>
      </c>
      <c r="C15344" s="336" t="s">
        <v>8351</v>
      </c>
      <c r="D15344" s="336" t="s">
        <v>388</v>
      </c>
      <c r="E15344" s="469">
        <v>23400</v>
      </c>
      <c r="F15344" s="376" t="s">
        <v>14420</v>
      </c>
      <c r="G15344" s="336" t="s">
        <v>14406</v>
      </c>
      <c r="H15344" s="626">
        <v>44334</v>
      </c>
      <c r="I15344" s="336" t="s">
        <v>619</v>
      </c>
      <c r="J15344" s="831" t="s">
        <v>388</v>
      </c>
    </row>
    <row r="15345" spans="1:10" s="372" customFormat="1" ht="23.25">
      <c r="A15345" s="834" t="s">
        <v>14497</v>
      </c>
      <c r="B15345" s="336" t="s">
        <v>2725</v>
      </c>
      <c r="C15345" s="336" t="s">
        <v>8351</v>
      </c>
      <c r="D15345" s="336" t="s">
        <v>388</v>
      </c>
      <c r="E15345" s="469">
        <v>35126.269999999997</v>
      </c>
      <c r="F15345" s="376" t="s">
        <v>14570</v>
      </c>
      <c r="G15345" s="336" t="s">
        <v>14406</v>
      </c>
      <c r="H15345" s="626">
        <v>44336</v>
      </c>
      <c r="I15345" s="336" t="s">
        <v>619</v>
      </c>
      <c r="J15345" s="831" t="s">
        <v>388</v>
      </c>
    </row>
    <row r="15346" spans="1:10" s="372" customFormat="1">
      <c r="A15346" s="834" t="s">
        <v>14571</v>
      </c>
      <c r="B15346" s="336" t="s">
        <v>2725</v>
      </c>
      <c r="C15346" s="336" t="s">
        <v>8351</v>
      </c>
      <c r="D15346" s="336" t="s">
        <v>388</v>
      </c>
      <c r="E15346" s="469">
        <v>21000</v>
      </c>
      <c r="F15346" s="376" t="s">
        <v>14572</v>
      </c>
      <c r="G15346" s="336" t="s">
        <v>14406</v>
      </c>
      <c r="H15346" s="626">
        <v>44337</v>
      </c>
      <c r="I15346" s="336" t="s">
        <v>619</v>
      </c>
      <c r="J15346" s="831" t="s">
        <v>388</v>
      </c>
    </row>
    <row r="15347" spans="1:10" s="372" customFormat="1">
      <c r="A15347" s="834" t="s">
        <v>14418</v>
      </c>
      <c r="B15347" s="336" t="s">
        <v>2725</v>
      </c>
      <c r="C15347" s="336" t="s">
        <v>8351</v>
      </c>
      <c r="D15347" s="336" t="s">
        <v>388</v>
      </c>
      <c r="E15347" s="469">
        <v>30000</v>
      </c>
      <c r="F15347" s="376" t="s">
        <v>14412</v>
      </c>
      <c r="G15347" s="336" t="s">
        <v>14406</v>
      </c>
      <c r="H15347" s="626">
        <v>44342</v>
      </c>
      <c r="I15347" s="336" t="s">
        <v>619</v>
      </c>
      <c r="J15347" s="831" t="s">
        <v>388</v>
      </c>
    </row>
    <row r="15348" spans="1:10" s="372" customFormat="1">
      <c r="A15348" s="834" t="s">
        <v>14573</v>
      </c>
      <c r="B15348" s="336" t="s">
        <v>2725</v>
      </c>
      <c r="C15348" s="336" t="s">
        <v>8351</v>
      </c>
      <c r="D15348" s="336" t="s">
        <v>388</v>
      </c>
      <c r="E15348" s="469">
        <v>20000</v>
      </c>
      <c r="F15348" s="376" t="s">
        <v>14574</v>
      </c>
      <c r="G15348" s="336" t="s">
        <v>14406</v>
      </c>
      <c r="H15348" s="626">
        <v>44350</v>
      </c>
      <c r="I15348" s="336" t="s">
        <v>619</v>
      </c>
      <c r="J15348" s="831" t="s">
        <v>388</v>
      </c>
    </row>
    <row r="15349" spans="1:10" s="372" customFormat="1">
      <c r="A15349" s="834" t="s">
        <v>2828</v>
      </c>
      <c r="B15349" s="336" t="s">
        <v>2725</v>
      </c>
      <c r="C15349" s="336" t="s">
        <v>8351</v>
      </c>
      <c r="D15349" s="336" t="s">
        <v>388</v>
      </c>
      <c r="E15349" s="469">
        <v>21000</v>
      </c>
      <c r="F15349" s="376" t="s">
        <v>14575</v>
      </c>
      <c r="G15349" s="336" t="s">
        <v>14406</v>
      </c>
      <c r="H15349" s="626">
        <v>44350</v>
      </c>
      <c r="I15349" s="336" t="s">
        <v>619</v>
      </c>
      <c r="J15349" s="831" t="s">
        <v>388</v>
      </c>
    </row>
    <row r="15350" spans="1:10" s="372" customFormat="1">
      <c r="A15350" s="834" t="s">
        <v>14576</v>
      </c>
      <c r="B15350" s="336" t="s">
        <v>2725</v>
      </c>
      <c r="C15350" s="336" t="s">
        <v>8351</v>
      </c>
      <c r="D15350" s="336" t="s">
        <v>388</v>
      </c>
      <c r="E15350" s="469">
        <v>32000</v>
      </c>
      <c r="F15350" s="376" t="s">
        <v>14577</v>
      </c>
      <c r="G15350" s="336" t="s">
        <v>14406</v>
      </c>
      <c r="H15350" s="626">
        <v>44351</v>
      </c>
      <c r="I15350" s="336" t="s">
        <v>619</v>
      </c>
      <c r="J15350" s="831" t="s">
        <v>388</v>
      </c>
    </row>
    <row r="15351" spans="1:10" s="372" customFormat="1">
      <c r="A15351" s="834" t="s">
        <v>14578</v>
      </c>
      <c r="B15351" s="336" t="s">
        <v>2725</v>
      </c>
      <c r="C15351" s="336" t="s">
        <v>8351</v>
      </c>
      <c r="D15351" s="336" t="s">
        <v>388</v>
      </c>
      <c r="E15351" s="469">
        <v>24573.5</v>
      </c>
      <c r="F15351" s="376" t="s">
        <v>14446</v>
      </c>
      <c r="G15351" s="336" t="s">
        <v>14406</v>
      </c>
      <c r="H15351" s="626">
        <v>44354</v>
      </c>
      <c r="I15351" s="336" t="s">
        <v>619</v>
      </c>
      <c r="J15351" s="831" t="s">
        <v>388</v>
      </c>
    </row>
    <row r="15352" spans="1:10" s="372" customFormat="1">
      <c r="A15352" s="834" t="s">
        <v>14418</v>
      </c>
      <c r="B15352" s="336" t="s">
        <v>2725</v>
      </c>
      <c r="C15352" s="336" t="s">
        <v>8351</v>
      </c>
      <c r="D15352" s="336" t="s">
        <v>388</v>
      </c>
      <c r="E15352" s="469">
        <v>21200</v>
      </c>
      <c r="F15352" s="376" t="s">
        <v>14579</v>
      </c>
      <c r="G15352" s="336" t="s">
        <v>14406</v>
      </c>
      <c r="H15352" s="626">
        <v>44361</v>
      </c>
      <c r="I15352" s="336" t="s">
        <v>619</v>
      </c>
      <c r="J15352" s="831" t="s">
        <v>388</v>
      </c>
    </row>
    <row r="15353" spans="1:10" s="372" customFormat="1">
      <c r="A15353" s="834" t="s">
        <v>6885</v>
      </c>
      <c r="B15353" s="336" t="s">
        <v>2725</v>
      </c>
      <c r="C15353" s="336" t="s">
        <v>8351</v>
      </c>
      <c r="D15353" s="336" t="s">
        <v>388</v>
      </c>
      <c r="E15353" s="469">
        <v>33000</v>
      </c>
      <c r="F15353" s="376" t="s">
        <v>14580</v>
      </c>
      <c r="G15353" s="336" t="s">
        <v>14406</v>
      </c>
      <c r="H15353" s="626">
        <v>44363</v>
      </c>
      <c r="I15353" s="336" t="s">
        <v>619</v>
      </c>
      <c r="J15353" s="831" t="s">
        <v>388</v>
      </c>
    </row>
    <row r="15354" spans="1:10" s="372" customFormat="1">
      <c r="A15354" s="834" t="s">
        <v>14418</v>
      </c>
      <c r="B15354" s="336" t="s">
        <v>2725</v>
      </c>
      <c r="C15354" s="336" t="s">
        <v>8351</v>
      </c>
      <c r="D15354" s="336" t="s">
        <v>388</v>
      </c>
      <c r="E15354" s="469">
        <v>35000</v>
      </c>
      <c r="F15354" s="376" t="s">
        <v>14581</v>
      </c>
      <c r="G15354" s="336" t="s">
        <v>14406</v>
      </c>
      <c r="H15354" s="626">
        <v>44364</v>
      </c>
      <c r="I15354" s="336" t="s">
        <v>619</v>
      </c>
      <c r="J15354" s="831" t="s">
        <v>388</v>
      </c>
    </row>
    <row r="15355" spans="1:10" s="372" customFormat="1">
      <c r="A15355" s="834" t="s">
        <v>14418</v>
      </c>
      <c r="B15355" s="336" t="s">
        <v>2725</v>
      </c>
      <c r="C15355" s="336" t="s">
        <v>8351</v>
      </c>
      <c r="D15355" s="336" t="s">
        <v>388</v>
      </c>
      <c r="E15355" s="469">
        <v>21000</v>
      </c>
      <c r="F15355" s="376" t="s">
        <v>14582</v>
      </c>
      <c r="G15355" s="336" t="s">
        <v>14406</v>
      </c>
      <c r="H15355" s="626">
        <v>44364</v>
      </c>
      <c r="I15355" s="336" t="s">
        <v>619</v>
      </c>
      <c r="J15355" s="831" t="s">
        <v>388</v>
      </c>
    </row>
    <row r="15356" spans="1:10" s="372" customFormat="1">
      <c r="A15356" s="834" t="s">
        <v>14418</v>
      </c>
      <c r="B15356" s="336" t="s">
        <v>2725</v>
      </c>
      <c r="C15356" s="336" t="s">
        <v>8351</v>
      </c>
      <c r="D15356" s="336" t="s">
        <v>388</v>
      </c>
      <c r="E15356" s="469">
        <v>20000</v>
      </c>
      <c r="F15356" s="376" t="s">
        <v>14423</v>
      </c>
      <c r="G15356" s="336" t="s">
        <v>14406</v>
      </c>
      <c r="H15356" s="626">
        <v>44364</v>
      </c>
      <c r="I15356" s="336" t="s">
        <v>619</v>
      </c>
      <c r="J15356" s="831" t="s">
        <v>388</v>
      </c>
    </row>
    <row r="15357" spans="1:10" s="372" customFormat="1">
      <c r="A15357" s="834" t="s">
        <v>14418</v>
      </c>
      <c r="B15357" s="336" t="s">
        <v>2725</v>
      </c>
      <c r="C15357" s="336" t="s">
        <v>8351</v>
      </c>
      <c r="D15357" s="336" t="s">
        <v>388</v>
      </c>
      <c r="E15357" s="469">
        <v>30000</v>
      </c>
      <c r="F15357" s="376" t="s">
        <v>14556</v>
      </c>
      <c r="G15357" s="336" t="s">
        <v>14406</v>
      </c>
      <c r="H15357" s="626">
        <v>44365</v>
      </c>
      <c r="I15357" s="336" t="s">
        <v>619</v>
      </c>
      <c r="J15357" s="831" t="s">
        <v>388</v>
      </c>
    </row>
    <row r="15358" spans="1:10" s="372" customFormat="1">
      <c r="A15358" s="834" t="s">
        <v>14418</v>
      </c>
      <c r="B15358" s="336" t="s">
        <v>2725</v>
      </c>
      <c r="C15358" s="336" t="s">
        <v>8351</v>
      </c>
      <c r="D15358" s="336" t="s">
        <v>388</v>
      </c>
      <c r="E15358" s="469">
        <v>21000</v>
      </c>
      <c r="F15358" s="376" t="s">
        <v>14583</v>
      </c>
      <c r="G15358" s="336" t="s">
        <v>14406</v>
      </c>
      <c r="H15358" s="626">
        <v>44369</v>
      </c>
      <c r="I15358" s="336" t="s">
        <v>619</v>
      </c>
      <c r="J15358" s="831" t="s">
        <v>388</v>
      </c>
    </row>
    <row r="15359" spans="1:10" s="372" customFormat="1" ht="23.25">
      <c r="A15359" s="834" t="s">
        <v>14584</v>
      </c>
      <c r="B15359" s="336" t="s">
        <v>2725</v>
      </c>
      <c r="C15359" s="336" t="s">
        <v>8351</v>
      </c>
      <c r="D15359" s="336" t="s">
        <v>388</v>
      </c>
      <c r="E15359" s="469">
        <v>28000</v>
      </c>
      <c r="F15359" s="376" t="s">
        <v>10364</v>
      </c>
      <c r="G15359" s="336" t="s">
        <v>14406</v>
      </c>
      <c r="H15359" s="626">
        <v>44370</v>
      </c>
      <c r="I15359" s="336" t="s">
        <v>619</v>
      </c>
      <c r="J15359" s="831" t="s">
        <v>388</v>
      </c>
    </row>
    <row r="15360" spans="1:10" s="372" customFormat="1">
      <c r="A15360" s="834" t="s">
        <v>14585</v>
      </c>
      <c r="B15360" s="336" t="s">
        <v>2725</v>
      </c>
      <c r="C15360" s="336" t="s">
        <v>8351</v>
      </c>
      <c r="D15360" s="336" t="s">
        <v>388</v>
      </c>
      <c r="E15360" s="469">
        <v>33000</v>
      </c>
      <c r="F15360" s="376" t="s">
        <v>14586</v>
      </c>
      <c r="G15360" s="336" t="s">
        <v>14406</v>
      </c>
      <c r="H15360" s="626">
        <v>44371</v>
      </c>
      <c r="I15360" s="336" t="s">
        <v>619</v>
      </c>
      <c r="J15360" s="831" t="s">
        <v>388</v>
      </c>
    </row>
    <row r="15361" spans="1:10" s="372" customFormat="1">
      <c r="A15361" s="834" t="s">
        <v>2771</v>
      </c>
      <c r="B15361" s="336" t="s">
        <v>2725</v>
      </c>
      <c r="C15361" s="336" t="s">
        <v>8351</v>
      </c>
      <c r="D15361" s="336" t="s">
        <v>388</v>
      </c>
      <c r="E15361" s="469">
        <v>21250</v>
      </c>
      <c r="F15361" s="376" t="s">
        <v>14417</v>
      </c>
      <c r="G15361" s="336" t="s">
        <v>14406</v>
      </c>
      <c r="H15361" s="626">
        <v>44375</v>
      </c>
      <c r="I15361" s="336" t="s">
        <v>619</v>
      </c>
      <c r="J15361" s="831" t="s">
        <v>388</v>
      </c>
    </row>
    <row r="15362" spans="1:10" s="372" customFormat="1" ht="23.25">
      <c r="A15362" s="834" t="s">
        <v>14535</v>
      </c>
      <c r="B15362" s="336" t="s">
        <v>2725</v>
      </c>
      <c r="C15362" s="336" t="s">
        <v>8351</v>
      </c>
      <c r="D15362" s="336" t="s">
        <v>388</v>
      </c>
      <c r="E15362" s="469">
        <v>28000</v>
      </c>
      <c r="F15362" s="376" t="s">
        <v>14501</v>
      </c>
      <c r="G15362" s="336" t="s">
        <v>14406</v>
      </c>
      <c r="H15362" s="626">
        <v>44375</v>
      </c>
      <c r="I15362" s="336" t="s">
        <v>619</v>
      </c>
      <c r="J15362" s="831" t="s">
        <v>388</v>
      </c>
    </row>
    <row r="15363" spans="1:10" s="372" customFormat="1">
      <c r="A15363" s="834" t="s">
        <v>3211</v>
      </c>
      <c r="B15363" s="336" t="s">
        <v>2725</v>
      </c>
      <c r="C15363" s="336" t="s">
        <v>8351</v>
      </c>
      <c r="D15363" s="336" t="s">
        <v>388</v>
      </c>
      <c r="E15363" s="469">
        <v>30944.080000000002</v>
      </c>
      <c r="F15363" s="376" t="s">
        <v>14587</v>
      </c>
      <c r="G15363" s="336" t="s">
        <v>14406</v>
      </c>
      <c r="H15363" s="626">
        <v>44375</v>
      </c>
      <c r="I15363" s="336" t="s">
        <v>619</v>
      </c>
      <c r="J15363" s="831" t="s">
        <v>388</v>
      </c>
    </row>
    <row r="15364" spans="1:10" s="372" customFormat="1">
      <c r="A15364" s="834" t="s">
        <v>14418</v>
      </c>
      <c r="B15364" s="336" t="s">
        <v>2725</v>
      </c>
      <c r="C15364" s="336" t="s">
        <v>8351</v>
      </c>
      <c r="D15364" s="336" t="s">
        <v>388</v>
      </c>
      <c r="E15364" s="469">
        <v>19500</v>
      </c>
      <c r="F15364" s="376" t="s">
        <v>14419</v>
      </c>
      <c r="G15364" s="336" t="s">
        <v>14406</v>
      </c>
      <c r="H15364" s="626">
        <v>44378</v>
      </c>
      <c r="I15364" s="336" t="s">
        <v>619</v>
      </c>
      <c r="J15364" s="831" t="s">
        <v>388</v>
      </c>
    </row>
    <row r="15365" spans="1:10" s="372" customFormat="1">
      <c r="A15365" s="834" t="s">
        <v>14418</v>
      </c>
      <c r="B15365" s="336" t="s">
        <v>2725</v>
      </c>
      <c r="C15365" s="336" t="s">
        <v>8351</v>
      </c>
      <c r="D15365" s="336" t="s">
        <v>388</v>
      </c>
      <c r="E15365" s="469">
        <v>20000</v>
      </c>
      <c r="F15365" s="376" t="s">
        <v>14588</v>
      </c>
      <c r="G15365" s="336" t="s">
        <v>14406</v>
      </c>
      <c r="H15365" s="626">
        <v>44382</v>
      </c>
      <c r="I15365" s="336" t="s">
        <v>619</v>
      </c>
      <c r="J15365" s="831" t="s">
        <v>388</v>
      </c>
    </row>
    <row r="15366" spans="1:10" s="372" customFormat="1">
      <c r="A15366" s="834" t="s">
        <v>14418</v>
      </c>
      <c r="B15366" s="336" t="s">
        <v>2725</v>
      </c>
      <c r="C15366" s="336" t="s">
        <v>8351</v>
      </c>
      <c r="D15366" s="336" t="s">
        <v>388</v>
      </c>
      <c r="E15366" s="469">
        <v>27000</v>
      </c>
      <c r="F15366" s="376" t="s">
        <v>14589</v>
      </c>
      <c r="G15366" s="336" t="s">
        <v>14406</v>
      </c>
      <c r="H15366" s="626">
        <v>44383</v>
      </c>
      <c r="I15366" s="336" t="s">
        <v>619</v>
      </c>
      <c r="J15366" s="831" t="s">
        <v>388</v>
      </c>
    </row>
    <row r="15367" spans="1:10" s="372" customFormat="1">
      <c r="A15367" s="834" t="s">
        <v>14418</v>
      </c>
      <c r="B15367" s="336" t="s">
        <v>2725</v>
      </c>
      <c r="C15367" s="336" t="s">
        <v>8351</v>
      </c>
      <c r="D15367" s="336" t="s">
        <v>388</v>
      </c>
      <c r="E15367" s="469">
        <v>21200</v>
      </c>
      <c r="F15367" s="376" t="s">
        <v>14590</v>
      </c>
      <c r="G15367" s="336" t="s">
        <v>14406</v>
      </c>
      <c r="H15367" s="626">
        <v>44383</v>
      </c>
      <c r="I15367" s="336" t="s">
        <v>619</v>
      </c>
      <c r="J15367" s="831" t="s">
        <v>388</v>
      </c>
    </row>
    <row r="15368" spans="1:10" s="372" customFormat="1" ht="23.25">
      <c r="A15368" s="834" t="s">
        <v>14418</v>
      </c>
      <c r="B15368" s="336" t="s">
        <v>2725</v>
      </c>
      <c r="C15368" s="336" t="s">
        <v>8351</v>
      </c>
      <c r="D15368" s="336" t="s">
        <v>388</v>
      </c>
      <c r="E15368" s="469">
        <v>21200</v>
      </c>
      <c r="F15368" s="376" t="s">
        <v>14591</v>
      </c>
      <c r="G15368" s="336" t="s">
        <v>14406</v>
      </c>
      <c r="H15368" s="626">
        <v>44383</v>
      </c>
      <c r="I15368" s="336" t="s">
        <v>619</v>
      </c>
      <c r="J15368" s="831" t="s">
        <v>388</v>
      </c>
    </row>
    <row r="15369" spans="1:10" s="372" customFormat="1">
      <c r="A15369" s="834" t="s">
        <v>14585</v>
      </c>
      <c r="B15369" s="336" t="s">
        <v>2725</v>
      </c>
      <c r="C15369" s="336" t="s">
        <v>8351</v>
      </c>
      <c r="D15369" s="336" t="s">
        <v>388</v>
      </c>
      <c r="E15369" s="469">
        <v>31625</v>
      </c>
      <c r="F15369" s="376" t="s">
        <v>14592</v>
      </c>
      <c r="G15369" s="336" t="s">
        <v>14406</v>
      </c>
      <c r="H15369" s="626">
        <v>44384</v>
      </c>
      <c r="I15369" s="336" t="s">
        <v>619</v>
      </c>
      <c r="J15369" s="831" t="s">
        <v>388</v>
      </c>
    </row>
    <row r="15370" spans="1:10" s="372" customFormat="1">
      <c r="A15370" s="834" t="s">
        <v>14585</v>
      </c>
      <c r="B15370" s="336" t="s">
        <v>2725</v>
      </c>
      <c r="C15370" s="336" t="s">
        <v>8351</v>
      </c>
      <c r="D15370" s="336" t="s">
        <v>388</v>
      </c>
      <c r="E15370" s="469">
        <v>30250</v>
      </c>
      <c r="F15370" s="376" t="s">
        <v>14593</v>
      </c>
      <c r="G15370" s="336" t="s">
        <v>14406</v>
      </c>
      <c r="H15370" s="626">
        <v>44384</v>
      </c>
      <c r="I15370" s="336" t="s">
        <v>619</v>
      </c>
      <c r="J15370" s="831" t="s">
        <v>388</v>
      </c>
    </row>
    <row r="15371" spans="1:10" s="372" customFormat="1">
      <c r="A15371" s="834" t="s">
        <v>14594</v>
      </c>
      <c r="B15371" s="336" t="s">
        <v>2725</v>
      </c>
      <c r="C15371" s="336" t="s">
        <v>8351</v>
      </c>
      <c r="D15371" s="336" t="s">
        <v>388</v>
      </c>
      <c r="E15371" s="469">
        <v>28500</v>
      </c>
      <c r="F15371" s="376" t="s">
        <v>14595</v>
      </c>
      <c r="G15371" s="336" t="s">
        <v>14406</v>
      </c>
      <c r="H15371" s="626">
        <v>44386</v>
      </c>
      <c r="I15371" s="336" t="s">
        <v>619</v>
      </c>
      <c r="J15371" s="831" t="s">
        <v>388</v>
      </c>
    </row>
    <row r="15372" spans="1:10" s="372" customFormat="1">
      <c r="A15372" s="834" t="s">
        <v>14418</v>
      </c>
      <c r="B15372" s="336" t="s">
        <v>2725</v>
      </c>
      <c r="C15372" s="336" t="s">
        <v>8351</v>
      </c>
      <c r="D15372" s="336" t="s">
        <v>388</v>
      </c>
      <c r="E15372" s="469">
        <v>31500</v>
      </c>
      <c r="F15372" s="376" t="s">
        <v>14596</v>
      </c>
      <c r="G15372" s="336" t="s">
        <v>14406</v>
      </c>
      <c r="H15372" s="626">
        <v>44389</v>
      </c>
      <c r="I15372" s="336" t="s">
        <v>619</v>
      </c>
      <c r="J15372" s="831" t="s">
        <v>388</v>
      </c>
    </row>
    <row r="15373" spans="1:10" s="372" customFormat="1">
      <c r="A15373" s="834" t="s">
        <v>2828</v>
      </c>
      <c r="B15373" s="336" t="s">
        <v>2725</v>
      </c>
      <c r="C15373" s="336" t="s">
        <v>8351</v>
      </c>
      <c r="D15373" s="336" t="s">
        <v>388</v>
      </c>
      <c r="E15373" s="469">
        <v>21000</v>
      </c>
      <c r="F15373" s="376" t="s">
        <v>14575</v>
      </c>
      <c r="G15373" s="336" t="s">
        <v>14406</v>
      </c>
      <c r="H15373" s="626">
        <v>44389</v>
      </c>
      <c r="I15373" s="336" t="s">
        <v>619</v>
      </c>
      <c r="J15373" s="831" t="s">
        <v>388</v>
      </c>
    </row>
    <row r="15374" spans="1:10" s="372" customFormat="1">
      <c r="A15374" s="834" t="s">
        <v>14418</v>
      </c>
      <c r="B15374" s="336" t="s">
        <v>2725</v>
      </c>
      <c r="C15374" s="336" t="s">
        <v>8351</v>
      </c>
      <c r="D15374" s="336" t="s">
        <v>388</v>
      </c>
      <c r="E15374" s="469">
        <v>27000</v>
      </c>
      <c r="F15374" s="376" t="s">
        <v>14426</v>
      </c>
      <c r="G15374" s="336" t="s">
        <v>14406</v>
      </c>
      <c r="H15374" s="626">
        <v>44389</v>
      </c>
      <c r="I15374" s="336" t="s">
        <v>619</v>
      </c>
      <c r="J15374" s="831" t="s">
        <v>388</v>
      </c>
    </row>
    <row r="15375" spans="1:10" s="372" customFormat="1" ht="23.25">
      <c r="A15375" s="834" t="s">
        <v>14597</v>
      </c>
      <c r="B15375" s="336" t="s">
        <v>2725</v>
      </c>
      <c r="C15375" s="336" t="s">
        <v>8351</v>
      </c>
      <c r="D15375" s="336" t="s">
        <v>388</v>
      </c>
      <c r="E15375" s="469">
        <v>21600</v>
      </c>
      <c r="F15375" s="376" t="s">
        <v>14598</v>
      </c>
      <c r="G15375" s="336" t="s">
        <v>14406</v>
      </c>
      <c r="H15375" s="626">
        <v>44390</v>
      </c>
      <c r="I15375" s="336" t="s">
        <v>619</v>
      </c>
      <c r="J15375" s="831" t="s">
        <v>388</v>
      </c>
    </row>
    <row r="15376" spans="1:10" s="372" customFormat="1" ht="23.25">
      <c r="A15376" s="834" t="s">
        <v>14599</v>
      </c>
      <c r="B15376" s="336" t="s">
        <v>2725</v>
      </c>
      <c r="C15376" s="336" t="s">
        <v>8351</v>
      </c>
      <c r="D15376" s="336" t="s">
        <v>388</v>
      </c>
      <c r="E15376" s="469">
        <v>19510.77</v>
      </c>
      <c r="F15376" s="376" t="s">
        <v>14335</v>
      </c>
      <c r="G15376" s="336" t="s">
        <v>14406</v>
      </c>
      <c r="H15376" s="626">
        <v>44392</v>
      </c>
      <c r="I15376" s="336" t="s">
        <v>619</v>
      </c>
      <c r="J15376" s="831" t="s">
        <v>388</v>
      </c>
    </row>
    <row r="15377" spans="1:10" s="372" customFormat="1" ht="23.25">
      <c r="A15377" s="834" t="s">
        <v>14600</v>
      </c>
      <c r="B15377" s="336" t="s">
        <v>2725</v>
      </c>
      <c r="C15377" s="336" t="s">
        <v>8351</v>
      </c>
      <c r="D15377" s="336" t="s">
        <v>388</v>
      </c>
      <c r="E15377" s="469">
        <v>24000</v>
      </c>
      <c r="F15377" s="376" t="s">
        <v>14601</v>
      </c>
      <c r="G15377" s="336" t="s">
        <v>14406</v>
      </c>
      <c r="H15377" s="626">
        <v>44393</v>
      </c>
      <c r="I15377" s="336" t="s">
        <v>619</v>
      </c>
      <c r="J15377" s="831" t="s">
        <v>388</v>
      </c>
    </row>
    <row r="15378" spans="1:10" s="372" customFormat="1" ht="23.25">
      <c r="A15378" s="834" t="s">
        <v>14602</v>
      </c>
      <c r="B15378" s="336" t="s">
        <v>2725</v>
      </c>
      <c r="C15378" s="336" t="s">
        <v>8351</v>
      </c>
      <c r="D15378" s="336" t="s">
        <v>388</v>
      </c>
      <c r="E15378" s="469">
        <v>33276</v>
      </c>
      <c r="F15378" s="376" t="s">
        <v>14603</v>
      </c>
      <c r="G15378" s="336" t="s">
        <v>14406</v>
      </c>
      <c r="H15378" s="626">
        <v>44393</v>
      </c>
      <c r="I15378" s="336" t="s">
        <v>619</v>
      </c>
      <c r="J15378" s="831" t="s">
        <v>388</v>
      </c>
    </row>
    <row r="15379" spans="1:10" s="372" customFormat="1">
      <c r="A15379" s="834" t="s">
        <v>14604</v>
      </c>
      <c r="B15379" s="336" t="s">
        <v>2725</v>
      </c>
      <c r="C15379" s="336" t="s">
        <v>8351</v>
      </c>
      <c r="D15379" s="336" t="s">
        <v>388</v>
      </c>
      <c r="E15379" s="469">
        <v>32000</v>
      </c>
      <c r="F15379" s="376" t="s">
        <v>14504</v>
      </c>
      <c r="G15379" s="336" t="s">
        <v>14406</v>
      </c>
      <c r="H15379" s="626">
        <v>44397</v>
      </c>
      <c r="I15379" s="336" t="s">
        <v>619</v>
      </c>
      <c r="J15379" s="831" t="s">
        <v>388</v>
      </c>
    </row>
    <row r="15380" spans="1:10" s="372" customFormat="1">
      <c r="A15380" s="834" t="s">
        <v>14585</v>
      </c>
      <c r="B15380" s="336" t="s">
        <v>2725</v>
      </c>
      <c r="C15380" s="336" t="s">
        <v>8351</v>
      </c>
      <c r="D15380" s="336" t="s">
        <v>388</v>
      </c>
      <c r="E15380" s="469">
        <v>30250</v>
      </c>
      <c r="F15380" s="376" t="s">
        <v>14605</v>
      </c>
      <c r="G15380" s="336" t="s">
        <v>14406</v>
      </c>
      <c r="H15380" s="626">
        <v>44397</v>
      </c>
      <c r="I15380" s="336" t="s">
        <v>619</v>
      </c>
      <c r="J15380" s="831" t="s">
        <v>388</v>
      </c>
    </row>
    <row r="15381" spans="1:10" s="372" customFormat="1">
      <c r="A15381" s="834" t="s">
        <v>14606</v>
      </c>
      <c r="B15381" s="336" t="s">
        <v>2725</v>
      </c>
      <c r="C15381" s="336" t="s">
        <v>8351</v>
      </c>
      <c r="D15381" s="336" t="s">
        <v>388</v>
      </c>
      <c r="E15381" s="469">
        <v>30000</v>
      </c>
      <c r="F15381" s="376" t="s">
        <v>14490</v>
      </c>
      <c r="G15381" s="336" t="s">
        <v>14406</v>
      </c>
      <c r="H15381" s="626">
        <v>44398</v>
      </c>
      <c r="I15381" s="336" t="s">
        <v>619</v>
      </c>
      <c r="J15381" s="831" t="s">
        <v>388</v>
      </c>
    </row>
    <row r="15382" spans="1:10" s="372" customFormat="1">
      <c r="A15382" s="834" t="s">
        <v>14473</v>
      </c>
      <c r="B15382" s="336" t="s">
        <v>2725</v>
      </c>
      <c r="C15382" s="336" t="s">
        <v>8351</v>
      </c>
      <c r="D15382" s="336" t="s">
        <v>388</v>
      </c>
      <c r="E15382" s="469">
        <v>28379</v>
      </c>
      <c r="F15382" s="376" t="s">
        <v>14607</v>
      </c>
      <c r="G15382" s="336" t="s">
        <v>14406</v>
      </c>
      <c r="H15382" s="626">
        <v>44398</v>
      </c>
      <c r="I15382" s="336" t="s">
        <v>619</v>
      </c>
      <c r="J15382" s="831" t="s">
        <v>388</v>
      </c>
    </row>
    <row r="15383" spans="1:10" s="372" customFormat="1">
      <c r="A15383" s="834" t="s">
        <v>2891</v>
      </c>
      <c r="B15383" s="336" t="s">
        <v>2725</v>
      </c>
      <c r="C15383" s="336" t="s">
        <v>8351</v>
      </c>
      <c r="D15383" s="336" t="s">
        <v>388</v>
      </c>
      <c r="E15383" s="469">
        <v>34500</v>
      </c>
      <c r="F15383" s="376" t="s">
        <v>14554</v>
      </c>
      <c r="G15383" s="336" t="s">
        <v>14406</v>
      </c>
      <c r="H15383" s="626">
        <v>44398</v>
      </c>
      <c r="I15383" s="336" t="s">
        <v>619</v>
      </c>
      <c r="J15383" s="831" t="s">
        <v>388</v>
      </c>
    </row>
    <row r="15384" spans="1:10" s="372" customFormat="1">
      <c r="A15384" s="834" t="s">
        <v>14520</v>
      </c>
      <c r="B15384" s="336" t="s">
        <v>2725</v>
      </c>
      <c r="C15384" s="336" t="s">
        <v>8351</v>
      </c>
      <c r="D15384" s="336" t="s">
        <v>388</v>
      </c>
      <c r="E15384" s="469">
        <v>19500</v>
      </c>
      <c r="F15384" s="376" t="s">
        <v>14521</v>
      </c>
      <c r="G15384" s="336" t="s">
        <v>14406</v>
      </c>
      <c r="H15384" s="626">
        <v>44398</v>
      </c>
      <c r="I15384" s="336" t="s">
        <v>619</v>
      </c>
      <c r="J15384" s="831" t="s">
        <v>388</v>
      </c>
    </row>
    <row r="15385" spans="1:10" s="372" customFormat="1">
      <c r="A15385" s="834" t="s">
        <v>14520</v>
      </c>
      <c r="B15385" s="336" t="s">
        <v>2725</v>
      </c>
      <c r="C15385" s="336" t="s">
        <v>8351</v>
      </c>
      <c r="D15385" s="336" t="s">
        <v>388</v>
      </c>
      <c r="E15385" s="469">
        <v>22000</v>
      </c>
      <c r="F15385" s="376" t="s">
        <v>14608</v>
      </c>
      <c r="G15385" s="336" t="s">
        <v>14406</v>
      </c>
      <c r="H15385" s="626">
        <v>44398</v>
      </c>
      <c r="I15385" s="336" t="s">
        <v>619</v>
      </c>
      <c r="J15385" s="831" t="s">
        <v>388</v>
      </c>
    </row>
    <row r="15386" spans="1:10" s="372" customFormat="1">
      <c r="A15386" s="834" t="s">
        <v>2785</v>
      </c>
      <c r="B15386" s="336" t="s">
        <v>2725</v>
      </c>
      <c r="C15386" s="336" t="s">
        <v>8351</v>
      </c>
      <c r="D15386" s="336" t="s">
        <v>388</v>
      </c>
      <c r="E15386" s="469">
        <v>22000</v>
      </c>
      <c r="F15386" s="376" t="s">
        <v>14609</v>
      </c>
      <c r="G15386" s="336" t="s">
        <v>14406</v>
      </c>
      <c r="H15386" s="626">
        <v>44398</v>
      </c>
      <c r="I15386" s="336" t="s">
        <v>619</v>
      </c>
      <c r="J15386" s="831" t="s">
        <v>388</v>
      </c>
    </row>
    <row r="15387" spans="1:10" s="372" customFormat="1" ht="23.25">
      <c r="A15387" s="834" t="s">
        <v>14522</v>
      </c>
      <c r="B15387" s="336" t="s">
        <v>2725</v>
      </c>
      <c r="C15387" s="336" t="s">
        <v>8351</v>
      </c>
      <c r="D15387" s="336" t="s">
        <v>388</v>
      </c>
      <c r="E15387" s="469">
        <v>35000</v>
      </c>
      <c r="F15387" s="376" t="s">
        <v>14524</v>
      </c>
      <c r="G15387" s="336" t="s">
        <v>14406</v>
      </c>
      <c r="H15387" s="626">
        <v>44398</v>
      </c>
      <c r="I15387" s="336" t="s">
        <v>619</v>
      </c>
      <c r="J15387" s="831" t="s">
        <v>388</v>
      </c>
    </row>
    <row r="15388" spans="1:10" s="372" customFormat="1" ht="23.25">
      <c r="A15388" s="834" t="s">
        <v>14610</v>
      </c>
      <c r="B15388" s="336" t="s">
        <v>2725</v>
      </c>
      <c r="C15388" s="336" t="s">
        <v>8351</v>
      </c>
      <c r="D15388" s="336" t="s">
        <v>388</v>
      </c>
      <c r="E15388" s="469">
        <v>32500</v>
      </c>
      <c r="F15388" s="376" t="s">
        <v>14523</v>
      </c>
      <c r="G15388" s="336" t="s">
        <v>14406</v>
      </c>
      <c r="H15388" s="626">
        <v>44398</v>
      </c>
      <c r="I15388" s="336" t="s">
        <v>619</v>
      </c>
      <c r="J15388" s="831" t="s">
        <v>388</v>
      </c>
    </row>
    <row r="15389" spans="1:10" s="372" customFormat="1">
      <c r="A15389" s="834" t="s">
        <v>3402</v>
      </c>
      <c r="B15389" s="336" t="s">
        <v>2725</v>
      </c>
      <c r="C15389" s="336" t="s">
        <v>8351</v>
      </c>
      <c r="D15389" s="336" t="s">
        <v>388</v>
      </c>
      <c r="E15389" s="469">
        <v>30000</v>
      </c>
      <c r="F15389" s="376" t="s">
        <v>14519</v>
      </c>
      <c r="G15389" s="336" t="s">
        <v>14406</v>
      </c>
      <c r="H15389" s="626">
        <v>44398</v>
      </c>
      <c r="I15389" s="336" t="s">
        <v>619</v>
      </c>
      <c r="J15389" s="831" t="s">
        <v>388</v>
      </c>
    </row>
    <row r="15390" spans="1:10" s="372" customFormat="1">
      <c r="A15390" s="834" t="s">
        <v>3037</v>
      </c>
      <c r="B15390" s="336" t="s">
        <v>2725</v>
      </c>
      <c r="C15390" s="336" t="s">
        <v>8351</v>
      </c>
      <c r="D15390" s="336" t="s">
        <v>388</v>
      </c>
      <c r="E15390" s="469">
        <v>32500</v>
      </c>
      <c r="F15390" s="376" t="s">
        <v>14516</v>
      </c>
      <c r="G15390" s="336" t="s">
        <v>14406</v>
      </c>
      <c r="H15390" s="626">
        <v>44398</v>
      </c>
      <c r="I15390" s="336" t="s">
        <v>619</v>
      </c>
      <c r="J15390" s="831" t="s">
        <v>388</v>
      </c>
    </row>
    <row r="15391" spans="1:10" s="372" customFormat="1" ht="23.25">
      <c r="A15391" s="834" t="s">
        <v>4001</v>
      </c>
      <c r="B15391" s="336" t="s">
        <v>2725</v>
      </c>
      <c r="C15391" s="336" t="s">
        <v>8351</v>
      </c>
      <c r="D15391" s="336" t="s">
        <v>388</v>
      </c>
      <c r="E15391" s="469">
        <v>32500</v>
      </c>
      <c r="F15391" s="376" t="s">
        <v>14517</v>
      </c>
      <c r="G15391" s="336" t="s">
        <v>14406</v>
      </c>
      <c r="H15391" s="626">
        <v>44398</v>
      </c>
      <c r="I15391" s="336" t="s">
        <v>619</v>
      </c>
      <c r="J15391" s="831" t="s">
        <v>388</v>
      </c>
    </row>
    <row r="15392" spans="1:10" s="372" customFormat="1">
      <c r="A15392" s="834" t="s">
        <v>3402</v>
      </c>
      <c r="B15392" s="336" t="s">
        <v>2725</v>
      </c>
      <c r="C15392" s="336" t="s">
        <v>8351</v>
      </c>
      <c r="D15392" s="336" t="s">
        <v>388</v>
      </c>
      <c r="E15392" s="469">
        <v>30000</v>
      </c>
      <c r="F15392" s="376" t="s">
        <v>14518</v>
      </c>
      <c r="G15392" s="336" t="s">
        <v>14406</v>
      </c>
      <c r="H15392" s="626">
        <v>44398</v>
      </c>
      <c r="I15392" s="336" t="s">
        <v>619</v>
      </c>
      <c r="J15392" s="831" t="s">
        <v>388</v>
      </c>
    </row>
    <row r="15393" spans="1:10" s="372" customFormat="1">
      <c r="A15393" s="834" t="s">
        <v>14611</v>
      </c>
      <c r="B15393" s="336" t="s">
        <v>2725</v>
      </c>
      <c r="C15393" s="336" t="s">
        <v>8351</v>
      </c>
      <c r="D15393" s="336" t="s">
        <v>388</v>
      </c>
      <c r="E15393" s="469">
        <v>20000</v>
      </c>
      <c r="F15393" s="376" t="s">
        <v>14612</v>
      </c>
      <c r="G15393" s="336" t="s">
        <v>14406</v>
      </c>
      <c r="H15393" s="626">
        <v>44398</v>
      </c>
      <c r="I15393" s="336" t="s">
        <v>619</v>
      </c>
      <c r="J15393" s="831" t="s">
        <v>388</v>
      </c>
    </row>
    <row r="15394" spans="1:10" s="372" customFormat="1">
      <c r="A15394" s="834" t="s">
        <v>6890</v>
      </c>
      <c r="B15394" s="336" t="s">
        <v>2725</v>
      </c>
      <c r="C15394" s="336" t="s">
        <v>8351</v>
      </c>
      <c r="D15394" s="336" t="s">
        <v>388</v>
      </c>
      <c r="E15394" s="469">
        <v>32500</v>
      </c>
      <c r="F15394" s="376" t="s">
        <v>14513</v>
      </c>
      <c r="G15394" s="336" t="s">
        <v>14406</v>
      </c>
      <c r="H15394" s="626">
        <v>44398</v>
      </c>
      <c r="I15394" s="336" t="s">
        <v>619</v>
      </c>
      <c r="J15394" s="831" t="s">
        <v>388</v>
      </c>
    </row>
    <row r="15395" spans="1:10" s="372" customFormat="1">
      <c r="A15395" s="834" t="s">
        <v>2759</v>
      </c>
      <c r="B15395" s="336" t="s">
        <v>2725</v>
      </c>
      <c r="C15395" s="336" t="s">
        <v>8351</v>
      </c>
      <c r="D15395" s="336" t="s">
        <v>388</v>
      </c>
      <c r="E15395" s="469">
        <v>34000</v>
      </c>
      <c r="F15395" s="376" t="s">
        <v>14613</v>
      </c>
      <c r="G15395" s="336" t="s">
        <v>14406</v>
      </c>
      <c r="H15395" s="626">
        <v>44398</v>
      </c>
      <c r="I15395" s="336" t="s">
        <v>619</v>
      </c>
      <c r="J15395" s="831" t="s">
        <v>388</v>
      </c>
    </row>
    <row r="15396" spans="1:10" s="372" customFormat="1">
      <c r="A15396" s="834" t="s">
        <v>3080</v>
      </c>
      <c r="B15396" s="336" t="s">
        <v>2725</v>
      </c>
      <c r="C15396" s="336" t="s">
        <v>8351</v>
      </c>
      <c r="D15396" s="336" t="s">
        <v>388</v>
      </c>
      <c r="E15396" s="469">
        <v>20000</v>
      </c>
      <c r="F15396" s="376" t="s">
        <v>14614</v>
      </c>
      <c r="G15396" s="336" t="s">
        <v>14406</v>
      </c>
      <c r="H15396" s="626">
        <v>44398</v>
      </c>
      <c r="I15396" s="336" t="s">
        <v>619</v>
      </c>
      <c r="J15396" s="831" t="s">
        <v>388</v>
      </c>
    </row>
    <row r="15397" spans="1:10" s="372" customFormat="1" ht="23.25">
      <c r="A15397" s="834" t="s">
        <v>3315</v>
      </c>
      <c r="B15397" s="336" t="s">
        <v>2725</v>
      </c>
      <c r="C15397" s="336" t="s">
        <v>8351</v>
      </c>
      <c r="D15397" s="336" t="s">
        <v>388</v>
      </c>
      <c r="E15397" s="469">
        <v>32000</v>
      </c>
      <c r="F15397" s="376" t="s">
        <v>14514</v>
      </c>
      <c r="G15397" s="336" t="s">
        <v>14406</v>
      </c>
      <c r="H15397" s="626">
        <v>44398</v>
      </c>
      <c r="I15397" s="336" t="s">
        <v>619</v>
      </c>
      <c r="J15397" s="831" t="s">
        <v>388</v>
      </c>
    </row>
    <row r="15398" spans="1:10" s="372" customFormat="1">
      <c r="A15398" s="834" t="s">
        <v>14615</v>
      </c>
      <c r="B15398" s="336" t="s">
        <v>2725</v>
      </c>
      <c r="C15398" s="336" t="s">
        <v>8351</v>
      </c>
      <c r="D15398" s="336" t="s">
        <v>388</v>
      </c>
      <c r="E15398" s="469">
        <v>20000</v>
      </c>
      <c r="F15398" s="376" t="s">
        <v>14616</v>
      </c>
      <c r="G15398" s="336" t="s">
        <v>14406</v>
      </c>
      <c r="H15398" s="626">
        <v>44398</v>
      </c>
      <c r="I15398" s="336" t="s">
        <v>619</v>
      </c>
      <c r="J15398" s="831" t="s">
        <v>388</v>
      </c>
    </row>
    <row r="15399" spans="1:10" s="372" customFormat="1" ht="23.25">
      <c r="A15399" s="834" t="s">
        <v>14610</v>
      </c>
      <c r="B15399" s="336" t="s">
        <v>2725</v>
      </c>
      <c r="C15399" s="336" t="s">
        <v>8351</v>
      </c>
      <c r="D15399" s="336" t="s">
        <v>388</v>
      </c>
      <c r="E15399" s="469">
        <v>27000</v>
      </c>
      <c r="F15399" s="376" t="s">
        <v>14617</v>
      </c>
      <c r="G15399" s="336" t="s">
        <v>14406</v>
      </c>
      <c r="H15399" s="626">
        <v>44398</v>
      </c>
      <c r="I15399" s="336" t="s">
        <v>619</v>
      </c>
      <c r="J15399" s="831" t="s">
        <v>388</v>
      </c>
    </row>
    <row r="15400" spans="1:10" s="372" customFormat="1">
      <c r="A15400" s="834" t="s">
        <v>14418</v>
      </c>
      <c r="B15400" s="336" t="s">
        <v>2725</v>
      </c>
      <c r="C15400" s="336" t="s">
        <v>8351</v>
      </c>
      <c r="D15400" s="336" t="s">
        <v>388</v>
      </c>
      <c r="E15400" s="469">
        <v>24000</v>
      </c>
      <c r="F15400" s="376" t="s">
        <v>14618</v>
      </c>
      <c r="G15400" s="336" t="s">
        <v>14406</v>
      </c>
      <c r="H15400" s="626">
        <v>44407</v>
      </c>
      <c r="I15400" s="336" t="s">
        <v>619</v>
      </c>
      <c r="J15400" s="831" t="s">
        <v>388</v>
      </c>
    </row>
    <row r="15401" spans="1:10" s="372" customFormat="1">
      <c r="A15401" s="834" t="s">
        <v>2978</v>
      </c>
      <c r="B15401" s="336" t="s">
        <v>2725</v>
      </c>
      <c r="C15401" s="336" t="s">
        <v>8351</v>
      </c>
      <c r="D15401" s="336" t="s">
        <v>388</v>
      </c>
      <c r="E15401" s="469">
        <v>24000</v>
      </c>
      <c r="F15401" s="376" t="s">
        <v>14548</v>
      </c>
      <c r="G15401" s="336" t="s">
        <v>14406</v>
      </c>
      <c r="H15401" s="626">
        <v>44407</v>
      </c>
      <c r="I15401" s="336" t="s">
        <v>619</v>
      </c>
      <c r="J15401" s="831" t="s">
        <v>388</v>
      </c>
    </row>
    <row r="15402" spans="1:10" s="372" customFormat="1">
      <c r="A15402" s="834" t="s">
        <v>14448</v>
      </c>
      <c r="B15402" s="336" t="s">
        <v>2725</v>
      </c>
      <c r="C15402" s="336" t="s">
        <v>8351</v>
      </c>
      <c r="D15402" s="336" t="s">
        <v>388</v>
      </c>
      <c r="E15402" s="469">
        <v>20000</v>
      </c>
      <c r="F15402" s="376" t="s">
        <v>14619</v>
      </c>
      <c r="G15402" s="336" t="s">
        <v>14406</v>
      </c>
      <c r="H15402" s="626">
        <v>44407</v>
      </c>
      <c r="I15402" s="336" t="s">
        <v>619</v>
      </c>
      <c r="J15402" s="831" t="s">
        <v>388</v>
      </c>
    </row>
    <row r="15403" spans="1:10" s="372" customFormat="1">
      <c r="A15403" s="834" t="s">
        <v>2828</v>
      </c>
      <c r="B15403" s="336" t="s">
        <v>2725</v>
      </c>
      <c r="C15403" s="336" t="s">
        <v>8351</v>
      </c>
      <c r="D15403" s="336" t="s">
        <v>388</v>
      </c>
      <c r="E15403" s="469">
        <v>20000</v>
      </c>
      <c r="F15403" s="376" t="s">
        <v>14620</v>
      </c>
      <c r="G15403" s="336" t="s">
        <v>14406</v>
      </c>
      <c r="H15403" s="626">
        <v>44407</v>
      </c>
      <c r="I15403" s="336" t="s">
        <v>619</v>
      </c>
      <c r="J15403" s="831" t="s">
        <v>388</v>
      </c>
    </row>
    <row r="15404" spans="1:10" s="372" customFormat="1">
      <c r="A15404" s="834" t="s">
        <v>2891</v>
      </c>
      <c r="B15404" s="336" t="s">
        <v>2725</v>
      </c>
      <c r="C15404" s="336" t="s">
        <v>8351</v>
      </c>
      <c r="D15404" s="336" t="s">
        <v>388</v>
      </c>
      <c r="E15404" s="469">
        <v>20000</v>
      </c>
      <c r="F15404" s="376" t="s">
        <v>14621</v>
      </c>
      <c r="G15404" s="336" t="s">
        <v>14406</v>
      </c>
      <c r="H15404" s="626">
        <v>44407</v>
      </c>
      <c r="I15404" s="336" t="s">
        <v>619</v>
      </c>
      <c r="J15404" s="831" t="s">
        <v>388</v>
      </c>
    </row>
    <row r="15405" spans="1:10" s="372" customFormat="1">
      <c r="A15405" s="834" t="s">
        <v>14475</v>
      </c>
      <c r="B15405" s="336" t="s">
        <v>2725</v>
      </c>
      <c r="C15405" s="336" t="s">
        <v>8351</v>
      </c>
      <c r="D15405" s="336" t="s">
        <v>388</v>
      </c>
      <c r="E15405" s="469">
        <v>20000</v>
      </c>
      <c r="F15405" s="376" t="s">
        <v>14622</v>
      </c>
      <c r="G15405" s="336" t="s">
        <v>14406</v>
      </c>
      <c r="H15405" s="626">
        <v>44407</v>
      </c>
      <c r="I15405" s="336" t="s">
        <v>619</v>
      </c>
      <c r="J15405" s="831" t="s">
        <v>388</v>
      </c>
    </row>
    <row r="15406" spans="1:10" s="372" customFormat="1">
      <c r="A15406" s="834" t="s">
        <v>14475</v>
      </c>
      <c r="B15406" s="336" t="s">
        <v>2725</v>
      </c>
      <c r="C15406" s="336" t="s">
        <v>8351</v>
      </c>
      <c r="D15406" s="336" t="s">
        <v>388</v>
      </c>
      <c r="E15406" s="469">
        <v>20000</v>
      </c>
      <c r="F15406" s="376" t="s">
        <v>14623</v>
      </c>
      <c r="G15406" s="336" t="s">
        <v>14406</v>
      </c>
      <c r="H15406" s="626">
        <v>44407</v>
      </c>
      <c r="I15406" s="336" t="s">
        <v>619</v>
      </c>
      <c r="J15406" s="831" t="s">
        <v>388</v>
      </c>
    </row>
    <row r="15407" spans="1:10" s="372" customFormat="1">
      <c r="A15407" s="834" t="s">
        <v>14475</v>
      </c>
      <c r="B15407" s="336" t="s">
        <v>2725</v>
      </c>
      <c r="C15407" s="336" t="s">
        <v>8351</v>
      </c>
      <c r="D15407" s="336" t="s">
        <v>388</v>
      </c>
      <c r="E15407" s="469">
        <v>25000</v>
      </c>
      <c r="F15407" s="376" t="s">
        <v>14624</v>
      </c>
      <c r="G15407" s="336" t="s">
        <v>14406</v>
      </c>
      <c r="H15407" s="626">
        <v>44407</v>
      </c>
      <c r="I15407" s="336" t="s">
        <v>619</v>
      </c>
      <c r="J15407" s="831" t="s">
        <v>388</v>
      </c>
    </row>
    <row r="15408" spans="1:10" s="372" customFormat="1">
      <c r="A15408" s="834" t="s">
        <v>14448</v>
      </c>
      <c r="B15408" s="336" t="s">
        <v>2725</v>
      </c>
      <c r="C15408" s="336" t="s">
        <v>8351</v>
      </c>
      <c r="D15408" s="336" t="s">
        <v>388</v>
      </c>
      <c r="E15408" s="469">
        <v>20000</v>
      </c>
      <c r="F15408" s="376" t="s">
        <v>14625</v>
      </c>
      <c r="G15408" s="336" t="s">
        <v>14406</v>
      </c>
      <c r="H15408" s="626">
        <v>44407</v>
      </c>
      <c r="I15408" s="336" t="s">
        <v>619</v>
      </c>
      <c r="J15408" s="831" t="s">
        <v>388</v>
      </c>
    </row>
    <row r="15409" spans="1:10" s="372" customFormat="1">
      <c r="A15409" s="834" t="s">
        <v>2925</v>
      </c>
      <c r="B15409" s="336" t="s">
        <v>2725</v>
      </c>
      <c r="C15409" s="336" t="s">
        <v>8351</v>
      </c>
      <c r="D15409" s="336" t="s">
        <v>388</v>
      </c>
      <c r="E15409" s="469">
        <v>19500</v>
      </c>
      <c r="F15409" s="376" t="s">
        <v>14626</v>
      </c>
      <c r="G15409" s="336" t="s">
        <v>14406</v>
      </c>
      <c r="H15409" s="626">
        <v>44407</v>
      </c>
      <c r="I15409" s="336" t="s">
        <v>619</v>
      </c>
      <c r="J15409" s="831" t="s">
        <v>388</v>
      </c>
    </row>
    <row r="15410" spans="1:10" s="372" customFormat="1">
      <c r="A15410" s="834" t="s">
        <v>14448</v>
      </c>
      <c r="B15410" s="336" t="s">
        <v>2725</v>
      </c>
      <c r="C15410" s="336" t="s">
        <v>8351</v>
      </c>
      <c r="D15410" s="336" t="s">
        <v>388</v>
      </c>
      <c r="E15410" s="469">
        <v>20000</v>
      </c>
      <c r="F15410" s="376" t="s">
        <v>14627</v>
      </c>
      <c r="G15410" s="336" t="s">
        <v>14406</v>
      </c>
      <c r="H15410" s="626">
        <v>44407</v>
      </c>
      <c r="I15410" s="336" t="s">
        <v>619</v>
      </c>
      <c r="J15410" s="831" t="s">
        <v>388</v>
      </c>
    </row>
    <row r="15411" spans="1:10" s="372" customFormat="1">
      <c r="A15411" s="834" t="s">
        <v>14628</v>
      </c>
      <c r="B15411" s="336" t="s">
        <v>2725</v>
      </c>
      <c r="C15411" s="336" t="s">
        <v>8351</v>
      </c>
      <c r="D15411" s="336" t="s">
        <v>388</v>
      </c>
      <c r="E15411" s="469">
        <v>32500</v>
      </c>
      <c r="F15411" s="376" t="s">
        <v>14495</v>
      </c>
      <c r="G15411" s="336" t="s">
        <v>14406</v>
      </c>
      <c r="H15411" s="626">
        <v>44410</v>
      </c>
      <c r="I15411" s="336" t="s">
        <v>619</v>
      </c>
      <c r="J15411" s="831" t="s">
        <v>388</v>
      </c>
    </row>
    <row r="15412" spans="1:10" s="372" customFormat="1" ht="23.25">
      <c r="A15412" s="834" t="s">
        <v>14468</v>
      </c>
      <c r="B15412" s="336" t="s">
        <v>2725</v>
      </c>
      <c r="C15412" s="336" t="s">
        <v>8351</v>
      </c>
      <c r="D15412" s="336" t="s">
        <v>388</v>
      </c>
      <c r="E15412" s="469">
        <v>32000</v>
      </c>
      <c r="F15412" s="376" t="s">
        <v>14496</v>
      </c>
      <c r="G15412" s="336" t="s">
        <v>14406</v>
      </c>
      <c r="H15412" s="626">
        <v>44410</v>
      </c>
      <c r="I15412" s="336" t="s">
        <v>619</v>
      </c>
      <c r="J15412" s="831" t="s">
        <v>388</v>
      </c>
    </row>
    <row r="15413" spans="1:10" s="372" customFormat="1">
      <c r="A15413" s="834" t="s">
        <v>14628</v>
      </c>
      <c r="B15413" s="336" t="s">
        <v>2725</v>
      </c>
      <c r="C15413" s="336" t="s">
        <v>8351</v>
      </c>
      <c r="D15413" s="336" t="s">
        <v>388</v>
      </c>
      <c r="E15413" s="469">
        <v>32000</v>
      </c>
      <c r="F15413" s="376" t="s">
        <v>14494</v>
      </c>
      <c r="G15413" s="336" t="s">
        <v>14406</v>
      </c>
      <c r="H15413" s="626">
        <v>44410</v>
      </c>
      <c r="I15413" s="336" t="s">
        <v>619</v>
      </c>
      <c r="J15413" s="831" t="s">
        <v>388</v>
      </c>
    </row>
    <row r="15414" spans="1:10" s="372" customFormat="1" ht="23.25">
      <c r="A15414" s="834" t="s">
        <v>14629</v>
      </c>
      <c r="B15414" s="336" t="s">
        <v>2725</v>
      </c>
      <c r="C15414" s="336" t="s">
        <v>8351</v>
      </c>
      <c r="D15414" s="336" t="s">
        <v>388</v>
      </c>
      <c r="E15414" s="469">
        <v>32000</v>
      </c>
      <c r="F15414" s="376" t="s">
        <v>14506</v>
      </c>
      <c r="G15414" s="336" t="s">
        <v>14406</v>
      </c>
      <c r="H15414" s="626">
        <v>44410</v>
      </c>
      <c r="I15414" s="336" t="s">
        <v>619</v>
      </c>
      <c r="J15414" s="831" t="s">
        <v>388</v>
      </c>
    </row>
    <row r="15415" spans="1:10" s="372" customFormat="1" ht="23.25">
      <c r="A15415" s="834" t="s">
        <v>14535</v>
      </c>
      <c r="B15415" s="336" t="s">
        <v>2725</v>
      </c>
      <c r="C15415" s="336" t="s">
        <v>8351</v>
      </c>
      <c r="D15415" s="336" t="s">
        <v>388</v>
      </c>
      <c r="E15415" s="469">
        <v>19500</v>
      </c>
      <c r="F15415" s="376" t="s">
        <v>14531</v>
      </c>
      <c r="G15415" s="336" t="s">
        <v>14406</v>
      </c>
      <c r="H15415" s="626">
        <v>44410</v>
      </c>
      <c r="I15415" s="336" t="s">
        <v>619</v>
      </c>
      <c r="J15415" s="831" t="s">
        <v>388</v>
      </c>
    </row>
    <row r="15416" spans="1:10" s="372" customFormat="1">
      <c r="A15416" s="834" t="s">
        <v>14630</v>
      </c>
      <c r="B15416" s="336" t="s">
        <v>2725</v>
      </c>
      <c r="C15416" s="336" t="s">
        <v>8351</v>
      </c>
      <c r="D15416" s="336" t="s">
        <v>388</v>
      </c>
      <c r="E15416" s="469">
        <v>22500</v>
      </c>
      <c r="F15416" s="376" t="s">
        <v>14631</v>
      </c>
      <c r="G15416" s="336" t="s">
        <v>14406</v>
      </c>
      <c r="H15416" s="626">
        <v>44410</v>
      </c>
      <c r="I15416" s="336" t="s">
        <v>619</v>
      </c>
      <c r="J15416" s="831" t="s">
        <v>388</v>
      </c>
    </row>
    <row r="15417" spans="1:10" s="372" customFormat="1">
      <c r="A15417" s="834" t="s">
        <v>14632</v>
      </c>
      <c r="B15417" s="336" t="s">
        <v>2725</v>
      </c>
      <c r="C15417" s="336" t="s">
        <v>8351</v>
      </c>
      <c r="D15417" s="336" t="s">
        <v>388</v>
      </c>
      <c r="E15417" s="469">
        <v>20000</v>
      </c>
      <c r="F15417" s="376" t="s">
        <v>14633</v>
      </c>
      <c r="G15417" s="336" t="s">
        <v>14406</v>
      </c>
      <c r="H15417" s="626">
        <v>44410</v>
      </c>
      <c r="I15417" s="336" t="s">
        <v>619</v>
      </c>
      <c r="J15417" s="831" t="s">
        <v>388</v>
      </c>
    </row>
    <row r="15418" spans="1:10" s="372" customFormat="1">
      <c r="A15418" s="834" t="s">
        <v>14634</v>
      </c>
      <c r="B15418" s="336" t="s">
        <v>2725</v>
      </c>
      <c r="C15418" s="336" t="s">
        <v>8351</v>
      </c>
      <c r="D15418" s="336" t="s">
        <v>388</v>
      </c>
      <c r="E15418" s="469">
        <v>30000</v>
      </c>
      <c r="F15418" s="376" t="s">
        <v>14635</v>
      </c>
      <c r="G15418" s="336" t="s">
        <v>14406</v>
      </c>
      <c r="H15418" s="626">
        <v>44414</v>
      </c>
      <c r="I15418" s="336" t="s">
        <v>619</v>
      </c>
      <c r="J15418" s="831" t="s">
        <v>388</v>
      </c>
    </row>
    <row r="15419" spans="1:10" s="372" customFormat="1">
      <c r="A15419" s="834" t="s">
        <v>3591</v>
      </c>
      <c r="B15419" s="336" t="s">
        <v>2725</v>
      </c>
      <c r="C15419" s="336" t="s">
        <v>8351</v>
      </c>
      <c r="D15419" s="336" t="s">
        <v>388</v>
      </c>
      <c r="E15419" s="469">
        <v>32000</v>
      </c>
      <c r="F15419" s="376" t="s">
        <v>14636</v>
      </c>
      <c r="G15419" s="336" t="s">
        <v>14406</v>
      </c>
      <c r="H15419" s="626">
        <v>44417</v>
      </c>
      <c r="I15419" s="336" t="s">
        <v>619</v>
      </c>
      <c r="J15419" s="831" t="s">
        <v>388</v>
      </c>
    </row>
    <row r="15420" spans="1:10" s="372" customFormat="1" ht="23.25">
      <c r="A15420" s="834" t="s">
        <v>14637</v>
      </c>
      <c r="B15420" s="336" t="s">
        <v>2725</v>
      </c>
      <c r="C15420" s="336" t="s">
        <v>8351</v>
      </c>
      <c r="D15420" s="336" t="s">
        <v>388</v>
      </c>
      <c r="E15420" s="469">
        <v>35000</v>
      </c>
      <c r="F15420" s="376" t="s">
        <v>14638</v>
      </c>
      <c r="G15420" s="336" t="s">
        <v>14406</v>
      </c>
      <c r="H15420" s="626">
        <v>44418</v>
      </c>
      <c r="I15420" s="336" t="s">
        <v>619</v>
      </c>
      <c r="J15420" s="831" t="s">
        <v>388</v>
      </c>
    </row>
    <row r="15421" spans="1:10" s="372" customFormat="1">
      <c r="A15421" s="834" t="s">
        <v>14418</v>
      </c>
      <c r="B15421" s="336" t="s">
        <v>2725</v>
      </c>
      <c r="C15421" s="336" t="s">
        <v>8351</v>
      </c>
      <c r="D15421" s="336" t="s">
        <v>388</v>
      </c>
      <c r="E15421" s="469">
        <v>25000</v>
      </c>
      <c r="F15421" s="376" t="s">
        <v>14639</v>
      </c>
      <c r="G15421" s="336" t="s">
        <v>14406</v>
      </c>
      <c r="H15421" s="626">
        <v>44419</v>
      </c>
      <c r="I15421" s="336" t="s">
        <v>619</v>
      </c>
      <c r="J15421" s="831" t="s">
        <v>388</v>
      </c>
    </row>
    <row r="15422" spans="1:10" s="372" customFormat="1">
      <c r="A15422" s="834" t="s">
        <v>14418</v>
      </c>
      <c r="B15422" s="336" t="s">
        <v>2725</v>
      </c>
      <c r="C15422" s="336" t="s">
        <v>8351</v>
      </c>
      <c r="D15422" s="336" t="s">
        <v>388</v>
      </c>
      <c r="E15422" s="469">
        <v>23500</v>
      </c>
      <c r="F15422" s="376" t="s">
        <v>14640</v>
      </c>
      <c r="G15422" s="336" t="s">
        <v>14406</v>
      </c>
      <c r="H15422" s="626">
        <v>44419</v>
      </c>
      <c r="I15422" s="336" t="s">
        <v>619</v>
      </c>
      <c r="J15422" s="831" t="s">
        <v>388</v>
      </c>
    </row>
    <row r="15423" spans="1:10" s="372" customFormat="1">
      <c r="A15423" s="834" t="s">
        <v>2891</v>
      </c>
      <c r="B15423" s="336" t="s">
        <v>2725</v>
      </c>
      <c r="C15423" s="336" t="s">
        <v>8351</v>
      </c>
      <c r="D15423" s="336" t="s">
        <v>388</v>
      </c>
      <c r="E15423" s="469">
        <v>21000</v>
      </c>
      <c r="F15423" s="376" t="s">
        <v>14641</v>
      </c>
      <c r="G15423" s="336" t="s">
        <v>14406</v>
      </c>
      <c r="H15423" s="626">
        <v>44419</v>
      </c>
      <c r="I15423" s="336" t="s">
        <v>619</v>
      </c>
      <c r="J15423" s="831" t="s">
        <v>388</v>
      </c>
    </row>
    <row r="15424" spans="1:10" s="372" customFormat="1" ht="23.25">
      <c r="A15424" s="834" t="s">
        <v>14418</v>
      </c>
      <c r="B15424" s="336" t="s">
        <v>2725</v>
      </c>
      <c r="C15424" s="336" t="s">
        <v>8351</v>
      </c>
      <c r="D15424" s="336" t="s">
        <v>388</v>
      </c>
      <c r="E15424" s="469">
        <v>23500</v>
      </c>
      <c r="F15424" s="376" t="s">
        <v>14642</v>
      </c>
      <c r="G15424" s="336" t="s">
        <v>14406</v>
      </c>
      <c r="H15424" s="626">
        <v>44420</v>
      </c>
      <c r="I15424" s="336" t="s">
        <v>619</v>
      </c>
      <c r="J15424" s="831" t="s">
        <v>388</v>
      </c>
    </row>
    <row r="15425" spans="1:10" s="372" customFormat="1">
      <c r="A15425" s="834" t="s">
        <v>14418</v>
      </c>
      <c r="B15425" s="336" t="s">
        <v>2725</v>
      </c>
      <c r="C15425" s="336" t="s">
        <v>8351</v>
      </c>
      <c r="D15425" s="336" t="s">
        <v>388</v>
      </c>
      <c r="E15425" s="469">
        <v>35200</v>
      </c>
      <c r="F15425" s="376" t="s">
        <v>14643</v>
      </c>
      <c r="G15425" s="336" t="s">
        <v>14406</v>
      </c>
      <c r="H15425" s="626">
        <v>44420</v>
      </c>
      <c r="I15425" s="336" t="s">
        <v>619</v>
      </c>
      <c r="J15425" s="831" t="s">
        <v>388</v>
      </c>
    </row>
    <row r="15426" spans="1:10" s="372" customFormat="1">
      <c r="A15426" s="834" t="s">
        <v>14418</v>
      </c>
      <c r="B15426" s="336" t="s">
        <v>2725</v>
      </c>
      <c r="C15426" s="336" t="s">
        <v>8351</v>
      </c>
      <c r="D15426" s="336" t="s">
        <v>388</v>
      </c>
      <c r="E15426" s="469">
        <v>20800</v>
      </c>
      <c r="F15426" s="376" t="s">
        <v>14644</v>
      </c>
      <c r="G15426" s="336" t="s">
        <v>14406</v>
      </c>
      <c r="H15426" s="626">
        <v>44420</v>
      </c>
      <c r="I15426" s="336" t="s">
        <v>619</v>
      </c>
      <c r="J15426" s="831" t="s">
        <v>388</v>
      </c>
    </row>
    <row r="15427" spans="1:10" s="372" customFormat="1" ht="23.25">
      <c r="A15427" s="834" t="s">
        <v>14645</v>
      </c>
      <c r="B15427" s="336" t="s">
        <v>2725</v>
      </c>
      <c r="C15427" s="336" t="s">
        <v>8351</v>
      </c>
      <c r="D15427" s="336" t="s">
        <v>388</v>
      </c>
      <c r="E15427" s="469">
        <v>35000</v>
      </c>
      <c r="F15427" s="376" t="s">
        <v>14646</v>
      </c>
      <c r="G15427" s="336" t="s">
        <v>14406</v>
      </c>
      <c r="H15427" s="626">
        <v>44420</v>
      </c>
      <c r="I15427" s="336" t="s">
        <v>619</v>
      </c>
      <c r="J15427" s="831" t="s">
        <v>388</v>
      </c>
    </row>
    <row r="15428" spans="1:10" s="372" customFormat="1" ht="23.25">
      <c r="A15428" s="834" t="s">
        <v>14647</v>
      </c>
      <c r="B15428" s="336" t="s">
        <v>2725</v>
      </c>
      <c r="C15428" s="336" t="s">
        <v>8351</v>
      </c>
      <c r="D15428" s="336" t="s">
        <v>388</v>
      </c>
      <c r="E15428" s="469">
        <v>28000</v>
      </c>
      <c r="F15428" s="376" t="s">
        <v>14648</v>
      </c>
      <c r="G15428" s="336" t="s">
        <v>14406</v>
      </c>
      <c r="H15428" s="626">
        <v>44420</v>
      </c>
      <c r="I15428" s="336" t="s">
        <v>619</v>
      </c>
      <c r="J15428" s="831" t="s">
        <v>388</v>
      </c>
    </row>
    <row r="15429" spans="1:10" s="372" customFormat="1" ht="23.25">
      <c r="A15429" s="834" t="s">
        <v>14649</v>
      </c>
      <c r="B15429" s="336" t="s">
        <v>2725</v>
      </c>
      <c r="C15429" s="336" t="s">
        <v>8351</v>
      </c>
      <c r="D15429" s="336" t="s">
        <v>388</v>
      </c>
      <c r="E15429" s="469">
        <v>30000</v>
      </c>
      <c r="F15429" s="376" t="s">
        <v>14458</v>
      </c>
      <c r="G15429" s="336" t="s">
        <v>14406</v>
      </c>
      <c r="H15429" s="626">
        <v>44422</v>
      </c>
      <c r="I15429" s="336" t="s">
        <v>619</v>
      </c>
      <c r="J15429" s="831" t="s">
        <v>388</v>
      </c>
    </row>
    <row r="15430" spans="1:10" s="372" customFormat="1">
      <c r="A15430" s="834" t="s">
        <v>3551</v>
      </c>
      <c r="B15430" s="336" t="s">
        <v>2725</v>
      </c>
      <c r="C15430" s="336" t="s">
        <v>8351</v>
      </c>
      <c r="D15430" s="336" t="s">
        <v>388</v>
      </c>
      <c r="E15430" s="469">
        <v>30000</v>
      </c>
      <c r="F15430" s="376" t="s">
        <v>14650</v>
      </c>
      <c r="G15430" s="336" t="s">
        <v>14406</v>
      </c>
      <c r="H15430" s="626">
        <v>44424</v>
      </c>
      <c r="I15430" s="336" t="s">
        <v>619</v>
      </c>
      <c r="J15430" s="831" t="s">
        <v>388</v>
      </c>
    </row>
    <row r="15431" spans="1:10" s="372" customFormat="1" ht="23.25">
      <c r="A15431" s="834" t="s">
        <v>14418</v>
      </c>
      <c r="B15431" s="336" t="s">
        <v>2725</v>
      </c>
      <c r="C15431" s="336" t="s">
        <v>8351</v>
      </c>
      <c r="D15431" s="336" t="s">
        <v>388</v>
      </c>
      <c r="E15431" s="469">
        <v>22000</v>
      </c>
      <c r="F15431" s="376" t="s">
        <v>14651</v>
      </c>
      <c r="G15431" s="336" t="s">
        <v>14406</v>
      </c>
      <c r="H15431" s="626">
        <v>44426</v>
      </c>
      <c r="I15431" s="336" t="s">
        <v>619</v>
      </c>
      <c r="J15431" s="831" t="s">
        <v>388</v>
      </c>
    </row>
    <row r="15432" spans="1:10" s="372" customFormat="1">
      <c r="A15432" s="834" t="s">
        <v>14418</v>
      </c>
      <c r="B15432" s="336" t="s">
        <v>2725</v>
      </c>
      <c r="C15432" s="336" t="s">
        <v>8351</v>
      </c>
      <c r="D15432" s="336" t="s">
        <v>388</v>
      </c>
      <c r="E15432" s="469">
        <v>22000</v>
      </c>
      <c r="F15432" s="376" t="s">
        <v>14652</v>
      </c>
      <c r="G15432" s="336" t="s">
        <v>14406</v>
      </c>
      <c r="H15432" s="626">
        <v>44426</v>
      </c>
      <c r="I15432" s="336" t="s">
        <v>619</v>
      </c>
      <c r="J15432" s="831" t="s">
        <v>388</v>
      </c>
    </row>
    <row r="15433" spans="1:10" s="372" customFormat="1">
      <c r="A15433" s="834" t="s">
        <v>14418</v>
      </c>
      <c r="B15433" s="336" t="s">
        <v>2725</v>
      </c>
      <c r="C15433" s="336" t="s">
        <v>8351</v>
      </c>
      <c r="D15433" s="336" t="s">
        <v>388</v>
      </c>
      <c r="E15433" s="469">
        <v>26600</v>
      </c>
      <c r="F15433" s="376" t="s">
        <v>14653</v>
      </c>
      <c r="G15433" s="336" t="s">
        <v>14406</v>
      </c>
      <c r="H15433" s="626">
        <v>44426</v>
      </c>
      <c r="I15433" s="336" t="s">
        <v>619</v>
      </c>
      <c r="J15433" s="831" t="s">
        <v>388</v>
      </c>
    </row>
    <row r="15434" spans="1:10" s="372" customFormat="1">
      <c r="A15434" s="834" t="s">
        <v>2963</v>
      </c>
      <c r="B15434" s="336" t="s">
        <v>2725</v>
      </c>
      <c r="C15434" s="336" t="s">
        <v>8351</v>
      </c>
      <c r="D15434" s="336" t="s">
        <v>388</v>
      </c>
      <c r="E15434" s="469">
        <v>29000</v>
      </c>
      <c r="F15434" s="376" t="s">
        <v>14543</v>
      </c>
      <c r="G15434" s="336" t="s">
        <v>14406</v>
      </c>
      <c r="H15434" s="626">
        <v>44426</v>
      </c>
      <c r="I15434" s="336" t="s">
        <v>619</v>
      </c>
      <c r="J15434" s="831" t="s">
        <v>388</v>
      </c>
    </row>
    <row r="15435" spans="1:10" s="372" customFormat="1" ht="23.25">
      <c r="A15435" s="834" t="s">
        <v>14654</v>
      </c>
      <c r="B15435" s="336" t="s">
        <v>2725</v>
      </c>
      <c r="C15435" s="336" t="s">
        <v>8351</v>
      </c>
      <c r="D15435" s="336" t="s">
        <v>388</v>
      </c>
      <c r="E15435" s="469">
        <v>22000</v>
      </c>
      <c r="F15435" s="376" t="s">
        <v>14655</v>
      </c>
      <c r="G15435" s="336" t="s">
        <v>14406</v>
      </c>
      <c r="H15435" s="626">
        <v>44427</v>
      </c>
      <c r="I15435" s="336" t="s">
        <v>619</v>
      </c>
      <c r="J15435" s="831" t="s">
        <v>388</v>
      </c>
    </row>
    <row r="15436" spans="1:10" s="372" customFormat="1" ht="23.25">
      <c r="A15436" s="834" t="s">
        <v>14654</v>
      </c>
      <c r="B15436" s="336" t="s">
        <v>2725</v>
      </c>
      <c r="C15436" s="336" t="s">
        <v>8351</v>
      </c>
      <c r="D15436" s="336" t="s">
        <v>388</v>
      </c>
      <c r="E15436" s="469">
        <v>22000</v>
      </c>
      <c r="F15436" s="376" t="s">
        <v>14656</v>
      </c>
      <c r="G15436" s="336" t="s">
        <v>14406</v>
      </c>
      <c r="H15436" s="626">
        <v>44427</v>
      </c>
      <c r="I15436" s="336" t="s">
        <v>619</v>
      </c>
      <c r="J15436" s="831" t="s">
        <v>388</v>
      </c>
    </row>
    <row r="15437" spans="1:10" s="372" customFormat="1" ht="23.25">
      <c r="A15437" s="834" t="s">
        <v>14657</v>
      </c>
      <c r="B15437" s="336" t="s">
        <v>2725</v>
      </c>
      <c r="C15437" s="336" t="s">
        <v>8351</v>
      </c>
      <c r="D15437" s="336" t="s">
        <v>388</v>
      </c>
      <c r="E15437" s="469">
        <v>19530</v>
      </c>
      <c r="F15437" s="376" t="s">
        <v>14658</v>
      </c>
      <c r="G15437" s="336" t="s">
        <v>14406</v>
      </c>
      <c r="H15437" s="626">
        <v>44428</v>
      </c>
      <c r="I15437" s="336" t="s">
        <v>619</v>
      </c>
      <c r="J15437" s="831" t="s">
        <v>388</v>
      </c>
    </row>
    <row r="15438" spans="1:10" s="372" customFormat="1">
      <c r="A15438" s="834" t="s">
        <v>14418</v>
      </c>
      <c r="B15438" s="336" t="s">
        <v>2725</v>
      </c>
      <c r="C15438" s="336" t="s">
        <v>8351</v>
      </c>
      <c r="D15438" s="336" t="s">
        <v>388</v>
      </c>
      <c r="E15438" s="469">
        <v>22000</v>
      </c>
      <c r="F15438" s="376" t="s">
        <v>14659</v>
      </c>
      <c r="G15438" s="336" t="s">
        <v>14406</v>
      </c>
      <c r="H15438" s="626">
        <v>44428</v>
      </c>
      <c r="I15438" s="336" t="s">
        <v>619</v>
      </c>
      <c r="J15438" s="831" t="s">
        <v>388</v>
      </c>
    </row>
    <row r="15439" spans="1:10" s="372" customFormat="1" ht="23.25">
      <c r="A15439" s="834" t="s">
        <v>6749</v>
      </c>
      <c r="B15439" s="336" t="s">
        <v>2725</v>
      </c>
      <c r="C15439" s="336" t="s">
        <v>8351</v>
      </c>
      <c r="D15439" s="336" t="s">
        <v>388</v>
      </c>
      <c r="E15439" s="469">
        <v>25500</v>
      </c>
      <c r="F15439" s="376" t="s">
        <v>14660</v>
      </c>
      <c r="G15439" s="336" t="s">
        <v>14406</v>
      </c>
      <c r="H15439" s="626">
        <v>44431</v>
      </c>
      <c r="I15439" s="336" t="s">
        <v>619</v>
      </c>
      <c r="J15439" s="831" t="s">
        <v>388</v>
      </c>
    </row>
    <row r="15440" spans="1:10" s="372" customFormat="1">
      <c r="A15440" s="834" t="s">
        <v>2828</v>
      </c>
      <c r="B15440" s="336" t="s">
        <v>2725</v>
      </c>
      <c r="C15440" s="336" t="s">
        <v>8351</v>
      </c>
      <c r="D15440" s="336" t="s">
        <v>388</v>
      </c>
      <c r="E15440" s="469">
        <v>20500</v>
      </c>
      <c r="F15440" s="376" t="s">
        <v>14661</v>
      </c>
      <c r="G15440" s="336" t="s">
        <v>14406</v>
      </c>
      <c r="H15440" s="626">
        <v>44431</v>
      </c>
      <c r="I15440" s="336" t="s">
        <v>619</v>
      </c>
      <c r="J15440" s="831" t="s">
        <v>388</v>
      </c>
    </row>
    <row r="15441" spans="1:10" s="372" customFormat="1" ht="23.25">
      <c r="A15441" s="834" t="s">
        <v>14418</v>
      </c>
      <c r="B15441" s="336" t="s">
        <v>2725</v>
      </c>
      <c r="C15441" s="336" t="s">
        <v>8351</v>
      </c>
      <c r="D15441" s="336" t="s">
        <v>388</v>
      </c>
      <c r="E15441" s="469">
        <v>18920</v>
      </c>
      <c r="F15441" s="376" t="s">
        <v>14662</v>
      </c>
      <c r="G15441" s="336" t="s">
        <v>14406</v>
      </c>
      <c r="H15441" s="626">
        <v>44431</v>
      </c>
      <c r="I15441" s="336" t="s">
        <v>619</v>
      </c>
      <c r="J15441" s="831" t="s">
        <v>388</v>
      </c>
    </row>
    <row r="15442" spans="1:10" s="372" customFormat="1">
      <c r="A15442" s="834" t="s">
        <v>14418</v>
      </c>
      <c r="B15442" s="336" t="s">
        <v>2725</v>
      </c>
      <c r="C15442" s="336" t="s">
        <v>8351</v>
      </c>
      <c r="D15442" s="336" t="s">
        <v>388</v>
      </c>
      <c r="E15442" s="469">
        <v>24500</v>
      </c>
      <c r="F15442" s="376" t="s">
        <v>14663</v>
      </c>
      <c r="G15442" s="336" t="s">
        <v>14406</v>
      </c>
      <c r="H15442" s="626">
        <v>44431</v>
      </c>
      <c r="I15442" s="336" t="s">
        <v>619</v>
      </c>
      <c r="J15442" s="831" t="s">
        <v>388</v>
      </c>
    </row>
    <row r="15443" spans="1:10" s="372" customFormat="1">
      <c r="A15443" s="834" t="s">
        <v>14664</v>
      </c>
      <c r="B15443" s="336" t="s">
        <v>2725</v>
      </c>
      <c r="C15443" s="336" t="s">
        <v>8351</v>
      </c>
      <c r="D15443" s="336" t="s">
        <v>388</v>
      </c>
      <c r="E15443" s="469">
        <v>20000</v>
      </c>
      <c r="F15443" s="376" t="s">
        <v>14665</v>
      </c>
      <c r="G15443" s="336" t="s">
        <v>14406</v>
      </c>
      <c r="H15443" s="626">
        <v>44431</v>
      </c>
      <c r="I15443" s="336" t="s">
        <v>619</v>
      </c>
      <c r="J15443" s="831" t="s">
        <v>388</v>
      </c>
    </row>
    <row r="15444" spans="1:10" s="372" customFormat="1" ht="23.25">
      <c r="A15444" s="834" t="s">
        <v>14666</v>
      </c>
      <c r="B15444" s="336" t="s">
        <v>2725</v>
      </c>
      <c r="C15444" s="336" t="s">
        <v>8351</v>
      </c>
      <c r="D15444" s="336" t="s">
        <v>388</v>
      </c>
      <c r="E15444" s="469">
        <v>20000</v>
      </c>
      <c r="F15444" s="376" t="s">
        <v>14667</v>
      </c>
      <c r="G15444" s="336" t="s">
        <v>14406</v>
      </c>
      <c r="H15444" s="626">
        <v>44431</v>
      </c>
      <c r="I15444" s="336" t="s">
        <v>619</v>
      </c>
      <c r="J15444" s="831" t="s">
        <v>388</v>
      </c>
    </row>
    <row r="15445" spans="1:10" s="372" customFormat="1" ht="23.25">
      <c r="A15445" s="834" t="s">
        <v>14668</v>
      </c>
      <c r="B15445" s="336" t="s">
        <v>2725</v>
      </c>
      <c r="C15445" s="336" t="s">
        <v>8351</v>
      </c>
      <c r="D15445" s="336" t="s">
        <v>388</v>
      </c>
      <c r="E15445" s="469">
        <v>28992.13</v>
      </c>
      <c r="F15445" s="376" t="s">
        <v>14669</v>
      </c>
      <c r="G15445" s="336" t="s">
        <v>14406</v>
      </c>
      <c r="H15445" s="626">
        <v>44432</v>
      </c>
      <c r="I15445" s="336" t="s">
        <v>619</v>
      </c>
      <c r="J15445" s="831" t="s">
        <v>388</v>
      </c>
    </row>
    <row r="15446" spans="1:10" s="372" customFormat="1" ht="23.25">
      <c r="A15446" s="834" t="s">
        <v>14654</v>
      </c>
      <c r="B15446" s="336" t="s">
        <v>2725</v>
      </c>
      <c r="C15446" s="336" t="s">
        <v>8351</v>
      </c>
      <c r="D15446" s="336" t="s">
        <v>388</v>
      </c>
      <c r="E15446" s="469">
        <v>20000</v>
      </c>
      <c r="F15446" s="376" t="s">
        <v>14670</v>
      </c>
      <c r="G15446" s="336" t="s">
        <v>14406</v>
      </c>
      <c r="H15446" s="626">
        <v>44433</v>
      </c>
      <c r="I15446" s="336" t="s">
        <v>619</v>
      </c>
      <c r="J15446" s="831" t="s">
        <v>388</v>
      </c>
    </row>
    <row r="15447" spans="1:10" s="372" customFormat="1">
      <c r="A15447" s="834" t="s">
        <v>2891</v>
      </c>
      <c r="B15447" s="336" t="s">
        <v>2725</v>
      </c>
      <c r="C15447" s="336" t="s">
        <v>8351</v>
      </c>
      <c r="D15447" s="336" t="s">
        <v>388</v>
      </c>
      <c r="E15447" s="469">
        <v>25000</v>
      </c>
      <c r="F15447" s="376" t="s">
        <v>14671</v>
      </c>
      <c r="G15447" s="336" t="s">
        <v>14406</v>
      </c>
      <c r="H15447" s="626">
        <v>44433</v>
      </c>
      <c r="I15447" s="336" t="s">
        <v>619</v>
      </c>
      <c r="J15447" s="831" t="s">
        <v>388</v>
      </c>
    </row>
    <row r="15448" spans="1:10" s="372" customFormat="1">
      <c r="A15448" s="834" t="s">
        <v>14418</v>
      </c>
      <c r="B15448" s="336" t="s">
        <v>2725</v>
      </c>
      <c r="C15448" s="336" t="s">
        <v>8351</v>
      </c>
      <c r="D15448" s="336" t="s">
        <v>388</v>
      </c>
      <c r="E15448" s="469">
        <v>22000</v>
      </c>
      <c r="F15448" s="376" t="s">
        <v>14672</v>
      </c>
      <c r="G15448" s="336" t="s">
        <v>14406</v>
      </c>
      <c r="H15448" s="626">
        <v>44434</v>
      </c>
      <c r="I15448" s="336" t="s">
        <v>619</v>
      </c>
      <c r="J15448" s="831" t="s">
        <v>388</v>
      </c>
    </row>
    <row r="15449" spans="1:10" s="372" customFormat="1">
      <c r="A15449" s="834" t="s">
        <v>14418</v>
      </c>
      <c r="B15449" s="336" t="s">
        <v>2725</v>
      </c>
      <c r="C15449" s="336" t="s">
        <v>8351</v>
      </c>
      <c r="D15449" s="336" t="s">
        <v>388</v>
      </c>
      <c r="E15449" s="469">
        <v>21200</v>
      </c>
      <c r="F15449" s="376" t="s">
        <v>14673</v>
      </c>
      <c r="G15449" s="336" t="s">
        <v>14406</v>
      </c>
      <c r="H15449" s="626">
        <v>44434</v>
      </c>
      <c r="I15449" s="336" t="s">
        <v>619</v>
      </c>
      <c r="J15449" s="831" t="s">
        <v>388</v>
      </c>
    </row>
    <row r="15450" spans="1:10" s="372" customFormat="1">
      <c r="A15450" s="834" t="s">
        <v>14418</v>
      </c>
      <c r="B15450" s="336" t="s">
        <v>2725</v>
      </c>
      <c r="C15450" s="336" t="s">
        <v>8351</v>
      </c>
      <c r="D15450" s="336" t="s">
        <v>388</v>
      </c>
      <c r="E15450" s="469">
        <v>20500</v>
      </c>
      <c r="F15450" s="376" t="s">
        <v>14674</v>
      </c>
      <c r="G15450" s="336" t="s">
        <v>14406</v>
      </c>
      <c r="H15450" s="626">
        <v>44435</v>
      </c>
      <c r="I15450" s="336" t="s">
        <v>619</v>
      </c>
      <c r="J15450" s="831" t="s">
        <v>388</v>
      </c>
    </row>
    <row r="15451" spans="1:10" s="372" customFormat="1">
      <c r="A15451" s="834" t="s">
        <v>14675</v>
      </c>
      <c r="B15451" s="336" t="s">
        <v>2725</v>
      </c>
      <c r="C15451" s="336" t="s">
        <v>8351</v>
      </c>
      <c r="D15451" s="336" t="s">
        <v>388</v>
      </c>
      <c r="E15451" s="469">
        <v>21000</v>
      </c>
      <c r="F15451" s="376" t="s">
        <v>14676</v>
      </c>
      <c r="G15451" s="336" t="s">
        <v>14406</v>
      </c>
      <c r="H15451" s="626">
        <v>44435</v>
      </c>
      <c r="I15451" s="336" t="s">
        <v>619</v>
      </c>
      <c r="J15451" s="831" t="s">
        <v>388</v>
      </c>
    </row>
    <row r="15452" spans="1:10" s="372" customFormat="1">
      <c r="A15452" s="834" t="s">
        <v>14418</v>
      </c>
      <c r="B15452" s="336" t="s">
        <v>2725</v>
      </c>
      <c r="C15452" s="336" t="s">
        <v>8351</v>
      </c>
      <c r="D15452" s="336" t="s">
        <v>388</v>
      </c>
      <c r="E15452" s="469">
        <v>31500</v>
      </c>
      <c r="F15452" s="376" t="s">
        <v>14677</v>
      </c>
      <c r="G15452" s="336" t="s">
        <v>14406</v>
      </c>
      <c r="H15452" s="626">
        <v>44435</v>
      </c>
      <c r="I15452" s="336" t="s">
        <v>619</v>
      </c>
      <c r="J15452" s="831" t="s">
        <v>388</v>
      </c>
    </row>
    <row r="15453" spans="1:10" s="372" customFormat="1">
      <c r="A15453" s="834" t="s">
        <v>14418</v>
      </c>
      <c r="B15453" s="336" t="s">
        <v>2725</v>
      </c>
      <c r="C15453" s="336" t="s">
        <v>8351</v>
      </c>
      <c r="D15453" s="336" t="s">
        <v>388</v>
      </c>
      <c r="E15453" s="469">
        <v>32000</v>
      </c>
      <c r="F15453" s="376" t="s">
        <v>14678</v>
      </c>
      <c r="G15453" s="336" t="s">
        <v>14406</v>
      </c>
      <c r="H15453" s="626">
        <v>44435</v>
      </c>
      <c r="I15453" s="336" t="s">
        <v>619</v>
      </c>
      <c r="J15453" s="831" t="s">
        <v>388</v>
      </c>
    </row>
    <row r="15454" spans="1:10" s="372" customFormat="1">
      <c r="A15454" s="834" t="s">
        <v>14418</v>
      </c>
      <c r="B15454" s="336" t="s">
        <v>2725</v>
      </c>
      <c r="C15454" s="336" t="s">
        <v>8351</v>
      </c>
      <c r="D15454" s="336" t="s">
        <v>388</v>
      </c>
      <c r="E15454" s="469">
        <v>35200</v>
      </c>
      <c r="F15454" s="376" t="s">
        <v>14679</v>
      </c>
      <c r="G15454" s="336" t="s">
        <v>14406</v>
      </c>
      <c r="H15454" s="626">
        <v>44435</v>
      </c>
      <c r="I15454" s="336" t="s">
        <v>619</v>
      </c>
      <c r="J15454" s="831" t="s">
        <v>388</v>
      </c>
    </row>
    <row r="15455" spans="1:10" s="372" customFormat="1">
      <c r="A15455" s="834" t="s">
        <v>2891</v>
      </c>
      <c r="B15455" s="336" t="s">
        <v>2725</v>
      </c>
      <c r="C15455" s="336" t="s">
        <v>8351</v>
      </c>
      <c r="D15455" s="336" t="s">
        <v>388</v>
      </c>
      <c r="E15455" s="469">
        <v>20000</v>
      </c>
      <c r="F15455" s="376" t="s">
        <v>14500</v>
      </c>
      <c r="G15455" s="336" t="s">
        <v>14406</v>
      </c>
      <c r="H15455" s="626">
        <v>44435</v>
      </c>
      <c r="I15455" s="336" t="s">
        <v>619</v>
      </c>
      <c r="J15455" s="831" t="s">
        <v>388</v>
      </c>
    </row>
    <row r="15456" spans="1:10" s="372" customFormat="1" ht="23.25">
      <c r="A15456" s="834" t="s">
        <v>3007</v>
      </c>
      <c r="B15456" s="336" t="s">
        <v>2725</v>
      </c>
      <c r="C15456" s="336" t="s">
        <v>8351</v>
      </c>
      <c r="D15456" s="336" t="s">
        <v>388</v>
      </c>
      <c r="E15456" s="469">
        <v>21000</v>
      </c>
      <c r="F15456" s="376" t="s">
        <v>14572</v>
      </c>
      <c r="G15456" s="336" t="s">
        <v>14406</v>
      </c>
      <c r="H15456" s="626">
        <v>44435</v>
      </c>
      <c r="I15456" s="336" t="s">
        <v>619</v>
      </c>
      <c r="J15456" s="831" t="s">
        <v>388</v>
      </c>
    </row>
    <row r="15457" spans="1:10" s="372" customFormat="1" ht="23.25">
      <c r="A15457" s="834" t="s">
        <v>2891</v>
      </c>
      <c r="B15457" s="336" t="s">
        <v>2725</v>
      </c>
      <c r="C15457" s="336" t="s">
        <v>8351</v>
      </c>
      <c r="D15457" s="336" t="s">
        <v>388</v>
      </c>
      <c r="E15457" s="469">
        <v>22500</v>
      </c>
      <c r="F15457" s="376" t="s">
        <v>14680</v>
      </c>
      <c r="G15457" s="336" t="s">
        <v>14406</v>
      </c>
      <c r="H15457" s="626">
        <v>44435</v>
      </c>
      <c r="I15457" s="336" t="s">
        <v>619</v>
      </c>
      <c r="J15457" s="831" t="s">
        <v>388</v>
      </c>
    </row>
    <row r="15458" spans="1:10" s="372" customFormat="1">
      <c r="A15458" s="834" t="s">
        <v>2891</v>
      </c>
      <c r="B15458" s="336" t="s">
        <v>2725</v>
      </c>
      <c r="C15458" s="336" t="s">
        <v>8351</v>
      </c>
      <c r="D15458" s="336" t="s">
        <v>388</v>
      </c>
      <c r="E15458" s="469">
        <v>20000</v>
      </c>
      <c r="F15458" s="376" t="s">
        <v>14681</v>
      </c>
      <c r="G15458" s="336" t="s">
        <v>14406</v>
      </c>
      <c r="H15458" s="626">
        <v>44435</v>
      </c>
      <c r="I15458" s="336" t="s">
        <v>619</v>
      </c>
      <c r="J15458" s="831" t="s">
        <v>388</v>
      </c>
    </row>
    <row r="15459" spans="1:10" s="372" customFormat="1">
      <c r="A15459" s="834" t="s">
        <v>14418</v>
      </c>
      <c r="B15459" s="336" t="s">
        <v>2725</v>
      </c>
      <c r="C15459" s="336" t="s">
        <v>8351</v>
      </c>
      <c r="D15459" s="336" t="s">
        <v>388</v>
      </c>
      <c r="E15459" s="469">
        <v>20500</v>
      </c>
      <c r="F15459" s="376" t="s">
        <v>14682</v>
      </c>
      <c r="G15459" s="336" t="s">
        <v>14406</v>
      </c>
      <c r="H15459" s="626">
        <v>44435</v>
      </c>
      <c r="I15459" s="336" t="s">
        <v>619</v>
      </c>
      <c r="J15459" s="831" t="s">
        <v>388</v>
      </c>
    </row>
    <row r="15460" spans="1:10" s="372" customFormat="1">
      <c r="A15460" s="834" t="s">
        <v>2891</v>
      </c>
      <c r="B15460" s="336" t="s">
        <v>2725</v>
      </c>
      <c r="C15460" s="336" t="s">
        <v>8351</v>
      </c>
      <c r="D15460" s="336" t="s">
        <v>388</v>
      </c>
      <c r="E15460" s="469">
        <v>22000</v>
      </c>
      <c r="F15460" s="376" t="s">
        <v>14683</v>
      </c>
      <c r="G15460" s="336" t="s">
        <v>14406</v>
      </c>
      <c r="H15460" s="626">
        <v>44435</v>
      </c>
      <c r="I15460" s="336" t="s">
        <v>619</v>
      </c>
      <c r="J15460" s="831" t="s">
        <v>388</v>
      </c>
    </row>
    <row r="15461" spans="1:10" s="372" customFormat="1">
      <c r="A15461" s="834" t="s">
        <v>2891</v>
      </c>
      <c r="B15461" s="336" t="s">
        <v>2725</v>
      </c>
      <c r="C15461" s="336" t="s">
        <v>8351</v>
      </c>
      <c r="D15461" s="336" t="s">
        <v>388</v>
      </c>
      <c r="E15461" s="469">
        <v>24000</v>
      </c>
      <c r="F15461" s="376" t="s">
        <v>14684</v>
      </c>
      <c r="G15461" s="336" t="s">
        <v>14406</v>
      </c>
      <c r="H15461" s="626">
        <v>44439</v>
      </c>
      <c r="I15461" s="336" t="s">
        <v>619</v>
      </c>
      <c r="J15461" s="831" t="s">
        <v>388</v>
      </c>
    </row>
    <row r="15462" spans="1:10" s="372" customFormat="1">
      <c r="A15462" s="834" t="s">
        <v>2891</v>
      </c>
      <c r="B15462" s="336" t="s">
        <v>2725</v>
      </c>
      <c r="C15462" s="336" t="s">
        <v>8351</v>
      </c>
      <c r="D15462" s="336" t="s">
        <v>388</v>
      </c>
      <c r="E15462" s="469">
        <v>24000</v>
      </c>
      <c r="F15462" s="376" t="s">
        <v>14685</v>
      </c>
      <c r="G15462" s="336" t="s">
        <v>14406</v>
      </c>
      <c r="H15462" s="626">
        <v>44439</v>
      </c>
      <c r="I15462" s="336" t="s">
        <v>619</v>
      </c>
      <c r="J15462" s="831" t="s">
        <v>388</v>
      </c>
    </row>
    <row r="15463" spans="1:10" s="372" customFormat="1">
      <c r="A15463" s="834" t="s">
        <v>2891</v>
      </c>
      <c r="B15463" s="336" t="s">
        <v>2725</v>
      </c>
      <c r="C15463" s="336" t="s">
        <v>8351</v>
      </c>
      <c r="D15463" s="336" t="s">
        <v>388</v>
      </c>
      <c r="E15463" s="469">
        <v>24000</v>
      </c>
      <c r="F15463" s="376" t="s">
        <v>14686</v>
      </c>
      <c r="G15463" s="336" t="s">
        <v>14406</v>
      </c>
      <c r="H15463" s="626">
        <v>44439</v>
      </c>
      <c r="I15463" s="336" t="s">
        <v>619</v>
      </c>
      <c r="J15463" s="831" t="s">
        <v>388</v>
      </c>
    </row>
    <row r="15464" spans="1:10" s="372" customFormat="1">
      <c r="A15464" s="834" t="s">
        <v>2891</v>
      </c>
      <c r="B15464" s="336" t="s">
        <v>2725</v>
      </c>
      <c r="C15464" s="336" t="s">
        <v>8351</v>
      </c>
      <c r="D15464" s="336" t="s">
        <v>388</v>
      </c>
      <c r="E15464" s="469">
        <v>24000</v>
      </c>
      <c r="F15464" s="376" t="s">
        <v>14687</v>
      </c>
      <c r="G15464" s="336" t="s">
        <v>14406</v>
      </c>
      <c r="H15464" s="626">
        <v>44439</v>
      </c>
      <c r="I15464" s="336" t="s">
        <v>619</v>
      </c>
      <c r="J15464" s="831" t="s">
        <v>388</v>
      </c>
    </row>
    <row r="15465" spans="1:10" s="372" customFormat="1">
      <c r="A15465" s="834" t="s">
        <v>14427</v>
      </c>
      <c r="B15465" s="336" t="s">
        <v>2725</v>
      </c>
      <c r="C15465" s="336" t="s">
        <v>8351</v>
      </c>
      <c r="D15465" s="336" t="s">
        <v>388</v>
      </c>
      <c r="E15465" s="469">
        <v>20000</v>
      </c>
      <c r="F15465" s="376" t="s">
        <v>14428</v>
      </c>
      <c r="G15465" s="336" t="s">
        <v>14406</v>
      </c>
      <c r="H15465" s="626">
        <v>44439</v>
      </c>
      <c r="I15465" s="336" t="s">
        <v>619</v>
      </c>
      <c r="J15465" s="831" t="s">
        <v>388</v>
      </c>
    </row>
    <row r="15466" spans="1:10" s="372" customFormat="1">
      <c r="A15466" s="834" t="s">
        <v>14427</v>
      </c>
      <c r="B15466" s="336" t="s">
        <v>2725</v>
      </c>
      <c r="C15466" s="336" t="s">
        <v>8351</v>
      </c>
      <c r="D15466" s="336" t="s">
        <v>388</v>
      </c>
      <c r="E15466" s="469">
        <v>20000</v>
      </c>
      <c r="F15466" s="376" t="s">
        <v>14688</v>
      </c>
      <c r="G15466" s="336" t="s">
        <v>14406</v>
      </c>
      <c r="H15466" s="626">
        <v>44439</v>
      </c>
      <c r="I15466" s="336" t="s">
        <v>619</v>
      </c>
      <c r="J15466" s="831" t="s">
        <v>388</v>
      </c>
    </row>
    <row r="15467" spans="1:10" s="372" customFormat="1">
      <c r="A15467" s="834" t="s">
        <v>14427</v>
      </c>
      <c r="B15467" s="336" t="s">
        <v>2725</v>
      </c>
      <c r="C15467" s="336" t="s">
        <v>8351</v>
      </c>
      <c r="D15467" s="336" t="s">
        <v>388</v>
      </c>
      <c r="E15467" s="469">
        <v>20000</v>
      </c>
      <c r="F15467" s="376" t="s">
        <v>14689</v>
      </c>
      <c r="G15467" s="336" t="s">
        <v>14406</v>
      </c>
      <c r="H15467" s="626">
        <v>44439</v>
      </c>
      <c r="I15467" s="336" t="s">
        <v>619</v>
      </c>
      <c r="J15467" s="831" t="s">
        <v>388</v>
      </c>
    </row>
    <row r="15468" spans="1:10" s="372" customFormat="1" ht="23.25">
      <c r="A15468" s="834" t="s">
        <v>14690</v>
      </c>
      <c r="B15468" s="336" t="s">
        <v>2725</v>
      </c>
      <c r="C15468" s="336" t="s">
        <v>8351</v>
      </c>
      <c r="D15468" s="336" t="s">
        <v>388</v>
      </c>
      <c r="E15468" s="469">
        <v>20000</v>
      </c>
      <c r="F15468" s="376" t="s">
        <v>14691</v>
      </c>
      <c r="G15468" s="336" t="s">
        <v>14406</v>
      </c>
      <c r="H15468" s="626">
        <v>44440</v>
      </c>
      <c r="I15468" s="336" t="s">
        <v>619</v>
      </c>
      <c r="J15468" s="831" t="s">
        <v>388</v>
      </c>
    </row>
    <row r="15469" spans="1:10" s="372" customFormat="1" ht="23.25">
      <c r="A15469" s="834" t="s">
        <v>14690</v>
      </c>
      <c r="B15469" s="336" t="s">
        <v>2725</v>
      </c>
      <c r="C15469" s="336" t="s">
        <v>8351</v>
      </c>
      <c r="D15469" s="336" t="s">
        <v>388</v>
      </c>
      <c r="E15469" s="469">
        <v>18500</v>
      </c>
      <c r="F15469" s="376" t="s">
        <v>14692</v>
      </c>
      <c r="G15469" s="336" t="s">
        <v>14406</v>
      </c>
      <c r="H15469" s="626">
        <v>44440</v>
      </c>
      <c r="I15469" s="336" t="s">
        <v>619</v>
      </c>
      <c r="J15469" s="831" t="s">
        <v>388</v>
      </c>
    </row>
    <row r="15470" spans="1:10" s="372" customFormat="1" ht="23.25">
      <c r="A15470" s="834" t="s">
        <v>14654</v>
      </c>
      <c r="B15470" s="336" t="s">
        <v>2725</v>
      </c>
      <c r="C15470" s="336" t="s">
        <v>8351</v>
      </c>
      <c r="D15470" s="336" t="s">
        <v>388</v>
      </c>
      <c r="E15470" s="469">
        <v>20000</v>
      </c>
      <c r="F15470" s="376" t="s">
        <v>14693</v>
      </c>
      <c r="G15470" s="336" t="s">
        <v>14406</v>
      </c>
      <c r="H15470" s="626">
        <v>44440</v>
      </c>
      <c r="I15470" s="336" t="s">
        <v>619</v>
      </c>
      <c r="J15470" s="831" t="s">
        <v>388</v>
      </c>
    </row>
    <row r="15471" spans="1:10" s="372" customFormat="1">
      <c r="A15471" s="834" t="s">
        <v>14427</v>
      </c>
      <c r="B15471" s="336" t="s">
        <v>2725</v>
      </c>
      <c r="C15471" s="336" t="s">
        <v>8351</v>
      </c>
      <c r="D15471" s="336" t="s">
        <v>388</v>
      </c>
      <c r="E15471" s="469">
        <v>20000</v>
      </c>
      <c r="F15471" s="376" t="s">
        <v>14423</v>
      </c>
      <c r="G15471" s="336" t="s">
        <v>14406</v>
      </c>
      <c r="H15471" s="626">
        <v>44440</v>
      </c>
      <c r="I15471" s="336" t="s">
        <v>619</v>
      </c>
      <c r="J15471" s="831" t="s">
        <v>388</v>
      </c>
    </row>
    <row r="15472" spans="1:10" s="372" customFormat="1">
      <c r="A15472" s="834" t="s">
        <v>14427</v>
      </c>
      <c r="B15472" s="336" t="s">
        <v>2725</v>
      </c>
      <c r="C15472" s="336" t="s">
        <v>8351</v>
      </c>
      <c r="D15472" s="336" t="s">
        <v>388</v>
      </c>
      <c r="E15472" s="469">
        <v>22000</v>
      </c>
      <c r="F15472" s="376" t="s">
        <v>14694</v>
      </c>
      <c r="G15472" s="336" t="s">
        <v>14406</v>
      </c>
      <c r="H15472" s="626">
        <v>44440</v>
      </c>
      <c r="I15472" s="336" t="s">
        <v>619</v>
      </c>
      <c r="J15472" s="831" t="s">
        <v>388</v>
      </c>
    </row>
    <row r="15473" spans="1:10" s="372" customFormat="1">
      <c r="A15473" s="834" t="s">
        <v>14695</v>
      </c>
      <c r="B15473" s="336" t="s">
        <v>2725</v>
      </c>
      <c r="C15473" s="336" t="s">
        <v>8351</v>
      </c>
      <c r="D15473" s="336" t="s">
        <v>388</v>
      </c>
      <c r="E15473" s="469">
        <v>20000</v>
      </c>
      <c r="F15473" s="376" t="s">
        <v>14696</v>
      </c>
      <c r="G15473" s="336" t="s">
        <v>14406</v>
      </c>
      <c r="H15473" s="626">
        <v>44440</v>
      </c>
      <c r="I15473" s="336" t="s">
        <v>619</v>
      </c>
      <c r="J15473" s="831" t="s">
        <v>388</v>
      </c>
    </row>
    <row r="15474" spans="1:10" s="372" customFormat="1">
      <c r="A15474" s="834" t="s">
        <v>2828</v>
      </c>
      <c r="B15474" s="336" t="s">
        <v>2725</v>
      </c>
      <c r="C15474" s="336" t="s">
        <v>8351</v>
      </c>
      <c r="D15474" s="336" t="s">
        <v>388</v>
      </c>
      <c r="E15474" s="469">
        <v>28000</v>
      </c>
      <c r="F15474" s="376" t="s">
        <v>14697</v>
      </c>
      <c r="G15474" s="336" t="s">
        <v>14406</v>
      </c>
      <c r="H15474" s="626">
        <v>44441</v>
      </c>
      <c r="I15474" s="336" t="s">
        <v>619</v>
      </c>
      <c r="J15474" s="831" t="s">
        <v>388</v>
      </c>
    </row>
    <row r="15475" spans="1:10" s="372" customFormat="1">
      <c r="A15475" s="834" t="s">
        <v>2891</v>
      </c>
      <c r="B15475" s="336" t="s">
        <v>2725</v>
      </c>
      <c r="C15475" s="336" t="s">
        <v>8351</v>
      </c>
      <c r="D15475" s="336" t="s">
        <v>388</v>
      </c>
      <c r="E15475" s="469">
        <v>20000</v>
      </c>
      <c r="F15475" s="376" t="s">
        <v>14698</v>
      </c>
      <c r="G15475" s="336" t="s">
        <v>14406</v>
      </c>
      <c r="H15475" s="626">
        <v>44442</v>
      </c>
      <c r="I15475" s="336" t="s">
        <v>619</v>
      </c>
      <c r="J15475" s="831" t="s">
        <v>388</v>
      </c>
    </row>
    <row r="15476" spans="1:10" s="372" customFormat="1">
      <c r="A15476" s="834" t="s">
        <v>14418</v>
      </c>
      <c r="B15476" s="336" t="s">
        <v>2725</v>
      </c>
      <c r="C15476" s="336" t="s">
        <v>8351</v>
      </c>
      <c r="D15476" s="336" t="s">
        <v>388</v>
      </c>
      <c r="E15476" s="469">
        <v>26600</v>
      </c>
      <c r="F15476" s="376" t="s">
        <v>14552</v>
      </c>
      <c r="G15476" s="336" t="s">
        <v>14406</v>
      </c>
      <c r="H15476" s="626">
        <v>44442</v>
      </c>
      <c r="I15476" s="336" t="s">
        <v>619</v>
      </c>
      <c r="J15476" s="831" t="s">
        <v>388</v>
      </c>
    </row>
    <row r="15477" spans="1:10" s="372" customFormat="1" ht="23.25">
      <c r="A15477" s="834" t="s">
        <v>14699</v>
      </c>
      <c r="B15477" s="336" t="s">
        <v>2725</v>
      </c>
      <c r="C15477" s="336" t="s">
        <v>8351</v>
      </c>
      <c r="D15477" s="336" t="s">
        <v>388</v>
      </c>
      <c r="E15477" s="469">
        <v>20000</v>
      </c>
      <c r="F15477" s="376" t="s">
        <v>14700</v>
      </c>
      <c r="G15477" s="336" t="s">
        <v>14406</v>
      </c>
      <c r="H15477" s="626">
        <v>44442</v>
      </c>
      <c r="I15477" s="336" t="s">
        <v>619</v>
      </c>
      <c r="J15477" s="831" t="s">
        <v>388</v>
      </c>
    </row>
    <row r="15478" spans="1:10" s="372" customFormat="1" ht="23.25">
      <c r="A15478" s="834" t="s">
        <v>14699</v>
      </c>
      <c r="B15478" s="336" t="s">
        <v>2725</v>
      </c>
      <c r="C15478" s="336" t="s">
        <v>8351</v>
      </c>
      <c r="D15478" s="336" t="s">
        <v>388</v>
      </c>
      <c r="E15478" s="469">
        <v>20000</v>
      </c>
      <c r="F15478" s="376" t="s">
        <v>14701</v>
      </c>
      <c r="G15478" s="336" t="s">
        <v>14406</v>
      </c>
      <c r="H15478" s="626">
        <v>44442</v>
      </c>
      <c r="I15478" s="336" t="s">
        <v>619</v>
      </c>
      <c r="J15478" s="831" t="s">
        <v>388</v>
      </c>
    </row>
    <row r="15479" spans="1:10" s="372" customFormat="1" ht="23.25">
      <c r="A15479" s="834" t="s">
        <v>14699</v>
      </c>
      <c r="B15479" s="336" t="s">
        <v>2725</v>
      </c>
      <c r="C15479" s="336" t="s">
        <v>8351</v>
      </c>
      <c r="D15479" s="336" t="s">
        <v>388</v>
      </c>
      <c r="E15479" s="469">
        <v>20000</v>
      </c>
      <c r="F15479" s="376" t="s">
        <v>14702</v>
      </c>
      <c r="G15479" s="336" t="s">
        <v>14406</v>
      </c>
      <c r="H15479" s="626">
        <v>44442</v>
      </c>
      <c r="I15479" s="336" t="s">
        <v>619</v>
      </c>
      <c r="J15479" s="831" t="s">
        <v>388</v>
      </c>
    </row>
    <row r="15480" spans="1:10" s="372" customFormat="1" ht="23.25">
      <c r="A15480" s="834" t="s">
        <v>14699</v>
      </c>
      <c r="B15480" s="336" t="s">
        <v>2725</v>
      </c>
      <c r="C15480" s="336" t="s">
        <v>8351</v>
      </c>
      <c r="D15480" s="336" t="s">
        <v>388</v>
      </c>
      <c r="E15480" s="469">
        <v>20000</v>
      </c>
      <c r="F15480" s="376" t="s">
        <v>14703</v>
      </c>
      <c r="G15480" s="336" t="s">
        <v>14406</v>
      </c>
      <c r="H15480" s="626">
        <v>44442</v>
      </c>
      <c r="I15480" s="336" t="s">
        <v>619</v>
      </c>
      <c r="J15480" s="831" t="s">
        <v>388</v>
      </c>
    </row>
    <row r="15481" spans="1:10" s="372" customFormat="1">
      <c r="A15481" s="834" t="s">
        <v>2891</v>
      </c>
      <c r="B15481" s="336" t="s">
        <v>2725</v>
      </c>
      <c r="C15481" s="336" t="s">
        <v>8351</v>
      </c>
      <c r="D15481" s="336" t="s">
        <v>388</v>
      </c>
      <c r="E15481" s="469">
        <v>24000</v>
      </c>
      <c r="F15481" s="376" t="s">
        <v>14704</v>
      </c>
      <c r="G15481" s="336" t="s">
        <v>14406</v>
      </c>
      <c r="H15481" s="626">
        <v>44442</v>
      </c>
      <c r="I15481" s="336" t="s">
        <v>619</v>
      </c>
      <c r="J15481" s="831" t="s">
        <v>388</v>
      </c>
    </row>
    <row r="15482" spans="1:10" s="372" customFormat="1" ht="23.25">
      <c r="A15482" s="834" t="s">
        <v>14705</v>
      </c>
      <c r="B15482" s="336" t="s">
        <v>2725</v>
      </c>
      <c r="C15482" s="336" t="s">
        <v>8351</v>
      </c>
      <c r="D15482" s="336" t="s">
        <v>388</v>
      </c>
      <c r="E15482" s="469">
        <v>25000</v>
      </c>
      <c r="F15482" s="376" t="s">
        <v>14706</v>
      </c>
      <c r="G15482" s="336" t="s">
        <v>14406</v>
      </c>
      <c r="H15482" s="626">
        <v>44442</v>
      </c>
      <c r="I15482" s="336" t="s">
        <v>619</v>
      </c>
      <c r="J15482" s="831" t="s">
        <v>388</v>
      </c>
    </row>
    <row r="15483" spans="1:10" s="372" customFormat="1">
      <c r="A15483" s="834" t="s">
        <v>2754</v>
      </c>
      <c r="B15483" s="336" t="s">
        <v>2725</v>
      </c>
      <c r="C15483" s="336" t="s">
        <v>8351</v>
      </c>
      <c r="D15483" s="336" t="s">
        <v>388</v>
      </c>
      <c r="E15483" s="469">
        <v>24000</v>
      </c>
      <c r="F15483" s="376" t="s">
        <v>14707</v>
      </c>
      <c r="G15483" s="336" t="s">
        <v>14406</v>
      </c>
      <c r="H15483" s="626">
        <v>44445</v>
      </c>
      <c r="I15483" s="336" t="s">
        <v>619</v>
      </c>
      <c r="J15483" s="831" t="s">
        <v>388</v>
      </c>
    </row>
    <row r="15484" spans="1:10" s="372" customFormat="1" ht="23.25">
      <c r="A15484" s="834" t="s">
        <v>14525</v>
      </c>
      <c r="B15484" s="336" t="s">
        <v>2725</v>
      </c>
      <c r="C15484" s="336" t="s">
        <v>8351</v>
      </c>
      <c r="D15484" s="336" t="s">
        <v>388</v>
      </c>
      <c r="E15484" s="469">
        <v>32000</v>
      </c>
      <c r="F15484" s="376" t="s">
        <v>14708</v>
      </c>
      <c r="G15484" s="336" t="s">
        <v>14406</v>
      </c>
      <c r="H15484" s="626">
        <v>44445</v>
      </c>
      <c r="I15484" s="336" t="s">
        <v>619</v>
      </c>
      <c r="J15484" s="831" t="s">
        <v>388</v>
      </c>
    </row>
    <row r="15485" spans="1:10" s="372" customFormat="1" ht="23.25">
      <c r="A15485" s="834" t="s">
        <v>2980</v>
      </c>
      <c r="B15485" s="336" t="s">
        <v>2725</v>
      </c>
      <c r="C15485" s="336" t="s">
        <v>8351</v>
      </c>
      <c r="D15485" s="336" t="s">
        <v>388</v>
      </c>
      <c r="E15485" s="469">
        <v>31594.5</v>
      </c>
      <c r="F15485" s="376" t="s">
        <v>14709</v>
      </c>
      <c r="G15485" s="336" t="s">
        <v>14406</v>
      </c>
      <c r="H15485" s="626">
        <v>44447</v>
      </c>
      <c r="I15485" s="336" t="s">
        <v>619</v>
      </c>
      <c r="J15485" s="831" t="s">
        <v>388</v>
      </c>
    </row>
    <row r="15486" spans="1:10" s="372" customFormat="1">
      <c r="A15486" s="834" t="s">
        <v>2925</v>
      </c>
      <c r="B15486" s="336" t="s">
        <v>2725</v>
      </c>
      <c r="C15486" s="336" t="s">
        <v>8351</v>
      </c>
      <c r="D15486" s="336" t="s">
        <v>388</v>
      </c>
      <c r="E15486" s="469">
        <v>20000</v>
      </c>
      <c r="F15486" s="376" t="s">
        <v>14710</v>
      </c>
      <c r="G15486" s="336" t="s">
        <v>14406</v>
      </c>
      <c r="H15486" s="626">
        <v>44449</v>
      </c>
      <c r="I15486" s="336" t="s">
        <v>619</v>
      </c>
      <c r="J15486" s="831" t="s">
        <v>388</v>
      </c>
    </row>
    <row r="15487" spans="1:10" s="372" customFormat="1">
      <c r="A15487" s="834" t="s">
        <v>2891</v>
      </c>
      <c r="B15487" s="336" t="s">
        <v>2725</v>
      </c>
      <c r="C15487" s="336" t="s">
        <v>8351</v>
      </c>
      <c r="D15487" s="336" t="s">
        <v>388</v>
      </c>
      <c r="E15487" s="469">
        <v>20000</v>
      </c>
      <c r="F15487" s="376" t="s">
        <v>14711</v>
      </c>
      <c r="G15487" s="336" t="s">
        <v>14406</v>
      </c>
      <c r="H15487" s="626">
        <v>44449</v>
      </c>
      <c r="I15487" s="336" t="s">
        <v>619</v>
      </c>
      <c r="J15487" s="831" t="s">
        <v>388</v>
      </c>
    </row>
    <row r="15488" spans="1:10" s="372" customFormat="1">
      <c r="A15488" s="834" t="s">
        <v>14418</v>
      </c>
      <c r="B15488" s="336" t="s">
        <v>2725</v>
      </c>
      <c r="C15488" s="336" t="s">
        <v>8351</v>
      </c>
      <c r="D15488" s="336" t="s">
        <v>388</v>
      </c>
      <c r="E15488" s="469">
        <v>18500</v>
      </c>
      <c r="F15488" s="376" t="s">
        <v>14712</v>
      </c>
      <c r="G15488" s="336" t="s">
        <v>14406</v>
      </c>
      <c r="H15488" s="626">
        <v>44449</v>
      </c>
      <c r="I15488" s="336" t="s">
        <v>619</v>
      </c>
      <c r="J15488" s="831" t="s">
        <v>388</v>
      </c>
    </row>
    <row r="15489" spans="1:10" s="372" customFormat="1">
      <c r="A15489" s="834" t="s">
        <v>14418</v>
      </c>
      <c r="B15489" s="336" t="s">
        <v>2725</v>
      </c>
      <c r="C15489" s="336" t="s">
        <v>8351</v>
      </c>
      <c r="D15489" s="336" t="s">
        <v>388</v>
      </c>
      <c r="E15489" s="469">
        <v>20000</v>
      </c>
      <c r="F15489" s="376" t="s">
        <v>14713</v>
      </c>
      <c r="G15489" s="336" t="s">
        <v>14406</v>
      </c>
      <c r="H15489" s="626">
        <v>44452</v>
      </c>
      <c r="I15489" s="336" t="s">
        <v>619</v>
      </c>
      <c r="J15489" s="831" t="s">
        <v>388</v>
      </c>
    </row>
    <row r="15490" spans="1:10" s="372" customFormat="1">
      <c r="A15490" s="834" t="s">
        <v>14418</v>
      </c>
      <c r="B15490" s="336" t="s">
        <v>2725</v>
      </c>
      <c r="C15490" s="336" t="s">
        <v>8351</v>
      </c>
      <c r="D15490" s="336" t="s">
        <v>388</v>
      </c>
      <c r="E15490" s="469">
        <v>20000</v>
      </c>
      <c r="F15490" s="376" t="s">
        <v>14714</v>
      </c>
      <c r="G15490" s="336" t="s">
        <v>14406</v>
      </c>
      <c r="H15490" s="626">
        <v>44452</v>
      </c>
      <c r="I15490" s="336" t="s">
        <v>619</v>
      </c>
      <c r="J15490" s="831" t="s">
        <v>388</v>
      </c>
    </row>
    <row r="15491" spans="1:10" s="372" customFormat="1" ht="23.25">
      <c r="A15491" s="834" t="s">
        <v>14491</v>
      </c>
      <c r="B15491" s="336" t="s">
        <v>2725</v>
      </c>
      <c r="C15491" s="336" t="s">
        <v>8351</v>
      </c>
      <c r="D15491" s="336" t="s">
        <v>388</v>
      </c>
      <c r="E15491" s="469">
        <v>24500</v>
      </c>
      <c r="F15491" s="376" t="s">
        <v>14530</v>
      </c>
      <c r="G15491" s="336" t="s">
        <v>14406</v>
      </c>
      <c r="H15491" s="626">
        <v>44453</v>
      </c>
      <c r="I15491" s="336" t="s">
        <v>619</v>
      </c>
      <c r="J15491" s="831" t="s">
        <v>388</v>
      </c>
    </row>
    <row r="15492" spans="1:10" s="372" customFormat="1">
      <c r="A15492" s="834" t="s">
        <v>14418</v>
      </c>
      <c r="B15492" s="336" t="s">
        <v>2725</v>
      </c>
      <c r="C15492" s="336" t="s">
        <v>8351</v>
      </c>
      <c r="D15492" s="336" t="s">
        <v>388</v>
      </c>
      <c r="E15492" s="469">
        <v>20000</v>
      </c>
      <c r="F15492" s="376" t="s">
        <v>14715</v>
      </c>
      <c r="G15492" s="336" t="s">
        <v>14406</v>
      </c>
      <c r="H15492" s="626">
        <v>44453</v>
      </c>
      <c r="I15492" s="336" t="s">
        <v>619</v>
      </c>
      <c r="J15492" s="831" t="s">
        <v>388</v>
      </c>
    </row>
    <row r="15493" spans="1:10" s="372" customFormat="1">
      <c r="A15493" s="834" t="s">
        <v>14499</v>
      </c>
      <c r="B15493" s="336" t="s">
        <v>2725</v>
      </c>
      <c r="C15493" s="336" t="s">
        <v>8351</v>
      </c>
      <c r="D15493" s="336" t="s">
        <v>388</v>
      </c>
      <c r="E15493" s="469">
        <v>28000</v>
      </c>
      <c r="F15493" s="376" t="s">
        <v>14716</v>
      </c>
      <c r="G15493" s="336" t="s">
        <v>14406</v>
      </c>
      <c r="H15493" s="626">
        <v>44453</v>
      </c>
      <c r="I15493" s="336" t="s">
        <v>619</v>
      </c>
      <c r="J15493" s="831" t="s">
        <v>388</v>
      </c>
    </row>
    <row r="15494" spans="1:10" s="372" customFormat="1">
      <c r="A15494" s="834" t="s">
        <v>2752</v>
      </c>
      <c r="B15494" s="336" t="s">
        <v>2725</v>
      </c>
      <c r="C15494" s="336" t="s">
        <v>8351</v>
      </c>
      <c r="D15494" s="336" t="s">
        <v>388</v>
      </c>
      <c r="E15494" s="469">
        <v>19680</v>
      </c>
      <c r="F15494" s="376" t="s">
        <v>14717</v>
      </c>
      <c r="G15494" s="336" t="s">
        <v>14406</v>
      </c>
      <c r="H15494" s="626">
        <v>44454</v>
      </c>
      <c r="I15494" s="336" t="s">
        <v>619</v>
      </c>
      <c r="J15494" s="831" t="s">
        <v>388</v>
      </c>
    </row>
    <row r="15495" spans="1:10" s="372" customFormat="1" ht="23.25">
      <c r="A15495" s="834" t="s">
        <v>14718</v>
      </c>
      <c r="B15495" s="336" t="s">
        <v>2725</v>
      </c>
      <c r="C15495" s="336" t="s">
        <v>8351</v>
      </c>
      <c r="D15495" s="336" t="s">
        <v>388</v>
      </c>
      <c r="E15495" s="469">
        <v>21000</v>
      </c>
      <c r="F15495" s="376" t="s">
        <v>14719</v>
      </c>
      <c r="G15495" s="336" t="s">
        <v>14406</v>
      </c>
      <c r="H15495" s="626">
        <v>44454</v>
      </c>
      <c r="I15495" s="336" t="s">
        <v>619</v>
      </c>
      <c r="J15495" s="831" t="s">
        <v>388</v>
      </c>
    </row>
    <row r="15496" spans="1:10" s="372" customFormat="1" ht="23.25">
      <c r="A15496" s="834" t="s">
        <v>14718</v>
      </c>
      <c r="B15496" s="336" t="s">
        <v>2725</v>
      </c>
      <c r="C15496" s="336" t="s">
        <v>8351</v>
      </c>
      <c r="D15496" s="336" t="s">
        <v>388</v>
      </c>
      <c r="E15496" s="469">
        <v>21000</v>
      </c>
      <c r="F15496" s="376" t="s">
        <v>14720</v>
      </c>
      <c r="G15496" s="336" t="s">
        <v>14406</v>
      </c>
      <c r="H15496" s="626">
        <v>44454</v>
      </c>
      <c r="I15496" s="336" t="s">
        <v>619</v>
      </c>
      <c r="J15496" s="831" t="s">
        <v>388</v>
      </c>
    </row>
    <row r="15497" spans="1:10" s="372" customFormat="1" ht="23.25">
      <c r="A15497" s="834" t="s">
        <v>14718</v>
      </c>
      <c r="B15497" s="336" t="s">
        <v>2725</v>
      </c>
      <c r="C15497" s="336" t="s">
        <v>8351</v>
      </c>
      <c r="D15497" s="336" t="s">
        <v>388</v>
      </c>
      <c r="E15497" s="469">
        <v>24500</v>
      </c>
      <c r="F15497" s="376" t="s">
        <v>14721</v>
      </c>
      <c r="G15497" s="336" t="s">
        <v>14406</v>
      </c>
      <c r="H15497" s="626">
        <v>44454</v>
      </c>
      <c r="I15497" s="336" t="s">
        <v>619</v>
      </c>
      <c r="J15497" s="831" t="s">
        <v>388</v>
      </c>
    </row>
    <row r="15498" spans="1:10" s="372" customFormat="1" ht="23.25">
      <c r="A15498" s="834" t="s">
        <v>14418</v>
      </c>
      <c r="B15498" s="336" t="s">
        <v>2725</v>
      </c>
      <c r="C15498" s="336" t="s">
        <v>8351</v>
      </c>
      <c r="D15498" s="336" t="s">
        <v>388</v>
      </c>
      <c r="E15498" s="469">
        <v>20000</v>
      </c>
      <c r="F15498" s="376" t="s">
        <v>14722</v>
      </c>
      <c r="G15498" s="336" t="s">
        <v>14406</v>
      </c>
      <c r="H15498" s="626">
        <v>44455</v>
      </c>
      <c r="I15498" s="336" t="s">
        <v>619</v>
      </c>
      <c r="J15498" s="831" t="s">
        <v>388</v>
      </c>
    </row>
    <row r="15499" spans="1:10" s="372" customFormat="1" ht="23.25">
      <c r="A15499" s="834" t="s">
        <v>14723</v>
      </c>
      <c r="B15499" s="336" t="s">
        <v>2725</v>
      </c>
      <c r="C15499" s="336" t="s">
        <v>8351</v>
      </c>
      <c r="D15499" s="336" t="s">
        <v>388</v>
      </c>
      <c r="E15499" s="469">
        <v>21000</v>
      </c>
      <c r="F15499" s="376" t="s">
        <v>14724</v>
      </c>
      <c r="G15499" s="336" t="s">
        <v>14406</v>
      </c>
      <c r="H15499" s="626">
        <v>44455</v>
      </c>
      <c r="I15499" s="336" t="s">
        <v>619</v>
      </c>
      <c r="J15499" s="831" t="s">
        <v>388</v>
      </c>
    </row>
    <row r="15500" spans="1:10" s="372" customFormat="1">
      <c r="A15500" s="834" t="s">
        <v>14604</v>
      </c>
      <c r="B15500" s="336" t="s">
        <v>2725</v>
      </c>
      <c r="C15500" s="336" t="s">
        <v>8351</v>
      </c>
      <c r="D15500" s="336" t="s">
        <v>388</v>
      </c>
      <c r="E15500" s="469">
        <v>32000</v>
      </c>
      <c r="F15500" s="376" t="s">
        <v>14636</v>
      </c>
      <c r="G15500" s="336" t="s">
        <v>14406</v>
      </c>
      <c r="H15500" s="626">
        <v>44456</v>
      </c>
      <c r="I15500" s="336" t="s">
        <v>619</v>
      </c>
      <c r="J15500" s="831" t="s">
        <v>388</v>
      </c>
    </row>
    <row r="15501" spans="1:10" s="372" customFormat="1">
      <c r="A15501" s="834" t="s">
        <v>2891</v>
      </c>
      <c r="B15501" s="336" t="s">
        <v>2725</v>
      </c>
      <c r="C15501" s="336" t="s">
        <v>8351</v>
      </c>
      <c r="D15501" s="336" t="s">
        <v>388</v>
      </c>
      <c r="E15501" s="469">
        <v>20000</v>
      </c>
      <c r="F15501" s="376" t="s">
        <v>14725</v>
      </c>
      <c r="G15501" s="336" t="s">
        <v>14406</v>
      </c>
      <c r="H15501" s="626">
        <v>44460</v>
      </c>
      <c r="I15501" s="336" t="s">
        <v>619</v>
      </c>
      <c r="J15501" s="831" t="s">
        <v>388</v>
      </c>
    </row>
    <row r="15502" spans="1:10" s="372" customFormat="1">
      <c r="A15502" s="834" t="s">
        <v>14726</v>
      </c>
      <c r="B15502" s="336" t="s">
        <v>2725</v>
      </c>
      <c r="C15502" s="336" t="s">
        <v>8351</v>
      </c>
      <c r="D15502" s="336" t="s">
        <v>388</v>
      </c>
      <c r="E15502" s="469">
        <v>35190</v>
      </c>
      <c r="F15502" s="376" t="s">
        <v>14727</v>
      </c>
      <c r="G15502" s="336" t="s">
        <v>14406</v>
      </c>
      <c r="H15502" s="626">
        <v>44460</v>
      </c>
      <c r="I15502" s="336" t="s">
        <v>619</v>
      </c>
      <c r="J15502" s="831" t="s">
        <v>388</v>
      </c>
    </row>
    <row r="15503" spans="1:10" s="372" customFormat="1">
      <c r="A15503" s="834" t="s">
        <v>2828</v>
      </c>
      <c r="B15503" s="336" t="s">
        <v>2725</v>
      </c>
      <c r="C15503" s="336" t="s">
        <v>8351</v>
      </c>
      <c r="D15503" s="336" t="s">
        <v>388</v>
      </c>
      <c r="E15503" s="469">
        <v>24000</v>
      </c>
      <c r="F15503" s="376" t="s">
        <v>14728</v>
      </c>
      <c r="G15503" s="336" t="s">
        <v>14406</v>
      </c>
      <c r="H15503" s="626">
        <v>44461</v>
      </c>
      <c r="I15503" s="336" t="s">
        <v>619</v>
      </c>
      <c r="J15503" s="831" t="s">
        <v>388</v>
      </c>
    </row>
    <row r="15504" spans="1:10" s="372" customFormat="1">
      <c r="A15504" s="834" t="s">
        <v>2891</v>
      </c>
      <c r="B15504" s="336" t="s">
        <v>2725</v>
      </c>
      <c r="C15504" s="336" t="s">
        <v>8351</v>
      </c>
      <c r="D15504" s="336" t="s">
        <v>388</v>
      </c>
      <c r="E15504" s="469">
        <v>20000</v>
      </c>
      <c r="F15504" s="376" t="s">
        <v>14729</v>
      </c>
      <c r="G15504" s="336" t="s">
        <v>14406</v>
      </c>
      <c r="H15504" s="626">
        <v>44462</v>
      </c>
      <c r="I15504" s="336" t="s">
        <v>619</v>
      </c>
      <c r="J15504" s="831" t="s">
        <v>388</v>
      </c>
    </row>
    <row r="15505" spans="1:10" s="372" customFormat="1">
      <c r="A15505" s="834" t="s">
        <v>3211</v>
      </c>
      <c r="B15505" s="336" t="s">
        <v>2725</v>
      </c>
      <c r="C15505" s="336" t="s">
        <v>8351</v>
      </c>
      <c r="D15505" s="336" t="s">
        <v>388</v>
      </c>
      <c r="E15505" s="469">
        <v>26942.94</v>
      </c>
      <c r="F15505" s="376" t="s">
        <v>14730</v>
      </c>
      <c r="G15505" s="336" t="s">
        <v>14406</v>
      </c>
      <c r="H15505" s="626">
        <v>44466</v>
      </c>
      <c r="I15505" s="336" t="s">
        <v>619</v>
      </c>
      <c r="J15505" s="831" t="s">
        <v>388</v>
      </c>
    </row>
    <row r="15506" spans="1:10" s="372" customFormat="1">
      <c r="A15506" s="834" t="s">
        <v>14558</v>
      </c>
      <c r="B15506" s="336" t="s">
        <v>2725</v>
      </c>
      <c r="C15506" s="336" t="s">
        <v>8351</v>
      </c>
      <c r="D15506" s="336" t="s">
        <v>388</v>
      </c>
      <c r="E15506" s="469">
        <v>27000</v>
      </c>
      <c r="F15506" s="376" t="s">
        <v>14731</v>
      </c>
      <c r="G15506" s="336" t="s">
        <v>14406</v>
      </c>
      <c r="H15506" s="626">
        <v>44466</v>
      </c>
      <c r="I15506" s="336" t="s">
        <v>619</v>
      </c>
      <c r="J15506" s="831" t="s">
        <v>388</v>
      </c>
    </row>
    <row r="15507" spans="1:10" s="372" customFormat="1">
      <c r="A15507" s="834" t="s">
        <v>14604</v>
      </c>
      <c r="B15507" s="336" t="s">
        <v>2725</v>
      </c>
      <c r="C15507" s="336" t="s">
        <v>8351</v>
      </c>
      <c r="D15507" s="336" t="s">
        <v>388</v>
      </c>
      <c r="E15507" s="469">
        <v>34000</v>
      </c>
      <c r="F15507" s="376" t="s">
        <v>14732</v>
      </c>
      <c r="G15507" s="336" t="s">
        <v>14406</v>
      </c>
      <c r="H15507" s="626">
        <v>44467</v>
      </c>
      <c r="I15507" s="336" t="s">
        <v>619</v>
      </c>
      <c r="J15507" s="831" t="s">
        <v>388</v>
      </c>
    </row>
    <row r="15508" spans="1:10" s="372" customFormat="1">
      <c r="A15508" s="834" t="s">
        <v>14604</v>
      </c>
      <c r="B15508" s="336" t="s">
        <v>2725</v>
      </c>
      <c r="C15508" s="336" t="s">
        <v>8351</v>
      </c>
      <c r="D15508" s="336" t="s">
        <v>388</v>
      </c>
      <c r="E15508" s="469">
        <v>34000</v>
      </c>
      <c r="F15508" s="376" t="s">
        <v>14733</v>
      </c>
      <c r="G15508" s="336" t="s">
        <v>14406</v>
      </c>
      <c r="H15508" s="626">
        <v>44467</v>
      </c>
      <c r="I15508" s="336" t="s">
        <v>619</v>
      </c>
      <c r="J15508" s="831" t="s">
        <v>388</v>
      </c>
    </row>
    <row r="15509" spans="1:10" s="372" customFormat="1">
      <c r="A15509" s="834" t="s">
        <v>3223</v>
      </c>
      <c r="B15509" s="336" t="s">
        <v>2725</v>
      </c>
      <c r="C15509" s="336" t="s">
        <v>8351</v>
      </c>
      <c r="D15509" s="336" t="s">
        <v>388</v>
      </c>
      <c r="E15509" s="469">
        <v>32793.07</v>
      </c>
      <c r="F15509" s="376" t="s">
        <v>14344</v>
      </c>
      <c r="G15509" s="336" t="s">
        <v>14406</v>
      </c>
      <c r="H15509" s="626">
        <v>44467</v>
      </c>
      <c r="I15509" s="336" t="s">
        <v>619</v>
      </c>
      <c r="J15509" s="831" t="s">
        <v>388</v>
      </c>
    </row>
    <row r="15510" spans="1:10" s="372" customFormat="1">
      <c r="A15510" s="834" t="s">
        <v>2925</v>
      </c>
      <c r="B15510" s="336" t="s">
        <v>2725</v>
      </c>
      <c r="C15510" s="336" t="s">
        <v>8351</v>
      </c>
      <c r="D15510" s="336" t="s">
        <v>388</v>
      </c>
      <c r="E15510" s="469">
        <v>34200</v>
      </c>
      <c r="F15510" s="376" t="s">
        <v>14422</v>
      </c>
      <c r="G15510" s="336" t="s">
        <v>14406</v>
      </c>
      <c r="H15510" s="626">
        <v>44467</v>
      </c>
      <c r="I15510" s="336" t="s">
        <v>619</v>
      </c>
      <c r="J15510" s="831" t="s">
        <v>388</v>
      </c>
    </row>
    <row r="15511" spans="1:10" s="372" customFormat="1">
      <c r="A15511" s="834" t="s">
        <v>14418</v>
      </c>
      <c r="B15511" s="336" t="s">
        <v>2725</v>
      </c>
      <c r="C15511" s="336" t="s">
        <v>8351</v>
      </c>
      <c r="D15511" s="336" t="s">
        <v>388</v>
      </c>
      <c r="E15511" s="469">
        <v>30000</v>
      </c>
      <c r="F15511" s="376" t="s">
        <v>14556</v>
      </c>
      <c r="G15511" s="336" t="s">
        <v>14406</v>
      </c>
      <c r="H15511" s="626">
        <v>44467</v>
      </c>
      <c r="I15511" s="336" t="s">
        <v>619</v>
      </c>
      <c r="J15511" s="831" t="s">
        <v>388</v>
      </c>
    </row>
    <row r="15512" spans="1:10" s="372" customFormat="1">
      <c r="A15512" s="834" t="s">
        <v>2828</v>
      </c>
      <c r="B15512" s="336" t="s">
        <v>2725</v>
      </c>
      <c r="C15512" s="336" t="s">
        <v>8351</v>
      </c>
      <c r="D15512" s="336" t="s">
        <v>388</v>
      </c>
      <c r="E15512" s="469">
        <v>21000</v>
      </c>
      <c r="F15512" s="376" t="s">
        <v>14734</v>
      </c>
      <c r="G15512" s="336" t="s">
        <v>14406</v>
      </c>
      <c r="H15512" s="626">
        <v>44473</v>
      </c>
      <c r="I15512" s="336" t="s">
        <v>619</v>
      </c>
      <c r="J15512" s="831" t="s">
        <v>388</v>
      </c>
    </row>
    <row r="15513" spans="1:10" s="372" customFormat="1">
      <c r="A15513" s="834" t="s">
        <v>14735</v>
      </c>
      <c r="B15513" s="336" t="s">
        <v>2725</v>
      </c>
      <c r="C15513" s="336" t="s">
        <v>8351</v>
      </c>
      <c r="D15513" s="336" t="s">
        <v>388</v>
      </c>
      <c r="E15513" s="469">
        <v>35186.18</v>
      </c>
      <c r="F15513" s="376" t="s">
        <v>14736</v>
      </c>
      <c r="G15513" s="336" t="s">
        <v>14406</v>
      </c>
      <c r="H15513" s="626">
        <v>44473</v>
      </c>
      <c r="I15513" s="336" t="s">
        <v>619</v>
      </c>
      <c r="J15513" s="831" t="s">
        <v>388</v>
      </c>
    </row>
    <row r="15514" spans="1:10" s="372" customFormat="1">
      <c r="A15514" s="834" t="s">
        <v>14737</v>
      </c>
      <c r="B15514" s="336" t="s">
        <v>2725</v>
      </c>
      <c r="C15514" s="336" t="s">
        <v>8351</v>
      </c>
      <c r="D15514" s="336" t="s">
        <v>388</v>
      </c>
      <c r="E15514" s="469">
        <v>33746.769999999997</v>
      </c>
      <c r="F15514" s="376" t="s">
        <v>14736</v>
      </c>
      <c r="G15514" s="336" t="s">
        <v>14406</v>
      </c>
      <c r="H15514" s="626">
        <v>44475</v>
      </c>
      <c r="I15514" s="336" t="s">
        <v>619</v>
      </c>
      <c r="J15514" s="831" t="s">
        <v>388</v>
      </c>
    </row>
    <row r="15515" spans="1:10" s="372" customFormat="1">
      <c r="A15515" s="834" t="s">
        <v>14738</v>
      </c>
      <c r="B15515" s="336" t="s">
        <v>2725</v>
      </c>
      <c r="C15515" s="336" t="s">
        <v>8351</v>
      </c>
      <c r="D15515" s="336" t="s">
        <v>388</v>
      </c>
      <c r="E15515" s="469">
        <v>18580.2</v>
      </c>
      <c r="F15515" s="376" t="s">
        <v>14739</v>
      </c>
      <c r="G15515" s="336" t="s">
        <v>14406</v>
      </c>
      <c r="H15515" s="626">
        <v>44475</v>
      </c>
      <c r="I15515" s="336" t="s">
        <v>619</v>
      </c>
      <c r="J15515" s="831" t="s">
        <v>388</v>
      </c>
    </row>
    <row r="15516" spans="1:10" s="372" customFormat="1" ht="23.25">
      <c r="A15516" s="834" t="s">
        <v>14740</v>
      </c>
      <c r="B15516" s="336" t="s">
        <v>2725</v>
      </c>
      <c r="C15516" s="336" t="s">
        <v>8351</v>
      </c>
      <c r="D15516" s="336" t="s">
        <v>388</v>
      </c>
      <c r="E15516" s="469">
        <v>35000</v>
      </c>
      <c r="F15516" s="376" t="s">
        <v>14741</v>
      </c>
      <c r="G15516" s="336" t="s">
        <v>14406</v>
      </c>
      <c r="H15516" s="626">
        <v>44475</v>
      </c>
      <c r="I15516" s="336" t="s">
        <v>619</v>
      </c>
      <c r="J15516" s="831" t="s">
        <v>388</v>
      </c>
    </row>
    <row r="15517" spans="1:10" s="372" customFormat="1" ht="23.25">
      <c r="A15517" s="834" t="s">
        <v>14742</v>
      </c>
      <c r="B15517" s="336" t="s">
        <v>2725</v>
      </c>
      <c r="C15517" s="336" t="s">
        <v>8351</v>
      </c>
      <c r="D15517" s="336" t="s">
        <v>388</v>
      </c>
      <c r="E15517" s="469">
        <v>21358</v>
      </c>
      <c r="F15517" s="376" t="s">
        <v>14669</v>
      </c>
      <c r="G15517" s="336" t="s">
        <v>14406</v>
      </c>
      <c r="H15517" s="626">
        <v>44476</v>
      </c>
      <c r="I15517" s="336" t="s">
        <v>619</v>
      </c>
      <c r="J15517" s="831" t="s">
        <v>388</v>
      </c>
    </row>
    <row r="15518" spans="1:10" s="372" customFormat="1">
      <c r="A15518" s="834" t="s">
        <v>14743</v>
      </c>
      <c r="B15518" s="336" t="s">
        <v>2725</v>
      </c>
      <c r="C15518" s="336" t="s">
        <v>8351</v>
      </c>
      <c r="D15518" s="336" t="s">
        <v>388</v>
      </c>
      <c r="E15518" s="469">
        <v>24000</v>
      </c>
      <c r="F15518" s="376" t="s">
        <v>14744</v>
      </c>
      <c r="G15518" s="336" t="s">
        <v>14406</v>
      </c>
      <c r="H15518" s="626">
        <v>44481</v>
      </c>
      <c r="I15518" s="336" t="s">
        <v>619</v>
      </c>
      <c r="J15518" s="831" t="s">
        <v>388</v>
      </c>
    </row>
    <row r="15519" spans="1:10" s="372" customFormat="1" ht="23.25">
      <c r="A15519" s="834" t="s">
        <v>14745</v>
      </c>
      <c r="B15519" s="336" t="s">
        <v>2725</v>
      </c>
      <c r="C15519" s="336" t="s">
        <v>8351</v>
      </c>
      <c r="D15519" s="336" t="s">
        <v>388</v>
      </c>
      <c r="E15519" s="469">
        <v>19500</v>
      </c>
      <c r="F15519" s="376" t="s">
        <v>14746</v>
      </c>
      <c r="G15519" s="336" t="s">
        <v>14406</v>
      </c>
      <c r="H15519" s="626">
        <v>44482</v>
      </c>
      <c r="I15519" s="336" t="s">
        <v>619</v>
      </c>
      <c r="J15519" s="831" t="s">
        <v>388</v>
      </c>
    </row>
    <row r="15520" spans="1:10" s="372" customFormat="1">
      <c r="A15520" s="834" t="s">
        <v>14418</v>
      </c>
      <c r="B15520" s="336" t="s">
        <v>2725</v>
      </c>
      <c r="C15520" s="336" t="s">
        <v>8351</v>
      </c>
      <c r="D15520" s="336" t="s">
        <v>388</v>
      </c>
      <c r="E15520" s="469">
        <v>19500</v>
      </c>
      <c r="F15520" s="376" t="s">
        <v>14419</v>
      </c>
      <c r="G15520" s="336" t="s">
        <v>14406</v>
      </c>
      <c r="H15520" s="626">
        <v>44484</v>
      </c>
      <c r="I15520" s="336" t="s">
        <v>619</v>
      </c>
      <c r="J15520" s="831" t="s">
        <v>388</v>
      </c>
    </row>
    <row r="15521" spans="1:10" s="372" customFormat="1" ht="23.25">
      <c r="A15521" s="834" t="s">
        <v>3315</v>
      </c>
      <c r="B15521" s="336" t="s">
        <v>2725</v>
      </c>
      <c r="C15521" s="336" t="s">
        <v>8351</v>
      </c>
      <c r="D15521" s="336" t="s">
        <v>388</v>
      </c>
      <c r="E15521" s="469">
        <v>21000</v>
      </c>
      <c r="F15521" s="376" t="s">
        <v>14747</v>
      </c>
      <c r="G15521" s="336" t="s">
        <v>14406</v>
      </c>
      <c r="H15521" s="626">
        <v>44484</v>
      </c>
      <c r="I15521" s="336" t="s">
        <v>619</v>
      </c>
      <c r="J15521" s="831" t="s">
        <v>388</v>
      </c>
    </row>
    <row r="15522" spans="1:10" s="372" customFormat="1" ht="23.25">
      <c r="A15522" s="834" t="s">
        <v>3315</v>
      </c>
      <c r="B15522" s="336" t="s">
        <v>2725</v>
      </c>
      <c r="C15522" s="336" t="s">
        <v>8351</v>
      </c>
      <c r="D15522" s="336" t="s">
        <v>388</v>
      </c>
      <c r="E15522" s="469">
        <v>30000</v>
      </c>
      <c r="F15522" s="376" t="s">
        <v>14748</v>
      </c>
      <c r="G15522" s="336" t="s">
        <v>14406</v>
      </c>
      <c r="H15522" s="626">
        <v>44484</v>
      </c>
      <c r="I15522" s="336" t="s">
        <v>619</v>
      </c>
      <c r="J15522" s="831" t="s">
        <v>388</v>
      </c>
    </row>
    <row r="15523" spans="1:10" s="372" customFormat="1">
      <c r="A15523" s="834" t="s">
        <v>2828</v>
      </c>
      <c r="B15523" s="336" t="s">
        <v>2725</v>
      </c>
      <c r="C15523" s="336" t="s">
        <v>8351</v>
      </c>
      <c r="D15523" s="336" t="s">
        <v>388</v>
      </c>
      <c r="E15523" s="469">
        <v>20000</v>
      </c>
      <c r="F15523" s="376" t="s">
        <v>14749</v>
      </c>
      <c r="G15523" s="336" t="s">
        <v>14406</v>
      </c>
      <c r="H15523" s="626">
        <v>44490</v>
      </c>
      <c r="I15523" s="336" t="s">
        <v>619</v>
      </c>
      <c r="J15523" s="831" t="s">
        <v>388</v>
      </c>
    </row>
    <row r="15524" spans="1:10" s="372" customFormat="1" ht="23.25">
      <c r="A15524" s="834" t="s">
        <v>3315</v>
      </c>
      <c r="B15524" s="336" t="s">
        <v>2725</v>
      </c>
      <c r="C15524" s="336" t="s">
        <v>8351</v>
      </c>
      <c r="D15524" s="336" t="s">
        <v>388</v>
      </c>
      <c r="E15524" s="469">
        <v>20000</v>
      </c>
      <c r="F15524" s="376" t="s">
        <v>14750</v>
      </c>
      <c r="G15524" s="336" t="s">
        <v>14406</v>
      </c>
      <c r="H15524" s="626">
        <v>44498</v>
      </c>
      <c r="I15524" s="336" t="s">
        <v>619</v>
      </c>
      <c r="J15524" s="831" t="s">
        <v>388</v>
      </c>
    </row>
    <row r="15525" spans="1:10" s="372" customFormat="1" ht="23.25">
      <c r="A15525" s="834" t="s">
        <v>14751</v>
      </c>
      <c r="B15525" s="336" t="s">
        <v>2725</v>
      </c>
      <c r="C15525" s="336" t="s">
        <v>8351</v>
      </c>
      <c r="D15525" s="336" t="s">
        <v>388</v>
      </c>
      <c r="E15525" s="469">
        <v>24000</v>
      </c>
      <c r="F15525" s="376" t="s">
        <v>14752</v>
      </c>
      <c r="G15525" s="336" t="s">
        <v>14406</v>
      </c>
      <c r="H15525" s="626">
        <v>44510</v>
      </c>
      <c r="I15525" s="336" t="s">
        <v>619</v>
      </c>
      <c r="J15525" s="831" t="s">
        <v>388</v>
      </c>
    </row>
    <row r="15526" spans="1:10" s="372" customFormat="1">
      <c r="A15526" s="834" t="s">
        <v>2980</v>
      </c>
      <c r="B15526" s="336" t="s">
        <v>2725</v>
      </c>
      <c r="C15526" s="336" t="s">
        <v>8351</v>
      </c>
      <c r="D15526" s="336" t="s">
        <v>388</v>
      </c>
      <c r="E15526" s="469">
        <v>21000</v>
      </c>
      <c r="F15526" s="376" t="s">
        <v>14753</v>
      </c>
      <c r="G15526" s="336" t="s">
        <v>14406</v>
      </c>
      <c r="H15526" s="626">
        <v>44524</v>
      </c>
      <c r="I15526" s="336" t="s">
        <v>619</v>
      </c>
      <c r="J15526" s="831" t="s">
        <v>388</v>
      </c>
    </row>
    <row r="15527" spans="1:10" s="372" customFormat="1" ht="23.25">
      <c r="A15527" s="834" t="s">
        <v>3211</v>
      </c>
      <c r="B15527" s="336" t="s">
        <v>2725</v>
      </c>
      <c r="C15527" s="336" t="s">
        <v>8351</v>
      </c>
      <c r="D15527" s="336" t="s">
        <v>388</v>
      </c>
      <c r="E15527" s="469">
        <v>18890</v>
      </c>
      <c r="F15527" s="376" t="s">
        <v>14754</v>
      </c>
      <c r="G15527" s="336" t="s">
        <v>14406</v>
      </c>
      <c r="H15527" s="626">
        <v>44525</v>
      </c>
      <c r="I15527" s="336" t="s">
        <v>619</v>
      </c>
      <c r="J15527" s="831" t="s">
        <v>388</v>
      </c>
    </row>
    <row r="15528" spans="1:10" s="372" customFormat="1">
      <c r="A15528" s="834" t="s">
        <v>14585</v>
      </c>
      <c r="B15528" s="336" t="s">
        <v>2725</v>
      </c>
      <c r="C15528" s="336" t="s">
        <v>8351</v>
      </c>
      <c r="D15528" s="336" t="s">
        <v>388</v>
      </c>
      <c r="E15528" s="469">
        <v>21000</v>
      </c>
      <c r="F15528" s="376" t="s">
        <v>14559</v>
      </c>
      <c r="G15528" s="336" t="s">
        <v>14406</v>
      </c>
      <c r="H15528" s="626">
        <v>44463</v>
      </c>
      <c r="I15528" s="336" t="s">
        <v>619</v>
      </c>
      <c r="J15528" s="831" t="s">
        <v>388</v>
      </c>
    </row>
    <row r="15529" spans="1:10" s="372" customFormat="1">
      <c r="A15529" s="834" t="s">
        <v>14604</v>
      </c>
      <c r="B15529" s="336" t="s">
        <v>2725</v>
      </c>
      <c r="C15529" s="336" t="s">
        <v>8351</v>
      </c>
      <c r="D15529" s="336" t="s">
        <v>388</v>
      </c>
      <c r="E15529" s="469">
        <v>27000</v>
      </c>
      <c r="F15529" s="376" t="s">
        <v>14755</v>
      </c>
      <c r="G15529" s="336" t="s">
        <v>14406</v>
      </c>
      <c r="H15529" s="626">
        <v>44466</v>
      </c>
      <c r="I15529" s="336" t="s">
        <v>619</v>
      </c>
      <c r="J15529" s="831" t="s">
        <v>388</v>
      </c>
    </row>
    <row r="15530" spans="1:10" s="372" customFormat="1" ht="23.25">
      <c r="A15530" s="834" t="s">
        <v>2816</v>
      </c>
      <c r="B15530" s="336" t="s">
        <v>2725</v>
      </c>
      <c r="C15530" s="336" t="s">
        <v>8351</v>
      </c>
      <c r="D15530" s="336" t="s">
        <v>388</v>
      </c>
      <c r="E15530" s="469">
        <v>18999.8</v>
      </c>
      <c r="F15530" s="376" t="s">
        <v>14756</v>
      </c>
      <c r="G15530" s="336" t="s">
        <v>14406</v>
      </c>
      <c r="H15530" s="626">
        <v>44537</v>
      </c>
      <c r="I15530" s="336" t="s">
        <v>619</v>
      </c>
      <c r="J15530" s="831" t="s">
        <v>388</v>
      </c>
    </row>
    <row r="15531" spans="1:10" s="372" customFormat="1">
      <c r="A15531" s="834" t="s">
        <v>14757</v>
      </c>
      <c r="B15531" s="336" t="s">
        <v>2725</v>
      </c>
      <c r="C15531" s="336" t="s">
        <v>8351</v>
      </c>
      <c r="D15531" s="336" t="s">
        <v>388</v>
      </c>
      <c r="E15531" s="469">
        <v>20471.89</v>
      </c>
      <c r="F15531" s="376" t="s">
        <v>14758</v>
      </c>
      <c r="G15531" s="336" t="s">
        <v>14406</v>
      </c>
      <c r="H15531" s="626">
        <v>44540</v>
      </c>
      <c r="I15531" s="336" t="s">
        <v>619</v>
      </c>
      <c r="J15531" s="831" t="s">
        <v>388</v>
      </c>
    </row>
    <row r="15532" spans="1:10" s="372" customFormat="1" ht="23.25">
      <c r="A15532" s="834" t="s">
        <v>14759</v>
      </c>
      <c r="B15532" s="336" t="s">
        <v>2725</v>
      </c>
      <c r="C15532" s="336" t="s">
        <v>8351</v>
      </c>
      <c r="D15532" s="336" t="s">
        <v>388</v>
      </c>
      <c r="E15532" s="469">
        <v>31850.560000000001</v>
      </c>
      <c r="F15532" s="376" t="s">
        <v>14760</v>
      </c>
      <c r="G15532" s="336" t="s">
        <v>14406</v>
      </c>
      <c r="H15532" s="626">
        <v>44509</v>
      </c>
      <c r="I15532" s="830">
        <v>44551</v>
      </c>
      <c r="J15532" s="831" t="s">
        <v>388</v>
      </c>
    </row>
    <row r="15533" spans="1:10" s="372" customFormat="1" ht="23.25">
      <c r="A15533" s="833" t="s">
        <v>14761</v>
      </c>
      <c r="B15533" s="345" t="s">
        <v>2725</v>
      </c>
      <c r="C15533" s="336" t="s">
        <v>8351</v>
      </c>
      <c r="D15533" s="336" t="s">
        <v>388</v>
      </c>
      <c r="E15533" s="793">
        <v>19847</v>
      </c>
      <c r="F15533" s="829" t="s">
        <v>14762</v>
      </c>
      <c r="G15533" s="345" t="s">
        <v>14406</v>
      </c>
      <c r="H15533" s="830">
        <v>44264</v>
      </c>
      <c r="I15533" s="830">
        <v>44281</v>
      </c>
      <c r="J15533" s="831" t="s">
        <v>388</v>
      </c>
    </row>
    <row r="15534" spans="1:10" s="372" customFormat="1">
      <c r="A15534" s="833" t="s">
        <v>14763</v>
      </c>
      <c r="B15534" s="345" t="s">
        <v>2725</v>
      </c>
      <c r="C15534" s="336" t="s">
        <v>8351</v>
      </c>
      <c r="D15534" s="336" t="s">
        <v>388</v>
      </c>
      <c r="E15534" s="793">
        <v>34434.129999999997</v>
      </c>
      <c r="F15534" s="829" t="s">
        <v>14369</v>
      </c>
      <c r="G15534" s="345" t="s">
        <v>14406</v>
      </c>
      <c r="H15534" s="830">
        <v>44270</v>
      </c>
      <c r="I15534" s="830">
        <v>44286</v>
      </c>
      <c r="J15534" s="831" t="s">
        <v>388</v>
      </c>
    </row>
    <row r="15535" spans="1:10" s="372" customFormat="1" ht="23.25">
      <c r="A15535" s="833" t="s">
        <v>14764</v>
      </c>
      <c r="B15535" s="345" t="s">
        <v>2725</v>
      </c>
      <c r="C15535" s="336" t="s">
        <v>8351</v>
      </c>
      <c r="D15535" s="336" t="s">
        <v>388</v>
      </c>
      <c r="E15535" s="793">
        <v>21122</v>
      </c>
      <c r="F15535" s="829" t="s">
        <v>14760</v>
      </c>
      <c r="G15535" s="345" t="s">
        <v>14406</v>
      </c>
      <c r="H15535" s="830">
        <v>44270</v>
      </c>
      <c r="I15535" s="830" t="s">
        <v>14765</v>
      </c>
      <c r="J15535" s="831" t="s">
        <v>388</v>
      </c>
    </row>
    <row r="15536" spans="1:10" s="372" customFormat="1">
      <c r="A15536" s="833" t="s">
        <v>14766</v>
      </c>
      <c r="B15536" s="345" t="s">
        <v>2725</v>
      </c>
      <c r="C15536" s="336" t="s">
        <v>8351</v>
      </c>
      <c r="D15536" s="336" t="s">
        <v>388</v>
      </c>
      <c r="E15536" s="793">
        <v>34078.400000000001</v>
      </c>
      <c r="F15536" s="829" t="s">
        <v>14587</v>
      </c>
      <c r="G15536" s="345" t="s">
        <v>14406</v>
      </c>
      <c r="H15536" s="830">
        <v>44279</v>
      </c>
      <c r="I15536" s="830">
        <v>44285</v>
      </c>
      <c r="J15536" s="831" t="s">
        <v>388</v>
      </c>
    </row>
    <row r="15537" spans="1:10" s="372" customFormat="1">
      <c r="A15537" s="833" t="s">
        <v>14767</v>
      </c>
      <c r="B15537" s="345" t="s">
        <v>2725</v>
      </c>
      <c r="C15537" s="336" t="s">
        <v>8351</v>
      </c>
      <c r="D15537" s="336" t="s">
        <v>388</v>
      </c>
      <c r="E15537" s="793">
        <v>18900</v>
      </c>
      <c r="F15537" s="829" t="s">
        <v>14768</v>
      </c>
      <c r="G15537" s="345" t="s">
        <v>14406</v>
      </c>
      <c r="H15537" s="830">
        <v>44281</v>
      </c>
      <c r="I15537" s="830">
        <v>44284</v>
      </c>
      <c r="J15537" s="831" t="s">
        <v>388</v>
      </c>
    </row>
    <row r="15538" spans="1:10" s="372" customFormat="1" ht="23.25">
      <c r="A15538" s="833" t="s">
        <v>14769</v>
      </c>
      <c r="B15538" s="345" t="s">
        <v>2725</v>
      </c>
      <c r="C15538" s="336" t="s">
        <v>8351</v>
      </c>
      <c r="D15538" s="336" t="s">
        <v>388</v>
      </c>
      <c r="E15538" s="793">
        <v>32690</v>
      </c>
      <c r="F15538" s="829" t="s">
        <v>14770</v>
      </c>
      <c r="G15538" s="345" t="s">
        <v>14406</v>
      </c>
      <c r="H15538" s="830">
        <v>44284</v>
      </c>
      <c r="I15538" s="830">
        <v>44292</v>
      </c>
      <c r="J15538" s="831" t="s">
        <v>388</v>
      </c>
    </row>
    <row r="15539" spans="1:10" s="372" customFormat="1" ht="23.25">
      <c r="A15539" s="833" t="s">
        <v>14771</v>
      </c>
      <c r="B15539" s="345" t="s">
        <v>2725</v>
      </c>
      <c r="C15539" s="336" t="s">
        <v>8351</v>
      </c>
      <c r="D15539" s="336" t="s">
        <v>388</v>
      </c>
      <c r="E15539" s="793">
        <v>35000</v>
      </c>
      <c r="F15539" s="829" t="s">
        <v>14772</v>
      </c>
      <c r="G15539" s="345" t="s">
        <v>14406</v>
      </c>
      <c r="H15539" s="830">
        <v>44285</v>
      </c>
      <c r="I15539" s="830">
        <v>44294</v>
      </c>
      <c r="J15539" s="831" t="s">
        <v>388</v>
      </c>
    </row>
    <row r="15540" spans="1:10" s="372" customFormat="1" ht="34.9">
      <c r="A15540" s="833" t="s">
        <v>14773</v>
      </c>
      <c r="B15540" s="345" t="s">
        <v>2725</v>
      </c>
      <c r="C15540" s="336" t="s">
        <v>8351</v>
      </c>
      <c r="D15540" s="336" t="s">
        <v>388</v>
      </c>
      <c r="E15540" s="793">
        <v>22250</v>
      </c>
      <c r="F15540" s="829" t="s">
        <v>14774</v>
      </c>
      <c r="G15540" s="345" t="s">
        <v>14406</v>
      </c>
      <c r="H15540" s="830">
        <v>44293</v>
      </c>
      <c r="I15540" s="830">
        <v>44301</v>
      </c>
      <c r="J15540" s="831" t="s">
        <v>388</v>
      </c>
    </row>
    <row r="15541" spans="1:10" s="372" customFormat="1" ht="23.25">
      <c r="A15541" s="833" t="s">
        <v>14775</v>
      </c>
      <c r="B15541" s="345" t="s">
        <v>2725</v>
      </c>
      <c r="C15541" s="336" t="s">
        <v>8351</v>
      </c>
      <c r="D15541" s="336" t="s">
        <v>388</v>
      </c>
      <c r="E15541" s="793">
        <v>18840</v>
      </c>
      <c r="F15541" s="829" t="s">
        <v>14776</v>
      </c>
      <c r="G15541" s="345" t="s">
        <v>14406</v>
      </c>
      <c r="H15541" s="830">
        <v>44300</v>
      </c>
      <c r="I15541" s="830">
        <v>44302</v>
      </c>
      <c r="J15541" s="831" t="s">
        <v>388</v>
      </c>
    </row>
    <row r="15542" spans="1:10" s="372" customFormat="1" ht="34.9">
      <c r="A15542" s="833" t="s">
        <v>14777</v>
      </c>
      <c r="B15542" s="345" t="s">
        <v>2725</v>
      </c>
      <c r="C15542" s="336" t="s">
        <v>8351</v>
      </c>
      <c r="D15542" s="336" t="s">
        <v>388</v>
      </c>
      <c r="E15542" s="793">
        <v>18885</v>
      </c>
      <c r="F15542" s="829" t="s">
        <v>14778</v>
      </c>
      <c r="G15542" s="345" t="s">
        <v>14406</v>
      </c>
      <c r="H15542" s="830">
        <v>44334</v>
      </c>
      <c r="I15542" s="830">
        <v>44344</v>
      </c>
      <c r="J15542" s="831" t="s">
        <v>388</v>
      </c>
    </row>
    <row r="15543" spans="1:10" s="372" customFormat="1" ht="23.25">
      <c r="A15543" s="833" t="s">
        <v>14779</v>
      </c>
      <c r="B15543" s="345" t="s">
        <v>2725</v>
      </c>
      <c r="C15543" s="336" t="s">
        <v>8351</v>
      </c>
      <c r="D15543" s="336" t="s">
        <v>388</v>
      </c>
      <c r="E15543" s="793">
        <v>30594.97</v>
      </c>
      <c r="F15543" s="829" t="s">
        <v>14780</v>
      </c>
      <c r="G15543" s="345" t="s">
        <v>14406</v>
      </c>
      <c r="H15543" s="830">
        <v>44336</v>
      </c>
      <c r="I15543" s="830">
        <v>44435</v>
      </c>
      <c r="J15543" s="831" t="s">
        <v>388</v>
      </c>
    </row>
    <row r="15544" spans="1:10" s="372" customFormat="1" ht="23.25">
      <c r="A15544" s="833" t="s">
        <v>14781</v>
      </c>
      <c r="B15544" s="345" t="s">
        <v>2725</v>
      </c>
      <c r="C15544" s="336" t="s">
        <v>8351</v>
      </c>
      <c r="D15544" s="336" t="s">
        <v>388</v>
      </c>
      <c r="E15544" s="793">
        <v>33820</v>
      </c>
      <c r="F15544" s="829" t="s">
        <v>14782</v>
      </c>
      <c r="G15544" s="345" t="s">
        <v>14406</v>
      </c>
      <c r="H15544" s="830">
        <v>44341</v>
      </c>
      <c r="I15544" s="830">
        <v>44358</v>
      </c>
      <c r="J15544" s="831" t="s">
        <v>388</v>
      </c>
    </row>
    <row r="15545" spans="1:10" s="372" customFormat="1">
      <c r="A15545" s="833" t="s">
        <v>14783</v>
      </c>
      <c r="B15545" s="345" t="s">
        <v>4257</v>
      </c>
      <c r="C15545" s="336" t="s">
        <v>8351</v>
      </c>
      <c r="D15545" s="336" t="s">
        <v>388</v>
      </c>
      <c r="E15545" s="793">
        <v>47021.23</v>
      </c>
      <c r="F15545" s="829" t="s">
        <v>14784</v>
      </c>
      <c r="G15545" s="345" t="s">
        <v>14406</v>
      </c>
      <c r="H15545" s="830">
        <v>44377</v>
      </c>
      <c r="I15545" s="830">
        <v>44385</v>
      </c>
      <c r="J15545" s="831" t="s">
        <v>388</v>
      </c>
    </row>
    <row r="15546" spans="1:10" s="372" customFormat="1">
      <c r="A15546" s="833" t="s">
        <v>14783</v>
      </c>
      <c r="B15546" s="345" t="s">
        <v>4257</v>
      </c>
      <c r="C15546" s="336" t="s">
        <v>8351</v>
      </c>
      <c r="D15546" s="336" t="s">
        <v>388</v>
      </c>
      <c r="E15546" s="793">
        <v>32244.39</v>
      </c>
      <c r="F15546" s="829" t="s">
        <v>14785</v>
      </c>
      <c r="G15546" s="345" t="s">
        <v>14406</v>
      </c>
      <c r="H15546" s="830">
        <v>44377</v>
      </c>
      <c r="I15546" s="830">
        <v>44379</v>
      </c>
      <c r="J15546" s="831" t="s">
        <v>388</v>
      </c>
    </row>
    <row r="15547" spans="1:10" s="372" customFormat="1" ht="23.25">
      <c r="A15547" s="833" t="s">
        <v>14786</v>
      </c>
      <c r="B15547" s="345" t="s">
        <v>4257</v>
      </c>
      <c r="C15547" s="336" t="s">
        <v>8351</v>
      </c>
      <c r="D15547" s="336" t="s">
        <v>388</v>
      </c>
      <c r="E15547" s="793">
        <v>21267.26</v>
      </c>
      <c r="F15547" s="829" t="s">
        <v>14784</v>
      </c>
      <c r="G15547" s="345" t="s">
        <v>14406</v>
      </c>
      <c r="H15547" s="830">
        <v>44377</v>
      </c>
      <c r="I15547" s="830" t="s">
        <v>14787</v>
      </c>
      <c r="J15547" s="831" t="s">
        <v>388</v>
      </c>
    </row>
    <row r="15548" spans="1:10" s="372" customFormat="1">
      <c r="A15548" s="833" t="s">
        <v>14788</v>
      </c>
      <c r="B15548" s="345" t="s">
        <v>4257</v>
      </c>
      <c r="C15548" s="336" t="s">
        <v>8351</v>
      </c>
      <c r="D15548" s="336" t="s">
        <v>388</v>
      </c>
      <c r="E15548" s="793">
        <v>29580.240000000002</v>
      </c>
      <c r="F15548" s="829" t="s">
        <v>14789</v>
      </c>
      <c r="G15548" s="345" t="s">
        <v>14406</v>
      </c>
      <c r="H15548" s="830">
        <v>44384</v>
      </c>
      <c r="I15548" s="830">
        <v>44396</v>
      </c>
      <c r="J15548" s="831" t="s">
        <v>388</v>
      </c>
    </row>
    <row r="15549" spans="1:10" s="372" customFormat="1" ht="23.25">
      <c r="A15549" s="833" t="s">
        <v>14790</v>
      </c>
      <c r="B15549" s="345" t="s">
        <v>2725</v>
      </c>
      <c r="C15549" s="336" t="s">
        <v>8351</v>
      </c>
      <c r="D15549" s="336" t="s">
        <v>388</v>
      </c>
      <c r="E15549" s="793">
        <v>30720</v>
      </c>
      <c r="F15549" s="829" t="s">
        <v>14791</v>
      </c>
      <c r="G15549" s="345" t="s">
        <v>14406</v>
      </c>
      <c r="H15549" s="830">
        <v>44475</v>
      </c>
      <c r="I15549" s="830">
        <v>44491</v>
      </c>
      <c r="J15549" s="831" t="s">
        <v>388</v>
      </c>
    </row>
    <row r="15550" spans="1:10" s="372" customFormat="1" ht="23.25">
      <c r="A15550" s="833" t="s">
        <v>14792</v>
      </c>
      <c r="B15550" s="345" t="s">
        <v>2725</v>
      </c>
      <c r="C15550" s="336" t="s">
        <v>8351</v>
      </c>
      <c r="D15550" s="336" t="s">
        <v>388</v>
      </c>
      <c r="E15550" s="793">
        <v>19591.52</v>
      </c>
      <c r="F15550" s="829" t="s">
        <v>14793</v>
      </c>
      <c r="G15550" s="345" t="s">
        <v>14406</v>
      </c>
      <c r="H15550" s="830">
        <v>44476</v>
      </c>
      <c r="I15550" s="830">
        <v>44484</v>
      </c>
      <c r="J15550" s="831" t="s">
        <v>388</v>
      </c>
    </row>
    <row r="15551" spans="1:10" s="372" customFormat="1" ht="23.25">
      <c r="A15551" s="833" t="s">
        <v>14794</v>
      </c>
      <c r="B15551" s="345" t="s">
        <v>4257</v>
      </c>
      <c r="C15551" s="336" t="s">
        <v>8351</v>
      </c>
      <c r="D15551" s="336" t="s">
        <v>388</v>
      </c>
      <c r="E15551" s="793">
        <v>23010</v>
      </c>
      <c r="F15551" s="829" t="s">
        <v>14795</v>
      </c>
      <c r="G15551" s="345" t="s">
        <v>14406</v>
      </c>
      <c r="H15551" s="830">
        <v>44476</v>
      </c>
      <c r="I15551" s="830">
        <v>44484</v>
      </c>
      <c r="J15551" s="831" t="s">
        <v>388</v>
      </c>
    </row>
    <row r="15552" spans="1:10" s="372" customFormat="1" ht="34.9">
      <c r="A15552" s="833" t="s">
        <v>14796</v>
      </c>
      <c r="B15552" s="345" t="s">
        <v>2725</v>
      </c>
      <c r="C15552" s="336" t="s">
        <v>8351</v>
      </c>
      <c r="D15552" s="336" t="s">
        <v>388</v>
      </c>
      <c r="E15552" s="793">
        <v>21380</v>
      </c>
      <c r="F15552" s="829" t="s">
        <v>14778</v>
      </c>
      <c r="G15552" s="345" t="s">
        <v>14406</v>
      </c>
      <c r="H15552" s="830">
        <v>44483</v>
      </c>
      <c r="I15552" s="830">
        <v>44503</v>
      </c>
      <c r="J15552" s="831" t="s">
        <v>388</v>
      </c>
    </row>
    <row r="15553" spans="1:10" s="372" customFormat="1" ht="23.25">
      <c r="A15553" s="833" t="s">
        <v>14797</v>
      </c>
      <c r="B15553" s="345" t="s">
        <v>2725</v>
      </c>
      <c r="C15553" s="336" t="s">
        <v>8351</v>
      </c>
      <c r="D15553" s="336" t="s">
        <v>388</v>
      </c>
      <c r="E15553" s="793">
        <v>24459.13</v>
      </c>
      <c r="F15553" s="829" t="s">
        <v>14798</v>
      </c>
      <c r="G15553" s="345" t="s">
        <v>14406</v>
      </c>
      <c r="H15553" s="830">
        <v>44509</v>
      </c>
      <c r="I15553" s="830">
        <v>44515</v>
      </c>
      <c r="J15553" s="831" t="s">
        <v>388</v>
      </c>
    </row>
    <row r="15554" spans="1:10" s="372" customFormat="1" ht="23.25">
      <c r="A15554" s="833" t="s">
        <v>14799</v>
      </c>
      <c r="B15554" s="345" t="s">
        <v>4257</v>
      </c>
      <c r="C15554" s="336" t="s">
        <v>8351</v>
      </c>
      <c r="D15554" s="336" t="s">
        <v>388</v>
      </c>
      <c r="E15554" s="793">
        <v>28241.77</v>
      </c>
      <c r="F15554" s="829" t="s">
        <v>14800</v>
      </c>
      <c r="G15554" s="345" t="s">
        <v>14406</v>
      </c>
      <c r="H15554" s="830">
        <v>44539</v>
      </c>
      <c r="I15554" s="830">
        <v>44543</v>
      </c>
      <c r="J15554" s="831" t="s">
        <v>388</v>
      </c>
    </row>
    <row r="15555" spans="1:10" s="372" customFormat="1">
      <c r="A15555" s="621" t="s">
        <v>151</v>
      </c>
      <c r="B15555" s="645"/>
      <c r="C15555" s="645"/>
      <c r="D15555" s="645"/>
      <c r="E15555" s="623">
        <f>SUM(E15556:E15840)</f>
        <v>22394520.289999999</v>
      </c>
      <c r="F15555" s="647"/>
      <c r="G15555" s="645"/>
      <c r="H15555" s="645"/>
      <c r="I15555" s="645"/>
      <c r="J15555" s="706"/>
    </row>
    <row r="15556" spans="1:10" s="372" customFormat="1" ht="34.9">
      <c r="A15556" s="832" t="s">
        <v>14801</v>
      </c>
      <c r="B15556" s="345" t="s">
        <v>2732</v>
      </c>
      <c r="C15556" s="345" t="s">
        <v>8351</v>
      </c>
      <c r="D15556" s="345" t="s">
        <v>14288</v>
      </c>
      <c r="E15556" s="793">
        <v>66000</v>
      </c>
      <c r="F15556" s="829" t="s">
        <v>14289</v>
      </c>
      <c r="G15556" s="345" t="s">
        <v>6467</v>
      </c>
      <c r="H15556" s="830">
        <v>44568</v>
      </c>
      <c r="I15556" s="345" t="s">
        <v>619</v>
      </c>
      <c r="J15556" s="835" t="s">
        <v>388</v>
      </c>
    </row>
    <row r="15557" spans="1:10" s="372" customFormat="1" ht="34.9">
      <c r="A15557" s="828" t="s">
        <v>14290</v>
      </c>
      <c r="B15557" s="345" t="s">
        <v>2831</v>
      </c>
      <c r="C15557" s="345" t="s">
        <v>8351</v>
      </c>
      <c r="D15557" s="345" t="s">
        <v>37998</v>
      </c>
      <c r="E15557" s="793">
        <v>43513.43</v>
      </c>
      <c r="F15557" s="829" t="s">
        <v>14291</v>
      </c>
      <c r="G15557" s="345" t="s">
        <v>14284</v>
      </c>
      <c r="H15557" s="830">
        <v>44585</v>
      </c>
      <c r="I15557" s="345" t="s">
        <v>619</v>
      </c>
      <c r="J15557" s="835" t="s">
        <v>388</v>
      </c>
    </row>
    <row r="15558" spans="1:10" s="372" customFormat="1" ht="34.9">
      <c r="A15558" s="832" t="s">
        <v>14802</v>
      </c>
      <c r="B15558" s="345" t="s">
        <v>3115</v>
      </c>
      <c r="C15558" s="345" t="s">
        <v>8351</v>
      </c>
      <c r="D15558" s="345" t="s">
        <v>14397</v>
      </c>
      <c r="E15558" s="793">
        <v>488520</v>
      </c>
      <c r="F15558" s="829" t="s">
        <v>14398</v>
      </c>
      <c r="G15558" s="345" t="s">
        <v>6467</v>
      </c>
      <c r="H15558" s="830">
        <v>44585</v>
      </c>
      <c r="I15558" s="345" t="s">
        <v>619</v>
      </c>
      <c r="J15558" s="835" t="s">
        <v>388</v>
      </c>
    </row>
    <row r="15559" spans="1:10" s="372" customFormat="1" ht="34.9">
      <c r="A15559" s="832" t="s">
        <v>14803</v>
      </c>
      <c r="B15559" s="345" t="s">
        <v>2732</v>
      </c>
      <c r="C15559" s="345" t="s">
        <v>8351</v>
      </c>
      <c r="D15559" s="345" t="s">
        <v>14296</v>
      </c>
      <c r="E15559" s="793">
        <v>54000</v>
      </c>
      <c r="F15559" s="829" t="s">
        <v>14297</v>
      </c>
      <c r="G15559" s="345" t="s">
        <v>6467</v>
      </c>
      <c r="H15559" s="830">
        <v>44593</v>
      </c>
      <c r="I15559" s="345" t="s">
        <v>619</v>
      </c>
      <c r="J15559" s="835" t="s">
        <v>388</v>
      </c>
    </row>
    <row r="15560" spans="1:10" s="372" customFormat="1" ht="34.9">
      <c r="A15560" s="832" t="s">
        <v>14804</v>
      </c>
      <c r="B15560" s="345" t="s">
        <v>3115</v>
      </c>
      <c r="C15560" s="345" t="s">
        <v>8351</v>
      </c>
      <c r="D15560" s="345" t="s">
        <v>14397</v>
      </c>
      <c r="E15560" s="793">
        <v>165730.4</v>
      </c>
      <c r="F15560" s="829" t="s">
        <v>14398</v>
      </c>
      <c r="G15560" s="345" t="s">
        <v>6467</v>
      </c>
      <c r="H15560" s="830">
        <v>44593</v>
      </c>
      <c r="I15560" s="345" t="s">
        <v>619</v>
      </c>
      <c r="J15560" s="835" t="s">
        <v>388</v>
      </c>
    </row>
    <row r="15561" spans="1:10" s="372" customFormat="1" ht="34.9">
      <c r="A15561" s="832" t="s">
        <v>14805</v>
      </c>
      <c r="B15561" s="345" t="s">
        <v>2831</v>
      </c>
      <c r="C15561" s="345" t="s">
        <v>8351</v>
      </c>
      <c r="D15561" s="345" t="s">
        <v>37999</v>
      </c>
      <c r="E15561" s="793">
        <v>70000</v>
      </c>
      <c r="F15561" s="829" t="s">
        <v>10003</v>
      </c>
      <c r="G15561" s="345" t="s">
        <v>6467</v>
      </c>
      <c r="H15561" s="830">
        <v>44596</v>
      </c>
      <c r="I15561" s="345" t="s">
        <v>619</v>
      </c>
      <c r="J15561" s="835" t="s">
        <v>388</v>
      </c>
    </row>
    <row r="15562" spans="1:10" s="372" customFormat="1" ht="34.9">
      <c r="A15562" s="832" t="s">
        <v>14806</v>
      </c>
      <c r="B15562" s="345" t="s">
        <v>2732</v>
      </c>
      <c r="C15562" s="345" t="s">
        <v>8351</v>
      </c>
      <c r="D15562" s="345" t="s">
        <v>14807</v>
      </c>
      <c r="E15562" s="793">
        <v>138600</v>
      </c>
      <c r="F15562" s="829" t="s">
        <v>14808</v>
      </c>
      <c r="G15562" s="345" t="s">
        <v>6467</v>
      </c>
      <c r="H15562" s="830">
        <v>44608</v>
      </c>
      <c r="I15562" s="345" t="s">
        <v>619</v>
      </c>
      <c r="J15562" s="835" t="s">
        <v>388</v>
      </c>
    </row>
    <row r="15563" spans="1:10" s="372" customFormat="1" ht="34.9">
      <c r="A15563" s="832" t="s">
        <v>14809</v>
      </c>
      <c r="B15563" s="345" t="s">
        <v>2831</v>
      </c>
      <c r="C15563" s="345" t="s">
        <v>8351</v>
      </c>
      <c r="D15563" s="345" t="s">
        <v>38000</v>
      </c>
      <c r="E15563" s="793">
        <v>162544.60999999999</v>
      </c>
      <c r="F15563" s="829" t="s">
        <v>14291</v>
      </c>
      <c r="G15563" s="345" t="s">
        <v>6467</v>
      </c>
      <c r="H15563" s="830">
        <v>44608</v>
      </c>
      <c r="I15563" s="345" t="s">
        <v>619</v>
      </c>
      <c r="J15563" s="835" t="s">
        <v>388</v>
      </c>
    </row>
    <row r="15564" spans="1:10" s="372" customFormat="1" ht="34.9">
      <c r="A15564" s="832" t="s">
        <v>14810</v>
      </c>
      <c r="B15564" s="345" t="s">
        <v>3115</v>
      </c>
      <c r="C15564" s="345" t="s">
        <v>8351</v>
      </c>
      <c r="D15564" s="345" t="s">
        <v>14811</v>
      </c>
      <c r="E15564" s="793">
        <v>166400</v>
      </c>
      <c r="F15564" s="829" t="s">
        <v>14812</v>
      </c>
      <c r="G15564" s="345" t="s">
        <v>6467</v>
      </c>
      <c r="H15564" s="830">
        <v>44616</v>
      </c>
      <c r="I15564" s="345" t="s">
        <v>619</v>
      </c>
      <c r="J15564" s="835" t="s">
        <v>388</v>
      </c>
    </row>
    <row r="15565" spans="1:10" s="372" customFormat="1" ht="34.9">
      <c r="A15565" s="832" t="s">
        <v>14813</v>
      </c>
      <c r="B15565" s="345" t="s">
        <v>3115</v>
      </c>
      <c r="C15565" s="345" t="s">
        <v>8351</v>
      </c>
      <c r="D15565" s="345" t="s">
        <v>14811</v>
      </c>
      <c r="E15565" s="793">
        <v>79200</v>
      </c>
      <c r="F15565" s="829" t="s">
        <v>14812</v>
      </c>
      <c r="G15565" s="345" t="s">
        <v>6467</v>
      </c>
      <c r="H15565" s="830">
        <v>44616</v>
      </c>
      <c r="I15565" s="345" t="s">
        <v>619</v>
      </c>
      <c r="J15565" s="835" t="s">
        <v>388</v>
      </c>
    </row>
    <row r="15566" spans="1:10" s="372" customFormat="1" ht="34.9">
      <c r="A15566" s="832" t="s">
        <v>14814</v>
      </c>
      <c r="B15566" s="345" t="s">
        <v>3115</v>
      </c>
      <c r="C15566" s="345" t="s">
        <v>8351</v>
      </c>
      <c r="D15566" s="345" t="s">
        <v>14811</v>
      </c>
      <c r="E15566" s="793">
        <v>160940.66</v>
      </c>
      <c r="F15566" s="829" t="s">
        <v>14815</v>
      </c>
      <c r="G15566" s="345" t="s">
        <v>6467</v>
      </c>
      <c r="H15566" s="830">
        <v>44617</v>
      </c>
      <c r="I15566" s="345" t="s">
        <v>619</v>
      </c>
      <c r="J15566" s="835" t="s">
        <v>388</v>
      </c>
    </row>
    <row r="15567" spans="1:10" s="372" customFormat="1" ht="34.9">
      <c r="A15567" s="832" t="s">
        <v>14816</v>
      </c>
      <c r="B15567" s="345" t="s">
        <v>3115</v>
      </c>
      <c r="C15567" s="345" t="s">
        <v>8351</v>
      </c>
      <c r="D15567" s="345" t="s">
        <v>14811</v>
      </c>
      <c r="E15567" s="793">
        <v>163744.32999999999</v>
      </c>
      <c r="F15567" s="829" t="s">
        <v>14815</v>
      </c>
      <c r="G15567" s="345" t="s">
        <v>6467</v>
      </c>
      <c r="H15567" s="830">
        <v>44617</v>
      </c>
      <c r="I15567" s="345" t="s">
        <v>619</v>
      </c>
      <c r="J15567" s="835" t="s">
        <v>388</v>
      </c>
    </row>
    <row r="15568" spans="1:10" s="372" customFormat="1" ht="34.9">
      <c r="A15568" s="832" t="s">
        <v>14817</v>
      </c>
      <c r="B15568" s="345" t="s">
        <v>3115</v>
      </c>
      <c r="C15568" s="345" t="s">
        <v>8351</v>
      </c>
      <c r="D15568" s="345" t="s">
        <v>14811</v>
      </c>
      <c r="E15568" s="793">
        <v>82787.850000000006</v>
      </c>
      <c r="F15568" s="829" t="s">
        <v>14818</v>
      </c>
      <c r="G15568" s="345" t="s">
        <v>6467</v>
      </c>
      <c r="H15568" s="830">
        <v>44617</v>
      </c>
      <c r="I15568" s="345" t="s">
        <v>619</v>
      </c>
      <c r="J15568" s="835" t="s">
        <v>388</v>
      </c>
    </row>
    <row r="15569" spans="1:10" s="372" customFormat="1" ht="34.9">
      <c r="A15569" s="832" t="s">
        <v>14819</v>
      </c>
      <c r="B15569" s="345" t="s">
        <v>3115</v>
      </c>
      <c r="C15569" s="345" t="s">
        <v>8351</v>
      </c>
      <c r="D15569" s="345" t="s">
        <v>14811</v>
      </c>
      <c r="E15569" s="793">
        <v>84816</v>
      </c>
      <c r="F15569" s="829" t="s">
        <v>14820</v>
      </c>
      <c r="G15569" s="345" t="s">
        <v>6467</v>
      </c>
      <c r="H15569" s="830">
        <v>44617</v>
      </c>
      <c r="I15569" s="345" t="s">
        <v>619</v>
      </c>
      <c r="J15569" s="835" t="s">
        <v>388</v>
      </c>
    </row>
    <row r="15570" spans="1:10" s="372" customFormat="1" ht="34.9">
      <c r="A15570" s="832" t="s">
        <v>14821</v>
      </c>
      <c r="B15570" s="345" t="s">
        <v>3115</v>
      </c>
      <c r="C15570" s="345" t="s">
        <v>8351</v>
      </c>
      <c r="D15570" s="345" t="s">
        <v>14811</v>
      </c>
      <c r="E15570" s="793">
        <v>84816</v>
      </c>
      <c r="F15570" s="829" t="s">
        <v>14820</v>
      </c>
      <c r="G15570" s="345" t="s">
        <v>6467</v>
      </c>
      <c r="H15570" s="830">
        <v>44617</v>
      </c>
      <c r="I15570" s="345" t="s">
        <v>619</v>
      </c>
      <c r="J15570" s="835" t="s">
        <v>388</v>
      </c>
    </row>
    <row r="15571" spans="1:10" s="372" customFormat="1" ht="34.9">
      <c r="A15571" s="832" t="s">
        <v>14822</v>
      </c>
      <c r="B15571" s="345" t="s">
        <v>3115</v>
      </c>
      <c r="C15571" s="345" t="s">
        <v>8351</v>
      </c>
      <c r="D15571" s="345" t="s">
        <v>14811</v>
      </c>
      <c r="E15571" s="793">
        <v>162060</v>
      </c>
      <c r="F15571" s="829" t="s">
        <v>14823</v>
      </c>
      <c r="G15571" s="345" t="s">
        <v>6467</v>
      </c>
      <c r="H15571" s="830">
        <v>44617</v>
      </c>
      <c r="I15571" s="345" t="s">
        <v>619</v>
      </c>
      <c r="J15571" s="835" t="s">
        <v>388</v>
      </c>
    </row>
    <row r="15572" spans="1:10" s="372" customFormat="1" ht="34.9">
      <c r="A15572" s="832" t="s">
        <v>14824</v>
      </c>
      <c r="B15572" s="345" t="s">
        <v>3115</v>
      </c>
      <c r="C15572" s="345" t="s">
        <v>8351</v>
      </c>
      <c r="D15572" s="345" t="s">
        <v>14811</v>
      </c>
      <c r="E15572" s="793">
        <v>68400</v>
      </c>
      <c r="F15572" s="829" t="s">
        <v>14825</v>
      </c>
      <c r="G15572" s="345" t="s">
        <v>6467</v>
      </c>
      <c r="H15572" s="830">
        <v>44617</v>
      </c>
      <c r="I15572" s="345" t="s">
        <v>619</v>
      </c>
      <c r="J15572" s="835" t="s">
        <v>388</v>
      </c>
    </row>
    <row r="15573" spans="1:10" s="372" customFormat="1" ht="34.9">
      <c r="A15573" s="832" t="s">
        <v>14826</v>
      </c>
      <c r="B15573" s="345" t="s">
        <v>3115</v>
      </c>
      <c r="C15573" s="345" t="s">
        <v>8351</v>
      </c>
      <c r="D15573" s="345" t="s">
        <v>14811</v>
      </c>
      <c r="E15573" s="793">
        <v>136800</v>
      </c>
      <c r="F15573" s="829" t="s">
        <v>14825</v>
      </c>
      <c r="G15573" s="345" t="s">
        <v>6467</v>
      </c>
      <c r="H15573" s="830">
        <v>44617</v>
      </c>
      <c r="I15573" s="345" t="s">
        <v>619</v>
      </c>
      <c r="J15573" s="835" t="s">
        <v>388</v>
      </c>
    </row>
    <row r="15574" spans="1:10" s="372" customFormat="1" ht="34.9">
      <c r="A15574" s="832" t="s">
        <v>14827</v>
      </c>
      <c r="B15574" s="345" t="s">
        <v>3115</v>
      </c>
      <c r="C15574" s="345" t="s">
        <v>8351</v>
      </c>
      <c r="D15574" s="345" t="s">
        <v>14811</v>
      </c>
      <c r="E15574" s="793">
        <v>68400</v>
      </c>
      <c r="F15574" s="829" t="s">
        <v>14825</v>
      </c>
      <c r="G15574" s="345" t="s">
        <v>6467</v>
      </c>
      <c r="H15574" s="830">
        <v>44617</v>
      </c>
      <c r="I15574" s="345" t="s">
        <v>619</v>
      </c>
      <c r="J15574" s="835" t="s">
        <v>388</v>
      </c>
    </row>
    <row r="15575" spans="1:10" s="372" customFormat="1" ht="34.9">
      <c r="A15575" s="832" t="s">
        <v>14828</v>
      </c>
      <c r="B15575" s="345" t="s">
        <v>3115</v>
      </c>
      <c r="C15575" s="345" t="s">
        <v>8351</v>
      </c>
      <c r="D15575" s="345" t="s">
        <v>14811</v>
      </c>
      <c r="E15575" s="793">
        <v>68400</v>
      </c>
      <c r="F15575" s="829" t="s">
        <v>14825</v>
      </c>
      <c r="G15575" s="345" t="s">
        <v>6467</v>
      </c>
      <c r="H15575" s="830">
        <v>44617</v>
      </c>
      <c r="I15575" s="345" t="s">
        <v>619</v>
      </c>
      <c r="J15575" s="835" t="s">
        <v>388</v>
      </c>
    </row>
    <row r="15576" spans="1:10" s="372" customFormat="1" ht="34.9">
      <c r="A15576" s="832" t="s">
        <v>14829</v>
      </c>
      <c r="B15576" s="345" t="s">
        <v>3115</v>
      </c>
      <c r="C15576" s="345" t="s">
        <v>8351</v>
      </c>
      <c r="D15576" s="345" t="s">
        <v>14811</v>
      </c>
      <c r="E15576" s="793">
        <v>84190.32</v>
      </c>
      <c r="F15576" s="829" t="s">
        <v>14830</v>
      </c>
      <c r="G15576" s="345" t="s">
        <v>6467</v>
      </c>
      <c r="H15576" s="830">
        <v>44617</v>
      </c>
      <c r="I15576" s="345" t="s">
        <v>619</v>
      </c>
      <c r="J15576" s="835" t="s">
        <v>388</v>
      </c>
    </row>
    <row r="15577" spans="1:10" s="372" customFormat="1" ht="34.9">
      <c r="A15577" s="832" t="s">
        <v>14831</v>
      </c>
      <c r="B15577" s="345" t="s">
        <v>3115</v>
      </c>
      <c r="C15577" s="345" t="s">
        <v>8351</v>
      </c>
      <c r="D15577" s="345" t="s">
        <v>14811</v>
      </c>
      <c r="E15577" s="793">
        <v>81406.44</v>
      </c>
      <c r="F15577" s="829" t="s">
        <v>14830</v>
      </c>
      <c r="G15577" s="345" t="s">
        <v>6467</v>
      </c>
      <c r="H15577" s="830">
        <v>44617</v>
      </c>
      <c r="I15577" s="345" t="s">
        <v>619</v>
      </c>
      <c r="J15577" s="835" t="s">
        <v>388</v>
      </c>
    </row>
    <row r="15578" spans="1:10" s="372" customFormat="1" ht="34.9">
      <c r="A15578" s="832" t="s">
        <v>14832</v>
      </c>
      <c r="B15578" s="345" t="s">
        <v>3115</v>
      </c>
      <c r="C15578" s="345" t="s">
        <v>8351</v>
      </c>
      <c r="D15578" s="345" t="s">
        <v>14811</v>
      </c>
      <c r="E15578" s="793">
        <v>81824.399999999994</v>
      </c>
      <c r="F15578" s="829" t="s">
        <v>14830</v>
      </c>
      <c r="G15578" s="345" t="s">
        <v>6467</v>
      </c>
      <c r="H15578" s="830">
        <v>44617</v>
      </c>
      <c r="I15578" s="345" t="s">
        <v>619</v>
      </c>
      <c r="J15578" s="835" t="s">
        <v>388</v>
      </c>
    </row>
    <row r="15579" spans="1:10" s="372" customFormat="1" ht="34.9">
      <c r="A15579" s="832" t="s">
        <v>14833</v>
      </c>
      <c r="B15579" s="345" t="s">
        <v>3115</v>
      </c>
      <c r="C15579" s="345" t="s">
        <v>8351</v>
      </c>
      <c r="D15579" s="345" t="s">
        <v>14811</v>
      </c>
      <c r="E15579" s="793">
        <v>80521.2</v>
      </c>
      <c r="F15579" s="829" t="s">
        <v>14830</v>
      </c>
      <c r="G15579" s="345" t="s">
        <v>6467</v>
      </c>
      <c r="H15579" s="830">
        <v>44617</v>
      </c>
      <c r="I15579" s="345" t="s">
        <v>619</v>
      </c>
      <c r="J15579" s="835" t="s">
        <v>388</v>
      </c>
    </row>
    <row r="15580" spans="1:10" s="372" customFormat="1" ht="34.9">
      <c r="A15580" s="832" t="s">
        <v>14834</v>
      </c>
      <c r="B15580" s="345" t="s">
        <v>3115</v>
      </c>
      <c r="C15580" s="345" t="s">
        <v>8351</v>
      </c>
      <c r="D15580" s="345" t="s">
        <v>14811</v>
      </c>
      <c r="E15580" s="793">
        <v>80834.399999999994</v>
      </c>
      <c r="F15580" s="829" t="s">
        <v>14830</v>
      </c>
      <c r="G15580" s="345" t="s">
        <v>6467</v>
      </c>
      <c r="H15580" s="830">
        <v>44617</v>
      </c>
      <c r="I15580" s="345" t="s">
        <v>619</v>
      </c>
      <c r="J15580" s="835" t="s">
        <v>388</v>
      </c>
    </row>
    <row r="15581" spans="1:10" s="372" customFormat="1" ht="34.9">
      <c r="A15581" s="832" t="s">
        <v>14835</v>
      </c>
      <c r="B15581" s="345" t="s">
        <v>3115</v>
      </c>
      <c r="C15581" s="345" t="s">
        <v>8351</v>
      </c>
      <c r="D15581" s="345" t="s">
        <v>14811</v>
      </c>
      <c r="E15581" s="793">
        <v>79158.600000000006</v>
      </c>
      <c r="F15581" s="829" t="s">
        <v>14830</v>
      </c>
      <c r="G15581" s="345" t="s">
        <v>6467</v>
      </c>
      <c r="H15581" s="830">
        <v>44617</v>
      </c>
      <c r="I15581" s="345" t="s">
        <v>619</v>
      </c>
      <c r="J15581" s="835" t="s">
        <v>388</v>
      </c>
    </row>
    <row r="15582" spans="1:10" s="372" customFormat="1" ht="34.9">
      <c r="A15582" s="832" t="s">
        <v>14836</v>
      </c>
      <c r="B15582" s="345" t="s">
        <v>3115</v>
      </c>
      <c r="C15582" s="345" t="s">
        <v>8351</v>
      </c>
      <c r="D15582" s="345" t="s">
        <v>14811</v>
      </c>
      <c r="E15582" s="793">
        <v>80024.399999999994</v>
      </c>
      <c r="F15582" s="829" t="s">
        <v>14830</v>
      </c>
      <c r="G15582" s="345" t="s">
        <v>6467</v>
      </c>
      <c r="H15582" s="830">
        <v>44617</v>
      </c>
      <c r="I15582" s="345" t="s">
        <v>619</v>
      </c>
      <c r="J15582" s="835" t="s">
        <v>388</v>
      </c>
    </row>
    <row r="15583" spans="1:10" s="372" customFormat="1" ht="34.9">
      <c r="A15583" s="832" t="s">
        <v>14837</v>
      </c>
      <c r="B15583" s="345" t="s">
        <v>3115</v>
      </c>
      <c r="C15583" s="345" t="s">
        <v>8351</v>
      </c>
      <c r="D15583" s="345" t="s">
        <v>14811</v>
      </c>
      <c r="E15583" s="793">
        <v>78480</v>
      </c>
      <c r="F15583" s="829" t="s">
        <v>14830</v>
      </c>
      <c r="G15583" s="345" t="s">
        <v>6467</v>
      </c>
      <c r="H15583" s="830">
        <v>44617</v>
      </c>
      <c r="I15583" s="345" t="s">
        <v>619</v>
      </c>
      <c r="J15583" s="835" t="s">
        <v>388</v>
      </c>
    </row>
    <row r="15584" spans="1:10" s="372" customFormat="1" ht="34.9">
      <c r="A15584" s="832" t="s">
        <v>14838</v>
      </c>
      <c r="B15584" s="345" t="s">
        <v>2732</v>
      </c>
      <c r="C15584" s="345" t="s">
        <v>8351</v>
      </c>
      <c r="D15584" s="345" t="s">
        <v>14301</v>
      </c>
      <c r="E15584" s="793">
        <v>320400</v>
      </c>
      <c r="F15584" s="829" t="s">
        <v>14302</v>
      </c>
      <c r="G15584" s="345" t="s">
        <v>6467</v>
      </c>
      <c r="H15584" s="830">
        <v>44620</v>
      </c>
      <c r="I15584" s="345" t="s">
        <v>619</v>
      </c>
      <c r="J15584" s="835" t="s">
        <v>388</v>
      </c>
    </row>
    <row r="15585" spans="1:10" s="372" customFormat="1" ht="23.25">
      <c r="A15585" s="832" t="s">
        <v>14839</v>
      </c>
      <c r="B15585" s="345" t="s">
        <v>14386</v>
      </c>
      <c r="C15585" s="345" t="s">
        <v>8351</v>
      </c>
      <c r="D15585" s="345" t="s">
        <v>14840</v>
      </c>
      <c r="E15585" s="793">
        <v>37101.279999999999</v>
      </c>
      <c r="F15585" s="829" t="s">
        <v>14841</v>
      </c>
      <c r="G15585" s="345" t="s">
        <v>14284</v>
      </c>
      <c r="H15585" s="830">
        <v>44621</v>
      </c>
      <c r="I15585" s="830">
        <v>44624</v>
      </c>
      <c r="J15585" s="835" t="s">
        <v>388</v>
      </c>
    </row>
    <row r="15586" spans="1:10" s="372" customFormat="1" ht="34.9">
      <c r="A15586" s="832" t="s">
        <v>14842</v>
      </c>
      <c r="B15586" s="345" t="s">
        <v>2732</v>
      </c>
      <c r="C15586" s="345" t="s">
        <v>8351</v>
      </c>
      <c r="D15586" s="345" t="s">
        <v>14304</v>
      </c>
      <c r="E15586" s="793">
        <v>774000</v>
      </c>
      <c r="F15586" s="829" t="s">
        <v>14305</v>
      </c>
      <c r="G15586" s="345" t="s">
        <v>6467</v>
      </c>
      <c r="H15586" s="830">
        <v>44624</v>
      </c>
      <c r="I15586" s="345" t="s">
        <v>619</v>
      </c>
      <c r="J15586" s="835" t="s">
        <v>388</v>
      </c>
    </row>
    <row r="15587" spans="1:10" s="372" customFormat="1" ht="34.9">
      <c r="A15587" s="832" t="s">
        <v>14843</v>
      </c>
      <c r="B15587" s="345" t="s">
        <v>2732</v>
      </c>
      <c r="C15587" s="345" t="s">
        <v>8351</v>
      </c>
      <c r="D15587" s="345" t="s">
        <v>14307</v>
      </c>
      <c r="E15587" s="793">
        <v>198000</v>
      </c>
      <c r="F15587" s="829" t="s">
        <v>14308</v>
      </c>
      <c r="G15587" s="345" t="s">
        <v>6467</v>
      </c>
      <c r="H15587" s="830">
        <v>44639</v>
      </c>
      <c r="I15587" s="345" t="s">
        <v>619</v>
      </c>
      <c r="J15587" s="835" t="s">
        <v>388</v>
      </c>
    </row>
    <row r="15588" spans="1:10" s="372" customFormat="1" ht="34.9">
      <c r="A15588" s="832" t="s">
        <v>14844</v>
      </c>
      <c r="B15588" s="345" t="s">
        <v>2732</v>
      </c>
      <c r="C15588" s="345" t="s">
        <v>8351</v>
      </c>
      <c r="D15588" s="345" t="s">
        <v>14845</v>
      </c>
      <c r="E15588" s="793">
        <v>97200</v>
      </c>
      <c r="F15588" s="829" t="s">
        <v>14846</v>
      </c>
      <c r="G15588" s="345" t="s">
        <v>6467</v>
      </c>
      <c r="H15588" s="830">
        <v>44645</v>
      </c>
      <c r="I15588" s="345" t="s">
        <v>619</v>
      </c>
      <c r="J15588" s="835" t="s">
        <v>388</v>
      </c>
    </row>
    <row r="15589" spans="1:10" s="372" customFormat="1" ht="34.9">
      <c r="A15589" s="832" t="s">
        <v>14847</v>
      </c>
      <c r="B15589" s="345" t="s">
        <v>3115</v>
      </c>
      <c r="C15589" s="345" t="s">
        <v>8351</v>
      </c>
      <c r="D15589" s="345" t="s">
        <v>14811</v>
      </c>
      <c r="E15589" s="793">
        <v>165400</v>
      </c>
      <c r="F15589" s="829" t="s">
        <v>14848</v>
      </c>
      <c r="G15589" s="345" t="s">
        <v>6467</v>
      </c>
      <c r="H15589" s="830">
        <v>44645</v>
      </c>
      <c r="I15589" s="345" t="s">
        <v>619</v>
      </c>
      <c r="J15589" s="835" t="s">
        <v>388</v>
      </c>
    </row>
    <row r="15590" spans="1:10" s="372" customFormat="1" ht="34.9">
      <c r="A15590" s="832" t="s">
        <v>14849</v>
      </c>
      <c r="B15590" s="345" t="s">
        <v>3115</v>
      </c>
      <c r="C15590" s="345" t="s">
        <v>8351</v>
      </c>
      <c r="D15590" s="345" t="s">
        <v>14811</v>
      </c>
      <c r="E15590" s="793">
        <v>79200</v>
      </c>
      <c r="F15590" s="829" t="s">
        <v>14850</v>
      </c>
      <c r="G15590" s="345" t="s">
        <v>6467</v>
      </c>
      <c r="H15590" s="830">
        <v>44652</v>
      </c>
      <c r="I15590" s="345" t="s">
        <v>619</v>
      </c>
      <c r="J15590" s="835" t="s">
        <v>388</v>
      </c>
    </row>
    <row r="15591" spans="1:10" s="372" customFormat="1" ht="34.9">
      <c r="A15591" s="832" t="s">
        <v>14851</v>
      </c>
      <c r="B15591" s="345" t="s">
        <v>3115</v>
      </c>
      <c r="C15591" s="345" t="s">
        <v>8351</v>
      </c>
      <c r="D15591" s="345" t="s">
        <v>14852</v>
      </c>
      <c r="E15591" s="793">
        <v>2528622</v>
      </c>
      <c r="F15591" s="829" t="s">
        <v>14398</v>
      </c>
      <c r="G15591" s="345" t="s">
        <v>6467</v>
      </c>
      <c r="H15591" s="830">
        <v>44655</v>
      </c>
      <c r="I15591" s="345" t="s">
        <v>619</v>
      </c>
      <c r="J15591" s="835" t="s">
        <v>388</v>
      </c>
    </row>
    <row r="15592" spans="1:10" s="372" customFormat="1" ht="34.9">
      <c r="A15592" s="832" t="s">
        <v>14853</v>
      </c>
      <c r="B15592" s="437" t="s">
        <v>3115</v>
      </c>
      <c r="C15592" s="437" t="s">
        <v>8351</v>
      </c>
      <c r="D15592" s="437" t="s">
        <v>14811</v>
      </c>
      <c r="E15592" s="469">
        <v>3556800</v>
      </c>
      <c r="F15592" s="391" t="s">
        <v>14854</v>
      </c>
      <c r="G15592" s="345" t="s">
        <v>14855</v>
      </c>
      <c r="H15592" s="392">
        <v>44655</v>
      </c>
      <c r="I15592" s="345" t="s">
        <v>619</v>
      </c>
      <c r="J15592" s="835" t="s">
        <v>388</v>
      </c>
    </row>
    <row r="15593" spans="1:10" s="372" customFormat="1" ht="34.9">
      <c r="A15593" s="832" t="s">
        <v>14856</v>
      </c>
      <c r="B15593" s="345" t="s">
        <v>3115</v>
      </c>
      <c r="C15593" s="345" t="s">
        <v>8351</v>
      </c>
      <c r="D15593" s="345" t="s">
        <v>14811</v>
      </c>
      <c r="E15593" s="793">
        <v>81210.600000000006</v>
      </c>
      <c r="F15593" s="829" t="s">
        <v>14857</v>
      </c>
      <c r="G15593" s="345" t="s">
        <v>6467</v>
      </c>
      <c r="H15593" s="830">
        <v>44655</v>
      </c>
      <c r="I15593" s="345" t="s">
        <v>619</v>
      </c>
      <c r="J15593" s="835" t="s">
        <v>388</v>
      </c>
    </row>
    <row r="15594" spans="1:10" s="372" customFormat="1" ht="34.9">
      <c r="A15594" s="832" t="s">
        <v>14858</v>
      </c>
      <c r="B15594" s="345" t="s">
        <v>3115</v>
      </c>
      <c r="C15594" s="345" t="s">
        <v>8351</v>
      </c>
      <c r="D15594" s="345" t="s">
        <v>14811</v>
      </c>
      <c r="E15594" s="793">
        <v>82026</v>
      </c>
      <c r="F15594" s="829" t="s">
        <v>14857</v>
      </c>
      <c r="G15594" s="345" t="s">
        <v>6467</v>
      </c>
      <c r="H15594" s="830">
        <v>44655</v>
      </c>
      <c r="I15594" s="345" t="s">
        <v>619</v>
      </c>
      <c r="J15594" s="835" t="s">
        <v>388</v>
      </c>
    </row>
    <row r="15595" spans="1:10" s="372" customFormat="1" ht="34.9">
      <c r="A15595" s="832" t="s">
        <v>14859</v>
      </c>
      <c r="B15595" s="345" t="s">
        <v>3115</v>
      </c>
      <c r="C15595" s="345" t="s">
        <v>8351</v>
      </c>
      <c r="D15595" s="345" t="s">
        <v>14811</v>
      </c>
      <c r="E15595" s="793">
        <v>80427.899999999994</v>
      </c>
      <c r="F15595" s="829" t="s">
        <v>14857</v>
      </c>
      <c r="G15595" s="345" t="s">
        <v>6467</v>
      </c>
      <c r="H15595" s="830">
        <v>44655</v>
      </c>
      <c r="I15595" s="345" t="s">
        <v>619</v>
      </c>
      <c r="J15595" s="835" t="s">
        <v>388</v>
      </c>
    </row>
    <row r="15596" spans="1:10" s="372" customFormat="1" ht="34.9">
      <c r="A15596" s="832" t="s">
        <v>14860</v>
      </c>
      <c r="B15596" s="345" t="s">
        <v>3115</v>
      </c>
      <c r="C15596" s="345" t="s">
        <v>8351</v>
      </c>
      <c r="D15596" s="345" t="s">
        <v>14811</v>
      </c>
      <c r="E15596" s="793">
        <v>81856.800000000003</v>
      </c>
      <c r="F15596" s="829" t="s">
        <v>14830</v>
      </c>
      <c r="G15596" s="345" t="s">
        <v>6467</v>
      </c>
      <c r="H15596" s="830">
        <v>44655</v>
      </c>
      <c r="I15596" s="345" t="s">
        <v>619</v>
      </c>
      <c r="J15596" s="835" t="s">
        <v>388</v>
      </c>
    </row>
    <row r="15597" spans="1:10" s="372" customFormat="1" ht="34.9">
      <c r="A15597" s="832" t="s">
        <v>14861</v>
      </c>
      <c r="B15597" s="345" t="s">
        <v>3115</v>
      </c>
      <c r="C15597" s="345" t="s">
        <v>8351</v>
      </c>
      <c r="D15597" s="345" t="s">
        <v>14852</v>
      </c>
      <c r="E15597" s="793">
        <v>270500</v>
      </c>
      <c r="F15597" s="829" t="s">
        <v>14862</v>
      </c>
      <c r="G15597" s="345" t="s">
        <v>6467</v>
      </c>
      <c r="H15597" s="830">
        <v>44656</v>
      </c>
      <c r="I15597" s="345" t="s">
        <v>619</v>
      </c>
      <c r="J15597" s="835" t="s">
        <v>388</v>
      </c>
    </row>
    <row r="15598" spans="1:10" s="372" customFormat="1" ht="46.5">
      <c r="A15598" s="832" t="s">
        <v>14863</v>
      </c>
      <c r="B15598" s="345" t="s">
        <v>3115</v>
      </c>
      <c r="C15598" s="345" t="s">
        <v>8351</v>
      </c>
      <c r="D15598" s="345" t="s">
        <v>14852</v>
      </c>
      <c r="E15598" s="793">
        <v>1166367.6000000001</v>
      </c>
      <c r="F15598" s="829" t="s">
        <v>9243</v>
      </c>
      <c r="G15598" s="345" t="s">
        <v>6467</v>
      </c>
      <c r="H15598" s="830">
        <v>44656</v>
      </c>
      <c r="I15598" s="345" t="s">
        <v>619</v>
      </c>
      <c r="J15598" s="835" t="s">
        <v>388</v>
      </c>
    </row>
    <row r="15599" spans="1:10" s="372" customFormat="1" ht="34.9">
      <c r="A15599" s="832" t="s">
        <v>14864</v>
      </c>
      <c r="B15599" s="345" t="s">
        <v>3115</v>
      </c>
      <c r="C15599" s="345" t="s">
        <v>8351</v>
      </c>
      <c r="D15599" s="345" t="s">
        <v>14852</v>
      </c>
      <c r="E15599" s="793">
        <v>483500</v>
      </c>
      <c r="F15599" s="829" t="s">
        <v>10205</v>
      </c>
      <c r="G15599" s="345" t="s">
        <v>6467</v>
      </c>
      <c r="H15599" s="830">
        <v>44658</v>
      </c>
      <c r="I15599" s="345" t="s">
        <v>619</v>
      </c>
      <c r="J15599" s="835" t="s">
        <v>388</v>
      </c>
    </row>
    <row r="15600" spans="1:10" s="372" customFormat="1" ht="34.9">
      <c r="A15600" s="832" t="s">
        <v>14865</v>
      </c>
      <c r="B15600" s="345" t="s">
        <v>2831</v>
      </c>
      <c r="C15600" s="345" t="s">
        <v>8351</v>
      </c>
      <c r="D15600" s="345" t="s">
        <v>37997</v>
      </c>
      <c r="E15600" s="793">
        <v>195770</v>
      </c>
      <c r="F15600" s="829" t="s">
        <v>14866</v>
      </c>
      <c r="G15600" s="345" t="s">
        <v>6467</v>
      </c>
      <c r="H15600" s="830">
        <v>44658</v>
      </c>
      <c r="I15600" s="830" t="s">
        <v>14867</v>
      </c>
      <c r="J15600" s="835" t="s">
        <v>388</v>
      </c>
    </row>
    <row r="15601" spans="1:10" s="372" customFormat="1" ht="34.9">
      <c r="A15601" s="832" t="s">
        <v>14868</v>
      </c>
      <c r="B15601" s="345" t="s">
        <v>3115</v>
      </c>
      <c r="C15601" s="345" t="s">
        <v>8351</v>
      </c>
      <c r="D15601" s="345" t="s">
        <v>14852</v>
      </c>
      <c r="E15601" s="793">
        <v>719000</v>
      </c>
      <c r="F15601" s="829" t="s">
        <v>14869</v>
      </c>
      <c r="G15601" s="345" t="s">
        <v>6467</v>
      </c>
      <c r="H15601" s="830">
        <v>44659</v>
      </c>
      <c r="I15601" s="345" t="s">
        <v>619</v>
      </c>
      <c r="J15601" s="835" t="s">
        <v>388</v>
      </c>
    </row>
    <row r="15602" spans="1:10" s="372" customFormat="1" ht="34.9">
      <c r="A15602" s="832" t="s">
        <v>14870</v>
      </c>
      <c r="B15602" s="345" t="s">
        <v>2732</v>
      </c>
      <c r="C15602" s="345" t="s">
        <v>8351</v>
      </c>
      <c r="D15602" s="345" t="s">
        <v>14314</v>
      </c>
      <c r="E15602" s="793">
        <v>486000</v>
      </c>
      <c r="F15602" s="829" t="s">
        <v>14315</v>
      </c>
      <c r="G15602" s="345" t="s">
        <v>6467</v>
      </c>
      <c r="H15602" s="392">
        <v>44658</v>
      </c>
      <c r="I15602" s="345" t="s">
        <v>619</v>
      </c>
      <c r="J15602" s="835" t="s">
        <v>388</v>
      </c>
    </row>
    <row r="15603" spans="1:10" s="372" customFormat="1" ht="34.9">
      <c r="A15603" s="832" t="s">
        <v>14871</v>
      </c>
      <c r="B15603" s="345" t="s">
        <v>2732</v>
      </c>
      <c r="C15603" s="345" t="s">
        <v>8351</v>
      </c>
      <c r="D15603" s="345" t="s">
        <v>14872</v>
      </c>
      <c r="E15603" s="793">
        <v>190969</v>
      </c>
      <c r="F15603" s="829" t="s">
        <v>14873</v>
      </c>
      <c r="G15603" s="345" t="s">
        <v>6467</v>
      </c>
      <c r="H15603" s="830">
        <v>44671</v>
      </c>
      <c r="I15603" s="345" t="s">
        <v>619</v>
      </c>
      <c r="J15603" s="835" t="s">
        <v>388</v>
      </c>
    </row>
    <row r="15604" spans="1:10" s="372" customFormat="1" ht="34.9">
      <c r="A15604" s="832" t="s">
        <v>14874</v>
      </c>
      <c r="B15604" s="345" t="s">
        <v>2732</v>
      </c>
      <c r="C15604" s="345" t="s">
        <v>8351</v>
      </c>
      <c r="D15604" s="345" t="s">
        <v>14317</v>
      </c>
      <c r="E15604" s="793">
        <v>504000</v>
      </c>
      <c r="F15604" s="829" t="s">
        <v>14318</v>
      </c>
      <c r="G15604" s="345" t="s">
        <v>6467</v>
      </c>
      <c r="H15604" s="830">
        <v>44672</v>
      </c>
      <c r="I15604" s="345" t="s">
        <v>619</v>
      </c>
      <c r="J15604" s="835" t="s">
        <v>388</v>
      </c>
    </row>
    <row r="15605" spans="1:10" s="372" customFormat="1" ht="34.9">
      <c r="A15605" s="832" t="s">
        <v>14875</v>
      </c>
      <c r="B15605" s="345" t="s">
        <v>3115</v>
      </c>
      <c r="C15605" s="345" t="s">
        <v>8351</v>
      </c>
      <c r="D15605" s="345" t="s">
        <v>14852</v>
      </c>
      <c r="E15605" s="793">
        <v>30600</v>
      </c>
      <c r="F15605" s="829" t="s">
        <v>14876</v>
      </c>
      <c r="G15605" s="345" t="s">
        <v>6467</v>
      </c>
      <c r="H15605" s="830">
        <v>44691</v>
      </c>
      <c r="I15605" s="345" t="s">
        <v>619</v>
      </c>
      <c r="J15605" s="835" t="s">
        <v>388</v>
      </c>
    </row>
    <row r="15606" spans="1:10" s="372" customFormat="1" ht="34.9">
      <c r="A15606" s="832" t="s">
        <v>14877</v>
      </c>
      <c r="B15606" s="345" t="s">
        <v>2831</v>
      </c>
      <c r="C15606" s="345" t="s">
        <v>8351</v>
      </c>
      <c r="D15606" s="345" t="s">
        <v>37996</v>
      </c>
      <c r="E15606" s="793">
        <v>269900</v>
      </c>
      <c r="F15606" s="829" t="s">
        <v>14878</v>
      </c>
      <c r="G15606" s="345" t="s">
        <v>6467</v>
      </c>
      <c r="H15606" s="830">
        <v>44733</v>
      </c>
      <c r="I15606" s="345" t="s">
        <v>619</v>
      </c>
      <c r="J15606" s="835" t="s">
        <v>388</v>
      </c>
    </row>
    <row r="15607" spans="1:10" s="372" customFormat="1" ht="34.9">
      <c r="A15607" s="832" t="s">
        <v>14879</v>
      </c>
      <c r="B15607" s="345" t="s">
        <v>2831</v>
      </c>
      <c r="C15607" s="345" t="s">
        <v>8351</v>
      </c>
      <c r="D15607" s="345" t="s">
        <v>37995</v>
      </c>
      <c r="E15607" s="793">
        <v>110000</v>
      </c>
      <c r="F15607" s="829" t="s">
        <v>14346</v>
      </c>
      <c r="G15607" s="345" t="s">
        <v>6467</v>
      </c>
      <c r="H15607" s="830">
        <v>44747</v>
      </c>
      <c r="I15607" s="345" t="s">
        <v>619</v>
      </c>
      <c r="J15607" s="835" t="s">
        <v>388</v>
      </c>
    </row>
    <row r="15608" spans="1:10" s="372" customFormat="1" ht="34.9">
      <c r="A15608" s="832" t="s">
        <v>14880</v>
      </c>
      <c r="B15608" s="345" t="s">
        <v>2831</v>
      </c>
      <c r="C15608" s="345" t="s">
        <v>8351</v>
      </c>
      <c r="D15608" s="345" t="s">
        <v>37994</v>
      </c>
      <c r="E15608" s="793">
        <v>220000</v>
      </c>
      <c r="F15608" s="829" t="s">
        <v>14881</v>
      </c>
      <c r="G15608" s="345" t="s">
        <v>6467</v>
      </c>
      <c r="H15608" s="830">
        <v>44754</v>
      </c>
      <c r="I15608" s="345" t="s">
        <v>619</v>
      </c>
      <c r="J15608" s="835" t="s">
        <v>388</v>
      </c>
    </row>
    <row r="15609" spans="1:10" s="372" customFormat="1" ht="34.9">
      <c r="A15609" s="832" t="s">
        <v>14882</v>
      </c>
      <c r="B15609" s="345" t="s">
        <v>2831</v>
      </c>
      <c r="C15609" s="345" t="s">
        <v>8351</v>
      </c>
      <c r="D15609" s="345" t="s">
        <v>37993</v>
      </c>
      <c r="E15609" s="793">
        <v>55000</v>
      </c>
      <c r="F15609" s="829" t="s">
        <v>14883</v>
      </c>
      <c r="G15609" s="345" t="s">
        <v>6467</v>
      </c>
      <c r="H15609" s="830">
        <v>44748</v>
      </c>
      <c r="I15609" s="345" t="s">
        <v>619</v>
      </c>
      <c r="J15609" s="835" t="s">
        <v>388</v>
      </c>
    </row>
    <row r="15610" spans="1:10" s="372" customFormat="1" ht="34.9">
      <c r="A15610" s="832" t="s">
        <v>14884</v>
      </c>
      <c r="B15610" s="345" t="s">
        <v>14386</v>
      </c>
      <c r="C15610" s="345" t="s">
        <v>8351</v>
      </c>
      <c r="D15610" s="345" t="s">
        <v>14885</v>
      </c>
      <c r="E15610" s="793">
        <v>166664.97</v>
      </c>
      <c r="F15610" s="829" t="s">
        <v>9313</v>
      </c>
      <c r="G15610" s="345" t="s">
        <v>6467</v>
      </c>
      <c r="H15610" s="830">
        <v>44795</v>
      </c>
      <c r="I15610" s="830">
        <v>45253</v>
      </c>
      <c r="J15610" s="835" t="s">
        <v>388</v>
      </c>
    </row>
    <row r="15611" spans="1:10" s="372" customFormat="1" ht="23.25">
      <c r="A15611" s="834" t="s">
        <v>14886</v>
      </c>
      <c r="B15611" s="336" t="s">
        <v>2725</v>
      </c>
      <c r="C15611" s="345" t="s">
        <v>8351</v>
      </c>
      <c r="D15611" s="345" t="s">
        <v>388</v>
      </c>
      <c r="E15611" s="469">
        <v>22320</v>
      </c>
      <c r="F15611" s="376" t="s">
        <v>14887</v>
      </c>
      <c r="G15611" s="336" t="s">
        <v>14406</v>
      </c>
      <c r="H15611" s="830">
        <v>44609</v>
      </c>
      <c r="I15611" s="830">
        <v>44614</v>
      </c>
      <c r="J15611" s="835" t="s">
        <v>388</v>
      </c>
    </row>
    <row r="15612" spans="1:10" s="372" customFormat="1" ht="23.25">
      <c r="A15612" s="834" t="s">
        <v>14888</v>
      </c>
      <c r="B15612" s="336" t="s">
        <v>4257</v>
      </c>
      <c r="C15612" s="345" t="s">
        <v>8351</v>
      </c>
      <c r="D15612" s="345" t="s">
        <v>388</v>
      </c>
      <c r="E15612" s="469">
        <v>27333.52</v>
      </c>
      <c r="F15612" s="376" t="s">
        <v>14889</v>
      </c>
      <c r="G15612" s="336" t="s">
        <v>14406</v>
      </c>
      <c r="H15612" s="830">
        <v>44700</v>
      </c>
      <c r="I15612" s="830">
        <v>44708</v>
      </c>
      <c r="J15612" s="835" t="s">
        <v>388</v>
      </c>
    </row>
    <row r="15613" spans="1:10" s="372" customFormat="1" ht="23.25">
      <c r="A15613" s="834" t="s">
        <v>14890</v>
      </c>
      <c r="B15613" s="336" t="s">
        <v>2725</v>
      </c>
      <c r="C15613" s="345" t="s">
        <v>8351</v>
      </c>
      <c r="D15613" s="345" t="s">
        <v>388</v>
      </c>
      <c r="E15613" s="469">
        <v>32850</v>
      </c>
      <c r="F15613" s="376" t="s">
        <v>14891</v>
      </c>
      <c r="G15613" s="336" t="s">
        <v>14406</v>
      </c>
      <c r="H15613" s="830">
        <v>44746</v>
      </c>
      <c r="I15613" s="830">
        <v>44750</v>
      </c>
      <c r="J15613" s="835" t="s">
        <v>388</v>
      </c>
    </row>
    <row r="15614" spans="1:10" s="372" customFormat="1" ht="23.25">
      <c r="A15614" s="834" t="s">
        <v>14892</v>
      </c>
      <c r="B15614" s="336" t="s">
        <v>2725</v>
      </c>
      <c r="C15614" s="345" t="s">
        <v>8351</v>
      </c>
      <c r="D15614" s="345" t="s">
        <v>388</v>
      </c>
      <c r="E15614" s="469">
        <v>21208</v>
      </c>
      <c r="F15614" s="376" t="s">
        <v>14893</v>
      </c>
      <c r="G15614" s="336" t="s">
        <v>14406</v>
      </c>
      <c r="H15614" s="830">
        <v>44753</v>
      </c>
      <c r="I15614" s="830">
        <v>44760</v>
      </c>
      <c r="J15614" s="835" t="s">
        <v>388</v>
      </c>
    </row>
    <row r="15615" spans="1:10" s="372" customFormat="1" ht="23.25">
      <c r="A15615" s="834" t="s">
        <v>14894</v>
      </c>
      <c r="B15615" s="336" t="s">
        <v>2725</v>
      </c>
      <c r="C15615" s="345" t="s">
        <v>8351</v>
      </c>
      <c r="D15615" s="345" t="s">
        <v>388</v>
      </c>
      <c r="E15615" s="469">
        <v>34670</v>
      </c>
      <c r="F15615" s="376" t="s">
        <v>14895</v>
      </c>
      <c r="G15615" s="336" t="s">
        <v>6467</v>
      </c>
      <c r="H15615" s="830">
        <v>44775</v>
      </c>
      <c r="I15615" s="830">
        <v>44784</v>
      </c>
      <c r="J15615" s="835" t="s">
        <v>388</v>
      </c>
    </row>
    <row r="15616" spans="1:10" s="372" customFormat="1" ht="23.25">
      <c r="A15616" s="834" t="s">
        <v>14896</v>
      </c>
      <c r="B15616" s="336" t="s">
        <v>2725</v>
      </c>
      <c r="C15616" s="345" t="s">
        <v>8351</v>
      </c>
      <c r="D15616" s="345" t="s">
        <v>388</v>
      </c>
      <c r="E15616" s="469">
        <v>34531.21</v>
      </c>
      <c r="F15616" s="376" t="s">
        <v>14897</v>
      </c>
      <c r="G15616" s="336" t="s">
        <v>6467</v>
      </c>
      <c r="H15616" s="830">
        <v>44783</v>
      </c>
      <c r="I15616" s="830">
        <v>44789</v>
      </c>
      <c r="J15616" s="835" t="s">
        <v>388</v>
      </c>
    </row>
    <row r="15617" spans="1:10" s="372" customFormat="1">
      <c r="A15617" s="834" t="s">
        <v>14898</v>
      </c>
      <c r="B15617" s="336" t="s">
        <v>2725</v>
      </c>
      <c r="C15617" s="345" t="s">
        <v>8351</v>
      </c>
      <c r="D15617" s="345" t="s">
        <v>388</v>
      </c>
      <c r="E15617" s="469">
        <v>20632.75</v>
      </c>
      <c r="F15617" s="376" t="s">
        <v>14899</v>
      </c>
      <c r="G15617" s="336" t="s">
        <v>6467</v>
      </c>
      <c r="H15617" s="830">
        <v>44788</v>
      </c>
      <c r="I15617" s="830">
        <v>44819</v>
      </c>
      <c r="J15617" s="835" t="s">
        <v>388</v>
      </c>
    </row>
    <row r="15618" spans="1:10" s="372" customFormat="1" ht="23.25">
      <c r="A15618" s="834" t="s">
        <v>14900</v>
      </c>
      <c r="B15618" s="336" t="s">
        <v>2725</v>
      </c>
      <c r="C15618" s="345" t="s">
        <v>8351</v>
      </c>
      <c r="D15618" s="345" t="s">
        <v>388</v>
      </c>
      <c r="E15618" s="469">
        <v>35532.959999999999</v>
      </c>
      <c r="F15618" s="376" t="s">
        <v>14897</v>
      </c>
      <c r="G15618" s="336" t="s">
        <v>6467</v>
      </c>
      <c r="H15618" s="830">
        <v>44790</v>
      </c>
      <c r="I15618" s="830">
        <v>44797</v>
      </c>
      <c r="J15618" s="835" t="s">
        <v>388</v>
      </c>
    </row>
    <row r="15619" spans="1:10" s="372" customFormat="1" ht="23.25">
      <c r="A15619" s="834" t="s">
        <v>14901</v>
      </c>
      <c r="B15619" s="336" t="s">
        <v>2725</v>
      </c>
      <c r="C15619" s="345" t="s">
        <v>8351</v>
      </c>
      <c r="D15619" s="345" t="s">
        <v>388</v>
      </c>
      <c r="E15619" s="469">
        <v>19950</v>
      </c>
      <c r="F15619" s="376" t="s">
        <v>14902</v>
      </c>
      <c r="G15619" s="336" t="s">
        <v>6467</v>
      </c>
      <c r="H15619" s="830">
        <v>44790</v>
      </c>
      <c r="I15619" s="830">
        <v>44806</v>
      </c>
      <c r="J15619" s="835" t="s">
        <v>388</v>
      </c>
    </row>
    <row r="15620" spans="1:10" s="372" customFormat="1" ht="23.25">
      <c r="A15620" s="834" t="s">
        <v>14903</v>
      </c>
      <c r="B15620" s="336" t="s">
        <v>2725</v>
      </c>
      <c r="C15620" s="345" t="s">
        <v>8351</v>
      </c>
      <c r="D15620" s="345" t="s">
        <v>388</v>
      </c>
      <c r="E15620" s="469">
        <v>23500</v>
      </c>
      <c r="F15620" s="376" t="s">
        <v>14904</v>
      </c>
      <c r="G15620" s="336" t="s">
        <v>6467</v>
      </c>
      <c r="H15620" s="830">
        <v>44792</v>
      </c>
      <c r="I15620" s="830" t="s">
        <v>14905</v>
      </c>
      <c r="J15620" s="835" t="s">
        <v>388</v>
      </c>
    </row>
    <row r="15621" spans="1:10" s="372" customFormat="1" ht="23.25">
      <c r="A15621" s="834" t="s">
        <v>14906</v>
      </c>
      <c r="B15621" s="336" t="s">
        <v>2725</v>
      </c>
      <c r="C15621" s="345" t="s">
        <v>8351</v>
      </c>
      <c r="D15621" s="345" t="s">
        <v>388</v>
      </c>
      <c r="E15621" s="469">
        <v>25650</v>
      </c>
      <c r="F15621" s="376" t="s">
        <v>14907</v>
      </c>
      <c r="G15621" s="336" t="s">
        <v>6467</v>
      </c>
      <c r="H15621" s="830">
        <v>44796</v>
      </c>
      <c r="I15621" s="830">
        <v>44826</v>
      </c>
      <c r="J15621" s="835" t="s">
        <v>388</v>
      </c>
    </row>
    <row r="15622" spans="1:10" s="372" customFormat="1" ht="23.25">
      <c r="A15622" s="834" t="s">
        <v>14908</v>
      </c>
      <c r="B15622" s="336" t="s">
        <v>2725</v>
      </c>
      <c r="C15622" s="336" t="s">
        <v>8351</v>
      </c>
      <c r="D15622" s="336" t="s">
        <v>388</v>
      </c>
      <c r="E15622" s="469">
        <v>22000</v>
      </c>
      <c r="F15622" s="376" t="s">
        <v>14909</v>
      </c>
      <c r="G15622" s="336" t="s">
        <v>14406</v>
      </c>
      <c r="H15622" s="836">
        <v>44578</v>
      </c>
      <c r="I15622" s="336" t="s">
        <v>619</v>
      </c>
      <c r="J15622" s="835" t="s">
        <v>388</v>
      </c>
    </row>
    <row r="15623" spans="1:10" s="372" customFormat="1" ht="34.9">
      <c r="A15623" s="834" t="s">
        <v>14910</v>
      </c>
      <c r="B15623" s="336" t="s">
        <v>2725</v>
      </c>
      <c r="C15623" s="336" t="s">
        <v>8351</v>
      </c>
      <c r="D15623" s="336" t="s">
        <v>388</v>
      </c>
      <c r="E15623" s="469">
        <v>19500</v>
      </c>
      <c r="F15623" s="376" t="s">
        <v>14513</v>
      </c>
      <c r="G15623" s="336" t="s">
        <v>14406</v>
      </c>
      <c r="H15623" s="836">
        <v>44578</v>
      </c>
      <c r="I15623" s="336" t="s">
        <v>619</v>
      </c>
      <c r="J15623" s="835" t="s">
        <v>388</v>
      </c>
    </row>
    <row r="15624" spans="1:10" s="372" customFormat="1" ht="34.9">
      <c r="A15624" s="834" t="s">
        <v>14911</v>
      </c>
      <c r="B15624" s="336" t="s">
        <v>2725</v>
      </c>
      <c r="C15624" s="336" t="s">
        <v>8351</v>
      </c>
      <c r="D15624" s="336" t="s">
        <v>388</v>
      </c>
      <c r="E15624" s="469">
        <v>20650</v>
      </c>
      <c r="F15624" s="376" t="s">
        <v>14912</v>
      </c>
      <c r="G15624" s="336" t="s">
        <v>14406</v>
      </c>
      <c r="H15624" s="836">
        <v>44578</v>
      </c>
      <c r="I15624" s="336" t="s">
        <v>619</v>
      </c>
      <c r="J15624" s="835" t="s">
        <v>388</v>
      </c>
    </row>
    <row r="15625" spans="1:10" s="372" customFormat="1">
      <c r="A15625" s="834" t="s">
        <v>14913</v>
      </c>
      <c r="B15625" s="336" t="s">
        <v>2725</v>
      </c>
      <c r="C15625" s="336" t="s">
        <v>8351</v>
      </c>
      <c r="D15625" s="336" t="s">
        <v>388</v>
      </c>
      <c r="E15625" s="469">
        <v>19500</v>
      </c>
      <c r="F15625" s="376" t="s">
        <v>14516</v>
      </c>
      <c r="G15625" s="336" t="s">
        <v>14406</v>
      </c>
      <c r="H15625" s="836">
        <v>44578</v>
      </c>
      <c r="I15625" s="336" t="s">
        <v>619</v>
      </c>
      <c r="J15625" s="835" t="s">
        <v>388</v>
      </c>
    </row>
    <row r="15626" spans="1:10" s="372" customFormat="1">
      <c r="A15626" s="834" t="s">
        <v>14914</v>
      </c>
      <c r="B15626" s="336" t="s">
        <v>2725</v>
      </c>
      <c r="C15626" s="336" t="s">
        <v>8351</v>
      </c>
      <c r="D15626" s="336" t="s">
        <v>388</v>
      </c>
      <c r="E15626" s="469">
        <v>22500</v>
      </c>
      <c r="F15626" s="376" t="s">
        <v>14915</v>
      </c>
      <c r="G15626" s="336" t="s">
        <v>14406</v>
      </c>
      <c r="H15626" s="836">
        <v>44578</v>
      </c>
      <c r="I15626" s="336" t="s">
        <v>619</v>
      </c>
      <c r="J15626" s="835" t="s">
        <v>388</v>
      </c>
    </row>
    <row r="15627" spans="1:10" s="372" customFormat="1" ht="23.25">
      <c r="A15627" s="834" t="s">
        <v>14916</v>
      </c>
      <c r="B15627" s="336" t="s">
        <v>2725</v>
      </c>
      <c r="C15627" s="336" t="s">
        <v>8351</v>
      </c>
      <c r="D15627" s="336" t="s">
        <v>388</v>
      </c>
      <c r="E15627" s="469">
        <v>30000</v>
      </c>
      <c r="F15627" s="376" t="s">
        <v>14748</v>
      </c>
      <c r="G15627" s="336" t="s">
        <v>14406</v>
      </c>
      <c r="H15627" s="836">
        <v>44578</v>
      </c>
      <c r="I15627" s="336" t="s">
        <v>619</v>
      </c>
      <c r="J15627" s="835" t="s">
        <v>388</v>
      </c>
    </row>
    <row r="15628" spans="1:10" s="372" customFormat="1">
      <c r="A15628" s="834" t="s">
        <v>2904</v>
      </c>
      <c r="B15628" s="336" t="s">
        <v>2725</v>
      </c>
      <c r="C15628" s="336" t="s">
        <v>8351</v>
      </c>
      <c r="D15628" s="336" t="s">
        <v>388</v>
      </c>
      <c r="E15628" s="469">
        <v>21000</v>
      </c>
      <c r="F15628" s="376" t="s">
        <v>14517</v>
      </c>
      <c r="G15628" s="336" t="s">
        <v>14406</v>
      </c>
      <c r="H15628" s="836">
        <v>44579</v>
      </c>
      <c r="I15628" s="336" t="s">
        <v>619</v>
      </c>
      <c r="J15628" s="835" t="s">
        <v>388</v>
      </c>
    </row>
    <row r="15629" spans="1:10" s="372" customFormat="1" ht="34.9">
      <c r="A15629" s="834" t="s">
        <v>14917</v>
      </c>
      <c r="B15629" s="336" t="s">
        <v>2725</v>
      </c>
      <c r="C15629" s="336" t="s">
        <v>8351</v>
      </c>
      <c r="D15629" s="336" t="s">
        <v>388</v>
      </c>
      <c r="E15629" s="469">
        <v>21000</v>
      </c>
      <c r="F15629" s="376" t="s">
        <v>14747</v>
      </c>
      <c r="G15629" s="336" t="s">
        <v>14406</v>
      </c>
      <c r="H15629" s="836">
        <v>44579</v>
      </c>
      <c r="I15629" s="336" t="s">
        <v>619</v>
      </c>
      <c r="J15629" s="835" t="s">
        <v>388</v>
      </c>
    </row>
    <row r="15630" spans="1:10" s="372" customFormat="1" ht="34.9">
      <c r="A15630" s="834" t="s">
        <v>19312</v>
      </c>
      <c r="B15630" s="336" t="s">
        <v>2725</v>
      </c>
      <c r="C15630" s="336" t="s">
        <v>8351</v>
      </c>
      <c r="D15630" s="336" t="s">
        <v>388</v>
      </c>
      <c r="E15630" s="469">
        <v>24000</v>
      </c>
      <c r="F15630" s="376" t="s">
        <v>14708</v>
      </c>
      <c r="G15630" s="336" t="s">
        <v>14406</v>
      </c>
      <c r="H15630" s="836">
        <v>44579</v>
      </c>
      <c r="I15630" s="336" t="s">
        <v>619</v>
      </c>
      <c r="J15630" s="835" t="s">
        <v>388</v>
      </c>
    </row>
    <row r="15631" spans="1:10" s="372" customFormat="1" ht="23.25">
      <c r="A15631" s="834" t="s">
        <v>14921</v>
      </c>
      <c r="B15631" s="336" t="s">
        <v>2725</v>
      </c>
      <c r="C15631" s="336" t="s">
        <v>8351</v>
      </c>
      <c r="D15631" s="336" t="s">
        <v>388</v>
      </c>
      <c r="E15631" s="469">
        <v>22500</v>
      </c>
      <c r="F15631" s="376" t="s">
        <v>14518</v>
      </c>
      <c r="G15631" s="336" t="s">
        <v>14406</v>
      </c>
      <c r="H15631" s="836">
        <v>44579</v>
      </c>
      <c r="I15631" s="336" t="s">
        <v>619</v>
      </c>
      <c r="J15631" s="835" t="s">
        <v>388</v>
      </c>
    </row>
    <row r="15632" spans="1:10" s="372" customFormat="1" ht="23.25">
      <c r="A15632" s="834" t="s">
        <v>14918</v>
      </c>
      <c r="B15632" s="336" t="s">
        <v>2725</v>
      </c>
      <c r="C15632" s="336" t="s">
        <v>8351</v>
      </c>
      <c r="D15632" s="336" t="s">
        <v>388</v>
      </c>
      <c r="E15632" s="469">
        <v>21000</v>
      </c>
      <c r="F15632" s="376" t="s">
        <v>14617</v>
      </c>
      <c r="G15632" s="336" t="s">
        <v>14406</v>
      </c>
      <c r="H15632" s="836">
        <v>44579</v>
      </c>
      <c r="I15632" s="336" t="s">
        <v>619</v>
      </c>
      <c r="J15632" s="835" t="s">
        <v>388</v>
      </c>
    </row>
    <row r="15633" spans="1:10" s="372" customFormat="1" ht="23.25">
      <c r="A15633" s="834" t="s">
        <v>14919</v>
      </c>
      <c r="B15633" s="336" t="s">
        <v>2725</v>
      </c>
      <c r="C15633" s="336" t="s">
        <v>8351</v>
      </c>
      <c r="D15633" s="336" t="s">
        <v>388</v>
      </c>
      <c r="E15633" s="469">
        <v>30000</v>
      </c>
      <c r="F15633" s="376" t="s">
        <v>14750</v>
      </c>
      <c r="G15633" s="336" t="s">
        <v>14406</v>
      </c>
      <c r="H15633" s="836">
        <v>44579</v>
      </c>
      <c r="I15633" s="336" t="s">
        <v>619</v>
      </c>
      <c r="J15633" s="835" t="s">
        <v>388</v>
      </c>
    </row>
    <row r="15634" spans="1:10" s="372" customFormat="1" ht="23.25">
      <c r="A15634" s="834" t="s">
        <v>14920</v>
      </c>
      <c r="B15634" s="336" t="s">
        <v>2725</v>
      </c>
      <c r="C15634" s="336" t="s">
        <v>8351</v>
      </c>
      <c r="D15634" s="336" t="s">
        <v>388</v>
      </c>
      <c r="E15634" s="469">
        <v>21000</v>
      </c>
      <c r="F15634" s="376" t="s">
        <v>14524</v>
      </c>
      <c r="G15634" s="336" t="s">
        <v>14406</v>
      </c>
      <c r="H15634" s="836">
        <v>44579</v>
      </c>
      <c r="I15634" s="336" t="s">
        <v>619</v>
      </c>
      <c r="J15634" s="835" t="s">
        <v>388</v>
      </c>
    </row>
    <row r="15635" spans="1:10" s="372" customFormat="1" ht="23.25">
      <c r="A15635" s="834" t="s">
        <v>14921</v>
      </c>
      <c r="B15635" s="336" t="s">
        <v>2725</v>
      </c>
      <c r="C15635" s="336" t="s">
        <v>8351</v>
      </c>
      <c r="D15635" s="336" t="s">
        <v>388</v>
      </c>
      <c r="E15635" s="469">
        <v>19500</v>
      </c>
      <c r="F15635" s="376" t="s">
        <v>14523</v>
      </c>
      <c r="G15635" s="336" t="s">
        <v>14406</v>
      </c>
      <c r="H15635" s="836">
        <v>44579</v>
      </c>
      <c r="I15635" s="336" t="s">
        <v>619</v>
      </c>
      <c r="J15635" s="835" t="s">
        <v>388</v>
      </c>
    </row>
    <row r="15636" spans="1:10" s="372" customFormat="1">
      <c r="A15636" s="834" t="s">
        <v>14922</v>
      </c>
      <c r="B15636" s="336" t="s">
        <v>2725</v>
      </c>
      <c r="C15636" s="336" t="s">
        <v>8351</v>
      </c>
      <c r="D15636" s="336" t="s">
        <v>388</v>
      </c>
      <c r="E15636" s="469">
        <v>21000</v>
      </c>
      <c r="F15636" s="376" t="s">
        <v>14521</v>
      </c>
      <c r="G15636" s="336" t="s">
        <v>14406</v>
      </c>
      <c r="H15636" s="836">
        <v>44579</v>
      </c>
      <c r="I15636" s="336" t="s">
        <v>619</v>
      </c>
      <c r="J15636" s="835" t="s">
        <v>388</v>
      </c>
    </row>
    <row r="15637" spans="1:10" s="372" customFormat="1">
      <c r="A15637" s="834" t="s">
        <v>14923</v>
      </c>
      <c r="B15637" s="336" t="s">
        <v>2725</v>
      </c>
      <c r="C15637" s="336" t="s">
        <v>8351</v>
      </c>
      <c r="D15637" s="336" t="s">
        <v>388</v>
      </c>
      <c r="E15637" s="469">
        <v>25472.7</v>
      </c>
      <c r="F15637" s="376" t="s">
        <v>14924</v>
      </c>
      <c r="G15637" s="336" t="s">
        <v>14406</v>
      </c>
      <c r="H15637" s="836">
        <v>44580</v>
      </c>
      <c r="I15637" s="336" t="s">
        <v>619</v>
      </c>
      <c r="J15637" s="835" t="s">
        <v>388</v>
      </c>
    </row>
    <row r="15638" spans="1:10" s="372" customFormat="1">
      <c r="A15638" s="834" t="s">
        <v>14925</v>
      </c>
      <c r="B15638" s="336" t="s">
        <v>2725</v>
      </c>
      <c r="C15638" s="336" t="s">
        <v>8351</v>
      </c>
      <c r="D15638" s="336" t="s">
        <v>388</v>
      </c>
      <c r="E15638" s="469">
        <v>24000</v>
      </c>
      <c r="F15638" s="376" t="s">
        <v>14744</v>
      </c>
      <c r="G15638" s="336" t="s">
        <v>14406</v>
      </c>
      <c r="H15638" s="836">
        <v>44580</v>
      </c>
      <c r="I15638" s="336" t="s">
        <v>619</v>
      </c>
      <c r="J15638" s="835" t="s">
        <v>388</v>
      </c>
    </row>
    <row r="15639" spans="1:10" s="372" customFormat="1" ht="34.9">
      <c r="A15639" s="834" t="s">
        <v>14926</v>
      </c>
      <c r="B15639" s="336" t="s">
        <v>2725</v>
      </c>
      <c r="C15639" s="336" t="s">
        <v>8351</v>
      </c>
      <c r="D15639" s="336" t="s">
        <v>388</v>
      </c>
      <c r="E15639" s="469">
        <v>35000</v>
      </c>
      <c r="F15639" s="376" t="s">
        <v>14446</v>
      </c>
      <c r="G15639" s="336" t="s">
        <v>14406</v>
      </c>
      <c r="H15639" s="836">
        <v>44580</v>
      </c>
      <c r="I15639" s="336" t="s">
        <v>619</v>
      </c>
      <c r="J15639" s="835" t="s">
        <v>388</v>
      </c>
    </row>
    <row r="15640" spans="1:10" s="372" customFormat="1" ht="34.9">
      <c r="A15640" s="834" t="s">
        <v>14927</v>
      </c>
      <c r="B15640" s="336" t="s">
        <v>2725</v>
      </c>
      <c r="C15640" s="336" t="s">
        <v>8351</v>
      </c>
      <c r="D15640" s="336" t="s">
        <v>388</v>
      </c>
      <c r="E15640" s="469">
        <v>36000</v>
      </c>
      <c r="F15640" s="376" t="s">
        <v>14650</v>
      </c>
      <c r="G15640" s="336" t="s">
        <v>14406</v>
      </c>
      <c r="H15640" s="836">
        <v>44586</v>
      </c>
      <c r="I15640" s="336" t="s">
        <v>619</v>
      </c>
      <c r="J15640" s="835" t="s">
        <v>388</v>
      </c>
    </row>
    <row r="15641" spans="1:10" s="372" customFormat="1" ht="23.25">
      <c r="A15641" s="834" t="s">
        <v>14928</v>
      </c>
      <c r="B15641" s="336" t="s">
        <v>2725</v>
      </c>
      <c r="C15641" s="336" t="s">
        <v>8351</v>
      </c>
      <c r="D15641" s="336" t="s">
        <v>388</v>
      </c>
      <c r="E15641" s="469">
        <v>21000</v>
      </c>
      <c r="F15641" s="376" t="s">
        <v>14929</v>
      </c>
      <c r="G15641" s="336" t="s">
        <v>14406</v>
      </c>
      <c r="H15641" s="836">
        <v>44586</v>
      </c>
      <c r="I15641" s="336" t="s">
        <v>619</v>
      </c>
      <c r="J15641" s="835" t="s">
        <v>388</v>
      </c>
    </row>
    <row r="15642" spans="1:10" s="372" customFormat="1" ht="23.25">
      <c r="A15642" s="834" t="s">
        <v>14930</v>
      </c>
      <c r="B15642" s="336" t="s">
        <v>2725</v>
      </c>
      <c r="C15642" s="336" t="s">
        <v>8351</v>
      </c>
      <c r="D15642" s="336" t="s">
        <v>388</v>
      </c>
      <c r="E15642" s="469">
        <v>40000</v>
      </c>
      <c r="F15642" s="376" t="s">
        <v>14598</v>
      </c>
      <c r="G15642" s="336" t="s">
        <v>6467</v>
      </c>
      <c r="H15642" s="836">
        <v>44587</v>
      </c>
      <c r="I15642" s="336" t="s">
        <v>619</v>
      </c>
      <c r="J15642" s="835" t="s">
        <v>388</v>
      </c>
    </row>
    <row r="15643" spans="1:10" s="372" customFormat="1" ht="23.25">
      <c r="A15643" s="834" t="s">
        <v>14931</v>
      </c>
      <c r="B15643" s="336" t="s">
        <v>2725</v>
      </c>
      <c r="C15643" s="336" t="s">
        <v>8351</v>
      </c>
      <c r="D15643" s="336" t="s">
        <v>388</v>
      </c>
      <c r="E15643" s="469">
        <v>312000</v>
      </c>
      <c r="F15643" s="376" t="s">
        <v>14932</v>
      </c>
      <c r="G15643" s="336" t="s">
        <v>6467</v>
      </c>
      <c r="H15643" s="836">
        <v>44587</v>
      </c>
      <c r="I15643" s="336" t="s">
        <v>619</v>
      </c>
      <c r="J15643" s="835" t="s">
        <v>388</v>
      </c>
    </row>
    <row r="15644" spans="1:10" s="372" customFormat="1" ht="23.25">
      <c r="A15644" s="834" t="s">
        <v>14933</v>
      </c>
      <c r="B15644" s="336" t="s">
        <v>2725</v>
      </c>
      <c r="C15644" s="336" t="s">
        <v>8351</v>
      </c>
      <c r="D15644" s="336" t="s">
        <v>388</v>
      </c>
      <c r="E15644" s="469">
        <v>18700</v>
      </c>
      <c r="F15644" s="376" t="s">
        <v>14416</v>
      </c>
      <c r="G15644" s="336" t="s">
        <v>14406</v>
      </c>
      <c r="H15644" s="836">
        <v>44588</v>
      </c>
      <c r="I15644" s="336" t="s">
        <v>619</v>
      </c>
      <c r="J15644" s="835" t="s">
        <v>388</v>
      </c>
    </row>
    <row r="15645" spans="1:10" s="372" customFormat="1" ht="23.25">
      <c r="A15645" s="834" t="s">
        <v>14934</v>
      </c>
      <c r="B15645" s="336" t="s">
        <v>2725</v>
      </c>
      <c r="C15645" s="336" t="s">
        <v>8351</v>
      </c>
      <c r="D15645" s="336" t="s">
        <v>388</v>
      </c>
      <c r="E15645" s="469">
        <v>21000</v>
      </c>
      <c r="F15645" s="376" t="s">
        <v>14504</v>
      </c>
      <c r="G15645" s="336" t="s">
        <v>14406</v>
      </c>
      <c r="H15645" s="836">
        <v>44588</v>
      </c>
      <c r="I15645" s="336" t="s">
        <v>619</v>
      </c>
      <c r="J15645" s="835" t="s">
        <v>388</v>
      </c>
    </row>
    <row r="15646" spans="1:10" s="372" customFormat="1">
      <c r="A15646" s="834" t="s">
        <v>14935</v>
      </c>
      <c r="B15646" s="336" t="s">
        <v>2725</v>
      </c>
      <c r="C15646" s="336" t="s">
        <v>8351</v>
      </c>
      <c r="D15646" s="336" t="s">
        <v>388</v>
      </c>
      <c r="E15646" s="469">
        <v>21000</v>
      </c>
      <c r="F15646" s="376" t="s">
        <v>14501</v>
      </c>
      <c r="G15646" s="336" t="s">
        <v>14406</v>
      </c>
      <c r="H15646" s="836">
        <v>44588</v>
      </c>
      <c r="I15646" s="336" t="s">
        <v>619</v>
      </c>
      <c r="J15646" s="835" t="s">
        <v>388</v>
      </c>
    </row>
    <row r="15647" spans="1:10" s="372" customFormat="1" ht="23.25">
      <c r="A15647" s="834" t="s">
        <v>14936</v>
      </c>
      <c r="B15647" s="336" t="s">
        <v>2725</v>
      </c>
      <c r="C15647" s="336" t="s">
        <v>8351</v>
      </c>
      <c r="D15647" s="336" t="s">
        <v>388</v>
      </c>
      <c r="E15647" s="469">
        <v>28000</v>
      </c>
      <c r="F15647" s="376" t="s">
        <v>14531</v>
      </c>
      <c r="G15647" s="336" t="s">
        <v>14406</v>
      </c>
      <c r="H15647" s="836">
        <v>44588</v>
      </c>
      <c r="I15647" s="336" t="s">
        <v>619</v>
      </c>
      <c r="J15647" s="835" t="s">
        <v>388</v>
      </c>
    </row>
    <row r="15648" spans="1:10" s="372" customFormat="1" ht="23.25">
      <c r="A15648" s="834" t="s">
        <v>14937</v>
      </c>
      <c r="B15648" s="336" t="s">
        <v>2725</v>
      </c>
      <c r="C15648" s="336" t="s">
        <v>8351</v>
      </c>
      <c r="D15648" s="336" t="s">
        <v>388</v>
      </c>
      <c r="E15648" s="469">
        <v>21000</v>
      </c>
      <c r="F15648" s="376" t="s">
        <v>14938</v>
      </c>
      <c r="G15648" s="336" t="s">
        <v>14406</v>
      </c>
      <c r="H15648" s="836">
        <v>44588</v>
      </c>
      <c r="I15648" s="336" t="s">
        <v>619</v>
      </c>
      <c r="J15648" s="835" t="s">
        <v>388</v>
      </c>
    </row>
    <row r="15649" spans="1:10" s="372" customFormat="1" ht="23.25">
      <c r="A15649" s="834" t="s">
        <v>14939</v>
      </c>
      <c r="B15649" s="336" t="s">
        <v>2725</v>
      </c>
      <c r="C15649" s="336" t="s">
        <v>8351</v>
      </c>
      <c r="D15649" s="336" t="s">
        <v>388</v>
      </c>
      <c r="E15649" s="469">
        <v>21000</v>
      </c>
      <c r="F15649" s="376" t="s">
        <v>14940</v>
      </c>
      <c r="G15649" s="336" t="s">
        <v>14406</v>
      </c>
      <c r="H15649" s="836">
        <v>44588</v>
      </c>
      <c r="I15649" s="336" t="s">
        <v>619</v>
      </c>
      <c r="J15649" s="835" t="s">
        <v>388</v>
      </c>
    </row>
    <row r="15650" spans="1:10" s="372" customFormat="1" ht="23.25">
      <c r="A15650" s="834" t="s">
        <v>14941</v>
      </c>
      <c r="B15650" s="336" t="s">
        <v>2725</v>
      </c>
      <c r="C15650" s="336" t="s">
        <v>8351</v>
      </c>
      <c r="D15650" s="336" t="s">
        <v>388</v>
      </c>
      <c r="E15650" s="469">
        <v>33093.29</v>
      </c>
      <c r="F15650" s="376" t="s">
        <v>9240</v>
      </c>
      <c r="G15650" s="336" t="s">
        <v>14406</v>
      </c>
      <c r="H15650" s="836">
        <v>44588</v>
      </c>
      <c r="I15650" s="336" t="s">
        <v>619</v>
      </c>
      <c r="J15650" s="835" t="s">
        <v>388</v>
      </c>
    </row>
    <row r="15651" spans="1:10" s="372" customFormat="1">
      <c r="A15651" s="834" t="s">
        <v>14942</v>
      </c>
      <c r="B15651" s="336" t="s">
        <v>2725</v>
      </c>
      <c r="C15651" s="336" t="s">
        <v>8351</v>
      </c>
      <c r="D15651" s="336" t="s">
        <v>388</v>
      </c>
      <c r="E15651" s="469">
        <v>21000</v>
      </c>
      <c r="F15651" s="376" t="s">
        <v>14646</v>
      </c>
      <c r="G15651" s="336" t="s">
        <v>14406</v>
      </c>
      <c r="H15651" s="836">
        <v>44588</v>
      </c>
      <c r="I15651" s="336" t="s">
        <v>619</v>
      </c>
      <c r="J15651" s="835" t="s">
        <v>388</v>
      </c>
    </row>
    <row r="15652" spans="1:10" s="372" customFormat="1" ht="23.25">
      <c r="A15652" s="834" t="s">
        <v>14943</v>
      </c>
      <c r="B15652" s="336" t="s">
        <v>2725</v>
      </c>
      <c r="C15652" s="336" t="s">
        <v>8351</v>
      </c>
      <c r="D15652" s="336" t="s">
        <v>388</v>
      </c>
      <c r="E15652" s="469">
        <v>28000</v>
      </c>
      <c r="F15652" s="376" t="s">
        <v>14596</v>
      </c>
      <c r="G15652" s="336" t="s">
        <v>14406</v>
      </c>
      <c r="H15652" s="836">
        <v>44588</v>
      </c>
      <c r="I15652" s="336" t="s">
        <v>619</v>
      </c>
      <c r="J15652" s="835" t="s">
        <v>388</v>
      </c>
    </row>
    <row r="15653" spans="1:10" s="372" customFormat="1" ht="23.25">
      <c r="A15653" s="834" t="s">
        <v>14944</v>
      </c>
      <c r="B15653" s="336" t="s">
        <v>2725</v>
      </c>
      <c r="C15653" s="336" t="s">
        <v>8351</v>
      </c>
      <c r="D15653" s="336" t="s">
        <v>388</v>
      </c>
      <c r="E15653" s="469">
        <v>19500</v>
      </c>
      <c r="F15653" s="376" t="s">
        <v>14419</v>
      </c>
      <c r="G15653" s="336" t="s">
        <v>14406</v>
      </c>
      <c r="H15653" s="836">
        <v>44588</v>
      </c>
      <c r="I15653" s="336" t="s">
        <v>619</v>
      </c>
      <c r="J15653" s="835" t="s">
        <v>388</v>
      </c>
    </row>
    <row r="15654" spans="1:10" s="372" customFormat="1" ht="23.25">
      <c r="A15654" s="834" t="s">
        <v>14945</v>
      </c>
      <c r="B15654" s="336" t="s">
        <v>2725</v>
      </c>
      <c r="C15654" s="336" t="s">
        <v>8351</v>
      </c>
      <c r="D15654" s="336" t="s">
        <v>388</v>
      </c>
      <c r="E15654" s="469">
        <v>21000</v>
      </c>
      <c r="F15654" s="376" t="s">
        <v>14679</v>
      </c>
      <c r="G15654" s="336" t="s">
        <v>14406</v>
      </c>
      <c r="H15654" s="836">
        <v>44588</v>
      </c>
      <c r="I15654" s="336" t="s">
        <v>619</v>
      </c>
      <c r="J15654" s="835" t="s">
        <v>388</v>
      </c>
    </row>
    <row r="15655" spans="1:10" s="372" customFormat="1" ht="23.25">
      <c r="A15655" s="834" t="s">
        <v>14946</v>
      </c>
      <c r="B15655" s="336" t="s">
        <v>2725</v>
      </c>
      <c r="C15655" s="336" t="s">
        <v>8351</v>
      </c>
      <c r="D15655" s="336" t="s">
        <v>388</v>
      </c>
      <c r="E15655" s="469">
        <v>21000</v>
      </c>
      <c r="F15655" s="376" t="s">
        <v>14581</v>
      </c>
      <c r="G15655" s="336" t="s">
        <v>14406</v>
      </c>
      <c r="H15655" s="836">
        <v>44588</v>
      </c>
      <c r="I15655" s="336" t="s">
        <v>619</v>
      </c>
      <c r="J15655" s="835" t="s">
        <v>388</v>
      </c>
    </row>
    <row r="15656" spans="1:10" s="372" customFormat="1">
      <c r="A15656" s="834" t="s">
        <v>14947</v>
      </c>
      <c r="B15656" s="336" t="s">
        <v>2725</v>
      </c>
      <c r="C15656" s="336" t="s">
        <v>8351</v>
      </c>
      <c r="D15656" s="336" t="s">
        <v>388</v>
      </c>
      <c r="E15656" s="469">
        <v>24000</v>
      </c>
      <c r="F15656" s="376" t="s">
        <v>14579</v>
      </c>
      <c r="G15656" s="336" t="s">
        <v>14406</v>
      </c>
      <c r="H15656" s="836">
        <v>44588</v>
      </c>
      <c r="I15656" s="336" t="s">
        <v>619</v>
      </c>
      <c r="J15656" s="835" t="s">
        <v>388</v>
      </c>
    </row>
    <row r="15657" spans="1:10" s="372" customFormat="1" ht="23.25">
      <c r="A15657" s="834" t="s">
        <v>14948</v>
      </c>
      <c r="B15657" s="336" t="s">
        <v>2725</v>
      </c>
      <c r="C15657" s="336" t="s">
        <v>8351</v>
      </c>
      <c r="D15657" s="336" t="s">
        <v>388</v>
      </c>
      <c r="E15657" s="469">
        <v>24000</v>
      </c>
      <c r="F15657" s="376" t="s">
        <v>14591</v>
      </c>
      <c r="G15657" s="336" t="s">
        <v>14406</v>
      </c>
      <c r="H15657" s="836">
        <v>44588</v>
      </c>
      <c r="I15657" s="336" t="s">
        <v>619</v>
      </c>
      <c r="J15657" s="835" t="s">
        <v>388</v>
      </c>
    </row>
    <row r="15658" spans="1:10" s="372" customFormat="1" ht="23.25">
      <c r="A15658" s="834" t="s">
        <v>14949</v>
      </c>
      <c r="B15658" s="336" t="s">
        <v>2725</v>
      </c>
      <c r="C15658" s="336" t="s">
        <v>8351</v>
      </c>
      <c r="D15658" s="336" t="s">
        <v>388</v>
      </c>
      <c r="E15658" s="469">
        <v>24000</v>
      </c>
      <c r="F15658" s="376" t="s">
        <v>14590</v>
      </c>
      <c r="G15658" s="336" t="s">
        <v>14406</v>
      </c>
      <c r="H15658" s="836">
        <v>44588</v>
      </c>
      <c r="I15658" s="336" t="s">
        <v>619</v>
      </c>
      <c r="J15658" s="835" t="s">
        <v>388</v>
      </c>
    </row>
    <row r="15659" spans="1:10" s="372" customFormat="1" ht="23.25">
      <c r="A15659" s="834" t="s">
        <v>14945</v>
      </c>
      <c r="B15659" s="336" t="s">
        <v>2725</v>
      </c>
      <c r="C15659" s="336" t="s">
        <v>8351</v>
      </c>
      <c r="D15659" s="336" t="s">
        <v>388</v>
      </c>
      <c r="E15659" s="469">
        <v>21000</v>
      </c>
      <c r="F15659" s="376" t="s">
        <v>14677</v>
      </c>
      <c r="G15659" s="336" t="s">
        <v>14406</v>
      </c>
      <c r="H15659" s="836">
        <v>44588</v>
      </c>
      <c r="I15659" s="336" t="s">
        <v>619</v>
      </c>
      <c r="J15659" s="835" t="s">
        <v>388</v>
      </c>
    </row>
    <row r="15660" spans="1:10" s="372" customFormat="1" ht="23.25">
      <c r="A15660" s="834" t="s">
        <v>14950</v>
      </c>
      <c r="B15660" s="336" t="s">
        <v>2725</v>
      </c>
      <c r="C15660" s="336" t="s">
        <v>8351</v>
      </c>
      <c r="D15660" s="336" t="s">
        <v>388</v>
      </c>
      <c r="E15660" s="469">
        <v>36000</v>
      </c>
      <c r="F15660" s="376" t="s">
        <v>14951</v>
      </c>
      <c r="G15660" s="336" t="s">
        <v>14406</v>
      </c>
      <c r="H15660" s="836">
        <v>44588</v>
      </c>
      <c r="I15660" s="336" t="s">
        <v>619</v>
      </c>
      <c r="J15660" s="835" t="s">
        <v>388</v>
      </c>
    </row>
    <row r="15661" spans="1:10" s="372" customFormat="1" ht="23.25">
      <c r="A15661" s="834" t="s">
        <v>14952</v>
      </c>
      <c r="B15661" s="336" t="s">
        <v>2725</v>
      </c>
      <c r="C15661" s="336" t="s">
        <v>8351</v>
      </c>
      <c r="D15661" s="336" t="s">
        <v>388</v>
      </c>
      <c r="E15661" s="469">
        <v>20000</v>
      </c>
      <c r="F15661" s="376" t="s">
        <v>14953</v>
      </c>
      <c r="G15661" s="336" t="s">
        <v>14406</v>
      </c>
      <c r="H15661" s="836">
        <v>44588</v>
      </c>
      <c r="I15661" s="336" t="s">
        <v>619</v>
      </c>
      <c r="J15661" s="835" t="s">
        <v>388</v>
      </c>
    </row>
    <row r="15662" spans="1:10" s="372" customFormat="1" ht="23.25">
      <c r="A15662" s="834" t="s">
        <v>14954</v>
      </c>
      <c r="B15662" s="336" t="s">
        <v>2725</v>
      </c>
      <c r="C15662" s="336" t="s">
        <v>8351</v>
      </c>
      <c r="D15662" s="336" t="s">
        <v>388</v>
      </c>
      <c r="E15662" s="469">
        <v>19000</v>
      </c>
      <c r="F15662" s="376" t="s">
        <v>14955</v>
      </c>
      <c r="G15662" s="336" t="s">
        <v>14406</v>
      </c>
      <c r="H15662" s="836">
        <v>44588</v>
      </c>
      <c r="I15662" s="336" t="s">
        <v>619</v>
      </c>
      <c r="J15662" s="835" t="s">
        <v>388</v>
      </c>
    </row>
    <row r="15663" spans="1:10" s="372" customFormat="1" ht="23.25">
      <c r="A15663" s="834" t="s">
        <v>14954</v>
      </c>
      <c r="B15663" s="336" t="s">
        <v>2725</v>
      </c>
      <c r="C15663" s="336" t="s">
        <v>8351</v>
      </c>
      <c r="D15663" s="336" t="s">
        <v>388</v>
      </c>
      <c r="E15663" s="469">
        <v>23000</v>
      </c>
      <c r="F15663" s="376" t="s">
        <v>14464</v>
      </c>
      <c r="G15663" s="336" t="s">
        <v>14406</v>
      </c>
      <c r="H15663" s="836">
        <v>44588</v>
      </c>
      <c r="I15663" s="336" t="s">
        <v>619</v>
      </c>
      <c r="J15663" s="835" t="s">
        <v>388</v>
      </c>
    </row>
    <row r="15664" spans="1:10" s="372" customFormat="1">
      <c r="A15664" s="834" t="s">
        <v>14956</v>
      </c>
      <c r="B15664" s="336" t="s">
        <v>2725</v>
      </c>
      <c r="C15664" s="336" t="s">
        <v>8351</v>
      </c>
      <c r="D15664" s="336" t="s">
        <v>388</v>
      </c>
      <c r="E15664" s="469">
        <v>26000</v>
      </c>
      <c r="F15664" s="376" t="s">
        <v>14421</v>
      </c>
      <c r="G15664" s="336" t="s">
        <v>6467</v>
      </c>
      <c r="H15664" s="836">
        <v>44588</v>
      </c>
      <c r="I15664" s="336" t="s">
        <v>619</v>
      </c>
      <c r="J15664" s="835" t="s">
        <v>388</v>
      </c>
    </row>
    <row r="15665" spans="1:10" s="372" customFormat="1" ht="23.25">
      <c r="A15665" s="834" t="s">
        <v>14957</v>
      </c>
      <c r="B15665" s="336" t="s">
        <v>2725</v>
      </c>
      <c r="C15665" s="336" t="s">
        <v>8351</v>
      </c>
      <c r="D15665" s="336" t="s">
        <v>388</v>
      </c>
      <c r="E15665" s="469">
        <v>24000</v>
      </c>
      <c r="F15665" s="376" t="s">
        <v>14643</v>
      </c>
      <c r="G15665" s="336" t="s">
        <v>14406</v>
      </c>
      <c r="H15665" s="836">
        <v>44588</v>
      </c>
      <c r="I15665" s="336" t="s">
        <v>619</v>
      </c>
      <c r="J15665" s="835" t="s">
        <v>388</v>
      </c>
    </row>
    <row r="15666" spans="1:10" s="372" customFormat="1" ht="23.25">
      <c r="A15666" s="834" t="s">
        <v>14958</v>
      </c>
      <c r="B15666" s="336" t="s">
        <v>2725</v>
      </c>
      <c r="C15666" s="336" t="s">
        <v>8351</v>
      </c>
      <c r="D15666" s="336" t="s">
        <v>388</v>
      </c>
      <c r="E15666" s="469">
        <v>24000</v>
      </c>
      <c r="F15666" s="376" t="s">
        <v>14959</v>
      </c>
      <c r="G15666" s="336" t="s">
        <v>14406</v>
      </c>
      <c r="H15666" s="836">
        <v>44589</v>
      </c>
      <c r="I15666" s="336" t="s">
        <v>619</v>
      </c>
      <c r="J15666" s="835" t="s">
        <v>388</v>
      </c>
    </row>
    <row r="15667" spans="1:10" s="372" customFormat="1">
      <c r="A15667" s="834" t="s">
        <v>14960</v>
      </c>
      <c r="B15667" s="336" t="s">
        <v>2725</v>
      </c>
      <c r="C15667" s="336" t="s">
        <v>8351</v>
      </c>
      <c r="D15667" s="336" t="s">
        <v>388</v>
      </c>
      <c r="E15667" s="469">
        <v>31270</v>
      </c>
      <c r="F15667" s="376" t="s">
        <v>9240</v>
      </c>
      <c r="G15667" s="336" t="s">
        <v>14406</v>
      </c>
      <c r="H15667" s="836">
        <v>44589</v>
      </c>
      <c r="I15667" s="336" t="s">
        <v>619</v>
      </c>
      <c r="J15667" s="835" t="s">
        <v>388</v>
      </c>
    </row>
    <row r="15668" spans="1:10" s="372" customFormat="1">
      <c r="A15668" s="834" t="s">
        <v>14961</v>
      </c>
      <c r="B15668" s="336" t="s">
        <v>2725</v>
      </c>
      <c r="C15668" s="336" t="s">
        <v>8351</v>
      </c>
      <c r="D15668" s="336" t="s">
        <v>388</v>
      </c>
      <c r="E15668" s="469">
        <v>24000</v>
      </c>
      <c r="F15668" s="376" t="s">
        <v>14962</v>
      </c>
      <c r="G15668" s="336" t="s">
        <v>14406</v>
      </c>
      <c r="H15668" s="836">
        <v>44589</v>
      </c>
      <c r="I15668" s="336" t="s">
        <v>619</v>
      </c>
      <c r="J15668" s="835" t="s">
        <v>388</v>
      </c>
    </row>
    <row r="15669" spans="1:10" s="372" customFormat="1" ht="34.9">
      <c r="A15669" s="834" t="s">
        <v>14963</v>
      </c>
      <c r="B15669" s="336" t="s">
        <v>2725</v>
      </c>
      <c r="C15669" s="336" t="s">
        <v>8351</v>
      </c>
      <c r="D15669" s="336" t="s">
        <v>388</v>
      </c>
      <c r="E15669" s="469">
        <v>32500</v>
      </c>
      <c r="F15669" s="376" t="s">
        <v>14964</v>
      </c>
      <c r="G15669" s="336" t="s">
        <v>14406</v>
      </c>
      <c r="H15669" s="836">
        <v>44589</v>
      </c>
      <c r="I15669" s="336" t="s">
        <v>619</v>
      </c>
      <c r="J15669" s="835" t="s">
        <v>388</v>
      </c>
    </row>
    <row r="15670" spans="1:10" s="372" customFormat="1" ht="23.25">
      <c r="A15670" s="834" t="s">
        <v>14965</v>
      </c>
      <c r="B15670" s="336" t="s">
        <v>2725</v>
      </c>
      <c r="C15670" s="336" t="s">
        <v>8351</v>
      </c>
      <c r="D15670" s="336" t="s">
        <v>388</v>
      </c>
      <c r="E15670" s="469">
        <v>26000</v>
      </c>
      <c r="F15670" s="376" t="s">
        <v>14966</v>
      </c>
      <c r="G15670" s="336" t="s">
        <v>14406</v>
      </c>
      <c r="H15670" s="836">
        <v>44589</v>
      </c>
      <c r="I15670" s="336" t="s">
        <v>619</v>
      </c>
      <c r="J15670" s="835" t="s">
        <v>388</v>
      </c>
    </row>
    <row r="15671" spans="1:10" s="372" customFormat="1" ht="34.9">
      <c r="A15671" s="834" t="s">
        <v>14967</v>
      </c>
      <c r="B15671" s="336" t="s">
        <v>2725</v>
      </c>
      <c r="C15671" s="336" t="s">
        <v>8351</v>
      </c>
      <c r="D15671" s="336" t="s">
        <v>388</v>
      </c>
      <c r="E15671" s="469">
        <v>20000</v>
      </c>
      <c r="F15671" s="376" t="s">
        <v>14968</v>
      </c>
      <c r="G15671" s="336" t="s">
        <v>6467</v>
      </c>
      <c r="H15671" s="836">
        <v>44589</v>
      </c>
      <c r="I15671" s="336" t="s">
        <v>619</v>
      </c>
      <c r="J15671" s="835" t="s">
        <v>388</v>
      </c>
    </row>
    <row r="15672" spans="1:10" s="372" customFormat="1" ht="34.9">
      <c r="A15672" s="834" t="s">
        <v>14969</v>
      </c>
      <c r="B15672" s="336" t="s">
        <v>2725</v>
      </c>
      <c r="C15672" s="336" t="s">
        <v>8351</v>
      </c>
      <c r="D15672" s="336" t="s">
        <v>388</v>
      </c>
      <c r="E15672" s="469">
        <v>29400.880000000001</v>
      </c>
      <c r="F15672" s="376" t="s">
        <v>14970</v>
      </c>
      <c r="G15672" s="336" t="s">
        <v>14406</v>
      </c>
      <c r="H15672" s="836">
        <v>44592</v>
      </c>
      <c r="I15672" s="336" t="s">
        <v>619</v>
      </c>
      <c r="J15672" s="835" t="s">
        <v>388</v>
      </c>
    </row>
    <row r="15673" spans="1:10" s="372" customFormat="1" ht="46.5">
      <c r="A15673" s="834" t="s">
        <v>14971</v>
      </c>
      <c r="B15673" s="336" t="s">
        <v>2725</v>
      </c>
      <c r="C15673" s="336" t="s">
        <v>8351</v>
      </c>
      <c r="D15673" s="336" t="s">
        <v>388</v>
      </c>
      <c r="E15673" s="469">
        <v>19000</v>
      </c>
      <c r="F15673" s="376" t="s">
        <v>14972</v>
      </c>
      <c r="G15673" s="336" t="s">
        <v>14406</v>
      </c>
      <c r="H15673" s="836">
        <v>44592</v>
      </c>
      <c r="I15673" s="336" t="s">
        <v>619</v>
      </c>
      <c r="J15673" s="835" t="s">
        <v>388</v>
      </c>
    </row>
    <row r="15674" spans="1:10" s="372" customFormat="1">
      <c r="A15674" s="834" t="s">
        <v>14973</v>
      </c>
      <c r="B15674" s="336" t="s">
        <v>2725</v>
      </c>
      <c r="C15674" s="336" t="s">
        <v>8351</v>
      </c>
      <c r="D15674" s="336" t="s">
        <v>388</v>
      </c>
      <c r="E15674" s="469">
        <v>74500</v>
      </c>
      <c r="F15674" s="376" t="s">
        <v>14462</v>
      </c>
      <c r="G15674" s="336" t="s">
        <v>6467</v>
      </c>
      <c r="H15674" s="836">
        <v>44593</v>
      </c>
      <c r="I15674" s="336" t="s">
        <v>619</v>
      </c>
      <c r="J15674" s="835" t="s">
        <v>388</v>
      </c>
    </row>
    <row r="15675" spans="1:10" s="372" customFormat="1" ht="23.25">
      <c r="A15675" s="834" t="s">
        <v>14974</v>
      </c>
      <c r="B15675" s="336" t="s">
        <v>2725</v>
      </c>
      <c r="C15675" s="336" t="s">
        <v>8351</v>
      </c>
      <c r="D15675" s="336" t="s">
        <v>388</v>
      </c>
      <c r="E15675" s="469">
        <v>25500</v>
      </c>
      <c r="F15675" s="376" t="s">
        <v>14462</v>
      </c>
      <c r="G15675" s="336" t="s">
        <v>6467</v>
      </c>
      <c r="H15675" s="836">
        <v>44593</v>
      </c>
      <c r="I15675" s="336" t="s">
        <v>619</v>
      </c>
      <c r="J15675" s="835" t="s">
        <v>388</v>
      </c>
    </row>
    <row r="15676" spans="1:10" s="372" customFormat="1" ht="23.25">
      <c r="A15676" s="834" t="s">
        <v>14975</v>
      </c>
      <c r="B15676" s="336" t="s">
        <v>2725</v>
      </c>
      <c r="C15676" s="336" t="s">
        <v>8351</v>
      </c>
      <c r="D15676" s="336" t="s">
        <v>388</v>
      </c>
      <c r="E15676" s="469">
        <v>20000</v>
      </c>
      <c r="F15676" s="376" t="s">
        <v>14976</v>
      </c>
      <c r="G15676" s="336" t="s">
        <v>14406</v>
      </c>
      <c r="H15676" s="836">
        <v>44594</v>
      </c>
      <c r="I15676" s="336" t="s">
        <v>619</v>
      </c>
      <c r="J15676" s="835" t="s">
        <v>388</v>
      </c>
    </row>
    <row r="15677" spans="1:10" s="372" customFormat="1" ht="23.25">
      <c r="A15677" s="834" t="s">
        <v>14977</v>
      </c>
      <c r="B15677" s="336" t="s">
        <v>2725</v>
      </c>
      <c r="C15677" s="336" t="s">
        <v>8351</v>
      </c>
      <c r="D15677" s="336" t="s">
        <v>388</v>
      </c>
      <c r="E15677" s="469">
        <v>21000</v>
      </c>
      <c r="F15677" s="376" t="s">
        <v>14978</v>
      </c>
      <c r="G15677" s="336" t="s">
        <v>14406</v>
      </c>
      <c r="H15677" s="836">
        <v>44594</v>
      </c>
      <c r="I15677" s="336" t="s">
        <v>619</v>
      </c>
      <c r="J15677" s="835" t="s">
        <v>388</v>
      </c>
    </row>
    <row r="15678" spans="1:10" s="372" customFormat="1" ht="34.9">
      <c r="A15678" s="834" t="s">
        <v>14979</v>
      </c>
      <c r="B15678" s="336" t="s">
        <v>2725</v>
      </c>
      <c r="C15678" s="336" t="s">
        <v>8351</v>
      </c>
      <c r="D15678" s="336" t="s">
        <v>388</v>
      </c>
      <c r="E15678" s="469">
        <v>24000</v>
      </c>
      <c r="F15678" s="376" t="s">
        <v>14980</v>
      </c>
      <c r="G15678" s="336" t="s">
        <v>14406</v>
      </c>
      <c r="H15678" s="836">
        <v>44594</v>
      </c>
      <c r="I15678" s="336" t="s">
        <v>619</v>
      </c>
      <c r="J15678" s="835" t="s">
        <v>388</v>
      </c>
    </row>
    <row r="15679" spans="1:10" s="372" customFormat="1" ht="23.25">
      <c r="A15679" s="834" t="s">
        <v>14981</v>
      </c>
      <c r="B15679" s="336" t="s">
        <v>2725</v>
      </c>
      <c r="C15679" s="336" t="s">
        <v>8351</v>
      </c>
      <c r="D15679" s="336" t="s">
        <v>388</v>
      </c>
      <c r="E15679" s="469">
        <v>20400</v>
      </c>
      <c r="F15679" s="376" t="s">
        <v>14631</v>
      </c>
      <c r="G15679" s="336" t="s">
        <v>14406</v>
      </c>
      <c r="H15679" s="836">
        <v>44594</v>
      </c>
      <c r="I15679" s="336" t="s">
        <v>619</v>
      </c>
      <c r="J15679" s="835" t="s">
        <v>388</v>
      </c>
    </row>
    <row r="15680" spans="1:10" s="372" customFormat="1" ht="34.9">
      <c r="A15680" s="834" t="s">
        <v>14982</v>
      </c>
      <c r="B15680" s="336" t="s">
        <v>2725</v>
      </c>
      <c r="C15680" s="336" t="s">
        <v>8351</v>
      </c>
      <c r="D15680" s="336" t="s">
        <v>388</v>
      </c>
      <c r="E15680" s="469">
        <v>27000</v>
      </c>
      <c r="F15680" s="376" t="s">
        <v>14983</v>
      </c>
      <c r="G15680" s="336" t="s">
        <v>6467</v>
      </c>
      <c r="H15680" s="836">
        <v>44594</v>
      </c>
      <c r="I15680" s="336" t="s">
        <v>619</v>
      </c>
      <c r="J15680" s="835" t="s">
        <v>388</v>
      </c>
    </row>
    <row r="15681" spans="1:10" s="372" customFormat="1" ht="23.25">
      <c r="A15681" s="834" t="s">
        <v>14984</v>
      </c>
      <c r="B15681" s="336" t="s">
        <v>2725</v>
      </c>
      <c r="C15681" s="336" t="s">
        <v>8351</v>
      </c>
      <c r="D15681" s="336" t="s">
        <v>388</v>
      </c>
      <c r="E15681" s="469">
        <v>31500</v>
      </c>
      <c r="F15681" s="376" t="s">
        <v>14985</v>
      </c>
      <c r="G15681" s="336" t="s">
        <v>6467</v>
      </c>
      <c r="H15681" s="836">
        <v>44594</v>
      </c>
      <c r="I15681" s="336" t="s">
        <v>619</v>
      </c>
      <c r="J15681" s="835" t="s">
        <v>388</v>
      </c>
    </row>
    <row r="15682" spans="1:10" s="372" customFormat="1" ht="23.25">
      <c r="A15682" s="834" t="s">
        <v>14986</v>
      </c>
      <c r="B15682" s="336" t="s">
        <v>2725</v>
      </c>
      <c r="C15682" s="336" t="s">
        <v>8351</v>
      </c>
      <c r="D15682" s="336" t="s">
        <v>388</v>
      </c>
      <c r="E15682" s="469">
        <v>36000</v>
      </c>
      <c r="F15682" s="376" t="s">
        <v>14691</v>
      </c>
      <c r="G15682" s="336" t="s">
        <v>6467</v>
      </c>
      <c r="H15682" s="836">
        <v>44594</v>
      </c>
      <c r="I15682" s="336" t="s">
        <v>619</v>
      </c>
      <c r="J15682" s="835" t="s">
        <v>388</v>
      </c>
    </row>
    <row r="15683" spans="1:10" s="372" customFormat="1" ht="34.9">
      <c r="A15683" s="834" t="s">
        <v>14987</v>
      </c>
      <c r="B15683" s="336" t="s">
        <v>2725</v>
      </c>
      <c r="C15683" s="336" t="s">
        <v>8351</v>
      </c>
      <c r="D15683" s="336" t="s">
        <v>388</v>
      </c>
      <c r="E15683" s="469">
        <v>36000</v>
      </c>
      <c r="F15683" s="376" t="s">
        <v>14692</v>
      </c>
      <c r="G15683" s="336" t="s">
        <v>6467</v>
      </c>
      <c r="H15683" s="836">
        <v>44594</v>
      </c>
      <c r="I15683" s="336" t="s">
        <v>619</v>
      </c>
      <c r="J15683" s="835" t="s">
        <v>388</v>
      </c>
    </row>
    <row r="15684" spans="1:10" s="372" customFormat="1" ht="23.25">
      <c r="A15684" s="834" t="s">
        <v>14988</v>
      </c>
      <c r="B15684" s="336" t="s">
        <v>2725</v>
      </c>
      <c r="C15684" s="336" t="s">
        <v>8351</v>
      </c>
      <c r="D15684" s="336" t="s">
        <v>388</v>
      </c>
      <c r="E15684" s="469">
        <v>22500</v>
      </c>
      <c r="F15684" s="376" t="s">
        <v>14989</v>
      </c>
      <c r="G15684" s="336" t="s">
        <v>6467</v>
      </c>
      <c r="H15684" s="836">
        <v>44594</v>
      </c>
      <c r="I15684" s="336" t="s">
        <v>619</v>
      </c>
      <c r="J15684" s="835" t="s">
        <v>388</v>
      </c>
    </row>
    <row r="15685" spans="1:10" s="372" customFormat="1" ht="23.25">
      <c r="A15685" s="834" t="s">
        <v>14990</v>
      </c>
      <c r="B15685" s="336" t="s">
        <v>2725</v>
      </c>
      <c r="C15685" s="336" t="s">
        <v>8351</v>
      </c>
      <c r="D15685" s="336" t="s">
        <v>388</v>
      </c>
      <c r="E15685" s="469">
        <v>35000</v>
      </c>
      <c r="F15685" s="376" t="s">
        <v>14706</v>
      </c>
      <c r="G15685" s="336" t="s">
        <v>6467</v>
      </c>
      <c r="H15685" s="836">
        <v>44594</v>
      </c>
      <c r="I15685" s="336" t="s">
        <v>619</v>
      </c>
      <c r="J15685" s="835" t="s">
        <v>388</v>
      </c>
    </row>
    <row r="15686" spans="1:10" s="372" customFormat="1" ht="34.9">
      <c r="A15686" s="834" t="s">
        <v>14991</v>
      </c>
      <c r="B15686" s="336" t="s">
        <v>2725</v>
      </c>
      <c r="C15686" s="336" t="s">
        <v>8351</v>
      </c>
      <c r="D15686" s="336" t="s">
        <v>388</v>
      </c>
      <c r="E15686" s="469">
        <v>21000</v>
      </c>
      <c r="F15686" s="376" t="s">
        <v>14992</v>
      </c>
      <c r="G15686" s="336" t="s">
        <v>6467</v>
      </c>
      <c r="H15686" s="836">
        <v>44594</v>
      </c>
      <c r="I15686" s="336" t="s">
        <v>619</v>
      </c>
      <c r="J15686" s="835" t="s">
        <v>388</v>
      </c>
    </row>
    <row r="15687" spans="1:10" s="372" customFormat="1" ht="69.75">
      <c r="A15687" s="834" t="s">
        <v>14993</v>
      </c>
      <c r="B15687" s="336" t="s">
        <v>2725</v>
      </c>
      <c r="C15687" s="336" t="s">
        <v>8351</v>
      </c>
      <c r="D15687" s="336" t="s">
        <v>388</v>
      </c>
      <c r="E15687" s="469">
        <v>22500</v>
      </c>
      <c r="F15687" s="376" t="s">
        <v>14994</v>
      </c>
      <c r="G15687" s="336" t="s">
        <v>6467</v>
      </c>
      <c r="H15687" s="836">
        <v>44594</v>
      </c>
      <c r="I15687" s="336" t="s">
        <v>619</v>
      </c>
      <c r="J15687" s="835" t="s">
        <v>388</v>
      </c>
    </row>
    <row r="15688" spans="1:10" s="372" customFormat="1" ht="23.25">
      <c r="A15688" s="834" t="s">
        <v>14995</v>
      </c>
      <c r="B15688" s="336" t="s">
        <v>2725</v>
      </c>
      <c r="C15688" s="336" t="s">
        <v>8351</v>
      </c>
      <c r="D15688" s="336" t="s">
        <v>388</v>
      </c>
      <c r="E15688" s="469">
        <v>21600</v>
      </c>
      <c r="F15688" s="376" t="s">
        <v>14425</v>
      </c>
      <c r="G15688" s="336" t="s">
        <v>6467</v>
      </c>
      <c r="H15688" s="836">
        <v>44595</v>
      </c>
      <c r="I15688" s="336" t="s">
        <v>619</v>
      </c>
      <c r="J15688" s="835" t="s">
        <v>388</v>
      </c>
    </row>
    <row r="15689" spans="1:10" s="372" customFormat="1" ht="23.25">
      <c r="A15689" s="834" t="s">
        <v>14996</v>
      </c>
      <c r="B15689" s="336" t="s">
        <v>2725</v>
      </c>
      <c r="C15689" s="336" t="s">
        <v>8351</v>
      </c>
      <c r="D15689" s="336" t="s">
        <v>388</v>
      </c>
      <c r="E15689" s="469">
        <v>35990</v>
      </c>
      <c r="F15689" s="376" t="s">
        <v>14997</v>
      </c>
      <c r="G15689" s="336" t="s">
        <v>14406</v>
      </c>
      <c r="H15689" s="836">
        <v>44596</v>
      </c>
      <c r="I15689" s="336" t="s">
        <v>619</v>
      </c>
      <c r="J15689" s="835" t="s">
        <v>388</v>
      </c>
    </row>
    <row r="15690" spans="1:10" s="372" customFormat="1" ht="23.25">
      <c r="A15690" s="834" t="s">
        <v>14998</v>
      </c>
      <c r="B15690" s="336" t="s">
        <v>2725</v>
      </c>
      <c r="C15690" s="336" t="s">
        <v>8351</v>
      </c>
      <c r="D15690" s="336" t="s">
        <v>388</v>
      </c>
      <c r="E15690" s="469">
        <v>21000</v>
      </c>
      <c r="F15690" s="376" t="s">
        <v>14999</v>
      </c>
      <c r="G15690" s="336" t="s">
        <v>6467</v>
      </c>
      <c r="H15690" s="836">
        <v>44602</v>
      </c>
      <c r="I15690" s="336" t="s">
        <v>619</v>
      </c>
      <c r="J15690" s="835" t="s">
        <v>388</v>
      </c>
    </row>
    <row r="15691" spans="1:10" s="372" customFormat="1" ht="23.25">
      <c r="A15691" s="834" t="s">
        <v>15000</v>
      </c>
      <c r="B15691" s="336" t="s">
        <v>2725</v>
      </c>
      <c r="C15691" s="336" t="s">
        <v>8351</v>
      </c>
      <c r="D15691" s="336" t="s">
        <v>388</v>
      </c>
      <c r="E15691" s="469">
        <v>21000</v>
      </c>
      <c r="F15691" s="376" t="s">
        <v>15001</v>
      </c>
      <c r="G15691" s="336" t="s">
        <v>6467</v>
      </c>
      <c r="H15691" s="836">
        <v>44602</v>
      </c>
      <c r="I15691" s="336" t="s">
        <v>619</v>
      </c>
      <c r="J15691" s="835" t="s">
        <v>388</v>
      </c>
    </row>
    <row r="15692" spans="1:10" s="372" customFormat="1">
      <c r="A15692" s="834" t="s">
        <v>15002</v>
      </c>
      <c r="B15692" s="336" t="s">
        <v>2725</v>
      </c>
      <c r="C15692" s="336" t="s">
        <v>8351</v>
      </c>
      <c r="D15692" s="336" t="s">
        <v>388</v>
      </c>
      <c r="E15692" s="469">
        <v>21000</v>
      </c>
      <c r="F15692" s="376" t="s">
        <v>15003</v>
      </c>
      <c r="G15692" s="336" t="s">
        <v>14406</v>
      </c>
      <c r="H15692" s="836">
        <v>44602</v>
      </c>
      <c r="I15692" s="336" t="s">
        <v>619</v>
      </c>
      <c r="J15692" s="835" t="s">
        <v>388</v>
      </c>
    </row>
    <row r="15693" spans="1:10" s="372" customFormat="1" ht="34.9">
      <c r="A15693" s="834" t="s">
        <v>15004</v>
      </c>
      <c r="B15693" s="336" t="s">
        <v>2725</v>
      </c>
      <c r="C15693" s="336" t="s">
        <v>8351</v>
      </c>
      <c r="D15693" s="336" t="s">
        <v>388</v>
      </c>
      <c r="E15693" s="469">
        <v>21000</v>
      </c>
      <c r="F15693" s="376" t="s">
        <v>14530</v>
      </c>
      <c r="G15693" s="336" t="s">
        <v>14406</v>
      </c>
      <c r="H15693" s="836">
        <v>44603</v>
      </c>
      <c r="I15693" s="336" t="s">
        <v>619</v>
      </c>
      <c r="J15693" s="835" t="s">
        <v>388</v>
      </c>
    </row>
    <row r="15694" spans="1:10" s="372" customFormat="1" ht="23.25">
      <c r="A15694" s="834" t="s">
        <v>14954</v>
      </c>
      <c r="B15694" s="336" t="s">
        <v>2725</v>
      </c>
      <c r="C15694" s="336" t="s">
        <v>8351</v>
      </c>
      <c r="D15694" s="336" t="s">
        <v>388</v>
      </c>
      <c r="E15694" s="469">
        <v>23000</v>
      </c>
      <c r="F15694" s="376" t="s">
        <v>14460</v>
      </c>
      <c r="G15694" s="336" t="s">
        <v>14406</v>
      </c>
      <c r="H15694" s="836">
        <v>44603</v>
      </c>
      <c r="I15694" s="336" t="s">
        <v>619</v>
      </c>
      <c r="J15694" s="835" t="s">
        <v>388</v>
      </c>
    </row>
    <row r="15695" spans="1:10" s="372" customFormat="1" ht="23.25">
      <c r="A15695" s="834" t="s">
        <v>15005</v>
      </c>
      <c r="B15695" s="336" t="s">
        <v>2725</v>
      </c>
      <c r="C15695" s="336" t="s">
        <v>8351</v>
      </c>
      <c r="D15695" s="336" t="s">
        <v>388</v>
      </c>
      <c r="E15695" s="469">
        <v>35000</v>
      </c>
      <c r="F15695" s="376" t="s">
        <v>15006</v>
      </c>
      <c r="G15695" s="336" t="s">
        <v>6467</v>
      </c>
      <c r="H15695" s="836">
        <v>44603</v>
      </c>
      <c r="I15695" s="336" t="s">
        <v>619</v>
      </c>
      <c r="J15695" s="835" t="s">
        <v>388</v>
      </c>
    </row>
    <row r="15696" spans="1:10" s="372" customFormat="1" ht="23.25">
      <c r="A15696" s="834" t="s">
        <v>15007</v>
      </c>
      <c r="B15696" s="336" t="s">
        <v>2725</v>
      </c>
      <c r="C15696" s="336" t="s">
        <v>8351</v>
      </c>
      <c r="D15696" s="336" t="s">
        <v>388</v>
      </c>
      <c r="E15696" s="469">
        <v>35000</v>
      </c>
      <c r="F15696" s="376" t="s">
        <v>14529</v>
      </c>
      <c r="G15696" s="336" t="s">
        <v>6467</v>
      </c>
      <c r="H15696" s="836">
        <v>44603</v>
      </c>
      <c r="I15696" s="336" t="s">
        <v>619</v>
      </c>
      <c r="J15696" s="835" t="s">
        <v>388</v>
      </c>
    </row>
    <row r="15697" spans="1:10" s="372" customFormat="1" ht="34.9">
      <c r="A15697" s="834" t="s">
        <v>15008</v>
      </c>
      <c r="B15697" s="336" t="s">
        <v>2725</v>
      </c>
      <c r="C15697" s="336" t="s">
        <v>8351</v>
      </c>
      <c r="D15697" s="336" t="s">
        <v>388</v>
      </c>
      <c r="E15697" s="469">
        <v>33000</v>
      </c>
      <c r="F15697" s="376" t="s">
        <v>15009</v>
      </c>
      <c r="G15697" s="336" t="s">
        <v>14406</v>
      </c>
      <c r="H15697" s="836">
        <v>44603</v>
      </c>
      <c r="I15697" s="336" t="s">
        <v>619</v>
      </c>
      <c r="J15697" s="835" t="s">
        <v>388</v>
      </c>
    </row>
    <row r="15698" spans="1:10" s="372" customFormat="1">
      <c r="A15698" s="834" t="s">
        <v>15010</v>
      </c>
      <c r="B15698" s="336" t="s">
        <v>2725</v>
      </c>
      <c r="C15698" s="336" t="s">
        <v>8351</v>
      </c>
      <c r="D15698" s="336" t="s">
        <v>388</v>
      </c>
      <c r="E15698" s="469">
        <v>24000</v>
      </c>
      <c r="F15698" s="376" t="s">
        <v>15011</v>
      </c>
      <c r="G15698" s="336" t="s">
        <v>6467</v>
      </c>
      <c r="H15698" s="836">
        <v>44603</v>
      </c>
      <c r="I15698" s="336" t="s">
        <v>619</v>
      </c>
      <c r="J15698" s="835" t="s">
        <v>388</v>
      </c>
    </row>
    <row r="15699" spans="1:10" s="372" customFormat="1" ht="23.25">
      <c r="A15699" s="834" t="s">
        <v>15012</v>
      </c>
      <c r="B15699" s="336" t="s">
        <v>2725</v>
      </c>
      <c r="C15699" s="336" t="s">
        <v>8351</v>
      </c>
      <c r="D15699" s="336" t="s">
        <v>388</v>
      </c>
      <c r="E15699" s="469">
        <v>22800</v>
      </c>
      <c r="F15699" s="376" t="s">
        <v>14479</v>
      </c>
      <c r="G15699" s="336" t="s">
        <v>6467</v>
      </c>
      <c r="H15699" s="836">
        <v>44607</v>
      </c>
      <c r="I15699" s="336" t="s">
        <v>619</v>
      </c>
      <c r="J15699" s="835" t="s">
        <v>388</v>
      </c>
    </row>
    <row r="15700" spans="1:10" s="372" customFormat="1" ht="23.25">
      <c r="A15700" s="834" t="s">
        <v>15013</v>
      </c>
      <c r="B15700" s="336" t="s">
        <v>2725</v>
      </c>
      <c r="C15700" s="336" t="s">
        <v>8351</v>
      </c>
      <c r="D15700" s="336" t="s">
        <v>388</v>
      </c>
      <c r="E15700" s="469">
        <v>22800</v>
      </c>
      <c r="F15700" s="376" t="s">
        <v>14507</v>
      </c>
      <c r="G15700" s="336" t="s">
        <v>6467</v>
      </c>
      <c r="H15700" s="836">
        <v>44607</v>
      </c>
      <c r="I15700" s="336" t="s">
        <v>619</v>
      </c>
      <c r="J15700" s="835" t="s">
        <v>388</v>
      </c>
    </row>
    <row r="15701" spans="1:10" s="372" customFormat="1" ht="23.25">
      <c r="A15701" s="834" t="s">
        <v>15014</v>
      </c>
      <c r="B15701" s="336" t="s">
        <v>2725</v>
      </c>
      <c r="C15701" s="336" t="s">
        <v>8351</v>
      </c>
      <c r="D15701" s="336" t="s">
        <v>388</v>
      </c>
      <c r="E15701" s="469">
        <v>20000</v>
      </c>
      <c r="F15701" s="376" t="s">
        <v>15015</v>
      </c>
      <c r="G15701" s="336" t="s">
        <v>14406</v>
      </c>
      <c r="H15701" s="836">
        <v>44607</v>
      </c>
      <c r="I15701" s="336" t="s">
        <v>619</v>
      </c>
      <c r="J15701" s="835" t="s">
        <v>388</v>
      </c>
    </row>
    <row r="15702" spans="1:10" s="372" customFormat="1" ht="23.25">
      <c r="A15702" s="834" t="s">
        <v>15016</v>
      </c>
      <c r="B15702" s="336" t="s">
        <v>2725</v>
      </c>
      <c r="C15702" s="336" t="s">
        <v>8351</v>
      </c>
      <c r="D15702" s="336" t="s">
        <v>388</v>
      </c>
      <c r="E15702" s="469">
        <v>35000</v>
      </c>
      <c r="F15702" s="376" t="s">
        <v>15017</v>
      </c>
      <c r="G15702" s="336" t="s">
        <v>14406</v>
      </c>
      <c r="H15702" s="836">
        <v>44607</v>
      </c>
      <c r="I15702" s="336" t="s">
        <v>619</v>
      </c>
      <c r="J15702" s="835" t="s">
        <v>388</v>
      </c>
    </row>
    <row r="15703" spans="1:10" s="372" customFormat="1" ht="34.9">
      <c r="A15703" s="834" t="s">
        <v>15018</v>
      </c>
      <c r="B15703" s="336" t="s">
        <v>2725</v>
      </c>
      <c r="C15703" s="336" t="s">
        <v>8351</v>
      </c>
      <c r="D15703" s="336" t="s">
        <v>388</v>
      </c>
      <c r="E15703" s="469">
        <v>19330</v>
      </c>
      <c r="F15703" s="376" t="s">
        <v>15019</v>
      </c>
      <c r="G15703" s="336" t="s">
        <v>14406</v>
      </c>
      <c r="H15703" s="836">
        <v>44607</v>
      </c>
      <c r="I15703" s="336" t="s">
        <v>619</v>
      </c>
      <c r="J15703" s="835" t="s">
        <v>388</v>
      </c>
    </row>
    <row r="15704" spans="1:10" s="372" customFormat="1" ht="58.15">
      <c r="A15704" s="834" t="s">
        <v>15020</v>
      </c>
      <c r="B15704" s="336" t="s">
        <v>2725</v>
      </c>
      <c r="C15704" s="336" t="s">
        <v>8351</v>
      </c>
      <c r="D15704" s="336" t="s">
        <v>388</v>
      </c>
      <c r="E15704" s="469">
        <v>20000</v>
      </c>
      <c r="F15704" s="376" t="s">
        <v>14703</v>
      </c>
      <c r="G15704" s="336" t="s">
        <v>14406</v>
      </c>
      <c r="H15704" s="836">
        <v>44609</v>
      </c>
      <c r="I15704" s="336" t="s">
        <v>619</v>
      </c>
      <c r="J15704" s="835" t="s">
        <v>388</v>
      </c>
    </row>
    <row r="15705" spans="1:10" s="372" customFormat="1" ht="58.15">
      <c r="A15705" s="834" t="s">
        <v>15021</v>
      </c>
      <c r="B15705" s="336" t="s">
        <v>2725</v>
      </c>
      <c r="C15705" s="336" t="s">
        <v>8351</v>
      </c>
      <c r="D15705" s="336" t="s">
        <v>388</v>
      </c>
      <c r="E15705" s="469">
        <v>20000</v>
      </c>
      <c r="F15705" s="376" t="s">
        <v>14702</v>
      </c>
      <c r="G15705" s="336" t="s">
        <v>14406</v>
      </c>
      <c r="H15705" s="836">
        <v>44609</v>
      </c>
      <c r="I15705" s="336" t="s">
        <v>619</v>
      </c>
      <c r="J15705" s="835" t="s">
        <v>388</v>
      </c>
    </row>
    <row r="15706" spans="1:10" s="372" customFormat="1" ht="58.15">
      <c r="A15706" s="834" t="s">
        <v>15022</v>
      </c>
      <c r="B15706" s="336" t="s">
        <v>2725</v>
      </c>
      <c r="C15706" s="336" t="s">
        <v>8351</v>
      </c>
      <c r="D15706" s="336" t="s">
        <v>388</v>
      </c>
      <c r="E15706" s="469">
        <v>20000</v>
      </c>
      <c r="F15706" s="376" t="s">
        <v>14701</v>
      </c>
      <c r="G15706" s="336" t="s">
        <v>14406</v>
      </c>
      <c r="H15706" s="836">
        <v>44609</v>
      </c>
      <c r="I15706" s="336" t="s">
        <v>619</v>
      </c>
      <c r="J15706" s="835" t="s">
        <v>388</v>
      </c>
    </row>
    <row r="15707" spans="1:10" s="372" customFormat="1" ht="58.15">
      <c r="A15707" s="834" t="s">
        <v>15023</v>
      </c>
      <c r="B15707" s="336" t="s">
        <v>2725</v>
      </c>
      <c r="C15707" s="336" t="s">
        <v>8351</v>
      </c>
      <c r="D15707" s="336" t="s">
        <v>388</v>
      </c>
      <c r="E15707" s="469">
        <v>20000</v>
      </c>
      <c r="F15707" s="376" t="s">
        <v>14700</v>
      </c>
      <c r="G15707" s="336" t="s">
        <v>14406</v>
      </c>
      <c r="H15707" s="836">
        <v>44609</v>
      </c>
      <c r="I15707" s="336" t="s">
        <v>619</v>
      </c>
      <c r="J15707" s="835" t="s">
        <v>388</v>
      </c>
    </row>
    <row r="15708" spans="1:10" s="372" customFormat="1" ht="46.5">
      <c r="A15708" s="834" t="s">
        <v>15024</v>
      </c>
      <c r="B15708" s="336" t="s">
        <v>2725</v>
      </c>
      <c r="C15708" s="336" t="s">
        <v>8351</v>
      </c>
      <c r="D15708" s="336" t="s">
        <v>388</v>
      </c>
      <c r="E15708" s="469">
        <v>21000</v>
      </c>
      <c r="F15708" s="376" t="s">
        <v>14716</v>
      </c>
      <c r="G15708" s="336" t="s">
        <v>14406</v>
      </c>
      <c r="H15708" s="836">
        <v>44609</v>
      </c>
      <c r="I15708" s="336" t="s">
        <v>619</v>
      </c>
      <c r="J15708" s="835" t="s">
        <v>388</v>
      </c>
    </row>
    <row r="15709" spans="1:10" s="372" customFormat="1" ht="34.9">
      <c r="A15709" s="834" t="s">
        <v>15025</v>
      </c>
      <c r="B15709" s="336" t="s">
        <v>2725</v>
      </c>
      <c r="C15709" s="336" t="s">
        <v>8351</v>
      </c>
      <c r="D15709" s="336" t="s">
        <v>388</v>
      </c>
      <c r="E15709" s="469">
        <v>36000</v>
      </c>
      <c r="F15709" s="376" t="s">
        <v>15026</v>
      </c>
      <c r="G15709" s="336" t="s">
        <v>14406</v>
      </c>
      <c r="H15709" s="836">
        <v>44613</v>
      </c>
      <c r="I15709" s="336" t="s">
        <v>619</v>
      </c>
      <c r="J15709" s="835" t="s">
        <v>388</v>
      </c>
    </row>
    <row r="15710" spans="1:10" s="372" customFormat="1">
      <c r="A15710" s="834" t="s">
        <v>15027</v>
      </c>
      <c r="B15710" s="336" t="s">
        <v>2725</v>
      </c>
      <c r="C15710" s="336" t="s">
        <v>8351</v>
      </c>
      <c r="D15710" s="336" t="s">
        <v>388</v>
      </c>
      <c r="E15710" s="469">
        <v>22196.25</v>
      </c>
      <c r="F15710" s="376" t="s">
        <v>14455</v>
      </c>
      <c r="G15710" s="336" t="s">
        <v>6467</v>
      </c>
      <c r="H15710" s="836">
        <v>44614</v>
      </c>
      <c r="I15710" s="336" t="s">
        <v>619</v>
      </c>
      <c r="J15710" s="835" t="s">
        <v>388</v>
      </c>
    </row>
    <row r="15711" spans="1:10" s="372" customFormat="1" ht="23.25">
      <c r="A15711" s="834" t="s">
        <v>15028</v>
      </c>
      <c r="B15711" s="336" t="s">
        <v>2725</v>
      </c>
      <c r="C15711" s="336" t="s">
        <v>8351</v>
      </c>
      <c r="D15711" s="336" t="s">
        <v>388</v>
      </c>
      <c r="E15711" s="469">
        <v>30000</v>
      </c>
      <c r="F15711" s="376" t="s">
        <v>15029</v>
      </c>
      <c r="G15711" s="336" t="s">
        <v>14406</v>
      </c>
      <c r="H15711" s="836">
        <v>44614</v>
      </c>
      <c r="I15711" s="336" t="s">
        <v>619</v>
      </c>
      <c r="J15711" s="835" t="s">
        <v>388</v>
      </c>
    </row>
    <row r="15712" spans="1:10" s="372" customFormat="1">
      <c r="A15712" s="834" t="s">
        <v>15030</v>
      </c>
      <c r="B15712" s="336" t="s">
        <v>2725</v>
      </c>
      <c r="C15712" s="336" t="s">
        <v>8351</v>
      </c>
      <c r="D15712" s="336" t="s">
        <v>388</v>
      </c>
      <c r="E15712" s="469">
        <v>21200</v>
      </c>
      <c r="F15712" s="376" t="s">
        <v>15031</v>
      </c>
      <c r="G15712" s="336" t="s">
        <v>14406</v>
      </c>
      <c r="H15712" s="836">
        <v>44615</v>
      </c>
      <c r="I15712" s="336" t="s">
        <v>619</v>
      </c>
      <c r="J15712" s="835" t="s">
        <v>388</v>
      </c>
    </row>
    <row r="15713" spans="1:10" s="372" customFormat="1" ht="34.9">
      <c r="A15713" s="834" t="s">
        <v>15032</v>
      </c>
      <c r="B15713" s="336" t="s">
        <v>2725</v>
      </c>
      <c r="C15713" s="336" t="s">
        <v>8351</v>
      </c>
      <c r="D15713" s="336" t="s">
        <v>388</v>
      </c>
      <c r="E15713" s="469">
        <v>29950</v>
      </c>
      <c r="F15713" s="376" t="s">
        <v>15033</v>
      </c>
      <c r="G15713" s="336" t="s">
        <v>14406</v>
      </c>
      <c r="H15713" s="836">
        <v>44616</v>
      </c>
      <c r="I15713" s="336" t="s">
        <v>619</v>
      </c>
      <c r="J15713" s="835" t="s">
        <v>388</v>
      </c>
    </row>
    <row r="15714" spans="1:10" s="372" customFormat="1" ht="23.25">
      <c r="A15714" s="834" t="s">
        <v>15034</v>
      </c>
      <c r="B15714" s="336" t="s">
        <v>2725</v>
      </c>
      <c r="C15714" s="336" t="s">
        <v>8351</v>
      </c>
      <c r="D15714" s="336" t="s">
        <v>388</v>
      </c>
      <c r="E15714" s="469">
        <v>34889.75</v>
      </c>
      <c r="F15714" s="376" t="s">
        <v>15035</v>
      </c>
      <c r="G15714" s="336" t="s">
        <v>6467</v>
      </c>
      <c r="H15714" s="836">
        <v>44617</v>
      </c>
      <c r="I15714" s="336" t="s">
        <v>619</v>
      </c>
      <c r="J15714" s="835" t="s">
        <v>388</v>
      </c>
    </row>
    <row r="15715" spans="1:10" s="372" customFormat="1" ht="46.5">
      <c r="A15715" s="834" t="s">
        <v>15036</v>
      </c>
      <c r="B15715" s="336" t="s">
        <v>2725</v>
      </c>
      <c r="C15715" s="336" t="s">
        <v>8351</v>
      </c>
      <c r="D15715" s="336" t="s">
        <v>388</v>
      </c>
      <c r="E15715" s="469">
        <v>21600</v>
      </c>
      <c r="F15715" s="376" t="s">
        <v>15037</v>
      </c>
      <c r="G15715" s="336" t="s">
        <v>6467</v>
      </c>
      <c r="H15715" s="836">
        <v>44617</v>
      </c>
      <c r="I15715" s="336" t="s">
        <v>619</v>
      </c>
      <c r="J15715" s="835" t="s">
        <v>388</v>
      </c>
    </row>
    <row r="15716" spans="1:10" s="372" customFormat="1" ht="23.25">
      <c r="A15716" s="834" t="s">
        <v>15038</v>
      </c>
      <c r="B15716" s="336" t="s">
        <v>2725</v>
      </c>
      <c r="C15716" s="336" t="s">
        <v>8351</v>
      </c>
      <c r="D15716" s="336" t="s">
        <v>388</v>
      </c>
      <c r="E15716" s="469">
        <v>27900</v>
      </c>
      <c r="F15716" s="376" t="s">
        <v>15039</v>
      </c>
      <c r="G15716" s="336" t="s">
        <v>14406</v>
      </c>
      <c r="H15716" s="836">
        <v>44620</v>
      </c>
      <c r="I15716" s="336" t="s">
        <v>619</v>
      </c>
      <c r="J15716" s="835" t="s">
        <v>388</v>
      </c>
    </row>
    <row r="15717" spans="1:10" s="372" customFormat="1" ht="46.5">
      <c r="A15717" s="834" t="s">
        <v>15040</v>
      </c>
      <c r="B15717" s="336" t="s">
        <v>2725</v>
      </c>
      <c r="C15717" s="336" t="s">
        <v>8351</v>
      </c>
      <c r="D15717" s="336" t="s">
        <v>388</v>
      </c>
      <c r="E15717" s="469">
        <v>20000</v>
      </c>
      <c r="F15717" s="376" t="s">
        <v>15041</v>
      </c>
      <c r="G15717" s="336" t="s">
        <v>14406</v>
      </c>
      <c r="H15717" s="836">
        <v>44620</v>
      </c>
      <c r="I15717" s="336" t="s">
        <v>619</v>
      </c>
      <c r="J15717" s="835" t="s">
        <v>388</v>
      </c>
    </row>
    <row r="15718" spans="1:10" s="372" customFormat="1">
      <c r="A15718" s="834" t="s">
        <v>15042</v>
      </c>
      <c r="B15718" s="336" t="s">
        <v>2725</v>
      </c>
      <c r="C15718" s="336" t="s">
        <v>8351</v>
      </c>
      <c r="D15718" s="336" t="s">
        <v>388</v>
      </c>
      <c r="E15718" s="469">
        <v>24975</v>
      </c>
      <c r="F15718" s="376" t="s">
        <v>14432</v>
      </c>
      <c r="G15718" s="336" t="s">
        <v>6467</v>
      </c>
      <c r="H15718" s="836">
        <v>44620</v>
      </c>
      <c r="I15718" s="336" t="s">
        <v>619</v>
      </c>
      <c r="J15718" s="835" t="s">
        <v>388</v>
      </c>
    </row>
    <row r="15719" spans="1:10" s="372" customFormat="1" ht="23.25">
      <c r="A15719" s="834" t="s">
        <v>15043</v>
      </c>
      <c r="B15719" s="336" t="s">
        <v>2725</v>
      </c>
      <c r="C15719" s="336" t="s">
        <v>8351</v>
      </c>
      <c r="D15719" s="336" t="s">
        <v>388</v>
      </c>
      <c r="E15719" s="469">
        <v>25000</v>
      </c>
      <c r="F15719" s="376" t="s">
        <v>14563</v>
      </c>
      <c r="G15719" s="336" t="s">
        <v>6467</v>
      </c>
      <c r="H15719" s="836">
        <v>44624</v>
      </c>
      <c r="I15719" s="336" t="s">
        <v>619</v>
      </c>
      <c r="J15719" s="835" t="s">
        <v>388</v>
      </c>
    </row>
    <row r="15720" spans="1:10" s="372" customFormat="1" ht="34.9">
      <c r="A15720" s="834" t="s">
        <v>15044</v>
      </c>
      <c r="B15720" s="336" t="s">
        <v>2725</v>
      </c>
      <c r="C15720" s="336" t="s">
        <v>8351</v>
      </c>
      <c r="D15720" s="336" t="s">
        <v>388</v>
      </c>
      <c r="E15720" s="469">
        <v>22000</v>
      </c>
      <c r="F15720" s="376" t="s">
        <v>14909</v>
      </c>
      <c r="G15720" s="336" t="s">
        <v>14406</v>
      </c>
      <c r="H15720" s="836">
        <v>44630</v>
      </c>
      <c r="I15720" s="336" t="s">
        <v>619</v>
      </c>
      <c r="J15720" s="835" t="s">
        <v>388</v>
      </c>
    </row>
    <row r="15721" spans="1:10" s="372" customFormat="1" ht="58.15">
      <c r="A15721" s="834" t="s">
        <v>15045</v>
      </c>
      <c r="B15721" s="336" t="s">
        <v>2725</v>
      </c>
      <c r="C15721" s="336" t="s">
        <v>8351</v>
      </c>
      <c r="D15721" s="336" t="s">
        <v>388</v>
      </c>
      <c r="E15721" s="469">
        <v>36000</v>
      </c>
      <c r="F15721" s="376" t="s">
        <v>15046</v>
      </c>
      <c r="G15721" s="336" t="s">
        <v>14406</v>
      </c>
      <c r="H15721" s="836">
        <v>44631</v>
      </c>
      <c r="I15721" s="336" t="s">
        <v>619</v>
      </c>
      <c r="J15721" s="835" t="s">
        <v>388</v>
      </c>
    </row>
    <row r="15722" spans="1:10" s="372" customFormat="1">
      <c r="A15722" s="834" t="s">
        <v>15047</v>
      </c>
      <c r="B15722" s="336" t="s">
        <v>2725</v>
      </c>
      <c r="C15722" s="336" t="s">
        <v>8351</v>
      </c>
      <c r="D15722" s="336" t="s">
        <v>388</v>
      </c>
      <c r="E15722" s="469">
        <v>33512</v>
      </c>
      <c r="F15722" s="376" t="s">
        <v>15048</v>
      </c>
      <c r="G15722" s="336" t="s">
        <v>14406</v>
      </c>
      <c r="H15722" s="836">
        <v>44634</v>
      </c>
      <c r="I15722" s="336" t="s">
        <v>619</v>
      </c>
      <c r="J15722" s="835" t="s">
        <v>388</v>
      </c>
    </row>
    <row r="15723" spans="1:10" s="372" customFormat="1" ht="23.25">
      <c r="A15723" s="834" t="s">
        <v>15049</v>
      </c>
      <c r="B15723" s="336" t="s">
        <v>2725</v>
      </c>
      <c r="C15723" s="336" t="s">
        <v>8351</v>
      </c>
      <c r="D15723" s="336" t="s">
        <v>388</v>
      </c>
      <c r="E15723" s="469">
        <v>24000</v>
      </c>
      <c r="F15723" s="376" t="s">
        <v>15050</v>
      </c>
      <c r="G15723" s="336" t="s">
        <v>6467</v>
      </c>
      <c r="H15723" s="836">
        <v>44635</v>
      </c>
      <c r="I15723" s="336" t="s">
        <v>619</v>
      </c>
      <c r="J15723" s="835" t="s">
        <v>388</v>
      </c>
    </row>
    <row r="15724" spans="1:10" s="372" customFormat="1">
      <c r="A15724" s="834" t="s">
        <v>15051</v>
      </c>
      <c r="B15724" s="336" t="s">
        <v>2725</v>
      </c>
      <c r="C15724" s="336" t="s">
        <v>8351</v>
      </c>
      <c r="D15724" s="336" t="s">
        <v>388</v>
      </c>
      <c r="E15724" s="469">
        <v>27000</v>
      </c>
      <c r="F15724" s="376" t="s">
        <v>15052</v>
      </c>
      <c r="G15724" s="336" t="s">
        <v>14406</v>
      </c>
      <c r="H15724" s="836">
        <v>44642</v>
      </c>
      <c r="I15724" s="336" t="s">
        <v>619</v>
      </c>
      <c r="J15724" s="835" t="s">
        <v>388</v>
      </c>
    </row>
    <row r="15725" spans="1:10" s="372" customFormat="1">
      <c r="A15725" s="834" t="s">
        <v>15053</v>
      </c>
      <c r="B15725" s="336" t="s">
        <v>2725</v>
      </c>
      <c r="C15725" s="336" t="s">
        <v>8351</v>
      </c>
      <c r="D15725" s="336" t="s">
        <v>388</v>
      </c>
      <c r="E15725" s="469">
        <v>36000</v>
      </c>
      <c r="F15725" s="376" t="s">
        <v>15054</v>
      </c>
      <c r="G15725" s="336" t="s">
        <v>14406</v>
      </c>
      <c r="H15725" s="836">
        <v>44644</v>
      </c>
      <c r="I15725" s="336" t="s">
        <v>619</v>
      </c>
      <c r="J15725" s="835" t="s">
        <v>388</v>
      </c>
    </row>
    <row r="15726" spans="1:10" s="372" customFormat="1">
      <c r="A15726" s="834" t="s">
        <v>15055</v>
      </c>
      <c r="B15726" s="336" t="s">
        <v>2725</v>
      </c>
      <c r="C15726" s="336" t="s">
        <v>8351</v>
      </c>
      <c r="D15726" s="336" t="s">
        <v>388</v>
      </c>
      <c r="E15726" s="469">
        <v>35548.839999999997</v>
      </c>
      <c r="F15726" s="376" t="s">
        <v>15056</v>
      </c>
      <c r="G15726" s="336" t="s">
        <v>14406</v>
      </c>
      <c r="H15726" s="836">
        <v>44648</v>
      </c>
      <c r="I15726" s="336" t="s">
        <v>619</v>
      </c>
      <c r="J15726" s="835" t="s">
        <v>388</v>
      </c>
    </row>
    <row r="15727" spans="1:10" s="372" customFormat="1">
      <c r="A15727" s="834" t="s">
        <v>15057</v>
      </c>
      <c r="B15727" s="336" t="s">
        <v>2725</v>
      </c>
      <c r="C15727" s="336" t="s">
        <v>8351</v>
      </c>
      <c r="D15727" s="336" t="s">
        <v>388</v>
      </c>
      <c r="E15727" s="469">
        <v>20000</v>
      </c>
      <c r="F15727" s="376" t="s">
        <v>15058</v>
      </c>
      <c r="G15727" s="336" t="s">
        <v>14406</v>
      </c>
      <c r="H15727" s="836">
        <v>44658</v>
      </c>
      <c r="I15727" s="336" t="s">
        <v>619</v>
      </c>
      <c r="J15727" s="835" t="s">
        <v>388</v>
      </c>
    </row>
    <row r="15728" spans="1:10" s="372" customFormat="1" ht="23.25">
      <c r="A15728" s="834" t="s">
        <v>15059</v>
      </c>
      <c r="B15728" s="336" t="s">
        <v>2725</v>
      </c>
      <c r="C15728" s="336" t="s">
        <v>8351</v>
      </c>
      <c r="D15728" s="336" t="s">
        <v>388</v>
      </c>
      <c r="E15728" s="469">
        <v>21900</v>
      </c>
      <c r="F15728" s="376" t="s">
        <v>15060</v>
      </c>
      <c r="G15728" s="336" t="s">
        <v>14406</v>
      </c>
      <c r="H15728" s="836">
        <v>44669</v>
      </c>
      <c r="I15728" s="336" t="s">
        <v>619</v>
      </c>
      <c r="J15728" s="835" t="s">
        <v>388</v>
      </c>
    </row>
    <row r="15729" spans="1:10" s="372" customFormat="1" ht="23.25">
      <c r="A15729" s="834" t="s">
        <v>15061</v>
      </c>
      <c r="B15729" s="336" t="s">
        <v>2725</v>
      </c>
      <c r="C15729" s="336" t="s">
        <v>8351</v>
      </c>
      <c r="D15729" s="336" t="s">
        <v>388</v>
      </c>
      <c r="E15729" s="469">
        <v>22000</v>
      </c>
      <c r="F15729" s="376" t="s">
        <v>14909</v>
      </c>
      <c r="G15729" s="336" t="s">
        <v>14406</v>
      </c>
      <c r="H15729" s="836">
        <v>44679</v>
      </c>
      <c r="I15729" s="336" t="s">
        <v>619</v>
      </c>
      <c r="J15729" s="835" t="s">
        <v>388</v>
      </c>
    </row>
    <row r="15730" spans="1:10" s="372" customFormat="1" ht="23.25">
      <c r="A15730" s="834" t="s">
        <v>15062</v>
      </c>
      <c r="B15730" s="336" t="s">
        <v>2725</v>
      </c>
      <c r="C15730" s="336" t="s">
        <v>8351</v>
      </c>
      <c r="D15730" s="336" t="s">
        <v>388</v>
      </c>
      <c r="E15730" s="469">
        <v>21000</v>
      </c>
      <c r="F15730" s="376" t="s">
        <v>14978</v>
      </c>
      <c r="G15730" s="336" t="s">
        <v>14406</v>
      </c>
      <c r="H15730" s="836">
        <v>44684</v>
      </c>
      <c r="I15730" s="336" t="s">
        <v>619</v>
      </c>
      <c r="J15730" s="835" t="s">
        <v>388</v>
      </c>
    </row>
    <row r="15731" spans="1:10" s="372" customFormat="1" ht="23.25">
      <c r="A15731" s="834" t="s">
        <v>15063</v>
      </c>
      <c r="B15731" s="336" t="s">
        <v>2725</v>
      </c>
      <c r="C15731" s="336" t="s">
        <v>8351</v>
      </c>
      <c r="D15731" s="336" t="s">
        <v>388</v>
      </c>
      <c r="E15731" s="469">
        <v>25000</v>
      </c>
      <c r="F15731" s="376" t="s">
        <v>15064</v>
      </c>
      <c r="G15731" s="336" t="s">
        <v>6467</v>
      </c>
      <c r="H15731" s="836">
        <v>44690</v>
      </c>
      <c r="I15731" s="336" t="s">
        <v>619</v>
      </c>
      <c r="J15731" s="835" t="s">
        <v>388</v>
      </c>
    </row>
    <row r="15732" spans="1:10" s="372" customFormat="1" ht="23.25">
      <c r="A15732" s="834" t="s">
        <v>15065</v>
      </c>
      <c r="B15732" s="336" t="s">
        <v>2725</v>
      </c>
      <c r="C15732" s="336" t="s">
        <v>8351</v>
      </c>
      <c r="D15732" s="336" t="s">
        <v>388</v>
      </c>
      <c r="E15732" s="469">
        <v>25000</v>
      </c>
      <c r="F15732" s="376" t="s">
        <v>15066</v>
      </c>
      <c r="G15732" s="336" t="s">
        <v>6467</v>
      </c>
      <c r="H15732" s="836">
        <v>44692</v>
      </c>
      <c r="I15732" s="336" t="s">
        <v>619</v>
      </c>
      <c r="J15732" s="835" t="s">
        <v>388</v>
      </c>
    </row>
    <row r="15733" spans="1:10" s="372" customFormat="1" ht="34.9">
      <c r="A15733" s="834" t="s">
        <v>15067</v>
      </c>
      <c r="B15733" s="336" t="s">
        <v>2725</v>
      </c>
      <c r="C15733" s="336" t="s">
        <v>8351</v>
      </c>
      <c r="D15733" s="336" t="s">
        <v>388</v>
      </c>
      <c r="E15733" s="469">
        <v>27500</v>
      </c>
      <c r="F15733" s="376" t="s">
        <v>14586</v>
      </c>
      <c r="G15733" s="336" t="s">
        <v>6467</v>
      </c>
      <c r="H15733" s="836">
        <v>44693</v>
      </c>
      <c r="I15733" s="336" t="s">
        <v>619</v>
      </c>
      <c r="J15733" s="835" t="s">
        <v>388</v>
      </c>
    </row>
    <row r="15734" spans="1:10" s="372" customFormat="1">
      <c r="A15734" s="834" t="s">
        <v>15068</v>
      </c>
      <c r="B15734" s="336" t="s">
        <v>2725</v>
      </c>
      <c r="C15734" s="336" t="s">
        <v>8351</v>
      </c>
      <c r="D15734" s="336" t="s">
        <v>388</v>
      </c>
      <c r="E15734" s="469">
        <v>21000</v>
      </c>
      <c r="F15734" s="376" t="s">
        <v>15069</v>
      </c>
      <c r="G15734" s="336" t="s">
        <v>14406</v>
      </c>
      <c r="H15734" s="836">
        <v>44698</v>
      </c>
      <c r="I15734" s="336" t="s">
        <v>619</v>
      </c>
      <c r="J15734" s="835" t="s">
        <v>388</v>
      </c>
    </row>
    <row r="15735" spans="1:10" s="372" customFormat="1" ht="34.9">
      <c r="A15735" s="834" t="s">
        <v>15070</v>
      </c>
      <c r="B15735" s="336" t="s">
        <v>2725</v>
      </c>
      <c r="C15735" s="336" t="s">
        <v>8351</v>
      </c>
      <c r="D15735" s="336" t="s">
        <v>388</v>
      </c>
      <c r="E15735" s="469">
        <v>21000</v>
      </c>
      <c r="F15735" s="376" t="s">
        <v>14531</v>
      </c>
      <c r="G15735" s="336" t="s">
        <v>6467</v>
      </c>
      <c r="H15735" s="836">
        <v>44698</v>
      </c>
      <c r="I15735" s="336" t="s">
        <v>619</v>
      </c>
      <c r="J15735" s="835" t="s">
        <v>388</v>
      </c>
    </row>
    <row r="15736" spans="1:10" s="372" customFormat="1" ht="34.9">
      <c r="A15736" s="834" t="s">
        <v>15071</v>
      </c>
      <c r="B15736" s="336" t="s">
        <v>2725</v>
      </c>
      <c r="C15736" s="336" t="s">
        <v>8351</v>
      </c>
      <c r="D15736" s="336" t="s">
        <v>388</v>
      </c>
      <c r="E15736" s="469">
        <v>21000</v>
      </c>
      <c r="F15736" s="376" t="s">
        <v>14530</v>
      </c>
      <c r="G15736" s="336" t="s">
        <v>6467</v>
      </c>
      <c r="H15736" s="836">
        <v>44700</v>
      </c>
      <c r="I15736" s="336" t="s">
        <v>619</v>
      </c>
      <c r="J15736" s="835" t="s">
        <v>388</v>
      </c>
    </row>
    <row r="15737" spans="1:10" s="372" customFormat="1" ht="46.5">
      <c r="A15737" s="834" t="s">
        <v>15072</v>
      </c>
      <c r="B15737" s="336" t="s">
        <v>2725</v>
      </c>
      <c r="C15737" s="336" t="s">
        <v>8351</v>
      </c>
      <c r="D15737" s="336" t="s">
        <v>388</v>
      </c>
      <c r="E15737" s="469">
        <v>30000</v>
      </c>
      <c r="F15737" s="376" t="s">
        <v>15029</v>
      </c>
      <c r="G15737" s="336" t="s">
        <v>14406</v>
      </c>
      <c r="H15737" s="836">
        <v>44700</v>
      </c>
      <c r="I15737" s="336" t="s">
        <v>619</v>
      </c>
      <c r="J15737" s="835" t="s">
        <v>388</v>
      </c>
    </row>
    <row r="15738" spans="1:10" s="372" customFormat="1" ht="23.25">
      <c r="A15738" s="834" t="s">
        <v>15073</v>
      </c>
      <c r="B15738" s="336" t="s">
        <v>2725</v>
      </c>
      <c r="C15738" s="336" t="s">
        <v>8351</v>
      </c>
      <c r="D15738" s="336" t="s">
        <v>388</v>
      </c>
      <c r="E15738" s="469">
        <v>24000</v>
      </c>
      <c r="F15738" s="376" t="s">
        <v>15074</v>
      </c>
      <c r="G15738" s="336" t="s">
        <v>14406</v>
      </c>
      <c r="H15738" s="836">
        <v>44701</v>
      </c>
      <c r="I15738" s="336" t="s">
        <v>619</v>
      </c>
      <c r="J15738" s="835" t="s">
        <v>388</v>
      </c>
    </row>
    <row r="15739" spans="1:10" s="372" customFormat="1">
      <c r="A15739" s="834" t="s">
        <v>15075</v>
      </c>
      <c r="B15739" s="336" t="s">
        <v>2725</v>
      </c>
      <c r="C15739" s="336" t="s">
        <v>8351</v>
      </c>
      <c r="D15739" s="336" t="s">
        <v>388</v>
      </c>
      <c r="E15739" s="469">
        <v>32900</v>
      </c>
      <c r="F15739" s="376" t="s">
        <v>15076</v>
      </c>
      <c r="G15739" s="336" t="s">
        <v>14406</v>
      </c>
      <c r="H15739" s="836">
        <v>44704</v>
      </c>
      <c r="I15739" s="336" t="s">
        <v>619</v>
      </c>
      <c r="J15739" s="835" t="s">
        <v>388</v>
      </c>
    </row>
    <row r="15740" spans="1:10" s="372" customFormat="1">
      <c r="A15740" s="834" t="s">
        <v>15077</v>
      </c>
      <c r="B15740" s="336" t="s">
        <v>2725</v>
      </c>
      <c r="C15740" s="336" t="s">
        <v>8351</v>
      </c>
      <c r="D15740" s="336" t="s">
        <v>388</v>
      </c>
      <c r="E15740" s="469">
        <v>21000</v>
      </c>
      <c r="F15740" s="376" t="s">
        <v>14976</v>
      </c>
      <c r="G15740" s="336" t="s">
        <v>14406</v>
      </c>
      <c r="H15740" s="836">
        <v>44705</v>
      </c>
      <c r="I15740" s="336" t="s">
        <v>619</v>
      </c>
      <c r="J15740" s="835" t="s">
        <v>388</v>
      </c>
    </row>
    <row r="15741" spans="1:10" s="372" customFormat="1" ht="23.25">
      <c r="A15741" s="834" t="s">
        <v>15078</v>
      </c>
      <c r="B15741" s="336" t="s">
        <v>2725</v>
      </c>
      <c r="C15741" s="336" t="s">
        <v>8351</v>
      </c>
      <c r="D15741" s="336" t="s">
        <v>388</v>
      </c>
      <c r="E15741" s="469">
        <v>24000</v>
      </c>
      <c r="F15741" s="376" t="s">
        <v>15079</v>
      </c>
      <c r="G15741" s="336" t="s">
        <v>14406</v>
      </c>
      <c r="H15741" s="836">
        <v>44708</v>
      </c>
      <c r="I15741" s="336" t="s">
        <v>619</v>
      </c>
      <c r="J15741" s="835" t="s">
        <v>388</v>
      </c>
    </row>
    <row r="15742" spans="1:10" s="372" customFormat="1" ht="23.25">
      <c r="A15742" s="834" t="s">
        <v>15080</v>
      </c>
      <c r="B15742" s="336" t="s">
        <v>2725</v>
      </c>
      <c r="C15742" s="336" t="s">
        <v>8351</v>
      </c>
      <c r="D15742" s="336" t="s">
        <v>388</v>
      </c>
      <c r="E15742" s="469">
        <v>21000</v>
      </c>
      <c r="F15742" s="376" t="s">
        <v>15081</v>
      </c>
      <c r="G15742" s="336" t="s">
        <v>6467</v>
      </c>
      <c r="H15742" s="836">
        <v>44718</v>
      </c>
      <c r="I15742" s="336" t="s">
        <v>619</v>
      </c>
      <c r="J15742" s="835" t="s">
        <v>388</v>
      </c>
    </row>
    <row r="15743" spans="1:10" s="372" customFormat="1" ht="23.25">
      <c r="A15743" s="834" t="s">
        <v>15082</v>
      </c>
      <c r="B15743" s="336" t="s">
        <v>2725</v>
      </c>
      <c r="C15743" s="336" t="s">
        <v>8351</v>
      </c>
      <c r="D15743" s="336" t="s">
        <v>388</v>
      </c>
      <c r="E15743" s="469">
        <v>21000</v>
      </c>
      <c r="F15743" s="376" t="s">
        <v>15083</v>
      </c>
      <c r="G15743" s="336" t="s">
        <v>6467</v>
      </c>
      <c r="H15743" s="836">
        <v>44718</v>
      </c>
      <c r="I15743" s="336" t="s">
        <v>619</v>
      </c>
      <c r="J15743" s="835" t="s">
        <v>388</v>
      </c>
    </row>
    <row r="15744" spans="1:10" s="372" customFormat="1" ht="23.25">
      <c r="A15744" s="834" t="s">
        <v>15084</v>
      </c>
      <c r="B15744" s="336" t="s">
        <v>2725</v>
      </c>
      <c r="C15744" s="336" t="s">
        <v>8351</v>
      </c>
      <c r="D15744" s="336" t="s">
        <v>388</v>
      </c>
      <c r="E15744" s="469">
        <v>20000</v>
      </c>
      <c r="F15744" s="376" t="s">
        <v>14966</v>
      </c>
      <c r="G15744" s="336" t="s">
        <v>14406</v>
      </c>
      <c r="H15744" s="836">
        <v>44719</v>
      </c>
      <c r="I15744" s="336" t="s">
        <v>619</v>
      </c>
      <c r="J15744" s="835" t="s">
        <v>388</v>
      </c>
    </row>
    <row r="15745" spans="1:10" s="372" customFormat="1" ht="34.9">
      <c r="A15745" s="834" t="s">
        <v>15085</v>
      </c>
      <c r="B15745" s="336" t="s">
        <v>2725</v>
      </c>
      <c r="C15745" s="336" t="s">
        <v>8351</v>
      </c>
      <c r="D15745" s="336" t="s">
        <v>388</v>
      </c>
      <c r="E15745" s="469">
        <v>22000</v>
      </c>
      <c r="F15745" s="376" t="s">
        <v>14909</v>
      </c>
      <c r="G15745" s="336" t="s">
        <v>14406</v>
      </c>
      <c r="H15745" s="836">
        <v>44727</v>
      </c>
      <c r="I15745" s="336" t="s">
        <v>619</v>
      </c>
      <c r="J15745" s="835" t="s">
        <v>388</v>
      </c>
    </row>
    <row r="15746" spans="1:10" s="372" customFormat="1" ht="23.25">
      <c r="A15746" s="834" t="s">
        <v>15086</v>
      </c>
      <c r="B15746" s="336" t="s">
        <v>2725</v>
      </c>
      <c r="C15746" s="336" t="s">
        <v>8351</v>
      </c>
      <c r="D15746" s="336" t="s">
        <v>388</v>
      </c>
      <c r="E15746" s="469">
        <v>20000</v>
      </c>
      <c r="F15746" s="376" t="s">
        <v>15058</v>
      </c>
      <c r="G15746" s="336" t="s">
        <v>14406</v>
      </c>
      <c r="H15746" s="836">
        <v>44727</v>
      </c>
      <c r="I15746" s="336" t="s">
        <v>619</v>
      </c>
      <c r="J15746" s="835" t="s">
        <v>388</v>
      </c>
    </row>
    <row r="15747" spans="1:10" s="372" customFormat="1" ht="23.25">
      <c r="A15747" s="834" t="s">
        <v>15087</v>
      </c>
      <c r="B15747" s="336" t="s">
        <v>2725</v>
      </c>
      <c r="C15747" s="336" t="s">
        <v>8351</v>
      </c>
      <c r="D15747" s="336" t="s">
        <v>388</v>
      </c>
      <c r="E15747" s="469">
        <v>25047</v>
      </c>
      <c r="F15747" s="376" t="s">
        <v>15088</v>
      </c>
      <c r="G15747" s="336" t="s">
        <v>14406</v>
      </c>
      <c r="H15747" s="836">
        <v>44728</v>
      </c>
      <c r="I15747" s="336" t="s">
        <v>619</v>
      </c>
      <c r="J15747" s="835" t="s">
        <v>388</v>
      </c>
    </row>
    <row r="15748" spans="1:10" s="372" customFormat="1">
      <c r="A15748" s="834" t="s">
        <v>15089</v>
      </c>
      <c r="B15748" s="336" t="s">
        <v>2725</v>
      </c>
      <c r="C15748" s="336" t="s">
        <v>8351</v>
      </c>
      <c r="D15748" s="336" t="s">
        <v>388</v>
      </c>
      <c r="E15748" s="469">
        <v>35000</v>
      </c>
      <c r="F15748" s="376" t="s">
        <v>14636</v>
      </c>
      <c r="G15748" s="336" t="s">
        <v>6467</v>
      </c>
      <c r="H15748" s="836">
        <v>44732</v>
      </c>
      <c r="I15748" s="336" t="s">
        <v>619</v>
      </c>
      <c r="J15748" s="835" t="s">
        <v>388</v>
      </c>
    </row>
    <row r="15749" spans="1:10" s="372" customFormat="1" ht="46.5">
      <c r="A15749" s="834" t="s">
        <v>15090</v>
      </c>
      <c r="B15749" s="336" t="s">
        <v>2725</v>
      </c>
      <c r="C15749" s="336" t="s">
        <v>8351</v>
      </c>
      <c r="D15749" s="336" t="s">
        <v>388</v>
      </c>
      <c r="E15749" s="469">
        <v>21000</v>
      </c>
      <c r="F15749" s="376" t="s">
        <v>15091</v>
      </c>
      <c r="G15749" s="336" t="s">
        <v>6467</v>
      </c>
      <c r="H15749" s="836">
        <v>44733</v>
      </c>
      <c r="I15749" s="336" t="s">
        <v>619</v>
      </c>
      <c r="J15749" s="835" t="s">
        <v>388</v>
      </c>
    </row>
    <row r="15750" spans="1:10" s="372" customFormat="1" ht="34.9">
      <c r="A15750" s="834" t="s">
        <v>15092</v>
      </c>
      <c r="B15750" s="336" t="s">
        <v>2725</v>
      </c>
      <c r="C15750" s="336" t="s">
        <v>8351</v>
      </c>
      <c r="D15750" s="336" t="s">
        <v>388</v>
      </c>
      <c r="E15750" s="469">
        <v>35000</v>
      </c>
      <c r="F15750" s="376" t="s">
        <v>14501</v>
      </c>
      <c r="G15750" s="336" t="s">
        <v>6467</v>
      </c>
      <c r="H15750" s="836">
        <v>44740</v>
      </c>
      <c r="I15750" s="336" t="s">
        <v>619</v>
      </c>
      <c r="J15750" s="835" t="s">
        <v>388</v>
      </c>
    </row>
    <row r="15751" spans="1:10" s="372" customFormat="1" ht="46.5">
      <c r="A15751" s="834" t="s">
        <v>15093</v>
      </c>
      <c r="B15751" s="336" t="s">
        <v>2725</v>
      </c>
      <c r="C15751" s="336" t="s">
        <v>8351</v>
      </c>
      <c r="D15751" s="336" t="s">
        <v>388</v>
      </c>
      <c r="E15751" s="469">
        <v>26000</v>
      </c>
      <c r="F15751" s="376" t="s">
        <v>15094</v>
      </c>
      <c r="G15751" s="336" t="s">
        <v>6467</v>
      </c>
      <c r="H15751" s="836">
        <v>44740</v>
      </c>
      <c r="I15751" s="336" t="s">
        <v>619</v>
      </c>
      <c r="J15751" s="835" t="s">
        <v>388</v>
      </c>
    </row>
    <row r="15752" spans="1:10" s="372" customFormat="1" ht="34.9">
      <c r="A15752" s="834" t="s">
        <v>15095</v>
      </c>
      <c r="B15752" s="336" t="s">
        <v>2725</v>
      </c>
      <c r="C15752" s="336" t="s">
        <v>8351</v>
      </c>
      <c r="D15752" s="336" t="s">
        <v>388</v>
      </c>
      <c r="E15752" s="469">
        <v>30000</v>
      </c>
      <c r="F15752" s="376" t="s">
        <v>15096</v>
      </c>
      <c r="G15752" s="336" t="s">
        <v>6467</v>
      </c>
      <c r="H15752" s="836">
        <v>44742</v>
      </c>
      <c r="I15752" s="336" t="s">
        <v>619</v>
      </c>
      <c r="J15752" s="835" t="s">
        <v>388</v>
      </c>
    </row>
    <row r="15753" spans="1:10" s="372" customFormat="1" ht="23.25">
      <c r="A15753" s="834" t="s">
        <v>15097</v>
      </c>
      <c r="B15753" s="336" t="s">
        <v>2725</v>
      </c>
      <c r="C15753" s="336" t="s">
        <v>8351</v>
      </c>
      <c r="D15753" s="336" t="s">
        <v>388</v>
      </c>
      <c r="E15753" s="469">
        <v>33000</v>
      </c>
      <c r="F15753" s="376" t="s">
        <v>14605</v>
      </c>
      <c r="G15753" s="336" t="s">
        <v>6467</v>
      </c>
      <c r="H15753" s="836">
        <v>44742</v>
      </c>
      <c r="I15753" s="336" t="s">
        <v>619</v>
      </c>
      <c r="J15753" s="835" t="s">
        <v>388</v>
      </c>
    </row>
    <row r="15754" spans="1:10" s="372" customFormat="1" ht="23.25">
      <c r="A15754" s="834" t="s">
        <v>15098</v>
      </c>
      <c r="B15754" s="336" t="s">
        <v>2725</v>
      </c>
      <c r="C15754" s="336" t="s">
        <v>8351</v>
      </c>
      <c r="D15754" s="336" t="s">
        <v>388</v>
      </c>
      <c r="E15754" s="469">
        <v>33000</v>
      </c>
      <c r="F15754" s="376" t="s">
        <v>14593</v>
      </c>
      <c r="G15754" s="336" t="s">
        <v>6467</v>
      </c>
      <c r="H15754" s="836">
        <v>44742</v>
      </c>
      <c r="I15754" s="336" t="s">
        <v>619</v>
      </c>
      <c r="J15754" s="835" t="s">
        <v>388</v>
      </c>
    </row>
    <row r="15755" spans="1:10" s="372" customFormat="1" ht="23.25">
      <c r="A15755" s="834" t="s">
        <v>15099</v>
      </c>
      <c r="B15755" s="336" t="s">
        <v>2725</v>
      </c>
      <c r="C15755" s="336" t="s">
        <v>8351</v>
      </c>
      <c r="D15755" s="336" t="s">
        <v>388</v>
      </c>
      <c r="E15755" s="469">
        <v>21000</v>
      </c>
      <c r="F15755" s="376" t="s">
        <v>14732</v>
      </c>
      <c r="G15755" s="336" t="s">
        <v>6467</v>
      </c>
      <c r="H15755" s="836">
        <v>44742</v>
      </c>
      <c r="I15755" s="336" t="s">
        <v>619</v>
      </c>
      <c r="J15755" s="835" t="s">
        <v>388</v>
      </c>
    </row>
    <row r="15756" spans="1:10" s="372" customFormat="1" ht="23.25">
      <c r="A15756" s="834" t="s">
        <v>15100</v>
      </c>
      <c r="B15756" s="336" t="s">
        <v>2725</v>
      </c>
      <c r="C15756" s="336" t="s">
        <v>8351</v>
      </c>
      <c r="D15756" s="336" t="s">
        <v>388</v>
      </c>
      <c r="E15756" s="469">
        <v>18511</v>
      </c>
      <c r="F15756" s="376" t="s">
        <v>14533</v>
      </c>
      <c r="G15756" s="336" t="s">
        <v>6467</v>
      </c>
      <c r="H15756" s="836">
        <v>44743</v>
      </c>
      <c r="I15756" s="336" t="s">
        <v>619</v>
      </c>
      <c r="J15756" s="835" t="s">
        <v>388</v>
      </c>
    </row>
    <row r="15757" spans="1:10" s="372" customFormat="1">
      <c r="A15757" s="834" t="s">
        <v>15101</v>
      </c>
      <c r="B15757" s="336" t="s">
        <v>2725</v>
      </c>
      <c r="C15757" s="336" t="s">
        <v>8351</v>
      </c>
      <c r="D15757" s="336" t="s">
        <v>388</v>
      </c>
      <c r="E15757" s="469">
        <v>22000</v>
      </c>
      <c r="F15757" s="376" t="s">
        <v>14613</v>
      </c>
      <c r="G15757" s="336" t="s">
        <v>14406</v>
      </c>
      <c r="H15757" s="836">
        <v>44743</v>
      </c>
      <c r="I15757" s="336" t="s">
        <v>619</v>
      </c>
      <c r="J15757" s="835" t="s">
        <v>388</v>
      </c>
    </row>
    <row r="15758" spans="1:10" s="372" customFormat="1" ht="23.25">
      <c r="A15758" s="834" t="s">
        <v>15102</v>
      </c>
      <c r="B15758" s="336" t="s">
        <v>2725</v>
      </c>
      <c r="C15758" s="336" t="s">
        <v>8351</v>
      </c>
      <c r="D15758" s="336" t="s">
        <v>388</v>
      </c>
      <c r="E15758" s="469">
        <v>20000</v>
      </c>
      <c r="F15758" s="376" t="s">
        <v>10364</v>
      </c>
      <c r="G15758" s="336" t="s">
        <v>14406</v>
      </c>
      <c r="H15758" s="836">
        <v>44743</v>
      </c>
      <c r="I15758" s="336" t="s">
        <v>619</v>
      </c>
      <c r="J15758" s="835" t="s">
        <v>388</v>
      </c>
    </row>
    <row r="15759" spans="1:10" s="372" customFormat="1" ht="34.9">
      <c r="A15759" s="834" t="s">
        <v>15103</v>
      </c>
      <c r="B15759" s="336" t="s">
        <v>2725</v>
      </c>
      <c r="C15759" s="336" t="s">
        <v>8351</v>
      </c>
      <c r="D15759" s="336" t="s">
        <v>388</v>
      </c>
      <c r="E15759" s="469">
        <v>22000</v>
      </c>
      <c r="F15759" s="376" t="s">
        <v>15104</v>
      </c>
      <c r="G15759" s="336" t="s">
        <v>14406</v>
      </c>
      <c r="H15759" s="836">
        <v>44747</v>
      </c>
      <c r="I15759" s="336" t="s">
        <v>619</v>
      </c>
      <c r="J15759" s="835" t="s">
        <v>388</v>
      </c>
    </row>
    <row r="15760" spans="1:10" s="372" customFormat="1" ht="23.25">
      <c r="A15760" s="834" t="s">
        <v>15105</v>
      </c>
      <c r="B15760" s="336" t="s">
        <v>2725</v>
      </c>
      <c r="C15760" s="336" t="s">
        <v>8351</v>
      </c>
      <c r="D15760" s="336" t="s">
        <v>388</v>
      </c>
      <c r="E15760" s="469">
        <v>22800</v>
      </c>
      <c r="F15760" s="376" t="s">
        <v>14955</v>
      </c>
      <c r="G15760" s="336" t="s">
        <v>6467</v>
      </c>
      <c r="H15760" s="836">
        <v>44748</v>
      </c>
      <c r="I15760" s="336" t="s">
        <v>619</v>
      </c>
      <c r="J15760" s="835" t="s">
        <v>388</v>
      </c>
    </row>
    <row r="15761" spans="1:10" s="372" customFormat="1" ht="34.9">
      <c r="A15761" s="834" t="s">
        <v>15106</v>
      </c>
      <c r="B15761" s="336" t="s">
        <v>2725</v>
      </c>
      <c r="C15761" s="336" t="s">
        <v>8351</v>
      </c>
      <c r="D15761" s="336" t="s">
        <v>388</v>
      </c>
      <c r="E15761" s="469">
        <v>36000</v>
      </c>
      <c r="F15761" s="376" t="s">
        <v>14650</v>
      </c>
      <c r="G15761" s="336" t="s">
        <v>6467</v>
      </c>
      <c r="H15761" s="836">
        <v>44750</v>
      </c>
      <c r="I15761" s="336" t="s">
        <v>619</v>
      </c>
      <c r="J15761" s="835" t="s">
        <v>388</v>
      </c>
    </row>
    <row r="15762" spans="1:10" s="372" customFormat="1" ht="23.25">
      <c r="A15762" s="834" t="s">
        <v>15107</v>
      </c>
      <c r="B15762" s="336" t="s">
        <v>2725</v>
      </c>
      <c r="C15762" s="336" t="s">
        <v>8351</v>
      </c>
      <c r="D15762" s="336" t="s">
        <v>388</v>
      </c>
      <c r="E15762" s="469">
        <v>34200</v>
      </c>
      <c r="F15762" s="376" t="s">
        <v>15108</v>
      </c>
      <c r="G15762" s="336" t="s">
        <v>6467</v>
      </c>
      <c r="H15762" s="836">
        <v>44754</v>
      </c>
      <c r="I15762" s="336" t="s">
        <v>619</v>
      </c>
      <c r="J15762" s="835" t="s">
        <v>388</v>
      </c>
    </row>
    <row r="15763" spans="1:10" s="372" customFormat="1" ht="34.9">
      <c r="A15763" s="834" t="s">
        <v>15109</v>
      </c>
      <c r="B15763" s="336" t="s">
        <v>2725</v>
      </c>
      <c r="C15763" s="336" t="s">
        <v>8351</v>
      </c>
      <c r="D15763" s="336" t="s">
        <v>388</v>
      </c>
      <c r="E15763" s="469">
        <v>22500</v>
      </c>
      <c r="F15763" s="376" t="s">
        <v>15110</v>
      </c>
      <c r="G15763" s="336" t="s">
        <v>6467</v>
      </c>
      <c r="H15763" s="836">
        <v>44754</v>
      </c>
      <c r="I15763" s="336" t="s">
        <v>619</v>
      </c>
      <c r="J15763" s="835" t="s">
        <v>388</v>
      </c>
    </row>
    <row r="15764" spans="1:10" s="372" customFormat="1" ht="46.5">
      <c r="A15764" s="834" t="s">
        <v>15111</v>
      </c>
      <c r="B15764" s="336" t="s">
        <v>2725</v>
      </c>
      <c r="C15764" s="336" t="s">
        <v>8351</v>
      </c>
      <c r="D15764" s="336" t="s">
        <v>388</v>
      </c>
      <c r="E15764" s="469">
        <v>20000</v>
      </c>
      <c r="F15764" s="376" t="s">
        <v>15112</v>
      </c>
      <c r="G15764" s="336" t="s">
        <v>6467</v>
      </c>
      <c r="H15764" s="836">
        <v>44755</v>
      </c>
      <c r="I15764" s="336" t="s">
        <v>619</v>
      </c>
      <c r="J15764" s="835" t="s">
        <v>388</v>
      </c>
    </row>
    <row r="15765" spans="1:10" s="372" customFormat="1" ht="46.5">
      <c r="A15765" s="834" t="s">
        <v>15113</v>
      </c>
      <c r="B15765" s="336" t="s">
        <v>2725</v>
      </c>
      <c r="C15765" s="336" t="s">
        <v>8351</v>
      </c>
      <c r="D15765" s="336" t="s">
        <v>388</v>
      </c>
      <c r="E15765" s="469">
        <v>20000</v>
      </c>
      <c r="F15765" s="376" t="s">
        <v>15114</v>
      </c>
      <c r="G15765" s="336" t="s">
        <v>6467</v>
      </c>
      <c r="H15765" s="836">
        <v>44755</v>
      </c>
      <c r="I15765" s="336" t="s">
        <v>619</v>
      </c>
      <c r="J15765" s="835" t="s">
        <v>388</v>
      </c>
    </row>
    <row r="15766" spans="1:10" s="372" customFormat="1" ht="34.9">
      <c r="A15766" s="834" t="s">
        <v>15115</v>
      </c>
      <c r="B15766" s="336" t="s">
        <v>2725</v>
      </c>
      <c r="C15766" s="336" t="s">
        <v>8351</v>
      </c>
      <c r="D15766" s="336" t="s">
        <v>388</v>
      </c>
      <c r="E15766" s="469">
        <v>20000</v>
      </c>
      <c r="F15766" s="376" t="s">
        <v>15116</v>
      </c>
      <c r="G15766" s="336" t="s">
        <v>6467</v>
      </c>
      <c r="H15766" s="836">
        <v>44755</v>
      </c>
      <c r="I15766" s="336" t="s">
        <v>619</v>
      </c>
      <c r="J15766" s="835" t="s">
        <v>388</v>
      </c>
    </row>
    <row r="15767" spans="1:10" s="372" customFormat="1" ht="46.5">
      <c r="A15767" s="834" t="s">
        <v>15117</v>
      </c>
      <c r="B15767" s="336" t="s">
        <v>2725</v>
      </c>
      <c r="C15767" s="336" t="s">
        <v>8351</v>
      </c>
      <c r="D15767" s="336" t="s">
        <v>388</v>
      </c>
      <c r="E15767" s="469">
        <v>20000</v>
      </c>
      <c r="F15767" s="376" t="s">
        <v>15118</v>
      </c>
      <c r="G15767" s="336" t="s">
        <v>6467</v>
      </c>
      <c r="H15767" s="836">
        <v>44755</v>
      </c>
      <c r="I15767" s="336" t="s">
        <v>619</v>
      </c>
      <c r="J15767" s="835" t="s">
        <v>388</v>
      </c>
    </row>
    <row r="15768" spans="1:10" s="372" customFormat="1" ht="46.5">
      <c r="A15768" s="834" t="s">
        <v>15119</v>
      </c>
      <c r="B15768" s="336" t="s">
        <v>2725</v>
      </c>
      <c r="C15768" s="336" t="s">
        <v>8351</v>
      </c>
      <c r="D15768" s="336" t="s">
        <v>388</v>
      </c>
      <c r="E15768" s="469">
        <v>20000</v>
      </c>
      <c r="F15768" s="376" t="s">
        <v>14583</v>
      </c>
      <c r="G15768" s="336" t="s">
        <v>6467</v>
      </c>
      <c r="H15768" s="836">
        <v>44755</v>
      </c>
      <c r="I15768" s="336" t="s">
        <v>619</v>
      </c>
      <c r="J15768" s="835" t="s">
        <v>388</v>
      </c>
    </row>
    <row r="15769" spans="1:10" s="372" customFormat="1" ht="46.5">
      <c r="A15769" s="834" t="s">
        <v>15120</v>
      </c>
      <c r="B15769" s="336" t="s">
        <v>2725</v>
      </c>
      <c r="C15769" s="336" t="s">
        <v>8351</v>
      </c>
      <c r="D15769" s="336" t="s">
        <v>388</v>
      </c>
      <c r="E15769" s="469">
        <v>22500</v>
      </c>
      <c r="F15769" s="376" t="s">
        <v>15121</v>
      </c>
      <c r="G15769" s="336" t="s">
        <v>6467</v>
      </c>
      <c r="H15769" s="836">
        <v>44755</v>
      </c>
      <c r="I15769" s="336" t="s">
        <v>619</v>
      </c>
      <c r="J15769" s="835" t="s">
        <v>388</v>
      </c>
    </row>
    <row r="15770" spans="1:10" s="372" customFormat="1" ht="46.5">
      <c r="A15770" s="834" t="s">
        <v>15122</v>
      </c>
      <c r="B15770" s="336" t="s">
        <v>2725</v>
      </c>
      <c r="C15770" s="336" t="s">
        <v>8351</v>
      </c>
      <c r="D15770" s="336" t="s">
        <v>388</v>
      </c>
      <c r="E15770" s="469">
        <v>22500</v>
      </c>
      <c r="F15770" s="376" t="s">
        <v>15123</v>
      </c>
      <c r="G15770" s="336" t="s">
        <v>6467</v>
      </c>
      <c r="H15770" s="836">
        <v>44755</v>
      </c>
      <c r="I15770" s="336" t="s">
        <v>619</v>
      </c>
      <c r="J15770" s="835" t="s">
        <v>388</v>
      </c>
    </row>
    <row r="15771" spans="1:10" s="372" customFormat="1" ht="34.9">
      <c r="A15771" s="834" t="s">
        <v>15124</v>
      </c>
      <c r="B15771" s="336" t="s">
        <v>2725</v>
      </c>
      <c r="C15771" s="336" t="s">
        <v>8351</v>
      </c>
      <c r="D15771" s="336" t="s">
        <v>388</v>
      </c>
      <c r="E15771" s="469">
        <v>20000</v>
      </c>
      <c r="F15771" s="376" t="s">
        <v>15125</v>
      </c>
      <c r="G15771" s="336" t="s">
        <v>6467</v>
      </c>
      <c r="H15771" s="836">
        <v>44755</v>
      </c>
      <c r="I15771" s="336" t="s">
        <v>619</v>
      </c>
      <c r="J15771" s="835" t="s">
        <v>388</v>
      </c>
    </row>
    <row r="15772" spans="1:10" s="372" customFormat="1" ht="23.25">
      <c r="A15772" s="834" t="s">
        <v>15126</v>
      </c>
      <c r="B15772" s="336" t="s">
        <v>2725</v>
      </c>
      <c r="C15772" s="336" t="s">
        <v>8351</v>
      </c>
      <c r="D15772" s="336" t="s">
        <v>388</v>
      </c>
      <c r="E15772" s="469">
        <v>21000</v>
      </c>
      <c r="F15772" s="376" t="s">
        <v>14641</v>
      </c>
      <c r="G15772" s="336" t="s">
        <v>6467</v>
      </c>
      <c r="H15772" s="836">
        <v>44757</v>
      </c>
      <c r="I15772" s="336" t="s">
        <v>619</v>
      </c>
      <c r="J15772" s="835" t="s">
        <v>388</v>
      </c>
    </row>
    <row r="15773" spans="1:10" s="372" customFormat="1" ht="23.25">
      <c r="A15773" s="834" t="s">
        <v>19313</v>
      </c>
      <c r="B15773" s="336" t="s">
        <v>2725</v>
      </c>
      <c r="C15773" s="336" t="s">
        <v>8351</v>
      </c>
      <c r="D15773" s="336" t="s">
        <v>388</v>
      </c>
      <c r="E15773" s="469">
        <v>23000</v>
      </c>
      <c r="F15773" s="376" t="s">
        <v>14464</v>
      </c>
      <c r="G15773" s="336" t="s">
        <v>6467</v>
      </c>
      <c r="H15773" s="836">
        <v>44760</v>
      </c>
      <c r="I15773" s="336" t="s">
        <v>619</v>
      </c>
      <c r="J15773" s="835" t="s">
        <v>388</v>
      </c>
    </row>
    <row r="15774" spans="1:10" s="372" customFormat="1" ht="23.25">
      <c r="A15774" s="834" t="s">
        <v>15127</v>
      </c>
      <c r="B15774" s="336" t="s">
        <v>2725</v>
      </c>
      <c r="C15774" s="336" t="s">
        <v>8351</v>
      </c>
      <c r="D15774" s="336" t="s">
        <v>388</v>
      </c>
      <c r="E15774" s="469">
        <v>20000</v>
      </c>
      <c r="F15774" s="376" t="s">
        <v>14460</v>
      </c>
      <c r="G15774" s="336" t="s">
        <v>6467</v>
      </c>
      <c r="H15774" s="836">
        <v>44760</v>
      </c>
      <c r="I15774" s="336" t="s">
        <v>619</v>
      </c>
      <c r="J15774" s="835" t="s">
        <v>388</v>
      </c>
    </row>
    <row r="15775" spans="1:10" s="372" customFormat="1" ht="23.25">
      <c r="A15775" s="834" t="s">
        <v>15128</v>
      </c>
      <c r="B15775" s="336" t="s">
        <v>2725</v>
      </c>
      <c r="C15775" s="336" t="s">
        <v>8351</v>
      </c>
      <c r="D15775" s="336" t="s">
        <v>388</v>
      </c>
      <c r="E15775" s="469">
        <v>23000</v>
      </c>
      <c r="F15775" s="376" t="s">
        <v>15129</v>
      </c>
      <c r="G15775" s="336" t="s">
        <v>6467</v>
      </c>
      <c r="H15775" s="836">
        <v>44760</v>
      </c>
      <c r="I15775" s="336" t="s">
        <v>619</v>
      </c>
      <c r="J15775" s="835" t="s">
        <v>388</v>
      </c>
    </row>
    <row r="15776" spans="1:10" s="372" customFormat="1" ht="23.25">
      <c r="A15776" s="834" t="s">
        <v>15130</v>
      </c>
      <c r="B15776" s="336" t="s">
        <v>2725</v>
      </c>
      <c r="C15776" s="336" t="s">
        <v>8351</v>
      </c>
      <c r="D15776" s="336" t="s">
        <v>388</v>
      </c>
      <c r="E15776" s="469">
        <v>20000</v>
      </c>
      <c r="F15776" s="376" t="s">
        <v>15131</v>
      </c>
      <c r="G15776" s="336" t="s">
        <v>14406</v>
      </c>
      <c r="H15776" s="836">
        <v>44760</v>
      </c>
      <c r="I15776" s="336" t="s">
        <v>619</v>
      </c>
      <c r="J15776" s="835" t="s">
        <v>388</v>
      </c>
    </row>
    <row r="15777" spans="1:10" s="372" customFormat="1" ht="34.9">
      <c r="A15777" s="834" t="s">
        <v>15132</v>
      </c>
      <c r="B15777" s="336" t="s">
        <v>2725</v>
      </c>
      <c r="C15777" s="336" t="s">
        <v>8351</v>
      </c>
      <c r="D15777" s="336" t="s">
        <v>388</v>
      </c>
      <c r="E15777" s="469">
        <v>20000</v>
      </c>
      <c r="F15777" s="376" t="s">
        <v>14680</v>
      </c>
      <c r="G15777" s="336" t="s">
        <v>14406</v>
      </c>
      <c r="H15777" s="836">
        <v>44760</v>
      </c>
      <c r="I15777" s="336" t="s">
        <v>619</v>
      </c>
      <c r="J15777" s="835" t="s">
        <v>388</v>
      </c>
    </row>
    <row r="15778" spans="1:10" s="372" customFormat="1">
      <c r="A15778" s="834" t="s">
        <v>15133</v>
      </c>
      <c r="B15778" s="336" t="s">
        <v>2725</v>
      </c>
      <c r="C15778" s="336" t="s">
        <v>8351</v>
      </c>
      <c r="D15778" s="336" t="s">
        <v>388</v>
      </c>
      <c r="E15778" s="469">
        <v>27000</v>
      </c>
      <c r="F15778" s="376" t="s">
        <v>15134</v>
      </c>
      <c r="G15778" s="336" t="s">
        <v>6467</v>
      </c>
      <c r="H15778" s="836">
        <v>44763</v>
      </c>
      <c r="I15778" s="336" t="s">
        <v>619</v>
      </c>
      <c r="J15778" s="835" t="s">
        <v>388</v>
      </c>
    </row>
    <row r="15779" spans="1:10" s="372" customFormat="1" ht="23.25">
      <c r="A15779" s="834" t="s">
        <v>15135</v>
      </c>
      <c r="B15779" s="336" t="s">
        <v>2725</v>
      </c>
      <c r="C15779" s="336" t="s">
        <v>8351</v>
      </c>
      <c r="D15779" s="336" t="s">
        <v>388</v>
      </c>
      <c r="E15779" s="469">
        <v>22500</v>
      </c>
      <c r="F15779" s="376" t="s">
        <v>14433</v>
      </c>
      <c r="G15779" s="336" t="s">
        <v>6467</v>
      </c>
      <c r="H15779" s="836">
        <v>44767</v>
      </c>
      <c r="I15779" s="336" t="s">
        <v>619</v>
      </c>
      <c r="J15779" s="835" t="s">
        <v>388</v>
      </c>
    </row>
    <row r="15780" spans="1:10" s="372" customFormat="1">
      <c r="A15780" s="834" t="s">
        <v>15136</v>
      </c>
      <c r="B15780" s="336" t="s">
        <v>2725</v>
      </c>
      <c r="C15780" s="336" t="s">
        <v>8351</v>
      </c>
      <c r="D15780" s="336" t="s">
        <v>388</v>
      </c>
      <c r="E15780" s="469">
        <v>35000</v>
      </c>
      <c r="F15780" s="376" t="s">
        <v>15137</v>
      </c>
      <c r="G15780" s="336" t="s">
        <v>6467</v>
      </c>
      <c r="H15780" s="836">
        <v>44768</v>
      </c>
      <c r="I15780" s="336" t="s">
        <v>619</v>
      </c>
      <c r="J15780" s="835" t="s">
        <v>388</v>
      </c>
    </row>
    <row r="15781" spans="1:10" s="372" customFormat="1" ht="23.25">
      <c r="A15781" s="834" t="s">
        <v>15138</v>
      </c>
      <c r="B15781" s="336" t="s">
        <v>2725</v>
      </c>
      <c r="C15781" s="336" t="s">
        <v>8351</v>
      </c>
      <c r="D15781" s="336" t="s">
        <v>388</v>
      </c>
      <c r="E15781" s="469">
        <v>36000</v>
      </c>
      <c r="F15781" s="376" t="s">
        <v>15139</v>
      </c>
      <c r="G15781" s="336" t="s">
        <v>6467</v>
      </c>
      <c r="H15781" s="836">
        <v>44768</v>
      </c>
      <c r="I15781" s="336" t="s">
        <v>619</v>
      </c>
      <c r="J15781" s="835" t="s">
        <v>388</v>
      </c>
    </row>
    <row r="15782" spans="1:10" s="372" customFormat="1" ht="23.25">
      <c r="A15782" s="834" t="s">
        <v>15140</v>
      </c>
      <c r="B15782" s="336" t="s">
        <v>2725</v>
      </c>
      <c r="C15782" s="336" t="s">
        <v>8351</v>
      </c>
      <c r="D15782" s="336" t="s">
        <v>388</v>
      </c>
      <c r="E15782" s="469">
        <v>22000</v>
      </c>
      <c r="F15782" s="376" t="s">
        <v>14909</v>
      </c>
      <c r="G15782" s="336" t="s">
        <v>6467</v>
      </c>
      <c r="H15782" s="836">
        <v>44769</v>
      </c>
      <c r="I15782" s="336" t="s">
        <v>619</v>
      </c>
      <c r="J15782" s="835" t="s">
        <v>388</v>
      </c>
    </row>
    <row r="15783" spans="1:10" s="372" customFormat="1" ht="23.25">
      <c r="A15783" s="834" t="s">
        <v>15141</v>
      </c>
      <c r="B15783" s="336" t="s">
        <v>2725</v>
      </c>
      <c r="C15783" s="336" t="s">
        <v>8351</v>
      </c>
      <c r="D15783" s="336" t="s">
        <v>388</v>
      </c>
      <c r="E15783" s="469">
        <v>25000</v>
      </c>
      <c r="F15783" s="376" t="s">
        <v>15142</v>
      </c>
      <c r="G15783" s="336" t="s">
        <v>6467</v>
      </c>
      <c r="H15783" s="836">
        <v>44769</v>
      </c>
      <c r="I15783" s="336" t="s">
        <v>619</v>
      </c>
      <c r="J15783" s="835" t="s">
        <v>388</v>
      </c>
    </row>
    <row r="15784" spans="1:10" s="372" customFormat="1" ht="46.5">
      <c r="A15784" s="834" t="s">
        <v>15143</v>
      </c>
      <c r="B15784" s="336" t="s">
        <v>2725</v>
      </c>
      <c r="C15784" s="336" t="s">
        <v>8351</v>
      </c>
      <c r="D15784" s="336" t="s">
        <v>388</v>
      </c>
      <c r="E15784" s="469">
        <v>35500</v>
      </c>
      <c r="F15784" s="376" t="s">
        <v>15144</v>
      </c>
      <c r="G15784" s="336" t="s">
        <v>6467</v>
      </c>
      <c r="H15784" s="836">
        <v>44769</v>
      </c>
      <c r="I15784" s="336" t="s">
        <v>619</v>
      </c>
      <c r="J15784" s="835" t="s">
        <v>388</v>
      </c>
    </row>
    <row r="15785" spans="1:10" s="372" customFormat="1" ht="23.25">
      <c r="A15785" s="834" t="s">
        <v>15145</v>
      </c>
      <c r="B15785" s="336" t="s">
        <v>2725</v>
      </c>
      <c r="C15785" s="336" t="s">
        <v>8351</v>
      </c>
      <c r="D15785" s="336" t="s">
        <v>388</v>
      </c>
      <c r="E15785" s="469">
        <v>20000</v>
      </c>
      <c r="F15785" s="376" t="s">
        <v>15146</v>
      </c>
      <c r="G15785" s="336" t="s">
        <v>6467</v>
      </c>
      <c r="H15785" s="836">
        <v>44769</v>
      </c>
      <c r="I15785" s="336" t="s">
        <v>619</v>
      </c>
      <c r="J15785" s="835" t="s">
        <v>388</v>
      </c>
    </row>
    <row r="15786" spans="1:10" s="372" customFormat="1" ht="23.25">
      <c r="A15786" s="834" t="s">
        <v>15147</v>
      </c>
      <c r="B15786" s="336" t="s">
        <v>2725</v>
      </c>
      <c r="C15786" s="336" t="s">
        <v>8351</v>
      </c>
      <c r="D15786" s="336" t="s">
        <v>388</v>
      </c>
      <c r="E15786" s="469">
        <v>25000</v>
      </c>
      <c r="F15786" s="376" t="s">
        <v>15148</v>
      </c>
      <c r="G15786" s="336" t="s">
        <v>6467</v>
      </c>
      <c r="H15786" s="836">
        <v>44769</v>
      </c>
      <c r="I15786" s="336" t="s">
        <v>619</v>
      </c>
      <c r="J15786" s="835" t="s">
        <v>388</v>
      </c>
    </row>
    <row r="15787" spans="1:10" s="372" customFormat="1" ht="23.25">
      <c r="A15787" s="834" t="s">
        <v>15149</v>
      </c>
      <c r="B15787" s="336" t="s">
        <v>2725</v>
      </c>
      <c r="C15787" s="336" t="s">
        <v>8351</v>
      </c>
      <c r="D15787" s="336" t="s">
        <v>388</v>
      </c>
      <c r="E15787" s="469">
        <v>37500</v>
      </c>
      <c r="F15787" s="376" t="s">
        <v>14517</v>
      </c>
      <c r="G15787" s="336" t="s">
        <v>6467</v>
      </c>
      <c r="H15787" s="836">
        <v>44769</v>
      </c>
      <c r="I15787" s="336" t="s">
        <v>619</v>
      </c>
      <c r="J15787" s="835" t="s">
        <v>388</v>
      </c>
    </row>
    <row r="15788" spans="1:10" s="372" customFormat="1" ht="23.25">
      <c r="A15788" s="834" t="s">
        <v>15150</v>
      </c>
      <c r="B15788" s="336" t="s">
        <v>2725</v>
      </c>
      <c r="C15788" s="336" t="s">
        <v>8351</v>
      </c>
      <c r="D15788" s="336" t="s">
        <v>388</v>
      </c>
      <c r="E15788" s="469">
        <v>40000</v>
      </c>
      <c r="F15788" s="376" t="s">
        <v>15151</v>
      </c>
      <c r="G15788" s="336" t="s">
        <v>14406</v>
      </c>
      <c r="H15788" s="836">
        <v>44769</v>
      </c>
      <c r="I15788" s="336" t="s">
        <v>619</v>
      </c>
      <c r="J15788" s="835" t="s">
        <v>388</v>
      </c>
    </row>
    <row r="15789" spans="1:10" s="372" customFormat="1" ht="23.25">
      <c r="A15789" s="834" t="s">
        <v>15152</v>
      </c>
      <c r="B15789" s="336" t="s">
        <v>2725</v>
      </c>
      <c r="C15789" s="336" t="s">
        <v>8351</v>
      </c>
      <c r="D15789" s="336" t="s">
        <v>388</v>
      </c>
      <c r="E15789" s="469">
        <v>40000</v>
      </c>
      <c r="F15789" s="376" t="s">
        <v>15153</v>
      </c>
      <c r="G15789" s="336" t="s">
        <v>6467</v>
      </c>
      <c r="H15789" s="836">
        <v>44769</v>
      </c>
      <c r="I15789" s="336" t="s">
        <v>619</v>
      </c>
      <c r="J15789" s="835" t="s">
        <v>388</v>
      </c>
    </row>
    <row r="15790" spans="1:10" s="372" customFormat="1" ht="23.25">
      <c r="A15790" s="834" t="s">
        <v>15154</v>
      </c>
      <c r="B15790" s="336" t="s">
        <v>2725</v>
      </c>
      <c r="C15790" s="336" t="s">
        <v>8351</v>
      </c>
      <c r="D15790" s="336" t="s">
        <v>388</v>
      </c>
      <c r="E15790" s="469">
        <v>35000</v>
      </c>
      <c r="F15790" s="376" t="s">
        <v>15155</v>
      </c>
      <c r="G15790" s="336" t="s">
        <v>6467</v>
      </c>
      <c r="H15790" s="836">
        <v>44769</v>
      </c>
      <c r="I15790" s="336" t="s">
        <v>619</v>
      </c>
      <c r="J15790" s="835" t="s">
        <v>388</v>
      </c>
    </row>
    <row r="15791" spans="1:10" s="372" customFormat="1" ht="34.9">
      <c r="A15791" s="834" t="s">
        <v>15156</v>
      </c>
      <c r="B15791" s="336" t="s">
        <v>2725</v>
      </c>
      <c r="C15791" s="336" t="s">
        <v>8351</v>
      </c>
      <c r="D15791" s="336" t="s">
        <v>388</v>
      </c>
      <c r="E15791" s="469">
        <v>35000</v>
      </c>
      <c r="F15791" s="376" t="s">
        <v>14617</v>
      </c>
      <c r="G15791" s="336" t="s">
        <v>6467</v>
      </c>
      <c r="H15791" s="836">
        <v>44769</v>
      </c>
      <c r="I15791" s="336" t="s">
        <v>619</v>
      </c>
      <c r="J15791" s="835" t="s">
        <v>388</v>
      </c>
    </row>
    <row r="15792" spans="1:10" s="372" customFormat="1" ht="23.25">
      <c r="A15792" s="834" t="s">
        <v>15157</v>
      </c>
      <c r="B15792" s="336" t="s">
        <v>2725</v>
      </c>
      <c r="C15792" s="336" t="s">
        <v>8351</v>
      </c>
      <c r="D15792" s="336" t="s">
        <v>388</v>
      </c>
      <c r="E15792" s="469">
        <v>40000</v>
      </c>
      <c r="F15792" s="376" t="s">
        <v>15158</v>
      </c>
      <c r="G15792" s="336" t="s">
        <v>6467</v>
      </c>
      <c r="H15792" s="836">
        <v>44769</v>
      </c>
      <c r="I15792" s="336" t="s">
        <v>619</v>
      </c>
      <c r="J15792" s="835" t="s">
        <v>388</v>
      </c>
    </row>
    <row r="15793" spans="1:10" s="372" customFormat="1" ht="23.25">
      <c r="A15793" s="834" t="s">
        <v>15159</v>
      </c>
      <c r="B15793" s="336" t="s">
        <v>2725</v>
      </c>
      <c r="C15793" s="336" t="s">
        <v>8351</v>
      </c>
      <c r="D15793" s="336" t="s">
        <v>388</v>
      </c>
      <c r="E15793" s="469">
        <v>19000</v>
      </c>
      <c r="F15793" s="376" t="s">
        <v>15160</v>
      </c>
      <c r="G15793" s="336" t="s">
        <v>6467</v>
      </c>
      <c r="H15793" s="836">
        <v>44769</v>
      </c>
      <c r="I15793" s="336" t="s">
        <v>619</v>
      </c>
      <c r="J15793" s="835" t="s">
        <v>388</v>
      </c>
    </row>
    <row r="15794" spans="1:10" s="372" customFormat="1">
      <c r="A15794" s="834" t="s">
        <v>15161</v>
      </c>
      <c r="B15794" s="336" t="s">
        <v>2725</v>
      </c>
      <c r="C15794" s="336" t="s">
        <v>8351</v>
      </c>
      <c r="D15794" s="336" t="s">
        <v>388</v>
      </c>
      <c r="E15794" s="469">
        <v>22500</v>
      </c>
      <c r="F15794" s="376" t="s">
        <v>14616</v>
      </c>
      <c r="G15794" s="336" t="s">
        <v>6467</v>
      </c>
      <c r="H15794" s="836">
        <v>44769</v>
      </c>
      <c r="I15794" s="336" t="s">
        <v>619</v>
      </c>
      <c r="J15794" s="835" t="s">
        <v>388</v>
      </c>
    </row>
    <row r="15795" spans="1:10" s="372" customFormat="1" ht="23.25">
      <c r="A15795" s="834" t="s">
        <v>15159</v>
      </c>
      <c r="B15795" s="336" t="s">
        <v>2725</v>
      </c>
      <c r="C15795" s="336" t="s">
        <v>8351</v>
      </c>
      <c r="D15795" s="336" t="s">
        <v>388</v>
      </c>
      <c r="E15795" s="469">
        <v>38000</v>
      </c>
      <c r="F15795" s="376" t="s">
        <v>15162</v>
      </c>
      <c r="G15795" s="336" t="s">
        <v>6467</v>
      </c>
      <c r="H15795" s="836">
        <v>44769</v>
      </c>
      <c r="I15795" s="336" t="s">
        <v>619</v>
      </c>
      <c r="J15795" s="835" t="s">
        <v>388</v>
      </c>
    </row>
    <row r="15796" spans="1:10" s="372" customFormat="1" ht="23.25">
      <c r="A15796" s="834" t="s">
        <v>15159</v>
      </c>
      <c r="B15796" s="336" t="s">
        <v>2725</v>
      </c>
      <c r="C15796" s="336" t="s">
        <v>8351</v>
      </c>
      <c r="D15796" s="336" t="s">
        <v>388</v>
      </c>
      <c r="E15796" s="469">
        <v>32500</v>
      </c>
      <c r="F15796" s="376" t="s">
        <v>14523</v>
      </c>
      <c r="G15796" s="336" t="s">
        <v>6467</v>
      </c>
      <c r="H15796" s="836">
        <v>44774</v>
      </c>
      <c r="I15796" s="336" t="s">
        <v>619</v>
      </c>
      <c r="J15796" s="835" t="s">
        <v>388</v>
      </c>
    </row>
    <row r="15797" spans="1:10" s="372" customFormat="1" ht="23.25">
      <c r="A15797" s="834" t="s">
        <v>15159</v>
      </c>
      <c r="B15797" s="336" t="s">
        <v>2725</v>
      </c>
      <c r="C15797" s="336" t="s">
        <v>8351</v>
      </c>
      <c r="D15797" s="336" t="s">
        <v>388</v>
      </c>
      <c r="E15797" s="469">
        <v>37500</v>
      </c>
      <c r="F15797" s="376" t="s">
        <v>14524</v>
      </c>
      <c r="G15797" s="336" t="s">
        <v>6467</v>
      </c>
      <c r="H15797" s="836">
        <v>44774</v>
      </c>
      <c r="I15797" s="336" t="s">
        <v>619</v>
      </c>
      <c r="J15797" s="835" t="s">
        <v>388</v>
      </c>
    </row>
    <row r="15798" spans="1:10" s="372" customFormat="1" ht="34.9">
      <c r="A15798" s="834" t="s">
        <v>15163</v>
      </c>
      <c r="B15798" s="336" t="s">
        <v>2725</v>
      </c>
      <c r="C15798" s="336" t="s">
        <v>8351</v>
      </c>
      <c r="D15798" s="336" t="s">
        <v>388</v>
      </c>
      <c r="E15798" s="469">
        <v>21000</v>
      </c>
      <c r="F15798" s="376" t="s">
        <v>15164</v>
      </c>
      <c r="G15798" s="336" t="s">
        <v>6467</v>
      </c>
      <c r="H15798" s="836">
        <v>44774</v>
      </c>
      <c r="I15798" s="336" t="s">
        <v>619</v>
      </c>
      <c r="J15798" s="835" t="s">
        <v>388</v>
      </c>
    </row>
    <row r="15799" spans="1:10" s="372" customFormat="1" ht="46.5">
      <c r="A15799" s="834" t="s">
        <v>15165</v>
      </c>
      <c r="B15799" s="336" t="s">
        <v>2725</v>
      </c>
      <c r="C15799" s="336" t="s">
        <v>8351</v>
      </c>
      <c r="D15799" s="336" t="s">
        <v>388</v>
      </c>
      <c r="E15799" s="469">
        <v>25000</v>
      </c>
      <c r="F15799" s="376" t="s">
        <v>15166</v>
      </c>
      <c r="G15799" s="336" t="s">
        <v>6467</v>
      </c>
      <c r="H15799" s="836">
        <v>44774</v>
      </c>
      <c r="I15799" s="336" t="s">
        <v>619</v>
      </c>
      <c r="J15799" s="835" t="s">
        <v>388</v>
      </c>
    </row>
    <row r="15800" spans="1:10" s="372" customFormat="1" ht="23.25">
      <c r="A15800" s="834" t="s">
        <v>15167</v>
      </c>
      <c r="B15800" s="336" t="s">
        <v>2725</v>
      </c>
      <c r="C15800" s="336" t="s">
        <v>8351</v>
      </c>
      <c r="D15800" s="336" t="s">
        <v>388</v>
      </c>
      <c r="E15800" s="469">
        <v>25000</v>
      </c>
      <c r="F15800" s="376" t="s">
        <v>14588</v>
      </c>
      <c r="G15800" s="336" t="s">
        <v>6467</v>
      </c>
      <c r="H15800" s="836">
        <v>44774</v>
      </c>
      <c r="I15800" s="336" t="s">
        <v>619</v>
      </c>
      <c r="J15800" s="835" t="s">
        <v>388</v>
      </c>
    </row>
    <row r="15801" spans="1:10" s="372" customFormat="1" ht="34.9">
      <c r="A15801" s="834" t="s">
        <v>15168</v>
      </c>
      <c r="B15801" s="336" t="s">
        <v>2725</v>
      </c>
      <c r="C15801" s="336" t="s">
        <v>8351</v>
      </c>
      <c r="D15801" s="336" t="s">
        <v>388</v>
      </c>
      <c r="E15801" s="469">
        <v>20000</v>
      </c>
      <c r="F15801" s="376" t="s">
        <v>15169</v>
      </c>
      <c r="G15801" s="336" t="s">
        <v>6467</v>
      </c>
      <c r="H15801" s="836">
        <v>44774</v>
      </c>
      <c r="I15801" s="336" t="s">
        <v>619</v>
      </c>
      <c r="J15801" s="835" t="s">
        <v>388</v>
      </c>
    </row>
    <row r="15802" spans="1:10" s="372" customFormat="1" ht="23.25">
      <c r="A15802" s="834" t="s">
        <v>15170</v>
      </c>
      <c r="B15802" s="336" t="s">
        <v>2725</v>
      </c>
      <c r="C15802" s="336" t="s">
        <v>8351</v>
      </c>
      <c r="D15802" s="336" t="s">
        <v>388</v>
      </c>
      <c r="E15802" s="469">
        <v>32500</v>
      </c>
      <c r="F15802" s="376" t="s">
        <v>14612</v>
      </c>
      <c r="G15802" s="336" t="s">
        <v>6467</v>
      </c>
      <c r="H15802" s="836">
        <v>44774</v>
      </c>
      <c r="I15802" s="336" t="s">
        <v>619</v>
      </c>
      <c r="J15802" s="835" t="s">
        <v>388</v>
      </c>
    </row>
    <row r="15803" spans="1:10" s="372" customFormat="1" ht="23.25">
      <c r="A15803" s="834" t="s">
        <v>19314</v>
      </c>
      <c r="B15803" s="336" t="s">
        <v>2725</v>
      </c>
      <c r="C15803" s="336" t="s">
        <v>8351</v>
      </c>
      <c r="D15803" s="336" t="s">
        <v>388</v>
      </c>
      <c r="E15803" s="469">
        <v>32500</v>
      </c>
      <c r="F15803" s="376" t="s">
        <v>15171</v>
      </c>
      <c r="G15803" s="336" t="s">
        <v>6467</v>
      </c>
      <c r="H15803" s="836">
        <v>44774</v>
      </c>
      <c r="I15803" s="336" t="s">
        <v>619</v>
      </c>
      <c r="J15803" s="835" t="s">
        <v>388</v>
      </c>
    </row>
    <row r="15804" spans="1:10" s="372" customFormat="1" ht="46.5">
      <c r="A15804" s="834" t="s">
        <v>15172</v>
      </c>
      <c r="B15804" s="336" t="s">
        <v>2725</v>
      </c>
      <c r="C15804" s="336" t="s">
        <v>8351</v>
      </c>
      <c r="D15804" s="336" t="s">
        <v>388</v>
      </c>
      <c r="E15804" s="469">
        <v>20000</v>
      </c>
      <c r="F15804" s="376" t="s">
        <v>14693</v>
      </c>
      <c r="G15804" s="336" t="s">
        <v>6467</v>
      </c>
      <c r="H15804" s="836">
        <v>44775</v>
      </c>
      <c r="I15804" s="336" t="s">
        <v>619</v>
      </c>
      <c r="J15804" s="835" t="s">
        <v>388</v>
      </c>
    </row>
    <row r="15805" spans="1:10" s="372" customFormat="1" ht="34.9">
      <c r="A15805" s="834" t="s">
        <v>15173</v>
      </c>
      <c r="B15805" s="336" t="s">
        <v>2725</v>
      </c>
      <c r="C15805" s="336" t="s">
        <v>8351</v>
      </c>
      <c r="D15805" s="336" t="s">
        <v>388</v>
      </c>
      <c r="E15805" s="469">
        <v>21000</v>
      </c>
      <c r="F15805" s="376" t="s">
        <v>14978</v>
      </c>
      <c r="G15805" s="336" t="s">
        <v>6467</v>
      </c>
      <c r="H15805" s="836">
        <v>44778</v>
      </c>
      <c r="I15805" s="336" t="s">
        <v>619</v>
      </c>
      <c r="J15805" s="835" t="s">
        <v>388</v>
      </c>
    </row>
    <row r="15806" spans="1:10" s="372" customFormat="1" ht="23.25">
      <c r="A15806" s="834" t="s">
        <v>15174</v>
      </c>
      <c r="B15806" s="336" t="s">
        <v>2725</v>
      </c>
      <c r="C15806" s="336" t="s">
        <v>8351</v>
      </c>
      <c r="D15806" s="336" t="s">
        <v>388</v>
      </c>
      <c r="E15806" s="469">
        <v>30120</v>
      </c>
      <c r="F15806" s="376" t="s">
        <v>14432</v>
      </c>
      <c r="G15806" s="336" t="s">
        <v>6467</v>
      </c>
      <c r="H15806" s="836">
        <v>44778</v>
      </c>
      <c r="I15806" s="336" t="s">
        <v>619</v>
      </c>
      <c r="J15806" s="835" t="s">
        <v>388</v>
      </c>
    </row>
    <row r="15807" spans="1:10" s="372" customFormat="1" ht="23.25">
      <c r="A15807" s="834" t="s">
        <v>15175</v>
      </c>
      <c r="B15807" s="336" t="s">
        <v>2725</v>
      </c>
      <c r="C15807" s="336" t="s">
        <v>8351</v>
      </c>
      <c r="D15807" s="336" t="s">
        <v>388</v>
      </c>
      <c r="E15807" s="469">
        <v>40000</v>
      </c>
      <c r="F15807" s="376" t="s">
        <v>15176</v>
      </c>
      <c r="G15807" s="336" t="s">
        <v>6467</v>
      </c>
      <c r="H15807" s="836">
        <v>44778</v>
      </c>
      <c r="I15807" s="336" t="s">
        <v>619</v>
      </c>
      <c r="J15807" s="835" t="s">
        <v>388</v>
      </c>
    </row>
    <row r="15808" spans="1:10" s="372" customFormat="1" ht="34.9">
      <c r="A15808" s="834" t="s">
        <v>15177</v>
      </c>
      <c r="B15808" s="336" t="s">
        <v>2725</v>
      </c>
      <c r="C15808" s="336" t="s">
        <v>8351</v>
      </c>
      <c r="D15808" s="336" t="s">
        <v>388</v>
      </c>
      <c r="E15808" s="469">
        <v>21000</v>
      </c>
      <c r="F15808" s="376" t="s">
        <v>15178</v>
      </c>
      <c r="G15808" s="336" t="s">
        <v>6467</v>
      </c>
      <c r="H15808" s="836">
        <v>44781</v>
      </c>
      <c r="I15808" s="336" t="s">
        <v>619</v>
      </c>
      <c r="J15808" s="835" t="s">
        <v>388</v>
      </c>
    </row>
    <row r="15809" spans="1:10" s="372" customFormat="1" ht="34.9">
      <c r="A15809" s="834" t="s">
        <v>15179</v>
      </c>
      <c r="B15809" s="336" t="s">
        <v>2725</v>
      </c>
      <c r="C15809" s="336" t="s">
        <v>8351</v>
      </c>
      <c r="D15809" s="336" t="s">
        <v>388</v>
      </c>
      <c r="E15809" s="469">
        <v>21000</v>
      </c>
      <c r="F15809" s="376" t="s">
        <v>15180</v>
      </c>
      <c r="G15809" s="336" t="s">
        <v>6467</v>
      </c>
      <c r="H15809" s="836">
        <v>44781</v>
      </c>
      <c r="I15809" s="336" t="s">
        <v>619</v>
      </c>
      <c r="J15809" s="835" t="s">
        <v>388</v>
      </c>
    </row>
    <row r="15810" spans="1:10" s="372" customFormat="1" ht="46.5">
      <c r="A15810" s="834" t="s">
        <v>15172</v>
      </c>
      <c r="B15810" s="336" t="s">
        <v>2725</v>
      </c>
      <c r="C15810" s="336" t="s">
        <v>8351</v>
      </c>
      <c r="D15810" s="336" t="s">
        <v>388</v>
      </c>
      <c r="E15810" s="469">
        <v>20000</v>
      </c>
      <c r="F15810" s="376" t="s">
        <v>15181</v>
      </c>
      <c r="G15810" s="336" t="s">
        <v>6467</v>
      </c>
      <c r="H15810" s="836">
        <v>44781</v>
      </c>
      <c r="I15810" s="336" t="s">
        <v>619</v>
      </c>
      <c r="J15810" s="835" t="s">
        <v>388</v>
      </c>
    </row>
    <row r="15811" spans="1:10" s="372" customFormat="1">
      <c r="A15811" s="834" t="s">
        <v>15182</v>
      </c>
      <c r="B15811" s="336" t="s">
        <v>2725</v>
      </c>
      <c r="C15811" s="336" t="s">
        <v>8351</v>
      </c>
      <c r="D15811" s="336" t="s">
        <v>388</v>
      </c>
      <c r="E15811" s="469">
        <v>40000</v>
      </c>
      <c r="F15811" s="376" t="s">
        <v>15183</v>
      </c>
      <c r="G15811" s="336" t="s">
        <v>6467</v>
      </c>
      <c r="H15811" s="836">
        <v>44781</v>
      </c>
      <c r="I15811" s="336" t="s">
        <v>619</v>
      </c>
      <c r="J15811" s="835" t="s">
        <v>388</v>
      </c>
    </row>
    <row r="15812" spans="1:10" s="372" customFormat="1" ht="23.25">
      <c r="A15812" s="834" t="s">
        <v>15184</v>
      </c>
      <c r="B15812" s="336" t="s">
        <v>2725</v>
      </c>
      <c r="C15812" s="336" t="s">
        <v>8351</v>
      </c>
      <c r="D15812" s="336" t="s">
        <v>388</v>
      </c>
      <c r="E15812" s="469">
        <v>35000</v>
      </c>
      <c r="F15812" s="376" t="s">
        <v>14513</v>
      </c>
      <c r="G15812" s="336" t="s">
        <v>6467</v>
      </c>
      <c r="H15812" s="836">
        <v>44781</v>
      </c>
      <c r="I15812" s="336" t="s">
        <v>619</v>
      </c>
      <c r="J15812" s="835" t="s">
        <v>388</v>
      </c>
    </row>
    <row r="15813" spans="1:10" s="372" customFormat="1" ht="23.25">
      <c r="A15813" s="834" t="s">
        <v>15185</v>
      </c>
      <c r="B15813" s="336" t="s">
        <v>2725</v>
      </c>
      <c r="C15813" s="336" t="s">
        <v>8351</v>
      </c>
      <c r="D15813" s="336" t="s">
        <v>388</v>
      </c>
      <c r="E15813" s="469">
        <v>21000</v>
      </c>
      <c r="F15813" s="376" t="s">
        <v>15186</v>
      </c>
      <c r="G15813" s="336" t="s">
        <v>6467</v>
      </c>
      <c r="H15813" s="836">
        <v>44783</v>
      </c>
      <c r="I15813" s="336" t="s">
        <v>619</v>
      </c>
      <c r="J15813" s="835" t="s">
        <v>388</v>
      </c>
    </row>
    <row r="15814" spans="1:10" s="372" customFormat="1" ht="23.25">
      <c r="A15814" s="834" t="s">
        <v>15185</v>
      </c>
      <c r="B15814" s="336" t="s">
        <v>2725</v>
      </c>
      <c r="C15814" s="336" t="s">
        <v>8351</v>
      </c>
      <c r="D15814" s="336" t="s">
        <v>388</v>
      </c>
      <c r="E15814" s="469">
        <v>21000</v>
      </c>
      <c r="F15814" s="376" t="s">
        <v>15187</v>
      </c>
      <c r="G15814" s="336" t="s">
        <v>6467</v>
      </c>
      <c r="H15814" s="836">
        <v>44783</v>
      </c>
      <c r="I15814" s="336" t="s">
        <v>619</v>
      </c>
      <c r="J15814" s="835" t="s">
        <v>388</v>
      </c>
    </row>
    <row r="15815" spans="1:10" s="372" customFormat="1">
      <c r="A15815" s="834" t="s">
        <v>15188</v>
      </c>
      <c r="B15815" s="336" t="s">
        <v>2725</v>
      </c>
      <c r="C15815" s="336" t="s">
        <v>8351</v>
      </c>
      <c r="D15815" s="336" t="s">
        <v>388</v>
      </c>
      <c r="E15815" s="469">
        <v>21000</v>
      </c>
      <c r="F15815" s="376" t="s">
        <v>15189</v>
      </c>
      <c r="G15815" s="336" t="s">
        <v>6467</v>
      </c>
      <c r="H15815" s="836">
        <v>44783</v>
      </c>
      <c r="I15815" s="336" t="s">
        <v>619</v>
      </c>
      <c r="J15815" s="835" t="s">
        <v>388</v>
      </c>
    </row>
    <row r="15816" spans="1:10" s="372" customFormat="1" ht="23.25">
      <c r="A15816" s="834" t="s">
        <v>15190</v>
      </c>
      <c r="B15816" s="336" t="s">
        <v>2725</v>
      </c>
      <c r="C15816" s="336" t="s">
        <v>8351</v>
      </c>
      <c r="D15816" s="336" t="s">
        <v>388</v>
      </c>
      <c r="E15816" s="469">
        <v>28800</v>
      </c>
      <c r="F15816" s="376" t="s">
        <v>14660</v>
      </c>
      <c r="G15816" s="336" t="s">
        <v>6467</v>
      </c>
      <c r="H15816" s="836">
        <v>44783</v>
      </c>
      <c r="I15816" s="336" t="s">
        <v>619</v>
      </c>
      <c r="J15816" s="835" t="s">
        <v>388</v>
      </c>
    </row>
    <row r="15817" spans="1:10" s="372" customFormat="1" ht="46.5">
      <c r="A15817" s="834" t="s">
        <v>15191</v>
      </c>
      <c r="B15817" s="336" t="s">
        <v>2725</v>
      </c>
      <c r="C15817" s="336" t="s">
        <v>8351</v>
      </c>
      <c r="D15817" s="336" t="s">
        <v>388</v>
      </c>
      <c r="E15817" s="469">
        <v>35000</v>
      </c>
      <c r="F15817" s="376" t="s">
        <v>15017</v>
      </c>
      <c r="G15817" s="336" t="s">
        <v>6467</v>
      </c>
      <c r="H15817" s="836">
        <v>44784</v>
      </c>
      <c r="I15817" s="336" t="s">
        <v>619</v>
      </c>
      <c r="J15817" s="835" t="s">
        <v>388</v>
      </c>
    </row>
    <row r="15818" spans="1:10" s="372" customFormat="1" ht="23.25">
      <c r="A15818" s="834" t="s">
        <v>15192</v>
      </c>
      <c r="B15818" s="336" t="s">
        <v>2725</v>
      </c>
      <c r="C15818" s="336" t="s">
        <v>8351</v>
      </c>
      <c r="D15818" s="336" t="s">
        <v>388</v>
      </c>
      <c r="E15818" s="469">
        <v>22500</v>
      </c>
      <c r="F15818" s="376" t="s">
        <v>15193</v>
      </c>
      <c r="G15818" s="336" t="s">
        <v>6467</v>
      </c>
      <c r="H15818" s="836">
        <v>44784</v>
      </c>
      <c r="I15818" s="336" t="s">
        <v>619</v>
      </c>
      <c r="J15818" s="835" t="s">
        <v>388</v>
      </c>
    </row>
    <row r="15819" spans="1:10" s="372" customFormat="1" ht="34.9">
      <c r="A15819" s="834" t="s">
        <v>15194</v>
      </c>
      <c r="B15819" s="336" t="s">
        <v>2725</v>
      </c>
      <c r="C15819" s="336" t="s">
        <v>8351</v>
      </c>
      <c r="D15819" s="336" t="s">
        <v>388</v>
      </c>
      <c r="E15819" s="469">
        <v>24000</v>
      </c>
      <c r="F15819" s="376" t="s">
        <v>15195</v>
      </c>
      <c r="G15819" s="336" t="s">
        <v>6467</v>
      </c>
      <c r="H15819" s="836">
        <v>44784</v>
      </c>
      <c r="I15819" s="336" t="s">
        <v>619</v>
      </c>
      <c r="J15819" s="835" t="s">
        <v>388</v>
      </c>
    </row>
    <row r="15820" spans="1:10" s="372" customFormat="1" ht="34.9">
      <c r="A15820" s="834" t="s">
        <v>15196</v>
      </c>
      <c r="B15820" s="336" t="s">
        <v>2725</v>
      </c>
      <c r="C15820" s="336" t="s">
        <v>8351</v>
      </c>
      <c r="D15820" s="336" t="s">
        <v>388</v>
      </c>
      <c r="E15820" s="469">
        <v>19000</v>
      </c>
      <c r="F15820" s="376" t="s">
        <v>15197</v>
      </c>
      <c r="G15820" s="336" t="s">
        <v>6467</v>
      </c>
      <c r="H15820" s="836">
        <v>44784</v>
      </c>
      <c r="I15820" s="336" t="s">
        <v>619</v>
      </c>
      <c r="J15820" s="835" t="s">
        <v>388</v>
      </c>
    </row>
    <row r="15821" spans="1:10" s="372" customFormat="1" ht="23.25">
      <c r="A15821" s="834" t="s">
        <v>15198</v>
      </c>
      <c r="B15821" s="336" t="s">
        <v>2725</v>
      </c>
      <c r="C15821" s="336" t="s">
        <v>8351</v>
      </c>
      <c r="D15821" s="336" t="s">
        <v>388</v>
      </c>
      <c r="E15821" s="469">
        <v>20000</v>
      </c>
      <c r="F15821" s="376" t="s">
        <v>14966</v>
      </c>
      <c r="G15821" s="336" t="s">
        <v>6467</v>
      </c>
      <c r="H15821" s="836">
        <v>44784</v>
      </c>
      <c r="I15821" s="336" t="s">
        <v>619</v>
      </c>
      <c r="J15821" s="835" t="s">
        <v>388</v>
      </c>
    </row>
    <row r="15822" spans="1:10" s="372" customFormat="1" ht="23.25">
      <c r="A15822" s="834" t="s">
        <v>15159</v>
      </c>
      <c r="B15822" s="336" t="s">
        <v>2725</v>
      </c>
      <c r="C15822" s="336" t="s">
        <v>8351</v>
      </c>
      <c r="D15822" s="336" t="s">
        <v>388</v>
      </c>
      <c r="E15822" s="469">
        <v>37867</v>
      </c>
      <c r="F15822" s="376" t="s">
        <v>15199</v>
      </c>
      <c r="G15822" s="336" t="s">
        <v>6467</v>
      </c>
      <c r="H15822" s="836">
        <v>44784</v>
      </c>
      <c r="I15822" s="336" t="s">
        <v>619</v>
      </c>
      <c r="J15822" s="835" t="s">
        <v>388</v>
      </c>
    </row>
    <row r="15823" spans="1:10" s="372" customFormat="1" ht="23.25">
      <c r="A15823" s="834" t="s">
        <v>15200</v>
      </c>
      <c r="B15823" s="336" t="s">
        <v>2725</v>
      </c>
      <c r="C15823" s="336" t="s">
        <v>8351</v>
      </c>
      <c r="D15823" s="336" t="s">
        <v>388</v>
      </c>
      <c r="E15823" s="469">
        <v>32000</v>
      </c>
      <c r="F15823" s="376" t="s">
        <v>15201</v>
      </c>
      <c r="G15823" s="336" t="s">
        <v>6467</v>
      </c>
      <c r="H15823" s="836">
        <v>44785</v>
      </c>
      <c r="I15823" s="336" t="s">
        <v>619</v>
      </c>
      <c r="J15823" s="835" t="s">
        <v>388</v>
      </c>
    </row>
    <row r="15824" spans="1:10" s="372" customFormat="1" ht="46.5">
      <c r="A15824" s="834" t="s">
        <v>15202</v>
      </c>
      <c r="B15824" s="336" t="s">
        <v>2725</v>
      </c>
      <c r="C15824" s="336" t="s">
        <v>8351</v>
      </c>
      <c r="D15824" s="336" t="s">
        <v>388</v>
      </c>
      <c r="E15824" s="469">
        <v>32500</v>
      </c>
      <c r="F15824" s="376" t="s">
        <v>15203</v>
      </c>
      <c r="G15824" s="336" t="s">
        <v>6467</v>
      </c>
      <c r="H15824" s="836">
        <v>44785</v>
      </c>
      <c r="I15824" s="336" t="s">
        <v>619</v>
      </c>
      <c r="J15824" s="835" t="s">
        <v>388</v>
      </c>
    </row>
    <row r="15825" spans="1:10" s="372" customFormat="1" ht="23.25">
      <c r="A15825" s="834" t="s">
        <v>15204</v>
      </c>
      <c r="B15825" s="336" t="s">
        <v>2725</v>
      </c>
      <c r="C15825" s="336" t="s">
        <v>8351</v>
      </c>
      <c r="D15825" s="336" t="s">
        <v>388</v>
      </c>
      <c r="E15825" s="469">
        <v>33750</v>
      </c>
      <c r="F15825" s="376" t="s">
        <v>15205</v>
      </c>
      <c r="G15825" s="336" t="s">
        <v>6467</v>
      </c>
      <c r="H15825" s="836">
        <v>44789</v>
      </c>
      <c r="I15825" s="336" t="s">
        <v>619</v>
      </c>
      <c r="J15825" s="835" t="s">
        <v>388</v>
      </c>
    </row>
    <row r="15826" spans="1:10" s="372" customFormat="1" ht="23.25">
      <c r="A15826" s="834" t="s">
        <v>15206</v>
      </c>
      <c r="B15826" s="336" t="s">
        <v>2725</v>
      </c>
      <c r="C15826" s="336" t="s">
        <v>8351</v>
      </c>
      <c r="D15826" s="336" t="s">
        <v>388</v>
      </c>
      <c r="E15826" s="469">
        <v>31180</v>
      </c>
      <c r="F15826" s="376" t="s">
        <v>15207</v>
      </c>
      <c r="G15826" s="336" t="s">
        <v>6467</v>
      </c>
      <c r="H15826" s="836">
        <v>44789</v>
      </c>
      <c r="I15826" s="336" t="s">
        <v>619</v>
      </c>
      <c r="J15826" s="835" t="s">
        <v>388</v>
      </c>
    </row>
    <row r="15827" spans="1:10" s="372" customFormat="1" ht="23.25">
      <c r="A15827" s="834" t="s">
        <v>15208</v>
      </c>
      <c r="B15827" s="336" t="s">
        <v>2725</v>
      </c>
      <c r="C15827" s="336" t="s">
        <v>8351</v>
      </c>
      <c r="D15827" s="336" t="s">
        <v>388</v>
      </c>
      <c r="E15827" s="469">
        <v>21000</v>
      </c>
      <c r="F15827" s="376" t="s">
        <v>15069</v>
      </c>
      <c r="G15827" s="336" t="s">
        <v>6467</v>
      </c>
      <c r="H15827" s="836">
        <v>44790</v>
      </c>
      <c r="I15827" s="336" t="s">
        <v>619</v>
      </c>
      <c r="J15827" s="835" t="s">
        <v>388</v>
      </c>
    </row>
    <row r="15828" spans="1:10" s="372" customFormat="1" ht="34.9">
      <c r="A15828" s="834" t="s">
        <v>15209</v>
      </c>
      <c r="B15828" s="336" t="s">
        <v>2725</v>
      </c>
      <c r="C15828" s="336" t="s">
        <v>8351</v>
      </c>
      <c r="D15828" s="336" t="s">
        <v>388</v>
      </c>
      <c r="E15828" s="469">
        <v>27000</v>
      </c>
      <c r="F15828" s="376" t="s">
        <v>15210</v>
      </c>
      <c r="G15828" s="336" t="s">
        <v>6467</v>
      </c>
      <c r="H15828" s="836">
        <v>44791</v>
      </c>
      <c r="I15828" s="336" t="s">
        <v>619</v>
      </c>
      <c r="J15828" s="835" t="s">
        <v>388</v>
      </c>
    </row>
    <row r="15829" spans="1:10" s="372" customFormat="1" ht="46.5">
      <c r="A15829" s="834" t="s">
        <v>15211</v>
      </c>
      <c r="B15829" s="336" t="s">
        <v>2725</v>
      </c>
      <c r="C15829" s="336" t="s">
        <v>8351</v>
      </c>
      <c r="D15829" s="336" t="s">
        <v>388</v>
      </c>
      <c r="E15829" s="469">
        <v>18900</v>
      </c>
      <c r="F15829" s="376" t="s">
        <v>15212</v>
      </c>
      <c r="G15829" s="336" t="s">
        <v>6467</v>
      </c>
      <c r="H15829" s="836">
        <v>44791</v>
      </c>
      <c r="I15829" s="336" t="s">
        <v>619</v>
      </c>
      <c r="J15829" s="835" t="s">
        <v>388</v>
      </c>
    </row>
    <row r="15830" spans="1:10" s="372" customFormat="1" ht="23.25">
      <c r="A15830" s="834" t="s">
        <v>15213</v>
      </c>
      <c r="B15830" s="336" t="s">
        <v>2725</v>
      </c>
      <c r="C15830" s="336" t="s">
        <v>8351</v>
      </c>
      <c r="D15830" s="336" t="s">
        <v>388</v>
      </c>
      <c r="E15830" s="469">
        <v>24000</v>
      </c>
      <c r="F15830" s="376" t="s">
        <v>15074</v>
      </c>
      <c r="G15830" s="336" t="s">
        <v>6467</v>
      </c>
      <c r="H15830" s="836">
        <v>44791</v>
      </c>
      <c r="I15830" s="336" t="s">
        <v>619</v>
      </c>
      <c r="J15830" s="835" t="s">
        <v>388</v>
      </c>
    </row>
    <row r="15831" spans="1:10" s="372" customFormat="1" ht="34.9">
      <c r="A15831" s="834" t="s">
        <v>38137</v>
      </c>
      <c r="B15831" s="336" t="s">
        <v>2725</v>
      </c>
      <c r="C15831" s="336" t="s">
        <v>8351</v>
      </c>
      <c r="D15831" s="336" t="s">
        <v>388</v>
      </c>
      <c r="E15831" s="469">
        <v>28000</v>
      </c>
      <c r="F15831" s="376" t="s">
        <v>15214</v>
      </c>
      <c r="G15831" s="336" t="s">
        <v>6467</v>
      </c>
      <c r="H15831" s="836">
        <v>44791</v>
      </c>
      <c r="I15831" s="336" t="s">
        <v>619</v>
      </c>
      <c r="J15831" s="835" t="s">
        <v>388</v>
      </c>
    </row>
    <row r="15832" spans="1:10" s="372" customFormat="1" ht="23.25">
      <c r="A15832" s="834" t="s">
        <v>15215</v>
      </c>
      <c r="B15832" s="336" t="s">
        <v>2725</v>
      </c>
      <c r="C15832" s="336" t="s">
        <v>8351</v>
      </c>
      <c r="D15832" s="336" t="s">
        <v>388</v>
      </c>
      <c r="E15832" s="469">
        <v>20000</v>
      </c>
      <c r="F15832" s="376" t="s">
        <v>15058</v>
      </c>
      <c r="G15832" s="336" t="s">
        <v>6467</v>
      </c>
      <c r="H15832" s="836">
        <v>44792</v>
      </c>
      <c r="I15832" s="336" t="s">
        <v>619</v>
      </c>
      <c r="J15832" s="835" t="s">
        <v>388</v>
      </c>
    </row>
    <row r="15833" spans="1:10" s="372" customFormat="1" ht="34.9">
      <c r="A15833" s="834" t="s">
        <v>15216</v>
      </c>
      <c r="B15833" s="336" t="s">
        <v>2725</v>
      </c>
      <c r="C15833" s="336" t="s">
        <v>8351</v>
      </c>
      <c r="D15833" s="336" t="s">
        <v>388</v>
      </c>
      <c r="E15833" s="469">
        <v>20000</v>
      </c>
      <c r="F15833" s="376" t="s">
        <v>15217</v>
      </c>
      <c r="G15833" s="336" t="s">
        <v>6467</v>
      </c>
      <c r="H15833" s="836">
        <v>44795</v>
      </c>
      <c r="I15833" s="336" t="s">
        <v>619</v>
      </c>
      <c r="J15833" s="835" t="s">
        <v>388</v>
      </c>
    </row>
    <row r="15834" spans="1:10" s="372" customFormat="1" ht="23.25">
      <c r="A15834" s="834" t="s">
        <v>15218</v>
      </c>
      <c r="B15834" s="336" t="s">
        <v>2725</v>
      </c>
      <c r="C15834" s="336" t="s">
        <v>8351</v>
      </c>
      <c r="D15834" s="336" t="s">
        <v>388</v>
      </c>
      <c r="E15834" s="469">
        <v>38043.879999999997</v>
      </c>
      <c r="F15834" s="376" t="s">
        <v>15035</v>
      </c>
      <c r="G15834" s="336" t="s">
        <v>6467</v>
      </c>
      <c r="H15834" s="836">
        <v>44796</v>
      </c>
      <c r="I15834" s="336" t="s">
        <v>619</v>
      </c>
      <c r="J15834" s="835" t="s">
        <v>388</v>
      </c>
    </row>
    <row r="15835" spans="1:10" s="372" customFormat="1" ht="23.25">
      <c r="A15835" s="834" t="s">
        <v>15219</v>
      </c>
      <c r="B15835" s="336" t="s">
        <v>2725</v>
      </c>
      <c r="C15835" s="336" t="s">
        <v>8351</v>
      </c>
      <c r="D15835" s="336" t="s">
        <v>388</v>
      </c>
      <c r="E15835" s="469">
        <v>40415.07</v>
      </c>
      <c r="F15835" s="376" t="s">
        <v>15220</v>
      </c>
      <c r="G15835" s="336" t="s">
        <v>6467</v>
      </c>
      <c r="H15835" s="836">
        <v>44797</v>
      </c>
      <c r="I15835" s="336" t="s">
        <v>619</v>
      </c>
      <c r="J15835" s="835" t="s">
        <v>388</v>
      </c>
    </row>
    <row r="15836" spans="1:10" s="372" customFormat="1" ht="23.25">
      <c r="A15836" s="834" t="s">
        <v>15221</v>
      </c>
      <c r="B15836" s="336" t="s">
        <v>2725</v>
      </c>
      <c r="C15836" s="336" t="s">
        <v>8351</v>
      </c>
      <c r="D15836" s="336" t="s">
        <v>388</v>
      </c>
      <c r="E15836" s="469">
        <v>32000</v>
      </c>
      <c r="F15836" s="376" t="s">
        <v>15222</v>
      </c>
      <c r="G15836" s="336" t="s">
        <v>6467</v>
      </c>
      <c r="H15836" s="836">
        <v>44804</v>
      </c>
      <c r="I15836" s="336" t="s">
        <v>619</v>
      </c>
      <c r="J15836" s="835" t="s">
        <v>388</v>
      </c>
    </row>
    <row r="15837" spans="1:10" s="372" customFormat="1" ht="34.9">
      <c r="A15837" s="834" t="s">
        <v>15223</v>
      </c>
      <c r="B15837" s="336" t="s">
        <v>2725</v>
      </c>
      <c r="C15837" s="336" t="s">
        <v>8351</v>
      </c>
      <c r="D15837" s="336" t="s">
        <v>388</v>
      </c>
      <c r="E15837" s="469">
        <v>30000</v>
      </c>
      <c r="F15837" s="376" t="s">
        <v>14706</v>
      </c>
      <c r="G15837" s="336" t="s">
        <v>6467</v>
      </c>
      <c r="H15837" s="836">
        <v>44805</v>
      </c>
      <c r="I15837" s="336" t="s">
        <v>619</v>
      </c>
      <c r="J15837" s="835" t="s">
        <v>388</v>
      </c>
    </row>
    <row r="15838" spans="1:10" s="372" customFormat="1" ht="34.9">
      <c r="A15838" s="834" t="s">
        <v>15224</v>
      </c>
      <c r="B15838" s="336" t="s">
        <v>2725</v>
      </c>
      <c r="C15838" s="336" t="s">
        <v>8351</v>
      </c>
      <c r="D15838" s="336" t="s">
        <v>388</v>
      </c>
      <c r="E15838" s="469">
        <v>28000</v>
      </c>
      <c r="F15838" s="376" t="s">
        <v>15225</v>
      </c>
      <c r="G15838" s="336" t="s">
        <v>6467</v>
      </c>
      <c r="H15838" s="836">
        <v>44805</v>
      </c>
      <c r="I15838" s="336" t="s">
        <v>619</v>
      </c>
      <c r="J15838" s="835" t="s">
        <v>388</v>
      </c>
    </row>
    <row r="15839" spans="1:10" s="372" customFormat="1" ht="34.9">
      <c r="A15839" s="834" t="s">
        <v>15226</v>
      </c>
      <c r="B15839" s="336" t="s">
        <v>2725</v>
      </c>
      <c r="C15839" s="336" t="s">
        <v>8351</v>
      </c>
      <c r="D15839" s="336" t="s">
        <v>388</v>
      </c>
      <c r="E15839" s="469">
        <v>20000</v>
      </c>
      <c r="F15839" s="376" t="s">
        <v>15227</v>
      </c>
      <c r="G15839" s="336" t="s">
        <v>6467</v>
      </c>
      <c r="H15839" s="836">
        <v>44805</v>
      </c>
      <c r="I15839" s="336" t="s">
        <v>619</v>
      </c>
      <c r="J15839" s="835" t="s">
        <v>388</v>
      </c>
    </row>
    <row r="15840" spans="1:10" s="372" customFormat="1" ht="23.25">
      <c r="A15840" s="834" t="s">
        <v>15228</v>
      </c>
      <c r="B15840" s="336" t="s">
        <v>2725</v>
      </c>
      <c r="C15840" s="336" t="s">
        <v>8351</v>
      </c>
      <c r="D15840" s="336" t="s">
        <v>388</v>
      </c>
      <c r="E15840" s="469">
        <v>30000</v>
      </c>
      <c r="F15840" s="376" t="s">
        <v>14516</v>
      </c>
      <c r="G15840" s="336" t="s">
        <v>6467</v>
      </c>
      <c r="H15840" s="836">
        <v>44806</v>
      </c>
      <c r="I15840" s="336" t="s">
        <v>619</v>
      </c>
      <c r="J15840" s="835" t="s">
        <v>388</v>
      </c>
    </row>
    <row r="15841" spans="1:10" s="372" customFormat="1">
      <c r="A15841" s="621" t="s">
        <v>153</v>
      </c>
      <c r="B15841" s="645"/>
      <c r="C15841" s="645"/>
      <c r="D15841" s="645"/>
      <c r="E15841" s="623">
        <f>SUM(E15842:E15870)</f>
        <v>33131925.380000003</v>
      </c>
      <c r="F15841" s="647"/>
      <c r="G15841" s="645"/>
      <c r="H15841" s="645"/>
      <c r="I15841" s="645"/>
      <c r="J15841" s="706"/>
    </row>
    <row r="15842" spans="1:10" s="372" customFormat="1">
      <c r="A15842" s="834" t="s">
        <v>15229</v>
      </c>
      <c r="B15842" s="336" t="s">
        <v>2831</v>
      </c>
      <c r="C15842" s="336" t="s">
        <v>8351</v>
      </c>
      <c r="D15842" s="336"/>
      <c r="E15842" s="469">
        <v>176471</v>
      </c>
      <c r="F15842" s="376" t="s">
        <v>388</v>
      </c>
      <c r="G15842" s="336" t="s">
        <v>388</v>
      </c>
      <c r="H15842" s="836" t="s">
        <v>388</v>
      </c>
      <c r="I15842" s="336" t="s">
        <v>388</v>
      </c>
      <c r="J15842" s="339"/>
    </row>
    <row r="15843" spans="1:10" s="372" customFormat="1">
      <c r="A15843" s="834" t="s">
        <v>15230</v>
      </c>
      <c r="B15843" s="336" t="s">
        <v>3115</v>
      </c>
      <c r="C15843" s="336" t="s">
        <v>8351</v>
      </c>
      <c r="D15843" s="336" t="s">
        <v>388</v>
      </c>
      <c r="E15843" s="469">
        <v>1509622</v>
      </c>
      <c r="F15843" s="376" t="s">
        <v>388</v>
      </c>
      <c r="G15843" s="336" t="s">
        <v>388</v>
      </c>
      <c r="H15843" s="836" t="s">
        <v>388</v>
      </c>
      <c r="I15843" s="336" t="s">
        <v>388</v>
      </c>
      <c r="J15843" s="339"/>
    </row>
    <row r="15844" spans="1:10" s="372" customFormat="1">
      <c r="A15844" s="834" t="s">
        <v>15231</v>
      </c>
      <c r="B15844" s="336" t="s">
        <v>3115</v>
      </c>
      <c r="C15844" s="336" t="s">
        <v>8351</v>
      </c>
      <c r="D15844" s="336" t="s">
        <v>388</v>
      </c>
      <c r="E15844" s="469">
        <v>14736018.51</v>
      </c>
      <c r="F15844" s="376" t="s">
        <v>388</v>
      </c>
      <c r="G15844" s="336" t="s">
        <v>388</v>
      </c>
      <c r="H15844" s="836" t="s">
        <v>388</v>
      </c>
      <c r="I15844" s="336" t="s">
        <v>388</v>
      </c>
      <c r="J15844" s="339"/>
    </row>
    <row r="15845" spans="1:10" s="372" customFormat="1" ht="23.25">
      <c r="A15845" s="834" t="s">
        <v>15232</v>
      </c>
      <c r="B15845" s="336" t="s">
        <v>3115</v>
      </c>
      <c r="C15845" s="336" t="s">
        <v>8351</v>
      </c>
      <c r="D15845" s="336"/>
      <c r="E15845" s="469">
        <v>5785149</v>
      </c>
      <c r="F15845" s="376" t="s">
        <v>388</v>
      </c>
      <c r="G15845" s="336" t="s">
        <v>388</v>
      </c>
      <c r="H15845" s="836" t="s">
        <v>388</v>
      </c>
      <c r="I15845" s="336" t="s">
        <v>388</v>
      </c>
      <c r="J15845" s="339"/>
    </row>
    <row r="15846" spans="1:10" s="372" customFormat="1" ht="23.25">
      <c r="A15846" s="834" t="s">
        <v>15233</v>
      </c>
      <c r="B15846" s="336" t="s">
        <v>2831</v>
      </c>
      <c r="C15846" s="336" t="s">
        <v>8351</v>
      </c>
      <c r="D15846" s="336"/>
      <c r="E15846" s="469">
        <v>59459</v>
      </c>
      <c r="F15846" s="376" t="s">
        <v>388</v>
      </c>
      <c r="G15846" s="336" t="s">
        <v>388</v>
      </c>
      <c r="H15846" s="836" t="s">
        <v>388</v>
      </c>
      <c r="I15846" s="336" t="s">
        <v>388</v>
      </c>
      <c r="J15846" s="339"/>
    </row>
    <row r="15847" spans="1:10" s="372" customFormat="1">
      <c r="A15847" s="834" t="s">
        <v>15234</v>
      </c>
      <c r="B15847" s="336" t="s">
        <v>2831</v>
      </c>
      <c r="C15847" s="336" t="s">
        <v>8351</v>
      </c>
      <c r="D15847" s="336"/>
      <c r="E15847" s="469">
        <v>233841.28</v>
      </c>
      <c r="F15847" s="376" t="s">
        <v>388</v>
      </c>
      <c r="G15847" s="336" t="s">
        <v>388</v>
      </c>
      <c r="H15847" s="836" t="s">
        <v>388</v>
      </c>
      <c r="I15847" s="336" t="s">
        <v>388</v>
      </c>
      <c r="J15847" s="339"/>
    </row>
    <row r="15848" spans="1:10" s="372" customFormat="1" ht="23.25">
      <c r="A15848" s="834" t="s">
        <v>15235</v>
      </c>
      <c r="B15848" s="336" t="s">
        <v>2831</v>
      </c>
      <c r="C15848" s="336" t="s">
        <v>8351</v>
      </c>
      <c r="D15848" s="336" t="s">
        <v>388</v>
      </c>
      <c r="E15848" s="469">
        <v>300000</v>
      </c>
      <c r="F15848" s="376" t="s">
        <v>388</v>
      </c>
      <c r="G15848" s="336" t="s">
        <v>388</v>
      </c>
      <c r="H15848" s="836" t="s">
        <v>388</v>
      </c>
      <c r="I15848" s="336" t="s">
        <v>388</v>
      </c>
      <c r="J15848" s="339"/>
    </row>
    <row r="15849" spans="1:10" s="372" customFormat="1">
      <c r="A15849" s="837" t="s">
        <v>15236</v>
      </c>
      <c r="B15849" s="336" t="s">
        <v>2831</v>
      </c>
      <c r="C15849" s="336" t="s">
        <v>8351</v>
      </c>
      <c r="D15849" s="336" t="s">
        <v>388</v>
      </c>
      <c r="E15849" s="469">
        <v>190970</v>
      </c>
      <c r="F15849" s="376" t="s">
        <v>388</v>
      </c>
      <c r="G15849" s="336" t="s">
        <v>388</v>
      </c>
      <c r="H15849" s="836" t="s">
        <v>388</v>
      </c>
      <c r="I15849" s="336" t="s">
        <v>388</v>
      </c>
      <c r="J15849" s="339"/>
    </row>
    <row r="15850" spans="1:10" s="372" customFormat="1">
      <c r="A15850" s="834" t="s">
        <v>15237</v>
      </c>
      <c r="B15850" s="336" t="s">
        <v>4257</v>
      </c>
      <c r="C15850" s="336" t="s">
        <v>8351</v>
      </c>
      <c r="D15850" s="336" t="s">
        <v>388</v>
      </c>
      <c r="E15850" s="469">
        <v>150000</v>
      </c>
      <c r="F15850" s="376" t="s">
        <v>388</v>
      </c>
      <c r="G15850" s="336" t="s">
        <v>388</v>
      </c>
      <c r="H15850" s="836" t="s">
        <v>388</v>
      </c>
      <c r="I15850" s="336" t="s">
        <v>388</v>
      </c>
      <c r="J15850" s="339"/>
    </row>
    <row r="15851" spans="1:10" s="372" customFormat="1" ht="34.9">
      <c r="A15851" s="834" t="s">
        <v>15238</v>
      </c>
      <c r="B15851" s="336" t="s">
        <v>4257</v>
      </c>
      <c r="C15851" s="336" t="s">
        <v>8351</v>
      </c>
      <c r="D15851" s="336" t="s">
        <v>388</v>
      </c>
      <c r="E15851" s="469">
        <v>150000</v>
      </c>
      <c r="F15851" s="376" t="s">
        <v>388</v>
      </c>
      <c r="G15851" s="336" t="s">
        <v>388</v>
      </c>
      <c r="H15851" s="836" t="s">
        <v>388</v>
      </c>
      <c r="I15851" s="336" t="s">
        <v>388</v>
      </c>
      <c r="J15851" s="339"/>
    </row>
    <row r="15852" spans="1:10" s="372" customFormat="1" ht="23.25">
      <c r="A15852" s="834" t="s">
        <v>15239</v>
      </c>
      <c r="B15852" s="336" t="s">
        <v>2831</v>
      </c>
      <c r="C15852" s="336" t="s">
        <v>8351</v>
      </c>
      <c r="D15852" s="336" t="s">
        <v>388</v>
      </c>
      <c r="E15852" s="469">
        <v>300000</v>
      </c>
      <c r="F15852" s="376" t="s">
        <v>388</v>
      </c>
      <c r="G15852" s="336" t="s">
        <v>388</v>
      </c>
      <c r="H15852" s="836" t="s">
        <v>388</v>
      </c>
      <c r="I15852" s="336" t="s">
        <v>388</v>
      </c>
      <c r="J15852" s="339"/>
    </row>
    <row r="15853" spans="1:10" s="372" customFormat="1" ht="23.25">
      <c r="A15853" s="834" t="s">
        <v>15240</v>
      </c>
      <c r="B15853" s="336" t="s">
        <v>2831</v>
      </c>
      <c r="C15853" s="336" t="s">
        <v>8351</v>
      </c>
      <c r="D15853" s="336" t="s">
        <v>388</v>
      </c>
      <c r="E15853" s="469">
        <v>210000</v>
      </c>
      <c r="F15853" s="376" t="s">
        <v>388</v>
      </c>
      <c r="G15853" s="336" t="s">
        <v>388</v>
      </c>
      <c r="H15853" s="836" t="s">
        <v>388</v>
      </c>
      <c r="I15853" s="336" t="s">
        <v>388</v>
      </c>
      <c r="J15853" s="339"/>
    </row>
    <row r="15854" spans="1:10" s="372" customFormat="1" ht="23.25">
      <c r="A15854" s="834" t="s">
        <v>15241</v>
      </c>
      <c r="B15854" s="336" t="s">
        <v>3115</v>
      </c>
      <c r="C15854" s="336" t="s">
        <v>8351</v>
      </c>
      <c r="D15854" s="336" t="s">
        <v>388</v>
      </c>
      <c r="E15854" s="469">
        <v>6760673</v>
      </c>
      <c r="F15854" s="376" t="s">
        <v>388</v>
      </c>
      <c r="G15854" s="336" t="s">
        <v>388</v>
      </c>
      <c r="H15854" s="836" t="s">
        <v>388</v>
      </c>
      <c r="I15854" s="336" t="s">
        <v>388</v>
      </c>
      <c r="J15854" s="339"/>
    </row>
    <row r="15855" spans="1:10" s="372" customFormat="1" ht="23.25">
      <c r="A15855" s="834" t="s">
        <v>15242</v>
      </c>
      <c r="B15855" s="336" t="s">
        <v>2831</v>
      </c>
      <c r="C15855" s="336" t="s">
        <v>8351</v>
      </c>
      <c r="D15855" s="336" t="s">
        <v>388</v>
      </c>
      <c r="E15855" s="469">
        <v>146824</v>
      </c>
      <c r="F15855" s="376" t="s">
        <v>388</v>
      </c>
      <c r="G15855" s="336" t="s">
        <v>388</v>
      </c>
      <c r="H15855" s="836" t="s">
        <v>388</v>
      </c>
      <c r="I15855" s="336" t="s">
        <v>388</v>
      </c>
      <c r="J15855" s="339"/>
    </row>
    <row r="15856" spans="1:10" s="372" customFormat="1" ht="23.25">
      <c r="A15856" s="837" t="s">
        <v>15243</v>
      </c>
      <c r="B15856" s="336" t="s">
        <v>2831</v>
      </c>
      <c r="C15856" s="336" t="s">
        <v>10963</v>
      </c>
      <c r="D15856" s="336" t="s">
        <v>388</v>
      </c>
      <c r="E15856" s="469">
        <v>255505.58</v>
      </c>
      <c r="F15856" s="376" t="s">
        <v>388</v>
      </c>
      <c r="G15856" s="336" t="s">
        <v>388</v>
      </c>
      <c r="H15856" s="836" t="s">
        <v>388</v>
      </c>
      <c r="I15856" s="336" t="s">
        <v>388</v>
      </c>
      <c r="J15856" s="339"/>
    </row>
    <row r="15857" spans="1:10" s="372" customFormat="1" ht="23.25">
      <c r="A15857" s="834" t="s">
        <v>15244</v>
      </c>
      <c r="B15857" s="336" t="s">
        <v>2831</v>
      </c>
      <c r="C15857" s="336" t="s">
        <v>10963</v>
      </c>
      <c r="D15857" s="336" t="s">
        <v>388</v>
      </c>
      <c r="E15857" s="469">
        <v>57688.07</v>
      </c>
      <c r="F15857" s="376" t="s">
        <v>388</v>
      </c>
      <c r="G15857" s="336" t="s">
        <v>388</v>
      </c>
      <c r="H15857" s="836" t="s">
        <v>388</v>
      </c>
      <c r="I15857" s="336" t="s">
        <v>388</v>
      </c>
      <c r="J15857" s="339"/>
    </row>
    <row r="15858" spans="1:10" s="372" customFormat="1">
      <c r="A15858" s="834" t="s">
        <v>15245</v>
      </c>
      <c r="B15858" s="336" t="s">
        <v>9306</v>
      </c>
      <c r="C15858" s="336" t="s">
        <v>10963</v>
      </c>
      <c r="D15858" s="336" t="s">
        <v>388</v>
      </c>
      <c r="E15858" s="469">
        <v>747730.6</v>
      </c>
      <c r="F15858" s="376" t="s">
        <v>388</v>
      </c>
      <c r="G15858" s="336" t="s">
        <v>388</v>
      </c>
      <c r="H15858" s="336" t="s">
        <v>388</v>
      </c>
      <c r="I15858" s="336" t="s">
        <v>388</v>
      </c>
      <c r="J15858" s="339"/>
    </row>
    <row r="15859" spans="1:10" s="372" customFormat="1" ht="23.25">
      <c r="A15859" s="834" t="s">
        <v>15246</v>
      </c>
      <c r="B15859" s="336" t="s">
        <v>3115</v>
      </c>
      <c r="C15859" s="336" t="s">
        <v>8351</v>
      </c>
      <c r="D15859" s="336" t="s">
        <v>388</v>
      </c>
      <c r="E15859" s="469">
        <f>(216000*3)+148000+55200</f>
        <v>851200</v>
      </c>
      <c r="F15859" s="376" t="s">
        <v>388</v>
      </c>
      <c r="G15859" s="336" t="s">
        <v>388</v>
      </c>
      <c r="H15859" s="336" t="s">
        <v>388</v>
      </c>
      <c r="I15859" s="336" t="s">
        <v>388</v>
      </c>
      <c r="J15859" s="339"/>
    </row>
    <row r="15860" spans="1:10" s="372" customFormat="1">
      <c r="A15860" s="834" t="s">
        <v>15247</v>
      </c>
      <c r="B15860" s="336" t="s">
        <v>4257</v>
      </c>
      <c r="C15860" s="336" t="s">
        <v>8351</v>
      </c>
      <c r="D15860" s="336" t="s">
        <v>388</v>
      </c>
      <c r="E15860" s="469">
        <v>157980.13</v>
      </c>
      <c r="F15860" s="376" t="s">
        <v>388</v>
      </c>
      <c r="G15860" s="336" t="s">
        <v>388</v>
      </c>
      <c r="H15860" s="336" t="s">
        <v>388</v>
      </c>
      <c r="I15860" s="336" t="s">
        <v>388</v>
      </c>
      <c r="J15860" s="339"/>
    </row>
    <row r="15861" spans="1:10" s="372" customFormat="1">
      <c r="A15861" s="834" t="s">
        <v>15248</v>
      </c>
      <c r="B15861" s="336" t="s">
        <v>2725</v>
      </c>
      <c r="C15861" s="336" t="s">
        <v>8351</v>
      </c>
      <c r="D15861" s="336" t="s">
        <v>388</v>
      </c>
      <c r="E15861" s="469">
        <v>27730</v>
      </c>
      <c r="F15861" s="376" t="s">
        <v>388</v>
      </c>
      <c r="G15861" s="336" t="s">
        <v>388</v>
      </c>
      <c r="H15861" s="336" t="s">
        <v>388</v>
      </c>
      <c r="I15861" s="336" t="s">
        <v>388</v>
      </c>
      <c r="J15861" s="339"/>
    </row>
    <row r="15862" spans="1:10" s="372" customFormat="1">
      <c r="A15862" s="834" t="s">
        <v>15249</v>
      </c>
      <c r="B15862" s="336" t="s">
        <v>2725</v>
      </c>
      <c r="C15862" s="336" t="s">
        <v>8351</v>
      </c>
      <c r="D15862" s="336" t="s">
        <v>388</v>
      </c>
      <c r="E15862" s="469">
        <v>35000</v>
      </c>
      <c r="F15862" s="376" t="s">
        <v>388</v>
      </c>
      <c r="G15862" s="336" t="s">
        <v>388</v>
      </c>
      <c r="H15862" s="336" t="s">
        <v>388</v>
      </c>
      <c r="I15862" s="336" t="s">
        <v>388</v>
      </c>
      <c r="J15862" s="339"/>
    </row>
    <row r="15863" spans="1:10" s="372" customFormat="1">
      <c r="A15863" s="834" t="s">
        <v>15250</v>
      </c>
      <c r="B15863" s="336" t="s">
        <v>2725</v>
      </c>
      <c r="C15863" s="336" t="s">
        <v>8351</v>
      </c>
      <c r="D15863" s="336" t="s">
        <v>388</v>
      </c>
      <c r="E15863" s="469">
        <v>33000</v>
      </c>
      <c r="F15863" s="376" t="s">
        <v>388</v>
      </c>
      <c r="G15863" s="336" t="s">
        <v>388</v>
      </c>
      <c r="H15863" s="336" t="s">
        <v>388</v>
      </c>
      <c r="I15863" s="336" t="s">
        <v>388</v>
      </c>
      <c r="J15863" s="339"/>
    </row>
    <row r="15864" spans="1:10" s="372" customFormat="1">
      <c r="A15864" s="834" t="s">
        <v>15251</v>
      </c>
      <c r="B15864" s="336" t="s">
        <v>2725</v>
      </c>
      <c r="C15864" s="336" t="s">
        <v>8351</v>
      </c>
      <c r="D15864" s="336" t="s">
        <v>388</v>
      </c>
      <c r="E15864" s="469">
        <v>34672.1</v>
      </c>
      <c r="F15864" s="376" t="s">
        <v>388</v>
      </c>
      <c r="G15864" s="336" t="s">
        <v>388</v>
      </c>
      <c r="H15864" s="336" t="s">
        <v>388</v>
      </c>
      <c r="I15864" s="336" t="s">
        <v>388</v>
      </c>
      <c r="J15864" s="339"/>
    </row>
    <row r="15865" spans="1:10" s="372" customFormat="1">
      <c r="A15865" s="834" t="s">
        <v>15252</v>
      </c>
      <c r="B15865" s="336" t="s">
        <v>2725</v>
      </c>
      <c r="C15865" s="336" t="s">
        <v>8351</v>
      </c>
      <c r="D15865" s="336" t="s">
        <v>388</v>
      </c>
      <c r="E15865" s="469">
        <v>23000</v>
      </c>
      <c r="F15865" s="376" t="s">
        <v>388</v>
      </c>
      <c r="G15865" s="336" t="s">
        <v>388</v>
      </c>
      <c r="H15865" s="336" t="s">
        <v>388</v>
      </c>
      <c r="I15865" s="336" t="s">
        <v>388</v>
      </c>
      <c r="J15865" s="339"/>
    </row>
    <row r="15866" spans="1:10" s="372" customFormat="1">
      <c r="A15866" s="834" t="s">
        <v>15253</v>
      </c>
      <c r="B15866" s="336" t="s">
        <v>2725</v>
      </c>
      <c r="C15866" s="336" t="s">
        <v>8351</v>
      </c>
      <c r="D15866" s="336" t="s">
        <v>388</v>
      </c>
      <c r="E15866" s="469">
        <v>23938.69</v>
      </c>
      <c r="F15866" s="376" t="s">
        <v>388</v>
      </c>
      <c r="G15866" s="336" t="s">
        <v>388</v>
      </c>
      <c r="H15866" s="336" t="s">
        <v>388</v>
      </c>
      <c r="I15866" s="336" t="s">
        <v>388</v>
      </c>
      <c r="J15866" s="339"/>
    </row>
    <row r="15867" spans="1:10" s="372" customFormat="1">
      <c r="A15867" s="834" t="s">
        <v>15254</v>
      </c>
      <c r="B15867" s="336" t="s">
        <v>2725</v>
      </c>
      <c r="C15867" s="336" t="s">
        <v>8351</v>
      </c>
      <c r="D15867" s="336" t="s">
        <v>388</v>
      </c>
      <c r="E15867" s="469">
        <v>78571.429999999993</v>
      </c>
      <c r="F15867" s="376" t="s">
        <v>388</v>
      </c>
      <c r="G15867" s="336" t="s">
        <v>388</v>
      </c>
      <c r="H15867" s="336" t="s">
        <v>388</v>
      </c>
      <c r="I15867" s="336" t="s">
        <v>388</v>
      </c>
      <c r="J15867" s="339"/>
    </row>
    <row r="15868" spans="1:10" s="372" customFormat="1">
      <c r="A15868" s="834" t="s">
        <v>15255</v>
      </c>
      <c r="B15868" s="336" t="s">
        <v>2725</v>
      </c>
      <c r="C15868" s="336" t="s">
        <v>8351</v>
      </c>
      <c r="D15868" s="336" t="s">
        <v>388</v>
      </c>
      <c r="E15868" s="469">
        <v>33000</v>
      </c>
      <c r="F15868" s="376" t="s">
        <v>388</v>
      </c>
      <c r="G15868" s="336" t="s">
        <v>388</v>
      </c>
      <c r="H15868" s="336" t="s">
        <v>388</v>
      </c>
      <c r="I15868" s="336" t="s">
        <v>388</v>
      </c>
      <c r="J15868" s="339"/>
    </row>
    <row r="15869" spans="1:10" s="372" customFormat="1">
      <c r="A15869" s="834" t="s">
        <v>15256</v>
      </c>
      <c r="B15869" s="336" t="s">
        <v>2725</v>
      </c>
      <c r="C15869" s="336" t="s">
        <v>8351</v>
      </c>
      <c r="D15869" s="336" t="s">
        <v>388</v>
      </c>
      <c r="E15869" s="469">
        <v>32645.03</v>
      </c>
      <c r="F15869" s="376" t="s">
        <v>388</v>
      </c>
      <c r="G15869" s="336" t="s">
        <v>388</v>
      </c>
      <c r="H15869" s="336" t="s">
        <v>388</v>
      </c>
      <c r="I15869" s="336" t="s">
        <v>388</v>
      </c>
      <c r="J15869" s="339"/>
    </row>
    <row r="15870" spans="1:10" s="372" customFormat="1" ht="12" thickBot="1">
      <c r="A15870" s="838" t="s">
        <v>15257</v>
      </c>
      <c r="B15870" s="839" t="s">
        <v>2725</v>
      </c>
      <c r="C15870" s="839" t="s">
        <v>8351</v>
      </c>
      <c r="D15870" s="839" t="s">
        <v>388</v>
      </c>
      <c r="E15870" s="840">
        <v>31235.96</v>
      </c>
      <c r="F15870" s="841"/>
      <c r="G15870" s="839" t="s">
        <v>388</v>
      </c>
      <c r="H15870" s="839" t="s">
        <v>388</v>
      </c>
      <c r="I15870" s="839" t="s">
        <v>388</v>
      </c>
      <c r="J15870" s="842"/>
    </row>
    <row r="15871" spans="1:10" ht="12" thickTop="1"/>
  </sheetData>
  <mergeCells count="69">
    <mergeCell ref="J11977:J11997"/>
    <mergeCell ref="J11998:J12003"/>
    <mergeCell ref="J12004:J12018"/>
    <mergeCell ref="J11912:J11945"/>
    <mergeCell ref="J11946:J11975"/>
    <mergeCell ref="J11876:J11911"/>
    <mergeCell ref="J11844:J11875"/>
    <mergeCell ref="J11812:J11828"/>
    <mergeCell ref="J11829:J11833"/>
    <mergeCell ref="J11834:J11843"/>
    <mergeCell ref="A15157:J15157"/>
    <mergeCell ref="A13312:J13312"/>
    <mergeCell ref="A14120:J14120"/>
    <mergeCell ref="A14169:J14169"/>
    <mergeCell ref="A14667:J14667"/>
    <mergeCell ref="A14853:J14853"/>
    <mergeCell ref="B13069:B13070"/>
    <mergeCell ref="C13069:C13070"/>
    <mergeCell ref="D13069:D13070"/>
    <mergeCell ref="G13069:G13070"/>
    <mergeCell ref="B13087:B13089"/>
    <mergeCell ref="C13087:C13089"/>
    <mergeCell ref="D13087:D13089"/>
    <mergeCell ref="B12671:B12673"/>
    <mergeCell ref="C12671:C12673"/>
    <mergeCell ref="D12671:D12673"/>
    <mergeCell ref="G12671:G12673"/>
    <mergeCell ref="B12686:B12690"/>
    <mergeCell ref="C12686:C12690"/>
    <mergeCell ref="D12686:D12690"/>
    <mergeCell ref="G12686:G12690"/>
    <mergeCell ref="G12662:G12663"/>
    <mergeCell ref="A12667:A12668"/>
    <mergeCell ref="B12667:B12668"/>
    <mergeCell ref="C12667:C12668"/>
    <mergeCell ref="D12667:D12668"/>
    <mergeCell ref="F12667:F12668"/>
    <mergeCell ref="G12667:G12668"/>
    <mergeCell ref="A12658:A12660"/>
    <mergeCell ref="B12658:B12660"/>
    <mergeCell ref="C12658:C12660"/>
    <mergeCell ref="D12658:D12660"/>
    <mergeCell ref="A12662:A12663"/>
    <mergeCell ref="B12662:B12663"/>
    <mergeCell ref="C12662:C12663"/>
    <mergeCell ref="D12662:D12663"/>
    <mergeCell ref="A12019:J12019"/>
    <mergeCell ref="A12033:J12033"/>
    <mergeCell ref="A12587:J12587"/>
    <mergeCell ref="A12643:A12646"/>
    <mergeCell ref="B12643:B12646"/>
    <mergeCell ref="C12643:C12646"/>
    <mergeCell ref="D12643:D12646"/>
    <mergeCell ref="A9648:A9649"/>
    <mergeCell ref="B9648:B9649"/>
    <mergeCell ref="C9648:C9649"/>
    <mergeCell ref="D9648:D9649"/>
    <mergeCell ref="A9777:J9777"/>
    <mergeCell ref="A9440:J9440"/>
    <mergeCell ref="A9554:J9554"/>
    <mergeCell ref="A9636:A9637"/>
    <mergeCell ref="B9636:B9637"/>
    <mergeCell ref="C9636:C9637"/>
    <mergeCell ref="D9636:D9637"/>
    <mergeCell ref="A1:J1"/>
    <mergeCell ref="A2:J2"/>
    <mergeCell ref="A3:I3"/>
    <mergeCell ref="A7:J7"/>
    <mergeCell ref="A8925:J8925"/>
  </mergeCells>
  <conditionalFormatting sqref="F12734:F12902 F12904:F12923 F12930:F13062 F12703:F12731 H13120:I13273">
    <cfRule type="containsText" dxfId="10" priority="9" stopIfTrue="1" operator="containsText" text="ORDEN DE COMPRA">
      <formula>NOT(ISERROR(SEARCH("ORDEN DE COMPRA",F12703)))</formula>
    </cfRule>
  </conditionalFormatting>
  <conditionalFormatting sqref="F12732:F12733">
    <cfRule type="containsText" dxfId="9" priority="8" stopIfTrue="1" operator="containsText" text="ORDEN DE COMPRA">
      <formula>NOT(ISERROR(SEARCH("ORDEN DE COMPRA",F12732)))</formula>
    </cfRule>
  </conditionalFormatting>
  <conditionalFormatting sqref="F12903">
    <cfRule type="containsText" dxfId="8" priority="7" stopIfTrue="1" operator="containsText" text="ORDEN DE COMPRA">
      <formula>NOT(ISERROR(SEARCH("ORDEN DE COMPRA",F12903)))</formula>
    </cfRule>
  </conditionalFormatting>
  <conditionalFormatting sqref="F12924:F12929">
    <cfRule type="containsText" dxfId="7" priority="6" stopIfTrue="1" operator="containsText" text="ORDEN DE COMPRA">
      <formula>NOT(ISERROR(SEARCH("ORDEN DE COMPRA",F12924)))</formula>
    </cfRule>
  </conditionalFormatting>
  <conditionalFormatting sqref="H12703:I12704">
    <cfRule type="containsText" dxfId="6" priority="5" stopIfTrue="1" operator="containsText" text="ORDEN DE COMPRA">
      <formula>NOT(ISERROR(SEARCH("ORDEN DE COMPRA",H12703)))</formula>
    </cfRule>
  </conditionalFormatting>
  <conditionalFormatting sqref="H12705:I12705">
    <cfRule type="containsText" dxfId="5" priority="4" stopIfTrue="1" operator="containsText" text="ORDEN DE COMPRA">
      <formula>NOT(ISERROR(SEARCH("ORDEN DE COMPRA",H12705)))</formula>
    </cfRule>
  </conditionalFormatting>
  <conditionalFormatting sqref="H12706:I12708">
    <cfRule type="containsText" dxfId="4" priority="3" stopIfTrue="1" operator="containsText" text="ORDEN DE COMPRA">
      <formula>NOT(ISERROR(SEARCH("ORDEN DE COMPRA",H12706)))</formula>
    </cfRule>
  </conditionalFormatting>
  <conditionalFormatting sqref="I12807 H12808:I12973 H12975:I12983 I12974 I12984 H12985:I13011 H13013:I13062 H12709:I12806">
    <cfRule type="containsText" dxfId="3" priority="2" stopIfTrue="1" operator="containsText" text="ORDEN DE COMPRA">
      <formula>NOT(ISERROR(SEARCH("ORDEN DE COMPRA",H12709)))</formula>
    </cfRule>
  </conditionalFormatting>
  <conditionalFormatting sqref="H13012:I13012">
    <cfRule type="containsText" dxfId="2" priority="1" stopIfTrue="1" operator="containsText" text="ORDEN DE COMPRA">
      <formula>NOT(ISERROR(SEARCH("ORDEN DE COMPRA",H13012)))</formula>
    </cfRule>
  </conditionalFormatting>
  <pageMargins left="0.31496062992125984" right="0.31496062992125984" top="0.74803149606299213" bottom="0.74803149606299213" header="0.31496062992125984" footer="0.31496062992125984"/>
  <pageSetup paperSize="9" scale="58" fitToHeight="0" orientation="landscape" r:id="rId1"/>
  <headerFooter>
    <oddFooter>&amp;C&amp;"Arial,Normal"&amp;10Página N° &amp;P&amp;R&amp;"Arial,Negrita"&amp;10FORMATO 07</oddFooter>
  </headerFooter>
  <rowBreaks count="19" manualBreakCount="19">
    <brk id="1836" max="9" man="1"/>
    <brk id="4277" max="9" man="1"/>
    <brk id="5914" max="9" man="1"/>
    <brk id="6679" max="9" man="1"/>
    <brk id="6868" max="9" man="1"/>
    <brk id="7310" max="9" man="1"/>
    <brk id="7796" max="9" man="1"/>
    <brk id="8381" max="9" man="1"/>
    <brk id="8505" max="9" man="1"/>
    <brk id="9226" max="9" man="1"/>
    <brk id="9439" max="9" man="1"/>
    <brk id="9661" max="9" man="1"/>
    <brk id="9762" max="9" man="1"/>
    <brk id="9906" max="9" man="1"/>
    <brk id="10941" max="9" man="1"/>
    <brk id="11843" max="9" man="1"/>
    <brk id="11875" max="9" man="1"/>
    <brk id="12032" max="9" man="1"/>
    <brk id="15832"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59999389629810485"/>
    <pageSetUpPr fitToPage="1"/>
  </sheetPr>
  <dimension ref="A1:X183"/>
  <sheetViews>
    <sheetView view="pageBreakPreview" topLeftCell="A163" zoomScale="110" zoomScaleNormal="110" zoomScaleSheetLayoutView="110" workbookViewId="0">
      <selection activeCell="E140" sqref="E140"/>
    </sheetView>
  </sheetViews>
  <sheetFormatPr baseColWidth="10" defaultColWidth="11.46484375" defaultRowHeight="11.65"/>
  <cols>
    <col min="1" max="1" width="46.796875" style="11" customWidth="1"/>
    <col min="2" max="2" width="12.33203125" style="11" customWidth="1"/>
    <col min="3" max="3" width="12.46484375" style="11" customWidth="1"/>
    <col min="4" max="4" width="16.19921875" style="11" customWidth="1"/>
    <col min="5" max="7" width="16.1328125" style="11" customWidth="1"/>
    <col min="8" max="8" width="52.53125" style="11" customWidth="1"/>
    <col min="9" max="9" width="16.46484375" style="11" customWidth="1"/>
    <col min="10" max="10" width="6.86328125" style="11" customWidth="1"/>
    <col min="11" max="16384" width="11.46484375" style="11"/>
  </cols>
  <sheetData>
    <row r="1" spans="1:24" s="100" customFormat="1" ht="34.25" customHeight="1">
      <c r="A1" s="1416" t="s">
        <v>176</v>
      </c>
      <c r="B1" s="1416"/>
      <c r="C1" s="1416"/>
      <c r="D1" s="1416"/>
      <c r="E1" s="1416"/>
      <c r="F1" s="1416"/>
      <c r="G1" s="1416"/>
      <c r="H1" s="1416"/>
      <c r="I1" s="1416"/>
    </row>
    <row r="2" spans="1:24" s="100" customFormat="1" ht="21" customHeight="1" thickBot="1">
      <c r="A2" s="1271" t="s">
        <v>227</v>
      </c>
      <c r="B2" s="1272"/>
      <c r="C2" s="1272"/>
      <c r="D2" s="1272"/>
      <c r="E2" s="1272"/>
      <c r="F2" s="1272"/>
      <c r="G2" s="1272"/>
      <c r="H2" s="1272"/>
      <c r="I2" s="1273"/>
      <c r="J2" s="309"/>
      <c r="K2" s="101"/>
      <c r="L2" s="101"/>
      <c r="M2" s="101"/>
      <c r="N2" s="101"/>
      <c r="O2" s="101"/>
      <c r="P2" s="101"/>
      <c r="Q2" s="101"/>
      <c r="R2" s="101"/>
      <c r="S2" s="101"/>
      <c r="T2" s="101"/>
      <c r="U2" s="101"/>
      <c r="V2" s="101"/>
      <c r="W2" s="101"/>
      <c r="X2" s="101"/>
    </row>
    <row r="3" spans="1:24" ht="45" customHeight="1" thickTop="1">
      <c r="A3" s="1419" t="s">
        <v>96</v>
      </c>
      <c r="B3" s="1417" t="s">
        <v>154</v>
      </c>
      <c r="C3" s="1417" t="s">
        <v>97</v>
      </c>
      <c r="D3" s="1417" t="s">
        <v>158</v>
      </c>
      <c r="E3" s="310" t="s">
        <v>155</v>
      </c>
      <c r="F3" s="310" t="s">
        <v>156</v>
      </c>
      <c r="G3" s="369" t="s">
        <v>157</v>
      </c>
      <c r="H3" s="1421" t="s">
        <v>160</v>
      </c>
      <c r="I3" s="1423" t="s">
        <v>159</v>
      </c>
    </row>
    <row r="4" spans="1:24" ht="29.25" customHeight="1">
      <c r="A4" s="1420"/>
      <c r="B4" s="1418"/>
      <c r="C4" s="1418"/>
      <c r="D4" s="1418"/>
      <c r="E4" s="1213" t="s">
        <v>38143</v>
      </c>
      <c r="F4" s="1213" t="s">
        <v>38144</v>
      </c>
      <c r="G4" s="1213" t="s">
        <v>38143</v>
      </c>
      <c r="H4" s="1422"/>
      <c r="I4" s="1424"/>
    </row>
    <row r="5" spans="1:24" s="25" customFormat="1" ht="13.15">
      <c r="A5" s="1402" t="s">
        <v>365</v>
      </c>
      <c r="B5" s="1403"/>
      <c r="C5" s="1403"/>
      <c r="D5" s="1403"/>
      <c r="E5" s="1403"/>
      <c r="F5" s="1403"/>
      <c r="G5" s="1403"/>
      <c r="H5" s="1403"/>
      <c r="I5" s="1404"/>
    </row>
    <row r="6" spans="1:24" ht="55.25" customHeight="1">
      <c r="A6" s="311" t="s">
        <v>462</v>
      </c>
      <c r="B6" s="312" t="s">
        <v>366</v>
      </c>
      <c r="C6" s="313"/>
      <c r="D6" s="314">
        <v>637500</v>
      </c>
      <c r="E6" s="315">
        <v>112500</v>
      </c>
      <c r="F6" s="315">
        <v>0</v>
      </c>
      <c r="G6" s="315"/>
      <c r="H6" s="316" t="s">
        <v>367</v>
      </c>
      <c r="I6" s="317" t="s">
        <v>368</v>
      </c>
    </row>
    <row r="7" spans="1:24" ht="145.80000000000001" customHeight="1">
      <c r="A7" s="486" t="s">
        <v>463</v>
      </c>
      <c r="B7" s="487"/>
      <c r="C7" s="487" t="s">
        <v>369</v>
      </c>
      <c r="D7" s="488">
        <v>27000</v>
      </c>
      <c r="E7" s="489">
        <v>22227</v>
      </c>
      <c r="F7" s="489">
        <v>0</v>
      </c>
      <c r="G7" s="489">
        <v>0</v>
      </c>
      <c r="H7" s="490" t="s">
        <v>370</v>
      </c>
      <c r="I7" s="491" t="s">
        <v>368</v>
      </c>
    </row>
    <row r="8" spans="1:24" ht="112.8" customHeight="1">
      <c r="A8" s="311" t="s">
        <v>464</v>
      </c>
      <c r="B8" s="313"/>
      <c r="C8" s="313" t="s">
        <v>369</v>
      </c>
      <c r="D8" s="318">
        <v>4500</v>
      </c>
      <c r="E8" s="315">
        <v>17653.5</v>
      </c>
      <c r="F8" s="315">
        <v>0</v>
      </c>
      <c r="G8" s="315">
        <v>0</v>
      </c>
      <c r="H8" s="316" t="s">
        <v>371</v>
      </c>
      <c r="I8" s="317" t="s">
        <v>368</v>
      </c>
    </row>
    <row r="9" spans="1:24" ht="39.6" customHeight="1">
      <c r="A9" s="492" t="s">
        <v>465</v>
      </c>
      <c r="B9" s="493"/>
      <c r="C9" s="493"/>
      <c r="D9" s="493"/>
      <c r="E9" s="494"/>
      <c r="F9" s="494"/>
      <c r="G9" s="495">
        <v>136054</v>
      </c>
      <c r="H9" s="496"/>
      <c r="I9" s="491" t="s">
        <v>368</v>
      </c>
    </row>
    <row r="10" spans="1:24" ht="18.600000000000001" customHeight="1">
      <c r="A10" s="370" t="s">
        <v>372</v>
      </c>
      <c r="B10" s="371"/>
      <c r="C10" s="371"/>
      <c r="D10" s="371"/>
      <c r="E10" s="322">
        <f>SUM(E6:E9)</f>
        <v>152380.5</v>
      </c>
      <c r="F10" s="322">
        <f t="shared" ref="F10:G10" si="0">SUM(F6:F9)</f>
        <v>0</v>
      </c>
      <c r="G10" s="322">
        <f t="shared" si="0"/>
        <v>136054</v>
      </c>
      <c r="H10" s="323"/>
      <c r="I10" s="324"/>
    </row>
    <row r="11" spans="1:24" ht="13.15">
      <c r="A11" s="1402" t="s">
        <v>373</v>
      </c>
      <c r="B11" s="1403"/>
      <c r="C11" s="1403"/>
      <c r="D11" s="1403"/>
      <c r="E11" s="1403"/>
      <c r="F11" s="1403"/>
      <c r="G11" s="1403"/>
      <c r="H11" s="1403"/>
      <c r="I11" s="1404"/>
    </row>
    <row r="12" spans="1:24" ht="39.6" customHeight="1">
      <c r="A12" s="325" t="s">
        <v>466</v>
      </c>
      <c r="B12" s="319">
        <v>20294066421</v>
      </c>
      <c r="C12" s="326" t="s">
        <v>93</v>
      </c>
      <c r="D12" s="327">
        <v>339000</v>
      </c>
      <c r="E12" s="327">
        <v>0</v>
      </c>
      <c r="F12" s="327">
        <v>53675</v>
      </c>
      <c r="G12" s="328"/>
      <c r="H12" s="329" t="s">
        <v>478</v>
      </c>
      <c r="I12" s="317" t="s">
        <v>368</v>
      </c>
    </row>
    <row r="13" spans="1:24" ht="39" customHeight="1">
      <c r="A13" s="486" t="s">
        <v>467</v>
      </c>
      <c r="B13" s="493">
        <v>20101056091</v>
      </c>
      <c r="C13" s="497" t="s">
        <v>93</v>
      </c>
      <c r="D13" s="498">
        <v>9794</v>
      </c>
      <c r="E13" s="498">
        <v>9794</v>
      </c>
      <c r="F13" s="499"/>
      <c r="G13" s="499"/>
      <c r="H13" s="500" t="s">
        <v>479</v>
      </c>
      <c r="I13" s="491" t="s">
        <v>368</v>
      </c>
    </row>
    <row r="14" spans="1:24" ht="64.8" customHeight="1">
      <c r="A14" s="311" t="s">
        <v>468</v>
      </c>
      <c r="B14" s="319">
        <v>20522997642</v>
      </c>
      <c r="C14" s="326"/>
      <c r="D14" s="327">
        <v>13464</v>
      </c>
      <c r="E14" s="327">
        <v>13464</v>
      </c>
      <c r="F14" s="328"/>
      <c r="G14" s="328"/>
      <c r="H14" s="330" t="s">
        <v>480</v>
      </c>
      <c r="I14" s="317" t="s">
        <v>368</v>
      </c>
    </row>
    <row r="15" spans="1:24" ht="41.45" customHeight="1">
      <c r="A15" s="486" t="s">
        <v>469</v>
      </c>
      <c r="B15" s="493">
        <v>20294066421</v>
      </c>
      <c r="C15" s="497"/>
      <c r="D15" s="498">
        <v>17000</v>
      </c>
      <c r="E15" s="498">
        <v>17000</v>
      </c>
      <c r="F15" s="499"/>
      <c r="G15" s="499"/>
      <c r="H15" s="500" t="s">
        <v>481</v>
      </c>
      <c r="I15" s="491" t="s">
        <v>368</v>
      </c>
    </row>
    <row r="16" spans="1:24" ht="51" customHeight="1">
      <c r="A16" s="311" t="s">
        <v>470</v>
      </c>
      <c r="B16" s="319">
        <v>20536382365</v>
      </c>
      <c r="C16" s="326"/>
      <c r="D16" s="327">
        <v>4488.91</v>
      </c>
      <c r="E16" s="327">
        <v>4488.91</v>
      </c>
      <c r="F16" s="328"/>
      <c r="G16" s="328"/>
      <c r="H16" s="330" t="s">
        <v>482</v>
      </c>
      <c r="I16" s="317" t="s">
        <v>368</v>
      </c>
    </row>
    <row r="17" spans="1:9" ht="52.25" customHeight="1">
      <c r="A17" s="486" t="s">
        <v>471</v>
      </c>
      <c r="B17" s="493">
        <v>20294066421</v>
      </c>
      <c r="C17" s="497"/>
      <c r="D17" s="498">
        <v>35000</v>
      </c>
      <c r="E17" s="498">
        <v>35000</v>
      </c>
      <c r="F17" s="499"/>
      <c r="G17" s="499"/>
      <c r="H17" s="500" t="s">
        <v>483</v>
      </c>
      <c r="I17" s="491" t="s">
        <v>368</v>
      </c>
    </row>
    <row r="18" spans="1:9" ht="50.45" customHeight="1">
      <c r="A18" s="311" t="s">
        <v>472</v>
      </c>
      <c r="B18" s="319">
        <v>20600603401</v>
      </c>
      <c r="C18" s="326"/>
      <c r="D18" s="327">
        <v>26550</v>
      </c>
      <c r="E18" s="327">
        <v>26550</v>
      </c>
      <c r="F18" s="328"/>
      <c r="G18" s="328"/>
      <c r="H18" s="330" t="s">
        <v>484</v>
      </c>
      <c r="I18" s="317" t="s">
        <v>368</v>
      </c>
    </row>
    <row r="19" spans="1:9" ht="43.25" customHeight="1">
      <c r="A19" s="486" t="s">
        <v>473</v>
      </c>
      <c r="B19" s="493">
        <v>20606063084</v>
      </c>
      <c r="C19" s="497"/>
      <c r="D19" s="498">
        <v>11180</v>
      </c>
      <c r="E19" s="498">
        <v>11180</v>
      </c>
      <c r="F19" s="499"/>
      <c r="G19" s="499"/>
      <c r="H19" s="500" t="s">
        <v>485</v>
      </c>
      <c r="I19" s="491" t="s">
        <v>368</v>
      </c>
    </row>
    <row r="20" spans="1:9" ht="52.25" customHeight="1">
      <c r="A20" s="311" t="s">
        <v>474</v>
      </c>
      <c r="B20" s="319">
        <v>20600694881</v>
      </c>
      <c r="C20" s="326"/>
      <c r="D20" s="327">
        <v>7770</v>
      </c>
      <c r="E20" s="327">
        <v>7770</v>
      </c>
      <c r="F20" s="328"/>
      <c r="G20" s="328"/>
      <c r="H20" s="330" t="s">
        <v>485</v>
      </c>
      <c r="I20" s="317" t="s">
        <v>368</v>
      </c>
    </row>
    <row r="21" spans="1:9" ht="55.25" customHeight="1">
      <c r="A21" s="486" t="s">
        <v>475</v>
      </c>
      <c r="B21" s="493">
        <v>20601606896</v>
      </c>
      <c r="C21" s="497"/>
      <c r="D21" s="498">
        <v>17700</v>
      </c>
      <c r="E21" s="498">
        <v>17700</v>
      </c>
      <c r="F21" s="499"/>
      <c r="G21" s="499"/>
      <c r="H21" s="500" t="s">
        <v>486</v>
      </c>
      <c r="I21" s="491" t="s">
        <v>368</v>
      </c>
    </row>
    <row r="22" spans="1:9" ht="61.8" customHeight="1">
      <c r="A22" s="311" t="s">
        <v>476</v>
      </c>
      <c r="B22" s="319"/>
      <c r="C22" s="319">
        <v>10102780081</v>
      </c>
      <c r="D22" s="327">
        <v>35200</v>
      </c>
      <c r="E22" s="327">
        <v>35200</v>
      </c>
      <c r="F22" s="328"/>
      <c r="G22" s="328"/>
      <c r="H22" s="330" t="s">
        <v>487</v>
      </c>
      <c r="I22" s="317" t="s">
        <v>368</v>
      </c>
    </row>
    <row r="23" spans="1:9" ht="67.25" customHeight="1">
      <c r="A23" s="486" t="s">
        <v>476</v>
      </c>
      <c r="B23" s="493"/>
      <c r="C23" s="493">
        <v>10102780081</v>
      </c>
      <c r="D23" s="498">
        <v>11700</v>
      </c>
      <c r="E23" s="498">
        <v>11700</v>
      </c>
      <c r="F23" s="499"/>
      <c r="G23" s="499"/>
      <c r="H23" s="500" t="s">
        <v>488</v>
      </c>
      <c r="I23" s="491" t="s">
        <v>368</v>
      </c>
    </row>
    <row r="24" spans="1:9" ht="37.25" customHeight="1">
      <c r="A24" s="311" t="s">
        <v>477</v>
      </c>
      <c r="B24" s="319"/>
      <c r="C24" s="319"/>
      <c r="D24" s="327">
        <v>250000</v>
      </c>
      <c r="E24" s="327"/>
      <c r="F24" s="328"/>
      <c r="G24" s="327">
        <v>480000</v>
      </c>
      <c r="H24" s="330" t="s">
        <v>489</v>
      </c>
      <c r="I24" s="317" t="s">
        <v>368</v>
      </c>
    </row>
    <row r="25" spans="1:9" ht="40.25" customHeight="1">
      <c r="A25" s="486" t="s">
        <v>466</v>
      </c>
      <c r="B25" s="493"/>
      <c r="C25" s="497"/>
      <c r="D25" s="498">
        <v>250000</v>
      </c>
      <c r="E25" s="498"/>
      <c r="F25" s="499"/>
      <c r="G25" s="498">
        <v>250000</v>
      </c>
      <c r="H25" s="500" t="s">
        <v>490</v>
      </c>
      <c r="I25" s="491" t="s">
        <v>368</v>
      </c>
    </row>
    <row r="26" spans="1:9">
      <c r="A26" s="370" t="s">
        <v>372</v>
      </c>
      <c r="B26" s="371"/>
      <c r="C26" s="371"/>
      <c r="D26" s="371"/>
      <c r="E26" s="331">
        <f t="shared" ref="E26:G26" si="1">SUM(E12:E25)</f>
        <v>189846.91</v>
      </c>
      <c r="F26" s="331">
        <f t="shared" si="1"/>
        <v>53675</v>
      </c>
      <c r="G26" s="331">
        <f t="shared" si="1"/>
        <v>730000</v>
      </c>
      <c r="H26" s="323"/>
      <c r="I26" s="324"/>
    </row>
    <row r="27" spans="1:9" ht="13.15">
      <c r="A27" s="1402" t="s">
        <v>458</v>
      </c>
      <c r="B27" s="1403"/>
      <c r="C27" s="1403"/>
      <c r="D27" s="1403"/>
      <c r="E27" s="1403"/>
      <c r="F27" s="1403"/>
      <c r="G27" s="1403"/>
      <c r="H27" s="1403"/>
      <c r="I27" s="1404"/>
    </row>
    <row r="28" spans="1:9" ht="30" customHeight="1">
      <c r="A28" s="332"/>
      <c r="B28" s="333"/>
      <c r="C28" s="333"/>
      <c r="D28" s="333"/>
      <c r="E28" s="334"/>
      <c r="F28" s="334"/>
      <c r="G28" s="334"/>
      <c r="H28" s="334"/>
      <c r="I28" s="335"/>
    </row>
    <row r="29" spans="1:9">
      <c r="A29" s="370" t="s">
        <v>372</v>
      </c>
      <c r="B29" s="371"/>
      <c r="C29" s="371"/>
      <c r="D29" s="371"/>
      <c r="E29" s="371"/>
      <c r="F29" s="371"/>
      <c r="G29" s="371"/>
      <c r="H29" s="323"/>
      <c r="I29" s="324"/>
    </row>
    <row r="30" spans="1:9" ht="13.15">
      <c r="A30" s="1402" t="s">
        <v>459</v>
      </c>
      <c r="B30" s="1403"/>
      <c r="C30" s="1403"/>
      <c r="D30" s="1403"/>
      <c r="E30" s="1403"/>
      <c r="F30" s="1403"/>
      <c r="G30" s="1403"/>
      <c r="H30" s="1403"/>
      <c r="I30" s="1404"/>
    </row>
    <row r="31" spans="1:9" ht="30" customHeight="1">
      <c r="A31" s="332"/>
      <c r="B31" s="333"/>
      <c r="C31" s="333"/>
      <c r="D31" s="333"/>
      <c r="E31" s="334"/>
      <c r="F31" s="334"/>
      <c r="G31" s="334"/>
      <c r="H31" s="334"/>
      <c r="I31" s="335"/>
    </row>
    <row r="32" spans="1:9">
      <c r="A32" s="370" t="s">
        <v>372</v>
      </c>
      <c r="B32" s="371"/>
      <c r="C32" s="371"/>
      <c r="D32" s="371"/>
      <c r="E32" s="371"/>
      <c r="F32" s="371"/>
      <c r="G32" s="371"/>
      <c r="H32" s="323"/>
      <c r="I32" s="324"/>
    </row>
    <row r="33" spans="1:9" ht="13.15">
      <c r="A33" s="1402" t="s">
        <v>460</v>
      </c>
      <c r="B33" s="1403"/>
      <c r="C33" s="1403"/>
      <c r="D33" s="1403"/>
      <c r="E33" s="1403"/>
      <c r="F33" s="1403"/>
      <c r="G33" s="1403"/>
      <c r="H33" s="1403"/>
      <c r="I33" s="1404"/>
    </row>
    <row r="34" spans="1:9" ht="31.8" customHeight="1">
      <c r="A34" s="332"/>
      <c r="B34" s="333"/>
      <c r="C34" s="333"/>
      <c r="D34" s="333"/>
      <c r="E34" s="334"/>
      <c r="F34" s="334"/>
      <c r="G34" s="334"/>
      <c r="H34" s="334"/>
      <c r="I34" s="335"/>
    </row>
    <row r="35" spans="1:9">
      <c r="A35" s="370" t="s">
        <v>372</v>
      </c>
      <c r="B35" s="371"/>
      <c r="C35" s="371"/>
      <c r="D35" s="371"/>
      <c r="E35" s="371"/>
      <c r="F35" s="371"/>
      <c r="G35" s="371"/>
      <c r="H35" s="323"/>
      <c r="I35" s="324"/>
    </row>
    <row r="36" spans="1:9" ht="13.15">
      <c r="A36" s="1402" t="s">
        <v>374</v>
      </c>
      <c r="B36" s="1403"/>
      <c r="C36" s="1403"/>
      <c r="D36" s="1403"/>
      <c r="E36" s="1403"/>
      <c r="F36" s="1403"/>
      <c r="G36" s="1403"/>
      <c r="H36" s="1403"/>
      <c r="I36" s="1404"/>
    </row>
    <row r="37" spans="1:9" s="25" customFormat="1" ht="94.8" customHeight="1">
      <c r="A37" s="484" t="s">
        <v>1564</v>
      </c>
      <c r="B37" s="479" t="s">
        <v>1571</v>
      </c>
      <c r="C37" s="480" t="s">
        <v>388</v>
      </c>
      <c r="D37" s="482">
        <v>354000</v>
      </c>
      <c r="E37" s="482">
        <v>354000</v>
      </c>
      <c r="F37" s="482"/>
      <c r="G37" s="482"/>
      <c r="H37" s="481" t="s">
        <v>1547</v>
      </c>
      <c r="I37" s="485" t="s">
        <v>1548</v>
      </c>
    </row>
    <row r="38" spans="1:9" ht="65.45" customHeight="1">
      <c r="A38" s="501" t="s">
        <v>1565</v>
      </c>
      <c r="B38" s="502" t="s">
        <v>1572</v>
      </c>
      <c r="C38" s="503" t="s">
        <v>93</v>
      </c>
      <c r="D38" s="504">
        <v>7000</v>
      </c>
      <c r="E38" s="504">
        <v>3500</v>
      </c>
      <c r="F38" s="504"/>
      <c r="G38" s="504"/>
      <c r="H38" s="505" t="s">
        <v>1576</v>
      </c>
      <c r="I38" s="506" t="s">
        <v>1549</v>
      </c>
    </row>
    <row r="39" spans="1:9" ht="67.8" customHeight="1">
      <c r="A39" s="484" t="s">
        <v>1566</v>
      </c>
      <c r="B39" s="479" t="s">
        <v>1573</v>
      </c>
      <c r="C39" s="480" t="s">
        <v>93</v>
      </c>
      <c r="D39" s="482">
        <v>848670</v>
      </c>
      <c r="E39" s="482">
        <v>848670</v>
      </c>
      <c r="F39" s="482"/>
      <c r="G39" s="482"/>
      <c r="H39" s="481" t="s">
        <v>1550</v>
      </c>
      <c r="I39" s="485" t="s">
        <v>1548</v>
      </c>
    </row>
    <row r="40" spans="1:9" ht="76.25" customHeight="1">
      <c r="A40" s="501" t="s">
        <v>1567</v>
      </c>
      <c r="B40" s="502" t="s">
        <v>1574</v>
      </c>
      <c r="C40" s="503"/>
      <c r="D40" s="504">
        <v>339032.07</v>
      </c>
      <c r="E40" s="504">
        <v>339032.07</v>
      </c>
      <c r="F40" s="504"/>
      <c r="G40" s="504"/>
      <c r="H40" s="505" t="s">
        <v>1551</v>
      </c>
      <c r="I40" s="506" t="s">
        <v>1548</v>
      </c>
    </row>
    <row r="41" spans="1:9" ht="55.25" customHeight="1">
      <c r="A41" s="484" t="s">
        <v>1568</v>
      </c>
      <c r="B41" s="480"/>
      <c r="C41" s="479" t="s">
        <v>1575</v>
      </c>
      <c r="D41" s="482">
        <v>98000</v>
      </c>
      <c r="E41" s="482">
        <v>68600</v>
      </c>
      <c r="F41" s="482"/>
      <c r="G41" s="482"/>
      <c r="H41" s="481" t="s">
        <v>1552</v>
      </c>
      <c r="I41" s="485" t="s">
        <v>1548</v>
      </c>
    </row>
    <row r="42" spans="1:9" ht="85.8" customHeight="1">
      <c r="A42" s="501" t="s">
        <v>1569</v>
      </c>
      <c r="B42" s="502" t="s">
        <v>1573</v>
      </c>
      <c r="C42" s="503"/>
      <c r="D42" s="504">
        <v>969000</v>
      </c>
      <c r="E42" s="504"/>
      <c r="F42" s="504">
        <v>969000</v>
      </c>
      <c r="G42" s="504"/>
      <c r="H42" s="505" t="s">
        <v>1553</v>
      </c>
      <c r="I42" s="506" t="s">
        <v>1548</v>
      </c>
    </row>
    <row r="43" spans="1:9" ht="202.8" customHeight="1">
      <c r="A43" s="484" t="s">
        <v>1570</v>
      </c>
      <c r="B43" s="479"/>
      <c r="C43" s="480"/>
      <c r="D43" s="482">
        <v>20820</v>
      </c>
      <c r="E43" s="482"/>
      <c r="F43" s="482"/>
      <c r="G43" s="482">
        <v>20820</v>
      </c>
      <c r="H43" s="481" t="s">
        <v>1577</v>
      </c>
      <c r="I43" s="485" t="s">
        <v>1548</v>
      </c>
    </row>
    <row r="44" spans="1:9" ht="39.6" customHeight="1">
      <c r="A44" s="501" t="s">
        <v>1554</v>
      </c>
      <c r="B44" s="502"/>
      <c r="C44" s="503" t="s">
        <v>388</v>
      </c>
      <c r="D44" s="504">
        <v>90000</v>
      </c>
      <c r="E44" s="504" t="s">
        <v>388</v>
      </c>
      <c r="F44" s="504" t="s">
        <v>388</v>
      </c>
      <c r="G44" s="504">
        <v>90000</v>
      </c>
      <c r="H44" s="505" t="s">
        <v>1555</v>
      </c>
      <c r="I44" s="506" t="s">
        <v>1548</v>
      </c>
    </row>
    <row r="45" spans="1:9" ht="39.6" customHeight="1">
      <c r="A45" s="484" t="s">
        <v>1556</v>
      </c>
      <c r="B45" s="479"/>
      <c r="C45" s="480"/>
      <c r="D45" s="482">
        <v>110000</v>
      </c>
      <c r="E45" s="482" t="s">
        <v>388</v>
      </c>
      <c r="F45" s="482" t="s">
        <v>388</v>
      </c>
      <c r="G45" s="482">
        <v>110000</v>
      </c>
      <c r="H45" s="481" t="s">
        <v>1555</v>
      </c>
      <c r="I45" s="485" t="s">
        <v>1548</v>
      </c>
    </row>
    <row r="46" spans="1:9" ht="39.6" customHeight="1">
      <c r="A46" s="501" t="s">
        <v>1557</v>
      </c>
      <c r="B46" s="502"/>
      <c r="C46" s="503"/>
      <c r="D46" s="504">
        <v>220000</v>
      </c>
      <c r="E46" s="504" t="s">
        <v>388</v>
      </c>
      <c r="F46" s="504" t="s">
        <v>388</v>
      </c>
      <c r="G46" s="504">
        <v>220000</v>
      </c>
      <c r="H46" s="505" t="s">
        <v>1555</v>
      </c>
      <c r="I46" s="506" t="s">
        <v>1548</v>
      </c>
    </row>
    <row r="47" spans="1:9" ht="63.6" customHeight="1">
      <c r="A47" s="484" t="s">
        <v>1558</v>
      </c>
      <c r="B47" s="479"/>
      <c r="C47" s="480" t="s">
        <v>388</v>
      </c>
      <c r="D47" s="482">
        <v>200000</v>
      </c>
      <c r="E47" s="482" t="s">
        <v>388</v>
      </c>
      <c r="F47" s="482" t="s">
        <v>388</v>
      </c>
      <c r="G47" s="482">
        <v>200000</v>
      </c>
      <c r="H47" s="481" t="s">
        <v>1559</v>
      </c>
      <c r="I47" s="485" t="s">
        <v>1548</v>
      </c>
    </row>
    <row r="48" spans="1:9" ht="63" customHeight="1">
      <c r="A48" s="501" t="s">
        <v>1560</v>
      </c>
      <c r="B48" s="502"/>
      <c r="C48" s="503" t="s">
        <v>388</v>
      </c>
      <c r="D48" s="504">
        <v>200000</v>
      </c>
      <c r="E48" s="504" t="s">
        <v>388</v>
      </c>
      <c r="F48" s="504" t="s">
        <v>388</v>
      </c>
      <c r="G48" s="504">
        <v>200000</v>
      </c>
      <c r="H48" s="505" t="s">
        <v>1561</v>
      </c>
      <c r="I48" s="506" t="s">
        <v>1548</v>
      </c>
    </row>
    <row r="49" spans="1:9" ht="114" customHeight="1">
      <c r="A49" s="484" t="s">
        <v>1562</v>
      </c>
      <c r="B49" s="479"/>
      <c r="C49" s="480" t="s">
        <v>388</v>
      </c>
      <c r="D49" s="482">
        <v>360000</v>
      </c>
      <c r="E49" s="482" t="s">
        <v>388</v>
      </c>
      <c r="F49" s="482" t="s">
        <v>388</v>
      </c>
      <c r="G49" s="482">
        <v>360000</v>
      </c>
      <c r="H49" s="481" t="s">
        <v>1563</v>
      </c>
      <c r="I49" s="485" t="s">
        <v>1548</v>
      </c>
    </row>
    <row r="50" spans="1:9">
      <c r="A50" s="370" t="s">
        <v>372</v>
      </c>
      <c r="B50" s="371"/>
      <c r="C50" s="371"/>
      <c r="D50" s="371"/>
      <c r="E50" s="331">
        <f>SUM(E37:E49)</f>
        <v>1613802.07</v>
      </c>
      <c r="F50" s="331">
        <f>SUM(F37:F49)</f>
        <v>969000</v>
      </c>
      <c r="G50" s="331">
        <f>SUM(G37:G49)</f>
        <v>1200820</v>
      </c>
      <c r="H50" s="323"/>
      <c r="I50" s="324"/>
    </row>
    <row r="51" spans="1:9" ht="13.15">
      <c r="A51" s="1402" t="s">
        <v>461</v>
      </c>
      <c r="B51" s="1403"/>
      <c r="C51" s="1403"/>
      <c r="D51" s="1403"/>
      <c r="E51" s="1403"/>
      <c r="F51" s="1403"/>
      <c r="G51" s="1403"/>
      <c r="H51" s="1403"/>
      <c r="I51" s="1404"/>
    </row>
    <row r="52" spans="1:9" ht="28.8" customHeight="1">
      <c r="A52" s="332"/>
      <c r="B52" s="333"/>
      <c r="C52" s="333"/>
      <c r="D52" s="333"/>
      <c r="E52" s="334"/>
      <c r="F52" s="334"/>
      <c r="G52" s="334"/>
      <c r="H52" s="334"/>
      <c r="I52" s="335"/>
    </row>
    <row r="53" spans="1:9">
      <c r="A53" s="370" t="s">
        <v>372</v>
      </c>
      <c r="B53" s="371"/>
      <c r="C53" s="371"/>
      <c r="D53" s="371"/>
      <c r="E53" s="371"/>
      <c r="F53" s="371"/>
      <c r="G53" s="371"/>
      <c r="H53" s="323"/>
      <c r="I53" s="324"/>
    </row>
    <row r="54" spans="1:9" ht="13.15">
      <c r="A54" s="1402" t="s">
        <v>386</v>
      </c>
      <c r="B54" s="1403"/>
      <c r="C54" s="1403"/>
      <c r="D54" s="1403"/>
      <c r="E54" s="1403"/>
      <c r="F54" s="1403"/>
      <c r="G54" s="1403"/>
      <c r="H54" s="1403"/>
      <c r="I54" s="1404"/>
    </row>
    <row r="55" spans="1:9" ht="34.799999999999997" customHeight="1">
      <c r="A55" s="325" t="s">
        <v>491</v>
      </c>
      <c r="B55" s="336" t="s">
        <v>387</v>
      </c>
      <c r="C55" s="337" t="s">
        <v>388</v>
      </c>
      <c r="D55" s="338">
        <v>1515000</v>
      </c>
      <c r="E55" s="338">
        <v>757500</v>
      </c>
      <c r="F55" s="338">
        <v>757500</v>
      </c>
      <c r="G55" s="337" t="s">
        <v>388</v>
      </c>
      <c r="H55" s="329" t="s">
        <v>389</v>
      </c>
      <c r="I55" s="339" t="s">
        <v>390</v>
      </c>
    </row>
    <row r="56" spans="1:9">
      <c r="A56" s="370" t="s">
        <v>372</v>
      </c>
      <c r="B56" s="371"/>
      <c r="C56" s="371"/>
      <c r="D56" s="371"/>
      <c r="E56" s="331">
        <f t="shared" ref="E56:G56" si="2">+E55</f>
        <v>757500</v>
      </c>
      <c r="F56" s="331">
        <f t="shared" si="2"/>
        <v>757500</v>
      </c>
      <c r="G56" s="331" t="str">
        <f t="shared" si="2"/>
        <v>-</v>
      </c>
      <c r="H56" s="323"/>
      <c r="I56" s="324"/>
    </row>
    <row r="57" spans="1:9" ht="13.15">
      <c r="A57" s="1402" t="s">
        <v>391</v>
      </c>
      <c r="B57" s="1403"/>
      <c r="C57" s="1403"/>
      <c r="D57" s="1403"/>
      <c r="E57" s="1403"/>
      <c r="F57" s="1403"/>
      <c r="G57" s="1403"/>
      <c r="H57" s="1403"/>
      <c r="I57" s="1404"/>
    </row>
    <row r="58" spans="1:9" ht="32.450000000000003" customHeight="1">
      <c r="A58" s="340" t="s">
        <v>494</v>
      </c>
      <c r="B58" s="341" t="s">
        <v>392</v>
      </c>
      <c r="C58" s="341"/>
      <c r="D58" s="342">
        <v>185000</v>
      </c>
      <c r="E58" s="343">
        <v>72150</v>
      </c>
      <c r="F58" s="343"/>
      <c r="G58" s="343"/>
      <c r="H58" s="321" t="s">
        <v>574</v>
      </c>
      <c r="I58" s="344" t="s">
        <v>492</v>
      </c>
    </row>
    <row r="59" spans="1:9" ht="32.450000000000003" customHeight="1">
      <c r="A59" s="507" t="s">
        <v>495</v>
      </c>
      <c r="B59" s="508" t="s">
        <v>393</v>
      </c>
      <c r="C59" s="508"/>
      <c r="D59" s="509">
        <v>240000</v>
      </c>
      <c r="E59" s="498">
        <v>120000</v>
      </c>
      <c r="F59" s="498">
        <v>30000</v>
      </c>
      <c r="G59" s="498"/>
      <c r="H59" s="496" t="s">
        <v>574</v>
      </c>
      <c r="I59" s="510" t="s">
        <v>492</v>
      </c>
    </row>
    <row r="60" spans="1:9" ht="32.450000000000003" customHeight="1">
      <c r="A60" s="340" t="s">
        <v>495</v>
      </c>
      <c r="B60" s="345" t="s">
        <v>394</v>
      </c>
      <c r="C60" s="341"/>
      <c r="D60" s="342">
        <v>337263</v>
      </c>
      <c r="E60" s="343">
        <v>112032</v>
      </c>
      <c r="F60" s="343">
        <v>56016</v>
      </c>
      <c r="G60" s="343"/>
      <c r="H60" s="321" t="s">
        <v>574</v>
      </c>
      <c r="I60" s="344" t="s">
        <v>492</v>
      </c>
    </row>
    <row r="61" spans="1:9" ht="32.450000000000003" customHeight="1">
      <c r="A61" s="507" t="s">
        <v>496</v>
      </c>
      <c r="B61" s="508" t="s">
        <v>395</v>
      </c>
      <c r="C61" s="508"/>
      <c r="D61" s="509">
        <v>320000</v>
      </c>
      <c r="E61" s="498">
        <v>115200</v>
      </c>
      <c r="F61" s="498"/>
      <c r="G61" s="498"/>
      <c r="H61" s="496" t="s">
        <v>574</v>
      </c>
      <c r="I61" s="510" t="s">
        <v>492</v>
      </c>
    </row>
    <row r="62" spans="1:9" ht="32.450000000000003" customHeight="1">
      <c r="A62" s="340" t="s">
        <v>498</v>
      </c>
      <c r="B62" s="341" t="s">
        <v>396</v>
      </c>
      <c r="C62" s="341"/>
      <c r="D62" s="342">
        <v>145000</v>
      </c>
      <c r="E62" s="343">
        <v>107300</v>
      </c>
      <c r="F62" s="343"/>
      <c r="G62" s="343"/>
      <c r="H62" s="321" t="s">
        <v>574</v>
      </c>
      <c r="I62" s="344" t="s">
        <v>492</v>
      </c>
    </row>
    <row r="63" spans="1:9" ht="32.450000000000003" customHeight="1">
      <c r="A63" s="507" t="s">
        <v>499</v>
      </c>
      <c r="B63" s="508" t="s">
        <v>397</v>
      </c>
      <c r="C63" s="508"/>
      <c r="D63" s="509">
        <v>511188</v>
      </c>
      <c r="E63" s="498">
        <v>357831.60000000003</v>
      </c>
      <c r="F63" s="498"/>
      <c r="G63" s="498"/>
      <c r="H63" s="496" t="s">
        <v>574</v>
      </c>
      <c r="I63" s="510" t="s">
        <v>492</v>
      </c>
    </row>
    <row r="64" spans="1:9" ht="34.25" customHeight="1">
      <c r="A64" s="340" t="s">
        <v>497</v>
      </c>
      <c r="B64" s="341" t="s">
        <v>398</v>
      </c>
      <c r="C64" s="341"/>
      <c r="D64" s="342">
        <v>12800</v>
      </c>
      <c r="E64" s="343">
        <v>0</v>
      </c>
      <c r="F64" s="343"/>
      <c r="G64" s="343"/>
      <c r="H64" s="321" t="s">
        <v>574</v>
      </c>
      <c r="I64" s="344" t="s">
        <v>492</v>
      </c>
    </row>
    <row r="65" spans="1:9" ht="34.25" customHeight="1">
      <c r="A65" s="507" t="s">
        <v>500</v>
      </c>
      <c r="B65" s="508" t="s">
        <v>399</v>
      </c>
      <c r="C65" s="508"/>
      <c r="D65" s="509">
        <v>199500</v>
      </c>
      <c r="E65" s="498">
        <v>199500</v>
      </c>
      <c r="F65" s="498"/>
      <c r="G65" s="498"/>
      <c r="H65" s="496" t="s">
        <v>574</v>
      </c>
      <c r="I65" s="510" t="s">
        <v>492</v>
      </c>
    </row>
    <row r="66" spans="1:9" ht="31.25" customHeight="1">
      <c r="A66" s="340" t="s">
        <v>501</v>
      </c>
      <c r="B66" s="341" t="s">
        <v>400</v>
      </c>
      <c r="C66" s="341"/>
      <c r="D66" s="342">
        <v>32500</v>
      </c>
      <c r="E66" s="343">
        <v>32500</v>
      </c>
      <c r="F66" s="343"/>
      <c r="G66" s="343"/>
      <c r="H66" s="321" t="s">
        <v>574</v>
      </c>
      <c r="I66" s="344" t="s">
        <v>492</v>
      </c>
    </row>
    <row r="67" spans="1:9" ht="46.5">
      <c r="A67" s="507" t="s">
        <v>502</v>
      </c>
      <c r="B67" s="508" t="s">
        <v>401</v>
      </c>
      <c r="C67" s="508"/>
      <c r="D67" s="509">
        <v>26963</v>
      </c>
      <c r="E67" s="498">
        <v>26963</v>
      </c>
      <c r="F67" s="498"/>
      <c r="G67" s="498"/>
      <c r="H67" s="496" t="s">
        <v>574</v>
      </c>
      <c r="I67" s="510" t="s">
        <v>492</v>
      </c>
    </row>
    <row r="68" spans="1:9" ht="46.5">
      <c r="A68" s="340" t="s">
        <v>503</v>
      </c>
      <c r="B68" s="341" t="s">
        <v>402</v>
      </c>
      <c r="C68" s="341"/>
      <c r="D68" s="342">
        <v>24850</v>
      </c>
      <c r="E68" s="343">
        <v>24850</v>
      </c>
      <c r="F68" s="343"/>
      <c r="G68" s="343"/>
      <c r="H68" s="321" t="s">
        <v>574</v>
      </c>
      <c r="I68" s="344" t="s">
        <v>492</v>
      </c>
    </row>
    <row r="69" spans="1:9" ht="23.25">
      <c r="A69" s="507" t="s">
        <v>559</v>
      </c>
      <c r="B69" s="508" t="s">
        <v>403</v>
      </c>
      <c r="C69" s="508"/>
      <c r="D69" s="509">
        <v>160000</v>
      </c>
      <c r="E69" s="498">
        <v>160000</v>
      </c>
      <c r="F69" s="498"/>
      <c r="G69" s="498"/>
      <c r="H69" s="496" t="s">
        <v>574</v>
      </c>
      <c r="I69" s="510" t="s">
        <v>492</v>
      </c>
    </row>
    <row r="70" spans="1:9" ht="26.45" customHeight="1">
      <c r="A70" s="340" t="s">
        <v>1546</v>
      </c>
      <c r="B70" s="341" t="s">
        <v>404</v>
      </c>
      <c r="C70" s="341"/>
      <c r="D70" s="342">
        <v>32800</v>
      </c>
      <c r="E70" s="343">
        <v>32800</v>
      </c>
      <c r="F70" s="343"/>
      <c r="G70" s="343"/>
      <c r="H70" s="321" t="s">
        <v>574</v>
      </c>
      <c r="I70" s="344" t="s">
        <v>492</v>
      </c>
    </row>
    <row r="71" spans="1:9" ht="63.6" customHeight="1">
      <c r="A71" s="507" t="s">
        <v>504</v>
      </c>
      <c r="B71" s="508" t="s">
        <v>405</v>
      </c>
      <c r="C71" s="508"/>
      <c r="D71" s="509">
        <v>29050</v>
      </c>
      <c r="E71" s="498">
        <v>29050</v>
      </c>
      <c r="F71" s="498"/>
      <c r="G71" s="498"/>
      <c r="H71" s="496" t="s">
        <v>574</v>
      </c>
      <c r="I71" s="510" t="s">
        <v>492</v>
      </c>
    </row>
    <row r="72" spans="1:9" ht="34.9">
      <c r="A72" s="340" t="s">
        <v>573</v>
      </c>
      <c r="B72" s="341"/>
      <c r="C72" s="341" t="s">
        <v>406</v>
      </c>
      <c r="D72" s="342">
        <v>33000</v>
      </c>
      <c r="E72" s="343">
        <v>33000</v>
      </c>
      <c r="F72" s="343"/>
      <c r="G72" s="343"/>
      <c r="H72" s="321" t="s">
        <v>574</v>
      </c>
      <c r="I72" s="344" t="s">
        <v>492</v>
      </c>
    </row>
    <row r="73" spans="1:9" ht="28.25" customHeight="1">
      <c r="A73" s="507" t="s">
        <v>505</v>
      </c>
      <c r="B73" s="508"/>
      <c r="C73" s="508" t="s">
        <v>407</v>
      </c>
      <c r="D73" s="509">
        <v>21750</v>
      </c>
      <c r="E73" s="498">
        <v>21750</v>
      </c>
      <c r="F73" s="498"/>
      <c r="G73" s="498"/>
      <c r="H73" s="496" t="s">
        <v>574</v>
      </c>
      <c r="I73" s="510" t="s">
        <v>492</v>
      </c>
    </row>
    <row r="74" spans="1:9" ht="45.6" customHeight="1">
      <c r="A74" s="340" t="s">
        <v>506</v>
      </c>
      <c r="B74" s="341" t="s">
        <v>408</v>
      </c>
      <c r="C74" s="341"/>
      <c r="D74" s="342">
        <v>30000</v>
      </c>
      <c r="E74" s="343">
        <v>30000</v>
      </c>
      <c r="F74" s="343"/>
      <c r="G74" s="343"/>
      <c r="H74" s="321" t="s">
        <v>574</v>
      </c>
      <c r="I74" s="344" t="s">
        <v>492</v>
      </c>
    </row>
    <row r="75" spans="1:9" ht="55.25" customHeight="1">
      <c r="A75" s="507" t="s">
        <v>507</v>
      </c>
      <c r="B75" s="508" t="s">
        <v>409</v>
      </c>
      <c r="C75" s="508"/>
      <c r="D75" s="509">
        <v>34528.629999999997</v>
      </c>
      <c r="E75" s="498">
        <v>34528.629999999997</v>
      </c>
      <c r="F75" s="498"/>
      <c r="G75" s="498"/>
      <c r="H75" s="496" t="s">
        <v>574</v>
      </c>
      <c r="I75" s="510" t="s">
        <v>492</v>
      </c>
    </row>
    <row r="76" spans="1:9" ht="34.25" customHeight="1">
      <c r="A76" s="340" t="s">
        <v>508</v>
      </c>
      <c r="B76" s="341" t="s">
        <v>410</v>
      </c>
      <c r="C76" s="341"/>
      <c r="D76" s="342">
        <v>25000</v>
      </c>
      <c r="E76" s="343">
        <v>25000</v>
      </c>
      <c r="F76" s="343"/>
      <c r="G76" s="343"/>
      <c r="H76" s="321" t="s">
        <v>574</v>
      </c>
      <c r="I76" s="344" t="s">
        <v>492</v>
      </c>
    </row>
    <row r="77" spans="1:9" ht="45" customHeight="1">
      <c r="A77" s="507" t="s">
        <v>509</v>
      </c>
      <c r="B77" s="508" t="s">
        <v>411</v>
      </c>
      <c r="C77" s="508"/>
      <c r="D77" s="509">
        <v>139000</v>
      </c>
      <c r="E77" s="498">
        <v>139000</v>
      </c>
      <c r="F77" s="498"/>
      <c r="G77" s="498"/>
      <c r="H77" s="496" t="s">
        <v>574</v>
      </c>
      <c r="I77" s="510" t="s">
        <v>492</v>
      </c>
    </row>
    <row r="78" spans="1:9" ht="41.45" customHeight="1">
      <c r="A78" s="340" t="s">
        <v>510</v>
      </c>
      <c r="B78" s="341" t="s">
        <v>412</v>
      </c>
      <c r="C78" s="341"/>
      <c r="D78" s="342">
        <v>150000</v>
      </c>
      <c r="E78" s="343">
        <v>150000</v>
      </c>
      <c r="F78" s="343"/>
      <c r="G78" s="343"/>
      <c r="H78" s="321" t="s">
        <v>574</v>
      </c>
      <c r="I78" s="344" t="s">
        <v>492</v>
      </c>
    </row>
    <row r="79" spans="1:9" ht="34.799999999999997" customHeight="1">
      <c r="A79" s="507" t="s">
        <v>560</v>
      </c>
      <c r="B79" s="508" t="s">
        <v>413</v>
      </c>
      <c r="C79" s="508"/>
      <c r="D79" s="509">
        <v>428000</v>
      </c>
      <c r="E79" s="498">
        <v>239680</v>
      </c>
      <c r="F79" s="498">
        <v>102720</v>
      </c>
      <c r="G79" s="498"/>
      <c r="H79" s="496" t="s">
        <v>574</v>
      </c>
      <c r="I79" s="510" t="s">
        <v>492</v>
      </c>
    </row>
    <row r="80" spans="1:9" ht="62.45" customHeight="1">
      <c r="A80" s="340" t="s">
        <v>511</v>
      </c>
      <c r="B80" s="341" t="s">
        <v>396</v>
      </c>
      <c r="C80" s="341"/>
      <c r="D80" s="342">
        <v>27500</v>
      </c>
      <c r="E80" s="343">
        <v>27500</v>
      </c>
      <c r="F80" s="343"/>
      <c r="G80" s="343"/>
      <c r="H80" s="321" t="s">
        <v>574</v>
      </c>
      <c r="I80" s="344" t="s">
        <v>492</v>
      </c>
    </row>
    <row r="81" spans="1:9" ht="41.45" customHeight="1">
      <c r="A81" s="507" t="s">
        <v>512</v>
      </c>
      <c r="B81" s="508" t="s">
        <v>414</v>
      </c>
      <c r="C81" s="508"/>
      <c r="D81" s="509">
        <v>325010</v>
      </c>
      <c r="E81" s="498">
        <v>325010</v>
      </c>
      <c r="F81" s="498"/>
      <c r="G81" s="498"/>
      <c r="H81" s="496" t="s">
        <v>574</v>
      </c>
      <c r="I81" s="510" t="s">
        <v>492</v>
      </c>
    </row>
    <row r="82" spans="1:9" ht="42" customHeight="1">
      <c r="A82" s="340" t="s">
        <v>561</v>
      </c>
      <c r="B82" s="341" t="s">
        <v>411</v>
      </c>
      <c r="C82" s="341"/>
      <c r="D82" s="342">
        <v>69712.5</v>
      </c>
      <c r="E82" s="343">
        <v>69712.5</v>
      </c>
      <c r="F82" s="343"/>
      <c r="G82" s="343"/>
      <c r="H82" s="321" t="s">
        <v>574</v>
      </c>
      <c r="I82" s="344" t="s">
        <v>492</v>
      </c>
    </row>
    <row r="83" spans="1:9" ht="49.8" customHeight="1">
      <c r="A83" s="507" t="s">
        <v>513</v>
      </c>
      <c r="B83" s="508" t="s">
        <v>413</v>
      </c>
      <c r="C83" s="508"/>
      <c r="D83" s="509">
        <v>35200</v>
      </c>
      <c r="E83" s="498">
        <v>35200</v>
      </c>
      <c r="F83" s="498"/>
      <c r="G83" s="498"/>
      <c r="H83" s="496" t="s">
        <v>574</v>
      </c>
      <c r="I83" s="510" t="s">
        <v>492</v>
      </c>
    </row>
    <row r="84" spans="1:9" ht="51.6" customHeight="1">
      <c r="A84" s="340" t="s">
        <v>587</v>
      </c>
      <c r="B84" s="341" t="s">
        <v>396</v>
      </c>
      <c r="C84" s="341"/>
      <c r="D84" s="342">
        <v>33500</v>
      </c>
      <c r="E84" s="343">
        <v>33500</v>
      </c>
      <c r="F84" s="343"/>
      <c r="G84" s="343"/>
      <c r="H84" s="321" t="s">
        <v>574</v>
      </c>
      <c r="I84" s="344" t="s">
        <v>492</v>
      </c>
    </row>
    <row r="85" spans="1:9" ht="33.6" customHeight="1">
      <c r="A85" s="507" t="s">
        <v>514</v>
      </c>
      <c r="B85" s="508" t="s">
        <v>415</v>
      </c>
      <c r="C85" s="508"/>
      <c r="D85" s="509">
        <v>580000</v>
      </c>
      <c r="E85" s="498">
        <v>261000</v>
      </c>
      <c r="F85" s="498">
        <v>319000</v>
      </c>
      <c r="G85" s="498"/>
      <c r="H85" s="496" t="s">
        <v>574</v>
      </c>
      <c r="I85" s="510" t="s">
        <v>492</v>
      </c>
    </row>
    <row r="86" spans="1:9" ht="29.45" customHeight="1">
      <c r="A86" s="340" t="s">
        <v>588</v>
      </c>
      <c r="B86" s="341" t="s">
        <v>416</v>
      </c>
      <c r="C86" s="341"/>
      <c r="D86" s="342">
        <v>90000</v>
      </c>
      <c r="E86" s="343">
        <v>90000</v>
      </c>
      <c r="F86" s="343"/>
      <c r="G86" s="343"/>
      <c r="H86" s="321" t="s">
        <v>574</v>
      </c>
      <c r="I86" s="344" t="s">
        <v>492</v>
      </c>
    </row>
    <row r="87" spans="1:9" ht="40.799999999999997" customHeight="1">
      <c r="A87" s="507" t="s">
        <v>589</v>
      </c>
      <c r="B87" s="508" t="s">
        <v>417</v>
      </c>
      <c r="C87" s="508"/>
      <c r="D87" s="509">
        <v>27200</v>
      </c>
      <c r="E87" s="498">
        <v>27200</v>
      </c>
      <c r="F87" s="498"/>
      <c r="G87" s="498"/>
      <c r="H87" s="496" t="s">
        <v>574</v>
      </c>
      <c r="I87" s="510" t="s">
        <v>492</v>
      </c>
    </row>
    <row r="88" spans="1:9" ht="40.799999999999997" customHeight="1">
      <c r="A88" s="340" t="s">
        <v>515</v>
      </c>
      <c r="B88" s="341" t="s">
        <v>398</v>
      </c>
      <c r="C88" s="341"/>
      <c r="D88" s="342">
        <v>10000</v>
      </c>
      <c r="E88" s="343">
        <v>10000</v>
      </c>
      <c r="F88" s="343"/>
      <c r="G88" s="343"/>
      <c r="H88" s="321" t="s">
        <v>574</v>
      </c>
      <c r="I88" s="344" t="s">
        <v>492</v>
      </c>
    </row>
    <row r="89" spans="1:9" ht="45" customHeight="1">
      <c r="A89" s="507" t="s">
        <v>516</v>
      </c>
      <c r="B89" s="508" t="s">
        <v>418</v>
      </c>
      <c r="C89" s="508"/>
      <c r="D89" s="509">
        <v>8800</v>
      </c>
      <c r="E89" s="498">
        <v>8800</v>
      </c>
      <c r="F89" s="498"/>
      <c r="G89" s="498"/>
      <c r="H89" s="496" t="s">
        <v>574</v>
      </c>
      <c r="I89" s="510" t="s">
        <v>492</v>
      </c>
    </row>
    <row r="90" spans="1:9" ht="41.45" customHeight="1">
      <c r="A90" s="340" t="s">
        <v>517</v>
      </c>
      <c r="B90" s="341" t="s">
        <v>419</v>
      </c>
      <c r="C90" s="341"/>
      <c r="D90" s="342">
        <v>33000</v>
      </c>
      <c r="E90" s="343">
        <v>33000</v>
      </c>
      <c r="F90" s="343"/>
      <c r="G90" s="343"/>
      <c r="H90" s="321" t="s">
        <v>574</v>
      </c>
      <c r="I90" s="344" t="s">
        <v>492</v>
      </c>
    </row>
    <row r="91" spans="1:9" ht="43.8" customHeight="1">
      <c r="A91" s="507" t="s">
        <v>518</v>
      </c>
      <c r="B91" s="508" t="s">
        <v>420</v>
      </c>
      <c r="C91" s="508"/>
      <c r="D91" s="509">
        <v>19980</v>
      </c>
      <c r="E91" s="498">
        <v>19980</v>
      </c>
      <c r="F91" s="498"/>
      <c r="G91" s="498"/>
      <c r="H91" s="496" t="s">
        <v>574</v>
      </c>
      <c r="I91" s="510" t="s">
        <v>492</v>
      </c>
    </row>
    <row r="92" spans="1:9" ht="56.45" customHeight="1">
      <c r="A92" s="340" t="s">
        <v>519</v>
      </c>
      <c r="B92" s="341" t="s">
        <v>421</v>
      </c>
      <c r="C92" s="341"/>
      <c r="D92" s="342">
        <v>163393</v>
      </c>
      <c r="E92" s="343">
        <v>163393</v>
      </c>
      <c r="F92" s="343"/>
      <c r="G92" s="343"/>
      <c r="H92" s="321" t="s">
        <v>574</v>
      </c>
      <c r="I92" s="344" t="s">
        <v>492</v>
      </c>
    </row>
    <row r="93" spans="1:9" ht="61.8" customHeight="1">
      <c r="A93" s="507" t="s">
        <v>520</v>
      </c>
      <c r="B93" s="508" t="s">
        <v>422</v>
      </c>
      <c r="C93" s="508"/>
      <c r="D93" s="509">
        <v>26000</v>
      </c>
      <c r="E93" s="498">
        <v>26000</v>
      </c>
      <c r="F93" s="498"/>
      <c r="G93" s="498"/>
      <c r="H93" s="496" t="s">
        <v>574</v>
      </c>
      <c r="I93" s="510" t="s">
        <v>492</v>
      </c>
    </row>
    <row r="94" spans="1:9" ht="32.450000000000003" customHeight="1">
      <c r="A94" s="340" t="s">
        <v>562</v>
      </c>
      <c r="B94" s="341"/>
      <c r="C94" s="341" t="s">
        <v>423</v>
      </c>
      <c r="D94" s="342">
        <v>35000</v>
      </c>
      <c r="E94" s="343">
        <v>35000</v>
      </c>
      <c r="F94" s="343"/>
      <c r="G94" s="343"/>
      <c r="H94" s="321" t="s">
        <v>574</v>
      </c>
      <c r="I94" s="344" t="s">
        <v>492</v>
      </c>
    </row>
    <row r="95" spans="1:9" ht="40.799999999999997" customHeight="1">
      <c r="A95" s="507" t="s">
        <v>524</v>
      </c>
      <c r="B95" s="508" t="s">
        <v>405</v>
      </c>
      <c r="C95" s="508"/>
      <c r="D95" s="509">
        <v>23000</v>
      </c>
      <c r="E95" s="498">
        <v>23000</v>
      </c>
      <c r="F95" s="498"/>
      <c r="G95" s="498"/>
      <c r="H95" s="496" t="s">
        <v>574</v>
      </c>
      <c r="I95" s="510" t="s">
        <v>492</v>
      </c>
    </row>
    <row r="96" spans="1:9" ht="54.6" customHeight="1">
      <c r="A96" s="340" t="s">
        <v>523</v>
      </c>
      <c r="B96" s="341" t="s">
        <v>424</v>
      </c>
      <c r="C96" s="341"/>
      <c r="D96" s="342">
        <v>34574</v>
      </c>
      <c r="E96" s="343">
        <v>34574</v>
      </c>
      <c r="F96" s="343"/>
      <c r="G96" s="343"/>
      <c r="H96" s="321" t="s">
        <v>574</v>
      </c>
      <c r="I96" s="344" t="s">
        <v>492</v>
      </c>
    </row>
    <row r="97" spans="1:9" ht="55.8" customHeight="1">
      <c r="A97" s="507" t="s">
        <v>522</v>
      </c>
      <c r="B97" s="508" t="s">
        <v>425</v>
      </c>
      <c r="C97" s="508"/>
      <c r="D97" s="509">
        <v>33257.86</v>
      </c>
      <c r="E97" s="498">
        <v>33257.86</v>
      </c>
      <c r="F97" s="498"/>
      <c r="G97" s="498"/>
      <c r="H97" s="496" t="s">
        <v>574</v>
      </c>
      <c r="I97" s="510" t="s">
        <v>492</v>
      </c>
    </row>
    <row r="98" spans="1:9" ht="53.45" customHeight="1">
      <c r="A98" s="340" t="s">
        <v>557</v>
      </c>
      <c r="B98" s="341" t="s">
        <v>426</v>
      </c>
      <c r="C98" s="341"/>
      <c r="D98" s="342">
        <v>35199.4</v>
      </c>
      <c r="E98" s="343">
        <v>35199.4</v>
      </c>
      <c r="F98" s="343"/>
      <c r="G98" s="343"/>
      <c r="H98" s="321" t="s">
        <v>574</v>
      </c>
      <c r="I98" s="344" t="s">
        <v>492</v>
      </c>
    </row>
    <row r="99" spans="1:9" ht="31.8" customHeight="1">
      <c r="A99" s="507" t="s">
        <v>558</v>
      </c>
      <c r="B99" s="508" t="s">
        <v>396</v>
      </c>
      <c r="C99" s="508"/>
      <c r="D99" s="509">
        <v>150000</v>
      </c>
      <c r="E99" s="498">
        <v>87000</v>
      </c>
      <c r="F99" s="498">
        <v>63000</v>
      </c>
      <c r="G99" s="498"/>
      <c r="H99" s="496" t="s">
        <v>574</v>
      </c>
      <c r="I99" s="510" t="s">
        <v>492</v>
      </c>
    </row>
    <row r="100" spans="1:9" ht="22.25" customHeight="1">
      <c r="A100" s="340" t="s">
        <v>591</v>
      </c>
      <c r="B100" s="341" t="s">
        <v>403</v>
      </c>
      <c r="C100" s="341"/>
      <c r="D100" s="342">
        <v>59000</v>
      </c>
      <c r="E100" s="343">
        <v>4720</v>
      </c>
      <c r="F100" s="343"/>
      <c r="G100" s="343"/>
      <c r="H100" s="321" t="s">
        <v>574</v>
      </c>
      <c r="I100" s="344" t="s">
        <v>492</v>
      </c>
    </row>
    <row r="101" spans="1:9" ht="45.6" customHeight="1">
      <c r="A101" s="507" t="s">
        <v>521</v>
      </c>
      <c r="B101" s="508" t="s">
        <v>427</v>
      </c>
      <c r="C101" s="508"/>
      <c r="D101" s="509">
        <v>33500</v>
      </c>
      <c r="E101" s="498">
        <v>33500</v>
      </c>
      <c r="F101" s="498"/>
      <c r="G101" s="498"/>
      <c r="H101" s="496" t="s">
        <v>574</v>
      </c>
      <c r="I101" s="510" t="s">
        <v>492</v>
      </c>
    </row>
    <row r="102" spans="1:9" ht="54.6" customHeight="1">
      <c r="A102" s="340" t="s">
        <v>592</v>
      </c>
      <c r="B102" s="341" t="s">
        <v>428</v>
      </c>
      <c r="C102" s="341"/>
      <c r="D102" s="342">
        <v>20000</v>
      </c>
      <c r="E102" s="343">
        <v>20000</v>
      </c>
      <c r="F102" s="343"/>
      <c r="G102" s="343"/>
      <c r="H102" s="321" t="s">
        <v>574</v>
      </c>
      <c r="I102" s="344" t="s">
        <v>492</v>
      </c>
    </row>
    <row r="103" spans="1:9" ht="25.8" customHeight="1">
      <c r="A103" s="507" t="s">
        <v>590</v>
      </c>
      <c r="B103" s="508" t="s">
        <v>429</v>
      </c>
      <c r="C103" s="508"/>
      <c r="D103" s="509">
        <v>360000</v>
      </c>
      <c r="E103" s="498">
        <v>108000</v>
      </c>
      <c r="F103" s="498">
        <v>252000</v>
      </c>
      <c r="G103" s="498"/>
      <c r="H103" s="496" t="s">
        <v>574</v>
      </c>
      <c r="I103" s="510" t="s">
        <v>492</v>
      </c>
    </row>
    <row r="104" spans="1:9" ht="25.8" customHeight="1">
      <c r="A104" s="340" t="s">
        <v>563</v>
      </c>
      <c r="B104" s="341" t="s">
        <v>413</v>
      </c>
      <c r="C104" s="341"/>
      <c r="D104" s="342">
        <v>35200</v>
      </c>
      <c r="E104" s="343">
        <v>35200</v>
      </c>
      <c r="F104" s="343"/>
      <c r="G104" s="343"/>
      <c r="H104" s="321" t="s">
        <v>574</v>
      </c>
      <c r="I104" s="344" t="s">
        <v>492</v>
      </c>
    </row>
    <row r="105" spans="1:9" ht="25.8" customHeight="1">
      <c r="A105" s="507" t="s">
        <v>593</v>
      </c>
      <c r="B105" s="508" t="s">
        <v>413</v>
      </c>
      <c r="C105" s="508"/>
      <c r="D105" s="509">
        <v>35200</v>
      </c>
      <c r="E105" s="498">
        <v>35200</v>
      </c>
      <c r="F105" s="498"/>
      <c r="G105" s="498"/>
      <c r="H105" s="496" t="s">
        <v>574</v>
      </c>
      <c r="I105" s="510" t="s">
        <v>492</v>
      </c>
    </row>
    <row r="106" spans="1:9" ht="39" customHeight="1">
      <c r="A106" s="340" t="s">
        <v>525</v>
      </c>
      <c r="B106" s="341" t="s">
        <v>430</v>
      </c>
      <c r="C106" s="341"/>
      <c r="D106" s="342">
        <v>35100</v>
      </c>
      <c r="E106" s="343">
        <v>35100</v>
      </c>
      <c r="F106" s="343"/>
      <c r="G106" s="343"/>
      <c r="H106" s="321" t="s">
        <v>574</v>
      </c>
      <c r="I106" s="344" t="s">
        <v>492</v>
      </c>
    </row>
    <row r="107" spans="1:9" ht="46.8" customHeight="1">
      <c r="A107" s="507" t="s">
        <v>526</v>
      </c>
      <c r="B107" s="508" t="s">
        <v>420</v>
      </c>
      <c r="C107" s="508"/>
      <c r="D107" s="509">
        <v>19950</v>
      </c>
      <c r="E107" s="498">
        <v>19950</v>
      </c>
      <c r="F107" s="498"/>
      <c r="G107" s="498"/>
      <c r="H107" s="496" t="s">
        <v>574</v>
      </c>
      <c r="I107" s="510" t="s">
        <v>492</v>
      </c>
    </row>
    <row r="108" spans="1:9" ht="50.45" customHeight="1">
      <c r="A108" s="340" t="s">
        <v>527</v>
      </c>
      <c r="B108" s="341" t="s">
        <v>431</v>
      </c>
      <c r="C108" s="341"/>
      <c r="D108" s="342">
        <v>669962.99999999988</v>
      </c>
      <c r="E108" s="343">
        <v>234487.05</v>
      </c>
      <c r="F108" s="343">
        <v>301483.35000000003</v>
      </c>
      <c r="G108" s="343"/>
      <c r="H108" s="321" t="s">
        <v>574</v>
      </c>
      <c r="I108" s="344" t="s">
        <v>492</v>
      </c>
    </row>
    <row r="109" spans="1:9" ht="33.6" customHeight="1">
      <c r="A109" s="507" t="s">
        <v>564</v>
      </c>
      <c r="B109" s="508" t="s">
        <v>392</v>
      </c>
      <c r="C109" s="508"/>
      <c r="D109" s="509">
        <v>197200</v>
      </c>
      <c r="E109" s="498">
        <v>27608</v>
      </c>
      <c r="F109" s="498">
        <v>21692</v>
      </c>
      <c r="G109" s="498">
        <v>197200</v>
      </c>
      <c r="H109" s="496" t="s">
        <v>574</v>
      </c>
      <c r="I109" s="510" t="s">
        <v>492</v>
      </c>
    </row>
    <row r="110" spans="1:9" ht="23.25">
      <c r="A110" s="340" t="s">
        <v>528</v>
      </c>
      <c r="B110" s="341" t="s">
        <v>393</v>
      </c>
      <c r="C110" s="341"/>
      <c r="D110" s="342">
        <v>32000</v>
      </c>
      <c r="E110" s="343">
        <v>32000</v>
      </c>
      <c r="F110" s="343"/>
      <c r="G110" s="343"/>
      <c r="H110" s="321" t="s">
        <v>574</v>
      </c>
      <c r="I110" s="344" t="s">
        <v>492</v>
      </c>
    </row>
    <row r="111" spans="1:9" ht="47.45" customHeight="1">
      <c r="A111" s="507" t="s">
        <v>529</v>
      </c>
      <c r="B111" s="508" t="s">
        <v>432</v>
      </c>
      <c r="C111" s="508"/>
      <c r="D111" s="509">
        <v>34960.120000000003</v>
      </c>
      <c r="E111" s="498">
        <v>34960.120000000003</v>
      </c>
      <c r="F111" s="498"/>
      <c r="G111" s="498"/>
      <c r="H111" s="496" t="s">
        <v>574</v>
      </c>
      <c r="I111" s="510" t="s">
        <v>492</v>
      </c>
    </row>
    <row r="112" spans="1:9" ht="39.6" customHeight="1">
      <c r="A112" s="340" t="s">
        <v>530</v>
      </c>
      <c r="B112" s="341" t="s">
        <v>433</v>
      </c>
      <c r="C112" s="341"/>
      <c r="D112" s="342">
        <v>31725.8675</v>
      </c>
      <c r="E112" s="343">
        <v>31725.8675</v>
      </c>
      <c r="F112" s="343"/>
      <c r="G112" s="343"/>
      <c r="H112" s="321" t="s">
        <v>574</v>
      </c>
      <c r="I112" s="344" t="s">
        <v>492</v>
      </c>
    </row>
    <row r="113" spans="1:9" ht="42.6" customHeight="1">
      <c r="A113" s="507" t="s">
        <v>531</v>
      </c>
      <c r="B113" s="508" t="s">
        <v>399</v>
      </c>
      <c r="C113" s="508"/>
      <c r="D113" s="509">
        <v>244810</v>
      </c>
      <c r="E113" s="498">
        <v>97924</v>
      </c>
      <c r="F113" s="498">
        <v>73443</v>
      </c>
      <c r="G113" s="498"/>
      <c r="H113" s="496" t="s">
        <v>574</v>
      </c>
      <c r="I113" s="510" t="s">
        <v>492</v>
      </c>
    </row>
    <row r="114" spans="1:9" ht="66.599999999999994" customHeight="1">
      <c r="A114" s="340" t="s">
        <v>532</v>
      </c>
      <c r="B114" s="341" t="s">
        <v>434</v>
      </c>
      <c r="C114" s="341"/>
      <c r="D114" s="342">
        <v>29736</v>
      </c>
      <c r="E114" s="343">
        <v>29736</v>
      </c>
      <c r="F114" s="343"/>
      <c r="G114" s="343"/>
      <c r="H114" s="321" t="s">
        <v>574</v>
      </c>
      <c r="I114" s="344" t="s">
        <v>492</v>
      </c>
    </row>
    <row r="115" spans="1:9" ht="43.8" customHeight="1">
      <c r="A115" s="507" t="s">
        <v>533</v>
      </c>
      <c r="B115" s="508" t="s">
        <v>435</v>
      </c>
      <c r="C115" s="508"/>
      <c r="D115" s="509">
        <v>750000</v>
      </c>
      <c r="E115" s="498">
        <v>112500</v>
      </c>
      <c r="F115" s="498">
        <v>487500</v>
      </c>
      <c r="G115" s="498"/>
      <c r="H115" s="496" t="s">
        <v>574</v>
      </c>
      <c r="I115" s="510" t="s">
        <v>492</v>
      </c>
    </row>
    <row r="116" spans="1:9" ht="45" customHeight="1">
      <c r="A116" s="340" t="s">
        <v>534</v>
      </c>
      <c r="B116" s="341" t="s">
        <v>393</v>
      </c>
      <c r="C116" s="341"/>
      <c r="D116" s="342">
        <v>790000</v>
      </c>
      <c r="E116" s="343">
        <v>79000</v>
      </c>
      <c r="F116" s="343">
        <v>237000</v>
      </c>
      <c r="G116" s="343">
        <v>790000</v>
      </c>
      <c r="H116" s="321" t="s">
        <v>574</v>
      </c>
      <c r="I116" s="344" t="s">
        <v>492</v>
      </c>
    </row>
    <row r="117" spans="1:9" ht="46.25" customHeight="1">
      <c r="A117" s="507" t="s">
        <v>535</v>
      </c>
      <c r="B117" s="508" t="s">
        <v>436</v>
      </c>
      <c r="C117" s="508"/>
      <c r="D117" s="509">
        <v>83000</v>
      </c>
      <c r="E117" s="498">
        <v>33200</v>
      </c>
      <c r="F117" s="498">
        <v>49800</v>
      </c>
      <c r="G117" s="498"/>
      <c r="H117" s="496" t="s">
        <v>574</v>
      </c>
      <c r="I117" s="510" t="s">
        <v>492</v>
      </c>
    </row>
    <row r="118" spans="1:9" ht="37.799999999999997" customHeight="1">
      <c r="A118" s="340" t="s">
        <v>536</v>
      </c>
      <c r="B118" s="341" t="s">
        <v>400</v>
      </c>
      <c r="C118" s="341"/>
      <c r="D118" s="346">
        <v>33500</v>
      </c>
      <c r="E118" s="343"/>
      <c r="F118" s="343">
        <v>33500</v>
      </c>
      <c r="G118" s="343"/>
      <c r="H118" s="321" t="s">
        <v>574</v>
      </c>
      <c r="I118" s="344" t="s">
        <v>492</v>
      </c>
    </row>
    <row r="119" spans="1:9" ht="25.8" customHeight="1">
      <c r="A119" s="507" t="s">
        <v>594</v>
      </c>
      <c r="B119" s="508" t="s">
        <v>404</v>
      </c>
      <c r="C119" s="508"/>
      <c r="D119" s="511">
        <v>34200</v>
      </c>
      <c r="E119" s="498"/>
      <c r="F119" s="498">
        <v>34200</v>
      </c>
      <c r="G119" s="498"/>
      <c r="H119" s="496" t="s">
        <v>574</v>
      </c>
      <c r="I119" s="510" t="s">
        <v>492</v>
      </c>
    </row>
    <row r="120" spans="1:9" ht="47.45" customHeight="1">
      <c r="A120" s="340" t="s">
        <v>565</v>
      </c>
      <c r="B120" s="341" t="s">
        <v>416</v>
      </c>
      <c r="C120" s="341"/>
      <c r="D120" s="346">
        <v>250000</v>
      </c>
      <c r="E120" s="343"/>
      <c r="F120" s="343">
        <v>91250</v>
      </c>
      <c r="G120" s="343">
        <v>250000</v>
      </c>
      <c r="H120" s="321" t="s">
        <v>574</v>
      </c>
      <c r="I120" s="344" t="s">
        <v>492</v>
      </c>
    </row>
    <row r="121" spans="1:9" ht="40.25" customHeight="1">
      <c r="A121" s="507" t="s">
        <v>556</v>
      </c>
      <c r="B121" s="508" t="s">
        <v>437</v>
      </c>
      <c r="C121" s="508"/>
      <c r="D121" s="511">
        <v>350000</v>
      </c>
      <c r="E121" s="498"/>
      <c r="F121" s="498">
        <v>350000</v>
      </c>
      <c r="G121" s="498"/>
      <c r="H121" s="496" t="s">
        <v>574</v>
      </c>
      <c r="I121" s="510" t="s">
        <v>492</v>
      </c>
    </row>
    <row r="122" spans="1:9" ht="40.25" customHeight="1">
      <c r="A122" s="340" t="s">
        <v>595</v>
      </c>
      <c r="B122" s="341" t="s">
        <v>433</v>
      </c>
      <c r="C122" s="341"/>
      <c r="D122" s="346">
        <v>31725.8675</v>
      </c>
      <c r="E122" s="343"/>
      <c r="F122" s="343">
        <v>31725.8675</v>
      </c>
      <c r="G122" s="343"/>
      <c r="H122" s="321" t="s">
        <v>574</v>
      </c>
      <c r="I122" s="344" t="s">
        <v>492</v>
      </c>
    </row>
    <row r="123" spans="1:9" ht="40.25" customHeight="1">
      <c r="A123" s="507" t="s">
        <v>554</v>
      </c>
      <c r="B123" s="508" t="s">
        <v>393</v>
      </c>
      <c r="C123" s="508"/>
      <c r="D123" s="511">
        <v>463125</v>
      </c>
      <c r="E123" s="498"/>
      <c r="F123" s="498">
        <v>0</v>
      </c>
      <c r="G123" s="498">
        <v>463125</v>
      </c>
      <c r="H123" s="496" t="s">
        <v>574</v>
      </c>
      <c r="I123" s="510" t="s">
        <v>492</v>
      </c>
    </row>
    <row r="124" spans="1:9" ht="34.25" customHeight="1">
      <c r="A124" s="340" t="s">
        <v>555</v>
      </c>
      <c r="B124" s="341" t="s">
        <v>438</v>
      </c>
      <c r="C124" s="341"/>
      <c r="D124" s="346">
        <v>266000</v>
      </c>
      <c r="E124" s="343"/>
      <c r="F124" s="343">
        <v>226100</v>
      </c>
      <c r="G124" s="343"/>
      <c r="H124" s="321" t="s">
        <v>574</v>
      </c>
      <c r="I124" s="344" t="s">
        <v>492</v>
      </c>
    </row>
    <row r="125" spans="1:9" ht="44.45" customHeight="1">
      <c r="A125" s="507" t="s">
        <v>566</v>
      </c>
      <c r="B125" s="508" t="s">
        <v>395</v>
      </c>
      <c r="C125" s="508"/>
      <c r="D125" s="511">
        <v>318000</v>
      </c>
      <c r="E125" s="498"/>
      <c r="F125" s="498">
        <v>63600</v>
      </c>
      <c r="G125" s="498">
        <v>318000</v>
      </c>
      <c r="H125" s="496" t="s">
        <v>574</v>
      </c>
      <c r="I125" s="510" t="s">
        <v>492</v>
      </c>
    </row>
    <row r="126" spans="1:9" ht="44.45" customHeight="1">
      <c r="A126" s="340" t="s">
        <v>567</v>
      </c>
      <c r="B126" s="341" t="s">
        <v>439</v>
      </c>
      <c r="C126" s="341"/>
      <c r="D126" s="346">
        <v>36792.400000000001</v>
      </c>
      <c r="E126" s="343"/>
      <c r="F126" s="343">
        <v>36792.400000000001</v>
      </c>
      <c r="G126" s="343"/>
      <c r="H126" s="321" t="s">
        <v>574</v>
      </c>
      <c r="I126" s="344" t="s">
        <v>492</v>
      </c>
    </row>
    <row r="127" spans="1:9" ht="44.45" customHeight="1">
      <c r="A127" s="507" t="s">
        <v>553</v>
      </c>
      <c r="B127" s="508" t="s">
        <v>432</v>
      </c>
      <c r="C127" s="508"/>
      <c r="D127" s="511">
        <v>35960.120000000003</v>
      </c>
      <c r="E127" s="498"/>
      <c r="F127" s="498">
        <v>35960.120000000003</v>
      </c>
      <c r="G127" s="498"/>
      <c r="H127" s="496" t="s">
        <v>574</v>
      </c>
      <c r="I127" s="510" t="s">
        <v>492</v>
      </c>
    </row>
    <row r="128" spans="1:9" ht="33.6" customHeight="1">
      <c r="A128" s="340" t="s">
        <v>568</v>
      </c>
      <c r="B128" s="341" t="s">
        <v>435</v>
      </c>
      <c r="C128" s="341"/>
      <c r="D128" s="346">
        <v>189000</v>
      </c>
      <c r="E128" s="343"/>
      <c r="F128" s="343">
        <v>75600</v>
      </c>
      <c r="G128" s="343">
        <v>189000</v>
      </c>
      <c r="H128" s="321" t="s">
        <v>574</v>
      </c>
      <c r="I128" s="344" t="s">
        <v>492</v>
      </c>
    </row>
    <row r="129" spans="1:9" ht="33.6" customHeight="1">
      <c r="A129" s="507" t="s">
        <v>569</v>
      </c>
      <c r="B129" s="508" t="s">
        <v>440</v>
      </c>
      <c r="C129" s="508"/>
      <c r="D129" s="511">
        <v>350000</v>
      </c>
      <c r="E129" s="498"/>
      <c r="F129" s="498">
        <v>245000</v>
      </c>
      <c r="G129" s="498"/>
      <c r="H129" s="496" t="s">
        <v>574</v>
      </c>
      <c r="I129" s="510" t="s">
        <v>492</v>
      </c>
    </row>
    <row r="130" spans="1:9" ht="80.45" customHeight="1">
      <c r="A130" s="340" t="s">
        <v>552</v>
      </c>
      <c r="B130" s="341" t="s">
        <v>441</v>
      </c>
      <c r="C130" s="341"/>
      <c r="D130" s="346">
        <v>33580</v>
      </c>
      <c r="E130" s="343"/>
      <c r="F130" s="343">
        <v>20148</v>
      </c>
      <c r="G130" s="343"/>
      <c r="H130" s="321" t="s">
        <v>574</v>
      </c>
      <c r="I130" s="344" t="s">
        <v>492</v>
      </c>
    </row>
    <row r="131" spans="1:9" ht="42.6" customHeight="1">
      <c r="A131" s="507" t="s">
        <v>570</v>
      </c>
      <c r="B131" s="508" t="s">
        <v>431</v>
      </c>
      <c r="C131" s="508"/>
      <c r="D131" s="511">
        <v>258931.84</v>
      </c>
      <c r="E131" s="498"/>
      <c r="F131" s="498">
        <v>90626.14</v>
      </c>
      <c r="G131" s="498"/>
      <c r="H131" s="496" t="s">
        <v>574</v>
      </c>
      <c r="I131" s="510" t="s">
        <v>492</v>
      </c>
    </row>
    <row r="132" spans="1:9" ht="42.6" customHeight="1">
      <c r="A132" s="340" t="s">
        <v>571</v>
      </c>
      <c r="B132" s="341" t="s">
        <v>397</v>
      </c>
      <c r="C132" s="341"/>
      <c r="D132" s="346">
        <v>334586.06999999995</v>
      </c>
      <c r="E132" s="343"/>
      <c r="F132" s="343">
        <v>66917.210000000006</v>
      </c>
      <c r="G132" s="343">
        <v>334586.06999999995</v>
      </c>
      <c r="H132" s="321" t="s">
        <v>574</v>
      </c>
      <c r="I132" s="344" t="s">
        <v>492</v>
      </c>
    </row>
    <row r="133" spans="1:9" ht="36" customHeight="1">
      <c r="A133" s="507" t="s">
        <v>539</v>
      </c>
      <c r="B133" s="508" t="s">
        <v>396</v>
      </c>
      <c r="C133" s="508"/>
      <c r="D133" s="511">
        <v>120000</v>
      </c>
      <c r="E133" s="498"/>
      <c r="F133" s="498">
        <v>60000</v>
      </c>
      <c r="G133" s="498"/>
      <c r="H133" s="496" t="s">
        <v>574</v>
      </c>
      <c r="I133" s="510" t="s">
        <v>492</v>
      </c>
    </row>
    <row r="134" spans="1:9" ht="36" customHeight="1">
      <c r="A134" s="340" t="s">
        <v>551</v>
      </c>
      <c r="B134" s="341" t="s">
        <v>411</v>
      </c>
      <c r="C134" s="341"/>
      <c r="D134" s="346">
        <v>225000</v>
      </c>
      <c r="E134" s="343"/>
      <c r="F134" s="343">
        <v>135000</v>
      </c>
      <c r="G134" s="343"/>
      <c r="H134" s="321" t="s">
        <v>574</v>
      </c>
      <c r="I134" s="344" t="s">
        <v>492</v>
      </c>
    </row>
    <row r="135" spans="1:9" ht="43.25" customHeight="1">
      <c r="A135" s="507" t="s">
        <v>538</v>
      </c>
      <c r="B135" s="508" t="s">
        <v>422</v>
      </c>
      <c r="C135" s="508"/>
      <c r="D135" s="511">
        <v>36000</v>
      </c>
      <c r="E135" s="498"/>
      <c r="F135" s="498">
        <v>0</v>
      </c>
      <c r="G135" s="498"/>
      <c r="H135" s="496" t="s">
        <v>574</v>
      </c>
      <c r="I135" s="510" t="s">
        <v>492</v>
      </c>
    </row>
    <row r="136" spans="1:9" ht="43.25" customHeight="1">
      <c r="A136" s="340" t="s">
        <v>572</v>
      </c>
      <c r="B136" s="341" t="s">
        <v>442</v>
      </c>
      <c r="C136" s="341"/>
      <c r="D136" s="346">
        <v>1100000</v>
      </c>
      <c r="E136" s="343"/>
      <c r="F136" s="343">
        <v>110000</v>
      </c>
      <c r="G136" s="343">
        <v>1100000</v>
      </c>
      <c r="H136" s="321" t="s">
        <v>574</v>
      </c>
      <c r="I136" s="344" t="s">
        <v>492</v>
      </c>
    </row>
    <row r="137" spans="1:9" ht="78" customHeight="1">
      <c r="A137" s="507" t="s">
        <v>537</v>
      </c>
      <c r="B137" s="508" t="s">
        <v>443</v>
      </c>
      <c r="C137" s="508"/>
      <c r="D137" s="511">
        <v>35400</v>
      </c>
      <c r="E137" s="498"/>
      <c r="F137" s="498">
        <v>35400</v>
      </c>
      <c r="G137" s="498"/>
      <c r="H137" s="496" t="s">
        <v>574</v>
      </c>
      <c r="I137" s="510" t="s">
        <v>492</v>
      </c>
    </row>
    <row r="138" spans="1:9" ht="65.45" customHeight="1">
      <c r="A138" s="340" t="s">
        <v>540</v>
      </c>
      <c r="B138" s="341" t="s">
        <v>426</v>
      </c>
      <c r="C138" s="341"/>
      <c r="D138" s="346">
        <v>36714.239999999998</v>
      </c>
      <c r="E138" s="343"/>
      <c r="F138" s="343">
        <v>36714.239999999998</v>
      </c>
      <c r="G138" s="343"/>
      <c r="H138" s="321" t="s">
        <v>574</v>
      </c>
      <c r="I138" s="344" t="s">
        <v>492</v>
      </c>
    </row>
    <row r="139" spans="1:9" ht="33" customHeight="1">
      <c r="A139" s="507" t="s">
        <v>596</v>
      </c>
      <c r="B139" s="508" t="s">
        <v>399</v>
      </c>
      <c r="C139" s="508"/>
      <c r="D139" s="511">
        <v>692700</v>
      </c>
      <c r="E139" s="498"/>
      <c r="F139" s="498">
        <v>0</v>
      </c>
      <c r="G139" s="498"/>
      <c r="H139" s="496" t="s">
        <v>574</v>
      </c>
      <c r="I139" s="510" t="s">
        <v>492</v>
      </c>
    </row>
    <row r="140" spans="1:9" ht="33" customHeight="1">
      <c r="A140" s="340" t="s">
        <v>596</v>
      </c>
      <c r="B140" s="341" t="s">
        <v>399</v>
      </c>
      <c r="C140" s="341"/>
      <c r="D140" s="346">
        <v>592200</v>
      </c>
      <c r="E140" s="343"/>
      <c r="F140" s="343">
        <v>0</v>
      </c>
      <c r="G140" s="343"/>
      <c r="H140" s="321" t="s">
        <v>574</v>
      </c>
      <c r="I140" s="344" t="s">
        <v>492</v>
      </c>
    </row>
    <row r="141" spans="1:9" ht="33" customHeight="1">
      <c r="A141" s="507" t="s">
        <v>596</v>
      </c>
      <c r="B141" s="508" t="s">
        <v>399</v>
      </c>
      <c r="C141" s="508"/>
      <c r="D141" s="511">
        <v>453700</v>
      </c>
      <c r="E141" s="498"/>
      <c r="F141" s="498">
        <v>0</v>
      </c>
      <c r="G141" s="498"/>
      <c r="H141" s="496" t="s">
        <v>574</v>
      </c>
      <c r="I141" s="510" t="s">
        <v>492</v>
      </c>
    </row>
    <row r="142" spans="1:9" ht="45.6" customHeight="1">
      <c r="A142" s="340" t="s">
        <v>541</v>
      </c>
      <c r="B142" s="341" t="s">
        <v>444</v>
      </c>
      <c r="C142" s="341"/>
      <c r="D142" s="346">
        <v>36000</v>
      </c>
      <c r="E142" s="343"/>
      <c r="F142" s="343">
        <v>36000</v>
      </c>
      <c r="G142" s="343"/>
      <c r="H142" s="321" t="s">
        <v>574</v>
      </c>
      <c r="I142" s="344" t="s">
        <v>492</v>
      </c>
    </row>
    <row r="143" spans="1:9" ht="45.6" customHeight="1">
      <c r="A143" s="507" t="s">
        <v>550</v>
      </c>
      <c r="B143" s="508" t="s">
        <v>431</v>
      </c>
      <c r="C143" s="508"/>
      <c r="D143" s="511">
        <v>279963</v>
      </c>
      <c r="E143" s="498"/>
      <c r="F143" s="498">
        <v>27996.3</v>
      </c>
      <c r="G143" s="498"/>
      <c r="H143" s="496" t="s">
        <v>574</v>
      </c>
      <c r="I143" s="510" t="s">
        <v>492</v>
      </c>
    </row>
    <row r="144" spans="1:9" ht="27" customHeight="1">
      <c r="A144" s="340" t="s">
        <v>542</v>
      </c>
      <c r="B144" s="341" t="s">
        <v>445</v>
      </c>
      <c r="C144" s="341"/>
      <c r="D144" s="346">
        <v>35500</v>
      </c>
      <c r="E144" s="343"/>
      <c r="F144" s="343">
        <v>35500</v>
      </c>
      <c r="G144" s="343"/>
      <c r="H144" s="321" t="s">
        <v>574</v>
      </c>
      <c r="I144" s="344" t="s">
        <v>492</v>
      </c>
    </row>
    <row r="145" spans="1:9" ht="40.799999999999997" customHeight="1">
      <c r="A145" s="507" t="s">
        <v>549</v>
      </c>
      <c r="B145" s="508" t="s">
        <v>432</v>
      </c>
      <c r="C145" s="508"/>
      <c r="D145" s="511">
        <v>521349.97570000001</v>
      </c>
      <c r="E145" s="498"/>
      <c r="F145" s="498">
        <v>63830.193100000004</v>
      </c>
      <c r="G145" s="498"/>
      <c r="H145" s="496" t="s">
        <v>574</v>
      </c>
      <c r="I145" s="510" t="s">
        <v>492</v>
      </c>
    </row>
    <row r="146" spans="1:9" ht="40.799999999999997" customHeight="1">
      <c r="A146" s="340" t="s">
        <v>543</v>
      </c>
      <c r="B146" s="341" t="s">
        <v>446</v>
      </c>
      <c r="C146" s="341"/>
      <c r="D146" s="346">
        <v>12050</v>
      </c>
      <c r="E146" s="343"/>
      <c r="F146" s="343">
        <v>12050</v>
      </c>
      <c r="G146" s="343"/>
      <c r="H146" s="321" t="s">
        <v>574</v>
      </c>
      <c r="I146" s="344" t="s">
        <v>492</v>
      </c>
    </row>
    <row r="147" spans="1:9" ht="54.6" customHeight="1">
      <c r="A147" s="507" t="s">
        <v>597</v>
      </c>
      <c r="B147" s="508" t="s">
        <v>447</v>
      </c>
      <c r="C147" s="508"/>
      <c r="D147" s="511">
        <v>36500</v>
      </c>
      <c r="E147" s="498"/>
      <c r="F147" s="498">
        <v>7300</v>
      </c>
      <c r="G147" s="498">
        <v>36500</v>
      </c>
      <c r="H147" s="496" t="s">
        <v>574</v>
      </c>
      <c r="I147" s="510" t="s">
        <v>492</v>
      </c>
    </row>
    <row r="148" spans="1:9" ht="42" customHeight="1">
      <c r="A148" s="340" t="s">
        <v>545</v>
      </c>
      <c r="B148" s="341" t="s">
        <v>448</v>
      </c>
      <c r="C148" s="341"/>
      <c r="D148" s="346">
        <v>23000</v>
      </c>
      <c r="E148" s="343"/>
      <c r="F148" s="343">
        <v>8050</v>
      </c>
      <c r="G148" s="343"/>
      <c r="H148" s="321" t="s">
        <v>574</v>
      </c>
      <c r="I148" s="344" t="s">
        <v>492</v>
      </c>
    </row>
    <row r="149" spans="1:9" ht="55.25" customHeight="1">
      <c r="A149" s="507" t="s">
        <v>547</v>
      </c>
      <c r="B149" s="508" t="s">
        <v>432</v>
      </c>
      <c r="C149" s="508"/>
      <c r="D149" s="511">
        <v>34823.269999999997</v>
      </c>
      <c r="E149" s="498"/>
      <c r="F149" s="498">
        <v>34823.269999999997</v>
      </c>
      <c r="G149" s="498"/>
      <c r="H149" s="496" t="s">
        <v>574</v>
      </c>
      <c r="I149" s="510" t="s">
        <v>492</v>
      </c>
    </row>
    <row r="150" spans="1:9" ht="54.6" customHeight="1">
      <c r="A150" s="340" t="s">
        <v>548</v>
      </c>
      <c r="B150" s="341" t="s">
        <v>432</v>
      </c>
      <c r="C150" s="341"/>
      <c r="D150" s="346">
        <v>36500</v>
      </c>
      <c r="E150" s="343"/>
      <c r="F150" s="343">
        <v>36500</v>
      </c>
      <c r="G150" s="343"/>
      <c r="H150" s="321" t="s">
        <v>574</v>
      </c>
      <c r="I150" s="344" t="s">
        <v>492</v>
      </c>
    </row>
    <row r="151" spans="1:9" ht="34.25" customHeight="1">
      <c r="A151" s="507" t="s">
        <v>544</v>
      </c>
      <c r="B151" s="508" t="s">
        <v>416</v>
      </c>
      <c r="C151" s="508"/>
      <c r="D151" s="511">
        <v>450000</v>
      </c>
      <c r="E151" s="498"/>
      <c r="F151" s="498"/>
      <c r="G151" s="498">
        <v>450000</v>
      </c>
      <c r="H151" s="496" t="s">
        <v>574</v>
      </c>
      <c r="I151" s="510" t="s">
        <v>492</v>
      </c>
    </row>
    <row r="152" spans="1:9" ht="34.25" customHeight="1">
      <c r="A152" s="340" t="s">
        <v>546</v>
      </c>
      <c r="B152" s="341" t="s">
        <v>449</v>
      </c>
      <c r="C152" s="341"/>
      <c r="D152" s="346">
        <v>160000</v>
      </c>
      <c r="E152" s="343"/>
      <c r="F152" s="343"/>
      <c r="G152" s="343">
        <v>160000</v>
      </c>
      <c r="H152" s="321" t="s">
        <v>574</v>
      </c>
      <c r="I152" s="344" t="s">
        <v>492</v>
      </c>
    </row>
    <row r="153" spans="1:9">
      <c r="A153" s="370" t="s">
        <v>372</v>
      </c>
      <c r="B153" s="371"/>
      <c r="C153" s="371"/>
      <c r="D153" s="371"/>
      <c r="E153" s="331">
        <f t="shared" ref="E153:G153" si="3">SUM(E58:E152)</f>
        <v>4446273.0274999999</v>
      </c>
      <c r="F153" s="331">
        <f t="shared" si="3"/>
        <v>4034238.0906000002</v>
      </c>
      <c r="G153" s="331">
        <f t="shared" si="3"/>
        <v>4288411.07</v>
      </c>
      <c r="H153" s="323"/>
      <c r="I153" s="324"/>
    </row>
    <row r="154" spans="1:9" ht="13.15">
      <c r="A154" s="1402" t="s">
        <v>450</v>
      </c>
      <c r="B154" s="1403"/>
      <c r="C154" s="1403"/>
      <c r="D154" s="1403"/>
      <c r="E154" s="1403"/>
      <c r="F154" s="1403"/>
      <c r="G154" s="1403"/>
      <c r="H154" s="1403"/>
      <c r="I154" s="1404"/>
    </row>
    <row r="155" spans="1:9" ht="33" customHeight="1">
      <c r="A155" s="325" t="s">
        <v>575</v>
      </c>
      <c r="B155" s="319">
        <v>20501766811</v>
      </c>
      <c r="C155" s="347"/>
      <c r="D155" s="348">
        <v>182000</v>
      </c>
      <c r="E155" s="320">
        <v>182000</v>
      </c>
      <c r="F155" s="320">
        <v>0</v>
      </c>
      <c r="G155" s="320">
        <v>0</v>
      </c>
      <c r="H155" s="321" t="s">
        <v>451</v>
      </c>
      <c r="I155" s="349" t="s">
        <v>493</v>
      </c>
    </row>
    <row r="156" spans="1:9" ht="20.45" customHeight="1">
      <c r="A156" s="486" t="s">
        <v>576</v>
      </c>
      <c r="B156" s="512" t="s">
        <v>142</v>
      </c>
      <c r="C156" s="513"/>
      <c r="D156" s="513"/>
      <c r="E156" s="495">
        <v>0</v>
      </c>
      <c r="F156" s="495">
        <v>0</v>
      </c>
      <c r="G156" s="495">
        <v>50000</v>
      </c>
      <c r="H156" s="496"/>
      <c r="I156" s="514" t="s">
        <v>493</v>
      </c>
    </row>
    <row r="157" spans="1:9" ht="27.6" customHeight="1">
      <c r="A157" s="325" t="s">
        <v>577</v>
      </c>
      <c r="B157" s="350" t="s">
        <v>142</v>
      </c>
      <c r="C157" s="347"/>
      <c r="D157" s="347"/>
      <c r="E157" s="320">
        <v>0</v>
      </c>
      <c r="F157" s="320">
        <v>0</v>
      </c>
      <c r="G157" s="320">
        <v>66000</v>
      </c>
      <c r="H157" s="321"/>
      <c r="I157" s="349" t="s">
        <v>493</v>
      </c>
    </row>
    <row r="158" spans="1:9" ht="27.6" customHeight="1">
      <c r="A158" s="486" t="s">
        <v>578</v>
      </c>
      <c r="B158" s="512" t="s">
        <v>142</v>
      </c>
      <c r="C158" s="513"/>
      <c r="D158" s="513"/>
      <c r="E158" s="495">
        <v>0</v>
      </c>
      <c r="F158" s="495">
        <v>0</v>
      </c>
      <c r="G158" s="495">
        <v>102300</v>
      </c>
      <c r="H158" s="496"/>
      <c r="I158" s="514" t="s">
        <v>493</v>
      </c>
    </row>
    <row r="159" spans="1:9" ht="17.45" customHeight="1">
      <c r="A159" s="325" t="s">
        <v>579</v>
      </c>
      <c r="B159" s="350" t="s">
        <v>142</v>
      </c>
      <c r="C159" s="347"/>
      <c r="D159" s="347"/>
      <c r="E159" s="320">
        <v>0</v>
      </c>
      <c r="F159" s="320">
        <v>0</v>
      </c>
      <c r="G159" s="320">
        <v>106600</v>
      </c>
      <c r="H159" s="321"/>
      <c r="I159" s="349" t="s">
        <v>493</v>
      </c>
    </row>
    <row r="160" spans="1:9" ht="17.45" customHeight="1">
      <c r="A160" s="486" t="s">
        <v>580</v>
      </c>
      <c r="B160" s="512" t="s">
        <v>142</v>
      </c>
      <c r="C160" s="513"/>
      <c r="D160" s="513"/>
      <c r="E160" s="495">
        <v>0</v>
      </c>
      <c r="F160" s="495">
        <v>0</v>
      </c>
      <c r="G160" s="495">
        <v>114183</v>
      </c>
      <c r="H160" s="496"/>
      <c r="I160" s="514" t="s">
        <v>493</v>
      </c>
    </row>
    <row r="161" spans="1:9" ht="17.45" customHeight="1">
      <c r="A161" s="325" t="s">
        <v>581</v>
      </c>
      <c r="B161" s="350" t="s">
        <v>142</v>
      </c>
      <c r="C161" s="347"/>
      <c r="D161" s="347"/>
      <c r="E161" s="320">
        <v>0</v>
      </c>
      <c r="F161" s="320">
        <v>0</v>
      </c>
      <c r="G161" s="320">
        <v>144000</v>
      </c>
      <c r="H161" s="321"/>
      <c r="I161" s="349" t="s">
        <v>493</v>
      </c>
    </row>
    <row r="162" spans="1:9" ht="17.45" customHeight="1">
      <c r="A162" s="486" t="s">
        <v>582</v>
      </c>
      <c r="B162" s="512" t="s">
        <v>142</v>
      </c>
      <c r="C162" s="513"/>
      <c r="D162" s="513"/>
      <c r="E162" s="495">
        <v>0</v>
      </c>
      <c r="F162" s="495">
        <v>0</v>
      </c>
      <c r="G162" s="495">
        <v>198000</v>
      </c>
      <c r="H162" s="496"/>
      <c r="I162" s="514" t="s">
        <v>493</v>
      </c>
    </row>
    <row r="163" spans="1:9">
      <c r="A163" s="370" t="s">
        <v>372</v>
      </c>
      <c r="B163" s="371"/>
      <c r="C163" s="371"/>
      <c r="D163" s="371"/>
      <c r="E163" s="331">
        <f t="shared" ref="E163:G163" si="4">SUM(E155:E162)</f>
        <v>182000</v>
      </c>
      <c r="F163" s="331">
        <f t="shared" si="4"/>
        <v>0</v>
      </c>
      <c r="G163" s="331">
        <f t="shared" si="4"/>
        <v>781083</v>
      </c>
      <c r="H163" s="323"/>
      <c r="I163" s="324"/>
    </row>
    <row r="164" spans="1:9" ht="13.15">
      <c r="A164" s="1402" t="s">
        <v>452</v>
      </c>
      <c r="B164" s="1403"/>
      <c r="C164" s="1403"/>
      <c r="D164" s="1403"/>
      <c r="E164" s="1403"/>
      <c r="F164" s="1403"/>
      <c r="G164" s="1403"/>
      <c r="H164" s="1403"/>
      <c r="I164" s="1404"/>
    </row>
    <row r="165" spans="1:9" ht="27.6" customHeight="1">
      <c r="A165" s="351"/>
      <c r="B165" s="352"/>
      <c r="C165" s="352"/>
      <c r="D165" s="352"/>
      <c r="E165" s="352"/>
      <c r="F165" s="352"/>
      <c r="G165" s="352"/>
      <c r="H165" s="352"/>
      <c r="I165" s="353"/>
    </row>
    <row r="166" spans="1:9">
      <c r="A166" s="370" t="s">
        <v>372</v>
      </c>
      <c r="B166" s="371"/>
      <c r="C166" s="371"/>
      <c r="D166" s="371"/>
      <c r="E166" s="371"/>
      <c r="F166" s="371"/>
      <c r="G166" s="371"/>
      <c r="H166" s="371"/>
      <c r="I166" s="324"/>
    </row>
    <row r="167" spans="1:9" ht="13.15">
      <c r="A167" s="1402" t="s">
        <v>453</v>
      </c>
      <c r="B167" s="1403"/>
      <c r="C167" s="1403"/>
      <c r="D167" s="1403"/>
      <c r="E167" s="1403"/>
      <c r="F167" s="1403"/>
      <c r="G167" s="1403"/>
      <c r="H167" s="1403"/>
      <c r="I167" s="1404"/>
    </row>
    <row r="168" spans="1:9" ht="29.45" customHeight="1">
      <c r="A168" s="351"/>
      <c r="B168" s="352"/>
      <c r="C168" s="352"/>
      <c r="D168" s="352"/>
      <c r="E168" s="352"/>
      <c r="F168" s="352"/>
      <c r="G168" s="352"/>
      <c r="H168" s="352"/>
      <c r="I168" s="353"/>
    </row>
    <row r="169" spans="1:9">
      <c r="A169" s="370" t="s">
        <v>372</v>
      </c>
      <c r="B169" s="371"/>
      <c r="C169" s="371"/>
      <c r="D169" s="371"/>
      <c r="E169" s="371"/>
      <c r="F169" s="371"/>
      <c r="G169" s="371"/>
      <c r="H169" s="371"/>
      <c r="I169" s="324"/>
    </row>
    <row r="170" spans="1:9" ht="13.15">
      <c r="A170" s="1402" t="s">
        <v>454</v>
      </c>
      <c r="B170" s="1403"/>
      <c r="C170" s="1403"/>
      <c r="D170" s="1403"/>
      <c r="E170" s="1403"/>
      <c r="F170" s="1403"/>
      <c r="G170" s="1403"/>
      <c r="H170" s="1403"/>
      <c r="I170" s="1404"/>
    </row>
    <row r="171" spans="1:9" ht="28.25" customHeight="1">
      <c r="A171" s="351"/>
      <c r="B171" s="352"/>
      <c r="C171" s="352"/>
      <c r="D171" s="352"/>
      <c r="E171" s="352"/>
      <c r="F171" s="352"/>
      <c r="G171" s="352"/>
      <c r="H171" s="352"/>
      <c r="I171" s="353"/>
    </row>
    <row r="172" spans="1:9">
      <c r="A172" s="370" t="s">
        <v>372</v>
      </c>
      <c r="B172" s="371"/>
      <c r="C172" s="371"/>
      <c r="D172" s="371"/>
      <c r="E172" s="371"/>
      <c r="F172" s="371"/>
      <c r="G172" s="371"/>
      <c r="H172" s="371"/>
      <c r="I172" s="324"/>
    </row>
    <row r="173" spans="1:9" ht="13.15">
      <c r="A173" s="1402" t="s">
        <v>455</v>
      </c>
      <c r="B173" s="1403"/>
      <c r="C173" s="1403"/>
      <c r="D173" s="1403"/>
      <c r="E173" s="1403"/>
      <c r="F173" s="1403"/>
      <c r="G173" s="1403"/>
      <c r="H173" s="1403"/>
      <c r="I173" s="1404"/>
    </row>
    <row r="174" spans="1:9" ht="28.25" customHeight="1">
      <c r="A174" s="351"/>
      <c r="B174" s="352"/>
      <c r="C174" s="352"/>
      <c r="D174" s="352"/>
      <c r="E174" s="352"/>
      <c r="F174" s="352"/>
      <c r="G174" s="352"/>
      <c r="H174" s="352"/>
      <c r="I174" s="353"/>
    </row>
    <row r="175" spans="1:9">
      <c r="A175" s="370" t="s">
        <v>372</v>
      </c>
      <c r="B175" s="371"/>
      <c r="C175" s="371"/>
      <c r="D175" s="371"/>
      <c r="E175" s="371"/>
      <c r="F175" s="371"/>
      <c r="G175" s="371"/>
      <c r="H175" s="371"/>
      <c r="I175" s="324"/>
    </row>
    <row r="176" spans="1:9" ht="13.15">
      <c r="A176" s="1402" t="s">
        <v>456</v>
      </c>
      <c r="B176" s="1403"/>
      <c r="C176" s="1403"/>
      <c r="D176" s="1403"/>
      <c r="E176" s="1403"/>
      <c r="F176" s="1403"/>
      <c r="G176" s="1403"/>
      <c r="H176" s="1403"/>
      <c r="I176" s="1404"/>
    </row>
    <row r="177" spans="1:9" ht="36" customHeight="1">
      <c r="A177" s="354" t="s">
        <v>583</v>
      </c>
      <c r="B177" s="319">
        <v>20604165611</v>
      </c>
      <c r="C177" s="347" t="s">
        <v>388</v>
      </c>
      <c r="D177" s="327">
        <v>179000</v>
      </c>
      <c r="E177" s="327">
        <v>0</v>
      </c>
      <c r="F177" s="327">
        <v>164083.26</v>
      </c>
      <c r="G177" s="327">
        <v>14916.739999999991</v>
      </c>
      <c r="H177" s="1425" t="s">
        <v>457</v>
      </c>
      <c r="I177" s="335"/>
    </row>
    <row r="178" spans="1:9" ht="36" customHeight="1">
      <c r="A178" s="515" t="s">
        <v>584</v>
      </c>
      <c r="B178" s="513" t="s">
        <v>388</v>
      </c>
      <c r="C178" s="513" t="s">
        <v>388</v>
      </c>
      <c r="D178" s="498">
        <v>210000</v>
      </c>
      <c r="E178" s="498">
        <v>0</v>
      </c>
      <c r="F178" s="498">
        <v>0</v>
      </c>
      <c r="G178" s="498">
        <v>192500</v>
      </c>
      <c r="H178" s="1425"/>
      <c r="I178" s="335"/>
    </row>
    <row r="179" spans="1:9" ht="131.44999999999999" customHeight="1">
      <c r="A179" s="354" t="s">
        <v>585</v>
      </c>
      <c r="B179" s="347" t="s">
        <v>388</v>
      </c>
      <c r="C179" s="347" t="s">
        <v>388</v>
      </c>
      <c r="D179" s="327">
        <v>513002.29</v>
      </c>
      <c r="E179" s="327">
        <v>81002.289999999994</v>
      </c>
      <c r="F179" s="327">
        <v>432000</v>
      </c>
      <c r="G179" s="327">
        <v>0</v>
      </c>
      <c r="H179" s="355" t="s">
        <v>586</v>
      </c>
      <c r="I179" s="335"/>
    </row>
    <row r="180" spans="1:9" ht="12" thickBot="1">
      <c r="A180" s="356" t="s">
        <v>372</v>
      </c>
      <c r="B180" s="357"/>
      <c r="C180" s="357"/>
      <c r="D180" s="357"/>
      <c r="E180" s="358">
        <f t="shared" ref="E180:G180" si="5">SUM(E177:E179)</f>
        <v>81002.289999999994</v>
      </c>
      <c r="F180" s="358">
        <f t="shared" si="5"/>
        <v>596083.26</v>
      </c>
      <c r="G180" s="358">
        <f t="shared" si="5"/>
        <v>207416.74</v>
      </c>
      <c r="H180" s="359"/>
      <c r="I180" s="360"/>
    </row>
    <row r="181" spans="1:9" ht="12" thickTop="1">
      <c r="A181" s="13" t="s">
        <v>146</v>
      </c>
      <c r="B181" s="16"/>
      <c r="C181" s="16"/>
      <c r="D181" s="16"/>
      <c r="E181" s="12"/>
      <c r="F181" s="12"/>
      <c r="G181" s="12"/>
    </row>
    <row r="182" spans="1:9">
      <c r="A182" s="26" t="s">
        <v>161</v>
      </c>
      <c r="B182" s="15"/>
      <c r="C182" s="15"/>
      <c r="D182" s="15"/>
      <c r="E182" s="12"/>
      <c r="F182" s="12"/>
      <c r="G182" s="12"/>
    </row>
    <row r="183" spans="1:9">
      <c r="A183" s="27" t="s">
        <v>162</v>
      </c>
      <c r="B183" s="14"/>
      <c r="C183" s="14"/>
      <c r="D183" s="14"/>
      <c r="E183" s="12"/>
      <c r="F183" s="12"/>
      <c r="G183" s="12"/>
    </row>
  </sheetData>
  <mergeCells count="24">
    <mergeCell ref="A170:I170"/>
    <mergeCell ref="A173:I173"/>
    <mergeCell ref="A176:I176"/>
    <mergeCell ref="H177:H178"/>
    <mergeCell ref="A27:I27"/>
    <mergeCell ref="A30:I30"/>
    <mergeCell ref="A33:I33"/>
    <mergeCell ref="A51:I51"/>
    <mergeCell ref="A54:I54"/>
    <mergeCell ref="A57:I57"/>
    <mergeCell ref="A154:I154"/>
    <mergeCell ref="A164:I164"/>
    <mergeCell ref="A167:I167"/>
    <mergeCell ref="A5:I5"/>
    <mergeCell ref="A2:I2"/>
    <mergeCell ref="A11:I11"/>
    <mergeCell ref="A36:I36"/>
    <mergeCell ref="A1:I1"/>
    <mergeCell ref="D3:D4"/>
    <mergeCell ref="A3:A4"/>
    <mergeCell ref="B3:B4"/>
    <mergeCell ref="C3:C4"/>
    <mergeCell ref="H3:H4"/>
    <mergeCell ref="I3:I4"/>
  </mergeCells>
  <pageMargins left="0.31496062992125984" right="0.31496062992125984" top="0.74803149606299213" bottom="0.74803149606299213" header="0.31496062992125984" footer="0.31496062992125984"/>
  <pageSetup paperSize="9" scale="68" fitToHeight="0" orientation="landscape" r:id="rId1"/>
  <headerFooter>
    <oddFooter>&amp;C&amp;"Arial,Normal"&amp;10Página N° &amp;P&amp;R&amp;"Arial,Negrita"&amp;10FORMATO 08</oddFooter>
  </headerFooter>
  <rowBreaks count="2" manualBreakCount="2">
    <brk id="148" max="8" man="1"/>
    <brk id="166" max="8"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59999389629810485"/>
    <pageSetUpPr fitToPage="1"/>
  </sheetPr>
  <dimension ref="A1:AS352"/>
  <sheetViews>
    <sheetView view="pageBreakPreview" zoomScale="110" zoomScaleNormal="100" zoomScaleSheetLayoutView="110" workbookViewId="0">
      <pane ySplit="4" topLeftCell="A335" activePane="bottomLeft" state="frozen"/>
      <selection activeCell="E140" sqref="E140"/>
      <selection pane="bottomLeft" activeCell="E140" sqref="E140"/>
    </sheetView>
  </sheetViews>
  <sheetFormatPr baseColWidth="10" defaultColWidth="11.46484375" defaultRowHeight="11.65"/>
  <cols>
    <col min="1" max="1" width="12.33203125" style="372" customWidth="1"/>
    <col min="2" max="2" width="13.46484375" style="11" customWidth="1"/>
    <col min="3" max="3" width="24" style="11" customWidth="1"/>
    <col min="4" max="4" width="14.1328125" style="11" customWidth="1"/>
    <col min="5" max="5" width="13" style="11" customWidth="1"/>
    <col min="6" max="6" width="12.6640625" style="11" customWidth="1"/>
    <col min="7" max="7" width="11.33203125" style="19" customWidth="1"/>
    <col min="8" max="8" width="12" style="19" customWidth="1"/>
    <col min="9" max="9" width="19.796875" style="11" customWidth="1"/>
    <col min="10" max="10" width="12.796875" style="11" customWidth="1"/>
    <col min="11" max="11" width="13.19921875" style="11" customWidth="1"/>
    <col min="12" max="12" width="14.19921875" style="11" customWidth="1"/>
    <col min="13" max="15" width="11.6640625" style="108" customWidth="1"/>
    <col min="16" max="16384" width="11.46484375" style="11"/>
  </cols>
  <sheetData>
    <row r="1" spans="1:19" s="147" customFormat="1" ht="20.25" customHeight="1">
      <c r="A1" s="1430" t="s">
        <v>177</v>
      </c>
      <c r="B1" s="1431"/>
      <c r="C1" s="1431"/>
      <c r="D1" s="1431"/>
      <c r="E1" s="1431"/>
      <c r="F1" s="1431"/>
      <c r="G1" s="1431"/>
      <c r="H1" s="1431"/>
      <c r="I1" s="1431"/>
      <c r="J1" s="1431"/>
      <c r="K1" s="1431"/>
      <c r="L1" s="1431"/>
      <c r="M1" s="1431"/>
      <c r="N1" s="1431"/>
      <c r="O1" s="1431"/>
    </row>
    <row r="2" spans="1:19" s="100" customFormat="1" ht="15.4" thickBot="1">
      <c r="A2" s="1436" t="s">
        <v>227</v>
      </c>
      <c r="B2" s="1437"/>
      <c r="C2" s="1437"/>
      <c r="D2" s="1437"/>
      <c r="E2" s="1437"/>
      <c r="F2" s="1437"/>
      <c r="G2" s="1437"/>
      <c r="H2" s="1437"/>
      <c r="I2" s="1437"/>
      <c r="J2" s="1437"/>
      <c r="K2" s="1437"/>
      <c r="L2" s="1437"/>
      <c r="M2" s="1437"/>
      <c r="N2" s="1437"/>
      <c r="O2" s="1437"/>
      <c r="P2" s="101"/>
      <c r="Q2" s="101"/>
      <c r="R2" s="101"/>
      <c r="S2" s="101"/>
    </row>
    <row r="3" spans="1:19" s="20" customFormat="1" ht="20.25" customHeight="1" thickTop="1">
      <c r="A3" s="1377" t="s">
        <v>116</v>
      </c>
      <c r="B3" s="1379"/>
      <c r="C3" s="1379" t="s">
        <v>117</v>
      </c>
      <c r="D3" s="1379"/>
      <c r="E3" s="1379" t="s">
        <v>118</v>
      </c>
      <c r="F3" s="1379"/>
      <c r="G3" s="1379"/>
      <c r="H3" s="1379"/>
      <c r="I3" s="1379"/>
      <c r="J3" s="1379" t="s">
        <v>119</v>
      </c>
      <c r="K3" s="1379"/>
      <c r="L3" s="1379"/>
      <c r="M3" s="1434" t="s">
        <v>1544</v>
      </c>
      <c r="N3" s="1434" t="s">
        <v>1545</v>
      </c>
      <c r="O3" s="1432" t="s">
        <v>134</v>
      </c>
    </row>
    <row r="4" spans="1:19" s="21" customFormat="1" ht="79.8" customHeight="1">
      <c r="A4" s="245" t="s">
        <v>1013</v>
      </c>
      <c r="B4" s="248" t="s">
        <v>98</v>
      </c>
      <c r="C4" s="248" t="s">
        <v>120</v>
      </c>
      <c r="D4" s="248" t="s">
        <v>121</v>
      </c>
      <c r="E4" s="248" t="s">
        <v>122</v>
      </c>
      <c r="F4" s="248" t="s">
        <v>123</v>
      </c>
      <c r="G4" s="373" t="s">
        <v>124</v>
      </c>
      <c r="H4" s="373" t="s">
        <v>125</v>
      </c>
      <c r="I4" s="373" t="s">
        <v>126</v>
      </c>
      <c r="J4" s="248" t="s">
        <v>38138</v>
      </c>
      <c r="K4" s="248" t="s">
        <v>1347</v>
      </c>
      <c r="L4" s="248" t="s">
        <v>127</v>
      </c>
      <c r="M4" s="1435"/>
      <c r="N4" s="1435"/>
      <c r="O4" s="1433"/>
    </row>
    <row r="5" spans="1:19" s="25" customFormat="1" ht="15" customHeight="1">
      <c r="A5" s="1405" t="s">
        <v>365</v>
      </c>
      <c r="B5" s="1406"/>
      <c r="C5" s="1406"/>
      <c r="D5" s="1406"/>
      <c r="E5" s="1406"/>
      <c r="F5" s="1406"/>
      <c r="G5" s="1406"/>
      <c r="H5" s="1406"/>
      <c r="I5" s="1406"/>
      <c r="J5" s="1406"/>
      <c r="K5" s="1406"/>
      <c r="L5" s="1406"/>
      <c r="M5" s="1406"/>
      <c r="N5" s="1406"/>
      <c r="O5" s="1407"/>
    </row>
    <row r="6" spans="1:19" s="243" customFormat="1" ht="37.799999999999997" customHeight="1">
      <c r="A6" s="374" t="s">
        <v>1012</v>
      </c>
      <c r="B6" s="375" t="s">
        <v>1024</v>
      </c>
      <c r="C6" s="376" t="s">
        <v>1036</v>
      </c>
      <c r="D6" s="884">
        <v>11870906</v>
      </c>
      <c r="E6" s="887" t="s">
        <v>1287</v>
      </c>
      <c r="F6" s="887">
        <v>41497335</v>
      </c>
      <c r="G6" s="887">
        <v>4012</v>
      </c>
      <c r="H6" s="887">
        <v>38</v>
      </c>
      <c r="I6" s="887"/>
      <c r="J6" s="887" t="s">
        <v>38145</v>
      </c>
      <c r="K6" s="439">
        <v>256675.1</v>
      </c>
      <c r="L6" s="887" t="s">
        <v>598</v>
      </c>
      <c r="M6" s="451">
        <v>2802151.8300000005</v>
      </c>
      <c r="N6" s="451">
        <v>1381883.1</v>
      </c>
      <c r="O6" s="452">
        <v>2980737</v>
      </c>
    </row>
    <row r="7" spans="1:19" s="243" customFormat="1" ht="34.9">
      <c r="A7" s="516" t="s">
        <v>1012</v>
      </c>
      <c r="B7" s="517" t="s">
        <v>1024</v>
      </c>
      <c r="C7" s="517" t="s">
        <v>1037</v>
      </c>
      <c r="D7" s="518">
        <v>3014448</v>
      </c>
      <c r="E7" s="518" t="s">
        <v>1287</v>
      </c>
      <c r="F7" s="518">
        <v>11042742</v>
      </c>
      <c r="G7" s="518">
        <v>701</v>
      </c>
      <c r="H7" s="518">
        <v>2</v>
      </c>
      <c r="I7" s="518"/>
      <c r="J7" s="518" t="s">
        <v>599</v>
      </c>
      <c r="K7" s="519">
        <v>19852.29</v>
      </c>
      <c r="L7" s="518" t="s">
        <v>600</v>
      </c>
      <c r="M7" s="520">
        <v>0</v>
      </c>
      <c r="N7" s="520">
        <v>0</v>
      </c>
      <c r="O7" s="521">
        <v>119113.74</v>
      </c>
      <c r="R7" s="361"/>
      <c r="S7" s="362"/>
    </row>
    <row r="8" spans="1:19" s="243" customFormat="1" ht="35.450000000000003" customHeight="1">
      <c r="A8" s="374" t="s">
        <v>1012</v>
      </c>
      <c r="B8" s="375" t="s">
        <v>1024</v>
      </c>
      <c r="C8" s="375" t="s">
        <v>1038</v>
      </c>
      <c r="D8" s="887">
        <v>12169100</v>
      </c>
      <c r="E8" s="887" t="s">
        <v>1287</v>
      </c>
      <c r="F8" s="887">
        <v>12219229</v>
      </c>
      <c r="G8" s="887">
        <v>1417.3</v>
      </c>
      <c r="H8" s="887">
        <v>10</v>
      </c>
      <c r="I8" s="887"/>
      <c r="J8" s="887" t="s">
        <v>601</v>
      </c>
      <c r="K8" s="439">
        <v>36000</v>
      </c>
      <c r="L8" s="887" t="s">
        <v>598</v>
      </c>
      <c r="M8" s="451">
        <v>432000</v>
      </c>
      <c r="N8" s="451">
        <v>216000</v>
      </c>
      <c r="O8" s="452">
        <v>288000</v>
      </c>
      <c r="R8" s="361"/>
      <c r="S8" s="362"/>
    </row>
    <row r="9" spans="1:19" s="243" customFormat="1" ht="23.25">
      <c r="A9" s="516" t="s">
        <v>1012</v>
      </c>
      <c r="B9" s="517" t="s">
        <v>1024</v>
      </c>
      <c r="C9" s="517" t="s">
        <v>1039</v>
      </c>
      <c r="D9" s="518" t="s">
        <v>602</v>
      </c>
      <c r="E9" s="518" t="s">
        <v>1287</v>
      </c>
      <c r="F9" s="518">
        <v>13019627</v>
      </c>
      <c r="G9" s="518">
        <v>1315</v>
      </c>
      <c r="H9" s="518">
        <v>5</v>
      </c>
      <c r="I9" s="518"/>
      <c r="J9" s="518" t="s">
        <v>603</v>
      </c>
      <c r="K9" s="519">
        <v>1550.21</v>
      </c>
      <c r="L9" s="518" t="s">
        <v>1368</v>
      </c>
      <c r="M9" s="520">
        <v>18602.519999999997</v>
      </c>
      <c r="N9" s="520">
        <v>9301.26</v>
      </c>
      <c r="O9" s="521">
        <v>15502.1</v>
      </c>
      <c r="R9" s="361"/>
      <c r="S9" s="362"/>
    </row>
    <row r="10" spans="1:19" s="243" customFormat="1" ht="23.25">
      <c r="A10" s="374" t="s">
        <v>1012</v>
      </c>
      <c r="B10" s="375" t="s">
        <v>1024</v>
      </c>
      <c r="C10" s="375" t="s">
        <v>1040</v>
      </c>
      <c r="D10" s="887" t="s">
        <v>604</v>
      </c>
      <c r="E10" s="887" t="s">
        <v>1287</v>
      </c>
      <c r="F10" s="887">
        <v>11036841</v>
      </c>
      <c r="G10" s="887">
        <v>625.25</v>
      </c>
      <c r="H10" s="887">
        <v>2</v>
      </c>
      <c r="I10" s="887"/>
      <c r="J10" s="887" t="s">
        <v>605</v>
      </c>
      <c r="K10" s="439">
        <v>11800</v>
      </c>
      <c r="L10" s="887" t="s">
        <v>1369</v>
      </c>
      <c r="M10" s="451">
        <v>12941.93</v>
      </c>
      <c r="N10" s="451">
        <v>59000</v>
      </c>
      <c r="O10" s="452">
        <v>141600</v>
      </c>
      <c r="R10" s="361"/>
      <c r="S10" s="362"/>
    </row>
    <row r="11" spans="1:19" s="243" customFormat="1" ht="23.25">
      <c r="A11" s="516" t="s">
        <v>1012</v>
      </c>
      <c r="B11" s="517" t="s">
        <v>1024</v>
      </c>
      <c r="C11" s="517" t="s">
        <v>1041</v>
      </c>
      <c r="D11" s="518">
        <v>11778294</v>
      </c>
      <c r="E11" s="518" t="s">
        <v>1287</v>
      </c>
      <c r="F11" s="518">
        <v>11104389</v>
      </c>
      <c r="G11" s="518">
        <v>763.04</v>
      </c>
      <c r="H11" s="518">
        <v>2</v>
      </c>
      <c r="I11" s="518"/>
      <c r="J11" s="518" t="s">
        <v>606</v>
      </c>
      <c r="K11" s="519">
        <v>45019.360000000001</v>
      </c>
      <c r="L11" s="518" t="s">
        <v>1370</v>
      </c>
      <c r="M11" s="520">
        <v>0</v>
      </c>
      <c r="N11" s="520">
        <v>0</v>
      </c>
      <c r="O11" s="521">
        <v>405174.23999999993</v>
      </c>
      <c r="R11" s="361"/>
      <c r="S11" s="362"/>
    </row>
    <row r="12" spans="1:19" s="243" customFormat="1" ht="58.25" customHeight="1">
      <c r="A12" s="374" t="s">
        <v>1012</v>
      </c>
      <c r="B12" s="375" t="s">
        <v>1024</v>
      </c>
      <c r="C12" s="375" t="s">
        <v>1042</v>
      </c>
      <c r="D12" s="887">
        <v>13641068</v>
      </c>
      <c r="E12" s="887" t="s">
        <v>1287</v>
      </c>
      <c r="F12" s="887">
        <v>12856205</v>
      </c>
      <c r="G12" s="887" t="s">
        <v>607</v>
      </c>
      <c r="H12" s="887">
        <v>2</v>
      </c>
      <c r="I12" s="887"/>
      <c r="J12" s="887" t="s">
        <v>608</v>
      </c>
      <c r="K12" s="377" t="s">
        <v>1348</v>
      </c>
      <c r="L12" s="887" t="s">
        <v>1371</v>
      </c>
      <c r="M12" s="451">
        <v>0</v>
      </c>
      <c r="N12" s="451">
        <v>0</v>
      </c>
      <c r="O12" s="452">
        <v>283346.92</v>
      </c>
      <c r="R12" s="361"/>
      <c r="S12" s="362"/>
    </row>
    <row r="13" spans="1:19" s="243" customFormat="1" ht="23.25">
      <c r="A13" s="516" t="s">
        <v>1012</v>
      </c>
      <c r="B13" s="517" t="s">
        <v>1024</v>
      </c>
      <c r="C13" s="517" t="s">
        <v>1043</v>
      </c>
      <c r="D13" s="518">
        <v>20514020907</v>
      </c>
      <c r="E13" s="518" t="s">
        <v>1287</v>
      </c>
      <c r="F13" s="518">
        <v>12361612</v>
      </c>
      <c r="G13" s="518">
        <v>1422</v>
      </c>
      <c r="H13" s="518"/>
      <c r="I13" s="518"/>
      <c r="J13" s="518" t="s">
        <v>609</v>
      </c>
      <c r="K13" s="522">
        <v>88875</v>
      </c>
      <c r="L13" s="518" t="s">
        <v>610</v>
      </c>
      <c r="M13" s="520">
        <v>458709.67</v>
      </c>
      <c r="N13" s="520">
        <v>0</v>
      </c>
      <c r="O13" s="521">
        <v>0</v>
      </c>
    </row>
    <row r="14" spans="1:19" s="243" customFormat="1" ht="23.25">
      <c r="A14" s="374" t="s">
        <v>1012</v>
      </c>
      <c r="B14" s="375" t="s">
        <v>1024</v>
      </c>
      <c r="C14" s="375" t="s">
        <v>1044</v>
      </c>
      <c r="D14" s="1429" t="s">
        <v>1335</v>
      </c>
      <c r="E14" s="1429"/>
      <c r="F14" s="1429"/>
      <c r="G14" s="1429"/>
      <c r="H14" s="1429"/>
      <c r="I14" s="1429"/>
      <c r="J14" s="1429"/>
      <c r="K14" s="1429"/>
      <c r="L14" s="1429"/>
      <c r="M14" s="451">
        <v>57061.289999999994</v>
      </c>
      <c r="N14" s="451">
        <v>73681.739999999991</v>
      </c>
      <c r="O14" s="452">
        <v>96019</v>
      </c>
      <c r="P14" s="362"/>
    </row>
    <row r="15" spans="1:19" s="13" customFormat="1">
      <c r="A15" s="378" t="s">
        <v>1650</v>
      </c>
      <c r="B15" s="379"/>
      <c r="C15" s="380"/>
      <c r="D15" s="380"/>
      <c r="E15" s="380"/>
      <c r="F15" s="380"/>
      <c r="G15" s="380"/>
      <c r="H15" s="380"/>
      <c r="I15" s="380"/>
      <c r="J15" s="380"/>
      <c r="K15" s="380"/>
      <c r="L15" s="380"/>
      <c r="M15" s="453">
        <f>SUM(M6:M14)</f>
        <v>3781467.2400000007</v>
      </c>
      <c r="N15" s="453">
        <f t="shared" ref="N15:O15" si="0">SUM(N6:N14)</f>
        <v>1739866.1</v>
      </c>
      <c r="O15" s="454">
        <f t="shared" si="0"/>
        <v>4329493</v>
      </c>
    </row>
    <row r="16" spans="1:19" ht="15" customHeight="1">
      <c r="A16" s="1426" t="s">
        <v>373</v>
      </c>
      <c r="B16" s="1427"/>
      <c r="C16" s="1427"/>
      <c r="D16" s="1427"/>
      <c r="E16" s="1427"/>
      <c r="F16" s="1427"/>
      <c r="G16" s="1427"/>
      <c r="H16" s="1427"/>
      <c r="I16" s="1427"/>
      <c r="J16" s="1427"/>
      <c r="K16" s="1427"/>
      <c r="L16" s="1427"/>
      <c r="M16" s="1427"/>
      <c r="N16" s="1427"/>
      <c r="O16" s="1428"/>
    </row>
    <row r="17" spans="1:45" s="13" customFormat="1">
      <c r="A17" s="523"/>
      <c r="B17" s="524"/>
      <c r="C17" s="524"/>
      <c r="D17" s="524"/>
      <c r="E17" s="524"/>
      <c r="F17" s="524"/>
      <c r="G17" s="524"/>
      <c r="H17" s="524"/>
      <c r="I17" s="524"/>
      <c r="J17" s="524"/>
      <c r="K17" s="524"/>
      <c r="L17" s="524"/>
      <c r="M17" s="525">
        <f>SUM(M18:M28)</f>
        <v>9644754.209999999</v>
      </c>
      <c r="N17" s="525">
        <f t="shared" ref="N17:O17" si="1">SUM(N18:N28)</f>
        <v>1887771.17</v>
      </c>
      <c r="O17" s="526">
        <f t="shared" si="1"/>
        <v>2876753</v>
      </c>
    </row>
    <row r="18" spans="1:45" s="30" customFormat="1" ht="23.25">
      <c r="A18" s="374" t="s">
        <v>1012</v>
      </c>
      <c r="B18" s="385" t="s">
        <v>1025</v>
      </c>
      <c r="C18" s="376" t="s">
        <v>1045</v>
      </c>
      <c r="D18" s="386">
        <v>20510551363</v>
      </c>
      <c r="E18" s="887" t="s">
        <v>1288</v>
      </c>
      <c r="F18" s="387">
        <v>14913387</v>
      </c>
      <c r="G18" s="397">
        <v>2716.44</v>
      </c>
      <c r="H18" s="153"/>
      <c r="I18" s="386"/>
      <c r="J18" s="389">
        <v>44926</v>
      </c>
      <c r="K18" s="388">
        <v>128650.59999999999</v>
      </c>
      <c r="L18" s="386" t="s">
        <v>821</v>
      </c>
      <c r="M18" s="327">
        <v>1543807.0799999991</v>
      </c>
      <c r="N18" s="327">
        <v>336078.55</v>
      </c>
      <c r="O18" s="457">
        <v>1243807.2</v>
      </c>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4"/>
      <c r="AP18" s="364"/>
      <c r="AQ18" s="364"/>
      <c r="AR18" s="364"/>
      <c r="AS18" s="364"/>
    </row>
    <row r="19" spans="1:45" s="30" customFormat="1">
      <c r="A19" s="516" t="s">
        <v>1012</v>
      </c>
      <c r="B19" s="529" t="s">
        <v>1025</v>
      </c>
      <c r="C19" s="490" t="s">
        <v>1045</v>
      </c>
      <c r="D19" s="530">
        <v>20510551363</v>
      </c>
      <c r="E19" s="518" t="s">
        <v>1289</v>
      </c>
      <c r="F19" s="531">
        <v>14913387</v>
      </c>
      <c r="G19" s="532">
        <v>980</v>
      </c>
      <c r="H19" s="533"/>
      <c r="I19" s="530"/>
      <c r="J19" s="534">
        <v>44926</v>
      </c>
      <c r="K19" s="535">
        <v>46412.800000000003</v>
      </c>
      <c r="L19" s="530" t="s">
        <v>821</v>
      </c>
      <c r="M19" s="498">
        <v>556097.01000000024</v>
      </c>
      <c r="N19" s="498">
        <v>144853.79999999999</v>
      </c>
      <c r="O19" s="536">
        <v>356953.59999999998</v>
      </c>
      <c r="P19" s="364"/>
      <c r="Q19" s="364"/>
      <c r="R19" s="364"/>
      <c r="S19" s="364"/>
      <c r="T19" s="364"/>
      <c r="U19" s="364"/>
      <c r="V19" s="364"/>
      <c r="W19" s="364"/>
      <c r="X19" s="364"/>
      <c r="Y19" s="364"/>
      <c r="Z19" s="364"/>
      <c r="AA19" s="364"/>
      <c r="AB19" s="364"/>
      <c r="AC19" s="364"/>
      <c r="AD19" s="364"/>
      <c r="AE19" s="364"/>
      <c r="AF19" s="364"/>
      <c r="AG19" s="364"/>
      <c r="AH19" s="364"/>
      <c r="AI19" s="364"/>
      <c r="AJ19" s="364"/>
      <c r="AK19" s="364"/>
      <c r="AL19" s="364"/>
      <c r="AM19" s="364"/>
      <c r="AN19" s="364"/>
      <c r="AO19" s="364"/>
      <c r="AP19" s="364"/>
      <c r="AQ19" s="364"/>
      <c r="AR19" s="364"/>
      <c r="AS19" s="364"/>
    </row>
    <row r="20" spans="1:45" s="30" customFormat="1" ht="23.25">
      <c r="A20" s="374" t="s">
        <v>1012</v>
      </c>
      <c r="B20" s="385" t="s">
        <v>1025</v>
      </c>
      <c r="C20" s="375" t="s">
        <v>1046</v>
      </c>
      <c r="D20" s="386">
        <v>20603551851</v>
      </c>
      <c r="E20" s="887" t="s">
        <v>1290</v>
      </c>
      <c r="F20" s="387" t="s">
        <v>611</v>
      </c>
      <c r="G20" s="397">
        <v>450</v>
      </c>
      <c r="H20" s="153"/>
      <c r="I20" s="386"/>
      <c r="J20" s="389">
        <v>44926</v>
      </c>
      <c r="K20" s="390">
        <v>16633.059999999998</v>
      </c>
      <c r="L20" s="386" t="s">
        <v>821</v>
      </c>
      <c r="M20" s="327">
        <v>182963.66</v>
      </c>
      <c r="N20" s="327">
        <v>0</v>
      </c>
      <c r="O20" s="457">
        <v>199596.71999999997</v>
      </c>
      <c r="P20" s="364"/>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64"/>
      <c r="AQ20" s="364"/>
      <c r="AR20" s="364"/>
      <c r="AS20" s="364"/>
    </row>
    <row r="21" spans="1:45" s="30" customFormat="1">
      <c r="A21" s="516" t="s">
        <v>1012</v>
      </c>
      <c r="B21" s="529" t="s">
        <v>1025</v>
      </c>
      <c r="C21" s="517" t="s">
        <v>1047</v>
      </c>
      <c r="D21" s="530">
        <v>20607530956</v>
      </c>
      <c r="E21" s="518" t="s">
        <v>1291</v>
      </c>
      <c r="F21" s="531" t="s">
        <v>612</v>
      </c>
      <c r="G21" s="532">
        <v>509.77</v>
      </c>
      <c r="H21" s="533"/>
      <c r="I21" s="530"/>
      <c r="J21" s="534">
        <v>44926</v>
      </c>
      <c r="K21" s="535">
        <v>26360.21</v>
      </c>
      <c r="L21" s="530" t="s">
        <v>821</v>
      </c>
      <c r="M21" s="498">
        <v>0</v>
      </c>
      <c r="N21" s="498">
        <v>131801.04999999999</v>
      </c>
      <c r="O21" s="536">
        <v>216322.52</v>
      </c>
      <c r="P21" s="364"/>
      <c r="Q21" s="364"/>
      <c r="R21" s="364"/>
      <c r="S21" s="364"/>
      <c r="T21" s="364"/>
      <c r="U21" s="364"/>
      <c r="V21" s="364"/>
      <c r="W21" s="364"/>
      <c r="X21" s="364"/>
      <c r="Y21" s="364"/>
      <c r="Z21" s="364"/>
      <c r="AA21" s="364"/>
      <c r="AB21" s="364"/>
      <c r="AC21" s="364"/>
      <c r="AD21" s="364"/>
      <c r="AE21" s="364"/>
      <c r="AF21" s="364"/>
      <c r="AG21" s="364"/>
      <c r="AH21" s="364"/>
      <c r="AI21" s="364"/>
      <c r="AJ21" s="364"/>
      <c r="AK21" s="364"/>
      <c r="AL21" s="364"/>
      <c r="AM21" s="364"/>
      <c r="AN21" s="364"/>
      <c r="AO21" s="364"/>
      <c r="AP21" s="364"/>
      <c r="AQ21" s="364"/>
      <c r="AR21" s="364"/>
      <c r="AS21" s="364"/>
    </row>
    <row r="22" spans="1:45" s="30" customFormat="1" ht="23.25">
      <c r="A22" s="374" t="s">
        <v>1012</v>
      </c>
      <c r="B22" s="385" t="s">
        <v>1025</v>
      </c>
      <c r="C22" s="375" t="s">
        <v>1048</v>
      </c>
      <c r="D22" s="386">
        <v>10165450308</v>
      </c>
      <c r="E22" s="887" t="s">
        <v>1292</v>
      </c>
      <c r="F22" s="387" t="s">
        <v>613</v>
      </c>
      <c r="G22" s="397">
        <v>382.52</v>
      </c>
      <c r="H22" s="153"/>
      <c r="I22" s="386"/>
      <c r="J22" s="389">
        <v>44926</v>
      </c>
      <c r="K22" s="390">
        <v>11000</v>
      </c>
      <c r="L22" s="386" t="s">
        <v>821</v>
      </c>
      <c r="M22" s="327">
        <f>88000+21120</f>
        <v>109120</v>
      </c>
      <c r="N22" s="327">
        <v>99000</v>
      </c>
      <c r="O22" s="457">
        <v>132000</v>
      </c>
      <c r="P22" s="364"/>
      <c r="Q22" s="364"/>
      <c r="R22" s="364"/>
      <c r="S22" s="364"/>
      <c r="T22" s="364"/>
      <c r="U22" s="364"/>
      <c r="V22" s="364"/>
      <c r="W22" s="364"/>
      <c r="X22" s="364"/>
      <c r="Y22" s="364"/>
      <c r="Z22" s="364"/>
      <c r="AA22" s="364"/>
      <c r="AB22" s="364"/>
      <c r="AC22" s="364"/>
      <c r="AD22" s="364"/>
      <c r="AE22" s="364"/>
      <c r="AF22" s="364"/>
      <c r="AG22" s="364"/>
      <c r="AH22" s="364"/>
      <c r="AI22" s="364"/>
      <c r="AJ22" s="364"/>
      <c r="AK22" s="364"/>
      <c r="AL22" s="364"/>
      <c r="AM22" s="364"/>
      <c r="AN22" s="364"/>
      <c r="AO22" s="364"/>
      <c r="AP22" s="364"/>
      <c r="AQ22" s="364"/>
      <c r="AR22" s="364"/>
      <c r="AS22" s="364"/>
    </row>
    <row r="23" spans="1:45" s="30" customFormat="1">
      <c r="A23" s="516" t="s">
        <v>1012</v>
      </c>
      <c r="B23" s="529" t="s">
        <v>1025</v>
      </c>
      <c r="C23" s="517" t="s">
        <v>1049</v>
      </c>
      <c r="D23" s="530">
        <v>10316083108</v>
      </c>
      <c r="E23" s="518" t="s">
        <v>1293</v>
      </c>
      <c r="F23" s="531" t="s">
        <v>614</v>
      </c>
      <c r="G23" s="532">
        <v>320</v>
      </c>
      <c r="H23" s="533"/>
      <c r="I23" s="530"/>
      <c r="J23" s="534">
        <v>44926</v>
      </c>
      <c r="K23" s="535">
        <v>7000</v>
      </c>
      <c r="L23" s="530" t="s">
        <v>821</v>
      </c>
      <c r="M23" s="498">
        <v>49000</v>
      </c>
      <c r="N23" s="498">
        <v>49000</v>
      </c>
      <c r="O23" s="536">
        <v>84000</v>
      </c>
      <c r="P23" s="364"/>
      <c r="Q23" s="364"/>
      <c r="R23" s="364"/>
      <c r="S23" s="364"/>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pans="1:45" s="30" customFormat="1" ht="34.9">
      <c r="A24" s="374" t="s">
        <v>1012</v>
      </c>
      <c r="B24" s="385" t="s">
        <v>1025</v>
      </c>
      <c r="C24" s="375" t="s">
        <v>1050</v>
      </c>
      <c r="D24" s="386">
        <v>10432102853</v>
      </c>
      <c r="E24" s="887" t="s">
        <v>1294</v>
      </c>
      <c r="F24" s="432" t="s">
        <v>615</v>
      </c>
      <c r="G24" s="397">
        <v>420</v>
      </c>
      <c r="H24" s="153"/>
      <c r="I24" s="386"/>
      <c r="J24" s="389">
        <v>44716</v>
      </c>
      <c r="K24" s="390">
        <v>4480</v>
      </c>
      <c r="L24" s="386" t="s">
        <v>821</v>
      </c>
      <c r="M24" s="327">
        <v>28320</v>
      </c>
      <c r="N24" s="327">
        <v>21240</v>
      </c>
      <c r="O24" s="457">
        <v>40136.959999999897</v>
      </c>
      <c r="P24" s="364"/>
      <c r="Q24" s="364"/>
      <c r="R24" s="364"/>
      <c r="S24" s="364"/>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row>
    <row r="25" spans="1:45" s="30" customFormat="1">
      <c r="A25" s="516" t="s">
        <v>1012</v>
      </c>
      <c r="B25" s="529" t="s">
        <v>1025</v>
      </c>
      <c r="C25" s="517" t="s">
        <v>1051</v>
      </c>
      <c r="D25" s="530">
        <v>20510452209</v>
      </c>
      <c r="E25" s="518" t="s">
        <v>1295</v>
      </c>
      <c r="F25" s="531" t="s">
        <v>616</v>
      </c>
      <c r="G25" s="532">
        <v>685.22</v>
      </c>
      <c r="H25" s="533"/>
      <c r="I25" s="530"/>
      <c r="J25" s="534">
        <v>44926</v>
      </c>
      <c r="K25" s="535">
        <v>23270</v>
      </c>
      <c r="L25" s="530" t="s">
        <v>821</v>
      </c>
      <c r="M25" s="498">
        <v>279240</v>
      </c>
      <c r="N25" s="498">
        <v>77566.67</v>
      </c>
      <c r="O25" s="536">
        <v>279240</v>
      </c>
      <c r="P25" s="364"/>
      <c r="Q25" s="364"/>
      <c r="R25" s="364"/>
      <c r="S25" s="364"/>
      <c r="T25" s="364"/>
      <c r="U25" s="364"/>
      <c r="V25" s="364"/>
      <c r="W25" s="364"/>
      <c r="X25" s="364"/>
      <c r="Y25" s="364"/>
      <c r="Z25" s="364"/>
      <c r="AA25" s="364"/>
      <c r="AB25" s="364"/>
      <c r="AC25" s="364"/>
      <c r="AD25" s="364"/>
      <c r="AE25" s="364"/>
      <c r="AF25" s="364"/>
      <c r="AG25" s="364"/>
      <c r="AH25" s="364"/>
      <c r="AI25" s="364"/>
      <c r="AJ25" s="364"/>
      <c r="AK25" s="364"/>
      <c r="AL25" s="364"/>
      <c r="AM25" s="364"/>
      <c r="AN25" s="364"/>
      <c r="AO25" s="364"/>
      <c r="AP25" s="364"/>
      <c r="AQ25" s="364"/>
      <c r="AR25" s="364"/>
      <c r="AS25" s="364"/>
    </row>
    <row r="26" spans="1:45" s="30" customFormat="1">
      <c r="A26" s="374" t="s">
        <v>1012</v>
      </c>
      <c r="B26" s="385" t="s">
        <v>1025</v>
      </c>
      <c r="C26" s="375" t="s">
        <v>1052</v>
      </c>
      <c r="D26" s="386">
        <v>10292534910</v>
      </c>
      <c r="E26" s="887" t="s">
        <v>1296</v>
      </c>
      <c r="F26" s="387" t="s">
        <v>617</v>
      </c>
      <c r="G26" s="397">
        <v>103.48</v>
      </c>
      <c r="H26" s="153"/>
      <c r="I26" s="386"/>
      <c r="J26" s="389">
        <v>44926</v>
      </c>
      <c r="K26" s="390">
        <v>4430</v>
      </c>
      <c r="L26" s="386" t="s">
        <v>821</v>
      </c>
      <c r="M26" s="327">
        <v>48730</v>
      </c>
      <c r="N26" s="327">
        <v>26580</v>
      </c>
      <c r="O26" s="457">
        <v>53160</v>
      </c>
      <c r="P26" s="364"/>
      <c r="Q26" s="364"/>
      <c r="R26" s="364"/>
      <c r="S26" s="364"/>
      <c r="T26" s="364"/>
      <c r="U26" s="364"/>
      <c r="V26" s="364"/>
      <c r="W26" s="364"/>
      <c r="X26" s="364"/>
      <c r="Y26" s="364"/>
      <c r="Z26" s="364"/>
      <c r="AA26" s="364"/>
      <c r="AB26" s="364"/>
      <c r="AC26" s="364"/>
      <c r="AD26" s="364"/>
      <c r="AE26" s="364"/>
      <c r="AF26" s="364"/>
      <c r="AG26" s="364"/>
      <c r="AH26" s="364"/>
      <c r="AI26" s="364"/>
      <c r="AJ26" s="364"/>
      <c r="AK26" s="364"/>
      <c r="AL26" s="364"/>
      <c r="AM26" s="364"/>
      <c r="AN26" s="364"/>
      <c r="AO26" s="364"/>
      <c r="AP26" s="364"/>
      <c r="AQ26" s="364"/>
      <c r="AR26" s="364"/>
      <c r="AS26" s="364"/>
    </row>
    <row r="27" spans="1:45" s="30" customFormat="1" ht="23.25">
      <c r="A27" s="516" t="s">
        <v>1012</v>
      </c>
      <c r="B27" s="529" t="s">
        <v>1025</v>
      </c>
      <c r="C27" s="517" t="s">
        <v>1053</v>
      </c>
      <c r="D27" s="530">
        <v>10178177643</v>
      </c>
      <c r="E27" s="518" t="s">
        <v>1297</v>
      </c>
      <c r="F27" s="531" t="s">
        <v>618</v>
      </c>
      <c r="G27" s="532">
        <v>825</v>
      </c>
      <c r="H27" s="533"/>
      <c r="I27" s="530"/>
      <c r="J27" s="534">
        <v>44926</v>
      </c>
      <c r="K27" s="535">
        <v>22628</v>
      </c>
      <c r="L27" s="530" t="s">
        <v>821</v>
      </c>
      <c r="M27" s="498">
        <v>236500</v>
      </c>
      <c r="N27" s="498">
        <v>133512</v>
      </c>
      <c r="O27" s="536">
        <v>271536</v>
      </c>
      <c r="P27" s="364"/>
      <c r="Q27" s="364"/>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row>
    <row r="28" spans="1:45" s="30" customFormat="1" ht="23.25">
      <c r="A28" s="374" t="s">
        <v>1012</v>
      </c>
      <c r="B28" s="385" t="s">
        <v>1025</v>
      </c>
      <c r="C28" s="391" t="s">
        <v>1054</v>
      </c>
      <c r="D28" s="386">
        <v>20546840531</v>
      </c>
      <c r="E28" s="887" t="s">
        <v>1298</v>
      </c>
      <c r="F28" s="386" t="s">
        <v>1304</v>
      </c>
      <c r="G28" s="386" t="s">
        <v>1304</v>
      </c>
      <c r="H28" s="887" t="s">
        <v>1304</v>
      </c>
      <c r="I28" s="887" t="s">
        <v>1304</v>
      </c>
      <c r="J28" s="389">
        <v>44621</v>
      </c>
      <c r="K28" s="390">
        <v>434069.55</v>
      </c>
      <c r="L28" s="386" t="s">
        <v>821</v>
      </c>
      <c r="M28" s="327">
        <v>6610976.46</v>
      </c>
      <c r="N28" s="327">
        <f>K28*2</f>
        <v>868139.1</v>
      </c>
      <c r="O28" s="457"/>
      <c r="P28" s="364"/>
      <c r="Q28" s="364"/>
      <c r="R28" s="364"/>
      <c r="S28" s="364"/>
      <c r="T28" s="364"/>
      <c r="U28" s="364"/>
      <c r="V28" s="364"/>
      <c r="W28" s="364"/>
      <c r="X28" s="364"/>
      <c r="Y28" s="364"/>
      <c r="Z28" s="364"/>
      <c r="AA28" s="364"/>
      <c r="AB28" s="364"/>
      <c r="AC28" s="364"/>
      <c r="AD28" s="364"/>
      <c r="AE28" s="364"/>
      <c r="AF28" s="364"/>
      <c r="AG28" s="364"/>
      <c r="AH28" s="364"/>
      <c r="AI28" s="364"/>
      <c r="AJ28" s="364"/>
      <c r="AK28" s="364"/>
      <c r="AL28" s="364"/>
      <c r="AM28" s="364"/>
      <c r="AN28" s="364"/>
      <c r="AO28" s="364"/>
      <c r="AP28" s="364"/>
      <c r="AQ28" s="364"/>
      <c r="AR28" s="364"/>
      <c r="AS28" s="364"/>
    </row>
    <row r="29" spans="1:45" s="13" customFormat="1">
      <c r="A29" s="523"/>
      <c r="B29" s="524"/>
      <c r="C29" s="527"/>
      <c r="D29" s="524"/>
      <c r="E29" s="524"/>
      <c r="F29" s="524"/>
      <c r="G29" s="524"/>
      <c r="H29" s="524"/>
      <c r="I29" s="524"/>
      <c r="J29" s="524"/>
      <c r="K29" s="528"/>
      <c r="L29" s="524"/>
      <c r="M29" s="525">
        <f>SUM(M30:M39)</f>
        <v>82981335.789999977</v>
      </c>
      <c r="N29" s="525">
        <f t="shared" ref="N29:O29" si="2">SUM(N30:N39)</f>
        <v>21561230.833349999</v>
      </c>
      <c r="O29" s="526">
        <f t="shared" si="2"/>
        <v>0</v>
      </c>
    </row>
    <row r="30" spans="1:45" s="30" customFormat="1" ht="34.9">
      <c r="A30" s="374" t="s">
        <v>1012</v>
      </c>
      <c r="B30" s="385" t="s">
        <v>1025</v>
      </c>
      <c r="C30" s="375" t="s">
        <v>1055</v>
      </c>
      <c r="D30" s="386">
        <v>20510264542</v>
      </c>
      <c r="E30" s="386" t="s">
        <v>1298</v>
      </c>
      <c r="F30" s="386" t="s">
        <v>1304</v>
      </c>
      <c r="G30" s="386" t="s">
        <v>1304</v>
      </c>
      <c r="H30" s="887" t="s">
        <v>1304</v>
      </c>
      <c r="I30" s="887" t="s">
        <v>1337</v>
      </c>
      <c r="J30" s="392">
        <v>44621</v>
      </c>
      <c r="K30" s="390">
        <v>362223.88</v>
      </c>
      <c r="L30" s="386" t="s">
        <v>821</v>
      </c>
      <c r="M30" s="327">
        <v>5748828.4199999999</v>
      </c>
      <c r="N30" s="327">
        <f>K30*2</f>
        <v>724447.76</v>
      </c>
      <c r="O30" s="457"/>
      <c r="P30" s="364"/>
      <c r="Q30" s="364"/>
      <c r="R30" s="364"/>
      <c r="S30" s="364"/>
      <c r="T30" s="364"/>
      <c r="U30" s="364"/>
      <c r="V30" s="364"/>
      <c r="W30" s="364"/>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row>
    <row r="31" spans="1:45" s="30" customFormat="1">
      <c r="A31" s="516" t="s">
        <v>1012</v>
      </c>
      <c r="B31" s="529" t="s">
        <v>1025</v>
      </c>
      <c r="C31" s="517" t="s">
        <v>1056</v>
      </c>
      <c r="D31" s="530">
        <v>20543729907</v>
      </c>
      <c r="E31" s="530" t="s">
        <v>1298</v>
      </c>
      <c r="F31" s="530" t="s">
        <v>1304</v>
      </c>
      <c r="G31" s="530" t="s">
        <v>1304</v>
      </c>
      <c r="H31" s="518" t="s">
        <v>1304</v>
      </c>
      <c r="I31" s="518" t="s">
        <v>1292</v>
      </c>
      <c r="J31" s="518" t="s">
        <v>620</v>
      </c>
      <c r="K31" s="535">
        <v>767953.92000000004</v>
      </c>
      <c r="L31" s="530" t="s">
        <v>821</v>
      </c>
      <c r="M31" s="498">
        <v>10617588.91</v>
      </c>
      <c r="N31" s="537">
        <v>1894286.34</v>
      </c>
      <c r="O31" s="536"/>
      <c r="P31" s="364"/>
      <c r="Q31" s="364"/>
      <c r="R31" s="364"/>
      <c r="S31" s="364"/>
      <c r="T31" s="364"/>
      <c r="U31" s="364"/>
      <c r="V31" s="364"/>
      <c r="W31" s="364"/>
      <c r="X31" s="364"/>
      <c r="Y31" s="364"/>
      <c r="Z31" s="364"/>
      <c r="AA31" s="364"/>
      <c r="AB31" s="364"/>
      <c r="AC31" s="364"/>
      <c r="AD31" s="364"/>
      <c r="AE31" s="364"/>
      <c r="AF31" s="364"/>
      <c r="AG31" s="364"/>
      <c r="AH31" s="364"/>
      <c r="AI31" s="364"/>
      <c r="AJ31" s="364"/>
      <c r="AK31" s="364"/>
      <c r="AL31" s="364"/>
      <c r="AM31" s="364"/>
      <c r="AN31" s="364"/>
      <c r="AO31" s="364"/>
      <c r="AP31" s="364"/>
      <c r="AQ31" s="364"/>
      <c r="AR31" s="364"/>
      <c r="AS31" s="364"/>
    </row>
    <row r="32" spans="1:45" s="363" customFormat="1" ht="23.25">
      <c r="A32" s="374" t="s">
        <v>1012</v>
      </c>
      <c r="B32" s="385" t="s">
        <v>1025</v>
      </c>
      <c r="C32" s="375" t="s">
        <v>1054</v>
      </c>
      <c r="D32" s="386">
        <v>20546840531</v>
      </c>
      <c r="E32" s="386" t="s">
        <v>1298</v>
      </c>
      <c r="F32" s="386" t="s">
        <v>1304</v>
      </c>
      <c r="G32" s="386" t="s">
        <v>1304</v>
      </c>
      <c r="H32" s="887" t="s">
        <v>1304</v>
      </c>
      <c r="I32" s="386" t="s">
        <v>621</v>
      </c>
      <c r="J32" s="386" t="s">
        <v>622</v>
      </c>
      <c r="K32" s="390">
        <v>1098663.5140000002</v>
      </c>
      <c r="L32" s="386" t="s">
        <v>821</v>
      </c>
      <c r="M32" s="327">
        <v>14586104.029999999</v>
      </c>
      <c r="N32" s="346">
        <v>687630.99306667002</v>
      </c>
      <c r="O32" s="456"/>
      <c r="P32" s="364"/>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64"/>
      <c r="AQ32" s="364"/>
      <c r="AR32" s="364"/>
      <c r="AS32" s="364"/>
    </row>
    <row r="33" spans="1:45" s="363" customFormat="1" ht="23.25">
      <c r="A33" s="516" t="s">
        <v>1012</v>
      </c>
      <c r="B33" s="529" t="s">
        <v>1025</v>
      </c>
      <c r="C33" s="517" t="s">
        <v>1054</v>
      </c>
      <c r="D33" s="530">
        <v>20546840531</v>
      </c>
      <c r="E33" s="530" t="s">
        <v>1298</v>
      </c>
      <c r="F33" s="530" t="s">
        <v>1304</v>
      </c>
      <c r="G33" s="530" t="s">
        <v>1304</v>
      </c>
      <c r="H33" s="518" t="s">
        <v>1304</v>
      </c>
      <c r="I33" s="530" t="s">
        <v>623</v>
      </c>
      <c r="J33" s="530" t="s">
        <v>624</v>
      </c>
      <c r="K33" s="535">
        <v>469187.43</v>
      </c>
      <c r="L33" s="530" t="s">
        <v>821</v>
      </c>
      <c r="M33" s="498">
        <v>7032391.0199999996</v>
      </c>
      <c r="N33" s="511">
        <v>11491959.083283328</v>
      </c>
      <c r="O33" s="538"/>
      <c r="P33" s="364"/>
      <c r="Q33" s="364"/>
      <c r="R33" s="364"/>
      <c r="S33" s="364"/>
      <c r="T33" s="364"/>
      <c r="U33" s="364"/>
      <c r="V33" s="364"/>
      <c r="W33" s="364"/>
      <c r="X33" s="364"/>
      <c r="Y33" s="364"/>
      <c r="Z33" s="364"/>
      <c r="AA33" s="364"/>
      <c r="AB33" s="364"/>
      <c r="AC33" s="364"/>
      <c r="AD33" s="364"/>
      <c r="AE33" s="364"/>
      <c r="AF33" s="364"/>
      <c r="AG33" s="364"/>
      <c r="AH33" s="364"/>
      <c r="AI33" s="364"/>
      <c r="AJ33" s="364"/>
      <c r="AK33" s="364"/>
      <c r="AL33" s="364"/>
      <c r="AM33" s="364"/>
      <c r="AN33" s="364"/>
      <c r="AO33" s="364"/>
      <c r="AP33" s="364"/>
      <c r="AQ33" s="364"/>
      <c r="AR33" s="364"/>
      <c r="AS33" s="364"/>
    </row>
    <row r="34" spans="1:45" s="363" customFormat="1" ht="23.25">
      <c r="A34" s="374" t="s">
        <v>1012</v>
      </c>
      <c r="B34" s="385" t="s">
        <v>1025</v>
      </c>
      <c r="C34" s="375" t="s">
        <v>1057</v>
      </c>
      <c r="D34" s="386"/>
      <c r="E34" s="386" t="s">
        <v>1298</v>
      </c>
      <c r="F34" s="386" t="s">
        <v>1304</v>
      </c>
      <c r="G34" s="386" t="s">
        <v>1304</v>
      </c>
      <c r="H34" s="887" t="s">
        <v>1304</v>
      </c>
      <c r="I34" s="386" t="s">
        <v>625</v>
      </c>
      <c r="J34" s="386" t="s">
        <v>626</v>
      </c>
      <c r="K34" s="390">
        <v>1170000</v>
      </c>
      <c r="L34" s="386" t="s">
        <v>821</v>
      </c>
      <c r="M34" s="327">
        <v>3742141.87</v>
      </c>
      <c r="N34" s="346"/>
      <c r="O34" s="456"/>
      <c r="P34" s="364"/>
      <c r="Q34" s="364"/>
      <c r="R34" s="364"/>
      <c r="S34" s="364"/>
      <c r="T34" s="364"/>
      <c r="U34" s="364"/>
      <c r="V34" s="364"/>
      <c r="W34" s="364"/>
      <c r="X34" s="364"/>
      <c r="Y34" s="364"/>
      <c r="Z34" s="364"/>
      <c r="AA34" s="364"/>
      <c r="AB34" s="364"/>
      <c r="AC34" s="364"/>
      <c r="AD34" s="364"/>
      <c r="AE34" s="364"/>
      <c r="AF34" s="364"/>
      <c r="AG34" s="364"/>
      <c r="AH34" s="364"/>
      <c r="AI34" s="364"/>
      <c r="AJ34" s="364"/>
      <c r="AK34" s="364"/>
      <c r="AL34" s="364"/>
      <c r="AM34" s="364"/>
      <c r="AN34" s="364"/>
      <c r="AO34" s="364"/>
      <c r="AP34" s="364"/>
      <c r="AQ34" s="364"/>
      <c r="AR34" s="364"/>
      <c r="AS34" s="364"/>
    </row>
    <row r="35" spans="1:45" s="363" customFormat="1" ht="34.9">
      <c r="A35" s="516" t="s">
        <v>1012</v>
      </c>
      <c r="B35" s="529" t="s">
        <v>1025</v>
      </c>
      <c r="C35" s="517" t="s">
        <v>1058</v>
      </c>
      <c r="D35" s="530">
        <v>20536905309</v>
      </c>
      <c r="E35" s="530" t="s">
        <v>1298</v>
      </c>
      <c r="F35" s="530" t="s">
        <v>1304</v>
      </c>
      <c r="G35" s="530" t="s">
        <v>1304</v>
      </c>
      <c r="H35" s="518" t="s">
        <v>1304</v>
      </c>
      <c r="I35" s="530" t="s">
        <v>627</v>
      </c>
      <c r="J35" s="530" t="s">
        <v>628</v>
      </c>
      <c r="K35" s="535">
        <v>362223.87599999999</v>
      </c>
      <c r="L35" s="530" t="s">
        <v>821</v>
      </c>
      <c r="M35" s="498">
        <v>5748828.3700000001</v>
      </c>
      <c r="N35" s="511">
        <v>1535567.1319999998</v>
      </c>
      <c r="O35" s="538"/>
      <c r="P35" s="364"/>
      <c r="Q35" s="364"/>
      <c r="R35" s="364"/>
      <c r="S35" s="364"/>
      <c r="T35" s="364"/>
      <c r="U35" s="364"/>
      <c r="V35" s="364"/>
      <c r="W35" s="364"/>
      <c r="X35" s="364"/>
      <c r="Y35" s="364"/>
      <c r="Z35" s="364"/>
      <c r="AA35" s="364"/>
      <c r="AB35" s="364"/>
      <c r="AC35" s="364"/>
      <c r="AD35" s="364"/>
      <c r="AE35" s="364"/>
      <c r="AF35" s="364"/>
      <c r="AG35" s="364"/>
      <c r="AH35" s="364"/>
      <c r="AI35" s="364"/>
      <c r="AJ35" s="364"/>
      <c r="AK35" s="364"/>
      <c r="AL35" s="364"/>
      <c r="AM35" s="364"/>
      <c r="AN35" s="364"/>
      <c r="AO35" s="364"/>
      <c r="AP35" s="364"/>
      <c r="AQ35" s="364"/>
      <c r="AR35" s="364"/>
      <c r="AS35" s="364"/>
    </row>
    <row r="36" spans="1:45" s="363" customFormat="1">
      <c r="A36" s="374" t="s">
        <v>1012</v>
      </c>
      <c r="B36" s="385" t="s">
        <v>1025</v>
      </c>
      <c r="C36" s="375" t="s">
        <v>1056</v>
      </c>
      <c r="D36" s="386">
        <v>20543729907</v>
      </c>
      <c r="E36" s="386" t="s">
        <v>1298</v>
      </c>
      <c r="F36" s="386" t="s">
        <v>1304</v>
      </c>
      <c r="G36" s="386" t="s">
        <v>1304</v>
      </c>
      <c r="H36" s="887" t="s">
        <v>1304</v>
      </c>
      <c r="I36" s="386" t="s">
        <v>629</v>
      </c>
      <c r="J36" s="386" t="s">
        <v>630</v>
      </c>
      <c r="K36" s="390">
        <v>565112.49</v>
      </c>
      <c r="L36" s="386" t="s">
        <v>821</v>
      </c>
      <c r="M36" s="327">
        <v>8183491.75</v>
      </c>
      <c r="N36" s="346">
        <v>1412781.2250000001</v>
      </c>
      <c r="O36" s="456"/>
      <c r="P36" s="364"/>
      <c r="Q36" s="364"/>
      <c r="R36" s="364"/>
      <c r="S36" s="364"/>
      <c r="T36" s="364"/>
      <c r="U36" s="364"/>
      <c r="V36" s="364"/>
      <c r="W36" s="364"/>
      <c r="X36" s="364"/>
      <c r="Y36" s="364"/>
      <c r="Z36" s="364"/>
      <c r="AA36" s="364"/>
      <c r="AB36" s="364"/>
      <c r="AC36" s="364"/>
      <c r="AD36" s="364"/>
      <c r="AE36" s="364"/>
      <c r="AF36" s="364"/>
      <c r="AG36" s="364"/>
      <c r="AH36" s="364"/>
      <c r="AI36" s="364"/>
      <c r="AJ36" s="364"/>
      <c r="AK36" s="364"/>
      <c r="AL36" s="364"/>
      <c r="AM36" s="364"/>
      <c r="AN36" s="364"/>
      <c r="AO36" s="364"/>
      <c r="AP36" s="364"/>
      <c r="AQ36" s="364"/>
      <c r="AR36" s="364"/>
      <c r="AS36" s="364"/>
    </row>
    <row r="37" spans="1:45" s="363" customFormat="1">
      <c r="A37" s="516" t="s">
        <v>1012</v>
      </c>
      <c r="B37" s="529" t="s">
        <v>1025</v>
      </c>
      <c r="C37" s="517" t="s">
        <v>1056</v>
      </c>
      <c r="D37" s="530">
        <v>20543729907</v>
      </c>
      <c r="E37" s="530" t="s">
        <v>1298</v>
      </c>
      <c r="F37" s="530" t="s">
        <v>1304</v>
      </c>
      <c r="G37" s="530" t="s">
        <v>1304</v>
      </c>
      <c r="H37" s="518" t="s">
        <v>1304</v>
      </c>
      <c r="I37" s="530" t="s">
        <v>631</v>
      </c>
      <c r="J37" s="530" t="s">
        <v>632</v>
      </c>
      <c r="K37" s="535">
        <v>1027194.6555</v>
      </c>
      <c r="L37" s="530" t="s">
        <v>821</v>
      </c>
      <c r="M37" s="498">
        <v>13728477.720000001</v>
      </c>
      <c r="N37" s="511">
        <v>308158.3</v>
      </c>
      <c r="O37" s="538"/>
      <c r="P37" s="364"/>
      <c r="Q37" s="364"/>
      <c r="R37" s="364"/>
      <c r="S37" s="364"/>
      <c r="T37" s="364"/>
      <c r="U37" s="364"/>
      <c r="V37" s="364"/>
      <c r="W37" s="364"/>
      <c r="X37" s="364"/>
      <c r="Y37" s="364"/>
      <c r="Z37" s="364"/>
      <c r="AA37" s="364"/>
      <c r="AB37" s="364"/>
      <c r="AC37" s="364"/>
      <c r="AD37" s="364"/>
      <c r="AE37" s="364"/>
      <c r="AF37" s="364"/>
      <c r="AG37" s="364"/>
      <c r="AH37" s="364"/>
      <c r="AI37" s="364"/>
      <c r="AJ37" s="364"/>
      <c r="AK37" s="364"/>
      <c r="AL37" s="364"/>
      <c r="AM37" s="364"/>
      <c r="AN37" s="364"/>
      <c r="AO37" s="364"/>
      <c r="AP37" s="364"/>
      <c r="AQ37" s="364"/>
      <c r="AR37" s="364"/>
      <c r="AS37" s="364"/>
    </row>
    <row r="38" spans="1:45" s="363" customFormat="1" ht="23.25">
      <c r="A38" s="374" t="s">
        <v>1012</v>
      </c>
      <c r="B38" s="385" t="s">
        <v>1025</v>
      </c>
      <c r="C38" s="375" t="s">
        <v>1054</v>
      </c>
      <c r="D38" s="386">
        <v>20546840531</v>
      </c>
      <c r="E38" s="386" t="s">
        <v>1298</v>
      </c>
      <c r="F38" s="386" t="s">
        <v>1304</v>
      </c>
      <c r="G38" s="386" t="s">
        <v>1304</v>
      </c>
      <c r="H38" s="887" t="s">
        <v>1304</v>
      </c>
      <c r="I38" s="386" t="s">
        <v>633</v>
      </c>
      <c r="J38" s="386" t="s">
        <v>634</v>
      </c>
      <c r="K38" s="390">
        <v>427050</v>
      </c>
      <c r="L38" s="386" t="s">
        <v>821</v>
      </c>
      <c r="M38" s="327">
        <v>6526741.8499999996</v>
      </c>
      <c r="N38" s="346">
        <f>K38*6</f>
        <v>2562300</v>
      </c>
      <c r="O38" s="456"/>
      <c r="P38" s="364"/>
      <c r="Q38" s="364"/>
      <c r="R38" s="364"/>
      <c r="S38" s="364"/>
      <c r="T38" s="364"/>
      <c r="U38" s="364"/>
      <c r="V38" s="364"/>
      <c r="W38" s="364"/>
      <c r="X38" s="364"/>
      <c r="Y38" s="364"/>
      <c r="Z38" s="364"/>
      <c r="AA38" s="364"/>
      <c r="AB38" s="364"/>
      <c r="AC38" s="364"/>
      <c r="AD38" s="364"/>
      <c r="AE38" s="364"/>
      <c r="AF38" s="364"/>
      <c r="AG38" s="364"/>
      <c r="AH38" s="364"/>
      <c r="AI38" s="364"/>
      <c r="AJ38" s="364"/>
      <c r="AK38" s="364"/>
      <c r="AL38" s="364"/>
      <c r="AM38" s="364"/>
      <c r="AN38" s="364"/>
      <c r="AO38" s="364"/>
      <c r="AP38" s="364"/>
      <c r="AQ38" s="364"/>
      <c r="AR38" s="364"/>
      <c r="AS38" s="364"/>
    </row>
    <row r="39" spans="1:45" s="30" customFormat="1" ht="23.25">
      <c r="A39" s="516" t="s">
        <v>1012</v>
      </c>
      <c r="B39" s="529" t="s">
        <v>1025</v>
      </c>
      <c r="C39" s="517" t="s">
        <v>1054</v>
      </c>
      <c r="D39" s="530">
        <v>20546840531</v>
      </c>
      <c r="E39" s="533"/>
      <c r="F39" s="530" t="s">
        <v>1304</v>
      </c>
      <c r="G39" s="530" t="s">
        <v>1304</v>
      </c>
      <c r="H39" s="518" t="s">
        <v>1304</v>
      </c>
      <c r="I39" s="518" t="s">
        <v>635</v>
      </c>
      <c r="J39" s="518" t="s">
        <v>624</v>
      </c>
      <c r="K39" s="535">
        <v>472050</v>
      </c>
      <c r="L39" s="530" t="s">
        <v>821</v>
      </c>
      <c r="M39" s="498">
        <v>7066741.8499999996</v>
      </c>
      <c r="N39" s="498">
        <f>K39*2</f>
        <v>944100</v>
      </c>
      <c r="O39" s="536"/>
      <c r="P39" s="364"/>
      <c r="Q39" s="364"/>
      <c r="R39" s="364"/>
      <c r="S39" s="364"/>
      <c r="T39" s="364"/>
      <c r="U39" s="364"/>
      <c r="V39" s="364"/>
      <c r="W39" s="364"/>
      <c r="X39" s="364"/>
      <c r="Y39" s="364"/>
      <c r="Z39" s="364"/>
      <c r="AA39" s="364"/>
      <c r="AB39" s="364"/>
      <c r="AC39" s="364"/>
      <c r="AD39" s="364"/>
      <c r="AE39" s="364"/>
      <c r="AF39" s="364"/>
      <c r="AG39" s="364"/>
      <c r="AH39" s="364"/>
      <c r="AI39" s="364"/>
      <c r="AJ39" s="364"/>
      <c r="AK39" s="364"/>
      <c r="AL39" s="364"/>
      <c r="AM39" s="364"/>
      <c r="AN39" s="364"/>
      <c r="AO39" s="364"/>
      <c r="AP39" s="364"/>
      <c r="AQ39" s="364"/>
      <c r="AR39" s="364"/>
      <c r="AS39" s="364"/>
    </row>
    <row r="40" spans="1:45" s="13" customFormat="1">
      <c r="A40" s="378" t="s">
        <v>1650</v>
      </c>
      <c r="B40" s="379"/>
      <c r="C40" s="380"/>
      <c r="D40" s="380"/>
      <c r="E40" s="380"/>
      <c r="F40" s="380"/>
      <c r="G40" s="380"/>
      <c r="H40" s="380"/>
      <c r="I40" s="380"/>
      <c r="J40" s="380"/>
      <c r="K40" s="380"/>
      <c r="L40" s="380"/>
      <c r="M40" s="458">
        <f>+M17+M29</f>
        <v>92626089.99999997</v>
      </c>
      <c r="N40" s="458">
        <f t="shared" ref="N40:O40" si="3">+N17+N29</f>
        <v>23449002.003349997</v>
      </c>
      <c r="O40" s="459">
        <f t="shared" si="3"/>
        <v>2876753</v>
      </c>
    </row>
    <row r="41" spans="1:45" ht="15" customHeight="1">
      <c r="A41" s="1426" t="s">
        <v>636</v>
      </c>
      <c r="B41" s="1427"/>
      <c r="C41" s="1427"/>
      <c r="D41" s="1427"/>
      <c r="E41" s="1427"/>
      <c r="F41" s="1427"/>
      <c r="G41" s="1427"/>
      <c r="H41" s="1427"/>
      <c r="I41" s="1427"/>
      <c r="J41" s="1427"/>
      <c r="K41" s="1427"/>
      <c r="L41" s="1427"/>
      <c r="M41" s="1427"/>
      <c r="N41" s="1427"/>
      <c r="O41" s="1428"/>
    </row>
    <row r="42" spans="1:45" ht="23.25">
      <c r="A42" s="404" t="s">
        <v>1012</v>
      </c>
      <c r="B42" s="393" t="s">
        <v>1026</v>
      </c>
      <c r="C42" s="376" t="s">
        <v>1059</v>
      </c>
      <c r="D42" s="887">
        <v>11011401</v>
      </c>
      <c r="E42" s="887" t="s">
        <v>1299</v>
      </c>
      <c r="F42" s="319">
        <v>49038410</v>
      </c>
      <c r="G42" s="386">
        <v>54.63</v>
      </c>
      <c r="H42" s="386" t="s">
        <v>825</v>
      </c>
      <c r="I42" s="386" t="s">
        <v>825</v>
      </c>
      <c r="J42" s="887" t="s">
        <v>1349</v>
      </c>
      <c r="K42" s="440">
        <v>1248.54</v>
      </c>
      <c r="L42" s="386" t="s">
        <v>821</v>
      </c>
      <c r="M42" s="460">
        <v>7383.14</v>
      </c>
      <c r="N42" s="460">
        <v>7491.24</v>
      </c>
      <c r="O42" s="461">
        <v>15630</v>
      </c>
    </row>
    <row r="43" spans="1:45" ht="23.25">
      <c r="A43" s="539" t="s">
        <v>1012</v>
      </c>
      <c r="B43" s="540" t="s">
        <v>1026</v>
      </c>
      <c r="C43" s="490" t="s">
        <v>1059</v>
      </c>
      <c r="D43" s="518">
        <v>11011401</v>
      </c>
      <c r="E43" s="518" t="s">
        <v>1299</v>
      </c>
      <c r="F43" s="493">
        <v>49038410</v>
      </c>
      <c r="G43" s="530">
        <v>663.54</v>
      </c>
      <c r="H43" s="530" t="s">
        <v>825</v>
      </c>
      <c r="I43" s="530" t="s">
        <v>825</v>
      </c>
      <c r="J43" s="518" t="s">
        <v>1350</v>
      </c>
      <c r="K43" s="541">
        <v>15805.78</v>
      </c>
      <c r="L43" s="530" t="s">
        <v>821</v>
      </c>
      <c r="M43" s="542">
        <v>92814.720000000001</v>
      </c>
      <c r="N43" s="542">
        <v>93824.7</v>
      </c>
      <c r="O43" s="543">
        <v>187394.04</v>
      </c>
    </row>
    <row r="44" spans="1:45" ht="23.25">
      <c r="A44" s="404" t="s">
        <v>1012</v>
      </c>
      <c r="B44" s="393" t="s">
        <v>1026</v>
      </c>
      <c r="C44" s="376" t="s">
        <v>1059</v>
      </c>
      <c r="D44" s="887">
        <v>11011401</v>
      </c>
      <c r="E44" s="887" t="s">
        <v>1299</v>
      </c>
      <c r="F44" s="319">
        <v>49038410</v>
      </c>
      <c r="G44" s="386">
        <v>540.91999999999996</v>
      </c>
      <c r="H44" s="386" t="s">
        <v>825</v>
      </c>
      <c r="I44" s="386" t="s">
        <v>825</v>
      </c>
      <c r="J44" s="887" t="s">
        <v>1351</v>
      </c>
      <c r="K44" s="413">
        <v>10829.28</v>
      </c>
      <c r="L44" s="386" t="s">
        <v>821</v>
      </c>
      <c r="M44" s="460">
        <v>63591.66</v>
      </c>
      <c r="N44" s="460">
        <v>64283.67</v>
      </c>
      <c r="O44" s="461">
        <v>128631.96</v>
      </c>
    </row>
    <row r="45" spans="1:45" s="13" customFormat="1">
      <c r="A45" s="378" t="s">
        <v>1650</v>
      </c>
      <c r="B45" s="379"/>
      <c r="C45" s="380"/>
      <c r="D45" s="380"/>
      <c r="E45" s="380"/>
      <c r="F45" s="380"/>
      <c r="G45" s="380"/>
      <c r="H45" s="380"/>
      <c r="I45" s="380"/>
      <c r="J45" s="380"/>
      <c r="K45" s="380"/>
      <c r="L45" s="380"/>
      <c r="M45" s="453">
        <f>SUM(M42:M44)</f>
        <v>163789.52000000002</v>
      </c>
      <c r="N45" s="453">
        <f t="shared" ref="N45:O45" si="4">SUM(N42:N44)</f>
        <v>165599.60999999999</v>
      </c>
      <c r="O45" s="454">
        <f t="shared" si="4"/>
        <v>331656</v>
      </c>
    </row>
    <row r="46" spans="1:45" ht="15" customHeight="1">
      <c r="A46" s="1426" t="s">
        <v>458</v>
      </c>
      <c r="B46" s="1427"/>
      <c r="C46" s="1427"/>
      <c r="D46" s="1427"/>
      <c r="E46" s="1427"/>
      <c r="F46" s="1427"/>
      <c r="G46" s="1427"/>
      <c r="H46" s="1427"/>
      <c r="I46" s="1427"/>
      <c r="J46" s="1427"/>
      <c r="K46" s="1427"/>
      <c r="L46" s="1427"/>
      <c r="M46" s="1427"/>
      <c r="N46" s="1427"/>
      <c r="O46" s="1428"/>
    </row>
    <row r="47" spans="1:45" ht="23.25">
      <c r="A47" s="395" t="s">
        <v>1014</v>
      </c>
      <c r="B47" s="347" t="s">
        <v>1027</v>
      </c>
      <c r="C47" s="376" t="s">
        <v>1060</v>
      </c>
      <c r="D47" s="319" t="s">
        <v>638</v>
      </c>
      <c r="E47" s="319" t="s">
        <v>1300</v>
      </c>
      <c r="F47" s="396">
        <v>11025898</v>
      </c>
      <c r="G47" s="319">
        <v>160</v>
      </c>
      <c r="H47" s="319"/>
      <c r="I47" s="319"/>
      <c r="J47" s="884" t="s">
        <v>639</v>
      </c>
      <c r="K47" s="441">
        <v>3772</v>
      </c>
      <c r="L47" s="450" t="s">
        <v>1372</v>
      </c>
      <c r="M47" s="327">
        <v>45264</v>
      </c>
      <c r="N47" s="327">
        <v>22632</v>
      </c>
      <c r="O47" s="457">
        <v>45264</v>
      </c>
      <c r="P47" s="365"/>
      <c r="Q47" s="365"/>
      <c r="R47" s="366"/>
      <c r="S47" s="366"/>
      <c r="T47" s="366"/>
      <c r="U47" s="366"/>
      <c r="V47" s="366"/>
      <c r="W47" s="366"/>
      <c r="X47" s="366"/>
    </row>
    <row r="48" spans="1:45" ht="23.25">
      <c r="A48" s="544" t="s">
        <v>1014</v>
      </c>
      <c r="B48" s="513" t="s">
        <v>1027</v>
      </c>
      <c r="C48" s="490" t="s">
        <v>1061</v>
      </c>
      <c r="D48" s="493" t="s">
        <v>640</v>
      </c>
      <c r="E48" s="493" t="s">
        <v>1300</v>
      </c>
      <c r="F48" s="545">
        <v>5005848</v>
      </c>
      <c r="G48" s="493">
        <v>500</v>
      </c>
      <c r="H48" s="493"/>
      <c r="I48" s="493"/>
      <c r="J48" s="487" t="s">
        <v>641</v>
      </c>
      <c r="K48" s="546">
        <v>4000</v>
      </c>
      <c r="L48" s="547" t="s">
        <v>1373</v>
      </c>
      <c r="M48" s="498">
        <v>42000</v>
      </c>
      <c r="N48" s="498">
        <v>20000</v>
      </c>
      <c r="O48" s="536">
        <v>48000</v>
      </c>
      <c r="P48" s="366"/>
      <c r="Q48" s="365"/>
      <c r="R48" s="366"/>
      <c r="S48" s="366"/>
      <c r="T48" s="366"/>
      <c r="U48" s="366"/>
      <c r="V48" s="366"/>
      <c r="W48" s="366"/>
      <c r="X48" s="366"/>
    </row>
    <row r="49" spans="1:24" ht="23.25">
      <c r="A49" s="395" t="s">
        <v>1014</v>
      </c>
      <c r="B49" s="347" t="s">
        <v>1027</v>
      </c>
      <c r="C49" s="376" t="s">
        <v>1062</v>
      </c>
      <c r="D49" s="319" t="s">
        <v>642</v>
      </c>
      <c r="E49" s="319" t="s">
        <v>1300</v>
      </c>
      <c r="F49" s="396"/>
      <c r="G49" s="319">
        <v>410</v>
      </c>
      <c r="H49" s="319"/>
      <c r="I49" s="319"/>
      <c r="J49" s="884" t="s">
        <v>643</v>
      </c>
      <c r="K49" s="441">
        <v>4000</v>
      </c>
      <c r="L49" s="450" t="s">
        <v>1374</v>
      </c>
      <c r="M49" s="327">
        <v>48000</v>
      </c>
      <c r="N49" s="327">
        <v>20000</v>
      </c>
      <c r="O49" s="457">
        <v>48000</v>
      </c>
      <c r="P49" s="366"/>
      <c r="Q49" s="365"/>
      <c r="R49" s="366"/>
      <c r="S49" s="366"/>
      <c r="T49" s="366"/>
      <c r="U49" s="366"/>
      <c r="V49" s="366"/>
      <c r="W49" s="366"/>
      <c r="X49" s="366"/>
    </row>
    <row r="50" spans="1:24" ht="23.25">
      <c r="A50" s="544" t="s">
        <v>1014</v>
      </c>
      <c r="B50" s="513" t="s">
        <v>1027</v>
      </c>
      <c r="C50" s="490" t="s">
        <v>1063</v>
      </c>
      <c r="D50" s="493" t="s">
        <v>644</v>
      </c>
      <c r="E50" s="493" t="s">
        <v>1300</v>
      </c>
      <c r="F50" s="545" t="s">
        <v>645</v>
      </c>
      <c r="G50" s="493">
        <v>350</v>
      </c>
      <c r="H50" s="493"/>
      <c r="I50" s="493"/>
      <c r="J50" s="487" t="s">
        <v>646</v>
      </c>
      <c r="K50" s="546">
        <v>3600</v>
      </c>
      <c r="L50" s="547" t="s">
        <v>1375</v>
      </c>
      <c r="M50" s="498">
        <v>42840</v>
      </c>
      <c r="N50" s="498">
        <v>18000</v>
      </c>
      <c r="O50" s="536">
        <v>43200</v>
      </c>
      <c r="P50" s="366"/>
      <c r="Q50" s="365"/>
      <c r="R50" s="365"/>
      <c r="S50" s="366"/>
      <c r="T50" s="366"/>
      <c r="U50" s="366"/>
      <c r="V50" s="366"/>
      <c r="W50" s="366"/>
      <c r="X50" s="366"/>
    </row>
    <row r="51" spans="1:24" ht="23.25">
      <c r="A51" s="395" t="s">
        <v>1014</v>
      </c>
      <c r="B51" s="347" t="s">
        <v>1027</v>
      </c>
      <c r="C51" s="376" t="s">
        <v>1064</v>
      </c>
      <c r="D51" s="319" t="s">
        <v>647</v>
      </c>
      <c r="E51" s="319" t="s">
        <v>1300</v>
      </c>
      <c r="F51" s="398">
        <v>2006837</v>
      </c>
      <c r="G51" s="319">
        <v>507</v>
      </c>
      <c r="H51" s="398"/>
      <c r="I51" s="319"/>
      <c r="J51" s="884" t="s">
        <v>648</v>
      </c>
      <c r="K51" s="441">
        <v>6000</v>
      </c>
      <c r="L51" s="450" t="s">
        <v>1372</v>
      </c>
      <c r="M51" s="327">
        <v>72000</v>
      </c>
      <c r="N51" s="327">
        <v>36000</v>
      </c>
      <c r="O51" s="457">
        <v>72000</v>
      </c>
      <c r="P51" s="366"/>
      <c r="Q51" s="365"/>
      <c r="R51" s="366"/>
      <c r="S51" s="366"/>
      <c r="T51" s="366"/>
      <c r="U51" s="366"/>
      <c r="V51" s="366"/>
      <c r="W51" s="366"/>
      <c r="X51" s="366"/>
    </row>
    <row r="52" spans="1:24" ht="23.25">
      <c r="A52" s="544" t="s">
        <v>1014</v>
      </c>
      <c r="B52" s="513" t="s">
        <v>1027</v>
      </c>
      <c r="C52" s="490" t="s">
        <v>1065</v>
      </c>
      <c r="D52" s="493" t="s">
        <v>649</v>
      </c>
      <c r="E52" s="493" t="s">
        <v>1300</v>
      </c>
      <c r="F52" s="548" t="s">
        <v>1305</v>
      </c>
      <c r="G52" s="493">
        <v>228</v>
      </c>
      <c r="H52" s="548"/>
      <c r="I52" s="493"/>
      <c r="J52" s="487" t="s">
        <v>650</v>
      </c>
      <c r="K52" s="546">
        <v>2300</v>
      </c>
      <c r="L52" s="547" t="s">
        <v>1375</v>
      </c>
      <c r="M52" s="498">
        <v>27600</v>
      </c>
      <c r="N52" s="498">
        <v>13800</v>
      </c>
      <c r="O52" s="536">
        <v>27600</v>
      </c>
      <c r="P52" s="366"/>
      <c r="Q52" s="365"/>
      <c r="R52" s="366"/>
      <c r="S52" s="366"/>
      <c r="T52" s="366"/>
      <c r="U52" s="366"/>
      <c r="V52" s="366"/>
      <c r="W52" s="366"/>
      <c r="X52" s="366"/>
    </row>
    <row r="53" spans="1:24" ht="34.9">
      <c r="A53" s="395" t="s">
        <v>1014</v>
      </c>
      <c r="B53" s="347" t="s">
        <v>1027</v>
      </c>
      <c r="C53" s="376" t="s">
        <v>1066</v>
      </c>
      <c r="D53" s="319" t="s">
        <v>651</v>
      </c>
      <c r="E53" s="319" t="s">
        <v>1300</v>
      </c>
      <c r="F53" s="399" t="s">
        <v>652</v>
      </c>
      <c r="G53" s="319">
        <v>200</v>
      </c>
      <c r="H53" s="399"/>
      <c r="I53" s="319"/>
      <c r="J53" s="884" t="s">
        <v>653</v>
      </c>
      <c r="K53" s="441">
        <v>4500</v>
      </c>
      <c r="L53" s="450" t="s">
        <v>1372</v>
      </c>
      <c r="M53" s="327">
        <v>54000</v>
      </c>
      <c r="N53" s="327">
        <v>27000</v>
      </c>
      <c r="O53" s="457">
        <v>54000</v>
      </c>
      <c r="P53" s="366"/>
      <c r="Q53" s="365"/>
      <c r="R53" s="366"/>
      <c r="S53" s="366"/>
      <c r="T53" s="366"/>
      <c r="U53" s="366"/>
      <c r="V53" s="366"/>
      <c r="W53" s="366"/>
      <c r="X53" s="366"/>
    </row>
    <row r="54" spans="1:24" ht="23.25">
      <c r="A54" s="544" t="s">
        <v>1014</v>
      </c>
      <c r="B54" s="513" t="s">
        <v>1027</v>
      </c>
      <c r="C54" s="490" t="s">
        <v>1067</v>
      </c>
      <c r="D54" s="493" t="s">
        <v>654</v>
      </c>
      <c r="E54" s="493" t="s">
        <v>1300</v>
      </c>
      <c r="F54" s="549"/>
      <c r="G54" s="493">
        <v>190</v>
      </c>
      <c r="H54" s="549"/>
      <c r="I54" s="493"/>
      <c r="J54" s="487" t="s">
        <v>655</v>
      </c>
      <c r="K54" s="546">
        <v>3000</v>
      </c>
      <c r="L54" s="547" t="s">
        <v>1376</v>
      </c>
      <c r="M54" s="498">
        <v>36000</v>
      </c>
      <c r="N54" s="498">
        <v>18000</v>
      </c>
      <c r="O54" s="536">
        <v>36000</v>
      </c>
      <c r="P54" s="366"/>
      <c r="Q54" s="365"/>
      <c r="R54" s="366"/>
      <c r="S54" s="366"/>
      <c r="T54" s="366"/>
      <c r="U54" s="366"/>
      <c r="V54" s="366"/>
      <c r="W54" s="366"/>
      <c r="X54" s="366"/>
    </row>
    <row r="55" spans="1:24" ht="23.25">
      <c r="A55" s="395" t="s">
        <v>1014</v>
      </c>
      <c r="B55" s="347" t="s">
        <v>1027</v>
      </c>
      <c r="C55" s="376" t="s">
        <v>1068</v>
      </c>
      <c r="D55" s="319" t="s">
        <v>656</v>
      </c>
      <c r="E55" s="319" t="s">
        <v>1300</v>
      </c>
      <c r="F55" s="400"/>
      <c r="G55" s="319">
        <v>224.78</v>
      </c>
      <c r="H55" s="400"/>
      <c r="I55" s="319"/>
      <c r="J55" s="884" t="s">
        <v>657</v>
      </c>
      <c r="K55" s="441">
        <v>6000</v>
      </c>
      <c r="L55" s="450" t="s">
        <v>1376</v>
      </c>
      <c r="M55" s="327">
        <v>72000</v>
      </c>
      <c r="N55" s="327">
        <v>30000</v>
      </c>
      <c r="O55" s="457">
        <v>72000</v>
      </c>
      <c r="P55" s="366"/>
      <c r="Q55" s="365"/>
      <c r="R55" s="366"/>
      <c r="S55" s="366"/>
      <c r="T55" s="366"/>
      <c r="U55" s="366"/>
      <c r="V55" s="366"/>
      <c r="W55" s="366"/>
      <c r="X55" s="366"/>
    </row>
    <row r="56" spans="1:24" ht="23.25">
      <c r="A56" s="544" t="s">
        <v>1014</v>
      </c>
      <c r="B56" s="513" t="s">
        <v>1027</v>
      </c>
      <c r="C56" s="490" t="s">
        <v>1069</v>
      </c>
      <c r="D56" s="493" t="s">
        <v>658</v>
      </c>
      <c r="E56" s="493" t="s">
        <v>1300</v>
      </c>
      <c r="F56" s="549"/>
      <c r="G56" s="493">
        <v>708</v>
      </c>
      <c r="H56" s="549"/>
      <c r="I56" s="493"/>
      <c r="J56" s="487" t="s">
        <v>659</v>
      </c>
      <c r="K56" s="546">
        <v>4500</v>
      </c>
      <c r="L56" s="547" t="s">
        <v>1377</v>
      </c>
      <c r="M56" s="498">
        <v>54000</v>
      </c>
      <c r="N56" s="498">
        <v>22500</v>
      </c>
      <c r="O56" s="536">
        <v>54000</v>
      </c>
      <c r="P56" s="366"/>
      <c r="Q56" s="365"/>
      <c r="R56" s="366"/>
      <c r="S56" s="366"/>
      <c r="T56" s="366"/>
      <c r="U56" s="366"/>
      <c r="V56" s="366"/>
      <c r="W56" s="366"/>
      <c r="X56" s="366"/>
    </row>
    <row r="57" spans="1:24" ht="34.9">
      <c r="A57" s="395" t="s">
        <v>1014</v>
      </c>
      <c r="B57" s="347" t="s">
        <v>1027</v>
      </c>
      <c r="C57" s="376" t="s">
        <v>1070</v>
      </c>
      <c r="D57" s="319" t="s">
        <v>660</v>
      </c>
      <c r="E57" s="319" t="s">
        <v>1300</v>
      </c>
      <c r="F57" s="399" t="s">
        <v>661</v>
      </c>
      <c r="G57" s="319">
        <v>520</v>
      </c>
      <c r="H57" s="400"/>
      <c r="I57" s="319"/>
      <c r="J57" s="884" t="s">
        <v>662</v>
      </c>
      <c r="K57" s="441">
        <v>8000</v>
      </c>
      <c r="L57" s="450" t="s">
        <v>1379</v>
      </c>
      <c r="M57" s="327">
        <v>96000</v>
      </c>
      <c r="N57" s="327">
        <v>40000</v>
      </c>
      <c r="O57" s="462">
        <v>96000</v>
      </c>
      <c r="P57" s="366"/>
      <c r="Q57" s="365"/>
      <c r="R57" s="366"/>
      <c r="S57" s="366"/>
      <c r="T57" s="366"/>
      <c r="U57" s="366"/>
      <c r="V57" s="366"/>
      <c r="W57" s="366"/>
      <c r="X57" s="366"/>
    </row>
    <row r="58" spans="1:24" ht="34.9">
      <c r="A58" s="544" t="s">
        <v>1014</v>
      </c>
      <c r="B58" s="513" t="s">
        <v>1027</v>
      </c>
      <c r="C58" s="490" t="s">
        <v>1071</v>
      </c>
      <c r="D58" s="493">
        <v>15150680198</v>
      </c>
      <c r="E58" s="493" t="s">
        <v>1300</v>
      </c>
      <c r="F58" s="548" t="s">
        <v>663</v>
      </c>
      <c r="G58" s="493">
        <v>1158</v>
      </c>
      <c r="H58" s="549"/>
      <c r="I58" s="493"/>
      <c r="J58" s="487" t="s">
        <v>664</v>
      </c>
      <c r="K58" s="546">
        <v>36698</v>
      </c>
      <c r="L58" s="547" t="s">
        <v>1378</v>
      </c>
      <c r="M58" s="498">
        <v>440376</v>
      </c>
      <c r="N58" s="498">
        <v>183490</v>
      </c>
      <c r="O58" s="536">
        <v>440376</v>
      </c>
      <c r="P58" s="366"/>
      <c r="Q58" s="365"/>
      <c r="R58" s="366"/>
      <c r="S58" s="366"/>
      <c r="T58" s="366"/>
      <c r="U58" s="366"/>
      <c r="V58" s="366"/>
      <c r="W58" s="366"/>
      <c r="X58" s="366"/>
    </row>
    <row r="59" spans="1:24" ht="23.25">
      <c r="A59" s="395" t="s">
        <v>1014</v>
      </c>
      <c r="B59" s="347" t="s">
        <v>1027</v>
      </c>
      <c r="C59" s="376" t="s">
        <v>1072</v>
      </c>
      <c r="D59" s="319" t="s">
        <v>665</v>
      </c>
      <c r="E59" s="319" t="s">
        <v>1300</v>
      </c>
      <c r="F59" s="396"/>
      <c r="G59" s="319">
        <v>739</v>
      </c>
      <c r="H59" s="319"/>
      <c r="I59" s="319"/>
      <c r="J59" s="884" t="s">
        <v>666</v>
      </c>
      <c r="K59" s="441">
        <v>2500</v>
      </c>
      <c r="L59" s="450" t="s">
        <v>1380</v>
      </c>
      <c r="M59" s="327">
        <v>27500</v>
      </c>
      <c r="N59" s="327">
        <v>10000</v>
      </c>
      <c r="O59" s="462">
        <v>30000</v>
      </c>
      <c r="P59" s="366"/>
      <c r="Q59" s="365"/>
      <c r="R59" s="366"/>
      <c r="S59" s="366"/>
      <c r="T59" s="366"/>
      <c r="U59" s="366"/>
      <c r="V59" s="366"/>
      <c r="W59" s="366"/>
      <c r="X59" s="366"/>
    </row>
    <row r="60" spans="1:24" ht="23.25">
      <c r="A60" s="544" t="s">
        <v>1014</v>
      </c>
      <c r="B60" s="513" t="s">
        <v>1027</v>
      </c>
      <c r="C60" s="490" t="s">
        <v>1073</v>
      </c>
      <c r="D60" s="493">
        <v>20473773156</v>
      </c>
      <c r="E60" s="493" t="s">
        <v>1300</v>
      </c>
      <c r="F60" s="545"/>
      <c r="G60" s="493">
        <v>2100</v>
      </c>
      <c r="H60" s="493"/>
      <c r="I60" s="493"/>
      <c r="J60" s="487" t="s">
        <v>667</v>
      </c>
      <c r="K60" s="546">
        <v>30000</v>
      </c>
      <c r="L60" s="547" t="s">
        <v>1381</v>
      </c>
      <c r="M60" s="498">
        <v>360000</v>
      </c>
      <c r="N60" s="498">
        <v>150000</v>
      </c>
      <c r="O60" s="536">
        <v>360000</v>
      </c>
      <c r="P60" s="366"/>
      <c r="Q60" s="365"/>
      <c r="R60" s="366"/>
      <c r="S60" s="366"/>
      <c r="T60" s="366"/>
      <c r="U60" s="366"/>
      <c r="V60" s="366"/>
      <c r="W60" s="366"/>
      <c r="X60" s="366"/>
    </row>
    <row r="61" spans="1:24" ht="23.25">
      <c r="A61" s="395" t="s">
        <v>1014</v>
      </c>
      <c r="B61" s="347" t="s">
        <v>1027</v>
      </c>
      <c r="C61" s="376" t="s">
        <v>1074</v>
      </c>
      <c r="D61" s="319">
        <v>20144116829</v>
      </c>
      <c r="E61" s="319" t="s">
        <v>1300</v>
      </c>
      <c r="F61" s="396"/>
      <c r="G61" s="319">
        <v>1200</v>
      </c>
      <c r="H61" s="319"/>
      <c r="I61" s="319"/>
      <c r="J61" s="884" t="s">
        <v>668</v>
      </c>
      <c r="K61" s="441">
        <v>21500</v>
      </c>
      <c r="L61" s="450" t="s">
        <v>1373</v>
      </c>
      <c r="M61" s="327">
        <v>236500</v>
      </c>
      <c r="N61" s="327">
        <v>129000</v>
      </c>
      <c r="O61" s="462">
        <v>258000</v>
      </c>
      <c r="P61" s="366"/>
      <c r="Q61" s="365"/>
      <c r="R61" s="366"/>
      <c r="S61" s="366"/>
      <c r="T61" s="366"/>
      <c r="U61" s="366"/>
      <c r="V61" s="366"/>
      <c r="W61" s="366"/>
      <c r="X61" s="366"/>
    </row>
    <row r="62" spans="1:24" ht="23.25">
      <c r="A62" s="544" t="s">
        <v>1014</v>
      </c>
      <c r="B62" s="513" t="s">
        <v>1027</v>
      </c>
      <c r="C62" s="490" t="s">
        <v>1075</v>
      </c>
      <c r="D62" s="493">
        <v>9656731</v>
      </c>
      <c r="E62" s="493" t="s">
        <v>1300</v>
      </c>
      <c r="F62" s="545">
        <v>11015849</v>
      </c>
      <c r="G62" s="493">
        <v>511</v>
      </c>
      <c r="H62" s="493">
        <v>1</v>
      </c>
      <c r="I62" s="493"/>
      <c r="J62" s="487" t="s">
        <v>669</v>
      </c>
      <c r="K62" s="546">
        <v>14000</v>
      </c>
      <c r="L62" s="547" t="s">
        <v>1382</v>
      </c>
      <c r="M62" s="498">
        <v>56000</v>
      </c>
      <c r="N62" s="498">
        <v>70000</v>
      </c>
      <c r="O62" s="536">
        <v>54000</v>
      </c>
      <c r="P62" s="366"/>
      <c r="Q62" s="365"/>
      <c r="R62" s="366"/>
      <c r="S62" s="366"/>
      <c r="T62" s="366"/>
      <c r="U62" s="366"/>
      <c r="V62" s="366"/>
      <c r="W62" s="366"/>
      <c r="X62" s="366"/>
    </row>
    <row r="63" spans="1:24" ht="34.9">
      <c r="A63" s="395" t="s">
        <v>1014</v>
      </c>
      <c r="B63" s="347" t="s">
        <v>1027</v>
      </c>
      <c r="C63" s="316" t="s">
        <v>1076</v>
      </c>
      <c r="D63" s="319" t="s">
        <v>670</v>
      </c>
      <c r="E63" s="319" t="s">
        <v>1300</v>
      </c>
      <c r="F63" s="399" t="s">
        <v>671</v>
      </c>
      <c r="G63" s="319">
        <v>1800</v>
      </c>
      <c r="H63" s="319"/>
      <c r="I63" s="319"/>
      <c r="J63" s="313" t="s">
        <v>672</v>
      </c>
      <c r="K63" s="441">
        <v>12800</v>
      </c>
      <c r="L63" s="450" t="s">
        <v>1383</v>
      </c>
      <c r="M63" s="327">
        <v>153600</v>
      </c>
      <c r="N63" s="327">
        <v>64000</v>
      </c>
      <c r="O63" s="457">
        <v>168000</v>
      </c>
      <c r="P63" s="366"/>
      <c r="Q63" s="365"/>
      <c r="R63" s="366"/>
      <c r="S63" s="366"/>
      <c r="T63" s="366"/>
      <c r="U63" s="366"/>
      <c r="V63" s="366"/>
      <c r="W63" s="366"/>
      <c r="X63" s="366"/>
    </row>
    <row r="64" spans="1:24" ht="69.75">
      <c r="A64" s="544" t="s">
        <v>1014</v>
      </c>
      <c r="B64" s="513" t="s">
        <v>1027</v>
      </c>
      <c r="C64" s="490" t="s">
        <v>1077</v>
      </c>
      <c r="D64" s="493"/>
      <c r="E64" s="493" t="s">
        <v>1300</v>
      </c>
      <c r="F64" s="545"/>
      <c r="G64" s="493"/>
      <c r="H64" s="493"/>
      <c r="I64" s="493"/>
      <c r="J64" s="487"/>
      <c r="K64" s="546">
        <v>4770</v>
      </c>
      <c r="L64" s="518" t="s">
        <v>1384</v>
      </c>
      <c r="M64" s="498">
        <v>55660</v>
      </c>
      <c r="N64" s="498">
        <v>28827.200000000001</v>
      </c>
      <c r="O64" s="536">
        <v>57597</v>
      </c>
      <c r="P64" s="366"/>
      <c r="Q64" s="365"/>
      <c r="R64" s="366"/>
      <c r="S64" s="366"/>
      <c r="T64" s="366"/>
      <c r="U64" s="366"/>
      <c r="V64" s="366"/>
      <c r="W64" s="366"/>
      <c r="X64" s="366"/>
    </row>
    <row r="65" spans="1:24" ht="46.5">
      <c r="A65" s="395" t="s">
        <v>1014</v>
      </c>
      <c r="B65" s="347" t="s">
        <v>1027</v>
      </c>
      <c r="C65" s="316" t="s">
        <v>1078</v>
      </c>
      <c r="D65" s="319"/>
      <c r="E65" s="319" t="s">
        <v>1300</v>
      </c>
      <c r="F65" s="396"/>
      <c r="G65" s="319"/>
      <c r="H65" s="319"/>
      <c r="I65" s="319"/>
      <c r="J65" s="313"/>
      <c r="K65" s="442"/>
      <c r="L65" s="313" t="s">
        <v>1385</v>
      </c>
      <c r="M65" s="327">
        <v>1798174.39</v>
      </c>
      <c r="N65" s="327">
        <v>42000</v>
      </c>
      <c r="O65" s="457">
        <v>0</v>
      </c>
      <c r="P65" s="366"/>
      <c r="Q65" s="366"/>
      <c r="R65" s="366"/>
      <c r="S65" s="366"/>
      <c r="T65" s="366"/>
      <c r="U65" s="366"/>
      <c r="V65" s="366"/>
      <c r="W65" s="366"/>
      <c r="X65" s="366"/>
    </row>
    <row r="66" spans="1:24" ht="58.15">
      <c r="A66" s="544" t="s">
        <v>1014</v>
      </c>
      <c r="B66" s="513" t="s">
        <v>1027</v>
      </c>
      <c r="C66" s="490" t="s">
        <v>1079</v>
      </c>
      <c r="D66" s="493"/>
      <c r="E66" s="493" t="s">
        <v>1300</v>
      </c>
      <c r="F66" s="545"/>
      <c r="G66" s="493"/>
      <c r="H66" s="493"/>
      <c r="I66" s="493"/>
      <c r="J66" s="487"/>
      <c r="K66" s="546"/>
      <c r="L66" s="487" t="s">
        <v>1385</v>
      </c>
      <c r="M66" s="498">
        <v>0</v>
      </c>
      <c r="N66" s="498">
        <v>100838</v>
      </c>
      <c r="O66" s="536">
        <v>0</v>
      </c>
      <c r="P66" s="366"/>
      <c r="Q66" s="366"/>
      <c r="R66" s="366"/>
      <c r="S66" s="366"/>
      <c r="T66" s="366"/>
      <c r="U66" s="366"/>
      <c r="V66" s="366"/>
      <c r="W66" s="366"/>
      <c r="X66" s="366"/>
    </row>
    <row r="67" spans="1:24" ht="46.5">
      <c r="A67" s="395" t="s">
        <v>1014</v>
      </c>
      <c r="B67" s="347" t="s">
        <v>1027</v>
      </c>
      <c r="C67" s="316" t="s">
        <v>1080</v>
      </c>
      <c r="D67" s="319"/>
      <c r="E67" s="319" t="s">
        <v>1300</v>
      </c>
      <c r="F67" s="396"/>
      <c r="G67" s="319"/>
      <c r="H67" s="319"/>
      <c r="I67" s="319"/>
      <c r="J67" s="313"/>
      <c r="K67" s="442"/>
      <c r="L67" s="313" t="s">
        <v>1385</v>
      </c>
      <c r="M67" s="327">
        <v>0</v>
      </c>
      <c r="N67" s="327">
        <v>0</v>
      </c>
      <c r="O67" s="457">
        <v>1560000</v>
      </c>
      <c r="P67" s="366"/>
      <c r="Q67" s="366"/>
      <c r="R67" s="366"/>
      <c r="S67" s="366"/>
      <c r="T67" s="366"/>
      <c r="U67" s="366"/>
      <c r="V67" s="366"/>
      <c r="W67" s="366"/>
      <c r="X67" s="366"/>
    </row>
    <row r="68" spans="1:24" s="13" customFormat="1">
      <c r="A68" s="378" t="s">
        <v>1650</v>
      </c>
      <c r="B68" s="379"/>
      <c r="C68" s="380"/>
      <c r="D68" s="380"/>
      <c r="E68" s="380"/>
      <c r="F68" s="380"/>
      <c r="G68" s="380"/>
      <c r="H68" s="380"/>
      <c r="I68" s="380"/>
      <c r="J68" s="380"/>
      <c r="K68" s="380"/>
      <c r="L68" s="380"/>
      <c r="M68" s="453">
        <f>SUM(M47:M67)</f>
        <v>3717514.3899999997</v>
      </c>
      <c r="N68" s="453">
        <f t="shared" ref="N68:O68" si="5">SUM(N47:N67)</f>
        <v>1046087.2</v>
      </c>
      <c r="O68" s="454">
        <f t="shared" si="5"/>
        <v>3524037</v>
      </c>
    </row>
    <row r="69" spans="1:24" ht="15" customHeight="1">
      <c r="A69" s="1426" t="s">
        <v>459</v>
      </c>
      <c r="B69" s="1427"/>
      <c r="C69" s="1427"/>
      <c r="D69" s="1427"/>
      <c r="E69" s="1427"/>
      <c r="F69" s="1427"/>
      <c r="G69" s="1427"/>
      <c r="H69" s="1427"/>
      <c r="I69" s="1427"/>
      <c r="J69" s="1427"/>
      <c r="K69" s="1427"/>
      <c r="L69" s="1427"/>
      <c r="M69" s="1427"/>
      <c r="N69" s="1427"/>
      <c r="O69" s="1428"/>
    </row>
    <row r="70" spans="1:24" ht="33" customHeight="1">
      <c r="A70" s="381"/>
      <c r="B70" s="382"/>
      <c r="C70" s="382"/>
      <c r="D70" s="382"/>
      <c r="E70" s="382"/>
      <c r="F70" s="382"/>
      <c r="G70" s="382"/>
      <c r="H70" s="382"/>
      <c r="I70" s="382"/>
      <c r="J70" s="382"/>
      <c r="K70" s="382"/>
      <c r="L70" s="382"/>
      <c r="M70" s="383"/>
      <c r="N70" s="383"/>
      <c r="O70" s="384"/>
    </row>
    <row r="71" spans="1:24" s="13" customFormat="1">
      <c r="A71" s="378" t="s">
        <v>1650</v>
      </c>
      <c r="B71" s="379"/>
      <c r="C71" s="380"/>
      <c r="D71" s="380"/>
      <c r="E71" s="380"/>
      <c r="F71" s="380"/>
      <c r="G71" s="380"/>
      <c r="H71" s="380"/>
      <c r="I71" s="380"/>
      <c r="J71" s="380"/>
      <c r="K71" s="380"/>
      <c r="L71" s="380"/>
      <c r="M71" s="380"/>
      <c r="N71" s="380"/>
      <c r="O71" s="401"/>
    </row>
    <row r="72" spans="1:24" ht="15" customHeight="1">
      <c r="A72" s="1426" t="s">
        <v>460</v>
      </c>
      <c r="B72" s="1427"/>
      <c r="C72" s="1427"/>
      <c r="D72" s="1427"/>
      <c r="E72" s="1427"/>
      <c r="F72" s="1427"/>
      <c r="G72" s="1427"/>
      <c r="H72" s="1427"/>
      <c r="I72" s="1427"/>
      <c r="J72" s="1427"/>
      <c r="K72" s="1427"/>
      <c r="L72" s="1427"/>
      <c r="M72" s="1427"/>
      <c r="N72" s="1427"/>
      <c r="O72" s="1428"/>
    </row>
    <row r="73" spans="1:24" ht="30.6" customHeight="1">
      <c r="A73" s="381"/>
      <c r="B73" s="382"/>
      <c r="C73" s="382"/>
      <c r="D73" s="382"/>
      <c r="E73" s="382"/>
      <c r="F73" s="382"/>
      <c r="G73" s="382"/>
      <c r="H73" s="382"/>
      <c r="I73" s="382"/>
      <c r="J73" s="382"/>
      <c r="K73" s="382"/>
      <c r="L73" s="382"/>
      <c r="M73" s="383"/>
      <c r="N73" s="383"/>
      <c r="O73" s="384"/>
    </row>
    <row r="74" spans="1:24" s="13" customFormat="1">
      <c r="A74" s="378" t="s">
        <v>1650</v>
      </c>
      <c r="B74" s="379"/>
      <c r="C74" s="380"/>
      <c r="D74" s="380"/>
      <c r="E74" s="380"/>
      <c r="F74" s="380"/>
      <c r="G74" s="380"/>
      <c r="H74" s="380"/>
      <c r="I74" s="380"/>
      <c r="J74" s="380"/>
      <c r="K74" s="380"/>
      <c r="L74" s="380"/>
      <c r="M74" s="380"/>
      <c r="N74" s="380"/>
      <c r="O74" s="401"/>
    </row>
    <row r="75" spans="1:24" ht="15" customHeight="1">
      <c r="A75" s="1426" t="s">
        <v>374</v>
      </c>
      <c r="B75" s="1427"/>
      <c r="C75" s="1427"/>
      <c r="D75" s="1427"/>
      <c r="E75" s="1427"/>
      <c r="F75" s="1427"/>
      <c r="G75" s="1427"/>
      <c r="H75" s="1427"/>
      <c r="I75" s="1427"/>
      <c r="J75" s="1427"/>
      <c r="K75" s="1427"/>
      <c r="L75" s="1427"/>
      <c r="M75" s="1427"/>
      <c r="N75" s="1427"/>
      <c r="O75" s="1428"/>
    </row>
    <row r="76" spans="1:24" ht="46.5">
      <c r="A76" s="404" t="s">
        <v>1471</v>
      </c>
      <c r="B76" s="391" t="s">
        <v>1472</v>
      </c>
      <c r="C76" s="376" t="s">
        <v>1474</v>
      </c>
      <c r="D76" s="884" t="s">
        <v>1413</v>
      </c>
      <c r="E76" s="386" t="s">
        <v>1298</v>
      </c>
      <c r="F76" s="887" t="s">
        <v>1514</v>
      </c>
      <c r="G76" s="386">
        <v>800</v>
      </c>
      <c r="H76" s="887"/>
      <c r="I76" s="887" t="s">
        <v>1414</v>
      </c>
      <c r="J76" s="386" t="s">
        <v>1359</v>
      </c>
      <c r="K76" s="406">
        <v>8330</v>
      </c>
      <c r="L76" s="386" t="s">
        <v>821</v>
      </c>
      <c r="M76" s="460">
        <v>99960</v>
      </c>
      <c r="N76" s="460">
        <v>49980</v>
      </c>
      <c r="O76" s="461">
        <v>74970</v>
      </c>
    </row>
    <row r="77" spans="1:24" ht="34.9">
      <c r="A77" s="539" t="s">
        <v>1471</v>
      </c>
      <c r="B77" s="550" t="s">
        <v>1472</v>
      </c>
      <c r="C77" s="517" t="s">
        <v>1475</v>
      </c>
      <c r="D77" s="518" t="s">
        <v>38142</v>
      </c>
      <c r="E77" s="530" t="s">
        <v>1298</v>
      </c>
      <c r="F77" s="518" t="s">
        <v>1515</v>
      </c>
      <c r="G77" s="530">
        <v>576</v>
      </c>
      <c r="H77" s="518" t="s">
        <v>819</v>
      </c>
      <c r="I77" s="518" t="s">
        <v>1415</v>
      </c>
      <c r="J77" s="530" t="s">
        <v>1359</v>
      </c>
      <c r="K77" s="551">
        <v>5000</v>
      </c>
      <c r="L77" s="530" t="s">
        <v>821</v>
      </c>
      <c r="M77" s="542">
        <v>60000</v>
      </c>
      <c r="N77" s="542">
        <v>30000</v>
      </c>
      <c r="O77" s="543">
        <v>35000</v>
      </c>
    </row>
    <row r="78" spans="1:24" ht="23.25">
      <c r="A78" s="404" t="s">
        <v>1471</v>
      </c>
      <c r="B78" s="391" t="s">
        <v>1472</v>
      </c>
      <c r="C78" s="375" t="s">
        <v>1476</v>
      </c>
      <c r="D78" s="887" t="s">
        <v>1416</v>
      </c>
      <c r="E78" s="386" t="s">
        <v>1298</v>
      </c>
      <c r="F78" s="887" t="s">
        <v>1531</v>
      </c>
      <c r="G78" s="386">
        <v>785.4</v>
      </c>
      <c r="H78" s="887"/>
      <c r="I78" s="887" t="s">
        <v>1417</v>
      </c>
      <c r="J78" s="386" t="s">
        <v>1543</v>
      </c>
      <c r="K78" s="406">
        <v>5500</v>
      </c>
      <c r="L78" s="386" t="s">
        <v>821</v>
      </c>
      <c r="M78" s="460">
        <v>66000</v>
      </c>
      <c r="N78" s="460">
        <v>66000</v>
      </c>
      <c r="O78" s="461">
        <v>66000</v>
      </c>
    </row>
    <row r="79" spans="1:24" ht="302.25">
      <c r="A79" s="539" t="s">
        <v>1471</v>
      </c>
      <c r="B79" s="550" t="s">
        <v>1472</v>
      </c>
      <c r="C79" s="517" t="s">
        <v>1477</v>
      </c>
      <c r="D79" s="518" t="s">
        <v>1512</v>
      </c>
      <c r="E79" s="530" t="s">
        <v>1298</v>
      </c>
      <c r="F79" s="518" t="s">
        <v>1516</v>
      </c>
      <c r="G79" s="530" t="s">
        <v>1418</v>
      </c>
      <c r="H79" s="518" t="s">
        <v>1419</v>
      </c>
      <c r="I79" s="518" t="s">
        <v>1420</v>
      </c>
      <c r="J79" s="530" t="s">
        <v>1542</v>
      </c>
      <c r="K79" s="551" t="s">
        <v>1421</v>
      </c>
      <c r="L79" s="530" t="s">
        <v>821</v>
      </c>
      <c r="M79" s="542">
        <v>834908.96</v>
      </c>
      <c r="N79" s="542">
        <v>182419.23</v>
      </c>
      <c r="O79" s="543">
        <v>889308.96</v>
      </c>
      <c r="Q79" s="475"/>
    </row>
    <row r="80" spans="1:24" ht="34.9">
      <c r="A80" s="404" t="s">
        <v>1471</v>
      </c>
      <c r="B80" s="391" t="s">
        <v>1472</v>
      </c>
      <c r="C80" s="375" t="s">
        <v>1478</v>
      </c>
      <c r="D80" s="393" t="s">
        <v>38139</v>
      </c>
      <c r="E80" s="386" t="s">
        <v>1298</v>
      </c>
      <c r="F80" s="887" t="s">
        <v>1517</v>
      </c>
      <c r="G80" s="386">
        <v>298.7</v>
      </c>
      <c r="H80" s="887"/>
      <c r="I80" s="887" t="s">
        <v>1422</v>
      </c>
      <c r="J80" s="386" t="s">
        <v>1541</v>
      </c>
      <c r="K80" s="406">
        <v>3500</v>
      </c>
      <c r="L80" s="386" t="s">
        <v>821</v>
      </c>
      <c r="M80" s="460">
        <v>42000</v>
      </c>
      <c r="N80" s="460">
        <v>21000</v>
      </c>
      <c r="O80" s="461">
        <v>14000</v>
      </c>
    </row>
    <row r="81" spans="1:15" ht="23.25">
      <c r="A81" s="539" t="s">
        <v>1471</v>
      </c>
      <c r="B81" s="550" t="s">
        <v>1472</v>
      </c>
      <c r="C81" s="517" t="s">
        <v>1479</v>
      </c>
      <c r="D81" s="550" t="s">
        <v>38140</v>
      </c>
      <c r="E81" s="530" t="s">
        <v>1298</v>
      </c>
      <c r="F81" s="518" t="s">
        <v>1518</v>
      </c>
      <c r="G81" s="530">
        <v>681.22</v>
      </c>
      <c r="H81" s="518"/>
      <c r="I81" s="518" t="s">
        <v>1424</v>
      </c>
      <c r="J81" s="530" t="s">
        <v>1359</v>
      </c>
      <c r="K81" s="551">
        <v>5000</v>
      </c>
      <c r="L81" s="530" t="s">
        <v>821</v>
      </c>
      <c r="M81" s="542">
        <v>60000</v>
      </c>
      <c r="N81" s="542">
        <v>60000</v>
      </c>
      <c r="O81" s="543">
        <v>30000</v>
      </c>
    </row>
    <row r="82" spans="1:15" ht="23.25">
      <c r="A82" s="404" t="s">
        <v>1471</v>
      </c>
      <c r="B82" s="391" t="s">
        <v>1472</v>
      </c>
      <c r="C82" s="375" t="s">
        <v>1480</v>
      </c>
      <c r="D82" s="391"/>
      <c r="E82" s="386" t="s">
        <v>1298</v>
      </c>
      <c r="F82" s="887" t="s">
        <v>1519</v>
      </c>
      <c r="G82" s="386">
        <v>471</v>
      </c>
      <c r="H82" s="887"/>
      <c r="I82" s="887" t="s">
        <v>1425</v>
      </c>
      <c r="J82" s="386" t="s">
        <v>1359</v>
      </c>
      <c r="K82" s="406">
        <v>4500</v>
      </c>
      <c r="L82" s="386" t="s">
        <v>821</v>
      </c>
      <c r="M82" s="460">
        <v>45000</v>
      </c>
      <c r="N82" s="460">
        <v>45000</v>
      </c>
      <c r="O82" s="461">
        <v>45000</v>
      </c>
    </row>
    <row r="83" spans="1:15">
      <c r="A83" s="539" t="s">
        <v>1471</v>
      </c>
      <c r="B83" s="550" t="s">
        <v>1472</v>
      </c>
      <c r="C83" s="517" t="s">
        <v>1481</v>
      </c>
      <c r="D83" s="550" t="s">
        <v>1426</v>
      </c>
      <c r="E83" s="530" t="s">
        <v>1298</v>
      </c>
      <c r="F83" s="518" t="s">
        <v>1427</v>
      </c>
      <c r="G83" s="530">
        <v>295.8</v>
      </c>
      <c r="H83" s="518"/>
      <c r="I83" s="518" t="s">
        <v>1428</v>
      </c>
      <c r="J83" s="530" t="s">
        <v>1359</v>
      </c>
      <c r="K83" s="551">
        <v>4000</v>
      </c>
      <c r="L83" s="530" t="s">
        <v>821</v>
      </c>
      <c r="M83" s="542">
        <v>48000</v>
      </c>
      <c r="N83" s="542">
        <v>24000</v>
      </c>
      <c r="O83" s="543">
        <v>48000</v>
      </c>
    </row>
    <row r="84" spans="1:15" ht="23.25">
      <c r="A84" s="404" t="s">
        <v>1471</v>
      </c>
      <c r="B84" s="391" t="s">
        <v>1472</v>
      </c>
      <c r="C84" s="375" t="s">
        <v>1482</v>
      </c>
      <c r="D84" s="391" t="s">
        <v>1429</v>
      </c>
      <c r="E84" s="386" t="s">
        <v>1298</v>
      </c>
      <c r="F84" s="887" t="s">
        <v>1520</v>
      </c>
      <c r="G84" s="386">
        <v>558.26</v>
      </c>
      <c r="H84" s="887"/>
      <c r="I84" s="887" t="s">
        <v>1430</v>
      </c>
      <c r="J84" s="386" t="s">
        <v>1359</v>
      </c>
      <c r="K84" s="406">
        <v>4000</v>
      </c>
      <c r="L84" s="386" t="s">
        <v>821</v>
      </c>
      <c r="M84" s="460">
        <v>48000</v>
      </c>
      <c r="N84" s="460">
        <v>24000</v>
      </c>
      <c r="O84" s="461">
        <v>48000</v>
      </c>
    </row>
    <row r="85" spans="1:15" ht="23.25">
      <c r="A85" s="539" t="s">
        <v>1471</v>
      </c>
      <c r="B85" s="550" t="s">
        <v>1472</v>
      </c>
      <c r="C85" s="517" t="s">
        <v>1483</v>
      </c>
      <c r="D85" s="550" t="s">
        <v>1431</v>
      </c>
      <c r="E85" s="530" t="s">
        <v>1298</v>
      </c>
      <c r="F85" s="518" t="s">
        <v>1521</v>
      </c>
      <c r="G85" s="530">
        <v>172</v>
      </c>
      <c r="H85" s="518"/>
      <c r="I85" s="518" t="s">
        <v>1432</v>
      </c>
      <c r="J85" s="530" t="s">
        <v>1359</v>
      </c>
      <c r="K85" s="551">
        <v>5500</v>
      </c>
      <c r="L85" s="530" t="s">
        <v>821</v>
      </c>
      <c r="M85" s="542">
        <v>66000</v>
      </c>
      <c r="N85" s="542">
        <v>33000</v>
      </c>
      <c r="O85" s="543">
        <v>66000</v>
      </c>
    </row>
    <row r="86" spans="1:15" ht="372">
      <c r="A86" s="404" t="s">
        <v>1471</v>
      </c>
      <c r="B86" s="391" t="s">
        <v>1472</v>
      </c>
      <c r="C86" s="375" t="s">
        <v>1477</v>
      </c>
      <c r="D86" s="887" t="s">
        <v>1512</v>
      </c>
      <c r="E86" s="386" t="s">
        <v>1298</v>
      </c>
      <c r="F86" s="887" t="s">
        <v>1522</v>
      </c>
      <c r="G86" s="386" t="s">
        <v>1433</v>
      </c>
      <c r="H86" s="887" t="s">
        <v>1434</v>
      </c>
      <c r="I86" s="887" t="s">
        <v>1435</v>
      </c>
      <c r="J86" s="386" t="s">
        <v>1360</v>
      </c>
      <c r="K86" s="406" t="s">
        <v>1436</v>
      </c>
      <c r="L86" s="386" t="s">
        <v>821</v>
      </c>
      <c r="M86" s="460">
        <v>703086.25</v>
      </c>
      <c r="N86" s="460">
        <v>180966.8</v>
      </c>
      <c r="O86" s="461">
        <v>590305.92000000004</v>
      </c>
    </row>
    <row r="87" spans="1:15" ht="23.25">
      <c r="A87" s="539" t="s">
        <v>1471</v>
      </c>
      <c r="B87" s="550" t="s">
        <v>1472</v>
      </c>
      <c r="C87" s="517" t="s">
        <v>1484</v>
      </c>
      <c r="D87" s="518" t="s">
        <v>1437</v>
      </c>
      <c r="E87" s="530" t="s">
        <v>1298</v>
      </c>
      <c r="F87" s="518" t="s">
        <v>1523</v>
      </c>
      <c r="G87" s="530">
        <v>965.31</v>
      </c>
      <c r="H87" s="518"/>
      <c r="I87" s="518" t="s">
        <v>1438</v>
      </c>
      <c r="J87" s="530" t="s">
        <v>1360</v>
      </c>
      <c r="K87" s="551">
        <v>6000</v>
      </c>
      <c r="L87" s="530" t="s">
        <v>821</v>
      </c>
      <c r="M87" s="542">
        <v>72000</v>
      </c>
      <c r="N87" s="542">
        <v>12000</v>
      </c>
      <c r="O87" s="543">
        <v>72000</v>
      </c>
    </row>
    <row r="88" spans="1:15" ht="23.25">
      <c r="A88" s="404" t="s">
        <v>1471</v>
      </c>
      <c r="B88" s="391" t="s">
        <v>1472</v>
      </c>
      <c r="C88" s="375" t="s">
        <v>1485</v>
      </c>
      <c r="D88" s="887" t="s">
        <v>1439</v>
      </c>
      <c r="E88" s="386" t="s">
        <v>1298</v>
      </c>
      <c r="F88" s="887" t="s">
        <v>1524</v>
      </c>
      <c r="G88" s="386">
        <v>720</v>
      </c>
      <c r="H88" s="887"/>
      <c r="I88" s="887" t="s">
        <v>1440</v>
      </c>
      <c r="J88" s="386" t="s">
        <v>1360</v>
      </c>
      <c r="K88" s="406">
        <v>4000</v>
      </c>
      <c r="L88" s="386" t="s">
        <v>821</v>
      </c>
      <c r="M88" s="460">
        <v>48000</v>
      </c>
      <c r="N88" s="460">
        <v>16000</v>
      </c>
      <c r="O88" s="461">
        <v>48000</v>
      </c>
    </row>
    <row r="89" spans="1:15" ht="23.25">
      <c r="A89" s="539" t="s">
        <v>1471</v>
      </c>
      <c r="B89" s="550" t="s">
        <v>1472</v>
      </c>
      <c r="C89" s="517" t="s">
        <v>1486</v>
      </c>
      <c r="D89" s="518" t="s">
        <v>1441</v>
      </c>
      <c r="E89" s="530" t="s">
        <v>1298</v>
      </c>
      <c r="F89" s="518" t="s">
        <v>1525</v>
      </c>
      <c r="G89" s="530">
        <v>92.25</v>
      </c>
      <c r="H89" s="518"/>
      <c r="I89" s="518" t="s">
        <v>1442</v>
      </c>
      <c r="J89" s="530" t="s">
        <v>1541</v>
      </c>
      <c r="K89" s="551">
        <v>5000</v>
      </c>
      <c r="L89" s="530" t="s">
        <v>821</v>
      </c>
      <c r="M89" s="542">
        <v>60000</v>
      </c>
      <c r="N89" s="542">
        <v>30000</v>
      </c>
      <c r="O89" s="543">
        <v>60000</v>
      </c>
    </row>
    <row r="90" spans="1:15" ht="23.25">
      <c r="A90" s="404" t="s">
        <v>1471</v>
      </c>
      <c r="B90" s="391" t="s">
        <v>1472</v>
      </c>
      <c r="C90" s="375" t="s">
        <v>1487</v>
      </c>
      <c r="D90" s="887" t="s">
        <v>1443</v>
      </c>
      <c r="E90" s="386" t="s">
        <v>1298</v>
      </c>
      <c r="F90" s="887" t="s">
        <v>1526</v>
      </c>
      <c r="G90" s="386">
        <v>650.1</v>
      </c>
      <c r="H90" s="887"/>
      <c r="I90" s="887" t="s">
        <v>1444</v>
      </c>
      <c r="J90" s="386" t="s">
        <v>1541</v>
      </c>
      <c r="K90" s="406">
        <v>3000</v>
      </c>
      <c r="L90" s="386" t="s">
        <v>821</v>
      </c>
      <c r="M90" s="460">
        <v>36000</v>
      </c>
      <c r="N90" s="460">
        <v>18000</v>
      </c>
      <c r="O90" s="461">
        <v>36000</v>
      </c>
    </row>
    <row r="91" spans="1:15" ht="23.25">
      <c r="A91" s="539" t="s">
        <v>1471</v>
      </c>
      <c r="B91" s="550" t="s">
        <v>1472</v>
      </c>
      <c r="C91" s="517" t="s">
        <v>1488</v>
      </c>
      <c r="D91" s="518" t="s">
        <v>1445</v>
      </c>
      <c r="E91" s="530" t="s">
        <v>1298</v>
      </c>
      <c r="F91" s="518" t="s">
        <v>1527</v>
      </c>
      <c r="G91" s="530">
        <v>295</v>
      </c>
      <c r="H91" s="518">
        <v>11.04</v>
      </c>
      <c r="I91" s="518" t="s">
        <v>1446</v>
      </c>
      <c r="J91" s="530" t="s">
        <v>1539</v>
      </c>
      <c r="K91" s="551">
        <v>5940</v>
      </c>
      <c r="L91" s="530" t="s">
        <v>821</v>
      </c>
      <c r="M91" s="542">
        <v>71280</v>
      </c>
      <c r="N91" s="542">
        <v>35640</v>
      </c>
      <c r="O91" s="543">
        <v>71280</v>
      </c>
    </row>
    <row r="92" spans="1:15" ht="34.9">
      <c r="A92" s="404" t="s">
        <v>1471</v>
      </c>
      <c r="B92" s="391" t="s">
        <v>1472</v>
      </c>
      <c r="C92" s="375" t="s">
        <v>1489</v>
      </c>
      <c r="D92" s="887" t="s">
        <v>1447</v>
      </c>
      <c r="E92" s="386" t="s">
        <v>1298</v>
      </c>
      <c r="F92" s="887" t="s">
        <v>1532</v>
      </c>
      <c r="G92" s="386">
        <v>306</v>
      </c>
      <c r="H92" s="887"/>
      <c r="I92" s="887" t="s">
        <v>1448</v>
      </c>
      <c r="J92" s="386" t="s">
        <v>1541</v>
      </c>
      <c r="K92" s="406">
        <v>2600</v>
      </c>
      <c r="L92" s="386" t="s">
        <v>821</v>
      </c>
      <c r="M92" s="460">
        <v>31200</v>
      </c>
      <c r="N92" s="460">
        <v>15600</v>
      </c>
      <c r="O92" s="461">
        <v>31200</v>
      </c>
    </row>
    <row r="93" spans="1:15" ht="23.25">
      <c r="A93" s="539" t="s">
        <v>1471</v>
      </c>
      <c r="B93" s="550" t="s">
        <v>1472</v>
      </c>
      <c r="C93" s="517" t="s">
        <v>1490</v>
      </c>
      <c r="D93" s="518" t="s">
        <v>1449</v>
      </c>
      <c r="E93" s="530" t="s">
        <v>1298</v>
      </c>
      <c r="F93" s="518" t="s">
        <v>1528</v>
      </c>
      <c r="G93" s="530">
        <v>661.73</v>
      </c>
      <c r="H93" s="518"/>
      <c r="I93" s="518" t="s">
        <v>1450</v>
      </c>
      <c r="J93" s="530" t="s">
        <v>1359</v>
      </c>
      <c r="K93" s="551">
        <v>6500</v>
      </c>
      <c r="L93" s="530" t="s">
        <v>821</v>
      </c>
      <c r="M93" s="542">
        <v>78000</v>
      </c>
      <c r="N93" s="542">
        <v>39000</v>
      </c>
      <c r="O93" s="543">
        <v>78000</v>
      </c>
    </row>
    <row r="94" spans="1:15" ht="69.75">
      <c r="A94" s="404" t="s">
        <v>1471</v>
      </c>
      <c r="B94" s="391" t="s">
        <v>1472</v>
      </c>
      <c r="C94" s="375" t="s">
        <v>1491</v>
      </c>
      <c r="D94" s="887" t="s">
        <v>1451</v>
      </c>
      <c r="E94" s="386" t="s">
        <v>1298</v>
      </c>
      <c r="F94" s="887" t="s">
        <v>1533</v>
      </c>
      <c r="G94" s="386">
        <v>560</v>
      </c>
      <c r="H94" s="887"/>
      <c r="I94" s="887" t="s">
        <v>1452</v>
      </c>
      <c r="J94" s="386" t="s">
        <v>1359</v>
      </c>
      <c r="K94" s="406">
        <v>2000</v>
      </c>
      <c r="L94" s="386" t="s">
        <v>821</v>
      </c>
      <c r="M94" s="460">
        <v>24000</v>
      </c>
      <c r="N94" s="460">
        <v>12000</v>
      </c>
      <c r="O94" s="461">
        <v>20147.12</v>
      </c>
    </row>
    <row r="95" spans="1:15" ht="23.25">
      <c r="A95" s="539" t="s">
        <v>1471</v>
      </c>
      <c r="B95" s="550" t="s">
        <v>1472</v>
      </c>
      <c r="C95" s="517" t="s">
        <v>1492</v>
      </c>
      <c r="D95" s="518" t="s">
        <v>1453</v>
      </c>
      <c r="E95" s="530" t="s">
        <v>1298</v>
      </c>
      <c r="F95" s="518" t="s">
        <v>1529</v>
      </c>
      <c r="G95" s="530">
        <v>160</v>
      </c>
      <c r="H95" s="518"/>
      <c r="I95" s="518" t="s">
        <v>1454</v>
      </c>
      <c r="J95" s="530" t="s">
        <v>1359</v>
      </c>
      <c r="K95" s="551">
        <v>1800</v>
      </c>
      <c r="L95" s="530" t="s">
        <v>821</v>
      </c>
      <c r="M95" s="542">
        <v>21600</v>
      </c>
      <c r="N95" s="542">
        <v>10800</v>
      </c>
      <c r="O95" s="543">
        <v>21600</v>
      </c>
    </row>
    <row r="96" spans="1:15" ht="58.15">
      <c r="A96" s="404" t="s">
        <v>1471</v>
      </c>
      <c r="B96" s="391" t="s">
        <v>1472</v>
      </c>
      <c r="C96" s="375" t="s">
        <v>1493</v>
      </c>
      <c r="D96" s="887" t="s">
        <v>1455</v>
      </c>
      <c r="E96" s="386" t="s">
        <v>1298</v>
      </c>
      <c r="F96" s="887" t="s">
        <v>1534</v>
      </c>
      <c r="G96" s="386">
        <v>466.7</v>
      </c>
      <c r="H96" s="887"/>
      <c r="I96" s="887" t="s">
        <v>1456</v>
      </c>
      <c r="J96" s="386" t="s">
        <v>1359</v>
      </c>
      <c r="K96" s="406">
        <v>2300</v>
      </c>
      <c r="L96" s="386" t="s">
        <v>821</v>
      </c>
      <c r="M96" s="460">
        <v>27600</v>
      </c>
      <c r="N96" s="460">
        <v>13800</v>
      </c>
      <c r="O96" s="461">
        <v>27600</v>
      </c>
    </row>
    <row r="97" spans="1:15">
      <c r="A97" s="539" t="s">
        <v>1471</v>
      </c>
      <c r="B97" s="550" t="s">
        <v>1472</v>
      </c>
      <c r="C97" s="517" t="s">
        <v>1494</v>
      </c>
      <c r="D97" s="518" t="s">
        <v>1457</v>
      </c>
      <c r="E97" s="530" t="s">
        <v>1298</v>
      </c>
      <c r="F97" s="518" t="s">
        <v>1458</v>
      </c>
      <c r="G97" s="530">
        <v>873</v>
      </c>
      <c r="H97" s="518"/>
      <c r="I97" s="518" t="s">
        <v>1459</v>
      </c>
      <c r="J97" s="530" t="s">
        <v>1359</v>
      </c>
      <c r="K97" s="551">
        <v>6000</v>
      </c>
      <c r="L97" s="530" t="s">
        <v>821</v>
      </c>
      <c r="M97" s="542">
        <v>72000</v>
      </c>
      <c r="N97" s="542">
        <v>26000</v>
      </c>
      <c r="O97" s="543">
        <v>72000</v>
      </c>
    </row>
    <row r="98" spans="1:15" ht="23.25">
      <c r="A98" s="404" t="s">
        <v>1471</v>
      </c>
      <c r="B98" s="391" t="s">
        <v>1472</v>
      </c>
      <c r="C98" s="375" t="s">
        <v>1495</v>
      </c>
      <c r="D98" s="887" t="s">
        <v>1460</v>
      </c>
      <c r="E98" s="386" t="s">
        <v>1298</v>
      </c>
      <c r="F98" s="887" t="s">
        <v>1461</v>
      </c>
      <c r="G98" s="386">
        <v>227.58</v>
      </c>
      <c r="H98" s="887"/>
      <c r="I98" s="887" t="s">
        <v>1462</v>
      </c>
      <c r="J98" s="386" t="s">
        <v>1359</v>
      </c>
      <c r="K98" s="406">
        <v>1000</v>
      </c>
      <c r="L98" s="386" t="s">
        <v>821</v>
      </c>
      <c r="M98" s="460">
        <v>12000</v>
      </c>
      <c r="N98" s="460">
        <v>6000</v>
      </c>
      <c r="O98" s="461">
        <v>12000</v>
      </c>
    </row>
    <row r="99" spans="1:15" ht="58.15">
      <c r="A99" s="539" t="s">
        <v>1471</v>
      </c>
      <c r="B99" s="550" t="s">
        <v>1472</v>
      </c>
      <c r="C99" s="517" t="s">
        <v>1496</v>
      </c>
      <c r="D99" s="518" t="s">
        <v>1463</v>
      </c>
      <c r="E99" s="530" t="s">
        <v>1298</v>
      </c>
      <c r="F99" s="518" t="s">
        <v>1535</v>
      </c>
      <c r="G99" s="530">
        <v>257.55</v>
      </c>
      <c r="H99" s="518"/>
      <c r="I99" s="518" t="s">
        <v>1464</v>
      </c>
      <c r="J99" s="530" t="s">
        <v>1359</v>
      </c>
      <c r="K99" s="551">
        <v>1500</v>
      </c>
      <c r="L99" s="530" t="s">
        <v>821</v>
      </c>
      <c r="M99" s="542">
        <v>18000</v>
      </c>
      <c r="N99" s="542">
        <v>9000</v>
      </c>
      <c r="O99" s="543">
        <v>18000</v>
      </c>
    </row>
    <row r="100" spans="1:15">
      <c r="A100" s="404" t="s">
        <v>1471</v>
      </c>
      <c r="B100" s="391" t="s">
        <v>1472</v>
      </c>
      <c r="C100" s="375" t="s">
        <v>1497</v>
      </c>
      <c r="D100" s="887" t="s">
        <v>38141</v>
      </c>
      <c r="E100" s="386" t="s">
        <v>1298</v>
      </c>
      <c r="F100" s="887"/>
      <c r="G100" s="386">
        <v>179.88</v>
      </c>
      <c r="H100" s="887"/>
      <c r="I100" s="887" t="s">
        <v>1465</v>
      </c>
      <c r="J100" s="386" t="s">
        <v>1359</v>
      </c>
      <c r="K100" s="406">
        <v>1500</v>
      </c>
      <c r="L100" s="386" t="s">
        <v>821</v>
      </c>
      <c r="M100" s="460">
        <v>18000</v>
      </c>
      <c r="N100" s="460">
        <v>9000</v>
      </c>
      <c r="O100" s="461">
        <v>18000</v>
      </c>
    </row>
    <row r="101" spans="1:15" ht="23.25">
      <c r="A101" s="539" t="s">
        <v>1471</v>
      </c>
      <c r="B101" s="550" t="s">
        <v>1472</v>
      </c>
      <c r="C101" s="517" t="s">
        <v>1498</v>
      </c>
      <c r="D101" s="518" t="s">
        <v>1466</v>
      </c>
      <c r="E101" s="530" t="s">
        <v>1298</v>
      </c>
      <c r="F101" s="518" t="s">
        <v>1530</v>
      </c>
      <c r="G101" s="530">
        <v>500</v>
      </c>
      <c r="H101" s="518"/>
      <c r="I101" s="518" t="s">
        <v>1467</v>
      </c>
      <c r="J101" s="530" t="s">
        <v>1359</v>
      </c>
      <c r="K101" s="551">
        <v>5500</v>
      </c>
      <c r="L101" s="530" t="s">
        <v>821</v>
      </c>
      <c r="M101" s="542">
        <v>66000</v>
      </c>
      <c r="N101" s="542">
        <v>33000</v>
      </c>
      <c r="O101" s="543">
        <v>66000</v>
      </c>
    </row>
    <row r="102" spans="1:15">
      <c r="A102" s="404" t="s">
        <v>1471</v>
      </c>
      <c r="B102" s="391" t="s">
        <v>1473</v>
      </c>
      <c r="C102" s="375" t="s">
        <v>1499</v>
      </c>
      <c r="D102" s="887">
        <v>19909673</v>
      </c>
      <c r="E102" s="386" t="s">
        <v>1298</v>
      </c>
      <c r="F102" s="887" t="s">
        <v>1468</v>
      </c>
      <c r="G102" s="386">
        <v>599.6</v>
      </c>
      <c r="H102" s="887" t="s">
        <v>819</v>
      </c>
      <c r="I102" s="887"/>
      <c r="J102" s="386" t="s">
        <v>1359</v>
      </c>
      <c r="K102" s="406">
        <v>17100</v>
      </c>
      <c r="L102" s="386" t="s">
        <v>821</v>
      </c>
      <c r="M102" s="460">
        <v>205200</v>
      </c>
      <c r="N102" s="460">
        <v>51300</v>
      </c>
      <c r="O102" s="461">
        <v>205200</v>
      </c>
    </row>
    <row r="103" spans="1:15">
      <c r="A103" s="539" t="s">
        <v>1471</v>
      </c>
      <c r="B103" s="550" t="s">
        <v>1473</v>
      </c>
      <c r="C103" s="517" t="s">
        <v>1500</v>
      </c>
      <c r="D103" s="518">
        <v>28684345</v>
      </c>
      <c r="E103" s="530" t="s">
        <v>1298</v>
      </c>
      <c r="F103" s="518" t="s">
        <v>1536</v>
      </c>
      <c r="G103" s="530">
        <v>1000</v>
      </c>
      <c r="H103" s="518" t="s">
        <v>825</v>
      </c>
      <c r="I103" s="518"/>
      <c r="J103" s="530" t="s">
        <v>1359</v>
      </c>
      <c r="K103" s="551">
        <v>7500</v>
      </c>
      <c r="L103" s="530" t="s">
        <v>821</v>
      </c>
      <c r="M103" s="542">
        <v>90000</v>
      </c>
      <c r="N103" s="542">
        <v>37500</v>
      </c>
      <c r="O103" s="543">
        <v>90000</v>
      </c>
    </row>
    <row r="104" spans="1:15">
      <c r="A104" s="404" t="s">
        <v>1471</v>
      </c>
      <c r="B104" s="391" t="s">
        <v>1473</v>
      </c>
      <c r="C104" s="375" t="s">
        <v>1501</v>
      </c>
      <c r="D104" s="887">
        <v>45195157</v>
      </c>
      <c r="E104" s="386" t="s">
        <v>1298</v>
      </c>
      <c r="F104" s="887" t="s">
        <v>1469</v>
      </c>
      <c r="G104" s="386">
        <v>180</v>
      </c>
      <c r="H104" s="887" t="s">
        <v>825</v>
      </c>
      <c r="I104" s="887"/>
      <c r="J104" s="386" t="s">
        <v>1359</v>
      </c>
      <c r="K104" s="406">
        <v>3500</v>
      </c>
      <c r="L104" s="386" t="s">
        <v>821</v>
      </c>
      <c r="M104" s="460">
        <v>42000</v>
      </c>
      <c r="N104" s="460">
        <v>17500</v>
      </c>
      <c r="O104" s="461">
        <v>42000</v>
      </c>
    </row>
    <row r="105" spans="1:15">
      <c r="A105" s="539" t="s">
        <v>1471</v>
      </c>
      <c r="B105" s="550" t="s">
        <v>1473</v>
      </c>
      <c r="C105" s="517" t="s">
        <v>1502</v>
      </c>
      <c r="D105" s="518">
        <v>9809275</v>
      </c>
      <c r="E105" s="530" t="s">
        <v>1298</v>
      </c>
      <c r="F105" s="518"/>
      <c r="G105" s="530"/>
      <c r="H105" s="518"/>
      <c r="I105" s="518"/>
      <c r="J105" s="530" t="s">
        <v>1359</v>
      </c>
      <c r="K105" s="551">
        <v>2900</v>
      </c>
      <c r="L105" s="530" t="s">
        <v>821</v>
      </c>
      <c r="M105" s="542">
        <v>34800</v>
      </c>
      <c r="N105" s="542">
        <v>0</v>
      </c>
      <c r="O105" s="543">
        <v>0</v>
      </c>
    </row>
    <row r="106" spans="1:15">
      <c r="A106" s="404" t="s">
        <v>1471</v>
      </c>
      <c r="B106" s="391" t="s">
        <v>1473</v>
      </c>
      <c r="C106" s="375" t="s">
        <v>1503</v>
      </c>
      <c r="D106" s="887">
        <v>28716588</v>
      </c>
      <c r="E106" s="386" t="s">
        <v>1298</v>
      </c>
      <c r="F106" s="887" t="s">
        <v>1536</v>
      </c>
      <c r="G106" s="386">
        <v>420</v>
      </c>
      <c r="H106" s="887" t="s">
        <v>819</v>
      </c>
      <c r="I106" s="887"/>
      <c r="J106" s="386" t="s">
        <v>1359</v>
      </c>
      <c r="K106" s="406">
        <v>5000</v>
      </c>
      <c r="L106" s="386" t="s">
        <v>821</v>
      </c>
      <c r="M106" s="460">
        <v>54000</v>
      </c>
      <c r="N106" s="460">
        <v>24000</v>
      </c>
      <c r="O106" s="461">
        <v>59000</v>
      </c>
    </row>
    <row r="107" spans="1:15">
      <c r="A107" s="539" t="s">
        <v>1471</v>
      </c>
      <c r="B107" s="550" t="s">
        <v>1473</v>
      </c>
      <c r="C107" s="517" t="s">
        <v>1504</v>
      </c>
      <c r="D107" s="518">
        <v>21000984</v>
      </c>
      <c r="E107" s="530" t="s">
        <v>1298</v>
      </c>
      <c r="F107" s="518" t="s">
        <v>1470</v>
      </c>
      <c r="G107" s="530">
        <v>374.38</v>
      </c>
      <c r="H107" s="518" t="s">
        <v>819</v>
      </c>
      <c r="I107" s="518"/>
      <c r="J107" s="530" t="s">
        <v>1359</v>
      </c>
      <c r="K107" s="551">
        <v>3500</v>
      </c>
      <c r="L107" s="530" t="s">
        <v>821</v>
      </c>
      <c r="M107" s="542">
        <v>26400</v>
      </c>
      <c r="N107" s="542">
        <v>21000</v>
      </c>
      <c r="O107" s="543">
        <v>42000</v>
      </c>
    </row>
    <row r="108" spans="1:15" ht="23.25">
      <c r="A108" s="404" t="s">
        <v>1471</v>
      </c>
      <c r="B108" s="391" t="s">
        <v>1473</v>
      </c>
      <c r="C108" s="375" t="s">
        <v>1505</v>
      </c>
      <c r="D108" s="887">
        <v>20970549</v>
      </c>
      <c r="E108" s="386" t="s">
        <v>1298</v>
      </c>
      <c r="F108" s="887" t="s">
        <v>1536</v>
      </c>
      <c r="G108" s="386">
        <v>800</v>
      </c>
      <c r="H108" s="887" t="s">
        <v>825</v>
      </c>
      <c r="I108" s="887"/>
      <c r="J108" s="386" t="s">
        <v>1359</v>
      </c>
      <c r="K108" s="406">
        <v>5500</v>
      </c>
      <c r="L108" s="386" t="s">
        <v>821</v>
      </c>
      <c r="M108" s="460">
        <v>50400</v>
      </c>
      <c r="N108" s="460">
        <v>24900</v>
      </c>
      <c r="O108" s="461">
        <v>63400</v>
      </c>
    </row>
    <row r="109" spans="1:15">
      <c r="A109" s="539" t="s">
        <v>1471</v>
      </c>
      <c r="B109" s="550" t="s">
        <v>1473</v>
      </c>
      <c r="C109" s="517" t="s">
        <v>1506</v>
      </c>
      <c r="D109" s="518">
        <v>28261852</v>
      </c>
      <c r="E109" s="530" t="s">
        <v>1298</v>
      </c>
      <c r="F109" s="518"/>
      <c r="G109" s="530"/>
      <c r="H109" s="518" t="s">
        <v>825</v>
      </c>
      <c r="I109" s="518"/>
      <c r="J109" s="534" t="s">
        <v>1540</v>
      </c>
      <c r="K109" s="551">
        <v>3000</v>
      </c>
      <c r="L109" s="530" t="s">
        <v>821</v>
      </c>
      <c r="M109" s="542">
        <v>24000</v>
      </c>
      <c r="N109" s="542">
        <v>0</v>
      </c>
      <c r="O109" s="543">
        <v>0</v>
      </c>
    </row>
    <row r="110" spans="1:15">
      <c r="A110" s="404" t="s">
        <v>1471</v>
      </c>
      <c r="B110" s="391" t="s">
        <v>1473</v>
      </c>
      <c r="C110" s="375" t="s">
        <v>1507</v>
      </c>
      <c r="D110" s="887">
        <v>43350248</v>
      </c>
      <c r="E110" s="386" t="s">
        <v>1298</v>
      </c>
      <c r="F110" s="887"/>
      <c r="G110" s="386"/>
      <c r="H110" s="887" t="s">
        <v>825</v>
      </c>
      <c r="I110" s="887"/>
      <c r="J110" s="389" t="s">
        <v>1539</v>
      </c>
      <c r="K110" s="406">
        <v>3500</v>
      </c>
      <c r="L110" s="386" t="s">
        <v>821</v>
      </c>
      <c r="M110" s="460">
        <v>12000</v>
      </c>
      <c r="N110" s="460">
        <v>17500</v>
      </c>
      <c r="O110" s="461">
        <v>42000</v>
      </c>
    </row>
    <row r="111" spans="1:15">
      <c r="A111" s="539" t="s">
        <v>1471</v>
      </c>
      <c r="B111" s="550" t="s">
        <v>1473</v>
      </c>
      <c r="C111" s="517" t="s">
        <v>1508</v>
      </c>
      <c r="D111" s="518">
        <v>28716521</v>
      </c>
      <c r="E111" s="530" t="s">
        <v>1298</v>
      </c>
      <c r="F111" s="518"/>
      <c r="G111" s="530"/>
      <c r="H111" s="518" t="s">
        <v>819</v>
      </c>
      <c r="I111" s="518"/>
      <c r="J111" s="530" t="s">
        <v>1359</v>
      </c>
      <c r="K111" s="551">
        <v>300</v>
      </c>
      <c r="L111" s="530" t="s">
        <v>821</v>
      </c>
      <c r="M111" s="542">
        <v>3600</v>
      </c>
      <c r="N111" s="542">
        <v>1500</v>
      </c>
      <c r="O111" s="543">
        <v>3600</v>
      </c>
    </row>
    <row r="112" spans="1:15">
      <c r="A112" s="404" t="s">
        <v>1471</v>
      </c>
      <c r="B112" s="391" t="s">
        <v>1473</v>
      </c>
      <c r="C112" s="375" t="s">
        <v>1509</v>
      </c>
      <c r="D112" s="887">
        <v>28693776</v>
      </c>
      <c r="E112" s="386" t="s">
        <v>1298</v>
      </c>
      <c r="F112" s="887" t="s">
        <v>1536</v>
      </c>
      <c r="G112" s="386"/>
      <c r="H112" s="887"/>
      <c r="I112" s="887"/>
      <c r="J112" s="389" t="s">
        <v>1538</v>
      </c>
      <c r="K112" s="406">
        <v>1800</v>
      </c>
      <c r="L112" s="386" t="s">
        <v>821</v>
      </c>
      <c r="M112" s="460">
        <v>3600</v>
      </c>
      <c r="N112" s="460">
        <v>0</v>
      </c>
      <c r="O112" s="461">
        <v>0</v>
      </c>
    </row>
    <row r="113" spans="1:15" ht="23.25">
      <c r="A113" s="539" t="s">
        <v>1471</v>
      </c>
      <c r="B113" s="550" t="s">
        <v>1473</v>
      </c>
      <c r="C113" s="517" t="s">
        <v>1510</v>
      </c>
      <c r="D113" s="518">
        <v>21011558</v>
      </c>
      <c r="E113" s="530" t="s">
        <v>1298</v>
      </c>
      <c r="F113" s="518" t="s">
        <v>1536</v>
      </c>
      <c r="G113" s="530"/>
      <c r="H113" s="518"/>
      <c r="I113" s="518"/>
      <c r="J113" s="534" t="s">
        <v>1538</v>
      </c>
      <c r="K113" s="551">
        <v>1600</v>
      </c>
      <c r="L113" s="530" t="s">
        <v>821</v>
      </c>
      <c r="M113" s="542">
        <v>3200</v>
      </c>
      <c r="N113" s="542">
        <v>0</v>
      </c>
      <c r="O113" s="543">
        <v>0</v>
      </c>
    </row>
    <row r="114" spans="1:15" ht="23.25">
      <c r="A114" s="404" t="s">
        <v>1471</v>
      </c>
      <c r="B114" s="391" t="s">
        <v>1473</v>
      </c>
      <c r="C114" s="375" t="s">
        <v>1510</v>
      </c>
      <c r="D114" s="887">
        <v>21011558</v>
      </c>
      <c r="E114" s="386" t="s">
        <v>1298</v>
      </c>
      <c r="F114" s="887" t="s">
        <v>1536</v>
      </c>
      <c r="G114" s="386"/>
      <c r="H114" s="887"/>
      <c r="I114" s="887"/>
      <c r="J114" s="389" t="s">
        <v>1538</v>
      </c>
      <c r="K114" s="406">
        <v>1500</v>
      </c>
      <c r="L114" s="386" t="s">
        <v>821</v>
      </c>
      <c r="M114" s="460">
        <v>3000</v>
      </c>
      <c r="N114" s="460">
        <v>0</v>
      </c>
      <c r="O114" s="461">
        <v>0</v>
      </c>
    </row>
    <row r="115" spans="1:15">
      <c r="A115" s="539" t="s">
        <v>1471</v>
      </c>
      <c r="B115" s="550" t="s">
        <v>1473</v>
      </c>
      <c r="C115" s="517" t="s">
        <v>1511</v>
      </c>
      <c r="D115" s="518" t="s">
        <v>1513</v>
      </c>
      <c r="E115" s="530" t="s">
        <v>1298</v>
      </c>
      <c r="F115" s="518"/>
      <c r="G115" s="530"/>
      <c r="H115" s="518"/>
      <c r="I115" s="518"/>
      <c r="J115" s="534" t="s">
        <v>1537</v>
      </c>
      <c r="K115" s="551">
        <v>200</v>
      </c>
      <c r="L115" s="530" t="s">
        <v>1388</v>
      </c>
      <c r="M115" s="542">
        <v>200</v>
      </c>
      <c r="N115" s="542">
        <v>0</v>
      </c>
      <c r="O115" s="543">
        <v>0</v>
      </c>
    </row>
    <row r="116" spans="1:15" s="13" customFormat="1">
      <c r="A116" s="378" t="s">
        <v>1650</v>
      </c>
      <c r="B116" s="379"/>
      <c r="C116" s="380"/>
      <c r="D116" s="380"/>
      <c r="E116" s="380"/>
      <c r="F116" s="380"/>
      <c r="G116" s="380"/>
      <c r="H116" s="380"/>
      <c r="I116" s="380"/>
      <c r="J116" s="380"/>
      <c r="K116" s="380"/>
      <c r="L116" s="380"/>
      <c r="M116" s="458">
        <f>SUM(M76:M115)</f>
        <v>3281035.21</v>
      </c>
      <c r="N116" s="458">
        <f>SUM(N76:N115)</f>
        <v>1197406.03</v>
      </c>
      <c r="O116" s="459">
        <f>SUM(O76:O115)</f>
        <v>3105612</v>
      </c>
    </row>
    <row r="117" spans="1:15" ht="15" customHeight="1">
      <c r="A117" s="1426" t="s">
        <v>461</v>
      </c>
      <c r="B117" s="1427"/>
      <c r="C117" s="1427"/>
      <c r="D117" s="1427"/>
      <c r="E117" s="1427"/>
      <c r="F117" s="1427"/>
      <c r="G117" s="1427"/>
      <c r="H117" s="1427"/>
      <c r="I117" s="1427"/>
      <c r="J117" s="1427"/>
      <c r="K117" s="1427"/>
      <c r="L117" s="1427"/>
      <c r="M117" s="1427"/>
      <c r="N117" s="1427"/>
      <c r="O117" s="1428"/>
    </row>
    <row r="118" spans="1:15" ht="18" customHeight="1">
      <c r="A118" s="885" t="s">
        <v>1015</v>
      </c>
      <c r="B118" s="376" t="s">
        <v>1028</v>
      </c>
      <c r="C118" s="347" t="s">
        <v>1081</v>
      </c>
      <c r="D118" s="402" t="s">
        <v>673</v>
      </c>
      <c r="E118" s="386" t="s">
        <v>817</v>
      </c>
      <c r="F118" s="402" t="s">
        <v>673</v>
      </c>
      <c r="G118" s="386">
        <v>547.74</v>
      </c>
      <c r="H118" s="386">
        <v>5</v>
      </c>
      <c r="I118" s="386"/>
      <c r="J118" s="389">
        <v>45078</v>
      </c>
      <c r="K118" s="403">
        <v>8553.68</v>
      </c>
      <c r="L118" s="887" t="s">
        <v>821</v>
      </c>
      <c r="M118" s="327">
        <v>449967.43</v>
      </c>
      <c r="N118" s="327">
        <v>161579.01</v>
      </c>
      <c r="O118" s="456">
        <v>710000</v>
      </c>
    </row>
    <row r="119" spans="1:15" s="13" customFormat="1">
      <c r="A119" s="378" t="s">
        <v>1650</v>
      </c>
      <c r="B119" s="379"/>
      <c r="C119" s="380"/>
      <c r="D119" s="380"/>
      <c r="E119" s="380"/>
      <c r="F119" s="380"/>
      <c r="G119" s="380"/>
      <c r="H119" s="380"/>
      <c r="I119" s="380"/>
      <c r="J119" s="380"/>
      <c r="K119" s="380"/>
      <c r="L119" s="380"/>
      <c r="M119" s="453">
        <f>+M118</f>
        <v>449967.43</v>
      </c>
      <c r="N119" s="453">
        <f t="shared" ref="N119:O119" si="6">+N118</f>
        <v>161579.01</v>
      </c>
      <c r="O119" s="454">
        <f t="shared" si="6"/>
        <v>710000</v>
      </c>
    </row>
    <row r="120" spans="1:15" ht="15" customHeight="1">
      <c r="A120" s="1426" t="s">
        <v>386</v>
      </c>
      <c r="B120" s="1427"/>
      <c r="C120" s="1427"/>
      <c r="D120" s="1427"/>
      <c r="E120" s="1427"/>
      <c r="F120" s="1427"/>
      <c r="G120" s="1427"/>
      <c r="H120" s="1427"/>
      <c r="I120" s="1427"/>
      <c r="J120" s="1427"/>
      <c r="K120" s="1427"/>
      <c r="L120" s="1427"/>
      <c r="M120" s="1427"/>
      <c r="N120" s="1427"/>
      <c r="O120" s="1428"/>
    </row>
    <row r="121" spans="1:15" s="30" customFormat="1" ht="23.25">
      <c r="A121" s="404" t="s">
        <v>1016</v>
      </c>
      <c r="B121" s="391" t="s">
        <v>1029</v>
      </c>
      <c r="C121" s="405" t="s">
        <v>1082</v>
      </c>
      <c r="D121" s="884">
        <v>32860851</v>
      </c>
      <c r="E121" s="386" t="s">
        <v>1298</v>
      </c>
      <c r="F121" s="887" t="s">
        <v>1306</v>
      </c>
      <c r="G121" s="386" t="s">
        <v>674</v>
      </c>
      <c r="H121" s="386">
        <v>0</v>
      </c>
      <c r="I121" s="386"/>
      <c r="J121" s="386" t="s">
        <v>1352</v>
      </c>
      <c r="K121" s="406">
        <v>5000</v>
      </c>
      <c r="L121" s="887" t="s">
        <v>821</v>
      </c>
      <c r="M121" s="346">
        <v>60000</v>
      </c>
      <c r="N121" s="346">
        <v>25000</v>
      </c>
      <c r="O121" s="456">
        <v>69500</v>
      </c>
    </row>
    <row r="122" spans="1:15" s="30" customFormat="1" ht="46.5">
      <c r="A122" s="539" t="s">
        <v>1016</v>
      </c>
      <c r="B122" s="550" t="s">
        <v>1029</v>
      </c>
      <c r="C122" s="490" t="s">
        <v>1083</v>
      </c>
      <c r="D122" s="487" t="s">
        <v>675</v>
      </c>
      <c r="E122" s="530" t="s">
        <v>1298</v>
      </c>
      <c r="F122" s="518" t="s">
        <v>1307</v>
      </c>
      <c r="G122" s="530" t="s">
        <v>676</v>
      </c>
      <c r="H122" s="530">
        <v>0</v>
      </c>
      <c r="I122" s="530"/>
      <c r="J122" s="530" t="s">
        <v>1353</v>
      </c>
      <c r="K122" s="551">
        <v>5280</v>
      </c>
      <c r="L122" s="530" t="s">
        <v>677</v>
      </c>
      <c r="M122" s="511">
        <v>63360</v>
      </c>
      <c r="N122" s="511">
        <v>42240</v>
      </c>
      <c r="O122" s="538">
        <v>78408</v>
      </c>
    </row>
    <row r="123" spans="1:15" s="30" customFormat="1" ht="23.25">
      <c r="A123" s="404" t="s">
        <v>1016</v>
      </c>
      <c r="B123" s="391" t="s">
        <v>1029</v>
      </c>
      <c r="C123" s="316" t="s">
        <v>1084</v>
      </c>
      <c r="D123" s="884" t="s">
        <v>678</v>
      </c>
      <c r="E123" s="386" t="s">
        <v>1298</v>
      </c>
      <c r="F123" s="887" t="s">
        <v>1308</v>
      </c>
      <c r="G123" s="386" t="s">
        <v>679</v>
      </c>
      <c r="H123" s="386">
        <v>0</v>
      </c>
      <c r="I123" s="386"/>
      <c r="J123" s="386" t="s">
        <v>1353</v>
      </c>
      <c r="K123" s="406">
        <v>3000</v>
      </c>
      <c r="L123" s="386" t="s">
        <v>677</v>
      </c>
      <c r="M123" s="346">
        <v>36000</v>
      </c>
      <c r="N123" s="346">
        <v>30000</v>
      </c>
      <c r="O123" s="456">
        <v>44220</v>
      </c>
    </row>
    <row r="124" spans="1:15" s="30" customFormat="1" ht="23.25">
      <c r="A124" s="539" t="s">
        <v>1016</v>
      </c>
      <c r="B124" s="550" t="s">
        <v>1029</v>
      </c>
      <c r="C124" s="490" t="s">
        <v>1085</v>
      </c>
      <c r="D124" s="487">
        <v>8607009</v>
      </c>
      <c r="E124" s="530" t="s">
        <v>1298</v>
      </c>
      <c r="F124" s="518" t="s">
        <v>1309</v>
      </c>
      <c r="G124" s="530" t="s">
        <v>680</v>
      </c>
      <c r="H124" s="530">
        <v>0</v>
      </c>
      <c r="I124" s="530"/>
      <c r="J124" s="530" t="s">
        <v>1352</v>
      </c>
      <c r="K124" s="551">
        <v>3500</v>
      </c>
      <c r="L124" s="518" t="s">
        <v>821</v>
      </c>
      <c r="M124" s="511">
        <v>42000</v>
      </c>
      <c r="N124" s="511">
        <v>21000</v>
      </c>
      <c r="O124" s="538">
        <v>52500</v>
      </c>
    </row>
    <row r="125" spans="1:15" s="30" customFormat="1" ht="23.25">
      <c r="A125" s="552" t="s">
        <v>1016</v>
      </c>
      <c r="B125" s="553" t="s">
        <v>1029</v>
      </c>
      <c r="C125" s="316" t="s">
        <v>1086</v>
      </c>
      <c r="D125" s="313">
        <v>4414792</v>
      </c>
      <c r="E125" s="411" t="s">
        <v>1298</v>
      </c>
      <c r="F125" s="415" t="s">
        <v>1310</v>
      </c>
      <c r="G125" s="411" t="s">
        <v>681</v>
      </c>
      <c r="H125" s="411">
        <v>0</v>
      </c>
      <c r="I125" s="411"/>
      <c r="J125" s="411" t="s">
        <v>1352</v>
      </c>
      <c r="K125" s="554">
        <v>2500</v>
      </c>
      <c r="L125" s="415" t="s">
        <v>821</v>
      </c>
      <c r="M125" s="555">
        <v>30000</v>
      </c>
      <c r="N125" s="555">
        <v>15000</v>
      </c>
      <c r="O125" s="464">
        <v>34250</v>
      </c>
    </row>
    <row r="126" spans="1:15" s="30" customFormat="1" ht="23.25">
      <c r="A126" s="539" t="s">
        <v>1016</v>
      </c>
      <c r="B126" s="550" t="s">
        <v>1029</v>
      </c>
      <c r="C126" s="490" t="s">
        <v>1087</v>
      </c>
      <c r="D126" s="487">
        <v>4009264</v>
      </c>
      <c r="E126" s="530" t="s">
        <v>1298</v>
      </c>
      <c r="F126" s="518" t="s">
        <v>1311</v>
      </c>
      <c r="G126" s="530" t="s">
        <v>682</v>
      </c>
      <c r="H126" s="530">
        <v>0</v>
      </c>
      <c r="I126" s="530"/>
      <c r="J126" s="530" t="s">
        <v>1354</v>
      </c>
      <c r="K126" s="551">
        <v>2500</v>
      </c>
      <c r="L126" s="518" t="s">
        <v>821</v>
      </c>
      <c r="M126" s="511">
        <v>30000</v>
      </c>
      <c r="N126" s="511">
        <v>12500</v>
      </c>
      <c r="O126" s="538">
        <v>33500</v>
      </c>
    </row>
    <row r="127" spans="1:15" s="30" customFormat="1" ht="46.5">
      <c r="A127" s="404" t="s">
        <v>1016</v>
      </c>
      <c r="B127" s="391" t="s">
        <v>1029</v>
      </c>
      <c r="C127" s="316" t="s">
        <v>1088</v>
      </c>
      <c r="D127" s="884" t="s">
        <v>683</v>
      </c>
      <c r="E127" s="386" t="s">
        <v>1298</v>
      </c>
      <c r="F127" s="887" t="s">
        <v>1307</v>
      </c>
      <c r="G127" s="386" t="s">
        <v>684</v>
      </c>
      <c r="H127" s="386">
        <v>0</v>
      </c>
      <c r="I127" s="386"/>
      <c r="J127" s="386" t="s">
        <v>1355</v>
      </c>
      <c r="K127" s="406">
        <v>3990</v>
      </c>
      <c r="L127" s="887" t="s">
        <v>821</v>
      </c>
      <c r="M127" s="346">
        <v>47880</v>
      </c>
      <c r="N127" s="346">
        <v>23940</v>
      </c>
      <c r="O127" s="456">
        <v>43598</v>
      </c>
    </row>
    <row r="128" spans="1:15" s="30" customFormat="1" ht="46.5">
      <c r="A128" s="539" t="s">
        <v>1016</v>
      </c>
      <c r="B128" s="550" t="s">
        <v>1029</v>
      </c>
      <c r="C128" s="490" t="s">
        <v>1089</v>
      </c>
      <c r="D128" s="487" t="s">
        <v>685</v>
      </c>
      <c r="E128" s="530" t="s">
        <v>1298</v>
      </c>
      <c r="F128" s="518" t="s">
        <v>1312</v>
      </c>
      <c r="G128" s="530" t="s">
        <v>686</v>
      </c>
      <c r="H128" s="530">
        <v>0</v>
      </c>
      <c r="I128" s="530"/>
      <c r="J128" s="530" t="s">
        <v>1355</v>
      </c>
      <c r="K128" s="551">
        <v>5000</v>
      </c>
      <c r="L128" s="518" t="s">
        <v>821</v>
      </c>
      <c r="M128" s="511">
        <v>60000</v>
      </c>
      <c r="N128" s="511">
        <v>30000</v>
      </c>
      <c r="O128" s="538">
        <v>66663</v>
      </c>
    </row>
    <row r="129" spans="1:16" s="30" customFormat="1" ht="69.75">
      <c r="A129" s="404" t="s">
        <v>1016</v>
      </c>
      <c r="B129" s="391" t="s">
        <v>1029</v>
      </c>
      <c r="C129" s="330" t="s">
        <v>1090</v>
      </c>
      <c r="D129" s="884">
        <v>11385663</v>
      </c>
      <c r="E129" s="386" t="s">
        <v>1298</v>
      </c>
      <c r="F129" s="887" t="s">
        <v>1313</v>
      </c>
      <c r="G129" s="386" t="s">
        <v>687</v>
      </c>
      <c r="H129" s="386">
        <v>10</v>
      </c>
      <c r="I129" s="386"/>
      <c r="J129" s="386" t="s">
        <v>1355</v>
      </c>
      <c r="K129" s="449" t="s">
        <v>1366</v>
      </c>
      <c r="L129" s="887" t="s">
        <v>821</v>
      </c>
      <c r="M129" s="346">
        <v>1889099.82</v>
      </c>
      <c r="N129" s="346">
        <f>852941.55+168459.44</f>
        <v>1021400.99</v>
      </c>
      <c r="O129" s="456">
        <v>1844444</v>
      </c>
      <c r="P129" s="367"/>
    </row>
    <row r="130" spans="1:16" s="30" customFormat="1" ht="46.5">
      <c r="A130" s="539" t="s">
        <v>1016</v>
      </c>
      <c r="B130" s="550" t="s">
        <v>1029</v>
      </c>
      <c r="C130" s="490" t="s">
        <v>1091</v>
      </c>
      <c r="D130" s="487">
        <v>23213876</v>
      </c>
      <c r="E130" s="530" t="s">
        <v>1298</v>
      </c>
      <c r="F130" s="518" t="s">
        <v>1314</v>
      </c>
      <c r="G130" s="530" t="s">
        <v>688</v>
      </c>
      <c r="H130" s="530">
        <v>0</v>
      </c>
      <c r="I130" s="530"/>
      <c r="J130" s="530" t="s">
        <v>1352</v>
      </c>
      <c r="K130" s="551">
        <v>5000</v>
      </c>
      <c r="L130" s="518" t="s">
        <v>821</v>
      </c>
      <c r="M130" s="511">
        <v>60000</v>
      </c>
      <c r="N130" s="511">
        <v>30000</v>
      </c>
      <c r="O130" s="538">
        <v>60000</v>
      </c>
    </row>
    <row r="131" spans="1:16" s="30" customFormat="1" ht="23.25">
      <c r="A131" s="404" t="s">
        <v>1016</v>
      </c>
      <c r="B131" s="391" t="s">
        <v>1029</v>
      </c>
      <c r="C131" s="316" t="s">
        <v>1092</v>
      </c>
      <c r="D131" s="884">
        <v>412773</v>
      </c>
      <c r="E131" s="386" t="s">
        <v>1298</v>
      </c>
      <c r="F131" s="887" t="s">
        <v>1316</v>
      </c>
      <c r="G131" s="386" t="s">
        <v>689</v>
      </c>
      <c r="H131" s="386">
        <v>0</v>
      </c>
      <c r="I131" s="386"/>
      <c r="J131" s="386" t="s">
        <v>1352</v>
      </c>
      <c r="K131" s="406">
        <v>3500</v>
      </c>
      <c r="L131" s="386" t="s">
        <v>1386</v>
      </c>
      <c r="M131" s="346">
        <v>42000</v>
      </c>
      <c r="N131" s="346">
        <v>24500</v>
      </c>
      <c r="O131" s="456">
        <v>56595</v>
      </c>
    </row>
    <row r="132" spans="1:16" s="30" customFormat="1" ht="46.5">
      <c r="A132" s="539" t="s">
        <v>1016</v>
      </c>
      <c r="B132" s="550" t="s">
        <v>1029</v>
      </c>
      <c r="C132" s="490" t="s">
        <v>1093</v>
      </c>
      <c r="D132" s="487" t="s">
        <v>690</v>
      </c>
      <c r="E132" s="530" t="s">
        <v>1298</v>
      </c>
      <c r="F132" s="518" t="s">
        <v>1315</v>
      </c>
      <c r="G132" s="530" t="s">
        <v>691</v>
      </c>
      <c r="H132" s="530">
        <v>0</v>
      </c>
      <c r="I132" s="530"/>
      <c r="J132" s="530" t="s">
        <v>1356</v>
      </c>
      <c r="K132" s="551">
        <v>6000</v>
      </c>
      <c r="L132" s="530" t="s">
        <v>1386</v>
      </c>
      <c r="M132" s="511">
        <v>72000</v>
      </c>
      <c r="N132" s="511">
        <v>48000</v>
      </c>
      <c r="O132" s="538">
        <v>86186</v>
      </c>
    </row>
    <row r="133" spans="1:16" s="30" customFormat="1" ht="34.9">
      <c r="A133" s="404" t="s">
        <v>1016</v>
      </c>
      <c r="B133" s="391" t="s">
        <v>1029</v>
      </c>
      <c r="C133" s="316" t="s">
        <v>1094</v>
      </c>
      <c r="D133" s="884" t="s">
        <v>692</v>
      </c>
      <c r="E133" s="386" t="s">
        <v>1298</v>
      </c>
      <c r="F133" s="887" t="s">
        <v>1317</v>
      </c>
      <c r="G133" s="386" t="s">
        <v>693</v>
      </c>
      <c r="H133" s="386">
        <v>0</v>
      </c>
      <c r="I133" s="386"/>
      <c r="J133" s="386" t="s">
        <v>1357</v>
      </c>
      <c r="K133" s="406">
        <v>5800</v>
      </c>
      <c r="L133" s="887" t="s">
        <v>821</v>
      </c>
      <c r="M133" s="346">
        <v>69600</v>
      </c>
      <c r="N133" s="346">
        <v>34800</v>
      </c>
      <c r="O133" s="456">
        <v>39730</v>
      </c>
    </row>
    <row r="134" spans="1:16" s="30" customFormat="1" ht="23.25">
      <c r="A134" s="539" t="s">
        <v>1016</v>
      </c>
      <c r="B134" s="550" t="s">
        <v>1029</v>
      </c>
      <c r="C134" s="490" t="s">
        <v>1095</v>
      </c>
      <c r="D134" s="487">
        <v>22527464</v>
      </c>
      <c r="E134" s="530" t="s">
        <v>1298</v>
      </c>
      <c r="F134" s="518" t="s">
        <v>1318</v>
      </c>
      <c r="G134" s="530" t="s">
        <v>694</v>
      </c>
      <c r="H134" s="530">
        <v>0</v>
      </c>
      <c r="I134" s="530"/>
      <c r="J134" s="530" t="s">
        <v>1353</v>
      </c>
      <c r="K134" s="551">
        <v>2000</v>
      </c>
      <c r="L134" s="518" t="s">
        <v>821</v>
      </c>
      <c r="M134" s="511">
        <v>24000</v>
      </c>
      <c r="N134" s="511">
        <v>12000</v>
      </c>
      <c r="O134" s="538">
        <v>60000</v>
      </c>
    </row>
    <row r="135" spans="1:16" s="30" customFormat="1" ht="23.25">
      <c r="A135" s="404" t="s">
        <v>1016</v>
      </c>
      <c r="B135" s="391" t="s">
        <v>1029</v>
      </c>
      <c r="C135" s="316" t="s">
        <v>1096</v>
      </c>
      <c r="D135" s="884">
        <v>9392506</v>
      </c>
      <c r="E135" s="386" t="s">
        <v>1298</v>
      </c>
      <c r="F135" s="887" t="s">
        <v>1319</v>
      </c>
      <c r="G135" s="386" t="s">
        <v>695</v>
      </c>
      <c r="H135" s="386">
        <v>0</v>
      </c>
      <c r="I135" s="386"/>
      <c r="J135" s="386" t="s">
        <v>1358</v>
      </c>
      <c r="K135" s="406">
        <v>2800</v>
      </c>
      <c r="L135" s="887" t="s">
        <v>821</v>
      </c>
      <c r="M135" s="346">
        <v>33600</v>
      </c>
      <c r="N135" s="346">
        <v>16800</v>
      </c>
      <c r="O135" s="456">
        <v>40040</v>
      </c>
    </row>
    <row r="136" spans="1:16" s="30" customFormat="1" ht="23.25">
      <c r="A136" s="539" t="s">
        <v>1016</v>
      </c>
      <c r="B136" s="550" t="s">
        <v>1029</v>
      </c>
      <c r="C136" s="490" t="s">
        <v>1097</v>
      </c>
      <c r="D136" s="487">
        <v>2773201</v>
      </c>
      <c r="E136" s="530" t="s">
        <v>1298</v>
      </c>
      <c r="F136" s="518" t="s">
        <v>1320</v>
      </c>
      <c r="G136" s="530" t="s">
        <v>696</v>
      </c>
      <c r="H136" s="530">
        <v>0</v>
      </c>
      <c r="I136" s="530"/>
      <c r="J136" s="530" t="s">
        <v>1359</v>
      </c>
      <c r="K136" s="551" t="s">
        <v>698</v>
      </c>
      <c r="L136" s="518" t="s">
        <v>821</v>
      </c>
      <c r="M136" s="511">
        <v>31322.16</v>
      </c>
      <c r="N136" s="511">
        <v>34200.120000000003</v>
      </c>
      <c r="O136" s="538">
        <v>42852</v>
      </c>
    </row>
    <row r="137" spans="1:16" s="30" customFormat="1">
      <c r="A137" s="404" t="s">
        <v>1016</v>
      </c>
      <c r="B137" s="391" t="s">
        <v>1029</v>
      </c>
      <c r="C137" s="316" t="s">
        <v>1098</v>
      </c>
      <c r="D137" s="884">
        <v>11001353</v>
      </c>
      <c r="E137" s="386" t="s">
        <v>1298</v>
      </c>
      <c r="F137" s="887"/>
      <c r="G137" s="386" t="s">
        <v>699</v>
      </c>
      <c r="H137" s="386">
        <v>0</v>
      </c>
      <c r="I137" s="386"/>
      <c r="J137" s="386"/>
      <c r="K137" s="406"/>
      <c r="L137" s="153"/>
      <c r="M137" s="346">
        <v>44400</v>
      </c>
      <c r="N137" s="346">
        <v>22200</v>
      </c>
      <c r="O137" s="456">
        <v>51430</v>
      </c>
    </row>
    <row r="138" spans="1:16" s="30" customFormat="1" ht="34.9">
      <c r="A138" s="539" t="s">
        <v>1016</v>
      </c>
      <c r="B138" s="550" t="s">
        <v>1029</v>
      </c>
      <c r="C138" s="490" t="s">
        <v>1099</v>
      </c>
      <c r="D138" s="487" t="s">
        <v>700</v>
      </c>
      <c r="E138" s="530" t="s">
        <v>1298</v>
      </c>
      <c r="F138" s="518" t="s">
        <v>1321</v>
      </c>
      <c r="G138" s="530" t="s">
        <v>701</v>
      </c>
      <c r="H138" s="530"/>
      <c r="I138" s="530"/>
      <c r="J138" s="530" t="s">
        <v>1360</v>
      </c>
      <c r="K138" s="551">
        <v>6500</v>
      </c>
      <c r="L138" s="530" t="s">
        <v>1386</v>
      </c>
      <c r="M138" s="511">
        <v>78000</v>
      </c>
      <c r="N138" s="511">
        <v>78000</v>
      </c>
      <c r="O138" s="538">
        <v>72000</v>
      </c>
    </row>
    <row r="139" spans="1:16" s="30" customFormat="1" ht="46.5">
      <c r="A139" s="404" t="s">
        <v>1016</v>
      </c>
      <c r="B139" s="391" t="s">
        <v>1029</v>
      </c>
      <c r="C139" s="316" t="s">
        <v>1100</v>
      </c>
      <c r="D139" s="884">
        <v>25828993</v>
      </c>
      <c r="E139" s="386" t="s">
        <v>1298</v>
      </c>
      <c r="F139" s="887" t="s">
        <v>1322</v>
      </c>
      <c r="G139" s="386" t="s">
        <v>702</v>
      </c>
      <c r="H139" s="386">
        <v>2</v>
      </c>
      <c r="I139" s="386"/>
      <c r="J139" s="386" t="s">
        <v>1360</v>
      </c>
      <c r="K139" s="406" t="s">
        <v>703</v>
      </c>
      <c r="L139" s="887" t="s">
        <v>821</v>
      </c>
      <c r="M139" s="346">
        <v>134740.1</v>
      </c>
      <c r="N139" s="346">
        <v>67070.91</v>
      </c>
      <c r="O139" s="456">
        <v>134256</v>
      </c>
    </row>
    <row r="140" spans="1:16" s="30" customFormat="1" ht="23.25">
      <c r="A140" s="539" t="s">
        <v>1016</v>
      </c>
      <c r="B140" s="550" t="s">
        <v>1029</v>
      </c>
      <c r="C140" s="490" t="s">
        <v>1101</v>
      </c>
      <c r="D140" s="487">
        <v>1780492</v>
      </c>
      <c r="E140" s="530" t="s">
        <v>1298</v>
      </c>
      <c r="F140" s="518" t="s">
        <v>1323</v>
      </c>
      <c r="G140" s="530" t="s">
        <v>704</v>
      </c>
      <c r="H140" s="530">
        <v>0</v>
      </c>
      <c r="I140" s="530"/>
      <c r="J140" s="530" t="s">
        <v>1353</v>
      </c>
      <c r="K140" s="551">
        <v>3800</v>
      </c>
      <c r="L140" s="530" t="s">
        <v>1386</v>
      </c>
      <c r="M140" s="511">
        <v>45600</v>
      </c>
      <c r="N140" s="511">
        <v>26600</v>
      </c>
      <c r="O140" s="538">
        <v>45600</v>
      </c>
    </row>
    <row r="141" spans="1:16" s="30" customFormat="1" ht="23.25">
      <c r="A141" s="404" t="s">
        <v>1016</v>
      </c>
      <c r="B141" s="391" t="s">
        <v>1029</v>
      </c>
      <c r="C141" s="316" t="s">
        <v>1102</v>
      </c>
      <c r="D141" s="884">
        <v>29610190</v>
      </c>
      <c r="E141" s="386" t="s">
        <v>1298</v>
      </c>
      <c r="F141" s="887" t="s">
        <v>1324</v>
      </c>
      <c r="G141" s="386" t="s">
        <v>705</v>
      </c>
      <c r="H141" s="386">
        <v>0</v>
      </c>
      <c r="I141" s="386"/>
      <c r="J141" s="386" t="s">
        <v>1355</v>
      </c>
      <c r="K141" s="406">
        <v>5500</v>
      </c>
      <c r="L141" s="887" t="s">
        <v>821</v>
      </c>
      <c r="M141" s="346">
        <v>66000</v>
      </c>
      <c r="N141" s="346">
        <v>33000</v>
      </c>
      <c r="O141" s="456">
        <v>72600</v>
      </c>
    </row>
    <row r="142" spans="1:16" s="30" customFormat="1" ht="46.5">
      <c r="A142" s="539" t="s">
        <v>1016</v>
      </c>
      <c r="B142" s="550" t="s">
        <v>1029</v>
      </c>
      <c r="C142" s="490" t="s">
        <v>1103</v>
      </c>
      <c r="D142" s="487" t="s">
        <v>706</v>
      </c>
      <c r="E142" s="530" t="s">
        <v>1298</v>
      </c>
      <c r="F142" s="518" t="s">
        <v>1325</v>
      </c>
      <c r="G142" s="530" t="s">
        <v>707</v>
      </c>
      <c r="H142" s="530">
        <v>0</v>
      </c>
      <c r="I142" s="530"/>
      <c r="J142" s="530" t="s">
        <v>1355</v>
      </c>
      <c r="K142" s="551">
        <v>5000</v>
      </c>
      <c r="L142" s="518" t="s">
        <v>821</v>
      </c>
      <c r="M142" s="511">
        <v>60000</v>
      </c>
      <c r="N142" s="511">
        <v>30000</v>
      </c>
      <c r="O142" s="538">
        <v>70000</v>
      </c>
    </row>
    <row r="143" spans="1:16" s="30" customFormat="1" ht="46.5">
      <c r="A143" s="404" t="s">
        <v>1016</v>
      </c>
      <c r="B143" s="391" t="s">
        <v>1029</v>
      </c>
      <c r="C143" s="316" t="s">
        <v>1104</v>
      </c>
      <c r="D143" s="884" t="s">
        <v>708</v>
      </c>
      <c r="E143" s="386" t="s">
        <v>1298</v>
      </c>
      <c r="F143" s="887" t="s">
        <v>1326</v>
      </c>
      <c r="G143" s="386" t="s">
        <v>709</v>
      </c>
      <c r="H143" s="386">
        <v>0</v>
      </c>
      <c r="I143" s="386"/>
      <c r="J143" s="386" t="s">
        <v>1361</v>
      </c>
      <c r="K143" s="406">
        <v>6000</v>
      </c>
      <c r="L143" s="386" t="s">
        <v>1386</v>
      </c>
      <c r="M143" s="346">
        <v>72000</v>
      </c>
      <c r="N143" s="346">
        <v>36000</v>
      </c>
      <c r="O143" s="456">
        <v>82200</v>
      </c>
    </row>
    <row r="144" spans="1:16" s="30" customFormat="1" ht="23.25">
      <c r="A144" s="539" t="s">
        <v>1016</v>
      </c>
      <c r="B144" s="550" t="s">
        <v>1029</v>
      </c>
      <c r="C144" s="490" t="s">
        <v>1105</v>
      </c>
      <c r="D144" s="487">
        <v>44151157</v>
      </c>
      <c r="E144" s="530" t="s">
        <v>1298</v>
      </c>
      <c r="F144" s="518" t="s">
        <v>1327</v>
      </c>
      <c r="G144" s="530" t="s">
        <v>710</v>
      </c>
      <c r="H144" s="530">
        <v>0</v>
      </c>
      <c r="I144" s="530"/>
      <c r="J144" s="530" t="s">
        <v>1360</v>
      </c>
      <c r="K144" s="551">
        <v>3750</v>
      </c>
      <c r="L144" s="518" t="s">
        <v>821</v>
      </c>
      <c r="M144" s="511">
        <v>41250</v>
      </c>
      <c r="N144" s="511">
        <v>22500</v>
      </c>
      <c r="O144" s="538">
        <v>45000</v>
      </c>
    </row>
    <row r="145" spans="1:15" s="30" customFormat="1" ht="46.5">
      <c r="A145" s="404" t="s">
        <v>1016</v>
      </c>
      <c r="B145" s="391" t="s">
        <v>1029</v>
      </c>
      <c r="C145" s="316" t="s">
        <v>1106</v>
      </c>
      <c r="D145" s="884" t="s">
        <v>711</v>
      </c>
      <c r="E145" s="386" t="s">
        <v>1298</v>
      </c>
      <c r="F145" s="887" t="s">
        <v>1328</v>
      </c>
      <c r="G145" s="386" t="s">
        <v>712</v>
      </c>
      <c r="H145" s="386">
        <v>0</v>
      </c>
      <c r="I145" s="386"/>
      <c r="J145" s="386" t="s">
        <v>1354</v>
      </c>
      <c r="K145" s="406">
        <v>3000</v>
      </c>
      <c r="L145" s="887" t="s">
        <v>821</v>
      </c>
      <c r="M145" s="346">
        <v>27000</v>
      </c>
      <c r="N145" s="346">
        <v>27000</v>
      </c>
      <c r="O145" s="456">
        <v>39600</v>
      </c>
    </row>
    <row r="146" spans="1:15" s="30" customFormat="1" ht="23.25">
      <c r="A146" s="539" t="s">
        <v>1016</v>
      </c>
      <c r="B146" s="550" t="s">
        <v>1029</v>
      </c>
      <c r="C146" s="490" t="s">
        <v>1107</v>
      </c>
      <c r="D146" s="487" t="s">
        <v>713</v>
      </c>
      <c r="E146" s="530" t="s">
        <v>1298</v>
      </c>
      <c r="F146" s="518" t="s">
        <v>1329</v>
      </c>
      <c r="G146" s="530" t="s">
        <v>714</v>
      </c>
      <c r="H146" s="530">
        <v>0</v>
      </c>
      <c r="I146" s="530"/>
      <c r="J146" s="530"/>
      <c r="K146" s="551">
        <v>3000</v>
      </c>
      <c r="L146" s="518" t="s">
        <v>821</v>
      </c>
      <c r="M146" s="511">
        <v>9990</v>
      </c>
      <c r="N146" s="511">
        <v>0</v>
      </c>
      <c r="O146" s="538"/>
    </row>
    <row r="147" spans="1:15" s="30" customFormat="1" ht="23.25">
      <c r="A147" s="404" t="s">
        <v>1016</v>
      </c>
      <c r="B147" s="391" t="s">
        <v>1029</v>
      </c>
      <c r="C147" s="316" t="s">
        <v>1108</v>
      </c>
      <c r="D147" s="884" t="s">
        <v>715</v>
      </c>
      <c r="E147" s="386" t="s">
        <v>1298</v>
      </c>
      <c r="F147" s="887" t="s">
        <v>1329</v>
      </c>
      <c r="G147" s="386" t="s">
        <v>716</v>
      </c>
      <c r="H147" s="386">
        <v>0</v>
      </c>
      <c r="I147" s="386"/>
      <c r="J147" s="386" t="s">
        <v>1360</v>
      </c>
      <c r="K147" s="406">
        <v>3330</v>
      </c>
      <c r="L147" s="386" t="s">
        <v>1386</v>
      </c>
      <c r="M147" s="346">
        <v>46620</v>
      </c>
      <c r="N147" s="346">
        <v>0</v>
      </c>
      <c r="O147" s="456">
        <v>46953</v>
      </c>
    </row>
    <row r="148" spans="1:15" s="30" customFormat="1" ht="23.25">
      <c r="A148" s="539" t="s">
        <v>1016</v>
      </c>
      <c r="B148" s="550" t="s">
        <v>1029</v>
      </c>
      <c r="C148" s="490" t="s">
        <v>1109</v>
      </c>
      <c r="D148" s="487">
        <v>9949467</v>
      </c>
      <c r="E148" s="530" t="s">
        <v>1298</v>
      </c>
      <c r="F148" s="518" t="s">
        <v>1330</v>
      </c>
      <c r="G148" s="530" t="s">
        <v>717</v>
      </c>
      <c r="H148" s="530">
        <v>0</v>
      </c>
      <c r="I148" s="530"/>
      <c r="J148" s="530" t="s">
        <v>1362</v>
      </c>
      <c r="K148" s="551">
        <v>4500</v>
      </c>
      <c r="L148" s="530" t="s">
        <v>1387</v>
      </c>
      <c r="M148" s="511">
        <v>49500</v>
      </c>
      <c r="N148" s="511">
        <v>54000</v>
      </c>
      <c r="O148" s="538">
        <v>42000</v>
      </c>
    </row>
    <row r="149" spans="1:15" s="30" customFormat="1" ht="23.25">
      <c r="A149" s="404" t="s">
        <v>1016</v>
      </c>
      <c r="B149" s="391" t="s">
        <v>1029</v>
      </c>
      <c r="C149" s="316" t="s">
        <v>1110</v>
      </c>
      <c r="D149" s="884">
        <v>33405215</v>
      </c>
      <c r="E149" s="386" t="s">
        <v>1298</v>
      </c>
      <c r="F149" s="887" t="s">
        <v>1331</v>
      </c>
      <c r="G149" s="386" t="s">
        <v>718</v>
      </c>
      <c r="H149" s="386">
        <v>0</v>
      </c>
      <c r="I149" s="386"/>
      <c r="J149" s="386" t="s">
        <v>1360</v>
      </c>
      <c r="K149" s="406">
        <v>3000</v>
      </c>
      <c r="L149" s="887" t="s">
        <v>821</v>
      </c>
      <c r="M149" s="346">
        <v>36000</v>
      </c>
      <c r="N149" s="346">
        <v>18000</v>
      </c>
      <c r="O149" s="456">
        <v>36000</v>
      </c>
    </row>
    <row r="150" spans="1:15" s="30" customFormat="1" ht="23.25">
      <c r="A150" s="539" t="s">
        <v>1016</v>
      </c>
      <c r="B150" s="550" t="s">
        <v>1029</v>
      </c>
      <c r="C150" s="490" t="s">
        <v>1111</v>
      </c>
      <c r="D150" s="487">
        <v>20572288</v>
      </c>
      <c r="E150" s="530" t="s">
        <v>1298</v>
      </c>
      <c r="F150" s="518">
        <v>43280287</v>
      </c>
      <c r="G150" s="530" t="s">
        <v>719</v>
      </c>
      <c r="H150" s="530">
        <v>0</v>
      </c>
      <c r="I150" s="530"/>
      <c r="J150" s="530" t="s">
        <v>1363</v>
      </c>
      <c r="K150" s="551">
        <v>4500</v>
      </c>
      <c r="L150" s="530" t="s">
        <v>1387</v>
      </c>
      <c r="M150" s="511">
        <v>27000</v>
      </c>
      <c r="N150" s="511">
        <v>0</v>
      </c>
      <c r="O150" s="538">
        <v>0</v>
      </c>
    </row>
    <row r="151" spans="1:15" s="30" customFormat="1" ht="46.5">
      <c r="A151" s="404" t="s">
        <v>1016</v>
      </c>
      <c r="B151" s="391" t="s">
        <v>1029</v>
      </c>
      <c r="C151" s="316" t="s">
        <v>1112</v>
      </c>
      <c r="D151" s="884" t="s">
        <v>720</v>
      </c>
      <c r="E151" s="386" t="s">
        <v>1298</v>
      </c>
      <c r="F151" s="887" t="s">
        <v>1332</v>
      </c>
      <c r="G151" s="386" t="s">
        <v>721</v>
      </c>
      <c r="H151" s="386">
        <v>0</v>
      </c>
      <c r="I151" s="386"/>
      <c r="J151" s="386" t="s">
        <v>1360</v>
      </c>
      <c r="K151" s="406">
        <v>2500</v>
      </c>
      <c r="L151" s="887" t="s">
        <v>821</v>
      </c>
      <c r="M151" s="346">
        <v>30000</v>
      </c>
      <c r="N151" s="346">
        <v>12500</v>
      </c>
      <c r="O151" s="456">
        <v>27800</v>
      </c>
    </row>
    <row r="152" spans="1:15" s="30" customFormat="1" ht="23.25">
      <c r="A152" s="539" t="s">
        <v>1016</v>
      </c>
      <c r="B152" s="550" t="s">
        <v>1029</v>
      </c>
      <c r="C152" s="490" t="s">
        <v>1113</v>
      </c>
      <c r="D152" s="487">
        <v>8284066</v>
      </c>
      <c r="E152" s="530" t="s">
        <v>1298</v>
      </c>
      <c r="F152" s="518" t="s">
        <v>1333</v>
      </c>
      <c r="G152" s="530" t="s">
        <v>722</v>
      </c>
      <c r="H152" s="530">
        <v>0</v>
      </c>
      <c r="I152" s="530"/>
      <c r="J152" s="530" t="s">
        <v>1352</v>
      </c>
      <c r="K152" s="551">
        <v>2840</v>
      </c>
      <c r="L152" s="518" t="s">
        <v>821</v>
      </c>
      <c r="M152" s="511">
        <v>8400</v>
      </c>
      <c r="N152" s="511"/>
      <c r="O152" s="538"/>
    </row>
    <row r="153" spans="1:15" s="30" customFormat="1" ht="34.9">
      <c r="A153" s="404" t="s">
        <v>1016</v>
      </c>
      <c r="B153" s="391" t="s">
        <v>1029</v>
      </c>
      <c r="C153" s="316" t="s">
        <v>1114</v>
      </c>
      <c r="D153" s="884" t="s">
        <v>723</v>
      </c>
      <c r="E153" s="386" t="s">
        <v>1298</v>
      </c>
      <c r="F153" s="887" t="s">
        <v>1334</v>
      </c>
      <c r="G153" s="386" t="s">
        <v>724</v>
      </c>
      <c r="H153" s="386">
        <v>0</v>
      </c>
      <c r="I153" s="386"/>
      <c r="J153" s="386" t="s">
        <v>1360</v>
      </c>
      <c r="K153" s="406">
        <v>3600</v>
      </c>
      <c r="L153" s="386" t="s">
        <v>1386</v>
      </c>
      <c r="M153" s="346"/>
      <c r="N153" s="346"/>
      <c r="O153" s="456"/>
    </row>
    <row r="154" spans="1:15" s="30" customFormat="1" ht="23.25">
      <c r="A154" s="539" t="s">
        <v>1016</v>
      </c>
      <c r="B154" s="550" t="s">
        <v>1029</v>
      </c>
      <c r="C154" s="490" t="s">
        <v>1115</v>
      </c>
      <c r="D154" s="487"/>
      <c r="E154" s="530"/>
      <c r="F154" s="533"/>
      <c r="G154" s="533"/>
      <c r="H154" s="530">
        <v>1</v>
      </c>
      <c r="I154" s="530"/>
      <c r="J154" s="530" t="s">
        <v>1359</v>
      </c>
      <c r="K154" s="551">
        <v>200</v>
      </c>
      <c r="L154" s="518" t="s">
        <v>821</v>
      </c>
      <c r="M154" s="511"/>
      <c r="N154" s="511">
        <v>2400</v>
      </c>
      <c r="O154" s="538"/>
    </row>
    <row r="155" spans="1:15" s="30" customFormat="1" ht="23.25">
      <c r="A155" s="404" t="s">
        <v>1016</v>
      </c>
      <c r="B155" s="391" t="s">
        <v>1029</v>
      </c>
      <c r="C155" s="316" t="s">
        <v>1116</v>
      </c>
      <c r="D155" s="884"/>
      <c r="E155" s="386"/>
      <c r="F155" s="153"/>
      <c r="G155" s="153"/>
      <c r="H155" s="386"/>
      <c r="I155" s="386">
        <v>1</v>
      </c>
      <c r="J155" s="386" t="s">
        <v>1364</v>
      </c>
      <c r="K155" s="406">
        <v>10400</v>
      </c>
      <c r="L155" s="386" t="s">
        <v>1388</v>
      </c>
      <c r="M155" s="346"/>
      <c r="N155" s="346">
        <v>10400</v>
      </c>
      <c r="O155" s="456"/>
    </row>
    <row r="156" spans="1:15" s="30" customFormat="1" ht="23.25">
      <c r="A156" s="539" t="s">
        <v>1016</v>
      </c>
      <c r="B156" s="550" t="s">
        <v>1029</v>
      </c>
      <c r="C156" s="490" t="s">
        <v>1117</v>
      </c>
      <c r="D156" s="487"/>
      <c r="E156" s="530"/>
      <c r="F156" s="533"/>
      <c r="G156" s="533"/>
      <c r="H156" s="530"/>
      <c r="I156" s="530">
        <v>1</v>
      </c>
      <c r="J156" s="533"/>
      <c r="K156" s="551">
        <v>18485.98</v>
      </c>
      <c r="L156" s="533"/>
      <c r="M156" s="511"/>
      <c r="N156" s="511">
        <v>17865.98</v>
      </c>
      <c r="O156" s="538"/>
    </row>
    <row r="157" spans="1:15" s="30" customFormat="1" ht="34.9">
      <c r="A157" s="404" t="s">
        <v>1016</v>
      </c>
      <c r="B157" s="391" t="s">
        <v>1029</v>
      </c>
      <c r="C157" s="316" t="s">
        <v>1118</v>
      </c>
      <c r="D157" s="884"/>
      <c r="E157" s="386"/>
      <c r="F157" s="153"/>
      <c r="G157" s="153"/>
      <c r="H157" s="386"/>
      <c r="I157" s="386">
        <v>1</v>
      </c>
      <c r="J157" s="153"/>
      <c r="K157" s="406">
        <v>5500</v>
      </c>
      <c r="L157" s="153"/>
      <c r="M157" s="346">
        <v>5500</v>
      </c>
      <c r="N157" s="346"/>
      <c r="O157" s="456"/>
    </row>
    <row r="158" spans="1:15" s="30" customFormat="1" ht="23.25">
      <c r="A158" s="539" t="s">
        <v>1016</v>
      </c>
      <c r="B158" s="550" t="s">
        <v>1029</v>
      </c>
      <c r="C158" s="490" t="s">
        <v>1119</v>
      </c>
      <c r="D158" s="487"/>
      <c r="E158" s="533"/>
      <c r="F158" s="533"/>
      <c r="G158" s="533"/>
      <c r="H158" s="530"/>
      <c r="I158" s="530">
        <v>1</v>
      </c>
      <c r="J158" s="533"/>
      <c r="K158" s="551">
        <v>38780.47</v>
      </c>
      <c r="L158" s="533"/>
      <c r="M158" s="511">
        <v>38780.47</v>
      </c>
      <c r="N158" s="511"/>
      <c r="O158" s="538"/>
    </row>
    <row r="159" spans="1:15" s="30" customFormat="1">
      <c r="A159" s="404" t="s">
        <v>1016</v>
      </c>
      <c r="B159" s="391" t="s">
        <v>1029</v>
      </c>
      <c r="C159" s="316" t="s">
        <v>1120</v>
      </c>
      <c r="D159" s="884"/>
      <c r="E159" s="153"/>
      <c r="F159" s="153"/>
      <c r="G159" s="153"/>
      <c r="H159" s="386">
        <v>1</v>
      </c>
      <c r="I159" s="386"/>
      <c r="J159" s="153"/>
      <c r="K159" s="406">
        <v>900</v>
      </c>
      <c r="L159" s="887" t="s">
        <v>821</v>
      </c>
      <c r="M159" s="346"/>
      <c r="N159" s="346"/>
      <c r="O159" s="456">
        <v>10800</v>
      </c>
    </row>
    <row r="160" spans="1:15" s="30" customFormat="1">
      <c r="A160" s="539" t="s">
        <v>1016</v>
      </c>
      <c r="B160" s="550" t="s">
        <v>1029</v>
      </c>
      <c r="C160" s="490" t="s">
        <v>1121</v>
      </c>
      <c r="D160" s="487"/>
      <c r="E160" s="533"/>
      <c r="F160" s="533"/>
      <c r="G160" s="533"/>
      <c r="H160" s="530">
        <v>1</v>
      </c>
      <c r="I160" s="530"/>
      <c r="J160" s="533"/>
      <c r="K160" s="551">
        <v>500</v>
      </c>
      <c r="L160" s="518" t="s">
        <v>821</v>
      </c>
      <c r="M160" s="511"/>
      <c r="N160" s="511"/>
      <c r="O160" s="538">
        <v>6000</v>
      </c>
    </row>
    <row r="161" spans="1:15" s="30" customFormat="1">
      <c r="A161" s="404" t="s">
        <v>1016</v>
      </c>
      <c r="B161" s="391" t="s">
        <v>1029</v>
      </c>
      <c r="C161" s="316" t="s">
        <v>1122</v>
      </c>
      <c r="D161" s="884"/>
      <c r="E161" s="153"/>
      <c r="F161" s="153"/>
      <c r="G161" s="153"/>
      <c r="H161" s="386">
        <v>1</v>
      </c>
      <c r="I161" s="386"/>
      <c r="J161" s="153"/>
      <c r="K161" s="406">
        <v>250</v>
      </c>
      <c r="L161" s="887" t="s">
        <v>821</v>
      </c>
      <c r="M161" s="346"/>
      <c r="N161" s="346"/>
      <c r="O161" s="456">
        <v>3000</v>
      </c>
    </row>
    <row r="162" spans="1:15" s="30" customFormat="1">
      <c r="A162" s="539" t="s">
        <v>1016</v>
      </c>
      <c r="B162" s="550" t="s">
        <v>1029</v>
      </c>
      <c r="C162" s="490" t="s">
        <v>1123</v>
      </c>
      <c r="D162" s="487"/>
      <c r="E162" s="533"/>
      <c r="F162" s="533"/>
      <c r="G162" s="533"/>
      <c r="H162" s="530">
        <v>1</v>
      </c>
      <c r="I162" s="530"/>
      <c r="J162" s="533"/>
      <c r="K162" s="551">
        <v>200</v>
      </c>
      <c r="L162" s="518" t="s">
        <v>821</v>
      </c>
      <c r="M162" s="511"/>
      <c r="N162" s="511"/>
      <c r="O162" s="538">
        <v>2400</v>
      </c>
    </row>
    <row r="163" spans="1:15" s="30" customFormat="1">
      <c r="A163" s="404" t="s">
        <v>1016</v>
      </c>
      <c r="B163" s="391" t="s">
        <v>1029</v>
      </c>
      <c r="C163" s="316" t="s">
        <v>1124</v>
      </c>
      <c r="D163" s="884"/>
      <c r="E163" s="153"/>
      <c r="F163" s="153"/>
      <c r="G163" s="153"/>
      <c r="H163" s="386">
        <v>1</v>
      </c>
      <c r="I163" s="386"/>
      <c r="J163" s="153"/>
      <c r="K163" s="406">
        <v>200</v>
      </c>
      <c r="L163" s="887" t="s">
        <v>821</v>
      </c>
      <c r="M163" s="346"/>
      <c r="N163" s="346"/>
      <c r="O163" s="456">
        <v>2400</v>
      </c>
    </row>
    <row r="164" spans="1:15" s="30" customFormat="1">
      <c r="A164" s="539" t="s">
        <v>1016</v>
      </c>
      <c r="B164" s="550" t="s">
        <v>1029</v>
      </c>
      <c r="C164" s="490" t="s">
        <v>1125</v>
      </c>
      <c r="D164" s="487"/>
      <c r="E164" s="533"/>
      <c r="F164" s="533"/>
      <c r="G164" s="533"/>
      <c r="H164" s="530">
        <v>1</v>
      </c>
      <c r="I164" s="530"/>
      <c r="J164" s="533"/>
      <c r="K164" s="551">
        <v>240</v>
      </c>
      <c r="L164" s="518" t="s">
        <v>821</v>
      </c>
      <c r="M164" s="511"/>
      <c r="N164" s="511"/>
      <c r="O164" s="538">
        <v>2880</v>
      </c>
    </row>
    <row r="165" spans="1:15" s="30" customFormat="1">
      <c r="A165" s="404" t="s">
        <v>1016</v>
      </c>
      <c r="B165" s="391" t="s">
        <v>1029</v>
      </c>
      <c r="C165" s="316" t="s">
        <v>1126</v>
      </c>
      <c r="D165" s="884"/>
      <c r="E165" s="153"/>
      <c r="F165" s="153"/>
      <c r="G165" s="153"/>
      <c r="H165" s="386">
        <v>1</v>
      </c>
      <c r="I165" s="386"/>
      <c r="J165" s="153"/>
      <c r="K165" s="406">
        <v>200</v>
      </c>
      <c r="L165" s="887" t="s">
        <v>821</v>
      </c>
      <c r="M165" s="346"/>
      <c r="N165" s="346"/>
      <c r="O165" s="456">
        <v>2400</v>
      </c>
    </row>
    <row r="166" spans="1:15" s="30" customFormat="1">
      <c r="A166" s="539" t="s">
        <v>1016</v>
      </c>
      <c r="B166" s="550" t="s">
        <v>1029</v>
      </c>
      <c r="C166" s="490" t="s">
        <v>1127</v>
      </c>
      <c r="D166" s="487"/>
      <c r="E166" s="533"/>
      <c r="F166" s="533"/>
      <c r="G166" s="533"/>
      <c r="H166" s="530">
        <v>1</v>
      </c>
      <c r="I166" s="530"/>
      <c r="J166" s="533"/>
      <c r="K166" s="551">
        <v>200</v>
      </c>
      <c r="L166" s="518" t="s">
        <v>821</v>
      </c>
      <c r="M166" s="511"/>
      <c r="N166" s="511"/>
      <c r="O166" s="538">
        <v>2400</v>
      </c>
    </row>
    <row r="167" spans="1:15" s="30" customFormat="1" ht="23.25">
      <c r="A167" s="404" t="s">
        <v>1016</v>
      </c>
      <c r="B167" s="391" t="s">
        <v>1029</v>
      </c>
      <c r="C167" s="316" t="s">
        <v>1128</v>
      </c>
      <c r="D167" s="884"/>
      <c r="E167" s="153"/>
      <c r="F167" s="153"/>
      <c r="G167" s="153"/>
      <c r="H167" s="386">
        <v>1</v>
      </c>
      <c r="I167" s="386"/>
      <c r="J167" s="153"/>
      <c r="K167" s="406">
        <v>200</v>
      </c>
      <c r="L167" s="887" t="s">
        <v>821</v>
      </c>
      <c r="M167" s="346"/>
      <c r="N167" s="346"/>
      <c r="O167" s="456">
        <v>2400</v>
      </c>
    </row>
    <row r="168" spans="1:15" s="30" customFormat="1">
      <c r="A168" s="539" t="s">
        <v>1016</v>
      </c>
      <c r="B168" s="550" t="s">
        <v>1029</v>
      </c>
      <c r="C168" s="490" t="s">
        <v>1129</v>
      </c>
      <c r="D168" s="487"/>
      <c r="E168" s="533"/>
      <c r="F168" s="533"/>
      <c r="G168" s="533"/>
      <c r="H168" s="530">
        <v>1</v>
      </c>
      <c r="I168" s="530"/>
      <c r="J168" s="533"/>
      <c r="K168" s="551">
        <v>200</v>
      </c>
      <c r="L168" s="518" t="s">
        <v>821</v>
      </c>
      <c r="M168" s="511"/>
      <c r="N168" s="511"/>
      <c r="O168" s="538">
        <v>2400</v>
      </c>
    </row>
    <row r="169" spans="1:15" s="30" customFormat="1">
      <c r="A169" s="404" t="s">
        <v>1016</v>
      </c>
      <c r="B169" s="391" t="s">
        <v>1029</v>
      </c>
      <c r="C169" s="316" t="s">
        <v>1130</v>
      </c>
      <c r="D169" s="884"/>
      <c r="E169" s="153"/>
      <c r="F169" s="153"/>
      <c r="G169" s="153"/>
      <c r="H169" s="386">
        <v>1</v>
      </c>
      <c r="I169" s="386"/>
      <c r="J169" s="153"/>
      <c r="K169" s="406">
        <v>200</v>
      </c>
      <c r="L169" s="887" t="s">
        <v>821</v>
      </c>
      <c r="M169" s="346"/>
      <c r="N169" s="346"/>
      <c r="O169" s="456">
        <v>2400</v>
      </c>
    </row>
    <row r="170" spans="1:15" s="30" customFormat="1">
      <c r="A170" s="539" t="s">
        <v>1016</v>
      </c>
      <c r="B170" s="550" t="s">
        <v>1029</v>
      </c>
      <c r="C170" s="490" t="s">
        <v>1131</v>
      </c>
      <c r="D170" s="487"/>
      <c r="E170" s="533"/>
      <c r="F170" s="533"/>
      <c r="G170" s="533"/>
      <c r="H170" s="530">
        <v>1</v>
      </c>
      <c r="I170" s="530"/>
      <c r="J170" s="533"/>
      <c r="K170" s="551">
        <v>200</v>
      </c>
      <c r="L170" s="518" t="s">
        <v>821</v>
      </c>
      <c r="M170" s="511"/>
      <c r="N170" s="511"/>
      <c r="O170" s="538">
        <v>2400</v>
      </c>
    </row>
    <row r="171" spans="1:15" s="30" customFormat="1">
      <c r="A171" s="404" t="s">
        <v>1016</v>
      </c>
      <c r="B171" s="391" t="s">
        <v>1029</v>
      </c>
      <c r="C171" s="316" t="s">
        <v>1132</v>
      </c>
      <c r="D171" s="884"/>
      <c r="E171" s="153"/>
      <c r="F171" s="153"/>
      <c r="G171" s="153"/>
      <c r="H171" s="386">
        <v>1</v>
      </c>
      <c r="I171" s="386"/>
      <c r="J171" s="153"/>
      <c r="K171" s="406">
        <v>200</v>
      </c>
      <c r="L171" s="887" t="s">
        <v>821</v>
      </c>
      <c r="M171" s="346"/>
      <c r="N171" s="346"/>
      <c r="O171" s="456">
        <v>2400</v>
      </c>
    </row>
    <row r="172" spans="1:15" s="30" customFormat="1">
      <c r="A172" s="539" t="s">
        <v>1016</v>
      </c>
      <c r="B172" s="550" t="s">
        <v>1029</v>
      </c>
      <c r="C172" s="490" t="s">
        <v>1133</v>
      </c>
      <c r="D172" s="487"/>
      <c r="E172" s="533"/>
      <c r="F172" s="533"/>
      <c r="G172" s="533"/>
      <c r="H172" s="530">
        <v>1</v>
      </c>
      <c r="I172" s="530"/>
      <c r="J172" s="533"/>
      <c r="K172" s="551">
        <v>250</v>
      </c>
      <c r="L172" s="518" t="s">
        <v>821</v>
      </c>
      <c r="M172" s="511"/>
      <c r="N172" s="511"/>
      <c r="O172" s="538">
        <v>3000</v>
      </c>
    </row>
    <row r="173" spans="1:15" s="30" customFormat="1">
      <c r="A173" s="404" t="s">
        <v>1016</v>
      </c>
      <c r="B173" s="391" t="s">
        <v>1029</v>
      </c>
      <c r="C173" s="316" t="s">
        <v>1134</v>
      </c>
      <c r="D173" s="884"/>
      <c r="E173" s="153"/>
      <c r="F173" s="153"/>
      <c r="G173" s="153"/>
      <c r="H173" s="386">
        <v>1</v>
      </c>
      <c r="I173" s="386"/>
      <c r="J173" s="153"/>
      <c r="K173" s="406">
        <v>200</v>
      </c>
      <c r="L173" s="887" t="s">
        <v>821</v>
      </c>
      <c r="M173" s="346"/>
      <c r="N173" s="346"/>
      <c r="O173" s="456">
        <v>2400</v>
      </c>
    </row>
    <row r="174" spans="1:15" s="30" customFormat="1">
      <c r="A174" s="539" t="s">
        <v>1016</v>
      </c>
      <c r="B174" s="550" t="s">
        <v>1029</v>
      </c>
      <c r="C174" s="490" t="s">
        <v>1135</v>
      </c>
      <c r="D174" s="487"/>
      <c r="E174" s="533"/>
      <c r="F174" s="533"/>
      <c r="G174" s="533"/>
      <c r="H174" s="530">
        <v>1</v>
      </c>
      <c r="I174" s="530"/>
      <c r="J174" s="533"/>
      <c r="K174" s="551">
        <v>160</v>
      </c>
      <c r="L174" s="518" t="s">
        <v>821</v>
      </c>
      <c r="M174" s="511"/>
      <c r="N174" s="511"/>
      <c r="O174" s="538">
        <v>1920</v>
      </c>
    </row>
    <row r="175" spans="1:15" s="30" customFormat="1">
      <c r="A175" s="404" t="s">
        <v>1016</v>
      </c>
      <c r="B175" s="391" t="s">
        <v>1029</v>
      </c>
      <c r="C175" s="316" t="s">
        <v>1136</v>
      </c>
      <c r="D175" s="884"/>
      <c r="E175" s="153"/>
      <c r="F175" s="153"/>
      <c r="G175" s="153"/>
      <c r="H175" s="386">
        <v>1</v>
      </c>
      <c r="I175" s="386"/>
      <c r="J175" s="153"/>
      <c r="K175" s="406">
        <v>240</v>
      </c>
      <c r="L175" s="887" t="s">
        <v>821</v>
      </c>
      <c r="M175" s="346"/>
      <c r="N175" s="346"/>
      <c r="O175" s="456">
        <v>2880</v>
      </c>
    </row>
    <row r="176" spans="1:15" s="30" customFormat="1">
      <c r="A176" s="539" t="s">
        <v>1016</v>
      </c>
      <c r="B176" s="550" t="s">
        <v>1029</v>
      </c>
      <c r="C176" s="490" t="s">
        <v>1137</v>
      </c>
      <c r="D176" s="487"/>
      <c r="E176" s="533"/>
      <c r="F176" s="533"/>
      <c r="G176" s="533"/>
      <c r="H176" s="530">
        <v>1</v>
      </c>
      <c r="I176" s="530"/>
      <c r="J176" s="533"/>
      <c r="K176" s="551">
        <v>150</v>
      </c>
      <c r="L176" s="518" t="s">
        <v>821</v>
      </c>
      <c r="M176" s="511"/>
      <c r="N176" s="511"/>
      <c r="O176" s="538">
        <v>1800</v>
      </c>
    </row>
    <row r="177" spans="1:15" s="30" customFormat="1" ht="23.25">
      <c r="A177" s="404" t="s">
        <v>1016</v>
      </c>
      <c r="B177" s="391" t="s">
        <v>1029</v>
      </c>
      <c r="C177" s="316" t="s">
        <v>1138</v>
      </c>
      <c r="D177" s="884"/>
      <c r="E177" s="153"/>
      <c r="F177" s="153"/>
      <c r="G177" s="153"/>
      <c r="H177" s="386">
        <v>1</v>
      </c>
      <c r="I177" s="386"/>
      <c r="J177" s="153"/>
      <c r="K177" s="406">
        <v>200</v>
      </c>
      <c r="L177" s="887" t="s">
        <v>821</v>
      </c>
      <c r="M177" s="346"/>
      <c r="N177" s="346"/>
      <c r="O177" s="456">
        <v>2400</v>
      </c>
    </row>
    <row r="178" spans="1:15" s="30" customFormat="1">
      <c r="A178" s="539" t="s">
        <v>1016</v>
      </c>
      <c r="B178" s="550" t="s">
        <v>1029</v>
      </c>
      <c r="C178" s="490" t="s">
        <v>1139</v>
      </c>
      <c r="D178" s="487"/>
      <c r="E178" s="533"/>
      <c r="F178" s="533"/>
      <c r="G178" s="533"/>
      <c r="H178" s="530">
        <v>1</v>
      </c>
      <c r="I178" s="530"/>
      <c r="J178" s="533"/>
      <c r="K178" s="551">
        <v>200</v>
      </c>
      <c r="L178" s="518" t="s">
        <v>821</v>
      </c>
      <c r="M178" s="511"/>
      <c r="N178" s="511"/>
      <c r="O178" s="538">
        <v>2400</v>
      </c>
    </row>
    <row r="179" spans="1:15" s="30" customFormat="1" ht="23.25">
      <c r="A179" s="404" t="s">
        <v>1016</v>
      </c>
      <c r="B179" s="391" t="s">
        <v>1029</v>
      </c>
      <c r="C179" s="316" t="s">
        <v>1140</v>
      </c>
      <c r="D179" s="884"/>
      <c r="E179" s="153"/>
      <c r="F179" s="153"/>
      <c r="G179" s="153"/>
      <c r="H179" s="386">
        <v>1</v>
      </c>
      <c r="I179" s="386"/>
      <c r="J179" s="153"/>
      <c r="K179" s="406">
        <v>200</v>
      </c>
      <c r="L179" s="887" t="s">
        <v>821</v>
      </c>
      <c r="M179" s="346"/>
      <c r="N179" s="346"/>
      <c r="O179" s="456">
        <v>2400</v>
      </c>
    </row>
    <row r="180" spans="1:15" s="30" customFormat="1">
      <c r="A180" s="539" t="s">
        <v>1016</v>
      </c>
      <c r="B180" s="550" t="s">
        <v>1029</v>
      </c>
      <c r="C180" s="490" t="s">
        <v>1141</v>
      </c>
      <c r="D180" s="487"/>
      <c r="E180" s="533"/>
      <c r="F180" s="533"/>
      <c r="G180" s="533"/>
      <c r="H180" s="530">
        <v>1</v>
      </c>
      <c r="I180" s="530"/>
      <c r="J180" s="533"/>
      <c r="K180" s="551">
        <v>220</v>
      </c>
      <c r="L180" s="518" t="s">
        <v>821</v>
      </c>
      <c r="M180" s="511"/>
      <c r="N180" s="511"/>
      <c r="O180" s="538">
        <v>2640</v>
      </c>
    </row>
    <row r="181" spans="1:15" s="30" customFormat="1">
      <c r="A181" s="404" t="s">
        <v>1016</v>
      </c>
      <c r="B181" s="391" t="s">
        <v>1029</v>
      </c>
      <c r="C181" s="316" t="s">
        <v>1142</v>
      </c>
      <c r="D181" s="884"/>
      <c r="E181" s="153"/>
      <c r="F181" s="153"/>
      <c r="G181" s="153"/>
      <c r="H181" s="386">
        <v>1</v>
      </c>
      <c r="I181" s="386"/>
      <c r="J181" s="153"/>
      <c r="K181" s="406">
        <v>200</v>
      </c>
      <c r="L181" s="887" t="s">
        <v>821</v>
      </c>
      <c r="M181" s="346"/>
      <c r="N181" s="346"/>
      <c r="O181" s="456">
        <v>2400</v>
      </c>
    </row>
    <row r="182" spans="1:15" s="30" customFormat="1">
      <c r="A182" s="539" t="s">
        <v>1016</v>
      </c>
      <c r="B182" s="550" t="s">
        <v>1029</v>
      </c>
      <c r="C182" s="490" t="s">
        <v>1143</v>
      </c>
      <c r="D182" s="487"/>
      <c r="E182" s="533"/>
      <c r="F182" s="533"/>
      <c r="G182" s="533"/>
      <c r="H182" s="530">
        <v>1</v>
      </c>
      <c r="I182" s="530"/>
      <c r="J182" s="533"/>
      <c r="K182" s="551">
        <v>200</v>
      </c>
      <c r="L182" s="518" t="s">
        <v>821</v>
      </c>
      <c r="M182" s="511"/>
      <c r="N182" s="511"/>
      <c r="O182" s="538">
        <v>2400</v>
      </c>
    </row>
    <row r="183" spans="1:15" s="30" customFormat="1" ht="23.25">
      <c r="A183" s="404" t="s">
        <v>1016</v>
      </c>
      <c r="B183" s="391" t="s">
        <v>1029</v>
      </c>
      <c r="C183" s="316" t="s">
        <v>1144</v>
      </c>
      <c r="D183" s="884"/>
      <c r="E183" s="153"/>
      <c r="F183" s="153"/>
      <c r="G183" s="153"/>
      <c r="H183" s="386"/>
      <c r="I183" s="386">
        <v>1</v>
      </c>
      <c r="J183" s="153"/>
      <c r="K183" s="406">
        <v>4800</v>
      </c>
      <c r="L183" s="386" t="s">
        <v>1388</v>
      </c>
      <c r="M183" s="346"/>
      <c r="N183" s="346"/>
      <c r="O183" s="456">
        <v>4800</v>
      </c>
    </row>
    <row r="184" spans="1:15" s="30" customFormat="1" ht="34.9">
      <c r="A184" s="539" t="s">
        <v>1016</v>
      </c>
      <c r="B184" s="550" t="s">
        <v>1029</v>
      </c>
      <c r="C184" s="490" t="s">
        <v>1145</v>
      </c>
      <c r="D184" s="487"/>
      <c r="E184" s="533"/>
      <c r="F184" s="533"/>
      <c r="G184" s="533"/>
      <c r="H184" s="530"/>
      <c r="I184" s="530">
        <v>1</v>
      </c>
      <c r="J184" s="533"/>
      <c r="K184" s="551">
        <v>3000</v>
      </c>
      <c r="L184" s="530" t="s">
        <v>1388</v>
      </c>
      <c r="M184" s="511"/>
      <c r="N184" s="511"/>
      <c r="O184" s="538">
        <v>3000</v>
      </c>
    </row>
    <row r="185" spans="1:15" s="30" customFormat="1" ht="46.5">
      <c r="A185" s="404" t="s">
        <v>1016</v>
      </c>
      <c r="B185" s="391" t="s">
        <v>1029</v>
      </c>
      <c r="C185" s="316" t="s">
        <v>1146</v>
      </c>
      <c r="D185" s="884"/>
      <c r="E185" s="153"/>
      <c r="F185" s="153"/>
      <c r="G185" s="153"/>
      <c r="H185" s="386"/>
      <c r="I185" s="386">
        <v>1</v>
      </c>
      <c r="J185" s="153"/>
      <c r="K185" s="406">
        <v>5000</v>
      </c>
      <c r="L185" s="386" t="s">
        <v>1388</v>
      </c>
      <c r="M185" s="346"/>
      <c r="N185" s="346"/>
      <c r="O185" s="456">
        <v>5000</v>
      </c>
    </row>
    <row r="186" spans="1:15" s="30" customFormat="1" ht="34.9">
      <c r="A186" s="539" t="s">
        <v>1016</v>
      </c>
      <c r="B186" s="550" t="s">
        <v>1029</v>
      </c>
      <c r="C186" s="490" t="s">
        <v>1147</v>
      </c>
      <c r="D186" s="487"/>
      <c r="E186" s="533"/>
      <c r="F186" s="533"/>
      <c r="G186" s="533"/>
      <c r="H186" s="530"/>
      <c r="I186" s="530">
        <v>1</v>
      </c>
      <c r="J186" s="533"/>
      <c r="K186" s="551">
        <v>4000</v>
      </c>
      <c r="L186" s="530" t="s">
        <v>1388</v>
      </c>
      <c r="M186" s="511"/>
      <c r="N186" s="511"/>
      <c r="O186" s="538">
        <v>4000</v>
      </c>
    </row>
    <row r="187" spans="1:15" s="30" customFormat="1" ht="23.25">
      <c r="A187" s="404" t="s">
        <v>1016</v>
      </c>
      <c r="B187" s="391" t="s">
        <v>1029</v>
      </c>
      <c r="C187" s="316" t="s">
        <v>1148</v>
      </c>
      <c r="D187" s="884"/>
      <c r="E187" s="153"/>
      <c r="F187" s="153"/>
      <c r="G187" s="153"/>
      <c r="H187" s="386"/>
      <c r="I187" s="386">
        <v>1</v>
      </c>
      <c r="J187" s="153"/>
      <c r="K187" s="406">
        <v>10690</v>
      </c>
      <c r="L187" s="386" t="s">
        <v>1388</v>
      </c>
      <c r="M187" s="346"/>
      <c r="N187" s="346"/>
      <c r="O187" s="456">
        <v>10690</v>
      </c>
    </row>
    <row r="188" spans="1:15" s="30" customFormat="1" ht="34.9">
      <c r="A188" s="539" t="s">
        <v>1016</v>
      </c>
      <c r="B188" s="550" t="s">
        <v>1029</v>
      </c>
      <c r="C188" s="490" t="s">
        <v>1149</v>
      </c>
      <c r="D188" s="487"/>
      <c r="E188" s="533"/>
      <c r="F188" s="533"/>
      <c r="G188" s="533"/>
      <c r="H188" s="530"/>
      <c r="I188" s="530">
        <v>1</v>
      </c>
      <c r="J188" s="533"/>
      <c r="K188" s="551">
        <v>5000</v>
      </c>
      <c r="L188" s="530" t="s">
        <v>1388</v>
      </c>
      <c r="M188" s="511"/>
      <c r="N188" s="511"/>
      <c r="O188" s="538">
        <v>5000</v>
      </c>
    </row>
    <row r="189" spans="1:15" s="30" customFormat="1" ht="34.9">
      <c r="A189" s="404" t="s">
        <v>1016</v>
      </c>
      <c r="B189" s="391" t="s">
        <v>1029</v>
      </c>
      <c r="C189" s="316" t="s">
        <v>1150</v>
      </c>
      <c r="D189" s="884"/>
      <c r="E189" s="153"/>
      <c r="F189" s="153"/>
      <c r="G189" s="153"/>
      <c r="H189" s="386"/>
      <c r="I189" s="386">
        <v>1</v>
      </c>
      <c r="J189" s="153"/>
      <c r="K189" s="406">
        <v>10690</v>
      </c>
      <c r="L189" s="386" t="s">
        <v>1388</v>
      </c>
      <c r="M189" s="346"/>
      <c r="N189" s="346"/>
      <c r="O189" s="456">
        <v>10690</v>
      </c>
    </row>
    <row r="190" spans="1:15" s="30" customFormat="1" ht="34.9">
      <c r="A190" s="539" t="s">
        <v>1016</v>
      </c>
      <c r="B190" s="550" t="s">
        <v>1029</v>
      </c>
      <c r="C190" s="490" t="s">
        <v>1151</v>
      </c>
      <c r="D190" s="487"/>
      <c r="E190" s="533"/>
      <c r="F190" s="533"/>
      <c r="G190" s="533"/>
      <c r="H190" s="530"/>
      <c r="I190" s="530">
        <v>1</v>
      </c>
      <c r="J190" s="533"/>
      <c r="K190" s="551">
        <v>3500</v>
      </c>
      <c r="L190" s="530" t="s">
        <v>1388</v>
      </c>
      <c r="M190" s="511"/>
      <c r="N190" s="511"/>
      <c r="O190" s="538">
        <v>3500</v>
      </c>
    </row>
    <row r="191" spans="1:15" s="30" customFormat="1" ht="23.25">
      <c r="A191" s="404" t="s">
        <v>1016</v>
      </c>
      <c r="B191" s="391" t="s">
        <v>1029</v>
      </c>
      <c r="C191" s="316" t="s">
        <v>1152</v>
      </c>
      <c r="D191" s="884"/>
      <c r="E191" s="153"/>
      <c r="F191" s="153"/>
      <c r="G191" s="153"/>
      <c r="H191" s="386"/>
      <c r="I191" s="386">
        <v>1</v>
      </c>
      <c r="J191" s="153"/>
      <c r="K191" s="406">
        <v>9000</v>
      </c>
      <c r="L191" s="386" t="s">
        <v>1388</v>
      </c>
      <c r="M191" s="346"/>
      <c r="N191" s="346"/>
      <c r="O191" s="456">
        <v>9000</v>
      </c>
    </row>
    <row r="192" spans="1:15" s="30" customFormat="1" ht="23.25">
      <c r="A192" s="539" t="s">
        <v>1016</v>
      </c>
      <c r="B192" s="550" t="s">
        <v>1029</v>
      </c>
      <c r="C192" s="490" t="s">
        <v>1153</v>
      </c>
      <c r="D192" s="487"/>
      <c r="E192" s="533"/>
      <c r="F192" s="533"/>
      <c r="G192" s="533"/>
      <c r="H192" s="530"/>
      <c r="I192" s="530">
        <v>1</v>
      </c>
      <c r="J192" s="533"/>
      <c r="K192" s="551">
        <v>10000</v>
      </c>
      <c r="L192" s="530" t="s">
        <v>1388</v>
      </c>
      <c r="M192" s="511"/>
      <c r="N192" s="511"/>
      <c r="O192" s="538">
        <v>10000</v>
      </c>
    </row>
    <row r="193" spans="1:15" s="30" customFormat="1" ht="23.25">
      <c r="A193" s="404" t="s">
        <v>1016</v>
      </c>
      <c r="B193" s="391" t="s">
        <v>1029</v>
      </c>
      <c r="C193" s="316" t="s">
        <v>1154</v>
      </c>
      <c r="D193" s="884"/>
      <c r="E193" s="153"/>
      <c r="F193" s="153"/>
      <c r="G193" s="153"/>
      <c r="H193" s="386"/>
      <c r="I193" s="386">
        <v>1</v>
      </c>
      <c r="J193" s="153"/>
      <c r="K193" s="406">
        <v>6000</v>
      </c>
      <c r="L193" s="386" t="s">
        <v>1388</v>
      </c>
      <c r="M193" s="346"/>
      <c r="N193" s="346"/>
      <c r="O193" s="456">
        <v>6000</v>
      </c>
    </row>
    <row r="194" spans="1:15" s="30" customFormat="1" ht="23.25">
      <c r="A194" s="539" t="s">
        <v>1016</v>
      </c>
      <c r="B194" s="550" t="s">
        <v>1029</v>
      </c>
      <c r="C194" s="490" t="s">
        <v>1155</v>
      </c>
      <c r="D194" s="487"/>
      <c r="E194" s="533"/>
      <c r="F194" s="533"/>
      <c r="G194" s="533"/>
      <c r="H194" s="530"/>
      <c r="I194" s="530">
        <v>1</v>
      </c>
      <c r="J194" s="533"/>
      <c r="K194" s="551">
        <v>75000</v>
      </c>
      <c r="L194" s="530" t="s">
        <v>1388</v>
      </c>
      <c r="M194" s="511"/>
      <c r="N194" s="511"/>
      <c r="O194" s="538">
        <v>75000</v>
      </c>
    </row>
    <row r="195" spans="1:15" s="30" customFormat="1" ht="23.25">
      <c r="A195" s="404" t="s">
        <v>1016</v>
      </c>
      <c r="B195" s="391" t="s">
        <v>1029</v>
      </c>
      <c r="C195" s="316" t="s">
        <v>1156</v>
      </c>
      <c r="D195" s="884"/>
      <c r="E195" s="153"/>
      <c r="F195" s="153"/>
      <c r="G195" s="153"/>
      <c r="H195" s="386"/>
      <c r="I195" s="386">
        <v>1</v>
      </c>
      <c r="J195" s="153"/>
      <c r="K195" s="406">
        <v>6000</v>
      </c>
      <c r="L195" s="386" t="s">
        <v>1388</v>
      </c>
      <c r="M195" s="346"/>
      <c r="N195" s="346"/>
      <c r="O195" s="456">
        <v>60000</v>
      </c>
    </row>
    <row r="196" spans="1:15" s="30" customFormat="1" ht="23.25">
      <c r="A196" s="539" t="s">
        <v>1016</v>
      </c>
      <c r="B196" s="550" t="s">
        <v>1029</v>
      </c>
      <c r="C196" s="490" t="s">
        <v>1157</v>
      </c>
      <c r="D196" s="487"/>
      <c r="E196" s="533"/>
      <c r="F196" s="533"/>
      <c r="G196" s="533"/>
      <c r="H196" s="530"/>
      <c r="I196" s="530">
        <v>1</v>
      </c>
      <c r="J196" s="533"/>
      <c r="K196" s="551">
        <v>40000</v>
      </c>
      <c r="L196" s="530" t="s">
        <v>1388</v>
      </c>
      <c r="M196" s="511"/>
      <c r="N196" s="511"/>
      <c r="O196" s="538">
        <v>40000</v>
      </c>
    </row>
    <row r="197" spans="1:15" s="30" customFormat="1" ht="34.9">
      <c r="A197" s="404" t="s">
        <v>1016</v>
      </c>
      <c r="B197" s="391" t="s">
        <v>1029</v>
      </c>
      <c r="C197" s="316" t="s">
        <v>1158</v>
      </c>
      <c r="D197" s="884"/>
      <c r="E197" s="153"/>
      <c r="F197" s="153"/>
      <c r="G197" s="153"/>
      <c r="H197" s="386">
        <v>1</v>
      </c>
      <c r="I197" s="386"/>
      <c r="J197" s="153"/>
      <c r="K197" s="406">
        <v>2150</v>
      </c>
      <c r="L197" s="386" t="s">
        <v>1388</v>
      </c>
      <c r="M197" s="346"/>
      <c r="N197" s="346"/>
      <c r="O197" s="456">
        <v>2150</v>
      </c>
    </row>
    <row r="198" spans="1:15" s="30" customFormat="1" ht="34.9">
      <c r="A198" s="539" t="s">
        <v>1016</v>
      </c>
      <c r="B198" s="550" t="s">
        <v>1029</v>
      </c>
      <c r="C198" s="490" t="s">
        <v>1159</v>
      </c>
      <c r="D198" s="487"/>
      <c r="E198" s="533"/>
      <c r="F198" s="533"/>
      <c r="G198" s="533"/>
      <c r="H198" s="530">
        <v>1</v>
      </c>
      <c r="I198" s="530"/>
      <c r="J198" s="533"/>
      <c r="K198" s="551">
        <v>5884</v>
      </c>
      <c r="L198" s="530" t="s">
        <v>1388</v>
      </c>
      <c r="M198" s="511"/>
      <c r="N198" s="511"/>
      <c r="O198" s="538">
        <v>5884</v>
      </c>
    </row>
    <row r="199" spans="1:15" s="30" customFormat="1" ht="34.9">
      <c r="A199" s="404" t="s">
        <v>1016</v>
      </c>
      <c r="B199" s="391" t="s">
        <v>1029</v>
      </c>
      <c r="C199" s="405" t="s">
        <v>1160</v>
      </c>
      <c r="D199" s="887"/>
      <c r="E199" s="153"/>
      <c r="F199" s="153"/>
      <c r="G199" s="153"/>
      <c r="H199" s="386">
        <v>1</v>
      </c>
      <c r="I199" s="386"/>
      <c r="J199" s="153"/>
      <c r="K199" s="406">
        <v>920</v>
      </c>
      <c r="L199" s="386" t="s">
        <v>1388</v>
      </c>
      <c r="M199" s="346"/>
      <c r="N199" s="346"/>
      <c r="O199" s="456">
        <v>920</v>
      </c>
    </row>
    <row r="200" spans="1:15" s="30" customFormat="1" ht="34.9">
      <c r="A200" s="539" t="s">
        <v>1016</v>
      </c>
      <c r="B200" s="550" t="s">
        <v>1029</v>
      </c>
      <c r="C200" s="517" t="s">
        <v>1161</v>
      </c>
      <c r="D200" s="518"/>
      <c r="E200" s="533"/>
      <c r="F200" s="533"/>
      <c r="G200" s="533"/>
      <c r="H200" s="530"/>
      <c r="I200" s="530">
        <v>1</v>
      </c>
      <c r="J200" s="533"/>
      <c r="K200" s="551">
        <v>23486</v>
      </c>
      <c r="L200" s="530" t="s">
        <v>1388</v>
      </c>
      <c r="M200" s="511"/>
      <c r="N200" s="511"/>
      <c r="O200" s="538">
        <v>23486</v>
      </c>
    </row>
    <row r="201" spans="1:15" s="13" customFormat="1">
      <c r="A201" s="378" t="s">
        <v>1650</v>
      </c>
      <c r="B201" s="379"/>
      <c r="C201" s="380"/>
      <c r="D201" s="380"/>
      <c r="E201" s="380"/>
      <c r="F201" s="380"/>
      <c r="G201" s="380"/>
      <c r="H201" s="380"/>
      <c r="I201" s="380"/>
      <c r="J201" s="380"/>
      <c r="K201" s="380"/>
      <c r="L201" s="380"/>
      <c r="M201" s="453">
        <f>SUM(M121:M200)</f>
        <v>3411642.5500000007</v>
      </c>
      <c r="N201" s="453">
        <f t="shared" ref="N201:O201" si="7">SUM(N121:N200)</f>
        <v>1878918</v>
      </c>
      <c r="O201" s="454">
        <f t="shared" si="7"/>
        <v>3767965</v>
      </c>
    </row>
    <row r="202" spans="1:15" ht="15" customHeight="1">
      <c r="A202" s="1426" t="s">
        <v>391</v>
      </c>
      <c r="B202" s="1427"/>
      <c r="C202" s="1427"/>
      <c r="D202" s="1427"/>
      <c r="E202" s="1427"/>
      <c r="F202" s="1427"/>
      <c r="G202" s="1427"/>
      <c r="H202" s="1427"/>
      <c r="I202" s="1427"/>
      <c r="J202" s="1427"/>
      <c r="K202" s="1427"/>
      <c r="L202" s="1427"/>
      <c r="M202" s="1427"/>
      <c r="N202" s="1427"/>
      <c r="O202" s="1428"/>
    </row>
    <row r="203" spans="1:15" s="100" customFormat="1" ht="23.25">
      <c r="A203" s="407" t="s">
        <v>1017</v>
      </c>
      <c r="B203" s="408" t="s">
        <v>1030</v>
      </c>
      <c r="C203" s="316" t="s">
        <v>1162</v>
      </c>
      <c r="D203" s="409">
        <v>70674555</v>
      </c>
      <c r="E203" s="415" t="s">
        <v>1301</v>
      </c>
      <c r="F203" s="411" t="s">
        <v>725</v>
      </c>
      <c r="G203" s="411">
        <v>186</v>
      </c>
      <c r="H203" s="411" t="s">
        <v>388</v>
      </c>
      <c r="I203" s="412"/>
      <c r="J203" s="447">
        <v>44815</v>
      </c>
      <c r="K203" s="443">
        <v>4845</v>
      </c>
      <c r="L203" s="415" t="s">
        <v>1389</v>
      </c>
      <c r="M203" s="463">
        <v>62415</v>
      </c>
      <c r="N203" s="463">
        <v>24225</v>
      </c>
      <c r="O203" s="464">
        <v>58140</v>
      </c>
    </row>
    <row r="204" spans="1:15" s="100" customFormat="1" ht="23.25">
      <c r="A204" s="556" t="s">
        <v>1017</v>
      </c>
      <c r="B204" s="557" t="s">
        <v>1030</v>
      </c>
      <c r="C204" s="517" t="s">
        <v>1163</v>
      </c>
      <c r="D204" s="530" t="s">
        <v>726</v>
      </c>
      <c r="E204" s="518" t="s">
        <v>1301</v>
      </c>
      <c r="F204" s="530" t="s">
        <v>727</v>
      </c>
      <c r="G204" s="530">
        <v>243</v>
      </c>
      <c r="H204" s="558" t="s">
        <v>388</v>
      </c>
      <c r="I204" s="559"/>
      <c r="J204" s="534">
        <v>44756</v>
      </c>
      <c r="K204" s="560">
        <v>7000</v>
      </c>
      <c r="L204" s="518" t="s">
        <v>1390</v>
      </c>
      <c r="M204" s="537">
        <v>71760</v>
      </c>
      <c r="N204" s="537">
        <v>35000</v>
      </c>
      <c r="O204" s="538">
        <v>84000</v>
      </c>
    </row>
    <row r="205" spans="1:15" s="100" customFormat="1" ht="23.25">
      <c r="A205" s="407" t="s">
        <v>1017</v>
      </c>
      <c r="B205" s="408" t="s">
        <v>1030</v>
      </c>
      <c r="C205" s="405" t="s">
        <v>1164</v>
      </c>
      <c r="D205" s="411" t="s">
        <v>728</v>
      </c>
      <c r="E205" s="415" t="s">
        <v>1301</v>
      </c>
      <c r="F205" s="411" t="s">
        <v>729</v>
      </c>
      <c r="G205" s="410">
        <v>35</v>
      </c>
      <c r="H205" s="411" t="s">
        <v>388</v>
      </c>
      <c r="I205" s="412"/>
      <c r="J205" s="447">
        <v>44821</v>
      </c>
      <c r="K205" s="443">
        <v>1062</v>
      </c>
      <c r="L205" s="415" t="s">
        <v>1391</v>
      </c>
      <c r="M205" s="463">
        <v>11682</v>
      </c>
      <c r="N205" s="465">
        <v>4248</v>
      </c>
      <c r="O205" s="464">
        <v>12744</v>
      </c>
    </row>
    <row r="206" spans="1:15" s="100" customFormat="1" ht="23.25">
      <c r="A206" s="556" t="s">
        <v>1017</v>
      </c>
      <c r="B206" s="557" t="s">
        <v>1030</v>
      </c>
      <c r="C206" s="517" t="s">
        <v>1165</v>
      </c>
      <c r="D206" s="530" t="s">
        <v>730</v>
      </c>
      <c r="E206" s="518" t="s">
        <v>1301</v>
      </c>
      <c r="F206" s="530" t="s">
        <v>731</v>
      </c>
      <c r="G206" s="530">
        <v>63</v>
      </c>
      <c r="H206" s="530" t="s">
        <v>388</v>
      </c>
      <c r="I206" s="561"/>
      <c r="J206" s="534">
        <v>45069</v>
      </c>
      <c r="K206" s="560">
        <v>2500</v>
      </c>
      <c r="L206" s="518" t="s">
        <v>1392</v>
      </c>
      <c r="M206" s="537">
        <v>24000</v>
      </c>
      <c r="N206" s="562">
        <v>11600</v>
      </c>
      <c r="O206" s="538">
        <v>30000</v>
      </c>
    </row>
    <row r="207" spans="1:15" s="100" customFormat="1" ht="23.25">
      <c r="A207" s="407" t="s">
        <v>1017</v>
      </c>
      <c r="B207" s="408" t="s">
        <v>1030</v>
      </c>
      <c r="C207" s="405" t="s">
        <v>1166</v>
      </c>
      <c r="D207" s="411" t="s">
        <v>732</v>
      </c>
      <c r="E207" s="415" t="s">
        <v>1301</v>
      </c>
      <c r="F207" s="411" t="s">
        <v>733</v>
      </c>
      <c r="G207" s="411">
        <v>334</v>
      </c>
      <c r="H207" s="411" t="s">
        <v>819</v>
      </c>
      <c r="I207" s="412"/>
      <c r="J207" s="447">
        <v>44842</v>
      </c>
      <c r="K207" s="443">
        <v>7840</v>
      </c>
      <c r="L207" s="415" t="s">
        <v>1393</v>
      </c>
      <c r="M207" s="463">
        <v>94080</v>
      </c>
      <c r="N207" s="465">
        <v>31360</v>
      </c>
      <c r="O207" s="464">
        <v>94080</v>
      </c>
    </row>
    <row r="208" spans="1:15" s="100" customFormat="1" ht="23.25">
      <c r="A208" s="556" t="s">
        <v>1017</v>
      </c>
      <c r="B208" s="557" t="s">
        <v>1030</v>
      </c>
      <c r="C208" s="517" t="s">
        <v>1167</v>
      </c>
      <c r="D208" s="530" t="s">
        <v>735</v>
      </c>
      <c r="E208" s="518" t="s">
        <v>1301</v>
      </c>
      <c r="F208" s="530" t="s">
        <v>736</v>
      </c>
      <c r="G208" s="530">
        <v>311.44</v>
      </c>
      <c r="H208" s="530" t="s">
        <v>819</v>
      </c>
      <c r="I208" s="561"/>
      <c r="J208" s="534">
        <v>44476</v>
      </c>
      <c r="K208" s="560">
        <v>4500</v>
      </c>
      <c r="L208" s="518" t="s">
        <v>1394</v>
      </c>
      <c r="M208" s="537">
        <v>39000</v>
      </c>
      <c r="N208" s="537">
        <v>0</v>
      </c>
      <c r="O208" s="538"/>
    </row>
    <row r="209" spans="1:15" s="100" customFormat="1" ht="23.25">
      <c r="A209" s="407" t="s">
        <v>1017</v>
      </c>
      <c r="B209" s="408" t="s">
        <v>1030</v>
      </c>
      <c r="C209" s="405" t="s">
        <v>1168</v>
      </c>
      <c r="D209" s="411">
        <v>717802470</v>
      </c>
      <c r="E209" s="415" t="s">
        <v>1301</v>
      </c>
      <c r="F209" s="411" t="s">
        <v>736</v>
      </c>
      <c r="G209" s="411">
        <v>311.44</v>
      </c>
      <c r="H209" s="411" t="s">
        <v>819</v>
      </c>
      <c r="I209" s="412"/>
      <c r="J209" s="447">
        <v>44783</v>
      </c>
      <c r="K209" s="443">
        <v>6300</v>
      </c>
      <c r="L209" s="415" t="s">
        <v>1395</v>
      </c>
      <c r="M209" s="463">
        <v>18000</v>
      </c>
      <c r="N209" s="463">
        <v>17100</v>
      </c>
      <c r="O209" s="464">
        <v>75600</v>
      </c>
    </row>
    <row r="210" spans="1:15" s="100" customFormat="1" ht="23.25">
      <c r="A210" s="556" t="s">
        <v>1017</v>
      </c>
      <c r="B210" s="557" t="s">
        <v>1030</v>
      </c>
      <c r="C210" s="517" t="s">
        <v>1169</v>
      </c>
      <c r="D210" s="530" t="s">
        <v>737</v>
      </c>
      <c r="E210" s="518" t="s">
        <v>1301</v>
      </c>
      <c r="F210" s="530" t="s">
        <v>738</v>
      </c>
      <c r="G210" s="530">
        <v>361.75</v>
      </c>
      <c r="H210" s="530" t="s">
        <v>819</v>
      </c>
      <c r="I210" s="561"/>
      <c r="J210" s="534">
        <v>44842</v>
      </c>
      <c r="K210" s="560">
        <v>5000</v>
      </c>
      <c r="L210" s="518" t="s">
        <v>1389</v>
      </c>
      <c r="M210" s="537">
        <v>60000</v>
      </c>
      <c r="N210" s="562">
        <v>25000</v>
      </c>
      <c r="O210" s="538">
        <v>60000</v>
      </c>
    </row>
    <row r="211" spans="1:15" s="100" customFormat="1" ht="23.25">
      <c r="A211" s="407" t="s">
        <v>1017</v>
      </c>
      <c r="B211" s="408" t="s">
        <v>1030</v>
      </c>
      <c r="C211" s="405" t="s">
        <v>1170</v>
      </c>
      <c r="D211" s="411" t="s">
        <v>739</v>
      </c>
      <c r="E211" s="415" t="s">
        <v>1301</v>
      </c>
      <c r="F211" s="411" t="s">
        <v>740</v>
      </c>
      <c r="G211" s="411">
        <v>166</v>
      </c>
      <c r="H211" s="411" t="s">
        <v>388</v>
      </c>
      <c r="I211" s="412"/>
      <c r="J211" s="447">
        <v>44845</v>
      </c>
      <c r="K211" s="443">
        <v>5200</v>
      </c>
      <c r="L211" s="415" t="s">
        <v>1395</v>
      </c>
      <c r="M211" s="463">
        <v>62400</v>
      </c>
      <c r="N211" s="465">
        <v>26000</v>
      </c>
      <c r="O211" s="464">
        <v>62400</v>
      </c>
    </row>
    <row r="212" spans="1:15" s="100" customFormat="1" ht="23.25">
      <c r="A212" s="556" t="s">
        <v>1017</v>
      </c>
      <c r="B212" s="557" t="s">
        <v>1030</v>
      </c>
      <c r="C212" s="517" t="s">
        <v>1171</v>
      </c>
      <c r="D212" s="530" t="s">
        <v>741</v>
      </c>
      <c r="E212" s="518" t="s">
        <v>1301</v>
      </c>
      <c r="F212" s="530" t="s">
        <v>742</v>
      </c>
      <c r="G212" s="530">
        <v>298.2</v>
      </c>
      <c r="H212" s="530" t="s">
        <v>819</v>
      </c>
      <c r="I212" s="561"/>
      <c r="J212" s="534">
        <v>44810</v>
      </c>
      <c r="K212" s="560">
        <v>9605</v>
      </c>
      <c r="L212" s="518" t="s">
        <v>1394</v>
      </c>
      <c r="M212" s="562">
        <v>115260</v>
      </c>
      <c r="N212" s="562">
        <v>38420</v>
      </c>
      <c r="O212" s="538">
        <v>115260</v>
      </c>
    </row>
    <row r="213" spans="1:15" s="100" customFormat="1" ht="23.25">
      <c r="A213" s="407" t="s">
        <v>1017</v>
      </c>
      <c r="B213" s="408" t="s">
        <v>1030</v>
      </c>
      <c r="C213" s="405" t="s">
        <v>1172</v>
      </c>
      <c r="D213" s="411" t="s">
        <v>743</v>
      </c>
      <c r="E213" s="415" t="s">
        <v>1301</v>
      </c>
      <c r="F213" s="411" t="s">
        <v>744</v>
      </c>
      <c r="G213" s="411">
        <v>360.75</v>
      </c>
      <c r="H213" s="411" t="s">
        <v>388</v>
      </c>
      <c r="I213" s="412"/>
      <c r="J213" s="447">
        <v>44882</v>
      </c>
      <c r="K213" s="443">
        <v>5300</v>
      </c>
      <c r="L213" s="415" t="s">
        <v>1391</v>
      </c>
      <c r="M213" s="463">
        <v>63600</v>
      </c>
      <c r="N213" s="463">
        <v>26500</v>
      </c>
      <c r="O213" s="464">
        <v>63600</v>
      </c>
    </row>
    <row r="214" spans="1:15" s="100" customFormat="1" ht="23.25">
      <c r="A214" s="556" t="s">
        <v>1017</v>
      </c>
      <c r="B214" s="557" t="s">
        <v>1030</v>
      </c>
      <c r="C214" s="517" t="s">
        <v>1173</v>
      </c>
      <c r="D214" s="530" t="s">
        <v>745</v>
      </c>
      <c r="E214" s="518" t="s">
        <v>1301</v>
      </c>
      <c r="F214" s="530" t="s">
        <v>746</v>
      </c>
      <c r="G214" s="530">
        <v>176.88</v>
      </c>
      <c r="H214" s="530" t="s">
        <v>388</v>
      </c>
      <c r="I214" s="561"/>
      <c r="J214" s="534">
        <v>44886</v>
      </c>
      <c r="K214" s="560">
        <v>5525</v>
      </c>
      <c r="L214" s="518" t="s">
        <v>1396</v>
      </c>
      <c r="M214" s="537">
        <v>69225</v>
      </c>
      <c r="N214" s="562">
        <v>27625</v>
      </c>
      <c r="O214" s="538">
        <v>66300</v>
      </c>
    </row>
    <row r="215" spans="1:15" s="100" customFormat="1" ht="23.25">
      <c r="A215" s="407" t="s">
        <v>1017</v>
      </c>
      <c r="B215" s="408" t="s">
        <v>1030</v>
      </c>
      <c r="C215" s="405" t="s">
        <v>1174</v>
      </c>
      <c r="D215" s="411" t="s">
        <v>747</v>
      </c>
      <c r="E215" s="415" t="s">
        <v>1301</v>
      </c>
      <c r="F215" s="411" t="s">
        <v>748</v>
      </c>
      <c r="G215" s="411">
        <v>130</v>
      </c>
      <c r="H215" s="411" t="s">
        <v>388</v>
      </c>
      <c r="I215" s="412"/>
      <c r="J215" s="447">
        <v>44893</v>
      </c>
      <c r="K215" s="443">
        <v>4000</v>
      </c>
      <c r="L215" s="415" t="s">
        <v>1397</v>
      </c>
      <c r="M215" s="463">
        <v>48000</v>
      </c>
      <c r="N215" s="465">
        <v>20000</v>
      </c>
      <c r="O215" s="464">
        <v>48000</v>
      </c>
    </row>
    <row r="216" spans="1:15" s="100" customFormat="1" ht="23.25">
      <c r="A216" s="556" t="s">
        <v>1017</v>
      </c>
      <c r="B216" s="557" t="s">
        <v>1030</v>
      </c>
      <c r="C216" s="517" t="s">
        <v>1175</v>
      </c>
      <c r="D216" s="530" t="s">
        <v>749</v>
      </c>
      <c r="E216" s="518" t="s">
        <v>1301</v>
      </c>
      <c r="F216" s="530" t="s">
        <v>750</v>
      </c>
      <c r="G216" s="530">
        <v>166</v>
      </c>
      <c r="H216" s="530" t="s">
        <v>388</v>
      </c>
      <c r="I216" s="561"/>
      <c r="J216" s="534">
        <v>44945</v>
      </c>
      <c r="K216" s="560">
        <v>2725</v>
      </c>
      <c r="L216" s="518" t="s">
        <v>1398</v>
      </c>
      <c r="M216" s="537">
        <v>27500</v>
      </c>
      <c r="N216" s="562">
        <v>18016.599999999999</v>
      </c>
      <c r="O216" s="538">
        <v>32700</v>
      </c>
    </row>
    <row r="217" spans="1:15" s="100" customFormat="1" ht="23.25">
      <c r="A217" s="407" t="s">
        <v>1017</v>
      </c>
      <c r="B217" s="408" t="s">
        <v>1030</v>
      </c>
      <c r="C217" s="405" t="s">
        <v>1176</v>
      </c>
      <c r="D217" s="411" t="s">
        <v>751</v>
      </c>
      <c r="E217" s="415" t="s">
        <v>1301</v>
      </c>
      <c r="F217" s="411" t="s">
        <v>752</v>
      </c>
      <c r="G217" s="411">
        <v>311.60000000000002</v>
      </c>
      <c r="H217" s="411" t="s">
        <v>819</v>
      </c>
      <c r="I217" s="412"/>
      <c r="J217" s="447">
        <v>44897</v>
      </c>
      <c r="K217" s="443">
        <v>4800</v>
      </c>
      <c r="L217" s="415" t="s">
        <v>1399</v>
      </c>
      <c r="M217" s="463">
        <v>57600</v>
      </c>
      <c r="N217" s="465">
        <v>28800</v>
      </c>
      <c r="O217" s="464">
        <v>57600</v>
      </c>
    </row>
    <row r="218" spans="1:15" s="100" customFormat="1" ht="23.25">
      <c r="A218" s="556" t="s">
        <v>1017</v>
      </c>
      <c r="B218" s="557" t="s">
        <v>1030</v>
      </c>
      <c r="C218" s="517" t="s">
        <v>1177</v>
      </c>
      <c r="D218" s="530" t="s">
        <v>753</v>
      </c>
      <c r="E218" s="518" t="s">
        <v>1301</v>
      </c>
      <c r="F218" s="530" t="s">
        <v>754</v>
      </c>
      <c r="G218" s="530">
        <v>278</v>
      </c>
      <c r="H218" s="530" t="s">
        <v>388</v>
      </c>
      <c r="I218" s="561"/>
      <c r="J218" s="534">
        <v>44907</v>
      </c>
      <c r="K218" s="560">
        <v>6000</v>
      </c>
      <c r="L218" s="518" t="s">
        <v>1400</v>
      </c>
      <c r="M218" s="537">
        <v>72000</v>
      </c>
      <c r="N218" s="562">
        <v>30000</v>
      </c>
      <c r="O218" s="538">
        <v>72000</v>
      </c>
    </row>
    <row r="219" spans="1:15" s="100" customFormat="1" ht="23.25">
      <c r="A219" s="407" t="s">
        <v>1017</v>
      </c>
      <c r="B219" s="408" t="s">
        <v>1030</v>
      </c>
      <c r="C219" s="405" t="s">
        <v>1178</v>
      </c>
      <c r="D219" s="411" t="s">
        <v>755</v>
      </c>
      <c r="E219" s="415" t="s">
        <v>1301</v>
      </c>
      <c r="F219" s="411" t="s">
        <v>756</v>
      </c>
      <c r="G219" s="411">
        <v>420</v>
      </c>
      <c r="H219" s="411" t="s">
        <v>388</v>
      </c>
      <c r="I219" s="412"/>
      <c r="J219" s="447">
        <v>44918</v>
      </c>
      <c r="K219" s="443">
        <v>5400</v>
      </c>
      <c r="L219" s="415" t="s">
        <v>1392</v>
      </c>
      <c r="M219" s="463">
        <v>64800</v>
      </c>
      <c r="N219" s="463">
        <v>32400</v>
      </c>
      <c r="O219" s="464">
        <v>64800</v>
      </c>
    </row>
    <row r="220" spans="1:15" s="100" customFormat="1" ht="23.25">
      <c r="A220" s="556" t="s">
        <v>1017</v>
      </c>
      <c r="B220" s="557" t="s">
        <v>1030</v>
      </c>
      <c r="C220" s="517" t="s">
        <v>1179</v>
      </c>
      <c r="D220" s="530" t="s">
        <v>757</v>
      </c>
      <c r="E220" s="518" t="s">
        <v>1301</v>
      </c>
      <c r="F220" s="530" t="s">
        <v>758</v>
      </c>
      <c r="G220" s="530">
        <v>64.78</v>
      </c>
      <c r="H220" s="530" t="s">
        <v>388</v>
      </c>
      <c r="I220" s="561"/>
      <c r="J220" s="534">
        <v>44553</v>
      </c>
      <c r="K220" s="560">
        <v>1900</v>
      </c>
      <c r="L220" s="518" t="s">
        <v>1394</v>
      </c>
      <c r="M220" s="537">
        <v>20900</v>
      </c>
      <c r="N220" s="537">
        <v>0</v>
      </c>
      <c r="O220" s="538">
        <v>22800</v>
      </c>
    </row>
    <row r="221" spans="1:15" s="100" customFormat="1" ht="23.25">
      <c r="A221" s="407" t="s">
        <v>1017</v>
      </c>
      <c r="B221" s="408" t="s">
        <v>1030</v>
      </c>
      <c r="C221" s="405" t="s">
        <v>1180</v>
      </c>
      <c r="D221" s="411">
        <v>46041703</v>
      </c>
      <c r="E221" s="415" t="s">
        <v>1301</v>
      </c>
      <c r="F221" s="411" t="s">
        <v>758</v>
      </c>
      <c r="G221" s="411">
        <v>64.78</v>
      </c>
      <c r="H221" s="411"/>
      <c r="I221" s="412"/>
      <c r="J221" s="447">
        <v>45291</v>
      </c>
      <c r="K221" s="443">
        <v>1900</v>
      </c>
      <c r="L221" s="415" t="s">
        <v>1394</v>
      </c>
      <c r="M221" s="463">
        <v>3800</v>
      </c>
      <c r="N221" s="463">
        <v>9500</v>
      </c>
      <c r="O221" s="464">
        <v>22800</v>
      </c>
    </row>
    <row r="222" spans="1:15" s="100" customFormat="1" ht="23.25">
      <c r="A222" s="556" t="s">
        <v>1017</v>
      </c>
      <c r="B222" s="557" t="s">
        <v>1030</v>
      </c>
      <c r="C222" s="517" t="s">
        <v>1181</v>
      </c>
      <c r="D222" s="530" t="s">
        <v>759</v>
      </c>
      <c r="E222" s="518" t="s">
        <v>1301</v>
      </c>
      <c r="F222" s="530" t="s">
        <v>760</v>
      </c>
      <c r="G222" s="530">
        <v>164</v>
      </c>
      <c r="H222" s="530" t="s">
        <v>388</v>
      </c>
      <c r="I222" s="561"/>
      <c r="J222" s="534">
        <v>44878</v>
      </c>
      <c r="K222" s="560">
        <v>3100</v>
      </c>
      <c r="L222" s="518" t="s">
        <v>1402</v>
      </c>
      <c r="M222" s="537">
        <v>39020</v>
      </c>
      <c r="N222" s="537">
        <v>15382</v>
      </c>
      <c r="O222" s="538">
        <v>37200</v>
      </c>
    </row>
    <row r="223" spans="1:15" s="100" customFormat="1" ht="23.25">
      <c r="A223" s="407" t="s">
        <v>1017</v>
      </c>
      <c r="B223" s="408" t="s">
        <v>1030</v>
      </c>
      <c r="C223" s="405" t="s">
        <v>1182</v>
      </c>
      <c r="D223" s="411" t="s">
        <v>761</v>
      </c>
      <c r="E223" s="415" t="s">
        <v>1301</v>
      </c>
      <c r="F223" s="411" t="s">
        <v>762</v>
      </c>
      <c r="G223" s="411">
        <v>570.25</v>
      </c>
      <c r="H223" s="411" t="s">
        <v>388</v>
      </c>
      <c r="I223" s="412"/>
      <c r="J223" s="447">
        <v>45819</v>
      </c>
      <c r="K223" s="443">
        <v>17600</v>
      </c>
      <c r="L223" s="415" t="s">
        <v>1395</v>
      </c>
      <c r="M223" s="463">
        <v>135520</v>
      </c>
      <c r="N223" s="463">
        <v>52506.95</v>
      </c>
      <c r="O223" s="464">
        <v>211200</v>
      </c>
    </row>
    <row r="224" spans="1:15" s="100" customFormat="1" ht="23.25">
      <c r="A224" s="556" t="s">
        <v>1017</v>
      </c>
      <c r="B224" s="557" t="s">
        <v>1030</v>
      </c>
      <c r="C224" s="517" t="s">
        <v>1183</v>
      </c>
      <c r="D224" s="530" t="s">
        <v>763</v>
      </c>
      <c r="E224" s="518" t="s">
        <v>1301</v>
      </c>
      <c r="F224" s="530" t="s">
        <v>764</v>
      </c>
      <c r="G224" s="530">
        <v>100</v>
      </c>
      <c r="H224" s="530" t="s">
        <v>388</v>
      </c>
      <c r="I224" s="561"/>
      <c r="J224" s="534">
        <v>44762</v>
      </c>
      <c r="K224" s="560">
        <v>4268</v>
      </c>
      <c r="L224" s="518" t="s">
        <v>1403</v>
      </c>
      <c r="M224" s="537">
        <v>52008</v>
      </c>
      <c r="N224" s="537">
        <v>25608</v>
      </c>
      <c r="O224" s="538">
        <v>62400</v>
      </c>
    </row>
    <row r="225" spans="1:15" s="100" customFormat="1" ht="23.25">
      <c r="A225" s="407" t="s">
        <v>1017</v>
      </c>
      <c r="B225" s="408" t="s">
        <v>1030</v>
      </c>
      <c r="C225" s="405" t="s">
        <v>1184</v>
      </c>
      <c r="D225" s="411" t="s">
        <v>765</v>
      </c>
      <c r="E225" s="415" t="s">
        <v>1301</v>
      </c>
      <c r="F225" s="411" t="s">
        <v>766</v>
      </c>
      <c r="G225" s="411">
        <v>67.599999999999994</v>
      </c>
      <c r="H225" s="411" t="s">
        <v>388</v>
      </c>
      <c r="I225" s="412"/>
      <c r="J225" s="447">
        <v>45435</v>
      </c>
      <c r="K225" s="443">
        <v>1500</v>
      </c>
      <c r="L225" s="415" t="s">
        <v>1392</v>
      </c>
      <c r="M225" s="463">
        <v>13600</v>
      </c>
      <c r="N225" s="463">
        <v>3150</v>
      </c>
      <c r="O225" s="464">
        <v>18000</v>
      </c>
    </row>
    <row r="226" spans="1:15" s="100" customFormat="1" ht="23.25">
      <c r="A226" s="556" t="s">
        <v>1017</v>
      </c>
      <c r="B226" s="557" t="s">
        <v>1030</v>
      </c>
      <c r="C226" s="517" t="s">
        <v>1185</v>
      </c>
      <c r="D226" s="530" t="s">
        <v>767</v>
      </c>
      <c r="E226" s="518" t="s">
        <v>1301</v>
      </c>
      <c r="F226" s="530" t="s">
        <v>768</v>
      </c>
      <c r="G226" s="530">
        <v>420</v>
      </c>
      <c r="H226" s="530" t="s">
        <v>819</v>
      </c>
      <c r="I226" s="561"/>
      <c r="J226" s="534">
        <v>44784</v>
      </c>
      <c r="K226" s="560">
        <v>10900</v>
      </c>
      <c r="L226" s="518" t="s">
        <v>1395</v>
      </c>
      <c r="M226" s="537">
        <v>110456.98999999999</v>
      </c>
      <c r="N226" s="537">
        <v>47645.8</v>
      </c>
      <c r="O226" s="538">
        <v>130800</v>
      </c>
    </row>
    <row r="227" spans="1:15" s="100" customFormat="1" ht="23.25">
      <c r="A227" s="407" t="s">
        <v>1017</v>
      </c>
      <c r="B227" s="408" t="s">
        <v>1030</v>
      </c>
      <c r="C227" s="405" t="s">
        <v>1186</v>
      </c>
      <c r="D227" s="411" t="s">
        <v>769</v>
      </c>
      <c r="E227" s="415" t="s">
        <v>1301</v>
      </c>
      <c r="F227" s="411" t="s">
        <v>770</v>
      </c>
      <c r="G227" s="411">
        <v>66.900000000000006</v>
      </c>
      <c r="H227" s="411" t="s">
        <v>388</v>
      </c>
      <c r="I227" s="412"/>
      <c r="J227" s="447">
        <v>44625</v>
      </c>
      <c r="K227" s="443">
        <v>1900</v>
      </c>
      <c r="L227" s="415" t="s">
        <v>1404</v>
      </c>
      <c r="M227" s="463">
        <v>22800</v>
      </c>
      <c r="N227" s="463">
        <v>1900</v>
      </c>
      <c r="O227" s="464">
        <v>0</v>
      </c>
    </row>
    <row r="228" spans="1:15" s="100" customFormat="1" ht="23.25">
      <c r="A228" s="556" t="s">
        <v>1017</v>
      </c>
      <c r="B228" s="557" t="s">
        <v>1030</v>
      </c>
      <c r="C228" s="517" t="s">
        <v>1187</v>
      </c>
      <c r="D228" s="530">
        <v>32770076</v>
      </c>
      <c r="E228" s="518" t="s">
        <v>1301</v>
      </c>
      <c r="F228" s="530" t="s">
        <v>770</v>
      </c>
      <c r="G228" s="530">
        <v>66.900000000000006</v>
      </c>
      <c r="H228" s="530" t="s">
        <v>388</v>
      </c>
      <c r="I228" s="561"/>
      <c r="J228" s="534">
        <v>45084</v>
      </c>
      <c r="K228" s="560">
        <v>1900</v>
      </c>
      <c r="L228" s="518" t="s">
        <v>1406</v>
      </c>
      <c r="M228" s="537">
        <v>0</v>
      </c>
      <c r="N228" s="537">
        <v>5700</v>
      </c>
      <c r="O228" s="538">
        <v>22800</v>
      </c>
    </row>
    <row r="229" spans="1:15" s="100" customFormat="1" ht="23.25">
      <c r="A229" s="407" t="s">
        <v>1017</v>
      </c>
      <c r="B229" s="408" t="s">
        <v>1030</v>
      </c>
      <c r="C229" s="405" t="s">
        <v>1188</v>
      </c>
      <c r="D229" s="411" t="s">
        <v>771</v>
      </c>
      <c r="E229" s="415" t="s">
        <v>1301</v>
      </c>
      <c r="F229" s="411" t="s">
        <v>772</v>
      </c>
      <c r="G229" s="411">
        <v>656.42</v>
      </c>
      <c r="H229" s="411" t="s">
        <v>388</v>
      </c>
      <c r="I229" s="412"/>
      <c r="J229" s="447">
        <v>45372</v>
      </c>
      <c r="K229" s="443">
        <v>12127.5</v>
      </c>
      <c r="L229" s="415" t="s">
        <v>1396</v>
      </c>
      <c r="M229" s="463">
        <v>157657.5</v>
      </c>
      <c r="N229" s="463">
        <v>60637.5</v>
      </c>
      <c r="O229" s="464">
        <v>164996</v>
      </c>
    </row>
    <row r="230" spans="1:15" s="100" customFormat="1" ht="23.25">
      <c r="A230" s="556" t="s">
        <v>1017</v>
      </c>
      <c r="B230" s="557" t="s">
        <v>1030</v>
      </c>
      <c r="C230" s="517" t="s">
        <v>1189</v>
      </c>
      <c r="D230" s="530" t="s">
        <v>773</v>
      </c>
      <c r="E230" s="518" t="s">
        <v>1301</v>
      </c>
      <c r="F230" s="530" t="s">
        <v>774</v>
      </c>
      <c r="G230" s="530">
        <v>176.53</v>
      </c>
      <c r="H230" s="530" t="s">
        <v>388</v>
      </c>
      <c r="I230" s="561"/>
      <c r="J230" s="534">
        <v>44744</v>
      </c>
      <c r="K230" s="560">
        <v>5000</v>
      </c>
      <c r="L230" s="518" t="s">
        <v>1399</v>
      </c>
      <c r="M230" s="537">
        <v>46800</v>
      </c>
      <c r="N230" s="537">
        <v>23000</v>
      </c>
      <c r="O230" s="538">
        <v>60000</v>
      </c>
    </row>
    <row r="231" spans="1:15" s="100" customFormat="1" ht="23.25">
      <c r="A231" s="407" t="s">
        <v>1017</v>
      </c>
      <c r="B231" s="408" t="s">
        <v>1030</v>
      </c>
      <c r="C231" s="405" t="s">
        <v>1190</v>
      </c>
      <c r="D231" s="411" t="s">
        <v>775</v>
      </c>
      <c r="E231" s="415" t="s">
        <v>1301</v>
      </c>
      <c r="F231" s="411" t="s">
        <v>776</v>
      </c>
      <c r="G231" s="411">
        <v>106</v>
      </c>
      <c r="H231" s="411" t="s">
        <v>388</v>
      </c>
      <c r="I231" s="412"/>
      <c r="J231" s="448">
        <v>44747</v>
      </c>
      <c r="K231" s="443">
        <v>1800</v>
      </c>
      <c r="L231" s="415" t="s">
        <v>1404</v>
      </c>
      <c r="M231" s="463">
        <v>21600</v>
      </c>
      <c r="N231" s="463">
        <v>9000</v>
      </c>
      <c r="O231" s="464">
        <v>21600</v>
      </c>
    </row>
    <row r="232" spans="1:15" s="100" customFormat="1" ht="23.25">
      <c r="A232" s="556" t="s">
        <v>1017</v>
      </c>
      <c r="B232" s="557" t="s">
        <v>1030</v>
      </c>
      <c r="C232" s="517" t="s">
        <v>1191</v>
      </c>
      <c r="D232" s="530" t="s">
        <v>777</v>
      </c>
      <c r="E232" s="518" t="s">
        <v>1301</v>
      </c>
      <c r="F232" s="530" t="s">
        <v>778</v>
      </c>
      <c r="G232" s="530">
        <v>65.2</v>
      </c>
      <c r="H232" s="530" t="s">
        <v>388</v>
      </c>
      <c r="I232" s="561"/>
      <c r="J232" s="534">
        <v>44747</v>
      </c>
      <c r="K232" s="560">
        <v>2500</v>
      </c>
      <c r="L232" s="518" t="s">
        <v>1404</v>
      </c>
      <c r="M232" s="537">
        <v>30000</v>
      </c>
      <c r="N232" s="537">
        <v>12500</v>
      </c>
      <c r="O232" s="538">
        <v>30000</v>
      </c>
    </row>
    <row r="233" spans="1:15" s="100" customFormat="1" ht="23.25">
      <c r="A233" s="407" t="s">
        <v>1017</v>
      </c>
      <c r="B233" s="408" t="s">
        <v>1030</v>
      </c>
      <c r="C233" s="405" t="s">
        <v>1192</v>
      </c>
      <c r="D233" s="411" t="s">
        <v>779</v>
      </c>
      <c r="E233" s="415" t="s">
        <v>1301</v>
      </c>
      <c r="F233" s="411" t="s">
        <v>780</v>
      </c>
      <c r="G233" s="410">
        <v>40</v>
      </c>
      <c r="H233" s="411" t="s">
        <v>388</v>
      </c>
      <c r="I233" s="412"/>
      <c r="J233" s="447">
        <v>44753</v>
      </c>
      <c r="K233" s="443">
        <v>2500</v>
      </c>
      <c r="L233" s="415" t="s">
        <v>1395</v>
      </c>
      <c r="M233" s="463">
        <v>28000</v>
      </c>
      <c r="N233" s="463">
        <v>12500</v>
      </c>
      <c r="O233" s="464">
        <v>30000</v>
      </c>
    </row>
    <row r="234" spans="1:15" s="100" customFormat="1" ht="23.25">
      <c r="A234" s="556" t="s">
        <v>1017</v>
      </c>
      <c r="B234" s="557" t="s">
        <v>1030</v>
      </c>
      <c r="C234" s="517" t="s">
        <v>1193</v>
      </c>
      <c r="D234" s="530" t="s">
        <v>781</v>
      </c>
      <c r="E234" s="518" t="s">
        <v>1301</v>
      </c>
      <c r="F234" s="530" t="s">
        <v>782</v>
      </c>
      <c r="G234" s="530">
        <v>85.7</v>
      </c>
      <c r="H234" s="530" t="s">
        <v>388</v>
      </c>
      <c r="I234" s="561"/>
      <c r="J234" s="534">
        <v>45858</v>
      </c>
      <c r="K234" s="560">
        <v>1700</v>
      </c>
      <c r="L234" s="518" t="s">
        <v>1403</v>
      </c>
      <c r="M234" s="537">
        <v>19500</v>
      </c>
      <c r="N234" s="537">
        <v>6400</v>
      </c>
      <c r="O234" s="538">
        <v>20400</v>
      </c>
    </row>
    <row r="235" spans="1:15" s="100" customFormat="1" ht="23.25">
      <c r="A235" s="407" t="s">
        <v>1017</v>
      </c>
      <c r="B235" s="408" t="s">
        <v>1030</v>
      </c>
      <c r="C235" s="405" t="s">
        <v>1194</v>
      </c>
      <c r="D235" s="411" t="s">
        <v>783</v>
      </c>
      <c r="E235" s="415" t="s">
        <v>1301</v>
      </c>
      <c r="F235" s="411" t="s">
        <v>784</v>
      </c>
      <c r="G235" s="411">
        <v>392</v>
      </c>
      <c r="H235" s="411" t="s">
        <v>819</v>
      </c>
      <c r="I235" s="412"/>
      <c r="J235" s="448">
        <v>44829</v>
      </c>
      <c r="K235" s="443">
        <v>12500</v>
      </c>
      <c r="L235" s="415" t="s">
        <v>1407</v>
      </c>
      <c r="M235" s="463">
        <v>159166.74</v>
      </c>
      <c r="N235" s="463">
        <v>62500</v>
      </c>
      <c r="O235" s="464">
        <v>198000</v>
      </c>
    </row>
    <row r="236" spans="1:15" s="100" customFormat="1" ht="23.25">
      <c r="A236" s="556" t="s">
        <v>1017</v>
      </c>
      <c r="B236" s="557" t="s">
        <v>1030</v>
      </c>
      <c r="C236" s="517" t="s">
        <v>1195</v>
      </c>
      <c r="D236" s="530" t="s">
        <v>785</v>
      </c>
      <c r="E236" s="518" t="s">
        <v>1301</v>
      </c>
      <c r="F236" s="530" t="s">
        <v>786</v>
      </c>
      <c r="G236" s="530">
        <v>80</v>
      </c>
      <c r="H236" s="530" t="s">
        <v>388</v>
      </c>
      <c r="I236" s="561"/>
      <c r="J236" s="534">
        <v>45055</v>
      </c>
      <c r="K236" s="560">
        <v>3800</v>
      </c>
      <c r="L236" s="518" t="s">
        <v>1389</v>
      </c>
      <c r="M236" s="537">
        <v>45600</v>
      </c>
      <c r="N236" s="537">
        <v>19000</v>
      </c>
      <c r="O236" s="538">
        <v>45600</v>
      </c>
    </row>
    <row r="237" spans="1:15" s="100" customFormat="1" ht="23.25">
      <c r="A237" s="407" t="s">
        <v>1017</v>
      </c>
      <c r="B237" s="408" t="s">
        <v>1030</v>
      </c>
      <c r="C237" s="405" t="s">
        <v>1196</v>
      </c>
      <c r="D237" s="411" t="s">
        <v>787</v>
      </c>
      <c r="E237" s="415" t="s">
        <v>1301</v>
      </c>
      <c r="F237" s="411" t="s">
        <v>788</v>
      </c>
      <c r="G237" s="411">
        <v>72</v>
      </c>
      <c r="H237" s="411" t="s">
        <v>388</v>
      </c>
      <c r="I237" s="412"/>
      <c r="J237" s="447">
        <v>45243</v>
      </c>
      <c r="K237" s="443">
        <v>1670</v>
      </c>
      <c r="L237" s="415" t="s">
        <v>1402</v>
      </c>
      <c r="M237" s="463">
        <v>19440</v>
      </c>
      <c r="N237" s="463">
        <v>8200</v>
      </c>
      <c r="O237" s="464">
        <v>20040</v>
      </c>
    </row>
    <row r="238" spans="1:15" s="100" customFormat="1" ht="23.25">
      <c r="A238" s="556" t="s">
        <v>1017</v>
      </c>
      <c r="B238" s="557" t="s">
        <v>1030</v>
      </c>
      <c r="C238" s="517" t="s">
        <v>1197</v>
      </c>
      <c r="D238" s="530" t="s">
        <v>789</v>
      </c>
      <c r="E238" s="518" t="s">
        <v>1301</v>
      </c>
      <c r="F238" s="530" t="s">
        <v>790</v>
      </c>
      <c r="G238" s="530">
        <v>88.95</v>
      </c>
      <c r="H238" s="530" t="s">
        <v>388</v>
      </c>
      <c r="I238" s="561"/>
      <c r="J238" s="534">
        <v>45073</v>
      </c>
      <c r="K238" s="560">
        <v>2050</v>
      </c>
      <c r="L238" s="518" t="s">
        <v>1408</v>
      </c>
      <c r="M238" s="537">
        <v>24400</v>
      </c>
      <c r="N238" s="537">
        <v>10250</v>
      </c>
      <c r="O238" s="538">
        <v>24600</v>
      </c>
    </row>
    <row r="239" spans="1:15" s="100" customFormat="1" ht="23.25">
      <c r="A239" s="407" t="s">
        <v>1017</v>
      </c>
      <c r="B239" s="408" t="s">
        <v>1030</v>
      </c>
      <c r="C239" s="405" t="s">
        <v>1198</v>
      </c>
      <c r="D239" s="411" t="s">
        <v>791</v>
      </c>
      <c r="E239" s="415" t="s">
        <v>1301</v>
      </c>
      <c r="F239" s="411" t="s">
        <v>792</v>
      </c>
      <c r="G239" s="411">
        <v>329.24</v>
      </c>
      <c r="H239" s="411" t="s">
        <v>819</v>
      </c>
      <c r="I239" s="412"/>
      <c r="J239" s="447">
        <v>44834</v>
      </c>
      <c r="K239" s="443">
        <v>6460</v>
      </c>
      <c r="L239" s="415" t="s">
        <v>1409</v>
      </c>
      <c r="M239" s="463">
        <v>80750</v>
      </c>
      <c r="N239" s="463">
        <v>34340</v>
      </c>
      <c r="O239" s="464">
        <v>102000</v>
      </c>
    </row>
    <row r="240" spans="1:15" s="100" customFormat="1" ht="23.25">
      <c r="A240" s="556" t="s">
        <v>1017</v>
      </c>
      <c r="B240" s="557" t="s">
        <v>1030</v>
      </c>
      <c r="C240" s="517" t="s">
        <v>1199</v>
      </c>
      <c r="D240" s="530" t="s">
        <v>793</v>
      </c>
      <c r="E240" s="518" t="s">
        <v>1301</v>
      </c>
      <c r="F240" s="530" t="s">
        <v>794</v>
      </c>
      <c r="G240" s="530">
        <v>49.24</v>
      </c>
      <c r="H240" s="530" t="s">
        <v>388</v>
      </c>
      <c r="I240" s="561"/>
      <c r="J240" s="534">
        <v>45448</v>
      </c>
      <c r="K240" s="560">
        <v>1475</v>
      </c>
      <c r="L240" s="518" t="s">
        <v>1404</v>
      </c>
      <c r="M240" s="537">
        <v>17700</v>
      </c>
      <c r="N240" s="537">
        <v>8850</v>
      </c>
      <c r="O240" s="538">
        <v>17700</v>
      </c>
    </row>
    <row r="241" spans="1:15" s="100" customFormat="1" ht="23.25">
      <c r="A241" s="407" t="s">
        <v>1017</v>
      </c>
      <c r="B241" s="408" t="s">
        <v>1030</v>
      </c>
      <c r="C241" s="405" t="s">
        <v>1200</v>
      </c>
      <c r="D241" s="411" t="s">
        <v>795</v>
      </c>
      <c r="E241" s="415" t="s">
        <v>1301</v>
      </c>
      <c r="F241" s="411" t="s">
        <v>796</v>
      </c>
      <c r="G241" s="411">
        <v>42.78</v>
      </c>
      <c r="H241" s="411" t="s">
        <v>388</v>
      </c>
      <c r="I241" s="412"/>
      <c r="J241" s="447">
        <v>44813</v>
      </c>
      <c r="K241" s="443">
        <v>2000</v>
      </c>
      <c r="L241" s="415" t="s">
        <v>1389</v>
      </c>
      <c r="M241" s="463">
        <v>20000</v>
      </c>
      <c r="N241" s="463">
        <v>6800</v>
      </c>
      <c r="O241" s="464">
        <v>24000</v>
      </c>
    </row>
    <row r="242" spans="1:15" s="100" customFormat="1" ht="23.25">
      <c r="A242" s="556" t="s">
        <v>1017</v>
      </c>
      <c r="B242" s="557" t="s">
        <v>1030</v>
      </c>
      <c r="C242" s="517" t="s">
        <v>1201</v>
      </c>
      <c r="D242" s="530" t="s">
        <v>797</v>
      </c>
      <c r="E242" s="518" t="s">
        <v>1301</v>
      </c>
      <c r="F242" s="530" t="s">
        <v>798</v>
      </c>
      <c r="G242" s="530">
        <v>445.9</v>
      </c>
      <c r="H242" s="530" t="s">
        <v>819</v>
      </c>
      <c r="I242" s="561"/>
      <c r="J242" s="534">
        <v>44821</v>
      </c>
      <c r="K242" s="560">
        <v>5000</v>
      </c>
      <c r="L242" s="518" t="s">
        <v>1398</v>
      </c>
      <c r="M242" s="537">
        <v>60000</v>
      </c>
      <c r="N242" s="537">
        <v>25000</v>
      </c>
      <c r="O242" s="538">
        <v>60000</v>
      </c>
    </row>
    <row r="243" spans="1:15" s="100" customFormat="1" ht="23.25">
      <c r="A243" s="407" t="s">
        <v>1017</v>
      </c>
      <c r="B243" s="408" t="s">
        <v>1030</v>
      </c>
      <c r="C243" s="405" t="s">
        <v>1202</v>
      </c>
      <c r="D243" s="411" t="s">
        <v>799</v>
      </c>
      <c r="E243" s="415" t="s">
        <v>1301</v>
      </c>
      <c r="F243" s="411" t="s">
        <v>800</v>
      </c>
      <c r="G243" s="411">
        <v>157.37</v>
      </c>
      <c r="H243" s="411" t="s">
        <v>388</v>
      </c>
      <c r="I243" s="412"/>
      <c r="J243" s="447">
        <v>44854</v>
      </c>
      <c r="K243" s="443">
        <v>2000</v>
      </c>
      <c r="L243" s="415" t="s">
        <v>1403</v>
      </c>
      <c r="M243" s="463">
        <v>18000</v>
      </c>
      <c r="N243" s="463">
        <v>8500</v>
      </c>
      <c r="O243" s="464">
        <v>24000</v>
      </c>
    </row>
    <row r="244" spans="1:15" s="100" customFormat="1" ht="23.25">
      <c r="A244" s="556" t="s">
        <v>1017</v>
      </c>
      <c r="B244" s="557" t="s">
        <v>1030</v>
      </c>
      <c r="C244" s="517" t="s">
        <v>1203</v>
      </c>
      <c r="D244" s="530" t="s">
        <v>801</v>
      </c>
      <c r="E244" s="518" t="s">
        <v>1301</v>
      </c>
      <c r="F244" s="530" t="s">
        <v>802</v>
      </c>
      <c r="G244" s="530">
        <v>297</v>
      </c>
      <c r="H244" s="530" t="s">
        <v>388</v>
      </c>
      <c r="I244" s="561"/>
      <c r="J244" s="534">
        <v>44830</v>
      </c>
      <c r="K244" s="560">
        <v>4200</v>
      </c>
      <c r="L244" s="518" t="s">
        <v>1401</v>
      </c>
      <c r="M244" s="537">
        <v>50400</v>
      </c>
      <c r="N244" s="537">
        <v>21000</v>
      </c>
      <c r="O244" s="538">
        <v>50400</v>
      </c>
    </row>
    <row r="245" spans="1:15" s="100" customFormat="1" ht="23.25">
      <c r="A245" s="407" t="s">
        <v>1017</v>
      </c>
      <c r="B245" s="408" t="s">
        <v>1030</v>
      </c>
      <c r="C245" s="405" t="s">
        <v>803</v>
      </c>
      <c r="D245" s="411" t="s">
        <v>804</v>
      </c>
      <c r="E245" s="415" t="s">
        <v>1301</v>
      </c>
      <c r="F245" s="411" t="s">
        <v>805</v>
      </c>
      <c r="G245" s="411">
        <v>580</v>
      </c>
      <c r="H245" s="411" t="s">
        <v>388</v>
      </c>
      <c r="I245" s="412"/>
      <c r="J245" s="447">
        <v>45111</v>
      </c>
      <c r="K245" s="443">
        <v>11682</v>
      </c>
      <c r="L245" s="415" t="s">
        <v>1405</v>
      </c>
      <c r="M245" s="463">
        <v>149742</v>
      </c>
      <c r="N245" s="463">
        <v>46728</v>
      </c>
      <c r="O245" s="464">
        <v>140184</v>
      </c>
    </row>
    <row r="246" spans="1:15" s="100" customFormat="1" ht="23.25">
      <c r="A246" s="556" t="s">
        <v>1017</v>
      </c>
      <c r="B246" s="557" t="s">
        <v>1030</v>
      </c>
      <c r="C246" s="517" t="s">
        <v>1204</v>
      </c>
      <c r="D246" s="530">
        <v>4062718</v>
      </c>
      <c r="E246" s="518" t="s">
        <v>1301</v>
      </c>
      <c r="F246" s="530" t="s">
        <v>806</v>
      </c>
      <c r="G246" s="530">
        <v>200.97</v>
      </c>
      <c r="H246" s="530" t="s">
        <v>388</v>
      </c>
      <c r="I246" s="561"/>
      <c r="J246" s="534">
        <v>44381</v>
      </c>
      <c r="K246" s="560">
        <v>2500</v>
      </c>
      <c r="L246" s="518" t="s">
        <v>1405</v>
      </c>
      <c r="M246" s="537">
        <v>12500</v>
      </c>
      <c r="N246" s="537">
        <v>0</v>
      </c>
      <c r="O246" s="538">
        <v>30000</v>
      </c>
    </row>
    <row r="247" spans="1:15" s="100" customFormat="1" ht="23.25">
      <c r="A247" s="407" t="s">
        <v>1017</v>
      </c>
      <c r="B247" s="408" t="s">
        <v>1030</v>
      </c>
      <c r="C247" s="405" t="s">
        <v>1205</v>
      </c>
      <c r="D247" s="411" t="s">
        <v>807</v>
      </c>
      <c r="E247" s="415" t="s">
        <v>1301</v>
      </c>
      <c r="F247" s="411" t="s">
        <v>806</v>
      </c>
      <c r="G247" s="411">
        <v>200.97</v>
      </c>
      <c r="H247" s="411"/>
      <c r="I247" s="412"/>
      <c r="J247" s="447">
        <v>44747</v>
      </c>
      <c r="K247" s="443">
        <v>2660</v>
      </c>
      <c r="L247" s="415" t="s">
        <v>1404</v>
      </c>
      <c r="M247" s="463">
        <v>19200</v>
      </c>
      <c r="N247" s="463">
        <v>12000</v>
      </c>
      <c r="O247" s="464">
        <v>31920</v>
      </c>
    </row>
    <row r="248" spans="1:15" s="100" customFormat="1" ht="23.25">
      <c r="A248" s="556" t="s">
        <v>1017</v>
      </c>
      <c r="B248" s="557" t="s">
        <v>1030</v>
      </c>
      <c r="C248" s="517" t="s">
        <v>1206</v>
      </c>
      <c r="D248" s="530" t="s">
        <v>808</v>
      </c>
      <c r="E248" s="518" t="s">
        <v>1301</v>
      </c>
      <c r="F248" s="530" t="s">
        <v>809</v>
      </c>
      <c r="G248" s="530">
        <v>290</v>
      </c>
      <c r="H248" s="530" t="s">
        <v>819</v>
      </c>
      <c r="I248" s="561"/>
      <c r="J248" s="534">
        <v>44776</v>
      </c>
      <c r="K248" s="560">
        <v>11000</v>
      </c>
      <c r="L248" s="518" t="s">
        <v>1405</v>
      </c>
      <c r="M248" s="537">
        <v>84000</v>
      </c>
      <c r="N248" s="537">
        <v>28000</v>
      </c>
      <c r="O248" s="538">
        <v>132000</v>
      </c>
    </row>
    <row r="249" spans="1:15" s="100" customFormat="1" ht="23.25">
      <c r="A249" s="407" t="s">
        <v>1017</v>
      </c>
      <c r="B249" s="408" t="s">
        <v>1030</v>
      </c>
      <c r="C249" s="405" t="s">
        <v>1207</v>
      </c>
      <c r="D249" s="411" t="s">
        <v>810</v>
      </c>
      <c r="E249" s="415" t="s">
        <v>1301</v>
      </c>
      <c r="F249" s="411" t="s">
        <v>811</v>
      </c>
      <c r="G249" s="411">
        <v>200</v>
      </c>
      <c r="H249" s="411" t="s">
        <v>388</v>
      </c>
      <c r="I249" s="412"/>
      <c r="J249" s="447">
        <v>44778</v>
      </c>
      <c r="K249" s="443">
        <v>3800</v>
      </c>
      <c r="L249" s="415" t="s">
        <v>1404</v>
      </c>
      <c r="M249" s="463">
        <v>45600</v>
      </c>
      <c r="N249" s="463">
        <v>0</v>
      </c>
      <c r="O249" s="464">
        <v>45600</v>
      </c>
    </row>
    <row r="250" spans="1:15" s="100" customFormat="1" ht="23.25">
      <c r="A250" s="556" t="s">
        <v>1017</v>
      </c>
      <c r="B250" s="557" t="s">
        <v>1030</v>
      </c>
      <c r="C250" s="517" t="s">
        <v>1208</v>
      </c>
      <c r="D250" s="530" t="s">
        <v>812</v>
      </c>
      <c r="E250" s="518" t="s">
        <v>1301</v>
      </c>
      <c r="F250" s="530" t="s">
        <v>813</v>
      </c>
      <c r="G250" s="530">
        <v>75.760000000000005</v>
      </c>
      <c r="H250" s="530" t="s">
        <v>388</v>
      </c>
      <c r="I250" s="561"/>
      <c r="J250" s="534">
        <v>44797</v>
      </c>
      <c r="K250" s="560">
        <v>2600</v>
      </c>
      <c r="L250" s="518" t="s">
        <v>1410</v>
      </c>
      <c r="M250" s="537">
        <v>36200</v>
      </c>
      <c r="N250" s="537">
        <v>15600</v>
      </c>
      <c r="O250" s="538">
        <v>31200</v>
      </c>
    </row>
    <row r="251" spans="1:15" s="100" customFormat="1" ht="23.25">
      <c r="A251" s="407" t="s">
        <v>1017</v>
      </c>
      <c r="B251" s="408" t="s">
        <v>1030</v>
      </c>
      <c r="C251" s="405" t="s">
        <v>1209</v>
      </c>
      <c r="D251" s="411" t="s">
        <v>814</v>
      </c>
      <c r="E251" s="415" t="s">
        <v>1301</v>
      </c>
      <c r="F251" s="411" t="s">
        <v>815</v>
      </c>
      <c r="G251" s="411">
        <v>60</v>
      </c>
      <c r="H251" s="411" t="s">
        <v>388</v>
      </c>
      <c r="I251" s="412"/>
      <c r="J251" s="447">
        <v>44808</v>
      </c>
      <c r="K251" s="443">
        <v>900</v>
      </c>
      <c r="L251" s="415" t="s">
        <v>1405</v>
      </c>
      <c r="M251" s="463">
        <v>10800</v>
      </c>
      <c r="N251" s="465">
        <v>5400</v>
      </c>
      <c r="O251" s="464">
        <v>10800</v>
      </c>
    </row>
    <row r="252" spans="1:15" s="100" customFormat="1" ht="23.25">
      <c r="A252" s="556" t="s">
        <v>1017</v>
      </c>
      <c r="B252" s="557" t="s">
        <v>1030</v>
      </c>
      <c r="C252" s="517" t="s">
        <v>1210</v>
      </c>
      <c r="D252" s="563">
        <v>20100228352</v>
      </c>
      <c r="E252" s="518" t="s">
        <v>1301</v>
      </c>
      <c r="F252" s="508">
        <v>11009771</v>
      </c>
      <c r="G252" s="564">
        <v>1188.5999999999999</v>
      </c>
      <c r="H252" s="530" t="s">
        <v>819</v>
      </c>
      <c r="I252" s="561"/>
      <c r="J252" s="534">
        <v>44354</v>
      </c>
      <c r="K252" s="565">
        <v>22278.639999999999</v>
      </c>
      <c r="L252" s="518" t="s">
        <v>1405</v>
      </c>
      <c r="M252" s="537">
        <v>408412.03</v>
      </c>
      <c r="N252" s="537">
        <v>0</v>
      </c>
      <c r="O252" s="538"/>
    </row>
    <row r="253" spans="1:15" s="100" customFormat="1" ht="23.25">
      <c r="A253" s="407" t="s">
        <v>1017</v>
      </c>
      <c r="B253" s="408" t="s">
        <v>1030</v>
      </c>
      <c r="C253" s="405" t="s">
        <v>1211</v>
      </c>
      <c r="D253" s="411">
        <v>20351693003</v>
      </c>
      <c r="E253" s="415" t="s">
        <v>1301</v>
      </c>
      <c r="F253" s="411">
        <v>11161634</v>
      </c>
      <c r="G253" s="411">
        <v>18</v>
      </c>
      <c r="H253" s="411"/>
      <c r="I253" s="412"/>
      <c r="J253" s="447">
        <v>44604</v>
      </c>
      <c r="K253" s="443">
        <v>200</v>
      </c>
      <c r="L253" s="415" t="s">
        <v>1401</v>
      </c>
      <c r="M253" s="463">
        <v>2400</v>
      </c>
      <c r="N253" s="465">
        <v>360</v>
      </c>
      <c r="O253" s="464"/>
    </row>
    <row r="254" spans="1:15" s="100" customFormat="1" ht="23.25">
      <c r="A254" s="556" t="s">
        <v>1017</v>
      </c>
      <c r="B254" s="557" t="s">
        <v>1030</v>
      </c>
      <c r="C254" s="517" t="s">
        <v>1212</v>
      </c>
      <c r="D254" s="530">
        <v>20207844072</v>
      </c>
      <c r="E254" s="566"/>
      <c r="F254" s="567"/>
      <c r="G254" s="530"/>
      <c r="H254" s="530"/>
      <c r="I254" s="561"/>
      <c r="J254" s="534">
        <v>44714</v>
      </c>
      <c r="K254" s="560">
        <v>4809.16</v>
      </c>
      <c r="L254" s="561"/>
      <c r="M254" s="537">
        <v>28854.97</v>
      </c>
      <c r="N254" s="562">
        <v>24045.85</v>
      </c>
      <c r="O254" s="538"/>
    </row>
    <row r="255" spans="1:15" s="13" customFormat="1">
      <c r="A255" s="378" t="s">
        <v>1650</v>
      </c>
      <c r="B255" s="379"/>
      <c r="C255" s="380"/>
      <c r="D255" s="380"/>
      <c r="E255" s="380"/>
      <c r="F255" s="380"/>
      <c r="G255" s="380"/>
      <c r="H255" s="380"/>
      <c r="I255" s="380"/>
      <c r="J255" s="380"/>
      <c r="K255" s="380"/>
      <c r="L255" s="380"/>
      <c r="M255" s="458">
        <f>SUM(M203:M254)</f>
        <v>2956150.23</v>
      </c>
      <c r="N255" s="458">
        <f t="shared" ref="N255:O255" si="8">SUM(N203:N254)</f>
        <v>1018298.7</v>
      </c>
      <c r="O255" s="459">
        <f t="shared" si="8"/>
        <v>2840264</v>
      </c>
    </row>
    <row r="256" spans="1:15" ht="14.45" customHeight="1">
      <c r="A256" s="1426" t="s">
        <v>450</v>
      </c>
      <c r="B256" s="1427"/>
      <c r="C256" s="1427"/>
      <c r="D256" s="1427"/>
      <c r="E256" s="1427"/>
      <c r="F256" s="1427"/>
      <c r="G256" s="1427"/>
      <c r="H256" s="1427"/>
      <c r="I256" s="1427"/>
      <c r="J256" s="1427"/>
      <c r="K256" s="1427"/>
      <c r="L256" s="1427"/>
      <c r="M256" s="1427"/>
      <c r="N256" s="1427"/>
      <c r="O256" s="1428"/>
    </row>
    <row r="257" spans="1:16" ht="23.25">
      <c r="A257" s="404" t="s">
        <v>1018</v>
      </c>
      <c r="B257" s="375" t="s">
        <v>816</v>
      </c>
      <c r="C257" s="375" t="s">
        <v>1219</v>
      </c>
      <c r="D257" s="386">
        <v>33423254</v>
      </c>
      <c r="E257" s="386" t="s">
        <v>817</v>
      </c>
      <c r="F257" s="386">
        <v>11024228</v>
      </c>
      <c r="G257" s="386" t="s">
        <v>818</v>
      </c>
      <c r="H257" s="411" t="s">
        <v>819</v>
      </c>
      <c r="I257" s="386" t="s">
        <v>820</v>
      </c>
      <c r="J257" s="392">
        <v>44878</v>
      </c>
      <c r="K257" s="413">
        <v>7000</v>
      </c>
      <c r="L257" s="386" t="s">
        <v>821</v>
      </c>
      <c r="M257" s="466">
        <f>70000+14000</f>
        <v>84000</v>
      </c>
      <c r="N257" s="466">
        <f>+K257*6</f>
        <v>42000</v>
      </c>
      <c r="O257" s="467">
        <v>88320</v>
      </c>
      <c r="P257" s="368"/>
    </row>
    <row r="258" spans="1:16" ht="23.25">
      <c r="A258" s="539" t="s">
        <v>1018</v>
      </c>
      <c r="B258" s="517" t="s">
        <v>822</v>
      </c>
      <c r="C258" s="517" t="s">
        <v>1220</v>
      </c>
      <c r="D258" s="568" t="s">
        <v>823</v>
      </c>
      <c r="E258" s="530" t="s">
        <v>817</v>
      </c>
      <c r="F258" s="530">
        <v>11001938</v>
      </c>
      <c r="G258" s="530" t="s">
        <v>824</v>
      </c>
      <c r="H258" s="530" t="s">
        <v>825</v>
      </c>
      <c r="I258" s="530" t="s">
        <v>820</v>
      </c>
      <c r="J258" s="569">
        <v>44910</v>
      </c>
      <c r="K258" s="541">
        <v>5000</v>
      </c>
      <c r="L258" s="530" t="s">
        <v>821</v>
      </c>
      <c r="M258" s="542">
        <v>65000</v>
      </c>
      <c r="N258" s="542">
        <f t="shared" ref="N258:N275" si="9">+K258*6</f>
        <v>30000</v>
      </c>
      <c r="O258" s="543">
        <v>11520</v>
      </c>
      <c r="P258" s="368"/>
    </row>
    <row r="259" spans="1:16" ht="23.25">
      <c r="A259" s="404" t="s">
        <v>1018</v>
      </c>
      <c r="B259" s="375" t="s">
        <v>631</v>
      </c>
      <c r="C259" s="375" t="s">
        <v>1221</v>
      </c>
      <c r="D259" s="386">
        <v>40150371</v>
      </c>
      <c r="E259" s="386" t="s">
        <v>817</v>
      </c>
      <c r="F259" s="386">
        <v>1084466</v>
      </c>
      <c r="G259" s="386" t="s">
        <v>826</v>
      </c>
      <c r="H259" s="386" t="s">
        <v>819</v>
      </c>
      <c r="I259" s="386" t="s">
        <v>820</v>
      </c>
      <c r="J259" s="392">
        <v>45014</v>
      </c>
      <c r="K259" s="413">
        <v>5200</v>
      </c>
      <c r="L259" s="386" t="s">
        <v>821</v>
      </c>
      <c r="M259" s="466">
        <v>58800</v>
      </c>
      <c r="N259" s="466">
        <v>30600</v>
      </c>
      <c r="O259" s="467">
        <v>63821</v>
      </c>
      <c r="P259" s="368"/>
    </row>
    <row r="260" spans="1:16" ht="23.25">
      <c r="A260" s="539" t="s">
        <v>1018</v>
      </c>
      <c r="B260" s="517" t="s">
        <v>827</v>
      </c>
      <c r="C260" s="517" t="s">
        <v>1222</v>
      </c>
      <c r="D260" s="530">
        <v>28227320</v>
      </c>
      <c r="E260" s="530" t="s">
        <v>817</v>
      </c>
      <c r="F260" s="530">
        <v>11105326</v>
      </c>
      <c r="G260" s="530" t="s">
        <v>828</v>
      </c>
      <c r="H260" s="530" t="s">
        <v>825</v>
      </c>
      <c r="I260" s="530" t="s">
        <v>820</v>
      </c>
      <c r="J260" s="569">
        <v>44861</v>
      </c>
      <c r="K260" s="541">
        <v>7000</v>
      </c>
      <c r="L260" s="530" t="s">
        <v>821</v>
      </c>
      <c r="M260" s="542">
        <v>84000</v>
      </c>
      <c r="N260" s="542">
        <v>35000</v>
      </c>
      <c r="O260" s="543">
        <v>106240</v>
      </c>
      <c r="P260" s="368"/>
    </row>
    <row r="261" spans="1:16">
      <c r="A261" s="404" t="s">
        <v>1018</v>
      </c>
      <c r="B261" s="375" t="s">
        <v>633</v>
      </c>
      <c r="C261" s="375" t="s">
        <v>1223</v>
      </c>
      <c r="D261" s="386">
        <v>26709686</v>
      </c>
      <c r="E261" s="386" t="s">
        <v>817</v>
      </c>
      <c r="F261" s="386">
        <v>11168376</v>
      </c>
      <c r="G261" s="386" t="s">
        <v>829</v>
      </c>
      <c r="H261" s="386" t="s">
        <v>825</v>
      </c>
      <c r="I261" s="386" t="s">
        <v>820</v>
      </c>
      <c r="J261" s="392">
        <v>44911</v>
      </c>
      <c r="K261" s="413">
        <v>6000</v>
      </c>
      <c r="L261" s="386" t="s">
        <v>821</v>
      </c>
      <c r="M261" s="466">
        <v>72000</v>
      </c>
      <c r="N261" s="466">
        <f t="shared" si="9"/>
        <v>36000</v>
      </c>
      <c r="O261" s="467">
        <v>91200</v>
      </c>
      <c r="P261" s="368"/>
    </row>
    <row r="262" spans="1:16" ht="23.25">
      <c r="A262" s="539" t="s">
        <v>1018</v>
      </c>
      <c r="B262" s="517" t="s">
        <v>830</v>
      </c>
      <c r="C262" s="517" t="s">
        <v>1224</v>
      </c>
      <c r="D262" s="530">
        <v>70300070</v>
      </c>
      <c r="E262" s="530" t="s">
        <v>817</v>
      </c>
      <c r="F262" s="530">
        <v>7004476</v>
      </c>
      <c r="G262" s="530" t="s">
        <v>831</v>
      </c>
      <c r="H262" s="530" t="s">
        <v>825</v>
      </c>
      <c r="I262" s="530" t="s">
        <v>820</v>
      </c>
      <c r="J262" s="569">
        <v>44911</v>
      </c>
      <c r="K262" s="541">
        <v>7000</v>
      </c>
      <c r="L262" s="530" t="s">
        <v>821</v>
      </c>
      <c r="M262" s="542">
        <v>91000</v>
      </c>
      <c r="N262" s="542">
        <f t="shared" si="9"/>
        <v>42000</v>
      </c>
      <c r="O262" s="543">
        <v>87240</v>
      </c>
      <c r="P262" s="368"/>
    </row>
    <row r="263" spans="1:16">
      <c r="A263" s="404" t="s">
        <v>1018</v>
      </c>
      <c r="B263" s="375" t="s">
        <v>832</v>
      </c>
      <c r="C263" s="375" t="s">
        <v>1225</v>
      </c>
      <c r="D263" s="386">
        <v>23852008</v>
      </c>
      <c r="E263" s="386" t="s">
        <v>817</v>
      </c>
      <c r="F263" s="386">
        <v>2038089</v>
      </c>
      <c r="G263" s="386" t="s">
        <v>833</v>
      </c>
      <c r="H263" s="386" t="s">
        <v>819</v>
      </c>
      <c r="I263" s="386" t="s">
        <v>820</v>
      </c>
      <c r="J263" s="392">
        <v>44867</v>
      </c>
      <c r="K263" s="413">
        <v>9750</v>
      </c>
      <c r="L263" s="386" t="s">
        <v>821</v>
      </c>
      <c r="M263" s="466">
        <v>117000</v>
      </c>
      <c r="N263" s="466">
        <f t="shared" si="9"/>
        <v>58500</v>
      </c>
      <c r="O263" s="467">
        <v>120600</v>
      </c>
      <c r="P263" s="368"/>
    </row>
    <row r="264" spans="1:16">
      <c r="A264" s="539" t="s">
        <v>1018</v>
      </c>
      <c r="B264" s="517" t="s">
        <v>834</v>
      </c>
      <c r="C264" s="517" t="s">
        <v>1226</v>
      </c>
      <c r="D264" s="530">
        <v>23276478</v>
      </c>
      <c r="E264" s="530" t="s">
        <v>817</v>
      </c>
      <c r="F264" s="530">
        <v>11102374</v>
      </c>
      <c r="G264" s="530" t="s">
        <v>835</v>
      </c>
      <c r="H264" s="530" t="s">
        <v>819</v>
      </c>
      <c r="I264" s="530" t="s">
        <v>820</v>
      </c>
      <c r="J264" s="569">
        <v>44906</v>
      </c>
      <c r="K264" s="541">
        <v>5500</v>
      </c>
      <c r="L264" s="530" t="s">
        <v>821</v>
      </c>
      <c r="M264" s="542">
        <v>66000</v>
      </c>
      <c r="N264" s="542">
        <f t="shared" si="9"/>
        <v>33000</v>
      </c>
      <c r="O264" s="543">
        <v>83520</v>
      </c>
      <c r="P264" s="368"/>
    </row>
    <row r="265" spans="1:16">
      <c r="A265" s="404" t="s">
        <v>1018</v>
      </c>
      <c r="B265" s="375" t="s">
        <v>836</v>
      </c>
      <c r="C265" s="375" t="s">
        <v>1227</v>
      </c>
      <c r="D265" s="386">
        <v>22509389</v>
      </c>
      <c r="E265" s="386" t="s">
        <v>817</v>
      </c>
      <c r="F265" s="386">
        <v>2017536</v>
      </c>
      <c r="G265" s="386" t="s">
        <v>837</v>
      </c>
      <c r="H265" s="386" t="s">
        <v>825</v>
      </c>
      <c r="I265" s="386" t="s">
        <v>820</v>
      </c>
      <c r="J265" s="392">
        <v>44914</v>
      </c>
      <c r="K265" s="413">
        <v>7500</v>
      </c>
      <c r="L265" s="386" t="s">
        <v>821</v>
      </c>
      <c r="M265" s="466">
        <v>90000</v>
      </c>
      <c r="N265" s="466">
        <v>45000</v>
      </c>
      <c r="O265" s="467">
        <v>111744</v>
      </c>
      <c r="P265" s="368"/>
    </row>
    <row r="266" spans="1:16" ht="23.25">
      <c r="A266" s="539" t="s">
        <v>1018</v>
      </c>
      <c r="B266" s="517" t="s">
        <v>838</v>
      </c>
      <c r="C266" s="517" t="s">
        <v>1228</v>
      </c>
      <c r="D266" s="530">
        <v>31619084</v>
      </c>
      <c r="E266" s="530" t="s">
        <v>817</v>
      </c>
      <c r="F266" s="530">
        <v>11091077</v>
      </c>
      <c r="G266" s="530" t="s">
        <v>839</v>
      </c>
      <c r="H266" s="530" t="s">
        <v>825</v>
      </c>
      <c r="I266" s="530" t="s">
        <v>820</v>
      </c>
      <c r="J266" s="569">
        <v>44853</v>
      </c>
      <c r="K266" s="541">
        <v>5000</v>
      </c>
      <c r="L266" s="530" t="s">
        <v>821</v>
      </c>
      <c r="M266" s="542">
        <v>60000</v>
      </c>
      <c r="N266" s="542">
        <f t="shared" si="9"/>
        <v>30000</v>
      </c>
      <c r="O266" s="543">
        <v>132527</v>
      </c>
      <c r="P266" s="368"/>
    </row>
    <row r="267" spans="1:16" ht="23.25">
      <c r="A267" s="404" t="s">
        <v>1018</v>
      </c>
      <c r="B267" s="375" t="s">
        <v>840</v>
      </c>
      <c r="C267" s="375" t="s">
        <v>1229</v>
      </c>
      <c r="D267" s="386">
        <v>8232826</v>
      </c>
      <c r="E267" s="386" t="s">
        <v>817</v>
      </c>
      <c r="F267" s="386">
        <v>2005536</v>
      </c>
      <c r="G267" s="386" t="s">
        <v>841</v>
      </c>
      <c r="H267" s="386" t="s">
        <v>819</v>
      </c>
      <c r="I267" s="386" t="s">
        <v>820</v>
      </c>
      <c r="J267" s="392">
        <v>44854</v>
      </c>
      <c r="K267" s="413">
        <v>5940</v>
      </c>
      <c r="L267" s="386" t="s">
        <v>821</v>
      </c>
      <c r="M267" s="466">
        <v>71280</v>
      </c>
      <c r="N267" s="466">
        <f t="shared" si="9"/>
        <v>35640</v>
      </c>
      <c r="O267" s="467">
        <v>71280</v>
      </c>
      <c r="P267" s="368"/>
    </row>
    <row r="268" spans="1:16" ht="23.25">
      <c r="A268" s="539" t="s">
        <v>1018</v>
      </c>
      <c r="B268" s="517" t="s">
        <v>842</v>
      </c>
      <c r="C268" s="517" t="s">
        <v>1230</v>
      </c>
      <c r="D268" s="530">
        <v>42730024</v>
      </c>
      <c r="E268" s="530" t="s">
        <v>817</v>
      </c>
      <c r="F268" s="530">
        <v>2011542</v>
      </c>
      <c r="G268" s="530" t="s">
        <v>843</v>
      </c>
      <c r="H268" s="530" t="s">
        <v>819</v>
      </c>
      <c r="I268" s="530" t="s">
        <v>820</v>
      </c>
      <c r="J268" s="569">
        <v>44922</v>
      </c>
      <c r="K268" s="541">
        <v>5000</v>
      </c>
      <c r="L268" s="530" t="s">
        <v>821</v>
      </c>
      <c r="M268" s="542">
        <v>60000</v>
      </c>
      <c r="N268" s="542">
        <v>25000</v>
      </c>
      <c r="O268" s="543">
        <v>65000</v>
      </c>
      <c r="P268" s="368"/>
    </row>
    <row r="269" spans="1:16" ht="23.25">
      <c r="A269" s="404" t="s">
        <v>1018</v>
      </c>
      <c r="B269" s="375" t="s">
        <v>844</v>
      </c>
      <c r="C269" s="375" t="s">
        <v>1231</v>
      </c>
      <c r="D269" s="386">
        <v>18215129</v>
      </c>
      <c r="E269" s="386" t="s">
        <v>817</v>
      </c>
      <c r="F269" s="386">
        <v>3098682</v>
      </c>
      <c r="G269" s="386" t="s">
        <v>845</v>
      </c>
      <c r="H269" s="386" t="s">
        <v>819</v>
      </c>
      <c r="I269" s="386" t="s">
        <v>820</v>
      </c>
      <c r="J269" s="392">
        <v>44826</v>
      </c>
      <c r="K269" s="413">
        <v>5450</v>
      </c>
      <c r="L269" s="386" t="s">
        <v>821</v>
      </c>
      <c r="M269" s="466">
        <v>65400</v>
      </c>
      <c r="N269" s="466">
        <v>27250</v>
      </c>
      <c r="O269" s="467">
        <v>65400</v>
      </c>
      <c r="P269" s="368"/>
    </row>
    <row r="270" spans="1:16" ht="23.25">
      <c r="A270" s="539" t="s">
        <v>1018</v>
      </c>
      <c r="B270" s="517" t="s">
        <v>846</v>
      </c>
      <c r="C270" s="517" t="s">
        <v>1232</v>
      </c>
      <c r="D270" s="530">
        <v>43255720</v>
      </c>
      <c r="E270" s="530" t="s">
        <v>817</v>
      </c>
      <c r="F270" s="530" t="s">
        <v>847</v>
      </c>
      <c r="G270" s="564">
        <v>285.39999999999998</v>
      </c>
      <c r="H270" s="530" t="s">
        <v>819</v>
      </c>
      <c r="I270" s="533"/>
      <c r="J270" s="569">
        <v>44279</v>
      </c>
      <c r="K270" s="541">
        <v>4950</v>
      </c>
      <c r="L270" s="530" t="s">
        <v>821</v>
      </c>
      <c r="M270" s="542">
        <f>4950*2</f>
        <v>9900</v>
      </c>
      <c r="N270" s="542">
        <v>0</v>
      </c>
      <c r="O270" s="543">
        <v>0</v>
      </c>
      <c r="P270" s="368"/>
    </row>
    <row r="271" spans="1:16" ht="23.25">
      <c r="A271" s="404" t="s">
        <v>1018</v>
      </c>
      <c r="B271" s="375" t="s">
        <v>846</v>
      </c>
      <c r="C271" s="375" t="s">
        <v>1233</v>
      </c>
      <c r="D271" s="386">
        <v>46525276</v>
      </c>
      <c r="E271" s="386" t="s">
        <v>817</v>
      </c>
      <c r="F271" s="386">
        <v>11001422</v>
      </c>
      <c r="G271" s="386" t="s">
        <v>848</v>
      </c>
      <c r="H271" s="386" t="s">
        <v>819</v>
      </c>
      <c r="I271" s="386" t="s">
        <v>820</v>
      </c>
      <c r="J271" s="392">
        <v>45383</v>
      </c>
      <c r="K271" s="413">
        <v>5500</v>
      </c>
      <c r="L271" s="386" t="s">
        <v>821</v>
      </c>
      <c r="M271" s="466">
        <v>66000</v>
      </c>
      <c r="N271" s="466">
        <v>27500</v>
      </c>
      <c r="O271" s="467">
        <v>66000</v>
      </c>
      <c r="P271" s="368"/>
    </row>
    <row r="272" spans="1:16">
      <c r="A272" s="539" t="s">
        <v>1018</v>
      </c>
      <c r="B272" s="517" t="s">
        <v>849</v>
      </c>
      <c r="C272" s="517" t="s">
        <v>1234</v>
      </c>
      <c r="D272" s="568" t="s">
        <v>850</v>
      </c>
      <c r="E272" s="530" t="s">
        <v>817</v>
      </c>
      <c r="F272" s="530">
        <v>19864</v>
      </c>
      <c r="G272" s="530" t="s">
        <v>851</v>
      </c>
      <c r="H272" s="530" t="s">
        <v>825</v>
      </c>
      <c r="I272" s="530" t="s">
        <v>820</v>
      </c>
      <c r="J272" s="569">
        <v>44910</v>
      </c>
      <c r="K272" s="541">
        <v>6535</v>
      </c>
      <c r="L272" s="530" t="s">
        <v>821</v>
      </c>
      <c r="M272" s="542">
        <v>78420</v>
      </c>
      <c r="N272" s="542">
        <f t="shared" si="9"/>
        <v>39210</v>
      </c>
      <c r="O272" s="543">
        <v>97704</v>
      </c>
      <c r="P272" s="368"/>
    </row>
    <row r="273" spans="1:16" ht="34.9">
      <c r="A273" s="404" t="s">
        <v>1018</v>
      </c>
      <c r="B273" s="375" t="s">
        <v>852</v>
      </c>
      <c r="C273" s="375" t="s">
        <v>1235</v>
      </c>
      <c r="D273" s="386">
        <v>20002432</v>
      </c>
      <c r="E273" s="386" t="s">
        <v>817</v>
      </c>
      <c r="F273" s="887" t="s">
        <v>853</v>
      </c>
      <c r="G273" s="386" t="s">
        <v>854</v>
      </c>
      <c r="H273" s="386" t="s">
        <v>819</v>
      </c>
      <c r="I273" s="386" t="s">
        <v>820</v>
      </c>
      <c r="J273" s="392">
        <v>44907</v>
      </c>
      <c r="K273" s="413">
        <v>7000</v>
      </c>
      <c r="L273" s="386" t="s">
        <v>821</v>
      </c>
      <c r="M273" s="466">
        <v>84000</v>
      </c>
      <c r="N273" s="466">
        <v>49000</v>
      </c>
      <c r="O273" s="467">
        <v>104400</v>
      </c>
      <c r="P273" s="368"/>
    </row>
    <row r="274" spans="1:16">
      <c r="A274" s="539" t="s">
        <v>1018</v>
      </c>
      <c r="B274" s="517" t="s">
        <v>855</v>
      </c>
      <c r="C274" s="517" t="s">
        <v>1236</v>
      </c>
      <c r="D274" s="568" t="s">
        <v>856</v>
      </c>
      <c r="E274" s="530" t="s">
        <v>817</v>
      </c>
      <c r="F274" s="530">
        <v>5001754</v>
      </c>
      <c r="G274" s="530" t="s">
        <v>857</v>
      </c>
      <c r="H274" s="530" t="s">
        <v>825</v>
      </c>
      <c r="I274" s="530" t="s">
        <v>820</v>
      </c>
      <c r="J274" s="569">
        <v>44907</v>
      </c>
      <c r="K274" s="541">
        <v>6000</v>
      </c>
      <c r="L274" s="530" t="s">
        <v>821</v>
      </c>
      <c r="M274" s="542">
        <v>72000</v>
      </c>
      <c r="N274" s="542">
        <f t="shared" si="9"/>
        <v>36000</v>
      </c>
      <c r="O274" s="543">
        <v>74880</v>
      </c>
      <c r="P274" s="368"/>
    </row>
    <row r="275" spans="1:16" ht="23.25">
      <c r="A275" s="404" t="s">
        <v>1018</v>
      </c>
      <c r="B275" s="375" t="s">
        <v>858</v>
      </c>
      <c r="C275" s="375" t="s">
        <v>1237</v>
      </c>
      <c r="D275" s="414" t="s">
        <v>859</v>
      </c>
      <c r="E275" s="386" t="s">
        <v>817</v>
      </c>
      <c r="F275" s="386">
        <v>13010552</v>
      </c>
      <c r="G275" s="386" t="s">
        <v>860</v>
      </c>
      <c r="H275" s="386" t="s">
        <v>819</v>
      </c>
      <c r="I275" s="386" t="s">
        <v>820</v>
      </c>
      <c r="J275" s="392">
        <v>44908</v>
      </c>
      <c r="K275" s="413">
        <v>6600</v>
      </c>
      <c r="L275" s="386" t="s">
        <v>821</v>
      </c>
      <c r="M275" s="466">
        <v>79200</v>
      </c>
      <c r="N275" s="466">
        <f t="shared" si="9"/>
        <v>39600</v>
      </c>
      <c r="O275" s="467">
        <v>99255</v>
      </c>
      <c r="P275" s="368"/>
    </row>
    <row r="276" spans="1:16" ht="23.25">
      <c r="A276" s="539" t="s">
        <v>1018</v>
      </c>
      <c r="B276" s="517" t="s">
        <v>861</v>
      </c>
      <c r="C276" s="517" t="s">
        <v>1238</v>
      </c>
      <c r="D276" s="568" t="s">
        <v>862</v>
      </c>
      <c r="E276" s="530" t="s">
        <v>817</v>
      </c>
      <c r="F276" s="530">
        <v>4044</v>
      </c>
      <c r="G276" s="530" t="s">
        <v>863</v>
      </c>
      <c r="H276" s="530" t="s">
        <v>825</v>
      </c>
      <c r="I276" s="530" t="s">
        <v>820</v>
      </c>
      <c r="J276" s="569">
        <v>44392</v>
      </c>
      <c r="K276" s="541">
        <v>7000</v>
      </c>
      <c r="L276" s="530" t="s">
        <v>821</v>
      </c>
      <c r="M276" s="542">
        <f>7000*6</f>
        <v>42000</v>
      </c>
      <c r="N276" s="542">
        <v>0</v>
      </c>
      <c r="O276" s="543">
        <v>0</v>
      </c>
      <c r="P276" s="368"/>
    </row>
    <row r="277" spans="1:16">
      <c r="A277" s="404" t="s">
        <v>1018</v>
      </c>
      <c r="B277" s="375" t="s">
        <v>861</v>
      </c>
      <c r="C277" s="375" t="s">
        <v>1239</v>
      </c>
      <c r="D277" s="414" t="s">
        <v>864</v>
      </c>
      <c r="E277" s="386" t="s">
        <v>817</v>
      </c>
      <c r="F277" s="414" t="s">
        <v>865</v>
      </c>
      <c r="G277" s="386">
        <v>266.42</v>
      </c>
      <c r="H277" s="386" t="s">
        <v>825</v>
      </c>
      <c r="I277" s="386" t="s">
        <v>820</v>
      </c>
      <c r="J277" s="392">
        <v>44758</v>
      </c>
      <c r="K277" s="413">
        <v>6000</v>
      </c>
      <c r="L277" s="386" t="s">
        <v>821</v>
      </c>
      <c r="M277" s="466">
        <v>40000</v>
      </c>
      <c r="N277" s="466">
        <v>30000</v>
      </c>
      <c r="O277" s="467">
        <v>74400</v>
      </c>
      <c r="P277" s="368"/>
    </row>
    <row r="278" spans="1:16">
      <c r="A278" s="539" t="s">
        <v>1018</v>
      </c>
      <c r="B278" s="517" t="s">
        <v>866</v>
      </c>
      <c r="C278" s="517" t="s">
        <v>1240</v>
      </c>
      <c r="D278" s="568" t="s">
        <v>867</v>
      </c>
      <c r="E278" s="530" t="s">
        <v>817</v>
      </c>
      <c r="F278" s="530">
        <v>2003038</v>
      </c>
      <c r="G278" s="530" t="s">
        <v>868</v>
      </c>
      <c r="H278" s="530" t="s">
        <v>825</v>
      </c>
      <c r="I278" s="530" t="s">
        <v>820</v>
      </c>
      <c r="J278" s="569">
        <v>44921</v>
      </c>
      <c r="K278" s="541">
        <v>6000</v>
      </c>
      <c r="L278" s="530" t="s">
        <v>821</v>
      </c>
      <c r="M278" s="542">
        <v>72000</v>
      </c>
      <c r="N278" s="542">
        <v>30000</v>
      </c>
      <c r="O278" s="543">
        <v>80496</v>
      </c>
      <c r="P278" s="368"/>
    </row>
    <row r="279" spans="1:16" ht="23.25">
      <c r="A279" s="404" t="s">
        <v>1018</v>
      </c>
      <c r="B279" s="375" t="s">
        <v>869</v>
      </c>
      <c r="C279" s="375" t="s">
        <v>1241</v>
      </c>
      <c r="D279" s="414" t="s">
        <v>870</v>
      </c>
      <c r="E279" s="386" t="s">
        <v>817</v>
      </c>
      <c r="F279" s="386">
        <v>11000873</v>
      </c>
      <c r="G279" s="386" t="s">
        <v>871</v>
      </c>
      <c r="H279" s="386" t="s">
        <v>819</v>
      </c>
      <c r="I279" s="386" t="s">
        <v>820</v>
      </c>
      <c r="J279" s="392">
        <v>44867</v>
      </c>
      <c r="K279" s="413">
        <v>6500</v>
      </c>
      <c r="L279" s="386" t="s">
        <v>821</v>
      </c>
      <c r="M279" s="466">
        <v>78000</v>
      </c>
      <c r="N279" s="466">
        <v>45500</v>
      </c>
      <c r="O279" s="467">
        <v>80400</v>
      </c>
      <c r="P279" s="368"/>
    </row>
    <row r="280" spans="1:16">
      <c r="A280" s="539" t="s">
        <v>1018</v>
      </c>
      <c r="B280" s="517" t="s">
        <v>872</v>
      </c>
      <c r="C280" s="517" t="s">
        <v>1242</v>
      </c>
      <c r="D280" s="568" t="s">
        <v>873</v>
      </c>
      <c r="E280" s="530" t="s">
        <v>817</v>
      </c>
      <c r="F280" s="530">
        <v>5013038</v>
      </c>
      <c r="G280" s="530" t="s">
        <v>874</v>
      </c>
      <c r="H280" s="530" t="s">
        <v>819</v>
      </c>
      <c r="I280" s="530" t="s">
        <v>820</v>
      </c>
      <c r="J280" s="569">
        <v>45070</v>
      </c>
      <c r="K280" s="541">
        <v>5500</v>
      </c>
      <c r="L280" s="530" t="s">
        <v>821</v>
      </c>
      <c r="M280" s="542">
        <v>66000</v>
      </c>
      <c r="N280" s="542">
        <f t="shared" ref="N280:N282" si="10">+K280*6</f>
        <v>33000</v>
      </c>
      <c r="O280" s="543">
        <v>84000</v>
      </c>
      <c r="P280" s="368"/>
    </row>
    <row r="281" spans="1:16" ht="23.25">
      <c r="A281" s="404" t="s">
        <v>1018</v>
      </c>
      <c r="B281" s="375" t="s">
        <v>875</v>
      </c>
      <c r="C281" s="375" t="s">
        <v>1243</v>
      </c>
      <c r="D281" s="414" t="s">
        <v>876</v>
      </c>
      <c r="E281" s="386" t="s">
        <v>817</v>
      </c>
      <c r="F281" s="386">
        <v>11016980</v>
      </c>
      <c r="G281" s="386" t="s">
        <v>877</v>
      </c>
      <c r="H281" s="386" t="s">
        <v>825</v>
      </c>
      <c r="I281" s="386" t="s">
        <v>820</v>
      </c>
      <c r="J281" s="392">
        <v>44804</v>
      </c>
      <c r="K281" s="413">
        <v>7000</v>
      </c>
      <c r="L281" s="386" t="s">
        <v>821</v>
      </c>
      <c r="M281" s="466">
        <v>91000</v>
      </c>
      <c r="N281" s="466">
        <f t="shared" si="10"/>
        <v>42000</v>
      </c>
      <c r="O281" s="467">
        <v>105840</v>
      </c>
      <c r="P281" s="368"/>
    </row>
    <row r="282" spans="1:16" ht="34.9">
      <c r="A282" s="539" t="s">
        <v>1018</v>
      </c>
      <c r="B282" s="517" t="s">
        <v>878</v>
      </c>
      <c r="C282" s="517" t="s">
        <v>1244</v>
      </c>
      <c r="D282" s="568" t="s">
        <v>879</v>
      </c>
      <c r="E282" s="530" t="s">
        <v>817</v>
      </c>
      <c r="F282" s="518" t="s">
        <v>880</v>
      </c>
      <c r="G282" s="530" t="s">
        <v>881</v>
      </c>
      <c r="H282" s="530" t="s">
        <v>825</v>
      </c>
      <c r="I282" s="530" t="s">
        <v>820</v>
      </c>
      <c r="J282" s="569">
        <v>44908</v>
      </c>
      <c r="K282" s="541">
        <v>7500</v>
      </c>
      <c r="L282" s="530" t="s">
        <v>821</v>
      </c>
      <c r="M282" s="542">
        <v>90000</v>
      </c>
      <c r="N282" s="542">
        <f t="shared" si="10"/>
        <v>45000</v>
      </c>
      <c r="O282" s="543">
        <v>110880</v>
      </c>
      <c r="P282" s="368"/>
    </row>
    <row r="283" spans="1:16">
      <c r="A283" s="404" t="s">
        <v>1018</v>
      </c>
      <c r="B283" s="375" t="s">
        <v>1338</v>
      </c>
      <c r="C283" s="375" t="s">
        <v>1245</v>
      </c>
      <c r="D283" s="414" t="s">
        <v>870</v>
      </c>
      <c r="E283" s="386" t="s">
        <v>817</v>
      </c>
      <c r="F283" s="386">
        <v>70096861</v>
      </c>
      <c r="G283" s="386" t="s">
        <v>882</v>
      </c>
      <c r="H283" s="386" t="s">
        <v>825</v>
      </c>
      <c r="I283" s="386" t="s">
        <v>820</v>
      </c>
      <c r="J283" s="392">
        <v>44929</v>
      </c>
      <c r="K283" s="413">
        <v>2600</v>
      </c>
      <c r="L283" s="386" t="s">
        <v>821</v>
      </c>
      <c r="M283" s="466">
        <v>34450</v>
      </c>
      <c r="N283" s="466">
        <v>15600</v>
      </c>
      <c r="O283" s="467">
        <v>31800</v>
      </c>
      <c r="P283" s="368"/>
    </row>
    <row r="284" spans="1:16" ht="23.25">
      <c r="A284" s="539" t="s">
        <v>1018</v>
      </c>
      <c r="B284" s="517" t="s">
        <v>1339</v>
      </c>
      <c r="C284" s="517" t="s">
        <v>1213</v>
      </c>
      <c r="D284" s="530">
        <v>15379394</v>
      </c>
      <c r="E284" s="530" t="s">
        <v>817</v>
      </c>
      <c r="F284" s="530">
        <v>21001952</v>
      </c>
      <c r="G284" s="530" t="s">
        <v>883</v>
      </c>
      <c r="H284" s="530" t="s">
        <v>825</v>
      </c>
      <c r="I284" s="530" t="s">
        <v>820</v>
      </c>
      <c r="J284" s="569">
        <v>45032</v>
      </c>
      <c r="K284" s="541">
        <v>2650</v>
      </c>
      <c r="L284" s="530" t="s">
        <v>821</v>
      </c>
      <c r="M284" s="542">
        <v>31200</v>
      </c>
      <c r="N284" s="542">
        <v>13250</v>
      </c>
      <c r="O284" s="543">
        <v>28600</v>
      </c>
      <c r="P284" s="368"/>
    </row>
    <row r="285" spans="1:16" ht="23.25">
      <c r="A285" s="404" t="s">
        <v>1018</v>
      </c>
      <c r="B285" s="375" t="s">
        <v>1340</v>
      </c>
      <c r="C285" s="375" t="s">
        <v>1214</v>
      </c>
      <c r="D285" s="414" t="s">
        <v>884</v>
      </c>
      <c r="E285" s="386" t="s">
        <v>817</v>
      </c>
      <c r="F285" s="386">
        <v>43019767</v>
      </c>
      <c r="G285" s="386" t="s">
        <v>885</v>
      </c>
      <c r="H285" s="386" t="s">
        <v>825</v>
      </c>
      <c r="I285" s="386" t="s">
        <v>820</v>
      </c>
      <c r="J285" s="392">
        <v>44818</v>
      </c>
      <c r="K285" s="413">
        <v>1500</v>
      </c>
      <c r="L285" s="386" t="s">
        <v>821</v>
      </c>
      <c r="M285" s="466">
        <v>18000</v>
      </c>
      <c r="N285" s="466">
        <v>7500</v>
      </c>
      <c r="O285" s="467">
        <v>19500</v>
      </c>
      <c r="P285" s="368"/>
    </row>
    <row r="286" spans="1:16" ht="23.25">
      <c r="A286" s="539" t="s">
        <v>1018</v>
      </c>
      <c r="B286" s="517" t="s">
        <v>1341</v>
      </c>
      <c r="C286" s="517" t="s">
        <v>1215</v>
      </c>
      <c r="D286" s="530">
        <v>15592485</v>
      </c>
      <c r="E286" s="530" t="s">
        <v>817</v>
      </c>
      <c r="F286" s="530">
        <v>8003613</v>
      </c>
      <c r="G286" s="530" t="s">
        <v>886</v>
      </c>
      <c r="H286" s="530" t="s">
        <v>825</v>
      </c>
      <c r="I286" s="530" t="s">
        <v>820</v>
      </c>
      <c r="J286" s="569">
        <v>44932</v>
      </c>
      <c r="K286" s="541">
        <v>3000</v>
      </c>
      <c r="L286" s="530" t="s">
        <v>821</v>
      </c>
      <c r="M286" s="542">
        <v>39000</v>
      </c>
      <c r="N286" s="542">
        <v>15000</v>
      </c>
      <c r="O286" s="543">
        <v>36000</v>
      </c>
      <c r="P286" s="368"/>
    </row>
    <row r="287" spans="1:16" ht="23.25">
      <c r="A287" s="404" t="s">
        <v>1018</v>
      </c>
      <c r="B287" s="375" t="s">
        <v>1342</v>
      </c>
      <c r="C287" s="375" t="s">
        <v>1216</v>
      </c>
      <c r="D287" s="414" t="s">
        <v>887</v>
      </c>
      <c r="E287" s="386" t="s">
        <v>817</v>
      </c>
      <c r="F287" s="386">
        <v>11602524</v>
      </c>
      <c r="G287" s="386" t="s">
        <v>888</v>
      </c>
      <c r="H287" s="386" t="s">
        <v>825</v>
      </c>
      <c r="I287" s="386" t="s">
        <v>820</v>
      </c>
      <c r="J287" s="392">
        <v>44929</v>
      </c>
      <c r="K287" s="413">
        <v>2600</v>
      </c>
      <c r="L287" s="386" t="s">
        <v>821</v>
      </c>
      <c r="M287" s="466">
        <v>33800</v>
      </c>
      <c r="N287" s="466">
        <v>13000</v>
      </c>
      <c r="O287" s="467">
        <v>31200</v>
      </c>
      <c r="P287" s="368"/>
    </row>
    <row r="288" spans="1:16">
      <c r="A288" s="539" t="s">
        <v>1018</v>
      </c>
      <c r="B288" s="517" t="s">
        <v>1343</v>
      </c>
      <c r="C288" s="517" t="s">
        <v>1217</v>
      </c>
      <c r="D288" s="568" t="s">
        <v>889</v>
      </c>
      <c r="E288" s="530" t="s">
        <v>817</v>
      </c>
      <c r="F288" s="530">
        <v>3006588</v>
      </c>
      <c r="G288" s="530" t="s">
        <v>890</v>
      </c>
      <c r="H288" s="530" t="s">
        <v>825</v>
      </c>
      <c r="I288" s="530" t="s">
        <v>820</v>
      </c>
      <c r="J288" s="569">
        <v>44929</v>
      </c>
      <c r="K288" s="541">
        <v>2500</v>
      </c>
      <c r="L288" s="530" t="s">
        <v>821</v>
      </c>
      <c r="M288" s="542">
        <v>32500</v>
      </c>
      <c r="N288" s="542">
        <v>12500</v>
      </c>
      <c r="O288" s="543">
        <v>30000</v>
      </c>
      <c r="P288" s="368"/>
    </row>
    <row r="289" spans="1:16" ht="23.25">
      <c r="A289" s="404" t="s">
        <v>1018</v>
      </c>
      <c r="B289" s="375" t="s">
        <v>1344</v>
      </c>
      <c r="C289" s="375" t="s">
        <v>1218</v>
      </c>
      <c r="D289" s="414" t="s">
        <v>891</v>
      </c>
      <c r="E289" s="386" t="s">
        <v>817</v>
      </c>
      <c r="F289" s="386">
        <v>49035129</v>
      </c>
      <c r="G289" s="386" t="s">
        <v>892</v>
      </c>
      <c r="H289" s="386" t="s">
        <v>819</v>
      </c>
      <c r="I289" s="386" t="s">
        <v>820</v>
      </c>
      <c r="J289" s="392">
        <v>44656</v>
      </c>
      <c r="K289" s="413">
        <v>18000</v>
      </c>
      <c r="L289" s="386" t="s">
        <v>893</v>
      </c>
      <c r="M289" s="466">
        <v>812950</v>
      </c>
      <c r="N289" s="466">
        <v>183378</v>
      </c>
      <c r="O289" s="467">
        <v>0</v>
      </c>
      <c r="P289" s="368"/>
    </row>
    <row r="290" spans="1:16" ht="23.25">
      <c r="A290" s="539" t="s">
        <v>1018</v>
      </c>
      <c r="B290" s="517" t="s">
        <v>1345</v>
      </c>
      <c r="C290" s="517"/>
      <c r="D290" s="568"/>
      <c r="E290" s="533"/>
      <c r="F290" s="530"/>
      <c r="G290" s="530"/>
      <c r="H290" s="530"/>
      <c r="I290" s="530"/>
      <c r="J290" s="569"/>
      <c r="K290" s="570"/>
      <c r="L290" s="530"/>
      <c r="M290" s="542">
        <v>8442</v>
      </c>
      <c r="N290" s="542">
        <v>540</v>
      </c>
      <c r="O290" s="543">
        <v>0</v>
      </c>
      <c r="P290" s="368"/>
    </row>
    <row r="291" spans="1:16">
      <c r="A291" s="404" t="s">
        <v>1018</v>
      </c>
      <c r="B291" s="430" t="s">
        <v>1346</v>
      </c>
      <c r="C291" s="430"/>
      <c r="D291" s="382"/>
      <c r="E291" s="382"/>
      <c r="F291" s="382"/>
      <c r="G291" s="382"/>
      <c r="H291" s="382"/>
      <c r="I291" s="382"/>
      <c r="J291" s="382"/>
      <c r="K291" s="382"/>
      <c r="L291" s="382"/>
      <c r="M291" s="460">
        <v>54680</v>
      </c>
      <c r="N291" s="460">
        <v>29280</v>
      </c>
      <c r="O291" s="456">
        <v>48000</v>
      </c>
      <c r="P291" s="368"/>
    </row>
    <row r="292" spans="1:16" s="13" customFormat="1">
      <c r="A292" s="378" t="s">
        <v>1650</v>
      </c>
      <c r="B292" s="379"/>
      <c r="C292" s="380"/>
      <c r="D292" s="380"/>
      <c r="E292" s="380"/>
      <c r="F292" s="380"/>
      <c r="G292" s="380"/>
      <c r="H292" s="380"/>
      <c r="I292" s="380"/>
      <c r="J292" s="380"/>
      <c r="K292" s="380"/>
      <c r="L292" s="380"/>
      <c r="M292" s="458">
        <f>SUM(M257:M291)</f>
        <v>2918022</v>
      </c>
      <c r="N292" s="458">
        <f t="shared" ref="N292:O292" si="11">SUM(N257:N291)</f>
        <v>1176848</v>
      </c>
      <c r="O292" s="459">
        <f t="shared" si="11"/>
        <v>2301767</v>
      </c>
    </row>
    <row r="293" spans="1:16" ht="14.45" customHeight="1">
      <c r="A293" s="1426" t="s">
        <v>452</v>
      </c>
      <c r="B293" s="1427"/>
      <c r="C293" s="1427"/>
      <c r="D293" s="1427"/>
      <c r="E293" s="1427"/>
      <c r="F293" s="1427"/>
      <c r="G293" s="1427"/>
      <c r="H293" s="1427"/>
      <c r="I293" s="1427"/>
      <c r="J293" s="1427"/>
      <c r="K293" s="1427"/>
      <c r="L293" s="1427"/>
      <c r="M293" s="1427"/>
      <c r="N293" s="1427"/>
      <c r="O293" s="1428"/>
    </row>
    <row r="294" spans="1:16" ht="23.25">
      <c r="A294" s="404" t="s">
        <v>1019</v>
      </c>
      <c r="B294" s="887" t="s">
        <v>1031</v>
      </c>
      <c r="C294" s="319" t="s">
        <v>1246</v>
      </c>
      <c r="D294" s="409">
        <v>11201823</v>
      </c>
      <c r="E294" s="415" t="s">
        <v>1302</v>
      </c>
      <c r="F294" s="411">
        <v>12112578</v>
      </c>
      <c r="G294" s="415" t="s">
        <v>894</v>
      </c>
      <c r="H294" s="411" t="s">
        <v>734</v>
      </c>
      <c r="I294" s="411"/>
      <c r="J294" s="415" t="s">
        <v>895</v>
      </c>
      <c r="K294" s="444">
        <v>51407.9</v>
      </c>
      <c r="L294" s="411" t="s">
        <v>821</v>
      </c>
      <c r="M294" s="466">
        <v>2917254.08</v>
      </c>
      <c r="N294" s="466">
        <v>1163617.57</v>
      </c>
      <c r="O294" s="468">
        <v>3394920</v>
      </c>
    </row>
    <row r="295" spans="1:16" ht="34.9">
      <c r="A295" s="539" t="s">
        <v>1019</v>
      </c>
      <c r="B295" s="518" t="s">
        <v>1031</v>
      </c>
      <c r="C295" s="518" t="s">
        <v>1247</v>
      </c>
      <c r="D295" s="530">
        <v>12169100</v>
      </c>
      <c r="E295" s="518" t="s">
        <v>1302</v>
      </c>
      <c r="F295" s="530" t="s">
        <v>388</v>
      </c>
      <c r="G295" s="530" t="s">
        <v>896</v>
      </c>
      <c r="H295" s="530" t="s">
        <v>637</v>
      </c>
      <c r="I295" s="530"/>
      <c r="J295" s="518" t="s">
        <v>897</v>
      </c>
      <c r="K295" s="571">
        <v>2800</v>
      </c>
      <c r="L295" s="530" t="s">
        <v>821</v>
      </c>
      <c r="M295" s="542">
        <v>30709.68</v>
      </c>
      <c r="N295" s="542">
        <v>16800</v>
      </c>
      <c r="O295" s="543">
        <v>71200</v>
      </c>
    </row>
    <row r="296" spans="1:16" s="13" customFormat="1">
      <c r="A296" s="378" t="s">
        <v>1650</v>
      </c>
      <c r="B296" s="379"/>
      <c r="C296" s="380"/>
      <c r="D296" s="380"/>
      <c r="E296" s="380"/>
      <c r="F296" s="380"/>
      <c r="G296" s="380"/>
      <c r="H296" s="380"/>
      <c r="I296" s="380"/>
      <c r="J296" s="380"/>
      <c r="K296" s="380"/>
      <c r="L296" s="380"/>
      <c r="M296" s="453">
        <f>SUM(M294:M295)</f>
        <v>2947963.7600000002</v>
      </c>
      <c r="N296" s="453">
        <f t="shared" ref="N296:O296" si="12">SUM(N294:N295)</f>
        <v>1180417.57</v>
      </c>
      <c r="O296" s="454">
        <f t="shared" si="12"/>
        <v>3466120</v>
      </c>
    </row>
    <row r="297" spans="1:16" ht="15" customHeight="1">
      <c r="A297" s="1426" t="s">
        <v>453</v>
      </c>
      <c r="B297" s="1427"/>
      <c r="C297" s="1427"/>
      <c r="D297" s="1427"/>
      <c r="E297" s="1427"/>
      <c r="F297" s="1427"/>
      <c r="G297" s="1427"/>
      <c r="H297" s="1427"/>
      <c r="I297" s="1427"/>
      <c r="J297" s="1427"/>
      <c r="K297" s="1427"/>
      <c r="L297" s="1427"/>
      <c r="M297" s="1427"/>
      <c r="N297" s="1427"/>
      <c r="O297" s="1428"/>
    </row>
    <row r="298" spans="1:16" ht="23.25">
      <c r="A298" s="416" t="s">
        <v>1020</v>
      </c>
      <c r="B298" s="417" t="s">
        <v>1032</v>
      </c>
      <c r="C298" s="376" t="s">
        <v>898</v>
      </c>
      <c r="D298" s="376"/>
      <c r="E298" s="887" t="s">
        <v>1303</v>
      </c>
      <c r="F298" s="884">
        <v>40931767</v>
      </c>
      <c r="G298" s="438">
        <v>1315.01</v>
      </c>
      <c r="H298" s="153"/>
      <c r="I298" s="153"/>
      <c r="J298" s="386" t="s">
        <v>899</v>
      </c>
      <c r="K298" s="347"/>
      <c r="L298" s="153"/>
      <c r="M298" s="153"/>
      <c r="N298" s="153"/>
      <c r="O298" s="171"/>
    </row>
    <row r="299" spans="1:16" ht="23.25">
      <c r="A299" s="572" t="s">
        <v>1020</v>
      </c>
      <c r="B299" s="573" t="s">
        <v>1032</v>
      </c>
      <c r="C299" s="490" t="s">
        <v>1248</v>
      </c>
      <c r="D299" s="574" t="s">
        <v>900</v>
      </c>
      <c r="E299" s="518" t="s">
        <v>1300</v>
      </c>
      <c r="F299" s="487">
        <v>49022059</v>
      </c>
      <c r="G299" s="575">
        <v>530.62</v>
      </c>
      <c r="H299" s="561"/>
      <c r="I299" s="561"/>
      <c r="J299" s="518" t="s">
        <v>901</v>
      </c>
      <c r="K299" s="576">
        <v>19000</v>
      </c>
      <c r="L299" s="518" t="s">
        <v>902</v>
      </c>
      <c r="M299" s="520">
        <v>247000</v>
      </c>
      <c r="N299" s="520">
        <v>114000</v>
      </c>
      <c r="O299" s="521">
        <v>228000</v>
      </c>
    </row>
    <row r="300" spans="1:16" ht="46.5">
      <c r="A300" s="416" t="s">
        <v>1020</v>
      </c>
      <c r="B300" s="417" t="s">
        <v>1032</v>
      </c>
      <c r="C300" s="376" t="s">
        <v>903</v>
      </c>
      <c r="D300" s="418" t="s">
        <v>904</v>
      </c>
      <c r="E300" s="887" t="s">
        <v>1300</v>
      </c>
      <c r="F300" s="884">
        <v>49000071</v>
      </c>
      <c r="G300" s="438">
        <v>2823.47</v>
      </c>
      <c r="H300" s="382"/>
      <c r="I300" s="382"/>
      <c r="J300" s="887" t="s">
        <v>905</v>
      </c>
      <c r="K300" s="419">
        <v>100000</v>
      </c>
      <c r="L300" s="887" t="s">
        <v>902</v>
      </c>
      <c r="M300" s="469">
        <v>0</v>
      </c>
      <c r="N300" s="469">
        <v>1200000</v>
      </c>
      <c r="O300" s="470">
        <v>1200000</v>
      </c>
    </row>
    <row r="301" spans="1:16" ht="23.25">
      <c r="A301" s="572" t="s">
        <v>1020</v>
      </c>
      <c r="B301" s="573" t="s">
        <v>1032</v>
      </c>
      <c r="C301" s="490" t="s">
        <v>906</v>
      </c>
      <c r="D301" s="574">
        <v>9180098</v>
      </c>
      <c r="E301" s="518" t="s">
        <v>1300</v>
      </c>
      <c r="F301" s="487">
        <v>7023995</v>
      </c>
      <c r="G301" s="575">
        <v>1937.57</v>
      </c>
      <c r="H301" s="561"/>
      <c r="I301" s="561"/>
      <c r="J301" s="518" t="s">
        <v>907</v>
      </c>
      <c r="K301" s="576">
        <v>63000</v>
      </c>
      <c r="L301" s="518" t="s">
        <v>902</v>
      </c>
      <c r="M301" s="520">
        <v>386400</v>
      </c>
      <c r="N301" s="520">
        <v>0</v>
      </c>
      <c r="O301" s="521">
        <v>756000</v>
      </c>
    </row>
    <row r="302" spans="1:16" s="13" customFormat="1">
      <c r="A302" s="378" t="s">
        <v>1650</v>
      </c>
      <c r="B302" s="379"/>
      <c r="C302" s="380"/>
      <c r="D302" s="380"/>
      <c r="E302" s="380"/>
      <c r="F302" s="380"/>
      <c r="G302" s="380"/>
      <c r="H302" s="380"/>
      <c r="I302" s="380"/>
      <c r="J302" s="380"/>
      <c r="K302" s="380"/>
      <c r="L302" s="380"/>
      <c r="M302" s="453">
        <f>SUM(M298:M301)</f>
        <v>633400</v>
      </c>
      <c r="N302" s="453">
        <f t="shared" ref="N302:O302" si="13">SUM(N298:N301)</f>
        <v>1314000</v>
      </c>
      <c r="O302" s="454">
        <f t="shared" si="13"/>
        <v>2184000</v>
      </c>
    </row>
    <row r="303" spans="1:16" ht="14.45" customHeight="1">
      <c r="A303" s="1426" t="s">
        <v>454</v>
      </c>
      <c r="B303" s="1427"/>
      <c r="C303" s="1427"/>
      <c r="D303" s="1427"/>
      <c r="E303" s="1427"/>
      <c r="F303" s="1427"/>
      <c r="G303" s="1427"/>
      <c r="H303" s="1427"/>
      <c r="I303" s="1427"/>
      <c r="J303" s="1427"/>
      <c r="K303" s="1427"/>
      <c r="L303" s="1427"/>
      <c r="M303" s="1427"/>
      <c r="N303" s="1427"/>
      <c r="O303" s="1428"/>
    </row>
    <row r="304" spans="1:16" ht="23.25">
      <c r="A304" s="374" t="s">
        <v>1021</v>
      </c>
      <c r="B304" s="375" t="s">
        <v>1033</v>
      </c>
      <c r="C304" s="376" t="s">
        <v>1249</v>
      </c>
      <c r="D304" s="884" t="s">
        <v>908</v>
      </c>
      <c r="E304" s="386" t="s">
        <v>1287</v>
      </c>
      <c r="F304" s="386" t="s">
        <v>909</v>
      </c>
      <c r="G304" s="386" t="s">
        <v>910</v>
      </c>
      <c r="H304" s="386" t="s">
        <v>911</v>
      </c>
      <c r="I304" s="386" t="s">
        <v>388</v>
      </c>
      <c r="J304" s="389">
        <v>44900</v>
      </c>
      <c r="K304" s="420">
        <v>5500</v>
      </c>
      <c r="L304" s="887" t="s">
        <v>1411</v>
      </c>
      <c r="M304" s="460">
        <v>50850</v>
      </c>
      <c r="N304" s="460">
        <v>39415</v>
      </c>
      <c r="O304" s="461">
        <v>66000</v>
      </c>
    </row>
    <row r="305" spans="1:15" ht="23.25">
      <c r="A305" s="516" t="s">
        <v>1021</v>
      </c>
      <c r="B305" s="517" t="s">
        <v>1033</v>
      </c>
      <c r="C305" s="517" t="s">
        <v>1250</v>
      </c>
      <c r="D305" s="530">
        <v>45604445</v>
      </c>
      <c r="E305" s="530" t="s">
        <v>1287</v>
      </c>
      <c r="F305" s="530" t="s">
        <v>912</v>
      </c>
      <c r="G305" s="530" t="s">
        <v>913</v>
      </c>
      <c r="H305" s="530" t="s">
        <v>734</v>
      </c>
      <c r="I305" s="530" t="s">
        <v>388</v>
      </c>
      <c r="J305" s="534">
        <v>44817</v>
      </c>
      <c r="K305" s="577">
        <v>3500</v>
      </c>
      <c r="L305" s="518" t="s">
        <v>1411</v>
      </c>
      <c r="M305" s="542">
        <v>42000</v>
      </c>
      <c r="N305" s="542">
        <v>21000</v>
      </c>
      <c r="O305" s="543">
        <v>42000</v>
      </c>
    </row>
    <row r="306" spans="1:15" ht="23.25">
      <c r="A306" s="374" t="s">
        <v>1021</v>
      </c>
      <c r="B306" s="375" t="s">
        <v>1033</v>
      </c>
      <c r="C306" s="375" t="s">
        <v>1251</v>
      </c>
      <c r="D306" s="386">
        <v>10010626507</v>
      </c>
      <c r="E306" s="386" t="s">
        <v>1287</v>
      </c>
      <c r="F306" s="386">
        <v>11068199</v>
      </c>
      <c r="G306" s="386" t="s">
        <v>914</v>
      </c>
      <c r="H306" s="386" t="s">
        <v>734</v>
      </c>
      <c r="I306" s="386" t="s">
        <v>388</v>
      </c>
      <c r="J306" s="389">
        <v>44377</v>
      </c>
      <c r="K306" s="394">
        <v>4200</v>
      </c>
      <c r="L306" s="887" t="s">
        <v>1411</v>
      </c>
      <c r="M306" s="460">
        <v>25200</v>
      </c>
      <c r="N306" s="460">
        <v>0</v>
      </c>
      <c r="O306" s="461">
        <v>0</v>
      </c>
    </row>
    <row r="307" spans="1:15" ht="23.25">
      <c r="A307" s="516" t="s">
        <v>1021</v>
      </c>
      <c r="B307" s="517" t="s">
        <v>1033</v>
      </c>
      <c r="C307" s="517" t="s">
        <v>1252</v>
      </c>
      <c r="D307" s="530" t="s">
        <v>915</v>
      </c>
      <c r="E307" s="530" t="s">
        <v>1287</v>
      </c>
      <c r="F307" s="530">
        <v>11069497</v>
      </c>
      <c r="G307" s="530" t="s">
        <v>916</v>
      </c>
      <c r="H307" s="530" t="s">
        <v>734</v>
      </c>
      <c r="I307" s="530" t="s">
        <v>388</v>
      </c>
      <c r="J307" s="534">
        <v>44836</v>
      </c>
      <c r="K307" s="577">
        <v>2500</v>
      </c>
      <c r="L307" s="518" t="s">
        <v>1411</v>
      </c>
      <c r="M307" s="542">
        <v>15000</v>
      </c>
      <c r="N307" s="542">
        <v>17500</v>
      </c>
      <c r="O307" s="543">
        <v>36000</v>
      </c>
    </row>
    <row r="308" spans="1:15" ht="23.25">
      <c r="A308" s="374" t="s">
        <v>1021</v>
      </c>
      <c r="B308" s="375" t="s">
        <v>1033</v>
      </c>
      <c r="C308" s="375" t="s">
        <v>1253</v>
      </c>
      <c r="D308" s="887" t="s">
        <v>917</v>
      </c>
      <c r="E308" s="386" t="s">
        <v>1287</v>
      </c>
      <c r="F308" s="386">
        <v>11039293</v>
      </c>
      <c r="G308" s="386" t="s">
        <v>918</v>
      </c>
      <c r="H308" s="386" t="s">
        <v>637</v>
      </c>
      <c r="I308" s="386" t="s">
        <v>388</v>
      </c>
      <c r="J308" s="389">
        <v>45890</v>
      </c>
      <c r="K308" s="394">
        <v>2000</v>
      </c>
      <c r="L308" s="887" t="s">
        <v>1411</v>
      </c>
      <c r="M308" s="460">
        <v>22000</v>
      </c>
      <c r="N308" s="460">
        <v>12000</v>
      </c>
      <c r="O308" s="461">
        <v>25900</v>
      </c>
    </row>
    <row r="309" spans="1:15" ht="23.25">
      <c r="A309" s="516" t="s">
        <v>1021</v>
      </c>
      <c r="B309" s="517" t="s">
        <v>1033</v>
      </c>
      <c r="C309" s="517" t="s">
        <v>1254</v>
      </c>
      <c r="D309" s="530">
        <v>16688194</v>
      </c>
      <c r="E309" s="530" t="s">
        <v>1287</v>
      </c>
      <c r="F309" s="530" t="s">
        <v>919</v>
      </c>
      <c r="G309" s="530" t="s">
        <v>920</v>
      </c>
      <c r="H309" s="530" t="s">
        <v>637</v>
      </c>
      <c r="I309" s="530" t="s">
        <v>388</v>
      </c>
      <c r="J309" s="534">
        <v>44711</v>
      </c>
      <c r="K309" s="577">
        <v>3500</v>
      </c>
      <c r="L309" s="518" t="s">
        <v>1411</v>
      </c>
      <c r="M309" s="542">
        <v>41400</v>
      </c>
      <c r="N309" s="542">
        <v>10200</v>
      </c>
      <c r="O309" s="543">
        <v>0</v>
      </c>
    </row>
    <row r="310" spans="1:15" ht="23.25">
      <c r="A310" s="374" t="s">
        <v>1021</v>
      </c>
      <c r="B310" s="375" t="s">
        <v>1033</v>
      </c>
      <c r="C310" s="375" t="s">
        <v>1255</v>
      </c>
      <c r="D310" s="386">
        <v>16423470</v>
      </c>
      <c r="E310" s="386" t="s">
        <v>1287</v>
      </c>
      <c r="F310" s="386">
        <v>10126165</v>
      </c>
      <c r="G310" s="386" t="s">
        <v>921</v>
      </c>
      <c r="H310" s="386" t="s">
        <v>734</v>
      </c>
      <c r="I310" s="386" t="s">
        <v>388</v>
      </c>
      <c r="J310" s="389">
        <v>44752</v>
      </c>
      <c r="K310" s="394">
        <v>7000</v>
      </c>
      <c r="L310" s="887" t="s">
        <v>1411</v>
      </c>
      <c r="M310" s="460">
        <v>0</v>
      </c>
      <c r="N310" s="460">
        <v>7000</v>
      </c>
      <c r="O310" s="461">
        <v>60000</v>
      </c>
    </row>
    <row r="311" spans="1:15" ht="23.25">
      <c r="A311" s="516" t="s">
        <v>1021</v>
      </c>
      <c r="B311" s="517" t="s">
        <v>1033</v>
      </c>
      <c r="C311" s="517" t="s">
        <v>1256</v>
      </c>
      <c r="D311" s="530">
        <v>20600429401</v>
      </c>
      <c r="E311" s="530" t="s">
        <v>1287</v>
      </c>
      <c r="F311" s="530">
        <v>14035137</v>
      </c>
      <c r="G311" s="530" t="s">
        <v>922</v>
      </c>
      <c r="H311" s="530" t="s">
        <v>637</v>
      </c>
      <c r="I311" s="530" t="s">
        <v>923</v>
      </c>
      <c r="J311" s="534">
        <v>45126</v>
      </c>
      <c r="K311" s="577">
        <v>51915.68</v>
      </c>
      <c r="L311" s="518" t="s">
        <v>1411</v>
      </c>
      <c r="M311" s="542">
        <v>1269038.33</v>
      </c>
      <c r="N311" s="542">
        <v>1185172.29</v>
      </c>
      <c r="O311" s="543">
        <v>2604288</v>
      </c>
    </row>
    <row r="312" spans="1:15" s="13" customFormat="1">
      <c r="A312" s="378" t="s">
        <v>1650</v>
      </c>
      <c r="B312" s="379"/>
      <c r="C312" s="380"/>
      <c r="D312" s="380"/>
      <c r="E312" s="380"/>
      <c r="F312" s="380"/>
      <c r="G312" s="380"/>
      <c r="H312" s="380"/>
      <c r="I312" s="380"/>
      <c r="J312" s="380"/>
      <c r="K312" s="380"/>
      <c r="L312" s="380"/>
      <c r="M312" s="458">
        <f>SUM(M304:M311)</f>
        <v>1465488.33</v>
      </c>
      <c r="N312" s="458">
        <f t="shared" ref="N312:O312" si="14">SUM(N304:N311)</f>
        <v>1292287.29</v>
      </c>
      <c r="O312" s="459">
        <f t="shared" si="14"/>
        <v>2834188</v>
      </c>
    </row>
    <row r="313" spans="1:15" ht="14.45" customHeight="1">
      <c r="A313" s="1426" t="s">
        <v>455</v>
      </c>
      <c r="B313" s="1427"/>
      <c r="C313" s="1427"/>
      <c r="D313" s="1427"/>
      <c r="E313" s="1427"/>
      <c r="F313" s="1427"/>
      <c r="G313" s="1427"/>
      <c r="H313" s="1427"/>
      <c r="I313" s="1427"/>
      <c r="J313" s="1427"/>
      <c r="K313" s="1427"/>
      <c r="L313" s="1427"/>
      <c r="M313" s="1427"/>
      <c r="N313" s="1427"/>
      <c r="O313" s="1428"/>
    </row>
    <row r="314" spans="1:15" ht="81.400000000000006">
      <c r="A314" s="404" t="s">
        <v>1022</v>
      </c>
      <c r="B314" s="391" t="s">
        <v>1034</v>
      </c>
      <c r="C314" s="884" t="s">
        <v>1257</v>
      </c>
      <c r="D314" s="319">
        <v>8810405</v>
      </c>
      <c r="E314" s="153"/>
      <c r="F314" s="386">
        <v>49019447</v>
      </c>
      <c r="G314" s="438">
        <v>3574.61</v>
      </c>
      <c r="H314" s="153">
        <v>20</v>
      </c>
      <c r="I314" s="153"/>
      <c r="J314" s="887" t="s">
        <v>1365</v>
      </c>
      <c r="K314" s="884" t="s">
        <v>1367</v>
      </c>
      <c r="L314" s="887" t="s">
        <v>1412</v>
      </c>
      <c r="M314" s="346">
        <v>1344000</v>
      </c>
      <c r="N314" s="346">
        <v>647704</v>
      </c>
      <c r="O314" s="456">
        <v>1344000</v>
      </c>
    </row>
    <row r="315" spans="1:15" s="13" customFormat="1">
      <c r="A315" s="378" t="s">
        <v>1650</v>
      </c>
      <c r="B315" s="379"/>
      <c r="C315" s="380"/>
      <c r="D315" s="380"/>
      <c r="E315" s="380"/>
      <c r="F315" s="380"/>
      <c r="G315" s="380"/>
      <c r="H315" s="380"/>
      <c r="I315" s="380"/>
      <c r="J315" s="380"/>
      <c r="K315" s="380"/>
      <c r="L315" s="380"/>
      <c r="M315" s="458">
        <f>+M314</f>
        <v>1344000</v>
      </c>
      <c r="N315" s="458">
        <f>+N314</f>
        <v>647704</v>
      </c>
      <c r="O315" s="459">
        <f>+O314</f>
        <v>1344000</v>
      </c>
    </row>
    <row r="316" spans="1:15" ht="15" customHeight="1">
      <c r="A316" s="1426" t="s">
        <v>456</v>
      </c>
      <c r="B316" s="1427"/>
      <c r="C316" s="1427"/>
      <c r="D316" s="1427"/>
      <c r="E316" s="1427"/>
      <c r="F316" s="1427"/>
      <c r="G316" s="1427"/>
      <c r="H316" s="1427"/>
      <c r="I316" s="1427"/>
      <c r="J316" s="1427"/>
      <c r="K316" s="1427"/>
      <c r="L316" s="1427"/>
      <c r="M316" s="1427"/>
      <c r="N316" s="1427"/>
      <c r="O316" s="1428"/>
    </row>
    <row r="317" spans="1:15">
      <c r="A317" s="421" t="s">
        <v>1023</v>
      </c>
      <c r="B317" s="391" t="s">
        <v>1035</v>
      </c>
      <c r="C317" s="376" t="s">
        <v>924</v>
      </c>
      <c r="D317" s="422">
        <v>13402624</v>
      </c>
      <c r="E317" s="422" t="s">
        <v>1298</v>
      </c>
      <c r="F317" s="422">
        <v>13402624</v>
      </c>
      <c r="G317" s="422" t="s">
        <v>925</v>
      </c>
      <c r="H317" s="422">
        <v>1</v>
      </c>
      <c r="I317" s="153"/>
      <c r="J317" s="153"/>
      <c r="K317" s="347"/>
      <c r="L317" s="153"/>
      <c r="M317" s="153"/>
      <c r="N317" s="153"/>
      <c r="O317" s="171"/>
    </row>
    <row r="318" spans="1:15" ht="23.25">
      <c r="A318" s="578" t="s">
        <v>1023</v>
      </c>
      <c r="B318" s="550" t="s">
        <v>1035</v>
      </c>
      <c r="C318" s="490" t="s">
        <v>1258</v>
      </c>
      <c r="D318" s="493" t="s">
        <v>926</v>
      </c>
      <c r="E318" s="549" t="s">
        <v>1300</v>
      </c>
      <c r="F318" s="549">
        <v>43305441</v>
      </c>
      <c r="G318" s="549" t="s">
        <v>927</v>
      </c>
      <c r="H318" s="533"/>
      <c r="I318" s="533"/>
      <c r="J318" s="579" t="s">
        <v>928</v>
      </c>
      <c r="K318" s="580">
        <v>3800</v>
      </c>
      <c r="L318" s="549" t="s">
        <v>821</v>
      </c>
      <c r="M318" s="511">
        <v>45600</v>
      </c>
      <c r="N318" s="511">
        <v>11400</v>
      </c>
      <c r="O318" s="538">
        <v>45600</v>
      </c>
    </row>
    <row r="319" spans="1:15" ht="46.5">
      <c r="A319" s="421" t="s">
        <v>1023</v>
      </c>
      <c r="B319" s="391" t="s">
        <v>1035</v>
      </c>
      <c r="C319" s="431" t="s">
        <v>1259</v>
      </c>
      <c r="D319" s="422">
        <v>20073899</v>
      </c>
      <c r="E319" s="422" t="s">
        <v>1300</v>
      </c>
      <c r="F319" s="425" t="s">
        <v>929</v>
      </c>
      <c r="G319" s="422" t="s">
        <v>930</v>
      </c>
      <c r="H319" s="153"/>
      <c r="I319" s="153"/>
      <c r="J319" s="445" t="s">
        <v>931</v>
      </c>
      <c r="K319" s="446">
        <v>21500</v>
      </c>
      <c r="L319" s="422" t="s">
        <v>821</v>
      </c>
      <c r="M319" s="346">
        <v>236500</v>
      </c>
      <c r="N319" s="346">
        <v>129000</v>
      </c>
      <c r="O319" s="456">
        <v>258000</v>
      </c>
    </row>
    <row r="320" spans="1:15" ht="23.25">
      <c r="A320" s="578" t="s">
        <v>1023</v>
      </c>
      <c r="B320" s="550" t="s">
        <v>1035</v>
      </c>
      <c r="C320" s="581" t="s">
        <v>1260</v>
      </c>
      <c r="D320" s="549">
        <v>33403996</v>
      </c>
      <c r="E320" s="549" t="s">
        <v>1300</v>
      </c>
      <c r="F320" s="549" t="s">
        <v>932</v>
      </c>
      <c r="G320" s="549" t="s">
        <v>933</v>
      </c>
      <c r="H320" s="533"/>
      <c r="I320" s="533"/>
      <c r="J320" s="579" t="s">
        <v>934</v>
      </c>
      <c r="K320" s="580">
        <v>4000</v>
      </c>
      <c r="L320" s="549" t="s">
        <v>821</v>
      </c>
      <c r="M320" s="511">
        <v>44000</v>
      </c>
      <c r="N320" s="511"/>
      <c r="O320" s="538">
        <v>0</v>
      </c>
    </row>
    <row r="321" spans="1:15" ht="23.25">
      <c r="A321" s="421" t="s">
        <v>1023</v>
      </c>
      <c r="B321" s="391" t="s">
        <v>1035</v>
      </c>
      <c r="C321" s="431" t="s">
        <v>1261</v>
      </c>
      <c r="D321" s="422">
        <v>16578274</v>
      </c>
      <c r="E321" s="422" t="s">
        <v>1300</v>
      </c>
      <c r="F321" s="426" t="s">
        <v>935</v>
      </c>
      <c r="G321" s="422" t="s">
        <v>936</v>
      </c>
      <c r="H321" s="153"/>
      <c r="I321" s="153"/>
      <c r="J321" s="445" t="s">
        <v>937</v>
      </c>
      <c r="K321" s="446">
        <v>4000</v>
      </c>
      <c r="L321" s="422" t="s">
        <v>821</v>
      </c>
      <c r="M321" s="346">
        <v>0</v>
      </c>
      <c r="N321" s="346">
        <v>20000</v>
      </c>
      <c r="O321" s="456">
        <v>48000</v>
      </c>
    </row>
    <row r="322" spans="1:15" ht="23.25">
      <c r="A322" s="578" t="s">
        <v>1023</v>
      </c>
      <c r="B322" s="550" t="s">
        <v>1035</v>
      </c>
      <c r="C322" s="581" t="s">
        <v>1262</v>
      </c>
      <c r="D322" s="549">
        <v>19098237</v>
      </c>
      <c r="E322" s="549" t="s">
        <v>1300</v>
      </c>
      <c r="F322" s="549">
        <v>11225784</v>
      </c>
      <c r="G322" s="549" t="s">
        <v>938</v>
      </c>
      <c r="H322" s="533"/>
      <c r="I322" s="533"/>
      <c r="J322" s="579" t="s">
        <v>939</v>
      </c>
      <c r="K322" s="580">
        <v>3000</v>
      </c>
      <c r="L322" s="549" t="s">
        <v>821</v>
      </c>
      <c r="M322" s="511">
        <v>36000</v>
      </c>
      <c r="N322" s="511">
        <v>9000</v>
      </c>
      <c r="O322" s="538">
        <v>36000</v>
      </c>
    </row>
    <row r="323" spans="1:15" ht="23.25">
      <c r="A323" s="421" t="s">
        <v>1023</v>
      </c>
      <c r="B323" s="391" t="s">
        <v>1035</v>
      </c>
      <c r="C323" s="431" t="s">
        <v>1263</v>
      </c>
      <c r="D323" s="422">
        <v>42101164</v>
      </c>
      <c r="E323" s="422" t="s">
        <v>1300</v>
      </c>
      <c r="F323" s="425" t="s">
        <v>940</v>
      </c>
      <c r="G323" s="422" t="s">
        <v>941</v>
      </c>
      <c r="H323" s="153"/>
      <c r="I323" s="153"/>
      <c r="J323" s="445" t="s">
        <v>942</v>
      </c>
      <c r="K323" s="446">
        <v>8100</v>
      </c>
      <c r="L323" s="422" t="s">
        <v>821</v>
      </c>
      <c r="M323" s="346">
        <v>97200</v>
      </c>
      <c r="N323" s="346">
        <v>48600</v>
      </c>
      <c r="O323" s="456">
        <v>97200</v>
      </c>
    </row>
    <row r="324" spans="1:15" ht="23.25">
      <c r="A324" s="578" t="s">
        <v>1023</v>
      </c>
      <c r="B324" s="550" t="s">
        <v>1035</v>
      </c>
      <c r="C324" s="581" t="s">
        <v>1264</v>
      </c>
      <c r="D324" s="549">
        <v>31031014</v>
      </c>
      <c r="E324" s="549" t="s">
        <v>1300</v>
      </c>
      <c r="F324" s="582" t="s">
        <v>943</v>
      </c>
      <c r="G324" s="549" t="s">
        <v>944</v>
      </c>
      <c r="H324" s="533"/>
      <c r="I324" s="533"/>
      <c r="J324" s="579" t="s">
        <v>945</v>
      </c>
      <c r="K324" s="580">
        <v>2000</v>
      </c>
      <c r="L324" s="549" t="s">
        <v>821</v>
      </c>
      <c r="M324" s="511">
        <v>22000</v>
      </c>
      <c r="N324" s="511">
        <v>12000</v>
      </c>
      <c r="O324" s="538">
        <v>24000</v>
      </c>
    </row>
    <row r="325" spans="1:15" ht="23.25">
      <c r="A325" s="421" t="s">
        <v>1023</v>
      </c>
      <c r="B325" s="391" t="s">
        <v>1035</v>
      </c>
      <c r="C325" s="431" t="s">
        <v>1265</v>
      </c>
      <c r="D325" s="422">
        <v>29667061</v>
      </c>
      <c r="E325" s="422" t="s">
        <v>1300</v>
      </c>
      <c r="F325" s="422" t="s">
        <v>946</v>
      </c>
      <c r="G325" s="422" t="s">
        <v>947</v>
      </c>
      <c r="H325" s="153"/>
      <c r="I325" s="153"/>
      <c r="J325" s="445" t="s">
        <v>948</v>
      </c>
      <c r="K325" s="446">
        <v>5500</v>
      </c>
      <c r="L325" s="422" t="s">
        <v>821</v>
      </c>
      <c r="M325" s="346">
        <v>60500</v>
      </c>
      <c r="N325" s="346">
        <v>33000</v>
      </c>
      <c r="O325" s="456">
        <v>66000</v>
      </c>
    </row>
    <row r="326" spans="1:15" ht="23.25">
      <c r="A326" s="578" t="s">
        <v>1023</v>
      </c>
      <c r="B326" s="550" t="s">
        <v>1035</v>
      </c>
      <c r="C326" s="581" t="s">
        <v>1266</v>
      </c>
      <c r="D326" s="549">
        <v>28228654</v>
      </c>
      <c r="E326" s="549" t="s">
        <v>1300</v>
      </c>
      <c r="F326" s="549" t="s">
        <v>949</v>
      </c>
      <c r="G326" s="549" t="s">
        <v>950</v>
      </c>
      <c r="H326" s="533"/>
      <c r="I326" s="533"/>
      <c r="J326" s="579" t="s">
        <v>951</v>
      </c>
      <c r="K326" s="580">
        <v>4500</v>
      </c>
      <c r="L326" s="549" t="s">
        <v>821</v>
      </c>
      <c r="M326" s="511">
        <v>54000</v>
      </c>
      <c r="N326" s="511">
        <v>22500</v>
      </c>
      <c r="O326" s="538">
        <v>54000</v>
      </c>
    </row>
    <row r="327" spans="1:15" ht="23.25">
      <c r="A327" s="421" t="s">
        <v>1023</v>
      </c>
      <c r="B327" s="391" t="s">
        <v>1035</v>
      </c>
      <c r="C327" s="431" t="s">
        <v>1267</v>
      </c>
      <c r="D327" s="422">
        <v>26635015</v>
      </c>
      <c r="E327" s="422" t="s">
        <v>1300</v>
      </c>
      <c r="F327" s="422">
        <v>11004193</v>
      </c>
      <c r="G327" s="422" t="s">
        <v>947</v>
      </c>
      <c r="H327" s="153"/>
      <c r="I327" s="153"/>
      <c r="J327" s="445" t="s">
        <v>952</v>
      </c>
      <c r="K327" s="446">
        <v>7500</v>
      </c>
      <c r="L327" s="422" t="s">
        <v>821</v>
      </c>
      <c r="M327" s="346">
        <v>82500</v>
      </c>
      <c r="N327" s="346">
        <v>45000</v>
      </c>
      <c r="O327" s="456">
        <v>101250</v>
      </c>
    </row>
    <row r="328" spans="1:15" ht="23.25">
      <c r="A328" s="578" t="s">
        <v>1023</v>
      </c>
      <c r="B328" s="550" t="s">
        <v>1035</v>
      </c>
      <c r="C328" s="581" t="s">
        <v>1268</v>
      </c>
      <c r="D328" s="549">
        <v>23951567</v>
      </c>
      <c r="E328" s="549" t="s">
        <v>1300</v>
      </c>
      <c r="F328" s="549">
        <v>11004967</v>
      </c>
      <c r="G328" s="549" t="s">
        <v>953</v>
      </c>
      <c r="H328" s="533"/>
      <c r="I328" s="533"/>
      <c r="J328" s="579" t="s">
        <v>954</v>
      </c>
      <c r="K328" s="580">
        <v>13500</v>
      </c>
      <c r="L328" s="549" t="s">
        <v>821</v>
      </c>
      <c r="M328" s="511">
        <v>148500</v>
      </c>
      <c r="N328" s="511">
        <v>81000</v>
      </c>
      <c r="O328" s="538">
        <v>162000</v>
      </c>
    </row>
    <row r="329" spans="1:15" ht="23.25">
      <c r="A329" s="421" t="s">
        <v>1023</v>
      </c>
      <c r="B329" s="391" t="s">
        <v>1035</v>
      </c>
      <c r="C329" s="431" t="s">
        <v>1269</v>
      </c>
      <c r="D329" s="422">
        <v>23205196</v>
      </c>
      <c r="E329" s="422" t="s">
        <v>1300</v>
      </c>
      <c r="F329" s="426" t="s">
        <v>955</v>
      </c>
      <c r="G329" s="422" t="s">
        <v>956</v>
      </c>
      <c r="H329" s="153"/>
      <c r="I329" s="153"/>
      <c r="J329" s="445" t="s">
        <v>957</v>
      </c>
      <c r="K329" s="446">
        <v>1800</v>
      </c>
      <c r="L329" s="422" t="s">
        <v>821</v>
      </c>
      <c r="M329" s="346">
        <v>19800</v>
      </c>
      <c r="N329" s="346">
        <v>9000</v>
      </c>
      <c r="O329" s="456">
        <v>21600</v>
      </c>
    </row>
    <row r="330" spans="1:15" ht="23.25">
      <c r="A330" s="578" t="s">
        <v>1023</v>
      </c>
      <c r="B330" s="550" t="s">
        <v>1035</v>
      </c>
      <c r="C330" s="581" t="s">
        <v>1270</v>
      </c>
      <c r="D330" s="549">
        <v>22491005</v>
      </c>
      <c r="E330" s="549" t="s">
        <v>1300</v>
      </c>
      <c r="F330" s="549" t="s">
        <v>958</v>
      </c>
      <c r="G330" s="549" t="s">
        <v>959</v>
      </c>
      <c r="H330" s="533"/>
      <c r="I330" s="533"/>
      <c r="J330" s="579" t="s">
        <v>960</v>
      </c>
      <c r="K330" s="580">
        <v>3990</v>
      </c>
      <c r="L330" s="549" t="s">
        <v>821</v>
      </c>
      <c r="M330" s="511">
        <v>47880</v>
      </c>
      <c r="N330" s="511">
        <v>19950</v>
      </c>
      <c r="O330" s="538">
        <v>47880</v>
      </c>
    </row>
    <row r="331" spans="1:15" ht="23.25">
      <c r="A331" s="421" t="s">
        <v>1023</v>
      </c>
      <c r="B331" s="391" t="s">
        <v>1035</v>
      </c>
      <c r="C331" s="431" t="s">
        <v>1271</v>
      </c>
      <c r="D331" s="422" t="s">
        <v>961</v>
      </c>
      <c r="E331" s="422" t="s">
        <v>1300</v>
      </c>
      <c r="F331" s="422" t="s">
        <v>962</v>
      </c>
      <c r="G331" s="422" t="s">
        <v>963</v>
      </c>
      <c r="H331" s="153"/>
      <c r="I331" s="153"/>
      <c r="J331" s="445" t="s">
        <v>964</v>
      </c>
      <c r="K331" s="446">
        <v>4500</v>
      </c>
      <c r="L331" s="422" t="s">
        <v>821</v>
      </c>
      <c r="M331" s="346">
        <v>49500</v>
      </c>
      <c r="N331" s="346">
        <v>27000</v>
      </c>
      <c r="O331" s="456">
        <v>54000</v>
      </c>
    </row>
    <row r="332" spans="1:15" ht="23.25">
      <c r="A332" s="578" t="s">
        <v>1023</v>
      </c>
      <c r="B332" s="550" t="s">
        <v>1035</v>
      </c>
      <c r="C332" s="581" t="s">
        <v>1272</v>
      </c>
      <c r="D332" s="549">
        <v>40389241</v>
      </c>
      <c r="E332" s="549" t="s">
        <v>1300</v>
      </c>
      <c r="F332" s="549">
        <v>11079508</v>
      </c>
      <c r="G332" s="549" t="s">
        <v>965</v>
      </c>
      <c r="H332" s="533"/>
      <c r="I332" s="533"/>
      <c r="J332" s="579" t="s">
        <v>966</v>
      </c>
      <c r="K332" s="580">
        <v>1300</v>
      </c>
      <c r="L332" s="549" t="s">
        <v>821</v>
      </c>
      <c r="M332" s="511">
        <v>15600</v>
      </c>
      <c r="N332" s="511">
        <v>6500</v>
      </c>
      <c r="O332" s="538">
        <v>15600</v>
      </c>
    </row>
    <row r="333" spans="1:15" ht="23.25">
      <c r="A333" s="421" t="s">
        <v>1023</v>
      </c>
      <c r="B333" s="391" t="s">
        <v>1035</v>
      </c>
      <c r="C333" s="431" t="s">
        <v>1273</v>
      </c>
      <c r="D333" s="422">
        <v>20021933</v>
      </c>
      <c r="E333" s="422" t="s">
        <v>1300</v>
      </c>
      <c r="F333" s="422" t="s">
        <v>967</v>
      </c>
      <c r="G333" s="422" t="s">
        <v>968</v>
      </c>
      <c r="H333" s="153"/>
      <c r="I333" s="153"/>
      <c r="J333" s="445" t="s">
        <v>969</v>
      </c>
      <c r="K333" s="446">
        <v>5500</v>
      </c>
      <c r="L333" s="422" t="s">
        <v>821</v>
      </c>
      <c r="M333" s="346">
        <v>66000</v>
      </c>
      <c r="N333" s="346">
        <v>33000</v>
      </c>
      <c r="O333" s="456">
        <v>66000</v>
      </c>
    </row>
    <row r="334" spans="1:15" ht="23.25">
      <c r="A334" s="578" t="s">
        <v>1023</v>
      </c>
      <c r="B334" s="550" t="s">
        <v>1035</v>
      </c>
      <c r="C334" s="581" t="s">
        <v>1274</v>
      </c>
      <c r="D334" s="549">
        <v>17845709</v>
      </c>
      <c r="E334" s="549" t="s">
        <v>1300</v>
      </c>
      <c r="F334" s="549" t="s">
        <v>970</v>
      </c>
      <c r="G334" s="549" t="s">
        <v>971</v>
      </c>
      <c r="H334" s="533"/>
      <c r="I334" s="533"/>
      <c r="J334" s="579" t="s">
        <v>972</v>
      </c>
      <c r="K334" s="580">
        <v>11000</v>
      </c>
      <c r="L334" s="549" t="s">
        <v>821</v>
      </c>
      <c r="M334" s="511">
        <v>132000</v>
      </c>
      <c r="N334" s="511">
        <v>66000</v>
      </c>
      <c r="O334" s="538">
        <v>132000</v>
      </c>
    </row>
    <row r="335" spans="1:15" ht="23.25">
      <c r="A335" s="421" t="s">
        <v>1023</v>
      </c>
      <c r="B335" s="391" t="s">
        <v>1035</v>
      </c>
      <c r="C335" s="431" t="s">
        <v>1275</v>
      </c>
      <c r="D335" s="422">
        <v>16700504</v>
      </c>
      <c r="E335" s="422" t="s">
        <v>1300</v>
      </c>
      <c r="F335" s="422" t="s">
        <v>973</v>
      </c>
      <c r="G335" s="422" t="s">
        <v>974</v>
      </c>
      <c r="H335" s="153"/>
      <c r="I335" s="153"/>
      <c r="J335" s="445" t="s">
        <v>975</v>
      </c>
      <c r="K335" s="446">
        <v>8500</v>
      </c>
      <c r="L335" s="422" t="s">
        <v>821</v>
      </c>
      <c r="M335" s="346">
        <v>102000</v>
      </c>
      <c r="N335" s="346">
        <v>42500</v>
      </c>
      <c r="O335" s="456">
        <v>102000</v>
      </c>
    </row>
    <row r="336" spans="1:15" ht="23.25">
      <c r="A336" s="578" t="s">
        <v>1023</v>
      </c>
      <c r="B336" s="550" t="s">
        <v>1035</v>
      </c>
      <c r="C336" s="581" t="s">
        <v>1276</v>
      </c>
      <c r="D336" s="549" t="s">
        <v>976</v>
      </c>
      <c r="E336" s="549" t="s">
        <v>1300</v>
      </c>
      <c r="F336" s="549">
        <v>11099339</v>
      </c>
      <c r="G336" s="549" t="s">
        <v>977</v>
      </c>
      <c r="H336" s="533"/>
      <c r="I336" s="533"/>
      <c r="J336" s="579" t="s">
        <v>978</v>
      </c>
      <c r="K336" s="580">
        <v>4000</v>
      </c>
      <c r="L336" s="549" t="s">
        <v>821</v>
      </c>
      <c r="M336" s="511">
        <v>44000</v>
      </c>
      <c r="N336" s="511">
        <v>20000</v>
      </c>
      <c r="O336" s="538">
        <v>52000</v>
      </c>
    </row>
    <row r="337" spans="1:15" ht="23.25">
      <c r="A337" s="421" t="s">
        <v>1023</v>
      </c>
      <c r="B337" s="391" t="s">
        <v>1035</v>
      </c>
      <c r="C337" s="431" t="s">
        <v>1277</v>
      </c>
      <c r="D337" s="422" t="s">
        <v>979</v>
      </c>
      <c r="E337" s="422" t="s">
        <v>1300</v>
      </c>
      <c r="F337" s="427" t="s">
        <v>980</v>
      </c>
      <c r="G337" s="422" t="s">
        <v>981</v>
      </c>
      <c r="H337" s="153"/>
      <c r="I337" s="153"/>
      <c r="J337" s="445" t="s">
        <v>982</v>
      </c>
      <c r="K337" s="446">
        <v>1430</v>
      </c>
      <c r="L337" s="422" t="s">
        <v>821</v>
      </c>
      <c r="M337" s="346">
        <f>14300+2600</f>
        <v>16900</v>
      </c>
      <c r="N337" s="346">
        <v>0</v>
      </c>
      <c r="O337" s="456">
        <v>0</v>
      </c>
    </row>
    <row r="338" spans="1:15" ht="23.25">
      <c r="A338" s="578" t="s">
        <v>1023</v>
      </c>
      <c r="B338" s="550" t="s">
        <v>1035</v>
      </c>
      <c r="C338" s="581" t="s">
        <v>1278</v>
      </c>
      <c r="D338" s="549">
        <v>40159594</v>
      </c>
      <c r="E338" s="549" t="s">
        <v>1300</v>
      </c>
      <c r="F338" s="583">
        <v>11130767</v>
      </c>
      <c r="G338" s="549" t="s">
        <v>983</v>
      </c>
      <c r="H338" s="533"/>
      <c r="I338" s="533"/>
      <c r="J338" s="579" t="s">
        <v>984</v>
      </c>
      <c r="K338" s="580">
        <v>1700</v>
      </c>
      <c r="L338" s="549" t="s">
        <v>821</v>
      </c>
      <c r="M338" s="511">
        <v>0</v>
      </c>
      <c r="N338" s="511">
        <v>6800</v>
      </c>
      <c r="O338" s="538">
        <v>27200</v>
      </c>
    </row>
    <row r="339" spans="1:15" ht="23.25">
      <c r="A339" s="421" t="s">
        <v>1023</v>
      </c>
      <c r="B339" s="391" t="s">
        <v>1035</v>
      </c>
      <c r="C339" s="431" t="s">
        <v>1279</v>
      </c>
      <c r="D339" s="422" t="s">
        <v>985</v>
      </c>
      <c r="E339" s="422" t="s">
        <v>1300</v>
      </c>
      <c r="F339" s="422" t="s">
        <v>986</v>
      </c>
      <c r="G339" s="422" t="s">
        <v>987</v>
      </c>
      <c r="H339" s="153"/>
      <c r="I339" s="153"/>
      <c r="J339" s="445" t="s">
        <v>988</v>
      </c>
      <c r="K339" s="446">
        <v>3850</v>
      </c>
      <c r="L339" s="422" t="s">
        <v>821</v>
      </c>
      <c r="M339" s="346">
        <v>46200</v>
      </c>
      <c r="N339" s="346">
        <v>23100</v>
      </c>
      <c r="O339" s="456">
        <v>46200</v>
      </c>
    </row>
    <row r="340" spans="1:15" ht="23.25">
      <c r="A340" s="578" t="s">
        <v>1023</v>
      </c>
      <c r="B340" s="550" t="s">
        <v>1035</v>
      </c>
      <c r="C340" s="581" t="s">
        <v>1280</v>
      </c>
      <c r="D340" s="549">
        <v>25794802</v>
      </c>
      <c r="E340" s="549" t="s">
        <v>1300</v>
      </c>
      <c r="F340" s="549">
        <v>11043101</v>
      </c>
      <c r="G340" s="549" t="s">
        <v>989</v>
      </c>
      <c r="H340" s="533"/>
      <c r="I340" s="533"/>
      <c r="J340" s="579" t="s">
        <v>990</v>
      </c>
      <c r="K340" s="580">
        <v>2700</v>
      </c>
      <c r="L340" s="549" t="s">
        <v>821</v>
      </c>
      <c r="M340" s="511">
        <v>32400</v>
      </c>
      <c r="N340" s="511">
        <v>16200</v>
      </c>
      <c r="O340" s="538">
        <v>32400</v>
      </c>
    </row>
    <row r="341" spans="1:15" ht="23.25">
      <c r="A341" s="421" t="s">
        <v>1023</v>
      </c>
      <c r="B341" s="391" t="s">
        <v>1035</v>
      </c>
      <c r="C341" s="431" t="s">
        <v>1281</v>
      </c>
      <c r="D341" s="427" t="s">
        <v>991</v>
      </c>
      <c r="E341" s="422" t="s">
        <v>1300</v>
      </c>
      <c r="F341" s="422" t="s">
        <v>992</v>
      </c>
      <c r="G341" s="422" t="s">
        <v>993</v>
      </c>
      <c r="H341" s="153"/>
      <c r="I341" s="153"/>
      <c r="J341" s="445" t="s">
        <v>994</v>
      </c>
      <c r="K341" s="446">
        <v>14000</v>
      </c>
      <c r="L341" s="422" t="s">
        <v>821</v>
      </c>
      <c r="M341" s="346">
        <v>168000</v>
      </c>
      <c r="N341" s="346">
        <v>84000</v>
      </c>
      <c r="O341" s="456">
        <v>168000</v>
      </c>
    </row>
    <row r="342" spans="1:15" ht="23.25">
      <c r="A342" s="578" t="s">
        <v>1023</v>
      </c>
      <c r="B342" s="550" t="s">
        <v>1035</v>
      </c>
      <c r="C342" s="581" t="s">
        <v>1282</v>
      </c>
      <c r="D342" s="583" t="s">
        <v>995</v>
      </c>
      <c r="E342" s="549" t="s">
        <v>1300</v>
      </c>
      <c r="F342" s="549" t="s">
        <v>996</v>
      </c>
      <c r="G342" s="549" t="s">
        <v>997</v>
      </c>
      <c r="H342" s="533"/>
      <c r="I342" s="533"/>
      <c r="J342" s="579" t="s">
        <v>998</v>
      </c>
      <c r="K342" s="580">
        <v>8900</v>
      </c>
      <c r="L342" s="549" t="s">
        <v>821</v>
      </c>
      <c r="M342" s="511">
        <v>97900</v>
      </c>
      <c r="N342" s="511">
        <v>53400</v>
      </c>
      <c r="O342" s="538">
        <v>106800</v>
      </c>
    </row>
    <row r="343" spans="1:15" ht="23.25">
      <c r="A343" s="421" t="s">
        <v>1023</v>
      </c>
      <c r="B343" s="391" t="s">
        <v>1035</v>
      </c>
      <c r="C343" s="431" t="s">
        <v>1283</v>
      </c>
      <c r="D343" s="422" t="s">
        <v>999</v>
      </c>
      <c r="E343" s="422" t="s">
        <v>1300</v>
      </c>
      <c r="F343" s="422" t="s">
        <v>1000</v>
      </c>
      <c r="G343" s="422" t="s">
        <v>1001</v>
      </c>
      <c r="H343" s="153"/>
      <c r="I343" s="153"/>
      <c r="J343" s="445" t="s">
        <v>1002</v>
      </c>
      <c r="K343" s="446">
        <v>3900</v>
      </c>
      <c r="L343" s="422" t="s">
        <v>821</v>
      </c>
      <c r="M343" s="346">
        <v>42900</v>
      </c>
      <c r="N343" s="346">
        <v>19500</v>
      </c>
      <c r="O343" s="456">
        <v>46800</v>
      </c>
    </row>
    <row r="344" spans="1:15" ht="23.25">
      <c r="A344" s="578" t="s">
        <v>1023</v>
      </c>
      <c r="B344" s="550" t="s">
        <v>1035</v>
      </c>
      <c r="C344" s="581" t="s">
        <v>1284</v>
      </c>
      <c r="D344" s="549">
        <v>43291261</v>
      </c>
      <c r="E344" s="549" t="s">
        <v>1300</v>
      </c>
      <c r="F344" s="549" t="s">
        <v>1003</v>
      </c>
      <c r="G344" s="549" t="s">
        <v>1004</v>
      </c>
      <c r="H344" s="533"/>
      <c r="I344" s="533"/>
      <c r="J344" s="579" t="s">
        <v>1005</v>
      </c>
      <c r="K344" s="580">
        <v>10000</v>
      </c>
      <c r="L344" s="549" t="s">
        <v>821</v>
      </c>
      <c r="M344" s="511">
        <v>110000</v>
      </c>
      <c r="N344" s="511">
        <v>60000</v>
      </c>
      <c r="O344" s="538">
        <v>120000</v>
      </c>
    </row>
    <row r="345" spans="1:15" ht="23.25">
      <c r="A345" s="421" t="s">
        <v>1023</v>
      </c>
      <c r="B345" s="391" t="s">
        <v>1035</v>
      </c>
      <c r="C345" s="431" t="s">
        <v>1285</v>
      </c>
      <c r="D345" s="422">
        <v>46431272</v>
      </c>
      <c r="E345" s="422" t="s">
        <v>1300</v>
      </c>
      <c r="F345" s="422" t="s">
        <v>1006</v>
      </c>
      <c r="G345" s="422" t="s">
        <v>1007</v>
      </c>
      <c r="H345" s="153"/>
      <c r="I345" s="153"/>
      <c r="J345" s="445" t="s">
        <v>1008</v>
      </c>
      <c r="K345" s="446">
        <v>1400</v>
      </c>
      <c r="L345" s="422" t="s">
        <v>821</v>
      </c>
      <c r="M345" s="346">
        <v>16800</v>
      </c>
      <c r="N345" s="346">
        <v>8400</v>
      </c>
      <c r="O345" s="456">
        <v>16800</v>
      </c>
    </row>
    <row r="346" spans="1:15" ht="23.25">
      <c r="A346" s="578" t="s">
        <v>1023</v>
      </c>
      <c r="B346" s="550" t="s">
        <v>1035</v>
      </c>
      <c r="C346" s="581" t="s">
        <v>1286</v>
      </c>
      <c r="D346" s="549">
        <v>72717624</v>
      </c>
      <c r="E346" s="549" t="s">
        <v>1300</v>
      </c>
      <c r="F346" s="549" t="s">
        <v>1009</v>
      </c>
      <c r="G346" s="549" t="s">
        <v>1010</v>
      </c>
      <c r="H346" s="533"/>
      <c r="I346" s="533"/>
      <c r="J346" s="579" t="s">
        <v>1011</v>
      </c>
      <c r="K346" s="580">
        <v>3000</v>
      </c>
      <c r="L346" s="549" t="s">
        <v>821</v>
      </c>
      <c r="M346" s="511">
        <v>36000</v>
      </c>
      <c r="N346" s="511">
        <v>18000</v>
      </c>
      <c r="O346" s="538">
        <v>36000</v>
      </c>
    </row>
    <row r="347" spans="1:15">
      <c r="A347" s="421" t="s">
        <v>1023</v>
      </c>
      <c r="B347" s="391" t="s">
        <v>1035</v>
      </c>
      <c r="C347" s="431"/>
      <c r="D347" s="422"/>
      <c r="E347" s="422"/>
      <c r="F347" s="422"/>
      <c r="G347" s="422"/>
      <c r="H347" s="153"/>
      <c r="I347" s="153"/>
      <c r="J347" s="423"/>
      <c r="K347" s="424"/>
      <c r="L347" s="422"/>
      <c r="M347" s="346"/>
      <c r="N347" s="346"/>
      <c r="O347" s="456">
        <v>18000</v>
      </c>
    </row>
    <row r="348" spans="1:15" s="13" customFormat="1" ht="12" thickBot="1">
      <c r="A348" s="428" t="s">
        <v>1650</v>
      </c>
      <c r="B348" s="429"/>
      <c r="C348" s="476"/>
      <c r="D348" s="476"/>
      <c r="E348" s="476"/>
      <c r="F348" s="476"/>
      <c r="G348" s="476"/>
      <c r="H348" s="476"/>
      <c r="I348" s="476"/>
      <c r="J348" s="476"/>
      <c r="K348" s="476"/>
      <c r="L348" s="476"/>
      <c r="M348" s="477">
        <f>SUM(M317:M347)</f>
        <v>1870680</v>
      </c>
      <c r="N348" s="477">
        <f t="shared" ref="N348:O348" si="15">SUM(N317:N347)</f>
        <v>924850</v>
      </c>
      <c r="O348" s="478">
        <f t="shared" si="15"/>
        <v>2001330</v>
      </c>
    </row>
    <row r="349" spans="1:15" s="30" customFormat="1" ht="18.600000000000001" customHeight="1" thickTop="1">
      <c r="A349" s="1440" t="s">
        <v>168</v>
      </c>
      <c r="B349" s="1440"/>
      <c r="C349" s="1440"/>
      <c r="D349" s="1440"/>
      <c r="E349" s="1440"/>
      <c r="F349" s="1440"/>
      <c r="G349" s="1440"/>
      <c r="H349" s="1440"/>
      <c r="I349" s="1440"/>
      <c r="J349" s="1440"/>
      <c r="K349" s="1440"/>
      <c r="L349" s="1440"/>
      <c r="M349" s="285"/>
      <c r="N349" s="285"/>
      <c r="O349" s="285"/>
    </row>
    <row r="350" spans="1:15" s="30" customFormat="1" ht="18.600000000000001" customHeight="1">
      <c r="A350" s="1439" t="s">
        <v>185</v>
      </c>
      <c r="B350" s="1439"/>
      <c r="C350" s="1439"/>
      <c r="D350" s="1439"/>
      <c r="E350" s="1439"/>
      <c r="F350" s="1439"/>
      <c r="G350" s="1439"/>
      <c r="H350" s="1439"/>
      <c r="I350" s="1439"/>
      <c r="J350" s="1439"/>
      <c r="K350" s="1439"/>
      <c r="L350" s="1439"/>
      <c r="M350" s="285"/>
      <c r="N350" s="285"/>
      <c r="O350" s="285"/>
    </row>
    <row r="351" spans="1:15" s="30" customFormat="1">
      <c r="A351" s="471" t="s">
        <v>188</v>
      </c>
      <c r="B351" s="472"/>
      <c r="C351" s="472"/>
      <c r="D351" s="472"/>
      <c r="E351" s="472"/>
      <c r="F351" s="473"/>
      <c r="G351" s="474"/>
      <c r="H351" s="474"/>
      <c r="I351" s="473"/>
      <c r="J351" s="473"/>
      <c r="K351" s="473"/>
      <c r="M351" s="285"/>
      <c r="N351" s="285"/>
      <c r="O351" s="285"/>
    </row>
    <row r="352" spans="1:15" s="30" customFormat="1" ht="18.600000000000001" customHeight="1">
      <c r="A352" s="1438" t="s">
        <v>193</v>
      </c>
      <c r="B352" s="1438"/>
      <c r="C352" s="1438"/>
      <c r="D352" s="1438"/>
      <c r="E352" s="1438"/>
      <c r="F352" s="1438"/>
      <c r="G352" s="1438"/>
      <c r="H352" s="1438"/>
      <c r="I352" s="1438"/>
      <c r="J352" s="1438"/>
      <c r="K352" s="1438"/>
      <c r="L352" s="1438"/>
      <c r="M352" s="1438"/>
      <c r="N352" s="1438"/>
      <c r="O352" s="1438"/>
    </row>
  </sheetData>
  <mergeCells count="29">
    <mergeCell ref="A352:O352"/>
    <mergeCell ref="A350:L350"/>
    <mergeCell ref="A349:L349"/>
    <mergeCell ref="A303:O303"/>
    <mergeCell ref="A313:O313"/>
    <mergeCell ref="A316:O316"/>
    <mergeCell ref="A1:O1"/>
    <mergeCell ref="O3:O4"/>
    <mergeCell ref="N3:N4"/>
    <mergeCell ref="A3:B3"/>
    <mergeCell ref="C3:D3"/>
    <mergeCell ref="E3:I3"/>
    <mergeCell ref="J3:L3"/>
    <mergeCell ref="M3:M4"/>
    <mergeCell ref="A2:O2"/>
    <mergeCell ref="A5:O5"/>
    <mergeCell ref="A293:O293"/>
    <mergeCell ref="A297:O297"/>
    <mergeCell ref="A46:O46"/>
    <mergeCell ref="A69:O69"/>
    <mergeCell ref="A72:O72"/>
    <mergeCell ref="D14:L14"/>
    <mergeCell ref="A16:O16"/>
    <mergeCell ref="A41:O41"/>
    <mergeCell ref="A202:O202"/>
    <mergeCell ref="A256:O256"/>
    <mergeCell ref="A75:O75"/>
    <mergeCell ref="A117:O117"/>
    <mergeCell ref="A120:O120"/>
  </mergeCells>
  <conditionalFormatting sqref="D203:D253">
    <cfRule type="duplicateValues" dxfId="1" priority="2"/>
  </conditionalFormatting>
  <conditionalFormatting sqref="D254">
    <cfRule type="duplicateValues" dxfId="0" priority="1"/>
  </conditionalFormatting>
  <dataValidations disablePrompts="1" count="1">
    <dataValidation type="decimal" allowBlank="1" showInputMessage="1" showErrorMessage="1" error="INGRESAR SOLO NÚMEROS POSITIVOS" sqref="G203:G204 G206:G232 G234:G251 G253:G254" xr:uid="{00000000-0002-0000-0E00-000000000000}">
      <formula1>0</formula1>
      <formula2>2000000</formula2>
    </dataValidation>
  </dataValidations>
  <printOptions horizontalCentered="1"/>
  <pageMargins left="0.31496062992125984" right="0.31496062992125984" top="0.74803149606299213" bottom="0.74803149606299213" header="0.31496062992125984" footer="0.31496062992125984"/>
  <pageSetup paperSize="9" scale="67" fitToHeight="0" orientation="landscape" r:id="rId1"/>
  <headerFooter>
    <oddFooter>&amp;C&amp;"Arial,Normal"&amp;10Página N° &amp;P&amp;R&amp;"Arial,Negrita"&amp;10FORMATO 09</oddFooter>
  </headerFooter>
  <rowBreaks count="4" manualBreakCount="4">
    <brk id="28" max="14" man="1"/>
    <brk id="266" max="14" man="1"/>
    <brk id="294" max="14" man="1"/>
    <brk id="318" max="14"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59999389629810485"/>
    <pageSetUpPr fitToPage="1"/>
  </sheetPr>
  <dimension ref="A1:AB177"/>
  <sheetViews>
    <sheetView view="pageBreakPreview" zoomScale="90" zoomScaleNormal="70" zoomScaleSheetLayoutView="90" workbookViewId="0">
      <selection activeCell="E140" sqref="E140"/>
    </sheetView>
  </sheetViews>
  <sheetFormatPr baseColWidth="10" defaultColWidth="11.46484375" defaultRowHeight="11.65"/>
  <cols>
    <col min="1" max="1" width="26.796875" style="11" customWidth="1"/>
    <col min="2" max="2" width="10" style="11" customWidth="1"/>
    <col min="3" max="3" width="12" style="11" customWidth="1"/>
    <col min="4" max="4" width="9.796875" style="11" customWidth="1"/>
    <col min="5" max="5" width="9.6640625" style="11" customWidth="1"/>
    <col min="6" max="6" width="12.46484375" style="11" customWidth="1"/>
    <col min="7" max="7" width="11.19921875" style="11" customWidth="1"/>
    <col min="8" max="8" width="25.1328125" style="11" customWidth="1"/>
    <col min="9" max="9" width="9.796875" style="11" customWidth="1"/>
    <col min="10" max="10" width="12.33203125" style="11" customWidth="1"/>
    <col min="11" max="11" width="9.6640625" style="11" customWidth="1"/>
    <col min="12" max="12" width="9.86328125" style="11" customWidth="1"/>
    <col min="13" max="13" width="7.33203125" style="11" customWidth="1"/>
    <col min="14" max="14" width="4.86328125" style="11" customWidth="1"/>
    <col min="15" max="15" width="9.46484375" style="11" customWidth="1"/>
    <col min="16" max="16" width="8.53125" style="11" customWidth="1"/>
    <col min="17" max="17" width="6.6640625" style="11" customWidth="1"/>
    <col min="18" max="18" width="12.53125" style="108" customWidth="1"/>
    <col min="19" max="19" width="13.19921875" style="108" customWidth="1"/>
    <col min="20" max="20" width="13.46484375" style="108" customWidth="1"/>
    <col min="21" max="21" width="8.33203125" style="11" customWidth="1"/>
    <col min="22" max="22" width="12.33203125" style="108" customWidth="1"/>
    <col min="23" max="23" width="12.796875" style="108" customWidth="1"/>
    <col min="24" max="16384" width="11.46484375" style="11"/>
  </cols>
  <sheetData>
    <row r="1" spans="1:28" s="100" customFormat="1" ht="29.25" customHeight="1">
      <c r="A1" s="1441" t="s">
        <v>178</v>
      </c>
      <c r="B1" s="1442"/>
      <c r="C1" s="1442"/>
      <c r="D1" s="1442"/>
      <c r="E1" s="1442"/>
      <c r="F1" s="1442"/>
      <c r="G1" s="1442"/>
      <c r="H1" s="1442"/>
      <c r="I1" s="1442"/>
      <c r="J1" s="1442"/>
      <c r="K1" s="1442"/>
      <c r="L1" s="1442"/>
      <c r="M1" s="1442"/>
      <c r="N1" s="1442"/>
      <c r="O1" s="1442"/>
      <c r="P1" s="1442"/>
      <c r="Q1" s="1442"/>
      <c r="R1" s="1442"/>
      <c r="S1" s="1442"/>
      <c r="T1" s="1442"/>
      <c r="U1" s="1442"/>
      <c r="V1" s="1442"/>
      <c r="W1" s="1443"/>
    </row>
    <row r="2" spans="1:28" s="100" customFormat="1" ht="18" thickBot="1">
      <c r="A2" s="1441" t="s">
        <v>141</v>
      </c>
      <c r="B2" s="1442"/>
      <c r="C2" s="1442"/>
      <c r="D2" s="1442"/>
      <c r="E2" s="1442"/>
      <c r="F2" s="1442"/>
      <c r="G2" s="1442"/>
      <c r="H2" s="1442"/>
      <c r="I2" s="1442"/>
      <c r="J2" s="1442"/>
      <c r="K2" s="1442"/>
      <c r="L2" s="1442"/>
      <c r="M2" s="1442"/>
      <c r="N2" s="1442"/>
      <c r="O2" s="1442"/>
      <c r="P2" s="1442"/>
      <c r="Q2" s="1442"/>
      <c r="R2" s="1444"/>
      <c r="S2" s="1444"/>
      <c r="T2" s="1444"/>
      <c r="U2" s="1444"/>
      <c r="V2" s="1444"/>
      <c r="W2" s="1445"/>
    </row>
    <row r="3" spans="1:28" s="100" customFormat="1" ht="37.5" customHeight="1" thickTop="1" thickBot="1">
      <c r="A3" s="1473" t="s">
        <v>227</v>
      </c>
      <c r="B3" s="1474"/>
      <c r="C3" s="1474"/>
      <c r="D3" s="1474"/>
      <c r="E3" s="1474"/>
      <c r="F3" s="1474"/>
      <c r="G3" s="1474"/>
      <c r="H3" s="1474"/>
      <c r="I3" s="1474"/>
      <c r="J3" s="1474"/>
      <c r="K3" s="1474"/>
      <c r="L3" s="1474"/>
      <c r="M3" s="1474"/>
      <c r="N3" s="1474"/>
      <c r="O3" s="1474"/>
      <c r="P3" s="1474"/>
      <c r="Q3" s="1475"/>
      <c r="R3" s="1458" t="s">
        <v>1670</v>
      </c>
      <c r="S3" s="1459"/>
      <c r="T3" s="1464" t="s">
        <v>1671</v>
      </c>
      <c r="U3" s="1465"/>
      <c r="V3" s="1470" t="s">
        <v>1673</v>
      </c>
      <c r="W3" s="1446" t="s">
        <v>1674</v>
      </c>
      <c r="X3" s="101"/>
      <c r="Y3" s="101"/>
      <c r="Z3" s="101"/>
      <c r="AA3" s="101"/>
      <c r="AB3" s="101"/>
    </row>
    <row r="4" spans="1:28" ht="12" hidden="1" customHeight="1">
      <c r="A4" s="588" t="s">
        <v>89</v>
      </c>
      <c r="B4" s="588"/>
      <c r="C4" s="588"/>
      <c r="D4" s="588"/>
      <c r="E4" s="588"/>
      <c r="F4" s="588"/>
      <c r="G4" s="588"/>
      <c r="H4" s="588"/>
      <c r="I4" s="588"/>
      <c r="J4" s="588"/>
      <c r="K4" s="588"/>
      <c r="L4" s="588"/>
      <c r="M4" s="588"/>
      <c r="N4" s="588"/>
      <c r="O4" s="588"/>
      <c r="P4" s="588"/>
      <c r="Q4" s="588"/>
      <c r="R4" s="1460"/>
      <c r="S4" s="1461"/>
      <c r="T4" s="1466"/>
      <c r="U4" s="1467"/>
      <c r="V4" s="1471"/>
      <c r="W4" s="1447"/>
    </row>
    <row r="5" spans="1:28" ht="45" customHeight="1" thickTop="1">
      <c r="A5" s="1455" t="s">
        <v>1651</v>
      </c>
      <c r="B5" s="1449" t="s">
        <v>150</v>
      </c>
      <c r="C5" s="1449" t="s">
        <v>1652</v>
      </c>
      <c r="D5" s="1449" t="s">
        <v>1653</v>
      </c>
      <c r="E5" s="1449" t="s">
        <v>1654</v>
      </c>
      <c r="F5" s="1449" t="s">
        <v>1655</v>
      </c>
      <c r="G5" s="1449" t="s">
        <v>1656</v>
      </c>
      <c r="H5" s="1449" t="s">
        <v>1657</v>
      </c>
      <c r="I5" s="1451" t="s">
        <v>1658</v>
      </c>
      <c r="J5" s="1452"/>
      <c r="K5" s="1453" t="s">
        <v>1661</v>
      </c>
      <c r="L5" s="1454"/>
      <c r="M5" s="1453" t="s">
        <v>1664</v>
      </c>
      <c r="N5" s="1454"/>
      <c r="O5" s="1457" t="s">
        <v>1666</v>
      </c>
      <c r="P5" s="1457"/>
      <c r="Q5" s="1457"/>
      <c r="R5" s="1462"/>
      <c r="S5" s="1463"/>
      <c r="T5" s="1468"/>
      <c r="U5" s="1469"/>
      <c r="V5" s="1472"/>
      <c r="W5" s="1448"/>
    </row>
    <row r="6" spans="1:28" ht="57" customHeight="1">
      <c r="A6" s="1456"/>
      <c r="B6" s="1450"/>
      <c r="C6" s="1450"/>
      <c r="D6" s="1450"/>
      <c r="E6" s="1450"/>
      <c r="F6" s="1450"/>
      <c r="G6" s="1450"/>
      <c r="H6" s="1450"/>
      <c r="I6" s="589" t="s">
        <v>1659</v>
      </c>
      <c r="J6" s="589" t="s">
        <v>1660</v>
      </c>
      <c r="K6" s="589" t="s">
        <v>1662</v>
      </c>
      <c r="L6" s="589" t="s">
        <v>1663</v>
      </c>
      <c r="M6" s="590" t="s">
        <v>1665</v>
      </c>
      <c r="N6" s="589" t="s">
        <v>30</v>
      </c>
      <c r="O6" s="591" t="s">
        <v>1667</v>
      </c>
      <c r="P6" s="591" t="s">
        <v>1668</v>
      </c>
      <c r="Q6" s="591" t="s">
        <v>1669</v>
      </c>
      <c r="R6" s="597">
        <v>2021</v>
      </c>
      <c r="S6" s="597" t="s">
        <v>190</v>
      </c>
      <c r="T6" s="594" t="s">
        <v>1672</v>
      </c>
      <c r="U6" s="588" t="s">
        <v>30</v>
      </c>
      <c r="V6" s="595" t="s">
        <v>191</v>
      </c>
      <c r="W6" s="596" t="s">
        <v>149</v>
      </c>
    </row>
    <row r="7" spans="1:28" ht="14.45" customHeight="1">
      <c r="A7" s="1426" t="s">
        <v>373</v>
      </c>
      <c r="B7" s="1427"/>
      <c r="C7" s="1427"/>
      <c r="D7" s="1427"/>
      <c r="E7" s="1427"/>
      <c r="F7" s="1427"/>
      <c r="G7" s="1427"/>
      <c r="H7" s="1427"/>
      <c r="I7" s="1427"/>
      <c r="J7" s="1427"/>
      <c r="K7" s="1427"/>
      <c r="L7" s="1427"/>
      <c r="M7" s="1427"/>
      <c r="N7" s="1427"/>
      <c r="O7" s="1427"/>
      <c r="P7" s="1427"/>
      <c r="Q7" s="1427"/>
      <c r="R7" s="1427"/>
      <c r="S7" s="1427"/>
      <c r="T7" s="1427"/>
      <c r="U7" s="1427"/>
      <c r="V7" s="1427"/>
      <c r="W7" s="1428"/>
    </row>
    <row r="8" spans="1:28" ht="46.5">
      <c r="A8" s="311" t="s">
        <v>1699</v>
      </c>
      <c r="B8" s="336">
        <v>2502653</v>
      </c>
      <c r="C8" s="336" t="s">
        <v>1578</v>
      </c>
      <c r="D8" s="336" t="s">
        <v>1579</v>
      </c>
      <c r="E8" s="336" t="s">
        <v>1580</v>
      </c>
      <c r="F8" s="592">
        <v>15128015</v>
      </c>
      <c r="G8" s="584">
        <v>44201</v>
      </c>
      <c r="H8" s="336" t="s">
        <v>1675</v>
      </c>
      <c r="I8" s="584">
        <v>44202</v>
      </c>
      <c r="J8" s="584">
        <v>44466</v>
      </c>
      <c r="K8" s="584">
        <v>44467</v>
      </c>
      <c r="L8" s="584">
        <v>45120</v>
      </c>
      <c r="M8" s="321"/>
      <c r="N8" s="321"/>
      <c r="O8" s="585"/>
      <c r="P8" s="321"/>
      <c r="Q8" s="321"/>
      <c r="R8" s="592">
        <v>2070216.15</v>
      </c>
      <c r="S8" s="592">
        <v>5431544</v>
      </c>
      <c r="T8" s="466">
        <f t="shared" ref="T8:T71" si="0">+F8-R8-S8</f>
        <v>7626254.8499999996</v>
      </c>
      <c r="U8" s="586">
        <f>T8/F8</f>
        <v>0.50411470705178441</v>
      </c>
      <c r="V8" s="466">
        <v>7626254</v>
      </c>
      <c r="W8" s="169">
        <f t="shared" ref="W8:W71" si="1">+F8-R8-S8-V8</f>
        <v>0.84999999962747097</v>
      </c>
      <c r="Y8" s="475"/>
    </row>
    <row r="9" spans="1:28" ht="46.5">
      <c r="A9" s="486" t="s">
        <v>1700</v>
      </c>
      <c r="B9" s="487">
        <v>2502892</v>
      </c>
      <c r="C9" s="487" t="s">
        <v>1578</v>
      </c>
      <c r="D9" s="487" t="s">
        <v>1579</v>
      </c>
      <c r="E9" s="487" t="s">
        <v>1580</v>
      </c>
      <c r="F9" s="1050">
        <v>82517672</v>
      </c>
      <c r="G9" s="1051">
        <v>44201</v>
      </c>
      <c r="H9" s="487" t="s">
        <v>1675</v>
      </c>
      <c r="I9" s="1051">
        <v>44202</v>
      </c>
      <c r="J9" s="1051">
        <v>44466</v>
      </c>
      <c r="K9" s="1051">
        <v>44467</v>
      </c>
      <c r="L9" s="1051">
        <v>45252</v>
      </c>
      <c r="M9" s="496"/>
      <c r="N9" s="496"/>
      <c r="O9" s="1052"/>
      <c r="P9" s="496"/>
      <c r="Q9" s="496"/>
      <c r="R9" s="1050">
        <v>6513296.75</v>
      </c>
      <c r="S9" s="1050">
        <v>20599212</v>
      </c>
      <c r="T9" s="542">
        <f t="shared" si="0"/>
        <v>55405163.25</v>
      </c>
      <c r="U9" s="1053">
        <f t="shared" ref="U9:U72" si="2">T9/F9</f>
        <v>0.67143391115057149</v>
      </c>
      <c r="V9" s="542">
        <v>55405163</v>
      </c>
      <c r="W9" s="1054">
        <f t="shared" si="1"/>
        <v>0.25</v>
      </c>
      <c r="Y9" s="475"/>
    </row>
    <row r="10" spans="1:28" ht="58.15">
      <c r="A10" s="311" t="s">
        <v>1701</v>
      </c>
      <c r="B10" s="336">
        <v>2502993</v>
      </c>
      <c r="C10" s="336" t="s">
        <v>1578</v>
      </c>
      <c r="D10" s="336" t="s">
        <v>1579</v>
      </c>
      <c r="E10" s="336" t="s">
        <v>1580</v>
      </c>
      <c r="F10" s="592">
        <v>26702333</v>
      </c>
      <c r="G10" s="584">
        <v>44201</v>
      </c>
      <c r="H10" s="336" t="s">
        <v>1675</v>
      </c>
      <c r="I10" s="584">
        <v>44202</v>
      </c>
      <c r="J10" s="584">
        <v>44466</v>
      </c>
      <c r="K10" s="584">
        <v>44467</v>
      </c>
      <c r="L10" s="584">
        <v>45314</v>
      </c>
      <c r="M10" s="321"/>
      <c r="N10" s="321"/>
      <c r="O10" s="585"/>
      <c r="P10" s="321"/>
      <c r="Q10" s="321"/>
      <c r="R10" s="592">
        <v>3714344.24</v>
      </c>
      <c r="S10" s="592">
        <v>4455296</v>
      </c>
      <c r="T10" s="466">
        <f t="shared" si="0"/>
        <v>18532692.759999998</v>
      </c>
      <c r="U10" s="586">
        <f t="shared" si="2"/>
        <v>0.69404769837901426</v>
      </c>
      <c r="V10" s="466">
        <v>18532692</v>
      </c>
      <c r="W10" s="169">
        <f t="shared" si="1"/>
        <v>0.75999999791383743</v>
      </c>
      <c r="Y10" s="475"/>
    </row>
    <row r="11" spans="1:28" ht="58.15">
      <c r="A11" s="486" t="s">
        <v>1702</v>
      </c>
      <c r="B11" s="487">
        <v>2503066</v>
      </c>
      <c r="C11" s="487" t="s">
        <v>1578</v>
      </c>
      <c r="D11" s="487" t="s">
        <v>1579</v>
      </c>
      <c r="E11" s="487" t="s">
        <v>1580</v>
      </c>
      <c r="F11" s="1050">
        <v>85367991</v>
      </c>
      <c r="G11" s="1051">
        <v>44201</v>
      </c>
      <c r="H11" s="487" t="s">
        <v>1675</v>
      </c>
      <c r="I11" s="1051">
        <v>44202</v>
      </c>
      <c r="J11" s="1051">
        <v>44466</v>
      </c>
      <c r="K11" s="1051">
        <v>44467</v>
      </c>
      <c r="L11" s="1051">
        <v>45266</v>
      </c>
      <c r="M11" s="496"/>
      <c r="N11" s="496"/>
      <c r="O11" s="1052"/>
      <c r="P11" s="496"/>
      <c r="Q11" s="496"/>
      <c r="R11" s="1050">
        <v>7180775.21</v>
      </c>
      <c r="S11" s="1050">
        <v>27883580.000000004</v>
      </c>
      <c r="T11" s="542">
        <f t="shared" si="0"/>
        <v>50303635.790000007</v>
      </c>
      <c r="U11" s="1053">
        <f t="shared" si="2"/>
        <v>0.58925640864618689</v>
      </c>
      <c r="V11" s="542">
        <v>50303635</v>
      </c>
      <c r="W11" s="1054">
        <f t="shared" si="1"/>
        <v>0.79000000655651093</v>
      </c>
      <c r="Y11" s="475"/>
    </row>
    <row r="12" spans="1:28" ht="46.5">
      <c r="A12" s="311" t="s">
        <v>1703</v>
      </c>
      <c r="B12" s="336">
        <v>2503076</v>
      </c>
      <c r="C12" s="336" t="s">
        <v>1578</v>
      </c>
      <c r="D12" s="336" t="s">
        <v>1579</v>
      </c>
      <c r="E12" s="336" t="s">
        <v>1580</v>
      </c>
      <c r="F12" s="592">
        <v>44252686</v>
      </c>
      <c r="G12" s="584">
        <v>44201</v>
      </c>
      <c r="H12" s="336" t="s">
        <v>1675</v>
      </c>
      <c r="I12" s="584">
        <v>44202</v>
      </c>
      <c r="J12" s="584">
        <v>44466</v>
      </c>
      <c r="K12" s="584">
        <v>44467</v>
      </c>
      <c r="L12" s="584">
        <v>45111</v>
      </c>
      <c r="M12" s="321"/>
      <c r="N12" s="321"/>
      <c r="O12" s="585"/>
      <c r="P12" s="321"/>
      <c r="Q12" s="321"/>
      <c r="R12" s="592">
        <v>3640090.24</v>
      </c>
      <c r="S12" s="592">
        <v>17083479</v>
      </c>
      <c r="T12" s="466">
        <f t="shared" si="0"/>
        <v>23529116.759999998</v>
      </c>
      <c r="U12" s="586">
        <f t="shared" si="2"/>
        <v>0.53169917776290454</v>
      </c>
      <c r="V12" s="466">
        <v>23529116</v>
      </c>
      <c r="W12" s="169">
        <f t="shared" si="1"/>
        <v>0.75999999791383743</v>
      </c>
      <c r="Y12" s="475"/>
    </row>
    <row r="13" spans="1:28" ht="46.5">
      <c r="A13" s="486" t="s">
        <v>1704</v>
      </c>
      <c r="B13" s="487">
        <v>2503086</v>
      </c>
      <c r="C13" s="487" t="s">
        <v>1578</v>
      </c>
      <c r="D13" s="487" t="s">
        <v>1579</v>
      </c>
      <c r="E13" s="487" t="s">
        <v>1580</v>
      </c>
      <c r="F13" s="1050">
        <v>24871650</v>
      </c>
      <c r="G13" s="1051">
        <v>44201</v>
      </c>
      <c r="H13" s="487" t="s">
        <v>1675</v>
      </c>
      <c r="I13" s="1051">
        <v>44202</v>
      </c>
      <c r="J13" s="1051">
        <v>44466</v>
      </c>
      <c r="K13" s="1051">
        <v>44467</v>
      </c>
      <c r="L13" s="1051">
        <v>45030</v>
      </c>
      <c r="M13" s="496"/>
      <c r="N13" s="496"/>
      <c r="O13" s="1052"/>
      <c r="P13" s="496"/>
      <c r="Q13" s="496"/>
      <c r="R13" s="1050">
        <v>2898672.8</v>
      </c>
      <c r="S13" s="1050">
        <v>11203325</v>
      </c>
      <c r="T13" s="542">
        <f t="shared" si="0"/>
        <v>10769652.199999999</v>
      </c>
      <c r="U13" s="1053">
        <f t="shared" si="2"/>
        <v>0.43300915701210008</v>
      </c>
      <c r="V13" s="542">
        <v>6060243</v>
      </c>
      <c r="W13" s="1054">
        <f t="shared" si="1"/>
        <v>4709409.1999999993</v>
      </c>
    </row>
    <row r="14" spans="1:28" ht="46.5">
      <c r="A14" s="311" t="s">
        <v>1705</v>
      </c>
      <c r="B14" s="336">
        <v>2503124</v>
      </c>
      <c r="C14" s="336" t="s">
        <v>1578</v>
      </c>
      <c r="D14" s="336" t="s">
        <v>1579</v>
      </c>
      <c r="E14" s="336" t="s">
        <v>1580</v>
      </c>
      <c r="F14" s="592">
        <v>44457708</v>
      </c>
      <c r="G14" s="584">
        <v>44201</v>
      </c>
      <c r="H14" s="336" t="s">
        <v>1675</v>
      </c>
      <c r="I14" s="584">
        <v>44202</v>
      </c>
      <c r="J14" s="584">
        <v>44466</v>
      </c>
      <c r="K14" s="584">
        <v>44467</v>
      </c>
      <c r="L14" s="584">
        <v>45148</v>
      </c>
      <c r="M14" s="321"/>
      <c r="N14" s="321"/>
      <c r="O14" s="585"/>
      <c r="P14" s="321"/>
      <c r="Q14" s="321"/>
      <c r="R14" s="592">
        <v>6378354.9199999999</v>
      </c>
      <c r="S14" s="592">
        <v>20519542</v>
      </c>
      <c r="T14" s="466">
        <f t="shared" si="0"/>
        <v>17559811.079999998</v>
      </c>
      <c r="U14" s="586">
        <f t="shared" si="2"/>
        <v>0.39497787605244961</v>
      </c>
      <c r="V14" s="466">
        <v>17559811</v>
      </c>
      <c r="W14" s="169">
        <f t="shared" si="1"/>
        <v>7.9999998211860657E-2</v>
      </c>
      <c r="X14" s="368"/>
      <c r="Y14" s="475"/>
    </row>
    <row r="15" spans="1:28" ht="58.15">
      <c r="A15" s="486" t="s">
        <v>1706</v>
      </c>
      <c r="B15" s="487">
        <v>2503125</v>
      </c>
      <c r="C15" s="487" t="s">
        <v>1578</v>
      </c>
      <c r="D15" s="487" t="s">
        <v>1579</v>
      </c>
      <c r="E15" s="487" t="s">
        <v>1580</v>
      </c>
      <c r="F15" s="1050">
        <v>36904666</v>
      </c>
      <c r="G15" s="1051">
        <v>44201</v>
      </c>
      <c r="H15" s="487" t="s">
        <v>1675</v>
      </c>
      <c r="I15" s="1051">
        <v>44202</v>
      </c>
      <c r="J15" s="1051">
        <v>44466</v>
      </c>
      <c r="K15" s="1051">
        <v>44467</v>
      </c>
      <c r="L15" s="1051">
        <v>45369</v>
      </c>
      <c r="M15" s="496"/>
      <c r="N15" s="496"/>
      <c r="O15" s="1052"/>
      <c r="P15" s="496"/>
      <c r="Q15" s="496"/>
      <c r="R15" s="1050">
        <v>5629363.5099999998</v>
      </c>
      <c r="S15" s="1050">
        <v>5283069</v>
      </c>
      <c r="T15" s="542">
        <f t="shared" si="0"/>
        <v>25992233.490000002</v>
      </c>
      <c r="U15" s="1053">
        <f t="shared" si="2"/>
        <v>0.70430751195526342</v>
      </c>
      <c r="V15" s="542">
        <v>19790047</v>
      </c>
      <c r="W15" s="1054">
        <f t="shared" si="1"/>
        <v>6202186.4900000021</v>
      </c>
    </row>
    <row r="16" spans="1:28" ht="58.15">
      <c r="A16" s="311" t="s">
        <v>1707</v>
      </c>
      <c r="B16" s="336">
        <v>2503176</v>
      </c>
      <c r="C16" s="336" t="s">
        <v>1578</v>
      </c>
      <c r="D16" s="336" t="s">
        <v>1579</v>
      </c>
      <c r="E16" s="336" t="s">
        <v>1580</v>
      </c>
      <c r="F16" s="592">
        <v>22687147</v>
      </c>
      <c r="G16" s="584">
        <v>44201</v>
      </c>
      <c r="H16" s="336" t="s">
        <v>1675</v>
      </c>
      <c r="I16" s="584">
        <v>44202</v>
      </c>
      <c r="J16" s="584">
        <v>44466</v>
      </c>
      <c r="K16" s="584">
        <v>44467</v>
      </c>
      <c r="L16" s="584">
        <v>45260</v>
      </c>
      <c r="M16" s="321"/>
      <c r="N16" s="321"/>
      <c r="O16" s="585"/>
      <c r="P16" s="321"/>
      <c r="Q16" s="321"/>
      <c r="R16" s="592">
        <v>3020902.82</v>
      </c>
      <c r="S16" s="592">
        <v>3651426</v>
      </c>
      <c r="T16" s="466">
        <f t="shared" si="0"/>
        <v>16014818.18</v>
      </c>
      <c r="U16" s="586">
        <f t="shared" si="2"/>
        <v>0.7058982859325591</v>
      </c>
      <c r="V16" s="466">
        <v>12308573</v>
      </c>
      <c r="W16" s="169">
        <f t="shared" si="1"/>
        <v>3706245.1799999997</v>
      </c>
    </row>
    <row r="17" spans="1:25" ht="46.5">
      <c r="A17" s="486" t="s">
        <v>1708</v>
      </c>
      <c r="B17" s="487">
        <v>2503195</v>
      </c>
      <c r="C17" s="487" t="s">
        <v>1578</v>
      </c>
      <c r="D17" s="487" t="s">
        <v>1579</v>
      </c>
      <c r="E17" s="487" t="s">
        <v>1580</v>
      </c>
      <c r="F17" s="1050">
        <v>73456039</v>
      </c>
      <c r="G17" s="1051">
        <v>44201</v>
      </c>
      <c r="H17" s="487" t="s">
        <v>1675</v>
      </c>
      <c r="I17" s="1051">
        <v>44202</v>
      </c>
      <c r="J17" s="1051">
        <v>44466</v>
      </c>
      <c r="K17" s="1051">
        <v>44467</v>
      </c>
      <c r="L17" s="1051">
        <v>45145</v>
      </c>
      <c r="M17" s="496"/>
      <c r="N17" s="496"/>
      <c r="O17" s="1052"/>
      <c r="P17" s="496"/>
      <c r="Q17" s="496"/>
      <c r="R17" s="1050">
        <v>8640754.0999999996</v>
      </c>
      <c r="S17" s="1050">
        <v>29077232</v>
      </c>
      <c r="T17" s="542">
        <f t="shared" si="0"/>
        <v>35738052.899999999</v>
      </c>
      <c r="U17" s="1053">
        <f t="shared" si="2"/>
        <v>0.48652300595734543</v>
      </c>
      <c r="V17" s="542">
        <v>35738052</v>
      </c>
      <c r="W17" s="1054">
        <f t="shared" si="1"/>
        <v>0.89999999850988388</v>
      </c>
      <c r="Y17" s="475"/>
    </row>
    <row r="18" spans="1:25" ht="46.5">
      <c r="A18" s="311" t="s">
        <v>1709</v>
      </c>
      <c r="B18" s="336">
        <v>2503213</v>
      </c>
      <c r="C18" s="336" t="s">
        <v>1578</v>
      </c>
      <c r="D18" s="336" t="s">
        <v>1579</v>
      </c>
      <c r="E18" s="336" t="s">
        <v>1580</v>
      </c>
      <c r="F18" s="592">
        <v>39442741</v>
      </c>
      <c r="G18" s="584">
        <v>44201</v>
      </c>
      <c r="H18" s="336" t="s">
        <v>1675</v>
      </c>
      <c r="I18" s="584">
        <v>44202</v>
      </c>
      <c r="J18" s="584">
        <v>44466</v>
      </c>
      <c r="K18" s="584">
        <v>44467</v>
      </c>
      <c r="L18" s="584">
        <v>45149</v>
      </c>
      <c r="M18" s="321"/>
      <c r="N18" s="321"/>
      <c r="O18" s="585"/>
      <c r="P18" s="321"/>
      <c r="Q18" s="321"/>
      <c r="R18" s="592">
        <v>5542503.75</v>
      </c>
      <c r="S18" s="592">
        <v>17790550</v>
      </c>
      <c r="T18" s="466">
        <f t="shared" si="0"/>
        <v>16109687.25</v>
      </c>
      <c r="U18" s="586">
        <f t="shared" si="2"/>
        <v>0.40843224485843921</v>
      </c>
      <c r="V18" s="466">
        <v>16109687</v>
      </c>
      <c r="W18" s="169">
        <f t="shared" si="1"/>
        <v>0.25</v>
      </c>
      <c r="X18" s="368"/>
      <c r="Y18" s="475"/>
    </row>
    <row r="19" spans="1:25" ht="46.5">
      <c r="A19" s="486" t="s">
        <v>1710</v>
      </c>
      <c r="B19" s="487">
        <v>2503222</v>
      </c>
      <c r="C19" s="487" t="s">
        <v>1578</v>
      </c>
      <c r="D19" s="487" t="s">
        <v>1579</v>
      </c>
      <c r="E19" s="487" t="s">
        <v>1580</v>
      </c>
      <c r="F19" s="1050">
        <v>23399404</v>
      </c>
      <c r="G19" s="1051">
        <v>44201</v>
      </c>
      <c r="H19" s="487" t="s">
        <v>1675</v>
      </c>
      <c r="I19" s="1051">
        <v>44202</v>
      </c>
      <c r="J19" s="1051">
        <v>44466</v>
      </c>
      <c r="K19" s="1051">
        <v>44467</v>
      </c>
      <c r="L19" s="1051">
        <v>45163</v>
      </c>
      <c r="M19" s="496"/>
      <c r="N19" s="496"/>
      <c r="O19" s="1052"/>
      <c r="P19" s="496"/>
      <c r="Q19" s="496"/>
      <c r="R19" s="1050">
        <v>3458579.26</v>
      </c>
      <c r="S19" s="1050">
        <v>11169254.000000002</v>
      </c>
      <c r="T19" s="542">
        <f t="shared" si="0"/>
        <v>8771570.7400000002</v>
      </c>
      <c r="U19" s="1053">
        <f t="shared" si="2"/>
        <v>0.37486299821995467</v>
      </c>
      <c r="V19" s="542">
        <v>7090607</v>
      </c>
      <c r="W19" s="1054">
        <f t="shared" si="1"/>
        <v>1680963.7400000002</v>
      </c>
    </row>
    <row r="20" spans="1:25" ht="46.5">
      <c r="A20" s="311" t="s">
        <v>1711</v>
      </c>
      <c r="B20" s="336">
        <v>2503358</v>
      </c>
      <c r="C20" s="336" t="s">
        <v>1578</v>
      </c>
      <c r="D20" s="336" t="s">
        <v>1579</v>
      </c>
      <c r="E20" s="336" t="s">
        <v>1580</v>
      </c>
      <c r="F20" s="592">
        <v>45673475</v>
      </c>
      <c r="G20" s="584">
        <v>44201</v>
      </c>
      <c r="H20" s="336" t="s">
        <v>1675</v>
      </c>
      <c r="I20" s="584">
        <v>44202</v>
      </c>
      <c r="J20" s="584">
        <v>44466</v>
      </c>
      <c r="K20" s="584">
        <v>44467</v>
      </c>
      <c r="L20" s="584">
        <v>45425</v>
      </c>
      <c r="M20" s="321"/>
      <c r="N20" s="321"/>
      <c r="O20" s="585"/>
      <c r="P20" s="321"/>
      <c r="Q20" s="321"/>
      <c r="R20" s="592">
        <v>5269390.9000000004</v>
      </c>
      <c r="S20" s="592">
        <v>7431809</v>
      </c>
      <c r="T20" s="466">
        <f t="shared" si="0"/>
        <v>32972275.100000001</v>
      </c>
      <c r="U20" s="586">
        <f t="shared" si="2"/>
        <v>0.7219129943583229</v>
      </c>
      <c r="V20" s="466">
        <v>21651119</v>
      </c>
      <c r="W20" s="169">
        <f t="shared" si="1"/>
        <v>11321156.100000001</v>
      </c>
      <c r="X20" s="368"/>
    </row>
    <row r="21" spans="1:25" ht="46.5">
      <c r="A21" s="486" t="s">
        <v>1712</v>
      </c>
      <c r="B21" s="487">
        <v>2503622</v>
      </c>
      <c r="C21" s="487" t="s">
        <v>1578</v>
      </c>
      <c r="D21" s="487" t="s">
        <v>1579</v>
      </c>
      <c r="E21" s="487" t="s">
        <v>1580</v>
      </c>
      <c r="F21" s="1050">
        <v>20658809</v>
      </c>
      <c r="G21" s="1051">
        <v>44201</v>
      </c>
      <c r="H21" s="487" t="s">
        <v>1675</v>
      </c>
      <c r="I21" s="1051">
        <v>44202</v>
      </c>
      <c r="J21" s="1051">
        <v>44466</v>
      </c>
      <c r="K21" s="1051">
        <v>44467</v>
      </c>
      <c r="L21" s="1051">
        <v>45252</v>
      </c>
      <c r="M21" s="496"/>
      <c r="N21" s="496"/>
      <c r="O21" s="1052"/>
      <c r="P21" s="496"/>
      <c r="Q21" s="496"/>
      <c r="R21" s="1050">
        <v>2630923.11</v>
      </c>
      <c r="S21" s="1050">
        <v>3354609.9999999995</v>
      </c>
      <c r="T21" s="542">
        <f t="shared" si="0"/>
        <v>14673275.890000001</v>
      </c>
      <c r="U21" s="1053">
        <f t="shared" si="2"/>
        <v>0.71026727097384945</v>
      </c>
      <c r="V21" s="542">
        <v>8542890</v>
      </c>
      <c r="W21" s="1054">
        <f t="shared" si="1"/>
        <v>6130385.8900000006</v>
      </c>
      <c r="X21" s="368"/>
    </row>
    <row r="22" spans="1:25" ht="46.5">
      <c r="A22" s="311" t="s">
        <v>1713</v>
      </c>
      <c r="B22" s="336">
        <v>2503626</v>
      </c>
      <c r="C22" s="336" t="s">
        <v>1578</v>
      </c>
      <c r="D22" s="336" t="s">
        <v>1579</v>
      </c>
      <c r="E22" s="336" t="s">
        <v>1580</v>
      </c>
      <c r="F22" s="592">
        <v>68132152</v>
      </c>
      <c r="G22" s="584">
        <v>44201</v>
      </c>
      <c r="H22" s="336" t="s">
        <v>1675</v>
      </c>
      <c r="I22" s="584">
        <v>44202</v>
      </c>
      <c r="J22" s="584">
        <v>44466</v>
      </c>
      <c r="K22" s="584">
        <v>44467</v>
      </c>
      <c r="L22" s="584">
        <v>45139</v>
      </c>
      <c r="M22" s="321"/>
      <c r="N22" s="321"/>
      <c r="O22" s="585"/>
      <c r="P22" s="321"/>
      <c r="Q22" s="321"/>
      <c r="R22" s="592">
        <v>8578309.4499999993</v>
      </c>
      <c r="S22" s="592">
        <v>25538086</v>
      </c>
      <c r="T22" s="466">
        <f t="shared" si="0"/>
        <v>34015756.549999997</v>
      </c>
      <c r="U22" s="586">
        <f t="shared" si="2"/>
        <v>0.49926144340780543</v>
      </c>
      <c r="V22" s="466">
        <v>34015756</v>
      </c>
      <c r="W22" s="169">
        <f t="shared" si="1"/>
        <v>0.54999999701976776</v>
      </c>
      <c r="X22" s="368"/>
      <c r="Y22" s="475"/>
    </row>
    <row r="23" spans="1:25" ht="58.15">
      <c r="A23" s="486" t="s">
        <v>1714</v>
      </c>
      <c r="B23" s="487">
        <v>2503220</v>
      </c>
      <c r="C23" s="487" t="s">
        <v>1578</v>
      </c>
      <c r="D23" s="487" t="s">
        <v>1579</v>
      </c>
      <c r="E23" s="487" t="s">
        <v>1580</v>
      </c>
      <c r="F23" s="1050">
        <v>29873608</v>
      </c>
      <c r="G23" s="1051">
        <v>44232</v>
      </c>
      <c r="H23" s="487" t="s">
        <v>1676</v>
      </c>
      <c r="I23" s="1051">
        <v>44233</v>
      </c>
      <c r="J23" s="1051">
        <v>44474</v>
      </c>
      <c r="K23" s="1051">
        <v>44475</v>
      </c>
      <c r="L23" s="1051">
        <v>44932</v>
      </c>
      <c r="M23" s="1055"/>
      <c r="N23" s="496"/>
      <c r="O23" s="1052">
        <v>44799</v>
      </c>
      <c r="P23" s="496"/>
      <c r="Q23" s="496"/>
      <c r="R23" s="1056">
        <v>7383517.1699999999</v>
      </c>
      <c r="S23" s="1050">
        <v>22490090</v>
      </c>
      <c r="T23" s="542">
        <f t="shared" si="0"/>
        <v>0.82999999821186066</v>
      </c>
      <c r="U23" s="1053">
        <f t="shared" si="2"/>
        <v>2.7783721277050319E-8</v>
      </c>
      <c r="V23" s="1056">
        <v>0</v>
      </c>
      <c r="W23" s="1054">
        <f t="shared" si="1"/>
        <v>0.82999999821186066</v>
      </c>
      <c r="Y23" s="475"/>
    </row>
    <row r="24" spans="1:25" ht="69.75">
      <c r="A24" s="311" t="s">
        <v>1581</v>
      </c>
      <c r="B24" s="336">
        <v>2503352</v>
      </c>
      <c r="C24" s="336" t="s">
        <v>1578</v>
      </c>
      <c r="D24" s="336" t="s">
        <v>1579</v>
      </c>
      <c r="E24" s="336" t="s">
        <v>1580</v>
      </c>
      <c r="F24" s="592">
        <v>20709851</v>
      </c>
      <c r="G24" s="584">
        <v>44232</v>
      </c>
      <c r="H24" s="336" t="s">
        <v>1676</v>
      </c>
      <c r="I24" s="584">
        <v>44233</v>
      </c>
      <c r="J24" s="584">
        <v>44474</v>
      </c>
      <c r="K24" s="584">
        <v>44475</v>
      </c>
      <c r="L24" s="584">
        <v>44922</v>
      </c>
      <c r="M24" s="388"/>
      <c r="N24" s="321"/>
      <c r="O24" s="585">
        <v>44799</v>
      </c>
      <c r="P24" s="321"/>
      <c r="Q24" s="321"/>
      <c r="R24" s="455">
        <v>8575700.6799999997</v>
      </c>
      <c r="S24" s="592">
        <v>12134150</v>
      </c>
      <c r="T24" s="466">
        <f t="shared" si="0"/>
        <v>0.32000000029802322</v>
      </c>
      <c r="U24" s="586">
        <f t="shared" si="2"/>
        <v>1.5451583900725467E-8</v>
      </c>
      <c r="V24" s="455">
        <v>0</v>
      </c>
      <c r="W24" s="169">
        <f t="shared" si="1"/>
        <v>0.32000000029802322</v>
      </c>
      <c r="X24" s="368"/>
      <c r="Y24" s="475"/>
    </row>
    <row r="25" spans="1:25" ht="58.15">
      <c r="A25" s="486" t="s">
        <v>1582</v>
      </c>
      <c r="B25" s="487">
        <v>2503451</v>
      </c>
      <c r="C25" s="487" t="s">
        <v>1578</v>
      </c>
      <c r="D25" s="487" t="s">
        <v>1579</v>
      </c>
      <c r="E25" s="487" t="s">
        <v>1580</v>
      </c>
      <c r="F25" s="1050">
        <v>7987445</v>
      </c>
      <c r="G25" s="1051">
        <v>44232</v>
      </c>
      <c r="H25" s="487" t="s">
        <v>1676</v>
      </c>
      <c r="I25" s="1051">
        <v>44233</v>
      </c>
      <c r="J25" s="1051">
        <v>44474</v>
      </c>
      <c r="K25" s="1051">
        <v>44475</v>
      </c>
      <c r="L25" s="1051">
        <v>44844</v>
      </c>
      <c r="M25" s="1055"/>
      <c r="N25" s="496"/>
      <c r="O25" s="1052">
        <v>44614</v>
      </c>
      <c r="P25" s="496"/>
      <c r="Q25" s="496"/>
      <c r="R25" s="1056">
        <v>3897152.37</v>
      </c>
      <c r="S25" s="1050">
        <v>3401146</v>
      </c>
      <c r="T25" s="542">
        <f t="shared" si="0"/>
        <v>689146.62999999989</v>
      </c>
      <c r="U25" s="1053">
        <f t="shared" si="2"/>
        <v>8.6278732435716293E-2</v>
      </c>
      <c r="V25" s="1056">
        <v>0</v>
      </c>
      <c r="W25" s="1054">
        <f t="shared" si="1"/>
        <v>689146.62999999989</v>
      </c>
      <c r="X25" s="368"/>
    </row>
    <row r="26" spans="1:25" ht="69.75">
      <c r="A26" s="311" t="s">
        <v>1583</v>
      </c>
      <c r="B26" s="336">
        <v>2503615</v>
      </c>
      <c r="C26" s="336" t="s">
        <v>1578</v>
      </c>
      <c r="D26" s="336" t="s">
        <v>1579</v>
      </c>
      <c r="E26" s="336" t="s">
        <v>1580</v>
      </c>
      <c r="F26" s="592">
        <v>21201300</v>
      </c>
      <c r="G26" s="584">
        <v>44232</v>
      </c>
      <c r="H26" s="336" t="s">
        <v>1676</v>
      </c>
      <c r="I26" s="584">
        <v>44233</v>
      </c>
      <c r="J26" s="584">
        <v>44474</v>
      </c>
      <c r="K26" s="584">
        <v>44475</v>
      </c>
      <c r="L26" s="584">
        <v>44876</v>
      </c>
      <c r="M26" s="388"/>
      <c r="N26" s="321"/>
      <c r="O26" s="585">
        <v>44792</v>
      </c>
      <c r="P26" s="321"/>
      <c r="Q26" s="321"/>
      <c r="R26" s="455">
        <v>6893312.4800000004</v>
      </c>
      <c r="S26" s="592">
        <v>13937827</v>
      </c>
      <c r="T26" s="466">
        <f t="shared" si="0"/>
        <v>370160.51999999955</v>
      </c>
      <c r="U26" s="586">
        <f t="shared" si="2"/>
        <v>1.7459331267422259E-2</v>
      </c>
      <c r="V26" s="455">
        <v>0</v>
      </c>
      <c r="W26" s="169">
        <f t="shared" si="1"/>
        <v>370160.51999999955</v>
      </c>
      <c r="X26" s="368"/>
    </row>
    <row r="27" spans="1:25" ht="46.5">
      <c r="A27" s="486" t="s">
        <v>1584</v>
      </c>
      <c r="B27" s="487">
        <v>2428685</v>
      </c>
      <c r="C27" s="487" t="s">
        <v>1578</v>
      </c>
      <c r="D27" s="487" t="s">
        <v>1579</v>
      </c>
      <c r="E27" s="487" t="s">
        <v>1580</v>
      </c>
      <c r="F27" s="1050">
        <v>23275442</v>
      </c>
      <c r="G27" s="1051">
        <v>44210</v>
      </c>
      <c r="H27" s="487" t="s">
        <v>1677</v>
      </c>
      <c r="I27" s="1051">
        <v>44211</v>
      </c>
      <c r="J27" s="1051">
        <v>44474</v>
      </c>
      <c r="K27" s="1051">
        <v>44475</v>
      </c>
      <c r="L27" s="1051">
        <v>44894</v>
      </c>
      <c r="M27" s="1055"/>
      <c r="N27" s="496"/>
      <c r="O27" s="1052">
        <v>44600</v>
      </c>
      <c r="P27" s="496"/>
      <c r="Q27" s="496"/>
      <c r="R27" s="1056">
        <v>11256959.74</v>
      </c>
      <c r="S27" s="1050">
        <v>11409450</v>
      </c>
      <c r="T27" s="542">
        <f t="shared" si="0"/>
        <v>609032.25999999978</v>
      </c>
      <c r="U27" s="1053">
        <f t="shared" si="2"/>
        <v>2.6166302663554134E-2</v>
      </c>
      <c r="V27" s="1056">
        <v>0</v>
      </c>
      <c r="W27" s="1054">
        <f t="shared" si="1"/>
        <v>609032.25999999978</v>
      </c>
      <c r="X27" s="368"/>
    </row>
    <row r="28" spans="1:25" ht="69.75">
      <c r="A28" s="311" t="s">
        <v>1585</v>
      </c>
      <c r="B28" s="336">
        <v>2502300</v>
      </c>
      <c r="C28" s="336" t="s">
        <v>1578</v>
      </c>
      <c r="D28" s="336" t="s">
        <v>1579</v>
      </c>
      <c r="E28" s="336" t="s">
        <v>1580</v>
      </c>
      <c r="F28" s="592">
        <v>67164732</v>
      </c>
      <c r="G28" s="584">
        <v>44210</v>
      </c>
      <c r="H28" s="336" t="s">
        <v>1677</v>
      </c>
      <c r="I28" s="584">
        <v>44211</v>
      </c>
      <c r="J28" s="584">
        <v>44474</v>
      </c>
      <c r="K28" s="584">
        <v>44475</v>
      </c>
      <c r="L28" s="584">
        <v>44895</v>
      </c>
      <c r="M28" s="388"/>
      <c r="N28" s="321"/>
      <c r="O28" s="585">
        <v>44632</v>
      </c>
      <c r="P28" s="321"/>
      <c r="Q28" s="321"/>
      <c r="R28" s="455">
        <v>25399049.25</v>
      </c>
      <c r="S28" s="592">
        <v>29084031.000000004</v>
      </c>
      <c r="T28" s="466">
        <f t="shared" si="0"/>
        <v>12681651.749999996</v>
      </c>
      <c r="U28" s="586">
        <f t="shared" si="2"/>
        <v>0.18881414951525446</v>
      </c>
      <c r="V28" s="455">
        <v>0</v>
      </c>
      <c r="W28" s="169">
        <f t="shared" si="1"/>
        <v>12681651.749999996</v>
      </c>
    </row>
    <row r="29" spans="1:25" ht="69.75">
      <c r="A29" s="486" t="s">
        <v>1586</v>
      </c>
      <c r="B29" s="487">
        <v>2503208</v>
      </c>
      <c r="C29" s="487" t="s">
        <v>1578</v>
      </c>
      <c r="D29" s="487" t="s">
        <v>1579</v>
      </c>
      <c r="E29" s="487" t="s">
        <v>1580</v>
      </c>
      <c r="F29" s="1050">
        <v>20560178</v>
      </c>
      <c r="G29" s="1051">
        <v>44210</v>
      </c>
      <c r="H29" s="487" t="s">
        <v>1677</v>
      </c>
      <c r="I29" s="1051">
        <v>44211</v>
      </c>
      <c r="J29" s="1051">
        <v>44474</v>
      </c>
      <c r="K29" s="1051">
        <v>44475</v>
      </c>
      <c r="L29" s="1051">
        <v>44887</v>
      </c>
      <c r="M29" s="1055"/>
      <c r="N29" s="496"/>
      <c r="O29" s="1052">
        <v>44560</v>
      </c>
      <c r="P29" s="496"/>
      <c r="Q29" s="496"/>
      <c r="R29" s="1056">
        <v>14792643.67</v>
      </c>
      <c r="S29" s="1050">
        <v>4591742</v>
      </c>
      <c r="T29" s="542">
        <f t="shared" si="0"/>
        <v>1175792.33</v>
      </c>
      <c r="U29" s="1053">
        <f t="shared" si="2"/>
        <v>5.7187847790033726E-2</v>
      </c>
      <c r="V29" s="1056">
        <v>0</v>
      </c>
      <c r="W29" s="1054">
        <f t="shared" si="1"/>
        <v>1175792.33</v>
      </c>
      <c r="X29" s="368"/>
    </row>
    <row r="30" spans="1:25" ht="81.400000000000006">
      <c r="A30" s="311" t="s">
        <v>1587</v>
      </c>
      <c r="B30" s="336">
        <v>2503217</v>
      </c>
      <c r="C30" s="336" t="s">
        <v>1578</v>
      </c>
      <c r="D30" s="336" t="s">
        <v>1579</v>
      </c>
      <c r="E30" s="336" t="s">
        <v>1580</v>
      </c>
      <c r="F30" s="592">
        <v>27946676</v>
      </c>
      <c r="G30" s="584">
        <v>44210</v>
      </c>
      <c r="H30" s="336" t="s">
        <v>1677</v>
      </c>
      <c r="I30" s="584">
        <v>44211</v>
      </c>
      <c r="J30" s="584">
        <v>44474</v>
      </c>
      <c r="K30" s="584">
        <v>44475</v>
      </c>
      <c r="L30" s="584">
        <v>44894</v>
      </c>
      <c r="M30" s="388"/>
      <c r="N30" s="321"/>
      <c r="O30" s="585">
        <v>44608</v>
      </c>
      <c r="P30" s="321"/>
      <c r="Q30" s="321"/>
      <c r="R30" s="455">
        <v>12741217.66</v>
      </c>
      <c r="S30" s="592">
        <v>12211120</v>
      </c>
      <c r="T30" s="466">
        <f t="shared" si="0"/>
        <v>2994338.34</v>
      </c>
      <c r="U30" s="586">
        <f t="shared" si="2"/>
        <v>0.10714470443640596</v>
      </c>
      <c r="V30" s="455">
        <v>0</v>
      </c>
      <c r="W30" s="169">
        <f t="shared" si="1"/>
        <v>2994338.34</v>
      </c>
    </row>
    <row r="31" spans="1:25" ht="69.75">
      <c r="A31" s="486" t="s">
        <v>1588</v>
      </c>
      <c r="B31" s="487">
        <v>2503218</v>
      </c>
      <c r="C31" s="487" t="s">
        <v>1578</v>
      </c>
      <c r="D31" s="487" t="s">
        <v>1579</v>
      </c>
      <c r="E31" s="487" t="s">
        <v>1580</v>
      </c>
      <c r="F31" s="1050">
        <v>38064093</v>
      </c>
      <c r="G31" s="1051">
        <v>44210</v>
      </c>
      <c r="H31" s="487" t="s">
        <v>1677</v>
      </c>
      <c r="I31" s="1051">
        <v>44211</v>
      </c>
      <c r="J31" s="1051">
        <v>44474</v>
      </c>
      <c r="K31" s="1051">
        <v>44475</v>
      </c>
      <c r="L31" s="1051">
        <v>44902</v>
      </c>
      <c r="M31" s="1055"/>
      <c r="N31" s="496"/>
      <c r="O31" s="1052">
        <v>44634</v>
      </c>
      <c r="P31" s="496"/>
      <c r="Q31" s="496"/>
      <c r="R31" s="1056">
        <v>20279859.920000002</v>
      </c>
      <c r="S31" s="1050">
        <v>16050572</v>
      </c>
      <c r="T31" s="542">
        <f t="shared" si="0"/>
        <v>1733661.0799999982</v>
      </c>
      <c r="U31" s="1053">
        <f t="shared" si="2"/>
        <v>4.5545839749813508E-2</v>
      </c>
      <c r="V31" s="1056">
        <v>0</v>
      </c>
      <c r="W31" s="1054">
        <f t="shared" si="1"/>
        <v>1733661.0799999982</v>
      </c>
    </row>
    <row r="32" spans="1:25" ht="69.75">
      <c r="A32" s="311" t="s">
        <v>1589</v>
      </c>
      <c r="B32" s="336">
        <v>2503353</v>
      </c>
      <c r="C32" s="336" t="s">
        <v>1578</v>
      </c>
      <c r="D32" s="336" t="s">
        <v>1579</v>
      </c>
      <c r="E32" s="336" t="s">
        <v>1580</v>
      </c>
      <c r="F32" s="592">
        <v>53207124</v>
      </c>
      <c r="G32" s="584">
        <v>44210</v>
      </c>
      <c r="H32" s="336" t="s">
        <v>1677</v>
      </c>
      <c r="I32" s="584">
        <v>44211</v>
      </c>
      <c r="J32" s="584">
        <v>44474</v>
      </c>
      <c r="K32" s="584">
        <v>44475</v>
      </c>
      <c r="L32" s="584">
        <v>44897</v>
      </c>
      <c r="M32" s="388"/>
      <c r="N32" s="321"/>
      <c r="O32" s="585">
        <v>44634</v>
      </c>
      <c r="P32" s="321"/>
      <c r="Q32" s="321"/>
      <c r="R32" s="455">
        <v>19702422.18</v>
      </c>
      <c r="S32" s="592">
        <v>20704748</v>
      </c>
      <c r="T32" s="466">
        <f t="shared" si="0"/>
        <v>12799953.82</v>
      </c>
      <c r="U32" s="586">
        <f t="shared" si="2"/>
        <v>0.24056842125125952</v>
      </c>
      <c r="V32" s="455">
        <v>0</v>
      </c>
      <c r="W32" s="169">
        <f t="shared" si="1"/>
        <v>12799953.82</v>
      </c>
    </row>
    <row r="33" spans="1:25" ht="69.75">
      <c r="A33" s="486" t="s">
        <v>1590</v>
      </c>
      <c r="B33" s="487">
        <v>2503356</v>
      </c>
      <c r="C33" s="487" t="s">
        <v>1578</v>
      </c>
      <c r="D33" s="487" t="s">
        <v>1579</v>
      </c>
      <c r="E33" s="487" t="s">
        <v>1580</v>
      </c>
      <c r="F33" s="1050">
        <v>34870402</v>
      </c>
      <c r="G33" s="1051">
        <v>44210</v>
      </c>
      <c r="H33" s="487" t="s">
        <v>1677</v>
      </c>
      <c r="I33" s="1051">
        <v>44211</v>
      </c>
      <c r="J33" s="1051">
        <v>44474</v>
      </c>
      <c r="K33" s="1051">
        <v>44475</v>
      </c>
      <c r="L33" s="1051">
        <v>44890</v>
      </c>
      <c r="M33" s="1055"/>
      <c r="N33" s="496"/>
      <c r="O33" s="1052">
        <v>44620</v>
      </c>
      <c r="P33" s="496"/>
      <c r="Q33" s="496"/>
      <c r="R33" s="1056">
        <v>12407213</v>
      </c>
      <c r="S33" s="1050">
        <v>19918562</v>
      </c>
      <c r="T33" s="542">
        <f t="shared" si="0"/>
        <v>2544627</v>
      </c>
      <c r="U33" s="1053">
        <f t="shared" si="2"/>
        <v>7.2973836091708946E-2</v>
      </c>
      <c r="V33" s="1056">
        <v>0</v>
      </c>
      <c r="W33" s="1054">
        <f t="shared" si="1"/>
        <v>2544627</v>
      </c>
      <c r="X33" s="368"/>
    </row>
    <row r="34" spans="1:25" ht="58.15">
      <c r="A34" s="311" t="s">
        <v>1591</v>
      </c>
      <c r="B34" s="336">
        <v>2503624</v>
      </c>
      <c r="C34" s="336" t="s">
        <v>1578</v>
      </c>
      <c r="D34" s="336" t="s">
        <v>1579</v>
      </c>
      <c r="E34" s="336" t="s">
        <v>1580</v>
      </c>
      <c r="F34" s="592">
        <v>20835613</v>
      </c>
      <c r="G34" s="584">
        <v>44210</v>
      </c>
      <c r="H34" s="336" t="s">
        <v>1677</v>
      </c>
      <c r="I34" s="584">
        <v>44211</v>
      </c>
      <c r="J34" s="584">
        <v>44474</v>
      </c>
      <c r="K34" s="584">
        <v>44475</v>
      </c>
      <c r="L34" s="584">
        <v>44886</v>
      </c>
      <c r="M34" s="388"/>
      <c r="N34" s="321"/>
      <c r="O34" s="585">
        <v>44609</v>
      </c>
      <c r="P34" s="321"/>
      <c r="Q34" s="321"/>
      <c r="R34" s="455">
        <v>9331663.0299999993</v>
      </c>
      <c r="S34" s="592">
        <v>11024566</v>
      </c>
      <c r="T34" s="466">
        <f t="shared" si="0"/>
        <v>479383.97000000067</v>
      </c>
      <c r="U34" s="586">
        <f t="shared" si="2"/>
        <v>2.3007912942134251E-2</v>
      </c>
      <c r="V34" s="455">
        <v>0</v>
      </c>
      <c r="W34" s="169">
        <f t="shared" si="1"/>
        <v>479383.97000000067</v>
      </c>
      <c r="X34" s="368"/>
    </row>
    <row r="35" spans="1:25" ht="81.400000000000006">
      <c r="A35" s="486" t="s">
        <v>1592</v>
      </c>
      <c r="B35" s="487">
        <v>2503752</v>
      </c>
      <c r="C35" s="487" t="s">
        <v>1578</v>
      </c>
      <c r="D35" s="487" t="s">
        <v>1579</v>
      </c>
      <c r="E35" s="487" t="s">
        <v>1580</v>
      </c>
      <c r="F35" s="1050">
        <v>17883244</v>
      </c>
      <c r="G35" s="1051">
        <v>44210</v>
      </c>
      <c r="H35" s="487" t="s">
        <v>1677</v>
      </c>
      <c r="I35" s="1051">
        <v>44211</v>
      </c>
      <c r="J35" s="1051">
        <v>44474</v>
      </c>
      <c r="K35" s="1051">
        <v>44475</v>
      </c>
      <c r="L35" s="1051">
        <v>44896</v>
      </c>
      <c r="M35" s="1055"/>
      <c r="N35" s="496"/>
      <c r="O35" s="1052">
        <v>44615</v>
      </c>
      <c r="P35" s="496"/>
      <c r="Q35" s="496"/>
      <c r="R35" s="1056">
        <v>6416472.5999999996</v>
      </c>
      <c r="S35" s="1050">
        <v>8586376</v>
      </c>
      <c r="T35" s="542">
        <f t="shared" si="0"/>
        <v>2880395.4000000004</v>
      </c>
      <c r="U35" s="1053">
        <f t="shared" si="2"/>
        <v>0.1610667169781948</v>
      </c>
      <c r="V35" s="1056">
        <v>0</v>
      </c>
      <c r="W35" s="1054">
        <f t="shared" si="1"/>
        <v>2880395.4000000004</v>
      </c>
    </row>
    <row r="36" spans="1:25" ht="69.75">
      <c r="A36" s="311" t="s">
        <v>1593</v>
      </c>
      <c r="B36" s="336">
        <v>2503757</v>
      </c>
      <c r="C36" s="336" t="s">
        <v>1578</v>
      </c>
      <c r="D36" s="336" t="s">
        <v>1579</v>
      </c>
      <c r="E36" s="336" t="s">
        <v>1580</v>
      </c>
      <c r="F36" s="592">
        <v>26468056</v>
      </c>
      <c r="G36" s="584">
        <v>44210</v>
      </c>
      <c r="H36" s="336" t="s">
        <v>1677</v>
      </c>
      <c r="I36" s="584">
        <v>44211</v>
      </c>
      <c r="J36" s="584">
        <v>44474</v>
      </c>
      <c r="K36" s="584">
        <v>44475</v>
      </c>
      <c r="L36" s="584">
        <v>44872</v>
      </c>
      <c r="M36" s="388"/>
      <c r="N36" s="321"/>
      <c r="O36" s="585">
        <v>44641</v>
      </c>
      <c r="P36" s="321"/>
      <c r="Q36" s="321"/>
      <c r="R36" s="455">
        <v>11580928.98</v>
      </c>
      <c r="S36" s="592">
        <v>9330023</v>
      </c>
      <c r="T36" s="466">
        <f t="shared" si="0"/>
        <v>5557104.0199999996</v>
      </c>
      <c r="U36" s="586">
        <f t="shared" si="2"/>
        <v>0.20995512552943063</v>
      </c>
      <c r="V36" s="455">
        <v>0</v>
      </c>
      <c r="W36" s="169">
        <f t="shared" si="1"/>
        <v>5557104.0199999996</v>
      </c>
      <c r="X36" s="368"/>
    </row>
    <row r="37" spans="1:25" ht="58.15">
      <c r="A37" s="486" t="s">
        <v>1715</v>
      </c>
      <c r="B37" s="487">
        <v>2502654</v>
      </c>
      <c r="C37" s="487" t="s">
        <v>1578</v>
      </c>
      <c r="D37" s="487" t="s">
        <v>1579</v>
      </c>
      <c r="E37" s="487" t="s">
        <v>1580</v>
      </c>
      <c r="F37" s="1050">
        <v>73434943</v>
      </c>
      <c r="G37" s="1051">
        <v>44232</v>
      </c>
      <c r="H37" s="487" t="s">
        <v>1678</v>
      </c>
      <c r="I37" s="1051">
        <v>44233</v>
      </c>
      <c r="J37" s="1051">
        <v>44474</v>
      </c>
      <c r="K37" s="1051">
        <v>44475</v>
      </c>
      <c r="L37" s="1051">
        <v>44917</v>
      </c>
      <c r="M37" s="1055"/>
      <c r="N37" s="496"/>
      <c r="O37" s="1052">
        <v>44694</v>
      </c>
      <c r="P37" s="496"/>
      <c r="Q37" s="496"/>
      <c r="R37" s="1056">
        <v>16620062.699999999</v>
      </c>
      <c r="S37" s="1050">
        <v>34705732</v>
      </c>
      <c r="T37" s="542">
        <f t="shared" si="0"/>
        <v>22109148.299999997</v>
      </c>
      <c r="U37" s="1053">
        <f t="shared" si="2"/>
        <v>0.30107122572424405</v>
      </c>
      <c r="V37" s="1056">
        <v>0</v>
      </c>
      <c r="W37" s="1054">
        <f t="shared" si="1"/>
        <v>22109148.299999997</v>
      </c>
    </row>
    <row r="38" spans="1:25" ht="69.75">
      <c r="A38" s="311" t="s">
        <v>1716</v>
      </c>
      <c r="B38" s="336">
        <v>2502989</v>
      </c>
      <c r="C38" s="336" t="s">
        <v>1578</v>
      </c>
      <c r="D38" s="336" t="s">
        <v>1579</v>
      </c>
      <c r="E38" s="336" t="s">
        <v>1580</v>
      </c>
      <c r="F38" s="592">
        <v>33151362</v>
      </c>
      <c r="G38" s="584">
        <v>44232</v>
      </c>
      <c r="H38" s="336" t="s">
        <v>1678</v>
      </c>
      <c r="I38" s="584">
        <v>44233</v>
      </c>
      <c r="J38" s="584">
        <v>44474</v>
      </c>
      <c r="K38" s="584">
        <v>44475</v>
      </c>
      <c r="L38" s="584">
        <v>44890</v>
      </c>
      <c r="M38" s="388"/>
      <c r="N38" s="321"/>
      <c r="O38" s="585">
        <v>44719</v>
      </c>
      <c r="P38" s="321"/>
      <c r="Q38" s="321"/>
      <c r="R38" s="455">
        <v>7681751.0599999996</v>
      </c>
      <c r="S38" s="592">
        <v>15606860</v>
      </c>
      <c r="T38" s="466">
        <f t="shared" si="0"/>
        <v>9862750.9400000013</v>
      </c>
      <c r="U38" s="586">
        <f t="shared" si="2"/>
        <v>0.2975066587007798</v>
      </c>
      <c r="V38" s="455">
        <v>0</v>
      </c>
      <c r="W38" s="169">
        <f t="shared" si="1"/>
        <v>9862750.9400000013</v>
      </c>
    </row>
    <row r="39" spans="1:25" ht="58.15">
      <c r="A39" s="486" t="s">
        <v>1717</v>
      </c>
      <c r="B39" s="487">
        <v>2502990</v>
      </c>
      <c r="C39" s="487" t="s">
        <v>1578</v>
      </c>
      <c r="D39" s="487" t="s">
        <v>1579</v>
      </c>
      <c r="E39" s="487" t="s">
        <v>1580</v>
      </c>
      <c r="F39" s="1050">
        <v>37268553</v>
      </c>
      <c r="G39" s="1051">
        <v>44232</v>
      </c>
      <c r="H39" s="487" t="s">
        <v>1678</v>
      </c>
      <c r="I39" s="1051">
        <v>44233</v>
      </c>
      <c r="J39" s="1051">
        <v>44474</v>
      </c>
      <c r="K39" s="1051">
        <v>44475</v>
      </c>
      <c r="L39" s="1051">
        <v>44890</v>
      </c>
      <c r="M39" s="1055"/>
      <c r="N39" s="496"/>
      <c r="O39" s="1052">
        <v>44698</v>
      </c>
      <c r="P39" s="496"/>
      <c r="Q39" s="496"/>
      <c r="R39" s="1056">
        <v>10317383.49</v>
      </c>
      <c r="S39" s="1050">
        <v>17494686</v>
      </c>
      <c r="T39" s="542">
        <f t="shared" si="0"/>
        <v>9456483.5099999979</v>
      </c>
      <c r="U39" s="1053">
        <f t="shared" si="2"/>
        <v>0.25373895010090675</v>
      </c>
      <c r="V39" s="1056">
        <v>0</v>
      </c>
      <c r="W39" s="1054">
        <f t="shared" si="1"/>
        <v>9456483.5099999979</v>
      </c>
    </row>
    <row r="40" spans="1:25" ht="69.75">
      <c r="A40" s="311" t="s">
        <v>1594</v>
      </c>
      <c r="B40" s="336">
        <v>2503006</v>
      </c>
      <c r="C40" s="336" t="s">
        <v>1578</v>
      </c>
      <c r="D40" s="336" t="s">
        <v>1579</v>
      </c>
      <c r="E40" s="336" t="s">
        <v>1580</v>
      </c>
      <c r="F40" s="592">
        <v>60078827</v>
      </c>
      <c r="G40" s="584">
        <v>44232</v>
      </c>
      <c r="H40" s="336" t="s">
        <v>1678</v>
      </c>
      <c r="I40" s="584">
        <v>44233</v>
      </c>
      <c r="J40" s="584">
        <v>44474</v>
      </c>
      <c r="K40" s="584">
        <v>44475</v>
      </c>
      <c r="L40" s="584">
        <v>44888</v>
      </c>
      <c r="M40" s="388"/>
      <c r="N40" s="321"/>
      <c r="O40" s="585">
        <v>44726</v>
      </c>
      <c r="P40" s="321"/>
      <c r="Q40" s="321"/>
      <c r="R40" s="455">
        <v>13044883.789999999</v>
      </c>
      <c r="S40" s="592">
        <v>27995883</v>
      </c>
      <c r="T40" s="466">
        <f t="shared" si="0"/>
        <v>19038060.210000001</v>
      </c>
      <c r="U40" s="586">
        <f t="shared" si="2"/>
        <v>0.31688468568136324</v>
      </c>
      <c r="V40" s="455">
        <v>0</v>
      </c>
      <c r="W40" s="169">
        <f t="shared" si="1"/>
        <v>19038060.210000001</v>
      </c>
    </row>
    <row r="41" spans="1:25" ht="58.15">
      <c r="A41" s="486" t="s">
        <v>1718</v>
      </c>
      <c r="B41" s="487">
        <v>2503010</v>
      </c>
      <c r="C41" s="487" t="s">
        <v>1578</v>
      </c>
      <c r="D41" s="487" t="s">
        <v>1579</v>
      </c>
      <c r="E41" s="487" t="s">
        <v>1580</v>
      </c>
      <c r="F41" s="1050">
        <v>48478083</v>
      </c>
      <c r="G41" s="1051">
        <v>44232</v>
      </c>
      <c r="H41" s="487" t="s">
        <v>1678</v>
      </c>
      <c r="I41" s="1051">
        <v>44233</v>
      </c>
      <c r="J41" s="1051">
        <v>44474</v>
      </c>
      <c r="K41" s="1051">
        <v>44475</v>
      </c>
      <c r="L41" s="1051">
        <v>44897</v>
      </c>
      <c r="M41" s="1055"/>
      <c r="N41" s="496"/>
      <c r="O41" s="1052">
        <v>44694</v>
      </c>
      <c r="P41" s="496"/>
      <c r="Q41" s="496"/>
      <c r="R41" s="1056">
        <v>11945653.08</v>
      </c>
      <c r="S41" s="1050">
        <v>21062015.000000004</v>
      </c>
      <c r="T41" s="542">
        <f t="shared" si="0"/>
        <v>15470414.919999998</v>
      </c>
      <c r="U41" s="1053">
        <f t="shared" si="2"/>
        <v>0.31912183738783562</v>
      </c>
      <c r="V41" s="1056">
        <v>0</v>
      </c>
      <c r="W41" s="1054">
        <f t="shared" si="1"/>
        <v>15470414.919999998</v>
      </c>
    </row>
    <row r="42" spans="1:25" ht="81.400000000000006">
      <c r="A42" s="311" t="s">
        <v>1595</v>
      </c>
      <c r="B42" s="336">
        <v>2502855</v>
      </c>
      <c r="C42" s="336" t="s">
        <v>1578</v>
      </c>
      <c r="D42" s="336" t="s">
        <v>1579</v>
      </c>
      <c r="E42" s="336" t="s">
        <v>1580</v>
      </c>
      <c r="F42" s="592">
        <v>18317788</v>
      </c>
      <c r="G42" s="584">
        <v>44232</v>
      </c>
      <c r="H42" s="336" t="s">
        <v>1679</v>
      </c>
      <c r="I42" s="584">
        <v>44233</v>
      </c>
      <c r="J42" s="584">
        <v>44504</v>
      </c>
      <c r="K42" s="584">
        <v>44505</v>
      </c>
      <c r="L42" s="584">
        <v>44872</v>
      </c>
      <c r="M42" s="388"/>
      <c r="N42" s="321"/>
      <c r="O42" s="585">
        <v>44745</v>
      </c>
      <c r="P42" s="321"/>
      <c r="Q42" s="321"/>
      <c r="R42" s="455">
        <v>7121932.7599999998</v>
      </c>
      <c r="S42" s="592">
        <v>10762109</v>
      </c>
      <c r="T42" s="466">
        <f t="shared" si="0"/>
        <v>433746.24000000022</v>
      </c>
      <c r="U42" s="586">
        <f t="shared" si="2"/>
        <v>2.3678963857426464E-2</v>
      </c>
      <c r="V42" s="455">
        <v>0</v>
      </c>
      <c r="W42" s="169">
        <f t="shared" si="1"/>
        <v>433746.24000000022</v>
      </c>
    </row>
    <row r="43" spans="1:25" ht="69.75">
      <c r="A43" s="486" t="s">
        <v>1596</v>
      </c>
      <c r="B43" s="487">
        <v>2502861</v>
      </c>
      <c r="C43" s="487" t="s">
        <v>1578</v>
      </c>
      <c r="D43" s="487" t="s">
        <v>1579</v>
      </c>
      <c r="E43" s="487" t="s">
        <v>1580</v>
      </c>
      <c r="F43" s="1050">
        <v>38312867</v>
      </c>
      <c r="G43" s="1051">
        <v>44232</v>
      </c>
      <c r="H43" s="487" t="s">
        <v>1679</v>
      </c>
      <c r="I43" s="1051">
        <v>44233</v>
      </c>
      <c r="J43" s="1051">
        <v>44504</v>
      </c>
      <c r="K43" s="1051">
        <v>44505</v>
      </c>
      <c r="L43" s="1051">
        <v>44900</v>
      </c>
      <c r="M43" s="1055"/>
      <c r="N43" s="496"/>
      <c r="O43" s="1052">
        <v>44804</v>
      </c>
      <c r="P43" s="496"/>
      <c r="Q43" s="496"/>
      <c r="R43" s="1056">
        <v>13006192.85</v>
      </c>
      <c r="S43" s="1050">
        <v>25306674</v>
      </c>
      <c r="T43" s="542">
        <f t="shared" si="0"/>
        <v>0.14999999850988388</v>
      </c>
      <c r="U43" s="1053">
        <f t="shared" si="2"/>
        <v>3.9151337463177545E-9</v>
      </c>
      <c r="V43" s="1056">
        <v>0</v>
      </c>
      <c r="W43" s="1054">
        <f t="shared" si="1"/>
        <v>0.14999999850988388</v>
      </c>
      <c r="Y43" s="475"/>
    </row>
    <row r="44" spans="1:25" ht="58.15">
      <c r="A44" s="311" t="s">
        <v>1597</v>
      </c>
      <c r="B44" s="336">
        <v>2428577</v>
      </c>
      <c r="C44" s="336" t="s">
        <v>1578</v>
      </c>
      <c r="D44" s="336" t="s">
        <v>1579</v>
      </c>
      <c r="E44" s="336" t="s">
        <v>1580</v>
      </c>
      <c r="F44" s="592">
        <v>24730305</v>
      </c>
      <c r="G44" s="584">
        <v>44316</v>
      </c>
      <c r="H44" s="336" t="s">
        <v>1680</v>
      </c>
      <c r="I44" s="584">
        <v>44317</v>
      </c>
      <c r="J44" s="584">
        <v>44595</v>
      </c>
      <c r="K44" s="584">
        <v>44596</v>
      </c>
      <c r="L44" s="584">
        <v>45044</v>
      </c>
      <c r="M44" s="321"/>
      <c r="N44" s="321"/>
      <c r="O44" s="585"/>
      <c r="P44" s="321"/>
      <c r="Q44" s="321"/>
      <c r="R44" s="592">
        <v>4662117.97</v>
      </c>
      <c r="S44" s="592">
        <v>4028364.0000000005</v>
      </c>
      <c r="T44" s="466">
        <f t="shared" si="0"/>
        <v>16039823.030000001</v>
      </c>
      <c r="U44" s="586">
        <f t="shared" si="2"/>
        <v>0.64858977800718598</v>
      </c>
      <c r="V44" s="466">
        <v>11795602</v>
      </c>
      <c r="W44" s="169">
        <f t="shared" si="1"/>
        <v>4244221.0300000012</v>
      </c>
    </row>
    <row r="45" spans="1:25" ht="58.15">
      <c r="A45" s="486" t="s">
        <v>1598</v>
      </c>
      <c r="B45" s="487">
        <v>2428652</v>
      </c>
      <c r="C45" s="487" t="s">
        <v>1578</v>
      </c>
      <c r="D45" s="487" t="s">
        <v>1579</v>
      </c>
      <c r="E45" s="487" t="s">
        <v>1580</v>
      </c>
      <c r="F45" s="1050">
        <v>41872767</v>
      </c>
      <c r="G45" s="1051">
        <v>44316</v>
      </c>
      <c r="H45" s="487" t="s">
        <v>1680</v>
      </c>
      <c r="I45" s="1051">
        <v>44317</v>
      </c>
      <c r="J45" s="1051">
        <v>44595</v>
      </c>
      <c r="K45" s="1051">
        <v>44596</v>
      </c>
      <c r="L45" s="1051">
        <v>45176</v>
      </c>
      <c r="M45" s="496"/>
      <c r="N45" s="496"/>
      <c r="O45" s="1052"/>
      <c r="P45" s="496"/>
      <c r="Q45" s="496"/>
      <c r="R45" s="1050">
        <v>8179202.8399999999</v>
      </c>
      <c r="S45" s="1050">
        <v>13556739</v>
      </c>
      <c r="T45" s="542">
        <f t="shared" si="0"/>
        <v>20136825.159999996</v>
      </c>
      <c r="U45" s="1053">
        <f t="shared" si="2"/>
        <v>0.48090505124727001</v>
      </c>
      <c r="V45" s="542">
        <v>20136825</v>
      </c>
      <c r="W45" s="1054">
        <f t="shared" si="1"/>
        <v>0.15999999642372131</v>
      </c>
      <c r="Y45" s="475"/>
    </row>
    <row r="46" spans="1:25" ht="58.15">
      <c r="A46" s="311" t="s">
        <v>1599</v>
      </c>
      <c r="B46" s="336">
        <v>2428669</v>
      </c>
      <c r="C46" s="336" t="s">
        <v>1578</v>
      </c>
      <c r="D46" s="336" t="s">
        <v>1579</v>
      </c>
      <c r="E46" s="336" t="s">
        <v>1580</v>
      </c>
      <c r="F46" s="592">
        <v>26211734</v>
      </c>
      <c r="G46" s="584">
        <v>44316</v>
      </c>
      <c r="H46" s="336" t="s">
        <v>1680</v>
      </c>
      <c r="I46" s="584">
        <v>44317</v>
      </c>
      <c r="J46" s="584">
        <v>44595</v>
      </c>
      <c r="K46" s="584">
        <v>44596</v>
      </c>
      <c r="L46" s="584">
        <v>45063</v>
      </c>
      <c r="M46" s="321"/>
      <c r="N46" s="321"/>
      <c r="O46" s="585"/>
      <c r="P46" s="321"/>
      <c r="Q46" s="321"/>
      <c r="R46" s="592">
        <v>4985171.57</v>
      </c>
      <c r="S46" s="592">
        <v>5438673</v>
      </c>
      <c r="T46" s="466">
        <f t="shared" si="0"/>
        <v>15787889.43</v>
      </c>
      <c r="U46" s="586">
        <f t="shared" si="2"/>
        <v>0.60232144237386198</v>
      </c>
      <c r="V46" s="466">
        <v>15787889</v>
      </c>
      <c r="W46" s="169">
        <f t="shared" si="1"/>
        <v>0.42999999970197678</v>
      </c>
      <c r="Y46" s="475"/>
    </row>
    <row r="47" spans="1:25" ht="58.15">
      <c r="A47" s="486" t="s">
        <v>1600</v>
      </c>
      <c r="B47" s="487">
        <v>2428687</v>
      </c>
      <c r="C47" s="487" t="s">
        <v>1578</v>
      </c>
      <c r="D47" s="487" t="s">
        <v>1579</v>
      </c>
      <c r="E47" s="487" t="s">
        <v>1580</v>
      </c>
      <c r="F47" s="1050">
        <v>28805823</v>
      </c>
      <c r="G47" s="1051">
        <v>44316</v>
      </c>
      <c r="H47" s="487" t="s">
        <v>1680</v>
      </c>
      <c r="I47" s="1051">
        <v>44317</v>
      </c>
      <c r="J47" s="1051">
        <v>44595</v>
      </c>
      <c r="K47" s="1051">
        <v>44596</v>
      </c>
      <c r="L47" s="1051">
        <v>45061</v>
      </c>
      <c r="M47" s="496"/>
      <c r="N47" s="496"/>
      <c r="O47" s="1052"/>
      <c r="P47" s="496"/>
      <c r="Q47" s="496"/>
      <c r="R47" s="1050">
        <v>4271120.97</v>
      </c>
      <c r="S47" s="1050">
        <v>7750779</v>
      </c>
      <c r="T47" s="542">
        <f t="shared" si="0"/>
        <v>16783923.030000001</v>
      </c>
      <c r="U47" s="1053">
        <f t="shared" si="2"/>
        <v>0.58265729918565423</v>
      </c>
      <c r="V47" s="542">
        <v>16783923</v>
      </c>
      <c r="W47" s="1054">
        <f t="shared" si="1"/>
        <v>3.0000001192092896E-2</v>
      </c>
      <c r="Y47" s="475"/>
    </row>
    <row r="48" spans="1:25" ht="58.15">
      <c r="A48" s="311" t="s">
        <v>1601</v>
      </c>
      <c r="B48" s="336">
        <v>2428726</v>
      </c>
      <c r="C48" s="336" t="s">
        <v>1578</v>
      </c>
      <c r="D48" s="336" t="s">
        <v>1579</v>
      </c>
      <c r="E48" s="336" t="s">
        <v>1580</v>
      </c>
      <c r="F48" s="592">
        <v>36414829</v>
      </c>
      <c r="G48" s="584">
        <v>44316</v>
      </c>
      <c r="H48" s="336" t="s">
        <v>1680</v>
      </c>
      <c r="I48" s="584">
        <v>44317</v>
      </c>
      <c r="J48" s="584">
        <v>44595</v>
      </c>
      <c r="K48" s="584">
        <v>44596</v>
      </c>
      <c r="L48" s="584">
        <v>45229</v>
      </c>
      <c r="M48" s="321"/>
      <c r="N48" s="321"/>
      <c r="O48" s="585"/>
      <c r="P48" s="321"/>
      <c r="Q48" s="321"/>
      <c r="R48" s="592">
        <v>4727938.37</v>
      </c>
      <c r="S48" s="592">
        <v>6311078</v>
      </c>
      <c r="T48" s="466">
        <f t="shared" si="0"/>
        <v>25375812.629999999</v>
      </c>
      <c r="U48" s="586">
        <f t="shared" si="2"/>
        <v>0.69685381826178561</v>
      </c>
      <c r="V48" s="466">
        <v>12815012</v>
      </c>
      <c r="W48" s="169">
        <f t="shared" si="1"/>
        <v>12560800.629999999</v>
      </c>
    </row>
    <row r="49" spans="1:25" ht="58.15">
      <c r="A49" s="486" t="s">
        <v>1602</v>
      </c>
      <c r="B49" s="487">
        <v>2428729</v>
      </c>
      <c r="C49" s="487" t="s">
        <v>1578</v>
      </c>
      <c r="D49" s="487" t="s">
        <v>1579</v>
      </c>
      <c r="E49" s="487" t="s">
        <v>1580</v>
      </c>
      <c r="F49" s="1050">
        <v>39183014</v>
      </c>
      <c r="G49" s="1051">
        <v>44316</v>
      </c>
      <c r="H49" s="487" t="s">
        <v>1680</v>
      </c>
      <c r="I49" s="1051">
        <v>44317</v>
      </c>
      <c r="J49" s="1051">
        <v>44595</v>
      </c>
      <c r="K49" s="1051">
        <v>44596</v>
      </c>
      <c r="L49" s="1051">
        <v>45159</v>
      </c>
      <c r="M49" s="496"/>
      <c r="N49" s="496"/>
      <c r="O49" s="1052"/>
      <c r="P49" s="496"/>
      <c r="Q49" s="496"/>
      <c r="R49" s="1050">
        <v>5543648.79</v>
      </c>
      <c r="S49" s="1050">
        <v>5999705</v>
      </c>
      <c r="T49" s="542">
        <f t="shared" si="0"/>
        <v>27639660.210000001</v>
      </c>
      <c r="U49" s="1053">
        <f t="shared" si="2"/>
        <v>0.70539903362206902</v>
      </c>
      <c r="V49" s="542">
        <v>11966219</v>
      </c>
      <c r="W49" s="1054">
        <f t="shared" si="1"/>
        <v>15673441.210000001</v>
      </c>
    </row>
    <row r="50" spans="1:25" ht="58.15">
      <c r="A50" s="311" t="s">
        <v>1603</v>
      </c>
      <c r="B50" s="336">
        <v>2428736</v>
      </c>
      <c r="C50" s="336" t="s">
        <v>1578</v>
      </c>
      <c r="D50" s="336" t="s">
        <v>1579</v>
      </c>
      <c r="E50" s="336" t="s">
        <v>1580</v>
      </c>
      <c r="F50" s="592">
        <v>52046446</v>
      </c>
      <c r="G50" s="584">
        <v>44316</v>
      </c>
      <c r="H50" s="336" t="s">
        <v>1680</v>
      </c>
      <c r="I50" s="584">
        <v>44317</v>
      </c>
      <c r="J50" s="584">
        <v>44595</v>
      </c>
      <c r="K50" s="584">
        <v>44596</v>
      </c>
      <c r="L50" s="584">
        <v>45133</v>
      </c>
      <c r="M50" s="321"/>
      <c r="N50" s="321"/>
      <c r="O50" s="585"/>
      <c r="P50" s="321"/>
      <c r="Q50" s="321"/>
      <c r="R50" s="592">
        <v>8790593.7899999991</v>
      </c>
      <c r="S50" s="592">
        <v>13949178.000000002</v>
      </c>
      <c r="T50" s="466">
        <f t="shared" si="0"/>
        <v>29306674.210000001</v>
      </c>
      <c r="U50" s="586">
        <f t="shared" si="2"/>
        <v>0.56308694372714707</v>
      </c>
      <c r="V50" s="466">
        <v>23845352</v>
      </c>
      <c r="W50" s="169">
        <f t="shared" si="1"/>
        <v>5461322.2100000009</v>
      </c>
    </row>
    <row r="51" spans="1:25" ht="81.400000000000006">
      <c r="A51" s="486" t="s">
        <v>1604</v>
      </c>
      <c r="B51" s="487">
        <v>2513024</v>
      </c>
      <c r="C51" s="487" t="s">
        <v>1578</v>
      </c>
      <c r="D51" s="487" t="s">
        <v>1579</v>
      </c>
      <c r="E51" s="487" t="s">
        <v>1580</v>
      </c>
      <c r="F51" s="1050">
        <v>35314483</v>
      </c>
      <c r="G51" s="1051">
        <v>44316</v>
      </c>
      <c r="H51" s="487" t="s">
        <v>1680</v>
      </c>
      <c r="I51" s="1051">
        <v>44317</v>
      </c>
      <c r="J51" s="1051">
        <v>44595</v>
      </c>
      <c r="K51" s="1051">
        <v>44596</v>
      </c>
      <c r="L51" s="1051">
        <v>45105</v>
      </c>
      <c r="M51" s="496"/>
      <c r="N51" s="496"/>
      <c r="O51" s="1052"/>
      <c r="P51" s="496"/>
      <c r="Q51" s="496"/>
      <c r="R51" s="1050">
        <v>4293773.63</v>
      </c>
      <c r="S51" s="1050">
        <v>5799429.7700000005</v>
      </c>
      <c r="T51" s="542">
        <f t="shared" si="0"/>
        <v>25221279.600000001</v>
      </c>
      <c r="U51" s="1053">
        <f t="shared" si="2"/>
        <v>0.71419082080289842</v>
      </c>
      <c r="V51" s="542">
        <v>10563768</v>
      </c>
      <c r="W51" s="1054">
        <f t="shared" si="1"/>
        <v>14657511.600000001</v>
      </c>
    </row>
    <row r="52" spans="1:25" ht="81.400000000000006">
      <c r="A52" s="311" t="s">
        <v>1605</v>
      </c>
      <c r="B52" s="336">
        <v>2513466</v>
      </c>
      <c r="C52" s="336" t="s">
        <v>1578</v>
      </c>
      <c r="D52" s="336" t="s">
        <v>1579</v>
      </c>
      <c r="E52" s="336" t="s">
        <v>1580</v>
      </c>
      <c r="F52" s="592">
        <v>32249164</v>
      </c>
      <c r="G52" s="584">
        <v>44316</v>
      </c>
      <c r="H52" s="336" t="s">
        <v>1680</v>
      </c>
      <c r="I52" s="584">
        <v>44317</v>
      </c>
      <c r="J52" s="584">
        <v>44595</v>
      </c>
      <c r="K52" s="584">
        <v>44596</v>
      </c>
      <c r="L52" s="584">
        <v>45110</v>
      </c>
      <c r="M52" s="321"/>
      <c r="N52" s="321"/>
      <c r="O52" s="585"/>
      <c r="P52" s="321"/>
      <c r="Q52" s="321"/>
      <c r="R52" s="592">
        <v>4518242.09</v>
      </c>
      <c r="S52" s="592">
        <v>4533554.9999999991</v>
      </c>
      <c r="T52" s="466">
        <f t="shared" si="0"/>
        <v>23197366.91</v>
      </c>
      <c r="U52" s="586">
        <f t="shared" si="2"/>
        <v>0.71931684523667028</v>
      </c>
      <c r="V52" s="466">
        <v>13523337</v>
      </c>
      <c r="W52" s="169">
        <f t="shared" si="1"/>
        <v>9674029.9100000001</v>
      </c>
    </row>
    <row r="53" spans="1:25" ht="69.75">
      <c r="A53" s="486" t="s">
        <v>1606</v>
      </c>
      <c r="B53" s="487">
        <v>2513467</v>
      </c>
      <c r="C53" s="487" t="s">
        <v>1578</v>
      </c>
      <c r="D53" s="487" t="s">
        <v>1579</v>
      </c>
      <c r="E53" s="487" t="s">
        <v>1580</v>
      </c>
      <c r="F53" s="1050">
        <v>33961752</v>
      </c>
      <c r="G53" s="1051">
        <v>44316</v>
      </c>
      <c r="H53" s="487" t="s">
        <v>1680</v>
      </c>
      <c r="I53" s="1051">
        <v>44317</v>
      </c>
      <c r="J53" s="1051">
        <v>44595</v>
      </c>
      <c r="K53" s="1051">
        <v>44596</v>
      </c>
      <c r="L53" s="1051">
        <v>45251</v>
      </c>
      <c r="M53" s="496"/>
      <c r="N53" s="496"/>
      <c r="O53" s="1052"/>
      <c r="P53" s="496"/>
      <c r="Q53" s="496"/>
      <c r="R53" s="1050">
        <v>3792954.21</v>
      </c>
      <c r="S53" s="1050">
        <v>9160610</v>
      </c>
      <c r="T53" s="542">
        <f t="shared" si="0"/>
        <v>21008187.789999999</v>
      </c>
      <c r="U53" s="1053">
        <f t="shared" si="2"/>
        <v>0.61858374650400838</v>
      </c>
      <c r="V53" s="542">
        <v>12058872</v>
      </c>
      <c r="W53" s="1054">
        <f t="shared" si="1"/>
        <v>8949315.7899999991</v>
      </c>
    </row>
    <row r="54" spans="1:25" ht="81.400000000000006">
      <c r="A54" s="311" t="s">
        <v>1607</v>
      </c>
      <c r="B54" s="336">
        <v>2513468</v>
      </c>
      <c r="C54" s="336" t="s">
        <v>1578</v>
      </c>
      <c r="D54" s="336" t="s">
        <v>1579</v>
      </c>
      <c r="E54" s="336" t="s">
        <v>1580</v>
      </c>
      <c r="F54" s="592">
        <v>63317596</v>
      </c>
      <c r="G54" s="584">
        <v>44316</v>
      </c>
      <c r="H54" s="336" t="s">
        <v>1680</v>
      </c>
      <c r="I54" s="584">
        <v>44317</v>
      </c>
      <c r="J54" s="584">
        <v>44595</v>
      </c>
      <c r="K54" s="584">
        <v>44596</v>
      </c>
      <c r="L54" s="584">
        <v>45076</v>
      </c>
      <c r="M54" s="321"/>
      <c r="N54" s="321"/>
      <c r="O54" s="585"/>
      <c r="P54" s="321"/>
      <c r="Q54" s="321"/>
      <c r="R54" s="592">
        <v>8425127.3000000007</v>
      </c>
      <c r="S54" s="592">
        <v>19366384.00000003</v>
      </c>
      <c r="T54" s="466">
        <f t="shared" si="0"/>
        <v>35526084.699999973</v>
      </c>
      <c r="U54" s="586">
        <f t="shared" si="2"/>
        <v>0.56107759839776561</v>
      </c>
      <c r="V54" s="466">
        <v>35526084</v>
      </c>
      <c r="W54" s="169">
        <f t="shared" si="1"/>
        <v>0.69999997317790985</v>
      </c>
      <c r="X54" s="368"/>
    </row>
    <row r="55" spans="1:25" ht="69.75">
      <c r="A55" s="486" t="s">
        <v>1608</v>
      </c>
      <c r="B55" s="487">
        <v>2513471</v>
      </c>
      <c r="C55" s="487" t="s">
        <v>1578</v>
      </c>
      <c r="D55" s="487" t="s">
        <v>1579</v>
      </c>
      <c r="E55" s="487" t="s">
        <v>1580</v>
      </c>
      <c r="F55" s="1050">
        <v>39731727</v>
      </c>
      <c r="G55" s="1051">
        <v>44316</v>
      </c>
      <c r="H55" s="487" t="s">
        <v>1680</v>
      </c>
      <c r="I55" s="1051">
        <v>44317</v>
      </c>
      <c r="J55" s="1051">
        <v>44595</v>
      </c>
      <c r="K55" s="1051">
        <v>44596</v>
      </c>
      <c r="L55" s="1051">
        <v>45113</v>
      </c>
      <c r="M55" s="496"/>
      <c r="N55" s="496"/>
      <c r="O55" s="1052"/>
      <c r="P55" s="496"/>
      <c r="Q55" s="496"/>
      <c r="R55" s="1050">
        <v>5918862.7199999997</v>
      </c>
      <c r="S55" s="1050">
        <v>10170098.999999998</v>
      </c>
      <c r="T55" s="542">
        <f t="shared" si="0"/>
        <v>23642765.280000001</v>
      </c>
      <c r="U55" s="1053">
        <f t="shared" si="2"/>
        <v>0.59506009592787146</v>
      </c>
      <c r="V55" s="542">
        <v>19955691</v>
      </c>
      <c r="W55" s="1054">
        <f t="shared" si="1"/>
        <v>3687074.2800000012</v>
      </c>
      <c r="X55" s="368"/>
    </row>
    <row r="56" spans="1:25" ht="58.15">
      <c r="A56" s="311" t="s">
        <v>1609</v>
      </c>
      <c r="B56" s="336">
        <v>2428578</v>
      </c>
      <c r="C56" s="336" t="s">
        <v>1578</v>
      </c>
      <c r="D56" s="336" t="s">
        <v>1579</v>
      </c>
      <c r="E56" s="336" t="s">
        <v>1580</v>
      </c>
      <c r="F56" s="592">
        <v>44154382</v>
      </c>
      <c r="G56" s="584">
        <v>44320</v>
      </c>
      <c r="H56" s="336" t="s">
        <v>1676</v>
      </c>
      <c r="I56" s="584">
        <v>44321</v>
      </c>
      <c r="J56" s="584">
        <v>44595</v>
      </c>
      <c r="K56" s="584">
        <v>44596</v>
      </c>
      <c r="L56" s="584">
        <v>45118</v>
      </c>
      <c r="M56" s="321"/>
      <c r="N56" s="321"/>
      <c r="O56" s="585"/>
      <c r="P56" s="321"/>
      <c r="Q56" s="321"/>
      <c r="R56" s="592">
        <v>4538725.0599999996</v>
      </c>
      <c r="S56" s="592">
        <v>13546839</v>
      </c>
      <c r="T56" s="466">
        <f t="shared" si="0"/>
        <v>26068817.939999998</v>
      </c>
      <c r="U56" s="586">
        <f t="shared" si="2"/>
        <v>0.59040160362792526</v>
      </c>
      <c r="V56" s="466">
        <v>26068817</v>
      </c>
      <c r="W56" s="169">
        <f t="shared" si="1"/>
        <v>0.93999999761581421</v>
      </c>
      <c r="X56" s="368"/>
      <c r="Y56" s="475"/>
    </row>
    <row r="57" spans="1:25" ht="58.15">
      <c r="A57" s="486" t="s">
        <v>1610</v>
      </c>
      <c r="B57" s="487">
        <v>2428581</v>
      </c>
      <c r="C57" s="487" t="s">
        <v>1578</v>
      </c>
      <c r="D57" s="487" t="s">
        <v>1579</v>
      </c>
      <c r="E57" s="487" t="s">
        <v>1580</v>
      </c>
      <c r="F57" s="1050">
        <v>33012142</v>
      </c>
      <c r="G57" s="1051">
        <v>44320</v>
      </c>
      <c r="H57" s="487" t="s">
        <v>1676</v>
      </c>
      <c r="I57" s="1051">
        <v>44321</v>
      </c>
      <c r="J57" s="1051">
        <v>44595</v>
      </c>
      <c r="K57" s="1051">
        <v>44596</v>
      </c>
      <c r="L57" s="1051">
        <v>45017</v>
      </c>
      <c r="M57" s="496"/>
      <c r="N57" s="496"/>
      <c r="O57" s="1052"/>
      <c r="P57" s="496"/>
      <c r="Q57" s="496"/>
      <c r="R57" s="1050">
        <v>3783437.22</v>
      </c>
      <c r="S57" s="1050">
        <v>18426513</v>
      </c>
      <c r="T57" s="542">
        <f t="shared" si="0"/>
        <v>10802191.780000001</v>
      </c>
      <c r="U57" s="1053">
        <f t="shared" si="2"/>
        <v>0.32721874818059371</v>
      </c>
      <c r="V57" s="542">
        <v>9921409</v>
      </c>
      <c r="W57" s="1054">
        <f t="shared" si="1"/>
        <v>880782.78000000119</v>
      </c>
    </row>
    <row r="58" spans="1:25" ht="58.15">
      <c r="A58" s="311" t="s">
        <v>1611</v>
      </c>
      <c r="B58" s="336">
        <v>2428584</v>
      </c>
      <c r="C58" s="336" t="s">
        <v>1578</v>
      </c>
      <c r="D58" s="336" t="s">
        <v>1579</v>
      </c>
      <c r="E58" s="336" t="s">
        <v>1580</v>
      </c>
      <c r="F58" s="592">
        <v>31427593</v>
      </c>
      <c r="G58" s="584">
        <v>44320</v>
      </c>
      <c r="H58" s="336" t="s">
        <v>1676</v>
      </c>
      <c r="I58" s="584">
        <v>44321</v>
      </c>
      <c r="J58" s="584">
        <v>44595</v>
      </c>
      <c r="K58" s="584">
        <v>44596</v>
      </c>
      <c r="L58" s="584">
        <v>45077</v>
      </c>
      <c r="M58" s="321"/>
      <c r="N58" s="321"/>
      <c r="O58" s="585"/>
      <c r="P58" s="321"/>
      <c r="Q58" s="321"/>
      <c r="R58" s="592">
        <v>4668523.8</v>
      </c>
      <c r="S58" s="592">
        <v>10178798</v>
      </c>
      <c r="T58" s="466">
        <f t="shared" si="0"/>
        <v>16580271.199999999</v>
      </c>
      <c r="U58" s="586">
        <f t="shared" si="2"/>
        <v>0.52757050786549253</v>
      </c>
      <c r="V58" s="466">
        <v>14752890</v>
      </c>
      <c r="W58" s="169">
        <f t="shared" si="1"/>
        <v>1827381.1999999993</v>
      </c>
      <c r="X58" s="368"/>
    </row>
    <row r="59" spans="1:25" ht="58.15">
      <c r="A59" s="486" t="s">
        <v>1612</v>
      </c>
      <c r="B59" s="487">
        <v>2428585</v>
      </c>
      <c r="C59" s="487" t="s">
        <v>1578</v>
      </c>
      <c r="D59" s="487" t="s">
        <v>1579</v>
      </c>
      <c r="E59" s="487" t="s">
        <v>1580</v>
      </c>
      <c r="F59" s="1050">
        <v>49647027</v>
      </c>
      <c r="G59" s="1051">
        <v>44320</v>
      </c>
      <c r="H59" s="487" t="s">
        <v>1676</v>
      </c>
      <c r="I59" s="1051">
        <v>44321</v>
      </c>
      <c r="J59" s="1051">
        <v>44595</v>
      </c>
      <c r="K59" s="1051">
        <v>44596</v>
      </c>
      <c r="L59" s="1051">
        <v>45076</v>
      </c>
      <c r="M59" s="496"/>
      <c r="N59" s="496"/>
      <c r="O59" s="1052"/>
      <c r="P59" s="496"/>
      <c r="Q59" s="496"/>
      <c r="R59" s="1050">
        <v>4300189.8899999997</v>
      </c>
      <c r="S59" s="1050">
        <v>17994910</v>
      </c>
      <c r="T59" s="542">
        <f t="shared" si="0"/>
        <v>27351927.109999999</v>
      </c>
      <c r="U59" s="1053">
        <f t="shared" si="2"/>
        <v>0.55092779493120503</v>
      </c>
      <c r="V59" s="542">
        <v>10573958</v>
      </c>
      <c r="W59" s="1054">
        <f t="shared" si="1"/>
        <v>16777969.109999999</v>
      </c>
      <c r="X59" s="368"/>
    </row>
    <row r="60" spans="1:25" ht="58.15">
      <c r="A60" s="311" t="s">
        <v>1613</v>
      </c>
      <c r="B60" s="336">
        <v>2428588</v>
      </c>
      <c r="C60" s="336" t="s">
        <v>1578</v>
      </c>
      <c r="D60" s="336" t="s">
        <v>1579</v>
      </c>
      <c r="E60" s="336" t="s">
        <v>1580</v>
      </c>
      <c r="F60" s="592">
        <v>49726797</v>
      </c>
      <c r="G60" s="584">
        <v>44320</v>
      </c>
      <c r="H60" s="336" t="s">
        <v>1676</v>
      </c>
      <c r="I60" s="584">
        <v>44321</v>
      </c>
      <c r="J60" s="584">
        <v>44595</v>
      </c>
      <c r="K60" s="584">
        <v>44596</v>
      </c>
      <c r="L60" s="584">
        <v>45205</v>
      </c>
      <c r="M60" s="321"/>
      <c r="N60" s="321"/>
      <c r="O60" s="585"/>
      <c r="P60" s="321"/>
      <c r="Q60" s="321"/>
      <c r="R60" s="592">
        <v>5391764.7999999998</v>
      </c>
      <c r="S60" s="592">
        <v>24219837</v>
      </c>
      <c r="T60" s="466">
        <f t="shared" si="0"/>
        <v>20115195.200000003</v>
      </c>
      <c r="U60" s="586">
        <f t="shared" si="2"/>
        <v>0.40451419382591652</v>
      </c>
      <c r="V60" s="466">
        <v>20115195</v>
      </c>
      <c r="W60" s="169">
        <f t="shared" si="1"/>
        <v>0.20000000298023224</v>
      </c>
      <c r="X60" s="368"/>
      <c r="Y60" s="475"/>
    </row>
    <row r="61" spans="1:25" ht="58.15">
      <c r="A61" s="486" t="s">
        <v>1614</v>
      </c>
      <c r="B61" s="487">
        <v>2428627</v>
      </c>
      <c r="C61" s="487" t="s">
        <v>1578</v>
      </c>
      <c r="D61" s="487" t="s">
        <v>1579</v>
      </c>
      <c r="E61" s="487" t="s">
        <v>1580</v>
      </c>
      <c r="F61" s="1050">
        <v>29715054</v>
      </c>
      <c r="G61" s="1051">
        <v>44320</v>
      </c>
      <c r="H61" s="487" t="s">
        <v>1676</v>
      </c>
      <c r="I61" s="1051">
        <v>44321</v>
      </c>
      <c r="J61" s="1051">
        <v>44595</v>
      </c>
      <c r="K61" s="1051">
        <v>44596</v>
      </c>
      <c r="L61" s="1051">
        <v>45029</v>
      </c>
      <c r="M61" s="496"/>
      <c r="N61" s="496"/>
      <c r="O61" s="1052"/>
      <c r="P61" s="496"/>
      <c r="Q61" s="496"/>
      <c r="R61" s="1050">
        <v>3742952.8</v>
      </c>
      <c r="S61" s="1050">
        <v>11847141.999999998</v>
      </c>
      <c r="T61" s="542">
        <f t="shared" si="0"/>
        <v>14124959.200000001</v>
      </c>
      <c r="U61" s="1053">
        <f t="shared" si="2"/>
        <v>0.47534691338605684</v>
      </c>
      <c r="V61" s="542">
        <v>9062781</v>
      </c>
      <c r="W61" s="1054">
        <f t="shared" si="1"/>
        <v>5062178.2000000011</v>
      </c>
    </row>
    <row r="62" spans="1:25" ht="58.15">
      <c r="A62" s="311" t="s">
        <v>1615</v>
      </c>
      <c r="B62" s="336">
        <v>2428635</v>
      </c>
      <c r="C62" s="336" t="s">
        <v>1578</v>
      </c>
      <c r="D62" s="336" t="s">
        <v>1579</v>
      </c>
      <c r="E62" s="336" t="s">
        <v>1580</v>
      </c>
      <c r="F62" s="592">
        <v>59175056</v>
      </c>
      <c r="G62" s="584">
        <v>44320</v>
      </c>
      <c r="H62" s="336" t="s">
        <v>1676</v>
      </c>
      <c r="I62" s="584">
        <v>44321</v>
      </c>
      <c r="J62" s="584">
        <v>44595</v>
      </c>
      <c r="K62" s="584">
        <v>44596</v>
      </c>
      <c r="L62" s="584">
        <v>45212</v>
      </c>
      <c r="M62" s="321"/>
      <c r="N62" s="321"/>
      <c r="O62" s="585"/>
      <c r="P62" s="321"/>
      <c r="Q62" s="321"/>
      <c r="R62" s="592">
        <v>7738926.0300000003</v>
      </c>
      <c r="S62" s="592">
        <v>33274100.000000004</v>
      </c>
      <c r="T62" s="466">
        <f t="shared" si="0"/>
        <v>18162029.969999995</v>
      </c>
      <c r="U62" s="586">
        <f t="shared" si="2"/>
        <v>0.30692036810239764</v>
      </c>
      <c r="V62" s="466">
        <v>18162029</v>
      </c>
      <c r="W62" s="169">
        <f t="shared" si="1"/>
        <v>0.96999999508261681</v>
      </c>
      <c r="X62" s="368"/>
      <c r="Y62" s="475"/>
    </row>
    <row r="63" spans="1:25" ht="58.15">
      <c r="A63" s="486" t="s">
        <v>1616</v>
      </c>
      <c r="B63" s="487">
        <v>2428716</v>
      </c>
      <c r="C63" s="487" t="s">
        <v>1578</v>
      </c>
      <c r="D63" s="487" t="s">
        <v>1579</v>
      </c>
      <c r="E63" s="487" t="s">
        <v>1580</v>
      </c>
      <c r="F63" s="1050">
        <v>31425351</v>
      </c>
      <c r="G63" s="1051">
        <v>44320</v>
      </c>
      <c r="H63" s="487" t="s">
        <v>1676</v>
      </c>
      <c r="I63" s="1051">
        <v>44321</v>
      </c>
      <c r="J63" s="1051">
        <v>44595</v>
      </c>
      <c r="K63" s="1051">
        <v>44596</v>
      </c>
      <c r="L63" s="1051">
        <v>45015</v>
      </c>
      <c r="M63" s="496"/>
      <c r="N63" s="496"/>
      <c r="O63" s="1052"/>
      <c r="P63" s="496"/>
      <c r="Q63" s="496"/>
      <c r="R63" s="1050">
        <v>4219867.3099999996</v>
      </c>
      <c r="S63" s="1050">
        <v>16064211</v>
      </c>
      <c r="T63" s="542">
        <f t="shared" si="0"/>
        <v>11141272.690000001</v>
      </c>
      <c r="U63" s="1053">
        <f t="shared" si="2"/>
        <v>0.35453136832107307</v>
      </c>
      <c r="V63" s="542">
        <v>11141272</v>
      </c>
      <c r="W63" s="1054">
        <f t="shared" si="1"/>
        <v>0.69000000134110451</v>
      </c>
      <c r="X63" s="368"/>
      <c r="Y63" s="475"/>
    </row>
    <row r="64" spans="1:25" ht="81.400000000000006">
      <c r="A64" s="311" t="s">
        <v>1617</v>
      </c>
      <c r="B64" s="336">
        <v>2513470</v>
      </c>
      <c r="C64" s="336" t="s">
        <v>1578</v>
      </c>
      <c r="D64" s="336" t="s">
        <v>1579</v>
      </c>
      <c r="E64" s="336" t="s">
        <v>1580</v>
      </c>
      <c r="F64" s="592">
        <v>49673634</v>
      </c>
      <c r="G64" s="584">
        <v>44320</v>
      </c>
      <c r="H64" s="336" t="s">
        <v>1676</v>
      </c>
      <c r="I64" s="584">
        <v>44321</v>
      </c>
      <c r="J64" s="584">
        <v>44595</v>
      </c>
      <c r="K64" s="584">
        <v>44596</v>
      </c>
      <c r="L64" s="584">
        <v>45114</v>
      </c>
      <c r="M64" s="321"/>
      <c r="N64" s="321"/>
      <c r="O64" s="585"/>
      <c r="P64" s="321"/>
      <c r="Q64" s="321"/>
      <c r="R64" s="592">
        <v>6775396.6900000004</v>
      </c>
      <c r="S64" s="592">
        <v>23984445</v>
      </c>
      <c r="T64" s="466">
        <f t="shared" si="0"/>
        <v>18913792.310000002</v>
      </c>
      <c r="U64" s="586">
        <f t="shared" si="2"/>
        <v>0.38076119637230493</v>
      </c>
      <c r="V64" s="466">
        <v>18913792</v>
      </c>
      <c r="W64" s="169">
        <f t="shared" si="1"/>
        <v>0.31000000238418579</v>
      </c>
    </row>
    <row r="65" spans="1:25" ht="69.75">
      <c r="A65" s="486" t="s">
        <v>1618</v>
      </c>
      <c r="B65" s="487">
        <v>2513474</v>
      </c>
      <c r="C65" s="487" t="s">
        <v>1578</v>
      </c>
      <c r="D65" s="487" t="s">
        <v>1579</v>
      </c>
      <c r="E65" s="487" t="s">
        <v>1580</v>
      </c>
      <c r="F65" s="1050">
        <v>28509185</v>
      </c>
      <c r="G65" s="1051">
        <v>44320</v>
      </c>
      <c r="H65" s="487" t="s">
        <v>1676</v>
      </c>
      <c r="I65" s="1051">
        <v>44321</v>
      </c>
      <c r="J65" s="1051">
        <v>44595</v>
      </c>
      <c r="K65" s="1051">
        <v>44596</v>
      </c>
      <c r="L65" s="1051">
        <v>45005</v>
      </c>
      <c r="M65" s="496"/>
      <c r="N65" s="496"/>
      <c r="O65" s="1052"/>
      <c r="P65" s="496"/>
      <c r="Q65" s="496"/>
      <c r="R65" s="1050">
        <v>3272251.38</v>
      </c>
      <c r="S65" s="1050">
        <v>16693849.000000004</v>
      </c>
      <c r="T65" s="542">
        <f t="shared" si="0"/>
        <v>8543084.6199999973</v>
      </c>
      <c r="U65" s="1053">
        <f t="shared" si="2"/>
        <v>0.29966078020118769</v>
      </c>
      <c r="V65" s="542">
        <v>8189482</v>
      </c>
      <c r="W65" s="1054">
        <f t="shared" si="1"/>
        <v>353602.61999999732</v>
      </c>
      <c r="X65" s="368"/>
    </row>
    <row r="66" spans="1:25" ht="69.75">
      <c r="A66" s="311" t="s">
        <v>1619</v>
      </c>
      <c r="B66" s="336">
        <v>2513475</v>
      </c>
      <c r="C66" s="336" t="s">
        <v>1578</v>
      </c>
      <c r="D66" s="336" t="s">
        <v>1579</v>
      </c>
      <c r="E66" s="336" t="s">
        <v>1580</v>
      </c>
      <c r="F66" s="592">
        <v>39387698</v>
      </c>
      <c r="G66" s="584">
        <v>44320</v>
      </c>
      <c r="H66" s="336" t="s">
        <v>1676</v>
      </c>
      <c r="I66" s="584">
        <v>44321</v>
      </c>
      <c r="J66" s="584">
        <v>44595</v>
      </c>
      <c r="K66" s="584">
        <v>44596</v>
      </c>
      <c r="L66" s="584">
        <v>45038</v>
      </c>
      <c r="M66" s="321"/>
      <c r="N66" s="321"/>
      <c r="O66" s="585"/>
      <c r="P66" s="321"/>
      <c r="Q66" s="321"/>
      <c r="R66" s="592">
        <v>5799307.8300000001</v>
      </c>
      <c r="S66" s="592">
        <v>17771811</v>
      </c>
      <c r="T66" s="466">
        <f t="shared" si="0"/>
        <v>15816579.170000002</v>
      </c>
      <c r="U66" s="586">
        <f t="shared" si="2"/>
        <v>0.40156140046569877</v>
      </c>
      <c r="V66" s="466">
        <v>15816579</v>
      </c>
      <c r="W66" s="169">
        <f t="shared" si="1"/>
        <v>0.17000000178813934</v>
      </c>
    </row>
    <row r="67" spans="1:25" ht="58.15">
      <c r="A67" s="486" t="s">
        <v>1620</v>
      </c>
      <c r="B67" s="487">
        <v>2428686</v>
      </c>
      <c r="C67" s="487" t="s">
        <v>1578</v>
      </c>
      <c r="D67" s="487" t="s">
        <v>1579</v>
      </c>
      <c r="E67" s="487" t="s">
        <v>1580</v>
      </c>
      <c r="F67" s="1050">
        <v>25769677</v>
      </c>
      <c r="G67" s="1051">
        <v>44341</v>
      </c>
      <c r="H67" s="487" t="s">
        <v>1676</v>
      </c>
      <c r="I67" s="1051">
        <v>44342</v>
      </c>
      <c r="J67" s="1051">
        <v>44616</v>
      </c>
      <c r="K67" s="1051">
        <v>44617</v>
      </c>
      <c r="L67" s="1051">
        <v>45114</v>
      </c>
      <c r="M67" s="496"/>
      <c r="N67" s="496"/>
      <c r="O67" s="1052"/>
      <c r="P67" s="496"/>
      <c r="Q67" s="496"/>
      <c r="R67" s="1050">
        <v>4300072.6900000004</v>
      </c>
      <c r="S67" s="1050">
        <v>9813017</v>
      </c>
      <c r="T67" s="542">
        <f t="shared" si="0"/>
        <v>11656587.309999999</v>
      </c>
      <c r="U67" s="1053">
        <f t="shared" si="2"/>
        <v>0.45233734633150424</v>
      </c>
      <c r="V67" s="542">
        <v>11656587</v>
      </c>
      <c r="W67" s="1054">
        <f t="shared" si="1"/>
        <v>0.30999999865889549</v>
      </c>
      <c r="Y67" s="475"/>
    </row>
    <row r="68" spans="1:25" ht="58.15">
      <c r="A68" s="311" t="s">
        <v>1621</v>
      </c>
      <c r="B68" s="336">
        <v>2428689</v>
      </c>
      <c r="C68" s="336" t="s">
        <v>1578</v>
      </c>
      <c r="D68" s="336" t="s">
        <v>1579</v>
      </c>
      <c r="E68" s="336" t="s">
        <v>1580</v>
      </c>
      <c r="F68" s="592">
        <v>43661192</v>
      </c>
      <c r="G68" s="584">
        <v>44341</v>
      </c>
      <c r="H68" s="336" t="s">
        <v>1676</v>
      </c>
      <c r="I68" s="584">
        <v>44342</v>
      </c>
      <c r="J68" s="584">
        <v>44616</v>
      </c>
      <c r="K68" s="584">
        <v>44617</v>
      </c>
      <c r="L68" s="584">
        <v>45111</v>
      </c>
      <c r="M68" s="321"/>
      <c r="N68" s="321"/>
      <c r="O68" s="585"/>
      <c r="P68" s="321"/>
      <c r="Q68" s="321"/>
      <c r="R68" s="592">
        <v>5052032.0999999996</v>
      </c>
      <c r="S68" s="592">
        <v>16209326</v>
      </c>
      <c r="T68" s="466">
        <f t="shared" si="0"/>
        <v>22399833.899999999</v>
      </c>
      <c r="U68" s="586">
        <f t="shared" si="2"/>
        <v>0.51303761702154171</v>
      </c>
      <c r="V68" s="466">
        <v>22399833</v>
      </c>
      <c r="W68" s="169">
        <f t="shared" si="1"/>
        <v>0.89999999850988388</v>
      </c>
      <c r="X68" s="368"/>
      <c r="Y68" s="475"/>
    </row>
    <row r="69" spans="1:25" ht="58.15">
      <c r="A69" s="486" t="s">
        <v>1622</v>
      </c>
      <c r="B69" s="487">
        <v>2428747</v>
      </c>
      <c r="C69" s="487" t="s">
        <v>1578</v>
      </c>
      <c r="D69" s="487" t="s">
        <v>1579</v>
      </c>
      <c r="E69" s="487" t="s">
        <v>1580</v>
      </c>
      <c r="F69" s="1050">
        <v>39516067</v>
      </c>
      <c r="G69" s="1051">
        <v>44341</v>
      </c>
      <c r="H69" s="487" t="s">
        <v>1676</v>
      </c>
      <c r="I69" s="1051">
        <v>44342</v>
      </c>
      <c r="J69" s="1051">
        <v>44616</v>
      </c>
      <c r="K69" s="1051">
        <v>44617</v>
      </c>
      <c r="L69" s="1051">
        <v>45141</v>
      </c>
      <c r="M69" s="496"/>
      <c r="N69" s="496"/>
      <c r="O69" s="1052"/>
      <c r="P69" s="496"/>
      <c r="Q69" s="496"/>
      <c r="R69" s="1050">
        <v>4957910.6900000004</v>
      </c>
      <c r="S69" s="1050">
        <v>9430795</v>
      </c>
      <c r="T69" s="542">
        <f t="shared" si="0"/>
        <v>25127361.310000002</v>
      </c>
      <c r="U69" s="1053">
        <f t="shared" si="2"/>
        <v>0.63587708032785761</v>
      </c>
      <c r="V69" s="542">
        <v>25127361</v>
      </c>
      <c r="W69" s="1054">
        <f t="shared" si="1"/>
        <v>0.31000000238418579</v>
      </c>
      <c r="X69" s="368"/>
      <c r="Y69" s="475"/>
    </row>
    <row r="70" spans="1:25" ht="58.15">
      <c r="A70" s="311" t="s">
        <v>1623</v>
      </c>
      <c r="B70" s="336">
        <v>2428765</v>
      </c>
      <c r="C70" s="336" t="s">
        <v>1578</v>
      </c>
      <c r="D70" s="336" t="s">
        <v>1579</v>
      </c>
      <c r="E70" s="336" t="s">
        <v>1580</v>
      </c>
      <c r="F70" s="592">
        <v>36183812</v>
      </c>
      <c r="G70" s="584">
        <v>44341</v>
      </c>
      <c r="H70" s="336" t="s">
        <v>1676</v>
      </c>
      <c r="I70" s="584">
        <v>44342</v>
      </c>
      <c r="J70" s="584">
        <v>44616</v>
      </c>
      <c r="K70" s="584">
        <v>44617</v>
      </c>
      <c r="L70" s="584">
        <v>45044</v>
      </c>
      <c r="M70" s="321"/>
      <c r="N70" s="321"/>
      <c r="O70" s="585"/>
      <c r="P70" s="321"/>
      <c r="Q70" s="321"/>
      <c r="R70" s="592">
        <v>4719915.95</v>
      </c>
      <c r="S70" s="592">
        <v>9157848</v>
      </c>
      <c r="T70" s="466">
        <f t="shared" si="0"/>
        <v>22306048.050000001</v>
      </c>
      <c r="U70" s="586">
        <f t="shared" si="2"/>
        <v>0.61646484483171649</v>
      </c>
      <c r="V70" s="466">
        <v>22306048</v>
      </c>
      <c r="W70" s="169">
        <f t="shared" si="1"/>
        <v>5.000000074505806E-2</v>
      </c>
      <c r="Y70" s="475"/>
    </row>
    <row r="71" spans="1:25" ht="81.400000000000006">
      <c r="A71" s="486" t="s">
        <v>1624</v>
      </c>
      <c r="B71" s="487">
        <v>2509290</v>
      </c>
      <c r="C71" s="487" t="s">
        <v>1578</v>
      </c>
      <c r="D71" s="487" t="s">
        <v>1579</v>
      </c>
      <c r="E71" s="487" t="s">
        <v>1580</v>
      </c>
      <c r="F71" s="1050">
        <v>27689313</v>
      </c>
      <c r="G71" s="1051">
        <v>44341</v>
      </c>
      <c r="H71" s="487" t="s">
        <v>1676</v>
      </c>
      <c r="I71" s="1051">
        <v>44342</v>
      </c>
      <c r="J71" s="1051">
        <v>44616</v>
      </c>
      <c r="K71" s="1051">
        <v>44617</v>
      </c>
      <c r="L71" s="1051">
        <v>45117</v>
      </c>
      <c r="M71" s="496"/>
      <c r="N71" s="496"/>
      <c r="O71" s="1052"/>
      <c r="P71" s="496"/>
      <c r="Q71" s="496"/>
      <c r="R71" s="1050">
        <v>2992180.81</v>
      </c>
      <c r="S71" s="1050">
        <v>9426972</v>
      </c>
      <c r="T71" s="542">
        <f t="shared" si="0"/>
        <v>15270160.190000001</v>
      </c>
      <c r="U71" s="1053">
        <f t="shared" si="2"/>
        <v>0.55148208949785071</v>
      </c>
      <c r="V71" s="542">
        <v>15270160</v>
      </c>
      <c r="W71" s="1054">
        <f t="shared" si="1"/>
        <v>0.19000000134110451</v>
      </c>
    </row>
    <row r="72" spans="1:25" ht="69.75">
      <c r="A72" s="311" t="s">
        <v>1625</v>
      </c>
      <c r="B72" s="336">
        <v>2513476</v>
      </c>
      <c r="C72" s="336" t="s">
        <v>1578</v>
      </c>
      <c r="D72" s="336" t="s">
        <v>1579</v>
      </c>
      <c r="E72" s="336" t="s">
        <v>1580</v>
      </c>
      <c r="F72" s="592">
        <v>42803884</v>
      </c>
      <c r="G72" s="584">
        <v>44341</v>
      </c>
      <c r="H72" s="336" t="s">
        <v>1676</v>
      </c>
      <c r="I72" s="584">
        <v>44342</v>
      </c>
      <c r="J72" s="584">
        <v>44616</v>
      </c>
      <c r="K72" s="584">
        <v>44617</v>
      </c>
      <c r="L72" s="584">
        <v>45198</v>
      </c>
      <c r="M72" s="321"/>
      <c r="N72" s="321"/>
      <c r="O72" s="585"/>
      <c r="P72" s="321"/>
      <c r="Q72" s="321"/>
      <c r="R72" s="592">
        <v>5032180.51</v>
      </c>
      <c r="S72" s="592">
        <v>10850218</v>
      </c>
      <c r="T72" s="466">
        <f t="shared" ref="T72:T131" si="3">+F72-R72-S72</f>
        <v>26921485.490000002</v>
      </c>
      <c r="U72" s="586">
        <f t="shared" si="2"/>
        <v>0.62894959462089939</v>
      </c>
      <c r="V72" s="466">
        <v>26921485</v>
      </c>
      <c r="W72" s="169">
        <f t="shared" ref="W72:W131" si="4">+F72-R72-S72-V72</f>
        <v>0.49000000208616257</v>
      </c>
    </row>
    <row r="73" spans="1:25" ht="69.75">
      <c r="A73" s="486" t="s">
        <v>1626</v>
      </c>
      <c r="B73" s="487">
        <v>2514106</v>
      </c>
      <c r="C73" s="487" t="s">
        <v>1578</v>
      </c>
      <c r="D73" s="487" t="s">
        <v>1579</v>
      </c>
      <c r="E73" s="487" t="s">
        <v>1580</v>
      </c>
      <c r="F73" s="1050">
        <v>59860386</v>
      </c>
      <c r="G73" s="1051">
        <v>44341</v>
      </c>
      <c r="H73" s="487" t="s">
        <v>1676</v>
      </c>
      <c r="I73" s="1051">
        <v>44342</v>
      </c>
      <c r="J73" s="1051">
        <v>44616</v>
      </c>
      <c r="K73" s="1051">
        <v>44617</v>
      </c>
      <c r="L73" s="1051">
        <v>45185</v>
      </c>
      <c r="M73" s="496"/>
      <c r="N73" s="496"/>
      <c r="O73" s="1052"/>
      <c r="P73" s="496"/>
      <c r="Q73" s="496"/>
      <c r="R73" s="1050">
        <v>6107999.3499999996</v>
      </c>
      <c r="S73" s="1050">
        <v>17302132</v>
      </c>
      <c r="T73" s="542">
        <f t="shared" si="3"/>
        <v>36450254.649999999</v>
      </c>
      <c r="U73" s="1053">
        <f t="shared" ref="U73:U131" si="5">T73/F73</f>
        <v>0.60892114277378695</v>
      </c>
      <c r="V73" s="542">
        <v>36450254</v>
      </c>
      <c r="W73" s="1054">
        <f t="shared" si="4"/>
        <v>0.64999999850988388</v>
      </c>
    </row>
    <row r="74" spans="1:25" ht="81.400000000000006">
      <c r="A74" s="311" t="s">
        <v>1627</v>
      </c>
      <c r="B74" s="336">
        <v>2515005</v>
      </c>
      <c r="C74" s="336" t="s">
        <v>1578</v>
      </c>
      <c r="D74" s="336" t="s">
        <v>1579</v>
      </c>
      <c r="E74" s="336" t="s">
        <v>1580</v>
      </c>
      <c r="F74" s="592">
        <v>15425437</v>
      </c>
      <c r="G74" s="584">
        <v>44341</v>
      </c>
      <c r="H74" s="336" t="s">
        <v>1676</v>
      </c>
      <c r="I74" s="584">
        <v>44342</v>
      </c>
      <c r="J74" s="584">
        <v>44616</v>
      </c>
      <c r="K74" s="584">
        <v>44617</v>
      </c>
      <c r="L74" s="584">
        <v>45055</v>
      </c>
      <c r="M74" s="321"/>
      <c r="N74" s="321"/>
      <c r="O74" s="585"/>
      <c r="P74" s="321"/>
      <c r="Q74" s="321"/>
      <c r="R74" s="592">
        <v>2311376.4300000002</v>
      </c>
      <c r="S74" s="592">
        <v>9146404</v>
      </c>
      <c r="T74" s="466">
        <f t="shared" si="3"/>
        <v>3967656.5700000003</v>
      </c>
      <c r="U74" s="586">
        <f t="shared" si="5"/>
        <v>0.25721518100265167</v>
      </c>
      <c r="V74" s="466">
        <v>3967656</v>
      </c>
      <c r="W74" s="169">
        <f t="shared" si="4"/>
        <v>0.57000000029802322</v>
      </c>
    </row>
    <row r="75" spans="1:25" ht="104.65">
      <c r="A75" s="486" t="s">
        <v>1719</v>
      </c>
      <c r="B75" s="487">
        <v>2515636</v>
      </c>
      <c r="C75" s="487" t="s">
        <v>1578</v>
      </c>
      <c r="D75" s="487" t="s">
        <v>1579</v>
      </c>
      <c r="E75" s="487" t="s">
        <v>1580</v>
      </c>
      <c r="F75" s="1050">
        <v>29697788</v>
      </c>
      <c r="G75" s="1051">
        <v>44341</v>
      </c>
      <c r="H75" s="487" t="s">
        <v>1676</v>
      </c>
      <c r="I75" s="1051">
        <v>44342</v>
      </c>
      <c r="J75" s="1051">
        <v>44616</v>
      </c>
      <c r="K75" s="1051">
        <v>44617</v>
      </c>
      <c r="L75" s="1051">
        <v>45117</v>
      </c>
      <c r="M75" s="496"/>
      <c r="N75" s="496"/>
      <c r="O75" s="1052"/>
      <c r="P75" s="496"/>
      <c r="Q75" s="496"/>
      <c r="R75" s="1050">
        <v>4043469.57</v>
      </c>
      <c r="S75" s="1050">
        <v>5888966</v>
      </c>
      <c r="T75" s="542">
        <f t="shared" si="3"/>
        <v>19765352.43</v>
      </c>
      <c r="U75" s="1053">
        <f t="shared" si="5"/>
        <v>0.6655496507012576</v>
      </c>
      <c r="V75" s="542">
        <v>19765352</v>
      </c>
      <c r="W75" s="1054">
        <f t="shared" si="4"/>
        <v>0.42999999970197678</v>
      </c>
    </row>
    <row r="76" spans="1:25" ht="46.5">
      <c r="A76" s="311" t="s">
        <v>1628</v>
      </c>
      <c r="B76" s="336">
        <v>2428628</v>
      </c>
      <c r="C76" s="336" t="s">
        <v>1578</v>
      </c>
      <c r="D76" s="336" t="s">
        <v>1579</v>
      </c>
      <c r="E76" s="336" t="s">
        <v>1580</v>
      </c>
      <c r="F76" s="592">
        <v>55610358</v>
      </c>
      <c r="G76" s="584">
        <v>44341</v>
      </c>
      <c r="H76" s="336" t="s">
        <v>1681</v>
      </c>
      <c r="I76" s="584">
        <v>44342</v>
      </c>
      <c r="J76" s="584">
        <v>44796</v>
      </c>
      <c r="K76" s="584">
        <v>44797</v>
      </c>
      <c r="L76" s="584">
        <v>45174</v>
      </c>
      <c r="M76" s="321"/>
      <c r="N76" s="321"/>
      <c r="O76" s="585"/>
      <c r="P76" s="321"/>
      <c r="Q76" s="321"/>
      <c r="R76" s="592">
        <v>7221305.0899999999</v>
      </c>
      <c r="S76" s="592">
        <v>33374819</v>
      </c>
      <c r="T76" s="466">
        <f t="shared" si="3"/>
        <v>15014233.909999996</v>
      </c>
      <c r="U76" s="586">
        <f t="shared" si="5"/>
        <v>0.26998988048233741</v>
      </c>
      <c r="V76" s="466">
        <v>15014233</v>
      </c>
      <c r="W76" s="169">
        <f t="shared" si="4"/>
        <v>0.90999999642372131</v>
      </c>
      <c r="Y76" s="475"/>
    </row>
    <row r="77" spans="1:25" ht="46.5">
      <c r="A77" s="486" t="s">
        <v>1629</v>
      </c>
      <c r="B77" s="487">
        <v>2428651</v>
      </c>
      <c r="C77" s="487" t="s">
        <v>1578</v>
      </c>
      <c r="D77" s="487" t="s">
        <v>1579</v>
      </c>
      <c r="E77" s="487" t="s">
        <v>1580</v>
      </c>
      <c r="F77" s="1050">
        <v>219032027</v>
      </c>
      <c r="G77" s="1051">
        <v>44341</v>
      </c>
      <c r="H77" s="487" t="s">
        <v>1681</v>
      </c>
      <c r="I77" s="1051">
        <v>44342</v>
      </c>
      <c r="J77" s="1051">
        <v>44796</v>
      </c>
      <c r="K77" s="1051">
        <v>44797</v>
      </c>
      <c r="L77" s="1051">
        <v>45273</v>
      </c>
      <c r="M77" s="496"/>
      <c r="N77" s="496"/>
      <c r="O77" s="1052"/>
      <c r="P77" s="496"/>
      <c r="Q77" s="496"/>
      <c r="R77" s="1050">
        <v>22595984.16</v>
      </c>
      <c r="S77" s="1050">
        <v>72610001</v>
      </c>
      <c r="T77" s="542">
        <f t="shared" si="3"/>
        <v>123826041.84</v>
      </c>
      <c r="U77" s="1053">
        <f t="shared" si="5"/>
        <v>0.56533304072467905</v>
      </c>
      <c r="V77" s="542">
        <v>123826041</v>
      </c>
      <c r="W77" s="1054">
        <f t="shared" si="4"/>
        <v>0.84000000357627869</v>
      </c>
      <c r="Y77" s="475"/>
    </row>
    <row r="78" spans="1:25" ht="46.5">
      <c r="A78" s="311" t="s">
        <v>1630</v>
      </c>
      <c r="B78" s="336">
        <v>2428725</v>
      </c>
      <c r="C78" s="336" t="s">
        <v>1578</v>
      </c>
      <c r="D78" s="336" t="s">
        <v>1579</v>
      </c>
      <c r="E78" s="336" t="s">
        <v>1580</v>
      </c>
      <c r="F78" s="592">
        <v>66627324</v>
      </c>
      <c r="G78" s="584">
        <v>44341</v>
      </c>
      <c r="H78" s="336" t="s">
        <v>1681</v>
      </c>
      <c r="I78" s="584">
        <v>44342</v>
      </c>
      <c r="J78" s="584">
        <v>44796</v>
      </c>
      <c r="K78" s="584">
        <v>44797</v>
      </c>
      <c r="L78" s="584">
        <v>45309</v>
      </c>
      <c r="M78" s="321"/>
      <c r="N78" s="321"/>
      <c r="O78" s="585"/>
      <c r="P78" s="321"/>
      <c r="Q78" s="321"/>
      <c r="R78" s="592">
        <v>4952842.72</v>
      </c>
      <c r="S78" s="592">
        <v>25206903.999999996</v>
      </c>
      <c r="T78" s="466">
        <f t="shared" si="3"/>
        <v>36467577.280000001</v>
      </c>
      <c r="U78" s="586">
        <f t="shared" si="5"/>
        <v>0.54733666445916396</v>
      </c>
      <c r="V78" s="466">
        <v>36467577</v>
      </c>
      <c r="W78" s="169">
        <f t="shared" si="4"/>
        <v>0.2800000011920929</v>
      </c>
      <c r="Y78" s="475"/>
    </row>
    <row r="79" spans="1:25" ht="69.75">
      <c r="A79" s="486" t="s">
        <v>1720</v>
      </c>
      <c r="B79" s="487">
        <v>2513465</v>
      </c>
      <c r="C79" s="487" t="s">
        <v>1578</v>
      </c>
      <c r="D79" s="487" t="s">
        <v>1579</v>
      </c>
      <c r="E79" s="487" t="s">
        <v>1580</v>
      </c>
      <c r="F79" s="1050">
        <v>44030834</v>
      </c>
      <c r="G79" s="1051">
        <v>44341</v>
      </c>
      <c r="H79" s="487" t="s">
        <v>1681</v>
      </c>
      <c r="I79" s="1051">
        <v>44342</v>
      </c>
      <c r="J79" s="1051">
        <v>44796</v>
      </c>
      <c r="K79" s="1051">
        <v>44797</v>
      </c>
      <c r="L79" s="1051">
        <v>45381</v>
      </c>
      <c r="M79" s="496"/>
      <c r="N79" s="496"/>
      <c r="O79" s="1052"/>
      <c r="P79" s="496"/>
      <c r="Q79" s="496"/>
      <c r="R79" s="1050">
        <v>5066770.97</v>
      </c>
      <c r="S79" s="1050">
        <v>11972264.999999998</v>
      </c>
      <c r="T79" s="542">
        <f t="shared" si="3"/>
        <v>26991798.030000001</v>
      </c>
      <c r="U79" s="1053">
        <f t="shared" si="5"/>
        <v>0.61302036727262543</v>
      </c>
      <c r="V79" s="542">
        <v>26991798</v>
      </c>
      <c r="W79" s="1054">
        <f t="shared" si="4"/>
        <v>3.0000001192092896E-2</v>
      </c>
    </row>
    <row r="80" spans="1:25" ht="58.15">
      <c r="A80" s="311" t="s">
        <v>1721</v>
      </c>
      <c r="B80" s="336">
        <v>2513473</v>
      </c>
      <c r="C80" s="336" t="s">
        <v>1578</v>
      </c>
      <c r="D80" s="336" t="s">
        <v>1579</v>
      </c>
      <c r="E80" s="336" t="s">
        <v>1580</v>
      </c>
      <c r="F80" s="592">
        <v>51558706</v>
      </c>
      <c r="G80" s="584">
        <v>44341</v>
      </c>
      <c r="H80" s="336" t="s">
        <v>1681</v>
      </c>
      <c r="I80" s="584">
        <v>44342</v>
      </c>
      <c r="J80" s="584">
        <v>44796</v>
      </c>
      <c r="K80" s="584">
        <v>44797</v>
      </c>
      <c r="L80" s="584">
        <v>45229</v>
      </c>
      <c r="M80" s="321"/>
      <c r="N80" s="321"/>
      <c r="O80" s="585"/>
      <c r="P80" s="321"/>
      <c r="Q80" s="321"/>
      <c r="R80" s="592">
        <v>5174247.4800000004</v>
      </c>
      <c r="S80" s="592">
        <v>18476404</v>
      </c>
      <c r="T80" s="466">
        <f t="shared" si="3"/>
        <v>27908054.519999996</v>
      </c>
      <c r="U80" s="586">
        <f t="shared" si="5"/>
        <v>0.54128694618518924</v>
      </c>
      <c r="V80" s="466">
        <v>27908054</v>
      </c>
      <c r="W80" s="169">
        <f t="shared" si="4"/>
        <v>0.51999999582767487</v>
      </c>
      <c r="X80" s="368"/>
    </row>
    <row r="81" spans="1:24" ht="93">
      <c r="A81" s="486" t="s">
        <v>1722</v>
      </c>
      <c r="B81" s="487">
        <v>2515563</v>
      </c>
      <c r="C81" s="487" t="s">
        <v>1578</v>
      </c>
      <c r="D81" s="487" t="s">
        <v>1579</v>
      </c>
      <c r="E81" s="487" t="s">
        <v>1580</v>
      </c>
      <c r="F81" s="1050">
        <v>59693421</v>
      </c>
      <c r="G81" s="1051">
        <v>44341</v>
      </c>
      <c r="H81" s="487" t="s">
        <v>1681</v>
      </c>
      <c r="I81" s="1051">
        <v>44342</v>
      </c>
      <c r="J81" s="1051">
        <v>44796</v>
      </c>
      <c r="K81" s="1051">
        <v>44797</v>
      </c>
      <c r="L81" s="1051">
        <v>45173</v>
      </c>
      <c r="M81" s="496"/>
      <c r="N81" s="496"/>
      <c r="O81" s="1052"/>
      <c r="P81" s="496"/>
      <c r="Q81" s="496"/>
      <c r="R81" s="1050">
        <v>5086927.47</v>
      </c>
      <c r="S81" s="1050">
        <v>22548677</v>
      </c>
      <c r="T81" s="542">
        <f t="shared" si="3"/>
        <v>32057816.530000001</v>
      </c>
      <c r="U81" s="1053">
        <f t="shared" si="5"/>
        <v>0.53704103388545954</v>
      </c>
      <c r="V81" s="542">
        <v>32057816</v>
      </c>
      <c r="W81" s="1054">
        <f t="shared" si="4"/>
        <v>0.5300000011920929</v>
      </c>
    </row>
    <row r="82" spans="1:24" ht="81.400000000000006">
      <c r="A82" s="311" t="s">
        <v>1631</v>
      </c>
      <c r="B82" s="336">
        <v>2427546</v>
      </c>
      <c r="C82" s="336" t="s">
        <v>1723</v>
      </c>
      <c r="D82" s="336" t="s">
        <v>1632</v>
      </c>
      <c r="E82" s="336" t="s">
        <v>1633</v>
      </c>
      <c r="F82" s="455">
        <v>54471918.229999997</v>
      </c>
      <c r="G82" s="587">
        <v>44581</v>
      </c>
      <c r="H82" s="336" t="s">
        <v>1682</v>
      </c>
      <c r="I82" s="587">
        <v>44603</v>
      </c>
      <c r="J82" s="587">
        <v>45112</v>
      </c>
      <c r="K82" s="319"/>
      <c r="L82" s="319"/>
      <c r="M82" s="388"/>
      <c r="N82" s="321"/>
      <c r="O82" s="587"/>
      <c r="P82" s="321"/>
      <c r="Q82" s="321"/>
      <c r="R82" s="455">
        <v>0</v>
      </c>
      <c r="S82" s="592">
        <v>32436458.006333329</v>
      </c>
      <c r="T82" s="466">
        <f t="shared" si="3"/>
        <v>22035460.223666668</v>
      </c>
      <c r="U82" s="586">
        <f t="shared" si="5"/>
        <v>0.40452880933300428</v>
      </c>
      <c r="V82" s="455">
        <v>0</v>
      </c>
      <c r="W82" s="169">
        <f>+F82-R82-S82-V82</f>
        <v>22035460.223666668</v>
      </c>
    </row>
    <row r="83" spans="1:24" ht="58.15">
      <c r="A83" s="486" t="s">
        <v>1724</v>
      </c>
      <c r="B83" s="487">
        <v>2522289</v>
      </c>
      <c r="C83" s="487" t="s">
        <v>1723</v>
      </c>
      <c r="D83" s="487" t="s">
        <v>1632</v>
      </c>
      <c r="E83" s="487" t="s">
        <v>1634</v>
      </c>
      <c r="F83" s="1056">
        <v>19261648.940000001</v>
      </c>
      <c r="G83" s="1057">
        <v>44490</v>
      </c>
      <c r="H83" s="487" t="s">
        <v>1683</v>
      </c>
      <c r="I83" s="1057">
        <v>44510</v>
      </c>
      <c r="J83" s="1057">
        <v>44839</v>
      </c>
      <c r="K83" s="493"/>
      <c r="L83" s="493"/>
      <c r="M83" s="1055"/>
      <c r="N83" s="496"/>
      <c r="O83" s="1057"/>
      <c r="P83" s="496"/>
      <c r="Q83" s="496"/>
      <c r="R83" s="1056">
        <v>2347769.9</v>
      </c>
      <c r="S83" s="1050">
        <v>16742281.75</v>
      </c>
      <c r="T83" s="542">
        <f t="shared" si="3"/>
        <v>171597.29000000283</v>
      </c>
      <c r="U83" s="1053">
        <f t="shared" si="5"/>
        <v>8.9087538940476E-3</v>
      </c>
      <c r="V83" s="1056">
        <v>0</v>
      </c>
      <c r="W83" s="1054">
        <f>+F83-R83-S83-V83</f>
        <v>171597.29000000283</v>
      </c>
    </row>
    <row r="84" spans="1:24" ht="58.15">
      <c r="A84" s="311" t="s">
        <v>1725</v>
      </c>
      <c r="B84" s="336">
        <v>2321591</v>
      </c>
      <c r="C84" s="336" t="s">
        <v>1578</v>
      </c>
      <c r="D84" s="336" t="s">
        <v>1579</v>
      </c>
      <c r="E84" s="336" t="s">
        <v>1580</v>
      </c>
      <c r="F84" s="592">
        <v>318430322</v>
      </c>
      <c r="G84" s="584">
        <v>44188</v>
      </c>
      <c r="H84" s="336" t="s">
        <v>1684</v>
      </c>
      <c r="I84" s="584">
        <v>44189</v>
      </c>
      <c r="J84" s="584">
        <v>44681</v>
      </c>
      <c r="K84" s="584">
        <v>44682</v>
      </c>
      <c r="L84" s="584">
        <v>44909</v>
      </c>
      <c r="M84" s="321"/>
      <c r="N84" s="321"/>
      <c r="O84" s="321"/>
      <c r="P84" s="321"/>
      <c r="Q84" s="321"/>
      <c r="R84" s="592">
        <v>97656116.590000004</v>
      </c>
      <c r="S84" s="592">
        <v>215400462.56500861</v>
      </c>
      <c r="T84" s="466">
        <f t="shared" si="3"/>
        <v>5373742.8449913859</v>
      </c>
      <c r="U84" s="586">
        <f t="shared" si="5"/>
        <v>1.6875725939790955E-2</v>
      </c>
      <c r="V84" s="466">
        <v>590000</v>
      </c>
      <c r="W84" s="169">
        <f t="shared" si="4"/>
        <v>4783742.8449913859</v>
      </c>
    </row>
    <row r="85" spans="1:24" ht="93">
      <c r="A85" s="486" t="s">
        <v>1635</v>
      </c>
      <c r="B85" s="487">
        <v>2386533</v>
      </c>
      <c r="C85" s="487" t="s">
        <v>1578</v>
      </c>
      <c r="D85" s="487" t="s">
        <v>1579</v>
      </c>
      <c r="E85" s="487" t="s">
        <v>1580</v>
      </c>
      <c r="F85" s="1050">
        <v>390894764</v>
      </c>
      <c r="G85" s="1051">
        <v>44188</v>
      </c>
      <c r="H85" s="487" t="s">
        <v>1685</v>
      </c>
      <c r="I85" s="1051">
        <v>44189</v>
      </c>
      <c r="J85" s="1051">
        <v>44702</v>
      </c>
      <c r="K85" s="1051">
        <v>44703</v>
      </c>
      <c r="L85" s="1051">
        <v>45122</v>
      </c>
      <c r="M85" s="496"/>
      <c r="N85" s="496"/>
      <c r="O85" s="496"/>
      <c r="P85" s="496"/>
      <c r="Q85" s="496"/>
      <c r="R85" s="1050">
        <v>68443219.689999998</v>
      </c>
      <c r="S85" s="1050">
        <v>88869147.527776927</v>
      </c>
      <c r="T85" s="542">
        <f t="shared" si="3"/>
        <v>233582396.78222308</v>
      </c>
      <c r="U85" s="1053">
        <f t="shared" si="5"/>
        <v>0.59755826451086225</v>
      </c>
      <c r="V85" s="542">
        <v>106176793</v>
      </c>
      <c r="W85" s="1054">
        <f t="shared" si="4"/>
        <v>127405603.78222308</v>
      </c>
    </row>
    <row r="86" spans="1:24" ht="69.75">
      <c r="A86" s="311" t="s">
        <v>1636</v>
      </c>
      <c r="B86" s="336">
        <v>2386577</v>
      </c>
      <c r="C86" s="336" t="s">
        <v>1578</v>
      </c>
      <c r="D86" s="336" t="s">
        <v>1579</v>
      </c>
      <c r="E86" s="336" t="s">
        <v>1580</v>
      </c>
      <c r="F86" s="592">
        <v>309290434</v>
      </c>
      <c r="G86" s="584">
        <v>44188</v>
      </c>
      <c r="H86" s="336" t="s">
        <v>1685</v>
      </c>
      <c r="I86" s="584">
        <v>44189</v>
      </c>
      <c r="J86" s="584">
        <v>44702</v>
      </c>
      <c r="K86" s="319"/>
      <c r="L86" s="319"/>
      <c r="M86" s="321"/>
      <c r="N86" s="321"/>
      <c r="O86" s="321"/>
      <c r="P86" s="321"/>
      <c r="Q86" s="321"/>
      <c r="R86" s="592">
        <v>64350347.729999997</v>
      </c>
      <c r="S86" s="592">
        <v>89556475.129926041</v>
      </c>
      <c r="T86" s="466">
        <f t="shared" si="3"/>
        <v>155383611.14007396</v>
      </c>
      <c r="U86" s="586">
        <f t="shared" si="5"/>
        <v>0.50238738111141823</v>
      </c>
      <c r="V86" s="466">
        <v>11514895</v>
      </c>
      <c r="W86" s="169">
        <f t="shared" si="4"/>
        <v>143868716.14007396</v>
      </c>
    </row>
    <row r="87" spans="1:24" ht="46.5">
      <c r="A87" s="486" t="s">
        <v>1726</v>
      </c>
      <c r="B87" s="487">
        <v>2502647</v>
      </c>
      <c r="C87" s="487" t="s">
        <v>1578</v>
      </c>
      <c r="D87" s="487" t="s">
        <v>1579</v>
      </c>
      <c r="E87" s="487" t="s">
        <v>1580</v>
      </c>
      <c r="F87" s="1050">
        <v>38328471</v>
      </c>
      <c r="G87" s="1051">
        <v>44253</v>
      </c>
      <c r="H87" s="487" t="s">
        <v>1686</v>
      </c>
      <c r="I87" s="1051">
        <v>44254</v>
      </c>
      <c r="J87" s="1051">
        <v>44531</v>
      </c>
      <c r="K87" s="1051">
        <v>44532</v>
      </c>
      <c r="L87" s="1051">
        <v>44842</v>
      </c>
      <c r="M87" s="496"/>
      <c r="N87" s="496"/>
      <c r="O87" s="1052">
        <v>44748</v>
      </c>
      <c r="P87" s="1058"/>
      <c r="Q87" s="496"/>
      <c r="R87" s="1050">
        <v>18900658.309999999</v>
      </c>
      <c r="S87" s="1050">
        <v>19180012.238969516</v>
      </c>
      <c r="T87" s="542">
        <f t="shared" si="3"/>
        <v>247800.45103048533</v>
      </c>
      <c r="U87" s="1053">
        <f t="shared" si="5"/>
        <v>6.4651796579750162E-3</v>
      </c>
      <c r="V87" s="542">
        <v>247800</v>
      </c>
      <c r="W87" s="1054">
        <f t="shared" si="4"/>
        <v>0.45103048533201218</v>
      </c>
    </row>
    <row r="88" spans="1:24" ht="46.5">
      <c r="A88" s="311" t="s">
        <v>1727</v>
      </c>
      <c r="B88" s="336">
        <v>2502864</v>
      </c>
      <c r="C88" s="336" t="s">
        <v>1578</v>
      </c>
      <c r="D88" s="336" t="s">
        <v>1579</v>
      </c>
      <c r="E88" s="336" t="s">
        <v>1580</v>
      </c>
      <c r="F88" s="592">
        <v>80616658</v>
      </c>
      <c r="G88" s="584">
        <v>44253</v>
      </c>
      <c r="H88" s="336" t="s">
        <v>1686</v>
      </c>
      <c r="I88" s="584">
        <v>44254</v>
      </c>
      <c r="J88" s="584">
        <v>44614</v>
      </c>
      <c r="K88" s="584">
        <v>44615</v>
      </c>
      <c r="L88" s="584">
        <v>44833</v>
      </c>
      <c r="M88" s="321"/>
      <c r="N88" s="321"/>
      <c r="O88" s="321"/>
      <c r="P88" s="321"/>
      <c r="Q88" s="321"/>
      <c r="R88" s="592">
        <v>25257398.859999999</v>
      </c>
      <c r="S88" s="592">
        <v>54981658.356507137</v>
      </c>
      <c r="T88" s="466">
        <f t="shared" si="3"/>
        <v>377600.78349286318</v>
      </c>
      <c r="U88" s="586">
        <f t="shared" si="5"/>
        <v>4.6839051985119893E-3</v>
      </c>
      <c r="V88" s="466">
        <v>377600</v>
      </c>
      <c r="W88" s="169">
        <f t="shared" si="4"/>
        <v>0.78349286317825317</v>
      </c>
      <c r="X88" s="368"/>
    </row>
    <row r="89" spans="1:24" ht="46.5">
      <c r="A89" s="486" t="s">
        <v>1728</v>
      </c>
      <c r="B89" s="487">
        <v>2502968</v>
      </c>
      <c r="C89" s="487" t="s">
        <v>1578</v>
      </c>
      <c r="D89" s="487" t="s">
        <v>1579</v>
      </c>
      <c r="E89" s="487" t="s">
        <v>1580</v>
      </c>
      <c r="F89" s="1050">
        <v>144391016</v>
      </c>
      <c r="G89" s="1051">
        <v>44253</v>
      </c>
      <c r="H89" s="487" t="s">
        <v>1686</v>
      </c>
      <c r="I89" s="1051">
        <v>44254</v>
      </c>
      <c r="J89" s="1051">
        <v>44687</v>
      </c>
      <c r="K89" s="1051">
        <v>44688</v>
      </c>
      <c r="L89" s="1051">
        <v>44748</v>
      </c>
      <c r="M89" s="496"/>
      <c r="N89" s="496"/>
      <c r="O89" s="496"/>
      <c r="P89" s="496"/>
      <c r="Q89" s="496"/>
      <c r="R89" s="1050">
        <v>34839274.939999998</v>
      </c>
      <c r="S89" s="1050">
        <v>108702140.5879868</v>
      </c>
      <c r="T89" s="542">
        <f t="shared" si="3"/>
        <v>849600.47201320529</v>
      </c>
      <c r="U89" s="1053">
        <f t="shared" si="5"/>
        <v>5.8840258594288529E-3</v>
      </c>
      <c r="V89" s="542">
        <v>849600</v>
      </c>
      <c r="W89" s="1054">
        <f t="shared" si="4"/>
        <v>0.4720132052898407</v>
      </c>
    </row>
    <row r="90" spans="1:24" ht="69.75">
      <c r="A90" s="311" t="s">
        <v>1637</v>
      </c>
      <c r="B90" s="336">
        <v>2483109</v>
      </c>
      <c r="C90" s="336" t="s">
        <v>1578</v>
      </c>
      <c r="D90" s="336" t="s">
        <v>1579</v>
      </c>
      <c r="E90" s="336" t="s">
        <v>1580</v>
      </c>
      <c r="F90" s="592">
        <v>674273527</v>
      </c>
      <c r="G90" s="584">
        <v>44271</v>
      </c>
      <c r="H90" s="336" t="s">
        <v>1687</v>
      </c>
      <c r="I90" s="584">
        <v>44272</v>
      </c>
      <c r="J90" s="584">
        <v>44934</v>
      </c>
      <c r="K90" s="584">
        <v>44935</v>
      </c>
      <c r="L90" s="584">
        <v>45079</v>
      </c>
      <c r="M90" s="321"/>
      <c r="N90" s="321"/>
      <c r="O90" s="321"/>
      <c r="P90" s="321"/>
      <c r="Q90" s="321"/>
      <c r="R90" s="592">
        <v>160401510.25999999</v>
      </c>
      <c r="S90" s="592">
        <v>206313747.78244948</v>
      </c>
      <c r="T90" s="466">
        <f t="shared" si="3"/>
        <v>307558268.95755053</v>
      </c>
      <c r="U90" s="586">
        <f t="shared" si="5"/>
        <v>0.45613279573046406</v>
      </c>
      <c r="V90" s="466">
        <v>307558268</v>
      </c>
      <c r="W90" s="169">
        <f t="shared" si="4"/>
        <v>0.9575505256652832</v>
      </c>
    </row>
    <row r="91" spans="1:24" ht="69.75">
      <c r="A91" s="486" t="s">
        <v>1638</v>
      </c>
      <c r="B91" s="487">
        <v>2502652</v>
      </c>
      <c r="C91" s="487" t="s">
        <v>1578</v>
      </c>
      <c r="D91" s="487" t="s">
        <v>1579</v>
      </c>
      <c r="E91" s="487" t="s">
        <v>1580</v>
      </c>
      <c r="F91" s="1050">
        <v>86219284</v>
      </c>
      <c r="G91" s="1051">
        <v>44271</v>
      </c>
      <c r="H91" s="487" t="s">
        <v>1687</v>
      </c>
      <c r="I91" s="1051">
        <v>44272</v>
      </c>
      <c r="J91" s="1051">
        <v>44595</v>
      </c>
      <c r="K91" s="1051">
        <v>44596</v>
      </c>
      <c r="L91" s="1051">
        <v>44831</v>
      </c>
      <c r="M91" s="496"/>
      <c r="N91" s="496"/>
      <c r="O91" s="496"/>
      <c r="P91" s="496"/>
      <c r="Q91" s="496"/>
      <c r="R91" s="1050">
        <v>32643214.960000001</v>
      </c>
      <c r="S91" s="1050">
        <v>52779568.559999987</v>
      </c>
      <c r="T91" s="542">
        <f t="shared" si="3"/>
        <v>796500.48000001162</v>
      </c>
      <c r="U91" s="1053">
        <f t="shared" si="5"/>
        <v>9.2380781079092651E-3</v>
      </c>
      <c r="V91" s="542">
        <v>796500</v>
      </c>
      <c r="W91" s="1054">
        <f t="shared" si="4"/>
        <v>0.48000001162290573</v>
      </c>
      <c r="X91" s="368"/>
    </row>
    <row r="92" spans="1:24" ht="69.75">
      <c r="A92" s="311" t="s">
        <v>1639</v>
      </c>
      <c r="B92" s="336">
        <v>2386498</v>
      </c>
      <c r="C92" s="336" t="s">
        <v>1578</v>
      </c>
      <c r="D92" s="336" t="s">
        <v>1579</v>
      </c>
      <c r="E92" s="336" t="s">
        <v>1580</v>
      </c>
      <c r="F92" s="592">
        <v>256546052</v>
      </c>
      <c r="G92" s="584">
        <v>44341</v>
      </c>
      <c r="H92" s="336" t="s">
        <v>1688</v>
      </c>
      <c r="I92" s="584">
        <v>44342</v>
      </c>
      <c r="J92" s="584">
        <v>44874</v>
      </c>
      <c r="K92" s="584">
        <v>44875</v>
      </c>
      <c r="L92" s="584">
        <v>45243</v>
      </c>
      <c r="M92" s="321"/>
      <c r="N92" s="321"/>
      <c r="O92" s="321"/>
      <c r="P92" s="321"/>
      <c r="Q92" s="321"/>
      <c r="R92" s="592">
        <v>39474627.020000003</v>
      </c>
      <c r="S92" s="592">
        <v>39350824.340260588</v>
      </c>
      <c r="T92" s="466">
        <f t="shared" si="3"/>
        <v>177720600.63973939</v>
      </c>
      <c r="U92" s="586">
        <f t="shared" si="5"/>
        <v>0.69274346361697037</v>
      </c>
      <c r="V92" s="466">
        <v>19781324</v>
      </c>
      <c r="W92" s="169">
        <f t="shared" si="4"/>
        <v>157939276.63973939</v>
      </c>
      <c r="X92" s="368"/>
    </row>
    <row r="93" spans="1:24" ht="58.15">
      <c r="A93" s="486" t="s">
        <v>1640</v>
      </c>
      <c r="B93" s="487">
        <v>2502615</v>
      </c>
      <c r="C93" s="487" t="s">
        <v>1578</v>
      </c>
      <c r="D93" s="487" t="s">
        <v>1579</v>
      </c>
      <c r="E93" s="487" t="s">
        <v>1580</v>
      </c>
      <c r="F93" s="1050">
        <v>35462578</v>
      </c>
      <c r="G93" s="1051">
        <v>44341</v>
      </c>
      <c r="H93" s="487" t="s">
        <v>1688</v>
      </c>
      <c r="I93" s="1051">
        <v>44342</v>
      </c>
      <c r="J93" s="1051">
        <v>44664</v>
      </c>
      <c r="K93" s="1051">
        <v>44665</v>
      </c>
      <c r="L93" s="1051">
        <v>44974</v>
      </c>
      <c r="M93" s="496"/>
      <c r="N93" s="496"/>
      <c r="O93" s="496"/>
      <c r="P93" s="496"/>
      <c r="Q93" s="496"/>
      <c r="R93" s="1050">
        <v>5167082.24</v>
      </c>
      <c r="S93" s="1050">
        <v>17609109.676306538</v>
      </c>
      <c r="T93" s="542">
        <f t="shared" si="3"/>
        <v>12686386.08369346</v>
      </c>
      <c r="U93" s="1053">
        <f t="shared" si="5"/>
        <v>0.35774009672092816</v>
      </c>
      <c r="V93" s="542">
        <v>424800</v>
      </c>
      <c r="W93" s="1054">
        <f t="shared" si="4"/>
        <v>12261586.08369346</v>
      </c>
    </row>
    <row r="94" spans="1:24" ht="58.15">
      <c r="A94" s="311" t="s">
        <v>1641</v>
      </c>
      <c r="B94" s="336">
        <v>2511978</v>
      </c>
      <c r="C94" s="336" t="s">
        <v>1578</v>
      </c>
      <c r="D94" s="336" t="s">
        <v>1579</v>
      </c>
      <c r="E94" s="336" t="s">
        <v>1580</v>
      </c>
      <c r="F94" s="592">
        <v>243817220</v>
      </c>
      <c r="G94" s="584">
        <v>44341</v>
      </c>
      <c r="H94" s="336" t="s">
        <v>1688</v>
      </c>
      <c r="I94" s="584">
        <v>44342</v>
      </c>
      <c r="J94" s="584">
        <v>44844</v>
      </c>
      <c r="K94" s="584">
        <v>44845</v>
      </c>
      <c r="L94" s="584">
        <v>45183</v>
      </c>
      <c r="M94" s="321"/>
      <c r="N94" s="321"/>
      <c r="O94" s="321"/>
      <c r="P94" s="321"/>
      <c r="Q94" s="321"/>
      <c r="R94" s="592">
        <v>37506651.109999999</v>
      </c>
      <c r="S94" s="592">
        <v>47762865.39998617</v>
      </c>
      <c r="T94" s="466">
        <f t="shared" si="3"/>
        <v>158547703.49001381</v>
      </c>
      <c r="U94" s="586">
        <f t="shared" si="5"/>
        <v>0.65027278832075031</v>
      </c>
      <c r="V94" s="466">
        <v>50545288</v>
      </c>
      <c r="W94" s="169">
        <f t="shared" si="4"/>
        <v>108002415.49001381</v>
      </c>
      <c r="X94" s="368"/>
    </row>
    <row r="95" spans="1:24" ht="69.75">
      <c r="A95" s="486" t="s">
        <v>1729</v>
      </c>
      <c r="B95" s="487">
        <v>2362485</v>
      </c>
      <c r="C95" s="487" t="s">
        <v>1578</v>
      </c>
      <c r="D95" s="487" t="s">
        <v>1579</v>
      </c>
      <c r="E95" s="487" t="s">
        <v>1580</v>
      </c>
      <c r="F95" s="1050">
        <v>217791369</v>
      </c>
      <c r="G95" s="1051">
        <v>44341</v>
      </c>
      <c r="H95" s="487" t="s">
        <v>1688</v>
      </c>
      <c r="I95" s="1051">
        <v>44342</v>
      </c>
      <c r="J95" s="1051">
        <v>44844</v>
      </c>
      <c r="K95" s="1051">
        <v>44845</v>
      </c>
      <c r="L95" s="1051">
        <v>45145</v>
      </c>
      <c r="M95" s="496"/>
      <c r="N95" s="496"/>
      <c r="O95" s="496"/>
      <c r="P95" s="496"/>
      <c r="Q95" s="496"/>
      <c r="R95" s="1050">
        <v>37332871.729999997</v>
      </c>
      <c r="S95" s="1050">
        <v>51497702.002589993</v>
      </c>
      <c r="T95" s="542">
        <f t="shared" si="3"/>
        <v>128960795.26741001</v>
      </c>
      <c r="U95" s="1053">
        <f t="shared" si="5"/>
        <v>0.59212996299871745</v>
      </c>
      <c r="V95" s="542">
        <v>57791034</v>
      </c>
      <c r="W95" s="1054">
        <f t="shared" si="4"/>
        <v>71169761.26741001</v>
      </c>
    </row>
    <row r="96" spans="1:24" ht="69.75">
      <c r="A96" s="311" t="s">
        <v>1642</v>
      </c>
      <c r="B96" s="336">
        <v>2502755</v>
      </c>
      <c r="C96" s="336" t="s">
        <v>1578</v>
      </c>
      <c r="D96" s="336" t="s">
        <v>1579</v>
      </c>
      <c r="E96" s="336" t="s">
        <v>1580</v>
      </c>
      <c r="F96" s="592">
        <v>29355780</v>
      </c>
      <c r="G96" s="584">
        <v>44341</v>
      </c>
      <c r="H96" s="336" t="s">
        <v>1688</v>
      </c>
      <c r="I96" s="584">
        <v>44342</v>
      </c>
      <c r="J96" s="584">
        <v>44664</v>
      </c>
      <c r="K96" s="584">
        <v>44665</v>
      </c>
      <c r="L96" s="584">
        <v>45089</v>
      </c>
      <c r="M96" s="321"/>
      <c r="N96" s="321"/>
      <c r="O96" s="321"/>
      <c r="P96" s="321"/>
      <c r="Q96" s="321"/>
      <c r="R96" s="592">
        <v>4814595.07</v>
      </c>
      <c r="S96" s="592">
        <v>1937631.1455000001</v>
      </c>
      <c r="T96" s="466">
        <f t="shared" si="3"/>
        <v>22603553.784499999</v>
      </c>
      <c r="U96" s="586">
        <f t="shared" si="5"/>
        <v>0.76998648254279056</v>
      </c>
      <c r="V96" s="466">
        <v>8548666</v>
      </c>
      <c r="W96" s="169">
        <f t="shared" si="4"/>
        <v>14054887.784499999</v>
      </c>
      <c r="X96" s="368"/>
    </row>
    <row r="97" spans="1:24" ht="69.75">
      <c r="A97" s="486" t="s">
        <v>1643</v>
      </c>
      <c r="B97" s="487">
        <v>2512142</v>
      </c>
      <c r="C97" s="487" t="s">
        <v>1578</v>
      </c>
      <c r="D97" s="487" t="s">
        <v>1579</v>
      </c>
      <c r="E97" s="487" t="s">
        <v>1580</v>
      </c>
      <c r="F97" s="1050">
        <v>208647763</v>
      </c>
      <c r="G97" s="1051">
        <v>44341</v>
      </c>
      <c r="H97" s="487" t="s">
        <v>1688</v>
      </c>
      <c r="I97" s="1051">
        <v>44342</v>
      </c>
      <c r="J97" s="1051">
        <v>44844</v>
      </c>
      <c r="K97" s="1051">
        <v>44845</v>
      </c>
      <c r="L97" s="1051">
        <v>45195</v>
      </c>
      <c r="M97" s="496"/>
      <c r="N97" s="496"/>
      <c r="O97" s="496"/>
      <c r="P97" s="496"/>
      <c r="Q97" s="496"/>
      <c r="R97" s="1050">
        <v>28407661.84</v>
      </c>
      <c r="S97" s="1050">
        <v>44013244.847120047</v>
      </c>
      <c r="T97" s="542">
        <f t="shared" si="3"/>
        <v>136226856.31287995</v>
      </c>
      <c r="U97" s="1053">
        <f t="shared" si="5"/>
        <v>0.65290350758699456</v>
      </c>
      <c r="V97" s="542">
        <v>107261462</v>
      </c>
      <c r="W97" s="1054">
        <f t="shared" si="4"/>
        <v>28965394.31287995</v>
      </c>
      <c r="X97" s="368"/>
    </row>
    <row r="98" spans="1:24" ht="69.75">
      <c r="A98" s="311" t="s">
        <v>1644</v>
      </c>
      <c r="B98" s="336">
        <v>2512573</v>
      </c>
      <c r="C98" s="336" t="s">
        <v>1578</v>
      </c>
      <c r="D98" s="336" t="s">
        <v>1579</v>
      </c>
      <c r="E98" s="336" t="s">
        <v>1580</v>
      </c>
      <c r="F98" s="592">
        <v>217573983</v>
      </c>
      <c r="G98" s="584">
        <v>44336</v>
      </c>
      <c r="H98" s="336" t="s">
        <v>1689</v>
      </c>
      <c r="I98" s="584">
        <v>44337</v>
      </c>
      <c r="J98" s="584">
        <v>44874</v>
      </c>
      <c r="K98" s="584">
        <v>44875</v>
      </c>
      <c r="L98" s="584">
        <v>44976</v>
      </c>
      <c r="M98" s="321"/>
      <c r="N98" s="321"/>
      <c r="O98" s="321"/>
      <c r="P98" s="321"/>
      <c r="Q98" s="321"/>
      <c r="R98" s="592">
        <v>44768076.329999998</v>
      </c>
      <c r="S98" s="592">
        <v>64445119.893125117</v>
      </c>
      <c r="T98" s="466">
        <f t="shared" si="3"/>
        <v>108360786.7768749</v>
      </c>
      <c r="U98" s="586">
        <f t="shared" si="5"/>
        <v>0.49804110437632104</v>
      </c>
      <c r="V98" s="466">
        <v>41224815</v>
      </c>
      <c r="W98" s="169">
        <f t="shared" si="4"/>
        <v>67135971.7768749</v>
      </c>
      <c r="X98" s="368"/>
    </row>
    <row r="99" spans="1:24" ht="69.75">
      <c r="A99" s="486" t="s">
        <v>1730</v>
      </c>
      <c r="B99" s="487">
        <v>2446345</v>
      </c>
      <c r="C99" s="487" t="s">
        <v>1578</v>
      </c>
      <c r="D99" s="487" t="s">
        <v>1579</v>
      </c>
      <c r="E99" s="487" t="s">
        <v>1580</v>
      </c>
      <c r="F99" s="1050">
        <v>524665868</v>
      </c>
      <c r="G99" s="1051">
        <v>44294</v>
      </c>
      <c r="H99" s="487" t="s">
        <v>1690</v>
      </c>
      <c r="I99" s="1051">
        <v>44295</v>
      </c>
      <c r="J99" s="1051">
        <v>45206</v>
      </c>
      <c r="K99" s="493"/>
      <c r="L99" s="493"/>
      <c r="M99" s="496"/>
      <c r="N99" s="496"/>
      <c r="O99" s="496"/>
      <c r="P99" s="496"/>
      <c r="Q99" s="496"/>
      <c r="R99" s="1050">
        <v>30240122.260000002</v>
      </c>
      <c r="S99" s="1050">
        <v>30150573.819496144</v>
      </c>
      <c r="T99" s="542">
        <f t="shared" si="3"/>
        <v>464275171.92050385</v>
      </c>
      <c r="U99" s="1053">
        <f t="shared" si="5"/>
        <v>0.88489684623529552</v>
      </c>
      <c r="V99" s="542">
        <v>179038041</v>
      </c>
      <c r="W99" s="1054">
        <f t="shared" si="4"/>
        <v>285237130.92050385</v>
      </c>
      <c r="X99" s="368"/>
    </row>
    <row r="100" spans="1:24" ht="104.65">
      <c r="A100" s="311" t="s">
        <v>1731</v>
      </c>
      <c r="B100" s="336">
        <v>2503297</v>
      </c>
      <c r="C100" s="336" t="s">
        <v>1578</v>
      </c>
      <c r="D100" s="336" t="s">
        <v>1579</v>
      </c>
      <c r="E100" s="336" t="s">
        <v>1580</v>
      </c>
      <c r="F100" s="592">
        <v>234891629</v>
      </c>
      <c r="G100" s="584">
        <v>44294</v>
      </c>
      <c r="H100" s="336" t="s">
        <v>1690</v>
      </c>
      <c r="I100" s="584">
        <v>44295</v>
      </c>
      <c r="J100" s="584">
        <v>45206</v>
      </c>
      <c r="K100" s="319"/>
      <c r="L100" s="319"/>
      <c r="M100" s="321"/>
      <c r="N100" s="321"/>
      <c r="O100" s="321"/>
      <c r="P100" s="321"/>
      <c r="Q100" s="321"/>
      <c r="R100" s="592">
        <v>38745178.270000003</v>
      </c>
      <c r="S100" s="592">
        <v>18292123.90461133</v>
      </c>
      <c r="T100" s="466">
        <f t="shared" si="3"/>
        <v>177854326.82538867</v>
      </c>
      <c r="U100" s="586">
        <f t="shared" si="5"/>
        <v>0.75717609683480325</v>
      </c>
      <c r="V100" s="466">
        <v>161080563</v>
      </c>
      <c r="W100" s="169">
        <f t="shared" si="4"/>
        <v>16773763.82538867</v>
      </c>
      <c r="X100" s="368"/>
    </row>
    <row r="101" spans="1:24" ht="104.65">
      <c r="A101" s="486" t="s">
        <v>1732</v>
      </c>
      <c r="B101" s="487">
        <v>2496772</v>
      </c>
      <c r="C101" s="487" t="s">
        <v>1578</v>
      </c>
      <c r="D101" s="487" t="s">
        <v>1579</v>
      </c>
      <c r="E101" s="487" t="s">
        <v>1580</v>
      </c>
      <c r="F101" s="1050">
        <v>820791220.81785679</v>
      </c>
      <c r="G101" s="1051">
        <v>44274</v>
      </c>
      <c r="H101" s="487" t="s">
        <v>1690</v>
      </c>
      <c r="I101" s="1051">
        <v>44275</v>
      </c>
      <c r="J101" s="1051">
        <v>45191</v>
      </c>
      <c r="K101" s="493"/>
      <c r="L101" s="493"/>
      <c r="M101" s="496"/>
      <c r="N101" s="496"/>
      <c r="O101" s="496"/>
      <c r="P101" s="496"/>
      <c r="Q101" s="496"/>
      <c r="R101" s="1050">
        <v>83855938.620000005</v>
      </c>
      <c r="S101" s="1050">
        <v>47449565.870000005</v>
      </c>
      <c r="T101" s="542">
        <f t="shared" si="3"/>
        <v>689485716.32785678</v>
      </c>
      <c r="U101" s="1053">
        <f t="shared" si="5"/>
        <v>0.84002569574371921</v>
      </c>
      <c r="V101" s="542">
        <v>184186343</v>
      </c>
      <c r="W101" s="1054">
        <f t="shared" si="4"/>
        <v>505299373.32785678</v>
      </c>
      <c r="X101" s="368"/>
    </row>
    <row r="102" spans="1:24" ht="46.5">
      <c r="A102" s="311" t="s">
        <v>1757</v>
      </c>
      <c r="B102" s="336">
        <v>2503389</v>
      </c>
      <c r="C102" s="336" t="s">
        <v>1578</v>
      </c>
      <c r="D102" s="336" t="s">
        <v>1579</v>
      </c>
      <c r="E102" s="336" t="s">
        <v>1580</v>
      </c>
      <c r="F102" s="592">
        <v>46693805.419970058</v>
      </c>
      <c r="G102" s="584">
        <v>44274</v>
      </c>
      <c r="H102" s="336" t="s">
        <v>1690</v>
      </c>
      <c r="I102" s="584">
        <v>44275</v>
      </c>
      <c r="J102" s="584">
        <v>45191</v>
      </c>
      <c r="K102" s="319"/>
      <c r="L102" s="319"/>
      <c r="M102" s="321"/>
      <c r="N102" s="321"/>
      <c r="O102" s="321"/>
      <c r="P102" s="321"/>
      <c r="Q102" s="321"/>
      <c r="R102" s="592">
        <v>3541715.83</v>
      </c>
      <c r="S102" s="592">
        <v>13296387.6162</v>
      </c>
      <c r="T102" s="466">
        <f t="shared" si="3"/>
        <v>29855701.97377006</v>
      </c>
      <c r="U102" s="586">
        <f t="shared" si="5"/>
        <v>0.63939320655586018</v>
      </c>
      <c r="V102" s="466">
        <v>17522947</v>
      </c>
      <c r="W102" s="169">
        <f t="shared" si="4"/>
        <v>12332754.97377006</v>
      </c>
      <c r="X102" s="368"/>
    </row>
    <row r="103" spans="1:24" ht="58.15">
      <c r="A103" s="486" t="s">
        <v>1758</v>
      </c>
      <c r="B103" s="487">
        <v>2505813</v>
      </c>
      <c r="C103" s="487" t="s">
        <v>1578</v>
      </c>
      <c r="D103" s="487" t="s">
        <v>1579</v>
      </c>
      <c r="E103" s="487" t="s">
        <v>1580</v>
      </c>
      <c r="F103" s="1050">
        <v>42999719.762173124</v>
      </c>
      <c r="G103" s="1051">
        <v>44274</v>
      </c>
      <c r="H103" s="487" t="s">
        <v>1690</v>
      </c>
      <c r="I103" s="1051">
        <v>44275</v>
      </c>
      <c r="J103" s="1051">
        <v>45191</v>
      </c>
      <c r="K103" s="493"/>
      <c r="L103" s="493"/>
      <c r="M103" s="496"/>
      <c r="N103" s="496"/>
      <c r="O103" s="496"/>
      <c r="P103" s="496"/>
      <c r="Q103" s="496"/>
      <c r="R103" s="1050">
        <v>3268122.41</v>
      </c>
      <c r="S103" s="1050">
        <v>7357460.8537999997</v>
      </c>
      <c r="T103" s="542">
        <f t="shared" si="3"/>
        <v>32374136.498373121</v>
      </c>
      <c r="U103" s="1053">
        <f t="shared" si="5"/>
        <v>0.75289180202640915</v>
      </c>
      <c r="V103" s="542">
        <v>5232609</v>
      </c>
      <c r="W103" s="1054">
        <f t="shared" si="4"/>
        <v>27141527.498373121</v>
      </c>
    </row>
    <row r="104" spans="1:24" ht="93">
      <c r="A104" s="311" t="s">
        <v>1733</v>
      </c>
      <c r="B104" s="336">
        <v>2499925</v>
      </c>
      <c r="C104" s="336" t="s">
        <v>1578</v>
      </c>
      <c r="D104" s="336" t="s">
        <v>1579</v>
      </c>
      <c r="E104" s="336" t="s">
        <v>1580</v>
      </c>
      <c r="F104" s="592">
        <v>512616657</v>
      </c>
      <c r="G104" s="584">
        <v>44188</v>
      </c>
      <c r="H104" s="336" t="s">
        <v>1691</v>
      </c>
      <c r="I104" s="584">
        <v>44189</v>
      </c>
      <c r="J104" s="584">
        <v>45291</v>
      </c>
      <c r="K104" s="319"/>
      <c r="L104" s="319"/>
      <c r="M104" s="321"/>
      <c r="N104" s="321"/>
      <c r="O104" s="321"/>
      <c r="P104" s="321"/>
      <c r="Q104" s="321"/>
      <c r="R104" s="592">
        <v>53171574.18</v>
      </c>
      <c r="S104" s="592">
        <v>13495625.776431518</v>
      </c>
      <c r="T104" s="466">
        <f t="shared" si="3"/>
        <v>445949457.04356849</v>
      </c>
      <c r="U104" s="586">
        <f t="shared" si="5"/>
        <v>0.86994726166997827</v>
      </c>
      <c r="V104" s="466">
        <v>127166881</v>
      </c>
      <c r="W104" s="169">
        <f t="shared" si="4"/>
        <v>318782576.04356849</v>
      </c>
    </row>
    <row r="105" spans="1:24" ht="81.400000000000006">
      <c r="A105" s="486" t="s">
        <v>1734</v>
      </c>
      <c r="B105" s="487">
        <v>2501225</v>
      </c>
      <c r="C105" s="487" t="s">
        <v>1578</v>
      </c>
      <c r="D105" s="487" t="s">
        <v>1579</v>
      </c>
      <c r="E105" s="487" t="s">
        <v>1580</v>
      </c>
      <c r="F105" s="1050">
        <v>365059479</v>
      </c>
      <c r="G105" s="1051">
        <v>44188</v>
      </c>
      <c r="H105" s="487" t="s">
        <v>1691</v>
      </c>
      <c r="I105" s="1051">
        <v>44189</v>
      </c>
      <c r="J105" s="1051">
        <v>45291</v>
      </c>
      <c r="K105" s="493"/>
      <c r="L105" s="493"/>
      <c r="M105" s="496"/>
      <c r="N105" s="496"/>
      <c r="O105" s="496"/>
      <c r="P105" s="496"/>
      <c r="Q105" s="496"/>
      <c r="R105" s="1050">
        <v>33908752.399999999</v>
      </c>
      <c r="S105" s="1050">
        <v>8144188.5459278589</v>
      </c>
      <c r="T105" s="542">
        <f t="shared" si="3"/>
        <v>323006538.05407214</v>
      </c>
      <c r="U105" s="1053">
        <f t="shared" si="5"/>
        <v>0.88480523485892593</v>
      </c>
      <c r="V105" s="542">
        <v>88280083</v>
      </c>
      <c r="W105" s="1054">
        <f t="shared" si="4"/>
        <v>234726455.05407214</v>
      </c>
    </row>
    <row r="106" spans="1:24" ht="81.400000000000006">
      <c r="A106" s="311" t="s">
        <v>1735</v>
      </c>
      <c r="B106" s="336">
        <v>2501291</v>
      </c>
      <c r="C106" s="336" t="s">
        <v>1578</v>
      </c>
      <c r="D106" s="336" t="s">
        <v>1579</v>
      </c>
      <c r="E106" s="336" t="s">
        <v>1580</v>
      </c>
      <c r="F106" s="592">
        <v>605888405.4932704</v>
      </c>
      <c r="G106" s="584">
        <v>44342</v>
      </c>
      <c r="H106" s="336" t="s">
        <v>1684</v>
      </c>
      <c r="I106" s="584">
        <v>44343</v>
      </c>
      <c r="J106" s="584">
        <v>45252</v>
      </c>
      <c r="K106" s="319"/>
      <c r="L106" s="319"/>
      <c r="M106" s="321"/>
      <c r="N106" s="321"/>
      <c r="O106" s="321"/>
      <c r="P106" s="321"/>
      <c r="Q106" s="321"/>
      <c r="R106" s="592">
        <v>68796394.219999999</v>
      </c>
      <c r="S106" s="592">
        <v>19043165.099986199</v>
      </c>
      <c r="T106" s="466">
        <f t="shared" si="3"/>
        <v>518048846.17328417</v>
      </c>
      <c r="U106" s="586">
        <f t="shared" si="5"/>
        <v>0.85502353482325899</v>
      </c>
      <c r="V106" s="466">
        <v>128472787</v>
      </c>
      <c r="W106" s="169">
        <f t="shared" si="4"/>
        <v>389576059.17328417</v>
      </c>
    </row>
    <row r="107" spans="1:24" s="30" customFormat="1" ht="81.400000000000006">
      <c r="A107" s="486" t="s">
        <v>1736</v>
      </c>
      <c r="B107" s="487">
        <v>2501395</v>
      </c>
      <c r="C107" s="487" t="s">
        <v>1578</v>
      </c>
      <c r="D107" s="487" t="s">
        <v>1579</v>
      </c>
      <c r="E107" s="487" t="s">
        <v>1580</v>
      </c>
      <c r="F107" s="1050">
        <v>402158745</v>
      </c>
      <c r="G107" s="1051">
        <v>44342</v>
      </c>
      <c r="H107" s="487" t="s">
        <v>1684</v>
      </c>
      <c r="I107" s="1051">
        <v>44343</v>
      </c>
      <c r="J107" s="1051">
        <v>44887</v>
      </c>
      <c r="K107" s="493"/>
      <c r="L107" s="493"/>
      <c r="M107" s="496"/>
      <c r="N107" s="496"/>
      <c r="O107" s="496"/>
      <c r="P107" s="496"/>
      <c r="Q107" s="496"/>
      <c r="R107" s="1050">
        <v>41999818.090000004</v>
      </c>
      <c r="S107" s="1050">
        <v>15019843.155639043</v>
      </c>
      <c r="T107" s="542">
        <f t="shared" si="3"/>
        <v>345139083.75436091</v>
      </c>
      <c r="U107" s="1053">
        <f t="shared" si="5"/>
        <v>0.85821603544729808</v>
      </c>
      <c r="V107" s="542">
        <v>127671051</v>
      </c>
      <c r="W107" s="1054">
        <f t="shared" si="4"/>
        <v>217468032.75436091</v>
      </c>
      <c r="X107" s="368"/>
    </row>
    <row r="108" spans="1:24" s="30" customFormat="1" ht="46.5">
      <c r="A108" s="311" t="s">
        <v>1737</v>
      </c>
      <c r="B108" s="336">
        <v>2505100</v>
      </c>
      <c r="C108" s="336" t="s">
        <v>1578</v>
      </c>
      <c r="D108" s="336" t="s">
        <v>1579</v>
      </c>
      <c r="E108" s="336" t="s">
        <v>1580</v>
      </c>
      <c r="F108" s="592">
        <v>21630143.145446591</v>
      </c>
      <c r="G108" s="584">
        <v>44342</v>
      </c>
      <c r="H108" s="336" t="s">
        <v>1684</v>
      </c>
      <c r="I108" s="584">
        <v>44343</v>
      </c>
      <c r="J108" s="584">
        <v>45252</v>
      </c>
      <c r="K108" s="319"/>
      <c r="L108" s="319"/>
      <c r="M108" s="321"/>
      <c r="N108" s="321"/>
      <c r="O108" s="321"/>
      <c r="P108" s="321"/>
      <c r="Q108" s="321"/>
      <c r="R108" s="592">
        <v>2076778.08</v>
      </c>
      <c r="S108" s="592">
        <v>1255176.0990275166</v>
      </c>
      <c r="T108" s="466">
        <f t="shared" si="3"/>
        <v>18298188.966419075</v>
      </c>
      <c r="U108" s="586">
        <f t="shared" si="5"/>
        <v>0.84595783039332617</v>
      </c>
      <c r="V108" s="466">
        <v>9973246</v>
      </c>
      <c r="W108" s="169">
        <f t="shared" si="4"/>
        <v>8324942.9664190747</v>
      </c>
      <c r="X108" s="368"/>
    </row>
    <row r="109" spans="1:24" s="30" customFormat="1" ht="69.75">
      <c r="A109" s="486" t="s">
        <v>1738</v>
      </c>
      <c r="B109" s="487">
        <v>2509474</v>
      </c>
      <c r="C109" s="487" t="s">
        <v>1578</v>
      </c>
      <c r="D109" s="487" t="s">
        <v>1579</v>
      </c>
      <c r="E109" s="487" t="s">
        <v>1580</v>
      </c>
      <c r="F109" s="1050">
        <v>122427339.26464824</v>
      </c>
      <c r="G109" s="1051">
        <v>44342</v>
      </c>
      <c r="H109" s="487" t="s">
        <v>1684</v>
      </c>
      <c r="I109" s="1051">
        <v>44343</v>
      </c>
      <c r="J109" s="1051">
        <v>45252</v>
      </c>
      <c r="K109" s="493"/>
      <c r="L109" s="493"/>
      <c r="M109" s="496"/>
      <c r="N109" s="496"/>
      <c r="O109" s="496"/>
      <c r="P109" s="496"/>
      <c r="Q109" s="496"/>
      <c r="R109" s="1050">
        <v>12488862.039999999</v>
      </c>
      <c r="S109" s="1050">
        <v>3102819.7511181342</v>
      </c>
      <c r="T109" s="542">
        <f t="shared" si="3"/>
        <v>106835657.4735301</v>
      </c>
      <c r="U109" s="1053">
        <f t="shared" si="5"/>
        <v>0.8726454247493366</v>
      </c>
      <c r="V109" s="542">
        <v>30720740</v>
      </c>
      <c r="W109" s="1054">
        <f t="shared" si="4"/>
        <v>76114917.473530099</v>
      </c>
      <c r="X109" s="368"/>
    </row>
    <row r="110" spans="1:24" s="30" customFormat="1" ht="46.5">
      <c r="A110" s="311" t="s">
        <v>1739</v>
      </c>
      <c r="B110" s="336">
        <v>2509643</v>
      </c>
      <c r="C110" s="336" t="s">
        <v>1578</v>
      </c>
      <c r="D110" s="336" t="s">
        <v>1579</v>
      </c>
      <c r="E110" s="336" t="s">
        <v>1580</v>
      </c>
      <c r="F110" s="592">
        <v>145017287.09663472</v>
      </c>
      <c r="G110" s="584">
        <v>44342</v>
      </c>
      <c r="H110" s="336" t="s">
        <v>1684</v>
      </c>
      <c r="I110" s="584">
        <v>44343</v>
      </c>
      <c r="J110" s="584">
        <v>45252</v>
      </c>
      <c r="K110" s="319"/>
      <c r="L110" s="319"/>
      <c r="M110" s="321"/>
      <c r="N110" s="321"/>
      <c r="O110" s="321"/>
      <c r="P110" s="321"/>
      <c r="Q110" s="321"/>
      <c r="R110" s="592">
        <v>16816800.25</v>
      </c>
      <c r="S110" s="592">
        <v>1587178.06142939</v>
      </c>
      <c r="T110" s="466">
        <f t="shared" si="3"/>
        <v>126613308.78520532</v>
      </c>
      <c r="U110" s="586">
        <f t="shared" si="5"/>
        <v>0.87309114189147952</v>
      </c>
      <c r="V110" s="466">
        <v>36718256</v>
      </c>
      <c r="W110" s="169">
        <f t="shared" si="4"/>
        <v>89895052.78520532</v>
      </c>
      <c r="X110" s="368"/>
    </row>
    <row r="111" spans="1:24" s="30" customFormat="1" ht="81.400000000000006">
      <c r="A111" s="486" t="s">
        <v>1740</v>
      </c>
      <c r="B111" s="487">
        <v>2498426</v>
      </c>
      <c r="C111" s="487" t="s">
        <v>1578</v>
      </c>
      <c r="D111" s="487" t="s">
        <v>1579</v>
      </c>
      <c r="E111" s="487" t="s">
        <v>1580</v>
      </c>
      <c r="F111" s="1050">
        <v>59310878.667594939</v>
      </c>
      <c r="G111" s="1051">
        <v>44270</v>
      </c>
      <c r="H111" s="487" t="s">
        <v>1684</v>
      </c>
      <c r="I111" s="1051">
        <v>44271</v>
      </c>
      <c r="J111" s="1051">
        <v>45015</v>
      </c>
      <c r="K111" s="493"/>
      <c r="L111" s="493"/>
      <c r="M111" s="496"/>
      <c r="N111" s="496"/>
      <c r="O111" s="496"/>
      <c r="P111" s="496"/>
      <c r="Q111" s="496"/>
      <c r="R111" s="1050">
        <v>5986203.46</v>
      </c>
      <c r="S111" s="1050">
        <v>8036789.2594028627</v>
      </c>
      <c r="T111" s="542">
        <f t="shared" si="3"/>
        <v>45287885.948192075</v>
      </c>
      <c r="U111" s="1053">
        <f t="shared" si="5"/>
        <v>0.76356794850411713</v>
      </c>
      <c r="V111" s="542">
        <v>14309285</v>
      </c>
      <c r="W111" s="1054">
        <f t="shared" si="4"/>
        <v>30978600.948192075</v>
      </c>
    </row>
    <row r="112" spans="1:24" s="30" customFormat="1" ht="93">
      <c r="A112" s="311" t="s">
        <v>1741</v>
      </c>
      <c r="B112" s="336">
        <v>2498739</v>
      </c>
      <c r="C112" s="336" t="s">
        <v>1578</v>
      </c>
      <c r="D112" s="336" t="s">
        <v>1579</v>
      </c>
      <c r="E112" s="336" t="s">
        <v>1580</v>
      </c>
      <c r="F112" s="592">
        <v>448120412.33240503</v>
      </c>
      <c r="G112" s="584">
        <v>44270</v>
      </c>
      <c r="H112" s="336" t="s">
        <v>1684</v>
      </c>
      <c r="I112" s="584">
        <v>44271</v>
      </c>
      <c r="J112" s="584">
        <v>45015</v>
      </c>
      <c r="K112" s="319"/>
      <c r="L112" s="319"/>
      <c r="M112" s="321"/>
      <c r="N112" s="321"/>
      <c r="O112" s="321"/>
      <c r="P112" s="321"/>
      <c r="Q112" s="321"/>
      <c r="R112" s="592">
        <v>39474018.159999996</v>
      </c>
      <c r="S112" s="592">
        <v>52991538.669816114</v>
      </c>
      <c r="T112" s="466">
        <f t="shared" si="3"/>
        <v>355654855.50258887</v>
      </c>
      <c r="U112" s="586">
        <f t="shared" si="5"/>
        <v>0.79365912758013923</v>
      </c>
      <c r="V112" s="466">
        <v>138409472</v>
      </c>
      <c r="W112" s="169">
        <f t="shared" si="4"/>
        <v>217245383.50258887</v>
      </c>
    </row>
    <row r="113" spans="1:24" s="30" customFormat="1" ht="69.75">
      <c r="A113" s="486" t="s">
        <v>1742</v>
      </c>
      <c r="B113" s="487">
        <v>2499886</v>
      </c>
      <c r="C113" s="487" t="s">
        <v>1578</v>
      </c>
      <c r="D113" s="487" t="s">
        <v>1579</v>
      </c>
      <c r="E113" s="487" t="s">
        <v>1580</v>
      </c>
      <c r="F113" s="1050">
        <v>292788809</v>
      </c>
      <c r="G113" s="1051">
        <v>44270</v>
      </c>
      <c r="H113" s="487" t="s">
        <v>1684</v>
      </c>
      <c r="I113" s="1051">
        <v>44271</v>
      </c>
      <c r="J113" s="1051">
        <v>45015</v>
      </c>
      <c r="K113" s="493"/>
      <c r="L113" s="493"/>
      <c r="M113" s="496"/>
      <c r="N113" s="496"/>
      <c r="O113" s="496"/>
      <c r="P113" s="496"/>
      <c r="Q113" s="496"/>
      <c r="R113" s="1050">
        <v>25506084.75</v>
      </c>
      <c r="S113" s="1050">
        <v>40260869.263556264</v>
      </c>
      <c r="T113" s="542">
        <f t="shared" si="3"/>
        <v>227021854.98644373</v>
      </c>
      <c r="U113" s="1053">
        <f t="shared" si="5"/>
        <v>0.7753775008061996</v>
      </c>
      <c r="V113" s="542">
        <v>63515700</v>
      </c>
      <c r="W113" s="1054">
        <f t="shared" si="4"/>
        <v>163506154.98644373</v>
      </c>
    </row>
    <row r="114" spans="1:24" s="30" customFormat="1" ht="81.400000000000006">
      <c r="A114" s="311" t="s">
        <v>1743</v>
      </c>
      <c r="B114" s="336">
        <v>2497426</v>
      </c>
      <c r="C114" s="336" t="s">
        <v>1578</v>
      </c>
      <c r="D114" s="336" t="s">
        <v>1579</v>
      </c>
      <c r="E114" s="336" t="s">
        <v>1580</v>
      </c>
      <c r="F114" s="592">
        <v>459320585.62304664</v>
      </c>
      <c r="G114" s="584">
        <v>44188</v>
      </c>
      <c r="H114" s="336" t="s">
        <v>1692</v>
      </c>
      <c r="I114" s="584">
        <v>44189</v>
      </c>
      <c r="J114" s="584">
        <v>45168</v>
      </c>
      <c r="K114" s="319"/>
      <c r="L114" s="319"/>
      <c r="M114" s="321"/>
      <c r="N114" s="321"/>
      <c r="O114" s="321"/>
      <c r="P114" s="321"/>
      <c r="Q114" s="321"/>
      <c r="R114" s="592">
        <v>50338726.020000003</v>
      </c>
      <c r="S114" s="592">
        <v>23269672.207791559</v>
      </c>
      <c r="T114" s="466">
        <f t="shared" si="3"/>
        <v>385712187.39525509</v>
      </c>
      <c r="U114" s="586">
        <f t="shared" si="5"/>
        <v>0.83974504837847574</v>
      </c>
      <c r="V114" s="466">
        <v>143161522</v>
      </c>
      <c r="W114" s="169">
        <f t="shared" si="4"/>
        <v>242550665.39525509</v>
      </c>
    </row>
    <row r="115" spans="1:24" s="30" customFormat="1" ht="93">
      <c r="A115" s="486" t="s">
        <v>1744</v>
      </c>
      <c r="B115" s="487">
        <v>2497573</v>
      </c>
      <c r="C115" s="487" t="s">
        <v>1578</v>
      </c>
      <c r="D115" s="487" t="s">
        <v>1579</v>
      </c>
      <c r="E115" s="487" t="s">
        <v>1580</v>
      </c>
      <c r="F115" s="1050">
        <v>9456002.2470613215</v>
      </c>
      <c r="G115" s="1051">
        <v>44188</v>
      </c>
      <c r="H115" s="487" t="s">
        <v>1692</v>
      </c>
      <c r="I115" s="1051">
        <v>44189</v>
      </c>
      <c r="J115" s="1051">
        <v>45168</v>
      </c>
      <c r="K115" s="493"/>
      <c r="L115" s="493"/>
      <c r="M115" s="496"/>
      <c r="N115" s="496"/>
      <c r="O115" s="496"/>
      <c r="P115" s="496"/>
      <c r="Q115" s="496"/>
      <c r="R115" s="1050">
        <v>1709374.44</v>
      </c>
      <c r="S115" s="1050">
        <v>656119.73306207918</v>
      </c>
      <c r="T115" s="542">
        <f t="shared" si="3"/>
        <v>7090508.0739992429</v>
      </c>
      <c r="U115" s="1053">
        <f t="shared" si="5"/>
        <v>0.74984204622019712</v>
      </c>
      <c r="V115" s="542">
        <v>2047095</v>
      </c>
      <c r="W115" s="1054">
        <f t="shared" si="4"/>
        <v>5043413.0739992429</v>
      </c>
    </row>
    <row r="116" spans="1:24" s="30" customFormat="1" ht="127.9">
      <c r="A116" s="311" t="s">
        <v>1745</v>
      </c>
      <c r="B116" s="336">
        <v>2497906</v>
      </c>
      <c r="C116" s="336" t="s">
        <v>1578</v>
      </c>
      <c r="D116" s="336" t="s">
        <v>1579</v>
      </c>
      <c r="E116" s="336" t="s">
        <v>1580</v>
      </c>
      <c r="F116" s="592">
        <v>6875771.1298920522</v>
      </c>
      <c r="G116" s="584">
        <v>44188</v>
      </c>
      <c r="H116" s="336" t="s">
        <v>1692</v>
      </c>
      <c r="I116" s="584">
        <v>44189</v>
      </c>
      <c r="J116" s="584">
        <v>45168</v>
      </c>
      <c r="K116" s="319"/>
      <c r="L116" s="319"/>
      <c r="M116" s="321"/>
      <c r="N116" s="321"/>
      <c r="O116" s="321"/>
      <c r="P116" s="321"/>
      <c r="Q116" s="321"/>
      <c r="R116" s="592">
        <v>1239930.3400000001</v>
      </c>
      <c r="S116" s="592">
        <v>556081.60256859392</v>
      </c>
      <c r="T116" s="466">
        <f t="shared" si="3"/>
        <v>5079759.1873234585</v>
      </c>
      <c r="U116" s="586">
        <f t="shared" si="5"/>
        <v>0.73879119757774858</v>
      </c>
      <c r="V116" s="466">
        <v>520669</v>
      </c>
      <c r="W116" s="169">
        <f t="shared" si="4"/>
        <v>4559090.1873234585</v>
      </c>
    </row>
    <row r="117" spans="1:24" s="30" customFormat="1" ht="93">
      <c r="A117" s="486" t="s">
        <v>1746</v>
      </c>
      <c r="B117" s="487">
        <v>2500094</v>
      </c>
      <c r="C117" s="487" t="s">
        <v>1578</v>
      </c>
      <c r="D117" s="487" t="s">
        <v>1579</v>
      </c>
      <c r="E117" s="487" t="s">
        <v>1580</v>
      </c>
      <c r="F117" s="1050">
        <v>138894110</v>
      </c>
      <c r="G117" s="1051">
        <v>44610</v>
      </c>
      <c r="H117" s="487" t="s">
        <v>1693</v>
      </c>
      <c r="I117" s="1051">
        <v>44611</v>
      </c>
      <c r="J117" s="1051">
        <v>45706</v>
      </c>
      <c r="K117" s="493"/>
      <c r="L117" s="493"/>
      <c r="M117" s="496"/>
      <c r="N117" s="496"/>
      <c r="O117" s="496"/>
      <c r="P117" s="496"/>
      <c r="Q117" s="496"/>
      <c r="R117" s="1050">
        <v>50000</v>
      </c>
      <c r="S117" s="1050">
        <v>32055722.26825181</v>
      </c>
      <c r="T117" s="542">
        <f t="shared" si="3"/>
        <v>106788387.73174819</v>
      </c>
      <c r="U117" s="1053">
        <f t="shared" si="5"/>
        <v>0.76884748915377477</v>
      </c>
      <c r="V117" s="542">
        <v>53582138</v>
      </c>
      <c r="W117" s="1054">
        <f t="shared" si="4"/>
        <v>53206249.731748194</v>
      </c>
    </row>
    <row r="118" spans="1:24" s="30" customFormat="1" ht="93">
      <c r="A118" s="311" t="s">
        <v>1747</v>
      </c>
      <c r="B118" s="336">
        <v>2506324</v>
      </c>
      <c r="C118" s="336" t="s">
        <v>1578</v>
      </c>
      <c r="D118" s="336" t="s">
        <v>1579</v>
      </c>
      <c r="E118" s="336" t="s">
        <v>1580</v>
      </c>
      <c r="F118" s="592">
        <v>230251082</v>
      </c>
      <c r="G118" s="584">
        <v>44610</v>
      </c>
      <c r="H118" s="336" t="s">
        <v>1693</v>
      </c>
      <c r="I118" s="584">
        <v>44611</v>
      </c>
      <c r="J118" s="584">
        <v>45522</v>
      </c>
      <c r="K118" s="319"/>
      <c r="L118" s="319"/>
      <c r="M118" s="321"/>
      <c r="N118" s="321"/>
      <c r="O118" s="321"/>
      <c r="P118" s="321"/>
      <c r="Q118" s="321"/>
      <c r="R118" s="592">
        <v>13500</v>
      </c>
      <c r="S118" s="592">
        <v>45196115.253168777</v>
      </c>
      <c r="T118" s="466">
        <f t="shared" si="3"/>
        <v>185041466.74683124</v>
      </c>
      <c r="U118" s="586">
        <f t="shared" si="5"/>
        <v>0.80365080215706108</v>
      </c>
      <c r="V118" s="466">
        <v>97831860</v>
      </c>
      <c r="W118" s="169">
        <f t="shared" si="4"/>
        <v>87209606.746831238</v>
      </c>
    </row>
    <row r="119" spans="1:24" s="30" customFormat="1" ht="69.75">
      <c r="A119" s="486" t="s">
        <v>1748</v>
      </c>
      <c r="B119" s="487">
        <v>2501657</v>
      </c>
      <c r="C119" s="487" t="s">
        <v>1578</v>
      </c>
      <c r="D119" s="487" t="s">
        <v>1579</v>
      </c>
      <c r="E119" s="487" t="s">
        <v>1580</v>
      </c>
      <c r="F119" s="1050">
        <v>421356918.97125232</v>
      </c>
      <c r="G119" s="1051">
        <v>44358</v>
      </c>
      <c r="H119" s="487" t="s">
        <v>1684</v>
      </c>
      <c r="I119" s="1051">
        <v>44359</v>
      </c>
      <c r="J119" s="1051">
        <v>45019</v>
      </c>
      <c r="K119" s="493"/>
      <c r="L119" s="493"/>
      <c r="M119" s="496"/>
      <c r="N119" s="496"/>
      <c r="O119" s="496"/>
      <c r="P119" s="496"/>
      <c r="Q119" s="496"/>
      <c r="R119" s="1050">
        <v>32512281.620000001</v>
      </c>
      <c r="S119" s="1050">
        <v>11671807.382176647</v>
      </c>
      <c r="T119" s="542">
        <f t="shared" si="3"/>
        <v>377172829.96907568</v>
      </c>
      <c r="U119" s="1053">
        <f t="shared" si="5"/>
        <v>0.89513857014605913</v>
      </c>
      <c r="V119" s="542">
        <v>106076551</v>
      </c>
      <c r="W119" s="1054">
        <f t="shared" si="4"/>
        <v>271096278.96907568</v>
      </c>
    </row>
    <row r="120" spans="1:24" s="30" customFormat="1" ht="58.15">
      <c r="A120" s="311" t="s">
        <v>1749</v>
      </c>
      <c r="B120" s="336">
        <v>2501721</v>
      </c>
      <c r="C120" s="336" t="s">
        <v>1578</v>
      </c>
      <c r="D120" s="336" t="s">
        <v>1579</v>
      </c>
      <c r="E120" s="336" t="s">
        <v>1580</v>
      </c>
      <c r="F120" s="592">
        <v>260907672.02874771</v>
      </c>
      <c r="G120" s="584">
        <v>44358</v>
      </c>
      <c r="H120" s="336" t="s">
        <v>1684</v>
      </c>
      <c r="I120" s="584">
        <v>44359</v>
      </c>
      <c r="J120" s="584">
        <v>45019</v>
      </c>
      <c r="K120" s="319"/>
      <c r="L120" s="319"/>
      <c r="M120" s="321"/>
      <c r="N120" s="321"/>
      <c r="O120" s="321"/>
      <c r="P120" s="321"/>
      <c r="Q120" s="321"/>
      <c r="R120" s="592">
        <v>15392586.439999999</v>
      </c>
      <c r="S120" s="592">
        <v>6532606.6458384879</v>
      </c>
      <c r="T120" s="466">
        <f t="shared" si="3"/>
        <v>238982478.94290921</v>
      </c>
      <c r="U120" s="586">
        <f t="shared" si="5"/>
        <v>0.91596570190767446</v>
      </c>
      <c r="V120" s="466">
        <v>72809483</v>
      </c>
      <c r="W120" s="169">
        <f t="shared" si="4"/>
        <v>166172995.94290921</v>
      </c>
    </row>
    <row r="121" spans="1:24" s="30" customFormat="1" ht="139.5">
      <c r="A121" s="486" t="s">
        <v>1750</v>
      </c>
      <c r="B121" s="487">
        <v>2501802</v>
      </c>
      <c r="C121" s="487" t="s">
        <v>1578</v>
      </c>
      <c r="D121" s="487" t="s">
        <v>1579</v>
      </c>
      <c r="E121" s="487" t="s">
        <v>1580</v>
      </c>
      <c r="F121" s="1050">
        <v>574428071.05376172</v>
      </c>
      <c r="G121" s="1051">
        <v>44358</v>
      </c>
      <c r="H121" s="487" t="s">
        <v>1684</v>
      </c>
      <c r="I121" s="1051">
        <v>44359</v>
      </c>
      <c r="J121" s="1051">
        <v>45264</v>
      </c>
      <c r="K121" s="493"/>
      <c r="L121" s="493"/>
      <c r="M121" s="496"/>
      <c r="N121" s="496"/>
      <c r="O121" s="496"/>
      <c r="P121" s="496"/>
      <c r="Q121" s="496"/>
      <c r="R121" s="1050">
        <v>40670354.32</v>
      </c>
      <c r="S121" s="1050">
        <v>11565838.38874588</v>
      </c>
      <c r="T121" s="542">
        <f t="shared" si="3"/>
        <v>522191878.34501582</v>
      </c>
      <c r="U121" s="1053">
        <f t="shared" si="5"/>
        <v>0.90906399714602903</v>
      </c>
      <c r="V121" s="542">
        <v>103777107</v>
      </c>
      <c r="W121" s="1054">
        <f t="shared" si="4"/>
        <v>418414771.34501582</v>
      </c>
    </row>
    <row r="122" spans="1:24" s="30" customFormat="1" ht="116.25">
      <c r="A122" s="311" t="s">
        <v>1751</v>
      </c>
      <c r="B122" s="336">
        <v>2509655</v>
      </c>
      <c r="C122" s="336" t="s">
        <v>1578</v>
      </c>
      <c r="D122" s="336" t="s">
        <v>1579</v>
      </c>
      <c r="E122" s="336" t="s">
        <v>1580</v>
      </c>
      <c r="F122" s="592">
        <v>173850038.94623822</v>
      </c>
      <c r="G122" s="584">
        <v>44358</v>
      </c>
      <c r="H122" s="336" t="s">
        <v>1684</v>
      </c>
      <c r="I122" s="584">
        <v>44359</v>
      </c>
      <c r="J122" s="584">
        <v>45264</v>
      </c>
      <c r="K122" s="319"/>
      <c r="L122" s="319"/>
      <c r="M122" s="321"/>
      <c r="N122" s="321"/>
      <c r="O122" s="321"/>
      <c r="P122" s="321"/>
      <c r="Q122" s="321"/>
      <c r="R122" s="592">
        <v>12242648.210000001</v>
      </c>
      <c r="S122" s="592">
        <v>11867572.850044988</v>
      </c>
      <c r="T122" s="466">
        <f t="shared" si="3"/>
        <v>149739817.88619322</v>
      </c>
      <c r="U122" s="586">
        <f t="shared" si="5"/>
        <v>0.86131598700704981</v>
      </c>
      <c r="V122" s="466">
        <v>57253603</v>
      </c>
      <c r="W122" s="169">
        <f t="shared" si="4"/>
        <v>92486214.886193216</v>
      </c>
    </row>
    <row r="123" spans="1:24" s="30" customFormat="1" ht="81.400000000000006">
      <c r="A123" s="486" t="s">
        <v>1752</v>
      </c>
      <c r="B123" s="487">
        <v>2499818</v>
      </c>
      <c r="C123" s="487" t="s">
        <v>1578</v>
      </c>
      <c r="D123" s="487" t="s">
        <v>1579</v>
      </c>
      <c r="E123" s="487" t="s">
        <v>1580</v>
      </c>
      <c r="F123" s="1050">
        <v>490380759</v>
      </c>
      <c r="G123" s="1051">
        <v>44358</v>
      </c>
      <c r="H123" s="487" t="s">
        <v>1684</v>
      </c>
      <c r="I123" s="1051">
        <v>44359</v>
      </c>
      <c r="J123" s="1051">
        <v>44988</v>
      </c>
      <c r="K123" s="493"/>
      <c r="L123" s="493"/>
      <c r="M123" s="496"/>
      <c r="N123" s="496"/>
      <c r="O123" s="496"/>
      <c r="P123" s="496"/>
      <c r="Q123" s="496"/>
      <c r="R123" s="1050">
        <v>71626553.010000005</v>
      </c>
      <c r="S123" s="1050">
        <v>45578157.487307593</v>
      </c>
      <c r="T123" s="542">
        <f t="shared" si="3"/>
        <v>373176048.5026924</v>
      </c>
      <c r="U123" s="1053">
        <f t="shared" si="5"/>
        <v>0.76099243629314661</v>
      </c>
      <c r="V123" s="542">
        <v>349734480</v>
      </c>
      <c r="W123" s="1054">
        <f t="shared" si="4"/>
        <v>23441568.502692401</v>
      </c>
      <c r="X123" s="368"/>
    </row>
    <row r="124" spans="1:24" s="30" customFormat="1" ht="81.400000000000006">
      <c r="A124" s="311" t="s">
        <v>1753</v>
      </c>
      <c r="B124" s="336">
        <v>2508148</v>
      </c>
      <c r="C124" s="336" t="s">
        <v>1578</v>
      </c>
      <c r="D124" s="336" t="s">
        <v>1579</v>
      </c>
      <c r="E124" s="336" t="s">
        <v>1580</v>
      </c>
      <c r="F124" s="592">
        <v>630339920</v>
      </c>
      <c r="G124" s="584">
        <v>44351</v>
      </c>
      <c r="H124" s="336" t="s">
        <v>1694</v>
      </c>
      <c r="I124" s="584">
        <v>44352</v>
      </c>
      <c r="J124" s="584">
        <v>44899</v>
      </c>
      <c r="K124" s="319"/>
      <c r="L124" s="319"/>
      <c r="M124" s="321"/>
      <c r="N124" s="321"/>
      <c r="O124" s="321"/>
      <c r="P124" s="321"/>
      <c r="Q124" s="321"/>
      <c r="R124" s="592">
        <v>80040024.049999997</v>
      </c>
      <c r="S124" s="592">
        <v>29502860.776763346</v>
      </c>
      <c r="T124" s="466">
        <f t="shared" si="3"/>
        <v>520797035.17323673</v>
      </c>
      <c r="U124" s="586">
        <f t="shared" si="5"/>
        <v>0.82621617106725009</v>
      </c>
      <c r="V124" s="466">
        <v>400508074</v>
      </c>
      <c r="W124" s="169">
        <f t="shared" si="4"/>
        <v>120288961.17323673</v>
      </c>
    </row>
    <row r="125" spans="1:24" s="30" customFormat="1" ht="93">
      <c r="A125" s="486" t="s">
        <v>1754</v>
      </c>
      <c r="B125" s="487">
        <v>2515100</v>
      </c>
      <c r="C125" s="487" t="s">
        <v>1578</v>
      </c>
      <c r="D125" s="487" t="s">
        <v>1579</v>
      </c>
      <c r="E125" s="487" t="s">
        <v>1580</v>
      </c>
      <c r="F125" s="1050">
        <v>4469517</v>
      </c>
      <c r="G125" s="1051">
        <v>44497</v>
      </c>
      <c r="H125" s="487" t="s">
        <v>1695</v>
      </c>
      <c r="I125" s="1051">
        <v>44498</v>
      </c>
      <c r="J125" s="1051">
        <v>44858</v>
      </c>
      <c r="K125" s="493"/>
      <c r="L125" s="493"/>
      <c r="M125" s="496"/>
      <c r="N125" s="496"/>
      <c r="O125" s="496"/>
      <c r="P125" s="496"/>
      <c r="Q125" s="496"/>
      <c r="R125" s="1050">
        <v>535333.16</v>
      </c>
      <c r="S125" s="1050">
        <v>2131151.9831462731</v>
      </c>
      <c r="T125" s="542">
        <f t="shared" si="3"/>
        <v>1803031.8568537268</v>
      </c>
      <c r="U125" s="1053">
        <f t="shared" si="5"/>
        <v>0.40340642106378088</v>
      </c>
      <c r="V125" s="542">
        <v>1803031</v>
      </c>
      <c r="W125" s="1054">
        <f t="shared" si="4"/>
        <v>0.85685372678562999</v>
      </c>
    </row>
    <row r="126" spans="1:24" s="30" customFormat="1" ht="81.400000000000006">
      <c r="A126" s="311" t="s">
        <v>1645</v>
      </c>
      <c r="B126" s="336">
        <v>2506112</v>
      </c>
      <c r="C126" s="336" t="s">
        <v>1578</v>
      </c>
      <c r="D126" s="336" t="s">
        <v>1579</v>
      </c>
      <c r="E126" s="336" t="s">
        <v>1580</v>
      </c>
      <c r="F126" s="592">
        <v>15109573</v>
      </c>
      <c r="G126" s="584">
        <v>44497</v>
      </c>
      <c r="H126" s="336" t="s">
        <v>1695</v>
      </c>
      <c r="I126" s="584">
        <v>44498</v>
      </c>
      <c r="J126" s="584">
        <v>44858</v>
      </c>
      <c r="K126" s="319"/>
      <c r="L126" s="319"/>
      <c r="M126" s="388"/>
      <c r="N126" s="321"/>
      <c r="O126" s="587"/>
      <c r="P126" s="321"/>
      <c r="Q126" s="321"/>
      <c r="R126" s="455">
        <v>1893654.67</v>
      </c>
      <c r="S126" s="592">
        <v>13215917.368578412</v>
      </c>
      <c r="T126" s="466">
        <f t="shared" si="3"/>
        <v>0.96142158843576908</v>
      </c>
      <c r="U126" s="586">
        <f t="shared" si="5"/>
        <v>6.3629964158204152E-8</v>
      </c>
      <c r="V126" s="455">
        <v>0</v>
      </c>
      <c r="W126" s="169">
        <f t="shared" si="4"/>
        <v>0.96142158843576908</v>
      </c>
    </row>
    <row r="127" spans="1:24" s="30" customFormat="1" ht="81.400000000000006">
      <c r="A127" s="486" t="s">
        <v>1646</v>
      </c>
      <c r="B127" s="487">
        <v>2508708</v>
      </c>
      <c r="C127" s="487" t="s">
        <v>1578</v>
      </c>
      <c r="D127" s="487" t="s">
        <v>1579</v>
      </c>
      <c r="E127" s="487" t="s">
        <v>1580</v>
      </c>
      <c r="F127" s="1050">
        <v>14320453</v>
      </c>
      <c r="G127" s="1051">
        <v>44497</v>
      </c>
      <c r="H127" s="487" t="s">
        <v>1695</v>
      </c>
      <c r="I127" s="1051">
        <v>44498</v>
      </c>
      <c r="J127" s="1051">
        <v>44858</v>
      </c>
      <c r="K127" s="493"/>
      <c r="L127" s="493"/>
      <c r="M127" s="1055"/>
      <c r="N127" s="496"/>
      <c r="O127" s="1057"/>
      <c r="P127" s="496"/>
      <c r="Q127" s="496"/>
      <c r="R127" s="1056">
        <v>3219645.79</v>
      </c>
      <c r="S127" s="1050">
        <v>11100807.070293605</v>
      </c>
      <c r="T127" s="542">
        <f t="shared" si="3"/>
        <v>0.13970639556646347</v>
      </c>
      <c r="U127" s="1053">
        <f t="shared" si="5"/>
        <v>9.75572459659366E-9</v>
      </c>
      <c r="V127" s="1056">
        <v>0</v>
      </c>
      <c r="W127" s="1054">
        <f t="shared" si="4"/>
        <v>0.13970639556646347</v>
      </c>
    </row>
    <row r="128" spans="1:24" s="30" customFormat="1" ht="116.25">
      <c r="A128" s="311" t="s">
        <v>1647</v>
      </c>
      <c r="B128" s="336">
        <v>2524692</v>
      </c>
      <c r="C128" s="336" t="s">
        <v>1578</v>
      </c>
      <c r="D128" s="336" t="s">
        <v>1579</v>
      </c>
      <c r="E128" s="336" t="s">
        <v>1580</v>
      </c>
      <c r="F128" s="592">
        <v>174022888</v>
      </c>
      <c r="G128" s="584">
        <v>44797</v>
      </c>
      <c r="H128" s="336" t="s">
        <v>1696</v>
      </c>
      <c r="I128" s="584">
        <v>44798</v>
      </c>
      <c r="J128" s="584">
        <v>45451</v>
      </c>
      <c r="K128" s="319"/>
      <c r="L128" s="319"/>
      <c r="M128" s="321"/>
      <c r="N128" s="321"/>
      <c r="O128" s="321"/>
      <c r="P128" s="321"/>
      <c r="Q128" s="321"/>
      <c r="R128" s="592">
        <v>0</v>
      </c>
      <c r="S128" s="592">
        <v>29836425.434799999</v>
      </c>
      <c r="T128" s="466">
        <f t="shared" si="3"/>
        <v>144186462.5652</v>
      </c>
      <c r="U128" s="586">
        <f t="shared" si="5"/>
        <v>0.82854884332916023</v>
      </c>
      <c r="V128" s="466">
        <v>13862723</v>
      </c>
      <c r="W128" s="169">
        <f t="shared" si="4"/>
        <v>130323739.5652</v>
      </c>
    </row>
    <row r="129" spans="1:24" s="30" customFormat="1" ht="69.75">
      <c r="A129" s="486" t="s">
        <v>1755</v>
      </c>
      <c r="B129" s="487">
        <v>2525796</v>
      </c>
      <c r="C129" s="487" t="s">
        <v>1578</v>
      </c>
      <c r="D129" s="487" t="s">
        <v>1579</v>
      </c>
      <c r="E129" s="487" t="s">
        <v>1580</v>
      </c>
      <c r="F129" s="1050">
        <v>312119216</v>
      </c>
      <c r="G129" s="1051">
        <v>44697</v>
      </c>
      <c r="H129" s="487" t="s">
        <v>1697</v>
      </c>
      <c r="I129" s="1051">
        <v>44698</v>
      </c>
      <c r="J129" s="1051">
        <v>45592</v>
      </c>
      <c r="K129" s="493"/>
      <c r="L129" s="493"/>
      <c r="M129" s="496"/>
      <c r="N129" s="496"/>
      <c r="O129" s="496"/>
      <c r="P129" s="496"/>
      <c r="Q129" s="496"/>
      <c r="R129" s="1050">
        <v>0</v>
      </c>
      <c r="S129" s="1050">
        <v>60502815.858559005</v>
      </c>
      <c r="T129" s="542">
        <f t="shared" si="3"/>
        <v>251616400.14144099</v>
      </c>
      <c r="U129" s="1053">
        <f t="shared" si="5"/>
        <v>0.8061547871549215</v>
      </c>
      <c r="V129" s="542">
        <v>61317852</v>
      </c>
      <c r="W129" s="1054">
        <f t="shared" si="4"/>
        <v>190298548.14144099</v>
      </c>
    </row>
    <row r="130" spans="1:24" s="30" customFormat="1" ht="58.15">
      <c r="A130" s="311" t="s">
        <v>1756</v>
      </c>
      <c r="B130" s="336">
        <v>2532678</v>
      </c>
      <c r="C130" s="336" t="s">
        <v>1578</v>
      </c>
      <c r="D130" s="336" t="s">
        <v>1579</v>
      </c>
      <c r="E130" s="336" t="s">
        <v>1580</v>
      </c>
      <c r="F130" s="592">
        <v>571364525</v>
      </c>
      <c r="G130" s="584">
        <v>44733</v>
      </c>
      <c r="H130" s="336" t="s">
        <v>1698</v>
      </c>
      <c r="I130" s="584">
        <v>44734</v>
      </c>
      <c r="J130" s="584">
        <v>46411</v>
      </c>
      <c r="K130" s="319"/>
      <c r="L130" s="319"/>
      <c r="M130" s="321"/>
      <c r="N130" s="321"/>
      <c r="O130" s="321"/>
      <c r="P130" s="321"/>
      <c r="Q130" s="321"/>
      <c r="R130" s="592">
        <v>0</v>
      </c>
      <c r="S130" s="592">
        <v>37457360.029275768</v>
      </c>
      <c r="T130" s="466">
        <f t="shared" si="3"/>
        <v>533907164.97072423</v>
      </c>
      <c r="U130" s="586">
        <f t="shared" si="5"/>
        <v>0.93444227215668352</v>
      </c>
      <c r="V130" s="466">
        <v>51045157</v>
      </c>
      <c r="W130" s="169">
        <f t="shared" si="4"/>
        <v>482862007.97072423</v>
      </c>
    </row>
    <row r="131" spans="1:24" s="30" customFormat="1" ht="81.400000000000006">
      <c r="A131" s="486" t="s">
        <v>1648</v>
      </c>
      <c r="B131" s="487">
        <v>2532763</v>
      </c>
      <c r="C131" s="487" t="s">
        <v>1578</v>
      </c>
      <c r="D131" s="487" t="s">
        <v>1579</v>
      </c>
      <c r="E131" s="487" t="s">
        <v>1580</v>
      </c>
      <c r="F131" s="1050">
        <v>249004380</v>
      </c>
      <c r="G131" s="1051" t="s">
        <v>1649</v>
      </c>
      <c r="H131" s="487" t="s">
        <v>1676</v>
      </c>
      <c r="I131" s="1051">
        <v>44763</v>
      </c>
      <c r="J131" s="1051">
        <v>46493</v>
      </c>
      <c r="K131" s="493"/>
      <c r="L131" s="493"/>
      <c r="M131" s="496"/>
      <c r="N131" s="496"/>
      <c r="O131" s="496"/>
      <c r="P131" s="496"/>
      <c r="Q131" s="496"/>
      <c r="R131" s="1050">
        <v>0</v>
      </c>
      <c r="S131" s="1050">
        <v>16882508.622950129</v>
      </c>
      <c r="T131" s="542">
        <f t="shared" si="3"/>
        <v>232121871.37704986</v>
      </c>
      <c r="U131" s="1053">
        <f t="shared" si="5"/>
        <v>0.93219995317773074</v>
      </c>
      <c r="V131" s="542">
        <v>2961952</v>
      </c>
      <c r="W131" s="1054">
        <f t="shared" si="4"/>
        <v>229159919.37704986</v>
      </c>
    </row>
    <row r="132" spans="1:24" ht="16.8" customHeight="1">
      <c r="A132" s="370" t="s">
        <v>1650</v>
      </c>
      <c r="B132" s="371"/>
      <c r="C132" s="323"/>
      <c r="D132" s="323"/>
      <c r="E132" s="323"/>
      <c r="F132" s="323"/>
      <c r="G132" s="323"/>
      <c r="H132" s="323"/>
      <c r="I132" s="323"/>
      <c r="J132" s="323"/>
      <c r="K132" s="323"/>
      <c r="L132" s="323"/>
      <c r="M132" s="323"/>
      <c r="N132" s="323"/>
      <c r="O132" s="323"/>
      <c r="P132" s="323"/>
      <c r="Q132" s="323"/>
      <c r="R132" s="458">
        <f>SUM(R8:R131)</f>
        <v>2011189814.3899999</v>
      </c>
      <c r="S132" s="458">
        <f t="shared" ref="S132:T132" si="6">SUM(S8:S131)</f>
        <v>2970403469.2896113</v>
      </c>
      <c r="T132" s="458">
        <f t="shared" si="6"/>
        <v>10814907846.490391</v>
      </c>
      <c r="U132" s="1226"/>
      <c r="V132" s="458">
        <f t="shared" ref="V132" si="7">SUM(V8:V131)</f>
        <v>4692150824</v>
      </c>
      <c r="W132" s="459">
        <f t="shared" ref="W132" si="8">SUM(W8:W131)</f>
        <v>6122757022.4903879</v>
      </c>
      <c r="X132" s="30"/>
    </row>
    <row r="133" spans="1:24" ht="14.45" customHeight="1">
      <c r="A133" s="1426" t="s">
        <v>458</v>
      </c>
      <c r="B133" s="1427"/>
      <c r="C133" s="1427"/>
      <c r="D133" s="1427"/>
      <c r="E133" s="1427"/>
      <c r="F133" s="1427"/>
      <c r="G133" s="1427"/>
      <c r="H133" s="1427"/>
      <c r="I133" s="1427"/>
      <c r="J133" s="1427"/>
      <c r="K133" s="1427"/>
      <c r="L133" s="1427"/>
      <c r="M133" s="1427"/>
      <c r="N133" s="1427"/>
      <c r="O133" s="1427"/>
      <c r="P133" s="1427"/>
      <c r="Q133" s="1427"/>
      <c r="R133" s="1427"/>
      <c r="S133" s="1427"/>
      <c r="T133" s="1427"/>
      <c r="U133" s="1427"/>
      <c r="V133" s="1427"/>
      <c r="W133" s="1428"/>
    </row>
    <row r="134" spans="1:24" ht="31.25" customHeight="1">
      <c r="A134" s="332"/>
      <c r="B134" s="333"/>
      <c r="C134" s="334"/>
      <c r="D134" s="334"/>
      <c r="E134" s="334"/>
      <c r="F134" s="334"/>
      <c r="G134" s="334"/>
      <c r="H134" s="334"/>
      <c r="I134" s="334"/>
      <c r="J134" s="334"/>
      <c r="K134" s="334"/>
      <c r="L134" s="334"/>
      <c r="M134" s="334"/>
      <c r="N134" s="334"/>
      <c r="O134" s="334"/>
      <c r="P134" s="334"/>
      <c r="Q134" s="334"/>
      <c r="R134" s="383"/>
      <c r="S134" s="383"/>
      <c r="T134" s="383"/>
      <c r="U134" s="382"/>
      <c r="V134" s="383"/>
      <c r="W134" s="384"/>
    </row>
    <row r="135" spans="1:24" ht="16.8" customHeight="1">
      <c r="A135" s="370" t="s">
        <v>1650</v>
      </c>
      <c r="B135" s="371"/>
      <c r="C135" s="323"/>
      <c r="D135" s="323"/>
      <c r="E135" s="323"/>
      <c r="F135" s="323"/>
      <c r="G135" s="323"/>
      <c r="H135" s="323"/>
      <c r="I135" s="323"/>
      <c r="J135" s="323"/>
      <c r="K135" s="323"/>
      <c r="L135" s="323"/>
      <c r="M135" s="323"/>
      <c r="N135" s="323"/>
      <c r="O135" s="323"/>
      <c r="P135" s="323"/>
      <c r="Q135" s="323"/>
      <c r="R135" s="483"/>
      <c r="S135" s="483"/>
      <c r="T135" s="483"/>
      <c r="U135" s="323"/>
      <c r="V135" s="483"/>
      <c r="W135" s="593"/>
      <c r="X135" s="30"/>
    </row>
    <row r="136" spans="1:24" ht="14.45" customHeight="1">
      <c r="A136" s="1426" t="s">
        <v>459</v>
      </c>
      <c r="B136" s="1427"/>
      <c r="C136" s="1427"/>
      <c r="D136" s="1427"/>
      <c r="E136" s="1427"/>
      <c r="F136" s="1427"/>
      <c r="G136" s="1427"/>
      <c r="H136" s="1427"/>
      <c r="I136" s="1427"/>
      <c r="J136" s="1427"/>
      <c r="K136" s="1427"/>
      <c r="L136" s="1427"/>
      <c r="M136" s="1427"/>
      <c r="N136" s="1427"/>
      <c r="O136" s="1427"/>
      <c r="P136" s="1427"/>
      <c r="Q136" s="1427"/>
      <c r="R136" s="1427"/>
      <c r="S136" s="1427"/>
      <c r="T136" s="1427"/>
      <c r="U136" s="1427"/>
      <c r="V136" s="1427"/>
      <c r="W136" s="1428"/>
    </row>
    <row r="137" spans="1:24" ht="29.45" customHeight="1">
      <c r="A137" s="332"/>
      <c r="B137" s="333"/>
      <c r="C137" s="334"/>
      <c r="D137" s="334"/>
      <c r="E137" s="334"/>
      <c r="F137" s="334"/>
      <c r="G137" s="334"/>
      <c r="H137" s="334"/>
      <c r="I137" s="334"/>
      <c r="J137" s="334"/>
      <c r="K137" s="334"/>
      <c r="L137" s="334"/>
      <c r="M137" s="334"/>
      <c r="N137" s="334"/>
      <c r="O137" s="334"/>
      <c r="P137" s="334"/>
      <c r="Q137" s="334"/>
      <c r="R137" s="383"/>
      <c r="S137" s="383"/>
      <c r="T137" s="383"/>
      <c r="U137" s="382"/>
      <c r="V137" s="383"/>
      <c r="W137" s="384"/>
    </row>
    <row r="138" spans="1:24" ht="16.8" customHeight="1">
      <c r="A138" s="370" t="s">
        <v>1650</v>
      </c>
      <c r="B138" s="371"/>
      <c r="C138" s="323"/>
      <c r="D138" s="323"/>
      <c r="E138" s="323"/>
      <c r="F138" s="323"/>
      <c r="G138" s="323"/>
      <c r="H138" s="323"/>
      <c r="I138" s="323"/>
      <c r="J138" s="323"/>
      <c r="K138" s="323"/>
      <c r="L138" s="323"/>
      <c r="M138" s="323"/>
      <c r="N138" s="323"/>
      <c r="O138" s="323"/>
      <c r="P138" s="323"/>
      <c r="Q138" s="323"/>
      <c r="R138" s="483"/>
      <c r="S138" s="483"/>
      <c r="T138" s="483"/>
      <c r="U138" s="323"/>
      <c r="V138" s="483"/>
      <c r="W138" s="593"/>
      <c r="X138" s="30"/>
    </row>
    <row r="139" spans="1:24" ht="14.45" customHeight="1">
      <c r="A139" s="1426" t="s">
        <v>460</v>
      </c>
      <c r="B139" s="1427"/>
      <c r="C139" s="1427"/>
      <c r="D139" s="1427"/>
      <c r="E139" s="1427"/>
      <c r="F139" s="1427"/>
      <c r="G139" s="1427"/>
      <c r="H139" s="1427"/>
      <c r="I139" s="1427"/>
      <c r="J139" s="1427"/>
      <c r="K139" s="1427"/>
      <c r="L139" s="1427"/>
      <c r="M139" s="1427"/>
      <c r="N139" s="1427"/>
      <c r="O139" s="1427"/>
      <c r="P139" s="1427"/>
      <c r="Q139" s="1427"/>
      <c r="R139" s="1427"/>
      <c r="S139" s="1427"/>
      <c r="T139" s="1427"/>
      <c r="U139" s="1427"/>
      <c r="V139" s="1427"/>
      <c r="W139" s="1428"/>
    </row>
    <row r="140" spans="1:24" ht="31.25" customHeight="1">
      <c r="A140" s="332"/>
      <c r="B140" s="333"/>
      <c r="C140" s="334"/>
      <c r="D140" s="334"/>
      <c r="E140" s="334"/>
      <c r="F140" s="334"/>
      <c r="G140" s="334"/>
      <c r="H140" s="334"/>
      <c r="I140" s="334"/>
      <c r="J140" s="334"/>
      <c r="K140" s="334"/>
      <c r="L140" s="334"/>
      <c r="M140" s="334"/>
      <c r="N140" s="334"/>
      <c r="O140" s="334"/>
      <c r="P140" s="334"/>
      <c r="Q140" s="334"/>
      <c r="R140" s="383"/>
      <c r="S140" s="383"/>
      <c r="T140" s="383"/>
      <c r="U140" s="382"/>
      <c r="V140" s="383"/>
      <c r="W140" s="384"/>
    </row>
    <row r="141" spans="1:24" ht="16.8" customHeight="1">
      <c r="A141" s="370" t="s">
        <v>1650</v>
      </c>
      <c r="B141" s="371"/>
      <c r="C141" s="323"/>
      <c r="D141" s="323"/>
      <c r="E141" s="323"/>
      <c r="F141" s="323"/>
      <c r="G141" s="323"/>
      <c r="H141" s="323"/>
      <c r="I141" s="323"/>
      <c r="J141" s="323"/>
      <c r="K141" s="323"/>
      <c r="L141" s="323"/>
      <c r="M141" s="323"/>
      <c r="N141" s="323"/>
      <c r="O141" s="323"/>
      <c r="P141" s="323"/>
      <c r="Q141" s="323"/>
      <c r="R141" s="483"/>
      <c r="S141" s="483"/>
      <c r="T141" s="483"/>
      <c r="U141" s="323"/>
      <c r="V141" s="483"/>
      <c r="W141" s="593"/>
      <c r="X141" s="30"/>
    </row>
    <row r="142" spans="1:24" ht="14.45" customHeight="1">
      <c r="A142" s="1426" t="s">
        <v>374</v>
      </c>
      <c r="B142" s="1427"/>
      <c r="C142" s="1427"/>
      <c r="D142" s="1427"/>
      <c r="E142" s="1427"/>
      <c r="F142" s="1427"/>
      <c r="G142" s="1427"/>
      <c r="H142" s="1427"/>
      <c r="I142" s="1427"/>
      <c r="J142" s="1427"/>
      <c r="K142" s="1427"/>
      <c r="L142" s="1427"/>
      <c r="M142" s="1427"/>
      <c r="N142" s="1427"/>
      <c r="O142" s="1427"/>
      <c r="P142" s="1427"/>
      <c r="Q142" s="1427"/>
      <c r="R142" s="1427"/>
      <c r="S142" s="1427"/>
      <c r="T142" s="1427"/>
      <c r="U142" s="1427"/>
      <c r="V142" s="1427"/>
      <c r="W142" s="1428"/>
    </row>
    <row r="143" spans="1:24" ht="28.8" customHeight="1">
      <c r="A143" s="332"/>
      <c r="B143" s="333"/>
      <c r="C143" s="334"/>
      <c r="D143" s="334"/>
      <c r="E143" s="334"/>
      <c r="F143" s="334"/>
      <c r="G143" s="334"/>
      <c r="H143" s="334"/>
      <c r="I143" s="334"/>
      <c r="J143" s="334"/>
      <c r="K143" s="334"/>
      <c r="L143" s="334"/>
      <c r="M143" s="334"/>
      <c r="N143" s="334"/>
      <c r="O143" s="334"/>
      <c r="P143" s="334"/>
      <c r="Q143" s="334"/>
      <c r="R143" s="383"/>
      <c r="S143" s="383"/>
      <c r="T143" s="383"/>
      <c r="U143" s="382"/>
      <c r="V143" s="383"/>
      <c r="W143" s="384"/>
    </row>
    <row r="144" spans="1:24" ht="16.8" customHeight="1">
      <c r="A144" s="370" t="s">
        <v>1650</v>
      </c>
      <c r="B144" s="371"/>
      <c r="C144" s="323"/>
      <c r="D144" s="323"/>
      <c r="E144" s="323"/>
      <c r="F144" s="323"/>
      <c r="G144" s="323"/>
      <c r="H144" s="323"/>
      <c r="I144" s="323"/>
      <c r="J144" s="323"/>
      <c r="K144" s="323"/>
      <c r="L144" s="323"/>
      <c r="M144" s="323"/>
      <c r="N144" s="323"/>
      <c r="O144" s="323"/>
      <c r="P144" s="323"/>
      <c r="Q144" s="323"/>
      <c r="R144" s="483"/>
      <c r="S144" s="483"/>
      <c r="T144" s="483"/>
      <c r="U144" s="323"/>
      <c r="V144" s="483"/>
      <c r="W144" s="593"/>
      <c r="X144" s="30"/>
    </row>
    <row r="145" spans="1:24" ht="14.45" customHeight="1">
      <c r="A145" s="1426" t="s">
        <v>461</v>
      </c>
      <c r="B145" s="1427"/>
      <c r="C145" s="1427"/>
      <c r="D145" s="1427"/>
      <c r="E145" s="1427"/>
      <c r="F145" s="1427"/>
      <c r="G145" s="1427"/>
      <c r="H145" s="1427"/>
      <c r="I145" s="1427"/>
      <c r="J145" s="1427"/>
      <c r="K145" s="1427"/>
      <c r="L145" s="1427"/>
      <c r="M145" s="1427"/>
      <c r="N145" s="1427"/>
      <c r="O145" s="1427"/>
      <c r="P145" s="1427"/>
      <c r="Q145" s="1427"/>
      <c r="R145" s="1427"/>
      <c r="S145" s="1427"/>
      <c r="T145" s="1427"/>
      <c r="U145" s="1427"/>
      <c r="V145" s="1427"/>
      <c r="W145" s="1428"/>
    </row>
    <row r="146" spans="1:24" ht="28.8" customHeight="1">
      <c r="A146" s="332"/>
      <c r="B146" s="333"/>
      <c r="C146" s="334"/>
      <c r="D146" s="334"/>
      <c r="E146" s="334"/>
      <c r="F146" s="334"/>
      <c r="G146" s="334"/>
      <c r="H146" s="334"/>
      <c r="I146" s="334"/>
      <c r="J146" s="334"/>
      <c r="K146" s="334"/>
      <c r="L146" s="334"/>
      <c r="M146" s="334"/>
      <c r="N146" s="334"/>
      <c r="O146" s="334"/>
      <c r="P146" s="334"/>
      <c r="Q146" s="334"/>
      <c r="R146" s="383"/>
      <c r="S146" s="383"/>
      <c r="T146" s="383"/>
      <c r="U146" s="382"/>
      <c r="V146" s="383"/>
      <c r="W146" s="384"/>
    </row>
    <row r="147" spans="1:24" ht="16.8" customHeight="1">
      <c r="A147" s="370" t="s">
        <v>1650</v>
      </c>
      <c r="B147" s="371"/>
      <c r="C147" s="323"/>
      <c r="D147" s="323"/>
      <c r="E147" s="323"/>
      <c r="F147" s="323"/>
      <c r="G147" s="323"/>
      <c r="H147" s="323"/>
      <c r="I147" s="323"/>
      <c r="J147" s="323"/>
      <c r="K147" s="323"/>
      <c r="L147" s="323"/>
      <c r="M147" s="323"/>
      <c r="N147" s="323"/>
      <c r="O147" s="323"/>
      <c r="P147" s="323"/>
      <c r="Q147" s="323"/>
      <c r="R147" s="483"/>
      <c r="S147" s="483"/>
      <c r="T147" s="483"/>
      <c r="U147" s="323"/>
      <c r="V147" s="483"/>
      <c r="W147" s="593"/>
      <c r="X147" s="30"/>
    </row>
    <row r="148" spans="1:24" ht="14.45" customHeight="1">
      <c r="A148" s="1426" t="s">
        <v>386</v>
      </c>
      <c r="B148" s="1427"/>
      <c r="C148" s="1427"/>
      <c r="D148" s="1427"/>
      <c r="E148" s="1427"/>
      <c r="F148" s="1427"/>
      <c r="G148" s="1427"/>
      <c r="H148" s="1427"/>
      <c r="I148" s="1427"/>
      <c r="J148" s="1427"/>
      <c r="K148" s="1427"/>
      <c r="L148" s="1427"/>
      <c r="M148" s="1427"/>
      <c r="N148" s="1427"/>
      <c r="O148" s="1427"/>
      <c r="P148" s="1427"/>
      <c r="Q148" s="1427"/>
      <c r="R148" s="1427"/>
      <c r="S148" s="1427"/>
      <c r="T148" s="1427"/>
      <c r="U148" s="1427"/>
      <c r="V148" s="1427"/>
      <c r="W148" s="1428"/>
    </row>
    <row r="149" spans="1:24" ht="40.25" customHeight="1">
      <c r="A149" s="332"/>
      <c r="B149" s="333"/>
      <c r="C149" s="334"/>
      <c r="D149" s="334"/>
      <c r="E149" s="334"/>
      <c r="F149" s="334"/>
      <c r="G149" s="334"/>
      <c r="H149" s="334"/>
      <c r="I149" s="334"/>
      <c r="J149" s="334"/>
      <c r="K149" s="334"/>
      <c r="L149" s="334"/>
      <c r="M149" s="334"/>
      <c r="N149" s="334"/>
      <c r="O149" s="334"/>
      <c r="P149" s="334"/>
      <c r="Q149" s="334"/>
      <c r="R149" s="383"/>
      <c r="S149" s="383"/>
      <c r="T149" s="383"/>
      <c r="U149" s="382"/>
      <c r="V149" s="383"/>
      <c r="W149" s="384"/>
    </row>
    <row r="150" spans="1:24" ht="16.8" customHeight="1">
      <c r="A150" s="370" t="s">
        <v>1650</v>
      </c>
      <c r="B150" s="371"/>
      <c r="C150" s="323"/>
      <c r="D150" s="323"/>
      <c r="E150" s="323"/>
      <c r="F150" s="323"/>
      <c r="G150" s="323"/>
      <c r="H150" s="323"/>
      <c r="I150" s="323"/>
      <c r="J150" s="323"/>
      <c r="K150" s="323"/>
      <c r="L150" s="323"/>
      <c r="M150" s="323"/>
      <c r="N150" s="323"/>
      <c r="O150" s="323"/>
      <c r="P150" s="323"/>
      <c r="Q150" s="323"/>
      <c r="R150" s="483"/>
      <c r="S150" s="483"/>
      <c r="T150" s="483"/>
      <c r="U150" s="323"/>
      <c r="V150" s="483"/>
      <c r="W150" s="593"/>
      <c r="X150" s="30"/>
    </row>
    <row r="151" spans="1:24" ht="14.45" customHeight="1">
      <c r="A151" s="1426" t="s">
        <v>391</v>
      </c>
      <c r="B151" s="1427"/>
      <c r="C151" s="1427"/>
      <c r="D151" s="1427"/>
      <c r="E151" s="1427"/>
      <c r="F151" s="1427"/>
      <c r="G151" s="1427"/>
      <c r="H151" s="1427"/>
      <c r="I151" s="1427"/>
      <c r="J151" s="1427"/>
      <c r="K151" s="1427"/>
      <c r="L151" s="1427"/>
      <c r="M151" s="1427"/>
      <c r="N151" s="1427"/>
      <c r="O151" s="1427"/>
      <c r="P151" s="1427"/>
      <c r="Q151" s="1427"/>
      <c r="R151" s="1427"/>
      <c r="S151" s="1427"/>
      <c r="T151" s="1427"/>
      <c r="U151" s="1427"/>
      <c r="V151" s="1427"/>
      <c r="W151" s="1428"/>
    </row>
    <row r="152" spans="1:24" ht="37.799999999999997" customHeight="1">
      <c r="A152" s="332"/>
      <c r="B152" s="333"/>
      <c r="C152" s="334"/>
      <c r="D152" s="334"/>
      <c r="E152" s="334"/>
      <c r="F152" s="334"/>
      <c r="G152" s="334"/>
      <c r="H152" s="334"/>
      <c r="I152" s="334"/>
      <c r="J152" s="334"/>
      <c r="K152" s="334"/>
      <c r="L152" s="334"/>
      <c r="M152" s="334"/>
      <c r="N152" s="334"/>
      <c r="O152" s="334"/>
      <c r="P152" s="334"/>
      <c r="Q152" s="334"/>
      <c r="R152" s="383"/>
      <c r="S152" s="383"/>
      <c r="T152" s="383"/>
      <c r="U152" s="382"/>
      <c r="V152" s="383"/>
      <c r="W152" s="384"/>
    </row>
    <row r="153" spans="1:24" ht="16.8" customHeight="1">
      <c r="A153" s="370" t="s">
        <v>1650</v>
      </c>
      <c r="B153" s="371"/>
      <c r="C153" s="323"/>
      <c r="D153" s="323"/>
      <c r="E153" s="323"/>
      <c r="F153" s="323"/>
      <c r="G153" s="323"/>
      <c r="H153" s="323"/>
      <c r="I153" s="323"/>
      <c r="J153" s="323"/>
      <c r="K153" s="323"/>
      <c r="L153" s="323"/>
      <c r="M153" s="323"/>
      <c r="N153" s="323"/>
      <c r="O153" s="323"/>
      <c r="P153" s="323"/>
      <c r="Q153" s="323"/>
      <c r="R153" s="483"/>
      <c r="S153" s="483"/>
      <c r="T153" s="483"/>
      <c r="U153" s="323"/>
      <c r="V153" s="483"/>
      <c r="W153" s="593"/>
      <c r="X153" s="30"/>
    </row>
    <row r="154" spans="1:24" ht="14.45" customHeight="1">
      <c r="A154" s="1426" t="s">
        <v>450</v>
      </c>
      <c r="B154" s="1427"/>
      <c r="C154" s="1427"/>
      <c r="D154" s="1427"/>
      <c r="E154" s="1427"/>
      <c r="F154" s="1427"/>
      <c r="G154" s="1427"/>
      <c r="H154" s="1427"/>
      <c r="I154" s="1427"/>
      <c r="J154" s="1427"/>
      <c r="K154" s="1427"/>
      <c r="L154" s="1427"/>
      <c r="M154" s="1427"/>
      <c r="N154" s="1427"/>
      <c r="O154" s="1427"/>
      <c r="P154" s="1427"/>
      <c r="Q154" s="1427"/>
      <c r="R154" s="1427"/>
      <c r="S154" s="1427"/>
      <c r="T154" s="1427"/>
      <c r="U154" s="1427"/>
      <c r="V154" s="1427"/>
      <c r="W154" s="1428"/>
    </row>
    <row r="155" spans="1:24" ht="30" customHeight="1">
      <c r="A155" s="332"/>
      <c r="B155" s="333"/>
      <c r="C155" s="334"/>
      <c r="D155" s="334"/>
      <c r="E155" s="334"/>
      <c r="F155" s="334"/>
      <c r="G155" s="334"/>
      <c r="H155" s="334"/>
      <c r="I155" s="334"/>
      <c r="J155" s="334"/>
      <c r="K155" s="334"/>
      <c r="L155" s="334"/>
      <c r="M155" s="334"/>
      <c r="N155" s="334"/>
      <c r="O155" s="334"/>
      <c r="P155" s="334"/>
      <c r="Q155" s="334"/>
      <c r="R155" s="383"/>
      <c r="S155" s="383"/>
      <c r="T155" s="383"/>
      <c r="U155" s="382"/>
      <c r="V155" s="383"/>
      <c r="W155" s="384"/>
    </row>
    <row r="156" spans="1:24" ht="16.8" customHeight="1">
      <c r="A156" s="370" t="s">
        <v>1650</v>
      </c>
      <c r="B156" s="371"/>
      <c r="C156" s="323"/>
      <c r="D156" s="323"/>
      <c r="E156" s="323"/>
      <c r="F156" s="323"/>
      <c r="G156" s="323"/>
      <c r="H156" s="323"/>
      <c r="I156" s="323"/>
      <c r="J156" s="323"/>
      <c r="K156" s="323"/>
      <c r="L156" s="323"/>
      <c r="M156" s="323"/>
      <c r="N156" s="323"/>
      <c r="O156" s="323"/>
      <c r="P156" s="323"/>
      <c r="Q156" s="323"/>
      <c r="R156" s="483"/>
      <c r="S156" s="483"/>
      <c r="T156" s="483"/>
      <c r="U156" s="323"/>
      <c r="V156" s="483"/>
      <c r="W156" s="593"/>
      <c r="X156" s="30"/>
    </row>
    <row r="157" spans="1:24" ht="14.45" customHeight="1">
      <c r="A157" s="1426" t="s">
        <v>452</v>
      </c>
      <c r="B157" s="1427"/>
      <c r="C157" s="1427"/>
      <c r="D157" s="1427"/>
      <c r="E157" s="1427"/>
      <c r="F157" s="1427"/>
      <c r="G157" s="1427"/>
      <c r="H157" s="1427"/>
      <c r="I157" s="1427"/>
      <c r="J157" s="1427"/>
      <c r="K157" s="1427"/>
      <c r="L157" s="1427"/>
      <c r="M157" s="1427"/>
      <c r="N157" s="1427"/>
      <c r="O157" s="1427"/>
      <c r="P157" s="1427"/>
      <c r="Q157" s="1427"/>
      <c r="R157" s="1427"/>
      <c r="S157" s="1427"/>
      <c r="T157" s="1427"/>
      <c r="U157" s="1427"/>
      <c r="V157" s="1427"/>
      <c r="W157" s="1428"/>
    </row>
    <row r="158" spans="1:24" ht="30" customHeight="1">
      <c r="A158" s="332"/>
      <c r="B158" s="333"/>
      <c r="C158" s="334"/>
      <c r="D158" s="334"/>
      <c r="E158" s="334"/>
      <c r="F158" s="334"/>
      <c r="G158" s="334"/>
      <c r="H158" s="334"/>
      <c r="I158" s="334"/>
      <c r="J158" s="334"/>
      <c r="K158" s="334"/>
      <c r="L158" s="334"/>
      <c r="M158" s="334"/>
      <c r="N158" s="334"/>
      <c r="O158" s="334"/>
      <c r="P158" s="334"/>
      <c r="Q158" s="334"/>
      <c r="R158" s="383"/>
      <c r="S158" s="383"/>
      <c r="T158" s="383"/>
      <c r="U158" s="382"/>
      <c r="V158" s="383"/>
      <c r="W158" s="384"/>
    </row>
    <row r="159" spans="1:24" ht="16.8" customHeight="1">
      <c r="A159" s="370" t="s">
        <v>1650</v>
      </c>
      <c r="B159" s="371"/>
      <c r="C159" s="323"/>
      <c r="D159" s="323"/>
      <c r="E159" s="323"/>
      <c r="F159" s="323"/>
      <c r="G159" s="323"/>
      <c r="H159" s="323"/>
      <c r="I159" s="323"/>
      <c r="J159" s="323"/>
      <c r="K159" s="323"/>
      <c r="L159" s="323"/>
      <c r="M159" s="323"/>
      <c r="N159" s="323"/>
      <c r="O159" s="323"/>
      <c r="P159" s="323"/>
      <c r="Q159" s="323"/>
      <c r="R159" s="483"/>
      <c r="S159" s="483"/>
      <c r="T159" s="483"/>
      <c r="U159" s="323"/>
      <c r="V159" s="483"/>
      <c r="W159" s="593"/>
      <c r="X159" s="30"/>
    </row>
    <row r="160" spans="1:24" ht="14.45" customHeight="1">
      <c r="A160" s="1426" t="s">
        <v>453</v>
      </c>
      <c r="B160" s="1427"/>
      <c r="C160" s="1427"/>
      <c r="D160" s="1427"/>
      <c r="E160" s="1427"/>
      <c r="F160" s="1427"/>
      <c r="G160" s="1427"/>
      <c r="H160" s="1427"/>
      <c r="I160" s="1427"/>
      <c r="J160" s="1427"/>
      <c r="K160" s="1427"/>
      <c r="L160" s="1427"/>
      <c r="M160" s="1427"/>
      <c r="N160" s="1427"/>
      <c r="O160" s="1427"/>
      <c r="P160" s="1427"/>
      <c r="Q160" s="1427"/>
      <c r="R160" s="1427"/>
      <c r="S160" s="1427"/>
      <c r="T160" s="1427"/>
      <c r="U160" s="1427"/>
      <c r="V160" s="1427"/>
      <c r="W160" s="1428"/>
    </row>
    <row r="161" spans="1:24" ht="30" customHeight="1">
      <c r="A161" s="332"/>
      <c r="B161" s="333"/>
      <c r="C161" s="334"/>
      <c r="D161" s="334"/>
      <c r="E161" s="334"/>
      <c r="F161" s="334"/>
      <c r="G161" s="334"/>
      <c r="H161" s="334"/>
      <c r="I161" s="334"/>
      <c r="J161" s="334"/>
      <c r="K161" s="334"/>
      <c r="L161" s="334"/>
      <c r="M161" s="334"/>
      <c r="N161" s="334"/>
      <c r="O161" s="334"/>
      <c r="P161" s="334"/>
      <c r="Q161" s="334"/>
      <c r="R161" s="383"/>
      <c r="S161" s="383"/>
      <c r="T161" s="383"/>
      <c r="U161" s="382"/>
      <c r="V161" s="383"/>
      <c r="W161" s="384"/>
    </row>
    <row r="162" spans="1:24" ht="16.8" customHeight="1">
      <c r="A162" s="370" t="s">
        <v>1650</v>
      </c>
      <c r="B162" s="371"/>
      <c r="C162" s="323"/>
      <c r="D162" s="323"/>
      <c r="E162" s="323"/>
      <c r="F162" s="323"/>
      <c r="G162" s="323"/>
      <c r="H162" s="323"/>
      <c r="I162" s="323"/>
      <c r="J162" s="323"/>
      <c r="K162" s="323"/>
      <c r="L162" s="323"/>
      <c r="M162" s="323"/>
      <c r="N162" s="323"/>
      <c r="O162" s="323"/>
      <c r="P162" s="323"/>
      <c r="Q162" s="323"/>
      <c r="R162" s="483"/>
      <c r="S162" s="483"/>
      <c r="T162" s="483"/>
      <c r="U162" s="323"/>
      <c r="V162" s="483"/>
      <c r="W162" s="593"/>
      <c r="X162" s="30"/>
    </row>
    <row r="163" spans="1:24" ht="14.45" customHeight="1">
      <c r="A163" s="1426" t="s">
        <v>454</v>
      </c>
      <c r="B163" s="1427"/>
      <c r="C163" s="1427"/>
      <c r="D163" s="1427"/>
      <c r="E163" s="1427"/>
      <c r="F163" s="1427"/>
      <c r="G163" s="1427"/>
      <c r="H163" s="1427"/>
      <c r="I163" s="1427"/>
      <c r="J163" s="1427"/>
      <c r="K163" s="1427"/>
      <c r="L163" s="1427"/>
      <c r="M163" s="1427"/>
      <c r="N163" s="1427"/>
      <c r="O163" s="1427"/>
      <c r="P163" s="1427"/>
      <c r="Q163" s="1427"/>
      <c r="R163" s="1427"/>
      <c r="S163" s="1427"/>
      <c r="T163" s="1427"/>
      <c r="U163" s="1427"/>
      <c r="V163" s="1427"/>
      <c r="W163" s="1428"/>
    </row>
    <row r="164" spans="1:24" ht="30" customHeight="1">
      <c r="A164" s="332"/>
      <c r="B164" s="333"/>
      <c r="C164" s="334"/>
      <c r="D164" s="334"/>
      <c r="E164" s="334"/>
      <c r="F164" s="334"/>
      <c r="G164" s="334"/>
      <c r="H164" s="334"/>
      <c r="I164" s="334"/>
      <c r="J164" s="334"/>
      <c r="K164" s="334"/>
      <c r="L164" s="334"/>
      <c r="M164" s="334"/>
      <c r="N164" s="334"/>
      <c r="O164" s="334"/>
      <c r="P164" s="334"/>
      <c r="Q164" s="334"/>
      <c r="R164" s="383"/>
      <c r="S164" s="383"/>
      <c r="T164" s="383"/>
      <c r="U164" s="382"/>
      <c r="V164" s="383"/>
      <c r="W164" s="384"/>
    </row>
    <row r="165" spans="1:24" ht="16.8" customHeight="1">
      <c r="A165" s="370" t="s">
        <v>1650</v>
      </c>
      <c r="B165" s="371"/>
      <c r="C165" s="323"/>
      <c r="D165" s="323"/>
      <c r="E165" s="323"/>
      <c r="F165" s="323"/>
      <c r="G165" s="323"/>
      <c r="H165" s="323"/>
      <c r="I165" s="323"/>
      <c r="J165" s="323"/>
      <c r="K165" s="323"/>
      <c r="L165" s="323"/>
      <c r="M165" s="323"/>
      <c r="N165" s="323"/>
      <c r="O165" s="323"/>
      <c r="P165" s="323"/>
      <c r="Q165" s="323"/>
      <c r="R165" s="483"/>
      <c r="S165" s="483"/>
      <c r="T165" s="483"/>
      <c r="U165" s="323"/>
      <c r="V165" s="483"/>
      <c r="W165" s="593"/>
      <c r="X165" s="30"/>
    </row>
    <row r="166" spans="1:24" ht="14.45" customHeight="1">
      <c r="A166" s="1426" t="s">
        <v>455</v>
      </c>
      <c r="B166" s="1427"/>
      <c r="C166" s="1427"/>
      <c r="D166" s="1427"/>
      <c r="E166" s="1427"/>
      <c r="F166" s="1427"/>
      <c r="G166" s="1427"/>
      <c r="H166" s="1427"/>
      <c r="I166" s="1427"/>
      <c r="J166" s="1427"/>
      <c r="K166" s="1427"/>
      <c r="L166" s="1427"/>
      <c r="M166" s="1427"/>
      <c r="N166" s="1427"/>
      <c r="O166" s="1427"/>
      <c r="P166" s="1427"/>
      <c r="Q166" s="1427"/>
      <c r="R166" s="1427"/>
      <c r="S166" s="1427"/>
      <c r="T166" s="1427"/>
      <c r="U166" s="1427"/>
      <c r="V166" s="1427"/>
      <c r="W166" s="1428"/>
    </row>
    <row r="167" spans="1:24" ht="30.6" customHeight="1">
      <c r="A167" s="332"/>
      <c r="B167" s="333"/>
      <c r="C167" s="334"/>
      <c r="D167" s="334"/>
      <c r="E167" s="334"/>
      <c r="F167" s="334"/>
      <c r="G167" s="334"/>
      <c r="H167" s="334"/>
      <c r="I167" s="334"/>
      <c r="J167" s="334"/>
      <c r="K167" s="334"/>
      <c r="L167" s="334"/>
      <c r="M167" s="334"/>
      <c r="N167" s="334"/>
      <c r="O167" s="334"/>
      <c r="P167" s="334"/>
      <c r="Q167" s="334"/>
      <c r="R167" s="383"/>
      <c r="S167" s="383"/>
      <c r="T167" s="383"/>
      <c r="U167" s="382"/>
      <c r="V167" s="383"/>
      <c r="W167" s="384"/>
    </row>
    <row r="168" spans="1:24" ht="16.8" customHeight="1">
      <c r="A168" s="370" t="s">
        <v>1650</v>
      </c>
      <c r="B168" s="371"/>
      <c r="C168" s="323"/>
      <c r="D168" s="323"/>
      <c r="E168" s="323"/>
      <c r="F168" s="323"/>
      <c r="G168" s="323"/>
      <c r="H168" s="323"/>
      <c r="I168" s="323"/>
      <c r="J168" s="323"/>
      <c r="K168" s="323"/>
      <c r="L168" s="323"/>
      <c r="M168" s="323"/>
      <c r="N168" s="323"/>
      <c r="O168" s="323"/>
      <c r="P168" s="323"/>
      <c r="Q168" s="323"/>
      <c r="R168" s="483"/>
      <c r="S168" s="483"/>
      <c r="T168" s="483"/>
      <c r="U168" s="323"/>
      <c r="V168" s="483"/>
      <c r="W168" s="593"/>
      <c r="X168" s="30"/>
    </row>
    <row r="169" spans="1:24" ht="14.45" customHeight="1">
      <c r="A169" s="1426" t="s">
        <v>456</v>
      </c>
      <c r="B169" s="1427"/>
      <c r="C169" s="1427"/>
      <c r="D169" s="1427"/>
      <c r="E169" s="1427"/>
      <c r="F169" s="1427"/>
      <c r="G169" s="1427"/>
      <c r="H169" s="1427"/>
      <c r="I169" s="1427"/>
      <c r="J169" s="1427"/>
      <c r="K169" s="1427"/>
      <c r="L169" s="1427"/>
      <c r="M169" s="1427"/>
      <c r="N169" s="1427"/>
      <c r="O169" s="1427"/>
      <c r="P169" s="1427"/>
      <c r="Q169" s="1427"/>
      <c r="R169" s="1427"/>
      <c r="S169" s="1427"/>
      <c r="T169" s="1427"/>
      <c r="U169" s="1427"/>
      <c r="V169" s="1427"/>
      <c r="W169" s="1428"/>
    </row>
    <row r="170" spans="1:24" ht="31.25" customHeight="1">
      <c r="A170" s="332"/>
      <c r="B170" s="333"/>
      <c r="C170" s="334"/>
      <c r="D170" s="334"/>
      <c r="E170" s="334"/>
      <c r="F170" s="334"/>
      <c r="G170" s="334"/>
      <c r="H170" s="334"/>
      <c r="I170" s="334"/>
      <c r="J170" s="334"/>
      <c r="K170" s="334"/>
      <c r="L170" s="334"/>
      <c r="M170" s="334"/>
      <c r="N170" s="334"/>
      <c r="O170" s="334"/>
      <c r="P170" s="334"/>
      <c r="Q170" s="334"/>
      <c r="R170" s="383"/>
      <c r="S170" s="383"/>
      <c r="T170" s="383"/>
      <c r="U170" s="382"/>
      <c r="V170" s="383"/>
      <c r="W170" s="384"/>
    </row>
    <row r="171" spans="1:24" ht="16.8" customHeight="1" thickBot="1">
      <c r="A171" s="356" t="s">
        <v>1650</v>
      </c>
      <c r="B171" s="357"/>
      <c r="C171" s="359"/>
      <c r="D171" s="359"/>
      <c r="E171" s="359"/>
      <c r="F171" s="359"/>
      <c r="G171" s="359"/>
      <c r="H171" s="359"/>
      <c r="I171" s="359"/>
      <c r="J171" s="359"/>
      <c r="K171" s="359"/>
      <c r="L171" s="359"/>
      <c r="M171" s="359"/>
      <c r="N171" s="359"/>
      <c r="O171" s="359"/>
      <c r="P171" s="359"/>
      <c r="Q171" s="359"/>
      <c r="R171" s="276"/>
      <c r="S171" s="276"/>
      <c r="T171" s="276"/>
      <c r="U171" s="359"/>
      <c r="V171" s="276"/>
      <c r="W171" s="287"/>
      <c r="X171" s="30"/>
    </row>
    <row r="172" spans="1:24" ht="12" thickTop="1">
      <c r="A172" s="23" t="s">
        <v>146</v>
      </c>
      <c r="B172" s="12"/>
      <c r="C172" s="12"/>
      <c r="D172" s="12"/>
      <c r="E172" s="12"/>
      <c r="F172" s="12"/>
      <c r="G172" s="12"/>
      <c r="H172" s="12"/>
      <c r="I172" s="12"/>
      <c r="J172" s="12"/>
      <c r="K172" s="12"/>
      <c r="L172" s="12"/>
      <c r="M172" s="12"/>
      <c r="N172" s="12"/>
    </row>
    <row r="173" spans="1:24">
      <c r="A173" s="22" t="s">
        <v>147</v>
      </c>
      <c r="B173" s="12"/>
      <c r="C173" s="12"/>
      <c r="D173" s="12"/>
      <c r="E173" s="12"/>
      <c r="F173" s="12"/>
      <c r="G173" s="12"/>
      <c r="H173" s="12"/>
      <c r="I173" s="12"/>
      <c r="J173" s="12"/>
      <c r="K173" s="12"/>
      <c r="L173" s="12"/>
      <c r="M173" s="12"/>
      <c r="N173" s="12"/>
    </row>
    <row r="174" spans="1:24">
      <c r="A174" s="23" t="s">
        <v>148</v>
      </c>
      <c r="B174" s="15"/>
    </row>
    <row r="175" spans="1:24">
      <c r="A175" s="15"/>
    </row>
    <row r="176" spans="1:24">
      <c r="A176" s="15"/>
      <c r="H176" s="24"/>
    </row>
    <row r="177" spans="1:1">
      <c r="A177" s="15"/>
    </row>
  </sheetData>
  <mergeCells count="33">
    <mergeCell ref="A169:W169"/>
    <mergeCell ref="A5:A6"/>
    <mergeCell ref="A160:W160"/>
    <mergeCell ref="A163:W163"/>
    <mergeCell ref="A166:W166"/>
    <mergeCell ref="A151:W151"/>
    <mergeCell ref="A154:W154"/>
    <mergeCell ref="A157:W157"/>
    <mergeCell ref="A142:W142"/>
    <mergeCell ref="A145:W145"/>
    <mergeCell ref="A148:W148"/>
    <mergeCell ref="O5:Q5"/>
    <mergeCell ref="R3:S5"/>
    <mergeCell ref="T3:U5"/>
    <mergeCell ref="V3:V5"/>
    <mergeCell ref="A3:Q3"/>
    <mergeCell ref="A7:W7"/>
    <mergeCell ref="A133:W133"/>
    <mergeCell ref="A136:W136"/>
    <mergeCell ref="A139:W139"/>
    <mergeCell ref="K5:L5"/>
    <mergeCell ref="M5:N5"/>
    <mergeCell ref="A1:W1"/>
    <mergeCell ref="A2:W2"/>
    <mergeCell ref="W3:W5"/>
    <mergeCell ref="B5:B6"/>
    <mergeCell ref="C5:C6"/>
    <mergeCell ref="D5:D6"/>
    <mergeCell ref="E5:E6"/>
    <mergeCell ref="F5:F6"/>
    <mergeCell ref="G5:G6"/>
    <mergeCell ref="H5:H6"/>
    <mergeCell ref="I5:J5"/>
  </mergeCells>
  <printOptions horizontalCentered="1"/>
  <pageMargins left="0.31496062992125984" right="0.31496062992125984" top="0.74803149606299213" bottom="0.74803149606299213" header="0.31496062992125984" footer="0.31496062992125984"/>
  <pageSetup paperSize="9" scale="52" fitToHeight="0" orientation="landscape" r:id="rId1"/>
  <headerFooter>
    <oddFooter>&amp;C&amp;"Arial,Normal"&amp;10Página N° &amp;P&amp;R&amp;"Arial,Negrita"&amp;10FORMATO 10</oddFooter>
  </headerFooter>
  <rowBreaks count="1" manualBreakCount="1">
    <brk id="159" max="22"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59999389629810485"/>
    <pageSetUpPr fitToPage="1"/>
  </sheetPr>
  <dimension ref="A1:S7114"/>
  <sheetViews>
    <sheetView view="pageBreakPreview" zoomScale="90" zoomScaleNormal="100" zoomScaleSheetLayoutView="90" workbookViewId="0">
      <pane ySplit="4" topLeftCell="A7099" activePane="bottomLeft" state="frozen"/>
      <selection activeCell="E140" sqref="E140"/>
      <selection pane="bottomLeft" activeCell="E140" sqref="E140"/>
    </sheetView>
  </sheetViews>
  <sheetFormatPr baseColWidth="10" defaultColWidth="11.46484375" defaultRowHeight="11.65"/>
  <cols>
    <col min="1" max="1" width="18.6640625" style="11" customWidth="1"/>
    <col min="2" max="2" width="14" style="11" customWidth="1"/>
    <col min="3" max="3" width="6.19921875" style="11" customWidth="1"/>
    <col min="4" max="4" width="36.796875" style="11" customWidth="1"/>
    <col min="5" max="5" width="13" style="611" customWidth="1"/>
    <col min="6" max="6" width="10.86328125" style="609" customWidth="1"/>
    <col min="7" max="7" width="26.19921875" style="613" customWidth="1"/>
    <col min="8" max="8" width="18.6640625" style="609" customWidth="1"/>
    <col min="9" max="9" width="20.53125" style="609" customWidth="1"/>
    <col min="10" max="10" width="19.33203125" style="609" customWidth="1"/>
    <col min="11" max="11" width="7.1328125" style="19" customWidth="1"/>
    <col min="12" max="12" width="5.1328125" style="19" customWidth="1"/>
    <col min="13" max="13" width="13.19921875" style="611" customWidth="1"/>
    <col min="14" max="14" width="6.19921875" style="11" customWidth="1"/>
    <col min="15" max="15" width="4.33203125" style="11" customWidth="1"/>
    <col min="16" max="16" width="11.86328125" style="611" customWidth="1"/>
    <col min="17" max="17" width="7.86328125" style="11" customWidth="1"/>
    <col min="18" max="18" width="5.33203125" style="148" customWidth="1"/>
    <col min="19" max="19" width="12.53125" style="611" customWidth="1"/>
    <col min="20" max="16384" width="11.46484375" style="11"/>
  </cols>
  <sheetData>
    <row r="1" spans="1:19" s="147" customFormat="1" ht="28.5" customHeight="1">
      <c r="A1" s="1430" t="s">
        <v>179</v>
      </c>
      <c r="B1" s="1476"/>
      <c r="C1" s="1476"/>
      <c r="D1" s="1476"/>
      <c r="E1" s="1476"/>
      <c r="F1" s="1476"/>
      <c r="G1" s="1476"/>
      <c r="H1" s="1476"/>
      <c r="I1" s="1476"/>
      <c r="J1" s="1476"/>
      <c r="K1" s="1476"/>
      <c r="L1" s="1476"/>
      <c r="M1" s="1476"/>
      <c r="N1" s="1476"/>
      <c r="O1" s="1476"/>
      <c r="P1" s="1476"/>
      <c r="Q1" s="1476"/>
      <c r="R1" s="1476"/>
      <c r="S1" s="1476"/>
    </row>
    <row r="2" spans="1:19" s="100" customFormat="1" ht="18.600000000000001" customHeight="1" thickBot="1">
      <c r="A2" s="1481" t="s">
        <v>227</v>
      </c>
      <c r="B2" s="1482"/>
      <c r="C2" s="1482"/>
      <c r="D2" s="1482"/>
      <c r="E2" s="1482"/>
      <c r="F2" s="1482"/>
      <c r="G2" s="1482"/>
      <c r="H2" s="1482"/>
      <c r="I2" s="1482"/>
      <c r="J2" s="1482"/>
      <c r="K2" s="1482"/>
      <c r="L2" s="1482"/>
      <c r="M2" s="1482"/>
      <c r="N2" s="1482"/>
      <c r="O2" s="1482"/>
      <c r="P2" s="1482"/>
      <c r="Q2" s="1482"/>
      <c r="R2" s="1482"/>
      <c r="S2" s="1482"/>
    </row>
    <row r="3" spans="1:19" s="890" customFormat="1" ht="24" customHeight="1" thickTop="1">
      <c r="A3" s="1477" t="s">
        <v>104</v>
      </c>
      <c r="B3" s="1478"/>
      <c r="C3" s="1478"/>
      <c r="D3" s="1478"/>
      <c r="E3" s="1478"/>
      <c r="F3" s="1478" t="s">
        <v>105</v>
      </c>
      <c r="G3" s="1478"/>
      <c r="H3" s="1478"/>
      <c r="I3" s="1478"/>
      <c r="J3" s="1478"/>
      <c r="K3" s="1479" t="s">
        <v>166</v>
      </c>
      <c r="L3" s="1479"/>
      <c r="M3" s="1479"/>
      <c r="N3" s="1479" t="s">
        <v>167</v>
      </c>
      <c r="O3" s="1479"/>
      <c r="P3" s="1479"/>
      <c r="Q3" s="1478" t="s">
        <v>186</v>
      </c>
      <c r="R3" s="1478"/>
      <c r="S3" s="1480"/>
    </row>
    <row r="4" spans="1:19" s="891" customFormat="1" ht="98.25" customHeight="1">
      <c r="A4" s="895" t="s">
        <v>98</v>
      </c>
      <c r="B4" s="896" t="s">
        <v>37668</v>
      </c>
      <c r="C4" s="896" t="s">
        <v>37674</v>
      </c>
      <c r="D4" s="896" t="s">
        <v>106</v>
      </c>
      <c r="E4" s="1019" t="s">
        <v>279</v>
      </c>
      <c r="F4" s="896" t="s">
        <v>107</v>
      </c>
      <c r="G4" s="896" t="s">
        <v>108</v>
      </c>
      <c r="H4" s="896" t="s">
        <v>109</v>
      </c>
      <c r="I4" s="896" t="s">
        <v>110</v>
      </c>
      <c r="J4" s="896" t="s">
        <v>111</v>
      </c>
      <c r="K4" s="897" t="s">
        <v>112</v>
      </c>
      <c r="L4" s="897" t="s">
        <v>113</v>
      </c>
      <c r="M4" s="898" t="s">
        <v>114</v>
      </c>
      <c r="N4" s="897" t="s">
        <v>112</v>
      </c>
      <c r="O4" s="897" t="s">
        <v>113</v>
      </c>
      <c r="P4" s="1007" t="s">
        <v>114</v>
      </c>
      <c r="Q4" s="897" t="s">
        <v>112</v>
      </c>
      <c r="R4" s="898" t="s">
        <v>187</v>
      </c>
      <c r="S4" s="1018" t="s">
        <v>114</v>
      </c>
    </row>
    <row r="5" spans="1:19" ht="21.6" customHeight="1">
      <c r="A5" s="1405" t="s">
        <v>23682</v>
      </c>
      <c r="B5" s="1406"/>
      <c r="C5" s="1406"/>
      <c r="D5" s="1406"/>
      <c r="E5" s="1406"/>
      <c r="F5" s="1406"/>
      <c r="G5" s="1406"/>
      <c r="H5" s="1406"/>
      <c r="I5" s="1406"/>
      <c r="J5" s="1406"/>
      <c r="K5" s="1406"/>
      <c r="L5" s="1406"/>
      <c r="M5" s="1406"/>
      <c r="N5" s="1406"/>
      <c r="O5" s="1406"/>
      <c r="P5" s="1406"/>
      <c r="Q5" s="1406"/>
      <c r="R5" s="1406"/>
      <c r="S5" s="1407"/>
    </row>
    <row r="6" spans="1:19" s="30" customFormat="1" ht="23.25">
      <c r="A6" s="899" t="s">
        <v>19398</v>
      </c>
      <c r="B6" s="399" t="s">
        <v>280</v>
      </c>
      <c r="C6" s="399" t="s">
        <v>115</v>
      </c>
      <c r="D6" s="797" t="s">
        <v>19699</v>
      </c>
      <c r="E6" s="802">
        <v>8000</v>
      </c>
      <c r="F6" s="900" t="s">
        <v>19700</v>
      </c>
      <c r="G6" s="656" t="s">
        <v>19701</v>
      </c>
      <c r="H6" s="901" t="s">
        <v>19702</v>
      </c>
      <c r="I6" s="901" t="s">
        <v>19703</v>
      </c>
      <c r="J6" s="901" t="s">
        <v>19704</v>
      </c>
      <c r="K6" s="902">
        <v>2</v>
      </c>
      <c r="L6" s="903">
        <v>12</v>
      </c>
      <c r="M6" s="802">
        <v>96000</v>
      </c>
      <c r="N6" s="904">
        <v>0</v>
      </c>
      <c r="O6" s="904">
        <v>6</v>
      </c>
      <c r="P6" s="802">
        <v>48000</v>
      </c>
      <c r="Q6" s="904">
        <v>0</v>
      </c>
      <c r="R6" s="904">
        <v>12</v>
      </c>
      <c r="S6" s="1008">
        <v>96000</v>
      </c>
    </row>
    <row r="7" spans="1:19" s="30" customFormat="1" ht="23.25">
      <c r="A7" s="899" t="s">
        <v>19398</v>
      </c>
      <c r="B7" s="399" t="s">
        <v>280</v>
      </c>
      <c r="C7" s="399" t="s">
        <v>115</v>
      </c>
      <c r="D7" s="797" t="s">
        <v>19705</v>
      </c>
      <c r="E7" s="802">
        <v>9000</v>
      </c>
      <c r="F7" s="900" t="s">
        <v>19706</v>
      </c>
      <c r="G7" s="656" t="s">
        <v>19707</v>
      </c>
      <c r="H7" s="901" t="s">
        <v>19708</v>
      </c>
      <c r="I7" s="901" t="s">
        <v>19703</v>
      </c>
      <c r="J7" s="901" t="s">
        <v>19709</v>
      </c>
      <c r="K7" s="902">
        <v>2</v>
      </c>
      <c r="L7" s="903">
        <v>12</v>
      </c>
      <c r="M7" s="802">
        <v>108000</v>
      </c>
      <c r="N7" s="904">
        <v>0</v>
      </c>
      <c r="O7" s="904">
        <v>6</v>
      </c>
      <c r="P7" s="802">
        <v>54000</v>
      </c>
      <c r="Q7" s="904">
        <v>0</v>
      </c>
      <c r="R7" s="904">
        <v>12</v>
      </c>
      <c r="S7" s="1008">
        <v>108000</v>
      </c>
    </row>
    <row r="8" spans="1:19" s="30" customFormat="1" ht="23.25">
      <c r="A8" s="899" t="s">
        <v>19398</v>
      </c>
      <c r="B8" s="399" t="s">
        <v>280</v>
      </c>
      <c r="C8" s="399" t="s">
        <v>115</v>
      </c>
      <c r="D8" s="797" t="s">
        <v>19710</v>
      </c>
      <c r="E8" s="802">
        <v>15600</v>
      </c>
      <c r="F8" s="900" t="s">
        <v>19711</v>
      </c>
      <c r="G8" s="656" t="s">
        <v>19712</v>
      </c>
      <c r="H8" s="901" t="s">
        <v>19713</v>
      </c>
      <c r="I8" s="901" t="s">
        <v>19714</v>
      </c>
      <c r="J8" s="992" t="s">
        <v>37675</v>
      </c>
      <c r="K8" s="902">
        <v>1</v>
      </c>
      <c r="L8" s="903">
        <v>2</v>
      </c>
      <c r="M8" s="802">
        <v>19240</v>
      </c>
      <c r="N8" s="904">
        <v>0</v>
      </c>
      <c r="O8" s="904">
        <v>0</v>
      </c>
      <c r="P8" s="802">
        <v>0</v>
      </c>
      <c r="Q8" s="904">
        <v>0</v>
      </c>
      <c r="R8" s="904">
        <v>0</v>
      </c>
      <c r="S8" s="1008">
        <v>0</v>
      </c>
    </row>
    <row r="9" spans="1:19" s="30" customFormat="1" ht="23.25">
      <c r="A9" s="899" t="s">
        <v>19398</v>
      </c>
      <c r="B9" s="399" t="s">
        <v>280</v>
      </c>
      <c r="C9" s="399" t="s">
        <v>115</v>
      </c>
      <c r="D9" s="797" t="s">
        <v>19716</v>
      </c>
      <c r="E9" s="802">
        <v>10000</v>
      </c>
      <c r="F9" s="900" t="s">
        <v>19717</v>
      </c>
      <c r="G9" s="656" t="s">
        <v>19718</v>
      </c>
      <c r="H9" s="901" t="s">
        <v>19719</v>
      </c>
      <c r="I9" s="901" t="s">
        <v>19703</v>
      </c>
      <c r="J9" s="901" t="s">
        <v>19720</v>
      </c>
      <c r="K9" s="902">
        <v>2</v>
      </c>
      <c r="L9" s="903">
        <v>12</v>
      </c>
      <c r="M9" s="802">
        <v>120000</v>
      </c>
      <c r="N9" s="904">
        <v>0</v>
      </c>
      <c r="O9" s="904">
        <v>6</v>
      </c>
      <c r="P9" s="802">
        <v>60000</v>
      </c>
      <c r="Q9" s="904">
        <v>0</v>
      </c>
      <c r="R9" s="904">
        <v>12</v>
      </c>
      <c r="S9" s="1008">
        <v>120000</v>
      </c>
    </row>
    <row r="10" spans="1:19" s="30" customFormat="1" ht="23.25">
      <c r="A10" s="899" t="s">
        <v>19398</v>
      </c>
      <c r="B10" s="399" t="s">
        <v>280</v>
      </c>
      <c r="C10" s="399" t="s">
        <v>115</v>
      </c>
      <c r="D10" s="797" t="s">
        <v>19721</v>
      </c>
      <c r="E10" s="802">
        <v>15600</v>
      </c>
      <c r="F10" s="900" t="s">
        <v>19722</v>
      </c>
      <c r="G10" s="656" t="s">
        <v>19723</v>
      </c>
      <c r="H10" s="901" t="s">
        <v>19724</v>
      </c>
      <c r="I10" s="901" t="s">
        <v>19725</v>
      </c>
      <c r="J10" s="901" t="s">
        <v>19726</v>
      </c>
      <c r="K10" s="902">
        <v>1</v>
      </c>
      <c r="L10" s="903">
        <v>1</v>
      </c>
      <c r="M10" s="802">
        <v>15600</v>
      </c>
      <c r="N10" s="904">
        <v>0</v>
      </c>
      <c r="O10" s="904">
        <v>0</v>
      </c>
      <c r="P10" s="802">
        <v>0</v>
      </c>
      <c r="Q10" s="904">
        <v>0</v>
      </c>
      <c r="R10" s="904">
        <v>0</v>
      </c>
      <c r="S10" s="1008">
        <v>0</v>
      </c>
    </row>
    <row r="11" spans="1:19" s="30" customFormat="1" ht="34.9">
      <c r="A11" s="899" t="s">
        <v>19398</v>
      </c>
      <c r="B11" s="399" t="s">
        <v>280</v>
      </c>
      <c r="C11" s="399" t="s">
        <v>115</v>
      </c>
      <c r="D11" s="797" t="s">
        <v>37676</v>
      </c>
      <c r="E11" s="802">
        <v>13000</v>
      </c>
      <c r="F11" s="900" t="s">
        <v>19727</v>
      </c>
      <c r="G11" s="656" t="s">
        <v>19728</v>
      </c>
      <c r="H11" s="901" t="s">
        <v>19729</v>
      </c>
      <c r="I11" s="901" t="s">
        <v>19703</v>
      </c>
      <c r="J11" s="901" t="s">
        <v>19726</v>
      </c>
      <c r="K11" s="902">
        <v>2</v>
      </c>
      <c r="L11" s="903">
        <v>12</v>
      </c>
      <c r="M11" s="802">
        <v>156000</v>
      </c>
      <c r="N11" s="904">
        <v>0</v>
      </c>
      <c r="O11" s="904">
        <v>3</v>
      </c>
      <c r="P11" s="802">
        <v>36311.800000000003</v>
      </c>
      <c r="Q11" s="904">
        <v>0</v>
      </c>
      <c r="R11" s="904">
        <v>0</v>
      </c>
      <c r="S11" s="1008">
        <v>0</v>
      </c>
    </row>
    <row r="12" spans="1:19" s="30" customFormat="1" ht="23.25">
      <c r="A12" s="899" t="s">
        <v>19398</v>
      </c>
      <c r="B12" s="399" t="s">
        <v>280</v>
      </c>
      <c r="C12" s="399" t="s">
        <v>115</v>
      </c>
      <c r="D12" s="797" t="s">
        <v>19730</v>
      </c>
      <c r="E12" s="802">
        <v>6000</v>
      </c>
      <c r="F12" s="900" t="s">
        <v>19731</v>
      </c>
      <c r="G12" s="656" t="s">
        <v>19732</v>
      </c>
      <c r="H12" s="901" t="s">
        <v>19713</v>
      </c>
      <c r="I12" s="901" t="s">
        <v>19703</v>
      </c>
      <c r="J12" s="901" t="s">
        <v>19733</v>
      </c>
      <c r="K12" s="902">
        <v>2</v>
      </c>
      <c r="L12" s="903">
        <v>12</v>
      </c>
      <c r="M12" s="802">
        <v>72000</v>
      </c>
      <c r="N12" s="904">
        <v>0</v>
      </c>
      <c r="O12" s="904">
        <v>6</v>
      </c>
      <c r="P12" s="802">
        <v>36000</v>
      </c>
      <c r="Q12" s="904">
        <v>0</v>
      </c>
      <c r="R12" s="904">
        <v>12</v>
      </c>
      <c r="S12" s="1008">
        <v>72000</v>
      </c>
    </row>
    <row r="13" spans="1:19" s="30" customFormat="1" ht="23.25">
      <c r="A13" s="899" t="s">
        <v>19398</v>
      </c>
      <c r="B13" s="399" t="s">
        <v>280</v>
      </c>
      <c r="C13" s="399" t="s">
        <v>115</v>
      </c>
      <c r="D13" s="797" t="s">
        <v>19734</v>
      </c>
      <c r="E13" s="802">
        <v>6000</v>
      </c>
      <c r="F13" s="900" t="s">
        <v>19735</v>
      </c>
      <c r="G13" s="656" t="s">
        <v>19736</v>
      </c>
      <c r="H13" s="901" t="s">
        <v>19729</v>
      </c>
      <c r="I13" s="901" t="s">
        <v>19703</v>
      </c>
      <c r="J13" s="901" t="s">
        <v>19737</v>
      </c>
      <c r="K13" s="902">
        <v>3</v>
      </c>
      <c r="L13" s="903">
        <v>12</v>
      </c>
      <c r="M13" s="802">
        <v>72000</v>
      </c>
      <c r="N13" s="904">
        <v>0</v>
      </c>
      <c r="O13" s="904">
        <v>6</v>
      </c>
      <c r="P13" s="802">
        <v>36000</v>
      </c>
      <c r="Q13" s="904">
        <v>0</v>
      </c>
      <c r="R13" s="904">
        <v>12</v>
      </c>
      <c r="S13" s="1008">
        <v>72000</v>
      </c>
    </row>
    <row r="14" spans="1:19" s="30" customFormat="1" ht="23.25">
      <c r="A14" s="899" t="s">
        <v>19398</v>
      </c>
      <c r="B14" s="399" t="s">
        <v>280</v>
      </c>
      <c r="C14" s="399" t="s">
        <v>115</v>
      </c>
      <c r="D14" s="797" t="s">
        <v>19738</v>
      </c>
      <c r="E14" s="802">
        <v>6000</v>
      </c>
      <c r="F14" s="900" t="s">
        <v>19739</v>
      </c>
      <c r="G14" s="656" t="s">
        <v>19740</v>
      </c>
      <c r="H14" s="901" t="s">
        <v>19741</v>
      </c>
      <c r="I14" s="901" t="s">
        <v>19742</v>
      </c>
      <c r="J14" s="901" t="s">
        <v>19743</v>
      </c>
      <c r="K14" s="902">
        <v>2</v>
      </c>
      <c r="L14" s="903">
        <v>8</v>
      </c>
      <c r="M14" s="802">
        <v>42547.28</v>
      </c>
      <c r="N14" s="904">
        <v>0</v>
      </c>
      <c r="O14" s="904">
        <v>0</v>
      </c>
      <c r="P14" s="802">
        <v>0</v>
      </c>
      <c r="Q14" s="904">
        <v>0</v>
      </c>
      <c r="R14" s="904">
        <v>0</v>
      </c>
      <c r="S14" s="1008">
        <v>0</v>
      </c>
    </row>
    <row r="15" spans="1:19" s="30" customFormat="1" ht="34.9">
      <c r="A15" s="899" t="s">
        <v>19398</v>
      </c>
      <c r="B15" s="399" t="s">
        <v>280</v>
      </c>
      <c r="C15" s="399" t="s">
        <v>115</v>
      </c>
      <c r="D15" s="797" t="s">
        <v>19744</v>
      </c>
      <c r="E15" s="802">
        <v>10000</v>
      </c>
      <c r="F15" s="900" t="s">
        <v>19745</v>
      </c>
      <c r="G15" s="656" t="s">
        <v>19746</v>
      </c>
      <c r="H15" s="901" t="s">
        <v>19747</v>
      </c>
      <c r="I15" s="901" t="s">
        <v>19703</v>
      </c>
      <c r="J15" s="901" t="s">
        <v>19748</v>
      </c>
      <c r="K15" s="902">
        <v>2</v>
      </c>
      <c r="L15" s="903">
        <v>12</v>
      </c>
      <c r="M15" s="802">
        <v>120000</v>
      </c>
      <c r="N15" s="904">
        <v>0</v>
      </c>
      <c r="O15" s="904">
        <v>6</v>
      </c>
      <c r="P15" s="802">
        <v>60000</v>
      </c>
      <c r="Q15" s="904">
        <v>0</v>
      </c>
      <c r="R15" s="904">
        <v>12</v>
      </c>
      <c r="S15" s="1008">
        <v>120000</v>
      </c>
    </row>
    <row r="16" spans="1:19" s="30" customFormat="1" ht="34.9">
      <c r="A16" s="899" t="s">
        <v>19398</v>
      </c>
      <c r="B16" s="399" t="s">
        <v>280</v>
      </c>
      <c r="C16" s="399" t="s">
        <v>115</v>
      </c>
      <c r="D16" s="797" t="s">
        <v>19749</v>
      </c>
      <c r="E16" s="802">
        <v>2500</v>
      </c>
      <c r="F16" s="900" t="s">
        <v>19750</v>
      </c>
      <c r="G16" s="656" t="s">
        <v>19751</v>
      </c>
      <c r="H16" s="901" t="s">
        <v>19752</v>
      </c>
      <c r="I16" s="901" t="s">
        <v>19742</v>
      </c>
      <c r="J16" s="901" t="s">
        <v>19753</v>
      </c>
      <c r="K16" s="902">
        <v>2</v>
      </c>
      <c r="L16" s="903">
        <v>12</v>
      </c>
      <c r="M16" s="802">
        <v>30000</v>
      </c>
      <c r="N16" s="904">
        <v>0</v>
      </c>
      <c r="O16" s="904">
        <v>6</v>
      </c>
      <c r="P16" s="802">
        <v>15000</v>
      </c>
      <c r="Q16" s="904">
        <v>0</v>
      </c>
      <c r="R16" s="904">
        <v>12</v>
      </c>
      <c r="S16" s="1008">
        <v>30000</v>
      </c>
    </row>
    <row r="17" spans="1:19" s="30" customFormat="1" ht="23.25">
      <c r="A17" s="899" t="s">
        <v>19398</v>
      </c>
      <c r="B17" s="399" t="s">
        <v>280</v>
      </c>
      <c r="C17" s="399" t="s">
        <v>115</v>
      </c>
      <c r="D17" s="797" t="s">
        <v>19754</v>
      </c>
      <c r="E17" s="802">
        <v>7000</v>
      </c>
      <c r="F17" s="900" t="s">
        <v>19755</v>
      </c>
      <c r="G17" s="656" t="s">
        <v>19756</v>
      </c>
      <c r="H17" s="901" t="s">
        <v>19757</v>
      </c>
      <c r="I17" s="901" t="s">
        <v>19703</v>
      </c>
      <c r="J17" s="901" t="s">
        <v>19758</v>
      </c>
      <c r="K17" s="902">
        <v>2</v>
      </c>
      <c r="L17" s="903">
        <v>12</v>
      </c>
      <c r="M17" s="802">
        <v>84000</v>
      </c>
      <c r="N17" s="904">
        <v>0</v>
      </c>
      <c r="O17" s="904">
        <v>6</v>
      </c>
      <c r="P17" s="802">
        <v>42000</v>
      </c>
      <c r="Q17" s="904">
        <v>0</v>
      </c>
      <c r="R17" s="904">
        <v>12</v>
      </c>
      <c r="S17" s="1008">
        <v>84000</v>
      </c>
    </row>
    <row r="18" spans="1:19" s="30" customFormat="1" ht="23.25">
      <c r="A18" s="899" t="s">
        <v>19398</v>
      </c>
      <c r="B18" s="399" t="s">
        <v>280</v>
      </c>
      <c r="C18" s="399" t="s">
        <v>115</v>
      </c>
      <c r="D18" s="797" t="s">
        <v>19733</v>
      </c>
      <c r="E18" s="802">
        <v>9200</v>
      </c>
      <c r="F18" s="900" t="s">
        <v>19759</v>
      </c>
      <c r="G18" s="656" t="s">
        <v>19760</v>
      </c>
      <c r="H18" s="901" t="s">
        <v>19713</v>
      </c>
      <c r="I18" s="901" t="s">
        <v>19703</v>
      </c>
      <c r="J18" s="901" t="s">
        <v>19733</v>
      </c>
      <c r="K18" s="902">
        <v>2</v>
      </c>
      <c r="L18" s="903">
        <v>12</v>
      </c>
      <c r="M18" s="802">
        <v>110400</v>
      </c>
      <c r="N18" s="904">
        <v>0</v>
      </c>
      <c r="O18" s="904">
        <v>6</v>
      </c>
      <c r="P18" s="802">
        <v>55200</v>
      </c>
      <c r="Q18" s="904">
        <v>0</v>
      </c>
      <c r="R18" s="904">
        <v>12</v>
      </c>
      <c r="S18" s="1008">
        <v>110400</v>
      </c>
    </row>
    <row r="19" spans="1:19" s="30" customFormat="1" ht="34.9">
      <c r="A19" s="899" t="s">
        <v>19398</v>
      </c>
      <c r="B19" s="399" t="s">
        <v>280</v>
      </c>
      <c r="C19" s="399" t="s">
        <v>115</v>
      </c>
      <c r="D19" s="797" t="s">
        <v>19761</v>
      </c>
      <c r="E19" s="802">
        <v>15600</v>
      </c>
      <c r="F19" s="900" t="s">
        <v>19762</v>
      </c>
      <c r="G19" s="656" t="s">
        <v>19763</v>
      </c>
      <c r="H19" s="901" t="s">
        <v>19757</v>
      </c>
      <c r="I19" s="901" t="s">
        <v>19764</v>
      </c>
      <c r="J19" s="901" t="s">
        <v>37957</v>
      </c>
      <c r="K19" s="902">
        <v>2</v>
      </c>
      <c r="L19" s="903">
        <v>4</v>
      </c>
      <c r="M19" s="802">
        <v>59800</v>
      </c>
      <c r="N19" s="904">
        <v>0</v>
      </c>
      <c r="O19" s="904">
        <v>0</v>
      </c>
      <c r="P19" s="802">
        <v>0</v>
      </c>
      <c r="Q19" s="904">
        <v>0</v>
      </c>
      <c r="R19" s="904">
        <v>0</v>
      </c>
      <c r="S19" s="1008">
        <v>0</v>
      </c>
    </row>
    <row r="20" spans="1:19" s="30" customFormat="1" ht="23.25">
      <c r="A20" s="899" t="s">
        <v>19398</v>
      </c>
      <c r="B20" s="399" t="s">
        <v>280</v>
      </c>
      <c r="C20" s="399" t="s">
        <v>115</v>
      </c>
      <c r="D20" s="797" t="s">
        <v>19765</v>
      </c>
      <c r="E20" s="802">
        <v>7000</v>
      </c>
      <c r="F20" s="900" t="s">
        <v>19766</v>
      </c>
      <c r="G20" s="656" t="s">
        <v>19767</v>
      </c>
      <c r="H20" s="901" t="s">
        <v>19708</v>
      </c>
      <c r="I20" s="901" t="s">
        <v>19703</v>
      </c>
      <c r="J20" s="901" t="s">
        <v>19709</v>
      </c>
      <c r="K20" s="902">
        <v>3</v>
      </c>
      <c r="L20" s="903">
        <v>12</v>
      </c>
      <c r="M20" s="802">
        <v>84000</v>
      </c>
      <c r="N20" s="904">
        <v>0</v>
      </c>
      <c r="O20" s="904">
        <v>6</v>
      </c>
      <c r="P20" s="802">
        <v>42000</v>
      </c>
      <c r="Q20" s="904">
        <v>0</v>
      </c>
      <c r="R20" s="904">
        <v>12</v>
      </c>
      <c r="S20" s="1008">
        <v>84000</v>
      </c>
    </row>
    <row r="21" spans="1:19" s="30" customFormat="1" ht="23.25">
      <c r="A21" s="899" t="s">
        <v>19398</v>
      </c>
      <c r="B21" s="399" t="s">
        <v>280</v>
      </c>
      <c r="C21" s="399" t="s">
        <v>115</v>
      </c>
      <c r="D21" s="797" t="s">
        <v>19705</v>
      </c>
      <c r="E21" s="802">
        <v>9000</v>
      </c>
      <c r="F21" s="900" t="s">
        <v>19768</v>
      </c>
      <c r="G21" s="656" t="s">
        <v>19769</v>
      </c>
      <c r="H21" s="901" t="s">
        <v>19708</v>
      </c>
      <c r="I21" s="901" t="s">
        <v>19703</v>
      </c>
      <c r="J21" s="901" t="s">
        <v>19709</v>
      </c>
      <c r="K21" s="902">
        <v>2</v>
      </c>
      <c r="L21" s="903">
        <v>12</v>
      </c>
      <c r="M21" s="802">
        <v>108000</v>
      </c>
      <c r="N21" s="904">
        <v>0</v>
      </c>
      <c r="O21" s="904">
        <v>6</v>
      </c>
      <c r="P21" s="802">
        <v>51619</v>
      </c>
      <c r="Q21" s="904">
        <v>0</v>
      </c>
      <c r="R21" s="904">
        <v>12</v>
      </c>
      <c r="S21" s="1008">
        <v>108000</v>
      </c>
    </row>
    <row r="22" spans="1:19" s="30" customFormat="1" ht="34.9">
      <c r="A22" s="899" t="s">
        <v>19398</v>
      </c>
      <c r="B22" s="399" t="s">
        <v>280</v>
      </c>
      <c r="C22" s="399" t="s">
        <v>115</v>
      </c>
      <c r="D22" s="797" t="s">
        <v>19770</v>
      </c>
      <c r="E22" s="802">
        <v>15600</v>
      </c>
      <c r="F22" s="900" t="s">
        <v>19771</v>
      </c>
      <c r="G22" s="656" t="s">
        <v>19772</v>
      </c>
      <c r="H22" s="901" t="s">
        <v>19713</v>
      </c>
      <c r="I22" s="901" t="s">
        <v>19773</v>
      </c>
      <c r="J22" s="901" t="s">
        <v>19774</v>
      </c>
      <c r="K22" s="902">
        <v>2</v>
      </c>
      <c r="L22" s="903">
        <v>2</v>
      </c>
      <c r="M22" s="802">
        <v>31200</v>
      </c>
      <c r="N22" s="904">
        <v>0</v>
      </c>
      <c r="O22" s="904">
        <v>0</v>
      </c>
      <c r="P22" s="802">
        <v>0</v>
      </c>
      <c r="Q22" s="904">
        <v>0</v>
      </c>
      <c r="R22" s="904">
        <v>0</v>
      </c>
      <c r="S22" s="1008">
        <v>0</v>
      </c>
    </row>
    <row r="23" spans="1:19" s="30" customFormat="1" ht="23.25">
      <c r="A23" s="899" t="s">
        <v>19398</v>
      </c>
      <c r="B23" s="399" t="s">
        <v>280</v>
      </c>
      <c r="C23" s="399" t="s">
        <v>115</v>
      </c>
      <c r="D23" s="797" t="s">
        <v>19775</v>
      </c>
      <c r="E23" s="802">
        <v>3000</v>
      </c>
      <c r="F23" s="900" t="s">
        <v>19776</v>
      </c>
      <c r="G23" s="656" t="s">
        <v>19777</v>
      </c>
      <c r="H23" s="901" t="s">
        <v>19778</v>
      </c>
      <c r="I23" s="901" t="s">
        <v>19742</v>
      </c>
      <c r="J23" s="901" t="s">
        <v>19779</v>
      </c>
      <c r="K23" s="902">
        <v>2</v>
      </c>
      <c r="L23" s="903">
        <v>12</v>
      </c>
      <c r="M23" s="802">
        <v>36000</v>
      </c>
      <c r="N23" s="904">
        <v>0</v>
      </c>
      <c r="O23" s="904">
        <v>6</v>
      </c>
      <c r="P23" s="802">
        <v>18000</v>
      </c>
      <c r="Q23" s="904">
        <v>0</v>
      </c>
      <c r="R23" s="904">
        <v>12</v>
      </c>
      <c r="S23" s="1008">
        <v>36000</v>
      </c>
    </row>
    <row r="24" spans="1:19" s="30" customFormat="1" ht="23.25">
      <c r="A24" s="899" t="s">
        <v>19398</v>
      </c>
      <c r="B24" s="399" t="s">
        <v>280</v>
      </c>
      <c r="C24" s="399" t="s">
        <v>115</v>
      </c>
      <c r="D24" s="797" t="s">
        <v>19780</v>
      </c>
      <c r="E24" s="802">
        <v>10000</v>
      </c>
      <c r="F24" s="900" t="s">
        <v>19781</v>
      </c>
      <c r="G24" s="656" t="s">
        <v>19782</v>
      </c>
      <c r="H24" s="901" t="s">
        <v>19729</v>
      </c>
      <c r="I24" s="901" t="s">
        <v>19703</v>
      </c>
      <c r="J24" s="901" t="s">
        <v>19726</v>
      </c>
      <c r="K24" s="902">
        <v>2</v>
      </c>
      <c r="L24" s="903">
        <v>12</v>
      </c>
      <c r="M24" s="802">
        <v>120000</v>
      </c>
      <c r="N24" s="904">
        <v>0</v>
      </c>
      <c r="O24" s="904">
        <v>6</v>
      </c>
      <c r="P24" s="802">
        <v>60000</v>
      </c>
      <c r="Q24" s="904">
        <v>0</v>
      </c>
      <c r="R24" s="904">
        <v>12</v>
      </c>
      <c r="S24" s="1008">
        <v>120000</v>
      </c>
    </row>
    <row r="25" spans="1:19" s="30" customFormat="1" ht="23.25">
      <c r="A25" s="899" t="s">
        <v>19398</v>
      </c>
      <c r="B25" s="399" t="s">
        <v>280</v>
      </c>
      <c r="C25" s="399" t="s">
        <v>115</v>
      </c>
      <c r="D25" s="797" t="s">
        <v>19783</v>
      </c>
      <c r="E25" s="802">
        <v>8000</v>
      </c>
      <c r="F25" s="900" t="s">
        <v>19784</v>
      </c>
      <c r="G25" s="656" t="s">
        <v>19785</v>
      </c>
      <c r="H25" s="901" t="s">
        <v>19708</v>
      </c>
      <c r="I25" s="901" t="s">
        <v>19714</v>
      </c>
      <c r="J25" s="901" t="s">
        <v>19786</v>
      </c>
      <c r="K25" s="902">
        <v>3</v>
      </c>
      <c r="L25" s="903">
        <v>12</v>
      </c>
      <c r="M25" s="802">
        <v>96000</v>
      </c>
      <c r="N25" s="904">
        <v>0</v>
      </c>
      <c r="O25" s="904">
        <v>6</v>
      </c>
      <c r="P25" s="802">
        <v>48000</v>
      </c>
      <c r="Q25" s="904">
        <v>0</v>
      </c>
      <c r="R25" s="904">
        <v>12</v>
      </c>
      <c r="S25" s="1008">
        <v>96000</v>
      </c>
    </row>
    <row r="26" spans="1:19" s="30" customFormat="1" ht="34.9">
      <c r="A26" s="899" t="s">
        <v>19398</v>
      </c>
      <c r="B26" s="399" t="s">
        <v>280</v>
      </c>
      <c r="C26" s="399" t="s">
        <v>115</v>
      </c>
      <c r="D26" s="797" t="s">
        <v>37677</v>
      </c>
      <c r="E26" s="802">
        <v>6000</v>
      </c>
      <c r="F26" s="900" t="s">
        <v>19788</v>
      </c>
      <c r="G26" s="656" t="s">
        <v>19789</v>
      </c>
      <c r="H26" s="901" t="s">
        <v>19790</v>
      </c>
      <c r="I26" s="901" t="s">
        <v>19703</v>
      </c>
      <c r="J26" s="901" t="s">
        <v>19791</v>
      </c>
      <c r="K26" s="902">
        <v>2</v>
      </c>
      <c r="L26" s="903">
        <v>12</v>
      </c>
      <c r="M26" s="802">
        <v>72000</v>
      </c>
      <c r="N26" s="904">
        <v>0</v>
      </c>
      <c r="O26" s="904">
        <v>6</v>
      </c>
      <c r="P26" s="802">
        <v>36000</v>
      </c>
      <c r="Q26" s="904">
        <v>0</v>
      </c>
      <c r="R26" s="904">
        <v>12</v>
      </c>
      <c r="S26" s="1008">
        <v>72000</v>
      </c>
    </row>
    <row r="27" spans="1:19" s="30" customFormat="1" ht="23.25">
      <c r="A27" s="899" t="s">
        <v>19398</v>
      </c>
      <c r="B27" s="399" t="s">
        <v>280</v>
      </c>
      <c r="C27" s="399" t="s">
        <v>115</v>
      </c>
      <c r="D27" s="797" t="s">
        <v>19705</v>
      </c>
      <c r="E27" s="802">
        <v>10000</v>
      </c>
      <c r="F27" s="900" t="s">
        <v>19792</v>
      </c>
      <c r="G27" s="656" t="s">
        <v>19793</v>
      </c>
      <c r="H27" s="901" t="s">
        <v>19708</v>
      </c>
      <c r="I27" s="901" t="s">
        <v>19703</v>
      </c>
      <c r="J27" s="901" t="s">
        <v>19709</v>
      </c>
      <c r="K27" s="902">
        <v>2</v>
      </c>
      <c r="L27" s="903">
        <v>12</v>
      </c>
      <c r="M27" s="802">
        <v>120000</v>
      </c>
      <c r="N27" s="904">
        <v>0</v>
      </c>
      <c r="O27" s="904">
        <v>6</v>
      </c>
      <c r="P27" s="802">
        <v>60000</v>
      </c>
      <c r="Q27" s="904">
        <v>0</v>
      </c>
      <c r="R27" s="904">
        <v>12</v>
      </c>
      <c r="S27" s="1008">
        <v>120000</v>
      </c>
    </row>
    <row r="28" spans="1:19" s="30" customFormat="1" ht="23.25">
      <c r="A28" s="899" t="s">
        <v>19398</v>
      </c>
      <c r="B28" s="399" t="s">
        <v>280</v>
      </c>
      <c r="C28" s="399" t="s">
        <v>115</v>
      </c>
      <c r="D28" s="797" t="s">
        <v>19794</v>
      </c>
      <c r="E28" s="802">
        <v>10000</v>
      </c>
      <c r="F28" s="900" t="s">
        <v>19795</v>
      </c>
      <c r="G28" s="656" t="s">
        <v>19796</v>
      </c>
      <c r="H28" s="901" t="s">
        <v>19713</v>
      </c>
      <c r="I28" s="901" t="s">
        <v>19703</v>
      </c>
      <c r="J28" s="901" t="s">
        <v>19733</v>
      </c>
      <c r="K28" s="902">
        <v>2</v>
      </c>
      <c r="L28" s="903">
        <v>12</v>
      </c>
      <c r="M28" s="802">
        <v>120000</v>
      </c>
      <c r="N28" s="904">
        <v>0</v>
      </c>
      <c r="O28" s="904">
        <v>6</v>
      </c>
      <c r="P28" s="802">
        <v>60000</v>
      </c>
      <c r="Q28" s="904">
        <v>0</v>
      </c>
      <c r="R28" s="904">
        <v>12</v>
      </c>
      <c r="S28" s="1008">
        <v>120000</v>
      </c>
    </row>
    <row r="29" spans="1:19" s="30" customFormat="1" ht="23.25">
      <c r="A29" s="899" t="s">
        <v>19398</v>
      </c>
      <c r="B29" s="399" t="s">
        <v>280</v>
      </c>
      <c r="C29" s="399" t="s">
        <v>115</v>
      </c>
      <c r="D29" s="797" t="s">
        <v>19705</v>
      </c>
      <c r="E29" s="802">
        <v>6000</v>
      </c>
      <c r="F29" s="900" t="s">
        <v>19797</v>
      </c>
      <c r="G29" s="656" t="s">
        <v>19798</v>
      </c>
      <c r="H29" s="901" t="s">
        <v>19790</v>
      </c>
      <c r="I29" s="901" t="s">
        <v>19703</v>
      </c>
      <c r="J29" s="901" t="s">
        <v>19791</v>
      </c>
      <c r="K29" s="902">
        <v>3</v>
      </c>
      <c r="L29" s="903">
        <v>12</v>
      </c>
      <c r="M29" s="802">
        <v>72000</v>
      </c>
      <c r="N29" s="904">
        <v>0</v>
      </c>
      <c r="O29" s="904">
        <v>6</v>
      </c>
      <c r="P29" s="802">
        <v>36000</v>
      </c>
      <c r="Q29" s="904">
        <v>0</v>
      </c>
      <c r="R29" s="904">
        <v>12</v>
      </c>
      <c r="S29" s="1008">
        <v>72000</v>
      </c>
    </row>
    <row r="30" spans="1:19" s="30" customFormat="1" ht="23.25">
      <c r="A30" s="899" t="s">
        <v>19398</v>
      </c>
      <c r="B30" s="399" t="s">
        <v>280</v>
      </c>
      <c r="C30" s="399" t="s">
        <v>115</v>
      </c>
      <c r="D30" s="797" t="s">
        <v>19799</v>
      </c>
      <c r="E30" s="802">
        <v>12000</v>
      </c>
      <c r="F30" s="900" t="s">
        <v>19800</v>
      </c>
      <c r="G30" s="656" t="s">
        <v>19801</v>
      </c>
      <c r="H30" s="901" t="s">
        <v>19802</v>
      </c>
      <c r="I30" s="901" t="s">
        <v>19703</v>
      </c>
      <c r="J30" s="901" t="s">
        <v>19803</v>
      </c>
      <c r="K30" s="902">
        <v>2</v>
      </c>
      <c r="L30" s="903">
        <v>12</v>
      </c>
      <c r="M30" s="802">
        <v>144000</v>
      </c>
      <c r="N30" s="904">
        <v>0</v>
      </c>
      <c r="O30" s="904">
        <v>6</v>
      </c>
      <c r="P30" s="802">
        <v>72000</v>
      </c>
      <c r="Q30" s="904">
        <v>0</v>
      </c>
      <c r="R30" s="904">
        <v>12</v>
      </c>
      <c r="S30" s="1008">
        <v>144000</v>
      </c>
    </row>
    <row r="31" spans="1:19" s="30" customFormat="1" ht="23.25">
      <c r="A31" s="899" t="s">
        <v>19398</v>
      </c>
      <c r="B31" s="399" t="s">
        <v>280</v>
      </c>
      <c r="C31" s="399" t="s">
        <v>115</v>
      </c>
      <c r="D31" s="797" t="s">
        <v>19705</v>
      </c>
      <c r="E31" s="802">
        <v>12000</v>
      </c>
      <c r="F31" s="900" t="s">
        <v>19804</v>
      </c>
      <c r="G31" s="656" t="s">
        <v>19805</v>
      </c>
      <c r="H31" s="901" t="s">
        <v>19713</v>
      </c>
      <c r="I31" s="901" t="s">
        <v>19703</v>
      </c>
      <c r="J31" s="901" t="s">
        <v>19806</v>
      </c>
      <c r="K31" s="902">
        <v>2</v>
      </c>
      <c r="L31" s="903">
        <v>12</v>
      </c>
      <c r="M31" s="802">
        <v>155866.66999999998</v>
      </c>
      <c r="N31" s="904">
        <v>0</v>
      </c>
      <c r="O31" s="904">
        <v>6</v>
      </c>
      <c r="P31" s="802">
        <v>78000</v>
      </c>
      <c r="Q31" s="904">
        <v>0</v>
      </c>
      <c r="R31" s="904">
        <v>12</v>
      </c>
      <c r="S31" s="1008">
        <v>156000</v>
      </c>
    </row>
    <row r="32" spans="1:19" s="30" customFormat="1" ht="23.25">
      <c r="A32" s="899" t="s">
        <v>19398</v>
      </c>
      <c r="B32" s="399" t="s">
        <v>280</v>
      </c>
      <c r="C32" s="399" t="s">
        <v>115</v>
      </c>
      <c r="D32" s="797" t="s">
        <v>19807</v>
      </c>
      <c r="E32" s="802">
        <v>12000</v>
      </c>
      <c r="F32" s="900" t="s">
        <v>19808</v>
      </c>
      <c r="G32" s="656" t="s">
        <v>19809</v>
      </c>
      <c r="H32" s="901" t="s">
        <v>19810</v>
      </c>
      <c r="I32" s="901" t="s">
        <v>19773</v>
      </c>
      <c r="J32" s="901" t="s">
        <v>19811</v>
      </c>
      <c r="K32" s="902">
        <v>2</v>
      </c>
      <c r="L32" s="903">
        <v>2</v>
      </c>
      <c r="M32" s="802">
        <v>22400</v>
      </c>
      <c r="N32" s="904">
        <v>0</v>
      </c>
      <c r="O32" s="904">
        <v>0</v>
      </c>
      <c r="P32" s="802">
        <v>0</v>
      </c>
      <c r="Q32" s="904">
        <v>0</v>
      </c>
      <c r="R32" s="904">
        <v>0</v>
      </c>
      <c r="S32" s="1008">
        <v>0</v>
      </c>
    </row>
    <row r="33" spans="1:19" s="30" customFormat="1" ht="23.25">
      <c r="A33" s="899" t="s">
        <v>19398</v>
      </c>
      <c r="B33" s="399" t="s">
        <v>280</v>
      </c>
      <c r="C33" s="399" t="s">
        <v>115</v>
      </c>
      <c r="D33" s="797" t="s">
        <v>19812</v>
      </c>
      <c r="E33" s="802">
        <v>12000</v>
      </c>
      <c r="F33" s="900" t="s">
        <v>19813</v>
      </c>
      <c r="G33" s="656" t="s">
        <v>19814</v>
      </c>
      <c r="H33" s="901" t="s">
        <v>19713</v>
      </c>
      <c r="I33" s="901" t="s">
        <v>19703</v>
      </c>
      <c r="J33" s="901" t="s">
        <v>19815</v>
      </c>
      <c r="K33" s="902">
        <v>2</v>
      </c>
      <c r="L33" s="903">
        <v>12</v>
      </c>
      <c r="M33" s="802">
        <v>144000</v>
      </c>
      <c r="N33" s="904">
        <v>0</v>
      </c>
      <c r="O33" s="904">
        <v>6</v>
      </c>
      <c r="P33" s="802">
        <v>72000</v>
      </c>
      <c r="Q33" s="904">
        <v>0</v>
      </c>
      <c r="R33" s="904">
        <v>12</v>
      </c>
      <c r="S33" s="1008">
        <v>144000</v>
      </c>
    </row>
    <row r="34" spans="1:19" s="30" customFormat="1" ht="23.25">
      <c r="A34" s="899" t="s">
        <v>19398</v>
      </c>
      <c r="B34" s="399" t="s">
        <v>280</v>
      </c>
      <c r="C34" s="399" t="s">
        <v>115</v>
      </c>
      <c r="D34" s="797" t="s">
        <v>19749</v>
      </c>
      <c r="E34" s="802">
        <v>4000</v>
      </c>
      <c r="F34" s="900" t="s">
        <v>19816</v>
      </c>
      <c r="G34" s="656" t="s">
        <v>19817</v>
      </c>
      <c r="H34" s="901" t="s">
        <v>19818</v>
      </c>
      <c r="I34" s="901" t="s">
        <v>19742</v>
      </c>
      <c r="J34" s="901" t="s">
        <v>19819</v>
      </c>
      <c r="K34" s="902">
        <v>3</v>
      </c>
      <c r="L34" s="903">
        <v>12</v>
      </c>
      <c r="M34" s="802">
        <v>84000</v>
      </c>
      <c r="N34" s="904">
        <v>0</v>
      </c>
      <c r="O34" s="904">
        <v>6</v>
      </c>
      <c r="P34" s="802">
        <v>42000</v>
      </c>
      <c r="Q34" s="904">
        <v>0</v>
      </c>
      <c r="R34" s="904">
        <v>12</v>
      </c>
      <c r="S34" s="1008">
        <v>84000</v>
      </c>
    </row>
    <row r="35" spans="1:19" s="30" customFormat="1" ht="23.25">
      <c r="A35" s="899" t="s">
        <v>19398</v>
      </c>
      <c r="B35" s="399" t="s">
        <v>280</v>
      </c>
      <c r="C35" s="399" t="s">
        <v>115</v>
      </c>
      <c r="D35" s="797" t="s">
        <v>19820</v>
      </c>
      <c r="E35" s="802">
        <v>9000</v>
      </c>
      <c r="F35" s="900" t="s">
        <v>19821</v>
      </c>
      <c r="G35" s="656" t="s">
        <v>19822</v>
      </c>
      <c r="H35" s="901" t="s">
        <v>19823</v>
      </c>
      <c r="I35" s="901" t="s">
        <v>19703</v>
      </c>
      <c r="J35" s="901" t="s">
        <v>19824</v>
      </c>
      <c r="K35" s="902">
        <v>2</v>
      </c>
      <c r="L35" s="903">
        <v>12</v>
      </c>
      <c r="M35" s="802">
        <v>108000</v>
      </c>
      <c r="N35" s="904">
        <v>0</v>
      </c>
      <c r="O35" s="904">
        <v>6</v>
      </c>
      <c r="P35" s="802">
        <v>54000</v>
      </c>
      <c r="Q35" s="904">
        <v>0</v>
      </c>
      <c r="R35" s="904">
        <v>12</v>
      </c>
      <c r="S35" s="1008">
        <v>108000</v>
      </c>
    </row>
    <row r="36" spans="1:19" s="30" customFormat="1" ht="23.25">
      <c r="A36" s="899" t="s">
        <v>19398</v>
      </c>
      <c r="B36" s="399" t="s">
        <v>280</v>
      </c>
      <c r="C36" s="399" t="s">
        <v>115</v>
      </c>
      <c r="D36" s="797" t="s">
        <v>19825</v>
      </c>
      <c r="E36" s="802">
        <v>2500</v>
      </c>
      <c r="F36" s="900" t="s">
        <v>19826</v>
      </c>
      <c r="G36" s="656" t="s">
        <v>19827</v>
      </c>
      <c r="H36" s="901" t="s">
        <v>19828</v>
      </c>
      <c r="I36" s="901" t="s">
        <v>619</v>
      </c>
      <c r="J36" s="901" t="s">
        <v>19829</v>
      </c>
      <c r="K36" s="902">
        <v>2</v>
      </c>
      <c r="L36" s="903">
        <v>12</v>
      </c>
      <c r="M36" s="802">
        <v>29398</v>
      </c>
      <c r="N36" s="904">
        <v>0</v>
      </c>
      <c r="O36" s="904">
        <v>6</v>
      </c>
      <c r="P36" s="802">
        <v>14383</v>
      </c>
      <c r="Q36" s="904">
        <v>0</v>
      </c>
      <c r="R36" s="904">
        <v>12</v>
      </c>
      <c r="S36" s="1008">
        <v>30000</v>
      </c>
    </row>
    <row r="37" spans="1:19" s="30" customFormat="1" ht="34.9">
      <c r="A37" s="899" t="s">
        <v>19398</v>
      </c>
      <c r="B37" s="399" t="s">
        <v>280</v>
      </c>
      <c r="C37" s="399" t="s">
        <v>115</v>
      </c>
      <c r="D37" s="797" t="s">
        <v>19705</v>
      </c>
      <c r="E37" s="802">
        <v>7500</v>
      </c>
      <c r="F37" s="900" t="s">
        <v>19830</v>
      </c>
      <c r="G37" s="656" t="s">
        <v>19831</v>
      </c>
      <c r="H37" s="901" t="s">
        <v>19702</v>
      </c>
      <c r="I37" s="901" t="s">
        <v>19703</v>
      </c>
      <c r="J37" s="901" t="s">
        <v>19832</v>
      </c>
      <c r="K37" s="902">
        <v>2</v>
      </c>
      <c r="L37" s="903">
        <v>12</v>
      </c>
      <c r="M37" s="802">
        <v>90000</v>
      </c>
      <c r="N37" s="904">
        <v>0</v>
      </c>
      <c r="O37" s="904">
        <v>6</v>
      </c>
      <c r="P37" s="802">
        <v>45000</v>
      </c>
      <c r="Q37" s="904">
        <v>0</v>
      </c>
      <c r="R37" s="904">
        <v>12</v>
      </c>
      <c r="S37" s="1008">
        <v>90000</v>
      </c>
    </row>
    <row r="38" spans="1:19" s="30" customFormat="1" ht="23.25">
      <c r="A38" s="899" t="s">
        <v>19398</v>
      </c>
      <c r="B38" s="399" t="s">
        <v>280</v>
      </c>
      <c r="C38" s="399" t="s">
        <v>115</v>
      </c>
      <c r="D38" s="797" t="s">
        <v>19833</v>
      </c>
      <c r="E38" s="802">
        <v>12000</v>
      </c>
      <c r="F38" s="900" t="s">
        <v>19834</v>
      </c>
      <c r="G38" s="656" t="s">
        <v>19835</v>
      </c>
      <c r="H38" s="901" t="s">
        <v>19713</v>
      </c>
      <c r="I38" s="901" t="s">
        <v>19773</v>
      </c>
      <c r="J38" s="901" t="s">
        <v>19733</v>
      </c>
      <c r="K38" s="902">
        <v>2</v>
      </c>
      <c r="L38" s="903">
        <v>3</v>
      </c>
      <c r="M38" s="802">
        <v>32400</v>
      </c>
      <c r="N38" s="904">
        <v>0</v>
      </c>
      <c r="O38" s="904">
        <v>0</v>
      </c>
      <c r="P38" s="802">
        <v>0</v>
      </c>
      <c r="Q38" s="904">
        <v>0</v>
      </c>
      <c r="R38" s="904">
        <v>0</v>
      </c>
      <c r="S38" s="1008">
        <v>0</v>
      </c>
    </row>
    <row r="39" spans="1:19" s="30" customFormat="1" ht="23.25">
      <c r="A39" s="899" t="s">
        <v>19398</v>
      </c>
      <c r="B39" s="399" t="s">
        <v>280</v>
      </c>
      <c r="C39" s="399" t="s">
        <v>115</v>
      </c>
      <c r="D39" s="797" t="s">
        <v>19825</v>
      </c>
      <c r="E39" s="802">
        <v>3400</v>
      </c>
      <c r="F39" s="900" t="s">
        <v>19836</v>
      </c>
      <c r="G39" s="656" t="s">
        <v>19837</v>
      </c>
      <c r="H39" s="901" t="s">
        <v>19828</v>
      </c>
      <c r="I39" s="901" t="s">
        <v>619</v>
      </c>
      <c r="J39" s="901" t="s">
        <v>19829</v>
      </c>
      <c r="K39" s="902">
        <v>2</v>
      </c>
      <c r="L39" s="903">
        <v>12</v>
      </c>
      <c r="M39" s="802">
        <v>40800</v>
      </c>
      <c r="N39" s="904">
        <v>0</v>
      </c>
      <c r="O39" s="904">
        <v>6</v>
      </c>
      <c r="P39" s="802">
        <v>20400</v>
      </c>
      <c r="Q39" s="904">
        <v>0</v>
      </c>
      <c r="R39" s="904">
        <v>12</v>
      </c>
      <c r="S39" s="1008">
        <v>40800</v>
      </c>
    </row>
    <row r="40" spans="1:19" s="30" customFormat="1" ht="23.25">
      <c r="A40" s="899" t="s">
        <v>19398</v>
      </c>
      <c r="B40" s="399" t="s">
        <v>280</v>
      </c>
      <c r="C40" s="399" t="s">
        <v>115</v>
      </c>
      <c r="D40" s="797" t="s">
        <v>19705</v>
      </c>
      <c r="E40" s="802">
        <v>9000</v>
      </c>
      <c r="F40" s="900" t="s">
        <v>19838</v>
      </c>
      <c r="G40" s="656" t="s">
        <v>19839</v>
      </c>
      <c r="H40" s="901" t="s">
        <v>19708</v>
      </c>
      <c r="I40" s="901" t="s">
        <v>19703</v>
      </c>
      <c r="J40" s="901" t="s">
        <v>19709</v>
      </c>
      <c r="K40" s="902">
        <v>2</v>
      </c>
      <c r="L40" s="903">
        <v>12</v>
      </c>
      <c r="M40" s="802">
        <v>108000</v>
      </c>
      <c r="N40" s="904">
        <v>0</v>
      </c>
      <c r="O40" s="904">
        <v>6</v>
      </c>
      <c r="P40" s="802">
        <v>54000</v>
      </c>
      <c r="Q40" s="904">
        <v>0</v>
      </c>
      <c r="R40" s="904">
        <v>12</v>
      </c>
      <c r="S40" s="1008">
        <v>108000</v>
      </c>
    </row>
    <row r="41" spans="1:19" s="30" customFormat="1" ht="23.25">
      <c r="A41" s="899" t="s">
        <v>19398</v>
      </c>
      <c r="B41" s="399" t="s">
        <v>280</v>
      </c>
      <c r="C41" s="399" t="s">
        <v>115</v>
      </c>
      <c r="D41" s="797" t="s">
        <v>19705</v>
      </c>
      <c r="E41" s="802">
        <v>12000</v>
      </c>
      <c r="F41" s="900" t="s">
        <v>19840</v>
      </c>
      <c r="G41" s="656" t="s">
        <v>19841</v>
      </c>
      <c r="H41" s="901" t="s">
        <v>19790</v>
      </c>
      <c r="I41" s="901" t="s">
        <v>19703</v>
      </c>
      <c r="J41" s="901" t="s">
        <v>19842</v>
      </c>
      <c r="K41" s="902">
        <v>2</v>
      </c>
      <c r="L41" s="903">
        <v>12</v>
      </c>
      <c r="M41" s="802">
        <v>144000</v>
      </c>
      <c r="N41" s="904">
        <v>0</v>
      </c>
      <c r="O41" s="904">
        <v>6</v>
      </c>
      <c r="P41" s="802">
        <v>72000</v>
      </c>
      <c r="Q41" s="904">
        <v>0</v>
      </c>
      <c r="R41" s="904">
        <v>12</v>
      </c>
      <c r="S41" s="1008">
        <v>144000</v>
      </c>
    </row>
    <row r="42" spans="1:19" s="30" customFormat="1" ht="23.25">
      <c r="A42" s="899" t="s">
        <v>19398</v>
      </c>
      <c r="B42" s="399" t="s">
        <v>280</v>
      </c>
      <c r="C42" s="399" t="s">
        <v>115</v>
      </c>
      <c r="D42" s="797" t="s">
        <v>19843</v>
      </c>
      <c r="E42" s="802">
        <v>15600</v>
      </c>
      <c r="F42" s="900" t="s">
        <v>19844</v>
      </c>
      <c r="G42" s="656" t="s">
        <v>19845</v>
      </c>
      <c r="H42" s="901" t="s">
        <v>19790</v>
      </c>
      <c r="I42" s="901" t="s">
        <v>19703</v>
      </c>
      <c r="J42" s="901" t="s">
        <v>19791</v>
      </c>
      <c r="K42" s="902">
        <v>1</v>
      </c>
      <c r="L42" s="903">
        <v>7</v>
      </c>
      <c r="M42" s="802">
        <v>103248.05</v>
      </c>
      <c r="N42" s="904">
        <v>0</v>
      </c>
      <c r="O42" s="904">
        <v>0</v>
      </c>
      <c r="P42" s="802">
        <v>0</v>
      </c>
      <c r="Q42" s="904">
        <v>0</v>
      </c>
      <c r="R42" s="904">
        <v>0</v>
      </c>
      <c r="S42" s="1008">
        <v>0</v>
      </c>
    </row>
    <row r="43" spans="1:19" s="30" customFormat="1" ht="23.25">
      <c r="A43" s="899" t="s">
        <v>19398</v>
      </c>
      <c r="B43" s="399" t="s">
        <v>280</v>
      </c>
      <c r="C43" s="399" t="s">
        <v>115</v>
      </c>
      <c r="D43" s="797" t="s">
        <v>19705</v>
      </c>
      <c r="E43" s="802">
        <v>6000</v>
      </c>
      <c r="F43" s="900" t="s">
        <v>19846</v>
      </c>
      <c r="G43" s="656" t="s">
        <v>19847</v>
      </c>
      <c r="H43" s="901" t="s">
        <v>19713</v>
      </c>
      <c r="I43" s="901" t="s">
        <v>19703</v>
      </c>
      <c r="J43" s="901" t="s">
        <v>19733</v>
      </c>
      <c r="K43" s="902">
        <v>2</v>
      </c>
      <c r="L43" s="903">
        <v>12</v>
      </c>
      <c r="M43" s="802">
        <v>72000</v>
      </c>
      <c r="N43" s="904">
        <v>0</v>
      </c>
      <c r="O43" s="904">
        <v>6</v>
      </c>
      <c r="P43" s="802">
        <v>36000</v>
      </c>
      <c r="Q43" s="904">
        <v>0</v>
      </c>
      <c r="R43" s="904">
        <v>12</v>
      </c>
      <c r="S43" s="1008">
        <v>72000</v>
      </c>
    </row>
    <row r="44" spans="1:19" s="30" customFormat="1" ht="23.25">
      <c r="A44" s="899" t="s">
        <v>19398</v>
      </c>
      <c r="B44" s="399" t="s">
        <v>280</v>
      </c>
      <c r="C44" s="399" t="s">
        <v>115</v>
      </c>
      <c r="D44" s="797" t="s">
        <v>4514</v>
      </c>
      <c r="E44" s="802">
        <v>5000</v>
      </c>
      <c r="F44" s="900" t="s">
        <v>19848</v>
      </c>
      <c r="G44" s="656" t="s">
        <v>19849</v>
      </c>
      <c r="H44" s="901" t="s">
        <v>19713</v>
      </c>
      <c r="I44" s="901" t="s">
        <v>19703</v>
      </c>
      <c r="J44" s="901" t="s">
        <v>19733</v>
      </c>
      <c r="K44" s="902">
        <v>2</v>
      </c>
      <c r="L44" s="903">
        <v>12</v>
      </c>
      <c r="M44" s="802">
        <v>59520</v>
      </c>
      <c r="N44" s="904">
        <v>0</v>
      </c>
      <c r="O44" s="904">
        <v>6</v>
      </c>
      <c r="P44" s="802">
        <v>30000</v>
      </c>
      <c r="Q44" s="904">
        <v>0</v>
      </c>
      <c r="R44" s="904">
        <v>12</v>
      </c>
      <c r="S44" s="1008">
        <v>60000</v>
      </c>
    </row>
    <row r="45" spans="1:19" s="30" customFormat="1" ht="23.25">
      <c r="A45" s="899" t="s">
        <v>19398</v>
      </c>
      <c r="B45" s="399" t="s">
        <v>280</v>
      </c>
      <c r="C45" s="399" t="s">
        <v>115</v>
      </c>
      <c r="D45" s="797" t="s">
        <v>19850</v>
      </c>
      <c r="E45" s="802">
        <v>12000</v>
      </c>
      <c r="F45" s="900" t="s">
        <v>19851</v>
      </c>
      <c r="G45" s="656" t="s">
        <v>19852</v>
      </c>
      <c r="H45" s="901" t="s">
        <v>37958</v>
      </c>
      <c r="I45" s="901" t="s">
        <v>19703</v>
      </c>
      <c r="J45" s="901" t="s">
        <v>19854</v>
      </c>
      <c r="K45" s="902">
        <v>3</v>
      </c>
      <c r="L45" s="903">
        <v>12</v>
      </c>
      <c r="M45" s="802">
        <v>144000</v>
      </c>
      <c r="N45" s="904">
        <v>0</v>
      </c>
      <c r="O45" s="904">
        <v>6</v>
      </c>
      <c r="P45" s="802">
        <v>72000</v>
      </c>
      <c r="Q45" s="904">
        <v>0</v>
      </c>
      <c r="R45" s="904">
        <v>12</v>
      </c>
      <c r="S45" s="1008">
        <v>144000</v>
      </c>
    </row>
    <row r="46" spans="1:19" s="30" customFormat="1" ht="34.9">
      <c r="A46" s="899" t="s">
        <v>19398</v>
      </c>
      <c r="B46" s="399" t="s">
        <v>280</v>
      </c>
      <c r="C46" s="399" t="s">
        <v>115</v>
      </c>
      <c r="D46" s="797" t="s">
        <v>19855</v>
      </c>
      <c r="E46" s="802">
        <v>11000</v>
      </c>
      <c r="F46" s="900" t="s">
        <v>19856</v>
      </c>
      <c r="G46" s="656" t="s">
        <v>19857</v>
      </c>
      <c r="H46" s="901" t="s">
        <v>19858</v>
      </c>
      <c r="I46" s="901" t="s">
        <v>19703</v>
      </c>
      <c r="J46" s="901" t="s">
        <v>19859</v>
      </c>
      <c r="K46" s="902">
        <v>2</v>
      </c>
      <c r="L46" s="903">
        <v>12</v>
      </c>
      <c r="M46" s="802">
        <v>132000</v>
      </c>
      <c r="N46" s="904">
        <v>0</v>
      </c>
      <c r="O46" s="904">
        <v>6</v>
      </c>
      <c r="P46" s="802">
        <v>66000</v>
      </c>
      <c r="Q46" s="904">
        <v>0</v>
      </c>
      <c r="R46" s="904">
        <v>12</v>
      </c>
      <c r="S46" s="1008">
        <v>132000</v>
      </c>
    </row>
    <row r="47" spans="1:19" s="30" customFormat="1" ht="23.25">
      <c r="A47" s="899" t="s">
        <v>19398</v>
      </c>
      <c r="B47" s="399" t="s">
        <v>280</v>
      </c>
      <c r="C47" s="399" t="s">
        <v>115</v>
      </c>
      <c r="D47" s="797" t="s">
        <v>19705</v>
      </c>
      <c r="E47" s="802">
        <v>7500</v>
      </c>
      <c r="F47" s="900" t="s">
        <v>19860</v>
      </c>
      <c r="G47" s="656" t="s">
        <v>19861</v>
      </c>
      <c r="H47" s="901" t="s">
        <v>19862</v>
      </c>
      <c r="I47" s="901" t="s">
        <v>19703</v>
      </c>
      <c r="J47" s="901" t="s">
        <v>19863</v>
      </c>
      <c r="K47" s="902">
        <v>2</v>
      </c>
      <c r="L47" s="903">
        <v>12</v>
      </c>
      <c r="M47" s="802">
        <v>90000</v>
      </c>
      <c r="N47" s="904">
        <v>0</v>
      </c>
      <c r="O47" s="904">
        <v>6</v>
      </c>
      <c r="P47" s="802">
        <v>45000</v>
      </c>
      <c r="Q47" s="904">
        <v>0</v>
      </c>
      <c r="R47" s="904">
        <v>12</v>
      </c>
      <c r="S47" s="1008">
        <v>90000</v>
      </c>
    </row>
    <row r="48" spans="1:19" s="30" customFormat="1" ht="23.25">
      <c r="A48" s="899" t="s">
        <v>19398</v>
      </c>
      <c r="B48" s="399" t="s">
        <v>280</v>
      </c>
      <c r="C48" s="399" t="s">
        <v>115</v>
      </c>
      <c r="D48" s="797" t="s">
        <v>19825</v>
      </c>
      <c r="E48" s="802">
        <v>3400</v>
      </c>
      <c r="F48" s="900" t="s">
        <v>19864</v>
      </c>
      <c r="G48" s="656" t="s">
        <v>19865</v>
      </c>
      <c r="H48" s="901" t="s">
        <v>19828</v>
      </c>
      <c r="I48" s="901" t="s">
        <v>619</v>
      </c>
      <c r="J48" s="901" t="s">
        <v>19829</v>
      </c>
      <c r="K48" s="902">
        <v>2</v>
      </c>
      <c r="L48" s="903">
        <v>12</v>
      </c>
      <c r="M48" s="802">
        <v>40800</v>
      </c>
      <c r="N48" s="904">
        <v>0</v>
      </c>
      <c r="O48" s="904">
        <v>6</v>
      </c>
      <c r="P48" s="802">
        <v>20400</v>
      </c>
      <c r="Q48" s="904">
        <v>0</v>
      </c>
      <c r="R48" s="904">
        <v>12</v>
      </c>
      <c r="S48" s="1008">
        <v>40800</v>
      </c>
    </row>
    <row r="49" spans="1:19" s="30" customFormat="1" ht="23.25">
      <c r="A49" s="899" t="s">
        <v>19398</v>
      </c>
      <c r="B49" s="399" t="s">
        <v>280</v>
      </c>
      <c r="C49" s="399" t="s">
        <v>115</v>
      </c>
      <c r="D49" s="797" t="s">
        <v>19825</v>
      </c>
      <c r="E49" s="802">
        <v>2500</v>
      </c>
      <c r="F49" s="900" t="s">
        <v>19866</v>
      </c>
      <c r="G49" s="656" t="s">
        <v>19867</v>
      </c>
      <c r="H49" s="901" t="s">
        <v>19828</v>
      </c>
      <c r="I49" s="901" t="s">
        <v>619</v>
      </c>
      <c r="J49" s="901" t="s">
        <v>19829</v>
      </c>
      <c r="K49" s="902">
        <v>2</v>
      </c>
      <c r="L49" s="903">
        <v>12</v>
      </c>
      <c r="M49" s="802">
        <v>30000</v>
      </c>
      <c r="N49" s="904">
        <v>0</v>
      </c>
      <c r="O49" s="904">
        <v>6</v>
      </c>
      <c r="P49" s="802">
        <v>15000</v>
      </c>
      <c r="Q49" s="904">
        <v>0</v>
      </c>
      <c r="R49" s="904">
        <v>12</v>
      </c>
      <c r="S49" s="1008">
        <v>30000</v>
      </c>
    </row>
    <row r="50" spans="1:19" s="30" customFormat="1" ht="23.25">
      <c r="A50" s="899" t="s">
        <v>19398</v>
      </c>
      <c r="B50" s="399" t="s">
        <v>280</v>
      </c>
      <c r="C50" s="399" t="s">
        <v>115</v>
      </c>
      <c r="D50" s="797" t="s">
        <v>19705</v>
      </c>
      <c r="E50" s="802">
        <v>12500</v>
      </c>
      <c r="F50" s="900" t="s">
        <v>19868</v>
      </c>
      <c r="G50" s="656" t="s">
        <v>19869</v>
      </c>
      <c r="H50" s="901" t="s">
        <v>19713</v>
      </c>
      <c r="I50" s="901" t="s">
        <v>19703</v>
      </c>
      <c r="J50" s="901" t="s">
        <v>19815</v>
      </c>
      <c r="K50" s="902">
        <v>3</v>
      </c>
      <c r="L50" s="903">
        <v>12</v>
      </c>
      <c r="M50" s="802">
        <v>150000</v>
      </c>
      <c r="N50" s="904">
        <v>0</v>
      </c>
      <c r="O50" s="904">
        <v>6</v>
      </c>
      <c r="P50" s="802">
        <v>75000</v>
      </c>
      <c r="Q50" s="904">
        <v>0</v>
      </c>
      <c r="R50" s="904">
        <v>12</v>
      </c>
      <c r="S50" s="1008">
        <v>150000</v>
      </c>
    </row>
    <row r="51" spans="1:19" s="30" customFormat="1" ht="23.25">
      <c r="A51" s="899" t="s">
        <v>19398</v>
      </c>
      <c r="B51" s="399" t="s">
        <v>280</v>
      </c>
      <c r="C51" s="399" t="s">
        <v>115</v>
      </c>
      <c r="D51" s="797" t="s">
        <v>19870</v>
      </c>
      <c r="E51" s="802">
        <v>4500</v>
      </c>
      <c r="F51" s="900" t="s">
        <v>19871</v>
      </c>
      <c r="G51" s="656" t="s">
        <v>19872</v>
      </c>
      <c r="H51" s="901" t="s">
        <v>19873</v>
      </c>
      <c r="I51" s="901" t="s">
        <v>19742</v>
      </c>
      <c r="J51" s="901" t="s">
        <v>19874</v>
      </c>
      <c r="K51" s="902">
        <v>2</v>
      </c>
      <c r="L51" s="903">
        <v>12</v>
      </c>
      <c r="M51" s="802">
        <v>54000</v>
      </c>
      <c r="N51" s="904">
        <v>0</v>
      </c>
      <c r="O51" s="904">
        <v>6</v>
      </c>
      <c r="P51" s="802">
        <v>27000</v>
      </c>
      <c r="Q51" s="904">
        <v>0</v>
      </c>
      <c r="R51" s="904">
        <v>12</v>
      </c>
      <c r="S51" s="1008">
        <v>54000</v>
      </c>
    </row>
    <row r="52" spans="1:19" s="30" customFormat="1" ht="23.25">
      <c r="A52" s="899" t="s">
        <v>19398</v>
      </c>
      <c r="B52" s="399" t="s">
        <v>280</v>
      </c>
      <c r="C52" s="399" t="s">
        <v>115</v>
      </c>
      <c r="D52" s="797" t="s">
        <v>19743</v>
      </c>
      <c r="E52" s="802">
        <v>3500</v>
      </c>
      <c r="F52" s="900" t="s">
        <v>19875</v>
      </c>
      <c r="G52" s="656" t="s">
        <v>19876</v>
      </c>
      <c r="H52" s="901" t="s">
        <v>19741</v>
      </c>
      <c r="I52" s="901" t="s">
        <v>19742</v>
      </c>
      <c r="J52" s="901" t="s">
        <v>19743</v>
      </c>
      <c r="K52" s="902">
        <v>2</v>
      </c>
      <c r="L52" s="903">
        <v>12</v>
      </c>
      <c r="M52" s="802">
        <v>42000</v>
      </c>
      <c r="N52" s="904">
        <v>0</v>
      </c>
      <c r="O52" s="904">
        <v>6</v>
      </c>
      <c r="P52" s="802">
        <v>21000</v>
      </c>
      <c r="Q52" s="904">
        <v>0</v>
      </c>
      <c r="R52" s="904">
        <v>12</v>
      </c>
      <c r="S52" s="1008">
        <v>42000</v>
      </c>
    </row>
    <row r="53" spans="1:19" s="30" customFormat="1" ht="23.25">
      <c r="A53" s="899" t="s">
        <v>19398</v>
      </c>
      <c r="B53" s="399" t="s">
        <v>280</v>
      </c>
      <c r="C53" s="399" t="s">
        <v>115</v>
      </c>
      <c r="D53" s="797" t="s">
        <v>19877</v>
      </c>
      <c r="E53" s="802">
        <v>5000</v>
      </c>
      <c r="F53" s="900" t="s">
        <v>19878</v>
      </c>
      <c r="G53" s="656" t="s">
        <v>19879</v>
      </c>
      <c r="H53" s="901" t="s">
        <v>19880</v>
      </c>
      <c r="I53" s="901" t="s">
        <v>19703</v>
      </c>
      <c r="J53" s="901" t="s">
        <v>19881</v>
      </c>
      <c r="K53" s="902">
        <v>2</v>
      </c>
      <c r="L53" s="903">
        <v>12</v>
      </c>
      <c r="M53" s="802">
        <v>84000</v>
      </c>
      <c r="N53" s="904">
        <v>0</v>
      </c>
      <c r="O53" s="904">
        <v>5</v>
      </c>
      <c r="P53" s="802">
        <v>32587.51</v>
      </c>
      <c r="Q53" s="904">
        <v>0</v>
      </c>
      <c r="R53" s="904">
        <v>0</v>
      </c>
      <c r="S53" s="1008">
        <v>0</v>
      </c>
    </row>
    <row r="54" spans="1:19" s="30" customFormat="1" ht="23.25">
      <c r="A54" s="899" t="s">
        <v>19398</v>
      </c>
      <c r="B54" s="399" t="s">
        <v>280</v>
      </c>
      <c r="C54" s="399" t="s">
        <v>115</v>
      </c>
      <c r="D54" s="797" t="s">
        <v>19705</v>
      </c>
      <c r="E54" s="802">
        <v>7500</v>
      </c>
      <c r="F54" s="900" t="s">
        <v>19882</v>
      </c>
      <c r="G54" s="656" t="s">
        <v>19883</v>
      </c>
      <c r="H54" s="901" t="s">
        <v>19708</v>
      </c>
      <c r="I54" s="901" t="s">
        <v>19703</v>
      </c>
      <c r="J54" s="901" t="s">
        <v>19709</v>
      </c>
      <c r="K54" s="902">
        <v>2</v>
      </c>
      <c r="L54" s="903">
        <v>12</v>
      </c>
      <c r="M54" s="802">
        <v>90000</v>
      </c>
      <c r="N54" s="904">
        <v>0</v>
      </c>
      <c r="O54" s="904">
        <v>6</v>
      </c>
      <c r="P54" s="802">
        <v>45000</v>
      </c>
      <c r="Q54" s="904">
        <v>0</v>
      </c>
      <c r="R54" s="904">
        <v>12</v>
      </c>
      <c r="S54" s="1008">
        <v>90000</v>
      </c>
    </row>
    <row r="55" spans="1:19" s="30" customFormat="1" ht="23.25">
      <c r="A55" s="899" t="s">
        <v>19398</v>
      </c>
      <c r="B55" s="399" t="s">
        <v>280</v>
      </c>
      <c r="C55" s="399" t="s">
        <v>115</v>
      </c>
      <c r="D55" s="797" t="s">
        <v>19884</v>
      </c>
      <c r="E55" s="802">
        <v>8000</v>
      </c>
      <c r="F55" s="900" t="s">
        <v>19885</v>
      </c>
      <c r="G55" s="656" t="s">
        <v>19886</v>
      </c>
      <c r="H55" s="901" t="s">
        <v>19810</v>
      </c>
      <c r="I55" s="901" t="s">
        <v>19703</v>
      </c>
      <c r="J55" s="901" t="s">
        <v>19887</v>
      </c>
      <c r="K55" s="902">
        <v>2</v>
      </c>
      <c r="L55" s="903">
        <v>12</v>
      </c>
      <c r="M55" s="802">
        <v>119733.34</v>
      </c>
      <c r="N55" s="904">
        <v>0</v>
      </c>
      <c r="O55" s="904">
        <v>6</v>
      </c>
      <c r="P55" s="802">
        <v>60000</v>
      </c>
      <c r="Q55" s="904">
        <v>0</v>
      </c>
      <c r="R55" s="904">
        <v>12</v>
      </c>
      <c r="S55" s="1008">
        <v>120000</v>
      </c>
    </row>
    <row r="56" spans="1:19" s="30" customFormat="1" ht="23.25">
      <c r="A56" s="899" t="s">
        <v>19398</v>
      </c>
      <c r="B56" s="399" t="s">
        <v>280</v>
      </c>
      <c r="C56" s="399" t="s">
        <v>115</v>
      </c>
      <c r="D56" s="797" t="s">
        <v>19888</v>
      </c>
      <c r="E56" s="802">
        <v>9000</v>
      </c>
      <c r="F56" s="900" t="s">
        <v>19889</v>
      </c>
      <c r="G56" s="656" t="s">
        <v>19890</v>
      </c>
      <c r="H56" s="901" t="s">
        <v>19891</v>
      </c>
      <c r="I56" s="901" t="s">
        <v>19703</v>
      </c>
      <c r="J56" s="901" t="s">
        <v>19892</v>
      </c>
      <c r="K56" s="902">
        <v>2</v>
      </c>
      <c r="L56" s="903">
        <v>12</v>
      </c>
      <c r="M56" s="802">
        <v>108000</v>
      </c>
      <c r="N56" s="904">
        <v>0</v>
      </c>
      <c r="O56" s="904">
        <v>6</v>
      </c>
      <c r="P56" s="802">
        <v>54000</v>
      </c>
      <c r="Q56" s="904">
        <v>0</v>
      </c>
      <c r="R56" s="904">
        <v>12</v>
      </c>
      <c r="S56" s="1008">
        <v>108000</v>
      </c>
    </row>
    <row r="57" spans="1:19" s="30" customFormat="1" ht="34.9">
      <c r="A57" s="899" t="s">
        <v>19398</v>
      </c>
      <c r="B57" s="399" t="s">
        <v>280</v>
      </c>
      <c r="C57" s="399" t="s">
        <v>115</v>
      </c>
      <c r="D57" s="797" t="s">
        <v>19775</v>
      </c>
      <c r="E57" s="802">
        <v>2200</v>
      </c>
      <c r="F57" s="900" t="s">
        <v>19893</v>
      </c>
      <c r="G57" s="656" t="s">
        <v>19894</v>
      </c>
      <c r="H57" s="901" t="s">
        <v>19895</v>
      </c>
      <c r="I57" s="901" t="s">
        <v>19742</v>
      </c>
      <c r="J57" s="901" t="s">
        <v>37956</v>
      </c>
      <c r="K57" s="902">
        <v>2</v>
      </c>
      <c r="L57" s="903">
        <v>12</v>
      </c>
      <c r="M57" s="802">
        <v>26400</v>
      </c>
      <c r="N57" s="904">
        <v>0</v>
      </c>
      <c r="O57" s="904">
        <v>6</v>
      </c>
      <c r="P57" s="802">
        <v>13200</v>
      </c>
      <c r="Q57" s="904">
        <v>0</v>
      </c>
      <c r="R57" s="904">
        <v>12</v>
      </c>
      <c r="S57" s="1008">
        <v>26400</v>
      </c>
    </row>
    <row r="58" spans="1:19" s="30" customFormat="1" ht="23.25">
      <c r="A58" s="899" t="s">
        <v>19398</v>
      </c>
      <c r="B58" s="399" t="s">
        <v>280</v>
      </c>
      <c r="C58" s="399" t="s">
        <v>115</v>
      </c>
      <c r="D58" s="797" t="s">
        <v>19897</v>
      </c>
      <c r="E58" s="802">
        <v>2000</v>
      </c>
      <c r="F58" s="900" t="s">
        <v>19898</v>
      </c>
      <c r="G58" s="656" t="s">
        <v>19899</v>
      </c>
      <c r="H58" s="901" t="s">
        <v>19828</v>
      </c>
      <c r="I58" s="901" t="s">
        <v>619</v>
      </c>
      <c r="J58" s="901" t="s">
        <v>19829</v>
      </c>
      <c r="K58" s="902">
        <v>2</v>
      </c>
      <c r="L58" s="903">
        <v>2</v>
      </c>
      <c r="M58" s="802">
        <v>4000</v>
      </c>
      <c r="N58" s="904">
        <v>0</v>
      </c>
      <c r="O58" s="904">
        <v>0</v>
      </c>
      <c r="P58" s="802">
        <v>0</v>
      </c>
      <c r="Q58" s="904">
        <v>0</v>
      </c>
      <c r="R58" s="904">
        <v>0</v>
      </c>
      <c r="S58" s="1008">
        <v>0</v>
      </c>
    </row>
    <row r="59" spans="1:19" s="30" customFormat="1" ht="23.25">
      <c r="A59" s="899" t="s">
        <v>19398</v>
      </c>
      <c r="B59" s="399" t="s">
        <v>280</v>
      </c>
      <c r="C59" s="399" t="s">
        <v>115</v>
      </c>
      <c r="D59" s="797" t="s">
        <v>19900</v>
      </c>
      <c r="E59" s="802">
        <v>2500</v>
      </c>
      <c r="F59" s="900" t="s">
        <v>19901</v>
      </c>
      <c r="G59" s="656" t="s">
        <v>19902</v>
      </c>
      <c r="H59" s="901" t="s">
        <v>19828</v>
      </c>
      <c r="I59" s="901" t="s">
        <v>619</v>
      </c>
      <c r="J59" s="901" t="s">
        <v>19829</v>
      </c>
      <c r="K59" s="902">
        <v>2</v>
      </c>
      <c r="L59" s="903">
        <v>12</v>
      </c>
      <c r="M59" s="802">
        <v>30000</v>
      </c>
      <c r="N59" s="904">
        <v>0</v>
      </c>
      <c r="O59" s="904">
        <v>6</v>
      </c>
      <c r="P59" s="802">
        <v>15083.33</v>
      </c>
      <c r="Q59" s="904">
        <v>0</v>
      </c>
      <c r="R59" s="904">
        <v>12</v>
      </c>
      <c r="S59" s="1008">
        <v>30000</v>
      </c>
    </row>
    <row r="60" spans="1:19" s="30" customFormat="1" ht="23.25">
      <c r="A60" s="899" t="s">
        <v>19398</v>
      </c>
      <c r="B60" s="399" t="s">
        <v>280</v>
      </c>
      <c r="C60" s="399" t="s">
        <v>115</v>
      </c>
      <c r="D60" s="797" t="s">
        <v>19705</v>
      </c>
      <c r="E60" s="802">
        <v>5000</v>
      </c>
      <c r="F60" s="900" t="s">
        <v>19903</v>
      </c>
      <c r="G60" s="656" t="s">
        <v>19904</v>
      </c>
      <c r="H60" s="901" t="s">
        <v>19708</v>
      </c>
      <c r="I60" s="901" t="s">
        <v>19703</v>
      </c>
      <c r="J60" s="901" t="s">
        <v>19709</v>
      </c>
      <c r="K60" s="902">
        <v>3</v>
      </c>
      <c r="L60" s="903">
        <v>12</v>
      </c>
      <c r="M60" s="802">
        <v>60000</v>
      </c>
      <c r="N60" s="904">
        <v>0</v>
      </c>
      <c r="O60" s="904">
        <v>6</v>
      </c>
      <c r="P60" s="802">
        <v>30000</v>
      </c>
      <c r="Q60" s="904">
        <v>0</v>
      </c>
      <c r="R60" s="904">
        <v>12</v>
      </c>
      <c r="S60" s="1008">
        <v>60000</v>
      </c>
    </row>
    <row r="61" spans="1:19" s="30" customFormat="1" ht="23.25">
      <c r="A61" s="899" t="s">
        <v>19398</v>
      </c>
      <c r="B61" s="399" t="s">
        <v>280</v>
      </c>
      <c r="C61" s="399" t="s">
        <v>115</v>
      </c>
      <c r="D61" s="797" t="s">
        <v>19705</v>
      </c>
      <c r="E61" s="802">
        <v>6000</v>
      </c>
      <c r="F61" s="900" t="s">
        <v>19905</v>
      </c>
      <c r="G61" s="656" t="s">
        <v>19906</v>
      </c>
      <c r="H61" s="901" t="s">
        <v>19713</v>
      </c>
      <c r="I61" s="901" t="s">
        <v>19703</v>
      </c>
      <c r="J61" s="901" t="s">
        <v>19733</v>
      </c>
      <c r="K61" s="902">
        <v>2</v>
      </c>
      <c r="L61" s="903">
        <v>12</v>
      </c>
      <c r="M61" s="802">
        <v>72000</v>
      </c>
      <c r="N61" s="904">
        <v>0</v>
      </c>
      <c r="O61" s="904">
        <v>6</v>
      </c>
      <c r="P61" s="802">
        <v>36000</v>
      </c>
      <c r="Q61" s="904">
        <v>0</v>
      </c>
      <c r="R61" s="904">
        <v>12</v>
      </c>
      <c r="S61" s="1008">
        <v>72000</v>
      </c>
    </row>
    <row r="62" spans="1:19" s="30" customFormat="1" ht="23.25">
      <c r="A62" s="899" t="s">
        <v>19398</v>
      </c>
      <c r="B62" s="399" t="s">
        <v>280</v>
      </c>
      <c r="C62" s="399" t="s">
        <v>115</v>
      </c>
      <c r="D62" s="797" t="s">
        <v>19907</v>
      </c>
      <c r="E62" s="802">
        <v>2500</v>
      </c>
      <c r="F62" s="900" t="s">
        <v>19908</v>
      </c>
      <c r="G62" s="656" t="s">
        <v>19909</v>
      </c>
      <c r="H62" s="901" t="s">
        <v>19828</v>
      </c>
      <c r="I62" s="901" t="s">
        <v>619</v>
      </c>
      <c r="J62" s="901" t="s">
        <v>19829</v>
      </c>
      <c r="K62" s="902">
        <v>2</v>
      </c>
      <c r="L62" s="903">
        <v>12</v>
      </c>
      <c r="M62" s="802">
        <v>30000</v>
      </c>
      <c r="N62" s="904">
        <v>0</v>
      </c>
      <c r="O62" s="904">
        <v>6</v>
      </c>
      <c r="P62" s="802">
        <v>15000</v>
      </c>
      <c r="Q62" s="904">
        <v>0</v>
      </c>
      <c r="R62" s="904">
        <v>12</v>
      </c>
      <c r="S62" s="1008">
        <v>30000</v>
      </c>
    </row>
    <row r="63" spans="1:19" s="30" customFormat="1" ht="23.25">
      <c r="A63" s="899" t="s">
        <v>19398</v>
      </c>
      <c r="B63" s="399" t="s">
        <v>280</v>
      </c>
      <c r="C63" s="399" t="s">
        <v>115</v>
      </c>
      <c r="D63" s="797" t="s">
        <v>19870</v>
      </c>
      <c r="E63" s="802">
        <v>4000</v>
      </c>
      <c r="F63" s="900" t="s">
        <v>19910</v>
      </c>
      <c r="G63" s="656" t="s">
        <v>19911</v>
      </c>
      <c r="H63" s="901" t="s">
        <v>19873</v>
      </c>
      <c r="I63" s="901" t="s">
        <v>19742</v>
      </c>
      <c r="J63" s="901" t="s">
        <v>19874</v>
      </c>
      <c r="K63" s="902">
        <v>2</v>
      </c>
      <c r="L63" s="903">
        <v>12</v>
      </c>
      <c r="M63" s="802">
        <v>48000</v>
      </c>
      <c r="N63" s="904">
        <v>0</v>
      </c>
      <c r="O63" s="904">
        <v>6</v>
      </c>
      <c r="P63" s="802">
        <v>24000</v>
      </c>
      <c r="Q63" s="904">
        <v>0</v>
      </c>
      <c r="R63" s="904">
        <v>12</v>
      </c>
      <c r="S63" s="1008">
        <v>48000</v>
      </c>
    </row>
    <row r="64" spans="1:19" s="30" customFormat="1" ht="34.9">
      <c r="A64" s="899" t="s">
        <v>19398</v>
      </c>
      <c r="B64" s="399" t="s">
        <v>280</v>
      </c>
      <c r="C64" s="399" t="s">
        <v>115</v>
      </c>
      <c r="D64" s="797" t="s">
        <v>19912</v>
      </c>
      <c r="E64" s="802">
        <v>12000</v>
      </c>
      <c r="F64" s="900" t="s">
        <v>19913</v>
      </c>
      <c r="G64" s="656" t="s">
        <v>19914</v>
      </c>
      <c r="H64" s="901" t="s">
        <v>19713</v>
      </c>
      <c r="I64" s="901" t="s">
        <v>19773</v>
      </c>
      <c r="J64" s="901" t="s">
        <v>19915</v>
      </c>
      <c r="K64" s="902">
        <v>2</v>
      </c>
      <c r="L64" s="903">
        <v>12</v>
      </c>
      <c r="M64" s="802">
        <v>144000</v>
      </c>
      <c r="N64" s="904">
        <v>0</v>
      </c>
      <c r="O64" s="904">
        <v>6</v>
      </c>
      <c r="P64" s="802">
        <v>72000</v>
      </c>
      <c r="Q64" s="904">
        <v>0</v>
      </c>
      <c r="R64" s="904">
        <v>12</v>
      </c>
      <c r="S64" s="1008">
        <v>144000</v>
      </c>
    </row>
    <row r="65" spans="1:19" s="30" customFormat="1" ht="23.25">
      <c r="A65" s="899" t="s">
        <v>19398</v>
      </c>
      <c r="B65" s="399" t="s">
        <v>280</v>
      </c>
      <c r="C65" s="399" t="s">
        <v>115</v>
      </c>
      <c r="D65" s="797" t="s">
        <v>19916</v>
      </c>
      <c r="E65" s="802">
        <v>3500</v>
      </c>
      <c r="F65" s="900" t="s">
        <v>19917</v>
      </c>
      <c r="G65" s="656" t="s">
        <v>19918</v>
      </c>
      <c r="H65" s="901" t="s">
        <v>19741</v>
      </c>
      <c r="I65" s="901" t="s">
        <v>19742</v>
      </c>
      <c r="J65" s="901" t="s">
        <v>19743</v>
      </c>
      <c r="K65" s="902">
        <v>2</v>
      </c>
      <c r="L65" s="903">
        <v>12</v>
      </c>
      <c r="M65" s="802">
        <v>42000</v>
      </c>
      <c r="N65" s="904">
        <v>0</v>
      </c>
      <c r="O65" s="904">
        <v>6</v>
      </c>
      <c r="P65" s="802">
        <v>21000</v>
      </c>
      <c r="Q65" s="904">
        <v>0</v>
      </c>
      <c r="R65" s="904">
        <v>12</v>
      </c>
      <c r="S65" s="1008">
        <v>42000</v>
      </c>
    </row>
    <row r="66" spans="1:19" s="30" customFormat="1" ht="23.25">
      <c r="A66" s="899" t="s">
        <v>19398</v>
      </c>
      <c r="B66" s="399" t="s">
        <v>280</v>
      </c>
      <c r="C66" s="399" t="s">
        <v>115</v>
      </c>
      <c r="D66" s="797" t="s">
        <v>19919</v>
      </c>
      <c r="E66" s="802">
        <v>3000</v>
      </c>
      <c r="F66" s="905" t="s">
        <v>19920</v>
      </c>
      <c r="G66" s="656" t="s">
        <v>19921</v>
      </c>
      <c r="H66" s="901" t="s">
        <v>19828</v>
      </c>
      <c r="I66" s="901" t="s">
        <v>619</v>
      </c>
      <c r="J66" s="901" t="s">
        <v>19829</v>
      </c>
      <c r="K66" s="902">
        <v>2</v>
      </c>
      <c r="L66" s="903">
        <v>12</v>
      </c>
      <c r="M66" s="802">
        <v>36000</v>
      </c>
      <c r="N66" s="904">
        <v>0</v>
      </c>
      <c r="O66" s="904">
        <v>6</v>
      </c>
      <c r="P66" s="802">
        <v>18000</v>
      </c>
      <c r="Q66" s="904">
        <v>0</v>
      </c>
      <c r="R66" s="904">
        <v>12</v>
      </c>
      <c r="S66" s="1008">
        <v>36000</v>
      </c>
    </row>
    <row r="67" spans="1:19" s="30" customFormat="1" ht="23.25">
      <c r="A67" s="899" t="s">
        <v>19398</v>
      </c>
      <c r="B67" s="399" t="s">
        <v>280</v>
      </c>
      <c r="C67" s="399" t="s">
        <v>115</v>
      </c>
      <c r="D67" s="797" t="s">
        <v>19922</v>
      </c>
      <c r="E67" s="802">
        <v>2000</v>
      </c>
      <c r="F67" s="900" t="s">
        <v>19923</v>
      </c>
      <c r="G67" s="656" t="s">
        <v>19924</v>
      </c>
      <c r="H67" s="901" t="s">
        <v>19741</v>
      </c>
      <c r="I67" s="901" t="s">
        <v>19742</v>
      </c>
      <c r="J67" s="901" t="s">
        <v>19743</v>
      </c>
      <c r="K67" s="902">
        <v>2</v>
      </c>
      <c r="L67" s="903">
        <v>12</v>
      </c>
      <c r="M67" s="802">
        <v>24000</v>
      </c>
      <c r="N67" s="904">
        <v>0</v>
      </c>
      <c r="O67" s="904">
        <v>6</v>
      </c>
      <c r="P67" s="802">
        <v>12000</v>
      </c>
      <c r="Q67" s="904">
        <v>0</v>
      </c>
      <c r="R67" s="904">
        <v>12</v>
      </c>
      <c r="S67" s="1008">
        <v>24000</v>
      </c>
    </row>
    <row r="68" spans="1:19" s="30" customFormat="1" ht="23.25">
      <c r="A68" s="899" t="s">
        <v>19398</v>
      </c>
      <c r="B68" s="399" t="s">
        <v>280</v>
      </c>
      <c r="C68" s="399" t="s">
        <v>115</v>
      </c>
      <c r="D68" s="797" t="s">
        <v>19925</v>
      </c>
      <c r="E68" s="802">
        <v>3000</v>
      </c>
      <c r="F68" s="900" t="s">
        <v>19926</v>
      </c>
      <c r="G68" s="656" t="s">
        <v>19927</v>
      </c>
      <c r="H68" s="901" t="s">
        <v>19828</v>
      </c>
      <c r="I68" s="901" t="s">
        <v>619</v>
      </c>
      <c r="J68" s="901" t="s">
        <v>19829</v>
      </c>
      <c r="K68" s="902">
        <v>2</v>
      </c>
      <c r="L68" s="903">
        <v>12</v>
      </c>
      <c r="M68" s="802">
        <v>36000</v>
      </c>
      <c r="N68" s="904">
        <v>0</v>
      </c>
      <c r="O68" s="904">
        <v>6</v>
      </c>
      <c r="P68" s="802">
        <v>18000</v>
      </c>
      <c r="Q68" s="904">
        <v>0</v>
      </c>
      <c r="R68" s="904">
        <v>12</v>
      </c>
      <c r="S68" s="1008">
        <v>36000</v>
      </c>
    </row>
    <row r="69" spans="1:19" s="30" customFormat="1" ht="34.9">
      <c r="A69" s="899" t="s">
        <v>19398</v>
      </c>
      <c r="B69" s="399" t="s">
        <v>280</v>
      </c>
      <c r="C69" s="399" t="s">
        <v>115</v>
      </c>
      <c r="D69" s="797" t="s">
        <v>19928</v>
      </c>
      <c r="E69" s="802">
        <v>7500</v>
      </c>
      <c r="F69" s="900" t="s">
        <v>19929</v>
      </c>
      <c r="G69" s="656" t="s">
        <v>19930</v>
      </c>
      <c r="H69" s="901" t="s">
        <v>19931</v>
      </c>
      <c r="I69" s="901" t="s">
        <v>19703</v>
      </c>
      <c r="J69" s="901" t="s">
        <v>19932</v>
      </c>
      <c r="K69" s="902">
        <v>2</v>
      </c>
      <c r="L69" s="903">
        <v>12</v>
      </c>
      <c r="M69" s="802">
        <v>90000</v>
      </c>
      <c r="N69" s="904">
        <v>0</v>
      </c>
      <c r="O69" s="904">
        <v>6</v>
      </c>
      <c r="P69" s="802">
        <v>45000</v>
      </c>
      <c r="Q69" s="904">
        <v>0</v>
      </c>
      <c r="R69" s="904">
        <v>12</v>
      </c>
      <c r="S69" s="1008">
        <v>90000</v>
      </c>
    </row>
    <row r="70" spans="1:19" s="30" customFormat="1" ht="34.9">
      <c r="A70" s="899" t="s">
        <v>19398</v>
      </c>
      <c r="B70" s="399" t="s">
        <v>280</v>
      </c>
      <c r="C70" s="399" t="s">
        <v>115</v>
      </c>
      <c r="D70" s="797" t="s">
        <v>19933</v>
      </c>
      <c r="E70" s="802">
        <v>15600</v>
      </c>
      <c r="F70" s="900" t="s">
        <v>19934</v>
      </c>
      <c r="G70" s="656" t="s">
        <v>19935</v>
      </c>
      <c r="H70" s="901" t="s">
        <v>19936</v>
      </c>
      <c r="I70" s="901" t="s">
        <v>19714</v>
      </c>
      <c r="J70" s="901" t="s">
        <v>19936</v>
      </c>
      <c r="K70" s="902">
        <v>2</v>
      </c>
      <c r="L70" s="903">
        <v>2</v>
      </c>
      <c r="M70" s="802">
        <v>31200</v>
      </c>
      <c r="N70" s="904">
        <v>2</v>
      </c>
      <c r="O70" s="904">
        <v>0</v>
      </c>
      <c r="P70" s="802">
        <v>0</v>
      </c>
      <c r="Q70" s="904">
        <v>0</v>
      </c>
      <c r="R70" s="904">
        <v>0</v>
      </c>
      <c r="S70" s="1008">
        <v>0</v>
      </c>
    </row>
    <row r="71" spans="1:19" s="30" customFormat="1" ht="23.25">
      <c r="A71" s="899" t="s">
        <v>19398</v>
      </c>
      <c r="B71" s="399" t="s">
        <v>280</v>
      </c>
      <c r="C71" s="399" t="s">
        <v>115</v>
      </c>
      <c r="D71" s="797" t="s">
        <v>19705</v>
      </c>
      <c r="E71" s="802">
        <v>7500</v>
      </c>
      <c r="F71" s="900" t="s">
        <v>19937</v>
      </c>
      <c r="G71" s="656" t="s">
        <v>19938</v>
      </c>
      <c r="H71" s="901" t="s">
        <v>19939</v>
      </c>
      <c r="I71" s="901" t="s">
        <v>19703</v>
      </c>
      <c r="J71" s="901" t="s">
        <v>19940</v>
      </c>
      <c r="K71" s="902">
        <v>2</v>
      </c>
      <c r="L71" s="903">
        <v>12</v>
      </c>
      <c r="M71" s="802">
        <v>90000</v>
      </c>
      <c r="N71" s="904">
        <v>0</v>
      </c>
      <c r="O71" s="904">
        <v>6</v>
      </c>
      <c r="P71" s="802">
        <v>45000</v>
      </c>
      <c r="Q71" s="904">
        <v>0</v>
      </c>
      <c r="R71" s="904">
        <v>12</v>
      </c>
      <c r="S71" s="1008">
        <v>90000</v>
      </c>
    </row>
    <row r="72" spans="1:19" s="30" customFormat="1" ht="23.25">
      <c r="A72" s="899" t="s">
        <v>19398</v>
      </c>
      <c r="B72" s="399" t="s">
        <v>280</v>
      </c>
      <c r="C72" s="399" t="s">
        <v>115</v>
      </c>
      <c r="D72" s="797" t="s">
        <v>19705</v>
      </c>
      <c r="E72" s="802">
        <v>11000</v>
      </c>
      <c r="F72" s="900" t="s">
        <v>19941</v>
      </c>
      <c r="G72" s="656" t="s">
        <v>19942</v>
      </c>
      <c r="H72" s="901" t="s">
        <v>19708</v>
      </c>
      <c r="I72" s="901" t="s">
        <v>19703</v>
      </c>
      <c r="J72" s="901" t="s">
        <v>19709</v>
      </c>
      <c r="K72" s="902">
        <v>2</v>
      </c>
      <c r="L72" s="903">
        <v>12</v>
      </c>
      <c r="M72" s="802">
        <v>132000</v>
      </c>
      <c r="N72" s="904">
        <v>0</v>
      </c>
      <c r="O72" s="904">
        <v>6</v>
      </c>
      <c r="P72" s="802">
        <v>66000</v>
      </c>
      <c r="Q72" s="904">
        <v>0</v>
      </c>
      <c r="R72" s="904">
        <v>12</v>
      </c>
      <c r="S72" s="1008">
        <v>132000</v>
      </c>
    </row>
    <row r="73" spans="1:19" s="30" customFormat="1" ht="23.25">
      <c r="A73" s="899" t="s">
        <v>19398</v>
      </c>
      <c r="B73" s="399" t="s">
        <v>280</v>
      </c>
      <c r="C73" s="399" t="s">
        <v>115</v>
      </c>
      <c r="D73" s="797" t="s">
        <v>19705</v>
      </c>
      <c r="E73" s="802">
        <v>7500</v>
      </c>
      <c r="F73" s="900" t="s">
        <v>19943</v>
      </c>
      <c r="G73" s="656" t="s">
        <v>19944</v>
      </c>
      <c r="H73" s="901" t="s">
        <v>19708</v>
      </c>
      <c r="I73" s="901" t="s">
        <v>19703</v>
      </c>
      <c r="J73" s="901" t="s">
        <v>19709</v>
      </c>
      <c r="K73" s="902">
        <v>2</v>
      </c>
      <c r="L73" s="903">
        <v>12</v>
      </c>
      <c r="M73" s="802">
        <v>90000</v>
      </c>
      <c r="N73" s="904">
        <v>0</v>
      </c>
      <c r="O73" s="904">
        <v>6</v>
      </c>
      <c r="P73" s="802">
        <v>45000</v>
      </c>
      <c r="Q73" s="904">
        <v>0</v>
      </c>
      <c r="R73" s="904">
        <v>12</v>
      </c>
      <c r="S73" s="1008">
        <v>90000</v>
      </c>
    </row>
    <row r="74" spans="1:19" s="30" customFormat="1" ht="46.5">
      <c r="A74" s="899" t="s">
        <v>19398</v>
      </c>
      <c r="B74" s="399" t="s">
        <v>280</v>
      </c>
      <c r="C74" s="399" t="s">
        <v>115</v>
      </c>
      <c r="D74" s="797" t="s">
        <v>37678</v>
      </c>
      <c r="E74" s="802">
        <v>15600</v>
      </c>
      <c r="F74" s="900" t="s">
        <v>19945</v>
      </c>
      <c r="G74" s="656" t="s">
        <v>19946</v>
      </c>
      <c r="H74" s="901" t="s">
        <v>19729</v>
      </c>
      <c r="I74" s="901" t="s">
        <v>19773</v>
      </c>
      <c r="J74" s="901" t="s">
        <v>19947</v>
      </c>
      <c r="K74" s="902">
        <v>2</v>
      </c>
      <c r="L74" s="903">
        <v>3</v>
      </c>
      <c r="M74" s="802">
        <v>35360</v>
      </c>
      <c r="N74" s="904">
        <v>1</v>
      </c>
      <c r="O74" s="904">
        <v>3</v>
      </c>
      <c r="P74" s="802">
        <v>46800</v>
      </c>
      <c r="Q74" s="904">
        <v>0</v>
      </c>
      <c r="R74" s="904">
        <v>12</v>
      </c>
      <c r="S74" s="1008">
        <v>187200</v>
      </c>
    </row>
    <row r="75" spans="1:19" s="30" customFormat="1" ht="23.25">
      <c r="A75" s="899" t="s">
        <v>19398</v>
      </c>
      <c r="B75" s="399" t="s">
        <v>280</v>
      </c>
      <c r="C75" s="399" t="s">
        <v>115</v>
      </c>
      <c r="D75" s="797" t="s">
        <v>19948</v>
      </c>
      <c r="E75" s="802">
        <v>2200</v>
      </c>
      <c r="F75" s="900" t="s">
        <v>19949</v>
      </c>
      <c r="G75" s="656" t="s">
        <v>19950</v>
      </c>
      <c r="H75" s="901" t="s">
        <v>19828</v>
      </c>
      <c r="I75" s="901" t="s">
        <v>619</v>
      </c>
      <c r="J75" s="901" t="s">
        <v>19829</v>
      </c>
      <c r="K75" s="902">
        <v>2</v>
      </c>
      <c r="L75" s="903">
        <v>12</v>
      </c>
      <c r="M75" s="802">
        <v>26400</v>
      </c>
      <c r="N75" s="904">
        <v>0</v>
      </c>
      <c r="O75" s="904">
        <v>6</v>
      </c>
      <c r="P75" s="802">
        <v>13200</v>
      </c>
      <c r="Q75" s="904">
        <v>0</v>
      </c>
      <c r="R75" s="904">
        <v>12</v>
      </c>
      <c r="S75" s="1008">
        <v>26400</v>
      </c>
    </row>
    <row r="76" spans="1:19" s="30" customFormat="1" ht="23.25">
      <c r="A76" s="899" t="s">
        <v>19398</v>
      </c>
      <c r="B76" s="399" t="s">
        <v>280</v>
      </c>
      <c r="C76" s="399" t="s">
        <v>115</v>
      </c>
      <c r="D76" s="797" t="s">
        <v>19951</v>
      </c>
      <c r="E76" s="802">
        <v>4600</v>
      </c>
      <c r="F76" s="900" t="s">
        <v>19952</v>
      </c>
      <c r="G76" s="656" t="s">
        <v>19953</v>
      </c>
      <c r="H76" s="901" t="s">
        <v>19708</v>
      </c>
      <c r="I76" s="901" t="s">
        <v>19742</v>
      </c>
      <c r="J76" s="901" t="s">
        <v>19954</v>
      </c>
      <c r="K76" s="902">
        <v>2</v>
      </c>
      <c r="L76" s="903">
        <v>12</v>
      </c>
      <c r="M76" s="802">
        <v>55200</v>
      </c>
      <c r="N76" s="904">
        <v>0</v>
      </c>
      <c r="O76" s="904">
        <v>6</v>
      </c>
      <c r="P76" s="802">
        <v>27703.18</v>
      </c>
      <c r="Q76" s="904">
        <v>0</v>
      </c>
      <c r="R76" s="904">
        <v>12</v>
      </c>
      <c r="S76" s="1008">
        <v>55200</v>
      </c>
    </row>
    <row r="77" spans="1:19" s="30" customFormat="1" ht="23.25">
      <c r="A77" s="899" t="s">
        <v>19398</v>
      </c>
      <c r="B77" s="399" t="s">
        <v>280</v>
      </c>
      <c r="C77" s="399" t="s">
        <v>115</v>
      </c>
      <c r="D77" s="797" t="s">
        <v>19955</v>
      </c>
      <c r="E77" s="802">
        <v>12000</v>
      </c>
      <c r="F77" s="900" t="s">
        <v>19956</v>
      </c>
      <c r="G77" s="656" t="s">
        <v>19957</v>
      </c>
      <c r="H77" s="901" t="s">
        <v>19713</v>
      </c>
      <c r="I77" s="901" t="s">
        <v>19703</v>
      </c>
      <c r="J77" s="901" t="s">
        <v>19733</v>
      </c>
      <c r="K77" s="902">
        <v>1</v>
      </c>
      <c r="L77" s="903">
        <v>5</v>
      </c>
      <c r="M77" s="802">
        <v>62240</v>
      </c>
      <c r="N77" s="904">
        <v>1</v>
      </c>
      <c r="O77" s="904">
        <v>5</v>
      </c>
      <c r="P77" s="802">
        <v>62940.45</v>
      </c>
      <c r="Q77" s="904">
        <v>0</v>
      </c>
      <c r="R77" s="904">
        <v>0</v>
      </c>
      <c r="S77" s="1008">
        <v>0</v>
      </c>
    </row>
    <row r="78" spans="1:19" s="30" customFormat="1" ht="23.25">
      <c r="A78" s="899" t="s">
        <v>19398</v>
      </c>
      <c r="B78" s="399" t="s">
        <v>280</v>
      </c>
      <c r="C78" s="399" t="s">
        <v>115</v>
      </c>
      <c r="D78" s="797" t="s">
        <v>19705</v>
      </c>
      <c r="E78" s="802">
        <v>12000</v>
      </c>
      <c r="F78" s="900" t="s">
        <v>19958</v>
      </c>
      <c r="G78" s="656" t="s">
        <v>19959</v>
      </c>
      <c r="H78" s="901" t="s">
        <v>19960</v>
      </c>
      <c r="I78" s="901" t="s">
        <v>19703</v>
      </c>
      <c r="J78" s="901" t="s">
        <v>19961</v>
      </c>
      <c r="K78" s="902">
        <v>2</v>
      </c>
      <c r="L78" s="903">
        <v>12</v>
      </c>
      <c r="M78" s="802">
        <v>144000</v>
      </c>
      <c r="N78" s="904">
        <v>0</v>
      </c>
      <c r="O78" s="904">
        <v>6</v>
      </c>
      <c r="P78" s="802">
        <v>72000</v>
      </c>
      <c r="Q78" s="904">
        <v>0</v>
      </c>
      <c r="R78" s="904">
        <v>12</v>
      </c>
      <c r="S78" s="1008">
        <v>144000</v>
      </c>
    </row>
    <row r="79" spans="1:19" s="30" customFormat="1" ht="23.25">
      <c r="A79" s="899" t="s">
        <v>19398</v>
      </c>
      <c r="B79" s="399" t="s">
        <v>280</v>
      </c>
      <c r="C79" s="399" t="s">
        <v>115</v>
      </c>
      <c r="D79" s="797" t="s">
        <v>19825</v>
      </c>
      <c r="E79" s="802">
        <v>3400</v>
      </c>
      <c r="F79" s="900" t="s">
        <v>19962</v>
      </c>
      <c r="G79" s="656" t="s">
        <v>19963</v>
      </c>
      <c r="H79" s="901" t="s">
        <v>19828</v>
      </c>
      <c r="I79" s="901" t="s">
        <v>619</v>
      </c>
      <c r="J79" s="901" t="s">
        <v>19829</v>
      </c>
      <c r="K79" s="902">
        <v>2</v>
      </c>
      <c r="L79" s="903">
        <v>12</v>
      </c>
      <c r="M79" s="802">
        <v>40493</v>
      </c>
      <c r="N79" s="904">
        <v>0</v>
      </c>
      <c r="O79" s="904">
        <v>6</v>
      </c>
      <c r="P79" s="802">
        <v>20400</v>
      </c>
      <c r="Q79" s="904">
        <v>0</v>
      </c>
      <c r="R79" s="904">
        <v>12</v>
      </c>
      <c r="S79" s="1008">
        <v>40800</v>
      </c>
    </row>
    <row r="80" spans="1:19" s="30" customFormat="1" ht="23.25">
      <c r="A80" s="899" t="s">
        <v>19398</v>
      </c>
      <c r="B80" s="399" t="s">
        <v>280</v>
      </c>
      <c r="C80" s="399" t="s">
        <v>115</v>
      </c>
      <c r="D80" s="797" t="s">
        <v>19825</v>
      </c>
      <c r="E80" s="802">
        <v>2500</v>
      </c>
      <c r="F80" s="900" t="s">
        <v>19964</v>
      </c>
      <c r="G80" s="656" t="s">
        <v>19965</v>
      </c>
      <c r="H80" s="901" t="s">
        <v>19828</v>
      </c>
      <c r="I80" s="901" t="s">
        <v>619</v>
      </c>
      <c r="J80" s="901" t="s">
        <v>19829</v>
      </c>
      <c r="K80" s="902">
        <v>2</v>
      </c>
      <c r="L80" s="903">
        <v>12</v>
      </c>
      <c r="M80" s="802">
        <v>29298</v>
      </c>
      <c r="N80" s="904">
        <v>0</v>
      </c>
      <c r="O80" s="904">
        <v>5</v>
      </c>
      <c r="P80" s="802">
        <v>10500</v>
      </c>
      <c r="Q80" s="904">
        <v>0</v>
      </c>
      <c r="R80" s="904">
        <v>12</v>
      </c>
      <c r="S80" s="1008">
        <v>30000</v>
      </c>
    </row>
    <row r="81" spans="1:19" s="30" customFormat="1" ht="23.25">
      <c r="A81" s="899" t="s">
        <v>19398</v>
      </c>
      <c r="B81" s="399" t="s">
        <v>280</v>
      </c>
      <c r="C81" s="399" t="s">
        <v>115</v>
      </c>
      <c r="D81" s="797" t="s">
        <v>19966</v>
      </c>
      <c r="E81" s="802">
        <v>10000</v>
      </c>
      <c r="F81" s="900" t="s">
        <v>19967</v>
      </c>
      <c r="G81" s="656" t="s">
        <v>19968</v>
      </c>
      <c r="H81" s="901" t="s">
        <v>19862</v>
      </c>
      <c r="I81" s="901" t="s">
        <v>19703</v>
      </c>
      <c r="J81" s="901" t="s">
        <v>19863</v>
      </c>
      <c r="K81" s="902">
        <v>2</v>
      </c>
      <c r="L81" s="903">
        <v>12</v>
      </c>
      <c r="M81" s="802">
        <v>120000</v>
      </c>
      <c r="N81" s="904">
        <v>0</v>
      </c>
      <c r="O81" s="904">
        <v>6</v>
      </c>
      <c r="P81" s="802">
        <v>60000</v>
      </c>
      <c r="Q81" s="904">
        <v>0</v>
      </c>
      <c r="R81" s="904">
        <v>12</v>
      </c>
      <c r="S81" s="1008">
        <v>120000</v>
      </c>
    </row>
    <row r="82" spans="1:19" s="30" customFormat="1" ht="23.25">
      <c r="A82" s="899" t="s">
        <v>19398</v>
      </c>
      <c r="B82" s="399" t="s">
        <v>280</v>
      </c>
      <c r="C82" s="399" t="s">
        <v>115</v>
      </c>
      <c r="D82" s="797" t="s">
        <v>19900</v>
      </c>
      <c r="E82" s="802">
        <v>2500</v>
      </c>
      <c r="F82" s="900" t="s">
        <v>19969</v>
      </c>
      <c r="G82" s="656" t="s">
        <v>19970</v>
      </c>
      <c r="H82" s="901" t="s">
        <v>19828</v>
      </c>
      <c r="I82" s="901" t="s">
        <v>619</v>
      </c>
      <c r="J82" s="901" t="s">
        <v>19829</v>
      </c>
      <c r="K82" s="902">
        <v>2</v>
      </c>
      <c r="L82" s="903">
        <v>12</v>
      </c>
      <c r="M82" s="802">
        <v>30000</v>
      </c>
      <c r="N82" s="904">
        <v>0</v>
      </c>
      <c r="O82" s="904">
        <v>6</v>
      </c>
      <c r="P82" s="802">
        <v>15000</v>
      </c>
      <c r="Q82" s="904">
        <v>0</v>
      </c>
      <c r="R82" s="904">
        <v>12</v>
      </c>
      <c r="S82" s="1008">
        <v>30000</v>
      </c>
    </row>
    <row r="83" spans="1:19" s="30" customFormat="1" ht="23.25">
      <c r="A83" s="899" t="s">
        <v>19398</v>
      </c>
      <c r="B83" s="399" t="s">
        <v>280</v>
      </c>
      <c r="C83" s="399" t="s">
        <v>115</v>
      </c>
      <c r="D83" s="797" t="s">
        <v>19825</v>
      </c>
      <c r="E83" s="802">
        <v>2500</v>
      </c>
      <c r="F83" s="900" t="s">
        <v>19971</v>
      </c>
      <c r="G83" s="656" t="s">
        <v>19972</v>
      </c>
      <c r="H83" s="901" t="s">
        <v>19828</v>
      </c>
      <c r="I83" s="901" t="s">
        <v>619</v>
      </c>
      <c r="J83" s="901" t="s">
        <v>19829</v>
      </c>
      <c r="K83" s="902">
        <v>2</v>
      </c>
      <c r="L83" s="903">
        <v>12</v>
      </c>
      <c r="M83" s="802">
        <v>30000</v>
      </c>
      <c r="N83" s="904">
        <v>0</v>
      </c>
      <c r="O83" s="904">
        <v>6</v>
      </c>
      <c r="P83" s="802">
        <v>15000</v>
      </c>
      <c r="Q83" s="904">
        <v>0</v>
      </c>
      <c r="R83" s="904">
        <v>12</v>
      </c>
      <c r="S83" s="1008">
        <v>30000</v>
      </c>
    </row>
    <row r="84" spans="1:19" s="30" customFormat="1" ht="23.25">
      <c r="A84" s="899" t="s">
        <v>19398</v>
      </c>
      <c r="B84" s="399" t="s">
        <v>280</v>
      </c>
      <c r="C84" s="399" t="s">
        <v>115</v>
      </c>
      <c r="D84" s="797" t="s">
        <v>19973</v>
      </c>
      <c r="E84" s="802">
        <v>10000</v>
      </c>
      <c r="F84" s="900" t="s">
        <v>19974</v>
      </c>
      <c r="G84" s="656" t="s">
        <v>19975</v>
      </c>
      <c r="H84" s="901" t="s">
        <v>19708</v>
      </c>
      <c r="I84" s="901" t="s">
        <v>19703</v>
      </c>
      <c r="J84" s="901" t="s">
        <v>19709</v>
      </c>
      <c r="K84" s="902">
        <v>2</v>
      </c>
      <c r="L84" s="903">
        <v>12</v>
      </c>
      <c r="M84" s="802">
        <v>120000</v>
      </c>
      <c r="N84" s="904">
        <v>0</v>
      </c>
      <c r="O84" s="904">
        <v>6</v>
      </c>
      <c r="P84" s="802">
        <v>60333.33</v>
      </c>
      <c r="Q84" s="904">
        <v>0</v>
      </c>
      <c r="R84" s="904">
        <v>12</v>
      </c>
      <c r="S84" s="1008">
        <v>120000</v>
      </c>
    </row>
    <row r="85" spans="1:19" s="30" customFormat="1" ht="23.25">
      <c r="A85" s="899" t="s">
        <v>19398</v>
      </c>
      <c r="B85" s="399" t="s">
        <v>280</v>
      </c>
      <c r="C85" s="399" t="s">
        <v>115</v>
      </c>
      <c r="D85" s="797" t="s">
        <v>19705</v>
      </c>
      <c r="E85" s="802">
        <v>7000</v>
      </c>
      <c r="F85" s="900" t="s">
        <v>19976</v>
      </c>
      <c r="G85" s="656" t="s">
        <v>19977</v>
      </c>
      <c r="H85" s="901" t="s">
        <v>19713</v>
      </c>
      <c r="I85" s="901" t="s">
        <v>19703</v>
      </c>
      <c r="J85" s="901" t="s">
        <v>19815</v>
      </c>
      <c r="K85" s="902">
        <v>2</v>
      </c>
      <c r="L85" s="903">
        <v>12</v>
      </c>
      <c r="M85" s="802">
        <v>84000</v>
      </c>
      <c r="N85" s="904">
        <v>0</v>
      </c>
      <c r="O85" s="904">
        <v>6</v>
      </c>
      <c r="P85" s="802">
        <v>42000</v>
      </c>
      <c r="Q85" s="904">
        <v>0</v>
      </c>
      <c r="R85" s="904">
        <v>12</v>
      </c>
      <c r="S85" s="1008">
        <v>84000</v>
      </c>
    </row>
    <row r="86" spans="1:19" s="30" customFormat="1" ht="23.25">
      <c r="A86" s="899" t="s">
        <v>19398</v>
      </c>
      <c r="B86" s="399" t="s">
        <v>280</v>
      </c>
      <c r="C86" s="399" t="s">
        <v>115</v>
      </c>
      <c r="D86" s="797" t="s">
        <v>19705</v>
      </c>
      <c r="E86" s="802">
        <v>7500</v>
      </c>
      <c r="F86" s="900" t="s">
        <v>19978</v>
      </c>
      <c r="G86" s="656" t="s">
        <v>19979</v>
      </c>
      <c r="H86" s="901" t="s">
        <v>19713</v>
      </c>
      <c r="I86" s="901" t="s">
        <v>19703</v>
      </c>
      <c r="J86" s="901" t="s">
        <v>19815</v>
      </c>
      <c r="K86" s="902">
        <v>2</v>
      </c>
      <c r="L86" s="903">
        <v>12</v>
      </c>
      <c r="M86" s="802">
        <v>90000</v>
      </c>
      <c r="N86" s="904">
        <v>0</v>
      </c>
      <c r="O86" s="904">
        <v>6</v>
      </c>
      <c r="P86" s="802">
        <v>45000</v>
      </c>
      <c r="Q86" s="904">
        <v>0</v>
      </c>
      <c r="R86" s="904">
        <v>12</v>
      </c>
      <c r="S86" s="1008">
        <v>90000</v>
      </c>
    </row>
    <row r="87" spans="1:19" s="30" customFormat="1" ht="23.25">
      <c r="A87" s="899" t="s">
        <v>19398</v>
      </c>
      <c r="B87" s="399" t="s">
        <v>280</v>
      </c>
      <c r="C87" s="399" t="s">
        <v>115</v>
      </c>
      <c r="D87" s="797" t="s">
        <v>19825</v>
      </c>
      <c r="E87" s="802">
        <v>3400</v>
      </c>
      <c r="F87" s="900" t="s">
        <v>19980</v>
      </c>
      <c r="G87" s="656" t="s">
        <v>19981</v>
      </c>
      <c r="H87" s="901" t="s">
        <v>19828</v>
      </c>
      <c r="I87" s="901" t="s">
        <v>619</v>
      </c>
      <c r="J87" s="901" t="s">
        <v>19829</v>
      </c>
      <c r="K87" s="902">
        <v>2</v>
      </c>
      <c r="L87" s="903">
        <v>12</v>
      </c>
      <c r="M87" s="802">
        <v>40800</v>
      </c>
      <c r="N87" s="904">
        <v>0</v>
      </c>
      <c r="O87" s="904">
        <v>6</v>
      </c>
      <c r="P87" s="802">
        <v>20400</v>
      </c>
      <c r="Q87" s="904">
        <v>0</v>
      </c>
      <c r="R87" s="904">
        <v>12</v>
      </c>
      <c r="S87" s="1008">
        <v>40800</v>
      </c>
    </row>
    <row r="88" spans="1:19" s="30" customFormat="1" ht="23.25">
      <c r="A88" s="899" t="s">
        <v>19398</v>
      </c>
      <c r="B88" s="399" t="s">
        <v>280</v>
      </c>
      <c r="C88" s="399" t="s">
        <v>115</v>
      </c>
      <c r="D88" s="797" t="s">
        <v>19982</v>
      </c>
      <c r="E88" s="802">
        <v>9000</v>
      </c>
      <c r="F88" s="900" t="s">
        <v>19983</v>
      </c>
      <c r="G88" s="656" t="s">
        <v>19984</v>
      </c>
      <c r="H88" s="901" t="s">
        <v>19790</v>
      </c>
      <c r="I88" s="901" t="s">
        <v>19703</v>
      </c>
      <c r="J88" s="901" t="s">
        <v>19791</v>
      </c>
      <c r="K88" s="902">
        <v>2</v>
      </c>
      <c r="L88" s="903">
        <v>12</v>
      </c>
      <c r="M88" s="802">
        <v>120000</v>
      </c>
      <c r="N88" s="904">
        <v>0</v>
      </c>
      <c r="O88" s="904">
        <v>6</v>
      </c>
      <c r="P88" s="802">
        <v>60000</v>
      </c>
      <c r="Q88" s="904">
        <v>0</v>
      </c>
      <c r="R88" s="904">
        <v>12</v>
      </c>
      <c r="S88" s="1008">
        <v>120000</v>
      </c>
    </row>
    <row r="89" spans="1:19" s="30" customFormat="1" ht="34.9">
      <c r="A89" s="899" t="s">
        <v>19398</v>
      </c>
      <c r="B89" s="399" t="s">
        <v>280</v>
      </c>
      <c r="C89" s="399" t="s">
        <v>115</v>
      </c>
      <c r="D89" s="797" t="s">
        <v>19985</v>
      </c>
      <c r="E89" s="802">
        <v>5000</v>
      </c>
      <c r="F89" s="900" t="s">
        <v>19986</v>
      </c>
      <c r="G89" s="656" t="s">
        <v>19987</v>
      </c>
      <c r="H89" s="901" t="s">
        <v>19988</v>
      </c>
      <c r="I89" s="901" t="s">
        <v>19764</v>
      </c>
      <c r="J89" s="901" t="s">
        <v>19989</v>
      </c>
      <c r="K89" s="902">
        <v>2</v>
      </c>
      <c r="L89" s="903">
        <v>12</v>
      </c>
      <c r="M89" s="802">
        <v>60000</v>
      </c>
      <c r="N89" s="904">
        <v>0</v>
      </c>
      <c r="O89" s="904">
        <v>6</v>
      </c>
      <c r="P89" s="802">
        <v>30000</v>
      </c>
      <c r="Q89" s="904">
        <v>0</v>
      </c>
      <c r="R89" s="904">
        <v>12</v>
      </c>
      <c r="S89" s="1008">
        <v>60000</v>
      </c>
    </row>
    <row r="90" spans="1:19" s="30" customFormat="1" ht="34.9">
      <c r="A90" s="899" t="s">
        <v>19398</v>
      </c>
      <c r="B90" s="399" t="s">
        <v>280</v>
      </c>
      <c r="C90" s="399" t="s">
        <v>115</v>
      </c>
      <c r="D90" s="797" t="s">
        <v>19907</v>
      </c>
      <c r="E90" s="802">
        <v>2900</v>
      </c>
      <c r="F90" s="900" t="s">
        <v>19990</v>
      </c>
      <c r="G90" s="656" t="s">
        <v>19991</v>
      </c>
      <c r="H90" s="901" t="s">
        <v>19895</v>
      </c>
      <c r="I90" s="901" t="s">
        <v>19742</v>
      </c>
      <c r="J90" s="901" t="s">
        <v>19896</v>
      </c>
      <c r="K90" s="902">
        <v>2</v>
      </c>
      <c r="L90" s="903">
        <v>12</v>
      </c>
      <c r="M90" s="802">
        <v>34800</v>
      </c>
      <c r="N90" s="904">
        <v>0</v>
      </c>
      <c r="O90" s="904">
        <v>6</v>
      </c>
      <c r="P90" s="802">
        <v>17400</v>
      </c>
      <c r="Q90" s="904">
        <v>0</v>
      </c>
      <c r="R90" s="904">
        <v>12</v>
      </c>
      <c r="S90" s="1008">
        <v>34800</v>
      </c>
    </row>
    <row r="91" spans="1:19" s="30" customFormat="1" ht="34.9">
      <c r="A91" s="899" t="s">
        <v>19398</v>
      </c>
      <c r="B91" s="399" t="s">
        <v>280</v>
      </c>
      <c r="C91" s="399" t="s">
        <v>115</v>
      </c>
      <c r="D91" s="797" t="s">
        <v>19992</v>
      </c>
      <c r="E91" s="802">
        <v>6000</v>
      </c>
      <c r="F91" s="900" t="s">
        <v>19993</v>
      </c>
      <c r="G91" s="656" t="s">
        <v>19994</v>
      </c>
      <c r="H91" s="901" t="s">
        <v>19790</v>
      </c>
      <c r="I91" s="901" t="s">
        <v>19773</v>
      </c>
      <c r="J91" s="901" t="s">
        <v>19995</v>
      </c>
      <c r="K91" s="902">
        <v>3</v>
      </c>
      <c r="L91" s="903">
        <v>12</v>
      </c>
      <c r="M91" s="802">
        <v>72000</v>
      </c>
      <c r="N91" s="904">
        <v>2</v>
      </c>
      <c r="O91" s="904">
        <v>6</v>
      </c>
      <c r="P91" s="802">
        <v>36000</v>
      </c>
      <c r="Q91" s="904">
        <v>0</v>
      </c>
      <c r="R91" s="904">
        <v>12</v>
      </c>
      <c r="S91" s="1008">
        <v>72000</v>
      </c>
    </row>
    <row r="92" spans="1:19" s="30" customFormat="1" ht="23.25">
      <c r="A92" s="899" t="s">
        <v>19398</v>
      </c>
      <c r="B92" s="399" t="s">
        <v>280</v>
      </c>
      <c r="C92" s="399" t="s">
        <v>115</v>
      </c>
      <c r="D92" s="797" t="s">
        <v>19996</v>
      </c>
      <c r="E92" s="802">
        <v>15600</v>
      </c>
      <c r="F92" s="900" t="s">
        <v>19997</v>
      </c>
      <c r="G92" s="656" t="s">
        <v>19998</v>
      </c>
      <c r="H92" s="901" t="s">
        <v>19713</v>
      </c>
      <c r="I92" s="901" t="s">
        <v>19773</v>
      </c>
      <c r="J92" s="901" t="s">
        <v>19815</v>
      </c>
      <c r="K92" s="902">
        <v>1</v>
      </c>
      <c r="L92" s="903">
        <v>1</v>
      </c>
      <c r="M92" s="802">
        <v>9880</v>
      </c>
      <c r="N92" s="904">
        <v>0</v>
      </c>
      <c r="O92" s="904">
        <v>0</v>
      </c>
      <c r="P92" s="802">
        <v>0</v>
      </c>
      <c r="Q92" s="904">
        <v>0</v>
      </c>
      <c r="R92" s="904">
        <v>0</v>
      </c>
      <c r="S92" s="1008">
        <v>0</v>
      </c>
    </row>
    <row r="93" spans="1:19" s="30" customFormat="1" ht="34.9">
      <c r="A93" s="899" t="s">
        <v>19398</v>
      </c>
      <c r="B93" s="399" t="s">
        <v>280</v>
      </c>
      <c r="C93" s="399" t="s">
        <v>115</v>
      </c>
      <c r="D93" s="797" t="s">
        <v>19705</v>
      </c>
      <c r="E93" s="802">
        <v>6000</v>
      </c>
      <c r="F93" s="900" t="s">
        <v>19999</v>
      </c>
      <c r="G93" s="656" t="s">
        <v>20000</v>
      </c>
      <c r="H93" s="901" t="s">
        <v>20001</v>
      </c>
      <c r="I93" s="901" t="s">
        <v>19703</v>
      </c>
      <c r="J93" s="901" t="s">
        <v>20002</v>
      </c>
      <c r="K93" s="902">
        <v>2</v>
      </c>
      <c r="L93" s="903">
        <v>12</v>
      </c>
      <c r="M93" s="802">
        <v>90000</v>
      </c>
      <c r="N93" s="904">
        <v>0</v>
      </c>
      <c r="O93" s="904">
        <v>6</v>
      </c>
      <c r="P93" s="802">
        <v>45000</v>
      </c>
      <c r="Q93" s="904">
        <v>0</v>
      </c>
      <c r="R93" s="904">
        <v>12</v>
      </c>
      <c r="S93" s="1008">
        <v>90000</v>
      </c>
    </row>
    <row r="94" spans="1:19" s="30" customFormat="1" ht="23.25">
      <c r="A94" s="899" t="s">
        <v>19398</v>
      </c>
      <c r="B94" s="399" t="s">
        <v>280</v>
      </c>
      <c r="C94" s="399" t="s">
        <v>115</v>
      </c>
      <c r="D94" s="797" t="s">
        <v>19705</v>
      </c>
      <c r="E94" s="802">
        <v>3000</v>
      </c>
      <c r="F94" s="900" t="s">
        <v>20003</v>
      </c>
      <c r="G94" s="656" t="s">
        <v>20004</v>
      </c>
      <c r="H94" s="901" t="s">
        <v>19713</v>
      </c>
      <c r="I94" s="901" t="s">
        <v>19703</v>
      </c>
      <c r="J94" s="901" t="s">
        <v>19815</v>
      </c>
      <c r="K94" s="902">
        <v>2</v>
      </c>
      <c r="L94" s="903">
        <v>12</v>
      </c>
      <c r="M94" s="802">
        <v>36000</v>
      </c>
      <c r="N94" s="904">
        <v>0</v>
      </c>
      <c r="O94" s="904">
        <v>6</v>
      </c>
      <c r="P94" s="802">
        <v>18000</v>
      </c>
      <c r="Q94" s="904">
        <v>0</v>
      </c>
      <c r="R94" s="904">
        <v>12</v>
      </c>
      <c r="S94" s="1008">
        <v>36000</v>
      </c>
    </row>
    <row r="95" spans="1:19" s="30" customFormat="1" ht="23.25">
      <c r="A95" s="899" t="s">
        <v>19398</v>
      </c>
      <c r="B95" s="399" t="s">
        <v>280</v>
      </c>
      <c r="C95" s="399" t="s">
        <v>115</v>
      </c>
      <c r="D95" s="797" t="s">
        <v>19948</v>
      </c>
      <c r="E95" s="802">
        <v>2200</v>
      </c>
      <c r="F95" s="900" t="s">
        <v>20005</v>
      </c>
      <c r="G95" s="656" t="s">
        <v>20006</v>
      </c>
      <c r="H95" s="901" t="s">
        <v>19828</v>
      </c>
      <c r="I95" s="901" t="s">
        <v>619</v>
      </c>
      <c r="J95" s="901" t="s">
        <v>19829</v>
      </c>
      <c r="K95" s="902">
        <v>2</v>
      </c>
      <c r="L95" s="903">
        <v>12</v>
      </c>
      <c r="M95" s="802">
        <v>26400</v>
      </c>
      <c r="N95" s="904">
        <v>0</v>
      </c>
      <c r="O95" s="904">
        <v>6</v>
      </c>
      <c r="P95" s="802">
        <v>13200</v>
      </c>
      <c r="Q95" s="904">
        <v>0</v>
      </c>
      <c r="R95" s="904">
        <v>12</v>
      </c>
      <c r="S95" s="1008">
        <v>26400</v>
      </c>
    </row>
    <row r="96" spans="1:19" s="30" customFormat="1" ht="23.25">
      <c r="A96" s="899" t="s">
        <v>19398</v>
      </c>
      <c r="B96" s="399" t="s">
        <v>280</v>
      </c>
      <c r="C96" s="399" t="s">
        <v>115</v>
      </c>
      <c r="D96" s="797" t="s">
        <v>19825</v>
      </c>
      <c r="E96" s="802">
        <v>3400</v>
      </c>
      <c r="F96" s="900" t="s">
        <v>20007</v>
      </c>
      <c r="G96" s="656" t="s">
        <v>20008</v>
      </c>
      <c r="H96" s="901" t="s">
        <v>19828</v>
      </c>
      <c r="I96" s="901" t="s">
        <v>619</v>
      </c>
      <c r="J96" s="901" t="s">
        <v>19829</v>
      </c>
      <c r="K96" s="902">
        <v>2</v>
      </c>
      <c r="L96" s="903">
        <v>12</v>
      </c>
      <c r="M96" s="802">
        <v>40800</v>
      </c>
      <c r="N96" s="904">
        <v>0</v>
      </c>
      <c r="O96" s="904">
        <v>6</v>
      </c>
      <c r="P96" s="802">
        <v>20400</v>
      </c>
      <c r="Q96" s="904">
        <v>0</v>
      </c>
      <c r="R96" s="904">
        <v>12</v>
      </c>
      <c r="S96" s="1008">
        <v>40800</v>
      </c>
    </row>
    <row r="97" spans="1:19" s="30" customFormat="1" ht="23.25">
      <c r="A97" s="899" t="s">
        <v>19398</v>
      </c>
      <c r="B97" s="399" t="s">
        <v>280</v>
      </c>
      <c r="C97" s="399" t="s">
        <v>115</v>
      </c>
      <c r="D97" s="797" t="s">
        <v>20009</v>
      </c>
      <c r="E97" s="802">
        <v>12000</v>
      </c>
      <c r="F97" s="900" t="s">
        <v>20010</v>
      </c>
      <c r="G97" s="656" t="s">
        <v>20011</v>
      </c>
      <c r="H97" s="901" t="s">
        <v>20012</v>
      </c>
      <c r="I97" s="901" t="s">
        <v>19703</v>
      </c>
      <c r="J97" s="901" t="s">
        <v>37959</v>
      </c>
      <c r="K97" s="902">
        <v>2</v>
      </c>
      <c r="L97" s="903">
        <v>12</v>
      </c>
      <c r="M97" s="802">
        <v>144000</v>
      </c>
      <c r="N97" s="904">
        <v>0</v>
      </c>
      <c r="O97" s="904">
        <v>6</v>
      </c>
      <c r="P97" s="802">
        <v>72000</v>
      </c>
      <c r="Q97" s="904">
        <v>0</v>
      </c>
      <c r="R97" s="904">
        <v>12</v>
      </c>
      <c r="S97" s="1008">
        <v>144000</v>
      </c>
    </row>
    <row r="98" spans="1:19" s="30" customFormat="1" ht="23.25">
      <c r="A98" s="899" t="s">
        <v>19398</v>
      </c>
      <c r="B98" s="399" t="s">
        <v>280</v>
      </c>
      <c r="C98" s="399" t="s">
        <v>115</v>
      </c>
      <c r="D98" s="797" t="s">
        <v>20013</v>
      </c>
      <c r="E98" s="802">
        <v>14000</v>
      </c>
      <c r="F98" s="900" t="s">
        <v>20014</v>
      </c>
      <c r="G98" s="656" t="s">
        <v>20015</v>
      </c>
      <c r="H98" s="901" t="s">
        <v>19713</v>
      </c>
      <c r="I98" s="901" t="s">
        <v>19703</v>
      </c>
      <c r="J98" s="901" t="s">
        <v>19733</v>
      </c>
      <c r="K98" s="902">
        <v>2</v>
      </c>
      <c r="L98" s="903">
        <v>12</v>
      </c>
      <c r="M98" s="802">
        <v>168000</v>
      </c>
      <c r="N98" s="904">
        <v>0</v>
      </c>
      <c r="O98" s="904">
        <v>6</v>
      </c>
      <c r="P98" s="802">
        <v>84000</v>
      </c>
      <c r="Q98" s="904">
        <v>0</v>
      </c>
      <c r="R98" s="904">
        <v>12</v>
      </c>
      <c r="S98" s="1008">
        <v>168000</v>
      </c>
    </row>
    <row r="99" spans="1:19" s="30" customFormat="1" ht="23.25">
      <c r="A99" s="899" t="s">
        <v>19398</v>
      </c>
      <c r="B99" s="399" t="s">
        <v>280</v>
      </c>
      <c r="C99" s="399" t="s">
        <v>115</v>
      </c>
      <c r="D99" s="797" t="s">
        <v>19705</v>
      </c>
      <c r="E99" s="802">
        <v>6000</v>
      </c>
      <c r="F99" s="900" t="s">
        <v>20016</v>
      </c>
      <c r="G99" s="656" t="s">
        <v>20017</v>
      </c>
      <c r="H99" s="901" t="s">
        <v>20018</v>
      </c>
      <c r="I99" s="901" t="s">
        <v>19703</v>
      </c>
      <c r="J99" s="901" t="s">
        <v>20019</v>
      </c>
      <c r="K99" s="902">
        <v>2</v>
      </c>
      <c r="L99" s="903">
        <v>12</v>
      </c>
      <c r="M99" s="802">
        <v>72000</v>
      </c>
      <c r="N99" s="904">
        <v>0</v>
      </c>
      <c r="O99" s="904">
        <v>6</v>
      </c>
      <c r="P99" s="802">
        <v>36000</v>
      </c>
      <c r="Q99" s="904">
        <v>0</v>
      </c>
      <c r="R99" s="904">
        <v>12</v>
      </c>
      <c r="S99" s="1008">
        <v>72000</v>
      </c>
    </row>
    <row r="100" spans="1:19" s="30" customFormat="1" ht="23.25">
      <c r="A100" s="899" t="s">
        <v>19398</v>
      </c>
      <c r="B100" s="399" t="s">
        <v>280</v>
      </c>
      <c r="C100" s="399" t="s">
        <v>115</v>
      </c>
      <c r="D100" s="797" t="s">
        <v>20020</v>
      </c>
      <c r="E100" s="802">
        <v>6500</v>
      </c>
      <c r="F100" s="900" t="s">
        <v>20021</v>
      </c>
      <c r="G100" s="656" t="s">
        <v>20022</v>
      </c>
      <c r="H100" s="901" t="s">
        <v>19810</v>
      </c>
      <c r="I100" s="901" t="s">
        <v>19703</v>
      </c>
      <c r="J100" s="901" t="s">
        <v>20023</v>
      </c>
      <c r="K100" s="902">
        <v>2</v>
      </c>
      <c r="L100" s="903">
        <v>12</v>
      </c>
      <c r="M100" s="802">
        <v>78000</v>
      </c>
      <c r="N100" s="904">
        <v>0</v>
      </c>
      <c r="O100" s="904">
        <v>6</v>
      </c>
      <c r="P100" s="802">
        <v>38456</v>
      </c>
      <c r="Q100" s="904">
        <v>0</v>
      </c>
      <c r="R100" s="904">
        <v>12</v>
      </c>
      <c r="S100" s="1008">
        <v>78000</v>
      </c>
    </row>
    <row r="101" spans="1:19" s="30" customFormat="1" ht="34.9">
      <c r="A101" s="899" t="s">
        <v>19398</v>
      </c>
      <c r="B101" s="399" t="s">
        <v>280</v>
      </c>
      <c r="C101" s="399" t="s">
        <v>115</v>
      </c>
      <c r="D101" s="797" t="s">
        <v>37960</v>
      </c>
      <c r="E101" s="802">
        <v>13000</v>
      </c>
      <c r="F101" s="900" t="s">
        <v>20024</v>
      </c>
      <c r="G101" s="656" t="s">
        <v>20025</v>
      </c>
      <c r="H101" s="901" t="s">
        <v>19713</v>
      </c>
      <c r="I101" s="901" t="s">
        <v>19703</v>
      </c>
      <c r="J101" s="901" t="s">
        <v>37961</v>
      </c>
      <c r="K101" s="902">
        <v>2</v>
      </c>
      <c r="L101" s="903">
        <v>12</v>
      </c>
      <c r="M101" s="802">
        <v>156000</v>
      </c>
      <c r="N101" s="904">
        <v>0</v>
      </c>
      <c r="O101" s="904">
        <v>6</v>
      </c>
      <c r="P101" s="802">
        <v>78000</v>
      </c>
      <c r="Q101" s="904">
        <v>0</v>
      </c>
      <c r="R101" s="904">
        <v>12</v>
      </c>
      <c r="S101" s="1008">
        <v>156000</v>
      </c>
    </row>
    <row r="102" spans="1:19" s="30" customFormat="1" ht="23.25">
      <c r="A102" s="899" t="s">
        <v>19398</v>
      </c>
      <c r="B102" s="399" t="s">
        <v>280</v>
      </c>
      <c r="C102" s="399" t="s">
        <v>115</v>
      </c>
      <c r="D102" s="797" t="s">
        <v>20026</v>
      </c>
      <c r="E102" s="802">
        <v>6000</v>
      </c>
      <c r="F102" s="900" t="s">
        <v>20027</v>
      </c>
      <c r="G102" s="656" t="s">
        <v>20028</v>
      </c>
      <c r="H102" s="901" t="s">
        <v>20029</v>
      </c>
      <c r="I102" s="901" t="s">
        <v>20030</v>
      </c>
      <c r="J102" s="901" t="s">
        <v>37962</v>
      </c>
      <c r="K102" s="902">
        <v>2</v>
      </c>
      <c r="L102" s="903">
        <v>12</v>
      </c>
      <c r="M102" s="802">
        <v>72000</v>
      </c>
      <c r="N102" s="904">
        <v>0</v>
      </c>
      <c r="O102" s="904">
        <v>6</v>
      </c>
      <c r="P102" s="802">
        <v>36000</v>
      </c>
      <c r="Q102" s="904">
        <v>0</v>
      </c>
      <c r="R102" s="904">
        <v>12</v>
      </c>
      <c r="S102" s="1008">
        <v>72000</v>
      </c>
    </row>
    <row r="103" spans="1:19" s="30" customFormat="1" ht="23.25">
      <c r="A103" s="899" t="s">
        <v>19398</v>
      </c>
      <c r="B103" s="399" t="s">
        <v>280</v>
      </c>
      <c r="C103" s="399" t="s">
        <v>115</v>
      </c>
      <c r="D103" s="797" t="s">
        <v>20032</v>
      </c>
      <c r="E103" s="802">
        <v>7000</v>
      </c>
      <c r="F103" s="900" t="s">
        <v>20033</v>
      </c>
      <c r="G103" s="656" t="s">
        <v>20034</v>
      </c>
      <c r="H103" s="901" t="s">
        <v>19939</v>
      </c>
      <c r="I103" s="901" t="s">
        <v>19703</v>
      </c>
      <c r="J103" s="901" t="s">
        <v>19940</v>
      </c>
      <c r="K103" s="902">
        <v>3</v>
      </c>
      <c r="L103" s="903">
        <v>12</v>
      </c>
      <c r="M103" s="802">
        <v>84000</v>
      </c>
      <c r="N103" s="904">
        <v>0</v>
      </c>
      <c r="O103" s="904">
        <v>6</v>
      </c>
      <c r="P103" s="802">
        <v>42000</v>
      </c>
      <c r="Q103" s="904">
        <v>0</v>
      </c>
      <c r="R103" s="904">
        <v>12</v>
      </c>
      <c r="S103" s="1008">
        <v>84000</v>
      </c>
    </row>
    <row r="104" spans="1:19" s="30" customFormat="1" ht="23.25">
      <c r="A104" s="899" t="s">
        <v>19398</v>
      </c>
      <c r="B104" s="399" t="s">
        <v>280</v>
      </c>
      <c r="C104" s="399" t="s">
        <v>115</v>
      </c>
      <c r="D104" s="797" t="s">
        <v>20035</v>
      </c>
      <c r="E104" s="802">
        <v>13500</v>
      </c>
      <c r="F104" s="900" t="s">
        <v>20036</v>
      </c>
      <c r="G104" s="656" t="s">
        <v>20037</v>
      </c>
      <c r="H104" s="901" t="s">
        <v>19713</v>
      </c>
      <c r="I104" s="901" t="s">
        <v>19773</v>
      </c>
      <c r="J104" s="901" t="s">
        <v>19815</v>
      </c>
      <c r="K104" s="902">
        <v>2</v>
      </c>
      <c r="L104" s="903">
        <v>12</v>
      </c>
      <c r="M104" s="802">
        <v>162000</v>
      </c>
      <c r="N104" s="904">
        <v>0</v>
      </c>
      <c r="O104" s="904">
        <v>6</v>
      </c>
      <c r="P104" s="802">
        <v>81000</v>
      </c>
      <c r="Q104" s="904">
        <v>0</v>
      </c>
      <c r="R104" s="904">
        <v>12</v>
      </c>
      <c r="S104" s="1008">
        <v>162000</v>
      </c>
    </row>
    <row r="105" spans="1:19" s="30" customFormat="1" ht="23.25">
      <c r="A105" s="899" t="s">
        <v>19398</v>
      </c>
      <c r="B105" s="399" t="s">
        <v>280</v>
      </c>
      <c r="C105" s="399" t="s">
        <v>115</v>
      </c>
      <c r="D105" s="797" t="s">
        <v>19705</v>
      </c>
      <c r="E105" s="802">
        <v>5500</v>
      </c>
      <c r="F105" s="900" t="s">
        <v>20038</v>
      </c>
      <c r="G105" s="656" t="s">
        <v>20039</v>
      </c>
      <c r="H105" s="901" t="s">
        <v>20040</v>
      </c>
      <c r="I105" s="901" t="s">
        <v>19703</v>
      </c>
      <c r="J105" s="901" t="s">
        <v>20041</v>
      </c>
      <c r="K105" s="902">
        <v>2</v>
      </c>
      <c r="L105" s="903">
        <v>12</v>
      </c>
      <c r="M105" s="802">
        <v>66000</v>
      </c>
      <c r="N105" s="904">
        <v>0</v>
      </c>
      <c r="O105" s="904">
        <v>6</v>
      </c>
      <c r="P105" s="802">
        <v>33000</v>
      </c>
      <c r="Q105" s="904">
        <v>0</v>
      </c>
      <c r="R105" s="904">
        <v>12</v>
      </c>
      <c r="S105" s="1008">
        <v>66000</v>
      </c>
    </row>
    <row r="106" spans="1:19" s="30" customFormat="1" ht="23.25">
      <c r="A106" s="899" t="s">
        <v>19398</v>
      </c>
      <c r="B106" s="399" t="s">
        <v>280</v>
      </c>
      <c r="C106" s="399" t="s">
        <v>115</v>
      </c>
      <c r="D106" s="797" t="s">
        <v>20042</v>
      </c>
      <c r="E106" s="802">
        <v>9000</v>
      </c>
      <c r="F106" s="900" t="s">
        <v>20043</v>
      </c>
      <c r="G106" s="656" t="s">
        <v>20044</v>
      </c>
      <c r="H106" s="901" t="s">
        <v>19790</v>
      </c>
      <c r="I106" s="901" t="s">
        <v>19703</v>
      </c>
      <c r="J106" s="901" t="s">
        <v>19791</v>
      </c>
      <c r="K106" s="902">
        <v>2</v>
      </c>
      <c r="L106" s="903">
        <v>12</v>
      </c>
      <c r="M106" s="802">
        <v>108000</v>
      </c>
      <c r="N106" s="904">
        <v>0</v>
      </c>
      <c r="O106" s="904">
        <v>6</v>
      </c>
      <c r="P106" s="802">
        <v>54000</v>
      </c>
      <c r="Q106" s="904">
        <v>0</v>
      </c>
      <c r="R106" s="904">
        <v>12</v>
      </c>
      <c r="S106" s="1008">
        <v>108000</v>
      </c>
    </row>
    <row r="107" spans="1:19" s="30" customFormat="1" ht="34.9">
      <c r="A107" s="899" t="s">
        <v>19398</v>
      </c>
      <c r="B107" s="399" t="s">
        <v>280</v>
      </c>
      <c r="C107" s="399" t="s">
        <v>115</v>
      </c>
      <c r="D107" s="797" t="s">
        <v>20045</v>
      </c>
      <c r="E107" s="802">
        <v>13500</v>
      </c>
      <c r="F107" s="900" t="s">
        <v>20046</v>
      </c>
      <c r="G107" s="656" t="s">
        <v>20047</v>
      </c>
      <c r="H107" s="901" t="s">
        <v>20048</v>
      </c>
      <c r="I107" s="901" t="s">
        <v>19764</v>
      </c>
      <c r="J107" s="901" t="s">
        <v>37963</v>
      </c>
      <c r="K107" s="902">
        <v>1</v>
      </c>
      <c r="L107" s="903">
        <v>1</v>
      </c>
      <c r="M107" s="802">
        <v>5200</v>
      </c>
      <c r="N107" s="904">
        <v>0</v>
      </c>
      <c r="O107" s="904">
        <v>0</v>
      </c>
      <c r="P107" s="802">
        <v>0</v>
      </c>
      <c r="Q107" s="904">
        <v>0</v>
      </c>
      <c r="R107" s="904">
        <v>0</v>
      </c>
      <c r="S107" s="1008">
        <v>0</v>
      </c>
    </row>
    <row r="108" spans="1:19" s="30" customFormat="1" ht="23.25">
      <c r="A108" s="899" t="s">
        <v>19398</v>
      </c>
      <c r="B108" s="399" t="s">
        <v>280</v>
      </c>
      <c r="C108" s="399" t="s">
        <v>115</v>
      </c>
      <c r="D108" s="797" t="s">
        <v>20049</v>
      </c>
      <c r="E108" s="802">
        <v>2500</v>
      </c>
      <c r="F108" s="900" t="s">
        <v>20050</v>
      </c>
      <c r="G108" s="656" t="s">
        <v>20051</v>
      </c>
      <c r="H108" s="901" t="s">
        <v>19828</v>
      </c>
      <c r="I108" s="901" t="s">
        <v>619</v>
      </c>
      <c r="J108" s="901" t="s">
        <v>19829</v>
      </c>
      <c r="K108" s="902">
        <v>2</v>
      </c>
      <c r="L108" s="903">
        <v>12</v>
      </c>
      <c r="M108" s="802">
        <v>30000</v>
      </c>
      <c r="N108" s="904">
        <v>0</v>
      </c>
      <c r="O108" s="904">
        <v>6</v>
      </c>
      <c r="P108" s="802">
        <v>15000</v>
      </c>
      <c r="Q108" s="904">
        <v>0</v>
      </c>
      <c r="R108" s="904">
        <v>12</v>
      </c>
      <c r="S108" s="1008">
        <v>30000</v>
      </c>
    </row>
    <row r="109" spans="1:19" s="30" customFormat="1" ht="23.25">
      <c r="A109" s="899" t="s">
        <v>19398</v>
      </c>
      <c r="B109" s="399" t="s">
        <v>280</v>
      </c>
      <c r="C109" s="399" t="s">
        <v>115</v>
      </c>
      <c r="D109" s="797" t="s">
        <v>19705</v>
      </c>
      <c r="E109" s="802">
        <v>6000</v>
      </c>
      <c r="F109" s="900" t="s">
        <v>20052</v>
      </c>
      <c r="G109" s="656" t="s">
        <v>20053</v>
      </c>
      <c r="H109" s="901" t="s">
        <v>19708</v>
      </c>
      <c r="I109" s="901" t="s">
        <v>19764</v>
      </c>
      <c r="J109" s="901" t="s">
        <v>20054</v>
      </c>
      <c r="K109" s="902">
        <v>2</v>
      </c>
      <c r="L109" s="903">
        <v>12</v>
      </c>
      <c r="M109" s="802">
        <v>72000</v>
      </c>
      <c r="N109" s="904">
        <v>0</v>
      </c>
      <c r="O109" s="904">
        <v>6</v>
      </c>
      <c r="P109" s="802">
        <v>36000</v>
      </c>
      <c r="Q109" s="904">
        <v>0</v>
      </c>
      <c r="R109" s="904">
        <v>12</v>
      </c>
      <c r="S109" s="1008">
        <v>72000</v>
      </c>
    </row>
    <row r="110" spans="1:19" s="30" customFormat="1" ht="23.25">
      <c r="A110" s="899" t="s">
        <v>19398</v>
      </c>
      <c r="B110" s="399" t="s">
        <v>280</v>
      </c>
      <c r="C110" s="399" t="s">
        <v>115</v>
      </c>
      <c r="D110" s="797" t="s">
        <v>20055</v>
      </c>
      <c r="E110" s="802">
        <v>10000</v>
      </c>
      <c r="F110" s="900" t="s">
        <v>20056</v>
      </c>
      <c r="G110" s="656" t="s">
        <v>20057</v>
      </c>
      <c r="H110" s="901" t="s">
        <v>19862</v>
      </c>
      <c r="I110" s="901" t="s">
        <v>19703</v>
      </c>
      <c r="J110" s="901" t="s">
        <v>20058</v>
      </c>
      <c r="K110" s="902">
        <v>2</v>
      </c>
      <c r="L110" s="903">
        <v>3</v>
      </c>
      <c r="M110" s="802">
        <v>26666.67</v>
      </c>
      <c r="N110" s="904">
        <v>0</v>
      </c>
      <c r="O110" s="904">
        <v>0</v>
      </c>
      <c r="P110" s="802">
        <v>0</v>
      </c>
      <c r="Q110" s="904">
        <v>0</v>
      </c>
      <c r="R110" s="904">
        <v>0</v>
      </c>
      <c r="S110" s="1008">
        <v>0</v>
      </c>
    </row>
    <row r="111" spans="1:19" s="30" customFormat="1" ht="23.25">
      <c r="A111" s="899" t="s">
        <v>19398</v>
      </c>
      <c r="B111" s="399" t="s">
        <v>280</v>
      </c>
      <c r="C111" s="399" t="s">
        <v>115</v>
      </c>
      <c r="D111" s="797" t="s">
        <v>19738</v>
      </c>
      <c r="E111" s="802">
        <v>4000</v>
      </c>
      <c r="F111" s="900" t="s">
        <v>20059</v>
      </c>
      <c r="G111" s="656" t="s">
        <v>20060</v>
      </c>
      <c r="H111" s="901" t="s">
        <v>19708</v>
      </c>
      <c r="I111" s="901" t="s">
        <v>19703</v>
      </c>
      <c r="J111" s="901" t="s">
        <v>19709</v>
      </c>
      <c r="K111" s="902">
        <v>2</v>
      </c>
      <c r="L111" s="903">
        <v>12</v>
      </c>
      <c r="M111" s="802">
        <v>48000</v>
      </c>
      <c r="N111" s="904">
        <v>0</v>
      </c>
      <c r="O111" s="904">
        <v>6</v>
      </c>
      <c r="P111" s="802">
        <v>24000</v>
      </c>
      <c r="Q111" s="904">
        <v>0</v>
      </c>
      <c r="R111" s="904">
        <v>12</v>
      </c>
      <c r="S111" s="1008">
        <v>48000</v>
      </c>
    </row>
    <row r="112" spans="1:19" s="30" customFormat="1" ht="23.25">
      <c r="A112" s="899" t="s">
        <v>19398</v>
      </c>
      <c r="B112" s="399" t="s">
        <v>280</v>
      </c>
      <c r="C112" s="399" t="s">
        <v>115</v>
      </c>
      <c r="D112" s="797" t="s">
        <v>19705</v>
      </c>
      <c r="E112" s="802">
        <v>2600</v>
      </c>
      <c r="F112" s="900" t="s">
        <v>20061</v>
      </c>
      <c r="G112" s="656" t="s">
        <v>20062</v>
      </c>
      <c r="H112" s="901" t="s">
        <v>19713</v>
      </c>
      <c r="I112" s="901" t="s">
        <v>19703</v>
      </c>
      <c r="J112" s="901" t="s">
        <v>19815</v>
      </c>
      <c r="K112" s="902">
        <v>2</v>
      </c>
      <c r="L112" s="903">
        <v>12</v>
      </c>
      <c r="M112" s="802">
        <v>31200</v>
      </c>
      <c r="N112" s="904">
        <v>0</v>
      </c>
      <c r="O112" s="904">
        <v>6</v>
      </c>
      <c r="P112" s="802">
        <v>15600</v>
      </c>
      <c r="Q112" s="904">
        <v>0</v>
      </c>
      <c r="R112" s="904">
        <v>12</v>
      </c>
      <c r="S112" s="1008">
        <v>31200</v>
      </c>
    </row>
    <row r="113" spans="1:19" s="30" customFormat="1" ht="23.25">
      <c r="A113" s="899" t="s">
        <v>19398</v>
      </c>
      <c r="B113" s="399" t="s">
        <v>280</v>
      </c>
      <c r="C113" s="399" t="s">
        <v>115</v>
      </c>
      <c r="D113" s="797" t="s">
        <v>20063</v>
      </c>
      <c r="E113" s="802">
        <v>15000</v>
      </c>
      <c r="F113" s="900" t="s">
        <v>20064</v>
      </c>
      <c r="G113" s="656" t="s">
        <v>20065</v>
      </c>
      <c r="H113" s="901" t="s">
        <v>20066</v>
      </c>
      <c r="I113" s="901" t="s">
        <v>19714</v>
      </c>
      <c r="J113" s="901" t="s">
        <v>19709</v>
      </c>
      <c r="K113" s="902">
        <v>1</v>
      </c>
      <c r="L113" s="903">
        <v>7</v>
      </c>
      <c r="M113" s="802">
        <v>90500</v>
      </c>
      <c r="N113" s="904">
        <v>0</v>
      </c>
      <c r="O113" s="904">
        <v>0</v>
      </c>
      <c r="P113" s="802">
        <v>0</v>
      </c>
      <c r="Q113" s="904">
        <v>0</v>
      </c>
      <c r="R113" s="904">
        <v>0</v>
      </c>
      <c r="S113" s="1008">
        <v>0</v>
      </c>
    </row>
    <row r="114" spans="1:19" s="30" customFormat="1" ht="23.25">
      <c r="A114" s="899" t="s">
        <v>19398</v>
      </c>
      <c r="B114" s="399" t="s">
        <v>280</v>
      </c>
      <c r="C114" s="399" t="s">
        <v>115</v>
      </c>
      <c r="D114" s="797" t="s">
        <v>20067</v>
      </c>
      <c r="E114" s="802">
        <v>10000</v>
      </c>
      <c r="F114" s="900" t="s">
        <v>20068</v>
      </c>
      <c r="G114" s="656" t="s">
        <v>20069</v>
      </c>
      <c r="H114" s="901" t="s">
        <v>19729</v>
      </c>
      <c r="I114" s="901" t="s">
        <v>19703</v>
      </c>
      <c r="J114" s="901" t="s">
        <v>19726</v>
      </c>
      <c r="K114" s="902">
        <v>2</v>
      </c>
      <c r="L114" s="903">
        <v>12</v>
      </c>
      <c r="M114" s="802">
        <v>120000</v>
      </c>
      <c r="N114" s="904">
        <v>0</v>
      </c>
      <c r="O114" s="904">
        <v>6</v>
      </c>
      <c r="P114" s="802">
        <v>60000</v>
      </c>
      <c r="Q114" s="904">
        <v>0</v>
      </c>
      <c r="R114" s="904">
        <v>12</v>
      </c>
      <c r="S114" s="1008">
        <v>120000</v>
      </c>
    </row>
    <row r="115" spans="1:19" s="30" customFormat="1" ht="34.9">
      <c r="A115" s="899" t="s">
        <v>19398</v>
      </c>
      <c r="B115" s="399" t="s">
        <v>280</v>
      </c>
      <c r="C115" s="399" t="s">
        <v>115</v>
      </c>
      <c r="D115" s="797" t="s">
        <v>20070</v>
      </c>
      <c r="E115" s="802">
        <v>9500</v>
      </c>
      <c r="F115" s="900" t="s">
        <v>20071</v>
      </c>
      <c r="G115" s="656" t="s">
        <v>20072</v>
      </c>
      <c r="H115" s="901" t="s">
        <v>19713</v>
      </c>
      <c r="I115" s="901" t="s">
        <v>19703</v>
      </c>
      <c r="J115" s="901" t="s">
        <v>19815</v>
      </c>
      <c r="K115" s="902">
        <v>2</v>
      </c>
      <c r="L115" s="903">
        <v>12</v>
      </c>
      <c r="M115" s="802">
        <v>114000</v>
      </c>
      <c r="N115" s="904">
        <v>0</v>
      </c>
      <c r="O115" s="904">
        <v>6</v>
      </c>
      <c r="P115" s="802">
        <v>57000</v>
      </c>
      <c r="Q115" s="904">
        <v>0</v>
      </c>
      <c r="R115" s="904">
        <v>12</v>
      </c>
      <c r="S115" s="1008">
        <v>114000</v>
      </c>
    </row>
    <row r="116" spans="1:19" s="30" customFormat="1" ht="23.25">
      <c r="A116" s="899" t="s">
        <v>19398</v>
      </c>
      <c r="B116" s="399" t="s">
        <v>280</v>
      </c>
      <c r="C116" s="399" t="s">
        <v>115</v>
      </c>
      <c r="D116" s="797" t="s">
        <v>19919</v>
      </c>
      <c r="E116" s="802">
        <v>4000</v>
      </c>
      <c r="F116" s="900" t="s">
        <v>20073</v>
      </c>
      <c r="G116" s="656" t="s">
        <v>20074</v>
      </c>
      <c r="H116" s="901" t="s">
        <v>19741</v>
      </c>
      <c r="I116" s="901" t="s">
        <v>19742</v>
      </c>
      <c r="J116" s="901" t="s">
        <v>19743</v>
      </c>
      <c r="K116" s="902">
        <v>2</v>
      </c>
      <c r="L116" s="903">
        <v>12</v>
      </c>
      <c r="M116" s="802">
        <v>48000</v>
      </c>
      <c r="N116" s="904">
        <v>0</v>
      </c>
      <c r="O116" s="904">
        <v>6</v>
      </c>
      <c r="P116" s="802">
        <v>24000</v>
      </c>
      <c r="Q116" s="904">
        <v>0</v>
      </c>
      <c r="R116" s="904">
        <v>12</v>
      </c>
      <c r="S116" s="1008">
        <v>48000</v>
      </c>
    </row>
    <row r="117" spans="1:19" s="30" customFormat="1" ht="23.25">
      <c r="A117" s="899" t="s">
        <v>19398</v>
      </c>
      <c r="B117" s="399" t="s">
        <v>280</v>
      </c>
      <c r="C117" s="399" t="s">
        <v>115</v>
      </c>
      <c r="D117" s="797" t="s">
        <v>20075</v>
      </c>
      <c r="E117" s="802">
        <v>10000</v>
      </c>
      <c r="F117" s="900" t="s">
        <v>20076</v>
      </c>
      <c r="G117" s="656" t="s">
        <v>20077</v>
      </c>
      <c r="H117" s="901" t="s">
        <v>19790</v>
      </c>
      <c r="I117" s="901" t="s">
        <v>19703</v>
      </c>
      <c r="J117" s="901" t="s">
        <v>19842</v>
      </c>
      <c r="K117" s="902">
        <v>2</v>
      </c>
      <c r="L117" s="903">
        <v>12</v>
      </c>
      <c r="M117" s="802">
        <v>120000</v>
      </c>
      <c r="N117" s="904">
        <v>0</v>
      </c>
      <c r="O117" s="904">
        <v>2</v>
      </c>
      <c r="P117" s="802">
        <v>20000</v>
      </c>
      <c r="Q117" s="904">
        <v>0</v>
      </c>
      <c r="R117" s="904">
        <v>0</v>
      </c>
      <c r="S117" s="1008">
        <v>0</v>
      </c>
    </row>
    <row r="118" spans="1:19" s="30" customFormat="1" ht="34.9">
      <c r="A118" s="899" t="s">
        <v>19398</v>
      </c>
      <c r="B118" s="399" t="s">
        <v>280</v>
      </c>
      <c r="C118" s="399" t="s">
        <v>115</v>
      </c>
      <c r="D118" s="797" t="s">
        <v>20078</v>
      </c>
      <c r="E118" s="802">
        <v>3000</v>
      </c>
      <c r="F118" s="900" t="s">
        <v>20079</v>
      </c>
      <c r="G118" s="656" t="s">
        <v>20080</v>
      </c>
      <c r="H118" s="901" t="s">
        <v>19988</v>
      </c>
      <c r="I118" s="901" t="s">
        <v>19742</v>
      </c>
      <c r="J118" s="901" t="s">
        <v>37964</v>
      </c>
      <c r="K118" s="902">
        <v>2</v>
      </c>
      <c r="L118" s="903">
        <v>12</v>
      </c>
      <c r="M118" s="802">
        <v>36000</v>
      </c>
      <c r="N118" s="904">
        <v>0</v>
      </c>
      <c r="O118" s="904">
        <v>6</v>
      </c>
      <c r="P118" s="802">
        <v>18000</v>
      </c>
      <c r="Q118" s="904">
        <v>0</v>
      </c>
      <c r="R118" s="904">
        <v>12</v>
      </c>
      <c r="S118" s="1008">
        <v>36000</v>
      </c>
    </row>
    <row r="119" spans="1:19" s="30" customFormat="1" ht="23.25">
      <c r="A119" s="899" t="s">
        <v>19398</v>
      </c>
      <c r="B119" s="399" t="s">
        <v>280</v>
      </c>
      <c r="C119" s="399" t="s">
        <v>115</v>
      </c>
      <c r="D119" s="797" t="s">
        <v>20082</v>
      </c>
      <c r="E119" s="802">
        <v>7500</v>
      </c>
      <c r="F119" s="900" t="s">
        <v>20083</v>
      </c>
      <c r="G119" s="656" t="s">
        <v>20084</v>
      </c>
      <c r="H119" s="901" t="s">
        <v>19891</v>
      </c>
      <c r="I119" s="901" t="s">
        <v>19703</v>
      </c>
      <c r="J119" s="901" t="s">
        <v>20085</v>
      </c>
      <c r="K119" s="902">
        <v>2</v>
      </c>
      <c r="L119" s="903">
        <v>12</v>
      </c>
      <c r="M119" s="802">
        <v>90000</v>
      </c>
      <c r="N119" s="904">
        <v>0</v>
      </c>
      <c r="O119" s="904">
        <v>6</v>
      </c>
      <c r="P119" s="802">
        <v>45000</v>
      </c>
      <c r="Q119" s="904">
        <v>0</v>
      </c>
      <c r="R119" s="904">
        <v>12</v>
      </c>
      <c r="S119" s="1008">
        <v>90000</v>
      </c>
    </row>
    <row r="120" spans="1:19" s="30" customFormat="1" ht="34.9">
      <c r="A120" s="899" t="s">
        <v>19398</v>
      </c>
      <c r="B120" s="399" t="s">
        <v>280</v>
      </c>
      <c r="C120" s="399" t="s">
        <v>115</v>
      </c>
      <c r="D120" s="797" t="s">
        <v>20055</v>
      </c>
      <c r="E120" s="802">
        <v>12000</v>
      </c>
      <c r="F120" s="900" t="s">
        <v>20086</v>
      </c>
      <c r="G120" s="656" t="s">
        <v>20087</v>
      </c>
      <c r="H120" s="901" t="s">
        <v>20088</v>
      </c>
      <c r="I120" s="901" t="s">
        <v>19703</v>
      </c>
      <c r="J120" s="901" t="s">
        <v>20089</v>
      </c>
      <c r="K120" s="902">
        <v>2</v>
      </c>
      <c r="L120" s="903">
        <v>12</v>
      </c>
      <c r="M120" s="802">
        <v>144000</v>
      </c>
      <c r="N120" s="904">
        <v>0</v>
      </c>
      <c r="O120" s="904">
        <v>6</v>
      </c>
      <c r="P120" s="802">
        <v>72000</v>
      </c>
      <c r="Q120" s="904">
        <v>0</v>
      </c>
      <c r="R120" s="904">
        <v>12</v>
      </c>
      <c r="S120" s="1008">
        <v>144000</v>
      </c>
    </row>
    <row r="121" spans="1:19" s="30" customFormat="1" ht="23.25">
      <c r="A121" s="899" t="s">
        <v>19398</v>
      </c>
      <c r="B121" s="399" t="s">
        <v>280</v>
      </c>
      <c r="C121" s="399" t="s">
        <v>115</v>
      </c>
      <c r="D121" s="797" t="s">
        <v>19705</v>
      </c>
      <c r="E121" s="802">
        <v>5000</v>
      </c>
      <c r="F121" s="900" t="s">
        <v>20090</v>
      </c>
      <c r="G121" s="656" t="s">
        <v>20091</v>
      </c>
      <c r="H121" s="901" t="s">
        <v>19713</v>
      </c>
      <c r="I121" s="901" t="s">
        <v>19703</v>
      </c>
      <c r="J121" s="901" t="s">
        <v>19815</v>
      </c>
      <c r="K121" s="902">
        <v>2</v>
      </c>
      <c r="L121" s="903">
        <v>12</v>
      </c>
      <c r="M121" s="802">
        <v>60000</v>
      </c>
      <c r="N121" s="904">
        <v>0</v>
      </c>
      <c r="O121" s="904">
        <v>6</v>
      </c>
      <c r="P121" s="802">
        <v>30000</v>
      </c>
      <c r="Q121" s="904">
        <v>0</v>
      </c>
      <c r="R121" s="904">
        <v>12</v>
      </c>
      <c r="S121" s="1008">
        <v>60000</v>
      </c>
    </row>
    <row r="122" spans="1:19" s="30" customFormat="1" ht="23.25">
      <c r="A122" s="899" t="s">
        <v>19398</v>
      </c>
      <c r="B122" s="399" t="s">
        <v>280</v>
      </c>
      <c r="C122" s="399" t="s">
        <v>115</v>
      </c>
      <c r="D122" s="797" t="s">
        <v>20092</v>
      </c>
      <c r="E122" s="802">
        <v>7000</v>
      </c>
      <c r="F122" s="900" t="s">
        <v>20093</v>
      </c>
      <c r="G122" s="656" t="s">
        <v>20094</v>
      </c>
      <c r="H122" s="901" t="s">
        <v>19757</v>
      </c>
      <c r="I122" s="901" t="s">
        <v>19764</v>
      </c>
      <c r="J122" s="901" t="s">
        <v>20095</v>
      </c>
      <c r="K122" s="902">
        <v>2</v>
      </c>
      <c r="L122" s="903">
        <v>12</v>
      </c>
      <c r="M122" s="802">
        <v>84000</v>
      </c>
      <c r="N122" s="904">
        <v>0</v>
      </c>
      <c r="O122" s="904">
        <v>6</v>
      </c>
      <c r="P122" s="802">
        <v>42000</v>
      </c>
      <c r="Q122" s="904">
        <v>0</v>
      </c>
      <c r="R122" s="904">
        <v>12</v>
      </c>
      <c r="S122" s="1008">
        <v>84000</v>
      </c>
    </row>
    <row r="123" spans="1:19" s="30" customFormat="1" ht="23.25">
      <c r="A123" s="899" t="s">
        <v>19398</v>
      </c>
      <c r="B123" s="399" t="s">
        <v>280</v>
      </c>
      <c r="C123" s="399" t="s">
        <v>115</v>
      </c>
      <c r="D123" s="797" t="s">
        <v>19705</v>
      </c>
      <c r="E123" s="802">
        <v>7500</v>
      </c>
      <c r="F123" s="900" t="s">
        <v>20096</v>
      </c>
      <c r="G123" s="656" t="s">
        <v>20097</v>
      </c>
      <c r="H123" s="901" t="s">
        <v>19891</v>
      </c>
      <c r="I123" s="901" t="s">
        <v>19703</v>
      </c>
      <c r="J123" s="901" t="s">
        <v>20085</v>
      </c>
      <c r="K123" s="902">
        <v>2</v>
      </c>
      <c r="L123" s="903">
        <v>12</v>
      </c>
      <c r="M123" s="802">
        <v>108000</v>
      </c>
      <c r="N123" s="904">
        <v>0</v>
      </c>
      <c r="O123" s="904">
        <v>6</v>
      </c>
      <c r="P123" s="802">
        <v>54000</v>
      </c>
      <c r="Q123" s="904">
        <v>0</v>
      </c>
      <c r="R123" s="904">
        <v>12</v>
      </c>
      <c r="S123" s="1008">
        <v>108000</v>
      </c>
    </row>
    <row r="124" spans="1:19" s="30" customFormat="1" ht="23.25">
      <c r="A124" s="899" t="s">
        <v>19398</v>
      </c>
      <c r="B124" s="399" t="s">
        <v>280</v>
      </c>
      <c r="C124" s="399" t="s">
        <v>115</v>
      </c>
      <c r="D124" s="797" t="s">
        <v>20098</v>
      </c>
      <c r="E124" s="802">
        <v>5500</v>
      </c>
      <c r="F124" s="900" t="s">
        <v>20099</v>
      </c>
      <c r="G124" s="656" t="s">
        <v>20100</v>
      </c>
      <c r="H124" s="901" t="s">
        <v>19790</v>
      </c>
      <c r="I124" s="901" t="s">
        <v>19703</v>
      </c>
      <c r="J124" s="901" t="s">
        <v>19791</v>
      </c>
      <c r="K124" s="902">
        <v>2</v>
      </c>
      <c r="L124" s="903">
        <v>12</v>
      </c>
      <c r="M124" s="802">
        <v>66000</v>
      </c>
      <c r="N124" s="904">
        <v>0</v>
      </c>
      <c r="O124" s="904">
        <v>6</v>
      </c>
      <c r="P124" s="802">
        <v>33000</v>
      </c>
      <c r="Q124" s="904">
        <v>0</v>
      </c>
      <c r="R124" s="904">
        <v>12</v>
      </c>
      <c r="S124" s="1008">
        <v>66000</v>
      </c>
    </row>
    <row r="125" spans="1:19" s="30" customFormat="1" ht="23.25">
      <c r="A125" s="899" t="s">
        <v>19398</v>
      </c>
      <c r="B125" s="399" t="s">
        <v>280</v>
      </c>
      <c r="C125" s="399" t="s">
        <v>115</v>
      </c>
      <c r="D125" s="797" t="s">
        <v>19738</v>
      </c>
      <c r="E125" s="802">
        <v>5000</v>
      </c>
      <c r="F125" s="900" t="s">
        <v>20101</v>
      </c>
      <c r="G125" s="656" t="s">
        <v>20102</v>
      </c>
      <c r="H125" s="901" t="s">
        <v>19823</v>
      </c>
      <c r="I125" s="901" t="s">
        <v>19703</v>
      </c>
      <c r="J125" s="901" t="s">
        <v>20103</v>
      </c>
      <c r="K125" s="902">
        <v>2</v>
      </c>
      <c r="L125" s="903">
        <v>12</v>
      </c>
      <c r="M125" s="802">
        <v>60000</v>
      </c>
      <c r="N125" s="904">
        <v>0</v>
      </c>
      <c r="O125" s="904">
        <v>6</v>
      </c>
      <c r="P125" s="802">
        <v>30000</v>
      </c>
      <c r="Q125" s="904">
        <v>0</v>
      </c>
      <c r="R125" s="904">
        <v>12</v>
      </c>
      <c r="S125" s="1008">
        <v>60000</v>
      </c>
    </row>
    <row r="126" spans="1:19" s="30" customFormat="1" ht="23.25">
      <c r="A126" s="899" t="s">
        <v>19398</v>
      </c>
      <c r="B126" s="399" t="s">
        <v>280</v>
      </c>
      <c r="C126" s="399" t="s">
        <v>115</v>
      </c>
      <c r="D126" s="797" t="s">
        <v>20104</v>
      </c>
      <c r="E126" s="802">
        <v>2500</v>
      </c>
      <c r="F126" s="900" t="s">
        <v>20105</v>
      </c>
      <c r="G126" s="656" t="s">
        <v>20106</v>
      </c>
      <c r="H126" s="901" t="s">
        <v>19862</v>
      </c>
      <c r="I126" s="901" t="s">
        <v>19703</v>
      </c>
      <c r="J126" s="901" t="s">
        <v>19863</v>
      </c>
      <c r="K126" s="902">
        <v>2</v>
      </c>
      <c r="L126" s="903">
        <v>12</v>
      </c>
      <c r="M126" s="802">
        <v>30000</v>
      </c>
      <c r="N126" s="904">
        <v>0</v>
      </c>
      <c r="O126" s="904">
        <v>6</v>
      </c>
      <c r="P126" s="802">
        <v>15000</v>
      </c>
      <c r="Q126" s="904">
        <v>0</v>
      </c>
      <c r="R126" s="904">
        <v>12</v>
      </c>
      <c r="S126" s="1008">
        <v>30000</v>
      </c>
    </row>
    <row r="127" spans="1:19" s="30" customFormat="1" ht="34.9">
      <c r="A127" s="899" t="s">
        <v>19398</v>
      </c>
      <c r="B127" s="399" t="s">
        <v>280</v>
      </c>
      <c r="C127" s="399" t="s">
        <v>115</v>
      </c>
      <c r="D127" s="797" t="s">
        <v>20107</v>
      </c>
      <c r="E127" s="802">
        <v>12000</v>
      </c>
      <c r="F127" s="900" t="s">
        <v>20108</v>
      </c>
      <c r="G127" s="656" t="s">
        <v>20109</v>
      </c>
      <c r="H127" s="901" t="s">
        <v>19853</v>
      </c>
      <c r="I127" s="901" t="s">
        <v>19703</v>
      </c>
      <c r="J127" s="901" t="s">
        <v>20110</v>
      </c>
      <c r="K127" s="902">
        <v>2</v>
      </c>
      <c r="L127" s="903">
        <v>12</v>
      </c>
      <c r="M127" s="802">
        <v>144000</v>
      </c>
      <c r="N127" s="904">
        <v>0</v>
      </c>
      <c r="O127" s="904">
        <v>6</v>
      </c>
      <c r="P127" s="802">
        <v>72000</v>
      </c>
      <c r="Q127" s="904">
        <v>0</v>
      </c>
      <c r="R127" s="904">
        <v>12</v>
      </c>
      <c r="S127" s="1008">
        <v>144000</v>
      </c>
    </row>
    <row r="128" spans="1:19" s="30" customFormat="1" ht="23.25">
      <c r="A128" s="899" t="s">
        <v>19398</v>
      </c>
      <c r="B128" s="399" t="s">
        <v>280</v>
      </c>
      <c r="C128" s="399" t="s">
        <v>115</v>
      </c>
      <c r="D128" s="797" t="s">
        <v>19951</v>
      </c>
      <c r="E128" s="802">
        <v>3500</v>
      </c>
      <c r="F128" s="900" t="s">
        <v>20111</v>
      </c>
      <c r="G128" s="656" t="s">
        <v>20112</v>
      </c>
      <c r="H128" s="901" t="s">
        <v>19828</v>
      </c>
      <c r="I128" s="901" t="s">
        <v>619</v>
      </c>
      <c r="J128" s="901" t="s">
        <v>19829</v>
      </c>
      <c r="K128" s="902">
        <v>2</v>
      </c>
      <c r="L128" s="903">
        <v>12</v>
      </c>
      <c r="M128" s="802">
        <v>42000</v>
      </c>
      <c r="N128" s="904">
        <v>0</v>
      </c>
      <c r="O128" s="904">
        <v>6</v>
      </c>
      <c r="P128" s="802">
        <v>21000</v>
      </c>
      <c r="Q128" s="904">
        <v>0</v>
      </c>
      <c r="R128" s="904">
        <v>12</v>
      </c>
      <c r="S128" s="1008">
        <v>42000</v>
      </c>
    </row>
    <row r="129" spans="1:19" s="30" customFormat="1" ht="23.25">
      <c r="A129" s="899" t="s">
        <v>19398</v>
      </c>
      <c r="B129" s="399" t="s">
        <v>280</v>
      </c>
      <c r="C129" s="399" t="s">
        <v>115</v>
      </c>
      <c r="D129" s="797" t="s">
        <v>20113</v>
      </c>
      <c r="E129" s="802">
        <v>13000</v>
      </c>
      <c r="F129" s="900" t="s">
        <v>20114</v>
      </c>
      <c r="G129" s="656" t="s">
        <v>20115</v>
      </c>
      <c r="H129" s="901" t="s">
        <v>20116</v>
      </c>
      <c r="I129" s="901" t="s">
        <v>19703</v>
      </c>
      <c r="J129" s="901" t="s">
        <v>20116</v>
      </c>
      <c r="K129" s="902">
        <v>2</v>
      </c>
      <c r="L129" s="903">
        <v>12</v>
      </c>
      <c r="M129" s="802">
        <v>156000</v>
      </c>
      <c r="N129" s="904">
        <v>0</v>
      </c>
      <c r="O129" s="904">
        <v>6</v>
      </c>
      <c r="P129" s="802">
        <v>78000</v>
      </c>
      <c r="Q129" s="904">
        <v>0</v>
      </c>
      <c r="R129" s="904">
        <v>12</v>
      </c>
      <c r="S129" s="1008">
        <v>156000</v>
      </c>
    </row>
    <row r="130" spans="1:19" s="30" customFormat="1" ht="23.25">
      <c r="A130" s="899" t="s">
        <v>19398</v>
      </c>
      <c r="B130" s="399" t="s">
        <v>280</v>
      </c>
      <c r="C130" s="399" t="s">
        <v>115</v>
      </c>
      <c r="D130" s="797" t="s">
        <v>20117</v>
      </c>
      <c r="E130" s="802">
        <v>10000</v>
      </c>
      <c r="F130" s="900" t="s">
        <v>20118</v>
      </c>
      <c r="G130" s="656" t="s">
        <v>20119</v>
      </c>
      <c r="H130" s="901" t="s">
        <v>19757</v>
      </c>
      <c r="I130" s="901" t="s">
        <v>19703</v>
      </c>
      <c r="J130" s="901" t="s">
        <v>20120</v>
      </c>
      <c r="K130" s="902">
        <v>2</v>
      </c>
      <c r="L130" s="903">
        <v>12</v>
      </c>
      <c r="M130" s="802">
        <v>120000</v>
      </c>
      <c r="N130" s="904">
        <v>0</v>
      </c>
      <c r="O130" s="904">
        <v>6</v>
      </c>
      <c r="P130" s="802">
        <v>60000</v>
      </c>
      <c r="Q130" s="904">
        <v>0</v>
      </c>
      <c r="R130" s="904">
        <v>12</v>
      </c>
      <c r="S130" s="1008">
        <v>120000</v>
      </c>
    </row>
    <row r="131" spans="1:19" s="30" customFormat="1" ht="23.25">
      <c r="A131" s="899" t="s">
        <v>19398</v>
      </c>
      <c r="B131" s="399" t="s">
        <v>280</v>
      </c>
      <c r="C131" s="399" t="s">
        <v>115</v>
      </c>
      <c r="D131" s="797" t="s">
        <v>20121</v>
      </c>
      <c r="E131" s="802">
        <v>5000</v>
      </c>
      <c r="F131" s="900" t="s">
        <v>20122</v>
      </c>
      <c r="G131" s="656" t="s">
        <v>20123</v>
      </c>
      <c r="H131" s="901" t="s">
        <v>19741</v>
      </c>
      <c r="I131" s="901" t="s">
        <v>19742</v>
      </c>
      <c r="J131" s="901" t="s">
        <v>19743</v>
      </c>
      <c r="K131" s="902">
        <v>2</v>
      </c>
      <c r="L131" s="903">
        <v>12</v>
      </c>
      <c r="M131" s="802">
        <v>60000</v>
      </c>
      <c r="N131" s="904">
        <v>0</v>
      </c>
      <c r="O131" s="904">
        <v>6</v>
      </c>
      <c r="P131" s="802">
        <v>30000</v>
      </c>
      <c r="Q131" s="904">
        <v>0</v>
      </c>
      <c r="R131" s="904">
        <v>12</v>
      </c>
      <c r="S131" s="1008">
        <v>60000</v>
      </c>
    </row>
    <row r="132" spans="1:19" s="30" customFormat="1" ht="23.25">
      <c r="A132" s="899" t="s">
        <v>19398</v>
      </c>
      <c r="B132" s="399" t="s">
        <v>280</v>
      </c>
      <c r="C132" s="399" t="s">
        <v>115</v>
      </c>
      <c r="D132" s="797" t="s">
        <v>20124</v>
      </c>
      <c r="E132" s="802">
        <v>13000</v>
      </c>
      <c r="F132" s="900" t="s">
        <v>20125</v>
      </c>
      <c r="G132" s="656" t="s">
        <v>20126</v>
      </c>
      <c r="H132" s="901" t="s">
        <v>19713</v>
      </c>
      <c r="I132" s="901" t="s">
        <v>19703</v>
      </c>
      <c r="J132" s="901" t="s">
        <v>19733</v>
      </c>
      <c r="K132" s="902">
        <v>2</v>
      </c>
      <c r="L132" s="903">
        <v>12</v>
      </c>
      <c r="M132" s="802">
        <v>156000</v>
      </c>
      <c r="N132" s="904">
        <v>0</v>
      </c>
      <c r="O132" s="904">
        <v>6</v>
      </c>
      <c r="P132" s="802">
        <v>78000</v>
      </c>
      <c r="Q132" s="904">
        <v>0</v>
      </c>
      <c r="R132" s="904">
        <v>12</v>
      </c>
      <c r="S132" s="1008">
        <v>156000</v>
      </c>
    </row>
    <row r="133" spans="1:19" s="30" customFormat="1" ht="23.25">
      <c r="A133" s="899" t="s">
        <v>19398</v>
      </c>
      <c r="B133" s="399" t="s">
        <v>280</v>
      </c>
      <c r="C133" s="399" t="s">
        <v>115</v>
      </c>
      <c r="D133" s="797" t="s">
        <v>20127</v>
      </c>
      <c r="E133" s="802">
        <v>11000</v>
      </c>
      <c r="F133" s="900" t="s">
        <v>20128</v>
      </c>
      <c r="G133" s="656" t="s">
        <v>20129</v>
      </c>
      <c r="H133" s="901" t="s">
        <v>19708</v>
      </c>
      <c r="I133" s="901" t="s">
        <v>19703</v>
      </c>
      <c r="J133" s="901" t="s">
        <v>20130</v>
      </c>
      <c r="K133" s="902">
        <v>3</v>
      </c>
      <c r="L133" s="903">
        <v>12</v>
      </c>
      <c r="M133" s="802">
        <v>132000</v>
      </c>
      <c r="N133" s="904">
        <v>0</v>
      </c>
      <c r="O133" s="904">
        <v>6</v>
      </c>
      <c r="P133" s="802">
        <v>66000</v>
      </c>
      <c r="Q133" s="904">
        <v>0</v>
      </c>
      <c r="R133" s="904">
        <v>12</v>
      </c>
      <c r="S133" s="1008">
        <v>132000</v>
      </c>
    </row>
    <row r="134" spans="1:19" s="30" customFormat="1" ht="34.9">
      <c r="A134" s="899" t="s">
        <v>19398</v>
      </c>
      <c r="B134" s="399" t="s">
        <v>280</v>
      </c>
      <c r="C134" s="399" t="s">
        <v>115</v>
      </c>
      <c r="D134" s="797" t="s">
        <v>37965</v>
      </c>
      <c r="E134" s="802">
        <v>10000</v>
      </c>
      <c r="F134" s="900" t="s">
        <v>20131</v>
      </c>
      <c r="G134" s="656" t="s">
        <v>20132</v>
      </c>
      <c r="H134" s="901" t="s">
        <v>19713</v>
      </c>
      <c r="I134" s="901" t="s">
        <v>19703</v>
      </c>
      <c r="J134" s="901" t="s">
        <v>19733</v>
      </c>
      <c r="K134" s="902">
        <v>2</v>
      </c>
      <c r="L134" s="903">
        <v>12</v>
      </c>
      <c r="M134" s="802">
        <v>120000</v>
      </c>
      <c r="N134" s="904">
        <v>0</v>
      </c>
      <c r="O134" s="904">
        <v>6</v>
      </c>
      <c r="P134" s="802">
        <v>60000</v>
      </c>
      <c r="Q134" s="904">
        <v>0</v>
      </c>
      <c r="R134" s="904">
        <v>12</v>
      </c>
      <c r="S134" s="1008">
        <v>120000</v>
      </c>
    </row>
    <row r="135" spans="1:19" s="30" customFormat="1" ht="23.25">
      <c r="A135" s="899" t="s">
        <v>19398</v>
      </c>
      <c r="B135" s="399" t="s">
        <v>280</v>
      </c>
      <c r="C135" s="399" t="s">
        <v>115</v>
      </c>
      <c r="D135" s="797" t="s">
        <v>20133</v>
      </c>
      <c r="E135" s="802">
        <v>12000</v>
      </c>
      <c r="F135" s="900" t="s">
        <v>20134</v>
      </c>
      <c r="G135" s="656" t="s">
        <v>20135</v>
      </c>
      <c r="H135" s="901" t="s">
        <v>19713</v>
      </c>
      <c r="I135" s="901" t="s">
        <v>19773</v>
      </c>
      <c r="J135" s="901" t="s">
        <v>19733</v>
      </c>
      <c r="K135" s="902">
        <v>2</v>
      </c>
      <c r="L135" s="903">
        <v>12</v>
      </c>
      <c r="M135" s="802">
        <v>144000</v>
      </c>
      <c r="N135" s="904">
        <v>0</v>
      </c>
      <c r="O135" s="904">
        <v>6</v>
      </c>
      <c r="P135" s="802">
        <v>72000</v>
      </c>
      <c r="Q135" s="904">
        <v>0</v>
      </c>
      <c r="R135" s="904">
        <v>12</v>
      </c>
      <c r="S135" s="1008">
        <v>144000</v>
      </c>
    </row>
    <row r="136" spans="1:19" s="30" customFormat="1" ht="23.25">
      <c r="A136" s="899" t="s">
        <v>19398</v>
      </c>
      <c r="B136" s="399" t="s">
        <v>280</v>
      </c>
      <c r="C136" s="399" t="s">
        <v>115</v>
      </c>
      <c r="D136" s="797" t="s">
        <v>19705</v>
      </c>
      <c r="E136" s="802">
        <v>8000</v>
      </c>
      <c r="F136" s="900" t="s">
        <v>20136</v>
      </c>
      <c r="G136" s="656" t="s">
        <v>20137</v>
      </c>
      <c r="H136" s="901" t="s">
        <v>19713</v>
      </c>
      <c r="I136" s="901" t="s">
        <v>19703</v>
      </c>
      <c r="J136" s="901" t="s">
        <v>19815</v>
      </c>
      <c r="K136" s="902">
        <v>2</v>
      </c>
      <c r="L136" s="903">
        <v>12</v>
      </c>
      <c r="M136" s="802">
        <v>96000</v>
      </c>
      <c r="N136" s="904">
        <v>0</v>
      </c>
      <c r="O136" s="904">
        <v>5</v>
      </c>
      <c r="P136" s="802">
        <v>40000</v>
      </c>
      <c r="Q136" s="904">
        <v>0</v>
      </c>
      <c r="R136" s="904">
        <v>0</v>
      </c>
      <c r="S136" s="1008">
        <v>0</v>
      </c>
    </row>
    <row r="137" spans="1:19" s="30" customFormat="1" ht="23.25">
      <c r="A137" s="899" t="s">
        <v>19398</v>
      </c>
      <c r="B137" s="399" t="s">
        <v>280</v>
      </c>
      <c r="C137" s="399" t="s">
        <v>115</v>
      </c>
      <c r="D137" s="797" t="s">
        <v>20138</v>
      </c>
      <c r="E137" s="802">
        <v>13000</v>
      </c>
      <c r="F137" s="900" t="s">
        <v>20139</v>
      </c>
      <c r="G137" s="656" t="s">
        <v>20140</v>
      </c>
      <c r="H137" s="901" t="s">
        <v>19729</v>
      </c>
      <c r="I137" s="901" t="s">
        <v>19703</v>
      </c>
      <c r="J137" s="901" t="s">
        <v>19726</v>
      </c>
      <c r="K137" s="902">
        <v>2</v>
      </c>
      <c r="L137" s="903">
        <v>12</v>
      </c>
      <c r="M137" s="802">
        <v>156000</v>
      </c>
      <c r="N137" s="904">
        <v>0</v>
      </c>
      <c r="O137" s="904">
        <v>6</v>
      </c>
      <c r="P137" s="802">
        <v>78000</v>
      </c>
      <c r="Q137" s="904">
        <v>0</v>
      </c>
      <c r="R137" s="904">
        <v>12</v>
      </c>
      <c r="S137" s="1008">
        <v>156000</v>
      </c>
    </row>
    <row r="138" spans="1:19" s="30" customFormat="1" ht="23.25">
      <c r="A138" s="899" t="s">
        <v>19398</v>
      </c>
      <c r="B138" s="399" t="s">
        <v>280</v>
      </c>
      <c r="C138" s="399" t="s">
        <v>115</v>
      </c>
      <c r="D138" s="797" t="s">
        <v>20141</v>
      </c>
      <c r="E138" s="802">
        <v>10000</v>
      </c>
      <c r="F138" s="900" t="s">
        <v>20142</v>
      </c>
      <c r="G138" s="656" t="s">
        <v>20143</v>
      </c>
      <c r="H138" s="901" t="s">
        <v>19810</v>
      </c>
      <c r="I138" s="901" t="s">
        <v>19703</v>
      </c>
      <c r="J138" s="901" t="s">
        <v>19887</v>
      </c>
      <c r="K138" s="902">
        <v>2</v>
      </c>
      <c r="L138" s="903">
        <v>12</v>
      </c>
      <c r="M138" s="802">
        <v>120000</v>
      </c>
      <c r="N138" s="904">
        <v>0</v>
      </c>
      <c r="O138" s="904">
        <v>6</v>
      </c>
      <c r="P138" s="802">
        <v>60000</v>
      </c>
      <c r="Q138" s="904">
        <v>0</v>
      </c>
      <c r="R138" s="904">
        <v>12</v>
      </c>
      <c r="S138" s="1008">
        <v>120000</v>
      </c>
    </row>
    <row r="139" spans="1:19" s="30" customFormat="1" ht="23.25">
      <c r="A139" s="899" t="s">
        <v>19398</v>
      </c>
      <c r="B139" s="399" t="s">
        <v>280</v>
      </c>
      <c r="C139" s="399" t="s">
        <v>115</v>
      </c>
      <c r="D139" s="797" t="s">
        <v>20144</v>
      </c>
      <c r="E139" s="802">
        <v>9000</v>
      </c>
      <c r="F139" s="900" t="s">
        <v>20145</v>
      </c>
      <c r="G139" s="656" t="s">
        <v>20146</v>
      </c>
      <c r="H139" s="901" t="s">
        <v>19862</v>
      </c>
      <c r="I139" s="901" t="s">
        <v>19703</v>
      </c>
      <c r="J139" s="901" t="s">
        <v>19863</v>
      </c>
      <c r="K139" s="902">
        <v>2</v>
      </c>
      <c r="L139" s="903">
        <v>12</v>
      </c>
      <c r="M139" s="802">
        <v>108000</v>
      </c>
      <c r="N139" s="904">
        <v>0</v>
      </c>
      <c r="O139" s="904">
        <v>6</v>
      </c>
      <c r="P139" s="802">
        <v>54000</v>
      </c>
      <c r="Q139" s="904">
        <v>0</v>
      </c>
      <c r="R139" s="904">
        <v>12</v>
      </c>
      <c r="S139" s="1008">
        <v>108000</v>
      </c>
    </row>
    <row r="140" spans="1:19" s="30" customFormat="1" ht="23.25">
      <c r="A140" s="899" t="s">
        <v>19398</v>
      </c>
      <c r="B140" s="399" t="s">
        <v>280</v>
      </c>
      <c r="C140" s="399" t="s">
        <v>115</v>
      </c>
      <c r="D140" s="797" t="s">
        <v>20147</v>
      </c>
      <c r="E140" s="802">
        <v>9000</v>
      </c>
      <c r="F140" s="900" t="s">
        <v>20148</v>
      </c>
      <c r="G140" s="656" t="s">
        <v>20149</v>
      </c>
      <c r="H140" s="901" t="s">
        <v>19713</v>
      </c>
      <c r="I140" s="901" t="s">
        <v>19703</v>
      </c>
      <c r="J140" s="901" t="s">
        <v>19733</v>
      </c>
      <c r="K140" s="902">
        <v>2</v>
      </c>
      <c r="L140" s="903">
        <v>12</v>
      </c>
      <c r="M140" s="802">
        <v>108000</v>
      </c>
      <c r="N140" s="904">
        <v>0</v>
      </c>
      <c r="O140" s="904">
        <v>6</v>
      </c>
      <c r="P140" s="802">
        <v>54000</v>
      </c>
      <c r="Q140" s="904">
        <v>0</v>
      </c>
      <c r="R140" s="904">
        <v>12</v>
      </c>
      <c r="S140" s="1008">
        <v>108000</v>
      </c>
    </row>
    <row r="141" spans="1:19" s="30" customFormat="1" ht="23.25">
      <c r="A141" s="899" t="s">
        <v>19398</v>
      </c>
      <c r="B141" s="399" t="s">
        <v>280</v>
      </c>
      <c r="C141" s="399" t="s">
        <v>115</v>
      </c>
      <c r="D141" s="797" t="s">
        <v>20150</v>
      </c>
      <c r="E141" s="802">
        <v>8000</v>
      </c>
      <c r="F141" s="900" t="s">
        <v>20151</v>
      </c>
      <c r="G141" s="656" t="s">
        <v>20152</v>
      </c>
      <c r="H141" s="901" t="s">
        <v>20153</v>
      </c>
      <c r="I141" s="901" t="s">
        <v>19703</v>
      </c>
      <c r="J141" s="901" t="s">
        <v>20154</v>
      </c>
      <c r="K141" s="902">
        <v>2</v>
      </c>
      <c r="L141" s="903">
        <v>12</v>
      </c>
      <c r="M141" s="802">
        <v>96000</v>
      </c>
      <c r="N141" s="904">
        <v>0</v>
      </c>
      <c r="O141" s="904">
        <v>6</v>
      </c>
      <c r="P141" s="802">
        <v>48000</v>
      </c>
      <c r="Q141" s="904">
        <v>0</v>
      </c>
      <c r="R141" s="904">
        <v>12</v>
      </c>
      <c r="S141" s="1008">
        <v>96000</v>
      </c>
    </row>
    <row r="142" spans="1:19" s="30" customFormat="1" ht="23.25">
      <c r="A142" s="899" t="s">
        <v>19398</v>
      </c>
      <c r="B142" s="399" t="s">
        <v>280</v>
      </c>
      <c r="C142" s="399" t="s">
        <v>115</v>
      </c>
      <c r="D142" s="797" t="s">
        <v>19705</v>
      </c>
      <c r="E142" s="802">
        <v>9000</v>
      </c>
      <c r="F142" s="900" t="s">
        <v>20155</v>
      </c>
      <c r="G142" s="656" t="s">
        <v>20156</v>
      </c>
      <c r="H142" s="901" t="s">
        <v>19823</v>
      </c>
      <c r="I142" s="901" t="s">
        <v>19703</v>
      </c>
      <c r="J142" s="901" t="s">
        <v>19824</v>
      </c>
      <c r="K142" s="902">
        <v>2</v>
      </c>
      <c r="L142" s="903">
        <v>12</v>
      </c>
      <c r="M142" s="802">
        <v>108000</v>
      </c>
      <c r="N142" s="904">
        <v>0</v>
      </c>
      <c r="O142" s="904">
        <v>6</v>
      </c>
      <c r="P142" s="802">
        <v>54000</v>
      </c>
      <c r="Q142" s="904">
        <v>0</v>
      </c>
      <c r="R142" s="904">
        <v>12</v>
      </c>
      <c r="S142" s="1008">
        <v>108000</v>
      </c>
    </row>
    <row r="143" spans="1:19" s="30" customFormat="1" ht="23.25">
      <c r="A143" s="899" t="s">
        <v>19398</v>
      </c>
      <c r="B143" s="399" t="s">
        <v>280</v>
      </c>
      <c r="C143" s="399" t="s">
        <v>115</v>
      </c>
      <c r="D143" s="797" t="s">
        <v>19733</v>
      </c>
      <c r="E143" s="802">
        <v>8000</v>
      </c>
      <c r="F143" s="900" t="s">
        <v>20157</v>
      </c>
      <c r="G143" s="656" t="s">
        <v>20158</v>
      </c>
      <c r="H143" s="901" t="s">
        <v>19713</v>
      </c>
      <c r="I143" s="901" t="s">
        <v>19703</v>
      </c>
      <c r="J143" s="901" t="s">
        <v>19733</v>
      </c>
      <c r="K143" s="902">
        <v>2</v>
      </c>
      <c r="L143" s="903">
        <v>12</v>
      </c>
      <c r="M143" s="802">
        <v>96000</v>
      </c>
      <c r="N143" s="904">
        <v>0</v>
      </c>
      <c r="O143" s="904">
        <v>6</v>
      </c>
      <c r="P143" s="802">
        <v>48000</v>
      </c>
      <c r="Q143" s="904">
        <v>0</v>
      </c>
      <c r="R143" s="904">
        <v>12</v>
      </c>
      <c r="S143" s="1008">
        <v>96000</v>
      </c>
    </row>
    <row r="144" spans="1:19" s="30" customFormat="1" ht="23.25">
      <c r="A144" s="899" t="s">
        <v>19398</v>
      </c>
      <c r="B144" s="399" t="s">
        <v>280</v>
      </c>
      <c r="C144" s="399" t="s">
        <v>115</v>
      </c>
      <c r="D144" s="797" t="s">
        <v>19825</v>
      </c>
      <c r="E144" s="802">
        <v>3400</v>
      </c>
      <c r="F144" s="900" t="s">
        <v>20159</v>
      </c>
      <c r="G144" s="656" t="s">
        <v>20160</v>
      </c>
      <c r="H144" s="901" t="s">
        <v>19828</v>
      </c>
      <c r="I144" s="901" t="s">
        <v>619</v>
      </c>
      <c r="J144" s="901" t="s">
        <v>19829</v>
      </c>
      <c r="K144" s="902">
        <v>2</v>
      </c>
      <c r="L144" s="903">
        <v>12</v>
      </c>
      <c r="M144" s="802">
        <v>40800</v>
      </c>
      <c r="N144" s="904">
        <v>0</v>
      </c>
      <c r="O144" s="904">
        <v>6</v>
      </c>
      <c r="P144" s="802">
        <v>20400</v>
      </c>
      <c r="Q144" s="904">
        <v>0</v>
      </c>
      <c r="R144" s="904">
        <v>12</v>
      </c>
      <c r="S144" s="1008">
        <v>40800</v>
      </c>
    </row>
    <row r="145" spans="1:19" s="30" customFormat="1" ht="23.25">
      <c r="A145" s="899" t="s">
        <v>19398</v>
      </c>
      <c r="B145" s="399" t="s">
        <v>280</v>
      </c>
      <c r="C145" s="399" t="s">
        <v>115</v>
      </c>
      <c r="D145" s="797" t="s">
        <v>20161</v>
      </c>
      <c r="E145" s="802">
        <v>10000</v>
      </c>
      <c r="F145" s="900" t="s">
        <v>20162</v>
      </c>
      <c r="G145" s="656" t="s">
        <v>20163</v>
      </c>
      <c r="H145" s="901" t="s">
        <v>19802</v>
      </c>
      <c r="I145" s="901" t="s">
        <v>19703</v>
      </c>
      <c r="J145" s="901" t="s">
        <v>20164</v>
      </c>
      <c r="K145" s="902">
        <v>2</v>
      </c>
      <c r="L145" s="903">
        <v>12</v>
      </c>
      <c r="M145" s="802">
        <v>120000</v>
      </c>
      <c r="N145" s="904">
        <v>0</v>
      </c>
      <c r="O145" s="904">
        <v>6</v>
      </c>
      <c r="P145" s="802">
        <v>60000</v>
      </c>
      <c r="Q145" s="904">
        <v>0</v>
      </c>
      <c r="R145" s="904">
        <v>12</v>
      </c>
      <c r="S145" s="1008">
        <v>120000</v>
      </c>
    </row>
    <row r="146" spans="1:19" s="30" customFormat="1" ht="23.25">
      <c r="A146" s="899" t="s">
        <v>19398</v>
      </c>
      <c r="B146" s="399" t="s">
        <v>280</v>
      </c>
      <c r="C146" s="399" t="s">
        <v>115</v>
      </c>
      <c r="D146" s="797" t="s">
        <v>19733</v>
      </c>
      <c r="E146" s="802">
        <v>9200</v>
      </c>
      <c r="F146" s="900" t="s">
        <v>20165</v>
      </c>
      <c r="G146" s="656" t="s">
        <v>20166</v>
      </c>
      <c r="H146" s="901" t="s">
        <v>19713</v>
      </c>
      <c r="I146" s="901" t="s">
        <v>19703</v>
      </c>
      <c r="J146" s="901" t="s">
        <v>19733</v>
      </c>
      <c r="K146" s="902">
        <v>2</v>
      </c>
      <c r="L146" s="903">
        <v>12</v>
      </c>
      <c r="M146" s="802">
        <v>110400</v>
      </c>
      <c r="N146" s="904">
        <v>0</v>
      </c>
      <c r="O146" s="904">
        <v>6</v>
      </c>
      <c r="P146" s="802">
        <v>55200</v>
      </c>
      <c r="Q146" s="904">
        <v>0</v>
      </c>
      <c r="R146" s="904">
        <v>12</v>
      </c>
      <c r="S146" s="1008">
        <v>110400</v>
      </c>
    </row>
    <row r="147" spans="1:19" s="30" customFormat="1" ht="23.25">
      <c r="A147" s="899" t="s">
        <v>19398</v>
      </c>
      <c r="B147" s="399" t="s">
        <v>280</v>
      </c>
      <c r="C147" s="399" t="s">
        <v>115</v>
      </c>
      <c r="D147" s="797" t="s">
        <v>20144</v>
      </c>
      <c r="E147" s="802">
        <v>6000</v>
      </c>
      <c r="F147" s="900" t="s">
        <v>20167</v>
      </c>
      <c r="G147" s="656" t="s">
        <v>20168</v>
      </c>
      <c r="H147" s="901" t="s">
        <v>20169</v>
      </c>
      <c r="I147" s="901" t="s">
        <v>19703</v>
      </c>
      <c r="J147" s="901" t="s">
        <v>20170</v>
      </c>
      <c r="K147" s="902">
        <v>2</v>
      </c>
      <c r="L147" s="903">
        <v>3</v>
      </c>
      <c r="M147" s="802">
        <v>31400</v>
      </c>
      <c r="N147" s="904">
        <v>0</v>
      </c>
      <c r="O147" s="904">
        <v>0</v>
      </c>
      <c r="P147" s="802">
        <v>0</v>
      </c>
      <c r="Q147" s="904">
        <v>0</v>
      </c>
      <c r="R147" s="904">
        <v>0</v>
      </c>
      <c r="S147" s="1008">
        <v>0</v>
      </c>
    </row>
    <row r="148" spans="1:19" s="30" customFormat="1" ht="23.25">
      <c r="A148" s="899" t="s">
        <v>19398</v>
      </c>
      <c r="B148" s="399" t="s">
        <v>280</v>
      </c>
      <c r="C148" s="399" t="s">
        <v>115</v>
      </c>
      <c r="D148" s="797" t="s">
        <v>19825</v>
      </c>
      <c r="E148" s="802">
        <v>3400</v>
      </c>
      <c r="F148" s="900" t="s">
        <v>20171</v>
      </c>
      <c r="G148" s="656" t="s">
        <v>20172</v>
      </c>
      <c r="H148" s="901" t="s">
        <v>19828</v>
      </c>
      <c r="I148" s="901" t="s">
        <v>619</v>
      </c>
      <c r="J148" s="901" t="s">
        <v>19829</v>
      </c>
      <c r="K148" s="902">
        <v>2</v>
      </c>
      <c r="L148" s="903">
        <v>12</v>
      </c>
      <c r="M148" s="802">
        <v>40800</v>
      </c>
      <c r="N148" s="904">
        <v>0</v>
      </c>
      <c r="O148" s="904">
        <v>6</v>
      </c>
      <c r="P148" s="802">
        <v>20400</v>
      </c>
      <c r="Q148" s="904">
        <v>0</v>
      </c>
      <c r="R148" s="904">
        <v>12</v>
      </c>
      <c r="S148" s="1008">
        <v>40800</v>
      </c>
    </row>
    <row r="149" spans="1:19" s="30" customFormat="1" ht="23.25">
      <c r="A149" s="899" t="s">
        <v>19398</v>
      </c>
      <c r="B149" s="399" t="s">
        <v>280</v>
      </c>
      <c r="C149" s="399" t="s">
        <v>115</v>
      </c>
      <c r="D149" s="797" t="s">
        <v>20173</v>
      </c>
      <c r="E149" s="802">
        <v>11000</v>
      </c>
      <c r="F149" s="900" t="s">
        <v>20174</v>
      </c>
      <c r="G149" s="656" t="s">
        <v>20175</v>
      </c>
      <c r="H149" s="901" t="s">
        <v>19823</v>
      </c>
      <c r="I149" s="901" t="s">
        <v>19703</v>
      </c>
      <c r="J149" s="901" t="s">
        <v>19824</v>
      </c>
      <c r="K149" s="902">
        <v>2</v>
      </c>
      <c r="L149" s="903">
        <v>12</v>
      </c>
      <c r="M149" s="802">
        <v>132000</v>
      </c>
      <c r="N149" s="904">
        <v>0</v>
      </c>
      <c r="O149" s="904">
        <v>6</v>
      </c>
      <c r="P149" s="802">
        <v>66000</v>
      </c>
      <c r="Q149" s="904">
        <v>0</v>
      </c>
      <c r="R149" s="904">
        <v>12</v>
      </c>
      <c r="S149" s="1008">
        <v>132000</v>
      </c>
    </row>
    <row r="150" spans="1:19" s="30" customFormat="1" ht="23.25">
      <c r="A150" s="899" t="s">
        <v>19398</v>
      </c>
      <c r="B150" s="399" t="s">
        <v>280</v>
      </c>
      <c r="C150" s="399" t="s">
        <v>115</v>
      </c>
      <c r="D150" s="797" t="s">
        <v>20176</v>
      </c>
      <c r="E150" s="802">
        <v>10000</v>
      </c>
      <c r="F150" s="900" t="s">
        <v>20177</v>
      </c>
      <c r="G150" s="656" t="s">
        <v>20178</v>
      </c>
      <c r="H150" s="901" t="s">
        <v>19802</v>
      </c>
      <c r="I150" s="901" t="s">
        <v>19703</v>
      </c>
      <c r="J150" s="901" t="s">
        <v>20164</v>
      </c>
      <c r="K150" s="902">
        <v>2</v>
      </c>
      <c r="L150" s="903">
        <v>12</v>
      </c>
      <c r="M150" s="802">
        <v>120000</v>
      </c>
      <c r="N150" s="904">
        <v>0</v>
      </c>
      <c r="O150" s="904">
        <v>6</v>
      </c>
      <c r="P150" s="802">
        <v>60000</v>
      </c>
      <c r="Q150" s="904">
        <v>0</v>
      </c>
      <c r="R150" s="904">
        <v>12</v>
      </c>
      <c r="S150" s="1008">
        <v>120000</v>
      </c>
    </row>
    <row r="151" spans="1:19" s="30" customFormat="1" ht="23.25">
      <c r="A151" s="899" t="s">
        <v>19398</v>
      </c>
      <c r="B151" s="399" t="s">
        <v>280</v>
      </c>
      <c r="C151" s="399" t="s">
        <v>115</v>
      </c>
      <c r="D151" s="797" t="s">
        <v>20150</v>
      </c>
      <c r="E151" s="802">
        <v>8000</v>
      </c>
      <c r="F151" s="900" t="s">
        <v>20179</v>
      </c>
      <c r="G151" s="656" t="s">
        <v>20180</v>
      </c>
      <c r="H151" s="901" t="s">
        <v>19713</v>
      </c>
      <c r="I151" s="901" t="s">
        <v>19703</v>
      </c>
      <c r="J151" s="901" t="s">
        <v>19733</v>
      </c>
      <c r="K151" s="902">
        <v>2</v>
      </c>
      <c r="L151" s="903">
        <v>12</v>
      </c>
      <c r="M151" s="802">
        <v>96000</v>
      </c>
      <c r="N151" s="904">
        <v>0</v>
      </c>
      <c r="O151" s="904">
        <v>6</v>
      </c>
      <c r="P151" s="802">
        <v>48000</v>
      </c>
      <c r="Q151" s="904">
        <v>0</v>
      </c>
      <c r="R151" s="904">
        <v>12</v>
      </c>
      <c r="S151" s="1008">
        <v>96000</v>
      </c>
    </row>
    <row r="152" spans="1:19" s="30" customFormat="1" ht="23.25">
      <c r="A152" s="899" t="s">
        <v>19398</v>
      </c>
      <c r="B152" s="399" t="s">
        <v>280</v>
      </c>
      <c r="C152" s="399" t="s">
        <v>115</v>
      </c>
      <c r="D152" s="797" t="s">
        <v>20181</v>
      </c>
      <c r="E152" s="802">
        <v>9000</v>
      </c>
      <c r="F152" s="900" t="s">
        <v>20182</v>
      </c>
      <c r="G152" s="656" t="s">
        <v>20183</v>
      </c>
      <c r="H152" s="901" t="s">
        <v>20184</v>
      </c>
      <c r="I152" s="901" t="s">
        <v>19703</v>
      </c>
      <c r="J152" s="901" t="s">
        <v>20185</v>
      </c>
      <c r="K152" s="902">
        <v>2</v>
      </c>
      <c r="L152" s="903">
        <v>12</v>
      </c>
      <c r="M152" s="802">
        <v>144000</v>
      </c>
      <c r="N152" s="904">
        <v>0</v>
      </c>
      <c r="O152" s="904">
        <v>6</v>
      </c>
      <c r="P152" s="802">
        <v>72000</v>
      </c>
      <c r="Q152" s="904">
        <v>0</v>
      </c>
      <c r="R152" s="904">
        <v>12</v>
      </c>
      <c r="S152" s="1008">
        <v>144000</v>
      </c>
    </row>
    <row r="153" spans="1:19" s="30" customFormat="1" ht="23.25">
      <c r="A153" s="899" t="s">
        <v>19398</v>
      </c>
      <c r="B153" s="399" t="s">
        <v>280</v>
      </c>
      <c r="C153" s="399" t="s">
        <v>115</v>
      </c>
      <c r="D153" s="797" t="s">
        <v>20186</v>
      </c>
      <c r="E153" s="802">
        <v>6000</v>
      </c>
      <c r="F153" s="900" t="s">
        <v>20187</v>
      </c>
      <c r="G153" s="656" t="s">
        <v>20188</v>
      </c>
      <c r="H153" s="901" t="s">
        <v>19713</v>
      </c>
      <c r="I153" s="901" t="s">
        <v>19703</v>
      </c>
      <c r="J153" s="901" t="s">
        <v>19815</v>
      </c>
      <c r="K153" s="902">
        <v>2</v>
      </c>
      <c r="L153" s="903">
        <v>12</v>
      </c>
      <c r="M153" s="802">
        <v>108000</v>
      </c>
      <c r="N153" s="904">
        <v>0</v>
      </c>
      <c r="O153" s="904">
        <v>6</v>
      </c>
      <c r="P153" s="802">
        <v>54000</v>
      </c>
      <c r="Q153" s="904">
        <v>0</v>
      </c>
      <c r="R153" s="904">
        <v>12</v>
      </c>
      <c r="S153" s="1008">
        <v>108000</v>
      </c>
    </row>
    <row r="154" spans="1:19" s="30" customFormat="1" ht="23.25">
      <c r="A154" s="899" t="s">
        <v>19398</v>
      </c>
      <c r="B154" s="399" t="s">
        <v>280</v>
      </c>
      <c r="C154" s="399" t="s">
        <v>115</v>
      </c>
      <c r="D154" s="797" t="s">
        <v>20189</v>
      </c>
      <c r="E154" s="802">
        <v>13000</v>
      </c>
      <c r="F154" s="900" t="s">
        <v>20190</v>
      </c>
      <c r="G154" s="656" t="s">
        <v>20191</v>
      </c>
      <c r="H154" s="901" t="s">
        <v>20192</v>
      </c>
      <c r="I154" s="901" t="s">
        <v>19773</v>
      </c>
      <c r="J154" s="901" t="s">
        <v>19824</v>
      </c>
      <c r="K154" s="902">
        <v>2</v>
      </c>
      <c r="L154" s="903">
        <v>12</v>
      </c>
      <c r="M154" s="802">
        <v>156000</v>
      </c>
      <c r="N154" s="904">
        <v>0</v>
      </c>
      <c r="O154" s="904">
        <v>6</v>
      </c>
      <c r="P154" s="802">
        <v>78000</v>
      </c>
      <c r="Q154" s="904">
        <v>0</v>
      </c>
      <c r="R154" s="904">
        <v>12</v>
      </c>
      <c r="S154" s="1008">
        <v>156000</v>
      </c>
    </row>
    <row r="155" spans="1:19" s="30" customFormat="1" ht="34.9">
      <c r="A155" s="899" t="s">
        <v>19398</v>
      </c>
      <c r="B155" s="399" t="s">
        <v>280</v>
      </c>
      <c r="C155" s="399" t="s">
        <v>115</v>
      </c>
      <c r="D155" s="797" t="s">
        <v>20032</v>
      </c>
      <c r="E155" s="802">
        <v>7000</v>
      </c>
      <c r="F155" s="900" t="s">
        <v>20193</v>
      </c>
      <c r="G155" s="656" t="s">
        <v>20194</v>
      </c>
      <c r="H155" s="901" t="s">
        <v>20195</v>
      </c>
      <c r="I155" s="901" t="s">
        <v>19764</v>
      </c>
      <c r="J155" s="901" t="s">
        <v>37966</v>
      </c>
      <c r="K155" s="902">
        <v>3</v>
      </c>
      <c r="L155" s="903">
        <v>12</v>
      </c>
      <c r="M155" s="802">
        <v>84000</v>
      </c>
      <c r="N155" s="904">
        <v>0</v>
      </c>
      <c r="O155" s="904">
        <v>6</v>
      </c>
      <c r="P155" s="802">
        <v>42000</v>
      </c>
      <c r="Q155" s="904">
        <v>0</v>
      </c>
      <c r="R155" s="904">
        <v>12</v>
      </c>
      <c r="S155" s="1008">
        <v>84000</v>
      </c>
    </row>
    <row r="156" spans="1:19" s="30" customFormat="1" ht="46.5">
      <c r="A156" s="899" t="s">
        <v>19398</v>
      </c>
      <c r="B156" s="399" t="s">
        <v>280</v>
      </c>
      <c r="C156" s="399" t="s">
        <v>115</v>
      </c>
      <c r="D156" s="797" t="s">
        <v>20196</v>
      </c>
      <c r="E156" s="802">
        <v>6500</v>
      </c>
      <c r="F156" s="900" t="s">
        <v>20197</v>
      </c>
      <c r="G156" s="656" t="s">
        <v>20198</v>
      </c>
      <c r="H156" s="901" t="s">
        <v>19988</v>
      </c>
      <c r="I156" s="901" t="s">
        <v>19703</v>
      </c>
      <c r="J156" s="901" t="s">
        <v>37967</v>
      </c>
      <c r="K156" s="902">
        <v>2</v>
      </c>
      <c r="L156" s="903">
        <v>12</v>
      </c>
      <c r="M156" s="802">
        <v>78000</v>
      </c>
      <c r="N156" s="904">
        <v>0</v>
      </c>
      <c r="O156" s="904">
        <v>6</v>
      </c>
      <c r="P156" s="802">
        <v>39000</v>
      </c>
      <c r="Q156" s="904">
        <v>0</v>
      </c>
      <c r="R156" s="904">
        <v>12</v>
      </c>
      <c r="S156" s="1008">
        <v>78000</v>
      </c>
    </row>
    <row r="157" spans="1:19" s="30" customFormat="1" ht="23.25">
      <c r="A157" s="899" t="s">
        <v>19398</v>
      </c>
      <c r="B157" s="399" t="s">
        <v>280</v>
      </c>
      <c r="C157" s="399" t="s">
        <v>115</v>
      </c>
      <c r="D157" s="797" t="s">
        <v>20199</v>
      </c>
      <c r="E157" s="802">
        <v>12000</v>
      </c>
      <c r="F157" s="900" t="s">
        <v>20200</v>
      </c>
      <c r="G157" s="656" t="s">
        <v>20201</v>
      </c>
      <c r="H157" s="901" t="s">
        <v>19729</v>
      </c>
      <c r="I157" s="901" t="s">
        <v>19773</v>
      </c>
      <c r="J157" s="901" t="s">
        <v>19726</v>
      </c>
      <c r="K157" s="902">
        <v>2</v>
      </c>
      <c r="L157" s="903">
        <v>12</v>
      </c>
      <c r="M157" s="802">
        <v>144000</v>
      </c>
      <c r="N157" s="904">
        <v>0</v>
      </c>
      <c r="O157" s="904">
        <v>6</v>
      </c>
      <c r="P157" s="802">
        <v>72000</v>
      </c>
      <c r="Q157" s="904">
        <v>0</v>
      </c>
      <c r="R157" s="904">
        <v>12</v>
      </c>
      <c r="S157" s="1008">
        <v>144000</v>
      </c>
    </row>
    <row r="158" spans="1:19" s="30" customFormat="1" ht="23.25">
      <c r="A158" s="899" t="s">
        <v>19398</v>
      </c>
      <c r="B158" s="399" t="s">
        <v>280</v>
      </c>
      <c r="C158" s="399" t="s">
        <v>115</v>
      </c>
      <c r="D158" s="797" t="s">
        <v>20202</v>
      </c>
      <c r="E158" s="802">
        <v>13000</v>
      </c>
      <c r="F158" s="900" t="s">
        <v>20203</v>
      </c>
      <c r="G158" s="656" t="s">
        <v>20204</v>
      </c>
      <c r="H158" s="901" t="s">
        <v>19713</v>
      </c>
      <c r="I158" s="901" t="s">
        <v>19703</v>
      </c>
      <c r="J158" s="901" t="s">
        <v>19815</v>
      </c>
      <c r="K158" s="902">
        <v>2</v>
      </c>
      <c r="L158" s="903">
        <v>12</v>
      </c>
      <c r="M158" s="802">
        <v>156000</v>
      </c>
      <c r="N158" s="904">
        <v>0</v>
      </c>
      <c r="O158" s="904">
        <v>6</v>
      </c>
      <c r="P158" s="802">
        <v>78000</v>
      </c>
      <c r="Q158" s="904">
        <v>0</v>
      </c>
      <c r="R158" s="904">
        <v>12</v>
      </c>
      <c r="S158" s="1008">
        <v>156000</v>
      </c>
    </row>
    <row r="159" spans="1:19" s="30" customFormat="1" ht="23.25">
      <c r="A159" s="899" t="s">
        <v>19398</v>
      </c>
      <c r="B159" s="399" t="s">
        <v>280</v>
      </c>
      <c r="C159" s="399" t="s">
        <v>115</v>
      </c>
      <c r="D159" s="797" t="s">
        <v>20205</v>
      </c>
      <c r="E159" s="802">
        <v>14000</v>
      </c>
      <c r="F159" s="900" t="s">
        <v>20206</v>
      </c>
      <c r="G159" s="656" t="s">
        <v>20207</v>
      </c>
      <c r="H159" s="901" t="s">
        <v>19713</v>
      </c>
      <c r="I159" s="901" t="s">
        <v>19773</v>
      </c>
      <c r="J159" s="901" t="s">
        <v>19733</v>
      </c>
      <c r="K159" s="902">
        <v>2</v>
      </c>
      <c r="L159" s="903">
        <v>12</v>
      </c>
      <c r="M159" s="802">
        <v>168000</v>
      </c>
      <c r="N159" s="904">
        <v>0</v>
      </c>
      <c r="O159" s="904">
        <v>6</v>
      </c>
      <c r="P159" s="802">
        <v>84000</v>
      </c>
      <c r="Q159" s="904">
        <v>0</v>
      </c>
      <c r="R159" s="904">
        <v>12</v>
      </c>
      <c r="S159" s="1008">
        <v>168000</v>
      </c>
    </row>
    <row r="160" spans="1:19" s="30" customFormat="1" ht="34.9">
      <c r="A160" s="899" t="s">
        <v>19398</v>
      </c>
      <c r="B160" s="399" t="s">
        <v>280</v>
      </c>
      <c r="C160" s="399" t="s">
        <v>115</v>
      </c>
      <c r="D160" s="797" t="s">
        <v>19705</v>
      </c>
      <c r="E160" s="802">
        <v>8000</v>
      </c>
      <c r="F160" s="900" t="s">
        <v>20208</v>
      </c>
      <c r="G160" s="656" t="s">
        <v>20209</v>
      </c>
      <c r="H160" s="901" t="s">
        <v>19810</v>
      </c>
      <c r="I160" s="901" t="s">
        <v>19764</v>
      </c>
      <c r="J160" s="901" t="s">
        <v>37963</v>
      </c>
      <c r="K160" s="902">
        <v>2</v>
      </c>
      <c r="L160" s="903">
        <v>12</v>
      </c>
      <c r="M160" s="802">
        <v>96000</v>
      </c>
      <c r="N160" s="904">
        <v>0</v>
      </c>
      <c r="O160" s="904">
        <v>6</v>
      </c>
      <c r="P160" s="802">
        <v>48000</v>
      </c>
      <c r="Q160" s="904">
        <v>0</v>
      </c>
      <c r="R160" s="904">
        <v>12</v>
      </c>
      <c r="S160" s="1008">
        <v>96000</v>
      </c>
    </row>
    <row r="161" spans="1:19" s="30" customFormat="1" ht="23.25">
      <c r="A161" s="899" t="s">
        <v>19398</v>
      </c>
      <c r="B161" s="399" t="s">
        <v>280</v>
      </c>
      <c r="C161" s="399" t="s">
        <v>115</v>
      </c>
      <c r="D161" s="797" t="s">
        <v>20144</v>
      </c>
      <c r="E161" s="802">
        <v>10000</v>
      </c>
      <c r="F161" s="900" t="s">
        <v>20210</v>
      </c>
      <c r="G161" s="656" t="s">
        <v>20211</v>
      </c>
      <c r="H161" s="901" t="s">
        <v>19713</v>
      </c>
      <c r="I161" s="901" t="s">
        <v>19703</v>
      </c>
      <c r="J161" s="901" t="s">
        <v>19733</v>
      </c>
      <c r="K161" s="902">
        <v>2</v>
      </c>
      <c r="L161" s="903">
        <v>12</v>
      </c>
      <c r="M161" s="802">
        <v>144000</v>
      </c>
      <c r="N161" s="904">
        <v>0</v>
      </c>
      <c r="O161" s="904">
        <v>6</v>
      </c>
      <c r="P161" s="802">
        <v>72000</v>
      </c>
      <c r="Q161" s="904">
        <v>0</v>
      </c>
      <c r="R161" s="904">
        <v>12</v>
      </c>
      <c r="S161" s="1008">
        <v>144000</v>
      </c>
    </row>
    <row r="162" spans="1:19" s="30" customFormat="1" ht="23.25">
      <c r="A162" s="899" t="s">
        <v>19398</v>
      </c>
      <c r="B162" s="399" t="s">
        <v>280</v>
      </c>
      <c r="C162" s="399" t="s">
        <v>115</v>
      </c>
      <c r="D162" s="797" t="s">
        <v>20212</v>
      </c>
      <c r="E162" s="802">
        <v>5000</v>
      </c>
      <c r="F162" s="900" t="s">
        <v>20213</v>
      </c>
      <c r="G162" s="656" t="s">
        <v>20214</v>
      </c>
      <c r="H162" s="901" t="s">
        <v>19713</v>
      </c>
      <c r="I162" s="901" t="s">
        <v>19703</v>
      </c>
      <c r="J162" s="901" t="s">
        <v>19815</v>
      </c>
      <c r="K162" s="902">
        <v>2</v>
      </c>
      <c r="L162" s="903">
        <v>12</v>
      </c>
      <c r="M162" s="802">
        <v>84000</v>
      </c>
      <c r="N162" s="904">
        <v>0</v>
      </c>
      <c r="O162" s="904">
        <v>6</v>
      </c>
      <c r="P162" s="802">
        <v>42000</v>
      </c>
      <c r="Q162" s="904">
        <v>0</v>
      </c>
      <c r="R162" s="904">
        <v>12</v>
      </c>
      <c r="S162" s="1008">
        <v>84000</v>
      </c>
    </row>
    <row r="163" spans="1:19" s="30" customFormat="1" ht="23.25">
      <c r="A163" s="899" t="s">
        <v>19398</v>
      </c>
      <c r="B163" s="399" t="s">
        <v>280</v>
      </c>
      <c r="C163" s="399" t="s">
        <v>115</v>
      </c>
      <c r="D163" s="797" t="s">
        <v>20215</v>
      </c>
      <c r="E163" s="802">
        <v>6000</v>
      </c>
      <c r="F163" s="900" t="s">
        <v>20216</v>
      </c>
      <c r="G163" s="656" t="s">
        <v>20217</v>
      </c>
      <c r="H163" s="901" t="s">
        <v>19713</v>
      </c>
      <c r="I163" s="901" t="s">
        <v>19703</v>
      </c>
      <c r="J163" s="901" t="s">
        <v>19733</v>
      </c>
      <c r="K163" s="902">
        <v>2</v>
      </c>
      <c r="L163" s="903">
        <v>12</v>
      </c>
      <c r="M163" s="802">
        <v>72000</v>
      </c>
      <c r="N163" s="904">
        <v>0</v>
      </c>
      <c r="O163" s="904">
        <v>6</v>
      </c>
      <c r="P163" s="802">
        <v>36000</v>
      </c>
      <c r="Q163" s="904">
        <v>0</v>
      </c>
      <c r="R163" s="904">
        <v>12</v>
      </c>
      <c r="S163" s="1008">
        <v>72000</v>
      </c>
    </row>
    <row r="164" spans="1:19" s="30" customFormat="1" ht="23.25">
      <c r="A164" s="899" t="s">
        <v>19398</v>
      </c>
      <c r="B164" s="399" t="s">
        <v>280</v>
      </c>
      <c r="C164" s="399" t="s">
        <v>115</v>
      </c>
      <c r="D164" s="797" t="s">
        <v>19705</v>
      </c>
      <c r="E164" s="802">
        <v>9000</v>
      </c>
      <c r="F164" s="900" t="s">
        <v>20218</v>
      </c>
      <c r="G164" s="656" t="s">
        <v>20219</v>
      </c>
      <c r="H164" s="901" t="s">
        <v>19939</v>
      </c>
      <c r="I164" s="901" t="s">
        <v>19703</v>
      </c>
      <c r="J164" s="901" t="s">
        <v>19940</v>
      </c>
      <c r="K164" s="902">
        <v>3</v>
      </c>
      <c r="L164" s="903">
        <v>12</v>
      </c>
      <c r="M164" s="802">
        <v>108000</v>
      </c>
      <c r="N164" s="904">
        <v>0</v>
      </c>
      <c r="O164" s="904">
        <v>6</v>
      </c>
      <c r="P164" s="802">
        <v>54000</v>
      </c>
      <c r="Q164" s="904">
        <v>0</v>
      </c>
      <c r="R164" s="904">
        <v>12</v>
      </c>
      <c r="S164" s="1008">
        <v>108000</v>
      </c>
    </row>
    <row r="165" spans="1:19" s="30" customFormat="1" ht="34.9">
      <c r="A165" s="899" t="s">
        <v>19398</v>
      </c>
      <c r="B165" s="399" t="s">
        <v>280</v>
      </c>
      <c r="C165" s="399" t="s">
        <v>115</v>
      </c>
      <c r="D165" s="797" t="s">
        <v>20220</v>
      </c>
      <c r="E165" s="802">
        <v>6500</v>
      </c>
      <c r="F165" s="900" t="s">
        <v>20221</v>
      </c>
      <c r="G165" s="656" t="s">
        <v>20222</v>
      </c>
      <c r="H165" s="901" t="s">
        <v>19713</v>
      </c>
      <c r="I165" s="901" t="s">
        <v>19773</v>
      </c>
      <c r="J165" s="901" t="s">
        <v>19815</v>
      </c>
      <c r="K165" s="902">
        <v>2</v>
      </c>
      <c r="L165" s="903">
        <v>12</v>
      </c>
      <c r="M165" s="802">
        <v>78000</v>
      </c>
      <c r="N165" s="904">
        <v>0</v>
      </c>
      <c r="O165" s="904">
        <v>6</v>
      </c>
      <c r="P165" s="802">
        <v>39000</v>
      </c>
      <c r="Q165" s="904">
        <v>0</v>
      </c>
      <c r="R165" s="904">
        <v>12</v>
      </c>
      <c r="S165" s="1008">
        <v>78000</v>
      </c>
    </row>
    <row r="166" spans="1:19" s="30" customFormat="1" ht="23.25">
      <c r="A166" s="899" t="s">
        <v>19398</v>
      </c>
      <c r="B166" s="399" t="s">
        <v>280</v>
      </c>
      <c r="C166" s="399" t="s">
        <v>115</v>
      </c>
      <c r="D166" s="797" t="s">
        <v>19705</v>
      </c>
      <c r="E166" s="802">
        <v>4000</v>
      </c>
      <c r="F166" s="900" t="s">
        <v>20223</v>
      </c>
      <c r="G166" s="656" t="s">
        <v>20224</v>
      </c>
      <c r="H166" s="901" t="s">
        <v>19713</v>
      </c>
      <c r="I166" s="901" t="s">
        <v>19703</v>
      </c>
      <c r="J166" s="901" t="s">
        <v>19815</v>
      </c>
      <c r="K166" s="902">
        <v>2</v>
      </c>
      <c r="L166" s="903">
        <v>12</v>
      </c>
      <c r="M166" s="802">
        <v>72000</v>
      </c>
      <c r="N166" s="904">
        <v>0</v>
      </c>
      <c r="O166" s="904">
        <v>6</v>
      </c>
      <c r="P166" s="802">
        <v>36000</v>
      </c>
      <c r="Q166" s="904">
        <v>0</v>
      </c>
      <c r="R166" s="904">
        <v>12</v>
      </c>
      <c r="S166" s="1008">
        <v>72000</v>
      </c>
    </row>
    <row r="167" spans="1:19" s="30" customFormat="1" ht="23.25">
      <c r="A167" s="899" t="s">
        <v>19398</v>
      </c>
      <c r="B167" s="399" t="s">
        <v>280</v>
      </c>
      <c r="C167" s="399" t="s">
        <v>115</v>
      </c>
      <c r="D167" s="797" t="s">
        <v>20161</v>
      </c>
      <c r="E167" s="802">
        <v>9000</v>
      </c>
      <c r="F167" s="900" t="s">
        <v>20225</v>
      </c>
      <c r="G167" s="656" t="s">
        <v>20226</v>
      </c>
      <c r="H167" s="901" t="s">
        <v>19939</v>
      </c>
      <c r="I167" s="901" t="s">
        <v>19703</v>
      </c>
      <c r="J167" s="901" t="s">
        <v>19940</v>
      </c>
      <c r="K167" s="902">
        <v>2</v>
      </c>
      <c r="L167" s="903">
        <v>12</v>
      </c>
      <c r="M167" s="802">
        <v>108000</v>
      </c>
      <c r="N167" s="904">
        <v>0</v>
      </c>
      <c r="O167" s="904">
        <v>6</v>
      </c>
      <c r="P167" s="802">
        <v>54000</v>
      </c>
      <c r="Q167" s="904">
        <v>0</v>
      </c>
      <c r="R167" s="904">
        <v>12</v>
      </c>
      <c r="S167" s="1008">
        <v>108000</v>
      </c>
    </row>
    <row r="168" spans="1:19" s="30" customFormat="1" ht="23.25">
      <c r="A168" s="899" t="s">
        <v>19398</v>
      </c>
      <c r="B168" s="399" t="s">
        <v>280</v>
      </c>
      <c r="C168" s="399" t="s">
        <v>115</v>
      </c>
      <c r="D168" s="797" t="s">
        <v>20227</v>
      </c>
      <c r="E168" s="802">
        <v>10000</v>
      </c>
      <c r="F168" s="900" t="s">
        <v>20228</v>
      </c>
      <c r="G168" s="656" t="s">
        <v>20229</v>
      </c>
      <c r="H168" s="901" t="s">
        <v>19713</v>
      </c>
      <c r="I168" s="901" t="s">
        <v>19703</v>
      </c>
      <c r="J168" s="901" t="s">
        <v>19815</v>
      </c>
      <c r="K168" s="902">
        <v>3</v>
      </c>
      <c r="L168" s="903">
        <v>12</v>
      </c>
      <c r="M168" s="802">
        <v>120000</v>
      </c>
      <c r="N168" s="904">
        <v>0</v>
      </c>
      <c r="O168" s="904">
        <v>6</v>
      </c>
      <c r="P168" s="802">
        <v>60000</v>
      </c>
      <c r="Q168" s="904">
        <v>0</v>
      </c>
      <c r="R168" s="904">
        <v>12</v>
      </c>
      <c r="S168" s="1008">
        <v>120000</v>
      </c>
    </row>
    <row r="169" spans="1:19" s="30" customFormat="1" ht="23.25">
      <c r="A169" s="899" t="s">
        <v>19398</v>
      </c>
      <c r="B169" s="399" t="s">
        <v>280</v>
      </c>
      <c r="C169" s="399" t="s">
        <v>115</v>
      </c>
      <c r="D169" s="797" t="s">
        <v>20161</v>
      </c>
      <c r="E169" s="802">
        <v>10000</v>
      </c>
      <c r="F169" s="900" t="s">
        <v>20230</v>
      </c>
      <c r="G169" s="656" t="s">
        <v>20231</v>
      </c>
      <c r="H169" s="901" t="s">
        <v>19713</v>
      </c>
      <c r="I169" s="901" t="s">
        <v>19703</v>
      </c>
      <c r="J169" s="901" t="s">
        <v>19733</v>
      </c>
      <c r="K169" s="902">
        <v>2</v>
      </c>
      <c r="L169" s="903">
        <v>12</v>
      </c>
      <c r="M169" s="802">
        <v>142800</v>
      </c>
      <c r="N169" s="904">
        <v>0</v>
      </c>
      <c r="O169" s="904">
        <v>6</v>
      </c>
      <c r="P169" s="802">
        <v>72000</v>
      </c>
      <c r="Q169" s="904">
        <v>0</v>
      </c>
      <c r="R169" s="904">
        <v>12</v>
      </c>
      <c r="S169" s="1008">
        <v>144000</v>
      </c>
    </row>
    <row r="170" spans="1:19" s="30" customFormat="1" ht="23.25">
      <c r="A170" s="899" t="s">
        <v>19398</v>
      </c>
      <c r="B170" s="399" t="s">
        <v>280</v>
      </c>
      <c r="C170" s="399" t="s">
        <v>115</v>
      </c>
      <c r="D170" s="797" t="s">
        <v>20144</v>
      </c>
      <c r="E170" s="802">
        <v>11000</v>
      </c>
      <c r="F170" s="900" t="s">
        <v>20232</v>
      </c>
      <c r="G170" s="656" t="s">
        <v>20233</v>
      </c>
      <c r="H170" s="901" t="s">
        <v>19862</v>
      </c>
      <c r="I170" s="901" t="s">
        <v>19703</v>
      </c>
      <c r="J170" s="901" t="s">
        <v>19863</v>
      </c>
      <c r="K170" s="902">
        <v>2</v>
      </c>
      <c r="L170" s="903">
        <v>12</v>
      </c>
      <c r="M170" s="802">
        <v>132000</v>
      </c>
      <c r="N170" s="904">
        <v>0</v>
      </c>
      <c r="O170" s="904">
        <v>6</v>
      </c>
      <c r="P170" s="802">
        <v>66000</v>
      </c>
      <c r="Q170" s="904">
        <v>0</v>
      </c>
      <c r="R170" s="904">
        <v>12</v>
      </c>
      <c r="S170" s="1008">
        <v>132000</v>
      </c>
    </row>
    <row r="171" spans="1:19" s="30" customFormat="1" ht="23.25">
      <c r="A171" s="899" t="s">
        <v>19398</v>
      </c>
      <c r="B171" s="399" t="s">
        <v>280</v>
      </c>
      <c r="C171" s="399" t="s">
        <v>115</v>
      </c>
      <c r="D171" s="797" t="s">
        <v>20234</v>
      </c>
      <c r="E171" s="802">
        <v>4500</v>
      </c>
      <c r="F171" s="900" t="s">
        <v>20235</v>
      </c>
      <c r="G171" s="656" t="s">
        <v>20236</v>
      </c>
      <c r="H171" s="901" t="s">
        <v>19708</v>
      </c>
      <c r="I171" s="901" t="s">
        <v>19764</v>
      </c>
      <c r="J171" s="901" t="s">
        <v>20054</v>
      </c>
      <c r="K171" s="902">
        <v>2</v>
      </c>
      <c r="L171" s="903">
        <v>12</v>
      </c>
      <c r="M171" s="802">
        <v>54000</v>
      </c>
      <c r="N171" s="904">
        <v>0</v>
      </c>
      <c r="O171" s="904">
        <v>6</v>
      </c>
      <c r="P171" s="802">
        <v>27000</v>
      </c>
      <c r="Q171" s="904">
        <v>0</v>
      </c>
      <c r="R171" s="904">
        <v>12</v>
      </c>
      <c r="S171" s="1008">
        <v>54000</v>
      </c>
    </row>
    <row r="172" spans="1:19" s="30" customFormat="1" ht="23.25">
      <c r="A172" s="899" t="s">
        <v>19398</v>
      </c>
      <c r="B172" s="399" t="s">
        <v>280</v>
      </c>
      <c r="C172" s="399" t="s">
        <v>115</v>
      </c>
      <c r="D172" s="797" t="s">
        <v>19705</v>
      </c>
      <c r="E172" s="802">
        <v>8000</v>
      </c>
      <c r="F172" s="900" t="s">
        <v>20237</v>
      </c>
      <c r="G172" s="656" t="s">
        <v>20238</v>
      </c>
      <c r="H172" s="901" t="s">
        <v>19708</v>
      </c>
      <c r="I172" s="901" t="s">
        <v>19703</v>
      </c>
      <c r="J172" s="901" t="s">
        <v>20130</v>
      </c>
      <c r="K172" s="902">
        <v>1</v>
      </c>
      <c r="L172" s="903">
        <v>1</v>
      </c>
      <c r="M172" s="802">
        <v>8000</v>
      </c>
      <c r="N172" s="904">
        <v>0</v>
      </c>
      <c r="O172" s="904">
        <v>0</v>
      </c>
      <c r="P172" s="802">
        <v>0</v>
      </c>
      <c r="Q172" s="904">
        <v>0</v>
      </c>
      <c r="R172" s="904">
        <v>0</v>
      </c>
      <c r="S172" s="1008">
        <v>0</v>
      </c>
    </row>
    <row r="173" spans="1:19" s="30" customFormat="1" ht="23.25">
      <c r="A173" s="899" t="s">
        <v>19398</v>
      </c>
      <c r="B173" s="399" t="s">
        <v>280</v>
      </c>
      <c r="C173" s="399" t="s">
        <v>115</v>
      </c>
      <c r="D173" s="797" t="s">
        <v>20239</v>
      </c>
      <c r="E173" s="802">
        <v>11000</v>
      </c>
      <c r="F173" s="900" t="s">
        <v>20240</v>
      </c>
      <c r="G173" s="656" t="s">
        <v>20241</v>
      </c>
      <c r="H173" s="901" t="s">
        <v>20242</v>
      </c>
      <c r="I173" s="901" t="s">
        <v>19703</v>
      </c>
      <c r="J173" s="901" t="s">
        <v>20243</v>
      </c>
      <c r="K173" s="902">
        <v>3</v>
      </c>
      <c r="L173" s="903">
        <v>12</v>
      </c>
      <c r="M173" s="802">
        <v>132000</v>
      </c>
      <c r="N173" s="904">
        <v>0</v>
      </c>
      <c r="O173" s="904">
        <v>6</v>
      </c>
      <c r="P173" s="802">
        <v>66000</v>
      </c>
      <c r="Q173" s="904">
        <v>0</v>
      </c>
      <c r="R173" s="904">
        <v>12</v>
      </c>
      <c r="S173" s="1008">
        <v>132000</v>
      </c>
    </row>
    <row r="174" spans="1:19" s="30" customFormat="1" ht="34.9">
      <c r="A174" s="899" t="s">
        <v>19398</v>
      </c>
      <c r="B174" s="399" t="s">
        <v>280</v>
      </c>
      <c r="C174" s="399" t="s">
        <v>115</v>
      </c>
      <c r="D174" s="797" t="s">
        <v>20244</v>
      </c>
      <c r="E174" s="802">
        <v>5500</v>
      </c>
      <c r="F174" s="900" t="s">
        <v>20245</v>
      </c>
      <c r="G174" s="656" t="s">
        <v>20246</v>
      </c>
      <c r="H174" s="901" t="s">
        <v>19931</v>
      </c>
      <c r="I174" s="901" t="s">
        <v>19703</v>
      </c>
      <c r="J174" s="901" t="s">
        <v>19932</v>
      </c>
      <c r="K174" s="902">
        <v>2</v>
      </c>
      <c r="L174" s="903">
        <v>12</v>
      </c>
      <c r="M174" s="802">
        <v>108000</v>
      </c>
      <c r="N174" s="904">
        <v>0</v>
      </c>
      <c r="O174" s="904">
        <v>6</v>
      </c>
      <c r="P174" s="802">
        <v>54000</v>
      </c>
      <c r="Q174" s="904">
        <v>0</v>
      </c>
      <c r="R174" s="904">
        <v>12</v>
      </c>
      <c r="S174" s="1008">
        <v>108000</v>
      </c>
    </row>
    <row r="175" spans="1:19" s="30" customFormat="1" ht="23.25">
      <c r="A175" s="899" t="s">
        <v>19398</v>
      </c>
      <c r="B175" s="399" t="s">
        <v>280</v>
      </c>
      <c r="C175" s="399" t="s">
        <v>115</v>
      </c>
      <c r="D175" s="797" t="s">
        <v>19705</v>
      </c>
      <c r="E175" s="802">
        <v>4500</v>
      </c>
      <c r="F175" s="900" t="s">
        <v>20247</v>
      </c>
      <c r="G175" s="656" t="s">
        <v>20248</v>
      </c>
      <c r="H175" s="901" t="s">
        <v>19713</v>
      </c>
      <c r="I175" s="901" t="s">
        <v>19703</v>
      </c>
      <c r="J175" s="901" t="s">
        <v>19815</v>
      </c>
      <c r="K175" s="902">
        <v>2</v>
      </c>
      <c r="L175" s="903">
        <v>12</v>
      </c>
      <c r="M175" s="802">
        <v>72000</v>
      </c>
      <c r="N175" s="904">
        <v>0</v>
      </c>
      <c r="O175" s="904">
        <v>6</v>
      </c>
      <c r="P175" s="802">
        <v>36000</v>
      </c>
      <c r="Q175" s="904">
        <v>0</v>
      </c>
      <c r="R175" s="904">
        <v>12</v>
      </c>
      <c r="S175" s="1008">
        <v>72000</v>
      </c>
    </row>
    <row r="176" spans="1:19" s="30" customFormat="1" ht="46.5">
      <c r="A176" s="899" t="s">
        <v>19398</v>
      </c>
      <c r="B176" s="399" t="s">
        <v>280</v>
      </c>
      <c r="C176" s="399" t="s">
        <v>115</v>
      </c>
      <c r="D176" s="797" t="s">
        <v>19705</v>
      </c>
      <c r="E176" s="802">
        <v>8000</v>
      </c>
      <c r="F176" s="900" t="s">
        <v>20249</v>
      </c>
      <c r="G176" s="656" t="s">
        <v>20250</v>
      </c>
      <c r="H176" s="901" t="s">
        <v>20251</v>
      </c>
      <c r="I176" s="901" t="s">
        <v>19703</v>
      </c>
      <c r="J176" s="901" t="s">
        <v>20252</v>
      </c>
      <c r="K176" s="902">
        <v>2</v>
      </c>
      <c r="L176" s="903">
        <v>12</v>
      </c>
      <c r="M176" s="802">
        <v>120000</v>
      </c>
      <c r="N176" s="904">
        <v>0</v>
      </c>
      <c r="O176" s="904">
        <v>6</v>
      </c>
      <c r="P176" s="802">
        <v>60000</v>
      </c>
      <c r="Q176" s="904">
        <v>0</v>
      </c>
      <c r="R176" s="904">
        <v>12</v>
      </c>
      <c r="S176" s="1008">
        <v>120000</v>
      </c>
    </row>
    <row r="177" spans="1:19" s="30" customFormat="1" ht="46.5">
      <c r="A177" s="899" t="s">
        <v>19398</v>
      </c>
      <c r="B177" s="399" t="s">
        <v>280</v>
      </c>
      <c r="C177" s="399" t="s">
        <v>115</v>
      </c>
      <c r="D177" s="797" t="s">
        <v>20253</v>
      </c>
      <c r="E177" s="802">
        <v>2500</v>
      </c>
      <c r="F177" s="900" t="s">
        <v>20254</v>
      </c>
      <c r="G177" s="656" t="s">
        <v>20255</v>
      </c>
      <c r="H177" s="901" t="s">
        <v>20256</v>
      </c>
      <c r="I177" s="901" t="s">
        <v>19703</v>
      </c>
      <c r="J177" s="901" t="s">
        <v>20257</v>
      </c>
      <c r="K177" s="902">
        <v>3</v>
      </c>
      <c r="L177" s="903">
        <v>12</v>
      </c>
      <c r="M177" s="802">
        <v>30000</v>
      </c>
      <c r="N177" s="904">
        <v>2</v>
      </c>
      <c r="O177" s="904">
        <v>6</v>
      </c>
      <c r="P177" s="802">
        <v>15000</v>
      </c>
      <c r="Q177" s="904">
        <v>0</v>
      </c>
      <c r="R177" s="904">
        <v>12</v>
      </c>
      <c r="S177" s="1008">
        <v>30000</v>
      </c>
    </row>
    <row r="178" spans="1:19" s="30" customFormat="1" ht="34.9">
      <c r="A178" s="899" t="s">
        <v>19398</v>
      </c>
      <c r="B178" s="399" t="s">
        <v>280</v>
      </c>
      <c r="C178" s="399" t="s">
        <v>115</v>
      </c>
      <c r="D178" s="797" t="s">
        <v>20258</v>
      </c>
      <c r="E178" s="802">
        <v>15000</v>
      </c>
      <c r="F178" s="900" t="s">
        <v>20259</v>
      </c>
      <c r="G178" s="656" t="s">
        <v>20260</v>
      </c>
      <c r="H178" s="901" t="s">
        <v>20192</v>
      </c>
      <c r="I178" s="901" t="s">
        <v>19773</v>
      </c>
      <c r="J178" s="901" t="s">
        <v>20261</v>
      </c>
      <c r="K178" s="902">
        <v>3</v>
      </c>
      <c r="L178" s="903">
        <v>3</v>
      </c>
      <c r="M178" s="802">
        <v>31000</v>
      </c>
      <c r="N178" s="904">
        <v>0</v>
      </c>
      <c r="O178" s="904">
        <v>0</v>
      </c>
      <c r="P178" s="802">
        <v>0</v>
      </c>
      <c r="Q178" s="904">
        <v>0</v>
      </c>
      <c r="R178" s="904">
        <v>0</v>
      </c>
      <c r="S178" s="1008">
        <v>0</v>
      </c>
    </row>
    <row r="179" spans="1:19" s="30" customFormat="1" ht="69.75">
      <c r="A179" s="899" t="s">
        <v>19398</v>
      </c>
      <c r="B179" s="399" t="s">
        <v>280</v>
      </c>
      <c r="C179" s="399" t="s">
        <v>115</v>
      </c>
      <c r="D179" s="797" t="s">
        <v>20262</v>
      </c>
      <c r="E179" s="802">
        <v>7000</v>
      </c>
      <c r="F179" s="900" t="s">
        <v>20263</v>
      </c>
      <c r="G179" s="656" t="s">
        <v>20264</v>
      </c>
      <c r="H179" s="901" t="s">
        <v>20265</v>
      </c>
      <c r="I179" s="901" t="s">
        <v>19703</v>
      </c>
      <c r="J179" s="901" t="s">
        <v>20266</v>
      </c>
      <c r="K179" s="902">
        <v>2</v>
      </c>
      <c r="L179" s="903">
        <v>12</v>
      </c>
      <c r="M179" s="802">
        <v>84000</v>
      </c>
      <c r="N179" s="904">
        <v>0</v>
      </c>
      <c r="O179" s="904">
        <v>6</v>
      </c>
      <c r="P179" s="802">
        <v>42000</v>
      </c>
      <c r="Q179" s="904">
        <v>0</v>
      </c>
      <c r="R179" s="904">
        <v>12</v>
      </c>
      <c r="S179" s="1008">
        <v>84000</v>
      </c>
    </row>
    <row r="180" spans="1:19" s="30" customFormat="1" ht="23.25">
      <c r="A180" s="899" t="s">
        <v>19398</v>
      </c>
      <c r="B180" s="399" t="s">
        <v>280</v>
      </c>
      <c r="C180" s="399" t="s">
        <v>115</v>
      </c>
      <c r="D180" s="797" t="s">
        <v>20267</v>
      </c>
      <c r="E180" s="802">
        <v>9000</v>
      </c>
      <c r="F180" s="900" t="s">
        <v>20268</v>
      </c>
      <c r="G180" s="656" t="s">
        <v>20269</v>
      </c>
      <c r="H180" s="901" t="s">
        <v>19729</v>
      </c>
      <c r="I180" s="901" t="s">
        <v>19703</v>
      </c>
      <c r="J180" s="901" t="s">
        <v>19726</v>
      </c>
      <c r="K180" s="902">
        <v>2</v>
      </c>
      <c r="L180" s="903">
        <v>12</v>
      </c>
      <c r="M180" s="802">
        <v>108000</v>
      </c>
      <c r="N180" s="904">
        <v>0</v>
      </c>
      <c r="O180" s="904">
        <v>6</v>
      </c>
      <c r="P180" s="802">
        <v>54210</v>
      </c>
      <c r="Q180" s="904">
        <v>0</v>
      </c>
      <c r="R180" s="904">
        <v>12</v>
      </c>
      <c r="S180" s="1008">
        <v>108000</v>
      </c>
    </row>
    <row r="181" spans="1:19" s="30" customFormat="1" ht="23.25">
      <c r="A181" s="899" t="s">
        <v>19398</v>
      </c>
      <c r="B181" s="399" t="s">
        <v>280</v>
      </c>
      <c r="C181" s="399" t="s">
        <v>115</v>
      </c>
      <c r="D181" s="797" t="s">
        <v>19705</v>
      </c>
      <c r="E181" s="802">
        <v>9000</v>
      </c>
      <c r="F181" s="900" t="s">
        <v>20270</v>
      </c>
      <c r="G181" s="656" t="s">
        <v>20271</v>
      </c>
      <c r="H181" s="901" t="s">
        <v>19729</v>
      </c>
      <c r="I181" s="901" t="s">
        <v>19703</v>
      </c>
      <c r="J181" s="901" t="s">
        <v>19726</v>
      </c>
      <c r="K181" s="902">
        <v>2</v>
      </c>
      <c r="L181" s="903">
        <v>12</v>
      </c>
      <c r="M181" s="802">
        <v>108000</v>
      </c>
      <c r="N181" s="904">
        <v>0</v>
      </c>
      <c r="O181" s="904">
        <v>6</v>
      </c>
      <c r="P181" s="802">
        <v>54000</v>
      </c>
      <c r="Q181" s="904">
        <v>0</v>
      </c>
      <c r="R181" s="904">
        <v>12</v>
      </c>
      <c r="S181" s="1008">
        <v>108000</v>
      </c>
    </row>
    <row r="182" spans="1:19" s="30" customFormat="1" ht="23.25">
      <c r="A182" s="899" t="s">
        <v>19398</v>
      </c>
      <c r="B182" s="399" t="s">
        <v>280</v>
      </c>
      <c r="C182" s="399" t="s">
        <v>115</v>
      </c>
      <c r="D182" s="797" t="s">
        <v>20272</v>
      </c>
      <c r="E182" s="802">
        <v>2500</v>
      </c>
      <c r="F182" s="900" t="s">
        <v>20273</v>
      </c>
      <c r="G182" s="656" t="s">
        <v>20274</v>
      </c>
      <c r="H182" s="901" t="s">
        <v>19828</v>
      </c>
      <c r="I182" s="901" t="s">
        <v>619</v>
      </c>
      <c r="J182" s="901" t="s">
        <v>19829</v>
      </c>
      <c r="K182" s="902">
        <v>2</v>
      </c>
      <c r="L182" s="903">
        <v>12</v>
      </c>
      <c r="M182" s="802">
        <v>40800</v>
      </c>
      <c r="N182" s="904">
        <v>0</v>
      </c>
      <c r="O182" s="904">
        <v>6</v>
      </c>
      <c r="P182" s="802">
        <v>20400</v>
      </c>
      <c r="Q182" s="904">
        <v>0</v>
      </c>
      <c r="R182" s="904">
        <v>12</v>
      </c>
      <c r="S182" s="1008">
        <v>40800</v>
      </c>
    </row>
    <row r="183" spans="1:19" s="30" customFormat="1" ht="23.25">
      <c r="A183" s="899" t="s">
        <v>19398</v>
      </c>
      <c r="B183" s="399" t="s">
        <v>280</v>
      </c>
      <c r="C183" s="399" t="s">
        <v>115</v>
      </c>
      <c r="D183" s="797" t="s">
        <v>19948</v>
      </c>
      <c r="E183" s="802">
        <v>2200</v>
      </c>
      <c r="F183" s="900" t="s">
        <v>20275</v>
      </c>
      <c r="G183" s="656" t="s">
        <v>20276</v>
      </c>
      <c r="H183" s="901" t="s">
        <v>19828</v>
      </c>
      <c r="I183" s="901" t="s">
        <v>619</v>
      </c>
      <c r="J183" s="901" t="s">
        <v>19829</v>
      </c>
      <c r="K183" s="902">
        <v>2</v>
      </c>
      <c r="L183" s="903">
        <v>12</v>
      </c>
      <c r="M183" s="802">
        <v>39600</v>
      </c>
      <c r="N183" s="904">
        <v>0</v>
      </c>
      <c r="O183" s="904">
        <v>6</v>
      </c>
      <c r="P183" s="802">
        <v>19800</v>
      </c>
      <c r="Q183" s="904">
        <v>0</v>
      </c>
      <c r="R183" s="904">
        <v>12</v>
      </c>
      <c r="S183" s="1008">
        <v>39600</v>
      </c>
    </row>
    <row r="184" spans="1:19" s="30" customFormat="1" ht="23.25">
      <c r="A184" s="899" t="s">
        <v>19398</v>
      </c>
      <c r="B184" s="399" t="s">
        <v>280</v>
      </c>
      <c r="C184" s="399" t="s">
        <v>115</v>
      </c>
      <c r="D184" s="797" t="s">
        <v>20277</v>
      </c>
      <c r="E184" s="802">
        <v>9000</v>
      </c>
      <c r="F184" s="900" t="s">
        <v>20278</v>
      </c>
      <c r="G184" s="656" t="s">
        <v>20279</v>
      </c>
      <c r="H184" s="901" t="s">
        <v>19729</v>
      </c>
      <c r="I184" s="901" t="s">
        <v>19773</v>
      </c>
      <c r="J184" s="901" t="s">
        <v>19726</v>
      </c>
      <c r="K184" s="902">
        <v>2</v>
      </c>
      <c r="L184" s="903">
        <v>12</v>
      </c>
      <c r="M184" s="802">
        <v>108000</v>
      </c>
      <c r="N184" s="904">
        <v>0</v>
      </c>
      <c r="O184" s="904">
        <v>6</v>
      </c>
      <c r="P184" s="802">
        <v>54000</v>
      </c>
      <c r="Q184" s="904">
        <v>0</v>
      </c>
      <c r="R184" s="904">
        <v>12</v>
      </c>
      <c r="S184" s="1008">
        <v>108000</v>
      </c>
    </row>
    <row r="185" spans="1:19" s="30" customFormat="1" ht="23.25">
      <c r="A185" s="899" t="s">
        <v>19398</v>
      </c>
      <c r="B185" s="399" t="s">
        <v>280</v>
      </c>
      <c r="C185" s="399" t="s">
        <v>115</v>
      </c>
      <c r="D185" s="797" t="s">
        <v>20124</v>
      </c>
      <c r="E185" s="802">
        <v>8000</v>
      </c>
      <c r="F185" s="900" t="s">
        <v>20280</v>
      </c>
      <c r="G185" s="656" t="s">
        <v>20281</v>
      </c>
      <c r="H185" s="901" t="s">
        <v>19713</v>
      </c>
      <c r="I185" s="901" t="s">
        <v>19703</v>
      </c>
      <c r="J185" s="901" t="s">
        <v>19815</v>
      </c>
      <c r="K185" s="902">
        <v>2</v>
      </c>
      <c r="L185" s="903">
        <v>12</v>
      </c>
      <c r="M185" s="802">
        <v>96000</v>
      </c>
      <c r="N185" s="904">
        <v>0</v>
      </c>
      <c r="O185" s="904">
        <v>6</v>
      </c>
      <c r="P185" s="802">
        <v>48000</v>
      </c>
      <c r="Q185" s="904">
        <v>0</v>
      </c>
      <c r="R185" s="904">
        <v>12</v>
      </c>
      <c r="S185" s="1008">
        <v>96000</v>
      </c>
    </row>
    <row r="186" spans="1:19" s="30" customFormat="1" ht="23.25">
      <c r="A186" s="899" t="s">
        <v>19398</v>
      </c>
      <c r="B186" s="399" t="s">
        <v>280</v>
      </c>
      <c r="C186" s="399" t="s">
        <v>115</v>
      </c>
      <c r="D186" s="797" t="s">
        <v>20282</v>
      </c>
      <c r="E186" s="802">
        <v>10000</v>
      </c>
      <c r="F186" s="900" t="s">
        <v>20283</v>
      </c>
      <c r="G186" s="656" t="s">
        <v>20284</v>
      </c>
      <c r="H186" s="901" t="s">
        <v>20192</v>
      </c>
      <c r="I186" s="901" t="s">
        <v>19714</v>
      </c>
      <c r="J186" s="901" t="s">
        <v>20285</v>
      </c>
      <c r="K186" s="902">
        <v>2</v>
      </c>
      <c r="L186" s="903">
        <v>12</v>
      </c>
      <c r="M186" s="802">
        <v>120000</v>
      </c>
      <c r="N186" s="904">
        <v>0</v>
      </c>
      <c r="O186" s="904">
        <v>6</v>
      </c>
      <c r="P186" s="802">
        <v>60000</v>
      </c>
      <c r="Q186" s="904">
        <v>0</v>
      </c>
      <c r="R186" s="904">
        <v>12</v>
      </c>
      <c r="S186" s="1008">
        <v>120000</v>
      </c>
    </row>
    <row r="187" spans="1:19" s="30" customFormat="1" ht="23.25">
      <c r="A187" s="899" t="s">
        <v>19398</v>
      </c>
      <c r="B187" s="399" t="s">
        <v>280</v>
      </c>
      <c r="C187" s="399" t="s">
        <v>115</v>
      </c>
      <c r="D187" s="797" t="s">
        <v>20286</v>
      </c>
      <c r="E187" s="802">
        <v>10000</v>
      </c>
      <c r="F187" s="900" t="s">
        <v>20287</v>
      </c>
      <c r="G187" s="656" t="s">
        <v>20288</v>
      </c>
      <c r="H187" s="901" t="s">
        <v>19713</v>
      </c>
      <c r="I187" s="901" t="s">
        <v>19773</v>
      </c>
      <c r="J187" s="901" t="s">
        <v>19733</v>
      </c>
      <c r="K187" s="902">
        <v>2</v>
      </c>
      <c r="L187" s="903">
        <v>12</v>
      </c>
      <c r="M187" s="802">
        <v>120000</v>
      </c>
      <c r="N187" s="904">
        <v>0</v>
      </c>
      <c r="O187" s="904">
        <v>6</v>
      </c>
      <c r="P187" s="802">
        <v>60000</v>
      </c>
      <c r="Q187" s="904">
        <v>0</v>
      </c>
      <c r="R187" s="904">
        <v>12</v>
      </c>
      <c r="S187" s="1008">
        <v>120000</v>
      </c>
    </row>
    <row r="188" spans="1:19" s="30" customFormat="1" ht="23.25">
      <c r="A188" s="899" t="s">
        <v>19398</v>
      </c>
      <c r="B188" s="399" t="s">
        <v>280</v>
      </c>
      <c r="C188" s="399" t="s">
        <v>115</v>
      </c>
      <c r="D188" s="797" t="s">
        <v>20289</v>
      </c>
      <c r="E188" s="802">
        <v>15600</v>
      </c>
      <c r="F188" s="900" t="s">
        <v>20290</v>
      </c>
      <c r="G188" s="656" t="s">
        <v>20291</v>
      </c>
      <c r="H188" s="901" t="s">
        <v>19988</v>
      </c>
      <c r="I188" s="901" t="s">
        <v>19703</v>
      </c>
      <c r="J188" s="901" t="s">
        <v>19863</v>
      </c>
      <c r="K188" s="902">
        <v>1</v>
      </c>
      <c r="L188" s="903">
        <v>3</v>
      </c>
      <c r="M188" s="802">
        <v>30574</v>
      </c>
      <c r="N188" s="904">
        <v>0</v>
      </c>
      <c r="O188" s="904">
        <v>0</v>
      </c>
      <c r="P188" s="802">
        <v>0</v>
      </c>
      <c r="Q188" s="904">
        <v>0</v>
      </c>
      <c r="R188" s="904">
        <v>0</v>
      </c>
      <c r="S188" s="1008">
        <v>0</v>
      </c>
    </row>
    <row r="189" spans="1:19" s="30" customFormat="1" ht="23.25">
      <c r="A189" s="899" t="s">
        <v>19398</v>
      </c>
      <c r="B189" s="399" t="s">
        <v>280</v>
      </c>
      <c r="C189" s="399" t="s">
        <v>115</v>
      </c>
      <c r="D189" s="797" t="s">
        <v>19992</v>
      </c>
      <c r="E189" s="802">
        <v>6000</v>
      </c>
      <c r="F189" s="900" t="s">
        <v>20292</v>
      </c>
      <c r="G189" s="656" t="s">
        <v>20293</v>
      </c>
      <c r="H189" s="901" t="s">
        <v>20192</v>
      </c>
      <c r="I189" s="901" t="s">
        <v>19773</v>
      </c>
      <c r="J189" s="901" t="s">
        <v>20294</v>
      </c>
      <c r="K189" s="902">
        <v>2</v>
      </c>
      <c r="L189" s="903">
        <v>12</v>
      </c>
      <c r="M189" s="802">
        <v>72000</v>
      </c>
      <c r="N189" s="904">
        <v>0</v>
      </c>
      <c r="O189" s="904">
        <v>6</v>
      </c>
      <c r="P189" s="802">
        <v>36000</v>
      </c>
      <c r="Q189" s="904">
        <v>0</v>
      </c>
      <c r="R189" s="904">
        <v>12</v>
      </c>
      <c r="S189" s="1008">
        <v>72000</v>
      </c>
    </row>
    <row r="190" spans="1:19" s="30" customFormat="1" ht="34.9">
      <c r="A190" s="899" t="s">
        <v>19398</v>
      </c>
      <c r="B190" s="399" t="s">
        <v>280</v>
      </c>
      <c r="C190" s="399" t="s">
        <v>115</v>
      </c>
      <c r="D190" s="797" t="s">
        <v>20295</v>
      </c>
      <c r="E190" s="802">
        <v>9000</v>
      </c>
      <c r="F190" s="900" t="s">
        <v>20296</v>
      </c>
      <c r="G190" s="656" t="s">
        <v>20297</v>
      </c>
      <c r="H190" s="901" t="s">
        <v>19802</v>
      </c>
      <c r="I190" s="901" t="s">
        <v>19703</v>
      </c>
      <c r="J190" s="901" t="s">
        <v>20298</v>
      </c>
      <c r="K190" s="902">
        <v>2</v>
      </c>
      <c r="L190" s="903">
        <v>12</v>
      </c>
      <c r="M190" s="802">
        <v>108000</v>
      </c>
      <c r="N190" s="904">
        <v>0</v>
      </c>
      <c r="O190" s="904">
        <v>6</v>
      </c>
      <c r="P190" s="802">
        <v>54000</v>
      </c>
      <c r="Q190" s="904">
        <v>0</v>
      </c>
      <c r="R190" s="904">
        <v>12</v>
      </c>
      <c r="S190" s="1008">
        <v>108000</v>
      </c>
    </row>
    <row r="191" spans="1:19" s="30" customFormat="1" ht="23.25">
      <c r="A191" s="899" t="s">
        <v>19398</v>
      </c>
      <c r="B191" s="399" t="s">
        <v>280</v>
      </c>
      <c r="C191" s="399" t="s">
        <v>115</v>
      </c>
      <c r="D191" s="797" t="s">
        <v>20299</v>
      </c>
      <c r="E191" s="802">
        <v>6000</v>
      </c>
      <c r="F191" s="900" t="s">
        <v>20300</v>
      </c>
      <c r="G191" s="656" t="s">
        <v>20301</v>
      </c>
      <c r="H191" s="901" t="s">
        <v>19713</v>
      </c>
      <c r="I191" s="901" t="s">
        <v>19773</v>
      </c>
      <c r="J191" s="901" t="s">
        <v>19815</v>
      </c>
      <c r="K191" s="902">
        <v>2</v>
      </c>
      <c r="L191" s="903">
        <v>12</v>
      </c>
      <c r="M191" s="802">
        <v>72000</v>
      </c>
      <c r="N191" s="904">
        <v>0</v>
      </c>
      <c r="O191" s="904">
        <v>6</v>
      </c>
      <c r="P191" s="802">
        <v>36000</v>
      </c>
      <c r="Q191" s="904">
        <v>0</v>
      </c>
      <c r="R191" s="904">
        <v>12</v>
      </c>
      <c r="S191" s="1008">
        <v>72000</v>
      </c>
    </row>
    <row r="192" spans="1:19" s="30" customFormat="1" ht="34.9">
      <c r="A192" s="899" t="s">
        <v>19398</v>
      </c>
      <c r="B192" s="399" t="s">
        <v>280</v>
      </c>
      <c r="C192" s="399" t="s">
        <v>115</v>
      </c>
      <c r="D192" s="797" t="s">
        <v>20302</v>
      </c>
      <c r="E192" s="802">
        <v>2500</v>
      </c>
      <c r="F192" s="900" t="s">
        <v>20303</v>
      </c>
      <c r="G192" s="656" t="s">
        <v>20304</v>
      </c>
      <c r="H192" s="901" t="s">
        <v>20305</v>
      </c>
      <c r="I192" s="901" t="s">
        <v>19742</v>
      </c>
      <c r="J192" s="901" t="s">
        <v>20306</v>
      </c>
      <c r="K192" s="902">
        <v>2</v>
      </c>
      <c r="L192" s="903">
        <v>12</v>
      </c>
      <c r="M192" s="802">
        <v>30000</v>
      </c>
      <c r="N192" s="904">
        <v>0</v>
      </c>
      <c r="O192" s="904">
        <v>6</v>
      </c>
      <c r="P192" s="802">
        <v>15000</v>
      </c>
      <c r="Q192" s="904">
        <v>0</v>
      </c>
      <c r="R192" s="904">
        <v>12</v>
      </c>
      <c r="S192" s="1008">
        <v>30000</v>
      </c>
    </row>
    <row r="193" spans="1:19" s="30" customFormat="1" ht="23.25">
      <c r="A193" s="899" t="s">
        <v>19398</v>
      </c>
      <c r="B193" s="399" t="s">
        <v>280</v>
      </c>
      <c r="C193" s="399" t="s">
        <v>115</v>
      </c>
      <c r="D193" s="797" t="s">
        <v>20307</v>
      </c>
      <c r="E193" s="802">
        <v>8000</v>
      </c>
      <c r="F193" s="900" t="s">
        <v>20308</v>
      </c>
      <c r="G193" s="656" t="s">
        <v>20309</v>
      </c>
      <c r="H193" s="901" t="s">
        <v>19713</v>
      </c>
      <c r="I193" s="901" t="s">
        <v>19703</v>
      </c>
      <c r="J193" s="901" t="s">
        <v>19815</v>
      </c>
      <c r="K193" s="902">
        <v>2</v>
      </c>
      <c r="L193" s="903">
        <v>12</v>
      </c>
      <c r="M193" s="802">
        <v>96000</v>
      </c>
      <c r="N193" s="904">
        <v>0</v>
      </c>
      <c r="O193" s="904">
        <v>6</v>
      </c>
      <c r="P193" s="802">
        <v>48000</v>
      </c>
      <c r="Q193" s="904">
        <v>0</v>
      </c>
      <c r="R193" s="904">
        <v>12</v>
      </c>
      <c r="S193" s="1008">
        <v>96000</v>
      </c>
    </row>
    <row r="194" spans="1:19" s="30" customFormat="1" ht="23.25">
      <c r="A194" s="899" t="s">
        <v>19398</v>
      </c>
      <c r="B194" s="399" t="s">
        <v>280</v>
      </c>
      <c r="C194" s="399" t="s">
        <v>115</v>
      </c>
      <c r="D194" s="797" t="s">
        <v>20310</v>
      </c>
      <c r="E194" s="802">
        <v>5500</v>
      </c>
      <c r="F194" s="900" t="s">
        <v>20311</v>
      </c>
      <c r="G194" s="656" t="s">
        <v>20312</v>
      </c>
      <c r="H194" s="901" t="s">
        <v>19713</v>
      </c>
      <c r="I194" s="901" t="s">
        <v>19703</v>
      </c>
      <c r="J194" s="901" t="s">
        <v>19733</v>
      </c>
      <c r="K194" s="902">
        <v>2</v>
      </c>
      <c r="L194" s="903">
        <v>12</v>
      </c>
      <c r="M194" s="802">
        <v>63871</v>
      </c>
      <c r="N194" s="904">
        <v>0</v>
      </c>
      <c r="O194" s="904">
        <v>6</v>
      </c>
      <c r="P194" s="802">
        <v>33005.35</v>
      </c>
      <c r="Q194" s="904">
        <v>0</v>
      </c>
      <c r="R194" s="904">
        <v>12</v>
      </c>
      <c r="S194" s="1008">
        <v>66000</v>
      </c>
    </row>
    <row r="195" spans="1:19" s="30" customFormat="1" ht="23.25">
      <c r="A195" s="899" t="s">
        <v>19398</v>
      </c>
      <c r="B195" s="399" t="s">
        <v>280</v>
      </c>
      <c r="C195" s="399" t="s">
        <v>115</v>
      </c>
      <c r="D195" s="797" t="s">
        <v>20313</v>
      </c>
      <c r="E195" s="802">
        <v>8000</v>
      </c>
      <c r="F195" s="900" t="s">
        <v>20314</v>
      </c>
      <c r="G195" s="656" t="s">
        <v>20315</v>
      </c>
      <c r="H195" s="901" t="s">
        <v>19823</v>
      </c>
      <c r="I195" s="901" t="s">
        <v>19703</v>
      </c>
      <c r="J195" s="901" t="s">
        <v>20103</v>
      </c>
      <c r="K195" s="902">
        <v>2</v>
      </c>
      <c r="L195" s="903">
        <v>12</v>
      </c>
      <c r="M195" s="802">
        <v>96000</v>
      </c>
      <c r="N195" s="904">
        <v>0</v>
      </c>
      <c r="O195" s="904">
        <v>6</v>
      </c>
      <c r="P195" s="802">
        <v>48000</v>
      </c>
      <c r="Q195" s="904">
        <v>0</v>
      </c>
      <c r="R195" s="904">
        <v>12</v>
      </c>
      <c r="S195" s="1008">
        <v>96000</v>
      </c>
    </row>
    <row r="196" spans="1:19" s="30" customFormat="1" ht="23.25">
      <c r="A196" s="899" t="s">
        <v>19398</v>
      </c>
      <c r="B196" s="399" t="s">
        <v>280</v>
      </c>
      <c r="C196" s="399" t="s">
        <v>115</v>
      </c>
      <c r="D196" s="797" t="s">
        <v>20316</v>
      </c>
      <c r="E196" s="802">
        <v>4000</v>
      </c>
      <c r="F196" s="900" t="s">
        <v>20317</v>
      </c>
      <c r="G196" s="656" t="s">
        <v>20318</v>
      </c>
      <c r="H196" s="901" t="s">
        <v>19790</v>
      </c>
      <c r="I196" s="901" t="s">
        <v>19703</v>
      </c>
      <c r="J196" s="901" t="s">
        <v>19791</v>
      </c>
      <c r="K196" s="902">
        <v>2</v>
      </c>
      <c r="L196" s="903">
        <v>12</v>
      </c>
      <c r="M196" s="802">
        <v>48000</v>
      </c>
      <c r="N196" s="904">
        <v>0</v>
      </c>
      <c r="O196" s="904">
        <v>6</v>
      </c>
      <c r="P196" s="802">
        <v>24000</v>
      </c>
      <c r="Q196" s="904">
        <v>0</v>
      </c>
      <c r="R196" s="904">
        <v>12</v>
      </c>
      <c r="S196" s="1008">
        <v>48000</v>
      </c>
    </row>
    <row r="197" spans="1:19" s="30" customFormat="1" ht="23.25">
      <c r="A197" s="899" t="s">
        <v>19398</v>
      </c>
      <c r="B197" s="399" t="s">
        <v>280</v>
      </c>
      <c r="C197" s="399" t="s">
        <v>115</v>
      </c>
      <c r="D197" s="797" t="s">
        <v>19825</v>
      </c>
      <c r="E197" s="802">
        <v>2500</v>
      </c>
      <c r="F197" s="900" t="s">
        <v>20319</v>
      </c>
      <c r="G197" s="656" t="s">
        <v>20320</v>
      </c>
      <c r="H197" s="901" t="s">
        <v>19828</v>
      </c>
      <c r="I197" s="901" t="s">
        <v>619</v>
      </c>
      <c r="J197" s="901" t="s">
        <v>19829</v>
      </c>
      <c r="K197" s="902">
        <v>2</v>
      </c>
      <c r="L197" s="903">
        <v>12</v>
      </c>
      <c r="M197" s="802">
        <v>30000</v>
      </c>
      <c r="N197" s="904">
        <v>0</v>
      </c>
      <c r="O197" s="904">
        <v>6</v>
      </c>
      <c r="P197" s="802">
        <v>15000</v>
      </c>
      <c r="Q197" s="904">
        <v>0</v>
      </c>
      <c r="R197" s="904">
        <v>12</v>
      </c>
      <c r="S197" s="1008">
        <v>30000</v>
      </c>
    </row>
    <row r="198" spans="1:19" s="30" customFormat="1" ht="23.25">
      <c r="A198" s="899" t="s">
        <v>19398</v>
      </c>
      <c r="B198" s="399" t="s">
        <v>280</v>
      </c>
      <c r="C198" s="399" t="s">
        <v>115</v>
      </c>
      <c r="D198" s="797" t="s">
        <v>19815</v>
      </c>
      <c r="E198" s="802">
        <v>8000</v>
      </c>
      <c r="F198" s="900" t="s">
        <v>20321</v>
      </c>
      <c r="G198" s="656" t="s">
        <v>20322</v>
      </c>
      <c r="H198" s="901" t="s">
        <v>19713</v>
      </c>
      <c r="I198" s="901" t="s">
        <v>19703</v>
      </c>
      <c r="J198" s="901" t="s">
        <v>19815</v>
      </c>
      <c r="K198" s="902">
        <v>2</v>
      </c>
      <c r="L198" s="903">
        <v>12</v>
      </c>
      <c r="M198" s="802">
        <v>96000</v>
      </c>
      <c r="N198" s="904">
        <v>0</v>
      </c>
      <c r="O198" s="904">
        <v>6</v>
      </c>
      <c r="P198" s="802">
        <v>48000</v>
      </c>
      <c r="Q198" s="904">
        <v>0</v>
      </c>
      <c r="R198" s="904">
        <v>12</v>
      </c>
      <c r="S198" s="1008">
        <v>96000</v>
      </c>
    </row>
    <row r="199" spans="1:19" s="30" customFormat="1" ht="23.25">
      <c r="A199" s="899" t="s">
        <v>19398</v>
      </c>
      <c r="B199" s="399" t="s">
        <v>280</v>
      </c>
      <c r="C199" s="399" t="s">
        <v>115</v>
      </c>
      <c r="D199" s="797" t="s">
        <v>20323</v>
      </c>
      <c r="E199" s="802">
        <v>12000</v>
      </c>
      <c r="F199" s="900" t="s">
        <v>20324</v>
      </c>
      <c r="G199" s="656" t="s">
        <v>20325</v>
      </c>
      <c r="H199" s="901" t="s">
        <v>19729</v>
      </c>
      <c r="I199" s="901" t="s">
        <v>19773</v>
      </c>
      <c r="J199" s="901" t="s">
        <v>20326</v>
      </c>
      <c r="K199" s="902">
        <v>2</v>
      </c>
      <c r="L199" s="903">
        <v>12</v>
      </c>
      <c r="M199" s="802">
        <v>144000</v>
      </c>
      <c r="N199" s="904">
        <v>0</v>
      </c>
      <c r="O199" s="904">
        <v>6</v>
      </c>
      <c r="P199" s="802">
        <v>72000</v>
      </c>
      <c r="Q199" s="904">
        <v>0</v>
      </c>
      <c r="R199" s="904">
        <v>12</v>
      </c>
      <c r="S199" s="1008">
        <v>144000</v>
      </c>
    </row>
    <row r="200" spans="1:19" s="30" customFormat="1" ht="23.25">
      <c r="A200" s="899" t="s">
        <v>19398</v>
      </c>
      <c r="B200" s="399" t="s">
        <v>280</v>
      </c>
      <c r="C200" s="399" t="s">
        <v>115</v>
      </c>
      <c r="D200" s="797" t="s">
        <v>20327</v>
      </c>
      <c r="E200" s="802">
        <v>9000</v>
      </c>
      <c r="F200" s="900" t="s">
        <v>20328</v>
      </c>
      <c r="G200" s="656" t="s">
        <v>20329</v>
      </c>
      <c r="H200" s="901" t="s">
        <v>19713</v>
      </c>
      <c r="I200" s="901" t="s">
        <v>19703</v>
      </c>
      <c r="J200" s="901" t="s">
        <v>19733</v>
      </c>
      <c r="K200" s="902">
        <v>2</v>
      </c>
      <c r="L200" s="903">
        <v>12</v>
      </c>
      <c r="M200" s="802">
        <v>101679</v>
      </c>
      <c r="N200" s="904">
        <v>0</v>
      </c>
      <c r="O200" s="904">
        <v>6</v>
      </c>
      <c r="P200" s="802">
        <v>54000</v>
      </c>
      <c r="Q200" s="904">
        <v>0</v>
      </c>
      <c r="R200" s="904">
        <v>12</v>
      </c>
      <c r="S200" s="1008">
        <v>108000</v>
      </c>
    </row>
    <row r="201" spans="1:19" s="30" customFormat="1" ht="23.25">
      <c r="A201" s="899" t="s">
        <v>19398</v>
      </c>
      <c r="B201" s="399" t="s">
        <v>280</v>
      </c>
      <c r="C201" s="399" t="s">
        <v>115</v>
      </c>
      <c r="D201" s="797" t="s">
        <v>20330</v>
      </c>
      <c r="E201" s="802">
        <v>8000</v>
      </c>
      <c r="F201" s="900" t="s">
        <v>20331</v>
      </c>
      <c r="G201" s="656" t="s">
        <v>20332</v>
      </c>
      <c r="H201" s="901" t="s">
        <v>19713</v>
      </c>
      <c r="I201" s="901" t="s">
        <v>19703</v>
      </c>
      <c r="J201" s="901" t="s">
        <v>19815</v>
      </c>
      <c r="K201" s="902">
        <v>2</v>
      </c>
      <c r="L201" s="903">
        <v>12</v>
      </c>
      <c r="M201" s="802">
        <v>96000</v>
      </c>
      <c r="N201" s="904">
        <v>0</v>
      </c>
      <c r="O201" s="904">
        <v>6</v>
      </c>
      <c r="P201" s="802">
        <v>48000</v>
      </c>
      <c r="Q201" s="904">
        <v>0</v>
      </c>
      <c r="R201" s="904">
        <v>12</v>
      </c>
      <c r="S201" s="1008">
        <v>96000</v>
      </c>
    </row>
    <row r="202" spans="1:19" s="30" customFormat="1" ht="23.25">
      <c r="A202" s="899" t="s">
        <v>19398</v>
      </c>
      <c r="B202" s="399" t="s">
        <v>280</v>
      </c>
      <c r="C202" s="399" t="s">
        <v>115</v>
      </c>
      <c r="D202" s="797" t="s">
        <v>20333</v>
      </c>
      <c r="E202" s="802">
        <v>12000</v>
      </c>
      <c r="F202" s="900" t="s">
        <v>20334</v>
      </c>
      <c r="G202" s="656" t="s">
        <v>20335</v>
      </c>
      <c r="H202" s="901" t="s">
        <v>19729</v>
      </c>
      <c r="I202" s="901" t="s">
        <v>19703</v>
      </c>
      <c r="J202" s="901" t="s">
        <v>19726</v>
      </c>
      <c r="K202" s="902">
        <v>1</v>
      </c>
      <c r="L202" s="903">
        <v>1</v>
      </c>
      <c r="M202" s="802">
        <v>5600</v>
      </c>
      <c r="N202" s="904">
        <v>0</v>
      </c>
      <c r="O202" s="904">
        <v>0</v>
      </c>
      <c r="P202" s="802">
        <v>0</v>
      </c>
      <c r="Q202" s="904">
        <v>0</v>
      </c>
      <c r="R202" s="904">
        <v>0</v>
      </c>
      <c r="S202" s="1008">
        <v>0</v>
      </c>
    </row>
    <row r="203" spans="1:19" s="30" customFormat="1" ht="46.5">
      <c r="A203" s="899" t="s">
        <v>19398</v>
      </c>
      <c r="B203" s="399" t="s">
        <v>280</v>
      </c>
      <c r="C203" s="399" t="s">
        <v>115</v>
      </c>
      <c r="D203" s="797" t="s">
        <v>20336</v>
      </c>
      <c r="E203" s="802">
        <v>5500</v>
      </c>
      <c r="F203" s="900" t="s">
        <v>20337</v>
      </c>
      <c r="G203" s="656" t="s">
        <v>20338</v>
      </c>
      <c r="H203" s="901" t="s">
        <v>20339</v>
      </c>
      <c r="I203" s="901" t="s">
        <v>19703</v>
      </c>
      <c r="J203" s="901" t="s">
        <v>20340</v>
      </c>
      <c r="K203" s="902">
        <v>2</v>
      </c>
      <c r="L203" s="903">
        <v>12</v>
      </c>
      <c r="M203" s="802">
        <v>66000</v>
      </c>
      <c r="N203" s="904">
        <v>0</v>
      </c>
      <c r="O203" s="904">
        <v>6</v>
      </c>
      <c r="P203" s="802">
        <v>33000</v>
      </c>
      <c r="Q203" s="904">
        <v>0</v>
      </c>
      <c r="R203" s="904">
        <v>12</v>
      </c>
      <c r="S203" s="1008">
        <v>66000</v>
      </c>
    </row>
    <row r="204" spans="1:19" s="30" customFormat="1" ht="46.5">
      <c r="A204" s="899" t="s">
        <v>19398</v>
      </c>
      <c r="B204" s="399" t="s">
        <v>280</v>
      </c>
      <c r="C204" s="399" t="s">
        <v>115</v>
      </c>
      <c r="D204" s="797" t="s">
        <v>19787</v>
      </c>
      <c r="E204" s="802">
        <v>6000</v>
      </c>
      <c r="F204" s="900" t="s">
        <v>20341</v>
      </c>
      <c r="G204" s="656" t="s">
        <v>20342</v>
      </c>
      <c r="H204" s="901" t="s">
        <v>19790</v>
      </c>
      <c r="I204" s="901" t="s">
        <v>19703</v>
      </c>
      <c r="J204" s="901" t="s">
        <v>19791</v>
      </c>
      <c r="K204" s="902">
        <v>2</v>
      </c>
      <c r="L204" s="903">
        <v>12</v>
      </c>
      <c r="M204" s="802">
        <v>72000</v>
      </c>
      <c r="N204" s="904">
        <v>0</v>
      </c>
      <c r="O204" s="904">
        <v>6</v>
      </c>
      <c r="P204" s="802">
        <v>36000</v>
      </c>
      <c r="Q204" s="904">
        <v>0</v>
      </c>
      <c r="R204" s="904">
        <v>12</v>
      </c>
      <c r="S204" s="1008">
        <v>72000</v>
      </c>
    </row>
    <row r="205" spans="1:19" s="30" customFormat="1" ht="23.25">
      <c r="A205" s="899" t="s">
        <v>19398</v>
      </c>
      <c r="B205" s="399" t="s">
        <v>280</v>
      </c>
      <c r="C205" s="399" t="s">
        <v>115</v>
      </c>
      <c r="D205" s="797" t="s">
        <v>20343</v>
      </c>
      <c r="E205" s="802">
        <v>6000</v>
      </c>
      <c r="F205" s="900" t="s">
        <v>20344</v>
      </c>
      <c r="G205" s="656" t="s">
        <v>20345</v>
      </c>
      <c r="H205" s="901" t="s">
        <v>19810</v>
      </c>
      <c r="I205" s="901" t="s">
        <v>19773</v>
      </c>
      <c r="J205" s="901" t="s">
        <v>19811</v>
      </c>
      <c r="K205" s="902">
        <v>2</v>
      </c>
      <c r="L205" s="903">
        <v>12</v>
      </c>
      <c r="M205" s="802">
        <v>72000</v>
      </c>
      <c r="N205" s="904">
        <v>0</v>
      </c>
      <c r="O205" s="904">
        <v>6</v>
      </c>
      <c r="P205" s="802">
        <v>36000</v>
      </c>
      <c r="Q205" s="904">
        <v>0</v>
      </c>
      <c r="R205" s="904">
        <v>12</v>
      </c>
      <c r="S205" s="1008">
        <v>72000</v>
      </c>
    </row>
    <row r="206" spans="1:19" s="30" customFormat="1" ht="46.5">
      <c r="A206" s="899" t="s">
        <v>19398</v>
      </c>
      <c r="B206" s="399" t="s">
        <v>280</v>
      </c>
      <c r="C206" s="399" t="s">
        <v>115</v>
      </c>
      <c r="D206" s="797" t="s">
        <v>19705</v>
      </c>
      <c r="E206" s="802">
        <v>7000</v>
      </c>
      <c r="F206" s="900" t="s">
        <v>20346</v>
      </c>
      <c r="G206" s="656" t="s">
        <v>20347</v>
      </c>
      <c r="H206" s="901" t="s">
        <v>20348</v>
      </c>
      <c r="I206" s="901" t="s">
        <v>19764</v>
      </c>
      <c r="J206" s="901" t="s">
        <v>20349</v>
      </c>
      <c r="K206" s="902">
        <v>3</v>
      </c>
      <c r="L206" s="903">
        <v>12</v>
      </c>
      <c r="M206" s="802">
        <v>84000</v>
      </c>
      <c r="N206" s="904">
        <v>0</v>
      </c>
      <c r="O206" s="904">
        <v>6</v>
      </c>
      <c r="P206" s="802">
        <v>42000</v>
      </c>
      <c r="Q206" s="904">
        <v>0</v>
      </c>
      <c r="R206" s="904">
        <v>12</v>
      </c>
      <c r="S206" s="1008">
        <v>84000</v>
      </c>
    </row>
    <row r="207" spans="1:19" s="30" customFormat="1" ht="23.25">
      <c r="A207" s="899" t="s">
        <v>19398</v>
      </c>
      <c r="B207" s="399" t="s">
        <v>280</v>
      </c>
      <c r="C207" s="399" t="s">
        <v>115</v>
      </c>
      <c r="D207" s="797" t="s">
        <v>20350</v>
      </c>
      <c r="E207" s="802">
        <v>6500</v>
      </c>
      <c r="F207" s="900" t="s">
        <v>20351</v>
      </c>
      <c r="G207" s="656" t="s">
        <v>20352</v>
      </c>
      <c r="H207" s="901" t="s">
        <v>19708</v>
      </c>
      <c r="I207" s="901" t="s">
        <v>19703</v>
      </c>
      <c r="J207" s="901" t="s">
        <v>20130</v>
      </c>
      <c r="K207" s="902">
        <v>2</v>
      </c>
      <c r="L207" s="903">
        <v>6</v>
      </c>
      <c r="M207" s="802">
        <v>39000</v>
      </c>
      <c r="N207" s="904">
        <v>0</v>
      </c>
      <c r="O207" s="904">
        <v>0</v>
      </c>
      <c r="P207" s="802">
        <v>0</v>
      </c>
      <c r="Q207" s="904">
        <v>0</v>
      </c>
      <c r="R207" s="904">
        <v>0</v>
      </c>
      <c r="S207" s="1008">
        <v>0</v>
      </c>
    </row>
    <row r="208" spans="1:19" s="30" customFormat="1" ht="34.9">
      <c r="A208" s="899" t="s">
        <v>19398</v>
      </c>
      <c r="B208" s="399" t="s">
        <v>280</v>
      </c>
      <c r="C208" s="399" t="s">
        <v>115</v>
      </c>
      <c r="D208" s="797" t="s">
        <v>20353</v>
      </c>
      <c r="E208" s="802">
        <v>7000</v>
      </c>
      <c r="F208" s="900" t="s">
        <v>20354</v>
      </c>
      <c r="G208" s="656" t="s">
        <v>20355</v>
      </c>
      <c r="H208" s="901" t="s">
        <v>20356</v>
      </c>
      <c r="I208" s="901" t="s">
        <v>20356</v>
      </c>
      <c r="J208" s="901" t="s">
        <v>20356</v>
      </c>
      <c r="K208" s="902">
        <v>1</v>
      </c>
      <c r="L208" s="903">
        <v>1</v>
      </c>
      <c r="M208" s="802">
        <v>1633.33</v>
      </c>
      <c r="N208" s="904">
        <v>0</v>
      </c>
      <c r="O208" s="904">
        <v>0</v>
      </c>
      <c r="P208" s="802">
        <v>0</v>
      </c>
      <c r="Q208" s="904">
        <v>0</v>
      </c>
      <c r="R208" s="904">
        <v>0</v>
      </c>
      <c r="S208" s="1008">
        <v>0</v>
      </c>
    </row>
    <row r="209" spans="1:19" s="30" customFormat="1" ht="34.9">
      <c r="A209" s="899" t="s">
        <v>19398</v>
      </c>
      <c r="B209" s="399" t="s">
        <v>280</v>
      </c>
      <c r="C209" s="399" t="s">
        <v>115</v>
      </c>
      <c r="D209" s="797" t="s">
        <v>20357</v>
      </c>
      <c r="E209" s="802">
        <v>10000</v>
      </c>
      <c r="F209" s="900" t="s">
        <v>20358</v>
      </c>
      <c r="G209" s="656" t="s">
        <v>20359</v>
      </c>
      <c r="H209" s="901" t="s">
        <v>19891</v>
      </c>
      <c r="I209" s="901" t="s">
        <v>19703</v>
      </c>
      <c r="J209" s="901" t="s">
        <v>20360</v>
      </c>
      <c r="K209" s="902">
        <v>3</v>
      </c>
      <c r="L209" s="903">
        <v>12</v>
      </c>
      <c r="M209" s="802">
        <v>120000</v>
      </c>
      <c r="N209" s="904">
        <v>0</v>
      </c>
      <c r="O209" s="904">
        <v>6</v>
      </c>
      <c r="P209" s="802">
        <v>60000</v>
      </c>
      <c r="Q209" s="904">
        <v>0</v>
      </c>
      <c r="R209" s="904">
        <v>12</v>
      </c>
      <c r="S209" s="1008">
        <v>120000</v>
      </c>
    </row>
    <row r="210" spans="1:19" s="30" customFormat="1" ht="23.25">
      <c r="A210" s="899" t="s">
        <v>19398</v>
      </c>
      <c r="B210" s="399" t="s">
        <v>280</v>
      </c>
      <c r="C210" s="399" t="s">
        <v>115</v>
      </c>
      <c r="D210" s="797" t="s">
        <v>20361</v>
      </c>
      <c r="E210" s="802">
        <v>7000</v>
      </c>
      <c r="F210" s="900" t="s">
        <v>20362</v>
      </c>
      <c r="G210" s="656" t="s">
        <v>20363</v>
      </c>
      <c r="H210" s="901" t="s">
        <v>19790</v>
      </c>
      <c r="I210" s="901" t="s">
        <v>19703</v>
      </c>
      <c r="J210" s="901" t="s">
        <v>19791</v>
      </c>
      <c r="K210" s="902">
        <v>2</v>
      </c>
      <c r="L210" s="903">
        <v>12</v>
      </c>
      <c r="M210" s="802">
        <v>83581</v>
      </c>
      <c r="N210" s="904">
        <v>0</v>
      </c>
      <c r="O210" s="904">
        <v>6</v>
      </c>
      <c r="P210" s="802">
        <v>42000</v>
      </c>
      <c r="Q210" s="904">
        <v>0</v>
      </c>
      <c r="R210" s="904">
        <v>12</v>
      </c>
      <c r="S210" s="1008">
        <v>84000</v>
      </c>
    </row>
    <row r="211" spans="1:19" s="30" customFormat="1" ht="34.9">
      <c r="A211" s="899" t="s">
        <v>19398</v>
      </c>
      <c r="B211" s="399" t="s">
        <v>280</v>
      </c>
      <c r="C211" s="399" t="s">
        <v>115</v>
      </c>
      <c r="D211" s="797" t="s">
        <v>20364</v>
      </c>
      <c r="E211" s="802">
        <v>7000</v>
      </c>
      <c r="F211" s="900" t="s">
        <v>20365</v>
      </c>
      <c r="G211" s="656" t="s">
        <v>20366</v>
      </c>
      <c r="H211" s="901" t="s">
        <v>19708</v>
      </c>
      <c r="I211" s="901" t="s">
        <v>20078</v>
      </c>
      <c r="J211" s="901" t="s">
        <v>20367</v>
      </c>
      <c r="K211" s="902">
        <v>1</v>
      </c>
      <c r="L211" s="903">
        <v>8</v>
      </c>
      <c r="M211" s="802">
        <v>51800</v>
      </c>
      <c r="N211" s="904">
        <v>0</v>
      </c>
      <c r="O211" s="904">
        <v>0</v>
      </c>
      <c r="P211" s="802">
        <v>0</v>
      </c>
      <c r="Q211" s="904">
        <v>0</v>
      </c>
      <c r="R211" s="904">
        <v>0</v>
      </c>
      <c r="S211" s="1008">
        <v>0</v>
      </c>
    </row>
    <row r="212" spans="1:19" s="30" customFormat="1" ht="23.25">
      <c r="A212" s="899" t="s">
        <v>19398</v>
      </c>
      <c r="B212" s="399" t="s">
        <v>280</v>
      </c>
      <c r="C212" s="399" t="s">
        <v>115</v>
      </c>
      <c r="D212" s="797" t="s">
        <v>20368</v>
      </c>
      <c r="E212" s="802">
        <v>13000</v>
      </c>
      <c r="F212" s="900" t="s">
        <v>20369</v>
      </c>
      <c r="G212" s="656" t="s">
        <v>20370</v>
      </c>
      <c r="H212" s="901" t="s">
        <v>19713</v>
      </c>
      <c r="I212" s="901" t="s">
        <v>19703</v>
      </c>
      <c r="J212" s="901" t="s">
        <v>19815</v>
      </c>
      <c r="K212" s="902">
        <v>2</v>
      </c>
      <c r="L212" s="903">
        <v>12</v>
      </c>
      <c r="M212" s="802">
        <v>156000</v>
      </c>
      <c r="N212" s="904">
        <v>0</v>
      </c>
      <c r="O212" s="904">
        <v>6</v>
      </c>
      <c r="P212" s="802">
        <v>78000</v>
      </c>
      <c r="Q212" s="904">
        <v>0</v>
      </c>
      <c r="R212" s="904">
        <v>12</v>
      </c>
      <c r="S212" s="1008">
        <v>156000</v>
      </c>
    </row>
    <row r="213" spans="1:19" s="30" customFormat="1" ht="23.25">
      <c r="A213" s="899" t="s">
        <v>19398</v>
      </c>
      <c r="B213" s="399" t="s">
        <v>280</v>
      </c>
      <c r="C213" s="399" t="s">
        <v>115</v>
      </c>
      <c r="D213" s="797" t="s">
        <v>20371</v>
      </c>
      <c r="E213" s="802">
        <v>15600</v>
      </c>
      <c r="F213" s="900" t="s">
        <v>20372</v>
      </c>
      <c r="G213" s="656" t="s">
        <v>20373</v>
      </c>
      <c r="H213" s="901" t="s">
        <v>19713</v>
      </c>
      <c r="I213" s="901" t="s">
        <v>19773</v>
      </c>
      <c r="J213" s="901" t="s">
        <v>20374</v>
      </c>
      <c r="K213" s="902">
        <v>2</v>
      </c>
      <c r="L213" s="903">
        <v>2</v>
      </c>
      <c r="M213" s="802">
        <v>17680</v>
      </c>
      <c r="N213" s="904">
        <v>0</v>
      </c>
      <c r="O213" s="904">
        <v>0</v>
      </c>
      <c r="P213" s="802">
        <v>0</v>
      </c>
      <c r="Q213" s="904">
        <v>0</v>
      </c>
      <c r="R213" s="904">
        <v>0</v>
      </c>
      <c r="S213" s="1008">
        <v>0</v>
      </c>
    </row>
    <row r="214" spans="1:19" s="30" customFormat="1" ht="23.25">
      <c r="A214" s="899" t="s">
        <v>19398</v>
      </c>
      <c r="B214" s="399" t="s">
        <v>280</v>
      </c>
      <c r="C214" s="399" t="s">
        <v>115</v>
      </c>
      <c r="D214" s="797" t="s">
        <v>20375</v>
      </c>
      <c r="E214" s="802">
        <v>14000</v>
      </c>
      <c r="F214" s="900" t="s">
        <v>20376</v>
      </c>
      <c r="G214" s="656" t="s">
        <v>20377</v>
      </c>
      <c r="H214" s="901" t="s">
        <v>19729</v>
      </c>
      <c r="I214" s="901" t="s">
        <v>19703</v>
      </c>
      <c r="J214" s="901" t="s">
        <v>20378</v>
      </c>
      <c r="K214" s="902">
        <v>2</v>
      </c>
      <c r="L214" s="903">
        <v>12</v>
      </c>
      <c r="M214" s="802">
        <v>168000</v>
      </c>
      <c r="N214" s="904">
        <v>0</v>
      </c>
      <c r="O214" s="904">
        <v>6</v>
      </c>
      <c r="P214" s="802">
        <v>84000</v>
      </c>
      <c r="Q214" s="904">
        <v>0</v>
      </c>
      <c r="R214" s="904">
        <v>12</v>
      </c>
      <c r="S214" s="1008">
        <v>168000</v>
      </c>
    </row>
    <row r="215" spans="1:19" s="30" customFormat="1" ht="23.25">
      <c r="A215" s="899" t="s">
        <v>19398</v>
      </c>
      <c r="B215" s="399" t="s">
        <v>280</v>
      </c>
      <c r="C215" s="399" t="s">
        <v>115</v>
      </c>
      <c r="D215" s="797" t="s">
        <v>20253</v>
      </c>
      <c r="E215" s="802">
        <v>2500</v>
      </c>
      <c r="F215" s="900" t="s">
        <v>20379</v>
      </c>
      <c r="G215" s="656" t="s">
        <v>20380</v>
      </c>
      <c r="H215" s="901" t="s">
        <v>20018</v>
      </c>
      <c r="I215" s="901" t="s">
        <v>19703</v>
      </c>
      <c r="J215" s="901" t="s">
        <v>20019</v>
      </c>
      <c r="K215" s="902">
        <v>2</v>
      </c>
      <c r="L215" s="903">
        <v>12</v>
      </c>
      <c r="M215" s="802">
        <v>30000</v>
      </c>
      <c r="N215" s="904">
        <v>0</v>
      </c>
      <c r="O215" s="904">
        <v>5</v>
      </c>
      <c r="P215" s="802">
        <v>11638.4</v>
      </c>
      <c r="Q215" s="904">
        <v>0</v>
      </c>
      <c r="R215" s="904">
        <v>0</v>
      </c>
      <c r="S215" s="1008">
        <v>0</v>
      </c>
    </row>
    <row r="216" spans="1:19" s="30" customFormat="1" ht="23.25">
      <c r="A216" s="899" t="s">
        <v>19398</v>
      </c>
      <c r="B216" s="399" t="s">
        <v>280</v>
      </c>
      <c r="C216" s="399" t="s">
        <v>115</v>
      </c>
      <c r="D216" s="797" t="s">
        <v>19754</v>
      </c>
      <c r="E216" s="802">
        <v>7000</v>
      </c>
      <c r="F216" s="900" t="s">
        <v>20381</v>
      </c>
      <c r="G216" s="656" t="s">
        <v>20382</v>
      </c>
      <c r="H216" s="901" t="s">
        <v>19757</v>
      </c>
      <c r="I216" s="901" t="s">
        <v>19703</v>
      </c>
      <c r="J216" s="901" t="s">
        <v>20383</v>
      </c>
      <c r="K216" s="902">
        <v>2</v>
      </c>
      <c r="L216" s="903">
        <v>12</v>
      </c>
      <c r="M216" s="802">
        <v>84000</v>
      </c>
      <c r="N216" s="904">
        <v>0</v>
      </c>
      <c r="O216" s="904">
        <v>6</v>
      </c>
      <c r="P216" s="802">
        <v>42000</v>
      </c>
      <c r="Q216" s="904">
        <v>0</v>
      </c>
      <c r="R216" s="904">
        <v>12</v>
      </c>
      <c r="S216" s="1008">
        <v>84000</v>
      </c>
    </row>
    <row r="217" spans="1:19" s="30" customFormat="1" ht="23.25">
      <c r="A217" s="899" t="s">
        <v>19398</v>
      </c>
      <c r="B217" s="399" t="s">
        <v>280</v>
      </c>
      <c r="C217" s="399" t="s">
        <v>115</v>
      </c>
      <c r="D217" s="797" t="s">
        <v>20384</v>
      </c>
      <c r="E217" s="802">
        <v>7000</v>
      </c>
      <c r="F217" s="900" t="s">
        <v>20385</v>
      </c>
      <c r="G217" s="656" t="s">
        <v>20386</v>
      </c>
      <c r="H217" s="901" t="s">
        <v>19713</v>
      </c>
      <c r="I217" s="901" t="s">
        <v>19703</v>
      </c>
      <c r="J217" s="901" t="s">
        <v>19815</v>
      </c>
      <c r="K217" s="902">
        <v>2</v>
      </c>
      <c r="L217" s="903">
        <v>12</v>
      </c>
      <c r="M217" s="802">
        <v>108000</v>
      </c>
      <c r="N217" s="904">
        <v>0</v>
      </c>
      <c r="O217" s="904">
        <v>6</v>
      </c>
      <c r="P217" s="802">
        <v>54000</v>
      </c>
      <c r="Q217" s="904">
        <v>0</v>
      </c>
      <c r="R217" s="904">
        <v>12</v>
      </c>
      <c r="S217" s="1008">
        <v>108000</v>
      </c>
    </row>
    <row r="218" spans="1:19" s="30" customFormat="1" ht="23.25">
      <c r="A218" s="899" t="s">
        <v>19398</v>
      </c>
      <c r="B218" s="399" t="s">
        <v>280</v>
      </c>
      <c r="C218" s="399" t="s">
        <v>115</v>
      </c>
      <c r="D218" s="797" t="s">
        <v>20144</v>
      </c>
      <c r="E218" s="802">
        <v>6000</v>
      </c>
      <c r="F218" s="900" t="s">
        <v>20387</v>
      </c>
      <c r="G218" s="656" t="s">
        <v>20388</v>
      </c>
      <c r="H218" s="901" t="s">
        <v>20018</v>
      </c>
      <c r="I218" s="901" t="s">
        <v>19703</v>
      </c>
      <c r="J218" s="901" t="s">
        <v>20389</v>
      </c>
      <c r="K218" s="902">
        <v>2</v>
      </c>
      <c r="L218" s="903">
        <v>12</v>
      </c>
      <c r="M218" s="802">
        <v>114000</v>
      </c>
      <c r="N218" s="904">
        <v>0</v>
      </c>
      <c r="O218" s="904">
        <v>6</v>
      </c>
      <c r="P218" s="802">
        <v>57000</v>
      </c>
      <c r="Q218" s="904">
        <v>0</v>
      </c>
      <c r="R218" s="904">
        <v>12</v>
      </c>
      <c r="S218" s="1008">
        <v>114000</v>
      </c>
    </row>
    <row r="219" spans="1:19" s="30" customFormat="1" ht="23.25">
      <c r="A219" s="899" t="s">
        <v>19398</v>
      </c>
      <c r="B219" s="399" t="s">
        <v>280</v>
      </c>
      <c r="C219" s="399" t="s">
        <v>115</v>
      </c>
      <c r="D219" s="797" t="s">
        <v>20390</v>
      </c>
      <c r="E219" s="802">
        <v>3300</v>
      </c>
      <c r="F219" s="900" t="s">
        <v>20391</v>
      </c>
      <c r="G219" s="656" t="s">
        <v>20392</v>
      </c>
      <c r="H219" s="901" t="s">
        <v>19862</v>
      </c>
      <c r="I219" s="901" t="s">
        <v>19764</v>
      </c>
      <c r="J219" s="901" t="s">
        <v>20393</v>
      </c>
      <c r="K219" s="902">
        <v>2</v>
      </c>
      <c r="L219" s="903">
        <v>12</v>
      </c>
      <c r="M219" s="802">
        <v>39600</v>
      </c>
      <c r="N219" s="904">
        <v>0</v>
      </c>
      <c r="O219" s="904">
        <v>6</v>
      </c>
      <c r="P219" s="802">
        <v>19800</v>
      </c>
      <c r="Q219" s="904">
        <v>0</v>
      </c>
      <c r="R219" s="904">
        <v>12</v>
      </c>
      <c r="S219" s="1008">
        <v>39600</v>
      </c>
    </row>
    <row r="220" spans="1:19" s="30" customFormat="1" ht="23.25">
      <c r="A220" s="899" t="s">
        <v>19398</v>
      </c>
      <c r="B220" s="399" t="s">
        <v>280</v>
      </c>
      <c r="C220" s="399" t="s">
        <v>115</v>
      </c>
      <c r="D220" s="797" t="s">
        <v>20394</v>
      </c>
      <c r="E220" s="802">
        <v>9000</v>
      </c>
      <c r="F220" s="900" t="s">
        <v>20395</v>
      </c>
      <c r="G220" s="656" t="s">
        <v>20396</v>
      </c>
      <c r="H220" s="901" t="s">
        <v>19891</v>
      </c>
      <c r="I220" s="901" t="s">
        <v>19703</v>
      </c>
      <c r="J220" s="901" t="s">
        <v>20360</v>
      </c>
      <c r="K220" s="902">
        <v>2</v>
      </c>
      <c r="L220" s="903">
        <v>12</v>
      </c>
      <c r="M220" s="802">
        <v>108000</v>
      </c>
      <c r="N220" s="904">
        <v>0</v>
      </c>
      <c r="O220" s="904">
        <v>6</v>
      </c>
      <c r="P220" s="802">
        <v>54000</v>
      </c>
      <c r="Q220" s="904">
        <v>0</v>
      </c>
      <c r="R220" s="904">
        <v>12</v>
      </c>
      <c r="S220" s="1008">
        <v>108000</v>
      </c>
    </row>
    <row r="221" spans="1:19" s="30" customFormat="1" ht="34.9">
      <c r="A221" s="899" t="s">
        <v>19398</v>
      </c>
      <c r="B221" s="399" t="s">
        <v>280</v>
      </c>
      <c r="C221" s="399" t="s">
        <v>115</v>
      </c>
      <c r="D221" s="797" t="s">
        <v>20397</v>
      </c>
      <c r="E221" s="802">
        <v>7000</v>
      </c>
      <c r="F221" s="900" t="s">
        <v>20398</v>
      </c>
      <c r="G221" s="656" t="s">
        <v>20399</v>
      </c>
      <c r="H221" s="901" t="s">
        <v>19729</v>
      </c>
      <c r="I221" s="901" t="s">
        <v>19703</v>
      </c>
      <c r="J221" s="901" t="s">
        <v>19726</v>
      </c>
      <c r="K221" s="902">
        <v>2</v>
      </c>
      <c r="L221" s="903">
        <v>12</v>
      </c>
      <c r="M221" s="802">
        <v>84000</v>
      </c>
      <c r="N221" s="904">
        <v>0</v>
      </c>
      <c r="O221" s="904">
        <v>6</v>
      </c>
      <c r="P221" s="802">
        <v>42000</v>
      </c>
      <c r="Q221" s="904">
        <v>0</v>
      </c>
      <c r="R221" s="904">
        <v>12</v>
      </c>
      <c r="S221" s="1008">
        <v>84000</v>
      </c>
    </row>
    <row r="222" spans="1:19" s="30" customFormat="1" ht="34.9">
      <c r="A222" s="899" t="s">
        <v>19398</v>
      </c>
      <c r="B222" s="399" t="s">
        <v>280</v>
      </c>
      <c r="C222" s="399" t="s">
        <v>115</v>
      </c>
      <c r="D222" s="797" t="s">
        <v>20400</v>
      </c>
      <c r="E222" s="802">
        <v>5500</v>
      </c>
      <c r="F222" s="900" t="s">
        <v>20401</v>
      </c>
      <c r="G222" s="656" t="s">
        <v>20402</v>
      </c>
      <c r="H222" s="901" t="s">
        <v>19790</v>
      </c>
      <c r="I222" s="901" t="s">
        <v>19703</v>
      </c>
      <c r="J222" s="901" t="s">
        <v>19791</v>
      </c>
      <c r="K222" s="902">
        <v>2</v>
      </c>
      <c r="L222" s="903">
        <v>12</v>
      </c>
      <c r="M222" s="802">
        <v>66000</v>
      </c>
      <c r="N222" s="904">
        <v>0</v>
      </c>
      <c r="O222" s="904">
        <v>6</v>
      </c>
      <c r="P222" s="802">
        <v>33000</v>
      </c>
      <c r="Q222" s="904">
        <v>0</v>
      </c>
      <c r="R222" s="904">
        <v>12</v>
      </c>
      <c r="S222" s="1008">
        <v>66000</v>
      </c>
    </row>
    <row r="223" spans="1:19" s="30" customFormat="1" ht="69.75">
      <c r="A223" s="899" t="s">
        <v>19398</v>
      </c>
      <c r="B223" s="399" t="s">
        <v>280</v>
      </c>
      <c r="C223" s="399" t="s">
        <v>115</v>
      </c>
      <c r="D223" s="797" t="s">
        <v>20403</v>
      </c>
      <c r="E223" s="802">
        <v>11000</v>
      </c>
      <c r="F223" s="900" t="s">
        <v>20404</v>
      </c>
      <c r="G223" s="656" t="s">
        <v>20405</v>
      </c>
      <c r="H223" s="901" t="s">
        <v>20406</v>
      </c>
      <c r="I223" s="901" t="s">
        <v>19703</v>
      </c>
      <c r="J223" s="901" t="s">
        <v>37968</v>
      </c>
      <c r="K223" s="902">
        <v>2</v>
      </c>
      <c r="L223" s="903">
        <v>12</v>
      </c>
      <c r="M223" s="802">
        <v>125862</v>
      </c>
      <c r="N223" s="904">
        <v>0</v>
      </c>
      <c r="O223" s="904">
        <v>6</v>
      </c>
      <c r="P223" s="802">
        <v>66000</v>
      </c>
      <c r="Q223" s="904">
        <v>0</v>
      </c>
      <c r="R223" s="904">
        <v>12</v>
      </c>
      <c r="S223" s="1008">
        <v>132000</v>
      </c>
    </row>
    <row r="224" spans="1:19" s="30" customFormat="1" ht="23.25">
      <c r="A224" s="899" t="s">
        <v>19398</v>
      </c>
      <c r="B224" s="399" t="s">
        <v>280</v>
      </c>
      <c r="C224" s="399" t="s">
        <v>115</v>
      </c>
      <c r="D224" s="797" t="s">
        <v>20407</v>
      </c>
      <c r="E224" s="802">
        <v>10000</v>
      </c>
      <c r="F224" s="900" t="s">
        <v>20408</v>
      </c>
      <c r="G224" s="656" t="s">
        <v>20409</v>
      </c>
      <c r="H224" s="901" t="s">
        <v>19713</v>
      </c>
      <c r="I224" s="901" t="s">
        <v>19703</v>
      </c>
      <c r="J224" s="901" t="s">
        <v>19733</v>
      </c>
      <c r="K224" s="902">
        <v>2</v>
      </c>
      <c r="L224" s="903">
        <v>10</v>
      </c>
      <c r="M224" s="802">
        <v>92333.33</v>
      </c>
      <c r="N224" s="904">
        <v>0</v>
      </c>
      <c r="O224" s="904">
        <v>0</v>
      </c>
      <c r="P224" s="802">
        <v>0</v>
      </c>
      <c r="Q224" s="904">
        <v>0</v>
      </c>
      <c r="R224" s="904">
        <v>0</v>
      </c>
      <c r="S224" s="1008">
        <v>0</v>
      </c>
    </row>
    <row r="225" spans="1:19" s="30" customFormat="1" ht="23.25">
      <c r="A225" s="899" t="s">
        <v>19398</v>
      </c>
      <c r="B225" s="399" t="s">
        <v>280</v>
      </c>
      <c r="C225" s="399" t="s">
        <v>115</v>
      </c>
      <c r="D225" s="797" t="s">
        <v>19705</v>
      </c>
      <c r="E225" s="802">
        <v>9000</v>
      </c>
      <c r="F225" s="900" t="s">
        <v>20410</v>
      </c>
      <c r="G225" s="656" t="s">
        <v>20411</v>
      </c>
      <c r="H225" s="901" t="s">
        <v>19988</v>
      </c>
      <c r="I225" s="901" t="s">
        <v>19703</v>
      </c>
      <c r="J225" s="901" t="s">
        <v>19863</v>
      </c>
      <c r="K225" s="902">
        <v>2</v>
      </c>
      <c r="L225" s="903">
        <v>12</v>
      </c>
      <c r="M225" s="802">
        <v>108000</v>
      </c>
      <c r="N225" s="904">
        <v>0</v>
      </c>
      <c r="O225" s="904">
        <v>6</v>
      </c>
      <c r="P225" s="802">
        <v>54000</v>
      </c>
      <c r="Q225" s="904">
        <v>0</v>
      </c>
      <c r="R225" s="904">
        <v>12</v>
      </c>
      <c r="S225" s="1008">
        <v>108000</v>
      </c>
    </row>
    <row r="226" spans="1:19" s="30" customFormat="1" ht="46.5">
      <c r="A226" s="899" t="s">
        <v>19398</v>
      </c>
      <c r="B226" s="399" t="s">
        <v>280</v>
      </c>
      <c r="C226" s="399" t="s">
        <v>115</v>
      </c>
      <c r="D226" s="797" t="s">
        <v>20412</v>
      </c>
      <c r="E226" s="802">
        <v>7000</v>
      </c>
      <c r="F226" s="900" t="s">
        <v>20413</v>
      </c>
      <c r="G226" s="656" t="s">
        <v>20414</v>
      </c>
      <c r="H226" s="901" t="s">
        <v>20415</v>
      </c>
      <c r="I226" s="901" t="s">
        <v>19764</v>
      </c>
      <c r="J226" s="901" t="s">
        <v>20416</v>
      </c>
      <c r="K226" s="902">
        <v>2</v>
      </c>
      <c r="L226" s="903">
        <v>2</v>
      </c>
      <c r="M226" s="802">
        <v>12533.33</v>
      </c>
      <c r="N226" s="904">
        <v>0</v>
      </c>
      <c r="O226" s="904">
        <v>0</v>
      </c>
      <c r="P226" s="802">
        <v>0</v>
      </c>
      <c r="Q226" s="904">
        <v>0</v>
      </c>
      <c r="R226" s="904">
        <v>0</v>
      </c>
      <c r="S226" s="1008">
        <v>0</v>
      </c>
    </row>
    <row r="227" spans="1:19" s="30" customFormat="1" ht="35" customHeight="1">
      <c r="A227" s="899" t="s">
        <v>19398</v>
      </c>
      <c r="B227" s="399" t="s">
        <v>280</v>
      </c>
      <c r="C227" s="399" t="s">
        <v>115</v>
      </c>
      <c r="D227" s="797" t="s">
        <v>20417</v>
      </c>
      <c r="E227" s="802">
        <v>8000</v>
      </c>
      <c r="F227" s="900" t="s">
        <v>20418</v>
      </c>
      <c r="G227" s="656" t="s">
        <v>20419</v>
      </c>
      <c r="H227" s="901" t="s">
        <v>20420</v>
      </c>
      <c r="I227" s="901" t="s">
        <v>19703</v>
      </c>
      <c r="J227" s="901" t="s">
        <v>20421</v>
      </c>
      <c r="K227" s="902">
        <v>3</v>
      </c>
      <c r="L227" s="903">
        <v>12</v>
      </c>
      <c r="M227" s="802">
        <v>94423.43</v>
      </c>
      <c r="N227" s="904">
        <v>2</v>
      </c>
      <c r="O227" s="904">
        <v>6</v>
      </c>
      <c r="P227" s="802">
        <v>60000</v>
      </c>
      <c r="Q227" s="904">
        <v>0</v>
      </c>
      <c r="R227" s="904">
        <v>12</v>
      </c>
      <c r="S227" s="1008">
        <v>120000</v>
      </c>
    </row>
    <row r="228" spans="1:19" s="30" customFormat="1" ht="23.25">
      <c r="A228" s="899" t="s">
        <v>19398</v>
      </c>
      <c r="B228" s="399" t="s">
        <v>280</v>
      </c>
      <c r="C228" s="399" t="s">
        <v>115</v>
      </c>
      <c r="D228" s="797" t="s">
        <v>20422</v>
      </c>
      <c r="E228" s="802">
        <v>8000</v>
      </c>
      <c r="F228" s="900" t="s">
        <v>20423</v>
      </c>
      <c r="G228" s="656" t="s">
        <v>20424</v>
      </c>
      <c r="H228" s="901" t="s">
        <v>19713</v>
      </c>
      <c r="I228" s="901" t="s">
        <v>19703</v>
      </c>
      <c r="J228" s="901" t="s">
        <v>19815</v>
      </c>
      <c r="K228" s="902">
        <v>2</v>
      </c>
      <c r="L228" s="903">
        <v>12</v>
      </c>
      <c r="M228" s="802">
        <v>132000</v>
      </c>
      <c r="N228" s="904">
        <v>0</v>
      </c>
      <c r="O228" s="904">
        <v>6</v>
      </c>
      <c r="P228" s="802">
        <v>66000</v>
      </c>
      <c r="Q228" s="904">
        <v>0</v>
      </c>
      <c r="R228" s="904">
        <v>12</v>
      </c>
      <c r="S228" s="1008">
        <v>132000</v>
      </c>
    </row>
    <row r="229" spans="1:19" s="30" customFormat="1" ht="23.25">
      <c r="A229" s="899" t="s">
        <v>19398</v>
      </c>
      <c r="B229" s="399" t="s">
        <v>280</v>
      </c>
      <c r="C229" s="399" t="s">
        <v>115</v>
      </c>
      <c r="D229" s="797" t="s">
        <v>20425</v>
      </c>
      <c r="E229" s="802">
        <v>5500</v>
      </c>
      <c r="F229" s="900" t="s">
        <v>20426</v>
      </c>
      <c r="G229" s="656" t="s">
        <v>20427</v>
      </c>
      <c r="H229" s="901" t="s">
        <v>37970</v>
      </c>
      <c r="I229" s="901" t="s">
        <v>19703</v>
      </c>
      <c r="J229" s="901" t="s">
        <v>37969</v>
      </c>
      <c r="K229" s="902">
        <v>2</v>
      </c>
      <c r="L229" s="903">
        <v>12</v>
      </c>
      <c r="M229" s="802">
        <v>66000</v>
      </c>
      <c r="N229" s="904">
        <v>0</v>
      </c>
      <c r="O229" s="904">
        <v>6</v>
      </c>
      <c r="P229" s="802">
        <v>33000</v>
      </c>
      <c r="Q229" s="904">
        <v>0</v>
      </c>
      <c r="R229" s="904">
        <v>12</v>
      </c>
      <c r="S229" s="1008">
        <v>66000</v>
      </c>
    </row>
    <row r="230" spans="1:19" s="30" customFormat="1" ht="23.25">
      <c r="A230" s="899" t="s">
        <v>19398</v>
      </c>
      <c r="B230" s="399" t="s">
        <v>280</v>
      </c>
      <c r="C230" s="399" t="s">
        <v>115</v>
      </c>
      <c r="D230" s="797" t="s">
        <v>19705</v>
      </c>
      <c r="E230" s="802">
        <v>7500</v>
      </c>
      <c r="F230" s="900" t="s">
        <v>20428</v>
      </c>
      <c r="G230" s="656" t="s">
        <v>20429</v>
      </c>
      <c r="H230" s="901" t="s">
        <v>19790</v>
      </c>
      <c r="I230" s="901" t="s">
        <v>19703</v>
      </c>
      <c r="J230" s="901" t="s">
        <v>19791</v>
      </c>
      <c r="K230" s="902">
        <v>1</v>
      </c>
      <c r="L230" s="903">
        <v>1</v>
      </c>
      <c r="M230" s="802">
        <v>250</v>
      </c>
      <c r="N230" s="904">
        <v>0</v>
      </c>
      <c r="O230" s="904">
        <v>0</v>
      </c>
      <c r="P230" s="802">
        <v>0</v>
      </c>
      <c r="Q230" s="904">
        <v>0</v>
      </c>
      <c r="R230" s="904">
        <v>0</v>
      </c>
      <c r="S230" s="1008">
        <v>0</v>
      </c>
    </row>
    <row r="231" spans="1:19" s="30" customFormat="1" ht="23.25">
      <c r="A231" s="899" t="s">
        <v>19398</v>
      </c>
      <c r="B231" s="399" t="s">
        <v>280</v>
      </c>
      <c r="C231" s="399" t="s">
        <v>115</v>
      </c>
      <c r="D231" s="797" t="s">
        <v>20430</v>
      </c>
      <c r="E231" s="802">
        <v>5000</v>
      </c>
      <c r="F231" s="900" t="s">
        <v>20431</v>
      </c>
      <c r="G231" s="656" t="s">
        <v>20432</v>
      </c>
      <c r="H231" s="901" t="s">
        <v>19790</v>
      </c>
      <c r="I231" s="901" t="s">
        <v>19703</v>
      </c>
      <c r="J231" s="901" t="s">
        <v>19791</v>
      </c>
      <c r="K231" s="902">
        <v>2</v>
      </c>
      <c r="L231" s="903">
        <v>12</v>
      </c>
      <c r="M231" s="802">
        <v>60000</v>
      </c>
      <c r="N231" s="904">
        <v>0</v>
      </c>
      <c r="O231" s="904">
        <v>6</v>
      </c>
      <c r="P231" s="802">
        <v>30000</v>
      </c>
      <c r="Q231" s="904">
        <v>0</v>
      </c>
      <c r="R231" s="904">
        <v>12</v>
      </c>
      <c r="S231" s="1008">
        <v>60000</v>
      </c>
    </row>
    <row r="232" spans="1:19" s="30" customFormat="1" ht="23.25">
      <c r="A232" s="899" t="s">
        <v>19398</v>
      </c>
      <c r="B232" s="399" t="s">
        <v>280</v>
      </c>
      <c r="C232" s="399" t="s">
        <v>115</v>
      </c>
      <c r="D232" s="797" t="s">
        <v>20433</v>
      </c>
      <c r="E232" s="802">
        <v>12000</v>
      </c>
      <c r="F232" s="900" t="s">
        <v>20434</v>
      </c>
      <c r="G232" s="656" t="s">
        <v>20435</v>
      </c>
      <c r="H232" s="901" t="s">
        <v>19713</v>
      </c>
      <c r="I232" s="901" t="s">
        <v>19703</v>
      </c>
      <c r="J232" s="901" t="s">
        <v>19815</v>
      </c>
      <c r="K232" s="902">
        <v>2</v>
      </c>
      <c r="L232" s="903">
        <v>12</v>
      </c>
      <c r="M232" s="802">
        <v>162000</v>
      </c>
      <c r="N232" s="904">
        <v>0</v>
      </c>
      <c r="O232" s="904">
        <v>6</v>
      </c>
      <c r="P232" s="802">
        <v>81000</v>
      </c>
      <c r="Q232" s="904">
        <v>0</v>
      </c>
      <c r="R232" s="904">
        <v>12</v>
      </c>
      <c r="S232" s="1008">
        <v>162000</v>
      </c>
    </row>
    <row r="233" spans="1:19" s="30" customFormat="1" ht="23.25">
      <c r="A233" s="899" t="s">
        <v>19398</v>
      </c>
      <c r="B233" s="399" t="s">
        <v>280</v>
      </c>
      <c r="C233" s="399" t="s">
        <v>115</v>
      </c>
      <c r="D233" s="797" t="s">
        <v>20436</v>
      </c>
      <c r="E233" s="802">
        <v>10500</v>
      </c>
      <c r="F233" s="900" t="s">
        <v>20437</v>
      </c>
      <c r="G233" s="656" t="s">
        <v>20438</v>
      </c>
      <c r="H233" s="901" t="s">
        <v>19713</v>
      </c>
      <c r="I233" s="901" t="s">
        <v>19703</v>
      </c>
      <c r="J233" s="901" t="s">
        <v>19733</v>
      </c>
      <c r="K233" s="902">
        <v>2</v>
      </c>
      <c r="L233" s="903">
        <v>12</v>
      </c>
      <c r="M233" s="802">
        <v>126000</v>
      </c>
      <c r="N233" s="904">
        <v>0</v>
      </c>
      <c r="O233" s="904">
        <v>6</v>
      </c>
      <c r="P233" s="802">
        <v>64050</v>
      </c>
      <c r="Q233" s="904">
        <v>0</v>
      </c>
      <c r="R233" s="904">
        <v>12</v>
      </c>
      <c r="S233" s="1008">
        <v>126000</v>
      </c>
    </row>
    <row r="234" spans="1:19" s="30" customFormat="1" ht="23.25">
      <c r="A234" s="899" t="s">
        <v>19398</v>
      </c>
      <c r="B234" s="399" t="s">
        <v>280</v>
      </c>
      <c r="C234" s="399" t="s">
        <v>115</v>
      </c>
      <c r="D234" s="797" t="s">
        <v>20439</v>
      </c>
      <c r="E234" s="802">
        <v>2500</v>
      </c>
      <c r="F234" s="900" t="s">
        <v>20440</v>
      </c>
      <c r="G234" s="656" t="s">
        <v>20441</v>
      </c>
      <c r="H234" s="901" t="s">
        <v>20442</v>
      </c>
      <c r="I234" s="901" t="s">
        <v>19764</v>
      </c>
      <c r="J234" s="901" t="s">
        <v>20443</v>
      </c>
      <c r="K234" s="902">
        <v>2</v>
      </c>
      <c r="L234" s="903">
        <v>12</v>
      </c>
      <c r="M234" s="802">
        <v>71930</v>
      </c>
      <c r="N234" s="904">
        <v>0</v>
      </c>
      <c r="O234" s="904">
        <v>6</v>
      </c>
      <c r="P234" s="802">
        <v>36000</v>
      </c>
      <c r="Q234" s="904">
        <v>0</v>
      </c>
      <c r="R234" s="904">
        <v>12</v>
      </c>
      <c r="S234" s="1008">
        <v>72000</v>
      </c>
    </row>
    <row r="235" spans="1:19" s="30" customFormat="1" ht="34.9">
      <c r="A235" s="899" t="s">
        <v>19398</v>
      </c>
      <c r="B235" s="399" t="s">
        <v>280</v>
      </c>
      <c r="C235" s="399" t="s">
        <v>115</v>
      </c>
      <c r="D235" s="797" t="s">
        <v>20444</v>
      </c>
      <c r="E235" s="802">
        <v>13000</v>
      </c>
      <c r="F235" s="900" t="s">
        <v>20445</v>
      </c>
      <c r="G235" s="656" t="s">
        <v>20446</v>
      </c>
      <c r="H235" s="901" t="s">
        <v>19729</v>
      </c>
      <c r="I235" s="901" t="s">
        <v>19773</v>
      </c>
      <c r="J235" s="901" t="s">
        <v>19726</v>
      </c>
      <c r="K235" s="902">
        <v>2</v>
      </c>
      <c r="L235" s="903">
        <v>12</v>
      </c>
      <c r="M235" s="802">
        <v>156000</v>
      </c>
      <c r="N235" s="904">
        <v>0</v>
      </c>
      <c r="O235" s="904">
        <v>1</v>
      </c>
      <c r="P235" s="802">
        <v>12103.93</v>
      </c>
      <c r="Q235" s="904">
        <v>0</v>
      </c>
      <c r="R235" s="904">
        <v>0</v>
      </c>
      <c r="S235" s="1008">
        <v>0</v>
      </c>
    </row>
    <row r="236" spans="1:19" s="30" customFormat="1" ht="23.25">
      <c r="A236" s="899" t="s">
        <v>19398</v>
      </c>
      <c r="B236" s="399" t="s">
        <v>280</v>
      </c>
      <c r="C236" s="399" t="s">
        <v>115</v>
      </c>
      <c r="D236" s="797" t="s">
        <v>20447</v>
      </c>
      <c r="E236" s="802">
        <v>2500</v>
      </c>
      <c r="F236" s="900" t="s">
        <v>20448</v>
      </c>
      <c r="G236" s="656" t="s">
        <v>20449</v>
      </c>
      <c r="H236" s="901" t="s">
        <v>20450</v>
      </c>
      <c r="I236" s="901" t="s">
        <v>19703</v>
      </c>
      <c r="J236" s="901" t="s">
        <v>20451</v>
      </c>
      <c r="K236" s="902">
        <v>2</v>
      </c>
      <c r="L236" s="903">
        <v>12</v>
      </c>
      <c r="M236" s="802">
        <v>30000</v>
      </c>
      <c r="N236" s="904">
        <v>0</v>
      </c>
      <c r="O236" s="904">
        <v>6</v>
      </c>
      <c r="P236" s="802">
        <v>15000</v>
      </c>
      <c r="Q236" s="904">
        <v>0</v>
      </c>
      <c r="R236" s="904">
        <v>12</v>
      </c>
      <c r="S236" s="1008">
        <v>30000</v>
      </c>
    </row>
    <row r="237" spans="1:19" s="30" customFormat="1" ht="23.25">
      <c r="A237" s="899" t="s">
        <v>19398</v>
      </c>
      <c r="B237" s="399" t="s">
        <v>280</v>
      </c>
      <c r="C237" s="399" t="s">
        <v>115</v>
      </c>
      <c r="D237" s="797" t="s">
        <v>20452</v>
      </c>
      <c r="E237" s="802">
        <v>8000</v>
      </c>
      <c r="F237" s="900" t="s">
        <v>20453</v>
      </c>
      <c r="G237" s="656" t="s">
        <v>20454</v>
      </c>
      <c r="H237" s="901" t="s">
        <v>19729</v>
      </c>
      <c r="I237" s="901" t="s">
        <v>19703</v>
      </c>
      <c r="J237" s="901" t="s">
        <v>19726</v>
      </c>
      <c r="K237" s="902">
        <v>2</v>
      </c>
      <c r="L237" s="903">
        <v>12</v>
      </c>
      <c r="M237" s="802">
        <v>96000</v>
      </c>
      <c r="N237" s="904">
        <v>0</v>
      </c>
      <c r="O237" s="904">
        <v>6</v>
      </c>
      <c r="P237" s="802">
        <v>48000</v>
      </c>
      <c r="Q237" s="904">
        <v>0</v>
      </c>
      <c r="R237" s="904">
        <v>12</v>
      </c>
      <c r="S237" s="1008">
        <v>96000</v>
      </c>
    </row>
    <row r="238" spans="1:19" s="30" customFormat="1" ht="23.25">
      <c r="A238" s="899" t="s">
        <v>19398</v>
      </c>
      <c r="B238" s="399" t="s">
        <v>280</v>
      </c>
      <c r="C238" s="399" t="s">
        <v>115</v>
      </c>
      <c r="D238" s="797" t="s">
        <v>20455</v>
      </c>
      <c r="E238" s="802">
        <v>9000</v>
      </c>
      <c r="F238" s="900" t="s">
        <v>20456</v>
      </c>
      <c r="G238" s="656" t="s">
        <v>20457</v>
      </c>
      <c r="H238" s="901" t="s">
        <v>19823</v>
      </c>
      <c r="I238" s="901" t="s">
        <v>19703</v>
      </c>
      <c r="J238" s="901" t="s">
        <v>19824</v>
      </c>
      <c r="K238" s="902">
        <v>2</v>
      </c>
      <c r="L238" s="903">
        <v>12</v>
      </c>
      <c r="M238" s="802">
        <v>108000</v>
      </c>
      <c r="N238" s="904">
        <v>0</v>
      </c>
      <c r="O238" s="904">
        <v>6</v>
      </c>
      <c r="P238" s="802">
        <v>54000</v>
      </c>
      <c r="Q238" s="904">
        <v>0</v>
      </c>
      <c r="R238" s="904">
        <v>12</v>
      </c>
      <c r="S238" s="1008">
        <v>108000</v>
      </c>
    </row>
    <row r="239" spans="1:19" s="30" customFormat="1" ht="23.25">
      <c r="A239" s="899" t="s">
        <v>19398</v>
      </c>
      <c r="B239" s="399" t="s">
        <v>280</v>
      </c>
      <c r="C239" s="399" t="s">
        <v>115</v>
      </c>
      <c r="D239" s="797" t="s">
        <v>20458</v>
      </c>
      <c r="E239" s="802">
        <v>7000</v>
      </c>
      <c r="F239" s="900" t="s">
        <v>20459</v>
      </c>
      <c r="G239" s="656" t="s">
        <v>20460</v>
      </c>
      <c r="H239" s="901" t="s">
        <v>19790</v>
      </c>
      <c r="I239" s="901" t="s">
        <v>19714</v>
      </c>
      <c r="J239" s="901" t="s">
        <v>19791</v>
      </c>
      <c r="K239" s="902">
        <v>2</v>
      </c>
      <c r="L239" s="903">
        <v>12</v>
      </c>
      <c r="M239" s="802">
        <v>84000</v>
      </c>
      <c r="N239" s="904">
        <v>0</v>
      </c>
      <c r="O239" s="904">
        <v>6</v>
      </c>
      <c r="P239" s="802">
        <v>42018.47</v>
      </c>
      <c r="Q239" s="904">
        <v>0</v>
      </c>
      <c r="R239" s="904">
        <v>12</v>
      </c>
      <c r="S239" s="1008">
        <v>84000</v>
      </c>
    </row>
    <row r="240" spans="1:19" s="30" customFormat="1" ht="46.5">
      <c r="A240" s="899" t="s">
        <v>19398</v>
      </c>
      <c r="B240" s="399" t="s">
        <v>280</v>
      </c>
      <c r="C240" s="399" t="s">
        <v>115</v>
      </c>
      <c r="D240" s="797" t="s">
        <v>37971</v>
      </c>
      <c r="E240" s="802">
        <v>10000</v>
      </c>
      <c r="F240" s="900" t="s">
        <v>20461</v>
      </c>
      <c r="G240" s="656" t="s">
        <v>20462</v>
      </c>
      <c r="H240" s="901" t="s">
        <v>20463</v>
      </c>
      <c r="I240" s="901" t="s">
        <v>19773</v>
      </c>
      <c r="J240" s="901" t="s">
        <v>20464</v>
      </c>
      <c r="K240" s="902">
        <v>2</v>
      </c>
      <c r="L240" s="903">
        <v>12</v>
      </c>
      <c r="M240" s="802">
        <v>120000</v>
      </c>
      <c r="N240" s="904">
        <v>0</v>
      </c>
      <c r="O240" s="904">
        <v>6</v>
      </c>
      <c r="P240" s="802">
        <v>60000</v>
      </c>
      <c r="Q240" s="904">
        <v>0</v>
      </c>
      <c r="R240" s="904">
        <v>12</v>
      </c>
      <c r="S240" s="1008">
        <v>120000</v>
      </c>
    </row>
    <row r="241" spans="1:19" s="30" customFormat="1" ht="35" customHeight="1">
      <c r="A241" s="899" t="s">
        <v>19398</v>
      </c>
      <c r="B241" s="399" t="s">
        <v>280</v>
      </c>
      <c r="C241" s="399" t="s">
        <v>115</v>
      </c>
      <c r="D241" s="797" t="s">
        <v>20465</v>
      </c>
      <c r="E241" s="802">
        <v>10000</v>
      </c>
      <c r="F241" s="900" t="s">
        <v>20466</v>
      </c>
      <c r="G241" s="656" t="s">
        <v>20467</v>
      </c>
      <c r="H241" s="901" t="s">
        <v>19862</v>
      </c>
      <c r="I241" s="901" t="s">
        <v>19703</v>
      </c>
      <c r="J241" s="901" t="s">
        <v>20058</v>
      </c>
      <c r="K241" s="902">
        <v>2</v>
      </c>
      <c r="L241" s="903">
        <v>12</v>
      </c>
      <c r="M241" s="802">
        <v>120000</v>
      </c>
      <c r="N241" s="904">
        <v>0</v>
      </c>
      <c r="O241" s="904">
        <v>6</v>
      </c>
      <c r="P241" s="802">
        <v>60000</v>
      </c>
      <c r="Q241" s="904">
        <v>0</v>
      </c>
      <c r="R241" s="904">
        <v>12</v>
      </c>
      <c r="S241" s="1008">
        <v>120000</v>
      </c>
    </row>
    <row r="242" spans="1:19" s="30" customFormat="1" ht="58.15">
      <c r="A242" s="899" t="s">
        <v>19398</v>
      </c>
      <c r="B242" s="399" t="s">
        <v>280</v>
      </c>
      <c r="C242" s="399" t="s">
        <v>115</v>
      </c>
      <c r="D242" s="797" t="s">
        <v>20468</v>
      </c>
      <c r="E242" s="802">
        <v>7000</v>
      </c>
      <c r="F242" s="900" t="s">
        <v>20469</v>
      </c>
      <c r="G242" s="656" t="s">
        <v>20470</v>
      </c>
      <c r="H242" s="901" t="s">
        <v>20339</v>
      </c>
      <c r="I242" s="901" t="s">
        <v>19703</v>
      </c>
      <c r="J242" s="901" t="s">
        <v>37972</v>
      </c>
      <c r="K242" s="902">
        <v>2</v>
      </c>
      <c r="L242" s="903">
        <v>12</v>
      </c>
      <c r="M242" s="802">
        <v>84000</v>
      </c>
      <c r="N242" s="904">
        <v>0</v>
      </c>
      <c r="O242" s="904">
        <v>6</v>
      </c>
      <c r="P242" s="802">
        <v>42000</v>
      </c>
      <c r="Q242" s="904">
        <v>0</v>
      </c>
      <c r="R242" s="904">
        <v>12</v>
      </c>
      <c r="S242" s="1008">
        <v>84000</v>
      </c>
    </row>
    <row r="243" spans="1:19" s="30" customFormat="1" ht="23.25">
      <c r="A243" s="899" t="s">
        <v>19398</v>
      </c>
      <c r="B243" s="399" t="s">
        <v>280</v>
      </c>
      <c r="C243" s="399" t="s">
        <v>115</v>
      </c>
      <c r="D243" s="797" t="s">
        <v>20124</v>
      </c>
      <c r="E243" s="802">
        <v>7000</v>
      </c>
      <c r="F243" s="900" t="s">
        <v>20471</v>
      </c>
      <c r="G243" s="656" t="s">
        <v>20472</v>
      </c>
      <c r="H243" s="901" t="s">
        <v>19713</v>
      </c>
      <c r="I243" s="901" t="s">
        <v>19703</v>
      </c>
      <c r="J243" s="901" t="s">
        <v>19815</v>
      </c>
      <c r="K243" s="902">
        <v>2</v>
      </c>
      <c r="L243" s="903">
        <v>12</v>
      </c>
      <c r="M243" s="802">
        <v>84000</v>
      </c>
      <c r="N243" s="904">
        <v>0</v>
      </c>
      <c r="O243" s="904">
        <v>6</v>
      </c>
      <c r="P243" s="802">
        <v>42001.46</v>
      </c>
      <c r="Q243" s="904">
        <v>0</v>
      </c>
      <c r="R243" s="904">
        <v>12</v>
      </c>
      <c r="S243" s="1008">
        <v>84000</v>
      </c>
    </row>
    <row r="244" spans="1:19" s="30" customFormat="1" ht="34.9">
      <c r="A244" s="899" t="s">
        <v>19398</v>
      </c>
      <c r="B244" s="399" t="s">
        <v>280</v>
      </c>
      <c r="C244" s="399" t="s">
        <v>115</v>
      </c>
      <c r="D244" s="797" t="s">
        <v>20473</v>
      </c>
      <c r="E244" s="802">
        <v>4000</v>
      </c>
      <c r="F244" s="900" t="s">
        <v>20474</v>
      </c>
      <c r="G244" s="656" t="s">
        <v>20475</v>
      </c>
      <c r="H244" s="901" t="s">
        <v>20012</v>
      </c>
      <c r="I244" s="901" t="s">
        <v>19764</v>
      </c>
      <c r="J244" s="901" t="s">
        <v>20476</v>
      </c>
      <c r="K244" s="902">
        <v>3</v>
      </c>
      <c r="L244" s="903">
        <v>12</v>
      </c>
      <c r="M244" s="802">
        <v>48000</v>
      </c>
      <c r="N244" s="904">
        <v>0</v>
      </c>
      <c r="O244" s="904">
        <v>6</v>
      </c>
      <c r="P244" s="802">
        <v>24533.33</v>
      </c>
      <c r="Q244" s="904">
        <v>0</v>
      </c>
      <c r="R244" s="904">
        <v>12</v>
      </c>
      <c r="S244" s="1008">
        <v>48000</v>
      </c>
    </row>
    <row r="245" spans="1:19" s="30" customFormat="1" ht="34.9">
      <c r="A245" s="899" t="s">
        <v>19398</v>
      </c>
      <c r="B245" s="399" t="s">
        <v>280</v>
      </c>
      <c r="C245" s="399" t="s">
        <v>115</v>
      </c>
      <c r="D245" s="797" t="s">
        <v>20477</v>
      </c>
      <c r="E245" s="802">
        <v>10000</v>
      </c>
      <c r="F245" s="900" t="s">
        <v>20478</v>
      </c>
      <c r="G245" s="656" t="s">
        <v>20479</v>
      </c>
      <c r="H245" s="901" t="s">
        <v>20463</v>
      </c>
      <c r="I245" s="901" t="s">
        <v>19773</v>
      </c>
      <c r="J245" s="901" t="s">
        <v>20480</v>
      </c>
      <c r="K245" s="902">
        <v>2</v>
      </c>
      <c r="L245" s="903">
        <v>12</v>
      </c>
      <c r="M245" s="802">
        <v>120000</v>
      </c>
      <c r="N245" s="904">
        <v>0</v>
      </c>
      <c r="O245" s="904">
        <v>6</v>
      </c>
      <c r="P245" s="802">
        <v>60000</v>
      </c>
      <c r="Q245" s="904">
        <v>0</v>
      </c>
      <c r="R245" s="904">
        <v>12</v>
      </c>
      <c r="S245" s="1008">
        <v>120000</v>
      </c>
    </row>
    <row r="246" spans="1:19" s="30" customFormat="1" ht="23.25">
      <c r="A246" s="899" t="s">
        <v>19398</v>
      </c>
      <c r="B246" s="399" t="s">
        <v>280</v>
      </c>
      <c r="C246" s="399" t="s">
        <v>115</v>
      </c>
      <c r="D246" s="797" t="s">
        <v>20124</v>
      </c>
      <c r="E246" s="802">
        <v>11000</v>
      </c>
      <c r="F246" s="900" t="s">
        <v>20481</v>
      </c>
      <c r="G246" s="656" t="s">
        <v>20482</v>
      </c>
      <c r="H246" s="901" t="s">
        <v>19713</v>
      </c>
      <c r="I246" s="901" t="s">
        <v>19703</v>
      </c>
      <c r="J246" s="901" t="s">
        <v>19733</v>
      </c>
      <c r="K246" s="902">
        <v>2</v>
      </c>
      <c r="L246" s="903">
        <v>12</v>
      </c>
      <c r="M246" s="802">
        <v>132000</v>
      </c>
      <c r="N246" s="904">
        <v>0</v>
      </c>
      <c r="O246" s="904">
        <v>6</v>
      </c>
      <c r="P246" s="802">
        <v>66000</v>
      </c>
      <c r="Q246" s="904">
        <v>0</v>
      </c>
      <c r="R246" s="904">
        <v>12</v>
      </c>
      <c r="S246" s="1008">
        <v>132000</v>
      </c>
    </row>
    <row r="247" spans="1:19" s="30" customFormat="1" ht="23.25">
      <c r="A247" s="899" t="s">
        <v>19398</v>
      </c>
      <c r="B247" s="399" t="s">
        <v>280</v>
      </c>
      <c r="C247" s="399" t="s">
        <v>115</v>
      </c>
      <c r="D247" s="797" t="s">
        <v>20483</v>
      </c>
      <c r="E247" s="802">
        <v>6000</v>
      </c>
      <c r="F247" s="900" t="s">
        <v>20484</v>
      </c>
      <c r="G247" s="656" t="s">
        <v>20485</v>
      </c>
      <c r="H247" s="901" t="s">
        <v>20018</v>
      </c>
      <c r="I247" s="901" t="s">
        <v>19703</v>
      </c>
      <c r="J247" s="901" t="s">
        <v>20019</v>
      </c>
      <c r="K247" s="902">
        <v>2</v>
      </c>
      <c r="L247" s="903">
        <v>12</v>
      </c>
      <c r="M247" s="802">
        <v>72000</v>
      </c>
      <c r="N247" s="904">
        <v>0</v>
      </c>
      <c r="O247" s="904">
        <v>6</v>
      </c>
      <c r="P247" s="802">
        <v>36000</v>
      </c>
      <c r="Q247" s="904">
        <v>0</v>
      </c>
      <c r="R247" s="904">
        <v>12</v>
      </c>
      <c r="S247" s="1008">
        <v>72000</v>
      </c>
    </row>
    <row r="248" spans="1:19" s="30" customFormat="1" ht="23.25">
      <c r="A248" s="899" t="s">
        <v>19398</v>
      </c>
      <c r="B248" s="399" t="s">
        <v>280</v>
      </c>
      <c r="C248" s="399" t="s">
        <v>115</v>
      </c>
      <c r="D248" s="797" t="s">
        <v>20486</v>
      </c>
      <c r="E248" s="802">
        <v>2700</v>
      </c>
      <c r="F248" s="900" t="s">
        <v>20487</v>
      </c>
      <c r="G248" s="656" t="s">
        <v>20488</v>
      </c>
      <c r="H248" s="901" t="s">
        <v>19828</v>
      </c>
      <c r="I248" s="901" t="s">
        <v>619</v>
      </c>
      <c r="J248" s="901" t="s">
        <v>19829</v>
      </c>
      <c r="K248" s="902">
        <v>2</v>
      </c>
      <c r="L248" s="903">
        <v>12</v>
      </c>
      <c r="M248" s="802">
        <v>32400</v>
      </c>
      <c r="N248" s="904">
        <v>0</v>
      </c>
      <c r="O248" s="904">
        <v>6</v>
      </c>
      <c r="P248" s="802">
        <v>16200</v>
      </c>
      <c r="Q248" s="904">
        <v>0</v>
      </c>
      <c r="R248" s="904">
        <v>12</v>
      </c>
      <c r="S248" s="1008">
        <v>32400</v>
      </c>
    </row>
    <row r="249" spans="1:19" s="30" customFormat="1" ht="23.25">
      <c r="A249" s="899" t="s">
        <v>19398</v>
      </c>
      <c r="B249" s="399" t="s">
        <v>280</v>
      </c>
      <c r="C249" s="399" t="s">
        <v>115</v>
      </c>
      <c r="D249" s="797" t="s">
        <v>20489</v>
      </c>
      <c r="E249" s="802">
        <v>12000</v>
      </c>
      <c r="F249" s="900" t="s">
        <v>20490</v>
      </c>
      <c r="G249" s="656" t="s">
        <v>20491</v>
      </c>
      <c r="H249" s="901" t="s">
        <v>19713</v>
      </c>
      <c r="I249" s="901" t="s">
        <v>19764</v>
      </c>
      <c r="J249" s="901" t="s">
        <v>20492</v>
      </c>
      <c r="K249" s="902">
        <v>2</v>
      </c>
      <c r="L249" s="903">
        <v>12</v>
      </c>
      <c r="M249" s="802">
        <v>144000</v>
      </c>
      <c r="N249" s="904">
        <v>0</v>
      </c>
      <c r="O249" s="904">
        <v>1</v>
      </c>
      <c r="P249" s="802">
        <v>5214</v>
      </c>
      <c r="Q249" s="904">
        <v>0</v>
      </c>
      <c r="R249" s="904">
        <v>0</v>
      </c>
      <c r="S249" s="1008">
        <v>0</v>
      </c>
    </row>
    <row r="250" spans="1:19" s="30" customFormat="1" ht="23.25">
      <c r="A250" s="899" t="s">
        <v>19398</v>
      </c>
      <c r="B250" s="399" t="s">
        <v>280</v>
      </c>
      <c r="C250" s="399" t="s">
        <v>115</v>
      </c>
      <c r="D250" s="797" t="s">
        <v>20493</v>
      </c>
      <c r="E250" s="802">
        <v>6000</v>
      </c>
      <c r="F250" s="900" t="s">
        <v>20494</v>
      </c>
      <c r="G250" s="656" t="s">
        <v>20495</v>
      </c>
      <c r="H250" s="901" t="s">
        <v>19790</v>
      </c>
      <c r="I250" s="901" t="s">
        <v>19703</v>
      </c>
      <c r="J250" s="901" t="s">
        <v>20496</v>
      </c>
      <c r="K250" s="902">
        <v>3</v>
      </c>
      <c r="L250" s="903">
        <v>12</v>
      </c>
      <c r="M250" s="802">
        <v>108000</v>
      </c>
      <c r="N250" s="904">
        <v>0</v>
      </c>
      <c r="O250" s="904">
        <v>6</v>
      </c>
      <c r="P250" s="802">
        <v>54000</v>
      </c>
      <c r="Q250" s="904">
        <v>0</v>
      </c>
      <c r="R250" s="904">
        <v>12</v>
      </c>
      <c r="S250" s="1008">
        <v>108000</v>
      </c>
    </row>
    <row r="251" spans="1:19" s="30" customFormat="1" ht="23.25">
      <c r="A251" s="899" t="s">
        <v>19398</v>
      </c>
      <c r="B251" s="399" t="s">
        <v>280</v>
      </c>
      <c r="C251" s="399" t="s">
        <v>115</v>
      </c>
      <c r="D251" s="797" t="s">
        <v>20497</v>
      </c>
      <c r="E251" s="802">
        <v>9000</v>
      </c>
      <c r="F251" s="900" t="s">
        <v>20498</v>
      </c>
      <c r="G251" s="656" t="s">
        <v>20499</v>
      </c>
      <c r="H251" s="901" t="s">
        <v>20500</v>
      </c>
      <c r="I251" s="901" t="s">
        <v>19703</v>
      </c>
      <c r="J251" s="901" t="s">
        <v>20501</v>
      </c>
      <c r="K251" s="902">
        <v>2</v>
      </c>
      <c r="L251" s="903">
        <v>12</v>
      </c>
      <c r="M251" s="802">
        <v>108000</v>
      </c>
      <c r="N251" s="904">
        <v>0</v>
      </c>
      <c r="O251" s="904">
        <v>6</v>
      </c>
      <c r="P251" s="802">
        <v>54000</v>
      </c>
      <c r="Q251" s="904">
        <v>0</v>
      </c>
      <c r="R251" s="904">
        <v>12</v>
      </c>
      <c r="S251" s="1008">
        <v>108000</v>
      </c>
    </row>
    <row r="252" spans="1:19" s="30" customFormat="1" ht="23.25">
      <c r="A252" s="899" t="s">
        <v>19398</v>
      </c>
      <c r="B252" s="399" t="s">
        <v>280</v>
      </c>
      <c r="C252" s="399" t="s">
        <v>115</v>
      </c>
      <c r="D252" s="797" t="s">
        <v>19951</v>
      </c>
      <c r="E252" s="802">
        <v>2700</v>
      </c>
      <c r="F252" s="900" t="s">
        <v>20502</v>
      </c>
      <c r="G252" s="656" t="s">
        <v>20503</v>
      </c>
      <c r="H252" s="901" t="s">
        <v>19828</v>
      </c>
      <c r="I252" s="901" t="s">
        <v>619</v>
      </c>
      <c r="J252" s="901" t="s">
        <v>19829</v>
      </c>
      <c r="K252" s="902">
        <v>2</v>
      </c>
      <c r="L252" s="903">
        <v>12</v>
      </c>
      <c r="M252" s="802">
        <v>42000</v>
      </c>
      <c r="N252" s="904">
        <v>0</v>
      </c>
      <c r="O252" s="904">
        <v>6</v>
      </c>
      <c r="P252" s="802">
        <v>21000</v>
      </c>
      <c r="Q252" s="904">
        <v>0</v>
      </c>
      <c r="R252" s="904">
        <v>12</v>
      </c>
      <c r="S252" s="1008">
        <v>42000</v>
      </c>
    </row>
    <row r="253" spans="1:19" s="30" customFormat="1" ht="23.25">
      <c r="A253" s="899" t="s">
        <v>19398</v>
      </c>
      <c r="B253" s="399" t="s">
        <v>280</v>
      </c>
      <c r="C253" s="399" t="s">
        <v>115</v>
      </c>
      <c r="D253" s="797" t="s">
        <v>20504</v>
      </c>
      <c r="E253" s="802">
        <v>10000</v>
      </c>
      <c r="F253" s="900" t="s">
        <v>20505</v>
      </c>
      <c r="G253" s="656" t="s">
        <v>20506</v>
      </c>
      <c r="H253" s="901" t="s">
        <v>20507</v>
      </c>
      <c r="I253" s="901" t="s">
        <v>19703</v>
      </c>
      <c r="J253" s="901" t="s">
        <v>20508</v>
      </c>
      <c r="K253" s="902">
        <v>2</v>
      </c>
      <c r="L253" s="903">
        <v>12</v>
      </c>
      <c r="M253" s="802">
        <v>120000</v>
      </c>
      <c r="N253" s="904">
        <v>0</v>
      </c>
      <c r="O253" s="904">
        <v>6</v>
      </c>
      <c r="P253" s="802">
        <v>60000</v>
      </c>
      <c r="Q253" s="904">
        <v>0</v>
      </c>
      <c r="R253" s="904">
        <v>12</v>
      </c>
      <c r="S253" s="1008">
        <v>120000</v>
      </c>
    </row>
    <row r="254" spans="1:19" s="30" customFormat="1" ht="58.15">
      <c r="A254" s="899" t="s">
        <v>19398</v>
      </c>
      <c r="B254" s="399" t="s">
        <v>280</v>
      </c>
      <c r="C254" s="399" t="s">
        <v>115</v>
      </c>
      <c r="D254" s="797" t="s">
        <v>20253</v>
      </c>
      <c r="E254" s="802">
        <v>2500</v>
      </c>
      <c r="F254" s="900" t="s">
        <v>20509</v>
      </c>
      <c r="G254" s="656" t="s">
        <v>20510</v>
      </c>
      <c r="H254" s="901" t="s">
        <v>20511</v>
      </c>
      <c r="I254" s="901" t="s">
        <v>19703</v>
      </c>
      <c r="J254" s="901" t="s">
        <v>20512</v>
      </c>
      <c r="K254" s="902">
        <v>2</v>
      </c>
      <c r="L254" s="903">
        <v>12</v>
      </c>
      <c r="M254" s="802">
        <v>24997</v>
      </c>
      <c r="N254" s="904">
        <v>0</v>
      </c>
      <c r="O254" s="904">
        <v>6</v>
      </c>
      <c r="P254" s="802">
        <v>15000</v>
      </c>
      <c r="Q254" s="904">
        <v>0</v>
      </c>
      <c r="R254" s="904">
        <v>12</v>
      </c>
      <c r="S254" s="1008">
        <v>30000</v>
      </c>
    </row>
    <row r="255" spans="1:19" s="30" customFormat="1" ht="34.9">
      <c r="A255" s="899" t="s">
        <v>19398</v>
      </c>
      <c r="B255" s="399" t="s">
        <v>280</v>
      </c>
      <c r="C255" s="399" t="s">
        <v>115</v>
      </c>
      <c r="D255" s="797" t="s">
        <v>20513</v>
      </c>
      <c r="E255" s="802">
        <v>12000</v>
      </c>
      <c r="F255" s="900" t="s">
        <v>20514</v>
      </c>
      <c r="G255" s="656" t="s">
        <v>20515</v>
      </c>
      <c r="H255" s="901" t="s">
        <v>19790</v>
      </c>
      <c r="I255" s="901" t="s">
        <v>19703</v>
      </c>
      <c r="J255" s="901" t="s">
        <v>19791</v>
      </c>
      <c r="K255" s="902">
        <v>2</v>
      </c>
      <c r="L255" s="903">
        <v>12</v>
      </c>
      <c r="M255" s="802">
        <v>139092</v>
      </c>
      <c r="N255" s="904">
        <v>0</v>
      </c>
      <c r="O255" s="904">
        <v>6</v>
      </c>
      <c r="P255" s="802">
        <v>72000</v>
      </c>
      <c r="Q255" s="904">
        <v>0</v>
      </c>
      <c r="R255" s="904">
        <v>12</v>
      </c>
      <c r="S255" s="1008">
        <v>144000</v>
      </c>
    </row>
    <row r="256" spans="1:19" s="30" customFormat="1" ht="23.25">
      <c r="A256" s="899" t="s">
        <v>19398</v>
      </c>
      <c r="B256" s="399" t="s">
        <v>280</v>
      </c>
      <c r="C256" s="399" t="s">
        <v>115</v>
      </c>
      <c r="D256" s="797" t="s">
        <v>20516</v>
      </c>
      <c r="E256" s="802">
        <v>5000</v>
      </c>
      <c r="F256" s="900" t="s">
        <v>20517</v>
      </c>
      <c r="G256" s="656" t="s">
        <v>20518</v>
      </c>
      <c r="H256" s="901" t="s">
        <v>19790</v>
      </c>
      <c r="I256" s="901" t="s">
        <v>19714</v>
      </c>
      <c r="J256" s="901" t="s">
        <v>19791</v>
      </c>
      <c r="K256" s="902">
        <v>2</v>
      </c>
      <c r="L256" s="903">
        <v>4</v>
      </c>
      <c r="M256" s="802">
        <v>17500</v>
      </c>
      <c r="N256" s="904">
        <v>0</v>
      </c>
      <c r="O256" s="904">
        <v>0</v>
      </c>
      <c r="P256" s="802">
        <v>0</v>
      </c>
      <c r="Q256" s="904">
        <v>0</v>
      </c>
      <c r="R256" s="904">
        <v>0</v>
      </c>
      <c r="S256" s="1008">
        <v>0</v>
      </c>
    </row>
    <row r="257" spans="1:19" s="30" customFormat="1" ht="23.25">
      <c r="A257" s="899" t="s">
        <v>19398</v>
      </c>
      <c r="B257" s="399" t="s">
        <v>280</v>
      </c>
      <c r="C257" s="399" t="s">
        <v>115</v>
      </c>
      <c r="D257" s="797" t="s">
        <v>20390</v>
      </c>
      <c r="E257" s="802">
        <v>4000</v>
      </c>
      <c r="F257" s="900" t="s">
        <v>20519</v>
      </c>
      <c r="G257" s="656" t="s">
        <v>20520</v>
      </c>
      <c r="H257" s="901" t="s">
        <v>19862</v>
      </c>
      <c r="I257" s="901" t="s">
        <v>19764</v>
      </c>
      <c r="J257" s="901" t="s">
        <v>20521</v>
      </c>
      <c r="K257" s="902">
        <v>2</v>
      </c>
      <c r="L257" s="903">
        <v>12</v>
      </c>
      <c r="M257" s="802">
        <v>48000</v>
      </c>
      <c r="N257" s="904">
        <v>0</v>
      </c>
      <c r="O257" s="904">
        <v>6</v>
      </c>
      <c r="P257" s="802">
        <v>24000</v>
      </c>
      <c r="Q257" s="904">
        <v>0</v>
      </c>
      <c r="R257" s="904">
        <v>12</v>
      </c>
      <c r="S257" s="1008">
        <v>48000</v>
      </c>
    </row>
    <row r="258" spans="1:19" s="30" customFormat="1" ht="34.9">
      <c r="A258" s="899" t="s">
        <v>19398</v>
      </c>
      <c r="B258" s="399" t="s">
        <v>280</v>
      </c>
      <c r="C258" s="399" t="s">
        <v>115</v>
      </c>
      <c r="D258" s="797" t="s">
        <v>20070</v>
      </c>
      <c r="E258" s="802">
        <v>9500</v>
      </c>
      <c r="F258" s="900" t="s">
        <v>20522</v>
      </c>
      <c r="G258" s="656" t="s">
        <v>20523</v>
      </c>
      <c r="H258" s="901" t="s">
        <v>19729</v>
      </c>
      <c r="I258" s="901" t="s">
        <v>19703</v>
      </c>
      <c r="J258" s="901" t="s">
        <v>19726</v>
      </c>
      <c r="K258" s="902">
        <v>2</v>
      </c>
      <c r="L258" s="903">
        <v>12</v>
      </c>
      <c r="M258" s="802">
        <v>114000</v>
      </c>
      <c r="N258" s="904">
        <v>0</v>
      </c>
      <c r="O258" s="904">
        <v>6</v>
      </c>
      <c r="P258" s="802">
        <v>57000</v>
      </c>
      <c r="Q258" s="904">
        <v>0</v>
      </c>
      <c r="R258" s="904">
        <v>12</v>
      </c>
      <c r="S258" s="1008">
        <v>114000</v>
      </c>
    </row>
    <row r="259" spans="1:19" s="30" customFormat="1" ht="34.9">
      <c r="A259" s="899" t="s">
        <v>19398</v>
      </c>
      <c r="B259" s="399" t="s">
        <v>280</v>
      </c>
      <c r="C259" s="399" t="s">
        <v>115</v>
      </c>
      <c r="D259" s="797" t="s">
        <v>20524</v>
      </c>
      <c r="E259" s="802">
        <v>6800</v>
      </c>
      <c r="F259" s="900" t="s">
        <v>20525</v>
      </c>
      <c r="G259" s="656" t="s">
        <v>20526</v>
      </c>
      <c r="H259" s="901" t="s">
        <v>19802</v>
      </c>
      <c r="I259" s="901" t="s">
        <v>19703</v>
      </c>
      <c r="J259" s="901" t="s">
        <v>20164</v>
      </c>
      <c r="K259" s="902">
        <v>3</v>
      </c>
      <c r="L259" s="903">
        <v>12</v>
      </c>
      <c r="M259" s="802">
        <v>81600</v>
      </c>
      <c r="N259" s="904">
        <v>0</v>
      </c>
      <c r="O259" s="904">
        <v>6</v>
      </c>
      <c r="P259" s="802">
        <v>40800</v>
      </c>
      <c r="Q259" s="904">
        <v>0</v>
      </c>
      <c r="R259" s="904">
        <v>12</v>
      </c>
      <c r="S259" s="1008">
        <v>81600</v>
      </c>
    </row>
    <row r="260" spans="1:19" s="30" customFormat="1" ht="34.9">
      <c r="A260" s="899" t="s">
        <v>19398</v>
      </c>
      <c r="B260" s="399" t="s">
        <v>280</v>
      </c>
      <c r="C260" s="399" t="s">
        <v>115</v>
      </c>
      <c r="D260" s="797" t="s">
        <v>20527</v>
      </c>
      <c r="E260" s="802">
        <v>7000</v>
      </c>
      <c r="F260" s="900" t="s">
        <v>20528</v>
      </c>
      <c r="G260" s="656" t="s">
        <v>20529</v>
      </c>
      <c r="H260" s="901" t="s">
        <v>20530</v>
      </c>
      <c r="I260" s="901" t="s">
        <v>19764</v>
      </c>
      <c r="J260" s="901" t="s">
        <v>20531</v>
      </c>
      <c r="K260" s="902">
        <v>2</v>
      </c>
      <c r="L260" s="903">
        <v>12</v>
      </c>
      <c r="M260" s="802">
        <v>84000</v>
      </c>
      <c r="N260" s="904">
        <v>0</v>
      </c>
      <c r="O260" s="904">
        <v>6</v>
      </c>
      <c r="P260" s="802">
        <v>42000</v>
      </c>
      <c r="Q260" s="904">
        <v>0</v>
      </c>
      <c r="R260" s="904">
        <v>12</v>
      </c>
      <c r="S260" s="1008">
        <v>84000</v>
      </c>
    </row>
    <row r="261" spans="1:19" s="30" customFormat="1" ht="23.25">
      <c r="A261" s="899" t="s">
        <v>19398</v>
      </c>
      <c r="B261" s="399" t="s">
        <v>280</v>
      </c>
      <c r="C261" s="399" t="s">
        <v>115</v>
      </c>
      <c r="D261" s="797" t="s">
        <v>20532</v>
      </c>
      <c r="E261" s="802">
        <v>15600</v>
      </c>
      <c r="F261" s="900" t="s">
        <v>20533</v>
      </c>
      <c r="G261" s="656" t="s">
        <v>20534</v>
      </c>
      <c r="H261" s="901" t="s">
        <v>20535</v>
      </c>
      <c r="I261" s="901" t="s">
        <v>20536</v>
      </c>
      <c r="J261" s="901" t="s">
        <v>20537</v>
      </c>
      <c r="K261" s="902">
        <v>1</v>
      </c>
      <c r="L261" s="903">
        <v>7</v>
      </c>
      <c r="M261" s="802">
        <v>98280</v>
      </c>
      <c r="N261" s="904">
        <v>0</v>
      </c>
      <c r="O261" s="904">
        <v>0</v>
      </c>
      <c r="P261" s="802">
        <v>0</v>
      </c>
      <c r="Q261" s="904">
        <v>0</v>
      </c>
      <c r="R261" s="904">
        <v>0</v>
      </c>
      <c r="S261" s="1008">
        <v>0</v>
      </c>
    </row>
    <row r="262" spans="1:19" s="30" customFormat="1" ht="58.15">
      <c r="A262" s="899" t="s">
        <v>19398</v>
      </c>
      <c r="B262" s="399" t="s">
        <v>280</v>
      </c>
      <c r="C262" s="399" t="s">
        <v>115</v>
      </c>
      <c r="D262" s="797" t="s">
        <v>19705</v>
      </c>
      <c r="E262" s="802">
        <v>6500</v>
      </c>
      <c r="F262" s="900" t="s">
        <v>20538</v>
      </c>
      <c r="G262" s="656" t="s">
        <v>20539</v>
      </c>
      <c r="H262" s="901" t="s">
        <v>20540</v>
      </c>
      <c r="I262" s="901" t="s">
        <v>19764</v>
      </c>
      <c r="J262" s="901" t="s">
        <v>20541</v>
      </c>
      <c r="K262" s="902">
        <v>2</v>
      </c>
      <c r="L262" s="903">
        <v>12</v>
      </c>
      <c r="M262" s="802">
        <v>102000</v>
      </c>
      <c r="N262" s="904">
        <v>0</v>
      </c>
      <c r="O262" s="904">
        <v>6</v>
      </c>
      <c r="P262" s="802">
        <v>51000</v>
      </c>
      <c r="Q262" s="904">
        <v>0</v>
      </c>
      <c r="R262" s="904">
        <v>12</v>
      </c>
      <c r="S262" s="1008">
        <v>102000</v>
      </c>
    </row>
    <row r="263" spans="1:19" s="30" customFormat="1" ht="23.25">
      <c r="A263" s="899" t="s">
        <v>19398</v>
      </c>
      <c r="B263" s="399" t="s">
        <v>280</v>
      </c>
      <c r="C263" s="399" t="s">
        <v>115</v>
      </c>
      <c r="D263" s="797" t="s">
        <v>20542</v>
      </c>
      <c r="E263" s="802">
        <v>4000</v>
      </c>
      <c r="F263" s="900" t="s">
        <v>20543</v>
      </c>
      <c r="G263" s="656" t="s">
        <v>20544</v>
      </c>
      <c r="H263" s="901" t="s">
        <v>19862</v>
      </c>
      <c r="I263" s="901" t="s">
        <v>19703</v>
      </c>
      <c r="J263" s="901" t="s">
        <v>20058</v>
      </c>
      <c r="K263" s="902">
        <v>2</v>
      </c>
      <c r="L263" s="903">
        <v>12</v>
      </c>
      <c r="M263" s="802">
        <v>48000</v>
      </c>
      <c r="N263" s="904">
        <v>0</v>
      </c>
      <c r="O263" s="904">
        <v>6</v>
      </c>
      <c r="P263" s="802">
        <v>24000</v>
      </c>
      <c r="Q263" s="904">
        <v>0</v>
      </c>
      <c r="R263" s="904">
        <v>12</v>
      </c>
      <c r="S263" s="1008">
        <v>48000</v>
      </c>
    </row>
    <row r="264" spans="1:19" s="30" customFormat="1" ht="23.25">
      <c r="A264" s="899" t="s">
        <v>19398</v>
      </c>
      <c r="B264" s="399" t="s">
        <v>280</v>
      </c>
      <c r="C264" s="399" t="s">
        <v>115</v>
      </c>
      <c r="D264" s="797" t="s">
        <v>19825</v>
      </c>
      <c r="E264" s="802">
        <v>3400</v>
      </c>
      <c r="F264" s="900" t="s">
        <v>20545</v>
      </c>
      <c r="G264" s="656" t="s">
        <v>20546</v>
      </c>
      <c r="H264" s="901" t="s">
        <v>19828</v>
      </c>
      <c r="I264" s="901" t="s">
        <v>619</v>
      </c>
      <c r="J264" s="901" t="s">
        <v>19829</v>
      </c>
      <c r="K264" s="902">
        <v>2</v>
      </c>
      <c r="L264" s="903">
        <v>12</v>
      </c>
      <c r="M264" s="802">
        <v>40800</v>
      </c>
      <c r="N264" s="904">
        <v>0</v>
      </c>
      <c r="O264" s="904">
        <v>6</v>
      </c>
      <c r="P264" s="802">
        <v>20400</v>
      </c>
      <c r="Q264" s="904">
        <v>0</v>
      </c>
      <c r="R264" s="904">
        <v>12</v>
      </c>
      <c r="S264" s="1008">
        <v>40800</v>
      </c>
    </row>
    <row r="265" spans="1:19" s="30" customFormat="1" ht="23.25">
      <c r="A265" s="899" t="s">
        <v>19398</v>
      </c>
      <c r="B265" s="399" t="s">
        <v>280</v>
      </c>
      <c r="C265" s="399" t="s">
        <v>115</v>
      </c>
      <c r="D265" s="797" t="s">
        <v>20547</v>
      </c>
      <c r="E265" s="802">
        <v>6000</v>
      </c>
      <c r="F265" s="900" t="s">
        <v>20548</v>
      </c>
      <c r="G265" s="656" t="s">
        <v>20549</v>
      </c>
      <c r="H265" s="901" t="s">
        <v>19790</v>
      </c>
      <c r="I265" s="901" t="s">
        <v>19703</v>
      </c>
      <c r="J265" s="901" t="s">
        <v>19842</v>
      </c>
      <c r="K265" s="902">
        <v>2</v>
      </c>
      <c r="L265" s="903">
        <v>12</v>
      </c>
      <c r="M265" s="802">
        <v>96000</v>
      </c>
      <c r="N265" s="904">
        <v>0</v>
      </c>
      <c r="O265" s="904">
        <v>6</v>
      </c>
      <c r="P265" s="802">
        <v>48000</v>
      </c>
      <c r="Q265" s="904">
        <v>0</v>
      </c>
      <c r="R265" s="904">
        <v>12</v>
      </c>
      <c r="S265" s="1008">
        <v>96000</v>
      </c>
    </row>
    <row r="266" spans="1:19" s="30" customFormat="1" ht="23.25">
      <c r="A266" s="899" t="s">
        <v>19398</v>
      </c>
      <c r="B266" s="399" t="s">
        <v>280</v>
      </c>
      <c r="C266" s="399" t="s">
        <v>115</v>
      </c>
      <c r="D266" s="797" t="s">
        <v>19705</v>
      </c>
      <c r="E266" s="802">
        <v>8500</v>
      </c>
      <c r="F266" s="900" t="s">
        <v>20550</v>
      </c>
      <c r="G266" s="656" t="s">
        <v>20551</v>
      </c>
      <c r="H266" s="901" t="s">
        <v>19713</v>
      </c>
      <c r="I266" s="901" t="s">
        <v>19703</v>
      </c>
      <c r="J266" s="901" t="s">
        <v>19815</v>
      </c>
      <c r="K266" s="902">
        <v>2</v>
      </c>
      <c r="L266" s="903">
        <v>12</v>
      </c>
      <c r="M266" s="802">
        <v>102000</v>
      </c>
      <c r="N266" s="904">
        <v>0</v>
      </c>
      <c r="O266" s="904">
        <v>6</v>
      </c>
      <c r="P266" s="802">
        <v>51000</v>
      </c>
      <c r="Q266" s="904">
        <v>0</v>
      </c>
      <c r="R266" s="904">
        <v>12</v>
      </c>
      <c r="S266" s="1008">
        <v>102000</v>
      </c>
    </row>
    <row r="267" spans="1:19" s="30" customFormat="1" ht="23.25">
      <c r="A267" s="899" t="s">
        <v>19398</v>
      </c>
      <c r="B267" s="399" t="s">
        <v>280</v>
      </c>
      <c r="C267" s="399" t="s">
        <v>115</v>
      </c>
      <c r="D267" s="797" t="s">
        <v>20486</v>
      </c>
      <c r="E267" s="802">
        <v>2700</v>
      </c>
      <c r="F267" s="900" t="s">
        <v>20552</v>
      </c>
      <c r="G267" s="656" t="s">
        <v>20553</v>
      </c>
      <c r="H267" s="901" t="s">
        <v>19828</v>
      </c>
      <c r="I267" s="901" t="s">
        <v>619</v>
      </c>
      <c r="J267" s="901" t="s">
        <v>19829</v>
      </c>
      <c r="K267" s="902">
        <v>2</v>
      </c>
      <c r="L267" s="903">
        <v>12</v>
      </c>
      <c r="M267" s="802">
        <v>32400</v>
      </c>
      <c r="N267" s="904">
        <v>0</v>
      </c>
      <c r="O267" s="904">
        <v>6</v>
      </c>
      <c r="P267" s="802">
        <v>16200</v>
      </c>
      <c r="Q267" s="904">
        <v>0</v>
      </c>
      <c r="R267" s="904">
        <v>12</v>
      </c>
      <c r="S267" s="1008">
        <v>32400</v>
      </c>
    </row>
    <row r="268" spans="1:19" s="30" customFormat="1" ht="34.9">
      <c r="A268" s="899" t="s">
        <v>19398</v>
      </c>
      <c r="B268" s="399" t="s">
        <v>280</v>
      </c>
      <c r="C268" s="399" t="s">
        <v>115</v>
      </c>
      <c r="D268" s="797" t="s">
        <v>20554</v>
      </c>
      <c r="E268" s="802">
        <v>5500</v>
      </c>
      <c r="F268" s="900" t="s">
        <v>20555</v>
      </c>
      <c r="G268" s="656" t="s">
        <v>20556</v>
      </c>
      <c r="H268" s="901" t="s">
        <v>19790</v>
      </c>
      <c r="I268" s="901" t="s">
        <v>19764</v>
      </c>
      <c r="J268" s="901" t="s">
        <v>20557</v>
      </c>
      <c r="K268" s="902">
        <v>2</v>
      </c>
      <c r="L268" s="903">
        <v>12</v>
      </c>
      <c r="M268" s="802">
        <v>120000</v>
      </c>
      <c r="N268" s="904">
        <v>0</v>
      </c>
      <c r="O268" s="904">
        <v>4</v>
      </c>
      <c r="P268" s="802">
        <v>30000</v>
      </c>
      <c r="Q268" s="904">
        <v>0</v>
      </c>
      <c r="R268" s="904">
        <v>12</v>
      </c>
      <c r="S268" s="1008">
        <v>120000</v>
      </c>
    </row>
    <row r="269" spans="1:19" s="30" customFormat="1" ht="34.9">
      <c r="A269" s="899" t="s">
        <v>19398</v>
      </c>
      <c r="B269" s="399" t="s">
        <v>280</v>
      </c>
      <c r="C269" s="399" t="s">
        <v>115</v>
      </c>
      <c r="D269" s="797" t="s">
        <v>20558</v>
      </c>
      <c r="E269" s="802">
        <v>8000</v>
      </c>
      <c r="F269" s="900" t="s">
        <v>20559</v>
      </c>
      <c r="G269" s="656" t="s">
        <v>20560</v>
      </c>
      <c r="H269" s="901" t="s">
        <v>20561</v>
      </c>
      <c r="I269" s="901" t="s">
        <v>19703</v>
      </c>
      <c r="J269" s="901" t="s">
        <v>20562</v>
      </c>
      <c r="K269" s="902">
        <v>1</v>
      </c>
      <c r="L269" s="903">
        <v>1</v>
      </c>
      <c r="M269" s="802">
        <v>1600</v>
      </c>
      <c r="N269" s="904">
        <v>0</v>
      </c>
      <c r="O269" s="904">
        <v>0</v>
      </c>
      <c r="P269" s="802">
        <v>0</v>
      </c>
      <c r="Q269" s="904">
        <v>0</v>
      </c>
      <c r="R269" s="904">
        <v>0</v>
      </c>
      <c r="S269" s="1008">
        <v>0</v>
      </c>
    </row>
    <row r="270" spans="1:19" s="30" customFormat="1" ht="34.9">
      <c r="A270" s="899" t="s">
        <v>19398</v>
      </c>
      <c r="B270" s="399" t="s">
        <v>280</v>
      </c>
      <c r="C270" s="399" t="s">
        <v>115</v>
      </c>
      <c r="D270" s="797" t="s">
        <v>20563</v>
      </c>
      <c r="E270" s="802">
        <v>4500</v>
      </c>
      <c r="F270" s="900" t="s">
        <v>20564</v>
      </c>
      <c r="G270" s="656" t="s">
        <v>20565</v>
      </c>
      <c r="H270" s="901" t="s">
        <v>19895</v>
      </c>
      <c r="I270" s="901" t="s">
        <v>19742</v>
      </c>
      <c r="J270" s="901" t="s">
        <v>19896</v>
      </c>
      <c r="K270" s="902">
        <v>2</v>
      </c>
      <c r="L270" s="903">
        <v>12</v>
      </c>
      <c r="M270" s="802">
        <v>54000</v>
      </c>
      <c r="N270" s="904">
        <v>0</v>
      </c>
      <c r="O270" s="904">
        <v>6</v>
      </c>
      <c r="P270" s="802">
        <v>27000</v>
      </c>
      <c r="Q270" s="904">
        <v>0</v>
      </c>
      <c r="R270" s="904">
        <v>12</v>
      </c>
      <c r="S270" s="1008">
        <v>54000</v>
      </c>
    </row>
    <row r="271" spans="1:19" s="30" customFormat="1" ht="23.25">
      <c r="A271" s="899" t="s">
        <v>19398</v>
      </c>
      <c r="B271" s="399" t="s">
        <v>280</v>
      </c>
      <c r="C271" s="399" t="s">
        <v>115</v>
      </c>
      <c r="D271" s="797" t="s">
        <v>20390</v>
      </c>
      <c r="E271" s="802">
        <v>3500</v>
      </c>
      <c r="F271" s="900" t="s">
        <v>20566</v>
      </c>
      <c r="G271" s="656" t="s">
        <v>20567</v>
      </c>
      <c r="H271" s="901" t="s">
        <v>20568</v>
      </c>
      <c r="I271" s="901" t="s">
        <v>19764</v>
      </c>
      <c r="J271" s="901" t="s">
        <v>20569</v>
      </c>
      <c r="K271" s="902">
        <v>2</v>
      </c>
      <c r="L271" s="903">
        <v>12</v>
      </c>
      <c r="M271" s="802">
        <v>42000</v>
      </c>
      <c r="N271" s="904">
        <v>0</v>
      </c>
      <c r="O271" s="904">
        <v>6</v>
      </c>
      <c r="P271" s="802">
        <v>19081</v>
      </c>
      <c r="Q271" s="904">
        <v>0</v>
      </c>
      <c r="R271" s="904">
        <v>12</v>
      </c>
      <c r="S271" s="1008">
        <v>42000</v>
      </c>
    </row>
    <row r="272" spans="1:19" s="30" customFormat="1" ht="46.5">
      <c r="A272" s="899" t="s">
        <v>19398</v>
      </c>
      <c r="B272" s="399" t="s">
        <v>280</v>
      </c>
      <c r="C272" s="399" t="s">
        <v>115</v>
      </c>
      <c r="D272" s="797" t="s">
        <v>20397</v>
      </c>
      <c r="E272" s="802">
        <v>7000</v>
      </c>
      <c r="F272" s="900" t="s">
        <v>20570</v>
      </c>
      <c r="G272" s="656" t="s">
        <v>20571</v>
      </c>
      <c r="H272" s="901" t="s">
        <v>20572</v>
      </c>
      <c r="I272" s="901" t="s">
        <v>19703</v>
      </c>
      <c r="J272" s="901" t="s">
        <v>20573</v>
      </c>
      <c r="K272" s="902">
        <v>2</v>
      </c>
      <c r="L272" s="903">
        <v>12</v>
      </c>
      <c r="M272" s="802">
        <v>84000</v>
      </c>
      <c r="N272" s="904">
        <v>0</v>
      </c>
      <c r="O272" s="904">
        <v>6</v>
      </c>
      <c r="P272" s="802">
        <v>42000</v>
      </c>
      <c r="Q272" s="904">
        <v>0</v>
      </c>
      <c r="R272" s="904">
        <v>12</v>
      </c>
      <c r="S272" s="1008">
        <v>84000</v>
      </c>
    </row>
    <row r="273" spans="1:19" s="30" customFormat="1" ht="23.25">
      <c r="A273" s="899" t="s">
        <v>19398</v>
      </c>
      <c r="B273" s="399" t="s">
        <v>280</v>
      </c>
      <c r="C273" s="399" t="s">
        <v>115</v>
      </c>
      <c r="D273" s="797" t="s">
        <v>20574</v>
      </c>
      <c r="E273" s="802">
        <v>9000</v>
      </c>
      <c r="F273" s="900" t="s">
        <v>20575</v>
      </c>
      <c r="G273" s="656" t="s">
        <v>20576</v>
      </c>
      <c r="H273" s="901" t="s">
        <v>20153</v>
      </c>
      <c r="I273" s="901" t="s">
        <v>19714</v>
      </c>
      <c r="J273" s="901" t="s">
        <v>20577</v>
      </c>
      <c r="K273" s="902">
        <v>2</v>
      </c>
      <c r="L273" s="903">
        <v>3</v>
      </c>
      <c r="M273" s="802">
        <v>22633.33</v>
      </c>
      <c r="N273" s="904">
        <v>2</v>
      </c>
      <c r="O273" s="904">
        <v>6</v>
      </c>
      <c r="P273" s="802">
        <v>61000</v>
      </c>
      <c r="Q273" s="903">
        <v>4</v>
      </c>
      <c r="R273" s="904">
        <v>12</v>
      </c>
      <c r="S273" s="1008">
        <v>120000</v>
      </c>
    </row>
    <row r="274" spans="1:19" s="30" customFormat="1" ht="34.9">
      <c r="A274" s="899" t="s">
        <v>19398</v>
      </c>
      <c r="B274" s="399" t="s">
        <v>280</v>
      </c>
      <c r="C274" s="399" t="s">
        <v>115</v>
      </c>
      <c r="D274" s="797" t="s">
        <v>20578</v>
      </c>
      <c r="E274" s="802">
        <v>9500</v>
      </c>
      <c r="F274" s="900" t="s">
        <v>20579</v>
      </c>
      <c r="G274" s="656" t="s">
        <v>20580</v>
      </c>
      <c r="H274" s="901" t="s">
        <v>19729</v>
      </c>
      <c r="I274" s="901" t="s">
        <v>19703</v>
      </c>
      <c r="J274" s="901" t="s">
        <v>19726</v>
      </c>
      <c r="K274" s="902">
        <v>2</v>
      </c>
      <c r="L274" s="903">
        <v>12</v>
      </c>
      <c r="M274" s="802">
        <v>114000</v>
      </c>
      <c r="N274" s="904">
        <v>0</v>
      </c>
      <c r="O274" s="904">
        <v>6</v>
      </c>
      <c r="P274" s="802">
        <v>57000</v>
      </c>
      <c r="Q274" s="904">
        <v>0</v>
      </c>
      <c r="R274" s="904">
        <v>12</v>
      </c>
      <c r="S274" s="1008">
        <v>114000</v>
      </c>
    </row>
    <row r="275" spans="1:19" s="30" customFormat="1" ht="23.25">
      <c r="A275" s="899" t="s">
        <v>19398</v>
      </c>
      <c r="B275" s="399" t="s">
        <v>280</v>
      </c>
      <c r="C275" s="399" t="s">
        <v>115</v>
      </c>
      <c r="D275" s="797" t="s">
        <v>20581</v>
      </c>
      <c r="E275" s="802">
        <v>8900</v>
      </c>
      <c r="F275" s="900" t="s">
        <v>20582</v>
      </c>
      <c r="G275" s="656" t="s">
        <v>20583</v>
      </c>
      <c r="H275" s="901" t="s">
        <v>19790</v>
      </c>
      <c r="I275" s="901" t="s">
        <v>19703</v>
      </c>
      <c r="J275" s="901" t="s">
        <v>19842</v>
      </c>
      <c r="K275" s="902">
        <v>2</v>
      </c>
      <c r="L275" s="903">
        <v>12</v>
      </c>
      <c r="M275" s="802">
        <v>106800</v>
      </c>
      <c r="N275" s="904">
        <v>0</v>
      </c>
      <c r="O275" s="904">
        <v>6</v>
      </c>
      <c r="P275" s="802">
        <v>53400</v>
      </c>
      <c r="Q275" s="904">
        <v>0</v>
      </c>
      <c r="R275" s="904">
        <v>12</v>
      </c>
      <c r="S275" s="1008">
        <v>106800</v>
      </c>
    </row>
    <row r="276" spans="1:19" s="30" customFormat="1" ht="23.25">
      <c r="A276" s="899" t="s">
        <v>19398</v>
      </c>
      <c r="B276" s="399" t="s">
        <v>280</v>
      </c>
      <c r="C276" s="399" t="s">
        <v>115</v>
      </c>
      <c r="D276" s="797" t="s">
        <v>20390</v>
      </c>
      <c r="E276" s="802">
        <v>2900</v>
      </c>
      <c r="F276" s="900" t="s">
        <v>20584</v>
      </c>
      <c r="G276" s="656" t="s">
        <v>20585</v>
      </c>
      <c r="H276" s="901" t="s">
        <v>19828</v>
      </c>
      <c r="I276" s="901" t="s">
        <v>619</v>
      </c>
      <c r="J276" s="901" t="s">
        <v>19829</v>
      </c>
      <c r="K276" s="902">
        <v>1</v>
      </c>
      <c r="L276" s="903">
        <v>1</v>
      </c>
      <c r="M276" s="802">
        <v>2900</v>
      </c>
      <c r="N276" s="904">
        <v>0</v>
      </c>
      <c r="O276" s="904">
        <v>0</v>
      </c>
      <c r="P276" s="802">
        <v>0</v>
      </c>
      <c r="Q276" s="904">
        <v>0</v>
      </c>
      <c r="R276" s="904">
        <v>0</v>
      </c>
      <c r="S276" s="1008">
        <v>0</v>
      </c>
    </row>
    <row r="277" spans="1:19" s="30" customFormat="1" ht="23.25">
      <c r="A277" s="899" t="s">
        <v>19398</v>
      </c>
      <c r="B277" s="399" t="s">
        <v>280</v>
      </c>
      <c r="C277" s="399" t="s">
        <v>115</v>
      </c>
      <c r="D277" s="797" t="s">
        <v>20433</v>
      </c>
      <c r="E277" s="802">
        <v>10000</v>
      </c>
      <c r="F277" s="900" t="s">
        <v>20586</v>
      </c>
      <c r="G277" s="656" t="s">
        <v>20587</v>
      </c>
      <c r="H277" s="901" t="s">
        <v>19713</v>
      </c>
      <c r="I277" s="901" t="s">
        <v>19703</v>
      </c>
      <c r="J277" s="901" t="s">
        <v>19815</v>
      </c>
      <c r="K277" s="902">
        <v>2</v>
      </c>
      <c r="L277" s="903">
        <v>12</v>
      </c>
      <c r="M277" s="802">
        <v>144000</v>
      </c>
      <c r="N277" s="904">
        <v>0</v>
      </c>
      <c r="O277" s="904">
        <v>6</v>
      </c>
      <c r="P277" s="802">
        <v>72000</v>
      </c>
      <c r="Q277" s="904">
        <v>0</v>
      </c>
      <c r="R277" s="904">
        <v>12</v>
      </c>
      <c r="S277" s="1008">
        <v>144000</v>
      </c>
    </row>
    <row r="278" spans="1:19" s="30" customFormat="1" ht="23.25">
      <c r="A278" s="899" t="s">
        <v>19398</v>
      </c>
      <c r="B278" s="399" t="s">
        <v>280</v>
      </c>
      <c r="C278" s="399" t="s">
        <v>115</v>
      </c>
      <c r="D278" s="797" t="s">
        <v>20588</v>
      </c>
      <c r="E278" s="802">
        <v>6000</v>
      </c>
      <c r="F278" s="900" t="s">
        <v>20589</v>
      </c>
      <c r="G278" s="656" t="s">
        <v>20590</v>
      </c>
      <c r="H278" s="901" t="s">
        <v>19823</v>
      </c>
      <c r="I278" s="901" t="s">
        <v>19703</v>
      </c>
      <c r="J278" s="901" t="s">
        <v>19824</v>
      </c>
      <c r="K278" s="902">
        <v>2</v>
      </c>
      <c r="L278" s="903">
        <v>12</v>
      </c>
      <c r="M278" s="802">
        <v>72000</v>
      </c>
      <c r="N278" s="904">
        <v>0</v>
      </c>
      <c r="O278" s="904">
        <v>6</v>
      </c>
      <c r="P278" s="802">
        <v>36000</v>
      </c>
      <c r="Q278" s="904">
        <v>0</v>
      </c>
      <c r="R278" s="904">
        <v>12</v>
      </c>
      <c r="S278" s="1008">
        <v>72000</v>
      </c>
    </row>
    <row r="279" spans="1:19" s="30" customFormat="1" ht="23.25">
      <c r="A279" s="899" t="s">
        <v>19398</v>
      </c>
      <c r="B279" s="399" t="s">
        <v>280</v>
      </c>
      <c r="C279" s="399" t="s">
        <v>115</v>
      </c>
      <c r="D279" s="797" t="s">
        <v>20390</v>
      </c>
      <c r="E279" s="802">
        <v>2700</v>
      </c>
      <c r="F279" s="900" t="s">
        <v>20591</v>
      </c>
      <c r="G279" s="656" t="s">
        <v>20592</v>
      </c>
      <c r="H279" s="901" t="s">
        <v>19828</v>
      </c>
      <c r="I279" s="901" t="s">
        <v>619</v>
      </c>
      <c r="J279" s="901" t="s">
        <v>19829</v>
      </c>
      <c r="K279" s="902">
        <v>2</v>
      </c>
      <c r="L279" s="903">
        <v>12</v>
      </c>
      <c r="M279" s="802">
        <v>42000</v>
      </c>
      <c r="N279" s="904">
        <v>0</v>
      </c>
      <c r="O279" s="904">
        <v>6</v>
      </c>
      <c r="P279" s="802">
        <v>21000</v>
      </c>
      <c r="Q279" s="904">
        <v>0</v>
      </c>
      <c r="R279" s="904">
        <v>12</v>
      </c>
      <c r="S279" s="1008">
        <v>42000</v>
      </c>
    </row>
    <row r="280" spans="1:19" s="30" customFormat="1" ht="23.25">
      <c r="A280" s="899" t="s">
        <v>19398</v>
      </c>
      <c r="B280" s="399" t="s">
        <v>280</v>
      </c>
      <c r="C280" s="399" t="s">
        <v>115</v>
      </c>
      <c r="D280" s="797" t="s">
        <v>19825</v>
      </c>
      <c r="E280" s="802">
        <v>2500</v>
      </c>
      <c r="F280" s="900" t="s">
        <v>20593</v>
      </c>
      <c r="G280" s="656" t="s">
        <v>20594</v>
      </c>
      <c r="H280" s="901" t="s">
        <v>19828</v>
      </c>
      <c r="I280" s="901" t="s">
        <v>619</v>
      </c>
      <c r="J280" s="901" t="s">
        <v>19829</v>
      </c>
      <c r="K280" s="902">
        <v>2</v>
      </c>
      <c r="L280" s="903">
        <v>12</v>
      </c>
      <c r="M280" s="802">
        <v>30000</v>
      </c>
      <c r="N280" s="904">
        <v>0</v>
      </c>
      <c r="O280" s="904">
        <v>6</v>
      </c>
      <c r="P280" s="802">
        <v>15000</v>
      </c>
      <c r="Q280" s="904">
        <v>0</v>
      </c>
      <c r="R280" s="904">
        <v>12</v>
      </c>
      <c r="S280" s="1008">
        <v>30000</v>
      </c>
    </row>
    <row r="281" spans="1:19" s="30" customFormat="1" ht="23.25">
      <c r="A281" s="899" t="s">
        <v>19398</v>
      </c>
      <c r="B281" s="399" t="s">
        <v>280</v>
      </c>
      <c r="C281" s="399" t="s">
        <v>115</v>
      </c>
      <c r="D281" s="797" t="s">
        <v>20595</v>
      </c>
      <c r="E281" s="802">
        <v>5000</v>
      </c>
      <c r="F281" s="900" t="s">
        <v>20596</v>
      </c>
      <c r="G281" s="656" t="s">
        <v>20597</v>
      </c>
      <c r="H281" s="901" t="s">
        <v>19729</v>
      </c>
      <c r="I281" s="901" t="s">
        <v>19764</v>
      </c>
      <c r="J281" s="901" t="s">
        <v>20598</v>
      </c>
      <c r="K281" s="902">
        <v>2</v>
      </c>
      <c r="L281" s="903">
        <v>12</v>
      </c>
      <c r="M281" s="802">
        <v>60000</v>
      </c>
      <c r="N281" s="904">
        <v>0</v>
      </c>
      <c r="O281" s="904">
        <v>6</v>
      </c>
      <c r="P281" s="802">
        <v>30000</v>
      </c>
      <c r="Q281" s="904">
        <v>0</v>
      </c>
      <c r="R281" s="904">
        <v>12</v>
      </c>
      <c r="S281" s="1008">
        <v>60000</v>
      </c>
    </row>
    <row r="282" spans="1:19" s="30" customFormat="1" ht="34.9">
      <c r="A282" s="899" t="s">
        <v>19398</v>
      </c>
      <c r="B282" s="399" t="s">
        <v>280</v>
      </c>
      <c r="C282" s="399" t="s">
        <v>115</v>
      </c>
      <c r="D282" s="797" t="s">
        <v>20578</v>
      </c>
      <c r="E282" s="802">
        <v>9500</v>
      </c>
      <c r="F282" s="900" t="s">
        <v>20599</v>
      </c>
      <c r="G282" s="656" t="s">
        <v>20600</v>
      </c>
      <c r="H282" s="901" t="s">
        <v>19729</v>
      </c>
      <c r="I282" s="901" t="s">
        <v>19703</v>
      </c>
      <c r="J282" s="901" t="s">
        <v>19726</v>
      </c>
      <c r="K282" s="902">
        <v>2</v>
      </c>
      <c r="L282" s="903">
        <v>12</v>
      </c>
      <c r="M282" s="802">
        <v>114000</v>
      </c>
      <c r="N282" s="904">
        <v>0</v>
      </c>
      <c r="O282" s="904">
        <v>6</v>
      </c>
      <c r="P282" s="802">
        <v>57000</v>
      </c>
      <c r="Q282" s="904">
        <v>0</v>
      </c>
      <c r="R282" s="904">
        <v>12</v>
      </c>
      <c r="S282" s="1008">
        <v>114000</v>
      </c>
    </row>
    <row r="283" spans="1:19" s="30" customFormat="1" ht="23.25">
      <c r="A283" s="899" t="s">
        <v>19398</v>
      </c>
      <c r="B283" s="399" t="s">
        <v>280</v>
      </c>
      <c r="C283" s="399" t="s">
        <v>115</v>
      </c>
      <c r="D283" s="797" t="s">
        <v>20595</v>
      </c>
      <c r="E283" s="802">
        <v>7000</v>
      </c>
      <c r="F283" s="900" t="s">
        <v>20601</v>
      </c>
      <c r="G283" s="656" t="s">
        <v>20602</v>
      </c>
      <c r="H283" s="901" t="s">
        <v>19729</v>
      </c>
      <c r="I283" s="901" t="s">
        <v>19703</v>
      </c>
      <c r="J283" s="901" t="s">
        <v>19726</v>
      </c>
      <c r="K283" s="902">
        <v>2</v>
      </c>
      <c r="L283" s="903">
        <v>12</v>
      </c>
      <c r="M283" s="802">
        <v>84000</v>
      </c>
      <c r="N283" s="904">
        <v>0</v>
      </c>
      <c r="O283" s="904">
        <v>6</v>
      </c>
      <c r="P283" s="802">
        <v>42000</v>
      </c>
      <c r="Q283" s="904">
        <v>0</v>
      </c>
      <c r="R283" s="904">
        <v>12</v>
      </c>
      <c r="S283" s="1008">
        <v>84000</v>
      </c>
    </row>
    <row r="284" spans="1:19" s="30" customFormat="1" ht="35" customHeight="1">
      <c r="A284" s="899" t="s">
        <v>19398</v>
      </c>
      <c r="B284" s="399" t="s">
        <v>280</v>
      </c>
      <c r="C284" s="399" t="s">
        <v>115</v>
      </c>
      <c r="D284" s="797" t="s">
        <v>20603</v>
      </c>
      <c r="E284" s="802">
        <v>6000</v>
      </c>
      <c r="F284" s="900" t="s">
        <v>20604</v>
      </c>
      <c r="G284" s="656" t="s">
        <v>20605</v>
      </c>
      <c r="H284" s="901" t="s">
        <v>20606</v>
      </c>
      <c r="I284" s="901" t="s">
        <v>19742</v>
      </c>
      <c r="J284" s="901" t="s">
        <v>20607</v>
      </c>
      <c r="K284" s="902">
        <v>2</v>
      </c>
      <c r="L284" s="903">
        <v>12</v>
      </c>
      <c r="M284" s="802">
        <v>72000</v>
      </c>
      <c r="N284" s="904">
        <v>0</v>
      </c>
      <c r="O284" s="904">
        <v>6</v>
      </c>
      <c r="P284" s="802">
        <v>36000</v>
      </c>
      <c r="Q284" s="904">
        <v>0</v>
      </c>
      <c r="R284" s="904">
        <v>12</v>
      </c>
      <c r="S284" s="1008">
        <v>72000</v>
      </c>
    </row>
    <row r="285" spans="1:19" s="30" customFormat="1" ht="35" customHeight="1">
      <c r="A285" s="899" t="s">
        <v>19398</v>
      </c>
      <c r="B285" s="399" t="s">
        <v>280</v>
      </c>
      <c r="C285" s="399" t="s">
        <v>115</v>
      </c>
      <c r="D285" s="797" t="s">
        <v>20055</v>
      </c>
      <c r="E285" s="802">
        <v>12000</v>
      </c>
      <c r="F285" s="900" t="s">
        <v>20608</v>
      </c>
      <c r="G285" s="656" t="s">
        <v>20609</v>
      </c>
      <c r="H285" s="901" t="s">
        <v>20500</v>
      </c>
      <c r="I285" s="901" t="s">
        <v>19703</v>
      </c>
      <c r="J285" s="901" t="s">
        <v>20501</v>
      </c>
      <c r="K285" s="902">
        <v>2</v>
      </c>
      <c r="L285" s="903">
        <v>7</v>
      </c>
      <c r="M285" s="802">
        <v>92120</v>
      </c>
      <c r="N285" s="904">
        <v>0</v>
      </c>
      <c r="O285" s="904">
        <v>0</v>
      </c>
      <c r="P285" s="802">
        <v>0</v>
      </c>
      <c r="Q285" s="904">
        <v>0</v>
      </c>
      <c r="R285" s="904">
        <v>0</v>
      </c>
      <c r="S285" s="1008">
        <v>0</v>
      </c>
    </row>
    <row r="286" spans="1:19" s="30" customFormat="1" ht="35" customHeight="1">
      <c r="A286" s="899" t="s">
        <v>19398</v>
      </c>
      <c r="B286" s="399" t="s">
        <v>280</v>
      </c>
      <c r="C286" s="399" t="s">
        <v>115</v>
      </c>
      <c r="D286" s="797" t="s">
        <v>20202</v>
      </c>
      <c r="E286" s="802">
        <v>13000</v>
      </c>
      <c r="F286" s="900" t="s">
        <v>20610</v>
      </c>
      <c r="G286" s="656" t="s">
        <v>20611</v>
      </c>
      <c r="H286" s="901" t="s">
        <v>19757</v>
      </c>
      <c r="I286" s="901" t="s">
        <v>19764</v>
      </c>
      <c r="J286" s="901" t="s">
        <v>37973</v>
      </c>
      <c r="K286" s="902">
        <v>2</v>
      </c>
      <c r="L286" s="903">
        <v>9</v>
      </c>
      <c r="M286" s="802">
        <v>99233.34</v>
      </c>
      <c r="N286" s="904">
        <v>0</v>
      </c>
      <c r="O286" s="904">
        <v>0</v>
      </c>
      <c r="P286" s="802">
        <v>0</v>
      </c>
      <c r="Q286" s="904">
        <v>0</v>
      </c>
      <c r="R286" s="904">
        <v>0</v>
      </c>
      <c r="S286" s="1008">
        <v>0</v>
      </c>
    </row>
    <row r="287" spans="1:19" s="30" customFormat="1" ht="35" customHeight="1">
      <c r="A287" s="899" t="s">
        <v>19398</v>
      </c>
      <c r="B287" s="399" t="s">
        <v>280</v>
      </c>
      <c r="C287" s="399" t="s">
        <v>115</v>
      </c>
      <c r="D287" s="797" t="s">
        <v>20612</v>
      </c>
      <c r="E287" s="802">
        <v>8000</v>
      </c>
      <c r="F287" s="900" t="s">
        <v>20613</v>
      </c>
      <c r="G287" s="656" t="s">
        <v>20614</v>
      </c>
      <c r="H287" s="901" t="s">
        <v>20012</v>
      </c>
      <c r="I287" s="901" t="s">
        <v>19703</v>
      </c>
      <c r="J287" s="901" t="s">
        <v>20615</v>
      </c>
      <c r="K287" s="902">
        <v>2</v>
      </c>
      <c r="L287" s="903">
        <v>12</v>
      </c>
      <c r="M287" s="802">
        <v>96000</v>
      </c>
      <c r="N287" s="904">
        <v>0</v>
      </c>
      <c r="O287" s="904">
        <v>6</v>
      </c>
      <c r="P287" s="802">
        <v>48000</v>
      </c>
      <c r="Q287" s="904">
        <v>0</v>
      </c>
      <c r="R287" s="904">
        <v>12</v>
      </c>
      <c r="S287" s="1008">
        <v>96000</v>
      </c>
    </row>
    <row r="288" spans="1:19" s="30" customFormat="1" ht="35" customHeight="1">
      <c r="A288" s="899" t="s">
        <v>19398</v>
      </c>
      <c r="B288" s="399" t="s">
        <v>280</v>
      </c>
      <c r="C288" s="399" t="s">
        <v>115</v>
      </c>
      <c r="D288" s="797" t="s">
        <v>20433</v>
      </c>
      <c r="E288" s="802">
        <v>12000</v>
      </c>
      <c r="F288" s="900" t="s">
        <v>20616</v>
      </c>
      <c r="G288" s="656" t="s">
        <v>20617</v>
      </c>
      <c r="H288" s="901" t="s">
        <v>19713</v>
      </c>
      <c r="I288" s="901" t="s">
        <v>19703</v>
      </c>
      <c r="J288" s="901" t="s">
        <v>19815</v>
      </c>
      <c r="K288" s="902">
        <v>2</v>
      </c>
      <c r="L288" s="903">
        <v>12</v>
      </c>
      <c r="M288" s="802">
        <v>144000</v>
      </c>
      <c r="N288" s="904">
        <v>0</v>
      </c>
      <c r="O288" s="904">
        <v>6</v>
      </c>
      <c r="P288" s="802">
        <v>72000</v>
      </c>
      <c r="Q288" s="904">
        <v>0</v>
      </c>
      <c r="R288" s="904">
        <v>12</v>
      </c>
      <c r="S288" s="1008">
        <v>144000</v>
      </c>
    </row>
    <row r="289" spans="1:19" s="30" customFormat="1" ht="35" customHeight="1">
      <c r="A289" s="899" t="s">
        <v>19398</v>
      </c>
      <c r="B289" s="399" t="s">
        <v>280</v>
      </c>
      <c r="C289" s="399" t="s">
        <v>115</v>
      </c>
      <c r="D289" s="797" t="s">
        <v>19705</v>
      </c>
      <c r="E289" s="802">
        <v>9000</v>
      </c>
      <c r="F289" s="900" t="s">
        <v>20618</v>
      </c>
      <c r="G289" s="656" t="s">
        <v>20619</v>
      </c>
      <c r="H289" s="901" t="s">
        <v>20169</v>
      </c>
      <c r="I289" s="901" t="s">
        <v>19703</v>
      </c>
      <c r="J289" s="901" t="s">
        <v>20620</v>
      </c>
      <c r="K289" s="902">
        <v>2</v>
      </c>
      <c r="L289" s="903">
        <v>12</v>
      </c>
      <c r="M289" s="802">
        <v>132000</v>
      </c>
      <c r="N289" s="904">
        <v>0</v>
      </c>
      <c r="O289" s="904">
        <v>4</v>
      </c>
      <c r="P289" s="802">
        <v>40967.15</v>
      </c>
      <c r="Q289" s="904">
        <v>0</v>
      </c>
      <c r="R289" s="904">
        <v>0</v>
      </c>
      <c r="S289" s="1008">
        <v>0</v>
      </c>
    </row>
    <row r="290" spans="1:19" s="30" customFormat="1" ht="35" customHeight="1">
      <c r="A290" s="899" t="s">
        <v>19398</v>
      </c>
      <c r="B290" s="399" t="s">
        <v>280</v>
      </c>
      <c r="C290" s="399" t="s">
        <v>115</v>
      </c>
      <c r="D290" s="797" t="s">
        <v>20621</v>
      </c>
      <c r="E290" s="802">
        <v>8000</v>
      </c>
      <c r="F290" s="900" t="s">
        <v>20622</v>
      </c>
      <c r="G290" s="656" t="s">
        <v>20623</v>
      </c>
      <c r="H290" s="901" t="s">
        <v>19713</v>
      </c>
      <c r="I290" s="901" t="s">
        <v>19703</v>
      </c>
      <c r="J290" s="901" t="s">
        <v>19733</v>
      </c>
      <c r="K290" s="902">
        <v>2</v>
      </c>
      <c r="L290" s="903">
        <v>12</v>
      </c>
      <c r="M290" s="802">
        <v>96000</v>
      </c>
      <c r="N290" s="904">
        <v>0</v>
      </c>
      <c r="O290" s="904">
        <v>6</v>
      </c>
      <c r="P290" s="802">
        <v>48000</v>
      </c>
      <c r="Q290" s="904">
        <v>0</v>
      </c>
      <c r="R290" s="904">
        <v>12</v>
      </c>
      <c r="S290" s="1008">
        <v>96000</v>
      </c>
    </row>
    <row r="291" spans="1:19" s="30" customFormat="1" ht="35" customHeight="1">
      <c r="A291" s="899" t="s">
        <v>19398</v>
      </c>
      <c r="B291" s="399" t="s">
        <v>280</v>
      </c>
      <c r="C291" s="399" t="s">
        <v>115</v>
      </c>
      <c r="D291" s="797" t="s">
        <v>20624</v>
      </c>
      <c r="E291" s="802">
        <v>6000</v>
      </c>
      <c r="F291" s="900" t="s">
        <v>20625</v>
      </c>
      <c r="G291" s="656" t="s">
        <v>20626</v>
      </c>
      <c r="H291" s="901" t="s">
        <v>19729</v>
      </c>
      <c r="I291" s="901" t="s">
        <v>19703</v>
      </c>
      <c r="J291" s="901" t="s">
        <v>19726</v>
      </c>
      <c r="K291" s="902">
        <v>2</v>
      </c>
      <c r="L291" s="903">
        <v>12</v>
      </c>
      <c r="M291" s="802">
        <v>72000</v>
      </c>
      <c r="N291" s="904">
        <v>0</v>
      </c>
      <c r="O291" s="904">
        <v>6</v>
      </c>
      <c r="P291" s="802">
        <v>36000</v>
      </c>
      <c r="Q291" s="904">
        <v>0</v>
      </c>
      <c r="R291" s="904">
        <v>12</v>
      </c>
      <c r="S291" s="1008">
        <v>72000</v>
      </c>
    </row>
    <row r="292" spans="1:19" s="30" customFormat="1" ht="35" customHeight="1">
      <c r="A292" s="899" t="s">
        <v>19398</v>
      </c>
      <c r="B292" s="399" t="s">
        <v>280</v>
      </c>
      <c r="C292" s="399" t="s">
        <v>115</v>
      </c>
      <c r="D292" s="797" t="s">
        <v>20144</v>
      </c>
      <c r="E292" s="802">
        <v>8000</v>
      </c>
      <c r="F292" s="900" t="s">
        <v>20627</v>
      </c>
      <c r="G292" s="656" t="s">
        <v>20628</v>
      </c>
      <c r="H292" s="901" t="s">
        <v>20507</v>
      </c>
      <c r="I292" s="901" t="s">
        <v>19703</v>
      </c>
      <c r="J292" s="901" t="s">
        <v>20629</v>
      </c>
      <c r="K292" s="902">
        <v>2</v>
      </c>
      <c r="L292" s="903">
        <v>12</v>
      </c>
      <c r="M292" s="802">
        <v>96000</v>
      </c>
      <c r="N292" s="904">
        <v>0</v>
      </c>
      <c r="O292" s="904">
        <v>6</v>
      </c>
      <c r="P292" s="802">
        <v>48000</v>
      </c>
      <c r="Q292" s="904">
        <v>0</v>
      </c>
      <c r="R292" s="904">
        <v>12</v>
      </c>
      <c r="S292" s="1008">
        <v>96000</v>
      </c>
    </row>
    <row r="293" spans="1:19" s="30" customFormat="1" ht="35" customHeight="1">
      <c r="A293" s="899" t="s">
        <v>19398</v>
      </c>
      <c r="B293" s="399" t="s">
        <v>280</v>
      </c>
      <c r="C293" s="399" t="s">
        <v>115</v>
      </c>
      <c r="D293" s="797" t="s">
        <v>20390</v>
      </c>
      <c r="E293" s="802">
        <v>4000</v>
      </c>
      <c r="F293" s="900" t="s">
        <v>20630</v>
      </c>
      <c r="G293" s="656" t="s">
        <v>20631</v>
      </c>
      <c r="H293" s="901" t="s">
        <v>20192</v>
      </c>
      <c r="I293" s="901" t="s">
        <v>19764</v>
      </c>
      <c r="J293" s="901" t="s">
        <v>20632</v>
      </c>
      <c r="K293" s="902">
        <v>2</v>
      </c>
      <c r="L293" s="903">
        <v>12</v>
      </c>
      <c r="M293" s="802">
        <v>48000</v>
      </c>
      <c r="N293" s="904">
        <v>0</v>
      </c>
      <c r="O293" s="904">
        <v>6</v>
      </c>
      <c r="P293" s="802">
        <v>24000</v>
      </c>
      <c r="Q293" s="904">
        <v>0</v>
      </c>
      <c r="R293" s="904">
        <v>12</v>
      </c>
      <c r="S293" s="1008">
        <v>48000</v>
      </c>
    </row>
    <row r="294" spans="1:19" s="30" customFormat="1" ht="35" customHeight="1">
      <c r="A294" s="899" t="s">
        <v>19398</v>
      </c>
      <c r="B294" s="399" t="s">
        <v>280</v>
      </c>
      <c r="C294" s="399" t="s">
        <v>115</v>
      </c>
      <c r="D294" s="797" t="s">
        <v>20633</v>
      </c>
      <c r="E294" s="802">
        <v>8000</v>
      </c>
      <c r="F294" s="900" t="s">
        <v>20634</v>
      </c>
      <c r="G294" s="656" t="s">
        <v>20635</v>
      </c>
      <c r="H294" s="901" t="s">
        <v>19713</v>
      </c>
      <c r="I294" s="901" t="s">
        <v>19764</v>
      </c>
      <c r="J294" s="901" t="s">
        <v>20492</v>
      </c>
      <c r="K294" s="902">
        <v>2</v>
      </c>
      <c r="L294" s="903">
        <v>12</v>
      </c>
      <c r="M294" s="802">
        <v>96000</v>
      </c>
      <c r="N294" s="904">
        <v>0</v>
      </c>
      <c r="O294" s="904">
        <v>6</v>
      </c>
      <c r="P294" s="802">
        <v>48000</v>
      </c>
      <c r="Q294" s="904">
        <v>0</v>
      </c>
      <c r="R294" s="904">
        <v>12</v>
      </c>
      <c r="S294" s="1008">
        <v>96000</v>
      </c>
    </row>
    <row r="295" spans="1:19" s="30" customFormat="1" ht="35" customHeight="1">
      <c r="A295" s="899" t="s">
        <v>19398</v>
      </c>
      <c r="B295" s="399" t="s">
        <v>280</v>
      </c>
      <c r="C295" s="399" t="s">
        <v>115</v>
      </c>
      <c r="D295" s="797" t="s">
        <v>20636</v>
      </c>
      <c r="E295" s="802">
        <v>12000</v>
      </c>
      <c r="F295" s="900" t="s">
        <v>20637</v>
      </c>
      <c r="G295" s="656" t="s">
        <v>20638</v>
      </c>
      <c r="H295" s="901" t="s">
        <v>19729</v>
      </c>
      <c r="I295" s="901" t="s">
        <v>19773</v>
      </c>
      <c r="J295" s="901" t="s">
        <v>19726</v>
      </c>
      <c r="K295" s="902">
        <v>3</v>
      </c>
      <c r="L295" s="903">
        <v>12</v>
      </c>
      <c r="M295" s="802">
        <v>144000</v>
      </c>
      <c r="N295" s="904">
        <v>0</v>
      </c>
      <c r="O295" s="904">
        <v>6</v>
      </c>
      <c r="P295" s="802">
        <v>72000</v>
      </c>
      <c r="Q295" s="904">
        <v>0</v>
      </c>
      <c r="R295" s="904">
        <v>12</v>
      </c>
      <c r="S295" s="1008">
        <v>144000</v>
      </c>
    </row>
    <row r="296" spans="1:19" s="30" customFormat="1" ht="35" customHeight="1">
      <c r="A296" s="899" t="s">
        <v>19398</v>
      </c>
      <c r="B296" s="399" t="s">
        <v>280</v>
      </c>
      <c r="C296" s="399" t="s">
        <v>115</v>
      </c>
      <c r="D296" s="797" t="s">
        <v>20390</v>
      </c>
      <c r="E296" s="802">
        <v>3000</v>
      </c>
      <c r="F296" s="900" t="s">
        <v>20639</v>
      </c>
      <c r="G296" s="656" t="s">
        <v>20640</v>
      </c>
      <c r="H296" s="901" t="s">
        <v>19828</v>
      </c>
      <c r="I296" s="901" t="s">
        <v>619</v>
      </c>
      <c r="J296" s="901" t="s">
        <v>19829</v>
      </c>
      <c r="K296" s="902">
        <v>2</v>
      </c>
      <c r="L296" s="903">
        <v>12</v>
      </c>
      <c r="M296" s="802">
        <v>36000</v>
      </c>
      <c r="N296" s="904">
        <v>0</v>
      </c>
      <c r="O296" s="904">
        <v>6</v>
      </c>
      <c r="P296" s="802">
        <v>18000</v>
      </c>
      <c r="Q296" s="904">
        <v>0</v>
      </c>
      <c r="R296" s="904">
        <v>12</v>
      </c>
      <c r="S296" s="1008">
        <v>36000</v>
      </c>
    </row>
    <row r="297" spans="1:19" s="30" customFormat="1" ht="35" customHeight="1">
      <c r="A297" s="899" t="s">
        <v>19398</v>
      </c>
      <c r="B297" s="399" t="s">
        <v>280</v>
      </c>
      <c r="C297" s="399" t="s">
        <v>115</v>
      </c>
      <c r="D297" s="797" t="s">
        <v>20124</v>
      </c>
      <c r="E297" s="802">
        <v>10000</v>
      </c>
      <c r="F297" s="900" t="s">
        <v>20641</v>
      </c>
      <c r="G297" s="656" t="s">
        <v>20642</v>
      </c>
      <c r="H297" s="901" t="s">
        <v>19713</v>
      </c>
      <c r="I297" s="901" t="s">
        <v>19703</v>
      </c>
      <c r="J297" s="901" t="s">
        <v>19815</v>
      </c>
      <c r="K297" s="902">
        <v>2</v>
      </c>
      <c r="L297" s="903">
        <v>12</v>
      </c>
      <c r="M297" s="802">
        <v>120000</v>
      </c>
      <c r="N297" s="904">
        <v>0</v>
      </c>
      <c r="O297" s="904">
        <v>6</v>
      </c>
      <c r="P297" s="802">
        <v>60000</v>
      </c>
      <c r="Q297" s="904">
        <v>0</v>
      </c>
      <c r="R297" s="904">
        <v>12</v>
      </c>
      <c r="S297" s="1008">
        <v>120000</v>
      </c>
    </row>
    <row r="298" spans="1:19" s="30" customFormat="1" ht="35" customHeight="1">
      <c r="A298" s="899" t="s">
        <v>19398</v>
      </c>
      <c r="B298" s="399" t="s">
        <v>280</v>
      </c>
      <c r="C298" s="399" t="s">
        <v>115</v>
      </c>
      <c r="D298" s="797" t="s">
        <v>19833</v>
      </c>
      <c r="E298" s="802">
        <v>12000</v>
      </c>
      <c r="F298" s="900" t="s">
        <v>20643</v>
      </c>
      <c r="G298" s="656" t="s">
        <v>20644</v>
      </c>
      <c r="H298" s="901" t="s">
        <v>19713</v>
      </c>
      <c r="I298" s="901" t="s">
        <v>19773</v>
      </c>
      <c r="J298" s="901" t="s">
        <v>19733</v>
      </c>
      <c r="K298" s="902">
        <v>2</v>
      </c>
      <c r="L298" s="903">
        <v>12</v>
      </c>
      <c r="M298" s="802">
        <v>144000</v>
      </c>
      <c r="N298" s="904">
        <v>0</v>
      </c>
      <c r="O298" s="904">
        <v>1</v>
      </c>
      <c r="P298" s="802">
        <v>5220.5200000000004</v>
      </c>
      <c r="Q298" s="904">
        <v>0</v>
      </c>
      <c r="R298" s="904">
        <v>0</v>
      </c>
      <c r="S298" s="1008">
        <v>0</v>
      </c>
    </row>
    <row r="299" spans="1:19" s="30" customFormat="1" ht="35" customHeight="1">
      <c r="A299" s="899" t="s">
        <v>19398</v>
      </c>
      <c r="B299" s="399" t="s">
        <v>280</v>
      </c>
      <c r="C299" s="399" t="s">
        <v>115</v>
      </c>
      <c r="D299" s="797" t="s">
        <v>20645</v>
      </c>
      <c r="E299" s="802">
        <v>1500</v>
      </c>
      <c r="F299" s="900" t="s">
        <v>20646</v>
      </c>
      <c r="G299" s="656" t="s">
        <v>20647</v>
      </c>
      <c r="H299" s="901" t="s">
        <v>19828</v>
      </c>
      <c r="I299" s="901" t="s">
        <v>619</v>
      </c>
      <c r="J299" s="901" t="s">
        <v>19829</v>
      </c>
      <c r="K299" s="902">
        <v>2</v>
      </c>
      <c r="L299" s="903">
        <v>3</v>
      </c>
      <c r="M299" s="802">
        <v>4500</v>
      </c>
      <c r="N299" s="904">
        <v>0</v>
      </c>
      <c r="O299" s="904">
        <v>0</v>
      </c>
      <c r="P299" s="802">
        <v>0</v>
      </c>
      <c r="Q299" s="904">
        <v>0</v>
      </c>
      <c r="R299" s="904">
        <v>0</v>
      </c>
      <c r="S299" s="1008">
        <v>0</v>
      </c>
    </row>
    <row r="300" spans="1:19" s="30" customFormat="1" ht="35" customHeight="1">
      <c r="A300" s="899" t="s">
        <v>19398</v>
      </c>
      <c r="B300" s="399" t="s">
        <v>280</v>
      </c>
      <c r="C300" s="399" t="s">
        <v>115</v>
      </c>
      <c r="D300" s="797" t="s">
        <v>20595</v>
      </c>
      <c r="E300" s="802">
        <v>5000</v>
      </c>
      <c r="F300" s="900" t="s">
        <v>20648</v>
      </c>
      <c r="G300" s="656" t="s">
        <v>20649</v>
      </c>
      <c r="H300" s="901" t="s">
        <v>19823</v>
      </c>
      <c r="I300" s="901" t="s">
        <v>19764</v>
      </c>
      <c r="J300" s="901" t="s">
        <v>20650</v>
      </c>
      <c r="K300" s="902">
        <v>2</v>
      </c>
      <c r="L300" s="903">
        <v>12</v>
      </c>
      <c r="M300" s="802">
        <v>96000</v>
      </c>
      <c r="N300" s="904">
        <v>0</v>
      </c>
      <c r="O300" s="904">
        <v>6</v>
      </c>
      <c r="P300" s="802">
        <v>48000</v>
      </c>
      <c r="Q300" s="904">
        <v>0</v>
      </c>
      <c r="R300" s="904">
        <v>12</v>
      </c>
      <c r="S300" s="1008">
        <v>96000</v>
      </c>
    </row>
    <row r="301" spans="1:19" s="30" customFormat="1" ht="35" customHeight="1">
      <c r="A301" s="899" t="s">
        <v>19398</v>
      </c>
      <c r="B301" s="399" t="s">
        <v>280</v>
      </c>
      <c r="C301" s="399" t="s">
        <v>115</v>
      </c>
      <c r="D301" s="797" t="s">
        <v>20651</v>
      </c>
      <c r="E301" s="802">
        <v>5000</v>
      </c>
      <c r="F301" s="900" t="s">
        <v>20652</v>
      </c>
      <c r="G301" s="656" t="s">
        <v>20653</v>
      </c>
      <c r="H301" s="901" t="s">
        <v>19729</v>
      </c>
      <c r="I301" s="901" t="s">
        <v>19703</v>
      </c>
      <c r="J301" s="901" t="s">
        <v>19726</v>
      </c>
      <c r="K301" s="902">
        <v>2</v>
      </c>
      <c r="L301" s="903">
        <v>12</v>
      </c>
      <c r="M301" s="802">
        <v>60000</v>
      </c>
      <c r="N301" s="904">
        <v>0</v>
      </c>
      <c r="O301" s="904">
        <v>6</v>
      </c>
      <c r="P301" s="802">
        <v>30000</v>
      </c>
      <c r="Q301" s="904">
        <v>0</v>
      </c>
      <c r="R301" s="904">
        <v>12</v>
      </c>
      <c r="S301" s="1008">
        <v>60000</v>
      </c>
    </row>
    <row r="302" spans="1:19" s="30" customFormat="1" ht="35" customHeight="1">
      <c r="A302" s="899" t="s">
        <v>19398</v>
      </c>
      <c r="B302" s="399" t="s">
        <v>280</v>
      </c>
      <c r="C302" s="399" t="s">
        <v>115</v>
      </c>
      <c r="D302" s="797" t="s">
        <v>20654</v>
      </c>
      <c r="E302" s="802">
        <v>6000</v>
      </c>
      <c r="F302" s="900" t="s">
        <v>20655</v>
      </c>
      <c r="G302" s="656" t="s">
        <v>20656</v>
      </c>
      <c r="H302" s="901" t="s">
        <v>19810</v>
      </c>
      <c r="I302" s="901" t="s">
        <v>19703</v>
      </c>
      <c r="J302" s="901" t="s">
        <v>19887</v>
      </c>
      <c r="K302" s="902">
        <v>2</v>
      </c>
      <c r="L302" s="903">
        <v>12</v>
      </c>
      <c r="M302" s="802">
        <v>72000</v>
      </c>
      <c r="N302" s="904">
        <v>0</v>
      </c>
      <c r="O302" s="904">
        <v>6</v>
      </c>
      <c r="P302" s="802">
        <v>36000</v>
      </c>
      <c r="Q302" s="904">
        <v>0</v>
      </c>
      <c r="R302" s="904">
        <v>12</v>
      </c>
      <c r="S302" s="1008">
        <v>72000</v>
      </c>
    </row>
    <row r="303" spans="1:19" s="30" customFormat="1" ht="35" customHeight="1">
      <c r="A303" s="899" t="s">
        <v>19398</v>
      </c>
      <c r="B303" s="399" t="s">
        <v>280</v>
      </c>
      <c r="C303" s="399" t="s">
        <v>115</v>
      </c>
      <c r="D303" s="797" t="s">
        <v>20657</v>
      </c>
      <c r="E303" s="802">
        <v>9500</v>
      </c>
      <c r="F303" s="900" t="s">
        <v>20658</v>
      </c>
      <c r="G303" s="656" t="s">
        <v>20659</v>
      </c>
      <c r="H303" s="901" t="s">
        <v>20660</v>
      </c>
      <c r="I303" s="901" t="s">
        <v>19764</v>
      </c>
      <c r="J303" s="901" t="s">
        <v>20443</v>
      </c>
      <c r="K303" s="902">
        <v>1</v>
      </c>
      <c r="L303" s="903">
        <v>1</v>
      </c>
      <c r="M303" s="802">
        <v>9500</v>
      </c>
      <c r="N303" s="904">
        <v>0</v>
      </c>
      <c r="O303" s="904">
        <v>0</v>
      </c>
      <c r="P303" s="802">
        <v>0</v>
      </c>
      <c r="Q303" s="904">
        <v>0</v>
      </c>
      <c r="R303" s="904">
        <v>0</v>
      </c>
      <c r="S303" s="1008">
        <v>0</v>
      </c>
    </row>
    <row r="304" spans="1:19" s="30" customFormat="1" ht="35" customHeight="1">
      <c r="A304" s="899" t="s">
        <v>19398</v>
      </c>
      <c r="B304" s="399" t="s">
        <v>280</v>
      </c>
      <c r="C304" s="399" t="s">
        <v>115</v>
      </c>
      <c r="D304" s="797" t="s">
        <v>20661</v>
      </c>
      <c r="E304" s="802">
        <v>10000</v>
      </c>
      <c r="F304" s="900" t="s">
        <v>20662</v>
      </c>
      <c r="G304" s="656" t="s">
        <v>20663</v>
      </c>
      <c r="H304" s="901" t="s">
        <v>19713</v>
      </c>
      <c r="I304" s="901" t="s">
        <v>19773</v>
      </c>
      <c r="J304" s="901" t="s">
        <v>19733</v>
      </c>
      <c r="K304" s="902">
        <v>2</v>
      </c>
      <c r="L304" s="903">
        <v>9</v>
      </c>
      <c r="M304" s="802">
        <v>83333.33</v>
      </c>
      <c r="N304" s="904">
        <v>0</v>
      </c>
      <c r="O304" s="904">
        <v>0</v>
      </c>
      <c r="P304" s="802">
        <v>0</v>
      </c>
      <c r="Q304" s="904">
        <v>0</v>
      </c>
      <c r="R304" s="904">
        <v>0</v>
      </c>
      <c r="S304" s="1008">
        <v>0</v>
      </c>
    </row>
    <row r="305" spans="1:19" s="30" customFormat="1" ht="35" customHeight="1">
      <c r="A305" s="899" t="s">
        <v>19398</v>
      </c>
      <c r="B305" s="399" t="s">
        <v>280</v>
      </c>
      <c r="C305" s="399" t="s">
        <v>115</v>
      </c>
      <c r="D305" s="797" t="s">
        <v>20664</v>
      </c>
      <c r="E305" s="802">
        <v>5500</v>
      </c>
      <c r="F305" s="900" t="s">
        <v>20665</v>
      </c>
      <c r="G305" s="656" t="s">
        <v>20666</v>
      </c>
      <c r="H305" s="901" t="s">
        <v>20169</v>
      </c>
      <c r="I305" s="901" t="s">
        <v>19764</v>
      </c>
      <c r="J305" s="901" t="s">
        <v>20667</v>
      </c>
      <c r="K305" s="902">
        <v>2</v>
      </c>
      <c r="L305" s="903">
        <v>12</v>
      </c>
      <c r="M305" s="802">
        <v>66000</v>
      </c>
      <c r="N305" s="904">
        <v>0</v>
      </c>
      <c r="O305" s="904">
        <v>6</v>
      </c>
      <c r="P305" s="802">
        <v>33000</v>
      </c>
      <c r="Q305" s="904">
        <v>0</v>
      </c>
      <c r="R305" s="904">
        <v>12</v>
      </c>
      <c r="S305" s="1008">
        <v>66000</v>
      </c>
    </row>
    <row r="306" spans="1:19" s="30" customFormat="1" ht="35" customHeight="1">
      <c r="A306" s="899" t="s">
        <v>19398</v>
      </c>
      <c r="B306" s="399" t="s">
        <v>280</v>
      </c>
      <c r="C306" s="399" t="s">
        <v>115</v>
      </c>
      <c r="D306" s="797" t="s">
        <v>20668</v>
      </c>
      <c r="E306" s="802">
        <v>7000</v>
      </c>
      <c r="F306" s="900" t="s">
        <v>20669</v>
      </c>
      <c r="G306" s="656" t="s">
        <v>20670</v>
      </c>
      <c r="H306" s="901" t="s">
        <v>20012</v>
      </c>
      <c r="I306" s="901" t="s">
        <v>19764</v>
      </c>
      <c r="J306" s="901" t="s">
        <v>20671</v>
      </c>
      <c r="K306" s="902">
        <v>2</v>
      </c>
      <c r="L306" s="903">
        <v>12</v>
      </c>
      <c r="M306" s="802">
        <v>84000</v>
      </c>
      <c r="N306" s="904">
        <v>0</v>
      </c>
      <c r="O306" s="904">
        <v>6</v>
      </c>
      <c r="P306" s="802">
        <v>42000</v>
      </c>
      <c r="Q306" s="904">
        <v>0</v>
      </c>
      <c r="R306" s="904">
        <v>12</v>
      </c>
      <c r="S306" s="1008">
        <v>84000</v>
      </c>
    </row>
    <row r="307" spans="1:19" s="30" customFormat="1" ht="35" customHeight="1">
      <c r="A307" s="899" t="s">
        <v>19398</v>
      </c>
      <c r="B307" s="399" t="s">
        <v>280</v>
      </c>
      <c r="C307" s="399" t="s">
        <v>115</v>
      </c>
      <c r="D307" s="797" t="s">
        <v>19749</v>
      </c>
      <c r="E307" s="802">
        <v>3500</v>
      </c>
      <c r="F307" s="900" t="s">
        <v>20672</v>
      </c>
      <c r="G307" s="656" t="s">
        <v>20673</v>
      </c>
      <c r="H307" s="901" t="s">
        <v>19862</v>
      </c>
      <c r="I307" s="901" t="s">
        <v>19742</v>
      </c>
      <c r="J307" s="901" t="s">
        <v>20674</v>
      </c>
      <c r="K307" s="902">
        <v>2</v>
      </c>
      <c r="L307" s="903">
        <v>12</v>
      </c>
      <c r="M307" s="802">
        <v>42000</v>
      </c>
      <c r="N307" s="904">
        <v>0</v>
      </c>
      <c r="O307" s="904">
        <v>5</v>
      </c>
      <c r="P307" s="802">
        <v>13686.75</v>
      </c>
      <c r="Q307" s="904">
        <v>0</v>
      </c>
      <c r="R307" s="904">
        <v>0</v>
      </c>
      <c r="S307" s="1008">
        <v>0</v>
      </c>
    </row>
    <row r="308" spans="1:19" s="30" customFormat="1" ht="35" customHeight="1">
      <c r="A308" s="899" t="s">
        <v>19398</v>
      </c>
      <c r="B308" s="399" t="s">
        <v>280</v>
      </c>
      <c r="C308" s="399" t="s">
        <v>115</v>
      </c>
      <c r="D308" s="797" t="s">
        <v>20447</v>
      </c>
      <c r="E308" s="802">
        <v>2500</v>
      </c>
      <c r="F308" s="900" t="s">
        <v>20675</v>
      </c>
      <c r="G308" s="656" t="s">
        <v>20676</v>
      </c>
      <c r="H308" s="901" t="s">
        <v>19747</v>
      </c>
      <c r="I308" s="901" t="s">
        <v>19764</v>
      </c>
      <c r="J308" s="901" t="s">
        <v>20677</v>
      </c>
      <c r="K308" s="902">
        <v>2</v>
      </c>
      <c r="L308" s="903">
        <v>12</v>
      </c>
      <c r="M308" s="802">
        <v>29931</v>
      </c>
      <c r="N308" s="904">
        <v>0</v>
      </c>
      <c r="O308" s="904">
        <v>6</v>
      </c>
      <c r="P308" s="802">
        <v>15000</v>
      </c>
      <c r="Q308" s="904">
        <v>0</v>
      </c>
      <c r="R308" s="904">
        <v>12</v>
      </c>
      <c r="S308" s="1008">
        <v>30000</v>
      </c>
    </row>
    <row r="309" spans="1:19" s="30" customFormat="1" ht="35" customHeight="1">
      <c r="A309" s="899" t="s">
        <v>19398</v>
      </c>
      <c r="B309" s="399" t="s">
        <v>280</v>
      </c>
      <c r="C309" s="399" t="s">
        <v>115</v>
      </c>
      <c r="D309" s="797" t="s">
        <v>20678</v>
      </c>
      <c r="E309" s="802">
        <v>4000</v>
      </c>
      <c r="F309" s="900" t="s">
        <v>20679</v>
      </c>
      <c r="G309" s="656" t="s">
        <v>20680</v>
      </c>
      <c r="H309" s="901" t="s">
        <v>19790</v>
      </c>
      <c r="I309" s="901" t="s">
        <v>19703</v>
      </c>
      <c r="J309" s="901" t="s">
        <v>19791</v>
      </c>
      <c r="K309" s="902">
        <v>2</v>
      </c>
      <c r="L309" s="903">
        <v>12</v>
      </c>
      <c r="M309" s="802">
        <v>48000</v>
      </c>
      <c r="N309" s="904">
        <v>0</v>
      </c>
      <c r="O309" s="904">
        <v>6</v>
      </c>
      <c r="P309" s="802">
        <v>24000</v>
      </c>
      <c r="Q309" s="904">
        <v>0</v>
      </c>
      <c r="R309" s="904">
        <v>12</v>
      </c>
      <c r="S309" s="1008">
        <v>48000</v>
      </c>
    </row>
    <row r="310" spans="1:19" s="30" customFormat="1" ht="35" customHeight="1">
      <c r="A310" s="899" t="s">
        <v>19398</v>
      </c>
      <c r="B310" s="399" t="s">
        <v>280</v>
      </c>
      <c r="C310" s="399" t="s">
        <v>115</v>
      </c>
      <c r="D310" s="797" t="s">
        <v>19948</v>
      </c>
      <c r="E310" s="802">
        <v>2200</v>
      </c>
      <c r="F310" s="900" t="s">
        <v>20681</v>
      </c>
      <c r="G310" s="656" t="s">
        <v>20682</v>
      </c>
      <c r="H310" s="901" t="s">
        <v>19828</v>
      </c>
      <c r="I310" s="901" t="s">
        <v>619</v>
      </c>
      <c r="J310" s="901" t="s">
        <v>19829</v>
      </c>
      <c r="K310" s="902">
        <v>2</v>
      </c>
      <c r="L310" s="903">
        <v>12</v>
      </c>
      <c r="M310" s="802">
        <v>26400</v>
      </c>
      <c r="N310" s="904">
        <v>0</v>
      </c>
      <c r="O310" s="904">
        <v>6</v>
      </c>
      <c r="P310" s="802">
        <v>13200</v>
      </c>
      <c r="Q310" s="904">
        <v>0</v>
      </c>
      <c r="R310" s="904">
        <v>12</v>
      </c>
      <c r="S310" s="1008">
        <v>26400</v>
      </c>
    </row>
    <row r="311" spans="1:19" s="30" customFormat="1" ht="35" customHeight="1">
      <c r="A311" s="899" t="s">
        <v>19398</v>
      </c>
      <c r="B311" s="399" t="s">
        <v>280</v>
      </c>
      <c r="C311" s="399" t="s">
        <v>115</v>
      </c>
      <c r="D311" s="797" t="s">
        <v>20683</v>
      </c>
      <c r="E311" s="802">
        <v>7000</v>
      </c>
      <c r="F311" s="900" t="s">
        <v>20684</v>
      </c>
      <c r="G311" s="656" t="s">
        <v>20685</v>
      </c>
      <c r="H311" s="901" t="s">
        <v>19713</v>
      </c>
      <c r="I311" s="901" t="s">
        <v>19703</v>
      </c>
      <c r="J311" s="901" t="s">
        <v>19733</v>
      </c>
      <c r="K311" s="902">
        <v>2</v>
      </c>
      <c r="L311" s="903">
        <v>12</v>
      </c>
      <c r="M311" s="802">
        <v>84000</v>
      </c>
      <c r="N311" s="904">
        <v>0</v>
      </c>
      <c r="O311" s="904">
        <v>6</v>
      </c>
      <c r="P311" s="802">
        <v>42000</v>
      </c>
      <c r="Q311" s="904">
        <v>0</v>
      </c>
      <c r="R311" s="904">
        <v>12</v>
      </c>
      <c r="S311" s="1008">
        <v>84000</v>
      </c>
    </row>
    <row r="312" spans="1:19" s="30" customFormat="1" ht="35" customHeight="1">
      <c r="A312" s="899" t="s">
        <v>19398</v>
      </c>
      <c r="B312" s="399" t="s">
        <v>280</v>
      </c>
      <c r="C312" s="399" t="s">
        <v>115</v>
      </c>
      <c r="D312" s="797" t="s">
        <v>20686</v>
      </c>
      <c r="E312" s="802">
        <v>6000</v>
      </c>
      <c r="F312" s="900" t="s">
        <v>20687</v>
      </c>
      <c r="G312" s="656" t="s">
        <v>20688</v>
      </c>
      <c r="H312" s="901" t="s">
        <v>20192</v>
      </c>
      <c r="I312" s="901" t="s">
        <v>19773</v>
      </c>
      <c r="J312" s="901" t="s">
        <v>20085</v>
      </c>
      <c r="K312" s="902">
        <v>2</v>
      </c>
      <c r="L312" s="903">
        <v>12</v>
      </c>
      <c r="M312" s="802">
        <v>72000</v>
      </c>
      <c r="N312" s="904">
        <v>0</v>
      </c>
      <c r="O312" s="904">
        <v>6</v>
      </c>
      <c r="P312" s="802">
        <v>36000</v>
      </c>
      <c r="Q312" s="904">
        <v>0</v>
      </c>
      <c r="R312" s="904">
        <v>12</v>
      </c>
      <c r="S312" s="1008">
        <v>72000</v>
      </c>
    </row>
    <row r="313" spans="1:19" s="30" customFormat="1" ht="35" customHeight="1">
      <c r="A313" s="899" t="s">
        <v>19398</v>
      </c>
      <c r="B313" s="399" t="s">
        <v>280</v>
      </c>
      <c r="C313" s="399" t="s">
        <v>115</v>
      </c>
      <c r="D313" s="797" t="s">
        <v>20689</v>
      </c>
      <c r="E313" s="802">
        <v>7000</v>
      </c>
      <c r="F313" s="900" t="s">
        <v>20690</v>
      </c>
      <c r="G313" s="656" t="s">
        <v>20691</v>
      </c>
      <c r="H313" s="901" t="s">
        <v>20692</v>
      </c>
      <c r="I313" s="901" t="s">
        <v>19764</v>
      </c>
      <c r="J313" s="901" t="s">
        <v>20671</v>
      </c>
      <c r="K313" s="902">
        <v>2</v>
      </c>
      <c r="L313" s="903">
        <v>12</v>
      </c>
      <c r="M313" s="802">
        <v>84000</v>
      </c>
      <c r="N313" s="904">
        <v>0</v>
      </c>
      <c r="O313" s="904">
        <v>6</v>
      </c>
      <c r="P313" s="802">
        <v>42000</v>
      </c>
      <c r="Q313" s="904">
        <v>0</v>
      </c>
      <c r="R313" s="904">
        <v>12</v>
      </c>
      <c r="S313" s="1008">
        <v>84000</v>
      </c>
    </row>
    <row r="314" spans="1:19" s="30" customFormat="1" ht="35" customHeight="1">
      <c r="A314" s="899" t="s">
        <v>19398</v>
      </c>
      <c r="B314" s="399" t="s">
        <v>280</v>
      </c>
      <c r="C314" s="399" t="s">
        <v>115</v>
      </c>
      <c r="D314" s="797" t="s">
        <v>20447</v>
      </c>
      <c r="E314" s="802">
        <v>2500</v>
      </c>
      <c r="F314" s="900" t="s">
        <v>20693</v>
      </c>
      <c r="G314" s="656" t="s">
        <v>20694</v>
      </c>
      <c r="H314" s="901" t="s">
        <v>20695</v>
      </c>
      <c r="I314" s="901" t="s">
        <v>19764</v>
      </c>
      <c r="J314" s="901" t="s">
        <v>20696</v>
      </c>
      <c r="K314" s="902">
        <v>2</v>
      </c>
      <c r="L314" s="903">
        <v>12</v>
      </c>
      <c r="M314" s="802">
        <v>30000</v>
      </c>
      <c r="N314" s="904">
        <v>0</v>
      </c>
      <c r="O314" s="904">
        <v>6</v>
      </c>
      <c r="P314" s="802">
        <v>15000</v>
      </c>
      <c r="Q314" s="904">
        <v>0</v>
      </c>
      <c r="R314" s="904">
        <v>12</v>
      </c>
      <c r="S314" s="1008">
        <v>30000</v>
      </c>
    </row>
    <row r="315" spans="1:19" s="30" customFormat="1" ht="35" customHeight="1">
      <c r="A315" s="899" t="s">
        <v>19398</v>
      </c>
      <c r="B315" s="399" t="s">
        <v>280</v>
      </c>
      <c r="C315" s="399" t="s">
        <v>115</v>
      </c>
      <c r="D315" s="797" t="s">
        <v>19705</v>
      </c>
      <c r="E315" s="802">
        <v>6000</v>
      </c>
      <c r="F315" s="900" t="s">
        <v>20697</v>
      </c>
      <c r="G315" s="656" t="s">
        <v>20698</v>
      </c>
      <c r="H315" s="901" t="s">
        <v>19713</v>
      </c>
      <c r="I315" s="901" t="s">
        <v>19703</v>
      </c>
      <c r="J315" s="901" t="s">
        <v>19733</v>
      </c>
      <c r="K315" s="902">
        <v>2</v>
      </c>
      <c r="L315" s="903">
        <v>12</v>
      </c>
      <c r="M315" s="802">
        <v>72000</v>
      </c>
      <c r="N315" s="904">
        <v>0</v>
      </c>
      <c r="O315" s="904">
        <v>6</v>
      </c>
      <c r="P315" s="802">
        <v>36000</v>
      </c>
      <c r="Q315" s="904">
        <v>0</v>
      </c>
      <c r="R315" s="904">
        <v>12</v>
      </c>
      <c r="S315" s="1008">
        <v>144000</v>
      </c>
    </row>
    <row r="316" spans="1:19" s="30" customFormat="1" ht="35" customHeight="1">
      <c r="A316" s="899" t="s">
        <v>19398</v>
      </c>
      <c r="B316" s="399" t="s">
        <v>280</v>
      </c>
      <c r="C316" s="399" t="s">
        <v>115</v>
      </c>
      <c r="D316" s="797" t="s">
        <v>20699</v>
      </c>
      <c r="E316" s="802">
        <v>5000</v>
      </c>
      <c r="F316" s="900" t="s">
        <v>20700</v>
      </c>
      <c r="G316" s="656" t="s">
        <v>20701</v>
      </c>
      <c r="H316" s="901" t="s">
        <v>19702</v>
      </c>
      <c r="I316" s="901" t="s">
        <v>19703</v>
      </c>
      <c r="J316" s="901" t="s">
        <v>20702</v>
      </c>
      <c r="K316" s="902">
        <v>2</v>
      </c>
      <c r="L316" s="903">
        <v>12</v>
      </c>
      <c r="M316" s="802">
        <v>60000</v>
      </c>
      <c r="N316" s="904">
        <v>0</v>
      </c>
      <c r="O316" s="904">
        <v>6</v>
      </c>
      <c r="P316" s="802">
        <v>30000</v>
      </c>
      <c r="Q316" s="904">
        <v>0</v>
      </c>
      <c r="R316" s="904">
        <v>12</v>
      </c>
      <c r="S316" s="1008">
        <v>60000</v>
      </c>
    </row>
    <row r="317" spans="1:19" s="30" customFormat="1" ht="35" customHeight="1">
      <c r="A317" s="899" t="s">
        <v>19398</v>
      </c>
      <c r="B317" s="399" t="s">
        <v>280</v>
      </c>
      <c r="C317" s="399" t="s">
        <v>115</v>
      </c>
      <c r="D317" s="797" t="s">
        <v>20390</v>
      </c>
      <c r="E317" s="802">
        <v>4800</v>
      </c>
      <c r="F317" s="900" t="s">
        <v>20703</v>
      </c>
      <c r="G317" s="656" t="s">
        <v>20704</v>
      </c>
      <c r="H317" s="901" t="s">
        <v>20705</v>
      </c>
      <c r="I317" s="901" t="s">
        <v>19742</v>
      </c>
      <c r="J317" s="901" t="s">
        <v>20706</v>
      </c>
      <c r="K317" s="902">
        <v>2</v>
      </c>
      <c r="L317" s="903">
        <v>12</v>
      </c>
      <c r="M317" s="802">
        <v>57600</v>
      </c>
      <c r="N317" s="904">
        <v>0</v>
      </c>
      <c r="O317" s="904">
        <v>6</v>
      </c>
      <c r="P317" s="802">
        <v>28800</v>
      </c>
      <c r="Q317" s="904">
        <v>0</v>
      </c>
      <c r="R317" s="904">
        <v>12</v>
      </c>
      <c r="S317" s="1008">
        <v>57600</v>
      </c>
    </row>
    <row r="318" spans="1:19" s="30" customFormat="1" ht="35" customHeight="1">
      <c r="A318" s="899" t="s">
        <v>19398</v>
      </c>
      <c r="B318" s="399" t="s">
        <v>280</v>
      </c>
      <c r="C318" s="399" t="s">
        <v>115</v>
      </c>
      <c r="D318" s="797" t="s">
        <v>19738</v>
      </c>
      <c r="E318" s="802">
        <v>4000</v>
      </c>
      <c r="F318" s="900" t="s">
        <v>20707</v>
      </c>
      <c r="G318" s="656" t="s">
        <v>20708</v>
      </c>
      <c r="H318" s="901" t="s">
        <v>19862</v>
      </c>
      <c r="I318" s="901" t="s">
        <v>19703</v>
      </c>
      <c r="J318" s="901" t="s">
        <v>19863</v>
      </c>
      <c r="K318" s="902">
        <v>2</v>
      </c>
      <c r="L318" s="903">
        <v>12</v>
      </c>
      <c r="M318" s="802">
        <v>72000</v>
      </c>
      <c r="N318" s="904">
        <v>0</v>
      </c>
      <c r="O318" s="904">
        <v>6</v>
      </c>
      <c r="P318" s="802">
        <v>36000</v>
      </c>
      <c r="Q318" s="904">
        <v>0</v>
      </c>
      <c r="R318" s="904">
        <v>12</v>
      </c>
      <c r="S318" s="1008">
        <v>72000</v>
      </c>
    </row>
    <row r="319" spans="1:19" s="30" customFormat="1" ht="35" customHeight="1">
      <c r="A319" s="899" t="s">
        <v>19398</v>
      </c>
      <c r="B319" s="399" t="s">
        <v>280</v>
      </c>
      <c r="C319" s="399" t="s">
        <v>115</v>
      </c>
      <c r="D319" s="797" t="s">
        <v>20709</v>
      </c>
      <c r="E319" s="802">
        <v>5500</v>
      </c>
      <c r="F319" s="900" t="s">
        <v>20710</v>
      </c>
      <c r="G319" s="656" t="s">
        <v>20711</v>
      </c>
      <c r="H319" s="901" t="s">
        <v>20507</v>
      </c>
      <c r="I319" s="901" t="s">
        <v>19773</v>
      </c>
      <c r="J319" s="901" t="s">
        <v>20508</v>
      </c>
      <c r="K319" s="902">
        <v>3</v>
      </c>
      <c r="L319" s="903">
        <v>12</v>
      </c>
      <c r="M319" s="802">
        <v>66000</v>
      </c>
      <c r="N319" s="904">
        <v>0</v>
      </c>
      <c r="O319" s="904">
        <v>6</v>
      </c>
      <c r="P319" s="802">
        <v>33000</v>
      </c>
      <c r="Q319" s="904">
        <v>0</v>
      </c>
      <c r="R319" s="904">
        <v>12</v>
      </c>
      <c r="S319" s="1008">
        <v>66000</v>
      </c>
    </row>
    <row r="320" spans="1:19" s="30" customFormat="1" ht="35" customHeight="1">
      <c r="A320" s="899" t="s">
        <v>19398</v>
      </c>
      <c r="B320" s="399" t="s">
        <v>280</v>
      </c>
      <c r="C320" s="399" t="s">
        <v>115</v>
      </c>
      <c r="D320" s="797" t="s">
        <v>20712</v>
      </c>
      <c r="E320" s="802">
        <v>10000</v>
      </c>
      <c r="F320" s="900" t="s">
        <v>20713</v>
      </c>
      <c r="G320" s="656" t="s">
        <v>20714</v>
      </c>
      <c r="H320" s="901" t="s">
        <v>19757</v>
      </c>
      <c r="I320" s="901" t="s">
        <v>19773</v>
      </c>
      <c r="J320" s="901" t="s">
        <v>20715</v>
      </c>
      <c r="K320" s="902">
        <v>2</v>
      </c>
      <c r="L320" s="903">
        <v>12</v>
      </c>
      <c r="M320" s="802">
        <v>120000</v>
      </c>
      <c r="N320" s="904">
        <v>0</v>
      </c>
      <c r="O320" s="904">
        <v>6</v>
      </c>
      <c r="P320" s="802">
        <v>60000</v>
      </c>
      <c r="Q320" s="904">
        <v>0</v>
      </c>
      <c r="R320" s="904">
        <v>12</v>
      </c>
      <c r="S320" s="1008">
        <v>120000</v>
      </c>
    </row>
    <row r="321" spans="1:19" s="30" customFormat="1" ht="35" customHeight="1">
      <c r="A321" s="899" t="s">
        <v>19398</v>
      </c>
      <c r="B321" s="399" t="s">
        <v>280</v>
      </c>
      <c r="C321" s="399" t="s">
        <v>115</v>
      </c>
      <c r="D321" s="797" t="s">
        <v>20716</v>
      </c>
      <c r="E321" s="802">
        <v>5500</v>
      </c>
      <c r="F321" s="900" t="s">
        <v>20717</v>
      </c>
      <c r="G321" s="656" t="s">
        <v>20718</v>
      </c>
      <c r="H321" s="901" t="s">
        <v>19790</v>
      </c>
      <c r="I321" s="901" t="s">
        <v>19703</v>
      </c>
      <c r="J321" s="901" t="s">
        <v>19791</v>
      </c>
      <c r="K321" s="902">
        <v>2</v>
      </c>
      <c r="L321" s="903">
        <v>12</v>
      </c>
      <c r="M321" s="802">
        <v>83850</v>
      </c>
      <c r="N321" s="904">
        <v>0</v>
      </c>
      <c r="O321" s="904">
        <v>6</v>
      </c>
      <c r="P321" s="802">
        <v>42000</v>
      </c>
      <c r="Q321" s="904">
        <v>0</v>
      </c>
      <c r="R321" s="904">
        <v>12</v>
      </c>
      <c r="S321" s="1008">
        <v>84000</v>
      </c>
    </row>
    <row r="322" spans="1:19" s="30" customFormat="1" ht="35" customHeight="1">
      <c r="A322" s="899" t="s">
        <v>19398</v>
      </c>
      <c r="B322" s="399" t="s">
        <v>280</v>
      </c>
      <c r="C322" s="399" t="s">
        <v>115</v>
      </c>
      <c r="D322" s="797" t="s">
        <v>20719</v>
      </c>
      <c r="E322" s="802">
        <v>5000</v>
      </c>
      <c r="F322" s="900" t="s">
        <v>20720</v>
      </c>
      <c r="G322" s="656" t="s">
        <v>20721</v>
      </c>
      <c r="H322" s="901" t="s">
        <v>19891</v>
      </c>
      <c r="I322" s="901" t="s">
        <v>19764</v>
      </c>
      <c r="J322" s="901" t="s">
        <v>20722</v>
      </c>
      <c r="K322" s="902">
        <v>1</v>
      </c>
      <c r="L322" s="903">
        <v>1</v>
      </c>
      <c r="M322" s="802">
        <v>5000</v>
      </c>
      <c r="N322" s="904">
        <v>0</v>
      </c>
      <c r="O322" s="904">
        <v>0</v>
      </c>
      <c r="P322" s="802">
        <v>0</v>
      </c>
      <c r="Q322" s="904">
        <v>0</v>
      </c>
      <c r="R322" s="904">
        <v>0</v>
      </c>
      <c r="S322" s="1008">
        <v>0</v>
      </c>
    </row>
    <row r="323" spans="1:19" s="30" customFormat="1" ht="35" customHeight="1">
      <c r="A323" s="899" t="s">
        <v>19398</v>
      </c>
      <c r="B323" s="399" t="s">
        <v>280</v>
      </c>
      <c r="C323" s="399" t="s">
        <v>115</v>
      </c>
      <c r="D323" s="797" t="s">
        <v>20723</v>
      </c>
      <c r="E323" s="802">
        <v>10000</v>
      </c>
      <c r="F323" s="900" t="s">
        <v>20724</v>
      </c>
      <c r="G323" s="656" t="s">
        <v>20725</v>
      </c>
      <c r="H323" s="901" t="s">
        <v>19713</v>
      </c>
      <c r="I323" s="901" t="s">
        <v>19773</v>
      </c>
      <c r="J323" s="901" t="s">
        <v>19815</v>
      </c>
      <c r="K323" s="902">
        <v>2</v>
      </c>
      <c r="L323" s="903">
        <v>12</v>
      </c>
      <c r="M323" s="802">
        <v>120000</v>
      </c>
      <c r="N323" s="904">
        <v>0</v>
      </c>
      <c r="O323" s="904">
        <v>6</v>
      </c>
      <c r="P323" s="802">
        <v>60000</v>
      </c>
      <c r="Q323" s="904">
        <v>0</v>
      </c>
      <c r="R323" s="904">
        <v>12</v>
      </c>
      <c r="S323" s="1008">
        <v>120000</v>
      </c>
    </row>
    <row r="324" spans="1:19" s="30" customFormat="1" ht="35" customHeight="1">
      <c r="A324" s="899" t="s">
        <v>19398</v>
      </c>
      <c r="B324" s="399" t="s">
        <v>280</v>
      </c>
      <c r="C324" s="399" t="s">
        <v>115</v>
      </c>
      <c r="D324" s="797" t="s">
        <v>20161</v>
      </c>
      <c r="E324" s="802">
        <v>10000</v>
      </c>
      <c r="F324" s="900" t="s">
        <v>20726</v>
      </c>
      <c r="G324" s="656" t="s">
        <v>20727</v>
      </c>
      <c r="H324" s="901" t="s">
        <v>19713</v>
      </c>
      <c r="I324" s="901" t="s">
        <v>19703</v>
      </c>
      <c r="J324" s="901" t="s">
        <v>19815</v>
      </c>
      <c r="K324" s="902">
        <v>2</v>
      </c>
      <c r="L324" s="903">
        <v>12</v>
      </c>
      <c r="M324" s="802">
        <v>144000</v>
      </c>
      <c r="N324" s="904">
        <v>0</v>
      </c>
      <c r="O324" s="904">
        <v>6</v>
      </c>
      <c r="P324" s="802">
        <v>72000</v>
      </c>
      <c r="Q324" s="904">
        <v>0</v>
      </c>
      <c r="R324" s="904">
        <v>12</v>
      </c>
      <c r="S324" s="1008">
        <v>144000</v>
      </c>
    </row>
    <row r="325" spans="1:19" s="30" customFormat="1" ht="35" customHeight="1">
      <c r="A325" s="899" t="s">
        <v>19398</v>
      </c>
      <c r="B325" s="399" t="s">
        <v>280</v>
      </c>
      <c r="C325" s="399" t="s">
        <v>115</v>
      </c>
      <c r="D325" s="797" t="s">
        <v>20447</v>
      </c>
      <c r="E325" s="802">
        <v>2500</v>
      </c>
      <c r="F325" s="900" t="s">
        <v>20728</v>
      </c>
      <c r="G325" s="656" t="s">
        <v>20729</v>
      </c>
      <c r="H325" s="901" t="s">
        <v>20730</v>
      </c>
      <c r="I325" s="901" t="s">
        <v>20731</v>
      </c>
      <c r="J325" s="901" t="s">
        <v>20732</v>
      </c>
      <c r="K325" s="902">
        <v>2</v>
      </c>
      <c r="L325" s="903">
        <v>12</v>
      </c>
      <c r="M325" s="802">
        <v>27340.67</v>
      </c>
      <c r="N325" s="904">
        <v>0</v>
      </c>
      <c r="O325" s="904">
        <v>6</v>
      </c>
      <c r="P325" s="802">
        <v>15083.33</v>
      </c>
      <c r="Q325" s="904">
        <v>0</v>
      </c>
      <c r="R325" s="904">
        <v>12</v>
      </c>
      <c r="S325" s="1008">
        <v>30000</v>
      </c>
    </row>
    <row r="326" spans="1:19" s="30" customFormat="1" ht="35" customHeight="1">
      <c r="A326" s="899" t="s">
        <v>19398</v>
      </c>
      <c r="B326" s="399" t="s">
        <v>280</v>
      </c>
      <c r="C326" s="399" t="s">
        <v>115</v>
      </c>
      <c r="D326" s="797" t="s">
        <v>19705</v>
      </c>
      <c r="E326" s="802">
        <v>5500</v>
      </c>
      <c r="F326" s="900" t="s">
        <v>20733</v>
      </c>
      <c r="G326" s="656" t="s">
        <v>20734</v>
      </c>
      <c r="H326" s="901" t="s">
        <v>19891</v>
      </c>
      <c r="I326" s="901" t="s">
        <v>19764</v>
      </c>
      <c r="J326" s="901" t="s">
        <v>20722</v>
      </c>
      <c r="K326" s="902">
        <v>2</v>
      </c>
      <c r="L326" s="903">
        <v>12</v>
      </c>
      <c r="M326" s="802">
        <v>83850</v>
      </c>
      <c r="N326" s="904">
        <v>0</v>
      </c>
      <c r="O326" s="904">
        <v>6</v>
      </c>
      <c r="P326" s="802">
        <v>42000</v>
      </c>
      <c r="Q326" s="904">
        <v>0</v>
      </c>
      <c r="R326" s="904">
        <v>12</v>
      </c>
      <c r="S326" s="1008">
        <v>84000</v>
      </c>
    </row>
    <row r="327" spans="1:19" s="30" customFormat="1" ht="35" customHeight="1">
      <c r="A327" s="899" t="s">
        <v>19398</v>
      </c>
      <c r="B327" s="399" t="s">
        <v>280</v>
      </c>
      <c r="C327" s="399" t="s">
        <v>115</v>
      </c>
      <c r="D327" s="797" t="s">
        <v>19825</v>
      </c>
      <c r="E327" s="802">
        <v>2500</v>
      </c>
      <c r="F327" s="900" t="s">
        <v>20735</v>
      </c>
      <c r="G327" s="656" t="s">
        <v>20736</v>
      </c>
      <c r="H327" s="901" t="s">
        <v>19828</v>
      </c>
      <c r="I327" s="901" t="s">
        <v>619</v>
      </c>
      <c r="J327" s="901" t="s">
        <v>19829</v>
      </c>
      <c r="K327" s="902">
        <v>2</v>
      </c>
      <c r="L327" s="903">
        <v>12</v>
      </c>
      <c r="M327" s="802">
        <v>30000</v>
      </c>
      <c r="N327" s="904">
        <v>0</v>
      </c>
      <c r="O327" s="904">
        <v>6</v>
      </c>
      <c r="P327" s="802">
        <v>15000</v>
      </c>
      <c r="Q327" s="904">
        <v>0</v>
      </c>
      <c r="R327" s="904">
        <v>12</v>
      </c>
      <c r="S327" s="1008">
        <v>30000</v>
      </c>
    </row>
    <row r="328" spans="1:19" s="30" customFormat="1" ht="35" customHeight="1">
      <c r="A328" s="899" t="s">
        <v>19398</v>
      </c>
      <c r="B328" s="399" t="s">
        <v>280</v>
      </c>
      <c r="C328" s="399" t="s">
        <v>115</v>
      </c>
      <c r="D328" s="797" t="s">
        <v>20595</v>
      </c>
      <c r="E328" s="802">
        <v>8000</v>
      </c>
      <c r="F328" s="900" t="s">
        <v>20737</v>
      </c>
      <c r="G328" s="656" t="s">
        <v>20738</v>
      </c>
      <c r="H328" s="901" t="s">
        <v>19713</v>
      </c>
      <c r="I328" s="901" t="s">
        <v>19773</v>
      </c>
      <c r="J328" s="901" t="s">
        <v>19733</v>
      </c>
      <c r="K328" s="902">
        <v>2</v>
      </c>
      <c r="L328" s="903">
        <v>12</v>
      </c>
      <c r="M328" s="802">
        <v>96000</v>
      </c>
      <c r="N328" s="904">
        <v>0</v>
      </c>
      <c r="O328" s="904">
        <v>6</v>
      </c>
      <c r="P328" s="802">
        <v>48000</v>
      </c>
      <c r="Q328" s="904">
        <v>0</v>
      </c>
      <c r="R328" s="904">
        <v>12</v>
      </c>
      <c r="S328" s="1008">
        <v>96000</v>
      </c>
    </row>
    <row r="329" spans="1:19" s="30" customFormat="1" ht="51" customHeight="1">
      <c r="A329" s="899" t="s">
        <v>19398</v>
      </c>
      <c r="B329" s="399" t="s">
        <v>280</v>
      </c>
      <c r="C329" s="399" t="s">
        <v>115</v>
      </c>
      <c r="D329" s="797" t="s">
        <v>19705</v>
      </c>
      <c r="E329" s="802">
        <v>5500</v>
      </c>
      <c r="F329" s="900" t="s">
        <v>20739</v>
      </c>
      <c r="G329" s="656" t="s">
        <v>20740</v>
      </c>
      <c r="H329" s="901" t="s">
        <v>19891</v>
      </c>
      <c r="I329" s="901" t="s">
        <v>19764</v>
      </c>
      <c r="J329" s="901" t="s">
        <v>20741</v>
      </c>
      <c r="K329" s="902">
        <v>2</v>
      </c>
      <c r="L329" s="903">
        <v>12</v>
      </c>
      <c r="M329" s="802">
        <v>84000</v>
      </c>
      <c r="N329" s="904">
        <v>0</v>
      </c>
      <c r="O329" s="904">
        <v>6</v>
      </c>
      <c r="P329" s="802">
        <v>37547</v>
      </c>
      <c r="Q329" s="904">
        <v>0</v>
      </c>
      <c r="R329" s="904">
        <v>12</v>
      </c>
      <c r="S329" s="1008">
        <v>84000</v>
      </c>
    </row>
    <row r="330" spans="1:19" s="30" customFormat="1" ht="35" customHeight="1">
      <c r="A330" s="899" t="s">
        <v>19398</v>
      </c>
      <c r="B330" s="399" t="s">
        <v>280</v>
      </c>
      <c r="C330" s="399" t="s">
        <v>115</v>
      </c>
      <c r="D330" s="797" t="s">
        <v>20253</v>
      </c>
      <c r="E330" s="802">
        <v>2500</v>
      </c>
      <c r="F330" s="900" t="s">
        <v>20742</v>
      </c>
      <c r="G330" s="656" t="s">
        <v>20743</v>
      </c>
      <c r="H330" s="901" t="s">
        <v>20744</v>
      </c>
      <c r="I330" s="901" t="s">
        <v>19764</v>
      </c>
      <c r="J330" s="901" t="s">
        <v>20745</v>
      </c>
      <c r="K330" s="902">
        <v>2</v>
      </c>
      <c r="L330" s="903">
        <v>12</v>
      </c>
      <c r="M330" s="802">
        <v>30000</v>
      </c>
      <c r="N330" s="904">
        <v>0</v>
      </c>
      <c r="O330" s="904">
        <v>3</v>
      </c>
      <c r="P330" s="802">
        <v>6983.04</v>
      </c>
      <c r="Q330" s="904">
        <v>0</v>
      </c>
      <c r="R330" s="904">
        <v>0</v>
      </c>
      <c r="S330" s="1008">
        <v>0</v>
      </c>
    </row>
    <row r="331" spans="1:19" s="30" customFormat="1" ht="35" customHeight="1">
      <c r="A331" s="899" t="s">
        <v>19398</v>
      </c>
      <c r="B331" s="399" t="s">
        <v>280</v>
      </c>
      <c r="C331" s="399" t="s">
        <v>115</v>
      </c>
      <c r="D331" s="797" t="s">
        <v>20746</v>
      </c>
      <c r="E331" s="802">
        <v>7000</v>
      </c>
      <c r="F331" s="900" t="s">
        <v>20747</v>
      </c>
      <c r="G331" s="656" t="s">
        <v>20748</v>
      </c>
      <c r="H331" s="901" t="s">
        <v>20749</v>
      </c>
      <c r="I331" s="901" t="s">
        <v>19773</v>
      </c>
      <c r="J331" s="901" t="s">
        <v>20750</v>
      </c>
      <c r="K331" s="902">
        <v>2</v>
      </c>
      <c r="L331" s="903">
        <v>12</v>
      </c>
      <c r="M331" s="802">
        <v>84000</v>
      </c>
      <c r="N331" s="904">
        <v>0</v>
      </c>
      <c r="O331" s="904">
        <v>6</v>
      </c>
      <c r="P331" s="802">
        <v>42000</v>
      </c>
      <c r="Q331" s="904">
        <v>0</v>
      </c>
      <c r="R331" s="904">
        <v>12</v>
      </c>
      <c r="S331" s="1008">
        <v>84000</v>
      </c>
    </row>
    <row r="332" spans="1:19" s="30" customFormat="1" ht="58.15">
      <c r="A332" s="899" t="s">
        <v>19398</v>
      </c>
      <c r="B332" s="399" t="s">
        <v>280</v>
      </c>
      <c r="C332" s="399" t="s">
        <v>115</v>
      </c>
      <c r="D332" s="797" t="s">
        <v>20751</v>
      </c>
      <c r="E332" s="802">
        <v>8000</v>
      </c>
      <c r="F332" s="900" t="s">
        <v>20752</v>
      </c>
      <c r="G332" s="656" t="s">
        <v>20753</v>
      </c>
      <c r="H332" s="901" t="s">
        <v>20540</v>
      </c>
      <c r="I332" s="901" t="s">
        <v>19764</v>
      </c>
      <c r="J332" s="901" t="s">
        <v>20754</v>
      </c>
      <c r="K332" s="902">
        <v>2</v>
      </c>
      <c r="L332" s="903">
        <v>12</v>
      </c>
      <c r="M332" s="802">
        <v>96000</v>
      </c>
      <c r="N332" s="904">
        <v>0</v>
      </c>
      <c r="O332" s="904">
        <v>6</v>
      </c>
      <c r="P332" s="802">
        <v>48000</v>
      </c>
      <c r="Q332" s="904">
        <v>0</v>
      </c>
      <c r="R332" s="904">
        <v>12</v>
      </c>
      <c r="S332" s="1008">
        <v>96000</v>
      </c>
    </row>
    <row r="333" spans="1:19" s="30" customFormat="1" ht="35" customHeight="1">
      <c r="A333" s="899" t="s">
        <v>19398</v>
      </c>
      <c r="B333" s="399" t="s">
        <v>280</v>
      </c>
      <c r="C333" s="399" t="s">
        <v>115</v>
      </c>
      <c r="D333" s="797" t="s">
        <v>20755</v>
      </c>
      <c r="E333" s="802">
        <v>5500</v>
      </c>
      <c r="F333" s="900" t="s">
        <v>20756</v>
      </c>
      <c r="G333" s="656" t="s">
        <v>20757</v>
      </c>
      <c r="H333" s="901" t="s">
        <v>20540</v>
      </c>
      <c r="I333" s="901" t="s">
        <v>19703</v>
      </c>
      <c r="J333" s="901" t="s">
        <v>20758</v>
      </c>
      <c r="K333" s="902">
        <v>2</v>
      </c>
      <c r="L333" s="903">
        <v>12</v>
      </c>
      <c r="M333" s="802">
        <v>84000</v>
      </c>
      <c r="N333" s="904">
        <v>0</v>
      </c>
      <c r="O333" s="904">
        <v>6</v>
      </c>
      <c r="P333" s="802">
        <v>42000</v>
      </c>
      <c r="Q333" s="904">
        <v>0</v>
      </c>
      <c r="R333" s="904">
        <v>12</v>
      </c>
      <c r="S333" s="1008">
        <v>84000</v>
      </c>
    </row>
    <row r="334" spans="1:19" s="30" customFormat="1" ht="35" customHeight="1">
      <c r="A334" s="899" t="s">
        <v>19398</v>
      </c>
      <c r="B334" s="399" t="s">
        <v>280</v>
      </c>
      <c r="C334" s="399" t="s">
        <v>115</v>
      </c>
      <c r="D334" s="797" t="s">
        <v>20759</v>
      </c>
      <c r="E334" s="802">
        <v>2500</v>
      </c>
      <c r="F334" s="900" t="s">
        <v>20760</v>
      </c>
      <c r="G334" s="656" t="s">
        <v>20761</v>
      </c>
      <c r="H334" s="901" t="s">
        <v>19862</v>
      </c>
      <c r="I334" s="901" t="s">
        <v>19742</v>
      </c>
      <c r="J334" s="901" t="s">
        <v>20762</v>
      </c>
      <c r="K334" s="902">
        <v>2</v>
      </c>
      <c r="L334" s="903">
        <v>12</v>
      </c>
      <c r="M334" s="802">
        <v>30000</v>
      </c>
      <c r="N334" s="904">
        <v>0</v>
      </c>
      <c r="O334" s="904">
        <v>6</v>
      </c>
      <c r="P334" s="802">
        <v>15000</v>
      </c>
      <c r="Q334" s="904">
        <v>0</v>
      </c>
      <c r="R334" s="904">
        <v>12</v>
      </c>
      <c r="S334" s="1008">
        <v>30000</v>
      </c>
    </row>
    <row r="335" spans="1:19" s="30" customFormat="1" ht="35" customHeight="1">
      <c r="A335" s="899" t="s">
        <v>19398</v>
      </c>
      <c r="B335" s="399" t="s">
        <v>280</v>
      </c>
      <c r="C335" s="399" t="s">
        <v>115</v>
      </c>
      <c r="D335" s="797" t="s">
        <v>20751</v>
      </c>
      <c r="E335" s="802">
        <v>8000</v>
      </c>
      <c r="F335" s="900" t="s">
        <v>20763</v>
      </c>
      <c r="G335" s="656" t="s">
        <v>20764</v>
      </c>
      <c r="H335" s="901" t="s">
        <v>20540</v>
      </c>
      <c r="I335" s="901" t="s">
        <v>19703</v>
      </c>
      <c r="J335" s="901" t="s">
        <v>20765</v>
      </c>
      <c r="K335" s="902">
        <v>2</v>
      </c>
      <c r="L335" s="903">
        <v>12</v>
      </c>
      <c r="M335" s="802">
        <v>96000</v>
      </c>
      <c r="N335" s="904">
        <v>0</v>
      </c>
      <c r="O335" s="904">
        <v>5</v>
      </c>
      <c r="P335" s="802">
        <v>32277.16</v>
      </c>
      <c r="Q335" s="904">
        <v>0</v>
      </c>
      <c r="R335" s="904">
        <v>0</v>
      </c>
      <c r="S335" s="1008">
        <v>0</v>
      </c>
    </row>
    <row r="336" spans="1:19" s="30" customFormat="1" ht="35" customHeight="1">
      <c r="A336" s="899" t="s">
        <v>19398</v>
      </c>
      <c r="B336" s="399" t="s">
        <v>280</v>
      </c>
      <c r="C336" s="399" t="s">
        <v>115</v>
      </c>
      <c r="D336" s="797" t="s">
        <v>20766</v>
      </c>
      <c r="E336" s="802">
        <v>7000</v>
      </c>
      <c r="F336" s="900" t="s">
        <v>20767</v>
      </c>
      <c r="G336" s="656" t="s">
        <v>20768</v>
      </c>
      <c r="H336" s="901" t="s">
        <v>19713</v>
      </c>
      <c r="I336" s="901" t="s">
        <v>19703</v>
      </c>
      <c r="J336" s="901" t="s">
        <v>19733</v>
      </c>
      <c r="K336" s="902">
        <v>2</v>
      </c>
      <c r="L336" s="903">
        <v>12</v>
      </c>
      <c r="M336" s="802">
        <v>96000</v>
      </c>
      <c r="N336" s="904">
        <v>0</v>
      </c>
      <c r="O336" s="904">
        <v>6</v>
      </c>
      <c r="P336" s="802">
        <v>48000</v>
      </c>
      <c r="Q336" s="904">
        <v>0</v>
      </c>
      <c r="R336" s="904">
        <v>12</v>
      </c>
      <c r="S336" s="1008">
        <v>96000</v>
      </c>
    </row>
    <row r="337" spans="1:19" s="30" customFormat="1" ht="35" customHeight="1">
      <c r="A337" s="899" t="s">
        <v>19398</v>
      </c>
      <c r="B337" s="399" t="s">
        <v>280</v>
      </c>
      <c r="C337" s="399" t="s">
        <v>115</v>
      </c>
      <c r="D337" s="797" t="s">
        <v>20769</v>
      </c>
      <c r="E337" s="802">
        <v>7000</v>
      </c>
      <c r="F337" s="900" t="s">
        <v>20770</v>
      </c>
      <c r="G337" s="656" t="s">
        <v>20771</v>
      </c>
      <c r="H337" s="901" t="s">
        <v>19757</v>
      </c>
      <c r="I337" s="901" t="s">
        <v>19714</v>
      </c>
      <c r="J337" s="901" t="s">
        <v>20120</v>
      </c>
      <c r="K337" s="902">
        <v>2</v>
      </c>
      <c r="L337" s="903">
        <v>12</v>
      </c>
      <c r="M337" s="802">
        <v>84000</v>
      </c>
      <c r="N337" s="904">
        <v>0</v>
      </c>
      <c r="O337" s="904">
        <v>6</v>
      </c>
      <c r="P337" s="802">
        <v>42000</v>
      </c>
      <c r="Q337" s="904">
        <v>0</v>
      </c>
      <c r="R337" s="904">
        <v>12</v>
      </c>
      <c r="S337" s="1008">
        <v>96000</v>
      </c>
    </row>
    <row r="338" spans="1:19" s="30" customFormat="1" ht="35" customHeight="1">
      <c r="A338" s="899" t="s">
        <v>19398</v>
      </c>
      <c r="B338" s="399" t="s">
        <v>280</v>
      </c>
      <c r="C338" s="399" t="s">
        <v>115</v>
      </c>
      <c r="D338" s="797" t="s">
        <v>20390</v>
      </c>
      <c r="E338" s="802">
        <v>3000</v>
      </c>
      <c r="F338" s="900" t="s">
        <v>20772</v>
      </c>
      <c r="G338" s="656" t="s">
        <v>20773</v>
      </c>
      <c r="H338" s="901" t="s">
        <v>20774</v>
      </c>
      <c r="I338" s="901" t="s">
        <v>19703</v>
      </c>
      <c r="J338" s="901" t="s">
        <v>20775</v>
      </c>
      <c r="K338" s="902">
        <v>2</v>
      </c>
      <c r="L338" s="903">
        <v>12</v>
      </c>
      <c r="M338" s="802">
        <v>84000</v>
      </c>
      <c r="N338" s="904">
        <v>0</v>
      </c>
      <c r="O338" s="904">
        <v>6</v>
      </c>
      <c r="P338" s="802">
        <v>42000</v>
      </c>
      <c r="Q338" s="904">
        <v>0</v>
      </c>
      <c r="R338" s="904">
        <v>12</v>
      </c>
      <c r="S338" s="1008">
        <v>84000</v>
      </c>
    </row>
    <row r="339" spans="1:19" s="30" customFormat="1" ht="35" customHeight="1">
      <c r="A339" s="899" t="s">
        <v>19398</v>
      </c>
      <c r="B339" s="399" t="s">
        <v>280</v>
      </c>
      <c r="C339" s="399" t="s">
        <v>115</v>
      </c>
      <c r="D339" s="797" t="s">
        <v>20776</v>
      </c>
      <c r="E339" s="802">
        <v>7000</v>
      </c>
      <c r="F339" s="900" t="s">
        <v>20777</v>
      </c>
      <c r="G339" s="656" t="s">
        <v>20778</v>
      </c>
      <c r="H339" s="901" t="s">
        <v>19729</v>
      </c>
      <c r="I339" s="901" t="s">
        <v>19764</v>
      </c>
      <c r="J339" s="901" t="s">
        <v>20779</v>
      </c>
      <c r="K339" s="902">
        <v>2</v>
      </c>
      <c r="L339" s="903">
        <v>12</v>
      </c>
      <c r="M339" s="802">
        <v>84000</v>
      </c>
      <c r="N339" s="904">
        <v>0</v>
      </c>
      <c r="O339" s="904">
        <v>6</v>
      </c>
      <c r="P339" s="802">
        <v>42000</v>
      </c>
      <c r="Q339" s="904">
        <v>0</v>
      </c>
      <c r="R339" s="904">
        <v>12</v>
      </c>
      <c r="S339" s="1008">
        <v>84000</v>
      </c>
    </row>
    <row r="340" spans="1:19" s="30" customFormat="1" ht="35" customHeight="1">
      <c r="A340" s="899" t="s">
        <v>19398</v>
      </c>
      <c r="B340" s="399" t="s">
        <v>280</v>
      </c>
      <c r="C340" s="399" t="s">
        <v>115</v>
      </c>
      <c r="D340" s="797" t="s">
        <v>20780</v>
      </c>
      <c r="E340" s="802">
        <v>8000</v>
      </c>
      <c r="F340" s="900" t="s">
        <v>20781</v>
      </c>
      <c r="G340" s="656" t="s">
        <v>20782</v>
      </c>
      <c r="H340" s="901" t="s">
        <v>19729</v>
      </c>
      <c r="I340" s="901" t="s">
        <v>19703</v>
      </c>
      <c r="J340" s="901" t="s">
        <v>19726</v>
      </c>
      <c r="K340" s="902">
        <v>1</v>
      </c>
      <c r="L340" s="903">
        <v>1</v>
      </c>
      <c r="M340" s="802">
        <v>1066.67</v>
      </c>
      <c r="N340" s="904">
        <v>0</v>
      </c>
      <c r="O340" s="904">
        <v>0</v>
      </c>
      <c r="P340" s="802">
        <v>0</v>
      </c>
      <c r="Q340" s="904">
        <v>0</v>
      </c>
      <c r="R340" s="904">
        <v>0</v>
      </c>
      <c r="S340" s="1008">
        <v>0</v>
      </c>
    </row>
    <row r="341" spans="1:19" s="30" customFormat="1" ht="35" customHeight="1">
      <c r="A341" s="899" t="s">
        <v>19398</v>
      </c>
      <c r="B341" s="399" t="s">
        <v>280</v>
      </c>
      <c r="C341" s="399" t="s">
        <v>115</v>
      </c>
      <c r="D341" s="797" t="s">
        <v>19705</v>
      </c>
      <c r="E341" s="802">
        <v>2500</v>
      </c>
      <c r="F341" s="900" t="s">
        <v>20783</v>
      </c>
      <c r="G341" s="656" t="s">
        <v>20784</v>
      </c>
      <c r="H341" s="901" t="s">
        <v>20018</v>
      </c>
      <c r="I341" s="901" t="s">
        <v>19703</v>
      </c>
      <c r="J341" s="901" t="s">
        <v>20019</v>
      </c>
      <c r="K341" s="902">
        <v>2</v>
      </c>
      <c r="L341" s="903">
        <v>12</v>
      </c>
      <c r="M341" s="802">
        <v>30000</v>
      </c>
      <c r="N341" s="904">
        <v>0</v>
      </c>
      <c r="O341" s="904">
        <v>6</v>
      </c>
      <c r="P341" s="802">
        <v>15000</v>
      </c>
      <c r="Q341" s="904">
        <v>0</v>
      </c>
      <c r="R341" s="904">
        <v>12</v>
      </c>
      <c r="S341" s="1008">
        <v>30000</v>
      </c>
    </row>
    <row r="342" spans="1:19" s="30" customFormat="1" ht="35" customHeight="1">
      <c r="A342" s="899" t="s">
        <v>19398</v>
      </c>
      <c r="B342" s="399" t="s">
        <v>280</v>
      </c>
      <c r="C342" s="399" t="s">
        <v>115</v>
      </c>
      <c r="D342" s="797" t="s">
        <v>20785</v>
      </c>
      <c r="E342" s="802">
        <v>5500</v>
      </c>
      <c r="F342" s="900" t="s">
        <v>20786</v>
      </c>
      <c r="G342" s="656" t="s">
        <v>20787</v>
      </c>
      <c r="H342" s="901" t="s">
        <v>20265</v>
      </c>
      <c r="I342" s="901" t="s">
        <v>19703</v>
      </c>
      <c r="J342" s="901" t="s">
        <v>20788</v>
      </c>
      <c r="K342" s="902">
        <v>3</v>
      </c>
      <c r="L342" s="903">
        <v>12</v>
      </c>
      <c r="M342" s="802">
        <v>96000</v>
      </c>
      <c r="N342" s="904">
        <v>0</v>
      </c>
      <c r="O342" s="904">
        <v>6</v>
      </c>
      <c r="P342" s="802">
        <v>48000</v>
      </c>
      <c r="Q342" s="904">
        <v>0</v>
      </c>
      <c r="R342" s="904">
        <v>12</v>
      </c>
      <c r="S342" s="1008">
        <v>96000</v>
      </c>
    </row>
    <row r="343" spans="1:19" s="30" customFormat="1" ht="35" customHeight="1">
      <c r="A343" s="899" t="s">
        <v>19398</v>
      </c>
      <c r="B343" s="399" t="s">
        <v>280</v>
      </c>
      <c r="C343" s="399" t="s">
        <v>115</v>
      </c>
      <c r="D343" s="797" t="s">
        <v>19951</v>
      </c>
      <c r="E343" s="802">
        <v>1500</v>
      </c>
      <c r="F343" s="900" t="s">
        <v>20789</v>
      </c>
      <c r="G343" s="656" t="s">
        <v>20790</v>
      </c>
      <c r="H343" s="901" t="s">
        <v>19828</v>
      </c>
      <c r="I343" s="901" t="s">
        <v>619</v>
      </c>
      <c r="J343" s="901" t="s">
        <v>19829</v>
      </c>
      <c r="K343" s="902">
        <v>2</v>
      </c>
      <c r="L343" s="903">
        <v>12</v>
      </c>
      <c r="M343" s="802">
        <v>18000</v>
      </c>
      <c r="N343" s="904">
        <v>0</v>
      </c>
      <c r="O343" s="904">
        <v>6</v>
      </c>
      <c r="P343" s="802">
        <v>9000</v>
      </c>
      <c r="Q343" s="904">
        <v>0</v>
      </c>
      <c r="R343" s="904">
        <v>12</v>
      </c>
      <c r="S343" s="1008">
        <v>18000</v>
      </c>
    </row>
    <row r="344" spans="1:19" s="30" customFormat="1" ht="35" customHeight="1">
      <c r="A344" s="899" t="s">
        <v>19398</v>
      </c>
      <c r="B344" s="399" t="s">
        <v>280</v>
      </c>
      <c r="C344" s="399" t="s">
        <v>115</v>
      </c>
      <c r="D344" s="797" t="s">
        <v>20791</v>
      </c>
      <c r="E344" s="802">
        <v>3000</v>
      </c>
      <c r="F344" s="900" t="s">
        <v>20792</v>
      </c>
      <c r="G344" s="656" t="s">
        <v>20793</v>
      </c>
      <c r="H344" s="901" t="s">
        <v>19810</v>
      </c>
      <c r="I344" s="901" t="s">
        <v>19703</v>
      </c>
      <c r="J344" s="901" t="s">
        <v>19887</v>
      </c>
      <c r="K344" s="902">
        <v>2</v>
      </c>
      <c r="L344" s="903">
        <v>12</v>
      </c>
      <c r="M344" s="802">
        <v>36000</v>
      </c>
      <c r="N344" s="904">
        <v>0</v>
      </c>
      <c r="O344" s="904">
        <v>1</v>
      </c>
      <c r="P344" s="802">
        <v>1489.71</v>
      </c>
      <c r="Q344" s="904">
        <v>0</v>
      </c>
      <c r="R344" s="904">
        <v>0</v>
      </c>
      <c r="S344" s="1008">
        <v>0</v>
      </c>
    </row>
    <row r="345" spans="1:19" s="30" customFormat="1" ht="35" customHeight="1">
      <c r="A345" s="899" t="s">
        <v>19398</v>
      </c>
      <c r="B345" s="399" t="s">
        <v>280</v>
      </c>
      <c r="C345" s="399" t="s">
        <v>115</v>
      </c>
      <c r="D345" s="797" t="s">
        <v>20447</v>
      </c>
      <c r="E345" s="802">
        <v>2500</v>
      </c>
      <c r="F345" s="900" t="s">
        <v>20794</v>
      </c>
      <c r="G345" s="656" t="s">
        <v>20795</v>
      </c>
      <c r="H345" s="901" t="s">
        <v>20730</v>
      </c>
      <c r="I345" s="901" t="s">
        <v>19773</v>
      </c>
      <c r="J345" s="901" t="s">
        <v>20796</v>
      </c>
      <c r="K345" s="902">
        <v>2</v>
      </c>
      <c r="L345" s="903">
        <v>12</v>
      </c>
      <c r="M345" s="802">
        <v>30000</v>
      </c>
      <c r="N345" s="904">
        <v>0</v>
      </c>
      <c r="O345" s="904">
        <v>6</v>
      </c>
      <c r="P345" s="802">
        <v>11871.16</v>
      </c>
      <c r="Q345" s="904">
        <v>0</v>
      </c>
      <c r="R345" s="904">
        <v>0</v>
      </c>
      <c r="S345" s="1008">
        <v>0</v>
      </c>
    </row>
    <row r="346" spans="1:19" s="30" customFormat="1" ht="35" customHeight="1">
      <c r="A346" s="899" t="s">
        <v>19398</v>
      </c>
      <c r="B346" s="399" t="s">
        <v>280</v>
      </c>
      <c r="C346" s="399" t="s">
        <v>115</v>
      </c>
      <c r="D346" s="797" t="s">
        <v>19705</v>
      </c>
      <c r="E346" s="802">
        <v>5500</v>
      </c>
      <c r="F346" s="900" t="s">
        <v>20797</v>
      </c>
      <c r="G346" s="656" t="s">
        <v>20798</v>
      </c>
      <c r="H346" s="901" t="s">
        <v>19891</v>
      </c>
      <c r="I346" s="901" t="s">
        <v>19703</v>
      </c>
      <c r="J346" s="901" t="s">
        <v>20085</v>
      </c>
      <c r="K346" s="902">
        <v>2</v>
      </c>
      <c r="L346" s="903">
        <v>12</v>
      </c>
      <c r="M346" s="802">
        <v>83850</v>
      </c>
      <c r="N346" s="904">
        <v>0</v>
      </c>
      <c r="O346" s="904">
        <v>6</v>
      </c>
      <c r="P346" s="802">
        <v>42000</v>
      </c>
      <c r="Q346" s="904">
        <v>0</v>
      </c>
      <c r="R346" s="904">
        <v>12</v>
      </c>
      <c r="S346" s="1008">
        <v>84000</v>
      </c>
    </row>
    <row r="347" spans="1:19" s="30" customFormat="1" ht="35" customHeight="1">
      <c r="A347" s="899" t="s">
        <v>19398</v>
      </c>
      <c r="B347" s="399" t="s">
        <v>280</v>
      </c>
      <c r="C347" s="399" t="s">
        <v>115</v>
      </c>
      <c r="D347" s="797" t="s">
        <v>20799</v>
      </c>
      <c r="E347" s="802">
        <v>8000</v>
      </c>
      <c r="F347" s="900" t="s">
        <v>20800</v>
      </c>
      <c r="G347" s="656" t="s">
        <v>20801</v>
      </c>
      <c r="H347" s="901" t="s">
        <v>19729</v>
      </c>
      <c r="I347" s="901" t="s">
        <v>19703</v>
      </c>
      <c r="J347" s="901" t="s">
        <v>19726</v>
      </c>
      <c r="K347" s="902">
        <v>2</v>
      </c>
      <c r="L347" s="903">
        <v>12</v>
      </c>
      <c r="M347" s="802">
        <v>96000</v>
      </c>
      <c r="N347" s="904">
        <v>0</v>
      </c>
      <c r="O347" s="904">
        <v>6</v>
      </c>
      <c r="P347" s="802">
        <v>48000</v>
      </c>
      <c r="Q347" s="904">
        <v>0</v>
      </c>
      <c r="R347" s="904">
        <v>12</v>
      </c>
      <c r="S347" s="1008">
        <v>96000</v>
      </c>
    </row>
    <row r="348" spans="1:19" s="30" customFormat="1" ht="35" customHeight="1">
      <c r="A348" s="899" t="s">
        <v>19398</v>
      </c>
      <c r="B348" s="399" t="s">
        <v>280</v>
      </c>
      <c r="C348" s="399" t="s">
        <v>115</v>
      </c>
      <c r="D348" s="797" t="s">
        <v>20390</v>
      </c>
      <c r="E348" s="802">
        <v>3500</v>
      </c>
      <c r="F348" s="900" t="s">
        <v>20802</v>
      </c>
      <c r="G348" s="656" t="s">
        <v>20803</v>
      </c>
      <c r="H348" s="901" t="s">
        <v>20568</v>
      </c>
      <c r="I348" s="901" t="s">
        <v>20731</v>
      </c>
      <c r="J348" s="901" t="s">
        <v>20804</v>
      </c>
      <c r="K348" s="902">
        <v>2</v>
      </c>
      <c r="L348" s="903">
        <v>12</v>
      </c>
      <c r="M348" s="802">
        <v>42000</v>
      </c>
      <c r="N348" s="904">
        <v>0</v>
      </c>
      <c r="O348" s="904">
        <v>6</v>
      </c>
      <c r="P348" s="802">
        <v>20766.669999999998</v>
      </c>
      <c r="Q348" s="904">
        <v>0</v>
      </c>
      <c r="R348" s="904">
        <v>12</v>
      </c>
      <c r="S348" s="1008">
        <v>42000</v>
      </c>
    </row>
    <row r="349" spans="1:19" s="30" customFormat="1" ht="35" customHeight="1">
      <c r="A349" s="899" t="s">
        <v>19398</v>
      </c>
      <c r="B349" s="399" t="s">
        <v>280</v>
      </c>
      <c r="C349" s="399" t="s">
        <v>115</v>
      </c>
      <c r="D349" s="797" t="s">
        <v>20447</v>
      </c>
      <c r="E349" s="802">
        <v>2500</v>
      </c>
      <c r="F349" s="900" t="s">
        <v>20805</v>
      </c>
      <c r="G349" s="656" t="s">
        <v>20806</v>
      </c>
      <c r="H349" s="901" t="s">
        <v>20695</v>
      </c>
      <c r="I349" s="901" t="s">
        <v>19773</v>
      </c>
      <c r="J349" s="901" t="s">
        <v>20807</v>
      </c>
      <c r="K349" s="902">
        <v>2</v>
      </c>
      <c r="L349" s="903">
        <v>12</v>
      </c>
      <c r="M349" s="802">
        <v>30000</v>
      </c>
      <c r="N349" s="904">
        <v>1</v>
      </c>
      <c r="O349" s="904">
        <v>6</v>
      </c>
      <c r="P349" s="802">
        <v>14897.15</v>
      </c>
      <c r="Q349" s="904">
        <v>0</v>
      </c>
      <c r="R349" s="904">
        <v>12</v>
      </c>
      <c r="S349" s="1008">
        <v>42000</v>
      </c>
    </row>
    <row r="350" spans="1:19" s="30" customFormat="1" ht="35" customHeight="1">
      <c r="A350" s="899" t="s">
        <v>19398</v>
      </c>
      <c r="B350" s="399" t="s">
        <v>280</v>
      </c>
      <c r="C350" s="399" t="s">
        <v>115</v>
      </c>
      <c r="D350" s="797" t="s">
        <v>20808</v>
      </c>
      <c r="E350" s="802">
        <v>5500</v>
      </c>
      <c r="F350" s="900" t="s">
        <v>20809</v>
      </c>
      <c r="G350" s="656" t="s">
        <v>20810</v>
      </c>
      <c r="H350" s="901" t="s">
        <v>19891</v>
      </c>
      <c r="I350" s="901" t="s">
        <v>19703</v>
      </c>
      <c r="J350" s="901" t="s">
        <v>20360</v>
      </c>
      <c r="K350" s="902">
        <v>2</v>
      </c>
      <c r="L350" s="903">
        <v>12</v>
      </c>
      <c r="M350" s="802">
        <v>82800</v>
      </c>
      <c r="N350" s="904">
        <v>0</v>
      </c>
      <c r="O350" s="904">
        <v>6</v>
      </c>
      <c r="P350" s="802">
        <v>41400</v>
      </c>
      <c r="Q350" s="904">
        <v>0</v>
      </c>
      <c r="R350" s="904">
        <v>12</v>
      </c>
      <c r="S350" s="1008">
        <v>82800</v>
      </c>
    </row>
    <row r="351" spans="1:19" s="30" customFormat="1" ht="35" customHeight="1">
      <c r="A351" s="899" t="s">
        <v>19398</v>
      </c>
      <c r="B351" s="399" t="s">
        <v>280</v>
      </c>
      <c r="C351" s="399" t="s">
        <v>115</v>
      </c>
      <c r="D351" s="797" t="s">
        <v>20542</v>
      </c>
      <c r="E351" s="802">
        <v>4000</v>
      </c>
      <c r="F351" s="900" t="s">
        <v>20811</v>
      </c>
      <c r="G351" s="656" t="s">
        <v>20812</v>
      </c>
      <c r="H351" s="901" t="s">
        <v>20500</v>
      </c>
      <c r="I351" s="901" t="s">
        <v>19764</v>
      </c>
      <c r="J351" s="901" t="s">
        <v>20813</v>
      </c>
      <c r="K351" s="902">
        <v>2</v>
      </c>
      <c r="L351" s="903">
        <v>11</v>
      </c>
      <c r="M351" s="802">
        <v>57202.45</v>
      </c>
      <c r="N351" s="904">
        <v>0</v>
      </c>
      <c r="O351" s="904">
        <v>0</v>
      </c>
      <c r="P351" s="802">
        <v>0</v>
      </c>
      <c r="Q351" s="904">
        <v>0</v>
      </c>
      <c r="R351" s="904">
        <v>0</v>
      </c>
      <c r="S351" s="1008">
        <v>0</v>
      </c>
    </row>
    <row r="352" spans="1:19" s="30" customFormat="1" ht="35" customHeight="1">
      <c r="A352" s="899" t="s">
        <v>19398</v>
      </c>
      <c r="B352" s="399" t="s">
        <v>280</v>
      </c>
      <c r="C352" s="399" t="s">
        <v>115</v>
      </c>
      <c r="D352" s="797" t="s">
        <v>20814</v>
      </c>
      <c r="E352" s="802">
        <v>14000</v>
      </c>
      <c r="F352" s="900" t="s">
        <v>20815</v>
      </c>
      <c r="G352" s="656" t="s">
        <v>20816</v>
      </c>
      <c r="H352" s="901" t="s">
        <v>20817</v>
      </c>
      <c r="I352" s="901" t="s">
        <v>19703</v>
      </c>
      <c r="J352" s="901" t="s">
        <v>20818</v>
      </c>
      <c r="K352" s="902">
        <v>3</v>
      </c>
      <c r="L352" s="903">
        <v>12</v>
      </c>
      <c r="M352" s="802">
        <v>168000</v>
      </c>
      <c r="N352" s="904">
        <v>0</v>
      </c>
      <c r="O352" s="904">
        <v>6</v>
      </c>
      <c r="P352" s="802">
        <v>84000</v>
      </c>
      <c r="Q352" s="904">
        <v>0</v>
      </c>
      <c r="R352" s="904">
        <v>12</v>
      </c>
      <c r="S352" s="1008">
        <v>168000</v>
      </c>
    </row>
    <row r="353" spans="1:19" s="30" customFormat="1" ht="40.25" customHeight="1">
      <c r="A353" s="899" t="s">
        <v>19398</v>
      </c>
      <c r="B353" s="399" t="s">
        <v>280</v>
      </c>
      <c r="C353" s="399" t="s">
        <v>115</v>
      </c>
      <c r="D353" s="797" t="s">
        <v>20819</v>
      </c>
      <c r="E353" s="802">
        <v>7000</v>
      </c>
      <c r="F353" s="900" t="s">
        <v>20820</v>
      </c>
      <c r="G353" s="656" t="s">
        <v>20821</v>
      </c>
      <c r="H353" s="901" t="s">
        <v>19713</v>
      </c>
      <c r="I353" s="901" t="s">
        <v>19703</v>
      </c>
      <c r="J353" s="901" t="s">
        <v>20822</v>
      </c>
      <c r="K353" s="902">
        <v>1</v>
      </c>
      <c r="L353" s="903">
        <v>1</v>
      </c>
      <c r="M353" s="802">
        <v>5700</v>
      </c>
      <c r="N353" s="904">
        <v>0</v>
      </c>
      <c r="O353" s="904">
        <v>0</v>
      </c>
      <c r="P353" s="802">
        <v>0</v>
      </c>
      <c r="Q353" s="904">
        <v>0</v>
      </c>
      <c r="R353" s="904">
        <v>0</v>
      </c>
      <c r="S353" s="1008">
        <v>0</v>
      </c>
    </row>
    <row r="354" spans="1:19" s="30" customFormat="1" ht="35" customHeight="1">
      <c r="A354" s="899" t="s">
        <v>19398</v>
      </c>
      <c r="B354" s="399" t="s">
        <v>280</v>
      </c>
      <c r="C354" s="399" t="s">
        <v>115</v>
      </c>
      <c r="D354" s="797" t="s">
        <v>20390</v>
      </c>
      <c r="E354" s="802">
        <v>4000</v>
      </c>
      <c r="F354" s="900" t="s">
        <v>20823</v>
      </c>
      <c r="G354" s="656" t="s">
        <v>20824</v>
      </c>
      <c r="H354" s="901" t="s">
        <v>19828</v>
      </c>
      <c r="I354" s="901" t="s">
        <v>619</v>
      </c>
      <c r="J354" s="901" t="s">
        <v>19829</v>
      </c>
      <c r="K354" s="902">
        <v>2</v>
      </c>
      <c r="L354" s="903">
        <v>12</v>
      </c>
      <c r="M354" s="802">
        <v>48000</v>
      </c>
      <c r="N354" s="904">
        <v>0</v>
      </c>
      <c r="O354" s="904">
        <v>5</v>
      </c>
      <c r="P354" s="802">
        <v>16014.43</v>
      </c>
      <c r="Q354" s="904">
        <v>0</v>
      </c>
      <c r="R354" s="904">
        <v>0</v>
      </c>
      <c r="S354" s="1008">
        <v>0</v>
      </c>
    </row>
    <row r="355" spans="1:19" s="30" customFormat="1" ht="35" customHeight="1">
      <c r="A355" s="899" t="s">
        <v>19398</v>
      </c>
      <c r="B355" s="399" t="s">
        <v>280</v>
      </c>
      <c r="C355" s="399" t="s">
        <v>115</v>
      </c>
      <c r="D355" s="797" t="s">
        <v>20447</v>
      </c>
      <c r="E355" s="802">
        <v>2500</v>
      </c>
      <c r="F355" s="900" t="s">
        <v>20825</v>
      </c>
      <c r="G355" s="656" t="s">
        <v>20826</v>
      </c>
      <c r="H355" s="901" t="s">
        <v>20827</v>
      </c>
      <c r="I355" s="901" t="s">
        <v>19764</v>
      </c>
      <c r="J355" s="901" t="s">
        <v>20828</v>
      </c>
      <c r="K355" s="902">
        <v>2</v>
      </c>
      <c r="L355" s="903">
        <v>12</v>
      </c>
      <c r="M355" s="802">
        <v>30000</v>
      </c>
      <c r="N355" s="904">
        <v>0</v>
      </c>
      <c r="O355" s="904">
        <v>6</v>
      </c>
      <c r="P355" s="802">
        <v>15000</v>
      </c>
      <c r="Q355" s="904">
        <v>0</v>
      </c>
      <c r="R355" s="904">
        <v>12</v>
      </c>
      <c r="S355" s="1008">
        <v>30000</v>
      </c>
    </row>
    <row r="356" spans="1:19" s="30" customFormat="1" ht="35" customHeight="1">
      <c r="A356" s="899" t="s">
        <v>19398</v>
      </c>
      <c r="B356" s="399" t="s">
        <v>280</v>
      </c>
      <c r="C356" s="399" t="s">
        <v>115</v>
      </c>
      <c r="D356" s="797" t="s">
        <v>20829</v>
      </c>
      <c r="E356" s="802">
        <v>7000</v>
      </c>
      <c r="F356" s="900" t="s">
        <v>20830</v>
      </c>
      <c r="G356" s="656" t="s">
        <v>20831</v>
      </c>
      <c r="H356" s="901" t="s">
        <v>19729</v>
      </c>
      <c r="I356" s="901" t="s">
        <v>19773</v>
      </c>
      <c r="J356" s="901" t="s">
        <v>19726</v>
      </c>
      <c r="K356" s="902">
        <v>2</v>
      </c>
      <c r="L356" s="903">
        <v>9</v>
      </c>
      <c r="M356" s="802">
        <v>53168.33</v>
      </c>
      <c r="N356" s="904">
        <v>0</v>
      </c>
      <c r="O356" s="904">
        <v>0</v>
      </c>
      <c r="P356" s="802">
        <v>0</v>
      </c>
      <c r="Q356" s="904">
        <v>0</v>
      </c>
      <c r="R356" s="904">
        <v>0</v>
      </c>
      <c r="S356" s="1008">
        <v>0</v>
      </c>
    </row>
    <row r="357" spans="1:19" s="30" customFormat="1" ht="35" customHeight="1">
      <c r="A357" s="899" t="s">
        <v>19398</v>
      </c>
      <c r="B357" s="399" t="s">
        <v>280</v>
      </c>
      <c r="C357" s="399" t="s">
        <v>115</v>
      </c>
      <c r="D357" s="797" t="s">
        <v>20832</v>
      </c>
      <c r="E357" s="802">
        <v>7000</v>
      </c>
      <c r="F357" s="900" t="s">
        <v>20833</v>
      </c>
      <c r="G357" s="656" t="s">
        <v>20834</v>
      </c>
      <c r="H357" s="901" t="s">
        <v>19713</v>
      </c>
      <c r="I357" s="901" t="s">
        <v>19703</v>
      </c>
      <c r="J357" s="901" t="s">
        <v>19733</v>
      </c>
      <c r="K357" s="902">
        <v>2</v>
      </c>
      <c r="L357" s="903">
        <v>12</v>
      </c>
      <c r="M357" s="802">
        <v>84000</v>
      </c>
      <c r="N357" s="904">
        <v>0</v>
      </c>
      <c r="O357" s="904">
        <v>6</v>
      </c>
      <c r="P357" s="802">
        <v>42000</v>
      </c>
      <c r="Q357" s="904">
        <v>0</v>
      </c>
      <c r="R357" s="904">
        <v>12</v>
      </c>
      <c r="S357" s="1008">
        <v>84000</v>
      </c>
    </row>
    <row r="358" spans="1:19" s="30" customFormat="1" ht="35" customHeight="1">
      <c r="A358" s="899" t="s">
        <v>19398</v>
      </c>
      <c r="B358" s="399" t="s">
        <v>280</v>
      </c>
      <c r="C358" s="399" t="s">
        <v>115</v>
      </c>
      <c r="D358" s="797" t="s">
        <v>19951</v>
      </c>
      <c r="E358" s="802">
        <v>2500</v>
      </c>
      <c r="F358" s="900" t="s">
        <v>20835</v>
      </c>
      <c r="G358" s="656" t="s">
        <v>20836</v>
      </c>
      <c r="H358" s="901" t="s">
        <v>19713</v>
      </c>
      <c r="I358" s="901" t="s">
        <v>19703</v>
      </c>
      <c r="J358" s="901" t="s">
        <v>19815</v>
      </c>
      <c r="K358" s="902">
        <v>2</v>
      </c>
      <c r="L358" s="903">
        <v>12</v>
      </c>
      <c r="M358" s="802">
        <v>30000</v>
      </c>
      <c r="N358" s="904">
        <v>0</v>
      </c>
      <c r="O358" s="904">
        <v>6</v>
      </c>
      <c r="P358" s="802">
        <v>15000</v>
      </c>
      <c r="Q358" s="904">
        <v>0</v>
      </c>
      <c r="R358" s="904">
        <v>12</v>
      </c>
      <c r="S358" s="1008">
        <v>30000</v>
      </c>
    </row>
    <row r="359" spans="1:19" s="30" customFormat="1" ht="35" customHeight="1">
      <c r="A359" s="899" t="s">
        <v>19398</v>
      </c>
      <c r="B359" s="399" t="s">
        <v>280</v>
      </c>
      <c r="C359" s="399" t="s">
        <v>115</v>
      </c>
      <c r="D359" s="797" t="s">
        <v>20837</v>
      </c>
      <c r="E359" s="802">
        <v>4000</v>
      </c>
      <c r="F359" s="900" t="s">
        <v>20838</v>
      </c>
      <c r="G359" s="656" t="s">
        <v>20839</v>
      </c>
      <c r="H359" s="901" t="s">
        <v>19729</v>
      </c>
      <c r="I359" s="901" t="s">
        <v>19703</v>
      </c>
      <c r="J359" s="901" t="s">
        <v>19726</v>
      </c>
      <c r="K359" s="902">
        <v>2</v>
      </c>
      <c r="L359" s="903">
        <v>12</v>
      </c>
      <c r="M359" s="802">
        <v>48000</v>
      </c>
      <c r="N359" s="904">
        <v>0</v>
      </c>
      <c r="O359" s="904">
        <v>6</v>
      </c>
      <c r="P359" s="802">
        <v>24000</v>
      </c>
      <c r="Q359" s="904">
        <v>0</v>
      </c>
      <c r="R359" s="904">
        <v>12</v>
      </c>
      <c r="S359" s="1008">
        <v>48000</v>
      </c>
    </row>
    <row r="360" spans="1:19" s="30" customFormat="1" ht="35" customHeight="1">
      <c r="A360" s="899" t="s">
        <v>19398</v>
      </c>
      <c r="B360" s="399" t="s">
        <v>280</v>
      </c>
      <c r="C360" s="399" t="s">
        <v>115</v>
      </c>
      <c r="D360" s="797" t="s">
        <v>4514</v>
      </c>
      <c r="E360" s="802">
        <v>4000</v>
      </c>
      <c r="F360" s="900" t="s">
        <v>20840</v>
      </c>
      <c r="G360" s="656" t="s">
        <v>20841</v>
      </c>
      <c r="H360" s="901" t="s">
        <v>19713</v>
      </c>
      <c r="I360" s="901" t="s">
        <v>19764</v>
      </c>
      <c r="J360" s="901" t="s">
        <v>20492</v>
      </c>
      <c r="K360" s="902">
        <v>2</v>
      </c>
      <c r="L360" s="903">
        <v>12</v>
      </c>
      <c r="M360" s="802">
        <v>48000</v>
      </c>
      <c r="N360" s="904">
        <v>0</v>
      </c>
      <c r="O360" s="904">
        <v>6</v>
      </c>
      <c r="P360" s="802">
        <v>24000</v>
      </c>
      <c r="Q360" s="904">
        <v>0</v>
      </c>
      <c r="R360" s="904">
        <v>12</v>
      </c>
      <c r="S360" s="1008">
        <v>48000</v>
      </c>
    </row>
    <row r="361" spans="1:19" s="30" customFormat="1" ht="35" customHeight="1">
      <c r="A361" s="899" t="s">
        <v>19398</v>
      </c>
      <c r="B361" s="399" t="s">
        <v>280</v>
      </c>
      <c r="C361" s="399" t="s">
        <v>115</v>
      </c>
      <c r="D361" s="797" t="s">
        <v>20842</v>
      </c>
      <c r="E361" s="802">
        <v>2500</v>
      </c>
      <c r="F361" s="900" t="s">
        <v>20843</v>
      </c>
      <c r="G361" s="656" t="s">
        <v>20844</v>
      </c>
      <c r="H361" s="901" t="s">
        <v>20012</v>
      </c>
      <c r="I361" s="901" t="s">
        <v>19764</v>
      </c>
      <c r="J361" s="901" t="s">
        <v>20677</v>
      </c>
      <c r="K361" s="902">
        <v>2</v>
      </c>
      <c r="L361" s="903">
        <v>12</v>
      </c>
      <c r="M361" s="802">
        <v>30000</v>
      </c>
      <c r="N361" s="904">
        <v>0</v>
      </c>
      <c r="O361" s="904">
        <v>6</v>
      </c>
      <c r="P361" s="802">
        <v>15000</v>
      </c>
      <c r="Q361" s="904">
        <v>0</v>
      </c>
      <c r="R361" s="904">
        <v>12</v>
      </c>
      <c r="S361" s="1008">
        <v>30000</v>
      </c>
    </row>
    <row r="362" spans="1:19" s="30" customFormat="1" ht="58.15">
      <c r="A362" s="899" t="s">
        <v>19398</v>
      </c>
      <c r="B362" s="399" t="s">
        <v>280</v>
      </c>
      <c r="C362" s="399" t="s">
        <v>115</v>
      </c>
      <c r="D362" s="797" t="s">
        <v>20104</v>
      </c>
      <c r="E362" s="802">
        <v>2500</v>
      </c>
      <c r="F362" s="900" t="s">
        <v>20845</v>
      </c>
      <c r="G362" s="656" t="s">
        <v>20846</v>
      </c>
      <c r="H362" s="901" t="s">
        <v>20847</v>
      </c>
      <c r="I362" s="901" t="s">
        <v>19703</v>
      </c>
      <c r="J362" s="901" t="s">
        <v>20848</v>
      </c>
      <c r="K362" s="902">
        <v>2</v>
      </c>
      <c r="L362" s="903">
        <v>12</v>
      </c>
      <c r="M362" s="802">
        <v>30000</v>
      </c>
      <c r="N362" s="904">
        <v>0</v>
      </c>
      <c r="O362" s="904">
        <v>6</v>
      </c>
      <c r="P362" s="802">
        <v>15000</v>
      </c>
      <c r="Q362" s="904">
        <v>0</v>
      </c>
      <c r="R362" s="904">
        <v>12</v>
      </c>
      <c r="S362" s="1008">
        <v>30000</v>
      </c>
    </row>
    <row r="363" spans="1:19" s="30" customFormat="1" ht="35" customHeight="1">
      <c r="A363" s="899" t="s">
        <v>19398</v>
      </c>
      <c r="B363" s="399" t="s">
        <v>280</v>
      </c>
      <c r="C363" s="399" t="s">
        <v>115</v>
      </c>
      <c r="D363" s="797" t="s">
        <v>20849</v>
      </c>
      <c r="E363" s="802">
        <v>4500</v>
      </c>
      <c r="F363" s="900" t="s">
        <v>20850</v>
      </c>
      <c r="G363" s="656" t="s">
        <v>20851</v>
      </c>
      <c r="H363" s="901" t="s">
        <v>19790</v>
      </c>
      <c r="I363" s="901" t="s">
        <v>19703</v>
      </c>
      <c r="J363" s="901" t="s">
        <v>20496</v>
      </c>
      <c r="K363" s="902">
        <v>2</v>
      </c>
      <c r="L363" s="903">
        <v>12</v>
      </c>
      <c r="M363" s="802">
        <v>72000</v>
      </c>
      <c r="N363" s="904">
        <v>0</v>
      </c>
      <c r="O363" s="904">
        <v>6</v>
      </c>
      <c r="P363" s="802">
        <v>36000</v>
      </c>
      <c r="Q363" s="904">
        <v>0</v>
      </c>
      <c r="R363" s="904">
        <v>12</v>
      </c>
      <c r="S363" s="1008">
        <v>72000</v>
      </c>
    </row>
    <row r="364" spans="1:19" s="30" customFormat="1" ht="35" customHeight="1">
      <c r="A364" s="899" t="s">
        <v>19398</v>
      </c>
      <c r="B364" s="399" t="s">
        <v>280</v>
      </c>
      <c r="C364" s="399" t="s">
        <v>115</v>
      </c>
      <c r="D364" s="797" t="s">
        <v>20852</v>
      </c>
      <c r="E364" s="802">
        <v>3000</v>
      </c>
      <c r="F364" s="900" t="s">
        <v>20853</v>
      </c>
      <c r="G364" s="656" t="s">
        <v>20854</v>
      </c>
      <c r="H364" s="901" t="s">
        <v>19895</v>
      </c>
      <c r="I364" s="901" t="s">
        <v>19742</v>
      </c>
      <c r="J364" s="901" t="s">
        <v>19896</v>
      </c>
      <c r="K364" s="902">
        <v>1</v>
      </c>
      <c r="L364" s="903">
        <v>1</v>
      </c>
      <c r="M364" s="802">
        <v>1500</v>
      </c>
      <c r="N364" s="904">
        <v>0</v>
      </c>
      <c r="O364" s="904">
        <v>0</v>
      </c>
      <c r="P364" s="802">
        <v>0</v>
      </c>
      <c r="Q364" s="904">
        <v>0</v>
      </c>
      <c r="R364" s="904">
        <v>0</v>
      </c>
      <c r="S364" s="1008">
        <v>0</v>
      </c>
    </row>
    <row r="365" spans="1:19" s="30" customFormat="1" ht="35" customHeight="1">
      <c r="A365" s="899" t="s">
        <v>19398</v>
      </c>
      <c r="B365" s="399" t="s">
        <v>280</v>
      </c>
      <c r="C365" s="399" t="s">
        <v>115</v>
      </c>
      <c r="D365" s="797" t="s">
        <v>20855</v>
      </c>
      <c r="E365" s="802">
        <v>6000</v>
      </c>
      <c r="F365" s="900" t="s">
        <v>20856</v>
      </c>
      <c r="G365" s="656" t="s">
        <v>20857</v>
      </c>
      <c r="H365" s="901" t="s">
        <v>19729</v>
      </c>
      <c r="I365" s="901" t="s">
        <v>19703</v>
      </c>
      <c r="J365" s="901" t="s">
        <v>19726</v>
      </c>
      <c r="K365" s="902">
        <v>2</v>
      </c>
      <c r="L365" s="903">
        <v>12</v>
      </c>
      <c r="M365" s="802">
        <v>72000</v>
      </c>
      <c r="N365" s="904">
        <v>0</v>
      </c>
      <c r="O365" s="904">
        <v>6</v>
      </c>
      <c r="P365" s="802">
        <v>36000</v>
      </c>
      <c r="Q365" s="904">
        <v>0</v>
      </c>
      <c r="R365" s="904">
        <v>12</v>
      </c>
      <c r="S365" s="1008">
        <v>72000</v>
      </c>
    </row>
    <row r="366" spans="1:19" s="30" customFormat="1" ht="35" customHeight="1">
      <c r="A366" s="899" t="s">
        <v>19398</v>
      </c>
      <c r="B366" s="399" t="s">
        <v>280</v>
      </c>
      <c r="C366" s="399" t="s">
        <v>115</v>
      </c>
      <c r="D366" s="797" t="s">
        <v>20447</v>
      </c>
      <c r="E366" s="802">
        <v>2500</v>
      </c>
      <c r="F366" s="900" t="s">
        <v>20858</v>
      </c>
      <c r="G366" s="656" t="s">
        <v>20859</v>
      </c>
      <c r="H366" s="901" t="s">
        <v>20860</v>
      </c>
      <c r="I366" s="901" t="s">
        <v>19742</v>
      </c>
      <c r="J366" s="901" t="s">
        <v>20861</v>
      </c>
      <c r="K366" s="902">
        <v>2</v>
      </c>
      <c r="L366" s="903">
        <v>12</v>
      </c>
      <c r="M366" s="802">
        <v>29916.67</v>
      </c>
      <c r="N366" s="904">
        <v>0</v>
      </c>
      <c r="O366" s="904">
        <v>6</v>
      </c>
      <c r="P366" s="802">
        <v>15000</v>
      </c>
      <c r="Q366" s="904">
        <v>0</v>
      </c>
      <c r="R366" s="904">
        <v>12</v>
      </c>
      <c r="S366" s="1008">
        <v>30000</v>
      </c>
    </row>
    <row r="367" spans="1:19" s="30" customFormat="1" ht="35" customHeight="1">
      <c r="A367" s="899" t="s">
        <v>19398</v>
      </c>
      <c r="B367" s="399" t="s">
        <v>280</v>
      </c>
      <c r="C367" s="399" t="s">
        <v>115</v>
      </c>
      <c r="D367" s="797" t="s">
        <v>20862</v>
      </c>
      <c r="E367" s="802">
        <v>5500</v>
      </c>
      <c r="F367" s="900" t="s">
        <v>20863</v>
      </c>
      <c r="G367" s="656" t="s">
        <v>20864</v>
      </c>
      <c r="H367" s="901" t="s">
        <v>20153</v>
      </c>
      <c r="I367" s="901" t="s">
        <v>19764</v>
      </c>
      <c r="J367" s="901" t="s">
        <v>20865</v>
      </c>
      <c r="K367" s="902">
        <v>3</v>
      </c>
      <c r="L367" s="903">
        <v>12</v>
      </c>
      <c r="M367" s="802">
        <v>66000</v>
      </c>
      <c r="N367" s="904">
        <v>0</v>
      </c>
      <c r="O367" s="904">
        <v>6</v>
      </c>
      <c r="P367" s="802">
        <v>33000</v>
      </c>
      <c r="Q367" s="904">
        <v>0</v>
      </c>
      <c r="R367" s="904">
        <v>12</v>
      </c>
      <c r="S367" s="1008">
        <v>66000</v>
      </c>
    </row>
    <row r="368" spans="1:19" s="30" customFormat="1" ht="35" customHeight="1">
      <c r="A368" s="899" t="s">
        <v>19398</v>
      </c>
      <c r="B368" s="399" t="s">
        <v>280</v>
      </c>
      <c r="C368" s="399" t="s">
        <v>115</v>
      </c>
      <c r="D368" s="797" t="s">
        <v>20866</v>
      </c>
      <c r="E368" s="802">
        <v>5400</v>
      </c>
      <c r="F368" s="900" t="s">
        <v>20867</v>
      </c>
      <c r="G368" s="656" t="s">
        <v>20868</v>
      </c>
      <c r="H368" s="901" t="s">
        <v>19747</v>
      </c>
      <c r="I368" s="901" t="s">
        <v>19764</v>
      </c>
      <c r="J368" s="901" t="s">
        <v>20677</v>
      </c>
      <c r="K368" s="902">
        <v>2</v>
      </c>
      <c r="L368" s="903">
        <v>4</v>
      </c>
      <c r="M368" s="802">
        <v>21600</v>
      </c>
      <c r="N368" s="904">
        <v>0</v>
      </c>
      <c r="O368" s="904">
        <v>0</v>
      </c>
      <c r="P368" s="802">
        <v>0</v>
      </c>
      <c r="Q368" s="904">
        <v>0</v>
      </c>
      <c r="R368" s="904">
        <v>0</v>
      </c>
      <c r="S368" s="1008">
        <v>0</v>
      </c>
    </row>
    <row r="369" spans="1:19" s="30" customFormat="1" ht="35" customHeight="1">
      <c r="A369" s="899" t="s">
        <v>19398</v>
      </c>
      <c r="B369" s="399" t="s">
        <v>280</v>
      </c>
      <c r="C369" s="399" t="s">
        <v>115</v>
      </c>
      <c r="D369" s="797" t="s">
        <v>20869</v>
      </c>
      <c r="E369" s="802">
        <v>10000</v>
      </c>
      <c r="F369" s="900" t="s">
        <v>20870</v>
      </c>
      <c r="G369" s="656" t="s">
        <v>20871</v>
      </c>
      <c r="H369" s="901" t="s">
        <v>19810</v>
      </c>
      <c r="I369" s="901" t="s">
        <v>19703</v>
      </c>
      <c r="J369" s="901" t="s">
        <v>19887</v>
      </c>
      <c r="K369" s="902">
        <v>2</v>
      </c>
      <c r="L369" s="903">
        <v>12</v>
      </c>
      <c r="M369" s="802">
        <v>120000</v>
      </c>
      <c r="N369" s="904">
        <v>0</v>
      </c>
      <c r="O369" s="904">
        <v>6</v>
      </c>
      <c r="P369" s="802">
        <v>60000</v>
      </c>
      <c r="Q369" s="904">
        <v>0</v>
      </c>
      <c r="R369" s="904">
        <v>12</v>
      </c>
      <c r="S369" s="1008">
        <v>120000</v>
      </c>
    </row>
    <row r="370" spans="1:19" s="30" customFormat="1" ht="35" customHeight="1">
      <c r="A370" s="899" t="s">
        <v>19398</v>
      </c>
      <c r="B370" s="399" t="s">
        <v>280</v>
      </c>
      <c r="C370" s="399" t="s">
        <v>115</v>
      </c>
      <c r="D370" s="797" t="s">
        <v>20872</v>
      </c>
      <c r="E370" s="802">
        <v>6750</v>
      </c>
      <c r="F370" s="900" t="s">
        <v>20873</v>
      </c>
      <c r="G370" s="656" t="s">
        <v>20874</v>
      </c>
      <c r="H370" s="901" t="s">
        <v>19713</v>
      </c>
      <c r="I370" s="901" t="s">
        <v>19773</v>
      </c>
      <c r="J370" s="901" t="s">
        <v>20875</v>
      </c>
      <c r="K370" s="902">
        <v>2</v>
      </c>
      <c r="L370" s="903">
        <v>7</v>
      </c>
      <c r="M370" s="802">
        <v>49452.86</v>
      </c>
      <c r="N370" s="904">
        <v>2</v>
      </c>
      <c r="O370" s="904">
        <v>6</v>
      </c>
      <c r="P370" s="802">
        <v>33000</v>
      </c>
      <c r="Q370" s="903">
        <v>4</v>
      </c>
      <c r="R370" s="904">
        <v>12</v>
      </c>
      <c r="S370" s="1008">
        <v>66000</v>
      </c>
    </row>
    <row r="371" spans="1:19" s="30" customFormat="1" ht="35" customHeight="1">
      <c r="A371" s="899" t="s">
        <v>19398</v>
      </c>
      <c r="B371" s="399" t="s">
        <v>280</v>
      </c>
      <c r="C371" s="399" t="s">
        <v>115</v>
      </c>
      <c r="D371" s="797" t="s">
        <v>20876</v>
      </c>
      <c r="E371" s="802">
        <v>3500</v>
      </c>
      <c r="F371" s="900" t="s">
        <v>20877</v>
      </c>
      <c r="G371" s="656" t="s">
        <v>20878</v>
      </c>
      <c r="H371" s="901" t="s">
        <v>19713</v>
      </c>
      <c r="I371" s="901" t="s">
        <v>19773</v>
      </c>
      <c r="J371" s="901" t="s">
        <v>20879</v>
      </c>
      <c r="K371" s="902">
        <v>2</v>
      </c>
      <c r="L371" s="903">
        <v>7</v>
      </c>
      <c r="M371" s="802">
        <v>24500</v>
      </c>
      <c r="N371" s="904">
        <v>2</v>
      </c>
      <c r="O371" s="904">
        <v>6</v>
      </c>
      <c r="P371" s="802">
        <v>21000</v>
      </c>
      <c r="Q371" s="903">
        <v>4</v>
      </c>
      <c r="R371" s="904">
        <v>12</v>
      </c>
      <c r="S371" s="1008">
        <v>42000</v>
      </c>
    </row>
    <row r="372" spans="1:19" s="30" customFormat="1" ht="35" customHeight="1">
      <c r="A372" s="899" t="s">
        <v>19398</v>
      </c>
      <c r="B372" s="399" t="s">
        <v>280</v>
      </c>
      <c r="C372" s="399" t="s">
        <v>115</v>
      </c>
      <c r="D372" s="797" t="s">
        <v>20880</v>
      </c>
      <c r="E372" s="802">
        <v>15600</v>
      </c>
      <c r="F372" s="900" t="s">
        <v>20881</v>
      </c>
      <c r="G372" s="656" t="s">
        <v>20882</v>
      </c>
      <c r="H372" s="901" t="s">
        <v>19729</v>
      </c>
      <c r="I372" s="901" t="s">
        <v>19773</v>
      </c>
      <c r="J372" s="901" t="s">
        <v>19726</v>
      </c>
      <c r="K372" s="902">
        <v>1</v>
      </c>
      <c r="L372" s="903">
        <v>1</v>
      </c>
      <c r="M372" s="802">
        <v>9880</v>
      </c>
      <c r="N372" s="904">
        <v>0</v>
      </c>
      <c r="O372" s="904">
        <v>0</v>
      </c>
      <c r="P372" s="802">
        <v>0</v>
      </c>
      <c r="Q372" s="904">
        <v>0</v>
      </c>
      <c r="R372" s="904">
        <v>0</v>
      </c>
      <c r="S372" s="1008">
        <v>0</v>
      </c>
    </row>
    <row r="373" spans="1:19" s="30" customFormat="1" ht="34.9">
      <c r="A373" s="899" t="s">
        <v>19398</v>
      </c>
      <c r="B373" s="399" t="s">
        <v>280</v>
      </c>
      <c r="C373" s="399" t="s">
        <v>115</v>
      </c>
      <c r="D373" s="797" t="s">
        <v>20883</v>
      </c>
      <c r="E373" s="802">
        <v>15600</v>
      </c>
      <c r="F373" s="900" t="s">
        <v>20884</v>
      </c>
      <c r="G373" s="656" t="s">
        <v>20885</v>
      </c>
      <c r="H373" s="901" t="s">
        <v>19757</v>
      </c>
      <c r="I373" s="901" t="s">
        <v>19773</v>
      </c>
      <c r="J373" s="901" t="s">
        <v>20886</v>
      </c>
      <c r="K373" s="902">
        <v>2</v>
      </c>
      <c r="L373" s="903">
        <v>9</v>
      </c>
      <c r="M373" s="802">
        <v>122422.69</v>
      </c>
      <c r="N373" s="904">
        <v>0</v>
      </c>
      <c r="O373" s="904">
        <v>3</v>
      </c>
      <c r="P373" s="802">
        <v>34840</v>
      </c>
      <c r="Q373" s="904">
        <v>0</v>
      </c>
      <c r="R373" s="904">
        <v>0</v>
      </c>
      <c r="S373" s="1008">
        <v>0</v>
      </c>
    </row>
    <row r="374" spans="1:19" s="30" customFormat="1" ht="35" customHeight="1">
      <c r="A374" s="899" t="s">
        <v>19398</v>
      </c>
      <c r="B374" s="399" t="s">
        <v>280</v>
      </c>
      <c r="C374" s="399" t="s">
        <v>115</v>
      </c>
      <c r="D374" s="797" t="s">
        <v>20887</v>
      </c>
      <c r="E374" s="802">
        <v>15600</v>
      </c>
      <c r="F374" s="900" t="s">
        <v>20888</v>
      </c>
      <c r="G374" s="656" t="s">
        <v>20889</v>
      </c>
      <c r="H374" s="901" t="s">
        <v>19810</v>
      </c>
      <c r="I374" s="901" t="s">
        <v>20890</v>
      </c>
      <c r="J374" s="901" t="s">
        <v>19811</v>
      </c>
      <c r="K374" s="902">
        <v>1</v>
      </c>
      <c r="L374" s="903">
        <v>1</v>
      </c>
      <c r="M374" s="802">
        <v>2080</v>
      </c>
      <c r="N374" s="904">
        <v>0</v>
      </c>
      <c r="O374" s="904">
        <v>0</v>
      </c>
      <c r="P374" s="802">
        <v>0</v>
      </c>
      <c r="Q374" s="904">
        <v>0</v>
      </c>
      <c r="R374" s="904">
        <v>0</v>
      </c>
      <c r="S374" s="1008">
        <v>0</v>
      </c>
    </row>
    <row r="375" spans="1:19" s="30" customFormat="1" ht="35" customHeight="1">
      <c r="A375" s="899" t="s">
        <v>19398</v>
      </c>
      <c r="B375" s="399" t="s">
        <v>280</v>
      </c>
      <c r="C375" s="399" t="s">
        <v>115</v>
      </c>
      <c r="D375" s="797" t="s">
        <v>20891</v>
      </c>
      <c r="E375" s="802">
        <v>15600</v>
      </c>
      <c r="F375" s="900" t="s">
        <v>20892</v>
      </c>
      <c r="G375" s="656" t="s">
        <v>20893</v>
      </c>
      <c r="H375" s="901" t="s">
        <v>19713</v>
      </c>
      <c r="I375" s="901" t="s">
        <v>19773</v>
      </c>
      <c r="J375" s="901" t="s">
        <v>19733</v>
      </c>
      <c r="K375" s="902">
        <v>1</v>
      </c>
      <c r="L375" s="903">
        <v>2</v>
      </c>
      <c r="M375" s="802">
        <v>17124.37</v>
      </c>
      <c r="N375" s="904">
        <v>0</v>
      </c>
      <c r="O375" s="904">
        <v>4</v>
      </c>
      <c r="P375" s="802">
        <v>62400</v>
      </c>
      <c r="Q375" s="904">
        <v>0</v>
      </c>
      <c r="R375" s="904">
        <v>0</v>
      </c>
      <c r="S375" s="1008">
        <v>0</v>
      </c>
    </row>
    <row r="376" spans="1:19" s="30" customFormat="1" ht="35" customHeight="1">
      <c r="A376" s="899" t="s">
        <v>19398</v>
      </c>
      <c r="B376" s="399" t="s">
        <v>280</v>
      </c>
      <c r="C376" s="399" t="s">
        <v>115</v>
      </c>
      <c r="D376" s="797" t="s">
        <v>20894</v>
      </c>
      <c r="E376" s="802">
        <v>15600</v>
      </c>
      <c r="F376" s="900" t="s">
        <v>20895</v>
      </c>
      <c r="G376" s="656" t="s">
        <v>20896</v>
      </c>
      <c r="H376" s="901" t="s">
        <v>19713</v>
      </c>
      <c r="I376" s="901" t="s">
        <v>19773</v>
      </c>
      <c r="J376" s="901" t="s">
        <v>19733</v>
      </c>
      <c r="K376" s="902">
        <v>1</v>
      </c>
      <c r="L376" s="903">
        <v>9</v>
      </c>
      <c r="M376" s="802">
        <v>130289.21</v>
      </c>
      <c r="N376" s="904">
        <v>0</v>
      </c>
      <c r="O376" s="904">
        <v>0</v>
      </c>
      <c r="P376" s="802">
        <v>0</v>
      </c>
      <c r="Q376" s="904">
        <v>0</v>
      </c>
      <c r="R376" s="904">
        <v>0</v>
      </c>
      <c r="S376" s="1008">
        <v>0</v>
      </c>
    </row>
    <row r="377" spans="1:19" s="30" customFormat="1" ht="35" customHeight="1">
      <c r="A377" s="899" t="s">
        <v>19398</v>
      </c>
      <c r="B377" s="399" t="s">
        <v>280</v>
      </c>
      <c r="C377" s="399" t="s">
        <v>115</v>
      </c>
      <c r="D377" s="797" t="s">
        <v>20897</v>
      </c>
      <c r="E377" s="802">
        <v>10000</v>
      </c>
      <c r="F377" s="900" t="s">
        <v>20898</v>
      </c>
      <c r="G377" s="656" t="s">
        <v>20899</v>
      </c>
      <c r="H377" s="901" t="s">
        <v>20463</v>
      </c>
      <c r="I377" s="901" t="s">
        <v>19773</v>
      </c>
      <c r="J377" s="901" t="s">
        <v>20900</v>
      </c>
      <c r="K377" s="902">
        <v>3</v>
      </c>
      <c r="L377" s="903">
        <v>3</v>
      </c>
      <c r="M377" s="802">
        <v>29000</v>
      </c>
      <c r="N377" s="904">
        <v>0</v>
      </c>
      <c r="O377" s="904">
        <v>0</v>
      </c>
      <c r="P377" s="802">
        <v>0</v>
      </c>
      <c r="Q377" s="904">
        <v>0</v>
      </c>
      <c r="R377" s="904">
        <v>0</v>
      </c>
      <c r="S377" s="1008">
        <v>0</v>
      </c>
    </row>
    <row r="378" spans="1:19" s="30" customFormat="1" ht="35" customHeight="1">
      <c r="A378" s="899" t="s">
        <v>19398</v>
      </c>
      <c r="B378" s="399" t="s">
        <v>280</v>
      </c>
      <c r="C378" s="399" t="s">
        <v>115</v>
      </c>
      <c r="D378" s="797" t="s">
        <v>20901</v>
      </c>
      <c r="E378" s="802">
        <v>15600</v>
      </c>
      <c r="F378" s="900" t="s">
        <v>20902</v>
      </c>
      <c r="G378" s="656" t="s">
        <v>20903</v>
      </c>
      <c r="H378" s="901" t="s">
        <v>20904</v>
      </c>
      <c r="I378" s="901" t="s">
        <v>19773</v>
      </c>
      <c r="J378" s="901" t="s">
        <v>20905</v>
      </c>
      <c r="K378" s="902">
        <v>1</v>
      </c>
      <c r="L378" s="903">
        <v>2</v>
      </c>
      <c r="M378" s="802">
        <v>8840</v>
      </c>
      <c r="N378" s="904">
        <v>0</v>
      </c>
      <c r="O378" s="904">
        <v>0</v>
      </c>
      <c r="P378" s="802">
        <v>0</v>
      </c>
      <c r="Q378" s="904">
        <v>0</v>
      </c>
      <c r="R378" s="904">
        <v>0</v>
      </c>
      <c r="S378" s="1008">
        <v>0</v>
      </c>
    </row>
    <row r="379" spans="1:19" s="30" customFormat="1" ht="35" customHeight="1">
      <c r="A379" s="899" t="s">
        <v>19398</v>
      </c>
      <c r="B379" s="399" t="s">
        <v>280</v>
      </c>
      <c r="C379" s="399" t="s">
        <v>115</v>
      </c>
      <c r="D379" s="797" t="s">
        <v>20906</v>
      </c>
      <c r="E379" s="802">
        <v>12000</v>
      </c>
      <c r="F379" s="900" t="s">
        <v>20907</v>
      </c>
      <c r="G379" s="656" t="s">
        <v>20908</v>
      </c>
      <c r="H379" s="901" t="s">
        <v>19713</v>
      </c>
      <c r="I379" s="901" t="s">
        <v>19773</v>
      </c>
      <c r="J379" s="901" t="s">
        <v>19815</v>
      </c>
      <c r="K379" s="902">
        <v>2</v>
      </c>
      <c r="L379" s="903">
        <v>10</v>
      </c>
      <c r="M379" s="802">
        <v>118800</v>
      </c>
      <c r="N379" s="904">
        <v>0</v>
      </c>
      <c r="O379" s="904">
        <v>6</v>
      </c>
      <c r="P379" s="802">
        <v>72000</v>
      </c>
      <c r="Q379" s="904">
        <v>0</v>
      </c>
      <c r="R379" s="904">
        <v>12</v>
      </c>
      <c r="S379" s="1008">
        <v>144000</v>
      </c>
    </row>
    <row r="380" spans="1:19" s="30" customFormat="1" ht="35" customHeight="1">
      <c r="A380" s="899" t="s">
        <v>19398</v>
      </c>
      <c r="B380" s="399" t="s">
        <v>280</v>
      </c>
      <c r="C380" s="399" t="s">
        <v>115</v>
      </c>
      <c r="D380" s="797" t="s">
        <v>20909</v>
      </c>
      <c r="E380" s="802">
        <v>15600</v>
      </c>
      <c r="F380" s="900" t="s">
        <v>20910</v>
      </c>
      <c r="G380" s="656" t="s">
        <v>20911</v>
      </c>
      <c r="H380" s="901" t="s">
        <v>19713</v>
      </c>
      <c r="I380" s="901" t="s">
        <v>19773</v>
      </c>
      <c r="J380" s="901" t="s">
        <v>19733</v>
      </c>
      <c r="K380" s="902">
        <v>2</v>
      </c>
      <c r="L380" s="903">
        <v>9</v>
      </c>
      <c r="M380" s="802">
        <v>132747.5</v>
      </c>
      <c r="N380" s="904">
        <v>0</v>
      </c>
      <c r="O380" s="904">
        <v>0</v>
      </c>
      <c r="P380" s="802">
        <v>0</v>
      </c>
      <c r="Q380" s="904">
        <v>0</v>
      </c>
      <c r="R380" s="904">
        <v>0</v>
      </c>
      <c r="S380" s="1008">
        <v>0</v>
      </c>
    </row>
    <row r="381" spans="1:19" s="30" customFormat="1" ht="35" customHeight="1">
      <c r="A381" s="899" t="s">
        <v>19398</v>
      </c>
      <c r="B381" s="399" t="s">
        <v>280</v>
      </c>
      <c r="C381" s="399" t="s">
        <v>115</v>
      </c>
      <c r="D381" s="797" t="s">
        <v>20912</v>
      </c>
      <c r="E381" s="802">
        <v>3500</v>
      </c>
      <c r="F381" s="900" t="s">
        <v>20913</v>
      </c>
      <c r="G381" s="656" t="s">
        <v>20914</v>
      </c>
      <c r="H381" s="901" t="s">
        <v>20242</v>
      </c>
      <c r="I381" s="901" t="s">
        <v>19773</v>
      </c>
      <c r="J381" s="901" t="s">
        <v>20915</v>
      </c>
      <c r="K381" s="902">
        <v>2</v>
      </c>
      <c r="L381" s="903">
        <v>7</v>
      </c>
      <c r="M381" s="802">
        <v>24500</v>
      </c>
      <c r="N381" s="904">
        <v>2</v>
      </c>
      <c r="O381" s="904">
        <v>6</v>
      </c>
      <c r="P381" s="802">
        <v>21000</v>
      </c>
      <c r="Q381" s="904">
        <v>0</v>
      </c>
      <c r="R381" s="904">
        <v>0</v>
      </c>
      <c r="S381" s="1008">
        <v>0</v>
      </c>
    </row>
    <row r="382" spans="1:19" s="30" customFormat="1" ht="35" customHeight="1">
      <c r="A382" s="899" t="s">
        <v>19398</v>
      </c>
      <c r="B382" s="399" t="s">
        <v>280</v>
      </c>
      <c r="C382" s="399" t="s">
        <v>115</v>
      </c>
      <c r="D382" s="797" t="s">
        <v>20916</v>
      </c>
      <c r="E382" s="802">
        <v>15600</v>
      </c>
      <c r="F382" s="900" t="s">
        <v>20917</v>
      </c>
      <c r="G382" s="656" t="s">
        <v>20918</v>
      </c>
      <c r="H382" s="901" t="s">
        <v>19988</v>
      </c>
      <c r="I382" s="901" t="s">
        <v>20890</v>
      </c>
      <c r="J382" s="901" t="s">
        <v>20389</v>
      </c>
      <c r="K382" s="902">
        <v>2</v>
      </c>
      <c r="L382" s="903">
        <v>3</v>
      </c>
      <c r="M382" s="802">
        <v>39000</v>
      </c>
      <c r="N382" s="904">
        <v>0</v>
      </c>
      <c r="O382" s="904">
        <v>0</v>
      </c>
      <c r="P382" s="802">
        <v>0</v>
      </c>
      <c r="Q382" s="904">
        <v>0</v>
      </c>
      <c r="R382" s="904">
        <v>0</v>
      </c>
      <c r="S382" s="1008">
        <v>0</v>
      </c>
    </row>
    <row r="383" spans="1:19" s="30" customFormat="1" ht="35" customHeight="1">
      <c r="A383" s="899" t="s">
        <v>19398</v>
      </c>
      <c r="B383" s="399" t="s">
        <v>280</v>
      </c>
      <c r="C383" s="399" t="s">
        <v>115</v>
      </c>
      <c r="D383" s="797" t="s">
        <v>20919</v>
      </c>
      <c r="E383" s="802">
        <v>15600</v>
      </c>
      <c r="F383" s="900" t="s">
        <v>20920</v>
      </c>
      <c r="G383" s="656" t="s">
        <v>20921</v>
      </c>
      <c r="H383" s="901" t="s">
        <v>19713</v>
      </c>
      <c r="I383" s="901" t="s">
        <v>20922</v>
      </c>
      <c r="J383" s="901" t="s">
        <v>20923</v>
      </c>
      <c r="K383" s="902">
        <v>1</v>
      </c>
      <c r="L383" s="903">
        <v>1</v>
      </c>
      <c r="M383" s="802">
        <v>13520</v>
      </c>
      <c r="N383" s="904">
        <v>0</v>
      </c>
      <c r="O383" s="904">
        <v>0</v>
      </c>
      <c r="P383" s="802">
        <v>0</v>
      </c>
      <c r="Q383" s="904">
        <v>0</v>
      </c>
      <c r="R383" s="904">
        <v>0</v>
      </c>
      <c r="S383" s="1008">
        <v>0</v>
      </c>
    </row>
    <row r="384" spans="1:19" s="30" customFormat="1" ht="35" customHeight="1">
      <c r="A384" s="899" t="s">
        <v>19398</v>
      </c>
      <c r="B384" s="399" t="s">
        <v>280</v>
      </c>
      <c r="C384" s="399" t="s">
        <v>115</v>
      </c>
      <c r="D384" s="797" t="s">
        <v>20924</v>
      </c>
      <c r="E384" s="802">
        <v>3500</v>
      </c>
      <c r="F384" s="900" t="s">
        <v>20925</v>
      </c>
      <c r="G384" s="656" t="s">
        <v>20926</v>
      </c>
      <c r="H384" s="901" t="s">
        <v>19713</v>
      </c>
      <c r="I384" s="901" t="s">
        <v>19773</v>
      </c>
      <c r="J384" s="901" t="s">
        <v>20927</v>
      </c>
      <c r="K384" s="902">
        <v>2</v>
      </c>
      <c r="L384" s="903">
        <v>7</v>
      </c>
      <c r="M384" s="802">
        <v>24500</v>
      </c>
      <c r="N384" s="904">
        <v>2</v>
      </c>
      <c r="O384" s="904">
        <v>1</v>
      </c>
      <c r="P384" s="802">
        <v>2063.88</v>
      </c>
      <c r="Q384" s="904">
        <v>0</v>
      </c>
      <c r="R384" s="904">
        <v>0</v>
      </c>
      <c r="S384" s="1008">
        <v>0</v>
      </c>
    </row>
    <row r="385" spans="1:19" s="30" customFormat="1" ht="35" customHeight="1">
      <c r="A385" s="899" t="s">
        <v>19398</v>
      </c>
      <c r="B385" s="399" t="s">
        <v>280</v>
      </c>
      <c r="C385" s="399" t="s">
        <v>115</v>
      </c>
      <c r="D385" s="797" t="s">
        <v>20928</v>
      </c>
      <c r="E385" s="802">
        <v>14000</v>
      </c>
      <c r="F385" s="900" t="s">
        <v>20929</v>
      </c>
      <c r="G385" s="656" t="s">
        <v>20930</v>
      </c>
      <c r="H385" s="901" t="s">
        <v>20561</v>
      </c>
      <c r="I385" s="901" t="s">
        <v>19773</v>
      </c>
      <c r="J385" s="901" t="s">
        <v>20931</v>
      </c>
      <c r="K385" s="902">
        <v>3</v>
      </c>
      <c r="L385" s="903">
        <v>12</v>
      </c>
      <c r="M385" s="802">
        <v>166133.33000000002</v>
      </c>
      <c r="N385" s="904">
        <v>0</v>
      </c>
      <c r="O385" s="904">
        <v>6</v>
      </c>
      <c r="P385" s="802">
        <v>84000</v>
      </c>
      <c r="Q385" s="904">
        <v>0</v>
      </c>
      <c r="R385" s="904">
        <v>12</v>
      </c>
      <c r="S385" s="1008">
        <v>168000</v>
      </c>
    </row>
    <row r="386" spans="1:19" s="30" customFormat="1" ht="35" customHeight="1">
      <c r="A386" s="899" t="s">
        <v>19398</v>
      </c>
      <c r="B386" s="399" t="s">
        <v>280</v>
      </c>
      <c r="C386" s="399" t="s">
        <v>115</v>
      </c>
      <c r="D386" s="797" t="s">
        <v>20932</v>
      </c>
      <c r="E386" s="802">
        <v>13000</v>
      </c>
      <c r="F386" s="900" t="s">
        <v>20933</v>
      </c>
      <c r="G386" s="656" t="s">
        <v>20934</v>
      </c>
      <c r="H386" s="901" t="s">
        <v>19713</v>
      </c>
      <c r="I386" s="901" t="s">
        <v>19773</v>
      </c>
      <c r="J386" s="901" t="s">
        <v>19815</v>
      </c>
      <c r="K386" s="902">
        <v>3</v>
      </c>
      <c r="L386" s="903">
        <v>8</v>
      </c>
      <c r="M386" s="802">
        <v>97066.67</v>
      </c>
      <c r="N386" s="904">
        <v>0</v>
      </c>
      <c r="O386" s="904">
        <v>0</v>
      </c>
      <c r="P386" s="802">
        <v>0</v>
      </c>
      <c r="Q386" s="904">
        <v>0</v>
      </c>
      <c r="R386" s="904">
        <v>0</v>
      </c>
      <c r="S386" s="1008">
        <v>0</v>
      </c>
    </row>
    <row r="387" spans="1:19" s="30" customFormat="1" ht="95.45" customHeight="1">
      <c r="A387" s="899" t="s">
        <v>19398</v>
      </c>
      <c r="B387" s="399" t="s">
        <v>280</v>
      </c>
      <c r="C387" s="399" t="s">
        <v>115</v>
      </c>
      <c r="D387" s="797" t="s">
        <v>20935</v>
      </c>
      <c r="E387" s="802">
        <v>15600</v>
      </c>
      <c r="F387" s="900" t="s">
        <v>20936</v>
      </c>
      <c r="G387" s="656" t="s">
        <v>20937</v>
      </c>
      <c r="H387" s="901" t="s">
        <v>20463</v>
      </c>
      <c r="I387" s="901" t="s">
        <v>19764</v>
      </c>
      <c r="J387" s="901" t="s">
        <v>20938</v>
      </c>
      <c r="K387" s="902">
        <v>1</v>
      </c>
      <c r="L387" s="903">
        <v>2</v>
      </c>
      <c r="M387" s="802">
        <v>18200</v>
      </c>
      <c r="N387" s="904">
        <v>0</v>
      </c>
      <c r="O387" s="904">
        <v>0</v>
      </c>
      <c r="P387" s="802">
        <v>0</v>
      </c>
      <c r="Q387" s="904">
        <v>0</v>
      </c>
      <c r="R387" s="904">
        <v>0</v>
      </c>
      <c r="S387" s="1008">
        <v>0</v>
      </c>
    </row>
    <row r="388" spans="1:19" s="30" customFormat="1" ht="67.8" customHeight="1">
      <c r="A388" s="899" t="s">
        <v>19398</v>
      </c>
      <c r="B388" s="399" t="s">
        <v>280</v>
      </c>
      <c r="C388" s="399" t="s">
        <v>115</v>
      </c>
      <c r="D388" s="797" t="s">
        <v>20939</v>
      </c>
      <c r="E388" s="802">
        <v>15600</v>
      </c>
      <c r="F388" s="900" t="s">
        <v>20940</v>
      </c>
      <c r="G388" s="656" t="s">
        <v>20941</v>
      </c>
      <c r="H388" s="901" t="s">
        <v>19708</v>
      </c>
      <c r="I388" s="901" t="s">
        <v>19773</v>
      </c>
      <c r="J388" s="901" t="s">
        <v>20942</v>
      </c>
      <c r="K388" s="902">
        <v>1</v>
      </c>
      <c r="L388" s="903">
        <v>4</v>
      </c>
      <c r="M388" s="802">
        <v>48360</v>
      </c>
      <c r="N388" s="904">
        <v>0</v>
      </c>
      <c r="O388" s="904">
        <v>0</v>
      </c>
      <c r="P388" s="802">
        <v>0</v>
      </c>
      <c r="Q388" s="904">
        <v>0</v>
      </c>
      <c r="R388" s="904">
        <v>0</v>
      </c>
      <c r="S388" s="1008">
        <v>0</v>
      </c>
    </row>
    <row r="389" spans="1:19" s="30" customFormat="1" ht="35" customHeight="1">
      <c r="A389" s="899" t="s">
        <v>19398</v>
      </c>
      <c r="B389" s="399" t="s">
        <v>280</v>
      </c>
      <c r="C389" s="399" t="s">
        <v>115</v>
      </c>
      <c r="D389" s="797" t="s">
        <v>20943</v>
      </c>
      <c r="E389" s="802">
        <v>15600</v>
      </c>
      <c r="F389" s="900" t="s">
        <v>20944</v>
      </c>
      <c r="G389" s="656" t="s">
        <v>20945</v>
      </c>
      <c r="H389" s="901" t="s">
        <v>20463</v>
      </c>
      <c r="I389" s="901" t="s">
        <v>19773</v>
      </c>
      <c r="J389" s="901" t="s">
        <v>20946</v>
      </c>
      <c r="K389" s="902">
        <v>1</v>
      </c>
      <c r="L389" s="903">
        <v>9</v>
      </c>
      <c r="M389" s="802">
        <v>132747.5</v>
      </c>
      <c r="N389" s="904">
        <v>0</v>
      </c>
      <c r="O389" s="904">
        <v>0</v>
      </c>
      <c r="P389" s="802">
        <v>0</v>
      </c>
      <c r="Q389" s="904">
        <v>0</v>
      </c>
      <c r="R389" s="904">
        <v>0</v>
      </c>
      <c r="S389" s="1008">
        <v>0</v>
      </c>
    </row>
    <row r="390" spans="1:19" s="30" customFormat="1" ht="35" customHeight="1">
      <c r="A390" s="899" t="s">
        <v>19398</v>
      </c>
      <c r="B390" s="399" t="s">
        <v>280</v>
      </c>
      <c r="C390" s="399" t="s">
        <v>115</v>
      </c>
      <c r="D390" s="797" t="s">
        <v>20947</v>
      </c>
      <c r="E390" s="802">
        <v>8000</v>
      </c>
      <c r="F390" s="900" t="s">
        <v>20948</v>
      </c>
      <c r="G390" s="656" t="s">
        <v>20949</v>
      </c>
      <c r="H390" s="901" t="s">
        <v>19713</v>
      </c>
      <c r="I390" s="901" t="s">
        <v>19773</v>
      </c>
      <c r="J390" s="901" t="s">
        <v>19733</v>
      </c>
      <c r="K390" s="902">
        <v>2</v>
      </c>
      <c r="L390" s="903">
        <v>12</v>
      </c>
      <c r="M390" s="802">
        <v>95200</v>
      </c>
      <c r="N390" s="904">
        <v>0</v>
      </c>
      <c r="O390" s="904">
        <v>6</v>
      </c>
      <c r="P390" s="802">
        <v>48000</v>
      </c>
      <c r="Q390" s="904">
        <v>0</v>
      </c>
      <c r="R390" s="904">
        <v>12</v>
      </c>
      <c r="S390" s="1008">
        <v>96000</v>
      </c>
    </row>
    <row r="391" spans="1:19" s="30" customFormat="1" ht="35" customHeight="1">
      <c r="A391" s="899" t="s">
        <v>19398</v>
      </c>
      <c r="B391" s="399" t="s">
        <v>280</v>
      </c>
      <c r="C391" s="399" t="s">
        <v>115</v>
      </c>
      <c r="D391" s="797" t="s">
        <v>20950</v>
      </c>
      <c r="E391" s="802">
        <v>9000</v>
      </c>
      <c r="F391" s="900" t="s">
        <v>20951</v>
      </c>
      <c r="G391" s="656" t="s">
        <v>20952</v>
      </c>
      <c r="H391" s="901" t="s">
        <v>20242</v>
      </c>
      <c r="I391" s="901" t="s">
        <v>19773</v>
      </c>
      <c r="J391" s="901" t="s">
        <v>12660</v>
      </c>
      <c r="K391" s="902">
        <v>1</v>
      </c>
      <c r="L391" s="903">
        <v>2</v>
      </c>
      <c r="M391" s="802">
        <v>6600</v>
      </c>
      <c r="N391" s="904">
        <v>0</v>
      </c>
      <c r="O391" s="904">
        <v>0</v>
      </c>
      <c r="P391" s="802">
        <v>0</v>
      </c>
      <c r="Q391" s="904">
        <v>0</v>
      </c>
      <c r="R391" s="904">
        <v>0</v>
      </c>
      <c r="S391" s="1008">
        <v>0</v>
      </c>
    </row>
    <row r="392" spans="1:19" s="30" customFormat="1" ht="35" customHeight="1">
      <c r="A392" s="899" t="s">
        <v>19398</v>
      </c>
      <c r="B392" s="399" t="s">
        <v>280</v>
      </c>
      <c r="C392" s="399" t="s">
        <v>115</v>
      </c>
      <c r="D392" s="797" t="s">
        <v>20953</v>
      </c>
      <c r="E392" s="802">
        <v>3500</v>
      </c>
      <c r="F392" s="900" t="s">
        <v>20954</v>
      </c>
      <c r="G392" s="656" t="s">
        <v>20955</v>
      </c>
      <c r="H392" s="901" t="s">
        <v>20242</v>
      </c>
      <c r="I392" s="901" t="s">
        <v>19773</v>
      </c>
      <c r="J392" s="901" t="s">
        <v>20927</v>
      </c>
      <c r="K392" s="902">
        <v>2</v>
      </c>
      <c r="L392" s="903">
        <v>7</v>
      </c>
      <c r="M392" s="802">
        <v>22887</v>
      </c>
      <c r="N392" s="904">
        <v>0</v>
      </c>
      <c r="O392" s="904">
        <v>0</v>
      </c>
      <c r="P392" s="802">
        <v>0</v>
      </c>
      <c r="Q392" s="904">
        <v>0</v>
      </c>
      <c r="R392" s="904">
        <v>0</v>
      </c>
      <c r="S392" s="1008">
        <v>0</v>
      </c>
    </row>
    <row r="393" spans="1:19" s="30" customFormat="1" ht="35" customHeight="1">
      <c r="A393" s="899" t="s">
        <v>19398</v>
      </c>
      <c r="B393" s="399" t="s">
        <v>280</v>
      </c>
      <c r="C393" s="399" t="s">
        <v>115</v>
      </c>
      <c r="D393" s="797" t="s">
        <v>20956</v>
      </c>
      <c r="E393" s="802">
        <v>8500</v>
      </c>
      <c r="F393" s="900" t="s">
        <v>20957</v>
      </c>
      <c r="G393" s="656" t="s">
        <v>20958</v>
      </c>
      <c r="H393" s="901" t="s">
        <v>20360</v>
      </c>
      <c r="I393" s="901" t="s">
        <v>19773</v>
      </c>
      <c r="J393" s="901" t="s">
        <v>20959</v>
      </c>
      <c r="K393" s="902">
        <v>3</v>
      </c>
      <c r="L393" s="903">
        <v>12</v>
      </c>
      <c r="M393" s="802">
        <v>101150</v>
      </c>
      <c r="N393" s="904">
        <v>0</v>
      </c>
      <c r="O393" s="904">
        <v>6</v>
      </c>
      <c r="P393" s="802">
        <v>51000</v>
      </c>
      <c r="Q393" s="904">
        <v>0</v>
      </c>
      <c r="R393" s="904">
        <v>12</v>
      </c>
      <c r="S393" s="1008">
        <v>102000</v>
      </c>
    </row>
    <row r="394" spans="1:19" s="30" customFormat="1" ht="35" customHeight="1">
      <c r="A394" s="899" t="s">
        <v>19398</v>
      </c>
      <c r="B394" s="399" t="s">
        <v>280</v>
      </c>
      <c r="C394" s="399" t="s">
        <v>115</v>
      </c>
      <c r="D394" s="797" t="s">
        <v>20960</v>
      </c>
      <c r="E394" s="802">
        <v>8000</v>
      </c>
      <c r="F394" s="900" t="s">
        <v>20961</v>
      </c>
      <c r="G394" s="656" t="s">
        <v>20962</v>
      </c>
      <c r="H394" s="901" t="s">
        <v>20242</v>
      </c>
      <c r="I394" s="901" t="s">
        <v>19773</v>
      </c>
      <c r="J394" s="901" t="s">
        <v>20963</v>
      </c>
      <c r="K394" s="902">
        <v>3</v>
      </c>
      <c r="L394" s="903">
        <v>8</v>
      </c>
      <c r="M394" s="802">
        <v>59733.33</v>
      </c>
      <c r="N394" s="904">
        <v>2</v>
      </c>
      <c r="O394" s="904">
        <v>6</v>
      </c>
      <c r="P394" s="802">
        <v>48000</v>
      </c>
      <c r="Q394" s="904">
        <v>4</v>
      </c>
      <c r="R394" s="904">
        <v>12</v>
      </c>
      <c r="S394" s="1008">
        <v>96000</v>
      </c>
    </row>
    <row r="395" spans="1:19" s="30" customFormat="1" ht="35" customHeight="1">
      <c r="A395" s="899" t="s">
        <v>19398</v>
      </c>
      <c r="B395" s="399" t="s">
        <v>280</v>
      </c>
      <c r="C395" s="399" t="s">
        <v>115</v>
      </c>
      <c r="D395" s="797" t="s">
        <v>20829</v>
      </c>
      <c r="E395" s="802">
        <v>7000</v>
      </c>
      <c r="F395" s="900" t="s">
        <v>20964</v>
      </c>
      <c r="G395" s="656" t="s">
        <v>20965</v>
      </c>
      <c r="H395" s="901" t="s">
        <v>19729</v>
      </c>
      <c r="I395" s="901" t="s">
        <v>19773</v>
      </c>
      <c r="J395" s="901" t="s">
        <v>20966</v>
      </c>
      <c r="K395" s="902">
        <v>2</v>
      </c>
      <c r="L395" s="903">
        <v>12</v>
      </c>
      <c r="M395" s="802">
        <v>83300</v>
      </c>
      <c r="N395" s="904">
        <v>0</v>
      </c>
      <c r="O395" s="904">
        <v>6</v>
      </c>
      <c r="P395" s="802">
        <v>42000</v>
      </c>
      <c r="Q395" s="904">
        <v>0</v>
      </c>
      <c r="R395" s="904">
        <v>12</v>
      </c>
      <c r="S395" s="1008">
        <v>84000</v>
      </c>
    </row>
    <row r="396" spans="1:19" s="30" customFormat="1" ht="35" customHeight="1">
      <c r="A396" s="899" t="s">
        <v>19398</v>
      </c>
      <c r="B396" s="399" t="s">
        <v>280</v>
      </c>
      <c r="C396" s="399" t="s">
        <v>115</v>
      </c>
      <c r="D396" s="797" t="s">
        <v>20967</v>
      </c>
      <c r="E396" s="802">
        <v>7000</v>
      </c>
      <c r="F396" s="900" t="s">
        <v>20968</v>
      </c>
      <c r="G396" s="656" t="s">
        <v>20969</v>
      </c>
      <c r="H396" s="901" t="s">
        <v>19741</v>
      </c>
      <c r="I396" s="901" t="s">
        <v>20970</v>
      </c>
      <c r="J396" s="901" t="s">
        <v>20971</v>
      </c>
      <c r="K396" s="902">
        <v>2</v>
      </c>
      <c r="L396" s="903">
        <v>11</v>
      </c>
      <c r="M396" s="802">
        <v>77000</v>
      </c>
      <c r="N396" s="904">
        <v>0</v>
      </c>
      <c r="O396" s="904">
        <v>6</v>
      </c>
      <c r="P396" s="802">
        <v>42000</v>
      </c>
      <c r="Q396" s="904">
        <v>0</v>
      </c>
      <c r="R396" s="904">
        <v>12</v>
      </c>
      <c r="S396" s="1008">
        <v>84000</v>
      </c>
    </row>
    <row r="397" spans="1:19" s="30" customFormat="1" ht="35" customHeight="1">
      <c r="A397" s="899" t="s">
        <v>19398</v>
      </c>
      <c r="B397" s="399" t="s">
        <v>280</v>
      </c>
      <c r="C397" s="399" t="s">
        <v>115</v>
      </c>
      <c r="D397" s="797" t="s">
        <v>20972</v>
      </c>
      <c r="E397" s="802">
        <v>7000</v>
      </c>
      <c r="F397" s="900" t="s">
        <v>20973</v>
      </c>
      <c r="G397" s="656" t="s">
        <v>20974</v>
      </c>
      <c r="H397" s="901" t="s">
        <v>19713</v>
      </c>
      <c r="I397" s="901" t="s">
        <v>19773</v>
      </c>
      <c r="J397" s="901" t="s">
        <v>19815</v>
      </c>
      <c r="K397" s="902">
        <v>2</v>
      </c>
      <c r="L397" s="903">
        <v>10</v>
      </c>
      <c r="M397" s="802">
        <v>67900</v>
      </c>
      <c r="N397" s="904">
        <v>0</v>
      </c>
      <c r="O397" s="904">
        <v>6</v>
      </c>
      <c r="P397" s="802">
        <v>42000</v>
      </c>
      <c r="Q397" s="904">
        <v>0</v>
      </c>
      <c r="R397" s="904">
        <v>12</v>
      </c>
      <c r="S397" s="1008">
        <v>84000</v>
      </c>
    </row>
    <row r="398" spans="1:19" s="30" customFormat="1" ht="35" customHeight="1">
      <c r="A398" s="899" t="s">
        <v>19398</v>
      </c>
      <c r="B398" s="399" t="s">
        <v>280</v>
      </c>
      <c r="C398" s="399" t="s">
        <v>115</v>
      </c>
      <c r="D398" s="797" t="s">
        <v>20975</v>
      </c>
      <c r="E398" s="802">
        <v>3900</v>
      </c>
      <c r="F398" s="900" t="s">
        <v>20976</v>
      </c>
      <c r="G398" s="656" t="s">
        <v>20977</v>
      </c>
      <c r="H398" s="901" t="s">
        <v>20978</v>
      </c>
      <c r="I398" s="901" t="s">
        <v>19764</v>
      </c>
      <c r="J398" s="901" t="s">
        <v>20978</v>
      </c>
      <c r="K398" s="902">
        <v>2</v>
      </c>
      <c r="L398" s="903">
        <v>12</v>
      </c>
      <c r="M398" s="802">
        <v>45623</v>
      </c>
      <c r="N398" s="904">
        <v>0</v>
      </c>
      <c r="O398" s="904">
        <v>6</v>
      </c>
      <c r="P398" s="802">
        <v>23400</v>
      </c>
      <c r="Q398" s="904">
        <v>0</v>
      </c>
      <c r="R398" s="904">
        <v>12</v>
      </c>
      <c r="S398" s="1008">
        <v>46800</v>
      </c>
    </row>
    <row r="399" spans="1:19" s="30" customFormat="1" ht="35" customHeight="1">
      <c r="A399" s="899" t="s">
        <v>19398</v>
      </c>
      <c r="B399" s="399" t="s">
        <v>280</v>
      </c>
      <c r="C399" s="399" t="s">
        <v>115</v>
      </c>
      <c r="D399" s="797" t="s">
        <v>20979</v>
      </c>
      <c r="E399" s="802">
        <v>15600</v>
      </c>
      <c r="F399" s="900" t="s">
        <v>20980</v>
      </c>
      <c r="G399" s="656" t="s">
        <v>20981</v>
      </c>
      <c r="H399" s="901" t="s">
        <v>19713</v>
      </c>
      <c r="I399" s="901" t="s">
        <v>19773</v>
      </c>
      <c r="J399" s="901" t="s">
        <v>19733</v>
      </c>
      <c r="K399" s="902">
        <v>1</v>
      </c>
      <c r="L399" s="903">
        <v>8</v>
      </c>
      <c r="M399" s="802">
        <v>117520</v>
      </c>
      <c r="N399" s="904">
        <v>0</v>
      </c>
      <c r="O399" s="904">
        <v>6</v>
      </c>
      <c r="P399" s="802">
        <v>93600</v>
      </c>
      <c r="Q399" s="904">
        <v>0</v>
      </c>
      <c r="R399" s="904">
        <v>12</v>
      </c>
      <c r="S399" s="1008">
        <v>187200</v>
      </c>
    </row>
    <row r="400" spans="1:19" s="30" customFormat="1" ht="35" customHeight="1">
      <c r="A400" s="899" t="s">
        <v>19398</v>
      </c>
      <c r="B400" s="399" t="s">
        <v>280</v>
      </c>
      <c r="C400" s="399" t="s">
        <v>115</v>
      </c>
      <c r="D400" s="797" t="s">
        <v>20982</v>
      </c>
      <c r="E400" s="802">
        <v>12000</v>
      </c>
      <c r="F400" s="900" t="s">
        <v>20983</v>
      </c>
      <c r="G400" s="656" t="s">
        <v>20984</v>
      </c>
      <c r="H400" s="901" t="s">
        <v>19713</v>
      </c>
      <c r="I400" s="901" t="s">
        <v>19714</v>
      </c>
      <c r="J400" s="901" t="s">
        <v>19733</v>
      </c>
      <c r="K400" s="902">
        <v>2</v>
      </c>
      <c r="L400" s="903">
        <v>10</v>
      </c>
      <c r="M400" s="802">
        <v>116800</v>
      </c>
      <c r="N400" s="904">
        <v>0</v>
      </c>
      <c r="O400" s="904">
        <v>6</v>
      </c>
      <c r="P400" s="802">
        <v>72000</v>
      </c>
      <c r="Q400" s="904">
        <v>0</v>
      </c>
      <c r="R400" s="904">
        <v>12</v>
      </c>
      <c r="S400" s="1008">
        <v>144000</v>
      </c>
    </row>
    <row r="401" spans="1:19" s="30" customFormat="1" ht="35" customHeight="1">
      <c r="A401" s="899" t="s">
        <v>19398</v>
      </c>
      <c r="B401" s="399" t="s">
        <v>280</v>
      </c>
      <c r="C401" s="399" t="s">
        <v>115</v>
      </c>
      <c r="D401" s="797" t="s">
        <v>20985</v>
      </c>
      <c r="E401" s="802">
        <v>6000</v>
      </c>
      <c r="F401" s="900" t="s">
        <v>20986</v>
      </c>
      <c r="G401" s="656" t="s">
        <v>20987</v>
      </c>
      <c r="H401" s="901" t="s">
        <v>19713</v>
      </c>
      <c r="I401" s="901" t="s">
        <v>19773</v>
      </c>
      <c r="J401" s="901" t="s">
        <v>19733</v>
      </c>
      <c r="K401" s="902">
        <v>2</v>
      </c>
      <c r="L401" s="903">
        <v>10</v>
      </c>
      <c r="M401" s="802">
        <v>59600</v>
      </c>
      <c r="N401" s="904">
        <v>0</v>
      </c>
      <c r="O401" s="904">
        <v>6</v>
      </c>
      <c r="P401" s="802">
        <v>36000</v>
      </c>
      <c r="Q401" s="904">
        <v>0</v>
      </c>
      <c r="R401" s="904">
        <v>12</v>
      </c>
      <c r="S401" s="1008">
        <v>72000</v>
      </c>
    </row>
    <row r="402" spans="1:19" s="30" customFormat="1" ht="35" customHeight="1">
      <c r="A402" s="899" t="s">
        <v>19398</v>
      </c>
      <c r="B402" s="399" t="s">
        <v>280</v>
      </c>
      <c r="C402" s="399" t="s">
        <v>115</v>
      </c>
      <c r="D402" s="797" t="s">
        <v>20988</v>
      </c>
      <c r="E402" s="802">
        <v>5000</v>
      </c>
      <c r="F402" s="900" t="s">
        <v>20989</v>
      </c>
      <c r="G402" s="656" t="s">
        <v>20990</v>
      </c>
      <c r="H402" s="901" t="s">
        <v>20192</v>
      </c>
      <c r="I402" s="901" t="s">
        <v>19773</v>
      </c>
      <c r="J402" s="901" t="s">
        <v>20285</v>
      </c>
      <c r="K402" s="902">
        <v>2</v>
      </c>
      <c r="L402" s="903">
        <v>11</v>
      </c>
      <c r="M402" s="802">
        <v>48220.25</v>
      </c>
      <c r="N402" s="904">
        <v>0</v>
      </c>
      <c r="O402" s="904">
        <v>0</v>
      </c>
      <c r="P402" s="802">
        <v>0</v>
      </c>
      <c r="Q402" s="904">
        <v>0</v>
      </c>
      <c r="R402" s="904">
        <v>0</v>
      </c>
      <c r="S402" s="1008">
        <v>0</v>
      </c>
    </row>
    <row r="403" spans="1:19" s="30" customFormat="1" ht="35" customHeight="1">
      <c r="A403" s="899" t="s">
        <v>19398</v>
      </c>
      <c r="B403" s="399" t="s">
        <v>280</v>
      </c>
      <c r="C403" s="399" t="s">
        <v>115</v>
      </c>
      <c r="D403" s="797" t="s">
        <v>20991</v>
      </c>
      <c r="E403" s="802">
        <v>3500</v>
      </c>
      <c r="F403" s="900" t="s">
        <v>20992</v>
      </c>
      <c r="G403" s="656" t="s">
        <v>20993</v>
      </c>
      <c r="H403" s="901" t="s">
        <v>20242</v>
      </c>
      <c r="I403" s="901" t="s">
        <v>19773</v>
      </c>
      <c r="J403" s="901" t="s">
        <v>20994</v>
      </c>
      <c r="K403" s="902">
        <v>2</v>
      </c>
      <c r="L403" s="903">
        <v>7</v>
      </c>
      <c r="M403" s="802">
        <v>24500</v>
      </c>
      <c r="N403" s="904">
        <v>2</v>
      </c>
      <c r="O403" s="904">
        <v>6</v>
      </c>
      <c r="P403" s="802">
        <v>20533.330000000002</v>
      </c>
      <c r="Q403" s="904">
        <v>0</v>
      </c>
      <c r="R403" s="904">
        <v>0</v>
      </c>
      <c r="S403" s="1008">
        <v>0</v>
      </c>
    </row>
    <row r="404" spans="1:19" s="30" customFormat="1" ht="35" customHeight="1">
      <c r="A404" s="899" t="s">
        <v>19398</v>
      </c>
      <c r="B404" s="399" t="s">
        <v>280</v>
      </c>
      <c r="C404" s="399" t="s">
        <v>115</v>
      </c>
      <c r="D404" s="797" t="s">
        <v>20829</v>
      </c>
      <c r="E404" s="802">
        <v>7000</v>
      </c>
      <c r="F404" s="900" t="s">
        <v>20995</v>
      </c>
      <c r="G404" s="656" t="s">
        <v>20996</v>
      </c>
      <c r="H404" s="901" t="s">
        <v>19729</v>
      </c>
      <c r="I404" s="901" t="s">
        <v>19773</v>
      </c>
      <c r="J404" s="901" t="s">
        <v>19726</v>
      </c>
      <c r="K404" s="902">
        <v>1</v>
      </c>
      <c r="L404" s="903">
        <v>2</v>
      </c>
      <c r="M404" s="802">
        <v>9100</v>
      </c>
      <c r="N404" s="904">
        <v>0</v>
      </c>
      <c r="O404" s="904">
        <v>0</v>
      </c>
      <c r="P404" s="802">
        <v>0</v>
      </c>
      <c r="Q404" s="904">
        <v>0</v>
      </c>
      <c r="R404" s="904">
        <v>0</v>
      </c>
      <c r="S404" s="1008">
        <v>0</v>
      </c>
    </row>
    <row r="405" spans="1:19" s="30" customFormat="1" ht="35" customHeight="1">
      <c r="A405" s="899" t="s">
        <v>19398</v>
      </c>
      <c r="B405" s="399" t="s">
        <v>280</v>
      </c>
      <c r="C405" s="399" t="s">
        <v>115</v>
      </c>
      <c r="D405" s="797" t="s">
        <v>20997</v>
      </c>
      <c r="E405" s="802">
        <v>3000</v>
      </c>
      <c r="F405" s="900" t="s">
        <v>20998</v>
      </c>
      <c r="G405" s="656" t="s">
        <v>20999</v>
      </c>
      <c r="H405" s="901" t="s">
        <v>21000</v>
      </c>
      <c r="I405" s="901" t="s">
        <v>21001</v>
      </c>
      <c r="J405" s="901" t="s">
        <v>21002</v>
      </c>
      <c r="K405" s="902">
        <v>3</v>
      </c>
      <c r="L405" s="903">
        <v>8</v>
      </c>
      <c r="M405" s="802">
        <v>22400</v>
      </c>
      <c r="N405" s="904">
        <v>2</v>
      </c>
      <c r="O405" s="904">
        <v>6</v>
      </c>
      <c r="P405" s="802">
        <v>18000</v>
      </c>
      <c r="Q405" s="904">
        <v>4</v>
      </c>
      <c r="R405" s="904">
        <v>12</v>
      </c>
      <c r="S405" s="1008">
        <v>36000</v>
      </c>
    </row>
    <row r="406" spans="1:19" s="30" customFormat="1" ht="35" customHeight="1">
      <c r="A406" s="899" t="s">
        <v>19398</v>
      </c>
      <c r="B406" s="399" t="s">
        <v>280</v>
      </c>
      <c r="C406" s="399" t="s">
        <v>115</v>
      </c>
      <c r="D406" s="797" t="s">
        <v>21003</v>
      </c>
      <c r="E406" s="802">
        <v>5500</v>
      </c>
      <c r="F406" s="900" t="s">
        <v>21004</v>
      </c>
      <c r="G406" s="656" t="s">
        <v>21005</v>
      </c>
      <c r="H406" s="901" t="s">
        <v>20360</v>
      </c>
      <c r="I406" s="901" t="s">
        <v>19773</v>
      </c>
      <c r="J406" s="901" t="s">
        <v>21006</v>
      </c>
      <c r="K406" s="902">
        <v>2</v>
      </c>
      <c r="L406" s="903">
        <v>12</v>
      </c>
      <c r="M406" s="802">
        <v>65450</v>
      </c>
      <c r="N406" s="904">
        <v>0</v>
      </c>
      <c r="O406" s="904">
        <v>6</v>
      </c>
      <c r="P406" s="802">
        <v>33000</v>
      </c>
      <c r="Q406" s="904">
        <v>0</v>
      </c>
      <c r="R406" s="904">
        <v>12</v>
      </c>
      <c r="S406" s="1008">
        <v>66000</v>
      </c>
    </row>
    <row r="407" spans="1:19" s="30" customFormat="1" ht="35" customHeight="1">
      <c r="A407" s="899" t="s">
        <v>19398</v>
      </c>
      <c r="B407" s="399" t="s">
        <v>280</v>
      </c>
      <c r="C407" s="399" t="s">
        <v>115</v>
      </c>
      <c r="D407" s="797" t="s">
        <v>21007</v>
      </c>
      <c r="E407" s="802">
        <v>9500</v>
      </c>
      <c r="F407" s="900" t="s">
        <v>21008</v>
      </c>
      <c r="G407" s="656" t="s">
        <v>21009</v>
      </c>
      <c r="H407" s="901" t="s">
        <v>19708</v>
      </c>
      <c r="I407" s="901" t="s">
        <v>19773</v>
      </c>
      <c r="J407" s="901" t="s">
        <v>19786</v>
      </c>
      <c r="K407" s="902">
        <v>2</v>
      </c>
      <c r="L407" s="903">
        <v>3</v>
      </c>
      <c r="M407" s="802">
        <v>27550</v>
      </c>
      <c r="N407" s="904">
        <v>0</v>
      </c>
      <c r="O407" s="904">
        <v>0</v>
      </c>
      <c r="P407" s="802">
        <v>0</v>
      </c>
      <c r="Q407" s="904">
        <v>0</v>
      </c>
      <c r="R407" s="904">
        <v>0</v>
      </c>
      <c r="S407" s="1008">
        <v>0</v>
      </c>
    </row>
    <row r="408" spans="1:19" s="30" customFormat="1" ht="35" customHeight="1">
      <c r="A408" s="899" t="s">
        <v>19398</v>
      </c>
      <c r="B408" s="399" t="s">
        <v>280</v>
      </c>
      <c r="C408" s="399" t="s">
        <v>115</v>
      </c>
      <c r="D408" s="797" t="s">
        <v>20997</v>
      </c>
      <c r="E408" s="802">
        <v>3000</v>
      </c>
      <c r="F408" s="900" t="s">
        <v>21010</v>
      </c>
      <c r="G408" s="656" t="s">
        <v>21011</v>
      </c>
      <c r="H408" s="901" t="s">
        <v>21000</v>
      </c>
      <c r="I408" s="901" t="s">
        <v>21001</v>
      </c>
      <c r="J408" s="901" t="s">
        <v>20997</v>
      </c>
      <c r="K408" s="902">
        <v>3</v>
      </c>
      <c r="L408" s="903">
        <v>8</v>
      </c>
      <c r="M408" s="802">
        <v>22400</v>
      </c>
      <c r="N408" s="904">
        <v>2</v>
      </c>
      <c r="O408" s="904">
        <v>6</v>
      </c>
      <c r="P408" s="802">
        <v>18000</v>
      </c>
      <c r="Q408" s="904">
        <v>4</v>
      </c>
      <c r="R408" s="904">
        <v>12</v>
      </c>
      <c r="S408" s="1008">
        <v>36000</v>
      </c>
    </row>
    <row r="409" spans="1:19" s="30" customFormat="1" ht="35" customHeight="1">
      <c r="A409" s="899" t="s">
        <v>19398</v>
      </c>
      <c r="B409" s="399" t="s">
        <v>280</v>
      </c>
      <c r="C409" s="399" t="s">
        <v>115</v>
      </c>
      <c r="D409" s="797" t="s">
        <v>21012</v>
      </c>
      <c r="E409" s="802">
        <v>9500</v>
      </c>
      <c r="F409" s="900" t="s">
        <v>21013</v>
      </c>
      <c r="G409" s="656" t="s">
        <v>21014</v>
      </c>
      <c r="H409" s="901" t="s">
        <v>19713</v>
      </c>
      <c r="I409" s="901" t="s">
        <v>19773</v>
      </c>
      <c r="J409" s="901" t="s">
        <v>20923</v>
      </c>
      <c r="K409" s="902">
        <v>2</v>
      </c>
      <c r="L409" s="903">
        <v>10</v>
      </c>
      <c r="M409" s="802">
        <v>92783.33</v>
      </c>
      <c r="N409" s="904">
        <v>0</v>
      </c>
      <c r="O409" s="904">
        <v>6</v>
      </c>
      <c r="P409" s="802">
        <v>57000</v>
      </c>
      <c r="Q409" s="904">
        <v>0</v>
      </c>
      <c r="R409" s="904">
        <v>12</v>
      </c>
      <c r="S409" s="1008">
        <v>114000</v>
      </c>
    </row>
    <row r="410" spans="1:19" s="30" customFormat="1" ht="35" customHeight="1">
      <c r="A410" s="899" t="s">
        <v>19398</v>
      </c>
      <c r="B410" s="399" t="s">
        <v>280</v>
      </c>
      <c r="C410" s="399" t="s">
        <v>115</v>
      </c>
      <c r="D410" s="797" t="s">
        <v>21015</v>
      </c>
      <c r="E410" s="802">
        <v>15600</v>
      </c>
      <c r="F410" s="900" t="s">
        <v>21016</v>
      </c>
      <c r="G410" s="656" t="s">
        <v>21017</v>
      </c>
      <c r="H410" s="901" t="s">
        <v>19713</v>
      </c>
      <c r="I410" s="901" t="s">
        <v>20536</v>
      </c>
      <c r="J410" s="901" t="s">
        <v>21018</v>
      </c>
      <c r="K410" s="902">
        <v>1</v>
      </c>
      <c r="L410" s="903">
        <v>2</v>
      </c>
      <c r="M410" s="802">
        <v>17160</v>
      </c>
      <c r="N410" s="904">
        <v>0</v>
      </c>
      <c r="O410" s="904">
        <v>0</v>
      </c>
      <c r="P410" s="802">
        <v>0</v>
      </c>
      <c r="Q410" s="904">
        <v>0</v>
      </c>
      <c r="R410" s="904">
        <v>0</v>
      </c>
      <c r="S410" s="1008">
        <v>0</v>
      </c>
    </row>
    <row r="411" spans="1:19" s="30" customFormat="1" ht="35" customHeight="1">
      <c r="A411" s="899" t="s">
        <v>19398</v>
      </c>
      <c r="B411" s="399" t="s">
        <v>280</v>
      </c>
      <c r="C411" s="399" t="s">
        <v>115</v>
      </c>
      <c r="D411" s="797" t="s">
        <v>21019</v>
      </c>
      <c r="E411" s="802">
        <v>6000</v>
      </c>
      <c r="F411" s="900" t="s">
        <v>21020</v>
      </c>
      <c r="G411" s="656" t="s">
        <v>21021</v>
      </c>
      <c r="H411" s="901" t="s">
        <v>19757</v>
      </c>
      <c r="I411" s="901" t="s">
        <v>19773</v>
      </c>
      <c r="J411" s="901" t="s">
        <v>21022</v>
      </c>
      <c r="K411" s="902">
        <v>2</v>
      </c>
      <c r="L411" s="903">
        <v>12</v>
      </c>
      <c r="M411" s="802">
        <v>71400</v>
      </c>
      <c r="N411" s="904">
        <v>0</v>
      </c>
      <c r="O411" s="904">
        <v>6</v>
      </c>
      <c r="P411" s="802">
        <v>36000</v>
      </c>
      <c r="Q411" s="904">
        <v>0</v>
      </c>
      <c r="R411" s="904">
        <v>12</v>
      </c>
      <c r="S411" s="1008">
        <v>72000</v>
      </c>
    </row>
    <row r="412" spans="1:19" s="30" customFormat="1" ht="35" customHeight="1">
      <c r="A412" s="899" t="s">
        <v>19398</v>
      </c>
      <c r="B412" s="399" t="s">
        <v>280</v>
      </c>
      <c r="C412" s="399" t="s">
        <v>115</v>
      </c>
      <c r="D412" s="797" t="s">
        <v>21023</v>
      </c>
      <c r="E412" s="802">
        <v>3500</v>
      </c>
      <c r="F412" s="900" t="s">
        <v>21024</v>
      </c>
      <c r="G412" s="656" t="s">
        <v>21025</v>
      </c>
      <c r="H412" s="901" t="s">
        <v>20192</v>
      </c>
      <c r="I412" s="901" t="s">
        <v>19773</v>
      </c>
      <c r="J412" s="901" t="s">
        <v>20103</v>
      </c>
      <c r="K412" s="902">
        <v>2</v>
      </c>
      <c r="L412" s="903">
        <v>7</v>
      </c>
      <c r="M412" s="802">
        <v>24500</v>
      </c>
      <c r="N412" s="904">
        <v>2</v>
      </c>
      <c r="O412" s="904">
        <v>6</v>
      </c>
      <c r="P412" s="802">
        <v>21000</v>
      </c>
      <c r="Q412" s="903">
        <v>4</v>
      </c>
      <c r="R412" s="904">
        <v>12</v>
      </c>
      <c r="S412" s="1008">
        <v>42000</v>
      </c>
    </row>
    <row r="413" spans="1:19" s="30" customFormat="1" ht="35" customHeight="1">
      <c r="A413" s="899" t="s">
        <v>19398</v>
      </c>
      <c r="B413" s="399" t="s">
        <v>280</v>
      </c>
      <c r="C413" s="399" t="s">
        <v>115</v>
      </c>
      <c r="D413" s="797" t="s">
        <v>21026</v>
      </c>
      <c r="E413" s="802">
        <v>6000</v>
      </c>
      <c r="F413" s="900" t="s">
        <v>21027</v>
      </c>
      <c r="G413" s="656" t="s">
        <v>21028</v>
      </c>
      <c r="H413" s="901" t="s">
        <v>20463</v>
      </c>
      <c r="I413" s="901" t="s">
        <v>19773</v>
      </c>
      <c r="J413" s="901" t="s">
        <v>21029</v>
      </c>
      <c r="K413" s="902">
        <v>2</v>
      </c>
      <c r="L413" s="903">
        <v>5</v>
      </c>
      <c r="M413" s="802">
        <v>29400</v>
      </c>
      <c r="N413" s="904">
        <v>0</v>
      </c>
      <c r="O413" s="904">
        <v>0</v>
      </c>
      <c r="P413" s="802">
        <v>0</v>
      </c>
      <c r="Q413" s="904">
        <v>0</v>
      </c>
      <c r="R413" s="904">
        <v>0</v>
      </c>
      <c r="S413" s="1008">
        <v>0</v>
      </c>
    </row>
    <row r="414" spans="1:19" s="30" customFormat="1" ht="35" customHeight="1">
      <c r="A414" s="899" t="s">
        <v>19398</v>
      </c>
      <c r="B414" s="399" t="s">
        <v>280</v>
      </c>
      <c r="C414" s="399" t="s">
        <v>115</v>
      </c>
      <c r="D414" s="797" t="s">
        <v>20897</v>
      </c>
      <c r="E414" s="802">
        <v>5500</v>
      </c>
      <c r="F414" s="900" t="s">
        <v>21030</v>
      </c>
      <c r="G414" s="656" t="s">
        <v>21031</v>
      </c>
      <c r="H414" s="901" t="s">
        <v>20360</v>
      </c>
      <c r="I414" s="901" t="s">
        <v>19773</v>
      </c>
      <c r="J414" s="901" t="s">
        <v>21032</v>
      </c>
      <c r="K414" s="902">
        <v>2</v>
      </c>
      <c r="L414" s="903">
        <v>12</v>
      </c>
      <c r="M414" s="802">
        <v>65450</v>
      </c>
      <c r="N414" s="904">
        <v>0</v>
      </c>
      <c r="O414" s="904">
        <v>6</v>
      </c>
      <c r="P414" s="802">
        <v>33000</v>
      </c>
      <c r="Q414" s="904">
        <v>0</v>
      </c>
      <c r="R414" s="904">
        <v>12</v>
      </c>
      <c r="S414" s="1008">
        <v>66000</v>
      </c>
    </row>
    <row r="415" spans="1:19" s="30" customFormat="1" ht="52.25" customHeight="1">
      <c r="A415" s="899" t="s">
        <v>19398</v>
      </c>
      <c r="B415" s="399" t="s">
        <v>280</v>
      </c>
      <c r="C415" s="399" t="s">
        <v>115</v>
      </c>
      <c r="D415" s="797" t="s">
        <v>21033</v>
      </c>
      <c r="E415" s="802">
        <v>5500</v>
      </c>
      <c r="F415" s="900" t="s">
        <v>21034</v>
      </c>
      <c r="G415" s="656" t="s">
        <v>21035</v>
      </c>
      <c r="H415" s="901" t="s">
        <v>19757</v>
      </c>
      <c r="I415" s="901" t="s">
        <v>19773</v>
      </c>
      <c r="J415" s="901" t="s">
        <v>20120</v>
      </c>
      <c r="K415" s="902">
        <v>2</v>
      </c>
      <c r="L415" s="903">
        <v>6</v>
      </c>
      <c r="M415" s="802">
        <v>33000</v>
      </c>
      <c r="N415" s="904">
        <v>1</v>
      </c>
      <c r="O415" s="904">
        <v>6</v>
      </c>
      <c r="P415" s="802">
        <v>33000</v>
      </c>
      <c r="Q415" s="904">
        <v>0</v>
      </c>
      <c r="R415" s="904">
        <v>0</v>
      </c>
      <c r="S415" s="1008">
        <v>0</v>
      </c>
    </row>
    <row r="416" spans="1:19" s="30" customFormat="1" ht="35" customHeight="1">
      <c r="A416" s="899" t="s">
        <v>19398</v>
      </c>
      <c r="B416" s="399" t="s">
        <v>280</v>
      </c>
      <c r="C416" s="399" t="s">
        <v>115</v>
      </c>
      <c r="D416" s="797" t="s">
        <v>21036</v>
      </c>
      <c r="E416" s="802">
        <v>3500</v>
      </c>
      <c r="F416" s="900" t="s">
        <v>21037</v>
      </c>
      <c r="G416" s="656" t="s">
        <v>21038</v>
      </c>
      <c r="H416" s="901" t="s">
        <v>19713</v>
      </c>
      <c r="I416" s="901" t="s">
        <v>19764</v>
      </c>
      <c r="J416" s="901" t="s">
        <v>20492</v>
      </c>
      <c r="K416" s="902">
        <v>1</v>
      </c>
      <c r="L416" s="903">
        <v>6</v>
      </c>
      <c r="M416" s="802">
        <v>21000</v>
      </c>
      <c r="N416" s="904">
        <v>2</v>
      </c>
      <c r="O416" s="904">
        <v>6</v>
      </c>
      <c r="P416" s="802">
        <v>20883.330000000002</v>
      </c>
      <c r="Q416" s="903">
        <v>4</v>
      </c>
      <c r="R416" s="904">
        <v>12</v>
      </c>
      <c r="S416" s="1008">
        <v>42000</v>
      </c>
    </row>
    <row r="417" spans="1:19" s="30" customFormat="1" ht="35" customHeight="1">
      <c r="A417" s="899" t="s">
        <v>19398</v>
      </c>
      <c r="B417" s="399" t="s">
        <v>280</v>
      </c>
      <c r="C417" s="399" t="s">
        <v>115</v>
      </c>
      <c r="D417" s="797" t="s">
        <v>21039</v>
      </c>
      <c r="E417" s="802">
        <v>15600</v>
      </c>
      <c r="F417" s="900" t="s">
        <v>21040</v>
      </c>
      <c r="G417" s="656" t="s">
        <v>21041</v>
      </c>
      <c r="H417" s="901" t="s">
        <v>19708</v>
      </c>
      <c r="I417" s="901" t="s">
        <v>19773</v>
      </c>
      <c r="J417" s="901" t="s">
        <v>19786</v>
      </c>
      <c r="K417" s="902">
        <v>1</v>
      </c>
      <c r="L417" s="903">
        <v>6</v>
      </c>
      <c r="M417" s="802">
        <v>93080</v>
      </c>
      <c r="N417" s="904">
        <v>0</v>
      </c>
      <c r="O417" s="904">
        <v>6</v>
      </c>
      <c r="P417" s="802">
        <v>93600</v>
      </c>
      <c r="Q417" s="904">
        <v>0</v>
      </c>
      <c r="R417" s="904">
        <v>12</v>
      </c>
      <c r="S417" s="1008">
        <v>187200</v>
      </c>
    </row>
    <row r="418" spans="1:19" s="30" customFormat="1" ht="35" customHeight="1">
      <c r="A418" s="899" t="s">
        <v>19398</v>
      </c>
      <c r="B418" s="399" t="s">
        <v>280</v>
      </c>
      <c r="C418" s="399" t="s">
        <v>115</v>
      </c>
      <c r="D418" s="797" t="s">
        <v>21042</v>
      </c>
      <c r="E418" s="802">
        <v>3500</v>
      </c>
      <c r="F418" s="900" t="s">
        <v>21043</v>
      </c>
      <c r="G418" s="656" t="s">
        <v>21044</v>
      </c>
      <c r="H418" s="901" t="s">
        <v>21045</v>
      </c>
      <c r="I418" s="901" t="s">
        <v>19773</v>
      </c>
      <c r="J418" s="901" t="s">
        <v>21046</v>
      </c>
      <c r="K418" s="902">
        <v>1</v>
      </c>
      <c r="L418" s="903">
        <v>5</v>
      </c>
      <c r="M418" s="802">
        <v>17383.330000000002</v>
      </c>
      <c r="N418" s="904">
        <v>0</v>
      </c>
      <c r="O418" s="904">
        <v>0</v>
      </c>
      <c r="P418" s="802">
        <v>0</v>
      </c>
      <c r="Q418" s="904">
        <v>0</v>
      </c>
      <c r="R418" s="904">
        <v>0</v>
      </c>
      <c r="S418" s="1008">
        <v>0</v>
      </c>
    </row>
    <row r="419" spans="1:19" s="30" customFormat="1" ht="51" customHeight="1">
      <c r="A419" s="899" t="s">
        <v>19398</v>
      </c>
      <c r="B419" s="399" t="s">
        <v>280</v>
      </c>
      <c r="C419" s="399" t="s">
        <v>115</v>
      </c>
      <c r="D419" s="797" t="s">
        <v>21047</v>
      </c>
      <c r="E419" s="802">
        <v>2500</v>
      </c>
      <c r="F419" s="900" t="s">
        <v>21048</v>
      </c>
      <c r="G419" s="656" t="s">
        <v>21049</v>
      </c>
      <c r="H419" s="901" t="s">
        <v>20774</v>
      </c>
      <c r="I419" s="901" t="s">
        <v>19773</v>
      </c>
      <c r="J419" s="901" t="s">
        <v>21050</v>
      </c>
      <c r="K419" s="902">
        <v>1</v>
      </c>
      <c r="L419" s="903">
        <v>5</v>
      </c>
      <c r="M419" s="802">
        <v>12416.67</v>
      </c>
      <c r="N419" s="904">
        <v>2</v>
      </c>
      <c r="O419" s="904">
        <v>6</v>
      </c>
      <c r="P419" s="802">
        <v>15000</v>
      </c>
      <c r="Q419" s="903">
        <v>4</v>
      </c>
      <c r="R419" s="904">
        <v>12</v>
      </c>
      <c r="S419" s="1008">
        <v>30000</v>
      </c>
    </row>
    <row r="420" spans="1:19" s="30" customFormat="1" ht="35" customHeight="1">
      <c r="A420" s="899" t="s">
        <v>19398</v>
      </c>
      <c r="B420" s="399" t="s">
        <v>280</v>
      </c>
      <c r="C420" s="399" t="s">
        <v>115</v>
      </c>
      <c r="D420" s="797" t="s">
        <v>21051</v>
      </c>
      <c r="E420" s="802">
        <v>8900</v>
      </c>
      <c r="F420" s="900" t="s">
        <v>21052</v>
      </c>
      <c r="G420" s="656" t="s">
        <v>21053</v>
      </c>
      <c r="H420" s="901" t="s">
        <v>19862</v>
      </c>
      <c r="I420" s="901" t="s">
        <v>19773</v>
      </c>
      <c r="J420" s="901" t="s">
        <v>21054</v>
      </c>
      <c r="K420" s="902">
        <v>1</v>
      </c>
      <c r="L420" s="903">
        <v>5</v>
      </c>
      <c r="M420" s="802">
        <v>44203.33</v>
      </c>
      <c r="N420" s="904">
        <v>2</v>
      </c>
      <c r="O420" s="904">
        <v>6</v>
      </c>
      <c r="P420" s="802">
        <v>53400</v>
      </c>
      <c r="Q420" s="903">
        <v>4</v>
      </c>
      <c r="R420" s="904">
        <v>12</v>
      </c>
      <c r="S420" s="1008">
        <v>106800</v>
      </c>
    </row>
    <row r="421" spans="1:19" s="30" customFormat="1" ht="67.8" customHeight="1">
      <c r="A421" s="899" t="s">
        <v>19398</v>
      </c>
      <c r="B421" s="399" t="s">
        <v>280</v>
      </c>
      <c r="C421" s="399" t="s">
        <v>115</v>
      </c>
      <c r="D421" s="797" t="s">
        <v>21055</v>
      </c>
      <c r="E421" s="802">
        <v>2500</v>
      </c>
      <c r="F421" s="900" t="s">
        <v>21056</v>
      </c>
      <c r="G421" s="656" t="s">
        <v>21057</v>
      </c>
      <c r="H421" s="901" t="s">
        <v>21058</v>
      </c>
      <c r="I421" s="901" t="s">
        <v>19773</v>
      </c>
      <c r="J421" s="901" t="s">
        <v>21059</v>
      </c>
      <c r="K421" s="902">
        <v>1</v>
      </c>
      <c r="L421" s="903">
        <v>5</v>
      </c>
      <c r="M421" s="802">
        <v>12416.67</v>
      </c>
      <c r="N421" s="904">
        <v>2</v>
      </c>
      <c r="O421" s="904">
        <v>6</v>
      </c>
      <c r="P421" s="802">
        <v>15000</v>
      </c>
      <c r="Q421" s="903">
        <v>4</v>
      </c>
      <c r="R421" s="904">
        <v>12</v>
      </c>
      <c r="S421" s="1008">
        <v>30000</v>
      </c>
    </row>
    <row r="422" spans="1:19" s="30" customFormat="1" ht="35" customHeight="1">
      <c r="A422" s="899" t="s">
        <v>19398</v>
      </c>
      <c r="B422" s="399" t="s">
        <v>280</v>
      </c>
      <c r="C422" s="399" t="s">
        <v>115</v>
      </c>
      <c r="D422" s="797" t="s">
        <v>21060</v>
      </c>
      <c r="E422" s="802">
        <v>2500</v>
      </c>
      <c r="F422" s="906" t="s">
        <v>21061</v>
      </c>
      <c r="G422" s="656" t="s">
        <v>21062</v>
      </c>
      <c r="H422" s="901" t="s">
        <v>19862</v>
      </c>
      <c r="I422" s="901" t="s">
        <v>19773</v>
      </c>
      <c r="J422" s="901" t="s">
        <v>21054</v>
      </c>
      <c r="K422" s="902">
        <v>3</v>
      </c>
      <c r="L422" s="903">
        <v>5</v>
      </c>
      <c r="M422" s="802">
        <v>12416.67</v>
      </c>
      <c r="N422" s="904">
        <v>1</v>
      </c>
      <c r="O422" s="904">
        <v>6</v>
      </c>
      <c r="P422" s="802">
        <v>15000</v>
      </c>
      <c r="Q422" s="903">
        <v>4</v>
      </c>
      <c r="R422" s="904">
        <v>12</v>
      </c>
      <c r="S422" s="1008">
        <v>30000</v>
      </c>
    </row>
    <row r="423" spans="1:19" s="30" customFormat="1" ht="49.8" customHeight="1">
      <c r="A423" s="899" t="s">
        <v>19398</v>
      </c>
      <c r="B423" s="399" t="s">
        <v>280</v>
      </c>
      <c r="C423" s="399" t="s">
        <v>115</v>
      </c>
      <c r="D423" s="797" t="s">
        <v>21063</v>
      </c>
      <c r="E423" s="802">
        <v>8900</v>
      </c>
      <c r="F423" s="900" t="s">
        <v>21064</v>
      </c>
      <c r="G423" s="656" t="s">
        <v>21065</v>
      </c>
      <c r="H423" s="901" t="s">
        <v>20348</v>
      </c>
      <c r="I423" s="901" t="s">
        <v>19773</v>
      </c>
      <c r="J423" s="901" t="s">
        <v>21066</v>
      </c>
      <c r="K423" s="902">
        <v>1</v>
      </c>
      <c r="L423" s="903">
        <v>5</v>
      </c>
      <c r="M423" s="802">
        <v>44203.33</v>
      </c>
      <c r="N423" s="904">
        <v>2</v>
      </c>
      <c r="O423" s="904">
        <v>6</v>
      </c>
      <c r="P423" s="802">
        <v>53400</v>
      </c>
      <c r="Q423" s="903">
        <v>4</v>
      </c>
      <c r="R423" s="904">
        <v>12</v>
      </c>
      <c r="S423" s="1008">
        <v>106800</v>
      </c>
    </row>
    <row r="424" spans="1:19" s="30" customFormat="1" ht="60.6" customHeight="1">
      <c r="A424" s="899" t="s">
        <v>19398</v>
      </c>
      <c r="B424" s="399" t="s">
        <v>280</v>
      </c>
      <c r="C424" s="399" t="s">
        <v>115</v>
      </c>
      <c r="D424" s="797" t="s">
        <v>21067</v>
      </c>
      <c r="E424" s="802">
        <v>5500</v>
      </c>
      <c r="F424" s="900" t="s">
        <v>21068</v>
      </c>
      <c r="G424" s="656" t="s">
        <v>21069</v>
      </c>
      <c r="H424" s="901" t="s">
        <v>20348</v>
      </c>
      <c r="I424" s="901" t="s">
        <v>19773</v>
      </c>
      <c r="J424" s="901" t="s">
        <v>21070</v>
      </c>
      <c r="K424" s="902">
        <v>1</v>
      </c>
      <c r="L424" s="903">
        <v>5</v>
      </c>
      <c r="M424" s="802">
        <v>27316.67</v>
      </c>
      <c r="N424" s="904">
        <v>2</v>
      </c>
      <c r="O424" s="904">
        <v>6</v>
      </c>
      <c r="P424" s="802">
        <v>33000</v>
      </c>
      <c r="Q424" s="903">
        <v>4</v>
      </c>
      <c r="R424" s="904">
        <v>12</v>
      </c>
      <c r="S424" s="1008">
        <v>66000</v>
      </c>
    </row>
    <row r="425" spans="1:19" s="30" customFormat="1" ht="52.25" customHeight="1">
      <c r="A425" s="899" t="s">
        <v>19398</v>
      </c>
      <c r="B425" s="399" t="s">
        <v>280</v>
      </c>
      <c r="C425" s="399" t="s">
        <v>115</v>
      </c>
      <c r="D425" s="797" t="s">
        <v>21071</v>
      </c>
      <c r="E425" s="802">
        <v>5500</v>
      </c>
      <c r="F425" s="900" t="s">
        <v>21072</v>
      </c>
      <c r="G425" s="656" t="s">
        <v>21073</v>
      </c>
      <c r="H425" s="901" t="s">
        <v>19790</v>
      </c>
      <c r="I425" s="901" t="s">
        <v>19773</v>
      </c>
      <c r="J425" s="901" t="s">
        <v>21074</v>
      </c>
      <c r="K425" s="902">
        <v>1</v>
      </c>
      <c r="L425" s="903">
        <v>5</v>
      </c>
      <c r="M425" s="802">
        <v>27316.67</v>
      </c>
      <c r="N425" s="904">
        <v>2</v>
      </c>
      <c r="O425" s="904">
        <v>6</v>
      </c>
      <c r="P425" s="802">
        <v>33000</v>
      </c>
      <c r="Q425" s="903">
        <v>4</v>
      </c>
      <c r="R425" s="904">
        <v>12</v>
      </c>
      <c r="S425" s="1008">
        <v>66000</v>
      </c>
    </row>
    <row r="426" spans="1:19" s="30" customFormat="1" ht="64.8" customHeight="1">
      <c r="A426" s="899" t="s">
        <v>19398</v>
      </c>
      <c r="B426" s="399" t="s">
        <v>280</v>
      </c>
      <c r="C426" s="399" t="s">
        <v>115</v>
      </c>
      <c r="D426" s="797" t="s">
        <v>21075</v>
      </c>
      <c r="E426" s="802">
        <v>5500</v>
      </c>
      <c r="F426" s="900" t="s">
        <v>21076</v>
      </c>
      <c r="G426" s="656" t="s">
        <v>21077</v>
      </c>
      <c r="H426" s="901" t="s">
        <v>19790</v>
      </c>
      <c r="I426" s="901" t="s">
        <v>19773</v>
      </c>
      <c r="J426" s="901" t="s">
        <v>21078</v>
      </c>
      <c r="K426" s="902">
        <v>1</v>
      </c>
      <c r="L426" s="903">
        <v>5</v>
      </c>
      <c r="M426" s="802">
        <v>27316.67</v>
      </c>
      <c r="N426" s="904">
        <v>2</v>
      </c>
      <c r="O426" s="904">
        <v>6</v>
      </c>
      <c r="P426" s="802">
        <v>33000</v>
      </c>
      <c r="Q426" s="903">
        <v>4</v>
      </c>
      <c r="R426" s="904">
        <v>12</v>
      </c>
      <c r="S426" s="1008">
        <v>66000</v>
      </c>
    </row>
    <row r="427" spans="1:19" s="30" customFormat="1" ht="45" customHeight="1">
      <c r="A427" s="899" t="s">
        <v>19398</v>
      </c>
      <c r="B427" s="399" t="s">
        <v>280</v>
      </c>
      <c r="C427" s="399" t="s">
        <v>115</v>
      </c>
      <c r="D427" s="797" t="s">
        <v>21071</v>
      </c>
      <c r="E427" s="802">
        <v>5500</v>
      </c>
      <c r="F427" s="900" t="s">
        <v>21079</v>
      </c>
      <c r="G427" s="656" t="s">
        <v>21080</v>
      </c>
      <c r="H427" s="901" t="s">
        <v>20415</v>
      </c>
      <c r="I427" s="901" t="s">
        <v>19764</v>
      </c>
      <c r="J427" s="901" t="s">
        <v>20416</v>
      </c>
      <c r="K427" s="902">
        <v>1</v>
      </c>
      <c r="L427" s="903">
        <v>5</v>
      </c>
      <c r="M427" s="802">
        <v>27316.67</v>
      </c>
      <c r="N427" s="904">
        <v>2</v>
      </c>
      <c r="O427" s="904">
        <v>6</v>
      </c>
      <c r="P427" s="802">
        <v>33000</v>
      </c>
      <c r="Q427" s="903">
        <v>4</v>
      </c>
      <c r="R427" s="904">
        <v>12</v>
      </c>
      <c r="S427" s="1008">
        <v>66000</v>
      </c>
    </row>
    <row r="428" spans="1:19" s="30" customFormat="1" ht="35" customHeight="1">
      <c r="A428" s="899" t="s">
        <v>19398</v>
      </c>
      <c r="B428" s="399" t="s">
        <v>280</v>
      </c>
      <c r="C428" s="399" t="s">
        <v>115</v>
      </c>
      <c r="D428" s="797" t="s">
        <v>21081</v>
      </c>
      <c r="E428" s="802">
        <v>5500</v>
      </c>
      <c r="F428" s="900" t="s">
        <v>21082</v>
      </c>
      <c r="G428" s="656" t="s">
        <v>21083</v>
      </c>
      <c r="H428" s="901" t="s">
        <v>21084</v>
      </c>
      <c r="I428" s="901" t="s">
        <v>19773</v>
      </c>
      <c r="J428" s="901" t="s">
        <v>21085</v>
      </c>
      <c r="K428" s="902">
        <v>1</v>
      </c>
      <c r="L428" s="903">
        <v>5</v>
      </c>
      <c r="M428" s="802">
        <v>27500</v>
      </c>
      <c r="N428" s="904">
        <v>2</v>
      </c>
      <c r="O428" s="904">
        <v>6</v>
      </c>
      <c r="P428" s="802">
        <v>33000</v>
      </c>
      <c r="Q428" s="903">
        <v>4</v>
      </c>
      <c r="R428" s="904">
        <v>12</v>
      </c>
      <c r="S428" s="1008">
        <v>66000</v>
      </c>
    </row>
    <row r="429" spans="1:19" s="30" customFormat="1" ht="35" customHeight="1">
      <c r="A429" s="899" t="s">
        <v>19398</v>
      </c>
      <c r="B429" s="399" t="s">
        <v>280</v>
      </c>
      <c r="C429" s="399" t="s">
        <v>115</v>
      </c>
      <c r="D429" s="797" t="s">
        <v>21086</v>
      </c>
      <c r="E429" s="802">
        <v>5500</v>
      </c>
      <c r="F429" s="900" t="s">
        <v>21087</v>
      </c>
      <c r="G429" s="656" t="s">
        <v>21088</v>
      </c>
      <c r="H429" s="901" t="s">
        <v>19729</v>
      </c>
      <c r="I429" s="901" t="s">
        <v>19773</v>
      </c>
      <c r="J429" s="901" t="s">
        <v>21089</v>
      </c>
      <c r="K429" s="902">
        <v>1</v>
      </c>
      <c r="L429" s="903">
        <v>5</v>
      </c>
      <c r="M429" s="802">
        <v>27316.67</v>
      </c>
      <c r="N429" s="904">
        <v>2</v>
      </c>
      <c r="O429" s="904">
        <v>6</v>
      </c>
      <c r="P429" s="802">
        <v>33000</v>
      </c>
      <c r="Q429" s="903">
        <v>4</v>
      </c>
      <c r="R429" s="904">
        <v>12</v>
      </c>
      <c r="S429" s="1008">
        <v>66000</v>
      </c>
    </row>
    <row r="430" spans="1:19" s="30" customFormat="1" ht="35" customHeight="1">
      <c r="A430" s="899" t="s">
        <v>19398</v>
      </c>
      <c r="B430" s="399" t="s">
        <v>280</v>
      </c>
      <c r="C430" s="399" t="s">
        <v>115</v>
      </c>
      <c r="D430" s="797" t="s">
        <v>21090</v>
      </c>
      <c r="E430" s="802">
        <v>15600</v>
      </c>
      <c r="F430" s="900" t="s">
        <v>21091</v>
      </c>
      <c r="G430" s="656" t="s">
        <v>21092</v>
      </c>
      <c r="H430" s="901" t="s">
        <v>19757</v>
      </c>
      <c r="I430" s="901" t="s">
        <v>19773</v>
      </c>
      <c r="J430" s="901" t="s">
        <v>20383</v>
      </c>
      <c r="K430" s="902">
        <v>1</v>
      </c>
      <c r="L430" s="903">
        <v>4</v>
      </c>
      <c r="M430" s="802">
        <v>47840</v>
      </c>
      <c r="N430" s="904">
        <v>0</v>
      </c>
      <c r="O430" s="904">
        <v>0</v>
      </c>
      <c r="P430" s="802">
        <v>0</v>
      </c>
      <c r="Q430" s="904">
        <v>0</v>
      </c>
      <c r="R430" s="904">
        <v>0</v>
      </c>
      <c r="S430" s="1008">
        <v>0</v>
      </c>
    </row>
    <row r="431" spans="1:19" s="30" customFormat="1" ht="35" customHeight="1">
      <c r="A431" s="899" t="s">
        <v>19398</v>
      </c>
      <c r="B431" s="399" t="s">
        <v>280</v>
      </c>
      <c r="C431" s="399" t="s">
        <v>115</v>
      </c>
      <c r="D431" s="797" t="s">
        <v>21093</v>
      </c>
      <c r="E431" s="802">
        <v>15600</v>
      </c>
      <c r="F431" s="900" t="s">
        <v>21094</v>
      </c>
      <c r="G431" s="656" t="s">
        <v>21095</v>
      </c>
      <c r="H431" s="901" t="s">
        <v>19713</v>
      </c>
      <c r="I431" s="901" t="s">
        <v>19773</v>
      </c>
      <c r="J431" s="901" t="s">
        <v>21096</v>
      </c>
      <c r="K431" s="902">
        <v>1</v>
      </c>
      <c r="L431" s="903">
        <v>2</v>
      </c>
      <c r="M431" s="802">
        <v>17680</v>
      </c>
      <c r="N431" s="904">
        <v>0</v>
      </c>
      <c r="O431" s="904">
        <v>0</v>
      </c>
      <c r="P431" s="802">
        <v>0</v>
      </c>
      <c r="Q431" s="904">
        <v>0</v>
      </c>
      <c r="R431" s="904">
        <v>0</v>
      </c>
      <c r="S431" s="1008">
        <v>0</v>
      </c>
    </row>
    <row r="432" spans="1:19" s="30" customFormat="1" ht="35" customHeight="1">
      <c r="A432" s="899" t="s">
        <v>19398</v>
      </c>
      <c r="B432" s="399" t="s">
        <v>280</v>
      </c>
      <c r="C432" s="399" t="s">
        <v>115</v>
      </c>
      <c r="D432" s="797" t="s">
        <v>21093</v>
      </c>
      <c r="E432" s="802">
        <v>15600</v>
      </c>
      <c r="F432" s="900" t="s">
        <v>21097</v>
      </c>
      <c r="G432" s="656" t="s">
        <v>21098</v>
      </c>
      <c r="H432" s="901" t="s">
        <v>21099</v>
      </c>
      <c r="I432" s="901" t="s">
        <v>21100</v>
      </c>
      <c r="J432" s="901" t="s">
        <v>21101</v>
      </c>
      <c r="K432" s="902">
        <v>2</v>
      </c>
      <c r="L432" s="903">
        <v>4</v>
      </c>
      <c r="M432" s="802">
        <v>29120</v>
      </c>
      <c r="N432" s="904">
        <v>0</v>
      </c>
      <c r="O432" s="904">
        <v>0</v>
      </c>
      <c r="P432" s="802">
        <v>0</v>
      </c>
      <c r="Q432" s="904">
        <v>0</v>
      </c>
      <c r="R432" s="904">
        <v>0</v>
      </c>
      <c r="S432" s="1008">
        <v>0</v>
      </c>
    </row>
    <row r="433" spans="1:19" s="30" customFormat="1" ht="52.25" customHeight="1">
      <c r="A433" s="899" t="s">
        <v>19398</v>
      </c>
      <c r="B433" s="399" t="s">
        <v>280</v>
      </c>
      <c r="C433" s="399" t="s">
        <v>115</v>
      </c>
      <c r="D433" s="797" t="s">
        <v>19721</v>
      </c>
      <c r="E433" s="802">
        <v>15600</v>
      </c>
      <c r="F433" s="900" t="s">
        <v>21102</v>
      </c>
      <c r="G433" s="656" t="s">
        <v>21103</v>
      </c>
      <c r="H433" s="901" t="s">
        <v>19823</v>
      </c>
      <c r="I433" s="901" t="s">
        <v>19773</v>
      </c>
      <c r="J433" s="901" t="s">
        <v>21104</v>
      </c>
      <c r="K433" s="902">
        <v>1</v>
      </c>
      <c r="L433" s="903">
        <v>2</v>
      </c>
      <c r="M433" s="802">
        <v>28080</v>
      </c>
      <c r="N433" s="904">
        <v>0</v>
      </c>
      <c r="O433" s="904">
        <v>0</v>
      </c>
      <c r="P433" s="802">
        <v>0</v>
      </c>
      <c r="Q433" s="904">
        <v>0</v>
      </c>
      <c r="R433" s="904">
        <v>0</v>
      </c>
      <c r="S433" s="1008">
        <v>0</v>
      </c>
    </row>
    <row r="434" spans="1:19" s="30" customFormat="1" ht="35" customHeight="1">
      <c r="A434" s="899" t="s">
        <v>19398</v>
      </c>
      <c r="B434" s="399" t="s">
        <v>280</v>
      </c>
      <c r="C434" s="399" t="s">
        <v>115</v>
      </c>
      <c r="D434" s="797" t="s">
        <v>21093</v>
      </c>
      <c r="E434" s="802">
        <v>15600</v>
      </c>
      <c r="F434" s="900" t="s">
        <v>21105</v>
      </c>
      <c r="G434" s="656" t="s">
        <v>21106</v>
      </c>
      <c r="H434" s="901" t="s">
        <v>21107</v>
      </c>
      <c r="I434" s="901" t="s">
        <v>20536</v>
      </c>
      <c r="J434" s="901" t="s">
        <v>19715</v>
      </c>
      <c r="K434" s="902">
        <v>1</v>
      </c>
      <c r="L434" s="903">
        <v>2</v>
      </c>
      <c r="M434" s="802">
        <v>22652.17</v>
      </c>
      <c r="N434" s="904">
        <v>0</v>
      </c>
      <c r="O434" s="904">
        <v>0</v>
      </c>
      <c r="P434" s="802">
        <v>0</v>
      </c>
      <c r="Q434" s="904">
        <v>0</v>
      </c>
      <c r="R434" s="904">
        <v>0</v>
      </c>
      <c r="S434" s="1008">
        <v>0</v>
      </c>
    </row>
    <row r="435" spans="1:19" s="30" customFormat="1" ht="35" customHeight="1">
      <c r="A435" s="899" t="s">
        <v>19398</v>
      </c>
      <c r="B435" s="399" t="s">
        <v>280</v>
      </c>
      <c r="C435" s="399" t="s">
        <v>115</v>
      </c>
      <c r="D435" s="797" t="s">
        <v>21108</v>
      </c>
      <c r="E435" s="802">
        <v>7000</v>
      </c>
      <c r="F435" s="900" t="s">
        <v>21109</v>
      </c>
      <c r="G435" s="656" t="s">
        <v>21110</v>
      </c>
      <c r="H435" s="901" t="s">
        <v>19829</v>
      </c>
      <c r="I435" s="901" t="s">
        <v>19829</v>
      </c>
      <c r="J435" s="901" t="s">
        <v>19829</v>
      </c>
      <c r="K435" s="902">
        <v>1</v>
      </c>
      <c r="L435" s="903">
        <v>3</v>
      </c>
      <c r="M435" s="802">
        <v>15633.33</v>
      </c>
      <c r="N435" s="904">
        <v>1</v>
      </c>
      <c r="O435" s="904">
        <v>5</v>
      </c>
      <c r="P435" s="802">
        <v>31500</v>
      </c>
      <c r="Q435" s="903">
        <v>4</v>
      </c>
      <c r="R435" s="904">
        <v>12</v>
      </c>
      <c r="S435" s="1008">
        <v>84000</v>
      </c>
    </row>
    <row r="436" spans="1:19" s="30" customFormat="1" ht="49.25" customHeight="1">
      <c r="A436" s="899" t="s">
        <v>19398</v>
      </c>
      <c r="B436" s="399" t="s">
        <v>280</v>
      </c>
      <c r="C436" s="399" t="s">
        <v>115</v>
      </c>
      <c r="D436" s="797" t="s">
        <v>21111</v>
      </c>
      <c r="E436" s="802">
        <v>15600</v>
      </c>
      <c r="F436" s="900" t="s">
        <v>21112</v>
      </c>
      <c r="G436" s="656" t="s">
        <v>21113</v>
      </c>
      <c r="H436" s="901" t="s">
        <v>19733</v>
      </c>
      <c r="I436" s="901" t="s">
        <v>21114</v>
      </c>
      <c r="J436" s="901" t="s">
        <v>21115</v>
      </c>
      <c r="K436" s="902">
        <v>1</v>
      </c>
      <c r="L436" s="903">
        <v>3</v>
      </c>
      <c r="M436" s="802">
        <v>36382.65</v>
      </c>
      <c r="N436" s="904">
        <v>0</v>
      </c>
      <c r="O436" s="904">
        <v>0</v>
      </c>
      <c r="P436" s="802">
        <v>0</v>
      </c>
      <c r="Q436" s="904">
        <v>0</v>
      </c>
      <c r="R436" s="904">
        <v>0</v>
      </c>
      <c r="S436" s="1008">
        <v>0</v>
      </c>
    </row>
    <row r="437" spans="1:19" s="30" customFormat="1" ht="48" customHeight="1">
      <c r="A437" s="899" t="s">
        <v>19398</v>
      </c>
      <c r="B437" s="399" t="s">
        <v>280</v>
      </c>
      <c r="C437" s="399" t="s">
        <v>115</v>
      </c>
      <c r="D437" s="797" t="s">
        <v>20919</v>
      </c>
      <c r="E437" s="802">
        <v>15600</v>
      </c>
      <c r="F437" s="900" t="s">
        <v>21116</v>
      </c>
      <c r="G437" s="656" t="s">
        <v>21117</v>
      </c>
      <c r="H437" s="901" t="s">
        <v>19747</v>
      </c>
      <c r="I437" s="901" t="s">
        <v>19773</v>
      </c>
      <c r="J437" s="901" t="s">
        <v>21118</v>
      </c>
      <c r="K437" s="902">
        <v>1</v>
      </c>
      <c r="L437" s="903">
        <v>2</v>
      </c>
      <c r="M437" s="802">
        <v>23599.56</v>
      </c>
      <c r="N437" s="904">
        <v>0</v>
      </c>
      <c r="O437" s="904">
        <v>0</v>
      </c>
      <c r="P437" s="802">
        <v>0</v>
      </c>
      <c r="Q437" s="904">
        <v>0</v>
      </c>
      <c r="R437" s="904">
        <v>0</v>
      </c>
      <c r="S437" s="1008">
        <v>0</v>
      </c>
    </row>
    <row r="438" spans="1:19" s="30" customFormat="1" ht="52.8" customHeight="1">
      <c r="A438" s="899" t="s">
        <v>19398</v>
      </c>
      <c r="B438" s="399" t="s">
        <v>280</v>
      </c>
      <c r="C438" s="399" t="s">
        <v>115</v>
      </c>
      <c r="D438" s="797" t="s">
        <v>21119</v>
      </c>
      <c r="E438" s="802">
        <v>15600</v>
      </c>
      <c r="F438" s="900" t="s">
        <v>21120</v>
      </c>
      <c r="G438" s="656" t="s">
        <v>21121</v>
      </c>
      <c r="H438" s="901" t="s">
        <v>19747</v>
      </c>
      <c r="I438" s="901" t="s">
        <v>19773</v>
      </c>
      <c r="J438" s="901" t="s">
        <v>21118</v>
      </c>
      <c r="K438" s="902">
        <v>1</v>
      </c>
      <c r="L438" s="903">
        <v>2</v>
      </c>
      <c r="M438" s="802">
        <v>29499.469999999998</v>
      </c>
      <c r="N438" s="904">
        <v>1</v>
      </c>
      <c r="O438" s="904">
        <v>5</v>
      </c>
      <c r="P438" s="802">
        <v>69680</v>
      </c>
      <c r="Q438" s="904">
        <v>0</v>
      </c>
      <c r="R438" s="904">
        <v>0</v>
      </c>
      <c r="S438" s="1008">
        <v>0</v>
      </c>
    </row>
    <row r="439" spans="1:19" s="30" customFormat="1" ht="35" customHeight="1">
      <c r="A439" s="899" t="s">
        <v>19398</v>
      </c>
      <c r="B439" s="399" t="s">
        <v>280</v>
      </c>
      <c r="C439" s="399" t="s">
        <v>115</v>
      </c>
      <c r="D439" s="797" t="s">
        <v>20919</v>
      </c>
      <c r="E439" s="802">
        <v>15600</v>
      </c>
      <c r="F439" s="906" t="s">
        <v>21122</v>
      </c>
      <c r="G439" s="656" t="s">
        <v>21123</v>
      </c>
      <c r="H439" s="901" t="s">
        <v>19713</v>
      </c>
      <c r="I439" s="901" t="s">
        <v>19773</v>
      </c>
      <c r="J439" s="901" t="s">
        <v>21096</v>
      </c>
      <c r="K439" s="902">
        <v>1</v>
      </c>
      <c r="L439" s="903">
        <v>2</v>
      </c>
      <c r="M439" s="802">
        <v>13000</v>
      </c>
      <c r="N439" s="904">
        <v>0</v>
      </c>
      <c r="O439" s="904">
        <v>0</v>
      </c>
      <c r="P439" s="802">
        <v>0</v>
      </c>
      <c r="Q439" s="904">
        <v>0</v>
      </c>
      <c r="R439" s="904">
        <v>0</v>
      </c>
      <c r="S439" s="1008">
        <v>0</v>
      </c>
    </row>
    <row r="440" spans="1:19" s="30" customFormat="1" ht="35" customHeight="1">
      <c r="A440" s="899" t="s">
        <v>19398</v>
      </c>
      <c r="B440" s="399" t="s">
        <v>280</v>
      </c>
      <c r="C440" s="399" t="s">
        <v>115</v>
      </c>
      <c r="D440" s="797" t="s">
        <v>21124</v>
      </c>
      <c r="E440" s="802">
        <v>10000</v>
      </c>
      <c r="F440" s="900" t="s">
        <v>21125</v>
      </c>
      <c r="G440" s="656" t="s">
        <v>21126</v>
      </c>
      <c r="H440" s="901" t="s">
        <v>19729</v>
      </c>
      <c r="I440" s="901" t="s">
        <v>19773</v>
      </c>
      <c r="J440" s="901" t="s">
        <v>21127</v>
      </c>
      <c r="K440" s="902">
        <v>1</v>
      </c>
      <c r="L440" s="903">
        <v>2</v>
      </c>
      <c r="M440" s="802">
        <v>13666.67</v>
      </c>
      <c r="N440" s="904">
        <v>0</v>
      </c>
      <c r="O440" s="904">
        <v>0</v>
      </c>
      <c r="P440" s="802">
        <v>0</v>
      </c>
      <c r="Q440" s="904">
        <v>0</v>
      </c>
      <c r="R440" s="904">
        <v>0</v>
      </c>
      <c r="S440" s="1008">
        <v>0</v>
      </c>
    </row>
    <row r="441" spans="1:19" s="30" customFormat="1" ht="35" customHeight="1">
      <c r="A441" s="899" t="s">
        <v>19398</v>
      </c>
      <c r="B441" s="399" t="s">
        <v>280</v>
      </c>
      <c r="C441" s="399" t="s">
        <v>115</v>
      </c>
      <c r="D441" s="797" t="s">
        <v>21128</v>
      </c>
      <c r="E441" s="802">
        <v>12000</v>
      </c>
      <c r="F441" s="900" t="s">
        <v>21129</v>
      </c>
      <c r="G441" s="656" t="s">
        <v>21130</v>
      </c>
      <c r="H441" s="901" t="s">
        <v>19733</v>
      </c>
      <c r="I441" s="901" t="s">
        <v>19773</v>
      </c>
      <c r="J441" s="901" t="s">
        <v>21096</v>
      </c>
      <c r="K441" s="902">
        <v>1</v>
      </c>
      <c r="L441" s="903">
        <v>3</v>
      </c>
      <c r="M441" s="802">
        <v>28000</v>
      </c>
      <c r="N441" s="904">
        <v>1</v>
      </c>
      <c r="O441" s="904">
        <v>6</v>
      </c>
      <c r="P441" s="802">
        <v>72000</v>
      </c>
      <c r="Q441" s="903">
        <v>4</v>
      </c>
      <c r="R441" s="904">
        <v>12</v>
      </c>
      <c r="S441" s="1008">
        <v>144000</v>
      </c>
    </row>
    <row r="442" spans="1:19" s="30" customFormat="1" ht="35" customHeight="1">
      <c r="A442" s="899" t="s">
        <v>19398</v>
      </c>
      <c r="B442" s="399" t="s">
        <v>280</v>
      </c>
      <c r="C442" s="399" t="s">
        <v>115</v>
      </c>
      <c r="D442" s="797" t="s">
        <v>21131</v>
      </c>
      <c r="E442" s="802">
        <v>5000</v>
      </c>
      <c r="F442" s="900" t="s">
        <v>21132</v>
      </c>
      <c r="G442" s="656" t="s">
        <v>21133</v>
      </c>
      <c r="H442" s="901" t="s">
        <v>20040</v>
      </c>
      <c r="I442" s="901" t="s">
        <v>19773</v>
      </c>
      <c r="J442" s="901" t="s">
        <v>21134</v>
      </c>
      <c r="K442" s="902">
        <v>1</v>
      </c>
      <c r="L442" s="903">
        <v>3</v>
      </c>
      <c r="M442" s="802">
        <v>11500</v>
      </c>
      <c r="N442" s="904">
        <v>1</v>
      </c>
      <c r="O442" s="904">
        <v>1</v>
      </c>
      <c r="P442" s="802">
        <v>4655.3599999999997</v>
      </c>
      <c r="Q442" s="904">
        <v>0</v>
      </c>
      <c r="R442" s="904">
        <v>0</v>
      </c>
      <c r="S442" s="1008">
        <v>0</v>
      </c>
    </row>
    <row r="443" spans="1:19" s="30" customFormat="1" ht="35" customHeight="1">
      <c r="A443" s="899" t="s">
        <v>19398</v>
      </c>
      <c r="B443" s="399" t="s">
        <v>280</v>
      </c>
      <c r="C443" s="399" t="s">
        <v>115</v>
      </c>
      <c r="D443" s="797" t="s">
        <v>21131</v>
      </c>
      <c r="E443" s="802">
        <v>8000</v>
      </c>
      <c r="F443" s="900" t="s">
        <v>21135</v>
      </c>
      <c r="G443" s="656" t="s">
        <v>21136</v>
      </c>
      <c r="H443" s="901" t="s">
        <v>20040</v>
      </c>
      <c r="I443" s="901" t="s">
        <v>19773</v>
      </c>
      <c r="J443" s="901" t="s">
        <v>21134</v>
      </c>
      <c r="K443" s="902">
        <v>1</v>
      </c>
      <c r="L443" s="903">
        <v>3</v>
      </c>
      <c r="M443" s="802">
        <v>18400</v>
      </c>
      <c r="N443" s="904">
        <v>1</v>
      </c>
      <c r="O443" s="904">
        <v>1</v>
      </c>
      <c r="P443" s="802">
        <v>7448.57</v>
      </c>
      <c r="Q443" s="904">
        <v>0</v>
      </c>
      <c r="R443" s="904">
        <v>0</v>
      </c>
      <c r="S443" s="1008">
        <v>0</v>
      </c>
    </row>
    <row r="444" spans="1:19" s="30" customFormat="1" ht="35" customHeight="1">
      <c r="A444" s="899" t="s">
        <v>19398</v>
      </c>
      <c r="B444" s="399" t="s">
        <v>280</v>
      </c>
      <c r="C444" s="399" t="s">
        <v>115</v>
      </c>
      <c r="D444" s="797" t="s">
        <v>20390</v>
      </c>
      <c r="E444" s="802">
        <v>3500</v>
      </c>
      <c r="F444" s="900" t="s">
        <v>21137</v>
      </c>
      <c r="G444" s="656" t="s">
        <v>21138</v>
      </c>
      <c r="H444" s="901" t="s">
        <v>19988</v>
      </c>
      <c r="I444" s="901" t="s">
        <v>19773</v>
      </c>
      <c r="J444" s="901" t="s">
        <v>21139</v>
      </c>
      <c r="K444" s="902">
        <v>1</v>
      </c>
      <c r="L444" s="903">
        <v>3</v>
      </c>
      <c r="M444" s="802">
        <v>8166.67</v>
      </c>
      <c r="N444" s="904">
        <v>2</v>
      </c>
      <c r="O444" s="904">
        <v>6</v>
      </c>
      <c r="P444" s="802">
        <v>21000</v>
      </c>
      <c r="Q444" s="903">
        <v>4</v>
      </c>
      <c r="R444" s="904">
        <v>12</v>
      </c>
      <c r="S444" s="1008">
        <v>42000</v>
      </c>
    </row>
    <row r="445" spans="1:19" s="30" customFormat="1" ht="35" customHeight="1">
      <c r="A445" s="899" t="s">
        <v>19398</v>
      </c>
      <c r="B445" s="399" t="s">
        <v>280</v>
      </c>
      <c r="C445" s="399" t="s">
        <v>115</v>
      </c>
      <c r="D445" s="797" t="s">
        <v>21140</v>
      </c>
      <c r="E445" s="802">
        <v>9000</v>
      </c>
      <c r="F445" s="900" t="s">
        <v>21141</v>
      </c>
      <c r="G445" s="656" t="s">
        <v>21142</v>
      </c>
      <c r="H445" s="901" t="s">
        <v>20242</v>
      </c>
      <c r="I445" s="901" t="s">
        <v>19773</v>
      </c>
      <c r="J445" s="901" t="s">
        <v>21143</v>
      </c>
      <c r="K445" s="902">
        <v>1</v>
      </c>
      <c r="L445" s="903">
        <v>3</v>
      </c>
      <c r="M445" s="802">
        <v>21000</v>
      </c>
      <c r="N445" s="904">
        <v>1</v>
      </c>
      <c r="O445" s="904">
        <v>1</v>
      </c>
      <c r="P445" s="802">
        <v>8379.65</v>
      </c>
      <c r="Q445" s="904">
        <v>0</v>
      </c>
      <c r="R445" s="904">
        <v>0</v>
      </c>
      <c r="S445" s="1008">
        <v>0</v>
      </c>
    </row>
    <row r="446" spans="1:19" s="30" customFormat="1" ht="35" customHeight="1">
      <c r="A446" s="899" t="s">
        <v>19398</v>
      </c>
      <c r="B446" s="399" t="s">
        <v>280</v>
      </c>
      <c r="C446" s="399" t="s">
        <v>115</v>
      </c>
      <c r="D446" s="797" t="s">
        <v>21144</v>
      </c>
      <c r="E446" s="802">
        <v>3500</v>
      </c>
      <c r="F446" s="900" t="s">
        <v>21145</v>
      </c>
      <c r="G446" s="656" t="s">
        <v>21146</v>
      </c>
      <c r="H446" s="901" t="s">
        <v>21045</v>
      </c>
      <c r="I446" s="901" t="s">
        <v>19773</v>
      </c>
      <c r="J446" s="901" t="s">
        <v>21147</v>
      </c>
      <c r="K446" s="902">
        <v>1</v>
      </c>
      <c r="L446" s="903">
        <v>3</v>
      </c>
      <c r="M446" s="802">
        <v>8166.67</v>
      </c>
      <c r="N446" s="904">
        <v>2</v>
      </c>
      <c r="O446" s="904">
        <v>6</v>
      </c>
      <c r="P446" s="802">
        <v>21000</v>
      </c>
      <c r="Q446" s="904">
        <v>0</v>
      </c>
      <c r="R446" s="904">
        <v>0</v>
      </c>
      <c r="S446" s="1008">
        <v>0</v>
      </c>
    </row>
    <row r="447" spans="1:19" s="30" customFormat="1" ht="34.9">
      <c r="A447" s="899" t="s">
        <v>19398</v>
      </c>
      <c r="B447" s="399" t="s">
        <v>280</v>
      </c>
      <c r="C447" s="399" t="s">
        <v>115</v>
      </c>
      <c r="D447" s="797" t="s">
        <v>21148</v>
      </c>
      <c r="E447" s="802">
        <v>3500</v>
      </c>
      <c r="F447" s="900" t="s">
        <v>21149</v>
      </c>
      <c r="G447" s="656" t="s">
        <v>21150</v>
      </c>
      <c r="H447" s="901" t="s">
        <v>21151</v>
      </c>
      <c r="I447" s="901" t="s">
        <v>19764</v>
      </c>
      <c r="J447" s="901" t="s">
        <v>21152</v>
      </c>
      <c r="K447" s="902">
        <v>1</v>
      </c>
      <c r="L447" s="903">
        <v>3</v>
      </c>
      <c r="M447" s="802">
        <v>8283.33</v>
      </c>
      <c r="N447" s="904">
        <v>2</v>
      </c>
      <c r="O447" s="904">
        <v>6</v>
      </c>
      <c r="P447" s="802">
        <v>21000</v>
      </c>
      <c r="Q447" s="903">
        <v>4</v>
      </c>
      <c r="R447" s="904">
        <v>12</v>
      </c>
      <c r="S447" s="1008">
        <v>42000</v>
      </c>
    </row>
    <row r="448" spans="1:19" s="30" customFormat="1" ht="34.9">
      <c r="A448" s="899" t="s">
        <v>19398</v>
      </c>
      <c r="B448" s="399" t="s">
        <v>280</v>
      </c>
      <c r="C448" s="399" t="s">
        <v>115</v>
      </c>
      <c r="D448" s="797" t="s">
        <v>21153</v>
      </c>
      <c r="E448" s="802">
        <v>5500</v>
      </c>
      <c r="F448" s="900" t="s">
        <v>21154</v>
      </c>
      <c r="G448" s="656" t="s">
        <v>21155</v>
      </c>
      <c r="H448" s="901" t="s">
        <v>21156</v>
      </c>
      <c r="I448" s="901" t="s">
        <v>19764</v>
      </c>
      <c r="J448" s="901" t="s">
        <v>21157</v>
      </c>
      <c r="K448" s="902">
        <v>1</v>
      </c>
      <c r="L448" s="903">
        <v>3</v>
      </c>
      <c r="M448" s="802">
        <v>13016.67</v>
      </c>
      <c r="N448" s="904">
        <v>2</v>
      </c>
      <c r="O448" s="904">
        <v>6</v>
      </c>
      <c r="P448" s="802">
        <v>33000</v>
      </c>
      <c r="Q448" s="903">
        <v>4</v>
      </c>
      <c r="R448" s="904">
        <v>12</v>
      </c>
      <c r="S448" s="1008">
        <v>66000</v>
      </c>
    </row>
    <row r="449" spans="1:19" s="30" customFormat="1" ht="34.9">
      <c r="A449" s="899" t="s">
        <v>19398</v>
      </c>
      <c r="B449" s="399" t="s">
        <v>280</v>
      </c>
      <c r="C449" s="399" t="s">
        <v>115</v>
      </c>
      <c r="D449" s="797" t="s">
        <v>21158</v>
      </c>
      <c r="E449" s="802">
        <v>5500</v>
      </c>
      <c r="F449" s="900" t="s">
        <v>21159</v>
      </c>
      <c r="G449" s="656" t="s">
        <v>21160</v>
      </c>
      <c r="H449" s="901" t="s">
        <v>19853</v>
      </c>
      <c r="I449" s="901" t="s">
        <v>19773</v>
      </c>
      <c r="J449" s="901" t="s">
        <v>21161</v>
      </c>
      <c r="K449" s="902">
        <v>1</v>
      </c>
      <c r="L449" s="903">
        <v>3</v>
      </c>
      <c r="M449" s="802">
        <v>13016.67</v>
      </c>
      <c r="N449" s="904">
        <v>2</v>
      </c>
      <c r="O449" s="904">
        <v>6</v>
      </c>
      <c r="P449" s="802">
        <v>33000</v>
      </c>
      <c r="Q449" s="903">
        <v>4</v>
      </c>
      <c r="R449" s="904">
        <v>12</v>
      </c>
      <c r="S449" s="1008">
        <v>66000</v>
      </c>
    </row>
    <row r="450" spans="1:19" s="30" customFormat="1" ht="34.9">
      <c r="A450" s="899" t="s">
        <v>19398</v>
      </c>
      <c r="B450" s="399" t="s">
        <v>280</v>
      </c>
      <c r="C450" s="399" t="s">
        <v>115</v>
      </c>
      <c r="D450" s="797" t="s">
        <v>21162</v>
      </c>
      <c r="E450" s="802">
        <v>5500</v>
      </c>
      <c r="F450" s="900" t="s">
        <v>21163</v>
      </c>
      <c r="G450" s="656" t="s">
        <v>21164</v>
      </c>
      <c r="H450" s="901" t="s">
        <v>19862</v>
      </c>
      <c r="I450" s="901" t="s">
        <v>19773</v>
      </c>
      <c r="J450" s="901" t="s">
        <v>21165</v>
      </c>
      <c r="K450" s="902">
        <v>1</v>
      </c>
      <c r="L450" s="903">
        <v>3</v>
      </c>
      <c r="M450" s="802">
        <v>13016.67</v>
      </c>
      <c r="N450" s="904">
        <v>2</v>
      </c>
      <c r="O450" s="904">
        <v>6</v>
      </c>
      <c r="P450" s="802">
        <v>33000</v>
      </c>
      <c r="Q450" s="903">
        <v>4</v>
      </c>
      <c r="R450" s="904">
        <v>12</v>
      </c>
      <c r="S450" s="1008">
        <v>66000</v>
      </c>
    </row>
    <row r="451" spans="1:19" s="30" customFormat="1" ht="34.9">
      <c r="A451" s="899" t="s">
        <v>19398</v>
      </c>
      <c r="B451" s="399" t="s">
        <v>280</v>
      </c>
      <c r="C451" s="399" t="s">
        <v>115</v>
      </c>
      <c r="D451" s="797" t="s">
        <v>21166</v>
      </c>
      <c r="E451" s="802">
        <v>8900</v>
      </c>
      <c r="F451" s="900" t="s">
        <v>21167</v>
      </c>
      <c r="G451" s="656" t="s">
        <v>21168</v>
      </c>
      <c r="H451" s="901" t="s">
        <v>21169</v>
      </c>
      <c r="I451" s="901" t="s">
        <v>19773</v>
      </c>
      <c r="J451" s="901" t="s">
        <v>21170</v>
      </c>
      <c r="K451" s="902">
        <v>1</v>
      </c>
      <c r="L451" s="903">
        <v>3</v>
      </c>
      <c r="M451" s="802">
        <v>21360</v>
      </c>
      <c r="N451" s="904">
        <v>2</v>
      </c>
      <c r="O451" s="904">
        <v>6</v>
      </c>
      <c r="P451" s="802">
        <v>53400</v>
      </c>
      <c r="Q451" s="903">
        <v>4</v>
      </c>
      <c r="R451" s="904">
        <v>12</v>
      </c>
      <c r="S451" s="1008">
        <v>106800</v>
      </c>
    </row>
    <row r="452" spans="1:19" s="30" customFormat="1" ht="34.9">
      <c r="A452" s="899" t="s">
        <v>19398</v>
      </c>
      <c r="B452" s="399" t="s">
        <v>280</v>
      </c>
      <c r="C452" s="399" t="s">
        <v>115</v>
      </c>
      <c r="D452" s="797" t="s">
        <v>21171</v>
      </c>
      <c r="E452" s="802">
        <v>2500</v>
      </c>
      <c r="F452" s="900" t="s">
        <v>21172</v>
      </c>
      <c r="G452" s="656" t="s">
        <v>21173</v>
      </c>
      <c r="H452" s="901" t="s">
        <v>19862</v>
      </c>
      <c r="I452" s="901" t="s">
        <v>21174</v>
      </c>
      <c r="J452" s="901" t="s">
        <v>21175</v>
      </c>
      <c r="K452" s="902">
        <v>1</v>
      </c>
      <c r="L452" s="903">
        <v>3</v>
      </c>
      <c r="M452" s="802">
        <v>6000</v>
      </c>
      <c r="N452" s="904">
        <v>2</v>
      </c>
      <c r="O452" s="904">
        <v>6</v>
      </c>
      <c r="P452" s="802">
        <v>15000</v>
      </c>
      <c r="Q452" s="903">
        <v>4</v>
      </c>
      <c r="R452" s="904">
        <v>12</v>
      </c>
      <c r="S452" s="1008">
        <v>30000</v>
      </c>
    </row>
    <row r="453" spans="1:19" s="30" customFormat="1" ht="58.15">
      <c r="A453" s="899" t="s">
        <v>19398</v>
      </c>
      <c r="B453" s="399" t="s">
        <v>280</v>
      </c>
      <c r="C453" s="399" t="s">
        <v>115</v>
      </c>
      <c r="D453" s="797" t="s">
        <v>21176</v>
      </c>
      <c r="E453" s="802">
        <v>8900</v>
      </c>
      <c r="F453" s="900" t="s">
        <v>21177</v>
      </c>
      <c r="G453" s="656" t="s">
        <v>21178</v>
      </c>
      <c r="H453" s="901" t="s">
        <v>19823</v>
      </c>
      <c r="I453" s="901" t="s">
        <v>20536</v>
      </c>
      <c r="J453" s="901" t="s">
        <v>21179</v>
      </c>
      <c r="K453" s="902">
        <v>1</v>
      </c>
      <c r="L453" s="903">
        <v>3</v>
      </c>
      <c r="M453" s="802">
        <v>21360</v>
      </c>
      <c r="N453" s="904">
        <v>2</v>
      </c>
      <c r="O453" s="904">
        <v>6</v>
      </c>
      <c r="P453" s="802">
        <v>53400</v>
      </c>
      <c r="Q453" s="903">
        <v>4</v>
      </c>
      <c r="R453" s="904">
        <v>12</v>
      </c>
      <c r="S453" s="1008">
        <v>106800</v>
      </c>
    </row>
    <row r="454" spans="1:19" s="30" customFormat="1" ht="23.25">
      <c r="A454" s="899" t="s">
        <v>19398</v>
      </c>
      <c r="B454" s="399" t="s">
        <v>280</v>
      </c>
      <c r="C454" s="399" t="s">
        <v>115</v>
      </c>
      <c r="D454" s="797" t="s">
        <v>21180</v>
      </c>
      <c r="E454" s="802">
        <v>5500</v>
      </c>
      <c r="F454" s="900" t="s">
        <v>21181</v>
      </c>
      <c r="G454" s="656" t="s">
        <v>21182</v>
      </c>
      <c r="H454" s="901" t="s">
        <v>19713</v>
      </c>
      <c r="I454" s="901" t="s">
        <v>19773</v>
      </c>
      <c r="J454" s="901" t="s">
        <v>21096</v>
      </c>
      <c r="K454" s="902">
        <v>1</v>
      </c>
      <c r="L454" s="903">
        <v>3</v>
      </c>
      <c r="M454" s="802">
        <v>13200</v>
      </c>
      <c r="N454" s="904">
        <v>2</v>
      </c>
      <c r="O454" s="904">
        <v>6</v>
      </c>
      <c r="P454" s="802">
        <v>33000</v>
      </c>
      <c r="Q454" s="903">
        <v>4</v>
      </c>
      <c r="R454" s="904">
        <v>12</v>
      </c>
      <c r="S454" s="1008">
        <v>66000</v>
      </c>
    </row>
    <row r="455" spans="1:19" s="30" customFormat="1" ht="34.9">
      <c r="A455" s="899" t="s">
        <v>19398</v>
      </c>
      <c r="B455" s="399" t="s">
        <v>280</v>
      </c>
      <c r="C455" s="399" t="s">
        <v>115</v>
      </c>
      <c r="D455" s="797" t="s">
        <v>20712</v>
      </c>
      <c r="E455" s="802">
        <v>7000</v>
      </c>
      <c r="F455" s="900" t="s">
        <v>21183</v>
      </c>
      <c r="G455" s="656" t="s">
        <v>21184</v>
      </c>
      <c r="H455" s="901" t="s">
        <v>19708</v>
      </c>
      <c r="I455" s="901" t="s">
        <v>19773</v>
      </c>
      <c r="J455" s="901" t="s">
        <v>21185</v>
      </c>
      <c r="K455" s="902">
        <v>1</v>
      </c>
      <c r="L455" s="903">
        <v>3</v>
      </c>
      <c r="M455" s="802">
        <v>15400</v>
      </c>
      <c r="N455" s="904">
        <v>2</v>
      </c>
      <c r="O455" s="904">
        <v>6</v>
      </c>
      <c r="P455" s="802">
        <v>42000</v>
      </c>
      <c r="Q455" s="903">
        <v>4</v>
      </c>
      <c r="R455" s="904">
        <v>12</v>
      </c>
      <c r="S455" s="1008">
        <v>84000</v>
      </c>
    </row>
    <row r="456" spans="1:19" s="30" customFormat="1" ht="23.25">
      <c r="A456" s="899" t="s">
        <v>19398</v>
      </c>
      <c r="B456" s="399" t="s">
        <v>280</v>
      </c>
      <c r="C456" s="399" t="s">
        <v>115</v>
      </c>
      <c r="D456" s="797" t="s">
        <v>21186</v>
      </c>
      <c r="E456" s="802">
        <v>8500</v>
      </c>
      <c r="F456" s="906" t="s">
        <v>21187</v>
      </c>
      <c r="G456" s="656" t="s">
        <v>21188</v>
      </c>
      <c r="H456" s="901" t="s">
        <v>19713</v>
      </c>
      <c r="I456" s="901" t="s">
        <v>19703</v>
      </c>
      <c r="J456" s="901" t="s">
        <v>19815</v>
      </c>
      <c r="K456" s="902">
        <v>3</v>
      </c>
      <c r="L456" s="903">
        <v>8</v>
      </c>
      <c r="M456" s="802">
        <v>51466.67</v>
      </c>
      <c r="N456" s="904">
        <v>2</v>
      </c>
      <c r="O456" s="904">
        <v>6</v>
      </c>
      <c r="P456" s="802">
        <v>72000</v>
      </c>
      <c r="Q456" s="904">
        <v>4</v>
      </c>
      <c r="R456" s="904">
        <v>12</v>
      </c>
      <c r="S456" s="1008">
        <v>144000</v>
      </c>
    </row>
    <row r="457" spans="1:19" s="30" customFormat="1" ht="34.9">
      <c r="A457" s="899" t="s">
        <v>19398</v>
      </c>
      <c r="B457" s="399" t="s">
        <v>280</v>
      </c>
      <c r="C457" s="399" t="s">
        <v>115</v>
      </c>
      <c r="D457" s="797" t="s">
        <v>21189</v>
      </c>
      <c r="E457" s="802">
        <v>9000</v>
      </c>
      <c r="F457" s="900" t="s">
        <v>21190</v>
      </c>
      <c r="G457" s="656" t="s">
        <v>21191</v>
      </c>
      <c r="H457" s="901" t="s">
        <v>19790</v>
      </c>
      <c r="I457" s="901" t="s">
        <v>19773</v>
      </c>
      <c r="J457" s="901" t="s">
        <v>21192</v>
      </c>
      <c r="K457" s="902">
        <v>1</v>
      </c>
      <c r="L457" s="903">
        <v>2</v>
      </c>
      <c r="M457" s="802">
        <v>17400</v>
      </c>
      <c r="N457" s="904">
        <v>1</v>
      </c>
      <c r="O457" s="904">
        <v>6</v>
      </c>
      <c r="P457" s="802">
        <v>54000</v>
      </c>
      <c r="Q457" s="903">
        <v>4</v>
      </c>
      <c r="R457" s="904">
        <v>12</v>
      </c>
      <c r="S457" s="1008">
        <v>108000</v>
      </c>
    </row>
    <row r="458" spans="1:19" s="30" customFormat="1" ht="34.9">
      <c r="A458" s="899" t="s">
        <v>19398</v>
      </c>
      <c r="B458" s="399" t="s">
        <v>280</v>
      </c>
      <c r="C458" s="399" t="s">
        <v>115</v>
      </c>
      <c r="D458" s="797" t="s">
        <v>21193</v>
      </c>
      <c r="E458" s="802">
        <v>7000</v>
      </c>
      <c r="F458" s="900" t="s">
        <v>21194</v>
      </c>
      <c r="G458" s="656" t="s">
        <v>21195</v>
      </c>
      <c r="H458" s="901" t="s">
        <v>19790</v>
      </c>
      <c r="I458" s="901" t="s">
        <v>19773</v>
      </c>
      <c r="J458" s="901" t="s">
        <v>21196</v>
      </c>
      <c r="K458" s="902">
        <v>1</v>
      </c>
      <c r="L458" s="903">
        <v>2</v>
      </c>
      <c r="M458" s="802">
        <v>13533.33</v>
      </c>
      <c r="N458" s="904">
        <v>2</v>
      </c>
      <c r="O458" s="904">
        <v>6</v>
      </c>
      <c r="P458" s="802">
        <v>42000</v>
      </c>
      <c r="Q458" s="903">
        <v>4</v>
      </c>
      <c r="R458" s="904">
        <v>12</v>
      </c>
      <c r="S458" s="1008">
        <v>84000</v>
      </c>
    </row>
    <row r="459" spans="1:19" s="30" customFormat="1" ht="46.5">
      <c r="A459" s="899" t="s">
        <v>19398</v>
      </c>
      <c r="B459" s="399" t="s">
        <v>280</v>
      </c>
      <c r="C459" s="399" t="s">
        <v>115</v>
      </c>
      <c r="D459" s="797" t="s">
        <v>21197</v>
      </c>
      <c r="E459" s="802">
        <v>4500</v>
      </c>
      <c r="F459" s="900" t="s">
        <v>21198</v>
      </c>
      <c r="G459" s="656" t="s">
        <v>21199</v>
      </c>
      <c r="H459" s="901" t="s">
        <v>21200</v>
      </c>
      <c r="I459" s="901" t="s">
        <v>19773</v>
      </c>
      <c r="J459" s="901" t="s">
        <v>21201</v>
      </c>
      <c r="K459" s="902">
        <v>1</v>
      </c>
      <c r="L459" s="903">
        <v>2</v>
      </c>
      <c r="M459" s="802">
        <v>8700</v>
      </c>
      <c r="N459" s="904">
        <v>2</v>
      </c>
      <c r="O459" s="904">
        <v>6</v>
      </c>
      <c r="P459" s="802">
        <v>27000</v>
      </c>
      <c r="Q459" s="903">
        <v>4</v>
      </c>
      <c r="R459" s="904">
        <v>12</v>
      </c>
      <c r="S459" s="1008">
        <v>54000</v>
      </c>
    </row>
    <row r="460" spans="1:19" s="30" customFormat="1" ht="23.25">
      <c r="A460" s="899" t="s">
        <v>19398</v>
      </c>
      <c r="B460" s="399" t="s">
        <v>280</v>
      </c>
      <c r="C460" s="399" t="s">
        <v>115</v>
      </c>
      <c r="D460" s="797" t="s">
        <v>21202</v>
      </c>
      <c r="E460" s="802">
        <v>10000</v>
      </c>
      <c r="F460" s="900" t="s">
        <v>21203</v>
      </c>
      <c r="G460" s="656" t="s">
        <v>21204</v>
      </c>
      <c r="H460" s="901" t="s">
        <v>19862</v>
      </c>
      <c r="I460" s="901" t="s">
        <v>19773</v>
      </c>
      <c r="J460" s="901" t="s">
        <v>21205</v>
      </c>
      <c r="K460" s="902">
        <v>1</v>
      </c>
      <c r="L460" s="903">
        <v>2</v>
      </c>
      <c r="M460" s="802">
        <v>19333.330000000002</v>
      </c>
      <c r="N460" s="904">
        <v>2</v>
      </c>
      <c r="O460" s="904">
        <v>6</v>
      </c>
      <c r="P460" s="802">
        <v>60000</v>
      </c>
      <c r="Q460" s="903">
        <v>4</v>
      </c>
      <c r="R460" s="904">
        <v>12</v>
      </c>
      <c r="S460" s="1008">
        <v>120000</v>
      </c>
    </row>
    <row r="461" spans="1:19" s="30" customFormat="1" ht="46.5">
      <c r="A461" s="899" t="s">
        <v>19398</v>
      </c>
      <c r="B461" s="399" t="s">
        <v>280</v>
      </c>
      <c r="C461" s="399" t="s">
        <v>115</v>
      </c>
      <c r="D461" s="797" t="s">
        <v>21206</v>
      </c>
      <c r="E461" s="802">
        <v>4500</v>
      </c>
      <c r="F461" s="900" t="s">
        <v>21207</v>
      </c>
      <c r="G461" s="656" t="s">
        <v>21208</v>
      </c>
      <c r="H461" s="901" t="s">
        <v>20339</v>
      </c>
      <c r="I461" s="901" t="s">
        <v>19764</v>
      </c>
      <c r="J461" s="901" t="s">
        <v>21209</v>
      </c>
      <c r="K461" s="902">
        <v>1</v>
      </c>
      <c r="L461" s="903">
        <v>2</v>
      </c>
      <c r="M461" s="802">
        <v>8700</v>
      </c>
      <c r="N461" s="904">
        <v>2</v>
      </c>
      <c r="O461" s="904">
        <v>6</v>
      </c>
      <c r="P461" s="802">
        <v>27000</v>
      </c>
      <c r="Q461" s="903">
        <v>4</v>
      </c>
      <c r="R461" s="904">
        <v>12</v>
      </c>
      <c r="S461" s="1008">
        <v>54000</v>
      </c>
    </row>
    <row r="462" spans="1:19" s="30" customFormat="1" ht="23.25">
      <c r="A462" s="899" t="s">
        <v>19398</v>
      </c>
      <c r="B462" s="399" t="s">
        <v>280</v>
      </c>
      <c r="C462" s="399" t="s">
        <v>115</v>
      </c>
      <c r="D462" s="797" t="s">
        <v>4514</v>
      </c>
      <c r="E462" s="802">
        <v>5000</v>
      </c>
      <c r="F462" s="900" t="s">
        <v>21210</v>
      </c>
      <c r="G462" s="656" t="s">
        <v>21211</v>
      </c>
      <c r="H462" s="901" t="s">
        <v>19713</v>
      </c>
      <c r="I462" s="901" t="s">
        <v>19773</v>
      </c>
      <c r="J462" s="901" t="s">
        <v>21096</v>
      </c>
      <c r="K462" s="902">
        <v>1</v>
      </c>
      <c r="L462" s="903">
        <v>2</v>
      </c>
      <c r="M462" s="802">
        <v>9666.67</v>
      </c>
      <c r="N462" s="904">
        <v>2</v>
      </c>
      <c r="O462" s="904">
        <v>6</v>
      </c>
      <c r="P462" s="802">
        <v>30000</v>
      </c>
      <c r="Q462" s="903">
        <v>4</v>
      </c>
      <c r="R462" s="904">
        <v>12</v>
      </c>
      <c r="S462" s="1008">
        <v>60000</v>
      </c>
    </row>
    <row r="463" spans="1:19" s="30" customFormat="1" ht="34.9">
      <c r="A463" s="899" t="s">
        <v>19398</v>
      </c>
      <c r="B463" s="399" t="s">
        <v>280</v>
      </c>
      <c r="C463" s="399" t="s">
        <v>115</v>
      </c>
      <c r="D463" s="797" t="s">
        <v>21212</v>
      </c>
      <c r="E463" s="802">
        <v>12000</v>
      </c>
      <c r="F463" s="900" t="s">
        <v>21213</v>
      </c>
      <c r="G463" s="656" t="s">
        <v>21214</v>
      </c>
      <c r="H463" s="901" t="s">
        <v>19729</v>
      </c>
      <c r="I463" s="901" t="s">
        <v>19773</v>
      </c>
      <c r="J463" s="901" t="s">
        <v>21215</v>
      </c>
      <c r="K463" s="902">
        <v>1</v>
      </c>
      <c r="L463" s="903">
        <v>2</v>
      </c>
      <c r="M463" s="802">
        <v>23200</v>
      </c>
      <c r="N463" s="904">
        <v>2</v>
      </c>
      <c r="O463" s="904">
        <v>6</v>
      </c>
      <c r="P463" s="802">
        <v>72000</v>
      </c>
      <c r="Q463" s="903">
        <v>4</v>
      </c>
      <c r="R463" s="904">
        <v>12</v>
      </c>
      <c r="S463" s="1008">
        <v>144000</v>
      </c>
    </row>
    <row r="464" spans="1:19" s="30" customFormat="1" ht="23.25">
      <c r="A464" s="899" t="s">
        <v>19398</v>
      </c>
      <c r="B464" s="399" t="s">
        <v>280</v>
      </c>
      <c r="C464" s="399" t="s">
        <v>115</v>
      </c>
      <c r="D464" s="797" t="s">
        <v>21216</v>
      </c>
      <c r="E464" s="802">
        <v>8000</v>
      </c>
      <c r="F464" s="900" t="s">
        <v>21217</v>
      </c>
      <c r="G464" s="656" t="s">
        <v>21218</v>
      </c>
      <c r="H464" s="901" t="s">
        <v>19713</v>
      </c>
      <c r="I464" s="901" t="s">
        <v>19773</v>
      </c>
      <c r="J464" s="901" t="s">
        <v>21096</v>
      </c>
      <c r="K464" s="902">
        <v>1</v>
      </c>
      <c r="L464" s="903">
        <v>2</v>
      </c>
      <c r="M464" s="802">
        <v>15466.67</v>
      </c>
      <c r="N464" s="904">
        <v>2</v>
      </c>
      <c r="O464" s="904">
        <v>6</v>
      </c>
      <c r="P464" s="802">
        <v>48000</v>
      </c>
      <c r="Q464" s="903">
        <v>4</v>
      </c>
      <c r="R464" s="904">
        <v>12</v>
      </c>
      <c r="S464" s="1008">
        <v>96000</v>
      </c>
    </row>
    <row r="465" spans="1:19" s="30" customFormat="1" ht="23.25">
      <c r="A465" s="899" t="s">
        <v>19398</v>
      </c>
      <c r="B465" s="399" t="s">
        <v>280</v>
      </c>
      <c r="C465" s="399" t="s">
        <v>115</v>
      </c>
      <c r="D465" s="797" t="s">
        <v>20621</v>
      </c>
      <c r="E465" s="802">
        <v>8000</v>
      </c>
      <c r="F465" s="900" t="s">
        <v>21219</v>
      </c>
      <c r="G465" s="656" t="s">
        <v>21220</v>
      </c>
      <c r="H465" s="901" t="s">
        <v>19713</v>
      </c>
      <c r="I465" s="901" t="s">
        <v>19773</v>
      </c>
      <c r="J465" s="901" t="s">
        <v>21205</v>
      </c>
      <c r="K465" s="902">
        <v>1</v>
      </c>
      <c r="L465" s="903">
        <v>2</v>
      </c>
      <c r="M465" s="802">
        <v>15466.67</v>
      </c>
      <c r="N465" s="904">
        <v>2</v>
      </c>
      <c r="O465" s="904">
        <v>6</v>
      </c>
      <c r="P465" s="802">
        <v>48000</v>
      </c>
      <c r="Q465" s="903">
        <v>4</v>
      </c>
      <c r="R465" s="904">
        <v>12</v>
      </c>
      <c r="S465" s="1008">
        <v>96000</v>
      </c>
    </row>
    <row r="466" spans="1:19" s="30" customFormat="1" ht="34.9">
      <c r="A466" s="899" t="s">
        <v>19398</v>
      </c>
      <c r="B466" s="399" t="s">
        <v>280</v>
      </c>
      <c r="C466" s="399" t="s">
        <v>115</v>
      </c>
      <c r="D466" s="797" t="s">
        <v>21221</v>
      </c>
      <c r="E466" s="802">
        <v>5500</v>
      </c>
      <c r="F466" s="900" t="s">
        <v>21222</v>
      </c>
      <c r="G466" s="656" t="s">
        <v>21223</v>
      </c>
      <c r="H466" s="901" t="s">
        <v>19862</v>
      </c>
      <c r="I466" s="901" t="s">
        <v>19764</v>
      </c>
      <c r="J466" s="901" t="s">
        <v>21224</v>
      </c>
      <c r="K466" s="902">
        <v>1</v>
      </c>
      <c r="L466" s="903">
        <v>2</v>
      </c>
      <c r="M466" s="802">
        <v>10633.33</v>
      </c>
      <c r="N466" s="904">
        <v>2</v>
      </c>
      <c r="O466" s="904">
        <v>6</v>
      </c>
      <c r="P466" s="802">
        <v>33000</v>
      </c>
      <c r="Q466" s="903">
        <v>4</v>
      </c>
      <c r="R466" s="904">
        <v>12</v>
      </c>
      <c r="S466" s="1008">
        <v>66000</v>
      </c>
    </row>
    <row r="467" spans="1:19" s="30" customFormat="1" ht="23.25">
      <c r="A467" s="899" t="s">
        <v>19398</v>
      </c>
      <c r="B467" s="399" t="s">
        <v>280</v>
      </c>
      <c r="C467" s="399" t="s">
        <v>115</v>
      </c>
      <c r="D467" s="797" t="s">
        <v>21225</v>
      </c>
      <c r="E467" s="802">
        <v>5500</v>
      </c>
      <c r="F467" s="900" t="s">
        <v>21226</v>
      </c>
      <c r="G467" s="656" t="s">
        <v>21227</v>
      </c>
      <c r="H467" s="901" t="s">
        <v>21228</v>
      </c>
      <c r="I467" s="901" t="s">
        <v>19773</v>
      </c>
      <c r="J467" s="901" t="s">
        <v>21229</v>
      </c>
      <c r="K467" s="902">
        <v>1</v>
      </c>
      <c r="L467" s="903">
        <v>2</v>
      </c>
      <c r="M467" s="802">
        <v>10633.33</v>
      </c>
      <c r="N467" s="904">
        <v>2</v>
      </c>
      <c r="O467" s="904">
        <v>6</v>
      </c>
      <c r="P467" s="802">
        <v>33000</v>
      </c>
      <c r="Q467" s="904">
        <v>0</v>
      </c>
      <c r="R467" s="904">
        <v>0</v>
      </c>
      <c r="S467" s="1008">
        <v>0</v>
      </c>
    </row>
    <row r="468" spans="1:19" s="30" customFormat="1" ht="23.25">
      <c r="A468" s="899" t="s">
        <v>19398</v>
      </c>
      <c r="B468" s="399" t="s">
        <v>280</v>
      </c>
      <c r="C468" s="399" t="s">
        <v>115</v>
      </c>
      <c r="D468" s="797" t="s">
        <v>4514</v>
      </c>
      <c r="E468" s="802">
        <v>6500</v>
      </c>
      <c r="F468" s="900" t="s">
        <v>21230</v>
      </c>
      <c r="G468" s="656" t="s">
        <v>21231</v>
      </c>
      <c r="H468" s="901" t="s">
        <v>19713</v>
      </c>
      <c r="I468" s="901" t="s">
        <v>19773</v>
      </c>
      <c r="J468" s="901" t="s">
        <v>21096</v>
      </c>
      <c r="K468" s="902">
        <v>1</v>
      </c>
      <c r="L468" s="903">
        <v>2</v>
      </c>
      <c r="M468" s="802">
        <v>12566.67</v>
      </c>
      <c r="N468" s="904">
        <v>2</v>
      </c>
      <c r="O468" s="904">
        <v>6</v>
      </c>
      <c r="P468" s="802">
        <v>39000</v>
      </c>
      <c r="Q468" s="903">
        <v>4</v>
      </c>
      <c r="R468" s="904">
        <v>12</v>
      </c>
      <c r="S468" s="1008">
        <v>78000</v>
      </c>
    </row>
    <row r="469" spans="1:19" s="30" customFormat="1" ht="23.25">
      <c r="A469" s="899" t="s">
        <v>19398</v>
      </c>
      <c r="B469" s="399" t="s">
        <v>280</v>
      </c>
      <c r="C469" s="399" t="s">
        <v>115</v>
      </c>
      <c r="D469" s="797" t="s">
        <v>21232</v>
      </c>
      <c r="E469" s="802">
        <v>8000</v>
      </c>
      <c r="F469" s="900" t="s">
        <v>21233</v>
      </c>
      <c r="G469" s="656" t="s">
        <v>21234</v>
      </c>
      <c r="H469" s="901" t="s">
        <v>19713</v>
      </c>
      <c r="I469" s="901" t="s">
        <v>19773</v>
      </c>
      <c r="J469" s="901" t="s">
        <v>21096</v>
      </c>
      <c r="K469" s="902">
        <v>1</v>
      </c>
      <c r="L469" s="903">
        <v>2</v>
      </c>
      <c r="M469" s="802">
        <v>15466.67</v>
      </c>
      <c r="N469" s="904">
        <v>2</v>
      </c>
      <c r="O469" s="904">
        <v>6</v>
      </c>
      <c r="P469" s="802">
        <v>48000</v>
      </c>
      <c r="Q469" s="904">
        <v>0</v>
      </c>
      <c r="R469" s="904">
        <v>0</v>
      </c>
      <c r="S469" s="1008">
        <v>0</v>
      </c>
    </row>
    <row r="470" spans="1:19" s="30" customFormat="1" ht="23.25">
      <c r="A470" s="899" t="s">
        <v>19398</v>
      </c>
      <c r="B470" s="399" t="s">
        <v>280</v>
      </c>
      <c r="C470" s="399" t="s">
        <v>115</v>
      </c>
      <c r="D470" s="797" t="s">
        <v>21003</v>
      </c>
      <c r="E470" s="802">
        <v>5500</v>
      </c>
      <c r="F470" s="900" t="s">
        <v>21235</v>
      </c>
      <c r="G470" s="656" t="s">
        <v>21236</v>
      </c>
      <c r="H470" s="901" t="s">
        <v>19891</v>
      </c>
      <c r="I470" s="901" t="s">
        <v>19773</v>
      </c>
      <c r="J470" s="901" t="s">
        <v>21237</v>
      </c>
      <c r="K470" s="902">
        <v>1</v>
      </c>
      <c r="L470" s="903">
        <v>2</v>
      </c>
      <c r="M470" s="802">
        <v>10633.33</v>
      </c>
      <c r="N470" s="904">
        <v>2</v>
      </c>
      <c r="O470" s="904">
        <v>6</v>
      </c>
      <c r="P470" s="802">
        <v>33000</v>
      </c>
      <c r="Q470" s="903">
        <v>4</v>
      </c>
      <c r="R470" s="904">
        <v>12</v>
      </c>
      <c r="S470" s="1008">
        <v>66000</v>
      </c>
    </row>
    <row r="471" spans="1:19" s="30" customFormat="1" ht="23.25">
      <c r="A471" s="899" t="s">
        <v>19398</v>
      </c>
      <c r="B471" s="399" t="s">
        <v>280</v>
      </c>
      <c r="C471" s="399" t="s">
        <v>115</v>
      </c>
      <c r="D471" s="797" t="s">
        <v>21238</v>
      </c>
      <c r="E471" s="802">
        <v>8000</v>
      </c>
      <c r="F471" s="900" t="s">
        <v>21239</v>
      </c>
      <c r="G471" s="656" t="s">
        <v>21240</v>
      </c>
      <c r="H471" s="901" t="s">
        <v>19713</v>
      </c>
      <c r="I471" s="901" t="s">
        <v>19773</v>
      </c>
      <c r="J471" s="901" t="s">
        <v>21096</v>
      </c>
      <c r="K471" s="902">
        <v>1</v>
      </c>
      <c r="L471" s="903">
        <v>2</v>
      </c>
      <c r="M471" s="802">
        <v>15466.67</v>
      </c>
      <c r="N471" s="904">
        <v>2</v>
      </c>
      <c r="O471" s="904">
        <v>6</v>
      </c>
      <c r="P471" s="802">
        <v>48000</v>
      </c>
      <c r="Q471" s="903">
        <v>4</v>
      </c>
      <c r="R471" s="904">
        <v>12</v>
      </c>
      <c r="S471" s="1008">
        <v>96000</v>
      </c>
    </row>
    <row r="472" spans="1:19" s="30" customFormat="1" ht="34.9">
      <c r="A472" s="899" t="s">
        <v>19398</v>
      </c>
      <c r="B472" s="399" t="s">
        <v>280</v>
      </c>
      <c r="C472" s="399" t="s">
        <v>115</v>
      </c>
      <c r="D472" s="797" t="s">
        <v>21241</v>
      </c>
      <c r="E472" s="802">
        <v>10000</v>
      </c>
      <c r="F472" s="900" t="s">
        <v>21242</v>
      </c>
      <c r="G472" s="656" t="s">
        <v>21243</v>
      </c>
      <c r="H472" s="901" t="s">
        <v>19862</v>
      </c>
      <c r="I472" s="901" t="s">
        <v>19773</v>
      </c>
      <c r="J472" s="901" t="s">
        <v>21244</v>
      </c>
      <c r="K472" s="902">
        <v>1</v>
      </c>
      <c r="L472" s="903">
        <v>2</v>
      </c>
      <c r="M472" s="802">
        <v>19333.330000000002</v>
      </c>
      <c r="N472" s="904">
        <v>2</v>
      </c>
      <c r="O472" s="904">
        <v>6</v>
      </c>
      <c r="P472" s="802">
        <v>59919</v>
      </c>
      <c r="Q472" s="903">
        <v>4</v>
      </c>
      <c r="R472" s="904">
        <v>12</v>
      </c>
      <c r="S472" s="1008">
        <v>120000</v>
      </c>
    </row>
    <row r="473" spans="1:19" s="30" customFormat="1" ht="23.25">
      <c r="A473" s="899" t="s">
        <v>19398</v>
      </c>
      <c r="B473" s="399" t="s">
        <v>280</v>
      </c>
      <c r="C473" s="399" t="s">
        <v>115</v>
      </c>
      <c r="D473" s="797" t="s">
        <v>21245</v>
      </c>
      <c r="E473" s="802">
        <v>3500</v>
      </c>
      <c r="F473" s="900" t="s">
        <v>21246</v>
      </c>
      <c r="G473" s="656" t="s">
        <v>21247</v>
      </c>
      <c r="H473" s="901" t="s">
        <v>21000</v>
      </c>
      <c r="I473" s="901" t="s">
        <v>20731</v>
      </c>
      <c r="J473" s="901" t="s">
        <v>21248</v>
      </c>
      <c r="K473" s="902">
        <v>1</v>
      </c>
      <c r="L473" s="903">
        <v>2</v>
      </c>
      <c r="M473" s="802">
        <v>6766.67</v>
      </c>
      <c r="N473" s="904">
        <v>2</v>
      </c>
      <c r="O473" s="904">
        <v>6</v>
      </c>
      <c r="P473" s="802">
        <v>21000</v>
      </c>
      <c r="Q473" s="903">
        <v>4</v>
      </c>
      <c r="R473" s="904">
        <v>12</v>
      </c>
      <c r="S473" s="1008">
        <v>42000</v>
      </c>
    </row>
    <row r="474" spans="1:19" s="30" customFormat="1" ht="34.9">
      <c r="A474" s="899" t="s">
        <v>19398</v>
      </c>
      <c r="B474" s="399" t="s">
        <v>280</v>
      </c>
      <c r="C474" s="399" t="s">
        <v>115</v>
      </c>
      <c r="D474" s="797" t="s">
        <v>21245</v>
      </c>
      <c r="E474" s="802">
        <v>3500</v>
      </c>
      <c r="F474" s="900" t="s">
        <v>21249</v>
      </c>
      <c r="G474" s="656" t="s">
        <v>21250</v>
      </c>
      <c r="H474" s="901" t="s">
        <v>21000</v>
      </c>
      <c r="I474" s="901" t="s">
        <v>19773</v>
      </c>
      <c r="J474" s="901" t="s">
        <v>21251</v>
      </c>
      <c r="K474" s="902">
        <v>1</v>
      </c>
      <c r="L474" s="903">
        <v>2</v>
      </c>
      <c r="M474" s="802">
        <v>6766.67</v>
      </c>
      <c r="N474" s="904">
        <v>2</v>
      </c>
      <c r="O474" s="904">
        <v>6</v>
      </c>
      <c r="P474" s="802">
        <v>21000</v>
      </c>
      <c r="Q474" s="903">
        <v>4</v>
      </c>
      <c r="R474" s="904">
        <v>12</v>
      </c>
      <c r="S474" s="1008">
        <v>42000</v>
      </c>
    </row>
    <row r="475" spans="1:19" s="30" customFormat="1" ht="34.9">
      <c r="A475" s="899" t="s">
        <v>19398</v>
      </c>
      <c r="B475" s="399" t="s">
        <v>280</v>
      </c>
      <c r="C475" s="399" t="s">
        <v>115</v>
      </c>
      <c r="D475" s="797" t="s">
        <v>21252</v>
      </c>
      <c r="E475" s="802">
        <v>8000</v>
      </c>
      <c r="F475" s="900" t="s">
        <v>21253</v>
      </c>
      <c r="G475" s="656" t="s">
        <v>21254</v>
      </c>
      <c r="H475" s="901" t="s">
        <v>19713</v>
      </c>
      <c r="I475" s="901" t="s">
        <v>19773</v>
      </c>
      <c r="J475" s="901" t="s">
        <v>21096</v>
      </c>
      <c r="K475" s="902">
        <v>1</v>
      </c>
      <c r="L475" s="903">
        <v>2</v>
      </c>
      <c r="M475" s="802">
        <v>15466.67</v>
      </c>
      <c r="N475" s="904">
        <v>2</v>
      </c>
      <c r="O475" s="904">
        <v>6</v>
      </c>
      <c r="P475" s="802">
        <v>48000</v>
      </c>
      <c r="Q475" s="903">
        <v>4</v>
      </c>
      <c r="R475" s="904">
        <v>12</v>
      </c>
      <c r="S475" s="1008">
        <v>96000</v>
      </c>
    </row>
    <row r="476" spans="1:19" s="30" customFormat="1" ht="46.5">
      <c r="A476" s="899" t="s">
        <v>19398</v>
      </c>
      <c r="B476" s="399" t="s">
        <v>280</v>
      </c>
      <c r="C476" s="399" t="s">
        <v>115</v>
      </c>
      <c r="D476" s="797" t="s">
        <v>21255</v>
      </c>
      <c r="E476" s="802">
        <v>12000</v>
      </c>
      <c r="F476" s="900" t="s">
        <v>21256</v>
      </c>
      <c r="G476" s="656" t="s">
        <v>21257</v>
      </c>
      <c r="H476" s="901" t="s">
        <v>20415</v>
      </c>
      <c r="I476" s="901" t="s">
        <v>19773</v>
      </c>
      <c r="J476" s="901" t="s">
        <v>21258</v>
      </c>
      <c r="K476" s="902">
        <v>1</v>
      </c>
      <c r="L476" s="903">
        <v>2</v>
      </c>
      <c r="M476" s="802">
        <v>23200</v>
      </c>
      <c r="N476" s="904">
        <v>2</v>
      </c>
      <c r="O476" s="904">
        <v>6</v>
      </c>
      <c r="P476" s="802">
        <v>72000</v>
      </c>
      <c r="Q476" s="903">
        <v>4</v>
      </c>
      <c r="R476" s="904">
        <v>12</v>
      </c>
      <c r="S476" s="1008">
        <v>144000</v>
      </c>
    </row>
    <row r="477" spans="1:19" s="30" customFormat="1" ht="34.9">
      <c r="A477" s="899" t="s">
        <v>19398</v>
      </c>
      <c r="B477" s="399" t="s">
        <v>280</v>
      </c>
      <c r="C477" s="399" t="s">
        <v>115</v>
      </c>
      <c r="D477" s="797" t="s">
        <v>21259</v>
      </c>
      <c r="E477" s="802">
        <v>7000</v>
      </c>
      <c r="F477" s="900" t="s">
        <v>21260</v>
      </c>
      <c r="G477" s="656" t="s">
        <v>21261</v>
      </c>
      <c r="H477" s="901" t="s">
        <v>19790</v>
      </c>
      <c r="I477" s="901" t="s">
        <v>19773</v>
      </c>
      <c r="J477" s="901" t="s">
        <v>21192</v>
      </c>
      <c r="K477" s="902">
        <v>1</v>
      </c>
      <c r="L477" s="903">
        <v>2</v>
      </c>
      <c r="M477" s="802">
        <v>13533.33</v>
      </c>
      <c r="N477" s="904">
        <v>2</v>
      </c>
      <c r="O477" s="904">
        <v>6</v>
      </c>
      <c r="P477" s="802">
        <v>42000</v>
      </c>
      <c r="Q477" s="903">
        <v>4</v>
      </c>
      <c r="R477" s="904">
        <v>12</v>
      </c>
      <c r="S477" s="1008">
        <v>84000</v>
      </c>
    </row>
    <row r="478" spans="1:19" s="30" customFormat="1" ht="34.9">
      <c r="A478" s="899" t="s">
        <v>19398</v>
      </c>
      <c r="B478" s="399" t="s">
        <v>280</v>
      </c>
      <c r="C478" s="399" t="s">
        <v>115</v>
      </c>
      <c r="D478" s="797" t="s">
        <v>21262</v>
      </c>
      <c r="E478" s="802">
        <v>8000</v>
      </c>
      <c r="F478" s="900" t="s">
        <v>21263</v>
      </c>
      <c r="G478" s="656" t="s">
        <v>21264</v>
      </c>
      <c r="H478" s="901" t="s">
        <v>19823</v>
      </c>
      <c r="I478" s="901" t="s">
        <v>19773</v>
      </c>
      <c r="J478" s="901" t="s">
        <v>21104</v>
      </c>
      <c r="K478" s="902">
        <v>1</v>
      </c>
      <c r="L478" s="903">
        <v>2</v>
      </c>
      <c r="M478" s="802">
        <v>15466.67</v>
      </c>
      <c r="N478" s="904">
        <v>0</v>
      </c>
      <c r="O478" s="904">
        <v>0</v>
      </c>
      <c r="P478" s="802">
        <v>0</v>
      </c>
      <c r="Q478" s="904">
        <v>0</v>
      </c>
      <c r="R478" s="904">
        <v>0</v>
      </c>
      <c r="S478" s="1008">
        <v>0</v>
      </c>
    </row>
    <row r="479" spans="1:19" s="30" customFormat="1" ht="46.5">
      <c r="A479" s="899" t="s">
        <v>19398</v>
      </c>
      <c r="B479" s="399" t="s">
        <v>280</v>
      </c>
      <c r="C479" s="399" t="s">
        <v>115</v>
      </c>
      <c r="D479" s="797" t="s">
        <v>21265</v>
      </c>
      <c r="E479" s="802">
        <v>12000</v>
      </c>
      <c r="F479" s="900" t="s">
        <v>21266</v>
      </c>
      <c r="G479" s="656" t="s">
        <v>21267</v>
      </c>
      <c r="H479" s="901" t="s">
        <v>20415</v>
      </c>
      <c r="I479" s="901" t="s">
        <v>19773</v>
      </c>
      <c r="J479" s="901" t="s">
        <v>21268</v>
      </c>
      <c r="K479" s="902">
        <v>1</v>
      </c>
      <c r="L479" s="903">
        <v>2</v>
      </c>
      <c r="M479" s="802">
        <v>23200</v>
      </c>
      <c r="N479" s="904">
        <v>2</v>
      </c>
      <c r="O479" s="904">
        <v>6</v>
      </c>
      <c r="P479" s="802">
        <v>72000</v>
      </c>
      <c r="Q479" s="903">
        <v>4</v>
      </c>
      <c r="R479" s="904">
        <v>12</v>
      </c>
      <c r="S479" s="1008">
        <v>144000</v>
      </c>
    </row>
    <row r="480" spans="1:19" s="30" customFormat="1" ht="34.9">
      <c r="A480" s="899" t="s">
        <v>19398</v>
      </c>
      <c r="B480" s="399" t="s">
        <v>280</v>
      </c>
      <c r="C480" s="399" t="s">
        <v>115</v>
      </c>
      <c r="D480" s="797" t="s">
        <v>21269</v>
      </c>
      <c r="E480" s="802">
        <v>12000</v>
      </c>
      <c r="F480" s="900" t="s">
        <v>21270</v>
      </c>
      <c r="G480" s="656" t="s">
        <v>21271</v>
      </c>
      <c r="H480" s="901" t="s">
        <v>19823</v>
      </c>
      <c r="I480" s="901" t="s">
        <v>19773</v>
      </c>
      <c r="J480" s="901" t="s">
        <v>21104</v>
      </c>
      <c r="K480" s="902">
        <v>1</v>
      </c>
      <c r="L480" s="903">
        <v>2</v>
      </c>
      <c r="M480" s="802">
        <v>23200</v>
      </c>
      <c r="N480" s="904">
        <v>2</v>
      </c>
      <c r="O480" s="904">
        <v>6</v>
      </c>
      <c r="P480" s="802">
        <v>72000</v>
      </c>
      <c r="Q480" s="903">
        <v>4</v>
      </c>
      <c r="R480" s="904">
        <v>12</v>
      </c>
      <c r="S480" s="1008">
        <v>144000</v>
      </c>
    </row>
    <row r="481" spans="1:19" s="30" customFormat="1" ht="46.5">
      <c r="A481" s="899" t="s">
        <v>19398</v>
      </c>
      <c r="B481" s="399" t="s">
        <v>280</v>
      </c>
      <c r="C481" s="399" t="s">
        <v>115</v>
      </c>
      <c r="D481" s="797" t="s">
        <v>21272</v>
      </c>
      <c r="E481" s="802">
        <v>10000</v>
      </c>
      <c r="F481" s="900" t="s">
        <v>21273</v>
      </c>
      <c r="G481" s="656" t="s">
        <v>21274</v>
      </c>
      <c r="H481" s="901" t="s">
        <v>19747</v>
      </c>
      <c r="I481" s="901" t="s">
        <v>19773</v>
      </c>
      <c r="J481" s="901" t="s">
        <v>21118</v>
      </c>
      <c r="K481" s="902">
        <v>1</v>
      </c>
      <c r="L481" s="903">
        <v>2</v>
      </c>
      <c r="M481" s="802">
        <v>19333.330000000002</v>
      </c>
      <c r="N481" s="904">
        <v>2</v>
      </c>
      <c r="O481" s="904">
        <v>6</v>
      </c>
      <c r="P481" s="802">
        <v>60000</v>
      </c>
      <c r="Q481" s="903">
        <v>4</v>
      </c>
      <c r="R481" s="904">
        <v>12</v>
      </c>
      <c r="S481" s="1008">
        <v>120000</v>
      </c>
    </row>
    <row r="482" spans="1:19" s="30" customFormat="1" ht="23.25">
      <c r="A482" s="899" t="s">
        <v>19398</v>
      </c>
      <c r="B482" s="399" t="s">
        <v>280</v>
      </c>
      <c r="C482" s="399" t="s">
        <v>115</v>
      </c>
      <c r="D482" s="797" t="s">
        <v>20390</v>
      </c>
      <c r="E482" s="802">
        <v>4500</v>
      </c>
      <c r="F482" s="900" t="s">
        <v>21275</v>
      </c>
      <c r="G482" s="656" t="s">
        <v>21276</v>
      </c>
      <c r="H482" s="901" t="s">
        <v>19960</v>
      </c>
      <c r="I482" s="901" t="s">
        <v>19764</v>
      </c>
      <c r="J482" s="901" t="s">
        <v>21277</v>
      </c>
      <c r="K482" s="902">
        <v>1</v>
      </c>
      <c r="L482" s="903">
        <v>2</v>
      </c>
      <c r="M482" s="802">
        <v>8420</v>
      </c>
      <c r="N482" s="904">
        <v>2</v>
      </c>
      <c r="O482" s="904">
        <v>6</v>
      </c>
      <c r="P482" s="802">
        <v>27000</v>
      </c>
      <c r="Q482" s="903">
        <v>4</v>
      </c>
      <c r="R482" s="904">
        <v>12</v>
      </c>
      <c r="S482" s="1008">
        <v>54000</v>
      </c>
    </row>
    <row r="483" spans="1:19" s="30" customFormat="1" ht="23.25">
      <c r="A483" s="899" t="s">
        <v>19398</v>
      </c>
      <c r="B483" s="399" t="s">
        <v>280</v>
      </c>
      <c r="C483" s="399" t="s">
        <v>115</v>
      </c>
      <c r="D483" s="797" t="s">
        <v>21278</v>
      </c>
      <c r="E483" s="802">
        <v>3000</v>
      </c>
      <c r="F483" s="900" t="s">
        <v>21279</v>
      </c>
      <c r="G483" s="656" t="s">
        <v>21280</v>
      </c>
      <c r="H483" s="901" t="s">
        <v>19829</v>
      </c>
      <c r="I483" s="901" t="s">
        <v>19829</v>
      </c>
      <c r="J483" s="901" t="s">
        <v>19829</v>
      </c>
      <c r="K483" s="902">
        <v>1</v>
      </c>
      <c r="L483" s="903">
        <v>2</v>
      </c>
      <c r="M483" s="802">
        <v>5800</v>
      </c>
      <c r="N483" s="904">
        <v>2</v>
      </c>
      <c r="O483" s="904">
        <v>6</v>
      </c>
      <c r="P483" s="802">
        <v>18000</v>
      </c>
      <c r="Q483" s="903">
        <v>4</v>
      </c>
      <c r="R483" s="904">
        <v>12</v>
      </c>
      <c r="S483" s="1008">
        <v>36000</v>
      </c>
    </row>
    <row r="484" spans="1:19" s="30" customFormat="1" ht="58.15">
      <c r="A484" s="899" t="s">
        <v>19398</v>
      </c>
      <c r="B484" s="399" t="s">
        <v>280</v>
      </c>
      <c r="C484" s="399" t="s">
        <v>115</v>
      </c>
      <c r="D484" s="797" t="s">
        <v>21281</v>
      </c>
      <c r="E484" s="802">
        <v>6500</v>
      </c>
      <c r="F484" s="900" t="s">
        <v>21282</v>
      </c>
      <c r="G484" s="656" t="s">
        <v>21283</v>
      </c>
      <c r="H484" s="901" t="s">
        <v>21107</v>
      </c>
      <c r="I484" s="901" t="s">
        <v>19764</v>
      </c>
      <c r="J484" s="901" t="s">
        <v>20754</v>
      </c>
      <c r="K484" s="902">
        <v>1</v>
      </c>
      <c r="L484" s="903">
        <v>2</v>
      </c>
      <c r="M484" s="802">
        <v>12566.67</v>
      </c>
      <c r="N484" s="904">
        <v>1</v>
      </c>
      <c r="O484" s="904">
        <v>6</v>
      </c>
      <c r="P484" s="802">
        <v>39000</v>
      </c>
      <c r="Q484" s="903">
        <v>4</v>
      </c>
      <c r="R484" s="904">
        <v>12</v>
      </c>
      <c r="S484" s="1008">
        <v>78000</v>
      </c>
    </row>
    <row r="485" spans="1:19" s="30" customFormat="1" ht="23.25">
      <c r="A485" s="899" t="s">
        <v>19398</v>
      </c>
      <c r="B485" s="399" t="s">
        <v>280</v>
      </c>
      <c r="C485" s="399" t="s">
        <v>115</v>
      </c>
      <c r="D485" s="797" t="s">
        <v>20595</v>
      </c>
      <c r="E485" s="802">
        <v>9000</v>
      </c>
      <c r="F485" s="900" t="s">
        <v>21284</v>
      </c>
      <c r="G485" s="656" t="s">
        <v>21285</v>
      </c>
      <c r="H485" s="901" t="s">
        <v>19713</v>
      </c>
      <c r="I485" s="901" t="s">
        <v>19773</v>
      </c>
      <c r="J485" s="901" t="s">
        <v>21096</v>
      </c>
      <c r="K485" s="902">
        <v>1</v>
      </c>
      <c r="L485" s="903">
        <v>2</v>
      </c>
      <c r="M485" s="802">
        <v>17400</v>
      </c>
      <c r="N485" s="904">
        <v>2</v>
      </c>
      <c r="O485" s="904">
        <v>6</v>
      </c>
      <c r="P485" s="802">
        <v>54000</v>
      </c>
      <c r="Q485" s="903">
        <v>4</v>
      </c>
      <c r="R485" s="904">
        <v>12</v>
      </c>
      <c r="S485" s="1008">
        <v>108000</v>
      </c>
    </row>
    <row r="486" spans="1:19" s="30" customFormat="1" ht="23.25">
      <c r="A486" s="899" t="s">
        <v>19398</v>
      </c>
      <c r="B486" s="399" t="s">
        <v>280</v>
      </c>
      <c r="C486" s="399" t="s">
        <v>115</v>
      </c>
      <c r="D486" s="797" t="s">
        <v>21259</v>
      </c>
      <c r="E486" s="802">
        <v>7000</v>
      </c>
      <c r="F486" s="900" t="s">
        <v>21286</v>
      </c>
      <c r="G486" s="656" t="s">
        <v>21287</v>
      </c>
      <c r="H486" s="901" t="s">
        <v>19729</v>
      </c>
      <c r="I486" s="901" t="s">
        <v>19773</v>
      </c>
      <c r="J486" s="901" t="s">
        <v>21127</v>
      </c>
      <c r="K486" s="902">
        <v>1</v>
      </c>
      <c r="L486" s="903">
        <v>2</v>
      </c>
      <c r="M486" s="802">
        <v>13533.33</v>
      </c>
      <c r="N486" s="904">
        <v>2</v>
      </c>
      <c r="O486" s="904">
        <v>6</v>
      </c>
      <c r="P486" s="802">
        <v>42000</v>
      </c>
      <c r="Q486" s="903">
        <v>4</v>
      </c>
      <c r="R486" s="904">
        <v>12</v>
      </c>
      <c r="S486" s="1008">
        <v>84000</v>
      </c>
    </row>
    <row r="487" spans="1:19" s="30" customFormat="1" ht="34.9">
      <c r="A487" s="899" t="s">
        <v>19398</v>
      </c>
      <c r="B487" s="399" t="s">
        <v>280</v>
      </c>
      <c r="C487" s="399" t="s">
        <v>115</v>
      </c>
      <c r="D487" s="797" t="s">
        <v>21259</v>
      </c>
      <c r="E487" s="802">
        <v>7000</v>
      </c>
      <c r="F487" s="900" t="s">
        <v>21288</v>
      </c>
      <c r="G487" s="656" t="s">
        <v>21289</v>
      </c>
      <c r="H487" s="901" t="s">
        <v>20001</v>
      </c>
      <c r="I487" s="901" t="s">
        <v>19764</v>
      </c>
      <c r="J487" s="901" t="s">
        <v>21290</v>
      </c>
      <c r="K487" s="902">
        <v>1</v>
      </c>
      <c r="L487" s="903">
        <v>2</v>
      </c>
      <c r="M487" s="802">
        <v>13533.33</v>
      </c>
      <c r="N487" s="904">
        <v>2</v>
      </c>
      <c r="O487" s="904">
        <v>6</v>
      </c>
      <c r="P487" s="802">
        <v>42000</v>
      </c>
      <c r="Q487" s="903">
        <v>4</v>
      </c>
      <c r="R487" s="904">
        <v>12</v>
      </c>
      <c r="S487" s="1008">
        <v>84000</v>
      </c>
    </row>
    <row r="488" spans="1:19" s="30" customFormat="1" ht="23.25">
      <c r="A488" s="899" t="s">
        <v>19398</v>
      </c>
      <c r="B488" s="399" t="s">
        <v>280</v>
      </c>
      <c r="C488" s="399" t="s">
        <v>115</v>
      </c>
      <c r="D488" s="797" t="s">
        <v>19951</v>
      </c>
      <c r="E488" s="802">
        <v>3000</v>
      </c>
      <c r="F488" s="900" t="s">
        <v>21291</v>
      </c>
      <c r="G488" s="656" t="s">
        <v>21292</v>
      </c>
      <c r="H488" s="901" t="s">
        <v>19829</v>
      </c>
      <c r="I488" s="901" t="s">
        <v>19829</v>
      </c>
      <c r="J488" s="901" t="s">
        <v>19829</v>
      </c>
      <c r="K488" s="902">
        <v>1</v>
      </c>
      <c r="L488" s="903">
        <v>2</v>
      </c>
      <c r="M488" s="802">
        <v>5800</v>
      </c>
      <c r="N488" s="904">
        <v>2</v>
      </c>
      <c r="O488" s="904">
        <v>6</v>
      </c>
      <c r="P488" s="802">
        <v>18000</v>
      </c>
      <c r="Q488" s="903">
        <v>4</v>
      </c>
      <c r="R488" s="904">
        <v>12</v>
      </c>
      <c r="S488" s="1008">
        <v>36000</v>
      </c>
    </row>
    <row r="489" spans="1:19" s="30" customFormat="1" ht="46.5">
      <c r="A489" s="899" t="s">
        <v>19398</v>
      </c>
      <c r="B489" s="399" t="s">
        <v>280</v>
      </c>
      <c r="C489" s="399" t="s">
        <v>115</v>
      </c>
      <c r="D489" s="797" t="s">
        <v>21293</v>
      </c>
      <c r="E489" s="802">
        <v>8000</v>
      </c>
      <c r="F489" s="900" t="s">
        <v>21294</v>
      </c>
      <c r="G489" s="656" t="s">
        <v>21295</v>
      </c>
      <c r="H489" s="901" t="s">
        <v>19880</v>
      </c>
      <c r="I489" s="901" t="s">
        <v>19773</v>
      </c>
      <c r="J489" s="901" t="s">
        <v>21296</v>
      </c>
      <c r="K489" s="902">
        <v>1</v>
      </c>
      <c r="L489" s="903">
        <v>2</v>
      </c>
      <c r="M489" s="802">
        <v>15466.67</v>
      </c>
      <c r="N489" s="904">
        <v>2</v>
      </c>
      <c r="O489" s="904">
        <v>6</v>
      </c>
      <c r="P489" s="802">
        <v>48000</v>
      </c>
      <c r="Q489" s="903">
        <v>4</v>
      </c>
      <c r="R489" s="904">
        <v>12</v>
      </c>
      <c r="S489" s="1008">
        <v>96000</v>
      </c>
    </row>
    <row r="490" spans="1:19" s="30" customFormat="1" ht="34.9">
      <c r="A490" s="899" t="s">
        <v>19398</v>
      </c>
      <c r="B490" s="399" t="s">
        <v>280</v>
      </c>
      <c r="C490" s="399" t="s">
        <v>115</v>
      </c>
      <c r="D490" s="797" t="s">
        <v>21297</v>
      </c>
      <c r="E490" s="802">
        <v>9000</v>
      </c>
      <c r="F490" s="900" t="s">
        <v>21298</v>
      </c>
      <c r="G490" s="656" t="s">
        <v>21299</v>
      </c>
      <c r="H490" s="901" t="s">
        <v>19939</v>
      </c>
      <c r="I490" s="901" t="s">
        <v>19773</v>
      </c>
      <c r="J490" s="901" t="s">
        <v>21300</v>
      </c>
      <c r="K490" s="902">
        <v>1</v>
      </c>
      <c r="L490" s="903">
        <v>2</v>
      </c>
      <c r="M490" s="802">
        <v>17400</v>
      </c>
      <c r="N490" s="904">
        <v>2</v>
      </c>
      <c r="O490" s="904">
        <v>6</v>
      </c>
      <c r="P490" s="802">
        <v>54000</v>
      </c>
      <c r="Q490" s="903">
        <v>4</v>
      </c>
      <c r="R490" s="904">
        <v>12</v>
      </c>
      <c r="S490" s="1008">
        <v>108000</v>
      </c>
    </row>
    <row r="491" spans="1:19" s="30" customFormat="1" ht="23.25">
      <c r="A491" s="899" t="s">
        <v>19398</v>
      </c>
      <c r="B491" s="399" t="s">
        <v>280</v>
      </c>
      <c r="C491" s="399" t="s">
        <v>115</v>
      </c>
      <c r="D491" s="797" t="s">
        <v>21301</v>
      </c>
      <c r="E491" s="802">
        <v>3000</v>
      </c>
      <c r="F491" s="900" t="s">
        <v>21302</v>
      </c>
      <c r="G491" s="656" t="s">
        <v>21303</v>
      </c>
      <c r="H491" s="901" t="s">
        <v>19829</v>
      </c>
      <c r="I491" s="901" t="s">
        <v>19829</v>
      </c>
      <c r="J491" s="901" t="s">
        <v>19829</v>
      </c>
      <c r="K491" s="902">
        <v>1</v>
      </c>
      <c r="L491" s="903">
        <v>2</v>
      </c>
      <c r="M491" s="802">
        <v>5800</v>
      </c>
      <c r="N491" s="904">
        <v>2</v>
      </c>
      <c r="O491" s="904">
        <v>5</v>
      </c>
      <c r="P491" s="802">
        <v>13966.08</v>
      </c>
      <c r="Q491" s="904">
        <v>0</v>
      </c>
      <c r="R491" s="904">
        <v>0</v>
      </c>
      <c r="S491" s="1008">
        <v>0</v>
      </c>
    </row>
    <row r="492" spans="1:19" s="30" customFormat="1" ht="46.5">
      <c r="A492" s="899" t="s">
        <v>19398</v>
      </c>
      <c r="B492" s="399" t="s">
        <v>280</v>
      </c>
      <c r="C492" s="399" t="s">
        <v>115</v>
      </c>
      <c r="D492" s="797" t="s">
        <v>21304</v>
      </c>
      <c r="E492" s="802">
        <v>8000</v>
      </c>
      <c r="F492" s="900" t="s">
        <v>21305</v>
      </c>
      <c r="G492" s="656" t="s">
        <v>21306</v>
      </c>
      <c r="H492" s="901" t="s">
        <v>21084</v>
      </c>
      <c r="I492" s="901" t="s">
        <v>19773</v>
      </c>
      <c r="J492" s="901" t="s">
        <v>21307</v>
      </c>
      <c r="K492" s="902">
        <v>1</v>
      </c>
      <c r="L492" s="903">
        <v>2</v>
      </c>
      <c r="M492" s="802">
        <v>15466.67</v>
      </c>
      <c r="N492" s="904">
        <v>2</v>
      </c>
      <c r="O492" s="904">
        <v>6</v>
      </c>
      <c r="P492" s="802">
        <v>48000</v>
      </c>
      <c r="Q492" s="903">
        <v>4</v>
      </c>
      <c r="R492" s="904">
        <v>12</v>
      </c>
      <c r="S492" s="1008">
        <v>96000</v>
      </c>
    </row>
    <row r="493" spans="1:19" s="30" customFormat="1" ht="23.25">
      <c r="A493" s="899" t="s">
        <v>19398</v>
      </c>
      <c r="B493" s="399" t="s">
        <v>280</v>
      </c>
      <c r="C493" s="399" t="s">
        <v>115</v>
      </c>
      <c r="D493" s="797" t="s">
        <v>21308</v>
      </c>
      <c r="E493" s="802">
        <v>9000</v>
      </c>
      <c r="F493" s="900" t="s">
        <v>21309</v>
      </c>
      <c r="G493" s="656" t="s">
        <v>21310</v>
      </c>
      <c r="H493" s="901" t="s">
        <v>20507</v>
      </c>
      <c r="I493" s="901" t="s">
        <v>19773</v>
      </c>
      <c r="J493" s="901" t="s">
        <v>21311</v>
      </c>
      <c r="K493" s="902">
        <v>1</v>
      </c>
      <c r="L493" s="903">
        <v>2</v>
      </c>
      <c r="M493" s="802">
        <v>17400</v>
      </c>
      <c r="N493" s="904">
        <v>1</v>
      </c>
      <c r="O493" s="904">
        <v>6</v>
      </c>
      <c r="P493" s="802">
        <v>54000</v>
      </c>
      <c r="Q493" s="903">
        <v>4</v>
      </c>
      <c r="R493" s="904">
        <v>12</v>
      </c>
      <c r="S493" s="1008">
        <v>108000</v>
      </c>
    </row>
    <row r="494" spans="1:19" s="30" customFormat="1" ht="34.9">
      <c r="A494" s="899" t="s">
        <v>19398</v>
      </c>
      <c r="B494" s="399" t="s">
        <v>280</v>
      </c>
      <c r="C494" s="399" t="s">
        <v>115</v>
      </c>
      <c r="D494" s="797" t="s">
        <v>21312</v>
      </c>
      <c r="E494" s="802">
        <v>9000</v>
      </c>
      <c r="F494" s="900" t="s">
        <v>21313</v>
      </c>
      <c r="G494" s="656" t="s">
        <v>21314</v>
      </c>
      <c r="H494" s="901" t="s">
        <v>19729</v>
      </c>
      <c r="I494" s="901" t="s">
        <v>19773</v>
      </c>
      <c r="J494" s="901" t="s">
        <v>21127</v>
      </c>
      <c r="K494" s="902">
        <v>1</v>
      </c>
      <c r="L494" s="903">
        <v>2</v>
      </c>
      <c r="M494" s="802">
        <v>17400</v>
      </c>
      <c r="N494" s="904">
        <v>2</v>
      </c>
      <c r="O494" s="904">
        <v>6</v>
      </c>
      <c r="P494" s="802">
        <v>54000</v>
      </c>
      <c r="Q494" s="903">
        <v>4</v>
      </c>
      <c r="R494" s="904">
        <v>12</v>
      </c>
      <c r="S494" s="1008">
        <v>108000</v>
      </c>
    </row>
    <row r="495" spans="1:19" s="30" customFormat="1" ht="23.25">
      <c r="A495" s="899" t="s">
        <v>19398</v>
      </c>
      <c r="B495" s="399" t="s">
        <v>280</v>
      </c>
      <c r="C495" s="399" t="s">
        <v>115</v>
      </c>
      <c r="D495" s="797" t="s">
        <v>21315</v>
      </c>
      <c r="E495" s="802">
        <v>12000</v>
      </c>
      <c r="F495" s="900" t="s">
        <v>21316</v>
      </c>
      <c r="G495" s="656" t="s">
        <v>21317</v>
      </c>
      <c r="H495" s="901" t="s">
        <v>19713</v>
      </c>
      <c r="I495" s="901" t="s">
        <v>19773</v>
      </c>
      <c r="J495" s="901" t="s">
        <v>21096</v>
      </c>
      <c r="K495" s="902">
        <v>1</v>
      </c>
      <c r="L495" s="903">
        <v>2</v>
      </c>
      <c r="M495" s="802">
        <v>23200</v>
      </c>
      <c r="N495" s="904">
        <v>1</v>
      </c>
      <c r="O495" s="904">
        <v>6</v>
      </c>
      <c r="P495" s="802">
        <v>72000</v>
      </c>
      <c r="Q495" s="904">
        <v>0</v>
      </c>
      <c r="R495" s="904">
        <v>0</v>
      </c>
      <c r="S495" s="1008">
        <v>0</v>
      </c>
    </row>
    <row r="496" spans="1:19" s="30" customFormat="1" ht="34.9">
      <c r="A496" s="899" t="s">
        <v>19398</v>
      </c>
      <c r="B496" s="399" t="s">
        <v>280</v>
      </c>
      <c r="C496" s="399" t="s">
        <v>115</v>
      </c>
      <c r="D496" s="797" t="s">
        <v>21007</v>
      </c>
      <c r="E496" s="802">
        <v>8000</v>
      </c>
      <c r="F496" s="900" t="s">
        <v>21318</v>
      </c>
      <c r="G496" s="656" t="s">
        <v>21319</v>
      </c>
      <c r="H496" s="901" t="s">
        <v>19790</v>
      </c>
      <c r="I496" s="901" t="s">
        <v>19764</v>
      </c>
      <c r="J496" s="901" t="s">
        <v>20557</v>
      </c>
      <c r="K496" s="902">
        <v>1</v>
      </c>
      <c r="L496" s="903">
        <v>2</v>
      </c>
      <c r="M496" s="802">
        <v>15466.67</v>
      </c>
      <c r="N496" s="904">
        <v>2</v>
      </c>
      <c r="O496" s="904">
        <v>6</v>
      </c>
      <c r="P496" s="802">
        <v>47841</v>
      </c>
      <c r="Q496" s="903">
        <v>4</v>
      </c>
      <c r="R496" s="904">
        <v>12</v>
      </c>
      <c r="S496" s="1008">
        <v>96000</v>
      </c>
    </row>
    <row r="497" spans="1:19" s="30" customFormat="1" ht="34.9">
      <c r="A497" s="899" t="s">
        <v>19398</v>
      </c>
      <c r="B497" s="399" t="s">
        <v>280</v>
      </c>
      <c r="C497" s="399" t="s">
        <v>115</v>
      </c>
      <c r="D497" s="797" t="s">
        <v>21320</v>
      </c>
      <c r="E497" s="802">
        <v>7000</v>
      </c>
      <c r="F497" s="900" t="s">
        <v>21321</v>
      </c>
      <c r="G497" s="656" t="s">
        <v>21322</v>
      </c>
      <c r="H497" s="901" t="s">
        <v>19708</v>
      </c>
      <c r="I497" s="901" t="s">
        <v>19773</v>
      </c>
      <c r="J497" s="901" t="s">
        <v>21185</v>
      </c>
      <c r="K497" s="902">
        <v>1</v>
      </c>
      <c r="L497" s="903">
        <v>2</v>
      </c>
      <c r="M497" s="802">
        <v>13533.33</v>
      </c>
      <c r="N497" s="904">
        <v>2</v>
      </c>
      <c r="O497" s="904">
        <v>6</v>
      </c>
      <c r="P497" s="802">
        <v>42000</v>
      </c>
      <c r="Q497" s="903">
        <v>4</v>
      </c>
      <c r="R497" s="904">
        <v>12</v>
      </c>
      <c r="S497" s="1008">
        <v>84000</v>
      </c>
    </row>
    <row r="498" spans="1:19" s="30" customFormat="1" ht="23.25">
      <c r="A498" s="899" t="s">
        <v>19398</v>
      </c>
      <c r="B498" s="399" t="s">
        <v>280</v>
      </c>
      <c r="C498" s="399" t="s">
        <v>115</v>
      </c>
      <c r="D498" s="797" t="s">
        <v>21297</v>
      </c>
      <c r="E498" s="802">
        <v>10000</v>
      </c>
      <c r="F498" s="900" t="s">
        <v>21323</v>
      </c>
      <c r="G498" s="656" t="s">
        <v>21324</v>
      </c>
      <c r="H498" s="901" t="s">
        <v>20507</v>
      </c>
      <c r="I498" s="901" t="s">
        <v>19773</v>
      </c>
      <c r="J498" s="901" t="s">
        <v>21311</v>
      </c>
      <c r="K498" s="902">
        <v>1</v>
      </c>
      <c r="L498" s="903">
        <v>2</v>
      </c>
      <c r="M498" s="802">
        <v>19333.330000000002</v>
      </c>
      <c r="N498" s="904">
        <v>2</v>
      </c>
      <c r="O498" s="904">
        <v>6</v>
      </c>
      <c r="P498" s="802">
        <v>60666.67</v>
      </c>
      <c r="Q498" s="903">
        <v>4</v>
      </c>
      <c r="R498" s="904">
        <v>12</v>
      </c>
      <c r="S498" s="1008">
        <v>120000</v>
      </c>
    </row>
    <row r="499" spans="1:19" s="30" customFormat="1" ht="34.9">
      <c r="A499" s="899" t="s">
        <v>19398</v>
      </c>
      <c r="B499" s="399" t="s">
        <v>280</v>
      </c>
      <c r="C499" s="399" t="s">
        <v>115</v>
      </c>
      <c r="D499" s="797" t="s">
        <v>21325</v>
      </c>
      <c r="E499" s="802">
        <v>8000</v>
      </c>
      <c r="F499" s="900" t="s">
        <v>21326</v>
      </c>
      <c r="G499" s="656" t="s">
        <v>21327</v>
      </c>
      <c r="H499" s="901" t="s">
        <v>21328</v>
      </c>
      <c r="I499" s="901" t="s">
        <v>19773</v>
      </c>
      <c r="J499" s="901" t="s">
        <v>21329</v>
      </c>
      <c r="K499" s="902">
        <v>1</v>
      </c>
      <c r="L499" s="903">
        <v>2</v>
      </c>
      <c r="M499" s="802">
        <v>15466.67</v>
      </c>
      <c r="N499" s="904">
        <v>2</v>
      </c>
      <c r="O499" s="904">
        <v>6</v>
      </c>
      <c r="P499" s="802">
        <v>48000</v>
      </c>
      <c r="Q499" s="903">
        <v>4</v>
      </c>
      <c r="R499" s="904">
        <v>12</v>
      </c>
      <c r="S499" s="1008">
        <v>96000</v>
      </c>
    </row>
    <row r="500" spans="1:19" s="30" customFormat="1" ht="34.9">
      <c r="A500" s="899" t="s">
        <v>19398</v>
      </c>
      <c r="B500" s="399" t="s">
        <v>280</v>
      </c>
      <c r="C500" s="399" t="s">
        <v>115</v>
      </c>
      <c r="D500" s="797" t="s">
        <v>20055</v>
      </c>
      <c r="E500" s="802">
        <v>13000</v>
      </c>
      <c r="F500" s="900" t="s">
        <v>21330</v>
      </c>
      <c r="G500" s="656" t="s">
        <v>21331</v>
      </c>
      <c r="H500" s="901" t="s">
        <v>19823</v>
      </c>
      <c r="I500" s="901" t="s">
        <v>19773</v>
      </c>
      <c r="J500" s="901" t="s">
        <v>21104</v>
      </c>
      <c r="K500" s="902">
        <v>1</v>
      </c>
      <c r="L500" s="903">
        <v>2</v>
      </c>
      <c r="M500" s="802">
        <v>25133.33</v>
      </c>
      <c r="N500" s="904">
        <v>2</v>
      </c>
      <c r="O500" s="904">
        <v>6</v>
      </c>
      <c r="P500" s="802">
        <v>78000</v>
      </c>
      <c r="Q500" s="903">
        <v>4</v>
      </c>
      <c r="R500" s="904">
        <v>12</v>
      </c>
      <c r="S500" s="1008">
        <v>156000</v>
      </c>
    </row>
    <row r="501" spans="1:19" s="30" customFormat="1" ht="23.25">
      <c r="A501" s="899" t="s">
        <v>19398</v>
      </c>
      <c r="B501" s="399" t="s">
        <v>280</v>
      </c>
      <c r="C501" s="399" t="s">
        <v>115</v>
      </c>
      <c r="D501" s="797" t="s">
        <v>21332</v>
      </c>
      <c r="E501" s="802">
        <v>10000</v>
      </c>
      <c r="F501" s="900" t="s">
        <v>21333</v>
      </c>
      <c r="G501" s="656" t="s">
        <v>21334</v>
      </c>
      <c r="H501" s="901" t="s">
        <v>19823</v>
      </c>
      <c r="I501" s="901" t="s">
        <v>19773</v>
      </c>
      <c r="J501" s="901" t="s">
        <v>21335</v>
      </c>
      <c r="K501" s="902">
        <v>1</v>
      </c>
      <c r="L501" s="903">
        <v>2</v>
      </c>
      <c r="M501" s="802">
        <v>19333.330000000002</v>
      </c>
      <c r="N501" s="904">
        <v>2</v>
      </c>
      <c r="O501" s="904">
        <v>6</v>
      </c>
      <c r="P501" s="802">
        <v>60000</v>
      </c>
      <c r="Q501" s="903">
        <v>4</v>
      </c>
      <c r="R501" s="904">
        <v>12</v>
      </c>
      <c r="S501" s="1008">
        <v>120000</v>
      </c>
    </row>
    <row r="502" spans="1:19" s="30" customFormat="1" ht="34.9">
      <c r="A502" s="899" t="s">
        <v>19398</v>
      </c>
      <c r="B502" s="399" t="s">
        <v>280</v>
      </c>
      <c r="C502" s="399" t="s">
        <v>115</v>
      </c>
      <c r="D502" s="797" t="s">
        <v>21332</v>
      </c>
      <c r="E502" s="802">
        <v>10000</v>
      </c>
      <c r="F502" s="900" t="s">
        <v>21336</v>
      </c>
      <c r="G502" s="656" t="s">
        <v>21337</v>
      </c>
      <c r="H502" s="901" t="s">
        <v>19823</v>
      </c>
      <c r="I502" s="901" t="s">
        <v>19773</v>
      </c>
      <c r="J502" s="901" t="s">
        <v>21104</v>
      </c>
      <c r="K502" s="902">
        <v>1</v>
      </c>
      <c r="L502" s="903">
        <v>2</v>
      </c>
      <c r="M502" s="802">
        <v>19333.330000000002</v>
      </c>
      <c r="N502" s="904">
        <v>1</v>
      </c>
      <c r="O502" s="904">
        <v>6</v>
      </c>
      <c r="P502" s="802">
        <v>60000</v>
      </c>
      <c r="Q502" s="903">
        <v>4</v>
      </c>
      <c r="R502" s="904">
        <v>12</v>
      </c>
      <c r="S502" s="1008">
        <v>120000</v>
      </c>
    </row>
    <row r="503" spans="1:19" s="30" customFormat="1" ht="34.9">
      <c r="A503" s="899" t="s">
        <v>19398</v>
      </c>
      <c r="B503" s="399" t="s">
        <v>280</v>
      </c>
      <c r="C503" s="399" t="s">
        <v>115</v>
      </c>
      <c r="D503" s="797" t="s">
        <v>21259</v>
      </c>
      <c r="E503" s="802">
        <v>7000</v>
      </c>
      <c r="F503" s="900" t="s">
        <v>21338</v>
      </c>
      <c r="G503" s="656" t="s">
        <v>21339</v>
      </c>
      <c r="H503" s="901" t="s">
        <v>19708</v>
      </c>
      <c r="I503" s="901" t="s">
        <v>19773</v>
      </c>
      <c r="J503" s="901" t="s">
        <v>21185</v>
      </c>
      <c r="K503" s="902">
        <v>1</v>
      </c>
      <c r="L503" s="903">
        <v>2</v>
      </c>
      <c r="M503" s="802">
        <v>13533.33</v>
      </c>
      <c r="N503" s="904">
        <v>2</v>
      </c>
      <c r="O503" s="904">
        <v>6</v>
      </c>
      <c r="P503" s="802">
        <v>42000</v>
      </c>
      <c r="Q503" s="904">
        <v>0</v>
      </c>
      <c r="R503" s="904">
        <v>0</v>
      </c>
      <c r="S503" s="1008">
        <v>0</v>
      </c>
    </row>
    <row r="504" spans="1:19" s="30" customFormat="1" ht="34.9">
      <c r="A504" s="899" t="s">
        <v>19398</v>
      </c>
      <c r="B504" s="399" t="s">
        <v>280</v>
      </c>
      <c r="C504" s="399" t="s">
        <v>115</v>
      </c>
      <c r="D504" s="797" t="s">
        <v>19783</v>
      </c>
      <c r="E504" s="802">
        <v>8000</v>
      </c>
      <c r="F504" s="900" t="s">
        <v>21340</v>
      </c>
      <c r="G504" s="656" t="s">
        <v>21341</v>
      </c>
      <c r="H504" s="901" t="s">
        <v>19708</v>
      </c>
      <c r="I504" s="901" t="s">
        <v>19773</v>
      </c>
      <c r="J504" s="901" t="s">
        <v>21185</v>
      </c>
      <c r="K504" s="902">
        <v>1</v>
      </c>
      <c r="L504" s="903">
        <v>2</v>
      </c>
      <c r="M504" s="802">
        <v>15466.67</v>
      </c>
      <c r="N504" s="904">
        <v>2</v>
      </c>
      <c r="O504" s="904">
        <v>6</v>
      </c>
      <c r="P504" s="802">
        <v>48000</v>
      </c>
      <c r="Q504" s="903">
        <v>4</v>
      </c>
      <c r="R504" s="904">
        <v>12</v>
      </c>
      <c r="S504" s="1008">
        <v>96000</v>
      </c>
    </row>
    <row r="505" spans="1:19" s="30" customFormat="1" ht="34.9">
      <c r="A505" s="899" t="s">
        <v>19398</v>
      </c>
      <c r="B505" s="399" t="s">
        <v>280</v>
      </c>
      <c r="C505" s="399" t="s">
        <v>115</v>
      </c>
      <c r="D505" s="797" t="s">
        <v>21342</v>
      </c>
      <c r="E505" s="802">
        <v>6000</v>
      </c>
      <c r="F505" s="900" t="s">
        <v>21343</v>
      </c>
      <c r="G505" s="656" t="s">
        <v>21344</v>
      </c>
      <c r="H505" s="901" t="s">
        <v>21156</v>
      </c>
      <c r="I505" s="901" t="s">
        <v>19764</v>
      </c>
      <c r="J505" s="901" t="s">
        <v>21157</v>
      </c>
      <c r="K505" s="902">
        <v>1</v>
      </c>
      <c r="L505" s="903">
        <v>2</v>
      </c>
      <c r="M505" s="802">
        <v>11600</v>
      </c>
      <c r="N505" s="904">
        <v>1</v>
      </c>
      <c r="O505" s="904">
        <v>6</v>
      </c>
      <c r="P505" s="802">
        <v>36000</v>
      </c>
      <c r="Q505" s="903">
        <v>4</v>
      </c>
      <c r="R505" s="904">
        <v>12</v>
      </c>
      <c r="S505" s="1008">
        <v>72000</v>
      </c>
    </row>
    <row r="506" spans="1:19" s="30" customFormat="1" ht="34.9">
      <c r="A506" s="899" t="s">
        <v>19398</v>
      </c>
      <c r="B506" s="399" t="s">
        <v>280</v>
      </c>
      <c r="C506" s="399" t="s">
        <v>115</v>
      </c>
      <c r="D506" s="797" t="s">
        <v>20390</v>
      </c>
      <c r="E506" s="802">
        <v>4500</v>
      </c>
      <c r="F506" s="900" t="s">
        <v>21345</v>
      </c>
      <c r="G506" s="656" t="s">
        <v>21346</v>
      </c>
      <c r="H506" s="901" t="s">
        <v>19862</v>
      </c>
      <c r="I506" s="901" t="s">
        <v>19773</v>
      </c>
      <c r="J506" s="901" t="s">
        <v>21244</v>
      </c>
      <c r="K506" s="902">
        <v>1</v>
      </c>
      <c r="L506" s="903">
        <v>2</v>
      </c>
      <c r="M506" s="802">
        <v>8700</v>
      </c>
      <c r="N506" s="904">
        <v>2</v>
      </c>
      <c r="O506" s="904">
        <v>6</v>
      </c>
      <c r="P506" s="802">
        <v>27000</v>
      </c>
      <c r="Q506" s="903">
        <v>4</v>
      </c>
      <c r="R506" s="904">
        <v>12</v>
      </c>
      <c r="S506" s="1008">
        <v>54000</v>
      </c>
    </row>
    <row r="507" spans="1:19" s="30" customFormat="1" ht="34.9">
      <c r="A507" s="899" t="s">
        <v>19398</v>
      </c>
      <c r="B507" s="399" t="s">
        <v>280</v>
      </c>
      <c r="C507" s="399" t="s">
        <v>115</v>
      </c>
      <c r="D507" s="797" t="s">
        <v>21347</v>
      </c>
      <c r="E507" s="802">
        <v>6500</v>
      </c>
      <c r="F507" s="900" t="s">
        <v>21348</v>
      </c>
      <c r="G507" s="656" t="s">
        <v>21349</v>
      </c>
      <c r="H507" s="901" t="s">
        <v>19708</v>
      </c>
      <c r="I507" s="901" t="s">
        <v>19773</v>
      </c>
      <c r="J507" s="901" t="s">
        <v>21185</v>
      </c>
      <c r="K507" s="902">
        <v>1</v>
      </c>
      <c r="L507" s="903">
        <v>2</v>
      </c>
      <c r="M507" s="802">
        <v>12566.67</v>
      </c>
      <c r="N507" s="904">
        <v>2</v>
      </c>
      <c r="O507" s="904">
        <v>6</v>
      </c>
      <c r="P507" s="802">
        <v>39000</v>
      </c>
      <c r="Q507" s="903">
        <v>4</v>
      </c>
      <c r="R507" s="904">
        <v>12</v>
      </c>
      <c r="S507" s="1008">
        <v>78000</v>
      </c>
    </row>
    <row r="508" spans="1:19" s="30" customFormat="1" ht="46.5">
      <c r="A508" s="899" t="s">
        <v>19398</v>
      </c>
      <c r="B508" s="399" t="s">
        <v>280</v>
      </c>
      <c r="C508" s="399" t="s">
        <v>115</v>
      </c>
      <c r="D508" s="797" t="s">
        <v>21350</v>
      </c>
      <c r="E508" s="802">
        <v>8000</v>
      </c>
      <c r="F508" s="900" t="s">
        <v>21351</v>
      </c>
      <c r="G508" s="656" t="s">
        <v>21352</v>
      </c>
      <c r="H508" s="901" t="s">
        <v>20415</v>
      </c>
      <c r="I508" s="901" t="s">
        <v>19773</v>
      </c>
      <c r="J508" s="901" t="s">
        <v>21268</v>
      </c>
      <c r="K508" s="902">
        <v>1</v>
      </c>
      <c r="L508" s="903">
        <v>2</v>
      </c>
      <c r="M508" s="802">
        <v>15466.67</v>
      </c>
      <c r="N508" s="904">
        <v>2</v>
      </c>
      <c r="O508" s="904">
        <v>6</v>
      </c>
      <c r="P508" s="802">
        <v>48000</v>
      </c>
      <c r="Q508" s="903">
        <v>4</v>
      </c>
      <c r="R508" s="904">
        <v>12</v>
      </c>
      <c r="S508" s="1008">
        <v>96000</v>
      </c>
    </row>
    <row r="509" spans="1:19" s="30" customFormat="1" ht="46.5">
      <c r="A509" s="899" t="s">
        <v>19398</v>
      </c>
      <c r="B509" s="399" t="s">
        <v>280</v>
      </c>
      <c r="C509" s="399" t="s">
        <v>115</v>
      </c>
      <c r="D509" s="797" t="s">
        <v>21353</v>
      </c>
      <c r="E509" s="802">
        <v>5400</v>
      </c>
      <c r="F509" s="900" t="s">
        <v>21354</v>
      </c>
      <c r="G509" s="656" t="s">
        <v>21355</v>
      </c>
      <c r="H509" s="901" t="s">
        <v>19747</v>
      </c>
      <c r="I509" s="901" t="s">
        <v>19773</v>
      </c>
      <c r="J509" s="901" t="s">
        <v>21118</v>
      </c>
      <c r="K509" s="902">
        <v>1</v>
      </c>
      <c r="L509" s="903">
        <v>2</v>
      </c>
      <c r="M509" s="802">
        <v>10440</v>
      </c>
      <c r="N509" s="904">
        <v>2</v>
      </c>
      <c r="O509" s="904">
        <v>6</v>
      </c>
      <c r="P509" s="802">
        <v>32733.38</v>
      </c>
      <c r="Q509" s="903">
        <v>4</v>
      </c>
      <c r="R509" s="904">
        <v>12</v>
      </c>
      <c r="S509" s="1008">
        <v>64800</v>
      </c>
    </row>
    <row r="510" spans="1:19" s="30" customFormat="1" ht="34.9">
      <c r="A510" s="899" t="s">
        <v>19398</v>
      </c>
      <c r="B510" s="399" t="s">
        <v>280</v>
      </c>
      <c r="C510" s="399" t="s">
        <v>115</v>
      </c>
      <c r="D510" s="797" t="s">
        <v>21356</v>
      </c>
      <c r="E510" s="802">
        <v>8000</v>
      </c>
      <c r="F510" s="900" t="s">
        <v>21357</v>
      </c>
      <c r="G510" s="656" t="s">
        <v>21358</v>
      </c>
      <c r="H510" s="901" t="s">
        <v>19713</v>
      </c>
      <c r="I510" s="901" t="s">
        <v>19773</v>
      </c>
      <c r="J510" s="901" t="s">
        <v>21359</v>
      </c>
      <c r="K510" s="902">
        <v>1</v>
      </c>
      <c r="L510" s="903">
        <v>2</v>
      </c>
      <c r="M510" s="802">
        <v>15466.67</v>
      </c>
      <c r="N510" s="904">
        <v>2</v>
      </c>
      <c r="O510" s="904">
        <v>6</v>
      </c>
      <c r="P510" s="802">
        <v>48000</v>
      </c>
      <c r="Q510" s="903">
        <v>4</v>
      </c>
      <c r="R510" s="904">
        <v>12</v>
      </c>
      <c r="S510" s="1008">
        <v>96000</v>
      </c>
    </row>
    <row r="511" spans="1:19" s="30" customFormat="1" ht="34.9">
      <c r="A511" s="899" t="s">
        <v>19398</v>
      </c>
      <c r="B511" s="399" t="s">
        <v>280</v>
      </c>
      <c r="C511" s="399" t="s">
        <v>115</v>
      </c>
      <c r="D511" s="797" t="s">
        <v>21360</v>
      </c>
      <c r="E511" s="802">
        <v>4000</v>
      </c>
      <c r="F511" s="900" t="s">
        <v>21361</v>
      </c>
      <c r="G511" s="656" t="s">
        <v>21362</v>
      </c>
      <c r="H511" s="901" t="s">
        <v>19862</v>
      </c>
      <c r="I511" s="901" t="s">
        <v>19773</v>
      </c>
      <c r="J511" s="901" t="s">
        <v>21244</v>
      </c>
      <c r="K511" s="902">
        <v>1</v>
      </c>
      <c r="L511" s="903">
        <v>2</v>
      </c>
      <c r="M511" s="802">
        <v>7733.33</v>
      </c>
      <c r="N511" s="904">
        <v>2</v>
      </c>
      <c r="O511" s="904">
        <v>6</v>
      </c>
      <c r="P511" s="802">
        <v>24000</v>
      </c>
      <c r="Q511" s="904">
        <v>0</v>
      </c>
      <c r="R511" s="904">
        <v>0</v>
      </c>
      <c r="S511" s="1008">
        <v>0</v>
      </c>
    </row>
    <row r="512" spans="1:19" s="30" customFormat="1" ht="58.15">
      <c r="A512" s="899" t="s">
        <v>19398</v>
      </c>
      <c r="B512" s="399" t="s">
        <v>280</v>
      </c>
      <c r="C512" s="399" t="s">
        <v>115</v>
      </c>
      <c r="D512" s="797" t="s">
        <v>21124</v>
      </c>
      <c r="E512" s="802">
        <v>12000</v>
      </c>
      <c r="F512" s="900" t="s">
        <v>21363</v>
      </c>
      <c r="G512" s="656" t="s">
        <v>21364</v>
      </c>
      <c r="H512" s="901" t="s">
        <v>19747</v>
      </c>
      <c r="I512" s="901" t="s">
        <v>19773</v>
      </c>
      <c r="J512" s="901" t="s">
        <v>21365</v>
      </c>
      <c r="K512" s="902">
        <v>1</v>
      </c>
      <c r="L512" s="903">
        <v>2</v>
      </c>
      <c r="M512" s="802">
        <v>23200</v>
      </c>
      <c r="N512" s="904">
        <v>2</v>
      </c>
      <c r="O512" s="904">
        <v>4</v>
      </c>
      <c r="P512" s="802">
        <v>44691.44</v>
      </c>
      <c r="Q512" s="904">
        <v>0</v>
      </c>
      <c r="R512" s="904">
        <v>0</v>
      </c>
      <c r="S512" s="1008">
        <v>0</v>
      </c>
    </row>
    <row r="513" spans="1:19" s="30" customFormat="1" ht="34.9">
      <c r="A513" s="899" t="s">
        <v>19398</v>
      </c>
      <c r="B513" s="399" t="s">
        <v>280</v>
      </c>
      <c r="C513" s="399" t="s">
        <v>115</v>
      </c>
      <c r="D513" s="797" t="s">
        <v>21366</v>
      </c>
      <c r="E513" s="802">
        <v>8000</v>
      </c>
      <c r="F513" s="900" t="s">
        <v>21367</v>
      </c>
      <c r="G513" s="656" t="s">
        <v>21368</v>
      </c>
      <c r="H513" s="901" t="s">
        <v>21369</v>
      </c>
      <c r="I513" s="901" t="s">
        <v>19773</v>
      </c>
      <c r="J513" s="901" t="s">
        <v>21370</v>
      </c>
      <c r="K513" s="902">
        <v>1</v>
      </c>
      <c r="L513" s="903">
        <v>2</v>
      </c>
      <c r="M513" s="802">
        <v>15466.67</v>
      </c>
      <c r="N513" s="904">
        <v>2</v>
      </c>
      <c r="O513" s="904">
        <v>6</v>
      </c>
      <c r="P513" s="802">
        <v>48000</v>
      </c>
      <c r="Q513" s="903">
        <v>4</v>
      </c>
      <c r="R513" s="904">
        <v>12</v>
      </c>
      <c r="S513" s="1008">
        <v>96000</v>
      </c>
    </row>
    <row r="514" spans="1:19" s="30" customFormat="1" ht="34.9">
      <c r="A514" s="899" t="s">
        <v>19398</v>
      </c>
      <c r="B514" s="399" t="s">
        <v>280</v>
      </c>
      <c r="C514" s="399" t="s">
        <v>115</v>
      </c>
      <c r="D514" s="797" t="s">
        <v>21371</v>
      </c>
      <c r="E514" s="802">
        <v>15600</v>
      </c>
      <c r="F514" s="900" t="s">
        <v>21372</v>
      </c>
      <c r="G514" s="656" t="s">
        <v>21373</v>
      </c>
      <c r="H514" s="901" t="s">
        <v>20153</v>
      </c>
      <c r="I514" s="901" t="s">
        <v>19773</v>
      </c>
      <c r="J514" s="901" t="s">
        <v>21374</v>
      </c>
      <c r="K514" s="902">
        <v>1</v>
      </c>
      <c r="L514" s="903">
        <v>2</v>
      </c>
      <c r="M514" s="802">
        <v>15080</v>
      </c>
      <c r="N514" s="904">
        <v>0</v>
      </c>
      <c r="O514" s="904">
        <v>0</v>
      </c>
      <c r="P514" s="802">
        <v>0</v>
      </c>
      <c r="Q514" s="904">
        <v>0</v>
      </c>
      <c r="R514" s="904">
        <v>0</v>
      </c>
      <c r="S514" s="1008">
        <v>0</v>
      </c>
    </row>
    <row r="515" spans="1:19" s="30" customFormat="1" ht="23.25">
      <c r="A515" s="899" t="s">
        <v>19398</v>
      </c>
      <c r="B515" s="399" t="s">
        <v>280</v>
      </c>
      <c r="C515" s="399" t="s">
        <v>115</v>
      </c>
      <c r="D515" s="345" t="s">
        <v>21375</v>
      </c>
      <c r="E515" s="802">
        <v>12800</v>
      </c>
      <c r="F515" s="906" t="s">
        <v>21376</v>
      </c>
      <c r="G515" s="656" t="s">
        <v>21377</v>
      </c>
      <c r="H515" s="901" t="s">
        <v>19790</v>
      </c>
      <c r="I515" s="901" t="s">
        <v>19703</v>
      </c>
      <c r="J515" s="901" t="s">
        <v>20496</v>
      </c>
      <c r="K515" s="902">
        <v>3</v>
      </c>
      <c r="L515" s="903">
        <v>12</v>
      </c>
      <c r="M515" s="802">
        <v>128213.33</v>
      </c>
      <c r="N515" s="904">
        <v>0</v>
      </c>
      <c r="O515" s="904">
        <v>6</v>
      </c>
      <c r="P515" s="802">
        <v>80370.11</v>
      </c>
      <c r="Q515" s="904">
        <v>0</v>
      </c>
      <c r="R515" s="904">
        <v>0</v>
      </c>
      <c r="S515" s="1008">
        <v>0</v>
      </c>
    </row>
    <row r="516" spans="1:19" s="30" customFormat="1" ht="23.25">
      <c r="A516" s="899" t="s">
        <v>19398</v>
      </c>
      <c r="B516" s="399" t="s">
        <v>280</v>
      </c>
      <c r="C516" s="399" t="s">
        <v>115</v>
      </c>
      <c r="D516" s="797" t="s">
        <v>21378</v>
      </c>
      <c r="E516" s="802">
        <v>15600</v>
      </c>
      <c r="F516" s="900">
        <v>44431860</v>
      </c>
      <c r="G516" s="656" t="s">
        <v>21379</v>
      </c>
      <c r="H516" s="901" t="s">
        <v>19713</v>
      </c>
      <c r="I516" s="901" t="s">
        <v>19773</v>
      </c>
      <c r="J516" s="901" t="s">
        <v>19733</v>
      </c>
      <c r="K516" s="902">
        <v>1</v>
      </c>
      <c r="L516" s="903">
        <v>2</v>
      </c>
      <c r="M516" s="802">
        <v>18720</v>
      </c>
      <c r="N516" s="904">
        <v>0</v>
      </c>
      <c r="O516" s="904">
        <v>2</v>
      </c>
      <c r="P516" s="802">
        <v>29049.439999999999</v>
      </c>
      <c r="Q516" s="904">
        <v>0</v>
      </c>
      <c r="R516" s="904">
        <v>0</v>
      </c>
      <c r="S516" s="1008">
        <v>0</v>
      </c>
    </row>
    <row r="517" spans="1:19" s="30" customFormat="1" ht="23.25">
      <c r="A517" s="899" t="s">
        <v>19398</v>
      </c>
      <c r="B517" s="399" t="s">
        <v>280</v>
      </c>
      <c r="C517" s="399" t="s">
        <v>115</v>
      </c>
      <c r="D517" s="797" t="s">
        <v>21380</v>
      </c>
      <c r="E517" s="802">
        <v>15600</v>
      </c>
      <c r="F517" s="906" t="s">
        <v>21381</v>
      </c>
      <c r="G517" s="656" t="s">
        <v>21382</v>
      </c>
      <c r="H517" s="901" t="s">
        <v>19790</v>
      </c>
      <c r="I517" s="901" t="s">
        <v>19703</v>
      </c>
      <c r="J517" s="901" t="s">
        <v>19791</v>
      </c>
      <c r="K517" s="902">
        <v>3</v>
      </c>
      <c r="L517" s="903">
        <v>12</v>
      </c>
      <c r="M517" s="802">
        <v>132880</v>
      </c>
      <c r="N517" s="904">
        <v>0</v>
      </c>
      <c r="O517" s="904">
        <v>6</v>
      </c>
      <c r="P517" s="802">
        <v>71506.31</v>
      </c>
      <c r="Q517" s="904">
        <v>0</v>
      </c>
      <c r="R517" s="904">
        <v>12</v>
      </c>
      <c r="S517" s="1008">
        <v>120000</v>
      </c>
    </row>
    <row r="518" spans="1:19" s="30" customFormat="1" ht="34.9">
      <c r="A518" s="899" t="s">
        <v>19398</v>
      </c>
      <c r="B518" s="399" t="s">
        <v>280</v>
      </c>
      <c r="C518" s="399" t="s">
        <v>115</v>
      </c>
      <c r="D518" s="797" t="s">
        <v>21383</v>
      </c>
      <c r="E518" s="802">
        <v>10000</v>
      </c>
      <c r="F518" s="900" t="s">
        <v>21384</v>
      </c>
      <c r="G518" s="656" t="s">
        <v>21385</v>
      </c>
      <c r="H518" s="901" t="s">
        <v>19853</v>
      </c>
      <c r="I518" s="901" t="s">
        <v>19773</v>
      </c>
      <c r="J518" s="901" t="s">
        <v>21161</v>
      </c>
      <c r="K518" s="902">
        <v>1</v>
      </c>
      <c r="L518" s="903">
        <v>2</v>
      </c>
      <c r="M518" s="802">
        <v>19333.330000000002</v>
      </c>
      <c r="N518" s="904">
        <v>2</v>
      </c>
      <c r="O518" s="904">
        <v>6</v>
      </c>
      <c r="P518" s="802">
        <v>60000</v>
      </c>
      <c r="Q518" s="903">
        <v>4</v>
      </c>
      <c r="R518" s="904">
        <v>12</v>
      </c>
      <c r="S518" s="1008">
        <v>120000</v>
      </c>
    </row>
    <row r="519" spans="1:19" s="30" customFormat="1" ht="23.25">
      <c r="A519" s="899" t="s">
        <v>19398</v>
      </c>
      <c r="B519" s="399" t="s">
        <v>280</v>
      </c>
      <c r="C519" s="399" t="s">
        <v>115</v>
      </c>
      <c r="D519" s="797" t="s">
        <v>20035</v>
      </c>
      <c r="E519" s="802">
        <v>13000</v>
      </c>
      <c r="F519" s="900" t="s">
        <v>21386</v>
      </c>
      <c r="G519" s="656" t="s">
        <v>21387</v>
      </c>
      <c r="H519" s="901" t="s">
        <v>19713</v>
      </c>
      <c r="I519" s="901" t="s">
        <v>19773</v>
      </c>
      <c r="J519" s="901" t="s">
        <v>21096</v>
      </c>
      <c r="K519" s="902">
        <v>1</v>
      </c>
      <c r="L519" s="903">
        <v>2</v>
      </c>
      <c r="M519" s="802">
        <v>24266.67</v>
      </c>
      <c r="N519" s="904">
        <v>2</v>
      </c>
      <c r="O519" s="904">
        <v>6</v>
      </c>
      <c r="P519" s="802">
        <v>78000</v>
      </c>
      <c r="Q519" s="903">
        <v>4</v>
      </c>
      <c r="R519" s="904">
        <v>12</v>
      </c>
      <c r="S519" s="1008">
        <v>156000</v>
      </c>
    </row>
    <row r="520" spans="1:19" s="30" customFormat="1" ht="23.25">
      <c r="A520" s="899" t="s">
        <v>19398</v>
      </c>
      <c r="B520" s="399" t="s">
        <v>280</v>
      </c>
      <c r="C520" s="399" t="s">
        <v>115</v>
      </c>
      <c r="D520" s="797" t="s">
        <v>21388</v>
      </c>
      <c r="E520" s="802">
        <v>15600</v>
      </c>
      <c r="F520" s="900" t="s">
        <v>21389</v>
      </c>
      <c r="G520" s="656" t="s">
        <v>21390</v>
      </c>
      <c r="H520" s="901" t="s">
        <v>19729</v>
      </c>
      <c r="I520" s="901" t="s">
        <v>19773</v>
      </c>
      <c r="J520" s="901" t="s">
        <v>21391</v>
      </c>
      <c r="K520" s="902">
        <v>1</v>
      </c>
      <c r="L520" s="903">
        <v>2</v>
      </c>
      <c r="M520" s="802">
        <v>17680</v>
      </c>
      <c r="N520" s="904">
        <v>0</v>
      </c>
      <c r="O520" s="904">
        <v>6</v>
      </c>
      <c r="P520" s="802">
        <v>100360</v>
      </c>
      <c r="Q520" s="904">
        <v>0</v>
      </c>
      <c r="R520" s="904">
        <v>12</v>
      </c>
      <c r="S520" s="1008">
        <v>187200</v>
      </c>
    </row>
    <row r="521" spans="1:19" s="30" customFormat="1" ht="23.25">
      <c r="A521" s="899" t="s">
        <v>19398</v>
      </c>
      <c r="B521" s="399" t="s">
        <v>280</v>
      </c>
      <c r="C521" s="399" t="s">
        <v>115</v>
      </c>
      <c r="D521" s="797" t="s">
        <v>21392</v>
      </c>
      <c r="E521" s="802">
        <v>15600</v>
      </c>
      <c r="F521" s="900" t="s">
        <v>21393</v>
      </c>
      <c r="G521" s="656" t="s">
        <v>21394</v>
      </c>
      <c r="H521" s="901" t="s">
        <v>19757</v>
      </c>
      <c r="I521" s="901" t="s">
        <v>19773</v>
      </c>
      <c r="J521" s="901" t="s">
        <v>20120</v>
      </c>
      <c r="K521" s="902">
        <v>1</v>
      </c>
      <c r="L521" s="903">
        <v>1</v>
      </c>
      <c r="M521" s="802">
        <v>15600</v>
      </c>
      <c r="N521" s="904">
        <v>0</v>
      </c>
      <c r="O521" s="904">
        <v>0</v>
      </c>
      <c r="P521" s="802">
        <v>0</v>
      </c>
      <c r="Q521" s="904">
        <v>0</v>
      </c>
      <c r="R521" s="904">
        <v>0</v>
      </c>
      <c r="S521" s="1008">
        <v>0</v>
      </c>
    </row>
    <row r="522" spans="1:19" s="30" customFormat="1" ht="34.9">
      <c r="A522" s="899" t="s">
        <v>19398</v>
      </c>
      <c r="B522" s="399" t="s">
        <v>280</v>
      </c>
      <c r="C522" s="399" t="s">
        <v>115</v>
      </c>
      <c r="D522" s="797" t="s">
        <v>21395</v>
      </c>
      <c r="E522" s="802">
        <v>15600</v>
      </c>
      <c r="F522" s="900" t="s">
        <v>21396</v>
      </c>
      <c r="G522" s="656" t="s">
        <v>21397</v>
      </c>
      <c r="H522" s="901" t="s">
        <v>19713</v>
      </c>
      <c r="I522" s="901" t="s">
        <v>19773</v>
      </c>
      <c r="J522" s="901" t="s">
        <v>21398</v>
      </c>
      <c r="K522" s="902">
        <v>1</v>
      </c>
      <c r="L522" s="903">
        <v>1</v>
      </c>
      <c r="M522" s="802">
        <v>7280</v>
      </c>
      <c r="N522" s="904">
        <v>1</v>
      </c>
      <c r="O522" s="904">
        <v>1</v>
      </c>
      <c r="P522" s="802">
        <v>14524.72</v>
      </c>
      <c r="Q522" s="904">
        <v>0</v>
      </c>
      <c r="R522" s="904">
        <v>0</v>
      </c>
      <c r="S522" s="1008">
        <v>0</v>
      </c>
    </row>
    <row r="523" spans="1:19" s="30" customFormat="1" ht="34.9">
      <c r="A523" s="899" t="s">
        <v>19398</v>
      </c>
      <c r="B523" s="399" t="s">
        <v>280</v>
      </c>
      <c r="C523" s="399" t="s">
        <v>115</v>
      </c>
      <c r="D523" s="797" t="s">
        <v>21399</v>
      </c>
      <c r="E523" s="802">
        <v>15600</v>
      </c>
      <c r="F523" s="900" t="s">
        <v>21400</v>
      </c>
      <c r="G523" s="656" t="s">
        <v>21401</v>
      </c>
      <c r="H523" s="901" t="s">
        <v>21402</v>
      </c>
      <c r="I523" s="901" t="s">
        <v>19773</v>
      </c>
      <c r="J523" s="901" t="s">
        <v>21403</v>
      </c>
      <c r="K523" s="902"/>
      <c r="L523" s="903"/>
      <c r="M523" s="802"/>
      <c r="N523" s="904">
        <v>0</v>
      </c>
      <c r="O523" s="904">
        <v>6</v>
      </c>
      <c r="P523" s="802">
        <v>76981.009999999995</v>
      </c>
      <c r="Q523" s="904">
        <v>0</v>
      </c>
      <c r="R523" s="904">
        <v>12</v>
      </c>
      <c r="S523" s="1008">
        <v>187200</v>
      </c>
    </row>
    <row r="524" spans="1:19" s="30" customFormat="1" ht="46.5">
      <c r="A524" s="899" t="s">
        <v>19398</v>
      </c>
      <c r="B524" s="399" t="s">
        <v>280</v>
      </c>
      <c r="C524" s="399" t="s">
        <v>115</v>
      </c>
      <c r="D524" s="907" t="s">
        <v>21404</v>
      </c>
      <c r="E524" s="802">
        <v>15600</v>
      </c>
      <c r="F524" s="900" t="s">
        <v>21405</v>
      </c>
      <c r="G524" s="656" t="s">
        <v>21406</v>
      </c>
      <c r="H524" s="901" t="s">
        <v>20507</v>
      </c>
      <c r="I524" s="901" t="s">
        <v>19773</v>
      </c>
      <c r="J524" s="901" t="s">
        <v>21407</v>
      </c>
      <c r="K524" s="902"/>
      <c r="L524" s="903"/>
      <c r="M524" s="802"/>
      <c r="N524" s="904">
        <v>1</v>
      </c>
      <c r="O524" s="904">
        <v>1</v>
      </c>
      <c r="P524" s="802">
        <v>2600</v>
      </c>
      <c r="Q524" s="904">
        <v>0</v>
      </c>
      <c r="R524" s="904">
        <v>0</v>
      </c>
      <c r="S524" s="1008">
        <v>0</v>
      </c>
    </row>
    <row r="525" spans="1:19" s="30" customFormat="1" ht="46.5">
      <c r="A525" s="899" t="s">
        <v>19398</v>
      </c>
      <c r="B525" s="399" t="s">
        <v>280</v>
      </c>
      <c r="C525" s="399" t="s">
        <v>115</v>
      </c>
      <c r="D525" s="797" t="s">
        <v>21408</v>
      </c>
      <c r="E525" s="802">
        <v>15600</v>
      </c>
      <c r="F525" s="900" t="s">
        <v>21409</v>
      </c>
      <c r="G525" s="656" t="s">
        <v>21410</v>
      </c>
      <c r="H525" s="901" t="s">
        <v>20463</v>
      </c>
      <c r="I525" s="901" t="s">
        <v>19773</v>
      </c>
      <c r="J525" s="901" t="s">
        <v>21411</v>
      </c>
      <c r="K525" s="902"/>
      <c r="L525" s="903"/>
      <c r="M525" s="802"/>
      <c r="N525" s="904">
        <v>1</v>
      </c>
      <c r="O525" s="904">
        <v>5</v>
      </c>
      <c r="P525" s="802">
        <v>61003.82</v>
      </c>
      <c r="Q525" s="904">
        <v>0</v>
      </c>
      <c r="R525" s="904">
        <v>0</v>
      </c>
      <c r="S525" s="1008">
        <v>0</v>
      </c>
    </row>
    <row r="526" spans="1:19" s="30" customFormat="1" ht="34.9">
      <c r="A526" s="899" t="s">
        <v>19398</v>
      </c>
      <c r="B526" s="399" t="s">
        <v>280</v>
      </c>
      <c r="C526" s="399" t="s">
        <v>115</v>
      </c>
      <c r="D526" s="797" t="s">
        <v>21412</v>
      </c>
      <c r="E526" s="802">
        <v>15600</v>
      </c>
      <c r="F526" s="900" t="s">
        <v>21413</v>
      </c>
      <c r="G526" s="656" t="s">
        <v>21414</v>
      </c>
      <c r="H526" s="901" t="s">
        <v>21415</v>
      </c>
      <c r="I526" s="901" t="s">
        <v>19773</v>
      </c>
      <c r="J526" s="901" t="s">
        <v>21416</v>
      </c>
      <c r="K526" s="902"/>
      <c r="L526" s="903"/>
      <c r="M526" s="802"/>
      <c r="N526" s="904">
        <v>1</v>
      </c>
      <c r="O526" s="904">
        <v>1</v>
      </c>
      <c r="P526" s="802">
        <v>9880</v>
      </c>
      <c r="Q526" s="904">
        <v>0</v>
      </c>
      <c r="R526" s="904">
        <v>0</v>
      </c>
      <c r="S526" s="1008">
        <v>0</v>
      </c>
    </row>
    <row r="527" spans="1:19" s="30" customFormat="1" ht="46.5">
      <c r="A527" s="899" t="s">
        <v>19398</v>
      </c>
      <c r="B527" s="399" t="s">
        <v>280</v>
      </c>
      <c r="C527" s="399" t="s">
        <v>115</v>
      </c>
      <c r="D527" s="797" t="s">
        <v>21417</v>
      </c>
      <c r="E527" s="802">
        <v>15600</v>
      </c>
      <c r="F527" s="900" t="s">
        <v>21418</v>
      </c>
      <c r="G527" s="656" t="s">
        <v>21419</v>
      </c>
      <c r="H527" s="901" t="s">
        <v>20463</v>
      </c>
      <c r="I527" s="901" t="s">
        <v>19773</v>
      </c>
      <c r="J527" s="901" t="s">
        <v>21411</v>
      </c>
      <c r="K527" s="902"/>
      <c r="L527" s="903"/>
      <c r="M527" s="802"/>
      <c r="N527" s="904">
        <v>1</v>
      </c>
      <c r="O527" s="904">
        <v>1</v>
      </c>
      <c r="P527" s="802">
        <v>4160</v>
      </c>
      <c r="Q527" s="904">
        <v>0</v>
      </c>
      <c r="R527" s="904">
        <v>0</v>
      </c>
      <c r="S527" s="1008">
        <v>0</v>
      </c>
    </row>
    <row r="528" spans="1:19" s="30" customFormat="1" ht="34.9">
      <c r="A528" s="899" t="s">
        <v>19398</v>
      </c>
      <c r="B528" s="399" t="s">
        <v>280</v>
      </c>
      <c r="C528" s="399" t="s">
        <v>115</v>
      </c>
      <c r="D528" s="797" t="s">
        <v>21093</v>
      </c>
      <c r="E528" s="802">
        <v>15600</v>
      </c>
      <c r="F528" s="900" t="s">
        <v>21420</v>
      </c>
      <c r="G528" s="656" t="s">
        <v>21421</v>
      </c>
      <c r="H528" s="901" t="s">
        <v>21422</v>
      </c>
      <c r="I528" s="901" t="s">
        <v>19773</v>
      </c>
      <c r="J528" s="901" t="s">
        <v>21423</v>
      </c>
      <c r="K528" s="902"/>
      <c r="L528" s="903"/>
      <c r="M528" s="802"/>
      <c r="N528" s="904">
        <v>1</v>
      </c>
      <c r="O528" s="904">
        <v>5</v>
      </c>
      <c r="P528" s="802">
        <v>74360</v>
      </c>
      <c r="Q528" s="904">
        <v>0</v>
      </c>
      <c r="R528" s="904">
        <v>0</v>
      </c>
      <c r="S528" s="1008">
        <v>0</v>
      </c>
    </row>
    <row r="529" spans="1:19" s="30" customFormat="1" ht="23.25">
      <c r="A529" s="899" t="s">
        <v>19398</v>
      </c>
      <c r="B529" s="399" t="s">
        <v>280</v>
      </c>
      <c r="C529" s="399" t="s">
        <v>115</v>
      </c>
      <c r="D529" s="797" t="s">
        <v>21093</v>
      </c>
      <c r="E529" s="802">
        <v>15600</v>
      </c>
      <c r="F529" s="900" t="s">
        <v>21424</v>
      </c>
      <c r="G529" s="656" t="s">
        <v>21425</v>
      </c>
      <c r="H529" s="901" t="s">
        <v>19713</v>
      </c>
      <c r="I529" s="901" t="s">
        <v>19773</v>
      </c>
      <c r="J529" s="901" t="s">
        <v>21426</v>
      </c>
      <c r="K529" s="902"/>
      <c r="L529" s="903"/>
      <c r="M529" s="802"/>
      <c r="N529" s="904">
        <v>1</v>
      </c>
      <c r="O529" s="904">
        <v>5</v>
      </c>
      <c r="P529" s="802">
        <v>57130.559999999998</v>
      </c>
      <c r="Q529" s="904">
        <v>0</v>
      </c>
      <c r="R529" s="904">
        <v>0</v>
      </c>
      <c r="S529" s="1008">
        <v>0</v>
      </c>
    </row>
    <row r="530" spans="1:19" s="30" customFormat="1" ht="23.25">
      <c r="A530" s="899" t="s">
        <v>19398</v>
      </c>
      <c r="B530" s="399" t="s">
        <v>280</v>
      </c>
      <c r="C530" s="399" t="s">
        <v>115</v>
      </c>
      <c r="D530" s="797" t="s">
        <v>21427</v>
      </c>
      <c r="E530" s="802">
        <v>15600</v>
      </c>
      <c r="F530" s="900" t="s">
        <v>21428</v>
      </c>
      <c r="G530" s="656" t="s">
        <v>21429</v>
      </c>
      <c r="H530" s="901" t="s">
        <v>19713</v>
      </c>
      <c r="I530" s="901" t="s">
        <v>19773</v>
      </c>
      <c r="J530" s="901" t="s">
        <v>21426</v>
      </c>
      <c r="K530" s="902"/>
      <c r="L530" s="903"/>
      <c r="M530" s="802"/>
      <c r="N530" s="904">
        <v>1</v>
      </c>
      <c r="O530" s="904">
        <v>2</v>
      </c>
      <c r="P530" s="802">
        <v>9360</v>
      </c>
      <c r="Q530" s="904">
        <v>0</v>
      </c>
      <c r="R530" s="904">
        <v>0</v>
      </c>
      <c r="S530" s="1008">
        <v>0</v>
      </c>
    </row>
    <row r="531" spans="1:19" s="30" customFormat="1" ht="23.25">
      <c r="A531" s="899" t="s">
        <v>19398</v>
      </c>
      <c r="B531" s="399" t="s">
        <v>280</v>
      </c>
      <c r="C531" s="399" t="s">
        <v>115</v>
      </c>
      <c r="D531" s="797" t="s">
        <v>21128</v>
      </c>
      <c r="E531" s="802">
        <v>12000</v>
      </c>
      <c r="F531" s="900" t="s">
        <v>21430</v>
      </c>
      <c r="G531" s="656" t="s">
        <v>21431</v>
      </c>
      <c r="H531" s="901" t="s">
        <v>19713</v>
      </c>
      <c r="I531" s="901" t="s">
        <v>19773</v>
      </c>
      <c r="J531" s="901" t="s">
        <v>21426</v>
      </c>
      <c r="K531" s="902"/>
      <c r="L531" s="903"/>
      <c r="M531" s="802"/>
      <c r="N531" s="904">
        <v>1</v>
      </c>
      <c r="O531" s="904">
        <v>4</v>
      </c>
      <c r="P531" s="802">
        <v>47200</v>
      </c>
      <c r="Q531" s="904">
        <v>4</v>
      </c>
      <c r="R531" s="904">
        <v>12</v>
      </c>
      <c r="S531" s="1008">
        <v>144000</v>
      </c>
    </row>
    <row r="532" spans="1:19" s="30" customFormat="1" ht="23.25">
      <c r="A532" s="899" t="s">
        <v>19398</v>
      </c>
      <c r="B532" s="399" t="s">
        <v>280</v>
      </c>
      <c r="C532" s="399" t="s">
        <v>115</v>
      </c>
      <c r="D532" s="797" t="s">
        <v>21432</v>
      </c>
      <c r="E532" s="802">
        <v>15600</v>
      </c>
      <c r="F532" s="900" t="s">
        <v>21433</v>
      </c>
      <c r="G532" s="656" t="s">
        <v>21434</v>
      </c>
      <c r="H532" s="901" t="s">
        <v>21435</v>
      </c>
      <c r="I532" s="901" t="s">
        <v>19773</v>
      </c>
      <c r="J532" s="901" t="s">
        <v>21335</v>
      </c>
      <c r="K532" s="902"/>
      <c r="L532" s="903"/>
      <c r="M532" s="802"/>
      <c r="N532" s="904">
        <v>1</v>
      </c>
      <c r="O532" s="904">
        <v>4</v>
      </c>
      <c r="P532" s="802">
        <v>57200</v>
      </c>
      <c r="Q532" s="904">
        <v>0</v>
      </c>
      <c r="R532" s="904">
        <v>12</v>
      </c>
      <c r="S532" s="1008">
        <v>187200</v>
      </c>
    </row>
    <row r="533" spans="1:19" s="30" customFormat="1" ht="34.9">
      <c r="A533" s="899" t="s">
        <v>19398</v>
      </c>
      <c r="B533" s="399" t="s">
        <v>280</v>
      </c>
      <c r="C533" s="399" t="s">
        <v>115</v>
      </c>
      <c r="D533" s="797" t="s">
        <v>21436</v>
      </c>
      <c r="E533" s="802">
        <v>15600</v>
      </c>
      <c r="F533" s="900" t="s">
        <v>21437</v>
      </c>
      <c r="G533" s="656" t="s">
        <v>21438</v>
      </c>
      <c r="H533" s="901" t="s">
        <v>19862</v>
      </c>
      <c r="I533" s="901" t="s">
        <v>19773</v>
      </c>
      <c r="J533" s="901" t="s">
        <v>21244</v>
      </c>
      <c r="K533" s="902"/>
      <c r="L533" s="903"/>
      <c r="M533" s="802"/>
      <c r="N533" s="904">
        <v>1</v>
      </c>
      <c r="O533" s="904">
        <v>4</v>
      </c>
      <c r="P533" s="802">
        <v>40669.21</v>
      </c>
      <c r="Q533" s="904">
        <v>0</v>
      </c>
      <c r="R533" s="904">
        <v>0</v>
      </c>
      <c r="S533" s="1008">
        <v>0</v>
      </c>
    </row>
    <row r="534" spans="1:19" s="30" customFormat="1" ht="46.5">
      <c r="A534" s="899" t="s">
        <v>19398</v>
      </c>
      <c r="B534" s="399" t="s">
        <v>280</v>
      </c>
      <c r="C534" s="399" t="s">
        <v>115</v>
      </c>
      <c r="D534" s="797" t="s">
        <v>21439</v>
      </c>
      <c r="E534" s="802">
        <v>15600</v>
      </c>
      <c r="F534" s="900" t="s">
        <v>21440</v>
      </c>
      <c r="G534" s="656" t="s">
        <v>21441</v>
      </c>
      <c r="H534" s="901" t="s">
        <v>20463</v>
      </c>
      <c r="I534" s="901" t="s">
        <v>19773</v>
      </c>
      <c r="J534" s="901" t="s">
        <v>21411</v>
      </c>
      <c r="K534" s="902"/>
      <c r="L534" s="903"/>
      <c r="M534" s="802"/>
      <c r="N534" s="904">
        <v>1</v>
      </c>
      <c r="O534" s="904">
        <v>4</v>
      </c>
      <c r="P534" s="802">
        <v>50960</v>
      </c>
      <c r="Q534" s="904">
        <v>0</v>
      </c>
      <c r="R534" s="904">
        <v>0</v>
      </c>
      <c r="S534" s="1008">
        <v>0</v>
      </c>
    </row>
    <row r="535" spans="1:19" s="30" customFormat="1" ht="34.9">
      <c r="A535" s="899" t="s">
        <v>19398</v>
      </c>
      <c r="B535" s="399" t="s">
        <v>280</v>
      </c>
      <c r="C535" s="399" t="s">
        <v>115</v>
      </c>
      <c r="D535" s="797" t="s">
        <v>21442</v>
      </c>
      <c r="E535" s="802">
        <v>5500</v>
      </c>
      <c r="F535" s="900" t="s">
        <v>21443</v>
      </c>
      <c r="G535" s="656" t="s">
        <v>21444</v>
      </c>
      <c r="H535" s="901" t="s">
        <v>19862</v>
      </c>
      <c r="I535" s="901" t="s">
        <v>19773</v>
      </c>
      <c r="J535" s="901" t="s">
        <v>21244</v>
      </c>
      <c r="K535" s="902"/>
      <c r="L535" s="903"/>
      <c r="M535" s="802"/>
      <c r="N535" s="904">
        <v>1</v>
      </c>
      <c r="O535" s="904">
        <v>3</v>
      </c>
      <c r="P535" s="802">
        <v>15766.67</v>
      </c>
      <c r="Q535" s="904">
        <v>4</v>
      </c>
      <c r="R535" s="904">
        <v>12</v>
      </c>
      <c r="S535" s="1008">
        <v>66000</v>
      </c>
    </row>
    <row r="536" spans="1:19" s="30" customFormat="1" ht="23.25">
      <c r="A536" s="899" t="s">
        <v>19398</v>
      </c>
      <c r="B536" s="399" t="s">
        <v>280</v>
      </c>
      <c r="C536" s="399" t="s">
        <v>115</v>
      </c>
      <c r="D536" s="797" t="s">
        <v>21445</v>
      </c>
      <c r="E536" s="802">
        <v>15600</v>
      </c>
      <c r="F536" s="900" t="s">
        <v>21446</v>
      </c>
      <c r="G536" s="656" t="s">
        <v>21447</v>
      </c>
      <c r="H536" s="901" t="s">
        <v>19891</v>
      </c>
      <c r="I536" s="901" t="s">
        <v>19773</v>
      </c>
      <c r="J536" s="901" t="s">
        <v>21205</v>
      </c>
      <c r="K536" s="902"/>
      <c r="L536" s="903"/>
      <c r="M536" s="802"/>
      <c r="N536" s="904">
        <v>1</v>
      </c>
      <c r="O536" s="904">
        <v>3</v>
      </c>
      <c r="P536" s="802">
        <v>46800</v>
      </c>
      <c r="Q536" s="904">
        <v>0</v>
      </c>
      <c r="R536" s="904">
        <v>0</v>
      </c>
      <c r="S536" s="1008">
        <v>0</v>
      </c>
    </row>
    <row r="537" spans="1:19" s="30" customFormat="1" ht="69.75">
      <c r="A537" s="899" t="s">
        <v>19398</v>
      </c>
      <c r="B537" s="399" t="s">
        <v>280</v>
      </c>
      <c r="C537" s="399" t="s">
        <v>115</v>
      </c>
      <c r="D537" s="797" t="s">
        <v>20901</v>
      </c>
      <c r="E537" s="802">
        <v>15600</v>
      </c>
      <c r="F537" s="900" t="s">
        <v>21448</v>
      </c>
      <c r="G537" s="656" t="s">
        <v>21449</v>
      </c>
      <c r="H537" s="901" t="s">
        <v>19713</v>
      </c>
      <c r="I537" s="901" t="s">
        <v>19773</v>
      </c>
      <c r="J537" s="901" t="s">
        <v>21450</v>
      </c>
      <c r="K537" s="902"/>
      <c r="L537" s="903"/>
      <c r="M537" s="802"/>
      <c r="N537" s="904">
        <v>1</v>
      </c>
      <c r="O537" s="904">
        <v>3</v>
      </c>
      <c r="P537" s="802">
        <v>30501.9</v>
      </c>
      <c r="Q537" s="904">
        <v>0</v>
      </c>
      <c r="R537" s="904">
        <v>12</v>
      </c>
      <c r="S537" s="1008">
        <v>187200</v>
      </c>
    </row>
    <row r="538" spans="1:19" s="30" customFormat="1" ht="23.25">
      <c r="A538" s="899" t="s">
        <v>19398</v>
      </c>
      <c r="B538" s="399" t="s">
        <v>280</v>
      </c>
      <c r="C538" s="399" t="s">
        <v>115</v>
      </c>
      <c r="D538" s="797" t="s">
        <v>20950</v>
      </c>
      <c r="E538" s="802">
        <v>9000</v>
      </c>
      <c r="F538" s="900" t="s">
        <v>21451</v>
      </c>
      <c r="G538" s="656" t="s">
        <v>21452</v>
      </c>
      <c r="H538" s="901" t="s">
        <v>20242</v>
      </c>
      <c r="I538" s="901" t="s">
        <v>19773</v>
      </c>
      <c r="J538" s="901" t="s">
        <v>21453</v>
      </c>
      <c r="K538" s="902"/>
      <c r="L538" s="903"/>
      <c r="M538" s="802"/>
      <c r="N538" s="904">
        <v>1</v>
      </c>
      <c r="O538" s="904">
        <v>3</v>
      </c>
      <c r="P538" s="802">
        <v>18600</v>
      </c>
      <c r="Q538" s="904">
        <v>4</v>
      </c>
      <c r="R538" s="904">
        <v>12</v>
      </c>
      <c r="S538" s="1008">
        <v>108000</v>
      </c>
    </row>
    <row r="539" spans="1:19" s="30" customFormat="1" ht="46.5">
      <c r="A539" s="899" t="s">
        <v>19398</v>
      </c>
      <c r="B539" s="399" t="s">
        <v>280</v>
      </c>
      <c r="C539" s="399" t="s">
        <v>115</v>
      </c>
      <c r="D539" s="797" t="s">
        <v>21454</v>
      </c>
      <c r="E539" s="802">
        <v>15600</v>
      </c>
      <c r="F539" s="900" t="s">
        <v>21455</v>
      </c>
      <c r="G539" s="656" t="s">
        <v>21456</v>
      </c>
      <c r="H539" s="901" t="s">
        <v>19729</v>
      </c>
      <c r="I539" s="901" t="s">
        <v>19773</v>
      </c>
      <c r="J539" s="901" t="s">
        <v>21457</v>
      </c>
      <c r="K539" s="902"/>
      <c r="L539" s="903"/>
      <c r="M539" s="802"/>
      <c r="N539" s="904">
        <v>1</v>
      </c>
      <c r="O539" s="904">
        <v>2</v>
      </c>
      <c r="P539" s="802">
        <v>26520</v>
      </c>
      <c r="Q539" s="904">
        <v>0</v>
      </c>
      <c r="R539" s="904">
        <v>0</v>
      </c>
      <c r="S539" s="1008">
        <v>0</v>
      </c>
    </row>
    <row r="540" spans="1:19" s="30" customFormat="1" ht="23.25">
      <c r="A540" s="899" t="s">
        <v>19398</v>
      </c>
      <c r="B540" s="399" t="s">
        <v>280</v>
      </c>
      <c r="C540" s="399" t="s">
        <v>115</v>
      </c>
      <c r="D540" s="797" t="s">
        <v>21458</v>
      </c>
      <c r="E540" s="802">
        <v>15600</v>
      </c>
      <c r="F540" s="900" t="s">
        <v>21459</v>
      </c>
      <c r="G540" s="656" t="s">
        <v>21460</v>
      </c>
      <c r="H540" s="901" t="s">
        <v>19713</v>
      </c>
      <c r="I540" s="901" t="s">
        <v>19773</v>
      </c>
      <c r="J540" s="901" t="s">
        <v>21205</v>
      </c>
      <c r="K540" s="902"/>
      <c r="L540" s="903"/>
      <c r="M540" s="802"/>
      <c r="N540" s="904">
        <v>1</v>
      </c>
      <c r="O540" s="904">
        <v>2</v>
      </c>
      <c r="P540" s="802">
        <v>26000</v>
      </c>
      <c r="Q540" s="904">
        <v>0</v>
      </c>
      <c r="R540" s="904">
        <v>12</v>
      </c>
      <c r="S540" s="1008">
        <v>187200</v>
      </c>
    </row>
    <row r="541" spans="1:19" s="30" customFormat="1" ht="46.5">
      <c r="A541" s="899" t="s">
        <v>19398</v>
      </c>
      <c r="B541" s="399" t="s">
        <v>280</v>
      </c>
      <c r="C541" s="399" t="s">
        <v>115</v>
      </c>
      <c r="D541" s="797" t="s">
        <v>21461</v>
      </c>
      <c r="E541" s="802">
        <v>13000</v>
      </c>
      <c r="F541" s="900" t="s">
        <v>21462</v>
      </c>
      <c r="G541" s="656" t="s">
        <v>21463</v>
      </c>
      <c r="H541" s="901" t="s">
        <v>19729</v>
      </c>
      <c r="I541" s="901" t="s">
        <v>19773</v>
      </c>
      <c r="J541" s="901" t="s">
        <v>21089</v>
      </c>
      <c r="K541" s="902"/>
      <c r="L541" s="903"/>
      <c r="M541" s="802"/>
      <c r="N541" s="904">
        <v>1</v>
      </c>
      <c r="O541" s="904">
        <v>2</v>
      </c>
      <c r="P541" s="802">
        <v>18633.330000000002</v>
      </c>
      <c r="Q541" s="904">
        <v>4</v>
      </c>
      <c r="R541" s="904">
        <v>12</v>
      </c>
      <c r="S541" s="1008">
        <v>156000</v>
      </c>
    </row>
    <row r="542" spans="1:19" s="30" customFormat="1" ht="34.9">
      <c r="A542" s="899" t="s">
        <v>19398</v>
      </c>
      <c r="B542" s="399" t="s">
        <v>280</v>
      </c>
      <c r="C542" s="399" t="s">
        <v>115</v>
      </c>
      <c r="D542" s="797" t="s">
        <v>20075</v>
      </c>
      <c r="E542" s="802">
        <v>10000</v>
      </c>
      <c r="F542" s="900" t="s">
        <v>21464</v>
      </c>
      <c r="G542" s="656" t="s">
        <v>21465</v>
      </c>
      <c r="H542" s="901" t="s">
        <v>21466</v>
      </c>
      <c r="I542" s="901" t="s">
        <v>19773</v>
      </c>
      <c r="J542" s="901" t="s">
        <v>21467</v>
      </c>
      <c r="K542" s="902"/>
      <c r="L542" s="903"/>
      <c r="M542" s="802"/>
      <c r="N542" s="904">
        <v>1</v>
      </c>
      <c r="O542" s="904">
        <v>2</v>
      </c>
      <c r="P542" s="802">
        <v>14333.33</v>
      </c>
      <c r="Q542" s="904">
        <v>4</v>
      </c>
      <c r="R542" s="904">
        <v>12</v>
      </c>
      <c r="S542" s="1008">
        <v>120000</v>
      </c>
    </row>
    <row r="543" spans="1:19" s="30" customFormat="1" ht="23.25">
      <c r="A543" s="899" t="s">
        <v>19398</v>
      </c>
      <c r="B543" s="399" t="s">
        <v>280</v>
      </c>
      <c r="C543" s="399" t="s">
        <v>115</v>
      </c>
      <c r="D543" s="797" t="s">
        <v>21468</v>
      </c>
      <c r="E543" s="802">
        <v>15600</v>
      </c>
      <c r="F543" s="900" t="s">
        <v>21469</v>
      </c>
      <c r="G543" s="656" t="s">
        <v>21470</v>
      </c>
      <c r="H543" s="901" t="s">
        <v>19729</v>
      </c>
      <c r="I543" s="901" t="s">
        <v>19773</v>
      </c>
      <c r="J543" s="901" t="s">
        <v>21089</v>
      </c>
      <c r="K543" s="902"/>
      <c r="L543" s="903"/>
      <c r="M543" s="802"/>
      <c r="N543" s="904">
        <v>1</v>
      </c>
      <c r="O543" s="904">
        <v>2</v>
      </c>
      <c r="P543" s="802">
        <v>12480</v>
      </c>
      <c r="Q543" s="904">
        <v>0</v>
      </c>
      <c r="R543" s="904">
        <v>0</v>
      </c>
      <c r="S543" s="1008">
        <v>0</v>
      </c>
    </row>
    <row r="544" spans="1:19" s="30" customFormat="1" ht="58.15">
      <c r="A544" s="899" t="s">
        <v>19398</v>
      </c>
      <c r="B544" s="399" t="s">
        <v>280</v>
      </c>
      <c r="C544" s="399" t="s">
        <v>115</v>
      </c>
      <c r="D544" s="797" t="s">
        <v>20253</v>
      </c>
      <c r="E544" s="802">
        <v>2500</v>
      </c>
      <c r="F544" s="900" t="s">
        <v>21471</v>
      </c>
      <c r="G544" s="656" t="s">
        <v>21472</v>
      </c>
      <c r="H544" s="901" t="s">
        <v>21473</v>
      </c>
      <c r="I544" s="901" t="s">
        <v>19749</v>
      </c>
      <c r="J544" s="901" t="s">
        <v>21474</v>
      </c>
      <c r="K544" s="902"/>
      <c r="L544" s="903"/>
      <c r="M544" s="802"/>
      <c r="N544" s="904">
        <v>1</v>
      </c>
      <c r="O544" s="904">
        <v>1</v>
      </c>
      <c r="P544" s="802">
        <v>2500</v>
      </c>
      <c r="Q544" s="904">
        <v>4</v>
      </c>
      <c r="R544" s="904">
        <v>12</v>
      </c>
      <c r="S544" s="1008">
        <v>30000</v>
      </c>
    </row>
    <row r="545" spans="1:19" s="30" customFormat="1" ht="46.5">
      <c r="A545" s="899" t="s">
        <v>19398</v>
      </c>
      <c r="B545" s="399" t="s">
        <v>280</v>
      </c>
      <c r="C545" s="399" t="s">
        <v>115</v>
      </c>
      <c r="D545" s="797" t="s">
        <v>21475</v>
      </c>
      <c r="E545" s="802">
        <v>15600</v>
      </c>
      <c r="F545" s="900" t="s">
        <v>21476</v>
      </c>
      <c r="G545" s="656" t="s">
        <v>21477</v>
      </c>
      <c r="H545" s="901" t="s">
        <v>19823</v>
      </c>
      <c r="I545" s="901" t="s">
        <v>19773</v>
      </c>
      <c r="J545" s="901" t="s">
        <v>21478</v>
      </c>
      <c r="K545" s="902"/>
      <c r="L545" s="903"/>
      <c r="M545" s="802"/>
      <c r="N545" s="904">
        <v>1</v>
      </c>
      <c r="O545" s="904">
        <v>1</v>
      </c>
      <c r="P545" s="802">
        <v>7280</v>
      </c>
      <c r="Q545" s="904">
        <v>0</v>
      </c>
      <c r="R545" s="904">
        <v>12</v>
      </c>
      <c r="S545" s="1008">
        <v>187200</v>
      </c>
    </row>
    <row r="546" spans="1:19" s="30" customFormat="1" ht="46.5">
      <c r="A546" s="899" t="s">
        <v>19398</v>
      </c>
      <c r="B546" s="399" t="s">
        <v>280</v>
      </c>
      <c r="C546" s="399" t="s">
        <v>115</v>
      </c>
      <c r="D546" s="797" t="s">
        <v>20390</v>
      </c>
      <c r="E546" s="802">
        <v>4000</v>
      </c>
      <c r="F546" s="900" t="s">
        <v>21479</v>
      </c>
      <c r="G546" s="656" t="s">
        <v>21480</v>
      </c>
      <c r="H546" s="901" t="s">
        <v>21481</v>
      </c>
      <c r="I546" s="901" t="s">
        <v>19773</v>
      </c>
      <c r="J546" s="908" t="s">
        <v>21482</v>
      </c>
      <c r="K546" s="902"/>
      <c r="L546" s="903"/>
      <c r="M546" s="802"/>
      <c r="N546" s="904"/>
      <c r="O546" s="904"/>
      <c r="P546" s="802"/>
      <c r="Q546" s="904">
        <v>4</v>
      </c>
      <c r="R546" s="904">
        <v>12</v>
      </c>
      <c r="S546" s="1008">
        <v>48000</v>
      </c>
    </row>
    <row r="547" spans="1:19" s="30" customFormat="1" ht="23.25">
      <c r="A547" s="899" t="s">
        <v>19398</v>
      </c>
      <c r="B547" s="399" t="s">
        <v>280</v>
      </c>
      <c r="C547" s="399" t="s">
        <v>115</v>
      </c>
      <c r="D547" s="797" t="s">
        <v>21483</v>
      </c>
      <c r="E547" s="802">
        <v>2500</v>
      </c>
      <c r="F547" s="900" t="s">
        <v>21484</v>
      </c>
      <c r="G547" s="656" t="s">
        <v>21485</v>
      </c>
      <c r="H547" s="901" t="s">
        <v>20463</v>
      </c>
      <c r="I547" s="901" t="s">
        <v>19764</v>
      </c>
      <c r="J547" s="901" t="s">
        <v>20463</v>
      </c>
      <c r="K547" s="902"/>
      <c r="L547" s="903"/>
      <c r="M547" s="802"/>
      <c r="N547" s="904"/>
      <c r="O547" s="904"/>
      <c r="P547" s="802"/>
      <c r="Q547" s="904">
        <v>4</v>
      </c>
      <c r="R547" s="904">
        <v>12</v>
      </c>
      <c r="S547" s="1008">
        <v>30000</v>
      </c>
    </row>
    <row r="548" spans="1:19" s="30" customFormat="1" ht="23.25">
      <c r="A548" s="899" t="s">
        <v>19398</v>
      </c>
      <c r="B548" s="399" t="s">
        <v>280</v>
      </c>
      <c r="C548" s="399" t="s">
        <v>115</v>
      </c>
      <c r="D548" s="797" t="s">
        <v>21486</v>
      </c>
      <c r="E548" s="802">
        <v>7000</v>
      </c>
      <c r="F548" s="900" t="s">
        <v>21487</v>
      </c>
      <c r="G548" s="656" t="s">
        <v>21488</v>
      </c>
      <c r="H548" s="901" t="s">
        <v>21489</v>
      </c>
      <c r="I548" s="901" t="s">
        <v>21490</v>
      </c>
      <c r="J548" s="901" t="s">
        <v>21491</v>
      </c>
      <c r="K548" s="902"/>
      <c r="L548" s="903"/>
      <c r="M548" s="802"/>
      <c r="N548" s="904"/>
      <c r="O548" s="904"/>
      <c r="P548" s="802"/>
      <c r="Q548" s="904">
        <v>4</v>
      </c>
      <c r="R548" s="904">
        <v>12</v>
      </c>
      <c r="S548" s="1008">
        <v>84000</v>
      </c>
    </row>
    <row r="549" spans="1:19" s="30" customFormat="1" ht="23.25">
      <c r="A549" s="899" t="s">
        <v>19398</v>
      </c>
      <c r="B549" s="399" t="s">
        <v>280</v>
      </c>
      <c r="C549" s="399" t="s">
        <v>115</v>
      </c>
      <c r="D549" s="797" t="s">
        <v>19738</v>
      </c>
      <c r="E549" s="802">
        <v>6000</v>
      </c>
      <c r="F549" s="900" t="s">
        <v>21492</v>
      </c>
      <c r="G549" s="656" t="s">
        <v>21493</v>
      </c>
      <c r="H549" s="901" t="s">
        <v>21494</v>
      </c>
      <c r="I549" s="901" t="s">
        <v>19773</v>
      </c>
      <c r="J549" s="901" t="s">
        <v>21495</v>
      </c>
      <c r="K549" s="902"/>
      <c r="L549" s="903"/>
      <c r="M549" s="802"/>
      <c r="N549" s="904"/>
      <c r="O549" s="904"/>
      <c r="P549" s="802"/>
      <c r="Q549" s="904">
        <v>4</v>
      </c>
      <c r="R549" s="904">
        <v>12</v>
      </c>
      <c r="S549" s="1008">
        <v>72000</v>
      </c>
    </row>
    <row r="550" spans="1:19" s="30" customFormat="1" ht="23.25">
      <c r="A550" s="899" t="s">
        <v>19398</v>
      </c>
      <c r="B550" s="399" t="s">
        <v>280</v>
      </c>
      <c r="C550" s="399" t="s">
        <v>115</v>
      </c>
      <c r="D550" s="797" t="s">
        <v>21496</v>
      </c>
      <c r="E550" s="802">
        <v>13000</v>
      </c>
      <c r="F550" s="900" t="s">
        <v>21497</v>
      </c>
      <c r="G550" s="656" t="s">
        <v>21498</v>
      </c>
      <c r="H550" s="901" t="s">
        <v>21494</v>
      </c>
      <c r="I550" s="901" t="s">
        <v>19773</v>
      </c>
      <c r="J550" s="901" t="s">
        <v>21495</v>
      </c>
      <c r="K550" s="902"/>
      <c r="L550" s="903"/>
      <c r="M550" s="802"/>
      <c r="N550" s="904"/>
      <c r="O550" s="904"/>
      <c r="P550" s="802"/>
      <c r="Q550" s="904">
        <v>4</v>
      </c>
      <c r="R550" s="904">
        <v>12</v>
      </c>
      <c r="S550" s="1008">
        <v>156000</v>
      </c>
    </row>
    <row r="551" spans="1:19" s="30" customFormat="1" ht="46.5">
      <c r="A551" s="899" t="s">
        <v>19398</v>
      </c>
      <c r="B551" s="399" t="s">
        <v>280</v>
      </c>
      <c r="C551" s="399" t="s">
        <v>115</v>
      </c>
      <c r="D551" s="797" t="s">
        <v>21483</v>
      </c>
      <c r="E551" s="802">
        <v>2500</v>
      </c>
      <c r="F551" s="900" t="s">
        <v>21499</v>
      </c>
      <c r="G551" s="656" t="s">
        <v>21500</v>
      </c>
      <c r="H551" s="901" t="s">
        <v>19729</v>
      </c>
      <c r="I551" s="901" t="s">
        <v>19773</v>
      </c>
      <c r="J551" s="901" t="s">
        <v>21501</v>
      </c>
      <c r="K551" s="902"/>
      <c r="L551" s="903"/>
      <c r="M551" s="802"/>
      <c r="N551" s="904"/>
      <c r="O551" s="904"/>
      <c r="P551" s="802"/>
      <c r="Q551" s="904">
        <v>4</v>
      </c>
      <c r="R551" s="904">
        <v>12</v>
      </c>
      <c r="S551" s="1008">
        <v>30000</v>
      </c>
    </row>
    <row r="552" spans="1:19" s="30" customFormat="1" ht="23.25">
      <c r="A552" s="899" t="s">
        <v>19398</v>
      </c>
      <c r="B552" s="399" t="s">
        <v>280</v>
      </c>
      <c r="C552" s="399" t="s">
        <v>115</v>
      </c>
      <c r="D552" s="797" t="s">
        <v>21483</v>
      </c>
      <c r="E552" s="802">
        <v>2500</v>
      </c>
      <c r="F552" s="900" t="s">
        <v>21502</v>
      </c>
      <c r="G552" s="656" t="s">
        <v>21503</v>
      </c>
      <c r="H552" s="901" t="s">
        <v>21494</v>
      </c>
      <c r="I552" s="901" t="s">
        <v>19773</v>
      </c>
      <c r="J552" s="901" t="s">
        <v>19863</v>
      </c>
      <c r="K552" s="902"/>
      <c r="L552" s="903"/>
      <c r="M552" s="802"/>
      <c r="N552" s="904"/>
      <c r="O552" s="904"/>
      <c r="P552" s="802"/>
      <c r="Q552" s="904">
        <v>4</v>
      </c>
      <c r="R552" s="904">
        <v>12</v>
      </c>
      <c r="S552" s="1008">
        <v>30000</v>
      </c>
    </row>
    <row r="553" spans="1:19" s="30" customFormat="1" ht="23.25">
      <c r="A553" s="899" t="s">
        <v>19398</v>
      </c>
      <c r="B553" s="399" t="s">
        <v>280</v>
      </c>
      <c r="C553" s="399" t="s">
        <v>115</v>
      </c>
      <c r="D553" s="797" t="s">
        <v>19900</v>
      </c>
      <c r="E553" s="802">
        <v>3000</v>
      </c>
      <c r="F553" s="900" t="s">
        <v>21504</v>
      </c>
      <c r="G553" s="656" t="s">
        <v>21505</v>
      </c>
      <c r="H553" s="901" t="s">
        <v>19829</v>
      </c>
      <c r="I553" s="901" t="s">
        <v>19829</v>
      </c>
      <c r="J553" s="901" t="s">
        <v>19829</v>
      </c>
      <c r="K553" s="902"/>
      <c r="L553" s="903"/>
      <c r="M553" s="802"/>
      <c r="N553" s="904"/>
      <c r="O553" s="904"/>
      <c r="P553" s="802"/>
      <c r="Q553" s="904">
        <v>4</v>
      </c>
      <c r="R553" s="904">
        <v>12</v>
      </c>
      <c r="S553" s="1008">
        <v>36000</v>
      </c>
    </row>
    <row r="554" spans="1:19" s="30" customFormat="1" ht="23.25">
      <c r="A554" s="899" t="s">
        <v>19398</v>
      </c>
      <c r="B554" s="399" t="s">
        <v>280</v>
      </c>
      <c r="C554" s="399" t="s">
        <v>115</v>
      </c>
      <c r="D554" s="797" t="s">
        <v>21124</v>
      </c>
      <c r="E554" s="802">
        <v>8900</v>
      </c>
      <c r="F554" s="900" t="s">
        <v>21506</v>
      </c>
      <c r="G554" s="656" t="s">
        <v>21507</v>
      </c>
      <c r="H554" s="901" t="s">
        <v>21508</v>
      </c>
      <c r="I554" s="901" t="s">
        <v>19773</v>
      </c>
      <c r="J554" s="901" t="s">
        <v>19790</v>
      </c>
      <c r="K554" s="902"/>
      <c r="L554" s="903"/>
      <c r="M554" s="802"/>
      <c r="N554" s="904"/>
      <c r="O554" s="904"/>
      <c r="P554" s="802"/>
      <c r="Q554" s="904">
        <v>4</v>
      </c>
      <c r="R554" s="904">
        <v>12</v>
      </c>
      <c r="S554" s="1008">
        <v>106800</v>
      </c>
    </row>
    <row r="555" spans="1:19" s="30" customFormat="1" ht="23.25">
      <c r="A555" s="899" t="s">
        <v>19398</v>
      </c>
      <c r="B555" s="399" t="s">
        <v>280</v>
      </c>
      <c r="C555" s="399" t="s">
        <v>115</v>
      </c>
      <c r="D555" s="797" t="s">
        <v>21124</v>
      </c>
      <c r="E555" s="802">
        <v>8900</v>
      </c>
      <c r="F555" s="900" t="s">
        <v>21509</v>
      </c>
      <c r="G555" s="656" t="s">
        <v>21510</v>
      </c>
      <c r="H555" s="901" t="s">
        <v>20463</v>
      </c>
      <c r="I555" s="901" t="s">
        <v>19773</v>
      </c>
      <c r="J555" s="901" t="s">
        <v>20463</v>
      </c>
      <c r="K555" s="902"/>
      <c r="L555" s="903"/>
      <c r="M555" s="802"/>
      <c r="N555" s="904"/>
      <c r="O555" s="904"/>
      <c r="P555" s="802"/>
      <c r="Q555" s="904">
        <v>4</v>
      </c>
      <c r="R555" s="904">
        <v>12</v>
      </c>
      <c r="S555" s="1008">
        <v>106800</v>
      </c>
    </row>
    <row r="556" spans="1:19" s="30" customFormat="1" ht="35" customHeight="1">
      <c r="A556" s="899" t="s">
        <v>19398</v>
      </c>
      <c r="B556" s="399" t="s">
        <v>280</v>
      </c>
      <c r="C556" s="399" t="s">
        <v>115</v>
      </c>
      <c r="D556" s="797" t="s">
        <v>19705</v>
      </c>
      <c r="E556" s="802">
        <v>8000</v>
      </c>
      <c r="F556" s="900" t="s">
        <v>21511</v>
      </c>
      <c r="G556" s="656" t="s">
        <v>21512</v>
      </c>
      <c r="H556" s="901"/>
      <c r="I556" s="901"/>
      <c r="J556" s="901"/>
      <c r="K556" s="902"/>
      <c r="L556" s="903"/>
      <c r="M556" s="802"/>
      <c r="N556" s="904"/>
      <c r="O556" s="904"/>
      <c r="P556" s="802"/>
      <c r="Q556" s="904">
        <v>4</v>
      </c>
      <c r="R556" s="904">
        <v>12</v>
      </c>
      <c r="S556" s="1008">
        <v>96000</v>
      </c>
    </row>
    <row r="557" spans="1:19" s="30" customFormat="1" ht="35" customHeight="1">
      <c r="A557" s="899" t="s">
        <v>19398</v>
      </c>
      <c r="B557" s="399" t="s">
        <v>280</v>
      </c>
      <c r="C557" s="399" t="s">
        <v>115</v>
      </c>
      <c r="D557" s="797" t="s">
        <v>19705</v>
      </c>
      <c r="E557" s="802">
        <v>6000</v>
      </c>
      <c r="F557" s="900" t="s">
        <v>21511</v>
      </c>
      <c r="G557" s="656" t="s">
        <v>21512</v>
      </c>
      <c r="H557" s="901"/>
      <c r="I557" s="901"/>
      <c r="J557" s="901"/>
      <c r="K557" s="902"/>
      <c r="L557" s="903"/>
      <c r="M557" s="802"/>
      <c r="N557" s="904"/>
      <c r="O557" s="904"/>
      <c r="P557" s="802"/>
      <c r="Q557" s="904">
        <v>4</v>
      </c>
      <c r="R557" s="904">
        <v>12</v>
      </c>
      <c r="S557" s="1008">
        <v>72000</v>
      </c>
    </row>
    <row r="558" spans="1:19" s="30" customFormat="1" ht="35" customHeight="1">
      <c r="A558" s="899" t="s">
        <v>19398</v>
      </c>
      <c r="B558" s="399" t="s">
        <v>280</v>
      </c>
      <c r="C558" s="399" t="s">
        <v>115</v>
      </c>
      <c r="D558" s="797" t="s">
        <v>19705</v>
      </c>
      <c r="E558" s="802">
        <v>5500</v>
      </c>
      <c r="F558" s="900" t="s">
        <v>21511</v>
      </c>
      <c r="G558" s="656" t="s">
        <v>21512</v>
      </c>
      <c r="H558" s="901"/>
      <c r="I558" s="901"/>
      <c r="J558" s="901"/>
      <c r="K558" s="902"/>
      <c r="L558" s="903"/>
      <c r="M558" s="802"/>
      <c r="N558" s="904"/>
      <c r="O558" s="904"/>
      <c r="P558" s="802"/>
      <c r="Q558" s="904">
        <v>4</v>
      </c>
      <c r="R558" s="904">
        <v>12</v>
      </c>
      <c r="S558" s="1008">
        <v>66000</v>
      </c>
    </row>
    <row r="559" spans="1:19" s="30" customFormat="1" ht="35" customHeight="1">
      <c r="A559" s="899" t="s">
        <v>19398</v>
      </c>
      <c r="B559" s="399" t="s">
        <v>280</v>
      </c>
      <c r="C559" s="399" t="s">
        <v>115</v>
      </c>
      <c r="D559" s="797" t="s">
        <v>19705</v>
      </c>
      <c r="E559" s="802">
        <v>7000</v>
      </c>
      <c r="F559" s="900" t="s">
        <v>21511</v>
      </c>
      <c r="G559" s="656" t="s">
        <v>21512</v>
      </c>
      <c r="H559" s="901"/>
      <c r="I559" s="901"/>
      <c r="J559" s="901"/>
      <c r="K559" s="902"/>
      <c r="L559" s="903"/>
      <c r="M559" s="802"/>
      <c r="N559" s="904"/>
      <c r="O559" s="904"/>
      <c r="P559" s="802"/>
      <c r="Q559" s="904">
        <v>4</v>
      </c>
      <c r="R559" s="904">
        <v>12</v>
      </c>
      <c r="S559" s="1008">
        <v>84000</v>
      </c>
    </row>
    <row r="560" spans="1:19" s="30" customFormat="1" ht="35" customHeight="1">
      <c r="A560" s="899" t="s">
        <v>19398</v>
      </c>
      <c r="B560" s="399" t="s">
        <v>280</v>
      </c>
      <c r="C560" s="399" t="s">
        <v>115</v>
      </c>
      <c r="D560" s="797" t="s">
        <v>21513</v>
      </c>
      <c r="E560" s="802">
        <v>15600</v>
      </c>
      <c r="F560" s="900"/>
      <c r="G560" s="656"/>
      <c r="H560" s="901"/>
      <c r="I560" s="901"/>
      <c r="J560" s="901"/>
      <c r="K560" s="902"/>
      <c r="L560" s="903"/>
      <c r="M560" s="802"/>
      <c r="N560" s="904"/>
      <c r="O560" s="904"/>
      <c r="P560" s="802"/>
      <c r="Q560" s="904">
        <v>1</v>
      </c>
      <c r="R560" s="904">
        <v>12</v>
      </c>
      <c r="S560" s="1008">
        <v>187200</v>
      </c>
    </row>
    <row r="561" spans="1:19" s="30" customFormat="1" ht="35" customHeight="1">
      <c r="A561" s="899" t="s">
        <v>19398</v>
      </c>
      <c r="B561" s="399" t="s">
        <v>280</v>
      </c>
      <c r="C561" s="399" t="s">
        <v>115</v>
      </c>
      <c r="D561" s="797" t="s">
        <v>21513</v>
      </c>
      <c r="E561" s="802">
        <v>15110</v>
      </c>
      <c r="F561" s="900"/>
      <c r="G561" s="656"/>
      <c r="H561" s="901"/>
      <c r="I561" s="901"/>
      <c r="J561" s="901"/>
      <c r="K561" s="902"/>
      <c r="L561" s="903"/>
      <c r="M561" s="802"/>
      <c r="N561" s="904"/>
      <c r="O561" s="904"/>
      <c r="P561" s="802"/>
      <c r="Q561" s="904">
        <v>1</v>
      </c>
      <c r="R561" s="904">
        <v>12</v>
      </c>
      <c r="S561" s="1008">
        <v>181314</v>
      </c>
    </row>
    <row r="562" spans="1:19" ht="23.25">
      <c r="A562" s="926" t="s">
        <v>230</v>
      </c>
      <c r="B562" s="887" t="s">
        <v>280</v>
      </c>
      <c r="C562" s="887" t="s">
        <v>115</v>
      </c>
      <c r="D562" s="1029" t="s">
        <v>231</v>
      </c>
      <c r="E562" s="1020">
        <v>5500</v>
      </c>
      <c r="F562" s="386"/>
      <c r="G562" s="376"/>
      <c r="H562" s="319"/>
      <c r="I562" s="319"/>
      <c r="J562" s="386"/>
      <c r="K562" s="910"/>
      <c r="L562" s="910"/>
      <c r="M562" s="346"/>
      <c r="N562" s="910"/>
      <c r="O562" s="910"/>
      <c r="P562" s="346"/>
      <c r="Q562" s="910"/>
      <c r="R562" s="911">
        <v>10</v>
      </c>
      <c r="S562" s="456">
        <f>+E562*R562</f>
        <v>55000</v>
      </c>
    </row>
    <row r="563" spans="1:19" ht="23.25">
      <c r="A563" s="926" t="s">
        <v>230</v>
      </c>
      <c r="B563" s="887" t="s">
        <v>280</v>
      </c>
      <c r="C563" s="887" t="s">
        <v>115</v>
      </c>
      <c r="D563" s="1029" t="s">
        <v>232</v>
      </c>
      <c r="E563" s="1020">
        <v>3500</v>
      </c>
      <c r="F563" s="386"/>
      <c r="G563" s="376"/>
      <c r="H563" s="319"/>
      <c r="I563" s="319"/>
      <c r="J563" s="386"/>
      <c r="K563" s="910"/>
      <c r="L563" s="910"/>
      <c r="M563" s="346"/>
      <c r="N563" s="910"/>
      <c r="O563" s="910"/>
      <c r="P563" s="346"/>
      <c r="Q563" s="910"/>
      <c r="R563" s="911">
        <v>10</v>
      </c>
      <c r="S563" s="456">
        <f t="shared" ref="S563:S626" si="0">+E563*R563</f>
        <v>35000</v>
      </c>
    </row>
    <row r="564" spans="1:19" ht="23.25">
      <c r="A564" s="926" t="s">
        <v>230</v>
      </c>
      <c r="B564" s="887" t="s">
        <v>280</v>
      </c>
      <c r="C564" s="887" t="s">
        <v>115</v>
      </c>
      <c r="D564" s="1029" t="s">
        <v>233</v>
      </c>
      <c r="E564" s="1020">
        <v>5500</v>
      </c>
      <c r="F564" s="386"/>
      <c r="G564" s="376"/>
      <c r="H564" s="319"/>
      <c r="I564" s="319"/>
      <c r="J564" s="386"/>
      <c r="K564" s="910"/>
      <c r="L564" s="910"/>
      <c r="M564" s="346"/>
      <c r="N564" s="910"/>
      <c r="O564" s="910"/>
      <c r="P564" s="346"/>
      <c r="Q564" s="910"/>
      <c r="R564" s="911">
        <v>10</v>
      </c>
      <c r="S564" s="456">
        <f t="shared" si="0"/>
        <v>55000</v>
      </c>
    </row>
    <row r="565" spans="1:19" ht="23.25">
      <c r="A565" s="926" t="s">
        <v>230</v>
      </c>
      <c r="B565" s="887" t="s">
        <v>280</v>
      </c>
      <c r="C565" s="887" t="s">
        <v>115</v>
      </c>
      <c r="D565" s="1029" t="s">
        <v>234</v>
      </c>
      <c r="E565" s="1020">
        <v>5500</v>
      </c>
      <c r="F565" s="386"/>
      <c r="G565" s="376"/>
      <c r="H565" s="319"/>
      <c r="I565" s="319"/>
      <c r="J565" s="386"/>
      <c r="K565" s="910"/>
      <c r="L565" s="910"/>
      <c r="M565" s="346"/>
      <c r="N565" s="910"/>
      <c r="O565" s="910"/>
      <c r="P565" s="346"/>
      <c r="Q565" s="910"/>
      <c r="R565" s="911">
        <v>10</v>
      </c>
      <c r="S565" s="456">
        <f t="shared" si="0"/>
        <v>55000</v>
      </c>
    </row>
    <row r="566" spans="1:19" ht="23.25">
      <c r="A566" s="926" t="s">
        <v>230</v>
      </c>
      <c r="B566" s="887" t="s">
        <v>280</v>
      </c>
      <c r="C566" s="887" t="s">
        <v>115</v>
      </c>
      <c r="D566" s="1029" t="s">
        <v>235</v>
      </c>
      <c r="E566" s="1020">
        <v>2500</v>
      </c>
      <c r="F566" s="386"/>
      <c r="G566" s="376"/>
      <c r="H566" s="319"/>
      <c r="I566" s="319"/>
      <c r="J566" s="386"/>
      <c r="K566" s="910"/>
      <c r="L566" s="910"/>
      <c r="M566" s="346"/>
      <c r="N566" s="910"/>
      <c r="O566" s="910"/>
      <c r="P566" s="346"/>
      <c r="Q566" s="910"/>
      <c r="R566" s="911">
        <v>10</v>
      </c>
      <c r="S566" s="456">
        <f t="shared" si="0"/>
        <v>25000</v>
      </c>
    </row>
    <row r="567" spans="1:19" ht="23.25">
      <c r="A567" s="926" t="s">
        <v>230</v>
      </c>
      <c r="B567" s="887" t="s">
        <v>280</v>
      </c>
      <c r="C567" s="887" t="s">
        <v>115</v>
      </c>
      <c r="D567" s="1029" t="s">
        <v>235</v>
      </c>
      <c r="E567" s="1020">
        <v>2500</v>
      </c>
      <c r="F567" s="386"/>
      <c r="G567" s="376"/>
      <c r="H567" s="319"/>
      <c r="I567" s="319"/>
      <c r="J567" s="386"/>
      <c r="K567" s="910"/>
      <c r="L567" s="910"/>
      <c r="M567" s="346"/>
      <c r="N567" s="910"/>
      <c r="O567" s="910"/>
      <c r="P567" s="346"/>
      <c r="Q567" s="910"/>
      <c r="R567" s="911">
        <v>10</v>
      </c>
      <c r="S567" s="456">
        <f t="shared" si="0"/>
        <v>25000</v>
      </c>
    </row>
    <row r="568" spans="1:19" ht="23.25">
      <c r="A568" s="926" t="s">
        <v>230</v>
      </c>
      <c r="B568" s="887" t="s">
        <v>280</v>
      </c>
      <c r="C568" s="887" t="s">
        <v>115</v>
      </c>
      <c r="D568" s="1029" t="s">
        <v>236</v>
      </c>
      <c r="E568" s="1020">
        <v>5500</v>
      </c>
      <c r="F568" s="386"/>
      <c r="G568" s="376"/>
      <c r="H568" s="319"/>
      <c r="I568" s="319"/>
      <c r="J568" s="386"/>
      <c r="K568" s="910"/>
      <c r="L568" s="910"/>
      <c r="M568" s="346"/>
      <c r="N568" s="910"/>
      <c r="O568" s="910"/>
      <c r="P568" s="346"/>
      <c r="Q568" s="910"/>
      <c r="R568" s="911">
        <v>10</v>
      </c>
      <c r="S568" s="456">
        <f t="shared" si="0"/>
        <v>55000</v>
      </c>
    </row>
    <row r="569" spans="1:19" ht="23.25">
      <c r="A569" s="926" t="s">
        <v>230</v>
      </c>
      <c r="B569" s="887" t="s">
        <v>280</v>
      </c>
      <c r="C569" s="887" t="s">
        <v>115</v>
      </c>
      <c r="D569" s="1029" t="s">
        <v>237</v>
      </c>
      <c r="E569" s="1020">
        <v>2500</v>
      </c>
      <c r="F569" s="386"/>
      <c r="G569" s="376"/>
      <c r="H569" s="319"/>
      <c r="I569" s="319"/>
      <c r="J569" s="386"/>
      <c r="K569" s="910"/>
      <c r="L569" s="910"/>
      <c r="M569" s="346"/>
      <c r="N569" s="910"/>
      <c r="O569" s="910"/>
      <c r="P569" s="346"/>
      <c r="Q569" s="910"/>
      <c r="R569" s="911">
        <v>10</v>
      </c>
      <c r="S569" s="456">
        <f t="shared" si="0"/>
        <v>25000</v>
      </c>
    </row>
    <row r="570" spans="1:19" ht="23.25">
      <c r="A570" s="926" t="s">
        <v>230</v>
      </c>
      <c r="B570" s="887" t="s">
        <v>280</v>
      </c>
      <c r="C570" s="887" t="s">
        <v>115</v>
      </c>
      <c r="D570" s="1029" t="s">
        <v>237</v>
      </c>
      <c r="E570" s="1020">
        <v>2500</v>
      </c>
      <c r="F570" s="386"/>
      <c r="G570" s="376"/>
      <c r="H570" s="319"/>
      <c r="I570" s="319"/>
      <c r="J570" s="386"/>
      <c r="K570" s="910"/>
      <c r="L570" s="910"/>
      <c r="M570" s="346"/>
      <c r="N570" s="910"/>
      <c r="O570" s="910"/>
      <c r="P570" s="346"/>
      <c r="Q570" s="910"/>
      <c r="R570" s="911">
        <v>10</v>
      </c>
      <c r="S570" s="456">
        <f t="shared" si="0"/>
        <v>25000</v>
      </c>
    </row>
    <row r="571" spans="1:19" ht="23.25">
      <c r="A571" s="926" t="s">
        <v>230</v>
      </c>
      <c r="B571" s="887" t="s">
        <v>280</v>
      </c>
      <c r="C571" s="887" t="s">
        <v>115</v>
      </c>
      <c r="D571" s="1029" t="s">
        <v>238</v>
      </c>
      <c r="E571" s="1020">
        <v>3500</v>
      </c>
      <c r="F571" s="386"/>
      <c r="G571" s="376"/>
      <c r="H571" s="319"/>
      <c r="I571" s="319"/>
      <c r="J571" s="386"/>
      <c r="K571" s="910"/>
      <c r="L571" s="910"/>
      <c r="M571" s="346"/>
      <c r="N571" s="910"/>
      <c r="O571" s="910"/>
      <c r="P571" s="346"/>
      <c r="Q571" s="910"/>
      <c r="R571" s="911">
        <v>10</v>
      </c>
      <c r="S571" s="456">
        <f t="shared" si="0"/>
        <v>35000</v>
      </c>
    </row>
    <row r="572" spans="1:19" ht="23.25">
      <c r="A572" s="926" t="s">
        <v>230</v>
      </c>
      <c r="B572" s="887" t="s">
        <v>280</v>
      </c>
      <c r="C572" s="887" t="s">
        <v>115</v>
      </c>
      <c r="D572" s="1029" t="s">
        <v>239</v>
      </c>
      <c r="E572" s="1020">
        <v>8900</v>
      </c>
      <c r="F572" s="386"/>
      <c r="G572" s="376"/>
      <c r="H572" s="319"/>
      <c r="I572" s="319"/>
      <c r="J572" s="386"/>
      <c r="K572" s="910"/>
      <c r="L572" s="910"/>
      <c r="M572" s="346"/>
      <c r="N572" s="910"/>
      <c r="O572" s="910"/>
      <c r="P572" s="346"/>
      <c r="Q572" s="910"/>
      <c r="R572" s="911">
        <v>12</v>
      </c>
      <c r="S572" s="456">
        <f t="shared" si="0"/>
        <v>106800</v>
      </c>
    </row>
    <row r="573" spans="1:19" ht="23.25">
      <c r="A573" s="926" t="s">
        <v>230</v>
      </c>
      <c r="B573" s="887" t="s">
        <v>280</v>
      </c>
      <c r="C573" s="887" t="s">
        <v>115</v>
      </c>
      <c r="D573" s="1029" t="s">
        <v>240</v>
      </c>
      <c r="E573" s="1020">
        <v>5500</v>
      </c>
      <c r="F573" s="386"/>
      <c r="G573" s="376"/>
      <c r="H573" s="319"/>
      <c r="I573" s="319"/>
      <c r="J573" s="386"/>
      <c r="K573" s="910"/>
      <c r="L573" s="910"/>
      <c r="M573" s="346"/>
      <c r="N573" s="910"/>
      <c r="O573" s="910"/>
      <c r="P573" s="346"/>
      <c r="Q573" s="910"/>
      <c r="R573" s="911">
        <v>10</v>
      </c>
      <c r="S573" s="456">
        <f t="shared" si="0"/>
        <v>55000</v>
      </c>
    </row>
    <row r="574" spans="1:19" ht="23.25">
      <c r="A574" s="926" t="s">
        <v>230</v>
      </c>
      <c r="B574" s="887" t="s">
        <v>280</v>
      </c>
      <c r="C574" s="887" t="s">
        <v>115</v>
      </c>
      <c r="D574" s="1029" t="s">
        <v>241</v>
      </c>
      <c r="E574" s="1020">
        <v>5500</v>
      </c>
      <c r="F574" s="386"/>
      <c r="G574" s="376"/>
      <c r="H574" s="319"/>
      <c r="I574" s="319"/>
      <c r="J574" s="386"/>
      <c r="K574" s="910"/>
      <c r="L574" s="910"/>
      <c r="M574" s="346"/>
      <c r="N574" s="910"/>
      <c r="O574" s="910"/>
      <c r="P574" s="346"/>
      <c r="Q574" s="910"/>
      <c r="R574" s="911">
        <v>10</v>
      </c>
      <c r="S574" s="456">
        <f t="shared" si="0"/>
        <v>55000</v>
      </c>
    </row>
    <row r="575" spans="1:19" ht="23.25">
      <c r="A575" s="926" t="s">
        <v>230</v>
      </c>
      <c r="B575" s="887" t="s">
        <v>280</v>
      </c>
      <c r="C575" s="887" t="s">
        <v>115</v>
      </c>
      <c r="D575" s="1029" t="s">
        <v>241</v>
      </c>
      <c r="E575" s="1020">
        <v>5500</v>
      </c>
      <c r="F575" s="386"/>
      <c r="G575" s="376"/>
      <c r="H575" s="319"/>
      <c r="I575" s="319"/>
      <c r="J575" s="386"/>
      <c r="K575" s="910"/>
      <c r="L575" s="910"/>
      <c r="M575" s="346"/>
      <c r="N575" s="910"/>
      <c r="O575" s="910"/>
      <c r="P575" s="346"/>
      <c r="Q575" s="910"/>
      <c r="R575" s="911">
        <v>10</v>
      </c>
      <c r="S575" s="456">
        <f t="shared" si="0"/>
        <v>55000</v>
      </c>
    </row>
    <row r="576" spans="1:19" ht="23.25">
      <c r="A576" s="926" t="s">
        <v>230</v>
      </c>
      <c r="B576" s="887" t="s">
        <v>280</v>
      </c>
      <c r="C576" s="887" t="s">
        <v>115</v>
      </c>
      <c r="D576" s="1029" t="s">
        <v>242</v>
      </c>
      <c r="E576" s="1020">
        <v>3500</v>
      </c>
      <c r="F576" s="386"/>
      <c r="G576" s="376"/>
      <c r="H576" s="319"/>
      <c r="I576" s="319"/>
      <c r="J576" s="386"/>
      <c r="K576" s="910"/>
      <c r="L576" s="910"/>
      <c r="M576" s="346"/>
      <c r="N576" s="910"/>
      <c r="O576" s="910"/>
      <c r="P576" s="346"/>
      <c r="Q576" s="910"/>
      <c r="R576" s="911">
        <v>10</v>
      </c>
      <c r="S576" s="456">
        <f t="shared" si="0"/>
        <v>35000</v>
      </c>
    </row>
    <row r="577" spans="1:19" ht="23.25">
      <c r="A577" s="926" t="s">
        <v>230</v>
      </c>
      <c r="B577" s="887" t="s">
        <v>280</v>
      </c>
      <c r="C577" s="887" t="s">
        <v>115</v>
      </c>
      <c r="D577" s="1029" t="s">
        <v>243</v>
      </c>
      <c r="E577" s="1020">
        <v>2500</v>
      </c>
      <c r="F577" s="386"/>
      <c r="G577" s="376"/>
      <c r="H577" s="319"/>
      <c r="I577" s="319"/>
      <c r="J577" s="386"/>
      <c r="K577" s="910"/>
      <c r="L577" s="910"/>
      <c r="M577" s="346"/>
      <c r="N577" s="910"/>
      <c r="O577" s="910"/>
      <c r="P577" s="346"/>
      <c r="Q577" s="910"/>
      <c r="R577" s="911">
        <v>10</v>
      </c>
      <c r="S577" s="456">
        <f t="shared" si="0"/>
        <v>25000</v>
      </c>
    </row>
    <row r="578" spans="1:19" ht="23.25">
      <c r="A578" s="926" t="s">
        <v>230</v>
      </c>
      <c r="B578" s="887" t="s">
        <v>280</v>
      </c>
      <c r="C578" s="887" t="s">
        <v>115</v>
      </c>
      <c r="D578" s="1029" t="s">
        <v>243</v>
      </c>
      <c r="E578" s="1020">
        <v>2500</v>
      </c>
      <c r="F578" s="386"/>
      <c r="G578" s="376"/>
      <c r="H578" s="319"/>
      <c r="I578" s="319"/>
      <c r="J578" s="386"/>
      <c r="K578" s="910"/>
      <c r="L578" s="910"/>
      <c r="M578" s="346"/>
      <c r="N578" s="910"/>
      <c r="O578" s="910"/>
      <c r="P578" s="346"/>
      <c r="Q578" s="910"/>
      <c r="R578" s="911">
        <v>10</v>
      </c>
      <c r="S578" s="456">
        <f t="shared" si="0"/>
        <v>25000</v>
      </c>
    </row>
    <row r="579" spans="1:19" ht="23.25">
      <c r="A579" s="926" t="s">
        <v>230</v>
      </c>
      <c r="B579" s="887" t="s">
        <v>280</v>
      </c>
      <c r="C579" s="887" t="s">
        <v>115</v>
      </c>
      <c r="D579" s="1029" t="s">
        <v>244</v>
      </c>
      <c r="E579" s="1020">
        <v>8900</v>
      </c>
      <c r="F579" s="386"/>
      <c r="G579" s="376"/>
      <c r="H579" s="319"/>
      <c r="I579" s="319"/>
      <c r="J579" s="386"/>
      <c r="K579" s="910"/>
      <c r="L579" s="910"/>
      <c r="M579" s="346"/>
      <c r="N579" s="910"/>
      <c r="O579" s="910"/>
      <c r="P579" s="346"/>
      <c r="Q579" s="910"/>
      <c r="R579" s="911">
        <v>12</v>
      </c>
      <c r="S579" s="456">
        <f t="shared" si="0"/>
        <v>106800</v>
      </c>
    </row>
    <row r="580" spans="1:19" ht="23.25">
      <c r="A580" s="926" t="s">
        <v>230</v>
      </c>
      <c r="B580" s="887" t="s">
        <v>280</v>
      </c>
      <c r="C580" s="887" t="s">
        <v>115</v>
      </c>
      <c r="D580" s="1029" t="s">
        <v>245</v>
      </c>
      <c r="E580" s="1020">
        <v>5500</v>
      </c>
      <c r="F580" s="386"/>
      <c r="G580" s="376"/>
      <c r="H580" s="319"/>
      <c r="I580" s="319"/>
      <c r="J580" s="386"/>
      <c r="K580" s="910"/>
      <c r="L580" s="910"/>
      <c r="M580" s="346"/>
      <c r="N580" s="910"/>
      <c r="O580" s="910"/>
      <c r="P580" s="346"/>
      <c r="Q580" s="910"/>
      <c r="R580" s="911">
        <v>10</v>
      </c>
      <c r="S580" s="456">
        <f t="shared" si="0"/>
        <v>55000</v>
      </c>
    </row>
    <row r="581" spans="1:19" ht="23.25">
      <c r="A581" s="926" t="s">
        <v>230</v>
      </c>
      <c r="B581" s="887" t="s">
        <v>280</v>
      </c>
      <c r="C581" s="887" t="s">
        <v>115</v>
      </c>
      <c r="D581" s="1029" t="s">
        <v>246</v>
      </c>
      <c r="E581" s="1020">
        <v>5500</v>
      </c>
      <c r="F581" s="386"/>
      <c r="G581" s="376"/>
      <c r="H581" s="319"/>
      <c r="I581" s="319"/>
      <c r="J581" s="386"/>
      <c r="K581" s="910"/>
      <c r="L581" s="910"/>
      <c r="M581" s="346"/>
      <c r="N581" s="910"/>
      <c r="O581" s="910"/>
      <c r="P581" s="346"/>
      <c r="Q581" s="910"/>
      <c r="R581" s="911">
        <v>10</v>
      </c>
      <c r="S581" s="456">
        <f t="shared" si="0"/>
        <v>55000</v>
      </c>
    </row>
    <row r="582" spans="1:19" ht="23.25">
      <c r="A582" s="926" t="s">
        <v>230</v>
      </c>
      <c r="B582" s="887" t="s">
        <v>280</v>
      </c>
      <c r="C582" s="887" t="s">
        <v>115</v>
      </c>
      <c r="D582" s="1029" t="s">
        <v>246</v>
      </c>
      <c r="E582" s="1020">
        <v>5500</v>
      </c>
      <c r="F582" s="386"/>
      <c r="G582" s="376"/>
      <c r="H582" s="319"/>
      <c r="I582" s="319"/>
      <c r="J582" s="386"/>
      <c r="K582" s="910"/>
      <c r="L582" s="910"/>
      <c r="M582" s="346"/>
      <c r="N582" s="910"/>
      <c r="O582" s="910"/>
      <c r="P582" s="346"/>
      <c r="Q582" s="910"/>
      <c r="R582" s="911">
        <v>10</v>
      </c>
      <c r="S582" s="456">
        <f t="shared" si="0"/>
        <v>55000</v>
      </c>
    </row>
    <row r="583" spans="1:19" ht="23.25">
      <c r="A583" s="926" t="s">
        <v>230</v>
      </c>
      <c r="B583" s="887" t="s">
        <v>280</v>
      </c>
      <c r="C583" s="887" t="s">
        <v>115</v>
      </c>
      <c r="D583" s="1029" t="s">
        <v>247</v>
      </c>
      <c r="E583" s="1020">
        <v>3500</v>
      </c>
      <c r="F583" s="386"/>
      <c r="G583" s="376"/>
      <c r="H583" s="319"/>
      <c r="I583" s="319"/>
      <c r="J583" s="386"/>
      <c r="K583" s="910"/>
      <c r="L583" s="910"/>
      <c r="M583" s="346"/>
      <c r="N583" s="910"/>
      <c r="O583" s="910"/>
      <c r="P583" s="346"/>
      <c r="Q583" s="910"/>
      <c r="R583" s="911">
        <v>10</v>
      </c>
      <c r="S583" s="456">
        <f t="shared" si="0"/>
        <v>35000</v>
      </c>
    </row>
    <row r="584" spans="1:19" ht="23.25">
      <c r="A584" s="926" t="s">
        <v>230</v>
      </c>
      <c r="B584" s="887" t="s">
        <v>280</v>
      </c>
      <c r="C584" s="887" t="s">
        <v>115</v>
      </c>
      <c r="D584" s="1029" t="s">
        <v>248</v>
      </c>
      <c r="E584" s="1020">
        <v>2500</v>
      </c>
      <c r="F584" s="386"/>
      <c r="G584" s="376"/>
      <c r="H584" s="319"/>
      <c r="I584" s="319"/>
      <c r="J584" s="386"/>
      <c r="K584" s="910"/>
      <c r="L584" s="910"/>
      <c r="M584" s="346"/>
      <c r="N584" s="910"/>
      <c r="O584" s="910"/>
      <c r="P584" s="346"/>
      <c r="Q584" s="910"/>
      <c r="R584" s="911">
        <v>10</v>
      </c>
      <c r="S584" s="456">
        <f t="shared" si="0"/>
        <v>25000</v>
      </c>
    </row>
    <row r="585" spans="1:19" ht="23.25">
      <c r="A585" s="926" t="s">
        <v>230</v>
      </c>
      <c r="B585" s="887" t="s">
        <v>280</v>
      </c>
      <c r="C585" s="887" t="s">
        <v>115</v>
      </c>
      <c r="D585" s="1029" t="s">
        <v>248</v>
      </c>
      <c r="E585" s="1020">
        <v>2500</v>
      </c>
      <c r="F585" s="386"/>
      <c r="G585" s="376"/>
      <c r="H585" s="319"/>
      <c r="I585" s="319"/>
      <c r="J585" s="386"/>
      <c r="K585" s="910"/>
      <c r="L585" s="910"/>
      <c r="M585" s="346"/>
      <c r="N585" s="910"/>
      <c r="O585" s="910"/>
      <c r="P585" s="346"/>
      <c r="Q585" s="910"/>
      <c r="R585" s="911">
        <v>10</v>
      </c>
      <c r="S585" s="456">
        <f t="shared" si="0"/>
        <v>25000</v>
      </c>
    </row>
    <row r="586" spans="1:19" ht="23.25">
      <c r="A586" s="926" t="s">
        <v>230</v>
      </c>
      <c r="B586" s="887" t="s">
        <v>280</v>
      </c>
      <c r="C586" s="887" t="s">
        <v>115</v>
      </c>
      <c r="D586" s="1029" t="s">
        <v>249</v>
      </c>
      <c r="E586" s="1020">
        <v>8900</v>
      </c>
      <c r="F586" s="386"/>
      <c r="G586" s="376"/>
      <c r="H586" s="319"/>
      <c r="I586" s="319"/>
      <c r="J586" s="386"/>
      <c r="K586" s="910"/>
      <c r="L586" s="910"/>
      <c r="M586" s="346"/>
      <c r="N586" s="910"/>
      <c r="O586" s="910"/>
      <c r="P586" s="346"/>
      <c r="Q586" s="910"/>
      <c r="R586" s="911">
        <v>12</v>
      </c>
      <c r="S586" s="456">
        <f t="shared" si="0"/>
        <v>106800</v>
      </c>
    </row>
    <row r="587" spans="1:19" ht="23.25">
      <c r="A587" s="926" t="s">
        <v>230</v>
      </c>
      <c r="B587" s="887" t="s">
        <v>280</v>
      </c>
      <c r="C587" s="887" t="s">
        <v>115</v>
      </c>
      <c r="D587" s="1029" t="s">
        <v>250</v>
      </c>
      <c r="E587" s="1020">
        <v>5500</v>
      </c>
      <c r="F587" s="386"/>
      <c r="G587" s="376"/>
      <c r="H587" s="319"/>
      <c r="I587" s="319"/>
      <c r="J587" s="386"/>
      <c r="K587" s="910"/>
      <c r="L587" s="910"/>
      <c r="M587" s="346"/>
      <c r="N587" s="910"/>
      <c r="O587" s="910"/>
      <c r="P587" s="346"/>
      <c r="Q587" s="910"/>
      <c r="R587" s="911">
        <v>10</v>
      </c>
      <c r="S587" s="456">
        <f t="shared" si="0"/>
        <v>55000</v>
      </c>
    </row>
    <row r="588" spans="1:19" ht="23.25">
      <c r="A588" s="926" t="s">
        <v>230</v>
      </c>
      <c r="B588" s="887" t="s">
        <v>280</v>
      </c>
      <c r="C588" s="887" t="s">
        <v>115</v>
      </c>
      <c r="D588" s="1029" t="s">
        <v>251</v>
      </c>
      <c r="E588" s="1020">
        <v>5500</v>
      </c>
      <c r="F588" s="386"/>
      <c r="G588" s="376"/>
      <c r="H588" s="319"/>
      <c r="I588" s="319"/>
      <c r="J588" s="386"/>
      <c r="K588" s="910"/>
      <c r="L588" s="910"/>
      <c r="M588" s="346"/>
      <c r="N588" s="910"/>
      <c r="O588" s="910"/>
      <c r="P588" s="346"/>
      <c r="Q588" s="910"/>
      <c r="R588" s="911">
        <v>10</v>
      </c>
      <c r="S588" s="456">
        <f t="shared" si="0"/>
        <v>55000</v>
      </c>
    </row>
    <row r="589" spans="1:19" ht="23.25">
      <c r="A589" s="926" t="s">
        <v>230</v>
      </c>
      <c r="B589" s="887" t="s">
        <v>280</v>
      </c>
      <c r="C589" s="887" t="s">
        <v>115</v>
      </c>
      <c r="D589" s="1029" t="s">
        <v>251</v>
      </c>
      <c r="E589" s="1020">
        <v>5500</v>
      </c>
      <c r="F589" s="386"/>
      <c r="G589" s="376"/>
      <c r="H589" s="319"/>
      <c r="I589" s="319"/>
      <c r="J589" s="386"/>
      <c r="K589" s="910"/>
      <c r="L589" s="910"/>
      <c r="M589" s="346"/>
      <c r="N589" s="910"/>
      <c r="O589" s="910"/>
      <c r="P589" s="346"/>
      <c r="Q589" s="910"/>
      <c r="R589" s="911">
        <v>10</v>
      </c>
      <c r="S589" s="456">
        <f t="shared" si="0"/>
        <v>55000</v>
      </c>
    </row>
    <row r="590" spans="1:19" ht="23.25">
      <c r="A590" s="926" t="s">
        <v>230</v>
      </c>
      <c r="B590" s="887" t="s">
        <v>280</v>
      </c>
      <c r="C590" s="887" t="s">
        <v>115</v>
      </c>
      <c r="D590" s="1029" t="s">
        <v>252</v>
      </c>
      <c r="E590" s="1020">
        <v>3500</v>
      </c>
      <c r="F590" s="386"/>
      <c r="G590" s="376"/>
      <c r="H590" s="319"/>
      <c r="I590" s="319"/>
      <c r="J590" s="386"/>
      <c r="K590" s="910"/>
      <c r="L590" s="910"/>
      <c r="M590" s="346"/>
      <c r="N590" s="910"/>
      <c r="O590" s="910"/>
      <c r="P590" s="346"/>
      <c r="Q590" s="910"/>
      <c r="R590" s="911">
        <v>10</v>
      </c>
      <c r="S590" s="456">
        <f t="shared" si="0"/>
        <v>35000</v>
      </c>
    </row>
    <row r="591" spans="1:19" ht="23.25">
      <c r="A591" s="926" t="s">
        <v>230</v>
      </c>
      <c r="B591" s="887" t="s">
        <v>280</v>
      </c>
      <c r="C591" s="887" t="s">
        <v>115</v>
      </c>
      <c r="D591" s="1029" t="s">
        <v>253</v>
      </c>
      <c r="E591" s="1020">
        <v>2500</v>
      </c>
      <c r="F591" s="386"/>
      <c r="G591" s="376"/>
      <c r="H591" s="319"/>
      <c r="I591" s="319"/>
      <c r="J591" s="386"/>
      <c r="K591" s="910"/>
      <c r="L591" s="910"/>
      <c r="M591" s="346"/>
      <c r="N591" s="910"/>
      <c r="O591" s="910"/>
      <c r="P591" s="346"/>
      <c r="Q591" s="910"/>
      <c r="R591" s="911">
        <v>10</v>
      </c>
      <c r="S591" s="456">
        <f t="shared" si="0"/>
        <v>25000</v>
      </c>
    </row>
    <row r="592" spans="1:19" ht="23.25">
      <c r="A592" s="926" t="s">
        <v>230</v>
      </c>
      <c r="B592" s="887" t="s">
        <v>280</v>
      </c>
      <c r="C592" s="887" t="s">
        <v>115</v>
      </c>
      <c r="D592" s="1029" t="s">
        <v>253</v>
      </c>
      <c r="E592" s="1020">
        <v>2500</v>
      </c>
      <c r="F592" s="386"/>
      <c r="G592" s="376"/>
      <c r="H592" s="319"/>
      <c r="I592" s="319"/>
      <c r="J592" s="386"/>
      <c r="K592" s="910"/>
      <c r="L592" s="910"/>
      <c r="M592" s="346"/>
      <c r="N592" s="910"/>
      <c r="O592" s="910"/>
      <c r="P592" s="346"/>
      <c r="Q592" s="910"/>
      <c r="R592" s="911">
        <v>10</v>
      </c>
      <c r="S592" s="456">
        <f t="shared" si="0"/>
        <v>25000</v>
      </c>
    </row>
    <row r="593" spans="1:19" ht="23.25">
      <c r="A593" s="926" t="s">
        <v>230</v>
      </c>
      <c r="B593" s="887" t="s">
        <v>280</v>
      </c>
      <c r="C593" s="887" t="s">
        <v>115</v>
      </c>
      <c r="D593" s="1029" t="s">
        <v>254</v>
      </c>
      <c r="E593" s="1020">
        <v>8900</v>
      </c>
      <c r="F593" s="386"/>
      <c r="G593" s="376"/>
      <c r="H593" s="319"/>
      <c r="I593" s="319"/>
      <c r="J593" s="386"/>
      <c r="K593" s="910"/>
      <c r="L593" s="910"/>
      <c r="M593" s="346"/>
      <c r="N593" s="910"/>
      <c r="O593" s="910"/>
      <c r="P593" s="346"/>
      <c r="Q593" s="910"/>
      <c r="R593" s="911">
        <v>7</v>
      </c>
      <c r="S593" s="456">
        <f t="shared" si="0"/>
        <v>62300</v>
      </c>
    </row>
    <row r="594" spans="1:19" ht="23.25">
      <c r="A594" s="926" t="s">
        <v>230</v>
      </c>
      <c r="B594" s="887" t="s">
        <v>280</v>
      </c>
      <c r="C594" s="887" t="s">
        <v>115</v>
      </c>
      <c r="D594" s="1029" t="s">
        <v>255</v>
      </c>
      <c r="E594" s="1020">
        <v>5500</v>
      </c>
      <c r="F594" s="386"/>
      <c r="G594" s="376"/>
      <c r="H594" s="319"/>
      <c r="I594" s="319"/>
      <c r="J594" s="386"/>
      <c r="K594" s="910"/>
      <c r="L594" s="910"/>
      <c r="M594" s="346"/>
      <c r="N594" s="910"/>
      <c r="O594" s="910"/>
      <c r="P594" s="346"/>
      <c r="Q594" s="910"/>
      <c r="R594" s="911">
        <v>7</v>
      </c>
      <c r="S594" s="456">
        <f t="shared" si="0"/>
        <v>38500</v>
      </c>
    </row>
    <row r="595" spans="1:19" ht="23.25">
      <c r="A595" s="926" t="s">
        <v>230</v>
      </c>
      <c r="B595" s="887" t="s">
        <v>280</v>
      </c>
      <c r="C595" s="887" t="s">
        <v>115</v>
      </c>
      <c r="D595" s="1029" t="s">
        <v>256</v>
      </c>
      <c r="E595" s="1020">
        <v>5500</v>
      </c>
      <c r="F595" s="386"/>
      <c r="G595" s="376"/>
      <c r="H595" s="319"/>
      <c r="I595" s="319"/>
      <c r="J595" s="386"/>
      <c r="K595" s="910"/>
      <c r="L595" s="910"/>
      <c r="M595" s="346"/>
      <c r="N595" s="910"/>
      <c r="O595" s="910"/>
      <c r="P595" s="346"/>
      <c r="Q595" s="910"/>
      <c r="R595" s="911">
        <v>7</v>
      </c>
      <c r="S595" s="456">
        <f t="shared" si="0"/>
        <v>38500</v>
      </c>
    </row>
    <row r="596" spans="1:19" ht="23.25">
      <c r="A596" s="926" t="s">
        <v>230</v>
      </c>
      <c r="B596" s="887" t="s">
        <v>280</v>
      </c>
      <c r="C596" s="887" t="s">
        <v>115</v>
      </c>
      <c r="D596" s="1029" t="s">
        <v>256</v>
      </c>
      <c r="E596" s="1020">
        <v>5500</v>
      </c>
      <c r="F596" s="386"/>
      <c r="G596" s="376"/>
      <c r="H596" s="319"/>
      <c r="I596" s="319"/>
      <c r="J596" s="386"/>
      <c r="K596" s="910"/>
      <c r="L596" s="910"/>
      <c r="M596" s="346"/>
      <c r="N596" s="910"/>
      <c r="O596" s="910"/>
      <c r="P596" s="346"/>
      <c r="Q596" s="910"/>
      <c r="R596" s="911">
        <v>7</v>
      </c>
      <c r="S596" s="456">
        <f t="shared" si="0"/>
        <v>38500</v>
      </c>
    </row>
    <row r="597" spans="1:19" ht="23.25">
      <c r="A597" s="926" t="s">
        <v>230</v>
      </c>
      <c r="B597" s="887" t="s">
        <v>280</v>
      </c>
      <c r="C597" s="887" t="s">
        <v>115</v>
      </c>
      <c r="D597" s="1029" t="s">
        <v>257</v>
      </c>
      <c r="E597" s="1020">
        <v>3500</v>
      </c>
      <c r="F597" s="386"/>
      <c r="G597" s="376"/>
      <c r="H597" s="319"/>
      <c r="I597" s="319"/>
      <c r="J597" s="386"/>
      <c r="K597" s="910"/>
      <c r="L597" s="910"/>
      <c r="M597" s="346"/>
      <c r="N597" s="910"/>
      <c r="O597" s="910"/>
      <c r="P597" s="346"/>
      <c r="Q597" s="910"/>
      <c r="R597" s="911">
        <v>7</v>
      </c>
      <c r="S597" s="456">
        <f t="shared" si="0"/>
        <v>24500</v>
      </c>
    </row>
    <row r="598" spans="1:19" ht="23.25">
      <c r="A598" s="926" t="s">
        <v>230</v>
      </c>
      <c r="B598" s="887" t="s">
        <v>280</v>
      </c>
      <c r="C598" s="887" t="s">
        <v>115</v>
      </c>
      <c r="D598" s="1029" t="s">
        <v>258</v>
      </c>
      <c r="E598" s="1020">
        <v>2500</v>
      </c>
      <c r="F598" s="386"/>
      <c r="G598" s="376"/>
      <c r="H598" s="319"/>
      <c r="I598" s="319"/>
      <c r="J598" s="386"/>
      <c r="K598" s="910"/>
      <c r="L598" s="910"/>
      <c r="M598" s="346"/>
      <c r="N598" s="910"/>
      <c r="O598" s="910"/>
      <c r="P598" s="346"/>
      <c r="Q598" s="910"/>
      <c r="R598" s="911">
        <v>7</v>
      </c>
      <c r="S598" s="456">
        <f t="shared" si="0"/>
        <v>17500</v>
      </c>
    </row>
    <row r="599" spans="1:19" ht="23.25">
      <c r="A599" s="926" t="s">
        <v>230</v>
      </c>
      <c r="B599" s="887" t="s">
        <v>280</v>
      </c>
      <c r="C599" s="887" t="s">
        <v>115</v>
      </c>
      <c r="D599" s="1029" t="s">
        <v>258</v>
      </c>
      <c r="E599" s="1020">
        <v>2500</v>
      </c>
      <c r="F599" s="386"/>
      <c r="G599" s="376"/>
      <c r="H599" s="319"/>
      <c r="I599" s="319"/>
      <c r="J599" s="386"/>
      <c r="K599" s="910"/>
      <c r="L599" s="910"/>
      <c r="M599" s="346"/>
      <c r="N599" s="910"/>
      <c r="O599" s="910"/>
      <c r="P599" s="346"/>
      <c r="Q599" s="910"/>
      <c r="R599" s="911">
        <v>7</v>
      </c>
      <c r="S599" s="456">
        <f t="shared" si="0"/>
        <v>17500</v>
      </c>
    </row>
    <row r="600" spans="1:19" ht="23.25">
      <c r="A600" s="926" t="s">
        <v>230</v>
      </c>
      <c r="B600" s="887" t="s">
        <v>280</v>
      </c>
      <c r="C600" s="887" t="s">
        <v>115</v>
      </c>
      <c r="D600" s="1029" t="s">
        <v>259</v>
      </c>
      <c r="E600" s="1020">
        <v>8900</v>
      </c>
      <c r="F600" s="386"/>
      <c r="G600" s="376"/>
      <c r="H600" s="319"/>
      <c r="I600" s="319"/>
      <c r="J600" s="386"/>
      <c r="K600" s="910"/>
      <c r="L600" s="910"/>
      <c r="M600" s="346"/>
      <c r="N600" s="910"/>
      <c r="O600" s="910"/>
      <c r="P600" s="346"/>
      <c r="Q600" s="910"/>
      <c r="R600" s="911">
        <v>6</v>
      </c>
      <c r="S600" s="456">
        <f t="shared" si="0"/>
        <v>53400</v>
      </c>
    </row>
    <row r="601" spans="1:19" ht="23.25">
      <c r="A601" s="926" t="s">
        <v>230</v>
      </c>
      <c r="B601" s="887" t="s">
        <v>280</v>
      </c>
      <c r="C601" s="887" t="s">
        <v>115</v>
      </c>
      <c r="D601" s="1029" t="s">
        <v>260</v>
      </c>
      <c r="E601" s="1020">
        <v>5500</v>
      </c>
      <c r="F601" s="386"/>
      <c r="G601" s="376"/>
      <c r="H601" s="319"/>
      <c r="I601" s="319"/>
      <c r="J601" s="386"/>
      <c r="K601" s="910"/>
      <c r="L601" s="910"/>
      <c r="M601" s="346"/>
      <c r="N601" s="910"/>
      <c r="O601" s="910"/>
      <c r="P601" s="346"/>
      <c r="Q601" s="910"/>
      <c r="R601" s="911">
        <v>6</v>
      </c>
      <c r="S601" s="456">
        <f t="shared" si="0"/>
        <v>33000</v>
      </c>
    </row>
    <row r="602" spans="1:19" ht="23.25">
      <c r="A602" s="926" t="s">
        <v>230</v>
      </c>
      <c r="B602" s="887" t="s">
        <v>280</v>
      </c>
      <c r="C602" s="887" t="s">
        <v>115</v>
      </c>
      <c r="D602" s="1029" t="s">
        <v>261</v>
      </c>
      <c r="E602" s="1020">
        <v>5500</v>
      </c>
      <c r="F602" s="386"/>
      <c r="G602" s="376"/>
      <c r="H602" s="319"/>
      <c r="I602" s="319"/>
      <c r="J602" s="386"/>
      <c r="K602" s="910"/>
      <c r="L602" s="910"/>
      <c r="M602" s="346"/>
      <c r="N602" s="910"/>
      <c r="O602" s="910"/>
      <c r="P602" s="346"/>
      <c r="Q602" s="910"/>
      <c r="R602" s="911">
        <v>6</v>
      </c>
      <c r="S602" s="456">
        <f t="shared" si="0"/>
        <v>33000</v>
      </c>
    </row>
    <row r="603" spans="1:19" ht="23.25">
      <c r="A603" s="926" t="s">
        <v>230</v>
      </c>
      <c r="B603" s="887" t="s">
        <v>280</v>
      </c>
      <c r="C603" s="887" t="s">
        <v>115</v>
      </c>
      <c r="D603" s="1029" t="s">
        <v>261</v>
      </c>
      <c r="E603" s="1020">
        <v>5500</v>
      </c>
      <c r="F603" s="386"/>
      <c r="G603" s="376"/>
      <c r="H603" s="319"/>
      <c r="I603" s="319"/>
      <c r="J603" s="386"/>
      <c r="K603" s="910"/>
      <c r="L603" s="910"/>
      <c r="M603" s="346"/>
      <c r="N603" s="910"/>
      <c r="O603" s="910"/>
      <c r="P603" s="346"/>
      <c r="Q603" s="910"/>
      <c r="R603" s="911">
        <v>6</v>
      </c>
      <c r="S603" s="456">
        <f t="shared" si="0"/>
        <v>33000</v>
      </c>
    </row>
    <row r="604" spans="1:19" ht="23.25">
      <c r="A604" s="926" t="s">
        <v>230</v>
      </c>
      <c r="B604" s="887" t="s">
        <v>280</v>
      </c>
      <c r="C604" s="887" t="s">
        <v>115</v>
      </c>
      <c r="D604" s="1029" t="s">
        <v>262</v>
      </c>
      <c r="E604" s="1020">
        <v>3500</v>
      </c>
      <c r="F604" s="386"/>
      <c r="G604" s="376"/>
      <c r="H604" s="319"/>
      <c r="I604" s="319"/>
      <c r="J604" s="386"/>
      <c r="K604" s="910"/>
      <c r="L604" s="910"/>
      <c r="M604" s="346"/>
      <c r="N604" s="910"/>
      <c r="O604" s="910"/>
      <c r="P604" s="346"/>
      <c r="Q604" s="910"/>
      <c r="R604" s="911">
        <v>6</v>
      </c>
      <c r="S604" s="456">
        <f t="shared" si="0"/>
        <v>21000</v>
      </c>
    </row>
    <row r="605" spans="1:19" ht="23.25">
      <c r="A605" s="926" t="s">
        <v>230</v>
      </c>
      <c r="B605" s="887" t="s">
        <v>280</v>
      </c>
      <c r="C605" s="887" t="s">
        <v>115</v>
      </c>
      <c r="D605" s="1029" t="s">
        <v>263</v>
      </c>
      <c r="E605" s="1020">
        <v>2500</v>
      </c>
      <c r="F605" s="386"/>
      <c r="G605" s="376"/>
      <c r="H605" s="319"/>
      <c r="I605" s="319"/>
      <c r="J605" s="386"/>
      <c r="K605" s="910"/>
      <c r="L605" s="910"/>
      <c r="M605" s="346"/>
      <c r="N605" s="910"/>
      <c r="O605" s="910"/>
      <c r="P605" s="346"/>
      <c r="Q605" s="910"/>
      <c r="R605" s="911">
        <v>6</v>
      </c>
      <c r="S605" s="456">
        <f t="shared" si="0"/>
        <v>15000</v>
      </c>
    </row>
    <row r="606" spans="1:19" ht="23.25">
      <c r="A606" s="926" t="s">
        <v>230</v>
      </c>
      <c r="B606" s="887" t="s">
        <v>280</v>
      </c>
      <c r="C606" s="887" t="s">
        <v>115</v>
      </c>
      <c r="D606" s="1029" t="s">
        <v>263</v>
      </c>
      <c r="E606" s="1020">
        <v>2500</v>
      </c>
      <c r="F606" s="386"/>
      <c r="G606" s="376"/>
      <c r="H606" s="319"/>
      <c r="I606" s="319"/>
      <c r="J606" s="386"/>
      <c r="K606" s="910"/>
      <c r="L606" s="910"/>
      <c r="M606" s="346"/>
      <c r="N606" s="910"/>
      <c r="O606" s="910"/>
      <c r="P606" s="346"/>
      <c r="Q606" s="910"/>
      <c r="R606" s="911">
        <v>6</v>
      </c>
      <c r="S606" s="456">
        <f t="shared" si="0"/>
        <v>15000</v>
      </c>
    </row>
    <row r="607" spans="1:19" ht="23.25">
      <c r="A607" s="926" t="s">
        <v>230</v>
      </c>
      <c r="B607" s="887" t="s">
        <v>280</v>
      </c>
      <c r="C607" s="887" t="s">
        <v>115</v>
      </c>
      <c r="D607" s="1029" t="s">
        <v>264</v>
      </c>
      <c r="E607" s="1020">
        <v>8900</v>
      </c>
      <c r="F607" s="386"/>
      <c r="G607" s="391"/>
      <c r="H607" s="386"/>
      <c r="I607" s="386"/>
      <c r="J607" s="386"/>
      <c r="K607" s="910"/>
      <c r="L607" s="910"/>
      <c r="M607" s="346"/>
      <c r="N607" s="910"/>
      <c r="O607" s="910"/>
      <c r="P607" s="346"/>
      <c r="Q607" s="910"/>
      <c r="R607" s="911">
        <v>3</v>
      </c>
      <c r="S607" s="456">
        <f t="shared" si="0"/>
        <v>26700</v>
      </c>
    </row>
    <row r="608" spans="1:19" ht="23.25">
      <c r="A608" s="926" t="s">
        <v>230</v>
      </c>
      <c r="B608" s="887" t="s">
        <v>280</v>
      </c>
      <c r="C608" s="887" t="s">
        <v>115</v>
      </c>
      <c r="D608" s="1029" t="s">
        <v>265</v>
      </c>
      <c r="E608" s="1020">
        <v>5500</v>
      </c>
      <c r="F608" s="386"/>
      <c r="G608" s="391"/>
      <c r="H608" s="386"/>
      <c r="I608" s="386"/>
      <c r="J608" s="386"/>
      <c r="K608" s="910"/>
      <c r="L608" s="910"/>
      <c r="M608" s="346"/>
      <c r="N608" s="910"/>
      <c r="O608" s="910"/>
      <c r="P608" s="346"/>
      <c r="Q608" s="910"/>
      <c r="R608" s="911">
        <v>3</v>
      </c>
      <c r="S608" s="456">
        <f t="shared" si="0"/>
        <v>16500</v>
      </c>
    </row>
    <row r="609" spans="1:19" ht="23.25">
      <c r="A609" s="926" t="s">
        <v>230</v>
      </c>
      <c r="B609" s="887" t="s">
        <v>280</v>
      </c>
      <c r="C609" s="887" t="s">
        <v>115</v>
      </c>
      <c r="D609" s="1029" t="s">
        <v>266</v>
      </c>
      <c r="E609" s="1020">
        <v>5500</v>
      </c>
      <c r="F609" s="386"/>
      <c r="G609" s="391"/>
      <c r="H609" s="386"/>
      <c r="I609" s="386"/>
      <c r="J609" s="386"/>
      <c r="K609" s="910"/>
      <c r="L609" s="910"/>
      <c r="M609" s="346"/>
      <c r="N609" s="910"/>
      <c r="O609" s="910"/>
      <c r="P609" s="346"/>
      <c r="Q609" s="910"/>
      <c r="R609" s="911">
        <v>3</v>
      </c>
      <c r="S609" s="456">
        <f t="shared" si="0"/>
        <v>16500</v>
      </c>
    </row>
    <row r="610" spans="1:19" ht="23.25">
      <c r="A610" s="926" t="s">
        <v>230</v>
      </c>
      <c r="B610" s="887" t="s">
        <v>280</v>
      </c>
      <c r="C610" s="887" t="s">
        <v>115</v>
      </c>
      <c r="D610" s="1029" t="s">
        <v>266</v>
      </c>
      <c r="E610" s="1020">
        <v>5500</v>
      </c>
      <c r="F610" s="386"/>
      <c r="G610" s="391"/>
      <c r="H610" s="386"/>
      <c r="I610" s="386"/>
      <c r="J610" s="386"/>
      <c r="K610" s="910"/>
      <c r="L610" s="910"/>
      <c r="M610" s="346"/>
      <c r="N610" s="910"/>
      <c r="O610" s="910"/>
      <c r="P610" s="346"/>
      <c r="Q610" s="910"/>
      <c r="R610" s="911">
        <v>3</v>
      </c>
      <c r="S610" s="456">
        <f t="shared" si="0"/>
        <v>16500</v>
      </c>
    </row>
    <row r="611" spans="1:19" ht="23.25">
      <c r="A611" s="926" t="s">
        <v>230</v>
      </c>
      <c r="B611" s="887" t="s">
        <v>280</v>
      </c>
      <c r="C611" s="887" t="s">
        <v>115</v>
      </c>
      <c r="D611" s="1029" t="s">
        <v>267</v>
      </c>
      <c r="E611" s="1020">
        <v>3500</v>
      </c>
      <c r="F611" s="386"/>
      <c r="G611" s="391"/>
      <c r="H611" s="386"/>
      <c r="I611" s="386"/>
      <c r="J611" s="386"/>
      <c r="K611" s="910"/>
      <c r="L611" s="910"/>
      <c r="M611" s="346"/>
      <c r="N611" s="910"/>
      <c r="O611" s="910"/>
      <c r="P611" s="346"/>
      <c r="Q611" s="910"/>
      <c r="R611" s="911">
        <v>3</v>
      </c>
      <c r="S611" s="456">
        <f t="shared" si="0"/>
        <v>10500</v>
      </c>
    </row>
    <row r="612" spans="1:19" ht="23.25">
      <c r="A612" s="926" t="s">
        <v>230</v>
      </c>
      <c r="B612" s="887" t="s">
        <v>280</v>
      </c>
      <c r="C612" s="887" t="s">
        <v>115</v>
      </c>
      <c r="D612" s="1029" t="s">
        <v>268</v>
      </c>
      <c r="E612" s="1020">
        <v>2500</v>
      </c>
      <c r="F612" s="386"/>
      <c r="G612" s="391"/>
      <c r="H612" s="386"/>
      <c r="I612" s="386"/>
      <c r="J612" s="386"/>
      <c r="K612" s="910"/>
      <c r="L612" s="910"/>
      <c r="M612" s="346"/>
      <c r="N612" s="910"/>
      <c r="O612" s="910"/>
      <c r="P612" s="346"/>
      <c r="Q612" s="910"/>
      <c r="R612" s="911">
        <v>3</v>
      </c>
      <c r="S612" s="456">
        <f t="shared" si="0"/>
        <v>7500</v>
      </c>
    </row>
    <row r="613" spans="1:19" ht="23.25">
      <c r="A613" s="926" t="s">
        <v>230</v>
      </c>
      <c r="B613" s="887" t="s">
        <v>280</v>
      </c>
      <c r="C613" s="887" t="s">
        <v>115</v>
      </c>
      <c r="D613" s="1029" t="s">
        <v>268</v>
      </c>
      <c r="E613" s="1020">
        <v>2500</v>
      </c>
      <c r="F613" s="386"/>
      <c r="G613" s="391"/>
      <c r="H613" s="386"/>
      <c r="I613" s="386"/>
      <c r="J613" s="386"/>
      <c r="K613" s="910"/>
      <c r="L613" s="910"/>
      <c r="M613" s="346"/>
      <c r="N613" s="910"/>
      <c r="O613" s="910"/>
      <c r="P613" s="346"/>
      <c r="Q613" s="910"/>
      <c r="R613" s="911">
        <v>3</v>
      </c>
      <c r="S613" s="456">
        <f t="shared" si="0"/>
        <v>7500</v>
      </c>
    </row>
    <row r="614" spans="1:19" ht="23.25">
      <c r="A614" s="926" t="s">
        <v>230</v>
      </c>
      <c r="B614" s="887" t="s">
        <v>280</v>
      </c>
      <c r="C614" s="887" t="s">
        <v>115</v>
      </c>
      <c r="D614" s="1029" t="s">
        <v>269</v>
      </c>
      <c r="E614" s="1020">
        <v>8900</v>
      </c>
      <c r="F614" s="386"/>
      <c r="G614" s="391"/>
      <c r="H614" s="386"/>
      <c r="I614" s="386"/>
      <c r="J614" s="386"/>
      <c r="K614" s="910"/>
      <c r="L614" s="910"/>
      <c r="M614" s="346"/>
      <c r="N614" s="910"/>
      <c r="O614" s="910"/>
      <c r="P614" s="346"/>
      <c r="Q614" s="910"/>
      <c r="R614" s="911">
        <v>6</v>
      </c>
      <c r="S614" s="456">
        <f t="shared" si="0"/>
        <v>53400</v>
      </c>
    </row>
    <row r="615" spans="1:19" ht="23.25">
      <c r="A615" s="926" t="s">
        <v>230</v>
      </c>
      <c r="B615" s="887" t="s">
        <v>280</v>
      </c>
      <c r="C615" s="887" t="s">
        <v>115</v>
      </c>
      <c r="D615" s="1029" t="s">
        <v>270</v>
      </c>
      <c r="E615" s="1020">
        <v>5500</v>
      </c>
      <c r="F615" s="386"/>
      <c r="G615" s="391"/>
      <c r="H615" s="386"/>
      <c r="I615" s="386"/>
      <c r="J615" s="386"/>
      <c r="K615" s="910"/>
      <c r="L615" s="910"/>
      <c r="M615" s="346"/>
      <c r="N615" s="910"/>
      <c r="O615" s="910"/>
      <c r="P615" s="346"/>
      <c r="Q615" s="910"/>
      <c r="R615" s="911">
        <v>6</v>
      </c>
      <c r="S615" s="456">
        <f t="shared" si="0"/>
        <v>33000</v>
      </c>
    </row>
    <row r="616" spans="1:19" ht="23.25">
      <c r="A616" s="926" t="s">
        <v>230</v>
      </c>
      <c r="B616" s="887" t="s">
        <v>280</v>
      </c>
      <c r="C616" s="887" t="s">
        <v>115</v>
      </c>
      <c r="D616" s="1029" t="s">
        <v>271</v>
      </c>
      <c r="E616" s="1020">
        <v>5500</v>
      </c>
      <c r="F616" s="386"/>
      <c r="G616" s="391"/>
      <c r="H616" s="386"/>
      <c r="I616" s="386"/>
      <c r="J616" s="386"/>
      <c r="K616" s="910"/>
      <c r="L616" s="910"/>
      <c r="M616" s="346"/>
      <c r="N616" s="910"/>
      <c r="O616" s="910"/>
      <c r="P616" s="346"/>
      <c r="Q616" s="910"/>
      <c r="R616" s="911">
        <v>6</v>
      </c>
      <c r="S616" s="456">
        <f t="shared" si="0"/>
        <v>33000</v>
      </c>
    </row>
    <row r="617" spans="1:19" ht="23.25">
      <c r="A617" s="926" t="s">
        <v>230</v>
      </c>
      <c r="B617" s="887" t="s">
        <v>280</v>
      </c>
      <c r="C617" s="887" t="s">
        <v>115</v>
      </c>
      <c r="D617" s="1029" t="s">
        <v>271</v>
      </c>
      <c r="E617" s="1020">
        <v>5500</v>
      </c>
      <c r="F617" s="386"/>
      <c r="G617" s="391"/>
      <c r="H617" s="386"/>
      <c r="I617" s="386"/>
      <c r="J617" s="386"/>
      <c r="K617" s="910"/>
      <c r="L617" s="910"/>
      <c r="M617" s="346"/>
      <c r="N617" s="910"/>
      <c r="O617" s="910"/>
      <c r="P617" s="346"/>
      <c r="Q617" s="910"/>
      <c r="R617" s="911">
        <v>6</v>
      </c>
      <c r="S617" s="456">
        <f t="shared" si="0"/>
        <v>33000</v>
      </c>
    </row>
    <row r="618" spans="1:19" ht="23.25">
      <c r="A618" s="926" t="s">
        <v>230</v>
      </c>
      <c r="B618" s="887" t="s">
        <v>280</v>
      </c>
      <c r="C618" s="887" t="s">
        <v>115</v>
      </c>
      <c r="D618" s="1029" t="s">
        <v>272</v>
      </c>
      <c r="E618" s="1020">
        <v>3500</v>
      </c>
      <c r="F618" s="386"/>
      <c r="G618" s="391"/>
      <c r="H618" s="386"/>
      <c r="I618" s="386"/>
      <c r="J618" s="386"/>
      <c r="K618" s="910"/>
      <c r="L618" s="910"/>
      <c r="M618" s="346"/>
      <c r="N618" s="910"/>
      <c r="O618" s="910"/>
      <c r="P618" s="346"/>
      <c r="Q618" s="910"/>
      <c r="R618" s="911">
        <v>6</v>
      </c>
      <c r="S618" s="456">
        <f t="shared" si="0"/>
        <v>21000</v>
      </c>
    </row>
    <row r="619" spans="1:19" ht="23.25">
      <c r="A619" s="926" t="s">
        <v>230</v>
      </c>
      <c r="B619" s="887" t="s">
        <v>280</v>
      </c>
      <c r="C619" s="887" t="s">
        <v>115</v>
      </c>
      <c r="D619" s="1029" t="s">
        <v>273</v>
      </c>
      <c r="E619" s="1020">
        <v>2500</v>
      </c>
      <c r="F619" s="386"/>
      <c r="G619" s="391"/>
      <c r="H619" s="386"/>
      <c r="I619" s="386"/>
      <c r="J619" s="386"/>
      <c r="K619" s="910"/>
      <c r="L619" s="910"/>
      <c r="M619" s="346"/>
      <c r="N619" s="910"/>
      <c r="O619" s="910"/>
      <c r="P619" s="346"/>
      <c r="Q619" s="910"/>
      <c r="R619" s="911">
        <v>6</v>
      </c>
      <c r="S619" s="456">
        <f t="shared" si="0"/>
        <v>15000</v>
      </c>
    </row>
    <row r="620" spans="1:19" ht="23.25">
      <c r="A620" s="926" t="s">
        <v>230</v>
      </c>
      <c r="B620" s="887" t="s">
        <v>280</v>
      </c>
      <c r="C620" s="887" t="s">
        <v>115</v>
      </c>
      <c r="D620" s="1029" t="s">
        <v>273</v>
      </c>
      <c r="E620" s="1020">
        <v>2500</v>
      </c>
      <c r="F620" s="386"/>
      <c r="G620" s="391"/>
      <c r="H620" s="386"/>
      <c r="I620" s="386"/>
      <c r="J620" s="386"/>
      <c r="K620" s="910"/>
      <c r="L620" s="910"/>
      <c r="M620" s="346"/>
      <c r="N620" s="910"/>
      <c r="O620" s="910"/>
      <c r="P620" s="346"/>
      <c r="Q620" s="910"/>
      <c r="R620" s="911">
        <v>6</v>
      </c>
      <c r="S620" s="456">
        <f t="shared" si="0"/>
        <v>15000</v>
      </c>
    </row>
    <row r="621" spans="1:19" ht="23.25">
      <c r="A621" s="926" t="s">
        <v>230</v>
      </c>
      <c r="B621" s="887" t="s">
        <v>280</v>
      </c>
      <c r="C621" s="887" t="s">
        <v>115</v>
      </c>
      <c r="D621" s="1029" t="s">
        <v>274</v>
      </c>
      <c r="E621" s="1020">
        <v>8900</v>
      </c>
      <c r="F621" s="386"/>
      <c r="G621" s="391"/>
      <c r="H621" s="386"/>
      <c r="I621" s="386"/>
      <c r="J621" s="386"/>
      <c r="K621" s="910"/>
      <c r="L621" s="910"/>
      <c r="M621" s="346"/>
      <c r="N621" s="910"/>
      <c r="O621" s="910"/>
      <c r="P621" s="346"/>
      <c r="Q621" s="910"/>
      <c r="R621" s="911">
        <v>4</v>
      </c>
      <c r="S621" s="456">
        <f t="shared" si="0"/>
        <v>35600</v>
      </c>
    </row>
    <row r="622" spans="1:19" ht="23.25">
      <c r="A622" s="926" t="s">
        <v>230</v>
      </c>
      <c r="B622" s="887" t="s">
        <v>280</v>
      </c>
      <c r="C622" s="887" t="s">
        <v>115</v>
      </c>
      <c r="D622" s="1029" t="s">
        <v>275</v>
      </c>
      <c r="E622" s="1020">
        <v>5500</v>
      </c>
      <c r="F622" s="386"/>
      <c r="G622" s="391"/>
      <c r="H622" s="386"/>
      <c r="I622" s="386"/>
      <c r="J622" s="386"/>
      <c r="K622" s="910"/>
      <c r="L622" s="910"/>
      <c r="M622" s="346"/>
      <c r="N622" s="910"/>
      <c r="O622" s="910"/>
      <c r="P622" s="346"/>
      <c r="Q622" s="910"/>
      <c r="R622" s="911">
        <v>4</v>
      </c>
      <c r="S622" s="456">
        <f t="shared" si="0"/>
        <v>22000</v>
      </c>
    </row>
    <row r="623" spans="1:19" ht="23.25">
      <c r="A623" s="926" t="s">
        <v>230</v>
      </c>
      <c r="B623" s="887" t="s">
        <v>280</v>
      </c>
      <c r="C623" s="887" t="s">
        <v>115</v>
      </c>
      <c r="D623" s="1029" t="s">
        <v>276</v>
      </c>
      <c r="E623" s="1020">
        <v>5500</v>
      </c>
      <c r="F623" s="386"/>
      <c r="G623" s="391"/>
      <c r="H623" s="386"/>
      <c r="I623" s="386"/>
      <c r="J623" s="386"/>
      <c r="K623" s="910"/>
      <c r="L623" s="910"/>
      <c r="M623" s="346"/>
      <c r="N623" s="910"/>
      <c r="O623" s="910"/>
      <c r="P623" s="346"/>
      <c r="Q623" s="910"/>
      <c r="R623" s="911">
        <v>4</v>
      </c>
      <c r="S623" s="456">
        <f t="shared" si="0"/>
        <v>22000</v>
      </c>
    </row>
    <row r="624" spans="1:19" ht="23.25">
      <c r="A624" s="926" t="s">
        <v>230</v>
      </c>
      <c r="B624" s="887" t="s">
        <v>280</v>
      </c>
      <c r="C624" s="887" t="s">
        <v>115</v>
      </c>
      <c r="D624" s="1029" t="s">
        <v>276</v>
      </c>
      <c r="E624" s="1020">
        <v>5500</v>
      </c>
      <c r="F624" s="386"/>
      <c r="G624" s="391"/>
      <c r="H624" s="386"/>
      <c r="I624" s="386"/>
      <c r="J624" s="386"/>
      <c r="K624" s="910"/>
      <c r="L624" s="910"/>
      <c r="M624" s="346"/>
      <c r="N624" s="910"/>
      <c r="O624" s="910"/>
      <c r="P624" s="346"/>
      <c r="Q624" s="910"/>
      <c r="R624" s="911">
        <v>4</v>
      </c>
      <c r="S624" s="456">
        <f t="shared" si="0"/>
        <v>22000</v>
      </c>
    </row>
    <row r="625" spans="1:19" ht="23.25">
      <c r="A625" s="926" t="s">
        <v>230</v>
      </c>
      <c r="B625" s="887" t="s">
        <v>280</v>
      </c>
      <c r="C625" s="887" t="s">
        <v>115</v>
      </c>
      <c r="D625" s="1029" t="s">
        <v>277</v>
      </c>
      <c r="E625" s="1020">
        <v>3500</v>
      </c>
      <c r="F625" s="386"/>
      <c r="G625" s="391"/>
      <c r="H625" s="386"/>
      <c r="I625" s="386"/>
      <c r="J625" s="386"/>
      <c r="K625" s="910"/>
      <c r="L625" s="910"/>
      <c r="M625" s="346"/>
      <c r="N625" s="910"/>
      <c r="O625" s="910"/>
      <c r="P625" s="346"/>
      <c r="Q625" s="910"/>
      <c r="R625" s="911">
        <v>4</v>
      </c>
      <c r="S625" s="456">
        <f t="shared" si="0"/>
        <v>14000</v>
      </c>
    </row>
    <row r="626" spans="1:19" ht="23.25">
      <c r="A626" s="926" t="s">
        <v>230</v>
      </c>
      <c r="B626" s="887" t="s">
        <v>280</v>
      </c>
      <c r="C626" s="887" t="s">
        <v>115</v>
      </c>
      <c r="D626" s="1029" t="s">
        <v>278</v>
      </c>
      <c r="E626" s="1020">
        <v>2500</v>
      </c>
      <c r="F626" s="386"/>
      <c r="G626" s="391"/>
      <c r="H626" s="386"/>
      <c r="I626" s="386"/>
      <c r="J626" s="386"/>
      <c r="K626" s="910"/>
      <c r="L626" s="910"/>
      <c r="M626" s="346"/>
      <c r="N626" s="910"/>
      <c r="O626" s="910"/>
      <c r="P626" s="346"/>
      <c r="Q626" s="910"/>
      <c r="R626" s="911">
        <v>4</v>
      </c>
      <c r="S626" s="456">
        <f t="shared" si="0"/>
        <v>10000</v>
      </c>
    </row>
    <row r="627" spans="1:19" ht="23.25">
      <c r="A627" s="926" t="s">
        <v>230</v>
      </c>
      <c r="B627" s="887" t="s">
        <v>280</v>
      </c>
      <c r="C627" s="887" t="s">
        <v>115</v>
      </c>
      <c r="D627" s="1029" t="s">
        <v>278</v>
      </c>
      <c r="E627" s="1020">
        <v>2500</v>
      </c>
      <c r="F627" s="386"/>
      <c r="G627" s="391"/>
      <c r="H627" s="386"/>
      <c r="I627" s="386"/>
      <c r="J627" s="386"/>
      <c r="K627" s="910"/>
      <c r="L627" s="910"/>
      <c r="M627" s="346"/>
      <c r="N627" s="910"/>
      <c r="O627" s="910"/>
      <c r="P627" s="346"/>
      <c r="Q627" s="910"/>
      <c r="R627" s="911">
        <v>4</v>
      </c>
      <c r="S627" s="456">
        <f t="shared" ref="S627" si="1">+E627*R627</f>
        <v>10000</v>
      </c>
    </row>
    <row r="628" spans="1:19" s="30" customFormat="1" ht="35" customHeight="1">
      <c r="A628" s="926" t="s">
        <v>230</v>
      </c>
      <c r="B628" s="887" t="s">
        <v>280</v>
      </c>
      <c r="C628" s="887" t="s">
        <v>115</v>
      </c>
      <c r="D628" s="1029" t="s">
        <v>37542</v>
      </c>
      <c r="E628" s="1020">
        <v>15000</v>
      </c>
      <c r="F628" s="900"/>
      <c r="G628" s="656"/>
      <c r="H628" s="901"/>
      <c r="I628" s="901"/>
      <c r="J628" s="901"/>
      <c r="K628" s="902"/>
      <c r="L628" s="903"/>
      <c r="M628" s="802"/>
      <c r="N628" s="904"/>
      <c r="O628" s="904"/>
      <c r="P628" s="802"/>
      <c r="Q628" s="904"/>
      <c r="R628" s="912">
        <v>9</v>
      </c>
      <c r="S628" s="456">
        <f t="shared" ref="S628" si="2">+E628*R628</f>
        <v>135000</v>
      </c>
    </row>
    <row r="629" spans="1:19" s="30" customFormat="1" ht="35" customHeight="1">
      <c r="A629" s="926" t="s">
        <v>230</v>
      </c>
      <c r="B629" s="887" t="s">
        <v>280</v>
      </c>
      <c r="C629" s="887" t="s">
        <v>115</v>
      </c>
      <c r="D629" s="1029" t="s">
        <v>37543</v>
      </c>
      <c r="E629" s="1020">
        <v>13000</v>
      </c>
      <c r="F629" s="900"/>
      <c r="G629" s="656"/>
      <c r="H629" s="901"/>
      <c r="I629" s="901"/>
      <c r="J629" s="901"/>
      <c r="K629" s="902"/>
      <c r="L629" s="903"/>
      <c r="M629" s="802"/>
      <c r="N629" s="904"/>
      <c r="O629" s="904"/>
      <c r="P629" s="802"/>
      <c r="Q629" s="904"/>
      <c r="R629" s="912">
        <v>9</v>
      </c>
      <c r="S629" s="456">
        <f t="shared" ref="S629:S692" si="3">+E629*R629</f>
        <v>117000</v>
      </c>
    </row>
    <row r="630" spans="1:19" s="30" customFormat="1" ht="35" customHeight="1">
      <c r="A630" s="926" t="s">
        <v>230</v>
      </c>
      <c r="B630" s="887" t="s">
        <v>280</v>
      </c>
      <c r="C630" s="887" t="s">
        <v>115</v>
      </c>
      <c r="D630" s="1029" t="s">
        <v>37544</v>
      </c>
      <c r="E630" s="1020">
        <v>13000</v>
      </c>
      <c r="F630" s="900"/>
      <c r="G630" s="656"/>
      <c r="H630" s="901"/>
      <c r="I630" s="901"/>
      <c r="J630" s="901"/>
      <c r="K630" s="902"/>
      <c r="L630" s="903"/>
      <c r="M630" s="802"/>
      <c r="N630" s="904"/>
      <c r="O630" s="904"/>
      <c r="P630" s="802"/>
      <c r="Q630" s="904"/>
      <c r="R630" s="912">
        <v>9</v>
      </c>
      <c r="S630" s="456">
        <f t="shared" si="3"/>
        <v>117000</v>
      </c>
    </row>
    <row r="631" spans="1:19" s="30" customFormat="1" ht="35" customHeight="1">
      <c r="A631" s="926" t="s">
        <v>230</v>
      </c>
      <c r="B631" s="887" t="s">
        <v>280</v>
      </c>
      <c r="C631" s="887" t="s">
        <v>115</v>
      </c>
      <c r="D631" s="1029" t="s">
        <v>37545</v>
      </c>
      <c r="E631" s="1020">
        <v>13000</v>
      </c>
      <c r="F631" s="900"/>
      <c r="G631" s="656"/>
      <c r="H631" s="901"/>
      <c r="I631" s="901"/>
      <c r="J631" s="901"/>
      <c r="K631" s="902"/>
      <c r="L631" s="903"/>
      <c r="M631" s="802"/>
      <c r="N631" s="904"/>
      <c r="O631" s="904"/>
      <c r="P631" s="802"/>
      <c r="Q631" s="904"/>
      <c r="R631" s="912">
        <v>9</v>
      </c>
      <c r="S631" s="456">
        <f t="shared" si="3"/>
        <v>117000</v>
      </c>
    </row>
    <row r="632" spans="1:19" s="30" customFormat="1" ht="35" customHeight="1">
      <c r="A632" s="926" t="s">
        <v>230</v>
      </c>
      <c r="B632" s="887" t="s">
        <v>280</v>
      </c>
      <c r="C632" s="887" t="s">
        <v>115</v>
      </c>
      <c r="D632" s="1029" t="s">
        <v>37546</v>
      </c>
      <c r="E632" s="1020">
        <v>13000</v>
      </c>
      <c r="F632" s="900"/>
      <c r="G632" s="656"/>
      <c r="H632" s="901"/>
      <c r="I632" s="901"/>
      <c r="J632" s="901"/>
      <c r="K632" s="902"/>
      <c r="L632" s="903"/>
      <c r="M632" s="802"/>
      <c r="N632" s="904"/>
      <c r="O632" s="904"/>
      <c r="P632" s="802"/>
      <c r="Q632" s="904"/>
      <c r="R632" s="912">
        <v>9</v>
      </c>
      <c r="S632" s="456">
        <f t="shared" si="3"/>
        <v>117000</v>
      </c>
    </row>
    <row r="633" spans="1:19" s="30" customFormat="1" ht="35" customHeight="1">
      <c r="A633" s="926" t="s">
        <v>230</v>
      </c>
      <c r="B633" s="887" t="s">
        <v>280</v>
      </c>
      <c r="C633" s="887" t="s">
        <v>115</v>
      </c>
      <c r="D633" s="1029" t="s">
        <v>37547</v>
      </c>
      <c r="E633" s="1020">
        <v>10000</v>
      </c>
      <c r="F633" s="900"/>
      <c r="G633" s="656"/>
      <c r="H633" s="901"/>
      <c r="I633" s="901"/>
      <c r="J633" s="901"/>
      <c r="K633" s="902"/>
      <c r="L633" s="903"/>
      <c r="M633" s="802"/>
      <c r="N633" s="904"/>
      <c r="O633" s="904"/>
      <c r="P633" s="802"/>
      <c r="Q633" s="904"/>
      <c r="R633" s="912">
        <v>9</v>
      </c>
      <c r="S633" s="456">
        <f t="shared" si="3"/>
        <v>90000</v>
      </c>
    </row>
    <row r="634" spans="1:19" s="30" customFormat="1" ht="35" customHeight="1">
      <c r="A634" s="926" t="s">
        <v>230</v>
      </c>
      <c r="B634" s="887" t="s">
        <v>280</v>
      </c>
      <c r="C634" s="887" t="s">
        <v>115</v>
      </c>
      <c r="D634" s="1029" t="s">
        <v>37548</v>
      </c>
      <c r="E634" s="1020">
        <v>10000</v>
      </c>
      <c r="F634" s="900"/>
      <c r="G634" s="656"/>
      <c r="H634" s="901"/>
      <c r="I634" s="901"/>
      <c r="J634" s="901"/>
      <c r="K634" s="902"/>
      <c r="L634" s="903"/>
      <c r="M634" s="802"/>
      <c r="N634" s="904"/>
      <c r="O634" s="904"/>
      <c r="P634" s="802"/>
      <c r="Q634" s="904"/>
      <c r="R634" s="912">
        <v>9</v>
      </c>
      <c r="S634" s="456">
        <f t="shared" si="3"/>
        <v>90000</v>
      </c>
    </row>
    <row r="635" spans="1:19" s="30" customFormat="1" ht="35" customHeight="1">
      <c r="A635" s="926" t="s">
        <v>230</v>
      </c>
      <c r="B635" s="887" t="s">
        <v>280</v>
      </c>
      <c r="C635" s="887" t="s">
        <v>115</v>
      </c>
      <c r="D635" s="1029" t="s">
        <v>37549</v>
      </c>
      <c r="E635" s="1020">
        <v>10000</v>
      </c>
      <c r="F635" s="900"/>
      <c r="G635" s="656"/>
      <c r="H635" s="901"/>
      <c r="I635" s="901"/>
      <c r="J635" s="901"/>
      <c r="K635" s="902"/>
      <c r="L635" s="903"/>
      <c r="M635" s="802"/>
      <c r="N635" s="904"/>
      <c r="O635" s="904"/>
      <c r="P635" s="802"/>
      <c r="Q635" s="904"/>
      <c r="R635" s="912">
        <v>9</v>
      </c>
      <c r="S635" s="456">
        <f t="shared" si="3"/>
        <v>90000</v>
      </c>
    </row>
    <row r="636" spans="1:19" s="30" customFormat="1" ht="35" customHeight="1">
      <c r="A636" s="926" t="s">
        <v>230</v>
      </c>
      <c r="B636" s="887" t="s">
        <v>280</v>
      </c>
      <c r="C636" s="887" t="s">
        <v>115</v>
      </c>
      <c r="D636" s="1029" t="s">
        <v>37550</v>
      </c>
      <c r="E636" s="1020">
        <v>13000</v>
      </c>
      <c r="F636" s="900"/>
      <c r="G636" s="656"/>
      <c r="H636" s="901"/>
      <c r="I636" s="901"/>
      <c r="J636" s="901"/>
      <c r="K636" s="902"/>
      <c r="L636" s="903"/>
      <c r="M636" s="802"/>
      <c r="N636" s="904"/>
      <c r="O636" s="904"/>
      <c r="P636" s="802"/>
      <c r="Q636" s="904"/>
      <c r="R636" s="912">
        <v>9</v>
      </c>
      <c r="S636" s="456">
        <f t="shared" si="3"/>
        <v>117000</v>
      </c>
    </row>
    <row r="637" spans="1:19" s="30" customFormat="1" ht="35" customHeight="1">
      <c r="A637" s="926" t="s">
        <v>230</v>
      </c>
      <c r="B637" s="887" t="s">
        <v>280</v>
      </c>
      <c r="C637" s="887" t="s">
        <v>115</v>
      </c>
      <c r="D637" s="1029" t="s">
        <v>37551</v>
      </c>
      <c r="E637" s="1020">
        <v>10000</v>
      </c>
      <c r="F637" s="900"/>
      <c r="G637" s="656"/>
      <c r="H637" s="901"/>
      <c r="I637" s="901"/>
      <c r="J637" s="901"/>
      <c r="K637" s="902"/>
      <c r="L637" s="903"/>
      <c r="M637" s="802"/>
      <c r="N637" s="904"/>
      <c r="O637" s="904"/>
      <c r="P637" s="802"/>
      <c r="Q637" s="904"/>
      <c r="R637" s="912">
        <v>9</v>
      </c>
      <c r="S637" s="456">
        <f t="shared" si="3"/>
        <v>90000</v>
      </c>
    </row>
    <row r="638" spans="1:19" s="30" customFormat="1" ht="35" customHeight="1">
      <c r="A638" s="926" t="s">
        <v>230</v>
      </c>
      <c r="B638" s="887" t="s">
        <v>280</v>
      </c>
      <c r="C638" s="887" t="s">
        <v>115</v>
      </c>
      <c r="D638" s="1029" t="s">
        <v>37552</v>
      </c>
      <c r="E638" s="1020">
        <v>12000</v>
      </c>
      <c r="F638" s="900"/>
      <c r="G638" s="656"/>
      <c r="H638" s="901"/>
      <c r="I638" s="901"/>
      <c r="J638" s="901"/>
      <c r="K638" s="902"/>
      <c r="L638" s="903"/>
      <c r="M638" s="802"/>
      <c r="N638" s="904"/>
      <c r="O638" s="904"/>
      <c r="P638" s="802"/>
      <c r="Q638" s="904"/>
      <c r="R638" s="912">
        <v>9</v>
      </c>
      <c r="S638" s="456">
        <f t="shared" si="3"/>
        <v>108000</v>
      </c>
    </row>
    <row r="639" spans="1:19" s="30" customFormat="1" ht="35" customHeight="1">
      <c r="A639" s="926" t="s">
        <v>230</v>
      </c>
      <c r="B639" s="887" t="s">
        <v>280</v>
      </c>
      <c r="C639" s="887" t="s">
        <v>115</v>
      </c>
      <c r="D639" s="1029" t="s">
        <v>37553</v>
      </c>
      <c r="E639" s="1020">
        <v>12000</v>
      </c>
      <c r="F639" s="900"/>
      <c r="G639" s="656"/>
      <c r="H639" s="901"/>
      <c r="I639" s="901"/>
      <c r="J639" s="901"/>
      <c r="K639" s="902"/>
      <c r="L639" s="903"/>
      <c r="M639" s="802"/>
      <c r="N639" s="904"/>
      <c r="O639" s="904"/>
      <c r="P639" s="802"/>
      <c r="Q639" s="904"/>
      <c r="R639" s="912">
        <v>9</v>
      </c>
      <c r="S639" s="456">
        <f t="shared" si="3"/>
        <v>108000</v>
      </c>
    </row>
    <row r="640" spans="1:19" s="30" customFormat="1" ht="35" customHeight="1">
      <c r="A640" s="926" t="s">
        <v>230</v>
      </c>
      <c r="B640" s="887" t="s">
        <v>280</v>
      </c>
      <c r="C640" s="887" t="s">
        <v>115</v>
      </c>
      <c r="D640" s="1029" t="s">
        <v>37554</v>
      </c>
      <c r="E640" s="1020">
        <v>13000</v>
      </c>
      <c r="F640" s="900"/>
      <c r="G640" s="656"/>
      <c r="H640" s="901"/>
      <c r="I640" s="901"/>
      <c r="J640" s="901"/>
      <c r="K640" s="902"/>
      <c r="L640" s="903"/>
      <c r="M640" s="802"/>
      <c r="N640" s="904"/>
      <c r="O640" s="904"/>
      <c r="P640" s="802"/>
      <c r="Q640" s="904"/>
      <c r="R640" s="912">
        <v>9</v>
      </c>
      <c r="S640" s="456">
        <f t="shared" si="3"/>
        <v>117000</v>
      </c>
    </row>
    <row r="641" spans="1:19" s="30" customFormat="1" ht="35" customHeight="1">
      <c r="A641" s="926" t="s">
        <v>230</v>
      </c>
      <c r="B641" s="887" t="s">
        <v>280</v>
      </c>
      <c r="C641" s="887" t="s">
        <v>115</v>
      </c>
      <c r="D641" s="1029" t="s">
        <v>37555</v>
      </c>
      <c r="E641" s="1020">
        <v>10000</v>
      </c>
      <c r="F641" s="900"/>
      <c r="G641" s="656"/>
      <c r="H641" s="901"/>
      <c r="I641" s="901"/>
      <c r="J641" s="901"/>
      <c r="K641" s="902"/>
      <c r="L641" s="903"/>
      <c r="M641" s="802"/>
      <c r="N641" s="904"/>
      <c r="O641" s="904"/>
      <c r="P641" s="802"/>
      <c r="Q641" s="904"/>
      <c r="R641" s="912">
        <v>9</v>
      </c>
      <c r="S641" s="456">
        <f t="shared" si="3"/>
        <v>90000</v>
      </c>
    </row>
    <row r="642" spans="1:19" s="30" customFormat="1" ht="35" customHeight="1">
      <c r="A642" s="926" t="s">
        <v>230</v>
      </c>
      <c r="B642" s="887" t="s">
        <v>280</v>
      </c>
      <c r="C642" s="887" t="s">
        <v>115</v>
      </c>
      <c r="D642" s="1029" t="s">
        <v>37556</v>
      </c>
      <c r="E642" s="1020">
        <v>9000</v>
      </c>
      <c r="F642" s="900"/>
      <c r="G642" s="656"/>
      <c r="H642" s="901"/>
      <c r="I642" s="901"/>
      <c r="J642" s="901"/>
      <c r="K642" s="902"/>
      <c r="L642" s="903"/>
      <c r="M642" s="802"/>
      <c r="N642" s="904"/>
      <c r="O642" s="904"/>
      <c r="P642" s="802"/>
      <c r="Q642" s="904"/>
      <c r="R642" s="912">
        <v>9</v>
      </c>
      <c r="S642" s="456">
        <f t="shared" si="3"/>
        <v>81000</v>
      </c>
    </row>
    <row r="643" spans="1:19" s="30" customFormat="1" ht="35" customHeight="1">
      <c r="A643" s="926" t="s">
        <v>230</v>
      </c>
      <c r="B643" s="887" t="s">
        <v>280</v>
      </c>
      <c r="C643" s="887" t="s">
        <v>115</v>
      </c>
      <c r="D643" s="1029" t="s">
        <v>37557</v>
      </c>
      <c r="E643" s="1020">
        <v>9000</v>
      </c>
      <c r="F643" s="900"/>
      <c r="G643" s="656"/>
      <c r="H643" s="901"/>
      <c r="I643" s="901"/>
      <c r="J643" s="901"/>
      <c r="K643" s="902"/>
      <c r="L643" s="903"/>
      <c r="M643" s="802"/>
      <c r="N643" s="904"/>
      <c r="O643" s="904"/>
      <c r="P643" s="802"/>
      <c r="Q643" s="904"/>
      <c r="R643" s="912">
        <v>9</v>
      </c>
      <c r="S643" s="456">
        <f t="shared" si="3"/>
        <v>81000</v>
      </c>
    </row>
    <row r="644" spans="1:19" s="30" customFormat="1" ht="35" customHeight="1">
      <c r="A644" s="926" t="s">
        <v>230</v>
      </c>
      <c r="B644" s="887" t="s">
        <v>280</v>
      </c>
      <c r="C644" s="887" t="s">
        <v>115</v>
      </c>
      <c r="D644" s="1029" t="s">
        <v>37558</v>
      </c>
      <c r="E644" s="1020">
        <v>6000</v>
      </c>
      <c r="F644" s="900"/>
      <c r="G644" s="656"/>
      <c r="H644" s="901"/>
      <c r="I644" s="901"/>
      <c r="J644" s="901"/>
      <c r="K644" s="902"/>
      <c r="L644" s="903"/>
      <c r="M644" s="802"/>
      <c r="N644" s="904"/>
      <c r="O644" s="904"/>
      <c r="P644" s="802"/>
      <c r="Q644" s="904"/>
      <c r="R644" s="912">
        <v>9</v>
      </c>
      <c r="S644" s="456">
        <f t="shared" si="3"/>
        <v>54000</v>
      </c>
    </row>
    <row r="645" spans="1:19" s="30" customFormat="1" ht="35" customHeight="1">
      <c r="A645" s="926" t="s">
        <v>230</v>
      </c>
      <c r="B645" s="887" t="s">
        <v>280</v>
      </c>
      <c r="C645" s="887" t="s">
        <v>115</v>
      </c>
      <c r="D645" s="1029" t="s">
        <v>37559</v>
      </c>
      <c r="E645" s="1020">
        <v>6000</v>
      </c>
      <c r="F645" s="900"/>
      <c r="G645" s="656"/>
      <c r="H645" s="901"/>
      <c r="I645" s="901"/>
      <c r="J645" s="901"/>
      <c r="K645" s="902"/>
      <c r="L645" s="903"/>
      <c r="M645" s="802"/>
      <c r="N645" s="904"/>
      <c r="O645" s="904"/>
      <c r="P645" s="802"/>
      <c r="Q645" s="904"/>
      <c r="R645" s="912">
        <v>9</v>
      </c>
      <c r="S645" s="456">
        <f t="shared" si="3"/>
        <v>54000</v>
      </c>
    </row>
    <row r="646" spans="1:19" s="30" customFormat="1" ht="35" customHeight="1">
      <c r="A646" s="926" t="s">
        <v>230</v>
      </c>
      <c r="B646" s="887" t="s">
        <v>280</v>
      </c>
      <c r="C646" s="887" t="s">
        <v>115</v>
      </c>
      <c r="D646" s="1029" t="s">
        <v>37560</v>
      </c>
      <c r="E646" s="1020">
        <v>6000</v>
      </c>
      <c r="F646" s="900"/>
      <c r="G646" s="656"/>
      <c r="H646" s="901"/>
      <c r="I646" s="901"/>
      <c r="J646" s="901"/>
      <c r="K646" s="902"/>
      <c r="L646" s="903"/>
      <c r="M646" s="802"/>
      <c r="N646" s="904"/>
      <c r="O646" s="904"/>
      <c r="P646" s="802"/>
      <c r="Q646" s="904"/>
      <c r="R646" s="912">
        <v>9</v>
      </c>
      <c r="S646" s="456">
        <f t="shared" si="3"/>
        <v>54000</v>
      </c>
    </row>
    <row r="647" spans="1:19" s="30" customFormat="1" ht="35" customHeight="1">
      <c r="A647" s="926" t="s">
        <v>230</v>
      </c>
      <c r="B647" s="887" t="s">
        <v>280</v>
      </c>
      <c r="C647" s="887" t="s">
        <v>115</v>
      </c>
      <c r="D647" s="1029" t="s">
        <v>37561</v>
      </c>
      <c r="E647" s="1020">
        <v>5000</v>
      </c>
      <c r="F647" s="900"/>
      <c r="G647" s="656"/>
      <c r="H647" s="901"/>
      <c r="I647" s="901"/>
      <c r="J647" s="901"/>
      <c r="K647" s="902"/>
      <c r="L647" s="903"/>
      <c r="M647" s="802"/>
      <c r="N647" s="904"/>
      <c r="O647" s="904"/>
      <c r="P647" s="802"/>
      <c r="Q647" s="904"/>
      <c r="R647" s="912">
        <v>9</v>
      </c>
      <c r="S647" s="456">
        <f t="shared" si="3"/>
        <v>45000</v>
      </c>
    </row>
    <row r="648" spans="1:19" s="30" customFormat="1" ht="35" customHeight="1">
      <c r="A648" s="926" t="s">
        <v>230</v>
      </c>
      <c r="B648" s="887" t="s">
        <v>280</v>
      </c>
      <c r="C648" s="887" t="s">
        <v>115</v>
      </c>
      <c r="D648" s="1029" t="s">
        <v>37562</v>
      </c>
      <c r="E648" s="1020">
        <v>6000</v>
      </c>
      <c r="F648" s="900"/>
      <c r="G648" s="656"/>
      <c r="H648" s="901"/>
      <c r="I648" s="901"/>
      <c r="J648" s="901"/>
      <c r="K648" s="902"/>
      <c r="L648" s="903"/>
      <c r="M648" s="802"/>
      <c r="N648" s="904"/>
      <c r="O648" s="904"/>
      <c r="P648" s="802"/>
      <c r="Q648" s="904"/>
      <c r="R648" s="912">
        <v>9</v>
      </c>
      <c r="S648" s="456">
        <f t="shared" si="3"/>
        <v>54000</v>
      </c>
    </row>
    <row r="649" spans="1:19" s="30" customFormat="1" ht="35" customHeight="1">
      <c r="A649" s="926" t="s">
        <v>230</v>
      </c>
      <c r="B649" s="887" t="s">
        <v>280</v>
      </c>
      <c r="C649" s="887" t="s">
        <v>115</v>
      </c>
      <c r="D649" s="1029" t="s">
        <v>37563</v>
      </c>
      <c r="E649" s="1020">
        <v>6000</v>
      </c>
      <c r="F649" s="900"/>
      <c r="G649" s="656"/>
      <c r="H649" s="901"/>
      <c r="I649" s="901"/>
      <c r="J649" s="901"/>
      <c r="K649" s="902"/>
      <c r="L649" s="903"/>
      <c r="M649" s="802"/>
      <c r="N649" s="904"/>
      <c r="O649" s="904"/>
      <c r="P649" s="802"/>
      <c r="Q649" s="904"/>
      <c r="R649" s="912">
        <v>9</v>
      </c>
      <c r="S649" s="456">
        <f t="shared" si="3"/>
        <v>54000</v>
      </c>
    </row>
    <row r="650" spans="1:19" s="30" customFormat="1" ht="35" customHeight="1">
      <c r="A650" s="926" t="s">
        <v>230</v>
      </c>
      <c r="B650" s="887" t="s">
        <v>280</v>
      </c>
      <c r="C650" s="887" t="s">
        <v>115</v>
      </c>
      <c r="D650" s="1029" t="s">
        <v>37564</v>
      </c>
      <c r="E650" s="1020">
        <v>9000</v>
      </c>
      <c r="F650" s="900"/>
      <c r="G650" s="656"/>
      <c r="H650" s="901"/>
      <c r="I650" s="901"/>
      <c r="J650" s="901"/>
      <c r="K650" s="902"/>
      <c r="L650" s="903"/>
      <c r="M650" s="802"/>
      <c r="N650" s="904"/>
      <c r="O650" s="904"/>
      <c r="P650" s="802"/>
      <c r="Q650" s="904"/>
      <c r="R650" s="912">
        <v>9</v>
      </c>
      <c r="S650" s="456">
        <f t="shared" si="3"/>
        <v>81000</v>
      </c>
    </row>
    <row r="651" spans="1:19" s="30" customFormat="1" ht="35" customHeight="1">
      <c r="A651" s="926" t="s">
        <v>230</v>
      </c>
      <c r="B651" s="887" t="s">
        <v>280</v>
      </c>
      <c r="C651" s="887" t="s">
        <v>115</v>
      </c>
      <c r="D651" s="1029" t="s">
        <v>37565</v>
      </c>
      <c r="E651" s="1020">
        <v>7000</v>
      </c>
      <c r="F651" s="900"/>
      <c r="G651" s="656"/>
      <c r="H651" s="901"/>
      <c r="I651" s="901"/>
      <c r="J651" s="901"/>
      <c r="K651" s="902"/>
      <c r="L651" s="903"/>
      <c r="M651" s="802"/>
      <c r="N651" s="904"/>
      <c r="O651" s="904"/>
      <c r="P651" s="802"/>
      <c r="Q651" s="904"/>
      <c r="R651" s="912">
        <v>9</v>
      </c>
      <c r="S651" s="456">
        <f t="shared" si="3"/>
        <v>63000</v>
      </c>
    </row>
    <row r="652" spans="1:19" s="30" customFormat="1" ht="35" customHeight="1">
      <c r="A652" s="926" t="s">
        <v>230</v>
      </c>
      <c r="B652" s="887" t="s">
        <v>280</v>
      </c>
      <c r="C652" s="887" t="s">
        <v>115</v>
      </c>
      <c r="D652" s="1029" t="s">
        <v>37566</v>
      </c>
      <c r="E652" s="1020">
        <v>9000</v>
      </c>
      <c r="F652" s="900"/>
      <c r="G652" s="656"/>
      <c r="H652" s="901"/>
      <c r="I652" s="901"/>
      <c r="J652" s="901"/>
      <c r="K652" s="902"/>
      <c r="L652" s="903"/>
      <c r="M652" s="802"/>
      <c r="N652" s="904"/>
      <c r="O652" s="904"/>
      <c r="P652" s="802"/>
      <c r="Q652" s="904"/>
      <c r="R652" s="912">
        <v>9</v>
      </c>
      <c r="S652" s="456">
        <f t="shared" si="3"/>
        <v>81000</v>
      </c>
    </row>
    <row r="653" spans="1:19" s="30" customFormat="1" ht="35" customHeight="1">
      <c r="A653" s="926" t="s">
        <v>230</v>
      </c>
      <c r="B653" s="887" t="s">
        <v>280</v>
      </c>
      <c r="C653" s="887" t="s">
        <v>115</v>
      </c>
      <c r="D653" s="1029" t="s">
        <v>37567</v>
      </c>
      <c r="E653" s="1020">
        <v>6000</v>
      </c>
      <c r="F653" s="900"/>
      <c r="G653" s="656"/>
      <c r="H653" s="901"/>
      <c r="I653" s="901"/>
      <c r="J653" s="901"/>
      <c r="K653" s="902"/>
      <c r="L653" s="903"/>
      <c r="M653" s="802"/>
      <c r="N653" s="904"/>
      <c r="O653" s="904"/>
      <c r="P653" s="802"/>
      <c r="Q653" s="904"/>
      <c r="R653" s="912">
        <v>9</v>
      </c>
      <c r="S653" s="456">
        <f t="shared" si="3"/>
        <v>54000</v>
      </c>
    </row>
    <row r="654" spans="1:19" s="30" customFormat="1" ht="35" customHeight="1">
      <c r="A654" s="926" t="s">
        <v>230</v>
      </c>
      <c r="B654" s="887" t="s">
        <v>280</v>
      </c>
      <c r="C654" s="887" t="s">
        <v>115</v>
      </c>
      <c r="D654" s="1029" t="s">
        <v>37568</v>
      </c>
      <c r="E654" s="1020">
        <v>6000</v>
      </c>
      <c r="F654" s="900"/>
      <c r="G654" s="656"/>
      <c r="H654" s="901"/>
      <c r="I654" s="901"/>
      <c r="J654" s="901"/>
      <c r="K654" s="902"/>
      <c r="L654" s="903"/>
      <c r="M654" s="802"/>
      <c r="N654" s="904"/>
      <c r="O654" s="904"/>
      <c r="P654" s="802"/>
      <c r="Q654" s="904"/>
      <c r="R654" s="912">
        <v>9</v>
      </c>
      <c r="S654" s="456">
        <f t="shared" si="3"/>
        <v>54000</v>
      </c>
    </row>
    <row r="655" spans="1:19" s="30" customFormat="1" ht="35" customHeight="1">
      <c r="A655" s="926" t="s">
        <v>230</v>
      </c>
      <c r="B655" s="887" t="s">
        <v>280</v>
      </c>
      <c r="C655" s="887" t="s">
        <v>115</v>
      </c>
      <c r="D655" s="1029" t="s">
        <v>37569</v>
      </c>
      <c r="E655" s="1020">
        <v>5500</v>
      </c>
      <c r="F655" s="900"/>
      <c r="G655" s="656"/>
      <c r="H655" s="901"/>
      <c r="I655" s="901"/>
      <c r="J655" s="901"/>
      <c r="K655" s="902"/>
      <c r="L655" s="903"/>
      <c r="M655" s="802"/>
      <c r="N655" s="904"/>
      <c r="O655" s="904"/>
      <c r="P655" s="802"/>
      <c r="Q655" s="904"/>
      <c r="R655" s="912">
        <v>9</v>
      </c>
      <c r="S655" s="456">
        <f t="shared" si="3"/>
        <v>49500</v>
      </c>
    </row>
    <row r="656" spans="1:19" s="30" customFormat="1" ht="35" customHeight="1">
      <c r="A656" s="926" t="s">
        <v>230</v>
      </c>
      <c r="B656" s="887" t="s">
        <v>280</v>
      </c>
      <c r="C656" s="887" t="s">
        <v>115</v>
      </c>
      <c r="D656" s="1029" t="s">
        <v>37570</v>
      </c>
      <c r="E656" s="1020">
        <v>5500</v>
      </c>
      <c r="F656" s="900"/>
      <c r="G656" s="656"/>
      <c r="H656" s="901"/>
      <c r="I656" s="901"/>
      <c r="J656" s="901"/>
      <c r="K656" s="902"/>
      <c r="L656" s="903"/>
      <c r="M656" s="802"/>
      <c r="N656" s="904"/>
      <c r="O656" s="904"/>
      <c r="P656" s="802"/>
      <c r="Q656" s="904"/>
      <c r="R656" s="912">
        <v>9</v>
      </c>
      <c r="S656" s="456">
        <f t="shared" si="3"/>
        <v>49500</v>
      </c>
    </row>
    <row r="657" spans="1:19" s="30" customFormat="1" ht="35" customHeight="1">
      <c r="A657" s="926" t="s">
        <v>230</v>
      </c>
      <c r="B657" s="887" t="s">
        <v>280</v>
      </c>
      <c r="C657" s="887" t="s">
        <v>115</v>
      </c>
      <c r="D657" s="1029" t="s">
        <v>37571</v>
      </c>
      <c r="E657" s="1020">
        <v>4000</v>
      </c>
      <c r="F657" s="900"/>
      <c r="G657" s="656"/>
      <c r="H657" s="901"/>
      <c r="I657" s="901"/>
      <c r="J657" s="901"/>
      <c r="K657" s="902"/>
      <c r="L657" s="903"/>
      <c r="M657" s="802"/>
      <c r="N657" s="904"/>
      <c r="O657" s="904"/>
      <c r="P657" s="802"/>
      <c r="Q657" s="904"/>
      <c r="R657" s="912">
        <v>9</v>
      </c>
      <c r="S657" s="456">
        <f t="shared" si="3"/>
        <v>36000</v>
      </c>
    </row>
    <row r="658" spans="1:19" s="30" customFormat="1" ht="35" customHeight="1">
      <c r="A658" s="926" t="s">
        <v>230</v>
      </c>
      <c r="B658" s="887" t="s">
        <v>280</v>
      </c>
      <c r="C658" s="887" t="s">
        <v>115</v>
      </c>
      <c r="D658" s="1029" t="s">
        <v>37572</v>
      </c>
      <c r="E658" s="1020">
        <v>4000</v>
      </c>
      <c r="F658" s="900"/>
      <c r="G658" s="656"/>
      <c r="H658" s="901"/>
      <c r="I658" s="901"/>
      <c r="J658" s="901"/>
      <c r="K658" s="902"/>
      <c r="L658" s="903"/>
      <c r="M658" s="802"/>
      <c r="N658" s="904"/>
      <c r="O658" s="904"/>
      <c r="P658" s="802"/>
      <c r="Q658" s="904"/>
      <c r="R658" s="912">
        <v>9</v>
      </c>
      <c r="S658" s="456">
        <f t="shared" si="3"/>
        <v>36000</v>
      </c>
    </row>
    <row r="659" spans="1:19" s="30" customFormat="1" ht="35" customHeight="1">
      <c r="A659" s="926" t="s">
        <v>230</v>
      </c>
      <c r="B659" s="887" t="s">
        <v>280</v>
      </c>
      <c r="C659" s="887" t="s">
        <v>115</v>
      </c>
      <c r="D659" s="1029" t="s">
        <v>37573</v>
      </c>
      <c r="E659" s="1020">
        <v>9000</v>
      </c>
      <c r="F659" s="900"/>
      <c r="G659" s="656"/>
      <c r="H659" s="901"/>
      <c r="I659" s="901"/>
      <c r="J659" s="901"/>
      <c r="K659" s="902"/>
      <c r="L659" s="903"/>
      <c r="M659" s="802"/>
      <c r="N659" s="904"/>
      <c r="O659" s="904"/>
      <c r="P659" s="802"/>
      <c r="Q659" s="904"/>
      <c r="R659" s="912">
        <v>9</v>
      </c>
      <c r="S659" s="456">
        <f t="shared" si="3"/>
        <v>81000</v>
      </c>
    </row>
    <row r="660" spans="1:19" s="30" customFormat="1" ht="35" customHeight="1">
      <c r="A660" s="926" t="s">
        <v>230</v>
      </c>
      <c r="B660" s="887" t="s">
        <v>280</v>
      </c>
      <c r="C660" s="887" t="s">
        <v>115</v>
      </c>
      <c r="D660" s="1029" t="s">
        <v>37574</v>
      </c>
      <c r="E660" s="1020">
        <v>8500</v>
      </c>
      <c r="F660" s="900"/>
      <c r="G660" s="656"/>
      <c r="H660" s="901"/>
      <c r="I660" s="901"/>
      <c r="J660" s="901"/>
      <c r="K660" s="902"/>
      <c r="L660" s="903"/>
      <c r="M660" s="802"/>
      <c r="N660" s="904"/>
      <c r="O660" s="904"/>
      <c r="P660" s="802"/>
      <c r="Q660" s="904"/>
      <c r="R660" s="912">
        <v>9</v>
      </c>
      <c r="S660" s="456">
        <f t="shared" si="3"/>
        <v>76500</v>
      </c>
    </row>
    <row r="661" spans="1:19" s="30" customFormat="1" ht="35" customHeight="1">
      <c r="A661" s="926" t="s">
        <v>230</v>
      </c>
      <c r="B661" s="887" t="s">
        <v>280</v>
      </c>
      <c r="C661" s="887" t="s">
        <v>115</v>
      </c>
      <c r="D661" s="1029" t="s">
        <v>37575</v>
      </c>
      <c r="E661" s="1020">
        <v>8500</v>
      </c>
      <c r="F661" s="900"/>
      <c r="G661" s="656"/>
      <c r="H661" s="901"/>
      <c r="I661" s="901"/>
      <c r="J661" s="901"/>
      <c r="K661" s="902"/>
      <c r="L661" s="903"/>
      <c r="M661" s="802"/>
      <c r="N661" s="904"/>
      <c r="O661" s="904"/>
      <c r="P661" s="802"/>
      <c r="Q661" s="904"/>
      <c r="R661" s="912">
        <v>9</v>
      </c>
      <c r="S661" s="456">
        <f t="shared" si="3"/>
        <v>76500</v>
      </c>
    </row>
    <row r="662" spans="1:19" s="30" customFormat="1" ht="35" customHeight="1">
      <c r="A662" s="926" t="s">
        <v>230</v>
      </c>
      <c r="B662" s="887" t="s">
        <v>280</v>
      </c>
      <c r="C662" s="887" t="s">
        <v>115</v>
      </c>
      <c r="D662" s="1029" t="s">
        <v>37576</v>
      </c>
      <c r="E662" s="1020">
        <v>6000</v>
      </c>
      <c r="F662" s="900"/>
      <c r="G662" s="656"/>
      <c r="H662" s="901"/>
      <c r="I662" s="901"/>
      <c r="J662" s="901"/>
      <c r="K662" s="902"/>
      <c r="L662" s="903"/>
      <c r="M662" s="802"/>
      <c r="N662" s="904"/>
      <c r="O662" s="904"/>
      <c r="P662" s="802"/>
      <c r="Q662" s="904"/>
      <c r="R662" s="912">
        <v>9</v>
      </c>
      <c r="S662" s="456">
        <f t="shared" si="3"/>
        <v>54000</v>
      </c>
    </row>
    <row r="663" spans="1:19" s="30" customFormat="1" ht="35" customHeight="1">
      <c r="A663" s="926" t="s">
        <v>230</v>
      </c>
      <c r="B663" s="887" t="s">
        <v>280</v>
      </c>
      <c r="C663" s="887" t="s">
        <v>115</v>
      </c>
      <c r="D663" s="1029" t="s">
        <v>37577</v>
      </c>
      <c r="E663" s="1021">
        <v>15000</v>
      </c>
      <c r="F663" s="900"/>
      <c r="G663" s="656"/>
      <c r="H663" s="901"/>
      <c r="I663" s="901"/>
      <c r="J663" s="901"/>
      <c r="K663" s="902"/>
      <c r="L663" s="903"/>
      <c r="M663" s="802"/>
      <c r="N663" s="904"/>
      <c r="O663" s="904"/>
      <c r="P663" s="802"/>
      <c r="Q663" s="904"/>
      <c r="R663" s="912">
        <v>9</v>
      </c>
      <c r="S663" s="456">
        <f t="shared" si="3"/>
        <v>135000</v>
      </c>
    </row>
    <row r="664" spans="1:19" s="30" customFormat="1" ht="35" customHeight="1">
      <c r="A664" s="926" t="s">
        <v>230</v>
      </c>
      <c r="B664" s="887" t="s">
        <v>280</v>
      </c>
      <c r="C664" s="887" t="s">
        <v>115</v>
      </c>
      <c r="D664" s="1029" t="s">
        <v>37578</v>
      </c>
      <c r="E664" s="1021">
        <v>9000</v>
      </c>
      <c r="F664" s="900"/>
      <c r="G664" s="656"/>
      <c r="H664" s="901"/>
      <c r="I664" s="901"/>
      <c r="J664" s="901"/>
      <c r="K664" s="902"/>
      <c r="L664" s="903"/>
      <c r="M664" s="802"/>
      <c r="N664" s="904"/>
      <c r="O664" s="904"/>
      <c r="P664" s="802"/>
      <c r="Q664" s="904"/>
      <c r="R664" s="912">
        <v>9</v>
      </c>
      <c r="S664" s="456">
        <f t="shared" si="3"/>
        <v>81000</v>
      </c>
    </row>
    <row r="665" spans="1:19" s="30" customFormat="1" ht="35" customHeight="1">
      <c r="A665" s="926" t="s">
        <v>230</v>
      </c>
      <c r="B665" s="887" t="s">
        <v>280</v>
      </c>
      <c r="C665" s="887" t="s">
        <v>115</v>
      </c>
      <c r="D665" s="1029" t="s">
        <v>37579</v>
      </c>
      <c r="E665" s="1021">
        <v>9000</v>
      </c>
      <c r="F665" s="900"/>
      <c r="G665" s="656"/>
      <c r="H665" s="901"/>
      <c r="I665" s="901"/>
      <c r="J665" s="901"/>
      <c r="K665" s="902"/>
      <c r="L665" s="903"/>
      <c r="M665" s="802"/>
      <c r="N665" s="904"/>
      <c r="O665" s="904"/>
      <c r="P665" s="802"/>
      <c r="Q665" s="904"/>
      <c r="R665" s="912">
        <v>9</v>
      </c>
      <c r="S665" s="456">
        <f t="shared" si="3"/>
        <v>81000</v>
      </c>
    </row>
    <row r="666" spans="1:19" s="30" customFormat="1" ht="35" customHeight="1">
      <c r="A666" s="926" t="s">
        <v>230</v>
      </c>
      <c r="B666" s="887" t="s">
        <v>280</v>
      </c>
      <c r="C666" s="887" t="s">
        <v>115</v>
      </c>
      <c r="D666" s="1029" t="s">
        <v>37580</v>
      </c>
      <c r="E666" s="1021">
        <v>8000</v>
      </c>
      <c r="F666" s="900"/>
      <c r="G666" s="656"/>
      <c r="H666" s="901"/>
      <c r="I666" s="901"/>
      <c r="J666" s="901"/>
      <c r="K666" s="902"/>
      <c r="L666" s="903"/>
      <c r="M666" s="802"/>
      <c r="N666" s="904"/>
      <c r="O666" s="904"/>
      <c r="P666" s="802"/>
      <c r="Q666" s="904"/>
      <c r="R666" s="912">
        <v>9</v>
      </c>
      <c r="S666" s="456">
        <f t="shared" si="3"/>
        <v>72000</v>
      </c>
    </row>
    <row r="667" spans="1:19" s="30" customFormat="1" ht="35" customHeight="1">
      <c r="A667" s="926" t="s">
        <v>230</v>
      </c>
      <c r="B667" s="887" t="s">
        <v>280</v>
      </c>
      <c r="C667" s="887" t="s">
        <v>115</v>
      </c>
      <c r="D667" s="1029" t="s">
        <v>37581</v>
      </c>
      <c r="E667" s="1021">
        <v>11000</v>
      </c>
      <c r="F667" s="900"/>
      <c r="G667" s="656"/>
      <c r="H667" s="901"/>
      <c r="I667" s="901"/>
      <c r="J667" s="901"/>
      <c r="K667" s="902"/>
      <c r="L667" s="903"/>
      <c r="M667" s="802"/>
      <c r="N667" s="904"/>
      <c r="O667" s="904"/>
      <c r="P667" s="802"/>
      <c r="Q667" s="904"/>
      <c r="R667" s="912">
        <v>9</v>
      </c>
      <c r="S667" s="456">
        <f t="shared" si="3"/>
        <v>99000</v>
      </c>
    </row>
    <row r="668" spans="1:19" s="30" customFormat="1" ht="35" customHeight="1">
      <c r="A668" s="926" t="s">
        <v>230</v>
      </c>
      <c r="B668" s="887" t="s">
        <v>280</v>
      </c>
      <c r="C668" s="887" t="s">
        <v>115</v>
      </c>
      <c r="D668" s="1029" t="s">
        <v>37582</v>
      </c>
      <c r="E668" s="1021">
        <v>11000</v>
      </c>
      <c r="F668" s="900"/>
      <c r="G668" s="656"/>
      <c r="H668" s="901"/>
      <c r="I668" s="901"/>
      <c r="J668" s="901"/>
      <c r="K668" s="902"/>
      <c r="L668" s="903"/>
      <c r="M668" s="802"/>
      <c r="N668" s="904"/>
      <c r="O668" s="904"/>
      <c r="P668" s="802"/>
      <c r="Q668" s="904"/>
      <c r="R668" s="912">
        <v>9</v>
      </c>
      <c r="S668" s="456">
        <f t="shared" si="3"/>
        <v>99000</v>
      </c>
    </row>
    <row r="669" spans="1:19" s="30" customFormat="1" ht="35" customHeight="1">
      <c r="A669" s="926" t="s">
        <v>230</v>
      </c>
      <c r="B669" s="887" t="s">
        <v>280</v>
      </c>
      <c r="C669" s="887" t="s">
        <v>115</v>
      </c>
      <c r="D669" s="1029" t="s">
        <v>37583</v>
      </c>
      <c r="E669" s="1021">
        <v>10000</v>
      </c>
      <c r="F669" s="900"/>
      <c r="G669" s="656"/>
      <c r="H669" s="901"/>
      <c r="I669" s="901"/>
      <c r="J669" s="901"/>
      <c r="K669" s="902"/>
      <c r="L669" s="903"/>
      <c r="M669" s="802"/>
      <c r="N669" s="904"/>
      <c r="O669" s="904"/>
      <c r="P669" s="802"/>
      <c r="Q669" s="904"/>
      <c r="R669" s="912">
        <v>9</v>
      </c>
      <c r="S669" s="456">
        <f t="shared" si="3"/>
        <v>90000</v>
      </c>
    </row>
    <row r="670" spans="1:19" s="30" customFormat="1" ht="35" customHeight="1">
      <c r="A670" s="926" t="s">
        <v>230</v>
      </c>
      <c r="B670" s="887" t="s">
        <v>280</v>
      </c>
      <c r="C670" s="887" t="s">
        <v>115</v>
      </c>
      <c r="D670" s="1029" t="s">
        <v>37584</v>
      </c>
      <c r="E670" s="1021">
        <v>9000</v>
      </c>
      <c r="F670" s="900"/>
      <c r="G670" s="656"/>
      <c r="H670" s="901"/>
      <c r="I670" s="901"/>
      <c r="J670" s="901"/>
      <c r="K670" s="902"/>
      <c r="L670" s="903"/>
      <c r="M670" s="802"/>
      <c r="N670" s="904"/>
      <c r="O670" s="904"/>
      <c r="P670" s="802"/>
      <c r="Q670" s="904"/>
      <c r="R670" s="912">
        <v>9</v>
      </c>
      <c r="S670" s="456">
        <f t="shared" si="3"/>
        <v>81000</v>
      </c>
    </row>
    <row r="671" spans="1:19" s="30" customFormat="1" ht="35" customHeight="1">
      <c r="A671" s="926" t="s">
        <v>230</v>
      </c>
      <c r="B671" s="887" t="s">
        <v>280</v>
      </c>
      <c r="C671" s="887" t="s">
        <v>115</v>
      </c>
      <c r="D671" s="1029" t="s">
        <v>37585</v>
      </c>
      <c r="E671" s="1021">
        <v>7000</v>
      </c>
      <c r="F671" s="900"/>
      <c r="G671" s="656"/>
      <c r="H671" s="901"/>
      <c r="I671" s="901"/>
      <c r="J671" s="901"/>
      <c r="K671" s="902"/>
      <c r="L671" s="903"/>
      <c r="M671" s="802"/>
      <c r="N671" s="904"/>
      <c r="O671" s="904"/>
      <c r="P671" s="802"/>
      <c r="Q671" s="904"/>
      <c r="R671" s="912">
        <v>9</v>
      </c>
      <c r="S671" s="456">
        <f t="shared" si="3"/>
        <v>63000</v>
      </c>
    </row>
    <row r="672" spans="1:19" s="30" customFormat="1" ht="35" customHeight="1">
      <c r="A672" s="926" t="s">
        <v>230</v>
      </c>
      <c r="B672" s="887" t="s">
        <v>280</v>
      </c>
      <c r="C672" s="887" t="s">
        <v>115</v>
      </c>
      <c r="D672" s="1029" t="s">
        <v>37586</v>
      </c>
      <c r="E672" s="1021">
        <v>7000</v>
      </c>
      <c r="F672" s="900"/>
      <c r="G672" s="656"/>
      <c r="H672" s="901"/>
      <c r="I672" s="901"/>
      <c r="J672" s="901"/>
      <c r="K672" s="902"/>
      <c r="L672" s="903"/>
      <c r="M672" s="802"/>
      <c r="N672" s="904"/>
      <c r="O672" s="904"/>
      <c r="P672" s="802"/>
      <c r="Q672" s="904"/>
      <c r="R672" s="912">
        <v>9</v>
      </c>
      <c r="S672" s="456">
        <f t="shared" si="3"/>
        <v>63000</v>
      </c>
    </row>
    <row r="673" spans="1:19" s="30" customFormat="1" ht="35" customHeight="1">
      <c r="A673" s="926" t="s">
        <v>230</v>
      </c>
      <c r="B673" s="887" t="s">
        <v>280</v>
      </c>
      <c r="C673" s="887" t="s">
        <v>115</v>
      </c>
      <c r="D673" s="1029" t="s">
        <v>37587</v>
      </c>
      <c r="E673" s="1021">
        <v>7000</v>
      </c>
      <c r="F673" s="900"/>
      <c r="G673" s="656"/>
      <c r="H673" s="901"/>
      <c r="I673" s="901"/>
      <c r="J673" s="901"/>
      <c r="K673" s="902"/>
      <c r="L673" s="903"/>
      <c r="M673" s="802"/>
      <c r="N673" s="904"/>
      <c r="O673" s="904"/>
      <c r="P673" s="802"/>
      <c r="Q673" s="904"/>
      <c r="R673" s="912">
        <v>9</v>
      </c>
      <c r="S673" s="456">
        <f t="shared" si="3"/>
        <v>63000</v>
      </c>
    </row>
    <row r="674" spans="1:19" s="30" customFormat="1" ht="35" customHeight="1">
      <c r="A674" s="926" t="s">
        <v>230</v>
      </c>
      <c r="B674" s="887" t="s">
        <v>280</v>
      </c>
      <c r="C674" s="887" t="s">
        <v>115</v>
      </c>
      <c r="D674" s="1029" t="s">
        <v>37588</v>
      </c>
      <c r="E674" s="1021">
        <v>10000</v>
      </c>
      <c r="F674" s="900"/>
      <c r="G674" s="656"/>
      <c r="H674" s="901"/>
      <c r="I674" s="901"/>
      <c r="J674" s="901"/>
      <c r="K674" s="902"/>
      <c r="L674" s="903"/>
      <c r="M674" s="802"/>
      <c r="N674" s="904"/>
      <c r="O674" s="904"/>
      <c r="P674" s="802"/>
      <c r="Q674" s="904"/>
      <c r="R674" s="912">
        <v>9</v>
      </c>
      <c r="S674" s="456">
        <f t="shared" si="3"/>
        <v>90000</v>
      </c>
    </row>
    <row r="675" spans="1:19" s="30" customFormat="1" ht="35" customHeight="1">
      <c r="A675" s="926" t="s">
        <v>230</v>
      </c>
      <c r="B675" s="887" t="s">
        <v>280</v>
      </c>
      <c r="C675" s="887" t="s">
        <v>115</v>
      </c>
      <c r="D675" s="1029" t="s">
        <v>37589</v>
      </c>
      <c r="E675" s="1021">
        <v>7000</v>
      </c>
      <c r="F675" s="900"/>
      <c r="G675" s="656"/>
      <c r="H675" s="901"/>
      <c r="I675" s="901"/>
      <c r="J675" s="901"/>
      <c r="K675" s="902"/>
      <c r="L675" s="903"/>
      <c r="M675" s="802"/>
      <c r="N675" s="904"/>
      <c r="O675" s="904"/>
      <c r="P675" s="802"/>
      <c r="Q675" s="904"/>
      <c r="R675" s="912">
        <v>9</v>
      </c>
      <c r="S675" s="456">
        <f t="shared" si="3"/>
        <v>63000</v>
      </c>
    </row>
    <row r="676" spans="1:19" s="30" customFormat="1" ht="35" customHeight="1">
      <c r="A676" s="926" t="s">
        <v>230</v>
      </c>
      <c r="B676" s="887" t="s">
        <v>280</v>
      </c>
      <c r="C676" s="887" t="s">
        <v>115</v>
      </c>
      <c r="D676" s="1029" t="s">
        <v>37590</v>
      </c>
      <c r="E676" s="1020">
        <v>8000</v>
      </c>
      <c r="F676" s="900"/>
      <c r="G676" s="656"/>
      <c r="H676" s="901"/>
      <c r="I676" s="901"/>
      <c r="J676" s="901"/>
      <c r="K676" s="902"/>
      <c r="L676" s="903"/>
      <c r="M676" s="802"/>
      <c r="N676" s="904"/>
      <c r="O676" s="904"/>
      <c r="P676" s="802"/>
      <c r="Q676" s="904"/>
      <c r="R676" s="912">
        <v>9</v>
      </c>
      <c r="S676" s="456">
        <f t="shared" si="3"/>
        <v>72000</v>
      </c>
    </row>
    <row r="677" spans="1:19" s="30" customFormat="1" ht="35" customHeight="1">
      <c r="A677" s="926" t="s">
        <v>230</v>
      </c>
      <c r="B677" s="887" t="s">
        <v>280</v>
      </c>
      <c r="C677" s="887" t="s">
        <v>115</v>
      </c>
      <c r="D677" s="1029" t="s">
        <v>37591</v>
      </c>
      <c r="E677" s="1020">
        <v>8000</v>
      </c>
      <c r="F677" s="900"/>
      <c r="G677" s="656"/>
      <c r="H677" s="901"/>
      <c r="I677" s="901"/>
      <c r="J677" s="901"/>
      <c r="K677" s="902"/>
      <c r="L677" s="903"/>
      <c r="M677" s="802"/>
      <c r="N677" s="904"/>
      <c r="O677" s="904"/>
      <c r="P677" s="802"/>
      <c r="Q677" s="904"/>
      <c r="R677" s="912">
        <v>9</v>
      </c>
      <c r="S677" s="456">
        <f t="shared" si="3"/>
        <v>72000</v>
      </c>
    </row>
    <row r="678" spans="1:19" s="30" customFormat="1" ht="35" customHeight="1">
      <c r="A678" s="926" t="s">
        <v>230</v>
      </c>
      <c r="B678" s="887" t="s">
        <v>280</v>
      </c>
      <c r="C678" s="887" t="s">
        <v>115</v>
      </c>
      <c r="D678" s="1029" t="s">
        <v>37592</v>
      </c>
      <c r="E678" s="1020">
        <v>8000</v>
      </c>
      <c r="F678" s="900"/>
      <c r="G678" s="656"/>
      <c r="H678" s="901"/>
      <c r="I678" s="901"/>
      <c r="J678" s="901"/>
      <c r="K678" s="902"/>
      <c r="L678" s="903"/>
      <c r="M678" s="802"/>
      <c r="N678" s="904"/>
      <c r="O678" s="904"/>
      <c r="P678" s="802"/>
      <c r="Q678" s="904"/>
      <c r="R678" s="912">
        <v>9</v>
      </c>
      <c r="S678" s="456">
        <f t="shared" si="3"/>
        <v>72000</v>
      </c>
    </row>
    <row r="679" spans="1:19" s="30" customFormat="1" ht="35" customHeight="1">
      <c r="A679" s="926" t="s">
        <v>230</v>
      </c>
      <c r="B679" s="887" t="s">
        <v>280</v>
      </c>
      <c r="C679" s="887" t="s">
        <v>115</v>
      </c>
      <c r="D679" s="1029" t="s">
        <v>37593</v>
      </c>
      <c r="E679" s="1020">
        <v>8000</v>
      </c>
      <c r="F679" s="900"/>
      <c r="G679" s="656"/>
      <c r="H679" s="901"/>
      <c r="I679" s="901"/>
      <c r="J679" s="901"/>
      <c r="K679" s="902"/>
      <c r="L679" s="903"/>
      <c r="M679" s="802"/>
      <c r="N679" s="904"/>
      <c r="O679" s="904"/>
      <c r="P679" s="802"/>
      <c r="Q679" s="904"/>
      <c r="R679" s="912">
        <v>9</v>
      </c>
      <c r="S679" s="456">
        <f t="shared" si="3"/>
        <v>72000</v>
      </c>
    </row>
    <row r="680" spans="1:19" s="30" customFormat="1" ht="35" customHeight="1">
      <c r="A680" s="926" t="s">
        <v>230</v>
      </c>
      <c r="B680" s="887" t="s">
        <v>280</v>
      </c>
      <c r="C680" s="887" t="s">
        <v>115</v>
      </c>
      <c r="D680" s="1029" t="s">
        <v>37594</v>
      </c>
      <c r="E680" s="1020">
        <v>7000</v>
      </c>
      <c r="F680" s="900"/>
      <c r="G680" s="656"/>
      <c r="H680" s="901"/>
      <c r="I680" s="901"/>
      <c r="J680" s="901"/>
      <c r="K680" s="902"/>
      <c r="L680" s="903"/>
      <c r="M680" s="802"/>
      <c r="N680" s="904"/>
      <c r="O680" s="904"/>
      <c r="P680" s="802"/>
      <c r="Q680" s="904"/>
      <c r="R680" s="912">
        <v>9</v>
      </c>
      <c r="S680" s="456">
        <f t="shared" si="3"/>
        <v>63000</v>
      </c>
    </row>
    <row r="681" spans="1:19" s="30" customFormat="1" ht="35" customHeight="1">
      <c r="A681" s="926" t="s">
        <v>230</v>
      </c>
      <c r="B681" s="887" t="s">
        <v>280</v>
      </c>
      <c r="C681" s="887" t="s">
        <v>115</v>
      </c>
      <c r="D681" s="1029" t="s">
        <v>37595</v>
      </c>
      <c r="E681" s="1020">
        <v>8000</v>
      </c>
      <c r="F681" s="900"/>
      <c r="G681" s="656"/>
      <c r="H681" s="901"/>
      <c r="I681" s="901"/>
      <c r="J681" s="901"/>
      <c r="K681" s="902"/>
      <c r="L681" s="903"/>
      <c r="M681" s="802"/>
      <c r="N681" s="904"/>
      <c r="O681" s="904"/>
      <c r="P681" s="802"/>
      <c r="Q681" s="904"/>
      <c r="R681" s="912">
        <v>9</v>
      </c>
      <c r="S681" s="456">
        <f t="shared" si="3"/>
        <v>72000</v>
      </c>
    </row>
    <row r="682" spans="1:19" s="30" customFormat="1" ht="35" customHeight="1">
      <c r="A682" s="926" t="s">
        <v>230</v>
      </c>
      <c r="B682" s="887" t="s">
        <v>280</v>
      </c>
      <c r="C682" s="887" t="s">
        <v>115</v>
      </c>
      <c r="D682" s="1029" t="s">
        <v>37596</v>
      </c>
      <c r="E682" s="1020">
        <v>8000</v>
      </c>
      <c r="F682" s="900"/>
      <c r="G682" s="656"/>
      <c r="H682" s="901"/>
      <c r="I682" s="901"/>
      <c r="J682" s="901"/>
      <c r="K682" s="902"/>
      <c r="L682" s="903"/>
      <c r="M682" s="802"/>
      <c r="N682" s="904"/>
      <c r="O682" s="904"/>
      <c r="P682" s="802"/>
      <c r="Q682" s="904"/>
      <c r="R682" s="912">
        <v>9</v>
      </c>
      <c r="S682" s="456">
        <f t="shared" si="3"/>
        <v>72000</v>
      </c>
    </row>
    <row r="683" spans="1:19" s="30" customFormat="1" ht="35" customHeight="1">
      <c r="A683" s="926" t="s">
        <v>230</v>
      </c>
      <c r="B683" s="887" t="s">
        <v>280</v>
      </c>
      <c r="C683" s="887" t="s">
        <v>115</v>
      </c>
      <c r="D683" s="1029" t="s">
        <v>37597</v>
      </c>
      <c r="E683" s="1020">
        <v>8000</v>
      </c>
      <c r="F683" s="900"/>
      <c r="G683" s="656"/>
      <c r="H683" s="901"/>
      <c r="I683" s="901"/>
      <c r="J683" s="901"/>
      <c r="K683" s="902"/>
      <c r="L683" s="903"/>
      <c r="M683" s="802"/>
      <c r="N683" s="904"/>
      <c r="O683" s="904"/>
      <c r="P683" s="802"/>
      <c r="Q683" s="904"/>
      <c r="R683" s="912">
        <v>9</v>
      </c>
      <c r="S683" s="456">
        <f t="shared" si="3"/>
        <v>72000</v>
      </c>
    </row>
    <row r="684" spans="1:19" s="30" customFormat="1" ht="35" customHeight="1">
      <c r="A684" s="926" t="s">
        <v>230</v>
      </c>
      <c r="B684" s="887" t="s">
        <v>280</v>
      </c>
      <c r="C684" s="887" t="s">
        <v>115</v>
      </c>
      <c r="D684" s="1029" t="s">
        <v>37598</v>
      </c>
      <c r="E684" s="1020">
        <v>7000</v>
      </c>
      <c r="F684" s="900"/>
      <c r="G684" s="656"/>
      <c r="H684" s="901"/>
      <c r="I684" s="901"/>
      <c r="J684" s="901"/>
      <c r="K684" s="902"/>
      <c r="L684" s="903"/>
      <c r="M684" s="802"/>
      <c r="N684" s="904"/>
      <c r="O684" s="904"/>
      <c r="P684" s="802"/>
      <c r="Q684" s="904"/>
      <c r="R684" s="912">
        <v>9</v>
      </c>
      <c r="S684" s="456">
        <f t="shared" si="3"/>
        <v>63000</v>
      </c>
    </row>
    <row r="685" spans="1:19" s="30" customFormat="1" ht="35" customHeight="1">
      <c r="A685" s="926" t="s">
        <v>230</v>
      </c>
      <c r="B685" s="887" t="s">
        <v>280</v>
      </c>
      <c r="C685" s="887" t="s">
        <v>115</v>
      </c>
      <c r="D685" s="1029" t="s">
        <v>37599</v>
      </c>
      <c r="E685" s="1020">
        <v>10000</v>
      </c>
      <c r="F685" s="900"/>
      <c r="G685" s="656"/>
      <c r="H685" s="901"/>
      <c r="I685" s="901"/>
      <c r="J685" s="901"/>
      <c r="K685" s="902"/>
      <c r="L685" s="903"/>
      <c r="M685" s="802"/>
      <c r="N685" s="904"/>
      <c r="O685" s="904"/>
      <c r="P685" s="802"/>
      <c r="Q685" s="904"/>
      <c r="R685" s="912">
        <v>9</v>
      </c>
      <c r="S685" s="456">
        <f t="shared" si="3"/>
        <v>90000</v>
      </c>
    </row>
    <row r="686" spans="1:19" s="30" customFormat="1" ht="35" customHeight="1">
      <c r="A686" s="926" t="s">
        <v>230</v>
      </c>
      <c r="B686" s="887" t="s">
        <v>280</v>
      </c>
      <c r="C686" s="887" t="s">
        <v>115</v>
      </c>
      <c r="D686" s="1029" t="s">
        <v>37600</v>
      </c>
      <c r="E686" s="1020">
        <v>8000</v>
      </c>
      <c r="F686" s="900"/>
      <c r="G686" s="656"/>
      <c r="H686" s="901"/>
      <c r="I686" s="901"/>
      <c r="J686" s="901"/>
      <c r="K686" s="902"/>
      <c r="L686" s="903"/>
      <c r="M686" s="802"/>
      <c r="N686" s="904"/>
      <c r="O686" s="904"/>
      <c r="P686" s="802"/>
      <c r="Q686" s="904"/>
      <c r="R686" s="912">
        <v>9</v>
      </c>
      <c r="S686" s="456">
        <f t="shared" si="3"/>
        <v>72000</v>
      </c>
    </row>
    <row r="687" spans="1:19" s="30" customFormat="1" ht="35" customHeight="1">
      <c r="A687" s="926" t="s">
        <v>230</v>
      </c>
      <c r="B687" s="887" t="s">
        <v>280</v>
      </c>
      <c r="C687" s="887" t="s">
        <v>115</v>
      </c>
      <c r="D687" s="1029" t="s">
        <v>37601</v>
      </c>
      <c r="E687" s="1020">
        <v>8000</v>
      </c>
      <c r="F687" s="900"/>
      <c r="G687" s="656"/>
      <c r="H687" s="901"/>
      <c r="I687" s="901"/>
      <c r="J687" s="901"/>
      <c r="K687" s="902"/>
      <c r="L687" s="903"/>
      <c r="M687" s="802"/>
      <c r="N687" s="904"/>
      <c r="O687" s="904"/>
      <c r="P687" s="802"/>
      <c r="Q687" s="904"/>
      <c r="R687" s="912">
        <v>9</v>
      </c>
      <c r="S687" s="456">
        <f t="shared" si="3"/>
        <v>72000</v>
      </c>
    </row>
    <row r="688" spans="1:19" s="30" customFormat="1" ht="35" customHeight="1">
      <c r="A688" s="926" t="s">
        <v>230</v>
      </c>
      <c r="B688" s="887" t="s">
        <v>280</v>
      </c>
      <c r="C688" s="887" t="s">
        <v>115</v>
      </c>
      <c r="D688" s="1029" t="s">
        <v>37602</v>
      </c>
      <c r="E688" s="1020">
        <v>8000</v>
      </c>
      <c r="F688" s="900"/>
      <c r="G688" s="656"/>
      <c r="H688" s="901"/>
      <c r="I688" s="901"/>
      <c r="J688" s="901"/>
      <c r="K688" s="902"/>
      <c r="L688" s="903"/>
      <c r="M688" s="802"/>
      <c r="N688" s="904"/>
      <c r="O688" s="904"/>
      <c r="P688" s="802"/>
      <c r="Q688" s="904"/>
      <c r="R688" s="912">
        <v>9</v>
      </c>
      <c r="S688" s="456">
        <f t="shared" si="3"/>
        <v>72000</v>
      </c>
    </row>
    <row r="689" spans="1:19" s="30" customFormat="1" ht="35" customHeight="1">
      <c r="A689" s="926" t="s">
        <v>230</v>
      </c>
      <c r="B689" s="887" t="s">
        <v>280</v>
      </c>
      <c r="C689" s="887" t="s">
        <v>115</v>
      </c>
      <c r="D689" s="1029" t="s">
        <v>37603</v>
      </c>
      <c r="E689" s="1020">
        <v>9000</v>
      </c>
      <c r="F689" s="900"/>
      <c r="G689" s="656"/>
      <c r="H689" s="901"/>
      <c r="I689" s="901"/>
      <c r="J689" s="901"/>
      <c r="K689" s="902"/>
      <c r="L689" s="903"/>
      <c r="M689" s="802"/>
      <c r="N689" s="904"/>
      <c r="O689" s="904"/>
      <c r="P689" s="802"/>
      <c r="Q689" s="904"/>
      <c r="R689" s="912">
        <v>9</v>
      </c>
      <c r="S689" s="456">
        <f t="shared" si="3"/>
        <v>81000</v>
      </c>
    </row>
    <row r="690" spans="1:19" s="30" customFormat="1" ht="35" customHeight="1">
      <c r="A690" s="926" t="s">
        <v>230</v>
      </c>
      <c r="B690" s="887" t="s">
        <v>280</v>
      </c>
      <c r="C690" s="887" t="s">
        <v>115</v>
      </c>
      <c r="D690" s="1029" t="s">
        <v>37604</v>
      </c>
      <c r="E690" s="1020">
        <v>9000</v>
      </c>
      <c r="F690" s="900"/>
      <c r="G690" s="656"/>
      <c r="H690" s="901"/>
      <c r="I690" s="901"/>
      <c r="J690" s="901"/>
      <c r="K690" s="902"/>
      <c r="L690" s="903"/>
      <c r="M690" s="802"/>
      <c r="N690" s="904"/>
      <c r="O690" s="904"/>
      <c r="P690" s="802"/>
      <c r="Q690" s="904"/>
      <c r="R690" s="912">
        <v>9</v>
      </c>
      <c r="S690" s="456">
        <f t="shared" si="3"/>
        <v>81000</v>
      </c>
    </row>
    <row r="691" spans="1:19" s="30" customFormat="1" ht="35" customHeight="1">
      <c r="A691" s="926" t="s">
        <v>230</v>
      </c>
      <c r="B691" s="887" t="s">
        <v>280</v>
      </c>
      <c r="C691" s="887" t="s">
        <v>115</v>
      </c>
      <c r="D691" s="1029" t="s">
        <v>37605</v>
      </c>
      <c r="E691" s="1020">
        <v>7000</v>
      </c>
      <c r="F691" s="900"/>
      <c r="G691" s="656"/>
      <c r="H691" s="901"/>
      <c r="I691" s="901"/>
      <c r="J691" s="901"/>
      <c r="K691" s="902"/>
      <c r="L691" s="903"/>
      <c r="M691" s="802"/>
      <c r="N691" s="904"/>
      <c r="O691" s="904"/>
      <c r="P691" s="802"/>
      <c r="Q691" s="904"/>
      <c r="R691" s="912">
        <v>9</v>
      </c>
      <c r="S691" s="456">
        <f t="shared" si="3"/>
        <v>63000</v>
      </c>
    </row>
    <row r="692" spans="1:19" s="30" customFormat="1" ht="35" customHeight="1">
      <c r="A692" s="926" t="s">
        <v>230</v>
      </c>
      <c r="B692" s="887" t="s">
        <v>280</v>
      </c>
      <c r="C692" s="887" t="s">
        <v>115</v>
      </c>
      <c r="D692" s="1029" t="s">
        <v>37606</v>
      </c>
      <c r="E692" s="1020">
        <v>7000</v>
      </c>
      <c r="F692" s="900"/>
      <c r="G692" s="656"/>
      <c r="H692" s="901"/>
      <c r="I692" s="901"/>
      <c r="J692" s="901"/>
      <c r="K692" s="902"/>
      <c r="L692" s="903"/>
      <c r="M692" s="802"/>
      <c r="N692" s="904"/>
      <c r="O692" s="904"/>
      <c r="P692" s="802"/>
      <c r="Q692" s="904"/>
      <c r="R692" s="912">
        <v>9</v>
      </c>
      <c r="S692" s="456">
        <f t="shared" si="3"/>
        <v>63000</v>
      </c>
    </row>
    <row r="693" spans="1:19" s="30" customFormat="1" ht="35" customHeight="1">
      <c r="A693" s="926" t="s">
        <v>230</v>
      </c>
      <c r="B693" s="887" t="s">
        <v>280</v>
      </c>
      <c r="C693" s="887" t="s">
        <v>115</v>
      </c>
      <c r="D693" s="1029" t="s">
        <v>37607</v>
      </c>
      <c r="E693" s="1020">
        <v>7000</v>
      </c>
      <c r="F693" s="900"/>
      <c r="G693" s="656"/>
      <c r="H693" s="901"/>
      <c r="I693" s="901"/>
      <c r="J693" s="901"/>
      <c r="K693" s="902"/>
      <c r="L693" s="903"/>
      <c r="M693" s="802"/>
      <c r="N693" s="904"/>
      <c r="O693" s="904"/>
      <c r="P693" s="802"/>
      <c r="Q693" s="904"/>
      <c r="R693" s="912">
        <v>9</v>
      </c>
      <c r="S693" s="456">
        <f t="shared" ref="S693:S753" si="4">+E693*R693</f>
        <v>63000</v>
      </c>
    </row>
    <row r="694" spans="1:19" s="30" customFormat="1" ht="35" customHeight="1">
      <c r="A694" s="926" t="s">
        <v>230</v>
      </c>
      <c r="B694" s="887" t="s">
        <v>280</v>
      </c>
      <c r="C694" s="887" t="s">
        <v>115</v>
      </c>
      <c r="D694" s="1029" t="s">
        <v>37608</v>
      </c>
      <c r="E694" s="1020">
        <v>10000</v>
      </c>
      <c r="F694" s="900"/>
      <c r="G694" s="656"/>
      <c r="H694" s="901"/>
      <c r="I694" s="901"/>
      <c r="J694" s="901"/>
      <c r="K694" s="902"/>
      <c r="L694" s="903"/>
      <c r="M694" s="802"/>
      <c r="N694" s="904"/>
      <c r="O694" s="904"/>
      <c r="P694" s="802"/>
      <c r="Q694" s="904"/>
      <c r="R694" s="912">
        <v>9</v>
      </c>
      <c r="S694" s="456">
        <f t="shared" si="4"/>
        <v>90000</v>
      </c>
    </row>
    <row r="695" spans="1:19" s="30" customFormat="1" ht="35" customHeight="1">
      <c r="A695" s="926" t="s">
        <v>230</v>
      </c>
      <c r="B695" s="887" t="s">
        <v>280</v>
      </c>
      <c r="C695" s="887" t="s">
        <v>115</v>
      </c>
      <c r="D695" s="1029" t="s">
        <v>37609</v>
      </c>
      <c r="E695" s="1020">
        <v>9000</v>
      </c>
      <c r="F695" s="900"/>
      <c r="G695" s="656"/>
      <c r="H695" s="901"/>
      <c r="I695" s="901"/>
      <c r="J695" s="901"/>
      <c r="K695" s="902"/>
      <c r="L695" s="903"/>
      <c r="M695" s="802"/>
      <c r="N695" s="904"/>
      <c r="O695" s="904"/>
      <c r="P695" s="802"/>
      <c r="Q695" s="904"/>
      <c r="R695" s="912">
        <v>9</v>
      </c>
      <c r="S695" s="456">
        <f t="shared" si="4"/>
        <v>81000</v>
      </c>
    </row>
    <row r="696" spans="1:19" s="30" customFormat="1" ht="35" customHeight="1">
      <c r="A696" s="926" t="s">
        <v>230</v>
      </c>
      <c r="B696" s="887" t="s">
        <v>280</v>
      </c>
      <c r="C696" s="887" t="s">
        <v>115</v>
      </c>
      <c r="D696" s="1029" t="s">
        <v>37610</v>
      </c>
      <c r="E696" s="1020">
        <v>9000</v>
      </c>
      <c r="F696" s="900"/>
      <c r="G696" s="656"/>
      <c r="H696" s="901"/>
      <c r="I696" s="901"/>
      <c r="J696" s="901"/>
      <c r="K696" s="902"/>
      <c r="L696" s="903"/>
      <c r="M696" s="802"/>
      <c r="N696" s="904"/>
      <c r="O696" s="904"/>
      <c r="P696" s="802"/>
      <c r="Q696" s="904"/>
      <c r="R696" s="912">
        <v>9</v>
      </c>
      <c r="S696" s="456">
        <f t="shared" si="4"/>
        <v>81000</v>
      </c>
    </row>
    <row r="697" spans="1:19" s="30" customFormat="1" ht="35" customHeight="1">
      <c r="A697" s="926" t="s">
        <v>230</v>
      </c>
      <c r="B697" s="887" t="s">
        <v>280</v>
      </c>
      <c r="C697" s="887" t="s">
        <v>115</v>
      </c>
      <c r="D697" s="1029" t="s">
        <v>37611</v>
      </c>
      <c r="E697" s="1020">
        <v>9000</v>
      </c>
      <c r="F697" s="900"/>
      <c r="G697" s="656"/>
      <c r="H697" s="901"/>
      <c r="I697" s="901"/>
      <c r="J697" s="901"/>
      <c r="K697" s="902"/>
      <c r="L697" s="903"/>
      <c r="M697" s="802"/>
      <c r="N697" s="904"/>
      <c r="O697" s="904"/>
      <c r="P697" s="802"/>
      <c r="Q697" s="904"/>
      <c r="R697" s="912">
        <v>9</v>
      </c>
      <c r="S697" s="456">
        <f t="shared" si="4"/>
        <v>81000</v>
      </c>
    </row>
    <row r="698" spans="1:19" s="30" customFormat="1" ht="35" customHeight="1">
      <c r="A698" s="926" t="s">
        <v>230</v>
      </c>
      <c r="B698" s="887" t="s">
        <v>280</v>
      </c>
      <c r="C698" s="887" t="s">
        <v>115</v>
      </c>
      <c r="D698" s="1029" t="s">
        <v>37612</v>
      </c>
      <c r="E698" s="1020">
        <v>9000</v>
      </c>
      <c r="F698" s="900"/>
      <c r="G698" s="656"/>
      <c r="H698" s="901"/>
      <c r="I698" s="901"/>
      <c r="J698" s="901"/>
      <c r="K698" s="902"/>
      <c r="L698" s="903"/>
      <c r="M698" s="802"/>
      <c r="N698" s="904"/>
      <c r="O698" s="904"/>
      <c r="P698" s="802"/>
      <c r="Q698" s="904"/>
      <c r="R698" s="912">
        <v>9</v>
      </c>
      <c r="S698" s="456">
        <f t="shared" si="4"/>
        <v>81000</v>
      </c>
    </row>
    <row r="699" spans="1:19" s="30" customFormat="1" ht="35" customHeight="1">
      <c r="A699" s="926" t="s">
        <v>230</v>
      </c>
      <c r="B699" s="887" t="s">
        <v>280</v>
      </c>
      <c r="C699" s="887" t="s">
        <v>115</v>
      </c>
      <c r="D699" s="1029" t="s">
        <v>37613</v>
      </c>
      <c r="E699" s="1020">
        <v>8000</v>
      </c>
      <c r="F699" s="900"/>
      <c r="G699" s="656"/>
      <c r="H699" s="901"/>
      <c r="I699" s="901"/>
      <c r="J699" s="901"/>
      <c r="K699" s="902"/>
      <c r="L699" s="903"/>
      <c r="M699" s="802"/>
      <c r="N699" s="904"/>
      <c r="O699" s="904"/>
      <c r="P699" s="802"/>
      <c r="Q699" s="904"/>
      <c r="R699" s="912">
        <v>9</v>
      </c>
      <c r="S699" s="456">
        <f t="shared" si="4"/>
        <v>72000</v>
      </c>
    </row>
    <row r="700" spans="1:19" s="30" customFormat="1" ht="35" customHeight="1">
      <c r="A700" s="926" t="s">
        <v>230</v>
      </c>
      <c r="B700" s="887" t="s">
        <v>280</v>
      </c>
      <c r="C700" s="887" t="s">
        <v>115</v>
      </c>
      <c r="D700" s="1029" t="s">
        <v>37614</v>
      </c>
      <c r="E700" s="1020">
        <v>8000</v>
      </c>
      <c r="F700" s="900"/>
      <c r="G700" s="656"/>
      <c r="H700" s="901"/>
      <c r="I700" s="901"/>
      <c r="J700" s="901"/>
      <c r="K700" s="902"/>
      <c r="L700" s="903"/>
      <c r="M700" s="802"/>
      <c r="N700" s="904"/>
      <c r="O700" s="904"/>
      <c r="P700" s="802"/>
      <c r="Q700" s="904"/>
      <c r="R700" s="912">
        <v>9</v>
      </c>
      <c r="S700" s="456">
        <f t="shared" si="4"/>
        <v>72000</v>
      </c>
    </row>
    <row r="701" spans="1:19" s="30" customFormat="1" ht="35" customHeight="1">
      <c r="A701" s="926" t="s">
        <v>230</v>
      </c>
      <c r="B701" s="887" t="s">
        <v>280</v>
      </c>
      <c r="C701" s="887" t="s">
        <v>115</v>
      </c>
      <c r="D701" s="1029" t="s">
        <v>37615</v>
      </c>
      <c r="E701" s="1020">
        <v>8000</v>
      </c>
      <c r="F701" s="900"/>
      <c r="G701" s="656"/>
      <c r="H701" s="901"/>
      <c r="I701" s="901"/>
      <c r="J701" s="901"/>
      <c r="K701" s="902"/>
      <c r="L701" s="903"/>
      <c r="M701" s="802"/>
      <c r="N701" s="904"/>
      <c r="O701" s="904"/>
      <c r="P701" s="802"/>
      <c r="Q701" s="904"/>
      <c r="R701" s="912">
        <v>9</v>
      </c>
      <c r="S701" s="456">
        <f t="shared" si="4"/>
        <v>72000</v>
      </c>
    </row>
    <row r="702" spans="1:19" s="30" customFormat="1" ht="35" customHeight="1">
      <c r="A702" s="926" t="s">
        <v>230</v>
      </c>
      <c r="B702" s="887" t="s">
        <v>280</v>
      </c>
      <c r="C702" s="887" t="s">
        <v>115</v>
      </c>
      <c r="D702" s="1029" t="s">
        <v>37616</v>
      </c>
      <c r="E702" s="1020">
        <v>8000</v>
      </c>
      <c r="F702" s="900"/>
      <c r="G702" s="656"/>
      <c r="H702" s="901"/>
      <c r="I702" s="901"/>
      <c r="J702" s="901"/>
      <c r="K702" s="902"/>
      <c r="L702" s="903"/>
      <c r="M702" s="802"/>
      <c r="N702" s="904"/>
      <c r="O702" s="904"/>
      <c r="P702" s="802"/>
      <c r="Q702" s="904"/>
      <c r="R702" s="912">
        <v>9</v>
      </c>
      <c r="S702" s="456">
        <f t="shared" si="4"/>
        <v>72000</v>
      </c>
    </row>
    <row r="703" spans="1:19" s="30" customFormat="1" ht="35" customHeight="1">
      <c r="A703" s="926" t="s">
        <v>230</v>
      </c>
      <c r="B703" s="887" t="s">
        <v>280</v>
      </c>
      <c r="C703" s="887" t="s">
        <v>115</v>
      </c>
      <c r="D703" s="1029" t="s">
        <v>37617</v>
      </c>
      <c r="E703" s="1020">
        <v>8000</v>
      </c>
      <c r="F703" s="900"/>
      <c r="G703" s="656"/>
      <c r="H703" s="901"/>
      <c r="I703" s="901"/>
      <c r="J703" s="901"/>
      <c r="K703" s="902"/>
      <c r="L703" s="903"/>
      <c r="M703" s="802"/>
      <c r="N703" s="904"/>
      <c r="O703" s="904"/>
      <c r="P703" s="802"/>
      <c r="Q703" s="904"/>
      <c r="R703" s="912">
        <v>9</v>
      </c>
      <c r="S703" s="456">
        <f t="shared" si="4"/>
        <v>72000</v>
      </c>
    </row>
    <row r="704" spans="1:19" s="30" customFormat="1" ht="35" customHeight="1">
      <c r="A704" s="926" t="s">
        <v>230</v>
      </c>
      <c r="B704" s="887" t="s">
        <v>280</v>
      </c>
      <c r="C704" s="887" t="s">
        <v>115</v>
      </c>
      <c r="D704" s="1029" t="s">
        <v>37618</v>
      </c>
      <c r="E704" s="1020">
        <v>8000</v>
      </c>
      <c r="F704" s="900"/>
      <c r="G704" s="656"/>
      <c r="H704" s="901"/>
      <c r="I704" s="901"/>
      <c r="J704" s="901"/>
      <c r="K704" s="902"/>
      <c r="L704" s="903"/>
      <c r="M704" s="802"/>
      <c r="N704" s="904"/>
      <c r="O704" s="904"/>
      <c r="P704" s="802"/>
      <c r="Q704" s="904"/>
      <c r="R704" s="912">
        <v>9</v>
      </c>
      <c r="S704" s="456">
        <f t="shared" si="4"/>
        <v>72000</v>
      </c>
    </row>
    <row r="705" spans="1:19" s="30" customFormat="1" ht="35" customHeight="1">
      <c r="A705" s="926" t="s">
        <v>230</v>
      </c>
      <c r="B705" s="887" t="s">
        <v>280</v>
      </c>
      <c r="C705" s="887" t="s">
        <v>115</v>
      </c>
      <c r="D705" s="1029" t="s">
        <v>37619</v>
      </c>
      <c r="E705" s="1020">
        <v>8000</v>
      </c>
      <c r="F705" s="900"/>
      <c r="G705" s="656"/>
      <c r="H705" s="901"/>
      <c r="I705" s="901"/>
      <c r="J705" s="901"/>
      <c r="K705" s="902"/>
      <c r="L705" s="903"/>
      <c r="M705" s="802"/>
      <c r="N705" s="904"/>
      <c r="O705" s="904"/>
      <c r="P705" s="802"/>
      <c r="Q705" s="904"/>
      <c r="R705" s="912">
        <v>9</v>
      </c>
      <c r="S705" s="456">
        <f t="shared" si="4"/>
        <v>72000</v>
      </c>
    </row>
    <row r="706" spans="1:19" s="30" customFormat="1" ht="35" customHeight="1">
      <c r="A706" s="926" t="s">
        <v>230</v>
      </c>
      <c r="B706" s="887" t="s">
        <v>280</v>
      </c>
      <c r="C706" s="887" t="s">
        <v>115</v>
      </c>
      <c r="D706" s="1029" t="s">
        <v>37620</v>
      </c>
      <c r="E706" s="1020">
        <v>8000</v>
      </c>
      <c r="F706" s="900"/>
      <c r="G706" s="656"/>
      <c r="H706" s="901"/>
      <c r="I706" s="901"/>
      <c r="J706" s="901"/>
      <c r="K706" s="902"/>
      <c r="L706" s="903"/>
      <c r="M706" s="802"/>
      <c r="N706" s="904"/>
      <c r="O706" s="904"/>
      <c r="P706" s="802"/>
      <c r="Q706" s="904"/>
      <c r="R706" s="912">
        <v>9</v>
      </c>
      <c r="S706" s="456">
        <f t="shared" si="4"/>
        <v>72000</v>
      </c>
    </row>
    <row r="707" spans="1:19" s="30" customFormat="1" ht="35" customHeight="1">
      <c r="A707" s="926" t="s">
        <v>230</v>
      </c>
      <c r="B707" s="887" t="s">
        <v>280</v>
      </c>
      <c r="C707" s="887" t="s">
        <v>115</v>
      </c>
      <c r="D707" s="1029" t="s">
        <v>37621</v>
      </c>
      <c r="E707" s="1020">
        <v>8000</v>
      </c>
      <c r="F707" s="900"/>
      <c r="G707" s="656"/>
      <c r="H707" s="901"/>
      <c r="I707" s="901"/>
      <c r="J707" s="901"/>
      <c r="K707" s="902"/>
      <c r="L707" s="903"/>
      <c r="M707" s="802"/>
      <c r="N707" s="904"/>
      <c r="O707" s="904"/>
      <c r="P707" s="802"/>
      <c r="Q707" s="904"/>
      <c r="R707" s="912">
        <v>9</v>
      </c>
      <c r="S707" s="456">
        <f t="shared" si="4"/>
        <v>72000</v>
      </c>
    </row>
    <row r="708" spans="1:19" s="30" customFormat="1" ht="35" customHeight="1">
      <c r="A708" s="926" t="s">
        <v>230</v>
      </c>
      <c r="B708" s="887" t="s">
        <v>280</v>
      </c>
      <c r="C708" s="887" t="s">
        <v>115</v>
      </c>
      <c r="D708" s="1029" t="s">
        <v>37622</v>
      </c>
      <c r="E708" s="1020">
        <v>8000</v>
      </c>
      <c r="F708" s="900"/>
      <c r="G708" s="656"/>
      <c r="H708" s="901"/>
      <c r="I708" s="901"/>
      <c r="J708" s="901"/>
      <c r="K708" s="902"/>
      <c r="L708" s="903"/>
      <c r="M708" s="802"/>
      <c r="N708" s="904"/>
      <c r="O708" s="904"/>
      <c r="P708" s="802"/>
      <c r="Q708" s="904"/>
      <c r="R708" s="912">
        <v>9</v>
      </c>
      <c r="S708" s="456">
        <f t="shared" si="4"/>
        <v>72000</v>
      </c>
    </row>
    <row r="709" spans="1:19" s="30" customFormat="1" ht="35" customHeight="1">
      <c r="A709" s="926" t="s">
        <v>230</v>
      </c>
      <c r="B709" s="887" t="s">
        <v>280</v>
      </c>
      <c r="C709" s="887" t="s">
        <v>115</v>
      </c>
      <c r="D709" s="1029" t="s">
        <v>37623</v>
      </c>
      <c r="E709" s="1020">
        <v>10000</v>
      </c>
      <c r="F709" s="900"/>
      <c r="G709" s="656"/>
      <c r="H709" s="901"/>
      <c r="I709" s="901"/>
      <c r="J709" s="901"/>
      <c r="K709" s="902"/>
      <c r="L709" s="903"/>
      <c r="M709" s="802"/>
      <c r="N709" s="904"/>
      <c r="O709" s="904"/>
      <c r="P709" s="802"/>
      <c r="Q709" s="904"/>
      <c r="R709" s="912">
        <v>9</v>
      </c>
      <c r="S709" s="456">
        <f t="shared" si="4"/>
        <v>90000</v>
      </c>
    </row>
    <row r="710" spans="1:19" s="30" customFormat="1" ht="35" customHeight="1">
      <c r="A710" s="926" t="s">
        <v>230</v>
      </c>
      <c r="B710" s="887" t="s">
        <v>280</v>
      </c>
      <c r="C710" s="887" t="s">
        <v>115</v>
      </c>
      <c r="D710" s="1029" t="s">
        <v>37624</v>
      </c>
      <c r="E710" s="1020">
        <v>12000</v>
      </c>
      <c r="F710" s="900"/>
      <c r="G710" s="656"/>
      <c r="H710" s="901"/>
      <c r="I710" s="901"/>
      <c r="J710" s="901"/>
      <c r="K710" s="902"/>
      <c r="L710" s="903"/>
      <c r="M710" s="802"/>
      <c r="N710" s="904"/>
      <c r="O710" s="904"/>
      <c r="P710" s="802"/>
      <c r="Q710" s="904"/>
      <c r="R710" s="912">
        <v>9</v>
      </c>
      <c r="S710" s="456">
        <f t="shared" si="4"/>
        <v>108000</v>
      </c>
    </row>
    <row r="711" spans="1:19" s="30" customFormat="1" ht="35" customHeight="1">
      <c r="A711" s="926" t="s">
        <v>230</v>
      </c>
      <c r="B711" s="887" t="s">
        <v>280</v>
      </c>
      <c r="C711" s="887" t="s">
        <v>115</v>
      </c>
      <c r="D711" s="1029" t="s">
        <v>37625</v>
      </c>
      <c r="E711" s="1020">
        <v>7000</v>
      </c>
      <c r="F711" s="900"/>
      <c r="G711" s="656"/>
      <c r="H711" s="901"/>
      <c r="I711" s="901"/>
      <c r="J711" s="901"/>
      <c r="K711" s="902"/>
      <c r="L711" s="903"/>
      <c r="M711" s="802"/>
      <c r="N711" s="904"/>
      <c r="O711" s="904"/>
      <c r="P711" s="802"/>
      <c r="Q711" s="904"/>
      <c r="R711" s="912">
        <v>9</v>
      </c>
      <c r="S711" s="456">
        <f t="shared" si="4"/>
        <v>63000</v>
      </c>
    </row>
    <row r="712" spans="1:19" s="30" customFormat="1" ht="35" customHeight="1">
      <c r="A712" s="926" t="s">
        <v>230</v>
      </c>
      <c r="B712" s="887" t="s">
        <v>280</v>
      </c>
      <c r="C712" s="887" t="s">
        <v>115</v>
      </c>
      <c r="D712" s="1029" t="s">
        <v>37626</v>
      </c>
      <c r="E712" s="1020">
        <v>7000</v>
      </c>
      <c r="F712" s="900"/>
      <c r="G712" s="656"/>
      <c r="H712" s="901"/>
      <c r="I712" s="901"/>
      <c r="J712" s="901"/>
      <c r="K712" s="902"/>
      <c r="L712" s="903"/>
      <c r="M712" s="802"/>
      <c r="N712" s="904"/>
      <c r="O712" s="904"/>
      <c r="P712" s="802"/>
      <c r="Q712" s="904"/>
      <c r="R712" s="912">
        <v>9</v>
      </c>
      <c r="S712" s="456">
        <f t="shared" si="4"/>
        <v>63000</v>
      </c>
    </row>
    <row r="713" spans="1:19" s="30" customFormat="1" ht="35" customHeight="1">
      <c r="A713" s="926" t="s">
        <v>230</v>
      </c>
      <c r="B713" s="887" t="s">
        <v>280</v>
      </c>
      <c r="C713" s="887" t="s">
        <v>115</v>
      </c>
      <c r="D713" s="1029" t="s">
        <v>37627</v>
      </c>
      <c r="E713" s="1020">
        <v>7000</v>
      </c>
      <c r="F713" s="900"/>
      <c r="G713" s="656"/>
      <c r="H713" s="901"/>
      <c r="I713" s="901"/>
      <c r="J713" s="901"/>
      <c r="K713" s="902"/>
      <c r="L713" s="903"/>
      <c r="M713" s="802"/>
      <c r="N713" s="904"/>
      <c r="O713" s="904"/>
      <c r="P713" s="802"/>
      <c r="Q713" s="904"/>
      <c r="R713" s="912">
        <v>9</v>
      </c>
      <c r="S713" s="456">
        <f t="shared" si="4"/>
        <v>63000</v>
      </c>
    </row>
    <row r="714" spans="1:19" s="30" customFormat="1" ht="35" customHeight="1">
      <c r="A714" s="926" t="s">
        <v>230</v>
      </c>
      <c r="B714" s="887" t="s">
        <v>280</v>
      </c>
      <c r="C714" s="887" t="s">
        <v>115</v>
      </c>
      <c r="D714" s="1029" t="s">
        <v>37628</v>
      </c>
      <c r="E714" s="1020">
        <v>9000</v>
      </c>
      <c r="F714" s="900"/>
      <c r="G714" s="656"/>
      <c r="H714" s="901"/>
      <c r="I714" s="901"/>
      <c r="J714" s="901"/>
      <c r="K714" s="902"/>
      <c r="L714" s="903"/>
      <c r="M714" s="802"/>
      <c r="N714" s="904"/>
      <c r="O714" s="904"/>
      <c r="P714" s="802"/>
      <c r="Q714" s="904"/>
      <c r="R714" s="912">
        <v>9</v>
      </c>
      <c r="S714" s="456">
        <f t="shared" si="4"/>
        <v>81000</v>
      </c>
    </row>
    <row r="715" spans="1:19" s="30" customFormat="1" ht="35" customHeight="1">
      <c r="A715" s="926" t="s">
        <v>230</v>
      </c>
      <c r="B715" s="887" t="s">
        <v>280</v>
      </c>
      <c r="C715" s="887" t="s">
        <v>115</v>
      </c>
      <c r="D715" s="1029" t="s">
        <v>37629</v>
      </c>
      <c r="E715" s="1020">
        <v>9000</v>
      </c>
      <c r="F715" s="900"/>
      <c r="G715" s="656"/>
      <c r="H715" s="901"/>
      <c r="I715" s="901"/>
      <c r="J715" s="901"/>
      <c r="K715" s="902"/>
      <c r="L715" s="903"/>
      <c r="M715" s="802"/>
      <c r="N715" s="904"/>
      <c r="O715" s="904"/>
      <c r="P715" s="802"/>
      <c r="Q715" s="904"/>
      <c r="R715" s="912">
        <v>9</v>
      </c>
      <c r="S715" s="456">
        <f t="shared" si="4"/>
        <v>81000</v>
      </c>
    </row>
    <row r="716" spans="1:19" s="30" customFormat="1" ht="35" customHeight="1">
      <c r="A716" s="926" t="s">
        <v>230</v>
      </c>
      <c r="B716" s="887" t="s">
        <v>280</v>
      </c>
      <c r="C716" s="887" t="s">
        <v>115</v>
      </c>
      <c r="D716" s="1029" t="s">
        <v>37630</v>
      </c>
      <c r="E716" s="1020">
        <v>10000</v>
      </c>
      <c r="F716" s="900"/>
      <c r="G716" s="656"/>
      <c r="H716" s="901"/>
      <c r="I716" s="901"/>
      <c r="J716" s="901"/>
      <c r="K716" s="902"/>
      <c r="L716" s="903"/>
      <c r="M716" s="802"/>
      <c r="N716" s="904"/>
      <c r="O716" s="904"/>
      <c r="P716" s="802"/>
      <c r="Q716" s="904"/>
      <c r="R716" s="912">
        <v>9</v>
      </c>
      <c r="S716" s="456">
        <f t="shared" si="4"/>
        <v>90000</v>
      </c>
    </row>
    <row r="717" spans="1:19" s="30" customFormat="1" ht="35" customHeight="1">
      <c r="A717" s="926" t="s">
        <v>230</v>
      </c>
      <c r="B717" s="887" t="s">
        <v>280</v>
      </c>
      <c r="C717" s="887" t="s">
        <v>115</v>
      </c>
      <c r="D717" s="1029" t="s">
        <v>37631</v>
      </c>
      <c r="E717" s="1020">
        <v>6000</v>
      </c>
      <c r="F717" s="900"/>
      <c r="G717" s="656"/>
      <c r="H717" s="901"/>
      <c r="I717" s="901"/>
      <c r="J717" s="901"/>
      <c r="K717" s="902"/>
      <c r="L717" s="903"/>
      <c r="M717" s="802"/>
      <c r="N717" s="904"/>
      <c r="O717" s="904"/>
      <c r="P717" s="802"/>
      <c r="Q717" s="904"/>
      <c r="R717" s="912">
        <v>9</v>
      </c>
      <c r="S717" s="456">
        <f t="shared" si="4"/>
        <v>54000</v>
      </c>
    </row>
    <row r="718" spans="1:19" s="30" customFormat="1" ht="35" customHeight="1">
      <c r="A718" s="926" t="s">
        <v>230</v>
      </c>
      <c r="B718" s="887" t="s">
        <v>280</v>
      </c>
      <c r="C718" s="887" t="s">
        <v>115</v>
      </c>
      <c r="D718" s="1029" t="s">
        <v>37632</v>
      </c>
      <c r="E718" s="1020">
        <v>15000</v>
      </c>
      <c r="F718" s="900"/>
      <c r="G718" s="656"/>
      <c r="H718" s="901"/>
      <c r="I718" s="901"/>
      <c r="J718" s="901"/>
      <c r="K718" s="902"/>
      <c r="L718" s="903"/>
      <c r="M718" s="802"/>
      <c r="N718" s="904"/>
      <c r="O718" s="904"/>
      <c r="P718" s="802"/>
      <c r="Q718" s="904"/>
      <c r="R718" s="912">
        <v>9</v>
      </c>
      <c r="S718" s="456">
        <f t="shared" si="4"/>
        <v>135000</v>
      </c>
    </row>
    <row r="719" spans="1:19" s="30" customFormat="1" ht="35" customHeight="1">
      <c r="A719" s="926" t="s">
        <v>230</v>
      </c>
      <c r="B719" s="887" t="s">
        <v>280</v>
      </c>
      <c r="C719" s="887" t="s">
        <v>115</v>
      </c>
      <c r="D719" s="1029" t="s">
        <v>37633</v>
      </c>
      <c r="E719" s="1020">
        <v>12000</v>
      </c>
      <c r="F719" s="900"/>
      <c r="G719" s="656"/>
      <c r="H719" s="901"/>
      <c r="I719" s="901"/>
      <c r="J719" s="901"/>
      <c r="K719" s="902"/>
      <c r="L719" s="903"/>
      <c r="M719" s="802"/>
      <c r="N719" s="904"/>
      <c r="O719" s="904"/>
      <c r="P719" s="802"/>
      <c r="Q719" s="904"/>
      <c r="R719" s="912">
        <v>9</v>
      </c>
      <c r="S719" s="456">
        <f t="shared" si="4"/>
        <v>108000</v>
      </c>
    </row>
    <row r="720" spans="1:19" s="30" customFormat="1" ht="35" customHeight="1">
      <c r="A720" s="926" t="s">
        <v>230</v>
      </c>
      <c r="B720" s="887" t="s">
        <v>280</v>
      </c>
      <c r="C720" s="887" t="s">
        <v>115</v>
      </c>
      <c r="D720" s="1029" t="s">
        <v>37634</v>
      </c>
      <c r="E720" s="1020">
        <v>13000</v>
      </c>
      <c r="F720" s="900"/>
      <c r="G720" s="656"/>
      <c r="H720" s="901"/>
      <c r="I720" s="901"/>
      <c r="J720" s="901"/>
      <c r="K720" s="902"/>
      <c r="L720" s="903"/>
      <c r="M720" s="802"/>
      <c r="N720" s="904"/>
      <c r="O720" s="904"/>
      <c r="P720" s="802"/>
      <c r="Q720" s="904"/>
      <c r="R720" s="912">
        <v>9</v>
      </c>
      <c r="S720" s="456">
        <f t="shared" si="4"/>
        <v>117000</v>
      </c>
    </row>
    <row r="721" spans="1:19" s="30" customFormat="1" ht="35" customHeight="1">
      <c r="A721" s="926" t="s">
        <v>230</v>
      </c>
      <c r="B721" s="887" t="s">
        <v>280</v>
      </c>
      <c r="C721" s="887" t="s">
        <v>115</v>
      </c>
      <c r="D721" s="1029" t="s">
        <v>37635</v>
      </c>
      <c r="E721" s="1020">
        <v>10000</v>
      </c>
      <c r="F721" s="900"/>
      <c r="G721" s="656"/>
      <c r="H721" s="901"/>
      <c r="I721" s="901"/>
      <c r="J721" s="901"/>
      <c r="K721" s="902"/>
      <c r="L721" s="903"/>
      <c r="M721" s="802"/>
      <c r="N721" s="904"/>
      <c r="O721" s="904"/>
      <c r="P721" s="802"/>
      <c r="Q721" s="904"/>
      <c r="R721" s="912">
        <v>9</v>
      </c>
      <c r="S721" s="456">
        <f t="shared" si="4"/>
        <v>90000</v>
      </c>
    </row>
    <row r="722" spans="1:19" s="30" customFormat="1" ht="35" customHeight="1">
      <c r="A722" s="926" t="s">
        <v>230</v>
      </c>
      <c r="B722" s="887" t="s">
        <v>280</v>
      </c>
      <c r="C722" s="887" t="s">
        <v>115</v>
      </c>
      <c r="D722" s="1029" t="s">
        <v>37636</v>
      </c>
      <c r="E722" s="1020">
        <v>10000</v>
      </c>
      <c r="F722" s="900"/>
      <c r="G722" s="656"/>
      <c r="H722" s="901"/>
      <c r="I722" s="901"/>
      <c r="J722" s="901"/>
      <c r="K722" s="902"/>
      <c r="L722" s="903"/>
      <c r="M722" s="802"/>
      <c r="N722" s="904"/>
      <c r="O722" s="904"/>
      <c r="P722" s="802"/>
      <c r="Q722" s="904"/>
      <c r="R722" s="912">
        <v>9</v>
      </c>
      <c r="S722" s="456">
        <f t="shared" si="4"/>
        <v>90000</v>
      </c>
    </row>
    <row r="723" spans="1:19" s="30" customFormat="1" ht="35" customHeight="1">
      <c r="A723" s="926" t="s">
        <v>230</v>
      </c>
      <c r="B723" s="887" t="s">
        <v>280</v>
      </c>
      <c r="C723" s="887" t="s">
        <v>115</v>
      </c>
      <c r="D723" s="1029" t="s">
        <v>37637</v>
      </c>
      <c r="E723" s="1020">
        <v>13000</v>
      </c>
      <c r="F723" s="900"/>
      <c r="G723" s="656"/>
      <c r="H723" s="901"/>
      <c r="I723" s="901"/>
      <c r="J723" s="901"/>
      <c r="K723" s="902"/>
      <c r="L723" s="903"/>
      <c r="M723" s="802"/>
      <c r="N723" s="904"/>
      <c r="O723" s="904"/>
      <c r="P723" s="802"/>
      <c r="Q723" s="904"/>
      <c r="R723" s="912">
        <v>9</v>
      </c>
      <c r="S723" s="456">
        <f t="shared" si="4"/>
        <v>117000</v>
      </c>
    </row>
    <row r="724" spans="1:19" s="30" customFormat="1" ht="35" customHeight="1">
      <c r="A724" s="926" t="s">
        <v>230</v>
      </c>
      <c r="B724" s="887" t="s">
        <v>280</v>
      </c>
      <c r="C724" s="887" t="s">
        <v>115</v>
      </c>
      <c r="D724" s="1029" t="s">
        <v>37638</v>
      </c>
      <c r="E724" s="1020">
        <v>12000</v>
      </c>
      <c r="F724" s="900"/>
      <c r="G724" s="656"/>
      <c r="H724" s="901"/>
      <c r="I724" s="901"/>
      <c r="J724" s="901"/>
      <c r="K724" s="902"/>
      <c r="L724" s="903"/>
      <c r="M724" s="802"/>
      <c r="N724" s="904"/>
      <c r="O724" s="904"/>
      <c r="P724" s="802"/>
      <c r="Q724" s="904"/>
      <c r="R724" s="912">
        <v>9</v>
      </c>
      <c r="S724" s="456">
        <f t="shared" si="4"/>
        <v>108000</v>
      </c>
    </row>
    <row r="725" spans="1:19" s="30" customFormat="1" ht="35" customHeight="1">
      <c r="A725" s="926" t="s">
        <v>230</v>
      </c>
      <c r="B725" s="887" t="s">
        <v>280</v>
      </c>
      <c r="C725" s="887" t="s">
        <v>115</v>
      </c>
      <c r="D725" s="1029" t="s">
        <v>37639</v>
      </c>
      <c r="E725" s="1020">
        <v>12000</v>
      </c>
      <c r="F725" s="900"/>
      <c r="G725" s="656"/>
      <c r="H725" s="901"/>
      <c r="I725" s="901"/>
      <c r="J725" s="901"/>
      <c r="K725" s="902"/>
      <c r="L725" s="903"/>
      <c r="M725" s="802"/>
      <c r="N725" s="904"/>
      <c r="O725" s="904"/>
      <c r="P725" s="802"/>
      <c r="Q725" s="904"/>
      <c r="R725" s="912">
        <v>9</v>
      </c>
      <c r="S725" s="456">
        <f t="shared" si="4"/>
        <v>108000</v>
      </c>
    </row>
    <row r="726" spans="1:19" s="30" customFormat="1" ht="35" customHeight="1">
      <c r="A726" s="926" t="s">
        <v>230</v>
      </c>
      <c r="B726" s="887" t="s">
        <v>280</v>
      </c>
      <c r="C726" s="887" t="s">
        <v>115</v>
      </c>
      <c r="D726" s="1029" t="s">
        <v>37640</v>
      </c>
      <c r="E726" s="1020">
        <v>10000</v>
      </c>
      <c r="F726" s="900"/>
      <c r="G726" s="656"/>
      <c r="H726" s="901"/>
      <c r="I726" s="901"/>
      <c r="J726" s="901"/>
      <c r="K726" s="902"/>
      <c r="L726" s="903"/>
      <c r="M726" s="802"/>
      <c r="N726" s="904"/>
      <c r="O726" s="904"/>
      <c r="P726" s="802"/>
      <c r="Q726" s="904"/>
      <c r="R726" s="912">
        <v>9</v>
      </c>
      <c r="S726" s="456">
        <f t="shared" si="4"/>
        <v>90000</v>
      </c>
    </row>
    <row r="727" spans="1:19" s="30" customFormat="1" ht="35" customHeight="1">
      <c r="A727" s="926" t="s">
        <v>230</v>
      </c>
      <c r="B727" s="887" t="s">
        <v>280</v>
      </c>
      <c r="C727" s="887" t="s">
        <v>115</v>
      </c>
      <c r="D727" s="1029" t="s">
        <v>37641</v>
      </c>
      <c r="E727" s="1020">
        <v>15000</v>
      </c>
      <c r="F727" s="900"/>
      <c r="G727" s="656"/>
      <c r="H727" s="901"/>
      <c r="I727" s="901"/>
      <c r="J727" s="901"/>
      <c r="K727" s="902"/>
      <c r="L727" s="903"/>
      <c r="M727" s="802"/>
      <c r="N727" s="904"/>
      <c r="O727" s="904"/>
      <c r="P727" s="802"/>
      <c r="Q727" s="904"/>
      <c r="R727" s="912">
        <v>9</v>
      </c>
      <c r="S727" s="456">
        <f t="shared" si="4"/>
        <v>135000</v>
      </c>
    </row>
    <row r="728" spans="1:19" s="30" customFormat="1" ht="35" customHeight="1">
      <c r="A728" s="926" t="s">
        <v>230</v>
      </c>
      <c r="B728" s="887" t="s">
        <v>280</v>
      </c>
      <c r="C728" s="887" t="s">
        <v>115</v>
      </c>
      <c r="D728" s="1029" t="s">
        <v>37642</v>
      </c>
      <c r="E728" s="1020">
        <v>8000</v>
      </c>
      <c r="F728" s="900"/>
      <c r="G728" s="656"/>
      <c r="H728" s="901"/>
      <c r="I728" s="901"/>
      <c r="J728" s="901"/>
      <c r="K728" s="902"/>
      <c r="L728" s="903"/>
      <c r="M728" s="802"/>
      <c r="N728" s="904"/>
      <c r="O728" s="904"/>
      <c r="P728" s="802"/>
      <c r="Q728" s="904"/>
      <c r="R728" s="912">
        <v>9</v>
      </c>
      <c r="S728" s="456">
        <f t="shared" si="4"/>
        <v>72000</v>
      </c>
    </row>
    <row r="729" spans="1:19" s="30" customFormat="1" ht="35" customHeight="1">
      <c r="A729" s="926" t="s">
        <v>230</v>
      </c>
      <c r="B729" s="887" t="s">
        <v>280</v>
      </c>
      <c r="C729" s="887" t="s">
        <v>115</v>
      </c>
      <c r="D729" s="1029" t="s">
        <v>37643</v>
      </c>
      <c r="E729" s="1020">
        <v>8000</v>
      </c>
      <c r="F729" s="900"/>
      <c r="G729" s="656"/>
      <c r="H729" s="901"/>
      <c r="I729" s="901"/>
      <c r="J729" s="901"/>
      <c r="K729" s="902"/>
      <c r="L729" s="903"/>
      <c r="M729" s="802"/>
      <c r="N729" s="904"/>
      <c r="O729" s="904"/>
      <c r="P729" s="802"/>
      <c r="Q729" s="904"/>
      <c r="R729" s="912">
        <v>9</v>
      </c>
      <c r="S729" s="456">
        <f t="shared" si="4"/>
        <v>72000</v>
      </c>
    </row>
    <row r="730" spans="1:19" s="30" customFormat="1" ht="35" customHeight="1">
      <c r="A730" s="926" t="s">
        <v>230</v>
      </c>
      <c r="B730" s="887" t="s">
        <v>280</v>
      </c>
      <c r="C730" s="887" t="s">
        <v>115</v>
      </c>
      <c r="D730" s="1029" t="s">
        <v>37644</v>
      </c>
      <c r="E730" s="1020">
        <v>9000</v>
      </c>
      <c r="F730" s="900"/>
      <c r="G730" s="656"/>
      <c r="H730" s="901"/>
      <c r="I730" s="901"/>
      <c r="J730" s="901"/>
      <c r="K730" s="902"/>
      <c r="L730" s="903"/>
      <c r="M730" s="802"/>
      <c r="N730" s="904"/>
      <c r="O730" s="904"/>
      <c r="P730" s="802"/>
      <c r="Q730" s="904"/>
      <c r="R730" s="912">
        <v>9</v>
      </c>
      <c r="S730" s="456">
        <f t="shared" si="4"/>
        <v>81000</v>
      </c>
    </row>
    <row r="731" spans="1:19" s="30" customFormat="1" ht="35" customHeight="1">
      <c r="A731" s="926" t="s">
        <v>230</v>
      </c>
      <c r="B731" s="887" t="s">
        <v>280</v>
      </c>
      <c r="C731" s="887" t="s">
        <v>115</v>
      </c>
      <c r="D731" s="1029" t="s">
        <v>37645</v>
      </c>
      <c r="E731" s="1020">
        <v>6500</v>
      </c>
      <c r="F731" s="900"/>
      <c r="G731" s="656"/>
      <c r="H731" s="901"/>
      <c r="I731" s="901"/>
      <c r="J731" s="901"/>
      <c r="K731" s="902"/>
      <c r="L731" s="903"/>
      <c r="M731" s="802"/>
      <c r="N731" s="904"/>
      <c r="O731" s="904"/>
      <c r="P731" s="802"/>
      <c r="Q731" s="904"/>
      <c r="R731" s="912">
        <v>9</v>
      </c>
      <c r="S731" s="456">
        <f t="shared" si="4"/>
        <v>58500</v>
      </c>
    </row>
    <row r="732" spans="1:19" s="30" customFormat="1" ht="35" customHeight="1">
      <c r="A732" s="926" t="s">
        <v>230</v>
      </c>
      <c r="B732" s="887" t="s">
        <v>280</v>
      </c>
      <c r="C732" s="887" t="s">
        <v>115</v>
      </c>
      <c r="D732" s="1029" t="s">
        <v>37646</v>
      </c>
      <c r="E732" s="1020">
        <v>10000</v>
      </c>
      <c r="F732" s="900"/>
      <c r="G732" s="656"/>
      <c r="H732" s="901"/>
      <c r="I732" s="901"/>
      <c r="J732" s="901"/>
      <c r="K732" s="902"/>
      <c r="L732" s="903"/>
      <c r="M732" s="802"/>
      <c r="N732" s="904"/>
      <c r="O732" s="904"/>
      <c r="P732" s="802"/>
      <c r="Q732" s="904"/>
      <c r="R732" s="912">
        <v>9</v>
      </c>
      <c r="S732" s="456">
        <f t="shared" si="4"/>
        <v>90000</v>
      </c>
    </row>
    <row r="733" spans="1:19" s="30" customFormat="1" ht="35" customHeight="1">
      <c r="A733" s="926" t="s">
        <v>230</v>
      </c>
      <c r="B733" s="887" t="s">
        <v>280</v>
      </c>
      <c r="C733" s="887" t="s">
        <v>115</v>
      </c>
      <c r="D733" s="1029" t="s">
        <v>37647</v>
      </c>
      <c r="E733" s="1020">
        <v>9000</v>
      </c>
      <c r="F733" s="900"/>
      <c r="G733" s="656"/>
      <c r="H733" s="901"/>
      <c r="I733" s="901"/>
      <c r="J733" s="901"/>
      <c r="K733" s="902"/>
      <c r="L733" s="903"/>
      <c r="M733" s="802"/>
      <c r="N733" s="904"/>
      <c r="O733" s="904"/>
      <c r="P733" s="802"/>
      <c r="Q733" s="904"/>
      <c r="R733" s="912">
        <v>9</v>
      </c>
      <c r="S733" s="456">
        <f t="shared" si="4"/>
        <v>81000</v>
      </c>
    </row>
    <row r="734" spans="1:19" s="30" customFormat="1" ht="35" customHeight="1">
      <c r="A734" s="926" t="s">
        <v>230</v>
      </c>
      <c r="B734" s="887" t="s">
        <v>280</v>
      </c>
      <c r="C734" s="887" t="s">
        <v>115</v>
      </c>
      <c r="D734" s="1029" t="s">
        <v>37648</v>
      </c>
      <c r="E734" s="1020">
        <v>6000</v>
      </c>
      <c r="F734" s="900"/>
      <c r="G734" s="656"/>
      <c r="H734" s="901"/>
      <c r="I734" s="901"/>
      <c r="J734" s="901"/>
      <c r="K734" s="902"/>
      <c r="L734" s="903"/>
      <c r="M734" s="802"/>
      <c r="N734" s="904"/>
      <c r="O734" s="904"/>
      <c r="P734" s="802"/>
      <c r="Q734" s="904"/>
      <c r="R734" s="912">
        <v>9</v>
      </c>
      <c r="S734" s="456">
        <f t="shared" si="4"/>
        <v>54000</v>
      </c>
    </row>
    <row r="735" spans="1:19" s="30" customFormat="1" ht="35" customHeight="1">
      <c r="A735" s="926" t="s">
        <v>230</v>
      </c>
      <c r="B735" s="887" t="s">
        <v>280</v>
      </c>
      <c r="C735" s="887" t="s">
        <v>115</v>
      </c>
      <c r="D735" s="1029" t="s">
        <v>37649</v>
      </c>
      <c r="E735" s="1020">
        <v>10500</v>
      </c>
      <c r="F735" s="900"/>
      <c r="G735" s="656"/>
      <c r="H735" s="901"/>
      <c r="I735" s="901"/>
      <c r="J735" s="901"/>
      <c r="K735" s="902"/>
      <c r="L735" s="903"/>
      <c r="M735" s="802"/>
      <c r="N735" s="904"/>
      <c r="O735" s="904"/>
      <c r="P735" s="802"/>
      <c r="Q735" s="904"/>
      <c r="R735" s="912">
        <v>9</v>
      </c>
      <c r="S735" s="456">
        <f t="shared" si="4"/>
        <v>94500</v>
      </c>
    </row>
    <row r="736" spans="1:19" s="30" customFormat="1" ht="35" customHeight="1">
      <c r="A736" s="926" t="s">
        <v>230</v>
      </c>
      <c r="B736" s="887" t="s">
        <v>280</v>
      </c>
      <c r="C736" s="887" t="s">
        <v>115</v>
      </c>
      <c r="D736" s="1029" t="s">
        <v>37650</v>
      </c>
      <c r="E736" s="1020">
        <v>10000</v>
      </c>
      <c r="F736" s="900"/>
      <c r="G736" s="656"/>
      <c r="H736" s="901"/>
      <c r="I736" s="901"/>
      <c r="J736" s="901"/>
      <c r="K736" s="902"/>
      <c r="L736" s="903"/>
      <c r="M736" s="802"/>
      <c r="N736" s="904"/>
      <c r="O736" s="904"/>
      <c r="P736" s="802"/>
      <c r="Q736" s="904"/>
      <c r="R736" s="912">
        <v>9</v>
      </c>
      <c r="S736" s="456">
        <f t="shared" si="4"/>
        <v>90000</v>
      </c>
    </row>
    <row r="737" spans="1:19" s="30" customFormat="1" ht="35" customHeight="1">
      <c r="A737" s="926" t="s">
        <v>230</v>
      </c>
      <c r="B737" s="887" t="s">
        <v>280</v>
      </c>
      <c r="C737" s="887" t="s">
        <v>115</v>
      </c>
      <c r="D737" s="1029" t="s">
        <v>37651</v>
      </c>
      <c r="E737" s="1020">
        <v>7000</v>
      </c>
      <c r="F737" s="900"/>
      <c r="G737" s="656"/>
      <c r="H737" s="901"/>
      <c r="I737" s="901"/>
      <c r="J737" s="901"/>
      <c r="K737" s="902"/>
      <c r="L737" s="903"/>
      <c r="M737" s="802"/>
      <c r="N737" s="904"/>
      <c r="O737" s="904"/>
      <c r="P737" s="802"/>
      <c r="Q737" s="904"/>
      <c r="R737" s="912">
        <v>9</v>
      </c>
      <c r="S737" s="456">
        <f t="shared" si="4"/>
        <v>63000</v>
      </c>
    </row>
    <row r="738" spans="1:19" s="30" customFormat="1" ht="35" customHeight="1">
      <c r="A738" s="926" t="s">
        <v>230</v>
      </c>
      <c r="B738" s="887" t="s">
        <v>280</v>
      </c>
      <c r="C738" s="887" t="s">
        <v>115</v>
      </c>
      <c r="D738" s="1029" t="s">
        <v>37652</v>
      </c>
      <c r="E738" s="1020">
        <v>7000</v>
      </c>
      <c r="F738" s="900"/>
      <c r="G738" s="656"/>
      <c r="H738" s="901"/>
      <c r="I738" s="901"/>
      <c r="J738" s="901"/>
      <c r="K738" s="902"/>
      <c r="L738" s="903"/>
      <c r="M738" s="802"/>
      <c r="N738" s="904"/>
      <c r="O738" s="904"/>
      <c r="P738" s="802"/>
      <c r="Q738" s="904"/>
      <c r="R738" s="912">
        <v>9</v>
      </c>
      <c r="S738" s="456">
        <f t="shared" si="4"/>
        <v>63000</v>
      </c>
    </row>
    <row r="739" spans="1:19" s="30" customFormat="1" ht="35" customHeight="1">
      <c r="A739" s="926" t="s">
        <v>230</v>
      </c>
      <c r="B739" s="887" t="s">
        <v>280</v>
      </c>
      <c r="C739" s="887" t="s">
        <v>115</v>
      </c>
      <c r="D739" s="1029" t="s">
        <v>37653</v>
      </c>
      <c r="E739" s="1020">
        <v>7000</v>
      </c>
      <c r="F739" s="900"/>
      <c r="G739" s="656"/>
      <c r="H739" s="901"/>
      <c r="I739" s="901"/>
      <c r="J739" s="901"/>
      <c r="K739" s="902"/>
      <c r="L739" s="903"/>
      <c r="M739" s="802"/>
      <c r="N739" s="904"/>
      <c r="O739" s="904"/>
      <c r="P739" s="802"/>
      <c r="Q739" s="904"/>
      <c r="R739" s="912">
        <v>9</v>
      </c>
      <c r="S739" s="456">
        <f t="shared" si="4"/>
        <v>63000</v>
      </c>
    </row>
    <row r="740" spans="1:19" s="30" customFormat="1" ht="35" customHeight="1">
      <c r="A740" s="926" t="s">
        <v>230</v>
      </c>
      <c r="B740" s="887" t="s">
        <v>280</v>
      </c>
      <c r="C740" s="887" t="s">
        <v>115</v>
      </c>
      <c r="D740" s="1029" t="s">
        <v>37654</v>
      </c>
      <c r="E740" s="1020">
        <v>15000</v>
      </c>
      <c r="F740" s="900"/>
      <c r="G740" s="656"/>
      <c r="H740" s="901"/>
      <c r="I740" s="901"/>
      <c r="J740" s="901"/>
      <c r="K740" s="902"/>
      <c r="L740" s="903"/>
      <c r="M740" s="802"/>
      <c r="N740" s="904"/>
      <c r="O740" s="904"/>
      <c r="P740" s="802"/>
      <c r="Q740" s="904"/>
      <c r="R740" s="912">
        <v>9</v>
      </c>
      <c r="S740" s="456">
        <f t="shared" si="4"/>
        <v>135000</v>
      </c>
    </row>
    <row r="741" spans="1:19" s="30" customFormat="1" ht="35" customHeight="1">
      <c r="A741" s="926" t="s">
        <v>230</v>
      </c>
      <c r="B741" s="887" t="s">
        <v>280</v>
      </c>
      <c r="C741" s="887" t="s">
        <v>115</v>
      </c>
      <c r="D741" s="1029" t="s">
        <v>37655</v>
      </c>
      <c r="E741" s="1020">
        <v>10000</v>
      </c>
      <c r="F741" s="900"/>
      <c r="G741" s="656"/>
      <c r="H741" s="901"/>
      <c r="I741" s="901"/>
      <c r="J741" s="901"/>
      <c r="K741" s="902"/>
      <c r="L741" s="903"/>
      <c r="M741" s="802"/>
      <c r="N741" s="904"/>
      <c r="O741" s="904"/>
      <c r="P741" s="802"/>
      <c r="Q741" s="904"/>
      <c r="R741" s="912">
        <v>9</v>
      </c>
      <c r="S741" s="456">
        <f t="shared" si="4"/>
        <v>90000</v>
      </c>
    </row>
    <row r="742" spans="1:19" s="30" customFormat="1" ht="35" customHeight="1">
      <c r="A742" s="926" t="s">
        <v>230</v>
      </c>
      <c r="B742" s="887" t="s">
        <v>280</v>
      </c>
      <c r="C742" s="887" t="s">
        <v>115</v>
      </c>
      <c r="D742" s="1029" t="s">
        <v>37656</v>
      </c>
      <c r="E742" s="1020">
        <v>7000</v>
      </c>
      <c r="F742" s="900"/>
      <c r="G742" s="656"/>
      <c r="H742" s="901"/>
      <c r="I742" s="901"/>
      <c r="J742" s="901"/>
      <c r="K742" s="902"/>
      <c r="L742" s="903"/>
      <c r="M742" s="802"/>
      <c r="N742" s="904"/>
      <c r="O742" s="904"/>
      <c r="P742" s="802"/>
      <c r="Q742" s="904"/>
      <c r="R742" s="912">
        <v>9</v>
      </c>
      <c r="S742" s="456">
        <f t="shared" si="4"/>
        <v>63000</v>
      </c>
    </row>
    <row r="743" spans="1:19" s="30" customFormat="1" ht="35" customHeight="1">
      <c r="A743" s="926" t="s">
        <v>230</v>
      </c>
      <c r="B743" s="887" t="s">
        <v>280</v>
      </c>
      <c r="C743" s="887" t="s">
        <v>115</v>
      </c>
      <c r="D743" s="1029" t="s">
        <v>37657</v>
      </c>
      <c r="E743" s="1020">
        <v>7000</v>
      </c>
      <c r="F743" s="900"/>
      <c r="G743" s="656"/>
      <c r="H743" s="901"/>
      <c r="I743" s="901"/>
      <c r="J743" s="901"/>
      <c r="K743" s="902"/>
      <c r="L743" s="903"/>
      <c r="M743" s="802"/>
      <c r="N743" s="904"/>
      <c r="O743" s="904"/>
      <c r="P743" s="802"/>
      <c r="Q743" s="904"/>
      <c r="R743" s="912">
        <v>9</v>
      </c>
      <c r="S743" s="456">
        <f t="shared" si="4"/>
        <v>63000</v>
      </c>
    </row>
    <row r="744" spans="1:19" s="30" customFormat="1" ht="35" customHeight="1">
      <c r="A744" s="926" t="s">
        <v>230</v>
      </c>
      <c r="B744" s="887" t="s">
        <v>280</v>
      </c>
      <c r="C744" s="887" t="s">
        <v>115</v>
      </c>
      <c r="D744" s="1029" t="s">
        <v>37658</v>
      </c>
      <c r="E744" s="1020">
        <v>9000</v>
      </c>
      <c r="F744" s="900"/>
      <c r="G744" s="656"/>
      <c r="H744" s="901"/>
      <c r="I744" s="901"/>
      <c r="J744" s="901"/>
      <c r="K744" s="902"/>
      <c r="L744" s="903"/>
      <c r="M744" s="802"/>
      <c r="N744" s="904"/>
      <c r="O744" s="904"/>
      <c r="P744" s="802"/>
      <c r="Q744" s="904"/>
      <c r="R744" s="912">
        <v>9</v>
      </c>
      <c r="S744" s="456">
        <f t="shared" si="4"/>
        <v>81000</v>
      </c>
    </row>
    <row r="745" spans="1:19" s="30" customFormat="1" ht="35" customHeight="1">
      <c r="A745" s="926" t="s">
        <v>230</v>
      </c>
      <c r="B745" s="887" t="s">
        <v>280</v>
      </c>
      <c r="C745" s="887" t="s">
        <v>115</v>
      </c>
      <c r="D745" s="1029" t="s">
        <v>37659</v>
      </c>
      <c r="E745" s="1020">
        <v>15000</v>
      </c>
      <c r="F745" s="900"/>
      <c r="G745" s="656"/>
      <c r="H745" s="901"/>
      <c r="I745" s="901"/>
      <c r="J745" s="901"/>
      <c r="K745" s="902"/>
      <c r="L745" s="903"/>
      <c r="M745" s="802"/>
      <c r="N745" s="904"/>
      <c r="O745" s="904"/>
      <c r="P745" s="802"/>
      <c r="Q745" s="904"/>
      <c r="R745" s="912">
        <v>9</v>
      </c>
      <c r="S745" s="456">
        <f t="shared" si="4"/>
        <v>135000</v>
      </c>
    </row>
    <row r="746" spans="1:19" s="30" customFormat="1" ht="35" customHeight="1">
      <c r="A746" s="926" t="s">
        <v>230</v>
      </c>
      <c r="B746" s="887" t="s">
        <v>280</v>
      </c>
      <c r="C746" s="887" t="s">
        <v>115</v>
      </c>
      <c r="D746" s="1029" t="s">
        <v>37660</v>
      </c>
      <c r="E746" s="1020">
        <v>15000</v>
      </c>
      <c r="F746" s="900"/>
      <c r="G746" s="656"/>
      <c r="H746" s="901"/>
      <c r="I746" s="901"/>
      <c r="J746" s="901"/>
      <c r="K746" s="902"/>
      <c r="L746" s="903"/>
      <c r="M746" s="802"/>
      <c r="N746" s="904"/>
      <c r="O746" s="904"/>
      <c r="P746" s="802"/>
      <c r="Q746" s="904"/>
      <c r="R746" s="912">
        <v>9</v>
      </c>
      <c r="S746" s="456">
        <f t="shared" si="4"/>
        <v>135000</v>
      </c>
    </row>
    <row r="747" spans="1:19" s="30" customFormat="1" ht="35" customHeight="1">
      <c r="A747" s="926" t="s">
        <v>230</v>
      </c>
      <c r="B747" s="887" t="s">
        <v>280</v>
      </c>
      <c r="C747" s="887" t="s">
        <v>115</v>
      </c>
      <c r="D747" s="1029" t="s">
        <v>37661</v>
      </c>
      <c r="E747" s="1020">
        <v>15000</v>
      </c>
      <c r="F747" s="900"/>
      <c r="G747" s="656"/>
      <c r="H747" s="901"/>
      <c r="I747" s="901"/>
      <c r="J747" s="901"/>
      <c r="K747" s="902"/>
      <c r="L747" s="903"/>
      <c r="M747" s="802"/>
      <c r="N747" s="904"/>
      <c r="O747" s="904"/>
      <c r="P747" s="802"/>
      <c r="Q747" s="904"/>
      <c r="R747" s="912">
        <v>9</v>
      </c>
      <c r="S747" s="456">
        <f t="shared" si="4"/>
        <v>135000</v>
      </c>
    </row>
    <row r="748" spans="1:19" s="30" customFormat="1" ht="35" customHeight="1">
      <c r="A748" s="926" t="s">
        <v>230</v>
      </c>
      <c r="B748" s="887" t="s">
        <v>280</v>
      </c>
      <c r="C748" s="887" t="s">
        <v>115</v>
      </c>
      <c r="D748" s="1029" t="s">
        <v>37662</v>
      </c>
      <c r="E748" s="1020">
        <v>15000</v>
      </c>
      <c r="F748" s="900"/>
      <c r="G748" s="656"/>
      <c r="H748" s="901"/>
      <c r="I748" s="901"/>
      <c r="J748" s="901"/>
      <c r="K748" s="902"/>
      <c r="L748" s="903"/>
      <c r="M748" s="802"/>
      <c r="N748" s="904"/>
      <c r="O748" s="904"/>
      <c r="P748" s="802"/>
      <c r="Q748" s="904"/>
      <c r="R748" s="912">
        <v>9</v>
      </c>
      <c r="S748" s="456">
        <f t="shared" si="4"/>
        <v>135000</v>
      </c>
    </row>
    <row r="749" spans="1:19" s="30" customFormat="1" ht="35" customHeight="1">
      <c r="A749" s="926" t="s">
        <v>230</v>
      </c>
      <c r="B749" s="887" t="s">
        <v>280</v>
      </c>
      <c r="C749" s="887" t="s">
        <v>115</v>
      </c>
      <c r="D749" s="1029" t="s">
        <v>37663</v>
      </c>
      <c r="E749" s="1020">
        <v>9000</v>
      </c>
      <c r="F749" s="900"/>
      <c r="G749" s="656"/>
      <c r="H749" s="901"/>
      <c r="I749" s="901"/>
      <c r="J749" s="901"/>
      <c r="K749" s="902"/>
      <c r="L749" s="903"/>
      <c r="M749" s="802"/>
      <c r="N749" s="904"/>
      <c r="O749" s="904"/>
      <c r="P749" s="802"/>
      <c r="Q749" s="904"/>
      <c r="R749" s="912">
        <v>9</v>
      </c>
      <c r="S749" s="456">
        <f t="shared" si="4"/>
        <v>81000</v>
      </c>
    </row>
    <row r="750" spans="1:19" s="30" customFormat="1" ht="35" customHeight="1">
      <c r="A750" s="926" t="s">
        <v>230</v>
      </c>
      <c r="B750" s="887" t="s">
        <v>280</v>
      </c>
      <c r="C750" s="887" t="s">
        <v>115</v>
      </c>
      <c r="D750" s="1029" t="s">
        <v>37664</v>
      </c>
      <c r="E750" s="1020">
        <v>9000</v>
      </c>
      <c r="F750" s="900"/>
      <c r="G750" s="656"/>
      <c r="H750" s="901"/>
      <c r="I750" s="901"/>
      <c r="J750" s="901"/>
      <c r="K750" s="902"/>
      <c r="L750" s="903"/>
      <c r="M750" s="802"/>
      <c r="N750" s="904"/>
      <c r="O750" s="904"/>
      <c r="P750" s="802"/>
      <c r="Q750" s="904"/>
      <c r="R750" s="912">
        <v>9</v>
      </c>
      <c r="S750" s="456">
        <f t="shared" si="4"/>
        <v>81000</v>
      </c>
    </row>
    <row r="751" spans="1:19" s="30" customFormat="1" ht="35" customHeight="1">
      <c r="A751" s="926" t="s">
        <v>230</v>
      </c>
      <c r="B751" s="887" t="s">
        <v>280</v>
      </c>
      <c r="C751" s="887" t="s">
        <v>115</v>
      </c>
      <c r="D751" s="1029" t="s">
        <v>37665</v>
      </c>
      <c r="E751" s="1020">
        <v>9000</v>
      </c>
      <c r="F751" s="900"/>
      <c r="G751" s="656"/>
      <c r="H751" s="901"/>
      <c r="I751" s="901"/>
      <c r="J751" s="901"/>
      <c r="K751" s="902"/>
      <c r="L751" s="903"/>
      <c r="M751" s="802"/>
      <c r="N751" s="904"/>
      <c r="O751" s="904"/>
      <c r="P751" s="802"/>
      <c r="Q751" s="904"/>
      <c r="R751" s="912">
        <v>9</v>
      </c>
      <c r="S751" s="456">
        <f t="shared" si="4"/>
        <v>81000</v>
      </c>
    </row>
    <row r="752" spans="1:19" s="30" customFormat="1" ht="35" customHeight="1">
      <c r="A752" s="926" t="s">
        <v>230</v>
      </c>
      <c r="B752" s="887" t="s">
        <v>280</v>
      </c>
      <c r="C752" s="887" t="s">
        <v>115</v>
      </c>
      <c r="D752" s="1029" t="s">
        <v>37666</v>
      </c>
      <c r="E752" s="1020">
        <v>9000</v>
      </c>
      <c r="F752" s="900"/>
      <c r="G752" s="656"/>
      <c r="H752" s="901"/>
      <c r="I752" s="901"/>
      <c r="J752" s="901"/>
      <c r="K752" s="902"/>
      <c r="L752" s="903"/>
      <c r="M752" s="802"/>
      <c r="N752" s="904"/>
      <c r="O752" s="904"/>
      <c r="P752" s="802"/>
      <c r="Q752" s="904"/>
      <c r="R752" s="912">
        <v>9</v>
      </c>
      <c r="S752" s="456">
        <f t="shared" si="4"/>
        <v>81000</v>
      </c>
    </row>
    <row r="753" spans="1:19" s="30" customFormat="1" ht="35" customHeight="1">
      <c r="A753" s="926" t="s">
        <v>230</v>
      </c>
      <c r="B753" s="887" t="s">
        <v>280</v>
      </c>
      <c r="C753" s="887" t="s">
        <v>115</v>
      </c>
      <c r="D753" s="1029" t="s">
        <v>37667</v>
      </c>
      <c r="E753" s="1020">
        <v>9000</v>
      </c>
      <c r="F753" s="900"/>
      <c r="G753" s="656"/>
      <c r="H753" s="901"/>
      <c r="I753" s="901"/>
      <c r="J753" s="901"/>
      <c r="K753" s="902"/>
      <c r="L753" s="903"/>
      <c r="M753" s="802"/>
      <c r="N753" s="904"/>
      <c r="O753" s="904"/>
      <c r="P753" s="802"/>
      <c r="Q753" s="904"/>
      <c r="R753" s="912">
        <v>9</v>
      </c>
      <c r="S753" s="456">
        <f t="shared" si="4"/>
        <v>81000</v>
      </c>
    </row>
    <row r="754" spans="1:19" s="30" customFormat="1" ht="23.25">
      <c r="A754" s="913" t="s">
        <v>37669</v>
      </c>
      <c r="B754" s="887" t="s">
        <v>280</v>
      </c>
      <c r="C754" s="887" t="s">
        <v>115</v>
      </c>
      <c r="D754" s="887" t="s">
        <v>21514</v>
      </c>
      <c r="E754" s="342">
        <v>12000</v>
      </c>
      <c r="F754" s="887" t="s">
        <v>21515</v>
      </c>
      <c r="G754" s="376" t="s">
        <v>21516</v>
      </c>
      <c r="H754" s="449" t="s">
        <v>21517</v>
      </c>
      <c r="I754" s="449"/>
      <c r="J754" s="449" t="s">
        <v>21518</v>
      </c>
      <c r="K754" s="915">
        <v>1</v>
      </c>
      <c r="L754" s="916">
        <v>12</v>
      </c>
      <c r="M754" s="342">
        <v>143997.5</v>
      </c>
      <c r="N754" s="916">
        <v>1</v>
      </c>
      <c r="O754" s="916">
        <v>6</v>
      </c>
      <c r="P754" s="342">
        <v>72000</v>
      </c>
      <c r="Q754" s="916">
        <v>1</v>
      </c>
      <c r="R754" s="916">
        <v>12</v>
      </c>
      <c r="S754" s="1009">
        <v>144000</v>
      </c>
    </row>
    <row r="755" spans="1:19" s="30" customFormat="1" ht="23.25">
      <c r="A755" s="913" t="s">
        <v>37669</v>
      </c>
      <c r="B755" s="887" t="s">
        <v>280</v>
      </c>
      <c r="C755" s="887" t="s">
        <v>115</v>
      </c>
      <c r="D755" s="887" t="s">
        <v>21519</v>
      </c>
      <c r="E755" s="342">
        <v>8000</v>
      </c>
      <c r="F755" s="887" t="s">
        <v>21520</v>
      </c>
      <c r="G755" s="376" t="s">
        <v>21521</v>
      </c>
      <c r="H755" s="449" t="s">
        <v>21522</v>
      </c>
      <c r="I755" s="449"/>
      <c r="J755" s="449" t="s">
        <v>21518</v>
      </c>
      <c r="K755" s="915">
        <v>1</v>
      </c>
      <c r="L755" s="916">
        <v>6</v>
      </c>
      <c r="M755" s="342">
        <v>45600</v>
      </c>
      <c r="N755" s="917"/>
      <c r="O755" s="917"/>
      <c r="P755" s="342"/>
      <c r="Q755" s="916"/>
      <c r="R755" s="916"/>
      <c r="S755" s="1009"/>
    </row>
    <row r="756" spans="1:19" s="30" customFormat="1" ht="23.25">
      <c r="A756" s="913" t="s">
        <v>37669</v>
      </c>
      <c r="B756" s="887" t="s">
        <v>280</v>
      </c>
      <c r="C756" s="887" t="s">
        <v>115</v>
      </c>
      <c r="D756" s="887" t="s">
        <v>21523</v>
      </c>
      <c r="E756" s="342">
        <v>5000</v>
      </c>
      <c r="F756" s="887" t="s">
        <v>21524</v>
      </c>
      <c r="G756" s="376" t="s">
        <v>21525</v>
      </c>
      <c r="H756" s="449" t="s">
        <v>21526</v>
      </c>
      <c r="I756" s="449"/>
      <c r="J756" s="449" t="s">
        <v>21518</v>
      </c>
      <c r="K756" s="915">
        <v>1</v>
      </c>
      <c r="L756" s="916">
        <v>3</v>
      </c>
      <c r="M756" s="342">
        <v>11833.33</v>
      </c>
      <c r="N756" s="916">
        <v>1</v>
      </c>
      <c r="O756" s="916">
        <v>6</v>
      </c>
      <c r="P756" s="342">
        <v>30000</v>
      </c>
      <c r="Q756" s="916">
        <v>1</v>
      </c>
      <c r="R756" s="916">
        <v>12</v>
      </c>
      <c r="S756" s="1009">
        <v>60000</v>
      </c>
    </row>
    <row r="757" spans="1:19" s="30" customFormat="1" ht="23.25">
      <c r="A757" s="913" t="s">
        <v>37669</v>
      </c>
      <c r="B757" s="887" t="s">
        <v>280</v>
      </c>
      <c r="C757" s="887" t="s">
        <v>115</v>
      </c>
      <c r="D757" s="887" t="s">
        <v>21527</v>
      </c>
      <c r="E757" s="342">
        <v>11000</v>
      </c>
      <c r="F757" s="887" t="s">
        <v>21528</v>
      </c>
      <c r="G757" s="376" t="s">
        <v>21529</v>
      </c>
      <c r="H757" s="449" t="s">
        <v>21530</v>
      </c>
      <c r="I757" s="449"/>
      <c r="J757" s="449" t="s">
        <v>21518</v>
      </c>
      <c r="K757" s="915">
        <v>1</v>
      </c>
      <c r="L757" s="916">
        <v>12</v>
      </c>
      <c r="M757" s="342">
        <v>130230.34</v>
      </c>
      <c r="N757" s="916">
        <v>1</v>
      </c>
      <c r="O757" s="916">
        <v>6</v>
      </c>
      <c r="P757" s="342">
        <v>65539.37</v>
      </c>
      <c r="Q757" s="916">
        <v>1</v>
      </c>
      <c r="R757" s="916">
        <v>12</v>
      </c>
      <c r="S757" s="1009">
        <v>132000</v>
      </c>
    </row>
    <row r="758" spans="1:19" s="30" customFormat="1" ht="23.25">
      <c r="A758" s="913" t="s">
        <v>37669</v>
      </c>
      <c r="B758" s="887" t="s">
        <v>280</v>
      </c>
      <c r="C758" s="887" t="s">
        <v>115</v>
      </c>
      <c r="D758" s="887" t="s">
        <v>21531</v>
      </c>
      <c r="E758" s="342">
        <v>10000</v>
      </c>
      <c r="F758" s="887" t="s">
        <v>21532</v>
      </c>
      <c r="G758" s="376" t="s">
        <v>21533</v>
      </c>
      <c r="H758" s="449" t="s">
        <v>21522</v>
      </c>
      <c r="I758" s="449"/>
      <c r="J758" s="449" t="s">
        <v>21518</v>
      </c>
      <c r="K758" s="915">
        <v>1</v>
      </c>
      <c r="L758" s="916">
        <v>3</v>
      </c>
      <c r="M758" s="342">
        <v>29333.33</v>
      </c>
      <c r="N758" s="916">
        <v>1</v>
      </c>
      <c r="O758" s="916">
        <v>6</v>
      </c>
      <c r="P758" s="342">
        <v>59999.31</v>
      </c>
      <c r="Q758" s="916">
        <v>1</v>
      </c>
      <c r="R758" s="916">
        <v>12</v>
      </c>
      <c r="S758" s="1009">
        <v>120000</v>
      </c>
    </row>
    <row r="759" spans="1:19" s="30" customFormat="1" ht="23.25">
      <c r="A759" s="913" t="s">
        <v>37669</v>
      </c>
      <c r="B759" s="887" t="s">
        <v>280</v>
      </c>
      <c r="C759" s="887" t="s">
        <v>115</v>
      </c>
      <c r="D759" s="887" t="s">
        <v>21535</v>
      </c>
      <c r="E759" s="342">
        <v>10000</v>
      </c>
      <c r="F759" s="887" t="s">
        <v>21536</v>
      </c>
      <c r="G759" s="376" t="s">
        <v>21537</v>
      </c>
      <c r="H759" s="449" t="s">
        <v>21522</v>
      </c>
      <c r="I759" s="449"/>
      <c r="J759" s="449" t="s">
        <v>21518</v>
      </c>
      <c r="K759" s="915">
        <v>1</v>
      </c>
      <c r="L759" s="916">
        <v>10</v>
      </c>
      <c r="M759" s="342">
        <v>98331.94</v>
      </c>
      <c r="N759" s="916">
        <v>1</v>
      </c>
      <c r="O759" s="916">
        <v>2</v>
      </c>
      <c r="P759" s="342">
        <v>16333.33</v>
      </c>
      <c r="Q759" s="916"/>
      <c r="R759" s="916"/>
      <c r="S759" s="1009"/>
    </row>
    <row r="760" spans="1:19" s="30" customFormat="1" ht="23.25">
      <c r="A760" s="913" t="s">
        <v>37669</v>
      </c>
      <c r="B760" s="887" t="s">
        <v>280</v>
      </c>
      <c r="C760" s="887" t="s">
        <v>115</v>
      </c>
      <c r="D760" s="887" t="s">
        <v>21538</v>
      </c>
      <c r="E760" s="342">
        <v>11000</v>
      </c>
      <c r="F760" s="887" t="s">
        <v>21539</v>
      </c>
      <c r="G760" s="376" t="s">
        <v>21540</v>
      </c>
      <c r="H760" s="449" t="s">
        <v>21522</v>
      </c>
      <c r="I760" s="449"/>
      <c r="J760" s="449" t="s">
        <v>21518</v>
      </c>
      <c r="K760" s="915">
        <v>1</v>
      </c>
      <c r="L760" s="916">
        <v>12</v>
      </c>
      <c r="M760" s="342">
        <v>131139.1</v>
      </c>
      <c r="N760" s="916">
        <v>1</v>
      </c>
      <c r="O760" s="916">
        <v>6</v>
      </c>
      <c r="P760" s="342">
        <v>65889.23000000001</v>
      </c>
      <c r="Q760" s="916">
        <v>1</v>
      </c>
      <c r="R760" s="916">
        <v>12</v>
      </c>
      <c r="S760" s="1009">
        <v>132000</v>
      </c>
    </row>
    <row r="761" spans="1:19" s="30" customFormat="1" ht="23.25">
      <c r="A761" s="913" t="s">
        <v>37669</v>
      </c>
      <c r="B761" s="887" t="s">
        <v>280</v>
      </c>
      <c r="C761" s="887" t="s">
        <v>115</v>
      </c>
      <c r="D761" s="887" t="s">
        <v>21454</v>
      </c>
      <c r="E761" s="342">
        <v>13000</v>
      </c>
      <c r="F761" s="887" t="s">
        <v>21541</v>
      </c>
      <c r="G761" s="376" t="s">
        <v>21542</v>
      </c>
      <c r="H761" s="449" t="s">
        <v>21517</v>
      </c>
      <c r="I761" s="449"/>
      <c r="J761" s="449" t="s">
        <v>21518</v>
      </c>
      <c r="K761" s="915"/>
      <c r="L761" s="916"/>
      <c r="M761" s="342"/>
      <c r="N761" s="916"/>
      <c r="O761" s="916"/>
      <c r="P761" s="342"/>
      <c r="Q761" s="916">
        <v>1</v>
      </c>
      <c r="R761" s="916">
        <v>12</v>
      </c>
      <c r="S761" s="1009">
        <v>156000</v>
      </c>
    </row>
    <row r="762" spans="1:19" s="30" customFormat="1" ht="23.25">
      <c r="A762" s="913" t="s">
        <v>37669</v>
      </c>
      <c r="B762" s="887" t="s">
        <v>280</v>
      </c>
      <c r="C762" s="887" t="s">
        <v>115</v>
      </c>
      <c r="D762" s="887" t="s">
        <v>21543</v>
      </c>
      <c r="E762" s="342">
        <v>12000</v>
      </c>
      <c r="F762" s="887" t="s">
        <v>21544</v>
      </c>
      <c r="G762" s="376" t="s">
        <v>21545</v>
      </c>
      <c r="H762" s="449" t="s">
        <v>21522</v>
      </c>
      <c r="I762" s="449"/>
      <c r="J762" s="449" t="s">
        <v>21518</v>
      </c>
      <c r="K762" s="915">
        <v>1</v>
      </c>
      <c r="L762" s="916">
        <v>2</v>
      </c>
      <c r="M762" s="342">
        <v>23200</v>
      </c>
      <c r="N762" s="916">
        <v>1</v>
      </c>
      <c r="O762" s="916">
        <v>6</v>
      </c>
      <c r="P762" s="342">
        <v>71965.83</v>
      </c>
      <c r="Q762" s="916">
        <v>1</v>
      </c>
      <c r="R762" s="916">
        <v>12</v>
      </c>
      <c r="S762" s="1009">
        <v>144000</v>
      </c>
    </row>
    <row r="763" spans="1:19" s="30" customFormat="1" ht="23.25">
      <c r="A763" s="913" t="s">
        <v>37669</v>
      </c>
      <c r="B763" s="887" t="s">
        <v>280</v>
      </c>
      <c r="C763" s="887" t="s">
        <v>115</v>
      </c>
      <c r="D763" s="887" t="s">
        <v>21546</v>
      </c>
      <c r="E763" s="342">
        <v>10000</v>
      </c>
      <c r="F763" s="887" t="s">
        <v>21547</v>
      </c>
      <c r="G763" s="376" t="s">
        <v>21548</v>
      </c>
      <c r="H763" s="449" t="s">
        <v>21522</v>
      </c>
      <c r="I763" s="449"/>
      <c r="J763" s="449" t="s">
        <v>21518</v>
      </c>
      <c r="K763" s="915">
        <v>1</v>
      </c>
      <c r="L763" s="916">
        <v>4</v>
      </c>
      <c r="M763" s="342">
        <v>39560.559999999998</v>
      </c>
      <c r="N763" s="917"/>
      <c r="O763" s="917"/>
      <c r="P763" s="342"/>
      <c r="Q763" s="916"/>
      <c r="R763" s="916"/>
      <c r="S763" s="1009"/>
    </row>
    <row r="764" spans="1:19" s="30" customFormat="1" ht="23.25">
      <c r="A764" s="913" t="s">
        <v>37669</v>
      </c>
      <c r="B764" s="887" t="s">
        <v>280</v>
      </c>
      <c r="C764" s="887" t="s">
        <v>115</v>
      </c>
      <c r="D764" s="887" t="s">
        <v>21549</v>
      </c>
      <c r="E764" s="342">
        <v>12000</v>
      </c>
      <c r="F764" s="887" t="s">
        <v>21547</v>
      </c>
      <c r="G764" s="376" t="s">
        <v>21548</v>
      </c>
      <c r="H764" s="449" t="s">
        <v>21522</v>
      </c>
      <c r="I764" s="449"/>
      <c r="J764" s="449" t="s">
        <v>21518</v>
      </c>
      <c r="K764" s="915">
        <v>1</v>
      </c>
      <c r="L764" s="916">
        <v>8</v>
      </c>
      <c r="M764" s="342">
        <v>93840.84</v>
      </c>
      <c r="N764" s="916">
        <v>1</v>
      </c>
      <c r="O764" s="916">
        <v>6</v>
      </c>
      <c r="P764" s="342">
        <v>71689.16</v>
      </c>
      <c r="Q764" s="916">
        <v>1</v>
      </c>
      <c r="R764" s="916">
        <v>12</v>
      </c>
      <c r="S764" s="1009">
        <v>144000</v>
      </c>
    </row>
    <row r="765" spans="1:19" s="30" customFormat="1" ht="23.25">
      <c r="A765" s="913" t="s">
        <v>37669</v>
      </c>
      <c r="B765" s="887" t="s">
        <v>280</v>
      </c>
      <c r="C765" s="887" t="s">
        <v>115</v>
      </c>
      <c r="D765" s="887" t="s">
        <v>21550</v>
      </c>
      <c r="E765" s="342">
        <v>8000</v>
      </c>
      <c r="F765" s="887" t="s">
        <v>21551</v>
      </c>
      <c r="G765" s="376" t="s">
        <v>21552</v>
      </c>
      <c r="H765" s="449" t="s">
        <v>21553</v>
      </c>
      <c r="I765" s="449"/>
      <c r="J765" s="449" t="s">
        <v>21518</v>
      </c>
      <c r="K765" s="915">
        <v>1</v>
      </c>
      <c r="L765" s="916">
        <v>2</v>
      </c>
      <c r="M765" s="342">
        <v>16000</v>
      </c>
      <c r="N765" s="917"/>
      <c r="O765" s="917"/>
      <c r="P765" s="342"/>
      <c r="Q765" s="916"/>
      <c r="R765" s="916"/>
      <c r="S765" s="1009"/>
    </row>
    <row r="766" spans="1:19" s="30" customFormat="1" ht="23.25">
      <c r="A766" s="913" t="s">
        <v>37669</v>
      </c>
      <c r="B766" s="887" t="s">
        <v>280</v>
      </c>
      <c r="C766" s="887" t="s">
        <v>115</v>
      </c>
      <c r="D766" s="887" t="s">
        <v>21554</v>
      </c>
      <c r="E766" s="342">
        <v>15000</v>
      </c>
      <c r="F766" s="887" t="s">
        <v>21551</v>
      </c>
      <c r="G766" s="376" t="s">
        <v>21552</v>
      </c>
      <c r="H766" s="449" t="s">
        <v>21553</v>
      </c>
      <c r="I766" s="449"/>
      <c r="J766" s="449" t="s">
        <v>21518</v>
      </c>
      <c r="K766" s="915">
        <v>1</v>
      </c>
      <c r="L766" s="916">
        <v>2</v>
      </c>
      <c r="M766" s="342">
        <v>29000</v>
      </c>
      <c r="N766" s="916">
        <v>1</v>
      </c>
      <c r="O766" s="916">
        <v>6</v>
      </c>
      <c r="P766" s="342">
        <v>89948.959999999992</v>
      </c>
      <c r="Q766" s="916"/>
      <c r="R766" s="916"/>
      <c r="S766" s="1009"/>
    </row>
    <row r="767" spans="1:19" s="30" customFormat="1" ht="23.25">
      <c r="A767" s="913" t="s">
        <v>37669</v>
      </c>
      <c r="B767" s="887" t="s">
        <v>280</v>
      </c>
      <c r="C767" s="887" t="s">
        <v>115</v>
      </c>
      <c r="D767" s="887" t="s">
        <v>21555</v>
      </c>
      <c r="E767" s="342">
        <v>15000</v>
      </c>
      <c r="F767" s="887" t="s">
        <v>21551</v>
      </c>
      <c r="G767" s="376" t="s">
        <v>21552</v>
      </c>
      <c r="H767" s="449" t="s">
        <v>21553</v>
      </c>
      <c r="I767" s="449"/>
      <c r="J767" s="449" t="s">
        <v>21518</v>
      </c>
      <c r="K767" s="915"/>
      <c r="L767" s="916"/>
      <c r="M767" s="342"/>
      <c r="N767" s="916"/>
      <c r="O767" s="916"/>
      <c r="P767" s="342"/>
      <c r="Q767" s="916">
        <v>1</v>
      </c>
      <c r="R767" s="916">
        <v>12</v>
      </c>
      <c r="S767" s="1009">
        <v>180000</v>
      </c>
    </row>
    <row r="768" spans="1:19" s="30" customFormat="1" ht="23.25">
      <c r="A768" s="913" t="s">
        <v>37669</v>
      </c>
      <c r="B768" s="887" t="s">
        <v>280</v>
      </c>
      <c r="C768" s="887" t="s">
        <v>115</v>
      </c>
      <c r="D768" s="887" t="s">
        <v>21556</v>
      </c>
      <c r="E768" s="342">
        <v>3500</v>
      </c>
      <c r="F768" s="887" t="s">
        <v>21557</v>
      </c>
      <c r="G768" s="376" t="s">
        <v>21558</v>
      </c>
      <c r="H768" s="449" t="s">
        <v>21559</v>
      </c>
      <c r="I768" s="449"/>
      <c r="J768" s="449" t="s">
        <v>21560</v>
      </c>
      <c r="K768" s="915">
        <v>1</v>
      </c>
      <c r="L768" s="916">
        <v>1</v>
      </c>
      <c r="M768" s="342">
        <v>3500</v>
      </c>
      <c r="N768" s="916">
        <v>1</v>
      </c>
      <c r="O768" s="916">
        <v>1</v>
      </c>
      <c r="P768" s="342">
        <v>2683.33</v>
      </c>
      <c r="Q768" s="916"/>
      <c r="R768" s="916"/>
      <c r="S768" s="1009"/>
    </row>
    <row r="769" spans="1:19" s="30" customFormat="1" ht="23.25">
      <c r="A769" s="913" t="s">
        <v>37669</v>
      </c>
      <c r="B769" s="887" t="s">
        <v>280</v>
      </c>
      <c r="C769" s="887" t="s">
        <v>115</v>
      </c>
      <c r="D769" s="887" t="s">
        <v>21554</v>
      </c>
      <c r="E769" s="342">
        <v>15000</v>
      </c>
      <c r="F769" s="887" t="s">
        <v>21561</v>
      </c>
      <c r="G769" s="376" t="s">
        <v>21562</v>
      </c>
      <c r="H769" s="449" t="s">
        <v>21522</v>
      </c>
      <c r="I769" s="449"/>
      <c r="J769" s="449" t="s">
        <v>21518</v>
      </c>
      <c r="K769" s="915">
        <v>1</v>
      </c>
      <c r="L769" s="916">
        <v>12</v>
      </c>
      <c r="M769" s="342">
        <v>174567.98</v>
      </c>
      <c r="N769" s="917"/>
      <c r="O769" s="917"/>
      <c r="P769" s="342"/>
      <c r="Q769" s="916"/>
      <c r="R769" s="916"/>
      <c r="S769" s="1009"/>
    </row>
    <row r="770" spans="1:19" s="30" customFormat="1" ht="23.25">
      <c r="A770" s="913" t="s">
        <v>37669</v>
      </c>
      <c r="B770" s="887" t="s">
        <v>280</v>
      </c>
      <c r="C770" s="887" t="s">
        <v>115</v>
      </c>
      <c r="D770" s="887" t="s">
        <v>21554</v>
      </c>
      <c r="E770" s="342">
        <v>15000</v>
      </c>
      <c r="F770" s="887" t="s">
        <v>21561</v>
      </c>
      <c r="G770" s="376" t="s">
        <v>21562</v>
      </c>
      <c r="H770" s="449" t="s">
        <v>21522</v>
      </c>
      <c r="I770" s="449"/>
      <c r="J770" s="449" t="s">
        <v>21518</v>
      </c>
      <c r="K770" s="915"/>
      <c r="L770" s="916"/>
      <c r="M770" s="342"/>
      <c r="N770" s="916">
        <v>1</v>
      </c>
      <c r="O770" s="916">
        <v>6</v>
      </c>
      <c r="P770" s="342">
        <v>84953.12</v>
      </c>
      <c r="Q770" s="916">
        <v>1</v>
      </c>
      <c r="R770" s="916">
        <v>12</v>
      </c>
      <c r="S770" s="1009">
        <v>180000</v>
      </c>
    </row>
    <row r="771" spans="1:19" s="30" customFormat="1" ht="23.25">
      <c r="A771" s="913" t="s">
        <v>37669</v>
      </c>
      <c r="B771" s="887" t="s">
        <v>280</v>
      </c>
      <c r="C771" s="887" t="s">
        <v>115</v>
      </c>
      <c r="D771" s="887" t="s">
        <v>21563</v>
      </c>
      <c r="E771" s="342">
        <v>14500</v>
      </c>
      <c r="F771" s="887" t="s">
        <v>21564</v>
      </c>
      <c r="G771" s="376" t="s">
        <v>21565</v>
      </c>
      <c r="H771" s="449" t="s">
        <v>21517</v>
      </c>
      <c r="I771" s="449"/>
      <c r="J771" s="449" t="s">
        <v>21518</v>
      </c>
      <c r="K771" s="915"/>
      <c r="L771" s="916"/>
      <c r="M771" s="342"/>
      <c r="N771" s="916"/>
      <c r="O771" s="916"/>
      <c r="P771" s="342"/>
      <c r="Q771" s="916">
        <v>1</v>
      </c>
      <c r="R771" s="916">
        <v>12</v>
      </c>
      <c r="S771" s="1009">
        <v>174000</v>
      </c>
    </row>
    <row r="772" spans="1:19" s="30" customFormat="1" ht="23.25">
      <c r="A772" s="913" t="s">
        <v>37669</v>
      </c>
      <c r="B772" s="887" t="s">
        <v>280</v>
      </c>
      <c r="C772" s="887" t="s">
        <v>115</v>
      </c>
      <c r="D772" s="887" t="s">
        <v>21566</v>
      </c>
      <c r="E772" s="342">
        <v>3000</v>
      </c>
      <c r="F772" s="887" t="s">
        <v>21567</v>
      </c>
      <c r="G772" s="376" t="s">
        <v>21568</v>
      </c>
      <c r="H772" s="449" t="s">
        <v>21569</v>
      </c>
      <c r="I772" s="449" t="s">
        <v>21570</v>
      </c>
      <c r="J772" s="449"/>
      <c r="K772" s="915">
        <v>1</v>
      </c>
      <c r="L772" s="916">
        <v>12</v>
      </c>
      <c r="M772" s="342">
        <v>36000</v>
      </c>
      <c r="N772" s="916">
        <v>1</v>
      </c>
      <c r="O772" s="916">
        <v>3</v>
      </c>
      <c r="P772" s="342">
        <v>6400</v>
      </c>
      <c r="Q772" s="916"/>
      <c r="R772" s="916"/>
      <c r="S772" s="1009"/>
    </row>
    <row r="773" spans="1:19" s="30" customFormat="1" ht="23.25">
      <c r="A773" s="913" t="s">
        <v>37669</v>
      </c>
      <c r="B773" s="887" t="s">
        <v>280</v>
      </c>
      <c r="C773" s="887" t="s">
        <v>115</v>
      </c>
      <c r="D773" s="887" t="s">
        <v>21571</v>
      </c>
      <c r="E773" s="342">
        <v>10000</v>
      </c>
      <c r="F773" s="887" t="s">
        <v>21572</v>
      </c>
      <c r="G773" s="376" t="s">
        <v>21573</v>
      </c>
      <c r="H773" s="449" t="s">
        <v>21522</v>
      </c>
      <c r="I773" s="449"/>
      <c r="J773" s="449" t="s">
        <v>21518</v>
      </c>
      <c r="K773" s="915">
        <v>1</v>
      </c>
      <c r="L773" s="916">
        <v>3</v>
      </c>
      <c r="M773" s="342">
        <v>30000</v>
      </c>
      <c r="N773" s="917"/>
      <c r="O773" s="917"/>
      <c r="P773" s="342"/>
      <c r="Q773" s="916"/>
      <c r="R773" s="916"/>
      <c r="S773" s="1009"/>
    </row>
    <row r="774" spans="1:19" s="30" customFormat="1" ht="23.25">
      <c r="A774" s="913" t="s">
        <v>37669</v>
      </c>
      <c r="B774" s="887" t="s">
        <v>280</v>
      </c>
      <c r="C774" s="887" t="s">
        <v>115</v>
      </c>
      <c r="D774" s="887" t="s">
        <v>21574</v>
      </c>
      <c r="E774" s="342">
        <v>12000</v>
      </c>
      <c r="F774" s="887" t="s">
        <v>21575</v>
      </c>
      <c r="G774" s="376" t="s">
        <v>21576</v>
      </c>
      <c r="H774" s="449" t="s">
        <v>21522</v>
      </c>
      <c r="I774" s="449"/>
      <c r="J774" s="449" t="s">
        <v>21518</v>
      </c>
      <c r="K774" s="915">
        <v>1</v>
      </c>
      <c r="L774" s="916">
        <v>12</v>
      </c>
      <c r="M774" s="342">
        <v>143968.33000000002</v>
      </c>
      <c r="N774" s="916">
        <v>1</v>
      </c>
      <c r="O774" s="916">
        <v>6</v>
      </c>
      <c r="P774" s="342">
        <v>71999.17</v>
      </c>
      <c r="Q774" s="916">
        <v>1</v>
      </c>
      <c r="R774" s="916">
        <v>12</v>
      </c>
      <c r="S774" s="1009">
        <v>144000</v>
      </c>
    </row>
    <row r="775" spans="1:19" s="30" customFormat="1" ht="23.25">
      <c r="A775" s="913" t="s">
        <v>37669</v>
      </c>
      <c r="B775" s="887" t="s">
        <v>280</v>
      </c>
      <c r="C775" s="887" t="s">
        <v>115</v>
      </c>
      <c r="D775" s="887" t="s">
        <v>21577</v>
      </c>
      <c r="E775" s="342">
        <v>8000</v>
      </c>
      <c r="F775" s="887" t="s">
        <v>21578</v>
      </c>
      <c r="G775" s="376" t="s">
        <v>21579</v>
      </c>
      <c r="H775" s="449" t="s">
        <v>21569</v>
      </c>
      <c r="I775" s="449" t="s">
        <v>21570</v>
      </c>
      <c r="J775" s="449"/>
      <c r="K775" s="915">
        <v>1</v>
      </c>
      <c r="L775" s="916">
        <v>12</v>
      </c>
      <c r="M775" s="342">
        <v>96000</v>
      </c>
      <c r="N775" s="916">
        <v>1</v>
      </c>
      <c r="O775" s="916">
        <v>6</v>
      </c>
      <c r="P775" s="342">
        <v>47730.55</v>
      </c>
      <c r="Q775" s="916">
        <v>1</v>
      </c>
      <c r="R775" s="916">
        <v>12</v>
      </c>
      <c r="S775" s="1009">
        <v>96000</v>
      </c>
    </row>
    <row r="776" spans="1:19" s="30" customFormat="1" ht="23.25">
      <c r="A776" s="913" t="s">
        <v>37669</v>
      </c>
      <c r="B776" s="887" t="s">
        <v>280</v>
      </c>
      <c r="C776" s="887" t="s">
        <v>115</v>
      </c>
      <c r="D776" s="887" t="s">
        <v>21580</v>
      </c>
      <c r="E776" s="342">
        <v>10000</v>
      </c>
      <c r="F776" s="887" t="s">
        <v>21581</v>
      </c>
      <c r="G776" s="376" t="s">
        <v>21582</v>
      </c>
      <c r="H776" s="449" t="s">
        <v>21517</v>
      </c>
      <c r="I776" s="449"/>
      <c r="J776" s="449" t="s">
        <v>21518</v>
      </c>
      <c r="K776" s="915">
        <v>1</v>
      </c>
      <c r="L776" s="916">
        <v>10</v>
      </c>
      <c r="M776" s="342">
        <v>98567.46</v>
      </c>
      <c r="N776" s="916">
        <v>1</v>
      </c>
      <c r="O776" s="916">
        <v>6</v>
      </c>
      <c r="P776" s="342">
        <v>60000</v>
      </c>
      <c r="Q776" s="916">
        <v>1</v>
      </c>
      <c r="R776" s="916">
        <v>12</v>
      </c>
      <c r="S776" s="1009">
        <v>120000</v>
      </c>
    </row>
    <row r="777" spans="1:19" s="30" customFormat="1" ht="23.25">
      <c r="A777" s="913" t="s">
        <v>37669</v>
      </c>
      <c r="B777" s="887" t="s">
        <v>280</v>
      </c>
      <c r="C777" s="887" t="s">
        <v>115</v>
      </c>
      <c r="D777" s="887" t="s">
        <v>21519</v>
      </c>
      <c r="E777" s="342">
        <v>8000</v>
      </c>
      <c r="F777" s="887" t="s">
        <v>21583</v>
      </c>
      <c r="G777" s="376" t="s">
        <v>21584</v>
      </c>
      <c r="H777" s="449" t="s">
        <v>21522</v>
      </c>
      <c r="I777" s="449"/>
      <c r="J777" s="449" t="s">
        <v>21518</v>
      </c>
      <c r="K777" s="915">
        <v>1</v>
      </c>
      <c r="L777" s="916">
        <v>3</v>
      </c>
      <c r="M777" s="342">
        <v>24265.56</v>
      </c>
      <c r="N777" s="916">
        <v>1</v>
      </c>
      <c r="O777" s="916">
        <v>6</v>
      </c>
      <c r="P777" s="342">
        <v>47995</v>
      </c>
      <c r="Q777" s="916">
        <v>1</v>
      </c>
      <c r="R777" s="916">
        <v>12</v>
      </c>
      <c r="S777" s="1009">
        <v>96000</v>
      </c>
    </row>
    <row r="778" spans="1:19" s="30" customFormat="1" ht="23.25">
      <c r="A778" s="913" t="s">
        <v>37669</v>
      </c>
      <c r="B778" s="887" t="s">
        <v>280</v>
      </c>
      <c r="C778" s="887" t="s">
        <v>115</v>
      </c>
      <c r="D778" s="887" t="s">
        <v>21554</v>
      </c>
      <c r="E778" s="342">
        <v>15000</v>
      </c>
      <c r="F778" s="887" t="s">
        <v>21585</v>
      </c>
      <c r="G778" s="376" t="s">
        <v>21586</v>
      </c>
      <c r="H778" s="449" t="s">
        <v>21522</v>
      </c>
      <c r="I778" s="449"/>
      <c r="J778" s="449" t="s">
        <v>21518</v>
      </c>
      <c r="K778" s="915">
        <v>1</v>
      </c>
      <c r="L778" s="916">
        <v>12</v>
      </c>
      <c r="M778" s="342">
        <v>180000</v>
      </c>
      <c r="N778" s="916">
        <v>1</v>
      </c>
      <c r="O778" s="916">
        <v>6</v>
      </c>
      <c r="P778" s="342">
        <v>90000</v>
      </c>
      <c r="Q778" s="916">
        <v>1</v>
      </c>
      <c r="R778" s="916">
        <v>12</v>
      </c>
      <c r="S778" s="1009">
        <v>180000</v>
      </c>
    </row>
    <row r="779" spans="1:19" s="30" customFormat="1" ht="23.25">
      <c r="A779" s="913" t="s">
        <v>37669</v>
      </c>
      <c r="B779" s="887" t="s">
        <v>280</v>
      </c>
      <c r="C779" s="887" t="s">
        <v>115</v>
      </c>
      <c r="D779" s="887" t="s">
        <v>21587</v>
      </c>
      <c r="E779" s="342">
        <v>8000</v>
      </c>
      <c r="F779" s="887" t="s">
        <v>21588</v>
      </c>
      <c r="G779" s="376" t="s">
        <v>21589</v>
      </c>
      <c r="H779" s="449" t="s">
        <v>21522</v>
      </c>
      <c r="I779" s="449"/>
      <c r="J779" s="449" t="s">
        <v>21518</v>
      </c>
      <c r="K779" s="915">
        <v>1</v>
      </c>
      <c r="L779" s="916">
        <v>12</v>
      </c>
      <c r="M779" s="342">
        <v>94230.89</v>
      </c>
      <c r="N779" s="916">
        <v>1</v>
      </c>
      <c r="O779" s="916">
        <v>6</v>
      </c>
      <c r="P779" s="342">
        <v>47983.89</v>
      </c>
      <c r="Q779" s="916">
        <v>1</v>
      </c>
      <c r="R779" s="916">
        <v>12</v>
      </c>
      <c r="S779" s="1009">
        <v>96000</v>
      </c>
    </row>
    <row r="780" spans="1:19" s="30" customFormat="1" ht="23.25">
      <c r="A780" s="913" t="s">
        <v>37669</v>
      </c>
      <c r="B780" s="887" t="s">
        <v>280</v>
      </c>
      <c r="C780" s="887" t="s">
        <v>115</v>
      </c>
      <c r="D780" s="887" t="s">
        <v>21590</v>
      </c>
      <c r="E780" s="342">
        <v>10000</v>
      </c>
      <c r="F780" s="887" t="s">
        <v>21591</v>
      </c>
      <c r="G780" s="376" t="s">
        <v>21592</v>
      </c>
      <c r="H780" s="449" t="s">
        <v>21517</v>
      </c>
      <c r="I780" s="449"/>
      <c r="J780" s="449" t="s">
        <v>21518</v>
      </c>
      <c r="K780" s="915">
        <v>1</v>
      </c>
      <c r="L780" s="916">
        <v>12</v>
      </c>
      <c r="M780" s="342">
        <v>119330.56</v>
      </c>
      <c r="N780" s="916">
        <v>1</v>
      </c>
      <c r="O780" s="916">
        <v>1</v>
      </c>
      <c r="P780" s="342">
        <v>10000</v>
      </c>
      <c r="Q780" s="916"/>
      <c r="R780" s="916"/>
      <c r="S780" s="1009"/>
    </row>
    <row r="781" spans="1:19" s="30" customFormat="1" ht="23.25">
      <c r="A781" s="913" t="s">
        <v>37669</v>
      </c>
      <c r="B781" s="887" t="s">
        <v>280</v>
      </c>
      <c r="C781" s="887" t="s">
        <v>115</v>
      </c>
      <c r="D781" s="887" t="s">
        <v>21593</v>
      </c>
      <c r="E781" s="342">
        <v>12000</v>
      </c>
      <c r="F781" s="887" t="s">
        <v>21594</v>
      </c>
      <c r="G781" s="376" t="s">
        <v>21595</v>
      </c>
      <c r="H781" s="449" t="s">
        <v>21517</v>
      </c>
      <c r="I781" s="449"/>
      <c r="J781" s="449" t="s">
        <v>21518</v>
      </c>
      <c r="K781" s="915">
        <v>1</v>
      </c>
      <c r="L781" s="916">
        <v>12</v>
      </c>
      <c r="M781" s="342">
        <v>141333.67000000001</v>
      </c>
      <c r="N781" s="916">
        <v>1</v>
      </c>
      <c r="O781" s="916">
        <v>6</v>
      </c>
      <c r="P781" s="342">
        <v>72000</v>
      </c>
      <c r="Q781" s="916">
        <v>1</v>
      </c>
      <c r="R781" s="916">
        <v>12</v>
      </c>
      <c r="S781" s="1009">
        <v>144000</v>
      </c>
    </row>
    <row r="782" spans="1:19" s="30" customFormat="1" ht="23.25">
      <c r="A782" s="913" t="s">
        <v>37669</v>
      </c>
      <c r="B782" s="887" t="s">
        <v>280</v>
      </c>
      <c r="C782" s="887" t="s">
        <v>115</v>
      </c>
      <c r="D782" s="887" t="s">
        <v>21596</v>
      </c>
      <c r="E782" s="342">
        <v>12000</v>
      </c>
      <c r="F782" s="887" t="s">
        <v>21597</v>
      </c>
      <c r="G782" s="376" t="s">
        <v>21598</v>
      </c>
      <c r="H782" s="449" t="s">
        <v>21599</v>
      </c>
      <c r="I782" s="449"/>
      <c r="J782" s="449" t="s">
        <v>21518</v>
      </c>
      <c r="K782" s="915">
        <v>1</v>
      </c>
      <c r="L782" s="916">
        <v>12</v>
      </c>
      <c r="M782" s="342">
        <v>140324</v>
      </c>
      <c r="N782" s="916">
        <v>1</v>
      </c>
      <c r="O782" s="916">
        <v>6</v>
      </c>
      <c r="P782" s="342">
        <v>72000</v>
      </c>
      <c r="Q782" s="916">
        <v>1</v>
      </c>
      <c r="R782" s="916">
        <v>12</v>
      </c>
      <c r="S782" s="1009">
        <v>144000</v>
      </c>
    </row>
    <row r="783" spans="1:19" s="30" customFormat="1" ht="23.25">
      <c r="A783" s="913" t="s">
        <v>37669</v>
      </c>
      <c r="B783" s="887" t="s">
        <v>280</v>
      </c>
      <c r="C783" s="887" t="s">
        <v>115</v>
      </c>
      <c r="D783" s="887" t="s">
        <v>21600</v>
      </c>
      <c r="E783" s="342">
        <v>6000</v>
      </c>
      <c r="F783" s="887" t="s">
        <v>21601</v>
      </c>
      <c r="G783" s="376" t="s">
        <v>21602</v>
      </c>
      <c r="H783" s="449" t="s">
        <v>21603</v>
      </c>
      <c r="I783" s="449" t="s">
        <v>21604</v>
      </c>
      <c r="J783" s="449"/>
      <c r="K783" s="915">
        <v>1</v>
      </c>
      <c r="L783" s="916">
        <v>12</v>
      </c>
      <c r="M783" s="342">
        <v>72000</v>
      </c>
      <c r="N783" s="916">
        <v>1</v>
      </c>
      <c r="O783" s="916">
        <v>6</v>
      </c>
      <c r="P783" s="342">
        <v>36000</v>
      </c>
      <c r="Q783" s="916"/>
      <c r="R783" s="916"/>
      <c r="S783" s="1009"/>
    </row>
    <row r="784" spans="1:19" s="30" customFormat="1" ht="23.25">
      <c r="A784" s="913" t="s">
        <v>37669</v>
      </c>
      <c r="B784" s="887" t="s">
        <v>280</v>
      </c>
      <c r="C784" s="887" t="s">
        <v>115</v>
      </c>
      <c r="D784" s="887" t="s">
        <v>21605</v>
      </c>
      <c r="E784" s="342">
        <v>6000</v>
      </c>
      <c r="F784" s="887" t="s">
        <v>21601</v>
      </c>
      <c r="G784" s="376" t="s">
        <v>21602</v>
      </c>
      <c r="H784" s="449" t="s">
        <v>21603</v>
      </c>
      <c r="I784" s="449" t="s">
        <v>21604</v>
      </c>
      <c r="J784" s="449"/>
      <c r="K784" s="915"/>
      <c r="L784" s="916"/>
      <c r="M784" s="342"/>
      <c r="N784" s="916"/>
      <c r="O784" s="916"/>
      <c r="P784" s="342"/>
      <c r="Q784" s="916">
        <v>1</v>
      </c>
      <c r="R784" s="916">
        <v>12</v>
      </c>
      <c r="S784" s="1009">
        <v>72000</v>
      </c>
    </row>
    <row r="785" spans="1:19" s="30" customFormat="1" ht="23.25">
      <c r="A785" s="913" t="s">
        <v>37669</v>
      </c>
      <c r="B785" s="887" t="s">
        <v>280</v>
      </c>
      <c r="C785" s="887" t="s">
        <v>115</v>
      </c>
      <c r="D785" s="887" t="s">
        <v>21606</v>
      </c>
      <c r="E785" s="342">
        <v>8000</v>
      </c>
      <c r="F785" s="887" t="s">
        <v>21607</v>
      </c>
      <c r="G785" s="376" t="s">
        <v>21608</v>
      </c>
      <c r="H785" s="449" t="s">
        <v>21609</v>
      </c>
      <c r="I785" s="449"/>
      <c r="J785" s="449" t="s">
        <v>21518</v>
      </c>
      <c r="K785" s="915"/>
      <c r="L785" s="916"/>
      <c r="M785" s="342"/>
      <c r="N785" s="916">
        <v>1</v>
      </c>
      <c r="O785" s="916">
        <v>2</v>
      </c>
      <c r="P785" s="342">
        <v>13066.67</v>
      </c>
      <c r="Q785" s="916"/>
      <c r="R785" s="916"/>
      <c r="S785" s="1009"/>
    </row>
    <row r="786" spans="1:19" s="30" customFormat="1" ht="23.25">
      <c r="A786" s="913" t="s">
        <v>37669</v>
      </c>
      <c r="B786" s="887" t="s">
        <v>280</v>
      </c>
      <c r="C786" s="887" t="s">
        <v>115</v>
      </c>
      <c r="D786" s="887" t="s">
        <v>21610</v>
      </c>
      <c r="E786" s="342">
        <v>10000</v>
      </c>
      <c r="F786" s="887" t="s">
        <v>21611</v>
      </c>
      <c r="G786" s="376" t="s">
        <v>21612</v>
      </c>
      <c r="H786" s="449" t="s">
        <v>21522</v>
      </c>
      <c r="I786" s="449"/>
      <c r="J786" s="449" t="s">
        <v>21518</v>
      </c>
      <c r="K786" s="915"/>
      <c r="L786" s="916"/>
      <c r="M786" s="342"/>
      <c r="N786" s="916">
        <v>1</v>
      </c>
      <c r="O786" s="916">
        <v>3</v>
      </c>
      <c r="P786" s="342">
        <v>26325.690000000002</v>
      </c>
      <c r="Q786" s="916"/>
      <c r="R786" s="916"/>
      <c r="S786" s="1009"/>
    </row>
    <row r="787" spans="1:19" s="30" customFormat="1" ht="23.25">
      <c r="A787" s="913" t="s">
        <v>37669</v>
      </c>
      <c r="B787" s="887" t="s">
        <v>280</v>
      </c>
      <c r="C787" s="887" t="s">
        <v>115</v>
      </c>
      <c r="D787" s="887" t="s">
        <v>21613</v>
      </c>
      <c r="E787" s="342">
        <v>13000</v>
      </c>
      <c r="F787" s="887" t="s">
        <v>21614</v>
      </c>
      <c r="G787" s="376" t="s">
        <v>21615</v>
      </c>
      <c r="H787" s="449" t="s">
        <v>21616</v>
      </c>
      <c r="I787" s="449"/>
      <c r="J787" s="449" t="s">
        <v>21518</v>
      </c>
      <c r="K787" s="915">
        <v>1</v>
      </c>
      <c r="L787" s="916">
        <v>12</v>
      </c>
      <c r="M787" s="342">
        <v>150362.16</v>
      </c>
      <c r="N787" s="916">
        <v>1</v>
      </c>
      <c r="O787" s="916">
        <v>6</v>
      </c>
      <c r="P787" s="342">
        <v>77919.649999999994</v>
      </c>
      <c r="Q787" s="916">
        <v>1</v>
      </c>
      <c r="R787" s="916">
        <v>12</v>
      </c>
      <c r="S787" s="1009">
        <v>156000</v>
      </c>
    </row>
    <row r="788" spans="1:19" s="30" customFormat="1" ht="23.25">
      <c r="A788" s="913" t="s">
        <v>37669</v>
      </c>
      <c r="B788" s="887" t="s">
        <v>280</v>
      </c>
      <c r="C788" s="887" t="s">
        <v>115</v>
      </c>
      <c r="D788" s="887" t="s">
        <v>21617</v>
      </c>
      <c r="E788" s="342">
        <v>12000</v>
      </c>
      <c r="F788" s="887" t="s">
        <v>21618</v>
      </c>
      <c r="G788" s="376" t="s">
        <v>21619</v>
      </c>
      <c r="H788" s="449" t="s">
        <v>21522</v>
      </c>
      <c r="I788" s="449"/>
      <c r="J788" s="449" t="s">
        <v>21518</v>
      </c>
      <c r="K788" s="915"/>
      <c r="L788" s="916"/>
      <c r="M788" s="342"/>
      <c r="N788" s="916">
        <v>1</v>
      </c>
      <c r="O788" s="916">
        <v>1</v>
      </c>
      <c r="P788" s="342">
        <v>12000</v>
      </c>
      <c r="Q788" s="916">
        <v>1</v>
      </c>
      <c r="R788" s="916">
        <v>12</v>
      </c>
      <c r="S788" s="1009">
        <v>144000</v>
      </c>
    </row>
    <row r="789" spans="1:19" s="30" customFormat="1" ht="23.25">
      <c r="A789" s="913" t="s">
        <v>37669</v>
      </c>
      <c r="B789" s="887" t="s">
        <v>280</v>
      </c>
      <c r="C789" s="887" t="s">
        <v>115</v>
      </c>
      <c r="D789" s="887" t="s">
        <v>21620</v>
      </c>
      <c r="E789" s="342">
        <v>12000</v>
      </c>
      <c r="F789" s="887" t="s">
        <v>21621</v>
      </c>
      <c r="G789" s="376" t="s">
        <v>21622</v>
      </c>
      <c r="H789" s="449" t="s">
        <v>21623</v>
      </c>
      <c r="I789" s="449"/>
      <c r="J789" s="449" t="s">
        <v>21518</v>
      </c>
      <c r="K789" s="915">
        <v>1</v>
      </c>
      <c r="L789" s="916">
        <v>8</v>
      </c>
      <c r="M789" s="342">
        <v>92000</v>
      </c>
      <c r="N789" s="916">
        <v>1</v>
      </c>
      <c r="O789" s="916">
        <v>6</v>
      </c>
      <c r="P789" s="342">
        <v>72000</v>
      </c>
      <c r="Q789" s="916">
        <v>1</v>
      </c>
      <c r="R789" s="916">
        <v>12</v>
      </c>
      <c r="S789" s="1009">
        <v>144000</v>
      </c>
    </row>
    <row r="790" spans="1:19" s="30" customFormat="1" ht="23.25">
      <c r="A790" s="913" t="s">
        <v>37669</v>
      </c>
      <c r="B790" s="887" t="s">
        <v>280</v>
      </c>
      <c r="C790" s="887" t="s">
        <v>115</v>
      </c>
      <c r="D790" s="887" t="s">
        <v>21613</v>
      </c>
      <c r="E790" s="342">
        <v>12000</v>
      </c>
      <c r="F790" s="887" t="s">
        <v>21625</v>
      </c>
      <c r="G790" s="376" t="s">
        <v>21626</v>
      </c>
      <c r="H790" s="449" t="s">
        <v>21517</v>
      </c>
      <c r="I790" s="449"/>
      <c r="J790" s="449" t="s">
        <v>21518</v>
      </c>
      <c r="K790" s="915">
        <v>1</v>
      </c>
      <c r="L790" s="916">
        <v>7</v>
      </c>
      <c r="M790" s="342">
        <v>77600</v>
      </c>
      <c r="N790" s="917"/>
      <c r="O790" s="917"/>
      <c r="P790" s="342"/>
      <c r="Q790" s="916"/>
      <c r="R790" s="916"/>
      <c r="S790" s="1009"/>
    </row>
    <row r="791" spans="1:19" s="30" customFormat="1" ht="23.25">
      <c r="A791" s="913" t="s">
        <v>37669</v>
      </c>
      <c r="B791" s="887" t="s">
        <v>280</v>
      </c>
      <c r="C791" s="887" t="s">
        <v>115</v>
      </c>
      <c r="D791" s="887" t="s">
        <v>21531</v>
      </c>
      <c r="E791" s="342">
        <v>10000</v>
      </c>
      <c r="F791" s="887" t="s">
        <v>21627</v>
      </c>
      <c r="G791" s="376" t="s">
        <v>21628</v>
      </c>
      <c r="H791" s="449" t="s">
        <v>21517</v>
      </c>
      <c r="I791" s="449"/>
      <c r="J791" s="449" t="s">
        <v>21518</v>
      </c>
      <c r="K791" s="915">
        <v>1</v>
      </c>
      <c r="L791" s="916">
        <v>12</v>
      </c>
      <c r="M791" s="342">
        <v>120000</v>
      </c>
      <c r="N791" s="916">
        <v>1</v>
      </c>
      <c r="O791" s="916">
        <v>6</v>
      </c>
      <c r="P791" s="342">
        <v>59997.919999999998</v>
      </c>
      <c r="Q791" s="916"/>
      <c r="R791" s="916"/>
      <c r="S791" s="1009"/>
    </row>
    <row r="792" spans="1:19" s="30" customFormat="1" ht="23.25">
      <c r="A792" s="913" t="s">
        <v>37669</v>
      </c>
      <c r="B792" s="887" t="s">
        <v>280</v>
      </c>
      <c r="C792" s="887" t="s">
        <v>115</v>
      </c>
      <c r="D792" s="887" t="s">
        <v>21629</v>
      </c>
      <c r="E792" s="342">
        <v>10000</v>
      </c>
      <c r="F792" s="887" t="s">
        <v>21627</v>
      </c>
      <c r="G792" s="376" t="s">
        <v>21628</v>
      </c>
      <c r="H792" s="449" t="s">
        <v>21517</v>
      </c>
      <c r="I792" s="449"/>
      <c r="J792" s="449" t="s">
        <v>21518</v>
      </c>
      <c r="K792" s="915"/>
      <c r="L792" s="916"/>
      <c r="M792" s="342"/>
      <c r="N792" s="916"/>
      <c r="O792" s="916"/>
      <c r="P792" s="342"/>
      <c r="Q792" s="916">
        <v>1</v>
      </c>
      <c r="R792" s="916">
        <v>12</v>
      </c>
      <c r="S792" s="1009">
        <v>120000</v>
      </c>
    </row>
    <row r="793" spans="1:19" s="30" customFormat="1" ht="23.25">
      <c r="A793" s="913" t="s">
        <v>37669</v>
      </c>
      <c r="B793" s="887" t="s">
        <v>280</v>
      </c>
      <c r="C793" s="887" t="s">
        <v>115</v>
      </c>
      <c r="D793" s="887" t="s">
        <v>21554</v>
      </c>
      <c r="E793" s="342">
        <v>15000</v>
      </c>
      <c r="F793" s="887" t="s">
        <v>21630</v>
      </c>
      <c r="G793" s="376" t="s">
        <v>21631</v>
      </c>
      <c r="H793" s="449" t="s">
        <v>21522</v>
      </c>
      <c r="I793" s="449"/>
      <c r="J793" s="449" t="s">
        <v>21518</v>
      </c>
      <c r="K793" s="915"/>
      <c r="L793" s="916"/>
      <c r="M793" s="342"/>
      <c r="N793" s="916">
        <v>1</v>
      </c>
      <c r="O793" s="916">
        <v>4</v>
      </c>
      <c r="P793" s="342">
        <v>50500</v>
      </c>
      <c r="Q793" s="916"/>
      <c r="R793" s="916"/>
      <c r="S793" s="1009"/>
    </row>
    <row r="794" spans="1:19" s="30" customFormat="1" ht="23.25">
      <c r="A794" s="913" t="s">
        <v>37669</v>
      </c>
      <c r="B794" s="887" t="s">
        <v>280</v>
      </c>
      <c r="C794" s="887" t="s">
        <v>115</v>
      </c>
      <c r="D794" s="887" t="s">
        <v>21632</v>
      </c>
      <c r="E794" s="342">
        <v>13000</v>
      </c>
      <c r="F794" s="887" t="s">
        <v>21633</v>
      </c>
      <c r="G794" s="376" t="s">
        <v>21634</v>
      </c>
      <c r="H794" s="449" t="s">
        <v>21635</v>
      </c>
      <c r="I794" s="449"/>
      <c r="J794" s="449" t="s">
        <v>21518</v>
      </c>
      <c r="K794" s="915">
        <v>1</v>
      </c>
      <c r="L794" s="916">
        <v>9</v>
      </c>
      <c r="M794" s="342">
        <v>126524.31</v>
      </c>
      <c r="N794" s="916">
        <v>1</v>
      </c>
      <c r="O794" s="916">
        <v>6</v>
      </c>
      <c r="P794" s="342">
        <v>78000</v>
      </c>
      <c r="Q794" s="916">
        <v>1</v>
      </c>
      <c r="R794" s="916">
        <v>12</v>
      </c>
      <c r="S794" s="1009">
        <v>156000</v>
      </c>
    </row>
    <row r="795" spans="1:19" s="30" customFormat="1" ht="23.25">
      <c r="A795" s="913" t="s">
        <v>37669</v>
      </c>
      <c r="B795" s="887" t="s">
        <v>280</v>
      </c>
      <c r="C795" s="887" t="s">
        <v>115</v>
      </c>
      <c r="D795" s="887" t="s">
        <v>21610</v>
      </c>
      <c r="E795" s="342">
        <v>10000</v>
      </c>
      <c r="F795" s="887" t="s">
        <v>21636</v>
      </c>
      <c r="G795" s="376" t="s">
        <v>21637</v>
      </c>
      <c r="H795" s="449" t="s">
        <v>21522</v>
      </c>
      <c r="I795" s="449"/>
      <c r="J795" s="449" t="s">
        <v>21518</v>
      </c>
      <c r="K795" s="915"/>
      <c r="L795" s="916"/>
      <c r="M795" s="342"/>
      <c r="N795" s="916">
        <v>1</v>
      </c>
      <c r="O795" s="916">
        <v>3</v>
      </c>
      <c r="P795" s="342">
        <v>26333.33</v>
      </c>
      <c r="Q795" s="916"/>
      <c r="R795" s="916"/>
      <c r="S795" s="1009"/>
    </row>
    <row r="796" spans="1:19" s="30" customFormat="1" ht="23.25">
      <c r="A796" s="913" t="s">
        <v>37669</v>
      </c>
      <c r="B796" s="887" t="s">
        <v>280</v>
      </c>
      <c r="C796" s="887" t="s">
        <v>115</v>
      </c>
      <c r="D796" s="887" t="s">
        <v>21638</v>
      </c>
      <c r="E796" s="342">
        <v>10000</v>
      </c>
      <c r="F796" s="887" t="s">
        <v>21639</v>
      </c>
      <c r="G796" s="376" t="s">
        <v>21640</v>
      </c>
      <c r="H796" s="449" t="s">
        <v>21522</v>
      </c>
      <c r="I796" s="449"/>
      <c r="J796" s="449" t="s">
        <v>21518</v>
      </c>
      <c r="K796" s="915"/>
      <c r="L796" s="916"/>
      <c r="M796" s="342"/>
      <c r="N796" s="916">
        <v>1</v>
      </c>
      <c r="O796" s="916">
        <v>3</v>
      </c>
      <c r="P796" s="342">
        <v>25991.67</v>
      </c>
      <c r="Q796" s="916"/>
      <c r="R796" s="916"/>
      <c r="S796" s="1009"/>
    </row>
    <row r="797" spans="1:19" s="30" customFormat="1" ht="23.25">
      <c r="A797" s="913" t="s">
        <v>37669</v>
      </c>
      <c r="B797" s="887" t="s">
        <v>280</v>
      </c>
      <c r="C797" s="887" t="s">
        <v>115</v>
      </c>
      <c r="D797" s="887" t="s">
        <v>21554</v>
      </c>
      <c r="E797" s="342">
        <v>15000</v>
      </c>
      <c r="F797" s="887" t="s">
        <v>21641</v>
      </c>
      <c r="G797" s="376" t="s">
        <v>21642</v>
      </c>
      <c r="H797" s="449" t="s">
        <v>21530</v>
      </c>
      <c r="I797" s="449"/>
      <c r="J797" s="449" t="s">
        <v>21518</v>
      </c>
      <c r="K797" s="915">
        <v>1</v>
      </c>
      <c r="L797" s="916">
        <v>12</v>
      </c>
      <c r="M797" s="342">
        <v>179997.91999999998</v>
      </c>
      <c r="N797" s="916">
        <v>1</v>
      </c>
      <c r="O797" s="916">
        <v>6</v>
      </c>
      <c r="P797" s="342">
        <v>89932.290000000008</v>
      </c>
      <c r="Q797" s="916">
        <v>1</v>
      </c>
      <c r="R797" s="916">
        <v>12</v>
      </c>
      <c r="S797" s="1009">
        <v>180000</v>
      </c>
    </row>
    <row r="798" spans="1:19" s="30" customFormat="1" ht="23.25">
      <c r="A798" s="913" t="s">
        <v>37669</v>
      </c>
      <c r="B798" s="887" t="s">
        <v>280</v>
      </c>
      <c r="C798" s="887" t="s">
        <v>115</v>
      </c>
      <c r="D798" s="887" t="s">
        <v>21643</v>
      </c>
      <c r="E798" s="342">
        <v>5000</v>
      </c>
      <c r="F798" s="887" t="s">
        <v>21644</v>
      </c>
      <c r="G798" s="376" t="s">
        <v>21645</v>
      </c>
      <c r="H798" s="449" t="s">
        <v>21643</v>
      </c>
      <c r="I798" s="449"/>
      <c r="J798" s="449" t="s">
        <v>21646</v>
      </c>
      <c r="K798" s="915">
        <v>1</v>
      </c>
      <c r="L798" s="916">
        <v>12</v>
      </c>
      <c r="M798" s="342">
        <v>59921.529999999992</v>
      </c>
      <c r="N798" s="916">
        <v>1</v>
      </c>
      <c r="O798" s="916">
        <v>6</v>
      </c>
      <c r="P798" s="342">
        <v>29998.61</v>
      </c>
      <c r="Q798" s="916">
        <v>1</v>
      </c>
      <c r="R798" s="916">
        <v>12</v>
      </c>
      <c r="S798" s="1009">
        <v>60000</v>
      </c>
    </row>
    <row r="799" spans="1:19" s="30" customFormat="1" ht="23.25">
      <c r="A799" s="913" t="s">
        <v>37669</v>
      </c>
      <c r="B799" s="887" t="s">
        <v>280</v>
      </c>
      <c r="C799" s="887" t="s">
        <v>115</v>
      </c>
      <c r="D799" s="887" t="s">
        <v>21647</v>
      </c>
      <c r="E799" s="342">
        <v>15000</v>
      </c>
      <c r="F799" s="887" t="s">
        <v>21648</v>
      </c>
      <c r="G799" s="376" t="s">
        <v>21649</v>
      </c>
      <c r="H799" s="449" t="s">
        <v>21530</v>
      </c>
      <c r="I799" s="449"/>
      <c r="J799" s="449" t="s">
        <v>21518</v>
      </c>
      <c r="K799" s="915">
        <v>1</v>
      </c>
      <c r="L799" s="916">
        <v>8</v>
      </c>
      <c r="M799" s="342">
        <v>115000</v>
      </c>
      <c r="N799" s="916">
        <v>1</v>
      </c>
      <c r="O799" s="916">
        <v>4</v>
      </c>
      <c r="P799" s="342">
        <v>60000</v>
      </c>
      <c r="Q799" s="916"/>
      <c r="R799" s="916"/>
      <c r="S799" s="1009"/>
    </row>
    <row r="800" spans="1:19" s="30" customFormat="1" ht="23.25">
      <c r="A800" s="913" t="s">
        <v>37669</v>
      </c>
      <c r="B800" s="887" t="s">
        <v>280</v>
      </c>
      <c r="C800" s="887" t="s">
        <v>115</v>
      </c>
      <c r="D800" s="887" t="s">
        <v>21590</v>
      </c>
      <c r="E800" s="342">
        <v>10000</v>
      </c>
      <c r="F800" s="887" t="s">
        <v>21650</v>
      </c>
      <c r="G800" s="376" t="s">
        <v>21651</v>
      </c>
      <c r="H800" s="449" t="s">
        <v>21517</v>
      </c>
      <c r="I800" s="449"/>
      <c r="J800" s="449" t="s">
        <v>21518</v>
      </c>
      <c r="K800" s="915">
        <v>1</v>
      </c>
      <c r="L800" s="916">
        <v>12</v>
      </c>
      <c r="M800" s="342">
        <v>120000</v>
      </c>
      <c r="N800" s="916">
        <v>1</v>
      </c>
      <c r="O800" s="916">
        <v>6</v>
      </c>
      <c r="P800" s="342">
        <v>59958.34</v>
      </c>
      <c r="Q800" s="916"/>
      <c r="R800" s="916"/>
      <c r="S800" s="1009"/>
    </row>
    <row r="801" spans="1:19" s="30" customFormat="1" ht="23.25">
      <c r="A801" s="913" t="s">
        <v>37669</v>
      </c>
      <c r="B801" s="887" t="s">
        <v>280</v>
      </c>
      <c r="C801" s="887" t="s">
        <v>115</v>
      </c>
      <c r="D801" s="887" t="s">
        <v>21652</v>
      </c>
      <c r="E801" s="342">
        <v>11000</v>
      </c>
      <c r="F801" s="887" t="s">
        <v>21653</v>
      </c>
      <c r="G801" s="376" t="s">
        <v>21654</v>
      </c>
      <c r="H801" s="449" t="s">
        <v>21522</v>
      </c>
      <c r="I801" s="449"/>
      <c r="J801" s="449" t="s">
        <v>21518</v>
      </c>
      <c r="K801" s="915"/>
      <c r="L801" s="916"/>
      <c r="M801" s="342"/>
      <c r="N801" s="916">
        <v>1</v>
      </c>
      <c r="O801" s="916">
        <v>1</v>
      </c>
      <c r="P801" s="342">
        <v>10633.33</v>
      </c>
      <c r="Q801" s="916"/>
      <c r="R801" s="916"/>
      <c r="S801" s="1009"/>
    </row>
    <row r="802" spans="1:19" s="30" customFormat="1" ht="23.25">
      <c r="A802" s="913" t="s">
        <v>37669</v>
      </c>
      <c r="B802" s="887" t="s">
        <v>280</v>
      </c>
      <c r="C802" s="887" t="s">
        <v>115</v>
      </c>
      <c r="D802" s="887" t="s">
        <v>21655</v>
      </c>
      <c r="E802" s="342">
        <v>9000</v>
      </c>
      <c r="F802" s="887" t="s">
        <v>21656</v>
      </c>
      <c r="G802" s="376" t="s">
        <v>21657</v>
      </c>
      <c r="H802" s="449" t="s">
        <v>21635</v>
      </c>
      <c r="I802" s="449" t="s">
        <v>21570</v>
      </c>
      <c r="J802" s="449"/>
      <c r="K802" s="915">
        <v>1</v>
      </c>
      <c r="L802" s="916">
        <v>12</v>
      </c>
      <c r="M802" s="342">
        <v>108000</v>
      </c>
      <c r="N802" s="916">
        <v>1</v>
      </c>
      <c r="O802" s="916">
        <v>6</v>
      </c>
      <c r="P802" s="342">
        <v>54000</v>
      </c>
      <c r="Q802" s="916">
        <v>1</v>
      </c>
      <c r="R802" s="916">
        <v>12</v>
      </c>
      <c r="S802" s="1009">
        <v>108000</v>
      </c>
    </row>
    <row r="803" spans="1:19" s="30" customFormat="1" ht="23.25">
      <c r="A803" s="913" t="s">
        <v>37669</v>
      </c>
      <c r="B803" s="887" t="s">
        <v>280</v>
      </c>
      <c r="C803" s="887" t="s">
        <v>115</v>
      </c>
      <c r="D803" s="887" t="s">
        <v>21658</v>
      </c>
      <c r="E803" s="342">
        <v>10000</v>
      </c>
      <c r="F803" s="887" t="s">
        <v>21659</v>
      </c>
      <c r="G803" s="376" t="s">
        <v>21660</v>
      </c>
      <c r="H803" s="449" t="s">
        <v>21661</v>
      </c>
      <c r="I803" s="449" t="s">
        <v>21570</v>
      </c>
      <c r="J803" s="449"/>
      <c r="K803" s="915">
        <v>1</v>
      </c>
      <c r="L803" s="916">
        <v>2</v>
      </c>
      <c r="M803" s="342">
        <v>21000</v>
      </c>
      <c r="N803" s="916">
        <v>1</v>
      </c>
      <c r="O803" s="916">
        <v>6</v>
      </c>
      <c r="P803" s="342">
        <v>60000</v>
      </c>
      <c r="Q803" s="916">
        <v>1</v>
      </c>
      <c r="R803" s="916">
        <v>12</v>
      </c>
      <c r="S803" s="1009">
        <v>120000</v>
      </c>
    </row>
    <row r="804" spans="1:19" s="30" customFormat="1" ht="23.25">
      <c r="A804" s="913" t="s">
        <v>37669</v>
      </c>
      <c r="B804" s="887" t="s">
        <v>280</v>
      </c>
      <c r="C804" s="887" t="s">
        <v>115</v>
      </c>
      <c r="D804" s="887" t="s">
        <v>21610</v>
      </c>
      <c r="E804" s="342">
        <v>10000</v>
      </c>
      <c r="F804" s="887" t="s">
        <v>21662</v>
      </c>
      <c r="G804" s="376" t="s">
        <v>21663</v>
      </c>
      <c r="H804" s="449" t="s">
        <v>21553</v>
      </c>
      <c r="I804" s="449"/>
      <c r="J804" s="449" t="s">
        <v>21518</v>
      </c>
      <c r="K804" s="915"/>
      <c r="L804" s="916"/>
      <c r="M804" s="342"/>
      <c r="N804" s="916">
        <v>1</v>
      </c>
      <c r="O804" s="916">
        <v>3</v>
      </c>
      <c r="P804" s="342">
        <v>26313.190000000002</v>
      </c>
      <c r="Q804" s="916"/>
      <c r="R804" s="916"/>
      <c r="S804" s="1009"/>
    </row>
    <row r="805" spans="1:19" s="30" customFormat="1" ht="23.25">
      <c r="A805" s="913" t="s">
        <v>37669</v>
      </c>
      <c r="B805" s="887" t="s">
        <v>280</v>
      </c>
      <c r="C805" s="887" t="s">
        <v>115</v>
      </c>
      <c r="D805" s="887" t="s">
        <v>21638</v>
      </c>
      <c r="E805" s="342">
        <v>11000</v>
      </c>
      <c r="F805" s="887" t="s">
        <v>21664</v>
      </c>
      <c r="G805" s="376" t="s">
        <v>21665</v>
      </c>
      <c r="H805" s="449" t="s">
        <v>21522</v>
      </c>
      <c r="I805" s="449"/>
      <c r="J805" s="449" t="s">
        <v>21518</v>
      </c>
      <c r="K805" s="915">
        <v>1</v>
      </c>
      <c r="L805" s="916">
        <v>12</v>
      </c>
      <c r="M805" s="342">
        <v>131310.33000000002</v>
      </c>
      <c r="N805" s="916">
        <v>1</v>
      </c>
      <c r="O805" s="916">
        <v>1</v>
      </c>
      <c r="P805" s="342">
        <v>7333.33</v>
      </c>
      <c r="Q805" s="916"/>
      <c r="R805" s="916"/>
      <c r="S805" s="1009"/>
    </row>
    <row r="806" spans="1:19" s="30" customFormat="1" ht="23.25">
      <c r="A806" s="913" t="s">
        <v>37669</v>
      </c>
      <c r="B806" s="887" t="s">
        <v>280</v>
      </c>
      <c r="C806" s="887" t="s">
        <v>115</v>
      </c>
      <c r="D806" s="887" t="s">
        <v>21610</v>
      </c>
      <c r="E806" s="342">
        <v>10000</v>
      </c>
      <c r="F806" s="887" t="s">
        <v>21666</v>
      </c>
      <c r="G806" s="376" t="s">
        <v>21667</v>
      </c>
      <c r="H806" s="449" t="s">
        <v>21522</v>
      </c>
      <c r="I806" s="449"/>
      <c r="J806" s="449" t="s">
        <v>21518</v>
      </c>
      <c r="K806" s="915"/>
      <c r="L806" s="916"/>
      <c r="M806" s="342"/>
      <c r="N806" s="916">
        <v>1</v>
      </c>
      <c r="O806" s="916">
        <v>3</v>
      </c>
      <c r="P806" s="342">
        <v>26329.86</v>
      </c>
      <c r="Q806" s="916"/>
      <c r="R806" s="916"/>
      <c r="S806" s="1009"/>
    </row>
    <row r="807" spans="1:19" s="30" customFormat="1" ht="23.25">
      <c r="A807" s="913" t="s">
        <v>37669</v>
      </c>
      <c r="B807" s="887" t="s">
        <v>280</v>
      </c>
      <c r="C807" s="887" t="s">
        <v>115</v>
      </c>
      <c r="D807" s="887" t="s">
        <v>21668</v>
      </c>
      <c r="E807" s="342">
        <v>9000</v>
      </c>
      <c r="F807" s="887" t="s">
        <v>21669</v>
      </c>
      <c r="G807" s="376" t="s">
        <v>21670</v>
      </c>
      <c r="H807" s="449" t="s">
        <v>21569</v>
      </c>
      <c r="I807" s="449" t="s">
        <v>21570</v>
      </c>
      <c r="J807" s="449"/>
      <c r="K807" s="915"/>
      <c r="L807" s="916"/>
      <c r="M807" s="342"/>
      <c r="N807" s="916"/>
      <c r="O807" s="916"/>
      <c r="P807" s="342"/>
      <c r="Q807" s="916">
        <v>1</v>
      </c>
      <c r="R807" s="916">
        <v>12</v>
      </c>
      <c r="S807" s="1009">
        <v>108000</v>
      </c>
    </row>
    <row r="808" spans="1:19" s="30" customFormat="1" ht="23.25">
      <c r="A808" s="913" t="s">
        <v>37669</v>
      </c>
      <c r="B808" s="887" t="s">
        <v>280</v>
      </c>
      <c r="C808" s="887" t="s">
        <v>115</v>
      </c>
      <c r="D808" s="887" t="s">
        <v>21671</v>
      </c>
      <c r="E808" s="342">
        <v>10000</v>
      </c>
      <c r="F808" s="887" t="s">
        <v>21672</v>
      </c>
      <c r="G808" s="376" t="s">
        <v>21673</v>
      </c>
      <c r="H808" s="449" t="s">
        <v>21553</v>
      </c>
      <c r="I808" s="449"/>
      <c r="J808" s="449" t="s">
        <v>21518</v>
      </c>
      <c r="K808" s="915">
        <v>1</v>
      </c>
      <c r="L808" s="916">
        <v>12</v>
      </c>
      <c r="M808" s="342">
        <v>120000</v>
      </c>
      <c r="N808" s="916">
        <v>1</v>
      </c>
      <c r="O808" s="916">
        <v>6</v>
      </c>
      <c r="P808" s="342">
        <v>59156.25</v>
      </c>
      <c r="Q808" s="916">
        <v>1</v>
      </c>
      <c r="R808" s="916">
        <v>12</v>
      </c>
      <c r="S808" s="1009">
        <v>120000</v>
      </c>
    </row>
    <row r="809" spans="1:19" s="30" customFormat="1" ht="23.25">
      <c r="A809" s="913" t="s">
        <v>37669</v>
      </c>
      <c r="B809" s="887" t="s">
        <v>280</v>
      </c>
      <c r="C809" s="887" t="s">
        <v>115</v>
      </c>
      <c r="D809" s="887" t="s">
        <v>21674</v>
      </c>
      <c r="E809" s="342">
        <v>14500</v>
      </c>
      <c r="F809" s="887" t="s">
        <v>21675</v>
      </c>
      <c r="G809" s="376" t="s">
        <v>21676</v>
      </c>
      <c r="H809" s="449" t="s">
        <v>21623</v>
      </c>
      <c r="I809" s="449"/>
      <c r="J809" s="449" t="s">
        <v>21518</v>
      </c>
      <c r="K809" s="915">
        <v>1</v>
      </c>
      <c r="L809" s="916">
        <v>12</v>
      </c>
      <c r="M809" s="342">
        <v>174000</v>
      </c>
      <c r="N809" s="916">
        <v>1</v>
      </c>
      <c r="O809" s="916">
        <v>6</v>
      </c>
      <c r="P809" s="342">
        <v>76366.67</v>
      </c>
      <c r="Q809" s="916"/>
      <c r="R809" s="916"/>
      <c r="S809" s="1009"/>
    </row>
    <row r="810" spans="1:19" s="30" customFormat="1" ht="23.25">
      <c r="A810" s="913" t="s">
        <v>37669</v>
      </c>
      <c r="B810" s="887" t="s">
        <v>280</v>
      </c>
      <c r="C810" s="887" t="s">
        <v>115</v>
      </c>
      <c r="D810" s="887" t="s">
        <v>21554</v>
      </c>
      <c r="E810" s="342">
        <v>15000</v>
      </c>
      <c r="F810" s="887" t="s">
        <v>21677</v>
      </c>
      <c r="G810" s="376" t="s">
        <v>21678</v>
      </c>
      <c r="H810" s="449" t="s">
        <v>21522</v>
      </c>
      <c r="I810" s="449"/>
      <c r="J810" s="449" t="s">
        <v>21518</v>
      </c>
      <c r="K810" s="915">
        <v>1</v>
      </c>
      <c r="L810" s="916">
        <v>11</v>
      </c>
      <c r="M810" s="342">
        <v>159985.41999999998</v>
      </c>
      <c r="N810" s="916">
        <v>1</v>
      </c>
      <c r="O810" s="916">
        <v>6</v>
      </c>
      <c r="P810" s="342">
        <v>90000</v>
      </c>
      <c r="Q810" s="916">
        <v>1</v>
      </c>
      <c r="R810" s="916">
        <v>12</v>
      </c>
      <c r="S810" s="1009">
        <v>180000</v>
      </c>
    </row>
    <row r="811" spans="1:19" s="30" customFormat="1" ht="23.25">
      <c r="A811" s="913" t="s">
        <v>37669</v>
      </c>
      <c r="B811" s="887" t="s">
        <v>280</v>
      </c>
      <c r="C811" s="887" t="s">
        <v>115</v>
      </c>
      <c r="D811" s="887" t="s">
        <v>21679</v>
      </c>
      <c r="E811" s="342">
        <v>12000</v>
      </c>
      <c r="F811" s="887" t="s">
        <v>21680</v>
      </c>
      <c r="G811" s="376" t="s">
        <v>21681</v>
      </c>
      <c r="H811" s="449" t="s">
        <v>21522</v>
      </c>
      <c r="I811" s="449"/>
      <c r="J811" s="449" t="s">
        <v>21518</v>
      </c>
      <c r="K811" s="915">
        <v>1</v>
      </c>
      <c r="L811" s="916">
        <v>10</v>
      </c>
      <c r="M811" s="342">
        <v>118800</v>
      </c>
      <c r="N811" s="916">
        <v>1</v>
      </c>
      <c r="O811" s="916">
        <v>6</v>
      </c>
      <c r="P811" s="342">
        <v>71897.5</v>
      </c>
      <c r="Q811" s="916">
        <v>1</v>
      </c>
      <c r="R811" s="916">
        <v>12</v>
      </c>
      <c r="S811" s="1009">
        <v>144000</v>
      </c>
    </row>
    <row r="812" spans="1:19" s="30" customFormat="1" ht="23.25">
      <c r="A812" s="913" t="s">
        <v>37669</v>
      </c>
      <c r="B812" s="887" t="s">
        <v>280</v>
      </c>
      <c r="C812" s="887" t="s">
        <v>115</v>
      </c>
      <c r="D812" s="887" t="s">
        <v>21610</v>
      </c>
      <c r="E812" s="342">
        <v>10000</v>
      </c>
      <c r="F812" s="887" t="s">
        <v>21682</v>
      </c>
      <c r="G812" s="376" t="s">
        <v>21683</v>
      </c>
      <c r="H812" s="449" t="s">
        <v>21522</v>
      </c>
      <c r="I812" s="449"/>
      <c r="J812" s="449" t="s">
        <v>21518</v>
      </c>
      <c r="K812" s="915"/>
      <c r="L812" s="916"/>
      <c r="M812" s="342"/>
      <c r="N812" s="916">
        <v>1</v>
      </c>
      <c r="O812" s="916">
        <v>3</v>
      </c>
      <c r="P812" s="342">
        <v>26329.86</v>
      </c>
      <c r="Q812" s="916"/>
      <c r="R812" s="916"/>
      <c r="S812" s="1009"/>
    </row>
    <row r="813" spans="1:19" s="30" customFormat="1" ht="23.25">
      <c r="A813" s="913" t="s">
        <v>37669</v>
      </c>
      <c r="B813" s="887" t="s">
        <v>280</v>
      </c>
      <c r="C813" s="887" t="s">
        <v>115</v>
      </c>
      <c r="D813" s="887" t="s">
        <v>21684</v>
      </c>
      <c r="E813" s="342">
        <v>8000</v>
      </c>
      <c r="F813" s="887" t="s">
        <v>21685</v>
      </c>
      <c r="G813" s="376" t="s">
        <v>21686</v>
      </c>
      <c r="H813" s="449" t="s">
        <v>21522</v>
      </c>
      <c r="I813" s="449"/>
      <c r="J813" s="449" t="s">
        <v>21518</v>
      </c>
      <c r="K813" s="915">
        <v>1</v>
      </c>
      <c r="L813" s="916">
        <v>12</v>
      </c>
      <c r="M813" s="342">
        <v>94558.01</v>
      </c>
      <c r="N813" s="916">
        <v>1</v>
      </c>
      <c r="O813" s="916">
        <v>6</v>
      </c>
      <c r="P813" s="342">
        <v>48000</v>
      </c>
      <c r="Q813" s="916">
        <v>1</v>
      </c>
      <c r="R813" s="916">
        <v>12</v>
      </c>
      <c r="S813" s="1009">
        <v>96000</v>
      </c>
    </row>
    <row r="814" spans="1:19" s="30" customFormat="1" ht="23.25">
      <c r="A814" s="913" t="s">
        <v>37669</v>
      </c>
      <c r="B814" s="887" t="s">
        <v>280</v>
      </c>
      <c r="C814" s="887" t="s">
        <v>115</v>
      </c>
      <c r="D814" s="887" t="s">
        <v>21554</v>
      </c>
      <c r="E814" s="342">
        <v>15000</v>
      </c>
      <c r="F814" s="887" t="s">
        <v>21687</v>
      </c>
      <c r="G814" s="376" t="s">
        <v>21688</v>
      </c>
      <c r="H814" s="449" t="s">
        <v>21522</v>
      </c>
      <c r="I814" s="449"/>
      <c r="J814" s="449" t="s">
        <v>21518</v>
      </c>
      <c r="K814" s="915">
        <v>1</v>
      </c>
      <c r="L814" s="916">
        <v>12</v>
      </c>
      <c r="M814" s="342">
        <v>180000</v>
      </c>
      <c r="N814" s="916">
        <v>1</v>
      </c>
      <c r="O814" s="916">
        <v>6</v>
      </c>
      <c r="P814" s="342">
        <v>88966.67</v>
      </c>
      <c r="Q814" s="916">
        <v>1</v>
      </c>
      <c r="R814" s="916">
        <v>12</v>
      </c>
      <c r="S814" s="1009">
        <v>180000</v>
      </c>
    </row>
    <row r="815" spans="1:19" s="30" customFormat="1" ht="23.25">
      <c r="A815" s="913" t="s">
        <v>37669</v>
      </c>
      <c r="B815" s="887" t="s">
        <v>280</v>
      </c>
      <c r="C815" s="887" t="s">
        <v>115</v>
      </c>
      <c r="D815" s="887" t="s">
        <v>21546</v>
      </c>
      <c r="E815" s="342">
        <v>10000</v>
      </c>
      <c r="F815" s="887" t="s">
        <v>21689</v>
      </c>
      <c r="G815" s="376" t="s">
        <v>21690</v>
      </c>
      <c r="H815" s="449" t="s">
        <v>21599</v>
      </c>
      <c r="I815" s="449"/>
      <c r="J815" s="449" t="s">
        <v>21518</v>
      </c>
      <c r="K815" s="915">
        <v>1</v>
      </c>
      <c r="L815" s="916">
        <v>6</v>
      </c>
      <c r="M815" s="342">
        <v>60000</v>
      </c>
      <c r="N815" s="917"/>
      <c r="O815" s="917"/>
      <c r="P815" s="342"/>
      <c r="Q815" s="916"/>
      <c r="R815" s="916"/>
      <c r="S815" s="1009"/>
    </row>
    <row r="816" spans="1:19" s="30" customFormat="1" ht="23.25">
      <c r="A816" s="913" t="s">
        <v>37669</v>
      </c>
      <c r="B816" s="887" t="s">
        <v>280</v>
      </c>
      <c r="C816" s="887" t="s">
        <v>115</v>
      </c>
      <c r="D816" s="887" t="s">
        <v>21691</v>
      </c>
      <c r="E816" s="342">
        <v>10000</v>
      </c>
      <c r="F816" s="887" t="s">
        <v>21692</v>
      </c>
      <c r="G816" s="376" t="s">
        <v>21693</v>
      </c>
      <c r="H816" s="449" t="s">
        <v>21635</v>
      </c>
      <c r="I816" s="449" t="s">
        <v>21570</v>
      </c>
      <c r="J816" s="449"/>
      <c r="K816" s="915">
        <v>1</v>
      </c>
      <c r="L816" s="916">
        <v>12</v>
      </c>
      <c r="M816" s="342">
        <v>118975.69</v>
      </c>
      <c r="N816" s="916">
        <v>1</v>
      </c>
      <c r="O816" s="916">
        <v>6</v>
      </c>
      <c r="P816" s="342">
        <v>53209.020000000004</v>
      </c>
      <c r="Q816" s="916"/>
      <c r="R816" s="916"/>
      <c r="S816" s="1009"/>
    </row>
    <row r="817" spans="1:19" s="30" customFormat="1" ht="23.25">
      <c r="A817" s="913" t="s">
        <v>37669</v>
      </c>
      <c r="B817" s="887" t="s">
        <v>280</v>
      </c>
      <c r="C817" s="887" t="s">
        <v>115</v>
      </c>
      <c r="D817" s="887" t="s">
        <v>21577</v>
      </c>
      <c r="E817" s="342">
        <v>8000</v>
      </c>
      <c r="F817" s="887" t="s">
        <v>21694</v>
      </c>
      <c r="G817" s="376" t="s">
        <v>21695</v>
      </c>
      <c r="H817" s="449" t="s">
        <v>21517</v>
      </c>
      <c r="I817" s="449"/>
      <c r="J817" s="449" t="s">
        <v>21518</v>
      </c>
      <c r="K817" s="915"/>
      <c r="L817" s="916"/>
      <c r="M817" s="342"/>
      <c r="N817" s="916"/>
      <c r="O817" s="916"/>
      <c r="P817" s="342"/>
      <c r="Q817" s="916">
        <v>1</v>
      </c>
      <c r="R817" s="916">
        <v>12</v>
      </c>
      <c r="S817" s="1009">
        <v>96000</v>
      </c>
    </row>
    <row r="818" spans="1:19" s="30" customFormat="1" ht="23.25">
      <c r="A818" s="913" t="s">
        <v>37669</v>
      </c>
      <c r="B818" s="887" t="s">
        <v>280</v>
      </c>
      <c r="C818" s="887" t="s">
        <v>115</v>
      </c>
      <c r="D818" s="887" t="s">
        <v>21554</v>
      </c>
      <c r="E818" s="342">
        <v>15000</v>
      </c>
      <c r="F818" s="887" t="s">
        <v>21696</v>
      </c>
      <c r="G818" s="376" t="s">
        <v>21697</v>
      </c>
      <c r="H818" s="449" t="s">
        <v>21553</v>
      </c>
      <c r="I818" s="449"/>
      <c r="J818" s="449" t="s">
        <v>21518</v>
      </c>
      <c r="K818" s="915">
        <v>1</v>
      </c>
      <c r="L818" s="916">
        <v>2</v>
      </c>
      <c r="M818" s="342">
        <v>30000</v>
      </c>
      <c r="N818" s="917"/>
      <c r="O818" s="917"/>
      <c r="P818" s="342"/>
      <c r="Q818" s="916"/>
      <c r="R818" s="916"/>
      <c r="S818" s="1009"/>
    </row>
    <row r="819" spans="1:19" s="30" customFormat="1" ht="23.25">
      <c r="A819" s="913" t="s">
        <v>37669</v>
      </c>
      <c r="B819" s="887" t="s">
        <v>280</v>
      </c>
      <c r="C819" s="887" t="s">
        <v>115</v>
      </c>
      <c r="D819" s="887" t="s">
        <v>21698</v>
      </c>
      <c r="E819" s="342">
        <v>12000</v>
      </c>
      <c r="F819" s="887" t="s">
        <v>21699</v>
      </c>
      <c r="G819" s="376" t="s">
        <v>21700</v>
      </c>
      <c r="H819" s="449" t="s">
        <v>21522</v>
      </c>
      <c r="I819" s="449"/>
      <c r="J819" s="449" t="s">
        <v>21518</v>
      </c>
      <c r="K819" s="915">
        <v>1</v>
      </c>
      <c r="L819" s="916">
        <v>12</v>
      </c>
      <c r="M819" s="342">
        <v>143607.38</v>
      </c>
      <c r="N819" s="916">
        <v>1</v>
      </c>
      <c r="O819" s="916">
        <v>6</v>
      </c>
      <c r="P819" s="342">
        <v>71973.34</v>
      </c>
      <c r="Q819" s="916">
        <v>1</v>
      </c>
      <c r="R819" s="916">
        <v>12</v>
      </c>
      <c r="S819" s="1009">
        <v>144000</v>
      </c>
    </row>
    <row r="820" spans="1:19" s="30" customFormat="1" ht="23.25">
      <c r="A820" s="913" t="s">
        <v>37669</v>
      </c>
      <c r="B820" s="887" t="s">
        <v>280</v>
      </c>
      <c r="C820" s="887" t="s">
        <v>115</v>
      </c>
      <c r="D820" s="887" t="s">
        <v>21580</v>
      </c>
      <c r="E820" s="342">
        <v>10000</v>
      </c>
      <c r="F820" s="887" t="s">
        <v>21701</v>
      </c>
      <c r="G820" s="376" t="s">
        <v>21702</v>
      </c>
      <c r="H820" s="449" t="s">
        <v>21517</v>
      </c>
      <c r="I820" s="449"/>
      <c r="J820" s="449" t="s">
        <v>21518</v>
      </c>
      <c r="K820" s="915">
        <v>1</v>
      </c>
      <c r="L820" s="916">
        <v>10</v>
      </c>
      <c r="M820" s="342">
        <v>99666.67</v>
      </c>
      <c r="N820" s="916">
        <v>1</v>
      </c>
      <c r="O820" s="916">
        <v>6</v>
      </c>
      <c r="P820" s="342">
        <v>60000</v>
      </c>
      <c r="Q820" s="916">
        <v>1</v>
      </c>
      <c r="R820" s="916">
        <v>12</v>
      </c>
      <c r="S820" s="1009">
        <v>120000</v>
      </c>
    </row>
    <row r="821" spans="1:19" s="30" customFormat="1" ht="23.25">
      <c r="A821" s="913" t="s">
        <v>37669</v>
      </c>
      <c r="B821" s="887" t="s">
        <v>280</v>
      </c>
      <c r="C821" s="887" t="s">
        <v>115</v>
      </c>
      <c r="D821" s="887" t="s">
        <v>21577</v>
      </c>
      <c r="E821" s="342">
        <v>8000</v>
      </c>
      <c r="F821" s="887" t="s">
        <v>21703</v>
      </c>
      <c r="G821" s="376" t="s">
        <v>21704</v>
      </c>
      <c r="H821" s="449" t="s">
        <v>21569</v>
      </c>
      <c r="I821" s="449"/>
      <c r="J821" s="449" t="s">
        <v>21518</v>
      </c>
      <c r="K821" s="915">
        <v>1</v>
      </c>
      <c r="L821" s="916">
        <v>1</v>
      </c>
      <c r="M821" s="342">
        <v>1600</v>
      </c>
      <c r="N821" s="917"/>
      <c r="O821" s="917"/>
      <c r="P821" s="342"/>
      <c r="Q821" s="916"/>
      <c r="R821" s="916"/>
      <c r="S821" s="1009"/>
    </row>
    <row r="822" spans="1:19" s="30" customFormat="1" ht="23.25">
      <c r="A822" s="913" t="s">
        <v>37669</v>
      </c>
      <c r="B822" s="887" t="s">
        <v>280</v>
      </c>
      <c r="C822" s="887" t="s">
        <v>115</v>
      </c>
      <c r="D822" s="887" t="s">
        <v>21705</v>
      </c>
      <c r="E822" s="342">
        <v>10000</v>
      </c>
      <c r="F822" s="887" t="s">
        <v>21706</v>
      </c>
      <c r="G822" s="376" t="s">
        <v>21707</v>
      </c>
      <c r="H822" s="449" t="s">
        <v>21616</v>
      </c>
      <c r="I822" s="449"/>
      <c r="J822" s="449" t="s">
        <v>21518</v>
      </c>
      <c r="K822" s="915">
        <v>1</v>
      </c>
      <c r="L822" s="916">
        <v>12</v>
      </c>
      <c r="M822" s="342">
        <v>118788.7</v>
      </c>
      <c r="N822" s="916">
        <v>1</v>
      </c>
      <c r="O822" s="916">
        <v>6</v>
      </c>
      <c r="P822" s="342">
        <v>60000</v>
      </c>
      <c r="Q822" s="916">
        <v>1</v>
      </c>
      <c r="R822" s="916">
        <v>12</v>
      </c>
      <c r="S822" s="1009">
        <v>120000</v>
      </c>
    </row>
    <row r="823" spans="1:19" s="30" customFormat="1" ht="23.25">
      <c r="A823" s="913" t="s">
        <v>37669</v>
      </c>
      <c r="B823" s="887" t="s">
        <v>280</v>
      </c>
      <c r="C823" s="887" t="s">
        <v>115</v>
      </c>
      <c r="D823" s="887" t="s">
        <v>21534</v>
      </c>
      <c r="E823" s="342">
        <v>10000</v>
      </c>
      <c r="F823" s="887" t="s">
        <v>21708</v>
      </c>
      <c r="G823" s="376" t="s">
        <v>21709</v>
      </c>
      <c r="H823" s="449" t="s">
        <v>21522</v>
      </c>
      <c r="I823" s="449"/>
      <c r="J823" s="449" t="s">
        <v>21518</v>
      </c>
      <c r="K823" s="915">
        <v>1</v>
      </c>
      <c r="L823" s="916">
        <v>12</v>
      </c>
      <c r="M823" s="342">
        <v>117324</v>
      </c>
      <c r="N823" s="916">
        <v>1</v>
      </c>
      <c r="O823" s="916">
        <v>6</v>
      </c>
      <c r="P823" s="342">
        <v>59916.67</v>
      </c>
      <c r="Q823" s="916">
        <v>1</v>
      </c>
      <c r="R823" s="916">
        <v>12</v>
      </c>
      <c r="S823" s="1009">
        <v>120000</v>
      </c>
    </row>
    <row r="824" spans="1:19" s="30" customFormat="1" ht="23.25">
      <c r="A824" s="913" t="s">
        <v>37669</v>
      </c>
      <c r="B824" s="887" t="s">
        <v>280</v>
      </c>
      <c r="C824" s="887" t="s">
        <v>115</v>
      </c>
      <c r="D824" s="887" t="s">
        <v>21531</v>
      </c>
      <c r="E824" s="342">
        <v>10000</v>
      </c>
      <c r="F824" s="887" t="s">
        <v>21710</v>
      </c>
      <c r="G824" s="376" t="s">
        <v>21711</v>
      </c>
      <c r="H824" s="449" t="s">
        <v>21522</v>
      </c>
      <c r="I824" s="449"/>
      <c r="J824" s="449" t="s">
        <v>21518</v>
      </c>
      <c r="K824" s="915">
        <v>1</v>
      </c>
      <c r="L824" s="916">
        <v>4</v>
      </c>
      <c r="M824" s="342">
        <v>40000</v>
      </c>
      <c r="N824" s="917"/>
      <c r="O824" s="917"/>
      <c r="P824" s="342"/>
      <c r="Q824" s="916"/>
      <c r="R824" s="916"/>
      <c r="S824" s="1009"/>
    </row>
    <row r="825" spans="1:19" s="30" customFormat="1" ht="23.25">
      <c r="A825" s="913" t="s">
        <v>37669</v>
      </c>
      <c r="B825" s="887" t="s">
        <v>280</v>
      </c>
      <c r="C825" s="887" t="s">
        <v>115</v>
      </c>
      <c r="D825" s="887" t="s">
        <v>21712</v>
      </c>
      <c r="E825" s="342">
        <v>5500</v>
      </c>
      <c r="F825" s="887" t="s">
        <v>21713</v>
      </c>
      <c r="G825" s="376" t="s">
        <v>21714</v>
      </c>
      <c r="H825" s="449" t="s">
        <v>21715</v>
      </c>
      <c r="I825" s="449" t="s">
        <v>21570</v>
      </c>
      <c r="J825" s="449"/>
      <c r="K825" s="915">
        <v>1</v>
      </c>
      <c r="L825" s="916">
        <v>12</v>
      </c>
      <c r="M825" s="342">
        <v>65992.36</v>
      </c>
      <c r="N825" s="916">
        <v>1</v>
      </c>
      <c r="O825" s="916">
        <v>6</v>
      </c>
      <c r="P825" s="342">
        <v>32816.29</v>
      </c>
      <c r="Q825" s="916">
        <v>1</v>
      </c>
      <c r="R825" s="916">
        <v>12</v>
      </c>
      <c r="S825" s="1009">
        <v>66000</v>
      </c>
    </row>
    <row r="826" spans="1:19" s="30" customFormat="1" ht="23.25">
      <c r="A826" s="913" t="s">
        <v>37669</v>
      </c>
      <c r="B826" s="887" t="s">
        <v>280</v>
      </c>
      <c r="C826" s="887" t="s">
        <v>115</v>
      </c>
      <c r="D826" s="887" t="s">
        <v>21716</v>
      </c>
      <c r="E826" s="342">
        <v>7000</v>
      </c>
      <c r="F826" s="887" t="s">
        <v>21717</v>
      </c>
      <c r="G826" s="376" t="s">
        <v>21718</v>
      </c>
      <c r="H826" s="449" t="s">
        <v>21522</v>
      </c>
      <c r="I826" s="449"/>
      <c r="J826" s="449" t="s">
        <v>21518</v>
      </c>
      <c r="K826" s="915"/>
      <c r="L826" s="916"/>
      <c r="M826" s="342"/>
      <c r="N826" s="916">
        <v>1</v>
      </c>
      <c r="O826" s="916">
        <v>2</v>
      </c>
      <c r="P826" s="342">
        <v>10266.67</v>
      </c>
      <c r="Q826" s="916"/>
      <c r="R826" s="916"/>
      <c r="S826" s="1009"/>
    </row>
    <row r="827" spans="1:19" s="30" customFormat="1" ht="23.25">
      <c r="A827" s="913" t="s">
        <v>37669</v>
      </c>
      <c r="B827" s="887" t="s">
        <v>280</v>
      </c>
      <c r="C827" s="887" t="s">
        <v>115</v>
      </c>
      <c r="D827" s="887" t="s">
        <v>21719</v>
      </c>
      <c r="E827" s="342">
        <v>10000</v>
      </c>
      <c r="F827" s="887" t="s">
        <v>21720</v>
      </c>
      <c r="G827" s="376" t="s">
        <v>21721</v>
      </c>
      <c r="H827" s="449" t="s">
        <v>21522</v>
      </c>
      <c r="I827" s="449"/>
      <c r="J827" s="449" t="s">
        <v>21518</v>
      </c>
      <c r="K827" s="915"/>
      <c r="L827" s="916"/>
      <c r="M827" s="342"/>
      <c r="N827" s="916">
        <v>1</v>
      </c>
      <c r="O827" s="916">
        <v>2</v>
      </c>
      <c r="P827" s="342">
        <v>19666.669999999998</v>
      </c>
      <c r="Q827" s="916"/>
      <c r="R827" s="916"/>
      <c r="S827" s="1009"/>
    </row>
    <row r="828" spans="1:19" s="30" customFormat="1" ht="23.25">
      <c r="A828" s="913" t="s">
        <v>37669</v>
      </c>
      <c r="B828" s="887" t="s">
        <v>280</v>
      </c>
      <c r="C828" s="887" t="s">
        <v>115</v>
      </c>
      <c r="D828" s="887" t="s">
        <v>21722</v>
      </c>
      <c r="E828" s="342">
        <v>4500</v>
      </c>
      <c r="F828" s="887" t="s">
        <v>21723</v>
      </c>
      <c r="G828" s="376" t="s">
        <v>21724</v>
      </c>
      <c r="H828" s="449" t="s">
        <v>21569</v>
      </c>
      <c r="I828" s="449"/>
      <c r="J828" s="449" t="s">
        <v>21646</v>
      </c>
      <c r="K828" s="915">
        <v>1</v>
      </c>
      <c r="L828" s="916">
        <v>12</v>
      </c>
      <c r="M828" s="342">
        <v>54000</v>
      </c>
      <c r="N828" s="916">
        <v>1</v>
      </c>
      <c r="O828" s="916">
        <v>6</v>
      </c>
      <c r="P828" s="342">
        <v>27000</v>
      </c>
      <c r="Q828" s="916">
        <v>1</v>
      </c>
      <c r="R828" s="916">
        <v>12</v>
      </c>
      <c r="S828" s="1009">
        <v>54000</v>
      </c>
    </row>
    <row r="829" spans="1:19" s="30" customFormat="1" ht="23.25">
      <c r="A829" s="913" t="s">
        <v>37669</v>
      </c>
      <c r="B829" s="887" t="s">
        <v>280</v>
      </c>
      <c r="C829" s="887" t="s">
        <v>115</v>
      </c>
      <c r="D829" s="887" t="s">
        <v>21725</v>
      </c>
      <c r="E829" s="342">
        <v>8000</v>
      </c>
      <c r="F829" s="887" t="s">
        <v>21726</v>
      </c>
      <c r="G829" s="376" t="s">
        <v>21727</v>
      </c>
      <c r="H829" s="449" t="s">
        <v>21728</v>
      </c>
      <c r="I829" s="449"/>
      <c r="J829" s="449" t="s">
        <v>21518</v>
      </c>
      <c r="K829" s="915">
        <v>1</v>
      </c>
      <c r="L829" s="916">
        <v>11</v>
      </c>
      <c r="M829" s="342">
        <v>85290</v>
      </c>
      <c r="N829" s="916">
        <v>1</v>
      </c>
      <c r="O829" s="916">
        <v>6</v>
      </c>
      <c r="P829" s="342">
        <v>47718.33</v>
      </c>
      <c r="Q829" s="916">
        <v>1</v>
      </c>
      <c r="R829" s="916">
        <v>12</v>
      </c>
      <c r="S829" s="1009">
        <v>96000</v>
      </c>
    </row>
    <row r="830" spans="1:19" s="30" customFormat="1" ht="23.25">
      <c r="A830" s="913" t="s">
        <v>37669</v>
      </c>
      <c r="B830" s="887" t="s">
        <v>280</v>
      </c>
      <c r="C830" s="887" t="s">
        <v>115</v>
      </c>
      <c r="D830" s="887" t="s">
        <v>21610</v>
      </c>
      <c r="E830" s="342">
        <v>10000</v>
      </c>
      <c r="F830" s="887" t="s">
        <v>21729</v>
      </c>
      <c r="G830" s="376" t="s">
        <v>21730</v>
      </c>
      <c r="H830" s="449" t="s">
        <v>21522</v>
      </c>
      <c r="I830" s="449"/>
      <c r="J830" s="449" t="s">
        <v>21518</v>
      </c>
      <c r="K830" s="915"/>
      <c r="L830" s="916"/>
      <c r="M830" s="342"/>
      <c r="N830" s="916">
        <v>1</v>
      </c>
      <c r="O830" s="916">
        <v>3</v>
      </c>
      <c r="P830" s="342">
        <v>26172.910000000003</v>
      </c>
      <c r="Q830" s="916"/>
      <c r="R830" s="916"/>
      <c r="S830" s="1009"/>
    </row>
    <row r="831" spans="1:19" s="30" customFormat="1" ht="23.25">
      <c r="A831" s="913" t="s">
        <v>37669</v>
      </c>
      <c r="B831" s="887" t="s">
        <v>280</v>
      </c>
      <c r="C831" s="887" t="s">
        <v>115</v>
      </c>
      <c r="D831" s="887" t="s">
        <v>21731</v>
      </c>
      <c r="E831" s="342">
        <v>4000</v>
      </c>
      <c r="F831" s="887" t="s">
        <v>21732</v>
      </c>
      <c r="G831" s="376" t="s">
        <v>21733</v>
      </c>
      <c r="H831" s="449" t="s">
        <v>21728</v>
      </c>
      <c r="I831" s="449" t="s">
        <v>21570</v>
      </c>
      <c r="J831" s="449"/>
      <c r="K831" s="915">
        <v>1</v>
      </c>
      <c r="L831" s="916">
        <v>12</v>
      </c>
      <c r="M831" s="342">
        <v>47314.6</v>
      </c>
      <c r="N831" s="916">
        <v>1</v>
      </c>
      <c r="O831" s="916">
        <v>6</v>
      </c>
      <c r="P831" s="342">
        <v>24000</v>
      </c>
      <c r="Q831" s="916">
        <v>1</v>
      </c>
      <c r="R831" s="916">
        <v>12</v>
      </c>
      <c r="S831" s="1009">
        <v>48000</v>
      </c>
    </row>
    <row r="832" spans="1:19" s="30" customFormat="1" ht="23.25">
      <c r="A832" s="913" t="s">
        <v>37669</v>
      </c>
      <c r="B832" s="887" t="s">
        <v>280</v>
      </c>
      <c r="C832" s="887" t="s">
        <v>115</v>
      </c>
      <c r="D832" s="887" t="s">
        <v>21617</v>
      </c>
      <c r="E832" s="342">
        <v>12000</v>
      </c>
      <c r="F832" s="887" t="s">
        <v>21734</v>
      </c>
      <c r="G832" s="376" t="s">
        <v>21735</v>
      </c>
      <c r="H832" s="449" t="s">
        <v>21522</v>
      </c>
      <c r="I832" s="449"/>
      <c r="J832" s="449" t="s">
        <v>21518</v>
      </c>
      <c r="K832" s="915">
        <v>1</v>
      </c>
      <c r="L832" s="916">
        <v>3</v>
      </c>
      <c r="M832" s="342">
        <v>32500</v>
      </c>
      <c r="N832" s="916">
        <v>1</v>
      </c>
      <c r="O832" s="916">
        <v>3</v>
      </c>
      <c r="P832" s="342">
        <v>28000</v>
      </c>
      <c r="Q832" s="916"/>
      <c r="R832" s="916"/>
      <c r="S832" s="1009"/>
    </row>
    <row r="833" spans="1:19" s="30" customFormat="1" ht="23.25">
      <c r="A833" s="913" t="s">
        <v>37669</v>
      </c>
      <c r="B833" s="887" t="s">
        <v>280</v>
      </c>
      <c r="C833" s="887" t="s">
        <v>115</v>
      </c>
      <c r="D833" s="887" t="s">
        <v>21538</v>
      </c>
      <c r="E833" s="342">
        <v>11000</v>
      </c>
      <c r="F833" s="887" t="s">
        <v>21736</v>
      </c>
      <c r="G833" s="376" t="s">
        <v>21737</v>
      </c>
      <c r="H833" s="449" t="s">
        <v>21530</v>
      </c>
      <c r="I833" s="449"/>
      <c r="J833" s="449" t="s">
        <v>21518</v>
      </c>
      <c r="K833" s="915">
        <v>1</v>
      </c>
      <c r="L833" s="916">
        <v>12</v>
      </c>
      <c r="M833" s="342">
        <v>130876.2</v>
      </c>
      <c r="N833" s="916">
        <v>1</v>
      </c>
      <c r="O833" s="916">
        <v>6</v>
      </c>
      <c r="P833" s="342">
        <v>66000</v>
      </c>
      <c r="Q833" s="916">
        <v>1</v>
      </c>
      <c r="R833" s="916">
        <v>12</v>
      </c>
      <c r="S833" s="1009">
        <v>132000</v>
      </c>
    </row>
    <row r="834" spans="1:19" s="30" customFormat="1" ht="23.25">
      <c r="A834" s="913" t="s">
        <v>37669</v>
      </c>
      <c r="B834" s="887" t="s">
        <v>280</v>
      </c>
      <c r="C834" s="887" t="s">
        <v>115</v>
      </c>
      <c r="D834" s="887" t="s">
        <v>21738</v>
      </c>
      <c r="E834" s="342">
        <v>8000</v>
      </c>
      <c r="F834" s="887" t="s">
        <v>21739</v>
      </c>
      <c r="G834" s="376" t="s">
        <v>21740</v>
      </c>
      <c r="H834" s="449" t="s">
        <v>21569</v>
      </c>
      <c r="I834" s="449" t="s">
        <v>21570</v>
      </c>
      <c r="J834" s="449"/>
      <c r="K834" s="915"/>
      <c r="L834" s="916"/>
      <c r="M834" s="342"/>
      <c r="N834" s="916"/>
      <c r="O834" s="916"/>
      <c r="P834" s="342"/>
      <c r="Q834" s="916">
        <v>1</v>
      </c>
      <c r="R834" s="916">
        <v>12</v>
      </c>
      <c r="S834" s="1009">
        <v>96000</v>
      </c>
    </row>
    <row r="835" spans="1:19" s="30" customFormat="1" ht="23.25">
      <c r="A835" s="913" t="s">
        <v>37669</v>
      </c>
      <c r="B835" s="887" t="s">
        <v>280</v>
      </c>
      <c r="C835" s="887" t="s">
        <v>115</v>
      </c>
      <c r="D835" s="887" t="s">
        <v>21534</v>
      </c>
      <c r="E835" s="342">
        <v>10000</v>
      </c>
      <c r="F835" s="887" t="s">
        <v>21741</v>
      </c>
      <c r="G835" s="376" t="s">
        <v>21742</v>
      </c>
      <c r="H835" s="449" t="s">
        <v>21522</v>
      </c>
      <c r="I835" s="449"/>
      <c r="J835" s="449" t="s">
        <v>21518</v>
      </c>
      <c r="K835" s="915">
        <v>1</v>
      </c>
      <c r="L835" s="916">
        <v>12</v>
      </c>
      <c r="M835" s="342">
        <v>118566.3</v>
      </c>
      <c r="N835" s="916">
        <v>1</v>
      </c>
      <c r="O835" s="916">
        <v>6</v>
      </c>
      <c r="P835" s="342">
        <v>60000</v>
      </c>
      <c r="Q835" s="916">
        <v>1</v>
      </c>
      <c r="R835" s="916">
        <v>12</v>
      </c>
      <c r="S835" s="1009">
        <v>120000</v>
      </c>
    </row>
    <row r="836" spans="1:19" s="30" customFormat="1" ht="23.25">
      <c r="A836" s="913" t="s">
        <v>37669</v>
      </c>
      <c r="B836" s="887" t="s">
        <v>280</v>
      </c>
      <c r="C836" s="887" t="s">
        <v>115</v>
      </c>
      <c r="D836" s="887" t="s">
        <v>21743</v>
      </c>
      <c r="E836" s="342">
        <v>14500</v>
      </c>
      <c r="F836" s="887" t="s">
        <v>21744</v>
      </c>
      <c r="G836" s="376" t="s">
        <v>21745</v>
      </c>
      <c r="H836" s="449" t="s">
        <v>21517</v>
      </c>
      <c r="I836" s="449"/>
      <c r="J836" s="449" t="s">
        <v>21518</v>
      </c>
      <c r="K836" s="915">
        <v>1</v>
      </c>
      <c r="L836" s="916">
        <v>10</v>
      </c>
      <c r="M836" s="342">
        <v>138766</v>
      </c>
      <c r="N836" s="916">
        <v>1</v>
      </c>
      <c r="O836" s="916">
        <v>6</v>
      </c>
      <c r="P836" s="342">
        <v>87000</v>
      </c>
      <c r="Q836" s="916">
        <v>1</v>
      </c>
      <c r="R836" s="916">
        <v>12</v>
      </c>
      <c r="S836" s="1009">
        <v>174000</v>
      </c>
    </row>
    <row r="837" spans="1:19" s="30" customFormat="1" ht="23.25">
      <c r="A837" s="913" t="s">
        <v>37669</v>
      </c>
      <c r="B837" s="887" t="s">
        <v>280</v>
      </c>
      <c r="C837" s="887" t="s">
        <v>115</v>
      </c>
      <c r="D837" s="887" t="s">
        <v>21746</v>
      </c>
      <c r="E837" s="342">
        <v>15000</v>
      </c>
      <c r="F837" s="887" t="s">
        <v>21747</v>
      </c>
      <c r="G837" s="376" t="s">
        <v>21748</v>
      </c>
      <c r="H837" s="449" t="s">
        <v>21609</v>
      </c>
      <c r="I837" s="449"/>
      <c r="J837" s="449" t="s">
        <v>21518</v>
      </c>
      <c r="K837" s="915"/>
      <c r="L837" s="916"/>
      <c r="M837" s="342"/>
      <c r="N837" s="916">
        <v>1</v>
      </c>
      <c r="O837" s="916">
        <v>1</v>
      </c>
      <c r="P837" s="342">
        <v>15000</v>
      </c>
      <c r="Q837" s="916"/>
      <c r="R837" s="916"/>
      <c r="S837" s="1009"/>
    </row>
    <row r="838" spans="1:19" s="30" customFormat="1" ht="23.25">
      <c r="A838" s="913" t="s">
        <v>37669</v>
      </c>
      <c r="B838" s="887" t="s">
        <v>280</v>
      </c>
      <c r="C838" s="887" t="s">
        <v>115</v>
      </c>
      <c r="D838" s="887" t="s">
        <v>21674</v>
      </c>
      <c r="E838" s="342">
        <v>14500</v>
      </c>
      <c r="F838" s="887" t="s">
        <v>21749</v>
      </c>
      <c r="G838" s="376" t="s">
        <v>21750</v>
      </c>
      <c r="H838" s="449" t="s">
        <v>21522</v>
      </c>
      <c r="I838" s="449"/>
      <c r="J838" s="449" t="s">
        <v>21518</v>
      </c>
      <c r="K838" s="915"/>
      <c r="L838" s="916"/>
      <c r="M838" s="342"/>
      <c r="N838" s="916">
        <v>1</v>
      </c>
      <c r="O838" s="916">
        <v>1</v>
      </c>
      <c r="P838" s="342">
        <v>14500</v>
      </c>
      <c r="Q838" s="916">
        <v>1</v>
      </c>
      <c r="R838" s="916">
        <v>12</v>
      </c>
      <c r="S838" s="1009">
        <v>174000</v>
      </c>
    </row>
    <row r="839" spans="1:19" s="30" customFormat="1" ht="23.25">
      <c r="A839" s="913" t="s">
        <v>37669</v>
      </c>
      <c r="B839" s="887" t="s">
        <v>280</v>
      </c>
      <c r="C839" s="887" t="s">
        <v>115</v>
      </c>
      <c r="D839" s="887" t="s">
        <v>21531</v>
      </c>
      <c r="E839" s="342">
        <v>10000</v>
      </c>
      <c r="F839" s="887" t="s">
        <v>21751</v>
      </c>
      <c r="G839" s="376" t="s">
        <v>21752</v>
      </c>
      <c r="H839" s="449" t="s">
        <v>21522</v>
      </c>
      <c r="I839" s="449"/>
      <c r="J839" s="449" t="s">
        <v>21518</v>
      </c>
      <c r="K839" s="915">
        <v>1</v>
      </c>
      <c r="L839" s="916">
        <v>12</v>
      </c>
      <c r="M839" s="342">
        <v>118809.02</v>
      </c>
      <c r="N839" s="916">
        <v>1</v>
      </c>
      <c r="O839" s="916">
        <v>6</v>
      </c>
      <c r="P839" s="342">
        <v>59826.39</v>
      </c>
      <c r="Q839" s="916">
        <v>1</v>
      </c>
      <c r="R839" s="916">
        <v>12</v>
      </c>
      <c r="S839" s="1009">
        <v>120000</v>
      </c>
    </row>
    <row r="840" spans="1:19" s="30" customFormat="1" ht="23.25">
      <c r="A840" s="913" t="s">
        <v>37669</v>
      </c>
      <c r="B840" s="887" t="s">
        <v>280</v>
      </c>
      <c r="C840" s="887" t="s">
        <v>115</v>
      </c>
      <c r="D840" s="887" t="s">
        <v>21753</v>
      </c>
      <c r="E840" s="342">
        <v>8000</v>
      </c>
      <c r="F840" s="887" t="s">
        <v>21754</v>
      </c>
      <c r="G840" s="376" t="s">
        <v>21755</v>
      </c>
      <c r="H840" s="449" t="s">
        <v>21530</v>
      </c>
      <c r="I840" s="449"/>
      <c r="J840" s="449" t="s">
        <v>21518</v>
      </c>
      <c r="K840" s="915">
        <v>1</v>
      </c>
      <c r="L840" s="916">
        <v>12</v>
      </c>
      <c r="M840" s="342">
        <v>94570.4</v>
      </c>
      <c r="N840" s="916">
        <v>1</v>
      </c>
      <c r="O840" s="916">
        <v>6</v>
      </c>
      <c r="P840" s="342">
        <v>47995</v>
      </c>
      <c r="Q840" s="916">
        <v>1</v>
      </c>
      <c r="R840" s="916">
        <v>12</v>
      </c>
      <c r="S840" s="1009">
        <v>96000</v>
      </c>
    </row>
    <row r="841" spans="1:19" s="30" customFormat="1" ht="23.25">
      <c r="A841" s="913" t="s">
        <v>37669</v>
      </c>
      <c r="B841" s="887" t="s">
        <v>280</v>
      </c>
      <c r="C841" s="887" t="s">
        <v>115</v>
      </c>
      <c r="D841" s="887" t="s">
        <v>21756</v>
      </c>
      <c r="E841" s="342">
        <v>10000</v>
      </c>
      <c r="F841" s="887" t="s">
        <v>21757</v>
      </c>
      <c r="G841" s="376" t="s">
        <v>21758</v>
      </c>
      <c r="H841" s="449" t="s">
        <v>21569</v>
      </c>
      <c r="I841" s="449" t="s">
        <v>21570</v>
      </c>
      <c r="J841" s="449"/>
      <c r="K841" s="915">
        <v>1</v>
      </c>
      <c r="L841" s="916">
        <v>12</v>
      </c>
      <c r="M841" s="342">
        <v>118755.3</v>
      </c>
      <c r="N841" s="916">
        <v>1</v>
      </c>
      <c r="O841" s="916">
        <v>6</v>
      </c>
      <c r="P841" s="342">
        <v>60000</v>
      </c>
      <c r="Q841" s="916">
        <v>1</v>
      </c>
      <c r="R841" s="916">
        <v>12</v>
      </c>
      <c r="S841" s="1009">
        <v>120000</v>
      </c>
    </row>
    <row r="842" spans="1:19" s="30" customFormat="1" ht="23.25">
      <c r="A842" s="913" t="s">
        <v>37669</v>
      </c>
      <c r="B842" s="887" t="s">
        <v>280</v>
      </c>
      <c r="C842" s="887" t="s">
        <v>115</v>
      </c>
      <c r="D842" s="887" t="s">
        <v>21759</v>
      </c>
      <c r="E842" s="342">
        <v>10000</v>
      </c>
      <c r="F842" s="887" t="s">
        <v>21760</v>
      </c>
      <c r="G842" s="376" t="s">
        <v>21761</v>
      </c>
      <c r="H842" s="449" t="s">
        <v>21522</v>
      </c>
      <c r="I842" s="449"/>
      <c r="J842" s="449" t="s">
        <v>21518</v>
      </c>
      <c r="K842" s="915"/>
      <c r="L842" s="916"/>
      <c r="M842" s="342"/>
      <c r="N842" s="916">
        <v>1</v>
      </c>
      <c r="O842" s="916">
        <v>4</v>
      </c>
      <c r="P842" s="342">
        <v>35666.67</v>
      </c>
      <c r="Q842" s="916">
        <v>1</v>
      </c>
      <c r="R842" s="916">
        <v>12</v>
      </c>
      <c r="S842" s="1009">
        <v>120000</v>
      </c>
    </row>
    <row r="843" spans="1:19" s="30" customFormat="1" ht="23.25">
      <c r="A843" s="913" t="s">
        <v>37669</v>
      </c>
      <c r="B843" s="887" t="s">
        <v>280</v>
      </c>
      <c r="C843" s="887" t="s">
        <v>115</v>
      </c>
      <c r="D843" s="887" t="s">
        <v>21762</v>
      </c>
      <c r="E843" s="342">
        <v>8000</v>
      </c>
      <c r="F843" s="887" t="s">
        <v>21763</v>
      </c>
      <c r="G843" s="376" t="s">
        <v>21764</v>
      </c>
      <c r="H843" s="449" t="s">
        <v>21517</v>
      </c>
      <c r="I843" s="449" t="s">
        <v>21570</v>
      </c>
      <c r="J843" s="449"/>
      <c r="K843" s="915">
        <v>1</v>
      </c>
      <c r="L843" s="916">
        <v>2</v>
      </c>
      <c r="M843" s="342">
        <v>9981.11</v>
      </c>
      <c r="N843" s="916">
        <v>1</v>
      </c>
      <c r="O843" s="916">
        <v>6</v>
      </c>
      <c r="P843" s="342">
        <v>47902.78</v>
      </c>
      <c r="Q843" s="916">
        <v>1</v>
      </c>
      <c r="R843" s="916">
        <v>12</v>
      </c>
      <c r="S843" s="1009">
        <v>96000</v>
      </c>
    </row>
    <row r="844" spans="1:19" s="30" customFormat="1" ht="23.25">
      <c r="A844" s="913" t="s">
        <v>37669</v>
      </c>
      <c r="B844" s="887" t="s">
        <v>280</v>
      </c>
      <c r="C844" s="887" t="s">
        <v>115</v>
      </c>
      <c r="D844" s="887" t="s">
        <v>21610</v>
      </c>
      <c r="E844" s="342">
        <v>10000</v>
      </c>
      <c r="F844" s="887" t="s">
        <v>21765</v>
      </c>
      <c r="G844" s="376" t="s">
        <v>21766</v>
      </c>
      <c r="H844" s="449" t="s">
        <v>21522</v>
      </c>
      <c r="I844" s="449"/>
      <c r="J844" s="449" t="s">
        <v>21518</v>
      </c>
      <c r="K844" s="915">
        <v>1</v>
      </c>
      <c r="L844" s="916">
        <v>2</v>
      </c>
      <c r="M844" s="342">
        <v>14666.67</v>
      </c>
      <c r="N844" s="917"/>
      <c r="O844" s="917"/>
      <c r="P844" s="342"/>
      <c r="Q844" s="916"/>
      <c r="R844" s="916"/>
      <c r="S844" s="1009"/>
    </row>
    <row r="845" spans="1:19" s="30" customFormat="1" ht="23.25">
      <c r="A845" s="913" t="s">
        <v>37669</v>
      </c>
      <c r="B845" s="887" t="s">
        <v>280</v>
      </c>
      <c r="C845" s="887" t="s">
        <v>115</v>
      </c>
      <c r="D845" s="887" t="s">
        <v>21767</v>
      </c>
      <c r="E845" s="342">
        <v>8000</v>
      </c>
      <c r="F845" s="887" t="s">
        <v>21768</v>
      </c>
      <c r="G845" s="376" t="s">
        <v>21769</v>
      </c>
      <c r="H845" s="449" t="s">
        <v>21770</v>
      </c>
      <c r="I845" s="449"/>
      <c r="J845" s="449" t="s">
        <v>21518</v>
      </c>
      <c r="K845" s="915">
        <v>1</v>
      </c>
      <c r="L845" s="916">
        <v>8</v>
      </c>
      <c r="M845" s="342">
        <v>60800</v>
      </c>
      <c r="N845" s="916">
        <v>1</v>
      </c>
      <c r="O845" s="916">
        <v>6</v>
      </c>
      <c r="P845" s="342">
        <v>48000</v>
      </c>
      <c r="Q845" s="916"/>
      <c r="R845" s="916"/>
      <c r="S845" s="1009"/>
    </row>
    <row r="846" spans="1:19" s="30" customFormat="1" ht="23.25">
      <c r="A846" s="913" t="s">
        <v>37669</v>
      </c>
      <c r="B846" s="887" t="s">
        <v>280</v>
      </c>
      <c r="C846" s="887" t="s">
        <v>115</v>
      </c>
      <c r="D846" s="887" t="s">
        <v>21610</v>
      </c>
      <c r="E846" s="342">
        <v>10000</v>
      </c>
      <c r="F846" s="887" t="s">
        <v>21771</v>
      </c>
      <c r="G846" s="376" t="s">
        <v>21772</v>
      </c>
      <c r="H846" s="449" t="s">
        <v>21522</v>
      </c>
      <c r="I846" s="449"/>
      <c r="J846" s="449" t="s">
        <v>21518</v>
      </c>
      <c r="K846" s="915"/>
      <c r="L846" s="916"/>
      <c r="M846" s="342"/>
      <c r="N846" s="916">
        <v>1</v>
      </c>
      <c r="O846" s="916">
        <v>3</v>
      </c>
      <c r="P846" s="342">
        <v>26333.33</v>
      </c>
      <c r="Q846" s="916"/>
      <c r="R846" s="916"/>
      <c r="S846" s="1009"/>
    </row>
    <row r="847" spans="1:19" s="30" customFormat="1" ht="23.25">
      <c r="A847" s="913" t="s">
        <v>37669</v>
      </c>
      <c r="B847" s="887" t="s">
        <v>280</v>
      </c>
      <c r="C847" s="887" t="s">
        <v>115</v>
      </c>
      <c r="D847" s="887" t="s">
        <v>21773</v>
      </c>
      <c r="E847" s="342">
        <v>14000</v>
      </c>
      <c r="F847" s="887" t="s">
        <v>21774</v>
      </c>
      <c r="G847" s="376" t="s">
        <v>21775</v>
      </c>
      <c r="H847" s="449" t="s">
        <v>21776</v>
      </c>
      <c r="I847" s="449" t="s">
        <v>21570</v>
      </c>
      <c r="J847" s="449"/>
      <c r="K847" s="915">
        <v>1</v>
      </c>
      <c r="L847" s="916">
        <v>12</v>
      </c>
      <c r="M847" s="342">
        <v>167988.33000000002</v>
      </c>
      <c r="N847" s="916">
        <v>1</v>
      </c>
      <c r="O847" s="916">
        <v>6</v>
      </c>
      <c r="P847" s="342">
        <v>84000</v>
      </c>
      <c r="Q847" s="916">
        <v>1</v>
      </c>
      <c r="R847" s="916">
        <v>12</v>
      </c>
      <c r="S847" s="1009">
        <v>168000</v>
      </c>
    </row>
    <row r="848" spans="1:19" s="30" customFormat="1" ht="23.25">
      <c r="A848" s="913" t="s">
        <v>37669</v>
      </c>
      <c r="B848" s="887" t="s">
        <v>280</v>
      </c>
      <c r="C848" s="887" t="s">
        <v>115</v>
      </c>
      <c r="D848" s="887" t="s">
        <v>21563</v>
      </c>
      <c r="E848" s="342">
        <v>14500</v>
      </c>
      <c r="F848" s="887" t="s">
        <v>21777</v>
      </c>
      <c r="G848" s="376" t="s">
        <v>21778</v>
      </c>
      <c r="H848" s="449" t="s">
        <v>21569</v>
      </c>
      <c r="I848" s="449"/>
      <c r="J848" s="449" t="s">
        <v>21518</v>
      </c>
      <c r="K848" s="915">
        <v>1</v>
      </c>
      <c r="L848" s="916">
        <v>7</v>
      </c>
      <c r="M848" s="342">
        <v>98116.66</v>
      </c>
      <c r="N848" s="917"/>
      <c r="O848" s="917"/>
      <c r="P848" s="342"/>
      <c r="Q848" s="916"/>
      <c r="R848" s="916"/>
      <c r="S848" s="1009"/>
    </row>
    <row r="849" spans="1:19" s="30" customFormat="1" ht="23.25">
      <c r="A849" s="913" t="s">
        <v>37669</v>
      </c>
      <c r="B849" s="887" t="s">
        <v>280</v>
      </c>
      <c r="C849" s="887" t="s">
        <v>115</v>
      </c>
      <c r="D849" s="887" t="s">
        <v>21779</v>
      </c>
      <c r="E849" s="342">
        <v>13000</v>
      </c>
      <c r="F849" s="887" t="s">
        <v>21780</v>
      </c>
      <c r="G849" s="376" t="s">
        <v>21781</v>
      </c>
      <c r="H849" s="449" t="s">
        <v>21782</v>
      </c>
      <c r="I849" s="449"/>
      <c r="J849" s="449" t="s">
        <v>21518</v>
      </c>
      <c r="K849" s="915">
        <v>1</v>
      </c>
      <c r="L849" s="916">
        <v>8</v>
      </c>
      <c r="M849" s="342">
        <v>100089.17</v>
      </c>
      <c r="N849" s="916">
        <v>1</v>
      </c>
      <c r="O849" s="916">
        <v>6</v>
      </c>
      <c r="P849" s="342">
        <v>78000</v>
      </c>
      <c r="Q849" s="916">
        <v>1</v>
      </c>
      <c r="R849" s="916">
        <v>12</v>
      </c>
      <c r="S849" s="1009">
        <v>156000</v>
      </c>
    </row>
    <row r="850" spans="1:19" s="30" customFormat="1" ht="23.25">
      <c r="A850" s="913" t="s">
        <v>37669</v>
      </c>
      <c r="B850" s="887" t="s">
        <v>280</v>
      </c>
      <c r="C850" s="887" t="s">
        <v>115</v>
      </c>
      <c r="D850" s="887" t="s">
        <v>21783</v>
      </c>
      <c r="E850" s="342">
        <v>10000</v>
      </c>
      <c r="F850" s="887" t="s">
        <v>21784</v>
      </c>
      <c r="G850" s="376" t="s">
        <v>21785</v>
      </c>
      <c r="H850" s="449" t="s">
        <v>21522</v>
      </c>
      <c r="I850" s="449"/>
      <c r="J850" s="449" t="s">
        <v>21518</v>
      </c>
      <c r="K850" s="915">
        <v>1</v>
      </c>
      <c r="L850" s="916">
        <v>12</v>
      </c>
      <c r="M850" s="342">
        <v>120000</v>
      </c>
      <c r="N850" s="916">
        <v>1</v>
      </c>
      <c r="O850" s="916">
        <v>6</v>
      </c>
      <c r="P850" s="342">
        <v>60000</v>
      </c>
      <c r="Q850" s="916">
        <v>1</v>
      </c>
      <c r="R850" s="916">
        <v>12</v>
      </c>
      <c r="S850" s="1009">
        <v>120000</v>
      </c>
    </row>
    <row r="851" spans="1:19" s="30" customFormat="1" ht="23.25">
      <c r="A851" s="913" t="s">
        <v>37669</v>
      </c>
      <c r="B851" s="887" t="s">
        <v>280</v>
      </c>
      <c r="C851" s="887" t="s">
        <v>115</v>
      </c>
      <c r="D851" s="887" t="s">
        <v>21787</v>
      </c>
      <c r="E851" s="342">
        <v>15000</v>
      </c>
      <c r="F851" s="887" t="s">
        <v>21788</v>
      </c>
      <c r="G851" s="376" t="s">
        <v>21789</v>
      </c>
      <c r="H851" s="449" t="s">
        <v>21522</v>
      </c>
      <c r="I851" s="449" t="s">
        <v>21570</v>
      </c>
      <c r="J851" s="449"/>
      <c r="K851" s="915">
        <v>1</v>
      </c>
      <c r="L851" s="916">
        <v>8</v>
      </c>
      <c r="M851" s="342">
        <v>115300.2</v>
      </c>
      <c r="N851" s="916">
        <v>1</v>
      </c>
      <c r="O851" s="916">
        <v>6</v>
      </c>
      <c r="P851" s="342">
        <v>90000</v>
      </c>
      <c r="Q851" s="916">
        <v>1</v>
      </c>
      <c r="R851" s="916">
        <v>12</v>
      </c>
      <c r="S851" s="1009">
        <v>180000</v>
      </c>
    </row>
    <row r="852" spans="1:19" s="30" customFormat="1" ht="23.25">
      <c r="A852" s="913" t="s">
        <v>37669</v>
      </c>
      <c r="B852" s="887" t="s">
        <v>280</v>
      </c>
      <c r="C852" s="887" t="s">
        <v>115</v>
      </c>
      <c r="D852" s="887" t="s">
        <v>21783</v>
      </c>
      <c r="E852" s="342">
        <v>10000</v>
      </c>
      <c r="F852" s="887" t="s">
        <v>21790</v>
      </c>
      <c r="G852" s="376" t="s">
        <v>21791</v>
      </c>
      <c r="H852" s="449" t="s">
        <v>21522</v>
      </c>
      <c r="I852" s="449"/>
      <c r="J852" s="449" t="s">
        <v>21518</v>
      </c>
      <c r="K852" s="915">
        <v>1</v>
      </c>
      <c r="L852" s="916">
        <v>10</v>
      </c>
      <c r="M852" s="342">
        <v>100000</v>
      </c>
      <c r="N852" s="917"/>
      <c r="O852" s="917"/>
      <c r="P852" s="342"/>
      <c r="Q852" s="916"/>
      <c r="R852" s="916"/>
      <c r="S852" s="1009"/>
    </row>
    <row r="853" spans="1:19" s="30" customFormat="1" ht="23.25">
      <c r="A853" s="913" t="s">
        <v>37669</v>
      </c>
      <c r="B853" s="887" t="s">
        <v>280</v>
      </c>
      <c r="C853" s="887" t="s">
        <v>115</v>
      </c>
      <c r="D853" s="887" t="s">
        <v>21629</v>
      </c>
      <c r="E853" s="342">
        <v>10000</v>
      </c>
      <c r="F853" s="887" t="s">
        <v>21792</v>
      </c>
      <c r="G853" s="376" t="s">
        <v>21793</v>
      </c>
      <c r="H853" s="449" t="s">
        <v>21522</v>
      </c>
      <c r="I853" s="449"/>
      <c r="J853" s="449" t="s">
        <v>21518</v>
      </c>
      <c r="K853" s="915">
        <v>1</v>
      </c>
      <c r="L853" s="916">
        <v>12</v>
      </c>
      <c r="M853" s="342">
        <v>120000</v>
      </c>
      <c r="N853" s="916">
        <v>1</v>
      </c>
      <c r="O853" s="916">
        <v>6</v>
      </c>
      <c r="P853" s="342">
        <v>60000</v>
      </c>
      <c r="Q853" s="916">
        <v>1</v>
      </c>
      <c r="R853" s="916">
        <v>12</v>
      </c>
      <c r="S853" s="1009">
        <v>120000</v>
      </c>
    </row>
    <row r="854" spans="1:19" s="30" customFormat="1" ht="23.25">
      <c r="A854" s="913" t="s">
        <v>37669</v>
      </c>
      <c r="B854" s="887" t="s">
        <v>280</v>
      </c>
      <c r="C854" s="887" t="s">
        <v>115</v>
      </c>
      <c r="D854" s="887" t="s">
        <v>21794</v>
      </c>
      <c r="E854" s="342">
        <v>14000</v>
      </c>
      <c r="F854" s="887" t="s">
        <v>21795</v>
      </c>
      <c r="G854" s="376" t="s">
        <v>21796</v>
      </c>
      <c r="H854" s="449" t="s">
        <v>21797</v>
      </c>
      <c r="I854" s="449" t="s">
        <v>21798</v>
      </c>
      <c r="J854" s="449"/>
      <c r="K854" s="915"/>
      <c r="L854" s="916"/>
      <c r="M854" s="342"/>
      <c r="N854" s="916">
        <v>1</v>
      </c>
      <c r="O854" s="916">
        <v>2</v>
      </c>
      <c r="P854" s="342">
        <v>21000</v>
      </c>
      <c r="Q854" s="916"/>
      <c r="R854" s="916"/>
      <c r="S854" s="1009"/>
    </row>
    <row r="855" spans="1:19" s="30" customFormat="1" ht="23.25">
      <c r="A855" s="913" t="s">
        <v>37669</v>
      </c>
      <c r="B855" s="887" t="s">
        <v>280</v>
      </c>
      <c r="C855" s="887" t="s">
        <v>115</v>
      </c>
      <c r="D855" s="887" t="s">
        <v>21577</v>
      </c>
      <c r="E855" s="342">
        <v>8000</v>
      </c>
      <c r="F855" s="887" t="s">
        <v>21799</v>
      </c>
      <c r="G855" s="376" t="s">
        <v>21800</v>
      </c>
      <c r="H855" s="449" t="s">
        <v>21599</v>
      </c>
      <c r="I855" s="449"/>
      <c r="J855" s="449" t="s">
        <v>21518</v>
      </c>
      <c r="K855" s="915">
        <v>1</v>
      </c>
      <c r="L855" s="916">
        <v>4</v>
      </c>
      <c r="M855" s="342">
        <v>30666.67</v>
      </c>
      <c r="N855" s="917"/>
      <c r="O855" s="917"/>
      <c r="P855" s="342"/>
      <c r="Q855" s="916"/>
      <c r="R855" s="916"/>
      <c r="S855" s="1009"/>
    </row>
    <row r="856" spans="1:19" s="30" customFormat="1" ht="23.25">
      <c r="A856" s="913" t="s">
        <v>37669</v>
      </c>
      <c r="B856" s="887" t="s">
        <v>280</v>
      </c>
      <c r="C856" s="887" t="s">
        <v>115</v>
      </c>
      <c r="D856" s="887" t="s">
        <v>21801</v>
      </c>
      <c r="E856" s="342">
        <v>12000</v>
      </c>
      <c r="F856" s="887" t="s">
        <v>21802</v>
      </c>
      <c r="G856" s="376" t="s">
        <v>21803</v>
      </c>
      <c r="H856" s="449" t="s">
        <v>21522</v>
      </c>
      <c r="I856" s="449"/>
      <c r="J856" s="449" t="s">
        <v>21518</v>
      </c>
      <c r="K856" s="915">
        <v>1</v>
      </c>
      <c r="L856" s="916">
        <v>8</v>
      </c>
      <c r="M856" s="342">
        <v>93990.83</v>
      </c>
      <c r="N856" s="916">
        <v>1</v>
      </c>
      <c r="O856" s="916">
        <v>6</v>
      </c>
      <c r="P856" s="342">
        <v>72000</v>
      </c>
      <c r="Q856" s="916">
        <v>1</v>
      </c>
      <c r="R856" s="916">
        <v>12</v>
      </c>
      <c r="S856" s="1009">
        <v>144000</v>
      </c>
    </row>
    <row r="857" spans="1:19" s="30" customFormat="1" ht="23.25">
      <c r="A857" s="913" t="s">
        <v>37669</v>
      </c>
      <c r="B857" s="887" t="s">
        <v>280</v>
      </c>
      <c r="C857" s="887" t="s">
        <v>115</v>
      </c>
      <c r="D857" s="887" t="s">
        <v>21535</v>
      </c>
      <c r="E857" s="342">
        <v>10000</v>
      </c>
      <c r="F857" s="887" t="s">
        <v>21804</v>
      </c>
      <c r="G857" s="376" t="s">
        <v>21805</v>
      </c>
      <c r="H857" s="449" t="s">
        <v>21522</v>
      </c>
      <c r="I857" s="449"/>
      <c r="J857" s="449" t="s">
        <v>21518</v>
      </c>
      <c r="K857" s="915">
        <v>1</v>
      </c>
      <c r="L857" s="916">
        <v>12</v>
      </c>
      <c r="M857" s="342">
        <v>118986.11</v>
      </c>
      <c r="N857" s="916">
        <v>1</v>
      </c>
      <c r="O857" s="916">
        <v>6</v>
      </c>
      <c r="P857" s="342">
        <v>59959.72</v>
      </c>
      <c r="Q857" s="916"/>
      <c r="R857" s="916"/>
      <c r="S857" s="1009"/>
    </row>
    <row r="858" spans="1:19" s="30" customFormat="1" ht="23.25">
      <c r="A858" s="913" t="s">
        <v>37669</v>
      </c>
      <c r="B858" s="887" t="s">
        <v>280</v>
      </c>
      <c r="C858" s="887" t="s">
        <v>115</v>
      </c>
      <c r="D858" s="887" t="s">
        <v>21566</v>
      </c>
      <c r="E858" s="342">
        <v>3000</v>
      </c>
      <c r="F858" s="887" t="s">
        <v>21806</v>
      </c>
      <c r="G858" s="376" t="s">
        <v>21807</v>
      </c>
      <c r="H858" s="449" t="s">
        <v>21808</v>
      </c>
      <c r="I858" s="449"/>
      <c r="J858" s="449" t="s">
        <v>21518</v>
      </c>
      <c r="K858" s="915"/>
      <c r="L858" s="916"/>
      <c r="M858" s="342"/>
      <c r="N858" s="916">
        <v>1</v>
      </c>
      <c r="O858" s="916">
        <v>1</v>
      </c>
      <c r="P858" s="342">
        <v>3000</v>
      </c>
      <c r="Q858" s="916"/>
      <c r="R858" s="916"/>
      <c r="S858" s="1009"/>
    </row>
    <row r="859" spans="1:19" s="30" customFormat="1" ht="23.25">
      <c r="A859" s="913" t="s">
        <v>37669</v>
      </c>
      <c r="B859" s="887" t="s">
        <v>280</v>
      </c>
      <c r="C859" s="887" t="s">
        <v>115</v>
      </c>
      <c r="D859" s="887" t="s">
        <v>21554</v>
      </c>
      <c r="E859" s="342">
        <v>15000</v>
      </c>
      <c r="F859" s="887" t="s">
        <v>21809</v>
      </c>
      <c r="G859" s="376" t="s">
        <v>21810</v>
      </c>
      <c r="H859" s="449" t="s">
        <v>21522</v>
      </c>
      <c r="I859" s="449"/>
      <c r="J859" s="449" t="s">
        <v>21518</v>
      </c>
      <c r="K859" s="915">
        <v>1</v>
      </c>
      <c r="L859" s="916">
        <v>2</v>
      </c>
      <c r="M859" s="342">
        <v>31495.83</v>
      </c>
      <c r="N859" s="916">
        <v>1</v>
      </c>
      <c r="O859" s="916">
        <v>5</v>
      </c>
      <c r="P859" s="342">
        <v>74997.919999999998</v>
      </c>
      <c r="Q859" s="916"/>
      <c r="R859" s="916"/>
      <c r="S859" s="1009"/>
    </row>
    <row r="860" spans="1:19" s="30" customFormat="1" ht="23.25">
      <c r="A860" s="913" t="s">
        <v>37669</v>
      </c>
      <c r="B860" s="887" t="s">
        <v>280</v>
      </c>
      <c r="C860" s="887" t="s">
        <v>115</v>
      </c>
      <c r="D860" s="887" t="s">
        <v>21705</v>
      </c>
      <c r="E860" s="342">
        <v>10000</v>
      </c>
      <c r="F860" s="887" t="s">
        <v>21811</v>
      </c>
      <c r="G860" s="376" t="s">
        <v>21812</v>
      </c>
      <c r="H860" s="449" t="s">
        <v>21635</v>
      </c>
      <c r="I860" s="449" t="s">
        <v>21798</v>
      </c>
      <c r="J860" s="449"/>
      <c r="K860" s="915"/>
      <c r="L860" s="916"/>
      <c r="M860" s="342"/>
      <c r="N860" s="916">
        <v>1</v>
      </c>
      <c r="O860" s="916">
        <v>2</v>
      </c>
      <c r="P860" s="342">
        <v>12333.33</v>
      </c>
      <c r="Q860" s="916"/>
      <c r="R860" s="916"/>
      <c r="S860" s="1009"/>
    </row>
    <row r="861" spans="1:19" s="30" customFormat="1" ht="23.25">
      <c r="A861" s="913" t="s">
        <v>37669</v>
      </c>
      <c r="B861" s="887" t="s">
        <v>280</v>
      </c>
      <c r="C861" s="887" t="s">
        <v>115</v>
      </c>
      <c r="D861" s="887" t="s">
        <v>21813</v>
      </c>
      <c r="E861" s="342">
        <v>8500</v>
      </c>
      <c r="F861" s="887" t="s">
        <v>21814</v>
      </c>
      <c r="G861" s="376" t="s">
        <v>21815</v>
      </c>
      <c r="H861" s="449" t="s">
        <v>21599</v>
      </c>
      <c r="I861" s="449"/>
      <c r="J861" s="449" t="s">
        <v>21518</v>
      </c>
      <c r="K861" s="915">
        <v>1</v>
      </c>
      <c r="L861" s="916">
        <v>12</v>
      </c>
      <c r="M861" s="342">
        <v>101991.15</v>
      </c>
      <c r="N861" s="916">
        <v>1</v>
      </c>
      <c r="O861" s="916">
        <v>6</v>
      </c>
      <c r="P861" s="342">
        <v>50999.41</v>
      </c>
      <c r="Q861" s="916">
        <v>1</v>
      </c>
      <c r="R861" s="916">
        <v>12</v>
      </c>
      <c r="S861" s="1009">
        <v>102000</v>
      </c>
    </row>
    <row r="862" spans="1:19" s="30" customFormat="1" ht="23.25">
      <c r="A862" s="913" t="s">
        <v>37669</v>
      </c>
      <c r="B862" s="887" t="s">
        <v>280</v>
      </c>
      <c r="C862" s="887" t="s">
        <v>115</v>
      </c>
      <c r="D862" s="887" t="s">
        <v>21554</v>
      </c>
      <c r="E862" s="342">
        <v>15000</v>
      </c>
      <c r="F862" s="887" t="s">
        <v>21816</v>
      </c>
      <c r="G862" s="376" t="s">
        <v>21817</v>
      </c>
      <c r="H862" s="449" t="s">
        <v>21522</v>
      </c>
      <c r="I862" s="449"/>
      <c r="J862" s="449" t="s">
        <v>21518</v>
      </c>
      <c r="K862" s="915">
        <v>1</v>
      </c>
      <c r="L862" s="916">
        <v>3</v>
      </c>
      <c r="M862" s="342">
        <v>45000</v>
      </c>
      <c r="N862" s="917"/>
      <c r="O862" s="917"/>
      <c r="P862" s="342"/>
      <c r="Q862" s="916"/>
      <c r="R862" s="916"/>
      <c r="S862" s="1009"/>
    </row>
    <row r="863" spans="1:19" s="30" customFormat="1" ht="23.25">
      <c r="A863" s="913" t="s">
        <v>37669</v>
      </c>
      <c r="B863" s="887" t="s">
        <v>280</v>
      </c>
      <c r="C863" s="887" t="s">
        <v>115</v>
      </c>
      <c r="D863" s="887" t="s">
        <v>21574</v>
      </c>
      <c r="E863" s="342">
        <v>12000</v>
      </c>
      <c r="F863" s="887" t="s">
        <v>21818</v>
      </c>
      <c r="G863" s="376" t="s">
        <v>21819</v>
      </c>
      <c r="H863" s="449" t="s">
        <v>21820</v>
      </c>
      <c r="I863" s="449"/>
      <c r="J863" s="449" t="s">
        <v>21518</v>
      </c>
      <c r="K863" s="915">
        <v>1</v>
      </c>
      <c r="L863" s="916">
        <v>12</v>
      </c>
      <c r="M863" s="342">
        <v>144000</v>
      </c>
      <c r="N863" s="916">
        <v>1</v>
      </c>
      <c r="O863" s="916">
        <v>6</v>
      </c>
      <c r="P863" s="342">
        <v>72000</v>
      </c>
      <c r="Q863" s="916">
        <v>1</v>
      </c>
      <c r="R863" s="916">
        <v>12</v>
      </c>
      <c r="S863" s="1009">
        <v>144000</v>
      </c>
    </row>
    <row r="864" spans="1:19" s="30" customFormat="1" ht="23.25">
      <c r="A864" s="913" t="s">
        <v>37669</v>
      </c>
      <c r="B864" s="887" t="s">
        <v>280</v>
      </c>
      <c r="C864" s="887" t="s">
        <v>115</v>
      </c>
      <c r="D864" s="887" t="s">
        <v>21821</v>
      </c>
      <c r="E864" s="342">
        <v>13000</v>
      </c>
      <c r="F864" s="887" t="s">
        <v>21822</v>
      </c>
      <c r="G864" s="376" t="s">
        <v>21823</v>
      </c>
      <c r="H864" s="449" t="s">
        <v>21522</v>
      </c>
      <c r="I864" s="449"/>
      <c r="J864" s="449" t="s">
        <v>21518</v>
      </c>
      <c r="K864" s="915">
        <v>1</v>
      </c>
      <c r="L864" s="916">
        <v>8</v>
      </c>
      <c r="M864" s="342">
        <v>99666.67</v>
      </c>
      <c r="N864" s="916">
        <v>1</v>
      </c>
      <c r="O864" s="916">
        <v>6</v>
      </c>
      <c r="P864" s="342">
        <v>78000</v>
      </c>
      <c r="Q864" s="916">
        <v>1</v>
      </c>
      <c r="R864" s="916">
        <v>12</v>
      </c>
      <c r="S864" s="1009">
        <v>156000</v>
      </c>
    </row>
    <row r="865" spans="1:19" s="30" customFormat="1" ht="23.25">
      <c r="A865" s="913" t="s">
        <v>37669</v>
      </c>
      <c r="B865" s="887" t="s">
        <v>280</v>
      </c>
      <c r="C865" s="887" t="s">
        <v>115</v>
      </c>
      <c r="D865" s="887" t="s">
        <v>21825</v>
      </c>
      <c r="E865" s="342">
        <v>11000</v>
      </c>
      <c r="F865" s="887" t="s">
        <v>21826</v>
      </c>
      <c r="G865" s="376" t="s">
        <v>21827</v>
      </c>
      <c r="H865" s="449" t="s">
        <v>21828</v>
      </c>
      <c r="I865" s="449"/>
      <c r="J865" s="449" t="s">
        <v>21518</v>
      </c>
      <c r="K865" s="915">
        <v>1</v>
      </c>
      <c r="L865" s="916">
        <v>11</v>
      </c>
      <c r="M865" s="342">
        <v>120994.65</v>
      </c>
      <c r="N865" s="917"/>
      <c r="O865" s="917"/>
      <c r="P865" s="342"/>
      <c r="Q865" s="916"/>
      <c r="R865" s="916"/>
      <c r="S865" s="1009"/>
    </row>
    <row r="866" spans="1:19" s="30" customFormat="1" ht="23.25">
      <c r="A866" s="913" t="s">
        <v>37669</v>
      </c>
      <c r="B866" s="887" t="s">
        <v>280</v>
      </c>
      <c r="C866" s="887" t="s">
        <v>115</v>
      </c>
      <c r="D866" s="887" t="s">
        <v>21554</v>
      </c>
      <c r="E866" s="342">
        <v>15000</v>
      </c>
      <c r="F866" s="887" t="s">
        <v>21829</v>
      </c>
      <c r="G866" s="376" t="s">
        <v>21830</v>
      </c>
      <c r="H866" s="449" t="s">
        <v>21831</v>
      </c>
      <c r="I866" s="449" t="s">
        <v>21798</v>
      </c>
      <c r="J866" s="449"/>
      <c r="K866" s="915">
        <v>1</v>
      </c>
      <c r="L866" s="916">
        <v>8</v>
      </c>
      <c r="M866" s="342">
        <v>119992.70999999999</v>
      </c>
      <c r="N866" s="917"/>
      <c r="O866" s="917"/>
      <c r="P866" s="342"/>
      <c r="Q866" s="916"/>
      <c r="R866" s="916"/>
      <c r="S866" s="1009"/>
    </row>
    <row r="867" spans="1:19" s="30" customFormat="1" ht="23.25">
      <c r="A867" s="913" t="s">
        <v>37669</v>
      </c>
      <c r="B867" s="887" t="s">
        <v>280</v>
      </c>
      <c r="C867" s="887" t="s">
        <v>115</v>
      </c>
      <c r="D867" s="887" t="s">
        <v>21832</v>
      </c>
      <c r="E867" s="342">
        <v>10000</v>
      </c>
      <c r="F867" s="887" t="s">
        <v>21833</v>
      </c>
      <c r="G867" s="376" t="s">
        <v>21834</v>
      </c>
      <c r="H867" s="449" t="s">
        <v>21530</v>
      </c>
      <c r="I867" s="449"/>
      <c r="J867" s="449" t="s">
        <v>21518</v>
      </c>
      <c r="K867" s="915">
        <v>1</v>
      </c>
      <c r="L867" s="916">
        <v>12</v>
      </c>
      <c r="M867" s="342">
        <v>119988.89</v>
      </c>
      <c r="N867" s="916">
        <v>1</v>
      </c>
      <c r="O867" s="916">
        <v>6</v>
      </c>
      <c r="P867" s="342">
        <v>60000</v>
      </c>
      <c r="Q867" s="916">
        <v>1</v>
      </c>
      <c r="R867" s="916">
        <v>12</v>
      </c>
      <c r="S867" s="1009">
        <v>120000</v>
      </c>
    </row>
    <row r="868" spans="1:19" s="30" customFormat="1" ht="23.25">
      <c r="A868" s="913" t="s">
        <v>37669</v>
      </c>
      <c r="B868" s="887" t="s">
        <v>280</v>
      </c>
      <c r="C868" s="887" t="s">
        <v>115</v>
      </c>
      <c r="D868" s="887" t="s">
        <v>21835</v>
      </c>
      <c r="E868" s="342">
        <v>10000</v>
      </c>
      <c r="F868" s="887" t="s">
        <v>21836</v>
      </c>
      <c r="G868" s="376" t="s">
        <v>21837</v>
      </c>
      <c r="H868" s="449" t="s">
        <v>21517</v>
      </c>
      <c r="I868" s="449"/>
      <c r="J868" s="449" t="s">
        <v>21518</v>
      </c>
      <c r="K868" s="915">
        <v>1</v>
      </c>
      <c r="L868" s="916">
        <v>12</v>
      </c>
      <c r="M868" s="342">
        <v>120000</v>
      </c>
      <c r="N868" s="916">
        <v>1</v>
      </c>
      <c r="O868" s="916">
        <v>6</v>
      </c>
      <c r="P868" s="342">
        <v>60000</v>
      </c>
      <c r="Q868" s="916">
        <v>1</v>
      </c>
      <c r="R868" s="916">
        <v>12</v>
      </c>
      <c r="S868" s="1009">
        <v>120000</v>
      </c>
    </row>
    <row r="869" spans="1:19" s="30" customFormat="1" ht="23.25">
      <c r="A869" s="913" t="s">
        <v>37669</v>
      </c>
      <c r="B869" s="887" t="s">
        <v>280</v>
      </c>
      <c r="C869" s="887" t="s">
        <v>115</v>
      </c>
      <c r="D869" s="887" t="s">
        <v>21838</v>
      </c>
      <c r="E869" s="342">
        <v>15000</v>
      </c>
      <c r="F869" s="887" t="s">
        <v>21839</v>
      </c>
      <c r="G869" s="376" t="s">
        <v>21840</v>
      </c>
      <c r="H869" s="449" t="s">
        <v>21841</v>
      </c>
      <c r="I869" s="449"/>
      <c r="J869" s="449" t="s">
        <v>21518</v>
      </c>
      <c r="K869" s="915">
        <v>1</v>
      </c>
      <c r="L869" s="916">
        <v>12</v>
      </c>
      <c r="M869" s="342">
        <v>179845.83000000002</v>
      </c>
      <c r="N869" s="917"/>
      <c r="O869" s="917"/>
      <c r="P869" s="342"/>
      <c r="Q869" s="916"/>
      <c r="R869" s="916"/>
      <c r="S869" s="1009"/>
    </row>
    <row r="870" spans="1:19" s="30" customFormat="1" ht="23.25">
      <c r="A870" s="913" t="s">
        <v>37669</v>
      </c>
      <c r="B870" s="887" t="s">
        <v>280</v>
      </c>
      <c r="C870" s="887" t="s">
        <v>115</v>
      </c>
      <c r="D870" s="887" t="s">
        <v>21842</v>
      </c>
      <c r="E870" s="342">
        <v>13000</v>
      </c>
      <c r="F870" s="887" t="s">
        <v>21839</v>
      </c>
      <c r="G870" s="376" t="s">
        <v>21840</v>
      </c>
      <c r="H870" s="449" t="s">
        <v>21841</v>
      </c>
      <c r="I870" s="449"/>
      <c r="J870" s="449" t="s">
        <v>21518</v>
      </c>
      <c r="K870" s="915"/>
      <c r="L870" s="916"/>
      <c r="M870" s="342"/>
      <c r="N870" s="916">
        <v>1</v>
      </c>
      <c r="O870" s="916">
        <v>2</v>
      </c>
      <c r="P870" s="342">
        <v>24299.47</v>
      </c>
      <c r="Q870" s="916">
        <v>1</v>
      </c>
      <c r="R870" s="916">
        <v>12</v>
      </c>
      <c r="S870" s="1009">
        <v>156000</v>
      </c>
    </row>
    <row r="871" spans="1:19" s="30" customFormat="1" ht="23.25">
      <c r="A871" s="913" t="s">
        <v>37669</v>
      </c>
      <c r="B871" s="887" t="s">
        <v>280</v>
      </c>
      <c r="C871" s="887" t="s">
        <v>115</v>
      </c>
      <c r="D871" s="887" t="s">
        <v>21838</v>
      </c>
      <c r="E871" s="342">
        <v>15000</v>
      </c>
      <c r="F871" s="887" t="s">
        <v>21839</v>
      </c>
      <c r="G871" s="376" t="s">
        <v>21840</v>
      </c>
      <c r="H871" s="449" t="s">
        <v>21841</v>
      </c>
      <c r="I871" s="449"/>
      <c r="J871" s="449" t="s">
        <v>21518</v>
      </c>
      <c r="K871" s="915"/>
      <c r="L871" s="916"/>
      <c r="M871" s="342"/>
      <c r="N871" s="916">
        <v>1</v>
      </c>
      <c r="O871" s="916">
        <v>5</v>
      </c>
      <c r="P871" s="342">
        <v>61485.42</v>
      </c>
      <c r="Q871" s="916"/>
      <c r="R871" s="916"/>
      <c r="S871" s="1009"/>
    </row>
    <row r="872" spans="1:19" s="30" customFormat="1" ht="23.25">
      <c r="A872" s="913" t="s">
        <v>37669</v>
      </c>
      <c r="B872" s="887" t="s">
        <v>280</v>
      </c>
      <c r="C872" s="887" t="s">
        <v>115</v>
      </c>
      <c r="D872" s="887" t="s">
        <v>21844</v>
      </c>
      <c r="E872" s="342">
        <v>3500</v>
      </c>
      <c r="F872" s="887" t="s">
        <v>21845</v>
      </c>
      <c r="G872" s="376" t="s">
        <v>21846</v>
      </c>
      <c r="H872" s="449" t="s">
        <v>21599</v>
      </c>
      <c r="I872" s="449"/>
      <c r="J872" s="449" t="s">
        <v>21518</v>
      </c>
      <c r="K872" s="915">
        <v>1</v>
      </c>
      <c r="L872" s="916">
        <v>2</v>
      </c>
      <c r="M872" s="342">
        <v>7350</v>
      </c>
      <c r="N872" s="916">
        <v>1</v>
      </c>
      <c r="O872" s="916">
        <v>6</v>
      </c>
      <c r="P872" s="342">
        <v>20999.760000000002</v>
      </c>
      <c r="Q872" s="916">
        <v>1</v>
      </c>
      <c r="R872" s="916">
        <v>12</v>
      </c>
      <c r="S872" s="1009">
        <v>42000</v>
      </c>
    </row>
    <row r="873" spans="1:19" s="30" customFormat="1" ht="23.25">
      <c r="A873" s="913" t="s">
        <v>37669</v>
      </c>
      <c r="B873" s="887" t="s">
        <v>280</v>
      </c>
      <c r="C873" s="887" t="s">
        <v>115</v>
      </c>
      <c r="D873" s="887" t="s">
        <v>21847</v>
      </c>
      <c r="E873" s="342">
        <v>12000</v>
      </c>
      <c r="F873" s="887" t="s">
        <v>21848</v>
      </c>
      <c r="G873" s="376" t="s">
        <v>21849</v>
      </c>
      <c r="H873" s="449" t="s">
        <v>21553</v>
      </c>
      <c r="I873" s="449" t="s">
        <v>21570</v>
      </c>
      <c r="J873" s="449"/>
      <c r="K873" s="915">
        <v>1</v>
      </c>
      <c r="L873" s="916">
        <v>2</v>
      </c>
      <c r="M873" s="342">
        <v>23145.83</v>
      </c>
      <c r="N873" s="916">
        <v>1</v>
      </c>
      <c r="O873" s="916">
        <v>6</v>
      </c>
      <c r="P873" s="342">
        <v>71833.34</v>
      </c>
      <c r="Q873" s="916">
        <v>1</v>
      </c>
      <c r="R873" s="916">
        <v>12</v>
      </c>
      <c r="S873" s="1009">
        <v>144000</v>
      </c>
    </row>
    <row r="874" spans="1:19" s="30" customFormat="1" ht="23.25">
      <c r="A874" s="913" t="s">
        <v>37669</v>
      </c>
      <c r="B874" s="887" t="s">
        <v>280</v>
      </c>
      <c r="C874" s="887" t="s">
        <v>115</v>
      </c>
      <c r="D874" s="887" t="s">
        <v>21850</v>
      </c>
      <c r="E874" s="342">
        <v>6000</v>
      </c>
      <c r="F874" s="887" t="s">
        <v>21851</v>
      </c>
      <c r="G874" s="376" t="s">
        <v>21852</v>
      </c>
      <c r="H874" s="449" t="s">
        <v>21569</v>
      </c>
      <c r="I874" s="449"/>
      <c r="J874" s="449" t="s">
        <v>21518</v>
      </c>
      <c r="K874" s="915">
        <v>1</v>
      </c>
      <c r="L874" s="916">
        <v>12</v>
      </c>
      <c r="M874" s="342">
        <v>67399.77</v>
      </c>
      <c r="N874" s="916">
        <v>1</v>
      </c>
      <c r="O874" s="916">
        <v>6</v>
      </c>
      <c r="P874" s="342">
        <v>33115.090000000004</v>
      </c>
      <c r="Q874" s="916">
        <v>1</v>
      </c>
      <c r="R874" s="916">
        <v>12</v>
      </c>
      <c r="S874" s="1009">
        <v>72000</v>
      </c>
    </row>
    <row r="875" spans="1:19" s="30" customFormat="1" ht="23.25">
      <c r="A875" s="913" t="s">
        <v>37669</v>
      </c>
      <c r="B875" s="887" t="s">
        <v>280</v>
      </c>
      <c r="C875" s="887" t="s">
        <v>115</v>
      </c>
      <c r="D875" s="887" t="s">
        <v>21617</v>
      </c>
      <c r="E875" s="342">
        <v>12000</v>
      </c>
      <c r="F875" s="887" t="s">
        <v>21854</v>
      </c>
      <c r="G875" s="376" t="s">
        <v>21855</v>
      </c>
      <c r="H875" s="449" t="s">
        <v>21522</v>
      </c>
      <c r="I875" s="449"/>
      <c r="J875" s="449" t="s">
        <v>21518</v>
      </c>
      <c r="K875" s="915">
        <v>1</v>
      </c>
      <c r="L875" s="916">
        <v>12</v>
      </c>
      <c r="M875" s="342">
        <v>143185.82999999999</v>
      </c>
      <c r="N875" s="916">
        <v>1</v>
      </c>
      <c r="O875" s="916">
        <v>6</v>
      </c>
      <c r="P875" s="342">
        <v>71999.17</v>
      </c>
      <c r="Q875" s="916">
        <v>1</v>
      </c>
      <c r="R875" s="916">
        <v>12</v>
      </c>
      <c r="S875" s="1009">
        <v>144000</v>
      </c>
    </row>
    <row r="876" spans="1:19" s="30" customFormat="1" ht="23.25">
      <c r="A876" s="913" t="s">
        <v>37669</v>
      </c>
      <c r="B876" s="887" t="s">
        <v>280</v>
      </c>
      <c r="C876" s="887" t="s">
        <v>115</v>
      </c>
      <c r="D876" s="887" t="s">
        <v>21856</v>
      </c>
      <c r="E876" s="342">
        <v>11000</v>
      </c>
      <c r="F876" s="887" t="s">
        <v>21857</v>
      </c>
      <c r="G876" s="376" t="s">
        <v>21858</v>
      </c>
      <c r="H876" s="449" t="s">
        <v>21530</v>
      </c>
      <c r="I876" s="449"/>
      <c r="J876" s="449" t="s">
        <v>21518</v>
      </c>
      <c r="K876" s="915">
        <v>1</v>
      </c>
      <c r="L876" s="916">
        <v>12</v>
      </c>
      <c r="M876" s="342">
        <v>131963.33000000002</v>
      </c>
      <c r="N876" s="916">
        <v>1</v>
      </c>
      <c r="O876" s="916">
        <v>6</v>
      </c>
      <c r="P876" s="342">
        <v>65193.33</v>
      </c>
      <c r="Q876" s="916">
        <v>1</v>
      </c>
      <c r="R876" s="916">
        <v>12</v>
      </c>
      <c r="S876" s="1009">
        <v>132000</v>
      </c>
    </row>
    <row r="877" spans="1:19" s="30" customFormat="1" ht="23.25">
      <c r="A877" s="913" t="s">
        <v>37669</v>
      </c>
      <c r="B877" s="887" t="s">
        <v>280</v>
      </c>
      <c r="C877" s="887" t="s">
        <v>115</v>
      </c>
      <c r="D877" s="887" t="s">
        <v>21554</v>
      </c>
      <c r="E877" s="342">
        <v>15000</v>
      </c>
      <c r="F877" s="887" t="s">
        <v>21859</v>
      </c>
      <c r="G877" s="376" t="s">
        <v>21860</v>
      </c>
      <c r="H877" s="449" t="s">
        <v>21553</v>
      </c>
      <c r="I877" s="449"/>
      <c r="J877" s="449" t="s">
        <v>21518</v>
      </c>
      <c r="K877" s="915">
        <v>1</v>
      </c>
      <c r="L877" s="916">
        <v>4</v>
      </c>
      <c r="M877" s="342">
        <v>55000</v>
      </c>
      <c r="N877" s="917"/>
      <c r="O877" s="917"/>
      <c r="P877" s="342"/>
      <c r="Q877" s="916">
        <v>1</v>
      </c>
      <c r="R877" s="916">
        <v>12</v>
      </c>
      <c r="S877" s="1009">
        <v>180000</v>
      </c>
    </row>
    <row r="878" spans="1:19" s="30" customFormat="1" ht="23.25">
      <c r="A878" s="913" t="s">
        <v>37669</v>
      </c>
      <c r="B878" s="887" t="s">
        <v>280</v>
      </c>
      <c r="C878" s="887" t="s">
        <v>115</v>
      </c>
      <c r="D878" s="887" t="s">
        <v>21861</v>
      </c>
      <c r="E878" s="342">
        <v>11000</v>
      </c>
      <c r="F878" s="887" t="s">
        <v>21862</v>
      </c>
      <c r="G878" s="376" t="s">
        <v>21863</v>
      </c>
      <c r="H878" s="449" t="s">
        <v>21635</v>
      </c>
      <c r="I878" s="449" t="s">
        <v>21570</v>
      </c>
      <c r="J878" s="449"/>
      <c r="K878" s="915">
        <v>1</v>
      </c>
      <c r="L878" s="916">
        <v>12</v>
      </c>
      <c r="M878" s="342">
        <v>132000</v>
      </c>
      <c r="N878" s="916">
        <v>1</v>
      </c>
      <c r="O878" s="916">
        <v>6</v>
      </c>
      <c r="P878" s="342">
        <v>66000</v>
      </c>
      <c r="Q878" s="916">
        <v>1</v>
      </c>
      <c r="R878" s="916">
        <v>12</v>
      </c>
      <c r="S878" s="1009">
        <v>132000</v>
      </c>
    </row>
    <row r="879" spans="1:19" s="30" customFormat="1" ht="23.25">
      <c r="A879" s="913" t="s">
        <v>37669</v>
      </c>
      <c r="B879" s="887" t="s">
        <v>280</v>
      </c>
      <c r="C879" s="887" t="s">
        <v>115</v>
      </c>
      <c r="D879" s="887" t="s">
        <v>21554</v>
      </c>
      <c r="E879" s="342">
        <v>15000</v>
      </c>
      <c r="F879" s="887" t="s">
        <v>21864</v>
      </c>
      <c r="G879" s="376" t="s">
        <v>21865</v>
      </c>
      <c r="H879" s="449" t="s">
        <v>21569</v>
      </c>
      <c r="I879" s="449"/>
      <c r="J879" s="449" t="s">
        <v>21518</v>
      </c>
      <c r="K879" s="915"/>
      <c r="L879" s="916"/>
      <c r="M879" s="342"/>
      <c r="N879" s="916">
        <v>1</v>
      </c>
      <c r="O879" s="916">
        <v>3</v>
      </c>
      <c r="P879" s="342">
        <v>35000</v>
      </c>
      <c r="Q879" s="916"/>
      <c r="R879" s="916"/>
      <c r="S879" s="1009"/>
    </row>
    <row r="880" spans="1:19" s="30" customFormat="1" ht="34.9">
      <c r="A880" s="913" t="s">
        <v>37669</v>
      </c>
      <c r="B880" s="887" t="s">
        <v>280</v>
      </c>
      <c r="C880" s="887" t="s">
        <v>115</v>
      </c>
      <c r="D880" s="887" t="s">
        <v>21866</v>
      </c>
      <c r="E880" s="342">
        <v>12000</v>
      </c>
      <c r="F880" s="887" t="s">
        <v>21867</v>
      </c>
      <c r="G880" s="376" t="s">
        <v>21868</v>
      </c>
      <c r="H880" s="449" t="s">
        <v>21869</v>
      </c>
      <c r="I880" s="449"/>
      <c r="J880" s="449" t="s">
        <v>21518</v>
      </c>
      <c r="K880" s="915">
        <v>1</v>
      </c>
      <c r="L880" s="916">
        <v>12</v>
      </c>
      <c r="M880" s="342">
        <v>143982.5</v>
      </c>
      <c r="N880" s="916">
        <v>1</v>
      </c>
      <c r="O880" s="916">
        <v>6</v>
      </c>
      <c r="P880" s="342">
        <v>71969.17</v>
      </c>
      <c r="Q880" s="916">
        <v>1</v>
      </c>
      <c r="R880" s="916">
        <v>12</v>
      </c>
      <c r="S880" s="1009">
        <v>144000</v>
      </c>
    </row>
    <row r="881" spans="1:19" s="30" customFormat="1" ht="23.25">
      <c r="A881" s="913" t="s">
        <v>37669</v>
      </c>
      <c r="B881" s="887" t="s">
        <v>280</v>
      </c>
      <c r="C881" s="887" t="s">
        <v>115</v>
      </c>
      <c r="D881" s="887" t="s">
        <v>21870</v>
      </c>
      <c r="E881" s="342">
        <v>11000</v>
      </c>
      <c r="F881" s="887" t="s">
        <v>21871</v>
      </c>
      <c r="G881" s="376" t="s">
        <v>21872</v>
      </c>
      <c r="H881" s="449" t="s">
        <v>21569</v>
      </c>
      <c r="I881" s="449"/>
      <c r="J881" s="449" t="s">
        <v>21518</v>
      </c>
      <c r="K881" s="915"/>
      <c r="L881" s="916"/>
      <c r="M881" s="342"/>
      <c r="N881" s="916"/>
      <c r="O881" s="916"/>
      <c r="P881" s="342"/>
      <c r="Q881" s="916">
        <v>1</v>
      </c>
      <c r="R881" s="916">
        <v>12</v>
      </c>
      <c r="S881" s="1009">
        <v>132000</v>
      </c>
    </row>
    <row r="882" spans="1:19" s="30" customFormat="1" ht="23.25">
      <c r="A882" s="913" t="s">
        <v>37669</v>
      </c>
      <c r="B882" s="887" t="s">
        <v>280</v>
      </c>
      <c r="C882" s="887" t="s">
        <v>115</v>
      </c>
      <c r="D882" s="887" t="s">
        <v>21554</v>
      </c>
      <c r="E882" s="342">
        <v>15000</v>
      </c>
      <c r="F882" s="887" t="s">
        <v>21873</v>
      </c>
      <c r="G882" s="376" t="s">
        <v>21874</v>
      </c>
      <c r="H882" s="449" t="s">
        <v>21522</v>
      </c>
      <c r="I882" s="449"/>
      <c r="J882" s="449" t="s">
        <v>21518</v>
      </c>
      <c r="K882" s="915"/>
      <c r="L882" s="916"/>
      <c r="M882" s="342"/>
      <c r="N882" s="916">
        <v>1</v>
      </c>
      <c r="O882" s="916">
        <v>4</v>
      </c>
      <c r="P882" s="342">
        <v>53500</v>
      </c>
      <c r="Q882" s="916"/>
      <c r="R882" s="916"/>
      <c r="S882" s="1009"/>
    </row>
    <row r="883" spans="1:19" s="30" customFormat="1" ht="23.25">
      <c r="A883" s="913" t="s">
        <v>37669</v>
      </c>
      <c r="B883" s="887" t="s">
        <v>280</v>
      </c>
      <c r="C883" s="887" t="s">
        <v>115</v>
      </c>
      <c r="D883" s="887" t="s">
        <v>21719</v>
      </c>
      <c r="E883" s="342">
        <v>10000</v>
      </c>
      <c r="F883" s="887" t="s">
        <v>21875</v>
      </c>
      <c r="G883" s="376" t="s">
        <v>21876</v>
      </c>
      <c r="H883" s="449" t="s">
        <v>21522</v>
      </c>
      <c r="I883" s="449"/>
      <c r="J883" s="449" t="s">
        <v>21518</v>
      </c>
      <c r="K883" s="915">
        <v>1</v>
      </c>
      <c r="L883" s="916">
        <v>12</v>
      </c>
      <c r="M883" s="342">
        <v>120000</v>
      </c>
      <c r="N883" s="916">
        <v>1</v>
      </c>
      <c r="O883" s="916">
        <v>6</v>
      </c>
      <c r="P883" s="342">
        <v>59988.89</v>
      </c>
      <c r="Q883" s="916">
        <v>1</v>
      </c>
      <c r="R883" s="916">
        <v>12</v>
      </c>
      <c r="S883" s="1009">
        <v>120000</v>
      </c>
    </row>
    <row r="884" spans="1:19" s="30" customFormat="1" ht="23.25">
      <c r="A884" s="913" t="s">
        <v>37669</v>
      </c>
      <c r="B884" s="887" t="s">
        <v>280</v>
      </c>
      <c r="C884" s="887" t="s">
        <v>115</v>
      </c>
      <c r="D884" s="887" t="s">
        <v>21877</v>
      </c>
      <c r="E884" s="342">
        <v>6000</v>
      </c>
      <c r="F884" s="887" t="s">
        <v>21878</v>
      </c>
      <c r="G884" s="376" t="s">
        <v>21879</v>
      </c>
      <c r="H884" s="449" t="s">
        <v>21643</v>
      </c>
      <c r="I884" s="449"/>
      <c r="J884" s="449" t="s">
        <v>21646</v>
      </c>
      <c r="K884" s="915">
        <v>1</v>
      </c>
      <c r="L884" s="916">
        <v>12</v>
      </c>
      <c r="M884" s="342">
        <v>71981.67</v>
      </c>
      <c r="N884" s="916">
        <v>1</v>
      </c>
      <c r="O884" s="916">
        <v>6</v>
      </c>
      <c r="P884" s="342">
        <v>36000</v>
      </c>
      <c r="Q884" s="916">
        <v>1</v>
      </c>
      <c r="R884" s="916">
        <v>12</v>
      </c>
      <c r="S884" s="1009">
        <v>72000</v>
      </c>
    </row>
    <row r="885" spans="1:19" s="30" customFormat="1" ht="23.25">
      <c r="A885" s="913" t="s">
        <v>37669</v>
      </c>
      <c r="B885" s="887" t="s">
        <v>280</v>
      </c>
      <c r="C885" s="887" t="s">
        <v>115</v>
      </c>
      <c r="D885" s="887" t="s">
        <v>21880</v>
      </c>
      <c r="E885" s="342">
        <v>8000</v>
      </c>
      <c r="F885" s="887" t="s">
        <v>21881</v>
      </c>
      <c r="G885" s="376" t="s">
        <v>21882</v>
      </c>
      <c r="H885" s="449" t="s">
        <v>21599</v>
      </c>
      <c r="I885" s="449" t="s">
        <v>21570</v>
      </c>
      <c r="J885" s="449"/>
      <c r="K885" s="915">
        <v>1</v>
      </c>
      <c r="L885" s="916">
        <v>12</v>
      </c>
      <c r="M885" s="342">
        <v>96000</v>
      </c>
      <c r="N885" s="916">
        <v>1</v>
      </c>
      <c r="O885" s="916">
        <v>6</v>
      </c>
      <c r="P885" s="342">
        <v>48000</v>
      </c>
      <c r="Q885" s="916">
        <v>1</v>
      </c>
      <c r="R885" s="916">
        <v>12</v>
      </c>
      <c r="S885" s="1009">
        <v>96000</v>
      </c>
    </row>
    <row r="886" spans="1:19" s="30" customFormat="1" ht="23.25">
      <c r="A886" s="913" t="s">
        <v>37669</v>
      </c>
      <c r="B886" s="887" t="s">
        <v>280</v>
      </c>
      <c r="C886" s="887" t="s">
        <v>115</v>
      </c>
      <c r="D886" s="887" t="s">
        <v>21883</v>
      </c>
      <c r="E886" s="342">
        <v>10000</v>
      </c>
      <c r="F886" s="887" t="s">
        <v>21884</v>
      </c>
      <c r="G886" s="376" t="s">
        <v>21885</v>
      </c>
      <c r="H886" s="449" t="s">
        <v>21553</v>
      </c>
      <c r="I886" s="449"/>
      <c r="J886" s="449" t="s">
        <v>21518</v>
      </c>
      <c r="K886" s="915">
        <v>1</v>
      </c>
      <c r="L886" s="916">
        <v>12</v>
      </c>
      <c r="M886" s="342">
        <v>120000</v>
      </c>
      <c r="N886" s="916">
        <v>1</v>
      </c>
      <c r="O886" s="916">
        <v>6</v>
      </c>
      <c r="P886" s="342">
        <v>59531.94</v>
      </c>
      <c r="Q886" s="916">
        <v>1</v>
      </c>
      <c r="R886" s="916">
        <v>12</v>
      </c>
      <c r="S886" s="1009">
        <v>120000</v>
      </c>
    </row>
    <row r="887" spans="1:19" s="30" customFormat="1" ht="23.25">
      <c r="A887" s="913" t="s">
        <v>37669</v>
      </c>
      <c r="B887" s="887" t="s">
        <v>280</v>
      </c>
      <c r="C887" s="887" t="s">
        <v>115</v>
      </c>
      <c r="D887" s="887" t="s">
        <v>21610</v>
      </c>
      <c r="E887" s="342">
        <v>10000</v>
      </c>
      <c r="F887" s="887" t="s">
        <v>21886</v>
      </c>
      <c r="G887" s="376" t="s">
        <v>21887</v>
      </c>
      <c r="H887" s="449" t="s">
        <v>21522</v>
      </c>
      <c r="I887" s="449"/>
      <c r="J887" s="449" t="s">
        <v>21518</v>
      </c>
      <c r="K887" s="915">
        <v>1</v>
      </c>
      <c r="L887" s="916">
        <v>12</v>
      </c>
      <c r="M887" s="342">
        <v>114666.67</v>
      </c>
      <c r="N887" s="916">
        <v>1</v>
      </c>
      <c r="O887" s="916">
        <v>6</v>
      </c>
      <c r="P887" s="342">
        <v>59958.33</v>
      </c>
      <c r="Q887" s="916">
        <v>1</v>
      </c>
      <c r="R887" s="916">
        <v>12</v>
      </c>
      <c r="S887" s="1009">
        <v>120000</v>
      </c>
    </row>
    <row r="888" spans="1:19" s="30" customFormat="1" ht="23.25">
      <c r="A888" s="913" t="s">
        <v>37669</v>
      </c>
      <c r="B888" s="887" t="s">
        <v>280</v>
      </c>
      <c r="C888" s="887" t="s">
        <v>115</v>
      </c>
      <c r="D888" s="887" t="s">
        <v>21888</v>
      </c>
      <c r="E888" s="342">
        <v>8000</v>
      </c>
      <c r="F888" s="887" t="s">
        <v>21889</v>
      </c>
      <c r="G888" s="376" t="s">
        <v>21890</v>
      </c>
      <c r="H888" s="449" t="s">
        <v>21569</v>
      </c>
      <c r="I888" s="449"/>
      <c r="J888" s="449" t="s">
        <v>21518</v>
      </c>
      <c r="K888" s="915">
        <v>1</v>
      </c>
      <c r="L888" s="916">
        <v>12</v>
      </c>
      <c r="M888" s="342">
        <v>95986.11</v>
      </c>
      <c r="N888" s="916">
        <v>1</v>
      </c>
      <c r="O888" s="916">
        <v>6</v>
      </c>
      <c r="P888" s="342">
        <v>47998.879999999997</v>
      </c>
      <c r="Q888" s="916">
        <v>1</v>
      </c>
      <c r="R888" s="916">
        <v>12</v>
      </c>
      <c r="S888" s="1009">
        <v>96000</v>
      </c>
    </row>
    <row r="889" spans="1:19" s="30" customFormat="1" ht="23.25">
      <c r="A889" s="913" t="s">
        <v>37669</v>
      </c>
      <c r="B889" s="887" t="s">
        <v>280</v>
      </c>
      <c r="C889" s="887" t="s">
        <v>115</v>
      </c>
      <c r="D889" s="887" t="s">
        <v>21891</v>
      </c>
      <c r="E889" s="342">
        <v>8000</v>
      </c>
      <c r="F889" s="887" t="s">
        <v>21892</v>
      </c>
      <c r="G889" s="376" t="s">
        <v>21893</v>
      </c>
      <c r="H889" s="449" t="s">
        <v>21635</v>
      </c>
      <c r="I889" s="449"/>
      <c r="J889" s="449" t="s">
        <v>21518</v>
      </c>
      <c r="K889" s="915">
        <v>1</v>
      </c>
      <c r="L889" s="916">
        <v>12</v>
      </c>
      <c r="M889" s="342">
        <v>96000</v>
      </c>
      <c r="N889" s="916">
        <v>1</v>
      </c>
      <c r="O889" s="916">
        <v>6</v>
      </c>
      <c r="P889" s="342">
        <v>47971.11</v>
      </c>
      <c r="Q889" s="916">
        <v>1</v>
      </c>
      <c r="R889" s="916">
        <v>12</v>
      </c>
      <c r="S889" s="1009">
        <v>96000</v>
      </c>
    </row>
    <row r="890" spans="1:19" s="30" customFormat="1" ht="23.25">
      <c r="A890" s="913" t="s">
        <v>37669</v>
      </c>
      <c r="B890" s="887" t="s">
        <v>280</v>
      </c>
      <c r="C890" s="887" t="s">
        <v>115</v>
      </c>
      <c r="D890" s="887" t="s">
        <v>21877</v>
      </c>
      <c r="E890" s="342">
        <v>6000</v>
      </c>
      <c r="F890" s="887" t="s">
        <v>21894</v>
      </c>
      <c r="G890" s="376" t="s">
        <v>21895</v>
      </c>
      <c r="H890" s="449" t="s">
        <v>21896</v>
      </c>
      <c r="I890" s="449"/>
      <c r="J890" s="449" t="s">
        <v>21646</v>
      </c>
      <c r="K890" s="915">
        <v>1</v>
      </c>
      <c r="L890" s="916">
        <v>12</v>
      </c>
      <c r="M890" s="342">
        <v>71988.33</v>
      </c>
      <c r="N890" s="916">
        <v>1</v>
      </c>
      <c r="O890" s="916">
        <v>6</v>
      </c>
      <c r="P890" s="342">
        <v>36000</v>
      </c>
      <c r="Q890" s="916">
        <v>1</v>
      </c>
      <c r="R890" s="916">
        <v>12</v>
      </c>
      <c r="S890" s="1009">
        <v>72000</v>
      </c>
    </row>
    <row r="891" spans="1:19" s="30" customFormat="1" ht="23.25">
      <c r="A891" s="913" t="s">
        <v>37669</v>
      </c>
      <c r="B891" s="887" t="s">
        <v>280</v>
      </c>
      <c r="C891" s="887" t="s">
        <v>115</v>
      </c>
      <c r="D891" s="887" t="s">
        <v>21590</v>
      </c>
      <c r="E891" s="342">
        <v>10000</v>
      </c>
      <c r="F891" s="887" t="s">
        <v>21897</v>
      </c>
      <c r="G891" s="376" t="s">
        <v>21898</v>
      </c>
      <c r="H891" s="449" t="s">
        <v>21517</v>
      </c>
      <c r="I891" s="449"/>
      <c r="J891" s="449" t="s">
        <v>21518</v>
      </c>
      <c r="K891" s="915">
        <v>1</v>
      </c>
      <c r="L891" s="916">
        <v>12</v>
      </c>
      <c r="M891" s="342">
        <v>119863.2</v>
      </c>
      <c r="N891" s="916">
        <v>1</v>
      </c>
      <c r="O891" s="916">
        <v>6</v>
      </c>
      <c r="P891" s="342">
        <v>59954.16</v>
      </c>
      <c r="Q891" s="916">
        <v>1</v>
      </c>
      <c r="R891" s="916">
        <v>12</v>
      </c>
      <c r="S891" s="1009">
        <v>120000</v>
      </c>
    </row>
    <row r="892" spans="1:19" s="30" customFormat="1" ht="23.25">
      <c r="A892" s="913" t="s">
        <v>37669</v>
      </c>
      <c r="B892" s="887" t="s">
        <v>280</v>
      </c>
      <c r="C892" s="887" t="s">
        <v>115</v>
      </c>
      <c r="D892" s="887" t="s">
        <v>21554</v>
      </c>
      <c r="E892" s="342">
        <v>15000</v>
      </c>
      <c r="F892" s="887" t="s">
        <v>21899</v>
      </c>
      <c r="G892" s="376" t="s">
        <v>21900</v>
      </c>
      <c r="H892" s="449" t="s">
        <v>21901</v>
      </c>
      <c r="I892" s="449"/>
      <c r="J892" s="449" t="s">
        <v>21518</v>
      </c>
      <c r="K892" s="915">
        <v>1</v>
      </c>
      <c r="L892" s="916">
        <v>3</v>
      </c>
      <c r="M892" s="342">
        <v>36000</v>
      </c>
      <c r="N892" s="916">
        <v>1</v>
      </c>
      <c r="O892" s="916">
        <v>6</v>
      </c>
      <c r="P892" s="342">
        <v>90000</v>
      </c>
      <c r="Q892" s="916">
        <v>1</v>
      </c>
      <c r="R892" s="916">
        <v>12</v>
      </c>
      <c r="S892" s="1009">
        <v>180000</v>
      </c>
    </row>
    <row r="893" spans="1:19" s="30" customFormat="1" ht="23.25">
      <c r="A893" s="913" t="s">
        <v>37669</v>
      </c>
      <c r="B893" s="887" t="s">
        <v>280</v>
      </c>
      <c r="C893" s="887" t="s">
        <v>115</v>
      </c>
      <c r="D893" s="887" t="s">
        <v>21610</v>
      </c>
      <c r="E893" s="342">
        <v>10000</v>
      </c>
      <c r="F893" s="887" t="s">
        <v>21902</v>
      </c>
      <c r="G893" s="376" t="s">
        <v>21903</v>
      </c>
      <c r="H893" s="449" t="s">
        <v>21522</v>
      </c>
      <c r="I893" s="449"/>
      <c r="J893" s="449" t="s">
        <v>21518</v>
      </c>
      <c r="K893" s="915"/>
      <c r="L893" s="916"/>
      <c r="M893" s="342"/>
      <c r="N893" s="916">
        <v>1</v>
      </c>
      <c r="O893" s="916">
        <v>3</v>
      </c>
      <c r="P893" s="342">
        <v>26271.520000000004</v>
      </c>
      <c r="Q893" s="916"/>
      <c r="R893" s="916"/>
      <c r="S893" s="1009"/>
    </row>
    <row r="894" spans="1:19" s="30" customFormat="1" ht="23.25">
      <c r="A894" s="913" t="s">
        <v>37669</v>
      </c>
      <c r="B894" s="887" t="s">
        <v>280</v>
      </c>
      <c r="C894" s="887" t="s">
        <v>115</v>
      </c>
      <c r="D894" s="887" t="s">
        <v>21606</v>
      </c>
      <c r="E894" s="342">
        <v>8000</v>
      </c>
      <c r="F894" s="887" t="s">
        <v>21904</v>
      </c>
      <c r="G894" s="376" t="s">
        <v>21905</v>
      </c>
      <c r="H894" s="449" t="s">
        <v>21609</v>
      </c>
      <c r="I894" s="449"/>
      <c r="J894" s="449" t="s">
        <v>21518</v>
      </c>
      <c r="K894" s="915"/>
      <c r="L894" s="916"/>
      <c r="M894" s="342"/>
      <c r="N894" s="916">
        <v>1</v>
      </c>
      <c r="O894" s="916">
        <v>2</v>
      </c>
      <c r="P894" s="342">
        <v>13066.67</v>
      </c>
      <c r="Q894" s="916"/>
      <c r="R894" s="916"/>
      <c r="S894" s="1009"/>
    </row>
    <row r="895" spans="1:19" s="30" customFormat="1" ht="23.25">
      <c r="A895" s="913" t="s">
        <v>37669</v>
      </c>
      <c r="B895" s="887" t="s">
        <v>280</v>
      </c>
      <c r="C895" s="887" t="s">
        <v>115</v>
      </c>
      <c r="D895" s="887" t="s">
        <v>21454</v>
      </c>
      <c r="E895" s="342">
        <v>14000</v>
      </c>
      <c r="F895" s="887" t="s">
        <v>21906</v>
      </c>
      <c r="G895" s="376" t="s">
        <v>21907</v>
      </c>
      <c r="H895" s="449" t="s">
        <v>21635</v>
      </c>
      <c r="I895" s="449"/>
      <c r="J895" s="449" t="s">
        <v>21518</v>
      </c>
      <c r="K895" s="915">
        <v>1</v>
      </c>
      <c r="L895" s="916">
        <v>12</v>
      </c>
      <c r="M895" s="342">
        <v>168000</v>
      </c>
      <c r="N895" s="916">
        <v>1</v>
      </c>
      <c r="O895" s="916">
        <v>6</v>
      </c>
      <c r="P895" s="342">
        <v>83992.22</v>
      </c>
      <c r="Q895" s="916">
        <v>1</v>
      </c>
      <c r="R895" s="916">
        <v>12</v>
      </c>
      <c r="S895" s="1009">
        <v>168000</v>
      </c>
    </row>
    <row r="896" spans="1:19" s="30" customFormat="1" ht="23.25">
      <c r="A896" s="913" t="s">
        <v>37669</v>
      </c>
      <c r="B896" s="887" t="s">
        <v>280</v>
      </c>
      <c r="C896" s="887" t="s">
        <v>115</v>
      </c>
      <c r="D896" s="887" t="s">
        <v>21554</v>
      </c>
      <c r="E896" s="342">
        <v>15000</v>
      </c>
      <c r="F896" s="887" t="s">
        <v>21908</v>
      </c>
      <c r="G896" s="376" t="s">
        <v>21909</v>
      </c>
      <c r="H896" s="449" t="s">
        <v>21569</v>
      </c>
      <c r="I896" s="449"/>
      <c r="J896" s="449" t="s">
        <v>21518</v>
      </c>
      <c r="K896" s="915"/>
      <c r="L896" s="916"/>
      <c r="M896" s="342"/>
      <c r="N896" s="916"/>
      <c r="O896" s="916"/>
      <c r="P896" s="342"/>
      <c r="Q896" s="916">
        <v>1</v>
      </c>
      <c r="R896" s="916">
        <v>12</v>
      </c>
      <c r="S896" s="1009">
        <v>180000</v>
      </c>
    </row>
    <row r="897" spans="1:19" s="30" customFormat="1" ht="23.25">
      <c r="A897" s="913" t="s">
        <v>37669</v>
      </c>
      <c r="B897" s="887" t="s">
        <v>280</v>
      </c>
      <c r="C897" s="887" t="s">
        <v>115</v>
      </c>
      <c r="D897" s="887" t="s">
        <v>21910</v>
      </c>
      <c r="E897" s="342">
        <v>10000</v>
      </c>
      <c r="F897" s="887" t="s">
        <v>21911</v>
      </c>
      <c r="G897" s="376" t="s">
        <v>21912</v>
      </c>
      <c r="H897" s="449" t="s">
        <v>21522</v>
      </c>
      <c r="I897" s="449"/>
      <c r="J897" s="449" t="s">
        <v>21518</v>
      </c>
      <c r="K897" s="915">
        <v>1</v>
      </c>
      <c r="L897" s="916">
        <v>12</v>
      </c>
      <c r="M897" s="342">
        <v>120000</v>
      </c>
      <c r="N897" s="916">
        <v>1</v>
      </c>
      <c r="O897" s="916">
        <v>6</v>
      </c>
      <c r="P897" s="342">
        <v>60000</v>
      </c>
      <c r="Q897" s="916">
        <v>1</v>
      </c>
      <c r="R897" s="916">
        <v>12</v>
      </c>
      <c r="S897" s="1009">
        <v>120000</v>
      </c>
    </row>
    <row r="898" spans="1:19" s="30" customFormat="1" ht="23.25">
      <c r="A898" s="913" t="s">
        <v>37669</v>
      </c>
      <c r="B898" s="887" t="s">
        <v>280</v>
      </c>
      <c r="C898" s="887" t="s">
        <v>115</v>
      </c>
      <c r="D898" s="887" t="s">
        <v>21679</v>
      </c>
      <c r="E898" s="342">
        <v>12000</v>
      </c>
      <c r="F898" s="887" t="s">
        <v>21913</v>
      </c>
      <c r="G898" s="376" t="s">
        <v>21914</v>
      </c>
      <c r="H898" s="449" t="s">
        <v>21522</v>
      </c>
      <c r="I898" s="449"/>
      <c r="J898" s="449" t="s">
        <v>21518</v>
      </c>
      <c r="K898" s="915">
        <v>1</v>
      </c>
      <c r="L898" s="916">
        <v>2</v>
      </c>
      <c r="M898" s="342">
        <v>25600</v>
      </c>
      <c r="N898" s="916">
        <v>1</v>
      </c>
      <c r="O898" s="916">
        <v>3</v>
      </c>
      <c r="P898" s="342">
        <v>35991.67</v>
      </c>
      <c r="Q898" s="916"/>
      <c r="R898" s="916"/>
      <c r="S898" s="1009"/>
    </row>
    <row r="899" spans="1:19" s="30" customFormat="1" ht="23.25">
      <c r="A899" s="913" t="s">
        <v>37669</v>
      </c>
      <c r="B899" s="887" t="s">
        <v>280</v>
      </c>
      <c r="C899" s="887" t="s">
        <v>115</v>
      </c>
      <c r="D899" s="887" t="s">
        <v>21610</v>
      </c>
      <c r="E899" s="342">
        <v>10000</v>
      </c>
      <c r="F899" s="887" t="s">
        <v>21915</v>
      </c>
      <c r="G899" s="376" t="s">
        <v>21916</v>
      </c>
      <c r="H899" s="449" t="s">
        <v>21553</v>
      </c>
      <c r="I899" s="449"/>
      <c r="J899" s="449" t="s">
        <v>21518</v>
      </c>
      <c r="K899" s="915">
        <v>1</v>
      </c>
      <c r="L899" s="916">
        <v>12</v>
      </c>
      <c r="M899" s="342">
        <v>113666.67</v>
      </c>
      <c r="N899" s="916">
        <v>1</v>
      </c>
      <c r="O899" s="916">
        <v>6</v>
      </c>
      <c r="P899" s="342">
        <v>59996.53</v>
      </c>
      <c r="Q899" s="916">
        <v>1</v>
      </c>
      <c r="R899" s="916">
        <v>12</v>
      </c>
      <c r="S899" s="1009">
        <v>120000</v>
      </c>
    </row>
    <row r="900" spans="1:19" s="30" customFormat="1" ht="23.25">
      <c r="A900" s="913" t="s">
        <v>37669</v>
      </c>
      <c r="B900" s="887" t="s">
        <v>280</v>
      </c>
      <c r="C900" s="887" t="s">
        <v>115</v>
      </c>
      <c r="D900" s="887" t="s">
        <v>21917</v>
      </c>
      <c r="E900" s="342">
        <v>5000</v>
      </c>
      <c r="F900" s="887" t="s">
        <v>21918</v>
      </c>
      <c r="G900" s="376" t="s">
        <v>21919</v>
      </c>
      <c r="H900" s="449" t="s">
        <v>21517</v>
      </c>
      <c r="I900" s="449"/>
      <c r="J900" s="449" t="s">
        <v>21518</v>
      </c>
      <c r="K900" s="915">
        <v>1</v>
      </c>
      <c r="L900" s="916">
        <v>12</v>
      </c>
      <c r="M900" s="342">
        <v>60056.590000000004</v>
      </c>
      <c r="N900" s="916">
        <v>1</v>
      </c>
      <c r="O900" s="916">
        <v>6</v>
      </c>
      <c r="P900" s="342">
        <v>29975</v>
      </c>
      <c r="Q900" s="916">
        <v>1</v>
      </c>
      <c r="R900" s="916">
        <v>12</v>
      </c>
      <c r="S900" s="1009">
        <v>60000</v>
      </c>
    </row>
    <row r="901" spans="1:19" s="30" customFormat="1" ht="23.25">
      <c r="A901" s="913" t="s">
        <v>37669</v>
      </c>
      <c r="B901" s="887" t="s">
        <v>280</v>
      </c>
      <c r="C901" s="887" t="s">
        <v>115</v>
      </c>
      <c r="D901" s="887" t="s">
        <v>21556</v>
      </c>
      <c r="E901" s="342">
        <v>3500</v>
      </c>
      <c r="F901" s="887" t="s">
        <v>21920</v>
      </c>
      <c r="G901" s="376" t="s">
        <v>21921</v>
      </c>
      <c r="H901" s="449" t="s">
        <v>21569</v>
      </c>
      <c r="I901" s="449" t="s">
        <v>21570</v>
      </c>
      <c r="J901" s="449"/>
      <c r="K901" s="915">
        <v>1</v>
      </c>
      <c r="L901" s="916">
        <v>12</v>
      </c>
      <c r="M901" s="342">
        <v>35994.82</v>
      </c>
      <c r="N901" s="916">
        <v>1</v>
      </c>
      <c r="O901" s="916">
        <v>6</v>
      </c>
      <c r="P901" s="342">
        <v>19212.21</v>
      </c>
      <c r="Q901" s="916">
        <v>1</v>
      </c>
      <c r="R901" s="916">
        <v>12</v>
      </c>
      <c r="S901" s="1009">
        <v>42000</v>
      </c>
    </row>
    <row r="902" spans="1:19" s="30" customFormat="1" ht="23.25">
      <c r="A902" s="913" t="s">
        <v>37669</v>
      </c>
      <c r="B902" s="887" t="s">
        <v>280</v>
      </c>
      <c r="C902" s="887" t="s">
        <v>115</v>
      </c>
      <c r="D902" s="887" t="s">
        <v>21922</v>
      </c>
      <c r="E902" s="342">
        <v>10000</v>
      </c>
      <c r="F902" s="887" t="s">
        <v>21923</v>
      </c>
      <c r="G902" s="376" t="s">
        <v>21924</v>
      </c>
      <c r="H902" s="449" t="s">
        <v>21623</v>
      </c>
      <c r="I902" s="449"/>
      <c r="J902" s="449" t="s">
        <v>21518</v>
      </c>
      <c r="K902" s="915">
        <v>1</v>
      </c>
      <c r="L902" s="916">
        <v>3</v>
      </c>
      <c r="M902" s="342">
        <v>22000</v>
      </c>
      <c r="N902" s="916">
        <v>1</v>
      </c>
      <c r="O902" s="916">
        <v>6</v>
      </c>
      <c r="P902" s="342">
        <v>60000</v>
      </c>
      <c r="Q902" s="916">
        <v>1</v>
      </c>
      <c r="R902" s="916">
        <v>12</v>
      </c>
      <c r="S902" s="1009">
        <v>120000</v>
      </c>
    </row>
    <row r="903" spans="1:19" s="30" customFormat="1" ht="23.25">
      <c r="A903" s="913" t="s">
        <v>37669</v>
      </c>
      <c r="B903" s="887" t="s">
        <v>280</v>
      </c>
      <c r="C903" s="887" t="s">
        <v>115</v>
      </c>
      <c r="D903" s="887" t="s">
        <v>21925</v>
      </c>
      <c r="E903" s="342">
        <v>13000</v>
      </c>
      <c r="F903" s="887" t="s">
        <v>21926</v>
      </c>
      <c r="G903" s="376" t="s">
        <v>21927</v>
      </c>
      <c r="H903" s="449" t="s">
        <v>21522</v>
      </c>
      <c r="I903" s="449"/>
      <c r="J903" s="449" t="s">
        <v>21518</v>
      </c>
      <c r="K903" s="915">
        <v>1</v>
      </c>
      <c r="L903" s="916">
        <v>8</v>
      </c>
      <c r="M903" s="342">
        <v>99991.67</v>
      </c>
      <c r="N903" s="916">
        <v>1</v>
      </c>
      <c r="O903" s="916">
        <v>6</v>
      </c>
      <c r="P903" s="342">
        <v>78000</v>
      </c>
      <c r="Q903" s="916">
        <v>1</v>
      </c>
      <c r="R903" s="916">
        <v>12</v>
      </c>
      <c r="S903" s="1009">
        <v>156000</v>
      </c>
    </row>
    <row r="904" spans="1:19" s="30" customFormat="1" ht="23.25">
      <c r="A904" s="913" t="s">
        <v>37669</v>
      </c>
      <c r="B904" s="887" t="s">
        <v>280</v>
      </c>
      <c r="C904" s="887" t="s">
        <v>115</v>
      </c>
      <c r="D904" s="887" t="s">
        <v>21850</v>
      </c>
      <c r="E904" s="342">
        <v>6000</v>
      </c>
      <c r="F904" s="887" t="s">
        <v>21928</v>
      </c>
      <c r="G904" s="376" t="s">
        <v>21929</v>
      </c>
      <c r="H904" s="449" t="s">
        <v>21930</v>
      </c>
      <c r="I904" s="449"/>
      <c r="J904" s="449" t="s">
        <v>21518</v>
      </c>
      <c r="K904" s="915">
        <v>1</v>
      </c>
      <c r="L904" s="916">
        <v>12</v>
      </c>
      <c r="M904" s="342">
        <v>71588.75</v>
      </c>
      <c r="N904" s="916">
        <v>1</v>
      </c>
      <c r="O904" s="916">
        <v>6</v>
      </c>
      <c r="P904" s="342">
        <v>35987.5</v>
      </c>
      <c r="Q904" s="916">
        <v>1</v>
      </c>
      <c r="R904" s="916">
        <v>12</v>
      </c>
      <c r="S904" s="1009">
        <v>72000</v>
      </c>
    </row>
    <row r="905" spans="1:19" s="30" customFormat="1" ht="23.25">
      <c r="A905" s="913" t="s">
        <v>37669</v>
      </c>
      <c r="B905" s="887" t="s">
        <v>280</v>
      </c>
      <c r="C905" s="887" t="s">
        <v>115</v>
      </c>
      <c r="D905" s="887" t="s">
        <v>21932</v>
      </c>
      <c r="E905" s="342">
        <v>9000</v>
      </c>
      <c r="F905" s="887" t="s">
        <v>21933</v>
      </c>
      <c r="G905" s="376" t="s">
        <v>21934</v>
      </c>
      <c r="H905" s="449" t="s">
        <v>21623</v>
      </c>
      <c r="I905" s="449"/>
      <c r="J905" s="449" t="s">
        <v>21518</v>
      </c>
      <c r="K905" s="915">
        <v>1</v>
      </c>
      <c r="L905" s="916">
        <v>12</v>
      </c>
      <c r="M905" s="342">
        <v>107983.75</v>
      </c>
      <c r="N905" s="916">
        <v>1</v>
      </c>
      <c r="O905" s="916">
        <v>6</v>
      </c>
      <c r="P905" s="342">
        <v>53947.5</v>
      </c>
      <c r="Q905" s="916">
        <v>1</v>
      </c>
      <c r="R905" s="916">
        <v>12</v>
      </c>
      <c r="S905" s="1009">
        <v>108000</v>
      </c>
    </row>
    <row r="906" spans="1:19" s="30" customFormat="1" ht="23.25">
      <c r="A906" s="913" t="s">
        <v>37669</v>
      </c>
      <c r="B906" s="887" t="s">
        <v>280</v>
      </c>
      <c r="C906" s="887" t="s">
        <v>115</v>
      </c>
      <c r="D906" s="887" t="s">
        <v>21935</v>
      </c>
      <c r="E906" s="342">
        <v>12000</v>
      </c>
      <c r="F906" s="887" t="s">
        <v>21936</v>
      </c>
      <c r="G906" s="376" t="s">
        <v>21937</v>
      </c>
      <c r="H906" s="449" t="s">
        <v>21522</v>
      </c>
      <c r="I906" s="449"/>
      <c r="J906" s="449" t="s">
        <v>21518</v>
      </c>
      <c r="K906" s="915">
        <v>1</v>
      </c>
      <c r="L906" s="916">
        <v>2</v>
      </c>
      <c r="M906" s="342">
        <v>23200</v>
      </c>
      <c r="N906" s="916">
        <v>1</v>
      </c>
      <c r="O906" s="916">
        <v>6</v>
      </c>
      <c r="P906" s="342">
        <v>71999.17</v>
      </c>
      <c r="Q906" s="916">
        <v>1</v>
      </c>
      <c r="R906" s="916">
        <v>12</v>
      </c>
      <c r="S906" s="1009">
        <v>144000</v>
      </c>
    </row>
    <row r="907" spans="1:19" s="30" customFormat="1" ht="23.25">
      <c r="A907" s="913" t="s">
        <v>37669</v>
      </c>
      <c r="B907" s="887" t="s">
        <v>280</v>
      </c>
      <c r="C907" s="887" t="s">
        <v>115</v>
      </c>
      <c r="D907" s="887" t="s">
        <v>21531</v>
      </c>
      <c r="E907" s="342">
        <v>10000</v>
      </c>
      <c r="F907" s="887" t="s">
        <v>21938</v>
      </c>
      <c r="G907" s="376" t="s">
        <v>21939</v>
      </c>
      <c r="H907" s="449" t="s">
        <v>21522</v>
      </c>
      <c r="I907" s="449"/>
      <c r="J907" s="449" t="s">
        <v>21518</v>
      </c>
      <c r="K907" s="915">
        <v>1</v>
      </c>
      <c r="L907" s="916">
        <v>12</v>
      </c>
      <c r="M907" s="342">
        <v>120000</v>
      </c>
      <c r="N907" s="916">
        <v>1</v>
      </c>
      <c r="O907" s="916">
        <v>6</v>
      </c>
      <c r="P907" s="342">
        <v>60000</v>
      </c>
      <c r="Q907" s="916">
        <v>1</v>
      </c>
      <c r="R907" s="916">
        <v>12</v>
      </c>
      <c r="S907" s="1009">
        <v>120000</v>
      </c>
    </row>
    <row r="908" spans="1:19" s="30" customFormat="1" ht="23.25">
      <c r="A908" s="913" t="s">
        <v>37669</v>
      </c>
      <c r="B908" s="887" t="s">
        <v>280</v>
      </c>
      <c r="C908" s="887" t="s">
        <v>115</v>
      </c>
      <c r="D908" s="887" t="s">
        <v>21940</v>
      </c>
      <c r="E908" s="342">
        <v>3500</v>
      </c>
      <c r="F908" s="887" t="s">
        <v>21941</v>
      </c>
      <c r="G908" s="376" t="s">
        <v>21942</v>
      </c>
      <c r="H908" s="449" t="s">
        <v>21943</v>
      </c>
      <c r="I908" s="449" t="s">
        <v>21570</v>
      </c>
      <c r="J908" s="449"/>
      <c r="K908" s="915">
        <v>1</v>
      </c>
      <c r="L908" s="916">
        <v>12</v>
      </c>
      <c r="M908" s="342">
        <v>40023.57</v>
      </c>
      <c r="N908" s="916">
        <v>1</v>
      </c>
      <c r="O908" s="916">
        <v>6</v>
      </c>
      <c r="P908" s="342">
        <v>20881.62</v>
      </c>
      <c r="Q908" s="916">
        <v>1</v>
      </c>
      <c r="R908" s="916">
        <v>12</v>
      </c>
      <c r="S908" s="1009">
        <v>42000</v>
      </c>
    </row>
    <row r="909" spans="1:19" s="30" customFormat="1" ht="23.25">
      <c r="A909" s="913" t="s">
        <v>37669</v>
      </c>
      <c r="B909" s="887" t="s">
        <v>280</v>
      </c>
      <c r="C909" s="887" t="s">
        <v>115</v>
      </c>
      <c r="D909" s="887" t="s">
        <v>21944</v>
      </c>
      <c r="E909" s="342">
        <v>12000</v>
      </c>
      <c r="F909" s="887" t="s">
        <v>21945</v>
      </c>
      <c r="G909" s="376" t="s">
        <v>21946</v>
      </c>
      <c r="H909" s="449" t="s">
        <v>21517</v>
      </c>
      <c r="I909" s="449"/>
      <c r="J909" s="449" t="s">
        <v>21518</v>
      </c>
      <c r="K909" s="915"/>
      <c r="L909" s="916"/>
      <c r="M909" s="342"/>
      <c r="N909" s="916"/>
      <c r="O909" s="916"/>
      <c r="P909" s="342"/>
      <c r="Q909" s="916">
        <v>1</v>
      </c>
      <c r="R909" s="916">
        <v>12</v>
      </c>
      <c r="S909" s="1009">
        <v>144000</v>
      </c>
    </row>
    <row r="910" spans="1:19" s="30" customFormat="1" ht="23.25">
      <c r="A910" s="913" t="s">
        <v>37669</v>
      </c>
      <c r="B910" s="887" t="s">
        <v>280</v>
      </c>
      <c r="C910" s="887" t="s">
        <v>115</v>
      </c>
      <c r="D910" s="887" t="s">
        <v>21947</v>
      </c>
      <c r="E910" s="342">
        <v>8000</v>
      </c>
      <c r="F910" s="887" t="s">
        <v>21948</v>
      </c>
      <c r="G910" s="376" t="s">
        <v>21949</v>
      </c>
      <c r="H910" s="449" t="s">
        <v>21950</v>
      </c>
      <c r="I910" s="449"/>
      <c r="J910" s="449" t="s">
        <v>21518</v>
      </c>
      <c r="K910" s="915">
        <v>1</v>
      </c>
      <c r="L910" s="916">
        <v>3</v>
      </c>
      <c r="M910" s="342">
        <v>20282.22</v>
      </c>
      <c r="N910" s="916">
        <v>1</v>
      </c>
      <c r="O910" s="916">
        <v>6</v>
      </c>
      <c r="P910" s="342">
        <v>46062.210000000006</v>
      </c>
      <c r="Q910" s="916">
        <v>1</v>
      </c>
      <c r="R910" s="916">
        <v>12</v>
      </c>
      <c r="S910" s="1009">
        <v>96000</v>
      </c>
    </row>
    <row r="911" spans="1:19" s="30" customFormat="1" ht="23.25">
      <c r="A911" s="913" t="s">
        <v>37669</v>
      </c>
      <c r="B911" s="887" t="s">
        <v>280</v>
      </c>
      <c r="C911" s="887" t="s">
        <v>115</v>
      </c>
      <c r="D911" s="887" t="s">
        <v>21951</v>
      </c>
      <c r="E911" s="342">
        <v>12000</v>
      </c>
      <c r="F911" s="887" t="s">
        <v>21952</v>
      </c>
      <c r="G911" s="376" t="s">
        <v>21953</v>
      </c>
      <c r="H911" s="449" t="s">
        <v>21522</v>
      </c>
      <c r="I911" s="449"/>
      <c r="J911" s="449" t="s">
        <v>21518</v>
      </c>
      <c r="K911" s="915">
        <v>1</v>
      </c>
      <c r="L911" s="916">
        <v>12</v>
      </c>
      <c r="M911" s="342">
        <v>144000</v>
      </c>
      <c r="N911" s="916">
        <v>1</v>
      </c>
      <c r="O911" s="916">
        <v>6</v>
      </c>
      <c r="P911" s="342">
        <v>71990.83</v>
      </c>
      <c r="Q911" s="916">
        <v>1</v>
      </c>
      <c r="R911" s="916">
        <v>12</v>
      </c>
      <c r="S911" s="1009">
        <v>144000</v>
      </c>
    </row>
    <row r="912" spans="1:19" s="30" customFormat="1" ht="23.25">
      <c r="A912" s="913" t="s">
        <v>37669</v>
      </c>
      <c r="B912" s="887" t="s">
        <v>280</v>
      </c>
      <c r="C912" s="887" t="s">
        <v>115</v>
      </c>
      <c r="D912" s="887" t="s">
        <v>21954</v>
      </c>
      <c r="E912" s="342">
        <v>15000</v>
      </c>
      <c r="F912" s="887" t="s">
        <v>21955</v>
      </c>
      <c r="G912" s="376" t="s">
        <v>21956</v>
      </c>
      <c r="H912" s="449" t="s">
        <v>21530</v>
      </c>
      <c r="I912" s="449"/>
      <c r="J912" s="449" t="s">
        <v>21518</v>
      </c>
      <c r="K912" s="915">
        <v>1</v>
      </c>
      <c r="L912" s="916">
        <v>12</v>
      </c>
      <c r="M912" s="342">
        <v>179847.90999999997</v>
      </c>
      <c r="N912" s="916">
        <v>1</v>
      </c>
      <c r="O912" s="916">
        <v>6</v>
      </c>
      <c r="P912" s="342">
        <v>89846.87</v>
      </c>
      <c r="Q912" s="916">
        <v>1</v>
      </c>
      <c r="R912" s="916">
        <v>12</v>
      </c>
      <c r="S912" s="1009">
        <v>180000</v>
      </c>
    </row>
    <row r="913" spans="1:19" s="30" customFormat="1" ht="23.25">
      <c r="A913" s="913" t="s">
        <v>37669</v>
      </c>
      <c r="B913" s="887" t="s">
        <v>280</v>
      </c>
      <c r="C913" s="887" t="s">
        <v>115</v>
      </c>
      <c r="D913" s="887" t="s">
        <v>21951</v>
      </c>
      <c r="E913" s="342">
        <v>12000</v>
      </c>
      <c r="F913" s="887" t="s">
        <v>21957</v>
      </c>
      <c r="G913" s="376" t="s">
        <v>21958</v>
      </c>
      <c r="H913" s="449" t="s">
        <v>21553</v>
      </c>
      <c r="I913" s="449"/>
      <c r="J913" s="449" t="s">
        <v>21518</v>
      </c>
      <c r="K913" s="915">
        <v>1</v>
      </c>
      <c r="L913" s="916">
        <v>8</v>
      </c>
      <c r="M913" s="342">
        <v>94400</v>
      </c>
      <c r="N913" s="916">
        <v>1</v>
      </c>
      <c r="O913" s="916">
        <v>6</v>
      </c>
      <c r="P913" s="342">
        <v>69200</v>
      </c>
      <c r="Q913" s="916">
        <v>1</v>
      </c>
      <c r="R913" s="916">
        <v>12</v>
      </c>
      <c r="S913" s="1009">
        <v>144000</v>
      </c>
    </row>
    <row r="914" spans="1:19" s="30" customFormat="1" ht="23.25">
      <c r="A914" s="913" t="s">
        <v>37669</v>
      </c>
      <c r="B914" s="887" t="s">
        <v>280</v>
      </c>
      <c r="C914" s="887" t="s">
        <v>115</v>
      </c>
      <c r="D914" s="887" t="s">
        <v>21554</v>
      </c>
      <c r="E914" s="342">
        <v>15000</v>
      </c>
      <c r="F914" s="887" t="s">
        <v>21959</v>
      </c>
      <c r="G914" s="376" t="s">
        <v>21960</v>
      </c>
      <c r="H914" s="449" t="s">
        <v>21522</v>
      </c>
      <c r="I914" s="449"/>
      <c r="J914" s="449" t="s">
        <v>21518</v>
      </c>
      <c r="K914" s="915"/>
      <c r="L914" s="916"/>
      <c r="M914" s="342"/>
      <c r="N914" s="916">
        <v>1</v>
      </c>
      <c r="O914" s="916">
        <v>4</v>
      </c>
      <c r="P914" s="342">
        <v>53010</v>
      </c>
      <c r="Q914" s="916">
        <v>1</v>
      </c>
      <c r="R914" s="916">
        <v>12</v>
      </c>
      <c r="S914" s="1009">
        <v>180000</v>
      </c>
    </row>
    <row r="915" spans="1:19" s="30" customFormat="1" ht="23.25">
      <c r="A915" s="913" t="s">
        <v>37669</v>
      </c>
      <c r="B915" s="887" t="s">
        <v>280</v>
      </c>
      <c r="C915" s="887" t="s">
        <v>115</v>
      </c>
      <c r="D915" s="887" t="s">
        <v>21783</v>
      </c>
      <c r="E915" s="342">
        <v>10000</v>
      </c>
      <c r="F915" s="887" t="s">
        <v>21961</v>
      </c>
      <c r="G915" s="376" t="s">
        <v>21962</v>
      </c>
      <c r="H915" s="449" t="s">
        <v>21522</v>
      </c>
      <c r="I915" s="449"/>
      <c r="J915" s="449" t="s">
        <v>21518</v>
      </c>
      <c r="K915" s="915"/>
      <c r="L915" s="916"/>
      <c r="M915" s="342"/>
      <c r="N915" s="916">
        <v>1</v>
      </c>
      <c r="O915" s="916">
        <v>3</v>
      </c>
      <c r="P915" s="342">
        <v>30333.33</v>
      </c>
      <c r="Q915" s="916"/>
      <c r="R915" s="916"/>
      <c r="S915" s="1009"/>
    </row>
    <row r="916" spans="1:19" s="30" customFormat="1" ht="23.25">
      <c r="A916" s="913" t="s">
        <v>37669</v>
      </c>
      <c r="B916" s="887" t="s">
        <v>280</v>
      </c>
      <c r="C916" s="887" t="s">
        <v>115</v>
      </c>
      <c r="D916" s="887" t="s">
        <v>21963</v>
      </c>
      <c r="E916" s="342">
        <v>7000</v>
      </c>
      <c r="F916" s="887" t="s">
        <v>21964</v>
      </c>
      <c r="G916" s="376" t="s">
        <v>21965</v>
      </c>
      <c r="H916" s="449" t="s">
        <v>21569</v>
      </c>
      <c r="I916" s="449"/>
      <c r="J916" s="449" t="s">
        <v>21518</v>
      </c>
      <c r="K916" s="915">
        <v>1</v>
      </c>
      <c r="L916" s="916">
        <v>12</v>
      </c>
      <c r="M916" s="342">
        <v>84000</v>
      </c>
      <c r="N916" s="916">
        <v>1</v>
      </c>
      <c r="O916" s="916">
        <v>6</v>
      </c>
      <c r="P916" s="342">
        <v>42000</v>
      </c>
      <c r="Q916" s="916"/>
      <c r="R916" s="916"/>
      <c r="S916" s="1009"/>
    </row>
    <row r="917" spans="1:19" s="30" customFormat="1" ht="23.25">
      <c r="A917" s="913" t="s">
        <v>37669</v>
      </c>
      <c r="B917" s="887" t="s">
        <v>280</v>
      </c>
      <c r="C917" s="887" t="s">
        <v>115</v>
      </c>
      <c r="D917" s="887" t="s">
        <v>21554</v>
      </c>
      <c r="E917" s="342">
        <v>15000</v>
      </c>
      <c r="F917" s="887" t="s">
        <v>21966</v>
      </c>
      <c r="G917" s="376" t="s">
        <v>21967</v>
      </c>
      <c r="H917" s="449" t="s">
        <v>21522</v>
      </c>
      <c r="I917" s="449"/>
      <c r="J917" s="449" t="s">
        <v>21518</v>
      </c>
      <c r="K917" s="915">
        <v>1</v>
      </c>
      <c r="L917" s="916">
        <v>8</v>
      </c>
      <c r="M917" s="342">
        <v>118000</v>
      </c>
      <c r="N917" s="916">
        <v>1</v>
      </c>
      <c r="O917" s="916">
        <v>7</v>
      </c>
      <c r="P917" s="342">
        <v>96500</v>
      </c>
      <c r="Q917" s="916"/>
      <c r="R917" s="916"/>
      <c r="S917" s="1009"/>
    </row>
    <row r="918" spans="1:19" s="30" customFormat="1" ht="23.25">
      <c r="A918" s="913" t="s">
        <v>37669</v>
      </c>
      <c r="B918" s="887" t="s">
        <v>280</v>
      </c>
      <c r="C918" s="887" t="s">
        <v>115</v>
      </c>
      <c r="D918" s="887" t="s">
        <v>21514</v>
      </c>
      <c r="E918" s="342">
        <v>12000</v>
      </c>
      <c r="F918" s="887" t="s">
        <v>21969</v>
      </c>
      <c r="G918" s="376" t="s">
        <v>21970</v>
      </c>
      <c r="H918" s="449" t="s">
        <v>21517</v>
      </c>
      <c r="I918" s="449"/>
      <c r="J918" s="449" t="s">
        <v>21518</v>
      </c>
      <c r="K918" s="915">
        <v>1</v>
      </c>
      <c r="L918" s="916">
        <v>3</v>
      </c>
      <c r="M918" s="342">
        <v>35200</v>
      </c>
      <c r="N918" s="916">
        <v>1</v>
      </c>
      <c r="O918" s="916">
        <v>6</v>
      </c>
      <c r="P918" s="342">
        <v>71991.66</v>
      </c>
      <c r="Q918" s="916">
        <v>1</v>
      </c>
      <c r="R918" s="916">
        <v>12</v>
      </c>
      <c r="S918" s="1009">
        <v>144000</v>
      </c>
    </row>
    <row r="919" spans="1:19" s="30" customFormat="1" ht="23.25">
      <c r="A919" s="913" t="s">
        <v>37669</v>
      </c>
      <c r="B919" s="887" t="s">
        <v>280</v>
      </c>
      <c r="C919" s="887" t="s">
        <v>115</v>
      </c>
      <c r="D919" s="887" t="s">
        <v>21971</v>
      </c>
      <c r="E919" s="342">
        <v>11000</v>
      </c>
      <c r="F919" s="887" t="s">
        <v>21972</v>
      </c>
      <c r="G919" s="376" t="s">
        <v>21973</v>
      </c>
      <c r="H919" s="449" t="s">
        <v>21522</v>
      </c>
      <c r="I919" s="449"/>
      <c r="J919" s="449" t="s">
        <v>21518</v>
      </c>
      <c r="K919" s="915">
        <v>1</v>
      </c>
      <c r="L919" s="916">
        <v>12</v>
      </c>
      <c r="M919" s="342">
        <v>132000</v>
      </c>
      <c r="N919" s="916">
        <v>1</v>
      </c>
      <c r="O919" s="916">
        <v>6</v>
      </c>
      <c r="P919" s="342">
        <v>66000</v>
      </c>
      <c r="Q919" s="916">
        <v>1</v>
      </c>
      <c r="R919" s="916">
        <v>12</v>
      </c>
      <c r="S919" s="1009">
        <v>132000</v>
      </c>
    </row>
    <row r="920" spans="1:19" s="30" customFormat="1" ht="23.25">
      <c r="A920" s="913" t="s">
        <v>37669</v>
      </c>
      <c r="B920" s="887" t="s">
        <v>280</v>
      </c>
      <c r="C920" s="887" t="s">
        <v>115</v>
      </c>
      <c r="D920" s="887" t="s">
        <v>21974</v>
      </c>
      <c r="E920" s="342">
        <v>13000</v>
      </c>
      <c r="F920" s="887" t="s">
        <v>21975</v>
      </c>
      <c r="G920" s="376" t="s">
        <v>21976</v>
      </c>
      <c r="H920" s="449" t="s">
        <v>21616</v>
      </c>
      <c r="I920" s="449"/>
      <c r="J920" s="449" t="s">
        <v>21518</v>
      </c>
      <c r="K920" s="915">
        <v>1</v>
      </c>
      <c r="L920" s="916">
        <v>3</v>
      </c>
      <c r="M920" s="342">
        <v>39000</v>
      </c>
      <c r="N920" s="917"/>
      <c r="O920" s="917"/>
      <c r="P920" s="342"/>
      <c r="Q920" s="916"/>
      <c r="R920" s="916"/>
      <c r="S920" s="1009"/>
    </row>
    <row r="921" spans="1:19" s="30" customFormat="1" ht="23.25">
      <c r="A921" s="913" t="s">
        <v>37669</v>
      </c>
      <c r="B921" s="887" t="s">
        <v>280</v>
      </c>
      <c r="C921" s="887" t="s">
        <v>115</v>
      </c>
      <c r="D921" s="887" t="s">
        <v>21647</v>
      </c>
      <c r="E921" s="342">
        <v>15000</v>
      </c>
      <c r="F921" s="887" t="s">
        <v>21977</v>
      </c>
      <c r="G921" s="376" t="s">
        <v>21978</v>
      </c>
      <c r="H921" s="449" t="s">
        <v>21979</v>
      </c>
      <c r="I921" s="449"/>
      <c r="J921" s="449" t="s">
        <v>21518</v>
      </c>
      <c r="K921" s="915">
        <v>1</v>
      </c>
      <c r="L921" s="916">
        <v>3</v>
      </c>
      <c r="M921" s="342">
        <v>33500</v>
      </c>
      <c r="N921" s="917"/>
      <c r="O921" s="917"/>
      <c r="P921" s="342"/>
      <c r="Q921" s="916"/>
      <c r="R921" s="916"/>
      <c r="S921" s="1009"/>
    </row>
    <row r="922" spans="1:19" s="30" customFormat="1" ht="23.25">
      <c r="A922" s="913" t="s">
        <v>37669</v>
      </c>
      <c r="B922" s="887" t="s">
        <v>280</v>
      </c>
      <c r="C922" s="887" t="s">
        <v>115</v>
      </c>
      <c r="D922" s="887" t="s">
        <v>21652</v>
      </c>
      <c r="E922" s="342">
        <v>11000</v>
      </c>
      <c r="F922" s="887" t="s">
        <v>21980</v>
      </c>
      <c r="G922" s="376" t="s">
        <v>21981</v>
      </c>
      <c r="H922" s="449" t="s">
        <v>21522</v>
      </c>
      <c r="I922" s="449"/>
      <c r="J922" s="449" t="s">
        <v>21518</v>
      </c>
      <c r="K922" s="915">
        <v>1</v>
      </c>
      <c r="L922" s="916">
        <v>11</v>
      </c>
      <c r="M922" s="342">
        <v>121000</v>
      </c>
      <c r="N922" s="917"/>
      <c r="O922" s="917"/>
      <c r="P922" s="342"/>
      <c r="Q922" s="916"/>
      <c r="R922" s="916"/>
      <c r="S922" s="1009"/>
    </row>
    <row r="923" spans="1:19" s="30" customFormat="1" ht="23.25">
      <c r="A923" s="913" t="s">
        <v>37669</v>
      </c>
      <c r="B923" s="887" t="s">
        <v>280</v>
      </c>
      <c r="C923" s="887" t="s">
        <v>115</v>
      </c>
      <c r="D923" s="887" t="s">
        <v>21783</v>
      </c>
      <c r="E923" s="342">
        <v>10000</v>
      </c>
      <c r="F923" s="887" t="s">
        <v>21982</v>
      </c>
      <c r="G923" s="376" t="s">
        <v>21983</v>
      </c>
      <c r="H923" s="449" t="s">
        <v>21522</v>
      </c>
      <c r="I923" s="449"/>
      <c r="J923" s="449" t="s">
        <v>21518</v>
      </c>
      <c r="K923" s="915"/>
      <c r="L923" s="916"/>
      <c r="M923" s="342"/>
      <c r="N923" s="916">
        <v>1</v>
      </c>
      <c r="O923" s="916">
        <v>3</v>
      </c>
      <c r="P923" s="342">
        <v>30333.33</v>
      </c>
      <c r="Q923" s="916"/>
      <c r="R923" s="916"/>
      <c r="S923" s="1009"/>
    </row>
    <row r="924" spans="1:19" s="30" customFormat="1" ht="23.25">
      <c r="A924" s="913" t="s">
        <v>37669</v>
      </c>
      <c r="B924" s="887" t="s">
        <v>280</v>
      </c>
      <c r="C924" s="887" t="s">
        <v>115</v>
      </c>
      <c r="D924" s="887" t="s">
        <v>21984</v>
      </c>
      <c r="E924" s="342">
        <v>8000</v>
      </c>
      <c r="F924" s="887" t="s">
        <v>21985</v>
      </c>
      <c r="G924" s="376" t="s">
        <v>21986</v>
      </c>
      <c r="H924" s="449" t="s">
        <v>21553</v>
      </c>
      <c r="I924" s="449"/>
      <c r="J924" s="449" t="s">
        <v>21518</v>
      </c>
      <c r="K924" s="915"/>
      <c r="L924" s="916"/>
      <c r="M924" s="342"/>
      <c r="N924" s="916">
        <v>1</v>
      </c>
      <c r="O924" s="916">
        <v>2</v>
      </c>
      <c r="P924" s="342">
        <v>13066.67</v>
      </c>
      <c r="Q924" s="916"/>
      <c r="R924" s="916"/>
      <c r="S924" s="1009"/>
    </row>
    <row r="925" spans="1:19" s="30" customFormat="1" ht="23.25">
      <c r="A925" s="913" t="s">
        <v>37669</v>
      </c>
      <c r="B925" s="887" t="s">
        <v>280</v>
      </c>
      <c r="C925" s="887" t="s">
        <v>115</v>
      </c>
      <c r="D925" s="887" t="s">
        <v>21987</v>
      </c>
      <c r="E925" s="342">
        <v>13000</v>
      </c>
      <c r="F925" s="887" t="s">
        <v>21988</v>
      </c>
      <c r="G925" s="376" t="s">
        <v>21989</v>
      </c>
      <c r="H925" s="449" t="s">
        <v>21990</v>
      </c>
      <c r="I925" s="449"/>
      <c r="J925" s="449" t="s">
        <v>21518</v>
      </c>
      <c r="K925" s="915">
        <v>1</v>
      </c>
      <c r="L925" s="916">
        <v>10</v>
      </c>
      <c r="M925" s="342">
        <v>128404.79999999999</v>
      </c>
      <c r="N925" s="916">
        <v>1</v>
      </c>
      <c r="O925" s="916">
        <v>2</v>
      </c>
      <c r="P925" s="342">
        <v>25815.83</v>
      </c>
      <c r="Q925" s="916"/>
      <c r="R925" s="916"/>
      <c r="S925" s="1009"/>
    </row>
    <row r="926" spans="1:19" s="30" customFormat="1" ht="23.25">
      <c r="A926" s="913" t="s">
        <v>37669</v>
      </c>
      <c r="B926" s="887" t="s">
        <v>280</v>
      </c>
      <c r="C926" s="887" t="s">
        <v>115</v>
      </c>
      <c r="D926" s="887" t="s">
        <v>21991</v>
      </c>
      <c r="E926" s="342">
        <v>15000</v>
      </c>
      <c r="F926" s="887" t="s">
        <v>21992</v>
      </c>
      <c r="G926" s="376" t="s">
        <v>21993</v>
      </c>
      <c r="H926" s="449" t="s">
        <v>21623</v>
      </c>
      <c r="I926" s="449"/>
      <c r="J926" s="449" t="s">
        <v>21518</v>
      </c>
      <c r="K926" s="915"/>
      <c r="L926" s="916"/>
      <c r="M926" s="342"/>
      <c r="N926" s="916"/>
      <c r="O926" s="916"/>
      <c r="P926" s="342"/>
      <c r="Q926" s="916">
        <v>1</v>
      </c>
      <c r="R926" s="916">
        <v>12</v>
      </c>
      <c r="S926" s="1009">
        <v>180000</v>
      </c>
    </row>
    <row r="927" spans="1:19" s="30" customFormat="1" ht="23.25">
      <c r="A927" s="913" t="s">
        <v>37669</v>
      </c>
      <c r="B927" s="887" t="s">
        <v>280</v>
      </c>
      <c r="C927" s="887" t="s">
        <v>115</v>
      </c>
      <c r="D927" s="887" t="s">
        <v>21994</v>
      </c>
      <c r="E927" s="342">
        <v>6000</v>
      </c>
      <c r="F927" s="887" t="s">
        <v>21995</v>
      </c>
      <c r="G927" s="376" t="s">
        <v>21996</v>
      </c>
      <c r="H927" s="449" t="s">
        <v>21522</v>
      </c>
      <c r="I927" s="449" t="s">
        <v>21570</v>
      </c>
      <c r="J927" s="449"/>
      <c r="K927" s="915">
        <v>1</v>
      </c>
      <c r="L927" s="916">
        <v>2</v>
      </c>
      <c r="M927" s="342">
        <v>12800</v>
      </c>
      <c r="N927" s="916">
        <v>1</v>
      </c>
      <c r="O927" s="916">
        <v>3</v>
      </c>
      <c r="P927" s="342">
        <v>18000</v>
      </c>
      <c r="Q927" s="916"/>
      <c r="R927" s="916"/>
      <c r="S927" s="1009"/>
    </row>
    <row r="928" spans="1:19" s="30" customFormat="1" ht="23.25">
      <c r="A928" s="913" t="s">
        <v>37669</v>
      </c>
      <c r="B928" s="887" t="s">
        <v>280</v>
      </c>
      <c r="C928" s="887" t="s">
        <v>115</v>
      </c>
      <c r="D928" s="887" t="s">
        <v>21997</v>
      </c>
      <c r="E928" s="342">
        <v>15000</v>
      </c>
      <c r="F928" s="887" t="s">
        <v>21998</v>
      </c>
      <c r="G928" s="376" t="s">
        <v>21999</v>
      </c>
      <c r="H928" s="449" t="s">
        <v>21517</v>
      </c>
      <c r="I928" s="449"/>
      <c r="J928" s="449" t="s">
        <v>21518</v>
      </c>
      <c r="K928" s="915"/>
      <c r="L928" s="916"/>
      <c r="M928" s="342"/>
      <c r="N928" s="916">
        <v>1</v>
      </c>
      <c r="O928" s="916">
        <v>3</v>
      </c>
      <c r="P928" s="342">
        <v>39500</v>
      </c>
      <c r="Q928" s="916"/>
      <c r="R928" s="916"/>
      <c r="S928" s="1009"/>
    </row>
    <row r="929" spans="1:19" s="30" customFormat="1" ht="23.25">
      <c r="A929" s="913" t="s">
        <v>37669</v>
      </c>
      <c r="B929" s="887" t="s">
        <v>280</v>
      </c>
      <c r="C929" s="887" t="s">
        <v>115</v>
      </c>
      <c r="D929" s="887" t="s">
        <v>21550</v>
      </c>
      <c r="E929" s="342">
        <v>8000</v>
      </c>
      <c r="F929" s="887" t="s">
        <v>22000</v>
      </c>
      <c r="G929" s="376" t="s">
        <v>22001</v>
      </c>
      <c r="H929" s="449" t="s">
        <v>21522</v>
      </c>
      <c r="I929" s="449"/>
      <c r="J929" s="449" t="s">
        <v>21518</v>
      </c>
      <c r="K929" s="915">
        <v>1</v>
      </c>
      <c r="L929" s="916">
        <v>12</v>
      </c>
      <c r="M929" s="342">
        <v>96000</v>
      </c>
      <c r="N929" s="917"/>
      <c r="O929" s="917"/>
      <c r="P929" s="342"/>
      <c r="Q929" s="916"/>
      <c r="R929" s="916"/>
      <c r="S929" s="1009"/>
    </row>
    <row r="930" spans="1:19" s="30" customFormat="1" ht="23.25">
      <c r="A930" s="913" t="s">
        <v>37669</v>
      </c>
      <c r="B930" s="887" t="s">
        <v>280</v>
      </c>
      <c r="C930" s="887" t="s">
        <v>115</v>
      </c>
      <c r="D930" s="887" t="s">
        <v>22002</v>
      </c>
      <c r="E930" s="342">
        <v>5000</v>
      </c>
      <c r="F930" s="887" t="s">
        <v>22003</v>
      </c>
      <c r="G930" s="376" t="s">
        <v>22004</v>
      </c>
      <c r="H930" s="449" t="s">
        <v>21517</v>
      </c>
      <c r="I930" s="449"/>
      <c r="J930" s="449" t="s">
        <v>21518</v>
      </c>
      <c r="K930" s="915">
        <v>1</v>
      </c>
      <c r="L930" s="916">
        <v>12</v>
      </c>
      <c r="M930" s="342">
        <v>59500</v>
      </c>
      <c r="N930" s="916">
        <v>1</v>
      </c>
      <c r="O930" s="916">
        <v>6</v>
      </c>
      <c r="P930" s="342">
        <v>29996.53</v>
      </c>
      <c r="Q930" s="916">
        <v>1</v>
      </c>
      <c r="R930" s="916">
        <v>12</v>
      </c>
      <c r="S930" s="1009">
        <v>60000</v>
      </c>
    </row>
    <row r="931" spans="1:19" s="30" customFormat="1" ht="23.25">
      <c r="A931" s="913" t="s">
        <v>37669</v>
      </c>
      <c r="B931" s="887" t="s">
        <v>280</v>
      </c>
      <c r="C931" s="887" t="s">
        <v>115</v>
      </c>
      <c r="D931" s="887" t="s">
        <v>21783</v>
      </c>
      <c r="E931" s="342">
        <v>10000</v>
      </c>
      <c r="F931" s="887" t="s">
        <v>22006</v>
      </c>
      <c r="G931" s="376" t="s">
        <v>22007</v>
      </c>
      <c r="H931" s="449" t="s">
        <v>21522</v>
      </c>
      <c r="I931" s="449"/>
      <c r="J931" s="449" t="s">
        <v>21518</v>
      </c>
      <c r="K931" s="915">
        <v>1</v>
      </c>
      <c r="L931" s="916">
        <v>12</v>
      </c>
      <c r="M931" s="342">
        <v>119994.45</v>
      </c>
      <c r="N931" s="916">
        <v>1</v>
      </c>
      <c r="O931" s="916">
        <v>4</v>
      </c>
      <c r="P931" s="342">
        <v>40000</v>
      </c>
      <c r="Q931" s="916"/>
      <c r="R931" s="916"/>
      <c r="S931" s="1009"/>
    </row>
    <row r="932" spans="1:19" s="30" customFormat="1" ht="23.25">
      <c r="A932" s="913" t="s">
        <v>37669</v>
      </c>
      <c r="B932" s="887" t="s">
        <v>280</v>
      </c>
      <c r="C932" s="887" t="s">
        <v>115</v>
      </c>
      <c r="D932" s="887" t="s">
        <v>21554</v>
      </c>
      <c r="E932" s="342">
        <v>15000</v>
      </c>
      <c r="F932" s="887" t="s">
        <v>22006</v>
      </c>
      <c r="G932" s="376" t="s">
        <v>22007</v>
      </c>
      <c r="H932" s="449" t="s">
        <v>21522</v>
      </c>
      <c r="I932" s="449"/>
      <c r="J932" s="449" t="s">
        <v>21518</v>
      </c>
      <c r="K932" s="915"/>
      <c r="L932" s="916"/>
      <c r="M932" s="342"/>
      <c r="N932" s="916">
        <v>1</v>
      </c>
      <c r="O932" s="916">
        <v>3</v>
      </c>
      <c r="P932" s="342">
        <v>35000</v>
      </c>
      <c r="Q932" s="916"/>
      <c r="R932" s="916"/>
      <c r="S932" s="1009"/>
    </row>
    <row r="933" spans="1:19" s="30" customFormat="1" ht="23.25">
      <c r="A933" s="913" t="s">
        <v>37669</v>
      </c>
      <c r="B933" s="887" t="s">
        <v>280</v>
      </c>
      <c r="C933" s="887" t="s">
        <v>115</v>
      </c>
      <c r="D933" s="887" t="s">
        <v>22008</v>
      </c>
      <c r="E933" s="342">
        <v>6000</v>
      </c>
      <c r="F933" s="887" t="s">
        <v>22009</v>
      </c>
      <c r="G933" s="376" t="s">
        <v>22010</v>
      </c>
      <c r="H933" s="449" t="s">
        <v>21517</v>
      </c>
      <c r="I933" s="449"/>
      <c r="J933" s="449" t="s">
        <v>21518</v>
      </c>
      <c r="K933" s="915">
        <v>1</v>
      </c>
      <c r="L933" s="916">
        <v>10</v>
      </c>
      <c r="M933" s="342">
        <v>59949.59</v>
      </c>
      <c r="N933" s="916">
        <v>1</v>
      </c>
      <c r="O933" s="916">
        <v>6</v>
      </c>
      <c r="P933" s="342">
        <v>35979.160000000003</v>
      </c>
      <c r="Q933" s="916">
        <v>1</v>
      </c>
      <c r="R933" s="916">
        <v>12</v>
      </c>
      <c r="S933" s="1009">
        <v>72000</v>
      </c>
    </row>
    <row r="934" spans="1:19" s="30" customFormat="1" ht="23.25">
      <c r="A934" s="913" t="s">
        <v>37669</v>
      </c>
      <c r="B934" s="887" t="s">
        <v>280</v>
      </c>
      <c r="C934" s="887" t="s">
        <v>115</v>
      </c>
      <c r="D934" s="887" t="s">
        <v>21454</v>
      </c>
      <c r="E934" s="342">
        <v>14000</v>
      </c>
      <c r="F934" s="887" t="s">
        <v>22011</v>
      </c>
      <c r="G934" s="376" t="s">
        <v>22012</v>
      </c>
      <c r="H934" s="449" t="s">
        <v>21517</v>
      </c>
      <c r="I934" s="449"/>
      <c r="J934" s="449" t="s">
        <v>21518</v>
      </c>
      <c r="K934" s="915">
        <v>1</v>
      </c>
      <c r="L934" s="916">
        <v>8</v>
      </c>
      <c r="M934" s="342">
        <v>104533.33</v>
      </c>
      <c r="N934" s="916">
        <v>1</v>
      </c>
      <c r="O934" s="916">
        <v>6</v>
      </c>
      <c r="P934" s="342">
        <v>83964.03</v>
      </c>
      <c r="Q934" s="916">
        <v>1</v>
      </c>
      <c r="R934" s="916">
        <v>12</v>
      </c>
      <c r="S934" s="1009">
        <v>168000</v>
      </c>
    </row>
    <row r="935" spans="1:19" s="30" customFormat="1" ht="23.25">
      <c r="A935" s="913" t="s">
        <v>37669</v>
      </c>
      <c r="B935" s="887" t="s">
        <v>280</v>
      </c>
      <c r="C935" s="887" t="s">
        <v>115</v>
      </c>
      <c r="D935" s="887" t="s">
        <v>22013</v>
      </c>
      <c r="E935" s="342">
        <v>10000</v>
      </c>
      <c r="F935" s="887" t="s">
        <v>22014</v>
      </c>
      <c r="G935" s="376" t="s">
        <v>22015</v>
      </c>
      <c r="H935" s="449" t="s">
        <v>21841</v>
      </c>
      <c r="I935" s="449"/>
      <c r="J935" s="449" t="s">
        <v>21518</v>
      </c>
      <c r="K935" s="915">
        <v>1</v>
      </c>
      <c r="L935" s="916">
        <v>3</v>
      </c>
      <c r="M935" s="342">
        <v>26333.33</v>
      </c>
      <c r="N935" s="916">
        <v>1</v>
      </c>
      <c r="O935" s="916">
        <v>6</v>
      </c>
      <c r="P935" s="342">
        <v>60000</v>
      </c>
      <c r="Q935" s="916">
        <v>1</v>
      </c>
      <c r="R935" s="916">
        <v>12</v>
      </c>
      <c r="S935" s="1009">
        <v>120000</v>
      </c>
    </row>
    <row r="936" spans="1:19" s="30" customFormat="1" ht="23.25">
      <c r="A936" s="913" t="s">
        <v>37669</v>
      </c>
      <c r="B936" s="887" t="s">
        <v>280</v>
      </c>
      <c r="C936" s="887" t="s">
        <v>115</v>
      </c>
      <c r="D936" s="887" t="s">
        <v>22016</v>
      </c>
      <c r="E936" s="342">
        <v>14000</v>
      </c>
      <c r="F936" s="887" t="s">
        <v>22017</v>
      </c>
      <c r="G936" s="376" t="s">
        <v>22018</v>
      </c>
      <c r="H936" s="449" t="s">
        <v>21522</v>
      </c>
      <c r="I936" s="449"/>
      <c r="J936" s="449" t="s">
        <v>21518</v>
      </c>
      <c r="K936" s="915">
        <v>1</v>
      </c>
      <c r="L936" s="916">
        <v>12</v>
      </c>
      <c r="M936" s="342">
        <v>166556.25</v>
      </c>
      <c r="N936" s="916">
        <v>1</v>
      </c>
      <c r="O936" s="916">
        <v>2</v>
      </c>
      <c r="P936" s="342">
        <v>27533.33</v>
      </c>
      <c r="Q936" s="916"/>
      <c r="R936" s="916"/>
      <c r="S936" s="1009"/>
    </row>
    <row r="937" spans="1:19" s="30" customFormat="1" ht="23.25">
      <c r="A937" s="913" t="s">
        <v>37669</v>
      </c>
      <c r="B937" s="887" t="s">
        <v>280</v>
      </c>
      <c r="C937" s="887" t="s">
        <v>115</v>
      </c>
      <c r="D937" s="887" t="s">
        <v>22019</v>
      </c>
      <c r="E937" s="342">
        <v>10000</v>
      </c>
      <c r="F937" s="887" t="s">
        <v>22020</v>
      </c>
      <c r="G937" s="376" t="s">
        <v>22021</v>
      </c>
      <c r="H937" s="449" t="s">
        <v>21599</v>
      </c>
      <c r="I937" s="449"/>
      <c r="J937" s="449" t="s">
        <v>21518</v>
      </c>
      <c r="K937" s="915">
        <v>1</v>
      </c>
      <c r="L937" s="916">
        <v>8</v>
      </c>
      <c r="M937" s="342">
        <v>76666.67</v>
      </c>
      <c r="N937" s="916">
        <v>1</v>
      </c>
      <c r="O937" s="916">
        <v>2</v>
      </c>
      <c r="P937" s="342">
        <v>20000</v>
      </c>
      <c r="Q937" s="916"/>
      <c r="R937" s="916"/>
      <c r="S937" s="1009"/>
    </row>
    <row r="938" spans="1:19" s="30" customFormat="1" ht="23.25">
      <c r="A938" s="913" t="s">
        <v>37669</v>
      </c>
      <c r="B938" s="887" t="s">
        <v>280</v>
      </c>
      <c r="C938" s="887" t="s">
        <v>115</v>
      </c>
      <c r="D938" s="887" t="s">
        <v>21638</v>
      </c>
      <c r="E938" s="342">
        <v>11000</v>
      </c>
      <c r="F938" s="887" t="s">
        <v>22022</v>
      </c>
      <c r="G938" s="376" t="s">
        <v>22023</v>
      </c>
      <c r="H938" s="449" t="s">
        <v>21522</v>
      </c>
      <c r="I938" s="449"/>
      <c r="J938" s="449" t="s">
        <v>21518</v>
      </c>
      <c r="K938" s="915">
        <v>1</v>
      </c>
      <c r="L938" s="916">
        <v>12</v>
      </c>
      <c r="M938" s="342">
        <v>131844.16</v>
      </c>
      <c r="N938" s="916">
        <v>1</v>
      </c>
      <c r="O938" s="916">
        <v>6</v>
      </c>
      <c r="P938" s="342">
        <v>65706.66</v>
      </c>
      <c r="Q938" s="916">
        <v>1</v>
      </c>
      <c r="R938" s="916">
        <v>12</v>
      </c>
      <c r="S938" s="1009">
        <v>132000</v>
      </c>
    </row>
    <row r="939" spans="1:19" s="30" customFormat="1" ht="23.25">
      <c r="A939" s="913" t="s">
        <v>37669</v>
      </c>
      <c r="B939" s="887" t="s">
        <v>280</v>
      </c>
      <c r="C939" s="887" t="s">
        <v>115</v>
      </c>
      <c r="D939" s="887" t="s">
        <v>21753</v>
      </c>
      <c r="E939" s="342">
        <v>8000</v>
      </c>
      <c r="F939" s="887" t="s">
        <v>22025</v>
      </c>
      <c r="G939" s="376" t="s">
        <v>22026</v>
      </c>
      <c r="H939" s="449" t="s">
        <v>21522</v>
      </c>
      <c r="I939" s="449"/>
      <c r="J939" s="449" t="s">
        <v>21518</v>
      </c>
      <c r="K939" s="915">
        <v>1</v>
      </c>
      <c r="L939" s="916">
        <v>12</v>
      </c>
      <c r="M939" s="342">
        <v>95943.32</v>
      </c>
      <c r="N939" s="916">
        <v>1</v>
      </c>
      <c r="O939" s="916">
        <v>6</v>
      </c>
      <c r="P939" s="342">
        <v>47990.54</v>
      </c>
      <c r="Q939" s="916">
        <v>1</v>
      </c>
      <c r="R939" s="916">
        <v>12</v>
      </c>
      <c r="S939" s="1009">
        <v>96000</v>
      </c>
    </row>
    <row r="940" spans="1:19" s="30" customFormat="1" ht="23.25">
      <c r="A940" s="913" t="s">
        <v>37669</v>
      </c>
      <c r="B940" s="887" t="s">
        <v>280</v>
      </c>
      <c r="C940" s="887" t="s">
        <v>115</v>
      </c>
      <c r="D940" s="887" t="s">
        <v>22027</v>
      </c>
      <c r="E940" s="342">
        <v>13000</v>
      </c>
      <c r="F940" s="887" t="s">
        <v>22028</v>
      </c>
      <c r="G940" s="376" t="s">
        <v>22029</v>
      </c>
      <c r="H940" s="449" t="s">
        <v>21522</v>
      </c>
      <c r="I940" s="449"/>
      <c r="J940" s="449" t="s">
        <v>21518</v>
      </c>
      <c r="K940" s="915">
        <v>1</v>
      </c>
      <c r="L940" s="916">
        <v>10</v>
      </c>
      <c r="M940" s="342">
        <v>130000</v>
      </c>
      <c r="N940" s="917"/>
      <c r="O940" s="917"/>
      <c r="P940" s="342"/>
      <c r="Q940" s="916">
        <v>1</v>
      </c>
      <c r="R940" s="916">
        <v>12</v>
      </c>
      <c r="S940" s="1009">
        <v>156000</v>
      </c>
    </row>
    <row r="941" spans="1:19" s="30" customFormat="1" ht="23.25">
      <c r="A941" s="913" t="s">
        <v>37669</v>
      </c>
      <c r="B941" s="887" t="s">
        <v>280</v>
      </c>
      <c r="C941" s="887" t="s">
        <v>115</v>
      </c>
      <c r="D941" s="887" t="s">
        <v>21698</v>
      </c>
      <c r="E941" s="342">
        <v>12000</v>
      </c>
      <c r="F941" s="887" t="s">
        <v>22031</v>
      </c>
      <c r="G941" s="376" t="s">
        <v>22032</v>
      </c>
      <c r="H941" s="449" t="s">
        <v>21522</v>
      </c>
      <c r="I941" s="449"/>
      <c r="J941" s="449" t="s">
        <v>21518</v>
      </c>
      <c r="K941" s="915">
        <v>1</v>
      </c>
      <c r="L941" s="916">
        <v>12</v>
      </c>
      <c r="M941" s="342">
        <v>144000</v>
      </c>
      <c r="N941" s="916">
        <v>1</v>
      </c>
      <c r="O941" s="916">
        <v>6</v>
      </c>
      <c r="P941" s="342">
        <v>71943.33</v>
      </c>
      <c r="Q941" s="916">
        <v>1</v>
      </c>
      <c r="R941" s="916">
        <v>12</v>
      </c>
      <c r="S941" s="1009">
        <v>144000</v>
      </c>
    </row>
    <row r="942" spans="1:19" s="30" customFormat="1" ht="23.25">
      <c r="A942" s="913" t="s">
        <v>37669</v>
      </c>
      <c r="B942" s="887" t="s">
        <v>280</v>
      </c>
      <c r="C942" s="887" t="s">
        <v>115</v>
      </c>
      <c r="D942" s="887" t="s">
        <v>22033</v>
      </c>
      <c r="E942" s="342">
        <v>10000</v>
      </c>
      <c r="F942" s="887" t="s">
        <v>22034</v>
      </c>
      <c r="G942" s="376" t="s">
        <v>22035</v>
      </c>
      <c r="H942" s="449" t="s">
        <v>21522</v>
      </c>
      <c r="I942" s="449"/>
      <c r="J942" s="449" t="s">
        <v>21518</v>
      </c>
      <c r="K942" s="915">
        <v>1</v>
      </c>
      <c r="L942" s="916">
        <v>8</v>
      </c>
      <c r="M942" s="342">
        <v>79000</v>
      </c>
      <c r="N942" s="916">
        <v>1</v>
      </c>
      <c r="O942" s="916">
        <v>6</v>
      </c>
      <c r="P942" s="342">
        <v>60000</v>
      </c>
      <c r="Q942" s="916">
        <v>1</v>
      </c>
      <c r="R942" s="916">
        <v>12</v>
      </c>
      <c r="S942" s="1009">
        <v>120000</v>
      </c>
    </row>
    <row r="943" spans="1:19" s="30" customFormat="1" ht="23.25">
      <c r="A943" s="913" t="s">
        <v>37669</v>
      </c>
      <c r="B943" s="887" t="s">
        <v>280</v>
      </c>
      <c r="C943" s="887" t="s">
        <v>115</v>
      </c>
      <c r="D943" s="887" t="s">
        <v>22036</v>
      </c>
      <c r="E943" s="342">
        <v>4000</v>
      </c>
      <c r="F943" s="887" t="s">
        <v>22037</v>
      </c>
      <c r="G943" s="376" t="s">
        <v>22038</v>
      </c>
      <c r="H943" s="449" t="s">
        <v>21728</v>
      </c>
      <c r="I943" s="449" t="s">
        <v>21570</v>
      </c>
      <c r="J943" s="449"/>
      <c r="K943" s="915">
        <v>1</v>
      </c>
      <c r="L943" s="916">
        <v>2</v>
      </c>
      <c r="M943" s="342">
        <v>8533.33</v>
      </c>
      <c r="N943" s="916">
        <v>1</v>
      </c>
      <c r="O943" s="916">
        <v>6</v>
      </c>
      <c r="P943" s="342">
        <v>24000</v>
      </c>
      <c r="Q943" s="916"/>
      <c r="R943" s="916"/>
      <c r="S943" s="1009"/>
    </row>
    <row r="944" spans="1:19" s="30" customFormat="1" ht="23.25">
      <c r="A944" s="913" t="s">
        <v>37669</v>
      </c>
      <c r="B944" s="887" t="s">
        <v>280</v>
      </c>
      <c r="C944" s="887" t="s">
        <v>115</v>
      </c>
      <c r="D944" s="887" t="s">
        <v>21756</v>
      </c>
      <c r="E944" s="342">
        <v>10000</v>
      </c>
      <c r="F944" s="887" t="s">
        <v>22039</v>
      </c>
      <c r="G944" s="376" t="s">
        <v>22040</v>
      </c>
      <c r="H944" s="449" t="s">
        <v>22041</v>
      </c>
      <c r="I944" s="449" t="s">
        <v>21798</v>
      </c>
      <c r="J944" s="449"/>
      <c r="K944" s="915">
        <v>1</v>
      </c>
      <c r="L944" s="916">
        <v>1</v>
      </c>
      <c r="M944" s="342">
        <v>1666.67</v>
      </c>
      <c r="N944" s="917"/>
      <c r="O944" s="917"/>
      <c r="P944" s="342"/>
      <c r="Q944" s="916"/>
      <c r="R944" s="916"/>
      <c r="S944" s="1009"/>
    </row>
    <row r="945" spans="1:19" s="30" customFormat="1" ht="23.25">
      <c r="A945" s="913" t="s">
        <v>37669</v>
      </c>
      <c r="B945" s="887" t="s">
        <v>280</v>
      </c>
      <c r="C945" s="887" t="s">
        <v>115</v>
      </c>
      <c r="D945" s="887" t="s">
        <v>22042</v>
      </c>
      <c r="E945" s="342">
        <v>13000</v>
      </c>
      <c r="F945" s="887" t="s">
        <v>22043</v>
      </c>
      <c r="G945" s="376" t="s">
        <v>22044</v>
      </c>
      <c r="H945" s="449" t="s">
        <v>21517</v>
      </c>
      <c r="I945" s="449"/>
      <c r="J945" s="449" t="s">
        <v>21518</v>
      </c>
      <c r="K945" s="915">
        <v>1</v>
      </c>
      <c r="L945" s="916">
        <v>12</v>
      </c>
      <c r="M945" s="342">
        <v>156000</v>
      </c>
      <c r="N945" s="916">
        <v>1</v>
      </c>
      <c r="O945" s="916">
        <v>6</v>
      </c>
      <c r="P945" s="342">
        <v>78000</v>
      </c>
      <c r="Q945" s="916"/>
      <c r="R945" s="916"/>
      <c r="S945" s="1009"/>
    </row>
    <row r="946" spans="1:19" s="30" customFormat="1" ht="23.25">
      <c r="A946" s="913" t="s">
        <v>37669</v>
      </c>
      <c r="B946" s="887" t="s">
        <v>280</v>
      </c>
      <c r="C946" s="887" t="s">
        <v>115</v>
      </c>
      <c r="D946" s="887" t="s">
        <v>21610</v>
      </c>
      <c r="E946" s="342">
        <v>10000</v>
      </c>
      <c r="F946" s="887" t="s">
        <v>22045</v>
      </c>
      <c r="G946" s="376" t="s">
        <v>22046</v>
      </c>
      <c r="H946" s="449" t="s">
        <v>21522</v>
      </c>
      <c r="I946" s="449"/>
      <c r="J946" s="449" t="s">
        <v>21518</v>
      </c>
      <c r="K946" s="915"/>
      <c r="L946" s="916"/>
      <c r="M946" s="342"/>
      <c r="N946" s="916">
        <v>1</v>
      </c>
      <c r="O946" s="916">
        <v>3</v>
      </c>
      <c r="P946" s="342">
        <v>26333.33</v>
      </c>
      <c r="Q946" s="916"/>
      <c r="R946" s="916"/>
      <c r="S946" s="1009"/>
    </row>
    <row r="947" spans="1:19" s="30" customFormat="1" ht="23.25">
      <c r="A947" s="913" t="s">
        <v>37669</v>
      </c>
      <c r="B947" s="887" t="s">
        <v>280</v>
      </c>
      <c r="C947" s="887" t="s">
        <v>115</v>
      </c>
      <c r="D947" s="887" t="s">
        <v>21844</v>
      </c>
      <c r="E947" s="342">
        <v>3500</v>
      </c>
      <c r="F947" s="887" t="s">
        <v>22047</v>
      </c>
      <c r="G947" s="376" t="s">
        <v>22048</v>
      </c>
      <c r="H947" s="449" t="s">
        <v>22049</v>
      </c>
      <c r="I947" s="449"/>
      <c r="J947" s="449" t="s">
        <v>21518</v>
      </c>
      <c r="K947" s="915">
        <v>1</v>
      </c>
      <c r="L947" s="916">
        <v>9</v>
      </c>
      <c r="M947" s="342">
        <v>29040.77</v>
      </c>
      <c r="N947" s="917"/>
      <c r="O947" s="917"/>
      <c r="P947" s="342"/>
      <c r="Q947" s="916"/>
      <c r="R947" s="916"/>
      <c r="S947" s="1009"/>
    </row>
    <row r="948" spans="1:19" s="30" customFormat="1" ht="23.25">
      <c r="A948" s="913" t="s">
        <v>37669</v>
      </c>
      <c r="B948" s="887" t="s">
        <v>280</v>
      </c>
      <c r="C948" s="887" t="s">
        <v>115</v>
      </c>
      <c r="D948" s="887" t="s">
        <v>21577</v>
      </c>
      <c r="E948" s="342">
        <v>8000</v>
      </c>
      <c r="F948" s="887" t="s">
        <v>22047</v>
      </c>
      <c r="G948" s="376" t="s">
        <v>22048</v>
      </c>
      <c r="H948" s="449" t="s">
        <v>22049</v>
      </c>
      <c r="I948" s="449"/>
      <c r="J948" s="449" t="s">
        <v>21518</v>
      </c>
      <c r="K948" s="915">
        <v>1</v>
      </c>
      <c r="L948" s="916">
        <v>2</v>
      </c>
      <c r="M948" s="342">
        <v>12800</v>
      </c>
      <c r="N948" s="916">
        <v>1</v>
      </c>
      <c r="O948" s="916">
        <v>4</v>
      </c>
      <c r="P948" s="342">
        <v>32266.67</v>
      </c>
      <c r="Q948" s="916">
        <v>1</v>
      </c>
      <c r="R948" s="916">
        <v>12</v>
      </c>
      <c r="S948" s="1009">
        <v>96000</v>
      </c>
    </row>
    <row r="949" spans="1:19" s="30" customFormat="1" ht="23.25">
      <c r="A949" s="913" t="s">
        <v>37669</v>
      </c>
      <c r="B949" s="887" t="s">
        <v>280</v>
      </c>
      <c r="C949" s="887" t="s">
        <v>115</v>
      </c>
      <c r="D949" s="887" t="s">
        <v>21629</v>
      </c>
      <c r="E949" s="342">
        <v>10000</v>
      </c>
      <c r="F949" s="887" t="s">
        <v>22050</v>
      </c>
      <c r="G949" s="376" t="s">
        <v>22051</v>
      </c>
      <c r="H949" s="449" t="s">
        <v>21522</v>
      </c>
      <c r="I949" s="449"/>
      <c r="J949" s="449" t="s">
        <v>21518</v>
      </c>
      <c r="K949" s="915">
        <v>1</v>
      </c>
      <c r="L949" s="916">
        <v>12</v>
      </c>
      <c r="M949" s="342">
        <v>120000</v>
      </c>
      <c r="N949" s="916">
        <v>1</v>
      </c>
      <c r="O949" s="916">
        <v>6</v>
      </c>
      <c r="P949" s="342">
        <v>60000</v>
      </c>
      <c r="Q949" s="916">
        <v>1</v>
      </c>
      <c r="R949" s="916">
        <v>12</v>
      </c>
      <c r="S949" s="1009">
        <v>120000</v>
      </c>
    </row>
    <row r="950" spans="1:19" s="30" customFormat="1" ht="23.25">
      <c r="A950" s="913" t="s">
        <v>37669</v>
      </c>
      <c r="B950" s="887" t="s">
        <v>280</v>
      </c>
      <c r="C950" s="887" t="s">
        <v>115</v>
      </c>
      <c r="D950" s="887" t="s">
        <v>22052</v>
      </c>
      <c r="E950" s="342">
        <v>8000</v>
      </c>
      <c r="F950" s="887" t="s">
        <v>22053</v>
      </c>
      <c r="G950" s="376" t="s">
        <v>22054</v>
      </c>
      <c r="H950" s="449" t="s">
        <v>21553</v>
      </c>
      <c r="I950" s="449"/>
      <c r="J950" s="449" t="s">
        <v>21518</v>
      </c>
      <c r="K950" s="915">
        <v>1</v>
      </c>
      <c r="L950" s="916">
        <v>12</v>
      </c>
      <c r="M950" s="342">
        <v>95997.22</v>
      </c>
      <c r="N950" s="916">
        <v>1</v>
      </c>
      <c r="O950" s="916">
        <v>6</v>
      </c>
      <c r="P950" s="342">
        <v>47993.89</v>
      </c>
      <c r="Q950" s="916">
        <v>1</v>
      </c>
      <c r="R950" s="916">
        <v>12</v>
      </c>
      <c r="S950" s="1009">
        <v>96000</v>
      </c>
    </row>
    <row r="951" spans="1:19" s="30" customFormat="1" ht="23.25">
      <c r="A951" s="913" t="s">
        <v>37669</v>
      </c>
      <c r="B951" s="887" t="s">
        <v>280</v>
      </c>
      <c r="C951" s="887" t="s">
        <v>115</v>
      </c>
      <c r="D951" s="887" t="s">
        <v>22055</v>
      </c>
      <c r="E951" s="342">
        <v>11000</v>
      </c>
      <c r="F951" s="887" t="s">
        <v>22056</v>
      </c>
      <c r="G951" s="376" t="s">
        <v>22057</v>
      </c>
      <c r="H951" s="449" t="s">
        <v>21522</v>
      </c>
      <c r="I951" s="449"/>
      <c r="J951" s="449" t="s">
        <v>21518</v>
      </c>
      <c r="K951" s="915">
        <v>1</v>
      </c>
      <c r="L951" s="916">
        <v>11</v>
      </c>
      <c r="M951" s="342">
        <v>116966.66</v>
      </c>
      <c r="N951" s="916">
        <v>1</v>
      </c>
      <c r="O951" s="916">
        <v>6</v>
      </c>
      <c r="P951" s="342">
        <v>66000</v>
      </c>
      <c r="Q951" s="916">
        <v>1</v>
      </c>
      <c r="R951" s="916">
        <v>12</v>
      </c>
      <c r="S951" s="1009">
        <v>132000</v>
      </c>
    </row>
    <row r="952" spans="1:19" s="30" customFormat="1" ht="23.25">
      <c r="A952" s="913" t="s">
        <v>37669</v>
      </c>
      <c r="B952" s="887" t="s">
        <v>280</v>
      </c>
      <c r="C952" s="887" t="s">
        <v>115</v>
      </c>
      <c r="D952" s="887" t="s">
        <v>21617</v>
      </c>
      <c r="E952" s="342">
        <v>12000</v>
      </c>
      <c r="F952" s="887" t="s">
        <v>22058</v>
      </c>
      <c r="G952" s="376" t="s">
        <v>22059</v>
      </c>
      <c r="H952" s="449" t="s">
        <v>21623</v>
      </c>
      <c r="I952" s="449"/>
      <c r="J952" s="449" t="s">
        <v>21518</v>
      </c>
      <c r="K952" s="915">
        <v>1</v>
      </c>
      <c r="L952" s="916">
        <v>12</v>
      </c>
      <c r="M952" s="342">
        <v>144000</v>
      </c>
      <c r="N952" s="916">
        <v>1</v>
      </c>
      <c r="O952" s="916">
        <v>1</v>
      </c>
      <c r="P952" s="342">
        <v>12000</v>
      </c>
      <c r="Q952" s="916"/>
      <c r="R952" s="916"/>
      <c r="S952" s="1009"/>
    </row>
    <row r="953" spans="1:19" s="30" customFormat="1" ht="23.25">
      <c r="A953" s="913" t="s">
        <v>37669</v>
      </c>
      <c r="B953" s="887" t="s">
        <v>280</v>
      </c>
      <c r="C953" s="887" t="s">
        <v>115</v>
      </c>
      <c r="D953" s="887" t="s">
        <v>21951</v>
      </c>
      <c r="E953" s="342">
        <v>12000</v>
      </c>
      <c r="F953" s="887" t="s">
        <v>22060</v>
      </c>
      <c r="G953" s="376" t="s">
        <v>22061</v>
      </c>
      <c r="H953" s="449" t="s">
        <v>21522</v>
      </c>
      <c r="I953" s="449"/>
      <c r="J953" s="449" t="s">
        <v>21518</v>
      </c>
      <c r="K953" s="915">
        <v>1</v>
      </c>
      <c r="L953" s="916">
        <v>12</v>
      </c>
      <c r="M953" s="342">
        <v>144000</v>
      </c>
      <c r="N953" s="916">
        <v>1</v>
      </c>
      <c r="O953" s="916">
        <v>6</v>
      </c>
      <c r="P953" s="342">
        <v>72000</v>
      </c>
      <c r="Q953" s="916">
        <v>1</v>
      </c>
      <c r="R953" s="916">
        <v>12</v>
      </c>
      <c r="S953" s="1009">
        <v>144000</v>
      </c>
    </row>
    <row r="954" spans="1:19" s="30" customFormat="1" ht="23.25">
      <c r="A954" s="913" t="s">
        <v>37669</v>
      </c>
      <c r="B954" s="887" t="s">
        <v>280</v>
      </c>
      <c r="C954" s="887" t="s">
        <v>115</v>
      </c>
      <c r="D954" s="887" t="s">
        <v>22062</v>
      </c>
      <c r="E954" s="342">
        <v>4500</v>
      </c>
      <c r="F954" s="887" t="s">
        <v>22063</v>
      </c>
      <c r="G954" s="376" t="s">
        <v>22064</v>
      </c>
      <c r="H954" s="449" t="s">
        <v>22065</v>
      </c>
      <c r="I954" s="449"/>
      <c r="J954" s="449" t="s">
        <v>21518</v>
      </c>
      <c r="K954" s="915">
        <v>1</v>
      </c>
      <c r="L954" s="916">
        <v>12</v>
      </c>
      <c r="M954" s="342">
        <v>47150.149999999994</v>
      </c>
      <c r="N954" s="916">
        <v>1</v>
      </c>
      <c r="O954" s="916">
        <v>6</v>
      </c>
      <c r="P954" s="342">
        <v>27000</v>
      </c>
      <c r="Q954" s="916">
        <v>1</v>
      </c>
      <c r="R954" s="916">
        <v>12</v>
      </c>
      <c r="S954" s="1009">
        <v>54000</v>
      </c>
    </row>
    <row r="955" spans="1:19" s="30" customFormat="1" ht="23.25">
      <c r="A955" s="913" t="s">
        <v>37669</v>
      </c>
      <c r="B955" s="887" t="s">
        <v>280</v>
      </c>
      <c r="C955" s="887" t="s">
        <v>115</v>
      </c>
      <c r="D955" s="887" t="s">
        <v>21554</v>
      </c>
      <c r="E955" s="342">
        <v>15000</v>
      </c>
      <c r="F955" s="887" t="s">
        <v>22066</v>
      </c>
      <c r="G955" s="376" t="s">
        <v>22067</v>
      </c>
      <c r="H955" s="449" t="s">
        <v>21522</v>
      </c>
      <c r="I955" s="449"/>
      <c r="J955" s="449" t="s">
        <v>21518</v>
      </c>
      <c r="K955" s="915">
        <v>1</v>
      </c>
      <c r="L955" s="916">
        <v>3</v>
      </c>
      <c r="M955" s="342">
        <v>33500</v>
      </c>
      <c r="N955" s="917"/>
      <c r="O955" s="917"/>
      <c r="P955" s="342"/>
      <c r="Q955" s="916"/>
      <c r="R955" s="916"/>
      <c r="S955" s="1009"/>
    </row>
    <row r="956" spans="1:19" s="30" customFormat="1" ht="23.25">
      <c r="A956" s="913" t="s">
        <v>37669</v>
      </c>
      <c r="B956" s="887" t="s">
        <v>280</v>
      </c>
      <c r="C956" s="887" t="s">
        <v>115</v>
      </c>
      <c r="D956" s="887" t="s">
        <v>22068</v>
      </c>
      <c r="E956" s="342">
        <v>12000</v>
      </c>
      <c r="F956" s="887" t="s">
        <v>22069</v>
      </c>
      <c r="G956" s="376" t="s">
        <v>22070</v>
      </c>
      <c r="H956" s="449" t="s">
        <v>21635</v>
      </c>
      <c r="I956" s="449"/>
      <c r="J956" s="449" t="s">
        <v>21518</v>
      </c>
      <c r="K956" s="915">
        <v>1</v>
      </c>
      <c r="L956" s="916">
        <v>8</v>
      </c>
      <c r="M956" s="342">
        <v>94400</v>
      </c>
      <c r="N956" s="916">
        <v>1</v>
      </c>
      <c r="O956" s="916">
        <v>6</v>
      </c>
      <c r="P956" s="342">
        <v>71578.33</v>
      </c>
      <c r="Q956" s="916"/>
      <c r="R956" s="916"/>
      <c r="S956" s="1009"/>
    </row>
    <row r="957" spans="1:19" s="30" customFormat="1" ht="23.25">
      <c r="A957" s="913" t="s">
        <v>37669</v>
      </c>
      <c r="B957" s="887" t="s">
        <v>280</v>
      </c>
      <c r="C957" s="887" t="s">
        <v>115</v>
      </c>
      <c r="D957" s="887" t="s">
        <v>22071</v>
      </c>
      <c r="E957" s="342">
        <v>14000</v>
      </c>
      <c r="F957" s="887" t="s">
        <v>22072</v>
      </c>
      <c r="G957" s="376" t="s">
        <v>22073</v>
      </c>
      <c r="H957" s="449" t="s">
        <v>21517</v>
      </c>
      <c r="I957" s="449"/>
      <c r="J957" s="449" t="s">
        <v>21518</v>
      </c>
      <c r="K957" s="915"/>
      <c r="L957" s="916"/>
      <c r="M957" s="342"/>
      <c r="N957" s="916">
        <v>1</v>
      </c>
      <c r="O957" s="916">
        <v>4</v>
      </c>
      <c r="P957" s="342">
        <v>42933.34</v>
      </c>
      <c r="Q957" s="916"/>
      <c r="R957" s="916"/>
      <c r="S957" s="1009"/>
    </row>
    <row r="958" spans="1:19" s="30" customFormat="1" ht="23.25">
      <c r="A958" s="913" t="s">
        <v>37669</v>
      </c>
      <c r="B958" s="887" t="s">
        <v>280</v>
      </c>
      <c r="C958" s="887" t="s">
        <v>115</v>
      </c>
      <c r="D958" s="887" t="s">
        <v>21698</v>
      </c>
      <c r="E958" s="342">
        <v>12000</v>
      </c>
      <c r="F958" s="887" t="s">
        <v>22074</v>
      </c>
      <c r="G958" s="376" t="s">
        <v>22075</v>
      </c>
      <c r="H958" s="449" t="s">
        <v>21522</v>
      </c>
      <c r="I958" s="449"/>
      <c r="J958" s="449" t="s">
        <v>21518</v>
      </c>
      <c r="K958" s="915">
        <v>1</v>
      </c>
      <c r="L958" s="916">
        <v>12</v>
      </c>
      <c r="M958" s="342">
        <v>143962.5</v>
      </c>
      <c r="N958" s="916">
        <v>1</v>
      </c>
      <c r="O958" s="916">
        <v>4</v>
      </c>
      <c r="P958" s="342">
        <v>48000</v>
      </c>
      <c r="Q958" s="916"/>
      <c r="R958" s="916"/>
      <c r="S958" s="1009"/>
    </row>
    <row r="959" spans="1:19" s="30" customFormat="1" ht="23.25">
      <c r="A959" s="913" t="s">
        <v>37669</v>
      </c>
      <c r="B959" s="887" t="s">
        <v>280</v>
      </c>
      <c r="C959" s="887" t="s">
        <v>115</v>
      </c>
      <c r="D959" s="887" t="s">
        <v>21838</v>
      </c>
      <c r="E959" s="342">
        <v>15000</v>
      </c>
      <c r="F959" s="887" t="s">
        <v>22074</v>
      </c>
      <c r="G959" s="376" t="s">
        <v>22075</v>
      </c>
      <c r="H959" s="449" t="s">
        <v>21522</v>
      </c>
      <c r="I959" s="449"/>
      <c r="J959" s="449" t="s">
        <v>21518</v>
      </c>
      <c r="K959" s="915"/>
      <c r="L959" s="916"/>
      <c r="M959" s="342"/>
      <c r="N959" s="916">
        <v>1</v>
      </c>
      <c r="O959" s="916">
        <v>2</v>
      </c>
      <c r="P959" s="342">
        <v>22000</v>
      </c>
      <c r="Q959" s="916">
        <v>1</v>
      </c>
      <c r="R959" s="916">
        <v>12</v>
      </c>
      <c r="S959" s="1009">
        <v>180000</v>
      </c>
    </row>
    <row r="960" spans="1:19" s="30" customFormat="1" ht="23.25">
      <c r="A960" s="913" t="s">
        <v>37669</v>
      </c>
      <c r="B960" s="887" t="s">
        <v>280</v>
      </c>
      <c r="C960" s="887" t="s">
        <v>115</v>
      </c>
      <c r="D960" s="887" t="s">
        <v>21554</v>
      </c>
      <c r="E960" s="342">
        <v>15000</v>
      </c>
      <c r="F960" s="887" t="s">
        <v>22076</v>
      </c>
      <c r="G960" s="376" t="s">
        <v>22077</v>
      </c>
      <c r="H960" s="449" t="s">
        <v>21553</v>
      </c>
      <c r="I960" s="449"/>
      <c r="J960" s="449" t="s">
        <v>21518</v>
      </c>
      <c r="K960" s="915">
        <v>1</v>
      </c>
      <c r="L960" s="916">
        <v>12</v>
      </c>
      <c r="M960" s="342">
        <v>180000</v>
      </c>
      <c r="N960" s="916">
        <v>1</v>
      </c>
      <c r="O960" s="916">
        <v>6</v>
      </c>
      <c r="P960" s="342">
        <v>90000</v>
      </c>
      <c r="Q960" s="916">
        <v>1</v>
      </c>
      <c r="R960" s="916">
        <v>12</v>
      </c>
      <c r="S960" s="1009">
        <v>180000</v>
      </c>
    </row>
    <row r="961" spans="1:19" s="30" customFormat="1" ht="23.25">
      <c r="A961" s="913" t="s">
        <v>37669</v>
      </c>
      <c r="B961" s="887" t="s">
        <v>280</v>
      </c>
      <c r="C961" s="887" t="s">
        <v>115</v>
      </c>
      <c r="D961" s="887" t="s">
        <v>22078</v>
      </c>
      <c r="E961" s="342">
        <v>10000</v>
      </c>
      <c r="F961" s="887" t="s">
        <v>22079</v>
      </c>
      <c r="G961" s="376" t="s">
        <v>22080</v>
      </c>
      <c r="H961" s="449" t="s">
        <v>21530</v>
      </c>
      <c r="I961" s="449"/>
      <c r="J961" s="449" t="s">
        <v>21518</v>
      </c>
      <c r="K961" s="915">
        <v>1</v>
      </c>
      <c r="L961" s="916">
        <v>3</v>
      </c>
      <c r="M961" s="342">
        <v>22333.33</v>
      </c>
      <c r="N961" s="916">
        <v>1</v>
      </c>
      <c r="O961" s="916">
        <v>6</v>
      </c>
      <c r="P961" s="342">
        <v>60000</v>
      </c>
      <c r="Q961" s="916">
        <v>1</v>
      </c>
      <c r="R961" s="916">
        <v>12</v>
      </c>
      <c r="S961" s="1009">
        <v>120000</v>
      </c>
    </row>
    <row r="962" spans="1:19" s="30" customFormat="1" ht="23.25">
      <c r="A962" s="913" t="s">
        <v>37669</v>
      </c>
      <c r="B962" s="887" t="s">
        <v>280</v>
      </c>
      <c r="C962" s="887" t="s">
        <v>115</v>
      </c>
      <c r="D962" s="887" t="s">
        <v>21566</v>
      </c>
      <c r="E962" s="342">
        <v>3000</v>
      </c>
      <c r="F962" s="887" t="s">
        <v>22081</v>
      </c>
      <c r="G962" s="376" t="s">
        <v>22082</v>
      </c>
      <c r="H962" s="449" t="s">
        <v>21569</v>
      </c>
      <c r="I962" s="449" t="s">
        <v>21570</v>
      </c>
      <c r="J962" s="449"/>
      <c r="K962" s="915">
        <v>1</v>
      </c>
      <c r="L962" s="916">
        <v>2</v>
      </c>
      <c r="M962" s="342">
        <v>6400</v>
      </c>
      <c r="N962" s="916">
        <v>1</v>
      </c>
      <c r="O962" s="916">
        <v>6</v>
      </c>
      <c r="P962" s="342">
        <v>17197.919999999998</v>
      </c>
      <c r="Q962" s="916">
        <v>1</v>
      </c>
      <c r="R962" s="916">
        <v>12</v>
      </c>
      <c r="S962" s="1009">
        <v>36000</v>
      </c>
    </row>
    <row r="963" spans="1:19" s="30" customFormat="1" ht="23.25">
      <c r="A963" s="913" t="s">
        <v>37669</v>
      </c>
      <c r="B963" s="887" t="s">
        <v>280</v>
      </c>
      <c r="C963" s="887" t="s">
        <v>115</v>
      </c>
      <c r="D963" s="887" t="s">
        <v>22083</v>
      </c>
      <c r="E963" s="342">
        <v>6000</v>
      </c>
      <c r="F963" s="887" t="s">
        <v>22084</v>
      </c>
      <c r="G963" s="376" t="s">
        <v>22085</v>
      </c>
      <c r="H963" s="449" t="s">
        <v>21603</v>
      </c>
      <c r="I963" s="449" t="s">
        <v>21604</v>
      </c>
      <c r="J963" s="449"/>
      <c r="K963" s="915">
        <v>1</v>
      </c>
      <c r="L963" s="916">
        <v>12</v>
      </c>
      <c r="M963" s="342">
        <v>71998.33</v>
      </c>
      <c r="N963" s="917"/>
      <c r="O963" s="917"/>
      <c r="P963" s="342"/>
      <c r="Q963" s="916"/>
      <c r="R963" s="916"/>
      <c r="S963" s="1009"/>
    </row>
    <row r="964" spans="1:19" s="30" customFormat="1" ht="23.25">
      <c r="A964" s="913" t="s">
        <v>37669</v>
      </c>
      <c r="B964" s="887" t="s">
        <v>280</v>
      </c>
      <c r="C964" s="887" t="s">
        <v>115</v>
      </c>
      <c r="D964" s="887" t="s">
        <v>22086</v>
      </c>
      <c r="E964" s="342">
        <v>9000</v>
      </c>
      <c r="F964" s="887" t="s">
        <v>22087</v>
      </c>
      <c r="G964" s="376" t="s">
        <v>22088</v>
      </c>
      <c r="H964" s="449" t="s">
        <v>21841</v>
      </c>
      <c r="I964" s="449"/>
      <c r="J964" s="449" t="s">
        <v>21518</v>
      </c>
      <c r="K964" s="915">
        <v>1</v>
      </c>
      <c r="L964" s="916">
        <v>8</v>
      </c>
      <c r="M964" s="342">
        <v>70800</v>
      </c>
      <c r="N964" s="916">
        <v>1</v>
      </c>
      <c r="O964" s="916">
        <v>6</v>
      </c>
      <c r="P964" s="342">
        <v>54000</v>
      </c>
      <c r="Q964" s="916">
        <v>1</v>
      </c>
      <c r="R964" s="916">
        <v>12</v>
      </c>
      <c r="S964" s="1009">
        <v>108000</v>
      </c>
    </row>
    <row r="965" spans="1:19" s="30" customFormat="1" ht="23.25">
      <c r="A965" s="913" t="s">
        <v>37669</v>
      </c>
      <c r="B965" s="887" t="s">
        <v>280</v>
      </c>
      <c r="C965" s="887" t="s">
        <v>115</v>
      </c>
      <c r="D965" s="887" t="s">
        <v>21577</v>
      </c>
      <c r="E965" s="342">
        <v>8000</v>
      </c>
      <c r="F965" s="887" t="s">
        <v>22089</v>
      </c>
      <c r="G965" s="376" t="s">
        <v>22090</v>
      </c>
      <c r="H965" s="449" t="s">
        <v>21599</v>
      </c>
      <c r="I965" s="449"/>
      <c r="J965" s="449" t="s">
        <v>21518</v>
      </c>
      <c r="K965" s="915">
        <v>1</v>
      </c>
      <c r="L965" s="916">
        <v>9</v>
      </c>
      <c r="M965" s="342">
        <v>72533.33</v>
      </c>
      <c r="N965" s="917"/>
      <c r="O965" s="917"/>
      <c r="P965" s="342"/>
      <c r="Q965" s="916"/>
      <c r="R965" s="916"/>
      <c r="S965" s="1009"/>
    </row>
    <row r="966" spans="1:19" s="30" customFormat="1" ht="23.25">
      <c r="A966" s="913" t="s">
        <v>37669</v>
      </c>
      <c r="B966" s="887" t="s">
        <v>280</v>
      </c>
      <c r="C966" s="887" t="s">
        <v>115</v>
      </c>
      <c r="D966" s="887" t="s">
        <v>22091</v>
      </c>
      <c r="E966" s="342">
        <v>4200</v>
      </c>
      <c r="F966" s="887" t="s">
        <v>22092</v>
      </c>
      <c r="G966" s="376" t="s">
        <v>22093</v>
      </c>
      <c r="H966" s="449" t="s">
        <v>21569</v>
      </c>
      <c r="I966" s="449"/>
      <c r="J966" s="449" t="s">
        <v>21646</v>
      </c>
      <c r="K966" s="915">
        <v>1</v>
      </c>
      <c r="L966" s="916">
        <v>12</v>
      </c>
      <c r="M966" s="342">
        <v>50395.63</v>
      </c>
      <c r="N966" s="916">
        <v>1</v>
      </c>
      <c r="O966" s="916">
        <v>6</v>
      </c>
      <c r="P966" s="342">
        <v>25200</v>
      </c>
      <c r="Q966" s="916">
        <v>1</v>
      </c>
      <c r="R966" s="916">
        <v>12</v>
      </c>
      <c r="S966" s="1009">
        <v>50400</v>
      </c>
    </row>
    <row r="967" spans="1:19" s="30" customFormat="1" ht="23.25">
      <c r="A967" s="913" t="s">
        <v>37669</v>
      </c>
      <c r="B967" s="887" t="s">
        <v>280</v>
      </c>
      <c r="C967" s="887" t="s">
        <v>115</v>
      </c>
      <c r="D967" s="887" t="s">
        <v>22094</v>
      </c>
      <c r="E967" s="342">
        <v>8000</v>
      </c>
      <c r="F967" s="887" t="s">
        <v>22095</v>
      </c>
      <c r="G967" s="376" t="s">
        <v>22096</v>
      </c>
      <c r="H967" s="449" t="s">
        <v>22097</v>
      </c>
      <c r="I967" s="449"/>
      <c r="J967" s="449" t="s">
        <v>21518</v>
      </c>
      <c r="K967" s="915">
        <v>1</v>
      </c>
      <c r="L967" s="916">
        <v>6</v>
      </c>
      <c r="M967" s="342">
        <v>46933.33</v>
      </c>
      <c r="N967" s="917"/>
      <c r="O967" s="917"/>
      <c r="P967" s="342"/>
      <c r="Q967" s="916"/>
      <c r="R967" s="916"/>
      <c r="S967" s="1009"/>
    </row>
    <row r="968" spans="1:19" s="30" customFormat="1" ht="23.25">
      <c r="A968" s="913" t="s">
        <v>37669</v>
      </c>
      <c r="B968" s="887" t="s">
        <v>280</v>
      </c>
      <c r="C968" s="887" t="s">
        <v>115</v>
      </c>
      <c r="D968" s="887" t="s">
        <v>21850</v>
      </c>
      <c r="E968" s="342">
        <v>6000</v>
      </c>
      <c r="F968" s="887" t="s">
        <v>22098</v>
      </c>
      <c r="G968" s="376" t="s">
        <v>22099</v>
      </c>
      <c r="H968" s="449" t="s">
        <v>22100</v>
      </c>
      <c r="I968" s="449" t="s">
        <v>21570</v>
      </c>
      <c r="J968" s="449"/>
      <c r="K968" s="915">
        <v>1</v>
      </c>
      <c r="L968" s="916">
        <v>4</v>
      </c>
      <c r="M968" s="342">
        <v>20400</v>
      </c>
      <c r="N968" s="917"/>
      <c r="O968" s="917"/>
      <c r="P968" s="342"/>
      <c r="Q968" s="916"/>
      <c r="R968" s="916"/>
      <c r="S968" s="1009"/>
    </row>
    <row r="969" spans="1:19" s="30" customFormat="1" ht="23.25">
      <c r="A969" s="913" t="s">
        <v>37669</v>
      </c>
      <c r="B969" s="887" t="s">
        <v>280</v>
      </c>
      <c r="C969" s="887" t="s">
        <v>115</v>
      </c>
      <c r="D969" s="887" t="s">
        <v>22101</v>
      </c>
      <c r="E969" s="342">
        <v>5000</v>
      </c>
      <c r="F969" s="887" t="s">
        <v>22102</v>
      </c>
      <c r="G969" s="376" t="s">
        <v>22103</v>
      </c>
      <c r="H969" s="449" t="s">
        <v>22104</v>
      </c>
      <c r="I969" s="449"/>
      <c r="J969" s="449" t="s">
        <v>21518</v>
      </c>
      <c r="K969" s="915"/>
      <c r="L969" s="916"/>
      <c r="M969" s="342"/>
      <c r="N969" s="916">
        <v>1</v>
      </c>
      <c r="O969" s="916">
        <v>1</v>
      </c>
      <c r="P969" s="342">
        <v>5000</v>
      </c>
      <c r="Q969" s="916"/>
      <c r="R969" s="916"/>
      <c r="S969" s="1009"/>
    </row>
    <row r="970" spans="1:19" s="30" customFormat="1" ht="23.25">
      <c r="A970" s="913" t="s">
        <v>37669</v>
      </c>
      <c r="B970" s="887" t="s">
        <v>280</v>
      </c>
      <c r="C970" s="887" t="s">
        <v>115</v>
      </c>
      <c r="D970" s="887" t="s">
        <v>21652</v>
      </c>
      <c r="E970" s="342">
        <v>11000</v>
      </c>
      <c r="F970" s="887" t="s">
        <v>22105</v>
      </c>
      <c r="G970" s="376" t="s">
        <v>22106</v>
      </c>
      <c r="H970" s="449" t="s">
        <v>21522</v>
      </c>
      <c r="I970" s="449"/>
      <c r="J970" s="449" t="s">
        <v>21518</v>
      </c>
      <c r="K970" s="915">
        <v>1</v>
      </c>
      <c r="L970" s="916">
        <v>12</v>
      </c>
      <c r="M970" s="342">
        <v>132000</v>
      </c>
      <c r="N970" s="916">
        <v>1</v>
      </c>
      <c r="O970" s="916">
        <v>6</v>
      </c>
      <c r="P970" s="342">
        <v>65991.600000000006</v>
      </c>
      <c r="Q970" s="916">
        <v>1</v>
      </c>
      <c r="R970" s="916">
        <v>12</v>
      </c>
      <c r="S970" s="1009">
        <v>132000</v>
      </c>
    </row>
    <row r="971" spans="1:19" s="30" customFormat="1" ht="23.25">
      <c r="A971" s="913" t="s">
        <v>37669</v>
      </c>
      <c r="B971" s="887" t="s">
        <v>280</v>
      </c>
      <c r="C971" s="887" t="s">
        <v>115</v>
      </c>
      <c r="D971" s="887" t="s">
        <v>21554</v>
      </c>
      <c r="E971" s="342">
        <v>15000</v>
      </c>
      <c r="F971" s="887" t="s">
        <v>22107</v>
      </c>
      <c r="G971" s="376" t="s">
        <v>22108</v>
      </c>
      <c r="H971" s="449" t="s">
        <v>21522</v>
      </c>
      <c r="I971" s="449"/>
      <c r="J971" s="449" t="s">
        <v>21518</v>
      </c>
      <c r="K971" s="915">
        <v>1</v>
      </c>
      <c r="L971" s="916">
        <v>3</v>
      </c>
      <c r="M971" s="342">
        <v>35000</v>
      </c>
      <c r="N971" s="917"/>
      <c r="O971" s="917"/>
      <c r="P971" s="342"/>
      <c r="Q971" s="916"/>
      <c r="R971" s="916"/>
      <c r="S971" s="1009"/>
    </row>
    <row r="972" spans="1:19" s="30" customFormat="1" ht="23.25">
      <c r="A972" s="913" t="s">
        <v>37669</v>
      </c>
      <c r="B972" s="887" t="s">
        <v>280</v>
      </c>
      <c r="C972" s="887" t="s">
        <v>115</v>
      </c>
      <c r="D972" s="887" t="s">
        <v>22109</v>
      </c>
      <c r="E972" s="342">
        <v>12000</v>
      </c>
      <c r="F972" s="887" t="s">
        <v>22110</v>
      </c>
      <c r="G972" s="376" t="s">
        <v>22111</v>
      </c>
      <c r="H972" s="449" t="s">
        <v>21623</v>
      </c>
      <c r="I972" s="449"/>
      <c r="J972" s="449" t="s">
        <v>21518</v>
      </c>
      <c r="K972" s="915">
        <v>1</v>
      </c>
      <c r="L972" s="916">
        <v>12</v>
      </c>
      <c r="M972" s="342">
        <v>144000</v>
      </c>
      <c r="N972" s="916">
        <v>1</v>
      </c>
      <c r="O972" s="916">
        <v>6</v>
      </c>
      <c r="P972" s="342">
        <v>71993.33</v>
      </c>
      <c r="Q972" s="916">
        <v>1</v>
      </c>
      <c r="R972" s="916">
        <v>12</v>
      </c>
      <c r="S972" s="1009">
        <v>144000</v>
      </c>
    </row>
    <row r="973" spans="1:19" s="30" customFormat="1" ht="23.25">
      <c r="A973" s="913" t="s">
        <v>37669</v>
      </c>
      <c r="B973" s="887" t="s">
        <v>280</v>
      </c>
      <c r="C973" s="887" t="s">
        <v>115</v>
      </c>
      <c r="D973" s="887" t="s">
        <v>21705</v>
      </c>
      <c r="E973" s="342">
        <v>10000</v>
      </c>
      <c r="F973" s="887" t="s">
        <v>22113</v>
      </c>
      <c r="G973" s="376" t="s">
        <v>22114</v>
      </c>
      <c r="H973" s="449" t="s">
        <v>21522</v>
      </c>
      <c r="I973" s="449"/>
      <c r="J973" s="449" t="s">
        <v>21518</v>
      </c>
      <c r="K973" s="915">
        <v>1</v>
      </c>
      <c r="L973" s="916">
        <v>12</v>
      </c>
      <c r="M973" s="342">
        <v>119928.57</v>
      </c>
      <c r="N973" s="916">
        <v>1</v>
      </c>
      <c r="O973" s="916">
        <v>6</v>
      </c>
      <c r="P973" s="342">
        <v>60000</v>
      </c>
      <c r="Q973" s="916">
        <v>1</v>
      </c>
      <c r="R973" s="916">
        <v>12</v>
      </c>
      <c r="S973" s="1009">
        <v>120000</v>
      </c>
    </row>
    <row r="974" spans="1:19" s="30" customFormat="1" ht="23.25">
      <c r="A974" s="913" t="s">
        <v>37669</v>
      </c>
      <c r="B974" s="887" t="s">
        <v>280</v>
      </c>
      <c r="C974" s="887" t="s">
        <v>115</v>
      </c>
      <c r="D974" s="887" t="s">
        <v>21514</v>
      </c>
      <c r="E974" s="342">
        <v>12000</v>
      </c>
      <c r="F974" s="887" t="s">
        <v>22115</v>
      </c>
      <c r="G974" s="376" t="s">
        <v>22116</v>
      </c>
      <c r="H974" s="449" t="s">
        <v>21517</v>
      </c>
      <c r="I974" s="449"/>
      <c r="J974" s="449" t="s">
        <v>21518</v>
      </c>
      <c r="K974" s="915">
        <v>1</v>
      </c>
      <c r="L974" s="916">
        <v>8</v>
      </c>
      <c r="M974" s="342">
        <v>89600</v>
      </c>
      <c r="N974" s="917"/>
      <c r="O974" s="917"/>
      <c r="P974" s="342"/>
      <c r="Q974" s="916"/>
      <c r="R974" s="916"/>
      <c r="S974" s="1009"/>
    </row>
    <row r="975" spans="1:19" s="30" customFormat="1" ht="23.25">
      <c r="A975" s="913" t="s">
        <v>37669</v>
      </c>
      <c r="B975" s="887" t="s">
        <v>280</v>
      </c>
      <c r="C975" s="887" t="s">
        <v>115</v>
      </c>
      <c r="D975" s="887" t="s">
        <v>22117</v>
      </c>
      <c r="E975" s="342">
        <v>13000</v>
      </c>
      <c r="F975" s="887" t="s">
        <v>22118</v>
      </c>
      <c r="G975" s="376" t="s">
        <v>22119</v>
      </c>
      <c r="H975" s="449" t="s">
        <v>21635</v>
      </c>
      <c r="I975" s="449"/>
      <c r="J975" s="449" t="s">
        <v>21518</v>
      </c>
      <c r="K975" s="915">
        <v>1</v>
      </c>
      <c r="L975" s="916">
        <v>12</v>
      </c>
      <c r="M975" s="342">
        <v>156000</v>
      </c>
      <c r="N975" s="916">
        <v>1</v>
      </c>
      <c r="O975" s="916">
        <v>6</v>
      </c>
      <c r="P975" s="342">
        <v>78000</v>
      </c>
      <c r="Q975" s="916"/>
      <c r="R975" s="916"/>
      <c r="S975" s="1009"/>
    </row>
    <row r="976" spans="1:19" s="30" customFormat="1" ht="23.25">
      <c r="A976" s="913" t="s">
        <v>37669</v>
      </c>
      <c r="B976" s="887" t="s">
        <v>280</v>
      </c>
      <c r="C976" s="887" t="s">
        <v>115</v>
      </c>
      <c r="D976" s="887" t="s">
        <v>21705</v>
      </c>
      <c r="E976" s="342">
        <v>10000</v>
      </c>
      <c r="F976" s="887" t="s">
        <v>22120</v>
      </c>
      <c r="G976" s="376" t="s">
        <v>22121</v>
      </c>
      <c r="H976" s="449" t="s">
        <v>21522</v>
      </c>
      <c r="I976" s="449"/>
      <c r="J976" s="449" t="s">
        <v>21518</v>
      </c>
      <c r="K976" s="915">
        <v>1</v>
      </c>
      <c r="L976" s="916">
        <v>12</v>
      </c>
      <c r="M976" s="342">
        <v>120000</v>
      </c>
      <c r="N976" s="916">
        <v>1</v>
      </c>
      <c r="O976" s="916">
        <v>6</v>
      </c>
      <c r="P976" s="342">
        <v>60000</v>
      </c>
      <c r="Q976" s="916">
        <v>1</v>
      </c>
      <c r="R976" s="916">
        <v>12</v>
      </c>
      <c r="S976" s="1009">
        <v>120000</v>
      </c>
    </row>
    <row r="977" spans="1:19" s="30" customFormat="1" ht="23.25">
      <c r="A977" s="913" t="s">
        <v>37669</v>
      </c>
      <c r="B977" s="887" t="s">
        <v>280</v>
      </c>
      <c r="C977" s="887" t="s">
        <v>115</v>
      </c>
      <c r="D977" s="887" t="s">
        <v>21610</v>
      </c>
      <c r="E977" s="342">
        <v>10000</v>
      </c>
      <c r="F977" s="887" t="s">
        <v>22122</v>
      </c>
      <c r="G977" s="376" t="s">
        <v>22123</v>
      </c>
      <c r="H977" s="449" t="s">
        <v>21522</v>
      </c>
      <c r="I977" s="449"/>
      <c r="J977" s="449" t="s">
        <v>21518</v>
      </c>
      <c r="K977" s="915"/>
      <c r="L977" s="916"/>
      <c r="M977" s="342"/>
      <c r="N977" s="916">
        <v>1</v>
      </c>
      <c r="O977" s="916">
        <v>3</v>
      </c>
      <c r="P977" s="342">
        <v>29000</v>
      </c>
      <c r="Q977" s="916"/>
      <c r="R977" s="916"/>
      <c r="S977" s="1009"/>
    </row>
    <row r="978" spans="1:19" s="30" customFormat="1" ht="23.25">
      <c r="A978" s="913" t="s">
        <v>37669</v>
      </c>
      <c r="B978" s="887" t="s">
        <v>280</v>
      </c>
      <c r="C978" s="887" t="s">
        <v>115</v>
      </c>
      <c r="D978" s="887" t="s">
        <v>22124</v>
      </c>
      <c r="E978" s="342">
        <v>9000</v>
      </c>
      <c r="F978" s="887" t="s">
        <v>22125</v>
      </c>
      <c r="G978" s="376" t="s">
        <v>22126</v>
      </c>
      <c r="H978" s="449" t="s">
        <v>22127</v>
      </c>
      <c r="I978" s="449"/>
      <c r="J978" s="449" t="s">
        <v>21518</v>
      </c>
      <c r="K978" s="915">
        <v>1</v>
      </c>
      <c r="L978" s="916">
        <v>12</v>
      </c>
      <c r="M978" s="342">
        <v>107965.62</v>
      </c>
      <c r="N978" s="916">
        <v>1</v>
      </c>
      <c r="O978" s="916">
        <v>6</v>
      </c>
      <c r="P978" s="342">
        <v>54000</v>
      </c>
      <c r="Q978" s="916">
        <v>1</v>
      </c>
      <c r="R978" s="916">
        <v>12</v>
      </c>
      <c r="S978" s="1009">
        <v>108000</v>
      </c>
    </row>
    <row r="979" spans="1:19" s="30" customFormat="1" ht="23.25">
      <c r="A979" s="913" t="s">
        <v>37669</v>
      </c>
      <c r="B979" s="887" t="s">
        <v>280</v>
      </c>
      <c r="C979" s="887" t="s">
        <v>115</v>
      </c>
      <c r="D979" s="887" t="s">
        <v>21514</v>
      </c>
      <c r="E979" s="342">
        <v>12000</v>
      </c>
      <c r="F979" s="887" t="s">
        <v>22128</v>
      </c>
      <c r="G979" s="376" t="s">
        <v>22129</v>
      </c>
      <c r="H979" s="449" t="s">
        <v>21517</v>
      </c>
      <c r="I979" s="449"/>
      <c r="J979" s="449" t="s">
        <v>21518</v>
      </c>
      <c r="K979" s="915">
        <v>1</v>
      </c>
      <c r="L979" s="916">
        <v>3</v>
      </c>
      <c r="M979" s="342">
        <v>29600</v>
      </c>
      <c r="N979" s="916">
        <v>1</v>
      </c>
      <c r="O979" s="916">
        <v>6</v>
      </c>
      <c r="P979" s="342">
        <v>71832.509999999995</v>
      </c>
      <c r="Q979" s="916"/>
      <c r="R979" s="916"/>
      <c r="S979" s="1009"/>
    </row>
    <row r="980" spans="1:19" s="30" customFormat="1" ht="23.25">
      <c r="A980" s="913" t="s">
        <v>37669</v>
      </c>
      <c r="B980" s="887" t="s">
        <v>280</v>
      </c>
      <c r="C980" s="887" t="s">
        <v>115</v>
      </c>
      <c r="D980" s="887" t="s">
        <v>22130</v>
      </c>
      <c r="E980" s="342">
        <v>5000</v>
      </c>
      <c r="F980" s="887" t="s">
        <v>22131</v>
      </c>
      <c r="G980" s="376" t="s">
        <v>22132</v>
      </c>
      <c r="H980" s="449" t="s">
        <v>21623</v>
      </c>
      <c r="I980" s="449" t="s">
        <v>21570</v>
      </c>
      <c r="J980" s="449"/>
      <c r="K980" s="915">
        <v>1</v>
      </c>
      <c r="L980" s="916">
        <v>3</v>
      </c>
      <c r="M980" s="342">
        <v>12166.67</v>
      </c>
      <c r="N980" s="916">
        <v>1</v>
      </c>
      <c r="O980" s="916">
        <v>6</v>
      </c>
      <c r="P980" s="342">
        <v>30000</v>
      </c>
      <c r="Q980" s="916">
        <v>1</v>
      </c>
      <c r="R980" s="916">
        <v>12</v>
      </c>
      <c r="S980" s="1009">
        <v>60000</v>
      </c>
    </row>
    <row r="981" spans="1:19" s="30" customFormat="1" ht="23.25">
      <c r="A981" s="913" t="s">
        <v>37669</v>
      </c>
      <c r="B981" s="887" t="s">
        <v>280</v>
      </c>
      <c r="C981" s="887" t="s">
        <v>115</v>
      </c>
      <c r="D981" s="887" t="s">
        <v>22133</v>
      </c>
      <c r="E981" s="342">
        <v>13000</v>
      </c>
      <c r="F981" s="887" t="s">
        <v>22134</v>
      </c>
      <c r="G981" s="376" t="s">
        <v>22135</v>
      </c>
      <c r="H981" s="449" t="s">
        <v>21522</v>
      </c>
      <c r="I981" s="449"/>
      <c r="J981" s="449" t="s">
        <v>21518</v>
      </c>
      <c r="K981" s="915">
        <v>1</v>
      </c>
      <c r="L981" s="916">
        <v>11</v>
      </c>
      <c r="M981" s="342">
        <v>143000</v>
      </c>
      <c r="N981" s="917"/>
      <c r="O981" s="917"/>
      <c r="P981" s="342"/>
      <c r="Q981" s="916"/>
      <c r="R981" s="916"/>
      <c r="S981" s="1009"/>
    </row>
    <row r="982" spans="1:19" s="30" customFormat="1" ht="23.25">
      <c r="A982" s="913" t="s">
        <v>37669</v>
      </c>
      <c r="B982" s="887" t="s">
        <v>280</v>
      </c>
      <c r="C982" s="887" t="s">
        <v>115</v>
      </c>
      <c r="D982" s="887" t="s">
        <v>22136</v>
      </c>
      <c r="E982" s="342">
        <v>13000</v>
      </c>
      <c r="F982" s="887" t="s">
        <v>22137</v>
      </c>
      <c r="G982" s="376" t="s">
        <v>22138</v>
      </c>
      <c r="H982" s="449" t="s">
        <v>21635</v>
      </c>
      <c r="I982" s="449"/>
      <c r="J982" s="449" t="s">
        <v>21518</v>
      </c>
      <c r="K982" s="915">
        <v>1</v>
      </c>
      <c r="L982" s="916">
        <v>12</v>
      </c>
      <c r="M982" s="342">
        <v>154875.69</v>
      </c>
      <c r="N982" s="916">
        <v>1</v>
      </c>
      <c r="O982" s="916">
        <v>6</v>
      </c>
      <c r="P982" s="342">
        <v>77899.790000000008</v>
      </c>
      <c r="Q982" s="916">
        <v>1</v>
      </c>
      <c r="R982" s="916">
        <v>12</v>
      </c>
      <c r="S982" s="1009">
        <v>156000</v>
      </c>
    </row>
    <row r="983" spans="1:19" s="30" customFormat="1" ht="23.25">
      <c r="A983" s="913" t="s">
        <v>37669</v>
      </c>
      <c r="B983" s="887" t="s">
        <v>280</v>
      </c>
      <c r="C983" s="887" t="s">
        <v>115</v>
      </c>
      <c r="D983" s="887" t="s">
        <v>21910</v>
      </c>
      <c r="E983" s="342">
        <v>10000</v>
      </c>
      <c r="F983" s="887" t="s">
        <v>22139</v>
      </c>
      <c r="G983" s="376" t="s">
        <v>22140</v>
      </c>
      <c r="H983" s="449" t="s">
        <v>21522</v>
      </c>
      <c r="I983" s="449"/>
      <c r="J983" s="449" t="s">
        <v>21518</v>
      </c>
      <c r="K983" s="915">
        <v>1</v>
      </c>
      <c r="L983" s="916">
        <v>12</v>
      </c>
      <c r="M983" s="342">
        <v>120000</v>
      </c>
      <c r="N983" s="916">
        <v>1</v>
      </c>
      <c r="O983" s="916">
        <v>6</v>
      </c>
      <c r="P983" s="342">
        <v>59984.03</v>
      </c>
      <c r="Q983" s="916">
        <v>1</v>
      </c>
      <c r="R983" s="916">
        <v>12</v>
      </c>
      <c r="S983" s="1009">
        <v>120000</v>
      </c>
    </row>
    <row r="984" spans="1:19" s="30" customFormat="1" ht="23.25">
      <c r="A984" s="913" t="s">
        <v>37669</v>
      </c>
      <c r="B984" s="887" t="s">
        <v>280</v>
      </c>
      <c r="C984" s="887" t="s">
        <v>115</v>
      </c>
      <c r="D984" s="887" t="s">
        <v>22141</v>
      </c>
      <c r="E984" s="342">
        <v>9000</v>
      </c>
      <c r="F984" s="887" t="s">
        <v>22142</v>
      </c>
      <c r="G984" s="376" t="s">
        <v>22143</v>
      </c>
      <c r="H984" s="449" t="s">
        <v>21599</v>
      </c>
      <c r="I984" s="449"/>
      <c r="J984" s="449" t="s">
        <v>21518</v>
      </c>
      <c r="K984" s="915">
        <v>1</v>
      </c>
      <c r="L984" s="916">
        <v>12</v>
      </c>
      <c r="M984" s="342">
        <v>106466.67</v>
      </c>
      <c r="N984" s="916">
        <v>1</v>
      </c>
      <c r="O984" s="916">
        <v>6</v>
      </c>
      <c r="P984" s="342">
        <v>54000</v>
      </c>
      <c r="Q984" s="916">
        <v>1</v>
      </c>
      <c r="R984" s="916">
        <v>12</v>
      </c>
      <c r="S984" s="1009">
        <v>108000</v>
      </c>
    </row>
    <row r="985" spans="1:19" s="30" customFormat="1" ht="23.25">
      <c r="A985" s="913" t="s">
        <v>37669</v>
      </c>
      <c r="B985" s="887" t="s">
        <v>280</v>
      </c>
      <c r="C985" s="887" t="s">
        <v>115</v>
      </c>
      <c r="D985" s="887" t="s">
        <v>21883</v>
      </c>
      <c r="E985" s="342">
        <v>10000</v>
      </c>
      <c r="F985" s="887" t="s">
        <v>22144</v>
      </c>
      <c r="G985" s="376" t="s">
        <v>22145</v>
      </c>
      <c r="H985" s="449" t="s">
        <v>21522</v>
      </c>
      <c r="I985" s="449"/>
      <c r="J985" s="449" t="s">
        <v>21518</v>
      </c>
      <c r="K985" s="915">
        <v>1</v>
      </c>
      <c r="L985" s="916">
        <v>1</v>
      </c>
      <c r="M985" s="342">
        <v>15333.333333333332</v>
      </c>
      <c r="N985" s="916">
        <v>1</v>
      </c>
      <c r="O985" s="916">
        <v>6</v>
      </c>
      <c r="P985" s="342">
        <v>60000</v>
      </c>
      <c r="Q985" s="916">
        <v>1</v>
      </c>
      <c r="R985" s="916">
        <v>12</v>
      </c>
      <c r="S985" s="1009">
        <v>120000</v>
      </c>
    </row>
    <row r="986" spans="1:19" s="30" customFormat="1" ht="23.25">
      <c r="A986" s="913" t="s">
        <v>37669</v>
      </c>
      <c r="B986" s="887" t="s">
        <v>280</v>
      </c>
      <c r="C986" s="887" t="s">
        <v>115</v>
      </c>
      <c r="D986" s="887" t="s">
        <v>21554</v>
      </c>
      <c r="E986" s="342">
        <v>15000</v>
      </c>
      <c r="F986" s="887" t="s">
        <v>22146</v>
      </c>
      <c r="G986" s="376" t="s">
        <v>22147</v>
      </c>
      <c r="H986" s="449" t="s">
        <v>21616</v>
      </c>
      <c r="I986" s="449"/>
      <c r="J986" s="449" t="s">
        <v>21518</v>
      </c>
      <c r="K986" s="915">
        <v>1</v>
      </c>
      <c r="L986" s="916">
        <v>4</v>
      </c>
      <c r="M986" s="342">
        <v>55500</v>
      </c>
      <c r="N986" s="917"/>
      <c r="O986" s="917"/>
      <c r="P986" s="342"/>
      <c r="Q986" s="916"/>
      <c r="R986" s="916"/>
      <c r="S986" s="1009"/>
    </row>
    <row r="987" spans="1:19" s="30" customFormat="1" ht="23.25">
      <c r="A987" s="913" t="s">
        <v>37669</v>
      </c>
      <c r="B987" s="887" t="s">
        <v>280</v>
      </c>
      <c r="C987" s="887" t="s">
        <v>115</v>
      </c>
      <c r="D987" s="887" t="s">
        <v>21620</v>
      </c>
      <c r="E987" s="342">
        <v>12000</v>
      </c>
      <c r="F987" s="887" t="s">
        <v>22146</v>
      </c>
      <c r="G987" s="376" t="s">
        <v>22148</v>
      </c>
      <c r="H987" s="449" t="s">
        <v>21616</v>
      </c>
      <c r="I987" s="449"/>
      <c r="J987" s="449" t="s">
        <v>21518</v>
      </c>
      <c r="K987" s="915">
        <v>1</v>
      </c>
      <c r="L987" s="916">
        <v>3</v>
      </c>
      <c r="M987" s="342">
        <v>36000</v>
      </c>
      <c r="N987" s="917"/>
      <c r="O987" s="917"/>
      <c r="P987" s="342"/>
      <c r="Q987" s="916"/>
      <c r="R987" s="916"/>
      <c r="S987" s="1009"/>
    </row>
    <row r="988" spans="1:19" s="30" customFormat="1" ht="23.25">
      <c r="A988" s="913" t="s">
        <v>37669</v>
      </c>
      <c r="B988" s="887" t="s">
        <v>280</v>
      </c>
      <c r="C988" s="887" t="s">
        <v>115</v>
      </c>
      <c r="D988" s="887" t="s">
        <v>21746</v>
      </c>
      <c r="E988" s="342">
        <v>14500</v>
      </c>
      <c r="F988" s="887" t="s">
        <v>22149</v>
      </c>
      <c r="G988" s="376" t="s">
        <v>22150</v>
      </c>
      <c r="H988" s="449" t="s">
        <v>21517</v>
      </c>
      <c r="I988" s="449"/>
      <c r="J988" s="449" t="s">
        <v>21518</v>
      </c>
      <c r="K988" s="915"/>
      <c r="L988" s="916"/>
      <c r="M988" s="342"/>
      <c r="N988" s="916">
        <v>1</v>
      </c>
      <c r="O988" s="916">
        <v>2</v>
      </c>
      <c r="P988" s="342">
        <v>17400</v>
      </c>
      <c r="Q988" s="916">
        <v>1</v>
      </c>
      <c r="R988" s="916">
        <v>12</v>
      </c>
      <c r="S988" s="1009">
        <v>174000</v>
      </c>
    </row>
    <row r="989" spans="1:19" s="30" customFormat="1" ht="23.25">
      <c r="A989" s="913" t="s">
        <v>37669</v>
      </c>
      <c r="B989" s="887" t="s">
        <v>280</v>
      </c>
      <c r="C989" s="887" t="s">
        <v>115</v>
      </c>
      <c r="D989" s="887" t="s">
        <v>21705</v>
      </c>
      <c r="E989" s="342">
        <v>10000</v>
      </c>
      <c r="F989" s="887" t="s">
        <v>22151</v>
      </c>
      <c r="G989" s="376" t="s">
        <v>22152</v>
      </c>
      <c r="H989" s="449" t="s">
        <v>22100</v>
      </c>
      <c r="I989" s="449" t="s">
        <v>21570</v>
      </c>
      <c r="J989" s="449"/>
      <c r="K989" s="915">
        <v>1</v>
      </c>
      <c r="L989" s="916">
        <v>12</v>
      </c>
      <c r="M989" s="342">
        <v>119875.69</v>
      </c>
      <c r="N989" s="916">
        <v>1</v>
      </c>
      <c r="O989" s="916">
        <v>4</v>
      </c>
      <c r="P989" s="342">
        <v>39843.75</v>
      </c>
      <c r="Q989" s="916"/>
      <c r="R989" s="916"/>
      <c r="S989" s="1009"/>
    </row>
    <row r="990" spans="1:19" s="30" customFormat="1" ht="23.25">
      <c r="A990" s="913" t="s">
        <v>37669</v>
      </c>
      <c r="B990" s="887" t="s">
        <v>280</v>
      </c>
      <c r="C990" s="887" t="s">
        <v>115</v>
      </c>
      <c r="D990" s="887" t="s">
        <v>22153</v>
      </c>
      <c r="E990" s="342">
        <v>15000</v>
      </c>
      <c r="F990" s="887" t="s">
        <v>22154</v>
      </c>
      <c r="G990" s="376" t="s">
        <v>22155</v>
      </c>
      <c r="H990" s="449" t="s">
        <v>21522</v>
      </c>
      <c r="I990" s="449"/>
      <c r="J990" s="449" t="s">
        <v>21518</v>
      </c>
      <c r="K990" s="915">
        <v>1</v>
      </c>
      <c r="L990" s="916">
        <v>3</v>
      </c>
      <c r="M990" s="342">
        <v>31000</v>
      </c>
      <c r="N990" s="916">
        <v>1</v>
      </c>
      <c r="O990" s="916">
        <v>6</v>
      </c>
      <c r="P990" s="342">
        <v>89989.58</v>
      </c>
      <c r="Q990" s="916"/>
      <c r="R990" s="916"/>
      <c r="S990" s="1009"/>
    </row>
    <row r="991" spans="1:19" s="30" customFormat="1" ht="23.25">
      <c r="A991" s="913" t="s">
        <v>37669</v>
      </c>
      <c r="B991" s="887" t="s">
        <v>280</v>
      </c>
      <c r="C991" s="887" t="s">
        <v>115</v>
      </c>
      <c r="D991" s="887" t="s">
        <v>21538</v>
      </c>
      <c r="E991" s="342">
        <v>11000</v>
      </c>
      <c r="F991" s="887" t="s">
        <v>22156</v>
      </c>
      <c r="G991" s="376" t="s">
        <v>22157</v>
      </c>
      <c r="H991" s="449" t="s">
        <v>22158</v>
      </c>
      <c r="I991" s="449"/>
      <c r="J991" s="449" t="s">
        <v>21518</v>
      </c>
      <c r="K991" s="915">
        <v>1</v>
      </c>
      <c r="L991" s="916">
        <v>12</v>
      </c>
      <c r="M991" s="342">
        <v>131748.68</v>
      </c>
      <c r="N991" s="916">
        <v>1</v>
      </c>
      <c r="O991" s="916">
        <v>6</v>
      </c>
      <c r="P991" s="342">
        <v>66000</v>
      </c>
      <c r="Q991" s="916">
        <v>1</v>
      </c>
      <c r="R991" s="916">
        <v>12</v>
      </c>
      <c r="S991" s="1009">
        <v>132000</v>
      </c>
    </row>
    <row r="992" spans="1:19" s="30" customFormat="1" ht="23.25">
      <c r="A992" s="913" t="s">
        <v>37669</v>
      </c>
      <c r="B992" s="887" t="s">
        <v>280</v>
      </c>
      <c r="C992" s="887" t="s">
        <v>115</v>
      </c>
      <c r="D992" s="887" t="s">
        <v>21753</v>
      </c>
      <c r="E992" s="342">
        <v>8000</v>
      </c>
      <c r="F992" s="887" t="s">
        <v>22159</v>
      </c>
      <c r="G992" s="376" t="s">
        <v>22160</v>
      </c>
      <c r="H992" s="449" t="s">
        <v>22161</v>
      </c>
      <c r="I992" s="449" t="s">
        <v>21798</v>
      </c>
      <c r="J992" s="449"/>
      <c r="K992" s="915">
        <v>1</v>
      </c>
      <c r="L992" s="916">
        <v>12</v>
      </c>
      <c r="M992" s="342">
        <v>96000</v>
      </c>
      <c r="N992" s="916">
        <v>1</v>
      </c>
      <c r="O992" s="916">
        <v>6</v>
      </c>
      <c r="P992" s="342">
        <v>48000</v>
      </c>
      <c r="Q992" s="916">
        <v>1</v>
      </c>
      <c r="R992" s="916">
        <v>12</v>
      </c>
      <c r="S992" s="1009">
        <v>96000</v>
      </c>
    </row>
    <row r="993" spans="1:19" s="30" customFormat="1" ht="23.25">
      <c r="A993" s="913" t="s">
        <v>37669</v>
      </c>
      <c r="B993" s="887" t="s">
        <v>280</v>
      </c>
      <c r="C993" s="887" t="s">
        <v>115</v>
      </c>
      <c r="D993" s="887" t="s">
        <v>22162</v>
      </c>
      <c r="E993" s="342">
        <v>12000</v>
      </c>
      <c r="F993" s="887" t="s">
        <v>22163</v>
      </c>
      <c r="G993" s="376" t="s">
        <v>22164</v>
      </c>
      <c r="H993" s="449" t="s">
        <v>21522</v>
      </c>
      <c r="I993" s="449"/>
      <c r="J993" s="449" t="s">
        <v>21518</v>
      </c>
      <c r="K993" s="915">
        <v>1</v>
      </c>
      <c r="L993" s="916">
        <v>12</v>
      </c>
      <c r="M993" s="342">
        <v>144000</v>
      </c>
      <c r="N993" s="916">
        <v>1</v>
      </c>
      <c r="O993" s="916">
        <v>6</v>
      </c>
      <c r="P993" s="342">
        <v>72000</v>
      </c>
      <c r="Q993" s="916">
        <v>1</v>
      </c>
      <c r="R993" s="916">
        <v>12</v>
      </c>
      <c r="S993" s="1009">
        <v>144000</v>
      </c>
    </row>
    <row r="994" spans="1:19" s="30" customFormat="1" ht="23.25">
      <c r="A994" s="913" t="s">
        <v>37669</v>
      </c>
      <c r="B994" s="887" t="s">
        <v>280</v>
      </c>
      <c r="C994" s="887" t="s">
        <v>115</v>
      </c>
      <c r="D994" s="887" t="s">
        <v>22165</v>
      </c>
      <c r="E994" s="342">
        <v>12000</v>
      </c>
      <c r="F994" s="887" t="s">
        <v>22166</v>
      </c>
      <c r="G994" s="376" t="s">
        <v>22167</v>
      </c>
      <c r="H994" s="449" t="s">
        <v>22168</v>
      </c>
      <c r="I994" s="449"/>
      <c r="J994" s="449" t="s">
        <v>21518</v>
      </c>
      <c r="K994" s="915">
        <v>1</v>
      </c>
      <c r="L994" s="916">
        <v>12</v>
      </c>
      <c r="M994" s="342">
        <v>143817.5</v>
      </c>
      <c r="N994" s="916">
        <v>1</v>
      </c>
      <c r="O994" s="916">
        <v>6</v>
      </c>
      <c r="P994" s="342">
        <v>71984.17</v>
      </c>
      <c r="Q994" s="916">
        <v>1</v>
      </c>
      <c r="R994" s="916">
        <v>12</v>
      </c>
      <c r="S994" s="1009">
        <v>144000</v>
      </c>
    </row>
    <row r="995" spans="1:19" s="30" customFormat="1" ht="23.25">
      <c r="A995" s="913" t="s">
        <v>37669</v>
      </c>
      <c r="B995" s="887" t="s">
        <v>280</v>
      </c>
      <c r="C995" s="887" t="s">
        <v>115</v>
      </c>
      <c r="D995" s="887" t="s">
        <v>22170</v>
      </c>
      <c r="E995" s="342">
        <v>15000</v>
      </c>
      <c r="F995" s="887" t="s">
        <v>22171</v>
      </c>
      <c r="G995" s="376" t="s">
        <v>22172</v>
      </c>
      <c r="H995" s="449" t="s">
        <v>21517</v>
      </c>
      <c r="I995" s="449"/>
      <c r="J995" s="449" t="s">
        <v>21518</v>
      </c>
      <c r="K995" s="915">
        <v>1</v>
      </c>
      <c r="L995" s="916">
        <v>11</v>
      </c>
      <c r="M995" s="342">
        <v>150000</v>
      </c>
      <c r="N995" s="917"/>
      <c r="O995" s="917"/>
      <c r="P995" s="342"/>
      <c r="Q995" s="916"/>
      <c r="R995" s="916"/>
      <c r="S995" s="1009"/>
    </row>
    <row r="996" spans="1:19" s="30" customFormat="1" ht="23.25">
      <c r="A996" s="913" t="s">
        <v>37669</v>
      </c>
      <c r="B996" s="887" t="s">
        <v>280</v>
      </c>
      <c r="C996" s="887" t="s">
        <v>115</v>
      </c>
      <c r="D996" s="887" t="s">
        <v>22173</v>
      </c>
      <c r="E996" s="342">
        <v>6500</v>
      </c>
      <c r="F996" s="887" t="s">
        <v>22174</v>
      </c>
      <c r="G996" s="376" t="s">
        <v>22175</v>
      </c>
      <c r="H996" s="449" t="s">
        <v>21643</v>
      </c>
      <c r="I996" s="449"/>
      <c r="J996" s="449" t="s">
        <v>21646</v>
      </c>
      <c r="K996" s="915">
        <v>1</v>
      </c>
      <c r="L996" s="916">
        <v>11</v>
      </c>
      <c r="M996" s="342">
        <v>71435.900000000009</v>
      </c>
      <c r="N996" s="917"/>
      <c r="O996" s="917"/>
      <c r="P996" s="342"/>
      <c r="Q996" s="916"/>
      <c r="R996" s="916"/>
      <c r="S996" s="1009"/>
    </row>
    <row r="997" spans="1:19" s="30" customFormat="1" ht="23.25">
      <c r="A997" s="913" t="s">
        <v>37669</v>
      </c>
      <c r="B997" s="887" t="s">
        <v>280</v>
      </c>
      <c r="C997" s="887" t="s">
        <v>115</v>
      </c>
      <c r="D997" s="887" t="s">
        <v>21705</v>
      </c>
      <c r="E997" s="342">
        <v>10000</v>
      </c>
      <c r="F997" s="887" t="s">
        <v>22176</v>
      </c>
      <c r="G997" s="376" t="s">
        <v>22177</v>
      </c>
      <c r="H997" s="449" t="s">
        <v>21522</v>
      </c>
      <c r="I997" s="449"/>
      <c r="J997" s="449" t="s">
        <v>21518</v>
      </c>
      <c r="K997" s="915">
        <v>1</v>
      </c>
      <c r="L997" s="916">
        <v>12</v>
      </c>
      <c r="M997" s="342">
        <v>119590.97</v>
      </c>
      <c r="N997" s="916">
        <v>1</v>
      </c>
      <c r="O997" s="916">
        <v>6</v>
      </c>
      <c r="P997" s="342">
        <v>59991.67</v>
      </c>
      <c r="Q997" s="916">
        <v>1</v>
      </c>
      <c r="R997" s="916">
        <v>12</v>
      </c>
      <c r="S997" s="1009">
        <v>120000</v>
      </c>
    </row>
    <row r="998" spans="1:19" s="30" customFormat="1" ht="23.25">
      <c r="A998" s="913" t="s">
        <v>37669</v>
      </c>
      <c r="B998" s="887" t="s">
        <v>280</v>
      </c>
      <c r="C998" s="887" t="s">
        <v>115</v>
      </c>
      <c r="D998" s="887" t="s">
        <v>21617</v>
      </c>
      <c r="E998" s="342">
        <v>12000</v>
      </c>
      <c r="F998" s="887" t="s">
        <v>22178</v>
      </c>
      <c r="G998" s="376" t="s">
        <v>22179</v>
      </c>
      <c r="H998" s="449" t="s">
        <v>21522</v>
      </c>
      <c r="I998" s="449"/>
      <c r="J998" s="449" t="s">
        <v>21518</v>
      </c>
      <c r="K998" s="915"/>
      <c r="L998" s="916"/>
      <c r="M998" s="342"/>
      <c r="N998" s="916">
        <v>1</v>
      </c>
      <c r="O998" s="916">
        <v>1</v>
      </c>
      <c r="P998" s="342">
        <v>12000</v>
      </c>
      <c r="Q998" s="916">
        <v>1</v>
      </c>
      <c r="R998" s="916">
        <v>12</v>
      </c>
      <c r="S998" s="1009">
        <v>144000</v>
      </c>
    </row>
    <row r="999" spans="1:19" s="30" customFormat="1" ht="23.25">
      <c r="A999" s="913" t="s">
        <v>37669</v>
      </c>
      <c r="B999" s="887" t="s">
        <v>280</v>
      </c>
      <c r="C999" s="887" t="s">
        <v>115</v>
      </c>
      <c r="D999" s="887" t="s">
        <v>21554</v>
      </c>
      <c r="E999" s="342">
        <v>15000</v>
      </c>
      <c r="F999" s="887" t="s">
        <v>22180</v>
      </c>
      <c r="G999" s="376" t="s">
        <v>22181</v>
      </c>
      <c r="H999" s="449" t="s">
        <v>21522</v>
      </c>
      <c r="I999" s="449"/>
      <c r="J999" s="449" t="s">
        <v>21518</v>
      </c>
      <c r="K999" s="915">
        <v>1</v>
      </c>
      <c r="L999" s="916">
        <v>8</v>
      </c>
      <c r="M999" s="342">
        <v>117297.91</v>
      </c>
      <c r="N999" s="916">
        <v>1</v>
      </c>
      <c r="O999" s="916">
        <v>6</v>
      </c>
      <c r="P999" s="342">
        <v>89812.49000000002</v>
      </c>
      <c r="Q999" s="916"/>
      <c r="R999" s="916"/>
      <c r="S999" s="1009"/>
    </row>
    <row r="1000" spans="1:19" s="30" customFormat="1" ht="23.25">
      <c r="A1000" s="913" t="s">
        <v>37669</v>
      </c>
      <c r="B1000" s="887" t="s">
        <v>280</v>
      </c>
      <c r="C1000" s="887" t="s">
        <v>115</v>
      </c>
      <c r="D1000" s="887" t="s">
        <v>22182</v>
      </c>
      <c r="E1000" s="342">
        <v>6000</v>
      </c>
      <c r="F1000" s="887" t="s">
        <v>22183</v>
      </c>
      <c r="G1000" s="376" t="s">
        <v>22184</v>
      </c>
      <c r="H1000" s="449" t="s">
        <v>21599</v>
      </c>
      <c r="I1000" s="449" t="s">
        <v>21604</v>
      </c>
      <c r="J1000" s="449"/>
      <c r="K1000" s="915">
        <v>1</v>
      </c>
      <c r="L1000" s="916">
        <v>12</v>
      </c>
      <c r="M1000" s="342">
        <v>71973.75</v>
      </c>
      <c r="N1000" s="916">
        <v>1</v>
      </c>
      <c r="O1000" s="916">
        <v>6</v>
      </c>
      <c r="P1000" s="342">
        <v>36000</v>
      </c>
      <c r="Q1000" s="916">
        <v>1</v>
      </c>
      <c r="R1000" s="916">
        <v>12</v>
      </c>
      <c r="S1000" s="1009">
        <v>72000</v>
      </c>
    </row>
    <row r="1001" spans="1:19" s="30" customFormat="1" ht="23.25">
      <c r="A1001" s="913" t="s">
        <v>37669</v>
      </c>
      <c r="B1001" s="887" t="s">
        <v>280</v>
      </c>
      <c r="C1001" s="887" t="s">
        <v>115</v>
      </c>
      <c r="D1001" s="887" t="s">
        <v>22185</v>
      </c>
      <c r="E1001" s="342">
        <v>13000</v>
      </c>
      <c r="F1001" s="887" t="s">
        <v>22186</v>
      </c>
      <c r="G1001" s="376" t="s">
        <v>22187</v>
      </c>
      <c r="H1001" s="449" t="s">
        <v>21569</v>
      </c>
      <c r="I1001" s="449"/>
      <c r="J1001" s="449" t="s">
        <v>21518</v>
      </c>
      <c r="K1001" s="915"/>
      <c r="L1001" s="916"/>
      <c r="M1001" s="342"/>
      <c r="N1001" s="916"/>
      <c r="O1001" s="916"/>
      <c r="P1001" s="342"/>
      <c r="Q1001" s="916">
        <v>1</v>
      </c>
      <c r="R1001" s="916">
        <v>12</v>
      </c>
      <c r="S1001" s="1009">
        <v>156000</v>
      </c>
    </row>
    <row r="1002" spans="1:19" s="30" customFormat="1" ht="23.25">
      <c r="A1002" s="913" t="s">
        <v>37669</v>
      </c>
      <c r="B1002" s="887" t="s">
        <v>280</v>
      </c>
      <c r="C1002" s="887" t="s">
        <v>115</v>
      </c>
      <c r="D1002" s="887" t="s">
        <v>21514</v>
      </c>
      <c r="E1002" s="342">
        <v>12000</v>
      </c>
      <c r="F1002" s="887" t="s">
        <v>22188</v>
      </c>
      <c r="G1002" s="376" t="s">
        <v>22189</v>
      </c>
      <c r="H1002" s="449" t="s">
        <v>21517</v>
      </c>
      <c r="I1002" s="449"/>
      <c r="J1002" s="449" t="s">
        <v>21518</v>
      </c>
      <c r="K1002" s="915">
        <v>1</v>
      </c>
      <c r="L1002" s="916">
        <v>2</v>
      </c>
      <c r="M1002" s="342">
        <v>23200</v>
      </c>
      <c r="N1002" s="916">
        <v>1</v>
      </c>
      <c r="O1002" s="916">
        <v>6</v>
      </c>
      <c r="P1002" s="342">
        <v>71993.33</v>
      </c>
      <c r="Q1002" s="916">
        <v>1</v>
      </c>
      <c r="R1002" s="916">
        <v>12</v>
      </c>
      <c r="S1002" s="1009">
        <v>144000</v>
      </c>
    </row>
    <row r="1003" spans="1:19" s="30" customFormat="1" ht="23.25">
      <c r="A1003" s="913" t="s">
        <v>37669</v>
      </c>
      <c r="B1003" s="887" t="s">
        <v>280</v>
      </c>
      <c r="C1003" s="887" t="s">
        <v>115</v>
      </c>
      <c r="D1003" s="887" t="s">
        <v>22190</v>
      </c>
      <c r="E1003" s="342">
        <v>10000</v>
      </c>
      <c r="F1003" s="887" t="s">
        <v>22188</v>
      </c>
      <c r="G1003" s="376" t="s">
        <v>22189</v>
      </c>
      <c r="H1003" s="449" t="s">
        <v>21517</v>
      </c>
      <c r="I1003" s="449"/>
      <c r="J1003" s="449" t="s">
        <v>21518</v>
      </c>
      <c r="K1003" s="915">
        <v>1</v>
      </c>
      <c r="L1003" s="916">
        <v>10</v>
      </c>
      <c r="M1003" s="342">
        <v>100000</v>
      </c>
      <c r="N1003" s="917"/>
      <c r="O1003" s="917"/>
      <c r="P1003" s="342"/>
      <c r="Q1003" s="916"/>
      <c r="R1003" s="916"/>
      <c r="S1003" s="1009"/>
    </row>
    <row r="1004" spans="1:19" s="30" customFormat="1" ht="23.25">
      <c r="A1004" s="913" t="s">
        <v>37669</v>
      </c>
      <c r="B1004" s="887" t="s">
        <v>280</v>
      </c>
      <c r="C1004" s="887" t="s">
        <v>115</v>
      </c>
      <c r="D1004" s="887" t="s">
        <v>22112</v>
      </c>
      <c r="E1004" s="342">
        <v>12000</v>
      </c>
      <c r="F1004" s="887" t="s">
        <v>22191</v>
      </c>
      <c r="G1004" s="376" t="s">
        <v>22192</v>
      </c>
      <c r="H1004" s="449" t="s">
        <v>21569</v>
      </c>
      <c r="I1004" s="449"/>
      <c r="J1004" s="449" t="s">
        <v>21518</v>
      </c>
      <c r="K1004" s="915"/>
      <c r="L1004" s="916"/>
      <c r="M1004" s="342"/>
      <c r="N1004" s="916"/>
      <c r="O1004" s="916"/>
      <c r="P1004" s="342"/>
      <c r="Q1004" s="916">
        <v>1</v>
      </c>
      <c r="R1004" s="916">
        <v>12</v>
      </c>
      <c r="S1004" s="1009">
        <v>144000</v>
      </c>
    </row>
    <row r="1005" spans="1:19" s="30" customFormat="1" ht="23.25">
      <c r="A1005" s="913" t="s">
        <v>37669</v>
      </c>
      <c r="B1005" s="887" t="s">
        <v>280</v>
      </c>
      <c r="C1005" s="887" t="s">
        <v>115</v>
      </c>
      <c r="D1005" s="887" t="s">
        <v>21951</v>
      </c>
      <c r="E1005" s="342">
        <v>12000</v>
      </c>
      <c r="F1005" s="887" t="s">
        <v>22193</v>
      </c>
      <c r="G1005" s="376" t="s">
        <v>22194</v>
      </c>
      <c r="H1005" s="449" t="s">
        <v>21522</v>
      </c>
      <c r="I1005" s="449"/>
      <c r="J1005" s="449" t="s">
        <v>21518</v>
      </c>
      <c r="K1005" s="915">
        <v>1</v>
      </c>
      <c r="L1005" s="916">
        <v>12</v>
      </c>
      <c r="M1005" s="342">
        <v>144000</v>
      </c>
      <c r="N1005" s="916">
        <v>1</v>
      </c>
      <c r="O1005" s="916">
        <v>6</v>
      </c>
      <c r="P1005" s="342">
        <v>70268.160000000003</v>
      </c>
      <c r="Q1005" s="916">
        <v>1</v>
      </c>
      <c r="R1005" s="916">
        <v>12</v>
      </c>
      <c r="S1005" s="1009">
        <v>144000</v>
      </c>
    </row>
    <row r="1006" spans="1:19" s="30" customFormat="1" ht="23.25">
      <c r="A1006" s="913" t="s">
        <v>37669</v>
      </c>
      <c r="B1006" s="887" t="s">
        <v>280</v>
      </c>
      <c r="C1006" s="887" t="s">
        <v>115</v>
      </c>
      <c r="D1006" s="887" t="s">
        <v>22052</v>
      </c>
      <c r="E1006" s="342">
        <v>8000</v>
      </c>
      <c r="F1006" s="887" t="s">
        <v>22195</v>
      </c>
      <c r="G1006" s="376" t="s">
        <v>22196</v>
      </c>
      <c r="H1006" s="449" t="s">
        <v>21522</v>
      </c>
      <c r="I1006" s="449"/>
      <c r="J1006" s="449" t="s">
        <v>21518</v>
      </c>
      <c r="K1006" s="915">
        <v>1</v>
      </c>
      <c r="L1006" s="916">
        <v>12</v>
      </c>
      <c r="M1006" s="342">
        <v>96000</v>
      </c>
      <c r="N1006" s="916">
        <v>1</v>
      </c>
      <c r="O1006" s="916">
        <v>6</v>
      </c>
      <c r="P1006" s="342">
        <v>48000</v>
      </c>
      <c r="Q1006" s="916">
        <v>1</v>
      </c>
      <c r="R1006" s="916">
        <v>12</v>
      </c>
      <c r="S1006" s="1009">
        <v>96000</v>
      </c>
    </row>
    <row r="1007" spans="1:19" s="30" customFormat="1" ht="23.25">
      <c r="A1007" s="913" t="s">
        <v>37669</v>
      </c>
      <c r="B1007" s="887" t="s">
        <v>280</v>
      </c>
      <c r="C1007" s="887" t="s">
        <v>115</v>
      </c>
      <c r="D1007" s="887" t="s">
        <v>22197</v>
      </c>
      <c r="E1007" s="342">
        <v>10000</v>
      </c>
      <c r="F1007" s="887" t="s">
        <v>22198</v>
      </c>
      <c r="G1007" s="376" t="s">
        <v>22199</v>
      </c>
      <c r="H1007" s="449" t="s">
        <v>21635</v>
      </c>
      <c r="I1007" s="449"/>
      <c r="J1007" s="449" t="s">
        <v>21518</v>
      </c>
      <c r="K1007" s="915">
        <v>1</v>
      </c>
      <c r="L1007" s="916">
        <v>2</v>
      </c>
      <c r="M1007" s="342">
        <v>20000</v>
      </c>
      <c r="N1007" s="917"/>
      <c r="O1007" s="917"/>
      <c r="P1007" s="342"/>
      <c r="Q1007" s="916"/>
      <c r="R1007" s="916"/>
      <c r="S1007" s="1009"/>
    </row>
    <row r="1008" spans="1:19" s="30" customFormat="1" ht="23.25">
      <c r="A1008" s="913" t="s">
        <v>37669</v>
      </c>
      <c r="B1008" s="887" t="s">
        <v>280</v>
      </c>
      <c r="C1008" s="887" t="s">
        <v>115</v>
      </c>
      <c r="D1008" s="887" t="s">
        <v>21753</v>
      </c>
      <c r="E1008" s="342">
        <v>8000</v>
      </c>
      <c r="F1008" s="887" t="s">
        <v>22200</v>
      </c>
      <c r="G1008" s="376" t="s">
        <v>22201</v>
      </c>
      <c r="H1008" s="449" t="s">
        <v>21517</v>
      </c>
      <c r="I1008" s="449"/>
      <c r="J1008" s="449" t="s">
        <v>21518</v>
      </c>
      <c r="K1008" s="915">
        <v>1</v>
      </c>
      <c r="L1008" s="916">
        <v>12</v>
      </c>
      <c r="M1008" s="342">
        <v>97055</v>
      </c>
      <c r="N1008" s="916">
        <v>1</v>
      </c>
      <c r="O1008" s="916">
        <v>6</v>
      </c>
      <c r="P1008" s="342">
        <v>48000</v>
      </c>
      <c r="Q1008" s="916"/>
      <c r="R1008" s="916"/>
      <c r="S1008" s="1009"/>
    </row>
    <row r="1009" spans="1:19" s="30" customFormat="1" ht="23.25">
      <c r="A1009" s="913" t="s">
        <v>37669</v>
      </c>
      <c r="B1009" s="887" t="s">
        <v>280</v>
      </c>
      <c r="C1009" s="887" t="s">
        <v>115</v>
      </c>
      <c r="D1009" s="887" t="s">
        <v>22112</v>
      </c>
      <c r="E1009" s="342">
        <v>12000</v>
      </c>
      <c r="F1009" s="887" t="s">
        <v>22200</v>
      </c>
      <c r="G1009" s="376" t="s">
        <v>22201</v>
      </c>
      <c r="H1009" s="449" t="s">
        <v>21517</v>
      </c>
      <c r="I1009" s="449"/>
      <c r="J1009" s="449" t="s">
        <v>21518</v>
      </c>
      <c r="K1009" s="915"/>
      <c r="L1009" s="916"/>
      <c r="M1009" s="342"/>
      <c r="N1009" s="916"/>
      <c r="O1009" s="916"/>
      <c r="P1009" s="342"/>
      <c r="Q1009" s="916">
        <v>1</v>
      </c>
      <c r="R1009" s="916">
        <v>12</v>
      </c>
      <c r="S1009" s="1009">
        <v>144000</v>
      </c>
    </row>
    <row r="1010" spans="1:19" s="30" customFormat="1" ht="23.25">
      <c r="A1010" s="913" t="s">
        <v>37669</v>
      </c>
      <c r="B1010" s="887" t="s">
        <v>280</v>
      </c>
      <c r="C1010" s="887" t="s">
        <v>115</v>
      </c>
      <c r="D1010" s="887" t="s">
        <v>22202</v>
      </c>
      <c r="E1010" s="342">
        <v>7000</v>
      </c>
      <c r="F1010" s="887" t="s">
        <v>22203</v>
      </c>
      <c r="G1010" s="376" t="s">
        <v>22204</v>
      </c>
      <c r="H1010" s="449" t="s">
        <v>21569</v>
      </c>
      <c r="I1010" s="449" t="s">
        <v>21570</v>
      </c>
      <c r="J1010" s="449"/>
      <c r="K1010" s="915">
        <v>1</v>
      </c>
      <c r="L1010" s="916">
        <v>4</v>
      </c>
      <c r="M1010" s="342">
        <v>25666.67</v>
      </c>
      <c r="N1010" s="917"/>
      <c r="O1010" s="917"/>
      <c r="P1010" s="342"/>
      <c r="Q1010" s="916"/>
      <c r="R1010" s="916"/>
      <c r="S1010" s="1009"/>
    </row>
    <row r="1011" spans="1:19" s="30" customFormat="1" ht="23.25">
      <c r="A1011" s="913" t="s">
        <v>37669</v>
      </c>
      <c r="B1011" s="887" t="s">
        <v>280</v>
      </c>
      <c r="C1011" s="887" t="s">
        <v>115</v>
      </c>
      <c r="D1011" s="887" t="s">
        <v>21856</v>
      </c>
      <c r="E1011" s="342">
        <v>11000</v>
      </c>
      <c r="F1011" s="887" t="s">
        <v>22205</v>
      </c>
      <c r="G1011" s="376" t="s">
        <v>22206</v>
      </c>
      <c r="H1011" s="449" t="s">
        <v>21530</v>
      </c>
      <c r="I1011" s="449"/>
      <c r="J1011" s="449" t="s">
        <v>21518</v>
      </c>
      <c r="K1011" s="915">
        <v>1</v>
      </c>
      <c r="L1011" s="916">
        <v>12</v>
      </c>
      <c r="M1011" s="342">
        <v>131989.31</v>
      </c>
      <c r="N1011" s="916">
        <v>1</v>
      </c>
      <c r="O1011" s="916">
        <v>6</v>
      </c>
      <c r="P1011" s="342">
        <v>66000</v>
      </c>
      <c r="Q1011" s="916">
        <v>1</v>
      </c>
      <c r="R1011" s="916">
        <v>12</v>
      </c>
      <c r="S1011" s="1009">
        <v>132000</v>
      </c>
    </row>
    <row r="1012" spans="1:19" s="30" customFormat="1" ht="23.25">
      <c r="A1012" s="913" t="s">
        <v>37669</v>
      </c>
      <c r="B1012" s="887" t="s">
        <v>280</v>
      </c>
      <c r="C1012" s="887" t="s">
        <v>115</v>
      </c>
      <c r="D1012" s="887" t="s">
        <v>21620</v>
      </c>
      <c r="E1012" s="342">
        <v>12000</v>
      </c>
      <c r="F1012" s="887" t="s">
        <v>22207</v>
      </c>
      <c r="G1012" s="376" t="s">
        <v>22208</v>
      </c>
      <c r="H1012" s="449" t="s">
        <v>22209</v>
      </c>
      <c r="I1012" s="449"/>
      <c r="J1012" s="449" t="s">
        <v>21518</v>
      </c>
      <c r="K1012" s="915">
        <v>1</v>
      </c>
      <c r="L1012" s="916">
        <v>8</v>
      </c>
      <c r="M1012" s="342">
        <v>92800</v>
      </c>
      <c r="N1012" s="916">
        <v>1</v>
      </c>
      <c r="O1012" s="916">
        <v>3</v>
      </c>
      <c r="P1012" s="342">
        <v>36000</v>
      </c>
      <c r="Q1012" s="916"/>
      <c r="R1012" s="916"/>
      <c r="S1012" s="1009"/>
    </row>
    <row r="1013" spans="1:19" s="30" customFormat="1" ht="23.25">
      <c r="A1013" s="913" t="s">
        <v>37669</v>
      </c>
      <c r="B1013" s="887" t="s">
        <v>280</v>
      </c>
      <c r="C1013" s="887" t="s">
        <v>115</v>
      </c>
      <c r="D1013" s="887" t="s">
        <v>22210</v>
      </c>
      <c r="E1013" s="342">
        <v>9000</v>
      </c>
      <c r="F1013" s="887" t="s">
        <v>22211</v>
      </c>
      <c r="G1013" s="376" t="s">
        <v>22212</v>
      </c>
      <c r="H1013" s="449" t="s">
        <v>21635</v>
      </c>
      <c r="I1013" s="449" t="s">
        <v>21570</v>
      </c>
      <c r="J1013" s="449"/>
      <c r="K1013" s="915">
        <v>1</v>
      </c>
      <c r="L1013" s="916">
        <v>12</v>
      </c>
      <c r="M1013" s="342">
        <v>108000</v>
      </c>
      <c r="N1013" s="916">
        <v>1</v>
      </c>
      <c r="O1013" s="916">
        <v>6</v>
      </c>
      <c r="P1013" s="342">
        <v>54000</v>
      </c>
      <c r="Q1013" s="916">
        <v>1</v>
      </c>
      <c r="R1013" s="916">
        <v>12</v>
      </c>
      <c r="S1013" s="1009">
        <v>108000</v>
      </c>
    </row>
    <row r="1014" spans="1:19" s="30" customFormat="1" ht="23.25">
      <c r="A1014" s="913" t="s">
        <v>37669</v>
      </c>
      <c r="B1014" s="887" t="s">
        <v>280</v>
      </c>
      <c r="C1014" s="887" t="s">
        <v>115</v>
      </c>
      <c r="D1014" s="887" t="s">
        <v>22213</v>
      </c>
      <c r="E1014" s="342">
        <v>5000</v>
      </c>
      <c r="F1014" s="887" t="s">
        <v>22214</v>
      </c>
      <c r="G1014" s="376" t="s">
        <v>22215</v>
      </c>
      <c r="H1014" s="449" t="s">
        <v>21599</v>
      </c>
      <c r="I1014" s="449"/>
      <c r="J1014" s="449" t="s">
        <v>21518</v>
      </c>
      <c r="K1014" s="915">
        <v>1</v>
      </c>
      <c r="L1014" s="916">
        <v>10</v>
      </c>
      <c r="M1014" s="342">
        <v>48822.560000000005</v>
      </c>
      <c r="N1014" s="916">
        <v>1</v>
      </c>
      <c r="O1014" s="916">
        <v>6</v>
      </c>
      <c r="P1014" s="342">
        <v>29666.67</v>
      </c>
      <c r="Q1014" s="916">
        <v>1</v>
      </c>
      <c r="R1014" s="916">
        <v>12</v>
      </c>
      <c r="S1014" s="1009">
        <v>60000</v>
      </c>
    </row>
    <row r="1015" spans="1:19" s="30" customFormat="1" ht="23.25">
      <c r="A1015" s="913" t="s">
        <v>37669</v>
      </c>
      <c r="B1015" s="887" t="s">
        <v>280</v>
      </c>
      <c r="C1015" s="887" t="s">
        <v>115</v>
      </c>
      <c r="D1015" s="887" t="s">
        <v>21652</v>
      </c>
      <c r="E1015" s="342">
        <v>11000</v>
      </c>
      <c r="F1015" s="887" t="s">
        <v>22216</v>
      </c>
      <c r="G1015" s="376" t="s">
        <v>22217</v>
      </c>
      <c r="H1015" s="449" t="s">
        <v>21522</v>
      </c>
      <c r="I1015" s="449"/>
      <c r="J1015" s="449" t="s">
        <v>21518</v>
      </c>
      <c r="K1015" s="915">
        <v>1</v>
      </c>
      <c r="L1015" s="916">
        <v>12</v>
      </c>
      <c r="M1015" s="342">
        <v>131957.23000000004</v>
      </c>
      <c r="N1015" s="916">
        <v>1</v>
      </c>
      <c r="O1015" s="916">
        <v>6</v>
      </c>
      <c r="P1015" s="342">
        <v>65967.92</v>
      </c>
      <c r="Q1015" s="916">
        <v>1</v>
      </c>
      <c r="R1015" s="916">
        <v>12</v>
      </c>
      <c r="S1015" s="1009">
        <v>132000</v>
      </c>
    </row>
    <row r="1016" spans="1:19" s="30" customFormat="1" ht="23.25">
      <c r="A1016" s="913" t="s">
        <v>37669</v>
      </c>
      <c r="B1016" s="887" t="s">
        <v>280</v>
      </c>
      <c r="C1016" s="887" t="s">
        <v>115</v>
      </c>
      <c r="D1016" s="887" t="s">
        <v>21546</v>
      </c>
      <c r="E1016" s="342">
        <v>10000</v>
      </c>
      <c r="F1016" s="887" t="s">
        <v>22218</v>
      </c>
      <c r="G1016" s="376" t="s">
        <v>22219</v>
      </c>
      <c r="H1016" s="449" t="s">
        <v>21635</v>
      </c>
      <c r="I1016" s="449"/>
      <c r="J1016" s="449" t="s">
        <v>21518</v>
      </c>
      <c r="K1016" s="915">
        <v>1</v>
      </c>
      <c r="L1016" s="916">
        <v>12</v>
      </c>
      <c r="M1016" s="342">
        <v>120000</v>
      </c>
      <c r="N1016" s="916">
        <v>1</v>
      </c>
      <c r="O1016" s="916">
        <v>6</v>
      </c>
      <c r="P1016" s="342">
        <v>60000</v>
      </c>
      <c r="Q1016" s="916">
        <v>1</v>
      </c>
      <c r="R1016" s="916">
        <v>12</v>
      </c>
      <c r="S1016" s="1009">
        <v>120000</v>
      </c>
    </row>
    <row r="1017" spans="1:19" s="30" customFormat="1" ht="23.25">
      <c r="A1017" s="913" t="s">
        <v>37669</v>
      </c>
      <c r="B1017" s="887" t="s">
        <v>280</v>
      </c>
      <c r="C1017" s="887" t="s">
        <v>115</v>
      </c>
      <c r="D1017" s="887" t="s">
        <v>21523</v>
      </c>
      <c r="E1017" s="342">
        <v>5000</v>
      </c>
      <c r="F1017" s="887" t="s">
        <v>22220</v>
      </c>
      <c r="G1017" s="376" t="s">
        <v>22221</v>
      </c>
      <c r="H1017" s="449" t="s">
        <v>22222</v>
      </c>
      <c r="I1017" s="449"/>
      <c r="J1017" s="449" t="s">
        <v>21560</v>
      </c>
      <c r="K1017" s="915">
        <v>1</v>
      </c>
      <c r="L1017" s="916">
        <v>3</v>
      </c>
      <c r="M1017" s="342">
        <v>12000</v>
      </c>
      <c r="N1017" s="916">
        <v>1</v>
      </c>
      <c r="O1017" s="916">
        <v>6</v>
      </c>
      <c r="P1017" s="342">
        <v>29999.31</v>
      </c>
      <c r="Q1017" s="916">
        <v>1</v>
      </c>
      <c r="R1017" s="916">
        <v>12</v>
      </c>
      <c r="S1017" s="1009">
        <v>60000</v>
      </c>
    </row>
    <row r="1018" spans="1:19" s="30" customFormat="1" ht="23.25">
      <c r="A1018" s="913" t="s">
        <v>37669</v>
      </c>
      <c r="B1018" s="887" t="s">
        <v>280</v>
      </c>
      <c r="C1018" s="887" t="s">
        <v>115</v>
      </c>
      <c r="D1018" s="887" t="s">
        <v>21531</v>
      </c>
      <c r="E1018" s="342">
        <v>8000</v>
      </c>
      <c r="F1018" s="887" t="s">
        <v>22223</v>
      </c>
      <c r="G1018" s="376" t="s">
        <v>22224</v>
      </c>
      <c r="H1018" s="449" t="s">
        <v>21820</v>
      </c>
      <c r="I1018" s="449"/>
      <c r="J1018" s="449" t="s">
        <v>21518</v>
      </c>
      <c r="K1018" s="915">
        <v>1</v>
      </c>
      <c r="L1018" s="916">
        <v>12</v>
      </c>
      <c r="M1018" s="342">
        <v>96000</v>
      </c>
      <c r="N1018" s="916">
        <v>1</v>
      </c>
      <c r="O1018" s="916">
        <v>6</v>
      </c>
      <c r="P1018" s="342">
        <v>48000</v>
      </c>
      <c r="Q1018" s="916">
        <v>1</v>
      </c>
      <c r="R1018" s="916">
        <v>12</v>
      </c>
      <c r="S1018" s="1009">
        <v>96000</v>
      </c>
    </row>
    <row r="1019" spans="1:19" s="30" customFormat="1" ht="23.25">
      <c r="A1019" s="913" t="s">
        <v>37669</v>
      </c>
      <c r="B1019" s="887" t="s">
        <v>280</v>
      </c>
      <c r="C1019" s="887" t="s">
        <v>115</v>
      </c>
      <c r="D1019" s="887" t="s">
        <v>22225</v>
      </c>
      <c r="E1019" s="342">
        <v>6000</v>
      </c>
      <c r="F1019" s="887" t="s">
        <v>22226</v>
      </c>
      <c r="G1019" s="376" t="s">
        <v>22227</v>
      </c>
      <c r="H1019" s="449" t="s">
        <v>21522</v>
      </c>
      <c r="I1019" s="449" t="s">
        <v>21570</v>
      </c>
      <c r="J1019" s="449"/>
      <c r="K1019" s="915"/>
      <c r="L1019" s="916"/>
      <c r="M1019" s="342"/>
      <c r="N1019" s="916">
        <v>1</v>
      </c>
      <c r="O1019" s="916">
        <v>3</v>
      </c>
      <c r="P1019" s="342">
        <v>14000</v>
      </c>
      <c r="Q1019" s="916">
        <v>1</v>
      </c>
      <c r="R1019" s="916">
        <v>12</v>
      </c>
      <c r="S1019" s="1009">
        <v>72000</v>
      </c>
    </row>
    <row r="1020" spans="1:19" s="30" customFormat="1" ht="23.25">
      <c r="A1020" s="913" t="s">
        <v>37669</v>
      </c>
      <c r="B1020" s="887" t="s">
        <v>280</v>
      </c>
      <c r="C1020" s="887" t="s">
        <v>115</v>
      </c>
      <c r="D1020" s="887" t="s">
        <v>21587</v>
      </c>
      <c r="E1020" s="342">
        <v>8000</v>
      </c>
      <c r="F1020" s="887" t="s">
        <v>22229</v>
      </c>
      <c r="G1020" s="376" t="s">
        <v>22230</v>
      </c>
      <c r="H1020" s="449" t="s">
        <v>22231</v>
      </c>
      <c r="I1020" s="449"/>
      <c r="J1020" s="449" t="s">
        <v>21518</v>
      </c>
      <c r="K1020" s="915">
        <v>1</v>
      </c>
      <c r="L1020" s="916">
        <v>2</v>
      </c>
      <c r="M1020" s="342">
        <v>15938.33</v>
      </c>
      <c r="N1020" s="917"/>
      <c r="O1020" s="917"/>
      <c r="P1020" s="342"/>
      <c r="Q1020" s="916"/>
      <c r="R1020" s="916"/>
      <c r="S1020" s="1009"/>
    </row>
    <row r="1021" spans="1:19" s="30" customFormat="1" ht="23.25">
      <c r="A1021" s="913" t="s">
        <v>37669</v>
      </c>
      <c r="B1021" s="887" t="s">
        <v>280</v>
      </c>
      <c r="C1021" s="887" t="s">
        <v>115</v>
      </c>
      <c r="D1021" s="887" t="s">
        <v>21531</v>
      </c>
      <c r="E1021" s="342">
        <v>10000</v>
      </c>
      <c r="F1021" s="887" t="s">
        <v>22232</v>
      </c>
      <c r="G1021" s="376" t="s">
        <v>22233</v>
      </c>
      <c r="H1021" s="449" t="s">
        <v>21553</v>
      </c>
      <c r="I1021" s="449" t="s">
        <v>21798</v>
      </c>
      <c r="J1021" s="449"/>
      <c r="K1021" s="915">
        <v>1</v>
      </c>
      <c r="L1021" s="916">
        <v>4</v>
      </c>
      <c r="M1021" s="342">
        <v>40000</v>
      </c>
      <c r="N1021" s="917"/>
      <c r="O1021" s="917"/>
      <c r="P1021" s="342"/>
      <c r="Q1021" s="916"/>
      <c r="R1021" s="916"/>
      <c r="S1021" s="1009"/>
    </row>
    <row r="1022" spans="1:19" s="30" customFormat="1" ht="23.25">
      <c r="A1022" s="913" t="s">
        <v>37669</v>
      </c>
      <c r="B1022" s="887" t="s">
        <v>280</v>
      </c>
      <c r="C1022" s="887" t="s">
        <v>115</v>
      </c>
      <c r="D1022" s="887" t="s">
        <v>21554</v>
      </c>
      <c r="E1022" s="342">
        <v>15000</v>
      </c>
      <c r="F1022" s="887" t="s">
        <v>22234</v>
      </c>
      <c r="G1022" s="376" t="s">
        <v>22235</v>
      </c>
      <c r="H1022" s="449" t="s">
        <v>21522</v>
      </c>
      <c r="I1022" s="449"/>
      <c r="J1022" s="449" t="s">
        <v>21518</v>
      </c>
      <c r="K1022" s="915">
        <v>1</v>
      </c>
      <c r="L1022" s="916">
        <v>5</v>
      </c>
      <c r="M1022" s="342">
        <v>77500</v>
      </c>
      <c r="N1022" s="917"/>
      <c r="O1022" s="917"/>
      <c r="P1022" s="342"/>
      <c r="Q1022" s="916"/>
      <c r="R1022" s="916"/>
      <c r="S1022" s="1009"/>
    </row>
    <row r="1023" spans="1:19" s="30" customFormat="1" ht="23.25">
      <c r="A1023" s="913" t="s">
        <v>37669</v>
      </c>
      <c r="B1023" s="887" t="s">
        <v>280</v>
      </c>
      <c r="C1023" s="887" t="s">
        <v>115</v>
      </c>
      <c r="D1023" s="887" t="s">
        <v>21550</v>
      </c>
      <c r="E1023" s="342">
        <v>8000</v>
      </c>
      <c r="F1023" s="887" t="s">
        <v>22236</v>
      </c>
      <c r="G1023" s="376" t="s">
        <v>22237</v>
      </c>
      <c r="H1023" s="449" t="s">
        <v>21522</v>
      </c>
      <c r="I1023" s="449"/>
      <c r="J1023" s="449" t="s">
        <v>21518</v>
      </c>
      <c r="K1023" s="915">
        <v>1</v>
      </c>
      <c r="L1023" s="916">
        <v>10</v>
      </c>
      <c r="M1023" s="342">
        <v>81600</v>
      </c>
      <c r="N1023" s="916">
        <v>1</v>
      </c>
      <c r="O1023" s="916">
        <v>6</v>
      </c>
      <c r="P1023" s="342">
        <v>48000</v>
      </c>
      <c r="Q1023" s="916">
        <v>1</v>
      </c>
      <c r="R1023" s="916">
        <v>12</v>
      </c>
      <c r="S1023" s="1009">
        <v>96000</v>
      </c>
    </row>
    <row r="1024" spans="1:19" s="30" customFormat="1" ht="23.25">
      <c r="A1024" s="913" t="s">
        <v>37669</v>
      </c>
      <c r="B1024" s="887" t="s">
        <v>280</v>
      </c>
      <c r="C1024" s="887" t="s">
        <v>115</v>
      </c>
      <c r="D1024" s="887" t="s">
        <v>22238</v>
      </c>
      <c r="E1024" s="342">
        <v>6000</v>
      </c>
      <c r="F1024" s="887" t="s">
        <v>22239</v>
      </c>
      <c r="G1024" s="376" t="s">
        <v>22240</v>
      </c>
      <c r="H1024" s="449" t="s">
        <v>21569</v>
      </c>
      <c r="I1024" s="449"/>
      <c r="J1024" s="449" t="s">
        <v>21518</v>
      </c>
      <c r="K1024" s="915">
        <v>1</v>
      </c>
      <c r="L1024" s="916">
        <v>12</v>
      </c>
      <c r="M1024" s="342">
        <v>71977.919999999998</v>
      </c>
      <c r="N1024" s="916">
        <v>1</v>
      </c>
      <c r="O1024" s="916">
        <v>6</v>
      </c>
      <c r="P1024" s="342">
        <v>36000</v>
      </c>
      <c r="Q1024" s="916">
        <v>1</v>
      </c>
      <c r="R1024" s="916">
        <v>12</v>
      </c>
      <c r="S1024" s="1009">
        <v>72000</v>
      </c>
    </row>
    <row r="1025" spans="1:19" s="30" customFormat="1" ht="23.25">
      <c r="A1025" s="913" t="s">
        <v>37669</v>
      </c>
      <c r="B1025" s="887" t="s">
        <v>280</v>
      </c>
      <c r="C1025" s="887" t="s">
        <v>115</v>
      </c>
      <c r="D1025" s="887" t="s">
        <v>22241</v>
      </c>
      <c r="E1025" s="342">
        <v>13000</v>
      </c>
      <c r="F1025" s="887" t="s">
        <v>22242</v>
      </c>
      <c r="G1025" s="376" t="s">
        <v>22243</v>
      </c>
      <c r="H1025" s="449" t="s">
        <v>21517</v>
      </c>
      <c r="I1025" s="449"/>
      <c r="J1025" s="449" t="s">
        <v>21518</v>
      </c>
      <c r="K1025" s="915"/>
      <c r="L1025" s="916"/>
      <c r="M1025" s="342"/>
      <c r="N1025" s="916">
        <v>1</v>
      </c>
      <c r="O1025" s="916">
        <v>2</v>
      </c>
      <c r="P1025" s="342">
        <v>19066.669999999998</v>
      </c>
      <c r="Q1025" s="916"/>
      <c r="R1025" s="916"/>
      <c r="S1025" s="1009"/>
    </row>
    <row r="1026" spans="1:19" s="30" customFormat="1" ht="23.25">
      <c r="A1026" s="913" t="s">
        <v>37669</v>
      </c>
      <c r="B1026" s="887" t="s">
        <v>280</v>
      </c>
      <c r="C1026" s="887" t="s">
        <v>115</v>
      </c>
      <c r="D1026" s="887" t="s">
        <v>21531</v>
      </c>
      <c r="E1026" s="342">
        <v>10000</v>
      </c>
      <c r="F1026" s="887" t="s">
        <v>22244</v>
      </c>
      <c r="G1026" s="376" t="s">
        <v>22245</v>
      </c>
      <c r="H1026" s="449" t="s">
        <v>21553</v>
      </c>
      <c r="I1026" s="449"/>
      <c r="J1026" s="449" t="s">
        <v>21518</v>
      </c>
      <c r="K1026" s="915">
        <v>1</v>
      </c>
      <c r="L1026" s="916">
        <v>12</v>
      </c>
      <c r="M1026" s="342">
        <v>119995.83</v>
      </c>
      <c r="N1026" s="916">
        <v>1</v>
      </c>
      <c r="O1026" s="916">
        <v>6</v>
      </c>
      <c r="P1026" s="342">
        <v>58996.53</v>
      </c>
      <c r="Q1026" s="916">
        <v>1</v>
      </c>
      <c r="R1026" s="916">
        <v>12</v>
      </c>
      <c r="S1026" s="1009">
        <v>120000</v>
      </c>
    </row>
    <row r="1027" spans="1:19" s="30" customFormat="1" ht="23.25">
      <c r="A1027" s="913" t="s">
        <v>37669</v>
      </c>
      <c r="B1027" s="887" t="s">
        <v>280</v>
      </c>
      <c r="C1027" s="887" t="s">
        <v>115</v>
      </c>
      <c r="D1027" s="887" t="s">
        <v>22246</v>
      </c>
      <c r="E1027" s="342">
        <v>7000</v>
      </c>
      <c r="F1027" s="887" t="s">
        <v>22247</v>
      </c>
      <c r="G1027" s="376" t="s">
        <v>22248</v>
      </c>
      <c r="H1027" s="449" t="s">
        <v>21635</v>
      </c>
      <c r="I1027" s="449" t="s">
        <v>21570</v>
      </c>
      <c r="J1027" s="449"/>
      <c r="K1027" s="915">
        <v>1</v>
      </c>
      <c r="L1027" s="916">
        <v>8</v>
      </c>
      <c r="M1027" s="342">
        <v>55055.49</v>
      </c>
      <c r="N1027" s="916">
        <v>1</v>
      </c>
      <c r="O1027" s="916">
        <v>6</v>
      </c>
      <c r="P1027" s="342">
        <v>41991.25</v>
      </c>
      <c r="Q1027" s="916">
        <v>1</v>
      </c>
      <c r="R1027" s="916">
        <v>12</v>
      </c>
      <c r="S1027" s="1009">
        <v>84000</v>
      </c>
    </row>
    <row r="1028" spans="1:19" s="30" customFormat="1" ht="23.25">
      <c r="A1028" s="913" t="s">
        <v>37669</v>
      </c>
      <c r="B1028" s="887" t="s">
        <v>280</v>
      </c>
      <c r="C1028" s="887" t="s">
        <v>115</v>
      </c>
      <c r="D1028" s="887" t="s">
        <v>22249</v>
      </c>
      <c r="E1028" s="342">
        <v>10000</v>
      </c>
      <c r="F1028" s="887" t="s">
        <v>22250</v>
      </c>
      <c r="G1028" s="376" t="s">
        <v>22251</v>
      </c>
      <c r="H1028" s="449" t="s">
        <v>22252</v>
      </c>
      <c r="I1028" s="449"/>
      <c r="J1028" s="449" t="s">
        <v>21518</v>
      </c>
      <c r="K1028" s="915"/>
      <c r="L1028" s="916"/>
      <c r="M1028" s="342"/>
      <c r="N1028" s="916"/>
      <c r="O1028" s="916"/>
      <c r="P1028" s="342"/>
      <c r="Q1028" s="916">
        <v>1</v>
      </c>
      <c r="R1028" s="916">
        <v>12</v>
      </c>
      <c r="S1028" s="1009">
        <v>120000</v>
      </c>
    </row>
    <row r="1029" spans="1:19" s="30" customFormat="1" ht="23.25">
      <c r="A1029" s="913" t="s">
        <v>37669</v>
      </c>
      <c r="B1029" s="887" t="s">
        <v>280</v>
      </c>
      <c r="C1029" s="887" t="s">
        <v>115</v>
      </c>
      <c r="D1029" s="887" t="s">
        <v>22253</v>
      </c>
      <c r="E1029" s="342">
        <v>13000</v>
      </c>
      <c r="F1029" s="887" t="s">
        <v>22254</v>
      </c>
      <c r="G1029" s="376" t="s">
        <v>22255</v>
      </c>
      <c r="H1029" s="449" t="s">
        <v>21522</v>
      </c>
      <c r="I1029" s="449"/>
      <c r="J1029" s="449" t="s">
        <v>21518</v>
      </c>
      <c r="K1029" s="915">
        <v>1</v>
      </c>
      <c r="L1029" s="916">
        <v>12</v>
      </c>
      <c r="M1029" s="342">
        <v>153359.60999999999</v>
      </c>
      <c r="N1029" s="916">
        <v>1</v>
      </c>
      <c r="O1029" s="916">
        <v>6</v>
      </c>
      <c r="P1029" s="342">
        <v>73009.849999999991</v>
      </c>
      <c r="Q1029" s="916">
        <v>1</v>
      </c>
      <c r="R1029" s="916">
        <v>12</v>
      </c>
      <c r="S1029" s="1009">
        <v>156000</v>
      </c>
    </row>
    <row r="1030" spans="1:19" s="30" customFormat="1" ht="23.25">
      <c r="A1030" s="913" t="s">
        <v>37669</v>
      </c>
      <c r="B1030" s="887" t="s">
        <v>280</v>
      </c>
      <c r="C1030" s="887" t="s">
        <v>115</v>
      </c>
      <c r="D1030" s="887" t="s">
        <v>21698</v>
      </c>
      <c r="E1030" s="342">
        <v>12000</v>
      </c>
      <c r="F1030" s="887" t="s">
        <v>22256</v>
      </c>
      <c r="G1030" s="376" t="s">
        <v>22257</v>
      </c>
      <c r="H1030" s="449" t="s">
        <v>21517</v>
      </c>
      <c r="I1030" s="449"/>
      <c r="J1030" s="449" t="s">
        <v>21518</v>
      </c>
      <c r="K1030" s="915"/>
      <c r="L1030" s="916"/>
      <c r="M1030" s="342"/>
      <c r="N1030" s="916"/>
      <c r="O1030" s="916"/>
      <c r="P1030" s="342"/>
      <c r="Q1030" s="916">
        <v>1</v>
      </c>
      <c r="R1030" s="916">
        <v>12</v>
      </c>
      <c r="S1030" s="1009">
        <v>144000</v>
      </c>
    </row>
    <row r="1031" spans="1:19" s="30" customFormat="1" ht="23.25">
      <c r="A1031" s="913" t="s">
        <v>37669</v>
      </c>
      <c r="B1031" s="887" t="s">
        <v>280</v>
      </c>
      <c r="C1031" s="887" t="s">
        <v>115</v>
      </c>
      <c r="D1031" s="887" t="s">
        <v>22258</v>
      </c>
      <c r="E1031" s="342">
        <v>10000</v>
      </c>
      <c r="F1031" s="887" t="s">
        <v>22259</v>
      </c>
      <c r="G1031" s="376" t="s">
        <v>22260</v>
      </c>
      <c r="H1031" s="449" t="s">
        <v>21522</v>
      </c>
      <c r="I1031" s="449"/>
      <c r="J1031" s="449" t="s">
        <v>21518</v>
      </c>
      <c r="K1031" s="915">
        <v>1</v>
      </c>
      <c r="L1031" s="916">
        <v>12</v>
      </c>
      <c r="M1031" s="342">
        <v>119974.31</v>
      </c>
      <c r="N1031" s="916">
        <v>1</v>
      </c>
      <c r="O1031" s="916">
        <v>6</v>
      </c>
      <c r="P1031" s="342">
        <v>59974.990000000005</v>
      </c>
      <c r="Q1031" s="916">
        <v>1</v>
      </c>
      <c r="R1031" s="916">
        <v>12</v>
      </c>
      <c r="S1031" s="1009">
        <v>120000</v>
      </c>
    </row>
    <row r="1032" spans="1:19" s="30" customFormat="1" ht="23.25">
      <c r="A1032" s="913" t="s">
        <v>37669</v>
      </c>
      <c r="B1032" s="887" t="s">
        <v>280</v>
      </c>
      <c r="C1032" s="887" t="s">
        <v>115</v>
      </c>
      <c r="D1032" s="887" t="s">
        <v>22162</v>
      </c>
      <c r="E1032" s="342">
        <v>12000</v>
      </c>
      <c r="F1032" s="887" t="s">
        <v>22261</v>
      </c>
      <c r="G1032" s="376" t="s">
        <v>22262</v>
      </c>
      <c r="H1032" s="449" t="s">
        <v>21782</v>
      </c>
      <c r="I1032" s="449"/>
      <c r="J1032" s="449" t="s">
        <v>21518</v>
      </c>
      <c r="K1032" s="915">
        <v>1</v>
      </c>
      <c r="L1032" s="916">
        <v>12</v>
      </c>
      <c r="M1032" s="342">
        <v>143975</v>
      </c>
      <c r="N1032" s="916">
        <v>1</v>
      </c>
      <c r="O1032" s="916">
        <v>6</v>
      </c>
      <c r="P1032" s="342">
        <v>72000</v>
      </c>
      <c r="Q1032" s="916">
        <v>1</v>
      </c>
      <c r="R1032" s="916">
        <v>12</v>
      </c>
      <c r="S1032" s="1009">
        <v>144000</v>
      </c>
    </row>
    <row r="1033" spans="1:19" s="30" customFormat="1" ht="23.25">
      <c r="A1033" s="913" t="s">
        <v>37669</v>
      </c>
      <c r="B1033" s="887" t="s">
        <v>280</v>
      </c>
      <c r="C1033" s="887" t="s">
        <v>115</v>
      </c>
      <c r="D1033" s="887" t="s">
        <v>21638</v>
      </c>
      <c r="E1033" s="342">
        <v>10000</v>
      </c>
      <c r="F1033" s="887" t="s">
        <v>22263</v>
      </c>
      <c r="G1033" s="376" t="s">
        <v>22264</v>
      </c>
      <c r="H1033" s="449" t="s">
        <v>21522</v>
      </c>
      <c r="I1033" s="449"/>
      <c r="J1033" s="449" t="s">
        <v>21518</v>
      </c>
      <c r="K1033" s="915"/>
      <c r="L1033" s="916"/>
      <c r="M1033" s="342"/>
      <c r="N1033" s="916">
        <v>1</v>
      </c>
      <c r="O1033" s="916">
        <v>3</v>
      </c>
      <c r="P1033" s="342">
        <v>26000</v>
      </c>
      <c r="Q1033" s="916"/>
      <c r="R1033" s="916"/>
      <c r="S1033" s="1009"/>
    </row>
    <row r="1034" spans="1:19" s="30" customFormat="1" ht="23.25">
      <c r="A1034" s="913" t="s">
        <v>37669</v>
      </c>
      <c r="B1034" s="887" t="s">
        <v>280</v>
      </c>
      <c r="C1034" s="887" t="s">
        <v>115</v>
      </c>
      <c r="D1034" s="887" t="s">
        <v>21843</v>
      </c>
      <c r="E1034" s="342">
        <v>13000</v>
      </c>
      <c r="F1034" s="887" t="s">
        <v>22265</v>
      </c>
      <c r="G1034" s="376" t="s">
        <v>22266</v>
      </c>
      <c r="H1034" s="449" t="s">
        <v>21522</v>
      </c>
      <c r="I1034" s="449"/>
      <c r="J1034" s="449" t="s">
        <v>21518</v>
      </c>
      <c r="K1034" s="915">
        <v>1</v>
      </c>
      <c r="L1034" s="916">
        <v>12</v>
      </c>
      <c r="M1034" s="342">
        <v>155589.22000000003</v>
      </c>
      <c r="N1034" s="916">
        <v>1</v>
      </c>
      <c r="O1034" s="916">
        <v>6</v>
      </c>
      <c r="P1034" s="342">
        <v>77912.44</v>
      </c>
      <c r="Q1034" s="916">
        <v>1</v>
      </c>
      <c r="R1034" s="916">
        <v>12</v>
      </c>
      <c r="S1034" s="1009">
        <v>156000</v>
      </c>
    </row>
    <row r="1035" spans="1:19" s="30" customFormat="1" ht="23.25">
      <c r="A1035" s="913" t="s">
        <v>37669</v>
      </c>
      <c r="B1035" s="887" t="s">
        <v>280</v>
      </c>
      <c r="C1035" s="887" t="s">
        <v>115</v>
      </c>
      <c r="D1035" s="887" t="s">
        <v>22267</v>
      </c>
      <c r="E1035" s="342">
        <v>15000</v>
      </c>
      <c r="F1035" s="887" t="s">
        <v>22268</v>
      </c>
      <c r="G1035" s="376" t="s">
        <v>22269</v>
      </c>
      <c r="H1035" s="449" t="s">
        <v>21522</v>
      </c>
      <c r="I1035" s="449"/>
      <c r="J1035" s="449" t="s">
        <v>21518</v>
      </c>
      <c r="K1035" s="915"/>
      <c r="L1035" s="916"/>
      <c r="M1035" s="342"/>
      <c r="N1035" s="916">
        <v>1</v>
      </c>
      <c r="O1035" s="916">
        <v>1</v>
      </c>
      <c r="P1035" s="342">
        <v>15000</v>
      </c>
      <c r="Q1035" s="916"/>
      <c r="R1035" s="916"/>
      <c r="S1035" s="1009"/>
    </row>
    <row r="1036" spans="1:19" s="30" customFormat="1" ht="23.25">
      <c r="A1036" s="913" t="s">
        <v>37669</v>
      </c>
      <c r="B1036" s="887" t="s">
        <v>280</v>
      </c>
      <c r="C1036" s="887" t="s">
        <v>115</v>
      </c>
      <c r="D1036" s="887" t="s">
        <v>22002</v>
      </c>
      <c r="E1036" s="342">
        <v>5000</v>
      </c>
      <c r="F1036" s="887" t="s">
        <v>22270</v>
      </c>
      <c r="G1036" s="376" t="s">
        <v>22271</v>
      </c>
      <c r="H1036" s="449" t="s">
        <v>21623</v>
      </c>
      <c r="I1036" s="449"/>
      <c r="J1036" s="449" t="s">
        <v>21518</v>
      </c>
      <c r="K1036" s="915">
        <v>1</v>
      </c>
      <c r="L1036" s="916">
        <v>11</v>
      </c>
      <c r="M1036" s="342">
        <v>51833.33</v>
      </c>
      <c r="N1036" s="916">
        <v>1</v>
      </c>
      <c r="O1036" s="916">
        <v>6</v>
      </c>
      <c r="P1036" s="342">
        <v>29638.549999999996</v>
      </c>
      <c r="Q1036" s="916">
        <v>1</v>
      </c>
      <c r="R1036" s="916">
        <v>12</v>
      </c>
      <c r="S1036" s="1009">
        <v>60000</v>
      </c>
    </row>
    <row r="1037" spans="1:19" s="30" customFormat="1" ht="23.25">
      <c r="A1037" s="913" t="s">
        <v>37669</v>
      </c>
      <c r="B1037" s="887" t="s">
        <v>280</v>
      </c>
      <c r="C1037" s="887" t="s">
        <v>115</v>
      </c>
      <c r="D1037" s="887" t="s">
        <v>21554</v>
      </c>
      <c r="E1037" s="342">
        <v>15000</v>
      </c>
      <c r="F1037" s="887" t="s">
        <v>22272</v>
      </c>
      <c r="G1037" s="376" t="s">
        <v>22273</v>
      </c>
      <c r="H1037" s="449" t="s">
        <v>21901</v>
      </c>
      <c r="I1037" s="449"/>
      <c r="J1037" s="449" t="s">
        <v>21518</v>
      </c>
      <c r="K1037" s="915">
        <v>1</v>
      </c>
      <c r="L1037" s="916">
        <v>12</v>
      </c>
      <c r="M1037" s="342">
        <v>180000</v>
      </c>
      <c r="N1037" s="916">
        <v>1</v>
      </c>
      <c r="O1037" s="916">
        <v>6</v>
      </c>
      <c r="P1037" s="342">
        <v>90000</v>
      </c>
      <c r="Q1037" s="916">
        <v>1</v>
      </c>
      <c r="R1037" s="916">
        <v>12</v>
      </c>
      <c r="S1037" s="1009">
        <v>180000</v>
      </c>
    </row>
    <row r="1038" spans="1:19" s="30" customFormat="1" ht="23.25">
      <c r="A1038" s="913" t="s">
        <v>37669</v>
      </c>
      <c r="B1038" s="887" t="s">
        <v>280</v>
      </c>
      <c r="C1038" s="887" t="s">
        <v>115</v>
      </c>
      <c r="D1038" s="887" t="s">
        <v>21531</v>
      </c>
      <c r="E1038" s="342">
        <v>10000</v>
      </c>
      <c r="F1038" s="887" t="s">
        <v>22274</v>
      </c>
      <c r="G1038" s="376" t="s">
        <v>22275</v>
      </c>
      <c r="H1038" s="449" t="s">
        <v>21553</v>
      </c>
      <c r="I1038" s="449"/>
      <c r="J1038" s="449" t="s">
        <v>21518</v>
      </c>
      <c r="K1038" s="915">
        <v>1</v>
      </c>
      <c r="L1038" s="916">
        <v>12</v>
      </c>
      <c r="M1038" s="342">
        <v>119643.06</v>
      </c>
      <c r="N1038" s="916">
        <v>1</v>
      </c>
      <c r="O1038" s="916">
        <v>6</v>
      </c>
      <c r="P1038" s="342">
        <v>59875.7</v>
      </c>
      <c r="Q1038" s="916">
        <v>1</v>
      </c>
      <c r="R1038" s="916">
        <v>12</v>
      </c>
      <c r="S1038" s="1009">
        <v>120000</v>
      </c>
    </row>
    <row r="1039" spans="1:19" s="30" customFormat="1" ht="23.25">
      <c r="A1039" s="913" t="s">
        <v>37669</v>
      </c>
      <c r="B1039" s="887" t="s">
        <v>280</v>
      </c>
      <c r="C1039" s="887" t="s">
        <v>115</v>
      </c>
      <c r="D1039" s="887" t="s">
        <v>22276</v>
      </c>
      <c r="E1039" s="342">
        <v>14000</v>
      </c>
      <c r="F1039" s="887" t="s">
        <v>22277</v>
      </c>
      <c r="G1039" s="376" t="s">
        <v>22278</v>
      </c>
      <c r="H1039" s="449" t="s">
        <v>21517</v>
      </c>
      <c r="I1039" s="449"/>
      <c r="J1039" s="449" t="s">
        <v>21518</v>
      </c>
      <c r="K1039" s="915">
        <v>1</v>
      </c>
      <c r="L1039" s="916">
        <v>2</v>
      </c>
      <c r="M1039" s="342">
        <v>29400</v>
      </c>
      <c r="N1039" s="916">
        <v>1</v>
      </c>
      <c r="O1039" s="916">
        <v>1</v>
      </c>
      <c r="P1039" s="342">
        <v>14000</v>
      </c>
      <c r="Q1039" s="916"/>
      <c r="R1039" s="916"/>
      <c r="S1039" s="1009"/>
    </row>
    <row r="1040" spans="1:19" s="30" customFormat="1" ht="23.25">
      <c r="A1040" s="913" t="s">
        <v>37669</v>
      </c>
      <c r="B1040" s="887" t="s">
        <v>280</v>
      </c>
      <c r="C1040" s="887" t="s">
        <v>115</v>
      </c>
      <c r="D1040" s="887" t="s">
        <v>21984</v>
      </c>
      <c r="E1040" s="342">
        <v>8000</v>
      </c>
      <c r="F1040" s="887" t="s">
        <v>22279</v>
      </c>
      <c r="G1040" s="376" t="s">
        <v>22280</v>
      </c>
      <c r="H1040" s="449" t="s">
        <v>22281</v>
      </c>
      <c r="I1040" s="449"/>
      <c r="J1040" s="449" t="s">
        <v>21518</v>
      </c>
      <c r="K1040" s="915"/>
      <c r="L1040" s="916"/>
      <c r="M1040" s="342"/>
      <c r="N1040" s="916">
        <v>1</v>
      </c>
      <c r="O1040" s="916">
        <v>2</v>
      </c>
      <c r="P1040" s="342">
        <v>13066.67</v>
      </c>
      <c r="Q1040" s="916"/>
      <c r="R1040" s="916"/>
      <c r="S1040" s="1009"/>
    </row>
    <row r="1041" spans="1:19" s="30" customFormat="1" ht="23.25">
      <c r="A1041" s="913" t="s">
        <v>37669</v>
      </c>
      <c r="B1041" s="887" t="s">
        <v>280</v>
      </c>
      <c r="C1041" s="887" t="s">
        <v>115</v>
      </c>
      <c r="D1041" s="887" t="s">
        <v>22282</v>
      </c>
      <c r="E1041" s="342">
        <v>8000</v>
      </c>
      <c r="F1041" s="887" t="s">
        <v>22283</v>
      </c>
      <c r="G1041" s="376" t="s">
        <v>22284</v>
      </c>
      <c r="H1041" s="449" t="s">
        <v>21623</v>
      </c>
      <c r="I1041" s="449" t="s">
        <v>21570</v>
      </c>
      <c r="J1041" s="449"/>
      <c r="K1041" s="915">
        <v>1</v>
      </c>
      <c r="L1041" s="916">
        <v>11</v>
      </c>
      <c r="M1041" s="342">
        <v>89866.67</v>
      </c>
      <c r="N1041" s="916">
        <v>1</v>
      </c>
      <c r="O1041" s="916">
        <v>6</v>
      </c>
      <c r="P1041" s="342">
        <v>48000</v>
      </c>
      <c r="Q1041" s="916">
        <v>1</v>
      </c>
      <c r="R1041" s="916">
        <v>12</v>
      </c>
      <c r="S1041" s="1009">
        <v>96000</v>
      </c>
    </row>
    <row r="1042" spans="1:19" s="30" customFormat="1" ht="23.25">
      <c r="A1042" s="913" t="s">
        <v>37669</v>
      </c>
      <c r="B1042" s="887" t="s">
        <v>280</v>
      </c>
      <c r="C1042" s="887" t="s">
        <v>115</v>
      </c>
      <c r="D1042" s="887" t="s">
        <v>22285</v>
      </c>
      <c r="E1042" s="342">
        <v>11000</v>
      </c>
      <c r="F1042" s="887" t="s">
        <v>22286</v>
      </c>
      <c r="G1042" s="376" t="s">
        <v>22287</v>
      </c>
      <c r="H1042" s="449" t="s">
        <v>21635</v>
      </c>
      <c r="I1042" s="449"/>
      <c r="J1042" s="449" t="s">
        <v>21518</v>
      </c>
      <c r="K1042" s="915">
        <v>1</v>
      </c>
      <c r="L1042" s="916">
        <v>12</v>
      </c>
      <c r="M1042" s="342">
        <v>132000</v>
      </c>
      <c r="N1042" s="916">
        <v>1</v>
      </c>
      <c r="O1042" s="916">
        <v>6</v>
      </c>
      <c r="P1042" s="342">
        <v>65961.81</v>
      </c>
      <c r="Q1042" s="916">
        <v>1</v>
      </c>
      <c r="R1042" s="916">
        <v>12</v>
      </c>
      <c r="S1042" s="1009">
        <v>132000</v>
      </c>
    </row>
    <row r="1043" spans="1:19" s="30" customFormat="1" ht="23.25">
      <c r="A1043" s="913" t="s">
        <v>37669</v>
      </c>
      <c r="B1043" s="887" t="s">
        <v>280</v>
      </c>
      <c r="C1043" s="887" t="s">
        <v>115</v>
      </c>
      <c r="D1043" s="887" t="s">
        <v>22288</v>
      </c>
      <c r="E1043" s="342">
        <v>12000</v>
      </c>
      <c r="F1043" s="887" t="s">
        <v>22289</v>
      </c>
      <c r="G1043" s="376" t="s">
        <v>22290</v>
      </c>
      <c r="H1043" s="449" t="s">
        <v>22291</v>
      </c>
      <c r="I1043" s="449"/>
      <c r="J1043" s="449" t="s">
        <v>21518</v>
      </c>
      <c r="K1043" s="915">
        <v>1</v>
      </c>
      <c r="L1043" s="916">
        <v>11</v>
      </c>
      <c r="M1043" s="342">
        <v>127835.82</v>
      </c>
      <c r="N1043" s="916">
        <v>1</v>
      </c>
      <c r="O1043" s="916">
        <v>6</v>
      </c>
      <c r="P1043" s="342">
        <v>70738.34</v>
      </c>
      <c r="Q1043" s="916">
        <v>1</v>
      </c>
      <c r="R1043" s="916">
        <v>12</v>
      </c>
      <c r="S1043" s="1009">
        <v>144000</v>
      </c>
    </row>
    <row r="1044" spans="1:19" s="30" customFormat="1" ht="23.25">
      <c r="A1044" s="913" t="s">
        <v>37669</v>
      </c>
      <c r="B1044" s="887" t="s">
        <v>280</v>
      </c>
      <c r="C1044" s="887" t="s">
        <v>115</v>
      </c>
      <c r="D1044" s="887" t="s">
        <v>21554</v>
      </c>
      <c r="E1044" s="342">
        <v>15000</v>
      </c>
      <c r="F1044" s="887" t="s">
        <v>22292</v>
      </c>
      <c r="G1044" s="376" t="s">
        <v>22293</v>
      </c>
      <c r="H1044" s="449" t="s">
        <v>22294</v>
      </c>
      <c r="I1044" s="449" t="s">
        <v>21798</v>
      </c>
      <c r="J1044" s="449"/>
      <c r="K1044" s="915">
        <v>1</v>
      </c>
      <c r="L1044" s="916">
        <v>3</v>
      </c>
      <c r="M1044" s="342">
        <v>45000</v>
      </c>
      <c r="N1044" s="917"/>
      <c r="O1044" s="917"/>
      <c r="P1044" s="342"/>
      <c r="Q1044" s="916"/>
      <c r="R1044" s="916"/>
      <c r="S1044" s="1009"/>
    </row>
    <row r="1045" spans="1:19" s="30" customFormat="1" ht="23.25">
      <c r="A1045" s="913" t="s">
        <v>37669</v>
      </c>
      <c r="B1045" s="887" t="s">
        <v>280</v>
      </c>
      <c r="C1045" s="887" t="s">
        <v>115</v>
      </c>
      <c r="D1045" s="887" t="s">
        <v>21538</v>
      </c>
      <c r="E1045" s="342">
        <v>11000</v>
      </c>
      <c r="F1045" s="887" t="s">
        <v>22295</v>
      </c>
      <c r="G1045" s="376" t="s">
        <v>22296</v>
      </c>
      <c r="H1045" s="449" t="s">
        <v>22297</v>
      </c>
      <c r="I1045" s="449"/>
      <c r="J1045" s="449" t="s">
        <v>21518</v>
      </c>
      <c r="K1045" s="915">
        <v>1</v>
      </c>
      <c r="L1045" s="916">
        <v>12</v>
      </c>
      <c r="M1045" s="342">
        <v>131999.24</v>
      </c>
      <c r="N1045" s="916">
        <v>1</v>
      </c>
      <c r="O1045" s="916">
        <v>6</v>
      </c>
      <c r="P1045" s="342">
        <v>65957.989999999991</v>
      </c>
      <c r="Q1045" s="916">
        <v>1</v>
      </c>
      <c r="R1045" s="916">
        <v>12</v>
      </c>
      <c r="S1045" s="1009">
        <v>132000</v>
      </c>
    </row>
    <row r="1046" spans="1:19" s="30" customFormat="1" ht="23.25">
      <c r="A1046" s="913" t="s">
        <v>37669</v>
      </c>
      <c r="B1046" s="887" t="s">
        <v>280</v>
      </c>
      <c r="C1046" s="887" t="s">
        <v>115</v>
      </c>
      <c r="D1046" s="887" t="s">
        <v>21554</v>
      </c>
      <c r="E1046" s="342">
        <v>15000</v>
      </c>
      <c r="F1046" s="887" t="s">
        <v>22298</v>
      </c>
      <c r="G1046" s="376" t="s">
        <v>22299</v>
      </c>
      <c r="H1046" s="449" t="s">
        <v>21522</v>
      </c>
      <c r="I1046" s="449" t="s">
        <v>21570</v>
      </c>
      <c r="J1046" s="449"/>
      <c r="K1046" s="915">
        <v>1</v>
      </c>
      <c r="L1046" s="916">
        <v>12</v>
      </c>
      <c r="M1046" s="342">
        <v>180000</v>
      </c>
      <c r="N1046" s="916">
        <v>1</v>
      </c>
      <c r="O1046" s="916">
        <v>6</v>
      </c>
      <c r="P1046" s="342">
        <v>90000</v>
      </c>
      <c r="Q1046" s="916">
        <v>1</v>
      </c>
      <c r="R1046" s="916">
        <v>12</v>
      </c>
      <c r="S1046" s="1009">
        <v>180000</v>
      </c>
    </row>
    <row r="1047" spans="1:19" s="30" customFormat="1" ht="23.25">
      <c r="A1047" s="913" t="s">
        <v>37669</v>
      </c>
      <c r="B1047" s="887" t="s">
        <v>280</v>
      </c>
      <c r="C1047" s="887" t="s">
        <v>115</v>
      </c>
      <c r="D1047" s="887" t="s">
        <v>22300</v>
      </c>
      <c r="E1047" s="342">
        <v>7000</v>
      </c>
      <c r="F1047" s="887" t="s">
        <v>22301</v>
      </c>
      <c r="G1047" s="376" t="s">
        <v>22302</v>
      </c>
      <c r="H1047" s="449" t="s">
        <v>22297</v>
      </c>
      <c r="I1047" s="449"/>
      <c r="J1047" s="449" t="s">
        <v>21518</v>
      </c>
      <c r="K1047" s="915">
        <v>1</v>
      </c>
      <c r="L1047" s="916">
        <v>12</v>
      </c>
      <c r="M1047" s="342">
        <v>83999.03</v>
      </c>
      <c r="N1047" s="916">
        <v>1</v>
      </c>
      <c r="O1047" s="916">
        <v>6</v>
      </c>
      <c r="P1047" s="342">
        <v>42000</v>
      </c>
      <c r="Q1047" s="916">
        <v>1</v>
      </c>
      <c r="R1047" s="916">
        <v>12</v>
      </c>
      <c r="S1047" s="1009">
        <v>84000</v>
      </c>
    </row>
    <row r="1048" spans="1:19" s="30" customFormat="1" ht="23.25">
      <c r="A1048" s="913" t="s">
        <v>37669</v>
      </c>
      <c r="B1048" s="887" t="s">
        <v>280</v>
      </c>
      <c r="C1048" s="887" t="s">
        <v>115</v>
      </c>
      <c r="D1048" s="887" t="s">
        <v>22303</v>
      </c>
      <c r="E1048" s="342">
        <v>10500</v>
      </c>
      <c r="F1048" s="887" t="s">
        <v>22304</v>
      </c>
      <c r="G1048" s="376" t="s">
        <v>22305</v>
      </c>
      <c r="H1048" s="449" t="s">
        <v>21599</v>
      </c>
      <c r="I1048" s="449"/>
      <c r="J1048" s="449" t="s">
        <v>21518</v>
      </c>
      <c r="K1048" s="915">
        <v>1</v>
      </c>
      <c r="L1048" s="916">
        <v>12</v>
      </c>
      <c r="M1048" s="342">
        <v>126000</v>
      </c>
      <c r="N1048" s="916">
        <v>1</v>
      </c>
      <c r="O1048" s="916">
        <v>6</v>
      </c>
      <c r="P1048" s="342">
        <v>63000</v>
      </c>
      <c r="Q1048" s="916">
        <v>1</v>
      </c>
      <c r="R1048" s="916">
        <v>12</v>
      </c>
      <c r="S1048" s="1009">
        <v>126000</v>
      </c>
    </row>
    <row r="1049" spans="1:19" s="30" customFormat="1" ht="23.25">
      <c r="A1049" s="913" t="s">
        <v>37669</v>
      </c>
      <c r="B1049" s="887" t="s">
        <v>280</v>
      </c>
      <c r="C1049" s="887" t="s">
        <v>115</v>
      </c>
      <c r="D1049" s="887" t="s">
        <v>21610</v>
      </c>
      <c r="E1049" s="342">
        <v>10000</v>
      </c>
      <c r="F1049" s="887" t="s">
        <v>22306</v>
      </c>
      <c r="G1049" s="376" t="s">
        <v>22307</v>
      </c>
      <c r="H1049" s="449" t="s">
        <v>21522</v>
      </c>
      <c r="I1049" s="449"/>
      <c r="J1049" s="449" t="s">
        <v>21518</v>
      </c>
      <c r="K1049" s="915"/>
      <c r="L1049" s="916"/>
      <c r="M1049" s="342"/>
      <c r="N1049" s="916">
        <v>1</v>
      </c>
      <c r="O1049" s="916">
        <v>3</v>
      </c>
      <c r="P1049" s="342">
        <v>26333.33</v>
      </c>
      <c r="Q1049" s="916"/>
      <c r="R1049" s="916"/>
      <c r="S1049" s="1009"/>
    </row>
    <row r="1050" spans="1:19" s="30" customFormat="1" ht="23.25">
      <c r="A1050" s="913" t="s">
        <v>37669</v>
      </c>
      <c r="B1050" s="887" t="s">
        <v>280</v>
      </c>
      <c r="C1050" s="887" t="s">
        <v>115</v>
      </c>
      <c r="D1050" s="887" t="s">
        <v>22308</v>
      </c>
      <c r="E1050" s="342">
        <v>7000</v>
      </c>
      <c r="F1050" s="887" t="s">
        <v>22309</v>
      </c>
      <c r="G1050" s="376" t="s">
        <v>22310</v>
      </c>
      <c r="H1050" s="449" t="s">
        <v>21517</v>
      </c>
      <c r="I1050" s="449"/>
      <c r="J1050" s="449" t="s">
        <v>21518</v>
      </c>
      <c r="K1050" s="915">
        <v>1</v>
      </c>
      <c r="L1050" s="916">
        <v>12</v>
      </c>
      <c r="M1050" s="342">
        <v>83998.06</v>
      </c>
      <c r="N1050" s="916">
        <v>1</v>
      </c>
      <c r="O1050" s="916">
        <v>6</v>
      </c>
      <c r="P1050" s="342">
        <v>42000</v>
      </c>
      <c r="Q1050" s="916">
        <v>1</v>
      </c>
      <c r="R1050" s="916">
        <v>12</v>
      </c>
      <c r="S1050" s="1009">
        <v>84000</v>
      </c>
    </row>
    <row r="1051" spans="1:19" s="30" customFormat="1" ht="23.25">
      <c r="A1051" s="913" t="s">
        <v>37669</v>
      </c>
      <c r="B1051" s="887" t="s">
        <v>280</v>
      </c>
      <c r="C1051" s="887" t="s">
        <v>115</v>
      </c>
      <c r="D1051" s="887" t="s">
        <v>21535</v>
      </c>
      <c r="E1051" s="342">
        <v>10000</v>
      </c>
      <c r="F1051" s="887" t="s">
        <v>22311</v>
      </c>
      <c r="G1051" s="376" t="s">
        <v>22312</v>
      </c>
      <c r="H1051" s="449" t="s">
        <v>21553</v>
      </c>
      <c r="I1051" s="449"/>
      <c r="J1051" s="449" t="s">
        <v>21518</v>
      </c>
      <c r="K1051" s="915"/>
      <c r="L1051" s="916"/>
      <c r="M1051" s="342"/>
      <c r="N1051" s="916">
        <v>1</v>
      </c>
      <c r="O1051" s="916">
        <v>3</v>
      </c>
      <c r="P1051" s="342">
        <v>27666.67</v>
      </c>
      <c r="Q1051" s="916"/>
      <c r="R1051" s="916"/>
      <c r="S1051" s="1009"/>
    </row>
    <row r="1052" spans="1:19" s="30" customFormat="1" ht="23.25">
      <c r="A1052" s="913" t="s">
        <v>37669</v>
      </c>
      <c r="B1052" s="887" t="s">
        <v>280</v>
      </c>
      <c r="C1052" s="887" t="s">
        <v>115</v>
      </c>
      <c r="D1052" s="887" t="s">
        <v>22313</v>
      </c>
      <c r="E1052" s="342">
        <v>7000</v>
      </c>
      <c r="F1052" s="887" t="s">
        <v>22314</v>
      </c>
      <c r="G1052" s="376" t="s">
        <v>22315</v>
      </c>
      <c r="H1052" s="449" t="s">
        <v>21569</v>
      </c>
      <c r="I1052" s="449"/>
      <c r="J1052" s="449" t="s">
        <v>21518</v>
      </c>
      <c r="K1052" s="915">
        <v>1</v>
      </c>
      <c r="L1052" s="916">
        <v>12</v>
      </c>
      <c r="M1052" s="342">
        <v>84000</v>
      </c>
      <c r="N1052" s="916">
        <v>1</v>
      </c>
      <c r="O1052" s="916">
        <v>6</v>
      </c>
      <c r="P1052" s="342">
        <v>41995.14</v>
      </c>
      <c r="Q1052" s="916">
        <v>1</v>
      </c>
      <c r="R1052" s="916">
        <v>12</v>
      </c>
      <c r="S1052" s="1009">
        <v>84000</v>
      </c>
    </row>
    <row r="1053" spans="1:19" s="30" customFormat="1" ht="23.25">
      <c r="A1053" s="913" t="s">
        <v>37669</v>
      </c>
      <c r="B1053" s="887" t="s">
        <v>280</v>
      </c>
      <c r="C1053" s="887" t="s">
        <v>115</v>
      </c>
      <c r="D1053" s="887" t="s">
        <v>22316</v>
      </c>
      <c r="E1053" s="342">
        <v>10000</v>
      </c>
      <c r="F1053" s="887" t="s">
        <v>22317</v>
      </c>
      <c r="G1053" s="376" t="s">
        <v>22318</v>
      </c>
      <c r="H1053" s="449" t="s">
        <v>21635</v>
      </c>
      <c r="I1053" s="449"/>
      <c r="J1053" s="449" t="s">
        <v>21518</v>
      </c>
      <c r="K1053" s="915">
        <v>1</v>
      </c>
      <c r="L1053" s="916">
        <v>12</v>
      </c>
      <c r="M1053" s="342">
        <v>120000</v>
      </c>
      <c r="N1053" s="916">
        <v>1</v>
      </c>
      <c r="O1053" s="916">
        <v>6</v>
      </c>
      <c r="P1053" s="342">
        <v>59993.06</v>
      </c>
      <c r="Q1053" s="916"/>
      <c r="R1053" s="916"/>
      <c r="S1053" s="1009"/>
    </row>
    <row r="1054" spans="1:19" s="30" customFormat="1" ht="23.25">
      <c r="A1054" s="913" t="s">
        <v>37669</v>
      </c>
      <c r="B1054" s="887" t="s">
        <v>280</v>
      </c>
      <c r="C1054" s="887" t="s">
        <v>115</v>
      </c>
      <c r="D1054" s="887" t="s">
        <v>21743</v>
      </c>
      <c r="E1054" s="342">
        <v>14500</v>
      </c>
      <c r="F1054" s="887" t="s">
        <v>22319</v>
      </c>
      <c r="G1054" s="376" t="s">
        <v>22320</v>
      </c>
      <c r="H1054" s="449" t="s">
        <v>21517</v>
      </c>
      <c r="I1054" s="449"/>
      <c r="J1054" s="449" t="s">
        <v>21518</v>
      </c>
      <c r="K1054" s="915">
        <v>1</v>
      </c>
      <c r="L1054" s="916">
        <v>1</v>
      </c>
      <c r="M1054" s="342">
        <v>12083.33</v>
      </c>
      <c r="N1054" s="916">
        <v>1</v>
      </c>
      <c r="O1054" s="916">
        <v>5</v>
      </c>
      <c r="P1054" s="342">
        <v>68150</v>
      </c>
      <c r="Q1054" s="916"/>
      <c r="R1054" s="916"/>
      <c r="S1054" s="1009"/>
    </row>
    <row r="1055" spans="1:19" s="30" customFormat="1" ht="23.25">
      <c r="A1055" s="913" t="s">
        <v>37669</v>
      </c>
      <c r="B1055" s="887" t="s">
        <v>280</v>
      </c>
      <c r="C1055" s="887" t="s">
        <v>115</v>
      </c>
      <c r="D1055" s="887" t="s">
        <v>21743</v>
      </c>
      <c r="E1055" s="342">
        <v>14500</v>
      </c>
      <c r="F1055" s="887" t="s">
        <v>22321</v>
      </c>
      <c r="G1055" s="376" t="s">
        <v>22322</v>
      </c>
      <c r="H1055" s="449" t="s">
        <v>21517</v>
      </c>
      <c r="I1055" s="449"/>
      <c r="J1055" s="449" t="s">
        <v>21518</v>
      </c>
      <c r="K1055" s="915">
        <v>1</v>
      </c>
      <c r="L1055" s="916">
        <v>8</v>
      </c>
      <c r="M1055" s="342">
        <v>108266.67</v>
      </c>
      <c r="N1055" s="917"/>
      <c r="O1055" s="917"/>
      <c r="P1055" s="342"/>
      <c r="Q1055" s="916"/>
      <c r="R1055" s="916"/>
      <c r="S1055" s="1009"/>
    </row>
    <row r="1056" spans="1:19" s="30" customFormat="1" ht="23.25">
      <c r="A1056" s="913" t="s">
        <v>37669</v>
      </c>
      <c r="B1056" s="887" t="s">
        <v>280</v>
      </c>
      <c r="C1056" s="887" t="s">
        <v>115</v>
      </c>
      <c r="D1056" s="887" t="s">
        <v>22323</v>
      </c>
      <c r="E1056" s="342">
        <v>9000</v>
      </c>
      <c r="F1056" s="887" t="s">
        <v>22324</v>
      </c>
      <c r="G1056" s="376" t="s">
        <v>22325</v>
      </c>
      <c r="H1056" s="449" t="s">
        <v>22100</v>
      </c>
      <c r="I1056" s="449" t="s">
        <v>21570</v>
      </c>
      <c r="J1056" s="449"/>
      <c r="K1056" s="915">
        <v>1</v>
      </c>
      <c r="L1056" s="916">
        <v>12</v>
      </c>
      <c r="M1056" s="342">
        <v>108000</v>
      </c>
      <c r="N1056" s="916">
        <v>1</v>
      </c>
      <c r="O1056" s="916">
        <v>6</v>
      </c>
      <c r="P1056" s="342">
        <v>53901.25</v>
      </c>
      <c r="Q1056" s="916">
        <v>1</v>
      </c>
      <c r="R1056" s="916">
        <v>12</v>
      </c>
      <c r="S1056" s="1009">
        <v>108000</v>
      </c>
    </row>
    <row r="1057" spans="1:19" s="30" customFormat="1" ht="23.25">
      <c r="A1057" s="913" t="s">
        <v>37669</v>
      </c>
      <c r="B1057" s="887" t="s">
        <v>280</v>
      </c>
      <c r="C1057" s="887" t="s">
        <v>115</v>
      </c>
      <c r="D1057" s="887" t="s">
        <v>22326</v>
      </c>
      <c r="E1057" s="342">
        <v>13000</v>
      </c>
      <c r="F1057" s="887" t="s">
        <v>22327</v>
      </c>
      <c r="G1057" s="376" t="s">
        <v>22328</v>
      </c>
      <c r="H1057" s="449" t="s">
        <v>21517</v>
      </c>
      <c r="I1057" s="449"/>
      <c r="J1057" s="449" t="s">
        <v>21518</v>
      </c>
      <c r="K1057" s="915">
        <v>1</v>
      </c>
      <c r="L1057" s="916">
        <v>3</v>
      </c>
      <c r="M1057" s="342">
        <v>30763.059999999998</v>
      </c>
      <c r="N1057" s="917"/>
      <c r="O1057" s="917"/>
      <c r="P1057" s="342"/>
      <c r="Q1057" s="916"/>
      <c r="R1057" s="916"/>
      <c r="S1057" s="1009"/>
    </row>
    <row r="1058" spans="1:19" s="30" customFormat="1" ht="23.25">
      <c r="A1058" s="913" t="s">
        <v>37669</v>
      </c>
      <c r="B1058" s="887" t="s">
        <v>280</v>
      </c>
      <c r="C1058" s="887" t="s">
        <v>115</v>
      </c>
      <c r="D1058" s="887" t="s">
        <v>22329</v>
      </c>
      <c r="E1058" s="342">
        <v>5000</v>
      </c>
      <c r="F1058" s="887" t="s">
        <v>22330</v>
      </c>
      <c r="G1058" s="376" t="s">
        <v>22331</v>
      </c>
      <c r="H1058" s="449" t="s">
        <v>21599</v>
      </c>
      <c r="I1058" s="449"/>
      <c r="J1058" s="449" t="s">
        <v>21518</v>
      </c>
      <c r="K1058" s="915">
        <v>1</v>
      </c>
      <c r="L1058" s="916">
        <v>3</v>
      </c>
      <c r="M1058" s="342">
        <v>15000</v>
      </c>
      <c r="N1058" s="916">
        <v>1</v>
      </c>
      <c r="O1058" s="916">
        <v>6</v>
      </c>
      <c r="P1058" s="342">
        <v>30000</v>
      </c>
      <c r="Q1058" s="916">
        <v>1</v>
      </c>
      <c r="R1058" s="916">
        <v>12</v>
      </c>
      <c r="S1058" s="1009">
        <v>60000</v>
      </c>
    </row>
    <row r="1059" spans="1:19" s="30" customFormat="1" ht="23.25">
      <c r="A1059" s="913" t="s">
        <v>37669</v>
      </c>
      <c r="B1059" s="887" t="s">
        <v>280</v>
      </c>
      <c r="C1059" s="887" t="s">
        <v>115</v>
      </c>
      <c r="D1059" s="887" t="s">
        <v>22332</v>
      </c>
      <c r="E1059" s="342">
        <v>6000</v>
      </c>
      <c r="F1059" s="887" t="s">
        <v>22333</v>
      </c>
      <c r="G1059" s="376" t="s">
        <v>22334</v>
      </c>
      <c r="H1059" s="449" t="s">
        <v>21841</v>
      </c>
      <c r="I1059" s="449" t="s">
        <v>21604</v>
      </c>
      <c r="J1059" s="449"/>
      <c r="K1059" s="915">
        <v>1</v>
      </c>
      <c r="L1059" s="916">
        <v>12</v>
      </c>
      <c r="M1059" s="342">
        <v>72000</v>
      </c>
      <c r="N1059" s="916">
        <v>1</v>
      </c>
      <c r="O1059" s="916">
        <v>6</v>
      </c>
      <c r="P1059" s="342">
        <v>36000</v>
      </c>
      <c r="Q1059" s="916"/>
      <c r="R1059" s="916"/>
      <c r="S1059" s="1009"/>
    </row>
    <row r="1060" spans="1:19" s="30" customFormat="1" ht="23.25">
      <c r="A1060" s="913" t="s">
        <v>37669</v>
      </c>
      <c r="B1060" s="887" t="s">
        <v>280</v>
      </c>
      <c r="C1060" s="887" t="s">
        <v>115</v>
      </c>
      <c r="D1060" s="887" t="s">
        <v>21679</v>
      </c>
      <c r="E1060" s="342">
        <v>12000</v>
      </c>
      <c r="F1060" s="887" t="s">
        <v>22335</v>
      </c>
      <c r="G1060" s="376" t="s">
        <v>22336</v>
      </c>
      <c r="H1060" s="449" t="s">
        <v>21553</v>
      </c>
      <c r="I1060" s="449"/>
      <c r="J1060" s="449" t="s">
        <v>21518</v>
      </c>
      <c r="K1060" s="915">
        <v>1</v>
      </c>
      <c r="L1060" s="916">
        <v>12</v>
      </c>
      <c r="M1060" s="342">
        <v>143068.33000000002</v>
      </c>
      <c r="N1060" s="916">
        <v>1</v>
      </c>
      <c r="O1060" s="916">
        <v>6</v>
      </c>
      <c r="P1060" s="342">
        <v>70920.84</v>
      </c>
      <c r="Q1060" s="916">
        <v>1</v>
      </c>
      <c r="R1060" s="916">
        <v>12</v>
      </c>
      <c r="S1060" s="1009">
        <v>144000</v>
      </c>
    </row>
    <row r="1061" spans="1:19" s="30" customFormat="1" ht="23.25">
      <c r="A1061" s="913" t="s">
        <v>37669</v>
      </c>
      <c r="B1061" s="887" t="s">
        <v>280</v>
      </c>
      <c r="C1061" s="887" t="s">
        <v>115</v>
      </c>
      <c r="D1061" s="887" t="s">
        <v>21629</v>
      </c>
      <c r="E1061" s="342">
        <v>10000</v>
      </c>
      <c r="F1061" s="887" t="s">
        <v>22337</v>
      </c>
      <c r="G1061" s="376" t="s">
        <v>22338</v>
      </c>
      <c r="H1061" s="449" t="s">
        <v>21522</v>
      </c>
      <c r="I1061" s="449"/>
      <c r="J1061" s="449" t="s">
        <v>21518</v>
      </c>
      <c r="K1061" s="915">
        <v>1</v>
      </c>
      <c r="L1061" s="916">
        <v>12</v>
      </c>
      <c r="M1061" s="342">
        <v>120000</v>
      </c>
      <c r="N1061" s="916">
        <v>1</v>
      </c>
      <c r="O1061" s="916">
        <v>6</v>
      </c>
      <c r="P1061" s="342">
        <v>60000</v>
      </c>
      <c r="Q1061" s="916">
        <v>1</v>
      </c>
      <c r="R1061" s="916">
        <v>12</v>
      </c>
      <c r="S1061" s="1009">
        <v>120000</v>
      </c>
    </row>
    <row r="1062" spans="1:19" s="30" customFormat="1" ht="23.25">
      <c r="A1062" s="913" t="s">
        <v>37669</v>
      </c>
      <c r="B1062" s="887" t="s">
        <v>280</v>
      </c>
      <c r="C1062" s="887" t="s">
        <v>115</v>
      </c>
      <c r="D1062" s="887" t="s">
        <v>21531</v>
      </c>
      <c r="E1062" s="342">
        <v>10000</v>
      </c>
      <c r="F1062" s="887" t="s">
        <v>22339</v>
      </c>
      <c r="G1062" s="376" t="s">
        <v>22340</v>
      </c>
      <c r="H1062" s="449" t="s">
        <v>21831</v>
      </c>
      <c r="I1062" s="449" t="s">
        <v>21798</v>
      </c>
      <c r="J1062" s="449"/>
      <c r="K1062" s="915">
        <v>1</v>
      </c>
      <c r="L1062" s="916">
        <v>12</v>
      </c>
      <c r="M1062" s="342">
        <v>120000</v>
      </c>
      <c r="N1062" s="916">
        <v>1</v>
      </c>
      <c r="O1062" s="916">
        <v>6</v>
      </c>
      <c r="P1062" s="342">
        <v>60000</v>
      </c>
      <c r="Q1062" s="916">
        <v>1</v>
      </c>
      <c r="R1062" s="916">
        <v>12</v>
      </c>
      <c r="S1062" s="1009">
        <v>120000</v>
      </c>
    </row>
    <row r="1063" spans="1:19" s="30" customFormat="1" ht="23.25">
      <c r="A1063" s="913" t="s">
        <v>37669</v>
      </c>
      <c r="B1063" s="887" t="s">
        <v>280</v>
      </c>
      <c r="C1063" s="887" t="s">
        <v>115</v>
      </c>
      <c r="D1063" s="887" t="s">
        <v>21554</v>
      </c>
      <c r="E1063" s="342">
        <v>15000</v>
      </c>
      <c r="F1063" s="887" t="s">
        <v>22341</v>
      </c>
      <c r="G1063" s="376" t="s">
        <v>22342</v>
      </c>
      <c r="H1063" s="449" t="s">
        <v>21522</v>
      </c>
      <c r="I1063" s="449"/>
      <c r="J1063" s="449" t="s">
        <v>21518</v>
      </c>
      <c r="K1063" s="915">
        <v>1</v>
      </c>
      <c r="L1063" s="916">
        <v>3</v>
      </c>
      <c r="M1063" s="342">
        <v>36000</v>
      </c>
      <c r="N1063" s="917"/>
      <c r="O1063" s="917"/>
      <c r="P1063" s="342"/>
      <c r="Q1063" s="916"/>
      <c r="R1063" s="916"/>
      <c r="S1063" s="1009"/>
    </row>
    <row r="1064" spans="1:19" s="30" customFormat="1" ht="23.25">
      <c r="A1064" s="913" t="s">
        <v>37669</v>
      </c>
      <c r="B1064" s="887" t="s">
        <v>280</v>
      </c>
      <c r="C1064" s="887" t="s">
        <v>115</v>
      </c>
      <c r="D1064" s="887" t="s">
        <v>21554</v>
      </c>
      <c r="E1064" s="342">
        <v>15000</v>
      </c>
      <c r="F1064" s="887" t="s">
        <v>22343</v>
      </c>
      <c r="G1064" s="376" t="s">
        <v>22344</v>
      </c>
      <c r="H1064" s="449" t="s">
        <v>21530</v>
      </c>
      <c r="I1064" s="449"/>
      <c r="J1064" s="449" t="s">
        <v>21518</v>
      </c>
      <c r="K1064" s="915">
        <v>1</v>
      </c>
      <c r="L1064" s="916">
        <v>12</v>
      </c>
      <c r="M1064" s="342">
        <v>180000</v>
      </c>
      <c r="N1064" s="916">
        <v>1</v>
      </c>
      <c r="O1064" s="916">
        <v>6</v>
      </c>
      <c r="P1064" s="342">
        <v>90000</v>
      </c>
      <c r="Q1064" s="916">
        <v>1</v>
      </c>
      <c r="R1064" s="916">
        <v>12</v>
      </c>
      <c r="S1064" s="1009">
        <v>180000</v>
      </c>
    </row>
    <row r="1065" spans="1:19" s="30" customFormat="1" ht="23.25">
      <c r="A1065" s="913" t="s">
        <v>37669</v>
      </c>
      <c r="B1065" s="887" t="s">
        <v>280</v>
      </c>
      <c r="C1065" s="887" t="s">
        <v>115</v>
      </c>
      <c r="D1065" s="887" t="s">
        <v>22345</v>
      </c>
      <c r="E1065" s="342">
        <v>15000</v>
      </c>
      <c r="F1065" s="887" t="s">
        <v>22346</v>
      </c>
      <c r="G1065" s="376" t="s">
        <v>22347</v>
      </c>
      <c r="H1065" s="449" t="s">
        <v>21782</v>
      </c>
      <c r="I1065" s="449"/>
      <c r="J1065" s="449" t="s">
        <v>21518</v>
      </c>
      <c r="K1065" s="915">
        <v>1</v>
      </c>
      <c r="L1065" s="916">
        <v>12</v>
      </c>
      <c r="M1065" s="342">
        <v>179996.87</v>
      </c>
      <c r="N1065" s="916">
        <v>1</v>
      </c>
      <c r="O1065" s="916">
        <v>6</v>
      </c>
      <c r="P1065" s="342">
        <v>90000</v>
      </c>
      <c r="Q1065" s="916">
        <v>1</v>
      </c>
      <c r="R1065" s="916">
        <v>12</v>
      </c>
      <c r="S1065" s="1009">
        <v>180000</v>
      </c>
    </row>
    <row r="1066" spans="1:19" s="30" customFormat="1" ht="23.25">
      <c r="A1066" s="913" t="s">
        <v>37669</v>
      </c>
      <c r="B1066" s="887" t="s">
        <v>280</v>
      </c>
      <c r="C1066" s="887" t="s">
        <v>115</v>
      </c>
      <c r="D1066" s="887" t="s">
        <v>21534</v>
      </c>
      <c r="E1066" s="342">
        <v>10000</v>
      </c>
      <c r="F1066" s="887" t="s">
        <v>22348</v>
      </c>
      <c r="G1066" s="376" t="s">
        <v>22349</v>
      </c>
      <c r="H1066" s="449" t="s">
        <v>21522</v>
      </c>
      <c r="I1066" s="449" t="s">
        <v>21570</v>
      </c>
      <c r="J1066" s="449"/>
      <c r="K1066" s="915">
        <v>1</v>
      </c>
      <c r="L1066" s="916">
        <v>12</v>
      </c>
      <c r="M1066" s="342">
        <v>119986.81</v>
      </c>
      <c r="N1066" s="916">
        <v>1</v>
      </c>
      <c r="O1066" s="916">
        <v>6</v>
      </c>
      <c r="P1066" s="342">
        <v>59402.090000000004</v>
      </c>
      <c r="Q1066" s="916">
        <v>1</v>
      </c>
      <c r="R1066" s="916">
        <v>12</v>
      </c>
      <c r="S1066" s="1009">
        <v>120000</v>
      </c>
    </row>
    <row r="1067" spans="1:19" s="30" customFormat="1" ht="23.25">
      <c r="A1067" s="913" t="s">
        <v>37669</v>
      </c>
      <c r="B1067" s="887" t="s">
        <v>280</v>
      </c>
      <c r="C1067" s="887" t="s">
        <v>115</v>
      </c>
      <c r="D1067" s="887" t="s">
        <v>21719</v>
      </c>
      <c r="E1067" s="342">
        <v>10000</v>
      </c>
      <c r="F1067" s="887" t="s">
        <v>22350</v>
      </c>
      <c r="G1067" s="376" t="s">
        <v>22351</v>
      </c>
      <c r="H1067" s="449" t="s">
        <v>21522</v>
      </c>
      <c r="I1067" s="449"/>
      <c r="J1067" s="449" t="s">
        <v>21518</v>
      </c>
      <c r="K1067" s="915"/>
      <c r="L1067" s="916"/>
      <c r="M1067" s="342"/>
      <c r="N1067" s="916">
        <v>1</v>
      </c>
      <c r="O1067" s="916">
        <v>2</v>
      </c>
      <c r="P1067" s="342">
        <v>17333.330000000002</v>
      </c>
      <c r="Q1067" s="916"/>
      <c r="R1067" s="916"/>
      <c r="S1067" s="1009"/>
    </row>
    <row r="1068" spans="1:19" s="30" customFormat="1" ht="23.25">
      <c r="A1068" s="913" t="s">
        <v>37669</v>
      </c>
      <c r="B1068" s="887" t="s">
        <v>280</v>
      </c>
      <c r="C1068" s="887" t="s">
        <v>115</v>
      </c>
      <c r="D1068" s="887" t="s">
        <v>22352</v>
      </c>
      <c r="E1068" s="342">
        <v>5000</v>
      </c>
      <c r="F1068" s="887" t="s">
        <v>22353</v>
      </c>
      <c r="G1068" s="376" t="s">
        <v>22354</v>
      </c>
      <c r="H1068" s="449" t="s">
        <v>22355</v>
      </c>
      <c r="I1068" s="449" t="s">
        <v>21604</v>
      </c>
      <c r="J1068" s="449"/>
      <c r="K1068" s="915">
        <v>1</v>
      </c>
      <c r="L1068" s="916">
        <v>12</v>
      </c>
      <c r="M1068" s="342">
        <v>60000</v>
      </c>
      <c r="N1068" s="916">
        <v>1</v>
      </c>
      <c r="O1068" s="916">
        <v>6</v>
      </c>
      <c r="P1068" s="342">
        <v>30000</v>
      </c>
      <c r="Q1068" s="916">
        <v>1</v>
      </c>
      <c r="R1068" s="916">
        <v>12</v>
      </c>
      <c r="S1068" s="1009">
        <v>60000</v>
      </c>
    </row>
    <row r="1069" spans="1:19" s="30" customFormat="1" ht="23.25">
      <c r="A1069" s="913" t="s">
        <v>37669</v>
      </c>
      <c r="B1069" s="887" t="s">
        <v>280</v>
      </c>
      <c r="C1069" s="887" t="s">
        <v>115</v>
      </c>
      <c r="D1069" s="887" t="s">
        <v>22356</v>
      </c>
      <c r="E1069" s="342">
        <v>8000</v>
      </c>
      <c r="F1069" s="887" t="s">
        <v>22357</v>
      </c>
      <c r="G1069" s="376" t="s">
        <v>22358</v>
      </c>
      <c r="H1069" s="449" t="s">
        <v>22359</v>
      </c>
      <c r="I1069" s="449"/>
      <c r="J1069" s="449" t="s">
        <v>21518</v>
      </c>
      <c r="K1069" s="915">
        <v>1</v>
      </c>
      <c r="L1069" s="916">
        <v>12</v>
      </c>
      <c r="M1069" s="342">
        <v>97066.67</v>
      </c>
      <c r="N1069" s="916">
        <v>1</v>
      </c>
      <c r="O1069" s="916">
        <v>6</v>
      </c>
      <c r="P1069" s="342">
        <v>48000</v>
      </c>
      <c r="Q1069" s="916">
        <v>1</v>
      </c>
      <c r="R1069" s="916">
        <v>12</v>
      </c>
      <c r="S1069" s="1009">
        <v>96000</v>
      </c>
    </row>
    <row r="1070" spans="1:19" s="30" customFormat="1" ht="23.25">
      <c r="A1070" s="913" t="s">
        <v>37669</v>
      </c>
      <c r="B1070" s="887" t="s">
        <v>280</v>
      </c>
      <c r="C1070" s="887" t="s">
        <v>115</v>
      </c>
      <c r="D1070" s="887" t="s">
        <v>21554</v>
      </c>
      <c r="E1070" s="342">
        <v>15000</v>
      </c>
      <c r="F1070" s="887" t="s">
        <v>22360</v>
      </c>
      <c r="G1070" s="376" t="s">
        <v>22361</v>
      </c>
      <c r="H1070" s="449" t="s">
        <v>21522</v>
      </c>
      <c r="I1070" s="449"/>
      <c r="J1070" s="449" t="s">
        <v>21518</v>
      </c>
      <c r="K1070" s="915"/>
      <c r="L1070" s="916"/>
      <c r="M1070" s="342"/>
      <c r="N1070" s="916">
        <v>1</v>
      </c>
      <c r="O1070" s="916">
        <v>3</v>
      </c>
      <c r="P1070" s="342">
        <v>35000</v>
      </c>
      <c r="Q1070" s="916"/>
      <c r="R1070" s="916"/>
      <c r="S1070" s="1009"/>
    </row>
    <row r="1071" spans="1:19" s="30" customFormat="1" ht="23.25">
      <c r="A1071" s="913" t="s">
        <v>37669</v>
      </c>
      <c r="B1071" s="887" t="s">
        <v>280</v>
      </c>
      <c r="C1071" s="887" t="s">
        <v>115</v>
      </c>
      <c r="D1071" s="887" t="s">
        <v>21535</v>
      </c>
      <c r="E1071" s="342">
        <v>10000</v>
      </c>
      <c r="F1071" s="887" t="s">
        <v>22362</v>
      </c>
      <c r="G1071" s="376" t="s">
        <v>22363</v>
      </c>
      <c r="H1071" s="449" t="s">
        <v>21522</v>
      </c>
      <c r="I1071" s="449"/>
      <c r="J1071" s="449" t="s">
        <v>21518</v>
      </c>
      <c r="K1071" s="915"/>
      <c r="L1071" s="916"/>
      <c r="M1071" s="342"/>
      <c r="N1071" s="916">
        <v>1</v>
      </c>
      <c r="O1071" s="916">
        <v>2</v>
      </c>
      <c r="P1071" s="342">
        <v>11645.84</v>
      </c>
      <c r="Q1071" s="916">
        <v>1</v>
      </c>
      <c r="R1071" s="916">
        <v>12</v>
      </c>
      <c r="S1071" s="1009">
        <v>120000</v>
      </c>
    </row>
    <row r="1072" spans="1:19" s="30" customFormat="1" ht="23.25">
      <c r="A1072" s="913" t="s">
        <v>37669</v>
      </c>
      <c r="B1072" s="887" t="s">
        <v>280</v>
      </c>
      <c r="C1072" s="887" t="s">
        <v>115</v>
      </c>
      <c r="D1072" s="887" t="s">
        <v>21843</v>
      </c>
      <c r="E1072" s="342">
        <v>13000</v>
      </c>
      <c r="F1072" s="887" t="s">
        <v>22364</v>
      </c>
      <c r="G1072" s="376" t="s">
        <v>22365</v>
      </c>
      <c r="H1072" s="449" t="s">
        <v>21522</v>
      </c>
      <c r="I1072" s="449"/>
      <c r="J1072" s="449" t="s">
        <v>21518</v>
      </c>
      <c r="K1072" s="915">
        <v>1</v>
      </c>
      <c r="L1072" s="916">
        <v>1</v>
      </c>
      <c r="M1072" s="342">
        <v>13000</v>
      </c>
      <c r="N1072" s="917"/>
      <c r="O1072" s="917"/>
      <c r="P1072" s="342"/>
      <c r="Q1072" s="916"/>
      <c r="R1072" s="916"/>
      <c r="S1072" s="1009"/>
    </row>
    <row r="1073" spans="1:19" s="30" customFormat="1" ht="23.25">
      <c r="A1073" s="913" t="s">
        <v>37669</v>
      </c>
      <c r="B1073" s="887" t="s">
        <v>280</v>
      </c>
      <c r="C1073" s="887" t="s">
        <v>115</v>
      </c>
      <c r="D1073" s="887" t="s">
        <v>21647</v>
      </c>
      <c r="E1073" s="342">
        <v>15000</v>
      </c>
      <c r="F1073" s="887" t="s">
        <v>22364</v>
      </c>
      <c r="G1073" s="376" t="s">
        <v>22365</v>
      </c>
      <c r="H1073" s="449" t="s">
        <v>21522</v>
      </c>
      <c r="I1073" s="449"/>
      <c r="J1073" s="449" t="s">
        <v>21518</v>
      </c>
      <c r="K1073" s="915">
        <v>1</v>
      </c>
      <c r="L1073" s="916">
        <v>11</v>
      </c>
      <c r="M1073" s="342">
        <v>164956.24</v>
      </c>
      <c r="N1073" s="916">
        <v>1</v>
      </c>
      <c r="O1073" s="916">
        <v>6</v>
      </c>
      <c r="P1073" s="342">
        <v>89922.91</v>
      </c>
      <c r="Q1073" s="916">
        <v>1</v>
      </c>
      <c r="R1073" s="916">
        <v>12</v>
      </c>
      <c r="S1073" s="1009">
        <v>180000</v>
      </c>
    </row>
    <row r="1074" spans="1:19" s="30" customFormat="1" ht="23.25">
      <c r="A1074" s="913" t="s">
        <v>37669</v>
      </c>
      <c r="B1074" s="887" t="s">
        <v>280</v>
      </c>
      <c r="C1074" s="887" t="s">
        <v>115</v>
      </c>
      <c r="D1074" s="887" t="s">
        <v>22366</v>
      </c>
      <c r="E1074" s="342">
        <v>12000</v>
      </c>
      <c r="F1074" s="887" t="s">
        <v>22367</v>
      </c>
      <c r="G1074" s="376" t="s">
        <v>22368</v>
      </c>
      <c r="H1074" s="449" t="s">
        <v>22100</v>
      </c>
      <c r="I1074" s="449"/>
      <c r="J1074" s="449" t="s">
        <v>21518</v>
      </c>
      <c r="K1074" s="915">
        <v>1</v>
      </c>
      <c r="L1074" s="916">
        <v>12</v>
      </c>
      <c r="M1074" s="342">
        <v>142699.16999999998</v>
      </c>
      <c r="N1074" s="916">
        <v>1</v>
      </c>
      <c r="O1074" s="916">
        <v>6</v>
      </c>
      <c r="P1074" s="342">
        <v>72000</v>
      </c>
      <c r="Q1074" s="916">
        <v>1</v>
      </c>
      <c r="R1074" s="916">
        <v>12</v>
      </c>
      <c r="S1074" s="1009">
        <v>144000</v>
      </c>
    </row>
    <row r="1075" spans="1:19" s="30" customFormat="1" ht="23.25">
      <c r="A1075" s="913" t="s">
        <v>37669</v>
      </c>
      <c r="B1075" s="887" t="s">
        <v>280</v>
      </c>
      <c r="C1075" s="887" t="s">
        <v>115</v>
      </c>
      <c r="D1075" s="887" t="s">
        <v>21610</v>
      </c>
      <c r="E1075" s="342">
        <v>10000</v>
      </c>
      <c r="F1075" s="887" t="s">
        <v>22369</v>
      </c>
      <c r="G1075" s="376" t="s">
        <v>22370</v>
      </c>
      <c r="H1075" s="449" t="s">
        <v>21522</v>
      </c>
      <c r="I1075" s="449"/>
      <c r="J1075" s="449" t="s">
        <v>21518</v>
      </c>
      <c r="K1075" s="915"/>
      <c r="L1075" s="916"/>
      <c r="M1075" s="342"/>
      <c r="N1075" s="916">
        <v>1</v>
      </c>
      <c r="O1075" s="916">
        <v>2</v>
      </c>
      <c r="P1075" s="342">
        <v>15666.67</v>
      </c>
      <c r="Q1075" s="916"/>
      <c r="R1075" s="916"/>
      <c r="S1075" s="1009"/>
    </row>
    <row r="1076" spans="1:19" s="30" customFormat="1" ht="23.25">
      <c r="A1076" s="913" t="s">
        <v>37669</v>
      </c>
      <c r="B1076" s="887" t="s">
        <v>280</v>
      </c>
      <c r="C1076" s="887" t="s">
        <v>115</v>
      </c>
      <c r="D1076" s="887" t="s">
        <v>22109</v>
      </c>
      <c r="E1076" s="342">
        <v>12000</v>
      </c>
      <c r="F1076" s="887" t="s">
        <v>22371</v>
      </c>
      <c r="G1076" s="376" t="s">
        <v>22372</v>
      </c>
      <c r="H1076" s="449" t="s">
        <v>21522</v>
      </c>
      <c r="I1076" s="449"/>
      <c r="J1076" s="449" t="s">
        <v>21518</v>
      </c>
      <c r="K1076" s="915">
        <v>1</v>
      </c>
      <c r="L1076" s="916">
        <v>4</v>
      </c>
      <c r="M1076" s="342">
        <v>39064.17</v>
      </c>
      <c r="N1076" s="917"/>
      <c r="O1076" s="917"/>
      <c r="P1076" s="342"/>
      <c r="Q1076" s="916"/>
      <c r="R1076" s="916"/>
      <c r="S1076" s="1009"/>
    </row>
    <row r="1077" spans="1:19" s="30" customFormat="1" ht="23.25">
      <c r="A1077" s="913" t="s">
        <v>37669</v>
      </c>
      <c r="B1077" s="887" t="s">
        <v>280</v>
      </c>
      <c r="C1077" s="887" t="s">
        <v>115</v>
      </c>
      <c r="D1077" s="887" t="s">
        <v>22112</v>
      </c>
      <c r="E1077" s="342">
        <v>12000</v>
      </c>
      <c r="F1077" s="887" t="s">
        <v>22371</v>
      </c>
      <c r="G1077" s="376" t="s">
        <v>22372</v>
      </c>
      <c r="H1077" s="449" t="s">
        <v>21522</v>
      </c>
      <c r="I1077" s="449"/>
      <c r="J1077" s="449" t="s">
        <v>21518</v>
      </c>
      <c r="K1077" s="915">
        <v>1</v>
      </c>
      <c r="L1077" s="916">
        <v>3</v>
      </c>
      <c r="M1077" s="342">
        <v>26799.17</v>
      </c>
      <c r="N1077" s="916">
        <v>1</v>
      </c>
      <c r="O1077" s="916">
        <v>6</v>
      </c>
      <c r="P1077" s="342">
        <v>71946.67</v>
      </c>
      <c r="Q1077" s="916">
        <v>1</v>
      </c>
      <c r="R1077" s="916">
        <v>12</v>
      </c>
      <c r="S1077" s="1009">
        <v>144000</v>
      </c>
    </row>
    <row r="1078" spans="1:19" s="30" customFormat="1" ht="23.25">
      <c r="A1078" s="913" t="s">
        <v>37669</v>
      </c>
      <c r="B1078" s="887" t="s">
        <v>280</v>
      </c>
      <c r="C1078" s="887" t="s">
        <v>115</v>
      </c>
      <c r="D1078" s="887" t="s">
        <v>21610</v>
      </c>
      <c r="E1078" s="342">
        <v>10000</v>
      </c>
      <c r="F1078" s="887" t="s">
        <v>22373</v>
      </c>
      <c r="G1078" s="376" t="s">
        <v>22374</v>
      </c>
      <c r="H1078" s="449" t="s">
        <v>21522</v>
      </c>
      <c r="I1078" s="449"/>
      <c r="J1078" s="449" t="s">
        <v>21518</v>
      </c>
      <c r="K1078" s="915">
        <v>1</v>
      </c>
      <c r="L1078" s="916">
        <v>12</v>
      </c>
      <c r="M1078" s="342">
        <v>114612.5</v>
      </c>
      <c r="N1078" s="916">
        <v>1</v>
      </c>
      <c r="O1078" s="916">
        <v>6</v>
      </c>
      <c r="P1078" s="342">
        <v>60000</v>
      </c>
      <c r="Q1078" s="916">
        <v>1</v>
      </c>
      <c r="R1078" s="916">
        <v>12</v>
      </c>
      <c r="S1078" s="1009">
        <v>120000</v>
      </c>
    </row>
    <row r="1079" spans="1:19" s="30" customFormat="1" ht="23.25">
      <c r="A1079" s="913" t="s">
        <v>37669</v>
      </c>
      <c r="B1079" s="887" t="s">
        <v>280</v>
      </c>
      <c r="C1079" s="887" t="s">
        <v>115</v>
      </c>
      <c r="D1079" s="887" t="s">
        <v>22375</v>
      </c>
      <c r="E1079" s="342">
        <v>7000</v>
      </c>
      <c r="F1079" s="887" t="s">
        <v>22376</v>
      </c>
      <c r="G1079" s="376" t="s">
        <v>22377</v>
      </c>
      <c r="H1079" s="449" t="s">
        <v>21635</v>
      </c>
      <c r="I1079" s="449" t="s">
        <v>21570</v>
      </c>
      <c r="J1079" s="449"/>
      <c r="K1079" s="915">
        <v>1</v>
      </c>
      <c r="L1079" s="916">
        <v>12</v>
      </c>
      <c r="M1079" s="342">
        <v>84000</v>
      </c>
      <c r="N1079" s="916">
        <v>1</v>
      </c>
      <c r="O1079" s="916">
        <v>6</v>
      </c>
      <c r="P1079" s="342">
        <v>41988.33</v>
      </c>
      <c r="Q1079" s="916">
        <v>1</v>
      </c>
      <c r="R1079" s="916">
        <v>12</v>
      </c>
      <c r="S1079" s="1009">
        <v>84000</v>
      </c>
    </row>
    <row r="1080" spans="1:19" s="30" customFormat="1" ht="23.25">
      <c r="A1080" s="913" t="s">
        <v>37669</v>
      </c>
      <c r="B1080" s="887" t="s">
        <v>280</v>
      </c>
      <c r="C1080" s="887" t="s">
        <v>115</v>
      </c>
      <c r="D1080" s="887" t="s">
        <v>21843</v>
      </c>
      <c r="E1080" s="342">
        <v>13000</v>
      </c>
      <c r="F1080" s="887" t="s">
        <v>22378</v>
      </c>
      <c r="G1080" s="376" t="s">
        <v>22379</v>
      </c>
      <c r="H1080" s="449" t="s">
        <v>21782</v>
      </c>
      <c r="I1080" s="449"/>
      <c r="J1080" s="449" t="s">
        <v>21518</v>
      </c>
      <c r="K1080" s="915">
        <v>1</v>
      </c>
      <c r="L1080" s="916">
        <v>12</v>
      </c>
      <c r="M1080" s="342">
        <v>156000</v>
      </c>
      <c r="N1080" s="916">
        <v>1</v>
      </c>
      <c r="O1080" s="916">
        <v>6</v>
      </c>
      <c r="P1080" s="342">
        <v>78000</v>
      </c>
      <c r="Q1080" s="916">
        <v>1</v>
      </c>
      <c r="R1080" s="916">
        <v>12</v>
      </c>
      <c r="S1080" s="1009">
        <v>156000</v>
      </c>
    </row>
    <row r="1081" spans="1:19" s="30" customFormat="1" ht="23.25">
      <c r="A1081" s="913" t="s">
        <v>37669</v>
      </c>
      <c r="B1081" s="887" t="s">
        <v>280</v>
      </c>
      <c r="C1081" s="887" t="s">
        <v>115</v>
      </c>
      <c r="D1081" s="887" t="s">
        <v>22380</v>
      </c>
      <c r="E1081" s="342">
        <v>9000</v>
      </c>
      <c r="F1081" s="887" t="s">
        <v>22381</v>
      </c>
      <c r="G1081" s="376" t="s">
        <v>22382</v>
      </c>
      <c r="H1081" s="449" t="s">
        <v>21517</v>
      </c>
      <c r="I1081" s="449"/>
      <c r="J1081" s="449" t="s">
        <v>21518</v>
      </c>
      <c r="K1081" s="915">
        <v>1</v>
      </c>
      <c r="L1081" s="916">
        <v>11</v>
      </c>
      <c r="M1081" s="342">
        <v>99900</v>
      </c>
      <c r="N1081" s="916">
        <v>1</v>
      </c>
      <c r="O1081" s="916">
        <v>6</v>
      </c>
      <c r="P1081" s="342">
        <v>54000</v>
      </c>
      <c r="Q1081" s="916">
        <v>1</v>
      </c>
      <c r="R1081" s="916">
        <v>12</v>
      </c>
      <c r="S1081" s="1009">
        <v>108000</v>
      </c>
    </row>
    <row r="1082" spans="1:19" s="30" customFormat="1" ht="23.25">
      <c r="A1082" s="913" t="s">
        <v>37669</v>
      </c>
      <c r="B1082" s="887" t="s">
        <v>280</v>
      </c>
      <c r="C1082" s="887" t="s">
        <v>115</v>
      </c>
      <c r="D1082" s="887" t="s">
        <v>21861</v>
      </c>
      <c r="E1082" s="342">
        <v>11000</v>
      </c>
      <c r="F1082" s="887" t="s">
        <v>22383</v>
      </c>
      <c r="G1082" s="376" t="s">
        <v>22384</v>
      </c>
      <c r="H1082" s="449" t="s">
        <v>21616</v>
      </c>
      <c r="I1082" s="449"/>
      <c r="J1082" s="449" t="s">
        <v>21518</v>
      </c>
      <c r="K1082" s="915">
        <v>1</v>
      </c>
      <c r="L1082" s="916">
        <v>12</v>
      </c>
      <c r="M1082" s="342">
        <v>132000</v>
      </c>
      <c r="N1082" s="916">
        <v>1</v>
      </c>
      <c r="O1082" s="916">
        <v>6</v>
      </c>
      <c r="P1082" s="342">
        <v>65986.25</v>
      </c>
      <c r="Q1082" s="916">
        <v>1</v>
      </c>
      <c r="R1082" s="916">
        <v>12</v>
      </c>
      <c r="S1082" s="1009">
        <v>132000</v>
      </c>
    </row>
    <row r="1083" spans="1:19" s="30" customFormat="1" ht="23.25">
      <c r="A1083" s="913" t="s">
        <v>37669</v>
      </c>
      <c r="B1083" s="887" t="s">
        <v>280</v>
      </c>
      <c r="C1083" s="887" t="s">
        <v>115</v>
      </c>
      <c r="D1083" s="887" t="s">
        <v>22385</v>
      </c>
      <c r="E1083" s="342">
        <v>8000</v>
      </c>
      <c r="F1083" s="887" t="s">
        <v>22386</v>
      </c>
      <c r="G1083" s="376" t="s">
        <v>22387</v>
      </c>
      <c r="H1083" s="449" t="s">
        <v>22297</v>
      </c>
      <c r="I1083" s="449" t="s">
        <v>21570</v>
      </c>
      <c r="J1083" s="449"/>
      <c r="K1083" s="915">
        <v>1</v>
      </c>
      <c r="L1083" s="916">
        <v>3</v>
      </c>
      <c r="M1083" s="342">
        <v>19466.669999999998</v>
      </c>
      <c r="N1083" s="916">
        <v>1</v>
      </c>
      <c r="O1083" s="916">
        <v>6</v>
      </c>
      <c r="P1083" s="342">
        <v>48000</v>
      </c>
      <c r="Q1083" s="916">
        <v>1</v>
      </c>
      <c r="R1083" s="916">
        <v>12</v>
      </c>
      <c r="S1083" s="1009">
        <v>96000</v>
      </c>
    </row>
    <row r="1084" spans="1:19" s="30" customFormat="1" ht="23.25">
      <c r="A1084" s="913" t="s">
        <v>37669</v>
      </c>
      <c r="B1084" s="887" t="s">
        <v>280</v>
      </c>
      <c r="C1084" s="887" t="s">
        <v>115</v>
      </c>
      <c r="D1084" s="887" t="s">
        <v>22388</v>
      </c>
      <c r="E1084" s="342">
        <v>12000</v>
      </c>
      <c r="F1084" s="887" t="s">
        <v>22389</v>
      </c>
      <c r="G1084" s="376" t="s">
        <v>22390</v>
      </c>
      <c r="H1084" s="449" t="s">
        <v>21522</v>
      </c>
      <c r="I1084" s="449"/>
      <c r="J1084" s="449" t="s">
        <v>21518</v>
      </c>
      <c r="K1084" s="915">
        <v>1</v>
      </c>
      <c r="L1084" s="916">
        <v>12</v>
      </c>
      <c r="M1084" s="342">
        <v>144000</v>
      </c>
      <c r="N1084" s="916">
        <v>1</v>
      </c>
      <c r="O1084" s="916">
        <v>6</v>
      </c>
      <c r="P1084" s="342">
        <v>71975.83</v>
      </c>
      <c r="Q1084" s="916">
        <v>1</v>
      </c>
      <c r="R1084" s="916">
        <v>12</v>
      </c>
      <c r="S1084" s="1009">
        <v>144000</v>
      </c>
    </row>
    <row r="1085" spans="1:19" s="30" customFormat="1" ht="23.25">
      <c r="A1085" s="913" t="s">
        <v>37669</v>
      </c>
      <c r="B1085" s="887" t="s">
        <v>280</v>
      </c>
      <c r="C1085" s="887" t="s">
        <v>115</v>
      </c>
      <c r="D1085" s="887" t="s">
        <v>21610</v>
      </c>
      <c r="E1085" s="342">
        <v>10000</v>
      </c>
      <c r="F1085" s="887" t="s">
        <v>22391</v>
      </c>
      <c r="G1085" s="376" t="s">
        <v>22392</v>
      </c>
      <c r="H1085" s="449" t="s">
        <v>21522</v>
      </c>
      <c r="I1085" s="449"/>
      <c r="J1085" s="449" t="s">
        <v>21518</v>
      </c>
      <c r="K1085" s="915">
        <v>1</v>
      </c>
      <c r="L1085" s="916">
        <v>12</v>
      </c>
      <c r="M1085" s="342">
        <v>114666.67</v>
      </c>
      <c r="N1085" s="916">
        <v>1</v>
      </c>
      <c r="O1085" s="916">
        <v>3</v>
      </c>
      <c r="P1085" s="342">
        <v>29597.229999999996</v>
      </c>
      <c r="Q1085" s="916"/>
      <c r="R1085" s="916"/>
      <c r="S1085" s="1009"/>
    </row>
    <row r="1086" spans="1:19" s="30" customFormat="1" ht="23.25">
      <c r="A1086" s="913" t="s">
        <v>37669</v>
      </c>
      <c r="B1086" s="887" t="s">
        <v>280</v>
      </c>
      <c r="C1086" s="887" t="s">
        <v>115</v>
      </c>
      <c r="D1086" s="887" t="s">
        <v>21554</v>
      </c>
      <c r="E1086" s="342">
        <v>15000</v>
      </c>
      <c r="F1086" s="887" t="s">
        <v>22391</v>
      </c>
      <c r="G1086" s="376" t="s">
        <v>22392</v>
      </c>
      <c r="H1086" s="449" t="s">
        <v>21522</v>
      </c>
      <c r="I1086" s="449"/>
      <c r="J1086" s="449" t="s">
        <v>21518</v>
      </c>
      <c r="K1086" s="915"/>
      <c r="L1086" s="916"/>
      <c r="M1086" s="342"/>
      <c r="N1086" s="916">
        <v>1</v>
      </c>
      <c r="O1086" s="916">
        <v>3</v>
      </c>
      <c r="P1086" s="342">
        <v>45500</v>
      </c>
      <c r="Q1086" s="916"/>
      <c r="R1086" s="916"/>
      <c r="S1086" s="1009"/>
    </row>
    <row r="1087" spans="1:19" s="30" customFormat="1" ht="23.25">
      <c r="A1087" s="913" t="s">
        <v>37669</v>
      </c>
      <c r="B1087" s="887" t="s">
        <v>280</v>
      </c>
      <c r="C1087" s="887" t="s">
        <v>115</v>
      </c>
      <c r="D1087" s="887" t="s">
        <v>21691</v>
      </c>
      <c r="E1087" s="342">
        <v>10000</v>
      </c>
      <c r="F1087" s="887" t="s">
        <v>22393</v>
      </c>
      <c r="G1087" s="376" t="s">
        <v>22394</v>
      </c>
      <c r="H1087" s="449" t="s">
        <v>21517</v>
      </c>
      <c r="I1087" s="449"/>
      <c r="J1087" s="449" t="s">
        <v>21518</v>
      </c>
      <c r="K1087" s="915"/>
      <c r="L1087" s="916"/>
      <c r="M1087" s="342"/>
      <c r="N1087" s="916"/>
      <c r="O1087" s="916"/>
      <c r="P1087" s="342"/>
      <c r="Q1087" s="916">
        <v>1</v>
      </c>
      <c r="R1087" s="916">
        <v>12</v>
      </c>
      <c r="S1087" s="1009">
        <v>120000</v>
      </c>
    </row>
    <row r="1088" spans="1:19" s="30" customFormat="1" ht="23.25">
      <c r="A1088" s="913" t="s">
        <v>37669</v>
      </c>
      <c r="B1088" s="887" t="s">
        <v>280</v>
      </c>
      <c r="C1088" s="887" t="s">
        <v>115</v>
      </c>
      <c r="D1088" s="887" t="s">
        <v>22395</v>
      </c>
      <c r="E1088" s="342">
        <v>7000</v>
      </c>
      <c r="F1088" s="887" t="s">
        <v>22396</v>
      </c>
      <c r="G1088" s="376" t="s">
        <v>22397</v>
      </c>
      <c r="H1088" s="449" t="s">
        <v>21517</v>
      </c>
      <c r="I1088" s="449"/>
      <c r="J1088" s="449" t="s">
        <v>21518</v>
      </c>
      <c r="K1088" s="915">
        <v>1</v>
      </c>
      <c r="L1088" s="916">
        <v>12</v>
      </c>
      <c r="M1088" s="342">
        <v>83998.06</v>
      </c>
      <c r="N1088" s="916">
        <v>1</v>
      </c>
      <c r="O1088" s="916">
        <v>6</v>
      </c>
      <c r="P1088" s="342">
        <v>42000</v>
      </c>
      <c r="Q1088" s="916">
        <v>1</v>
      </c>
      <c r="R1088" s="916">
        <v>12</v>
      </c>
      <c r="S1088" s="1009">
        <v>84000</v>
      </c>
    </row>
    <row r="1089" spans="1:19" s="30" customFormat="1" ht="23.25">
      <c r="A1089" s="913" t="s">
        <v>37669</v>
      </c>
      <c r="B1089" s="887" t="s">
        <v>280</v>
      </c>
      <c r="C1089" s="887" t="s">
        <v>115</v>
      </c>
      <c r="D1089" s="887" t="s">
        <v>21844</v>
      </c>
      <c r="E1089" s="342">
        <v>3500</v>
      </c>
      <c r="F1089" s="887" t="s">
        <v>22398</v>
      </c>
      <c r="G1089" s="376" t="s">
        <v>22399</v>
      </c>
      <c r="H1089" s="449" t="s">
        <v>22400</v>
      </c>
      <c r="I1089" s="449" t="s">
        <v>21570</v>
      </c>
      <c r="J1089" s="449"/>
      <c r="K1089" s="915">
        <v>1</v>
      </c>
      <c r="L1089" s="916">
        <v>12</v>
      </c>
      <c r="M1089" s="342">
        <v>40955.350000000006</v>
      </c>
      <c r="N1089" s="916">
        <v>1</v>
      </c>
      <c r="O1089" s="916">
        <v>3</v>
      </c>
      <c r="P1089" s="342">
        <v>7756.67</v>
      </c>
      <c r="Q1089" s="916"/>
      <c r="R1089" s="916"/>
      <c r="S1089" s="1009"/>
    </row>
    <row r="1090" spans="1:19" s="30" customFormat="1" ht="23.25">
      <c r="A1090" s="913" t="s">
        <v>37669</v>
      </c>
      <c r="B1090" s="887" t="s">
        <v>280</v>
      </c>
      <c r="C1090" s="887" t="s">
        <v>115</v>
      </c>
      <c r="D1090" s="887" t="s">
        <v>21587</v>
      </c>
      <c r="E1090" s="342">
        <v>8000</v>
      </c>
      <c r="F1090" s="887" t="s">
        <v>22401</v>
      </c>
      <c r="G1090" s="376" t="s">
        <v>22402</v>
      </c>
      <c r="H1090" s="449" t="s">
        <v>21522</v>
      </c>
      <c r="I1090" s="449"/>
      <c r="J1090" s="449" t="s">
        <v>21518</v>
      </c>
      <c r="K1090" s="915">
        <v>1</v>
      </c>
      <c r="L1090" s="916">
        <v>11</v>
      </c>
      <c r="M1090" s="342">
        <v>88000</v>
      </c>
      <c r="N1090" s="916">
        <v>1</v>
      </c>
      <c r="O1090" s="916">
        <v>1</v>
      </c>
      <c r="P1090" s="342">
        <v>2400</v>
      </c>
      <c r="Q1090" s="916">
        <v>1</v>
      </c>
      <c r="R1090" s="916">
        <v>12</v>
      </c>
      <c r="S1090" s="1009">
        <v>96000</v>
      </c>
    </row>
    <row r="1091" spans="1:19" s="30" customFormat="1" ht="23.25">
      <c r="A1091" s="913" t="s">
        <v>37669</v>
      </c>
      <c r="B1091" s="887" t="s">
        <v>280</v>
      </c>
      <c r="C1091" s="887" t="s">
        <v>115</v>
      </c>
      <c r="D1091" s="887" t="s">
        <v>22403</v>
      </c>
      <c r="E1091" s="342">
        <v>14500</v>
      </c>
      <c r="F1091" s="887" t="s">
        <v>22401</v>
      </c>
      <c r="G1091" s="376" t="s">
        <v>22402</v>
      </c>
      <c r="H1091" s="449" t="s">
        <v>21522</v>
      </c>
      <c r="I1091" s="449"/>
      <c r="J1091" s="449" t="s">
        <v>21518</v>
      </c>
      <c r="K1091" s="915"/>
      <c r="L1091" s="916"/>
      <c r="M1091" s="342"/>
      <c r="N1091" s="916">
        <v>1</v>
      </c>
      <c r="O1091" s="916">
        <v>6</v>
      </c>
      <c r="P1091" s="342">
        <v>83133.33</v>
      </c>
      <c r="Q1091" s="916"/>
      <c r="R1091" s="916"/>
      <c r="S1091" s="1009"/>
    </row>
    <row r="1092" spans="1:19" s="30" customFormat="1" ht="23.25">
      <c r="A1092" s="913" t="s">
        <v>37669</v>
      </c>
      <c r="B1092" s="887" t="s">
        <v>280</v>
      </c>
      <c r="C1092" s="887" t="s">
        <v>115</v>
      </c>
      <c r="D1092" s="887" t="s">
        <v>22404</v>
      </c>
      <c r="E1092" s="342">
        <v>11000</v>
      </c>
      <c r="F1092" s="887" t="s">
        <v>22405</v>
      </c>
      <c r="G1092" s="376" t="s">
        <v>22406</v>
      </c>
      <c r="H1092" s="449" t="s">
        <v>21522</v>
      </c>
      <c r="I1092" s="449"/>
      <c r="J1092" s="449" t="s">
        <v>21518</v>
      </c>
      <c r="K1092" s="915"/>
      <c r="L1092" s="916"/>
      <c r="M1092" s="342"/>
      <c r="N1092" s="916">
        <v>1</v>
      </c>
      <c r="O1092" s="916">
        <v>6</v>
      </c>
      <c r="P1092" s="342">
        <v>71853.679999999993</v>
      </c>
      <c r="Q1092" s="916">
        <v>1</v>
      </c>
      <c r="R1092" s="916">
        <v>12</v>
      </c>
      <c r="S1092" s="1009">
        <v>132000</v>
      </c>
    </row>
    <row r="1093" spans="1:19" s="30" customFormat="1" ht="23.25">
      <c r="A1093" s="913" t="s">
        <v>37669</v>
      </c>
      <c r="B1093" s="887" t="s">
        <v>280</v>
      </c>
      <c r="C1093" s="887" t="s">
        <v>115</v>
      </c>
      <c r="D1093" s="887" t="s">
        <v>22407</v>
      </c>
      <c r="E1093" s="342">
        <v>12000</v>
      </c>
      <c r="F1093" s="887" t="s">
        <v>22408</v>
      </c>
      <c r="G1093" s="376" t="s">
        <v>22409</v>
      </c>
      <c r="H1093" s="449" t="s">
        <v>21553</v>
      </c>
      <c r="I1093" s="449"/>
      <c r="J1093" s="449" t="s">
        <v>21518</v>
      </c>
      <c r="K1093" s="915">
        <v>1</v>
      </c>
      <c r="L1093" s="916">
        <v>12</v>
      </c>
      <c r="M1093" s="342">
        <v>144000</v>
      </c>
      <c r="N1093" s="916">
        <v>1</v>
      </c>
      <c r="O1093" s="916">
        <v>6</v>
      </c>
      <c r="P1093" s="342">
        <v>72000</v>
      </c>
      <c r="Q1093" s="916">
        <v>1</v>
      </c>
      <c r="R1093" s="916">
        <v>12</v>
      </c>
      <c r="S1093" s="1009">
        <v>144000</v>
      </c>
    </row>
    <row r="1094" spans="1:19" s="30" customFormat="1" ht="23.25">
      <c r="A1094" s="913" t="s">
        <v>37669</v>
      </c>
      <c r="B1094" s="887" t="s">
        <v>280</v>
      </c>
      <c r="C1094" s="887" t="s">
        <v>115</v>
      </c>
      <c r="D1094" s="887" t="s">
        <v>22410</v>
      </c>
      <c r="E1094" s="342">
        <v>9000</v>
      </c>
      <c r="F1094" s="887" t="s">
        <v>22411</v>
      </c>
      <c r="G1094" s="376" t="s">
        <v>22412</v>
      </c>
      <c r="H1094" s="449" t="s">
        <v>21635</v>
      </c>
      <c r="I1094" s="449"/>
      <c r="J1094" s="449" t="s">
        <v>21518</v>
      </c>
      <c r="K1094" s="915">
        <v>1</v>
      </c>
      <c r="L1094" s="916">
        <v>12</v>
      </c>
      <c r="M1094" s="342">
        <v>107919.98999999999</v>
      </c>
      <c r="N1094" s="916">
        <v>1</v>
      </c>
      <c r="O1094" s="916">
        <v>6</v>
      </c>
      <c r="P1094" s="342">
        <v>53749.37</v>
      </c>
      <c r="Q1094" s="916">
        <v>1</v>
      </c>
      <c r="R1094" s="916">
        <v>12</v>
      </c>
      <c r="S1094" s="1009">
        <v>108000</v>
      </c>
    </row>
    <row r="1095" spans="1:19" s="30" customFormat="1" ht="23.25">
      <c r="A1095" s="913" t="s">
        <v>37669</v>
      </c>
      <c r="B1095" s="887" t="s">
        <v>280</v>
      </c>
      <c r="C1095" s="887" t="s">
        <v>115</v>
      </c>
      <c r="D1095" s="887" t="s">
        <v>22413</v>
      </c>
      <c r="E1095" s="342">
        <v>12000</v>
      </c>
      <c r="F1095" s="887" t="s">
        <v>22414</v>
      </c>
      <c r="G1095" s="376" t="s">
        <v>22415</v>
      </c>
      <c r="H1095" s="449" t="s">
        <v>21623</v>
      </c>
      <c r="I1095" s="449"/>
      <c r="J1095" s="449" t="s">
        <v>21518</v>
      </c>
      <c r="K1095" s="915">
        <v>1</v>
      </c>
      <c r="L1095" s="916">
        <v>12</v>
      </c>
      <c r="M1095" s="342">
        <v>143812.5</v>
      </c>
      <c r="N1095" s="916">
        <v>1</v>
      </c>
      <c r="O1095" s="916">
        <v>6</v>
      </c>
      <c r="P1095" s="342">
        <v>71967.5</v>
      </c>
      <c r="Q1095" s="916">
        <v>1</v>
      </c>
      <c r="R1095" s="916">
        <v>12</v>
      </c>
      <c r="S1095" s="1009">
        <v>144000</v>
      </c>
    </row>
    <row r="1096" spans="1:19" s="30" customFormat="1" ht="23.25">
      <c r="A1096" s="913" t="s">
        <v>37669</v>
      </c>
      <c r="B1096" s="887" t="s">
        <v>280</v>
      </c>
      <c r="C1096" s="887" t="s">
        <v>115</v>
      </c>
      <c r="D1096" s="887" t="s">
        <v>21531</v>
      </c>
      <c r="E1096" s="342">
        <v>10000</v>
      </c>
      <c r="F1096" s="887" t="s">
        <v>22416</v>
      </c>
      <c r="G1096" s="376" t="s">
        <v>22417</v>
      </c>
      <c r="H1096" s="449" t="s">
        <v>22297</v>
      </c>
      <c r="I1096" s="449"/>
      <c r="J1096" s="449" t="s">
        <v>21518</v>
      </c>
      <c r="K1096" s="915">
        <v>1</v>
      </c>
      <c r="L1096" s="916">
        <v>12</v>
      </c>
      <c r="M1096" s="342">
        <v>119331.25</v>
      </c>
      <c r="N1096" s="916">
        <v>1</v>
      </c>
      <c r="O1096" s="916">
        <v>6</v>
      </c>
      <c r="P1096" s="342">
        <v>59993.05</v>
      </c>
      <c r="Q1096" s="916">
        <v>1</v>
      </c>
      <c r="R1096" s="916">
        <v>12</v>
      </c>
      <c r="S1096" s="1009">
        <v>120000</v>
      </c>
    </row>
    <row r="1097" spans="1:19" s="30" customFormat="1" ht="23.25">
      <c r="A1097" s="913" t="s">
        <v>37669</v>
      </c>
      <c r="B1097" s="887" t="s">
        <v>280</v>
      </c>
      <c r="C1097" s="887" t="s">
        <v>115</v>
      </c>
      <c r="D1097" s="887" t="s">
        <v>21550</v>
      </c>
      <c r="E1097" s="342">
        <v>8000</v>
      </c>
      <c r="F1097" s="887" t="s">
        <v>22418</v>
      </c>
      <c r="G1097" s="376" t="s">
        <v>22419</v>
      </c>
      <c r="H1097" s="449" t="s">
        <v>21522</v>
      </c>
      <c r="I1097" s="449"/>
      <c r="J1097" s="449" t="s">
        <v>21518</v>
      </c>
      <c r="K1097" s="915"/>
      <c r="L1097" s="916"/>
      <c r="M1097" s="342"/>
      <c r="N1097" s="916">
        <v>1</v>
      </c>
      <c r="O1097" s="916">
        <v>3</v>
      </c>
      <c r="P1097" s="342">
        <v>22131.66</v>
      </c>
      <c r="Q1097" s="916"/>
      <c r="R1097" s="916"/>
      <c r="S1097" s="1009"/>
    </row>
    <row r="1098" spans="1:19" s="30" customFormat="1" ht="23.25">
      <c r="A1098" s="913" t="s">
        <v>37669</v>
      </c>
      <c r="B1098" s="887" t="s">
        <v>280</v>
      </c>
      <c r="C1098" s="887" t="s">
        <v>115</v>
      </c>
      <c r="D1098" s="887" t="s">
        <v>21554</v>
      </c>
      <c r="E1098" s="342">
        <v>15000</v>
      </c>
      <c r="F1098" s="887" t="s">
        <v>22420</v>
      </c>
      <c r="G1098" s="376" t="s">
        <v>22421</v>
      </c>
      <c r="H1098" s="449" t="s">
        <v>21522</v>
      </c>
      <c r="I1098" s="449"/>
      <c r="J1098" s="449" t="s">
        <v>21518</v>
      </c>
      <c r="K1098" s="915">
        <v>1</v>
      </c>
      <c r="L1098" s="916">
        <v>3</v>
      </c>
      <c r="M1098" s="342">
        <v>45000</v>
      </c>
      <c r="N1098" s="916">
        <v>1</v>
      </c>
      <c r="O1098" s="916">
        <v>3</v>
      </c>
      <c r="P1098" s="342">
        <v>44790.62</v>
      </c>
      <c r="Q1098" s="916"/>
      <c r="R1098" s="916"/>
      <c r="S1098" s="1009"/>
    </row>
    <row r="1099" spans="1:19" s="30" customFormat="1" ht="23.25">
      <c r="A1099" s="913" t="s">
        <v>37669</v>
      </c>
      <c r="B1099" s="887" t="s">
        <v>280</v>
      </c>
      <c r="C1099" s="887" t="s">
        <v>115</v>
      </c>
      <c r="D1099" s="887" t="s">
        <v>22422</v>
      </c>
      <c r="E1099" s="342">
        <v>4500</v>
      </c>
      <c r="F1099" s="887" t="s">
        <v>22423</v>
      </c>
      <c r="G1099" s="376" t="s">
        <v>22424</v>
      </c>
      <c r="H1099" s="449" t="s">
        <v>22425</v>
      </c>
      <c r="I1099" s="449"/>
      <c r="J1099" s="449" t="s">
        <v>22425</v>
      </c>
      <c r="K1099" s="915">
        <v>1</v>
      </c>
      <c r="L1099" s="916">
        <v>12</v>
      </c>
      <c r="M1099" s="342">
        <v>54000</v>
      </c>
      <c r="N1099" s="916">
        <v>1</v>
      </c>
      <c r="O1099" s="916">
        <v>6</v>
      </c>
      <c r="P1099" s="342">
        <v>27000</v>
      </c>
      <c r="Q1099" s="916">
        <v>1</v>
      </c>
      <c r="R1099" s="916">
        <v>12</v>
      </c>
      <c r="S1099" s="1009">
        <v>54000</v>
      </c>
    </row>
    <row r="1100" spans="1:19" s="30" customFormat="1" ht="23.25">
      <c r="A1100" s="913" t="s">
        <v>37669</v>
      </c>
      <c r="B1100" s="887" t="s">
        <v>280</v>
      </c>
      <c r="C1100" s="887" t="s">
        <v>115</v>
      </c>
      <c r="D1100" s="887" t="s">
        <v>22133</v>
      </c>
      <c r="E1100" s="342">
        <v>13000</v>
      </c>
      <c r="F1100" s="887" t="s">
        <v>22426</v>
      </c>
      <c r="G1100" s="376" t="s">
        <v>22427</v>
      </c>
      <c r="H1100" s="449" t="s">
        <v>21553</v>
      </c>
      <c r="I1100" s="449"/>
      <c r="J1100" s="449" t="s">
        <v>21518</v>
      </c>
      <c r="K1100" s="915">
        <v>1</v>
      </c>
      <c r="L1100" s="916">
        <v>12</v>
      </c>
      <c r="M1100" s="342">
        <v>156000</v>
      </c>
      <c r="N1100" s="916">
        <v>1</v>
      </c>
      <c r="O1100" s="916">
        <v>6</v>
      </c>
      <c r="P1100" s="342">
        <v>78000</v>
      </c>
      <c r="Q1100" s="916">
        <v>1</v>
      </c>
      <c r="R1100" s="916">
        <v>12</v>
      </c>
      <c r="S1100" s="1009">
        <v>156000</v>
      </c>
    </row>
    <row r="1101" spans="1:19" s="30" customFormat="1" ht="23.25">
      <c r="A1101" s="913" t="s">
        <v>37669</v>
      </c>
      <c r="B1101" s="887" t="s">
        <v>280</v>
      </c>
      <c r="C1101" s="887" t="s">
        <v>115</v>
      </c>
      <c r="D1101" s="887" t="s">
        <v>21554</v>
      </c>
      <c r="E1101" s="342">
        <v>15000</v>
      </c>
      <c r="F1101" s="887" t="s">
        <v>22428</v>
      </c>
      <c r="G1101" s="376" t="s">
        <v>22429</v>
      </c>
      <c r="H1101" s="449" t="s">
        <v>21522</v>
      </c>
      <c r="I1101" s="449"/>
      <c r="J1101" s="449" t="s">
        <v>21518</v>
      </c>
      <c r="K1101" s="915">
        <v>1</v>
      </c>
      <c r="L1101" s="916">
        <v>12</v>
      </c>
      <c r="M1101" s="342">
        <v>180000</v>
      </c>
      <c r="N1101" s="916">
        <v>1</v>
      </c>
      <c r="O1101" s="916">
        <v>6</v>
      </c>
      <c r="P1101" s="342">
        <v>90000</v>
      </c>
      <c r="Q1101" s="916">
        <v>1</v>
      </c>
      <c r="R1101" s="916">
        <v>12</v>
      </c>
      <c r="S1101" s="1009">
        <v>180000</v>
      </c>
    </row>
    <row r="1102" spans="1:19" s="30" customFormat="1" ht="23.25">
      <c r="A1102" s="913" t="s">
        <v>37669</v>
      </c>
      <c r="B1102" s="887" t="s">
        <v>280</v>
      </c>
      <c r="C1102" s="887" t="s">
        <v>115</v>
      </c>
      <c r="D1102" s="887" t="s">
        <v>22112</v>
      </c>
      <c r="E1102" s="342">
        <v>12000</v>
      </c>
      <c r="F1102" s="887" t="s">
        <v>22430</v>
      </c>
      <c r="G1102" s="376" t="s">
        <v>22431</v>
      </c>
      <c r="H1102" s="449" t="s">
        <v>21530</v>
      </c>
      <c r="I1102" s="449"/>
      <c r="J1102" s="449" t="s">
        <v>21518</v>
      </c>
      <c r="K1102" s="915">
        <v>1</v>
      </c>
      <c r="L1102" s="916">
        <v>10</v>
      </c>
      <c r="M1102" s="342">
        <v>117553.33</v>
      </c>
      <c r="N1102" s="916">
        <v>1</v>
      </c>
      <c r="O1102" s="916">
        <v>6</v>
      </c>
      <c r="P1102" s="342">
        <v>71752.489999999991</v>
      </c>
      <c r="Q1102" s="916">
        <v>1</v>
      </c>
      <c r="R1102" s="916">
        <v>12</v>
      </c>
      <c r="S1102" s="1009">
        <v>144000</v>
      </c>
    </row>
    <row r="1103" spans="1:19" s="30" customFormat="1" ht="23.25">
      <c r="A1103" s="913" t="s">
        <v>37669</v>
      </c>
      <c r="B1103" s="887" t="s">
        <v>280</v>
      </c>
      <c r="C1103" s="887" t="s">
        <v>115</v>
      </c>
      <c r="D1103" s="887" t="s">
        <v>21554</v>
      </c>
      <c r="E1103" s="342">
        <v>15000</v>
      </c>
      <c r="F1103" s="887" t="s">
        <v>22432</v>
      </c>
      <c r="G1103" s="376" t="s">
        <v>22433</v>
      </c>
      <c r="H1103" s="449" t="s">
        <v>21522</v>
      </c>
      <c r="I1103" s="449"/>
      <c r="J1103" s="449" t="s">
        <v>21518</v>
      </c>
      <c r="K1103" s="915">
        <v>1</v>
      </c>
      <c r="L1103" s="916">
        <v>12</v>
      </c>
      <c r="M1103" s="342">
        <v>179967.71</v>
      </c>
      <c r="N1103" s="916">
        <v>1</v>
      </c>
      <c r="O1103" s="916">
        <v>6</v>
      </c>
      <c r="P1103" s="342">
        <v>90000</v>
      </c>
      <c r="Q1103" s="916">
        <v>1</v>
      </c>
      <c r="R1103" s="916">
        <v>12</v>
      </c>
      <c r="S1103" s="1009">
        <v>180000</v>
      </c>
    </row>
    <row r="1104" spans="1:19" s="30" customFormat="1" ht="23.25">
      <c r="A1104" s="913" t="s">
        <v>37669</v>
      </c>
      <c r="B1104" s="887" t="s">
        <v>280</v>
      </c>
      <c r="C1104" s="887" t="s">
        <v>115</v>
      </c>
      <c r="D1104" s="887" t="s">
        <v>21514</v>
      </c>
      <c r="E1104" s="342">
        <v>12000</v>
      </c>
      <c r="F1104" s="887" t="s">
        <v>22434</v>
      </c>
      <c r="G1104" s="376" t="s">
        <v>22435</v>
      </c>
      <c r="H1104" s="449" t="s">
        <v>21517</v>
      </c>
      <c r="I1104" s="449"/>
      <c r="J1104" s="449" t="s">
        <v>21518</v>
      </c>
      <c r="K1104" s="915">
        <v>1</v>
      </c>
      <c r="L1104" s="916">
        <v>1</v>
      </c>
      <c r="M1104" s="342">
        <v>11996.67</v>
      </c>
      <c r="N1104" s="917"/>
      <c r="O1104" s="917"/>
      <c r="P1104" s="342"/>
      <c r="Q1104" s="916"/>
      <c r="R1104" s="916"/>
      <c r="S1104" s="1009"/>
    </row>
    <row r="1105" spans="1:19" s="30" customFormat="1" ht="23.25">
      <c r="A1105" s="913" t="s">
        <v>37669</v>
      </c>
      <c r="B1105" s="887" t="s">
        <v>280</v>
      </c>
      <c r="C1105" s="887" t="s">
        <v>115</v>
      </c>
      <c r="D1105" s="887" t="s">
        <v>21613</v>
      </c>
      <c r="E1105" s="342">
        <v>13000</v>
      </c>
      <c r="F1105" s="887" t="s">
        <v>22436</v>
      </c>
      <c r="G1105" s="376" t="s">
        <v>22437</v>
      </c>
      <c r="H1105" s="449" t="s">
        <v>21517</v>
      </c>
      <c r="I1105" s="449"/>
      <c r="J1105" s="449" t="s">
        <v>21518</v>
      </c>
      <c r="K1105" s="915">
        <v>1</v>
      </c>
      <c r="L1105" s="916">
        <v>8</v>
      </c>
      <c r="M1105" s="342">
        <v>100100</v>
      </c>
      <c r="N1105" s="917"/>
      <c r="O1105" s="917"/>
      <c r="P1105" s="342"/>
      <c r="Q1105" s="916"/>
      <c r="R1105" s="916"/>
      <c r="S1105" s="1009"/>
    </row>
    <row r="1106" spans="1:19" s="30" customFormat="1" ht="23.25">
      <c r="A1106" s="913" t="s">
        <v>37669</v>
      </c>
      <c r="B1106" s="887" t="s">
        <v>280</v>
      </c>
      <c r="C1106" s="887" t="s">
        <v>115</v>
      </c>
      <c r="D1106" s="887" t="s">
        <v>21554</v>
      </c>
      <c r="E1106" s="342">
        <v>15000</v>
      </c>
      <c r="F1106" s="887" t="s">
        <v>22436</v>
      </c>
      <c r="G1106" s="376" t="s">
        <v>22437</v>
      </c>
      <c r="H1106" s="449" t="s">
        <v>21517</v>
      </c>
      <c r="I1106" s="449"/>
      <c r="J1106" s="449" t="s">
        <v>21518</v>
      </c>
      <c r="K1106" s="915">
        <v>1</v>
      </c>
      <c r="L1106" s="916">
        <v>3</v>
      </c>
      <c r="M1106" s="342">
        <v>45000</v>
      </c>
      <c r="N1106" s="917"/>
      <c r="O1106" s="917"/>
      <c r="P1106" s="342"/>
      <c r="Q1106" s="916"/>
      <c r="R1106" s="916"/>
      <c r="S1106" s="1009"/>
    </row>
    <row r="1107" spans="1:19" s="30" customFormat="1" ht="23.25">
      <c r="A1107" s="913" t="s">
        <v>37669</v>
      </c>
      <c r="B1107" s="887" t="s">
        <v>280</v>
      </c>
      <c r="C1107" s="887" t="s">
        <v>115</v>
      </c>
      <c r="D1107" s="887" t="s">
        <v>21617</v>
      </c>
      <c r="E1107" s="342">
        <v>12000</v>
      </c>
      <c r="F1107" s="887" t="s">
        <v>22438</v>
      </c>
      <c r="G1107" s="376" t="s">
        <v>22439</v>
      </c>
      <c r="H1107" s="449" t="s">
        <v>21522</v>
      </c>
      <c r="I1107" s="449"/>
      <c r="J1107" s="449" t="s">
        <v>21518</v>
      </c>
      <c r="K1107" s="915"/>
      <c r="L1107" s="916"/>
      <c r="M1107" s="342"/>
      <c r="N1107" s="916">
        <v>1</v>
      </c>
      <c r="O1107" s="916">
        <v>4</v>
      </c>
      <c r="P1107" s="342">
        <v>44799.17</v>
      </c>
      <c r="Q1107" s="916">
        <v>1</v>
      </c>
      <c r="R1107" s="916">
        <v>12</v>
      </c>
      <c r="S1107" s="1009">
        <v>144000</v>
      </c>
    </row>
    <row r="1108" spans="1:19" s="30" customFormat="1" ht="23.25">
      <c r="A1108" s="913" t="s">
        <v>37669</v>
      </c>
      <c r="B1108" s="887" t="s">
        <v>280</v>
      </c>
      <c r="C1108" s="887" t="s">
        <v>115</v>
      </c>
      <c r="D1108" s="887" t="s">
        <v>22440</v>
      </c>
      <c r="E1108" s="342">
        <v>12000</v>
      </c>
      <c r="F1108" s="887" t="s">
        <v>22441</v>
      </c>
      <c r="G1108" s="376" t="s">
        <v>22442</v>
      </c>
      <c r="H1108" s="449" t="s">
        <v>21782</v>
      </c>
      <c r="I1108" s="449"/>
      <c r="J1108" s="449" t="s">
        <v>21518</v>
      </c>
      <c r="K1108" s="915">
        <v>1</v>
      </c>
      <c r="L1108" s="916">
        <v>12</v>
      </c>
      <c r="M1108" s="342">
        <v>144000</v>
      </c>
      <c r="N1108" s="916">
        <v>1</v>
      </c>
      <c r="O1108" s="916">
        <v>6</v>
      </c>
      <c r="P1108" s="342">
        <v>71995</v>
      </c>
      <c r="Q1108" s="916">
        <v>1</v>
      </c>
      <c r="R1108" s="916">
        <v>12</v>
      </c>
      <c r="S1108" s="1009">
        <v>144000</v>
      </c>
    </row>
    <row r="1109" spans="1:19" s="30" customFormat="1" ht="23.25">
      <c r="A1109" s="913" t="s">
        <v>37669</v>
      </c>
      <c r="B1109" s="887" t="s">
        <v>280</v>
      </c>
      <c r="C1109" s="887" t="s">
        <v>115</v>
      </c>
      <c r="D1109" s="887" t="s">
        <v>21610</v>
      </c>
      <c r="E1109" s="342">
        <v>10000</v>
      </c>
      <c r="F1109" s="887" t="s">
        <v>22443</v>
      </c>
      <c r="G1109" s="376" t="s">
        <v>22444</v>
      </c>
      <c r="H1109" s="449" t="s">
        <v>21522</v>
      </c>
      <c r="I1109" s="449"/>
      <c r="J1109" s="449" t="s">
        <v>21518</v>
      </c>
      <c r="K1109" s="915">
        <v>1</v>
      </c>
      <c r="L1109" s="916">
        <v>12</v>
      </c>
      <c r="M1109" s="342">
        <v>114655.56</v>
      </c>
      <c r="N1109" s="916">
        <v>1</v>
      </c>
      <c r="O1109" s="916">
        <v>6</v>
      </c>
      <c r="P1109" s="342">
        <v>59992.36</v>
      </c>
      <c r="Q1109" s="916">
        <v>1</v>
      </c>
      <c r="R1109" s="916">
        <v>12</v>
      </c>
      <c r="S1109" s="1009">
        <v>120000</v>
      </c>
    </row>
    <row r="1110" spans="1:19" s="30" customFormat="1" ht="23.25">
      <c r="A1110" s="913" t="s">
        <v>37669</v>
      </c>
      <c r="B1110" s="887" t="s">
        <v>280</v>
      </c>
      <c r="C1110" s="887" t="s">
        <v>115</v>
      </c>
      <c r="D1110" s="887" t="s">
        <v>21546</v>
      </c>
      <c r="E1110" s="342">
        <v>10000</v>
      </c>
      <c r="F1110" s="887" t="s">
        <v>22445</v>
      </c>
      <c r="G1110" s="376" t="s">
        <v>22446</v>
      </c>
      <c r="H1110" s="449" t="s">
        <v>21599</v>
      </c>
      <c r="I1110" s="449"/>
      <c r="J1110" s="449" t="s">
        <v>21518</v>
      </c>
      <c r="K1110" s="915">
        <v>1</v>
      </c>
      <c r="L1110" s="916">
        <v>3</v>
      </c>
      <c r="M1110" s="342">
        <v>29981.25</v>
      </c>
      <c r="N1110" s="916">
        <v>1</v>
      </c>
      <c r="O1110" s="916">
        <v>6</v>
      </c>
      <c r="P1110" s="342">
        <v>59932.639999999999</v>
      </c>
      <c r="Q1110" s="916">
        <v>1</v>
      </c>
      <c r="R1110" s="916">
        <v>12</v>
      </c>
      <c r="S1110" s="1009">
        <v>120000</v>
      </c>
    </row>
    <row r="1111" spans="1:19" s="30" customFormat="1" ht="23.25">
      <c r="A1111" s="913" t="s">
        <v>37669</v>
      </c>
      <c r="B1111" s="887" t="s">
        <v>280</v>
      </c>
      <c r="C1111" s="887" t="s">
        <v>115</v>
      </c>
      <c r="D1111" s="887" t="s">
        <v>21783</v>
      </c>
      <c r="E1111" s="342">
        <v>10000</v>
      </c>
      <c r="F1111" s="887" t="s">
        <v>22447</v>
      </c>
      <c r="G1111" s="376" t="s">
        <v>22448</v>
      </c>
      <c r="H1111" s="449" t="s">
        <v>21530</v>
      </c>
      <c r="I1111" s="449"/>
      <c r="J1111" s="449" t="s">
        <v>21518</v>
      </c>
      <c r="K1111" s="915"/>
      <c r="L1111" s="916"/>
      <c r="M1111" s="342"/>
      <c r="N1111" s="916">
        <v>1</v>
      </c>
      <c r="O1111" s="916">
        <v>3</v>
      </c>
      <c r="P1111" s="342">
        <v>30333.33</v>
      </c>
      <c r="Q1111" s="916"/>
      <c r="R1111" s="916"/>
      <c r="S1111" s="1009"/>
    </row>
    <row r="1112" spans="1:19" s="30" customFormat="1" ht="23.25">
      <c r="A1112" s="913" t="s">
        <v>37669</v>
      </c>
      <c r="B1112" s="887" t="s">
        <v>280</v>
      </c>
      <c r="C1112" s="887" t="s">
        <v>115</v>
      </c>
      <c r="D1112" s="887" t="s">
        <v>21519</v>
      </c>
      <c r="E1112" s="342">
        <v>8000</v>
      </c>
      <c r="F1112" s="887" t="s">
        <v>22449</v>
      </c>
      <c r="G1112" s="376" t="s">
        <v>22450</v>
      </c>
      <c r="H1112" s="449" t="s">
        <v>21569</v>
      </c>
      <c r="I1112" s="449"/>
      <c r="J1112" s="449" t="s">
        <v>21560</v>
      </c>
      <c r="K1112" s="915"/>
      <c r="L1112" s="916"/>
      <c r="M1112" s="342"/>
      <c r="N1112" s="916">
        <v>1</v>
      </c>
      <c r="O1112" s="916">
        <v>4</v>
      </c>
      <c r="P1112" s="342">
        <v>28000</v>
      </c>
      <c r="Q1112" s="916"/>
      <c r="R1112" s="916"/>
      <c r="S1112" s="1009"/>
    </row>
    <row r="1113" spans="1:19" s="30" customFormat="1" ht="23.25">
      <c r="A1113" s="913" t="s">
        <v>37669</v>
      </c>
      <c r="B1113" s="887" t="s">
        <v>280</v>
      </c>
      <c r="C1113" s="887" t="s">
        <v>115</v>
      </c>
      <c r="D1113" s="887" t="s">
        <v>21643</v>
      </c>
      <c r="E1113" s="342">
        <v>5500</v>
      </c>
      <c r="F1113" s="887" t="s">
        <v>22451</v>
      </c>
      <c r="G1113" s="376" t="s">
        <v>22452</v>
      </c>
      <c r="H1113" s="449" t="s">
        <v>22453</v>
      </c>
      <c r="I1113" s="449" t="s">
        <v>21570</v>
      </c>
      <c r="J1113" s="449"/>
      <c r="K1113" s="915">
        <v>1</v>
      </c>
      <c r="L1113" s="916">
        <v>12</v>
      </c>
      <c r="M1113" s="342">
        <v>65998.09</v>
      </c>
      <c r="N1113" s="916">
        <v>1</v>
      </c>
      <c r="O1113" s="916">
        <v>6</v>
      </c>
      <c r="P1113" s="342">
        <v>32778.089999999997</v>
      </c>
      <c r="Q1113" s="916">
        <v>1</v>
      </c>
      <c r="R1113" s="916">
        <v>12</v>
      </c>
      <c r="S1113" s="1009">
        <v>66000</v>
      </c>
    </row>
    <row r="1114" spans="1:19" s="30" customFormat="1" ht="23.25">
      <c r="A1114" s="913" t="s">
        <v>37669</v>
      </c>
      <c r="B1114" s="887" t="s">
        <v>280</v>
      </c>
      <c r="C1114" s="887" t="s">
        <v>115</v>
      </c>
      <c r="D1114" s="887" t="s">
        <v>21844</v>
      </c>
      <c r="E1114" s="342">
        <v>3500</v>
      </c>
      <c r="F1114" s="887" t="s">
        <v>22454</v>
      </c>
      <c r="G1114" s="376" t="s">
        <v>22455</v>
      </c>
      <c r="H1114" s="449" t="s">
        <v>22456</v>
      </c>
      <c r="I1114" s="449" t="s">
        <v>22457</v>
      </c>
      <c r="J1114" s="449"/>
      <c r="K1114" s="915">
        <v>1</v>
      </c>
      <c r="L1114" s="916">
        <v>2</v>
      </c>
      <c r="M1114" s="342">
        <v>7583.33</v>
      </c>
      <c r="N1114" s="916">
        <v>1</v>
      </c>
      <c r="O1114" s="916">
        <v>6</v>
      </c>
      <c r="P1114" s="342">
        <v>21000</v>
      </c>
      <c r="Q1114" s="916">
        <v>1</v>
      </c>
      <c r="R1114" s="916">
        <v>12</v>
      </c>
      <c r="S1114" s="1009">
        <v>42000</v>
      </c>
    </row>
    <row r="1115" spans="1:19" s="30" customFormat="1" ht="23.25">
      <c r="A1115" s="913" t="s">
        <v>37669</v>
      </c>
      <c r="B1115" s="887" t="s">
        <v>280</v>
      </c>
      <c r="C1115" s="887" t="s">
        <v>115</v>
      </c>
      <c r="D1115" s="887" t="s">
        <v>21554</v>
      </c>
      <c r="E1115" s="342">
        <v>15000</v>
      </c>
      <c r="F1115" s="887" t="s">
        <v>22458</v>
      </c>
      <c r="G1115" s="376" t="s">
        <v>22459</v>
      </c>
      <c r="H1115" s="449" t="s">
        <v>21522</v>
      </c>
      <c r="I1115" s="449"/>
      <c r="J1115" s="449" t="s">
        <v>21518</v>
      </c>
      <c r="K1115" s="915">
        <v>1</v>
      </c>
      <c r="L1115" s="916">
        <v>3</v>
      </c>
      <c r="M1115" s="342">
        <v>36000</v>
      </c>
      <c r="N1115" s="916">
        <v>1</v>
      </c>
      <c r="O1115" s="916">
        <v>6</v>
      </c>
      <c r="P1115" s="342">
        <v>89908.33</v>
      </c>
      <c r="Q1115" s="916">
        <v>1</v>
      </c>
      <c r="R1115" s="916">
        <v>12</v>
      </c>
      <c r="S1115" s="1009">
        <v>180000</v>
      </c>
    </row>
    <row r="1116" spans="1:19" s="30" customFormat="1" ht="23.25">
      <c r="A1116" s="913" t="s">
        <v>37669</v>
      </c>
      <c r="B1116" s="887" t="s">
        <v>280</v>
      </c>
      <c r="C1116" s="887" t="s">
        <v>115</v>
      </c>
      <c r="D1116" s="887" t="s">
        <v>22460</v>
      </c>
      <c r="E1116" s="342">
        <v>12000</v>
      </c>
      <c r="F1116" s="887" t="s">
        <v>22461</v>
      </c>
      <c r="G1116" s="376" t="s">
        <v>22462</v>
      </c>
      <c r="H1116" s="449" t="s">
        <v>21553</v>
      </c>
      <c r="I1116" s="449"/>
      <c r="J1116" s="449" t="s">
        <v>21518</v>
      </c>
      <c r="K1116" s="915">
        <v>1</v>
      </c>
      <c r="L1116" s="916">
        <v>3</v>
      </c>
      <c r="M1116" s="342">
        <v>31185</v>
      </c>
      <c r="N1116" s="916">
        <v>1</v>
      </c>
      <c r="O1116" s="916">
        <v>6</v>
      </c>
      <c r="P1116" s="342">
        <v>71744.17</v>
      </c>
      <c r="Q1116" s="916">
        <v>1</v>
      </c>
      <c r="R1116" s="916">
        <v>12</v>
      </c>
      <c r="S1116" s="1009">
        <v>144000</v>
      </c>
    </row>
    <row r="1117" spans="1:19" s="30" customFormat="1" ht="23.25">
      <c r="A1117" s="913" t="s">
        <v>37669</v>
      </c>
      <c r="B1117" s="887" t="s">
        <v>280</v>
      </c>
      <c r="C1117" s="887" t="s">
        <v>115</v>
      </c>
      <c r="D1117" s="887" t="s">
        <v>22463</v>
      </c>
      <c r="E1117" s="342">
        <v>15000</v>
      </c>
      <c r="F1117" s="887" t="s">
        <v>22464</v>
      </c>
      <c r="G1117" s="376" t="s">
        <v>22465</v>
      </c>
      <c r="H1117" s="449" t="s">
        <v>22466</v>
      </c>
      <c r="I1117" s="449" t="s">
        <v>21798</v>
      </c>
      <c r="J1117" s="449"/>
      <c r="K1117" s="915">
        <v>1</v>
      </c>
      <c r="L1117" s="916">
        <v>2</v>
      </c>
      <c r="M1117" s="342">
        <v>31490.620000000003</v>
      </c>
      <c r="N1117" s="916">
        <v>1</v>
      </c>
      <c r="O1117" s="916">
        <v>6</v>
      </c>
      <c r="P1117" s="342">
        <v>89933.34</v>
      </c>
      <c r="Q1117" s="916">
        <v>1</v>
      </c>
      <c r="R1117" s="916">
        <v>12</v>
      </c>
      <c r="S1117" s="1009">
        <v>180000</v>
      </c>
    </row>
    <row r="1118" spans="1:19" s="30" customFormat="1" ht="23.25">
      <c r="A1118" s="913" t="s">
        <v>37669</v>
      </c>
      <c r="B1118" s="887" t="s">
        <v>280</v>
      </c>
      <c r="C1118" s="887" t="s">
        <v>115</v>
      </c>
      <c r="D1118" s="887" t="s">
        <v>21698</v>
      </c>
      <c r="E1118" s="342">
        <v>12000</v>
      </c>
      <c r="F1118" s="887" t="s">
        <v>22467</v>
      </c>
      <c r="G1118" s="376" t="s">
        <v>22468</v>
      </c>
      <c r="H1118" s="449" t="s">
        <v>21553</v>
      </c>
      <c r="I1118" s="449"/>
      <c r="J1118" s="449" t="s">
        <v>21518</v>
      </c>
      <c r="K1118" s="915">
        <v>1</v>
      </c>
      <c r="L1118" s="916">
        <v>12</v>
      </c>
      <c r="M1118" s="342">
        <v>143217.82999999999</v>
      </c>
      <c r="N1118" s="916">
        <v>1</v>
      </c>
      <c r="O1118" s="916">
        <v>6</v>
      </c>
      <c r="P1118" s="342">
        <v>71942.5</v>
      </c>
      <c r="Q1118" s="916">
        <v>1</v>
      </c>
      <c r="R1118" s="916">
        <v>12</v>
      </c>
      <c r="S1118" s="1009">
        <v>144000</v>
      </c>
    </row>
    <row r="1119" spans="1:19" s="30" customFormat="1" ht="23.25">
      <c r="A1119" s="913" t="s">
        <v>37669</v>
      </c>
      <c r="B1119" s="887" t="s">
        <v>280</v>
      </c>
      <c r="C1119" s="887" t="s">
        <v>115</v>
      </c>
      <c r="D1119" s="887" t="s">
        <v>21746</v>
      </c>
      <c r="E1119" s="342">
        <v>14500</v>
      </c>
      <c r="F1119" s="887" t="s">
        <v>22469</v>
      </c>
      <c r="G1119" s="376" t="s">
        <v>22470</v>
      </c>
      <c r="H1119" s="449" t="s">
        <v>22041</v>
      </c>
      <c r="I1119" s="449" t="s">
        <v>21798</v>
      </c>
      <c r="J1119" s="449"/>
      <c r="K1119" s="915">
        <v>1</v>
      </c>
      <c r="L1119" s="916">
        <v>3</v>
      </c>
      <c r="M1119" s="342">
        <v>33350</v>
      </c>
      <c r="N1119" s="917"/>
      <c r="O1119" s="917"/>
      <c r="P1119" s="342"/>
      <c r="Q1119" s="916"/>
      <c r="R1119" s="916"/>
      <c r="S1119" s="1009"/>
    </row>
    <row r="1120" spans="1:19" s="30" customFormat="1" ht="23.25">
      <c r="A1120" s="913" t="s">
        <v>37669</v>
      </c>
      <c r="B1120" s="887" t="s">
        <v>280</v>
      </c>
      <c r="C1120" s="887" t="s">
        <v>115</v>
      </c>
      <c r="D1120" s="887" t="s">
        <v>21554</v>
      </c>
      <c r="E1120" s="342">
        <v>15000</v>
      </c>
      <c r="F1120" s="887" t="s">
        <v>22471</v>
      </c>
      <c r="G1120" s="376" t="s">
        <v>22472</v>
      </c>
      <c r="H1120" s="449" t="s">
        <v>21553</v>
      </c>
      <c r="I1120" s="449"/>
      <c r="J1120" s="449" t="s">
        <v>21518</v>
      </c>
      <c r="K1120" s="915">
        <v>1</v>
      </c>
      <c r="L1120" s="916">
        <v>12</v>
      </c>
      <c r="M1120" s="342">
        <v>180000</v>
      </c>
      <c r="N1120" s="916">
        <v>1</v>
      </c>
      <c r="O1120" s="916">
        <v>6</v>
      </c>
      <c r="P1120" s="342">
        <v>90000</v>
      </c>
      <c r="Q1120" s="916">
        <v>1</v>
      </c>
      <c r="R1120" s="916">
        <v>12</v>
      </c>
      <c r="S1120" s="1009">
        <v>180000</v>
      </c>
    </row>
    <row r="1121" spans="1:19" s="30" customFormat="1" ht="23.25">
      <c r="A1121" s="913" t="s">
        <v>37669</v>
      </c>
      <c r="B1121" s="887" t="s">
        <v>280</v>
      </c>
      <c r="C1121" s="887" t="s">
        <v>115</v>
      </c>
      <c r="D1121" s="887" t="s">
        <v>21587</v>
      </c>
      <c r="E1121" s="342">
        <v>8000</v>
      </c>
      <c r="F1121" s="887" t="s">
        <v>22473</v>
      </c>
      <c r="G1121" s="376" t="s">
        <v>22474</v>
      </c>
      <c r="H1121" s="449" t="s">
        <v>21522</v>
      </c>
      <c r="I1121" s="449"/>
      <c r="J1121" s="449" t="s">
        <v>21518</v>
      </c>
      <c r="K1121" s="915">
        <v>1</v>
      </c>
      <c r="L1121" s="916">
        <v>12</v>
      </c>
      <c r="M1121" s="342">
        <v>96000</v>
      </c>
      <c r="N1121" s="916">
        <v>1</v>
      </c>
      <c r="O1121" s="916">
        <v>6</v>
      </c>
      <c r="P1121" s="342">
        <v>47999.44</v>
      </c>
      <c r="Q1121" s="916">
        <v>1</v>
      </c>
      <c r="R1121" s="916">
        <v>12</v>
      </c>
      <c r="S1121" s="1009">
        <v>96000</v>
      </c>
    </row>
    <row r="1122" spans="1:19" s="30" customFormat="1" ht="34.9">
      <c r="A1122" s="913" t="s">
        <v>37669</v>
      </c>
      <c r="B1122" s="887" t="s">
        <v>280</v>
      </c>
      <c r="C1122" s="887" t="s">
        <v>115</v>
      </c>
      <c r="D1122" s="887" t="s">
        <v>22475</v>
      </c>
      <c r="E1122" s="342">
        <v>9000</v>
      </c>
      <c r="F1122" s="887" t="s">
        <v>22476</v>
      </c>
      <c r="G1122" s="376" t="s">
        <v>22477</v>
      </c>
      <c r="H1122" s="449" t="s">
        <v>22478</v>
      </c>
      <c r="I1122" s="449"/>
      <c r="J1122" s="449" t="s">
        <v>21518</v>
      </c>
      <c r="K1122" s="915">
        <v>1</v>
      </c>
      <c r="L1122" s="916">
        <v>10</v>
      </c>
      <c r="M1122" s="342">
        <v>90000</v>
      </c>
      <c r="N1122" s="916">
        <v>1</v>
      </c>
      <c r="O1122" s="916">
        <v>6</v>
      </c>
      <c r="P1122" s="342">
        <v>54000</v>
      </c>
      <c r="Q1122" s="916">
        <v>1</v>
      </c>
      <c r="R1122" s="916">
        <v>12</v>
      </c>
      <c r="S1122" s="1009">
        <v>108000</v>
      </c>
    </row>
    <row r="1123" spans="1:19" s="30" customFormat="1" ht="23.25">
      <c r="A1123" s="913" t="s">
        <v>37669</v>
      </c>
      <c r="B1123" s="887" t="s">
        <v>280</v>
      </c>
      <c r="C1123" s="887" t="s">
        <v>115</v>
      </c>
      <c r="D1123" s="887" t="s">
        <v>22479</v>
      </c>
      <c r="E1123" s="342">
        <v>10000</v>
      </c>
      <c r="F1123" s="887" t="s">
        <v>22480</v>
      </c>
      <c r="G1123" s="376" t="s">
        <v>22481</v>
      </c>
      <c r="H1123" s="449" t="s">
        <v>21635</v>
      </c>
      <c r="I1123" s="449"/>
      <c r="J1123" s="449" t="s">
        <v>21518</v>
      </c>
      <c r="K1123" s="915">
        <v>1</v>
      </c>
      <c r="L1123" s="916">
        <v>12</v>
      </c>
      <c r="M1123" s="342">
        <v>119813.88</v>
      </c>
      <c r="N1123" s="916">
        <v>1</v>
      </c>
      <c r="O1123" s="916">
        <v>6</v>
      </c>
      <c r="P1123" s="342">
        <v>59681.25</v>
      </c>
      <c r="Q1123" s="916">
        <v>1</v>
      </c>
      <c r="R1123" s="916">
        <v>12</v>
      </c>
      <c r="S1123" s="1009">
        <v>120000</v>
      </c>
    </row>
    <row r="1124" spans="1:19" s="30" customFormat="1" ht="23.25">
      <c r="A1124" s="913" t="s">
        <v>37669</v>
      </c>
      <c r="B1124" s="887" t="s">
        <v>280</v>
      </c>
      <c r="C1124" s="887" t="s">
        <v>115</v>
      </c>
      <c r="D1124" s="887" t="s">
        <v>22030</v>
      </c>
      <c r="E1124" s="342">
        <v>13000</v>
      </c>
      <c r="F1124" s="887" t="s">
        <v>22482</v>
      </c>
      <c r="G1124" s="376" t="s">
        <v>22483</v>
      </c>
      <c r="H1124" s="449" t="s">
        <v>21522</v>
      </c>
      <c r="I1124" s="449"/>
      <c r="J1124" s="449" t="s">
        <v>21518</v>
      </c>
      <c r="K1124" s="915">
        <v>1</v>
      </c>
      <c r="L1124" s="916">
        <v>1</v>
      </c>
      <c r="M1124" s="342">
        <v>15166.67</v>
      </c>
      <c r="N1124" s="917"/>
      <c r="O1124" s="917"/>
      <c r="P1124" s="342"/>
      <c r="Q1124" s="916"/>
      <c r="R1124" s="916"/>
      <c r="S1124" s="1009"/>
    </row>
    <row r="1125" spans="1:19" s="30" customFormat="1" ht="23.25">
      <c r="A1125" s="913" t="s">
        <v>37669</v>
      </c>
      <c r="B1125" s="887" t="s">
        <v>280</v>
      </c>
      <c r="C1125" s="887" t="s">
        <v>115</v>
      </c>
      <c r="D1125" s="887" t="s">
        <v>21951</v>
      </c>
      <c r="E1125" s="342">
        <v>12000</v>
      </c>
      <c r="F1125" s="887" t="s">
        <v>22482</v>
      </c>
      <c r="G1125" s="376" t="s">
        <v>22483</v>
      </c>
      <c r="H1125" s="449" t="s">
        <v>21522</v>
      </c>
      <c r="I1125" s="449"/>
      <c r="J1125" s="449" t="s">
        <v>21518</v>
      </c>
      <c r="K1125" s="915">
        <v>1</v>
      </c>
      <c r="L1125" s="916">
        <v>3</v>
      </c>
      <c r="M1125" s="342">
        <v>38000</v>
      </c>
      <c r="N1125" s="917"/>
      <c r="O1125" s="917"/>
      <c r="P1125" s="342"/>
      <c r="Q1125" s="916"/>
      <c r="R1125" s="916"/>
      <c r="S1125" s="1009"/>
    </row>
    <row r="1126" spans="1:19" s="30" customFormat="1" ht="23.25">
      <c r="A1126" s="913" t="s">
        <v>37669</v>
      </c>
      <c r="B1126" s="887" t="s">
        <v>280</v>
      </c>
      <c r="C1126" s="887" t="s">
        <v>115</v>
      </c>
      <c r="D1126" s="887" t="s">
        <v>22030</v>
      </c>
      <c r="E1126" s="342">
        <v>13000</v>
      </c>
      <c r="F1126" s="887" t="s">
        <v>22482</v>
      </c>
      <c r="G1126" s="376" t="s">
        <v>22483</v>
      </c>
      <c r="H1126" s="449" t="s">
        <v>21522</v>
      </c>
      <c r="I1126" s="449"/>
      <c r="J1126" s="449" t="s">
        <v>21518</v>
      </c>
      <c r="K1126" s="915"/>
      <c r="L1126" s="916"/>
      <c r="M1126" s="342"/>
      <c r="N1126" s="916">
        <v>1</v>
      </c>
      <c r="O1126" s="916">
        <v>3</v>
      </c>
      <c r="P1126" s="342">
        <v>32490.07</v>
      </c>
      <c r="Q1126" s="916"/>
      <c r="R1126" s="916"/>
      <c r="S1126" s="1009"/>
    </row>
    <row r="1127" spans="1:19" s="30" customFormat="1" ht="23.25">
      <c r="A1127" s="913" t="s">
        <v>37669</v>
      </c>
      <c r="B1127" s="887" t="s">
        <v>280</v>
      </c>
      <c r="C1127" s="887" t="s">
        <v>115</v>
      </c>
      <c r="D1127" s="887" t="s">
        <v>21684</v>
      </c>
      <c r="E1127" s="342">
        <v>8000</v>
      </c>
      <c r="F1127" s="887" t="s">
        <v>22484</v>
      </c>
      <c r="G1127" s="376" t="s">
        <v>22485</v>
      </c>
      <c r="H1127" s="449" t="s">
        <v>22486</v>
      </c>
      <c r="I1127" s="449" t="s">
        <v>21798</v>
      </c>
      <c r="J1127" s="449"/>
      <c r="K1127" s="915">
        <v>1</v>
      </c>
      <c r="L1127" s="916">
        <v>12</v>
      </c>
      <c r="M1127" s="342">
        <v>96000</v>
      </c>
      <c r="N1127" s="916">
        <v>1</v>
      </c>
      <c r="O1127" s="916">
        <v>6</v>
      </c>
      <c r="P1127" s="342">
        <v>48000</v>
      </c>
      <c r="Q1127" s="916">
        <v>1</v>
      </c>
      <c r="R1127" s="916">
        <v>12</v>
      </c>
      <c r="S1127" s="1009">
        <v>96000</v>
      </c>
    </row>
    <row r="1128" spans="1:19" s="30" customFormat="1" ht="23.25">
      <c r="A1128" s="913" t="s">
        <v>37669</v>
      </c>
      <c r="B1128" s="887" t="s">
        <v>280</v>
      </c>
      <c r="C1128" s="887" t="s">
        <v>115</v>
      </c>
      <c r="D1128" s="887" t="s">
        <v>21843</v>
      </c>
      <c r="E1128" s="342">
        <v>13000</v>
      </c>
      <c r="F1128" s="887" t="s">
        <v>22487</v>
      </c>
      <c r="G1128" s="376" t="s">
        <v>22488</v>
      </c>
      <c r="H1128" s="449" t="s">
        <v>21522</v>
      </c>
      <c r="I1128" s="449"/>
      <c r="J1128" s="449" t="s">
        <v>21518</v>
      </c>
      <c r="K1128" s="915"/>
      <c r="L1128" s="916"/>
      <c r="M1128" s="342"/>
      <c r="N1128" s="916">
        <v>1</v>
      </c>
      <c r="O1128" s="916">
        <v>3</v>
      </c>
      <c r="P1128" s="342">
        <v>29466.67</v>
      </c>
      <c r="Q1128" s="916"/>
      <c r="R1128" s="916"/>
      <c r="S1128" s="1009"/>
    </row>
    <row r="1129" spans="1:19" s="30" customFormat="1" ht="23.25">
      <c r="A1129" s="913" t="s">
        <v>37669</v>
      </c>
      <c r="B1129" s="887" t="s">
        <v>280</v>
      </c>
      <c r="C1129" s="887" t="s">
        <v>115</v>
      </c>
      <c r="D1129" s="887" t="s">
        <v>21610</v>
      </c>
      <c r="E1129" s="342">
        <v>10000</v>
      </c>
      <c r="F1129" s="887" t="s">
        <v>22487</v>
      </c>
      <c r="G1129" s="376" t="s">
        <v>22488</v>
      </c>
      <c r="H1129" s="449" t="s">
        <v>21522</v>
      </c>
      <c r="I1129" s="449"/>
      <c r="J1129" s="449" t="s">
        <v>21518</v>
      </c>
      <c r="K1129" s="915"/>
      <c r="L1129" s="916"/>
      <c r="M1129" s="342"/>
      <c r="N1129" s="916">
        <v>1</v>
      </c>
      <c r="O1129" s="916">
        <v>3</v>
      </c>
      <c r="P1129" s="342">
        <v>26333.33</v>
      </c>
      <c r="Q1129" s="916"/>
      <c r="R1129" s="916"/>
      <c r="S1129" s="1009"/>
    </row>
    <row r="1130" spans="1:19" s="30" customFormat="1" ht="23.25">
      <c r="A1130" s="913" t="s">
        <v>37669</v>
      </c>
      <c r="B1130" s="887" t="s">
        <v>280</v>
      </c>
      <c r="C1130" s="887" t="s">
        <v>115</v>
      </c>
      <c r="D1130" s="887" t="s">
        <v>22055</v>
      </c>
      <c r="E1130" s="342">
        <v>11000</v>
      </c>
      <c r="F1130" s="887" t="s">
        <v>22489</v>
      </c>
      <c r="G1130" s="376" t="s">
        <v>22490</v>
      </c>
      <c r="H1130" s="449" t="s">
        <v>21522</v>
      </c>
      <c r="I1130" s="449"/>
      <c r="J1130" s="449" t="s">
        <v>21518</v>
      </c>
      <c r="K1130" s="915">
        <v>1</v>
      </c>
      <c r="L1130" s="916">
        <v>12</v>
      </c>
      <c r="M1130" s="342">
        <v>131992.35999999999</v>
      </c>
      <c r="N1130" s="916">
        <v>1</v>
      </c>
      <c r="O1130" s="916">
        <v>6</v>
      </c>
      <c r="P1130" s="342">
        <v>66000</v>
      </c>
      <c r="Q1130" s="916">
        <v>1</v>
      </c>
      <c r="R1130" s="916">
        <v>12</v>
      </c>
      <c r="S1130" s="1009">
        <v>132000</v>
      </c>
    </row>
    <row r="1131" spans="1:19" s="30" customFormat="1" ht="23.25">
      <c r="A1131" s="913" t="s">
        <v>37669</v>
      </c>
      <c r="B1131" s="887" t="s">
        <v>280</v>
      </c>
      <c r="C1131" s="887" t="s">
        <v>115</v>
      </c>
      <c r="D1131" s="887" t="s">
        <v>22491</v>
      </c>
      <c r="E1131" s="342">
        <v>11000</v>
      </c>
      <c r="F1131" s="887" t="s">
        <v>22492</v>
      </c>
      <c r="G1131" s="376" t="s">
        <v>22493</v>
      </c>
      <c r="H1131" s="449" t="s">
        <v>21841</v>
      </c>
      <c r="I1131" s="449"/>
      <c r="J1131" s="449" t="s">
        <v>21518</v>
      </c>
      <c r="K1131" s="915">
        <v>1</v>
      </c>
      <c r="L1131" s="916">
        <v>12</v>
      </c>
      <c r="M1131" s="342">
        <v>131908.32999999999</v>
      </c>
      <c r="N1131" s="916">
        <v>1</v>
      </c>
      <c r="O1131" s="916">
        <v>6</v>
      </c>
      <c r="P1131" s="342">
        <v>66000</v>
      </c>
      <c r="Q1131" s="916">
        <v>1</v>
      </c>
      <c r="R1131" s="916">
        <v>12</v>
      </c>
      <c r="S1131" s="1009">
        <v>132000</v>
      </c>
    </row>
    <row r="1132" spans="1:19" s="30" customFormat="1" ht="23.25">
      <c r="A1132" s="913" t="s">
        <v>37669</v>
      </c>
      <c r="B1132" s="887" t="s">
        <v>280</v>
      </c>
      <c r="C1132" s="887" t="s">
        <v>115</v>
      </c>
      <c r="D1132" s="887" t="s">
        <v>22494</v>
      </c>
      <c r="E1132" s="342">
        <v>7000</v>
      </c>
      <c r="F1132" s="887" t="s">
        <v>22495</v>
      </c>
      <c r="G1132" s="376" t="s">
        <v>22496</v>
      </c>
      <c r="H1132" s="449" t="s">
        <v>21635</v>
      </c>
      <c r="I1132" s="449" t="s">
        <v>21570</v>
      </c>
      <c r="J1132" s="449"/>
      <c r="K1132" s="915">
        <v>1</v>
      </c>
      <c r="L1132" s="916">
        <v>12</v>
      </c>
      <c r="M1132" s="342">
        <v>83989.790000000008</v>
      </c>
      <c r="N1132" s="916">
        <v>1</v>
      </c>
      <c r="O1132" s="916">
        <v>6</v>
      </c>
      <c r="P1132" s="342">
        <v>41988.82</v>
      </c>
      <c r="Q1132" s="916">
        <v>1</v>
      </c>
      <c r="R1132" s="916">
        <v>12</v>
      </c>
      <c r="S1132" s="1009">
        <v>84000</v>
      </c>
    </row>
    <row r="1133" spans="1:19" s="30" customFormat="1" ht="23.25">
      <c r="A1133" s="913" t="s">
        <v>37669</v>
      </c>
      <c r="B1133" s="887" t="s">
        <v>280</v>
      </c>
      <c r="C1133" s="887" t="s">
        <v>115</v>
      </c>
      <c r="D1133" s="887" t="s">
        <v>21643</v>
      </c>
      <c r="E1133" s="342">
        <v>5500</v>
      </c>
      <c r="F1133" s="887" t="s">
        <v>22497</v>
      </c>
      <c r="G1133" s="376" t="s">
        <v>22498</v>
      </c>
      <c r="H1133" s="449" t="s">
        <v>21896</v>
      </c>
      <c r="I1133" s="449"/>
      <c r="J1133" s="449" t="s">
        <v>21646</v>
      </c>
      <c r="K1133" s="915">
        <v>1</v>
      </c>
      <c r="L1133" s="916">
        <v>3</v>
      </c>
      <c r="M1133" s="342">
        <v>12100</v>
      </c>
      <c r="N1133" s="916">
        <v>1</v>
      </c>
      <c r="O1133" s="916">
        <v>6</v>
      </c>
      <c r="P1133" s="342">
        <v>32969.82</v>
      </c>
      <c r="Q1133" s="916">
        <v>1</v>
      </c>
      <c r="R1133" s="916">
        <v>12</v>
      </c>
      <c r="S1133" s="1009">
        <v>66000</v>
      </c>
    </row>
    <row r="1134" spans="1:19" s="30" customFormat="1" ht="23.25">
      <c r="A1134" s="913" t="s">
        <v>37669</v>
      </c>
      <c r="B1134" s="887" t="s">
        <v>280</v>
      </c>
      <c r="C1134" s="887" t="s">
        <v>115</v>
      </c>
      <c r="D1134" s="887" t="s">
        <v>21638</v>
      </c>
      <c r="E1134" s="342">
        <v>12000</v>
      </c>
      <c r="F1134" s="887" t="s">
        <v>22499</v>
      </c>
      <c r="G1134" s="376" t="s">
        <v>22500</v>
      </c>
      <c r="H1134" s="449" t="s">
        <v>21522</v>
      </c>
      <c r="I1134" s="449"/>
      <c r="J1134" s="449" t="s">
        <v>21518</v>
      </c>
      <c r="K1134" s="915"/>
      <c r="L1134" s="916"/>
      <c r="M1134" s="342"/>
      <c r="N1134" s="916">
        <v>1</v>
      </c>
      <c r="O1134" s="916">
        <v>3</v>
      </c>
      <c r="P1134" s="342">
        <v>30390</v>
      </c>
      <c r="Q1134" s="916"/>
      <c r="R1134" s="916"/>
      <c r="S1134" s="1009"/>
    </row>
    <row r="1135" spans="1:19" s="30" customFormat="1" ht="23.25">
      <c r="A1135" s="913" t="s">
        <v>37669</v>
      </c>
      <c r="B1135" s="887" t="s">
        <v>280</v>
      </c>
      <c r="C1135" s="887" t="s">
        <v>115</v>
      </c>
      <c r="D1135" s="887" t="s">
        <v>21679</v>
      </c>
      <c r="E1135" s="342">
        <v>12000</v>
      </c>
      <c r="F1135" s="887" t="s">
        <v>22499</v>
      </c>
      <c r="G1135" s="376" t="s">
        <v>22500</v>
      </c>
      <c r="H1135" s="449" t="s">
        <v>21522</v>
      </c>
      <c r="I1135" s="449"/>
      <c r="J1135" s="449" t="s">
        <v>21518</v>
      </c>
      <c r="K1135" s="915"/>
      <c r="L1135" s="916"/>
      <c r="M1135" s="342"/>
      <c r="N1135" s="916"/>
      <c r="O1135" s="916"/>
      <c r="P1135" s="342"/>
      <c r="Q1135" s="916">
        <v>1</v>
      </c>
      <c r="R1135" s="916">
        <v>12</v>
      </c>
      <c r="S1135" s="1009">
        <v>144000</v>
      </c>
    </row>
    <row r="1136" spans="1:19" s="30" customFormat="1" ht="23.25">
      <c r="A1136" s="913" t="s">
        <v>37669</v>
      </c>
      <c r="B1136" s="887" t="s">
        <v>280</v>
      </c>
      <c r="C1136" s="887" t="s">
        <v>115</v>
      </c>
      <c r="D1136" s="887" t="s">
        <v>22329</v>
      </c>
      <c r="E1136" s="342">
        <v>5000</v>
      </c>
      <c r="F1136" s="887" t="s">
        <v>22501</v>
      </c>
      <c r="G1136" s="376" t="s">
        <v>22502</v>
      </c>
      <c r="H1136" s="449" t="s">
        <v>21623</v>
      </c>
      <c r="I1136" s="449" t="s">
        <v>21798</v>
      </c>
      <c r="J1136" s="449"/>
      <c r="K1136" s="915">
        <v>1</v>
      </c>
      <c r="L1136" s="916">
        <v>5</v>
      </c>
      <c r="M1136" s="342">
        <v>24998.959999999999</v>
      </c>
      <c r="N1136" s="917"/>
      <c r="O1136" s="917"/>
      <c r="P1136" s="342"/>
      <c r="Q1136" s="916"/>
      <c r="R1136" s="916"/>
      <c r="S1136" s="1009"/>
    </row>
    <row r="1137" spans="1:19" s="30" customFormat="1" ht="23.25">
      <c r="A1137" s="913" t="s">
        <v>37669</v>
      </c>
      <c r="B1137" s="887" t="s">
        <v>280</v>
      </c>
      <c r="C1137" s="887" t="s">
        <v>115</v>
      </c>
      <c r="D1137" s="887" t="s">
        <v>22503</v>
      </c>
      <c r="E1137" s="342">
        <v>7000</v>
      </c>
      <c r="F1137" s="887" t="s">
        <v>22501</v>
      </c>
      <c r="G1137" s="376" t="s">
        <v>22502</v>
      </c>
      <c r="H1137" s="449" t="s">
        <v>21623</v>
      </c>
      <c r="I1137" s="449" t="s">
        <v>21798</v>
      </c>
      <c r="J1137" s="449"/>
      <c r="K1137" s="915"/>
      <c r="L1137" s="916"/>
      <c r="M1137" s="342"/>
      <c r="N1137" s="916">
        <v>1</v>
      </c>
      <c r="O1137" s="916">
        <v>2</v>
      </c>
      <c r="P1137" s="342">
        <v>12366.67</v>
      </c>
      <c r="Q1137" s="916"/>
      <c r="R1137" s="916"/>
      <c r="S1137" s="1009"/>
    </row>
    <row r="1138" spans="1:19" s="30" customFormat="1" ht="23.25">
      <c r="A1138" s="913" t="s">
        <v>37669</v>
      </c>
      <c r="B1138" s="887" t="s">
        <v>280</v>
      </c>
      <c r="C1138" s="887" t="s">
        <v>115</v>
      </c>
      <c r="D1138" s="887" t="s">
        <v>21550</v>
      </c>
      <c r="E1138" s="342">
        <v>8000</v>
      </c>
      <c r="F1138" s="887" t="s">
        <v>22504</v>
      </c>
      <c r="G1138" s="376" t="s">
        <v>22505</v>
      </c>
      <c r="H1138" s="449" t="s">
        <v>22506</v>
      </c>
      <c r="I1138" s="449" t="s">
        <v>21798</v>
      </c>
      <c r="J1138" s="449"/>
      <c r="K1138" s="915">
        <v>1</v>
      </c>
      <c r="L1138" s="916">
        <v>12</v>
      </c>
      <c r="M1138" s="342">
        <v>95451.1</v>
      </c>
      <c r="N1138" s="916">
        <v>1</v>
      </c>
      <c r="O1138" s="916">
        <v>6</v>
      </c>
      <c r="P1138" s="342">
        <v>47728.33</v>
      </c>
      <c r="Q1138" s="916">
        <v>1</v>
      </c>
      <c r="R1138" s="916">
        <v>12</v>
      </c>
      <c r="S1138" s="1009">
        <v>96000</v>
      </c>
    </row>
    <row r="1139" spans="1:19" s="30" customFormat="1" ht="58.15">
      <c r="A1139" s="913" t="s">
        <v>37669</v>
      </c>
      <c r="B1139" s="887" t="s">
        <v>280</v>
      </c>
      <c r="C1139" s="887" t="s">
        <v>115</v>
      </c>
      <c r="D1139" s="887" t="s">
        <v>22507</v>
      </c>
      <c r="E1139" s="342">
        <v>14000</v>
      </c>
      <c r="F1139" s="887" t="s">
        <v>22508</v>
      </c>
      <c r="G1139" s="376" t="s">
        <v>22509</v>
      </c>
      <c r="H1139" s="449" t="s">
        <v>22510</v>
      </c>
      <c r="I1139" s="449" t="s">
        <v>21798</v>
      </c>
      <c r="J1139" s="449"/>
      <c r="K1139" s="915">
        <v>1</v>
      </c>
      <c r="L1139" s="916">
        <v>7</v>
      </c>
      <c r="M1139" s="342">
        <v>98000</v>
      </c>
      <c r="N1139" s="917"/>
      <c r="O1139" s="917"/>
      <c r="P1139" s="342"/>
      <c r="Q1139" s="916"/>
      <c r="R1139" s="916"/>
      <c r="S1139" s="1009"/>
    </row>
    <row r="1140" spans="1:19" s="30" customFormat="1" ht="23.25">
      <c r="A1140" s="913" t="s">
        <v>37669</v>
      </c>
      <c r="B1140" s="887" t="s">
        <v>280</v>
      </c>
      <c r="C1140" s="887" t="s">
        <v>115</v>
      </c>
      <c r="D1140" s="887" t="s">
        <v>22170</v>
      </c>
      <c r="E1140" s="342">
        <v>15000</v>
      </c>
      <c r="F1140" s="887" t="s">
        <v>22511</v>
      </c>
      <c r="G1140" s="376" t="s">
        <v>22512</v>
      </c>
      <c r="H1140" s="449" t="s">
        <v>21517</v>
      </c>
      <c r="I1140" s="449"/>
      <c r="J1140" s="449" t="s">
        <v>21518</v>
      </c>
      <c r="K1140" s="915"/>
      <c r="L1140" s="916"/>
      <c r="M1140" s="342"/>
      <c r="N1140" s="916">
        <v>1</v>
      </c>
      <c r="O1140" s="916">
        <v>1</v>
      </c>
      <c r="P1140" s="342">
        <v>17500</v>
      </c>
      <c r="Q1140" s="916">
        <v>1</v>
      </c>
      <c r="R1140" s="916">
        <v>12</v>
      </c>
      <c r="S1140" s="1009">
        <v>180000</v>
      </c>
    </row>
    <row r="1141" spans="1:19" s="30" customFormat="1" ht="23.25">
      <c r="A1141" s="913" t="s">
        <v>37669</v>
      </c>
      <c r="B1141" s="887" t="s">
        <v>280</v>
      </c>
      <c r="C1141" s="887" t="s">
        <v>115</v>
      </c>
      <c r="D1141" s="887" t="s">
        <v>22513</v>
      </c>
      <c r="E1141" s="342">
        <v>6000</v>
      </c>
      <c r="F1141" s="887" t="s">
        <v>22514</v>
      </c>
      <c r="G1141" s="376" t="s">
        <v>22515</v>
      </c>
      <c r="H1141" s="449" t="s">
        <v>21569</v>
      </c>
      <c r="I1141" s="449" t="s">
        <v>21604</v>
      </c>
      <c r="J1141" s="449"/>
      <c r="K1141" s="915"/>
      <c r="L1141" s="916"/>
      <c r="M1141" s="342"/>
      <c r="N1141" s="916">
        <v>1</v>
      </c>
      <c r="O1141" s="916">
        <v>3</v>
      </c>
      <c r="P1141" s="342">
        <v>16600</v>
      </c>
      <c r="Q1141" s="916">
        <v>1</v>
      </c>
      <c r="R1141" s="916">
        <v>12</v>
      </c>
      <c r="S1141" s="1009">
        <v>72000</v>
      </c>
    </row>
    <row r="1142" spans="1:19" s="30" customFormat="1" ht="23.25">
      <c r="A1142" s="913" t="s">
        <v>37669</v>
      </c>
      <c r="B1142" s="887" t="s">
        <v>280</v>
      </c>
      <c r="C1142" s="887" t="s">
        <v>115</v>
      </c>
      <c r="D1142" s="887" t="s">
        <v>22517</v>
      </c>
      <c r="E1142" s="342">
        <v>5000</v>
      </c>
      <c r="F1142" s="887" t="s">
        <v>22518</v>
      </c>
      <c r="G1142" s="376" t="s">
        <v>22519</v>
      </c>
      <c r="H1142" s="449" t="s">
        <v>21599</v>
      </c>
      <c r="I1142" s="449" t="s">
        <v>21604</v>
      </c>
      <c r="J1142" s="449"/>
      <c r="K1142" s="915">
        <v>1</v>
      </c>
      <c r="L1142" s="916">
        <v>12</v>
      </c>
      <c r="M1142" s="342">
        <v>59406.6</v>
      </c>
      <c r="N1142" s="916">
        <v>1</v>
      </c>
      <c r="O1142" s="916">
        <v>6</v>
      </c>
      <c r="P1142" s="342">
        <v>29167.63</v>
      </c>
      <c r="Q1142" s="916">
        <v>1</v>
      </c>
      <c r="R1142" s="916">
        <v>12</v>
      </c>
      <c r="S1142" s="1009">
        <v>60000</v>
      </c>
    </row>
    <row r="1143" spans="1:19" s="30" customFormat="1" ht="23.25">
      <c r="A1143" s="913" t="s">
        <v>37669</v>
      </c>
      <c r="B1143" s="887" t="s">
        <v>280</v>
      </c>
      <c r="C1143" s="887" t="s">
        <v>115</v>
      </c>
      <c r="D1143" s="887" t="s">
        <v>21554</v>
      </c>
      <c r="E1143" s="342">
        <v>15000</v>
      </c>
      <c r="F1143" s="887" t="s">
        <v>22520</v>
      </c>
      <c r="G1143" s="376" t="s">
        <v>22521</v>
      </c>
      <c r="H1143" s="449" t="s">
        <v>22522</v>
      </c>
      <c r="I1143" s="449" t="s">
        <v>21798</v>
      </c>
      <c r="J1143" s="449"/>
      <c r="K1143" s="915">
        <v>1</v>
      </c>
      <c r="L1143" s="916">
        <v>12</v>
      </c>
      <c r="M1143" s="342">
        <v>180000</v>
      </c>
      <c r="N1143" s="916">
        <v>1</v>
      </c>
      <c r="O1143" s="916">
        <v>6</v>
      </c>
      <c r="P1143" s="342">
        <v>90000</v>
      </c>
      <c r="Q1143" s="916">
        <v>1</v>
      </c>
      <c r="R1143" s="916">
        <v>12</v>
      </c>
      <c r="S1143" s="1009">
        <v>180000</v>
      </c>
    </row>
    <row r="1144" spans="1:19" s="30" customFormat="1" ht="23.25">
      <c r="A1144" s="913" t="s">
        <v>37669</v>
      </c>
      <c r="B1144" s="887" t="s">
        <v>280</v>
      </c>
      <c r="C1144" s="887" t="s">
        <v>115</v>
      </c>
      <c r="D1144" s="887" t="s">
        <v>22523</v>
      </c>
      <c r="E1144" s="342">
        <v>3000</v>
      </c>
      <c r="F1144" s="887" t="s">
        <v>22524</v>
      </c>
      <c r="G1144" s="376" t="s">
        <v>22525</v>
      </c>
      <c r="H1144" s="449" t="s">
        <v>21623</v>
      </c>
      <c r="I1144" s="449"/>
      <c r="J1144" s="449" t="s">
        <v>21518</v>
      </c>
      <c r="K1144" s="915">
        <v>1</v>
      </c>
      <c r="L1144" s="916">
        <v>3</v>
      </c>
      <c r="M1144" s="342">
        <v>6598.54</v>
      </c>
      <c r="N1144" s="916">
        <v>1</v>
      </c>
      <c r="O1144" s="916">
        <v>6</v>
      </c>
      <c r="P1144" s="342">
        <v>17998.12</v>
      </c>
      <c r="Q1144" s="916">
        <v>1</v>
      </c>
      <c r="R1144" s="916">
        <v>12</v>
      </c>
      <c r="S1144" s="1009">
        <v>36000</v>
      </c>
    </row>
    <row r="1145" spans="1:19" s="30" customFormat="1" ht="23.25">
      <c r="A1145" s="913" t="s">
        <v>37669</v>
      </c>
      <c r="B1145" s="887" t="s">
        <v>280</v>
      </c>
      <c r="C1145" s="887" t="s">
        <v>115</v>
      </c>
      <c r="D1145" s="887" t="s">
        <v>21652</v>
      </c>
      <c r="E1145" s="342">
        <v>11000</v>
      </c>
      <c r="F1145" s="887" t="s">
        <v>22526</v>
      </c>
      <c r="G1145" s="376" t="s">
        <v>22527</v>
      </c>
      <c r="H1145" s="449" t="s">
        <v>21522</v>
      </c>
      <c r="I1145" s="449"/>
      <c r="J1145" s="449" t="s">
        <v>21518</v>
      </c>
      <c r="K1145" s="915">
        <v>1</v>
      </c>
      <c r="L1145" s="916">
        <v>12</v>
      </c>
      <c r="M1145" s="342">
        <v>131266.66999999998</v>
      </c>
      <c r="N1145" s="916">
        <v>1</v>
      </c>
      <c r="O1145" s="916">
        <v>6</v>
      </c>
      <c r="P1145" s="342">
        <v>66000</v>
      </c>
      <c r="Q1145" s="916">
        <v>1</v>
      </c>
      <c r="R1145" s="916">
        <v>12</v>
      </c>
      <c r="S1145" s="1009">
        <v>132000</v>
      </c>
    </row>
    <row r="1146" spans="1:19" s="30" customFormat="1" ht="23.25">
      <c r="A1146" s="913" t="s">
        <v>37669</v>
      </c>
      <c r="B1146" s="887" t="s">
        <v>280</v>
      </c>
      <c r="C1146" s="887" t="s">
        <v>115</v>
      </c>
      <c r="D1146" s="887" t="s">
        <v>22528</v>
      </c>
      <c r="E1146" s="342">
        <v>7000</v>
      </c>
      <c r="F1146" s="887" t="s">
        <v>22529</v>
      </c>
      <c r="G1146" s="376" t="s">
        <v>22530</v>
      </c>
      <c r="H1146" s="449" t="s">
        <v>21569</v>
      </c>
      <c r="I1146" s="449" t="s">
        <v>21570</v>
      </c>
      <c r="J1146" s="449"/>
      <c r="K1146" s="915"/>
      <c r="L1146" s="916"/>
      <c r="M1146" s="342"/>
      <c r="N1146" s="916"/>
      <c r="O1146" s="916"/>
      <c r="P1146" s="342"/>
      <c r="Q1146" s="916">
        <v>1</v>
      </c>
      <c r="R1146" s="916">
        <v>12</v>
      </c>
      <c r="S1146" s="1009">
        <v>84000</v>
      </c>
    </row>
    <row r="1147" spans="1:19" s="30" customFormat="1" ht="23.25">
      <c r="A1147" s="913" t="s">
        <v>37669</v>
      </c>
      <c r="B1147" s="887" t="s">
        <v>280</v>
      </c>
      <c r="C1147" s="887" t="s">
        <v>115</v>
      </c>
      <c r="D1147" s="887" t="s">
        <v>22531</v>
      </c>
      <c r="E1147" s="342">
        <v>11000</v>
      </c>
      <c r="F1147" s="887" t="s">
        <v>22532</v>
      </c>
      <c r="G1147" s="376" t="s">
        <v>22533</v>
      </c>
      <c r="H1147" s="449" t="s">
        <v>22534</v>
      </c>
      <c r="I1147" s="449" t="s">
        <v>21798</v>
      </c>
      <c r="J1147" s="449"/>
      <c r="K1147" s="915">
        <v>1</v>
      </c>
      <c r="L1147" s="916">
        <v>12</v>
      </c>
      <c r="M1147" s="342">
        <v>131996.18</v>
      </c>
      <c r="N1147" s="916">
        <v>1</v>
      </c>
      <c r="O1147" s="916">
        <v>6</v>
      </c>
      <c r="P1147" s="342">
        <v>65997.709999999992</v>
      </c>
      <c r="Q1147" s="916">
        <v>1</v>
      </c>
      <c r="R1147" s="916">
        <v>12</v>
      </c>
      <c r="S1147" s="1009">
        <v>132000</v>
      </c>
    </row>
    <row r="1148" spans="1:19" s="30" customFormat="1" ht="34.9">
      <c r="A1148" s="913" t="s">
        <v>37669</v>
      </c>
      <c r="B1148" s="887" t="s">
        <v>280</v>
      </c>
      <c r="C1148" s="887" t="s">
        <v>115</v>
      </c>
      <c r="D1148" s="887" t="s">
        <v>21610</v>
      </c>
      <c r="E1148" s="342">
        <v>10000</v>
      </c>
      <c r="F1148" s="887" t="s">
        <v>22535</v>
      </c>
      <c r="G1148" s="376" t="s">
        <v>22536</v>
      </c>
      <c r="H1148" s="449" t="s">
        <v>22537</v>
      </c>
      <c r="I1148" s="449" t="s">
        <v>21798</v>
      </c>
      <c r="J1148" s="449"/>
      <c r="K1148" s="915">
        <v>1</v>
      </c>
      <c r="L1148" s="916">
        <v>12</v>
      </c>
      <c r="M1148" s="342">
        <v>114606.25</v>
      </c>
      <c r="N1148" s="916">
        <v>1</v>
      </c>
      <c r="O1148" s="916">
        <v>6</v>
      </c>
      <c r="P1148" s="342">
        <v>59984.72</v>
      </c>
      <c r="Q1148" s="916">
        <v>1</v>
      </c>
      <c r="R1148" s="916">
        <v>12</v>
      </c>
      <c r="S1148" s="1009">
        <v>120000</v>
      </c>
    </row>
    <row r="1149" spans="1:19" s="30" customFormat="1" ht="23.25">
      <c r="A1149" s="913" t="s">
        <v>37669</v>
      </c>
      <c r="B1149" s="887" t="s">
        <v>280</v>
      </c>
      <c r="C1149" s="887" t="s">
        <v>115</v>
      </c>
      <c r="D1149" s="887" t="s">
        <v>22538</v>
      </c>
      <c r="E1149" s="342">
        <v>5000</v>
      </c>
      <c r="F1149" s="887" t="s">
        <v>22539</v>
      </c>
      <c r="G1149" s="376" t="s">
        <v>22540</v>
      </c>
      <c r="H1149" s="449" t="s">
        <v>22541</v>
      </c>
      <c r="I1149" s="449"/>
      <c r="J1149" s="449" t="s">
        <v>21518</v>
      </c>
      <c r="K1149" s="915"/>
      <c r="L1149" s="916"/>
      <c r="M1149" s="342"/>
      <c r="N1149" s="916">
        <v>1</v>
      </c>
      <c r="O1149" s="916">
        <v>3</v>
      </c>
      <c r="P1149" s="342">
        <v>13664.92</v>
      </c>
      <c r="Q1149" s="916"/>
      <c r="R1149" s="916"/>
      <c r="S1149" s="1009"/>
    </row>
    <row r="1150" spans="1:19" s="30" customFormat="1" ht="23.25">
      <c r="A1150" s="913" t="s">
        <v>37669</v>
      </c>
      <c r="B1150" s="887" t="s">
        <v>280</v>
      </c>
      <c r="C1150" s="887" t="s">
        <v>115</v>
      </c>
      <c r="D1150" s="887" t="s">
        <v>22542</v>
      </c>
      <c r="E1150" s="342">
        <v>11000</v>
      </c>
      <c r="F1150" s="887" t="s">
        <v>22543</v>
      </c>
      <c r="G1150" s="376" t="s">
        <v>22544</v>
      </c>
      <c r="H1150" s="449" t="s">
        <v>21623</v>
      </c>
      <c r="I1150" s="449"/>
      <c r="J1150" s="449" t="s">
        <v>21518</v>
      </c>
      <c r="K1150" s="915">
        <v>1</v>
      </c>
      <c r="L1150" s="916">
        <v>12</v>
      </c>
      <c r="M1150" s="342">
        <v>132000</v>
      </c>
      <c r="N1150" s="916">
        <v>1</v>
      </c>
      <c r="O1150" s="916">
        <v>6</v>
      </c>
      <c r="P1150" s="342">
        <v>66000</v>
      </c>
      <c r="Q1150" s="916">
        <v>1</v>
      </c>
      <c r="R1150" s="916">
        <v>12</v>
      </c>
      <c r="S1150" s="1009">
        <v>132000</v>
      </c>
    </row>
    <row r="1151" spans="1:19" s="30" customFormat="1" ht="23.25">
      <c r="A1151" s="913" t="s">
        <v>37669</v>
      </c>
      <c r="B1151" s="887" t="s">
        <v>280</v>
      </c>
      <c r="C1151" s="887" t="s">
        <v>115</v>
      </c>
      <c r="D1151" s="887" t="s">
        <v>22002</v>
      </c>
      <c r="E1151" s="342">
        <v>5000</v>
      </c>
      <c r="F1151" s="887" t="s">
        <v>22546</v>
      </c>
      <c r="G1151" s="376" t="s">
        <v>22547</v>
      </c>
      <c r="H1151" s="449" t="s">
        <v>21979</v>
      </c>
      <c r="I1151" s="449"/>
      <c r="J1151" s="449" t="s">
        <v>21518</v>
      </c>
      <c r="K1151" s="915">
        <v>1</v>
      </c>
      <c r="L1151" s="916">
        <v>10</v>
      </c>
      <c r="M1151" s="342">
        <v>50666.67</v>
      </c>
      <c r="N1151" s="916">
        <v>1</v>
      </c>
      <c r="O1151" s="916">
        <v>6</v>
      </c>
      <c r="P1151" s="342">
        <v>29833.33</v>
      </c>
      <c r="Q1151" s="916">
        <v>1</v>
      </c>
      <c r="R1151" s="916">
        <v>12</v>
      </c>
      <c r="S1151" s="1009">
        <v>60000</v>
      </c>
    </row>
    <row r="1152" spans="1:19" s="30" customFormat="1" ht="23.25">
      <c r="A1152" s="913" t="s">
        <v>37669</v>
      </c>
      <c r="B1152" s="887" t="s">
        <v>280</v>
      </c>
      <c r="C1152" s="887" t="s">
        <v>115</v>
      </c>
      <c r="D1152" s="887" t="s">
        <v>22548</v>
      </c>
      <c r="E1152" s="342">
        <v>9000</v>
      </c>
      <c r="F1152" s="887" t="s">
        <v>22549</v>
      </c>
      <c r="G1152" s="376" t="s">
        <v>22550</v>
      </c>
      <c r="H1152" s="449" t="s">
        <v>21609</v>
      </c>
      <c r="I1152" s="449"/>
      <c r="J1152" s="449" t="s">
        <v>21518</v>
      </c>
      <c r="K1152" s="915">
        <v>1</v>
      </c>
      <c r="L1152" s="916">
        <v>12</v>
      </c>
      <c r="M1152" s="342">
        <v>105024.98999999999</v>
      </c>
      <c r="N1152" s="916">
        <v>1</v>
      </c>
      <c r="O1152" s="916">
        <v>6</v>
      </c>
      <c r="P1152" s="342">
        <v>53792.490000000005</v>
      </c>
      <c r="Q1152" s="916">
        <v>1</v>
      </c>
      <c r="R1152" s="916">
        <v>12</v>
      </c>
      <c r="S1152" s="1009">
        <v>108000</v>
      </c>
    </row>
    <row r="1153" spans="1:19" s="30" customFormat="1" ht="23.25">
      <c r="A1153" s="913" t="s">
        <v>37669</v>
      </c>
      <c r="B1153" s="887" t="s">
        <v>280</v>
      </c>
      <c r="C1153" s="887" t="s">
        <v>115</v>
      </c>
      <c r="D1153" s="887" t="s">
        <v>21883</v>
      </c>
      <c r="E1153" s="342">
        <v>10000</v>
      </c>
      <c r="F1153" s="887" t="s">
        <v>22551</v>
      </c>
      <c r="G1153" s="376" t="s">
        <v>22552</v>
      </c>
      <c r="H1153" s="449" t="s">
        <v>21522</v>
      </c>
      <c r="I1153" s="449"/>
      <c r="J1153" s="449" t="s">
        <v>21518</v>
      </c>
      <c r="K1153" s="915">
        <v>1</v>
      </c>
      <c r="L1153" s="916">
        <v>12</v>
      </c>
      <c r="M1153" s="342">
        <v>119978.47</v>
      </c>
      <c r="N1153" s="916">
        <v>1</v>
      </c>
      <c r="O1153" s="916">
        <v>6</v>
      </c>
      <c r="P1153" s="342">
        <v>60000</v>
      </c>
      <c r="Q1153" s="916">
        <v>1</v>
      </c>
      <c r="R1153" s="916">
        <v>12</v>
      </c>
      <c r="S1153" s="1009">
        <v>120000</v>
      </c>
    </row>
    <row r="1154" spans="1:19" s="30" customFormat="1" ht="23.25">
      <c r="A1154" s="913" t="s">
        <v>37669</v>
      </c>
      <c r="B1154" s="887" t="s">
        <v>280</v>
      </c>
      <c r="C1154" s="887" t="s">
        <v>115</v>
      </c>
      <c r="D1154" s="887" t="s">
        <v>21719</v>
      </c>
      <c r="E1154" s="342">
        <v>10000</v>
      </c>
      <c r="F1154" s="887" t="s">
        <v>22553</v>
      </c>
      <c r="G1154" s="376" t="s">
        <v>22554</v>
      </c>
      <c r="H1154" s="449" t="s">
        <v>21522</v>
      </c>
      <c r="I1154" s="449"/>
      <c r="J1154" s="449" t="s">
        <v>21518</v>
      </c>
      <c r="K1154" s="915">
        <v>1</v>
      </c>
      <c r="L1154" s="916">
        <v>12</v>
      </c>
      <c r="M1154" s="342">
        <v>120000</v>
      </c>
      <c r="N1154" s="916">
        <v>1</v>
      </c>
      <c r="O1154" s="916">
        <v>6</v>
      </c>
      <c r="P1154" s="342">
        <v>60000</v>
      </c>
      <c r="Q1154" s="916">
        <v>1</v>
      </c>
      <c r="R1154" s="916">
        <v>12</v>
      </c>
      <c r="S1154" s="1009">
        <v>120000</v>
      </c>
    </row>
    <row r="1155" spans="1:19" s="30" customFormat="1" ht="34.9">
      <c r="A1155" s="913" t="s">
        <v>37669</v>
      </c>
      <c r="B1155" s="887" t="s">
        <v>280</v>
      </c>
      <c r="C1155" s="887" t="s">
        <v>115</v>
      </c>
      <c r="D1155" s="887" t="s">
        <v>21531</v>
      </c>
      <c r="E1155" s="342">
        <v>10000</v>
      </c>
      <c r="F1155" s="887" t="s">
        <v>22555</v>
      </c>
      <c r="G1155" s="376" t="s">
        <v>22556</v>
      </c>
      <c r="H1155" s="449" t="s">
        <v>22557</v>
      </c>
      <c r="I1155" s="449" t="s">
        <v>21798</v>
      </c>
      <c r="J1155" s="449"/>
      <c r="K1155" s="915">
        <v>1</v>
      </c>
      <c r="L1155" s="916">
        <v>12</v>
      </c>
      <c r="M1155" s="342">
        <v>120000</v>
      </c>
      <c r="N1155" s="916">
        <v>1</v>
      </c>
      <c r="O1155" s="916">
        <v>6</v>
      </c>
      <c r="P1155" s="342">
        <v>60000</v>
      </c>
      <c r="Q1155" s="916">
        <v>1</v>
      </c>
      <c r="R1155" s="916">
        <v>12</v>
      </c>
      <c r="S1155" s="1009">
        <v>120000</v>
      </c>
    </row>
    <row r="1156" spans="1:19" s="30" customFormat="1" ht="23.25">
      <c r="A1156" s="913" t="s">
        <v>37669</v>
      </c>
      <c r="B1156" s="887" t="s">
        <v>280</v>
      </c>
      <c r="C1156" s="887" t="s">
        <v>115</v>
      </c>
      <c r="D1156" s="887" t="s">
        <v>21861</v>
      </c>
      <c r="E1156" s="342">
        <v>11000</v>
      </c>
      <c r="F1156" s="887" t="s">
        <v>22558</v>
      </c>
      <c r="G1156" s="376" t="s">
        <v>22559</v>
      </c>
      <c r="H1156" s="449" t="s">
        <v>22560</v>
      </c>
      <c r="I1156" s="449" t="s">
        <v>21798</v>
      </c>
      <c r="J1156" s="449"/>
      <c r="K1156" s="915">
        <v>1</v>
      </c>
      <c r="L1156" s="916">
        <v>12</v>
      </c>
      <c r="M1156" s="342">
        <v>131931.25</v>
      </c>
      <c r="N1156" s="916">
        <v>1</v>
      </c>
      <c r="O1156" s="916">
        <v>6</v>
      </c>
      <c r="P1156" s="342">
        <v>66000</v>
      </c>
      <c r="Q1156" s="916">
        <v>1</v>
      </c>
      <c r="R1156" s="916">
        <v>12</v>
      </c>
      <c r="S1156" s="1009">
        <v>132000</v>
      </c>
    </row>
    <row r="1157" spans="1:19" s="30" customFormat="1" ht="23.25">
      <c r="A1157" s="913" t="s">
        <v>37669</v>
      </c>
      <c r="B1157" s="887" t="s">
        <v>280</v>
      </c>
      <c r="C1157" s="887" t="s">
        <v>115</v>
      </c>
      <c r="D1157" s="887" t="s">
        <v>22288</v>
      </c>
      <c r="E1157" s="342">
        <v>12000</v>
      </c>
      <c r="F1157" s="887" t="s">
        <v>22561</v>
      </c>
      <c r="G1157" s="376" t="s">
        <v>22562</v>
      </c>
      <c r="H1157" s="449" t="s">
        <v>22291</v>
      </c>
      <c r="I1157" s="449"/>
      <c r="J1157" s="449" t="s">
        <v>21518</v>
      </c>
      <c r="K1157" s="915">
        <v>1</v>
      </c>
      <c r="L1157" s="916">
        <v>10</v>
      </c>
      <c r="M1157" s="342">
        <v>116899.99</v>
      </c>
      <c r="N1157" s="916">
        <v>1</v>
      </c>
      <c r="O1157" s="916">
        <v>6</v>
      </c>
      <c r="P1157" s="342">
        <v>71030</v>
      </c>
      <c r="Q1157" s="916">
        <v>1</v>
      </c>
      <c r="R1157" s="916">
        <v>12</v>
      </c>
      <c r="S1157" s="1009">
        <v>144000</v>
      </c>
    </row>
    <row r="1158" spans="1:19" s="30" customFormat="1" ht="23.25">
      <c r="A1158" s="913" t="s">
        <v>37669</v>
      </c>
      <c r="B1158" s="887" t="s">
        <v>280</v>
      </c>
      <c r="C1158" s="887" t="s">
        <v>115</v>
      </c>
      <c r="D1158" s="887" t="s">
        <v>21643</v>
      </c>
      <c r="E1158" s="342">
        <v>5500</v>
      </c>
      <c r="F1158" s="887" t="s">
        <v>22563</v>
      </c>
      <c r="G1158" s="376" t="s">
        <v>22564</v>
      </c>
      <c r="H1158" s="449" t="s">
        <v>21569</v>
      </c>
      <c r="I1158" s="449"/>
      <c r="J1158" s="449" t="s">
        <v>21518</v>
      </c>
      <c r="K1158" s="915">
        <v>1</v>
      </c>
      <c r="L1158" s="916">
        <v>12</v>
      </c>
      <c r="M1158" s="342">
        <v>66000</v>
      </c>
      <c r="N1158" s="916">
        <v>1</v>
      </c>
      <c r="O1158" s="916">
        <v>6</v>
      </c>
      <c r="P1158" s="342">
        <v>33000</v>
      </c>
      <c r="Q1158" s="916">
        <v>1</v>
      </c>
      <c r="R1158" s="916">
        <v>12</v>
      </c>
      <c r="S1158" s="1009">
        <v>66000</v>
      </c>
    </row>
    <row r="1159" spans="1:19" s="30" customFormat="1" ht="23.25">
      <c r="A1159" s="913" t="s">
        <v>37669</v>
      </c>
      <c r="B1159" s="887" t="s">
        <v>280</v>
      </c>
      <c r="C1159" s="887" t="s">
        <v>115</v>
      </c>
      <c r="D1159" s="887" t="s">
        <v>21835</v>
      </c>
      <c r="E1159" s="342">
        <v>10000</v>
      </c>
      <c r="F1159" s="887" t="s">
        <v>22565</v>
      </c>
      <c r="G1159" s="376" t="s">
        <v>22566</v>
      </c>
      <c r="H1159" s="449" t="s">
        <v>21623</v>
      </c>
      <c r="I1159" s="449"/>
      <c r="J1159" s="449" t="s">
        <v>21518</v>
      </c>
      <c r="K1159" s="915">
        <v>1</v>
      </c>
      <c r="L1159" s="916">
        <v>1</v>
      </c>
      <c r="M1159" s="342">
        <v>10000</v>
      </c>
      <c r="N1159" s="917"/>
      <c r="O1159" s="917"/>
      <c r="P1159" s="342"/>
      <c r="Q1159" s="916"/>
      <c r="R1159" s="916"/>
      <c r="S1159" s="1009"/>
    </row>
    <row r="1160" spans="1:19" s="30" customFormat="1" ht="23.25">
      <c r="A1160" s="913" t="s">
        <v>37669</v>
      </c>
      <c r="B1160" s="887" t="s">
        <v>280</v>
      </c>
      <c r="C1160" s="887" t="s">
        <v>115</v>
      </c>
      <c r="D1160" s="887" t="s">
        <v>21610</v>
      </c>
      <c r="E1160" s="342">
        <v>10000</v>
      </c>
      <c r="F1160" s="887" t="s">
        <v>22567</v>
      </c>
      <c r="G1160" s="376" t="s">
        <v>22568</v>
      </c>
      <c r="H1160" s="449" t="s">
        <v>21522</v>
      </c>
      <c r="I1160" s="449"/>
      <c r="J1160" s="449" t="s">
        <v>21518</v>
      </c>
      <c r="K1160" s="915">
        <v>1</v>
      </c>
      <c r="L1160" s="916">
        <v>12</v>
      </c>
      <c r="M1160" s="342">
        <v>114664.59</v>
      </c>
      <c r="N1160" s="916">
        <v>1</v>
      </c>
      <c r="O1160" s="916">
        <v>6</v>
      </c>
      <c r="P1160" s="342">
        <v>60000</v>
      </c>
      <c r="Q1160" s="916">
        <v>1</v>
      </c>
      <c r="R1160" s="916">
        <v>12</v>
      </c>
      <c r="S1160" s="1009">
        <v>120000</v>
      </c>
    </row>
    <row r="1161" spans="1:19" s="30" customFormat="1" ht="23.25">
      <c r="A1161" s="913" t="s">
        <v>37669</v>
      </c>
      <c r="B1161" s="887" t="s">
        <v>280</v>
      </c>
      <c r="C1161" s="887" t="s">
        <v>115</v>
      </c>
      <c r="D1161" s="887" t="s">
        <v>21610</v>
      </c>
      <c r="E1161" s="342">
        <v>10000</v>
      </c>
      <c r="F1161" s="887" t="s">
        <v>22569</v>
      </c>
      <c r="G1161" s="376" t="s">
        <v>22570</v>
      </c>
      <c r="H1161" s="449" t="s">
        <v>21522</v>
      </c>
      <c r="I1161" s="449"/>
      <c r="J1161" s="449" t="s">
        <v>21518</v>
      </c>
      <c r="K1161" s="915"/>
      <c r="L1161" s="916"/>
      <c r="M1161" s="342"/>
      <c r="N1161" s="916">
        <v>1</v>
      </c>
      <c r="O1161" s="916">
        <v>3</v>
      </c>
      <c r="P1161" s="342">
        <v>26333.33</v>
      </c>
      <c r="Q1161" s="916"/>
      <c r="R1161" s="916"/>
      <c r="S1161" s="1009"/>
    </row>
    <row r="1162" spans="1:19" s="30" customFormat="1" ht="23.25">
      <c r="A1162" s="913" t="s">
        <v>37669</v>
      </c>
      <c r="B1162" s="887" t="s">
        <v>280</v>
      </c>
      <c r="C1162" s="887" t="s">
        <v>115</v>
      </c>
      <c r="D1162" s="887" t="s">
        <v>21679</v>
      </c>
      <c r="E1162" s="342">
        <v>12000</v>
      </c>
      <c r="F1162" s="887" t="s">
        <v>22571</v>
      </c>
      <c r="G1162" s="376" t="s">
        <v>22572</v>
      </c>
      <c r="H1162" s="449" t="s">
        <v>21522</v>
      </c>
      <c r="I1162" s="449"/>
      <c r="J1162" s="449" t="s">
        <v>21518</v>
      </c>
      <c r="K1162" s="915">
        <v>1</v>
      </c>
      <c r="L1162" s="916">
        <v>5</v>
      </c>
      <c r="M1162" s="342">
        <v>59995.83</v>
      </c>
      <c r="N1162" s="917"/>
      <c r="O1162" s="917"/>
      <c r="P1162" s="342"/>
      <c r="Q1162" s="916"/>
      <c r="R1162" s="916"/>
      <c r="S1162" s="1009"/>
    </row>
    <row r="1163" spans="1:19" s="30" customFormat="1" ht="23.25">
      <c r="A1163" s="913" t="s">
        <v>37669</v>
      </c>
      <c r="B1163" s="887" t="s">
        <v>280</v>
      </c>
      <c r="C1163" s="887" t="s">
        <v>115</v>
      </c>
      <c r="D1163" s="887" t="s">
        <v>21554</v>
      </c>
      <c r="E1163" s="342">
        <v>15000</v>
      </c>
      <c r="F1163" s="887" t="s">
        <v>22573</v>
      </c>
      <c r="G1163" s="376" t="s">
        <v>22574</v>
      </c>
      <c r="H1163" s="449" t="s">
        <v>21522</v>
      </c>
      <c r="I1163" s="449"/>
      <c r="J1163" s="449" t="s">
        <v>21518</v>
      </c>
      <c r="K1163" s="915"/>
      <c r="L1163" s="916"/>
      <c r="M1163" s="342"/>
      <c r="N1163" s="916">
        <v>1</v>
      </c>
      <c r="O1163" s="916">
        <v>4</v>
      </c>
      <c r="P1163" s="342">
        <v>48500</v>
      </c>
      <c r="Q1163" s="916"/>
      <c r="R1163" s="916"/>
      <c r="S1163" s="1009"/>
    </row>
    <row r="1164" spans="1:19" s="30" customFormat="1" ht="23.25">
      <c r="A1164" s="913" t="s">
        <v>37669</v>
      </c>
      <c r="B1164" s="887" t="s">
        <v>280</v>
      </c>
      <c r="C1164" s="887" t="s">
        <v>115</v>
      </c>
      <c r="D1164" s="887" t="s">
        <v>21535</v>
      </c>
      <c r="E1164" s="342">
        <v>10000</v>
      </c>
      <c r="F1164" s="887" t="s">
        <v>22575</v>
      </c>
      <c r="G1164" s="376" t="s">
        <v>22576</v>
      </c>
      <c r="H1164" s="449" t="s">
        <v>21522</v>
      </c>
      <c r="I1164" s="449"/>
      <c r="J1164" s="449" t="s">
        <v>21518</v>
      </c>
      <c r="K1164" s="915"/>
      <c r="L1164" s="916"/>
      <c r="M1164" s="342"/>
      <c r="N1164" s="916">
        <v>1</v>
      </c>
      <c r="O1164" s="916">
        <v>2</v>
      </c>
      <c r="P1164" s="342">
        <v>21000</v>
      </c>
      <c r="Q1164" s="916"/>
      <c r="R1164" s="916"/>
      <c r="S1164" s="1009"/>
    </row>
    <row r="1165" spans="1:19" s="30" customFormat="1" ht="23.25">
      <c r="A1165" s="913" t="s">
        <v>37669</v>
      </c>
      <c r="B1165" s="887" t="s">
        <v>280</v>
      </c>
      <c r="C1165" s="887" t="s">
        <v>115</v>
      </c>
      <c r="D1165" s="887" t="s">
        <v>21531</v>
      </c>
      <c r="E1165" s="342">
        <v>10000</v>
      </c>
      <c r="F1165" s="887" t="s">
        <v>22577</v>
      </c>
      <c r="G1165" s="376" t="s">
        <v>22578</v>
      </c>
      <c r="H1165" s="449" t="s">
        <v>21522</v>
      </c>
      <c r="I1165" s="449"/>
      <c r="J1165" s="449" t="s">
        <v>21518</v>
      </c>
      <c r="K1165" s="915">
        <v>1</v>
      </c>
      <c r="L1165" s="916">
        <v>12</v>
      </c>
      <c r="M1165" s="342">
        <v>120000</v>
      </c>
      <c r="N1165" s="916">
        <v>1</v>
      </c>
      <c r="O1165" s="916">
        <v>6</v>
      </c>
      <c r="P1165" s="342">
        <v>60000</v>
      </c>
      <c r="Q1165" s="916">
        <v>1</v>
      </c>
      <c r="R1165" s="916">
        <v>12</v>
      </c>
      <c r="S1165" s="1009">
        <v>120000</v>
      </c>
    </row>
    <row r="1166" spans="1:19" s="30" customFormat="1" ht="23.25">
      <c r="A1166" s="913" t="s">
        <v>37669</v>
      </c>
      <c r="B1166" s="887" t="s">
        <v>280</v>
      </c>
      <c r="C1166" s="887" t="s">
        <v>115</v>
      </c>
      <c r="D1166" s="887" t="s">
        <v>21746</v>
      </c>
      <c r="E1166" s="342">
        <v>14500</v>
      </c>
      <c r="F1166" s="887" t="s">
        <v>22579</v>
      </c>
      <c r="G1166" s="376" t="s">
        <v>22580</v>
      </c>
      <c r="H1166" s="449" t="s">
        <v>21635</v>
      </c>
      <c r="I1166" s="449" t="s">
        <v>21570</v>
      </c>
      <c r="J1166" s="449"/>
      <c r="K1166" s="915">
        <v>1</v>
      </c>
      <c r="L1166" s="916">
        <v>2</v>
      </c>
      <c r="M1166" s="342">
        <v>29000</v>
      </c>
      <c r="N1166" s="917"/>
      <c r="O1166" s="917"/>
      <c r="P1166" s="342"/>
      <c r="Q1166" s="916"/>
      <c r="R1166" s="916"/>
      <c r="S1166" s="1009"/>
    </row>
    <row r="1167" spans="1:19" s="30" customFormat="1" ht="23.25">
      <c r="A1167" s="913" t="s">
        <v>37669</v>
      </c>
      <c r="B1167" s="887" t="s">
        <v>280</v>
      </c>
      <c r="C1167" s="887" t="s">
        <v>115</v>
      </c>
      <c r="D1167" s="887" t="s">
        <v>22581</v>
      </c>
      <c r="E1167" s="342">
        <v>14500</v>
      </c>
      <c r="F1167" s="887" t="s">
        <v>22582</v>
      </c>
      <c r="G1167" s="376" t="s">
        <v>22583</v>
      </c>
      <c r="H1167" s="449" t="s">
        <v>21522</v>
      </c>
      <c r="I1167" s="449"/>
      <c r="J1167" s="449" t="s">
        <v>21518</v>
      </c>
      <c r="K1167" s="915">
        <v>1</v>
      </c>
      <c r="L1167" s="916">
        <v>12</v>
      </c>
      <c r="M1167" s="342">
        <v>174000</v>
      </c>
      <c r="N1167" s="916">
        <v>1</v>
      </c>
      <c r="O1167" s="916">
        <v>6</v>
      </c>
      <c r="P1167" s="342">
        <v>87000</v>
      </c>
      <c r="Q1167" s="916"/>
      <c r="R1167" s="916"/>
      <c r="S1167" s="1009"/>
    </row>
    <row r="1168" spans="1:19" s="30" customFormat="1" ht="23.25">
      <c r="A1168" s="913" t="s">
        <v>37669</v>
      </c>
      <c r="B1168" s="887" t="s">
        <v>280</v>
      </c>
      <c r="C1168" s="887" t="s">
        <v>115</v>
      </c>
      <c r="D1168" s="887" t="s">
        <v>22584</v>
      </c>
      <c r="E1168" s="342">
        <v>12000</v>
      </c>
      <c r="F1168" s="887" t="s">
        <v>22585</v>
      </c>
      <c r="G1168" s="376" t="s">
        <v>22586</v>
      </c>
      <c r="H1168" s="449" t="s">
        <v>21517</v>
      </c>
      <c r="I1168" s="449"/>
      <c r="J1168" s="449" t="s">
        <v>21518</v>
      </c>
      <c r="K1168" s="915">
        <v>1</v>
      </c>
      <c r="L1168" s="916">
        <v>12</v>
      </c>
      <c r="M1168" s="342">
        <v>143884.17000000001</v>
      </c>
      <c r="N1168" s="916">
        <v>1</v>
      </c>
      <c r="O1168" s="916">
        <v>6</v>
      </c>
      <c r="P1168" s="342">
        <v>71814.16</v>
      </c>
      <c r="Q1168" s="916">
        <v>1</v>
      </c>
      <c r="R1168" s="916">
        <v>12</v>
      </c>
      <c r="S1168" s="1009">
        <v>144000</v>
      </c>
    </row>
    <row r="1169" spans="1:19" s="30" customFormat="1" ht="23.25">
      <c r="A1169" s="913" t="s">
        <v>37669</v>
      </c>
      <c r="B1169" s="887" t="s">
        <v>280</v>
      </c>
      <c r="C1169" s="887" t="s">
        <v>115</v>
      </c>
      <c r="D1169" s="887" t="s">
        <v>22329</v>
      </c>
      <c r="E1169" s="342">
        <v>5000</v>
      </c>
      <c r="F1169" s="887" t="s">
        <v>22587</v>
      </c>
      <c r="G1169" s="376" t="s">
        <v>22588</v>
      </c>
      <c r="H1169" s="449" t="s">
        <v>22100</v>
      </c>
      <c r="I1169" s="449" t="s">
        <v>21570</v>
      </c>
      <c r="J1169" s="449"/>
      <c r="K1169" s="915">
        <v>1</v>
      </c>
      <c r="L1169" s="916">
        <v>2</v>
      </c>
      <c r="M1169" s="342">
        <v>10500</v>
      </c>
      <c r="N1169" s="916">
        <v>1</v>
      </c>
      <c r="O1169" s="916">
        <v>6</v>
      </c>
      <c r="P1169" s="342">
        <v>29833.33</v>
      </c>
      <c r="Q1169" s="916">
        <v>1</v>
      </c>
      <c r="R1169" s="916">
        <v>12</v>
      </c>
      <c r="S1169" s="1009">
        <v>60000</v>
      </c>
    </row>
    <row r="1170" spans="1:19" s="30" customFormat="1" ht="23.25">
      <c r="A1170" s="913" t="s">
        <v>37669</v>
      </c>
      <c r="B1170" s="887" t="s">
        <v>280</v>
      </c>
      <c r="C1170" s="887" t="s">
        <v>115</v>
      </c>
      <c r="D1170" s="887" t="s">
        <v>21883</v>
      </c>
      <c r="E1170" s="342">
        <v>8000</v>
      </c>
      <c r="F1170" s="887" t="s">
        <v>22589</v>
      </c>
      <c r="G1170" s="376" t="s">
        <v>22590</v>
      </c>
      <c r="H1170" s="449" t="s">
        <v>21522</v>
      </c>
      <c r="I1170" s="449"/>
      <c r="J1170" s="449" t="s">
        <v>21518</v>
      </c>
      <c r="K1170" s="915">
        <v>1</v>
      </c>
      <c r="L1170" s="916">
        <v>12</v>
      </c>
      <c r="M1170" s="342">
        <v>95701.67</v>
      </c>
      <c r="N1170" s="916">
        <v>1</v>
      </c>
      <c r="O1170" s="916">
        <v>6</v>
      </c>
      <c r="P1170" s="342">
        <v>47999.44</v>
      </c>
      <c r="Q1170" s="916">
        <v>1</v>
      </c>
      <c r="R1170" s="916">
        <v>12</v>
      </c>
      <c r="S1170" s="1009">
        <v>96000</v>
      </c>
    </row>
    <row r="1171" spans="1:19" s="30" customFormat="1" ht="23.25">
      <c r="A1171" s="913" t="s">
        <v>37669</v>
      </c>
      <c r="B1171" s="887" t="s">
        <v>280</v>
      </c>
      <c r="C1171" s="887" t="s">
        <v>115</v>
      </c>
      <c r="D1171" s="887" t="s">
        <v>21531</v>
      </c>
      <c r="E1171" s="342">
        <v>10000</v>
      </c>
      <c r="F1171" s="887" t="s">
        <v>22591</v>
      </c>
      <c r="G1171" s="376" t="s">
        <v>22592</v>
      </c>
      <c r="H1171" s="449" t="s">
        <v>21522</v>
      </c>
      <c r="I1171" s="449"/>
      <c r="J1171" s="449" t="s">
        <v>21518</v>
      </c>
      <c r="K1171" s="915">
        <v>1</v>
      </c>
      <c r="L1171" s="916">
        <v>12</v>
      </c>
      <c r="M1171" s="342">
        <v>120000</v>
      </c>
      <c r="N1171" s="916">
        <v>1</v>
      </c>
      <c r="O1171" s="916">
        <v>6</v>
      </c>
      <c r="P1171" s="342">
        <v>60000</v>
      </c>
      <c r="Q1171" s="916">
        <v>1</v>
      </c>
      <c r="R1171" s="916">
        <v>12</v>
      </c>
      <c r="S1171" s="1009">
        <v>120000</v>
      </c>
    </row>
    <row r="1172" spans="1:19" s="30" customFormat="1" ht="23.25">
      <c r="A1172" s="913" t="s">
        <v>37669</v>
      </c>
      <c r="B1172" s="887" t="s">
        <v>280</v>
      </c>
      <c r="C1172" s="887" t="s">
        <v>115</v>
      </c>
      <c r="D1172" s="887" t="s">
        <v>22002</v>
      </c>
      <c r="E1172" s="342">
        <v>5000</v>
      </c>
      <c r="F1172" s="887" t="s">
        <v>22593</v>
      </c>
      <c r="G1172" s="376" t="s">
        <v>22594</v>
      </c>
      <c r="H1172" s="449" t="s">
        <v>21569</v>
      </c>
      <c r="I1172" s="449"/>
      <c r="J1172" s="449" t="s">
        <v>21518</v>
      </c>
      <c r="K1172" s="915">
        <v>1</v>
      </c>
      <c r="L1172" s="916">
        <v>12</v>
      </c>
      <c r="M1172" s="342">
        <v>59666.67</v>
      </c>
      <c r="N1172" s="916">
        <v>1</v>
      </c>
      <c r="O1172" s="916">
        <v>6</v>
      </c>
      <c r="P1172" s="342">
        <v>30000</v>
      </c>
      <c r="Q1172" s="916">
        <v>1</v>
      </c>
      <c r="R1172" s="916">
        <v>12</v>
      </c>
      <c r="S1172" s="1009">
        <v>60000</v>
      </c>
    </row>
    <row r="1173" spans="1:19" s="30" customFormat="1" ht="23.25">
      <c r="A1173" s="913" t="s">
        <v>37669</v>
      </c>
      <c r="B1173" s="887" t="s">
        <v>280</v>
      </c>
      <c r="C1173" s="887" t="s">
        <v>115</v>
      </c>
      <c r="D1173" s="887" t="s">
        <v>21610</v>
      </c>
      <c r="E1173" s="342">
        <v>10000</v>
      </c>
      <c r="F1173" s="887" t="s">
        <v>22596</v>
      </c>
      <c r="G1173" s="376" t="s">
        <v>22597</v>
      </c>
      <c r="H1173" s="449" t="s">
        <v>21553</v>
      </c>
      <c r="I1173" s="449"/>
      <c r="J1173" s="449" t="s">
        <v>21518</v>
      </c>
      <c r="K1173" s="915">
        <v>1</v>
      </c>
      <c r="L1173" s="916">
        <v>12</v>
      </c>
      <c r="M1173" s="342">
        <v>114666.67</v>
      </c>
      <c r="N1173" s="916">
        <v>1</v>
      </c>
      <c r="O1173" s="916">
        <v>6</v>
      </c>
      <c r="P1173" s="342">
        <v>60000</v>
      </c>
      <c r="Q1173" s="916">
        <v>1</v>
      </c>
      <c r="R1173" s="916">
        <v>12</v>
      </c>
      <c r="S1173" s="1009">
        <v>120000</v>
      </c>
    </row>
    <row r="1174" spans="1:19" s="30" customFormat="1" ht="23.25">
      <c r="A1174" s="913" t="s">
        <v>37669</v>
      </c>
      <c r="B1174" s="887" t="s">
        <v>280</v>
      </c>
      <c r="C1174" s="887" t="s">
        <v>115</v>
      </c>
      <c r="D1174" s="887" t="s">
        <v>21531</v>
      </c>
      <c r="E1174" s="342">
        <v>10000</v>
      </c>
      <c r="F1174" s="887" t="s">
        <v>22598</v>
      </c>
      <c r="G1174" s="376" t="s">
        <v>22599</v>
      </c>
      <c r="H1174" s="449" t="s">
        <v>21553</v>
      </c>
      <c r="I1174" s="449"/>
      <c r="J1174" s="449" t="s">
        <v>21518</v>
      </c>
      <c r="K1174" s="915">
        <v>1</v>
      </c>
      <c r="L1174" s="916">
        <v>12</v>
      </c>
      <c r="M1174" s="342">
        <v>119986.81</v>
      </c>
      <c r="N1174" s="916">
        <v>1</v>
      </c>
      <c r="O1174" s="916">
        <v>6</v>
      </c>
      <c r="P1174" s="342">
        <v>60000</v>
      </c>
      <c r="Q1174" s="916">
        <v>1</v>
      </c>
      <c r="R1174" s="916">
        <v>12</v>
      </c>
      <c r="S1174" s="1009">
        <v>120000</v>
      </c>
    </row>
    <row r="1175" spans="1:19" s="30" customFormat="1" ht="23.25">
      <c r="A1175" s="913" t="s">
        <v>37669</v>
      </c>
      <c r="B1175" s="887" t="s">
        <v>280</v>
      </c>
      <c r="C1175" s="887" t="s">
        <v>115</v>
      </c>
      <c r="D1175" s="887" t="s">
        <v>22600</v>
      </c>
      <c r="E1175" s="342">
        <v>8000</v>
      </c>
      <c r="F1175" s="887" t="s">
        <v>22601</v>
      </c>
      <c r="G1175" s="376" t="s">
        <v>22602</v>
      </c>
      <c r="H1175" s="449" t="s">
        <v>21599</v>
      </c>
      <c r="I1175" s="449"/>
      <c r="J1175" s="449" t="s">
        <v>21518</v>
      </c>
      <c r="K1175" s="915">
        <v>1</v>
      </c>
      <c r="L1175" s="916">
        <v>2</v>
      </c>
      <c r="M1175" s="342">
        <v>16800</v>
      </c>
      <c r="N1175" s="916">
        <v>1</v>
      </c>
      <c r="O1175" s="916">
        <v>6</v>
      </c>
      <c r="P1175" s="342">
        <v>47999.44</v>
      </c>
      <c r="Q1175" s="916">
        <v>1</v>
      </c>
      <c r="R1175" s="916">
        <v>12</v>
      </c>
      <c r="S1175" s="1009">
        <v>96000</v>
      </c>
    </row>
    <row r="1176" spans="1:19" s="30" customFormat="1" ht="23.25">
      <c r="A1176" s="913" t="s">
        <v>37669</v>
      </c>
      <c r="B1176" s="887" t="s">
        <v>280</v>
      </c>
      <c r="C1176" s="887" t="s">
        <v>115</v>
      </c>
      <c r="D1176" s="887" t="s">
        <v>22603</v>
      </c>
      <c r="E1176" s="342">
        <v>8000</v>
      </c>
      <c r="F1176" s="887" t="s">
        <v>22604</v>
      </c>
      <c r="G1176" s="376" t="s">
        <v>22605</v>
      </c>
      <c r="H1176" s="449" t="s">
        <v>21517</v>
      </c>
      <c r="I1176" s="449" t="s">
        <v>21570</v>
      </c>
      <c r="J1176" s="449"/>
      <c r="K1176" s="915">
        <v>1</v>
      </c>
      <c r="L1176" s="916">
        <v>12</v>
      </c>
      <c r="M1176" s="342">
        <v>95983.34</v>
      </c>
      <c r="N1176" s="916">
        <v>1</v>
      </c>
      <c r="O1176" s="916">
        <v>6</v>
      </c>
      <c r="P1176" s="342">
        <v>47959.44</v>
      </c>
      <c r="Q1176" s="916">
        <v>1</v>
      </c>
      <c r="R1176" s="916">
        <v>12</v>
      </c>
      <c r="S1176" s="1009">
        <v>96000</v>
      </c>
    </row>
    <row r="1177" spans="1:19" s="30" customFormat="1" ht="23.25">
      <c r="A1177" s="913" t="s">
        <v>37669</v>
      </c>
      <c r="B1177" s="887" t="s">
        <v>280</v>
      </c>
      <c r="C1177" s="887" t="s">
        <v>115</v>
      </c>
      <c r="D1177" s="887" t="s">
        <v>22606</v>
      </c>
      <c r="E1177" s="342">
        <v>12000</v>
      </c>
      <c r="F1177" s="887" t="s">
        <v>22607</v>
      </c>
      <c r="G1177" s="376" t="s">
        <v>22608</v>
      </c>
      <c r="H1177" s="449" t="s">
        <v>21569</v>
      </c>
      <c r="I1177" s="449"/>
      <c r="J1177" s="449" t="s">
        <v>21518</v>
      </c>
      <c r="K1177" s="915">
        <v>1</v>
      </c>
      <c r="L1177" s="916">
        <v>12</v>
      </c>
      <c r="M1177" s="342">
        <v>144000</v>
      </c>
      <c r="N1177" s="916">
        <v>1</v>
      </c>
      <c r="O1177" s="916">
        <v>6</v>
      </c>
      <c r="P1177" s="342">
        <v>72000</v>
      </c>
      <c r="Q1177" s="916">
        <v>1</v>
      </c>
      <c r="R1177" s="916">
        <v>12</v>
      </c>
      <c r="S1177" s="1009">
        <v>144000</v>
      </c>
    </row>
    <row r="1178" spans="1:19" s="30" customFormat="1" ht="23.25">
      <c r="A1178" s="913" t="s">
        <v>37669</v>
      </c>
      <c r="B1178" s="887" t="s">
        <v>280</v>
      </c>
      <c r="C1178" s="887" t="s">
        <v>115</v>
      </c>
      <c r="D1178" s="887" t="s">
        <v>22531</v>
      </c>
      <c r="E1178" s="342">
        <v>10000</v>
      </c>
      <c r="F1178" s="887" t="s">
        <v>22609</v>
      </c>
      <c r="G1178" s="376" t="s">
        <v>22610</v>
      </c>
      <c r="H1178" s="449" t="s">
        <v>21530</v>
      </c>
      <c r="I1178" s="449"/>
      <c r="J1178" s="449" t="s">
        <v>21518</v>
      </c>
      <c r="K1178" s="915"/>
      <c r="L1178" s="916"/>
      <c r="M1178" s="342"/>
      <c r="N1178" s="916">
        <v>1</v>
      </c>
      <c r="O1178" s="916">
        <v>2</v>
      </c>
      <c r="P1178" s="342">
        <v>19333.34</v>
      </c>
      <c r="Q1178" s="916"/>
      <c r="R1178" s="916"/>
      <c r="S1178" s="1009"/>
    </row>
    <row r="1179" spans="1:19" s="30" customFormat="1" ht="23.25">
      <c r="A1179" s="913" t="s">
        <v>37669</v>
      </c>
      <c r="B1179" s="887" t="s">
        <v>280</v>
      </c>
      <c r="C1179" s="887" t="s">
        <v>115</v>
      </c>
      <c r="D1179" s="888" t="s">
        <v>22613</v>
      </c>
      <c r="E1179" s="342">
        <v>7000</v>
      </c>
      <c r="F1179" s="887" t="s">
        <v>22611</v>
      </c>
      <c r="G1179" s="376" t="s">
        <v>22612</v>
      </c>
      <c r="H1179" s="449" t="s">
        <v>21569</v>
      </c>
      <c r="I1179" s="449" t="s">
        <v>21570</v>
      </c>
      <c r="J1179" s="449"/>
      <c r="K1179" s="915">
        <v>1</v>
      </c>
      <c r="L1179" s="916">
        <v>10</v>
      </c>
      <c r="M1179" s="342">
        <v>64396.11</v>
      </c>
      <c r="N1179" s="916">
        <v>1</v>
      </c>
      <c r="O1179" s="916">
        <v>6</v>
      </c>
      <c r="P1179" s="342">
        <v>42000</v>
      </c>
      <c r="Q1179" s="916">
        <v>1</v>
      </c>
      <c r="R1179" s="916">
        <v>12</v>
      </c>
      <c r="S1179" s="1009">
        <v>84000</v>
      </c>
    </row>
    <row r="1180" spans="1:19" s="30" customFormat="1" ht="23.25">
      <c r="A1180" s="913" t="s">
        <v>37669</v>
      </c>
      <c r="B1180" s="887" t="s">
        <v>280</v>
      </c>
      <c r="C1180" s="887" t="s">
        <v>115</v>
      </c>
      <c r="D1180" s="887" t="s">
        <v>22614</v>
      </c>
      <c r="E1180" s="342">
        <v>12000</v>
      </c>
      <c r="F1180" s="887" t="s">
        <v>22615</v>
      </c>
      <c r="G1180" s="376" t="s">
        <v>22616</v>
      </c>
      <c r="H1180" s="449" t="s">
        <v>21517</v>
      </c>
      <c r="I1180" s="449"/>
      <c r="J1180" s="449" t="s">
        <v>21518</v>
      </c>
      <c r="K1180" s="915">
        <v>1</v>
      </c>
      <c r="L1180" s="916">
        <v>12</v>
      </c>
      <c r="M1180" s="342">
        <v>143990.83000000002</v>
      </c>
      <c r="N1180" s="916">
        <v>1</v>
      </c>
      <c r="O1180" s="916">
        <v>6</v>
      </c>
      <c r="P1180" s="342">
        <v>72000</v>
      </c>
      <c r="Q1180" s="916">
        <v>1</v>
      </c>
      <c r="R1180" s="916">
        <v>12</v>
      </c>
      <c r="S1180" s="1009">
        <v>144000</v>
      </c>
    </row>
    <row r="1181" spans="1:19" s="30" customFormat="1" ht="23.25">
      <c r="A1181" s="913" t="s">
        <v>37669</v>
      </c>
      <c r="B1181" s="887" t="s">
        <v>280</v>
      </c>
      <c r="C1181" s="887" t="s">
        <v>115</v>
      </c>
      <c r="D1181" s="887" t="s">
        <v>22617</v>
      </c>
      <c r="E1181" s="342">
        <v>13000</v>
      </c>
      <c r="F1181" s="887" t="s">
        <v>22618</v>
      </c>
      <c r="G1181" s="376" t="s">
        <v>22619</v>
      </c>
      <c r="H1181" s="449" t="s">
        <v>21831</v>
      </c>
      <c r="I1181" s="449" t="s">
        <v>21798</v>
      </c>
      <c r="J1181" s="449"/>
      <c r="K1181" s="915">
        <v>1</v>
      </c>
      <c r="L1181" s="916">
        <v>12</v>
      </c>
      <c r="M1181" s="342">
        <v>156000</v>
      </c>
      <c r="N1181" s="916">
        <v>1</v>
      </c>
      <c r="O1181" s="916">
        <v>6</v>
      </c>
      <c r="P1181" s="342">
        <v>78000</v>
      </c>
      <c r="Q1181" s="916">
        <v>1</v>
      </c>
      <c r="R1181" s="916">
        <v>12</v>
      </c>
      <c r="S1181" s="1009">
        <v>156000</v>
      </c>
    </row>
    <row r="1182" spans="1:19" s="30" customFormat="1" ht="23.25">
      <c r="A1182" s="913" t="s">
        <v>37669</v>
      </c>
      <c r="B1182" s="887" t="s">
        <v>280</v>
      </c>
      <c r="C1182" s="887" t="s">
        <v>115</v>
      </c>
      <c r="D1182" s="887" t="s">
        <v>22475</v>
      </c>
      <c r="E1182" s="342">
        <v>9000</v>
      </c>
      <c r="F1182" s="887" t="s">
        <v>22620</v>
      </c>
      <c r="G1182" s="376" t="s">
        <v>22621</v>
      </c>
      <c r="H1182" s="449" t="s">
        <v>21599</v>
      </c>
      <c r="I1182" s="449"/>
      <c r="J1182" s="449" t="s">
        <v>21518</v>
      </c>
      <c r="K1182" s="915">
        <v>1</v>
      </c>
      <c r="L1182" s="916">
        <v>12</v>
      </c>
      <c r="M1182" s="342">
        <v>106487.5</v>
      </c>
      <c r="N1182" s="916">
        <v>1</v>
      </c>
      <c r="O1182" s="916">
        <v>6</v>
      </c>
      <c r="P1182" s="342">
        <v>53298.110000000008</v>
      </c>
      <c r="Q1182" s="916">
        <v>1</v>
      </c>
      <c r="R1182" s="916">
        <v>12</v>
      </c>
      <c r="S1182" s="1009">
        <v>108000</v>
      </c>
    </row>
    <row r="1183" spans="1:19" s="30" customFormat="1" ht="23.25">
      <c r="A1183" s="913" t="s">
        <v>37669</v>
      </c>
      <c r="B1183" s="887" t="s">
        <v>280</v>
      </c>
      <c r="C1183" s="887" t="s">
        <v>115</v>
      </c>
      <c r="D1183" s="887" t="s">
        <v>21883</v>
      </c>
      <c r="E1183" s="342">
        <v>10000</v>
      </c>
      <c r="F1183" s="887" t="s">
        <v>22622</v>
      </c>
      <c r="G1183" s="376" t="s">
        <v>22623</v>
      </c>
      <c r="H1183" s="449" t="s">
        <v>21522</v>
      </c>
      <c r="I1183" s="449"/>
      <c r="J1183" s="449" t="s">
        <v>21518</v>
      </c>
      <c r="K1183" s="915">
        <v>1</v>
      </c>
      <c r="L1183" s="916">
        <v>2</v>
      </c>
      <c r="M1183" s="342">
        <v>21000</v>
      </c>
      <c r="N1183" s="916">
        <v>1</v>
      </c>
      <c r="O1183" s="916">
        <v>6</v>
      </c>
      <c r="P1183" s="342">
        <v>60000</v>
      </c>
      <c r="Q1183" s="916">
        <v>1</v>
      </c>
      <c r="R1183" s="916">
        <v>12</v>
      </c>
      <c r="S1183" s="1009">
        <v>120000</v>
      </c>
    </row>
    <row r="1184" spans="1:19" s="30" customFormat="1" ht="23.25">
      <c r="A1184" s="913" t="s">
        <v>37669</v>
      </c>
      <c r="B1184" s="887" t="s">
        <v>280</v>
      </c>
      <c r="C1184" s="887" t="s">
        <v>115</v>
      </c>
      <c r="D1184" s="887" t="s">
        <v>21613</v>
      </c>
      <c r="E1184" s="342">
        <v>12000</v>
      </c>
      <c r="F1184" s="887" t="s">
        <v>22624</v>
      </c>
      <c r="G1184" s="376" t="s">
        <v>22625</v>
      </c>
      <c r="H1184" s="449" t="s">
        <v>21635</v>
      </c>
      <c r="I1184" s="449" t="s">
        <v>21570</v>
      </c>
      <c r="J1184" s="449"/>
      <c r="K1184" s="915">
        <v>1</v>
      </c>
      <c r="L1184" s="916">
        <v>12</v>
      </c>
      <c r="M1184" s="342">
        <v>141184.17000000001</v>
      </c>
      <c r="N1184" s="916">
        <v>1</v>
      </c>
      <c r="O1184" s="916">
        <v>6</v>
      </c>
      <c r="P1184" s="342">
        <v>71978.33</v>
      </c>
      <c r="Q1184" s="916">
        <v>1</v>
      </c>
      <c r="R1184" s="916">
        <v>12</v>
      </c>
      <c r="S1184" s="1009">
        <v>144000</v>
      </c>
    </row>
    <row r="1185" spans="1:19" s="30" customFormat="1" ht="23.25">
      <c r="A1185" s="913" t="s">
        <v>37669</v>
      </c>
      <c r="B1185" s="887" t="s">
        <v>280</v>
      </c>
      <c r="C1185" s="887" t="s">
        <v>115</v>
      </c>
      <c r="D1185" s="887" t="s">
        <v>22626</v>
      </c>
      <c r="E1185" s="342">
        <v>13000</v>
      </c>
      <c r="F1185" s="887" t="s">
        <v>22627</v>
      </c>
      <c r="G1185" s="376" t="s">
        <v>22628</v>
      </c>
      <c r="H1185" s="449" t="s">
        <v>21522</v>
      </c>
      <c r="I1185" s="449"/>
      <c r="J1185" s="449" t="s">
        <v>21518</v>
      </c>
      <c r="K1185" s="915">
        <v>1</v>
      </c>
      <c r="L1185" s="916">
        <v>12</v>
      </c>
      <c r="M1185" s="342">
        <v>156000</v>
      </c>
      <c r="N1185" s="916">
        <v>1</v>
      </c>
      <c r="O1185" s="916">
        <v>6</v>
      </c>
      <c r="P1185" s="342">
        <v>78000</v>
      </c>
      <c r="Q1185" s="916">
        <v>1</v>
      </c>
      <c r="R1185" s="916">
        <v>12</v>
      </c>
      <c r="S1185" s="1009">
        <v>156000</v>
      </c>
    </row>
    <row r="1186" spans="1:19" s="30" customFormat="1" ht="23.25">
      <c r="A1186" s="913" t="s">
        <v>37669</v>
      </c>
      <c r="B1186" s="887" t="s">
        <v>280</v>
      </c>
      <c r="C1186" s="887" t="s">
        <v>115</v>
      </c>
      <c r="D1186" s="887" t="s">
        <v>22629</v>
      </c>
      <c r="E1186" s="342">
        <v>11000</v>
      </c>
      <c r="F1186" s="887" t="s">
        <v>22630</v>
      </c>
      <c r="G1186" s="376" t="s">
        <v>22631</v>
      </c>
      <c r="H1186" s="449" t="s">
        <v>22632</v>
      </c>
      <c r="I1186" s="449"/>
      <c r="J1186" s="449" t="s">
        <v>21518</v>
      </c>
      <c r="K1186" s="915">
        <v>1</v>
      </c>
      <c r="L1186" s="916">
        <v>12</v>
      </c>
      <c r="M1186" s="342">
        <v>132000</v>
      </c>
      <c r="N1186" s="916">
        <v>1</v>
      </c>
      <c r="O1186" s="916">
        <v>6</v>
      </c>
      <c r="P1186" s="342">
        <v>65975.56</v>
      </c>
      <c r="Q1186" s="916">
        <v>1</v>
      </c>
      <c r="R1186" s="916">
        <v>12</v>
      </c>
      <c r="S1186" s="1009">
        <v>132000</v>
      </c>
    </row>
    <row r="1187" spans="1:19" s="30" customFormat="1" ht="23.25">
      <c r="A1187" s="913" t="s">
        <v>37669</v>
      </c>
      <c r="B1187" s="887" t="s">
        <v>280</v>
      </c>
      <c r="C1187" s="887" t="s">
        <v>115</v>
      </c>
      <c r="D1187" s="887" t="s">
        <v>22633</v>
      </c>
      <c r="E1187" s="342">
        <v>10000</v>
      </c>
      <c r="F1187" s="887" t="s">
        <v>22634</v>
      </c>
      <c r="G1187" s="376" t="s">
        <v>22635</v>
      </c>
      <c r="H1187" s="449" t="s">
        <v>21517</v>
      </c>
      <c r="I1187" s="449"/>
      <c r="J1187" s="449" t="s">
        <v>21518</v>
      </c>
      <c r="K1187" s="915">
        <v>1</v>
      </c>
      <c r="L1187" s="916">
        <v>12</v>
      </c>
      <c r="M1187" s="342">
        <v>120000</v>
      </c>
      <c r="N1187" s="916">
        <v>1</v>
      </c>
      <c r="O1187" s="916">
        <v>6</v>
      </c>
      <c r="P1187" s="342">
        <v>60000</v>
      </c>
      <c r="Q1187" s="916">
        <v>1</v>
      </c>
      <c r="R1187" s="916">
        <v>12</v>
      </c>
      <c r="S1187" s="1009">
        <v>120000</v>
      </c>
    </row>
    <row r="1188" spans="1:19" s="30" customFormat="1" ht="23.25">
      <c r="A1188" s="913" t="s">
        <v>37669</v>
      </c>
      <c r="B1188" s="887" t="s">
        <v>280</v>
      </c>
      <c r="C1188" s="887" t="s">
        <v>115</v>
      </c>
      <c r="D1188" s="887" t="s">
        <v>22516</v>
      </c>
      <c r="E1188" s="342">
        <v>6000</v>
      </c>
      <c r="F1188" s="887" t="s">
        <v>22636</v>
      </c>
      <c r="G1188" s="376" t="s">
        <v>22637</v>
      </c>
      <c r="H1188" s="449" t="s">
        <v>22638</v>
      </c>
      <c r="I1188" s="449" t="s">
        <v>21570</v>
      </c>
      <c r="J1188" s="449"/>
      <c r="K1188" s="915">
        <v>1</v>
      </c>
      <c r="L1188" s="916">
        <v>12</v>
      </c>
      <c r="M1188" s="342">
        <v>72394.17</v>
      </c>
      <c r="N1188" s="916">
        <v>1</v>
      </c>
      <c r="O1188" s="916">
        <v>1</v>
      </c>
      <c r="P1188" s="342">
        <v>1400</v>
      </c>
      <c r="Q1188" s="916"/>
      <c r="R1188" s="916"/>
      <c r="S1188" s="1009"/>
    </row>
    <row r="1189" spans="1:19" s="30" customFormat="1" ht="23.25">
      <c r="A1189" s="913" t="s">
        <v>37669</v>
      </c>
      <c r="B1189" s="887" t="s">
        <v>280</v>
      </c>
      <c r="C1189" s="887" t="s">
        <v>115</v>
      </c>
      <c r="D1189" s="887" t="s">
        <v>21968</v>
      </c>
      <c r="E1189" s="342">
        <v>12000</v>
      </c>
      <c r="F1189" s="887" t="s">
        <v>22639</v>
      </c>
      <c r="G1189" s="376" t="s">
        <v>22640</v>
      </c>
      <c r="H1189" s="449" t="s">
        <v>21517</v>
      </c>
      <c r="I1189" s="449"/>
      <c r="J1189" s="449" t="s">
        <v>21518</v>
      </c>
      <c r="K1189" s="915">
        <v>1</v>
      </c>
      <c r="L1189" s="916">
        <v>2</v>
      </c>
      <c r="M1189" s="342">
        <v>23989.17</v>
      </c>
      <c r="N1189" s="917"/>
      <c r="O1189" s="917"/>
      <c r="P1189" s="342"/>
      <c r="Q1189" s="916"/>
      <c r="R1189" s="916"/>
      <c r="S1189" s="1009"/>
    </row>
    <row r="1190" spans="1:19" s="30" customFormat="1" ht="23.25">
      <c r="A1190" s="913" t="s">
        <v>37669</v>
      </c>
      <c r="B1190" s="887" t="s">
        <v>280</v>
      </c>
      <c r="C1190" s="887" t="s">
        <v>115</v>
      </c>
      <c r="D1190" s="887" t="s">
        <v>21531</v>
      </c>
      <c r="E1190" s="342">
        <v>10000</v>
      </c>
      <c r="F1190" s="887" t="s">
        <v>22641</v>
      </c>
      <c r="G1190" s="376" t="s">
        <v>22642</v>
      </c>
      <c r="H1190" s="449" t="s">
        <v>21522</v>
      </c>
      <c r="I1190" s="449"/>
      <c r="J1190" s="449" t="s">
        <v>21518</v>
      </c>
      <c r="K1190" s="915">
        <v>1</v>
      </c>
      <c r="L1190" s="916">
        <v>12</v>
      </c>
      <c r="M1190" s="342">
        <v>120000</v>
      </c>
      <c r="N1190" s="916">
        <v>1</v>
      </c>
      <c r="O1190" s="916">
        <v>6</v>
      </c>
      <c r="P1190" s="342">
        <v>60000</v>
      </c>
      <c r="Q1190" s="916">
        <v>1</v>
      </c>
      <c r="R1190" s="916">
        <v>12</v>
      </c>
      <c r="S1190" s="1009">
        <v>120000</v>
      </c>
    </row>
    <row r="1191" spans="1:19" s="30" customFormat="1" ht="23.25">
      <c r="A1191" s="913" t="s">
        <v>37669</v>
      </c>
      <c r="B1191" s="887" t="s">
        <v>280</v>
      </c>
      <c r="C1191" s="887" t="s">
        <v>115</v>
      </c>
      <c r="D1191" s="887" t="s">
        <v>22002</v>
      </c>
      <c r="E1191" s="342">
        <v>5000</v>
      </c>
      <c r="F1191" s="887" t="s">
        <v>22643</v>
      </c>
      <c r="G1191" s="376" t="s">
        <v>22644</v>
      </c>
      <c r="H1191" s="449" t="s">
        <v>21635</v>
      </c>
      <c r="I1191" s="449"/>
      <c r="J1191" s="449" t="s">
        <v>21518</v>
      </c>
      <c r="K1191" s="915">
        <v>1</v>
      </c>
      <c r="L1191" s="916">
        <v>10</v>
      </c>
      <c r="M1191" s="342">
        <v>50000</v>
      </c>
      <c r="N1191" s="916">
        <v>1</v>
      </c>
      <c r="O1191" s="916">
        <v>3</v>
      </c>
      <c r="P1191" s="342">
        <v>15000</v>
      </c>
      <c r="Q1191" s="916"/>
      <c r="R1191" s="916"/>
      <c r="S1191" s="1009"/>
    </row>
    <row r="1192" spans="1:19" s="30" customFormat="1" ht="23.25">
      <c r="A1192" s="913" t="s">
        <v>37669</v>
      </c>
      <c r="B1192" s="887" t="s">
        <v>280</v>
      </c>
      <c r="C1192" s="887" t="s">
        <v>115</v>
      </c>
      <c r="D1192" s="887" t="s">
        <v>22645</v>
      </c>
      <c r="E1192" s="342">
        <v>4000</v>
      </c>
      <c r="F1192" s="887" t="s">
        <v>22646</v>
      </c>
      <c r="G1192" s="376" t="s">
        <v>22647</v>
      </c>
      <c r="H1192" s="449" t="s">
        <v>21841</v>
      </c>
      <c r="I1192" s="449" t="s">
        <v>21570</v>
      </c>
      <c r="J1192" s="449"/>
      <c r="K1192" s="915">
        <v>1</v>
      </c>
      <c r="L1192" s="916">
        <v>7</v>
      </c>
      <c r="M1192" s="342">
        <v>27729.72</v>
      </c>
      <c r="N1192" s="917"/>
      <c r="O1192" s="917"/>
      <c r="P1192" s="342"/>
      <c r="Q1192" s="916"/>
      <c r="R1192" s="916"/>
      <c r="S1192" s="1009"/>
    </row>
    <row r="1193" spans="1:19" s="30" customFormat="1" ht="23.25">
      <c r="A1193" s="913" t="s">
        <v>37669</v>
      </c>
      <c r="B1193" s="887" t="s">
        <v>280</v>
      </c>
      <c r="C1193" s="887" t="s">
        <v>115</v>
      </c>
      <c r="D1193" s="887" t="s">
        <v>21883</v>
      </c>
      <c r="E1193" s="342">
        <v>10000</v>
      </c>
      <c r="F1193" s="887" t="s">
        <v>22648</v>
      </c>
      <c r="G1193" s="376" t="s">
        <v>22649</v>
      </c>
      <c r="H1193" s="449" t="s">
        <v>21522</v>
      </c>
      <c r="I1193" s="449" t="s">
        <v>21798</v>
      </c>
      <c r="J1193" s="449"/>
      <c r="K1193" s="915">
        <v>1</v>
      </c>
      <c r="L1193" s="916">
        <v>12</v>
      </c>
      <c r="M1193" s="342">
        <v>119651.39</v>
      </c>
      <c r="N1193" s="916">
        <v>1</v>
      </c>
      <c r="O1193" s="916">
        <v>6</v>
      </c>
      <c r="P1193" s="342">
        <v>60000</v>
      </c>
      <c r="Q1193" s="916">
        <v>1</v>
      </c>
      <c r="R1193" s="916">
        <v>12</v>
      </c>
      <c r="S1193" s="1009">
        <v>120000</v>
      </c>
    </row>
    <row r="1194" spans="1:19" s="30" customFormat="1" ht="23.25">
      <c r="A1194" s="913" t="s">
        <v>37669</v>
      </c>
      <c r="B1194" s="887" t="s">
        <v>280</v>
      </c>
      <c r="C1194" s="887" t="s">
        <v>115</v>
      </c>
      <c r="D1194" s="887" t="s">
        <v>21984</v>
      </c>
      <c r="E1194" s="342">
        <v>8000</v>
      </c>
      <c r="F1194" s="887" t="s">
        <v>22650</v>
      </c>
      <c r="G1194" s="376" t="s">
        <v>22651</v>
      </c>
      <c r="H1194" s="449" t="s">
        <v>21517</v>
      </c>
      <c r="I1194" s="449"/>
      <c r="J1194" s="449" t="s">
        <v>21518</v>
      </c>
      <c r="K1194" s="915"/>
      <c r="L1194" s="916"/>
      <c r="M1194" s="342"/>
      <c r="N1194" s="916">
        <v>1</v>
      </c>
      <c r="O1194" s="916">
        <v>2</v>
      </c>
      <c r="P1194" s="342">
        <v>13066.67</v>
      </c>
      <c r="Q1194" s="916"/>
      <c r="R1194" s="916"/>
      <c r="S1194" s="1009"/>
    </row>
    <row r="1195" spans="1:19" s="30" customFormat="1" ht="23.25">
      <c r="A1195" s="913" t="s">
        <v>37669</v>
      </c>
      <c r="B1195" s="887" t="s">
        <v>280</v>
      </c>
      <c r="C1195" s="887" t="s">
        <v>115</v>
      </c>
      <c r="D1195" s="887" t="s">
        <v>21610</v>
      </c>
      <c r="E1195" s="342">
        <v>10000</v>
      </c>
      <c r="F1195" s="887" t="s">
        <v>22652</v>
      </c>
      <c r="G1195" s="376" t="s">
        <v>22653</v>
      </c>
      <c r="H1195" s="449" t="s">
        <v>21522</v>
      </c>
      <c r="I1195" s="449"/>
      <c r="J1195" s="449" t="s">
        <v>21518</v>
      </c>
      <c r="K1195" s="915"/>
      <c r="L1195" s="916"/>
      <c r="M1195" s="342"/>
      <c r="N1195" s="916">
        <v>1</v>
      </c>
      <c r="O1195" s="916">
        <v>3</v>
      </c>
      <c r="P1195" s="342">
        <v>26333.33</v>
      </c>
      <c r="Q1195" s="916"/>
      <c r="R1195" s="916"/>
      <c r="S1195" s="1009"/>
    </row>
    <row r="1196" spans="1:19" s="30" customFormat="1" ht="23.25">
      <c r="A1196" s="913" t="s">
        <v>37669</v>
      </c>
      <c r="B1196" s="887" t="s">
        <v>280</v>
      </c>
      <c r="C1196" s="887" t="s">
        <v>115</v>
      </c>
      <c r="D1196" s="887" t="s">
        <v>21527</v>
      </c>
      <c r="E1196" s="342">
        <v>10000</v>
      </c>
      <c r="F1196" s="887" t="s">
        <v>22654</v>
      </c>
      <c r="G1196" s="376" t="s">
        <v>22655</v>
      </c>
      <c r="H1196" s="449" t="s">
        <v>22656</v>
      </c>
      <c r="I1196" s="449"/>
      <c r="J1196" s="449" t="s">
        <v>21518</v>
      </c>
      <c r="K1196" s="915">
        <v>1</v>
      </c>
      <c r="L1196" s="916">
        <v>12</v>
      </c>
      <c r="M1196" s="342">
        <v>120000</v>
      </c>
      <c r="N1196" s="916">
        <v>1</v>
      </c>
      <c r="O1196" s="916">
        <v>6</v>
      </c>
      <c r="P1196" s="342">
        <v>60000</v>
      </c>
      <c r="Q1196" s="916">
        <v>1</v>
      </c>
      <c r="R1196" s="916">
        <v>12</v>
      </c>
      <c r="S1196" s="1009">
        <v>120000</v>
      </c>
    </row>
    <row r="1197" spans="1:19" s="30" customFormat="1" ht="23.25">
      <c r="A1197" s="913" t="s">
        <v>37669</v>
      </c>
      <c r="B1197" s="887" t="s">
        <v>280</v>
      </c>
      <c r="C1197" s="887" t="s">
        <v>115</v>
      </c>
      <c r="D1197" s="887" t="s">
        <v>21610</v>
      </c>
      <c r="E1197" s="342">
        <v>10000</v>
      </c>
      <c r="F1197" s="887" t="s">
        <v>22657</v>
      </c>
      <c r="G1197" s="376" t="s">
        <v>22658</v>
      </c>
      <c r="H1197" s="449" t="s">
        <v>21522</v>
      </c>
      <c r="I1197" s="449"/>
      <c r="J1197" s="449" t="s">
        <v>21518</v>
      </c>
      <c r="K1197" s="915"/>
      <c r="L1197" s="916"/>
      <c r="M1197" s="342"/>
      <c r="N1197" s="916">
        <v>1</v>
      </c>
      <c r="O1197" s="916">
        <v>3</v>
      </c>
      <c r="P1197" s="342">
        <v>29000</v>
      </c>
      <c r="Q1197" s="916"/>
      <c r="R1197" s="916"/>
      <c r="S1197" s="1009"/>
    </row>
    <row r="1198" spans="1:19" s="30" customFormat="1" ht="23.25">
      <c r="A1198" s="913" t="s">
        <v>37669</v>
      </c>
      <c r="B1198" s="887" t="s">
        <v>280</v>
      </c>
      <c r="C1198" s="887" t="s">
        <v>115</v>
      </c>
      <c r="D1198" s="887" t="s">
        <v>21554</v>
      </c>
      <c r="E1198" s="342">
        <v>15000</v>
      </c>
      <c r="F1198" s="887" t="s">
        <v>22659</v>
      </c>
      <c r="G1198" s="376" t="s">
        <v>22660</v>
      </c>
      <c r="H1198" s="449" t="s">
        <v>21522</v>
      </c>
      <c r="I1198" s="449"/>
      <c r="J1198" s="449" t="s">
        <v>21518</v>
      </c>
      <c r="K1198" s="915">
        <v>1</v>
      </c>
      <c r="L1198" s="916">
        <v>12</v>
      </c>
      <c r="M1198" s="342">
        <v>180000</v>
      </c>
      <c r="N1198" s="916">
        <v>1</v>
      </c>
      <c r="O1198" s="916">
        <v>6</v>
      </c>
      <c r="P1198" s="342">
        <v>90000</v>
      </c>
      <c r="Q1198" s="916">
        <v>1</v>
      </c>
      <c r="R1198" s="916">
        <v>12</v>
      </c>
      <c r="S1198" s="1009">
        <v>180000</v>
      </c>
    </row>
    <row r="1199" spans="1:19" s="30" customFormat="1" ht="23.25">
      <c r="A1199" s="913" t="s">
        <v>37669</v>
      </c>
      <c r="B1199" s="887" t="s">
        <v>280</v>
      </c>
      <c r="C1199" s="887" t="s">
        <v>115</v>
      </c>
      <c r="D1199" s="887" t="s">
        <v>21554</v>
      </c>
      <c r="E1199" s="342">
        <v>15000</v>
      </c>
      <c r="F1199" s="887" t="s">
        <v>22661</v>
      </c>
      <c r="G1199" s="376" t="s">
        <v>22662</v>
      </c>
      <c r="H1199" s="449" t="s">
        <v>21522</v>
      </c>
      <c r="I1199" s="449"/>
      <c r="J1199" s="449" t="s">
        <v>21518</v>
      </c>
      <c r="K1199" s="915">
        <v>1</v>
      </c>
      <c r="L1199" s="916">
        <v>12</v>
      </c>
      <c r="M1199" s="342">
        <v>179367.69999999995</v>
      </c>
      <c r="N1199" s="916">
        <v>1</v>
      </c>
      <c r="O1199" s="916">
        <v>5</v>
      </c>
      <c r="P1199" s="342">
        <v>73789.58</v>
      </c>
      <c r="Q1199" s="916"/>
      <c r="R1199" s="916"/>
      <c r="S1199" s="1009"/>
    </row>
    <row r="1200" spans="1:19" s="30" customFormat="1" ht="23.25">
      <c r="A1200" s="913" t="s">
        <v>37669</v>
      </c>
      <c r="B1200" s="887" t="s">
        <v>280</v>
      </c>
      <c r="C1200" s="887" t="s">
        <v>115</v>
      </c>
      <c r="D1200" s="887" t="s">
        <v>21610</v>
      </c>
      <c r="E1200" s="342">
        <v>10000</v>
      </c>
      <c r="F1200" s="887" t="s">
        <v>22663</v>
      </c>
      <c r="G1200" s="376" t="s">
        <v>22664</v>
      </c>
      <c r="H1200" s="449" t="s">
        <v>21553</v>
      </c>
      <c r="I1200" s="449"/>
      <c r="J1200" s="449" t="s">
        <v>21518</v>
      </c>
      <c r="K1200" s="915"/>
      <c r="L1200" s="916"/>
      <c r="M1200" s="342"/>
      <c r="N1200" s="916">
        <v>1</v>
      </c>
      <c r="O1200" s="916">
        <v>3</v>
      </c>
      <c r="P1200" s="342">
        <v>26293.75</v>
      </c>
      <c r="Q1200" s="916"/>
      <c r="R1200" s="916"/>
      <c r="S1200" s="1009"/>
    </row>
    <row r="1201" spans="1:19" s="30" customFormat="1" ht="23.25">
      <c r="A1201" s="913" t="s">
        <v>37669</v>
      </c>
      <c r="B1201" s="887" t="s">
        <v>280</v>
      </c>
      <c r="C1201" s="887" t="s">
        <v>115</v>
      </c>
      <c r="D1201" s="887" t="s">
        <v>22542</v>
      </c>
      <c r="E1201" s="342">
        <v>11000</v>
      </c>
      <c r="F1201" s="887" t="s">
        <v>22665</v>
      </c>
      <c r="G1201" s="376" t="s">
        <v>22666</v>
      </c>
      <c r="H1201" s="449" t="s">
        <v>21522</v>
      </c>
      <c r="I1201" s="449"/>
      <c r="J1201" s="449" t="s">
        <v>21518</v>
      </c>
      <c r="K1201" s="915">
        <v>1</v>
      </c>
      <c r="L1201" s="916">
        <v>12</v>
      </c>
      <c r="M1201" s="342">
        <v>132000</v>
      </c>
      <c r="N1201" s="916">
        <v>1</v>
      </c>
      <c r="O1201" s="916">
        <v>6</v>
      </c>
      <c r="P1201" s="342">
        <v>66000</v>
      </c>
      <c r="Q1201" s="916">
        <v>1</v>
      </c>
      <c r="R1201" s="916">
        <v>12</v>
      </c>
      <c r="S1201" s="1009">
        <v>132000</v>
      </c>
    </row>
    <row r="1202" spans="1:19" s="30" customFormat="1" ht="23.25">
      <c r="A1202" s="913" t="s">
        <v>37669</v>
      </c>
      <c r="B1202" s="887" t="s">
        <v>280</v>
      </c>
      <c r="C1202" s="887" t="s">
        <v>115</v>
      </c>
      <c r="D1202" s="887" t="s">
        <v>21554</v>
      </c>
      <c r="E1202" s="342">
        <v>15000</v>
      </c>
      <c r="F1202" s="887" t="s">
        <v>22667</v>
      </c>
      <c r="G1202" s="376" t="s">
        <v>22668</v>
      </c>
      <c r="H1202" s="449" t="s">
        <v>21522</v>
      </c>
      <c r="I1202" s="449"/>
      <c r="J1202" s="449" t="s">
        <v>21518</v>
      </c>
      <c r="K1202" s="915">
        <v>1</v>
      </c>
      <c r="L1202" s="916">
        <v>2</v>
      </c>
      <c r="M1202" s="342">
        <v>30000</v>
      </c>
      <c r="N1202" s="917"/>
      <c r="O1202" s="917"/>
      <c r="P1202" s="342"/>
      <c r="Q1202" s="916"/>
      <c r="R1202" s="916"/>
      <c r="S1202" s="1009"/>
    </row>
    <row r="1203" spans="1:19" s="30" customFormat="1" ht="23.25">
      <c r="A1203" s="913" t="s">
        <v>37669</v>
      </c>
      <c r="B1203" s="887" t="s">
        <v>280</v>
      </c>
      <c r="C1203" s="887" t="s">
        <v>115</v>
      </c>
      <c r="D1203" s="887" t="s">
        <v>22669</v>
      </c>
      <c r="E1203" s="342">
        <v>6000</v>
      </c>
      <c r="F1203" s="887" t="s">
        <v>22670</v>
      </c>
      <c r="G1203" s="376" t="s">
        <v>22671</v>
      </c>
      <c r="H1203" s="449" t="s">
        <v>21569</v>
      </c>
      <c r="I1203" s="449"/>
      <c r="J1203" s="449" t="s">
        <v>21518</v>
      </c>
      <c r="K1203" s="915">
        <v>1</v>
      </c>
      <c r="L1203" s="916">
        <v>4</v>
      </c>
      <c r="M1203" s="342">
        <v>23977.5</v>
      </c>
      <c r="N1203" s="917"/>
      <c r="O1203" s="917"/>
      <c r="P1203" s="342"/>
      <c r="Q1203" s="916"/>
      <c r="R1203" s="916"/>
      <c r="S1203" s="1009"/>
    </row>
    <row r="1204" spans="1:19" s="30" customFormat="1" ht="23.25">
      <c r="A1204" s="913" t="s">
        <v>37669</v>
      </c>
      <c r="B1204" s="887" t="s">
        <v>280</v>
      </c>
      <c r="C1204" s="887" t="s">
        <v>115</v>
      </c>
      <c r="D1204" s="887" t="s">
        <v>21587</v>
      </c>
      <c r="E1204" s="342">
        <v>8000</v>
      </c>
      <c r="F1204" s="887" t="s">
        <v>22670</v>
      </c>
      <c r="G1204" s="376" t="s">
        <v>22671</v>
      </c>
      <c r="H1204" s="449" t="s">
        <v>21569</v>
      </c>
      <c r="I1204" s="449"/>
      <c r="J1204" s="449" t="s">
        <v>21518</v>
      </c>
      <c r="K1204" s="915">
        <v>1</v>
      </c>
      <c r="L1204" s="916">
        <v>8</v>
      </c>
      <c r="M1204" s="342">
        <v>63590.55</v>
      </c>
      <c r="N1204" s="916">
        <v>1</v>
      </c>
      <c r="O1204" s="916">
        <v>6</v>
      </c>
      <c r="P1204" s="342">
        <v>47627.22</v>
      </c>
      <c r="Q1204" s="916">
        <v>1</v>
      </c>
      <c r="R1204" s="916">
        <v>12</v>
      </c>
      <c r="S1204" s="1009">
        <v>96000</v>
      </c>
    </row>
    <row r="1205" spans="1:19" s="30" customFormat="1" ht="23.25">
      <c r="A1205" s="913" t="s">
        <v>37669</v>
      </c>
      <c r="B1205" s="887" t="s">
        <v>280</v>
      </c>
      <c r="C1205" s="887" t="s">
        <v>115</v>
      </c>
      <c r="D1205" s="887" t="s">
        <v>21783</v>
      </c>
      <c r="E1205" s="342">
        <v>10000</v>
      </c>
      <c r="F1205" s="887" t="s">
        <v>22672</v>
      </c>
      <c r="G1205" s="376" t="s">
        <v>22673</v>
      </c>
      <c r="H1205" s="449" t="s">
        <v>21530</v>
      </c>
      <c r="I1205" s="449"/>
      <c r="J1205" s="449" t="s">
        <v>21518</v>
      </c>
      <c r="K1205" s="915"/>
      <c r="L1205" s="916"/>
      <c r="M1205" s="342"/>
      <c r="N1205" s="916">
        <v>1</v>
      </c>
      <c r="O1205" s="916">
        <v>4</v>
      </c>
      <c r="P1205" s="342">
        <v>45979.86</v>
      </c>
      <c r="Q1205" s="916">
        <v>1</v>
      </c>
      <c r="R1205" s="916">
        <v>12</v>
      </c>
      <c r="S1205" s="1009">
        <v>120000</v>
      </c>
    </row>
    <row r="1206" spans="1:19" s="30" customFormat="1" ht="23.25">
      <c r="A1206" s="913" t="s">
        <v>37669</v>
      </c>
      <c r="B1206" s="887" t="s">
        <v>280</v>
      </c>
      <c r="C1206" s="887" t="s">
        <v>115</v>
      </c>
      <c r="D1206" s="887" t="s">
        <v>22674</v>
      </c>
      <c r="E1206" s="342">
        <v>12000</v>
      </c>
      <c r="F1206" s="887" t="s">
        <v>22675</v>
      </c>
      <c r="G1206" s="376" t="s">
        <v>22676</v>
      </c>
      <c r="H1206" s="449" t="s">
        <v>21841</v>
      </c>
      <c r="I1206" s="449"/>
      <c r="J1206" s="449" t="s">
        <v>21518</v>
      </c>
      <c r="K1206" s="915">
        <v>1</v>
      </c>
      <c r="L1206" s="916">
        <v>12</v>
      </c>
      <c r="M1206" s="342">
        <v>144000</v>
      </c>
      <c r="N1206" s="916">
        <v>1</v>
      </c>
      <c r="O1206" s="916">
        <v>6</v>
      </c>
      <c r="P1206" s="342">
        <v>72000</v>
      </c>
      <c r="Q1206" s="916">
        <v>1</v>
      </c>
      <c r="R1206" s="916">
        <v>12</v>
      </c>
      <c r="S1206" s="1009">
        <v>144000</v>
      </c>
    </row>
    <row r="1207" spans="1:19" s="30" customFormat="1" ht="23.25">
      <c r="A1207" s="913" t="s">
        <v>37669</v>
      </c>
      <c r="B1207" s="887" t="s">
        <v>280</v>
      </c>
      <c r="C1207" s="887" t="s">
        <v>115</v>
      </c>
      <c r="D1207" s="887" t="s">
        <v>21554</v>
      </c>
      <c r="E1207" s="342">
        <v>15000</v>
      </c>
      <c r="F1207" s="887" t="s">
        <v>22677</v>
      </c>
      <c r="G1207" s="376" t="s">
        <v>22678</v>
      </c>
      <c r="H1207" s="449" t="s">
        <v>21522</v>
      </c>
      <c r="I1207" s="449"/>
      <c r="J1207" s="449" t="s">
        <v>21518</v>
      </c>
      <c r="K1207" s="915">
        <v>1</v>
      </c>
      <c r="L1207" s="916">
        <v>12</v>
      </c>
      <c r="M1207" s="342">
        <v>179000</v>
      </c>
      <c r="N1207" s="916">
        <v>1</v>
      </c>
      <c r="O1207" s="916">
        <v>6</v>
      </c>
      <c r="P1207" s="342">
        <v>89500</v>
      </c>
      <c r="Q1207" s="916">
        <v>1</v>
      </c>
      <c r="R1207" s="916">
        <v>12</v>
      </c>
      <c r="S1207" s="1009">
        <v>180000</v>
      </c>
    </row>
    <row r="1208" spans="1:19" s="30" customFormat="1" ht="23.25">
      <c r="A1208" s="913" t="s">
        <v>37669</v>
      </c>
      <c r="B1208" s="887" t="s">
        <v>280</v>
      </c>
      <c r="C1208" s="887" t="s">
        <v>115</v>
      </c>
      <c r="D1208" s="887" t="s">
        <v>21951</v>
      </c>
      <c r="E1208" s="342">
        <v>12000</v>
      </c>
      <c r="F1208" s="887" t="s">
        <v>22679</v>
      </c>
      <c r="G1208" s="376" t="s">
        <v>22680</v>
      </c>
      <c r="H1208" s="449" t="s">
        <v>21553</v>
      </c>
      <c r="I1208" s="449"/>
      <c r="J1208" s="449" t="s">
        <v>21518</v>
      </c>
      <c r="K1208" s="915">
        <v>1</v>
      </c>
      <c r="L1208" s="916">
        <v>12</v>
      </c>
      <c r="M1208" s="342">
        <v>143995.83000000002</v>
      </c>
      <c r="N1208" s="916">
        <v>1</v>
      </c>
      <c r="O1208" s="916">
        <v>6</v>
      </c>
      <c r="P1208" s="342">
        <v>71596.67</v>
      </c>
      <c r="Q1208" s="916">
        <v>1</v>
      </c>
      <c r="R1208" s="916">
        <v>12</v>
      </c>
      <c r="S1208" s="1009">
        <v>144000</v>
      </c>
    </row>
    <row r="1209" spans="1:19" s="30" customFormat="1" ht="23.25">
      <c r="A1209" s="913" t="s">
        <v>37669</v>
      </c>
      <c r="B1209" s="887" t="s">
        <v>280</v>
      </c>
      <c r="C1209" s="887" t="s">
        <v>115</v>
      </c>
      <c r="D1209" s="887" t="s">
        <v>21546</v>
      </c>
      <c r="E1209" s="342">
        <v>10000</v>
      </c>
      <c r="F1209" s="887" t="s">
        <v>22681</v>
      </c>
      <c r="G1209" s="376" t="s">
        <v>22682</v>
      </c>
      <c r="H1209" s="449" t="s">
        <v>21599</v>
      </c>
      <c r="I1209" s="449"/>
      <c r="J1209" s="449" t="s">
        <v>21518</v>
      </c>
      <c r="K1209" s="915"/>
      <c r="L1209" s="916"/>
      <c r="M1209" s="342"/>
      <c r="N1209" s="916">
        <v>1</v>
      </c>
      <c r="O1209" s="916">
        <v>1</v>
      </c>
      <c r="P1209" s="342">
        <v>10000</v>
      </c>
      <c r="Q1209" s="916">
        <v>1</v>
      </c>
      <c r="R1209" s="916">
        <v>12</v>
      </c>
      <c r="S1209" s="1009">
        <v>120000</v>
      </c>
    </row>
    <row r="1210" spans="1:19" s="30" customFormat="1" ht="23.25">
      <c r="A1210" s="913" t="s">
        <v>37669</v>
      </c>
      <c r="B1210" s="887" t="s">
        <v>280</v>
      </c>
      <c r="C1210" s="887" t="s">
        <v>115</v>
      </c>
      <c r="D1210" s="887" t="s">
        <v>22683</v>
      </c>
      <c r="E1210" s="342">
        <v>12000</v>
      </c>
      <c r="F1210" s="887" t="s">
        <v>22684</v>
      </c>
      <c r="G1210" s="376" t="s">
        <v>22685</v>
      </c>
      <c r="H1210" s="449" t="s">
        <v>21616</v>
      </c>
      <c r="I1210" s="449"/>
      <c r="J1210" s="449" t="s">
        <v>21518</v>
      </c>
      <c r="K1210" s="915">
        <v>1</v>
      </c>
      <c r="L1210" s="916">
        <v>12</v>
      </c>
      <c r="M1210" s="342">
        <v>144000</v>
      </c>
      <c r="N1210" s="916">
        <v>1</v>
      </c>
      <c r="O1210" s="916">
        <v>6</v>
      </c>
      <c r="P1210" s="342">
        <v>72000</v>
      </c>
      <c r="Q1210" s="916">
        <v>1</v>
      </c>
      <c r="R1210" s="916">
        <v>12</v>
      </c>
      <c r="S1210" s="1009">
        <v>144000</v>
      </c>
    </row>
    <row r="1211" spans="1:19" s="30" customFormat="1" ht="23.25">
      <c r="A1211" s="913" t="s">
        <v>37669</v>
      </c>
      <c r="B1211" s="887" t="s">
        <v>280</v>
      </c>
      <c r="C1211" s="887" t="s">
        <v>115</v>
      </c>
      <c r="D1211" s="887" t="s">
        <v>22686</v>
      </c>
      <c r="E1211" s="342">
        <v>11000</v>
      </c>
      <c r="F1211" s="887" t="s">
        <v>22687</v>
      </c>
      <c r="G1211" s="376" t="s">
        <v>22688</v>
      </c>
      <c r="H1211" s="449" t="s">
        <v>22231</v>
      </c>
      <c r="I1211" s="449"/>
      <c r="J1211" s="449" t="s">
        <v>21518</v>
      </c>
      <c r="K1211" s="915">
        <v>1</v>
      </c>
      <c r="L1211" s="916">
        <v>12</v>
      </c>
      <c r="M1211" s="342">
        <v>132000</v>
      </c>
      <c r="N1211" s="916">
        <v>1</v>
      </c>
      <c r="O1211" s="916">
        <v>6</v>
      </c>
      <c r="P1211" s="342">
        <v>66000</v>
      </c>
      <c r="Q1211" s="916">
        <v>1</v>
      </c>
      <c r="R1211" s="916">
        <v>12</v>
      </c>
      <c r="S1211" s="1009">
        <v>132000</v>
      </c>
    </row>
    <row r="1212" spans="1:19" s="30" customFormat="1" ht="23.25">
      <c r="A1212" s="913" t="s">
        <v>37669</v>
      </c>
      <c r="B1212" s="887" t="s">
        <v>280</v>
      </c>
      <c r="C1212" s="887" t="s">
        <v>115</v>
      </c>
      <c r="D1212" s="887" t="s">
        <v>22689</v>
      </c>
      <c r="E1212" s="342">
        <v>13000</v>
      </c>
      <c r="F1212" s="887" t="s">
        <v>22690</v>
      </c>
      <c r="G1212" s="376" t="s">
        <v>22691</v>
      </c>
      <c r="H1212" s="449" t="s">
        <v>21517</v>
      </c>
      <c r="I1212" s="449"/>
      <c r="J1212" s="449" t="s">
        <v>21518</v>
      </c>
      <c r="K1212" s="915">
        <v>1</v>
      </c>
      <c r="L1212" s="916">
        <v>11</v>
      </c>
      <c r="M1212" s="342">
        <v>132160.35</v>
      </c>
      <c r="N1212" s="917"/>
      <c r="O1212" s="917"/>
      <c r="P1212" s="342"/>
      <c r="Q1212" s="916">
        <v>1</v>
      </c>
      <c r="R1212" s="916">
        <v>12</v>
      </c>
      <c r="S1212" s="1009">
        <v>156000</v>
      </c>
    </row>
    <row r="1213" spans="1:19" s="30" customFormat="1" ht="23.25">
      <c r="A1213" s="913" t="s">
        <v>37669</v>
      </c>
      <c r="B1213" s="887" t="s">
        <v>280</v>
      </c>
      <c r="C1213" s="887" t="s">
        <v>115</v>
      </c>
      <c r="D1213" s="887" t="s">
        <v>21554</v>
      </c>
      <c r="E1213" s="342">
        <v>15000</v>
      </c>
      <c r="F1213" s="887" t="s">
        <v>22692</v>
      </c>
      <c r="G1213" s="376" t="s">
        <v>22693</v>
      </c>
      <c r="H1213" s="449" t="s">
        <v>21569</v>
      </c>
      <c r="I1213" s="449"/>
      <c r="J1213" s="449" t="s">
        <v>21518</v>
      </c>
      <c r="K1213" s="915"/>
      <c r="L1213" s="916"/>
      <c r="M1213" s="342"/>
      <c r="N1213" s="916"/>
      <c r="O1213" s="916"/>
      <c r="P1213" s="342"/>
      <c r="Q1213" s="916">
        <v>1</v>
      </c>
      <c r="R1213" s="916">
        <v>12</v>
      </c>
      <c r="S1213" s="1009">
        <v>180000</v>
      </c>
    </row>
    <row r="1214" spans="1:19" s="30" customFormat="1" ht="23.25">
      <c r="A1214" s="913" t="s">
        <v>37669</v>
      </c>
      <c r="B1214" s="887" t="s">
        <v>280</v>
      </c>
      <c r="C1214" s="887" t="s">
        <v>115</v>
      </c>
      <c r="D1214" s="887" t="s">
        <v>21610</v>
      </c>
      <c r="E1214" s="342">
        <v>10000</v>
      </c>
      <c r="F1214" s="887" t="s">
        <v>22694</v>
      </c>
      <c r="G1214" s="376" t="s">
        <v>22695</v>
      </c>
      <c r="H1214" s="449" t="s">
        <v>21517</v>
      </c>
      <c r="I1214" s="449"/>
      <c r="J1214" s="449" t="s">
        <v>21518</v>
      </c>
      <c r="K1214" s="915"/>
      <c r="L1214" s="916"/>
      <c r="M1214" s="342"/>
      <c r="N1214" s="916">
        <v>1</v>
      </c>
      <c r="O1214" s="916">
        <v>3</v>
      </c>
      <c r="P1214" s="342">
        <v>29000</v>
      </c>
      <c r="Q1214" s="916"/>
      <c r="R1214" s="916"/>
      <c r="S1214" s="1009"/>
    </row>
    <row r="1215" spans="1:19" s="30" customFormat="1" ht="23.25">
      <c r="A1215" s="913" t="s">
        <v>37669</v>
      </c>
      <c r="B1215" s="887" t="s">
        <v>280</v>
      </c>
      <c r="C1215" s="887" t="s">
        <v>115</v>
      </c>
      <c r="D1215" s="887" t="s">
        <v>21610</v>
      </c>
      <c r="E1215" s="342">
        <v>10000</v>
      </c>
      <c r="F1215" s="887" t="s">
        <v>22696</v>
      </c>
      <c r="G1215" s="376" t="s">
        <v>22697</v>
      </c>
      <c r="H1215" s="449" t="s">
        <v>21522</v>
      </c>
      <c r="I1215" s="449"/>
      <c r="J1215" s="449" t="s">
        <v>21518</v>
      </c>
      <c r="K1215" s="915"/>
      <c r="L1215" s="916"/>
      <c r="M1215" s="342"/>
      <c r="N1215" s="916">
        <v>1</v>
      </c>
      <c r="O1215" s="916">
        <v>3</v>
      </c>
      <c r="P1215" s="342">
        <v>26333.33</v>
      </c>
      <c r="Q1215" s="916"/>
      <c r="R1215" s="916"/>
      <c r="S1215" s="1009"/>
    </row>
    <row r="1216" spans="1:19" s="30" customFormat="1" ht="23.25">
      <c r="A1216" s="913" t="s">
        <v>37669</v>
      </c>
      <c r="B1216" s="887" t="s">
        <v>280</v>
      </c>
      <c r="C1216" s="887" t="s">
        <v>115</v>
      </c>
      <c r="D1216" s="887" t="s">
        <v>21617</v>
      </c>
      <c r="E1216" s="342">
        <v>12000</v>
      </c>
      <c r="F1216" s="887" t="s">
        <v>22698</v>
      </c>
      <c r="G1216" s="376" t="s">
        <v>22699</v>
      </c>
      <c r="H1216" s="449" t="s">
        <v>21553</v>
      </c>
      <c r="I1216" s="449"/>
      <c r="J1216" s="449" t="s">
        <v>21518</v>
      </c>
      <c r="K1216" s="915">
        <v>1</v>
      </c>
      <c r="L1216" s="916">
        <v>12</v>
      </c>
      <c r="M1216" s="342">
        <v>143200</v>
      </c>
      <c r="N1216" s="916">
        <v>1</v>
      </c>
      <c r="O1216" s="916">
        <v>6</v>
      </c>
      <c r="P1216" s="342">
        <v>72000</v>
      </c>
      <c r="Q1216" s="916">
        <v>1</v>
      </c>
      <c r="R1216" s="916">
        <v>12</v>
      </c>
      <c r="S1216" s="1009">
        <v>144000</v>
      </c>
    </row>
    <row r="1217" spans="1:19" s="30" customFormat="1" ht="23.25">
      <c r="A1217" s="913" t="s">
        <v>37669</v>
      </c>
      <c r="B1217" s="887" t="s">
        <v>280</v>
      </c>
      <c r="C1217" s="887" t="s">
        <v>115</v>
      </c>
      <c r="D1217" s="887" t="s">
        <v>22700</v>
      </c>
      <c r="E1217" s="342">
        <v>10000</v>
      </c>
      <c r="F1217" s="887" t="s">
        <v>22701</v>
      </c>
      <c r="G1217" s="376" t="s">
        <v>22702</v>
      </c>
      <c r="H1217" s="449" t="s">
        <v>21635</v>
      </c>
      <c r="I1217" s="449" t="s">
        <v>21570</v>
      </c>
      <c r="J1217" s="449"/>
      <c r="K1217" s="915"/>
      <c r="L1217" s="916"/>
      <c r="M1217" s="342"/>
      <c r="N1217" s="916">
        <v>1</v>
      </c>
      <c r="O1217" s="916">
        <v>2</v>
      </c>
      <c r="P1217" s="342">
        <v>14657.64</v>
      </c>
      <c r="Q1217" s="916"/>
      <c r="R1217" s="916"/>
      <c r="S1217" s="1009"/>
    </row>
    <row r="1218" spans="1:19" s="30" customFormat="1" ht="23.25">
      <c r="A1218" s="913" t="s">
        <v>37669</v>
      </c>
      <c r="B1218" s="887" t="s">
        <v>280</v>
      </c>
      <c r="C1218" s="887" t="s">
        <v>115</v>
      </c>
      <c r="D1218" s="887" t="s">
        <v>21617</v>
      </c>
      <c r="E1218" s="342">
        <v>12000</v>
      </c>
      <c r="F1218" s="887" t="s">
        <v>22703</v>
      </c>
      <c r="G1218" s="376" t="s">
        <v>22704</v>
      </c>
      <c r="H1218" s="449" t="s">
        <v>22506</v>
      </c>
      <c r="I1218" s="449" t="s">
        <v>21798</v>
      </c>
      <c r="J1218" s="449"/>
      <c r="K1218" s="915"/>
      <c r="L1218" s="916"/>
      <c r="M1218" s="342"/>
      <c r="N1218" s="916">
        <v>1</v>
      </c>
      <c r="O1218" s="916">
        <v>1</v>
      </c>
      <c r="P1218" s="342">
        <v>12000</v>
      </c>
      <c r="Q1218" s="916"/>
      <c r="R1218" s="916"/>
      <c r="S1218" s="1009"/>
    </row>
    <row r="1219" spans="1:19" s="30" customFormat="1" ht="23.25">
      <c r="A1219" s="913" t="s">
        <v>37669</v>
      </c>
      <c r="B1219" s="887" t="s">
        <v>280</v>
      </c>
      <c r="C1219" s="887" t="s">
        <v>115</v>
      </c>
      <c r="D1219" s="887" t="s">
        <v>22705</v>
      </c>
      <c r="E1219" s="342">
        <v>10000</v>
      </c>
      <c r="F1219" s="887" t="s">
        <v>22706</v>
      </c>
      <c r="G1219" s="376" t="s">
        <v>22707</v>
      </c>
      <c r="H1219" s="449" t="s">
        <v>22359</v>
      </c>
      <c r="I1219" s="449"/>
      <c r="J1219" s="449" t="s">
        <v>21518</v>
      </c>
      <c r="K1219" s="915">
        <v>1</v>
      </c>
      <c r="L1219" s="916">
        <v>12</v>
      </c>
      <c r="M1219" s="342">
        <v>119743.06</v>
      </c>
      <c r="N1219" s="916">
        <v>1</v>
      </c>
      <c r="O1219" s="916">
        <v>6</v>
      </c>
      <c r="P1219" s="342">
        <v>59352.08</v>
      </c>
      <c r="Q1219" s="916">
        <v>1</v>
      </c>
      <c r="R1219" s="916">
        <v>12</v>
      </c>
      <c r="S1219" s="1009">
        <v>120000</v>
      </c>
    </row>
    <row r="1220" spans="1:19" s="30" customFormat="1" ht="23.25">
      <c r="A1220" s="913" t="s">
        <v>37669</v>
      </c>
      <c r="B1220" s="887" t="s">
        <v>280</v>
      </c>
      <c r="C1220" s="887" t="s">
        <v>115</v>
      </c>
      <c r="D1220" s="887" t="s">
        <v>21554</v>
      </c>
      <c r="E1220" s="342">
        <v>15000</v>
      </c>
      <c r="F1220" s="887" t="s">
        <v>22708</v>
      </c>
      <c r="G1220" s="376" t="s">
        <v>22709</v>
      </c>
      <c r="H1220" s="449" t="s">
        <v>21522</v>
      </c>
      <c r="I1220" s="449"/>
      <c r="J1220" s="449" t="s">
        <v>21518</v>
      </c>
      <c r="K1220" s="915">
        <v>1</v>
      </c>
      <c r="L1220" s="916">
        <v>12</v>
      </c>
      <c r="M1220" s="342">
        <v>177000</v>
      </c>
      <c r="N1220" s="916">
        <v>1</v>
      </c>
      <c r="O1220" s="916">
        <v>6</v>
      </c>
      <c r="P1220" s="342">
        <v>89441.67</v>
      </c>
      <c r="Q1220" s="916">
        <v>1</v>
      </c>
      <c r="R1220" s="916">
        <v>12</v>
      </c>
      <c r="S1220" s="1009">
        <v>180000</v>
      </c>
    </row>
    <row r="1221" spans="1:19" s="30" customFormat="1" ht="23.25">
      <c r="A1221" s="913" t="s">
        <v>37669</v>
      </c>
      <c r="B1221" s="887" t="s">
        <v>280</v>
      </c>
      <c r="C1221" s="887" t="s">
        <v>115</v>
      </c>
      <c r="D1221" s="887" t="s">
        <v>21617</v>
      </c>
      <c r="E1221" s="342">
        <v>12000</v>
      </c>
      <c r="F1221" s="887" t="s">
        <v>22710</v>
      </c>
      <c r="G1221" s="376" t="s">
        <v>22711</v>
      </c>
      <c r="H1221" s="449" t="s">
        <v>21623</v>
      </c>
      <c r="I1221" s="449" t="s">
        <v>21570</v>
      </c>
      <c r="J1221" s="449"/>
      <c r="K1221" s="915"/>
      <c r="L1221" s="916"/>
      <c r="M1221" s="342"/>
      <c r="N1221" s="916">
        <v>1</v>
      </c>
      <c r="O1221" s="916">
        <v>3</v>
      </c>
      <c r="P1221" s="342">
        <v>37600</v>
      </c>
      <c r="Q1221" s="916"/>
      <c r="R1221" s="916"/>
      <c r="S1221" s="1009"/>
    </row>
    <row r="1222" spans="1:19" s="30" customFormat="1" ht="23.25">
      <c r="A1222" s="913" t="s">
        <v>37669</v>
      </c>
      <c r="B1222" s="887" t="s">
        <v>280</v>
      </c>
      <c r="C1222" s="887" t="s">
        <v>115</v>
      </c>
      <c r="D1222" s="887" t="s">
        <v>21554</v>
      </c>
      <c r="E1222" s="342">
        <v>15000</v>
      </c>
      <c r="F1222" s="887" t="s">
        <v>22712</v>
      </c>
      <c r="G1222" s="376" t="s">
        <v>22713</v>
      </c>
      <c r="H1222" s="449" t="s">
        <v>21522</v>
      </c>
      <c r="I1222" s="449"/>
      <c r="J1222" s="449" t="s">
        <v>21518</v>
      </c>
      <c r="K1222" s="915">
        <v>1</v>
      </c>
      <c r="L1222" s="916">
        <v>12</v>
      </c>
      <c r="M1222" s="342">
        <v>179500</v>
      </c>
      <c r="N1222" s="916">
        <v>1</v>
      </c>
      <c r="O1222" s="916">
        <v>6</v>
      </c>
      <c r="P1222" s="342">
        <v>89456.25</v>
      </c>
      <c r="Q1222" s="916">
        <v>1</v>
      </c>
      <c r="R1222" s="916">
        <v>12</v>
      </c>
      <c r="S1222" s="1009">
        <v>180000</v>
      </c>
    </row>
    <row r="1223" spans="1:19" s="30" customFormat="1" ht="23.25">
      <c r="A1223" s="913" t="s">
        <v>37669</v>
      </c>
      <c r="B1223" s="887" t="s">
        <v>280</v>
      </c>
      <c r="C1223" s="887" t="s">
        <v>115</v>
      </c>
      <c r="D1223" s="887" t="s">
        <v>21843</v>
      </c>
      <c r="E1223" s="342">
        <v>13000</v>
      </c>
      <c r="F1223" s="887" t="s">
        <v>22714</v>
      </c>
      <c r="G1223" s="376" t="s">
        <v>22715</v>
      </c>
      <c r="H1223" s="449" t="s">
        <v>21782</v>
      </c>
      <c r="I1223" s="449"/>
      <c r="J1223" s="449" t="s">
        <v>21518</v>
      </c>
      <c r="K1223" s="915">
        <v>1</v>
      </c>
      <c r="L1223" s="916">
        <v>3</v>
      </c>
      <c r="M1223" s="342">
        <v>38978.33</v>
      </c>
      <c r="N1223" s="917"/>
      <c r="O1223" s="917"/>
      <c r="P1223" s="342"/>
      <c r="Q1223" s="916"/>
      <c r="R1223" s="916"/>
      <c r="S1223" s="1009"/>
    </row>
    <row r="1224" spans="1:19" s="30" customFormat="1" ht="23.25">
      <c r="A1224" s="913" t="s">
        <v>37669</v>
      </c>
      <c r="B1224" s="887" t="s">
        <v>280</v>
      </c>
      <c r="C1224" s="887" t="s">
        <v>115</v>
      </c>
      <c r="D1224" s="887" t="s">
        <v>21610</v>
      </c>
      <c r="E1224" s="342">
        <v>10000</v>
      </c>
      <c r="F1224" s="887" t="s">
        <v>22716</v>
      </c>
      <c r="G1224" s="376" t="s">
        <v>22717</v>
      </c>
      <c r="H1224" s="449" t="s">
        <v>21553</v>
      </c>
      <c r="I1224" s="449"/>
      <c r="J1224" s="449" t="s">
        <v>21518</v>
      </c>
      <c r="K1224" s="915"/>
      <c r="L1224" s="916"/>
      <c r="M1224" s="342"/>
      <c r="N1224" s="916">
        <v>1</v>
      </c>
      <c r="O1224" s="916">
        <v>3</v>
      </c>
      <c r="P1224" s="342">
        <v>29000</v>
      </c>
      <c r="Q1224" s="916"/>
      <c r="R1224" s="916"/>
      <c r="S1224" s="1009"/>
    </row>
    <row r="1225" spans="1:19" s="30" customFormat="1" ht="23.25">
      <c r="A1225" s="913" t="s">
        <v>37669</v>
      </c>
      <c r="B1225" s="887" t="s">
        <v>280</v>
      </c>
      <c r="C1225" s="887" t="s">
        <v>115</v>
      </c>
      <c r="D1225" s="887" t="s">
        <v>22718</v>
      </c>
      <c r="E1225" s="342">
        <v>12000</v>
      </c>
      <c r="F1225" s="887" t="s">
        <v>22719</v>
      </c>
      <c r="G1225" s="376" t="s">
        <v>22720</v>
      </c>
      <c r="H1225" s="449" t="s">
        <v>21599</v>
      </c>
      <c r="I1225" s="449"/>
      <c r="J1225" s="449" t="s">
        <v>21518</v>
      </c>
      <c r="K1225" s="915">
        <v>1</v>
      </c>
      <c r="L1225" s="916">
        <v>12</v>
      </c>
      <c r="M1225" s="342">
        <v>143909.17000000001</v>
      </c>
      <c r="N1225" s="916">
        <v>1</v>
      </c>
      <c r="O1225" s="916">
        <v>6</v>
      </c>
      <c r="P1225" s="342">
        <v>72000</v>
      </c>
      <c r="Q1225" s="916">
        <v>1</v>
      </c>
      <c r="R1225" s="916">
        <v>12</v>
      </c>
      <c r="S1225" s="1009">
        <v>144000</v>
      </c>
    </row>
    <row r="1226" spans="1:19" s="30" customFormat="1" ht="23.25">
      <c r="A1226" s="913" t="s">
        <v>37669</v>
      </c>
      <c r="B1226" s="887" t="s">
        <v>280</v>
      </c>
      <c r="C1226" s="887" t="s">
        <v>115</v>
      </c>
      <c r="D1226" s="887" t="s">
        <v>21523</v>
      </c>
      <c r="E1226" s="342">
        <v>5000</v>
      </c>
      <c r="F1226" s="887" t="s">
        <v>22721</v>
      </c>
      <c r="G1226" s="376" t="s">
        <v>22722</v>
      </c>
      <c r="H1226" s="449" t="s">
        <v>22222</v>
      </c>
      <c r="I1226" s="449"/>
      <c r="J1226" s="449" t="s">
        <v>21560</v>
      </c>
      <c r="K1226" s="915">
        <v>1</v>
      </c>
      <c r="L1226" s="916">
        <v>3</v>
      </c>
      <c r="M1226" s="342">
        <v>11833.33</v>
      </c>
      <c r="N1226" s="916">
        <v>1</v>
      </c>
      <c r="O1226" s="916">
        <v>6</v>
      </c>
      <c r="P1226" s="342">
        <v>30000</v>
      </c>
      <c r="Q1226" s="916">
        <v>1</v>
      </c>
      <c r="R1226" s="916">
        <v>12</v>
      </c>
      <c r="S1226" s="1009">
        <v>60000</v>
      </c>
    </row>
    <row r="1227" spans="1:19" s="30" customFormat="1" ht="23.25">
      <c r="A1227" s="913" t="s">
        <v>37669</v>
      </c>
      <c r="B1227" s="887" t="s">
        <v>280</v>
      </c>
      <c r="C1227" s="887" t="s">
        <v>115</v>
      </c>
      <c r="D1227" s="887" t="s">
        <v>21917</v>
      </c>
      <c r="E1227" s="342">
        <v>5000</v>
      </c>
      <c r="F1227" s="887" t="s">
        <v>22723</v>
      </c>
      <c r="G1227" s="376" t="s">
        <v>22724</v>
      </c>
      <c r="H1227" s="449" t="s">
        <v>21517</v>
      </c>
      <c r="I1227" s="449" t="s">
        <v>21604</v>
      </c>
      <c r="J1227" s="449"/>
      <c r="K1227" s="915">
        <v>1</v>
      </c>
      <c r="L1227" s="916">
        <v>5</v>
      </c>
      <c r="M1227" s="342">
        <v>25000</v>
      </c>
      <c r="N1227" s="917"/>
      <c r="O1227" s="917"/>
      <c r="P1227" s="342"/>
      <c r="Q1227" s="916"/>
      <c r="R1227" s="916"/>
      <c r="S1227" s="1009"/>
    </row>
    <row r="1228" spans="1:19" s="30" customFormat="1" ht="23.25">
      <c r="A1228" s="913" t="s">
        <v>37669</v>
      </c>
      <c r="B1228" s="887" t="s">
        <v>280</v>
      </c>
      <c r="C1228" s="887" t="s">
        <v>115</v>
      </c>
      <c r="D1228" s="887" t="s">
        <v>22725</v>
      </c>
      <c r="E1228" s="342">
        <v>7000</v>
      </c>
      <c r="F1228" s="887" t="s">
        <v>22723</v>
      </c>
      <c r="G1228" s="376" t="s">
        <v>22724</v>
      </c>
      <c r="H1228" s="449" t="s">
        <v>21569</v>
      </c>
      <c r="I1228" s="449" t="s">
        <v>21604</v>
      </c>
      <c r="J1228" s="449"/>
      <c r="K1228" s="915">
        <v>1</v>
      </c>
      <c r="L1228" s="916">
        <v>8</v>
      </c>
      <c r="M1228" s="342">
        <v>53200</v>
      </c>
      <c r="N1228" s="916">
        <v>1</v>
      </c>
      <c r="O1228" s="916">
        <v>6</v>
      </c>
      <c r="P1228" s="342">
        <v>42000</v>
      </c>
      <c r="Q1228" s="916"/>
      <c r="R1228" s="916"/>
      <c r="S1228" s="1009"/>
    </row>
    <row r="1229" spans="1:19" s="30" customFormat="1" ht="23.25">
      <c r="A1229" s="913" t="s">
        <v>37669</v>
      </c>
      <c r="B1229" s="887" t="s">
        <v>280</v>
      </c>
      <c r="C1229" s="887" t="s">
        <v>115</v>
      </c>
      <c r="D1229" s="887" t="s">
        <v>22726</v>
      </c>
      <c r="E1229" s="342">
        <v>12000</v>
      </c>
      <c r="F1229" s="887" t="s">
        <v>22727</v>
      </c>
      <c r="G1229" s="376" t="s">
        <v>22728</v>
      </c>
      <c r="H1229" s="449" t="s">
        <v>22729</v>
      </c>
      <c r="I1229" s="449"/>
      <c r="J1229" s="449" t="s">
        <v>21518</v>
      </c>
      <c r="K1229" s="915">
        <v>1</v>
      </c>
      <c r="L1229" s="916">
        <v>12</v>
      </c>
      <c r="M1229" s="342">
        <v>144000</v>
      </c>
      <c r="N1229" s="916">
        <v>1</v>
      </c>
      <c r="O1229" s="916">
        <v>6</v>
      </c>
      <c r="P1229" s="342">
        <v>72000</v>
      </c>
      <c r="Q1229" s="916">
        <v>1</v>
      </c>
      <c r="R1229" s="916">
        <v>12</v>
      </c>
      <c r="S1229" s="1009">
        <v>144000</v>
      </c>
    </row>
    <row r="1230" spans="1:19" s="30" customFormat="1" ht="23.25">
      <c r="A1230" s="913" t="s">
        <v>37669</v>
      </c>
      <c r="B1230" s="887" t="s">
        <v>280</v>
      </c>
      <c r="C1230" s="887" t="s">
        <v>115</v>
      </c>
      <c r="D1230" s="887" t="s">
        <v>22730</v>
      </c>
      <c r="E1230" s="342">
        <v>5500</v>
      </c>
      <c r="F1230" s="887" t="s">
        <v>22731</v>
      </c>
      <c r="G1230" s="376" t="s">
        <v>22732</v>
      </c>
      <c r="H1230" s="449" t="s">
        <v>21728</v>
      </c>
      <c r="I1230" s="449"/>
      <c r="J1230" s="449" t="s">
        <v>21518</v>
      </c>
      <c r="K1230" s="915">
        <v>1</v>
      </c>
      <c r="L1230" s="916">
        <v>2</v>
      </c>
      <c r="M1230" s="342">
        <v>11550</v>
      </c>
      <c r="N1230" s="916">
        <v>1</v>
      </c>
      <c r="O1230" s="916">
        <v>6</v>
      </c>
      <c r="P1230" s="342">
        <v>33000</v>
      </c>
      <c r="Q1230" s="916">
        <v>1</v>
      </c>
      <c r="R1230" s="916">
        <v>12</v>
      </c>
      <c r="S1230" s="1009">
        <v>66000</v>
      </c>
    </row>
    <row r="1231" spans="1:19" s="30" customFormat="1" ht="23.25">
      <c r="A1231" s="913" t="s">
        <v>37669</v>
      </c>
      <c r="B1231" s="887" t="s">
        <v>280</v>
      </c>
      <c r="C1231" s="887" t="s">
        <v>115</v>
      </c>
      <c r="D1231" s="887" t="s">
        <v>21535</v>
      </c>
      <c r="E1231" s="342">
        <v>10000</v>
      </c>
      <c r="F1231" s="887" t="s">
        <v>22733</v>
      </c>
      <c r="G1231" s="376" t="s">
        <v>22734</v>
      </c>
      <c r="H1231" s="449" t="s">
        <v>21522</v>
      </c>
      <c r="I1231" s="449"/>
      <c r="J1231" s="449" t="s">
        <v>21518</v>
      </c>
      <c r="K1231" s="915"/>
      <c r="L1231" s="916"/>
      <c r="M1231" s="342"/>
      <c r="N1231" s="916">
        <v>1</v>
      </c>
      <c r="O1231" s="916">
        <v>3</v>
      </c>
      <c r="P1231" s="342">
        <v>27666.67</v>
      </c>
      <c r="Q1231" s="916"/>
      <c r="R1231" s="916"/>
      <c r="S1231" s="1009"/>
    </row>
    <row r="1232" spans="1:19" s="30" customFormat="1" ht="23.25">
      <c r="A1232" s="913" t="s">
        <v>37669</v>
      </c>
      <c r="B1232" s="887" t="s">
        <v>280</v>
      </c>
      <c r="C1232" s="887" t="s">
        <v>115</v>
      </c>
      <c r="D1232" s="887" t="s">
        <v>22735</v>
      </c>
      <c r="E1232" s="342">
        <v>12000</v>
      </c>
      <c r="F1232" s="887" t="s">
        <v>22736</v>
      </c>
      <c r="G1232" s="376" t="s">
        <v>22737</v>
      </c>
      <c r="H1232" s="449" t="s">
        <v>22738</v>
      </c>
      <c r="I1232" s="449" t="s">
        <v>21798</v>
      </c>
      <c r="J1232" s="449"/>
      <c r="K1232" s="915">
        <v>1</v>
      </c>
      <c r="L1232" s="916">
        <v>11</v>
      </c>
      <c r="M1232" s="342">
        <v>133200</v>
      </c>
      <c r="N1232" s="916">
        <v>1</v>
      </c>
      <c r="O1232" s="916">
        <v>6</v>
      </c>
      <c r="P1232" s="342">
        <v>71992.5</v>
      </c>
      <c r="Q1232" s="916">
        <v>1</v>
      </c>
      <c r="R1232" s="916">
        <v>12</v>
      </c>
      <c r="S1232" s="1009">
        <v>144000</v>
      </c>
    </row>
    <row r="1233" spans="1:19" s="30" customFormat="1" ht="23.25">
      <c r="A1233" s="913" t="s">
        <v>37669</v>
      </c>
      <c r="B1233" s="887" t="s">
        <v>280</v>
      </c>
      <c r="C1233" s="887" t="s">
        <v>115</v>
      </c>
      <c r="D1233" s="887" t="s">
        <v>21629</v>
      </c>
      <c r="E1233" s="342">
        <v>10000</v>
      </c>
      <c r="F1233" s="887" t="s">
        <v>22739</v>
      </c>
      <c r="G1233" s="376" t="s">
        <v>22740</v>
      </c>
      <c r="H1233" s="449" t="s">
        <v>21553</v>
      </c>
      <c r="I1233" s="449"/>
      <c r="J1233" s="449" t="s">
        <v>21518</v>
      </c>
      <c r="K1233" s="915">
        <v>1</v>
      </c>
      <c r="L1233" s="916">
        <v>12</v>
      </c>
      <c r="M1233" s="342">
        <v>120000</v>
      </c>
      <c r="N1233" s="916">
        <v>1</v>
      </c>
      <c r="O1233" s="916">
        <v>6</v>
      </c>
      <c r="P1233" s="342">
        <v>60000</v>
      </c>
      <c r="Q1233" s="916">
        <v>1</v>
      </c>
      <c r="R1233" s="916">
        <v>12</v>
      </c>
      <c r="S1233" s="1009">
        <v>120000</v>
      </c>
    </row>
    <row r="1234" spans="1:19" s="30" customFormat="1" ht="23.25">
      <c r="A1234" s="913" t="s">
        <v>37669</v>
      </c>
      <c r="B1234" s="887" t="s">
        <v>280</v>
      </c>
      <c r="C1234" s="887" t="s">
        <v>115</v>
      </c>
      <c r="D1234" s="887" t="s">
        <v>21850</v>
      </c>
      <c r="E1234" s="342">
        <v>6000</v>
      </c>
      <c r="F1234" s="887" t="s">
        <v>22741</v>
      </c>
      <c r="G1234" s="376" t="s">
        <v>22742</v>
      </c>
      <c r="H1234" s="449" t="s">
        <v>22100</v>
      </c>
      <c r="I1234" s="449"/>
      <c r="J1234" s="449" t="s">
        <v>21518</v>
      </c>
      <c r="K1234" s="915">
        <v>1</v>
      </c>
      <c r="L1234" s="916">
        <v>3</v>
      </c>
      <c r="M1234" s="342">
        <v>18070.419999999998</v>
      </c>
      <c r="N1234" s="916">
        <v>1</v>
      </c>
      <c r="O1234" s="916">
        <v>6</v>
      </c>
      <c r="P1234" s="342">
        <v>35481.660000000003</v>
      </c>
      <c r="Q1234" s="916"/>
      <c r="R1234" s="916"/>
      <c r="S1234" s="1009"/>
    </row>
    <row r="1235" spans="1:19" s="30" customFormat="1" ht="23.25">
      <c r="A1235" s="913" t="s">
        <v>37669</v>
      </c>
      <c r="B1235" s="887" t="s">
        <v>280</v>
      </c>
      <c r="C1235" s="887" t="s">
        <v>115</v>
      </c>
      <c r="D1235" s="887" t="s">
        <v>21587</v>
      </c>
      <c r="E1235" s="342">
        <v>8000</v>
      </c>
      <c r="F1235" s="887" t="s">
        <v>22743</v>
      </c>
      <c r="G1235" s="376" t="s">
        <v>22744</v>
      </c>
      <c r="H1235" s="449" t="s">
        <v>21522</v>
      </c>
      <c r="I1235" s="449"/>
      <c r="J1235" s="449" t="s">
        <v>21518</v>
      </c>
      <c r="K1235" s="915">
        <v>1</v>
      </c>
      <c r="L1235" s="916">
        <v>3</v>
      </c>
      <c r="M1235" s="342">
        <v>22666.67</v>
      </c>
      <c r="N1235" s="916">
        <v>1</v>
      </c>
      <c r="O1235" s="916">
        <v>6</v>
      </c>
      <c r="P1235" s="342">
        <v>48000</v>
      </c>
      <c r="Q1235" s="916">
        <v>1</v>
      </c>
      <c r="R1235" s="916">
        <v>12</v>
      </c>
      <c r="S1235" s="1009">
        <v>96000</v>
      </c>
    </row>
    <row r="1236" spans="1:19" s="30" customFormat="1" ht="23.25">
      <c r="A1236" s="913" t="s">
        <v>37669</v>
      </c>
      <c r="B1236" s="887" t="s">
        <v>280</v>
      </c>
      <c r="C1236" s="887" t="s">
        <v>115</v>
      </c>
      <c r="D1236" s="887" t="s">
        <v>22745</v>
      </c>
      <c r="E1236" s="342">
        <v>3500</v>
      </c>
      <c r="F1236" s="887" t="s">
        <v>22746</v>
      </c>
      <c r="G1236" s="376" t="s">
        <v>22747</v>
      </c>
      <c r="H1236" s="449" t="s">
        <v>21569</v>
      </c>
      <c r="I1236" s="449"/>
      <c r="J1236" s="449" t="s">
        <v>21560</v>
      </c>
      <c r="K1236" s="915">
        <v>1</v>
      </c>
      <c r="L1236" s="916">
        <v>3</v>
      </c>
      <c r="M1236" s="342">
        <v>9100</v>
      </c>
      <c r="N1236" s="916">
        <v>1</v>
      </c>
      <c r="O1236" s="916">
        <v>6</v>
      </c>
      <c r="P1236" s="342">
        <v>20968.890000000003</v>
      </c>
      <c r="Q1236" s="916">
        <v>1</v>
      </c>
      <c r="R1236" s="916">
        <v>12</v>
      </c>
      <c r="S1236" s="1009">
        <v>42000</v>
      </c>
    </row>
    <row r="1237" spans="1:19" s="30" customFormat="1" ht="23.25">
      <c r="A1237" s="913" t="s">
        <v>37669</v>
      </c>
      <c r="B1237" s="887" t="s">
        <v>280</v>
      </c>
      <c r="C1237" s="887" t="s">
        <v>115</v>
      </c>
      <c r="D1237" s="887" t="s">
        <v>22190</v>
      </c>
      <c r="E1237" s="342">
        <v>10000</v>
      </c>
      <c r="F1237" s="887" t="s">
        <v>22748</v>
      </c>
      <c r="G1237" s="376" t="s">
        <v>22749</v>
      </c>
      <c r="H1237" s="449" t="s">
        <v>21517</v>
      </c>
      <c r="I1237" s="449"/>
      <c r="J1237" s="449" t="s">
        <v>21518</v>
      </c>
      <c r="K1237" s="915">
        <v>1</v>
      </c>
      <c r="L1237" s="916">
        <v>12</v>
      </c>
      <c r="M1237" s="342">
        <v>120000</v>
      </c>
      <c r="N1237" s="916">
        <v>1</v>
      </c>
      <c r="O1237" s="916">
        <v>2</v>
      </c>
      <c r="P1237" s="342">
        <v>12000</v>
      </c>
      <c r="Q1237" s="916"/>
      <c r="R1237" s="916"/>
      <c r="S1237" s="1009"/>
    </row>
    <row r="1238" spans="1:19" s="30" customFormat="1" ht="23.25">
      <c r="A1238" s="913" t="s">
        <v>37669</v>
      </c>
      <c r="B1238" s="887" t="s">
        <v>280</v>
      </c>
      <c r="C1238" s="887" t="s">
        <v>115</v>
      </c>
      <c r="D1238" s="887" t="s">
        <v>21514</v>
      </c>
      <c r="E1238" s="342">
        <v>12000</v>
      </c>
      <c r="F1238" s="887" t="s">
        <v>22748</v>
      </c>
      <c r="G1238" s="376" t="s">
        <v>22749</v>
      </c>
      <c r="H1238" s="449" t="s">
        <v>21517</v>
      </c>
      <c r="I1238" s="449"/>
      <c r="J1238" s="449" t="s">
        <v>21518</v>
      </c>
      <c r="K1238" s="915"/>
      <c r="L1238" s="916"/>
      <c r="M1238" s="342"/>
      <c r="N1238" s="916">
        <v>1</v>
      </c>
      <c r="O1238" s="916">
        <v>5</v>
      </c>
      <c r="P1238" s="342">
        <v>56400</v>
      </c>
      <c r="Q1238" s="916">
        <v>1</v>
      </c>
      <c r="R1238" s="916">
        <v>12</v>
      </c>
      <c r="S1238" s="1009">
        <v>144000</v>
      </c>
    </row>
    <row r="1239" spans="1:19" s="30" customFormat="1" ht="23.25">
      <c r="A1239" s="913" t="s">
        <v>37669</v>
      </c>
      <c r="B1239" s="887" t="s">
        <v>280</v>
      </c>
      <c r="C1239" s="887" t="s">
        <v>115</v>
      </c>
      <c r="D1239" s="887" t="s">
        <v>22750</v>
      </c>
      <c r="E1239" s="342">
        <v>12000</v>
      </c>
      <c r="F1239" s="887" t="s">
        <v>22751</v>
      </c>
      <c r="G1239" s="376" t="s">
        <v>22752</v>
      </c>
      <c r="H1239" s="449" t="s">
        <v>21522</v>
      </c>
      <c r="I1239" s="449"/>
      <c r="J1239" s="449" t="s">
        <v>21518</v>
      </c>
      <c r="K1239" s="915"/>
      <c r="L1239" s="916"/>
      <c r="M1239" s="342"/>
      <c r="N1239" s="916">
        <v>1</v>
      </c>
      <c r="O1239" s="916">
        <v>1</v>
      </c>
      <c r="P1239" s="342">
        <v>12000</v>
      </c>
      <c r="Q1239" s="916"/>
      <c r="R1239" s="916"/>
      <c r="S1239" s="1009"/>
    </row>
    <row r="1240" spans="1:19" s="30" customFormat="1" ht="23.25">
      <c r="A1240" s="913" t="s">
        <v>37669</v>
      </c>
      <c r="B1240" s="887" t="s">
        <v>280</v>
      </c>
      <c r="C1240" s="887" t="s">
        <v>115</v>
      </c>
      <c r="D1240" s="887" t="s">
        <v>21559</v>
      </c>
      <c r="E1240" s="342">
        <v>3500</v>
      </c>
      <c r="F1240" s="887" t="s">
        <v>22753</v>
      </c>
      <c r="G1240" s="376" t="s">
        <v>22754</v>
      </c>
      <c r="H1240" s="449" t="s">
        <v>22755</v>
      </c>
      <c r="I1240" s="449" t="s">
        <v>21570</v>
      </c>
      <c r="J1240" s="449"/>
      <c r="K1240" s="915">
        <v>1</v>
      </c>
      <c r="L1240" s="916">
        <v>12</v>
      </c>
      <c r="M1240" s="342">
        <v>41966.94</v>
      </c>
      <c r="N1240" s="916">
        <v>1</v>
      </c>
      <c r="O1240" s="916">
        <v>6</v>
      </c>
      <c r="P1240" s="342">
        <v>20964.989999999998</v>
      </c>
      <c r="Q1240" s="916">
        <v>1</v>
      </c>
      <c r="R1240" s="916">
        <v>12</v>
      </c>
      <c r="S1240" s="1009">
        <v>42000</v>
      </c>
    </row>
    <row r="1241" spans="1:19" s="30" customFormat="1" ht="23.25">
      <c r="A1241" s="913" t="s">
        <v>37669</v>
      </c>
      <c r="B1241" s="887" t="s">
        <v>280</v>
      </c>
      <c r="C1241" s="887" t="s">
        <v>115</v>
      </c>
      <c r="D1241" s="887" t="s">
        <v>22756</v>
      </c>
      <c r="E1241" s="342">
        <v>11000</v>
      </c>
      <c r="F1241" s="887" t="s">
        <v>22757</v>
      </c>
      <c r="G1241" s="376" t="s">
        <v>22758</v>
      </c>
      <c r="H1241" s="449" t="s">
        <v>22759</v>
      </c>
      <c r="I1241" s="449" t="s">
        <v>21798</v>
      </c>
      <c r="J1241" s="449"/>
      <c r="K1241" s="915">
        <v>1</v>
      </c>
      <c r="L1241" s="916">
        <v>3</v>
      </c>
      <c r="M1241" s="342">
        <v>33000</v>
      </c>
      <c r="N1241" s="917"/>
      <c r="O1241" s="917"/>
      <c r="P1241" s="342"/>
      <c r="Q1241" s="916"/>
      <c r="R1241" s="916"/>
      <c r="S1241" s="1009"/>
    </row>
    <row r="1242" spans="1:19" s="30" customFormat="1" ht="23.25">
      <c r="A1242" s="913" t="s">
        <v>37669</v>
      </c>
      <c r="B1242" s="887" t="s">
        <v>280</v>
      </c>
      <c r="C1242" s="887" t="s">
        <v>115</v>
      </c>
      <c r="D1242" s="887" t="s">
        <v>21613</v>
      </c>
      <c r="E1242" s="342">
        <v>13000</v>
      </c>
      <c r="F1242" s="887" t="s">
        <v>22760</v>
      </c>
      <c r="G1242" s="376" t="s">
        <v>22761</v>
      </c>
      <c r="H1242" s="449" t="s">
        <v>21517</v>
      </c>
      <c r="I1242" s="449"/>
      <c r="J1242" s="449" t="s">
        <v>21518</v>
      </c>
      <c r="K1242" s="915">
        <v>1</v>
      </c>
      <c r="L1242" s="916">
        <v>12</v>
      </c>
      <c r="M1242" s="342">
        <v>155919.65000000002</v>
      </c>
      <c r="N1242" s="916">
        <v>1</v>
      </c>
      <c r="O1242" s="916">
        <v>6</v>
      </c>
      <c r="P1242" s="342">
        <v>77247.989999999991</v>
      </c>
      <c r="Q1242" s="916">
        <v>1</v>
      </c>
      <c r="R1242" s="916">
        <v>12</v>
      </c>
      <c r="S1242" s="1009">
        <v>156000</v>
      </c>
    </row>
    <row r="1243" spans="1:19" s="30" customFormat="1" ht="23.25">
      <c r="A1243" s="913" t="s">
        <v>37669</v>
      </c>
      <c r="B1243" s="887" t="s">
        <v>280</v>
      </c>
      <c r="C1243" s="887" t="s">
        <v>115</v>
      </c>
      <c r="D1243" s="887" t="s">
        <v>22762</v>
      </c>
      <c r="E1243" s="342">
        <v>13000</v>
      </c>
      <c r="F1243" s="887" t="s">
        <v>22763</v>
      </c>
      <c r="G1243" s="376" t="s">
        <v>22764</v>
      </c>
      <c r="H1243" s="449" t="s">
        <v>21517</v>
      </c>
      <c r="I1243" s="449"/>
      <c r="J1243" s="449" t="s">
        <v>21518</v>
      </c>
      <c r="K1243" s="915"/>
      <c r="L1243" s="916"/>
      <c r="M1243" s="342"/>
      <c r="N1243" s="916">
        <v>1</v>
      </c>
      <c r="O1243" s="916">
        <v>1</v>
      </c>
      <c r="P1243" s="342">
        <v>13000</v>
      </c>
      <c r="Q1243" s="916"/>
      <c r="R1243" s="916"/>
      <c r="S1243" s="1009"/>
    </row>
    <row r="1244" spans="1:19" s="30" customFormat="1" ht="23.25">
      <c r="A1244" s="913" t="s">
        <v>37669</v>
      </c>
      <c r="B1244" s="887" t="s">
        <v>280</v>
      </c>
      <c r="C1244" s="887" t="s">
        <v>115</v>
      </c>
      <c r="D1244" s="887" t="s">
        <v>22162</v>
      </c>
      <c r="E1244" s="342">
        <v>12000</v>
      </c>
      <c r="F1244" s="887" t="s">
        <v>22765</v>
      </c>
      <c r="G1244" s="376" t="s">
        <v>22766</v>
      </c>
      <c r="H1244" s="449" t="s">
        <v>21522</v>
      </c>
      <c r="I1244" s="449"/>
      <c r="J1244" s="449" t="s">
        <v>21518</v>
      </c>
      <c r="K1244" s="915">
        <v>1</v>
      </c>
      <c r="L1244" s="916">
        <v>12</v>
      </c>
      <c r="M1244" s="342">
        <v>144000</v>
      </c>
      <c r="N1244" s="916">
        <v>1</v>
      </c>
      <c r="O1244" s="916">
        <v>6</v>
      </c>
      <c r="P1244" s="342">
        <v>72000</v>
      </c>
      <c r="Q1244" s="916">
        <v>1</v>
      </c>
      <c r="R1244" s="916">
        <v>12</v>
      </c>
      <c r="S1244" s="1009">
        <v>144000</v>
      </c>
    </row>
    <row r="1245" spans="1:19" s="30" customFormat="1" ht="23.25">
      <c r="A1245" s="913" t="s">
        <v>37669</v>
      </c>
      <c r="B1245" s="887" t="s">
        <v>280</v>
      </c>
      <c r="C1245" s="887" t="s">
        <v>115</v>
      </c>
      <c r="D1245" s="887" t="s">
        <v>21550</v>
      </c>
      <c r="E1245" s="342">
        <v>8000</v>
      </c>
      <c r="F1245" s="887" t="s">
        <v>22767</v>
      </c>
      <c r="G1245" s="376" t="s">
        <v>22768</v>
      </c>
      <c r="H1245" s="449" t="s">
        <v>21553</v>
      </c>
      <c r="I1245" s="449"/>
      <c r="J1245" s="449" t="s">
        <v>21518</v>
      </c>
      <c r="K1245" s="915">
        <v>1</v>
      </c>
      <c r="L1245" s="916">
        <v>12</v>
      </c>
      <c r="M1245" s="342">
        <v>96000</v>
      </c>
      <c r="N1245" s="916">
        <v>1</v>
      </c>
      <c r="O1245" s="916">
        <v>6</v>
      </c>
      <c r="P1245" s="342">
        <v>48000</v>
      </c>
      <c r="Q1245" s="916">
        <v>1</v>
      </c>
      <c r="R1245" s="916">
        <v>12</v>
      </c>
      <c r="S1245" s="1009">
        <v>96000</v>
      </c>
    </row>
    <row r="1246" spans="1:19" s="30" customFormat="1" ht="23.25">
      <c r="A1246" s="913" t="s">
        <v>37669</v>
      </c>
      <c r="B1246" s="887" t="s">
        <v>280</v>
      </c>
      <c r="C1246" s="887" t="s">
        <v>115</v>
      </c>
      <c r="D1246" s="887" t="s">
        <v>21643</v>
      </c>
      <c r="E1246" s="342">
        <v>5500</v>
      </c>
      <c r="F1246" s="887" t="s">
        <v>22769</v>
      </c>
      <c r="G1246" s="376" t="s">
        <v>22770</v>
      </c>
      <c r="H1246" s="449" t="s">
        <v>21896</v>
      </c>
      <c r="I1246" s="449"/>
      <c r="J1246" s="449" t="s">
        <v>21646</v>
      </c>
      <c r="K1246" s="915">
        <v>1</v>
      </c>
      <c r="L1246" s="916">
        <v>9</v>
      </c>
      <c r="M1246" s="342">
        <v>49500</v>
      </c>
      <c r="N1246" s="917"/>
      <c r="O1246" s="917"/>
      <c r="P1246" s="342"/>
      <c r="Q1246" s="916"/>
      <c r="R1246" s="916"/>
      <c r="S1246" s="1009"/>
    </row>
    <row r="1247" spans="1:19" s="30" customFormat="1" ht="23.25">
      <c r="A1247" s="913" t="s">
        <v>37669</v>
      </c>
      <c r="B1247" s="887" t="s">
        <v>280</v>
      </c>
      <c r="C1247" s="887" t="s">
        <v>115</v>
      </c>
      <c r="D1247" s="887" t="s">
        <v>22771</v>
      </c>
      <c r="E1247" s="342">
        <v>6000</v>
      </c>
      <c r="F1247" s="887" t="s">
        <v>22772</v>
      </c>
      <c r="G1247" s="376" t="s">
        <v>22773</v>
      </c>
      <c r="H1247" s="449" t="s">
        <v>21522</v>
      </c>
      <c r="I1247" s="449" t="s">
        <v>21570</v>
      </c>
      <c r="J1247" s="449"/>
      <c r="K1247" s="915">
        <v>1</v>
      </c>
      <c r="L1247" s="916">
        <v>3</v>
      </c>
      <c r="M1247" s="342">
        <v>18000</v>
      </c>
      <c r="N1247" s="916">
        <v>1</v>
      </c>
      <c r="O1247" s="916">
        <v>6</v>
      </c>
      <c r="P1247" s="342">
        <v>36000</v>
      </c>
      <c r="Q1247" s="916"/>
      <c r="R1247" s="916"/>
      <c r="S1247" s="1009"/>
    </row>
    <row r="1248" spans="1:19" s="30" customFormat="1" ht="23.25">
      <c r="A1248" s="913" t="s">
        <v>37669</v>
      </c>
      <c r="B1248" s="887" t="s">
        <v>280</v>
      </c>
      <c r="C1248" s="887" t="s">
        <v>115</v>
      </c>
      <c r="D1248" s="887" t="s">
        <v>22669</v>
      </c>
      <c r="E1248" s="342">
        <v>6000</v>
      </c>
      <c r="F1248" s="887" t="s">
        <v>22772</v>
      </c>
      <c r="G1248" s="376" t="s">
        <v>22773</v>
      </c>
      <c r="H1248" s="449" t="s">
        <v>21522</v>
      </c>
      <c r="I1248" s="449" t="s">
        <v>21570</v>
      </c>
      <c r="J1248" s="449"/>
      <c r="K1248" s="915"/>
      <c r="L1248" s="916"/>
      <c r="M1248" s="342"/>
      <c r="N1248" s="916"/>
      <c r="O1248" s="916"/>
      <c r="P1248" s="342"/>
      <c r="Q1248" s="916">
        <v>1</v>
      </c>
      <c r="R1248" s="916">
        <v>12</v>
      </c>
      <c r="S1248" s="1009">
        <v>72000</v>
      </c>
    </row>
    <row r="1249" spans="1:19" s="30" customFormat="1" ht="23.25">
      <c r="A1249" s="913" t="s">
        <v>37669</v>
      </c>
      <c r="B1249" s="887" t="s">
        <v>280</v>
      </c>
      <c r="C1249" s="887" t="s">
        <v>115</v>
      </c>
      <c r="D1249" s="887" t="s">
        <v>22774</v>
      </c>
      <c r="E1249" s="342">
        <v>12000</v>
      </c>
      <c r="F1249" s="887" t="s">
        <v>22775</v>
      </c>
      <c r="G1249" s="376" t="s">
        <v>22776</v>
      </c>
      <c r="H1249" s="449" t="s">
        <v>22231</v>
      </c>
      <c r="I1249" s="449"/>
      <c r="J1249" s="449" t="s">
        <v>21518</v>
      </c>
      <c r="K1249" s="915">
        <v>1</v>
      </c>
      <c r="L1249" s="916">
        <v>12</v>
      </c>
      <c r="M1249" s="342">
        <v>143990.83000000002</v>
      </c>
      <c r="N1249" s="916">
        <v>1</v>
      </c>
      <c r="O1249" s="916">
        <v>6</v>
      </c>
      <c r="P1249" s="342">
        <v>71998.33</v>
      </c>
      <c r="Q1249" s="916">
        <v>1</v>
      </c>
      <c r="R1249" s="916">
        <v>12</v>
      </c>
      <c r="S1249" s="1009">
        <v>144000</v>
      </c>
    </row>
    <row r="1250" spans="1:19" s="30" customFormat="1" ht="23.25">
      <c r="A1250" s="913" t="s">
        <v>37669</v>
      </c>
      <c r="B1250" s="887" t="s">
        <v>280</v>
      </c>
      <c r="C1250" s="887" t="s">
        <v>115</v>
      </c>
      <c r="D1250" s="887" t="s">
        <v>21531</v>
      </c>
      <c r="E1250" s="342">
        <v>10000</v>
      </c>
      <c r="F1250" s="887" t="s">
        <v>22777</v>
      </c>
      <c r="G1250" s="376" t="s">
        <v>22778</v>
      </c>
      <c r="H1250" s="449" t="s">
        <v>21522</v>
      </c>
      <c r="I1250" s="449"/>
      <c r="J1250" s="449" t="s">
        <v>21518</v>
      </c>
      <c r="K1250" s="915">
        <v>1</v>
      </c>
      <c r="L1250" s="916">
        <v>12</v>
      </c>
      <c r="M1250" s="342">
        <v>120000</v>
      </c>
      <c r="N1250" s="916">
        <v>1</v>
      </c>
      <c r="O1250" s="916">
        <v>6</v>
      </c>
      <c r="P1250" s="342">
        <v>59995.83</v>
      </c>
      <c r="Q1250" s="916">
        <v>1</v>
      </c>
      <c r="R1250" s="916">
        <v>12</v>
      </c>
      <c r="S1250" s="1009">
        <v>120000</v>
      </c>
    </row>
    <row r="1251" spans="1:19" s="30" customFormat="1" ht="23.25">
      <c r="A1251" s="913" t="s">
        <v>37669</v>
      </c>
      <c r="B1251" s="887" t="s">
        <v>280</v>
      </c>
      <c r="C1251" s="887" t="s">
        <v>115</v>
      </c>
      <c r="D1251" s="887" t="s">
        <v>22779</v>
      </c>
      <c r="E1251" s="342">
        <v>9000</v>
      </c>
      <c r="F1251" s="887" t="s">
        <v>22780</v>
      </c>
      <c r="G1251" s="376" t="s">
        <v>22781</v>
      </c>
      <c r="H1251" s="449" t="s">
        <v>21623</v>
      </c>
      <c r="I1251" s="449"/>
      <c r="J1251" s="449" t="s">
        <v>21518</v>
      </c>
      <c r="K1251" s="915">
        <v>1</v>
      </c>
      <c r="L1251" s="916">
        <v>11</v>
      </c>
      <c r="M1251" s="342">
        <v>93900</v>
      </c>
      <c r="N1251" s="916">
        <v>1</v>
      </c>
      <c r="O1251" s="916">
        <v>6</v>
      </c>
      <c r="P1251" s="342">
        <v>54000</v>
      </c>
      <c r="Q1251" s="916">
        <v>1</v>
      </c>
      <c r="R1251" s="916">
        <v>12</v>
      </c>
      <c r="S1251" s="1009">
        <v>108000</v>
      </c>
    </row>
    <row r="1252" spans="1:19" s="30" customFormat="1" ht="23.25">
      <c r="A1252" s="913" t="s">
        <v>37669</v>
      </c>
      <c r="B1252" s="887" t="s">
        <v>280</v>
      </c>
      <c r="C1252" s="887" t="s">
        <v>115</v>
      </c>
      <c r="D1252" s="887" t="s">
        <v>22581</v>
      </c>
      <c r="E1252" s="342">
        <v>14500</v>
      </c>
      <c r="F1252" s="887" t="s">
        <v>22782</v>
      </c>
      <c r="G1252" s="376" t="s">
        <v>22783</v>
      </c>
      <c r="H1252" s="449" t="s">
        <v>21569</v>
      </c>
      <c r="I1252" s="449"/>
      <c r="J1252" s="449" t="s">
        <v>21518</v>
      </c>
      <c r="K1252" s="915"/>
      <c r="L1252" s="916"/>
      <c r="M1252" s="342"/>
      <c r="N1252" s="916"/>
      <c r="O1252" s="916"/>
      <c r="P1252" s="342"/>
      <c r="Q1252" s="916">
        <v>1</v>
      </c>
      <c r="R1252" s="916">
        <v>12</v>
      </c>
      <c r="S1252" s="1009">
        <v>174000</v>
      </c>
    </row>
    <row r="1253" spans="1:19" s="30" customFormat="1" ht="23.25">
      <c r="A1253" s="913" t="s">
        <v>37669</v>
      </c>
      <c r="B1253" s="887" t="s">
        <v>280</v>
      </c>
      <c r="C1253" s="887" t="s">
        <v>115</v>
      </c>
      <c r="D1253" s="887" t="s">
        <v>22170</v>
      </c>
      <c r="E1253" s="342">
        <v>15000</v>
      </c>
      <c r="F1253" s="887" t="s">
        <v>22784</v>
      </c>
      <c r="G1253" s="376" t="s">
        <v>22785</v>
      </c>
      <c r="H1253" s="449" t="s">
        <v>21517</v>
      </c>
      <c r="I1253" s="449"/>
      <c r="J1253" s="449" t="s">
        <v>21518</v>
      </c>
      <c r="K1253" s="915">
        <v>1</v>
      </c>
      <c r="L1253" s="916">
        <v>10</v>
      </c>
      <c r="M1253" s="342">
        <v>148000</v>
      </c>
      <c r="N1253" s="916">
        <v>1</v>
      </c>
      <c r="O1253" s="916">
        <v>1</v>
      </c>
      <c r="P1253" s="342">
        <v>15000</v>
      </c>
      <c r="Q1253" s="916"/>
      <c r="R1253" s="916"/>
      <c r="S1253" s="1009"/>
    </row>
    <row r="1254" spans="1:19" s="30" customFormat="1" ht="23.25">
      <c r="A1254" s="913" t="s">
        <v>37669</v>
      </c>
      <c r="B1254" s="887" t="s">
        <v>280</v>
      </c>
      <c r="C1254" s="887" t="s">
        <v>115</v>
      </c>
      <c r="D1254" s="887" t="s">
        <v>22786</v>
      </c>
      <c r="E1254" s="342">
        <v>12000</v>
      </c>
      <c r="F1254" s="887" t="s">
        <v>22787</v>
      </c>
      <c r="G1254" s="376" t="s">
        <v>22788</v>
      </c>
      <c r="H1254" s="449" t="s">
        <v>21661</v>
      </c>
      <c r="I1254" s="449" t="s">
        <v>21570</v>
      </c>
      <c r="J1254" s="449"/>
      <c r="K1254" s="915">
        <v>1</v>
      </c>
      <c r="L1254" s="916">
        <v>8</v>
      </c>
      <c r="M1254" s="342">
        <v>89600</v>
      </c>
      <c r="N1254" s="916">
        <v>1</v>
      </c>
      <c r="O1254" s="916">
        <v>6</v>
      </c>
      <c r="P1254" s="342">
        <v>71995</v>
      </c>
      <c r="Q1254" s="916"/>
      <c r="R1254" s="916"/>
      <c r="S1254" s="1009"/>
    </row>
    <row r="1255" spans="1:19" s="30" customFormat="1" ht="23.25">
      <c r="A1255" s="913" t="s">
        <v>37669</v>
      </c>
      <c r="B1255" s="887" t="s">
        <v>280</v>
      </c>
      <c r="C1255" s="887" t="s">
        <v>115</v>
      </c>
      <c r="D1255" s="887" t="s">
        <v>22762</v>
      </c>
      <c r="E1255" s="342">
        <v>13000</v>
      </c>
      <c r="F1255" s="887" t="s">
        <v>22789</v>
      </c>
      <c r="G1255" s="376" t="s">
        <v>22790</v>
      </c>
      <c r="H1255" s="449" t="s">
        <v>21517</v>
      </c>
      <c r="I1255" s="449"/>
      <c r="J1255" s="449" t="s">
        <v>21518</v>
      </c>
      <c r="K1255" s="915"/>
      <c r="L1255" s="916"/>
      <c r="M1255" s="342"/>
      <c r="N1255" s="916">
        <v>1</v>
      </c>
      <c r="O1255" s="916">
        <v>1</v>
      </c>
      <c r="P1255" s="342">
        <v>13000</v>
      </c>
      <c r="Q1255" s="916"/>
      <c r="R1255" s="916"/>
      <c r="S1255" s="1009"/>
    </row>
    <row r="1256" spans="1:19" s="30" customFormat="1" ht="23.25">
      <c r="A1256" s="913" t="s">
        <v>37669</v>
      </c>
      <c r="B1256" s="887" t="s">
        <v>280</v>
      </c>
      <c r="C1256" s="887" t="s">
        <v>115</v>
      </c>
      <c r="D1256" s="887" t="s">
        <v>21554</v>
      </c>
      <c r="E1256" s="342">
        <v>15000</v>
      </c>
      <c r="F1256" s="887" t="s">
        <v>22791</v>
      </c>
      <c r="G1256" s="376" t="s">
        <v>22792</v>
      </c>
      <c r="H1256" s="449" t="s">
        <v>21517</v>
      </c>
      <c r="I1256" s="449"/>
      <c r="J1256" s="449" t="s">
        <v>21518</v>
      </c>
      <c r="K1256" s="915"/>
      <c r="L1256" s="916"/>
      <c r="M1256" s="342"/>
      <c r="N1256" s="916"/>
      <c r="O1256" s="916"/>
      <c r="P1256" s="342"/>
      <c r="Q1256" s="916">
        <v>1</v>
      </c>
      <c r="R1256" s="916">
        <v>12</v>
      </c>
      <c r="S1256" s="1009">
        <v>180000</v>
      </c>
    </row>
    <row r="1257" spans="1:19" s="30" customFormat="1" ht="23.25">
      <c r="A1257" s="913" t="s">
        <v>37669</v>
      </c>
      <c r="B1257" s="887" t="s">
        <v>280</v>
      </c>
      <c r="C1257" s="887" t="s">
        <v>115</v>
      </c>
      <c r="D1257" s="887" t="s">
        <v>21705</v>
      </c>
      <c r="E1257" s="342">
        <v>10000</v>
      </c>
      <c r="F1257" s="887" t="s">
        <v>22793</v>
      </c>
      <c r="G1257" s="376" t="s">
        <v>22794</v>
      </c>
      <c r="H1257" s="449" t="s">
        <v>21522</v>
      </c>
      <c r="I1257" s="449"/>
      <c r="J1257" s="449" t="s">
        <v>21518</v>
      </c>
      <c r="K1257" s="915">
        <v>1</v>
      </c>
      <c r="L1257" s="916">
        <v>12</v>
      </c>
      <c r="M1257" s="342">
        <v>120000</v>
      </c>
      <c r="N1257" s="916">
        <v>1</v>
      </c>
      <c r="O1257" s="916">
        <v>6</v>
      </c>
      <c r="P1257" s="342">
        <v>59998.61</v>
      </c>
      <c r="Q1257" s="916">
        <v>1</v>
      </c>
      <c r="R1257" s="916">
        <v>12</v>
      </c>
      <c r="S1257" s="1009">
        <v>120000</v>
      </c>
    </row>
    <row r="1258" spans="1:19" s="30" customFormat="1" ht="23.25">
      <c r="A1258" s="913" t="s">
        <v>37669</v>
      </c>
      <c r="B1258" s="887" t="s">
        <v>280</v>
      </c>
      <c r="C1258" s="887" t="s">
        <v>115</v>
      </c>
      <c r="D1258" s="887" t="s">
        <v>21866</v>
      </c>
      <c r="E1258" s="342">
        <v>12000</v>
      </c>
      <c r="F1258" s="887" t="s">
        <v>22795</v>
      </c>
      <c r="G1258" s="376" t="s">
        <v>22796</v>
      </c>
      <c r="H1258" s="449" t="s">
        <v>21901</v>
      </c>
      <c r="I1258" s="449"/>
      <c r="J1258" s="449" t="s">
        <v>21518</v>
      </c>
      <c r="K1258" s="915">
        <v>1</v>
      </c>
      <c r="L1258" s="916">
        <v>12</v>
      </c>
      <c r="M1258" s="342">
        <v>144000</v>
      </c>
      <c r="N1258" s="916">
        <v>1</v>
      </c>
      <c r="O1258" s="916">
        <v>6</v>
      </c>
      <c r="P1258" s="342">
        <v>71999.17</v>
      </c>
      <c r="Q1258" s="916">
        <v>1</v>
      </c>
      <c r="R1258" s="916">
        <v>12</v>
      </c>
      <c r="S1258" s="1009">
        <v>144000</v>
      </c>
    </row>
    <row r="1259" spans="1:19" s="30" customFormat="1" ht="23.25">
      <c r="A1259" s="913" t="s">
        <v>37669</v>
      </c>
      <c r="B1259" s="887" t="s">
        <v>280</v>
      </c>
      <c r="C1259" s="887" t="s">
        <v>115</v>
      </c>
      <c r="D1259" s="887" t="s">
        <v>22797</v>
      </c>
      <c r="E1259" s="342">
        <v>13000</v>
      </c>
      <c r="F1259" s="887" t="s">
        <v>22798</v>
      </c>
      <c r="G1259" s="376" t="s">
        <v>22799</v>
      </c>
      <c r="H1259" s="449" t="s">
        <v>21530</v>
      </c>
      <c r="I1259" s="449"/>
      <c r="J1259" s="449" t="s">
        <v>21518</v>
      </c>
      <c r="K1259" s="915">
        <v>1</v>
      </c>
      <c r="L1259" s="916">
        <v>12</v>
      </c>
      <c r="M1259" s="342">
        <v>156000</v>
      </c>
      <c r="N1259" s="916">
        <v>1</v>
      </c>
      <c r="O1259" s="916">
        <v>6</v>
      </c>
      <c r="P1259" s="342">
        <v>78000</v>
      </c>
      <c r="Q1259" s="916">
        <v>1</v>
      </c>
      <c r="R1259" s="916">
        <v>12</v>
      </c>
      <c r="S1259" s="1009">
        <v>156000</v>
      </c>
    </row>
    <row r="1260" spans="1:19" s="30" customFormat="1" ht="23.25">
      <c r="A1260" s="913" t="s">
        <v>37669</v>
      </c>
      <c r="B1260" s="887" t="s">
        <v>280</v>
      </c>
      <c r="C1260" s="887" t="s">
        <v>115</v>
      </c>
      <c r="D1260" s="887" t="s">
        <v>21554</v>
      </c>
      <c r="E1260" s="342">
        <v>15000</v>
      </c>
      <c r="F1260" s="887" t="s">
        <v>22800</v>
      </c>
      <c r="G1260" s="376" t="s">
        <v>22801</v>
      </c>
      <c r="H1260" s="449" t="s">
        <v>21522</v>
      </c>
      <c r="I1260" s="449"/>
      <c r="J1260" s="449" t="s">
        <v>21518</v>
      </c>
      <c r="K1260" s="915">
        <v>1</v>
      </c>
      <c r="L1260" s="916">
        <v>5</v>
      </c>
      <c r="M1260" s="342">
        <v>62000</v>
      </c>
      <c r="N1260" s="917"/>
      <c r="O1260" s="917"/>
      <c r="P1260" s="342"/>
      <c r="Q1260" s="916"/>
      <c r="R1260" s="916"/>
      <c r="S1260" s="1009"/>
    </row>
    <row r="1261" spans="1:19" s="30" customFormat="1" ht="23.25">
      <c r="A1261" s="913" t="s">
        <v>37669</v>
      </c>
      <c r="B1261" s="887" t="s">
        <v>280</v>
      </c>
      <c r="C1261" s="887" t="s">
        <v>115</v>
      </c>
      <c r="D1261" s="887" t="s">
        <v>21629</v>
      </c>
      <c r="E1261" s="342">
        <v>10000</v>
      </c>
      <c r="F1261" s="887" t="s">
        <v>22802</v>
      </c>
      <c r="G1261" s="376" t="s">
        <v>22803</v>
      </c>
      <c r="H1261" s="449" t="s">
        <v>21522</v>
      </c>
      <c r="I1261" s="449"/>
      <c r="J1261" s="449" t="s">
        <v>21518</v>
      </c>
      <c r="K1261" s="915">
        <v>1</v>
      </c>
      <c r="L1261" s="916">
        <v>12</v>
      </c>
      <c r="M1261" s="342">
        <v>120000</v>
      </c>
      <c r="N1261" s="916">
        <v>1</v>
      </c>
      <c r="O1261" s="916">
        <v>6</v>
      </c>
      <c r="P1261" s="342">
        <v>59666.67</v>
      </c>
      <c r="Q1261" s="916">
        <v>1</v>
      </c>
      <c r="R1261" s="916">
        <v>12</v>
      </c>
      <c r="S1261" s="1009">
        <v>120000</v>
      </c>
    </row>
    <row r="1262" spans="1:19" s="30" customFormat="1" ht="23.25">
      <c r="A1262" s="913" t="s">
        <v>37669</v>
      </c>
      <c r="B1262" s="887" t="s">
        <v>280</v>
      </c>
      <c r="C1262" s="887" t="s">
        <v>115</v>
      </c>
      <c r="D1262" s="887" t="s">
        <v>22002</v>
      </c>
      <c r="E1262" s="342">
        <v>5000</v>
      </c>
      <c r="F1262" s="887" t="s">
        <v>22804</v>
      </c>
      <c r="G1262" s="376" t="s">
        <v>22805</v>
      </c>
      <c r="H1262" s="449" t="s">
        <v>21635</v>
      </c>
      <c r="I1262" s="449" t="s">
        <v>21570</v>
      </c>
      <c r="J1262" s="449"/>
      <c r="K1262" s="915">
        <v>1</v>
      </c>
      <c r="L1262" s="916">
        <v>10</v>
      </c>
      <c r="M1262" s="342">
        <v>50833.33</v>
      </c>
      <c r="N1262" s="916">
        <v>1</v>
      </c>
      <c r="O1262" s="916">
        <v>6</v>
      </c>
      <c r="P1262" s="342">
        <v>30000</v>
      </c>
      <c r="Q1262" s="916">
        <v>1</v>
      </c>
      <c r="R1262" s="916">
        <v>12</v>
      </c>
      <c r="S1262" s="1009">
        <v>60000</v>
      </c>
    </row>
    <row r="1263" spans="1:19" s="30" customFormat="1" ht="23.25">
      <c r="A1263" s="913" t="s">
        <v>37669</v>
      </c>
      <c r="B1263" s="887" t="s">
        <v>280</v>
      </c>
      <c r="C1263" s="887" t="s">
        <v>115</v>
      </c>
      <c r="D1263" s="887" t="s">
        <v>22806</v>
      </c>
      <c r="E1263" s="342">
        <v>8000</v>
      </c>
      <c r="F1263" s="887" t="s">
        <v>22807</v>
      </c>
      <c r="G1263" s="376" t="s">
        <v>22808</v>
      </c>
      <c r="H1263" s="449" t="s">
        <v>21522</v>
      </c>
      <c r="I1263" s="449"/>
      <c r="J1263" s="449" t="s">
        <v>21518</v>
      </c>
      <c r="K1263" s="915">
        <v>1</v>
      </c>
      <c r="L1263" s="916">
        <v>8</v>
      </c>
      <c r="M1263" s="342">
        <v>59727.22</v>
      </c>
      <c r="N1263" s="916">
        <v>1</v>
      </c>
      <c r="O1263" s="916">
        <v>6</v>
      </c>
      <c r="P1263" s="342">
        <v>48000</v>
      </c>
      <c r="Q1263" s="916"/>
      <c r="R1263" s="916"/>
      <c r="S1263" s="1009"/>
    </row>
    <row r="1264" spans="1:19" s="30" customFormat="1" ht="23.25">
      <c r="A1264" s="913" t="s">
        <v>37669</v>
      </c>
      <c r="B1264" s="887" t="s">
        <v>280</v>
      </c>
      <c r="C1264" s="887" t="s">
        <v>115</v>
      </c>
      <c r="D1264" s="887" t="s">
        <v>21643</v>
      </c>
      <c r="E1264" s="342">
        <v>5500</v>
      </c>
      <c r="F1264" s="887" t="s">
        <v>22809</v>
      </c>
      <c r="G1264" s="376" t="s">
        <v>22810</v>
      </c>
      <c r="H1264" s="449" t="s">
        <v>21517</v>
      </c>
      <c r="I1264" s="449" t="s">
        <v>21570</v>
      </c>
      <c r="J1264" s="449"/>
      <c r="K1264" s="915">
        <v>1</v>
      </c>
      <c r="L1264" s="916">
        <v>12</v>
      </c>
      <c r="M1264" s="342">
        <v>65629.510000000009</v>
      </c>
      <c r="N1264" s="916">
        <v>1</v>
      </c>
      <c r="O1264" s="916">
        <v>6</v>
      </c>
      <c r="P1264" s="342">
        <v>32985.49</v>
      </c>
      <c r="Q1264" s="916"/>
      <c r="R1264" s="916"/>
      <c r="S1264" s="1009"/>
    </row>
    <row r="1265" spans="1:19" s="30" customFormat="1" ht="23.25">
      <c r="A1265" s="913" t="s">
        <v>37669</v>
      </c>
      <c r="B1265" s="887" t="s">
        <v>280</v>
      </c>
      <c r="C1265" s="887" t="s">
        <v>115</v>
      </c>
      <c r="D1265" s="887" t="s">
        <v>22811</v>
      </c>
      <c r="E1265" s="342">
        <v>14000</v>
      </c>
      <c r="F1265" s="887" t="s">
        <v>22812</v>
      </c>
      <c r="G1265" s="376" t="s">
        <v>22813</v>
      </c>
      <c r="H1265" s="449" t="s">
        <v>21517</v>
      </c>
      <c r="I1265" s="449"/>
      <c r="J1265" s="449" t="s">
        <v>21518</v>
      </c>
      <c r="K1265" s="915"/>
      <c r="L1265" s="916"/>
      <c r="M1265" s="342"/>
      <c r="N1265" s="916"/>
      <c r="O1265" s="916"/>
      <c r="P1265" s="342"/>
      <c r="Q1265" s="916">
        <v>1</v>
      </c>
      <c r="R1265" s="916">
        <v>12</v>
      </c>
      <c r="S1265" s="1009">
        <v>168000</v>
      </c>
    </row>
    <row r="1266" spans="1:19" s="30" customFormat="1" ht="23.25">
      <c r="A1266" s="913" t="s">
        <v>37669</v>
      </c>
      <c r="B1266" s="887" t="s">
        <v>280</v>
      </c>
      <c r="C1266" s="887" t="s">
        <v>115</v>
      </c>
      <c r="D1266" s="887" t="s">
        <v>22814</v>
      </c>
      <c r="E1266" s="342">
        <v>14500</v>
      </c>
      <c r="F1266" s="887" t="s">
        <v>22815</v>
      </c>
      <c r="G1266" s="376" t="s">
        <v>22816</v>
      </c>
      <c r="H1266" s="449" t="s">
        <v>21553</v>
      </c>
      <c r="I1266" s="449"/>
      <c r="J1266" s="449" t="s">
        <v>21518</v>
      </c>
      <c r="K1266" s="915">
        <v>1</v>
      </c>
      <c r="L1266" s="916">
        <v>6</v>
      </c>
      <c r="M1266" s="342">
        <v>87000</v>
      </c>
      <c r="N1266" s="917"/>
      <c r="O1266" s="917"/>
      <c r="P1266" s="342"/>
      <c r="Q1266" s="916"/>
      <c r="R1266" s="916"/>
      <c r="S1266" s="1009"/>
    </row>
    <row r="1267" spans="1:19" s="30" customFormat="1" ht="23.25">
      <c r="A1267" s="913" t="s">
        <v>37669</v>
      </c>
      <c r="B1267" s="887" t="s">
        <v>280</v>
      </c>
      <c r="C1267" s="887" t="s">
        <v>115</v>
      </c>
      <c r="D1267" s="887" t="s">
        <v>21554</v>
      </c>
      <c r="E1267" s="342">
        <v>15000</v>
      </c>
      <c r="F1267" s="887" t="s">
        <v>22815</v>
      </c>
      <c r="G1267" s="376" t="s">
        <v>22816</v>
      </c>
      <c r="H1267" s="449" t="s">
        <v>21553</v>
      </c>
      <c r="I1267" s="449"/>
      <c r="J1267" s="449" t="s">
        <v>21518</v>
      </c>
      <c r="K1267" s="915"/>
      <c r="L1267" s="916"/>
      <c r="M1267" s="342"/>
      <c r="N1267" s="916"/>
      <c r="O1267" s="916"/>
      <c r="P1267" s="342"/>
      <c r="Q1267" s="916">
        <v>1</v>
      </c>
      <c r="R1267" s="916">
        <v>12</v>
      </c>
      <c r="S1267" s="1009">
        <v>180000</v>
      </c>
    </row>
    <row r="1268" spans="1:19" s="30" customFormat="1" ht="23.25">
      <c r="A1268" s="913" t="s">
        <v>37669</v>
      </c>
      <c r="B1268" s="887" t="s">
        <v>280</v>
      </c>
      <c r="C1268" s="887" t="s">
        <v>115</v>
      </c>
      <c r="D1268" s="887" t="s">
        <v>22817</v>
      </c>
      <c r="E1268" s="342">
        <v>13000</v>
      </c>
      <c r="F1268" s="887" t="s">
        <v>22818</v>
      </c>
      <c r="G1268" s="376" t="s">
        <v>22819</v>
      </c>
      <c r="H1268" s="449" t="s">
        <v>21522</v>
      </c>
      <c r="I1268" s="449"/>
      <c r="J1268" s="449" t="s">
        <v>21518</v>
      </c>
      <c r="K1268" s="915">
        <v>1</v>
      </c>
      <c r="L1268" s="916">
        <v>8</v>
      </c>
      <c r="M1268" s="342">
        <v>100533.34</v>
      </c>
      <c r="N1268" s="917"/>
      <c r="O1268" s="917"/>
      <c r="P1268" s="342"/>
      <c r="Q1268" s="916"/>
      <c r="R1268" s="916"/>
      <c r="S1268" s="1009"/>
    </row>
    <row r="1269" spans="1:19" s="30" customFormat="1" ht="23.25">
      <c r="A1269" s="913" t="s">
        <v>37669</v>
      </c>
      <c r="B1269" s="887" t="s">
        <v>280</v>
      </c>
      <c r="C1269" s="887" t="s">
        <v>115</v>
      </c>
      <c r="D1269" s="887" t="s">
        <v>21620</v>
      </c>
      <c r="E1269" s="342">
        <v>12000</v>
      </c>
      <c r="F1269" s="887" t="s">
        <v>22820</v>
      </c>
      <c r="G1269" s="376" t="s">
        <v>22821</v>
      </c>
      <c r="H1269" s="449" t="s">
        <v>21522</v>
      </c>
      <c r="I1269" s="449" t="s">
        <v>21570</v>
      </c>
      <c r="J1269" s="449"/>
      <c r="K1269" s="915">
        <v>1</v>
      </c>
      <c r="L1269" s="916">
        <v>8</v>
      </c>
      <c r="M1269" s="342">
        <v>95954.16</v>
      </c>
      <c r="N1269" s="916">
        <v>1</v>
      </c>
      <c r="O1269" s="916">
        <v>6</v>
      </c>
      <c r="P1269" s="342">
        <v>71985</v>
      </c>
      <c r="Q1269" s="916">
        <v>1</v>
      </c>
      <c r="R1269" s="916">
        <v>12</v>
      </c>
      <c r="S1269" s="1009">
        <v>144000</v>
      </c>
    </row>
    <row r="1270" spans="1:19" s="30" customFormat="1" ht="23.25">
      <c r="A1270" s="913" t="s">
        <v>37669</v>
      </c>
      <c r="B1270" s="887" t="s">
        <v>280</v>
      </c>
      <c r="C1270" s="887" t="s">
        <v>115</v>
      </c>
      <c r="D1270" s="887" t="s">
        <v>21850</v>
      </c>
      <c r="E1270" s="342">
        <v>6000</v>
      </c>
      <c r="F1270" s="887" t="s">
        <v>22822</v>
      </c>
      <c r="G1270" s="376" t="s">
        <v>22823</v>
      </c>
      <c r="H1270" s="449" t="s">
        <v>21635</v>
      </c>
      <c r="I1270" s="449" t="s">
        <v>21570</v>
      </c>
      <c r="J1270" s="449"/>
      <c r="K1270" s="915">
        <v>1</v>
      </c>
      <c r="L1270" s="916">
        <v>5</v>
      </c>
      <c r="M1270" s="342">
        <v>26192.089999999997</v>
      </c>
      <c r="N1270" s="917"/>
      <c r="O1270" s="917"/>
      <c r="P1270" s="342"/>
      <c r="Q1270" s="916"/>
      <c r="R1270" s="916"/>
      <c r="S1270" s="1009"/>
    </row>
    <row r="1271" spans="1:19" s="30" customFormat="1" ht="23.25">
      <c r="A1271" s="913" t="s">
        <v>37669</v>
      </c>
      <c r="B1271" s="887" t="s">
        <v>280</v>
      </c>
      <c r="C1271" s="887" t="s">
        <v>115</v>
      </c>
      <c r="D1271" s="887" t="s">
        <v>22326</v>
      </c>
      <c r="E1271" s="342">
        <v>13000</v>
      </c>
      <c r="F1271" s="887" t="s">
        <v>22824</v>
      </c>
      <c r="G1271" s="376" t="s">
        <v>22825</v>
      </c>
      <c r="H1271" s="449" t="s">
        <v>21517</v>
      </c>
      <c r="I1271" s="449"/>
      <c r="J1271" s="449" t="s">
        <v>21518</v>
      </c>
      <c r="K1271" s="915">
        <v>1</v>
      </c>
      <c r="L1271" s="916">
        <v>3</v>
      </c>
      <c r="M1271" s="342">
        <v>32066.67</v>
      </c>
      <c r="N1271" s="917"/>
      <c r="O1271" s="917"/>
      <c r="P1271" s="342"/>
      <c r="Q1271" s="916"/>
      <c r="R1271" s="916"/>
      <c r="S1271" s="1009"/>
    </row>
    <row r="1272" spans="1:19" s="30" customFormat="1" ht="23.25">
      <c r="A1272" s="913" t="s">
        <v>37669</v>
      </c>
      <c r="B1272" s="887" t="s">
        <v>280</v>
      </c>
      <c r="C1272" s="887" t="s">
        <v>115</v>
      </c>
      <c r="D1272" s="887" t="s">
        <v>21850</v>
      </c>
      <c r="E1272" s="342">
        <v>6000</v>
      </c>
      <c r="F1272" s="887" t="s">
        <v>22826</v>
      </c>
      <c r="G1272" s="376" t="s">
        <v>22827</v>
      </c>
      <c r="H1272" s="449" t="s">
        <v>22828</v>
      </c>
      <c r="I1272" s="449" t="s">
        <v>21570</v>
      </c>
      <c r="J1272" s="449"/>
      <c r="K1272" s="915">
        <v>1</v>
      </c>
      <c r="L1272" s="916">
        <v>1</v>
      </c>
      <c r="M1272" s="342">
        <v>6200</v>
      </c>
      <c r="N1272" s="916">
        <v>1</v>
      </c>
      <c r="O1272" s="916">
        <v>2</v>
      </c>
      <c r="P1272" s="342">
        <v>7360</v>
      </c>
      <c r="Q1272" s="916"/>
      <c r="R1272" s="916"/>
      <c r="S1272" s="1009"/>
    </row>
    <row r="1273" spans="1:19" s="30" customFormat="1" ht="34.9">
      <c r="A1273" s="913" t="s">
        <v>37669</v>
      </c>
      <c r="B1273" s="887" t="s">
        <v>280</v>
      </c>
      <c r="C1273" s="887" t="s">
        <v>115</v>
      </c>
      <c r="D1273" s="887" t="s">
        <v>21577</v>
      </c>
      <c r="E1273" s="342">
        <v>8000</v>
      </c>
      <c r="F1273" s="887" t="s">
        <v>22829</v>
      </c>
      <c r="G1273" s="376" t="s">
        <v>22830</v>
      </c>
      <c r="H1273" s="449" t="s">
        <v>22831</v>
      </c>
      <c r="I1273" s="449" t="s">
        <v>21798</v>
      </c>
      <c r="J1273" s="449"/>
      <c r="K1273" s="915">
        <v>1</v>
      </c>
      <c r="L1273" s="916">
        <v>8</v>
      </c>
      <c r="M1273" s="342">
        <v>59733.33</v>
      </c>
      <c r="N1273" s="916">
        <v>1</v>
      </c>
      <c r="O1273" s="916">
        <v>5</v>
      </c>
      <c r="P1273" s="342">
        <v>40000</v>
      </c>
      <c r="Q1273" s="916"/>
      <c r="R1273" s="916"/>
      <c r="S1273" s="1009"/>
    </row>
    <row r="1274" spans="1:19" s="30" customFormat="1" ht="34.9">
      <c r="A1274" s="913" t="s">
        <v>37669</v>
      </c>
      <c r="B1274" s="887" t="s">
        <v>280</v>
      </c>
      <c r="C1274" s="887" t="s">
        <v>115</v>
      </c>
      <c r="D1274" s="887" t="s">
        <v>22832</v>
      </c>
      <c r="E1274" s="342">
        <v>12000</v>
      </c>
      <c r="F1274" s="887" t="s">
        <v>22829</v>
      </c>
      <c r="G1274" s="376" t="s">
        <v>22830</v>
      </c>
      <c r="H1274" s="449" t="s">
        <v>22831</v>
      </c>
      <c r="I1274" s="449" t="s">
        <v>21798</v>
      </c>
      <c r="J1274" s="449"/>
      <c r="K1274" s="915"/>
      <c r="L1274" s="916"/>
      <c r="M1274" s="342"/>
      <c r="N1274" s="916">
        <v>1</v>
      </c>
      <c r="O1274" s="916">
        <v>2</v>
      </c>
      <c r="P1274" s="342">
        <v>14000</v>
      </c>
      <c r="Q1274" s="916"/>
      <c r="R1274" s="916"/>
      <c r="S1274" s="1009"/>
    </row>
    <row r="1275" spans="1:19" s="30" customFormat="1" ht="23.25">
      <c r="A1275" s="913" t="s">
        <v>37669</v>
      </c>
      <c r="B1275" s="887" t="s">
        <v>280</v>
      </c>
      <c r="C1275" s="887" t="s">
        <v>115</v>
      </c>
      <c r="D1275" s="887" t="s">
        <v>21610</v>
      </c>
      <c r="E1275" s="342">
        <v>10000</v>
      </c>
      <c r="F1275" s="887" t="s">
        <v>22833</v>
      </c>
      <c r="G1275" s="376" t="s">
        <v>22834</v>
      </c>
      <c r="H1275" s="449" t="s">
        <v>21522</v>
      </c>
      <c r="I1275" s="449"/>
      <c r="J1275" s="449" t="s">
        <v>21518</v>
      </c>
      <c r="K1275" s="915"/>
      <c r="L1275" s="916"/>
      <c r="M1275" s="342"/>
      <c r="N1275" s="916">
        <v>1</v>
      </c>
      <c r="O1275" s="916">
        <v>3</v>
      </c>
      <c r="P1275" s="342">
        <v>26333.33</v>
      </c>
      <c r="Q1275" s="916"/>
      <c r="R1275" s="916"/>
      <c r="S1275" s="1009"/>
    </row>
    <row r="1276" spans="1:19" s="30" customFormat="1" ht="23.25">
      <c r="A1276" s="913" t="s">
        <v>37669</v>
      </c>
      <c r="B1276" s="887" t="s">
        <v>280</v>
      </c>
      <c r="C1276" s="887" t="s">
        <v>115</v>
      </c>
      <c r="D1276" s="887" t="s">
        <v>22385</v>
      </c>
      <c r="E1276" s="342">
        <v>8000</v>
      </c>
      <c r="F1276" s="887" t="s">
        <v>22835</v>
      </c>
      <c r="G1276" s="376" t="s">
        <v>22836</v>
      </c>
      <c r="H1276" s="449" t="s">
        <v>22837</v>
      </c>
      <c r="I1276" s="449" t="s">
        <v>21798</v>
      </c>
      <c r="J1276" s="449"/>
      <c r="K1276" s="915">
        <v>1</v>
      </c>
      <c r="L1276" s="916">
        <v>12</v>
      </c>
      <c r="M1276" s="342">
        <v>95956.11</v>
      </c>
      <c r="N1276" s="916">
        <v>1</v>
      </c>
      <c r="O1276" s="916">
        <v>6</v>
      </c>
      <c r="P1276" s="342">
        <v>47970.559999999998</v>
      </c>
      <c r="Q1276" s="916">
        <v>1</v>
      </c>
      <c r="R1276" s="916">
        <v>12</v>
      </c>
      <c r="S1276" s="1009">
        <v>96000</v>
      </c>
    </row>
    <row r="1277" spans="1:19" s="30" customFormat="1" ht="23.25">
      <c r="A1277" s="913" t="s">
        <v>37669</v>
      </c>
      <c r="B1277" s="887" t="s">
        <v>280</v>
      </c>
      <c r="C1277" s="887" t="s">
        <v>115</v>
      </c>
      <c r="D1277" s="887" t="s">
        <v>22838</v>
      </c>
      <c r="E1277" s="342">
        <v>9000</v>
      </c>
      <c r="F1277" s="887" t="s">
        <v>22839</v>
      </c>
      <c r="G1277" s="376" t="s">
        <v>22840</v>
      </c>
      <c r="H1277" s="449" t="s">
        <v>21635</v>
      </c>
      <c r="I1277" s="449"/>
      <c r="J1277" s="449" t="s">
        <v>21518</v>
      </c>
      <c r="K1277" s="915">
        <v>1</v>
      </c>
      <c r="L1277" s="916">
        <v>12</v>
      </c>
      <c r="M1277" s="342">
        <v>107990</v>
      </c>
      <c r="N1277" s="916">
        <v>1</v>
      </c>
      <c r="O1277" s="916">
        <v>6</v>
      </c>
      <c r="P1277" s="342">
        <v>54000</v>
      </c>
      <c r="Q1277" s="916">
        <v>1</v>
      </c>
      <c r="R1277" s="916">
        <v>12</v>
      </c>
      <c r="S1277" s="1009">
        <v>108000</v>
      </c>
    </row>
    <row r="1278" spans="1:19" s="30" customFormat="1" ht="23.25">
      <c r="A1278" s="913" t="s">
        <v>37669</v>
      </c>
      <c r="B1278" s="887" t="s">
        <v>280</v>
      </c>
      <c r="C1278" s="887" t="s">
        <v>115</v>
      </c>
      <c r="D1278" s="887" t="s">
        <v>21783</v>
      </c>
      <c r="E1278" s="342">
        <v>10000</v>
      </c>
      <c r="F1278" s="887" t="s">
        <v>22841</v>
      </c>
      <c r="G1278" s="376" t="s">
        <v>22842</v>
      </c>
      <c r="H1278" s="449" t="s">
        <v>21522</v>
      </c>
      <c r="I1278" s="449"/>
      <c r="J1278" s="449" t="s">
        <v>21518</v>
      </c>
      <c r="K1278" s="915">
        <v>1</v>
      </c>
      <c r="L1278" s="916">
        <v>12</v>
      </c>
      <c r="M1278" s="342">
        <v>120000</v>
      </c>
      <c r="N1278" s="916">
        <v>1</v>
      </c>
      <c r="O1278" s="916">
        <v>6</v>
      </c>
      <c r="P1278" s="342">
        <v>60000</v>
      </c>
      <c r="Q1278" s="916">
        <v>1</v>
      </c>
      <c r="R1278" s="916">
        <v>12</v>
      </c>
      <c r="S1278" s="1009">
        <v>120000</v>
      </c>
    </row>
    <row r="1279" spans="1:19" s="30" customFormat="1" ht="23.25">
      <c r="A1279" s="913" t="s">
        <v>37669</v>
      </c>
      <c r="B1279" s="887" t="s">
        <v>280</v>
      </c>
      <c r="C1279" s="887" t="s">
        <v>115</v>
      </c>
      <c r="D1279" s="887" t="s">
        <v>21550</v>
      </c>
      <c r="E1279" s="342">
        <v>8000</v>
      </c>
      <c r="F1279" s="887" t="s">
        <v>22843</v>
      </c>
      <c r="G1279" s="376" t="s">
        <v>22844</v>
      </c>
      <c r="H1279" s="449" t="s">
        <v>21522</v>
      </c>
      <c r="I1279" s="449"/>
      <c r="J1279" s="449" t="s">
        <v>21518</v>
      </c>
      <c r="K1279" s="915">
        <v>1</v>
      </c>
      <c r="L1279" s="916">
        <v>8</v>
      </c>
      <c r="M1279" s="342">
        <v>59681.66</v>
      </c>
      <c r="N1279" s="916">
        <v>1</v>
      </c>
      <c r="O1279" s="916">
        <v>6</v>
      </c>
      <c r="P1279" s="342">
        <v>48000</v>
      </c>
      <c r="Q1279" s="916"/>
      <c r="R1279" s="916"/>
      <c r="S1279" s="1009"/>
    </row>
    <row r="1280" spans="1:19" s="30" customFormat="1" ht="23.25">
      <c r="A1280" s="913" t="s">
        <v>37669</v>
      </c>
      <c r="B1280" s="887" t="s">
        <v>280</v>
      </c>
      <c r="C1280" s="887" t="s">
        <v>115</v>
      </c>
      <c r="D1280" s="887" t="s">
        <v>21554</v>
      </c>
      <c r="E1280" s="342">
        <v>15000</v>
      </c>
      <c r="F1280" s="887" t="s">
        <v>22843</v>
      </c>
      <c r="G1280" s="376" t="s">
        <v>22844</v>
      </c>
      <c r="H1280" s="449" t="s">
        <v>21522</v>
      </c>
      <c r="I1280" s="449"/>
      <c r="J1280" s="449" t="s">
        <v>21518</v>
      </c>
      <c r="K1280" s="915"/>
      <c r="L1280" s="916"/>
      <c r="M1280" s="342"/>
      <c r="N1280" s="916"/>
      <c r="O1280" s="916"/>
      <c r="P1280" s="342"/>
      <c r="Q1280" s="916">
        <v>1</v>
      </c>
      <c r="R1280" s="916">
        <v>12</v>
      </c>
      <c r="S1280" s="1009">
        <v>180000</v>
      </c>
    </row>
    <row r="1281" spans="1:19" s="30" customFormat="1" ht="23.25">
      <c r="A1281" s="913" t="s">
        <v>37669</v>
      </c>
      <c r="B1281" s="887" t="s">
        <v>280</v>
      </c>
      <c r="C1281" s="887" t="s">
        <v>115</v>
      </c>
      <c r="D1281" s="887" t="s">
        <v>22845</v>
      </c>
      <c r="E1281" s="342">
        <v>8000</v>
      </c>
      <c r="F1281" s="887" t="s">
        <v>22846</v>
      </c>
      <c r="G1281" s="376" t="s">
        <v>22847</v>
      </c>
      <c r="H1281" s="449" t="s">
        <v>21553</v>
      </c>
      <c r="I1281" s="449"/>
      <c r="J1281" s="449" t="s">
        <v>21518</v>
      </c>
      <c r="K1281" s="915">
        <v>1</v>
      </c>
      <c r="L1281" s="916">
        <v>12</v>
      </c>
      <c r="M1281" s="342">
        <v>95359.44</v>
      </c>
      <c r="N1281" s="916">
        <v>1</v>
      </c>
      <c r="O1281" s="916">
        <v>6</v>
      </c>
      <c r="P1281" s="342">
        <v>47996.67</v>
      </c>
      <c r="Q1281" s="916">
        <v>1</v>
      </c>
      <c r="R1281" s="916">
        <v>12</v>
      </c>
      <c r="S1281" s="1009">
        <v>96000</v>
      </c>
    </row>
    <row r="1282" spans="1:19" s="30" customFormat="1" ht="23.25">
      <c r="A1282" s="913" t="s">
        <v>37669</v>
      </c>
      <c r="B1282" s="887" t="s">
        <v>280</v>
      </c>
      <c r="C1282" s="887" t="s">
        <v>115</v>
      </c>
      <c r="D1282" s="887" t="s">
        <v>21531</v>
      </c>
      <c r="E1282" s="342">
        <v>10000</v>
      </c>
      <c r="F1282" s="887" t="s">
        <v>22848</v>
      </c>
      <c r="G1282" s="376" t="s">
        <v>22849</v>
      </c>
      <c r="H1282" s="449" t="s">
        <v>21553</v>
      </c>
      <c r="I1282" s="449"/>
      <c r="J1282" s="449" t="s">
        <v>21518</v>
      </c>
      <c r="K1282" s="915">
        <v>1</v>
      </c>
      <c r="L1282" s="916">
        <v>12</v>
      </c>
      <c r="M1282" s="342">
        <v>120000</v>
      </c>
      <c r="N1282" s="916">
        <v>1</v>
      </c>
      <c r="O1282" s="916">
        <v>6</v>
      </c>
      <c r="P1282" s="342">
        <v>60000</v>
      </c>
      <c r="Q1282" s="916">
        <v>1</v>
      </c>
      <c r="R1282" s="916">
        <v>12</v>
      </c>
      <c r="S1282" s="1009">
        <v>120000</v>
      </c>
    </row>
    <row r="1283" spans="1:19" s="30" customFormat="1" ht="23.25">
      <c r="A1283" s="913" t="s">
        <v>37669</v>
      </c>
      <c r="B1283" s="887" t="s">
        <v>280</v>
      </c>
      <c r="C1283" s="887" t="s">
        <v>115</v>
      </c>
      <c r="D1283" s="887" t="s">
        <v>22162</v>
      </c>
      <c r="E1283" s="342">
        <v>12000</v>
      </c>
      <c r="F1283" s="887" t="s">
        <v>22850</v>
      </c>
      <c r="G1283" s="376" t="s">
        <v>22851</v>
      </c>
      <c r="H1283" s="449" t="s">
        <v>21553</v>
      </c>
      <c r="I1283" s="449"/>
      <c r="J1283" s="449" t="s">
        <v>21518</v>
      </c>
      <c r="K1283" s="915">
        <v>1</v>
      </c>
      <c r="L1283" s="916">
        <v>12</v>
      </c>
      <c r="M1283" s="342">
        <v>144000</v>
      </c>
      <c r="N1283" s="916">
        <v>1</v>
      </c>
      <c r="O1283" s="916">
        <v>6</v>
      </c>
      <c r="P1283" s="342">
        <v>72000</v>
      </c>
      <c r="Q1283" s="916">
        <v>1</v>
      </c>
      <c r="R1283" s="916">
        <v>12</v>
      </c>
      <c r="S1283" s="1009">
        <v>144000</v>
      </c>
    </row>
    <row r="1284" spans="1:19" s="30" customFormat="1" ht="23.25">
      <c r="A1284" s="913" t="s">
        <v>37669</v>
      </c>
      <c r="B1284" s="887" t="s">
        <v>280</v>
      </c>
      <c r="C1284" s="887" t="s">
        <v>115</v>
      </c>
      <c r="D1284" s="887" t="s">
        <v>21853</v>
      </c>
      <c r="E1284" s="342">
        <v>7000</v>
      </c>
      <c r="F1284" s="887" t="s">
        <v>22852</v>
      </c>
      <c r="G1284" s="376" t="s">
        <v>22853</v>
      </c>
      <c r="H1284" s="449" t="s">
        <v>21569</v>
      </c>
      <c r="I1284" s="449"/>
      <c r="J1284" s="449" t="s">
        <v>21518</v>
      </c>
      <c r="K1284" s="915">
        <v>1</v>
      </c>
      <c r="L1284" s="916">
        <v>11</v>
      </c>
      <c r="M1284" s="342">
        <v>77700</v>
      </c>
      <c r="N1284" s="916">
        <v>1</v>
      </c>
      <c r="O1284" s="916">
        <v>6</v>
      </c>
      <c r="P1284" s="342">
        <v>34189.46</v>
      </c>
      <c r="Q1284" s="916">
        <v>1</v>
      </c>
      <c r="R1284" s="916">
        <v>12</v>
      </c>
      <c r="S1284" s="1009">
        <v>84000</v>
      </c>
    </row>
    <row r="1285" spans="1:19" s="30" customFormat="1" ht="23.25">
      <c r="A1285" s="913" t="s">
        <v>37669</v>
      </c>
      <c r="B1285" s="887" t="s">
        <v>280</v>
      </c>
      <c r="C1285" s="887" t="s">
        <v>115</v>
      </c>
      <c r="D1285" s="887" t="s">
        <v>21610</v>
      </c>
      <c r="E1285" s="342">
        <v>10000</v>
      </c>
      <c r="F1285" s="887" t="s">
        <v>22854</v>
      </c>
      <c r="G1285" s="376" t="s">
        <v>22855</v>
      </c>
      <c r="H1285" s="449" t="s">
        <v>21522</v>
      </c>
      <c r="I1285" s="449"/>
      <c r="J1285" s="449" t="s">
        <v>21518</v>
      </c>
      <c r="K1285" s="915">
        <v>1</v>
      </c>
      <c r="L1285" s="916">
        <v>12</v>
      </c>
      <c r="M1285" s="342">
        <v>113445.51</v>
      </c>
      <c r="N1285" s="916">
        <v>1</v>
      </c>
      <c r="O1285" s="916">
        <v>6</v>
      </c>
      <c r="P1285" s="342">
        <v>60000</v>
      </c>
      <c r="Q1285" s="916">
        <v>1</v>
      </c>
      <c r="R1285" s="916">
        <v>12</v>
      </c>
      <c r="S1285" s="1009">
        <v>120000</v>
      </c>
    </row>
    <row r="1286" spans="1:19" s="30" customFormat="1" ht="23.25">
      <c r="A1286" s="913" t="s">
        <v>37669</v>
      </c>
      <c r="B1286" s="887" t="s">
        <v>280</v>
      </c>
      <c r="C1286" s="887" t="s">
        <v>115</v>
      </c>
      <c r="D1286" s="887" t="s">
        <v>21531</v>
      </c>
      <c r="E1286" s="342">
        <v>10000</v>
      </c>
      <c r="F1286" s="887" t="s">
        <v>22856</v>
      </c>
      <c r="G1286" s="376" t="s">
        <v>22857</v>
      </c>
      <c r="H1286" s="449" t="s">
        <v>21522</v>
      </c>
      <c r="I1286" s="449"/>
      <c r="J1286" s="449" t="s">
        <v>21518</v>
      </c>
      <c r="K1286" s="915">
        <v>1</v>
      </c>
      <c r="L1286" s="916">
        <v>12</v>
      </c>
      <c r="M1286" s="342">
        <v>120000</v>
      </c>
      <c r="N1286" s="916">
        <v>1</v>
      </c>
      <c r="O1286" s="916">
        <v>6</v>
      </c>
      <c r="P1286" s="342">
        <v>60000</v>
      </c>
      <c r="Q1286" s="916">
        <v>1</v>
      </c>
      <c r="R1286" s="916">
        <v>12</v>
      </c>
      <c r="S1286" s="1009">
        <v>120000</v>
      </c>
    </row>
    <row r="1287" spans="1:19" s="30" customFormat="1" ht="23.25">
      <c r="A1287" s="913" t="s">
        <v>37669</v>
      </c>
      <c r="B1287" s="887" t="s">
        <v>280</v>
      </c>
      <c r="C1287" s="887" t="s">
        <v>115</v>
      </c>
      <c r="D1287" s="887" t="s">
        <v>21554</v>
      </c>
      <c r="E1287" s="342">
        <v>15000</v>
      </c>
      <c r="F1287" s="887" t="s">
        <v>22858</v>
      </c>
      <c r="G1287" s="376" t="s">
        <v>22859</v>
      </c>
      <c r="H1287" s="449" t="s">
        <v>21522</v>
      </c>
      <c r="I1287" s="449"/>
      <c r="J1287" s="449" t="s">
        <v>21518</v>
      </c>
      <c r="K1287" s="915">
        <v>1</v>
      </c>
      <c r="L1287" s="916">
        <v>3</v>
      </c>
      <c r="M1287" s="342">
        <v>25500</v>
      </c>
      <c r="N1287" s="917"/>
      <c r="O1287" s="917"/>
      <c r="P1287" s="342"/>
      <c r="Q1287" s="916"/>
      <c r="R1287" s="916"/>
      <c r="S1287" s="1009"/>
    </row>
    <row r="1288" spans="1:19" s="30" customFormat="1" ht="23.25">
      <c r="A1288" s="913" t="s">
        <v>37669</v>
      </c>
      <c r="B1288" s="887" t="s">
        <v>280</v>
      </c>
      <c r="C1288" s="887" t="s">
        <v>115</v>
      </c>
      <c r="D1288" s="887" t="s">
        <v>21624</v>
      </c>
      <c r="E1288" s="342">
        <v>12000</v>
      </c>
      <c r="F1288" s="887" t="s">
        <v>22860</v>
      </c>
      <c r="G1288" s="376" t="s">
        <v>22861</v>
      </c>
      <c r="H1288" s="449" t="s">
        <v>21522</v>
      </c>
      <c r="I1288" s="449"/>
      <c r="J1288" s="449" t="s">
        <v>21518</v>
      </c>
      <c r="K1288" s="915">
        <v>1</v>
      </c>
      <c r="L1288" s="916">
        <v>3</v>
      </c>
      <c r="M1288" s="342">
        <v>31600</v>
      </c>
      <c r="N1288" s="917"/>
      <c r="O1288" s="917"/>
      <c r="P1288" s="342"/>
      <c r="Q1288" s="916"/>
      <c r="R1288" s="916"/>
      <c r="S1288" s="1009"/>
    </row>
    <row r="1289" spans="1:19" s="30" customFormat="1" ht="23.25">
      <c r="A1289" s="913" t="s">
        <v>37669</v>
      </c>
      <c r="B1289" s="887" t="s">
        <v>280</v>
      </c>
      <c r="C1289" s="887" t="s">
        <v>115</v>
      </c>
      <c r="D1289" s="887" t="s">
        <v>21652</v>
      </c>
      <c r="E1289" s="342">
        <v>11000</v>
      </c>
      <c r="F1289" s="887" t="s">
        <v>22862</v>
      </c>
      <c r="G1289" s="376" t="s">
        <v>22863</v>
      </c>
      <c r="H1289" s="449" t="s">
        <v>22864</v>
      </c>
      <c r="I1289" s="449" t="s">
        <v>21798</v>
      </c>
      <c r="J1289" s="449"/>
      <c r="K1289" s="915"/>
      <c r="L1289" s="916"/>
      <c r="M1289" s="342"/>
      <c r="N1289" s="916">
        <v>1</v>
      </c>
      <c r="O1289" s="916">
        <v>2</v>
      </c>
      <c r="P1289" s="342">
        <v>21585.200000000001</v>
      </c>
      <c r="Q1289" s="916"/>
      <c r="R1289" s="916"/>
      <c r="S1289" s="1009"/>
    </row>
    <row r="1290" spans="1:19" s="30" customFormat="1" ht="23.25">
      <c r="A1290" s="913" t="s">
        <v>37669</v>
      </c>
      <c r="B1290" s="887" t="s">
        <v>280</v>
      </c>
      <c r="C1290" s="887" t="s">
        <v>115</v>
      </c>
      <c r="D1290" s="887" t="s">
        <v>22865</v>
      </c>
      <c r="E1290" s="342">
        <v>13000</v>
      </c>
      <c r="F1290" s="887" t="s">
        <v>22866</v>
      </c>
      <c r="G1290" s="376" t="s">
        <v>22867</v>
      </c>
      <c r="H1290" s="449" t="s">
        <v>21517</v>
      </c>
      <c r="I1290" s="449"/>
      <c r="J1290" s="449" t="s">
        <v>21518</v>
      </c>
      <c r="K1290" s="915">
        <v>1</v>
      </c>
      <c r="L1290" s="916">
        <v>8</v>
      </c>
      <c r="M1290" s="342">
        <v>97066.67</v>
      </c>
      <c r="N1290" s="916">
        <v>1</v>
      </c>
      <c r="O1290" s="916">
        <v>6</v>
      </c>
      <c r="P1290" s="342">
        <v>78000</v>
      </c>
      <c r="Q1290" s="916">
        <v>1</v>
      </c>
      <c r="R1290" s="916">
        <v>12</v>
      </c>
      <c r="S1290" s="1009">
        <v>156000</v>
      </c>
    </row>
    <row r="1291" spans="1:19" s="30" customFormat="1" ht="23.25">
      <c r="A1291" s="913" t="s">
        <v>37669</v>
      </c>
      <c r="B1291" s="887" t="s">
        <v>280</v>
      </c>
      <c r="C1291" s="887" t="s">
        <v>115</v>
      </c>
      <c r="D1291" s="887" t="s">
        <v>21554</v>
      </c>
      <c r="E1291" s="342">
        <v>15000</v>
      </c>
      <c r="F1291" s="887" t="s">
        <v>22868</v>
      </c>
      <c r="G1291" s="376" t="s">
        <v>22869</v>
      </c>
      <c r="H1291" s="449" t="s">
        <v>21553</v>
      </c>
      <c r="I1291" s="449"/>
      <c r="J1291" s="449" t="s">
        <v>21518</v>
      </c>
      <c r="K1291" s="915"/>
      <c r="L1291" s="916"/>
      <c r="M1291" s="342"/>
      <c r="N1291" s="916">
        <v>1</v>
      </c>
      <c r="O1291" s="916">
        <v>4</v>
      </c>
      <c r="P1291" s="342">
        <v>50264.58</v>
      </c>
      <c r="Q1291" s="916"/>
      <c r="R1291" s="916"/>
      <c r="S1291" s="1009"/>
    </row>
    <row r="1292" spans="1:19" s="30" customFormat="1" ht="23.25">
      <c r="A1292" s="913" t="s">
        <v>37669</v>
      </c>
      <c r="B1292" s="887" t="s">
        <v>280</v>
      </c>
      <c r="C1292" s="887" t="s">
        <v>115</v>
      </c>
      <c r="D1292" s="887" t="s">
        <v>21587</v>
      </c>
      <c r="E1292" s="342">
        <v>8000</v>
      </c>
      <c r="F1292" s="887" t="s">
        <v>22870</v>
      </c>
      <c r="G1292" s="376" t="s">
        <v>22871</v>
      </c>
      <c r="H1292" s="449" t="s">
        <v>21522</v>
      </c>
      <c r="I1292" s="449"/>
      <c r="J1292" s="449" t="s">
        <v>21518</v>
      </c>
      <c r="K1292" s="915">
        <v>1</v>
      </c>
      <c r="L1292" s="916">
        <v>12</v>
      </c>
      <c r="M1292" s="342">
        <v>96000</v>
      </c>
      <c r="N1292" s="916">
        <v>1</v>
      </c>
      <c r="O1292" s="916">
        <v>6</v>
      </c>
      <c r="P1292" s="342">
        <v>48000</v>
      </c>
      <c r="Q1292" s="916">
        <v>1</v>
      </c>
      <c r="R1292" s="916">
        <v>12</v>
      </c>
      <c r="S1292" s="1009">
        <v>96000</v>
      </c>
    </row>
    <row r="1293" spans="1:19" s="30" customFormat="1" ht="23.25">
      <c r="A1293" s="913" t="s">
        <v>37669</v>
      </c>
      <c r="B1293" s="887" t="s">
        <v>280</v>
      </c>
      <c r="C1293" s="887" t="s">
        <v>115</v>
      </c>
      <c r="D1293" s="887" t="s">
        <v>21554</v>
      </c>
      <c r="E1293" s="342">
        <v>15000</v>
      </c>
      <c r="F1293" s="887" t="s">
        <v>22872</v>
      </c>
      <c r="G1293" s="376" t="s">
        <v>22873</v>
      </c>
      <c r="H1293" s="449" t="s">
        <v>21522</v>
      </c>
      <c r="I1293" s="449"/>
      <c r="J1293" s="449" t="s">
        <v>21518</v>
      </c>
      <c r="K1293" s="915">
        <v>1</v>
      </c>
      <c r="L1293" s="916">
        <v>12</v>
      </c>
      <c r="M1293" s="342">
        <v>180000</v>
      </c>
      <c r="N1293" s="916">
        <v>1</v>
      </c>
      <c r="O1293" s="916">
        <v>6</v>
      </c>
      <c r="P1293" s="342">
        <v>90000</v>
      </c>
      <c r="Q1293" s="916">
        <v>1</v>
      </c>
      <c r="R1293" s="916">
        <v>12</v>
      </c>
      <c r="S1293" s="1009">
        <v>180000</v>
      </c>
    </row>
    <row r="1294" spans="1:19" s="30" customFormat="1" ht="23.25">
      <c r="A1294" s="913" t="s">
        <v>37669</v>
      </c>
      <c r="B1294" s="887" t="s">
        <v>280</v>
      </c>
      <c r="C1294" s="887" t="s">
        <v>115</v>
      </c>
      <c r="D1294" s="887" t="s">
        <v>21610</v>
      </c>
      <c r="E1294" s="342">
        <v>10000</v>
      </c>
      <c r="F1294" s="887" t="s">
        <v>22874</v>
      </c>
      <c r="G1294" s="376" t="s">
        <v>22875</v>
      </c>
      <c r="H1294" s="449" t="s">
        <v>21522</v>
      </c>
      <c r="I1294" s="449"/>
      <c r="J1294" s="449" t="s">
        <v>21518</v>
      </c>
      <c r="K1294" s="915"/>
      <c r="L1294" s="916"/>
      <c r="M1294" s="342"/>
      <c r="N1294" s="916">
        <v>1</v>
      </c>
      <c r="O1294" s="916">
        <v>3</v>
      </c>
      <c r="P1294" s="342">
        <v>26333.33</v>
      </c>
      <c r="Q1294" s="916"/>
      <c r="R1294" s="916"/>
      <c r="S1294" s="1009"/>
    </row>
    <row r="1295" spans="1:19" s="30" customFormat="1" ht="23.25">
      <c r="A1295" s="913" t="s">
        <v>37669</v>
      </c>
      <c r="B1295" s="887" t="s">
        <v>280</v>
      </c>
      <c r="C1295" s="887" t="s">
        <v>115</v>
      </c>
      <c r="D1295" s="887" t="s">
        <v>22865</v>
      </c>
      <c r="E1295" s="342">
        <v>13000</v>
      </c>
      <c r="F1295" s="887" t="s">
        <v>22876</v>
      </c>
      <c r="G1295" s="376" t="s">
        <v>22877</v>
      </c>
      <c r="H1295" s="449" t="s">
        <v>21599</v>
      </c>
      <c r="I1295" s="449"/>
      <c r="J1295" s="449" t="s">
        <v>21518</v>
      </c>
      <c r="K1295" s="915">
        <v>1</v>
      </c>
      <c r="L1295" s="916">
        <v>2</v>
      </c>
      <c r="M1295" s="342">
        <v>16466.66</v>
      </c>
      <c r="N1295" s="917"/>
      <c r="O1295" s="917"/>
      <c r="P1295" s="342"/>
      <c r="Q1295" s="916"/>
      <c r="R1295" s="916"/>
      <c r="S1295" s="1009"/>
    </row>
    <row r="1296" spans="1:19" s="30" customFormat="1" ht="23.25">
      <c r="A1296" s="913" t="s">
        <v>37669</v>
      </c>
      <c r="B1296" s="887" t="s">
        <v>280</v>
      </c>
      <c r="C1296" s="887" t="s">
        <v>115</v>
      </c>
      <c r="D1296" s="887" t="s">
        <v>22878</v>
      </c>
      <c r="E1296" s="342">
        <v>11000</v>
      </c>
      <c r="F1296" s="887" t="s">
        <v>22879</v>
      </c>
      <c r="G1296" s="376" t="s">
        <v>22880</v>
      </c>
      <c r="H1296" s="449" t="s">
        <v>21530</v>
      </c>
      <c r="I1296" s="449"/>
      <c r="J1296" s="449" t="s">
        <v>21518</v>
      </c>
      <c r="K1296" s="915">
        <v>1</v>
      </c>
      <c r="L1296" s="916">
        <v>12</v>
      </c>
      <c r="M1296" s="342">
        <v>131999.24</v>
      </c>
      <c r="N1296" s="916">
        <v>1</v>
      </c>
      <c r="O1296" s="916">
        <v>6</v>
      </c>
      <c r="P1296" s="342">
        <v>66000</v>
      </c>
      <c r="Q1296" s="916">
        <v>1</v>
      </c>
      <c r="R1296" s="916">
        <v>12</v>
      </c>
      <c r="S1296" s="1009">
        <v>132000</v>
      </c>
    </row>
    <row r="1297" spans="1:19" s="30" customFormat="1" ht="23.25">
      <c r="A1297" s="913" t="s">
        <v>37669</v>
      </c>
      <c r="B1297" s="887" t="s">
        <v>280</v>
      </c>
      <c r="C1297" s="887" t="s">
        <v>115</v>
      </c>
      <c r="D1297" s="887" t="s">
        <v>22881</v>
      </c>
      <c r="E1297" s="342">
        <v>7000</v>
      </c>
      <c r="F1297" s="887" t="s">
        <v>22882</v>
      </c>
      <c r="G1297" s="376" t="s">
        <v>22883</v>
      </c>
      <c r="H1297" s="449" t="s">
        <v>21526</v>
      </c>
      <c r="I1297" s="449"/>
      <c r="J1297" s="449" t="s">
        <v>21518</v>
      </c>
      <c r="K1297" s="915">
        <v>1</v>
      </c>
      <c r="L1297" s="916">
        <v>12</v>
      </c>
      <c r="M1297" s="342">
        <v>83994.650000000009</v>
      </c>
      <c r="N1297" s="916">
        <v>1</v>
      </c>
      <c r="O1297" s="916">
        <v>6</v>
      </c>
      <c r="P1297" s="342">
        <v>41989.31</v>
      </c>
      <c r="Q1297" s="916">
        <v>1</v>
      </c>
      <c r="R1297" s="916">
        <v>12</v>
      </c>
      <c r="S1297" s="1009">
        <v>84000</v>
      </c>
    </row>
    <row r="1298" spans="1:19" s="30" customFormat="1" ht="23.25">
      <c r="A1298" s="913" t="s">
        <v>37669</v>
      </c>
      <c r="B1298" s="887" t="s">
        <v>280</v>
      </c>
      <c r="C1298" s="887" t="s">
        <v>115</v>
      </c>
      <c r="D1298" s="887" t="s">
        <v>22884</v>
      </c>
      <c r="E1298" s="342">
        <v>10000</v>
      </c>
      <c r="F1298" s="887" t="s">
        <v>22885</v>
      </c>
      <c r="G1298" s="376" t="s">
        <v>22886</v>
      </c>
      <c r="H1298" s="449" t="s">
        <v>21530</v>
      </c>
      <c r="I1298" s="449"/>
      <c r="J1298" s="449" t="s">
        <v>21518</v>
      </c>
      <c r="K1298" s="915">
        <v>1</v>
      </c>
      <c r="L1298" s="916">
        <v>2</v>
      </c>
      <c r="M1298" s="342">
        <v>10333.34</v>
      </c>
      <c r="N1298" s="917"/>
      <c r="O1298" s="917"/>
      <c r="P1298" s="342"/>
      <c r="Q1298" s="916"/>
      <c r="R1298" s="916"/>
      <c r="S1298" s="1009"/>
    </row>
    <row r="1299" spans="1:19" s="30" customFormat="1" ht="23.25">
      <c r="A1299" s="913" t="s">
        <v>37669</v>
      </c>
      <c r="B1299" s="887" t="s">
        <v>280</v>
      </c>
      <c r="C1299" s="887" t="s">
        <v>115</v>
      </c>
      <c r="D1299" s="887" t="s">
        <v>22887</v>
      </c>
      <c r="E1299" s="342">
        <v>13000</v>
      </c>
      <c r="F1299" s="887" t="s">
        <v>22888</v>
      </c>
      <c r="G1299" s="376" t="s">
        <v>22889</v>
      </c>
      <c r="H1299" s="449" t="s">
        <v>21530</v>
      </c>
      <c r="I1299" s="449"/>
      <c r="J1299" s="449" t="s">
        <v>21518</v>
      </c>
      <c r="K1299" s="915">
        <v>1</v>
      </c>
      <c r="L1299" s="916">
        <v>2</v>
      </c>
      <c r="M1299" s="342">
        <v>25949.440000000002</v>
      </c>
      <c r="N1299" s="917"/>
      <c r="O1299" s="917"/>
      <c r="P1299" s="342"/>
      <c r="Q1299" s="916"/>
      <c r="R1299" s="916"/>
      <c r="S1299" s="1009"/>
    </row>
    <row r="1300" spans="1:19" s="30" customFormat="1" ht="23.25">
      <c r="A1300" s="913" t="s">
        <v>37669</v>
      </c>
      <c r="B1300" s="887" t="s">
        <v>280</v>
      </c>
      <c r="C1300" s="887" t="s">
        <v>115</v>
      </c>
      <c r="D1300" s="887" t="s">
        <v>21647</v>
      </c>
      <c r="E1300" s="342">
        <v>15000</v>
      </c>
      <c r="F1300" s="887" t="s">
        <v>22888</v>
      </c>
      <c r="G1300" s="376" t="s">
        <v>22889</v>
      </c>
      <c r="H1300" s="449" t="s">
        <v>21530</v>
      </c>
      <c r="I1300" s="449"/>
      <c r="J1300" s="449" t="s">
        <v>21518</v>
      </c>
      <c r="K1300" s="915">
        <v>1</v>
      </c>
      <c r="L1300" s="916">
        <v>10</v>
      </c>
      <c r="M1300" s="342">
        <v>149975</v>
      </c>
      <c r="N1300" s="916">
        <v>1</v>
      </c>
      <c r="O1300" s="916">
        <v>6</v>
      </c>
      <c r="P1300" s="342">
        <v>90000</v>
      </c>
      <c r="Q1300" s="916">
        <v>1</v>
      </c>
      <c r="R1300" s="916">
        <v>12</v>
      </c>
      <c r="S1300" s="1009">
        <v>180000</v>
      </c>
    </row>
    <row r="1301" spans="1:19" s="30" customFormat="1" ht="23.25">
      <c r="A1301" s="913" t="s">
        <v>37669</v>
      </c>
      <c r="B1301" s="887" t="s">
        <v>280</v>
      </c>
      <c r="C1301" s="887" t="s">
        <v>115</v>
      </c>
      <c r="D1301" s="887" t="s">
        <v>22542</v>
      </c>
      <c r="E1301" s="342">
        <v>10000</v>
      </c>
      <c r="F1301" s="887" t="s">
        <v>22890</v>
      </c>
      <c r="G1301" s="376" t="s">
        <v>22891</v>
      </c>
      <c r="H1301" s="449" t="s">
        <v>22297</v>
      </c>
      <c r="I1301" s="449"/>
      <c r="J1301" s="449" t="s">
        <v>21518</v>
      </c>
      <c r="K1301" s="915">
        <v>1</v>
      </c>
      <c r="L1301" s="916">
        <v>12</v>
      </c>
      <c r="M1301" s="342">
        <v>119987.5</v>
      </c>
      <c r="N1301" s="916">
        <v>1</v>
      </c>
      <c r="O1301" s="916">
        <v>6</v>
      </c>
      <c r="P1301" s="342">
        <v>59998.61</v>
      </c>
      <c r="Q1301" s="916">
        <v>1</v>
      </c>
      <c r="R1301" s="916">
        <v>12</v>
      </c>
      <c r="S1301" s="1009">
        <v>120000</v>
      </c>
    </row>
    <row r="1302" spans="1:19" s="30" customFormat="1" ht="23.25">
      <c r="A1302" s="913" t="s">
        <v>37669</v>
      </c>
      <c r="B1302" s="887" t="s">
        <v>280</v>
      </c>
      <c r="C1302" s="887" t="s">
        <v>115</v>
      </c>
      <c r="D1302" s="887" t="s">
        <v>21671</v>
      </c>
      <c r="E1302" s="342">
        <v>10000</v>
      </c>
      <c r="F1302" s="887" t="s">
        <v>22892</v>
      </c>
      <c r="G1302" s="376" t="s">
        <v>22893</v>
      </c>
      <c r="H1302" s="449" t="s">
        <v>21553</v>
      </c>
      <c r="I1302" s="449"/>
      <c r="J1302" s="449" t="s">
        <v>21518</v>
      </c>
      <c r="K1302" s="915">
        <v>1</v>
      </c>
      <c r="L1302" s="916">
        <v>12</v>
      </c>
      <c r="M1302" s="342">
        <v>120000</v>
      </c>
      <c r="N1302" s="916">
        <v>1</v>
      </c>
      <c r="O1302" s="916">
        <v>2</v>
      </c>
      <c r="P1302" s="342">
        <v>20000</v>
      </c>
      <c r="Q1302" s="916"/>
      <c r="R1302" s="916"/>
      <c r="S1302" s="1009"/>
    </row>
    <row r="1303" spans="1:19" s="30" customFormat="1" ht="23.25">
      <c r="A1303" s="913" t="s">
        <v>37669</v>
      </c>
      <c r="B1303" s="887" t="s">
        <v>280</v>
      </c>
      <c r="C1303" s="887" t="s">
        <v>115</v>
      </c>
      <c r="D1303" s="887" t="s">
        <v>21951</v>
      </c>
      <c r="E1303" s="342">
        <v>12000</v>
      </c>
      <c r="F1303" s="887" t="s">
        <v>22892</v>
      </c>
      <c r="G1303" s="376" t="s">
        <v>22893</v>
      </c>
      <c r="H1303" s="449" t="s">
        <v>21553</v>
      </c>
      <c r="I1303" s="449"/>
      <c r="J1303" s="449" t="s">
        <v>21518</v>
      </c>
      <c r="K1303" s="915"/>
      <c r="L1303" s="916"/>
      <c r="M1303" s="342"/>
      <c r="N1303" s="916">
        <v>1</v>
      </c>
      <c r="O1303" s="916">
        <v>4</v>
      </c>
      <c r="P1303" s="342">
        <v>49600</v>
      </c>
      <c r="Q1303" s="916">
        <v>1</v>
      </c>
      <c r="R1303" s="916">
        <v>12</v>
      </c>
      <c r="S1303" s="1009">
        <v>144000</v>
      </c>
    </row>
    <row r="1304" spans="1:19" s="30" customFormat="1" ht="23.25">
      <c r="A1304" s="913" t="s">
        <v>37669</v>
      </c>
      <c r="B1304" s="887" t="s">
        <v>280</v>
      </c>
      <c r="C1304" s="887" t="s">
        <v>115</v>
      </c>
      <c r="D1304" s="887" t="s">
        <v>21613</v>
      </c>
      <c r="E1304" s="342">
        <v>13000</v>
      </c>
      <c r="F1304" s="887" t="s">
        <v>22894</v>
      </c>
      <c r="G1304" s="376" t="s">
        <v>22895</v>
      </c>
      <c r="H1304" s="449" t="s">
        <v>21517</v>
      </c>
      <c r="I1304" s="449"/>
      <c r="J1304" s="449" t="s">
        <v>21518</v>
      </c>
      <c r="K1304" s="915"/>
      <c r="L1304" s="916"/>
      <c r="M1304" s="342"/>
      <c r="N1304" s="916">
        <v>1</v>
      </c>
      <c r="O1304" s="916">
        <v>5</v>
      </c>
      <c r="P1304" s="342">
        <v>64945.83</v>
      </c>
      <c r="Q1304" s="916">
        <v>1</v>
      </c>
      <c r="R1304" s="916">
        <v>12</v>
      </c>
      <c r="S1304" s="1009">
        <v>156000</v>
      </c>
    </row>
    <row r="1305" spans="1:19" s="30" customFormat="1" ht="23.25">
      <c r="A1305" s="913" t="s">
        <v>37669</v>
      </c>
      <c r="B1305" s="887" t="s">
        <v>280</v>
      </c>
      <c r="C1305" s="887" t="s">
        <v>115</v>
      </c>
      <c r="D1305" s="887" t="s">
        <v>21866</v>
      </c>
      <c r="E1305" s="342">
        <v>12000</v>
      </c>
      <c r="F1305" s="887" t="s">
        <v>22896</v>
      </c>
      <c r="G1305" s="376" t="s">
        <v>22897</v>
      </c>
      <c r="H1305" s="449" t="s">
        <v>21901</v>
      </c>
      <c r="I1305" s="449"/>
      <c r="J1305" s="449" t="s">
        <v>21518</v>
      </c>
      <c r="K1305" s="915">
        <v>1</v>
      </c>
      <c r="L1305" s="916">
        <v>12</v>
      </c>
      <c r="M1305" s="342">
        <v>143919.99</v>
      </c>
      <c r="N1305" s="916">
        <v>1</v>
      </c>
      <c r="O1305" s="916">
        <v>6</v>
      </c>
      <c r="P1305" s="342">
        <v>71582.5</v>
      </c>
      <c r="Q1305" s="916">
        <v>1</v>
      </c>
      <c r="R1305" s="916">
        <v>12</v>
      </c>
      <c r="S1305" s="1009">
        <v>144000</v>
      </c>
    </row>
    <row r="1306" spans="1:19" s="30" customFormat="1" ht="23.25">
      <c r="A1306" s="913" t="s">
        <v>37669</v>
      </c>
      <c r="B1306" s="887" t="s">
        <v>280</v>
      </c>
      <c r="C1306" s="887" t="s">
        <v>115</v>
      </c>
      <c r="D1306" s="887" t="s">
        <v>22898</v>
      </c>
      <c r="E1306" s="342">
        <v>10000</v>
      </c>
      <c r="F1306" s="887" t="s">
        <v>22899</v>
      </c>
      <c r="G1306" s="376" t="s">
        <v>22900</v>
      </c>
      <c r="H1306" s="449" t="s">
        <v>21569</v>
      </c>
      <c r="I1306" s="449" t="s">
        <v>21570</v>
      </c>
      <c r="J1306" s="449"/>
      <c r="K1306" s="915">
        <v>1</v>
      </c>
      <c r="L1306" s="916">
        <v>12</v>
      </c>
      <c r="M1306" s="342">
        <v>119947.92</v>
      </c>
      <c r="N1306" s="916">
        <v>1</v>
      </c>
      <c r="O1306" s="916">
        <v>6</v>
      </c>
      <c r="P1306" s="342">
        <v>60000</v>
      </c>
      <c r="Q1306" s="916">
        <v>1</v>
      </c>
      <c r="R1306" s="916">
        <v>12</v>
      </c>
      <c r="S1306" s="1009">
        <v>120000</v>
      </c>
    </row>
    <row r="1307" spans="1:19" s="30" customFormat="1" ht="23.25">
      <c r="A1307" s="913" t="s">
        <v>37669</v>
      </c>
      <c r="B1307" s="887" t="s">
        <v>280</v>
      </c>
      <c r="C1307" s="887" t="s">
        <v>115</v>
      </c>
      <c r="D1307" s="887" t="s">
        <v>21620</v>
      </c>
      <c r="E1307" s="342">
        <v>12000</v>
      </c>
      <c r="F1307" s="887" t="s">
        <v>22901</v>
      </c>
      <c r="G1307" s="376" t="s">
        <v>22902</v>
      </c>
      <c r="H1307" s="449" t="s">
        <v>21599</v>
      </c>
      <c r="I1307" s="449"/>
      <c r="J1307" s="449" t="s">
        <v>21518</v>
      </c>
      <c r="K1307" s="915">
        <v>1</v>
      </c>
      <c r="L1307" s="916">
        <v>3</v>
      </c>
      <c r="M1307" s="342">
        <v>32000</v>
      </c>
      <c r="N1307" s="917"/>
      <c r="O1307" s="917"/>
      <c r="P1307" s="342"/>
      <c r="Q1307" s="916"/>
      <c r="R1307" s="916"/>
      <c r="S1307" s="1009"/>
    </row>
    <row r="1308" spans="1:19" s="30" customFormat="1" ht="23.25">
      <c r="A1308" s="913" t="s">
        <v>37669</v>
      </c>
      <c r="B1308" s="887" t="s">
        <v>280</v>
      </c>
      <c r="C1308" s="887" t="s">
        <v>115</v>
      </c>
      <c r="D1308" s="887" t="s">
        <v>21620</v>
      </c>
      <c r="E1308" s="342">
        <v>12000</v>
      </c>
      <c r="F1308" s="887" t="s">
        <v>22901</v>
      </c>
      <c r="G1308" s="376" t="s">
        <v>22902</v>
      </c>
      <c r="H1308" s="449" t="s">
        <v>21599</v>
      </c>
      <c r="I1308" s="449"/>
      <c r="J1308" s="449" t="s">
        <v>21518</v>
      </c>
      <c r="K1308" s="915">
        <v>1</v>
      </c>
      <c r="L1308" s="916">
        <v>2</v>
      </c>
      <c r="M1308" s="342">
        <v>25200</v>
      </c>
      <c r="N1308" s="916">
        <v>1</v>
      </c>
      <c r="O1308" s="916">
        <v>6</v>
      </c>
      <c r="P1308" s="342">
        <v>72000</v>
      </c>
      <c r="Q1308" s="916">
        <v>1</v>
      </c>
      <c r="R1308" s="916">
        <v>12</v>
      </c>
      <c r="S1308" s="1009">
        <v>144000</v>
      </c>
    </row>
    <row r="1309" spans="1:19" s="30" customFormat="1" ht="23.25">
      <c r="A1309" s="913" t="s">
        <v>37669</v>
      </c>
      <c r="B1309" s="887" t="s">
        <v>280</v>
      </c>
      <c r="C1309" s="887" t="s">
        <v>115</v>
      </c>
      <c r="D1309" s="887" t="s">
        <v>21610</v>
      </c>
      <c r="E1309" s="342">
        <v>10000</v>
      </c>
      <c r="F1309" s="887" t="s">
        <v>22903</v>
      </c>
      <c r="G1309" s="376" t="s">
        <v>22904</v>
      </c>
      <c r="H1309" s="449" t="s">
        <v>21522</v>
      </c>
      <c r="I1309" s="449"/>
      <c r="J1309" s="449" t="s">
        <v>21518</v>
      </c>
      <c r="K1309" s="915">
        <v>1</v>
      </c>
      <c r="L1309" s="916">
        <v>2</v>
      </c>
      <c r="M1309" s="342">
        <v>14666.67</v>
      </c>
      <c r="N1309" s="917"/>
      <c r="O1309" s="917"/>
      <c r="P1309" s="342"/>
      <c r="Q1309" s="916"/>
      <c r="R1309" s="916"/>
      <c r="S1309" s="1009"/>
    </row>
    <row r="1310" spans="1:19" s="30" customFormat="1" ht="23.25">
      <c r="A1310" s="913" t="s">
        <v>37669</v>
      </c>
      <c r="B1310" s="887" t="s">
        <v>280</v>
      </c>
      <c r="C1310" s="887" t="s">
        <v>115</v>
      </c>
      <c r="D1310" s="887" t="s">
        <v>21629</v>
      </c>
      <c r="E1310" s="342">
        <v>10000</v>
      </c>
      <c r="F1310" s="887" t="s">
        <v>22905</v>
      </c>
      <c r="G1310" s="376" t="s">
        <v>22906</v>
      </c>
      <c r="H1310" s="449" t="s">
        <v>21530</v>
      </c>
      <c r="I1310" s="449"/>
      <c r="J1310" s="449" t="s">
        <v>21518</v>
      </c>
      <c r="K1310" s="915">
        <v>1</v>
      </c>
      <c r="L1310" s="916">
        <v>12</v>
      </c>
      <c r="M1310" s="342">
        <v>120000</v>
      </c>
      <c r="N1310" s="916">
        <v>1</v>
      </c>
      <c r="O1310" s="916">
        <v>6</v>
      </c>
      <c r="P1310" s="342">
        <v>59987.5</v>
      </c>
      <c r="Q1310" s="916">
        <v>1</v>
      </c>
      <c r="R1310" s="916">
        <v>12</v>
      </c>
      <c r="S1310" s="1009">
        <v>120000</v>
      </c>
    </row>
    <row r="1311" spans="1:19" s="30" customFormat="1" ht="23.25">
      <c r="A1311" s="913" t="s">
        <v>37669</v>
      </c>
      <c r="B1311" s="887" t="s">
        <v>280</v>
      </c>
      <c r="C1311" s="887" t="s">
        <v>115</v>
      </c>
      <c r="D1311" s="887" t="s">
        <v>21624</v>
      </c>
      <c r="E1311" s="342">
        <v>12000</v>
      </c>
      <c r="F1311" s="887" t="s">
        <v>22907</v>
      </c>
      <c r="G1311" s="376" t="s">
        <v>22908</v>
      </c>
      <c r="H1311" s="449" t="s">
        <v>21517</v>
      </c>
      <c r="I1311" s="449"/>
      <c r="J1311" s="449" t="s">
        <v>21518</v>
      </c>
      <c r="K1311" s="915">
        <v>1</v>
      </c>
      <c r="L1311" s="916">
        <v>10</v>
      </c>
      <c r="M1311" s="342">
        <v>117200</v>
      </c>
      <c r="N1311" s="916">
        <v>1</v>
      </c>
      <c r="O1311" s="916">
        <v>6</v>
      </c>
      <c r="P1311" s="342">
        <v>72000</v>
      </c>
      <c r="Q1311" s="916">
        <v>1</v>
      </c>
      <c r="R1311" s="916">
        <v>12</v>
      </c>
      <c r="S1311" s="1009">
        <v>144000</v>
      </c>
    </row>
    <row r="1312" spans="1:19" s="30" customFormat="1" ht="23.25">
      <c r="A1312" s="913" t="s">
        <v>37669</v>
      </c>
      <c r="B1312" s="887" t="s">
        <v>280</v>
      </c>
      <c r="C1312" s="887" t="s">
        <v>115</v>
      </c>
      <c r="D1312" s="887" t="s">
        <v>22909</v>
      </c>
      <c r="E1312" s="342">
        <v>13500</v>
      </c>
      <c r="F1312" s="887" t="s">
        <v>22910</v>
      </c>
      <c r="G1312" s="376" t="s">
        <v>22911</v>
      </c>
      <c r="H1312" s="449" t="s">
        <v>21569</v>
      </c>
      <c r="I1312" s="449"/>
      <c r="J1312" s="449" t="s">
        <v>21518</v>
      </c>
      <c r="K1312" s="915">
        <v>1</v>
      </c>
      <c r="L1312" s="916">
        <v>12</v>
      </c>
      <c r="M1312" s="342">
        <v>161550</v>
      </c>
      <c r="N1312" s="916">
        <v>1</v>
      </c>
      <c r="O1312" s="916">
        <v>6</v>
      </c>
      <c r="P1312" s="342">
        <v>77656.75</v>
      </c>
      <c r="Q1312" s="916">
        <v>1</v>
      </c>
      <c r="R1312" s="916">
        <v>12</v>
      </c>
      <c r="S1312" s="1009">
        <v>162000</v>
      </c>
    </row>
    <row r="1313" spans="1:19" s="30" customFormat="1" ht="23.25">
      <c r="A1313" s="913" t="s">
        <v>37669</v>
      </c>
      <c r="B1313" s="887" t="s">
        <v>280</v>
      </c>
      <c r="C1313" s="887" t="s">
        <v>115</v>
      </c>
      <c r="D1313" s="887" t="s">
        <v>21850</v>
      </c>
      <c r="E1313" s="342">
        <v>6000</v>
      </c>
      <c r="F1313" s="887" t="s">
        <v>22912</v>
      </c>
      <c r="G1313" s="376" t="s">
        <v>22913</v>
      </c>
      <c r="H1313" s="449" t="s">
        <v>22914</v>
      </c>
      <c r="I1313" s="449"/>
      <c r="J1313" s="449" t="s">
        <v>21518</v>
      </c>
      <c r="K1313" s="915">
        <v>1</v>
      </c>
      <c r="L1313" s="916">
        <v>4</v>
      </c>
      <c r="M1313" s="342">
        <v>24000</v>
      </c>
      <c r="N1313" s="917"/>
      <c r="O1313" s="917"/>
      <c r="P1313" s="342"/>
      <c r="Q1313" s="916"/>
      <c r="R1313" s="916"/>
      <c r="S1313" s="1009"/>
    </row>
    <row r="1314" spans="1:19" s="30" customFormat="1" ht="23.25">
      <c r="A1314" s="913" t="s">
        <v>37669</v>
      </c>
      <c r="B1314" s="887" t="s">
        <v>280</v>
      </c>
      <c r="C1314" s="887" t="s">
        <v>115</v>
      </c>
      <c r="D1314" s="887" t="s">
        <v>21679</v>
      </c>
      <c r="E1314" s="342">
        <v>12000</v>
      </c>
      <c r="F1314" s="887" t="s">
        <v>22915</v>
      </c>
      <c r="G1314" s="376" t="s">
        <v>22916</v>
      </c>
      <c r="H1314" s="449" t="s">
        <v>21522</v>
      </c>
      <c r="I1314" s="449"/>
      <c r="J1314" s="449" t="s">
        <v>21518</v>
      </c>
      <c r="K1314" s="915">
        <v>1</v>
      </c>
      <c r="L1314" s="916">
        <v>2</v>
      </c>
      <c r="M1314" s="342">
        <v>20395.830000000002</v>
      </c>
      <c r="N1314" s="917"/>
      <c r="O1314" s="917"/>
      <c r="P1314" s="342"/>
      <c r="Q1314" s="916"/>
      <c r="R1314" s="916"/>
      <c r="S1314" s="1009"/>
    </row>
    <row r="1315" spans="1:19" s="30" customFormat="1" ht="23.25">
      <c r="A1315" s="913" t="s">
        <v>37669</v>
      </c>
      <c r="B1315" s="887" t="s">
        <v>280</v>
      </c>
      <c r="C1315" s="887" t="s">
        <v>115</v>
      </c>
      <c r="D1315" s="887" t="s">
        <v>22112</v>
      </c>
      <c r="E1315" s="342">
        <v>12000</v>
      </c>
      <c r="F1315" s="887" t="s">
        <v>22917</v>
      </c>
      <c r="G1315" s="376" t="s">
        <v>22918</v>
      </c>
      <c r="H1315" s="449" t="s">
        <v>21616</v>
      </c>
      <c r="I1315" s="449"/>
      <c r="J1315" s="449" t="s">
        <v>21518</v>
      </c>
      <c r="K1315" s="915">
        <v>1</v>
      </c>
      <c r="L1315" s="916">
        <v>8</v>
      </c>
      <c r="M1315" s="342">
        <v>94800</v>
      </c>
      <c r="N1315" s="916">
        <v>1</v>
      </c>
      <c r="O1315" s="916">
        <v>1</v>
      </c>
      <c r="P1315" s="342">
        <v>6799.17</v>
      </c>
      <c r="Q1315" s="916"/>
      <c r="R1315" s="916"/>
      <c r="S1315" s="1009"/>
    </row>
    <row r="1316" spans="1:19" s="30" customFormat="1" ht="23.25">
      <c r="A1316" s="913" t="s">
        <v>37669</v>
      </c>
      <c r="B1316" s="887" t="s">
        <v>280</v>
      </c>
      <c r="C1316" s="887" t="s">
        <v>115</v>
      </c>
      <c r="D1316" s="887" t="s">
        <v>22919</v>
      </c>
      <c r="E1316" s="342">
        <v>10000</v>
      </c>
      <c r="F1316" s="887" t="s">
        <v>22920</v>
      </c>
      <c r="G1316" s="376" t="s">
        <v>22921</v>
      </c>
      <c r="H1316" s="449" t="s">
        <v>21517</v>
      </c>
      <c r="I1316" s="449" t="s">
        <v>21570</v>
      </c>
      <c r="J1316" s="449"/>
      <c r="K1316" s="915">
        <v>1</v>
      </c>
      <c r="L1316" s="916">
        <v>8</v>
      </c>
      <c r="M1316" s="342">
        <v>78671.53</v>
      </c>
      <c r="N1316" s="916">
        <v>1</v>
      </c>
      <c r="O1316" s="916">
        <v>6</v>
      </c>
      <c r="P1316" s="342">
        <v>59465.979999999996</v>
      </c>
      <c r="Q1316" s="916">
        <v>1</v>
      </c>
      <c r="R1316" s="916">
        <v>12</v>
      </c>
      <c r="S1316" s="1009">
        <v>120000</v>
      </c>
    </row>
    <row r="1317" spans="1:19" s="30" customFormat="1" ht="23.25">
      <c r="A1317" s="913" t="s">
        <v>37669</v>
      </c>
      <c r="B1317" s="887" t="s">
        <v>280</v>
      </c>
      <c r="C1317" s="887" t="s">
        <v>115</v>
      </c>
      <c r="D1317" s="887" t="s">
        <v>22922</v>
      </c>
      <c r="E1317" s="342">
        <v>12000</v>
      </c>
      <c r="F1317" s="887" t="s">
        <v>22923</v>
      </c>
      <c r="G1317" s="376" t="s">
        <v>22924</v>
      </c>
      <c r="H1317" s="449" t="s">
        <v>21522</v>
      </c>
      <c r="I1317" s="449"/>
      <c r="J1317" s="449" t="s">
        <v>21518</v>
      </c>
      <c r="K1317" s="915">
        <v>1</v>
      </c>
      <c r="L1317" s="916">
        <v>12</v>
      </c>
      <c r="M1317" s="342">
        <v>144000</v>
      </c>
      <c r="N1317" s="916">
        <v>1</v>
      </c>
      <c r="O1317" s="916">
        <v>6</v>
      </c>
      <c r="P1317" s="342">
        <v>72000</v>
      </c>
      <c r="Q1317" s="916">
        <v>1</v>
      </c>
      <c r="R1317" s="916">
        <v>12</v>
      </c>
      <c r="S1317" s="1009">
        <v>144000</v>
      </c>
    </row>
    <row r="1318" spans="1:19" s="30" customFormat="1" ht="23.25">
      <c r="A1318" s="913" t="s">
        <v>37669</v>
      </c>
      <c r="B1318" s="887" t="s">
        <v>280</v>
      </c>
      <c r="C1318" s="887" t="s">
        <v>115</v>
      </c>
      <c r="D1318" s="887" t="s">
        <v>22925</v>
      </c>
      <c r="E1318" s="342">
        <v>11000</v>
      </c>
      <c r="F1318" s="887" t="s">
        <v>22926</v>
      </c>
      <c r="G1318" s="376" t="s">
        <v>22927</v>
      </c>
      <c r="H1318" s="449" t="s">
        <v>21522</v>
      </c>
      <c r="I1318" s="449"/>
      <c r="J1318" s="449" t="s">
        <v>21518</v>
      </c>
      <c r="K1318" s="915">
        <v>1</v>
      </c>
      <c r="L1318" s="916">
        <v>12</v>
      </c>
      <c r="M1318" s="342">
        <v>132000</v>
      </c>
      <c r="N1318" s="916">
        <v>1</v>
      </c>
      <c r="O1318" s="916">
        <v>6</v>
      </c>
      <c r="P1318" s="342">
        <v>66000</v>
      </c>
      <c r="Q1318" s="916">
        <v>1</v>
      </c>
      <c r="R1318" s="916">
        <v>12</v>
      </c>
      <c r="S1318" s="1009">
        <v>132000</v>
      </c>
    </row>
    <row r="1319" spans="1:19" s="30" customFormat="1" ht="23.25">
      <c r="A1319" s="913" t="s">
        <v>37669</v>
      </c>
      <c r="B1319" s="887" t="s">
        <v>280</v>
      </c>
      <c r="C1319" s="887" t="s">
        <v>115</v>
      </c>
      <c r="D1319" s="887" t="s">
        <v>21613</v>
      </c>
      <c r="E1319" s="342">
        <v>12000</v>
      </c>
      <c r="F1319" s="887" t="s">
        <v>22928</v>
      </c>
      <c r="G1319" s="376" t="s">
        <v>22929</v>
      </c>
      <c r="H1319" s="449" t="s">
        <v>21517</v>
      </c>
      <c r="I1319" s="449"/>
      <c r="J1319" s="449" t="s">
        <v>21518</v>
      </c>
      <c r="K1319" s="915"/>
      <c r="L1319" s="916"/>
      <c r="M1319" s="342"/>
      <c r="N1319" s="916">
        <v>1</v>
      </c>
      <c r="O1319" s="916">
        <v>5</v>
      </c>
      <c r="P1319" s="342">
        <v>56190</v>
      </c>
      <c r="Q1319" s="916">
        <v>1</v>
      </c>
      <c r="R1319" s="916">
        <v>12</v>
      </c>
      <c r="S1319" s="1009">
        <v>144000</v>
      </c>
    </row>
    <row r="1320" spans="1:19" s="30" customFormat="1" ht="23.25">
      <c r="A1320" s="913" t="s">
        <v>37669</v>
      </c>
      <c r="B1320" s="887" t="s">
        <v>280</v>
      </c>
      <c r="C1320" s="887" t="s">
        <v>115</v>
      </c>
      <c r="D1320" s="887" t="s">
        <v>22930</v>
      </c>
      <c r="E1320" s="342">
        <v>10000</v>
      </c>
      <c r="F1320" s="887" t="s">
        <v>22931</v>
      </c>
      <c r="G1320" s="376" t="s">
        <v>22932</v>
      </c>
      <c r="H1320" s="449" t="s">
        <v>21635</v>
      </c>
      <c r="I1320" s="449"/>
      <c r="J1320" s="449" t="s">
        <v>21518</v>
      </c>
      <c r="K1320" s="915">
        <v>1</v>
      </c>
      <c r="L1320" s="916">
        <v>12</v>
      </c>
      <c r="M1320" s="342">
        <v>120000</v>
      </c>
      <c r="N1320" s="916">
        <v>1</v>
      </c>
      <c r="O1320" s="916">
        <v>6</v>
      </c>
      <c r="P1320" s="342">
        <v>60000</v>
      </c>
      <c r="Q1320" s="916">
        <v>1</v>
      </c>
      <c r="R1320" s="916">
        <v>12</v>
      </c>
      <c r="S1320" s="1009">
        <v>120000</v>
      </c>
    </row>
    <row r="1321" spans="1:19" s="30" customFormat="1" ht="23.25">
      <c r="A1321" s="913" t="s">
        <v>37669</v>
      </c>
      <c r="B1321" s="887" t="s">
        <v>280</v>
      </c>
      <c r="C1321" s="887" t="s">
        <v>115</v>
      </c>
      <c r="D1321" s="887" t="s">
        <v>22933</v>
      </c>
      <c r="E1321" s="342">
        <v>5000</v>
      </c>
      <c r="F1321" s="887" t="s">
        <v>22934</v>
      </c>
      <c r="G1321" s="376" t="s">
        <v>22935</v>
      </c>
      <c r="H1321" s="449" t="s">
        <v>21553</v>
      </c>
      <c r="I1321" s="449" t="s">
        <v>21570</v>
      </c>
      <c r="J1321" s="449"/>
      <c r="K1321" s="915">
        <v>1</v>
      </c>
      <c r="L1321" s="916">
        <v>8</v>
      </c>
      <c r="M1321" s="342">
        <v>37332.29</v>
      </c>
      <c r="N1321" s="916">
        <v>1</v>
      </c>
      <c r="O1321" s="916">
        <v>6</v>
      </c>
      <c r="P1321" s="342">
        <v>29989.58</v>
      </c>
      <c r="Q1321" s="916">
        <v>1</v>
      </c>
      <c r="R1321" s="916">
        <v>12</v>
      </c>
      <c r="S1321" s="1009">
        <v>60000</v>
      </c>
    </row>
    <row r="1322" spans="1:19" s="30" customFormat="1" ht="23.25">
      <c r="A1322" s="913" t="s">
        <v>37669</v>
      </c>
      <c r="B1322" s="887" t="s">
        <v>280</v>
      </c>
      <c r="C1322" s="887" t="s">
        <v>115</v>
      </c>
      <c r="D1322" s="887" t="s">
        <v>21535</v>
      </c>
      <c r="E1322" s="342">
        <v>10000</v>
      </c>
      <c r="F1322" s="887" t="s">
        <v>22936</v>
      </c>
      <c r="G1322" s="376" t="s">
        <v>22937</v>
      </c>
      <c r="H1322" s="449" t="s">
        <v>21522</v>
      </c>
      <c r="I1322" s="449"/>
      <c r="J1322" s="449" t="s">
        <v>21518</v>
      </c>
      <c r="K1322" s="915">
        <v>1</v>
      </c>
      <c r="L1322" s="916">
        <v>10</v>
      </c>
      <c r="M1322" s="342">
        <v>92969.45</v>
      </c>
      <c r="N1322" s="917"/>
      <c r="O1322" s="917"/>
      <c r="P1322" s="342"/>
      <c r="Q1322" s="916"/>
      <c r="R1322" s="916"/>
      <c r="S1322" s="1009"/>
    </row>
    <row r="1323" spans="1:19" s="30" customFormat="1" ht="23.25">
      <c r="A1323" s="913" t="s">
        <v>37669</v>
      </c>
      <c r="B1323" s="887" t="s">
        <v>280</v>
      </c>
      <c r="C1323" s="887" t="s">
        <v>115</v>
      </c>
      <c r="D1323" s="887" t="s">
        <v>22938</v>
      </c>
      <c r="E1323" s="342">
        <v>13000</v>
      </c>
      <c r="F1323" s="887" t="s">
        <v>22939</v>
      </c>
      <c r="G1323" s="376" t="s">
        <v>22940</v>
      </c>
      <c r="H1323" s="449" t="s">
        <v>21517</v>
      </c>
      <c r="I1323" s="449"/>
      <c r="J1323" s="449" t="s">
        <v>21518</v>
      </c>
      <c r="K1323" s="915">
        <v>1</v>
      </c>
      <c r="L1323" s="916">
        <v>12</v>
      </c>
      <c r="M1323" s="342">
        <v>153400</v>
      </c>
      <c r="N1323" s="916">
        <v>1</v>
      </c>
      <c r="O1323" s="916">
        <v>6</v>
      </c>
      <c r="P1323" s="342">
        <v>78000</v>
      </c>
      <c r="Q1323" s="916">
        <v>1</v>
      </c>
      <c r="R1323" s="916">
        <v>12</v>
      </c>
      <c r="S1323" s="1009">
        <v>156000</v>
      </c>
    </row>
    <row r="1324" spans="1:19" s="30" customFormat="1" ht="23.25">
      <c r="A1324" s="913" t="s">
        <v>37669</v>
      </c>
      <c r="B1324" s="887" t="s">
        <v>280</v>
      </c>
      <c r="C1324" s="887" t="s">
        <v>115</v>
      </c>
      <c r="D1324" s="887" t="s">
        <v>22941</v>
      </c>
      <c r="E1324" s="342">
        <v>10000</v>
      </c>
      <c r="F1324" s="887" t="s">
        <v>22942</v>
      </c>
      <c r="G1324" s="376" t="s">
        <v>22943</v>
      </c>
      <c r="H1324" s="449" t="s">
        <v>21841</v>
      </c>
      <c r="I1324" s="449"/>
      <c r="J1324" s="449" t="s">
        <v>21518</v>
      </c>
      <c r="K1324" s="915">
        <v>1</v>
      </c>
      <c r="L1324" s="916">
        <v>3</v>
      </c>
      <c r="M1324" s="342">
        <v>26000</v>
      </c>
      <c r="N1324" s="916">
        <v>1</v>
      </c>
      <c r="O1324" s="916">
        <v>6</v>
      </c>
      <c r="P1324" s="342">
        <v>59973.61</v>
      </c>
      <c r="Q1324" s="916">
        <v>1</v>
      </c>
      <c r="R1324" s="916">
        <v>12</v>
      </c>
      <c r="S1324" s="1009">
        <v>120000</v>
      </c>
    </row>
    <row r="1325" spans="1:19" s="30" customFormat="1" ht="34.9">
      <c r="A1325" s="913" t="s">
        <v>37669</v>
      </c>
      <c r="B1325" s="887" t="s">
        <v>280</v>
      </c>
      <c r="C1325" s="887" t="s">
        <v>115</v>
      </c>
      <c r="D1325" s="887" t="s">
        <v>21610</v>
      </c>
      <c r="E1325" s="342">
        <v>10000</v>
      </c>
      <c r="F1325" s="887" t="s">
        <v>22944</v>
      </c>
      <c r="G1325" s="376" t="s">
        <v>22945</v>
      </c>
      <c r="H1325" s="449" t="s">
        <v>21522</v>
      </c>
      <c r="I1325" s="449"/>
      <c r="J1325" s="449" t="s">
        <v>21518</v>
      </c>
      <c r="K1325" s="915"/>
      <c r="L1325" s="916"/>
      <c r="M1325" s="342"/>
      <c r="N1325" s="916">
        <v>1</v>
      </c>
      <c r="O1325" s="916">
        <v>3</v>
      </c>
      <c r="P1325" s="342">
        <v>26255.550000000003</v>
      </c>
      <c r="Q1325" s="916"/>
      <c r="R1325" s="916"/>
      <c r="S1325" s="1009"/>
    </row>
    <row r="1326" spans="1:19" s="30" customFormat="1" ht="23.25">
      <c r="A1326" s="913" t="s">
        <v>37669</v>
      </c>
      <c r="B1326" s="887" t="s">
        <v>280</v>
      </c>
      <c r="C1326" s="887" t="s">
        <v>115</v>
      </c>
      <c r="D1326" s="887" t="s">
        <v>21883</v>
      </c>
      <c r="E1326" s="342">
        <v>10000</v>
      </c>
      <c r="F1326" s="887" t="s">
        <v>22946</v>
      </c>
      <c r="G1326" s="376" t="s">
        <v>22947</v>
      </c>
      <c r="H1326" s="449" t="s">
        <v>21522</v>
      </c>
      <c r="I1326" s="449"/>
      <c r="J1326" s="449" t="s">
        <v>21518</v>
      </c>
      <c r="K1326" s="915">
        <v>1</v>
      </c>
      <c r="L1326" s="916">
        <v>2</v>
      </c>
      <c r="M1326" s="342">
        <v>21333.33</v>
      </c>
      <c r="N1326" s="916">
        <v>1</v>
      </c>
      <c r="O1326" s="916">
        <v>6</v>
      </c>
      <c r="P1326" s="342">
        <v>60000</v>
      </c>
      <c r="Q1326" s="916">
        <v>1</v>
      </c>
      <c r="R1326" s="916">
        <v>12</v>
      </c>
      <c r="S1326" s="1009">
        <v>120000</v>
      </c>
    </row>
    <row r="1327" spans="1:19" s="30" customFormat="1" ht="23.25">
      <c r="A1327" s="913" t="s">
        <v>37669</v>
      </c>
      <c r="B1327" s="887" t="s">
        <v>280</v>
      </c>
      <c r="C1327" s="887" t="s">
        <v>115</v>
      </c>
      <c r="D1327" s="887" t="s">
        <v>22948</v>
      </c>
      <c r="E1327" s="342">
        <v>5000</v>
      </c>
      <c r="F1327" s="887" t="s">
        <v>22949</v>
      </c>
      <c r="G1327" s="376" t="s">
        <v>22950</v>
      </c>
      <c r="H1327" s="449" t="s">
        <v>21522</v>
      </c>
      <c r="I1327" s="449"/>
      <c r="J1327" s="449" t="s">
        <v>21518</v>
      </c>
      <c r="K1327" s="915">
        <v>1</v>
      </c>
      <c r="L1327" s="916">
        <v>3</v>
      </c>
      <c r="M1327" s="342">
        <v>14666.67</v>
      </c>
      <c r="N1327" s="916">
        <v>1</v>
      </c>
      <c r="O1327" s="916">
        <v>6</v>
      </c>
      <c r="P1327" s="342">
        <v>29993.75</v>
      </c>
      <c r="Q1327" s="916">
        <v>1</v>
      </c>
      <c r="R1327" s="916">
        <v>12</v>
      </c>
      <c r="S1327" s="1009">
        <v>60000</v>
      </c>
    </row>
    <row r="1328" spans="1:19" s="30" customFormat="1" ht="23.25">
      <c r="A1328" s="913" t="s">
        <v>37669</v>
      </c>
      <c r="B1328" s="887" t="s">
        <v>280</v>
      </c>
      <c r="C1328" s="887" t="s">
        <v>115</v>
      </c>
      <c r="D1328" s="887" t="s">
        <v>21652</v>
      </c>
      <c r="E1328" s="342">
        <v>11000</v>
      </c>
      <c r="F1328" s="887" t="s">
        <v>22951</v>
      </c>
      <c r="G1328" s="376" t="s">
        <v>22952</v>
      </c>
      <c r="H1328" s="449" t="s">
        <v>21522</v>
      </c>
      <c r="I1328" s="449"/>
      <c r="J1328" s="449" t="s">
        <v>21518</v>
      </c>
      <c r="K1328" s="915">
        <v>1</v>
      </c>
      <c r="L1328" s="916">
        <v>12</v>
      </c>
      <c r="M1328" s="342">
        <v>132000</v>
      </c>
      <c r="N1328" s="916">
        <v>1</v>
      </c>
      <c r="O1328" s="916">
        <v>6</v>
      </c>
      <c r="P1328" s="342">
        <v>66000</v>
      </c>
      <c r="Q1328" s="916">
        <v>1</v>
      </c>
      <c r="R1328" s="916">
        <v>12</v>
      </c>
      <c r="S1328" s="1009">
        <v>132000</v>
      </c>
    </row>
    <row r="1329" spans="1:19" s="30" customFormat="1" ht="23.25">
      <c r="A1329" s="913" t="s">
        <v>37669</v>
      </c>
      <c r="B1329" s="887" t="s">
        <v>280</v>
      </c>
      <c r="C1329" s="887" t="s">
        <v>115</v>
      </c>
      <c r="D1329" s="887" t="s">
        <v>22953</v>
      </c>
      <c r="E1329" s="342">
        <v>5000</v>
      </c>
      <c r="F1329" s="887" t="s">
        <v>22954</v>
      </c>
      <c r="G1329" s="376" t="s">
        <v>22955</v>
      </c>
      <c r="H1329" s="449" t="s">
        <v>21808</v>
      </c>
      <c r="I1329" s="449"/>
      <c r="J1329" s="449" t="s">
        <v>21518</v>
      </c>
      <c r="K1329" s="915">
        <v>1</v>
      </c>
      <c r="L1329" s="916">
        <v>2</v>
      </c>
      <c r="M1329" s="342">
        <v>9666.67</v>
      </c>
      <c r="N1329" s="916">
        <v>1</v>
      </c>
      <c r="O1329" s="916">
        <v>6</v>
      </c>
      <c r="P1329" s="342">
        <v>29998.260000000002</v>
      </c>
      <c r="Q1329" s="916">
        <v>1</v>
      </c>
      <c r="R1329" s="916">
        <v>12</v>
      </c>
      <c r="S1329" s="1009">
        <v>60000</v>
      </c>
    </row>
    <row r="1330" spans="1:19" s="30" customFormat="1" ht="23.25">
      <c r="A1330" s="913" t="s">
        <v>37669</v>
      </c>
      <c r="B1330" s="887" t="s">
        <v>280</v>
      </c>
      <c r="C1330" s="887" t="s">
        <v>115</v>
      </c>
      <c r="D1330" s="887" t="s">
        <v>22956</v>
      </c>
      <c r="E1330" s="342">
        <v>8000</v>
      </c>
      <c r="F1330" s="887" t="s">
        <v>22957</v>
      </c>
      <c r="G1330" s="376" t="s">
        <v>22958</v>
      </c>
      <c r="H1330" s="449" t="s">
        <v>21599</v>
      </c>
      <c r="I1330" s="449"/>
      <c r="J1330" s="449" t="s">
        <v>21518</v>
      </c>
      <c r="K1330" s="915">
        <v>1</v>
      </c>
      <c r="L1330" s="916">
        <v>12</v>
      </c>
      <c r="M1330" s="342">
        <v>96000</v>
      </c>
      <c r="N1330" s="916">
        <v>1</v>
      </c>
      <c r="O1330" s="916">
        <v>6</v>
      </c>
      <c r="P1330" s="342">
        <v>48000</v>
      </c>
      <c r="Q1330" s="916">
        <v>1</v>
      </c>
      <c r="R1330" s="916">
        <v>12</v>
      </c>
      <c r="S1330" s="1009">
        <v>96000</v>
      </c>
    </row>
    <row r="1331" spans="1:19" s="30" customFormat="1" ht="23.25">
      <c r="A1331" s="913" t="s">
        <v>37669</v>
      </c>
      <c r="B1331" s="887" t="s">
        <v>280</v>
      </c>
      <c r="C1331" s="887" t="s">
        <v>115</v>
      </c>
      <c r="D1331" s="887" t="s">
        <v>21577</v>
      </c>
      <c r="E1331" s="342">
        <v>8000</v>
      </c>
      <c r="F1331" s="887" t="s">
        <v>22959</v>
      </c>
      <c r="G1331" s="376" t="s">
        <v>22960</v>
      </c>
      <c r="H1331" s="449" t="s">
        <v>21623</v>
      </c>
      <c r="I1331" s="449"/>
      <c r="J1331" s="449" t="s">
        <v>21518</v>
      </c>
      <c r="K1331" s="915">
        <v>1</v>
      </c>
      <c r="L1331" s="916">
        <v>11</v>
      </c>
      <c r="M1331" s="342">
        <v>82933.33</v>
      </c>
      <c r="N1331" s="916">
        <v>1</v>
      </c>
      <c r="O1331" s="916">
        <v>6</v>
      </c>
      <c r="P1331" s="342">
        <v>47171.11</v>
      </c>
      <c r="Q1331" s="916"/>
      <c r="R1331" s="916"/>
      <c r="S1331" s="1009"/>
    </row>
    <row r="1332" spans="1:19" s="30" customFormat="1" ht="23.25">
      <c r="A1332" s="913" t="s">
        <v>37669</v>
      </c>
      <c r="B1332" s="887" t="s">
        <v>280</v>
      </c>
      <c r="C1332" s="887" t="s">
        <v>115</v>
      </c>
      <c r="D1332" s="887" t="s">
        <v>21844</v>
      </c>
      <c r="E1332" s="342">
        <v>3500</v>
      </c>
      <c r="F1332" s="887" t="s">
        <v>22961</v>
      </c>
      <c r="G1332" s="376" t="s">
        <v>22962</v>
      </c>
      <c r="H1332" s="449" t="s">
        <v>21569</v>
      </c>
      <c r="I1332" s="449"/>
      <c r="J1332" s="449" t="s">
        <v>21518</v>
      </c>
      <c r="K1332" s="915">
        <v>1</v>
      </c>
      <c r="L1332" s="916">
        <v>1</v>
      </c>
      <c r="M1332" s="342">
        <v>4083.33</v>
      </c>
      <c r="N1332" s="916">
        <v>1</v>
      </c>
      <c r="O1332" s="916">
        <v>2</v>
      </c>
      <c r="P1332" s="342">
        <v>7000</v>
      </c>
      <c r="Q1332" s="916"/>
      <c r="R1332" s="916"/>
      <c r="S1332" s="1009"/>
    </row>
    <row r="1333" spans="1:19" s="30" customFormat="1" ht="23.25">
      <c r="A1333" s="913" t="s">
        <v>37669</v>
      </c>
      <c r="B1333" s="887" t="s">
        <v>280</v>
      </c>
      <c r="C1333" s="887" t="s">
        <v>115</v>
      </c>
      <c r="D1333" s="887" t="s">
        <v>21554</v>
      </c>
      <c r="E1333" s="342">
        <v>15000</v>
      </c>
      <c r="F1333" s="887" t="s">
        <v>22963</v>
      </c>
      <c r="G1333" s="376" t="s">
        <v>22964</v>
      </c>
      <c r="H1333" s="449" t="s">
        <v>21530</v>
      </c>
      <c r="I1333" s="449"/>
      <c r="J1333" s="449" t="s">
        <v>21518</v>
      </c>
      <c r="K1333" s="915">
        <v>1</v>
      </c>
      <c r="L1333" s="916">
        <v>1</v>
      </c>
      <c r="M1333" s="342">
        <v>3000</v>
      </c>
      <c r="N1333" s="917"/>
      <c r="O1333" s="917"/>
      <c r="P1333" s="342"/>
      <c r="Q1333" s="916"/>
      <c r="R1333" s="916"/>
      <c r="S1333" s="1009"/>
    </row>
    <row r="1334" spans="1:19" s="30" customFormat="1" ht="23.25">
      <c r="A1334" s="913" t="s">
        <v>37669</v>
      </c>
      <c r="B1334" s="887" t="s">
        <v>280</v>
      </c>
      <c r="C1334" s="887" t="s">
        <v>115</v>
      </c>
      <c r="D1334" s="887" t="s">
        <v>21610</v>
      </c>
      <c r="E1334" s="342">
        <v>10000</v>
      </c>
      <c r="F1334" s="887" t="s">
        <v>22965</v>
      </c>
      <c r="G1334" s="376" t="s">
        <v>22966</v>
      </c>
      <c r="H1334" s="449" t="s">
        <v>21522</v>
      </c>
      <c r="I1334" s="449"/>
      <c r="J1334" s="449" t="s">
        <v>21518</v>
      </c>
      <c r="K1334" s="915"/>
      <c r="L1334" s="916"/>
      <c r="M1334" s="342"/>
      <c r="N1334" s="916">
        <v>1</v>
      </c>
      <c r="O1334" s="916">
        <v>3</v>
      </c>
      <c r="P1334" s="342">
        <v>26333.33</v>
      </c>
      <c r="Q1334" s="916"/>
      <c r="R1334" s="916"/>
      <c r="S1334" s="1009"/>
    </row>
    <row r="1335" spans="1:19" s="30" customFormat="1" ht="23.25">
      <c r="A1335" s="913" t="s">
        <v>37669</v>
      </c>
      <c r="B1335" s="887" t="s">
        <v>280</v>
      </c>
      <c r="C1335" s="887" t="s">
        <v>115</v>
      </c>
      <c r="D1335" s="887" t="s">
        <v>22967</v>
      </c>
      <c r="E1335" s="342">
        <v>8000</v>
      </c>
      <c r="F1335" s="887" t="s">
        <v>22968</v>
      </c>
      <c r="G1335" s="376" t="s">
        <v>22969</v>
      </c>
      <c r="H1335" s="449" t="s">
        <v>21522</v>
      </c>
      <c r="I1335" s="449"/>
      <c r="J1335" s="449" t="s">
        <v>21518</v>
      </c>
      <c r="K1335" s="915">
        <v>1</v>
      </c>
      <c r="L1335" s="916">
        <v>12</v>
      </c>
      <c r="M1335" s="342">
        <v>95689.45</v>
      </c>
      <c r="N1335" s="916">
        <v>1</v>
      </c>
      <c r="O1335" s="916">
        <v>6</v>
      </c>
      <c r="P1335" s="342">
        <v>47942.22</v>
      </c>
      <c r="Q1335" s="916">
        <v>1</v>
      </c>
      <c r="R1335" s="916">
        <v>12</v>
      </c>
      <c r="S1335" s="1009">
        <v>96000</v>
      </c>
    </row>
    <row r="1336" spans="1:19" s="30" customFormat="1" ht="23.25">
      <c r="A1336" s="913" t="s">
        <v>37669</v>
      </c>
      <c r="B1336" s="887" t="s">
        <v>280</v>
      </c>
      <c r="C1336" s="887" t="s">
        <v>115</v>
      </c>
      <c r="D1336" s="887" t="s">
        <v>21638</v>
      </c>
      <c r="E1336" s="342">
        <v>10000</v>
      </c>
      <c r="F1336" s="887" t="s">
        <v>22970</v>
      </c>
      <c r="G1336" s="376" t="s">
        <v>22971</v>
      </c>
      <c r="H1336" s="449" t="s">
        <v>21522</v>
      </c>
      <c r="I1336" s="449"/>
      <c r="J1336" s="449" t="s">
        <v>21518</v>
      </c>
      <c r="K1336" s="915"/>
      <c r="L1336" s="916"/>
      <c r="M1336" s="342"/>
      <c r="N1336" s="916">
        <v>1</v>
      </c>
      <c r="O1336" s="916">
        <v>3</v>
      </c>
      <c r="P1336" s="342">
        <v>26000</v>
      </c>
      <c r="Q1336" s="916"/>
      <c r="R1336" s="916"/>
      <c r="S1336" s="1009"/>
    </row>
    <row r="1337" spans="1:19" s="30" customFormat="1" ht="23.25">
      <c r="A1337" s="913" t="s">
        <v>37669</v>
      </c>
      <c r="B1337" s="887" t="s">
        <v>280</v>
      </c>
      <c r="C1337" s="887" t="s">
        <v>115</v>
      </c>
      <c r="D1337" s="887" t="s">
        <v>21705</v>
      </c>
      <c r="E1337" s="342">
        <v>10000</v>
      </c>
      <c r="F1337" s="887" t="s">
        <v>22972</v>
      </c>
      <c r="G1337" s="376" t="s">
        <v>22973</v>
      </c>
      <c r="H1337" s="449" t="s">
        <v>21522</v>
      </c>
      <c r="I1337" s="449"/>
      <c r="J1337" s="449" t="s">
        <v>21518</v>
      </c>
      <c r="K1337" s="915">
        <v>1</v>
      </c>
      <c r="L1337" s="916">
        <v>12</v>
      </c>
      <c r="M1337" s="342">
        <v>120000</v>
      </c>
      <c r="N1337" s="916">
        <v>1</v>
      </c>
      <c r="O1337" s="916">
        <v>6</v>
      </c>
      <c r="P1337" s="342">
        <v>60000</v>
      </c>
      <c r="Q1337" s="916">
        <v>1</v>
      </c>
      <c r="R1337" s="916">
        <v>12</v>
      </c>
      <c r="S1337" s="1009">
        <v>120000</v>
      </c>
    </row>
    <row r="1338" spans="1:19" s="30" customFormat="1" ht="23.25">
      <c r="A1338" s="913" t="s">
        <v>37669</v>
      </c>
      <c r="B1338" s="887" t="s">
        <v>280</v>
      </c>
      <c r="C1338" s="887" t="s">
        <v>115</v>
      </c>
      <c r="D1338" s="887" t="s">
        <v>22974</v>
      </c>
      <c r="E1338" s="342">
        <v>12000</v>
      </c>
      <c r="F1338" s="887" t="s">
        <v>22975</v>
      </c>
      <c r="G1338" s="376" t="s">
        <v>22976</v>
      </c>
      <c r="H1338" s="449" t="s">
        <v>21635</v>
      </c>
      <c r="I1338" s="449"/>
      <c r="J1338" s="449" t="s">
        <v>21518</v>
      </c>
      <c r="K1338" s="915">
        <v>1</v>
      </c>
      <c r="L1338" s="916">
        <v>12</v>
      </c>
      <c r="M1338" s="342">
        <v>144000</v>
      </c>
      <c r="N1338" s="916">
        <v>1</v>
      </c>
      <c r="O1338" s="916">
        <v>6</v>
      </c>
      <c r="P1338" s="342">
        <v>71998.33</v>
      </c>
      <c r="Q1338" s="916">
        <v>1</v>
      </c>
      <c r="R1338" s="916">
        <v>12</v>
      </c>
      <c r="S1338" s="1009">
        <v>144000</v>
      </c>
    </row>
    <row r="1339" spans="1:19" s="30" customFormat="1" ht="23.25">
      <c r="A1339" s="913" t="s">
        <v>37669</v>
      </c>
      <c r="B1339" s="887" t="s">
        <v>280</v>
      </c>
      <c r="C1339" s="887" t="s">
        <v>115</v>
      </c>
      <c r="D1339" s="887" t="s">
        <v>22112</v>
      </c>
      <c r="E1339" s="342">
        <v>12000</v>
      </c>
      <c r="F1339" s="887" t="s">
        <v>22977</v>
      </c>
      <c r="G1339" s="376" t="s">
        <v>22978</v>
      </c>
      <c r="H1339" s="449" t="s">
        <v>21616</v>
      </c>
      <c r="I1339" s="449"/>
      <c r="J1339" s="449" t="s">
        <v>21518</v>
      </c>
      <c r="K1339" s="915">
        <v>1</v>
      </c>
      <c r="L1339" s="916">
        <v>12</v>
      </c>
      <c r="M1339" s="342">
        <v>143998.32999999999</v>
      </c>
      <c r="N1339" s="916">
        <v>1</v>
      </c>
      <c r="O1339" s="916">
        <v>6</v>
      </c>
      <c r="P1339" s="342">
        <v>71998.33</v>
      </c>
      <c r="Q1339" s="916">
        <v>1</v>
      </c>
      <c r="R1339" s="916">
        <v>12</v>
      </c>
      <c r="S1339" s="1009">
        <v>144000</v>
      </c>
    </row>
    <row r="1340" spans="1:19" s="30" customFormat="1" ht="23.25">
      <c r="A1340" s="913" t="s">
        <v>37669</v>
      </c>
      <c r="B1340" s="887" t="s">
        <v>280</v>
      </c>
      <c r="C1340" s="887" t="s">
        <v>115</v>
      </c>
      <c r="D1340" s="887" t="s">
        <v>21617</v>
      </c>
      <c r="E1340" s="342">
        <v>12000</v>
      </c>
      <c r="F1340" s="887" t="s">
        <v>22979</v>
      </c>
      <c r="G1340" s="376" t="s">
        <v>22980</v>
      </c>
      <c r="H1340" s="449" t="s">
        <v>21517</v>
      </c>
      <c r="I1340" s="449"/>
      <c r="J1340" s="449" t="s">
        <v>21518</v>
      </c>
      <c r="K1340" s="915">
        <v>1</v>
      </c>
      <c r="L1340" s="916">
        <v>12</v>
      </c>
      <c r="M1340" s="342">
        <v>143191.66999999998</v>
      </c>
      <c r="N1340" s="916">
        <v>1</v>
      </c>
      <c r="O1340" s="916">
        <v>3</v>
      </c>
      <c r="P1340" s="342">
        <v>26800</v>
      </c>
      <c r="Q1340" s="916"/>
      <c r="R1340" s="916"/>
      <c r="S1340" s="1009"/>
    </row>
    <row r="1341" spans="1:19" s="30" customFormat="1" ht="23.25">
      <c r="A1341" s="913" t="s">
        <v>37669</v>
      </c>
      <c r="B1341" s="887" t="s">
        <v>280</v>
      </c>
      <c r="C1341" s="887" t="s">
        <v>115</v>
      </c>
      <c r="D1341" s="887" t="s">
        <v>21554</v>
      </c>
      <c r="E1341" s="342">
        <v>15000</v>
      </c>
      <c r="F1341" s="887" t="s">
        <v>22979</v>
      </c>
      <c r="G1341" s="376" t="s">
        <v>22980</v>
      </c>
      <c r="H1341" s="449" t="s">
        <v>21569</v>
      </c>
      <c r="I1341" s="449"/>
      <c r="J1341" s="449" t="s">
        <v>21518</v>
      </c>
      <c r="K1341" s="915"/>
      <c r="L1341" s="916"/>
      <c r="M1341" s="342"/>
      <c r="N1341" s="916">
        <v>1</v>
      </c>
      <c r="O1341" s="916">
        <v>4</v>
      </c>
      <c r="P1341" s="342">
        <v>56500</v>
      </c>
      <c r="Q1341" s="916">
        <v>1</v>
      </c>
      <c r="R1341" s="916">
        <v>12</v>
      </c>
      <c r="S1341" s="1009">
        <v>180000</v>
      </c>
    </row>
    <row r="1342" spans="1:19" s="30" customFormat="1" ht="23.25">
      <c r="A1342" s="913" t="s">
        <v>37669</v>
      </c>
      <c r="B1342" s="887" t="s">
        <v>280</v>
      </c>
      <c r="C1342" s="887" t="s">
        <v>115</v>
      </c>
      <c r="D1342" s="887" t="s">
        <v>21554</v>
      </c>
      <c r="E1342" s="342">
        <v>15000</v>
      </c>
      <c r="F1342" s="887" t="s">
        <v>22981</v>
      </c>
      <c r="G1342" s="376" t="s">
        <v>22982</v>
      </c>
      <c r="H1342" s="449" t="s">
        <v>21553</v>
      </c>
      <c r="I1342" s="449"/>
      <c r="J1342" s="449" t="s">
        <v>21518</v>
      </c>
      <c r="K1342" s="915">
        <v>1</v>
      </c>
      <c r="L1342" s="916">
        <v>12</v>
      </c>
      <c r="M1342" s="342">
        <v>179996.87</v>
      </c>
      <c r="N1342" s="916">
        <v>1</v>
      </c>
      <c r="O1342" s="916">
        <v>6</v>
      </c>
      <c r="P1342" s="342">
        <v>90000</v>
      </c>
      <c r="Q1342" s="916">
        <v>1</v>
      </c>
      <c r="R1342" s="916">
        <v>12</v>
      </c>
      <c r="S1342" s="1009">
        <v>180000</v>
      </c>
    </row>
    <row r="1343" spans="1:19" s="30" customFormat="1" ht="23.25">
      <c r="A1343" s="913" t="s">
        <v>37669</v>
      </c>
      <c r="B1343" s="887" t="s">
        <v>280</v>
      </c>
      <c r="C1343" s="887" t="s">
        <v>115</v>
      </c>
      <c r="D1343" s="887" t="s">
        <v>21629</v>
      </c>
      <c r="E1343" s="342">
        <v>10000</v>
      </c>
      <c r="F1343" s="887" t="s">
        <v>22983</v>
      </c>
      <c r="G1343" s="376" t="s">
        <v>22984</v>
      </c>
      <c r="H1343" s="449" t="s">
        <v>21553</v>
      </c>
      <c r="I1343" s="449"/>
      <c r="J1343" s="449" t="s">
        <v>21518</v>
      </c>
      <c r="K1343" s="915">
        <v>1</v>
      </c>
      <c r="L1343" s="916">
        <v>12</v>
      </c>
      <c r="M1343" s="342">
        <v>121000</v>
      </c>
      <c r="N1343" s="916">
        <v>1</v>
      </c>
      <c r="O1343" s="916">
        <v>6</v>
      </c>
      <c r="P1343" s="342">
        <v>60000</v>
      </c>
      <c r="Q1343" s="916">
        <v>1</v>
      </c>
      <c r="R1343" s="916">
        <v>12</v>
      </c>
      <c r="S1343" s="1009">
        <v>120000</v>
      </c>
    </row>
    <row r="1344" spans="1:19" s="30" customFormat="1" ht="23.25">
      <c r="A1344" s="913" t="s">
        <v>37669</v>
      </c>
      <c r="B1344" s="887" t="s">
        <v>280</v>
      </c>
      <c r="C1344" s="887" t="s">
        <v>115</v>
      </c>
      <c r="D1344" s="887" t="s">
        <v>22762</v>
      </c>
      <c r="E1344" s="342">
        <v>13000</v>
      </c>
      <c r="F1344" s="887" t="s">
        <v>22985</v>
      </c>
      <c r="G1344" s="376" t="s">
        <v>22986</v>
      </c>
      <c r="H1344" s="449" t="s">
        <v>21517</v>
      </c>
      <c r="I1344" s="449"/>
      <c r="J1344" s="449" t="s">
        <v>21518</v>
      </c>
      <c r="K1344" s="915"/>
      <c r="L1344" s="916"/>
      <c r="M1344" s="342"/>
      <c r="N1344" s="916">
        <v>1</v>
      </c>
      <c r="O1344" s="916">
        <v>1</v>
      </c>
      <c r="P1344" s="342">
        <v>13000</v>
      </c>
      <c r="Q1344" s="916"/>
      <c r="R1344" s="916"/>
      <c r="S1344" s="1009"/>
    </row>
    <row r="1345" spans="1:19" s="30" customFormat="1" ht="23.25">
      <c r="A1345" s="913" t="s">
        <v>37669</v>
      </c>
      <c r="B1345" s="887" t="s">
        <v>280</v>
      </c>
      <c r="C1345" s="887" t="s">
        <v>115</v>
      </c>
      <c r="D1345" s="887" t="s">
        <v>21835</v>
      </c>
      <c r="E1345" s="342">
        <v>10000</v>
      </c>
      <c r="F1345" s="887" t="s">
        <v>22987</v>
      </c>
      <c r="G1345" s="376" t="s">
        <v>22988</v>
      </c>
      <c r="H1345" s="449" t="s">
        <v>21517</v>
      </c>
      <c r="I1345" s="449"/>
      <c r="J1345" s="449" t="s">
        <v>21518</v>
      </c>
      <c r="K1345" s="915">
        <v>1</v>
      </c>
      <c r="L1345" s="916">
        <v>12</v>
      </c>
      <c r="M1345" s="342">
        <v>120000</v>
      </c>
      <c r="N1345" s="916">
        <v>1</v>
      </c>
      <c r="O1345" s="916">
        <v>6</v>
      </c>
      <c r="P1345" s="342">
        <v>59998.61</v>
      </c>
      <c r="Q1345" s="916">
        <v>1</v>
      </c>
      <c r="R1345" s="916">
        <v>12</v>
      </c>
      <c r="S1345" s="1009">
        <v>120000</v>
      </c>
    </row>
    <row r="1346" spans="1:19" s="30" customFormat="1" ht="23.25">
      <c r="A1346" s="913" t="s">
        <v>37669</v>
      </c>
      <c r="B1346" s="887" t="s">
        <v>280</v>
      </c>
      <c r="C1346" s="887" t="s">
        <v>115</v>
      </c>
      <c r="D1346" s="887" t="s">
        <v>21617</v>
      </c>
      <c r="E1346" s="342">
        <v>12000</v>
      </c>
      <c r="F1346" s="887" t="s">
        <v>22989</v>
      </c>
      <c r="G1346" s="376" t="s">
        <v>22990</v>
      </c>
      <c r="H1346" s="449" t="s">
        <v>21522</v>
      </c>
      <c r="I1346" s="449"/>
      <c r="J1346" s="449" t="s">
        <v>21518</v>
      </c>
      <c r="K1346" s="915">
        <v>1</v>
      </c>
      <c r="L1346" s="916">
        <v>12</v>
      </c>
      <c r="M1346" s="342">
        <v>142903.33000000002</v>
      </c>
      <c r="N1346" s="916">
        <v>1</v>
      </c>
      <c r="O1346" s="916">
        <v>1</v>
      </c>
      <c r="P1346" s="342">
        <v>11921.67</v>
      </c>
      <c r="Q1346" s="916"/>
      <c r="R1346" s="916"/>
      <c r="S1346" s="1009"/>
    </row>
    <row r="1347" spans="1:19" s="30" customFormat="1" ht="23.25">
      <c r="A1347" s="913" t="s">
        <v>37669</v>
      </c>
      <c r="B1347" s="887" t="s">
        <v>280</v>
      </c>
      <c r="C1347" s="887" t="s">
        <v>115</v>
      </c>
      <c r="D1347" s="887" t="s">
        <v>22991</v>
      </c>
      <c r="E1347" s="342">
        <v>13000</v>
      </c>
      <c r="F1347" s="887" t="s">
        <v>22992</v>
      </c>
      <c r="G1347" s="376" t="s">
        <v>22993</v>
      </c>
      <c r="H1347" s="449" t="s">
        <v>21517</v>
      </c>
      <c r="I1347" s="449"/>
      <c r="J1347" s="449" t="s">
        <v>21518</v>
      </c>
      <c r="K1347" s="915">
        <v>1</v>
      </c>
      <c r="L1347" s="916">
        <v>12</v>
      </c>
      <c r="M1347" s="342">
        <v>155837.16</v>
      </c>
      <c r="N1347" s="916">
        <v>1</v>
      </c>
      <c r="O1347" s="916">
        <v>6</v>
      </c>
      <c r="P1347" s="342">
        <v>78000</v>
      </c>
      <c r="Q1347" s="916">
        <v>1</v>
      </c>
      <c r="R1347" s="916">
        <v>12</v>
      </c>
      <c r="S1347" s="1009">
        <v>156000</v>
      </c>
    </row>
    <row r="1348" spans="1:19" s="30" customFormat="1" ht="23.25">
      <c r="A1348" s="913" t="s">
        <v>37669</v>
      </c>
      <c r="B1348" s="887" t="s">
        <v>280</v>
      </c>
      <c r="C1348" s="887" t="s">
        <v>115</v>
      </c>
      <c r="D1348" s="887" t="s">
        <v>21931</v>
      </c>
      <c r="E1348" s="342">
        <v>6000</v>
      </c>
      <c r="F1348" s="887" t="s">
        <v>22994</v>
      </c>
      <c r="G1348" s="376" t="s">
        <v>22995</v>
      </c>
      <c r="H1348" s="449" t="s">
        <v>21569</v>
      </c>
      <c r="I1348" s="449"/>
      <c r="J1348" s="449" t="s">
        <v>21518</v>
      </c>
      <c r="K1348" s="915">
        <v>1</v>
      </c>
      <c r="L1348" s="916">
        <v>3</v>
      </c>
      <c r="M1348" s="342">
        <v>14600</v>
      </c>
      <c r="N1348" s="916">
        <v>1</v>
      </c>
      <c r="O1348" s="916">
        <v>6</v>
      </c>
      <c r="P1348" s="342">
        <v>36000</v>
      </c>
      <c r="Q1348" s="916">
        <v>1</v>
      </c>
      <c r="R1348" s="916">
        <v>12</v>
      </c>
      <c r="S1348" s="1009">
        <v>72000</v>
      </c>
    </row>
    <row r="1349" spans="1:19" s="30" customFormat="1" ht="23.25">
      <c r="A1349" s="913" t="s">
        <v>37669</v>
      </c>
      <c r="B1349" s="887" t="s">
        <v>280</v>
      </c>
      <c r="C1349" s="887" t="s">
        <v>115</v>
      </c>
      <c r="D1349" s="887" t="s">
        <v>22996</v>
      </c>
      <c r="E1349" s="342">
        <v>8000</v>
      </c>
      <c r="F1349" s="887" t="s">
        <v>22997</v>
      </c>
      <c r="G1349" s="376" t="s">
        <v>22998</v>
      </c>
      <c r="H1349" s="449" t="s">
        <v>21635</v>
      </c>
      <c r="I1349" s="449"/>
      <c r="J1349" s="449" t="s">
        <v>21518</v>
      </c>
      <c r="K1349" s="915">
        <v>1</v>
      </c>
      <c r="L1349" s="916">
        <v>2</v>
      </c>
      <c r="M1349" s="342">
        <v>17066.669999999998</v>
      </c>
      <c r="N1349" s="916">
        <v>1</v>
      </c>
      <c r="O1349" s="916">
        <v>5</v>
      </c>
      <c r="P1349" s="342">
        <v>39638.33</v>
      </c>
      <c r="Q1349" s="916"/>
      <c r="R1349" s="916"/>
      <c r="S1349" s="1009"/>
    </row>
    <row r="1350" spans="1:19" s="30" customFormat="1" ht="23.25">
      <c r="A1350" s="913" t="s">
        <v>37669</v>
      </c>
      <c r="B1350" s="887" t="s">
        <v>280</v>
      </c>
      <c r="C1350" s="887" t="s">
        <v>115</v>
      </c>
      <c r="D1350" s="887" t="s">
        <v>21554</v>
      </c>
      <c r="E1350" s="342">
        <v>15000</v>
      </c>
      <c r="F1350" s="887" t="s">
        <v>22999</v>
      </c>
      <c r="G1350" s="376" t="s">
        <v>23000</v>
      </c>
      <c r="H1350" s="449" t="s">
        <v>21530</v>
      </c>
      <c r="I1350" s="449"/>
      <c r="J1350" s="449" t="s">
        <v>21518</v>
      </c>
      <c r="K1350" s="915">
        <v>1</v>
      </c>
      <c r="L1350" s="916">
        <v>2</v>
      </c>
      <c r="M1350" s="342">
        <v>29000</v>
      </c>
      <c r="N1350" s="917"/>
      <c r="O1350" s="917"/>
      <c r="P1350" s="342"/>
      <c r="Q1350" s="916"/>
      <c r="R1350" s="916"/>
      <c r="S1350" s="1009"/>
    </row>
    <row r="1351" spans="1:19" s="30" customFormat="1" ht="23.25">
      <c r="A1351" s="913" t="s">
        <v>37669</v>
      </c>
      <c r="B1351" s="887" t="s">
        <v>280</v>
      </c>
      <c r="C1351" s="887" t="s">
        <v>115</v>
      </c>
      <c r="D1351" s="887" t="s">
        <v>21554</v>
      </c>
      <c r="E1351" s="342">
        <v>15000</v>
      </c>
      <c r="F1351" s="887" t="s">
        <v>22999</v>
      </c>
      <c r="G1351" s="376" t="s">
        <v>23000</v>
      </c>
      <c r="H1351" s="449" t="s">
        <v>21530</v>
      </c>
      <c r="I1351" s="449"/>
      <c r="J1351" s="449" t="s">
        <v>21518</v>
      </c>
      <c r="K1351" s="915">
        <v>1</v>
      </c>
      <c r="L1351" s="916">
        <v>4</v>
      </c>
      <c r="M1351" s="342">
        <v>46000</v>
      </c>
      <c r="N1351" s="916">
        <v>1</v>
      </c>
      <c r="O1351" s="916">
        <v>6</v>
      </c>
      <c r="P1351" s="342">
        <v>90000</v>
      </c>
      <c r="Q1351" s="916">
        <v>1</v>
      </c>
      <c r="R1351" s="916">
        <v>12</v>
      </c>
      <c r="S1351" s="1009">
        <v>180000</v>
      </c>
    </row>
    <row r="1352" spans="1:19" s="30" customFormat="1" ht="23.25">
      <c r="A1352" s="913" t="s">
        <v>37669</v>
      </c>
      <c r="B1352" s="887" t="s">
        <v>280</v>
      </c>
      <c r="C1352" s="887" t="s">
        <v>115</v>
      </c>
      <c r="D1352" s="887" t="s">
        <v>21554</v>
      </c>
      <c r="E1352" s="342">
        <v>15000</v>
      </c>
      <c r="F1352" s="887" t="s">
        <v>23001</v>
      </c>
      <c r="G1352" s="376" t="s">
        <v>23002</v>
      </c>
      <c r="H1352" s="449" t="s">
        <v>21522</v>
      </c>
      <c r="I1352" s="449"/>
      <c r="J1352" s="449" t="s">
        <v>21518</v>
      </c>
      <c r="K1352" s="915">
        <v>1</v>
      </c>
      <c r="L1352" s="916">
        <v>2</v>
      </c>
      <c r="M1352" s="342">
        <v>31000</v>
      </c>
      <c r="N1352" s="917"/>
      <c r="O1352" s="917"/>
      <c r="P1352" s="342"/>
      <c r="Q1352" s="916"/>
      <c r="R1352" s="916"/>
      <c r="S1352" s="1009"/>
    </row>
    <row r="1353" spans="1:19" s="30" customFormat="1" ht="34.9">
      <c r="A1353" s="913" t="s">
        <v>37669</v>
      </c>
      <c r="B1353" s="887" t="s">
        <v>280</v>
      </c>
      <c r="C1353" s="887" t="s">
        <v>115</v>
      </c>
      <c r="D1353" s="887" t="s">
        <v>21844</v>
      </c>
      <c r="E1353" s="342">
        <v>3500</v>
      </c>
      <c r="F1353" s="887" t="s">
        <v>23003</v>
      </c>
      <c r="G1353" s="376" t="s">
        <v>23004</v>
      </c>
      <c r="H1353" s="449" t="s">
        <v>23005</v>
      </c>
      <c r="I1353" s="449" t="s">
        <v>21570</v>
      </c>
      <c r="J1353" s="449"/>
      <c r="K1353" s="915"/>
      <c r="L1353" s="916"/>
      <c r="M1353" s="342"/>
      <c r="N1353" s="916">
        <v>1</v>
      </c>
      <c r="O1353" s="916">
        <v>3</v>
      </c>
      <c r="P1353" s="342">
        <v>11433.33</v>
      </c>
      <c r="Q1353" s="916">
        <v>1</v>
      </c>
      <c r="R1353" s="916">
        <v>12</v>
      </c>
      <c r="S1353" s="1009">
        <v>42000</v>
      </c>
    </row>
    <row r="1354" spans="1:19" s="30" customFormat="1" ht="34.9">
      <c r="A1354" s="913" t="s">
        <v>37669</v>
      </c>
      <c r="B1354" s="887" t="s">
        <v>280</v>
      </c>
      <c r="C1354" s="887" t="s">
        <v>115</v>
      </c>
      <c r="D1354" s="887" t="s">
        <v>21577</v>
      </c>
      <c r="E1354" s="342">
        <v>8000</v>
      </c>
      <c r="F1354" s="887" t="s">
        <v>23006</v>
      </c>
      <c r="G1354" s="376" t="s">
        <v>23007</v>
      </c>
      <c r="H1354" s="449" t="s">
        <v>23008</v>
      </c>
      <c r="I1354" s="449"/>
      <c r="J1354" s="449" t="s">
        <v>21518</v>
      </c>
      <c r="K1354" s="915">
        <v>1</v>
      </c>
      <c r="L1354" s="916">
        <v>12</v>
      </c>
      <c r="M1354" s="342">
        <v>95733.33</v>
      </c>
      <c r="N1354" s="916">
        <v>1</v>
      </c>
      <c r="O1354" s="916">
        <v>6</v>
      </c>
      <c r="P1354" s="342">
        <v>47733.33</v>
      </c>
      <c r="Q1354" s="916">
        <v>1</v>
      </c>
      <c r="R1354" s="916">
        <v>12</v>
      </c>
      <c r="S1354" s="1009">
        <v>96000</v>
      </c>
    </row>
    <row r="1355" spans="1:19" s="30" customFormat="1" ht="23.25">
      <c r="A1355" s="913" t="s">
        <v>37669</v>
      </c>
      <c r="B1355" s="887" t="s">
        <v>280</v>
      </c>
      <c r="C1355" s="887" t="s">
        <v>115</v>
      </c>
      <c r="D1355" s="887" t="s">
        <v>21684</v>
      </c>
      <c r="E1355" s="342">
        <v>8000</v>
      </c>
      <c r="F1355" s="887" t="s">
        <v>23009</v>
      </c>
      <c r="G1355" s="376" t="s">
        <v>23010</v>
      </c>
      <c r="H1355" s="449" t="s">
        <v>21553</v>
      </c>
      <c r="I1355" s="449"/>
      <c r="J1355" s="449" t="s">
        <v>21518</v>
      </c>
      <c r="K1355" s="915">
        <v>1</v>
      </c>
      <c r="L1355" s="916">
        <v>12</v>
      </c>
      <c r="M1355" s="342">
        <v>97026.12</v>
      </c>
      <c r="N1355" s="916">
        <v>1</v>
      </c>
      <c r="O1355" s="916">
        <v>6</v>
      </c>
      <c r="P1355" s="342">
        <v>48000</v>
      </c>
      <c r="Q1355" s="916">
        <v>1</v>
      </c>
      <c r="R1355" s="916">
        <v>12</v>
      </c>
      <c r="S1355" s="1009">
        <v>96000</v>
      </c>
    </row>
    <row r="1356" spans="1:19" s="30" customFormat="1" ht="23.25">
      <c r="A1356" s="913" t="s">
        <v>37669</v>
      </c>
      <c r="B1356" s="887" t="s">
        <v>280</v>
      </c>
      <c r="C1356" s="887" t="s">
        <v>115</v>
      </c>
      <c r="D1356" s="887" t="s">
        <v>21783</v>
      </c>
      <c r="E1356" s="342">
        <v>10000</v>
      </c>
      <c r="F1356" s="887" t="s">
        <v>23011</v>
      </c>
      <c r="G1356" s="376" t="s">
        <v>23012</v>
      </c>
      <c r="H1356" s="449" t="s">
        <v>21522</v>
      </c>
      <c r="I1356" s="449"/>
      <c r="J1356" s="449" t="s">
        <v>21518</v>
      </c>
      <c r="K1356" s="915"/>
      <c r="L1356" s="916"/>
      <c r="M1356" s="342"/>
      <c r="N1356" s="916">
        <v>1</v>
      </c>
      <c r="O1356" s="916">
        <v>3</v>
      </c>
      <c r="P1356" s="342">
        <v>23333.33</v>
      </c>
      <c r="Q1356" s="916"/>
      <c r="R1356" s="916"/>
      <c r="S1356" s="1009"/>
    </row>
    <row r="1357" spans="1:19" s="30" customFormat="1" ht="23.25">
      <c r="A1357" s="913" t="s">
        <v>37669</v>
      </c>
      <c r="B1357" s="887" t="s">
        <v>280</v>
      </c>
      <c r="C1357" s="887" t="s">
        <v>115</v>
      </c>
      <c r="D1357" s="887" t="s">
        <v>23013</v>
      </c>
      <c r="E1357" s="342">
        <v>15000</v>
      </c>
      <c r="F1357" s="887" t="s">
        <v>23014</v>
      </c>
      <c r="G1357" s="376" t="s">
        <v>23015</v>
      </c>
      <c r="H1357" s="449" t="s">
        <v>21517</v>
      </c>
      <c r="I1357" s="449"/>
      <c r="J1357" s="449" t="s">
        <v>21518</v>
      </c>
      <c r="K1357" s="915">
        <v>1</v>
      </c>
      <c r="L1357" s="916">
        <v>11</v>
      </c>
      <c r="M1357" s="342">
        <v>166500</v>
      </c>
      <c r="N1357" s="916">
        <v>1</v>
      </c>
      <c r="O1357" s="916">
        <v>6</v>
      </c>
      <c r="P1357" s="342">
        <v>89989.58</v>
      </c>
      <c r="Q1357" s="916">
        <v>1</v>
      </c>
      <c r="R1357" s="916">
        <v>12</v>
      </c>
      <c r="S1357" s="1009">
        <v>180000</v>
      </c>
    </row>
    <row r="1358" spans="1:19" s="30" customFormat="1" ht="23.25">
      <c r="A1358" s="913" t="s">
        <v>37669</v>
      </c>
      <c r="B1358" s="887" t="s">
        <v>280</v>
      </c>
      <c r="C1358" s="887" t="s">
        <v>115</v>
      </c>
      <c r="D1358" s="887" t="s">
        <v>22380</v>
      </c>
      <c r="E1358" s="342">
        <v>9000</v>
      </c>
      <c r="F1358" s="887" t="s">
        <v>23016</v>
      </c>
      <c r="G1358" s="376" t="s">
        <v>23017</v>
      </c>
      <c r="H1358" s="449" t="s">
        <v>21828</v>
      </c>
      <c r="I1358" s="449"/>
      <c r="J1358" s="449" t="s">
        <v>21518</v>
      </c>
      <c r="K1358" s="915">
        <v>1</v>
      </c>
      <c r="L1358" s="916">
        <v>11</v>
      </c>
      <c r="M1358" s="342">
        <v>100800</v>
      </c>
      <c r="N1358" s="916">
        <v>1</v>
      </c>
      <c r="O1358" s="916">
        <v>6</v>
      </c>
      <c r="P1358" s="342">
        <v>54000</v>
      </c>
      <c r="Q1358" s="916">
        <v>1</v>
      </c>
      <c r="R1358" s="916">
        <v>12</v>
      </c>
      <c r="S1358" s="1009">
        <v>108000</v>
      </c>
    </row>
    <row r="1359" spans="1:19" s="30" customFormat="1" ht="23.25">
      <c r="A1359" s="913" t="s">
        <v>37669</v>
      </c>
      <c r="B1359" s="887" t="s">
        <v>280</v>
      </c>
      <c r="C1359" s="887" t="s">
        <v>115</v>
      </c>
      <c r="D1359" s="887" t="s">
        <v>21844</v>
      </c>
      <c r="E1359" s="342">
        <v>3500</v>
      </c>
      <c r="F1359" s="887" t="s">
        <v>23018</v>
      </c>
      <c r="G1359" s="376" t="s">
        <v>23019</v>
      </c>
      <c r="H1359" s="449" t="s">
        <v>21569</v>
      </c>
      <c r="I1359" s="449"/>
      <c r="J1359" s="449" t="s">
        <v>21560</v>
      </c>
      <c r="K1359" s="915">
        <v>1</v>
      </c>
      <c r="L1359" s="916">
        <v>3</v>
      </c>
      <c r="M1359" s="342">
        <v>8633.33</v>
      </c>
      <c r="N1359" s="916">
        <v>1</v>
      </c>
      <c r="O1359" s="916">
        <v>6</v>
      </c>
      <c r="P1359" s="342">
        <v>21000</v>
      </c>
      <c r="Q1359" s="916">
        <v>1</v>
      </c>
      <c r="R1359" s="916">
        <v>12</v>
      </c>
      <c r="S1359" s="1009">
        <v>42000</v>
      </c>
    </row>
    <row r="1360" spans="1:19" s="30" customFormat="1" ht="23.25">
      <c r="A1360" s="913" t="s">
        <v>37669</v>
      </c>
      <c r="B1360" s="887" t="s">
        <v>280</v>
      </c>
      <c r="C1360" s="887" t="s">
        <v>115</v>
      </c>
      <c r="D1360" s="887" t="s">
        <v>23020</v>
      </c>
      <c r="E1360" s="342">
        <v>10000</v>
      </c>
      <c r="F1360" s="887" t="s">
        <v>23021</v>
      </c>
      <c r="G1360" s="376" t="s">
        <v>23022</v>
      </c>
      <c r="H1360" s="449" t="s">
        <v>21569</v>
      </c>
      <c r="I1360" s="449" t="s">
        <v>21570</v>
      </c>
      <c r="J1360" s="449"/>
      <c r="K1360" s="915">
        <v>1</v>
      </c>
      <c r="L1360" s="916">
        <v>12</v>
      </c>
      <c r="M1360" s="342">
        <v>119918.06</v>
      </c>
      <c r="N1360" s="916">
        <v>1</v>
      </c>
      <c r="O1360" s="916">
        <v>6</v>
      </c>
      <c r="P1360" s="342">
        <v>60000</v>
      </c>
      <c r="Q1360" s="916">
        <v>1</v>
      </c>
      <c r="R1360" s="916">
        <v>12</v>
      </c>
      <c r="S1360" s="1009">
        <v>120000</v>
      </c>
    </row>
    <row r="1361" spans="1:19" s="30" customFormat="1" ht="23.25">
      <c r="A1361" s="913" t="s">
        <v>37669</v>
      </c>
      <c r="B1361" s="887" t="s">
        <v>280</v>
      </c>
      <c r="C1361" s="887" t="s">
        <v>115</v>
      </c>
      <c r="D1361" s="887" t="s">
        <v>23023</v>
      </c>
      <c r="E1361" s="342">
        <v>8000</v>
      </c>
      <c r="F1361" s="887" t="s">
        <v>23024</v>
      </c>
      <c r="G1361" s="376" t="s">
        <v>23025</v>
      </c>
      <c r="H1361" s="449" t="s">
        <v>21616</v>
      </c>
      <c r="I1361" s="449"/>
      <c r="J1361" s="449" t="s">
        <v>21518</v>
      </c>
      <c r="K1361" s="915">
        <v>1</v>
      </c>
      <c r="L1361" s="916">
        <v>12</v>
      </c>
      <c r="M1361" s="342">
        <v>96000</v>
      </c>
      <c r="N1361" s="916">
        <v>1</v>
      </c>
      <c r="O1361" s="916">
        <v>6</v>
      </c>
      <c r="P1361" s="342">
        <v>43179.5</v>
      </c>
      <c r="Q1361" s="916">
        <v>1</v>
      </c>
      <c r="R1361" s="916">
        <v>12</v>
      </c>
      <c r="S1361" s="1009">
        <v>96000</v>
      </c>
    </row>
    <row r="1362" spans="1:19" s="30" customFormat="1" ht="34.9">
      <c r="A1362" s="913" t="s">
        <v>37669</v>
      </c>
      <c r="B1362" s="887" t="s">
        <v>280</v>
      </c>
      <c r="C1362" s="887" t="s">
        <v>115</v>
      </c>
      <c r="D1362" s="887" t="s">
        <v>21643</v>
      </c>
      <c r="E1362" s="342">
        <v>5500</v>
      </c>
      <c r="F1362" s="887" t="s">
        <v>23026</v>
      </c>
      <c r="G1362" s="376" t="s">
        <v>23027</v>
      </c>
      <c r="H1362" s="449" t="s">
        <v>22478</v>
      </c>
      <c r="I1362" s="449" t="s">
        <v>21570</v>
      </c>
      <c r="J1362" s="449"/>
      <c r="K1362" s="915">
        <v>1</v>
      </c>
      <c r="L1362" s="916">
        <v>11</v>
      </c>
      <c r="M1362" s="342">
        <v>61030.14</v>
      </c>
      <c r="N1362" s="916">
        <v>1</v>
      </c>
      <c r="O1362" s="916">
        <v>6</v>
      </c>
      <c r="P1362" s="342">
        <v>32991.97</v>
      </c>
      <c r="Q1362" s="916">
        <v>1</v>
      </c>
      <c r="R1362" s="916">
        <v>12</v>
      </c>
      <c r="S1362" s="1009">
        <v>66000</v>
      </c>
    </row>
    <row r="1363" spans="1:19" s="30" customFormat="1" ht="23.25">
      <c r="A1363" s="913" t="s">
        <v>37669</v>
      </c>
      <c r="B1363" s="887" t="s">
        <v>280</v>
      </c>
      <c r="C1363" s="887" t="s">
        <v>115</v>
      </c>
      <c r="D1363" s="887" t="s">
        <v>23028</v>
      </c>
      <c r="E1363" s="342">
        <v>10000</v>
      </c>
      <c r="F1363" s="887" t="s">
        <v>23029</v>
      </c>
      <c r="G1363" s="376" t="s">
        <v>23030</v>
      </c>
      <c r="H1363" s="449" t="s">
        <v>21728</v>
      </c>
      <c r="I1363" s="449"/>
      <c r="J1363" s="449" t="s">
        <v>21518</v>
      </c>
      <c r="K1363" s="915">
        <v>1</v>
      </c>
      <c r="L1363" s="916">
        <v>12</v>
      </c>
      <c r="M1363" s="342">
        <v>119935.42</v>
      </c>
      <c r="N1363" s="916">
        <v>1</v>
      </c>
      <c r="O1363" s="916">
        <v>6</v>
      </c>
      <c r="P1363" s="342">
        <v>60000</v>
      </c>
      <c r="Q1363" s="916">
        <v>1</v>
      </c>
      <c r="R1363" s="916">
        <v>12</v>
      </c>
      <c r="S1363" s="1009">
        <v>120000</v>
      </c>
    </row>
    <row r="1364" spans="1:19" s="30" customFormat="1" ht="23.25">
      <c r="A1364" s="913" t="s">
        <v>37669</v>
      </c>
      <c r="B1364" s="887" t="s">
        <v>280</v>
      </c>
      <c r="C1364" s="887" t="s">
        <v>115</v>
      </c>
      <c r="D1364" s="887" t="s">
        <v>23031</v>
      </c>
      <c r="E1364" s="342">
        <v>12000</v>
      </c>
      <c r="F1364" s="887" t="s">
        <v>23032</v>
      </c>
      <c r="G1364" s="376" t="s">
        <v>23033</v>
      </c>
      <c r="H1364" s="449" t="s">
        <v>21530</v>
      </c>
      <c r="I1364" s="449"/>
      <c r="J1364" s="449" t="s">
        <v>21518</v>
      </c>
      <c r="K1364" s="915">
        <v>1</v>
      </c>
      <c r="L1364" s="916">
        <v>8</v>
      </c>
      <c r="M1364" s="342">
        <v>88905.83</v>
      </c>
      <c r="N1364" s="916">
        <v>1</v>
      </c>
      <c r="O1364" s="916">
        <v>5</v>
      </c>
      <c r="P1364" s="342">
        <v>59805.009999999995</v>
      </c>
      <c r="Q1364" s="916"/>
      <c r="R1364" s="916"/>
      <c r="S1364" s="1009"/>
    </row>
    <row r="1365" spans="1:19" s="30" customFormat="1" ht="23.25">
      <c r="A1365" s="913" t="s">
        <v>37669</v>
      </c>
      <c r="B1365" s="887" t="s">
        <v>280</v>
      </c>
      <c r="C1365" s="887" t="s">
        <v>115</v>
      </c>
      <c r="D1365" s="887" t="s">
        <v>21535</v>
      </c>
      <c r="E1365" s="342">
        <v>10000</v>
      </c>
      <c r="F1365" s="887" t="s">
        <v>23034</v>
      </c>
      <c r="G1365" s="376" t="s">
        <v>23035</v>
      </c>
      <c r="H1365" s="449" t="s">
        <v>21522</v>
      </c>
      <c r="I1365" s="449"/>
      <c r="J1365" s="449" t="s">
        <v>21518</v>
      </c>
      <c r="K1365" s="915">
        <v>1</v>
      </c>
      <c r="L1365" s="916">
        <v>10</v>
      </c>
      <c r="M1365" s="342">
        <v>98984.03</v>
      </c>
      <c r="N1365" s="916">
        <v>1</v>
      </c>
      <c r="O1365" s="916">
        <v>6</v>
      </c>
      <c r="P1365" s="342">
        <v>59946.53</v>
      </c>
      <c r="Q1365" s="916">
        <v>1</v>
      </c>
      <c r="R1365" s="916">
        <v>12</v>
      </c>
      <c r="S1365" s="1009">
        <v>120000</v>
      </c>
    </row>
    <row r="1366" spans="1:19" s="30" customFormat="1" ht="23.25">
      <c r="A1366" s="913" t="s">
        <v>37669</v>
      </c>
      <c r="B1366" s="887" t="s">
        <v>280</v>
      </c>
      <c r="C1366" s="887" t="s">
        <v>115</v>
      </c>
      <c r="D1366" s="887" t="s">
        <v>21523</v>
      </c>
      <c r="E1366" s="342">
        <v>5000</v>
      </c>
      <c r="F1366" s="887" t="s">
        <v>23036</v>
      </c>
      <c r="G1366" s="376" t="s">
        <v>23037</v>
      </c>
      <c r="H1366" s="449" t="s">
        <v>22222</v>
      </c>
      <c r="I1366" s="449"/>
      <c r="J1366" s="449" t="s">
        <v>21560</v>
      </c>
      <c r="K1366" s="915">
        <v>1</v>
      </c>
      <c r="L1366" s="916">
        <v>3</v>
      </c>
      <c r="M1366" s="342">
        <v>11833.33</v>
      </c>
      <c r="N1366" s="916">
        <v>1</v>
      </c>
      <c r="O1366" s="916">
        <v>6</v>
      </c>
      <c r="P1366" s="342">
        <v>30000</v>
      </c>
      <c r="Q1366" s="916">
        <v>1</v>
      </c>
      <c r="R1366" s="916">
        <v>12</v>
      </c>
      <c r="S1366" s="1009">
        <v>60000</v>
      </c>
    </row>
    <row r="1367" spans="1:19" s="30" customFormat="1" ht="23.25">
      <c r="A1367" s="913" t="s">
        <v>37669</v>
      </c>
      <c r="B1367" s="887" t="s">
        <v>280</v>
      </c>
      <c r="C1367" s="887" t="s">
        <v>115</v>
      </c>
      <c r="D1367" s="887" t="s">
        <v>21610</v>
      </c>
      <c r="E1367" s="342">
        <v>10000</v>
      </c>
      <c r="F1367" s="887" t="s">
        <v>23038</v>
      </c>
      <c r="G1367" s="376" t="s">
        <v>23039</v>
      </c>
      <c r="H1367" s="449" t="s">
        <v>21522</v>
      </c>
      <c r="I1367" s="449"/>
      <c r="J1367" s="449" t="s">
        <v>21518</v>
      </c>
      <c r="K1367" s="915"/>
      <c r="L1367" s="916"/>
      <c r="M1367" s="342"/>
      <c r="N1367" s="916">
        <v>1</v>
      </c>
      <c r="O1367" s="916">
        <v>3</v>
      </c>
      <c r="P1367" s="342">
        <v>28952.78</v>
      </c>
      <c r="Q1367" s="916"/>
      <c r="R1367" s="916"/>
      <c r="S1367" s="1009"/>
    </row>
    <row r="1368" spans="1:19" s="30" customFormat="1" ht="23.25">
      <c r="A1368" s="913" t="s">
        <v>37669</v>
      </c>
      <c r="B1368" s="887" t="s">
        <v>280</v>
      </c>
      <c r="C1368" s="887" t="s">
        <v>115</v>
      </c>
      <c r="D1368" s="887" t="s">
        <v>21671</v>
      </c>
      <c r="E1368" s="342">
        <v>9000</v>
      </c>
      <c r="F1368" s="887" t="s">
        <v>23040</v>
      </c>
      <c r="G1368" s="376" t="s">
        <v>23041</v>
      </c>
      <c r="H1368" s="449" t="s">
        <v>21522</v>
      </c>
      <c r="I1368" s="449"/>
      <c r="J1368" s="449" t="s">
        <v>21518</v>
      </c>
      <c r="K1368" s="915">
        <v>1</v>
      </c>
      <c r="L1368" s="916">
        <v>12</v>
      </c>
      <c r="M1368" s="342">
        <v>108000</v>
      </c>
      <c r="N1368" s="916">
        <v>1</v>
      </c>
      <c r="O1368" s="916">
        <v>6</v>
      </c>
      <c r="P1368" s="342">
        <v>54000</v>
      </c>
      <c r="Q1368" s="916">
        <v>1</v>
      </c>
      <c r="R1368" s="916">
        <v>12</v>
      </c>
      <c r="S1368" s="1009">
        <v>108000</v>
      </c>
    </row>
    <row r="1369" spans="1:19" s="30" customFormat="1" ht="23.25">
      <c r="A1369" s="913" t="s">
        <v>37669</v>
      </c>
      <c r="B1369" s="887" t="s">
        <v>280</v>
      </c>
      <c r="C1369" s="887" t="s">
        <v>115</v>
      </c>
      <c r="D1369" s="887" t="s">
        <v>23042</v>
      </c>
      <c r="E1369" s="342">
        <v>14500</v>
      </c>
      <c r="F1369" s="887" t="s">
        <v>23043</v>
      </c>
      <c r="G1369" s="376" t="s">
        <v>23044</v>
      </c>
      <c r="H1369" s="449" t="s">
        <v>21599</v>
      </c>
      <c r="I1369" s="449"/>
      <c r="J1369" s="449" t="s">
        <v>21518</v>
      </c>
      <c r="K1369" s="915">
        <v>1</v>
      </c>
      <c r="L1369" s="916">
        <v>12</v>
      </c>
      <c r="M1369" s="342">
        <v>172066.66999999998</v>
      </c>
      <c r="N1369" s="916">
        <v>1</v>
      </c>
      <c r="O1369" s="916">
        <v>6</v>
      </c>
      <c r="P1369" s="342">
        <v>87000</v>
      </c>
      <c r="Q1369" s="916">
        <v>1</v>
      </c>
      <c r="R1369" s="916">
        <v>12</v>
      </c>
      <c r="S1369" s="1009">
        <v>174000</v>
      </c>
    </row>
    <row r="1370" spans="1:19" s="30" customFormat="1" ht="23.25">
      <c r="A1370" s="913" t="s">
        <v>37669</v>
      </c>
      <c r="B1370" s="887" t="s">
        <v>280</v>
      </c>
      <c r="C1370" s="887" t="s">
        <v>115</v>
      </c>
      <c r="D1370" s="887" t="s">
        <v>21550</v>
      </c>
      <c r="E1370" s="342">
        <v>8000</v>
      </c>
      <c r="F1370" s="887" t="s">
        <v>23045</v>
      </c>
      <c r="G1370" s="376" t="s">
        <v>23046</v>
      </c>
      <c r="H1370" s="449" t="s">
        <v>21522</v>
      </c>
      <c r="I1370" s="449"/>
      <c r="J1370" s="449" t="s">
        <v>21518</v>
      </c>
      <c r="K1370" s="915">
        <v>1</v>
      </c>
      <c r="L1370" s="916">
        <v>11</v>
      </c>
      <c r="M1370" s="342">
        <v>82664.990000000005</v>
      </c>
      <c r="N1370" s="916">
        <v>1</v>
      </c>
      <c r="O1370" s="916">
        <v>6</v>
      </c>
      <c r="P1370" s="342">
        <v>48000</v>
      </c>
      <c r="Q1370" s="916">
        <v>1</v>
      </c>
      <c r="R1370" s="916">
        <v>12</v>
      </c>
      <c r="S1370" s="1009">
        <v>96000</v>
      </c>
    </row>
    <row r="1371" spans="1:19" s="30" customFormat="1" ht="23.25">
      <c r="A1371" s="913" t="s">
        <v>37669</v>
      </c>
      <c r="B1371" s="887" t="s">
        <v>280</v>
      </c>
      <c r="C1371" s="887" t="s">
        <v>115</v>
      </c>
      <c r="D1371" s="887" t="s">
        <v>21546</v>
      </c>
      <c r="E1371" s="342">
        <v>10000</v>
      </c>
      <c r="F1371" s="887" t="s">
        <v>23047</v>
      </c>
      <c r="G1371" s="376" t="s">
        <v>23048</v>
      </c>
      <c r="H1371" s="449" t="s">
        <v>22522</v>
      </c>
      <c r="I1371" s="449"/>
      <c r="J1371" s="449" t="s">
        <v>21518</v>
      </c>
      <c r="K1371" s="915">
        <v>1</v>
      </c>
      <c r="L1371" s="916">
        <v>12</v>
      </c>
      <c r="M1371" s="342">
        <v>120000</v>
      </c>
      <c r="N1371" s="916">
        <v>1</v>
      </c>
      <c r="O1371" s="916">
        <v>6</v>
      </c>
      <c r="P1371" s="342">
        <v>59931.95</v>
      </c>
      <c r="Q1371" s="916">
        <v>1</v>
      </c>
      <c r="R1371" s="916">
        <v>12</v>
      </c>
      <c r="S1371" s="1009">
        <v>120000</v>
      </c>
    </row>
    <row r="1372" spans="1:19" s="30" customFormat="1" ht="23.25">
      <c r="A1372" s="913" t="s">
        <v>37669</v>
      </c>
      <c r="B1372" s="887" t="s">
        <v>280</v>
      </c>
      <c r="C1372" s="887" t="s">
        <v>115</v>
      </c>
      <c r="D1372" s="887" t="s">
        <v>23049</v>
      </c>
      <c r="E1372" s="342">
        <v>12000</v>
      </c>
      <c r="F1372" s="887" t="s">
        <v>23050</v>
      </c>
      <c r="G1372" s="376" t="s">
        <v>23051</v>
      </c>
      <c r="H1372" s="449" t="s">
        <v>21635</v>
      </c>
      <c r="I1372" s="449"/>
      <c r="J1372" s="449" t="s">
        <v>21518</v>
      </c>
      <c r="K1372" s="915">
        <v>1</v>
      </c>
      <c r="L1372" s="916">
        <v>12</v>
      </c>
      <c r="M1372" s="342">
        <v>143978.33000000002</v>
      </c>
      <c r="N1372" s="916">
        <v>1</v>
      </c>
      <c r="O1372" s="916">
        <v>6</v>
      </c>
      <c r="P1372" s="342">
        <v>72000</v>
      </c>
      <c r="Q1372" s="916">
        <v>1</v>
      </c>
      <c r="R1372" s="916">
        <v>12</v>
      </c>
      <c r="S1372" s="1009">
        <v>144000</v>
      </c>
    </row>
    <row r="1373" spans="1:19" s="30" customFormat="1" ht="23.25">
      <c r="A1373" s="913" t="s">
        <v>37669</v>
      </c>
      <c r="B1373" s="887" t="s">
        <v>280</v>
      </c>
      <c r="C1373" s="887" t="s">
        <v>115</v>
      </c>
      <c r="D1373" s="887" t="s">
        <v>23052</v>
      </c>
      <c r="E1373" s="342">
        <v>12000</v>
      </c>
      <c r="F1373" s="887" t="s">
        <v>23053</v>
      </c>
      <c r="G1373" s="376" t="s">
        <v>23054</v>
      </c>
      <c r="H1373" s="449" t="s">
        <v>23055</v>
      </c>
      <c r="I1373" s="449"/>
      <c r="J1373" s="449" t="s">
        <v>21518</v>
      </c>
      <c r="K1373" s="915">
        <v>1</v>
      </c>
      <c r="L1373" s="916">
        <v>12</v>
      </c>
      <c r="M1373" s="342">
        <v>143991.66999999998</v>
      </c>
      <c r="N1373" s="916">
        <v>1</v>
      </c>
      <c r="O1373" s="916">
        <v>6</v>
      </c>
      <c r="P1373" s="342">
        <v>72000</v>
      </c>
      <c r="Q1373" s="916">
        <v>1</v>
      </c>
      <c r="R1373" s="916">
        <v>12</v>
      </c>
      <c r="S1373" s="1009">
        <v>144000</v>
      </c>
    </row>
    <row r="1374" spans="1:19" s="30" customFormat="1" ht="23.25">
      <c r="A1374" s="913" t="s">
        <v>37669</v>
      </c>
      <c r="B1374" s="887" t="s">
        <v>280</v>
      </c>
      <c r="C1374" s="887" t="s">
        <v>115</v>
      </c>
      <c r="D1374" s="887" t="s">
        <v>23056</v>
      </c>
      <c r="E1374" s="342">
        <v>14500</v>
      </c>
      <c r="F1374" s="887" t="s">
        <v>23057</v>
      </c>
      <c r="G1374" s="376" t="s">
        <v>23058</v>
      </c>
      <c r="H1374" s="449" t="s">
        <v>21599</v>
      </c>
      <c r="I1374" s="449"/>
      <c r="J1374" s="449" t="s">
        <v>21518</v>
      </c>
      <c r="K1374" s="915">
        <v>1</v>
      </c>
      <c r="L1374" s="916">
        <v>6</v>
      </c>
      <c r="M1374" s="342">
        <v>85550</v>
      </c>
      <c r="N1374" s="916">
        <v>1</v>
      </c>
      <c r="O1374" s="916">
        <v>6</v>
      </c>
      <c r="P1374" s="342">
        <v>76366.67</v>
      </c>
      <c r="Q1374" s="916"/>
      <c r="R1374" s="916"/>
      <c r="S1374" s="1009"/>
    </row>
    <row r="1375" spans="1:19" s="30" customFormat="1" ht="23.25">
      <c r="A1375" s="913" t="s">
        <v>37669</v>
      </c>
      <c r="B1375" s="887" t="s">
        <v>280</v>
      </c>
      <c r="C1375" s="887" t="s">
        <v>115</v>
      </c>
      <c r="D1375" s="887" t="s">
        <v>22173</v>
      </c>
      <c r="E1375" s="342">
        <v>4000</v>
      </c>
      <c r="F1375" s="887" t="s">
        <v>23059</v>
      </c>
      <c r="G1375" s="376" t="s">
        <v>23060</v>
      </c>
      <c r="H1375" s="449" t="s">
        <v>21643</v>
      </c>
      <c r="I1375" s="449"/>
      <c r="J1375" s="449" t="s">
        <v>21646</v>
      </c>
      <c r="K1375" s="915">
        <v>1</v>
      </c>
      <c r="L1375" s="916">
        <v>12</v>
      </c>
      <c r="M1375" s="342">
        <v>47916.11</v>
      </c>
      <c r="N1375" s="916">
        <v>1</v>
      </c>
      <c r="O1375" s="916">
        <v>6</v>
      </c>
      <c r="P1375" s="342">
        <v>23957.769999999997</v>
      </c>
      <c r="Q1375" s="916">
        <v>1</v>
      </c>
      <c r="R1375" s="916">
        <v>12</v>
      </c>
      <c r="S1375" s="1009">
        <v>48000</v>
      </c>
    </row>
    <row r="1376" spans="1:19" s="30" customFormat="1" ht="23.25">
      <c r="A1376" s="913" t="s">
        <v>37669</v>
      </c>
      <c r="B1376" s="887" t="s">
        <v>280</v>
      </c>
      <c r="C1376" s="887" t="s">
        <v>115</v>
      </c>
      <c r="D1376" s="887" t="s">
        <v>23061</v>
      </c>
      <c r="E1376" s="342">
        <v>12000</v>
      </c>
      <c r="F1376" s="887" t="s">
        <v>23062</v>
      </c>
      <c r="G1376" s="376" t="s">
        <v>23063</v>
      </c>
      <c r="H1376" s="449" t="s">
        <v>21901</v>
      </c>
      <c r="I1376" s="449"/>
      <c r="J1376" s="449" t="s">
        <v>21518</v>
      </c>
      <c r="K1376" s="915">
        <v>1</v>
      </c>
      <c r="L1376" s="916">
        <v>12</v>
      </c>
      <c r="M1376" s="342">
        <v>144000</v>
      </c>
      <c r="N1376" s="916">
        <v>1</v>
      </c>
      <c r="O1376" s="916">
        <v>6</v>
      </c>
      <c r="P1376" s="342">
        <v>72000</v>
      </c>
      <c r="Q1376" s="916">
        <v>1</v>
      </c>
      <c r="R1376" s="916">
        <v>12</v>
      </c>
      <c r="S1376" s="1009">
        <v>144000</v>
      </c>
    </row>
    <row r="1377" spans="1:19" s="30" customFormat="1" ht="23.25">
      <c r="A1377" s="913" t="s">
        <v>37669</v>
      </c>
      <c r="B1377" s="887" t="s">
        <v>280</v>
      </c>
      <c r="C1377" s="887" t="s">
        <v>115</v>
      </c>
      <c r="D1377" s="887" t="s">
        <v>23064</v>
      </c>
      <c r="E1377" s="342">
        <v>14000</v>
      </c>
      <c r="F1377" s="887" t="s">
        <v>23065</v>
      </c>
      <c r="G1377" s="376" t="s">
        <v>23066</v>
      </c>
      <c r="H1377" s="449" t="s">
        <v>22252</v>
      </c>
      <c r="I1377" s="449"/>
      <c r="J1377" s="449" t="s">
        <v>21518</v>
      </c>
      <c r="K1377" s="915"/>
      <c r="L1377" s="916"/>
      <c r="M1377" s="342"/>
      <c r="N1377" s="916"/>
      <c r="O1377" s="916"/>
      <c r="P1377" s="342"/>
      <c r="Q1377" s="916">
        <v>1</v>
      </c>
      <c r="R1377" s="916">
        <v>12</v>
      </c>
      <c r="S1377" s="1009">
        <v>168000</v>
      </c>
    </row>
    <row r="1378" spans="1:19" s="30" customFormat="1" ht="23.25">
      <c r="A1378" s="913" t="s">
        <v>37669</v>
      </c>
      <c r="B1378" s="887" t="s">
        <v>280</v>
      </c>
      <c r="C1378" s="887" t="s">
        <v>115</v>
      </c>
      <c r="D1378" s="887" t="s">
        <v>22814</v>
      </c>
      <c r="E1378" s="342">
        <v>14500</v>
      </c>
      <c r="F1378" s="887" t="s">
        <v>23067</v>
      </c>
      <c r="G1378" s="376" t="s">
        <v>23068</v>
      </c>
      <c r="H1378" s="449" t="s">
        <v>21569</v>
      </c>
      <c r="I1378" s="449"/>
      <c r="J1378" s="449" t="s">
        <v>21518</v>
      </c>
      <c r="K1378" s="915"/>
      <c r="L1378" s="916"/>
      <c r="M1378" s="342"/>
      <c r="N1378" s="916"/>
      <c r="O1378" s="916"/>
      <c r="P1378" s="342"/>
      <c r="Q1378" s="916">
        <v>1</v>
      </c>
      <c r="R1378" s="916">
        <v>12</v>
      </c>
      <c r="S1378" s="1009">
        <v>174000</v>
      </c>
    </row>
    <row r="1379" spans="1:19" s="30" customFormat="1" ht="23.25">
      <c r="A1379" s="913" t="s">
        <v>37669</v>
      </c>
      <c r="B1379" s="887" t="s">
        <v>280</v>
      </c>
      <c r="C1379" s="887" t="s">
        <v>115</v>
      </c>
      <c r="D1379" s="887" t="s">
        <v>21574</v>
      </c>
      <c r="E1379" s="342">
        <v>12000</v>
      </c>
      <c r="F1379" s="887" t="s">
        <v>23069</v>
      </c>
      <c r="G1379" s="376" t="s">
        <v>23070</v>
      </c>
      <c r="H1379" s="449" t="s">
        <v>21599</v>
      </c>
      <c r="I1379" s="449"/>
      <c r="J1379" s="449" t="s">
        <v>21518</v>
      </c>
      <c r="K1379" s="915">
        <v>1</v>
      </c>
      <c r="L1379" s="916">
        <v>12</v>
      </c>
      <c r="M1379" s="342">
        <v>143837.51</v>
      </c>
      <c r="N1379" s="916">
        <v>1</v>
      </c>
      <c r="O1379" s="916">
        <v>6</v>
      </c>
      <c r="P1379" s="342">
        <v>71805.83</v>
      </c>
      <c r="Q1379" s="916">
        <v>1</v>
      </c>
      <c r="R1379" s="916">
        <v>12</v>
      </c>
      <c r="S1379" s="1009">
        <v>144000</v>
      </c>
    </row>
    <row r="1380" spans="1:19" s="30" customFormat="1" ht="23.25">
      <c r="A1380" s="913" t="s">
        <v>37669</v>
      </c>
      <c r="B1380" s="887" t="s">
        <v>280</v>
      </c>
      <c r="C1380" s="887" t="s">
        <v>115</v>
      </c>
      <c r="D1380" s="887" t="s">
        <v>21671</v>
      </c>
      <c r="E1380" s="342">
        <v>9000</v>
      </c>
      <c r="F1380" s="887" t="s">
        <v>23071</v>
      </c>
      <c r="G1380" s="376" t="s">
        <v>23072</v>
      </c>
      <c r="H1380" s="449" t="s">
        <v>21522</v>
      </c>
      <c r="I1380" s="449"/>
      <c r="J1380" s="449" t="s">
        <v>21518</v>
      </c>
      <c r="K1380" s="915">
        <v>1</v>
      </c>
      <c r="L1380" s="916">
        <v>12</v>
      </c>
      <c r="M1380" s="342">
        <v>108000</v>
      </c>
      <c r="N1380" s="916">
        <v>1</v>
      </c>
      <c r="O1380" s="916">
        <v>6</v>
      </c>
      <c r="P1380" s="342">
        <v>53998.75</v>
      </c>
      <c r="Q1380" s="916">
        <v>1</v>
      </c>
      <c r="R1380" s="916">
        <v>12</v>
      </c>
      <c r="S1380" s="1009">
        <v>108000</v>
      </c>
    </row>
    <row r="1381" spans="1:19" s="30" customFormat="1" ht="23.25">
      <c r="A1381" s="913" t="s">
        <v>37669</v>
      </c>
      <c r="B1381" s="887" t="s">
        <v>280</v>
      </c>
      <c r="C1381" s="887" t="s">
        <v>115</v>
      </c>
      <c r="D1381" s="887" t="s">
        <v>23073</v>
      </c>
      <c r="E1381" s="342">
        <v>6000</v>
      </c>
      <c r="F1381" s="887" t="s">
        <v>23074</v>
      </c>
      <c r="G1381" s="376" t="s">
        <v>23075</v>
      </c>
      <c r="H1381" s="449" t="s">
        <v>21599</v>
      </c>
      <c r="I1381" s="449"/>
      <c r="J1381" s="449" t="s">
        <v>21518</v>
      </c>
      <c r="K1381" s="915">
        <v>1</v>
      </c>
      <c r="L1381" s="916">
        <v>11</v>
      </c>
      <c r="M1381" s="342">
        <v>62800</v>
      </c>
      <c r="N1381" s="916">
        <v>1</v>
      </c>
      <c r="O1381" s="916">
        <v>6</v>
      </c>
      <c r="P1381" s="342">
        <v>36000</v>
      </c>
      <c r="Q1381" s="916">
        <v>1</v>
      </c>
      <c r="R1381" s="916">
        <v>12</v>
      </c>
      <c r="S1381" s="1009">
        <v>72000</v>
      </c>
    </row>
    <row r="1382" spans="1:19" s="30" customFormat="1" ht="23.25">
      <c r="A1382" s="913" t="s">
        <v>37669</v>
      </c>
      <c r="B1382" s="887" t="s">
        <v>280</v>
      </c>
      <c r="C1382" s="887" t="s">
        <v>115</v>
      </c>
      <c r="D1382" s="887" t="s">
        <v>21719</v>
      </c>
      <c r="E1382" s="342">
        <v>10000</v>
      </c>
      <c r="F1382" s="887" t="s">
        <v>23076</v>
      </c>
      <c r="G1382" s="376" t="s">
        <v>23077</v>
      </c>
      <c r="H1382" s="449" t="s">
        <v>21522</v>
      </c>
      <c r="I1382" s="449"/>
      <c r="J1382" s="449" t="s">
        <v>21518</v>
      </c>
      <c r="K1382" s="915"/>
      <c r="L1382" s="916"/>
      <c r="M1382" s="342"/>
      <c r="N1382" s="916">
        <v>1</v>
      </c>
      <c r="O1382" s="916">
        <v>2</v>
      </c>
      <c r="P1382" s="342">
        <v>19666.669999999998</v>
      </c>
      <c r="Q1382" s="916"/>
      <c r="R1382" s="916"/>
      <c r="S1382" s="1009"/>
    </row>
    <row r="1383" spans="1:19" s="30" customFormat="1" ht="23.25">
      <c r="A1383" s="913" t="s">
        <v>37669</v>
      </c>
      <c r="B1383" s="887" t="s">
        <v>280</v>
      </c>
      <c r="C1383" s="887" t="s">
        <v>115</v>
      </c>
      <c r="D1383" s="887" t="s">
        <v>21531</v>
      </c>
      <c r="E1383" s="342">
        <v>10000</v>
      </c>
      <c r="F1383" s="887" t="s">
        <v>23078</v>
      </c>
      <c r="G1383" s="376" t="s">
        <v>23079</v>
      </c>
      <c r="H1383" s="449" t="s">
        <v>21522</v>
      </c>
      <c r="I1383" s="449"/>
      <c r="J1383" s="449" t="s">
        <v>21518</v>
      </c>
      <c r="K1383" s="915">
        <v>1</v>
      </c>
      <c r="L1383" s="916">
        <v>12</v>
      </c>
      <c r="M1383" s="342">
        <v>119665.98</v>
      </c>
      <c r="N1383" s="916">
        <v>1</v>
      </c>
      <c r="O1383" s="916">
        <v>6</v>
      </c>
      <c r="P1383" s="342">
        <v>59647.229999999996</v>
      </c>
      <c r="Q1383" s="916">
        <v>1</v>
      </c>
      <c r="R1383" s="916">
        <v>12</v>
      </c>
      <c r="S1383" s="1009">
        <v>120000</v>
      </c>
    </row>
    <row r="1384" spans="1:19" s="30" customFormat="1" ht="23.25">
      <c r="A1384" s="913" t="s">
        <v>37669</v>
      </c>
      <c r="B1384" s="887" t="s">
        <v>280</v>
      </c>
      <c r="C1384" s="887" t="s">
        <v>115</v>
      </c>
      <c r="D1384" s="887" t="s">
        <v>23080</v>
      </c>
      <c r="E1384" s="342">
        <v>5000</v>
      </c>
      <c r="F1384" s="887" t="s">
        <v>23081</v>
      </c>
      <c r="G1384" s="376" t="s">
        <v>23082</v>
      </c>
      <c r="H1384" s="449" t="s">
        <v>21841</v>
      </c>
      <c r="I1384" s="449" t="s">
        <v>21570</v>
      </c>
      <c r="J1384" s="449"/>
      <c r="K1384" s="915">
        <v>1</v>
      </c>
      <c r="L1384" s="916">
        <v>3</v>
      </c>
      <c r="M1384" s="342">
        <v>14500</v>
      </c>
      <c r="N1384" s="916">
        <v>1</v>
      </c>
      <c r="O1384" s="916">
        <v>6</v>
      </c>
      <c r="P1384" s="342">
        <v>30000</v>
      </c>
      <c r="Q1384" s="916">
        <v>1</v>
      </c>
      <c r="R1384" s="916">
        <v>12</v>
      </c>
      <c r="S1384" s="1009">
        <v>60000</v>
      </c>
    </row>
    <row r="1385" spans="1:19" s="30" customFormat="1" ht="23.25">
      <c r="A1385" s="913" t="s">
        <v>37669</v>
      </c>
      <c r="B1385" s="887" t="s">
        <v>280</v>
      </c>
      <c r="C1385" s="887" t="s">
        <v>115</v>
      </c>
      <c r="D1385" s="887" t="s">
        <v>23083</v>
      </c>
      <c r="E1385" s="342">
        <v>8000</v>
      </c>
      <c r="F1385" s="887" t="s">
        <v>23084</v>
      </c>
      <c r="G1385" s="376" t="s">
        <v>23085</v>
      </c>
      <c r="H1385" s="449" t="s">
        <v>21522</v>
      </c>
      <c r="I1385" s="449"/>
      <c r="J1385" s="449" t="s">
        <v>21518</v>
      </c>
      <c r="K1385" s="915"/>
      <c r="L1385" s="916"/>
      <c r="M1385" s="342"/>
      <c r="N1385" s="916">
        <v>1</v>
      </c>
      <c r="O1385" s="916">
        <v>2</v>
      </c>
      <c r="P1385" s="342">
        <v>8800</v>
      </c>
      <c r="Q1385" s="916"/>
      <c r="R1385" s="916"/>
      <c r="S1385" s="1009"/>
    </row>
    <row r="1386" spans="1:19" s="30" customFormat="1" ht="23.25">
      <c r="A1386" s="913" t="s">
        <v>37669</v>
      </c>
      <c r="B1386" s="887" t="s">
        <v>280</v>
      </c>
      <c r="C1386" s="887" t="s">
        <v>115</v>
      </c>
      <c r="D1386" s="887" t="s">
        <v>21610</v>
      </c>
      <c r="E1386" s="342">
        <v>10000</v>
      </c>
      <c r="F1386" s="887" t="s">
        <v>23086</v>
      </c>
      <c r="G1386" s="376" t="s">
        <v>23087</v>
      </c>
      <c r="H1386" s="449" t="s">
        <v>21553</v>
      </c>
      <c r="I1386" s="449"/>
      <c r="J1386" s="449" t="s">
        <v>21518</v>
      </c>
      <c r="K1386" s="915"/>
      <c r="L1386" s="916"/>
      <c r="M1386" s="342"/>
      <c r="N1386" s="916">
        <v>1</v>
      </c>
      <c r="O1386" s="916">
        <v>3</v>
      </c>
      <c r="P1386" s="342">
        <v>26333.33</v>
      </c>
      <c r="Q1386" s="916"/>
      <c r="R1386" s="916"/>
      <c r="S1386" s="1009"/>
    </row>
    <row r="1387" spans="1:19" s="30" customFormat="1" ht="23.25">
      <c r="A1387" s="913" t="s">
        <v>37669</v>
      </c>
      <c r="B1387" s="887" t="s">
        <v>280</v>
      </c>
      <c r="C1387" s="887" t="s">
        <v>115</v>
      </c>
      <c r="D1387" s="887" t="s">
        <v>23088</v>
      </c>
      <c r="E1387" s="342">
        <v>10000</v>
      </c>
      <c r="F1387" s="887" t="s">
        <v>23089</v>
      </c>
      <c r="G1387" s="376" t="s">
        <v>23090</v>
      </c>
      <c r="H1387" s="449" t="s">
        <v>21522</v>
      </c>
      <c r="I1387" s="449"/>
      <c r="J1387" s="449" t="s">
        <v>21518</v>
      </c>
      <c r="K1387" s="915">
        <v>1</v>
      </c>
      <c r="L1387" s="916">
        <v>3</v>
      </c>
      <c r="M1387" s="342">
        <v>24000</v>
      </c>
      <c r="N1387" s="916">
        <v>1</v>
      </c>
      <c r="O1387" s="916">
        <v>6</v>
      </c>
      <c r="P1387" s="342">
        <v>59963.89</v>
      </c>
      <c r="Q1387" s="916">
        <v>1</v>
      </c>
      <c r="R1387" s="916">
        <v>12</v>
      </c>
      <c r="S1387" s="1009">
        <v>120000</v>
      </c>
    </row>
    <row r="1388" spans="1:19" s="30" customFormat="1" ht="23.25">
      <c r="A1388" s="913" t="s">
        <v>37669</v>
      </c>
      <c r="B1388" s="887" t="s">
        <v>280</v>
      </c>
      <c r="C1388" s="887" t="s">
        <v>115</v>
      </c>
      <c r="D1388" s="887" t="s">
        <v>21527</v>
      </c>
      <c r="E1388" s="342">
        <v>10000</v>
      </c>
      <c r="F1388" s="887" t="s">
        <v>23091</v>
      </c>
      <c r="G1388" s="376" t="s">
        <v>23092</v>
      </c>
      <c r="H1388" s="449" t="s">
        <v>21522</v>
      </c>
      <c r="I1388" s="449"/>
      <c r="J1388" s="449" t="s">
        <v>21518</v>
      </c>
      <c r="K1388" s="915">
        <v>1</v>
      </c>
      <c r="L1388" s="916">
        <v>12</v>
      </c>
      <c r="M1388" s="342">
        <v>120000</v>
      </c>
      <c r="N1388" s="916">
        <v>1</v>
      </c>
      <c r="O1388" s="916">
        <v>6</v>
      </c>
      <c r="P1388" s="342">
        <v>60000</v>
      </c>
      <c r="Q1388" s="916">
        <v>1</v>
      </c>
      <c r="R1388" s="916">
        <v>12</v>
      </c>
      <c r="S1388" s="1009">
        <v>120000</v>
      </c>
    </row>
    <row r="1389" spans="1:19" s="30" customFormat="1" ht="23.25">
      <c r="A1389" s="913" t="s">
        <v>37669</v>
      </c>
      <c r="B1389" s="887" t="s">
        <v>280</v>
      </c>
      <c r="C1389" s="887" t="s">
        <v>115</v>
      </c>
      <c r="D1389" s="887" t="s">
        <v>23093</v>
      </c>
      <c r="E1389" s="342">
        <v>10000</v>
      </c>
      <c r="F1389" s="887" t="s">
        <v>23094</v>
      </c>
      <c r="G1389" s="376" t="s">
        <v>23095</v>
      </c>
      <c r="H1389" s="449" t="s">
        <v>21517</v>
      </c>
      <c r="I1389" s="449"/>
      <c r="J1389" s="449" t="s">
        <v>21518</v>
      </c>
      <c r="K1389" s="915"/>
      <c r="L1389" s="916"/>
      <c r="M1389" s="342"/>
      <c r="N1389" s="916"/>
      <c r="O1389" s="916"/>
      <c r="P1389" s="342"/>
      <c r="Q1389" s="916">
        <v>1</v>
      </c>
      <c r="R1389" s="916">
        <v>12</v>
      </c>
      <c r="S1389" s="1009">
        <v>120000</v>
      </c>
    </row>
    <row r="1390" spans="1:19" s="30" customFormat="1" ht="23.25">
      <c r="A1390" s="913" t="s">
        <v>37669</v>
      </c>
      <c r="B1390" s="887" t="s">
        <v>280</v>
      </c>
      <c r="C1390" s="887" t="s">
        <v>115</v>
      </c>
      <c r="D1390" s="887" t="s">
        <v>21843</v>
      </c>
      <c r="E1390" s="342">
        <v>13000</v>
      </c>
      <c r="F1390" s="887" t="s">
        <v>23096</v>
      </c>
      <c r="G1390" s="376" t="s">
        <v>23097</v>
      </c>
      <c r="H1390" s="449" t="s">
        <v>21522</v>
      </c>
      <c r="I1390" s="449"/>
      <c r="J1390" s="449" t="s">
        <v>21518</v>
      </c>
      <c r="K1390" s="915">
        <v>1</v>
      </c>
      <c r="L1390" s="916">
        <v>12</v>
      </c>
      <c r="M1390" s="342">
        <v>155127.91</v>
      </c>
      <c r="N1390" s="916">
        <v>1</v>
      </c>
      <c r="O1390" s="916">
        <v>6</v>
      </c>
      <c r="P1390" s="342">
        <v>77988.260000000009</v>
      </c>
      <c r="Q1390" s="916">
        <v>1</v>
      </c>
      <c r="R1390" s="916">
        <v>12</v>
      </c>
      <c r="S1390" s="1009">
        <v>156000</v>
      </c>
    </row>
    <row r="1391" spans="1:19" s="30" customFormat="1" ht="23.25">
      <c r="A1391" s="913" t="s">
        <v>37669</v>
      </c>
      <c r="B1391" s="887" t="s">
        <v>280</v>
      </c>
      <c r="C1391" s="887" t="s">
        <v>115</v>
      </c>
      <c r="D1391" s="887" t="s">
        <v>22475</v>
      </c>
      <c r="E1391" s="342">
        <v>9000</v>
      </c>
      <c r="F1391" s="887" t="s">
        <v>23098</v>
      </c>
      <c r="G1391" s="376" t="s">
        <v>23099</v>
      </c>
      <c r="H1391" s="449" t="s">
        <v>21599</v>
      </c>
      <c r="I1391" s="449"/>
      <c r="J1391" s="449" t="s">
        <v>21518</v>
      </c>
      <c r="K1391" s="915">
        <v>1</v>
      </c>
      <c r="L1391" s="916">
        <v>1</v>
      </c>
      <c r="M1391" s="342">
        <v>9000</v>
      </c>
      <c r="N1391" s="917"/>
      <c r="O1391" s="917"/>
      <c r="P1391" s="342"/>
      <c r="Q1391" s="916"/>
      <c r="R1391" s="916"/>
      <c r="S1391" s="1009"/>
    </row>
    <row r="1392" spans="1:19" s="30" customFormat="1" ht="23.25">
      <c r="A1392" s="913" t="s">
        <v>37669</v>
      </c>
      <c r="B1392" s="887" t="s">
        <v>280</v>
      </c>
      <c r="C1392" s="887" t="s">
        <v>115</v>
      </c>
      <c r="D1392" s="887" t="s">
        <v>22002</v>
      </c>
      <c r="E1392" s="342">
        <v>5000</v>
      </c>
      <c r="F1392" s="887" t="s">
        <v>23100</v>
      </c>
      <c r="G1392" s="376" t="s">
        <v>23101</v>
      </c>
      <c r="H1392" s="449" t="s">
        <v>21522</v>
      </c>
      <c r="I1392" s="449"/>
      <c r="J1392" s="449" t="s">
        <v>21518</v>
      </c>
      <c r="K1392" s="915"/>
      <c r="L1392" s="916"/>
      <c r="M1392" s="342"/>
      <c r="N1392" s="916">
        <v>1</v>
      </c>
      <c r="O1392" s="916">
        <v>1</v>
      </c>
      <c r="P1392" s="342">
        <v>4500</v>
      </c>
      <c r="Q1392" s="916"/>
      <c r="R1392" s="916"/>
      <c r="S1392" s="1009"/>
    </row>
    <row r="1393" spans="1:19" s="30" customFormat="1" ht="23.25">
      <c r="A1393" s="913" t="s">
        <v>37669</v>
      </c>
      <c r="B1393" s="887" t="s">
        <v>280</v>
      </c>
      <c r="C1393" s="887" t="s">
        <v>115</v>
      </c>
      <c r="D1393" s="887" t="s">
        <v>21566</v>
      </c>
      <c r="E1393" s="342">
        <v>3000</v>
      </c>
      <c r="F1393" s="887" t="s">
        <v>23100</v>
      </c>
      <c r="G1393" s="376" t="s">
        <v>23101</v>
      </c>
      <c r="H1393" s="449" t="s">
        <v>21522</v>
      </c>
      <c r="I1393" s="449"/>
      <c r="J1393" s="449" t="s">
        <v>21518</v>
      </c>
      <c r="K1393" s="915"/>
      <c r="L1393" s="916"/>
      <c r="M1393" s="342"/>
      <c r="N1393" s="916">
        <v>1</v>
      </c>
      <c r="O1393" s="916">
        <v>1</v>
      </c>
      <c r="P1393" s="342">
        <v>1800</v>
      </c>
      <c r="Q1393" s="916"/>
      <c r="R1393" s="916"/>
      <c r="S1393" s="1009"/>
    </row>
    <row r="1394" spans="1:19" s="30" customFormat="1" ht="23.25">
      <c r="A1394" s="913" t="s">
        <v>37669</v>
      </c>
      <c r="B1394" s="887" t="s">
        <v>280</v>
      </c>
      <c r="C1394" s="887" t="s">
        <v>115</v>
      </c>
      <c r="D1394" s="887" t="s">
        <v>23102</v>
      </c>
      <c r="E1394" s="342">
        <v>7000</v>
      </c>
      <c r="F1394" s="887" t="s">
        <v>23103</v>
      </c>
      <c r="G1394" s="376" t="s">
        <v>23104</v>
      </c>
      <c r="H1394" s="449" t="s">
        <v>21569</v>
      </c>
      <c r="I1394" s="449" t="s">
        <v>21570</v>
      </c>
      <c r="J1394" s="449"/>
      <c r="K1394" s="915">
        <v>1</v>
      </c>
      <c r="L1394" s="916">
        <v>12</v>
      </c>
      <c r="M1394" s="342">
        <v>83699.089999999982</v>
      </c>
      <c r="N1394" s="916">
        <v>1</v>
      </c>
      <c r="O1394" s="916">
        <v>6</v>
      </c>
      <c r="P1394" s="342">
        <v>42000</v>
      </c>
      <c r="Q1394" s="916">
        <v>1</v>
      </c>
      <c r="R1394" s="916">
        <v>12</v>
      </c>
      <c r="S1394" s="1009">
        <v>84000</v>
      </c>
    </row>
    <row r="1395" spans="1:19" s="30" customFormat="1" ht="23.25">
      <c r="A1395" s="913" t="s">
        <v>37669</v>
      </c>
      <c r="B1395" s="887" t="s">
        <v>280</v>
      </c>
      <c r="C1395" s="887" t="s">
        <v>115</v>
      </c>
      <c r="D1395" s="887" t="s">
        <v>23105</v>
      </c>
      <c r="E1395" s="342">
        <v>10000</v>
      </c>
      <c r="F1395" s="887" t="s">
        <v>23106</v>
      </c>
      <c r="G1395" s="376" t="s">
        <v>23107</v>
      </c>
      <c r="H1395" s="449" t="s">
        <v>21599</v>
      </c>
      <c r="I1395" s="449"/>
      <c r="J1395" s="449" t="s">
        <v>21518</v>
      </c>
      <c r="K1395" s="915">
        <v>1</v>
      </c>
      <c r="L1395" s="916">
        <v>12</v>
      </c>
      <c r="M1395" s="342">
        <v>119970.14</v>
      </c>
      <c r="N1395" s="916">
        <v>1</v>
      </c>
      <c r="O1395" s="916">
        <v>6</v>
      </c>
      <c r="P1395" s="342">
        <v>60000</v>
      </c>
      <c r="Q1395" s="916">
        <v>1</v>
      </c>
      <c r="R1395" s="916">
        <v>12</v>
      </c>
      <c r="S1395" s="1009">
        <v>120000</v>
      </c>
    </row>
    <row r="1396" spans="1:19" s="30" customFormat="1" ht="23.25">
      <c r="A1396" s="913" t="s">
        <v>37669</v>
      </c>
      <c r="B1396" s="887" t="s">
        <v>280</v>
      </c>
      <c r="C1396" s="887" t="s">
        <v>115</v>
      </c>
      <c r="D1396" s="887" t="s">
        <v>23108</v>
      </c>
      <c r="E1396" s="342">
        <v>10000</v>
      </c>
      <c r="F1396" s="887" t="s">
        <v>23109</v>
      </c>
      <c r="G1396" s="376" t="s">
        <v>23110</v>
      </c>
      <c r="H1396" s="449" t="s">
        <v>21609</v>
      </c>
      <c r="I1396" s="449"/>
      <c r="J1396" s="449" t="s">
        <v>21518</v>
      </c>
      <c r="K1396" s="915">
        <v>1</v>
      </c>
      <c r="L1396" s="916">
        <v>12</v>
      </c>
      <c r="M1396" s="342">
        <v>120000</v>
      </c>
      <c r="N1396" s="916">
        <v>1</v>
      </c>
      <c r="O1396" s="916">
        <v>6</v>
      </c>
      <c r="P1396" s="342">
        <v>60000</v>
      </c>
      <c r="Q1396" s="916">
        <v>1</v>
      </c>
      <c r="R1396" s="916">
        <v>12</v>
      </c>
      <c r="S1396" s="1009">
        <v>120000</v>
      </c>
    </row>
    <row r="1397" spans="1:19" s="30" customFormat="1" ht="23.25">
      <c r="A1397" s="913" t="s">
        <v>37669</v>
      </c>
      <c r="B1397" s="887" t="s">
        <v>280</v>
      </c>
      <c r="C1397" s="887" t="s">
        <v>115</v>
      </c>
      <c r="D1397" s="887" t="s">
        <v>23111</v>
      </c>
      <c r="E1397" s="342">
        <v>3000</v>
      </c>
      <c r="F1397" s="887" t="s">
        <v>23112</v>
      </c>
      <c r="G1397" s="376" t="s">
        <v>23113</v>
      </c>
      <c r="H1397" s="449" t="s">
        <v>23114</v>
      </c>
      <c r="I1397" s="449"/>
      <c r="J1397" s="449" t="s">
        <v>21646</v>
      </c>
      <c r="K1397" s="915">
        <v>1</v>
      </c>
      <c r="L1397" s="916">
        <v>12</v>
      </c>
      <c r="M1397" s="342">
        <v>36000</v>
      </c>
      <c r="N1397" s="916">
        <v>1</v>
      </c>
      <c r="O1397" s="916">
        <v>6</v>
      </c>
      <c r="P1397" s="342">
        <v>18000</v>
      </c>
      <c r="Q1397" s="916">
        <v>1</v>
      </c>
      <c r="R1397" s="916">
        <v>12</v>
      </c>
      <c r="S1397" s="1009">
        <v>36000</v>
      </c>
    </row>
    <row r="1398" spans="1:19" s="30" customFormat="1" ht="23.25">
      <c r="A1398" s="913" t="s">
        <v>37669</v>
      </c>
      <c r="B1398" s="887" t="s">
        <v>280</v>
      </c>
      <c r="C1398" s="887" t="s">
        <v>115</v>
      </c>
      <c r="D1398" s="887" t="s">
        <v>21974</v>
      </c>
      <c r="E1398" s="342">
        <v>13000</v>
      </c>
      <c r="F1398" s="887" t="s">
        <v>23115</v>
      </c>
      <c r="G1398" s="376" t="s">
        <v>23116</v>
      </c>
      <c r="H1398" s="449" t="s">
        <v>21522</v>
      </c>
      <c r="I1398" s="449"/>
      <c r="J1398" s="449" t="s">
        <v>21518</v>
      </c>
      <c r="K1398" s="915">
        <v>1</v>
      </c>
      <c r="L1398" s="916">
        <v>12</v>
      </c>
      <c r="M1398" s="342">
        <v>156000</v>
      </c>
      <c r="N1398" s="916">
        <v>1</v>
      </c>
      <c r="O1398" s="916">
        <v>6</v>
      </c>
      <c r="P1398" s="342">
        <v>78000</v>
      </c>
      <c r="Q1398" s="916">
        <v>1</v>
      </c>
      <c r="R1398" s="916">
        <v>12</v>
      </c>
      <c r="S1398" s="1009">
        <v>156000</v>
      </c>
    </row>
    <row r="1399" spans="1:19" s="30" customFormat="1" ht="23.25">
      <c r="A1399" s="913" t="s">
        <v>37669</v>
      </c>
      <c r="B1399" s="887" t="s">
        <v>280</v>
      </c>
      <c r="C1399" s="887" t="s">
        <v>115</v>
      </c>
      <c r="D1399" s="887" t="s">
        <v>23117</v>
      </c>
      <c r="E1399" s="342">
        <v>8000</v>
      </c>
      <c r="F1399" s="887" t="s">
        <v>23118</v>
      </c>
      <c r="G1399" s="376" t="s">
        <v>23119</v>
      </c>
      <c r="H1399" s="449" t="s">
        <v>21522</v>
      </c>
      <c r="I1399" s="449"/>
      <c r="J1399" s="449" t="s">
        <v>21518</v>
      </c>
      <c r="K1399" s="915">
        <v>1</v>
      </c>
      <c r="L1399" s="916">
        <v>12</v>
      </c>
      <c r="M1399" s="342">
        <v>96000</v>
      </c>
      <c r="N1399" s="916">
        <v>1</v>
      </c>
      <c r="O1399" s="916">
        <v>6</v>
      </c>
      <c r="P1399" s="342">
        <v>47995.56</v>
      </c>
      <c r="Q1399" s="916">
        <v>1</v>
      </c>
      <c r="R1399" s="916">
        <v>12</v>
      </c>
      <c r="S1399" s="1009">
        <v>96000</v>
      </c>
    </row>
    <row r="1400" spans="1:19" s="30" customFormat="1" ht="23.25">
      <c r="A1400" s="913" t="s">
        <v>37669</v>
      </c>
      <c r="B1400" s="887" t="s">
        <v>280</v>
      </c>
      <c r="C1400" s="887" t="s">
        <v>115</v>
      </c>
      <c r="D1400" s="887" t="s">
        <v>21629</v>
      </c>
      <c r="E1400" s="342">
        <v>10000</v>
      </c>
      <c r="F1400" s="887" t="s">
        <v>23120</v>
      </c>
      <c r="G1400" s="376" t="s">
        <v>23121</v>
      </c>
      <c r="H1400" s="449" t="s">
        <v>21522</v>
      </c>
      <c r="I1400" s="449"/>
      <c r="J1400" s="449" t="s">
        <v>21518</v>
      </c>
      <c r="K1400" s="915">
        <v>1</v>
      </c>
      <c r="L1400" s="916">
        <v>2</v>
      </c>
      <c r="M1400" s="342">
        <v>20000</v>
      </c>
      <c r="N1400" s="917"/>
      <c r="O1400" s="917"/>
      <c r="P1400" s="342"/>
      <c r="Q1400" s="916"/>
      <c r="R1400" s="916"/>
      <c r="S1400" s="1009"/>
    </row>
    <row r="1401" spans="1:19" s="30" customFormat="1" ht="23.25">
      <c r="A1401" s="913" t="s">
        <v>37669</v>
      </c>
      <c r="B1401" s="887" t="s">
        <v>280</v>
      </c>
      <c r="C1401" s="887" t="s">
        <v>115</v>
      </c>
      <c r="D1401" s="887" t="s">
        <v>21620</v>
      </c>
      <c r="E1401" s="342">
        <v>12000</v>
      </c>
      <c r="F1401" s="887" t="s">
        <v>23122</v>
      </c>
      <c r="G1401" s="376" t="s">
        <v>23123</v>
      </c>
      <c r="H1401" s="449" t="s">
        <v>21522</v>
      </c>
      <c r="I1401" s="449"/>
      <c r="J1401" s="449" t="s">
        <v>21518</v>
      </c>
      <c r="K1401" s="915">
        <v>1</v>
      </c>
      <c r="L1401" s="916">
        <v>2</v>
      </c>
      <c r="M1401" s="342">
        <v>23200</v>
      </c>
      <c r="N1401" s="916">
        <v>1</v>
      </c>
      <c r="O1401" s="916">
        <v>6</v>
      </c>
      <c r="P1401" s="342">
        <v>72000</v>
      </c>
      <c r="Q1401" s="916">
        <v>1</v>
      </c>
      <c r="R1401" s="916">
        <v>12</v>
      </c>
      <c r="S1401" s="1009">
        <v>144000</v>
      </c>
    </row>
    <row r="1402" spans="1:19" s="30" customFormat="1" ht="23.25">
      <c r="A1402" s="913" t="s">
        <v>37669</v>
      </c>
      <c r="B1402" s="887" t="s">
        <v>280</v>
      </c>
      <c r="C1402" s="887" t="s">
        <v>115</v>
      </c>
      <c r="D1402" s="887" t="s">
        <v>23124</v>
      </c>
      <c r="E1402" s="342">
        <v>12000</v>
      </c>
      <c r="F1402" s="887" t="s">
        <v>23125</v>
      </c>
      <c r="G1402" s="376" t="s">
        <v>23126</v>
      </c>
      <c r="H1402" s="449" t="s">
        <v>21530</v>
      </c>
      <c r="I1402" s="449"/>
      <c r="J1402" s="449" t="s">
        <v>21518</v>
      </c>
      <c r="K1402" s="915"/>
      <c r="L1402" s="916"/>
      <c r="M1402" s="342"/>
      <c r="N1402" s="916">
        <v>1</v>
      </c>
      <c r="O1402" s="916">
        <v>1</v>
      </c>
      <c r="P1402" s="342">
        <v>12000</v>
      </c>
      <c r="Q1402" s="916"/>
      <c r="R1402" s="916"/>
      <c r="S1402" s="1009"/>
    </row>
    <row r="1403" spans="1:19" s="30" customFormat="1" ht="23.25">
      <c r="A1403" s="913" t="s">
        <v>37669</v>
      </c>
      <c r="B1403" s="887" t="s">
        <v>280</v>
      </c>
      <c r="C1403" s="887" t="s">
        <v>115</v>
      </c>
      <c r="D1403" s="887" t="s">
        <v>21554</v>
      </c>
      <c r="E1403" s="342">
        <v>15000</v>
      </c>
      <c r="F1403" s="887" t="s">
        <v>23127</v>
      </c>
      <c r="G1403" s="376" t="s">
        <v>23128</v>
      </c>
      <c r="H1403" s="449" t="s">
        <v>21522</v>
      </c>
      <c r="I1403" s="449"/>
      <c r="J1403" s="449" t="s">
        <v>21518</v>
      </c>
      <c r="K1403" s="915">
        <v>1</v>
      </c>
      <c r="L1403" s="916">
        <v>4</v>
      </c>
      <c r="M1403" s="342">
        <v>55000</v>
      </c>
      <c r="N1403" s="917"/>
      <c r="O1403" s="917"/>
      <c r="P1403" s="342"/>
      <c r="Q1403" s="916"/>
      <c r="R1403" s="916"/>
      <c r="S1403" s="1009"/>
    </row>
    <row r="1404" spans="1:19" s="30" customFormat="1" ht="23.25">
      <c r="A1404" s="913" t="s">
        <v>37669</v>
      </c>
      <c r="B1404" s="887" t="s">
        <v>280</v>
      </c>
      <c r="C1404" s="887" t="s">
        <v>115</v>
      </c>
      <c r="D1404" s="887" t="s">
        <v>21617</v>
      </c>
      <c r="E1404" s="342">
        <v>12000</v>
      </c>
      <c r="F1404" s="887" t="s">
        <v>23129</v>
      </c>
      <c r="G1404" s="376" t="s">
        <v>23130</v>
      </c>
      <c r="H1404" s="449" t="s">
        <v>22729</v>
      </c>
      <c r="I1404" s="449" t="s">
        <v>21570</v>
      </c>
      <c r="J1404" s="449"/>
      <c r="K1404" s="915">
        <v>1</v>
      </c>
      <c r="L1404" s="916">
        <v>12</v>
      </c>
      <c r="M1404" s="342">
        <v>143959.16</v>
      </c>
      <c r="N1404" s="916">
        <v>1</v>
      </c>
      <c r="O1404" s="916">
        <v>6</v>
      </c>
      <c r="P1404" s="342">
        <v>71988.33</v>
      </c>
      <c r="Q1404" s="916">
        <v>1</v>
      </c>
      <c r="R1404" s="916">
        <v>12</v>
      </c>
      <c r="S1404" s="1009">
        <v>144000</v>
      </c>
    </row>
    <row r="1405" spans="1:19" s="30" customFormat="1" ht="23.25">
      <c r="A1405" s="913" t="s">
        <v>37669</v>
      </c>
      <c r="B1405" s="887" t="s">
        <v>280</v>
      </c>
      <c r="C1405" s="887" t="s">
        <v>115</v>
      </c>
      <c r="D1405" s="887" t="s">
        <v>23131</v>
      </c>
      <c r="E1405" s="342">
        <v>13000</v>
      </c>
      <c r="F1405" s="887" t="s">
        <v>23132</v>
      </c>
      <c r="G1405" s="376" t="s">
        <v>23133</v>
      </c>
      <c r="H1405" s="449" t="s">
        <v>21635</v>
      </c>
      <c r="I1405" s="449"/>
      <c r="J1405" s="449" t="s">
        <v>21518</v>
      </c>
      <c r="K1405" s="915">
        <v>1</v>
      </c>
      <c r="L1405" s="916">
        <v>12</v>
      </c>
      <c r="M1405" s="342">
        <v>155983.75</v>
      </c>
      <c r="N1405" s="916">
        <v>1</v>
      </c>
      <c r="O1405" s="916">
        <v>6</v>
      </c>
      <c r="P1405" s="342">
        <v>78000</v>
      </c>
      <c r="Q1405" s="916">
        <v>1</v>
      </c>
      <c r="R1405" s="916">
        <v>12</v>
      </c>
      <c r="S1405" s="1009">
        <v>156000</v>
      </c>
    </row>
    <row r="1406" spans="1:19" s="30" customFormat="1" ht="23.25">
      <c r="A1406" s="913" t="s">
        <v>37669</v>
      </c>
      <c r="B1406" s="887" t="s">
        <v>280</v>
      </c>
      <c r="C1406" s="887" t="s">
        <v>115</v>
      </c>
      <c r="D1406" s="887" t="s">
        <v>23134</v>
      </c>
      <c r="E1406" s="342">
        <v>3500</v>
      </c>
      <c r="F1406" s="887" t="s">
        <v>23135</v>
      </c>
      <c r="G1406" s="376" t="s">
        <v>23136</v>
      </c>
      <c r="H1406" s="449" t="s">
        <v>21643</v>
      </c>
      <c r="I1406" s="449"/>
      <c r="J1406" s="449" t="s">
        <v>21646</v>
      </c>
      <c r="K1406" s="915">
        <v>1</v>
      </c>
      <c r="L1406" s="916">
        <v>12</v>
      </c>
      <c r="M1406" s="342">
        <v>41984.93</v>
      </c>
      <c r="N1406" s="916">
        <v>1</v>
      </c>
      <c r="O1406" s="916">
        <v>6</v>
      </c>
      <c r="P1406" s="342">
        <v>21000</v>
      </c>
      <c r="Q1406" s="916">
        <v>1</v>
      </c>
      <c r="R1406" s="916">
        <v>12</v>
      </c>
      <c r="S1406" s="1009">
        <v>42000</v>
      </c>
    </row>
    <row r="1407" spans="1:19" s="30" customFormat="1" ht="23.25">
      <c r="A1407" s="913" t="s">
        <v>37669</v>
      </c>
      <c r="B1407" s="887" t="s">
        <v>280</v>
      </c>
      <c r="C1407" s="887" t="s">
        <v>115</v>
      </c>
      <c r="D1407" s="887" t="s">
        <v>21888</v>
      </c>
      <c r="E1407" s="342">
        <v>8000</v>
      </c>
      <c r="F1407" s="887" t="s">
        <v>23137</v>
      </c>
      <c r="G1407" s="376" t="s">
        <v>23138</v>
      </c>
      <c r="H1407" s="449" t="s">
        <v>21623</v>
      </c>
      <c r="I1407" s="449" t="s">
        <v>21570</v>
      </c>
      <c r="J1407" s="449"/>
      <c r="K1407" s="915">
        <v>1</v>
      </c>
      <c r="L1407" s="916">
        <v>12</v>
      </c>
      <c r="M1407" s="342">
        <v>96000</v>
      </c>
      <c r="N1407" s="916">
        <v>1</v>
      </c>
      <c r="O1407" s="916">
        <v>6</v>
      </c>
      <c r="P1407" s="342">
        <v>47998.33</v>
      </c>
      <c r="Q1407" s="916">
        <v>1</v>
      </c>
      <c r="R1407" s="916">
        <v>12</v>
      </c>
      <c r="S1407" s="1009">
        <v>96000</v>
      </c>
    </row>
    <row r="1408" spans="1:19" s="30" customFormat="1" ht="23.25">
      <c r="A1408" s="913" t="s">
        <v>37669</v>
      </c>
      <c r="B1408" s="887" t="s">
        <v>280</v>
      </c>
      <c r="C1408" s="887" t="s">
        <v>115</v>
      </c>
      <c r="D1408" s="887" t="s">
        <v>21756</v>
      </c>
      <c r="E1408" s="342">
        <v>10000</v>
      </c>
      <c r="F1408" s="887" t="s">
        <v>23139</v>
      </c>
      <c r="G1408" s="376" t="s">
        <v>23140</v>
      </c>
      <c r="H1408" s="449" t="s">
        <v>21599</v>
      </c>
      <c r="I1408" s="449"/>
      <c r="J1408" s="449" t="s">
        <v>21518</v>
      </c>
      <c r="K1408" s="915">
        <v>1</v>
      </c>
      <c r="L1408" s="916">
        <v>12</v>
      </c>
      <c r="M1408" s="342">
        <v>119666.67</v>
      </c>
      <c r="N1408" s="916">
        <v>1</v>
      </c>
      <c r="O1408" s="916">
        <v>6</v>
      </c>
      <c r="P1408" s="342">
        <v>60000</v>
      </c>
      <c r="Q1408" s="916">
        <v>1</v>
      </c>
      <c r="R1408" s="916">
        <v>12</v>
      </c>
      <c r="S1408" s="1009">
        <v>120000</v>
      </c>
    </row>
    <row r="1409" spans="1:19" s="30" customFormat="1" ht="23.25">
      <c r="A1409" s="913" t="s">
        <v>37669</v>
      </c>
      <c r="B1409" s="887" t="s">
        <v>280</v>
      </c>
      <c r="C1409" s="887" t="s">
        <v>115</v>
      </c>
      <c r="D1409" s="887" t="s">
        <v>21554</v>
      </c>
      <c r="E1409" s="342">
        <v>15000</v>
      </c>
      <c r="F1409" s="887" t="s">
        <v>23141</v>
      </c>
      <c r="G1409" s="376" t="s">
        <v>23142</v>
      </c>
      <c r="H1409" s="449" t="s">
        <v>21522</v>
      </c>
      <c r="I1409" s="449"/>
      <c r="J1409" s="449" t="s">
        <v>21518</v>
      </c>
      <c r="K1409" s="915">
        <v>1</v>
      </c>
      <c r="L1409" s="916">
        <v>12</v>
      </c>
      <c r="M1409" s="342">
        <v>179981.25</v>
      </c>
      <c r="N1409" s="916">
        <v>1</v>
      </c>
      <c r="O1409" s="916">
        <v>6</v>
      </c>
      <c r="P1409" s="342">
        <v>90000</v>
      </c>
      <c r="Q1409" s="916">
        <v>1</v>
      </c>
      <c r="R1409" s="916">
        <v>12</v>
      </c>
      <c r="S1409" s="1009">
        <v>180000</v>
      </c>
    </row>
    <row r="1410" spans="1:19" s="30" customFormat="1" ht="23.25">
      <c r="A1410" s="913" t="s">
        <v>37669</v>
      </c>
      <c r="B1410" s="887" t="s">
        <v>280</v>
      </c>
      <c r="C1410" s="887" t="s">
        <v>115</v>
      </c>
      <c r="D1410" s="887" t="s">
        <v>21652</v>
      </c>
      <c r="E1410" s="342">
        <v>11000</v>
      </c>
      <c r="F1410" s="887" t="s">
        <v>23143</v>
      </c>
      <c r="G1410" s="376" t="s">
        <v>23144</v>
      </c>
      <c r="H1410" s="449" t="s">
        <v>21522</v>
      </c>
      <c r="I1410" s="449"/>
      <c r="J1410" s="449" t="s">
        <v>21518</v>
      </c>
      <c r="K1410" s="915">
        <v>1</v>
      </c>
      <c r="L1410" s="916">
        <v>12</v>
      </c>
      <c r="M1410" s="342">
        <v>132000</v>
      </c>
      <c r="N1410" s="916">
        <v>1</v>
      </c>
      <c r="O1410" s="916">
        <v>6</v>
      </c>
      <c r="P1410" s="342">
        <v>65970.2</v>
      </c>
      <c r="Q1410" s="916">
        <v>1</v>
      </c>
      <c r="R1410" s="916">
        <v>12</v>
      </c>
      <c r="S1410" s="1009">
        <v>132000</v>
      </c>
    </row>
    <row r="1411" spans="1:19" s="30" customFormat="1" ht="23.25">
      <c r="A1411" s="913" t="s">
        <v>37669</v>
      </c>
      <c r="B1411" s="887" t="s">
        <v>280</v>
      </c>
      <c r="C1411" s="887" t="s">
        <v>115</v>
      </c>
      <c r="D1411" s="887" t="s">
        <v>21610</v>
      </c>
      <c r="E1411" s="342">
        <v>10000</v>
      </c>
      <c r="F1411" s="887" t="s">
        <v>23145</v>
      </c>
      <c r="G1411" s="376" t="s">
        <v>23146</v>
      </c>
      <c r="H1411" s="449" t="s">
        <v>21522</v>
      </c>
      <c r="I1411" s="449"/>
      <c r="J1411" s="449" t="s">
        <v>21518</v>
      </c>
      <c r="K1411" s="915">
        <v>1</v>
      </c>
      <c r="L1411" s="916">
        <v>12</v>
      </c>
      <c r="M1411" s="342">
        <v>114666.67</v>
      </c>
      <c r="N1411" s="916">
        <v>1</v>
      </c>
      <c r="O1411" s="916">
        <v>6</v>
      </c>
      <c r="P1411" s="342">
        <v>60000</v>
      </c>
      <c r="Q1411" s="916">
        <v>1</v>
      </c>
      <c r="R1411" s="916">
        <v>12</v>
      </c>
      <c r="S1411" s="1009">
        <v>120000</v>
      </c>
    </row>
    <row r="1412" spans="1:19" s="30" customFormat="1" ht="23.25">
      <c r="A1412" s="913" t="s">
        <v>37669</v>
      </c>
      <c r="B1412" s="887" t="s">
        <v>280</v>
      </c>
      <c r="C1412" s="887" t="s">
        <v>115</v>
      </c>
      <c r="D1412" s="887" t="s">
        <v>21549</v>
      </c>
      <c r="E1412" s="342">
        <v>12000</v>
      </c>
      <c r="F1412" s="887" t="s">
        <v>23147</v>
      </c>
      <c r="G1412" s="376" t="s">
        <v>23148</v>
      </c>
      <c r="H1412" s="449" t="s">
        <v>23149</v>
      </c>
      <c r="I1412" s="449"/>
      <c r="J1412" s="449" t="s">
        <v>21518</v>
      </c>
      <c r="K1412" s="915">
        <v>1</v>
      </c>
      <c r="L1412" s="916">
        <v>3</v>
      </c>
      <c r="M1412" s="342">
        <v>36000</v>
      </c>
      <c r="N1412" s="917"/>
      <c r="O1412" s="917"/>
      <c r="P1412" s="342"/>
      <c r="Q1412" s="916"/>
      <c r="R1412" s="916"/>
      <c r="S1412" s="1009"/>
    </row>
    <row r="1413" spans="1:19" s="30" customFormat="1" ht="23.25">
      <c r="A1413" s="913" t="s">
        <v>37669</v>
      </c>
      <c r="B1413" s="887" t="s">
        <v>280</v>
      </c>
      <c r="C1413" s="887" t="s">
        <v>115</v>
      </c>
      <c r="D1413" s="887" t="s">
        <v>22190</v>
      </c>
      <c r="E1413" s="342">
        <v>10000</v>
      </c>
      <c r="F1413" s="887" t="s">
        <v>23150</v>
      </c>
      <c r="G1413" s="376" t="s">
        <v>23151</v>
      </c>
      <c r="H1413" s="449" t="s">
        <v>21517</v>
      </c>
      <c r="I1413" s="449"/>
      <c r="J1413" s="449" t="s">
        <v>21518</v>
      </c>
      <c r="K1413" s="915"/>
      <c r="L1413" s="916"/>
      <c r="M1413" s="342"/>
      <c r="N1413" s="916">
        <v>1</v>
      </c>
      <c r="O1413" s="916">
        <v>4</v>
      </c>
      <c r="P1413" s="342">
        <v>36996.53</v>
      </c>
      <c r="Q1413" s="916">
        <v>1</v>
      </c>
      <c r="R1413" s="916">
        <v>12</v>
      </c>
      <c r="S1413" s="1009">
        <v>120000</v>
      </c>
    </row>
    <row r="1414" spans="1:19" s="30" customFormat="1" ht="23.25">
      <c r="A1414" s="913" t="s">
        <v>37669</v>
      </c>
      <c r="B1414" s="887" t="s">
        <v>280</v>
      </c>
      <c r="C1414" s="887" t="s">
        <v>115</v>
      </c>
      <c r="D1414" s="887" t="s">
        <v>23153</v>
      </c>
      <c r="E1414" s="342">
        <v>13000</v>
      </c>
      <c r="F1414" s="887" t="s">
        <v>23154</v>
      </c>
      <c r="G1414" s="376" t="s">
        <v>23155</v>
      </c>
      <c r="H1414" s="449" t="s">
        <v>21517</v>
      </c>
      <c r="I1414" s="449"/>
      <c r="J1414" s="449" t="s">
        <v>21518</v>
      </c>
      <c r="K1414" s="915"/>
      <c r="L1414" s="916"/>
      <c r="M1414" s="342"/>
      <c r="N1414" s="916">
        <v>1</v>
      </c>
      <c r="O1414" s="916">
        <v>2</v>
      </c>
      <c r="P1414" s="342">
        <v>26801.67</v>
      </c>
      <c r="Q1414" s="916">
        <v>1</v>
      </c>
      <c r="R1414" s="916">
        <v>12</v>
      </c>
      <c r="S1414" s="1009">
        <v>156000</v>
      </c>
    </row>
    <row r="1415" spans="1:19" s="30" customFormat="1" ht="23.25">
      <c r="A1415" s="913" t="s">
        <v>37669</v>
      </c>
      <c r="B1415" s="887" t="s">
        <v>280</v>
      </c>
      <c r="C1415" s="887" t="s">
        <v>115</v>
      </c>
      <c r="D1415" s="887" t="s">
        <v>23156</v>
      </c>
      <c r="E1415" s="342">
        <v>7000</v>
      </c>
      <c r="F1415" s="887" t="s">
        <v>23157</v>
      </c>
      <c r="G1415" s="376" t="s">
        <v>23158</v>
      </c>
      <c r="H1415" s="449" t="s">
        <v>23159</v>
      </c>
      <c r="I1415" s="449"/>
      <c r="J1415" s="449" t="s">
        <v>21518</v>
      </c>
      <c r="K1415" s="915">
        <v>1</v>
      </c>
      <c r="L1415" s="916">
        <v>12</v>
      </c>
      <c r="M1415" s="342">
        <v>84000</v>
      </c>
      <c r="N1415" s="916">
        <v>1</v>
      </c>
      <c r="O1415" s="916">
        <v>6</v>
      </c>
      <c r="P1415" s="342">
        <v>42000</v>
      </c>
      <c r="Q1415" s="916">
        <v>1</v>
      </c>
      <c r="R1415" s="916">
        <v>12</v>
      </c>
      <c r="S1415" s="1009">
        <v>84000</v>
      </c>
    </row>
    <row r="1416" spans="1:19" s="30" customFormat="1" ht="23.25">
      <c r="A1416" s="913" t="s">
        <v>37669</v>
      </c>
      <c r="B1416" s="887" t="s">
        <v>280</v>
      </c>
      <c r="C1416" s="887" t="s">
        <v>115</v>
      </c>
      <c r="D1416" s="887" t="s">
        <v>21527</v>
      </c>
      <c r="E1416" s="342">
        <v>11000</v>
      </c>
      <c r="F1416" s="887" t="s">
        <v>23160</v>
      </c>
      <c r="G1416" s="376" t="s">
        <v>23161</v>
      </c>
      <c r="H1416" s="449" t="s">
        <v>21522</v>
      </c>
      <c r="I1416" s="449"/>
      <c r="J1416" s="449" t="s">
        <v>21518</v>
      </c>
      <c r="K1416" s="915">
        <v>1</v>
      </c>
      <c r="L1416" s="916">
        <v>12</v>
      </c>
      <c r="M1416" s="342">
        <v>132000</v>
      </c>
      <c r="N1416" s="916">
        <v>1</v>
      </c>
      <c r="O1416" s="916">
        <v>6</v>
      </c>
      <c r="P1416" s="342">
        <v>66000</v>
      </c>
      <c r="Q1416" s="916">
        <v>1</v>
      </c>
      <c r="R1416" s="916">
        <v>12</v>
      </c>
      <c r="S1416" s="1009">
        <v>132000</v>
      </c>
    </row>
    <row r="1417" spans="1:19" s="30" customFormat="1" ht="23.25">
      <c r="A1417" s="913" t="s">
        <v>37669</v>
      </c>
      <c r="B1417" s="887" t="s">
        <v>280</v>
      </c>
      <c r="C1417" s="887" t="s">
        <v>115</v>
      </c>
      <c r="D1417" s="887" t="s">
        <v>21554</v>
      </c>
      <c r="E1417" s="342">
        <v>15000</v>
      </c>
      <c r="F1417" s="887" t="s">
        <v>23162</v>
      </c>
      <c r="G1417" s="376" t="s">
        <v>23163</v>
      </c>
      <c r="H1417" s="449" t="s">
        <v>21522</v>
      </c>
      <c r="I1417" s="449"/>
      <c r="J1417" s="449" t="s">
        <v>21518</v>
      </c>
      <c r="K1417" s="915">
        <v>1</v>
      </c>
      <c r="L1417" s="916">
        <v>8</v>
      </c>
      <c r="M1417" s="342">
        <v>122500</v>
      </c>
      <c r="N1417" s="916">
        <v>1</v>
      </c>
      <c r="O1417" s="916">
        <v>1</v>
      </c>
      <c r="P1417" s="342">
        <v>15000</v>
      </c>
      <c r="Q1417" s="916"/>
      <c r="R1417" s="916"/>
      <c r="S1417" s="1009"/>
    </row>
    <row r="1418" spans="1:19" s="30" customFormat="1" ht="23.25">
      <c r="A1418" s="913" t="s">
        <v>37669</v>
      </c>
      <c r="B1418" s="887" t="s">
        <v>280</v>
      </c>
      <c r="C1418" s="887" t="s">
        <v>115</v>
      </c>
      <c r="D1418" s="887" t="s">
        <v>22276</v>
      </c>
      <c r="E1418" s="342">
        <v>14000</v>
      </c>
      <c r="F1418" s="887" t="s">
        <v>23164</v>
      </c>
      <c r="G1418" s="376" t="s">
        <v>23165</v>
      </c>
      <c r="H1418" s="449" t="s">
        <v>21517</v>
      </c>
      <c r="I1418" s="449"/>
      <c r="J1418" s="449" t="s">
        <v>21518</v>
      </c>
      <c r="K1418" s="915"/>
      <c r="L1418" s="916"/>
      <c r="M1418" s="342"/>
      <c r="N1418" s="916">
        <v>1</v>
      </c>
      <c r="O1418" s="916">
        <v>4</v>
      </c>
      <c r="P1418" s="342">
        <v>49000</v>
      </c>
      <c r="Q1418" s="916">
        <v>1</v>
      </c>
      <c r="R1418" s="916">
        <v>12</v>
      </c>
      <c r="S1418" s="1009">
        <v>168000</v>
      </c>
    </row>
    <row r="1419" spans="1:19" s="30" customFormat="1" ht="23.25">
      <c r="A1419" s="913" t="s">
        <v>37669</v>
      </c>
      <c r="B1419" s="887" t="s">
        <v>280</v>
      </c>
      <c r="C1419" s="887" t="s">
        <v>115</v>
      </c>
      <c r="D1419" s="887" t="s">
        <v>22052</v>
      </c>
      <c r="E1419" s="342">
        <v>8000</v>
      </c>
      <c r="F1419" s="887" t="s">
        <v>23166</v>
      </c>
      <c r="G1419" s="376" t="s">
        <v>23167</v>
      </c>
      <c r="H1419" s="449" t="s">
        <v>21522</v>
      </c>
      <c r="I1419" s="449"/>
      <c r="J1419" s="449" t="s">
        <v>21518</v>
      </c>
      <c r="K1419" s="915">
        <v>1</v>
      </c>
      <c r="L1419" s="916">
        <v>12</v>
      </c>
      <c r="M1419" s="342">
        <v>96000</v>
      </c>
      <c r="N1419" s="916">
        <v>1</v>
      </c>
      <c r="O1419" s="916">
        <v>6</v>
      </c>
      <c r="P1419" s="342">
        <v>48000</v>
      </c>
      <c r="Q1419" s="916">
        <v>1</v>
      </c>
      <c r="R1419" s="916">
        <v>12</v>
      </c>
      <c r="S1419" s="1009">
        <v>96000</v>
      </c>
    </row>
    <row r="1420" spans="1:19" s="30" customFormat="1" ht="23.25">
      <c r="A1420" s="913" t="s">
        <v>37669</v>
      </c>
      <c r="B1420" s="887" t="s">
        <v>280</v>
      </c>
      <c r="C1420" s="887" t="s">
        <v>115</v>
      </c>
      <c r="D1420" s="887" t="s">
        <v>21987</v>
      </c>
      <c r="E1420" s="342">
        <v>13000</v>
      </c>
      <c r="F1420" s="887" t="s">
        <v>23168</v>
      </c>
      <c r="G1420" s="376" t="s">
        <v>23169</v>
      </c>
      <c r="H1420" s="449" t="s">
        <v>21522</v>
      </c>
      <c r="I1420" s="449"/>
      <c r="J1420" s="449" t="s">
        <v>21518</v>
      </c>
      <c r="K1420" s="915">
        <v>1</v>
      </c>
      <c r="L1420" s="916">
        <v>10</v>
      </c>
      <c r="M1420" s="342">
        <v>129110.76000000001</v>
      </c>
      <c r="N1420" s="916">
        <v>1</v>
      </c>
      <c r="O1420" s="916">
        <v>6</v>
      </c>
      <c r="P1420" s="342">
        <v>77985.56</v>
      </c>
      <c r="Q1420" s="916"/>
      <c r="R1420" s="916"/>
      <c r="S1420" s="1009"/>
    </row>
    <row r="1421" spans="1:19" s="30" customFormat="1" ht="23.25">
      <c r="A1421" s="913" t="s">
        <v>37669</v>
      </c>
      <c r="B1421" s="887" t="s">
        <v>280</v>
      </c>
      <c r="C1421" s="887" t="s">
        <v>115</v>
      </c>
      <c r="D1421" s="887" t="s">
        <v>21610</v>
      </c>
      <c r="E1421" s="342">
        <v>10000</v>
      </c>
      <c r="F1421" s="887" t="s">
        <v>23170</v>
      </c>
      <c r="G1421" s="376" t="s">
        <v>23171</v>
      </c>
      <c r="H1421" s="449" t="s">
        <v>21522</v>
      </c>
      <c r="I1421" s="449"/>
      <c r="J1421" s="449" t="s">
        <v>21518</v>
      </c>
      <c r="K1421" s="915"/>
      <c r="L1421" s="916"/>
      <c r="M1421" s="342"/>
      <c r="N1421" s="916">
        <v>1</v>
      </c>
      <c r="O1421" s="916">
        <v>3</v>
      </c>
      <c r="P1421" s="342">
        <v>29000</v>
      </c>
      <c r="Q1421" s="916"/>
      <c r="R1421" s="916"/>
      <c r="S1421" s="1009"/>
    </row>
    <row r="1422" spans="1:19" s="30" customFormat="1" ht="23.25">
      <c r="A1422" s="913" t="s">
        <v>37669</v>
      </c>
      <c r="B1422" s="887" t="s">
        <v>280</v>
      </c>
      <c r="C1422" s="887" t="s">
        <v>115</v>
      </c>
      <c r="D1422" s="887" t="s">
        <v>21620</v>
      </c>
      <c r="E1422" s="342">
        <v>12000</v>
      </c>
      <c r="F1422" s="887" t="s">
        <v>23172</v>
      </c>
      <c r="G1422" s="376" t="s">
        <v>23173</v>
      </c>
      <c r="H1422" s="449" t="s">
        <v>21522</v>
      </c>
      <c r="I1422" s="449"/>
      <c r="J1422" s="449" t="s">
        <v>21518</v>
      </c>
      <c r="K1422" s="915">
        <v>1</v>
      </c>
      <c r="L1422" s="916">
        <v>8</v>
      </c>
      <c r="M1422" s="342">
        <v>89600</v>
      </c>
      <c r="N1422" s="916">
        <v>1</v>
      </c>
      <c r="O1422" s="916">
        <v>6</v>
      </c>
      <c r="P1422" s="342">
        <v>72000</v>
      </c>
      <c r="Q1422" s="916">
        <v>1</v>
      </c>
      <c r="R1422" s="916">
        <v>12</v>
      </c>
      <c r="S1422" s="1009">
        <v>144000</v>
      </c>
    </row>
    <row r="1423" spans="1:19" s="30" customFormat="1" ht="23.25">
      <c r="A1423" s="913" t="s">
        <v>37669</v>
      </c>
      <c r="B1423" s="887" t="s">
        <v>280</v>
      </c>
      <c r="C1423" s="887" t="s">
        <v>115</v>
      </c>
      <c r="D1423" s="887" t="s">
        <v>21987</v>
      </c>
      <c r="E1423" s="342">
        <v>13000</v>
      </c>
      <c r="F1423" s="887" t="s">
        <v>23174</v>
      </c>
      <c r="G1423" s="376" t="s">
        <v>23175</v>
      </c>
      <c r="H1423" s="449" t="s">
        <v>21530</v>
      </c>
      <c r="I1423" s="449"/>
      <c r="J1423" s="449" t="s">
        <v>21518</v>
      </c>
      <c r="K1423" s="915"/>
      <c r="L1423" s="916"/>
      <c r="M1423" s="342"/>
      <c r="N1423" s="916">
        <v>1</v>
      </c>
      <c r="O1423" s="916">
        <v>4</v>
      </c>
      <c r="P1423" s="342">
        <v>46363.96</v>
      </c>
      <c r="Q1423" s="916">
        <v>1</v>
      </c>
      <c r="R1423" s="916">
        <v>12</v>
      </c>
      <c r="S1423" s="1009">
        <v>156000</v>
      </c>
    </row>
    <row r="1424" spans="1:19" s="30" customFormat="1" ht="23.25">
      <c r="A1424" s="913" t="s">
        <v>37669</v>
      </c>
      <c r="B1424" s="887" t="s">
        <v>280</v>
      </c>
      <c r="C1424" s="887" t="s">
        <v>115</v>
      </c>
      <c r="D1424" s="887" t="s">
        <v>21746</v>
      </c>
      <c r="E1424" s="342">
        <v>14500</v>
      </c>
      <c r="F1424" s="887" t="s">
        <v>23176</v>
      </c>
      <c r="G1424" s="376" t="s">
        <v>23177</v>
      </c>
      <c r="H1424" s="449" t="s">
        <v>21517</v>
      </c>
      <c r="I1424" s="449"/>
      <c r="J1424" s="449" t="s">
        <v>21518</v>
      </c>
      <c r="K1424" s="915">
        <v>1</v>
      </c>
      <c r="L1424" s="916">
        <v>3</v>
      </c>
      <c r="M1424" s="342">
        <v>42050</v>
      </c>
      <c r="N1424" s="916">
        <v>1</v>
      </c>
      <c r="O1424" s="916">
        <v>6</v>
      </c>
      <c r="P1424" s="342">
        <v>87000</v>
      </c>
      <c r="Q1424" s="916">
        <v>1</v>
      </c>
      <c r="R1424" s="916">
        <v>12</v>
      </c>
      <c r="S1424" s="1009">
        <v>174000</v>
      </c>
    </row>
    <row r="1425" spans="1:19" s="30" customFormat="1" ht="23.25">
      <c r="A1425" s="913" t="s">
        <v>37669</v>
      </c>
      <c r="B1425" s="887" t="s">
        <v>280</v>
      </c>
      <c r="C1425" s="887" t="s">
        <v>115</v>
      </c>
      <c r="D1425" s="887" t="s">
        <v>21613</v>
      </c>
      <c r="E1425" s="342">
        <v>13000</v>
      </c>
      <c r="F1425" s="887" t="s">
        <v>23178</v>
      </c>
      <c r="G1425" s="376" t="s">
        <v>23179</v>
      </c>
      <c r="H1425" s="449" t="s">
        <v>21517</v>
      </c>
      <c r="I1425" s="449"/>
      <c r="J1425" s="449" t="s">
        <v>21518</v>
      </c>
      <c r="K1425" s="915"/>
      <c r="L1425" s="916"/>
      <c r="M1425" s="342"/>
      <c r="N1425" s="916">
        <v>1</v>
      </c>
      <c r="O1425" s="916">
        <v>5</v>
      </c>
      <c r="P1425" s="342">
        <v>61100</v>
      </c>
      <c r="Q1425" s="916">
        <v>1</v>
      </c>
      <c r="R1425" s="916">
        <v>12</v>
      </c>
      <c r="S1425" s="1009">
        <v>156000</v>
      </c>
    </row>
    <row r="1426" spans="1:19" s="30" customFormat="1" ht="23.25">
      <c r="A1426" s="913" t="s">
        <v>37669</v>
      </c>
      <c r="B1426" s="887" t="s">
        <v>280</v>
      </c>
      <c r="C1426" s="887" t="s">
        <v>115</v>
      </c>
      <c r="D1426" s="887" t="s">
        <v>21531</v>
      </c>
      <c r="E1426" s="342">
        <v>10000</v>
      </c>
      <c r="F1426" s="887" t="s">
        <v>23180</v>
      </c>
      <c r="G1426" s="376" t="s">
        <v>23181</v>
      </c>
      <c r="H1426" s="449" t="s">
        <v>21522</v>
      </c>
      <c r="I1426" s="449"/>
      <c r="J1426" s="449" t="s">
        <v>21518</v>
      </c>
      <c r="K1426" s="915">
        <v>1</v>
      </c>
      <c r="L1426" s="916">
        <v>12</v>
      </c>
      <c r="M1426" s="342">
        <v>120000</v>
      </c>
      <c r="N1426" s="916">
        <v>1</v>
      </c>
      <c r="O1426" s="916">
        <v>6</v>
      </c>
      <c r="P1426" s="342">
        <v>59997.919999999998</v>
      </c>
      <c r="Q1426" s="916">
        <v>1</v>
      </c>
      <c r="R1426" s="916">
        <v>12</v>
      </c>
      <c r="S1426" s="1009">
        <v>120000</v>
      </c>
    </row>
    <row r="1427" spans="1:19" s="30" customFormat="1" ht="23.25">
      <c r="A1427" s="913" t="s">
        <v>37669</v>
      </c>
      <c r="B1427" s="887" t="s">
        <v>280</v>
      </c>
      <c r="C1427" s="887" t="s">
        <v>115</v>
      </c>
      <c r="D1427" s="887" t="s">
        <v>22112</v>
      </c>
      <c r="E1427" s="342">
        <v>12000</v>
      </c>
      <c r="F1427" s="887" t="s">
        <v>23182</v>
      </c>
      <c r="G1427" s="376" t="s">
        <v>23183</v>
      </c>
      <c r="H1427" s="449" t="s">
        <v>21623</v>
      </c>
      <c r="I1427" s="449"/>
      <c r="J1427" s="449" t="s">
        <v>21518</v>
      </c>
      <c r="K1427" s="915">
        <v>1</v>
      </c>
      <c r="L1427" s="916">
        <v>1</v>
      </c>
      <c r="M1427" s="342">
        <v>12000</v>
      </c>
      <c r="N1427" s="917"/>
      <c r="O1427" s="917"/>
      <c r="P1427" s="342"/>
      <c r="Q1427" s="916"/>
      <c r="R1427" s="916"/>
      <c r="S1427" s="1009"/>
    </row>
    <row r="1428" spans="1:19" s="30" customFormat="1" ht="23.25">
      <c r="A1428" s="913" t="s">
        <v>37669</v>
      </c>
      <c r="B1428" s="887" t="s">
        <v>280</v>
      </c>
      <c r="C1428" s="887" t="s">
        <v>115</v>
      </c>
      <c r="D1428" s="887" t="s">
        <v>21643</v>
      </c>
      <c r="E1428" s="342">
        <v>5500</v>
      </c>
      <c r="F1428" s="887" t="s">
        <v>23184</v>
      </c>
      <c r="G1428" s="376" t="s">
        <v>23185</v>
      </c>
      <c r="H1428" s="449" t="s">
        <v>21896</v>
      </c>
      <c r="I1428" s="449" t="s">
        <v>21604</v>
      </c>
      <c r="J1428" s="449"/>
      <c r="K1428" s="915">
        <v>1</v>
      </c>
      <c r="L1428" s="916">
        <v>12</v>
      </c>
      <c r="M1428" s="342">
        <v>66000</v>
      </c>
      <c r="N1428" s="916">
        <v>1</v>
      </c>
      <c r="O1428" s="916">
        <v>6</v>
      </c>
      <c r="P1428" s="342">
        <v>32993.89</v>
      </c>
      <c r="Q1428" s="916">
        <v>1</v>
      </c>
      <c r="R1428" s="916">
        <v>12</v>
      </c>
      <c r="S1428" s="1009">
        <v>66000</v>
      </c>
    </row>
    <row r="1429" spans="1:19" s="30" customFormat="1" ht="23.25">
      <c r="A1429" s="913" t="s">
        <v>37669</v>
      </c>
      <c r="B1429" s="887" t="s">
        <v>280</v>
      </c>
      <c r="C1429" s="887" t="s">
        <v>115</v>
      </c>
      <c r="D1429" s="887" t="s">
        <v>21610</v>
      </c>
      <c r="E1429" s="342">
        <v>10000</v>
      </c>
      <c r="F1429" s="887" t="s">
        <v>23186</v>
      </c>
      <c r="G1429" s="376" t="s">
        <v>23187</v>
      </c>
      <c r="H1429" s="449" t="s">
        <v>21522</v>
      </c>
      <c r="I1429" s="449"/>
      <c r="J1429" s="449" t="s">
        <v>21518</v>
      </c>
      <c r="K1429" s="915"/>
      <c r="L1429" s="916"/>
      <c r="M1429" s="342"/>
      <c r="N1429" s="916">
        <v>1</v>
      </c>
      <c r="O1429" s="916">
        <v>3</v>
      </c>
      <c r="P1429" s="342">
        <v>28841.67</v>
      </c>
      <c r="Q1429" s="916"/>
      <c r="R1429" s="916"/>
      <c r="S1429" s="1009"/>
    </row>
    <row r="1430" spans="1:19" s="30" customFormat="1" ht="23.25">
      <c r="A1430" s="913" t="s">
        <v>37669</v>
      </c>
      <c r="B1430" s="887" t="s">
        <v>280</v>
      </c>
      <c r="C1430" s="887" t="s">
        <v>115</v>
      </c>
      <c r="D1430" s="887" t="s">
        <v>22162</v>
      </c>
      <c r="E1430" s="342">
        <v>12000</v>
      </c>
      <c r="F1430" s="887" t="s">
        <v>23188</v>
      </c>
      <c r="G1430" s="376" t="s">
        <v>23189</v>
      </c>
      <c r="H1430" s="449" t="s">
        <v>21553</v>
      </c>
      <c r="I1430" s="449"/>
      <c r="J1430" s="449" t="s">
        <v>21518</v>
      </c>
      <c r="K1430" s="915">
        <v>1</v>
      </c>
      <c r="L1430" s="916">
        <v>12</v>
      </c>
      <c r="M1430" s="342">
        <v>143975.83000000002</v>
      </c>
      <c r="N1430" s="916">
        <v>1</v>
      </c>
      <c r="O1430" s="916">
        <v>6</v>
      </c>
      <c r="P1430" s="342">
        <v>71947.490000000005</v>
      </c>
      <c r="Q1430" s="916">
        <v>1</v>
      </c>
      <c r="R1430" s="916">
        <v>12</v>
      </c>
      <c r="S1430" s="1009">
        <v>144000</v>
      </c>
    </row>
    <row r="1431" spans="1:19" s="30" customFormat="1" ht="23.25">
      <c r="A1431" s="913" t="s">
        <v>37669</v>
      </c>
      <c r="B1431" s="887" t="s">
        <v>280</v>
      </c>
      <c r="C1431" s="887" t="s">
        <v>115</v>
      </c>
      <c r="D1431" s="887" t="s">
        <v>21531</v>
      </c>
      <c r="E1431" s="342">
        <v>10000</v>
      </c>
      <c r="F1431" s="887" t="s">
        <v>23190</v>
      </c>
      <c r="G1431" s="376" t="s">
        <v>23191</v>
      </c>
      <c r="H1431" s="449" t="s">
        <v>21715</v>
      </c>
      <c r="I1431" s="449" t="s">
        <v>21570</v>
      </c>
      <c r="J1431" s="449"/>
      <c r="K1431" s="915">
        <v>1</v>
      </c>
      <c r="L1431" s="916">
        <v>12</v>
      </c>
      <c r="M1431" s="342">
        <v>120000</v>
      </c>
      <c r="N1431" s="916">
        <v>1</v>
      </c>
      <c r="O1431" s="916">
        <v>6</v>
      </c>
      <c r="P1431" s="342">
        <v>60000</v>
      </c>
      <c r="Q1431" s="916">
        <v>1</v>
      </c>
      <c r="R1431" s="916">
        <v>12</v>
      </c>
      <c r="S1431" s="1009">
        <v>120000</v>
      </c>
    </row>
    <row r="1432" spans="1:19" s="30" customFormat="1" ht="23.25">
      <c r="A1432" s="913" t="s">
        <v>37669</v>
      </c>
      <c r="B1432" s="887" t="s">
        <v>280</v>
      </c>
      <c r="C1432" s="887" t="s">
        <v>115</v>
      </c>
      <c r="D1432" s="887" t="s">
        <v>23192</v>
      </c>
      <c r="E1432" s="342">
        <v>9000</v>
      </c>
      <c r="F1432" s="887" t="s">
        <v>23193</v>
      </c>
      <c r="G1432" s="376" t="s">
        <v>23194</v>
      </c>
      <c r="H1432" s="449" t="s">
        <v>21517</v>
      </c>
      <c r="I1432" s="449"/>
      <c r="J1432" s="449" t="s">
        <v>21518</v>
      </c>
      <c r="K1432" s="915">
        <v>1</v>
      </c>
      <c r="L1432" s="916">
        <v>3</v>
      </c>
      <c r="M1432" s="342">
        <v>22200</v>
      </c>
      <c r="N1432" s="916">
        <v>1</v>
      </c>
      <c r="O1432" s="916">
        <v>6</v>
      </c>
      <c r="P1432" s="342">
        <v>53988.75</v>
      </c>
      <c r="Q1432" s="916">
        <v>1</v>
      </c>
      <c r="R1432" s="916">
        <v>12</v>
      </c>
      <c r="S1432" s="1009">
        <v>108000</v>
      </c>
    </row>
    <row r="1433" spans="1:19" s="30" customFormat="1" ht="23.25">
      <c r="A1433" s="913" t="s">
        <v>37669</v>
      </c>
      <c r="B1433" s="887" t="s">
        <v>280</v>
      </c>
      <c r="C1433" s="887" t="s">
        <v>115</v>
      </c>
      <c r="D1433" s="887" t="s">
        <v>21883</v>
      </c>
      <c r="E1433" s="342">
        <v>10000</v>
      </c>
      <c r="F1433" s="887" t="s">
        <v>23195</v>
      </c>
      <c r="G1433" s="376" t="s">
        <v>23196</v>
      </c>
      <c r="H1433" s="449" t="s">
        <v>21522</v>
      </c>
      <c r="I1433" s="449"/>
      <c r="J1433" s="449" t="s">
        <v>21518</v>
      </c>
      <c r="K1433" s="915">
        <v>1</v>
      </c>
      <c r="L1433" s="916">
        <v>2</v>
      </c>
      <c r="M1433" s="342">
        <v>21333.33</v>
      </c>
      <c r="N1433" s="916">
        <v>1</v>
      </c>
      <c r="O1433" s="916">
        <v>6</v>
      </c>
      <c r="P1433" s="342">
        <v>60000</v>
      </c>
      <c r="Q1433" s="916"/>
      <c r="R1433" s="916"/>
      <c r="S1433" s="1009"/>
    </row>
    <row r="1434" spans="1:19" s="30" customFormat="1" ht="23.25">
      <c r="A1434" s="913" t="s">
        <v>37669</v>
      </c>
      <c r="B1434" s="887" t="s">
        <v>280</v>
      </c>
      <c r="C1434" s="887" t="s">
        <v>115</v>
      </c>
      <c r="D1434" s="887" t="s">
        <v>21554</v>
      </c>
      <c r="E1434" s="342">
        <v>15000</v>
      </c>
      <c r="F1434" s="887" t="s">
        <v>23197</v>
      </c>
      <c r="G1434" s="376" t="s">
        <v>23198</v>
      </c>
      <c r="H1434" s="449" t="s">
        <v>21635</v>
      </c>
      <c r="I1434" s="449"/>
      <c r="J1434" s="449" t="s">
        <v>21518</v>
      </c>
      <c r="K1434" s="915"/>
      <c r="L1434" s="916"/>
      <c r="M1434" s="342"/>
      <c r="N1434" s="916"/>
      <c r="O1434" s="916"/>
      <c r="P1434" s="342"/>
      <c r="Q1434" s="916">
        <v>1</v>
      </c>
      <c r="R1434" s="916">
        <v>12</v>
      </c>
      <c r="S1434" s="1009">
        <v>180000</v>
      </c>
    </row>
    <row r="1435" spans="1:19" s="30" customFormat="1" ht="23.25">
      <c r="A1435" s="913" t="s">
        <v>37669</v>
      </c>
      <c r="B1435" s="887" t="s">
        <v>280</v>
      </c>
      <c r="C1435" s="887" t="s">
        <v>115</v>
      </c>
      <c r="D1435" s="887" t="s">
        <v>22329</v>
      </c>
      <c r="E1435" s="342">
        <v>5000</v>
      </c>
      <c r="F1435" s="887" t="s">
        <v>23199</v>
      </c>
      <c r="G1435" s="376" t="s">
        <v>23200</v>
      </c>
      <c r="H1435" s="449" t="s">
        <v>21623</v>
      </c>
      <c r="I1435" s="449" t="s">
        <v>21570</v>
      </c>
      <c r="J1435" s="449"/>
      <c r="K1435" s="915">
        <v>1</v>
      </c>
      <c r="L1435" s="916">
        <v>12</v>
      </c>
      <c r="M1435" s="342">
        <v>60000</v>
      </c>
      <c r="N1435" s="916">
        <v>1</v>
      </c>
      <c r="O1435" s="916">
        <v>6</v>
      </c>
      <c r="P1435" s="342">
        <v>30000</v>
      </c>
      <c r="Q1435" s="916">
        <v>1</v>
      </c>
      <c r="R1435" s="916">
        <v>12</v>
      </c>
      <c r="S1435" s="1009">
        <v>60000</v>
      </c>
    </row>
    <row r="1436" spans="1:19" s="30" customFormat="1" ht="23.25">
      <c r="A1436" s="913" t="s">
        <v>37669</v>
      </c>
      <c r="B1436" s="887" t="s">
        <v>280</v>
      </c>
      <c r="C1436" s="887" t="s">
        <v>115</v>
      </c>
      <c r="D1436" s="887" t="s">
        <v>21610</v>
      </c>
      <c r="E1436" s="342">
        <v>10000</v>
      </c>
      <c r="F1436" s="887" t="s">
        <v>23201</v>
      </c>
      <c r="G1436" s="376" t="s">
        <v>23202</v>
      </c>
      <c r="H1436" s="449" t="s">
        <v>21522</v>
      </c>
      <c r="I1436" s="449"/>
      <c r="J1436" s="449" t="s">
        <v>21518</v>
      </c>
      <c r="K1436" s="915"/>
      <c r="L1436" s="916"/>
      <c r="M1436" s="342"/>
      <c r="N1436" s="916">
        <v>1</v>
      </c>
      <c r="O1436" s="916">
        <v>3</v>
      </c>
      <c r="P1436" s="342">
        <v>29000</v>
      </c>
      <c r="Q1436" s="916"/>
      <c r="R1436" s="916"/>
      <c r="S1436" s="1009"/>
    </row>
    <row r="1437" spans="1:19" s="30" customFormat="1" ht="34.9">
      <c r="A1437" s="913" t="s">
        <v>37669</v>
      </c>
      <c r="B1437" s="887" t="s">
        <v>280</v>
      </c>
      <c r="C1437" s="887" t="s">
        <v>115</v>
      </c>
      <c r="D1437" s="887" t="s">
        <v>21888</v>
      </c>
      <c r="E1437" s="342">
        <v>8000</v>
      </c>
      <c r="F1437" s="887" t="s">
        <v>23203</v>
      </c>
      <c r="G1437" s="376" t="s">
        <v>23204</v>
      </c>
      <c r="H1437" s="449" t="s">
        <v>23005</v>
      </c>
      <c r="I1437" s="449"/>
      <c r="J1437" s="449" t="s">
        <v>21518</v>
      </c>
      <c r="K1437" s="915">
        <v>1</v>
      </c>
      <c r="L1437" s="916">
        <v>12</v>
      </c>
      <c r="M1437" s="342">
        <v>95956.67</v>
      </c>
      <c r="N1437" s="916">
        <v>1</v>
      </c>
      <c r="O1437" s="916">
        <v>6</v>
      </c>
      <c r="P1437" s="342">
        <v>47790.559999999998</v>
      </c>
      <c r="Q1437" s="916">
        <v>1</v>
      </c>
      <c r="R1437" s="916">
        <v>12</v>
      </c>
      <c r="S1437" s="1009">
        <v>96000</v>
      </c>
    </row>
    <row r="1438" spans="1:19" s="30" customFormat="1" ht="23.25">
      <c r="A1438" s="913" t="s">
        <v>37669</v>
      </c>
      <c r="B1438" s="887" t="s">
        <v>280</v>
      </c>
      <c r="C1438" s="887" t="s">
        <v>115</v>
      </c>
      <c r="D1438" s="887" t="s">
        <v>21610</v>
      </c>
      <c r="E1438" s="342">
        <v>10000</v>
      </c>
      <c r="F1438" s="887" t="s">
        <v>23205</v>
      </c>
      <c r="G1438" s="376" t="s">
        <v>23206</v>
      </c>
      <c r="H1438" s="449" t="s">
        <v>21522</v>
      </c>
      <c r="I1438" s="449"/>
      <c r="J1438" s="449" t="s">
        <v>21518</v>
      </c>
      <c r="K1438" s="915"/>
      <c r="L1438" s="916"/>
      <c r="M1438" s="342"/>
      <c r="N1438" s="916">
        <v>1</v>
      </c>
      <c r="O1438" s="916">
        <v>3</v>
      </c>
      <c r="P1438" s="342">
        <v>26333.33</v>
      </c>
      <c r="Q1438" s="916"/>
      <c r="R1438" s="916"/>
      <c r="S1438" s="1009"/>
    </row>
    <row r="1439" spans="1:19" s="30" customFormat="1" ht="23.25">
      <c r="A1439" s="913" t="s">
        <v>37669</v>
      </c>
      <c r="B1439" s="887" t="s">
        <v>280</v>
      </c>
      <c r="C1439" s="887" t="s">
        <v>115</v>
      </c>
      <c r="D1439" s="887" t="s">
        <v>21554</v>
      </c>
      <c r="E1439" s="342">
        <v>15000</v>
      </c>
      <c r="F1439" s="887" t="s">
        <v>23207</v>
      </c>
      <c r="G1439" s="376" t="s">
        <v>23208</v>
      </c>
      <c r="H1439" s="449" t="s">
        <v>21522</v>
      </c>
      <c r="I1439" s="449"/>
      <c r="J1439" s="449" t="s">
        <v>21518</v>
      </c>
      <c r="K1439" s="915">
        <v>1</v>
      </c>
      <c r="L1439" s="916">
        <v>3</v>
      </c>
      <c r="M1439" s="342">
        <v>45000</v>
      </c>
      <c r="N1439" s="916">
        <v>1</v>
      </c>
      <c r="O1439" s="916">
        <v>6</v>
      </c>
      <c r="P1439" s="342">
        <v>89990.62</v>
      </c>
      <c r="Q1439" s="916"/>
      <c r="R1439" s="916"/>
      <c r="S1439" s="1009"/>
    </row>
    <row r="1440" spans="1:19" s="30" customFormat="1" ht="23.25">
      <c r="A1440" s="913" t="s">
        <v>37669</v>
      </c>
      <c r="B1440" s="887" t="s">
        <v>280</v>
      </c>
      <c r="C1440" s="887" t="s">
        <v>115</v>
      </c>
      <c r="D1440" s="887" t="s">
        <v>22475</v>
      </c>
      <c r="E1440" s="342">
        <v>9000</v>
      </c>
      <c r="F1440" s="887" t="s">
        <v>23209</v>
      </c>
      <c r="G1440" s="376" t="s">
        <v>23210</v>
      </c>
      <c r="H1440" s="449" t="s">
        <v>21569</v>
      </c>
      <c r="I1440" s="449"/>
      <c r="J1440" s="449" t="s">
        <v>21518</v>
      </c>
      <c r="K1440" s="915">
        <v>1</v>
      </c>
      <c r="L1440" s="916">
        <v>3</v>
      </c>
      <c r="M1440" s="342">
        <v>23700</v>
      </c>
      <c r="N1440" s="916">
        <v>1</v>
      </c>
      <c r="O1440" s="916">
        <v>6</v>
      </c>
      <c r="P1440" s="342">
        <v>54000</v>
      </c>
      <c r="Q1440" s="916"/>
      <c r="R1440" s="916"/>
      <c r="S1440" s="1009"/>
    </row>
    <row r="1441" spans="1:19" s="30" customFormat="1" ht="23.25">
      <c r="A1441" s="913" t="s">
        <v>37669</v>
      </c>
      <c r="B1441" s="887" t="s">
        <v>280</v>
      </c>
      <c r="C1441" s="887" t="s">
        <v>115</v>
      </c>
      <c r="D1441" s="887" t="s">
        <v>21951</v>
      </c>
      <c r="E1441" s="342">
        <v>12000</v>
      </c>
      <c r="F1441" s="887" t="s">
        <v>23211</v>
      </c>
      <c r="G1441" s="376" t="s">
        <v>23212</v>
      </c>
      <c r="H1441" s="449" t="s">
        <v>21522</v>
      </c>
      <c r="I1441" s="449"/>
      <c r="J1441" s="449" t="s">
        <v>21518</v>
      </c>
      <c r="K1441" s="915">
        <v>1</v>
      </c>
      <c r="L1441" s="916">
        <v>11</v>
      </c>
      <c r="M1441" s="342">
        <v>110756.67</v>
      </c>
      <c r="N1441" s="917"/>
      <c r="O1441" s="917"/>
      <c r="P1441" s="342"/>
      <c r="Q1441" s="916"/>
      <c r="R1441" s="916"/>
      <c r="S1441" s="1009"/>
    </row>
    <row r="1442" spans="1:19" s="30" customFormat="1" ht="23.25">
      <c r="A1442" s="913" t="s">
        <v>37669</v>
      </c>
      <c r="B1442" s="887" t="s">
        <v>280</v>
      </c>
      <c r="C1442" s="887" t="s">
        <v>115</v>
      </c>
      <c r="D1442" s="887" t="s">
        <v>23213</v>
      </c>
      <c r="E1442" s="342">
        <v>4000</v>
      </c>
      <c r="F1442" s="887" t="s">
        <v>23214</v>
      </c>
      <c r="G1442" s="376" t="s">
        <v>23215</v>
      </c>
      <c r="H1442" s="449" t="s">
        <v>22281</v>
      </c>
      <c r="I1442" s="449"/>
      <c r="J1442" s="449" t="s">
        <v>21518</v>
      </c>
      <c r="K1442" s="915">
        <v>1</v>
      </c>
      <c r="L1442" s="916">
        <v>1</v>
      </c>
      <c r="M1442" s="342">
        <v>4000</v>
      </c>
      <c r="N1442" s="917"/>
      <c r="O1442" s="917"/>
      <c r="P1442" s="342"/>
      <c r="Q1442" s="916"/>
      <c r="R1442" s="916"/>
      <c r="S1442" s="1009"/>
    </row>
    <row r="1443" spans="1:19" s="30" customFormat="1" ht="23.25">
      <c r="A1443" s="913" t="s">
        <v>37669</v>
      </c>
      <c r="B1443" s="887" t="s">
        <v>280</v>
      </c>
      <c r="C1443" s="887" t="s">
        <v>115</v>
      </c>
      <c r="D1443" s="887" t="s">
        <v>23216</v>
      </c>
      <c r="E1443" s="342">
        <v>6000</v>
      </c>
      <c r="F1443" s="887" t="s">
        <v>23214</v>
      </c>
      <c r="G1443" s="376" t="s">
        <v>23215</v>
      </c>
      <c r="H1443" s="449" t="s">
        <v>22281</v>
      </c>
      <c r="I1443" s="449"/>
      <c r="J1443" s="449" t="s">
        <v>21518</v>
      </c>
      <c r="K1443" s="915">
        <v>1</v>
      </c>
      <c r="L1443" s="916">
        <v>11</v>
      </c>
      <c r="M1443" s="342">
        <v>66000</v>
      </c>
      <c r="N1443" s="916">
        <v>1</v>
      </c>
      <c r="O1443" s="916">
        <v>6</v>
      </c>
      <c r="P1443" s="342">
        <v>35649.17</v>
      </c>
      <c r="Q1443" s="916">
        <v>1</v>
      </c>
      <c r="R1443" s="916">
        <v>12</v>
      </c>
      <c r="S1443" s="1009">
        <v>72000</v>
      </c>
    </row>
    <row r="1444" spans="1:19" s="30" customFormat="1" ht="23.25">
      <c r="A1444" s="913" t="s">
        <v>37669</v>
      </c>
      <c r="B1444" s="887" t="s">
        <v>280</v>
      </c>
      <c r="C1444" s="887" t="s">
        <v>115</v>
      </c>
      <c r="D1444" s="887" t="s">
        <v>22595</v>
      </c>
      <c r="E1444" s="342">
        <v>5000</v>
      </c>
      <c r="F1444" s="887" t="s">
        <v>23217</v>
      </c>
      <c r="G1444" s="376" t="s">
        <v>23218</v>
      </c>
      <c r="H1444" s="449" t="s">
        <v>23219</v>
      </c>
      <c r="I1444" s="449"/>
      <c r="J1444" s="449" t="s">
        <v>21518</v>
      </c>
      <c r="K1444" s="915">
        <v>1</v>
      </c>
      <c r="L1444" s="916">
        <v>10</v>
      </c>
      <c r="M1444" s="342">
        <v>48833.33</v>
      </c>
      <c r="N1444" s="916">
        <v>1</v>
      </c>
      <c r="O1444" s="916">
        <v>6</v>
      </c>
      <c r="P1444" s="342">
        <v>29972.57</v>
      </c>
      <c r="Q1444" s="916">
        <v>1</v>
      </c>
      <c r="R1444" s="916">
        <v>12</v>
      </c>
      <c r="S1444" s="1009">
        <v>60000</v>
      </c>
    </row>
    <row r="1445" spans="1:19" s="30" customFormat="1" ht="23.25">
      <c r="A1445" s="913" t="s">
        <v>37669</v>
      </c>
      <c r="B1445" s="887" t="s">
        <v>280</v>
      </c>
      <c r="C1445" s="887" t="s">
        <v>115</v>
      </c>
      <c r="D1445" s="887" t="s">
        <v>21610</v>
      </c>
      <c r="E1445" s="342">
        <v>10000</v>
      </c>
      <c r="F1445" s="887" t="s">
        <v>23220</v>
      </c>
      <c r="G1445" s="376" t="s">
        <v>23221</v>
      </c>
      <c r="H1445" s="449" t="s">
        <v>21522</v>
      </c>
      <c r="I1445" s="449"/>
      <c r="J1445" s="449" t="s">
        <v>21518</v>
      </c>
      <c r="K1445" s="915"/>
      <c r="L1445" s="916"/>
      <c r="M1445" s="342"/>
      <c r="N1445" s="916">
        <v>1</v>
      </c>
      <c r="O1445" s="916">
        <v>3</v>
      </c>
      <c r="P1445" s="342">
        <v>29000</v>
      </c>
      <c r="Q1445" s="916"/>
      <c r="R1445" s="916"/>
      <c r="S1445" s="1009"/>
    </row>
    <row r="1446" spans="1:19" s="30" customFormat="1" ht="23.25">
      <c r="A1446" s="913" t="s">
        <v>37669</v>
      </c>
      <c r="B1446" s="887" t="s">
        <v>280</v>
      </c>
      <c r="C1446" s="887" t="s">
        <v>115</v>
      </c>
      <c r="D1446" s="887" t="s">
        <v>22002</v>
      </c>
      <c r="E1446" s="342">
        <v>5000</v>
      </c>
      <c r="F1446" s="887" t="s">
        <v>23222</v>
      </c>
      <c r="G1446" s="376" t="s">
        <v>23223</v>
      </c>
      <c r="H1446" s="449" t="s">
        <v>21831</v>
      </c>
      <c r="I1446" s="449" t="s">
        <v>21798</v>
      </c>
      <c r="J1446" s="449"/>
      <c r="K1446" s="915">
        <v>1</v>
      </c>
      <c r="L1446" s="916">
        <v>11</v>
      </c>
      <c r="M1446" s="342">
        <v>50997.57</v>
      </c>
      <c r="N1446" s="916">
        <v>1</v>
      </c>
      <c r="O1446" s="916">
        <v>2</v>
      </c>
      <c r="P1446" s="342">
        <v>9500</v>
      </c>
      <c r="Q1446" s="916"/>
      <c r="R1446" s="916"/>
      <c r="S1446" s="1009"/>
    </row>
    <row r="1447" spans="1:19" s="30" customFormat="1" ht="23.25">
      <c r="A1447" s="913" t="s">
        <v>37669</v>
      </c>
      <c r="B1447" s="887" t="s">
        <v>280</v>
      </c>
      <c r="C1447" s="887" t="s">
        <v>115</v>
      </c>
      <c r="D1447" s="887" t="s">
        <v>21994</v>
      </c>
      <c r="E1447" s="342">
        <v>6000</v>
      </c>
      <c r="F1447" s="887" t="s">
        <v>23224</v>
      </c>
      <c r="G1447" s="376" t="s">
        <v>23225</v>
      </c>
      <c r="H1447" s="449" t="s">
        <v>21635</v>
      </c>
      <c r="I1447" s="449"/>
      <c r="J1447" s="449" t="s">
        <v>21518</v>
      </c>
      <c r="K1447" s="915">
        <v>1</v>
      </c>
      <c r="L1447" s="916">
        <v>2</v>
      </c>
      <c r="M1447" s="342">
        <v>11593.33</v>
      </c>
      <c r="N1447" s="916">
        <v>1</v>
      </c>
      <c r="O1447" s="916">
        <v>6</v>
      </c>
      <c r="P1447" s="342">
        <v>35965</v>
      </c>
      <c r="Q1447" s="916"/>
      <c r="R1447" s="916"/>
      <c r="S1447" s="1009"/>
    </row>
    <row r="1448" spans="1:19" s="30" customFormat="1" ht="23.25">
      <c r="A1448" s="913" t="s">
        <v>37669</v>
      </c>
      <c r="B1448" s="887" t="s">
        <v>280</v>
      </c>
      <c r="C1448" s="887" t="s">
        <v>115</v>
      </c>
      <c r="D1448" s="887" t="s">
        <v>22112</v>
      </c>
      <c r="E1448" s="342">
        <v>12000</v>
      </c>
      <c r="F1448" s="887" t="s">
        <v>23226</v>
      </c>
      <c r="G1448" s="376" t="s">
        <v>23227</v>
      </c>
      <c r="H1448" s="449" t="s">
        <v>21635</v>
      </c>
      <c r="I1448" s="449"/>
      <c r="J1448" s="449" t="s">
        <v>21518</v>
      </c>
      <c r="K1448" s="915">
        <v>1</v>
      </c>
      <c r="L1448" s="916">
        <v>12</v>
      </c>
      <c r="M1448" s="342">
        <v>143942.50000000003</v>
      </c>
      <c r="N1448" s="916">
        <v>1</v>
      </c>
      <c r="O1448" s="916">
        <v>6</v>
      </c>
      <c r="P1448" s="342">
        <v>71899.17</v>
      </c>
      <c r="Q1448" s="916">
        <v>1</v>
      </c>
      <c r="R1448" s="916">
        <v>12</v>
      </c>
      <c r="S1448" s="1009">
        <v>144000</v>
      </c>
    </row>
    <row r="1449" spans="1:19" s="30" customFormat="1" ht="23.25">
      <c r="A1449" s="913" t="s">
        <v>37669</v>
      </c>
      <c r="B1449" s="887" t="s">
        <v>280</v>
      </c>
      <c r="C1449" s="887" t="s">
        <v>115</v>
      </c>
      <c r="D1449" s="887" t="s">
        <v>23228</v>
      </c>
      <c r="E1449" s="342">
        <v>8500</v>
      </c>
      <c r="F1449" s="887" t="s">
        <v>23229</v>
      </c>
      <c r="G1449" s="376" t="s">
        <v>23230</v>
      </c>
      <c r="H1449" s="449" t="s">
        <v>21569</v>
      </c>
      <c r="I1449" s="449"/>
      <c r="J1449" s="449" t="s">
        <v>21518</v>
      </c>
      <c r="K1449" s="915">
        <v>1</v>
      </c>
      <c r="L1449" s="916">
        <v>12</v>
      </c>
      <c r="M1449" s="342">
        <v>101880.17</v>
      </c>
      <c r="N1449" s="916">
        <v>1</v>
      </c>
      <c r="O1449" s="916">
        <v>5</v>
      </c>
      <c r="P1449" s="342">
        <v>25972.22</v>
      </c>
      <c r="Q1449" s="916">
        <v>1</v>
      </c>
      <c r="R1449" s="916">
        <v>12</v>
      </c>
      <c r="S1449" s="1009">
        <v>102000</v>
      </c>
    </row>
    <row r="1450" spans="1:19" s="30" customFormat="1" ht="23.25">
      <c r="A1450" s="913" t="s">
        <v>37669</v>
      </c>
      <c r="B1450" s="887" t="s">
        <v>280</v>
      </c>
      <c r="C1450" s="887" t="s">
        <v>115</v>
      </c>
      <c r="D1450" s="887" t="s">
        <v>23231</v>
      </c>
      <c r="E1450" s="342">
        <v>7000</v>
      </c>
      <c r="F1450" s="887" t="s">
        <v>23232</v>
      </c>
      <c r="G1450" s="376" t="s">
        <v>23233</v>
      </c>
      <c r="H1450" s="449" t="s">
        <v>23234</v>
      </c>
      <c r="I1450" s="449"/>
      <c r="J1450" s="449" t="s">
        <v>21518</v>
      </c>
      <c r="K1450" s="915">
        <v>1</v>
      </c>
      <c r="L1450" s="916">
        <v>3</v>
      </c>
      <c r="M1450" s="342">
        <v>20533.330000000002</v>
      </c>
      <c r="N1450" s="916">
        <v>1</v>
      </c>
      <c r="O1450" s="916">
        <v>6</v>
      </c>
      <c r="P1450" s="342">
        <v>41772.01</v>
      </c>
      <c r="Q1450" s="916">
        <v>1</v>
      </c>
      <c r="R1450" s="916">
        <v>12</v>
      </c>
      <c r="S1450" s="1009">
        <v>84000</v>
      </c>
    </row>
    <row r="1451" spans="1:19" s="30" customFormat="1" ht="23.25">
      <c r="A1451" s="913" t="s">
        <v>37669</v>
      </c>
      <c r="B1451" s="887" t="s">
        <v>280</v>
      </c>
      <c r="C1451" s="887" t="s">
        <v>115</v>
      </c>
      <c r="D1451" s="887" t="s">
        <v>23235</v>
      </c>
      <c r="E1451" s="342">
        <v>8000</v>
      </c>
      <c r="F1451" s="887" t="s">
        <v>23236</v>
      </c>
      <c r="G1451" s="376" t="s">
        <v>23237</v>
      </c>
      <c r="H1451" s="449" t="s">
        <v>21635</v>
      </c>
      <c r="I1451" s="449"/>
      <c r="J1451" s="449" t="s">
        <v>21518</v>
      </c>
      <c r="K1451" s="915">
        <v>1</v>
      </c>
      <c r="L1451" s="916">
        <v>12</v>
      </c>
      <c r="M1451" s="342">
        <v>96000</v>
      </c>
      <c r="N1451" s="916">
        <v>1</v>
      </c>
      <c r="O1451" s="916">
        <v>6</v>
      </c>
      <c r="P1451" s="342">
        <v>47712.22</v>
      </c>
      <c r="Q1451" s="916">
        <v>1</v>
      </c>
      <c r="R1451" s="916">
        <v>12</v>
      </c>
      <c r="S1451" s="1009">
        <v>96000</v>
      </c>
    </row>
    <row r="1452" spans="1:19" s="30" customFormat="1" ht="23.25">
      <c r="A1452" s="913" t="s">
        <v>37669</v>
      </c>
      <c r="B1452" s="887" t="s">
        <v>280</v>
      </c>
      <c r="C1452" s="887" t="s">
        <v>115</v>
      </c>
      <c r="D1452" s="887" t="s">
        <v>21638</v>
      </c>
      <c r="E1452" s="342">
        <v>10000</v>
      </c>
      <c r="F1452" s="887" t="s">
        <v>23238</v>
      </c>
      <c r="G1452" s="376" t="s">
        <v>23239</v>
      </c>
      <c r="H1452" s="449" t="s">
        <v>21522</v>
      </c>
      <c r="I1452" s="449"/>
      <c r="J1452" s="449" t="s">
        <v>21518</v>
      </c>
      <c r="K1452" s="915"/>
      <c r="L1452" s="916"/>
      <c r="M1452" s="342"/>
      <c r="N1452" s="916">
        <v>1</v>
      </c>
      <c r="O1452" s="916">
        <v>3</v>
      </c>
      <c r="P1452" s="342">
        <v>26000</v>
      </c>
      <c r="Q1452" s="916"/>
      <c r="R1452" s="916"/>
      <c r="S1452" s="1009"/>
    </row>
    <row r="1453" spans="1:19" s="30" customFormat="1" ht="23.25">
      <c r="A1453" s="913" t="s">
        <v>37669</v>
      </c>
      <c r="B1453" s="887" t="s">
        <v>280</v>
      </c>
      <c r="C1453" s="887" t="s">
        <v>115</v>
      </c>
      <c r="D1453" s="887" t="s">
        <v>22162</v>
      </c>
      <c r="E1453" s="342">
        <v>12000</v>
      </c>
      <c r="F1453" s="887" t="s">
        <v>23240</v>
      </c>
      <c r="G1453" s="376" t="s">
        <v>23241</v>
      </c>
      <c r="H1453" s="449" t="s">
        <v>21553</v>
      </c>
      <c r="I1453" s="449"/>
      <c r="J1453" s="449" t="s">
        <v>21518</v>
      </c>
      <c r="K1453" s="915">
        <v>1</v>
      </c>
      <c r="L1453" s="916">
        <v>12</v>
      </c>
      <c r="M1453" s="342">
        <v>143992.5</v>
      </c>
      <c r="N1453" s="916">
        <v>1</v>
      </c>
      <c r="O1453" s="916">
        <v>6</v>
      </c>
      <c r="P1453" s="342">
        <v>71998.33</v>
      </c>
      <c r="Q1453" s="916">
        <v>1</v>
      </c>
      <c r="R1453" s="916">
        <v>12</v>
      </c>
      <c r="S1453" s="1009">
        <v>144000</v>
      </c>
    </row>
    <row r="1454" spans="1:19" s="30" customFormat="1" ht="23.25">
      <c r="A1454" s="913" t="s">
        <v>37669</v>
      </c>
      <c r="B1454" s="887" t="s">
        <v>280</v>
      </c>
      <c r="C1454" s="887" t="s">
        <v>115</v>
      </c>
      <c r="D1454" s="887" t="s">
        <v>21861</v>
      </c>
      <c r="E1454" s="342">
        <v>13000</v>
      </c>
      <c r="F1454" s="887" t="s">
        <v>23242</v>
      </c>
      <c r="G1454" s="376" t="s">
        <v>23243</v>
      </c>
      <c r="H1454" s="449" t="s">
        <v>21522</v>
      </c>
      <c r="I1454" s="449"/>
      <c r="J1454" s="449" t="s">
        <v>21518</v>
      </c>
      <c r="K1454" s="915">
        <v>1</v>
      </c>
      <c r="L1454" s="916">
        <v>12</v>
      </c>
      <c r="M1454" s="342">
        <v>156000</v>
      </c>
      <c r="N1454" s="916">
        <v>1</v>
      </c>
      <c r="O1454" s="916">
        <v>6</v>
      </c>
      <c r="P1454" s="342">
        <v>78000</v>
      </c>
      <c r="Q1454" s="916"/>
      <c r="R1454" s="916"/>
      <c r="S1454" s="1009"/>
    </row>
    <row r="1455" spans="1:19" s="30" customFormat="1" ht="23.25">
      <c r="A1455" s="913" t="s">
        <v>37669</v>
      </c>
      <c r="B1455" s="887" t="s">
        <v>280</v>
      </c>
      <c r="C1455" s="887" t="s">
        <v>115</v>
      </c>
      <c r="D1455" s="887" t="s">
        <v>23244</v>
      </c>
      <c r="E1455" s="342">
        <v>13000</v>
      </c>
      <c r="F1455" s="887" t="s">
        <v>23242</v>
      </c>
      <c r="G1455" s="376" t="s">
        <v>23243</v>
      </c>
      <c r="H1455" s="449" t="s">
        <v>21522</v>
      </c>
      <c r="I1455" s="449"/>
      <c r="J1455" s="449" t="s">
        <v>21518</v>
      </c>
      <c r="K1455" s="915"/>
      <c r="L1455" s="916"/>
      <c r="M1455" s="342"/>
      <c r="N1455" s="916"/>
      <c r="O1455" s="916"/>
      <c r="P1455" s="342"/>
      <c r="Q1455" s="916">
        <v>1</v>
      </c>
      <c r="R1455" s="916">
        <v>12</v>
      </c>
      <c r="S1455" s="1009">
        <v>156000</v>
      </c>
    </row>
    <row r="1456" spans="1:19" s="30" customFormat="1" ht="23.25">
      <c r="A1456" s="913" t="s">
        <v>37669</v>
      </c>
      <c r="B1456" s="887" t="s">
        <v>280</v>
      </c>
      <c r="C1456" s="887" t="s">
        <v>115</v>
      </c>
      <c r="D1456" s="887" t="s">
        <v>21974</v>
      </c>
      <c r="E1456" s="342">
        <v>13000</v>
      </c>
      <c r="F1456" s="887" t="s">
        <v>23245</v>
      </c>
      <c r="G1456" s="376" t="s">
        <v>23246</v>
      </c>
      <c r="H1456" s="449" t="s">
        <v>21522</v>
      </c>
      <c r="I1456" s="449"/>
      <c r="J1456" s="449" t="s">
        <v>21518</v>
      </c>
      <c r="K1456" s="915">
        <v>1</v>
      </c>
      <c r="L1456" s="916">
        <v>8</v>
      </c>
      <c r="M1456" s="342">
        <v>97066.67</v>
      </c>
      <c r="N1456" s="916">
        <v>1</v>
      </c>
      <c r="O1456" s="916">
        <v>6</v>
      </c>
      <c r="P1456" s="342">
        <v>78000</v>
      </c>
      <c r="Q1456" s="916">
        <v>1</v>
      </c>
      <c r="R1456" s="916">
        <v>12</v>
      </c>
      <c r="S1456" s="1009">
        <v>156000</v>
      </c>
    </row>
    <row r="1457" spans="1:19" s="30" customFormat="1" ht="23.25">
      <c r="A1457" s="913" t="s">
        <v>37669</v>
      </c>
      <c r="B1457" s="887" t="s">
        <v>280</v>
      </c>
      <c r="C1457" s="887" t="s">
        <v>115</v>
      </c>
      <c r="D1457" s="887" t="s">
        <v>22170</v>
      </c>
      <c r="E1457" s="342">
        <v>15000</v>
      </c>
      <c r="F1457" s="887" t="s">
        <v>23247</v>
      </c>
      <c r="G1457" s="376" t="s">
        <v>23248</v>
      </c>
      <c r="H1457" s="449" t="s">
        <v>21517</v>
      </c>
      <c r="I1457" s="449"/>
      <c r="J1457" s="449" t="s">
        <v>21518</v>
      </c>
      <c r="K1457" s="915"/>
      <c r="L1457" s="916"/>
      <c r="M1457" s="342"/>
      <c r="N1457" s="916">
        <v>1</v>
      </c>
      <c r="O1457" s="916">
        <v>6</v>
      </c>
      <c r="P1457" s="342">
        <v>99000</v>
      </c>
      <c r="Q1457" s="916">
        <v>1</v>
      </c>
      <c r="R1457" s="916">
        <v>12</v>
      </c>
      <c r="S1457" s="1009">
        <v>180000</v>
      </c>
    </row>
    <row r="1458" spans="1:19" s="30" customFormat="1" ht="23.25">
      <c r="A1458" s="913" t="s">
        <v>37669</v>
      </c>
      <c r="B1458" s="887" t="s">
        <v>280</v>
      </c>
      <c r="C1458" s="887" t="s">
        <v>115</v>
      </c>
      <c r="D1458" s="887" t="s">
        <v>22197</v>
      </c>
      <c r="E1458" s="342">
        <v>10000</v>
      </c>
      <c r="F1458" s="887" t="s">
        <v>23249</v>
      </c>
      <c r="G1458" s="376" t="s">
        <v>23250</v>
      </c>
      <c r="H1458" s="449" t="s">
        <v>21635</v>
      </c>
      <c r="I1458" s="449"/>
      <c r="J1458" s="449" t="s">
        <v>21518</v>
      </c>
      <c r="K1458" s="915">
        <v>1</v>
      </c>
      <c r="L1458" s="916">
        <v>6</v>
      </c>
      <c r="M1458" s="342">
        <v>51333.33</v>
      </c>
      <c r="N1458" s="917"/>
      <c r="O1458" s="917"/>
      <c r="P1458" s="342"/>
      <c r="Q1458" s="916"/>
      <c r="R1458" s="916"/>
      <c r="S1458" s="1009"/>
    </row>
    <row r="1459" spans="1:19" s="30" customFormat="1" ht="23.25">
      <c r="A1459" s="913" t="s">
        <v>37669</v>
      </c>
      <c r="B1459" s="887" t="s">
        <v>280</v>
      </c>
      <c r="C1459" s="887" t="s">
        <v>115</v>
      </c>
      <c r="D1459" s="887" t="s">
        <v>21514</v>
      </c>
      <c r="E1459" s="342">
        <v>12000</v>
      </c>
      <c r="F1459" s="887" t="s">
        <v>23251</v>
      </c>
      <c r="G1459" s="376" t="s">
        <v>23252</v>
      </c>
      <c r="H1459" s="449" t="s">
        <v>21517</v>
      </c>
      <c r="I1459" s="449"/>
      <c r="J1459" s="449" t="s">
        <v>21518</v>
      </c>
      <c r="K1459" s="915">
        <v>1</v>
      </c>
      <c r="L1459" s="916">
        <v>3</v>
      </c>
      <c r="M1459" s="342">
        <v>29600</v>
      </c>
      <c r="N1459" s="916">
        <v>1</v>
      </c>
      <c r="O1459" s="916">
        <v>6</v>
      </c>
      <c r="P1459" s="342">
        <v>72000</v>
      </c>
      <c r="Q1459" s="916">
        <v>1</v>
      </c>
      <c r="R1459" s="916">
        <v>12</v>
      </c>
      <c r="S1459" s="1009">
        <v>144000</v>
      </c>
    </row>
    <row r="1460" spans="1:19" s="30" customFormat="1" ht="23.25">
      <c r="A1460" s="913" t="s">
        <v>37669</v>
      </c>
      <c r="B1460" s="887" t="s">
        <v>280</v>
      </c>
      <c r="C1460" s="887" t="s">
        <v>115</v>
      </c>
      <c r="D1460" s="887" t="s">
        <v>23253</v>
      </c>
      <c r="E1460" s="342">
        <v>7000</v>
      </c>
      <c r="F1460" s="887" t="s">
        <v>23254</v>
      </c>
      <c r="G1460" s="376" t="s">
        <v>23255</v>
      </c>
      <c r="H1460" s="449" t="s">
        <v>21599</v>
      </c>
      <c r="I1460" s="449"/>
      <c r="J1460" s="449" t="s">
        <v>21518</v>
      </c>
      <c r="K1460" s="915">
        <v>1</v>
      </c>
      <c r="L1460" s="916">
        <v>12</v>
      </c>
      <c r="M1460" s="342">
        <v>83973.759999999995</v>
      </c>
      <c r="N1460" s="916">
        <v>1</v>
      </c>
      <c r="O1460" s="916">
        <v>6</v>
      </c>
      <c r="P1460" s="342">
        <v>41943.61</v>
      </c>
      <c r="Q1460" s="916">
        <v>1</v>
      </c>
      <c r="R1460" s="916">
        <v>12</v>
      </c>
      <c r="S1460" s="1009">
        <v>84000</v>
      </c>
    </row>
    <row r="1461" spans="1:19" s="30" customFormat="1" ht="23.25">
      <c r="A1461" s="913" t="s">
        <v>37669</v>
      </c>
      <c r="B1461" s="887" t="s">
        <v>280</v>
      </c>
      <c r="C1461" s="887" t="s">
        <v>115</v>
      </c>
      <c r="D1461" s="887" t="s">
        <v>22329</v>
      </c>
      <c r="E1461" s="342">
        <v>5000</v>
      </c>
      <c r="F1461" s="887" t="s">
        <v>23256</v>
      </c>
      <c r="G1461" s="376" t="s">
        <v>23257</v>
      </c>
      <c r="H1461" s="449" t="s">
        <v>22231</v>
      </c>
      <c r="I1461" s="449"/>
      <c r="J1461" s="449" t="s">
        <v>21518</v>
      </c>
      <c r="K1461" s="915">
        <v>1</v>
      </c>
      <c r="L1461" s="916">
        <v>12</v>
      </c>
      <c r="M1461" s="342">
        <v>59998.96</v>
      </c>
      <c r="N1461" s="916">
        <v>1</v>
      </c>
      <c r="O1461" s="916">
        <v>6</v>
      </c>
      <c r="P1461" s="342">
        <v>29968.06</v>
      </c>
      <c r="Q1461" s="916">
        <v>1</v>
      </c>
      <c r="R1461" s="916">
        <v>12</v>
      </c>
      <c r="S1461" s="1009">
        <v>60000</v>
      </c>
    </row>
    <row r="1462" spans="1:19" s="30" customFormat="1" ht="23.25">
      <c r="A1462" s="913" t="s">
        <v>37669</v>
      </c>
      <c r="B1462" s="887" t="s">
        <v>280</v>
      </c>
      <c r="C1462" s="887" t="s">
        <v>115</v>
      </c>
      <c r="D1462" s="887" t="s">
        <v>21531</v>
      </c>
      <c r="E1462" s="342">
        <v>10000</v>
      </c>
      <c r="F1462" s="887" t="s">
        <v>23258</v>
      </c>
      <c r="G1462" s="376" t="s">
        <v>23259</v>
      </c>
      <c r="H1462" s="449" t="s">
        <v>23260</v>
      </c>
      <c r="I1462" s="449" t="s">
        <v>21570</v>
      </c>
      <c r="J1462" s="449"/>
      <c r="K1462" s="915">
        <v>1</v>
      </c>
      <c r="L1462" s="916">
        <v>3</v>
      </c>
      <c r="M1462" s="342">
        <v>24333.33</v>
      </c>
      <c r="N1462" s="916">
        <v>1</v>
      </c>
      <c r="O1462" s="916">
        <v>6</v>
      </c>
      <c r="P1462" s="342">
        <v>60000</v>
      </c>
      <c r="Q1462" s="916"/>
      <c r="R1462" s="916"/>
      <c r="S1462" s="1009"/>
    </row>
    <row r="1463" spans="1:19" s="30" customFormat="1" ht="23.25">
      <c r="A1463" s="913" t="s">
        <v>37669</v>
      </c>
      <c r="B1463" s="887" t="s">
        <v>280</v>
      </c>
      <c r="C1463" s="887" t="s">
        <v>115</v>
      </c>
      <c r="D1463" s="887" t="s">
        <v>22005</v>
      </c>
      <c r="E1463" s="342">
        <v>5000</v>
      </c>
      <c r="F1463" s="887" t="s">
        <v>23261</v>
      </c>
      <c r="G1463" s="376" t="s">
        <v>23262</v>
      </c>
      <c r="H1463" s="449" t="s">
        <v>21599</v>
      </c>
      <c r="I1463" s="449"/>
      <c r="J1463" s="449" t="s">
        <v>21518</v>
      </c>
      <c r="K1463" s="915">
        <v>1</v>
      </c>
      <c r="L1463" s="916">
        <v>10</v>
      </c>
      <c r="M1463" s="342">
        <v>48833.33</v>
      </c>
      <c r="N1463" s="916">
        <v>1</v>
      </c>
      <c r="O1463" s="916">
        <v>6</v>
      </c>
      <c r="P1463" s="342">
        <v>30000</v>
      </c>
      <c r="Q1463" s="916">
        <v>1</v>
      </c>
      <c r="R1463" s="916">
        <v>12</v>
      </c>
      <c r="S1463" s="1009">
        <v>60000</v>
      </c>
    </row>
    <row r="1464" spans="1:19" s="30" customFormat="1" ht="23.25">
      <c r="A1464" s="913" t="s">
        <v>37669</v>
      </c>
      <c r="B1464" s="887" t="s">
        <v>280</v>
      </c>
      <c r="C1464" s="887" t="s">
        <v>115</v>
      </c>
      <c r="D1464" s="887" t="s">
        <v>23263</v>
      </c>
      <c r="E1464" s="342">
        <v>10000</v>
      </c>
      <c r="F1464" s="887" t="s">
        <v>23264</v>
      </c>
      <c r="G1464" s="376" t="s">
        <v>23265</v>
      </c>
      <c r="H1464" s="449" t="s">
        <v>22291</v>
      </c>
      <c r="I1464" s="449"/>
      <c r="J1464" s="449" t="s">
        <v>21518</v>
      </c>
      <c r="K1464" s="915">
        <v>1</v>
      </c>
      <c r="L1464" s="916">
        <v>12</v>
      </c>
      <c r="M1464" s="342">
        <v>119784.03</v>
      </c>
      <c r="N1464" s="916">
        <v>1</v>
      </c>
      <c r="O1464" s="916">
        <v>6</v>
      </c>
      <c r="P1464" s="342">
        <v>59775.71</v>
      </c>
      <c r="Q1464" s="916">
        <v>1</v>
      </c>
      <c r="R1464" s="916">
        <v>12</v>
      </c>
      <c r="S1464" s="1009">
        <v>120000</v>
      </c>
    </row>
    <row r="1465" spans="1:19" s="30" customFormat="1" ht="23.25">
      <c r="A1465" s="913" t="s">
        <v>37669</v>
      </c>
      <c r="B1465" s="887" t="s">
        <v>280</v>
      </c>
      <c r="C1465" s="887" t="s">
        <v>115</v>
      </c>
      <c r="D1465" s="887" t="s">
        <v>21610</v>
      </c>
      <c r="E1465" s="342">
        <v>10000</v>
      </c>
      <c r="F1465" s="887" t="s">
        <v>23267</v>
      </c>
      <c r="G1465" s="376" t="s">
        <v>23268</v>
      </c>
      <c r="H1465" s="449" t="s">
        <v>21522</v>
      </c>
      <c r="I1465" s="449"/>
      <c r="J1465" s="449" t="s">
        <v>21518</v>
      </c>
      <c r="K1465" s="915"/>
      <c r="L1465" s="916"/>
      <c r="M1465" s="342"/>
      <c r="N1465" s="916">
        <v>1</v>
      </c>
      <c r="O1465" s="916">
        <v>3</v>
      </c>
      <c r="P1465" s="342">
        <v>29000</v>
      </c>
      <c r="Q1465" s="916"/>
      <c r="R1465" s="916"/>
      <c r="S1465" s="1009"/>
    </row>
    <row r="1466" spans="1:19" s="30" customFormat="1" ht="23.25">
      <c r="A1466" s="913" t="s">
        <v>37669</v>
      </c>
      <c r="B1466" s="887" t="s">
        <v>280</v>
      </c>
      <c r="C1466" s="887" t="s">
        <v>115</v>
      </c>
      <c r="D1466" s="887" t="s">
        <v>21523</v>
      </c>
      <c r="E1466" s="342">
        <v>5000</v>
      </c>
      <c r="F1466" s="887" t="s">
        <v>23269</v>
      </c>
      <c r="G1466" s="376" t="s">
        <v>23270</v>
      </c>
      <c r="H1466" s="449" t="s">
        <v>21841</v>
      </c>
      <c r="I1466" s="449"/>
      <c r="J1466" s="449" t="s">
        <v>21518</v>
      </c>
      <c r="K1466" s="915">
        <v>1</v>
      </c>
      <c r="L1466" s="916">
        <v>3</v>
      </c>
      <c r="M1466" s="342">
        <v>11833.33</v>
      </c>
      <c r="N1466" s="916">
        <v>1</v>
      </c>
      <c r="O1466" s="916">
        <v>6</v>
      </c>
      <c r="P1466" s="342">
        <v>29664.92</v>
      </c>
      <c r="Q1466" s="916">
        <v>1</v>
      </c>
      <c r="R1466" s="916">
        <v>12</v>
      </c>
      <c r="S1466" s="1009">
        <v>60000</v>
      </c>
    </row>
    <row r="1467" spans="1:19" s="30" customFormat="1" ht="23.25">
      <c r="A1467" s="913" t="s">
        <v>37669</v>
      </c>
      <c r="B1467" s="887" t="s">
        <v>280</v>
      </c>
      <c r="C1467" s="887" t="s">
        <v>115</v>
      </c>
      <c r="D1467" s="887" t="s">
        <v>22253</v>
      </c>
      <c r="E1467" s="342">
        <v>13000</v>
      </c>
      <c r="F1467" s="887" t="s">
        <v>23271</v>
      </c>
      <c r="G1467" s="376" t="s">
        <v>23272</v>
      </c>
      <c r="H1467" s="449" t="s">
        <v>21522</v>
      </c>
      <c r="I1467" s="449"/>
      <c r="J1467" s="449" t="s">
        <v>21518</v>
      </c>
      <c r="K1467" s="915">
        <v>1</v>
      </c>
      <c r="L1467" s="916">
        <v>12</v>
      </c>
      <c r="M1467" s="342">
        <v>155934.1</v>
      </c>
      <c r="N1467" s="916">
        <v>1</v>
      </c>
      <c r="O1467" s="916">
        <v>6</v>
      </c>
      <c r="P1467" s="342">
        <v>77998.19</v>
      </c>
      <c r="Q1467" s="916">
        <v>1</v>
      </c>
      <c r="R1467" s="916">
        <v>12</v>
      </c>
      <c r="S1467" s="1009">
        <v>156000</v>
      </c>
    </row>
    <row r="1468" spans="1:19" s="30" customFormat="1" ht="23.25">
      <c r="A1468" s="913" t="s">
        <v>37669</v>
      </c>
      <c r="B1468" s="887" t="s">
        <v>280</v>
      </c>
      <c r="C1468" s="887" t="s">
        <v>115</v>
      </c>
      <c r="D1468" s="887" t="s">
        <v>23273</v>
      </c>
      <c r="E1468" s="342">
        <v>12000</v>
      </c>
      <c r="F1468" s="887" t="s">
        <v>23274</v>
      </c>
      <c r="G1468" s="376" t="s">
        <v>23275</v>
      </c>
      <c r="H1468" s="449" t="s">
        <v>21930</v>
      </c>
      <c r="I1468" s="449" t="s">
        <v>21570</v>
      </c>
      <c r="J1468" s="449"/>
      <c r="K1468" s="915"/>
      <c r="L1468" s="916"/>
      <c r="M1468" s="342"/>
      <c r="N1468" s="916">
        <v>1</v>
      </c>
      <c r="O1468" s="916">
        <v>4</v>
      </c>
      <c r="P1468" s="342">
        <v>47935</v>
      </c>
      <c r="Q1468" s="916">
        <v>1</v>
      </c>
      <c r="R1468" s="916">
        <v>12</v>
      </c>
      <c r="S1468" s="1009">
        <v>144000</v>
      </c>
    </row>
    <row r="1469" spans="1:19" s="30" customFormat="1" ht="23.25">
      <c r="A1469" s="913" t="s">
        <v>37669</v>
      </c>
      <c r="B1469" s="887" t="s">
        <v>280</v>
      </c>
      <c r="C1469" s="887" t="s">
        <v>115</v>
      </c>
      <c r="D1469" s="887" t="s">
        <v>21617</v>
      </c>
      <c r="E1469" s="342">
        <v>12000</v>
      </c>
      <c r="F1469" s="887" t="s">
        <v>23276</v>
      </c>
      <c r="G1469" s="376" t="s">
        <v>23277</v>
      </c>
      <c r="H1469" s="449" t="s">
        <v>21522</v>
      </c>
      <c r="I1469" s="449"/>
      <c r="J1469" s="449" t="s">
        <v>21518</v>
      </c>
      <c r="K1469" s="915">
        <v>1</v>
      </c>
      <c r="L1469" s="916">
        <v>12</v>
      </c>
      <c r="M1469" s="342">
        <v>143194.17000000001</v>
      </c>
      <c r="N1469" s="916">
        <v>1</v>
      </c>
      <c r="O1469" s="916">
        <v>6</v>
      </c>
      <c r="P1469" s="342">
        <v>71993.33</v>
      </c>
      <c r="Q1469" s="916">
        <v>1</v>
      </c>
      <c r="R1469" s="916">
        <v>12</v>
      </c>
      <c r="S1469" s="1009">
        <v>144000</v>
      </c>
    </row>
    <row r="1470" spans="1:19" s="30" customFormat="1" ht="23.25">
      <c r="A1470" s="913" t="s">
        <v>37669</v>
      </c>
      <c r="B1470" s="887" t="s">
        <v>280</v>
      </c>
      <c r="C1470" s="887" t="s">
        <v>115</v>
      </c>
      <c r="D1470" s="887" t="s">
        <v>22002</v>
      </c>
      <c r="E1470" s="342">
        <v>5000</v>
      </c>
      <c r="F1470" s="887" t="s">
        <v>23278</v>
      </c>
      <c r="G1470" s="376" t="s">
        <v>23279</v>
      </c>
      <c r="H1470" s="449" t="s">
        <v>23260</v>
      </c>
      <c r="I1470" s="449"/>
      <c r="J1470" s="449" t="s">
        <v>21518</v>
      </c>
      <c r="K1470" s="915">
        <v>1</v>
      </c>
      <c r="L1470" s="916">
        <v>10</v>
      </c>
      <c r="M1470" s="342">
        <v>50833.33</v>
      </c>
      <c r="N1470" s="916">
        <v>1</v>
      </c>
      <c r="O1470" s="916">
        <v>6</v>
      </c>
      <c r="P1470" s="342">
        <v>30000</v>
      </c>
      <c r="Q1470" s="916">
        <v>1</v>
      </c>
      <c r="R1470" s="916">
        <v>12</v>
      </c>
      <c r="S1470" s="1009">
        <v>60000</v>
      </c>
    </row>
    <row r="1471" spans="1:19" s="30" customFormat="1" ht="23.25">
      <c r="A1471" s="913" t="s">
        <v>37669</v>
      </c>
      <c r="B1471" s="887" t="s">
        <v>280</v>
      </c>
      <c r="C1471" s="887" t="s">
        <v>115</v>
      </c>
      <c r="D1471" s="887" t="s">
        <v>21514</v>
      </c>
      <c r="E1471" s="342">
        <v>12000</v>
      </c>
      <c r="F1471" s="887" t="s">
        <v>23280</v>
      </c>
      <c r="G1471" s="376" t="s">
        <v>23281</v>
      </c>
      <c r="H1471" s="449" t="s">
        <v>21517</v>
      </c>
      <c r="I1471" s="449"/>
      <c r="J1471" s="449" t="s">
        <v>21518</v>
      </c>
      <c r="K1471" s="915">
        <v>1</v>
      </c>
      <c r="L1471" s="916">
        <v>2</v>
      </c>
      <c r="M1471" s="342">
        <v>25774.16</v>
      </c>
      <c r="N1471" s="916">
        <v>1</v>
      </c>
      <c r="O1471" s="916">
        <v>6</v>
      </c>
      <c r="P1471" s="342">
        <v>70930.83</v>
      </c>
      <c r="Q1471" s="916">
        <v>1</v>
      </c>
      <c r="R1471" s="916">
        <v>12</v>
      </c>
      <c r="S1471" s="1009">
        <v>144000</v>
      </c>
    </row>
    <row r="1472" spans="1:19" s="30" customFormat="1" ht="23.25">
      <c r="A1472" s="913" t="s">
        <v>37669</v>
      </c>
      <c r="B1472" s="887" t="s">
        <v>280</v>
      </c>
      <c r="C1472" s="887" t="s">
        <v>115</v>
      </c>
      <c r="D1472" s="887" t="s">
        <v>21610</v>
      </c>
      <c r="E1472" s="342">
        <v>10000</v>
      </c>
      <c r="F1472" s="887" t="s">
        <v>23282</v>
      </c>
      <c r="G1472" s="376" t="s">
        <v>23283</v>
      </c>
      <c r="H1472" s="449" t="s">
        <v>21522</v>
      </c>
      <c r="I1472" s="449"/>
      <c r="J1472" s="449" t="s">
        <v>21518</v>
      </c>
      <c r="K1472" s="915">
        <v>1</v>
      </c>
      <c r="L1472" s="916">
        <v>11</v>
      </c>
      <c r="M1472" s="342">
        <v>104666.67</v>
      </c>
      <c r="N1472" s="916">
        <v>1</v>
      </c>
      <c r="O1472" s="916">
        <v>6</v>
      </c>
      <c r="P1472" s="342">
        <v>60000</v>
      </c>
      <c r="Q1472" s="916">
        <v>1</v>
      </c>
      <c r="R1472" s="916">
        <v>12</v>
      </c>
      <c r="S1472" s="1009">
        <v>120000</v>
      </c>
    </row>
    <row r="1473" spans="1:19" s="30" customFormat="1" ht="23.25">
      <c r="A1473" s="913" t="s">
        <v>37669</v>
      </c>
      <c r="B1473" s="887" t="s">
        <v>280</v>
      </c>
      <c r="C1473" s="887" t="s">
        <v>115</v>
      </c>
      <c r="D1473" s="887" t="s">
        <v>23284</v>
      </c>
      <c r="E1473" s="342">
        <v>8000</v>
      </c>
      <c r="F1473" s="887" t="s">
        <v>23285</v>
      </c>
      <c r="G1473" s="376" t="s">
        <v>23286</v>
      </c>
      <c r="H1473" s="449" t="s">
        <v>21728</v>
      </c>
      <c r="I1473" s="449"/>
      <c r="J1473" s="449" t="s">
        <v>21518</v>
      </c>
      <c r="K1473" s="915"/>
      <c r="L1473" s="916"/>
      <c r="M1473" s="342"/>
      <c r="N1473" s="916">
        <v>1</v>
      </c>
      <c r="O1473" s="916">
        <v>3</v>
      </c>
      <c r="P1473" s="342">
        <v>25066.67</v>
      </c>
      <c r="Q1473" s="916"/>
      <c r="R1473" s="916"/>
      <c r="S1473" s="1009"/>
    </row>
    <row r="1474" spans="1:19" s="30" customFormat="1" ht="23.25">
      <c r="A1474" s="913" t="s">
        <v>37669</v>
      </c>
      <c r="B1474" s="887" t="s">
        <v>280</v>
      </c>
      <c r="C1474" s="887" t="s">
        <v>115</v>
      </c>
      <c r="D1474" s="887" t="s">
        <v>23287</v>
      </c>
      <c r="E1474" s="342">
        <v>11000</v>
      </c>
      <c r="F1474" s="887" t="s">
        <v>23288</v>
      </c>
      <c r="G1474" s="376" t="s">
        <v>23289</v>
      </c>
      <c r="H1474" s="449" t="s">
        <v>21616</v>
      </c>
      <c r="I1474" s="449"/>
      <c r="J1474" s="449" t="s">
        <v>21518</v>
      </c>
      <c r="K1474" s="915">
        <v>1</v>
      </c>
      <c r="L1474" s="916">
        <v>12</v>
      </c>
      <c r="M1474" s="342">
        <v>131990.84</v>
      </c>
      <c r="N1474" s="916">
        <v>1</v>
      </c>
      <c r="O1474" s="916">
        <v>6</v>
      </c>
      <c r="P1474" s="342">
        <v>65980.899999999994</v>
      </c>
      <c r="Q1474" s="916"/>
      <c r="R1474" s="916"/>
      <c r="S1474" s="1009"/>
    </row>
    <row r="1475" spans="1:19" s="30" customFormat="1" ht="23.25">
      <c r="A1475" s="913" t="s">
        <v>37669</v>
      </c>
      <c r="B1475" s="887" t="s">
        <v>280</v>
      </c>
      <c r="C1475" s="887" t="s">
        <v>115</v>
      </c>
      <c r="D1475" s="887" t="s">
        <v>21629</v>
      </c>
      <c r="E1475" s="342">
        <v>10000</v>
      </c>
      <c r="F1475" s="887" t="s">
        <v>23290</v>
      </c>
      <c r="G1475" s="376" t="s">
        <v>23291</v>
      </c>
      <c r="H1475" s="449" t="s">
        <v>21522</v>
      </c>
      <c r="I1475" s="449"/>
      <c r="J1475" s="449" t="s">
        <v>21518</v>
      </c>
      <c r="K1475" s="915">
        <v>1</v>
      </c>
      <c r="L1475" s="916">
        <v>12</v>
      </c>
      <c r="M1475" s="342">
        <v>120000</v>
      </c>
      <c r="N1475" s="916">
        <v>1</v>
      </c>
      <c r="O1475" s="916">
        <v>6</v>
      </c>
      <c r="P1475" s="342">
        <v>60000</v>
      </c>
      <c r="Q1475" s="916">
        <v>1</v>
      </c>
      <c r="R1475" s="916">
        <v>12</v>
      </c>
      <c r="S1475" s="1009">
        <v>120000</v>
      </c>
    </row>
    <row r="1476" spans="1:19" s="30" customFormat="1" ht="23.25">
      <c r="A1476" s="913" t="s">
        <v>37669</v>
      </c>
      <c r="B1476" s="887" t="s">
        <v>280</v>
      </c>
      <c r="C1476" s="887" t="s">
        <v>115</v>
      </c>
      <c r="D1476" s="887" t="s">
        <v>23292</v>
      </c>
      <c r="E1476" s="342">
        <v>11000</v>
      </c>
      <c r="F1476" s="887" t="s">
        <v>23293</v>
      </c>
      <c r="G1476" s="376" t="s">
        <v>23294</v>
      </c>
      <c r="H1476" s="449" t="s">
        <v>21530</v>
      </c>
      <c r="I1476" s="449"/>
      <c r="J1476" s="449" t="s">
        <v>21518</v>
      </c>
      <c r="K1476" s="915">
        <v>1</v>
      </c>
      <c r="L1476" s="916">
        <v>12</v>
      </c>
      <c r="M1476" s="342">
        <v>131799.82999999999</v>
      </c>
      <c r="N1476" s="916">
        <v>1</v>
      </c>
      <c r="O1476" s="916">
        <v>6</v>
      </c>
      <c r="P1476" s="342">
        <v>65993.89</v>
      </c>
      <c r="Q1476" s="916">
        <v>1</v>
      </c>
      <c r="R1476" s="916">
        <v>12</v>
      </c>
      <c r="S1476" s="1009">
        <v>132000</v>
      </c>
    </row>
    <row r="1477" spans="1:19" s="30" customFormat="1" ht="23.25">
      <c r="A1477" s="913" t="s">
        <v>37669</v>
      </c>
      <c r="B1477" s="887" t="s">
        <v>280</v>
      </c>
      <c r="C1477" s="887" t="s">
        <v>115</v>
      </c>
      <c r="D1477" s="887" t="s">
        <v>21643</v>
      </c>
      <c r="E1477" s="342">
        <v>5500</v>
      </c>
      <c r="F1477" s="887" t="s">
        <v>23295</v>
      </c>
      <c r="G1477" s="376" t="s">
        <v>23296</v>
      </c>
      <c r="H1477" s="449" t="s">
        <v>21643</v>
      </c>
      <c r="I1477" s="449" t="s">
        <v>21604</v>
      </c>
      <c r="J1477" s="449"/>
      <c r="K1477" s="915">
        <v>1</v>
      </c>
      <c r="L1477" s="916">
        <v>12</v>
      </c>
      <c r="M1477" s="342">
        <v>66000</v>
      </c>
      <c r="N1477" s="916">
        <v>1</v>
      </c>
      <c r="O1477" s="916">
        <v>6</v>
      </c>
      <c r="P1477" s="342">
        <v>33000</v>
      </c>
      <c r="Q1477" s="916">
        <v>1</v>
      </c>
      <c r="R1477" s="916">
        <v>12</v>
      </c>
      <c r="S1477" s="1009">
        <v>66000</v>
      </c>
    </row>
    <row r="1478" spans="1:19" s="30" customFormat="1" ht="23.25">
      <c r="A1478" s="913" t="s">
        <v>37669</v>
      </c>
      <c r="B1478" s="887" t="s">
        <v>280</v>
      </c>
      <c r="C1478" s="887" t="s">
        <v>115</v>
      </c>
      <c r="D1478" s="887" t="s">
        <v>23297</v>
      </c>
      <c r="E1478" s="342">
        <v>8000</v>
      </c>
      <c r="F1478" s="887" t="s">
        <v>23298</v>
      </c>
      <c r="G1478" s="376" t="s">
        <v>23299</v>
      </c>
      <c r="H1478" s="449" t="s">
        <v>21728</v>
      </c>
      <c r="I1478" s="449"/>
      <c r="J1478" s="449" t="s">
        <v>21518</v>
      </c>
      <c r="K1478" s="915">
        <v>1</v>
      </c>
      <c r="L1478" s="916">
        <v>12</v>
      </c>
      <c r="M1478" s="342">
        <v>95386.959999999992</v>
      </c>
      <c r="N1478" s="916">
        <v>1</v>
      </c>
      <c r="O1478" s="916">
        <v>6</v>
      </c>
      <c r="P1478" s="342">
        <v>47999.44</v>
      </c>
      <c r="Q1478" s="916">
        <v>1</v>
      </c>
      <c r="R1478" s="916">
        <v>12</v>
      </c>
      <c r="S1478" s="1009">
        <v>96000</v>
      </c>
    </row>
    <row r="1479" spans="1:19" s="30" customFormat="1" ht="23.25">
      <c r="A1479" s="913" t="s">
        <v>37669</v>
      </c>
      <c r="B1479" s="887" t="s">
        <v>280</v>
      </c>
      <c r="C1479" s="887" t="s">
        <v>115</v>
      </c>
      <c r="D1479" s="887" t="s">
        <v>21523</v>
      </c>
      <c r="E1479" s="342">
        <v>5000</v>
      </c>
      <c r="F1479" s="887" t="s">
        <v>23300</v>
      </c>
      <c r="G1479" s="376" t="s">
        <v>23301</v>
      </c>
      <c r="H1479" s="449" t="s">
        <v>22222</v>
      </c>
      <c r="I1479" s="449"/>
      <c r="J1479" s="449" t="s">
        <v>21560</v>
      </c>
      <c r="K1479" s="915">
        <v>1</v>
      </c>
      <c r="L1479" s="916">
        <v>3</v>
      </c>
      <c r="M1479" s="342">
        <v>11500</v>
      </c>
      <c r="N1479" s="916">
        <v>1</v>
      </c>
      <c r="O1479" s="916">
        <v>6</v>
      </c>
      <c r="P1479" s="342">
        <v>30000</v>
      </c>
      <c r="Q1479" s="916">
        <v>1</v>
      </c>
      <c r="R1479" s="916">
        <v>12</v>
      </c>
      <c r="S1479" s="1009">
        <v>60000</v>
      </c>
    </row>
    <row r="1480" spans="1:19" s="30" customFormat="1" ht="23.25">
      <c r="A1480" s="913" t="s">
        <v>37669</v>
      </c>
      <c r="B1480" s="887" t="s">
        <v>280</v>
      </c>
      <c r="C1480" s="887" t="s">
        <v>115</v>
      </c>
      <c r="D1480" s="887" t="s">
        <v>23302</v>
      </c>
      <c r="E1480" s="342">
        <v>6000</v>
      </c>
      <c r="F1480" s="887" t="s">
        <v>21511</v>
      </c>
      <c r="G1480" s="376" t="s">
        <v>21512</v>
      </c>
      <c r="H1480" s="449"/>
      <c r="I1480" s="449"/>
      <c r="J1480" s="449"/>
      <c r="K1480" s="915"/>
      <c r="L1480" s="916"/>
      <c r="M1480" s="342"/>
      <c r="N1480" s="916"/>
      <c r="O1480" s="916"/>
      <c r="P1480" s="342"/>
      <c r="Q1480" s="916">
        <v>1</v>
      </c>
      <c r="R1480" s="916">
        <v>12</v>
      </c>
      <c r="S1480" s="1009">
        <v>72000</v>
      </c>
    </row>
    <row r="1481" spans="1:19" s="30" customFormat="1" ht="34.9">
      <c r="A1481" s="913" t="s">
        <v>37669</v>
      </c>
      <c r="B1481" s="887" t="s">
        <v>280</v>
      </c>
      <c r="C1481" s="887" t="s">
        <v>115</v>
      </c>
      <c r="D1481" s="887" t="s">
        <v>23303</v>
      </c>
      <c r="E1481" s="342">
        <v>14000</v>
      </c>
      <c r="F1481" s="887" t="s">
        <v>21511</v>
      </c>
      <c r="G1481" s="376" t="s">
        <v>21512</v>
      </c>
      <c r="H1481" s="449"/>
      <c r="I1481" s="449"/>
      <c r="J1481" s="449"/>
      <c r="K1481" s="915"/>
      <c r="L1481" s="916"/>
      <c r="M1481" s="342"/>
      <c r="N1481" s="916"/>
      <c r="O1481" s="916"/>
      <c r="P1481" s="342"/>
      <c r="Q1481" s="916">
        <v>1</v>
      </c>
      <c r="R1481" s="916">
        <v>12</v>
      </c>
      <c r="S1481" s="1009">
        <v>168000</v>
      </c>
    </row>
    <row r="1482" spans="1:19" s="30" customFormat="1" ht="23.25">
      <c r="A1482" s="913" t="s">
        <v>37669</v>
      </c>
      <c r="B1482" s="887" t="s">
        <v>280</v>
      </c>
      <c r="C1482" s="887" t="s">
        <v>115</v>
      </c>
      <c r="D1482" s="887" t="s">
        <v>23304</v>
      </c>
      <c r="E1482" s="342">
        <v>10000</v>
      </c>
      <c r="F1482" s="887" t="s">
        <v>21511</v>
      </c>
      <c r="G1482" s="376" t="s">
        <v>21512</v>
      </c>
      <c r="H1482" s="449"/>
      <c r="I1482" s="449"/>
      <c r="J1482" s="449"/>
      <c r="K1482" s="915"/>
      <c r="L1482" s="916"/>
      <c r="M1482" s="342"/>
      <c r="N1482" s="916"/>
      <c r="O1482" s="916"/>
      <c r="P1482" s="342"/>
      <c r="Q1482" s="916">
        <v>1</v>
      </c>
      <c r="R1482" s="916">
        <v>12</v>
      </c>
      <c r="S1482" s="1009">
        <v>120000</v>
      </c>
    </row>
    <row r="1483" spans="1:19" s="30" customFormat="1" ht="34.9">
      <c r="A1483" s="913" t="s">
        <v>37669</v>
      </c>
      <c r="B1483" s="887" t="s">
        <v>280</v>
      </c>
      <c r="C1483" s="887" t="s">
        <v>115</v>
      </c>
      <c r="D1483" s="887" t="s">
        <v>23305</v>
      </c>
      <c r="E1483" s="342">
        <v>12000</v>
      </c>
      <c r="F1483" s="887" t="s">
        <v>21511</v>
      </c>
      <c r="G1483" s="376" t="s">
        <v>21512</v>
      </c>
      <c r="H1483" s="449"/>
      <c r="I1483" s="449"/>
      <c r="J1483" s="449"/>
      <c r="K1483" s="915"/>
      <c r="L1483" s="916"/>
      <c r="M1483" s="342"/>
      <c r="N1483" s="916"/>
      <c r="O1483" s="916"/>
      <c r="P1483" s="342"/>
      <c r="Q1483" s="916">
        <v>1</v>
      </c>
      <c r="R1483" s="916">
        <v>12</v>
      </c>
      <c r="S1483" s="1009">
        <v>144000</v>
      </c>
    </row>
    <row r="1484" spans="1:19" s="30" customFormat="1" ht="23.25">
      <c r="A1484" s="913" t="s">
        <v>37669</v>
      </c>
      <c r="B1484" s="887" t="s">
        <v>280</v>
      </c>
      <c r="C1484" s="887" t="s">
        <v>115</v>
      </c>
      <c r="D1484" s="887" t="s">
        <v>23306</v>
      </c>
      <c r="E1484" s="342">
        <v>13000</v>
      </c>
      <c r="F1484" s="887" t="s">
        <v>21511</v>
      </c>
      <c r="G1484" s="376" t="s">
        <v>21512</v>
      </c>
      <c r="H1484" s="449"/>
      <c r="I1484" s="449"/>
      <c r="J1484" s="449"/>
      <c r="K1484" s="915"/>
      <c r="L1484" s="916"/>
      <c r="M1484" s="342"/>
      <c r="N1484" s="916"/>
      <c r="O1484" s="916"/>
      <c r="P1484" s="342"/>
      <c r="Q1484" s="916">
        <v>1</v>
      </c>
      <c r="R1484" s="916">
        <v>12</v>
      </c>
      <c r="S1484" s="1009">
        <v>156000</v>
      </c>
    </row>
    <row r="1485" spans="1:19" s="30" customFormat="1" ht="23.25">
      <c r="A1485" s="913" t="s">
        <v>37669</v>
      </c>
      <c r="B1485" s="887" t="s">
        <v>280</v>
      </c>
      <c r="C1485" s="887" t="s">
        <v>115</v>
      </c>
      <c r="D1485" s="887" t="s">
        <v>23307</v>
      </c>
      <c r="E1485" s="342">
        <v>12000</v>
      </c>
      <c r="F1485" s="887" t="s">
        <v>21511</v>
      </c>
      <c r="G1485" s="376" t="s">
        <v>21512</v>
      </c>
      <c r="H1485" s="449"/>
      <c r="I1485" s="449"/>
      <c r="J1485" s="449"/>
      <c r="K1485" s="915"/>
      <c r="L1485" s="916"/>
      <c r="M1485" s="342"/>
      <c r="N1485" s="916"/>
      <c r="O1485" s="916"/>
      <c r="P1485" s="342"/>
      <c r="Q1485" s="916">
        <v>1</v>
      </c>
      <c r="R1485" s="916">
        <v>12</v>
      </c>
      <c r="S1485" s="1009">
        <v>144000</v>
      </c>
    </row>
    <row r="1486" spans="1:19" s="30" customFormat="1" ht="23.25">
      <c r="A1486" s="913" t="s">
        <v>37669</v>
      </c>
      <c r="B1486" s="887" t="s">
        <v>280</v>
      </c>
      <c r="C1486" s="887" t="s">
        <v>115</v>
      </c>
      <c r="D1486" s="887" t="s">
        <v>23307</v>
      </c>
      <c r="E1486" s="342">
        <v>12000</v>
      </c>
      <c r="F1486" s="887" t="s">
        <v>21511</v>
      </c>
      <c r="G1486" s="376" t="s">
        <v>21512</v>
      </c>
      <c r="H1486" s="449"/>
      <c r="I1486" s="449"/>
      <c r="J1486" s="449"/>
      <c r="K1486" s="915"/>
      <c r="L1486" s="916"/>
      <c r="M1486" s="342"/>
      <c r="N1486" s="916"/>
      <c r="O1486" s="916"/>
      <c r="P1486" s="342"/>
      <c r="Q1486" s="916">
        <v>1</v>
      </c>
      <c r="R1486" s="916">
        <v>12</v>
      </c>
      <c r="S1486" s="1009">
        <v>144000</v>
      </c>
    </row>
    <row r="1487" spans="1:19" s="30" customFormat="1" ht="23.25">
      <c r="A1487" s="913" t="s">
        <v>37669</v>
      </c>
      <c r="B1487" s="887" t="s">
        <v>280</v>
      </c>
      <c r="C1487" s="887" t="s">
        <v>115</v>
      </c>
      <c r="D1487" s="887" t="s">
        <v>23308</v>
      </c>
      <c r="E1487" s="342">
        <v>10000</v>
      </c>
      <c r="F1487" s="887" t="s">
        <v>21511</v>
      </c>
      <c r="G1487" s="376" t="s">
        <v>21512</v>
      </c>
      <c r="H1487" s="449"/>
      <c r="I1487" s="449"/>
      <c r="J1487" s="449"/>
      <c r="K1487" s="915"/>
      <c r="L1487" s="916"/>
      <c r="M1487" s="342"/>
      <c r="N1487" s="916"/>
      <c r="O1487" s="916"/>
      <c r="P1487" s="342"/>
      <c r="Q1487" s="916">
        <v>1</v>
      </c>
      <c r="R1487" s="916">
        <v>12</v>
      </c>
      <c r="S1487" s="1009">
        <v>120000</v>
      </c>
    </row>
    <row r="1488" spans="1:19" s="30" customFormat="1" ht="23.25">
      <c r="A1488" s="913" t="s">
        <v>37669</v>
      </c>
      <c r="B1488" s="887" t="s">
        <v>280</v>
      </c>
      <c r="C1488" s="887" t="s">
        <v>115</v>
      </c>
      <c r="D1488" s="887" t="s">
        <v>23308</v>
      </c>
      <c r="E1488" s="342">
        <v>10000</v>
      </c>
      <c r="F1488" s="887" t="s">
        <v>21511</v>
      </c>
      <c r="G1488" s="376" t="s">
        <v>21512</v>
      </c>
      <c r="H1488" s="449"/>
      <c r="I1488" s="449"/>
      <c r="J1488" s="449"/>
      <c r="K1488" s="915"/>
      <c r="L1488" s="916"/>
      <c r="M1488" s="342"/>
      <c r="N1488" s="916"/>
      <c r="O1488" s="916"/>
      <c r="P1488" s="342"/>
      <c r="Q1488" s="916">
        <v>1</v>
      </c>
      <c r="R1488" s="916">
        <v>12</v>
      </c>
      <c r="S1488" s="1009">
        <v>120000</v>
      </c>
    </row>
    <row r="1489" spans="1:19" s="30" customFormat="1" ht="23.25">
      <c r="A1489" s="913" t="s">
        <v>37669</v>
      </c>
      <c r="B1489" s="887" t="s">
        <v>280</v>
      </c>
      <c r="C1489" s="887" t="s">
        <v>115</v>
      </c>
      <c r="D1489" s="887" t="s">
        <v>23308</v>
      </c>
      <c r="E1489" s="342">
        <v>10000</v>
      </c>
      <c r="F1489" s="887" t="s">
        <v>21511</v>
      </c>
      <c r="G1489" s="376" t="s">
        <v>21512</v>
      </c>
      <c r="H1489" s="449"/>
      <c r="I1489" s="449"/>
      <c r="J1489" s="449"/>
      <c r="K1489" s="915"/>
      <c r="L1489" s="916"/>
      <c r="M1489" s="342"/>
      <c r="N1489" s="916"/>
      <c r="O1489" s="916"/>
      <c r="P1489" s="342"/>
      <c r="Q1489" s="916">
        <v>1</v>
      </c>
      <c r="R1489" s="916">
        <v>12</v>
      </c>
      <c r="S1489" s="1009">
        <v>120000</v>
      </c>
    </row>
    <row r="1490" spans="1:19" s="30" customFormat="1" ht="23.25">
      <c r="A1490" s="913" t="s">
        <v>37669</v>
      </c>
      <c r="B1490" s="887" t="s">
        <v>280</v>
      </c>
      <c r="C1490" s="887" t="s">
        <v>115</v>
      </c>
      <c r="D1490" s="887" t="s">
        <v>23309</v>
      </c>
      <c r="E1490" s="342">
        <v>5000</v>
      </c>
      <c r="F1490" s="887" t="s">
        <v>21511</v>
      </c>
      <c r="G1490" s="376" t="s">
        <v>21512</v>
      </c>
      <c r="H1490" s="449"/>
      <c r="I1490" s="449"/>
      <c r="J1490" s="449"/>
      <c r="K1490" s="915"/>
      <c r="L1490" s="916"/>
      <c r="M1490" s="342"/>
      <c r="N1490" s="916"/>
      <c r="O1490" s="916"/>
      <c r="P1490" s="342"/>
      <c r="Q1490" s="916">
        <v>1</v>
      </c>
      <c r="R1490" s="916">
        <v>12</v>
      </c>
      <c r="S1490" s="1009">
        <v>60000</v>
      </c>
    </row>
    <row r="1491" spans="1:19" s="30" customFormat="1" ht="23.25">
      <c r="A1491" s="913" t="s">
        <v>37669</v>
      </c>
      <c r="B1491" s="887" t="s">
        <v>280</v>
      </c>
      <c r="C1491" s="887" t="s">
        <v>115</v>
      </c>
      <c r="D1491" s="887" t="s">
        <v>23309</v>
      </c>
      <c r="E1491" s="342">
        <v>5000</v>
      </c>
      <c r="F1491" s="887" t="s">
        <v>21511</v>
      </c>
      <c r="G1491" s="376" t="s">
        <v>21512</v>
      </c>
      <c r="H1491" s="449"/>
      <c r="I1491" s="449"/>
      <c r="J1491" s="449"/>
      <c r="K1491" s="915"/>
      <c r="L1491" s="916"/>
      <c r="M1491" s="342"/>
      <c r="N1491" s="916"/>
      <c r="O1491" s="916"/>
      <c r="P1491" s="342"/>
      <c r="Q1491" s="916">
        <v>1</v>
      </c>
      <c r="R1491" s="916">
        <v>12</v>
      </c>
      <c r="S1491" s="1009">
        <v>60000</v>
      </c>
    </row>
    <row r="1492" spans="1:19" s="30" customFormat="1" ht="23.25">
      <c r="A1492" s="913" t="s">
        <v>37669</v>
      </c>
      <c r="B1492" s="887" t="s">
        <v>280</v>
      </c>
      <c r="C1492" s="887" t="s">
        <v>115</v>
      </c>
      <c r="D1492" s="887" t="s">
        <v>23310</v>
      </c>
      <c r="E1492" s="342">
        <v>12000</v>
      </c>
      <c r="F1492" s="887" t="s">
        <v>21511</v>
      </c>
      <c r="G1492" s="376" t="s">
        <v>21512</v>
      </c>
      <c r="H1492" s="449"/>
      <c r="I1492" s="449"/>
      <c r="J1492" s="449"/>
      <c r="K1492" s="915"/>
      <c r="L1492" s="916"/>
      <c r="M1492" s="342"/>
      <c r="N1492" s="916"/>
      <c r="O1492" s="916"/>
      <c r="P1492" s="342"/>
      <c r="Q1492" s="916">
        <v>1</v>
      </c>
      <c r="R1492" s="916">
        <v>12</v>
      </c>
      <c r="S1492" s="1009">
        <v>144000</v>
      </c>
    </row>
    <row r="1493" spans="1:19" s="30" customFormat="1" ht="23.25">
      <c r="A1493" s="913" t="s">
        <v>37669</v>
      </c>
      <c r="B1493" s="887" t="s">
        <v>280</v>
      </c>
      <c r="C1493" s="887" t="s">
        <v>115</v>
      </c>
      <c r="D1493" s="887" t="s">
        <v>23310</v>
      </c>
      <c r="E1493" s="342">
        <v>12000</v>
      </c>
      <c r="F1493" s="887" t="s">
        <v>21511</v>
      </c>
      <c r="G1493" s="376" t="s">
        <v>21512</v>
      </c>
      <c r="H1493" s="449"/>
      <c r="I1493" s="449"/>
      <c r="J1493" s="449"/>
      <c r="K1493" s="915"/>
      <c r="L1493" s="916"/>
      <c r="M1493" s="342"/>
      <c r="N1493" s="916"/>
      <c r="O1493" s="916"/>
      <c r="P1493" s="342"/>
      <c r="Q1493" s="916">
        <v>1</v>
      </c>
      <c r="R1493" s="916">
        <v>12</v>
      </c>
      <c r="S1493" s="1009">
        <v>144000</v>
      </c>
    </row>
    <row r="1494" spans="1:19" s="30" customFormat="1" ht="23.25">
      <c r="A1494" s="913" t="s">
        <v>37669</v>
      </c>
      <c r="B1494" s="887" t="s">
        <v>280</v>
      </c>
      <c r="C1494" s="887" t="s">
        <v>115</v>
      </c>
      <c r="D1494" s="887" t="s">
        <v>23311</v>
      </c>
      <c r="E1494" s="342">
        <v>10000</v>
      </c>
      <c r="F1494" s="887" t="s">
        <v>21511</v>
      </c>
      <c r="G1494" s="376" t="s">
        <v>21512</v>
      </c>
      <c r="H1494" s="449"/>
      <c r="I1494" s="449"/>
      <c r="J1494" s="449"/>
      <c r="K1494" s="915"/>
      <c r="L1494" s="916"/>
      <c r="M1494" s="342"/>
      <c r="N1494" s="916"/>
      <c r="O1494" s="916"/>
      <c r="P1494" s="342"/>
      <c r="Q1494" s="916">
        <v>1</v>
      </c>
      <c r="R1494" s="916">
        <v>12</v>
      </c>
      <c r="S1494" s="1009">
        <v>120000</v>
      </c>
    </row>
    <row r="1495" spans="1:19" s="30" customFormat="1" ht="23.25">
      <c r="A1495" s="913" t="s">
        <v>37669</v>
      </c>
      <c r="B1495" s="887" t="s">
        <v>280</v>
      </c>
      <c r="C1495" s="887" t="s">
        <v>115</v>
      </c>
      <c r="D1495" s="887" t="s">
        <v>23311</v>
      </c>
      <c r="E1495" s="342">
        <v>10000</v>
      </c>
      <c r="F1495" s="887" t="s">
        <v>21511</v>
      </c>
      <c r="G1495" s="376" t="s">
        <v>21512</v>
      </c>
      <c r="H1495" s="449"/>
      <c r="I1495" s="449"/>
      <c r="J1495" s="449"/>
      <c r="K1495" s="915"/>
      <c r="L1495" s="916"/>
      <c r="M1495" s="342"/>
      <c r="N1495" s="916"/>
      <c r="O1495" s="916"/>
      <c r="P1495" s="342"/>
      <c r="Q1495" s="916">
        <v>1</v>
      </c>
      <c r="R1495" s="916">
        <v>12</v>
      </c>
      <c r="S1495" s="1009">
        <v>120000</v>
      </c>
    </row>
    <row r="1496" spans="1:19" s="30" customFormat="1" ht="23.25">
      <c r="A1496" s="913" t="s">
        <v>37669</v>
      </c>
      <c r="B1496" s="887" t="s">
        <v>280</v>
      </c>
      <c r="C1496" s="887" t="s">
        <v>115</v>
      </c>
      <c r="D1496" s="887" t="s">
        <v>23312</v>
      </c>
      <c r="E1496" s="342">
        <v>8000</v>
      </c>
      <c r="F1496" s="887" t="s">
        <v>21511</v>
      </c>
      <c r="G1496" s="376" t="s">
        <v>21512</v>
      </c>
      <c r="H1496" s="449"/>
      <c r="I1496" s="449"/>
      <c r="J1496" s="449"/>
      <c r="K1496" s="915"/>
      <c r="L1496" s="916"/>
      <c r="M1496" s="342"/>
      <c r="N1496" s="916"/>
      <c r="O1496" s="916"/>
      <c r="P1496" s="342"/>
      <c r="Q1496" s="916">
        <v>1</v>
      </c>
      <c r="R1496" s="916">
        <v>12</v>
      </c>
      <c r="S1496" s="1009">
        <v>96000</v>
      </c>
    </row>
    <row r="1497" spans="1:19" s="30" customFormat="1" ht="23.25">
      <c r="A1497" s="913" t="s">
        <v>37669</v>
      </c>
      <c r="B1497" s="887" t="s">
        <v>280</v>
      </c>
      <c r="C1497" s="887" t="s">
        <v>115</v>
      </c>
      <c r="D1497" s="887" t="s">
        <v>23313</v>
      </c>
      <c r="E1497" s="342">
        <v>7000</v>
      </c>
      <c r="F1497" s="887" t="s">
        <v>21511</v>
      </c>
      <c r="G1497" s="376" t="s">
        <v>21512</v>
      </c>
      <c r="H1497" s="449"/>
      <c r="I1497" s="449"/>
      <c r="J1497" s="449"/>
      <c r="K1497" s="915"/>
      <c r="L1497" s="916"/>
      <c r="M1497" s="342"/>
      <c r="N1497" s="916"/>
      <c r="O1497" s="916"/>
      <c r="P1497" s="342"/>
      <c r="Q1497" s="916">
        <v>1</v>
      </c>
      <c r="R1497" s="916">
        <v>12</v>
      </c>
      <c r="S1497" s="1009">
        <v>84000</v>
      </c>
    </row>
    <row r="1498" spans="1:19" s="30" customFormat="1" ht="23.25">
      <c r="A1498" s="913" t="s">
        <v>37669</v>
      </c>
      <c r="B1498" s="887" t="s">
        <v>280</v>
      </c>
      <c r="C1498" s="887" t="s">
        <v>115</v>
      </c>
      <c r="D1498" s="887" t="s">
        <v>23313</v>
      </c>
      <c r="E1498" s="342">
        <v>7000</v>
      </c>
      <c r="F1498" s="887" t="s">
        <v>21511</v>
      </c>
      <c r="G1498" s="376" t="s">
        <v>21512</v>
      </c>
      <c r="H1498" s="449"/>
      <c r="I1498" s="449"/>
      <c r="J1498" s="449"/>
      <c r="K1498" s="915"/>
      <c r="L1498" s="916"/>
      <c r="M1498" s="342"/>
      <c r="N1498" s="916"/>
      <c r="O1498" s="916"/>
      <c r="P1498" s="342"/>
      <c r="Q1498" s="916">
        <v>1</v>
      </c>
      <c r="R1498" s="916">
        <v>12</v>
      </c>
      <c r="S1498" s="1009">
        <v>84000</v>
      </c>
    </row>
    <row r="1499" spans="1:19" s="30" customFormat="1" ht="23.25">
      <c r="A1499" s="913" t="s">
        <v>37669</v>
      </c>
      <c r="B1499" s="887" t="s">
        <v>280</v>
      </c>
      <c r="C1499" s="887" t="s">
        <v>115</v>
      </c>
      <c r="D1499" s="887" t="s">
        <v>23314</v>
      </c>
      <c r="E1499" s="342">
        <v>12000</v>
      </c>
      <c r="F1499" s="887" t="s">
        <v>21511</v>
      </c>
      <c r="G1499" s="376" t="s">
        <v>21512</v>
      </c>
      <c r="H1499" s="449"/>
      <c r="I1499" s="449"/>
      <c r="J1499" s="449"/>
      <c r="K1499" s="915"/>
      <c r="L1499" s="916"/>
      <c r="M1499" s="342"/>
      <c r="N1499" s="916"/>
      <c r="O1499" s="916"/>
      <c r="P1499" s="342"/>
      <c r="Q1499" s="916">
        <v>1</v>
      </c>
      <c r="R1499" s="916">
        <v>12</v>
      </c>
      <c r="S1499" s="1009">
        <v>144000</v>
      </c>
    </row>
    <row r="1500" spans="1:19" s="30" customFormat="1" ht="23.25">
      <c r="A1500" s="913" t="s">
        <v>37669</v>
      </c>
      <c r="B1500" s="887" t="s">
        <v>280</v>
      </c>
      <c r="C1500" s="887" t="s">
        <v>115</v>
      </c>
      <c r="D1500" s="887" t="s">
        <v>23314</v>
      </c>
      <c r="E1500" s="342">
        <v>12000</v>
      </c>
      <c r="F1500" s="887" t="s">
        <v>21511</v>
      </c>
      <c r="G1500" s="376" t="s">
        <v>21512</v>
      </c>
      <c r="H1500" s="449"/>
      <c r="I1500" s="449"/>
      <c r="J1500" s="449"/>
      <c r="K1500" s="915"/>
      <c r="L1500" s="916"/>
      <c r="M1500" s="342"/>
      <c r="N1500" s="916"/>
      <c r="O1500" s="916"/>
      <c r="P1500" s="342"/>
      <c r="Q1500" s="916">
        <v>1</v>
      </c>
      <c r="R1500" s="916">
        <v>12</v>
      </c>
      <c r="S1500" s="1009">
        <v>144000</v>
      </c>
    </row>
    <row r="1501" spans="1:19" s="30" customFormat="1" ht="23.25">
      <c r="A1501" s="913" t="s">
        <v>37669</v>
      </c>
      <c r="B1501" s="887" t="s">
        <v>280</v>
      </c>
      <c r="C1501" s="887" t="s">
        <v>115</v>
      </c>
      <c r="D1501" s="887" t="s">
        <v>23314</v>
      </c>
      <c r="E1501" s="342">
        <v>12000</v>
      </c>
      <c r="F1501" s="887" t="s">
        <v>21511</v>
      </c>
      <c r="G1501" s="376" t="s">
        <v>21512</v>
      </c>
      <c r="H1501" s="449"/>
      <c r="I1501" s="449"/>
      <c r="J1501" s="449"/>
      <c r="K1501" s="915"/>
      <c r="L1501" s="916"/>
      <c r="M1501" s="342"/>
      <c r="N1501" s="916"/>
      <c r="O1501" s="916"/>
      <c r="P1501" s="342"/>
      <c r="Q1501" s="916">
        <v>1</v>
      </c>
      <c r="R1501" s="916">
        <v>12</v>
      </c>
      <c r="S1501" s="1009">
        <v>144000</v>
      </c>
    </row>
    <row r="1502" spans="1:19" s="30" customFormat="1" ht="23.25">
      <c r="A1502" s="913" t="s">
        <v>37669</v>
      </c>
      <c r="B1502" s="887" t="s">
        <v>280</v>
      </c>
      <c r="C1502" s="887" t="s">
        <v>115</v>
      </c>
      <c r="D1502" s="887" t="s">
        <v>23314</v>
      </c>
      <c r="E1502" s="342">
        <v>12000</v>
      </c>
      <c r="F1502" s="887" t="s">
        <v>21511</v>
      </c>
      <c r="G1502" s="376" t="s">
        <v>21512</v>
      </c>
      <c r="H1502" s="449"/>
      <c r="I1502" s="449"/>
      <c r="J1502" s="449"/>
      <c r="K1502" s="915"/>
      <c r="L1502" s="916"/>
      <c r="M1502" s="342"/>
      <c r="N1502" s="916"/>
      <c r="O1502" s="916"/>
      <c r="P1502" s="342"/>
      <c r="Q1502" s="916">
        <v>1</v>
      </c>
      <c r="R1502" s="916">
        <v>12</v>
      </c>
      <c r="S1502" s="1009">
        <v>144000</v>
      </c>
    </row>
    <row r="1503" spans="1:19" s="30" customFormat="1" ht="23.25">
      <c r="A1503" s="913" t="s">
        <v>37669</v>
      </c>
      <c r="B1503" s="887" t="s">
        <v>280</v>
      </c>
      <c r="C1503" s="887" t="s">
        <v>115</v>
      </c>
      <c r="D1503" s="887" t="s">
        <v>23314</v>
      </c>
      <c r="E1503" s="342">
        <v>12000</v>
      </c>
      <c r="F1503" s="887" t="s">
        <v>21511</v>
      </c>
      <c r="G1503" s="376" t="s">
        <v>21512</v>
      </c>
      <c r="H1503" s="449"/>
      <c r="I1503" s="449"/>
      <c r="J1503" s="449"/>
      <c r="K1503" s="915"/>
      <c r="L1503" s="916"/>
      <c r="M1503" s="342"/>
      <c r="N1503" s="916"/>
      <c r="O1503" s="916"/>
      <c r="P1503" s="342"/>
      <c r="Q1503" s="916">
        <v>1</v>
      </c>
      <c r="R1503" s="916">
        <v>12</v>
      </c>
      <c r="S1503" s="1009">
        <v>144000</v>
      </c>
    </row>
    <row r="1504" spans="1:19" s="30" customFormat="1" ht="23.25">
      <c r="A1504" s="913" t="s">
        <v>37669</v>
      </c>
      <c r="B1504" s="887" t="s">
        <v>280</v>
      </c>
      <c r="C1504" s="887" t="s">
        <v>115</v>
      </c>
      <c r="D1504" s="887" t="s">
        <v>23315</v>
      </c>
      <c r="E1504" s="342">
        <v>7000</v>
      </c>
      <c r="F1504" s="887" t="s">
        <v>21511</v>
      </c>
      <c r="G1504" s="376" t="s">
        <v>21512</v>
      </c>
      <c r="H1504" s="449"/>
      <c r="I1504" s="449"/>
      <c r="J1504" s="449"/>
      <c r="K1504" s="915"/>
      <c r="L1504" s="916"/>
      <c r="M1504" s="342"/>
      <c r="N1504" s="916"/>
      <c r="O1504" s="916"/>
      <c r="P1504" s="342"/>
      <c r="Q1504" s="916">
        <v>1</v>
      </c>
      <c r="R1504" s="916">
        <v>12</v>
      </c>
      <c r="S1504" s="1009">
        <v>84000</v>
      </c>
    </row>
    <row r="1505" spans="1:19" s="30" customFormat="1" ht="23.25">
      <c r="A1505" s="913" t="s">
        <v>37669</v>
      </c>
      <c r="B1505" s="887" t="s">
        <v>280</v>
      </c>
      <c r="C1505" s="887" t="s">
        <v>115</v>
      </c>
      <c r="D1505" s="887" t="s">
        <v>23315</v>
      </c>
      <c r="E1505" s="342">
        <v>7000</v>
      </c>
      <c r="F1505" s="887" t="s">
        <v>21511</v>
      </c>
      <c r="G1505" s="376" t="s">
        <v>21512</v>
      </c>
      <c r="H1505" s="449"/>
      <c r="I1505" s="449"/>
      <c r="J1505" s="449"/>
      <c r="K1505" s="915"/>
      <c r="L1505" s="916"/>
      <c r="M1505" s="342"/>
      <c r="N1505" s="916"/>
      <c r="O1505" s="916"/>
      <c r="P1505" s="342"/>
      <c r="Q1505" s="916">
        <v>1</v>
      </c>
      <c r="R1505" s="916">
        <v>12</v>
      </c>
      <c r="S1505" s="1009">
        <v>84000</v>
      </c>
    </row>
    <row r="1506" spans="1:19" s="30" customFormat="1" ht="23.25">
      <c r="A1506" s="913" t="s">
        <v>37669</v>
      </c>
      <c r="B1506" s="887" t="s">
        <v>280</v>
      </c>
      <c r="C1506" s="887" t="s">
        <v>115</v>
      </c>
      <c r="D1506" s="887" t="s">
        <v>23316</v>
      </c>
      <c r="E1506" s="342">
        <v>5000</v>
      </c>
      <c r="F1506" s="887" t="s">
        <v>21511</v>
      </c>
      <c r="G1506" s="376" t="s">
        <v>21512</v>
      </c>
      <c r="H1506" s="449"/>
      <c r="I1506" s="449"/>
      <c r="J1506" s="449"/>
      <c r="K1506" s="915"/>
      <c r="L1506" s="916"/>
      <c r="M1506" s="342"/>
      <c r="N1506" s="916"/>
      <c r="O1506" s="916"/>
      <c r="P1506" s="342"/>
      <c r="Q1506" s="916">
        <v>1</v>
      </c>
      <c r="R1506" s="916">
        <v>12</v>
      </c>
      <c r="S1506" s="1009">
        <v>60000</v>
      </c>
    </row>
    <row r="1507" spans="1:19" s="30" customFormat="1" ht="23.25">
      <c r="A1507" s="913" t="s">
        <v>37669</v>
      </c>
      <c r="B1507" s="887" t="s">
        <v>280</v>
      </c>
      <c r="C1507" s="887" t="s">
        <v>115</v>
      </c>
      <c r="D1507" s="887" t="s">
        <v>23316</v>
      </c>
      <c r="E1507" s="342">
        <v>5000</v>
      </c>
      <c r="F1507" s="887" t="s">
        <v>21511</v>
      </c>
      <c r="G1507" s="376" t="s">
        <v>21512</v>
      </c>
      <c r="H1507" s="449"/>
      <c r="I1507" s="449"/>
      <c r="J1507" s="449"/>
      <c r="K1507" s="915"/>
      <c r="L1507" s="916"/>
      <c r="M1507" s="342"/>
      <c r="N1507" s="916"/>
      <c r="O1507" s="916"/>
      <c r="P1507" s="342"/>
      <c r="Q1507" s="916">
        <v>1</v>
      </c>
      <c r="R1507" s="916">
        <v>12</v>
      </c>
      <c r="S1507" s="1009">
        <v>60000</v>
      </c>
    </row>
    <row r="1508" spans="1:19" s="30" customFormat="1" ht="23.25">
      <c r="A1508" s="913" t="s">
        <v>37669</v>
      </c>
      <c r="B1508" s="887" t="s">
        <v>280</v>
      </c>
      <c r="C1508" s="887" t="s">
        <v>115</v>
      </c>
      <c r="D1508" s="887" t="s">
        <v>23317</v>
      </c>
      <c r="E1508" s="342">
        <v>12000</v>
      </c>
      <c r="F1508" s="887" t="s">
        <v>21511</v>
      </c>
      <c r="G1508" s="376" t="s">
        <v>21512</v>
      </c>
      <c r="H1508" s="449"/>
      <c r="I1508" s="449"/>
      <c r="J1508" s="449"/>
      <c r="K1508" s="915"/>
      <c r="L1508" s="916"/>
      <c r="M1508" s="342"/>
      <c r="N1508" s="916"/>
      <c r="O1508" s="916"/>
      <c r="P1508" s="342"/>
      <c r="Q1508" s="916">
        <v>1</v>
      </c>
      <c r="R1508" s="916">
        <v>12</v>
      </c>
      <c r="S1508" s="1009">
        <v>144000</v>
      </c>
    </row>
    <row r="1509" spans="1:19" s="30" customFormat="1" ht="23.25">
      <c r="A1509" s="913" t="s">
        <v>37669</v>
      </c>
      <c r="B1509" s="887" t="s">
        <v>280</v>
      </c>
      <c r="C1509" s="887" t="s">
        <v>115</v>
      </c>
      <c r="D1509" s="887" t="s">
        <v>23317</v>
      </c>
      <c r="E1509" s="342">
        <v>12000</v>
      </c>
      <c r="F1509" s="887" t="s">
        <v>21511</v>
      </c>
      <c r="G1509" s="376" t="s">
        <v>21512</v>
      </c>
      <c r="H1509" s="449"/>
      <c r="I1509" s="449"/>
      <c r="J1509" s="449"/>
      <c r="K1509" s="915"/>
      <c r="L1509" s="916"/>
      <c r="M1509" s="342"/>
      <c r="N1509" s="916"/>
      <c r="O1509" s="916"/>
      <c r="P1509" s="342"/>
      <c r="Q1509" s="916">
        <v>1</v>
      </c>
      <c r="R1509" s="916">
        <v>12</v>
      </c>
      <c r="S1509" s="1009">
        <v>144000</v>
      </c>
    </row>
    <row r="1510" spans="1:19" s="30" customFormat="1" ht="23.25">
      <c r="A1510" s="913" t="s">
        <v>37669</v>
      </c>
      <c r="B1510" s="887" t="s">
        <v>280</v>
      </c>
      <c r="C1510" s="887" t="s">
        <v>115</v>
      </c>
      <c r="D1510" s="887" t="s">
        <v>23317</v>
      </c>
      <c r="E1510" s="342">
        <v>12000</v>
      </c>
      <c r="F1510" s="887" t="s">
        <v>21511</v>
      </c>
      <c r="G1510" s="376" t="s">
        <v>21512</v>
      </c>
      <c r="H1510" s="449"/>
      <c r="I1510" s="449"/>
      <c r="J1510" s="449"/>
      <c r="K1510" s="915"/>
      <c r="L1510" s="916"/>
      <c r="M1510" s="342"/>
      <c r="N1510" s="916"/>
      <c r="O1510" s="916"/>
      <c r="P1510" s="342"/>
      <c r="Q1510" s="916">
        <v>1</v>
      </c>
      <c r="R1510" s="916">
        <v>12</v>
      </c>
      <c r="S1510" s="1009">
        <v>144000</v>
      </c>
    </row>
    <row r="1511" spans="1:19" s="30" customFormat="1" ht="23.25">
      <c r="A1511" s="913" t="s">
        <v>37669</v>
      </c>
      <c r="B1511" s="887" t="s">
        <v>280</v>
      </c>
      <c r="C1511" s="887" t="s">
        <v>115</v>
      </c>
      <c r="D1511" s="887" t="s">
        <v>23317</v>
      </c>
      <c r="E1511" s="342">
        <v>12000</v>
      </c>
      <c r="F1511" s="887" t="s">
        <v>21511</v>
      </c>
      <c r="G1511" s="376" t="s">
        <v>21512</v>
      </c>
      <c r="H1511" s="449"/>
      <c r="I1511" s="449"/>
      <c r="J1511" s="449"/>
      <c r="K1511" s="915"/>
      <c r="L1511" s="916"/>
      <c r="M1511" s="342"/>
      <c r="N1511" s="916"/>
      <c r="O1511" s="916"/>
      <c r="P1511" s="342"/>
      <c r="Q1511" s="916">
        <v>1</v>
      </c>
      <c r="R1511" s="916">
        <v>12</v>
      </c>
      <c r="S1511" s="1009">
        <v>144000</v>
      </c>
    </row>
    <row r="1512" spans="1:19" s="30" customFormat="1" ht="23.25">
      <c r="A1512" s="913" t="s">
        <v>37669</v>
      </c>
      <c r="B1512" s="887" t="s">
        <v>280</v>
      </c>
      <c r="C1512" s="887" t="s">
        <v>115</v>
      </c>
      <c r="D1512" s="887" t="s">
        <v>23318</v>
      </c>
      <c r="E1512" s="342">
        <v>10000</v>
      </c>
      <c r="F1512" s="887" t="s">
        <v>21511</v>
      </c>
      <c r="G1512" s="376" t="s">
        <v>21512</v>
      </c>
      <c r="H1512" s="449"/>
      <c r="I1512" s="449"/>
      <c r="J1512" s="449"/>
      <c r="K1512" s="915"/>
      <c r="L1512" s="916"/>
      <c r="M1512" s="342"/>
      <c r="N1512" s="916"/>
      <c r="O1512" s="916"/>
      <c r="P1512" s="342"/>
      <c r="Q1512" s="916">
        <v>1</v>
      </c>
      <c r="R1512" s="916">
        <v>12</v>
      </c>
      <c r="S1512" s="1009">
        <v>120000</v>
      </c>
    </row>
    <row r="1513" spans="1:19" s="30" customFormat="1" ht="23.25">
      <c r="A1513" s="913" t="s">
        <v>37669</v>
      </c>
      <c r="B1513" s="887" t="s">
        <v>280</v>
      </c>
      <c r="C1513" s="887" t="s">
        <v>115</v>
      </c>
      <c r="D1513" s="887" t="s">
        <v>23318</v>
      </c>
      <c r="E1513" s="342">
        <v>10000</v>
      </c>
      <c r="F1513" s="887" t="s">
        <v>21511</v>
      </c>
      <c r="G1513" s="376" t="s">
        <v>21512</v>
      </c>
      <c r="H1513" s="449"/>
      <c r="I1513" s="449"/>
      <c r="J1513" s="449"/>
      <c r="K1513" s="915"/>
      <c r="L1513" s="916"/>
      <c r="M1513" s="342"/>
      <c r="N1513" s="916"/>
      <c r="O1513" s="916"/>
      <c r="P1513" s="342"/>
      <c r="Q1513" s="916">
        <v>1</v>
      </c>
      <c r="R1513" s="916">
        <v>12</v>
      </c>
      <c r="S1513" s="1009">
        <v>120000</v>
      </c>
    </row>
    <row r="1514" spans="1:19" s="30" customFormat="1" ht="23.25">
      <c r="A1514" s="913" t="s">
        <v>37669</v>
      </c>
      <c r="B1514" s="887" t="s">
        <v>280</v>
      </c>
      <c r="C1514" s="887" t="s">
        <v>115</v>
      </c>
      <c r="D1514" s="887" t="s">
        <v>23318</v>
      </c>
      <c r="E1514" s="342">
        <v>10000</v>
      </c>
      <c r="F1514" s="887" t="s">
        <v>21511</v>
      </c>
      <c r="G1514" s="376" t="s">
        <v>21512</v>
      </c>
      <c r="H1514" s="449"/>
      <c r="I1514" s="449"/>
      <c r="J1514" s="449"/>
      <c r="K1514" s="915"/>
      <c r="L1514" s="916"/>
      <c r="M1514" s="342"/>
      <c r="N1514" s="916"/>
      <c r="O1514" s="916"/>
      <c r="P1514" s="342"/>
      <c r="Q1514" s="916">
        <v>1</v>
      </c>
      <c r="R1514" s="916">
        <v>12</v>
      </c>
      <c r="S1514" s="1009">
        <v>120000</v>
      </c>
    </row>
    <row r="1515" spans="1:19" s="30" customFormat="1" ht="23.25">
      <c r="A1515" s="913" t="s">
        <v>37669</v>
      </c>
      <c r="B1515" s="887" t="s">
        <v>280</v>
      </c>
      <c r="C1515" s="887" t="s">
        <v>115</v>
      </c>
      <c r="D1515" s="887" t="s">
        <v>23318</v>
      </c>
      <c r="E1515" s="342">
        <v>10000</v>
      </c>
      <c r="F1515" s="887" t="s">
        <v>21511</v>
      </c>
      <c r="G1515" s="376" t="s">
        <v>21512</v>
      </c>
      <c r="H1515" s="449"/>
      <c r="I1515" s="449"/>
      <c r="J1515" s="449"/>
      <c r="K1515" s="915"/>
      <c r="L1515" s="916"/>
      <c r="M1515" s="342"/>
      <c r="N1515" s="916"/>
      <c r="O1515" s="916"/>
      <c r="P1515" s="342"/>
      <c r="Q1515" s="916">
        <v>1</v>
      </c>
      <c r="R1515" s="916">
        <v>12</v>
      </c>
      <c r="S1515" s="1009">
        <v>120000</v>
      </c>
    </row>
    <row r="1516" spans="1:19" s="30" customFormat="1" ht="23.25">
      <c r="A1516" s="913" t="s">
        <v>37669</v>
      </c>
      <c r="B1516" s="887" t="s">
        <v>280</v>
      </c>
      <c r="C1516" s="887" t="s">
        <v>115</v>
      </c>
      <c r="D1516" s="887" t="s">
        <v>23319</v>
      </c>
      <c r="E1516" s="342">
        <v>8000</v>
      </c>
      <c r="F1516" s="887" t="s">
        <v>21511</v>
      </c>
      <c r="G1516" s="376" t="s">
        <v>21512</v>
      </c>
      <c r="H1516" s="449"/>
      <c r="I1516" s="449"/>
      <c r="J1516" s="449"/>
      <c r="K1516" s="915"/>
      <c r="L1516" s="916"/>
      <c r="M1516" s="342"/>
      <c r="N1516" s="916"/>
      <c r="O1516" s="916"/>
      <c r="P1516" s="342"/>
      <c r="Q1516" s="916">
        <v>1</v>
      </c>
      <c r="R1516" s="916">
        <v>12</v>
      </c>
      <c r="S1516" s="1009">
        <v>96000</v>
      </c>
    </row>
    <row r="1517" spans="1:19" s="30" customFormat="1" ht="23.25">
      <c r="A1517" s="913" t="s">
        <v>37669</v>
      </c>
      <c r="B1517" s="887" t="s">
        <v>280</v>
      </c>
      <c r="C1517" s="887" t="s">
        <v>115</v>
      </c>
      <c r="D1517" s="887" t="s">
        <v>23319</v>
      </c>
      <c r="E1517" s="342">
        <v>8000</v>
      </c>
      <c r="F1517" s="887" t="s">
        <v>21511</v>
      </c>
      <c r="G1517" s="376" t="s">
        <v>21512</v>
      </c>
      <c r="H1517" s="449"/>
      <c r="I1517" s="449"/>
      <c r="J1517" s="449"/>
      <c r="K1517" s="915"/>
      <c r="L1517" s="916"/>
      <c r="M1517" s="342"/>
      <c r="N1517" s="916"/>
      <c r="O1517" s="916"/>
      <c r="P1517" s="342"/>
      <c r="Q1517" s="916">
        <v>1</v>
      </c>
      <c r="R1517" s="916">
        <v>12</v>
      </c>
      <c r="S1517" s="1009">
        <v>96000</v>
      </c>
    </row>
    <row r="1518" spans="1:19" s="30" customFormat="1" ht="23.25">
      <c r="A1518" s="913" t="s">
        <v>37669</v>
      </c>
      <c r="B1518" s="887" t="s">
        <v>280</v>
      </c>
      <c r="C1518" s="887" t="s">
        <v>115</v>
      </c>
      <c r="D1518" s="887" t="s">
        <v>23320</v>
      </c>
      <c r="E1518" s="342">
        <v>7100</v>
      </c>
      <c r="F1518" s="887" t="s">
        <v>21511</v>
      </c>
      <c r="G1518" s="376" t="s">
        <v>21512</v>
      </c>
      <c r="H1518" s="449"/>
      <c r="I1518" s="449"/>
      <c r="J1518" s="449"/>
      <c r="K1518" s="915"/>
      <c r="L1518" s="916"/>
      <c r="M1518" s="342"/>
      <c r="N1518" s="916"/>
      <c r="O1518" s="916"/>
      <c r="P1518" s="342"/>
      <c r="Q1518" s="916">
        <v>1</v>
      </c>
      <c r="R1518" s="916">
        <v>12</v>
      </c>
      <c r="S1518" s="1009">
        <v>85740</v>
      </c>
    </row>
    <row r="1519" spans="1:19" s="30" customFormat="1" ht="23.25">
      <c r="A1519" s="913" t="s">
        <v>37669</v>
      </c>
      <c r="B1519" s="887" t="s">
        <v>280</v>
      </c>
      <c r="C1519" s="887" t="s">
        <v>115</v>
      </c>
      <c r="D1519" s="887" t="s">
        <v>23321</v>
      </c>
      <c r="E1519" s="342">
        <v>5000</v>
      </c>
      <c r="F1519" s="887" t="s">
        <v>21511</v>
      </c>
      <c r="G1519" s="376" t="s">
        <v>21512</v>
      </c>
      <c r="H1519" s="449"/>
      <c r="I1519" s="449"/>
      <c r="J1519" s="449"/>
      <c r="K1519" s="915"/>
      <c r="L1519" s="916"/>
      <c r="M1519" s="342"/>
      <c r="N1519" s="916"/>
      <c r="O1519" s="916"/>
      <c r="P1519" s="342"/>
      <c r="Q1519" s="916">
        <v>1</v>
      </c>
      <c r="R1519" s="916">
        <v>12</v>
      </c>
      <c r="S1519" s="1009">
        <v>60000</v>
      </c>
    </row>
    <row r="1520" spans="1:19" s="30" customFormat="1" ht="23.25">
      <c r="A1520" s="913" t="s">
        <v>37669</v>
      </c>
      <c r="B1520" s="887" t="s">
        <v>280</v>
      </c>
      <c r="C1520" s="887" t="s">
        <v>115</v>
      </c>
      <c r="D1520" s="887" t="s">
        <v>23321</v>
      </c>
      <c r="E1520" s="342">
        <v>5000</v>
      </c>
      <c r="F1520" s="887" t="s">
        <v>21511</v>
      </c>
      <c r="G1520" s="376" t="s">
        <v>21512</v>
      </c>
      <c r="H1520" s="449"/>
      <c r="I1520" s="449"/>
      <c r="J1520" s="449"/>
      <c r="K1520" s="915"/>
      <c r="L1520" s="916"/>
      <c r="M1520" s="342"/>
      <c r="N1520" s="916"/>
      <c r="O1520" s="916"/>
      <c r="P1520" s="342"/>
      <c r="Q1520" s="916">
        <v>1</v>
      </c>
      <c r="R1520" s="916">
        <v>12</v>
      </c>
      <c r="S1520" s="1009">
        <v>60000</v>
      </c>
    </row>
    <row r="1521" spans="1:19" s="30" customFormat="1" ht="23.25">
      <c r="A1521" s="913" t="s">
        <v>37669</v>
      </c>
      <c r="B1521" s="887" t="s">
        <v>280</v>
      </c>
      <c r="C1521" s="887" t="s">
        <v>115</v>
      </c>
      <c r="D1521" s="887" t="s">
        <v>23322</v>
      </c>
      <c r="E1521" s="342">
        <v>12000</v>
      </c>
      <c r="F1521" s="887" t="s">
        <v>21511</v>
      </c>
      <c r="G1521" s="376" t="s">
        <v>21512</v>
      </c>
      <c r="H1521" s="449"/>
      <c r="I1521" s="449"/>
      <c r="J1521" s="449"/>
      <c r="K1521" s="915"/>
      <c r="L1521" s="916"/>
      <c r="M1521" s="342"/>
      <c r="N1521" s="916"/>
      <c r="O1521" s="916"/>
      <c r="P1521" s="342"/>
      <c r="Q1521" s="916">
        <v>1</v>
      </c>
      <c r="R1521" s="916">
        <v>12</v>
      </c>
      <c r="S1521" s="1009">
        <v>144000</v>
      </c>
    </row>
    <row r="1522" spans="1:19" s="30" customFormat="1" ht="23.25">
      <c r="A1522" s="913" t="s">
        <v>37669</v>
      </c>
      <c r="B1522" s="887" t="s">
        <v>280</v>
      </c>
      <c r="C1522" s="887" t="s">
        <v>115</v>
      </c>
      <c r="D1522" s="887" t="s">
        <v>23323</v>
      </c>
      <c r="E1522" s="342">
        <v>10000</v>
      </c>
      <c r="F1522" s="887" t="s">
        <v>21511</v>
      </c>
      <c r="G1522" s="376" t="s">
        <v>21512</v>
      </c>
      <c r="H1522" s="449"/>
      <c r="I1522" s="449"/>
      <c r="J1522" s="449"/>
      <c r="K1522" s="915"/>
      <c r="L1522" s="916"/>
      <c r="M1522" s="342"/>
      <c r="N1522" s="916"/>
      <c r="O1522" s="916"/>
      <c r="P1522" s="342"/>
      <c r="Q1522" s="916">
        <v>1</v>
      </c>
      <c r="R1522" s="916">
        <v>12</v>
      </c>
      <c r="S1522" s="1009">
        <v>120000</v>
      </c>
    </row>
    <row r="1523" spans="1:19" s="30" customFormat="1" ht="23.25">
      <c r="A1523" s="913" t="s">
        <v>37669</v>
      </c>
      <c r="B1523" s="887" t="s">
        <v>280</v>
      </c>
      <c r="C1523" s="887" t="s">
        <v>115</v>
      </c>
      <c r="D1523" s="887" t="s">
        <v>23323</v>
      </c>
      <c r="E1523" s="342">
        <v>10000</v>
      </c>
      <c r="F1523" s="887" t="s">
        <v>21511</v>
      </c>
      <c r="G1523" s="376" t="s">
        <v>21512</v>
      </c>
      <c r="H1523" s="449"/>
      <c r="I1523" s="449"/>
      <c r="J1523" s="449"/>
      <c r="K1523" s="915"/>
      <c r="L1523" s="916"/>
      <c r="M1523" s="342"/>
      <c r="N1523" s="916"/>
      <c r="O1523" s="916"/>
      <c r="P1523" s="342"/>
      <c r="Q1523" s="916">
        <v>1</v>
      </c>
      <c r="R1523" s="916">
        <v>12</v>
      </c>
      <c r="S1523" s="1009">
        <v>120000</v>
      </c>
    </row>
    <row r="1524" spans="1:19" s="30" customFormat="1" ht="23.25">
      <c r="A1524" s="913" t="s">
        <v>37669</v>
      </c>
      <c r="B1524" s="887" t="s">
        <v>280</v>
      </c>
      <c r="C1524" s="887" t="s">
        <v>115</v>
      </c>
      <c r="D1524" s="887" t="s">
        <v>23324</v>
      </c>
      <c r="E1524" s="342">
        <v>6200</v>
      </c>
      <c r="F1524" s="887" t="s">
        <v>21511</v>
      </c>
      <c r="G1524" s="376" t="s">
        <v>21512</v>
      </c>
      <c r="H1524" s="449"/>
      <c r="I1524" s="449"/>
      <c r="J1524" s="449"/>
      <c r="K1524" s="915"/>
      <c r="L1524" s="916"/>
      <c r="M1524" s="342"/>
      <c r="N1524" s="916"/>
      <c r="O1524" s="916"/>
      <c r="P1524" s="342"/>
      <c r="Q1524" s="916">
        <v>1</v>
      </c>
      <c r="R1524" s="916">
        <v>12</v>
      </c>
      <c r="S1524" s="1009">
        <v>74400</v>
      </c>
    </row>
    <row r="1525" spans="1:19" s="30" customFormat="1" ht="23.25">
      <c r="A1525" s="913" t="s">
        <v>37669</v>
      </c>
      <c r="B1525" s="887" t="s">
        <v>280</v>
      </c>
      <c r="C1525" s="887" t="s">
        <v>115</v>
      </c>
      <c r="D1525" s="887" t="s">
        <v>23325</v>
      </c>
      <c r="E1525" s="342">
        <v>7000</v>
      </c>
      <c r="F1525" s="887" t="s">
        <v>21511</v>
      </c>
      <c r="G1525" s="376" t="s">
        <v>21512</v>
      </c>
      <c r="H1525" s="449"/>
      <c r="I1525" s="449"/>
      <c r="J1525" s="449"/>
      <c r="K1525" s="915"/>
      <c r="L1525" s="916"/>
      <c r="M1525" s="342"/>
      <c r="N1525" s="916"/>
      <c r="O1525" s="916"/>
      <c r="P1525" s="342"/>
      <c r="Q1525" s="916">
        <v>1</v>
      </c>
      <c r="R1525" s="916">
        <v>12</v>
      </c>
      <c r="S1525" s="1009">
        <v>84000</v>
      </c>
    </row>
    <row r="1526" spans="1:19" s="30" customFormat="1" ht="23.25">
      <c r="A1526" s="913" t="s">
        <v>37669</v>
      </c>
      <c r="B1526" s="887" t="s">
        <v>280</v>
      </c>
      <c r="C1526" s="887" t="s">
        <v>115</v>
      </c>
      <c r="D1526" s="887" t="s">
        <v>23326</v>
      </c>
      <c r="E1526" s="342">
        <v>8000</v>
      </c>
      <c r="F1526" s="887" t="s">
        <v>21511</v>
      </c>
      <c r="G1526" s="376" t="s">
        <v>21512</v>
      </c>
      <c r="H1526" s="449"/>
      <c r="I1526" s="449"/>
      <c r="J1526" s="449"/>
      <c r="K1526" s="915"/>
      <c r="L1526" s="916"/>
      <c r="M1526" s="342"/>
      <c r="N1526" s="916"/>
      <c r="O1526" s="916"/>
      <c r="P1526" s="342"/>
      <c r="Q1526" s="916">
        <v>1</v>
      </c>
      <c r="R1526" s="916">
        <v>12</v>
      </c>
      <c r="S1526" s="1009">
        <v>96000</v>
      </c>
    </row>
    <row r="1527" spans="1:19" s="30" customFormat="1" ht="23.25">
      <c r="A1527" s="913" t="s">
        <v>37669</v>
      </c>
      <c r="B1527" s="887" t="s">
        <v>280</v>
      </c>
      <c r="C1527" s="887" t="s">
        <v>115</v>
      </c>
      <c r="D1527" s="887" t="s">
        <v>23327</v>
      </c>
      <c r="E1527" s="342">
        <v>8000</v>
      </c>
      <c r="F1527" s="887" t="s">
        <v>21511</v>
      </c>
      <c r="G1527" s="376" t="s">
        <v>21512</v>
      </c>
      <c r="H1527" s="449"/>
      <c r="I1527" s="449"/>
      <c r="J1527" s="449"/>
      <c r="K1527" s="915"/>
      <c r="L1527" s="916"/>
      <c r="M1527" s="342"/>
      <c r="N1527" s="916"/>
      <c r="O1527" s="916"/>
      <c r="P1527" s="342"/>
      <c r="Q1527" s="916">
        <v>1</v>
      </c>
      <c r="R1527" s="916">
        <v>12</v>
      </c>
      <c r="S1527" s="1009">
        <v>96000</v>
      </c>
    </row>
    <row r="1528" spans="1:19" s="30" customFormat="1" ht="23.25">
      <c r="A1528" s="913" t="s">
        <v>37669</v>
      </c>
      <c r="B1528" s="887" t="s">
        <v>280</v>
      </c>
      <c r="C1528" s="887" t="s">
        <v>115</v>
      </c>
      <c r="D1528" s="887" t="s">
        <v>23328</v>
      </c>
      <c r="E1528" s="342">
        <v>5000</v>
      </c>
      <c r="F1528" s="887" t="s">
        <v>21511</v>
      </c>
      <c r="G1528" s="376" t="s">
        <v>21512</v>
      </c>
      <c r="H1528" s="449"/>
      <c r="I1528" s="449"/>
      <c r="J1528" s="449"/>
      <c r="K1528" s="915"/>
      <c r="L1528" s="916"/>
      <c r="M1528" s="342"/>
      <c r="N1528" s="916"/>
      <c r="O1528" s="916"/>
      <c r="P1528" s="342"/>
      <c r="Q1528" s="916">
        <v>1</v>
      </c>
      <c r="R1528" s="916">
        <v>12</v>
      </c>
      <c r="S1528" s="1009">
        <v>60000</v>
      </c>
    </row>
    <row r="1529" spans="1:19" s="30" customFormat="1" ht="23.25">
      <c r="A1529" s="913" t="s">
        <v>37669</v>
      </c>
      <c r="B1529" s="887" t="s">
        <v>280</v>
      </c>
      <c r="C1529" s="887" t="s">
        <v>115</v>
      </c>
      <c r="D1529" s="887" t="s">
        <v>23329</v>
      </c>
      <c r="E1529" s="342">
        <v>14500</v>
      </c>
      <c r="F1529" s="887" t="s">
        <v>21511</v>
      </c>
      <c r="G1529" s="376" t="s">
        <v>21512</v>
      </c>
      <c r="H1529" s="449"/>
      <c r="I1529" s="449"/>
      <c r="J1529" s="449"/>
      <c r="K1529" s="915"/>
      <c r="L1529" s="916"/>
      <c r="M1529" s="342"/>
      <c r="N1529" s="916"/>
      <c r="O1529" s="916"/>
      <c r="P1529" s="342"/>
      <c r="Q1529" s="916">
        <v>1</v>
      </c>
      <c r="R1529" s="916">
        <v>12</v>
      </c>
      <c r="S1529" s="1009">
        <v>174000</v>
      </c>
    </row>
    <row r="1530" spans="1:19" s="30" customFormat="1" ht="23.25">
      <c r="A1530" s="913" t="s">
        <v>37669</v>
      </c>
      <c r="B1530" s="887" t="s">
        <v>280</v>
      </c>
      <c r="C1530" s="887" t="s">
        <v>115</v>
      </c>
      <c r="D1530" s="887" t="s">
        <v>23330</v>
      </c>
      <c r="E1530" s="342">
        <v>12000</v>
      </c>
      <c r="F1530" s="887" t="s">
        <v>21511</v>
      </c>
      <c r="G1530" s="376" t="s">
        <v>21512</v>
      </c>
      <c r="H1530" s="449"/>
      <c r="I1530" s="449"/>
      <c r="J1530" s="449"/>
      <c r="K1530" s="915"/>
      <c r="L1530" s="916"/>
      <c r="M1530" s="342"/>
      <c r="N1530" s="916"/>
      <c r="O1530" s="916"/>
      <c r="P1530" s="342"/>
      <c r="Q1530" s="916">
        <v>1</v>
      </c>
      <c r="R1530" s="916">
        <v>12</v>
      </c>
      <c r="S1530" s="1009">
        <v>144000</v>
      </c>
    </row>
    <row r="1531" spans="1:19" s="30" customFormat="1" ht="23.25">
      <c r="A1531" s="913" t="s">
        <v>37669</v>
      </c>
      <c r="B1531" s="887" t="s">
        <v>280</v>
      </c>
      <c r="C1531" s="887" t="s">
        <v>115</v>
      </c>
      <c r="D1531" s="887" t="s">
        <v>23330</v>
      </c>
      <c r="E1531" s="342">
        <v>12000</v>
      </c>
      <c r="F1531" s="887" t="s">
        <v>21511</v>
      </c>
      <c r="G1531" s="376" t="s">
        <v>21512</v>
      </c>
      <c r="H1531" s="449"/>
      <c r="I1531" s="449"/>
      <c r="J1531" s="449"/>
      <c r="K1531" s="915"/>
      <c r="L1531" s="916"/>
      <c r="M1531" s="342"/>
      <c r="N1531" s="916"/>
      <c r="O1531" s="916"/>
      <c r="P1531" s="342"/>
      <c r="Q1531" s="916">
        <v>1</v>
      </c>
      <c r="R1531" s="916">
        <v>12</v>
      </c>
      <c r="S1531" s="1009">
        <v>144000</v>
      </c>
    </row>
    <row r="1532" spans="1:19" s="30" customFormat="1" ht="23.25">
      <c r="A1532" s="913" t="s">
        <v>37669</v>
      </c>
      <c r="B1532" s="887" t="s">
        <v>280</v>
      </c>
      <c r="C1532" s="887" t="s">
        <v>115</v>
      </c>
      <c r="D1532" s="887" t="s">
        <v>23331</v>
      </c>
      <c r="E1532" s="342">
        <v>4500</v>
      </c>
      <c r="F1532" s="887" t="s">
        <v>21511</v>
      </c>
      <c r="G1532" s="376" t="s">
        <v>21512</v>
      </c>
      <c r="H1532" s="449"/>
      <c r="I1532" s="449"/>
      <c r="J1532" s="449"/>
      <c r="K1532" s="915"/>
      <c r="L1532" s="916"/>
      <c r="M1532" s="342"/>
      <c r="N1532" s="916"/>
      <c r="O1532" s="916"/>
      <c r="P1532" s="342"/>
      <c r="Q1532" s="916">
        <v>1</v>
      </c>
      <c r="R1532" s="916">
        <v>12</v>
      </c>
      <c r="S1532" s="1009">
        <v>54000</v>
      </c>
    </row>
    <row r="1533" spans="1:19" s="30" customFormat="1" ht="23.25">
      <c r="A1533" s="913" t="s">
        <v>37669</v>
      </c>
      <c r="B1533" s="887" t="s">
        <v>280</v>
      </c>
      <c r="C1533" s="887" t="s">
        <v>115</v>
      </c>
      <c r="D1533" s="887" t="s">
        <v>23332</v>
      </c>
      <c r="E1533" s="342">
        <v>3000</v>
      </c>
      <c r="F1533" s="887" t="s">
        <v>21511</v>
      </c>
      <c r="G1533" s="376" t="s">
        <v>21512</v>
      </c>
      <c r="H1533" s="449"/>
      <c r="I1533" s="449"/>
      <c r="J1533" s="449"/>
      <c r="K1533" s="915"/>
      <c r="L1533" s="916"/>
      <c r="M1533" s="342"/>
      <c r="N1533" s="916"/>
      <c r="O1533" s="916"/>
      <c r="P1533" s="342"/>
      <c r="Q1533" s="916">
        <v>1</v>
      </c>
      <c r="R1533" s="916">
        <v>12</v>
      </c>
      <c r="S1533" s="1009">
        <v>36000</v>
      </c>
    </row>
    <row r="1534" spans="1:19" s="30" customFormat="1" ht="23.25">
      <c r="A1534" s="913" t="s">
        <v>37669</v>
      </c>
      <c r="B1534" s="887" t="s">
        <v>280</v>
      </c>
      <c r="C1534" s="887" t="s">
        <v>115</v>
      </c>
      <c r="D1534" s="887" t="s">
        <v>23333</v>
      </c>
      <c r="E1534" s="342">
        <v>6000</v>
      </c>
      <c r="F1534" s="887" t="s">
        <v>21511</v>
      </c>
      <c r="G1534" s="376" t="s">
        <v>21512</v>
      </c>
      <c r="H1534" s="449"/>
      <c r="I1534" s="449"/>
      <c r="J1534" s="449"/>
      <c r="K1534" s="915"/>
      <c r="L1534" s="916"/>
      <c r="M1534" s="342"/>
      <c r="N1534" s="916"/>
      <c r="O1534" s="916"/>
      <c r="P1534" s="342"/>
      <c r="Q1534" s="916">
        <v>1</v>
      </c>
      <c r="R1534" s="916">
        <v>12</v>
      </c>
      <c r="S1534" s="1009">
        <v>72000</v>
      </c>
    </row>
    <row r="1535" spans="1:19" s="30" customFormat="1" ht="23.25">
      <c r="A1535" s="913" t="s">
        <v>37669</v>
      </c>
      <c r="B1535" s="887" t="s">
        <v>280</v>
      </c>
      <c r="C1535" s="887" t="s">
        <v>115</v>
      </c>
      <c r="D1535" s="887" t="s">
        <v>21647</v>
      </c>
      <c r="E1535" s="342">
        <v>15000</v>
      </c>
      <c r="F1535" s="887" t="s">
        <v>21511</v>
      </c>
      <c r="G1535" s="376" t="s">
        <v>21512</v>
      </c>
      <c r="H1535" s="449"/>
      <c r="I1535" s="449"/>
      <c r="J1535" s="449"/>
      <c r="K1535" s="915"/>
      <c r="L1535" s="916"/>
      <c r="M1535" s="342"/>
      <c r="N1535" s="916"/>
      <c r="O1535" s="916"/>
      <c r="P1535" s="342"/>
      <c r="Q1535" s="916">
        <v>1</v>
      </c>
      <c r="R1535" s="916">
        <v>12</v>
      </c>
      <c r="S1535" s="1009">
        <v>180000</v>
      </c>
    </row>
    <row r="1536" spans="1:19" s="30" customFormat="1" ht="23.25">
      <c r="A1536" s="913" t="s">
        <v>37669</v>
      </c>
      <c r="B1536" s="887" t="s">
        <v>280</v>
      </c>
      <c r="C1536" s="887" t="s">
        <v>115</v>
      </c>
      <c r="D1536" s="887" t="s">
        <v>21590</v>
      </c>
      <c r="E1536" s="342">
        <v>10000</v>
      </c>
      <c r="F1536" s="887" t="s">
        <v>21511</v>
      </c>
      <c r="G1536" s="376" t="s">
        <v>21512</v>
      </c>
      <c r="H1536" s="449"/>
      <c r="I1536" s="449"/>
      <c r="J1536" s="449"/>
      <c r="K1536" s="915"/>
      <c r="L1536" s="916"/>
      <c r="M1536" s="342"/>
      <c r="N1536" s="916"/>
      <c r="O1536" s="916"/>
      <c r="P1536" s="342"/>
      <c r="Q1536" s="916">
        <v>1</v>
      </c>
      <c r="R1536" s="916">
        <v>12</v>
      </c>
      <c r="S1536" s="1009">
        <v>120000</v>
      </c>
    </row>
    <row r="1537" spans="1:19" s="30" customFormat="1" ht="23.25">
      <c r="A1537" s="913" t="s">
        <v>37669</v>
      </c>
      <c r="B1537" s="887" t="s">
        <v>280</v>
      </c>
      <c r="C1537" s="887" t="s">
        <v>115</v>
      </c>
      <c r="D1537" s="887" t="s">
        <v>21767</v>
      </c>
      <c r="E1537" s="342">
        <v>8000</v>
      </c>
      <c r="F1537" s="887" t="s">
        <v>21511</v>
      </c>
      <c r="G1537" s="376" t="s">
        <v>21512</v>
      </c>
      <c r="H1537" s="449"/>
      <c r="I1537" s="449"/>
      <c r="J1537" s="449"/>
      <c r="K1537" s="915"/>
      <c r="L1537" s="916"/>
      <c r="M1537" s="342"/>
      <c r="N1537" s="916"/>
      <c r="O1537" s="916"/>
      <c r="P1537" s="342"/>
      <c r="Q1537" s="916">
        <v>1</v>
      </c>
      <c r="R1537" s="916">
        <v>12</v>
      </c>
      <c r="S1537" s="1009">
        <v>96000</v>
      </c>
    </row>
    <row r="1538" spans="1:19" s="30" customFormat="1" ht="23.25">
      <c r="A1538" s="913" t="s">
        <v>37669</v>
      </c>
      <c r="B1538" s="887" t="s">
        <v>280</v>
      </c>
      <c r="C1538" s="887" t="s">
        <v>115</v>
      </c>
      <c r="D1538" s="887" t="s">
        <v>21535</v>
      </c>
      <c r="E1538" s="342">
        <v>10000</v>
      </c>
      <c r="F1538" s="887" t="s">
        <v>21511</v>
      </c>
      <c r="G1538" s="376" t="s">
        <v>21512</v>
      </c>
      <c r="H1538" s="449"/>
      <c r="I1538" s="449"/>
      <c r="J1538" s="449"/>
      <c r="K1538" s="915"/>
      <c r="L1538" s="916"/>
      <c r="M1538" s="342"/>
      <c r="N1538" s="916"/>
      <c r="O1538" s="916"/>
      <c r="P1538" s="342"/>
      <c r="Q1538" s="916">
        <v>1</v>
      </c>
      <c r="R1538" s="916">
        <v>12</v>
      </c>
      <c r="S1538" s="1009">
        <v>120000</v>
      </c>
    </row>
    <row r="1539" spans="1:19" s="30" customFormat="1" ht="23.25">
      <c r="A1539" s="913" t="s">
        <v>37669</v>
      </c>
      <c r="B1539" s="887" t="s">
        <v>280</v>
      </c>
      <c r="C1539" s="887" t="s">
        <v>115</v>
      </c>
      <c r="D1539" s="887" t="s">
        <v>21554</v>
      </c>
      <c r="E1539" s="342">
        <v>15000</v>
      </c>
      <c r="F1539" s="887" t="s">
        <v>21511</v>
      </c>
      <c r="G1539" s="376" t="s">
        <v>21512</v>
      </c>
      <c r="H1539" s="449"/>
      <c r="I1539" s="449"/>
      <c r="J1539" s="449"/>
      <c r="K1539" s="915"/>
      <c r="L1539" s="916"/>
      <c r="M1539" s="342"/>
      <c r="N1539" s="916"/>
      <c r="O1539" s="916"/>
      <c r="P1539" s="342"/>
      <c r="Q1539" s="916">
        <v>1</v>
      </c>
      <c r="R1539" s="916">
        <v>12</v>
      </c>
      <c r="S1539" s="1009">
        <v>180000</v>
      </c>
    </row>
    <row r="1540" spans="1:19" s="30" customFormat="1" ht="23.25">
      <c r="A1540" s="913" t="s">
        <v>37669</v>
      </c>
      <c r="B1540" s="887" t="s">
        <v>280</v>
      </c>
      <c r="C1540" s="887" t="s">
        <v>115</v>
      </c>
      <c r="D1540" s="887" t="s">
        <v>21786</v>
      </c>
      <c r="E1540" s="342">
        <v>10000</v>
      </c>
      <c r="F1540" s="887" t="s">
        <v>21511</v>
      </c>
      <c r="G1540" s="376" t="s">
        <v>21512</v>
      </c>
      <c r="H1540" s="449"/>
      <c r="I1540" s="449"/>
      <c r="J1540" s="449"/>
      <c r="K1540" s="915"/>
      <c r="L1540" s="916"/>
      <c r="M1540" s="342"/>
      <c r="N1540" s="916"/>
      <c r="O1540" s="916"/>
      <c r="P1540" s="342"/>
      <c r="Q1540" s="916">
        <v>1</v>
      </c>
      <c r="R1540" s="916">
        <v>12</v>
      </c>
      <c r="S1540" s="1009">
        <v>120000</v>
      </c>
    </row>
    <row r="1541" spans="1:19" s="30" customFormat="1" ht="23.25">
      <c r="A1541" s="913" t="s">
        <v>37669</v>
      </c>
      <c r="B1541" s="887" t="s">
        <v>280</v>
      </c>
      <c r="C1541" s="887" t="s">
        <v>115</v>
      </c>
      <c r="D1541" s="887" t="s">
        <v>23334</v>
      </c>
      <c r="E1541" s="342">
        <v>4000</v>
      </c>
      <c r="F1541" s="887" t="s">
        <v>21511</v>
      </c>
      <c r="G1541" s="376" t="s">
        <v>21512</v>
      </c>
      <c r="H1541" s="449"/>
      <c r="I1541" s="449"/>
      <c r="J1541" s="449"/>
      <c r="K1541" s="915"/>
      <c r="L1541" s="916"/>
      <c r="M1541" s="342"/>
      <c r="N1541" s="916"/>
      <c r="O1541" s="916"/>
      <c r="P1541" s="342"/>
      <c r="Q1541" s="916">
        <v>1</v>
      </c>
      <c r="R1541" s="916">
        <v>12</v>
      </c>
      <c r="S1541" s="1009">
        <v>48000</v>
      </c>
    </row>
    <row r="1542" spans="1:19" s="30" customFormat="1" ht="23.25">
      <c r="A1542" s="913" t="s">
        <v>37669</v>
      </c>
      <c r="B1542" s="887" t="s">
        <v>280</v>
      </c>
      <c r="C1542" s="887" t="s">
        <v>115</v>
      </c>
      <c r="D1542" s="887" t="s">
        <v>23335</v>
      </c>
      <c r="E1542" s="342">
        <v>12000</v>
      </c>
      <c r="F1542" s="887" t="s">
        <v>21511</v>
      </c>
      <c r="G1542" s="376" t="s">
        <v>21512</v>
      </c>
      <c r="H1542" s="449"/>
      <c r="I1542" s="449"/>
      <c r="J1542" s="449"/>
      <c r="K1542" s="915"/>
      <c r="L1542" s="916"/>
      <c r="M1542" s="342"/>
      <c r="N1542" s="916"/>
      <c r="O1542" s="916"/>
      <c r="P1542" s="342"/>
      <c r="Q1542" s="916">
        <v>1</v>
      </c>
      <c r="R1542" s="916">
        <v>12</v>
      </c>
      <c r="S1542" s="1009">
        <v>144000</v>
      </c>
    </row>
    <row r="1543" spans="1:19" s="30" customFormat="1" ht="23.25">
      <c r="A1543" s="913" t="s">
        <v>37669</v>
      </c>
      <c r="B1543" s="887" t="s">
        <v>280</v>
      </c>
      <c r="C1543" s="887" t="s">
        <v>115</v>
      </c>
      <c r="D1543" s="887" t="s">
        <v>23336</v>
      </c>
      <c r="E1543" s="342">
        <v>13000</v>
      </c>
      <c r="F1543" s="887" t="s">
        <v>21511</v>
      </c>
      <c r="G1543" s="376" t="s">
        <v>21512</v>
      </c>
      <c r="H1543" s="449"/>
      <c r="I1543" s="449"/>
      <c r="J1543" s="449"/>
      <c r="K1543" s="915"/>
      <c r="L1543" s="916"/>
      <c r="M1543" s="342"/>
      <c r="N1543" s="916"/>
      <c r="O1543" s="916"/>
      <c r="P1543" s="342"/>
      <c r="Q1543" s="916">
        <v>1</v>
      </c>
      <c r="R1543" s="916">
        <v>12</v>
      </c>
      <c r="S1543" s="1009">
        <v>156000</v>
      </c>
    </row>
    <row r="1544" spans="1:19" s="30" customFormat="1" ht="23.25">
      <c r="A1544" s="913" t="s">
        <v>37669</v>
      </c>
      <c r="B1544" s="887" t="s">
        <v>280</v>
      </c>
      <c r="C1544" s="887" t="s">
        <v>115</v>
      </c>
      <c r="D1544" s="887" t="s">
        <v>21514</v>
      </c>
      <c r="E1544" s="342">
        <v>12000</v>
      </c>
      <c r="F1544" s="887" t="s">
        <v>21511</v>
      </c>
      <c r="G1544" s="376" t="s">
        <v>21512</v>
      </c>
      <c r="H1544" s="449"/>
      <c r="I1544" s="449"/>
      <c r="J1544" s="449"/>
      <c r="K1544" s="915"/>
      <c r="L1544" s="916"/>
      <c r="M1544" s="342"/>
      <c r="N1544" s="916"/>
      <c r="O1544" s="916"/>
      <c r="P1544" s="342"/>
      <c r="Q1544" s="916">
        <v>1</v>
      </c>
      <c r="R1544" s="916">
        <v>12</v>
      </c>
      <c r="S1544" s="1009">
        <v>144000</v>
      </c>
    </row>
    <row r="1545" spans="1:19" s="30" customFormat="1" ht="23.25">
      <c r="A1545" s="913" t="s">
        <v>37669</v>
      </c>
      <c r="B1545" s="887" t="s">
        <v>280</v>
      </c>
      <c r="C1545" s="887" t="s">
        <v>115</v>
      </c>
      <c r="D1545" s="887" t="s">
        <v>21705</v>
      </c>
      <c r="E1545" s="342">
        <v>10000</v>
      </c>
      <c r="F1545" s="887" t="s">
        <v>21511</v>
      </c>
      <c r="G1545" s="376" t="s">
        <v>21512</v>
      </c>
      <c r="H1545" s="449"/>
      <c r="I1545" s="449"/>
      <c r="J1545" s="449"/>
      <c r="K1545" s="915"/>
      <c r="L1545" s="916"/>
      <c r="M1545" s="342"/>
      <c r="N1545" s="916"/>
      <c r="O1545" s="916"/>
      <c r="P1545" s="342"/>
      <c r="Q1545" s="916">
        <v>1</v>
      </c>
      <c r="R1545" s="916">
        <v>12</v>
      </c>
      <c r="S1545" s="1009">
        <v>120000</v>
      </c>
    </row>
    <row r="1546" spans="1:19" s="30" customFormat="1" ht="23.25">
      <c r="A1546" s="913" t="s">
        <v>37669</v>
      </c>
      <c r="B1546" s="887" t="s">
        <v>280</v>
      </c>
      <c r="C1546" s="887" t="s">
        <v>115</v>
      </c>
      <c r="D1546" s="887" t="s">
        <v>22153</v>
      </c>
      <c r="E1546" s="342">
        <v>15000</v>
      </c>
      <c r="F1546" s="887" t="s">
        <v>21511</v>
      </c>
      <c r="G1546" s="376" t="s">
        <v>21512</v>
      </c>
      <c r="H1546" s="449"/>
      <c r="I1546" s="449"/>
      <c r="J1546" s="449"/>
      <c r="K1546" s="915"/>
      <c r="L1546" s="916"/>
      <c r="M1546" s="342"/>
      <c r="N1546" s="916"/>
      <c r="O1546" s="916"/>
      <c r="P1546" s="342"/>
      <c r="Q1546" s="916">
        <v>1</v>
      </c>
      <c r="R1546" s="916">
        <v>12</v>
      </c>
      <c r="S1546" s="1009">
        <v>180000</v>
      </c>
    </row>
    <row r="1547" spans="1:19" s="30" customFormat="1" ht="23.25">
      <c r="A1547" s="913" t="s">
        <v>37669</v>
      </c>
      <c r="B1547" s="887" t="s">
        <v>280</v>
      </c>
      <c r="C1547" s="887" t="s">
        <v>115</v>
      </c>
      <c r="D1547" s="887" t="s">
        <v>21753</v>
      </c>
      <c r="E1547" s="342">
        <v>8000</v>
      </c>
      <c r="F1547" s="887" t="s">
        <v>21511</v>
      </c>
      <c r="G1547" s="376" t="s">
        <v>21512</v>
      </c>
      <c r="H1547" s="449"/>
      <c r="I1547" s="449"/>
      <c r="J1547" s="449"/>
      <c r="K1547" s="915"/>
      <c r="L1547" s="916"/>
      <c r="M1547" s="342"/>
      <c r="N1547" s="916"/>
      <c r="O1547" s="916"/>
      <c r="P1547" s="342"/>
      <c r="Q1547" s="916">
        <v>1</v>
      </c>
      <c r="R1547" s="916">
        <v>12</v>
      </c>
      <c r="S1547" s="1009">
        <v>96000</v>
      </c>
    </row>
    <row r="1548" spans="1:19" s="30" customFormat="1" ht="23.25">
      <c r="A1548" s="913" t="s">
        <v>37669</v>
      </c>
      <c r="B1548" s="887" t="s">
        <v>280</v>
      </c>
      <c r="C1548" s="887" t="s">
        <v>115</v>
      </c>
      <c r="D1548" s="887" t="s">
        <v>21624</v>
      </c>
      <c r="E1548" s="342">
        <v>12000</v>
      </c>
      <c r="F1548" s="887" t="s">
        <v>21511</v>
      </c>
      <c r="G1548" s="376" t="s">
        <v>21512</v>
      </c>
      <c r="H1548" s="449"/>
      <c r="I1548" s="449"/>
      <c r="J1548" s="449"/>
      <c r="K1548" s="915"/>
      <c r="L1548" s="916"/>
      <c r="M1548" s="342"/>
      <c r="N1548" s="916"/>
      <c r="O1548" s="916"/>
      <c r="P1548" s="342"/>
      <c r="Q1548" s="916">
        <v>1</v>
      </c>
      <c r="R1548" s="916">
        <v>12</v>
      </c>
      <c r="S1548" s="1009">
        <v>144000</v>
      </c>
    </row>
    <row r="1549" spans="1:19" s="30" customFormat="1" ht="23.25">
      <c r="A1549" s="913" t="s">
        <v>37669</v>
      </c>
      <c r="B1549" s="887" t="s">
        <v>280</v>
      </c>
      <c r="C1549" s="887" t="s">
        <v>115</v>
      </c>
      <c r="D1549" s="887" t="s">
        <v>22332</v>
      </c>
      <c r="E1549" s="342">
        <v>6000</v>
      </c>
      <c r="F1549" s="887" t="s">
        <v>21511</v>
      </c>
      <c r="G1549" s="376" t="s">
        <v>21512</v>
      </c>
      <c r="H1549" s="449"/>
      <c r="I1549" s="449"/>
      <c r="J1549" s="449"/>
      <c r="K1549" s="915"/>
      <c r="L1549" s="916"/>
      <c r="M1549" s="342"/>
      <c r="N1549" s="916"/>
      <c r="O1549" s="916"/>
      <c r="P1549" s="342"/>
      <c r="Q1549" s="916">
        <v>1</v>
      </c>
      <c r="R1549" s="916">
        <v>12</v>
      </c>
      <c r="S1549" s="1009">
        <v>72000</v>
      </c>
    </row>
    <row r="1550" spans="1:19" s="30" customFormat="1" ht="23.25">
      <c r="A1550" s="913" t="s">
        <v>37669</v>
      </c>
      <c r="B1550" s="887" t="s">
        <v>280</v>
      </c>
      <c r="C1550" s="887" t="s">
        <v>115</v>
      </c>
      <c r="D1550" s="887" t="s">
        <v>21535</v>
      </c>
      <c r="E1550" s="342">
        <v>10000</v>
      </c>
      <c r="F1550" s="887" t="s">
        <v>21511</v>
      </c>
      <c r="G1550" s="376" t="s">
        <v>21512</v>
      </c>
      <c r="H1550" s="449"/>
      <c r="I1550" s="449"/>
      <c r="J1550" s="449"/>
      <c r="K1550" s="915"/>
      <c r="L1550" s="916"/>
      <c r="M1550" s="342"/>
      <c r="N1550" s="916"/>
      <c r="O1550" s="916"/>
      <c r="P1550" s="342"/>
      <c r="Q1550" s="916">
        <v>1</v>
      </c>
      <c r="R1550" s="916">
        <v>12</v>
      </c>
      <c r="S1550" s="1009">
        <v>120000</v>
      </c>
    </row>
    <row r="1551" spans="1:19" s="30" customFormat="1" ht="23.25">
      <c r="A1551" s="913" t="s">
        <v>37669</v>
      </c>
      <c r="B1551" s="887" t="s">
        <v>280</v>
      </c>
      <c r="C1551" s="887" t="s">
        <v>115</v>
      </c>
      <c r="D1551" s="887" t="s">
        <v>21844</v>
      </c>
      <c r="E1551" s="342">
        <v>3500</v>
      </c>
      <c r="F1551" s="887" t="s">
        <v>21511</v>
      </c>
      <c r="G1551" s="376" t="s">
        <v>21512</v>
      </c>
      <c r="H1551" s="449"/>
      <c r="I1551" s="449"/>
      <c r="J1551" s="449"/>
      <c r="K1551" s="915"/>
      <c r="L1551" s="916"/>
      <c r="M1551" s="342"/>
      <c r="N1551" s="916"/>
      <c r="O1551" s="916"/>
      <c r="P1551" s="342"/>
      <c r="Q1551" s="916">
        <v>1</v>
      </c>
      <c r="R1551" s="916">
        <v>12</v>
      </c>
      <c r="S1551" s="1009">
        <v>42000</v>
      </c>
    </row>
    <row r="1552" spans="1:19" s="30" customFormat="1" ht="23.25">
      <c r="A1552" s="913" t="s">
        <v>37669</v>
      </c>
      <c r="B1552" s="887" t="s">
        <v>280</v>
      </c>
      <c r="C1552" s="887" t="s">
        <v>115</v>
      </c>
      <c r="D1552" s="887" t="s">
        <v>21554</v>
      </c>
      <c r="E1552" s="342">
        <v>15000</v>
      </c>
      <c r="F1552" s="887" t="s">
        <v>21511</v>
      </c>
      <c r="G1552" s="376" t="s">
        <v>21512</v>
      </c>
      <c r="H1552" s="449"/>
      <c r="I1552" s="449"/>
      <c r="J1552" s="449"/>
      <c r="K1552" s="915"/>
      <c r="L1552" s="916"/>
      <c r="M1552" s="342"/>
      <c r="N1552" s="916"/>
      <c r="O1552" s="916"/>
      <c r="P1552" s="342"/>
      <c r="Q1552" s="916">
        <v>1</v>
      </c>
      <c r="R1552" s="916">
        <v>12</v>
      </c>
      <c r="S1552" s="1009">
        <v>180000</v>
      </c>
    </row>
    <row r="1553" spans="1:19" s="30" customFormat="1" ht="23.25">
      <c r="A1553" s="913" t="s">
        <v>37669</v>
      </c>
      <c r="B1553" s="887" t="s">
        <v>280</v>
      </c>
      <c r="C1553" s="887" t="s">
        <v>115</v>
      </c>
      <c r="D1553" s="887" t="s">
        <v>22213</v>
      </c>
      <c r="E1553" s="342">
        <v>5000</v>
      </c>
      <c r="F1553" s="887" t="s">
        <v>21511</v>
      </c>
      <c r="G1553" s="376" t="s">
        <v>21512</v>
      </c>
      <c r="H1553" s="449"/>
      <c r="I1553" s="449"/>
      <c r="J1553" s="449"/>
      <c r="K1553" s="915"/>
      <c r="L1553" s="916"/>
      <c r="M1553" s="342"/>
      <c r="N1553" s="916"/>
      <c r="O1553" s="916"/>
      <c r="P1553" s="342"/>
      <c r="Q1553" s="916">
        <v>1</v>
      </c>
      <c r="R1553" s="916">
        <v>12</v>
      </c>
      <c r="S1553" s="1009">
        <v>60000</v>
      </c>
    </row>
    <row r="1554" spans="1:19" s="30" customFormat="1" ht="23.25">
      <c r="A1554" s="913" t="s">
        <v>37669</v>
      </c>
      <c r="B1554" s="887" t="s">
        <v>280</v>
      </c>
      <c r="C1554" s="887" t="s">
        <v>115</v>
      </c>
      <c r="D1554" s="887" t="s">
        <v>22771</v>
      </c>
      <c r="E1554" s="342">
        <v>7000</v>
      </c>
      <c r="F1554" s="887" t="s">
        <v>21511</v>
      </c>
      <c r="G1554" s="376" t="s">
        <v>21512</v>
      </c>
      <c r="H1554" s="449"/>
      <c r="I1554" s="449"/>
      <c r="J1554" s="449"/>
      <c r="K1554" s="915"/>
      <c r="L1554" s="916"/>
      <c r="M1554" s="342"/>
      <c r="N1554" s="916"/>
      <c r="O1554" s="916"/>
      <c r="P1554" s="342"/>
      <c r="Q1554" s="916">
        <v>1</v>
      </c>
      <c r="R1554" s="916">
        <v>12</v>
      </c>
      <c r="S1554" s="1009">
        <v>84000</v>
      </c>
    </row>
    <row r="1555" spans="1:19" s="30" customFormat="1" ht="23.25">
      <c r="A1555" s="913" t="s">
        <v>37669</v>
      </c>
      <c r="B1555" s="887" t="s">
        <v>280</v>
      </c>
      <c r="C1555" s="887" t="s">
        <v>115</v>
      </c>
      <c r="D1555" s="887" t="s">
        <v>21850</v>
      </c>
      <c r="E1555" s="342">
        <v>6000</v>
      </c>
      <c r="F1555" s="887" t="s">
        <v>21511</v>
      </c>
      <c r="G1555" s="376" t="s">
        <v>21512</v>
      </c>
      <c r="H1555" s="449"/>
      <c r="I1555" s="449"/>
      <c r="J1555" s="449"/>
      <c r="K1555" s="915"/>
      <c r="L1555" s="916"/>
      <c r="M1555" s="342"/>
      <c r="N1555" s="916"/>
      <c r="O1555" s="916"/>
      <c r="P1555" s="342"/>
      <c r="Q1555" s="916">
        <v>1</v>
      </c>
      <c r="R1555" s="916">
        <v>12</v>
      </c>
      <c r="S1555" s="1009">
        <v>72000</v>
      </c>
    </row>
    <row r="1556" spans="1:19" s="30" customFormat="1" ht="23.25">
      <c r="A1556" s="913" t="s">
        <v>37669</v>
      </c>
      <c r="B1556" s="887" t="s">
        <v>280</v>
      </c>
      <c r="C1556" s="887" t="s">
        <v>115</v>
      </c>
      <c r="D1556" s="887" t="s">
        <v>23337</v>
      </c>
      <c r="E1556" s="342">
        <v>12000</v>
      </c>
      <c r="F1556" s="887" t="s">
        <v>21511</v>
      </c>
      <c r="G1556" s="376" t="s">
        <v>21512</v>
      </c>
      <c r="H1556" s="449"/>
      <c r="I1556" s="449"/>
      <c r="J1556" s="449"/>
      <c r="K1556" s="915"/>
      <c r="L1556" s="916"/>
      <c r="M1556" s="342"/>
      <c r="N1556" s="916"/>
      <c r="O1556" s="916"/>
      <c r="P1556" s="342"/>
      <c r="Q1556" s="916">
        <v>1</v>
      </c>
      <c r="R1556" s="916">
        <v>12</v>
      </c>
      <c r="S1556" s="1009">
        <v>144000</v>
      </c>
    </row>
    <row r="1557" spans="1:19" s="30" customFormat="1" ht="23.25">
      <c r="A1557" s="913" t="s">
        <v>37669</v>
      </c>
      <c r="B1557" s="887" t="s">
        <v>280</v>
      </c>
      <c r="C1557" s="887" t="s">
        <v>115</v>
      </c>
      <c r="D1557" s="887" t="s">
        <v>22094</v>
      </c>
      <c r="E1557" s="342">
        <v>8000</v>
      </c>
      <c r="F1557" s="887" t="s">
        <v>21511</v>
      </c>
      <c r="G1557" s="376" t="s">
        <v>21512</v>
      </c>
      <c r="H1557" s="449"/>
      <c r="I1557" s="449"/>
      <c r="J1557" s="449"/>
      <c r="K1557" s="915"/>
      <c r="L1557" s="916"/>
      <c r="M1557" s="342"/>
      <c r="N1557" s="916"/>
      <c r="O1557" s="916"/>
      <c r="P1557" s="342"/>
      <c r="Q1557" s="916">
        <v>1</v>
      </c>
      <c r="R1557" s="916">
        <v>12</v>
      </c>
      <c r="S1557" s="1009">
        <v>96000</v>
      </c>
    </row>
    <row r="1558" spans="1:19" s="30" customFormat="1" ht="23.25">
      <c r="A1558" s="913" t="s">
        <v>37669</v>
      </c>
      <c r="B1558" s="887" t="s">
        <v>280</v>
      </c>
      <c r="C1558" s="887" t="s">
        <v>115</v>
      </c>
      <c r="D1558" s="887" t="s">
        <v>21643</v>
      </c>
      <c r="E1558" s="342">
        <v>5500</v>
      </c>
      <c r="F1558" s="887" t="s">
        <v>21511</v>
      </c>
      <c r="G1558" s="376" t="s">
        <v>21512</v>
      </c>
      <c r="H1558" s="449"/>
      <c r="I1558" s="449"/>
      <c r="J1558" s="449"/>
      <c r="K1558" s="915"/>
      <c r="L1558" s="916"/>
      <c r="M1558" s="342"/>
      <c r="N1558" s="916"/>
      <c r="O1558" s="916"/>
      <c r="P1558" s="342"/>
      <c r="Q1558" s="916">
        <v>1</v>
      </c>
      <c r="R1558" s="916">
        <v>12</v>
      </c>
      <c r="S1558" s="1009">
        <v>66000</v>
      </c>
    </row>
    <row r="1559" spans="1:19" s="30" customFormat="1" ht="23.25">
      <c r="A1559" s="913" t="s">
        <v>37669</v>
      </c>
      <c r="B1559" s="887" t="s">
        <v>280</v>
      </c>
      <c r="C1559" s="887" t="s">
        <v>115</v>
      </c>
      <c r="D1559" s="887" t="s">
        <v>21577</v>
      </c>
      <c r="E1559" s="342">
        <v>8000</v>
      </c>
      <c r="F1559" s="887" t="s">
        <v>21511</v>
      </c>
      <c r="G1559" s="376" t="s">
        <v>21512</v>
      </c>
      <c r="H1559" s="449"/>
      <c r="I1559" s="449"/>
      <c r="J1559" s="449"/>
      <c r="K1559" s="915"/>
      <c r="L1559" s="916"/>
      <c r="M1559" s="342"/>
      <c r="N1559" s="916"/>
      <c r="O1559" s="916"/>
      <c r="P1559" s="342"/>
      <c r="Q1559" s="916">
        <v>1</v>
      </c>
      <c r="R1559" s="916">
        <v>12</v>
      </c>
      <c r="S1559" s="1009">
        <v>96000</v>
      </c>
    </row>
    <row r="1560" spans="1:19" s="30" customFormat="1" ht="23.25">
      <c r="A1560" s="913" t="s">
        <v>37669</v>
      </c>
      <c r="B1560" s="887" t="s">
        <v>280</v>
      </c>
      <c r="C1560" s="887" t="s">
        <v>115</v>
      </c>
      <c r="D1560" s="887" t="s">
        <v>22094</v>
      </c>
      <c r="E1560" s="342">
        <v>8000</v>
      </c>
      <c r="F1560" s="887" t="s">
        <v>21511</v>
      </c>
      <c r="G1560" s="376" t="s">
        <v>21512</v>
      </c>
      <c r="H1560" s="449"/>
      <c r="I1560" s="449"/>
      <c r="J1560" s="449"/>
      <c r="K1560" s="915"/>
      <c r="L1560" s="916"/>
      <c r="M1560" s="342"/>
      <c r="N1560" s="916"/>
      <c r="O1560" s="916"/>
      <c r="P1560" s="342"/>
      <c r="Q1560" s="916">
        <v>1</v>
      </c>
      <c r="R1560" s="916">
        <v>12</v>
      </c>
      <c r="S1560" s="1009">
        <v>96000</v>
      </c>
    </row>
    <row r="1561" spans="1:19" s="30" customFormat="1" ht="23.25">
      <c r="A1561" s="913" t="s">
        <v>37669</v>
      </c>
      <c r="B1561" s="887" t="s">
        <v>280</v>
      </c>
      <c r="C1561" s="887" t="s">
        <v>115</v>
      </c>
      <c r="D1561" s="887" t="s">
        <v>21577</v>
      </c>
      <c r="E1561" s="342">
        <v>8000</v>
      </c>
      <c r="F1561" s="887" t="s">
        <v>21511</v>
      </c>
      <c r="G1561" s="376" t="s">
        <v>21512</v>
      </c>
      <c r="H1561" s="449"/>
      <c r="I1561" s="449"/>
      <c r="J1561" s="449"/>
      <c r="K1561" s="915"/>
      <c r="L1561" s="916"/>
      <c r="M1561" s="342"/>
      <c r="N1561" s="916"/>
      <c r="O1561" s="916"/>
      <c r="P1561" s="342"/>
      <c r="Q1561" s="916">
        <v>1</v>
      </c>
      <c r="R1561" s="916">
        <v>12</v>
      </c>
      <c r="S1561" s="1009">
        <v>96000</v>
      </c>
    </row>
    <row r="1562" spans="1:19" s="30" customFormat="1" ht="23.25">
      <c r="A1562" s="913" t="s">
        <v>37669</v>
      </c>
      <c r="B1562" s="887" t="s">
        <v>280</v>
      </c>
      <c r="C1562" s="887" t="s">
        <v>115</v>
      </c>
      <c r="D1562" s="887" t="s">
        <v>21824</v>
      </c>
      <c r="E1562" s="342">
        <v>13000</v>
      </c>
      <c r="F1562" s="887" t="s">
        <v>21511</v>
      </c>
      <c r="G1562" s="376" t="s">
        <v>21512</v>
      </c>
      <c r="H1562" s="449"/>
      <c r="I1562" s="449"/>
      <c r="J1562" s="449"/>
      <c r="K1562" s="915"/>
      <c r="L1562" s="916"/>
      <c r="M1562" s="342"/>
      <c r="N1562" s="916"/>
      <c r="O1562" s="916"/>
      <c r="P1562" s="342"/>
      <c r="Q1562" s="916">
        <v>1</v>
      </c>
      <c r="R1562" s="916">
        <v>12</v>
      </c>
      <c r="S1562" s="1009">
        <v>156000</v>
      </c>
    </row>
    <row r="1563" spans="1:19" s="30" customFormat="1" ht="23.25">
      <c r="A1563" s="913" t="s">
        <v>37669</v>
      </c>
      <c r="B1563" s="887" t="s">
        <v>280</v>
      </c>
      <c r="C1563" s="887" t="s">
        <v>115</v>
      </c>
      <c r="D1563" s="887" t="s">
        <v>21883</v>
      </c>
      <c r="E1563" s="342">
        <v>10000</v>
      </c>
      <c r="F1563" s="887" t="s">
        <v>21511</v>
      </c>
      <c r="G1563" s="376" t="s">
        <v>21512</v>
      </c>
      <c r="H1563" s="449"/>
      <c r="I1563" s="449"/>
      <c r="J1563" s="449"/>
      <c r="K1563" s="915"/>
      <c r="L1563" s="916"/>
      <c r="M1563" s="342"/>
      <c r="N1563" s="916"/>
      <c r="O1563" s="916"/>
      <c r="P1563" s="342"/>
      <c r="Q1563" s="916">
        <v>1</v>
      </c>
      <c r="R1563" s="916">
        <v>12</v>
      </c>
      <c r="S1563" s="1009">
        <v>120000</v>
      </c>
    </row>
    <row r="1564" spans="1:19" s="30" customFormat="1" ht="23.25">
      <c r="A1564" s="913" t="s">
        <v>37669</v>
      </c>
      <c r="B1564" s="887" t="s">
        <v>280</v>
      </c>
      <c r="C1564" s="887" t="s">
        <v>115</v>
      </c>
      <c r="D1564" s="887" t="s">
        <v>22228</v>
      </c>
      <c r="E1564" s="342">
        <v>6000</v>
      </c>
      <c r="F1564" s="887" t="s">
        <v>21511</v>
      </c>
      <c r="G1564" s="376" t="s">
        <v>21512</v>
      </c>
      <c r="H1564" s="449"/>
      <c r="I1564" s="449"/>
      <c r="J1564" s="449"/>
      <c r="K1564" s="915"/>
      <c r="L1564" s="916"/>
      <c r="M1564" s="342"/>
      <c r="N1564" s="916"/>
      <c r="O1564" s="916"/>
      <c r="P1564" s="342"/>
      <c r="Q1564" s="916">
        <v>1</v>
      </c>
      <c r="R1564" s="916">
        <v>12</v>
      </c>
      <c r="S1564" s="1009">
        <v>72000</v>
      </c>
    </row>
    <row r="1565" spans="1:19" s="30" customFormat="1" ht="23.25">
      <c r="A1565" s="913" t="s">
        <v>37669</v>
      </c>
      <c r="B1565" s="887" t="s">
        <v>280</v>
      </c>
      <c r="C1565" s="887" t="s">
        <v>115</v>
      </c>
      <c r="D1565" s="887" t="s">
        <v>21534</v>
      </c>
      <c r="E1565" s="342">
        <v>10000</v>
      </c>
      <c r="F1565" s="887" t="s">
        <v>21511</v>
      </c>
      <c r="G1565" s="376" t="s">
        <v>21512</v>
      </c>
      <c r="H1565" s="449"/>
      <c r="I1565" s="449"/>
      <c r="J1565" s="449"/>
      <c r="K1565" s="915"/>
      <c r="L1565" s="916"/>
      <c r="M1565" s="342"/>
      <c r="N1565" s="916"/>
      <c r="O1565" s="916"/>
      <c r="P1565" s="342"/>
      <c r="Q1565" s="916">
        <v>1</v>
      </c>
      <c r="R1565" s="916">
        <v>12</v>
      </c>
      <c r="S1565" s="1009">
        <v>120000</v>
      </c>
    </row>
    <row r="1566" spans="1:19" s="30" customFormat="1" ht="23.25">
      <c r="A1566" s="913" t="s">
        <v>37669</v>
      </c>
      <c r="B1566" s="887" t="s">
        <v>280</v>
      </c>
      <c r="C1566" s="887" t="s">
        <v>115</v>
      </c>
      <c r="D1566" s="887" t="s">
        <v>23287</v>
      </c>
      <c r="E1566" s="342">
        <v>11000</v>
      </c>
      <c r="F1566" s="887" t="s">
        <v>21511</v>
      </c>
      <c r="G1566" s="376" t="s">
        <v>21512</v>
      </c>
      <c r="H1566" s="449"/>
      <c r="I1566" s="449"/>
      <c r="J1566" s="449"/>
      <c r="K1566" s="915"/>
      <c r="L1566" s="916"/>
      <c r="M1566" s="342"/>
      <c r="N1566" s="916"/>
      <c r="O1566" s="916"/>
      <c r="P1566" s="342"/>
      <c r="Q1566" s="916">
        <v>1</v>
      </c>
      <c r="R1566" s="916">
        <v>12</v>
      </c>
      <c r="S1566" s="1009">
        <v>132000</v>
      </c>
    </row>
    <row r="1567" spans="1:19" s="30" customFormat="1" ht="23.25">
      <c r="A1567" s="913" t="s">
        <v>37669</v>
      </c>
      <c r="B1567" s="887" t="s">
        <v>280</v>
      </c>
      <c r="C1567" s="887" t="s">
        <v>115</v>
      </c>
      <c r="D1567" s="887" t="s">
        <v>22094</v>
      </c>
      <c r="E1567" s="342">
        <v>8000</v>
      </c>
      <c r="F1567" s="887" t="s">
        <v>21511</v>
      </c>
      <c r="G1567" s="376" t="s">
        <v>21512</v>
      </c>
      <c r="H1567" s="449"/>
      <c r="I1567" s="449"/>
      <c r="J1567" s="449"/>
      <c r="K1567" s="915"/>
      <c r="L1567" s="916"/>
      <c r="M1567" s="342"/>
      <c r="N1567" s="916"/>
      <c r="O1567" s="916"/>
      <c r="P1567" s="342"/>
      <c r="Q1567" s="916">
        <v>1</v>
      </c>
      <c r="R1567" s="916">
        <v>12</v>
      </c>
      <c r="S1567" s="1009">
        <v>96000</v>
      </c>
    </row>
    <row r="1568" spans="1:19" s="30" customFormat="1" ht="23.25">
      <c r="A1568" s="913" t="s">
        <v>37669</v>
      </c>
      <c r="B1568" s="887" t="s">
        <v>280</v>
      </c>
      <c r="C1568" s="887" t="s">
        <v>115</v>
      </c>
      <c r="D1568" s="887" t="s">
        <v>22173</v>
      </c>
      <c r="E1568" s="342">
        <v>6500</v>
      </c>
      <c r="F1568" s="887" t="s">
        <v>21511</v>
      </c>
      <c r="G1568" s="376" t="s">
        <v>21512</v>
      </c>
      <c r="H1568" s="449"/>
      <c r="I1568" s="449"/>
      <c r="J1568" s="449"/>
      <c r="K1568" s="915"/>
      <c r="L1568" s="916"/>
      <c r="M1568" s="342"/>
      <c r="N1568" s="916"/>
      <c r="O1568" s="916"/>
      <c r="P1568" s="342"/>
      <c r="Q1568" s="916">
        <v>1</v>
      </c>
      <c r="R1568" s="916">
        <v>12</v>
      </c>
      <c r="S1568" s="1009">
        <v>78000</v>
      </c>
    </row>
    <row r="1569" spans="1:19" s="30" customFormat="1" ht="23.25">
      <c r="A1569" s="913" t="s">
        <v>37669</v>
      </c>
      <c r="B1569" s="887" t="s">
        <v>280</v>
      </c>
      <c r="C1569" s="887" t="s">
        <v>115</v>
      </c>
      <c r="D1569" s="887" t="s">
        <v>22645</v>
      </c>
      <c r="E1569" s="342">
        <v>4000</v>
      </c>
      <c r="F1569" s="887" t="s">
        <v>21511</v>
      </c>
      <c r="G1569" s="376" t="s">
        <v>21512</v>
      </c>
      <c r="H1569" s="449"/>
      <c r="I1569" s="449"/>
      <c r="J1569" s="449"/>
      <c r="K1569" s="915"/>
      <c r="L1569" s="916"/>
      <c r="M1569" s="342"/>
      <c r="N1569" s="916"/>
      <c r="O1569" s="916"/>
      <c r="P1569" s="342"/>
      <c r="Q1569" s="916">
        <v>1</v>
      </c>
      <c r="R1569" s="916">
        <v>12</v>
      </c>
      <c r="S1569" s="1009">
        <v>48000</v>
      </c>
    </row>
    <row r="1570" spans="1:19" s="30" customFormat="1" ht="23.25">
      <c r="A1570" s="913" t="s">
        <v>37669</v>
      </c>
      <c r="B1570" s="887" t="s">
        <v>280</v>
      </c>
      <c r="C1570" s="887" t="s">
        <v>115</v>
      </c>
      <c r="D1570" s="887" t="s">
        <v>21671</v>
      </c>
      <c r="E1570" s="342">
        <v>10000</v>
      </c>
      <c r="F1570" s="887" t="s">
        <v>21511</v>
      </c>
      <c r="G1570" s="376" t="s">
        <v>21512</v>
      </c>
      <c r="H1570" s="449"/>
      <c r="I1570" s="449"/>
      <c r="J1570" s="449"/>
      <c r="K1570" s="915"/>
      <c r="L1570" s="916"/>
      <c r="M1570" s="342"/>
      <c r="N1570" s="916"/>
      <c r="O1570" s="916"/>
      <c r="P1570" s="342"/>
      <c r="Q1570" s="916">
        <v>1</v>
      </c>
      <c r="R1570" s="916">
        <v>12</v>
      </c>
      <c r="S1570" s="1009">
        <v>120000</v>
      </c>
    </row>
    <row r="1571" spans="1:19" s="30" customFormat="1" ht="23.25">
      <c r="A1571" s="913" t="s">
        <v>37669</v>
      </c>
      <c r="B1571" s="887" t="s">
        <v>280</v>
      </c>
      <c r="C1571" s="887" t="s">
        <v>115</v>
      </c>
      <c r="D1571" s="887" t="s">
        <v>22197</v>
      </c>
      <c r="E1571" s="342">
        <v>10000</v>
      </c>
      <c r="F1571" s="887" t="s">
        <v>21511</v>
      </c>
      <c r="G1571" s="376" t="s">
        <v>21512</v>
      </c>
      <c r="H1571" s="449"/>
      <c r="I1571" s="449"/>
      <c r="J1571" s="449"/>
      <c r="K1571" s="915"/>
      <c r="L1571" s="916"/>
      <c r="M1571" s="342"/>
      <c r="N1571" s="916"/>
      <c r="O1571" s="916"/>
      <c r="P1571" s="342"/>
      <c r="Q1571" s="916">
        <v>1</v>
      </c>
      <c r="R1571" s="916">
        <v>12</v>
      </c>
      <c r="S1571" s="1009">
        <v>120000</v>
      </c>
    </row>
    <row r="1572" spans="1:19" s="30" customFormat="1" ht="23.25">
      <c r="A1572" s="913" t="s">
        <v>37669</v>
      </c>
      <c r="B1572" s="887" t="s">
        <v>280</v>
      </c>
      <c r="C1572" s="887" t="s">
        <v>115</v>
      </c>
      <c r="D1572" s="887" t="s">
        <v>21624</v>
      </c>
      <c r="E1572" s="342">
        <v>12000</v>
      </c>
      <c r="F1572" s="887" t="s">
        <v>21511</v>
      </c>
      <c r="G1572" s="376" t="s">
        <v>21512</v>
      </c>
      <c r="H1572" s="449"/>
      <c r="I1572" s="449"/>
      <c r="J1572" s="449"/>
      <c r="K1572" s="915"/>
      <c r="L1572" s="916"/>
      <c r="M1572" s="342"/>
      <c r="N1572" s="916"/>
      <c r="O1572" s="916"/>
      <c r="P1572" s="342"/>
      <c r="Q1572" s="916">
        <v>1</v>
      </c>
      <c r="R1572" s="916">
        <v>12</v>
      </c>
      <c r="S1572" s="1009">
        <v>144000</v>
      </c>
    </row>
    <row r="1573" spans="1:19" s="30" customFormat="1" ht="23.25">
      <c r="A1573" s="913" t="s">
        <v>37669</v>
      </c>
      <c r="B1573" s="887" t="s">
        <v>280</v>
      </c>
      <c r="C1573" s="887" t="s">
        <v>115</v>
      </c>
      <c r="D1573" s="887" t="s">
        <v>21554</v>
      </c>
      <c r="E1573" s="342">
        <v>15000</v>
      </c>
      <c r="F1573" s="887" t="s">
        <v>21511</v>
      </c>
      <c r="G1573" s="376" t="s">
        <v>21512</v>
      </c>
      <c r="H1573" s="449"/>
      <c r="I1573" s="449"/>
      <c r="J1573" s="449"/>
      <c r="K1573" s="915"/>
      <c r="L1573" s="916"/>
      <c r="M1573" s="342"/>
      <c r="N1573" s="916"/>
      <c r="O1573" s="916"/>
      <c r="P1573" s="342"/>
      <c r="Q1573" s="916">
        <v>1</v>
      </c>
      <c r="R1573" s="916">
        <v>12</v>
      </c>
      <c r="S1573" s="1009">
        <v>180000</v>
      </c>
    </row>
    <row r="1574" spans="1:19" s="30" customFormat="1" ht="23.25">
      <c r="A1574" s="913" t="s">
        <v>37669</v>
      </c>
      <c r="B1574" s="887" t="s">
        <v>280</v>
      </c>
      <c r="C1574" s="887" t="s">
        <v>115</v>
      </c>
      <c r="D1574" s="887" t="s">
        <v>21643</v>
      </c>
      <c r="E1574" s="342">
        <v>5500</v>
      </c>
      <c r="F1574" s="887" t="s">
        <v>21511</v>
      </c>
      <c r="G1574" s="376" t="s">
        <v>21512</v>
      </c>
      <c r="H1574" s="449"/>
      <c r="I1574" s="449"/>
      <c r="J1574" s="449"/>
      <c r="K1574" s="915"/>
      <c r="L1574" s="916"/>
      <c r="M1574" s="342"/>
      <c r="N1574" s="916"/>
      <c r="O1574" s="916"/>
      <c r="P1574" s="342"/>
      <c r="Q1574" s="916">
        <v>1</v>
      </c>
      <c r="R1574" s="916">
        <v>12</v>
      </c>
      <c r="S1574" s="1009">
        <v>66000</v>
      </c>
    </row>
    <row r="1575" spans="1:19" s="30" customFormat="1" ht="23.25">
      <c r="A1575" s="913" t="s">
        <v>37669</v>
      </c>
      <c r="B1575" s="887" t="s">
        <v>280</v>
      </c>
      <c r="C1575" s="887" t="s">
        <v>115</v>
      </c>
      <c r="D1575" s="887" t="s">
        <v>21550</v>
      </c>
      <c r="E1575" s="342">
        <v>8000</v>
      </c>
      <c r="F1575" s="887" t="s">
        <v>21511</v>
      </c>
      <c r="G1575" s="376" t="s">
        <v>21512</v>
      </c>
      <c r="H1575" s="449"/>
      <c r="I1575" s="449"/>
      <c r="J1575" s="449"/>
      <c r="K1575" s="915"/>
      <c r="L1575" s="916"/>
      <c r="M1575" s="342"/>
      <c r="N1575" s="916"/>
      <c r="O1575" s="916"/>
      <c r="P1575" s="342"/>
      <c r="Q1575" s="916">
        <v>1</v>
      </c>
      <c r="R1575" s="916">
        <v>12</v>
      </c>
      <c r="S1575" s="1009">
        <v>96000</v>
      </c>
    </row>
    <row r="1576" spans="1:19" s="30" customFormat="1" ht="23.25">
      <c r="A1576" s="913" t="s">
        <v>37669</v>
      </c>
      <c r="B1576" s="887" t="s">
        <v>280</v>
      </c>
      <c r="C1576" s="887" t="s">
        <v>115</v>
      </c>
      <c r="D1576" s="887" t="s">
        <v>22024</v>
      </c>
      <c r="E1576" s="342">
        <v>11000</v>
      </c>
      <c r="F1576" s="887" t="s">
        <v>21511</v>
      </c>
      <c r="G1576" s="376" t="s">
        <v>21512</v>
      </c>
      <c r="H1576" s="449"/>
      <c r="I1576" s="449"/>
      <c r="J1576" s="449"/>
      <c r="K1576" s="915"/>
      <c r="L1576" s="916"/>
      <c r="M1576" s="342"/>
      <c r="N1576" s="916"/>
      <c r="O1576" s="916"/>
      <c r="P1576" s="342"/>
      <c r="Q1576" s="916">
        <v>1</v>
      </c>
      <c r="R1576" s="916">
        <v>12</v>
      </c>
      <c r="S1576" s="1009">
        <v>132000</v>
      </c>
    </row>
    <row r="1577" spans="1:19" s="30" customFormat="1" ht="23.25">
      <c r="A1577" s="913" t="s">
        <v>37669</v>
      </c>
      <c r="B1577" s="887" t="s">
        <v>280</v>
      </c>
      <c r="C1577" s="887" t="s">
        <v>115</v>
      </c>
      <c r="D1577" s="887" t="s">
        <v>23338</v>
      </c>
      <c r="E1577" s="342">
        <v>10000</v>
      </c>
      <c r="F1577" s="887" t="s">
        <v>21511</v>
      </c>
      <c r="G1577" s="376" t="s">
        <v>21512</v>
      </c>
      <c r="H1577" s="449"/>
      <c r="I1577" s="449"/>
      <c r="J1577" s="449"/>
      <c r="K1577" s="915"/>
      <c r="L1577" s="916"/>
      <c r="M1577" s="342"/>
      <c r="N1577" s="916"/>
      <c r="O1577" s="916"/>
      <c r="P1577" s="342"/>
      <c r="Q1577" s="916">
        <v>1</v>
      </c>
      <c r="R1577" s="916">
        <v>12</v>
      </c>
      <c r="S1577" s="1009">
        <v>120000</v>
      </c>
    </row>
    <row r="1578" spans="1:19" s="30" customFormat="1" ht="23.25">
      <c r="A1578" s="913" t="s">
        <v>37669</v>
      </c>
      <c r="B1578" s="887" t="s">
        <v>280</v>
      </c>
      <c r="C1578" s="887" t="s">
        <v>115</v>
      </c>
      <c r="D1578" s="887" t="s">
        <v>22005</v>
      </c>
      <c r="E1578" s="342">
        <v>5000</v>
      </c>
      <c r="F1578" s="887" t="s">
        <v>21511</v>
      </c>
      <c r="G1578" s="376" t="s">
        <v>21512</v>
      </c>
      <c r="H1578" s="449"/>
      <c r="I1578" s="449"/>
      <c r="J1578" s="449"/>
      <c r="K1578" s="915"/>
      <c r="L1578" s="916"/>
      <c r="M1578" s="342"/>
      <c r="N1578" s="916"/>
      <c r="O1578" s="916"/>
      <c r="P1578" s="342"/>
      <c r="Q1578" s="916">
        <v>1</v>
      </c>
      <c r="R1578" s="916">
        <v>12</v>
      </c>
      <c r="S1578" s="1009">
        <v>60000</v>
      </c>
    </row>
    <row r="1579" spans="1:19" s="30" customFormat="1" ht="23.25">
      <c r="A1579" s="913" t="s">
        <v>37669</v>
      </c>
      <c r="B1579" s="887" t="s">
        <v>280</v>
      </c>
      <c r="C1579" s="887" t="s">
        <v>115</v>
      </c>
      <c r="D1579" s="887" t="s">
        <v>21519</v>
      </c>
      <c r="E1579" s="342">
        <v>8000</v>
      </c>
      <c r="F1579" s="887" t="s">
        <v>21511</v>
      </c>
      <c r="G1579" s="376" t="s">
        <v>21512</v>
      </c>
      <c r="H1579" s="449"/>
      <c r="I1579" s="449"/>
      <c r="J1579" s="449"/>
      <c r="K1579" s="915"/>
      <c r="L1579" s="916"/>
      <c r="M1579" s="342"/>
      <c r="N1579" s="916"/>
      <c r="O1579" s="916"/>
      <c r="P1579" s="342"/>
      <c r="Q1579" s="916">
        <v>1</v>
      </c>
      <c r="R1579" s="916">
        <v>12</v>
      </c>
      <c r="S1579" s="1009">
        <v>96000</v>
      </c>
    </row>
    <row r="1580" spans="1:19" s="30" customFormat="1" ht="23.25">
      <c r="A1580" s="913" t="s">
        <v>37669</v>
      </c>
      <c r="B1580" s="887" t="s">
        <v>280</v>
      </c>
      <c r="C1580" s="887" t="s">
        <v>115</v>
      </c>
      <c r="D1580" s="887" t="s">
        <v>21620</v>
      </c>
      <c r="E1580" s="342">
        <v>12000</v>
      </c>
      <c r="F1580" s="887" t="s">
        <v>21511</v>
      </c>
      <c r="G1580" s="376" t="s">
        <v>21512</v>
      </c>
      <c r="H1580" s="449"/>
      <c r="I1580" s="449"/>
      <c r="J1580" s="449"/>
      <c r="K1580" s="915"/>
      <c r="L1580" s="916"/>
      <c r="M1580" s="342"/>
      <c r="N1580" s="916"/>
      <c r="O1580" s="916"/>
      <c r="P1580" s="342"/>
      <c r="Q1580" s="916">
        <v>1</v>
      </c>
      <c r="R1580" s="916">
        <v>12</v>
      </c>
      <c r="S1580" s="1009">
        <v>144000</v>
      </c>
    </row>
    <row r="1581" spans="1:19" s="30" customFormat="1" ht="34.9">
      <c r="A1581" s="913" t="s">
        <v>1026</v>
      </c>
      <c r="B1581" s="887" t="s">
        <v>280</v>
      </c>
      <c r="C1581" s="887" t="s">
        <v>115</v>
      </c>
      <c r="D1581" s="887" t="s">
        <v>23339</v>
      </c>
      <c r="E1581" s="342">
        <v>2000</v>
      </c>
      <c r="F1581" s="887">
        <v>40358256</v>
      </c>
      <c r="G1581" s="376" t="s">
        <v>23340</v>
      </c>
      <c r="H1581" s="449" t="s">
        <v>23341</v>
      </c>
      <c r="I1581" s="449" t="s">
        <v>23342</v>
      </c>
      <c r="J1581" s="449" t="s">
        <v>23341</v>
      </c>
      <c r="K1581" s="915">
        <v>1</v>
      </c>
      <c r="L1581" s="916">
        <v>6</v>
      </c>
      <c r="M1581" s="342">
        <v>13200</v>
      </c>
      <c r="N1581" s="916">
        <v>1</v>
      </c>
      <c r="O1581" s="916">
        <v>6</v>
      </c>
      <c r="P1581" s="342">
        <v>13191.6</v>
      </c>
      <c r="Q1581" s="916">
        <v>1</v>
      </c>
      <c r="R1581" s="916">
        <v>12</v>
      </c>
      <c r="S1581" s="1009">
        <v>26400</v>
      </c>
    </row>
    <row r="1582" spans="1:19" s="30" customFormat="1" ht="34.9">
      <c r="A1582" s="913" t="s">
        <v>1026</v>
      </c>
      <c r="B1582" s="887" t="s">
        <v>280</v>
      </c>
      <c r="C1582" s="887" t="s">
        <v>115</v>
      </c>
      <c r="D1582" s="887" t="s">
        <v>4684</v>
      </c>
      <c r="E1582" s="342">
        <v>3500</v>
      </c>
      <c r="F1582" s="887" t="s">
        <v>23343</v>
      </c>
      <c r="G1582" s="376" t="s">
        <v>23344</v>
      </c>
      <c r="H1582" s="449" t="s">
        <v>23345</v>
      </c>
      <c r="I1582" s="449" t="s">
        <v>20970</v>
      </c>
      <c r="J1582" s="449" t="s">
        <v>23346</v>
      </c>
      <c r="K1582" s="915">
        <v>1</v>
      </c>
      <c r="L1582" s="916">
        <v>6</v>
      </c>
      <c r="M1582" s="342">
        <v>21000</v>
      </c>
      <c r="N1582" s="916">
        <v>1</v>
      </c>
      <c r="O1582" s="916">
        <v>6</v>
      </c>
      <c r="P1582" s="342">
        <v>20999.760000000002</v>
      </c>
      <c r="Q1582" s="916">
        <v>1</v>
      </c>
      <c r="R1582" s="916">
        <v>12</v>
      </c>
      <c r="S1582" s="1009">
        <v>42000</v>
      </c>
    </row>
    <row r="1583" spans="1:19" s="30" customFormat="1" ht="23.25">
      <c r="A1583" s="913" t="s">
        <v>1026</v>
      </c>
      <c r="B1583" s="887" t="s">
        <v>280</v>
      </c>
      <c r="C1583" s="887" t="s">
        <v>115</v>
      </c>
      <c r="D1583" s="887" t="s">
        <v>23347</v>
      </c>
      <c r="E1583" s="342">
        <v>2000</v>
      </c>
      <c r="F1583" s="887">
        <v>25854369</v>
      </c>
      <c r="G1583" s="376" t="s">
        <v>23348</v>
      </c>
      <c r="H1583" s="449">
        <v>0</v>
      </c>
      <c r="I1583" s="449" t="s">
        <v>19829</v>
      </c>
      <c r="J1583" s="449">
        <v>0</v>
      </c>
      <c r="K1583" s="915">
        <v>1</v>
      </c>
      <c r="L1583" s="916">
        <v>6</v>
      </c>
      <c r="M1583" s="342">
        <v>12000</v>
      </c>
      <c r="N1583" s="916">
        <v>1</v>
      </c>
      <c r="O1583" s="916">
        <v>6</v>
      </c>
      <c r="P1583" s="342">
        <v>11933.05</v>
      </c>
      <c r="Q1583" s="916">
        <v>1</v>
      </c>
      <c r="R1583" s="916">
        <v>12</v>
      </c>
      <c r="S1583" s="1009">
        <v>24000</v>
      </c>
    </row>
    <row r="1584" spans="1:19" s="30" customFormat="1" ht="23.25">
      <c r="A1584" s="913" t="s">
        <v>1026</v>
      </c>
      <c r="B1584" s="887" t="s">
        <v>280</v>
      </c>
      <c r="C1584" s="887" t="s">
        <v>115</v>
      </c>
      <c r="D1584" s="887" t="s">
        <v>23347</v>
      </c>
      <c r="E1584" s="342">
        <v>2000</v>
      </c>
      <c r="F1584" s="887" t="s">
        <v>23349</v>
      </c>
      <c r="G1584" s="376" t="s">
        <v>23350</v>
      </c>
      <c r="H1584" s="449">
        <v>0</v>
      </c>
      <c r="I1584" s="449">
        <v>0</v>
      </c>
      <c r="J1584" s="449">
        <v>0</v>
      </c>
      <c r="K1584" s="915">
        <v>1</v>
      </c>
      <c r="L1584" s="916">
        <v>6</v>
      </c>
      <c r="M1584" s="342">
        <v>12000</v>
      </c>
      <c r="N1584" s="916">
        <v>1</v>
      </c>
      <c r="O1584" s="916">
        <v>6</v>
      </c>
      <c r="P1584" s="342">
        <v>12000</v>
      </c>
      <c r="Q1584" s="916">
        <v>1</v>
      </c>
      <c r="R1584" s="916">
        <v>12</v>
      </c>
      <c r="S1584" s="1009">
        <v>24000</v>
      </c>
    </row>
    <row r="1585" spans="1:19" s="30" customFormat="1" ht="23.25">
      <c r="A1585" s="913" t="s">
        <v>1026</v>
      </c>
      <c r="B1585" s="887" t="s">
        <v>280</v>
      </c>
      <c r="C1585" s="887" t="s">
        <v>115</v>
      </c>
      <c r="D1585" s="887" t="s">
        <v>23351</v>
      </c>
      <c r="E1585" s="342">
        <v>5000</v>
      </c>
      <c r="F1585" s="887" t="s">
        <v>23352</v>
      </c>
      <c r="G1585" s="376" t="s">
        <v>23353</v>
      </c>
      <c r="H1585" s="449" t="s">
        <v>23354</v>
      </c>
      <c r="I1585" s="449" t="s">
        <v>23342</v>
      </c>
      <c r="J1585" s="449" t="s">
        <v>23355</v>
      </c>
      <c r="K1585" s="915">
        <v>1</v>
      </c>
      <c r="L1585" s="916">
        <v>6</v>
      </c>
      <c r="M1585" s="342">
        <v>30000</v>
      </c>
      <c r="N1585" s="916">
        <v>1</v>
      </c>
      <c r="O1585" s="916">
        <v>6</v>
      </c>
      <c r="P1585" s="342">
        <v>30000</v>
      </c>
      <c r="Q1585" s="916">
        <v>1</v>
      </c>
      <c r="R1585" s="916">
        <v>12</v>
      </c>
      <c r="S1585" s="1009">
        <v>60000</v>
      </c>
    </row>
    <row r="1586" spans="1:19" s="30" customFormat="1" ht="23.25">
      <c r="A1586" s="913" t="s">
        <v>1026</v>
      </c>
      <c r="B1586" s="887" t="s">
        <v>280</v>
      </c>
      <c r="C1586" s="887" t="s">
        <v>115</v>
      </c>
      <c r="D1586" s="887" t="s">
        <v>23356</v>
      </c>
      <c r="E1586" s="342">
        <v>6500</v>
      </c>
      <c r="F1586" s="887" t="s">
        <v>23357</v>
      </c>
      <c r="G1586" s="376" t="s">
        <v>23358</v>
      </c>
      <c r="H1586" s="449" t="s">
        <v>23359</v>
      </c>
      <c r="I1586" s="449" t="s">
        <v>23342</v>
      </c>
      <c r="J1586" s="449" t="s">
        <v>23360</v>
      </c>
      <c r="K1586" s="915">
        <v>1</v>
      </c>
      <c r="L1586" s="916">
        <v>6</v>
      </c>
      <c r="M1586" s="342">
        <v>38671.379999999997</v>
      </c>
      <c r="N1586" s="916">
        <v>1</v>
      </c>
      <c r="O1586" s="916">
        <v>6</v>
      </c>
      <c r="P1586" s="342">
        <v>38662.35</v>
      </c>
      <c r="Q1586" s="916">
        <v>1</v>
      </c>
      <c r="R1586" s="916">
        <v>12</v>
      </c>
      <c r="S1586" s="1009">
        <v>78000</v>
      </c>
    </row>
    <row r="1587" spans="1:19" s="30" customFormat="1" ht="23.25">
      <c r="A1587" s="913" t="s">
        <v>1026</v>
      </c>
      <c r="B1587" s="887" t="s">
        <v>280</v>
      </c>
      <c r="C1587" s="887" t="s">
        <v>115</v>
      </c>
      <c r="D1587" s="887" t="s">
        <v>23361</v>
      </c>
      <c r="E1587" s="342">
        <v>13500</v>
      </c>
      <c r="F1587" s="887" t="s">
        <v>23362</v>
      </c>
      <c r="G1587" s="376" t="s">
        <v>23363</v>
      </c>
      <c r="H1587" s="449" t="s">
        <v>19726</v>
      </c>
      <c r="I1587" s="449" t="s">
        <v>23342</v>
      </c>
      <c r="J1587" s="449" t="s">
        <v>19726</v>
      </c>
      <c r="K1587" s="915">
        <v>1</v>
      </c>
      <c r="L1587" s="916">
        <v>6</v>
      </c>
      <c r="M1587" s="342">
        <v>81000</v>
      </c>
      <c r="N1587" s="916">
        <v>1</v>
      </c>
      <c r="O1587" s="916">
        <v>6</v>
      </c>
      <c r="P1587" s="342">
        <v>81000</v>
      </c>
      <c r="Q1587" s="916">
        <v>1</v>
      </c>
      <c r="R1587" s="916">
        <v>12</v>
      </c>
      <c r="S1587" s="1009">
        <v>162000</v>
      </c>
    </row>
    <row r="1588" spans="1:19" s="30" customFormat="1" ht="23.25">
      <c r="A1588" s="913" t="s">
        <v>1026</v>
      </c>
      <c r="B1588" s="887" t="s">
        <v>280</v>
      </c>
      <c r="C1588" s="887" t="s">
        <v>115</v>
      </c>
      <c r="D1588" s="887" t="s">
        <v>23364</v>
      </c>
      <c r="E1588" s="342">
        <v>11000</v>
      </c>
      <c r="F1588" s="887" t="s">
        <v>23365</v>
      </c>
      <c r="G1588" s="376" t="s">
        <v>23366</v>
      </c>
      <c r="H1588" s="449" t="s">
        <v>23367</v>
      </c>
      <c r="I1588" s="449" t="s">
        <v>23342</v>
      </c>
      <c r="J1588" s="449" t="s">
        <v>19786</v>
      </c>
      <c r="K1588" s="915">
        <v>1</v>
      </c>
      <c r="L1588" s="916">
        <v>6</v>
      </c>
      <c r="M1588" s="342">
        <v>66000</v>
      </c>
      <c r="N1588" s="916">
        <v>1</v>
      </c>
      <c r="O1588" s="916">
        <v>6</v>
      </c>
      <c r="P1588" s="342">
        <v>61210.5</v>
      </c>
      <c r="Q1588" s="916">
        <v>1</v>
      </c>
      <c r="R1588" s="916">
        <v>12</v>
      </c>
      <c r="S1588" s="1009">
        <v>132000</v>
      </c>
    </row>
    <row r="1589" spans="1:19" s="30" customFormat="1" ht="23.25">
      <c r="A1589" s="913" t="s">
        <v>1026</v>
      </c>
      <c r="B1589" s="887" t="s">
        <v>280</v>
      </c>
      <c r="C1589" s="887" t="s">
        <v>115</v>
      </c>
      <c r="D1589" s="887" t="s">
        <v>23368</v>
      </c>
      <c r="E1589" s="342">
        <v>11000</v>
      </c>
      <c r="F1589" s="887" t="s">
        <v>23369</v>
      </c>
      <c r="G1589" s="376" t="s">
        <v>23370</v>
      </c>
      <c r="H1589" s="449" t="s">
        <v>19823</v>
      </c>
      <c r="I1589" s="449" t="s">
        <v>23342</v>
      </c>
      <c r="J1589" s="449" t="s">
        <v>19824</v>
      </c>
      <c r="K1589" s="915">
        <v>1</v>
      </c>
      <c r="L1589" s="916">
        <v>6</v>
      </c>
      <c r="M1589" s="342">
        <v>66000</v>
      </c>
      <c r="N1589" s="916">
        <v>1</v>
      </c>
      <c r="O1589" s="916">
        <v>6</v>
      </c>
      <c r="P1589" s="342">
        <v>66000</v>
      </c>
      <c r="Q1589" s="916">
        <v>1</v>
      </c>
      <c r="R1589" s="916">
        <v>12</v>
      </c>
      <c r="S1589" s="1009">
        <v>132000</v>
      </c>
    </row>
    <row r="1590" spans="1:19" s="30" customFormat="1" ht="23.25">
      <c r="A1590" s="913" t="s">
        <v>1026</v>
      </c>
      <c r="B1590" s="887" t="s">
        <v>280</v>
      </c>
      <c r="C1590" s="887" t="s">
        <v>115</v>
      </c>
      <c r="D1590" s="887" t="s">
        <v>23339</v>
      </c>
      <c r="E1590" s="342">
        <v>2200</v>
      </c>
      <c r="F1590" s="887">
        <v>41610031</v>
      </c>
      <c r="G1590" s="376" t="s">
        <v>23371</v>
      </c>
      <c r="H1590" s="449" t="s">
        <v>23372</v>
      </c>
      <c r="I1590" s="449" t="s">
        <v>19764</v>
      </c>
      <c r="J1590" s="449">
        <v>0</v>
      </c>
      <c r="K1590" s="915">
        <v>1</v>
      </c>
      <c r="L1590" s="916">
        <v>6</v>
      </c>
      <c r="M1590" s="342">
        <v>13190.68</v>
      </c>
      <c r="N1590" s="916">
        <v>1</v>
      </c>
      <c r="O1590" s="916">
        <v>6</v>
      </c>
      <c r="P1590" s="342">
        <v>12959.029999999999</v>
      </c>
      <c r="Q1590" s="916">
        <v>1</v>
      </c>
      <c r="R1590" s="916">
        <v>12</v>
      </c>
      <c r="S1590" s="1009">
        <v>26400</v>
      </c>
    </row>
    <row r="1591" spans="1:19" s="30" customFormat="1" ht="23.25">
      <c r="A1591" s="913" t="s">
        <v>1026</v>
      </c>
      <c r="B1591" s="887" t="s">
        <v>280</v>
      </c>
      <c r="C1591" s="887" t="s">
        <v>115</v>
      </c>
      <c r="D1591" s="887" t="s">
        <v>23373</v>
      </c>
      <c r="E1591" s="342">
        <v>7800</v>
      </c>
      <c r="F1591" s="887" t="s">
        <v>23374</v>
      </c>
      <c r="G1591" s="376" t="s">
        <v>23375</v>
      </c>
      <c r="H1591" s="449" t="s">
        <v>19713</v>
      </c>
      <c r="I1591" s="449" t="s">
        <v>23342</v>
      </c>
      <c r="J1591" s="449" t="s">
        <v>19733</v>
      </c>
      <c r="K1591" s="915">
        <v>1</v>
      </c>
      <c r="L1591" s="916">
        <v>6</v>
      </c>
      <c r="M1591" s="342">
        <v>46800</v>
      </c>
      <c r="N1591" s="916">
        <v>1</v>
      </c>
      <c r="O1591" s="916">
        <v>6</v>
      </c>
      <c r="P1591" s="342">
        <v>46800</v>
      </c>
      <c r="Q1591" s="916">
        <v>1</v>
      </c>
      <c r="R1591" s="916">
        <v>12</v>
      </c>
      <c r="S1591" s="1009">
        <v>93600</v>
      </c>
    </row>
    <row r="1592" spans="1:19" s="30" customFormat="1" ht="23.25">
      <c r="A1592" s="913" t="s">
        <v>1026</v>
      </c>
      <c r="B1592" s="887" t="s">
        <v>280</v>
      </c>
      <c r="C1592" s="887" t="s">
        <v>115</v>
      </c>
      <c r="D1592" s="887" t="s">
        <v>23339</v>
      </c>
      <c r="E1592" s="342">
        <v>2200</v>
      </c>
      <c r="F1592" s="887">
        <v>40353511</v>
      </c>
      <c r="G1592" s="376" t="s">
        <v>23376</v>
      </c>
      <c r="H1592" s="449">
        <v>0</v>
      </c>
      <c r="I1592" s="449">
        <v>0</v>
      </c>
      <c r="J1592" s="449" t="s">
        <v>20997</v>
      </c>
      <c r="K1592" s="915">
        <v>1</v>
      </c>
      <c r="L1592" s="916">
        <v>6</v>
      </c>
      <c r="M1592" s="342">
        <v>13200</v>
      </c>
      <c r="N1592" s="916"/>
      <c r="O1592" s="916"/>
      <c r="P1592" s="342"/>
      <c r="Q1592" s="916"/>
      <c r="R1592" s="916"/>
      <c r="S1592" s="1009"/>
    </row>
    <row r="1593" spans="1:19" s="30" customFormat="1" ht="23.25">
      <c r="A1593" s="913" t="s">
        <v>1026</v>
      </c>
      <c r="B1593" s="887" t="s">
        <v>280</v>
      </c>
      <c r="C1593" s="887" t="s">
        <v>115</v>
      </c>
      <c r="D1593" s="887" t="s">
        <v>20121</v>
      </c>
      <c r="E1593" s="342">
        <v>2500</v>
      </c>
      <c r="F1593" s="887" t="s">
        <v>23377</v>
      </c>
      <c r="G1593" s="376" t="s">
        <v>23378</v>
      </c>
      <c r="H1593" s="449" t="s">
        <v>23359</v>
      </c>
      <c r="I1593" s="449" t="s">
        <v>19764</v>
      </c>
      <c r="J1593" s="449">
        <v>0</v>
      </c>
      <c r="K1593" s="915">
        <v>1</v>
      </c>
      <c r="L1593" s="916">
        <v>6</v>
      </c>
      <c r="M1593" s="342">
        <v>14929.52</v>
      </c>
      <c r="N1593" s="916">
        <v>1</v>
      </c>
      <c r="O1593" s="916">
        <v>6</v>
      </c>
      <c r="P1593" s="342">
        <v>14873.45</v>
      </c>
      <c r="Q1593" s="916">
        <v>1</v>
      </c>
      <c r="R1593" s="916">
        <v>12</v>
      </c>
      <c r="S1593" s="1009">
        <v>30000</v>
      </c>
    </row>
    <row r="1594" spans="1:19" s="30" customFormat="1" ht="23.25">
      <c r="A1594" s="913" t="s">
        <v>1026</v>
      </c>
      <c r="B1594" s="887" t="s">
        <v>280</v>
      </c>
      <c r="C1594" s="887" t="s">
        <v>115</v>
      </c>
      <c r="D1594" s="887" t="s">
        <v>23339</v>
      </c>
      <c r="E1594" s="342">
        <v>2200</v>
      </c>
      <c r="F1594" s="887" t="s">
        <v>23379</v>
      </c>
      <c r="G1594" s="376" t="s">
        <v>23380</v>
      </c>
      <c r="H1594" s="449">
        <v>0</v>
      </c>
      <c r="I1594" s="449">
        <v>0</v>
      </c>
      <c r="J1594" s="449" t="s">
        <v>23381</v>
      </c>
      <c r="K1594" s="915">
        <v>1</v>
      </c>
      <c r="L1594" s="916">
        <v>6</v>
      </c>
      <c r="M1594" s="342">
        <v>13200</v>
      </c>
      <c r="N1594" s="916">
        <v>1</v>
      </c>
      <c r="O1594" s="916">
        <v>6</v>
      </c>
      <c r="P1594" s="342">
        <v>12466.67</v>
      </c>
      <c r="Q1594" s="916">
        <v>1</v>
      </c>
      <c r="R1594" s="916">
        <v>12</v>
      </c>
      <c r="S1594" s="1009">
        <v>26400</v>
      </c>
    </row>
    <row r="1595" spans="1:19" s="30" customFormat="1" ht="34.9">
      <c r="A1595" s="913" t="s">
        <v>1026</v>
      </c>
      <c r="B1595" s="887" t="s">
        <v>280</v>
      </c>
      <c r="C1595" s="887" t="s">
        <v>115</v>
      </c>
      <c r="D1595" s="887" t="s">
        <v>20121</v>
      </c>
      <c r="E1595" s="342">
        <v>2300</v>
      </c>
      <c r="F1595" s="887" t="s">
        <v>23382</v>
      </c>
      <c r="G1595" s="376" t="s">
        <v>23383</v>
      </c>
      <c r="H1595" s="449">
        <v>0</v>
      </c>
      <c r="I1595" s="449">
        <v>0</v>
      </c>
      <c r="J1595" s="449" t="s">
        <v>23384</v>
      </c>
      <c r="K1595" s="915">
        <v>1</v>
      </c>
      <c r="L1595" s="916">
        <v>6</v>
      </c>
      <c r="M1595" s="342">
        <v>16800</v>
      </c>
      <c r="N1595" s="916">
        <v>1</v>
      </c>
      <c r="O1595" s="916">
        <v>6</v>
      </c>
      <c r="P1595" s="342">
        <v>16800</v>
      </c>
      <c r="Q1595" s="916">
        <v>1</v>
      </c>
      <c r="R1595" s="916">
        <v>12</v>
      </c>
      <c r="S1595" s="1009">
        <v>33600</v>
      </c>
    </row>
    <row r="1596" spans="1:19" s="30" customFormat="1" ht="23.25">
      <c r="A1596" s="913" t="s">
        <v>1026</v>
      </c>
      <c r="B1596" s="887" t="s">
        <v>280</v>
      </c>
      <c r="C1596" s="887" t="s">
        <v>115</v>
      </c>
      <c r="D1596" s="887" t="s">
        <v>23347</v>
      </c>
      <c r="E1596" s="342">
        <v>2000</v>
      </c>
      <c r="F1596" s="887">
        <v>10584196</v>
      </c>
      <c r="G1596" s="376" t="s">
        <v>23385</v>
      </c>
      <c r="H1596" s="449">
        <v>0</v>
      </c>
      <c r="I1596" s="449" t="s">
        <v>23386</v>
      </c>
      <c r="J1596" s="449" t="s">
        <v>23387</v>
      </c>
      <c r="K1596" s="915">
        <v>1</v>
      </c>
      <c r="L1596" s="916">
        <v>6</v>
      </c>
      <c r="M1596" s="342">
        <v>12000</v>
      </c>
      <c r="N1596" s="916">
        <v>1</v>
      </c>
      <c r="O1596" s="916">
        <v>6</v>
      </c>
      <c r="P1596" s="342">
        <v>12000</v>
      </c>
      <c r="Q1596" s="916">
        <v>1</v>
      </c>
      <c r="R1596" s="916">
        <v>12</v>
      </c>
      <c r="S1596" s="1009">
        <v>24000</v>
      </c>
    </row>
    <row r="1597" spans="1:19" s="30" customFormat="1" ht="34.9">
      <c r="A1597" s="913" t="s">
        <v>1026</v>
      </c>
      <c r="B1597" s="887" t="s">
        <v>280</v>
      </c>
      <c r="C1597" s="887" t="s">
        <v>115</v>
      </c>
      <c r="D1597" s="887" t="s">
        <v>23388</v>
      </c>
      <c r="E1597" s="342">
        <v>2200</v>
      </c>
      <c r="F1597" s="887">
        <v>6606158</v>
      </c>
      <c r="G1597" s="376" t="s">
        <v>23389</v>
      </c>
      <c r="H1597" s="449">
        <v>0</v>
      </c>
      <c r="I1597" s="449">
        <v>0</v>
      </c>
      <c r="J1597" s="449" t="s">
        <v>23390</v>
      </c>
      <c r="K1597" s="915">
        <v>1</v>
      </c>
      <c r="L1597" s="916">
        <v>6</v>
      </c>
      <c r="M1597" s="342">
        <v>13200</v>
      </c>
      <c r="N1597" s="916">
        <v>1</v>
      </c>
      <c r="O1597" s="916">
        <v>6</v>
      </c>
      <c r="P1597" s="342">
        <v>13200</v>
      </c>
      <c r="Q1597" s="916">
        <v>1</v>
      </c>
      <c r="R1597" s="916">
        <v>12</v>
      </c>
      <c r="S1597" s="1009">
        <v>26400</v>
      </c>
    </row>
    <row r="1598" spans="1:19" s="30" customFormat="1" ht="34.9">
      <c r="A1598" s="913" t="s">
        <v>1026</v>
      </c>
      <c r="B1598" s="887" t="s">
        <v>280</v>
      </c>
      <c r="C1598" s="887" t="s">
        <v>115</v>
      </c>
      <c r="D1598" s="887" t="s">
        <v>23339</v>
      </c>
      <c r="E1598" s="342">
        <v>2200</v>
      </c>
      <c r="F1598" s="887">
        <v>45886426</v>
      </c>
      <c r="G1598" s="376" t="s">
        <v>23391</v>
      </c>
      <c r="H1598" s="449">
        <v>0</v>
      </c>
      <c r="I1598" s="449">
        <v>0</v>
      </c>
      <c r="J1598" s="449" t="s">
        <v>23392</v>
      </c>
      <c r="K1598" s="915">
        <v>1</v>
      </c>
      <c r="L1598" s="916">
        <v>6</v>
      </c>
      <c r="M1598" s="342">
        <v>13200</v>
      </c>
      <c r="N1598" s="916">
        <v>1</v>
      </c>
      <c r="O1598" s="916">
        <v>6</v>
      </c>
      <c r="P1598" s="342">
        <v>13200</v>
      </c>
      <c r="Q1598" s="916">
        <v>1</v>
      </c>
      <c r="R1598" s="916">
        <v>12</v>
      </c>
      <c r="S1598" s="1009">
        <v>26400</v>
      </c>
    </row>
    <row r="1599" spans="1:19" s="30" customFormat="1" ht="34.9">
      <c r="A1599" s="913" t="s">
        <v>1026</v>
      </c>
      <c r="B1599" s="887" t="s">
        <v>280</v>
      </c>
      <c r="C1599" s="887" t="s">
        <v>115</v>
      </c>
      <c r="D1599" s="887" t="s">
        <v>23339</v>
      </c>
      <c r="E1599" s="342">
        <v>2200</v>
      </c>
      <c r="F1599" s="887" t="s">
        <v>23393</v>
      </c>
      <c r="G1599" s="376" t="s">
        <v>23394</v>
      </c>
      <c r="H1599" s="449">
        <v>0</v>
      </c>
      <c r="I1599" s="449">
        <v>0</v>
      </c>
      <c r="J1599" s="449" t="s">
        <v>23395</v>
      </c>
      <c r="K1599" s="915">
        <v>1</v>
      </c>
      <c r="L1599" s="916">
        <v>6</v>
      </c>
      <c r="M1599" s="342">
        <v>13200</v>
      </c>
      <c r="N1599" s="916">
        <v>1</v>
      </c>
      <c r="O1599" s="916">
        <v>6</v>
      </c>
      <c r="P1599" s="342">
        <v>13200</v>
      </c>
      <c r="Q1599" s="916">
        <v>1</v>
      </c>
      <c r="R1599" s="916">
        <v>12</v>
      </c>
      <c r="S1599" s="1009">
        <v>26400</v>
      </c>
    </row>
    <row r="1600" spans="1:19" s="30" customFormat="1" ht="23.25">
      <c r="A1600" s="913" t="s">
        <v>1026</v>
      </c>
      <c r="B1600" s="887" t="s">
        <v>280</v>
      </c>
      <c r="C1600" s="887" t="s">
        <v>115</v>
      </c>
      <c r="D1600" s="887" t="s">
        <v>23396</v>
      </c>
      <c r="E1600" s="342">
        <v>4000</v>
      </c>
      <c r="F1600" s="887">
        <v>44076665</v>
      </c>
      <c r="G1600" s="376" t="s">
        <v>23397</v>
      </c>
      <c r="H1600" s="449" t="s">
        <v>19713</v>
      </c>
      <c r="I1600" s="449" t="s">
        <v>23342</v>
      </c>
      <c r="J1600" s="449" t="s">
        <v>19733</v>
      </c>
      <c r="K1600" s="915">
        <v>1</v>
      </c>
      <c r="L1600" s="916">
        <v>6</v>
      </c>
      <c r="M1600" s="342">
        <v>24000</v>
      </c>
      <c r="N1600" s="916">
        <v>1</v>
      </c>
      <c r="O1600" s="916">
        <v>6</v>
      </c>
      <c r="P1600" s="342">
        <v>23975.279999999999</v>
      </c>
      <c r="Q1600" s="916">
        <v>1</v>
      </c>
      <c r="R1600" s="916">
        <v>12</v>
      </c>
      <c r="S1600" s="1009">
        <v>48000</v>
      </c>
    </row>
    <row r="1601" spans="1:19" s="30" customFormat="1" ht="23.25">
      <c r="A1601" s="913" t="s">
        <v>1026</v>
      </c>
      <c r="B1601" s="887" t="s">
        <v>280</v>
      </c>
      <c r="C1601" s="887" t="s">
        <v>115</v>
      </c>
      <c r="D1601" s="887" t="s">
        <v>23339</v>
      </c>
      <c r="E1601" s="342">
        <v>2200</v>
      </c>
      <c r="F1601" s="887" t="s">
        <v>23398</v>
      </c>
      <c r="G1601" s="376" t="s">
        <v>23399</v>
      </c>
      <c r="H1601" s="449" t="s">
        <v>23359</v>
      </c>
      <c r="I1601" s="449" t="s">
        <v>19764</v>
      </c>
      <c r="J1601" s="449">
        <v>0</v>
      </c>
      <c r="K1601" s="915">
        <v>1</v>
      </c>
      <c r="L1601" s="916">
        <v>6</v>
      </c>
      <c r="M1601" s="342">
        <v>13187.47</v>
      </c>
      <c r="N1601" s="916">
        <v>1</v>
      </c>
      <c r="O1601" s="916">
        <v>6</v>
      </c>
      <c r="P1601" s="342">
        <v>13184.259999999998</v>
      </c>
      <c r="Q1601" s="916">
        <v>1</v>
      </c>
      <c r="R1601" s="916">
        <v>12</v>
      </c>
      <c r="S1601" s="1009">
        <v>26400</v>
      </c>
    </row>
    <row r="1602" spans="1:19" s="30" customFormat="1" ht="23.25">
      <c r="A1602" s="913" t="s">
        <v>1026</v>
      </c>
      <c r="B1602" s="887" t="s">
        <v>280</v>
      </c>
      <c r="C1602" s="887" t="s">
        <v>115</v>
      </c>
      <c r="D1602" s="887" t="s">
        <v>23347</v>
      </c>
      <c r="E1602" s="342">
        <v>2000</v>
      </c>
      <c r="F1602" s="887">
        <v>70443463</v>
      </c>
      <c r="G1602" s="376" t="s">
        <v>23400</v>
      </c>
      <c r="H1602" s="449" t="s">
        <v>23401</v>
      </c>
      <c r="I1602" s="449" t="s">
        <v>23402</v>
      </c>
      <c r="J1602" s="449" t="s">
        <v>23401</v>
      </c>
      <c r="K1602" s="915"/>
      <c r="L1602" s="916"/>
      <c r="M1602" s="342"/>
      <c r="N1602" s="916">
        <v>1</v>
      </c>
      <c r="O1602" s="916">
        <v>3</v>
      </c>
      <c r="P1602" s="342">
        <v>4841.3900000000003</v>
      </c>
      <c r="Q1602" s="916">
        <v>1</v>
      </c>
      <c r="R1602" s="916">
        <v>12</v>
      </c>
      <c r="S1602" s="1009">
        <v>24000</v>
      </c>
    </row>
    <row r="1603" spans="1:19" s="30" customFormat="1" ht="23.25">
      <c r="A1603" s="913" t="s">
        <v>1026</v>
      </c>
      <c r="B1603" s="887" t="s">
        <v>280</v>
      </c>
      <c r="C1603" s="887" t="s">
        <v>115</v>
      </c>
      <c r="D1603" s="887" t="s">
        <v>23339</v>
      </c>
      <c r="E1603" s="342">
        <v>2200</v>
      </c>
      <c r="F1603" s="887" t="s">
        <v>23403</v>
      </c>
      <c r="G1603" s="376" t="s">
        <v>23404</v>
      </c>
      <c r="H1603" s="449">
        <v>0</v>
      </c>
      <c r="I1603" s="449" t="s">
        <v>23405</v>
      </c>
      <c r="J1603" s="449" t="s">
        <v>23406</v>
      </c>
      <c r="K1603" s="915">
        <v>1</v>
      </c>
      <c r="L1603" s="916">
        <v>6</v>
      </c>
      <c r="M1603" s="342">
        <v>13193.89</v>
      </c>
      <c r="N1603" s="916">
        <v>1</v>
      </c>
      <c r="O1603" s="916">
        <v>6</v>
      </c>
      <c r="P1603" s="342">
        <v>13195.88</v>
      </c>
      <c r="Q1603" s="916">
        <v>1</v>
      </c>
      <c r="R1603" s="916">
        <v>12</v>
      </c>
      <c r="S1603" s="1009">
        <v>26400</v>
      </c>
    </row>
    <row r="1604" spans="1:19" s="30" customFormat="1" ht="23.25">
      <c r="A1604" s="913" t="s">
        <v>1026</v>
      </c>
      <c r="B1604" s="887" t="s">
        <v>280</v>
      </c>
      <c r="C1604" s="887" t="s">
        <v>115</v>
      </c>
      <c r="D1604" s="887" t="s">
        <v>23339</v>
      </c>
      <c r="E1604" s="342">
        <v>2200</v>
      </c>
      <c r="F1604" s="887" t="s">
        <v>23407</v>
      </c>
      <c r="G1604" s="376" t="s">
        <v>23408</v>
      </c>
      <c r="H1604" s="449">
        <v>0</v>
      </c>
      <c r="I1604" s="449">
        <v>0</v>
      </c>
      <c r="J1604" s="449" t="s">
        <v>19743</v>
      </c>
      <c r="K1604" s="915">
        <v>1</v>
      </c>
      <c r="L1604" s="916">
        <v>6</v>
      </c>
      <c r="M1604" s="342">
        <v>13200</v>
      </c>
      <c r="N1604" s="916">
        <v>1</v>
      </c>
      <c r="O1604" s="916">
        <v>6</v>
      </c>
      <c r="P1604" s="342">
        <v>13200</v>
      </c>
      <c r="Q1604" s="916">
        <v>1</v>
      </c>
      <c r="R1604" s="916">
        <v>12</v>
      </c>
      <c r="S1604" s="1009">
        <v>26400</v>
      </c>
    </row>
    <row r="1605" spans="1:19" s="30" customFormat="1" ht="34.9">
      <c r="A1605" s="913" t="s">
        <v>1026</v>
      </c>
      <c r="B1605" s="887" t="s">
        <v>280</v>
      </c>
      <c r="C1605" s="887" t="s">
        <v>115</v>
      </c>
      <c r="D1605" s="887" t="s">
        <v>23339</v>
      </c>
      <c r="E1605" s="342">
        <v>2200</v>
      </c>
      <c r="F1605" s="887" t="s">
        <v>23409</v>
      </c>
      <c r="G1605" s="376" t="s">
        <v>23410</v>
      </c>
      <c r="H1605" s="449" t="s">
        <v>23411</v>
      </c>
      <c r="I1605" s="449" t="s">
        <v>23342</v>
      </c>
      <c r="J1605" s="449" t="s">
        <v>23412</v>
      </c>
      <c r="K1605" s="915">
        <v>1</v>
      </c>
      <c r="L1605" s="916">
        <v>6</v>
      </c>
      <c r="M1605" s="342">
        <v>13200</v>
      </c>
      <c r="N1605" s="916">
        <v>1</v>
      </c>
      <c r="O1605" s="916">
        <v>6</v>
      </c>
      <c r="P1605" s="342">
        <v>13200</v>
      </c>
      <c r="Q1605" s="916">
        <v>1</v>
      </c>
      <c r="R1605" s="916">
        <v>12</v>
      </c>
      <c r="S1605" s="1009">
        <v>26400</v>
      </c>
    </row>
    <row r="1606" spans="1:19" s="30" customFormat="1" ht="23.25">
      <c r="A1606" s="913" t="s">
        <v>1026</v>
      </c>
      <c r="B1606" s="887" t="s">
        <v>280</v>
      </c>
      <c r="C1606" s="887" t="s">
        <v>115</v>
      </c>
      <c r="D1606" s="887" t="s">
        <v>23413</v>
      </c>
      <c r="E1606" s="342">
        <v>2200</v>
      </c>
      <c r="F1606" s="887" t="s">
        <v>23414</v>
      </c>
      <c r="G1606" s="376" t="s">
        <v>23415</v>
      </c>
      <c r="H1606" s="449">
        <v>0</v>
      </c>
      <c r="I1606" s="449" t="s">
        <v>19829</v>
      </c>
      <c r="J1606" s="449">
        <v>0</v>
      </c>
      <c r="K1606" s="915">
        <v>1</v>
      </c>
      <c r="L1606" s="916">
        <v>6</v>
      </c>
      <c r="M1606" s="342">
        <v>13200</v>
      </c>
      <c r="N1606" s="916">
        <v>1</v>
      </c>
      <c r="O1606" s="916">
        <v>6</v>
      </c>
      <c r="P1606" s="342">
        <v>13200</v>
      </c>
      <c r="Q1606" s="916">
        <v>1</v>
      </c>
      <c r="R1606" s="916">
        <v>12</v>
      </c>
      <c r="S1606" s="1009">
        <v>26400</v>
      </c>
    </row>
    <row r="1607" spans="1:19" s="30" customFormat="1" ht="23.25">
      <c r="A1607" s="913" t="s">
        <v>1026</v>
      </c>
      <c r="B1607" s="887" t="s">
        <v>280</v>
      </c>
      <c r="C1607" s="887" t="s">
        <v>115</v>
      </c>
      <c r="D1607" s="887" t="s">
        <v>23416</v>
      </c>
      <c r="E1607" s="342">
        <v>11000</v>
      </c>
      <c r="F1607" s="887">
        <v>9909109</v>
      </c>
      <c r="G1607" s="376" t="s">
        <v>23417</v>
      </c>
      <c r="H1607" s="449" t="s">
        <v>20192</v>
      </c>
      <c r="I1607" s="449" t="s">
        <v>23342</v>
      </c>
      <c r="J1607" s="449" t="s">
        <v>23418</v>
      </c>
      <c r="K1607" s="915">
        <v>1</v>
      </c>
      <c r="L1607" s="916">
        <v>6</v>
      </c>
      <c r="M1607" s="342">
        <v>65910.63</v>
      </c>
      <c r="N1607" s="916">
        <v>1</v>
      </c>
      <c r="O1607" s="916">
        <v>6</v>
      </c>
      <c r="P1607" s="342">
        <v>65919.03</v>
      </c>
      <c r="Q1607" s="916">
        <v>1</v>
      </c>
      <c r="R1607" s="916">
        <v>12</v>
      </c>
      <c r="S1607" s="1009">
        <v>132000</v>
      </c>
    </row>
    <row r="1608" spans="1:19" s="30" customFormat="1" ht="23.25">
      <c r="A1608" s="913" t="s">
        <v>1026</v>
      </c>
      <c r="B1608" s="887" t="s">
        <v>280</v>
      </c>
      <c r="C1608" s="887" t="s">
        <v>115</v>
      </c>
      <c r="D1608" s="887" t="s">
        <v>23388</v>
      </c>
      <c r="E1608" s="342">
        <v>2500</v>
      </c>
      <c r="F1608" s="887" t="s">
        <v>23419</v>
      </c>
      <c r="G1608" s="376" t="s">
        <v>23420</v>
      </c>
      <c r="H1608" s="449">
        <v>0</v>
      </c>
      <c r="I1608" s="449">
        <v>0</v>
      </c>
      <c r="J1608" s="449" t="s">
        <v>20970</v>
      </c>
      <c r="K1608" s="915">
        <v>1</v>
      </c>
      <c r="L1608" s="916">
        <v>6</v>
      </c>
      <c r="M1608" s="342">
        <v>15000</v>
      </c>
      <c r="N1608" s="916">
        <v>1</v>
      </c>
      <c r="O1608" s="916">
        <v>6</v>
      </c>
      <c r="P1608" s="342">
        <v>15000</v>
      </c>
      <c r="Q1608" s="916">
        <v>1</v>
      </c>
      <c r="R1608" s="916">
        <v>12</v>
      </c>
      <c r="S1608" s="1009">
        <v>30000</v>
      </c>
    </row>
    <row r="1609" spans="1:19" s="30" customFormat="1" ht="23.25">
      <c r="A1609" s="913" t="s">
        <v>1026</v>
      </c>
      <c r="B1609" s="887" t="s">
        <v>280</v>
      </c>
      <c r="C1609" s="887" t="s">
        <v>115</v>
      </c>
      <c r="D1609" s="887" t="s">
        <v>23339</v>
      </c>
      <c r="E1609" s="342">
        <v>2200</v>
      </c>
      <c r="F1609" s="887">
        <v>71905307</v>
      </c>
      <c r="G1609" s="376" t="s">
        <v>23421</v>
      </c>
      <c r="H1609" s="449">
        <v>0</v>
      </c>
      <c r="I1609" s="449" t="s">
        <v>19764</v>
      </c>
      <c r="J1609" s="449" t="s">
        <v>23422</v>
      </c>
      <c r="K1609" s="915">
        <v>1</v>
      </c>
      <c r="L1609" s="916">
        <v>6</v>
      </c>
      <c r="M1609" s="342">
        <v>13200</v>
      </c>
      <c r="N1609" s="916">
        <v>1</v>
      </c>
      <c r="O1609" s="916">
        <v>6</v>
      </c>
      <c r="P1609" s="342">
        <v>13173.57</v>
      </c>
      <c r="Q1609" s="916"/>
      <c r="R1609" s="916"/>
      <c r="S1609" s="1009"/>
    </row>
    <row r="1610" spans="1:19" s="30" customFormat="1" ht="34.9">
      <c r="A1610" s="913" t="s">
        <v>1026</v>
      </c>
      <c r="B1610" s="887" t="s">
        <v>280</v>
      </c>
      <c r="C1610" s="887" t="s">
        <v>115</v>
      </c>
      <c r="D1610" s="887" t="s">
        <v>23423</v>
      </c>
      <c r="E1610" s="342">
        <v>2500</v>
      </c>
      <c r="F1610" s="887" t="s">
        <v>23424</v>
      </c>
      <c r="G1610" s="376" t="s">
        <v>23425</v>
      </c>
      <c r="H1610" s="449" t="s">
        <v>23426</v>
      </c>
      <c r="I1610" s="449" t="s">
        <v>19764</v>
      </c>
      <c r="J1610" s="449">
        <v>0</v>
      </c>
      <c r="K1610" s="915">
        <v>1</v>
      </c>
      <c r="L1610" s="916">
        <v>6</v>
      </c>
      <c r="M1610" s="342">
        <v>15000</v>
      </c>
      <c r="N1610" s="916">
        <v>1</v>
      </c>
      <c r="O1610" s="916">
        <v>6</v>
      </c>
      <c r="P1610" s="342">
        <v>15000</v>
      </c>
      <c r="Q1610" s="916">
        <v>1</v>
      </c>
      <c r="R1610" s="916">
        <v>12</v>
      </c>
      <c r="S1610" s="1009">
        <v>30000</v>
      </c>
    </row>
    <row r="1611" spans="1:19" s="30" customFormat="1" ht="23.25">
      <c r="A1611" s="913" t="s">
        <v>1026</v>
      </c>
      <c r="B1611" s="887" t="s">
        <v>280</v>
      </c>
      <c r="C1611" s="887" t="s">
        <v>115</v>
      </c>
      <c r="D1611" s="887" t="s">
        <v>23427</v>
      </c>
      <c r="E1611" s="342">
        <v>5000</v>
      </c>
      <c r="F1611" s="887" t="s">
        <v>23428</v>
      </c>
      <c r="G1611" s="376" t="s">
        <v>23429</v>
      </c>
      <c r="H1611" s="449" t="s">
        <v>19708</v>
      </c>
      <c r="I1611" s="449" t="s">
        <v>23342</v>
      </c>
      <c r="J1611" s="449" t="s">
        <v>19786</v>
      </c>
      <c r="K1611" s="915">
        <v>1</v>
      </c>
      <c r="L1611" s="916">
        <v>6</v>
      </c>
      <c r="M1611" s="342">
        <v>30000</v>
      </c>
      <c r="N1611" s="916">
        <v>1</v>
      </c>
      <c r="O1611" s="916">
        <v>6</v>
      </c>
      <c r="P1611" s="342">
        <v>29986.11</v>
      </c>
      <c r="Q1611" s="916">
        <v>1</v>
      </c>
      <c r="R1611" s="916">
        <v>12</v>
      </c>
      <c r="S1611" s="1009">
        <v>60000</v>
      </c>
    </row>
    <row r="1612" spans="1:19" s="30" customFormat="1" ht="23.25">
      <c r="A1612" s="913" t="s">
        <v>1026</v>
      </c>
      <c r="B1612" s="887" t="s">
        <v>280</v>
      </c>
      <c r="C1612" s="887" t="s">
        <v>115</v>
      </c>
      <c r="D1612" s="887" t="s">
        <v>23339</v>
      </c>
      <c r="E1612" s="342">
        <v>2200</v>
      </c>
      <c r="F1612" s="887" t="s">
        <v>23430</v>
      </c>
      <c r="G1612" s="376" t="s">
        <v>23431</v>
      </c>
      <c r="H1612" s="449">
        <v>0</v>
      </c>
      <c r="I1612" s="449" t="s">
        <v>23342</v>
      </c>
      <c r="J1612" s="449" t="s">
        <v>19824</v>
      </c>
      <c r="K1612" s="915">
        <v>1</v>
      </c>
      <c r="L1612" s="916">
        <v>6</v>
      </c>
      <c r="M1612" s="342">
        <v>13186.25</v>
      </c>
      <c r="N1612" s="916">
        <v>1</v>
      </c>
      <c r="O1612" s="916">
        <v>6</v>
      </c>
      <c r="P1612" s="342">
        <v>12891.949999999999</v>
      </c>
      <c r="Q1612" s="916">
        <v>1</v>
      </c>
      <c r="R1612" s="916">
        <v>12</v>
      </c>
      <c r="S1612" s="1009">
        <v>26400</v>
      </c>
    </row>
    <row r="1613" spans="1:19" s="30" customFormat="1" ht="23.25">
      <c r="A1613" s="913" t="s">
        <v>1026</v>
      </c>
      <c r="B1613" s="887" t="s">
        <v>280</v>
      </c>
      <c r="C1613" s="887" t="s">
        <v>115</v>
      </c>
      <c r="D1613" s="887" t="s">
        <v>23432</v>
      </c>
      <c r="E1613" s="342">
        <v>11000</v>
      </c>
      <c r="F1613" s="887" t="s">
        <v>23433</v>
      </c>
      <c r="G1613" s="376" t="s">
        <v>23434</v>
      </c>
      <c r="H1613" s="449" t="s">
        <v>19708</v>
      </c>
      <c r="I1613" s="449" t="s">
        <v>23342</v>
      </c>
      <c r="J1613" s="449" t="s">
        <v>19786</v>
      </c>
      <c r="K1613" s="915">
        <v>1</v>
      </c>
      <c r="L1613" s="916">
        <v>6</v>
      </c>
      <c r="M1613" s="342">
        <v>66000</v>
      </c>
      <c r="N1613" s="916">
        <v>1</v>
      </c>
      <c r="O1613" s="916">
        <v>6</v>
      </c>
      <c r="P1613" s="342">
        <v>66000</v>
      </c>
      <c r="Q1613" s="916">
        <v>1</v>
      </c>
      <c r="R1613" s="916">
        <v>12</v>
      </c>
      <c r="S1613" s="1009">
        <v>132000</v>
      </c>
    </row>
    <row r="1614" spans="1:19" s="30" customFormat="1" ht="23.25">
      <c r="A1614" s="913" t="s">
        <v>1026</v>
      </c>
      <c r="B1614" s="887" t="s">
        <v>280</v>
      </c>
      <c r="C1614" s="887" t="s">
        <v>115</v>
      </c>
      <c r="D1614" s="887" t="s">
        <v>23435</v>
      </c>
      <c r="E1614" s="342">
        <v>7500</v>
      </c>
      <c r="F1614" s="887" t="s">
        <v>23436</v>
      </c>
      <c r="G1614" s="376" t="s">
        <v>23437</v>
      </c>
      <c r="H1614" s="449" t="s">
        <v>19726</v>
      </c>
      <c r="I1614" s="449" t="s">
        <v>23342</v>
      </c>
      <c r="J1614" s="449" t="s">
        <v>19726</v>
      </c>
      <c r="K1614" s="915">
        <v>1</v>
      </c>
      <c r="L1614" s="916">
        <v>6</v>
      </c>
      <c r="M1614" s="342">
        <v>45000</v>
      </c>
      <c r="N1614" s="916">
        <v>1</v>
      </c>
      <c r="O1614" s="916">
        <v>6</v>
      </c>
      <c r="P1614" s="342">
        <v>45000</v>
      </c>
      <c r="Q1614" s="916">
        <v>1</v>
      </c>
      <c r="R1614" s="916">
        <v>12</v>
      </c>
      <c r="S1614" s="1009">
        <v>90000</v>
      </c>
    </row>
    <row r="1615" spans="1:19" s="30" customFormat="1" ht="23.25">
      <c r="A1615" s="913" t="s">
        <v>1026</v>
      </c>
      <c r="B1615" s="887" t="s">
        <v>280</v>
      </c>
      <c r="C1615" s="887" t="s">
        <v>115</v>
      </c>
      <c r="D1615" s="887" t="s">
        <v>23438</v>
      </c>
      <c r="E1615" s="342">
        <v>6200</v>
      </c>
      <c r="F1615" s="887" t="s">
        <v>23439</v>
      </c>
      <c r="G1615" s="376" t="s">
        <v>23440</v>
      </c>
      <c r="H1615" s="449" t="s">
        <v>23441</v>
      </c>
      <c r="I1615" s="449" t="s">
        <v>23342</v>
      </c>
      <c r="J1615" s="449" t="s">
        <v>19791</v>
      </c>
      <c r="K1615" s="915">
        <v>1</v>
      </c>
      <c r="L1615" s="916">
        <v>6</v>
      </c>
      <c r="M1615" s="342">
        <v>37200</v>
      </c>
      <c r="N1615" s="916">
        <v>1</v>
      </c>
      <c r="O1615" s="916">
        <v>6</v>
      </c>
      <c r="P1615" s="342">
        <v>37200</v>
      </c>
      <c r="Q1615" s="916">
        <v>1</v>
      </c>
      <c r="R1615" s="916">
        <v>12</v>
      </c>
      <c r="S1615" s="1009">
        <v>74400</v>
      </c>
    </row>
    <row r="1616" spans="1:19" s="30" customFormat="1" ht="23.25">
      <c r="A1616" s="913" t="s">
        <v>1026</v>
      </c>
      <c r="B1616" s="887" t="s">
        <v>280</v>
      </c>
      <c r="C1616" s="887" t="s">
        <v>115</v>
      </c>
      <c r="D1616" s="887" t="s">
        <v>23339</v>
      </c>
      <c r="E1616" s="342">
        <v>2200</v>
      </c>
      <c r="F1616" s="887" t="s">
        <v>23442</v>
      </c>
      <c r="G1616" s="376" t="s">
        <v>23443</v>
      </c>
      <c r="H1616" s="449">
        <v>0</v>
      </c>
      <c r="I1616" s="449">
        <v>0</v>
      </c>
      <c r="J1616" s="449" t="s">
        <v>23444</v>
      </c>
      <c r="K1616" s="915">
        <v>1</v>
      </c>
      <c r="L1616" s="916">
        <v>6</v>
      </c>
      <c r="M1616" s="342">
        <v>13200</v>
      </c>
      <c r="N1616" s="916">
        <v>1</v>
      </c>
      <c r="O1616" s="916">
        <v>6</v>
      </c>
      <c r="P1616" s="342">
        <v>13200</v>
      </c>
      <c r="Q1616" s="916">
        <v>1</v>
      </c>
      <c r="R1616" s="916">
        <v>12</v>
      </c>
      <c r="S1616" s="1009">
        <v>26400</v>
      </c>
    </row>
    <row r="1617" spans="1:19" s="30" customFormat="1" ht="23.25">
      <c r="A1617" s="913" t="s">
        <v>1026</v>
      </c>
      <c r="B1617" s="887" t="s">
        <v>280</v>
      </c>
      <c r="C1617" s="887" t="s">
        <v>115</v>
      </c>
      <c r="D1617" s="887" t="s">
        <v>23445</v>
      </c>
      <c r="E1617" s="342">
        <v>5000</v>
      </c>
      <c r="F1617" s="887" t="s">
        <v>23446</v>
      </c>
      <c r="G1617" s="376" t="s">
        <v>23447</v>
      </c>
      <c r="H1617" s="449" t="s">
        <v>23448</v>
      </c>
      <c r="I1617" s="449" t="s">
        <v>23342</v>
      </c>
      <c r="J1617" s="449" t="s">
        <v>19824</v>
      </c>
      <c r="K1617" s="915">
        <v>1</v>
      </c>
      <c r="L1617" s="916">
        <v>6</v>
      </c>
      <c r="M1617" s="342">
        <v>29971.53</v>
      </c>
      <c r="N1617" s="916">
        <v>1</v>
      </c>
      <c r="O1617" s="916">
        <v>6</v>
      </c>
      <c r="P1617" s="342">
        <v>30000</v>
      </c>
      <c r="Q1617" s="916">
        <v>1</v>
      </c>
      <c r="R1617" s="916">
        <v>12</v>
      </c>
      <c r="S1617" s="1009">
        <v>60000</v>
      </c>
    </row>
    <row r="1618" spans="1:19" s="30" customFormat="1" ht="23.25">
      <c r="A1618" s="913" t="s">
        <v>1026</v>
      </c>
      <c r="B1618" s="887" t="s">
        <v>280</v>
      </c>
      <c r="C1618" s="887" t="s">
        <v>115</v>
      </c>
      <c r="D1618" s="887" t="s">
        <v>23339</v>
      </c>
      <c r="E1618" s="342">
        <v>2200</v>
      </c>
      <c r="F1618" s="887" t="s">
        <v>23449</v>
      </c>
      <c r="G1618" s="376" t="s">
        <v>23450</v>
      </c>
      <c r="H1618" s="449" t="s">
        <v>19708</v>
      </c>
      <c r="I1618" s="449" t="s">
        <v>23386</v>
      </c>
      <c r="J1618" s="449">
        <v>0</v>
      </c>
      <c r="K1618" s="915">
        <v>1</v>
      </c>
      <c r="L1618" s="916">
        <v>6</v>
      </c>
      <c r="M1618" s="342">
        <v>12997.689999999999</v>
      </c>
      <c r="N1618" s="916">
        <v>1</v>
      </c>
      <c r="O1618" s="916">
        <v>6</v>
      </c>
      <c r="P1618" s="342">
        <v>13156.76</v>
      </c>
      <c r="Q1618" s="916">
        <v>1</v>
      </c>
      <c r="R1618" s="916">
        <v>12</v>
      </c>
      <c r="S1618" s="1009">
        <v>26400</v>
      </c>
    </row>
    <row r="1619" spans="1:19" s="30" customFormat="1" ht="23.25">
      <c r="A1619" s="913" t="s">
        <v>1026</v>
      </c>
      <c r="B1619" s="887" t="s">
        <v>280</v>
      </c>
      <c r="C1619" s="887" t="s">
        <v>115</v>
      </c>
      <c r="D1619" s="887" t="s">
        <v>23347</v>
      </c>
      <c r="E1619" s="342">
        <v>2000</v>
      </c>
      <c r="F1619" s="887">
        <v>40117887</v>
      </c>
      <c r="G1619" s="376" t="s">
        <v>23451</v>
      </c>
      <c r="H1619" s="449" t="s">
        <v>23345</v>
      </c>
      <c r="I1619" s="449" t="s">
        <v>23402</v>
      </c>
      <c r="J1619" s="449" t="s">
        <v>23345</v>
      </c>
      <c r="K1619" s="915"/>
      <c r="L1619" s="916"/>
      <c r="M1619" s="342"/>
      <c r="N1619" s="916"/>
      <c r="O1619" s="916"/>
      <c r="P1619" s="342"/>
      <c r="Q1619" s="916">
        <v>1</v>
      </c>
      <c r="R1619" s="916">
        <v>12</v>
      </c>
      <c r="S1619" s="1009">
        <v>24000</v>
      </c>
    </row>
    <row r="1620" spans="1:19" s="30" customFormat="1" ht="41.45" customHeight="1">
      <c r="A1620" s="913" t="s">
        <v>1026</v>
      </c>
      <c r="B1620" s="887" t="s">
        <v>280</v>
      </c>
      <c r="C1620" s="887" t="s">
        <v>115</v>
      </c>
      <c r="D1620" s="887" t="s">
        <v>23452</v>
      </c>
      <c r="E1620" s="342">
        <v>4000</v>
      </c>
      <c r="F1620" s="887" t="s">
        <v>23453</v>
      </c>
      <c r="G1620" s="376" t="s">
        <v>23454</v>
      </c>
      <c r="H1620" s="449" t="s">
        <v>23455</v>
      </c>
      <c r="I1620" s="449" t="s">
        <v>23342</v>
      </c>
      <c r="J1620" s="449" t="s">
        <v>37955</v>
      </c>
      <c r="K1620" s="915">
        <v>1</v>
      </c>
      <c r="L1620" s="916">
        <v>6</v>
      </c>
      <c r="M1620" s="342">
        <v>24000</v>
      </c>
      <c r="N1620" s="916">
        <v>1</v>
      </c>
      <c r="O1620" s="916">
        <v>6</v>
      </c>
      <c r="P1620" s="342">
        <v>24000</v>
      </c>
      <c r="Q1620" s="916">
        <v>1</v>
      </c>
      <c r="R1620" s="916">
        <v>12</v>
      </c>
      <c r="S1620" s="1009">
        <v>48000</v>
      </c>
    </row>
    <row r="1621" spans="1:19" s="30" customFormat="1" ht="23.25">
      <c r="A1621" s="913" t="s">
        <v>1026</v>
      </c>
      <c r="B1621" s="887" t="s">
        <v>280</v>
      </c>
      <c r="C1621" s="887" t="s">
        <v>115</v>
      </c>
      <c r="D1621" s="887" t="s">
        <v>23456</v>
      </c>
      <c r="E1621" s="342">
        <v>11000</v>
      </c>
      <c r="F1621" s="887" t="s">
        <v>23457</v>
      </c>
      <c r="G1621" s="376" t="s">
        <v>23458</v>
      </c>
      <c r="H1621" s="449" t="s">
        <v>23359</v>
      </c>
      <c r="I1621" s="449" t="s">
        <v>23342</v>
      </c>
      <c r="J1621" s="449" t="s">
        <v>23459</v>
      </c>
      <c r="K1621" s="915">
        <v>1</v>
      </c>
      <c r="L1621" s="916">
        <v>6</v>
      </c>
      <c r="M1621" s="342">
        <v>65990.83</v>
      </c>
      <c r="N1621" s="916">
        <v>1</v>
      </c>
      <c r="O1621" s="916">
        <v>6</v>
      </c>
      <c r="P1621" s="342">
        <v>65731.87</v>
      </c>
      <c r="Q1621" s="916">
        <v>1</v>
      </c>
      <c r="R1621" s="916">
        <v>12</v>
      </c>
      <c r="S1621" s="1009">
        <v>132000</v>
      </c>
    </row>
    <row r="1622" spans="1:19" s="30" customFormat="1" ht="23.25">
      <c r="A1622" s="913" t="s">
        <v>1026</v>
      </c>
      <c r="B1622" s="887" t="s">
        <v>280</v>
      </c>
      <c r="C1622" s="887" t="s">
        <v>115</v>
      </c>
      <c r="D1622" s="887" t="s">
        <v>23460</v>
      </c>
      <c r="E1622" s="342">
        <v>11000</v>
      </c>
      <c r="F1622" s="887">
        <v>40934898</v>
      </c>
      <c r="G1622" s="376" t="s">
        <v>23461</v>
      </c>
      <c r="H1622" s="449" t="s">
        <v>19713</v>
      </c>
      <c r="I1622" s="449" t="s">
        <v>23342</v>
      </c>
      <c r="J1622" s="449" t="s">
        <v>19733</v>
      </c>
      <c r="K1622" s="915">
        <v>1</v>
      </c>
      <c r="L1622" s="916">
        <v>6</v>
      </c>
      <c r="M1622" s="342">
        <v>65967.91</v>
      </c>
      <c r="N1622" s="916">
        <v>1</v>
      </c>
      <c r="O1622" s="916">
        <v>6</v>
      </c>
      <c r="P1622" s="342">
        <v>65809.02</v>
      </c>
      <c r="Q1622" s="916">
        <v>1</v>
      </c>
      <c r="R1622" s="916">
        <v>12</v>
      </c>
      <c r="S1622" s="1009">
        <v>132000</v>
      </c>
    </row>
    <row r="1623" spans="1:19" s="30" customFormat="1" ht="23.25">
      <c r="A1623" s="913" t="s">
        <v>1026</v>
      </c>
      <c r="B1623" s="887" t="s">
        <v>280</v>
      </c>
      <c r="C1623" s="887" t="s">
        <v>115</v>
      </c>
      <c r="D1623" s="887" t="s">
        <v>19951</v>
      </c>
      <c r="E1623" s="342">
        <v>2000</v>
      </c>
      <c r="F1623" s="887" t="s">
        <v>23462</v>
      </c>
      <c r="G1623" s="376" t="s">
        <v>23463</v>
      </c>
      <c r="H1623" s="449" t="s">
        <v>19708</v>
      </c>
      <c r="I1623" s="449" t="s">
        <v>23402</v>
      </c>
      <c r="J1623" s="449">
        <v>0</v>
      </c>
      <c r="K1623" s="915">
        <v>1</v>
      </c>
      <c r="L1623" s="916">
        <v>6</v>
      </c>
      <c r="M1623" s="342">
        <v>11971.52</v>
      </c>
      <c r="N1623" s="916">
        <v>1</v>
      </c>
      <c r="O1623" s="916">
        <v>6</v>
      </c>
      <c r="P1623" s="342">
        <v>11961.24</v>
      </c>
      <c r="Q1623" s="916">
        <v>1</v>
      </c>
      <c r="R1623" s="916">
        <v>12</v>
      </c>
      <c r="S1623" s="1009">
        <v>24000</v>
      </c>
    </row>
    <row r="1624" spans="1:19" s="30" customFormat="1" ht="23.25">
      <c r="A1624" s="913" t="s">
        <v>1026</v>
      </c>
      <c r="B1624" s="887" t="s">
        <v>280</v>
      </c>
      <c r="C1624" s="887" t="s">
        <v>115</v>
      </c>
      <c r="D1624" s="887" t="s">
        <v>23339</v>
      </c>
      <c r="E1624" s="342">
        <v>2200</v>
      </c>
      <c r="F1624" s="887" t="s">
        <v>23464</v>
      </c>
      <c r="G1624" s="376" t="s">
        <v>23465</v>
      </c>
      <c r="H1624" s="449" t="s">
        <v>23422</v>
      </c>
      <c r="I1624" s="449" t="s">
        <v>23342</v>
      </c>
      <c r="J1624" s="449" t="s">
        <v>23422</v>
      </c>
      <c r="K1624" s="915">
        <v>1</v>
      </c>
      <c r="L1624" s="916">
        <v>6</v>
      </c>
      <c r="M1624" s="342">
        <v>6160</v>
      </c>
      <c r="N1624" s="916">
        <v>1</v>
      </c>
      <c r="O1624" s="916">
        <v>6</v>
      </c>
      <c r="P1624" s="342">
        <v>13200</v>
      </c>
      <c r="Q1624" s="916">
        <v>1</v>
      </c>
      <c r="R1624" s="916">
        <v>12</v>
      </c>
      <c r="S1624" s="1009">
        <v>26400</v>
      </c>
    </row>
    <row r="1625" spans="1:19" s="30" customFormat="1" ht="43.8" customHeight="1">
      <c r="A1625" s="913" t="s">
        <v>1026</v>
      </c>
      <c r="B1625" s="887" t="s">
        <v>280</v>
      </c>
      <c r="C1625" s="887" t="s">
        <v>115</v>
      </c>
      <c r="D1625" s="887" t="s">
        <v>23466</v>
      </c>
      <c r="E1625" s="342">
        <v>6500</v>
      </c>
      <c r="F1625" s="887" t="s">
        <v>23467</v>
      </c>
      <c r="G1625" s="376" t="s">
        <v>23468</v>
      </c>
      <c r="H1625" s="449" t="s">
        <v>23469</v>
      </c>
      <c r="I1625" s="449" t="s">
        <v>23342</v>
      </c>
      <c r="J1625" s="449" t="s">
        <v>37956</v>
      </c>
      <c r="K1625" s="915">
        <v>1</v>
      </c>
      <c r="L1625" s="916">
        <v>6</v>
      </c>
      <c r="M1625" s="342">
        <v>39000</v>
      </c>
      <c r="N1625" s="916">
        <v>1</v>
      </c>
      <c r="O1625" s="916">
        <v>6</v>
      </c>
      <c r="P1625" s="342">
        <v>39000</v>
      </c>
      <c r="Q1625" s="916">
        <v>1</v>
      </c>
      <c r="R1625" s="916">
        <v>12</v>
      </c>
      <c r="S1625" s="1009">
        <v>78000</v>
      </c>
    </row>
    <row r="1626" spans="1:19" s="30" customFormat="1" ht="23.25">
      <c r="A1626" s="913" t="s">
        <v>1026</v>
      </c>
      <c r="B1626" s="887" t="s">
        <v>280</v>
      </c>
      <c r="C1626" s="887" t="s">
        <v>115</v>
      </c>
      <c r="D1626" s="887" t="s">
        <v>23470</v>
      </c>
      <c r="E1626" s="342">
        <v>7000</v>
      </c>
      <c r="F1626" s="887" t="s">
        <v>23471</v>
      </c>
      <c r="G1626" s="376" t="s">
        <v>23472</v>
      </c>
      <c r="H1626" s="449" t="s">
        <v>19713</v>
      </c>
      <c r="I1626" s="449" t="s">
        <v>23342</v>
      </c>
      <c r="J1626" s="449" t="s">
        <v>19733</v>
      </c>
      <c r="K1626" s="915">
        <v>1</v>
      </c>
      <c r="L1626" s="916">
        <v>6</v>
      </c>
      <c r="M1626" s="342">
        <v>42000</v>
      </c>
      <c r="N1626" s="916">
        <v>1</v>
      </c>
      <c r="O1626" s="916">
        <v>6</v>
      </c>
      <c r="P1626" s="342">
        <v>41765.699999999997</v>
      </c>
      <c r="Q1626" s="916">
        <v>1</v>
      </c>
      <c r="R1626" s="916">
        <v>12</v>
      </c>
      <c r="S1626" s="1009">
        <v>84000</v>
      </c>
    </row>
    <row r="1627" spans="1:19" s="30" customFormat="1" ht="23.25">
      <c r="A1627" s="913" t="s">
        <v>1026</v>
      </c>
      <c r="B1627" s="887" t="s">
        <v>280</v>
      </c>
      <c r="C1627" s="887" t="s">
        <v>115</v>
      </c>
      <c r="D1627" s="887" t="s">
        <v>23473</v>
      </c>
      <c r="E1627" s="342">
        <v>5000</v>
      </c>
      <c r="F1627" s="887" t="s">
        <v>23474</v>
      </c>
      <c r="G1627" s="376" t="s">
        <v>23475</v>
      </c>
      <c r="H1627" s="449" t="s">
        <v>19708</v>
      </c>
      <c r="I1627" s="449" t="s">
        <v>23342</v>
      </c>
      <c r="J1627" s="449" t="s">
        <v>19786</v>
      </c>
      <c r="K1627" s="915">
        <v>1</v>
      </c>
      <c r="L1627" s="916">
        <v>6</v>
      </c>
      <c r="M1627" s="342">
        <v>29974.31</v>
      </c>
      <c r="N1627" s="916">
        <v>1</v>
      </c>
      <c r="O1627" s="916">
        <v>6</v>
      </c>
      <c r="P1627" s="342">
        <v>29767.72</v>
      </c>
      <c r="Q1627" s="916">
        <v>1</v>
      </c>
      <c r="R1627" s="916">
        <v>12</v>
      </c>
      <c r="S1627" s="1009">
        <v>60000</v>
      </c>
    </row>
    <row r="1628" spans="1:19" s="30" customFormat="1" ht="23.25">
      <c r="A1628" s="913" t="s">
        <v>1026</v>
      </c>
      <c r="B1628" s="887" t="s">
        <v>280</v>
      </c>
      <c r="C1628" s="887" t="s">
        <v>115</v>
      </c>
      <c r="D1628" s="887" t="s">
        <v>23347</v>
      </c>
      <c r="E1628" s="342">
        <v>2000</v>
      </c>
      <c r="F1628" s="887" t="s">
        <v>23476</v>
      </c>
      <c r="G1628" s="376" t="s">
        <v>23477</v>
      </c>
      <c r="H1628" s="449">
        <v>0</v>
      </c>
      <c r="I1628" s="449" t="s">
        <v>19829</v>
      </c>
      <c r="J1628" s="449">
        <v>0</v>
      </c>
      <c r="K1628" s="915">
        <v>1</v>
      </c>
      <c r="L1628" s="916">
        <v>6</v>
      </c>
      <c r="M1628" s="342">
        <v>12000</v>
      </c>
      <c r="N1628" s="916">
        <v>1</v>
      </c>
      <c r="O1628" s="916">
        <v>6</v>
      </c>
      <c r="P1628" s="342">
        <v>11933.33</v>
      </c>
      <c r="Q1628" s="916">
        <v>1</v>
      </c>
      <c r="R1628" s="916">
        <v>12</v>
      </c>
      <c r="S1628" s="1009">
        <v>24000</v>
      </c>
    </row>
    <row r="1629" spans="1:19" s="30" customFormat="1" ht="23.25">
      <c r="A1629" s="913" t="s">
        <v>1026</v>
      </c>
      <c r="B1629" s="887" t="s">
        <v>280</v>
      </c>
      <c r="C1629" s="887" t="s">
        <v>115</v>
      </c>
      <c r="D1629" s="887" t="s">
        <v>23478</v>
      </c>
      <c r="E1629" s="342">
        <v>11000</v>
      </c>
      <c r="F1629" s="887" t="s">
        <v>23479</v>
      </c>
      <c r="G1629" s="376" t="s">
        <v>23480</v>
      </c>
      <c r="H1629" s="449" t="s">
        <v>19824</v>
      </c>
      <c r="I1629" s="449" t="s">
        <v>23342</v>
      </c>
      <c r="J1629" s="449" t="s">
        <v>19824</v>
      </c>
      <c r="K1629" s="915">
        <v>1</v>
      </c>
      <c r="L1629" s="916">
        <v>6</v>
      </c>
      <c r="M1629" s="342">
        <v>65924.37</v>
      </c>
      <c r="N1629" s="916">
        <v>1</v>
      </c>
      <c r="O1629" s="916">
        <v>6</v>
      </c>
      <c r="P1629" s="342">
        <v>66000</v>
      </c>
      <c r="Q1629" s="916">
        <v>1</v>
      </c>
      <c r="R1629" s="916">
        <v>12</v>
      </c>
      <c r="S1629" s="1009">
        <v>132000</v>
      </c>
    </row>
    <row r="1630" spans="1:19" s="30" customFormat="1" ht="23.25">
      <c r="A1630" s="913" t="s">
        <v>1026</v>
      </c>
      <c r="B1630" s="887" t="s">
        <v>280</v>
      </c>
      <c r="C1630" s="887" t="s">
        <v>115</v>
      </c>
      <c r="D1630" s="887" t="s">
        <v>23481</v>
      </c>
      <c r="E1630" s="342">
        <v>15600</v>
      </c>
      <c r="F1630" s="887">
        <v>9641513</v>
      </c>
      <c r="G1630" s="376" t="s">
        <v>23482</v>
      </c>
      <c r="H1630" s="449" t="s">
        <v>19713</v>
      </c>
      <c r="I1630" s="449" t="s">
        <v>23342</v>
      </c>
      <c r="J1630" s="449" t="s">
        <v>19733</v>
      </c>
      <c r="K1630" s="915"/>
      <c r="L1630" s="916"/>
      <c r="M1630" s="342"/>
      <c r="N1630" s="916"/>
      <c r="O1630" s="916"/>
      <c r="P1630" s="342"/>
      <c r="Q1630" s="916">
        <v>1</v>
      </c>
      <c r="R1630" s="916">
        <v>12</v>
      </c>
      <c r="S1630" s="1009">
        <v>187200</v>
      </c>
    </row>
    <row r="1631" spans="1:19" s="30" customFormat="1" ht="23.25">
      <c r="A1631" s="913" t="s">
        <v>1026</v>
      </c>
      <c r="B1631" s="887" t="s">
        <v>280</v>
      </c>
      <c r="C1631" s="887" t="s">
        <v>115</v>
      </c>
      <c r="D1631" s="887" t="s">
        <v>23339</v>
      </c>
      <c r="E1631" s="342">
        <v>2200</v>
      </c>
      <c r="F1631" s="887" t="s">
        <v>23483</v>
      </c>
      <c r="G1631" s="376" t="s">
        <v>23484</v>
      </c>
      <c r="H1631" s="449" t="s">
        <v>23485</v>
      </c>
      <c r="I1631" s="449" t="s">
        <v>19764</v>
      </c>
      <c r="J1631" s="449"/>
      <c r="K1631" s="915">
        <v>1</v>
      </c>
      <c r="L1631" s="916">
        <v>6</v>
      </c>
      <c r="M1631" s="342">
        <v>13200</v>
      </c>
      <c r="N1631" s="916">
        <v>1</v>
      </c>
      <c r="O1631" s="916">
        <v>6</v>
      </c>
      <c r="P1631" s="342">
        <v>13194.96</v>
      </c>
      <c r="Q1631" s="916">
        <v>1</v>
      </c>
      <c r="R1631" s="916">
        <v>12</v>
      </c>
      <c r="S1631" s="1009">
        <v>26400</v>
      </c>
    </row>
    <row r="1632" spans="1:19" s="30" customFormat="1" ht="23.25">
      <c r="A1632" s="913" t="s">
        <v>1026</v>
      </c>
      <c r="B1632" s="887" t="s">
        <v>280</v>
      </c>
      <c r="C1632" s="887" t="s">
        <v>115</v>
      </c>
      <c r="D1632" s="887" t="s">
        <v>23486</v>
      </c>
      <c r="E1632" s="342">
        <v>11000</v>
      </c>
      <c r="F1632" s="887" t="s">
        <v>23487</v>
      </c>
      <c r="G1632" s="376" t="s">
        <v>23488</v>
      </c>
      <c r="H1632" s="449" t="s">
        <v>23359</v>
      </c>
      <c r="I1632" s="449" t="s">
        <v>23342</v>
      </c>
      <c r="J1632" s="449" t="s">
        <v>23489</v>
      </c>
      <c r="K1632" s="915">
        <v>1</v>
      </c>
      <c r="L1632" s="916">
        <v>6</v>
      </c>
      <c r="M1632" s="342">
        <v>66000</v>
      </c>
      <c r="N1632" s="916">
        <v>1</v>
      </c>
      <c r="O1632" s="916">
        <v>6</v>
      </c>
      <c r="P1632" s="342">
        <v>66000</v>
      </c>
      <c r="Q1632" s="916">
        <v>1</v>
      </c>
      <c r="R1632" s="916">
        <v>12</v>
      </c>
      <c r="S1632" s="1009">
        <v>132000</v>
      </c>
    </row>
    <row r="1633" spans="1:19" s="30" customFormat="1" ht="23.25">
      <c r="A1633" s="913" t="s">
        <v>1026</v>
      </c>
      <c r="B1633" s="887" t="s">
        <v>280</v>
      </c>
      <c r="C1633" s="887" t="s">
        <v>115</v>
      </c>
      <c r="D1633" s="887" t="s">
        <v>23347</v>
      </c>
      <c r="E1633" s="342">
        <v>2000</v>
      </c>
      <c r="F1633" s="887">
        <v>44332393</v>
      </c>
      <c r="G1633" s="376" t="s">
        <v>23490</v>
      </c>
      <c r="H1633" s="449" t="s">
        <v>19708</v>
      </c>
      <c r="I1633" s="449" t="s">
        <v>23402</v>
      </c>
      <c r="J1633" s="449" t="s">
        <v>19708</v>
      </c>
      <c r="K1633" s="915">
        <v>1</v>
      </c>
      <c r="L1633" s="916">
        <v>6</v>
      </c>
      <c r="M1633" s="342">
        <v>12000</v>
      </c>
      <c r="N1633" s="916">
        <v>1</v>
      </c>
      <c r="O1633" s="916">
        <v>6</v>
      </c>
      <c r="P1633" s="342">
        <v>12000</v>
      </c>
      <c r="Q1633" s="916">
        <v>1</v>
      </c>
      <c r="R1633" s="916">
        <v>12</v>
      </c>
      <c r="S1633" s="1009">
        <v>26400</v>
      </c>
    </row>
    <row r="1634" spans="1:19" s="30" customFormat="1" ht="23.25">
      <c r="A1634" s="913" t="s">
        <v>1026</v>
      </c>
      <c r="B1634" s="887" t="s">
        <v>280</v>
      </c>
      <c r="C1634" s="887" t="s">
        <v>115</v>
      </c>
      <c r="D1634" s="887" t="s">
        <v>23347</v>
      </c>
      <c r="E1634" s="342">
        <v>2000</v>
      </c>
      <c r="F1634" s="887">
        <v>0</v>
      </c>
      <c r="G1634" s="376" t="s">
        <v>23491</v>
      </c>
      <c r="H1634" s="449">
        <v>0</v>
      </c>
      <c r="I1634" s="449">
        <v>0</v>
      </c>
      <c r="J1634" s="449">
        <v>0</v>
      </c>
      <c r="K1634" s="915"/>
      <c r="L1634" s="916"/>
      <c r="M1634" s="342"/>
      <c r="N1634" s="916"/>
      <c r="O1634" s="916"/>
      <c r="P1634" s="342"/>
      <c r="Q1634" s="916">
        <v>1</v>
      </c>
      <c r="R1634" s="916">
        <v>12</v>
      </c>
      <c r="S1634" s="1009">
        <v>24000</v>
      </c>
    </row>
    <row r="1635" spans="1:19" s="30" customFormat="1" ht="23.25">
      <c r="A1635" s="913" t="s">
        <v>1026</v>
      </c>
      <c r="B1635" s="887" t="s">
        <v>280</v>
      </c>
      <c r="C1635" s="887" t="s">
        <v>115</v>
      </c>
      <c r="D1635" s="887" t="s">
        <v>23339</v>
      </c>
      <c r="E1635" s="342">
        <v>2200</v>
      </c>
      <c r="F1635" s="887">
        <v>41201538</v>
      </c>
      <c r="G1635" s="376" t="s">
        <v>23492</v>
      </c>
      <c r="H1635" s="449">
        <v>0</v>
      </c>
      <c r="I1635" s="449" t="s">
        <v>23386</v>
      </c>
      <c r="J1635" s="449" t="s">
        <v>19743</v>
      </c>
      <c r="K1635" s="915">
        <v>1</v>
      </c>
      <c r="L1635" s="916">
        <v>6</v>
      </c>
      <c r="M1635" s="342">
        <v>13200</v>
      </c>
      <c r="N1635" s="916">
        <v>1</v>
      </c>
      <c r="O1635" s="916">
        <v>6</v>
      </c>
      <c r="P1635" s="342">
        <v>12979.97</v>
      </c>
      <c r="Q1635" s="916">
        <v>1</v>
      </c>
      <c r="R1635" s="916">
        <v>12</v>
      </c>
      <c r="S1635" s="1009">
        <v>26400</v>
      </c>
    </row>
    <row r="1636" spans="1:19" s="30" customFormat="1" ht="23.25">
      <c r="A1636" s="913" t="s">
        <v>1026</v>
      </c>
      <c r="B1636" s="887" t="s">
        <v>280</v>
      </c>
      <c r="C1636" s="887" t="s">
        <v>115</v>
      </c>
      <c r="D1636" s="887" t="s">
        <v>23493</v>
      </c>
      <c r="E1636" s="342">
        <v>2500</v>
      </c>
      <c r="F1636" s="887" t="s">
        <v>23494</v>
      </c>
      <c r="G1636" s="376" t="s">
        <v>23495</v>
      </c>
      <c r="H1636" s="449" t="s">
        <v>23402</v>
      </c>
      <c r="I1636" s="449" t="s">
        <v>23496</v>
      </c>
      <c r="J1636" s="449" t="s">
        <v>23496</v>
      </c>
      <c r="K1636" s="915">
        <v>1</v>
      </c>
      <c r="L1636" s="916">
        <v>6</v>
      </c>
      <c r="M1636" s="342">
        <v>15000</v>
      </c>
      <c r="N1636" s="916">
        <v>1</v>
      </c>
      <c r="O1636" s="916">
        <v>6</v>
      </c>
      <c r="P1636" s="342">
        <v>14988.369999999999</v>
      </c>
      <c r="Q1636" s="916">
        <v>1</v>
      </c>
      <c r="R1636" s="916">
        <v>12</v>
      </c>
      <c r="S1636" s="1009">
        <v>30000</v>
      </c>
    </row>
    <row r="1637" spans="1:19" s="30" customFormat="1" ht="23.25">
      <c r="A1637" s="913" t="s">
        <v>1026</v>
      </c>
      <c r="B1637" s="887" t="s">
        <v>280</v>
      </c>
      <c r="C1637" s="887" t="s">
        <v>115</v>
      </c>
      <c r="D1637" s="887" t="s">
        <v>23497</v>
      </c>
      <c r="E1637" s="342">
        <v>3900</v>
      </c>
      <c r="F1637" s="887" t="s">
        <v>23498</v>
      </c>
      <c r="G1637" s="376" t="s">
        <v>23499</v>
      </c>
      <c r="H1637" s="449" t="s">
        <v>23359</v>
      </c>
      <c r="I1637" s="449" t="s">
        <v>19764</v>
      </c>
      <c r="J1637" s="449">
        <v>0</v>
      </c>
      <c r="K1637" s="915">
        <v>1</v>
      </c>
      <c r="L1637" s="916">
        <v>6</v>
      </c>
      <c r="M1637" s="342">
        <v>23400</v>
      </c>
      <c r="N1637" s="916">
        <v>1</v>
      </c>
      <c r="O1637" s="916">
        <v>6</v>
      </c>
      <c r="P1637" s="342">
        <v>23318.760000000002</v>
      </c>
      <c r="Q1637" s="916">
        <v>1</v>
      </c>
      <c r="R1637" s="916">
        <v>12</v>
      </c>
      <c r="S1637" s="1009">
        <v>46800</v>
      </c>
    </row>
    <row r="1638" spans="1:19" s="30" customFormat="1" ht="34.9">
      <c r="A1638" s="913" t="s">
        <v>1026</v>
      </c>
      <c r="B1638" s="887" t="s">
        <v>280</v>
      </c>
      <c r="C1638" s="887" t="s">
        <v>115</v>
      </c>
      <c r="D1638" s="887" t="s">
        <v>23500</v>
      </c>
      <c r="E1638" s="342">
        <v>4500</v>
      </c>
      <c r="F1638" s="887" t="s">
        <v>23501</v>
      </c>
      <c r="G1638" s="376" t="s">
        <v>23502</v>
      </c>
      <c r="H1638" s="449" t="s">
        <v>23503</v>
      </c>
      <c r="I1638" s="449" t="s">
        <v>23342</v>
      </c>
      <c r="J1638" s="449" t="s">
        <v>23503</v>
      </c>
      <c r="K1638" s="915">
        <v>1</v>
      </c>
      <c r="L1638" s="916">
        <v>6</v>
      </c>
      <c r="M1638" s="342">
        <v>27000</v>
      </c>
      <c r="N1638" s="916">
        <v>1</v>
      </c>
      <c r="O1638" s="916">
        <v>6</v>
      </c>
      <c r="P1638" s="342">
        <v>27000</v>
      </c>
      <c r="Q1638" s="916">
        <v>1</v>
      </c>
      <c r="R1638" s="916">
        <v>12</v>
      </c>
      <c r="S1638" s="1009">
        <v>54000</v>
      </c>
    </row>
    <row r="1639" spans="1:19" s="30" customFormat="1" ht="23.25">
      <c r="A1639" s="913" t="s">
        <v>1026</v>
      </c>
      <c r="B1639" s="887" t="s">
        <v>280</v>
      </c>
      <c r="C1639" s="887" t="s">
        <v>115</v>
      </c>
      <c r="D1639" s="887" t="s">
        <v>23504</v>
      </c>
      <c r="E1639" s="342">
        <v>6000</v>
      </c>
      <c r="F1639" s="887" t="s">
        <v>23505</v>
      </c>
      <c r="G1639" s="376" t="s">
        <v>23506</v>
      </c>
      <c r="H1639" s="449" t="s">
        <v>19842</v>
      </c>
      <c r="I1639" s="449" t="s">
        <v>23342</v>
      </c>
      <c r="J1639" s="449" t="s">
        <v>19842</v>
      </c>
      <c r="K1639" s="915">
        <v>1</v>
      </c>
      <c r="L1639" s="916">
        <v>2</v>
      </c>
      <c r="M1639" s="342">
        <v>11400</v>
      </c>
      <c r="N1639" s="916">
        <v>1</v>
      </c>
      <c r="O1639" s="916">
        <v>6</v>
      </c>
      <c r="P1639" s="342">
        <v>35999.58</v>
      </c>
      <c r="Q1639" s="916">
        <v>1</v>
      </c>
      <c r="R1639" s="916">
        <v>12</v>
      </c>
      <c r="S1639" s="1009">
        <v>72000</v>
      </c>
    </row>
    <row r="1640" spans="1:19" s="30" customFormat="1" ht="23.25">
      <c r="A1640" s="913" t="s">
        <v>1026</v>
      </c>
      <c r="B1640" s="887" t="s">
        <v>280</v>
      </c>
      <c r="C1640" s="887" t="s">
        <v>115</v>
      </c>
      <c r="D1640" s="887" t="s">
        <v>23388</v>
      </c>
      <c r="E1640" s="342">
        <v>2200</v>
      </c>
      <c r="F1640" s="887">
        <v>47374664</v>
      </c>
      <c r="G1640" s="376" t="s">
        <v>23507</v>
      </c>
      <c r="H1640" s="449" t="s">
        <v>23359</v>
      </c>
      <c r="I1640" s="449" t="s">
        <v>23386</v>
      </c>
      <c r="J1640" s="449">
        <v>0</v>
      </c>
      <c r="K1640" s="915">
        <v>1</v>
      </c>
      <c r="L1640" s="916">
        <v>6</v>
      </c>
      <c r="M1640" s="342">
        <v>13078.369999999999</v>
      </c>
      <c r="N1640" s="916">
        <v>1</v>
      </c>
      <c r="O1640" s="916">
        <v>6</v>
      </c>
      <c r="P1640" s="342">
        <v>12863.84</v>
      </c>
      <c r="Q1640" s="916">
        <v>1</v>
      </c>
      <c r="R1640" s="916">
        <v>12</v>
      </c>
      <c r="S1640" s="1009">
        <v>26400</v>
      </c>
    </row>
    <row r="1641" spans="1:19" s="30" customFormat="1" ht="23.25">
      <c r="A1641" s="913" t="s">
        <v>1026</v>
      </c>
      <c r="B1641" s="887" t="s">
        <v>280</v>
      </c>
      <c r="C1641" s="887" t="s">
        <v>115</v>
      </c>
      <c r="D1641" s="887" t="s">
        <v>23347</v>
      </c>
      <c r="E1641" s="342">
        <v>2000</v>
      </c>
      <c r="F1641" s="887">
        <v>40750423</v>
      </c>
      <c r="G1641" s="376" t="s">
        <v>23508</v>
      </c>
      <c r="H1641" s="449" t="s">
        <v>19729</v>
      </c>
      <c r="I1641" s="449" t="s">
        <v>23386</v>
      </c>
      <c r="J1641" s="449">
        <v>0</v>
      </c>
      <c r="K1641" s="915">
        <v>1</v>
      </c>
      <c r="L1641" s="916">
        <v>6</v>
      </c>
      <c r="M1641" s="342">
        <v>12000</v>
      </c>
      <c r="N1641" s="916">
        <v>1</v>
      </c>
      <c r="O1641" s="916">
        <v>4</v>
      </c>
      <c r="P1641" s="342">
        <v>6533.33</v>
      </c>
      <c r="Q1641" s="916"/>
      <c r="R1641" s="916"/>
      <c r="S1641" s="1009"/>
    </row>
    <row r="1642" spans="1:19" s="30" customFormat="1" ht="23.25">
      <c r="A1642" s="913" t="s">
        <v>1026</v>
      </c>
      <c r="B1642" s="887" t="s">
        <v>280</v>
      </c>
      <c r="C1642" s="887" t="s">
        <v>115</v>
      </c>
      <c r="D1642" s="887" t="s">
        <v>23339</v>
      </c>
      <c r="E1642" s="342">
        <v>2200</v>
      </c>
      <c r="F1642" s="887" t="s">
        <v>23509</v>
      </c>
      <c r="G1642" s="376" t="s">
        <v>23510</v>
      </c>
      <c r="H1642" s="449">
        <v>0</v>
      </c>
      <c r="I1642" s="449" t="s">
        <v>23402</v>
      </c>
      <c r="J1642" s="449" t="s">
        <v>23511</v>
      </c>
      <c r="K1642" s="915">
        <v>1</v>
      </c>
      <c r="L1642" s="916">
        <v>6</v>
      </c>
      <c r="M1642" s="342">
        <v>13200</v>
      </c>
      <c r="N1642" s="916">
        <v>1</v>
      </c>
      <c r="O1642" s="916">
        <v>6</v>
      </c>
      <c r="P1642" s="342">
        <v>13200</v>
      </c>
      <c r="Q1642" s="916">
        <v>1</v>
      </c>
      <c r="R1642" s="916">
        <v>12</v>
      </c>
      <c r="S1642" s="1009">
        <v>26400</v>
      </c>
    </row>
    <row r="1643" spans="1:19" s="30" customFormat="1" ht="23.25">
      <c r="A1643" s="913" t="s">
        <v>1026</v>
      </c>
      <c r="B1643" s="887" t="s">
        <v>280</v>
      </c>
      <c r="C1643" s="887" t="s">
        <v>115</v>
      </c>
      <c r="D1643" s="887" t="s">
        <v>23512</v>
      </c>
      <c r="E1643" s="342">
        <v>13500</v>
      </c>
      <c r="F1643" s="887" t="s">
        <v>23513</v>
      </c>
      <c r="G1643" s="376" t="s">
        <v>23514</v>
      </c>
      <c r="H1643" s="449" t="s">
        <v>23515</v>
      </c>
      <c r="I1643" s="449" t="s">
        <v>23342</v>
      </c>
      <c r="J1643" s="449" t="s">
        <v>19824</v>
      </c>
      <c r="K1643" s="915">
        <v>1</v>
      </c>
      <c r="L1643" s="916">
        <v>6</v>
      </c>
      <c r="M1643" s="342">
        <v>81000</v>
      </c>
      <c r="N1643" s="916">
        <v>1</v>
      </c>
      <c r="O1643" s="916">
        <v>6</v>
      </c>
      <c r="P1643" s="342">
        <v>81000</v>
      </c>
      <c r="Q1643" s="916">
        <v>1</v>
      </c>
      <c r="R1643" s="916">
        <v>12</v>
      </c>
      <c r="S1643" s="1009">
        <v>162000</v>
      </c>
    </row>
    <row r="1644" spans="1:19" s="30" customFormat="1" ht="23.25">
      <c r="A1644" s="913" t="s">
        <v>1026</v>
      </c>
      <c r="B1644" s="887" t="s">
        <v>280</v>
      </c>
      <c r="C1644" s="887" t="s">
        <v>115</v>
      </c>
      <c r="D1644" s="887" t="s">
        <v>23339</v>
      </c>
      <c r="E1644" s="342">
        <v>2200</v>
      </c>
      <c r="F1644" s="887" t="s">
        <v>23516</v>
      </c>
      <c r="G1644" s="376" t="s">
        <v>23517</v>
      </c>
      <c r="H1644" s="449">
        <v>0</v>
      </c>
      <c r="I1644" s="449" t="s">
        <v>23386</v>
      </c>
      <c r="J1644" s="449" t="s">
        <v>23422</v>
      </c>
      <c r="K1644" s="915">
        <v>1</v>
      </c>
      <c r="L1644" s="916">
        <v>6</v>
      </c>
      <c r="M1644" s="342">
        <v>13174.48</v>
      </c>
      <c r="N1644" s="916">
        <v>3</v>
      </c>
      <c r="O1644" s="916">
        <v>6</v>
      </c>
      <c r="P1644" s="342">
        <v>13200</v>
      </c>
      <c r="Q1644" s="916">
        <v>1</v>
      </c>
      <c r="R1644" s="916">
        <v>12</v>
      </c>
      <c r="S1644" s="1009">
        <v>26400</v>
      </c>
    </row>
    <row r="1645" spans="1:19" s="30" customFormat="1" ht="23.25">
      <c r="A1645" s="913" t="s">
        <v>1026</v>
      </c>
      <c r="B1645" s="887" t="s">
        <v>280</v>
      </c>
      <c r="C1645" s="887" t="s">
        <v>115</v>
      </c>
      <c r="D1645" s="887" t="s">
        <v>23518</v>
      </c>
      <c r="E1645" s="342">
        <v>4500</v>
      </c>
      <c r="F1645" s="887" t="s">
        <v>23519</v>
      </c>
      <c r="G1645" s="376" t="s">
        <v>23520</v>
      </c>
      <c r="H1645" s="449" t="s">
        <v>19713</v>
      </c>
      <c r="I1645" s="449" t="s">
        <v>23342</v>
      </c>
      <c r="J1645" s="449" t="s">
        <v>19733</v>
      </c>
      <c r="K1645" s="915">
        <v>1</v>
      </c>
      <c r="L1645" s="916">
        <v>6</v>
      </c>
      <c r="M1645" s="342">
        <v>27000</v>
      </c>
      <c r="N1645" s="916">
        <v>1</v>
      </c>
      <c r="O1645" s="916">
        <v>6</v>
      </c>
      <c r="P1645" s="342">
        <v>26972.820000000003</v>
      </c>
      <c r="Q1645" s="916">
        <v>1</v>
      </c>
      <c r="R1645" s="916">
        <v>12</v>
      </c>
      <c r="S1645" s="1009">
        <v>54000</v>
      </c>
    </row>
    <row r="1646" spans="1:19" s="30" customFormat="1" ht="23.25">
      <c r="A1646" s="913" t="s">
        <v>1026</v>
      </c>
      <c r="B1646" s="887" t="s">
        <v>280</v>
      </c>
      <c r="C1646" s="887" t="s">
        <v>115</v>
      </c>
      <c r="D1646" s="887" t="s">
        <v>23521</v>
      </c>
      <c r="E1646" s="342">
        <v>6500</v>
      </c>
      <c r="F1646" s="887" t="s">
        <v>23522</v>
      </c>
      <c r="G1646" s="376" t="s">
        <v>23523</v>
      </c>
      <c r="H1646" s="449" t="s">
        <v>19791</v>
      </c>
      <c r="I1646" s="449" t="s">
        <v>23342</v>
      </c>
      <c r="J1646" s="449" t="s">
        <v>19791</v>
      </c>
      <c r="K1646" s="915">
        <v>1</v>
      </c>
      <c r="L1646" s="916">
        <v>6</v>
      </c>
      <c r="M1646" s="342">
        <v>39000</v>
      </c>
      <c r="N1646" s="916">
        <v>1</v>
      </c>
      <c r="O1646" s="916">
        <v>6</v>
      </c>
      <c r="P1646" s="342">
        <v>38780.620000000003</v>
      </c>
      <c r="Q1646" s="916">
        <v>1</v>
      </c>
      <c r="R1646" s="916">
        <v>12</v>
      </c>
      <c r="S1646" s="1009">
        <v>78000</v>
      </c>
    </row>
    <row r="1647" spans="1:19" s="30" customFormat="1" ht="23.25">
      <c r="A1647" s="913" t="s">
        <v>1026</v>
      </c>
      <c r="B1647" s="887" t="s">
        <v>280</v>
      </c>
      <c r="C1647" s="887" t="s">
        <v>115</v>
      </c>
      <c r="D1647" s="887" t="s">
        <v>23524</v>
      </c>
      <c r="E1647" s="342">
        <v>6500</v>
      </c>
      <c r="F1647" s="887">
        <v>42541111</v>
      </c>
      <c r="G1647" s="376" t="s">
        <v>23525</v>
      </c>
      <c r="H1647" s="449" t="s">
        <v>21508</v>
      </c>
      <c r="I1647" s="449" t="s">
        <v>19764</v>
      </c>
      <c r="J1647" s="449">
        <v>0</v>
      </c>
      <c r="K1647" s="915">
        <v>1</v>
      </c>
      <c r="L1647" s="916">
        <v>6</v>
      </c>
      <c r="M1647" s="342">
        <v>39000</v>
      </c>
      <c r="N1647" s="916">
        <v>1</v>
      </c>
      <c r="O1647" s="916">
        <v>6</v>
      </c>
      <c r="P1647" s="342">
        <v>39000</v>
      </c>
      <c r="Q1647" s="916">
        <v>1</v>
      </c>
      <c r="R1647" s="916">
        <v>12</v>
      </c>
      <c r="S1647" s="1009">
        <v>78000</v>
      </c>
    </row>
    <row r="1648" spans="1:19" s="30" customFormat="1" ht="23.25">
      <c r="A1648" s="913" t="s">
        <v>1026</v>
      </c>
      <c r="B1648" s="887" t="s">
        <v>280</v>
      </c>
      <c r="C1648" s="887" t="s">
        <v>115</v>
      </c>
      <c r="D1648" s="887" t="s">
        <v>23339</v>
      </c>
      <c r="E1648" s="342">
        <v>2200</v>
      </c>
      <c r="F1648" s="887" t="s">
        <v>23526</v>
      </c>
      <c r="G1648" s="376" t="s">
        <v>23527</v>
      </c>
      <c r="H1648" s="449" t="s">
        <v>23528</v>
      </c>
      <c r="I1648" s="449" t="s">
        <v>23386</v>
      </c>
      <c r="J1648" s="449">
        <v>0</v>
      </c>
      <c r="K1648" s="915">
        <v>1</v>
      </c>
      <c r="L1648" s="916">
        <v>6</v>
      </c>
      <c r="M1648" s="342">
        <v>13200</v>
      </c>
      <c r="N1648" s="916">
        <v>1</v>
      </c>
      <c r="O1648" s="916">
        <v>6</v>
      </c>
      <c r="P1648" s="342">
        <v>13199.08</v>
      </c>
      <c r="Q1648" s="916">
        <v>1</v>
      </c>
      <c r="R1648" s="916">
        <v>12</v>
      </c>
      <c r="S1648" s="1009">
        <v>26400</v>
      </c>
    </row>
    <row r="1649" spans="1:19" s="30" customFormat="1" ht="34.9">
      <c r="A1649" s="913" t="s">
        <v>1026</v>
      </c>
      <c r="B1649" s="887" t="s">
        <v>280</v>
      </c>
      <c r="C1649" s="887" t="s">
        <v>115</v>
      </c>
      <c r="D1649" s="887" t="s">
        <v>23347</v>
      </c>
      <c r="E1649" s="342">
        <v>2000</v>
      </c>
      <c r="F1649" s="887" t="s">
        <v>23529</v>
      </c>
      <c r="G1649" s="376" t="s">
        <v>23530</v>
      </c>
      <c r="H1649" s="449">
        <v>0</v>
      </c>
      <c r="I1649" s="449">
        <v>0</v>
      </c>
      <c r="J1649" s="449" t="s">
        <v>23531</v>
      </c>
      <c r="K1649" s="915">
        <v>1</v>
      </c>
      <c r="L1649" s="916">
        <v>6</v>
      </c>
      <c r="M1649" s="342">
        <v>11993.75</v>
      </c>
      <c r="N1649" s="916">
        <v>1</v>
      </c>
      <c r="O1649" s="916">
        <v>6</v>
      </c>
      <c r="P1649" s="342">
        <v>10333.33</v>
      </c>
      <c r="Q1649" s="916"/>
      <c r="R1649" s="916"/>
      <c r="S1649" s="1009"/>
    </row>
    <row r="1650" spans="1:19" s="30" customFormat="1" ht="23.25">
      <c r="A1650" s="913" t="s">
        <v>1026</v>
      </c>
      <c r="B1650" s="887" t="s">
        <v>280</v>
      </c>
      <c r="C1650" s="887" t="s">
        <v>115</v>
      </c>
      <c r="D1650" s="887" t="s">
        <v>23347</v>
      </c>
      <c r="E1650" s="342">
        <v>2000</v>
      </c>
      <c r="F1650" s="887">
        <v>0</v>
      </c>
      <c r="G1650" s="376" t="s">
        <v>23491</v>
      </c>
      <c r="H1650" s="449">
        <v>0</v>
      </c>
      <c r="I1650" s="449">
        <v>0</v>
      </c>
      <c r="J1650" s="449">
        <v>0</v>
      </c>
      <c r="K1650" s="915"/>
      <c r="L1650" s="916"/>
      <c r="M1650" s="342"/>
      <c r="N1650" s="916"/>
      <c r="O1650" s="916"/>
      <c r="P1650" s="342"/>
      <c r="Q1650" s="916">
        <v>1</v>
      </c>
      <c r="R1650" s="916">
        <v>12</v>
      </c>
      <c r="S1650" s="1009">
        <v>24000</v>
      </c>
    </row>
    <row r="1651" spans="1:19" s="30" customFormat="1" ht="23.25">
      <c r="A1651" s="913" t="s">
        <v>1026</v>
      </c>
      <c r="B1651" s="887" t="s">
        <v>280</v>
      </c>
      <c r="C1651" s="887" t="s">
        <v>115</v>
      </c>
      <c r="D1651" s="887" t="s">
        <v>23532</v>
      </c>
      <c r="E1651" s="342">
        <v>6500</v>
      </c>
      <c r="F1651" s="887">
        <v>41742118</v>
      </c>
      <c r="G1651" s="376" t="s">
        <v>23533</v>
      </c>
      <c r="H1651" s="449" t="s">
        <v>21508</v>
      </c>
      <c r="I1651" s="449" t="s">
        <v>23342</v>
      </c>
      <c r="J1651" s="449" t="s">
        <v>23418</v>
      </c>
      <c r="K1651" s="915">
        <v>1</v>
      </c>
      <c r="L1651" s="916">
        <v>6</v>
      </c>
      <c r="M1651" s="342">
        <v>45000</v>
      </c>
      <c r="N1651" s="916">
        <v>1</v>
      </c>
      <c r="O1651" s="916">
        <v>6</v>
      </c>
      <c r="P1651" s="342">
        <v>45000</v>
      </c>
      <c r="Q1651" s="916">
        <v>1</v>
      </c>
      <c r="R1651" s="916">
        <v>12</v>
      </c>
      <c r="S1651" s="1009">
        <v>90000</v>
      </c>
    </row>
    <row r="1652" spans="1:19" s="30" customFormat="1" ht="23.25">
      <c r="A1652" s="913" t="s">
        <v>1026</v>
      </c>
      <c r="B1652" s="887" t="s">
        <v>280</v>
      </c>
      <c r="C1652" s="887" t="s">
        <v>115</v>
      </c>
      <c r="D1652" s="887" t="s">
        <v>23388</v>
      </c>
      <c r="E1652" s="342">
        <v>2500</v>
      </c>
      <c r="F1652" s="887" t="s">
        <v>23534</v>
      </c>
      <c r="G1652" s="376" t="s">
        <v>23535</v>
      </c>
      <c r="H1652" s="449">
        <v>0</v>
      </c>
      <c r="I1652" s="449">
        <v>0</v>
      </c>
      <c r="J1652" s="449" t="s">
        <v>23536</v>
      </c>
      <c r="K1652" s="915">
        <v>1</v>
      </c>
      <c r="L1652" s="916">
        <v>6</v>
      </c>
      <c r="M1652" s="342">
        <v>15000</v>
      </c>
      <c r="N1652" s="916">
        <v>1</v>
      </c>
      <c r="O1652" s="916">
        <v>6</v>
      </c>
      <c r="P1652" s="342">
        <v>15000</v>
      </c>
      <c r="Q1652" s="916">
        <v>1</v>
      </c>
      <c r="R1652" s="916">
        <v>12</v>
      </c>
      <c r="S1652" s="1009">
        <v>30000</v>
      </c>
    </row>
    <row r="1653" spans="1:19" s="30" customFormat="1" ht="23.25">
      <c r="A1653" s="913" t="s">
        <v>1026</v>
      </c>
      <c r="B1653" s="887" t="s">
        <v>280</v>
      </c>
      <c r="C1653" s="887" t="s">
        <v>115</v>
      </c>
      <c r="D1653" s="887" t="s">
        <v>23339</v>
      </c>
      <c r="E1653" s="342">
        <v>2200</v>
      </c>
      <c r="F1653" s="887">
        <v>40281787</v>
      </c>
      <c r="G1653" s="376" t="s">
        <v>23537</v>
      </c>
      <c r="H1653" s="449" t="s">
        <v>23359</v>
      </c>
      <c r="I1653" s="449" t="s">
        <v>23342</v>
      </c>
      <c r="J1653" s="449" t="s">
        <v>23359</v>
      </c>
      <c r="K1653" s="915">
        <v>1</v>
      </c>
      <c r="L1653" s="916">
        <v>6</v>
      </c>
      <c r="M1653" s="342">
        <v>13200</v>
      </c>
      <c r="N1653" s="916"/>
      <c r="O1653" s="916"/>
      <c r="P1653" s="342">
        <v>13195.87</v>
      </c>
      <c r="Q1653" s="916">
        <v>1</v>
      </c>
      <c r="R1653" s="916">
        <v>12</v>
      </c>
      <c r="S1653" s="1009">
        <v>26400</v>
      </c>
    </row>
    <row r="1654" spans="1:19" s="30" customFormat="1" ht="23.25">
      <c r="A1654" s="913" t="s">
        <v>1026</v>
      </c>
      <c r="B1654" s="887" t="s">
        <v>280</v>
      </c>
      <c r="C1654" s="887" t="s">
        <v>115</v>
      </c>
      <c r="D1654" s="887" t="s">
        <v>19951</v>
      </c>
      <c r="E1654" s="342">
        <v>2200</v>
      </c>
      <c r="F1654" s="887" t="s">
        <v>23538</v>
      </c>
      <c r="G1654" s="376" t="s">
        <v>23539</v>
      </c>
      <c r="H1654" s="449">
        <v>0</v>
      </c>
      <c r="I1654" s="449" t="s">
        <v>23402</v>
      </c>
      <c r="J1654" s="449" t="s">
        <v>23540</v>
      </c>
      <c r="K1654" s="915">
        <v>1</v>
      </c>
      <c r="L1654" s="916">
        <v>6</v>
      </c>
      <c r="M1654" s="342">
        <v>13200</v>
      </c>
      <c r="N1654" s="916">
        <v>1</v>
      </c>
      <c r="O1654" s="916">
        <v>6</v>
      </c>
      <c r="P1654" s="342">
        <v>13126.35</v>
      </c>
      <c r="Q1654" s="916">
        <v>1</v>
      </c>
      <c r="R1654" s="916">
        <v>12</v>
      </c>
      <c r="S1654" s="1009">
        <v>26400</v>
      </c>
    </row>
    <row r="1655" spans="1:19" s="30" customFormat="1" ht="34.9">
      <c r="A1655" s="913" t="s">
        <v>1026</v>
      </c>
      <c r="B1655" s="887" t="s">
        <v>280</v>
      </c>
      <c r="C1655" s="887" t="s">
        <v>115</v>
      </c>
      <c r="D1655" s="887" t="s">
        <v>23339</v>
      </c>
      <c r="E1655" s="342">
        <v>2200</v>
      </c>
      <c r="F1655" s="887" t="s">
        <v>23541</v>
      </c>
      <c r="G1655" s="376" t="s">
        <v>23542</v>
      </c>
      <c r="H1655" s="449" t="s">
        <v>23543</v>
      </c>
      <c r="I1655" s="449" t="s">
        <v>23386</v>
      </c>
      <c r="J1655" s="449">
        <v>0</v>
      </c>
      <c r="K1655" s="915">
        <v>1</v>
      </c>
      <c r="L1655" s="916">
        <v>6</v>
      </c>
      <c r="M1655" s="342">
        <v>13126.66</v>
      </c>
      <c r="N1655" s="916">
        <v>1</v>
      </c>
      <c r="O1655" s="916">
        <v>6</v>
      </c>
      <c r="P1655" s="342">
        <v>13200</v>
      </c>
      <c r="Q1655" s="916">
        <v>1</v>
      </c>
      <c r="R1655" s="916">
        <v>12</v>
      </c>
      <c r="S1655" s="1009">
        <v>26400</v>
      </c>
    </row>
    <row r="1656" spans="1:19" s="30" customFormat="1" ht="23.25">
      <c r="A1656" s="913" t="s">
        <v>1026</v>
      </c>
      <c r="B1656" s="887" t="s">
        <v>280</v>
      </c>
      <c r="C1656" s="887" t="s">
        <v>115</v>
      </c>
      <c r="D1656" s="887" t="s">
        <v>23544</v>
      </c>
      <c r="E1656" s="342">
        <v>7000</v>
      </c>
      <c r="F1656" s="887">
        <v>45772485</v>
      </c>
      <c r="G1656" s="376" t="s">
        <v>23545</v>
      </c>
      <c r="H1656" s="449" t="s">
        <v>19713</v>
      </c>
      <c r="I1656" s="449" t="s">
        <v>23342</v>
      </c>
      <c r="J1656" s="449" t="s">
        <v>19733</v>
      </c>
      <c r="K1656" s="915">
        <v>1</v>
      </c>
      <c r="L1656" s="916">
        <v>3</v>
      </c>
      <c r="M1656" s="342">
        <v>17033.330000000002</v>
      </c>
      <c r="N1656" s="916"/>
      <c r="O1656" s="916"/>
      <c r="P1656" s="342"/>
      <c r="Q1656" s="916"/>
      <c r="R1656" s="916"/>
      <c r="S1656" s="1009"/>
    </row>
    <row r="1657" spans="1:19" s="30" customFormat="1" ht="23.25">
      <c r="A1657" s="913" t="s">
        <v>1026</v>
      </c>
      <c r="B1657" s="887" t="s">
        <v>280</v>
      </c>
      <c r="C1657" s="887" t="s">
        <v>115</v>
      </c>
      <c r="D1657" s="887" t="s">
        <v>23544</v>
      </c>
      <c r="E1657" s="342">
        <v>7000</v>
      </c>
      <c r="F1657" s="887">
        <v>45772485</v>
      </c>
      <c r="G1657" s="376" t="s">
        <v>23545</v>
      </c>
      <c r="H1657" s="449" t="s">
        <v>19713</v>
      </c>
      <c r="I1657" s="449" t="s">
        <v>23342</v>
      </c>
      <c r="J1657" s="449" t="s">
        <v>19733</v>
      </c>
      <c r="K1657" s="915"/>
      <c r="L1657" s="916"/>
      <c r="M1657" s="342"/>
      <c r="N1657" s="916"/>
      <c r="O1657" s="916"/>
      <c r="P1657" s="342">
        <v>17033.330000000002</v>
      </c>
      <c r="Q1657" s="916">
        <v>1</v>
      </c>
      <c r="R1657" s="916">
        <v>12</v>
      </c>
      <c r="S1657" s="1009">
        <v>84000</v>
      </c>
    </row>
    <row r="1658" spans="1:19" s="30" customFormat="1" ht="23.25">
      <c r="A1658" s="913" t="s">
        <v>1026</v>
      </c>
      <c r="B1658" s="887" t="s">
        <v>280</v>
      </c>
      <c r="C1658" s="887" t="s">
        <v>115</v>
      </c>
      <c r="D1658" s="887" t="s">
        <v>23546</v>
      </c>
      <c r="E1658" s="342">
        <v>2500</v>
      </c>
      <c r="F1658" s="887" t="s">
        <v>23547</v>
      </c>
      <c r="G1658" s="376" t="s">
        <v>23548</v>
      </c>
      <c r="H1658" s="449">
        <v>0</v>
      </c>
      <c r="I1658" s="449">
        <v>0</v>
      </c>
      <c r="J1658" s="449" t="s">
        <v>23412</v>
      </c>
      <c r="K1658" s="915">
        <v>1</v>
      </c>
      <c r="L1658" s="916">
        <v>6</v>
      </c>
      <c r="M1658" s="342">
        <v>14982.29</v>
      </c>
      <c r="N1658" s="916">
        <v>1</v>
      </c>
      <c r="O1658" s="916">
        <v>6</v>
      </c>
      <c r="P1658" s="342">
        <v>14781.949999999999</v>
      </c>
      <c r="Q1658" s="916">
        <v>1</v>
      </c>
      <c r="R1658" s="916">
        <v>12</v>
      </c>
      <c r="S1658" s="1009">
        <v>30000</v>
      </c>
    </row>
    <row r="1659" spans="1:19" s="30" customFormat="1" ht="23.25">
      <c r="A1659" s="913" t="s">
        <v>1026</v>
      </c>
      <c r="B1659" s="887" t="s">
        <v>280</v>
      </c>
      <c r="C1659" s="887" t="s">
        <v>115</v>
      </c>
      <c r="D1659" s="887" t="s">
        <v>23347</v>
      </c>
      <c r="E1659" s="342">
        <v>2000</v>
      </c>
      <c r="F1659" s="887" t="s">
        <v>23549</v>
      </c>
      <c r="G1659" s="376" t="s">
        <v>23550</v>
      </c>
      <c r="H1659" s="449" t="s">
        <v>20242</v>
      </c>
      <c r="I1659" s="449" t="s">
        <v>23386</v>
      </c>
      <c r="J1659" s="449">
        <v>0</v>
      </c>
      <c r="K1659" s="915">
        <v>1</v>
      </c>
      <c r="L1659" s="916">
        <v>6</v>
      </c>
      <c r="M1659" s="342">
        <v>12000</v>
      </c>
      <c r="N1659" s="916">
        <v>1</v>
      </c>
      <c r="O1659" s="916">
        <v>5</v>
      </c>
      <c r="P1659" s="342">
        <v>10000</v>
      </c>
      <c r="Q1659" s="916"/>
      <c r="R1659" s="916"/>
      <c r="S1659" s="1009"/>
    </row>
    <row r="1660" spans="1:19" s="30" customFormat="1" ht="23.25">
      <c r="A1660" s="913" t="s">
        <v>1026</v>
      </c>
      <c r="B1660" s="887" t="s">
        <v>280</v>
      </c>
      <c r="C1660" s="887" t="s">
        <v>115</v>
      </c>
      <c r="D1660" s="887" t="s">
        <v>23339</v>
      </c>
      <c r="E1660" s="342">
        <v>2200</v>
      </c>
      <c r="F1660" s="887" t="s">
        <v>23551</v>
      </c>
      <c r="G1660" s="376" t="s">
        <v>23552</v>
      </c>
      <c r="H1660" s="449" t="s">
        <v>19726</v>
      </c>
      <c r="I1660" s="449">
        <v>0</v>
      </c>
      <c r="J1660" s="449" t="s">
        <v>19726</v>
      </c>
      <c r="K1660" s="915">
        <v>1</v>
      </c>
      <c r="L1660" s="916">
        <v>6</v>
      </c>
      <c r="M1660" s="342">
        <v>13198.619999999999</v>
      </c>
      <c r="N1660" s="916">
        <v>1</v>
      </c>
      <c r="O1660" s="916">
        <v>6</v>
      </c>
      <c r="P1660" s="342">
        <v>13195.72</v>
      </c>
      <c r="Q1660" s="916">
        <v>1</v>
      </c>
      <c r="R1660" s="916">
        <v>12</v>
      </c>
      <c r="S1660" s="1009">
        <v>26400</v>
      </c>
    </row>
    <row r="1661" spans="1:19" s="30" customFormat="1" ht="34.9">
      <c r="A1661" s="913" t="s">
        <v>1026</v>
      </c>
      <c r="B1661" s="887" t="s">
        <v>280</v>
      </c>
      <c r="C1661" s="887" t="s">
        <v>115</v>
      </c>
      <c r="D1661" s="887" t="s">
        <v>23339</v>
      </c>
      <c r="E1661" s="342">
        <v>2200</v>
      </c>
      <c r="F1661" s="887">
        <v>40811625</v>
      </c>
      <c r="G1661" s="376" t="s">
        <v>23553</v>
      </c>
      <c r="H1661" s="449" t="s">
        <v>23554</v>
      </c>
      <c r="I1661" s="449" t="s">
        <v>19764</v>
      </c>
      <c r="J1661" s="449" t="s">
        <v>23554</v>
      </c>
      <c r="K1661" s="915"/>
      <c r="L1661" s="916"/>
      <c r="M1661" s="342"/>
      <c r="N1661" s="916">
        <v>1</v>
      </c>
      <c r="O1661" s="916">
        <v>3</v>
      </c>
      <c r="P1661" s="342">
        <v>5280</v>
      </c>
      <c r="Q1661" s="916">
        <v>1</v>
      </c>
      <c r="R1661" s="916">
        <v>12</v>
      </c>
      <c r="S1661" s="1009">
        <v>26400</v>
      </c>
    </row>
    <row r="1662" spans="1:19" s="30" customFormat="1" ht="23.25">
      <c r="A1662" s="913" t="s">
        <v>1026</v>
      </c>
      <c r="B1662" s="887" t="s">
        <v>280</v>
      </c>
      <c r="C1662" s="887" t="s">
        <v>115</v>
      </c>
      <c r="D1662" s="887" t="s">
        <v>23504</v>
      </c>
      <c r="E1662" s="342">
        <v>6000</v>
      </c>
      <c r="F1662" s="887" t="s">
        <v>23555</v>
      </c>
      <c r="G1662" s="376" t="s">
        <v>23556</v>
      </c>
      <c r="H1662" s="449" t="s">
        <v>21508</v>
      </c>
      <c r="I1662" s="449" t="s">
        <v>23342</v>
      </c>
      <c r="J1662" s="449" t="s">
        <v>19791</v>
      </c>
      <c r="K1662" s="915">
        <v>1</v>
      </c>
      <c r="L1662" s="916">
        <v>6</v>
      </c>
      <c r="M1662" s="342">
        <v>39000</v>
      </c>
      <c r="N1662" s="916">
        <v>1</v>
      </c>
      <c r="O1662" s="916">
        <v>6</v>
      </c>
      <c r="P1662" s="342">
        <v>39000</v>
      </c>
      <c r="Q1662" s="916">
        <v>1</v>
      </c>
      <c r="R1662" s="916">
        <v>12</v>
      </c>
      <c r="S1662" s="1009">
        <v>78000</v>
      </c>
    </row>
    <row r="1663" spans="1:19" s="30" customFormat="1" ht="23.25">
      <c r="A1663" s="913" t="s">
        <v>1026</v>
      </c>
      <c r="B1663" s="887" t="s">
        <v>280</v>
      </c>
      <c r="C1663" s="887" t="s">
        <v>115</v>
      </c>
      <c r="D1663" s="887" t="s">
        <v>23339</v>
      </c>
      <c r="E1663" s="342">
        <v>2200</v>
      </c>
      <c r="F1663" s="887" t="s">
        <v>23557</v>
      </c>
      <c r="G1663" s="376" t="s">
        <v>23558</v>
      </c>
      <c r="H1663" s="449" t="s">
        <v>23559</v>
      </c>
      <c r="I1663" s="449" t="s">
        <v>23386</v>
      </c>
      <c r="J1663" s="449">
        <v>0</v>
      </c>
      <c r="K1663" s="915">
        <v>1</v>
      </c>
      <c r="L1663" s="916">
        <v>6</v>
      </c>
      <c r="M1663" s="342">
        <v>13200</v>
      </c>
      <c r="N1663" s="916">
        <v>1</v>
      </c>
      <c r="O1663" s="916">
        <v>6</v>
      </c>
      <c r="P1663" s="342">
        <v>13196.18</v>
      </c>
      <c r="Q1663" s="916">
        <v>1</v>
      </c>
      <c r="R1663" s="916">
        <v>12</v>
      </c>
      <c r="S1663" s="1009">
        <v>26400</v>
      </c>
    </row>
    <row r="1664" spans="1:19" s="30" customFormat="1" ht="23.25">
      <c r="A1664" s="913" t="s">
        <v>1026</v>
      </c>
      <c r="B1664" s="887" t="s">
        <v>280</v>
      </c>
      <c r="C1664" s="887" t="s">
        <v>115</v>
      </c>
      <c r="D1664" s="887" t="s">
        <v>23339</v>
      </c>
      <c r="E1664" s="342">
        <v>2200</v>
      </c>
      <c r="F1664" s="887" t="s">
        <v>23560</v>
      </c>
      <c r="G1664" s="376" t="s">
        <v>23561</v>
      </c>
      <c r="H1664" s="449" t="s">
        <v>23562</v>
      </c>
      <c r="I1664" s="449" t="s">
        <v>19764</v>
      </c>
      <c r="J1664" s="449">
        <v>0</v>
      </c>
      <c r="K1664" s="915">
        <v>1</v>
      </c>
      <c r="L1664" s="916">
        <v>6</v>
      </c>
      <c r="M1664" s="342">
        <v>13200</v>
      </c>
      <c r="N1664" s="916">
        <v>1</v>
      </c>
      <c r="O1664" s="916">
        <v>6</v>
      </c>
      <c r="P1664" s="342">
        <v>13200</v>
      </c>
      <c r="Q1664" s="916">
        <v>1</v>
      </c>
      <c r="R1664" s="916">
        <v>12</v>
      </c>
      <c r="S1664" s="1009">
        <v>26400</v>
      </c>
    </row>
    <row r="1665" spans="1:19" s="30" customFormat="1" ht="23.25">
      <c r="A1665" s="913" t="s">
        <v>1026</v>
      </c>
      <c r="B1665" s="887" t="s">
        <v>280</v>
      </c>
      <c r="C1665" s="887" t="s">
        <v>115</v>
      </c>
      <c r="D1665" s="887" t="s">
        <v>23563</v>
      </c>
      <c r="E1665" s="342">
        <v>11000</v>
      </c>
      <c r="F1665" s="887">
        <v>10358424</v>
      </c>
      <c r="G1665" s="376" t="s">
        <v>23564</v>
      </c>
      <c r="H1665" s="449" t="s">
        <v>19733</v>
      </c>
      <c r="I1665" s="449" t="s">
        <v>23342</v>
      </c>
      <c r="J1665" s="449" t="s">
        <v>19733</v>
      </c>
      <c r="K1665" s="915">
        <v>1</v>
      </c>
      <c r="L1665" s="916">
        <v>6</v>
      </c>
      <c r="M1665" s="342">
        <v>65995.41</v>
      </c>
      <c r="N1665" s="916">
        <v>1</v>
      </c>
      <c r="O1665" s="916">
        <v>6</v>
      </c>
      <c r="P1665" s="342">
        <v>66000</v>
      </c>
      <c r="Q1665" s="916">
        <v>1</v>
      </c>
      <c r="R1665" s="916">
        <v>12</v>
      </c>
      <c r="S1665" s="1009">
        <v>132000</v>
      </c>
    </row>
    <row r="1666" spans="1:19" s="30" customFormat="1" ht="34.9">
      <c r="A1666" s="913" t="s">
        <v>1026</v>
      </c>
      <c r="B1666" s="887" t="s">
        <v>280</v>
      </c>
      <c r="C1666" s="887" t="s">
        <v>115</v>
      </c>
      <c r="D1666" s="887" t="s">
        <v>23347</v>
      </c>
      <c r="E1666" s="342">
        <v>2000</v>
      </c>
      <c r="F1666" s="887" t="s">
        <v>23565</v>
      </c>
      <c r="G1666" s="376" t="s">
        <v>23566</v>
      </c>
      <c r="H1666" s="449" t="s">
        <v>23567</v>
      </c>
      <c r="I1666" s="449" t="s">
        <v>19764</v>
      </c>
      <c r="J1666" s="449" t="s">
        <v>23567</v>
      </c>
      <c r="K1666" s="915"/>
      <c r="L1666" s="916"/>
      <c r="M1666" s="342"/>
      <c r="N1666" s="916"/>
      <c r="O1666" s="916"/>
      <c r="P1666" s="342"/>
      <c r="Q1666" s="916">
        <v>1</v>
      </c>
      <c r="R1666" s="916">
        <v>12</v>
      </c>
      <c r="S1666" s="1009">
        <v>24000</v>
      </c>
    </row>
    <row r="1667" spans="1:19" s="30" customFormat="1" ht="34.9">
      <c r="A1667" s="913" t="s">
        <v>1026</v>
      </c>
      <c r="B1667" s="887" t="s">
        <v>280</v>
      </c>
      <c r="C1667" s="887" t="s">
        <v>115</v>
      </c>
      <c r="D1667" s="887" t="s">
        <v>23339</v>
      </c>
      <c r="E1667" s="342">
        <v>2200</v>
      </c>
      <c r="F1667" s="887" t="s">
        <v>23568</v>
      </c>
      <c r="G1667" s="376" t="s">
        <v>23569</v>
      </c>
      <c r="H1667" s="449" t="s">
        <v>23345</v>
      </c>
      <c r="I1667" s="449" t="s">
        <v>23342</v>
      </c>
      <c r="J1667" s="449" t="s">
        <v>23531</v>
      </c>
      <c r="K1667" s="915">
        <v>1</v>
      </c>
      <c r="L1667" s="916">
        <v>6</v>
      </c>
      <c r="M1667" s="342">
        <v>13126.66</v>
      </c>
      <c r="N1667" s="916">
        <v>1</v>
      </c>
      <c r="O1667" s="916">
        <v>6</v>
      </c>
      <c r="P1667" s="342">
        <v>13119.48</v>
      </c>
      <c r="Q1667" s="916">
        <v>1</v>
      </c>
      <c r="R1667" s="916">
        <v>12</v>
      </c>
      <c r="S1667" s="1009">
        <v>26400</v>
      </c>
    </row>
    <row r="1668" spans="1:19" s="30" customFormat="1" ht="23.25">
      <c r="A1668" s="913" t="s">
        <v>1026</v>
      </c>
      <c r="B1668" s="887" t="s">
        <v>280</v>
      </c>
      <c r="C1668" s="887" t="s">
        <v>115</v>
      </c>
      <c r="D1668" s="887" t="s">
        <v>23570</v>
      </c>
      <c r="E1668" s="342">
        <v>13500</v>
      </c>
      <c r="F1668" s="887" t="s">
        <v>23571</v>
      </c>
      <c r="G1668" s="376" t="s">
        <v>23572</v>
      </c>
      <c r="H1668" s="449" t="s">
        <v>19713</v>
      </c>
      <c r="I1668" s="449" t="s">
        <v>23342</v>
      </c>
      <c r="J1668" s="449" t="s">
        <v>19733</v>
      </c>
      <c r="K1668" s="915">
        <v>1</v>
      </c>
      <c r="L1668" s="916">
        <v>6</v>
      </c>
      <c r="M1668" s="342">
        <v>81000</v>
      </c>
      <c r="N1668" s="916">
        <v>1</v>
      </c>
      <c r="O1668" s="916">
        <v>6</v>
      </c>
      <c r="P1668" s="342">
        <v>81000</v>
      </c>
      <c r="Q1668" s="916">
        <v>1</v>
      </c>
      <c r="R1668" s="916">
        <v>12</v>
      </c>
      <c r="S1668" s="1009">
        <v>162000</v>
      </c>
    </row>
    <row r="1669" spans="1:19" s="30" customFormat="1" ht="23.25">
      <c r="A1669" s="913" t="s">
        <v>1026</v>
      </c>
      <c r="B1669" s="887" t="s">
        <v>280</v>
      </c>
      <c r="C1669" s="887" t="s">
        <v>115</v>
      </c>
      <c r="D1669" s="887" t="s">
        <v>23339</v>
      </c>
      <c r="E1669" s="342">
        <v>2200</v>
      </c>
      <c r="F1669" s="887">
        <v>9486068</v>
      </c>
      <c r="G1669" s="376" t="s">
        <v>23573</v>
      </c>
      <c r="H1669" s="449" t="s">
        <v>23574</v>
      </c>
      <c r="I1669" s="449" t="s">
        <v>20731</v>
      </c>
      <c r="J1669" s="449">
        <v>0</v>
      </c>
      <c r="K1669" s="915">
        <v>1</v>
      </c>
      <c r="L1669" s="916">
        <v>6</v>
      </c>
      <c r="M1669" s="342">
        <v>13200</v>
      </c>
      <c r="N1669" s="916">
        <v>1</v>
      </c>
      <c r="O1669" s="916">
        <v>6</v>
      </c>
      <c r="P1669" s="342">
        <v>13200</v>
      </c>
      <c r="Q1669" s="916">
        <v>1</v>
      </c>
      <c r="R1669" s="916">
        <v>12</v>
      </c>
      <c r="S1669" s="1009">
        <v>26400</v>
      </c>
    </row>
    <row r="1670" spans="1:19" s="30" customFormat="1" ht="23.25">
      <c r="A1670" s="913" t="s">
        <v>1026</v>
      </c>
      <c r="B1670" s="887" t="s">
        <v>280</v>
      </c>
      <c r="C1670" s="887" t="s">
        <v>115</v>
      </c>
      <c r="D1670" s="887" t="s">
        <v>23575</v>
      </c>
      <c r="E1670" s="342">
        <v>4000</v>
      </c>
      <c r="F1670" s="887">
        <v>44215699</v>
      </c>
      <c r="G1670" s="376" t="s">
        <v>23576</v>
      </c>
      <c r="H1670" s="449" t="s">
        <v>23577</v>
      </c>
      <c r="I1670" s="449" t="s">
        <v>23342</v>
      </c>
      <c r="J1670" s="449" t="s">
        <v>23360</v>
      </c>
      <c r="K1670" s="915">
        <v>1</v>
      </c>
      <c r="L1670" s="916">
        <v>6</v>
      </c>
      <c r="M1670" s="342">
        <v>24000</v>
      </c>
      <c r="N1670" s="916">
        <v>1</v>
      </c>
      <c r="O1670" s="916">
        <v>6</v>
      </c>
      <c r="P1670" s="342">
        <v>24000</v>
      </c>
      <c r="Q1670" s="916">
        <v>1</v>
      </c>
      <c r="R1670" s="916">
        <v>12</v>
      </c>
      <c r="S1670" s="1009">
        <v>48000</v>
      </c>
    </row>
    <row r="1671" spans="1:19" s="30" customFormat="1" ht="23.25">
      <c r="A1671" s="913" t="s">
        <v>1026</v>
      </c>
      <c r="B1671" s="887" t="s">
        <v>280</v>
      </c>
      <c r="C1671" s="887" t="s">
        <v>115</v>
      </c>
      <c r="D1671" s="887" t="s">
        <v>23578</v>
      </c>
      <c r="E1671" s="342">
        <v>7500</v>
      </c>
      <c r="F1671" s="887" t="s">
        <v>23579</v>
      </c>
      <c r="G1671" s="376" t="s">
        <v>23580</v>
      </c>
      <c r="H1671" s="449" t="s">
        <v>23418</v>
      </c>
      <c r="I1671" s="449" t="s">
        <v>23342</v>
      </c>
      <c r="J1671" s="449" t="s">
        <v>23418</v>
      </c>
      <c r="K1671" s="915">
        <v>1</v>
      </c>
      <c r="L1671" s="916">
        <v>6</v>
      </c>
      <c r="M1671" s="342">
        <v>45000</v>
      </c>
      <c r="N1671" s="916">
        <v>1</v>
      </c>
      <c r="O1671" s="916">
        <v>6</v>
      </c>
      <c r="P1671" s="342">
        <v>45000</v>
      </c>
      <c r="Q1671" s="916">
        <v>1</v>
      </c>
      <c r="R1671" s="916">
        <v>12</v>
      </c>
      <c r="S1671" s="1009">
        <v>90000</v>
      </c>
    </row>
    <row r="1672" spans="1:19" s="30" customFormat="1" ht="23.25">
      <c r="A1672" s="913" t="s">
        <v>1026</v>
      </c>
      <c r="B1672" s="887" t="s">
        <v>280</v>
      </c>
      <c r="C1672" s="887" t="s">
        <v>115</v>
      </c>
      <c r="D1672" s="887" t="s">
        <v>23581</v>
      </c>
      <c r="E1672" s="342">
        <v>7500</v>
      </c>
      <c r="F1672" s="887" t="s">
        <v>23582</v>
      </c>
      <c r="G1672" s="376" t="s">
        <v>23583</v>
      </c>
      <c r="H1672" s="449" t="s">
        <v>21508</v>
      </c>
      <c r="I1672" s="449" t="s">
        <v>23342</v>
      </c>
      <c r="J1672" s="449" t="s">
        <v>19791</v>
      </c>
      <c r="K1672" s="915">
        <v>1</v>
      </c>
      <c r="L1672" s="916">
        <v>6</v>
      </c>
      <c r="M1672" s="342">
        <v>45000</v>
      </c>
      <c r="N1672" s="916">
        <v>1</v>
      </c>
      <c r="O1672" s="916">
        <v>6</v>
      </c>
      <c r="P1672" s="342">
        <v>44998.44</v>
      </c>
      <c r="Q1672" s="916">
        <v>1</v>
      </c>
      <c r="R1672" s="916">
        <v>12</v>
      </c>
      <c r="S1672" s="1009">
        <v>90000</v>
      </c>
    </row>
    <row r="1673" spans="1:19" s="30" customFormat="1" ht="23.25">
      <c r="A1673" s="913" t="s">
        <v>1026</v>
      </c>
      <c r="B1673" s="887" t="s">
        <v>280</v>
      </c>
      <c r="C1673" s="887" t="s">
        <v>115</v>
      </c>
      <c r="D1673" s="887" t="s">
        <v>23339</v>
      </c>
      <c r="E1673" s="342">
        <v>2200</v>
      </c>
      <c r="F1673" s="887" t="s">
        <v>23584</v>
      </c>
      <c r="G1673" s="376" t="s">
        <v>23585</v>
      </c>
      <c r="H1673" s="449" t="s">
        <v>20904</v>
      </c>
      <c r="I1673" s="449" t="s">
        <v>19764</v>
      </c>
      <c r="J1673" s="449">
        <v>0</v>
      </c>
      <c r="K1673" s="915">
        <v>1</v>
      </c>
      <c r="L1673" s="916">
        <v>6</v>
      </c>
      <c r="M1673" s="342">
        <v>8800</v>
      </c>
      <c r="N1673" s="916"/>
      <c r="O1673" s="916"/>
      <c r="P1673" s="342"/>
      <c r="Q1673" s="916"/>
      <c r="R1673" s="916"/>
      <c r="S1673" s="1009"/>
    </row>
    <row r="1674" spans="1:19" s="30" customFormat="1" ht="23.25">
      <c r="A1674" s="913" t="s">
        <v>1026</v>
      </c>
      <c r="B1674" s="887" t="s">
        <v>280</v>
      </c>
      <c r="C1674" s="887" t="s">
        <v>115</v>
      </c>
      <c r="D1674" s="887" t="s">
        <v>23347</v>
      </c>
      <c r="E1674" s="342">
        <v>2000</v>
      </c>
      <c r="F1674" s="887">
        <v>9446855</v>
      </c>
      <c r="G1674" s="376" t="s">
        <v>23586</v>
      </c>
      <c r="H1674" s="449">
        <v>0</v>
      </c>
      <c r="I1674" s="449" t="s">
        <v>19829</v>
      </c>
      <c r="J1674" s="449">
        <v>0</v>
      </c>
      <c r="K1674" s="915">
        <v>1</v>
      </c>
      <c r="L1674" s="916">
        <v>6</v>
      </c>
      <c r="M1674" s="342">
        <v>11666.67</v>
      </c>
      <c r="N1674" s="916">
        <v>3</v>
      </c>
      <c r="O1674" s="916">
        <v>6</v>
      </c>
      <c r="P1674" s="342">
        <v>12000</v>
      </c>
      <c r="Q1674" s="916">
        <v>1</v>
      </c>
      <c r="R1674" s="916">
        <v>12</v>
      </c>
      <c r="S1674" s="1009">
        <v>24000</v>
      </c>
    </row>
    <row r="1675" spans="1:19" s="30" customFormat="1" ht="23.25">
      <c r="A1675" s="913" t="s">
        <v>1026</v>
      </c>
      <c r="B1675" s="887" t="s">
        <v>280</v>
      </c>
      <c r="C1675" s="887" t="s">
        <v>115</v>
      </c>
      <c r="D1675" s="887" t="s">
        <v>23339</v>
      </c>
      <c r="E1675" s="342">
        <v>2200</v>
      </c>
      <c r="F1675" s="887" t="s">
        <v>23587</v>
      </c>
      <c r="G1675" s="376" t="s">
        <v>23588</v>
      </c>
      <c r="H1675" s="449" t="s">
        <v>19726</v>
      </c>
      <c r="I1675" s="449" t="s">
        <v>23342</v>
      </c>
      <c r="J1675" s="449" t="s">
        <v>19726</v>
      </c>
      <c r="K1675" s="915">
        <v>1</v>
      </c>
      <c r="L1675" s="916">
        <v>6</v>
      </c>
      <c r="M1675" s="342">
        <v>13200</v>
      </c>
      <c r="N1675" s="916">
        <v>1</v>
      </c>
      <c r="O1675" s="916">
        <v>6</v>
      </c>
      <c r="P1675" s="342">
        <v>13200</v>
      </c>
      <c r="Q1675" s="916">
        <v>1</v>
      </c>
      <c r="R1675" s="916">
        <v>12</v>
      </c>
      <c r="S1675" s="1009">
        <v>26400</v>
      </c>
    </row>
    <row r="1676" spans="1:19" s="30" customFormat="1" ht="23.25">
      <c r="A1676" s="913" t="s">
        <v>1026</v>
      </c>
      <c r="B1676" s="887" t="s">
        <v>280</v>
      </c>
      <c r="C1676" s="887" t="s">
        <v>115</v>
      </c>
      <c r="D1676" s="887" t="s">
        <v>23589</v>
      </c>
      <c r="E1676" s="342">
        <v>13500</v>
      </c>
      <c r="F1676" s="887" t="s">
        <v>23590</v>
      </c>
      <c r="G1676" s="376" t="s">
        <v>23591</v>
      </c>
      <c r="H1676" s="449" t="s">
        <v>23592</v>
      </c>
      <c r="I1676" s="449" t="s">
        <v>23342</v>
      </c>
      <c r="J1676" s="449" t="s">
        <v>23593</v>
      </c>
      <c r="K1676" s="915">
        <v>1</v>
      </c>
      <c r="L1676" s="916">
        <v>6</v>
      </c>
      <c r="M1676" s="342">
        <v>81000</v>
      </c>
      <c r="N1676" s="916">
        <v>1</v>
      </c>
      <c r="O1676" s="916">
        <v>6</v>
      </c>
      <c r="P1676" s="342">
        <v>81000</v>
      </c>
      <c r="Q1676" s="916">
        <v>1</v>
      </c>
      <c r="R1676" s="916">
        <v>12</v>
      </c>
      <c r="S1676" s="1009">
        <v>162000</v>
      </c>
    </row>
    <row r="1677" spans="1:19" s="30" customFormat="1" ht="23.25">
      <c r="A1677" s="913" t="s">
        <v>1026</v>
      </c>
      <c r="B1677" s="887" t="s">
        <v>280</v>
      </c>
      <c r="C1677" s="887" t="s">
        <v>115</v>
      </c>
      <c r="D1677" s="887" t="s">
        <v>23594</v>
      </c>
      <c r="E1677" s="342">
        <v>7000</v>
      </c>
      <c r="F1677" s="887" t="s">
        <v>23595</v>
      </c>
      <c r="G1677" s="376" t="s">
        <v>23596</v>
      </c>
      <c r="H1677" s="449" t="s">
        <v>23597</v>
      </c>
      <c r="I1677" s="449" t="s">
        <v>23342</v>
      </c>
      <c r="J1677" s="449" t="s">
        <v>20164</v>
      </c>
      <c r="K1677" s="915">
        <v>1</v>
      </c>
      <c r="L1677" s="916">
        <v>6</v>
      </c>
      <c r="M1677" s="342">
        <v>42000</v>
      </c>
      <c r="N1677" s="916">
        <v>1</v>
      </c>
      <c r="O1677" s="916">
        <v>6</v>
      </c>
      <c r="P1677" s="342">
        <v>41385.760000000002</v>
      </c>
      <c r="Q1677" s="916">
        <v>1</v>
      </c>
      <c r="R1677" s="916">
        <v>12</v>
      </c>
      <c r="S1677" s="1009">
        <v>84000</v>
      </c>
    </row>
    <row r="1678" spans="1:19" s="30" customFormat="1" ht="23.25">
      <c r="A1678" s="913" t="s">
        <v>1026</v>
      </c>
      <c r="B1678" s="887" t="s">
        <v>280</v>
      </c>
      <c r="C1678" s="887" t="s">
        <v>115</v>
      </c>
      <c r="D1678" s="887" t="s">
        <v>23347</v>
      </c>
      <c r="E1678" s="342">
        <v>2000</v>
      </c>
      <c r="F1678" s="887" t="s">
        <v>23598</v>
      </c>
      <c r="G1678" s="376" t="s">
        <v>23599</v>
      </c>
      <c r="H1678" s="449" t="s">
        <v>23359</v>
      </c>
      <c r="I1678" s="449" t="s">
        <v>19764</v>
      </c>
      <c r="J1678" s="449">
        <v>0</v>
      </c>
      <c r="K1678" s="915">
        <v>1</v>
      </c>
      <c r="L1678" s="916">
        <v>6</v>
      </c>
      <c r="M1678" s="342">
        <v>8899.99</v>
      </c>
      <c r="N1678" s="916"/>
      <c r="O1678" s="916"/>
      <c r="P1678" s="342"/>
      <c r="Q1678" s="916"/>
      <c r="R1678" s="916"/>
      <c r="S1678" s="1009"/>
    </row>
    <row r="1679" spans="1:19" s="30" customFormat="1" ht="23.25">
      <c r="A1679" s="913" t="s">
        <v>1026</v>
      </c>
      <c r="B1679" s="887" t="s">
        <v>280</v>
      </c>
      <c r="C1679" s="887" t="s">
        <v>115</v>
      </c>
      <c r="D1679" s="887" t="s">
        <v>23600</v>
      </c>
      <c r="E1679" s="342">
        <v>13500</v>
      </c>
      <c r="F1679" s="887" t="s">
        <v>23601</v>
      </c>
      <c r="G1679" s="376" t="s">
        <v>23602</v>
      </c>
      <c r="H1679" s="449" t="s">
        <v>19726</v>
      </c>
      <c r="I1679" s="449" t="s">
        <v>23342</v>
      </c>
      <c r="J1679" s="449" t="s">
        <v>19726</v>
      </c>
      <c r="K1679" s="915">
        <v>1</v>
      </c>
      <c r="L1679" s="916">
        <v>6</v>
      </c>
      <c r="M1679" s="342">
        <v>81000</v>
      </c>
      <c r="N1679" s="916">
        <v>1</v>
      </c>
      <c r="O1679" s="916">
        <v>6</v>
      </c>
      <c r="P1679" s="342">
        <v>81000</v>
      </c>
      <c r="Q1679" s="916">
        <v>1</v>
      </c>
      <c r="R1679" s="916">
        <v>12</v>
      </c>
      <c r="S1679" s="1009">
        <v>162000</v>
      </c>
    </row>
    <row r="1680" spans="1:19" s="30" customFormat="1" ht="23.25">
      <c r="A1680" s="913" t="s">
        <v>1026</v>
      </c>
      <c r="B1680" s="887" t="s">
        <v>280</v>
      </c>
      <c r="C1680" s="887" t="s">
        <v>115</v>
      </c>
      <c r="D1680" s="887" t="s">
        <v>23603</v>
      </c>
      <c r="E1680" s="342">
        <v>9000</v>
      </c>
      <c r="F1680" s="887" t="s">
        <v>23604</v>
      </c>
      <c r="G1680" s="376" t="s">
        <v>23605</v>
      </c>
      <c r="H1680" s="449" t="s">
        <v>23367</v>
      </c>
      <c r="I1680" s="449" t="s">
        <v>23342</v>
      </c>
      <c r="J1680" s="449" t="s">
        <v>19786</v>
      </c>
      <c r="K1680" s="915">
        <v>1</v>
      </c>
      <c r="L1680" s="916">
        <v>6</v>
      </c>
      <c r="M1680" s="342">
        <v>54000</v>
      </c>
      <c r="N1680" s="916">
        <v>1</v>
      </c>
      <c r="O1680" s="916">
        <v>6</v>
      </c>
      <c r="P1680" s="342">
        <v>54000</v>
      </c>
      <c r="Q1680" s="916"/>
      <c r="R1680" s="916"/>
      <c r="S1680" s="1009"/>
    </row>
    <row r="1681" spans="1:19" s="30" customFormat="1" ht="23.25">
      <c r="A1681" s="913" t="s">
        <v>1026</v>
      </c>
      <c r="B1681" s="887" t="s">
        <v>280</v>
      </c>
      <c r="C1681" s="887" t="s">
        <v>115</v>
      </c>
      <c r="D1681" s="887" t="s">
        <v>20055</v>
      </c>
      <c r="E1681" s="342">
        <v>9000</v>
      </c>
      <c r="F1681" s="887"/>
      <c r="G1681" s="376" t="s">
        <v>23491</v>
      </c>
      <c r="H1681" s="449">
        <v>0</v>
      </c>
      <c r="I1681" s="449">
        <v>0</v>
      </c>
      <c r="J1681" s="449">
        <v>0</v>
      </c>
      <c r="K1681" s="915"/>
      <c r="L1681" s="916"/>
      <c r="M1681" s="342"/>
      <c r="N1681" s="916"/>
      <c r="O1681" s="916"/>
      <c r="P1681" s="342"/>
      <c r="Q1681" s="916">
        <v>1</v>
      </c>
      <c r="R1681" s="916">
        <v>12</v>
      </c>
      <c r="S1681" s="1009">
        <v>108000</v>
      </c>
    </row>
    <row r="1682" spans="1:19" s="30" customFormat="1" ht="23.25">
      <c r="A1682" s="913" t="s">
        <v>1026</v>
      </c>
      <c r="B1682" s="887" t="s">
        <v>280</v>
      </c>
      <c r="C1682" s="887" t="s">
        <v>115</v>
      </c>
      <c r="D1682" s="887" t="s">
        <v>23606</v>
      </c>
      <c r="E1682" s="342">
        <v>4500</v>
      </c>
      <c r="F1682" s="887" t="s">
        <v>23607</v>
      </c>
      <c r="G1682" s="376" t="s">
        <v>23608</v>
      </c>
      <c r="H1682" s="449" t="s">
        <v>19713</v>
      </c>
      <c r="I1682" s="449" t="s">
        <v>23342</v>
      </c>
      <c r="J1682" s="449" t="s">
        <v>23609</v>
      </c>
      <c r="K1682" s="915">
        <v>1</v>
      </c>
      <c r="L1682" s="916">
        <v>6</v>
      </c>
      <c r="M1682" s="342">
        <v>27000</v>
      </c>
      <c r="N1682" s="916">
        <v>1</v>
      </c>
      <c r="O1682" s="916">
        <v>6</v>
      </c>
      <c r="P1682" s="342">
        <v>27000</v>
      </c>
      <c r="Q1682" s="916">
        <v>1</v>
      </c>
      <c r="R1682" s="916">
        <v>12</v>
      </c>
      <c r="S1682" s="1009">
        <v>54000</v>
      </c>
    </row>
    <row r="1683" spans="1:19" s="30" customFormat="1" ht="23.25">
      <c r="A1683" s="913" t="s">
        <v>1026</v>
      </c>
      <c r="B1683" s="887" t="s">
        <v>280</v>
      </c>
      <c r="C1683" s="887" t="s">
        <v>115</v>
      </c>
      <c r="D1683" s="887" t="s">
        <v>23339</v>
      </c>
      <c r="E1683" s="342">
        <v>2200</v>
      </c>
      <c r="F1683" s="887" t="s">
        <v>23610</v>
      </c>
      <c r="G1683" s="376" t="s">
        <v>23611</v>
      </c>
      <c r="H1683" s="449" t="s">
        <v>19713</v>
      </c>
      <c r="I1683" s="449" t="s">
        <v>23402</v>
      </c>
      <c r="J1683" s="449">
        <v>0</v>
      </c>
      <c r="K1683" s="915">
        <v>1</v>
      </c>
      <c r="L1683" s="916">
        <v>6</v>
      </c>
      <c r="M1683" s="342">
        <v>8800</v>
      </c>
      <c r="N1683" s="916">
        <v>1</v>
      </c>
      <c r="O1683" s="916">
        <v>6</v>
      </c>
      <c r="P1683" s="342">
        <v>12540</v>
      </c>
      <c r="Q1683" s="916">
        <v>1</v>
      </c>
      <c r="R1683" s="916">
        <v>12</v>
      </c>
      <c r="S1683" s="1009">
        <v>26400</v>
      </c>
    </row>
    <row r="1684" spans="1:19" s="30" customFormat="1" ht="23.25">
      <c r="A1684" s="913" t="s">
        <v>1026</v>
      </c>
      <c r="B1684" s="887" t="s">
        <v>280</v>
      </c>
      <c r="C1684" s="887" t="s">
        <v>115</v>
      </c>
      <c r="D1684" s="887" t="s">
        <v>23339</v>
      </c>
      <c r="E1684" s="342">
        <v>2200</v>
      </c>
      <c r="F1684" s="887" t="s">
        <v>23612</v>
      </c>
      <c r="G1684" s="376" t="s">
        <v>23613</v>
      </c>
      <c r="H1684" s="449" t="s">
        <v>23359</v>
      </c>
      <c r="I1684" s="449" t="s">
        <v>23386</v>
      </c>
      <c r="J1684" s="449">
        <v>0</v>
      </c>
      <c r="K1684" s="915">
        <v>1</v>
      </c>
      <c r="L1684" s="916">
        <v>6</v>
      </c>
      <c r="M1684" s="342">
        <v>13200</v>
      </c>
      <c r="N1684" s="916">
        <v>1</v>
      </c>
      <c r="O1684" s="916">
        <v>6</v>
      </c>
      <c r="P1684" s="342">
        <v>13200</v>
      </c>
      <c r="Q1684" s="916">
        <v>1</v>
      </c>
      <c r="R1684" s="916">
        <v>12</v>
      </c>
      <c r="S1684" s="1009">
        <v>26400</v>
      </c>
    </row>
    <row r="1685" spans="1:19" s="30" customFormat="1" ht="23.25">
      <c r="A1685" s="913" t="s">
        <v>1026</v>
      </c>
      <c r="B1685" s="887" t="s">
        <v>280</v>
      </c>
      <c r="C1685" s="887" t="s">
        <v>115</v>
      </c>
      <c r="D1685" s="887" t="s">
        <v>23614</v>
      </c>
      <c r="E1685" s="342">
        <v>6000</v>
      </c>
      <c r="F1685" s="887" t="s">
        <v>23615</v>
      </c>
      <c r="G1685" s="376" t="s">
        <v>23616</v>
      </c>
      <c r="H1685" s="449" t="s">
        <v>23367</v>
      </c>
      <c r="I1685" s="449" t="s">
        <v>23342</v>
      </c>
      <c r="J1685" s="449" t="s">
        <v>19786</v>
      </c>
      <c r="K1685" s="915">
        <v>1</v>
      </c>
      <c r="L1685" s="916">
        <v>6</v>
      </c>
      <c r="M1685" s="342">
        <v>36000</v>
      </c>
      <c r="N1685" s="916">
        <v>1</v>
      </c>
      <c r="O1685" s="916">
        <v>6</v>
      </c>
      <c r="P1685" s="342">
        <v>36000</v>
      </c>
      <c r="Q1685" s="916">
        <v>1</v>
      </c>
      <c r="R1685" s="916">
        <v>12</v>
      </c>
      <c r="S1685" s="1009">
        <v>72000</v>
      </c>
    </row>
    <row r="1686" spans="1:19" s="30" customFormat="1" ht="23.25">
      <c r="A1686" s="913" t="s">
        <v>1026</v>
      </c>
      <c r="B1686" s="887" t="s">
        <v>280</v>
      </c>
      <c r="C1686" s="887" t="s">
        <v>115</v>
      </c>
      <c r="D1686" s="887" t="s">
        <v>23617</v>
      </c>
      <c r="E1686" s="342">
        <v>3000</v>
      </c>
      <c r="F1686" s="887">
        <v>10436566</v>
      </c>
      <c r="G1686" s="376" t="s">
        <v>23618</v>
      </c>
      <c r="H1686" s="449" t="s">
        <v>23359</v>
      </c>
      <c r="I1686" s="449" t="s">
        <v>23386</v>
      </c>
      <c r="J1686" s="449">
        <v>0</v>
      </c>
      <c r="K1686" s="915">
        <v>1</v>
      </c>
      <c r="L1686" s="916">
        <v>6</v>
      </c>
      <c r="M1686" s="342">
        <v>17985.63</v>
      </c>
      <c r="N1686" s="916">
        <v>1</v>
      </c>
      <c r="O1686" s="916">
        <v>6</v>
      </c>
      <c r="P1686" s="342">
        <v>18000</v>
      </c>
      <c r="Q1686" s="916">
        <v>1</v>
      </c>
      <c r="R1686" s="916">
        <v>12</v>
      </c>
      <c r="S1686" s="1009">
        <v>36000</v>
      </c>
    </row>
    <row r="1687" spans="1:19" s="30" customFormat="1" ht="34.9">
      <c r="A1687" s="913" t="s">
        <v>1026</v>
      </c>
      <c r="B1687" s="887" t="s">
        <v>280</v>
      </c>
      <c r="C1687" s="887" t="s">
        <v>115</v>
      </c>
      <c r="D1687" s="887" t="s">
        <v>23619</v>
      </c>
      <c r="E1687" s="342">
        <v>6000</v>
      </c>
      <c r="F1687" s="887" t="s">
        <v>23620</v>
      </c>
      <c r="G1687" s="376" t="s">
        <v>23621</v>
      </c>
      <c r="H1687" s="449" t="s">
        <v>21508</v>
      </c>
      <c r="I1687" s="449" t="s">
        <v>23342</v>
      </c>
      <c r="J1687" s="449" t="s">
        <v>19995</v>
      </c>
      <c r="K1687" s="915">
        <v>1</v>
      </c>
      <c r="L1687" s="916">
        <v>6</v>
      </c>
      <c r="M1687" s="342">
        <v>35967.919999999998</v>
      </c>
      <c r="N1687" s="916">
        <v>1</v>
      </c>
      <c r="O1687" s="916">
        <v>6</v>
      </c>
      <c r="P1687" s="342">
        <v>35942.5</v>
      </c>
      <c r="Q1687" s="916">
        <v>1</v>
      </c>
      <c r="R1687" s="916">
        <v>12</v>
      </c>
      <c r="S1687" s="1009">
        <v>72000</v>
      </c>
    </row>
    <row r="1688" spans="1:19" s="30" customFormat="1" ht="46.5">
      <c r="A1688" s="913" t="s">
        <v>1026</v>
      </c>
      <c r="B1688" s="887" t="s">
        <v>280</v>
      </c>
      <c r="C1688" s="887" t="s">
        <v>115</v>
      </c>
      <c r="D1688" s="887" t="s">
        <v>23622</v>
      </c>
      <c r="E1688" s="342">
        <v>8000</v>
      </c>
      <c r="F1688" s="887" t="s">
        <v>23623</v>
      </c>
      <c r="G1688" s="376" t="s">
        <v>23624</v>
      </c>
      <c r="H1688" s="449" t="s">
        <v>23625</v>
      </c>
      <c r="I1688" s="449" t="s">
        <v>19764</v>
      </c>
      <c r="J1688" s="449">
        <v>0</v>
      </c>
      <c r="K1688" s="915">
        <v>1</v>
      </c>
      <c r="L1688" s="916">
        <v>6</v>
      </c>
      <c r="M1688" s="342">
        <v>47982.78</v>
      </c>
      <c r="N1688" s="916">
        <v>1</v>
      </c>
      <c r="O1688" s="916">
        <v>6</v>
      </c>
      <c r="P1688" s="342">
        <v>47700.53</v>
      </c>
      <c r="Q1688" s="916">
        <v>1</v>
      </c>
      <c r="R1688" s="916">
        <v>12</v>
      </c>
      <c r="S1688" s="1009">
        <v>96000</v>
      </c>
    </row>
    <row r="1689" spans="1:19" s="30" customFormat="1" ht="34.9">
      <c r="A1689" s="913" t="s">
        <v>1026</v>
      </c>
      <c r="B1689" s="887" t="s">
        <v>280</v>
      </c>
      <c r="C1689" s="887" t="s">
        <v>115</v>
      </c>
      <c r="D1689" s="887" t="s">
        <v>23626</v>
      </c>
      <c r="E1689" s="342">
        <v>4500</v>
      </c>
      <c r="F1689" s="887" t="s">
        <v>23627</v>
      </c>
      <c r="G1689" s="376" t="s">
        <v>23628</v>
      </c>
      <c r="H1689" s="449" t="s">
        <v>23354</v>
      </c>
      <c r="I1689" s="449" t="s">
        <v>23402</v>
      </c>
      <c r="J1689" s="449">
        <v>0</v>
      </c>
      <c r="K1689" s="915">
        <v>1</v>
      </c>
      <c r="L1689" s="916">
        <v>6</v>
      </c>
      <c r="M1689" s="342">
        <v>23700.720000000001</v>
      </c>
      <c r="N1689" s="916">
        <v>1</v>
      </c>
      <c r="O1689" s="916">
        <v>6</v>
      </c>
      <c r="P1689" s="342">
        <v>27000</v>
      </c>
      <c r="Q1689" s="916">
        <v>1</v>
      </c>
      <c r="R1689" s="916">
        <v>12</v>
      </c>
      <c r="S1689" s="1009">
        <v>54000</v>
      </c>
    </row>
    <row r="1690" spans="1:19" s="30" customFormat="1" ht="23.25">
      <c r="A1690" s="913" t="s">
        <v>1026</v>
      </c>
      <c r="B1690" s="887" t="s">
        <v>280</v>
      </c>
      <c r="C1690" s="887" t="s">
        <v>115</v>
      </c>
      <c r="D1690" s="887" t="s">
        <v>23629</v>
      </c>
      <c r="E1690" s="342">
        <v>11000</v>
      </c>
      <c r="F1690" s="887" t="s">
        <v>23630</v>
      </c>
      <c r="G1690" s="376" t="s">
        <v>23631</v>
      </c>
      <c r="H1690" s="449" t="s">
        <v>19726</v>
      </c>
      <c r="I1690" s="449" t="s">
        <v>23342</v>
      </c>
      <c r="J1690" s="449" t="s">
        <v>19726</v>
      </c>
      <c r="K1690" s="915">
        <v>1</v>
      </c>
      <c r="L1690" s="916">
        <v>6</v>
      </c>
      <c r="M1690" s="342">
        <v>66000</v>
      </c>
      <c r="N1690" s="916">
        <v>1</v>
      </c>
      <c r="O1690" s="916">
        <v>6</v>
      </c>
      <c r="P1690" s="342">
        <v>66000</v>
      </c>
      <c r="Q1690" s="916">
        <v>1</v>
      </c>
      <c r="R1690" s="916">
        <v>12</v>
      </c>
      <c r="S1690" s="1009">
        <v>132000</v>
      </c>
    </row>
    <row r="1691" spans="1:19" s="30" customFormat="1" ht="23.25">
      <c r="A1691" s="913" t="s">
        <v>1026</v>
      </c>
      <c r="B1691" s="887" t="s">
        <v>280</v>
      </c>
      <c r="C1691" s="887" t="s">
        <v>115</v>
      </c>
      <c r="D1691" s="887" t="s">
        <v>23347</v>
      </c>
      <c r="E1691" s="342">
        <v>2000</v>
      </c>
      <c r="F1691" s="887">
        <v>10731197</v>
      </c>
      <c r="G1691" s="376" t="s">
        <v>23632</v>
      </c>
      <c r="H1691" s="449">
        <v>0</v>
      </c>
      <c r="I1691" s="449" t="s">
        <v>23386</v>
      </c>
      <c r="J1691" s="449" t="s">
        <v>23633</v>
      </c>
      <c r="K1691" s="915">
        <v>1</v>
      </c>
      <c r="L1691" s="916">
        <v>6</v>
      </c>
      <c r="M1691" s="342">
        <v>12000</v>
      </c>
      <c r="N1691" s="916">
        <v>1</v>
      </c>
      <c r="O1691" s="916">
        <v>6</v>
      </c>
      <c r="P1691" s="342">
        <v>12000</v>
      </c>
      <c r="Q1691" s="916">
        <v>1</v>
      </c>
      <c r="R1691" s="916">
        <v>12</v>
      </c>
      <c r="S1691" s="1009">
        <v>24000</v>
      </c>
    </row>
    <row r="1692" spans="1:19" s="30" customFormat="1" ht="23.25">
      <c r="A1692" s="913" t="s">
        <v>1026</v>
      </c>
      <c r="B1692" s="887" t="s">
        <v>280</v>
      </c>
      <c r="C1692" s="887" t="s">
        <v>115</v>
      </c>
      <c r="D1692" s="887" t="s">
        <v>23339</v>
      </c>
      <c r="E1692" s="342">
        <v>2200</v>
      </c>
      <c r="F1692" s="887" t="s">
        <v>23634</v>
      </c>
      <c r="G1692" s="376" t="s">
        <v>23635</v>
      </c>
      <c r="H1692" s="449">
        <v>0</v>
      </c>
      <c r="I1692" s="449" t="s">
        <v>23402</v>
      </c>
      <c r="J1692" s="449" t="s">
        <v>23636</v>
      </c>
      <c r="K1692" s="915">
        <v>1</v>
      </c>
      <c r="L1692" s="916">
        <v>6</v>
      </c>
      <c r="M1692" s="342">
        <v>13200</v>
      </c>
      <c r="N1692" s="916">
        <v>1</v>
      </c>
      <c r="O1692" s="916">
        <v>6</v>
      </c>
      <c r="P1692" s="342">
        <v>13200</v>
      </c>
      <c r="Q1692" s="916">
        <v>1</v>
      </c>
      <c r="R1692" s="916">
        <v>12</v>
      </c>
      <c r="S1692" s="1009">
        <v>26400</v>
      </c>
    </row>
    <row r="1693" spans="1:19" s="30" customFormat="1" ht="23.25">
      <c r="A1693" s="913" t="s">
        <v>1026</v>
      </c>
      <c r="B1693" s="887" t="s">
        <v>280</v>
      </c>
      <c r="C1693" s="887" t="s">
        <v>115</v>
      </c>
      <c r="D1693" s="887" t="s">
        <v>23637</v>
      </c>
      <c r="E1693" s="342">
        <v>6500</v>
      </c>
      <c r="F1693" s="887" t="s">
        <v>23638</v>
      </c>
      <c r="G1693" s="376" t="s">
        <v>23639</v>
      </c>
      <c r="H1693" s="449" t="s">
        <v>19824</v>
      </c>
      <c r="I1693" s="449" t="s">
        <v>23342</v>
      </c>
      <c r="J1693" s="449" t="s">
        <v>19824</v>
      </c>
      <c r="K1693" s="915">
        <v>1</v>
      </c>
      <c r="L1693" s="916">
        <v>6</v>
      </c>
      <c r="M1693" s="342">
        <v>38972.92</v>
      </c>
      <c r="N1693" s="916">
        <v>1</v>
      </c>
      <c r="O1693" s="916">
        <v>6</v>
      </c>
      <c r="P1693" s="342">
        <v>38938.160000000003</v>
      </c>
      <c r="Q1693" s="916">
        <v>1</v>
      </c>
      <c r="R1693" s="916">
        <v>12</v>
      </c>
      <c r="S1693" s="1009">
        <v>78000</v>
      </c>
    </row>
    <row r="1694" spans="1:19" s="30" customFormat="1" ht="46.5">
      <c r="A1694" s="913" t="s">
        <v>1026</v>
      </c>
      <c r="B1694" s="887" t="s">
        <v>280</v>
      </c>
      <c r="C1694" s="887" t="s">
        <v>115</v>
      </c>
      <c r="D1694" s="887" t="s">
        <v>23339</v>
      </c>
      <c r="E1694" s="342">
        <v>2200</v>
      </c>
      <c r="F1694" s="887" t="s">
        <v>23640</v>
      </c>
      <c r="G1694" s="376" t="s">
        <v>23641</v>
      </c>
      <c r="H1694" s="449" t="s">
        <v>23642</v>
      </c>
      <c r="I1694" s="449" t="s">
        <v>19764</v>
      </c>
      <c r="J1694" s="449">
        <v>0</v>
      </c>
      <c r="K1694" s="915">
        <v>1</v>
      </c>
      <c r="L1694" s="916">
        <v>6</v>
      </c>
      <c r="M1694" s="342">
        <v>13200</v>
      </c>
      <c r="N1694" s="916">
        <v>1</v>
      </c>
      <c r="O1694" s="916">
        <v>6</v>
      </c>
      <c r="P1694" s="342">
        <v>13197.399999999998</v>
      </c>
      <c r="Q1694" s="916">
        <v>1</v>
      </c>
      <c r="R1694" s="916">
        <v>12</v>
      </c>
      <c r="S1694" s="1009">
        <v>26400</v>
      </c>
    </row>
    <row r="1695" spans="1:19" s="30" customFormat="1" ht="28.8" customHeight="1">
      <c r="A1695" s="913" t="s">
        <v>1026</v>
      </c>
      <c r="B1695" s="887" t="s">
        <v>280</v>
      </c>
      <c r="C1695" s="887" t="s">
        <v>115</v>
      </c>
      <c r="D1695" s="887" t="s">
        <v>23396</v>
      </c>
      <c r="E1695" s="342">
        <v>4000</v>
      </c>
      <c r="F1695" s="887" t="s">
        <v>23643</v>
      </c>
      <c r="G1695" s="376" t="s">
        <v>23644</v>
      </c>
      <c r="H1695" s="449" t="s">
        <v>19713</v>
      </c>
      <c r="I1695" s="449" t="s">
        <v>23342</v>
      </c>
      <c r="J1695" s="449" t="s">
        <v>19733</v>
      </c>
      <c r="K1695" s="915">
        <v>1</v>
      </c>
      <c r="L1695" s="916">
        <v>6</v>
      </c>
      <c r="M1695" s="342">
        <v>24000</v>
      </c>
      <c r="N1695" s="916">
        <v>1</v>
      </c>
      <c r="O1695" s="916">
        <v>6</v>
      </c>
      <c r="P1695" s="342">
        <v>24000</v>
      </c>
      <c r="Q1695" s="916">
        <v>1</v>
      </c>
      <c r="R1695" s="916">
        <v>12</v>
      </c>
      <c r="S1695" s="1009">
        <v>48000</v>
      </c>
    </row>
    <row r="1696" spans="1:19" s="30" customFormat="1" ht="28.8" customHeight="1">
      <c r="A1696" s="913" t="s">
        <v>1026</v>
      </c>
      <c r="B1696" s="887" t="s">
        <v>280</v>
      </c>
      <c r="C1696" s="887" t="s">
        <v>115</v>
      </c>
      <c r="D1696" s="887" t="s">
        <v>23645</v>
      </c>
      <c r="E1696" s="342">
        <v>11000</v>
      </c>
      <c r="F1696" s="887" t="s">
        <v>23646</v>
      </c>
      <c r="G1696" s="376" t="s">
        <v>23647</v>
      </c>
      <c r="H1696" s="449" t="s">
        <v>19791</v>
      </c>
      <c r="I1696" s="449" t="s">
        <v>23342</v>
      </c>
      <c r="J1696" s="449" t="s">
        <v>19791</v>
      </c>
      <c r="K1696" s="915">
        <v>1</v>
      </c>
      <c r="L1696" s="916">
        <v>6</v>
      </c>
      <c r="M1696" s="342">
        <v>65991.600000000006</v>
      </c>
      <c r="N1696" s="916">
        <v>1</v>
      </c>
      <c r="O1696" s="916">
        <v>6</v>
      </c>
      <c r="P1696" s="342">
        <v>65968.679999999993</v>
      </c>
      <c r="Q1696" s="916">
        <v>1</v>
      </c>
      <c r="R1696" s="916">
        <v>12</v>
      </c>
      <c r="S1696" s="1009">
        <v>132000</v>
      </c>
    </row>
    <row r="1697" spans="1:19" s="30" customFormat="1" ht="34.9">
      <c r="A1697" s="913" t="s">
        <v>1026</v>
      </c>
      <c r="B1697" s="887" t="s">
        <v>280</v>
      </c>
      <c r="C1697" s="887" t="s">
        <v>115</v>
      </c>
      <c r="D1697" s="887" t="s">
        <v>23339</v>
      </c>
      <c r="E1697" s="342">
        <v>2200</v>
      </c>
      <c r="F1697" s="887">
        <v>70788722</v>
      </c>
      <c r="G1697" s="376" t="s">
        <v>23648</v>
      </c>
      <c r="H1697" s="449" t="s">
        <v>23649</v>
      </c>
      <c r="I1697" s="449" t="s">
        <v>23342</v>
      </c>
      <c r="J1697" s="449" t="s">
        <v>23650</v>
      </c>
      <c r="K1697" s="915"/>
      <c r="L1697" s="916"/>
      <c r="M1697" s="342"/>
      <c r="N1697" s="916">
        <v>1</v>
      </c>
      <c r="O1697" s="916">
        <v>3</v>
      </c>
      <c r="P1697" s="342">
        <v>5230.9500000000007</v>
      </c>
      <c r="Q1697" s="916">
        <v>1</v>
      </c>
      <c r="R1697" s="916">
        <v>12</v>
      </c>
      <c r="S1697" s="1009">
        <v>26400</v>
      </c>
    </row>
    <row r="1698" spans="1:19" s="30" customFormat="1" ht="23.25">
      <c r="A1698" s="913" t="s">
        <v>1026</v>
      </c>
      <c r="B1698" s="887" t="s">
        <v>280</v>
      </c>
      <c r="C1698" s="887" t="s">
        <v>115</v>
      </c>
      <c r="D1698" s="887" t="s">
        <v>23388</v>
      </c>
      <c r="E1698" s="342">
        <v>2000</v>
      </c>
      <c r="F1698" s="887" t="s">
        <v>23651</v>
      </c>
      <c r="G1698" s="376" t="s">
        <v>23652</v>
      </c>
      <c r="H1698" s="449">
        <v>0</v>
      </c>
      <c r="I1698" s="449">
        <v>0</v>
      </c>
      <c r="J1698" s="449" t="s">
        <v>23345</v>
      </c>
      <c r="K1698" s="915">
        <v>1</v>
      </c>
      <c r="L1698" s="916">
        <v>6</v>
      </c>
      <c r="M1698" s="342">
        <v>12000</v>
      </c>
      <c r="N1698" s="916">
        <v>1</v>
      </c>
      <c r="O1698" s="916">
        <v>6</v>
      </c>
      <c r="P1698" s="342">
        <v>12000</v>
      </c>
      <c r="Q1698" s="916">
        <v>1</v>
      </c>
      <c r="R1698" s="916">
        <v>12</v>
      </c>
      <c r="S1698" s="1009">
        <v>24000</v>
      </c>
    </row>
    <row r="1699" spans="1:19" s="30" customFormat="1" ht="23.25">
      <c r="A1699" s="913" t="s">
        <v>1026</v>
      </c>
      <c r="B1699" s="887" t="s">
        <v>280</v>
      </c>
      <c r="C1699" s="887" t="s">
        <v>115</v>
      </c>
      <c r="D1699" s="887" t="s">
        <v>23653</v>
      </c>
      <c r="E1699" s="342">
        <v>7000</v>
      </c>
      <c r="F1699" s="887" t="s">
        <v>23654</v>
      </c>
      <c r="G1699" s="376" t="s">
        <v>23655</v>
      </c>
      <c r="H1699" s="449" t="s">
        <v>19726</v>
      </c>
      <c r="I1699" s="449" t="s">
        <v>23402</v>
      </c>
      <c r="J1699" s="449"/>
      <c r="K1699" s="915">
        <v>1</v>
      </c>
      <c r="L1699" s="916">
        <v>6</v>
      </c>
      <c r="M1699" s="342">
        <v>42000</v>
      </c>
      <c r="N1699" s="916">
        <v>1</v>
      </c>
      <c r="O1699" s="916">
        <v>6</v>
      </c>
      <c r="P1699" s="342">
        <v>42000</v>
      </c>
      <c r="Q1699" s="916">
        <v>1</v>
      </c>
      <c r="R1699" s="916">
        <v>12</v>
      </c>
      <c r="S1699" s="1009">
        <v>84000</v>
      </c>
    </row>
    <row r="1700" spans="1:19" s="30" customFormat="1" ht="23.25">
      <c r="A1700" s="913" t="s">
        <v>1026</v>
      </c>
      <c r="B1700" s="887" t="s">
        <v>280</v>
      </c>
      <c r="C1700" s="887" t="s">
        <v>115</v>
      </c>
      <c r="D1700" s="887" t="s">
        <v>23347</v>
      </c>
      <c r="E1700" s="342">
        <v>2000</v>
      </c>
      <c r="F1700" s="887" t="s">
        <v>23656</v>
      </c>
      <c r="G1700" s="376" t="s">
        <v>23657</v>
      </c>
      <c r="H1700" s="449" t="s">
        <v>23345</v>
      </c>
      <c r="I1700" s="449" t="s">
        <v>23402</v>
      </c>
      <c r="J1700" s="449" t="s">
        <v>23345</v>
      </c>
      <c r="K1700" s="915">
        <v>1</v>
      </c>
      <c r="L1700" s="916">
        <v>6</v>
      </c>
      <c r="M1700" s="342">
        <v>3800</v>
      </c>
      <c r="N1700" s="916">
        <v>1</v>
      </c>
      <c r="O1700" s="916">
        <v>6</v>
      </c>
      <c r="P1700" s="342">
        <v>11968.47</v>
      </c>
      <c r="Q1700" s="916">
        <v>1</v>
      </c>
      <c r="R1700" s="916">
        <v>12</v>
      </c>
      <c r="S1700" s="1009">
        <v>24000</v>
      </c>
    </row>
    <row r="1701" spans="1:19" s="30" customFormat="1" ht="23.25">
      <c r="A1701" s="913" t="s">
        <v>1026</v>
      </c>
      <c r="B1701" s="887" t="s">
        <v>280</v>
      </c>
      <c r="C1701" s="887" t="s">
        <v>115</v>
      </c>
      <c r="D1701" s="887" t="s">
        <v>23339</v>
      </c>
      <c r="E1701" s="342">
        <v>2200</v>
      </c>
      <c r="F1701" s="887" t="s">
        <v>23658</v>
      </c>
      <c r="G1701" s="376" t="s">
        <v>23659</v>
      </c>
      <c r="H1701" s="449" t="s">
        <v>23448</v>
      </c>
      <c r="I1701" s="449" t="s">
        <v>19764</v>
      </c>
      <c r="J1701" s="449">
        <v>0</v>
      </c>
      <c r="K1701" s="915">
        <v>1</v>
      </c>
      <c r="L1701" s="916">
        <v>6</v>
      </c>
      <c r="M1701" s="342">
        <v>13198.17</v>
      </c>
      <c r="N1701" s="916">
        <v>1</v>
      </c>
      <c r="O1701" s="916">
        <v>6</v>
      </c>
      <c r="P1701" s="342">
        <v>13162.56</v>
      </c>
      <c r="Q1701" s="916">
        <v>1</v>
      </c>
      <c r="R1701" s="916">
        <v>12</v>
      </c>
      <c r="S1701" s="1009">
        <v>26400</v>
      </c>
    </row>
    <row r="1702" spans="1:19" s="30" customFormat="1" ht="23.25">
      <c r="A1702" s="913" t="s">
        <v>1026</v>
      </c>
      <c r="B1702" s="887" t="s">
        <v>280</v>
      </c>
      <c r="C1702" s="887" t="s">
        <v>115</v>
      </c>
      <c r="D1702" s="887" t="s">
        <v>19951</v>
      </c>
      <c r="E1702" s="342">
        <v>2000</v>
      </c>
      <c r="F1702" s="887" t="s">
        <v>23660</v>
      </c>
      <c r="G1702" s="376" t="s">
        <v>23661</v>
      </c>
      <c r="H1702" s="449" t="s">
        <v>19726</v>
      </c>
      <c r="I1702" s="449" t="s">
        <v>19764</v>
      </c>
      <c r="J1702" s="449">
        <v>0</v>
      </c>
      <c r="K1702" s="915">
        <v>1</v>
      </c>
      <c r="L1702" s="916">
        <v>6</v>
      </c>
      <c r="M1702" s="342">
        <v>11966.66</v>
      </c>
      <c r="N1702" s="916">
        <v>1</v>
      </c>
      <c r="O1702" s="916">
        <v>6</v>
      </c>
      <c r="P1702" s="342">
        <v>12000</v>
      </c>
      <c r="Q1702" s="916">
        <v>1</v>
      </c>
      <c r="R1702" s="916">
        <v>12</v>
      </c>
      <c r="S1702" s="1009">
        <v>24000</v>
      </c>
    </row>
    <row r="1703" spans="1:19" s="30" customFormat="1" ht="32.450000000000003" customHeight="1">
      <c r="A1703" s="913" t="s">
        <v>1026</v>
      </c>
      <c r="B1703" s="887" t="s">
        <v>280</v>
      </c>
      <c r="C1703" s="887" t="s">
        <v>115</v>
      </c>
      <c r="D1703" s="887" t="s">
        <v>23662</v>
      </c>
      <c r="E1703" s="342">
        <v>4500</v>
      </c>
      <c r="F1703" s="887" t="s">
        <v>23663</v>
      </c>
      <c r="G1703" s="376" t="s">
        <v>23664</v>
      </c>
      <c r="H1703" s="449">
        <v>0</v>
      </c>
      <c r="I1703" s="449">
        <v>0</v>
      </c>
      <c r="J1703" s="449" t="s">
        <v>23665</v>
      </c>
      <c r="K1703" s="915">
        <v>1</v>
      </c>
      <c r="L1703" s="916">
        <v>6</v>
      </c>
      <c r="M1703" s="342">
        <v>27000</v>
      </c>
      <c r="N1703" s="916">
        <v>1</v>
      </c>
      <c r="O1703" s="916">
        <v>6</v>
      </c>
      <c r="P1703" s="342">
        <v>27000</v>
      </c>
      <c r="Q1703" s="916">
        <v>1</v>
      </c>
      <c r="R1703" s="916">
        <v>12</v>
      </c>
      <c r="S1703" s="1009">
        <v>54000</v>
      </c>
    </row>
    <row r="1704" spans="1:19" s="30" customFormat="1" ht="23.25">
      <c r="A1704" s="913" t="s">
        <v>1026</v>
      </c>
      <c r="B1704" s="887" t="s">
        <v>280</v>
      </c>
      <c r="C1704" s="887" t="s">
        <v>115</v>
      </c>
      <c r="D1704" s="887" t="s">
        <v>23666</v>
      </c>
      <c r="E1704" s="342">
        <v>13500</v>
      </c>
      <c r="F1704" s="887" t="s">
        <v>23667</v>
      </c>
      <c r="G1704" s="376" t="s">
        <v>23668</v>
      </c>
      <c r="H1704" s="449" t="s">
        <v>19713</v>
      </c>
      <c r="I1704" s="449" t="s">
        <v>23342</v>
      </c>
      <c r="J1704" s="449" t="s">
        <v>19733</v>
      </c>
      <c r="K1704" s="915">
        <v>1</v>
      </c>
      <c r="L1704" s="916">
        <v>6</v>
      </c>
      <c r="M1704" s="342">
        <v>81000</v>
      </c>
      <c r="N1704" s="916">
        <v>1</v>
      </c>
      <c r="O1704" s="916">
        <v>6</v>
      </c>
      <c r="P1704" s="342">
        <v>81000</v>
      </c>
      <c r="Q1704" s="916">
        <v>1</v>
      </c>
      <c r="R1704" s="916">
        <v>12</v>
      </c>
      <c r="S1704" s="1009">
        <v>162000</v>
      </c>
    </row>
    <row r="1705" spans="1:19" s="30" customFormat="1" ht="23.25">
      <c r="A1705" s="913" t="s">
        <v>1026</v>
      </c>
      <c r="B1705" s="887" t="s">
        <v>280</v>
      </c>
      <c r="C1705" s="887" t="s">
        <v>115</v>
      </c>
      <c r="D1705" s="887" t="s">
        <v>23339</v>
      </c>
      <c r="E1705" s="342">
        <v>2200</v>
      </c>
      <c r="F1705" s="887" t="s">
        <v>23669</v>
      </c>
      <c r="G1705" s="376" t="s">
        <v>23670</v>
      </c>
      <c r="H1705" s="449" t="s">
        <v>19713</v>
      </c>
      <c r="I1705" s="449" t="s">
        <v>23386</v>
      </c>
      <c r="J1705" s="449"/>
      <c r="K1705" s="915">
        <v>1</v>
      </c>
      <c r="L1705" s="916">
        <v>6</v>
      </c>
      <c r="M1705" s="342">
        <v>13198.619999999999</v>
      </c>
      <c r="N1705" s="916">
        <v>1</v>
      </c>
      <c r="O1705" s="916">
        <v>6</v>
      </c>
      <c r="P1705" s="342">
        <v>13195.42</v>
      </c>
      <c r="Q1705" s="916">
        <v>1</v>
      </c>
      <c r="R1705" s="916">
        <v>12</v>
      </c>
      <c r="S1705" s="1009">
        <v>26400</v>
      </c>
    </row>
    <row r="1706" spans="1:19" s="30" customFormat="1" ht="23.25">
      <c r="A1706" s="913" t="s">
        <v>1026</v>
      </c>
      <c r="B1706" s="887" t="s">
        <v>280</v>
      </c>
      <c r="C1706" s="887" t="s">
        <v>115</v>
      </c>
      <c r="D1706" s="887" t="s">
        <v>23671</v>
      </c>
      <c r="E1706" s="342">
        <v>7000</v>
      </c>
      <c r="F1706" s="887" t="s">
        <v>23672</v>
      </c>
      <c r="G1706" s="376" t="s">
        <v>23673</v>
      </c>
      <c r="H1706" s="449" t="s">
        <v>19720</v>
      </c>
      <c r="I1706" s="449" t="s">
        <v>23342</v>
      </c>
      <c r="J1706" s="449" t="s">
        <v>19720</v>
      </c>
      <c r="K1706" s="915">
        <v>1</v>
      </c>
      <c r="L1706" s="916">
        <v>6</v>
      </c>
      <c r="M1706" s="342">
        <v>42000</v>
      </c>
      <c r="N1706" s="916">
        <v>1</v>
      </c>
      <c r="O1706" s="916">
        <v>6</v>
      </c>
      <c r="P1706" s="342">
        <v>42000</v>
      </c>
      <c r="Q1706" s="916">
        <v>1</v>
      </c>
      <c r="R1706" s="916">
        <v>12</v>
      </c>
      <c r="S1706" s="1009">
        <v>84000</v>
      </c>
    </row>
    <row r="1707" spans="1:19" s="30" customFormat="1" ht="23.25">
      <c r="A1707" s="913" t="s">
        <v>1026</v>
      </c>
      <c r="B1707" s="887" t="s">
        <v>280</v>
      </c>
      <c r="C1707" s="887" t="s">
        <v>115</v>
      </c>
      <c r="D1707" s="887" t="s">
        <v>23339</v>
      </c>
      <c r="E1707" s="342">
        <v>2200</v>
      </c>
      <c r="F1707" s="887">
        <v>40255102</v>
      </c>
      <c r="G1707" s="376" t="s">
        <v>23674</v>
      </c>
      <c r="H1707" s="449" t="s">
        <v>19729</v>
      </c>
      <c r="I1707" s="449" t="s">
        <v>19764</v>
      </c>
      <c r="J1707" s="449"/>
      <c r="K1707" s="915">
        <v>1</v>
      </c>
      <c r="L1707" s="916">
        <v>6</v>
      </c>
      <c r="M1707" s="342">
        <v>13200</v>
      </c>
      <c r="N1707" s="916">
        <v>1</v>
      </c>
      <c r="O1707" s="916">
        <v>6</v>
      </c>
      <c r="P1707" s="342">
        <v>11220</v>
      </c>
      <c r="Q1707" s="916"/>
      <c r="R1707" s="916"/>
      <c r="S1707" s="1009"/>
    </row>
    <row r="1708" spans="1:19" s="30" customFormat="1" ht="30" customHeight="1">
      <c r="A1708" s="913" t="s">
        <v>1026</v>
      </c>
      <c r="B1708" s="887" t="s">
        <v>280</v>
      </c>
      <c r="C1708" s="887" t="s">
        <v>115</v>
      </c>
      <c r="D1708" s="887" t="s">
        <v>23675</v>
      </c>
      <c r="E1708" s="342">
        <v>6500</v>
      </c>
      <c r="F1708" s="887" t="s">
        <v>23676</v>
      </c>
      <c r="G1708" s="376" t="s">
        <v>23677</v>
      </c>
      <c r="H1708" s="449" t="s">
        <v>20904</v>
      </c>
      <c r="I1708" s="449" t="s">
        <v>23342</v>
      </c>
      <c r="J1708" s="449" t="s">
        <v>19811</v>
      </c>
      <c r="K1708" s="915">
        <v>1</v>
      </c>
      <c r="L1708" s="916">
        <v>6</v>
      </c>
      <c r="M1708" s="342">
        <v>39000</v>
      </c>
      <c r="N1708" s="916">
        <v>1</v>
      </c>
      <c r="O1708" s="916">
        <v>6</v>
      </c>
      <c r="P1708" s="342">
        <v>38783.33</v>
      </c>
      <c r="Q1708" s="916">
        <v>1</v>
      </c>
      <c r="R1708" s="916">
        <v>12</v>
      </c>
      <c r="S1708" s="1009">
        <v>78000</v>
      </c>
    </row>
    <row r="1709" spans="1:19" s="30" customFormat="1" ht="34.9">
      <c r="A1709" s="913" t="s">
        <v>1026</v>
      </c>
      <c r="B1709" s="887" t="s">
        <v>280</v>
      </c>
      <c r="C1709" s="887" t="s">
        <v>115</v>
      </c>
      <c r="D1709" s="887" t="s">
        <v>20554</v>
      </c>
      <c r="E1709" s="342">
        <v>6000</v>
      </c>
      <c r="F1709" s="887" t="s">
        <v>23678</v>
      </c>
      <c r="G1709" s="376" t="s">
        <v>23679</v>
      </c>
      <c r="H1709" s="449" t="s">
        <v>23680</v>
      </c>
      <c r="I1709" s="449" t="s">
        <v>23342</v>
      </c>
      <c r="J1709" s="449" t="s">
        <v>23681</v>
      </c>
      <c r="K1709" s="915">
        <v>1</v>
      </c>
      <c r="L1709" s="916">
        <v>6</v>
      </c>
      <c r="M1709" s="342">
        <v>37481.29</v>
      </c>
      <c r="N1709" s="916">
        <v>1</v>
      </c>
      <c r="O1709" s="916">
        <v>6</v>
      </c>
      <c r="P1709" s="342">
        <v>27311.41</v>
      </c>
      <c r="Q1709" s="916">
        <v>1</v>
      </c>
      <c r="R1709" s="916">
        <v>12</v>
      </c>
      <c r="S1709" s="1009">
        <v>72000</v>
      </c>
    </row>
    <row r="1710" spans="1:19" s="30" customFormat="1" ht="23.25">
      <c r="A1710" s="913" t="s">
        <v>1026</v>
      </c>
      <c r="B1710" s="887" t="s">
        <v>280</v>
      </c>
      <c r="C1710" s="887" t="s">
        <v>115</v>
      </c>
      <c r="D1710" s="887" t="s">
        <v>23339</v>
      </c>
      <c r="E1710" s="342">
        <v>2200</v>
      </c>
      <c r="F1710" s="887"/>
      <c r="G1710" s="376" t="s">
        <v>23491</v>
      </c>
      <c r="H1710" s="449">
        <v>0</v>
      </c>
      <c r="I1710" s="449">
        <v>0</v>
      </c>
      <c r="J1710" s="449">
        <v>0</v>
      </c>
      <c r="K1710" s="915"/>
      <c r="L1710" s="916"/>
      <c r="M1710" s="342"/>
      <c r="N1710" s="916"/>
      <c r="O1710" s="916"/>
      <c r="P1710" s="342"/>
      <c r="Q1710" s="916">
        <v>1</v>
      </c>
      <c r="R1710" s="916">
        <v>12</v>
      </c>
      <c r="S1710" s="1009">
        <v>19258</v>
      </c>
    </row>
    <row r="1711" spans="1:19" s="242" customFormat="1" ht="21" customHeight="1">
      <c r="A1711" s="245" t="s">
        <v>10</v>
      </c>
      <c r="B1711" s="918"/>
      <c r="C1711" s="918"/>
      <c r="D1711" s="918"/>
      <c r="E1711" s="1022"/>
      <c r="F1711" s="918"/>
      <c r="G1711" s="1031"/>
      <c r="H1711" s="918"/>
      <c r="I1711" s="918"/>
      <c r="J1711" s="918"/>
      <c r="K1711" s="919"/>
      <c r="L1711" s="919"/>
      <c r="M1711" s="999">
        <f>SUM(M6:M1710)</f>
        <v>88998927.103333399</v>
      </c>
      <c r="N1711" s="919"/>
      <c r="O1711" s="919"/>
      <c r="P1711" s="999">
        <f>SUM(P6:P1710)</f>
        <v>52900106.639999993</v>
      </c>
      <c r="Q1711" s="920"/>
      <c r="R1711" s="920"/>
      <c r="S1711" s="1010">
        <f>SUM(S6:S1710)</f>
        <v>125739112</v>
      </c>
    </row>
    <row r="1712" spans="1:19" ht="20.45" customHeight="1">
      <c r="A1712" s="1405" t="s">
        <v>458</v>
      </c>
      <c r="B1712" s="1406"/>
      <c r="C1712" s="1406"/>
      <c r="D1712" s="1406"/>
      <c r="E1712" s="1406"/>
      <c r="F1712" s="1406"/>
      <c r="G1712" s="1406"/>
      <c r="H1712" s="1406"/>
      <c r="I1712" s="1406"/>
      <c r="J1712" s="1406"/>
      <c r="K1712" s="1406"/>
      <c r="L1712" s="1406"/>
      <c r="M1712" s="1406"/>
      <c r="N1712" s="1406"/>
      <c r="O1712" s="1406"/>
      <c r="P1712" s="1406"/>
      <c r="Q1712" s="1406"/>
      <c r="R1712" s="1406"/>
      <c r="S1712" s="1407"/>
    </row>
    <row r="1713" spans="1:19" s="889" customFormat="1" ht="35" customHeight="1">
      <c r="A1713" s="913" t="s">
        <v>1027</v>
      </c>
      <c r="B1713" s="887" t="s">
        <v>280</v>
      </c>
      <c r="C1713" s="887" t="s">
        <v>115</v>
      </c>
      <c r="D1713" s="887" t="s">
        <v>23683</v>
      </c>
      <c r="E1713" s="342">
        <v>5000</v>
      </c>
      <c r="F1713" s="887" t="s">
        <v>23684</v>
      </c>
      <c r="G1713" s="656" t="s">
        <v>23685</v>
      </c>
      <c r="H1713" s="886" t="s">
        <v>23686</v>
      </c>
      <c r="I1713" s="886" t="s">
        <v>19773</v>
      </c>
      <c r="J1713" s="886" t="s">
        <v>23686</v>
      </c>
      <c r="K1713" s="921">
        <v>1</v>
      </c>
      <c r="L1713" s="921">
        <v>12</v>
      </c>
      <c r="M1713" s="802">
        <v>60000</v>
      </c>
      <c r="N1713" s="921">
        <v>1</v>
      </c>
      <c r="O1713" s="922">
        <v>6</v>
      </c>
      <c r="P1713" s="802">
        <v>30000</v>
      </c>
      <c r="Q1713" s="921" t="s">
        <v>23687</v>
      </c>
      <c r="R1713" s="922">
        <v>12</v>
      </c>
      <c r="S1713" s="1008">
        <v>60000</v>
      </c>
    </row>
    <row r="1714" spans="1:19" s="889" customFormat="1" ht="35" customHeight="1">
      <c r="A1714" s="913" t="s">
        <v>1027</v>
      </c>
      <c r="B1714" s="887" t="s">
        <v>280</v>
      </c>
      <c r="C1714" s="887" t="s">
        <v>115</v>
      </c>
      <c r="D1714" s="887" t="s">
        <v>23688</v>
      </c>
      <c r="E1714" s="342">
        <v>1700</v>
      </c>
      <c r="F1714" s="923" t="s">
        <v>23689</v>
      </c>
      <c r="G1714" s="656" t="s">
        <v>23690</v>
      </c>
      <c r="H1714" s="886" t="s">
        <v>23691</v>
      </c>
      <c r="I1714" s="886" t="s">
        <v>19773</v>
      </c>
      <c r="J1714" s="886" t="s">
        <v>23691</v>
      </c>
      <c r="K1714" s="797"/>
      <c r="L1714" s="797"/>
      <c r="M1714" s="802">
        <v>0</v>
      </c>
      <c r="N1714" s="921">
        <v>2</v>
      </c>
      <c r="O1714" s="921">
        <v>1</v>
      </c>
      <c r="P1714" s="802">
        <v>1246.6600000000001</v>
      </c>
      <c r="Q1714" s="921" t="s">
        <v>23687</v>
      </c>
      <c r="R1714" s="922">
        <v>12</v>
      </c>
      <c r="S1714" s="1008">
        <v>20400</v>
      </c>
    </row>
    <row r="1715" spans="1:19" s="889" customFormat="1" ht="35" customHeight="1">
      <c r="A1715" s="913" t="s">
        <v>1027</v>
      </c>
      <c r="B1715" s="887" t="s">
        <v>280</v>
      </c>
      <c r="C1715" s="887" t="s">
        <v>115</v>
      </c>
      <c r="D1715" s="887" t="s">
        <v>23692</v>
      </c>
      <c r="E1715" s="342">
        <v>1600</v>
      </c>
      <c r="F1715" s="887" t="s">
        <v>23693</v>
      </c>
      <c r="G1715" s="656" t="s">
        <v>23694</v>
      </c>
      <c r="H1715" s="886" t="s">
        <v>388</v>
      </c>
      <c r="I1715" s="886" t="s">
        <v>388</v>
      </c>
      <c r="J1715" s="886" t="s">
        <v>19829</v>
      </c>
      <c r="K1715" s="921">
        <v>1</v>
      </c>
      <c r="L1715" s="921" t="s">
        <v>23695</v>
      </c>
      <c r="M1715" s="802">
        <v>19200</v>
      </c>
      <c r="N1715" s="921">
        <v>1</v>
      </c>
      <c r="O1715" s="922">
        <v>6</v>
      </c>
      <c r="P1715" s="802">
        <v>9600</v>
      </c>
      <c r="Q1715" s="921" t="s">
        <v>23687</v>
      </c>
      <c r="R1715" s="922">
        <v>12</v>
      </c>
      <c r="S1715" s="1008">
        <v>19200</v>
      </c>
    </row>
    <row r="1716" spans="1:19" s="889" customFormat="1" ht="35" customHeight="1">
      <c r="A1716" s="913" t="s">
        <v>1027</v>
      </c>
      <c r="B1716" s="887" t="s">
        <v>280</v>
      </c>
      <c r="C1716" s="887" t="s">
        <v>115</v>
      </c>
      <c r="D1716" s="887" t="s">
        <v>23696</v>
      </c>
      <c r="E1716" s="342">
        <v>4900</v>
      </c>
      <c r="F1716" s="887" t="s">
        <v>23697</v>
      </c>
      <c r="G1716" s="656" t="s">
        <v>23698</v>
      </c>
      <c r="H1716" s="886" t="s">
        <v>19988</v>
      </c>
      <c r="I1716" s="886" t="s">
        <v>19773</v>
      </c>
      <c r="J1716" s="886" t="s">
        <v>19988</v>
      </c>
      <c r="K1716" s="921">
        <v>1</v>
      </c>
      <c r="L1716" s="921">
        <v>12</v>
      </c>
      <c r="M1716" s="802">
        <v>58800</v>
      </c>
      <c r="N1716" s="921">
        <v>1</v>
      </c>
      <c r="O1716" s="922">
        <v>6</v>
      </c>
      <c r="P1716" s="802">
        <v>29400</v>
      </c>
      <c r="Q1716" s="921" t="s">
        <v>23687</v>
      </c>
      <c r="R1716" s="922">
        <v>12</v>
      </c>
      <c r="S1716" s="1008">
        <v>58800</v>
      </c>
    </row>
    <row r="1717" spans="1:19" s="889" customFormat="1" ht="35" customHeight="1">
      <c r="A1717" s="913" t="s">
        <v>1027</v>
      </c>
      <c r="B1717" s="887" t="s">
        <v>280</v>
      </c>
      <c r="C1717" s="887" t="s">
        <v>115</v>
      </c>
      <c r="D1717" s="887" t="s">
        <v>23699</v>
      </c>
      <c r="E1717" s="342">
        <v>1700</v>
      </c>
      <c r="F1717" s="887" t="s">
        <v>23700</v>
      </c>
      <c r="G1717" s="656" t="s">
        <v>23701</v>
      </c>
      <c r="H1717" s="886" t="s">
        <v>23702</v>
      </c>
      <c r="I1717" s="886" t="s">
        <v>19773</v>
      </c>
      <c r="J1717" s="886" t="s">
        <v>23702</v>
      </c>
      <c r="K1717" s="921">
        <v>1</v>
      </c>
      <c r="L1717" s="921" t="s">
        <v>23695</v>
      </c>
      <c r="M1717" s="802">
        <v>20400</v>
      </c>
      <c r="N1717" s="921">
        <v>1</v>
      </c>
      <c r="O1717" s="922">
        <v>6</v>
      </c>
      <c r="P1717" s="802">
        <v>10200</v>
      </c>
      <c r="Q1717" s="921" t="s">
        <v>23687</v>
      </c>
      <c r="R1717" s="922">
        <v>12</v>
      </c>
      <c r="S1717" s="1008">
        <v>20400</v>
      </c>
    </row>
    <row r="1718" spans="1:19" s="889" customFormat="1" ht="35" customHeight="1">
      <c r="A1718" s="913" t="s">
        <v>1027</v>
      </c>
      <c r="B1718" s="887" t="s">
        <v>280</v>
      </c>
      <c r="C1718" s="887" t="s">
        <v>115</v>
      </c>
      <c r="D1718" s="797" t="s">
        <v>23703</v>
      </c>
      <c r="E1718" s="802">
        <v>1850</v>
      </c>
      <c r="F1718" s="797" t="s">
        <v>23704</v>
      </c>
      <c r="G1718" s="656" t="s">
        <v>23705</v>
      </c>
      <c r="H1718" s="886" t="s">
        <v>19988</v>
      </c>
      <c r="I1718" s="886" t="s">
        <v>19764</v>
      </c>
      <c r="J1718" s="886" t="s">
        <v>19988</v>
      </c>
      <c r="K1718" s="921">
        <v>1</v>
      </c>
      <c r="L1718" s="921" t="s">
        <v>23695</v>
      </c>
      <c r="M1718" s="802">
        <v>22200</v>
      </c>
      <c r="N1718" s="921">
        <v>1</v>
      </c>
      <c r="O1718" s="922">
        <v>6</v>
      </c>
      <c r="P1718" s="802">
        <v>11100</v>
      </c>
      <c r="Q1718" s="921" t="s">
        <v>23687</v>
      </c>
      <c r="R1718" s="922">
        <v>12</v>
      </c>
      <c r="S1718" s="1008">
        <v>22200</v>
      </c>
    </row>
    <row r="1719" spans="1:19" s="889" customFormat="1" ht="35" customHeight="1">
      <c r="A1719" s="913" t="s">
        <v>1027</v>
      </c>
      <c r="B1719" s="887" t="s">
        <v>280</v>
      </c>
      <c r="C1719" s="887" t="s">
        <v>115</v>
      </c>
      <c r="D1719" s="887" t="s">
        <v>23706</v>
      </c>
      <c r="E1719" s="342">
        <v>2200</v>
      </c>
      <c r="F1719" s="887" t="s">
        <v>23707</v>
      </c>
      <c r="G1719" s="656" t="s">
        <v>23708</v>
      </c>
      <c r="H1719" s="886" t="s">
        <v>23709</v>
      </c>
      <c r="I1719" s="886" t="s">
        <v>19773</v>
      </c>
      <c r="J1719" s="886" t="s">
        <v>23710</v>
      </c>
      <c r="K1719" s="921">
        <v>1</v>
      </c>
      <c r="L1719" s="921">
        <v>12</v>
      </c>
      <c r="M1719" s="802">
        <v>26400</v>
      </c>
      <c r="N1719" s="921">
        <v>1</v>
      </c>
      <c r="O1719" s="922">
        <v>6</v>
      </c>
      <c r="P1719" s="802">
        <v>13200</v>
      </c>
      <c r="Q1719" s="921" t="s">
        <v>23687</v>
      </c>
      <c r="R1719" s="922">
        <v>12</v>
      </c>
      <c r="S1719" s="1008">
        <v>26400</v>
      </c>
    </row>
    <row r="1720" spans="1:19" s="889" customFormat="1" ht="35" customHeight="1">
      <c r="A1720" s="913" t="s">
        <v>1027</v>
      </c>
      <c r="B1720" s="887" t="s">
        <v>280</v>
      </c>
      <c r="C1720" s="887" t="s">
        <v>115</v>
      </c>
      <c r="D1720" s="887" t="s">
        <v>23711</v>
      </c>
      <c r="E1720" s="342">
        <v>5000</v>
      </c>
      <c r="F1720" s="887" t="s">
        <v>23712</v>
      </c>
      <c r="G1720" s="656" t="s">
        <v>23713</v>
      </c>
      <c r="H1720" s="886" t="s">
        <v>23714</v>
      </c>
      <c r="I1720" s="886" t="s">
        <v>19773</v>
      </c>
      <c r="J1720" s="886" t="s">
        <v>19791</v>
      </c>
      <c r="K1720" s="921">
        <v>1</v>
      </c>
      <c r="L1720" s="921">
        <v>3</v>
      </c>
      <c r="M1720" s="802">
        <v>10333.33</v>
      </c>
      <c r="N1720" s="921">
        <v>2</v>
      </c>
      <c r="O1720" s="922">
        <v>6</v>
      </c>
      <c r="P1720" s="802">
        <v>30000</v>
      </c>
      <c r="Q1720" s="921" t="s">
        <v>23687</v>
      </c>
      <c r="R1720" s="922">
        <v>12</v>
      </c>
      <c r="S1720" s="1008">
        <v>20000</v>
      </c>
    </row>
    <row r="1721" spans="1:19" s="889" customFormat="1" ht="35" customHeight="1">
      <c r="A1721" s="913" t="s">
        <v>1027</v>
      </c>
      <c r="B1721" s="887" t="s">
        <v>280</v>
      </c>
      <c r="C1721" s="887" t="s">
        <v>115</v>
      </c>
      <c r="D1721" s="887" t="s">
        <v>23715</v>
      </c>
      <c r="E1721" s="342">
        <v>1900</v>
      </c>
      <c r="F1721" s="887" t="s">
        <v>23716</v>
      </c>
      <c r="G1721" s="656" t="s">
        <v>23717</v>
      </c>
      <c r="H1721" s="886" t="s">
        <v>23718</v>
      </c>
      <c r="I1721" s="886" t="s">
        <v>19773</v>
      </c>
      <c r="J1721" s="886" t="s">
        <v>23719</v>
      </c>
      <c r="K1721" s="921">
        <v>1</v>
      </c>
      <c r="L1721" s="921" t="s">
        <v>23695</v>
      </c>
      <c r="M1721" s="802">
        <v>22800</v>
      </c>
      <c r="N1721" s="921">
        <v>1</v>
      </c>
      <c r="O1721" s="922">
        <v>6</v>
      </c>
      <c r="P1721" s="802">
        <v>11400</v>
      </c>
      <c r="Q1721" s="921" t="s">
        <v>23687</v>
      </c>
      <c r="R1721" s="922">
        <v>12</v>
      </c>
      <c r="S1721" s="1008">
        <v>22800</v>
      </c>
    </row>
    <row r="1722" spans="1:19" s="889" customFormat="1" ht="35" customHeight="1">
      <c r="A1722" s="913" t="s">
        <v>1027</v>
      </c>
      <c r="B1722" s="887" t="s">
        <v>280</v>
      </c>
      <c r="C1722" s="887" t="s">
        <v>115</v>
      </c>
      <c r="D1722" s="887" t="s">
        <v>23699</v>
      </c>
      <c r="E1722" s="342">
        <v>1700</v>
      </c>
      <c r="F1722" s="887" t="s">
        <v>23720</v>
      </c>
      <c r="G1722" s="656" t="s">
        <v>23721</v>
      </c>
      <c r="H1722" s="886" t="s">
        <v>21000</v>
      </c>
      <c r="I1722" s="886" t="s">
        <v>19764</v>
      </c>
      <c r="J1722" s="886" t="s">
        <v>21000</v>
      </c>
      <c r="K1722" s="921">
        <v>1</v>
      </c>
      <c r="L1722" s="921" t="s">
        <v>23695</v>
      </c>
      <c r="M1722" s="802">
        <v>20400</v>
      </c>
      <c r="N1722" s="921">
        <v>1</v>
      </c>
      <c r="O1722" s="922">
        <v>5</v>
      </c>
      <c r="P1722" s="802">
        <v>8500</v>
      </c>
      <c r="Q1722" s="921"/>
      <c r="R1722" s="922"/>
      <c r="S1722" s="1008">
        <v>0</v>
      </c>
    </row>
    <row r="1723" spans="1:19" s="889" customFormat="1" ht="35" customHeight="1">
      <c r="A1723" s="913" t="s">
        <v>1027</v>
      </c>
      <c r="B1723" s="887" t="s">
        <v>280</v>
      </c>
      <c r="C1723" s="887" t="s">
        <v>115</v>
      </c>
      <c r="D1723" s="887" t="s">
        <v>23722</v>
      </c>
      <c r="E1723" s="342">
        <v>1900</v>
      </c>
      <c r="F1723" s="887" t="s">
        <v>23723</v>
      </c>
      <c r="G1723" s="656" t="s">
        <v>23724</v>
      </c>
      <c r="H1723" s="886" t="s">
        <v>19729</v>
      </c>
      <c r="I1723" s="886" t="s">
        <v>19773</v>
      </c>
      <c r="J1723" s="886" t="s">
        <v>19729</v>
      </c>
      <c r="K1723" s="921">
        <v>1</v>
      </c>
      <c r="L1723" s="921" t="s">
        <v>23695</v>
      </c>
      <c r="M1723" s="802">
        <v>22800</v>
      </c>
      <c r="N1723" s="921">
        <v>1</v>
      </c>
      <c r="O1723" s="922">
        <v>6</v>
      </c>
      <c r="P1723" s="802">
        <v>11400</v>
      </c>
      <c r="Q1723" s="921" t="s">
        <v>23687</v>
      </c>
      <c r="R1723" s="922">
        <v>12</v>
      </c>
      <c r="S1723" s="1008">
        <v>22800</v>
      </c>
    </row>
    <row r="1724" spans="1:19" s="889" customFormat="1" ht="35" customHeight="1">
      <c r="A1724" s="913" t="s">
        <v>1027</v>
      </c>
      <c r="B1724" s="887" t="s">
        <v>280</v>
      </c>
      <c r="C1724" s="887" t="s">
        <v>115</v>
      </c>
      <c r="D1724" s="887" t="s">
        <v>23725</v>
      </c>
      <c r="E1724" s="342">
        <v>1700</v>
      </c>
      <c r="F1724" s="887" t="s">
        <v>23726</v>
      </c>
      <c r="G1724" s="656" t="s">
        <v>23727</v>
      </c>
      <c r="H1724" s="886" t="s">
        <v>19729</v>
      </c>
      <c r="I1724" s="886" t="s">
        <v>19773</v>
      </c>
      <c r="J1724" s="886" t="s">
        <v>19729</v>
      </c>
      <c r="K1724" s="921">
        <v>1</v>
      </c>
      <c r="L1724" s="921" t="s">
        <v>23695</v>
      </c>
      <c r="M1724" s="802">
        <v>20400</v>
      </c>
      <c r="N1724" s="921">
        <v>1</v>
      </c>
      <c r="O1724" s="922">
        <v>5</v>
      </c>
      <c r="P1724" s="802">
        <v>7026.66</v>
      </c>
      <c r="Q1724" s="921"/>
      <c r="R1724" s="922"/>
      <c r="S1724" s="1008">
        <v>0</v>
      </c>
    </row>
    <row r="1725" spans="1:19" s="889" customFormat="1" ht="35" customHeight="1">
      <c r="A1725" s="913" t="s">
        <v>1027</v>
      </c>
      <c r="B1725" s="887" t="s">
        <v>280</v>
      </c>
      <c r="C1725" s="887" t="s">
        <v>115</v>
      </c>
      <c r="D1725" s="887" t="s">
        <v>23699</v>
      </c>
      <c r="E1725" s="342">
        <v>1700</v>
      </c>
      <c r="F1725" s="923" t="s">
        <v>23728</v>
      </c>
      <c r="G1725" s="656" t="s">
        <v>23729</v>
      </c>
      <c r="H1725" s="886" t="s">
        <v>19880</v>
      </c>
      <c r="I1725" s="886" t="s">
        <v>19773</v>
      </c>
      <c r="J1725" s="886" t="s">
        <v>19880</v>
      </c>
      <c r="K1725" s="797"/>
      <c r="L1725" s="797"/>
      <c r="M1725" s="802">
        <v>0</v>
      </c>
      <c r="N1725" s="921">
        <v>1</v>
      </c>
      <c r="O1725" s="921">
        <v>1</v>
      </c>
      <c r="P1725" s="802">
        <v>1246.6600000000001</v>
      </c>
      <c r="Q1725" s="921"/>
      <c r="R1725" s="922"/>
      <c r="S1725" s="1008">
        <v>0</v>
      </c>
    </row>
    <row r="1726" spans="1:19" s="889" customFormat="1" ht="35" customHeight="1">
      <c r="A1726" s="913" t="s">
        <v>1027</v>
      </c>
      <c r="B1726" s="887" t="s">
        <v>280</v>
      </c>
      <c r="C1726" s="887" t="s">
        <v>115</v>
      </c>
      <c r="D1726" s="887" t="s">
        <v>21486</v>
      </c>
      <c r="E1726" s="342">
        <v>6000</v>
      </c>
      <c r="F1726" s="887" t="s">
        <v>23730</v>
      </c>
      <c r="G1726" s="656" t="s">
        <v>23731</v>
      </c>
      <c r="H1726" s="886" t="s">
        <v>21491</v>
      </c>
      <c r="I1726" s="886" t="s">
        <v>23732</v>
      </c>
      <c r="J1726" s="886" t="s">
        <v>21491</v>
      </c>
      <c r="K1726" s="921">
        <v>1</v>
      </c>
      <c r="L1726" s="921">
        <v>8</v>
      </c>
      <c r="M1726" s="802">
        <v>44800</v>
      </c>
      <c r="N1726" s="921">
        <v>2</v>
      </c>
      <c r="O1726" s="922">
        <v>6</v>
      </c>
      <c r="P1726" s="802">
        <v>36000</v>
      </c>
      <c r="Q1726" s="921"/>
      <c r="R1726" s="922"/>
      <c r="S1726" s="1008">
        <v>0</v>
      </c>
    </row>
    <row r="1727" spans="1:19" s="889" customFormat="1" ht="35" customHeight="1">
      <c r="A1727" s="913" t="s">
        <v>1027</v>
      </c>
      <c r="B1727" s="887" t="s">
        <v>280</v>
      </c>
      <c r="C1727" s="887" t="s">
        <v>115</v>
      </c>
      <c r="D1727" s="887" t="s">
        <v>23733</v>
      </c>
      <c r="E1727" s="342">
        <v>2100</v>
      </c>
      <c r="F1727" s="887" t="s">
        <v>23734</v>
      </c>
      <c r="G1727" s="656" t="s">
        <v>23735</v>
      </c>
      <c r="H1727" s="886" t="s">
        <v>21228</v>
      </c>
      <c r="I1727" s="886" t="s">
        <v>19773</v>
      </c>
      <c r="J1727" s="886" t="s">
        <v>21228</v>
      </c>
      <c r="K1727" s="921">
        <v>1</v>
      </c>
      <c r="L1727" s="921">
        <v>12</v>
      </c>
      <c r="M1727" s="802">
        <v>24290</v>
      </c>
      <c r="N1727" s="921">
        <v>1</v>
      </c>
      <c r="O1727" s="922">
        <v>6</v>
      </c>
      <c r="P1727" s="802">
        <v>12600</v>
      </c>
      <c r="Q1727" s="921" t="s">
        <v>23687</v>
      </c>
      <c r="R1727" s="922">
        <v>12</v>
      </c>
      <c r="S1727" s="1008">
        <v>25200</v>
      </c>
    </row>
    <row r="1728" spans="1:19" s="889" customFormat="1" ht="35" customHeight="1">
      <c r="A1728" s="913" t="s">
        <v>1027</v>
      </c>
      <c r="B1728" s="887" t="s">
        <v>280</v>
      </c>
      <c r="C1728" s="887" t="s">
        <v>115</v>
      </c>
      <c r="D1728" s="887" t="s">
        <v>23706</v>
      </c>
      <c r="E1728" s="342">
        <v>2200</v>
      </c>
      <c r="F1728" s="887" t="s">
        <v>23736</v>
      </c>
      <c r="G1728" s="656" t="s">
        <v>23737</v>
      </c>
      <c r="H1728" s="886" t="s">
        <v>23738</v>
      </c>
      <c r="I1728" s="886" t="s">
        <v>19773</v>
      </c>
      <c r="J1728" s="886" t="s">
        <v>23738</v>
      </c>
      <c r="K1728" s="921">
        <v>1</v>
      </c>
      <c r="L1728" s="921">
        <v>12</v>
      </c>
      <c r="M1728" s="802">
        <v>26400</v>
      </c>
      <c r="N1728" s="921">
        <v>1</v>
      </c>
      <c r="O1728" s="922">
        <v>6</v>
      </c>
      <c r="P1728" s="802">
        <v>13200</v>
      </c>
      <c r="Q1728" s="921" t="s">
        <v>23687</v>
      </c>
      <c r="R1728" s="922">
        <v>12</v>
      </c>
      <c r="S1728" s="1008">
        <v>26400</v>
      </c>
    </row>
    <row r="1729" spans="1:19" s="889" customFormat="1" ht="35" customHeight="1">
      <c r="A1729" s="913" t="s">
        <v>1027</v>
      </c>
      <c r="B1729" s="887" t="s">
        <v>280</v>
      </c>
      <c r="C1729" s="887" t="s">
        <v>115</v>
      </c>
      <c r="D1729" s="887" t="s">
        <v>23739</v>
      </c>
      <c r="E1729" s="342">
        <v>2500</v>
      </c>
      <c r="F1729" s="887" t="s">
        <v>23740</v>
      </c>
      <c r="G1729" s="656" t="s">
        <v>23741</v>
      </c>
      <c r="H1729" s="886" t="s">
        <v>20788</v>
      </c>
      <c r="I1729" s="886" t="s">
        <v>23732</v>
      </c>
      <c r="J1729" s="886" t="s">
        <v>20788</v>
      </c>
      <c r="K1729" s="921">
        <v>1</v>
      </c>
      <c r="L1729" s="921">
        <v>3</v>
      </c>
      <c r="M1729" s="802">
        <v>5166.66</v>
      </c>
      <c r="N1729" s="921">
        <v>1</v>
      </c>
      <c r="O1729" s="922">
        <v>3</v>
      </c>
      <c r="P1729" s="802">
        <v>5083.33</v>
      </c>
      <c r="Q1729" s="921" t="s">
        <v>23687</v>
      </c>
      <c r="R1729" s="922">
        <v>4</v>
      </c>
      <c r="S1729" s="1008">
        <v>10000</v>
      </c>
    </row>
    <row r="1730" spans="1:19" s="889" customFormat="1" ht="35" customHeight="1">
      <c r="A1730" s="913" t="s">
        <v>1027</v>
      </c>
      <c r="B1730" s="887" t="s">
        <v>280</v>
      </c>
      <c r="C1730" s="887" t="s">
        <v>115</v>
      </c>
      <c r="D1730" s="887" t="s">
        <v>23739</v>
      </c>
      <c r="E1730" s="342">
        <v>2500</v>
      </c>
      <c r="F1730" s="887" t="s">
        <v>23740</v>
      </c>
      <c r="G1730" s="656" t="s">
        <v>23741</v>
      </c>
      <c r="H1730" s="886" t="s">
        <v>20265</v>
      </c>
      <c r="I1730" s="886" t="s">
        <v>23732</v>
      </c>
      <c r="J1730" s="886" t="s">
        <v>20265</v>
      </c>
      <c r="K1730" s="921"/>
      <c r="L1730" s="921"/>
      <c r="M1730" s="802">
        <v>0</v>
      </c>
      <c r="N1730" s="921"/>
      <c r="O1730" s="922"/>
      <c r="P1730" s="802">
        <v>0</v>
      </c>
      <c r="Q1730" s="921" t="s">
        <v>23687</v>
      </c>
      <c r="R1730" s="922">
        <v>12</v>
      </c>
      <c r="S1730" s="1008">
        <v>0</v>
      </c>
    </row>
    <row r="1731" spans="1:19" s="889" customFormat="1" ht="35" customHeight="1">
      <c r="A1731" s="913" t="s">
        <v>1027</v>
      </c>
      <c r="B1731" s="887" t="s">
        <v>280</v>
      </c>
      <c r="C1731" s="887" t="s">
        <v>115</v>
      </c>
      <c r="D1731" s="887" t="s">
        <v>23742</v>
      </c>
      <c r="E1731" s="342">
        <v>4900</v>
      </c>
      <c r="F1731" s="887" t="s">
        <v>23743</v>
      </c>
      <c r="G1731" s="656" t="s">
        <v>23744</v>
      </c>
      <c r="H1731" s="886" t="s">
        <v>23745</v>
      </c>
      <c r="I1731" s="886" t="s">
        <v>23746</v>
      </c>
      <c r="J1731" s="886" t="s">
        <v>23747</v>
      </c>
      <c r="K1731" s="921">
        <v>1</v>
      </c>
      <c r="L1731" s="921">
        <v>12</v>
      </c>
      <c r="M1731" s="802">
        <v>58800</v>
      </c>
      <c r="N1731" s="921">
        <v>1</v>
      </c>
      <c r="O1731" s="922">
        <v>6</v>
      </c>
      <c r="P1731" s="802">
        <v>29400</v>
      </c>
      <c r="Q1731" s="921" t="s">
        <v>23687</v>
      </c>
      <c r="R1731" s="922">
        <v>12</v>
      </c>
      <c r="S1731" s="1008">
        <v>58800</v>
      </c>
    </row>
    <row r="1732" spans="1:19" s="889" customFormat="1" ht="35" customHeight="1">
      <c r="A1732" s="913" t="s">
        <v>1027</v>
      </c>
      <c r="B1732" s="887" t="s">
        <v>280</v>
      </c>
      <c r="C1732" s="887" t="s">
        <v>115</v>
      </c>
      <c r="D1732" s="887" t="s">
        <v>23692</v>
      </c>
      <c r="E1732" s="342">
        <v>1600</v>
      </c>
      <c r="F1732" s="887" t="s">
        <v>23748</v>
      </c>
      <c r="G1732" s="656" t="s">
        <v>23749</v>
      </c>
      <c r="H1732" s="886" t="s">
        <v>19895</v>
      </c>
      <c r="I1732" s="886" t="s">
        <v>23750</v>
      </c>
      <c r="J1732" s="886" t="s">
        <v>19895</v>
      </c>
      <c r="K1732" s="921">
        <v>1</v>
      </c>
      <c r="L1732" s="921" t="s">
        <v>23695</v>
      </c>
      <c r="M1732" s="802">
        <v>19200</v>
      </c>
      <c r="N1732" s="921">
        <v>1</v>
      </c>
      <c r="O1732" s="922">
        <v>6</v>
      </c>
      <c r="P1732" s="802">
        <v>9600</v>
      </c>
      <c r="Q1732" s="921" t="s">
        <v>23687</v>
      </c>
      <c r="R1732" s="922">
        <v>12</v>
      </c>
      <c r="S1732" s="1008">
        <v>19200</v>
      </c>
    </row>
    <row r="1733" spans="1:19" s="889" customFormat="1" ht="35" customHeight="1">
      <c r="A1733" s="913" t="s">
        <v>1027</v>
      </c>
      <c r="B1733" s="887" t="s">
        <v>280</v>
      </c>
      <c r="C1733" s="887" t="s">
        <v>115</v>
      </c>
      <c r="D1733" s="887" t="s">
        <v>23722</v>
      </c>
      <c r="E1733" s="342">
        <v>1900</v>
      </c>
      <c r="F1733" s="887" t="s">
        <v>23751</v>
      </c>
      <c r="G1733" s="656" t="s">
        <v>23752</v>
      </c>
      <c r="H1733" s="886" t="s">
        <v>23753</v>
      </c>
      <c r="I1733" s="886" t="s">
        <v>19764</v>
      </c>
      <c r="J1733" s="886" t="s">
        <v>23754</v>
      </c>
      <c r="K1733" s="921">
        <v>1</v>
      </c>
      <c r="L1733" s="921" t="s">
        <v>23695</v>
      </c>
      <c r="M1733" s="802">
        <v>22800</v>
      </c>
      <c r="N1733" s="921">
        <v>1</v>
      </c>
      <c r="O1733" s="922">
        <v>6</v>
      </c>
      <c r="P1733" s="802">
        <v>11400</v>
      </c>
      <c r="Q1733" s="921" t="s">
        <v>23687</v>
      </c>
      <c r="R1733" s="922">
        <v>12</v>
      </c>
      <c r="S1733" s="1008">
        <v>22800</v>
      </c>
    </row>
    <row r="1734" spans="1:19" s="889" customFormat="1" ht="35" customHeight="1">
      <c r="A1734" s="913" t="s">
        <v>1027</v>
      </c>
      <c r="B1734" s="887" t="s">
        <v>280</v>
      </c>
      <c r="C1734" s="887" t="s">
        <v>115</v>
      </c>
      <c r="D1734" s="887" t="s">
        <v>23715</v>
      </c>
      <c r="E1734" s="342">
        <v>1900</v>
      </c>
      <c r="F1734" s="887" t="s">
        <v>23755</v>
      </c>
      <c r="G1734" s="656" t="s">
        <v>23756</v>
      </c>
      <c r="H1734" s="886" t="s">
        <v>23757</v>
      </c>
      <c r="I1734" s="886" t="s">
        <v>19773</v>
      </c>
      <c r="J1734" s="886" t="s">
        <v>21000</v>
      </c>
      <c r="K1734" s="921">
        <v>1</v>
      </c>
      <c r="L1734" s="921" t="s">
        <v>23695</v>
      </c>
      <c r="M1734" s="802">
        <v>22800</v>
      </c>
      <c r="N1734" s="921">
        <v>1</v>
      </c>
      <c r="O1734" s="922">
        <v>6</v>
      </c>
      <c r="P1734" s="802">
        <v>11400</v>
      </c>
      <c r="Q1734" s="921" t="s">
        <v>23687</v>
      </c>
      <c r="R1734" s="922">
        <v>12</v>
      </c>
      <c r="S1734" s="1008">
        <v>22800</v>
      </c>
    </row>
    <row r="1735" spans="1:19" s="889" customFormat="1" ht="35" customHeight="1">
      <c r="A1735" s="913" t="s">
        <v>1027</v>
      </c>
      <c r="B1735" s="887" t="s">
        <v>280</v>
      </c>
      <c r="C1735" s="887" t="s">
        <v>115</v>
      </c>
      <c r="D1735" s="887" t="s">
        <v>23758</v>
      </c>
      <c r="E1735" s="342">
        <v>1600</v>
      </c>
      <c r="F1735" s="887" t="s">
        <v>23759</v>
      </c>
      <c r="G1735" s="656" t="s">
        <v>23760</v>
      </c>
      <c r="H1735" s="886" t="s">
        <v>23761</v>
      </c>
      <c r="I1735" s="886" t="s">
        <v>19773</v>
      </c>
      <c r="J1735" s="886" t="s">
        <v>19895</v>
      </c>
      <c r="K1735" s="921">
        <v>1</v>
      </c>
      <c r="L1735" s="921" t="s">
        <v>23695</v>
      </c>
      <c r="M1735" s="802">
        <v>19200</v>
      </c>
      <c r="N1735" s="921">
        <v>1</v>
      </c>
      <c r="O1735" s="922">
        <v>6</v>
      </c>
      <c r="P1735" s="802">
        <v>9600</v>
      </c>
      <c r="Q1735" s="921" t="s">
        <v>23687</v>
      </c>
      <c r="R1735" s="922">
        <v>12</v>
      </c>
      <c r="S1735" s="1008">
        <v>19200</v>
      </c>
    </row>
    <row r="1736" spans="1:19" s="889" customFormat="1" ht="35" customHeight="1">
      <c r="A1736" s="913" t="s">
        <v>1027</v>
      </c>
      <c r="B1736" s="887" t="s">
        <v>280</v>
      </c>
      <c r="C1736" s="887" t="s">
        <v>115</v>
      </c>
      <c r="D1736" s="887" t="s">
        <v>23699</v>
      </c>
      <c r="E1736" s="342">
        <v>1700</v>
      </c>
      <c r="F1736" s="887" t="s">
        <v>23762</v>
      </c>
      <c r="G1736" s="656" t="s">
        <v>23763</v>
      </c>
      <c r="H1736" s="886" t="s">
        <v>23764</v>
      </c>
      <c r="I1736" s="886" t="s">
        <v>19773</v>
      </c>
      <c r="J1736" s="886" t="s">
        <v>23764</v>
      </c>
      <c r="K1736" s="921">
        <v>1</v>
      </c>
      <c r="L1736" s="921" t="s">
        <v>23695</v>
      </c>
      <c r="M1736" s="802">
        <v>20400</v>
      </c>
      <c r="N1736" s="921">
        <v>1</v>
      </c>
      <c r="O1736" s="922">
        <v>6</v>
      </c>
      <c r="P1736" s="802">
        <v>10200</v>
      </c>
      <c r="Q1736" s="921" t="s">
        <v>23687</v>
      </c>
      <c r="R1736" s="922">
        <v>12</v>
      </c>
      <c r="S1736" s="1008">
        <v>20400</v>
      </c>
    </row>
    <row r="1737" spans="1:19" s="889" customFormat="1" ht="35" customHeight="1">
      <c r="A1737" s="913" t="s">
        <v>1027</v>
      </c>
      <c r="B1737" s="887" t="s">
        <v>280</v>
      </c>
      <c r="C1737" s="887" t="s">
        <v>115</v>
      </c>
      <c r="D1737" s="887" t="s">
        <v>23699</v>
      </c>
      <c r="E1737" s="342">
        <v>1700</v>
      </c>
      <c r="F1737" s="887" t="s">
        <v>23765</v>
      </c>
      <c r="G1737" s="656" t="s">
        <v>23766</v>
      </c>
      <c r="H1737" s="886" t="s">
        <v>23767</v>
      </c>
      <c r="I1737" s="886" t="s">
        <v>19764</v>
      </c>
      <c r="J1737" s="886" t="s">
        <v>23767</v>
      </c>
      <c r="K1737" s="921">
        <v>1</v>
      </c>
      <c r="L1737" s="921" t="s">
        <v>23695</v>
      </c>
      <c r="M1737" s="802">
        <v>20400</v>
      </c>
      <c r="N1737" s="921">
        <v>1</v>
      </c>
      <c r="O1737" s="922">
        <v>6</v>
      </c>
      <c r="P1737" s="802">
        <v>10200</v>
      </c>
      <c r="Q1737" s="921" t="s">
        <v>23687</v>
      </c>
      <c r="R1737" s="922">
        <v>12</v>
      </c>
      <c r="S1737" s="1008">
        <v>20400</v>
      </c>
    </row>
    <row r="1738" spans="1:19" s="889" customFormat="1" ht="35" customHeight="1">
      <c r="A1738" s="913" t="s">
        <v>1027</v>
      </c>
      <c r="B1738" s="887" t="s">
        <v>280</v>
      </c>
      <c r="C1738" s="887" t="s">
        <v>115</v>
      </c>
      <c r="D1738" s="887" t="s">
        <v>23722</v>
      </c>
      <c r="E1738" s="342">
        <v>1900</v>
      </c>
      <c r="F1738" s="887" t="s">
        <v>23768</v>
      </c>
      <c r="G1738" s="656" t="s">
        <v>23769</v>
      </c>
      <c r="H1738" s="886" t="s">
        <v>23770</v>
      </c>
      <c r="I1738" s="886" t="s">
        <v>23771</v>
      </c>
      <c r="J1738" s="886" t="s">
        <v>23770</v>
      </c>
      <c r="K1738" s="921"/>
      <c r="L1738" s="921"/>
      <c r="M1738" s="802">
        <v>0</v>
      </c>
      <c r="N1738" s="921"/>
      <c r="O1738" s="922"/>
      <c r="P1738" s="802">
        <v>0</v>
      </c>
      <c r="Q1738" s="921" t="s">
        <v>23687</v>
      </c>
      <c r="R1738" s="922">
        <v>12</v>
      </c>
      <c r="S1738" s="1008">
        <v>22800</v>
      </c>
    </row>
    <row r="1739" spans="1:19" s="889" customFormat="1" ht="35" customHeight="1">
      <c r="A1739" s="913" t="s">
        <v>1027</v>
      </c>
      <c r="B1739" s="887" t="s">
        <v>280</v>
      </c>
      <c r="C1739" s="887" t="s">
        <v>115</v>
      </c>
      <c r="D1739" s="887" t="s">
        <v>23772</v>
      </c>
      <c r="E1739" s="342">
        <v>2500</v>
      </c>
      <c r="F1739" s="887" t="s">
        <v>23773</v>
      </c>
      <c r="G1739" s="656" t="s">
        <v>23774</v>
      </c>
      <c r="H1739" s="886" t="s">
        <v>23775</v>
      </c>
      <c r="I1739" s="886" t="s">
        <v>19764</v>
      </c>
      <c r="J1739" s="886" t="s">
        <v>23775</v>
      </c>
      <c r="K1739" s="921">
        <v>1</v>
      </c>
      <c r="L1739" s="921">
        <v>3</v>
      </c>
      <c r="M1739" s="802">
        <v>5166.66</v>
      </c>
      <c r="N1739" s="921">
        <v>2</v>
      </c>
      <c r="O1739" s="922">
        <v>6</v>
      </c>
      <c r="P1739" s="802">
        <v>15000</v>
      </c>
      <c r="Q1739" s="921" t="s">
        <v>23687</v>
      </c>
      <c r="R1739" s="922">
        <v>4</v>
      </c>
      <c r="S1739" s="1008">
        <v>10000</v>
      </c>
    </row>
    <row r="1740" spans="1:19" s="889" customFormat="1" ht="35" customHeight="1">
      <c r="A1740" s="913" t="s">
        <v>1027</v>
      </c>
      <c r="B1740" s="887" t="s">
        <v>280</v>
      </c>
      <c r="C1740" s="887" t="s">
        <v>115</v>
      </c>
      <c r="D1740" s="887" t="s">
        <v>23688</v>
      </c>
      <c r="E1740" s="342">
        <v>1700</v>
      </c>
      <c r="F1740" s="887" t="s">
        <v>23773</v>
      </c>
      <c r="G1740" s="656" t="s">
        <v>23774</v>
      </c>
      <c r="H1740" s="886" t="s">
        <v>23775</v>
      </c>
      <c r="I1740" s="886" t="s">
        <v>19764</v>
      </c>
      <c r="J1740" s="886" t="s">
        <v>23775</v>
      </c>
      <c r="K1740" s="921">
        <v>1</v>
      </c>
      <c r="L1740" s="921">
        <v>10</v>
      </c>
      <c r="M1740" s="802">
        <v>17000</v>
      </c>
      <c r="N1740" s="921"/>
      <c r="O1740" s="922"/>
      <c r="P1740" s="802">
        <v>0</v>
      </c>
      <c r="Q1740" s="921"/>
      <c r="R1740" s="922"/>
      <c r="S1740" s="1008">
        <v>0</v>
      </c>
    </row>
    <row r="1741" spans="1:19" s="889" customFormat="1" ht="35" customHeight="1">
      <c r="A1741" s="913" t="s">
        <v>1027</v>
      </c>
      <c r="B1741" s="887" t="s">
        <v>280</v>
      </c>
      <c r="C1741" s="887" t="s">
        <v>115</v>
      </c>
      <c r="D1741" s="887" t="s">
        <v>23776</v>
      </c>
      <c r="E1741" s="342">
        <v>2500</v>
      </c>
      <c r="F1741" s="887" t="s">
        <v>23777</v>
      </c>
      <c r="G1741" s="656" t="s">
        <v>23778</v>
      </c>
      <c r="H1741" s="886" t="s">
        <v>23779</v>
      </c>
      <c r="I1741" s="886" t="s">
        <v>19773</v>
      </c>
      <c r="J1741" s="886" t="s">
        <v>23780</v>
      </c>
      <c r="K1741" s="921">
        <v>1</v>
      </c>
      <c r="L1741" s="921">
        <v>12</v>
      </c>
      <c r="M1741" s="802">
        <v>30000</v>
      </c>
      <c r="N1741" s="921">
        <v>1</v>
      </c>
      <c r="O1741" s="922">
        <v>6</v>
      </c>
      <c r="P1741" s="802">
        <v>15000</v>
      </c>
      <c r="Q1741" s="921" t="s">
        <v>23687</v>
      </c>
      <c r="R1741" s="922">
        <v>12</v>
      </c>
      <c r="S1741" s="1008">
        <v>30000</v>
      </c>
    </row>
    <row r="1742" spans="1:19" s="889" customFormat="1" ht="35" customHeight="1">
      <c r="A1742" s="913" t="s">
        <v>1027</v>
      </c>
      <c r="B1742" s="887" t="s">
        <v>280</v>
      </c>
      <c r="C1742" s="887" t="s">
        <v>115</v>
      </c>
      <c r="D1742" s="887" t="s">
        <v>23781</v>
      </c>
      <c r="E1742" s="342">
        <v>1900</v>
      </c>
      <c r="F1742" s="887" t="s">
        <v>23782</v>
      </c>
      <c r="G1742" s="656" t="s">
        <v>23783</v>
      </c>
      <c r="H1742" s="886" t="s">
        <v>19729</v>
      </c>
      <c r="I1742" s="886" t="s">
        <v>23402</v>
      </c>
      <c r="J1742" s="886" t="s">
        <v>19729</v>
      </c>
      <c r="K1742" s="921">
        <v>1</v>
      </c>
      <c r="L1742" s="921" t="s">
        <v>23695</v>
      </c>
      <c r="M1742" s="802">
        <v>22800</v>
      </c>
      <c r="N1742" s="921">
        <v>1</v>
      </c>
      <c r="O1742" s="922">
        <v>6</v>
      </c>
      <c r="P1742" s="802">
        <v>11400</v>
      </c>
      <c r="Q1742" s="921" t="s">
        <v>23687</v>
      </c>
      <c r="R1742" s="922">
        <v>12</v>
      </c>
      <c r="S1742" s="1008">
        <v>22800</v>
      </c>
    </row>
    <row r="1743" spans="1:19" s="889" customFormat="1" ht="35" customHeight="1">
      <c r="A1743" s="913" t="s">
        <v>1027</v>
      </c>
      <c r="B1743" s="887" t="s">
        <v>280</v>
      </c>
      <c r="C1743" s="887" t="s">
        <v>115</v>
      </c>
      <c r="D1743" s="887" t="s">
        <v>23784</v>
      </c>
      <c r="E1743" s="342">
        <v>2300</v>
      </c>
      <c r="F1743" s="887" t="s">
        <v>23785</v>
      </c>
      <c r="G1743" s="656" t="s">
        <v>23786</v>
      </c>
      <c r="H1743" s="886" t="s">
        <v>19895</v>
      </c>
      <c r="I1743" s="886" t="s">
        <v>23787</v>
      </c>
      <c r="J1743" s="886" t="s">
        <v>19895</v>
      </c>
      <c r="K1743" s="921">
        <v>1</v>
      </c>
      <c r="L1743" s="921">
        <v>12</v>
      </c>
      <c r="M1743" s="802">
        <v>27600</v>
      </c>
      <c r="N1743" s="921">
        <v>1</v>
      </c>
      <c r="O1743" s="922">
        <v>6</v>
      </c>
      <c r="P1743" s="802">
        <v>13800</v>
      </c>
      <c r="Q1743" s="921" t="s">
        <v>23687</v>
      </c>
      <c r="R1743" s="922">
        <v>12</v>
      </c>
      <c r="S1743" s="1008">
        <v>27600</v>
      </c>
    </row>
    <row r="1744" spans="1:19" s="889" customFormat="1" ht="35" customHeight="1">
      <c r="A1744" s="913" t="s">
        <v>1027</v>
      </c>
      <c r="B1744" s="887" t="s">
        <v>280</v>
      </c>
      <c r="C1744" s="887" t="s">
        <v>115</v>
      </c>
      <c r="D1744" s="887" t="s">
        <v>23788</v>
      </c>
      <c r="E1744" s="342">
        <v>2500</v>
      </c>
      <c r="F1744" s="887" t="s">
        <v>23789</v>
      </c>
      <c r="G1744" s="656" t="s">
        <v>23790</v>
      </c>
      <c r="H1744" s="886" t="s">
        <v>19709</v>
      </c>
      <c r="I1744" s="886" t="s">
        <v>19773</v>
      </c>
      <c r="J1744" s="886" t="s">
        <v>19708</v>
      </c>
      <c r="K1744" s="921">
        <v>1</v>
      </c>
      <c r="L1744" s="921">
        <v>12</v>
      </c>
      <c r="M1744" s="802">
        <v>30000</v>
      </c>
      <c r="N1744" s="921">
        <v>1</v>
      </c>
      <c r="O1744" s="922">
        <v>6</v>
      </c>
      <c r="P1744" s="802">
        <v>15000</v>
      </c>
      <c r="Q1744" s="921" t="s">
        <v>23687</v>
      </c>
      <c r="R1744" s="922">
        <v>12</v>
      </c>
      <c r="S1744" s="1008">
        <v>30000</v>
      </c>
    </row>
    <row r="1745" spans="1:19" s="889" customFormat="1" ht="35" customHeight="1">
      <c r="A1745" s="913" t="s">
        <v>1027</v>
      </c>
      <c r="B1745" s="887" t="s">
        <v>280</v>
      </c>
      <c r="C1745" s="887" t="s">
        <v>115</v>
      </c>
      <c r="D1745" s="887" t="s">
        <v>23699</v>
      </c>
      <c r="E1745" s="342">
        <v>1700</v>
      </c>
      <c r="F1745" s="887" t="s">
        <v>23791</v>
      </c>
      <c r="G1745" s="656" t="s">
        <v>23792</v>
      </c>
      <c r="H1745" s="886" t="s">
        <v>23793</v>
      </c>
      <c r="I1745" s="886" t="s">
        <v>19764</v>
      </c>
      <c r="J1745" s="886" t="s">
        <v>23794</v>
      </c>
      <c r="K1745" s="921">
        <v>1</v>
      </c>
      <c r="L1745" s="921" t="s">
        <v>23695</v>
      </c>
      <c r="M1745" s="802">
        <v>20400</v>
      </c>
      <c r="N1745" s="921">
        <v>1</v>
      </c>
      <c r="O1745" s="922">
        <v>6</v>
      </c>
      <c r="P1745" s="802">
        <v>10200</v>
      </c>
      <c r="Q1745" s="921" t="s">
        <v>23687</v>
      </c>
      <c r="R1745" s="922">
        <v>12</v>
      </c>
      <c r="S1745" s="1008">
        <v>20400</v>
      </c>
    </row>
    <row r="1746" spans="1:19" s="889" customFormat="1" ht="35" customHeight="1">
      <c r="A1746" s="913" t="s">
        <v>1027</v>
      </c>
      <c r="B1746" s="887" t="s">
        <v>280</v>
      </c>
      <c r="C1746" s="887" t="s">
        <v>115</v>
      </c>
      <c r="D1746" s="887" t="s">
        <v>23795</v>
      </c>
      <c r="E1746" s="342">
        <v>2100</v>
      </c>
      <c r="F1746" s="887" t="s">
        <v>23796</v>
      </c>
      <c r="G1746" s="656" t="s">
        <v>23797</v>
      </c>
      <c r="H1746" s="886" t="s">
        <v>19729</v>
      </c>
      <c r="I1746" s="886" t="s">
        <v>19773</v>
      </c>
      <c r="J1746" s="886" t="s">
        <v>19729</v>
      </c>
      <c r="K1746" s="921">
        <v>1</v>
      </c>
      <c r="L1746" s="921">
        <v>12</v>
      </c>
      <c r="M1746" s="802">
        <v>25200</v>
      </c>
      <c r="N1746" s="921">
        <v>1</v>
      </c>
      <c r="O1746" s="922">
        <v>6</v>
      </c>
      <c r="P1746" s="802">
        <v>12600</v>
      </c>
      <c r="Q1746" s="921" t="s">
        <v>23687</v>
      </c>
      <c r="R1746" s="922">
        <v>12</v>
      </c>
      <c r="S1746" s="1008">
        <v>25200</v>
      </c>
    </row>
    <row r="1747" spans="1:19" s="889" customFormat="1" ht="35" customHeight="1">
      <c r="A1747" s="913" t="s">
        <v>1027</v>
      </c>
      <c r="B1747" s="887" t="s">
        <v>280</v>
      </c>
      <c r="C1747" s="887" t="s">
        <v>115</v>
      </c>
      <c r="D1747" s="887" t="s">
        <v>23798</v>
      </c>
      <c r="E1747" s="342">
        <v>2500</v>
      </c>
      <c r="F1747" s="887" t="s">
        <v>23799</v>
      </c>
      <c r="G1747" s="656" t="s">
        <v>23800</v>
      </c>
      <c r="H1747" s="886" t="s">
        <v>23767</v>
      </c>
      <c r="I1747" s="886" t="s">
        <v>19773</v>
      </c>
      <c r="J1747" s="886" t="s">
        <v>23767</v>
      </c>
      <c r="K1747" s="921">
        <v>1</v>
      </c>
      <c r="L1747" s="921">
        <v>12</v>
      </c>
      <c r="M1747" s="802">
        <v>30000</v>
      </c>
      <c r="N1747" s="921">
        <v>1</v>
      </c>
      <c r="O1747" s="922">
        <v>6</v>
      </c>
      <c r="P1747" s="802">
        <v>15000</v>
      </c>
      <c r="Q1747" s="921" t="s">
        <v>23687</v>
      </c>
      <c r="R1747" s="922">
        <v>12</v>
      </c>
      <c r="S1747" s="1008">
        <v>30000</v>
      </c>
    </row>
    <row r="1748" spans="1:19" s="889" customFormat="1" ht="35" customHeight="1">
      <c r="A1748" s="913" t="s">
        <v>1027</v>
      </c>
      <c r="B1748" s="887" t="s">
        <v>280</v>
      </c>
      <c r="C1748" s="887" t="s">
        <v>115</v>
      </c>
      <c r="D1748" s="887" t="s">
        <v>23801</v>
      </c>
      <c r="E1748" s="342">
        <v>2100</v>
      </c>
      <c r="F1748" s="887" t="s">
        <v>23802</v>
      </c>
      <c r="G1748" s="656" t="s">
        <v>23803</v>
      </c>
      <c r="H1748" s="886" t="s">
        <v>23804</v>
      </c>
      <c r="I1748" s="886" t="s">
        <v>23402</v>
      </c>
      <c r="J1748" s="886" t="s">
        <v>23804</v>
      </c>
      <c r="K1748" s="921">
        <v>1</v>
      </c>
      <c r="L1748" s="921">
        <v>12</v>
      </c>
      <c r="M1748" s="802">
        <v>25200</v>
      </c>
      <c r="N1748" s="921">
        <v>1</v>
      </c>
      <c r="O1748" s="922">
        <v>6</v>
      </c>
      <c r="P1748" s="802">
        <v>12600</v>
      </c>
      <c r="Q1748" s="921" t="s">
        <v>23687</v>
      </c>
      <c r="R1748" s="922">
        <v>12</v>
      </c>
      <c r="S1748" s="1008">
        <v>25200</v>
      </c>
    </row>
    <row r="1749" spans="1:19" s="889" customFormat="1" ht="35" customHeight="1">
      <c r="A1749" s="913" t="s">
        <v>1027</v>
      </c>
      <c r="B1749" s="887" t="s">
        <v>280</v>
      </c>
      <c r="C1749" s="887" t="s">
        <v>115</v>
      </c>
      <c r="D1749" s="887" t="s">
        <v>23805</v>
      </c>
      <c r="E1749" s="342">
        <v>1600</v>
      </c>
      <c r="F1749" s="887" t="s">
        <v>23806</v>
      </c>
      <c r="G1749" s="656" t="s">
        <v>23807</v>
      </c>
      <c r="H1749" s="886" t="s">
        <v>23808</v>
      </c>
      <c r="I1749" s="886" t="s">
        <v>19773</v>
      </c>
      <c r="J1749" s="886" t="s">
        <v>23809</v>
      </c>
      <c r="K1749" s="921">
        <v>1</v>
      </c>
      <c r="L1749" s="921" t="s">
        <v>23695</v>
      </c>
      <c r="M1749" s="802">
        <v>19200</v>
      </c>
      <c r="N1749" s="921">
        <v>1</v>
      </c>
      <c r="O1749" s="922">
        <v>6</v>
      </c>
      <c r="P1749" s="802">
        <v>9600</v>
      </c>
      <c r="Q1749" s="921" t="s">
        <v>23687</v>
      </c>
      <c r="R1749" s="922">
        <v>12</v>
      </c>
      <c r="S1749" s="1008">
        <v>19200</v>
      </c>
    </row>
    <row r="1750" spans="1:19" s="889" customFormat="1" ht="35" customHeight="1">
      <c r="A1750" s="913" t="s">
        <v>1027</v>
      </c>
      <c r="B1750" s="887" t="s">
        <v>280</v>
      </c>
      <c r="C1750" s="887" t="s">
        <v>115</v>
      </c>
      <c r="D1750" s="887" t="s">
        <v>23810</v>
      </c>
      <c r="E1750" s="342">
        <v>3000</v>
      </c>
      <c r="F1750" s="887" t="s">
        <v>23811</v>
      </c>
      <c r="G1750" s="656" t="s">
        <v>23812</v>
      </c>
      <c r="H1750" s="886" t="s">
        <v>19862</v>
      </c>
      <c r="I1750" s="886" t="s">
        <v>20536</v>
      </c>
      <c r="J1750" s="886" t="s">
        <v>21205</v>
      </c>
      <c r="K1750" s="921">
        <v>1</v>
      </c>
      <c r="L1750" s="921">
        <v>12</v>
      </c>
      <c r="M1750" s="802">
        <v>36000</v>
      </c>
      <c r="N1750" s="921">
        <v>1</v>
      </c>
      <c r="O1750" s="922">
        <v>6</v>
      </c>
      <c r="P1750" s="802">
        <v>18000</v>
      </c>
      <c r="Q1750" s="921" t="s">
        <v>23687</v>
      </c>
      <c r="R1750" s="922">
        <v>12</v>
      </c>
      <c r="S1750" s="1008">
        <v>36000</v>
      </c>
    </row>
    <row r="1751" spans="1:19" s="889" customFormat="1" ht="35" customHeight="1">
      <c r="A1751" s="913" t="s">
        <v>1027</v>
      </c>
      <c r="B1751" s="887" t="s">
        <v>280</v>
      </c>
      <c r="C1751" s="887" t="s">
        <v>115</v>
      </c>
      <c r="D1751" s="887" t="s">
        <v>23699</v>
      </c>
      <c r="E1751" s="342">
        <v>1700</v>
      </c>
      <c r="F1751" s="887" t="s">
        <v>23813</v>
      </c>
      <c r="G1751" s="656" t="s">
        <v>23814</v>
      </c>
      <c r="H1751" s="886" t="s">
        <v>19729</v>
      </c>
      <c r="I1751" s="886" t="s">
        <v>19773</v>
      </c>
      <c r="J1751" s="886" t="s">
        <v>19729</v>
      </c>
      <c r="K1751" s="921">
        <v>1</v>
      </c>
      <c r="L1751" s="921" t="s">
        <v>23695</v>
      </c>
      <c r="M1751" s="802">
        <v>20400</v>
      </c>
      <c r="N1751" s="921">
        <v>1</v>
      </c>
      <c r="O1751" s="922">
        <v>6</v>
      </c>
      <c r="P1751" s="802">
        <v>10200</v>
      </c>
      <c r="Q1751" s="921" t="s">
        <v>23687</v>
      </c>
      <c r="R1751" s="922">
        <v>12</v>
      </c>
      <c r="S1751" s="1008">
        <v>20400</v>
      </c>
    </row>
    <row r="1752" spans="1:19" s="889" customFormat="1" ht="35" customHeight="1">
      <c r="A1752" s="913" t="s">
        <v>1027</v>
      </c>
      <c r="B1752" s="887" t="s">
        <v>280</v>
      </c>
      <c r="C1752" s="887" t="s">
        <v>115</v>
      </c>
      <c r="D1752" s="887" t="s">
        <v>23815</v>
      </c>
      <c r="E1752" s="342">
        <v>3400</v>
      </c>
      <c r="F1752" s="887" t="s">
        <v>23816</v>
      </c>
      <c r="G1752" s="656" t="s">
        <v>23817</v>
      </c>
      <c r="H1752" s="886" t="s">
        <v>19729</v>
      </c>
      <c r="I1752" s="886" t="s">
        <v>19773</v>
      </c>
      <c r="J1752" s="886" t="s">
        <v>19729</v>
      </c>
      <c r="K1752" s="921">
        <v>1</v>
      </c>
      <c r="L1752" s="921">
        <v>12</v>
      </c>
      <c r="M1752" s="802">
        <v>40800</v>
      </c>
      <c r="N1752" s="921">
        <v>1</v>
      </c>
      <c r="O1752" s="922">
        <v>6</v>
      </c>
      <c r="P1752" s="802">
        <v>20400</v>
      </c>
      <c r="Q1752" s="921" t="s">
        <v>23687</v>
      </c>
      <c r="R1752" s="922">
        <v>12</v>
      </c>
      <c r="S1752" s="1008">
        <v>40800</v>
      </c>
    </row>
    <row r="1753" spans="1:19" s="889" customFormat="1" ht="35" customHeight="1">
      <c r="A1753" s="913" t="s">
        <v>1027</v>
      </c>
      <c r="B1753" s="887" t="s">
        <v>280</v>
      </c>
      <c r="C1753" s="887" t="s">
        <v>115</v>
      </c>
      <c r="D1753" s="887" t="s">
        <v>23818</v>
      </c>
      <c r="E1753" s="342">
        <v>1750</v>
      </c>
      <c r="F1753" s="887" t="s">
        <v>23819</v>
      </c>
      <c r="G1753" s="656" t="s">
        <v>23820</v>
      </c>
      <c r="H1753" s="886" t="s">
        <v>23821</v>
      </c>
      <c r="I1753" s="886" t="s">
        <v>19773</v>
      </c>
      <c r="J1753" s="886" t="s">
        <v>23821</v>
      </c>
      <c r="K1753" s="921">
        <v>1</v>
      </c>
      <c r="L1753" s="921" t="s">
        <v>23695</v>
      </c>
      <c r="M1753" s="802">
        <v>21000</v>
      </c>
      <c r="N1753" s="921">
        <v>1</v>
      </c>
      <c r="O1753" s="922">
        <v>6</v>
      </c>
      <c r="P1753" s="802">
        <v>10500</v>
      </c>
      <c r="Q1753" s="921" t="s">
        <v>23687</v>
      </c>
      <c r="R1753" s="922">
        <v>12</v>
      </c>
      <c r="S1753" s="1008">
        <v>21000</v>
      </c>
    </row>
    <row r="1754" spans="1:19" s="889" customFormat="1" ht="35" customHeight="1">
      <c r="A1754" s="913" t="s">
        <v>1027</v>
      </c>
      <c r="B1754" s="887" t="s">
        <v>280</v>
      </c>
      <c r="C1754" s="887" t="s">
        <v>115</v>
      </c>
      <c r="D1754" s="887" t="s">
        <v>23706</v>
      </c>
      <c r="E1754" s="342">
        <v>2200</v>
      </c>
      <c r="F1754" s="887" t="s">
        <v>23822</v>
      </c>
      <c r="G1754" s="656" t="s">
        <v>23823</v>
      </c>
      <c r="H1754" s="886" t="s">
        <v>23824</v>
      </c>
      <c r="I1754" s="886" t="s">
        <v>19773</v>
      </c>
      <c r="J1754" s="886" t="s">
        <v>23825</v>
      </c>
      <c r="K1754" s="921">
        <v>1</v>
      </c>
      <c r="L1754" s="921">
        <v>12</v>
      </c>
      <c r="M1754" s="802">
        <v>26400</v>
      </c>
      <c r="N1754" s="921">
        <v>1</v>
      </c>
      <c r="O1754" s="922">
        <v>6</v>
      </c>
      <c r="P1754" s="802">
        <v>13200</v>
      </c>
      <c r="Q1754" s="921" t="s">
        <v>23687</v>
      </c>
      <c r="R1754" s="922">
        <v>12</v>
      </c>
      <c r="S1754" s="1008">
        <v>26400</v>
      </c>
    </row>
    <row r="1755" spans="1:19" s="889" customFormat="1" ht="35" customHeight="1">
      <c r="A1755" s="913" t="s">
        <v>1027</v>
      </c>
      <c r="B1755" s="887" t="s">
        <v>280</v>
      </c>
      <c r="C1755" s="887" t="s">
        <v>115</v>
      </c>
      <c r="D1755" s="887" t="s">
        <v>23699</v>
      </c>
      <c r="E1755" s="342">
        <v>1700</v>
      </c>
      <c r="F1755" s="887" t="s">
        <v>23826</v>
      </c>
      <c r="G1755" s="656" t="s">
        <v>23827</v>
      </c>
      <c r="H1755" s="886" t="s">
        <v>23828</v>
      </c>
      <c r="I1755" s="886" t="s">
        <v>19773</v>
      </c>
      <c r="J1755" s="886" t="s">
        <v>23829</v>
      </c>
      <c r="K1755" s="921">
        <v>1</v>
      </c>
      <c r="L1755" s="921">
        <v>4</v>
      </c>
      <c r="M1755" s="802">
        <v>0</v>
      </c>
      <c r="N1755" s="921"/>
      <c r="O1755" s="922"/>
      <c r="P1755" s="802">
        <v>0</v>
      </c>
      <c r="Q1755" s="921"/>
      <c r="R1755" s="922"/>
      <c r="S1755" s="1008">
        <v>0</v>
      </c>
    </row>
    <row r="1756" spans="1:19" s="889" customFormat="1" ht="35" customHeight="1">
      <c r="A1756" s="913" t="s">
        <v>1027</v>
      </c>
      <c r="B1756" s="887" t="s">
        <v>280</v>
      </c>
      <c r="C1756" s="887" t="s">
        <v>115</v>
      </c>
      <c r="D1756" s="887" t="s">
        <v>23830</v>
      </c>
      <c r="E1756" s="342">
        <v>2500</v>
      </c>
      <c r="F1756" s="887" t="s">
        <v>23831</v>
      </c>
      <c r="G1756" s="656" t="s">
        <v>23832</v>
      </c>
      <c r="H1756" s="886" t="s">
        <v>19790</v>
      </c>
      <c r="I1756" s="886" t="s">
        <v>23405</v>
      </c>
      <c r="J1756" s="886" t="s">
        <v>23833</v>
      </c>
      <c r="K1756" s="921">
        <v>1</v>
      </c>
      <c r="L1756" s="921">
        <v>12</v>
      </c>
      <c r="M1756" s="802">
        <v>30000</v>
      </c>
      <c r="N1756" s="921">
        <v>1</v>
      </c>
      <c r="O1756" s="922">
        <v>6</v>
      </c>
      <c r="P1756" s="802">
        <v>15000</v>
      </c>
      <c r="Q1756" s="921" t="s">
        <v>23687</v>
      </c>
      <c r="R1756" s="922">
        <v>12</v>
      </c>
      <c r="S1756" s="1008">
        <v>30000</v>
      </c>
    </row>
    <row r="1757" spans="1:19" s="889" customFormat="1" ht="35" customHeight="1">
      <c r="A1757" s="913" t="s">
        <v>1027</v>
      </c>
      <c r="B1757" s="887" t="s">
        <v>280</v>
      </c>
      <c r="C1757" s="887" t="s">
        <v>115</v>
      </c>
      <c r="D1757" s="887" t="s">
        <v>23706</v>
      </c>
      <c r="E1757" s="342">
        <v>2200</v>
      </c>
      <c r="F1757" s="887" t="s">
        <v>23834</v>
      </c>
      <c r="G1757" s="656" t="s">
        <v>23835</v>
      </c>
      <c r="H1757" s="886" t="s">
        <v>23821</v>
      </c>
      <c r="I1757" s="886" t="s">
        <v>19773</v>
      </c>
      <c r="J1757" s="886" t="s">
        <v>23821</v>
      </c>
      <c r="K1757" s="921">
        <v>1</v>
      </c>
      <c r="L1757" s="921">
        <v>12</v>
      </c>
      <c r="M1757" s="802">
        <v>26400</v>
      </c>
      <c r="N1757" s="921">
        <v>1</v>
      </c>
      <c r="O1757" s="922">
        <v>6</v>
      </c>
      <c r="P1757" s="802">
        <v>13200</v>
      </c>
      <c r="Q1757" s="921" t="s">
        <v>23687</v>
      </c>
      <c r="R1757" s="922">
        <v>12</v>
      </c>
      <c r="S1757" s="1008">
        <v>26400</v>
      </c>
    </row>
    <row r="1758" spans="1:19" s="889" customFormat="1" ht="35" customHeight="1">
      <c r="A1758" s="913" t="s">
        <v>1027</v>
      </c>
      <c r="B1758" s="887" t="s">
        <v>280</v>
      </c>
      <c r="C1758" s="887" t="s">
        <v>115</v>
      </c>
      <c r="D1758" s="887" t="s">
        <v>23699</v>
      </c>
      <c r="E1758" s="342">
        <v>1700</v>
      </c>
      <c r="F1758" s="887" t="s">
        <v>23836</v>
      </c>
      <c r="G1758" s="656" t="s">
        <v>23837</v>
      </c>
      <c r="H1758" s="886" t="s">
        <v>23838</v>
      </c>
      <c r="I1758" s="886" t="s">
        <v>19773</v>
      </c>
      <c r="J1758" s="886" t="s">
        <v>20251</v>
      </c>
      <c r="K1758" s="921">
        <v>1</v>
      </c>
      <c r="L1758" s="921" t="s">
        <v>23695</v>
      </c>
      <c r="M1758" s="802">
        <v>20400</v>
      </c>
      <c r="N1758" s="921">
        <v>1</v>
      </c>
      <c r="O1758" s="922">
        <v>6</v>
      </c>
      <c r="P1758" s="802">
        <v>10200</v>
      </c>
      <c r="Q1758" s="921" t="s">
        <v>23687</v>
      </c>
      <c r="R1758" s="922">
        <v>12</v>
      </c>
      <c r="S1758" s="1008">
        <v>20400</v>
      </c>
    </row>
    <row r="1759" spans="1:19" s="889" customFormat="1" ht="35" customHeight="1">
      <c r="A1759" s="913" t="s">
        <v>1027</v>
      </c>
      <c r="B1759" s="887" t="s">
        <v>280</v>
      </c>
      <c r="C1759" s="887" t="s">
        <v>115</v>
      </c>
      <c r="D1759" s="887" t="s">
        <v>23839</v>
      </c>
      <c r="E1759" s="342">
        <v>3900</v>
      </c>
      <c r="F1759" s="887" t="s">
        <v>23840</v>
      </c>
      <c r="G1759" s="656" t="s">
        <v>23841</v>
      </c>
      <c r="H1759" s="886" t="s">
        <v>23842</v>
      </c>
      <c r="I1759" s="886" t="s">
        <v>19773</v>
      </c>
      <c r="J1759" s="886" t="s">
        <v>23843</v>
      </c>
      <c r="K1759" s="921">
        <v>1</v>
      </c>
      <c r="L1759" s="921">
        <v>12</v>
      </c>
      <c r="M1759" s="802">
        <v>46800</v>
      </c>
      <c r="N1759" s="921">
        <v>1</v>
      </c>
      <c r="O1759" s="922">
        <v>6</v>
      </c>
      <c r="P1759" s="802">
        <v>23400</v>
      </c>
      <c r="Q1759" s="921" t="s">
        <v>23687</v>
      </c>
      <c r="R1759" s="922">
        <v>12</v>
      </c>
      <c r="S1759" s="1008">
        <v>46800</v>
      </c>
    </row>
    <row r="1760" spans="1:19" s="889" customFormat="1" ht="35" customHeight="1">
      <c r="A1760" s="913" t="s">
        <v>1027</v>
      </c>
      <c r="B1760" s="887" t="s">
        <v>280</v>
      </c>
      <c r="C1760" s="887" t="s">
        <v>115</v>
      </c>
      <c r="D1760" s="887" t="s">
        <v>23699</v>
      </c>
      <c r="E1760" s="342">
        <v>1700</v>
      </c>
      <c r="F1760" s="887" t="s">
        <v>23844</v>
      </c>
      <c r="G1760" s="656" t="s">
        <v>23845</v>
      </c>
      <c r="H1760" s="886" t="s">
        <v>23846</v>
      </c>
      <c r="I1760" s="886" t="s">
        <v>19773</v>
      </c>
      <c r="J1760" s="886" t="s">
        <v>23846</v>
      </c>
      <c r="K1760" s="921">
        <v>1</v>
      </c>
      <c r="L1760" s="921">
        <v>7</v>
      </c>
      <c r="M1760" s="802">
        <v>10880</v>
      </c>
      <c r="N1760" s="921"/>
      <c r="O1760" s="922"/>
      <c r="P1760" s="802">
        <v>0</v>
      </c>
      <c r="Q1760" s="921"/>
      <c r="R1760" s="922"/>
      <c r="S1760" s="1008">
        <v>0</v>
      </c>
    </row>
    <row r="1761" spans="1:19" s="889" customFormat="1" ht="35" customHeight="1">
      <c r="A1761" s="913" t="s">
        <v>1027</v>
      </c>
      <c r="B1761" s="887" t="s">
        <v>280</v>
      </c>
      <c r="C1761" s="887" t="s">
        <v>115</v>
      </c>
      <c r="D1761" s="887" t="s">
        <v>23847</v>
      </c>
      <c r="E1761" s="342">
        <v>3400</v>
      </c>
      <c r="F1761" s="887" t="s">
        <v>23848</v>
      </c>
      <c r="G1761" s="656" t="s">
        <v>23849</v>
      </c>
      <c r="H1761" s="886" t="s">
        <v>19729</v>
      </c>
      <c r="I1761" s="886" t="s">
        <v>19764</v>
      </c>
      <c r="J1761" s="886" t="s">
        <v>19729</v>
      </c>
      <c r="K1761" s="921">
        <v>1</v>
      </c>
      <c r="L1761" s="921">
        <v>12</v>
      </c>
      <c r="M1761" s="802">
        <v>40800</v>
      </c>
      <c r="N1761" s="921">
        <v>1</v>
      </c>
      <c r="O1761" s="922">
        <v>6</v>
      </c>
      <c r="P1761" s="802">
        <v>20400</v>
      </c>
      <c r="Q1761" s="921" t="s">
        <v>23687</v>
      </c>
      <c r="R1761" s="922">
        <v>12</v>
      </c>
      <c r="S1761" s="1008">
        <v>40800</v>
      </c>
    </row>
    <row r="1762" spans="1:19" s="889" customFormat="1" ht="35" customHeight="1">
      <c r="A1762" s="913" t="s">
        <v>1027</v>
      </c>
      <c r="B1762" s="887" t="s">
        <v>280</v>
      </c>
      <c r="C1762" s="887" t="s">
        <v>115</v>
      </c>
      <c r="D1762" s="887" t="s">
        <v>23699</v>
      </c>
      <c r="E1762" s="342">
        <v>1700</v>
      </c>
      <c r="F1762" s="887" t="s">
        <v>23850</v>
      </c>
      <c r="G1762" s="656" t="s">
        <v>23851</v>
      </c>
      <c r="H1762" s="886" t="s">
        <v>23852</v>
      </c>
      <c r="I1762" s="886" t="s">
        <v>19773</v>
      </c>
      <c r="J1762" s="886" t="s">
        <v>23852</v>
      </c>
      <c r="K1762" s="921">
        <v>1</v>
      </c>
      <c r="L1762" s="921" t="s">
        <v>23695</v>
      </c>
      <c r="M1762" s="802">
        <v>20400</v>
      </c>
      <c r="N1762" s="921">
        <v>1</v>
      </c>
      <c r="O1762" s="922">
        <v>6</v>
      </c>
      <c r="P1762" s="802">
        <v>10200</v>
      </c>
      <c r="Q1762" s="921" t="s">
        <v>23687</v>
      </c>
      <c r="R1762" s="922">
        <v>12</v>
      </c>
      <c r="S1762" s="1008">
        <v>20400</v>
      </c>
    </row>
    <row r="1763" spans="1:19" s="889" customFormat="1" ht="35" customHeight="1">
      <c r="A1763" s="913" t="s">
        <v>1027</v>
      </c>
      <c r="B1763" s="887" t="s">
        <v>280</v>
      </c>
      <c r="C1763" s="887" t="s">
        <v>115</v>
      </c>
      <c r="D1763" s="887" t="s">
        <v>23853</v>
      </c>
      <c r="E1763" s="342">
        <v>3100</v>
      </c>
      <c r="F1763" s="887" t="s">
        <v>23854</v>
      </c>
      <c r="G1763" s="656" t="s">
        <v>23855</v>
      </c>
      <c r="H1763" s="886" t="s">
        <v>19810</v>
      </c>
      <c r="I1763" s="886" t="s">
        <v>19764</v>
      </c>
      <c r="J1763" s="886" t="s">
        <v>19810</v>
      </c>
      <c r="K1763" s="921">
        <v>1</v>
      </c>
      <c r="L1763" s="921">
        <v>12</v>
      </c>
      <c r="M1763" s="802">
        <v>37200</v>
      </c>
      <c r="N1763" s="921">
        <v>1</v>
      </c>
      <c r="O1763" s="922">
        <v>6</v>
      </c>
      <c r="P1763" s="802">
        <v>18600</v>
      </c>
      <c r="Q1763" s="921" t="s">
        <v>23687</v>
      </c>
      <c r="R1763" s="922">
        <v>12</v>
      </c>
      <c r="S1763" s="1008">
        <v>37200</v>
      </c>
    </row>
    <row r="1764" spans="1:19" s="889" customFormat="1" ht="35" customHeight="1">
      <c r="A1764" s="913" t="s">
        <v>1027</v>
      </c>
      <c r="B1764" s="887" t="s">
        <v>280</v>
      </c>
      <c r="C1764" s="887" t="s">
        <v>115</v>
      </c>
      <c r="D1764" s="887" t="s">
        <v>23856</v>
      </c>
      <c r="E1764" s="342">
        <v>3900</v>
      </c>
      <c r="F1764" s="887" t="s">
        <v>23857</v>
      </c>
      <c r="G1764" s="656" t="s">
        <v>23858</v>
      </c>
      <c r="H1764" s="886" t="s">
        <v>19891</v>
      </c>
      <c r="I1764" s="886" t="s">
        <v>19773</v>
      </c>
      <c r="J1764" s="886" t="s">
        <v>20442</v>
      </c>
      <c r="K1764" s="921">
        <v>1</v>
      </c>
      <c r="L1764" s="921">
        <v>12</v>
      </c>
      <c r="M1764" s="802">
        <v>46800</v>
      </c>
      <c r="N1764" s="921">
        <v>1</v>
      </c>
      <c r="O1764" s="922">
        <v>6</v>
      </c>
      <c r="P1764" s="802">
        <v>23400</v>
      </c>
      <c r="Q1764" s="921" t="s">
        <v>23687</v>
      </c>
      <c r="R1764" s="922">
        <v>12</v>
      </c>
      <c r="S1764" s="1008">
        <v>46800</v>
      </c>
    </row>
    <row r="1765" spans="1:19" s="889" customFormat="1" ht="35" customHeight="1">
      <c r="A1765" s="913" t="s">
        <v>1027</v>
      </c>
      <c r="B1765" s="887" t="s">
        <v>280</v>
      </c>
      <c r="C1765" s="887" t="s">
        <v>115</v>
      </c>
      <c r="D1765" s="887" t="s">
        <v>23692</v>
      </c>
      <c r="E1765" s="342">
        <v>1600</v>
      </c>
      <c r="F1765" s="887" t="s">
        <v>23859</v>
      </c>
      <c r="G1765" s="656" t="s">
        <v>23860</v>
      </c>
      <c r="H1765" s="886" t="s">
        <v>23804</v>
      </c>
      <c r="I1765" s="886" t="s">
        <v>23861</v>
      </c>
      <c r="J1765" s="886" t="s">
        <v>23804</v>
      </c>
      <c r="K1765" s="921"/>
      <c r="L1765" s="921"/>
      <c r="M1765" s="802">
        <v>0</v>
      </c>
      <c r="N1765" s="921"/>
      <c r="O1765" s="922"/>
      <c r="P1765" s="802">
        <v>0</v>
      </c>
      <c r="Q1765" s="921" t="s">
        <v>23687</v>
      </c>
      <c r="R1765" s="922">
        <v>12</v>
      </c>
      <c r="S1765" s="1008">
        <v>19200</v>
      </c>
    </row>
    <row r="1766" spans="1:19" s="889" customFormat="1" ht="35" customHeight="1">
      <c r="A1766" s="913" t="s">
        <v>1027</v>
      </c>
      <c r="B1766" s="887" t="s">
        <v>280</v>
      </c>
      <c r="C1766" s="887" t="s">
        <v>115</v>
      </c>
      <c r="D1766" s="887" t="s">
        <v>23862</v>
      </c>
      <c r="E1766" s="342">
        <v>2900</v>
      </c>
      <c r="F1766" s="887" t="s">
        <v>23863</v>
      </c>
      <c r="G1766" s="656" t="s">
        <v>23864</v>
      </c>
      <c r="H1766" s="886" t="s">
        <v>19708</v>
      </c>
      <c r="I1766" s="886" t="s">
        <v>19764</v>
      </c>
      <c r="J1766" s="886" t="s">
        <v>19708</v>
      </c>
      <c r="K1766" s="921">
        <v>1</v>
      </c>
      <c r="L1766" s="921">
        <v>12</v>
      </c>
      <c r="M1766" s="802">
        <v>34800</v>
      </c>
      <c r="N1766" s="921">
        <v>1</v>
      </c>
      <c r="O1766" s="922">
        <v>6</v>
      </c>
      <c r="P1766" s="802">
        <v>17400</v>
      </c>
      <c r="Q1766" s="921" t="s">
        <v>23687</v>
      </c>
      <c r="R1766" s="922">
        <v>12</v>
      </c>
      <c r="S1766" s="1008">
        <v>34800</v>
      </c>
    </row>
    <row r="1767" spans="1:19" s="889" customFormat="1" ht="35" customHeight="1">
      <c r="A1767" s="913" t="s">
        <v>1027</v>
      </c>
      <c r="B1767" s="887" t="s">
        <v>280</v>
      </c>
      <c r="C1767" s="887" t="s">
        <v>115</v>
      </c>
      <c r="D1767" s="887" t="s">
        <v>23865</v>
      </c>
      <c r="E1767" s="342">
        <v>1850</v>
      </c>
      <c r="F1767" s="887" t="s">
        <v>23866</v>
      </c>
      <c r="G1767" s="656" t="s">
        <v>23867</v>
      </c>
      <c r="H1767" s="886" t="s">
        <v>23804</v>
      </c>
      <c r="I1767" s="886" t="s">
        <v>23402</v>
      </c>
      <c r="J1767" s="886" t="s">
        <v>23804</v>
      </c>
      <c r="K1767" s="921">
        <v>1</v>
      </c>
      <c r="L1767" s="921" t="s">
        <v>23695</v>
      </c>
      <c r="M1767" s="802">
        <v>22200</v>
      </c>
      <c r="N1767" s="921">
        <v>1</v>
      </c>
      <c r="O1767" s="922">
        <v>6</v>
      </c>
      <c r="P1767" s="802">
        <v>11100</v>
      </c>
      <c r="Q1767" s="921" t="s">
        <v>23687</v>
      </c>
      <c r="R1767" s="922">
        <v>12</v>
      </c>
      <c r="S1767" s="1008">
        <v>22200</v>
      </c>
    </row>
    <row r="1768" spans="1:19" s="889" customFormat="1" ht="35" customHeight="1">
      <c r="A1768" s="913" t="s">
        <v>1027</v>
      </c>
      <c r="B1768" s="887" t="s">
        <v>280</v>
      </c>
      <c r="C1768" s="887" t="s">
        <v>115</v>
      </c>
      <c r="D1768" s="887" t="s">
        <v>23688</v>
      </c>
      <c r="E1768" s="342">
        <v>1700</v>
      </c>
      <c r="F1768" s="887" t="s">
        <v>23868</v>
      </c>
      <c r="G1768" s="656" t="s">
        <v>23869</v>
      </c>
      <c r="H1768" s="886" t="s">
        <v>23764</v>
      </c>
      <c r="I1768" s="886" t="s">
        <v>19773</v>
      </c>
      <c r="J1768" s="886" t="s">
        <v>23764</v>
      </c>
      <c r="K1768" s="921">
        <v>1</v>
      </c>
      <c r="L1768" s="921" t="s">
        <v>23695</v>
      </c>
      <c r="M1768" s="802">
        <v>20400</v>
      </c>
      <c r="N1768" s="921">
        <v>1</v>
      </c>
      <c r="O1768" s="922">
        <v>6</v>
      </c>
      <c r="P1768" s="802">
        <v>10200</v>
      </c>
      <c r="Q1768" s="921" t="s">
        <v>23687</v>
      </c>
      <c r="R1768" s="922">
        <v>12</v>
      </c>
      <c r="S1768" s="1008">
        <v>20400</v>
      </c>
    </row>
    <row r="1769" spans="1:19" s="889" customFormat="1" ht="35" customHeight="1">
      <c r="A1769" s="913" t="s">
        <v>1027</v>
      </c>
      <c r="B1769" s="887" t="s">
        <v>280</v>
      </c>
      <c r="C1769" s="887" t="s">
        <v>115</v>
      </c>
      <c r="D1769" s="887" t="s">
        <v>23870</v>
      </c>
      <c r="E1769" s="342">
        <v>3400</v>
      </c>
      <c r="F1769" s="887" t="s">
        <v>23871</v>
      </c>
      <c r="G1769" s="656" t="s">
        <v>23872</v>
      </c>
      <c r="H1769" s="886" t="s">
        <v>19729</v>
      </c>
      <c r="I1769" s="886" t="s">
        <v>19773</v>
      </c>
      <c r="J1769" s="886" t="s">
        <v>19729</v>
      </c>
      <c r="K1769" s="921">
        <v>1</v>
      </c>
      <c r="L1769" s="921">
        <v>12</v>
      </c>
      <c r="M1769" s="802">
        <v>40800</v>
      </c>
      <c r="N1769" s="921">
        <v>1</v>
      </c>
      <c r="O1769" s="922">
        <v>6</v>
      </c>
      <c r="P1769" s="802">
        <v>20400</v>
      </c>
      <c r="Q1769" s="921" t="s">
        <v>23687</v>
      </c>
      <c r="R1769" s="922">
        <v>12</v>
      </c>
      <c r="S1769" s="1008">
        <v>40800</v>
      </c>
    </row>
    <row r="1770" spans="1:19" s="889" customFormat="1" ht="35" customHeight="1">
      <c r="A1770" s="913" t="s">
        <v>1027</v>
      </c>
      <c r="B1770" s="887" t="s">
        <v>280</v>
      </c>
      <c r="C1770" s="887" t="s">
        <v>115</v>
      </c>
      <c r="D1770" s="887" t="s">
        <v>23688</v>
      </c>
      <c r="E1770" s="342">
        <v>1700</v>
      </c>
      <c r="F1770" s="887" t="s">
        <v>23873</v>
      </c>
      <c r="G1770" s="656" t="s">
        <v>23874</v>
      </c>
      <c r="H1770" s="886" t="s">
        <v>23875</v>
      </c>
      <c r="I1770" s="886" t="s">
        <v>23876</v>
      </c>
      <c r="J1770" s="886" t="s">
        <v>23875</v>
      </c>
      <c r="K1770" s="921">
        <v>1</v>
      </c>
      <c r="L1770" s="921">
        <v>7</v>
      </c>
      <c r="M1770" s="802">
        <v>10200</v>
      </c>
      <c r="N1770" s="921"/>
      <c r="O1770" s="922"/>
      <c r="P1770" s="802">
        <v>0</v>
      </c>
      <c r="Q1770" s="921"/>
      <c r="R1770" s="922"/>
      <c r="S1770" s="1008">
        <v>0</v>
      </c>
    </row>
    <row r="1771" spans="1:19" s="889" customFormat="1" ht="35" customHeight="1">
      <c r="A1771" s="913" t="s">
        <v>1027</v>
      </c>
      <c r="B1771" s="887" t="s">
        <v>280</v>
      </c>
      <c r="C1771" s="887" t="s">
        <v>115</v>
      </c>
      <c r="D1771" s="887" t="s">
        <v>23877</v>
      </c>
      <c r="E1771" s="342">
        <v>2000</v>
      </c>
      <c r="F1771" s="887" t="s">
        <v>23878</v>
      </c>
      <c r="G1771" s="656" t="s">
        <v>23879</v>
      </c>
      <c r="H1771" s="886" t="s">
        <v>20568</v>
      </c>
      <c r="I1771" s="886" t="s">
        <v>19773</v>
      </c>
      <c r="J1771" s="886" t="s">
        <v>20568</v>
      </c>
      <c r="K1771" s="921">
        <v>1</v>
      </c>
      <c r="L1771" s="921" t="s">
        <v>23695</v>
      </c>
      <c r="M1771" s="802">
        <v>24000</v>
      </c>
      <c r="N1771" s="921">
        <v>1</v>
      </c>
      <c r="O1771" s="922">
        <v>6</v>
      </c>
      <c r="P1771" s="802">
        <v>12000</v>
      </c>
      <c r="Q1771" s="921" t="s">
        <v>23687</v>
      </c>
      <c r="R1771" s="922">
        <v>12</v>
      </c>
      <c r="S1771" s="1008">
        <v>24000</v>
      </c>
    </row>
    <row r="1772" spans="1:19" s="889" customFormat="1" ht="35" customHeight="1">
      <c r="A1772" s="913" t="s">
        <v>1027</v>
      </c>
      <c r="B1772" s="887" t="s">
        <v>280</v>
      </c>
      <c r="C1772" s="887" t="s">
        <v>115</v>
      </c>
      <c r="D1772" s="887" t="s">
        <v>23880</v>
      </c>
      <c r="E1772" s="342">
        <v>1600</v>
      </c>
      <c r="F1772" s="887" t="s">
        <v>23881</v>
      </c>
      <c r="G1772" s="656" t="s">
        <v>23882</v>
      </c>
      <c r="H1772" s="886" t="s">
        <v>23829</v>
      </c>
      <c r="I1772" s="886" t="s">
        <v>23746</v>
      </c>
      <c r="J1772" s="886" t="s">
        <v>23883</v>
      </c>
      <c r="K1772" s="921">
        <v>1</v>
      </c>
      <c r="L1772" s="921" t="s">
        <v>23695</v>
      </c>
      <c r="M1772" s="802">
        <v>19200</v>
      </c>
      <c r="N1772" s="921">
        <v>1</v>
      </c>
      <c r="O1772" s="922">
        <v>6</v>
      </c>
      <c r="P1772" s="802">
        <v>9600</v>
      </c>
      <c r="Q1772" s="921" t="s">
        <v>23687</v>
      </c>
      <c r="R1772" s="922">
        <v>12</v>
      </c>
      <c r="S1772" s="1008">
        <v>19200</v>
      </c>
    </row>
    <row r="1773" spans="1:19" s="889" customFormat="1" ht="35" customHeight="1">
      <c r="A1773" s="913" t="s">
        <v>1027</v>
      </c>
      <c r="B1773" s="887" t="s">
        <v>280</v>
      </c>
      <c r="C1773" s="887" t="s">
        <v>115</v>
      </c>
      <c r="D1773" s="887" t="s">
        <v>23884</v>
      </c>
      <c r="E1773" s="342">
        <v>1800</v>
      </c>
      <c r="F1773" s="887" t="s">
        <v>23885</v>
      </c>
      <c r="G1773" s="656" t="s">
        <v>23886</v>
      </c>
      <c r="H1773" s="886" t="s">
        <v>23714</v>
      </c>
      <c r="I1773" s="886" t="s">
        <v>19764</v>
      </c>
      <c r="J1773" s="886" t="s">
        <v>23833</v>
      </c>
      <c r="K1773" s="921">
        <v>1</v>
      </c>
      <c r="L1773" s="921" t="s">
        <v>23695</v>
      </c>
      <c r="M1773" s="802">
        <v>21600</v>
      </c>
      <c r="N1773" s="921">
        <v>1</v>
      </c>
      <c r="O1773" s="922">
        <v>6</v>
      </c>
      <c r="P1773" s="802">
        <v>10800</v>
      </c>
      <c r="Q1773" s="921" t="s">
        <v>23687</v>
      </c>
      <c r="R1773" s="922">
        <v>12</v>
      </c>
      <c r="S1773" s="1008">
        <v>21600</v>
      </c>
    </row>
    <row r="1774" spans="1:19" s="889" customFormat="1" ht="35" customHeight="1">
      <c r="A1774" s="913" t="s">
        <v>1027</v>
      </c>
      <c r="B1774" s="887" t="s">
        <v>280</v>
      </c>
      <c r="C1774" s="887" t="s">
        <v>115</v>
      </c>
      <c r="D1774" s="887" t="s">
        <v>23818</v>
      </c>
      <c r="E1774" s="342">
        <v>1750</v>
      </c>
      <c r="F1774" s="887" t="s">
        <v>23887</v>
      </c>
      <c r="G1774" s="656" t="s">
        <v>23888</v>
      </c>
      <c r="H1774" s="886" t="s">
        <v>19895</v>
      </c>
      <c r="I1774" s="886" t="s">
        <v>19773</v>
      </c>
      <c r="J1774" s="886" t="s">
        <v>19895</v>
      </c>
      <c r="K1774" s="921">
        <v>1</v>
      </c>
      <c r="L1774" s="921" t="s">
        <v>23695</v>
      </c>
      <c r="M1774" s="802">
        <v>21000</v>
      </c>
      <c r="N1774" s="921">
        <v>1</v>
      </c>
      <c r="O1774" s="922">
        <v>6</v>
      </c>
      <c r="P1774" s="802">
        <v>10500</v>
      </c>
      <c r="Q1774" s="921" t="s">
        <v>23687</v>
      </c>
      <c r="R1774" s="922">
        <v>12</v>
      </c>
      <c r="S1774" s="1008">
        <v>21000</v>
      </c>
    </row>
    <row r="1775" spans="1:19" s="889" customFormat="1" ht="35" customHeight="1">
      <c r="A1775" s="913" t="s">
        <v>1027</v>
      </c>
      <c r="B1775" s="887" t="s">
        <v>280</v>
      </c>
      <c r="C1775" s="887" t="s">
        <v>115</v>
      </c>
      <c r="D1775" s="887" t="s">
        <v>23889</v>
      </c>
      <c r="E1775" s="342">
        <v>1900</v>
      </c>
      <c r="F1775" s="887" t="s">
        <v>23890</v>
      </c>
      <c r="G1775" s="656" t="s">
        <v>23891</v>
      </c>
      <c r="H1775" s="886" t="s">
        <v>19880</v>
      </c>
      <c r="I1775" s="886" t="s">
        <v>19773</v>
      </c>
      <c r="J1775" s="886" t="s">
        <v>19881</v>
      </c>
      <c r="K1775" s="921">
        <v>1</v>
      </c>
      <c r="L1775" s="921">
        <v>9</v>
      </c>
      <c r="M1775" s="802">
        <v>17100</v>
      </c>
      <c r="N1775" s="921"/>
      <c r="O1775" s="922"/>
      <c r="P1775" s="802">
        <v>0</v>
      </c>
      <c r="Q1775" s="921"/>
      <c r="R1775" s="922"/>
      <c r="S1775" s="1008">
        <v>0</v>
      </c>
    </row>
    <row r="1776" spans="1:19" s="889" customFormat="1" ht="35" customHeight="1">
      <c r="A1776" s="913" t="s">
        <v>1027</v>
      </c>
      <c r="B1776" s="887" t="s">
        <v>280</v>
      </c>
      <c r="C1776" s="887" t="s">
        <v>115</v>
      </c>
      <c r="D1776" s="887" t="s">
        <v>23699</v>
      </c>
      <c r="E1776" s="342">
        <v>1700</v>
      </c>
      <c r="F1776" s="887" t="s">
        <v>23892</v>
      </c>
      <c r="G1776" s="656" t="s">
        <v>23893</v>
      </c>
      <c r="H1776" s="886" t="s">
        <v>19880</v>
      </c>
      <c r="I1776" s="886" t="s">
        <v>23386</v>
      </c>
      <c r="J1776" s="886" t="s">
        <v>23894</v>
      </c>
      <c r="K1776" s="921">
        <v>1</v>
      </c>
      <c r="L1776" s="921" t="s">
        <v>23695</v>
      </c>
      <c r="M1776" s="802">
        <v>20400</v>
      </c>
      <c r="N1776" s="921">
        <v>1</v>
      </c>
      <c r="O1776" s="922">
        <v>6</v>
      </c>
      <c r="P1776" s="802">
        <v>10200</v>
      </c>
      <c r="Q1776" s="921" t="s">
        <v>23687</v>
      </c>
      <c r="R1776" s="922">
        <v>12</v>
      </c>
      <c r="S1776" s="1008">
        <v>20400</v>
      </c>
    </row>
    <row r="1777" spans="1:19" s="889" customFormat="1" ht="35" customHeight="1">
      <c r="A1777" s="913" t="s">
        <v>1027</v>
      </c>
      <c r="B1777" s="887" t="s">
        <v>280</v>
      </c>
      <c r="C1777" s="887" t="s">
        <v>115</v>
      </c>
      <c r="D1777" s="887" t="s">
        <v>23895</v>
      </c>
      <c r="E1777" s="342">
        <v>3100</v>
      </c>
      <c r="F1777" s="887" t="s">
        <v>23896</v>
      </c>
      <c r="G1777" s="656" t="s">
        <v>23897</v>
      </c>
      <c r="H1777" s="886" t="s">
        <v>23779</v>
      </c>
      <c r="I1777" s="886" t="s">
        <v>19773</v>
      </c>
      <c r="J1777" s="886" t="s">
        <v>23898</v>
      </c>
      <c r="K1777" s="921">
        <v>1</v>
      </c>
      <c r="L1777" s="921">
        <v>12</v>
      </c>
      <c r="M1777" s="802">
        <v>37200</v>
      </c>
      <c r="N1777" s="921">
        <v>1</v>
      </c>
      <c r="O1777" s="922">
        <v>6</v>
      </c>
      <c r="P1777" s="802">
        <v>18600</v>
      </c>
      <c r="Q1777" s="921" t="s">
        <v>23687</v>
      </c>
      <c r="R1777" s="922">
        <v>12</v>
      </c>
      <c r="S1777" s="1008">
        <v>37200</v>
      </c>
    </row>
    <row r="1778" spans="1:19" s="889" customFormat="1" ht="35" customHeight="1">
      <c r="A1778" s="913" t="s">
        <v>1027</v>
      </c>
      <c r="B1778" s="887" t="s">
        <v>280</v>
      </c>
      <c r="C1778" s="887" t="s">
        <v>115</v>
      </c>
      <c r="D1778" s="887" t="s">
        <v>23699</v>
      </c>
      <c r="E1778" s="342">
        <v>1700</v>
      </c>
      <c r="F1778" s="887" t="s">
        <v>23899</v>
      </c>
      <c r="G1778" s="656" t="s">
        <v>23900</v>
      </c>
      <c r="H1778" s="886" t="s">
        <v>23901</v>
      </c>
      <c r="I1778" s="886" t="s">
        <v>19764</v>
      </c>
      <c r="J1778" s="886" t="s">
        <v>23901</v>
      </c>
      <c r="K1778" s="921">
        <v>1</v>
      </c>
      <c r="L1778" s="921" t="s">
        <v>23695</v>
      </c>
      <c r="M1778" s="802">
        <v>20400</v>
      </c>
      <c r="N1778" s="921">
        <v>1</v>
      </c>
      <c r="O1778" s="922">
        <v>6</v>
      </c>
      <c r="P1778" s="802">
        <v>10200</v>
      </c>
      <c r="Q1778" s="921" t="s">
        <v>23687</v>
      </c>
      <c r="R1778" s="922">
        <v>12</v>
      </c>
      <c r="S1778" s="1008">
        <v>20400</v>
      </c>
    </row>
    <row r="1779" spans="1:19" s="889" customFormat="1" ht="35" customHeight="1">
      <c r="A1779" s="913" t="s">
        <v>1027</v>
      </c>
      <c r="B1779" s="887" t="s">
        <v>280</v>
      </c>
      <c r="C1779" s="887" t="s">
        <v>115</v>
      </c>
      <c r="D1779" s="887" t="s">
        <v>23699</v>
      </c>
      <c r="E1779" s="342">
        <v>1700</v>
      </c>
      <c r="F1779" s="887" t="s">
        <v>23902</v>
      </c>
      <c r="G1779" s="656" t="s">
        <v>23903</v>
      </c>
      <c r="H1779" s="886" t="s">
        <v>23904</v>
      </c>
      <c r="I1779" s="886" t="s">
        <v>19773</v>
      </c>
      <c r="J1779" s="886" t="s">
        <v>21045</v>
      </c>
      <c r="K1779" s="921">
        <v>1</v>
      </c>
      <c r="L1779" s="921" t="s">
        <v>23695</v>
      </c>
      <c r="M1779" s="802">
        <v>20400</v>
      </c>
      <c r="N1779" s="921">
        <v>1</v>
      </c>
      <c r="O1779" s="922">
        <v>6</v>
      </c>
      <c r="P1779" s="802">
        <v>10200</v>
      </c>
      <c r="Q1779" s="921" t="s">
        <v>23687</v>
      </c>
      <c r="R1779" s="922">
        <v>12</v>
      </c>
      <c r="S1779" s="1008">
        <v>20400</v>
      </c>
    </row>
    <row r="1780" spans="1:19" s="889" customFormat="1" ht="35" customHeight="1">
      <c r="A1780" s="913" t="s">
        <v>1027</v>
      </c>
      <c r="B1780" s="887" t="s">
        <v>280</v>
      </c>
      <c r="C1780" s="887" t="s">
        <v>115</v>
      </c>
      <c r="D1780" s="887" t="s">
        <v>23725</v>
      </c>
      <c r="E1780" s="342">
        <v>1700</v>
      </c>
      <c r="F1780" s="887" t="s">
        <v>23905</v>
      </c>
      <c r="G1780" s="656" t="s">
        <v>23906</v>
      </c>
      <c r="H1780" s="886" t="s">
        <v>23907</v>
      </c>
      <c r="I1780" s="886" t="s">
        <v>19764</v>
      </c>
      <c r="J1780" s="886" t="s">
        <v>23907</v>
      </c>
      <c r="K1780" s="921">
        <v>1</v>
      </c>
      <c r="L1780" s="921">
        <v>5</v>
      </c>
      <c r="M1780" s="802">
        <v>7593.33</v>
      </c>
      <c r="N1780" s="921"/>
      <c r="O1780" s="922"/>
      <c r="P1780" s="802">
        <v>0</v>
      </c>
      <c r="Q1780" s="921"/>
      <c r="R1780" s="922"/>
      <c r="S1780" s="1008">
        <v>0</v>
      </c>
    </row>
    <row r="1781" spans="1:19" s="889" customFormat="1" ht="35" customHeight="1">
      <c r="A1781" s="913" t="s">
        <v>1027</v>
      </c>
      <c r="B1781" s="887" t="s">
        <v>280</v>
      </c>
      <c r="C1781" s="887" t="s">
        <v>115</v>
      </c>
      <c r="D1781" s="887" t="s">
        <v>23908</v>
      </c>
      <c r="E1781" s="342">
        <v>3000</v>
      </c>
      <c r="F1781" s="887" t="s">
        <v>23909</v>
      </c>
      <c r="G1781" s="656" t="s">
        <v>23910</v>
      </c>
      <c r="H1781" s="886" t="s">
        <v>23911</v>
      </c>
      <c r="I1781" s="886" t="s">
        <v>19773</v>
      </c>
      <c r="J1781" s="886" t="s">
        <v>23911</v>
      </c>
      <c r="K1781" s="921">
        <v>1</v>
      </c>
      <c r="L1781" s="921">
        <v>12</v>
      </c>
      <c r="M1781" s="802">
        <v>36000</v>
      </c>
      <c r="N1781" s="921">
        <v>1</v>
      </c>
      <c r="O1781" s="922">
        <v>6</v>
      </c>
      <c r="P1781" s="802">
        <v>18000</v>
      </c>
      <c r="Q1781" s="921" t="s">
        <v>23687</v>
      </c>
      <c r="R1781" s="922">
        <v>12</v>
      </c>
      <c r="S1781" s="1008">
        <v>36000</v>
      </c>
    </row>
    <row r="1782" spans="1:19" s="889" customFormat="1" ht="35" customHeight="1">
      <c r="A1782" s="913" t="s">
        <v>1027</v>
      </c>
      <c r="B1782" s="887" t="s">
        <v>280</v>
      </c>
      <c r="C1782" s="887" t="s">
        <v>115</v>
      </c>
      <c r="D1782" s="887" t="s">
        <v>23912</v>
      </c>
      <c r="E1782" s="342">
        <v>2100</v>
      </c>
      <c r="F1782" s="887" t="s">
        <v>23913</v>
      </c>
      <c r="G1782" s="656" t="s">
        <v>23914</v>
      </c>
      <c r="H1782" s="886" t="s">
        <v>19708</v>
      </c>
      <c r="I1782" s="886" t="s">
        <v>19764</v>
      </c>
      <c r="J1782" s="886" t="s">
        <v>19708</v>
      </c>
      <c r="K1782" s="921">
        <v>1</v>
      </c>
      <c r="L1782" s="921">
        <v>12</v>
      </c>
      <c r="M1782" s="802">
        <v>25200</v>
      </c>
      <c r="N1782" s="921">
        <v>1</v>
      </c>
      <c r="O1782" s="922">
        <v>6</v>
      </c>
      <c r="P1782" s="802">
        <v>12600</v>
      </c>
      <c r="Q1782" s="921" t="s">
        <v>23687</v>
      </c>
      <c r="R1782" s="922">
        <v>12</v>
      </c>
      <c r="S1782" s="1008">
        <v>25200</v>
      </c>
    </row>
    <row r="1783" spans="1:19" s="889" customFormat="1" ht="35" customHeight="1">
      <c r="A1783" s="913" t="s">
        <v>1027</v>
      </c>
      <c r="B1783" s="887" t="s">
        <v>280</v>
      </c>
      <c r="C1783" s="887" t="s">
        <v>115</v>
      </c>
      <c r="D1783" s="887" t="s">
        <v>23758</v>
      </c>
      <c r="E1783" s="342">
        <v>1600</v>
      </c>
      <c r="F1783" s="887" t="s">
        <v>23915</v>
      </c>
      <c r="G1783" s="656" t="s">
        <v>23916</v>
      </c>
      <c r="H1783" s="886" t="s">
        <v>23917</v>
      </c>
      <c r="I1783" s="886" t="s">
        <v>23746</v>
      </c>
      <c r="J1783" s="886" t="s">
        <v>23710</v>
      </c>
      <c r="K1783" s="921">
        <v>1</v>
      </c>
      <c r="L1783" s="921" t="s">
        <v>23695</v>
      </c>
      <c r="M1783" s="802">
        <v>19200</v>
      </c>
      <c r="N1783" s="921">
        <v>1</v>
      </c>
      <c r="O1783" s="922">
        <v>6</v>
      </c>
      <c r="P1783" s="802">
        <v>9600</v>
      </c>
      <c r="Q1783" s="921" t="s">
        <v>23687</v>
      </c>
      <c r="R1783" s="922">
        <v>12</v>
      </c>
      <c r="S1783" s="1008">
        <v>19200</v>
      </c>
    </row>
    <row r="1784" spans="1:19" s="889" customFormat="1" ht="35" customHeight="1">
      <c r="A1784" s="913" t="s">
        <v>1027</v>
      </c>
      <c r="B1784" s="887" t="s">
        <v>280</v>
      </c>
      <c r="C1784" s="887" t="s">
        <v>115</v>
      </c>
      <c r="D1784" s="887" t="s">
        <v>23722</v>
      </c>
      <c r="E1784" s="342">
        <v>1900</v>
      </c>
      <c r="F1784" s="887" t="s">
        <v>23918</v>
      </c>
      <c r="G1784" s="656" t="s">
        <v>23919</v>
      </c>
      <c r="H1784" s="886" t="s">
        <v>23920</v>
      </c>
      <c r="I1784" s="886" t="s">
        <v>19773</v>
      </c>
      <c r="J1784" s="886" t="s">
        <v>23921</v>
      </c>
      <c r="K1784" s="921">
        <v>1</v>
      </c>
      <c r="L1784" s="921" t="s">
        <v>23695</v>
      </c>
      <c r="M1784" s="802">
        <v>22800</v>
      </c>
      <c r="N1784" s="921">
        <v>1</v>
      </c>
      <c r="O1784" s="922">
        <v>6</v>
      </c>
      <c r="P1784" s="802">
        <v>11400</v>
      </c>
      <c r="Q1784" s="921" t="s">
        <v>23687</v>
      </c>
      <c r="R1784" s="922">
        <v>12</v>
      </c>
      <c r="S1784" s="1008">
        <v>22800</v>
      </c>
    </row>
    <row r="1785" spans="1:19" s="889" customFormat="1" ht="35" customHeight="1">
      <c r="A1785" s="913" t="s">
        <v>1027</v>
      </c>
      <c r="B1785" s="887" t="s">
        <v>280</v>
      </c>
      <c r="C1785" s="887" t="s">
        <v>115</v>
      </c>
      <c r="D1785" s="887" t="s">
        <v>23725</v>
      </c>
      <c r="E1785" s="342">
        <v>1700</v>
      </c>
      <c r="F1785" s="887" t="s">
        <v>23922</v>
      </c>
      <c r="G1785" s="656" t="s">
        <v>23923</v>
      </c>
      <c r="H1785" s="886" t="s">
        <v>23920</v>
      </c>
      <c r="I1785" s="886" t="s">
        <v>19773</v>
      </c>
      <c r="J1785" s="886" t="s">
        <v>23920</v>
      </c>
      <c r="K1785" s="921">
        <v>1</v>
      </c>
      <c r="L1785" s="921">
        <v>10</v>
      </c>
      <c r="M1785" s="802">
        <v>16206.66</v>
      </c>
      <c r="N1785" s="921"/>
      <c r="O1785" s="922"/>
      <c r="P1785" s="802">
        <v>0</v>
      </c>
      <c r="Q1785" s="921"/>
      <c r="R1785" s="922"/>
      <c r="S1785" s="1008">
        <v>0</v>
      </c>
    </row>
    <row r="1786" spans="1:19" s="889" customFormat="1" ht="35" customHeight="1">
      <c r="A1786" s="913" t="s">
        <v>1027</v>
      </c>
      <c r="B1786" s="887" t="s">
        <v>280</v>
      </c>
      <c r="C1786" s="887" t="s">
        <v>115</v>
      </c>
      <c r="D1786" s="887" t="s">
        <v>23924</v>
      </c>
      <c r="E1786" s="342">
        <v>4400</v>
      </c>
      <c r="F1786" s="887" t="s">
        <v>23925</v>
      </c>
      <c r="G1786" s="656" t="s">
        <v>23926</v>
      </c>
      <c r="H1786" s="886" t="s">
        <v>23927</v>
      </c>
      <c r="I1786" s="886" t="s">
        <v>19773</v>
      </c>
      <c r="J1786" s="886" t="s">
        <v>23927</v>
      </c>
      <c r="K1786" s="921">
        <v>1</v>
      </c>
      <c r="L1786" s="921">
        <v>12</v>
      </c>
      <c r="M1786" s="802">
        <v>52800</v>
      </c>
      <c r="N1786" s="921">
        <v>1</v>
      </c>
      <c r="O1786" s="922">
        <v>6</v>
      </c>
      <c r="P1786" s="802">
        <v>26400</v>
      </c>
      <c r="Q1786" s="921" t="s">
        <v>23687</v>
      </c>
      <c r="R1786" s="922">
        <v>12</v>
      </c>
      <c r="S1786" s="1008">
        <v>52800</v>
      </c>
    </row>
    <row r="1787" spans="1:19" s="889" customFormat="1" ht="35" customHeight="1">
      <c r="A1787" s="913" t="s">
        <v>1027</v>
      </c>
      <c r="B1787" s="887" t="s">
        <v>280</v>
      </c>
      <c r="C1787" s="887" t="s">
        <v>115</v>
      </c>
      <c r="D1787" s="887" t="s">
        <v>20716</v>
      </c>
      <c r="E1787" s="342">
        <v>4500</v>
      </c>
      <c r="F1787" s="887" t="s">
        <v>23928</v>
      </c>
      <c r="G1787" s="656" t="s">
        <v>23929</v>
      </c>
      <c r="H1787" s="886" t="s">
        <v>23930</v>
      </c>
      <c r="I1787" s="886" t="s">
        <v>19764</v>
      </c>
      <c r="J1787" s="886" t="s">
        <v>23930</v>
      </c>
      <c r="K1787" s="921">
        <v>1</v>
      </c>
      <c r="L1787" s="921">
        <v>12</v>
      </c>
      <c r="M1787" s="802">
        <v>54000</v>
      </c>
      <c r="N1787" s="921">
        <v>1</v>
      </c>
      <c r="O1787" s="922">
        <v>4</v>
      </c>
      <c r="P1787" s="802">
        <v>9550</v>
      </c>
      <c r="Q1787" s="921"/>
      <c r="R1787" s="922"/>
      <c r="S1787" s="1008">
        <v>0</v>
      </c>
    </row>
    <row r="1788" spans="1:19" s="889" customFormat="1" ht="35" customHeight="1">
      <c r="A1788" s="913" t="s">
        <v>1027</v>
      </c>
      <c r="B1788" s="887" t="s">
        <v>280</v>
      </c>
      <c r="C1788" s="887" t="s">
        <v>115</v>
      </c>
      <c r="D1788" s="887" t="s">
        <v>23931</v>
      </c>
      <c r="E1788" s="342">
        <v>3500</v>
      </c>
      <c r="F1788" s="887" t="s">
        <v>23932</v>
      </c>
      <c r="G1788" s="656" t="s">
        <v>23933</v>
      </c>
      <c r="H1788" s="886" t="s">
        <v>19810</v>
      </c>
      <c r="I1788" s="886" t="s">
        <v>19764</v>
      </c>
      <c r="J1788" s="886" t="s">
        <v>19810</v>
      </c>
      <c r="K1788" s="921">
        <v>1</v>
      </c>
      <c r="L1788" s="921">
        <v>12</v>
      </c>
      <c r="M1788" s="802">
        <v>42000</v>
      </c>
      <c r="N1788" s="921">
        <v>1</v>
      </c>
      <c r="O1788" s="922">
        <v>6</v>
      </c>
      <c r="P1788" s="802">
        <v>21000</v>
      </c>
      <c r="Q1788" s="921" t="s">
        <v>23687</v>
      </c>
      <c r="R1788" s="922">
        <v>12</v>
      </c>
      <c r="S1788" s="1008">
        <v>42000</v>
      </c>
    </row>
    <row r="1789" spans="1:19" s="889" customFormat="1" ht="35" customHeight="1">
      <c r="A1789" s="913" t="s">
        <v>1027</v>
      </c>
      <c r="B1789" s="887" t="s">
        <v>280</v>
      </c>
      <c r="C1789" s="887" t="s">
        <v>115</v>
      </c>
      <c r="D1789" s="887" t="s">
        <v>23934</v>
      </c>
      <c r="E1789" s="342">
        <v>2500</v>
      </c>
      <c r="F1789" s="887" t="s">
        <v>23935</v>
      </c>
      <c r="G1789" s="656" t="s">
        <v>23936</v>
      </c>
      <c r="H1789" s="886" t="s">
        <v>23821</v>
      </c>
      <c r="I1789" s="886" t="s">
        <v>19764</v>
      </c>
      <c r="J1789" s="886" t="s">
        <v>21435</v>
      </c>
      <c r="K1789" s="921">
        <v>1</v>
      </c>
      <c r="L1789" s="921">
        <v>12</v>
      </c>
      <c r="M1789" s="802">
        <v>30000</v>
      </c>
      <c r="N1789" s="921">
        <v>1</v>
      </c>
      <c r="O1789" s="922">
        <v>6</v>
      </c>
      <c r="P1789" s="802">
        <v>15000</v>
      </c>
      <c r="Q1789" s="921" t="s">
        <v>23687</v>
      </c>
      <c r="R1789" s="922">
        <v>12</v>
      </c>
      <c r="S1789" s="1008">
        <v>30000</v>
      </c>
    </row>
    <row r="1790" spans="1:19" s="889" customFormat="1" ht="35" customHeight="1">
      <c r="A1790" s="913" t="s">
        <v>1027</v>
      </c>
      <c r="B1790" s="887" t="s">
        <v>280</v>
      </c>
      <c r="C1790" s="887" t="s">
        <v>115</v>
      </c>
      <c r="D1790" s="887" t="s">
        <v>23706</v>
      </c>
      <c r="E1790" s="342">
        <v>2200</v>
      </c>
      <c r="F1790" s="887" t="s">
        <v>23937</v>
      </c>
      <c r="G1790" s="656" t="s">
        <v>23938</v>
      </c>
      <c r="H1790" s="886" t="s">
        <v>23939</v>
      </c>
      <c r="I1790" s="886" t="s">
        <v>19773</v>
      </c>
      <c r="J1790" s="886" t="s">
        <v>23940</v>
      </c>
      <c r="K1790" s="921">
        <v>1</v>
      </c>
      <c r="L1790" s="921">
        <v>12</v>
      </c>
      <c r="M1790" s="802">
        <v>26400</v>
      </c>
      <c r="N1790" s="921">
        <v>1</v>
      </c>
      <c r="O1790" s="922">
        <v>6</v>
      </c>
      <c r="P1790" s="802">
        <v>13200</v>
      </c>
      <c r="Q1790" s="921" t="s">
        <v>23687</v>
      </c>
      <c r="R1790" s="922">
        <v>12</v>
      </c>
      <c r="S1790" s="1008">
        <v>26400</v>
      </c>
    </row>
    <row r="1791" spans="1:19" s="889" customFormat="1" ht="35" customHeight="1">
      <c r="A1791" s="913" t="s">
        <v>1027</v>
      </c>
      <c r="B1791" s="887" t="s">
        <v>280</v>
      </c>
      <c r="C1791" s="887" t="s">
        <v>115</v>
      </c>
      <c r="D1791" s="887" t="s">
        <v>23722</v>
      </c>
      <c r="E1791" s="342">
        <v>1900</v>
      </c>
      <c r="F1791" s="887" t="s">
        <v>23941</v>
      </c>
      <c r="G1791" s="656" t="s">
        <v>23942</v>
      </c>
      <c r="H1791" s="886" t="s">
        <v>19709</v>
      </c>
      <c r="I1791" s="886" t="s">
        <v>19773</v>
      </c>
      <c r="J1791" s="886" t="s">
        <v>19709</v>
      </c>
      <c r="K1791" s="921">
        <v>1</v>
      </c>
      <c r="L1791" s="921" t="s">
        <v>23695</v>
      </c>
      <c r="M1791" s="802">
        <v>22800</v>
      </c>
      <c r="N1791" s="921">
        <v>1</v>
      </c>
      <c r="O1791" s="922">
        <v>6</v>
      </c>
      <c r="P1791" s="802">
        <v>11400</v>
      </c>
      <c r="Q1791" s="921" t="s">
        <v>23687</v>
      </c>
      <c r="R1791" s="922">
        <v>12</v>
      </c>
      <c r="S1791" s="1008">
        <v>22800</v>
      </c>
    </row>
    <row r="1792" spans="1:19" s="889" customFormat="1" ht="35" customHeight="1">
      <c r="A1792" s="913" t="s">
        <v>1027</v>
      </c>
      <c r="B1792" s="887" t="s">
        <v>280</v>
      </c>
      <c r="C1792" s="887" t="s">
        <v>115</v>
      </c>
      <c r="D1792" s="887" t="s">
        <v>23699</v>
      </c>
      <c r="E1792" s="342">
        <v>1700</v>
      </c>
      <c r="F1792" s="887" t="s">
        <v>23943</v>
      </c>
      <c r="G1792" s="656" t="s">
        <v>23944</v>
      </c>
      <c r="H1792" s="886" t="s">
        <v>23714</v>
      </c>
      <c r="I1792" s="886" t="s">
        <v>19764</v>
      </c>
      <c r="J1792" s="886" t="s">
        <v>19790</v>
      </c>
      <c r="K1792" s="921">
        <v>1</v>
      </c>
      <c r="L1792" s="921" t="s">
        <v>23695</v>
      </c>
      <c r="M1792" s="802">
        <v>20400</v>
      </c>
      <c r="N1792" s="921">
        <v>1</v>
      </c>
      <c r="O1792" s="922">
        <v>6</v>
      </c>
      <c r="P1792" s="802">
        <v>10200</v>
      </c>
      <c r="Q1792" s="921" t="s">
        <v>23687</v>
      </c>
      <c r="R1792" s="922">
        <v>12</v>
      </c>
      <c r="S1792" s="1008">
        <v>20400</v>
      </c>
    </row>
    <row r="1793" spans="1:19" s="889" customFormat="1" ht="35" customHeight="1">
      <c r="A1793" s="913" t="s">
        <v>1027</v>
      </c>
      <c r="B1793" s="887" t="s">
        <v>280</v>
      </c>
      <c r="C1793" s="887" t="s">
        <v>115</v>
      </c>
      <c r="D1793" s="887" t="s">
        <v>23699</v>
      </c>
      <c r="E1793" s="342">
        <v>1700</v>
      </c>
      <c r="F1793" s="887" t="s">
        <v>23945</v>
      </c>
      <c r="G1793" s="656" t="s">
        <v>23946</v>
      </c>
      <c r="H1793" s="886" t="s">
        <v>23947</v>
      </c>
      <c r="I1793" s="886" t="s">
        <v>19764</v>
      </c>
      <c r="J1793" s="886" t="s">
        <v>23947</v>
      </c>
      <c r="K1793" s="921">
        <v>1</v>
      </c>
      <c r="L1793" s="921" t="s">
        <v>23695</v>
      </c>
      <c r="M1793" s="802">
        <v>20400</v>
      </c>
      <c r="N1793" s="921">
        <v>1</v>
      </c>
      <c r="O1793" s="922">
        <v>6</v>
      </c>
      <c r="P1793" s="802">
        <v>10200</v>
      </c>
      <c r="Q1793" s="921" t="s">
        <v>23687</v>
      </c>
      <c r="R1793" s="922">
        <v>12</v>
      </c>
      <c r="S1793" s="1008">
        <v>20400</v>
      </c>
    </row>
    <row r="1794" spans="1:19" s="889" customFormat="1" ht="35" customHeight="1">
      <c r="A1794" s="913" t="s">
        <v>1027</v>
      </c>
      <c r="B1794" s="887" t="s">
        <v>280</v>
      </c>
      <c r="C1794" s="887" t="s">
        <v>115</v>
      </c>
      <c r="D1794" s="887" t="s">
        <v>23715</v>
      </c>
      <c r="E1794" s="342">
        <v>1900</v>
      </c>
      <c r="F1794" s="887" t="s">
        <v>23948</v>
      </c>
      <c r="G1794" s="656" t="s">
        <v>23949</v>
      </c>
      <c r="H1794" s="886" t="s">
        <v>23950</v>
      </c>
      <c r="I1794" s="886" t="s">
        <v>19773</v>
      </c>
      <c r="J1794" s="886" t="s">
        <v>23951</v>
      </c>
      <c r="K1794" s="921">
        <v>1</v>
      </c>
      <c r="L1794" s="921" t="s">
        <v>23695</v>
      </c>
      <c r="M1794" s="802">
        <v>10639.98</v>
      </c>
      <c r="N1794" s="921">
        <v>1</v>
      </c>
      <c r="O1794" s="922">
        <v>6</v>
      </c>
      <c r="P1794" s="802">
        <v>8893.33</v>
      </c>
      <c r="Q1794" s="921" t="s">
        <v>23687</v>
      </c>
      <c r="R1794" s="922">
        <v>12</v>
      </c>
      <c r="S1794" s="1008">
        <v>22800</v>
      </c>
    </row>
    <row r="1795" spans="1:19" s="889" customFormat="1" ht="35" customHeight="1">
      <c r="A1795" s="913" t="s">
        <v>1027</v>
      </c>
      <c r="B1795" s="887" t="s">
        <v>280</v>
      </c>
      <c r="C1795" s="887" t="s">
        <v>115</v>
      </c>
      <c r="D1795" s="887" t="s">
        <v>23952</v>
      </c>
      <c r="E1795" s="342">
        <v>4500</v>
      </c>
      <c r="F1795" s="887" t="s">
        <v>23953</v>
      </c>
      <c r="G1795" s="656" t="s">
        <v>23954</v>
      </c>
      <c r="H1795" s="886" t="s">
        <v>23686</v>
      </c>
      <c r="I1795" s="886" t="s">
        <v>19764</v>
      </c>
      <c r="J1795" s="886" t="s">
        <v>23686</v>
      </c>
      <c r="K1795" s="921">
        <v>1</v>
      </c>
      <c r="L1795" s="921">
        <v>3</v>
      </c>
      <c r="M1795" s="802">
        <v>9300</v>
      </c>
      <c r="N1795" s="921">
        <v>2</v>
      </c>
      <c r="O1795" s="922">
        <v>6</v>
      </c>
      <c r="P1795" s="802">
        <v>27000</v>
      </c>
      <c r="Q1795" s="921" t="s">
        <v>23687</v>
      </c>
      <c r="R1795" s="922">
        <v>12</v>
      </c>
      <c r="S1795" s="1008">
        <v>18000</v>
      </c>
    </row>
    <row r="1796" spans="1:19" s="889" customFormat="1" ht="35" customHeight="1">
      <c r="A1796" s="913" t="s">
        <v>1027</v>
      </c>
      <c r="B1796" s="887" t="s">
        <v>280</v>
      </c>
      <c r="C1796" s="887" t="s">
        <v>115</v>
      </c>
      <c r="D1796" s="887" t="s">
        <v>23699</v>
      </c>
      <c r="E1796" s="342">
        <v>1700</v>
      </c>
      <c r="F1796" s="887" t="s">
        <v>23955</v>
      </c>
      <c r="G1796" s="656" t="s">
        <v>23956</v>
      </c>
      <c r="H1796" s="886" t="s">
        <v>19729</v>
      </c>
      <c r="I1796" s="886" t="s">
        <v>19764</v>
      </c>
      <c r="J1796" s="886" t="s">
        <v>19729</v>
      </c>
      <c r="K1796" s="921">
        <v>1</v>
      </c>
      <c r="L1796" s="921" t="s">
        <v>23695</v>
      </c>
      <c r="M1796" s="802">
        <v>20400</v>
      </c>
      <c r="N1796" s="921">
        <v>1</v>
      </c>
      <c r="O1796" s="922">
        <v>6</v>
      </c>
      <c r="P1796" s="802">
        <v>10200</v>
      </c>
      <c r="Q1796" s="921" t="s">
        <v>23687</v>
      </c>
      <c r="R1796" s="922">
        <v>12</v>
      </c>
      <c r="S1796" s="1008">
        <v>20400</v>
      </c>
    </row>
    <row r="1797" spans="1:19" s="889" customFormat="1" ht="35" customHeight="1">
      <c r="A1797" s="913" t="s">
        <v>1027</v>
      </c>
      <c r="B1797" s="887" t="s">
        <v>280</v>
      </c>
      <c r="C1797" s="887" t="s">
        <v>115</v>
      </c>
      <c r="D1797" s="887" t="s">
        <v>23957</v>
      </c>
      <c r="E1797" s="342">
        <v>2450</v>
      </c>
      <c r="F1797" s="887" t="s">
        <v>23958</v>
      </c>
      <c r="G1797" s="656" t="s">
        <v>23959</v>
      </c>
      <c r="H1797" s="886" t="s">
        <v>19729</v>
      </c>
      <c r="I1797" s="886" t="s">
        <v>19764</v>
      </c>
      <c r="J1797" s="886" t="s">
        <v>19729</v>
      </c>
      <c r="K1797" s="921">
        <v>1</v>
      </c>
      <c r="L1797" s="921">
        <v>8</v>
      </c>
      <c r="M1797" s="802">
        <v>18783.330000000002</v>
      </c>
      <c r="N1797" s="921">
        <v>2</v>
      </c>
      <c r="O1797" s="922">
        <v>6</v>
      </c>
      <c r="P1797" s="802">
        <v>14700</v>
      </c>
      <c r="Q1797" s="921" t="s">
        <v>23687</v>
      </c>
      <c r="R1797" s="922">
        <v>12</v>
      </c>
      <c r="S1797" s="1008">
        <v>9800</v>
      </c>
    </row>
    <row r="1798" spans="1:19" s="889" customFormat="1" ht="35" customHeight="1">
      <c r="A1798" s="913" t="s">
        <v>1027</v>
      </c>
      <c r="B1798" s="887" t="s">
        <v>280</v>
      </c>
      <c r="C1798" s="887" t="s">
        <v>115</v>
      </c>
      <c r="D1798" s="887" t="s">
        <v>23895</v>
      </c>
      <c r="E1798" s="342">
        <v>3100</v>
      </c>
      <c r="F1798" s="887" t="s">
        <v>23960</v>
      </c>
      <c r="G1798" s="656" t="s">
        <v>23961</v>
      </c>
      <c r="H1798" s="886" t="s">
        <v>19891</v>
      </c>
      <c r="I1798" s="886" t="s">
        <v>19764</v>
      </c>
      <c r="J1798" s="886" t="s">
        <v>23962</v>
      </c>
      <c r="K1798" s="921">
        <v>1</v>
      </c>
      <c r="L1798" s="921">
        <v>12</v>
      </c>
      <c r="M1798" s="802">
        <v>37200</v>
      </c>
      <c r="N1798" s="921">
        <v>1</v>
      </c>
      <c r="O1798" s="922">
        <v>6</v>
      </c>
      <c r="P1798" s="802">
        <v>18600</v>
      </c>
      <c r="Q1798" s="921" t="s">
        <v>23687</v>
      </c>
      <c r="R1798" s="922">
        <v>12</v>
      </c>
      <c r="S1798" s="1008">
        <v>37200</v>
      </c>
    </row>
    <row r="1799" spans="1:19" s="889" customFormat="1" ht="35" customHeight="1">
      <c r="A1799" s="913" t="s">
        <v>1027</v>
      </c>
      <c r="B1799" s="887" t="s">
        <v>280</v>
      </c>
      <c r="C1799" s="887" t="s">
        <v>115</v>
      </c>
      <c r="D1799" s="887" t="s">
        <v>23963</v>
      </c>
      <c r="E1799" s="342">
        <v>2100</v>
      </c>
      <c r="F1799" s="887" t="s">
        <v>23964</v>
      </c>
      <c r="G1799" s="656" t="s">
        <v>23965</v>
      </c>
      <c r="H1799" s="886" t="s">
        <v>19729</v>
      </c>
      <c r="I1799" s="886" t="s">
        <v>19764</v>
      </c>
      <c r="J1799" s="886" t="s">
        <v>19729</v>
      </c>
      <c r="K1799" s="921">
        <v>1</v>
      </c>
      <c r="L1799" s="921">
        <v>3</v>
      </c>
      <c r="M1799" s="802">
        <v>4340</v>
      </c>
      <c r="N1799" s="921">
        <v>2</v>
      </c>
      <c r="O1799" s="922">
        <v>6</v>
      </c>
      <c r="P1799" s="802">
        <v>12600</v>
      </c>
      <c r="Q1799" s="921" t="s">
        <v>23687</v>
      </c>
      <c r="R1799" s="922">
        <v>12</v>
      </c>
      <c r="S1799" s="1008">
        <v>8400</v>
      </c>
    </row>
    <row r="1800" spans="1:19" s="889" customFormat="1" ht="35" customHeight="1">
      <c r="A1800" s="913" t="s">
        <v>1027</v>
      </c>
      <c r="B1800" s="887" t="s">
        <v>280</v>
      </c>
      <c r="C1800" s="887" t="s">
        <v>115</v>
      </c>
      <c r="D1800" s="887" t="s">
        <v>23966</v>
      </c>
      <c r="E1800" s="342">
        <v>2900</v>
      </c>
      <c r="F1800" s="887" t="s">
        <v>23967</v>
      </c>
      <c r="G1800" s="656" t="s">
        <v>23968</v>
      </c>
      <c r="H1800" s="886" t="s">
        <v>19790</v>
      </c>
      <c r="I1800" s="886" t="s">
        <v>19773</v>
      </c>
      <c r="J1800" s="886" t="s">
        <v>19790</v>
      </c>
      <c r="K1800" s="921">
        <v>1</v>
      </c>
      <c r="L1800" s="921">
        <v>12</v>
      </c>
      <c r="M1800" s="802">
        <v>34800</v>
      </c>
      <c r="N1800" s="921">
        <v>1</v>
      </c>
      <c r="O1800" s="922">
        <v>6</v>
      </c>
      <c r="P1800" s="802">
        <v>17400</v>
      </c>
      <c r="Q1800" s="921" t="s">
        <v>23687</v>
      </c>
      <c r="R1800" s="922">
        <v>12</v>
      </c>
      <c r="S1800" s="1008">
        <v>34800</v>
      </c>
    </row>
    <row r="1801" spans="1:19" s="889" customFormat="1" ht="35" customHeight="1">
      <c r="A1801" s="913" t="s">
        <v>1027</v>
      </c>
      <c r="B1801" s="887" t="s">
        <v>280</v>
      </c>
      <c r="C1801" s="887" t="s">
        <v>115</v>
      </c>
      <c r="D1801" s="887" t="s">
        <v>23706</v>
      </c>
      <c r="E1801" s="342">
        <v>2200</v>
      </c>
      <c r="F1801" s="887" t="s">
        <v>23969</v>
      </c>
      <c r="G1801" s="656" t="s">
        <v>23970</v>
      </c>
      <c r="H1801" s="886" t="s">
        <v>19708</v>
      </c>
      <c r="I1801" s="886" t="s">
        <v>19764</v>
      </c>
      <c r="J1801" s="886" t="s">
        <v>19708</v>
      </c>
      <c r="K1801" s="921">
        <v>1</v>
      </c>
      <c r="L1801" s="921">
        <v>12</v>
      </c>
      <c r="M1801" s="802">
        <v>26400</v>
      </c>
      <c r="N1801" s="921">
        <v>1</v>
      </c>
      <c r="O1801" s="922">
        <v>6</v>
      </c>
      <c r="P1801" s="802">
        <v>13200</v>
      </c>
      <c r="Q1801" s="921" t="s">
        <v>23687</v>
      </c>
      <c r="R1801" s="922">
        <v>12</v>
      </c>
      <c r="S1801" s="1008">
        <v>26400</v>
      </c>
    </row>
    <row r="1802" spans="1:19" s="889" customFormat="1" ht="35" customHeight="1">
      <c r="A1802" s="913" t="s">
        <v>1027</v>
      </c>
      <c r="B1802" s="887" t="s">
        <v>280</v>
      </c>
      <c r="C1802" s="887" t="s">
        <v>115</v>
      </c>
      <c r="D1802" s="887" t="s">
        <v>23971</v>
      </c>
      <c r="E1802" s="342">
        <v>7000</v>
      </c>
      <c r="F1802" s="887" t="s">
        <v>23972</v>
      </c>
      <c r="G1802" s="656" t="s">
        <v>23973</v>
      </c>
      <c r="H1802" s="886" t="s">
        <v>19729</v>
      </c>
      <c r="I1802" s="886" t="s">
        <v>23974</v>
      </c>
      <c r="J1802" s="886" t="s">
        <v>19729</v>
      </c>
      <c r="K1802" s="921">
        <v>1</v>
      </c>
      <c r="L1802" s="921">
        <v>12</v>
      </c>
      <c r="M1802" s="802">
        <v>84000</v>
      </c>
      <c r="N1802" s="921">
        <v>1</v>
      </c>
      <c r="O1802" s="922">
        <v>6</v>
      </c>
      <c r="P1802" s="802">
        <v>42000</v>
      </c>
      <c r="Q1802" s="921" t="s">
        <v>23687</v>
      </c>
      <c r="R1802" s="922">
        <v>12</v>
      </c>
      <c r="S1802" s="1008">
        <v>84000</v>
      </c>
    </row>
    <row r="1803" spans="1:19" s="889" customFormat="1" ht="35" customHeight="1">
      <c r="A1803" s="913" t="s">
        <v>1027</v>
      </c>
      <c r="B1803" s="887" t="s">
        <v>280</v>
      </c>
      <c r="C1803" s="887" t="s">
        <v>115</v>
      </c>
      <c r="D1803" s="887" t="s">
        <v>23975</v>
      </c>
      <c r="E1803" s="342">
        <v>2200</v>
      </c>
      <c r="F1803" s="887" t="s">
        <v>23976</v>
      </c>
      <c r="G1803" s="656" t="s">
        <v>23977</v>
      </c>
      <c r="H1803" s="886" t="s">
        <v>23978</v>
      </c>
      <c r="I1803" s="886" t="s">
        <v>19764</v>
      </c>
      <c r="J1803" s="886" t="s">
        <v>23978</v>
      </c>
      <c r="K1803" s="921">
        <v>1</v>
      </c>
      <c r="L1803" s="921">
        <v>12</v>
      </c>
      <c r="M1803" s="802">
        <v>26400</v>
      </c>
      <c r="N1803" s="921"/>
      <c r="O1803" s="922"/>
      <c r="P1803" s="802">
        <v>0</v>
      </c>
      <c r="Q1803" s="921"/>
      <c r="R1803" s="922"/>
      <c r="S1803" s="1008">
        <v>0</v>
      </c>
    </row>
    <row r="1804" spans="1:19" s="889" customFormat="1" ht="35" customHeight="1">
      <c r="A1804" s="913" t="s">
        <v>1027</v>
      </c>
      <c r="B1804" s="887" t="s">
        <v>280</v>
      </c>
      <c r="C1804" s="887" t="s">
        <v>115</v>
      </c>
      <c r="D1804" s="887" t="s">
        <v>23979</v>
      </c>
      <c r="E1804" s="342">
        <v>2100</v>
      </c>
      <c r="F1804" s="887" t="s">
        <v>23980</v>
      </c>
      <c r="G1804" s="656" t="s">
        <v>23981</v>
      </c>
      <c r="H1804" s="886" t="s">
        <v>19729</v>
      </c>
      <c r="I1804" s="886" t="s">
        <v>19773</v>
      </c>
      <c r="J1804" s="886" t="s">
        <v>19729</v>
      </c>
      <c r="K1804" s="921">
        <v>1</v>
      </c>
      <c r="L1804" s="921">
        <v>12</v>
      </c>
      <c r="M1804" s="802">
        <v>25200</v>
      </c>
      <c r="N1804" s="921">
        <v>1</v>
      </c>
      <c r="O1804" s="922">
        <v>6</v>
      </c>
      <c r="P1804" s="802">
        <v>12600</v>
      </c>
      <c r="Q1804" s="921" t="s">
        <v>23687</v>
      </c>
      <c r="R1804" s="922">
        <v>12</v>
      </c>
      <c r="S1804" s="1008">
        <v>25200</v>
      </c>
    </row>
    <row r="1805" spans="1:19" s="889" customFormat="1" ht="35" customHeight="1">
      <c r="A1805" s="913" t="s">
        <v>1027</v>
      </c>
      <c r="B1805" s="887" t="s">
        <v>280</v>
      </c>
      <c r="C1805" s="887" t="s">
        <v>115</v>
      </c>
      <c r="D1805" s="887" t="s">
        <v>23982</v>
      </c>
      <c r="E1805" s="342">
        <v>2500</v>
      </c>
      <c r="F1805" s="887" t="s">
        <v>23983</v>
      </c>
      <c r="G1805" s="656" t="s">
        <v>23984</v>
      </c>
      <c r="H1805" s="886" t="s">
        <v>19729</v>
      </c>
      <c r="I1805" s="886" t="s">
        <v>23732</v>
      </c>
      <c r="J1805" s="886" t="s">
        <v>19729</v>
      </c>
      <c r="K1805" s="921">
        <v>1</v>
      </c>
      <c r="L1805" s="921">
        <v>3</v>
      </c>
      <c r="M1805" s="802">
        <v>5166.66</v>
      </c>
      <c r="N1805" s="921">
        <v>2</v>
      </c>
      <c r="O1805" s="922">
        <v>6</v>
      </c>
      <c r="P1805" s="802">
        <v>15000</v>
      </c>
      <c r="Q1805" s="921" t="s">
        <v>23687</v>
      </c>
      <c r="R1805" s="922">
        <v>12</v>
      </c>
      <c r="S1805" s="1008">
        <v>10000</v>
      </c>
    </row>
    <row r="1806" spans="1:19" s="889" customFormat="1" ht="35" customHeight="1">
      <c r="A1806" s="913" t="s">
        <v>1027</v>
      </c>
      <c r="B1806" s="887" t="s">
        <v>280</v>
      </c>
      <c r="C1806" s="887" t="s">
        <v>115</v>
      </c>
      <c r="D1806" s="887" t="s">
        <v>23985</v>
      </c>
      <c r="E1806" s="342">
        <v>3200</v>
      </c>
      <c r="F1806" s="887" t="s">
        <v>23986</v>
      </c>
      <c r="G1806" s="656" t="s">
        <v>23987</v>
      </c>
      <c r="H1806" s="886" t="s">
        <v>19862</v>
      </c>
      <c r="I1806" s="886" t="s">
        <v>23732</v>
      </c>
      <c r="J1806" s="886" t="s">
        <v>19862</v>
      </c>
      <c r="K1806" s="921">
        <v>1</v>
      </c>
      <c r="L1806" s="921">
        <v>8</v>
      </c>
      <c r="M1806" s="802">
        <v>24213.33</v>
      </c>
      <c r="N1806" s="921">
        <v>1</v>
      </c>
      <c r="O1806" s="922">
        <v>1</v>
      </c>
      <c r="P1806" s="802">
        <v>746.66</v>
      </c>
      <c r="Q1806" s="921"/>
      <c r="R1806" s="922"/>
      <c r="S1806" s="1008">
        <v>0</v>
      </c>
    </row>
    <row r="1807" spans="1:19" s="889" customFormat="1" ht="35" customHeight="1">
      <c r="A1807" s="913" t="s">
        <v>1027</v>
      </c>
      <c r="B1807" s="887" t="s">
        <v>280</v>
      </c>
      <c r="C1807" s="887" t="s">
        <v>115</v>
      </c>
      <c r="D1807" s="887" t="s">
        <v>23692</v>
      </c>
      <c r="E1807" s="342">
        <v>1600</v>
      </c>
      <c r="F1807" s="887" t="s">
        <v>23988</v>
      </c>
      <c r="G1807" s="656" t="s">
        <v>23989</v>
      </c>
      <c r="H1807" s="886" t="s">
        <v>388</v>
      </c>
      <c r="I1807" s="886" t="s">
        <v>388</v>
      </c>
      <c r="J1807" s="886" t="s">
        <v>19829</v>
      </c>
      <c r="K1807" s="921">
        <v>1</v>
      </c>
      <c r="L1807" s="921" t="s">
        <v>23695</v>
      </c>
      <c r="M1807" s="802">
        <v>19200</v>
      </c>
      <c r="N1807" s="921">
        <v>1</v>
      </c>
      <c r="O1807" s="922">
        <v>6</v>
      </c>
      <c r="P1807" s="802">
        <v>9600</v>
      </c>
      <c r="Q1807" s="921" t="s">
        <v>23687</v>
      </c>
      <c r="R1807" s="922">
        <v>12</v>
      </c>
      <c r="S1807" s="1008">
        <v>19200</v>
      </c>
    </row>
    <row r="1808" spans="1:19" s="889" customFormat="1" ht="35" customHeight="1">
      <c r="A1808" s="913" t="s">
        <v>1027</v>
      </c>
      <c r="B1808" s="887" t="s">
        <v>280</v>
      </c>
      <c r="C1808" s="887" t="s">
        <v>115</v>
      </c>
      <c r="D1808" s="887" t="s">
        <v>23990</v>
      </c>
      <c r="E1808" s="342">
        <v>4000</v>
      </c>
      <c r="F1808" s="887" t="s">
        <v>23991</v>
      </c>
      <c r="G1808" s="656" t="s">
        <v>23992</v>
      </c>
      <c r="H1808" s="886" t="s">
        <v>19729</v>
      </c>
      <c r="I1808" s="886" t="s">
        <v>23732</v>
      </c>
      <c r="J1808" s="886" t="s">
        <v>19729</v>
      </c>
      <c r="K1808" s="921">
        <v>1</v>
      </c>
      <c r="L1808" s="921">
        <v>3</v>
      </c>
      <c r="M1808" s="802">
        <v>8266.66</v>
      </c>
      <c r="N1808" s="921">
        <v>2</v>
      </c>
      <c r="O1808" s="922">
        <v>6</v>
      </c>
      <c r="P1808" s="802">
        <v>24000</v>
      </c>
      <c r="Q1808" s="921" t="s">
        <v>23687</v>
      </c>
      <c r="R1808" s="922">
        <v>12</v>
      </c>
      <c r="S1808" s="1008">
        <v>16000</v>
      </c>
    </row>
    <row r="1809" spans="1:19" s="889" customFormat="1" ht="35" customHeight="1">
      <c r="A1809" s="913" t="s">
        <v>1027</v>
      </c>
      <c r="B1809" s="887" t="s">
        <v>280</v>
      </c>
      <c r="C1809" s="887" t="s">
        <v>115</v>
      </c>
      <c r="D1809" s="887" t="s">
        <v>23889</v>
      </c>
      <c r="E1809" s="342">
        <v>1900</v>
      </c>
      <c r="F1809" s="887" t="s">
        <v>23993</v>
      </c>
      <c r="G1809" s="656" t="s">
        <v>23994</v>
      </c>
      <c r="H1809" s="886" t="s">
        <v>23829</v>
      </c>
      <c r="I1809" s="886" t="s">
        <v>19773</v>
      </c>
      <c r="J1809" s="886" t="s">
        <v>23828</v>
      </c>
      <c r="K1809" s="921">
        <v>1</v>
      </c>
      <c r="L1809" s="921" t="s">
        <v>23695</v>
      </c>
      <c r="M1809" s="802">
        <v>22800</v>
      </c>
      <c r="N1809" s="921">
        <v>1</v>
      </c>
      <c r="O1809" s="922">
        <v>6</v>
      </c>
      <c r="P1809" s="802">
        <v>11400</v>
      </c>
      <c r="Q1809" s="921" t="s">
        <v>23687</v>
      </c>
      <c r="R1809" s="922">
        <v>12</v>
      </c>
      <c r="S1809" s="1008">
        <v>22800</v>
      </c>
    </row>
    <row r="1810" spans="1:19" s="889" customFormat="1" ht="35" customHeight="1">
      <c r="A1810" s="913" t="s">
        <v>1027</v>
      </c>
      <c r="B1810" s="887" t="s">
        <v>280</v>
      </c>
      <c r="C1810" s="887" t="s">
        <v>115</v>
      </c>
      <c r="D1810" s="887" t="s">
        <v>23699</v>
      </c>
      <c r="E1810" s="342">
        <v>1700</v>
      </c>
      <c r="F1810" s="887" t="s">
        <v>23995</v>
      </c>
      <c r="G1810" s="656" t="s">
        <v>23996</v>
      </c>
      <c r="H1810" s="886" t="s">
        <v>19757</v>
      </c>
      <c r="I1810" s="886" t="s">
        <v>19764</v>
      </c>
      <c r="J1810" s="886" t="s">
        <v>19757</v>
      </c>
      <c r="K1810" s="921">
        <v>1</v>
      </c>
      <c r="L1810" s="921" t="s">
        <v>23695</v>
      </c>
      <c r="M1810" s="802">
        <v>20400</v>
      </c>
      <c r="N1810" s="921">
        <v>1</v>
      </c>
      <c r="O1810" s="922">
        <v>3</v>
      </c>
      <c r="P1810" s="802">
        <v>5100</v>
      </c>
      <c r="Q1810" s="921"/>
      <c r="R1810" s="922"/>
      <c r="S1810" s="1008">
        <v>0</v>
      </c>
    </row>
    <row r="1811" spans="1:19" s="889" customFormat="1" ht="35" customHeight="1">
      <c r="A1811" s="913" t="s">
        <v>1027</v>
      </c>
      <c r="B1811" s="887" t="s">
        <v>280</v>
      </c>
      <c r="C1811" s="887" t="s">
        <v>115</v>
      </c>
      <c r="D1811" s="887" t="s">
        <v>23715</v>
      </c>
      <c r="E1811" s="342">
        <v>1900</v>
      </c>
      <c r="F1811" s="887" t="s">
        <v>23997</v>
      </c>
      <c r="G1811" s="656" t="s">
        <v>23998</v>
      </c>
      <c r="H1811" s="886" t="s">
        <v>23761</v>
      </c>
      <c r="I1811" s="886" t="s">
        <v>19773</v>
      </c>
      <c r="J1811" s="886" t="s">
        <v>19895</v>
      </c>
      <c r="K1811" s="921">
        <v>1</v>
      </c>
      <c r="L1811" s="921" t="s">
        <v>23695</v>
      </c>
      <c r="M1811" s="802">
        <v>22800</v>
      </c>
      <c r="N1811" s="921">
        <v>1</v>
      </c>
      <c r="O1811" s="922">
        <v>6</v>
      </c>
      <c r="P1811" s="802">
        <v>7663.33</v>
      </c>
      <c r="Q1811" s="921" t="s">
        <v>23687</v>
      </c>
      <c r="R1811" s="922">
        <v>12</v>
      </c>
      <c r="S1811" s="1008">
        <v>22800</v>
      </c>
    </row>
    <row r="1812" spans="1:19" s="889" customFormat="1" ht="35" customHeight="1">
      <c r="A1812" s="913" t="s">
        <v>1027</v>
      </c>
      <c r="B1812" s="887" t="s">
        <v>280</v>
      </c>
      <c r="C1812" s="887" t="s">
        <v>115</v>
      </c>
      <c r="D1812" s="887" t="s">
        <v>23818</v>
      </c>
      <c r="E1812" s="342">
        <v>1750</v>
      </c>
      <c r="F1812" s="887" t="s">
        <v>23999</v>
      </c>
      <c r="G1812" s="656" t="s">
        <v>24000</v>
      </c>
      <c r="H1812" s="886" t="s">
        <v>19729</v>
      </c>
      <c r="I1812" s="886" t="s">
        <v>19773</v>
      </c>
      <c r="J1812" s="886" t="s">
        <v>19729</v>
      </c>
      <c r="K1812" s="921">
        <v>1</v>
      </c>
      <c r="L1812" s="921" t="s">
        <v>23695</v>
      </c>
      <c r="M1812" s="802">
        <v>21000</v>
      </c>
      <c r="N1812" s="921">
        <v>1</v>
      </c>
      <c r="O1812" s="922">
        <v>6</v>
      </c>
      <c r="P1812" s="802">
        <v>10500</v>
      </c>
      <c r="Q1812" s="921" t="s">
        <v>23687</v>
      </c>
      <c r="R1812" s="922">
        <v>12</v>
      </c>
      <c r="S1812" s="1008">
        <v>21000</v>
      </c>
    </row>
    <row r="1813" spans="1:19" s="889" customFormat="1" ht="35" customHeight="1">
      <c r="A1813" s="913" t="s">
        <v>1027</v>
      </c>
      <c r="B1813" s="887" t="s">
        <v>280</v>
      </c>
      <c r="C1813" s="887" t="s">
        <v>115</v>
      </c>
      <c r="D1813" s="887" t="s">
        <v>24001</v>
      </c>
      <c r="E1813" s="342">
        <v>1800</v>
      </c>
      <c r="F1813" s="887" t="s">
        <v>24002</v>
      </c>
      <c r="G1813" s="656" t="s">
        <v>24003</v>
      </c>
      <c r="H1813" s="886" t="s">
        <v>23808</v>
      </c>
      <c r="I1813" s="886" t="s">
        <v>23386</v>
      </c>
      <c r="J1813" s="886" t="s">
        <v>19988</v>
      </c>
      <c r="K1813" s="921">
        <v>1</v>
      </c>
      <c r="L1813" s="921" t="s">
        <v>23695</v>
      </c>
      <c r="M1813" s="802">
        <v>21600</v>
      </c>
      <c r="N1813" s="921">
        <v>1</v>
      </c>
      <c r="O1813" s="922">
        <v>6</v>
      </c>
      <c r="P1813" s="802">
        <v>10800</v>
      </c>
      <c r="Q1813" s="921" t="s">
        <v>23687</v>
      </c>
      <c r="R1813" s="922">
        <v>12</v>
      </c>
      <c r="S1813" s="1008">
        <v>21600</v>
      </c>
    </row>
    <row r="1814" spans="1:19" s="889" customFormat="1" ht="35" customHeight="1">
      <c r="A1814" s="913" t="s">
        <v>1027</v>
      </c>
      <c r="B1814" s="887" t="s">
        <v>280</v>
      </c>
      <c r="C1814" s="887" t="s">
        <v>115</v>
      </c>
      <c r="D1814" s="887" t="s">
        <v>24004</v>
      </c>
      <c r="E1814" s="342">
        <v>2900</v>
      </c>
      <c r="F1814" s="887" t="s">
        <v>24005</v>
      </c>
      <c r="G1814" s="656" t="s">
        <v>24006</v>
      </c>
      <c r="H1814" s="886" t="s">
        <v>19729</v>
      </c>
      <c r="I1814" s="886" t="s">
        <v>23732</v>
      </c>
      <c r="J1814" s="886" t="s">
        <v>19729</v>
      </c>
      <c r="K1814" s="921">
        <v>1</v>
      </c>
      <c r="L1814" s="921">
        <v>2</v>
      </c>
      <c r="M1814" s="802">
        <v>5703.33</v>
      </c>
      <c r="N1814" s="921">
        <v>2</v>
      </c>
      <c r="O1814" s="922">
        <v>6</v>
      </c>
      <c r="P1814" s="802">
        <v>17400</v>
      </c>
      <c r="Q1814" s="921" t="s">
        <v>23687</v>
      </c>
      <c r="R1814" s="922">
        <v>12</v>
      </c>
      <c r="S1814" s="1008">
        <v>11600</v>
      </c>
    </row>
    <row r="1815" spans="1:19" s="889" customFormat="1" ht="35" customHeight="1">
      <c r="A1815" s="913" t="s">
        <v>1027</v>
      </c>
      <c r="B1815" s="887" t="s">
        <v>280</v>
      </c>
      <c r="C1815" s="887" t="s">
        <v>115</v>
      </c>
      <c r="D1815" s="887" t="s">
        <v>24007</v>
      </c>
      <c r="E1815" s="342">
        <v>2700</v>
      </c>
      <c r="F1815" s="887" t="s">
        <v>24008</v>
      </c>
      <c r="G1815" s="656" t="s">
        <v>24009</v>
      </c>
      <c r="H1815" s="886" t="s">
        <v>19862</v>
      </c>
      <c r="I1815" s="886" t="s">
        <v>19764</v>
      </c>
      <c r="J1815" s="886" t="s">
        <v>20018</v>
      </c>
      <c r="K1815" s="921">
        <v>1</v>
      </c>
      <c r="L1815" s="921">
        <v>9</v>
      </c>
      <c r="M1815" s="802">
        <v>22950</v>
      </c>
      <c r="N1815" s="921"/>
      <c r="O1815" s="922"/>
      <c r="P1815" s="802">
        <v>0</v>
      </c>
      <c r="Q1815" s="921"/>
      <c r="R1815" s="922"/>
      <c r="S1815" s="1008">
        <v>0</v>
      </c>
    </row>
    <row r="1816" spans="1:19" s="889" customFormat="1" ht="35" customHeight="1">
      <c r="A1816" s="913" t="s">
        <v>1027</v>
      </c>
      <c r="B1816" s="887" t="s">
        <v>280</v>
      </c>
      <c r="C1816" s="887" t="s">
        <v>115</v>
      </c>
      <c r="D1816" s="887" t="s">
        <v>24010</v>
      </c>
      <c r="E1816" s="342">
        <v>2100</v>
      </c>
      <c r="F1816" s="887" t="s">
        <v>24011</v>
      </c>
      <c r="G1816" s="656" t="s">
        <v>24012</v>
      </c>
      <c r="H1816" s="886" t="s">
        <v>24013</v>
      </c>
      <c r="I1816" s="886" t="s">
        <v>19764</v>
      </c>
      <c r="J1816" s="886" t="s">
        <v>24013</v>
      </c>
      <c r="K1816" s="921">
        <v>1</v>
      </c>
      <c r="L1816" s="921">
        <v>12</v>
      </c>
      <c r="M1816" s="802">
        <v>25200</v>
      </c>
      <c r="N1816" s="921">
        <v>1</v>
      </c>
      <c r="O1816" s="922">
        <v>6</v>
      </c>
      <c r="P1816" s="802">
        <v>12600</v>
      </c>
      <c r="Q1816" s="921" t="s">
        <v>23687</v>
      </c>
      <c r="R1816" s="922">
        <v>12</v>
      </c>
      <c r="S1816" s="1008">
        <v>25200</v>
      </c>
    </row>
    <row r="1817" spans="1:19" s="889" customFormat="1" ht="35" customHeight="1">
      <c r="A1817" s="913" t="s">
        <v>1027</v>
      </c>
      <c r="B1817" s="887" t="s">
        <v>280</v>
      </c>
      <c r="C1817" s="887" t="s">
        <v>115</v>
      </c>
      <c r="D1817" s="887" t="s">
        <v>24014</v>
      </c>
      <c r="E1817" s="342">
        <v>2500</v>
      </c>
      <c r="F1817" s="887" t="s">
        <v>24015</v>
      </c>
      <c r="G1817" s="656" t="s">
        <v>24016</v>
      </c>
      <c r="H1817" s="886" t="s">
        <v>19720</v>
      </c>
      <c r="I1817" s="886" t="s">
        <v>19764</v>
      </c>
      <c r="J1817" s="886" t="s">
        <v>19720</v>
      </c>
      <c r="K1817" s="921">
        <v>1</v>
      </c>
      <c r="L1817" s="921">
        <v>12</v>
      </c>
      <c r="M1817" s="802">
        <v>30000</v>
      </c>
      <c r="N1817" s="921">
        <v>1</v>
      </c>
      <c r="O1817" s="922">
        <v>6</v>
      </c>
      <c r="P1817" s="802">
        <v>15000</v>
      </c>
      <c r="Q1817" s="921" t="s">
        <v>23687</v>
      </c>
      <c r="R1817" s="922">
        <v>12</v>
      </c>
      <c r="S1817" s="1008">
        <v>30000</v>
      </c>
    </row>
    <row r="1818" spans="1:19" s="889" customFormat="1" ht="35" customHeight="1">
      <c r="A1818" s="913" t="s">
        <v>1027</v>
      </c>
      <c r="B1818" s="887" t="s">
        <v>280</v>
      </c>
      <c r="C1818" s="887" t="s">
        <v>115</v>
      </c>
      <c r="D1818" s="887" t="s">
        <v>23725</v>
      </c>
      <c r="E1818" s="342">
        <v>1700</v>
      </c>
      <c r="F1818" s="887" t="s">
        <v>24017</v>
      </c>
      <c r="G1818" s="656" t="s">
        <v>24018</v>
      </c>
      <c r="H1818" s="886" t="s">
        <v>21000</v>
      </c>
      <c r="I1818" s="886" t="s">
        <v>19764</v>
      </c>
      <c r="J1818" s="886" t="s">
        <v>21000</v>
      </c>
      <c r="K1818" s="921">
        <v>1</v>
      </c>
      <c r="L1818" s="921" t="s">
        <v>23695</v>
      </c>
      <c r="M1818" s="802">
        <v>20400</v>
      </c>
      <c r="N1818" s="921">
        <v>1</v>
      </c>
      <c r="O1818" s="922">
        <v>6</v>
      </c>
      <c r="P1818" s="802">
        <v>10200</v>
      </c>
      <c r="Q1818" s="921" t="s">
        <v>23687</v>
      </c>
      <c r="R1818" s="922">
        <v>12</v>
      </c>
      <c r="S1818" s="1008">
        <v>20400</v>
      </c>
    </row>
    <row r="1819" spans="1:19" s="889" customFormat="1" ht="35" customHeight="1">
      <c r="A1819" s="913" t="s">
        <v>1027</v>
      </c>
      <c r="B1819" s="887" t="s">
        <v>280</v>
      </c>
      <c r="C1819" s="887" t="s">
        <v>115</v>
      </c>
      <c r="D1819" s="887" t="s">
        <v>24019</v>
      </c>
      <c r="E1819" s="342">
        <v>1850</v>
      </c>
      <c r="F1819" s="887" t="s">
        <v>24020</v>
      </c>
      <c r="G1819" s="656" t="s">
        <v>24021</v>
      </c>
      <c r="H1819" s="886" t="s">
        <v>23808</v>
      </c>
      <c r="I1819" s="886" t="s">
        <v>23402</v>
      </c>
      <c r="J1819" s="886" t="s">
        <v>20674</v>
      </c>
      <c r="K1819" s="921">
        <v>1</v>
      </c>
      <c r="L1819" s="921" t="s">
        <v>23695</v>
      </c>
      <c r="M1819" s="802">
        <v>22200</v>
      </c>
      <c r="N1819" s="921">
        <v>1</v>
      </c>
      <c r="O1819" s="922">
        <v>6</v>
      </c>
      <c r="P1819" s="802">
        <v>11100</v>
      </c>
      <c r="Q1819" s="921" t="s">
        <v>23687</v>
      </c>
      <c r="R1819" s="922">
        <v>12</v>
      </c>
      <c r="S1819" s="1008">
        <v>22200</v>
      </c>
    </row>
    <row r="1820" spans="1:19" s="889" customFormat="1" ht="35" customHeight="1">
      <c r="A1820" s="913" t="s">
        <v>1027</v>
      </c>
      <c r="B1820" s="887" t="s">
        <v>280</v>
      </c>
      <c r="C1820" s="887" t="s">
        <v>115</v>
      </c>
      <c r="D1820" s="887" t="s">
        <v>24022</v>
      </c>
      <c r="E1820" s="342">
        <v>3100</v>
      </c>
      <c r="F1820" s="887" t="s">
        <v>24023</v>
      </c>
      <c r="G1820" s="656" t="s">
        <v>24024</v>
      </c>
      <c r="H1820" s="886" t="s">
        <v>24025</v>
      </c>
      <c r="I1820" s="886" t="s">
        <v>19764</v>
      </c>
      <c r="J1820" s="886" t="s">
        <v>24025</v>
      </c>
      <c r="K1820" s="921">
        <v>1</v>
      </c>
      <c r="L1820" s="921">
        <v>12</v>
      </c>
      <c r="M1820" s="802">
        <v>37200</v>
      </c>
      <c r="N1820" s="921">
        <v>1</v>
      </c>
      <c r="O1820" s="922">
        <v>6</v>
      </c>
      <c r="P1820" s="802">
        <v>18600</v>
      </c>
      <c r="Q1820" s="921" t="s">
        <v>23687</v>
      </c>
      <c r="R1820" s="922">
        <v>12</v>
      </c>
      <c r="S1820" s="1008">
        <v>37200</v>
      </c>
    </row>
    <row r="1821" spans="1:19" s="889" customFormat="1" ht="35" customHeight="1">
      <c r="A1821" s="913" t="s">
        <v>1027</v>
      </c>
      <c r="B1821" s="887" t="s">
        <v>280</v>
      </c>
      <c r="C1821" s="887" t="s">
        <v>115</v>
      </c>
      <c r="D1821" s="887" t="s">
        <v>23725</v>
      </c>
      <c r="E1821" s="342">
        <v>1700</v>
      </c>
      <c r="F1821" s="887" t="s">
        <v>24026</v>
      </c>
      <c r="G1821" s="656" t="s">
        <v>24027</v>
      </c>
      <c r="H1821" s="886" t="s">
        <v>19790</v>
      </c>
      <c r="I1821" s="886" t="s">
        <v>19764</v>
      </c>
      <c r="J1821" s="886" t="s">
        <v>19790</v>
      </c>
      <c r="K1821" s="921">
        <v>1</v>
      </c>
      <c r="L1821" s="921">
        <v>9</v>
      </c>
      <c r="M1821" s="802">
        <v>13033.33</v>
      </c>
      <c r="N1821" s="921">
        <v>2</v>
      </c>
      <c r="O1821" s="922">
        <v>6</v>
      </c>
      <c r="P1821" s="802">
        <v>10200</v>
      </c>
      <c r="Q1821" s="921" t="s">
        <v>23687</v>
      </c>
      <c r="R1821" s="922">
        <v>12</v>
      </c>
      <c r="S1821" s="1008">
        <v>6800</v>
      </c>
    </row>
    <row r="1822" spans="1:19" s="889" customFormat="1" ht="35" customHeight="1">
      <c r="A1822" s="913" t="s">
        <v>1027</v>
      </c>
      <c r="B1822" s="887" t="s">
        <v>280</v>
      </c>
      <c r="C1822" s="887" t="s">
        <v>115</v>
      </c>
      <c r="D1822" s="887" t="s">
        <v>23692</v>
      </c>
      <c r="E1822" s="342">
        <v>1600</v>
      </c>
      <c r="F1822" s="887" t="s">
        <v>24028</v>
      </c>
      <c r="G1822" s="656" t="s">
        <v>24029</v>
      </c>
      <c r="H1822" s="886" t="s">
        <v>388</v>
      </c>
      <c r="I1822" s="886" t="s">
        <v>388</v>
      </c>
      <c r="J1822" s="886" t="s">
        <v>19829</v>
      </c>
      <c r="K1822" s="921">
        <v>1</v>
      </c>
      <c r="L1822" s="921" t="s">
        <v>23695</v>
      </c>
      <c r="M1822" s="802">
        <v>19200</v>
      </c>
      <c r="N1822" s="921">
        <v>1</v>
      </c>
      <c r="O1822" s="922">
        <v>6</v>
      </c>
      <c r="P1822" s="802">
        <v>9600</v>
      </c>
      <c r="Q1822" s="921" t="s">
        <v>23687</v>
      </c>
      <c r="R1822" s="922">
        <v>12</v>
      </c>
      <c r="S1822" s="1008">
        <v>19200</v>
      </c>
    </row>
    <row r="1823" spans="1:19" s="889" customFormat="1" ht="35" customHeight="1">
      <c r="A1823" s="913" t="s">
        <v>1027</v>
      </c>
      <c r="B1823" s="887" t="s">
        <v>280</v>
      </c>
      <c r="C1823" s="887" t="s">
        <v>115</v>
      </c>
      <c r="D1823" s="887" t="s">
        <v>24030</v>
      </c>
      <c r="E1823" s="342">
        <v>2500</v>
      </c>
      <c r="F1823" s="887" t="s">
        <v>24031</v>
      </c>
      <c r="G1823" s="656" t="s">
        <v>24032</v>
      </c>
      <c r="H1823" s="886" t="s">
        <v>24033</v>
      </c>
      <c r="I1823" s="886" t="s">
        <v>23386</v>
      </c>
      <c r="J1823" s="886" t="s">
        <v>24034</v>
      </c>
      <c r="K1823" s="921">
        <v>1</v>
      </c>
      <c r="L1823" s="921">
        <v>12</v>
      </c>
      <c r="M1823" s="802">
        <v>30000</v>
      </c>
      <c r="N1823" s="921">
        <v>1</v>
      </c>
      <c r="O1823" s="922">
        <v>6</v>
      </c>
      <c r="P1823" s="802">
        <v>15000</v>
      </c>
      <c r="Q1823" s="921" t="s">
        <v>23687</v>
      </c>
      <c r="R1823" s="922">
        <v>12</v>
      </c>
      <c r="S1823" s="1008">
        <v>30000</v>
      </c>
    </row>
    <row r="1824" spans="1:19" s="889" customFormat="1" ht="35" customHeight="1">
      <c r="A1824" s="913" t="s">
        <v>1027</v>
      </c>
      <c r="B1824" s="887" t="s">
        <v>280</v>
      </c>
      <c r="C1824" s="887" t="s">
        <v>115</v>
      </c>
      <c r="D1824" s="887" t="s">
        <v>24035</v>
      </c>
      <c r="E1824" s="342">
        <v>4000</v>
      </c>
      <c r="F1824" s="887" t="s">
        <v>24036</v>
      </c>
      <c r="G1824" s="656" t="s">
        <v>24037</v>
      </c>
      <c r="H1824" s="886" t="s">
        <v>19708</v>
      </c>
      <c r="I1824" s="886" t="s">
        <v>19773</v>
      </c>
      <c r="J1824" s="886" t="s">
        <v>19708</v>
      </c>
      <c r="K1824" s="921">
        <v>1</v>
      </c>
      <c r="L1824" s="921">
        <v>12</v>
      </c>
      <c r="M1824" s="802">
        <v>48000</v>
      </c>
      <c r="N1824" s="921">
        <v>1</v>
      </c>
      <c r="O1824" s="922">
        <v>6</v>
      </c>
      <c r="P1824" s="802">
        <v>24000</v>
      </c>
      <c r="Q1824" s="921" t="s">
        <v>23687</v>
      </c>
      <c r="R1824" s="922">
        <v>12</v>
      </c>
      <c r="S1824" s="1008">
        <v>48000</v>
      </c>
    </row>
    <row r="1825" spans="1:19" s="889" customFormat="1" ht="35" customHeight="1">
      <c r="A1825" s="913" t="s">
        <v>1027</v>
      </c>
      <c r="B1825" s="887" t="s">
        <v>280</v>
      </c>
      <c r="C1825" s="887" t="s">
        <v>115</v>
      </c>
      <c r="D1825" s="887" t="s">
        <v>24038</v>
      </c>
      <c r="E1825" s="342">
        <v>2100</v>
      </c>
      <c r="F1825" s="887" t="s">
        <v>24039</v>
      </c>
      <c r="G1825" s="656" t="s">
        <v>24040</v>
      </c>
      <c r="H1825" s="886" t="s">
        <v>19729</v>
      </c>
      <c r="I1825" s="886" t="s">
        <v>19773</v>
      </c>
      <c r="J1825" s="886" t="s">
        <v>19729</v>
      </c>
      <c r="K1825" s="921">
        <v>1</v>
      </c>
      <c r="L1825" s="921">
        <v>12</v>
      </c>
      <c r="M1825" s="802">
        <v>25200</v>
      </c>
      <c r="N1825" s="921">
        <v>1</v>
      </c>
      <c r="O1825" s="922">
        <v>6</v>
      </c>
      <c r="P1825" s="802">
        <v>12600</v>
      </c>
      <c r="Q1825" s="921" t="s">
        <v>23687</v>
      </c>
      <c r="R1825" s="922">
        <v>12</v>
      </c>
      <c r="S1825" s="1008">
        <v>25200</v>
      </c>
    </row>
    <row r="1826" spans="1:19" s="889" customFormat="1" ht="35" customHeight="1">
      <c r="A1826" s="913" t="s">
        <v>1027</v>
      </c>
      <c r="B1826" s="887" t="s">
        <v>280</v>
      </c>
      <c r="C1826" s="887" t="s">
        <v>115</v>
      </c>
      <c r="D1826" s="887" t="s">
        <v>23722</v>
      </c>
      <c r="E1826" s="342">
        <v>1900</v>
      </c>
      <c r="F1826" s="887" t="s">
        <v>24041</v>
      </c>
      <c r="G1826" s="656" t="s">
        <v>24042</v>
      </c>
      <c r="H1826" s="886" t="s">
        <v>19729</v>
      </c>
      <c r="I1826" s="886" t="s">
        <v>19773</v>
      </c>
      <c r="J1826" s="886" t="s">
        <v>19729</v>
      </c>
      <c r="K1826" s="921">
        <v>1</v>
      </c>
      <c r="L1826" s="921" t="s">
        <v>23695</v>
      </c>
      <c r="M1826" s="802">
        <v>22800</v>
      </c>
      <c r="N1826" s="921">
        <v>1</v>
      </c>
      <c r="O1826" s="922">
        <v>6</v>
      </c>
      <c r="P1826" s="802">
        <v>11400</v>
      </c>
      <c r="Q1826" s="921" t="s">
        <v>23687</v>
      </c>
      <c r="R1826" s="922">
        <v>12</v>
      </c>
      <c r="S1826" s="1008">
        <v>22800</v>
      </c>
    </row>
    <row r="1827" spans="1:19" s="889" customFormat="1" ht="35" customHeight="1">
      <c r="A1827" s="913" t="s">
        <v>1027</v>
      </c>
      <c r="B1827" s="887" t="s">
        <v>280</v>
      </c>
      <c r="C1827" s="887" t="s">
        <v>115</v>
      </c>
      <c r="D1827" s="887" t="s">
        <v>24043</v>
      </c>
      <c r="E1827" s="342">
        <v>3400</v>
      </c>
      <c r="F1827" s="887" t="s">
        <v>24044</v>
      </c>
      <c r="G1827" s="656" t="s">
        <v>24045</v>
      </c>
      <c r="H1827" s="886" t="s">
        <v>19891</v>
      </c>
      <c r="I1827" s="886" t="s">
        <v>19773</v>
      </c>
      <c r="J1827" s="886" t="s">
        <v>24046</v>
      </c>
      <c r="K1827" s="921">
        <v>1</v>
      </c>
      <c r="L1827" s="921">
        <v>12</v>
      </c>
      <c r="M1827" s="802">
        <v>40800</v>
      </c>
      <c r="N1827" s="921">
        <v>1</v>
      </c>
      <c r="O1827" s="922">
        <v>6</v>
      </c>
      <c r="P1827" s="802">
        <v>20400</v>
      </c>
      <c r="Q1827" s="921" t="s">
        <v>23687</v>
      </c>
      <c r="R1827" s="922">
        <v>12</v>
      </c>
      <c r="S1827" s="1008">
        <v>40800</v>
      </c>
    </row>
    <row r="1828" spans="1:19" s="889" customFormat="1" ht="35" customHeight="1">
      <c r="A1828" s="913" t="s">
        <v>1027</v>
      </c>
      <c r="B1828" s="887" t="s">
        <v>280</v>
      </c>
      <c r="C1828" s="887" t="s">
        <v>115</v>
      </c>
      <c r="D1828" s="887" t="s">
        <v>23853</v>
      </c>
      <c r="E1828" s="342">
        <v>3100</v>
      </c>
      <c r="F1828" s="887" t="s">
        <v>24047</v>
      </c>
      <c r="G1828" s="656" t="s">
        <v>24048</v>
      </c>
      <c r="H1828" s="886" t="s">
        <v>20001</v>
      </c>
      <c r="I1828" s="886" t="s">
        <v>19773</v>
      </c>
      <c r="J1828" s="886" t="s">
        <v>20002</v>
      </c>
      <c r="K1828" s="921">
        <v>1</v>
      </c>
      <c r="L1828" s="921">
        <v>12</v>
      </c>
      <c r="M1828" s="802">
        <v>37200</v>
      </c>
      <c r="N1828" s="921">
        <v>1</v>
      </c>
      <c r="O1828" s="922">
        <v>6</v>
      </c>
      <c r="P1828" s="802">
        <v>18600</v>
      </c>
      <c r="Q1828" s="921" t="s">
        <v>23687</v>
      </c>
      <c r="R1828" s="922">
        <v>12</v>
      </c>
      <c r="S1828" s="1008">
        <v>37200</v>
      </c>
    </row>
    <row r="1829" spans="1:19" s="889" customFormat="1" ht="35" customHeight="1">
      <c r="A1829" s="913" t="s">
        <v>1027</v>
      </c>
      <c r="B1829" s="887" t="s">
        <v>280</v>
      </c>
      <c r="C1829" s="887" t="s">
        <v>115</v>
      </c>
      <c r="D1829" s="887" t="s">
        <v>23880</v>
      </c>
      <c r="E1829" s="342">
        <v>1600</v>
      </c>
      <c r="F1829" s="887" t="s">
        <v>24049</v>
      </c>
      <c r="G1829" s="656" t="s">
        <v>24050</v>
      </c>
      <c r="H1829" s="886" t="s">
        <v>24051</v>
      </c>
      <c r="I1829" s="886" t="s">
        <v>19773</v>
      </c>
      <c r="J1829" s="886" t="s">
        <v>24052</v>
      </c>
      <c r="K1829" s="921">
        <v>1</v>
      </c>
      <c r="L1829" s="921" t="s">
        <v>23695</v>
      </c>
      <c r="M1829" s="802">
        <v>19200</v>
      </c>
      <c r="N1829" s="921">
        <v>1</v>
      </c>
      <c r="O1829" s="922">
        <v>6</v>
      </c>
      <c r="P1829" s="802">
        <v>9600</v>
      </c>
      <c r="Q1829" s="921" t="s">
        <v>23687</v>
      </c>
      <c r="R1829" s="922">
        <v>12</v>
      </c>
      <c r="S1829" s="1008">
        <v>19200</v>
      </c>
    </row>
    <row r="1830" spans="1:19" s="889" customFormat="1" ht="35" customHeight="1">
      <c r="A1830" s="913" t="s">
        <v>1027</v>
      </c>
      <c r="B1830" s="887" t="s">
        <v>280</v>
      </c>
      <c r="C1830" s="887" t="s">
        <v>115</v>
      </c>
      <c r="D1830" s="887" t="s">
        <v>23865</v>
      </c>
      <c r="E1830" s="342">
        <v>1850</v>
      </c>
      <c r="F1830" s="887" t="s">
        <v>24053</v>
      </c>
      <c r="G1830" s="656" t="s">
        <v>24054</v>
      </c>
      <c r="H1830" s="886" t="s">
        <v>19880</v>
      </c>
      <c r="I1830" s="886" t="s">
        <v>23402</v>
      </c>
      <c r="J1830" s="886" t="s">
        <v>20692</v>
      </c>
      <c r="K1830" s="921">
        <v>1</v>
      </c>
      <c r="L1830" s="921" t="s">
        <v>23695</v>
      </c>
      <c r="M1830" s="802">
        <v>22200</v>
      </c>
      <c r="N1830" s="921">
        <v>1</v>
      </c>
      <c r="O1830" s="922">
        <v>6</v>
      </c>
      <c r="P1830" s="802">
        <v>11100</v>
      </c>
      <c r="Q1830" s="921" t="s">
        <v>23687</v>
      </c>
      <c r="R1830" s="922">
        <v>12</v>
      </c>
      <c r="S1830" s="1008">
        <v>22200</v>
      </c>
    </row>
    <row r="1831" spans="1:19" s="889" customFormat="1" ht="35" customHeight="1">
      <c r="A1831" s="913" t="s">
        <v>1027</v>
      </c>
      <c r="B1831" s="887" t="s">
        <v>280</v>
      </c>
      <c r="C1831" s="887" t="s">
        <v>115</v>
      </c>
      <c r="D1831" s="887" t="s">
        <v>23725</v>
      </c>
      <c r="E1831" s="342">
        <v>1700</v>
      </c>
      <c r="F1831" s="887" t="s">
        <v>24055</v>
      </c>
      <c r="G1831" s="656" t="s">
        <v>24056</v>
      </c>
      <c r="H1831" s="886" t="s">
        <v>19729</v>
      </c>
      <c r="I1831" s="886" t="s">
        <v>19773</v>
      </c>
      <c r="J1831" s="886" t="s">
        <v>19729</v>
      </c>
      <c r="K1831" s="921">
        <v>1</v>
      </c>
      <c r="L1831" s="921">
        <v>1</v>
      </c>
      <c r="M1831" s="802">
        <v>1360</v>
      </c>
      <c r="N1831" s="921"/>
      <c r="O1831" s="922"/>
      <c r="P1831" s="802">
        <v>0</v>
      </c>
      <c r="Q1831" s="921"/>
      <c r="R1831" s="922"/>
      <c r="S1831" s="1008">
        <v>0</v>
      </c>
    </row>
    <row r="1832" spans="1:19" s="889" customFormat="1" ht="35" customHeight="1">
      <c r="A1832" s="913" t="s">
        <v>1027</v>
      </c>
      <c r="B1832" s="887" t="s">
        <v>280</v>
      </c>
      <c r="C1832" s="887" t="s">
        <v>115</v>
      </c>
      <c r="D1832" s="887" t="s">
        <v>24057</v>
      </c>
      <c r="E1832" s="342">
        <v>1850</v>
      </c>
      <c r="F1832" s="887" t="s">
        <v>24058</v>
      </c>
      <c r="G1832" s="656" t="s">
        <v>24059</v>
      </c>
      <c r="H1832" s="886" t="s">
        <v>21228</v>
      </c>
      <c r="I1832" s="886" t="s">
        <v>19773</v>
      </c>
      <c r="J1832" s="886" t="s">
        <v>23894</v>
      </c>
      <c r="K1832" s="921">
        <v>1</v>
      </c>
      <c r="L1832" s="921" t="s">
        <v>23695</v>
      </c>
      <c r="M1832" s="802">
        <v>22200</v>
      </c>
      <c r="N1832" s="921">
        <v>1</v>
      </c>
      <c r="O1832" s="922">
        <v>6</v>
      </c>
      <c r="P1832" s="802">
        <v>11100</v>
      </c>
      <c r="Q1832" s="921" t="s">
        <v>23687</v>
      </c>
      <c r="R1832" s="922">
        <v>12</v>
      </c>
      <c r="S1832" s="1008">
        <v>22200</v>
      </c>
    </row>
    <row r="1833" spans="1:19" s="889" customFormat="1" ht="35" customHeight="1">
      <c r="A1833" s="913" t="s">
        <v>1027</v>
      </c>
      <c r="B1833" s="887" t="s">
        <v>280</v>
      </c>
      <c r="C1833" s="887" t="s">
        <v>115</v>
      </c>
      <c r="D1833" s="887" t="s">
        <v>24060</v>
      </c>
      <c r="E1833" s="342">
        <v>1850</v>
      </c>
      <c r="F1833" s="887" t="s">
        <v>24061</v>
      </c>
      <c r="G1833" s="656" t="s">
        <v>24062</v>
      </c>
      <c r="H1833" s="886" t="s">
        <v>19708</v>
      </c>
      <c r="I1833" s="886" t="s">
        <v>23386</v>
      </c>
      <c r="J1833" s="886" t="s">
        <v>19708</v>
      </c>
      <c r="K1833" s="921">
        <v>1</v>
      </c>
      <c r="L1833" s="921" t="s">
        <v>23695</v>
      </c>
      <c r="M1833" s="802">
        <v>22200</v>
      </c>
      <c r="N1833" s="921">
        <v>1</v>
      </c>
      <c r="O1833" s="922">
        <v>6</v>
      </c>
      <c r="P1833" s="802">
        <v>11100</v>
      </c>
      <c r="Q1833" s="921" t="s">
        <v>23687</v>
      </c>
      <c r="R1833" s="922">
        <v>12</v>
      </c>
      <c r="S1833" s="1008">
        <v>22200</v>
      </c>
    </row>
    <row r="1834" spans="1:19" s="889" customFormat="1" ht="35" customHeight="1">
      <c r="A1834" s="913" t="s">
        <v>1027</v>
      </c>
      <c r="B1834" s="887" t="s">
        <v>280</v>
      </c>
      <c r="C1834" s="887" t="s">
        <v>115</v>
      </c>
      <c r="D1834" s="887" t="s">
        <v>24063</v>
      </c>
      <c r="E1834" s="342">
        <v>3900</v>
      </c>
      <c r="F1834" s="887" t="s">
        <v>24064</v>
      </c>
      <c r="G1834" s="656" t="s">
        <v>24065</v>
      </c>
      <c r="H1834" s="886" t="s">
        <v>23745</v>
      </c>
      <c r="I1834" s="886" t="s">
        <v>23746</v>
      </c>
      <c r="J1834" s="886" t="s">
        <v>23747</v>
      </c>
      <c r="K1834" s="921">
        <v>1</v>
      </c>
      <c r="L1834" s="921">
        <v>12</v>
      </c>
      <c r="M1834" s="802">
        <v>46800</v>
      </c>
      <c r="N1834" s="921">
        <v>1</v>
      </c>
      <c r="O1834" s="922">
        <v>6</v>
      </c>
      <c r="P1834" s="802">
        <v>23400</v>
      </c>
      <c r="Q1834" s="921" t="s">
        <v>23687</v>
      </c>
      <c r="R1834" s="922">
        <v>12</v>
      </c>
      <c r="S1834" s="1008">
        <v>46800</v>
      </c>
    </row>
    <row r="1835" spans="1:19" s="889" customFormat="1" ht="35" customHeight="1">
      <c r="A1835" s="913" t="s">
        <v>1027</v>
      </c>
      <c r="B1835" s="887" t="s">
        <v>280</v>
      </c>
      <c r="C1835" s="887" t="s">
        <v>115</v>
      </c>
      <c r="D1835" s="887" t="s">
        <v>23889</v>
      </c>
      <c r="E1835" s="342">
        <v>1900</v>
      </c>
      <c r="F1835" s="887" t="s">
        <v>24066</v>
      </c>
      <c r="G1835" s="656" t="s">
        <v>24067</v>
      </c>
      <c r="H1835" s="886" t="s">
        <v>19729</v>
      </c>
      <c r="I1835" s="886" t="s">
        <v>19773</v>
      </c>
      <c r="J1835" s="886" t="s">
        <v>19729</v>
      </c>
      <c r="K1835" s="921">
        <v>1</v>
      </c>
      <c r="L1835" s="921">
        <v>10</v>
      </c>
      <c r="M1835" s="802">
        <v>16910</v>
      </c>
      <c r="N1835" s="921"/>
      <c r="O1835" s="922"/>
      <c r="P1835" s="802">
        <v>0</v>
      </c>
      <c r="Q1835" s="921"/>
      <c r="R1835" s="922"/>
      <c r="S1835" s="1008">
        <v>0</v>
      </c>
    </row>
    <row r="1836" spans="1:19" s="889" customFormat="1" ht="35" customHeight="1">
      <c r="A1836" s="913" t="s">
        <v>1027</v>
      </c>
      <c r="B1836" s="887" t="s">
        <v>280</v>
      </c>
      <c r="C1836" s="887" t="s">
        <v>115</v>
      </c>
      <c r="D1836" s="887" t="s">
        <v>23889</v>
      </c>
      <c r="E1836" s="342">
        <v>1900</v>
      </c>
      <c r="F1836" s="887" t="s">
        <v>24068</v>
      </c>
      <c r="G1836" s="656" t="s">
        <v>24069</v>
      </c>
      <c r="H1836" s="886" t="s">
        <v>24070</v>
      </c>
      <c r="I1836" s="886" t="s">
        <v>19773</v>
      </c>
      <c r="J1836" s="886" t="s">
        <v>24070</v>
      </c>
      <c r="K1836" s="921">
        <v>1</v>
      </c>
      <c r="L1836" s="921" t="s">
        <v>23695</v>
      </c>
      <c r="M1836" s="802">
        <v>22800</v>
      </c>
      <c r="N1836" s="921">
        <v>1</v>
      </c>
      <c r="O1836" s="922">
        <v>6</v>
      </c>
      <c r="P1836" s="802">
        <v>11400</v>
      </c>
      <c r="Q1836" s="921" t="s">
        <v>23687</v>
      </c>
      <c r="R1836" s="922">
        <v>12</v>
      </c>
      <c r="S1836" s="1008">
        <v>22800</v>
      </c>
    </row>
    <row r="1837" spans="1:19" s="889" customFormat="1" ht="35" customHeight="1">
      <c r="A1837" s="913" t="s">
        <v>1027</v>
      </c>
      <c r="B1837" s="887" t="s">
        <v>280</v>
      </c>
      <c r="C1837" s="887" t="s">
        <v>115</v>
      </c>
      <c r="D1837" s="887" t="s">
        <v>24071</v>
      </c>
      <c r="E1837" s="342">
        <v>5000</v>
      </c>
      <c r="F1837" s="887" t="s">
        <v>24072</v>
      </c>
      <c r="G1837" s="656" t="s">
        <v>24073</v>
      </c>
      <c r="H1837" s="886" t="s">
        <v>23804</v>
      </c>
      <c r="I1837" s="886" t="s">
        <v>19773</v>
      </c>
      <c r="J1837" s="886" t="s">
        <v>24074</v>
      </c>
      <c r="K1837" s="921">
        <v>1</v>
      </c>
      <c r="L1837" s="921">
        <v>12</v>
      </c>
      <c r="M1837" s="802">
        <v>60000</v>
      </c>
      <c r="N1837" s="921">
        <v>1</v>
      </c>
      <c r="O1837" s="922">
        <v>6</v>
      </c>
      <c r="P1837" s="802">
        <v>30000</v>
      </c>
      <c r="Q1837" s="921" t="s">
        <v>23687</v>
      </c>
      <c r="R1837" s="922">
        <v>12</v>
      </c>
      <c r="S1837" s="1008">
        <v>60000</v>
      </c>
    </row>
    <row r="1838" spans="1:19" s="889" customFormat="1" ht="35" customHeight="1">
      <c r="A1838" s="913" t="s">
        <v>1027</v>
      </c>
      <c r="B1838" s="887" t="s">
        <v>280</v>
      </c>
      <c r="C1838" s="887" t="s">
        <v>115</v>
      </c>
      <c r="D1838" s="887" t="s">
        <v>24075</v>
      </c>
      <c r="E1838" s="342">
        <v>1800</v>
      </c>
      <c r="F1838" s="887" t="s">
        <v>24076</v>
      </c>
      <c r="G1838" s="656" t="s">
        <v>24077</v>
      </c>
      <c r="H1838" s="886" t="s">
        <v>19895</v>
      </c>
      <c r="I1838" s="886" t="s">
        <v>19773</v>
      </c>
      <c r="J1838" s="886" t="s">
        <v>19895</v>
      </c>
      <c r="K1838" s="921">
        <v>1</v>
      </c>
      <c r="L1838" s="921" t="s">
        <v>23695</v>
      </c>
      <c r="M1838" s="802">
        <v>21600</v>
      </c>
      <c r="N1838" s="921">
        <v>1</v>
      </c>
      <c r="O1838" s="922">
        <v>6</v>
      </c>
      <c r="P1838" s="802">
        <v>10800</v>
      </c>
      <c r="Q1838" s="921" t="s">
        <v>23687</v>
      </c>
      <c r="R1838" s="922">
        <v>12</v>
      </c>
      <c r="S1838" s="1008">
        <v>21600</v>
      </c>
    </row>
    <row r="1839" spans="1:19" s="889" customFormat="1" ht="35" customHeight="1">
      <c r="A1839" s="913" t="s">
        <v>1027</v>
      </c>
      <c r="B1839" s="887" t="s">
        <v>280</v>
      </c>
      <c r="C1839" s="887" t="s">
        <v>115</v>
      </c>
      <c r="D1839" s="887" t="s">
        <v>24078</v>
      </c>
      <c r="E1839" s="342">
        <v>2900</v>
      </c>
      <c r="F1839" s="887" t="s">
        <v>24079</v>
      </c>
      <c r="G1839" s="656" t="s">
        <v>24080</v>
      </c>
      <c r="H1839" s="886" t="s">
        <v>21000</v>
      </c>
      <c r="I1839" s="886" t="s">
        <v>19773</v>
      </c>
      <c r="J1839" s="886" t="s">
        <v>21000</v>
      </c>
      <c r="K1839" s="921">
        <v>1</v>
      </c>
      <c r="L1839" s="921">
        <v>3</v>
      </c>
      <c r="M1839" s="802">
        <v>5993.33</v>
      </c>
      <c r="N1839" s="921">
        <v>2</v>
      </c>
      <c r="O1839" s="922">
        <v>6</v>
      </c>
      <c r="P1839" s="802">
        <v>17400</v>
      </c>
      <c r="Q1839" s="921" t="s">
        <v>23687</v>
      </c>
      <c r="R1839" s="922">
        <v>12</v>
      </c>
      <c r="S1839" s="1008">
        <v>11600</v>
      </c>
    </row>
    <row r="1840" spans="1:19" s="889" customFormat="1" ht="35" customHeight="1">
      <c r="A1840" s="913" t="s">
        <v>1027</v>
      </c>
      <c r="B1840" s="887" t="s">
        <v>280</v>
      </c>
      <c r="C1840" s="887" t="s">
        <v>115</v>
      </c>
      <c r="D1840" s="887" t="s">
        <v>24081</v>
      </c>
      <c r="E1840" s="342">
        <v>3400</v>
      </c>
      <c r="F1840" s="887" t="s">
        <v>24082</v>
      </c>
      <c r="G1840" s="656" t="s">
        <v>24083</v>
      </c>
      <c r="H1840" s="886" t="s">
        <v>23770</v>
      </c>
      <c r="I1840" s="886" t="s">
        <v>19773</v>
      </c>
      <c r="J1840" s="886" t="s">
        <v>20169</v>
      </c>
      <c r="K1840" s="921">
        <v>1</v>
      </c>
      <c r="L1840" s="921">
        <v>12</v>
      </c>
      <c r="M1840" s="802">
        <v>40800</v>
      </c>
      <c r="N1840" s="921">
        <v>1</v>
      </c>
      <c r="O1840" s="922">
        <v>6</v>
      </c>
      <c r="P1840" s="802">
        <v>20400</v>
      </c>
      <c r="Q1840" s="921" t="s">
        <v>23687</v>
      </c>
      <c r="R1840" s="922">
        <v>12</v>
      </c>
      <c r="S1840" s="1008">
        <v>40800</v>
      </c>
    </row>
    <row r="1841" spans="1:19" s="889" customFormat="1" ht="35" customHeight="1">
      <c r="A1841" s="913" t="s">
        <v>1027</v>
      </c>
      <c r="B1841" s="887" t="s">
        <v>280</v>
      </c>
      <c r="C1841" s="887" t="s">
        <v>115</v>
      </c>
      <c r="D1841" s="887" t="s">
        <v>24084</v>
      </c>
      <c r="E1841" s="342">
        <v>1850</v>
      </c>
      <c r="F1841" s="887" t="s">
        <v>24085</v>
      </c>
      <c r="G1841" s="656" t="s">
        <v>24086</v>
      </c>
      <c r="H1841" s="886" t="s">
        <v>19729</v>
      </c>
      <c r="I1841" s="886" t="s">
        <v>23405</v>
      </c>
      <c r="J1841" s="886" t="s">
        <v>19729</v>
      </c>
      <c r="K1841" s="921">
        <v>1</v>
      </c>
      <c r="L1841" s="921" t="s">
        <v>23695</v>
      </c>
      <c r="M1841" s="802">
        <v>22200</v>
      </c>
      <c r="N1841" s="921">
        <v>1</v>
      </c>
      <c r="O1841" s="922">
        <v>6</v>
      </c>
      <c r="P1841" s="802">
        <v>11100</v>
      </c>
      <c r="Q1841" s="921" t="s">
        <v>23687</v>
      </c>
      <c r="R1841" s="922">
        <v>12</v>
      </c>
      <c r="S1841" s="1008">
        <v>22200</v>
      </c>
    </row>
    <row r="1842" spans="1:19" s="889" customFormat="1" ht="35" customHeight="1">
      <c r="A1842" s="913" t="s">
        <v>1027</v>
      </c>
      <c r="B1842" s="887" t="s">
        <v>280</v>
      </c>
      <c r="C1842" s="887" t="s">
        <v>115</v>
      </c>
      <c r="D1842" s="887" t="s">
        <v>24087</v>
      </c>
      <c r="E1842" s="342">
        <v>2700</v>
      </c>
      <c r="F1842" s="887" t="s">
        <v>24088</v>
      </c>
      <c r="G1842" s="656" t="s">
        <v>24089</v>
      </c>
      <c r="H1842" s="886" t="s">
        <v>20130</v>
      </c>
      <c r="I1842" s="886" t="s">
        <v>23732</v>
      </c>
      <c r="J1842" s="886" t="s">
        <v>20130</v>
      </c>
      <c r="K1842" s="921">
        <v>1</v>
      </c>
      <c r="L1842" s="921">
        <v>11</v>
      </c>
      <c r="M1842" s="802">
        <v>27000</v>
      </c>
      <c r="N1842" s="921"/>
      <c r="O1842" s="922"/>
      <c r="P1842" s="802">
        <v>0</v>
      </c>
      <c r="Q1842" s="921"/>
      <c r="R1842" s="922"/>
      <c r="S1842" s="1008">
        <v>0</v>
      </c>
    </row>
    <row r="1843" spans="1:19" s="889" customFormat="1" ht="35" customHeight="1">
      <c r="A1843" s="913" t="s">
        <v>1027</v>
      </c>
      <c r="B1843" s="887" t="s">
        <v>280</v>
      </c>
      <c r="C1843" s="887" t="s">
        <v>115</v>
      </c>
      <c r="D1843" s="887" t="s">
        <v>23699</v>
      </c>
      <c r="E1843" s="342">
        <v>1700</v>
      </c>
      <c r="F1843" s="887" t="s">
        <v>24090</v>
      </c>
      <c r="G1843" s="656" t="s">
        <v>24091</v>
      </c>
      <c r="H1843" s="886" t="s">
        <v>23753</v>
      </c>
      <c r="I1843" s="886" t="s">
        <v>19764</v>
      </c>
      <c r="J1843" s="886" t="s">
        <v>24092</v>
      </c>
      <c r="K1843" s="921">
        <v>1</v>
      </c>
      <c r="L1843" s="921" t="s">
        <v>23695</v>
      </c>
      <c r="M1843" s="802">
        <v>20400</v>
      </c>
      <c r="N1843" s="921">
        <v>1</v>
      </c>
      <c r="O1843" s="922">
        <v>6</v>
      </c>
      <c r="P1843" s="802">
        <v>10200</v>
      </c>
      <c r="Q1843" s="921" t="s">
        <v>23687</v>
      </c>
      <c r="R1843" s="922">
        <v>12</v>
      </c>
      <c r="S1843" s="1008">
        <v>20400</v>
      </c>
    </row>
    <row r="1844" spans="1:19" s="889" customFormat="1" ht="35" customHeight="1">
      <c r="A1844" s="913" t="s">
        <v>1027</v>
      </c>
      <c r="B1844" s="887" t="s">
        <v>280</v>
      </c>
      <c r="C1844" s="887" t="s">
        <v>115</v>
      </c>
      <c r="D1844" s="887" t="s">
        <v>24093</v>
      </c>
      <c r="E1844" s="342">
        <v>1900</v>
      </c>
      <c r="F1844" s="887" t="s">
        <v>24094</v>
      </c>
      <c r="G1844" s="656" t="s">
        <v>24095</v>
      </c>
      <c r="H1844" s="886" t="s">
        <v>20788</v>
      </c>
      <c r="I1844" s="886" t="s">
        <v>19764</v>
      </c>
      <c r="J1844" s="886" t="s">
        <v>20788</v>
      </c>
      <c r="K1844" s="921">
        <v>1</v>
      </c>
      <c r="L1844" s="921" t="s">
        <v>23695</v>
      </c>
      <c r="M1844" s="802">
        <v>22800</v>
      </c>
      <c r="N1844" s="921">
        <v>1</v>
      </c>
      <c r="O1844" s="922">
        <v>6</v>
      </c>
      <c r="P1844" s="802">
        <v>11400</v>
      </c>
      <c r="Q1844" s="921" t="s">
        <v>23687</v>
      </c>
      <c r="R1844" s="922">
        <v>12</v>
      </c>
      <c r="S1844" s="1008">
        <v>22800</v>
      </c>
    </row>
    <row r="1845" spans="1:19" s="889" customFormat="1" ht="35" customHeight="1">
      <c r="A1845" s="913" t="s">
        <v>1027</v>
      </c>
      <c r="B1845" s="887" t="s">
        <v>280</v>
      </c>
      <c r="C1845" s="887" t="s">
        <v>115</v>
      </c>
      <c r="D1845" s="887" t="s">
        <v>24096</v>
      </c>
      <c r="E1845" s="342">
        <v>3400</v>
      </c>
      <c r="F1845" s="887" t="s">
        <v>24097</v>
      </c>
      <c r="G1845" s="656" t="s">
        <v>24098</v>
      </c>
      <c r="H1845" s="886" t="s">
        <v>19862</v>
      </c>
      <c r="I1845" s="886" t="s">
        <v>19764</v>
      </c>
      <c r="J1845" s="886" t="s">
        <v>19862</v>
      </c>
      <c r="K1845" s="921">
        <v>1</v>
      </c>
      <c r="L1845" s="921">
        <v>12</v>
      </c>
      <c r="M1845" s="802">
        <v>40800</v>
      </c>
      <c r="N1845" s="921">
        <v>1</v>
      </c>
      <c r="O1845" s="922">
        <v>6</v>
      </c>
      <c r="P1845" s="802">
        <v>20400</v>
      </c>
      <c r="Q1845" s="921" t="s">
        <v>23687</v>
      </c>
      <c r="R1845" s="922">
        <v>12</v>
      </c>
      <c r="S1845" s="1008">
        <v>40800</v>
      </c>
    </row>
    <row r="1846" spans="1:19" s="889" customFormat="1" ht="35" customHeight="1">
      <c r="A1846" s="913" t="s">
        <v>1027</v>
      </c>
      <c r="B1846" s="887" t="s">
        <v>280</v>
      </c>
      <c r="C1846" s="887" t="s">
        <v>115</v>
      </c>
      <c r="D1846" s="887" t="s">
        <v>23798</v>
      </c>
      <c r="E1846" s="342">
        <v>2500</v>
      </c>
      <c r="F1846" s="887" t="s">
        <v>24099</v>
      </c>
      <c r="G1846" s="656" t="s">
        <v>24100</v>
      </c>
      <c r="H1846" s="886" t="s">
        <v>19729</v>
      </c>
      <c r="I1846" s="886" t="s">
        <v>19764</v>
      </c>
      <c r="J1846" s="886" t="s">
        <v>19729</v>
      </c>
      <c r="K1846" s="921">
        <v>1</v>
      </c>
      <c r="L1846" s="921">
        <v>12</v>
      </c>
      <c r="M1846" s="802">
        <v>30000</v>
      </c>
      <c r="N1846" s="921">
        <v>1</v>
      </c>
      <c r="O1846" s="922">
        <v>6</v>
      </c>
      <c r="P1846" s="802">
        <v>15000</v>
      </c>
      <c r="Q1846" s="921" t="s">
        <v>23687</v>
      </c>
      <c r="R1846" s="922">
        <v>12</v>
      </c>
      <c r="S1846" s="1008">
        <v>30000</v>
      </c>
    </row>
    <row r="1847" spans="1:19" s="889" customFormat="1" ht="35" customHeight="1">
      <c r="A1847" s="913" t="s">
        <v>1027</v>
      </c>
      <c r="B1847" s="887" t="s">
        <v>280</v>
      </c>
      <c r="C1847" s="887" t="s">
        <v>115</v>
      </c>
      <c r="D1847" s="887" t="s">
        <v>23805</v>
      </c>
      <c r="E1847" s="342">
        <v>1600</v>
      </c>
      <c r="F1847" s="887" t="s">
        <v>24101</v>
      </c>
      <c r="G1847" s="656" t="s">
        <v>24102</v>
      </c>
      <c r="H1847" s="886" t="s">
        <v>388</v>
      </c>
      <c r="I1847" s="886" t="s">
        <v>388</v>
      </c>
      <c r="J1847" s="886" t="s">
        <v>19829</v>
      </c>
      <c r="K1847" s="921">
        <v>1</v>
      </c>
      <c r="L1847" s="921" t="s">
        <v>23695</v>
      </c>
      <c r="M1847" s="802">
        <v>19200</v>
      </c>
      <c r="N1847" s="921">
        <v>1</v>
      </c>
      <c r="O1847" s="922">
        <v>6</v>
      </c>
      <c r="P1847" s="802">
        <v>9600</v>
      </c>
      <c r="Q1847" s="921" t="s">
        <v>23687</v>
      </c>
      <c r="R1847" s="922">
        <v>12</v>
      </c>
      <c r="S1847" s="1008">
        <v>19200</v>
      </c>
    </row>
    <row r="1848" spans="1:19" s="889" customFormat="1" ht="35" customHeight="1">
      <c r="A1848" s="913" t="s">
        <v>1027</v>
      </c>
      <c r="B1848" s="887" t="s">
        <v>280</v>
      </c>
      <c r="C1848" s="887" t="s">
        <v>115</v>
      </c>
      <c r="D1848" s="887" t="s">
        <v>24103</v>
      </c>
      <c r="E1848" s="342">
        <v>3100</v>
      </c>
      <c r="F1848" s="887" t="s">
        <v>24104</v>
      </c>
      <c r="G1848" s="656" t="s">
        <v>24105</v>
      </c>
      <c r="H1848" s="886" t="s">
        <v>23770</v>
      </c>
      <c r="I1848" s="886" t="s">
        <v>19764</v>
      </c>
      <c r="J1848" s="886" t="s">
        <v>23770</v>
      </c>
      <c r="K1848" s="921">
        <v>1</v>
      </c>
      <c r="L1848" s="921">
        <v>12</v>
      </c>
      <c r="M1848" s="802">
        <v>37200</v>
      </c>
      <c r="N1848" s="921">
        <v>1</v>
      </c>
      <c r="O1848" s="922">
        <v>6</v>
      </c>
      <c r="P1848" s="802">
        <v>18600</v>
      </c>
      <c r="Q1848" s="921" t="s">
        <v>23687</v>
      </c>
      <c r="R1848" s="922">
        <v>12</v>
      </c>
      <c r="S1848" s="1008">
        <v>37200</v>
      </c>
    </row>
    <row r="1849" spans="1:19" s="889" customFormat="1" ht="35" customHeight="1">
      <c r="A1849" s="913" t="s">
        <v>1027</v>
      </c>
      <c r="B1849" s="887" t="s">
        <v>280</v>
      </c>
      <c r="C1849" s="887" t="s">
        <v>115</v>
      </c>
      <c r="D1849" s="887" t="s">
        <v>23688</v>
      </c>
      <c r="E1849" s="342">
        <v>1700</v>
      </c>
      <c r="F1849" s="887" t="s">
        <v>24106</v>
      </c>
      <c r="G1849" s="656" t="s">
        <v>24107</v>
      </c>
      <c r="H1849" s="886" t="s">
        <v>24108</v>
      </c>
      <c r="I1849" s="886" t="s">
        <v>19773</v>
      </c>
      <c r="J1849" s="886" t="s">
        <v>23794</v>
      </c>
      <c r="K1849" s="921">
        <v>1</v>
      </c>
      <c r="L1849" s="921">
        <v>10</v>
      </c>
      <c r="M1849" s="802">
        <v>15300</v>
      </c>
      <c r="N1849" s="921" t="s">
        <v>23687</v>
      </c>
      <c r="O1849" s="922">
        <v>6</v>
      </c>
      <c r="P1849" s="802">
        <v>15000</v>
      </c>
      <c r="Q1849" s="921" t="s">
        <v>23687</v>
      </c>
      <c r="R1849" s="922">
        <v>4</v>
      </c>
      <c r="S1849" s="1008">
        <v>10000</v>
      </c>
    </row>
    <row r="1850" spans="1:19" s="889" customFormat="1" ht="35" customHeight="1">
      <c r="A1850" s="913" t="s">
        <v>1027</v>
      </c>
      <c r="B1850" s="887" t="s">
        <v>280</v>
      </c>
      <c r="C1850" s="887" t="s">
        <v>115</v>
      </c>
      <c r="D1850" s="887" t="s">
        <v>24109</v>
      </c>
      <c r="E1850" s="342">
        <v>2500</v>
      </c>
      <c r="F1850" s="887" t="s">
        <v>24106</v>
      </c>
      <c r="G1850" s="656" t="s">
        <v>24107</v>
      </c>
      <c r="H1850" s="886" t="s">
        <v>24108</v>
      </c>
      <c r="I1850" s="886" t="s">
        <v>19773</v>
      </c>
      <c r="J1850" s="886" t="s">
        <v>23794</v>
      </c>
      <c r="K1850" s="921">
        <v>1</v>
      </c>
      <c r="L1850" s="921">
        <v>2</v>
      </c>
      <c r="M1850" s="802">
        <v>4916.66</v>
      </c>
      <c r="N1850" s="921"/>
      <c r="O1850" s="922"/>
      <c r="P1850" s="802">
        <v>0</v>
      </c>
      <c r="Q1850" s="921"/>
      <c r="R1850" s="922"/>
      <c r="S1850" s="1008">
        <v>0</v>
      </c>
    </row>
    <row r="1851" spans="1:19" s="889" customFormat="1" ht="35" customHeight="1">
      <c r="A1851" s="913" t="s">
        <v>1027</v>
      </c>
      <c r="B1851" s="887" t="s">
        <v>280</v>
      </c>
      <c r="C1851" s="887" t="s">
        <v>115</v>
      </c>
      <c r="D1851" s="887" t="s">
        <v>24110</v>
      </c>
      <c r="E1851" s="342">
        <v>2500</v>
      </c>
      <c r="F1851" s="887" t="s">
        <v>24111</v>
      </c>
      <c r="G1851" s="656" t="s">
        <v>24112</v>
      </c>
      <c r="H1851" s="886" t="s">
        <v>24113</v>
      </c>
      <c r="I1851" s="886" t="s">
        <v>23974</v>
      </c>
      <c r="J1851" s="886" t="s">
        <v>24113</v>
      </c>
      <c r="K1851" s="921">
        <v>1</v>
      </c>
      <c r="L1851" s="921">
        <v>12</v>
      </c>
      <c r="M1851" s="802">
        <v>30000</v>
      </c>
      <c r="N1851" s="921">
        <v>1</v>
      </c>
      <c r="O1851" s="922">
        <v>6</v>
      </c>
      <c r="P1851" s="802">
        <v>15000</v>
      </c>
      <c r="Q1851" s="921" t="s">
        <v>23687</v>
      </c>
      <c r="R1851" s="922">
        <v>12</v>
      </c>
      <c r="S1851" s="1008">
        <v>30000</v>
      </c>
    </row>
    <row r="1852" spans="1:19" s="889" customFormat="1" ht="35" customHeight="1">
      <c r="A1852" s="913" t="s">
        <v>1027</v>
      </c>
      <c r="B1852" s="887" t="s">
        <v>280</v>
      </c>
      <c r="C1852" s="887" t="s">
        <v>115</v>
      </c>
      <c r="D1852" s="887" t="s">
        <v>24093</v>
      </c>
      <c r="E1852" s="342">
        <v>1900</v>
      </c>
      <c r="F1852" s="887" t="s">
        <v>24114</v>
      </c>
      <c r="G1852" s="656" t="s">
        <v>24115</v>
      </c>
      <c r="H1852" s="886" t="s">
        <v>21466</v>
      </c>
      <c r="I1852" s="886" t="s">
        <v>19764</v>
      </c>
      <c r="J1852" s="886" t="s">
        <v>21466</v>
      </c>
      <c r="K1852" s="921">
        <v>1</v>
      </c>
      <c r="L1852" s="921" t="s">
        <v>23695</v>
      </c>
      <c r="M1852" s="802">
        <v>19886.66</v>
      </c>
      <c r="N1852" s="921">
        <v>1</v>
      </c>
      <c r="O1852" s="922">
        <v>6</v>
      </c>
      <c r="P1852" s="802">
        <v>9500</v>
      </c>
      <c r="Q1852" s="921" t="s">
        <v>23687</v>
      </c>
      <c r="R1852" s="922">
        <v>12</v>
      </c>
      <c r="S1852" s="1008">
        <v>22800</v>
      </c>
    </row>
    <row r="1853" spans="1:19" s="889" customFormat="1" ht="35" customHeight="1">
      <c r="A1853" s="913" t="s">
        <v>1027</v>
      </c>
      <c r="B1853" s="887" t="s">
        <v>280</v>
      </c>
      <c r="C1853" s="887" t="s">
        <v>115</v>
      </c>
      <c r="D1853" s="887" t="s">
        <v>24093</v>
      </c>
      <c r="E1853" s="342">
        <v>1900</v>
      </c>
      <c r="F1853" s="887" t="s">
        <v>24116</v>
      </c>
      <c r="G1853" s="656" t="s">
        <v>24117</v>
      </c>
      <c r="H1853" s="886" t="s">
        <v>24118</v>
      </c>
      <c r="I1853" s="886" t="s">
        <v>19773</v>
      </c>
      <c r="J1853" s="886" t="s">
        <v>24119</v>
      </c>
      <c r="K1853" s="921">
        <v>1</v>
      </c>
      <c r="L1853" s="921" t="s">
        <v>23695</v>
      </c>
      <c r="M1853" s="802">
        <v>22800</v>
      </c>
      <c r="N1853" s="921">
        <v>1</v>
      </c>
      <c r="O1853" s="922">
        <v>6</v>
      </c>
      <c r="P1853" s="802">
        <v>11400</v>
      </c>
      <c r="Q1853" s="921" t="s">
        <v>23687</v>
      </c>
      <c r="R1853" s="922">
        <v>12</v>
      </c>
      <c r="S1853" s="1008">
        <v>22800</v>
      </c>
    </row>
    <row r="1854" spans="1:19" s="889" customFormat="1" ht="35" customHeight="1">
      <c r="A1854" s="913" t="s">
        <v>1027</v>
      </c>
      <c r="B1854" s="887" t="s">
        <v>280</v>
      </c>
      <c r="C1854" s="887" t="s">
        <v>115</v>
      </c>
      <c r="D1854" s="887" t="s">
        <v>23805</v>
      </c>
      <c r="E1854" s="342">
        <v>1600</v>
      </c>
      <c r="F1854" s="887" t="s">
        <v>24120</v>
      </c>
      <c r="G1854" s="656" t="s">
        <v>24121</v>
      </c>
      <c r="H1854" s="886" t="s">
        <v>388</v>
      </c>
      <c r="I1854" s="886" t="s">
        <v>388</v>
      </c>
      <c r="J1854" s="886" t="s">
        <v>19829</v>
      </c>
      <c r="K1854" s="921">
        <v>1</v>
      </c>
      <c r="L1854" s="921" t="s">
        <v>23695</v>
      </c>
      <c r="M1854" s="802">
        <v>19200</v>
      </c>
      <c r="N1854" s="921">
        <v>1</v>
      </c>
      <c r="O1854" s="922">
        <v>6</v>
      </c>
      <c r="P1854" s="802">
        <v>9600</v>
      </c>
      <c r="Q1854" s="921" t="s">
        <v>23687</v>
      </c>
      <c r="R1854" s="922">
        <v>12</v>
      </c>
      <c r="S1854" s="1008">
        <v>19200</v>
      </c>
    </row>
    <row r="1855" spans="1:19" s="889" customFormat="1" ht="35" customHeight="1">
      <c r="A1855" s="913" t="s">
        <v>1027</v>
      </c>
      <c r="B1855" s="887" t="s">
        <v>280</v>
      </c>
      <c r="C1855" s="887" t="s">
        <v>115</v>
      </c>
      <c r="D1855" s="887" t="s">
        <v>24093</v>
      </c>
      <c r="E1855" s="342">
        <v>1900</v>
      </c>
      <c r="F1855" s="887" t="s">
        <v>24122</v>
      </c>
      <c r="G1855" s="656" t="s">
        <v>24123</v>
      </c>
      <c r="H1855" s="886" t="s">
        <v>24124</v>
      </c>
      <c r="I1855" s="886" t="s">
        <v>19773</v>
      </c>
      <c r="J1855" s="886" t="s">
        <v>24124</v>
      </c>
      <c r="K1855" s="921">
        <v>1</v>
      </c>
      <c r="L1855" s="921" t="s">
        <v>23695</v>
      </c>
      <c r="M1855" s="802">
        <v>22800</v>
      </c>
      <c r="N1855" s="921">
        <v>1</v>
      </c>
      <c r="O1855" s="922">
        <v>6</v>
      </c>
      <c r="P1855" s="802">
        <v>11400</v>
      </c>
      <c r="Q1855" s="921" t="s">
        <v>23687</v>
      </c>
      <c r="R1855" s="922">
        <v>12</v>
      </c>
      <c r="S1855" s="1008">
        <v>22800</v>
      </c>
    </row>
    <row r="1856" spans="1:19" s="889" customFormat="1" ht="35" customHeight="1">
      <c r="A1856" s="913" t="s">
        <v>1027</v>
      </c>
      <c r="B1856" s="887" t="s">
        <v>280</v>
      </c>
      <c r="C1856" s="887" t="s">
        <v>115</v>
      </c>
      <c r="D1856" s="887" t="s">
        <v>23722</v>
      </c>
      <c r="E1856" s="342">
        <v>1900</v>
      </c>
      <c r="F1856" s="887" t="s">
        <v>24125</v>
      </c>
      <c r="G1856" s="656" t="s">
        <v>24126</v>
      </c>
      <c r="H1856" s="886" t="s">
        <v>23770</v>
      </c>
      <c r="I1856" s="886" t="s">
        <v>19773</v>
      </c>
      <c r="J1856" s="886" t="s">
        <v>23770</v>
      </c>
      <c r="K1856" s="921">
        <v>1</v>
      </c>
      <c r="L1856" s="921" t="s">
        <v>23695</v>
      </c>
      <c r="M1856" s="802">
        <v>22800</v>
      </c>
      <c r="N1856" s="921">
        <v>1</v>
      </c>
      <c r="O1856" s="922">
        <v>6</v>
      </c>
      <c r="P1856" s="802">
        <v>11400</v>
      </c>
      <c r="Q1856" s="921" t="s">
        <v>23687</v>
      </c>
      <c r="R1856" s="922">
        <v>12</v>
      </c>
      <c r="S1856" s="1008">
        <v>22800</v>
      </c>
    </row>
    <row r="1857" spans="1:19" s="889" customFormat="1" ht="35" customHeight="1">
      <c r="A1857" s="913" t="s">
        <v>1027</v>
      </c>
      <c r="B1857" s="887" t="s">
        <v>280</v>
      </c>
      <c r="C1857" s="887" t="s">
        <v>115</v>
      </c>
      <c r="D1857" s="887" t="s">
        <v>24110</v>
      </c>
      <c r="E1857" s="342">
        <v>2500</v>
      </c>
      <c r="F1857" s="887" t="s">
        <v>24127</v>
      </c>
      <c r="G1857" s="656" t="s">
        <v>24128</v>
      </c>
      <c r="H1857" s="886" t="s">
        <v>24070</v>
      </c>
      <c r="I1857" s="886" t="s">
        <v>19773</v>
      </c>
      <c r="J1857" s="886" t="s">
        <v>24070</v>
      </c>
      <c r="K1857" s="921">
        <v>1</v>
      </c>
      <c r="L1857" s="921">
        <v>12</v>
      </c>
      <c r="M1857" s="802">
        <v>30000</v>
      </c>
      <c r="N1857" s="921">
        <v>1</v>
      </c>
      <c r="O1857" s="922">
        <v>6</v>
      </c>
      <c r="P1857" s="802">
        <v>15000</v>
      </c>
      <c r="Q1857" s="921" t="s">
        <v>23687</v>
      </c>
      <c r="R1857" s="922">
        <v>12</v>
      </c>
      <c r="S1857" s="1008">
        <v>30000</v>
      </c>
    </row>
    <row r="1858" spans="1:19" s="889" customFormat="1" ht="35" customHeight="1">
      <c r="A1858" s="913" t="s">
        <v>1027</v>
      </c>
      <c r="B1858" s="887" t="s">
        <v>280</v>
      </c>
      <c r="C1858" s="887" t="s">
        <v>115</v>
      </c>
      <c r="D1858" s="887" t="s">
        <v>23692</v>
      </c>
      <c r="E1858" s="342">
        <v>1600</v>
      </c>
      <c r="F1858" s="887" t="s">
        <v>24129</v>
      </c>
      <c r="G1858" s="656" t="s">
        <v>24130</v>
      </c>
      <c r="H1858" s="886" t="s">
        <v>19895</v>
      </c>
      <c r="I1858" s="886" t="s">
        <v>23750</v>
      </c>
      <c r="J1858" s="886" t="s">
        <v>19895</v>
      </c>
      <c r="K1858" s="921">
        <v>1</v>
      </c>
      <c r="L1858" s="921" t="s">
        <v>23695</v>
      </c>
      <c r="M1858" s="802">
        <v>19200</v>
      </c>
      <c r="N1858" s="921">
        <v>1</v>
      </c>
      <c r="O1858" s="922">
        <v>6</v>
      </c>
      <c r="P1858" s="802">
        <v>9600</v>
      </c>
      <c r="Q1858" s="921" t="s">
        <v>23687</v>
      </c>
      <c r="R1858" s="922">
        <v>12</v>
      </c>
      <c r="S1858" s="1008">
        <v>19200</v>
      </c>
    </row>
    <row r="1859" spans="1:19" s="889" customFormat="1" ht="35" customHeight="1">
      <c r="A1859" s="913" t="s">
        <v>1027</v>
      </c>
      <c r="B1859" s="887" t="s">
        <v>280</v>
      </c>
      <c r="C1859" s="887" t="s">
        <v>115</v>
      </c>
      <c r="D1859" s="887" t="s">
        <v>24131</v>
      </c>
      <c r="E1859" s="342">
        <v>1800</v>
      </c>
      <c r="F1859" s="887" t="s">
        <v>24132</v>
      </c>
      <c r="G1859" s="656" t="s">
        <v>24133</v>
      </c>
      <c r="H1859" s="886" t="s">
        <v>24134</v>
      </c>
      <c r="I1859" s="886" t="s">
        <v>23405</v>
      </c>
      <c r="J1859" s="886" t="s">
        <v>19862</v>
      </c>
      <c r="K1859" s="921">
        <v>1</v>
      </c>
      <c r="L1859" s="921" t="s">
        <v>23695</v>
      </c>
      <c r="M1859" s="802">
        <v>21600</v>
      </c>
      <c r="N1859" s="921">
        <v>1</v>
      </c>
      <c r="O1859" s="922">
        <v>6</v>
      </c>
      <c r="P1859" s="802">
        <v>10800</v>
      </c>
      <c r="Q1859" s="921" t="s">
        <v>23687</v>
      </c>
      <c r="R1859" s="922">
        <v>12</v>
      </c>
      <c r="S1859" s="1008">
        <v>21600</v>
      </c>
    </row>
    <row r="1860" spans="1:19" s="889" customFormat="1" ht="35" customHeight="1">
      <c r="A1860" s="913" t="s">
        <v>1027</v>
      </c>
      <c r="B1860" s="887" t="s">
        <v>280</v>
      </c>
      <c r="C1860" s="887" t="s">
        <v>115</v>
      </c>
      <c r="D1860" s="887" t="s">
        <v>23889</v>
      </c>
      <c r="E1860" s="342">
        <v>1900</v>
      </c>
      <c r="F1860" s="887" t="s">
        <v>24135</v>
      </c>
      <c r="G1860" s="656" t="s">
        <v>24136</v>
      </c>
      <c r="H1860" s="886" t="s">
        <v>19729</v>
      </c>
      <c r="I1860" s="886" t="s">
        <v>19773</v>
      </c>
      <c r="J1860" s="886" t="s">
        <v>19729</v>
      </c>
      <c r="K1860" s="921">
        <v>1</v>
      </c>
      <c r="L1860" s="921" t="s">
        <v>23695</v>
      </c>
      <c r="M1860" s="802">
        <v>22800</v>
      </c>
      <c r="N1860" s="921">
        <v>1</v>
      </c>
      <c r="O1860" s="922">
        <v>6</v>
      </c>
      <c r="P1860" s="802">
        <v>11400</v>
      </c>
      <c r="Q1860" s="921" t="s">
        <v>23687</v>
      </c>
      <c r="R1860" s="922">
        <v>12</v>
      </c>
      <c r="S1860" s="1008">
        <v>22800</v>
      </c>
    </row>
    <row r="1861" spans="1:19" s="889" customFormat="1" ht="35" customHeight="1">
      <c r="A1861" s="913" t="s">
        <v>1027</v>
      </c>
      <c r="B1861" s="887" t="s">
        <v>280</v>
      </c>
      <c r="C1861" s="887" t="s">
        <v>115</v>
      </c>
      <c r="D1861" s="887" t="s">
        <v>23805</v>
      </c>
      <c r="E1861" s="342">
        <v>1600</v>
      </c>
      <c r="F1861" s="887" t="s">
        <v>24137</v>
      </c>
      <c r="G1861" s="656" t="s">
        <v>24138</v>
      </c>
      <c r="H1861" s="886" t="s">
        <v>388</v>
      </c>
      <c r="I1861" s="886" t="s">
        <v>388</v>
      </c>
      <c r="J1861" s="886" t="s">
        <v>19829</v>
      </c>
      <c r="K1861" s="921">
        <v>1</v>
      </c>
      <c r="L1861" s="921" t="s">
        <v>23695</v>
      </c>
      <c r="M1861" s="802">
        <v>19200</v>
      </c>
      <c r="N1861" s="921">
        <v>1</v>
      </c>
      <c r="O1861" s="922">
        <v>6</v>
      </c>
      <c r="P1861" s="802">
        <v>9600</v>
      </c>
      <c r="Q1861" s="921" t="s">
        <v>23687</v>
      </c>
      <c r="R1861" s="922">
        <v>12</v>
      </c>
      <c r="S1861" s="1008">
        <v>19200</v>
      </c>
    </row>
    <row r="1862" spans="1:19" s="889" customFormat="1" ht="35" customHeight="1">
      <c r="A1862" s="913" t="s">
        <v>1027</v>
      </c>
      <c r="B1862" s="887" t="s">
        <v>280</v>
      </c>
      <c r="C1862" s="887" t="s">
        <v>115</v>
      </c>
      <c r="D1862" s="887" t="s">
        <v>24139</v>
      </c>
      <c r="E1862" s="342">
        <v>1500</v>
      </c>
      <c r="F1862" s="887" t="s">
        <v>24140</v>
      </c>
      <c r="G1862" s="656" t="s">
        <v>24141</v>
      </c>
      <c r="H1862" s="886" t="s">
        <v>388</v>
      </c>
      <c r="I1862" s="886" t="s">
        <v>388</v>
      </c>
      <c r="J1862" s="886" t="s">
        <v>19829</v>
      </c>
      <c r="K1862" s="921">
        <v>1</v>
      </c>
      <c r="L1862" s="921" t="s">
        <v>23695</v>
      </c>
      <c r="M1862" s="802">
        <v>18000</v>
      </c>
      <c r="N1862" s="921">
        <v>1</v>
      </c>
      <c r="O1862" s="922">
        <v>6</v>
      </c>
      <c r="P1862" s="802">
        <v>9000</v>
      </c>
      <c r="Q1862" s="921" t="s">
        <v>23687</v>
      </c>
      <c r="R1862" s="922">
        <v>12</v>
      </c>
      <c r="S1862" s="1008">
        <v>18000</v>
      </c>
    </row>
    <row r="1863" spans="1:19" s="889" customFormat="1" ht="35" customHeight="1">
      <c r="A1863" s="913" t="s">
        <v>1027</v>
      </c>
      <c r="B1863" s="887" t="s">
        <v>280</v>
      </c>
      <c r="C1863" s="887" t="s">
        <v>115</v>
      </c>
      <c r="D1863" s="887" t="s">
        <v>24142</v>
      </c>
      <c r="E1863" s="342">
        <v>2900</v>
      </c>
      <c r="F1863" s="887" t="s">
        <v>24143</v>
      </c>
      <c r="G1863" s="656" t="s">
        <v>24144</v>
      </c>
      <c r="H1863" s="886" t="s">
        <v>20169</v>
      </c>
      <c r="I1863" s="886" t="s">
        <v>19773</v>
      </c>
      <c r="J1863" s="886" t="s">
        <v>24145</v>
      </c>
      <c r="K1863" s="921">
        <v>1</v>
      </c>
      <c r="L1863" s="921">
        <v>12</v>
      </c>
      <c r="M1863" s="802">
        <v>34800</v>
      </c>
      <c r="N1863" s="921">
        <v>1</v>
      </c>
      <c r="O1863" s="922">
        <v>6</v>
      </c>
      <c r="P1863" s="802">
        <v>17400</v>
      </c>
      <c r="Q1863" s="921" t="s">
        <v>23687</v>
      </c>
      <c r="R1863" s="922">
        <v>12</v>
      </c>
      <c r="S1863" s="1008">
        <v>34800</v>
      </c>
    </row>
    <row r="1864" spans="1:19" s="889" customFormat="1" ht="35" customHeight="1">
      <c r="A1864" s="913" t="s">
        <v>1027</v>
      </c>
      <c r="B1864" s="887" t="s">
        <v>280</v>
      </c>
      <c r="C1864" s="887" t="s">
        <v>115</v>
      </c>
      <c r="D1864" s="887" t="s">
        <v>23715</v>
      </c>
      <c r="E1864" s="342">
        <v>1900</v>
      </c>
      <c r="F1864" s="887" t="s">
        <v>24146</v>
      </c>
      <c r="G1864" s="656" t="s">
        <v>24147</v>
      </c>
      <c r="H1864" s="886" t="s">
        <v>24148</v>
      </c>
      <c r="I1864" s="886" t="s">
        <v>19773</v>
      </c>
      <c r="J1864" s="886" t="s">
        <v>21328</v>
      </c>
      <c r="K1864" s="921">
        <v>1</v>
      </c>
      <c r="L1864" s="921" t="s">
        <v>23695</v>
      </c>
      <c r="M1864" s="802">
        <v>22800</v>
      </c>
      <c r="N1864" s="921">
        <v>1</v>
      </c>
      <c r="O1864" s="922">
        <v>6</v>
      </c>
      <c r="P1864" s="802">
        <v>11400</v>
      </c>
      <c r="Q1864" s="921" t="s">
        <v>23687</v>
      </c>
      <c r="R1864" s="922">
        <v>12</v>
      </c>
      <c r="S1864" s="1008">
        <v>22800</v>
      </c>
    </row>
    <row r="1865" spans="1:19" s="889" customFormat="1" ht="35" customHeight="1">
      <c r="A1865" s="913" t="s">
        <v>1027</v>
      </c>
      <c r="B1865" s="887" t="s">
        <v>280</v>
      </c>
      <c r="C1865" s="887" t="s">
        <v>115</v>
      </c>
      <c r="D1865" s="887" t="s">
        <v>23692</v>
      </c>
      <c r="E1865" s="342">
        <v>1600</v>
      </c>
      <c r="F1865" s="887" t="s">
        <v>24149</v>
      </c>
      <c r="G1865" s="656" t="s">
        <v>24150</v>
      </c>
      <c r="H1865" s="886" t="s">
        <v>388</v>
      </c>
      <c r="I1865" s="886" t="s">
        <v>388</v>
      </c>
      <c r="J1865" s="886" t="s">
        <v>19829</v>
      </c>
      <c r="K1865" s="921">
        <v>1</v>
      </c>
      <c r="L1865" s="921" t="s">
        <v>23695</v>
      </c>
      <c r="M1865" s="802">
        <v>19200</v>
      </c>
      <c r="N1865" s="921">
        <v>1</v>
      </c>
      <c r="O1865" s="922">
        <v>6</v>
      </c>
      <c r="P1865" s="802">
        <v>9600</v>
      </c>
      <c r="Q1865" s="921" t="s">
        <v>23687</v>
      </c>
      <c r="R1865" s="922">
        <v>12</v>
      </c>
      <c r="S1865" s="1008">
        <v>19200</v>
      </c>
    </row>
    <row r="1866" spans="1:19" s="889" customFormat="1" ht="35" customHeight="1">
      <c r="A1866" s="913" t="s">
        <v>1027</v>
      </c>
      <c r="B1866" s="887" t="s">
        <v>280</v>
      </c>
      <c r="C1866" s="887" t="s">
        <v>115</v>
      </c>
      <c r="D1866" s="887" t="s">
        <v>23706</v>
      </c>
      <c r="E1866" s="342">
        <v>2200</v>
      </c>
      <c r="F1866" s="887" t="s">
        <v>24151</v>
      </c>
      <c r="G1866" s="656" t="s">
        <v>24152</v>
      </c>
      <c r="H1866" s="886" t="s">
        <v>23764</v>
      </c>
      <c r="I1866" s="886" t="s">
        <v>19773</v>
      </c>
      <c r="J1866" s="886" t="s">
        <v>24153</v>
      </c>
      <c r="K1866" s="921">
        <v>1</v>
      </c>
      <c r="L1866" s="921">
        <v>12</v>
      </c>
      <c r="M1866" s="802">
        <v>26400</v>
      </c>
      <c r="N1866" s="921">
        <v>1</v>
      </c>
      <c r="O1866" s="922">
        <v>6</v>
      </c>
      <c r="P1866" s="802">
        <v>13200</v>
      </c>
      <c r="Q1866" s="921" t="s">
        <v>23687</v>
      </c>
      <c r="R1866" s="922">
        <v>12</v>
      </c>
      <c r="S1866" s="1008">
        <v>26400</v>
      </c>
    </row>
    <row r="1867" spans="1:19" s="889" customFormat="1" ht="35" customHeight="1">
      <c r="A1867" s="913" t="s">
        <v>1027</v>
      </c>
      <c r="B1867" s="887" t="s">
        <v>280</v>
      </c>
      <c r="C1867" s="887" t="s">
        <v>115</v>
      </c>
      <c r="D1867" s="887" t="s">
        <v>23699</v>
      </c>
      <c r="E1867" s="342">
        <v>1700</v>
      </c>
      <c r="F1867" s="887" t="s">
        <v>24154</v>
      </c>
      <c r="G1867" s="656" t="s">
        <v>24155</v>
      </c>
      <c r="H1867" s="886" t="s">
        <v>21000</v>
      </c>
      <c r="I1867" s="886" t="s">
        <v>23386</v>
      </c>
      <c r="J1867" s="886" t="s">
        <v>23764</v>
      </c>
      <c r="K1867" s="921">
        <v>1</v>
      </c>
      <c r="L1867" s="921" t="s">
        <v>23695</v>
      </c>
      <c r="M1867" s="802">
        <v>20400</v>
      </c>
      <c r="N1867" s="921">
        <v>1</v>
      </c>
      <c r="O1867" s="922">
        <v>6</v>
      </c>
      <c r="P1867" s="802">
        <v>10200</v>
      </c>
      <c r="Q1867" s="921" t="s">
        <v>23687</v>
      </c>
      <c r="R1867" s="922">
        <v>12</v>
      </c>
      <c r="S1867" s="1008">
        <v>20400</v>
      </c>
    </row>
    <row r="1868" spans="1:19" s="889" customFormat="1" ht="35" customHeight="1">
      <c r="A1868" s="913" t="s">
        <v>1027</v>
      </c>
      <c r="B1868" s="887" t="s">
        <v>280</v>
      </c>
      <c r="C1868" s="887" t="s">
        <v>115</v>
      </c>
      <c r="D1868" s="887" t="s">
        <v>23889</v>
      </c>
      <c r="E1868" s="342">
        <v>1900</v>
      </c>
      <c r="F1868" s="887" t="s">
        <v>24156</v>
      </c>
      <c r="G1868" s="656" t="s">
        <v>24157</v>
      </c>
      <c r="H1868" s="886" t="s">
        <v>24108</v>
      </c>
      <c r="I1868" s="886" t="s">
        <v>19773</v>
      </c>
      <c r="J1868" s="886" t="s">
        <v>24108</v>
      </c>
      <c r="K1868" s="921">
        <v>1</v>
      </c>
      <c r="L1868" s="921" t="s">
        <v>23695</v>
      </c>
      <c r="M1868" s="802">
        <v>22800</v>
      </c>
      <c r="N1868" s="921">
        <v>1</v>
      </c>
      <c r="O1868" s="922">
        <v>6</v>
      </c>
      <c r="P1868" s="802">
        <v>11400</v>
      </c>
      <c r="Q1868" s="921" t="s">
        <v>23687</v>
      </c>
      <c r="R1868" s="922">
        <v>12</v>
      </c>
      <c r="S1868" s="1008">
        <v>22800</v>
      </c>
    </row>
    <row r="1869" spans="1:19" s="889" customFormat="1" ht="35" customHeight="1">
      <c r="A1869" s="913" t="s">
        <v>1027</v>
      </c>
      <c r="B1869" s="887" t="s">
        <v>280</v>
      </c>
      <c r="C1869" s="887" t="s">
        <v>115</v>
      </c>
      <c r="D1869" s="887" t="s">
        <v>24158</v>
      </c>
      <c r="E1869" s="342">
        <v>3000</v>
      </c>
      <c r="F1869" s="887" t="s">
        <v>24159</v>
      </c>
      <c r="G1869" s="656" t="s">
        <v>24160</v>
      </c>
      <c r="H1869" s="886" t="s">
        <v>19729</v>
      </c>
      <c r="I1869" s="886" t="s">
        <v>19764</v>
      </c>
      <c r="J1869" s="886" t="s">
        <v>19729</v>
      </c>
      <c r="K1869" s="921">
        <v>1</v>
      </c>
      <c r="L1869" s="921">
        <v>2</v>
      </c>
      <c r="M1869" s="802">
        <v>5900</v>
      </c>
      <c r="N1869" s="921">
        <v>2</v>
      </c>
      <c r="O1869" s="922">
        <v>6</v>
      </c>
      <c r="P1869" s="802">
        <v>18000</v>
      </c>
      <c r="Q1869" s="921" t="s">
        <v>23687</v>
      </c>
      <c r="R1869" s="922">
        <v>12</v>
      </c>
      <c r="S1869" s="1008">
        <v>12000</v>
      </c>
    </row>
    <row r="1870" spans="1:19" s="889" customFormat="1" ht="35" customHeight="1">
      <c r="A1870" s="913" t="s">
        <v>1027</v>
      </c>
      <c r="B1870" s="887" t="s">
        <v>280</v>
      </c>
      <c r="C1870" s="887" t="s">
        <v>115</v>
      </c>
      <c r="D1870" s="887" t="s">
        <v>24010</v>
      </c>
      <c r="E1870" s="342">
        <v>2100</v>
      </c>
      <c r="F1870" s="887" t="s">
        <v>24161</v>
      </c>
      <c r="G1870" s="656" t="s">
        <v>24162</v>
      </c>
      <c r="H1870" s="886" t="s">
        <v>23927</v>
      </c>
      <c r="I1870" s="886" t="s">
        <v>19773</v>
      </c>
      <c r="J1870" s="886" t="s">
        <v>19729</v>
      </c>
      <c r="K1870" s="921">
        <v>1</v>
      </c>
      <c r="L1870" s="921">
        <v>12</v>
      </c>
      <c r="M1870" s="802">
        <v>25200</v>
      </c>
      <c r="N1870" s="921">
        <v>1</v>
      </c>
      <c r="O1870" s="922">
        <v>6</v>
      </c>
      <c r="P1870" s="802">
        <v>12600</v>
      </c>
      <c r="Q1870" s="921" t="s">
        <v>23687</v>
      </c>
      <c r="R1870" s="922">
        <v>12</v>
      </c>
      <c r="S1870" s="1008">
        <v>25200</v>
      </c>
    </row>
    <row r="1871" spans="1:19" s="889" customFormat="1" ht="35" customHeight="1">
      <c r="A1871" s="913" t="s">
        <v>1027</v>
      </c>
      <c r="B1871" s="887" t="s">
        <v>280</v>
      </c>
      <c r="C1871" s="887" t="s">
        <v>115</v>
      </c>
      <c r="D1871" s="887" t="s">
        <v>23957</v>
      </c>
      <c r="E1871" s="342">
        <v>2450</v>
      </c>
      <c r="F1871" s="887" t="s">
        <v>24163</v>
      </c>
      <c r="G1871" s="656" t="s">
        <v>24164</v>
      </c>
      <c r="H1871" s="886" t="s">
        <v>19729</v>
      </c>
      <c r="I1871" s="886" t="s">
        <v>19773</v>
      </c>
      <c r="J1871" s="886" t="s">
        <v>19729</v>
      </c>
      <c r="K1871" s="921">
        <v>1</v>
      </c>
      <c r="L1871" s="921">
        <v>12</v>
      </c>
      <c r="M1871" s="802">
        <v>29400</v>
      </c>
      <c r="N1871" s="921">
        <v>1</v>
      </c>
      <c r="O1871" s="922">
        <v>6</v>
      </c>
      <c r="P1871" s="802">
        <v>14700</v>
      </c>
      <c r="Q1871" s="921" t="s">
        <v>23687</v>
      </c>
      <c r="R1871" s="922">
        <v>12</v>
      </c>
      <c r="S1871" s="1008">
        <v>29400</v>
      </c>
    </row>
    <row r="1872" spans="1:19" s="889" customFormat="1" ht="35" customHeight="1">
      <c r="A1872" s="913" t="s">
        <v>1027</v>
      </c>
      <c r="B1872" s="887" t="s">
        <v>280</v>
      </c>
      <c r="C1872" s="887" t="s">
        <v>115</v>
      </c>
      <c r="D1872" s="887" t="s">
        <v>23880</v>
      </c>
      <c r="E1872" s="342">
        <v>1600</v>
      </c>
      <c r="F1872" s="887" t="s">
        <v>24165</v>
      </c>
      <c r="G1872" s="656" t="s">
        <v>24166</v>
      </c>
      <c r="H1872" s="886" t="s">
        <v>21151</v>
      </c>
      <c r="I1872" s="886" t="s">
        <v>19764</v>
      </c>
      <c r="J1872" s="886" t="s">
        <v>21151</v>
      </c>
      <c r="K1872" s="921">
        <v>1</v>
      </c>
      <c r="L1872" s="921" t="s">
        <v>23695</v>
      </c>
      <c r="M1872" s="802">
        <v>19200</v>
      </c>
      <c r="N1872" s="921">
        <v>1</v>
      </c>
      <c r="O1872" s="922">
        <v>6</v>
      </c>
      <c r="P1872" s="802">
        <v>9600</v>
      </c>
      <c r="Q1872" s="921" t="s">
        <v>23687</v>
      </c>
      <c r="R1872" s="922">
        <v>12</v>
      </c>
      <c r="S1872" s="1008">
        <v>19200</v>
      </c>
    </row>
    <row r="1873" spans="1:19" s="889" customFormat="1" ht="35" customHeight="1">
      <c r="A1873" s="913" t="s">
        <v>1027</v>
      </c>
      <c r="B1873" s="887" t="s">
        <v>280</v>
      </c>
      <c r="C1873" s="887" t="s">
        <v>115</v>
      </c>
      <c r="D1873" s="887" t="s">
        <v>23818</v>
      </c>
      <c r="E1873" s="342">
        <v>1750</v>
      </c>
      <c r="F1873" s="887" t="s">
        <v>24167</v>
      </c>
      <c r="G1873" s="656" t="s">
        <v>24168</v>
      </c>
      <c r="H1873" s="886" t="s">
        <v>19895</v>
      </c>
      <c r="I1873" s="886" t="s">
        <v>19773</v>
      </c>
      <c r="J1873" s="886" t="s">
        <v>19895</v>
      </c>
      <c r="K1873" s="921">
        <v>1</v>
      </c>
      <c r="L1873" s="921" t="s">
        <v>23695</v>
      </c>
      <c r="M1873" s="802">
        <v>21000</v>
      </c>
      <c r="N1873" s="921">
        <v>1</v>
      </c>
      <c r="O1873" s="922">
        <v>6</v>
      </c>
      <c r="P1873" s="802">
        <v>10500</v>
      </c>
      <c r="Q1873" s="921" t="s">
        <v>23687</v>
      </c>
      <c r="R1873" s="922">
        <v>12</v>
      </c>
      <c r="S1873" s="1008">
        <v>21000</v>
      </c>
    </row>
    <row r="1874" spans="1:19" s="889" customFormat="1" ht="35" customHeight="1">
      <c r="A1874" s="913" t="s">
        <v>1027</v>
      </c>
      <c r="B1874" s="887" t="s">
        <v>280</v>
      </c>
      <c r="C1874" s="887" t="s">
        <v>115</v>
      </c>
      <c r="D1874" s="887" t="s">
        <v>23722</v>
      </c>
      <c r="E1874" s="342">
        <v>1900</v>
      </c>
      <c r="F1874" s="887" t="s">
        <v>24169</v>
      </c>
      <c r="G1874" s="656" t="s">
        <v>24170</v>
      </c>
      <c r="H1874" s="886" t="s">
        <v>19708</v>
      </c>
      <c r="I1874" s="886" t="s">
        <v>23386</v>
      </c>
      <c r="J1874" s="886" t="s">
        <v>19708</v>
      </c>
      <c r="K1874" s="921">
        <v>1</v>
      </c>
      <c r="L1874" s="921" t="s">
        <v>23695</v>
      </c>
      <c r="M1874" s="802">
        <v>22800</v>
      </c>
      <c r="N1874" s="921">
        <v>1</v>
      </c>
      <c r="O1874" s="922">
        <v>6</v>
      </c>
      <c r="P1874" s="802">
        <v>11400</v>
      </c>
      <c r="Q1874" s="921" t="s">
        <v>23687</v>
      </c>
      <c r="R1874" s="922">
        <v>12</v>
      </c>
      <c r="S1874" s="1008">
        <v>22800</v>
      </c>
    </row>
    <row r="1875" spans="1:19" s="889" customFormat="1" ht="35" customHeight="1">
      <c r="A1875" s="913" t="s">
        <v>1027</v>
      </c>
      <c r="B1875" s="887" t="s">
        <v>280</v>
      </c>
      <c r="C1875" s="887" t="s">
        <v>115</v>
      </c>
      <c r="D1875" s="887" t="s">
        <v>24171</v>
      </c>
      <c r="E1875" s="342">
        <v>2300</v>
      </c>
      <c r="F1875" s="887" t="s">
        <v>24172</v>
      </c>
      <c r="G1875" s="656" t="s">
        <v>24173</v>
      </c>
      <c r="H1875" s="886" t="s">
        <v>19729</v>
      </c>
      <c r="I1875" s="886" t="s">
        <v>19773</v>
      </c>
      <c r="J1875" s="886" t="s">
        <v>19729</v>
      </c>
      <c r="K1875" s="921">
        <v>1</v>
      </c>
      <c r="L1875" s="921">
        <v>12</v>
      </c>
      <c r="M1875" s="802">
        <v>27600</v>
      </c>
      <c r="N1875" s="921">
        <v>1</v>
      </c>
      <c r="O1875" s="922">
        <v>6</v>
      </c>
      <c r="P1875" s="802">
        <v>13800</v>
      </c>
      <c r="Q1875" s="921" t="s">
        <v>23687</v>
      </c>
      <c r="R1875" s="922">
        <v>12</v>
      </c>
      <c r="S1875" s="1008">
        <v>27600</v>
      </c>
    </row>
    <row r="1876" spans="1:19" s="889" customFormat="1" ht="35" customHeight="1">
      <c r="A1876" s="913" t="s">
        <v>1027</v>
      </c>
      <c r="B1876" s="887" t="s">
        <v>280</v>
      </c>
      <c r="C1876" s="887" t="s">
        <v>115</v>
      </c>
      <c r="D1876" s="887" t="s">
        <v>24096</v>
      </c>
      <c r="E1876" s="342">
        <v>3400</v>
      </c>
      <c r="F1876" s="887" t="s">
        <v>24174</v>
      </c>
      <c r="G1876" s="656" t="s">
        <v>24175</v>
      </c>
      <c r="H1876" s="886" t="s">
        <v>23828</v>
      </c>
      <c r="I1876" s="886" t="s">
        <v>19773</v>
      </c>
      <c r="J1876" s="886" t="s">
        <v>21402</v>
      </c>
      <c r="K1876" s="921">
        <v>1</v>
      </c>
      <c r="L1876" s="921">
        <v>12</v>
      </c>
      <c r="M1876" s="802">
        <v>40800</v>
      </c>
      <c r="N1876" s="921">
        <v>1</v>
      </c>
      <c r="O1876" s="922">
        <v>6</v>
      </c>
      <c r="P1876" s="802">
        <v>20400</v>
      </c>
      <c r="Q1876" s="921" t="s">
        <v>23687</v>
      </c>
      <c r="R1876" s="922">
        <v>12</v>
      </c>
      <c r="S1876" s="1008">
        <v>40800</v>
      </c>
    </row>
    <row r="1877" spans="1:19" s="889" customFormat="1" ht="35" customHeight="1">
      <c r="A1877" s="913" t="s">
        <v>1027</v>
      </c>
      <c r="B1877" s="887" t="s">
        <v>280</v>
      </c>
      <c r="C1877" s="887" t="s">
        <v>115</v>
      </c>
      <c r="D1877" s="887" t="s">
        <v>23692</v>
      </c>
      <c r="E1877" s="342">
        <v>1600</v>
      </c>
      <c r="F1877" s="887" t="s">
        <v>24176</v>
      </c>
      <c r="G1877" s="656" t="s">
        <v>24177</v>
      </c>
      <c r="H1877" s="886" t="s">
        <v>388</v>
      </c>
      <c r="I1877" s="886" t="s">
        <v>388</v>
      </c>
      <c r="J1877" s="886" t="s">
        <v>19829</v>
      </c>
      <c r="K1877" s="921">
        <v>1</v>
      </c>
      <c r="L1877" s="921" t="s">
        <v>23695</v>
      </c>
      <c r="M1877" s="802">
        <v>19200</v>
      </c>
      <c r="N1877" s="921">
        <v>1</v>
      </c>
      <c r="O1877" s="922">
        <v>6</v>
      </c>
      <c r="P1877" s="802">
        <v>9600</v>
      </c>
      <c r="Q1877" s="921" t="s">
        <v>23687</v>
      </c>
      <c r="R1877" s="922">
        <v>12</v>
      </c>
      <c r="S1877" s="1008">
        <v>19200</v>
      </c>
    </row>
    <row r="1878" spans="1:19" s="889" customFormat="1" ht="35" customHeight="1">
      <c r="A1878" s="913" t="s">
        <v>1027</v>
      </c>
      <c r="B1878" s="887" t="s">
        <v>280</v>
      </c>
      <c r="C1878" s="887" t="s">
        <v>115</v>
      </c>
      <c r="D1878" s="887" t="s">
        <v>24178</v>
      </c>
      <c r="E1878" s="342">
        <v>2500</v>
      </c>
      <c r="F1878" s="887" t="s">
        <v>24179</v>
      </c>
      <c r="G1878" s="656" t="s">
        <v>24180</v>
      </c>
      <c r="H1878" s="886" t="s">
        <v>19729</v>
      </c>
      <c r="I1878" s="886" t="s">
        <v>23746</v>
      </c>
      <c r="J1878" s="886" t="s">
        <v>19729</v>
      </c>
      <c r="K1878" s="921">
        <v>1</v>
      </c>
      <c r="L1878" s="921">
        <v>8</v>
      </c>
      <c r="M1878" s="802">
        <v>19583.330000000002</v>
      </c>
      <c r="N1878" s="921">
        <v>2</v>
      </c>
      <c r="O1878" s="922">
        <v>6</v>
      </c>
      <c r="P1878" s="802">
        <v>15000</v>
      </c>
      <c r="Q1878" s="921" t="s">
        <v>23687</v>
      </c>
      <c r="R1878" s="922">
        <v>12</v>
      </c>
      <c r="S1878" s="1008">
        <v>10000</v>
      </c>
    </row>
    <row r="1879" spans="1:19" s="889" customFormat="1" ht="35" customHeight="1">
      <c r="A1879" s="913" t="s">
        <v>1027</v>
      </c>
      <c r="B1879" s="887" t="s">
        <v>280</v>
      </c>
      <c r="C1879" s="887" t="s">
        <v>115</v>
      </c>
      <c r="D1879" s="887" t="s">
        <v>24181</v>
      </c>
      <c r="E1879" s="342">
        <v>2900</v>
      </c>
      <c r="F1879" s="887" t="s">
        <v>24182</v>
      </c>
      <c r="G1879" s="656" t="s">
        <v>24183</v>
      </c>
      <c r="H1879" s="886" t="s">
        <v>24184</v>
      </c>
      <c r="I1879" s="886" t="s">
        <v>19764</v>
      </c>
      <c r="J1879" s="886" t="s">
        <v>24185</v>
      </c>
      <c r="K1879" s="921">
        <v>1</v>
      </c>
      <c r="L1879" s="921">
        <v>12</v>
      </c>
      <c r="M1879" s="802">
        <v>34800</v>
      </c>
      <c r="N1879" s="921">
        <v>1</v>
      </c>
      <c r="O1879" s="922">
        <v>6</v>
      </c>
      <c r="P1879" s="802">
        <v>17400</v>
      </c>
      <c r="Q1879" s="921" t="s">
        <v>23687</v>
      </c>
      <c r="R1879" s="922">
        <v>12</v>
      </c>
      <c r="S1879" s="1008">
        <v>34800</v>
      </c>
    </row>
    <row r="1880" spans="1:19" s="889" customFormat="1" ht="35" customHeight="1">
      <c r="A1880" s="913" t="s">
        <v>1027</v>
      </c>
      <c r="B1880" s="887" t="s">
        <v>280</v>
      </c>
      <c r="C1880" s="887" t="s">
        <v>115</v>
      </c>
      <c r="D1880" s="887" t="s">
        <v>24186</v>
      </c>
      <c r="E1880" s="342">
        <v>1900</v>
      </c>
      <c r="F1880" s="887" t="s">
        <v>24187</v>
      </c>
      <c r="G1880" s="656" t="s">
        <v>24188</v>
      </c>
      <c r="H1880" s="886" t="s">
        <v>19729</v>
      </c>
      <c r="I1880" s="886" t="s">
        <v>19764</v>
      </c>
      <c r="J1880" s="886" t="s">
        <v>19729</v>
      </c>
      <c r="K1880" s="921">
        <v>1</v>
      </c>
      <c r="L1880" s="921" t="s">
        <v>23695</v>
      </c>
      <c r="M1880" s="802">
        <v>22800</v>
      </c>
      <c r="N1880" s="921">
        <v>1</v>
      </c>
      <c r="O1880" s="922">
        <v>6</v>
      </c>
      <c r="P1880" s="802">
        <v>11400</v>
      </c>
      <c r="Q1880" s="921" t="s">
        <v>23687</v>
      </c>
      <c r="R1880" s="922">
        <v>12</v>
      </c>
      <c r="S1880" s="1008">
        <v>22800</v>
      </c>
    </row>
    <row r="1881" spans="1:19" s="889" customFormat="1" ht="35" customHeight="1">
      <c r="A1881" s="913" t="s">
        <v>1027</v>
      </c>
      <c r="B1881" s="887" t="s">
        <v>280</v>
      </c>
      <c r="C1881" s="887" t="s">
        <v>115</v>
      </c>
      <c r="D1881" s="887" t="s">
        <v>23692</v>
      </c>
      <c r="E1881" s="342">
        <v>1600</v>
      </c>
      <c r="F1881" s="887" t="s">
        <v>24189</v>
      </c>
      <c r="G1881" s="656" t="s">
        <v>24190</v>
      </c>
      <c r="H1881" s="886" t="s">
        <v>388</v>
      </c>
      <c r="I1881" s="886" t="s">
        <v>388</v>
      </c>
      <c r="J1881" s="886" t="s">
        <v>19829</v>
      </c>
      <c r="K1881" s="921">
        <v>1</v>
      </c>
      <c r="L1881" s="921" t="s">
        <v>23695</v>
      </c>
      <c r="M1881" s="802">
        <v>19200</v>
      </c>
      <c r="N1881" s="921">
        <v>1</v>
      </c>
      <c r="O1881" s="922">
        <v>6</v>
      </c>
      <c r="P1881" s="802">
        <v>9600</v>
      </c>
      <c r="Q1881" s="921" t="s">
        <v>23687</v>
      </c>
      <c r="R1881" s="922">
        <v>12</v>
      </c>
      <c r="S1881" s="1008">
        <v>19200</v>
      </c>
    </row>
    <row r="1882" spans="1:19" s="889" customFormat="1" ht="35" customHeight="1">
      <c r="A1882" s="913" t="s">
        <v>1027</v>
      </c>
      <c r="B1882" s="887" t="s">
        <v>280</v>
      </c>
      <c r="C1882" s="887" t="s">
        <v>115</v>
      </c>
      <c r="D1882" s="887" t="s">
        <v>23699</v>
      </c>
      <c r="E1882" s="342">
        <v>1700</v>
      </c>
      <c r="F1882" s="887" t="s">
        <v>24191</v>
      </c>
      <c r="G1882" s="656" t="s">
        <v>24192</v>
      </c>
      <c r="H1882" s="886" t="s">
        <v>24193</v>
      </c>
      <c r="I1882" s="886" t="s">
        <v>23402</v>
      </c>
      <c r="J1882" s="886" t="s">
        <v>24193</v>
      </c>
      <c r="K1882" s="921">
        <v>1</v>
      </c>
      <c r="L1882" s="921" t="s">
        <v>23695</v>
      </c>
      <c r="M1882" s="802">
        <v>20400</v>
      </c>
      <c r="N1882" s="921">
        <v>1</v>
      </c>
      <c r="O1882" s="922">
        <v>6</v>
      </c>
      <c r="P1882" s="802">
        <v>10200</v>
      </c>
      <c r="Q1882" s="921" t="s">
        <v>23687</v>
      </c>
      <c r="R1882" s="922">
        <v>12</v>
      </c>
      <c r="S1882" s="1008">
        <v>20400</v>
      </c>
    </row>
    <row r="1883" spans="1:19" s="889" customFormat="1" ht="35" customHeight="1">
      <c r="A1883" s="913" t="s">
        <v>1027</v>
      </c>
      <c r="B1883" s="887" t="s">
        <v>280</v>
      </c>
      <c r="C1883" s="887" t="s">
        <v>115</v>
      </c>
      <c r="D1883" s="887" t="s">
        <v>23957</v>
      </c>
      <c r="E1883" s="342">
        <v>2450</v>
      </c>
      <c r="F1883" s="887" t="s">
        <v>24194</v>
      </c>
      <c r="G1883" s="656" t="s">
        <v>24195</v>
      </c>
      <c r="H1883" s="886" t="s">
        <v>19729</v>
      </c>
      <c r="I1883" s="886" t="s">
        <v>23405</v>
      </c>
      <c r="J1883" s="886" t="s">
        <v>19729</v>
      </c>
      <c r="K1883" s="921">
        <v>1</v>
      </c>
      <c r="L1883" s="921">
        <v>12</v>
      </c>
      <c r="M1883" s="802">
        <v>29400</v>
      </c>
      <c r="N1883" s="921">
        <v>1</v>
      </c>
      <c r="O1883" s="922">
        <v>6</v>
      </c>
      <c r="P1883" s="802">
        <v>14700</v>
      </c>
      <c r="Q1883" s="921" t="s">
        <v>23687</v>
      </c>
      <c r="R1883" s="922">
        <v>12</v>
      </c>
      <c r="S1883" s="1008">
        <v>29400</v>
      </c>
    </row>
    <row r="1884" spans="1:19" s="889" customFormat="1" ht="35" customHeight="1">
      <c r="A1884" s="913" t="s">
        <v>1027</v>
      </c>
      <c r="B1884" s="887" t="s">
        <v>280</v>
      </c>
      <c r="C1884" s="887" t="s">
        <v>115</v>
      </c>
      <c r="D1884" s="887" t="s">
        <v>24004</v>
      </c>
      <c r="E1884" s="342">
        <v>2900</v>
      </c>
      <c r="F1884" s="887" t="s">
        <v>24196</v>
      </c>
      <c r="G1884" s="656" t="s">
        <v>24197</v>
      </c>
      <c r="H1884" s="886" t="s">
        <v>19729</v>
      </c>
      <c r="I1884" s="886" t="s">
        <v>19773</v>
      </c>
      <c r="J1884" s="886" t="s">
        <v>19729</v>
      </c>
      <c r="K1884" s="921">
        <v>1</v>
      </c>
      <c r="L1884" s="921">
        <v>12</v>
      </c>
      <c r="M1884" s="802">
        <v>34800</v>
      </c>
      <c r="N1884" s="921">
        <v>1</v>
      </c>
      <c r="O1884" s="922">
        <v>6</v>
      </c>
      <c r="P1884" s="802">
        <v>17400</v>
      </c>
      <c r="Q1884" s="921" t="s">
        <v>23687</v>
      </c>
      <c r="R1884" s="922">
        <v>12</v>
      </c>
      <c r="S1884" s="1008">
        <v>34800</v>
      </c>
    </row>
    <row r="1885" spans="1:19" s="889" customFormat="1" ht="35" customHeight="1">
      <c r="A1885" s="913" t="s">
        <v>1027</v>
      </c>
      <c r="B1885" s="887" t="s">
        <v>280</v>
      </c>
      <c r="C1885" s="887" t="s">
        <v>115</v>
      </c>
      <c r="D1885" s="887" t="s">
        <v>24198</v>
      </c>
      <c r="E1885" s="342">
        <v>3900</v>
      </c>
      <c r="F1885" s="887" t="s">
        <v>24199</v>
      </c>
      <c r="G1885" s="656" t="s">
        <v>24200</v>
      </c>
      <c r="H1885" s="886" t="s">
        <v>23770</v>
      </c>
      <c r="I1885" s="886" t="s">
        <v>23732</v>
      </c>
      <c r="J1885" s="886" t="s">
        <v>23770</v>
      </c>
      <c r="K1885" s="921">
        <v>1</v>
      </c>
      <c r="L1885" s="921">
        <v>12</v>
      </c>
      <c r="M1885" s="802">
        <v>46800</v>
      </c>
      <c r="N1885" s="921">
        <v>1</v>
      </c>
      <c r="O1885" s="922">
        <v>2</v>
      </c>
      <c r="P1885" s="802">
        <v>7800</v>
      </c>
      <c r="Q1885" s="921"/>
      <c r="R1885" s="922"/>
      <c r="S1885" s="1008">
        <v>0</v>
      </c>
    </row>
    <row r="1886" spans="1:19" s="889" customFormat="1" ht="35" customHeight="1">
      <c r="A1886" s="913" t="s">
        <v>1027</v>
      </c>
      <c r="B1886" s="887" t="s">
        <v>280</v>
      </c>
      <c r="C1886" s="887" t="s">
        <v>115</v>
      </c>
      <c r="D1886" s="887" t="s">
        <v>24201</v>
      </c>
      <c r="E1886" s="342">
        <v>3900</v>
      </c>
      <c r="F1886" s="887" t="s">
        <v>24202</v>
      </c>
      <c r="G1886" s="656" t="s">
        <v>24203</v>
      </c>
      <c r="H1886" s="886" t="s">
        <v>23875</v>
      </c>
      <c r="I1886" s="886" t="s">
        <v>23746</v>
      </c>
      <c r="J1886" s="886" t="s">
        <v>23875</v>
      </c>
      <c r="K1886" s="921">
        <v>1</v>
      </c>
      <c r="L1886" s="921">
        <v>2</v>
      </c>
      <c r="M1886" s="802">
        <v>7800</v>
      </c>
      <c r="N1886" s="921"/>
      <c r="O1886" s="922"/>
      <c r="P1886" s="802">
        <v>0</v>
      </c>
      <c r="Q1886" s="921"/>
      <c r="R1886" s="922"/>
      <c r="S1886" s="1008">
        <v>0</v>
      </c>
    </row>
    <row r="1887" spans="1:19" s="889" customFormat="1" ht="35" customHeight="1">
      <c r="A1887" s="913" t="s">
        <v>1027</v>
      </c>
      <c r="B1887" s="887" t="s">
        <v>280</v>
      </c>
      <c r="C1887" s="887" t="s">
        <v>115</v>
      </c>
      <c r="D1887" s="887" t="s">
        <v>23758</v>
      </c>
      <c r="E1887" s="342">
        <v>1600</v>
      </c>
      <c r="F1887" s="887" t="s">
        <v>24204</v>
      </c>
      <c r="G1887" s="656" t="s">
        <v>24205</v>
      </c>
      <c r="H1887" s="886" t="s">
        <v>20348</v>
      </c>
      <c r="I1887" s="886" t="s">
        <v>19764</v>
      </c>
      <c r="J1887" s="886" t="s">
        <v>20348</v>
      </c>
      <c r="K1887" s="921">
        <v>1</v>
      </c>
      <c r="L1887" s="921" t="s">
        <v>23695</v>
      </c>
      <c r="M1887" s="802">
        <v>19200</v>
      </c>
      <c r="N1887" s="921">
        <v>1</v>
      </c>
      <c r="O1887" s="922">
        <v>6</v>
      </c>
      <c r="P1887" s="802">
        <v>9600</v>
      </c>
      <c r="Q1887" s="921" t="s">
        <v>23687</v>
      </c>
      <c r="R1887" s="922">
        <v>12</v>
      </c>
      <c r="S1887" s="1008">
        <v>19200</v>
      </c>
    </row>
    <row r="1888" spans="1:19" s="889" customFormat="1" ht="35" customHeight="1">
      <c r="A1888" s="913" t="s">
        <v>1027</v>
      </c>
      <c r="B1888" s="887" t="s">
        <v>280</v>
      </c>
      <c r="C1888" s="887" t="s">
        <v>115</v>
      </c>
      <c r="D1888" s="887" t="s">
        <v>23884</v>
      </c>
      <c r="E1888" s="342">
        <v>1800</v>
      </c>
      <c r="F1888" s="887" t="s">
        <v>24206</v>
      </c>
      <c r="G1888" s="656" t="s">
        <v>24207</v>
      </c>
      <c r="H1888" s="886" t="s">
        <v>24208</v>
      </c>
      <c r="I1888" s="886" t="s">
        <v>19764</v>
      </c>
      <c r="J1888" s="886" t="s">
        <v>23794</v>
      </c>
      <c r="K1888" s="921">
        <v>1</v>
      </c>
      <c r="L1888" s="921" t="s">
        <v>23695</v>
      </c>
      <c r="M1888" s="802">
        <v>21600</v>
      </c>
      <c r="N1888" s="921">
        <v>1</v>
      </c>
      <c r="O1888" s="922">
        <v>6</v>
      </c>
      <c r="P1888" s="802">
        <v>10800</v>
      </c>
      <c r="Q1888" s="921" t="s">
        <v>23687</v>
      </c>
      <c r="R1888" s="922">
        <v>12</v>
      </c>
      <c r="S1888" s="1008">
        <v>21600</v>
      </c>
    </row>
    <row r="1889" spans="1:19" s="889" customFormat="1" ht="35" customHeight="1">
      <c r="A1889" s="913" t="s">
        <v>1027</v>
      </c>
      <c r="B1889" s="887" t="s">
        <v>280</v>
      </c>
      <c r="C1889" s="887" t="s">
        <v>115</v>
      </c>
      <c r="D1889" s="887" t="s">
        <v>24139</v>
      </c>
      <c r="E1889" s="342">
        <v>1500</v>
      </c>
      <c r="F1889" s="887" t="s">
        <v>24209</v>
      </c>
      <c r="G1889" s="656" t="s">
        <v>24210</v>
      </c>
      <c r="H1889" s="886" t="s">
        <v>24211</v>
      </c>
      <c r="I1889" s="886" t="s">
        <v>23861</v>
      </c>
      <c r="J1889" s="886" t="s">
        <v>24211</v>
      </c>
      <c r="K1889" s="921">
        <v>1</v>
      </c>
      <c r="L1889" s="921" t="s">
        <v>23695</v>
      </c>
      <c r="M1889" s="802">
        <v>18000</v>
      </c>
      <c r="N1889" s="921">
        <v>1</v>
      </c>
      <c r="O1889" s="922">
        <v>6</v>
      </c>
      <c r="P1889" s="802">
        <v>9000</v>
      </c>
      <c r="Q1889" s="921" t="s">
        <v>23687</v>
      </c>
      <c r="R1889" s="922">
        <v>12</v>
      </c>
      <c r="S1889" s="1008">
        <v>18000</v>
      </c>
    </row>
    <row r="1890" spans="1:19" s="889" customFormat="1" ht="35" customHeight="1">
      <c r="A1890" s="913" t="s">
        <v>1027</v>
      </c>
      <c r="B1890" s="887" t="s">
        <v>280</v>
      </c>
      <c r="C1890" s="887" t="s">
        <v>115</v>
      </c>
      <c r="D1890" s="887" t="s">
        <v>23699</v>
      </c>
      <c r="E1890" s="342">
        <v>1700</v>
      </c>
      <c r="F1890" s="887" t="s">
        <v>24212</v>
      </c>
      <c r="G1890" s="656" t="s">
        <v>24213</v>
      </c>
      <c r="H1890" s="886" t="s">
        <v>19708</v>
      </c>
      <c r="I1890" s="886" t="s">
        <v>23405</v>
      </c>
      <c r="J1890" s="886" t="s">
        <v>20978</v>
      </c>
      <c r="K1890" s="921">
        <v>1</v>
      </c>
      <c r="L1890" s="921" t="s">
        <v>23695</v>
      </c>
      <c r="M1890" s="802">
        <v>20400</v>
      </c>
      <c r="N1890" s="921">
        <v>1</v>
      </c>
      <c r="O1890" s="922">
        <v>6</v>
      </c>
      <c r="P1890" s="802">
        <v>10200</v>
      </c>
      <c r="Q1890" s="921" t="s">
        <v>23687</v>
      </c>
      <c r="R1890" s="922">
        <v>12</v>
      </c>
      <c r="S1890" s="1008">
        <v>20400</v>
      </c>
    </row>
    <row r="1891" spans="1:19" s="889" customFormat="1" ht="35" customHeight="1">
      <c r="A1891" s="913" t="s">
        <v>1027</v>
      </c>
      <c r="B1891" s="887" t="s">
        <v>280</v>
      </c>
      <c r="C1891" s="887" t="s">
        <v>115</v>
      </c>
      <c r="D1891" s="887" t="s">
        <v>23699</v>
      </c>
      <c r="E1891" s="342">
        <v>1700</v>
      </c>
      <c r="F1891" s="887" t="s">
        <v>24214</v>
      </c>
      <c r="G1891" s="656" t="s">
        <v>24215</v>
      </c>
      <c r="H1891" s="886" t="s">
        <v>24216</v>
      </c>
      <c r="I1891" s="886" t="s">
        <v>19764</v>
      </c>
      <c r="J1891" s="886" t="s">
        <v>19988</v>
      </c>
      <c r="K1891" s="921">
        <v>1</v>
      </c>
      <c r="L1891" s="921" t="s">
        <v>23695</v>
      </c>
      <c r="M1891" s="802">
        <v>20400</v>
      </c>
      <c r="N1891" s="921">
        <v>1</v>
      </c>
      <c r="O1891" s="922">
        <v>6</v>
      </c>
      <c r="P1891" s="802">
        <v>10200</v>
      </c>
      <c r="Q1891" s="921"/>
      <c r="R1891" s="922"/>
      <c r="S1891" s="1008">
        <v>0</v>
      </c>
    </row>
    <row r="1892" spans="1:19" s="889" customFormat="1" ht="35" customHeight="1">
      <c r="A1892" s="913" t="s">
        <v>1027</v>
      </c>
      <c r="B1892" s="887" t="s">
        <v>280</v>
      </c>
      <c r="C1892" s="887" t="s">
        <v>115</v>
      </c>
      <c r="D1892" s="887" t="s">
        <v>23688</v>
      </c>
      <c r="E1892" s="342">
        <v>1700</v>
      </c>
      <c r="F1892" s="887" t="s">
        <v>24217</v>
      </c>
      <c r="G1892" s="656" t="s">
        <v>24218</v>
      </c>
      <c r="H1892" s="886" t="s">
        <v>23939</v>
      </c>
      <c r="I1892" s="886" t="s">
        <v>19773</v>
      </c>
      <c r="J1892" s="886" t="s">
        <v>23828</v>
      </c>
      <c r="K1892" s="921">
        <v>1</v>
      </c>
      <c r="L1892" s="921" t="s">
        <v>23695</v>
      </c>
      <c r="M1892" s="802">
        <v>20400</v>
      </c>
      <c r="N1892" s="921">
        <v>1</v>
      </c>
      <c r="O1892" s="922">
        <v>6</v>
      </c>
      <c r="P1892" s="802">
        <v>10200</v>
      </c>
      <c r="Q1892" s="921" t="s">
        <v>23687</v>
      </c>
      <c r="R1892" s="922">
        <v>12</v>
      </c>
      <c r="S1892" s="1008">
        <v>20400</v>
      </c>
    </row>
    <row r="1893" spans="1:19" s="889" customFormat="1" ht="35" customHeight="1">
      <c r="A1893" s="913" t="s">
        <v>1027</v>
      </c>
      <c r="B1893" s="887" t="s">
        <v>280</v>
      </c>
      <c r="C1893" s="887" t="s">
        <v>115</v>
      </c>
      <c r="D1893" s="887" t="s">
        <v>23706</v>
      </c>
      <c r="E1893" s="342">
        <v>2200</v>
      </c>
      <c r="F1893" s="887" t="s">
        <v>24219</v>
      </c>
      <c r="G1893" s="656" t="s">
        <v>24220</v>
      </c>
      <c r="H1893" s="886" t="s">
        <v>19747</v>
      </c>
      <c r="I1893" s="886" t="s">
        <v>19764</v>
      </c>
      <c r="J1893" s="886" t="s">
        <v>24221</v>
      </c>
      <c r="K1893" s="921">
        <v>1</v>
      </c>
      <c r="L1893" s="921">
        <v>12</v>
      </c>
      <c r="M1893" s="802">
        <v>26400</v>
      </c>
      <c r="N1893" s="921">
        <v>1</v>
      </c>
      <c r="O1893" s="922">
        <v>6</v>
      </c>
      <c r="P1893" s="802">
        <v>13200</v>
      </c>
      <c r="Q1893" s="921" t="s">
        <v>23687</v>
      </c>
      <c r="R1893" s="922">
        <v>12</v>
      </c>
      <c r="S1893" s="1008">
        <v>26400</v>
      </c>
    </row>
    <row r="1894" spans="1:19" s="889" customFormat="1" ht="35" customHeight="1">
      <c r="A1894" s="913" t="s">
        <v>1027</v>
      </c>
      <c r="B1894" s="887" t="s">
        <v>280</v>
      </c>
      <c r="C1894" s="887" t="s">
        <v>115</v>
      </c>
      <c r="D1894" s="887" t="s">
        <v>23722</v>
      </c>
      <c r="E1894" s="342">
        <v>1900</v>
      </c>
      <c r="F1894" s="887" t="s">
        <v>24222</v>
      </c>
      <c r="G1894" s="656" t="s">
        <v>24223</v>
      </c>
      <c r="H1894" s="886" t="s">
        <v>19729</v>
      </c>
      <c r="I1894" s="886" t="s">
        <v>19773</v>
      </c>
      <c r="J1894" s="886" t="s">
        <v>19729</v>
      </c>
      <c r="K1894" s="921">
        <v>1</v>
      </c>
      <c r="L1894" s="921" t="s">
        <v>23695</v>
      </c>
      <c r="M1894" s="802">
        <v>22800</v>
      </c>
      <c r="N1894" s="921">
        <v>1</v>
      </c>
      <c r="O1894" s="922">
        <v>6</v>
      </c>
      <c r="P1894" s="802">
        <v>11400</v>
      </c>
      <c r="Q1894" s="921" t="s">
        <v>23687</v>
      </c>
      <c r="R1894" s="922">
        <v>12</v>
      </c>
      <c r="S1894" s="1008">
        <v>22800</v>
      </c>
    </row>
    <row r="1895" spans="1:19" s="889" customFormat="1" ht="35" customHeight="1">
      <c r="A1895" s="913" t="s">
        <v>1027</v>
      </c>
      <c r="B1895" s="887" t="s">
        <v>280</v>
      </c>
      <c r="C1895" s="887" t="s">
        <v>115</v>
      </c>
      <c r="D1895" s="887" t="s">
        <v>23725</v>
      </c>
      <c r="E1895" s="342">
        <v>1700</v>
      </c>
      <c r="F1895" s="887" t="s">
        <v>24224</v>
      </c>
      <c r="G1895" s="656" t="s">
        <v>24225</v>
      </c>
      <c r="H1895" s="886" t="s">
        <v>19713</v>
      </c>
      <c r="I1895" s="886" t="s">
        <v>19764</v>
      </c>
      <c r="J1895" s="886" t="s">
        <v>23609</v>
      </c>
      <c r="K1895" s="921">
        <v>1</v>
      </c>
      <c r="L1895" s="921" t="s">
        <v>23695</v>
      </c>
      <c r="M1895" s="802">
        <v>20400</v>
      </c>
      <c r="N1895" s="921">
        <v>1</v>
      </c>
      <c r="O1895" s="922">
        <v>6</v>
      </c>
      <c r="P1895" s="802">
        <v>10200</v>
      </c>
      <c r="Q1895" s="921" t="s">
        <v>23687</v>
      </c>
      <c r="R1895" s="922">
        <v>12</v>
      </c>
      <c r="S1895" s="1008">
        <v>20400</v>
      </c>
    </row>
    <row r="1896" spans="1:19" s="889" customFormat="1" ht="35" customHeight="1">
      <c r="A1896" s="913" t="s">
        <v>1027</v>
      </c>
      <c r="B1896" s="887" t="s">
        <v>280</v>
      </c>
      <c r="C1896" s="887" t="s">
        <v>115</v>
      </c>
      <c r="D1896" s="887" t="s">
        <v>24226</v>
      </c>
      <c r="E1896" s="342">
        <v>1800</v>
      </c>
      <c r="F1896" s="887" t="s">
        <v>24227</v>
      </c>
      <c r="G1896" s="656" t="s">
        <v>24228</v>
      </c>
      <c r="H1896" s="886" t="s">
        <v>19895</v>
      </c>
      <c r="I1896" s="886" t="s">
        <v>19773</v>
      </c>
      <c r="J1896" s="886" t="s">
        <v>19895</v>
      </c>
      <c r="K1896" s="921">
        <v>1</v>
      </c>
      <c r="L1896" s="921" t="s">
        <v>23695</v>
      </c>
      <c r="M1896" s="802">
        <v>21600</v>
      </c>
      <c r="N1896" s="921">
        <v>1</v>
      </c>
      <c r="O1896" s="922">
        <v>6</v>
      </c>
      <c r="P1896" s="802">
        <v>10800</v>
      </c>
      <c r="Q1896" s="921" t="s">
        <v>23687</v>
      </c>
      <c r="R1896" s="922">
        <v>12</v>
      </c>
      <c r="S1896" s="1008">
        <v>21600</v>
      </c>
    </row>
    <row r="1897" spans="1:19" s="889" customFormat="1" ht="35" customHeight="1">
      <c r="A1897" s="913" t="s">
        <v>1027</v>
      </c>
      <c r="B1897" s="887" t="s">
        <v>280</v>
      </c>
      <c r="C1897" s="887" t="s">
        <v>115</v>
      </c>
      <c r="D1897" s="887" t="s">
        <v>23880</v>
      </c>
      <c r="E1897" s="342">
        <v>1600</v>
      </c>
      <c r="F1897" s="887" t="s">
        <v>24229</v>
      </c>
      <c r="G1897" s="656" t="s">
        <v>24230</v>
      </c>
      <c r="H1897" s="886" t="s">
        <v>21156</v>
      </c>
      <c r="I1897" s="886" t="s">
        <v>19764</v>
      </c>
      <c r="J1897" s="886" t="s">
        <v>21156</v>
      </c>
      <c r="K1897" s="921">
        <v>1</v>
      </c>
      <c r="L1897" s="921">
        <v>1</v>
      </c>
      <c r="M1897" s="802">
        <v>266.66000000000003</v>
      </c>
      <c r="N1897" s="921"/>
      <c r="O1897" s="922"/>
      <c r="P1897" s="802">
        <v>0</v>
      </c>
      <c r="Q1897" s="921"/>
      <c r="R1897" s="922"/>
      <c r="S1897" s="1008">
        <v>0</v>
      </c>
    </row>
    <row r="1898" spans="1:19" s="889" customFormat="1" ht="35" customHeight="1">
      <c r="A1898" s="913" t="s">
        <v>1027</v>
      </c>
      <c r="B1898" s="887" t="s">
        <v>280</v>
      </c>
      <c r="C1898" s="887" t="s">
        <v>115</v>
      </c>
      <c r="D1898" s="887" t="s">
        <v>23715</v>
      </c>
      <c r="E1898" s="342">
        <v>1900</v>
      </c>
      <c r="F1898" s="887" t="s">
        <v>24231</v>
      </c>
      <c r="G1898" s="656" t="s">
        <v>24232</v>
      </c>
      <c r="H1898" s="886" t="s">
        <v>19880</v>
      </c>
      <c r="I1898" s="886" t="s">
        <v>19773</v>
      </c>
      <c r="J1898" s="886" t="s">
        <v>20251</v>
      </c>
      <c r="K1898" s="921">
        <v>1</v>
      </c>
      <c r="L1898" s="921">
        <v>4</v>
      </c>
      <c r="M1898" s="802">
        <v>7600</v>
      </c>
      <c r="N1898" s="921"/>
      <c r="O1898" s="922"/>
      <c r="P1898" s="802">
        <v>0</v>
      </c>
      <c r="Q1898" s="921"/>
      <c r="R1898" s="922"/>
      <c r="S1898" s="1008">
        <v>0</v>
      </c>
    </row>
    <row r="1899" spans="1:19" s="889" customFormat="1" ht="35" customHeight="1">
      <c r="A1899" s="913" t="s">
        <v>1027</v>
      </c>
      <c r="B1899" s="887" t="s">
        <v>280</v>
      </c>
      <c r="C1899" s="887" t="s">
        <v>115</v>
      </c>
      <c r="D1899" s="887" t="s">
        <v>23706</v>
      </c>
      <c r="E1899" s="342">
        <v>2200</v>
      </c>
      <c r="F1899" s="887" t="s">
        <v>24233</v>
      </c>
      <c r="G1899" s="656" t="s">
        <v>24234</v>
      </c>
      <c r="H1899" s="886" t="s">
        <v>24124</v>
      </c>
      <c r="I1899" s="886" t="s">
        <v>19773</v>
      </c>
      <c r="J1899" s="886" t="s">
        <v>24235</v>
      </c>
      <c r="K1899" s="921">
        <v>1</v>
      </c>
      <c r="L1899" s="921">
        <v>12</v>
      </c>
      <c r="M1899" s="802">
        <v>26400</v>
      </c>
      <c r="N1899" s="921">
        <v>1</v>
      </c>
      <c r="O1899" s="922">
        <v>6</v>
      </c>
      <c r="P1899" s="802">
        <v>13200</v>
      </c>
      <c r="Q1899" s="921" t="s">
        <v>23687</v>
      </c>
      <c r="R1899" s="922">
        <v>12</v>
      </c>
      <c r="S1899" s="1008">
        <v>26400</v>
      </c>
    </row>
    <row r="1900" spans="1:19" s="889" customFormat="1" ht="35" customHeight="1">
      <c r="A1900" s="913" t="s">
        <v>1027</v>
      </c>
      <c r="B1900" s="887" t="s">
        <v>280</v>
      </c>
      <c r="C1900" s="887" t="s">
        <v>115</v>
      </c>
      <c r="D1900" s="887" t="s">
        <v>23699</v>
      </c>
      <c r="E1900" s="342">
        <v>1700</v>
      </c>
      <c r="F1900" s="887" t="s">
        <v>24236</v>
      </c>
      <c r="G1900" s="656" t="s">
        <v>24237</v>
      </c>
      <c r="H1900" s="886" t="s">
        <v>24238</v>
      </c>
      <c r="I1900" s="886" t="s">
        <v>19773</v>
      </c>
      <c r="J1900" s="886" t="s">
        <v>19881</v>
      </c>
      <c r="K1900" s="921">
        <v>1</v>
      </c>
      <c r="L1900" s="921">
        <v>10</v>
      </c>
      <c r="M1900" s="802">
        <v>12863.33</v>
      </c>
      <c r="N1900" s="921"/>
      <c r="O1900" s="922"/>
      <c r="P1900" s="802">
        <v>0</v>
      </c>
      <c r="Q1900" s="921"/>
      <c r="R1900" s="922"/>
      <c r="S1900" s="1008">
        <v>0</v>
      </c>
    </row>
    <row r="1901" spans="1:19" s="889" customFormat="1" ht="35" customHeight="1">
      <c r="A1901" s="913" t="s">
        <v>1027</v>
      </c>
      <c r="B1901" s="887" t="s">
        <v>280</v>
      </c>
      <c r="C1901" s="887" t="s">
        <v>115</v>
      </c>
      <c r="D1901" s="887" t="s">
        <v>24239</v>
      </c>
      <c r="E1901" s="342">
        <v>6000</v>
      </c>
      <c r="F1901" s="887" t="s">
        <v>24240</v>
      </c>
      <c r="G1901" s="656" t="s">
        <v>24241</v>
      </c>
      <c r="H1901" s="886" t="s">
        <v>19729</v>
      </c>
      <c r="I1901" s="886" t="s">
        <v>19773</v>
      </c>
      <c r="J1901" s="886" t="s">
        <v>19729</v>
      </c>
      <c r="K1901" s="921">
        <v>1</v>
      </c>
      <c r="L1901" s="921">
        <v>12</v>
      </c>
      <c r="M1901" s="802">
        <v>72000</v>
      </c>
      <c r="N1901" s="921">
        <v>1</v>
      </c>
      <c r="O1901" s="922">
        <v>6</v>
      </c>
      <c r="P1901" s="802">
        <v>36000</v>
      </c>
      <c r="Q1901" s="921" t="s">
        <v>23687</v>
      </c>
      <c r="R1901" s="922">
        <v>12</v>
      </c>
      <c r="S1901" s="1008">
        <v>72000</v>
      </c>
    </row>
    <row r="1902" spans="1:19" s="889" customFormat="1" ht="35" customHeight="1">
      <c r="A1902" s="913" t="s">
        <v>1027</v>
      </c>
      <c r="B1902" s="887" t="s">
        <v>280</v>
      </c>
      <c r="C1902" s="887" t="s">
        <v>115</v>
      </c>
      <c r="D1902" s="887" t="s">
        <v>23725</v>
      </c>
      <c r="E1902" s="342">
        <v>1700</v>
      </c>
      <c r="F1902" s="887" t="s">
        <v>24242</v>
      </c>
      <c r="G1902" s="656" t="s">
        <v>24243</v>
      </c>
      <c r="H1902" s="886" t="s">
        <v>20415</v>
      </c>
      <c r="I1902" s="886" t="s">
        <v>23732</v>
      </c>
      <c r="J1902" s="886" t="s">
        <v>24244</v>
      </c>
      <c r="K1902" s="921">
        <v>1</v>
      </c>
      <c r="L1902" s="921" t="s">
        <v>23695</v>
      </c>
      <c r="M1902" s="802">
        <v>20400</v>
      </c>
      <c r="N1902" s="921">
        <v>1</v>
      </c>
      <c r="O1902" s="922">
        <v>6</v>
      </c>
      <c r="P1902" s="802">
        <v>10200</v>
      </c>
      <c r="Q1902" s="921" t="s">
        <v>23687</v>
      </c>
      <c r="R1902" s="922">
        <v>12</v>
      </c>
      <c r="S1902" s="1008">
        <v>20400</v>
      </c>
    </row>
    <row r="1903" spans="1:19" s="889" customFormat="1" ht="35" customHeight="1">
      <c r="A1903" s="913" t="s">
        <v>1027</v>
      </c>
      <c r="B1903" s="887" t="s">
        <v>280</v>
      </c>
      <c r="C1903" s="887" t="s">
        <v>115</v>
      </c>
      <c r="D1903" s="887" t="s">
        <v>24110</v>
      </c>
      <c r="E1903" s="342">
        <v>2500</v>
      </c>
      <c r="F1903" s="887" t="s">
        <v>24245</v>
      </c>
      <c r="G1903" s="656" t="s">
        <v>24246</v>
      </c>
      <c r="H1903" s="886" t="s">
        <v>20040</v>
      </c>
      <c r="I1903" s="886" t="s">
        <v>19764</v>
      </c>
      <c r="J1903" s="886" t="s">
        <v>20040</v>
      </c>
      <c r="K1903" s="921">
        <v>1</v>
      </c>
      <c r="L1903" s="921">
        <v>12</v>
      </c>
      <c r="M1903" s="802">
        <v>30000</v>
      </c>
      <c r="N1903" s="921">
        <v>1</v>
      </c>
      <c r="O1903" s="922">
        <v>6</v>
      </c>
      <c r="P1903" s="802">
        <v>15000</v>
      </c>
      <c r="Q1903" s="921" t="s">
        <v>23687</v>
      </c>
      <c r="R1903" s="922">
        <v>12</v>
      </c>
      <c r="S1903" s="1008">
        <v>30000</v>
      </c>
    </row>
    <row r="1904" spans="1:19" s="889" customFormat="1" ht="35" customHeight="1">
      <c r="A1904" s="913" t="s">
        <v>1027</v>
      </c>
      <c r="B1904" s="887" t="s">
        <v>280</v>
      </c>
      <c r="C1904" s="887" t="s">
        <v>115</v>
      </c>
      <c r="D1904" s="887" t="s">
        <v>23699</v>
      </c>
      <c r="E1904" s="342">
        <v>1700</v>
      </c>
      <c r="F1904" s="887" t="s">
        <v>24247</v>
      </c>
      <c r="G1904" s="656" t="s">
        <v>24248</v>
      </c>
      <c r="H1904" s="886" t="s">
        <v>19895</v>
      </c>
      <c r="I1904" s="886" t="s">
        <v>19773</v>
      </c>
      <c r="J1904" s="886" t="s">
        <v>19895</v>
      </c>
      <c r="K1904" s="921">
        <v>1</v>
      </c>
      <c r="L1904" s="921" t="s">
        <v>23695</v>
      </c>
      <c r="M1904" s="802">
        <v>20400</v>
      </c>
      <c r="N1904" s="921">
        <v>1</v>
      </c>
      <c r="O1904" s="922">
        <v>6</v>
      </c>
      <c r="P1904" s="802">
        <v>10200</v>
      </c>
      <c r="Q1904" s="921" t="s">
        <v>23687</v>
      </c>
      <c r="R1904" s="922">
        <v>12</v>
      </c>
      <c r="S1904" s="1008">
        <v>20400</v>
      </c>
    </row>
    <row r="1905" spans="1:19" s="889" customFormat="1" ht="35" customHeight="1">
      <c r="A1905" s="913" t="s">
        <v>1027</v>
      </c>
      <c r="B1905" s="887" t="s">
        <v>280</v>
      </c>
      <c r="C1905" s="887" t="s">
        <v>115</v>
      </c>
      <c r="D1905" s="887" t="s">
        <v>24139</v>
      </c>
      <c r="E1905" s="342">
        <v>1500</v>
      </c>
      <c r="F1905" s="887" t="s">
        <v>24249</v>
      </c>
      <c r="G1905" s="656" t="s">
        <v>24250</v>
      </c>
      <c r="H1905" s="886" t="s">
        <v>388</v>
      </c>
      <c r="I1905" s="886" t="s">
        <v>388</v>
      </c>
      <c r="J1905" s="886" t="s">
        <v>19829</v>
      </c>
      <c r="K1905" s="921">
        <v>1</v>
      </c>
      <c r="L1905" s="921" t="s">
        <v>23695</v>
      </c>
      <c r="M1905" s="802">
        <v>18000</v>
      </c>
      <c r="N1905" s="921">
        <v>1</v>
      </c>
      <c r="O1905" s="922">
        <v>6</v>
      </c>
      <c r="P1905" s="802">
        <v>9000</v>
      </c>
      <c r="Q1905" s="921" t="s">
        <v>23687</v>
      </c>
      <c r="R1905" s="922">
        <v>12</v>
      </c>
      <c r="S1905" s="1008">
        <v>18000</v>
      </c>
    </row>
    <row r="1906" spans="1:19" s="889" customFormat="1" ht="35" customHeight="1">
      <c r="A1906" s="913" t="s">
        <v>1027</v>
      </c>
      <c r="B1906" s="887" t="s">
        <v>280</v>
      </c>
      <c r="C1906" s="887" t="s">
        <v>115</v>
      </c>
      <c r="D1906" s="887" t="s">
        <v>24251</v>
      </c>
      <c r="E1906" s="342">
        <v>2200</v>
      </c>
      <c r="F1906" s="887" t="s">
        <v>24252</v>
      </c>
      <c r="G1906" s="656" t="s">
        <v>24253</v>
      </c>
      <c r="H1906" s="886" t="s">
        <v>19988</v>
      </c>
      <c r="I1906" s="886" t="s">
        <v>19764</v>
      </c>
      <c r="J1906" s="886" t="s">
        <v>19988</v>
      </c>
      <c r="K1906" s="921">
        <v>1</v>
      </c>
      <c r="L1906" s="921" t="s">
        <v>23695</v>
      </c>
      <c r="M1906" s="802">
        <v>19286.66</v>
      </c>
      <c r="N1906" s="921">
        <v>1</v>
      </c>
      <c r="O1906" s="922">
        <v>6</v>
      </c>
      <c r="P1906" s="802">
        <v>13200</v>
      </c>
      <c r="Q1906" s="921" t="s">
        <v>23687</v>
      </c>
      <c r="R1906" s="922">
        <v>12</v>
      </c>
      <c r="S1906" s="1008">
        <v>26400</v>
      </c>
    </row>
    <row r="1907" spans="1:19" s="889" customFormat="1" ht="35" customHeight="1">
      <c r="A1907" s="913" t="s">
        <v>1027</v>
      </c>
      <c r="B1907" s="887" t="s">
        <v>280</v>
      </c>
      <c r="C1907" s="887" t="s">
        <v>115</v>
      </c>
      <c r="D1907" s="887" t="s">
        <v>23865</v>
      </c>
      <c r="E1907" s="342">
        <v>1850</v>
      </c>
      <c r="F1907" s="887" t="s">
        <v>24254</v>
      </c>
      <c r="G1907" s="656" t="s">
        <v>24255</v>
      </c>
      <c r="H1907" s="886" t="s">
        <v>19988</v>
      </c>
      <c r="I1907" s="886" t="s">
        <v>23405</v>
      </c>
      <c r="J1907" s="886" t="s">
        <v>19988</v>
      </c>
      <c r="K1907" s="921">
        <v>1</v>
      </c>
      <c r="L1907" s="921" t="s">
        <v>23695</v>
      </c>
      <c r="M1907" s="802">
        <v>22200</v>
      </c>
      <c r="N1907" s="921">
        <v>1</v>
      </c>
      <c r="O1907" s="922">
        <v>6</v>
      </c>
      <c r="P1907" s="802">
        <v>11100</v>
      </c>
      <c r="Q1907" s="921" t="s">
        <v>23687</v>
      </c>
      <c r="R1907" s="922">
        <v>12</v>
      </c>
      <c r="S1907" s="1008">
        <v>22200</v>
      </c>
    </row>
    <row r="1908" spans="1:19" s="889" customFormat="1" ht="35" customHeight="1">
      <c r="A1908" s="913" t="s">
        <v>1027</v>
      </c>
      <c r="B1908" s="887" t="s">
        <v>280</v>
      </c>
      <c r="C1908" s="887" t="s">
        <v>115</v>
      </c>
      <c r="D1908" s="887" t="s">
        <v>24256</v>
      </c>
      <c r="E1908" s="342">
        <v>4500</v>
      </c>
      <c r="F1908" s="887" t="s">
        <v>24257</v>
      </c>
      <c r="G1908" s="656" t="s">
        <v>24258</v>
      </c>
      <c r="H1908" s="886" t="s">
        <v>23927</v>
      </c>
      <c r="I1908" s="886" t="s">
        <v>19773</v>
      </c>
      <c r="J1908" s="886" t="s">
        <v>19729</v>
      </c>
      <c r="K1908" s="921">
        <v>1</v>
      </c>
      <c r="L1908" s="921">
        <v>12</v>
      </c>
      <c r="M1908" s="802">
        <v>54000</v>
      </c>
      <c r="N1908" s="921">
        <v>1</v>
      </c>
      <c r="O1908" s="922">
        <v>6</v>
      </c>
      <c r="P1908" s="802">
        <v>27000</v>
      </c>
      <c r="Q1908" s="921" t="s">
        <v>23687</v>
      </c>
      <c r="R1908" s="922">
        <v>12</v>
      </c>
      <c r="S1908" s="1008">
        <v>54000</v>
      </c>
    </row>
    <row r="1909" spans="1:19" s="889" customFormat="1" ht="35" customHeight="1">
      <c r="A1909" s="913" t="s">
        <v>1027</v>
      </c>
      <c r="B1909" s="887" t="s">
        <v>280</v>
      </c>
      <c r="C1909" s="887" t="s">
        <v>115</v>
      </c>
      <c r="D1909" s="887" t="s">
        <v>23715</v>
      </c>
      <c r="E1909" s="342">
        <v>1900</v>
      </c>
      <c r="F1909" s="887" t="s">
        <v>24259</v>
      </c>
      <c r="G1909" s="656" t="s">
        <v>24260</v>
      </c>
      <c r="H1909" s="886" t="s">
        <v>20442</v>
      </c>
      <c r="I1909" s="886" t="s">
        <v>23402</v>
      </c>
      <c r="J1909" s="886" t="s">
        <v>19757</v>
      </c>
      <c r="K1909" s="921">
        <v>1</v>
      </c>
      <c r="L1909" s="921">
        <v>11</v>
      </c>
      <c r="M1909" s="802">
        <v>19633.330000000002</v>
      </c>
      <c r="N1909" s="921"/>
      <c r="O1909" s="922"/>
      <c r="P1909" s="802">
        <v>0</v>
      </c>
      <c r="Q1909" s="921"/>
      <c r="R1909" s="922"/>
      <c r="S1909" s="1008">
        <v>0</v>
      </c>
    </row>
    <row r="1910" spans="1:19" s="889" customFormat="1" ht="35" customHeight="1">
      <c r="A1910" s="913" t="s">
        <v>1027</v>
      </c>
      <c r="B1910" s="887" t="s">
        <v>280</v>
      </c>
      <c r="C1910" s="887" t="s">
        <v>115</v>
      </c>
      <c r="D1910" s="887" t="s">
        <v>23699</v>
      </c>
      <c r="E1910" s="342">
        <v>1700</v>
      </c>
      <c r="F1910" s="887" t="s">
        <v>24261</v>
      </c>
      <c r="G1910" s="656" t="s">
        <v>24262</v>
      </c>
      <c r="H1910" s="886" t="s">
        <v>23950</v>
      </c>
      <c r="I1910" s="886" t="s">
        <v>19773</v>
      </c>
      <c r="J1910" s="886" t="s">
        <v>23951</v>
      </c>
      <c r="K1910" s="921">
        <v>1</v>
      </c>
      <c r="L1910" s="921" t="s">
        <v>23695</v>
      </c>
      <c r="M1910" s="802">
        <v>20400</v>
      </c>
      <c r="N1910" s="921">
        <v>1</v>
      </c>
      <c r="O1910" s="922">
        <v>6</v>
      </c>
      <c r="P1910" s="802">
        <v>10200</v>
      </c>
      <c r="Q1910" s="921" t="s">
        <v>23687</v>
      </c>
      <c r="R1910" s="922">
        <v>12</v>
      </c>
      <c r="S1910" s="1008">
        <v>20400</v>
      </c>
    </row>
    <row r="1911" spans="1:19" s="889" customFormat="1" ht="35" customHeight="1">
      <c r="A1911" s="913" t="s">
        <v>1027</v>
      </c>
      <c r="B1911" s="887" t="s">
        <v>280</v>
      </c>
      <c r="C1911" s="887" t="s">
        <v>115</v>
      </c>
      <c r="D1911" s="887" t="s">
        <v>23688</v>
      </c>
      <c r="E1911" s="342">
        <v>1700</v>
      </c>
      <c r="F1911" s="887" t="s">
        <v>24263</v>
      </c>
      <c r="G1911" s="656" t="s">
        <v>24264</v>
      </c>
      <c r="H1911" s="886" t="s">
        <v>19895</v>
      </c>
      <c r="I1911" s="886" t="s">
        <v>19773</v>
      </c>
      <c r="J1911" s="886" t="s">
        <v>19895</v>
      </c>
      <c r="K1911" s="921">
        <v>1</v>
      </c>
      <c r="L1911" s="921" t="s">
        <v>23695</v>
      </c>
      <c r="M1911" s="802">
        <v>20400</v>
      </c>
      <c r="N1911" s="921">
        <v>1</v>
      </c>
      <c r="O1911" s="922">
        <v>6</v>
      </c>
      <c r="P1911" s="802">
        <v>10200</v>
      </c>
      <c r="Q1911" s="921" t="s">
        <v>23687</v>
      </c>
      <c r="R1911" s="922">
        <v>12</v>
      </c>
      <c r="S1911" s="1008">
        <v>20400</v>
      </c>
    </row>
    <row r="1912" spans="1:19" s="889" customFormat="1" ht="35" customHeight="1">
      <c r="A1912" s="913" t="s">
        <v>1027</v>
      </c>
      <c r="B1912" s="887" t="s">
        <v>280</v>
      </c>
      <c r="C1912" s="887" t="s">
        <v>115</v>
      </c>
      <c r="D1912" s="887" t="s">
        <v>24084</v>
      </c>
      <c r="E1912" s="342">
        <v>1850</v>
      </c>
      <c r="F1912" s="887" t="s">
        <v>24265</v>
      </c>
      <c r="G1912" s="656" t="s">
        <v>24266</v>
      </c>
      <c r="H1912" s="886" t="s">
        <v>24267</v>
      </c>
      <c r="I1912" s="886" t="s">
        <v>23405</v>
      </c>
      <c r="J1912" s="886" t="s">
        <v>24268</v>
      </c>
      <c r="K1912" s="921">
        <v>1</v>
      </c>
      <c r="L1912" s="921" t="s">
        <v>23695</v>
      </c>
      <c r="M1912" s="802">
        <v>22200</v>
      </c>
      <c r="N1912" s="921">
        <v>1</v>
      </c>
      <c r="O1912" s="922">
        <v>6</v>
      </c>
      <c r="P1912" s="802">
        <v>11100</v>
      </c>
      <c r="Q1912" s="921" t="s">
        <v>23687</v>
      </c>
      <c r="R1912" s="922">
        <v>12</v>
      </c>
      <c r="S1912" s="1008">
        <v>22200</v>
      </c>
    </row>
    <row r="1913" spans="1:19" s="889" customFormat="1" ht="35" customHeight="1">
      <c r="A1913" s="913" t="s">
        <v>1027</v>
      </c>
      <c r="B1913" s="887" t="s">
        <v>280</v>
      </c>
      <c r="C1913" s="887" t="s">
        <v>115</v>
      </c>
      <c r="D1913" s="887" t="s">
        <v>23699</v>
      </c>
      <c r="E1913" s="342">
        <v>1700</v>
      </c>
      <c r="F1913" s="887" t="s">
        <v>24269</v>
      </c>
      <c r="G1913" s="656" t="s">
        <v>24270</v>
      </c>
      <c r="H1913" s="886" t="s">
        <v>23939</v>
      </c>
      <c r="I1913" s="886" t="s">
        <v>19773</v>
      </c>
      <c r="J1913" s="886" t="s">
        <v>23829</v>
      </c>
      <c r="K1913" s="921">
        <v>1</v>
      </c>
      <c r="L1913" s="921" t="s">
        <v>23695</v>
      </c>
      <c r="M1913" s="802">
        <v>16660</v>
      </c>
      <c r="N1913" s="921">
        <v>1</v>
      </c>
      <c r="O1913" s="922">
        <v>6</v>
      </c>
      <c r="P1913" s="802">
        <v>10200</v>
      </c>
      <c r="Q1913" s="921" t="s">
        <v>23687</v>
      </c>
      <c r="R1913" s="922">
        <v>12</v>
      </c>
      <c r="S1913" s="1008">
        <v>20400</v>
      </c>
    </row>
    <row r="1914" spans="1:19" s="889" customFormat="1" ht="35" customHeight="1">
      <c r="A1914" s="913" t="s">
        <v>1027</v>
      </c>
      <c r="B1914" s="887" t="s">
        <v>280</v>
      </c>
      <c r="C1914" s="887" t="s">
        <v>115</v>
      </c>
      <c r="D1914" s="887" t="s">
        <v>23889</v>
      </c>
      <c r="E1914" s="342">
        <v>1900</v>
      </c>
      <c r="F1914" s="887" t="s">
        <v>24271</v>
      </c>
      <c r="G1914" s="656" t="s">
        <v>24272</v>
      </c>
      <c r="H1914" s="886" t="s">
        <v>19729</v>
      </c>
      <c r="I1914" s="886" t="s">
        <v>19764</v>
      </c>
      <c r="J1914" s="886" t="s">
        <v>19729</v>
      </c>
      <c r="K1914" s="921">
        <v>1</v>
      </c>
      <c r="L1914" s="921" t="s">
        <v>23695</v>
      </c>
      <c r="M1914" s="802">
        <v>22800</v>
      </c>
      <c r="N1914" s="921">
        <v>1</v>
      </c>
      <c r="O1914" s="922">
        <v>6</v>
      </c>
      <c r="P1914" s="802">
        <v>11400</v>
      </c>
      <c r="Q1914" s="921" t="s">
        <v>23687</v>
      </c>
      <c r="R1914" s="922">
        <v>12</v>
      </c>
      <c r="S1914" s="1008">
        <v>22800</v>
      </c>
    </row>
    <row r="1915" spans="1:19" s="889" customFormat="1" ht="35" customHeight="1">
      <c r="A1915" s="913" t="s">
        <v>1027</v>
      </c>
      <c r="B1915" s="887" t="s">
        <v>280</v>
      </c>
      <c r="C1915" s="887" t="s">
        <v>115</v>
      </c>
      <c r="D1915" s="887" t="s">
        <v>23722</v>
      </c>
      <c r="E1915" s="342">
        <v>1900</v>
      </c>
      <c r="F1915" s="887" t="s">
        <v>24273</v>
      </c>
      <c r="G1915" s="656" t="s">
        <v>24274</v>
      </c>
      <c r="H1915" s="886" t="s">
        <v>19729</v>
      </c>
      <c r="I1915" s="886" t="s">
        <v>23402</v>
      </c>
      <c r="J1915" s="886" t="s">
        <v>19729</v>
      </c>
      <c r="K1915" s="921">
        <v>1</v>
      </c>
      <c r="L1915" s="921" t="s">
        <v>23695</v>
      </c>
      <c r="M1915" s="802">
        <v>22800</v>
      </c>
      <c r="N1915" s="921">
        <v>1</v>
      </c>
      <c r="O1915" s="922">
        <v>6</v>
      </c>
      <c r="P1915" s="802">
        <v>11400</v>
      </c>
      <c r="Q1915" s="921" t="s">
        <v>23687</v>
      </c>
      <c r="R1915" s="922">
        <v>12</v>
      </c>
      <c r="S1915" s="1008">
        <v>22800</v>
      </c>
    </row>
    <row r="1916" spans="1:19" s="889" customFormat="1" ht="35" customHeight="1">
      <c r="A1916" s="913" t="s">
        <v>1027</v>
      </c>
      <c r="B1916" s="887" t="s">
        <v>280</v>
      </c>
      <c r="C1916" s="887" t="s">
        <v>115</v>
      </c>
      <c r="D1916" s="887" t="s">
        <v>23742</v>
      </c>
      <c r="E1916" s="342">
        <v>4900</v>
      </c>
      <c r="F1916" s="887" t="s">
        <v>24275</v>
      </c>
      <c r="G1916" s="656" t="s">
        <v>24276</v>
      </c>
      <c r="H1916" s="886" t="s">
        <v>20169</v>
      </c>
      <c r="I1916" s="886" t="s">
        <v>19764</v>
      </c>
      <c r="J1916" s="886" t="s">
        <v>20169</v>
      </c>
      <c r="K1916" s="921">
        <v>1</v>
      </c>
      <c r="L1916" s="921">
        <v>12</v>
      </c>
      <c r="M1916" s="802">
        <v>58800</v>
      </c>
      <c r="N1916" s="921">
        <v>1</v>
      </c>
      <c r="O1916" s="922">
        <v>6</v>
      </c>
      <c r="P1916" s="802">
        <v>29400</v>
      </c>
      <c r="Q1916" s="921" t="s">
        <v>23687</v>
      </c>
      <c r="R1916" s="922">
        <v>12</v>
      </c>
      <c r="S1916" s="1008">
        <v>58800</v>
      </c>
    </row>
    <row r="1917" spans="1:19" s="889" customFormat="1" ht="35" customHeight="1">
      <c r="A1917" s="913" t="s">
        <v>1027</v>
      </c>
      <c r="B1917" s="887" t="s">
        <v>280</v>
      </c>
      <c r="C1917" s="887" t="s">
        <v>115</v>
      </c>
      <c r="D1917" s="887" t="s">
        <v>23963</v>
      </c>
      <c r="E1917" s="342">
        <v>2100</v>
      </c>
      <c r="F1917" s="887" t="s">
        <v>24277</v>
      </c>
      <c r="G1917" s="656" t="s">
        <v>24278</v>
      </c>
      <c r="H1917" s="886" t="s">
        <v>19729</v>
      </c>
      <c r="I1917" s="886" t="s">
        <v>23732</v>
      </c>
      <c r="J1917" s="886" t="s">
        <v>19729</v>
      </c>
      <c r="K1917" s="921">
        <v>1</v>
      </c>
      <c r="L1917" s="921">
        <v>3</v>
      </c>
      <c r="M1917" s="802">
        <v>4340</v>
      </c>
      <c r="N1917" s="921">
        <v>2</v>
      </c>
      <c r="O1917" s="922">
        <v>6</v>
      </c>
      <c r="P1917" s="802">
        <v>12110</v>
      </c>
      <c r="Q1917" s="921" t="s">
        <v>23687</v>
      </c>
      <c r="R1917" s="922">
        <v>12</v>
      </c>
      <c r="S1917" s="1008">
        <v>8400</v>
      </c>
    </row>
    <row r="1918" spans="1:19" s="889" customFormat="1" ht="35" customHeight="1">
      <c r="A1918" s="913" t="s">
        <v>1027</v>
      </c>
      <c r="B1918" s="887" t="s">
        <v>280</v>
      </c>
      <c r="C1918" s="887" t="s">
        <v>115</v>
      </c>
      <c r="D1918" s="887" t="s">
        <v>24279</v>
      </c>
      <c r="E1918" s="342">
        <v>3900</v>
      </c>
      <c r="F1918" s="887" t="s">
        <v>24280</v>
      </c>
      <c r="G1918" s="656" t="s">
        <v>24281</v>
      </c>
      <c r="H1918" s="886" t="s">
        <v>23770</v>
      </c>
      <c r="I1918" s="886" t="s">
        <v>19764</v>
      </c>
      <c r="J1918" s="886" t="s">
        <v>23686</v>
      </c>
      <c r="K1918" s="921">
        <v>1</v>
      </c>
      <c r="L1918" s="921">
        <v>12</v>
      </c>
      <c r="M1918" s="802">
        <v>46800</v>
      </c>
      <c r="N1918" s="921">
        <v>1</v>
      </c>
      <c r="O1918" s="922">
        <v>6</v>
      </c>
      <c r="P1918" s="802">
        <v>23400</v>
      </c>
      <c r="Q1918" s="921" t="s">
        <v>23687</v>
      </c>
      <c r="R1918" s="922">
        <v>12</v>
      </c>
      <c r="S1918" s="1008">
        <v>46800</v>
      </c>
    </row>
    <row r="1919" spans="1:19" s="889" customFormat="1" ht="35" customHeight="1">
      <c r="A1919" s="913" t="s">
        <v>1027</v>
      </c>
      <c r="B1919" s="887" t="s">
        <v>280</v>
      </c>
      <c r="C1919" s="887" t="s">
        <v>115</v>
      </c>
      <c r="D1919" s="887" t="s">
        <v>23688</v>
      </c>
      <c r="E1919" s="342">
        <v>1700</v>
      </c>
      <c r="F1919" s="887" t="s">
        <v>24282</v>
      </c>
      <c r="G1919" s="656" t="s">
        <v>24283</v>
      </c>
      <c r="H1919" s="886" t="s">
        <v>23904</v>
      </c>
      <c r="I1919" s="886" t="s">
        <v>19764</v>
      </c>
      <c r="J1919" s="886" t="s">
        <v>23904</v>
      </c>
      <c r="K1919" s="921">
        <v>1</v>
      </c>
      <c r="L1919" s="921" t="s">
        <v>23695</v>
      </c>
      <c r="M1919" s="802">
        <v>20400</v>
      </c>
      <c r="N1919" s="921">
        <v>1</v>
      </c>
      <c r="O1919" s="922">
        <v>6</v>
      </c>
      <c r="P1919" s="802">
        <v>10200</v>
      </c>
      <c r="Q1919" s="921" t="s">
        <v>23687</v>
      </c>
      <c r="R1919" s="922">
        <v>12</v>
      </c>
      <c r="S1919" s="1008">
        <v>20400</v>
      </c>
    </row>
    <row r="1920" spans="1:19" s="889" customFormat="1" ht="35" customHeight="1">
      <c r="A1920" s="913" t="s">
        <v>1027</v>
      </c>
      <c r="B1920" s="887" t="s">
        <v>280</v>
      </c>
      <c r="C1920" s="887" t="s">
        <v>115</v>
      </c>
      <c r="D1920" s="887" t="s">
        <v>24186</v>
      </c>
      <c r="E1920" s="342">
        <v>1900</v>
      </c>
      <c r="F1920" s="887" t="s">
        <v>24284</v>
      </c>
      <c r="G1920" s="656" t="s">
        <v>24285</v>
      </c>
      <c r="H1920" s="886" t="s">
        <v>19708</v>
      </c>
      <c r="I1920" s="886" t="s">
        <v>19764</v>
      </c>
      <c r="J1920" s="886" t="s">
        <v>19708</v>
      </c>
      <c r="K1920" s="921">
        <v>1</v>
      </c>
      <c r="L1920" s="921" t="s">
        <v>23695</v>
      </c>
      <c r="M1920" s="802">
        <v>22800</v>
      </c>
      <c r="N1920" s="921">
        <v>1</v>
      </c>
      <c r="O1920" s="922">
        <v>6</v>
      </c>
      <c r="P1920" s="802">
        <v>11400</v>
      </c>
      <c r="Q1920" s="921" t="s">
        <v>23687</v>
      </c>
      <c r="R1920" s="922">
        <v>12</v>
      </c>
      <c r="S1920" s="1008">
        <v>22800</v>
      </c>
    </row>
    <row r="1921" spans="1:19" s="889" customFormat="1" ht="35" customHeight="1">
      <c r="A1921" s="913" t="s">
        <v>1027</v>
      </c>
      <c r="B1921" s="887" t="s">
        <v>280</v>
      </c>
      <c r="C1921" s="887" t="s">
        <v>115</v>
      </c>
      <c r="D1921" s="887" t="s">
        <v>24010</v>
      </c>
      <c r="E1921" s="342">
        <v>2100</v>
      </c>
      <c r="F1921" s="887" t="s">
        <v>24286</v>
      </c>
      <c r="G1921" s="656" t="s">
        <v>24287</v>
      </c>
      <c r="H1921" s="886" t="s">
        <v>19709</v>
      </c>
      <c r="I1921" s="886" t="s">
        <v>19773</v>
      </c>
      <c r="J1921" s="886" t="s">
        <v>19708</v>
      </c>
      <c r="K1921" s="921">
        <v>1</v>
      </c>
      <c r="L1921" s="921">
        <v>12</v>
      </c>
      <c r="M1921" s="802">
        <v>25200</v>
      </c>
      <c r="N1921" s="921">
        <v>1</v>
      </c>
      <c r="O1921" s="922">
        <v>6</v>
      </c>
      <c r="P1921" s="802">
        <v>12600</v>
      </c>
      <c r="Q1921" s="921" t="s">
        <v>23687</v>
      </c>
      <c r="R1921" s="922">
        <v>12</v>
      </c>
      <c r="S1921" s="1008">
        <v>25200</v>
      </c>
    </row>
    <row r="1922" spans="1:19" s="889" customFormat="1" ht="35" customHeight="1">
      <c r="A1922" s="913" t="s">
        <v>1027</v>
      </c>
      <c r="B1922" s="887" t="s">
        <v>280</v>
      </c>
      <c r="C1922" s="887" t="s">
        <v>115</v>
      </c>
      <c r="D1922" s="887" t="s">
        <v>23692</v>
      </c>
      <c r="E1922" s="342">
        <v>1600</v>
      </c>
      <c r="F1922" s="887" t="s">
        <v>24288</v>
      </c>
      <c r="G1922" s="656" t="s">
        <v>24289</v>
      </c>
      <c r="H1922" s="886" t="s">
        <v>388</v>
      </c>
      <c r="I1922" s="886" t="s">
        <v>388</v>
      </c>
      <c r="J1922" s="886" t="s">
        <v>19829</v>
      </c>
      <c r="K1922" s="921">
        <v>1</v>
      </c>
      <c r="L1922" s="921" t="s">
        <v>23695</v>
      </c>
      <c r="M1922" s="802">
        <v>19200</v>
      </c>
      <c r="N1922" s="921">
        <v>1</v>
      </c>
      <c r="O1922" s="922">
        <v>6</v>
      </c>
      <c r="P1922" s="802">
        <v>9600</v>
      </c>
      <c r="Q1922" s="921" t="s">
        <v>23687</v>
      </c>
      <c r="R1922" s="922">
        <v>12</v>
      </c>
      <c r="S1922" s="1008">
        <v>19200</v>
      </c>
    </row>
    <row r="1923" spans="1:19" s="889" customFormat="1" ht="35" customHeight="1">
      <c r="A1923" s="913" t="s">
        <v>1027</v>
      </c>
      <c r="B1923" s="887" t="s">
        <v>280</v>
      </c>
      <c r="C1923" s="887" t="s">
        <v>115</v>
      </c>
      <c r="D1923" s="887" t="s">
        <v>24063</v>
      </c>
      <c r="E1923" s="342">
        <v>3900</v>
      </c>
      <c r="F1923" s="887" t="s">
        <v>24290</v>
      </c>
      <c r="G1923" s="656" t="s">
        <v>24291</v>
      </c>
      <c r="H1923" s="886" t="s">
        <v>21045</v>
      </c>
      <c r="I1923" s="886" t="s">
        <v>19773</v>
      </c>
      <c r="J1923" s="886" t="s">
        <v>24292</v>
      </c>
      <c r="K1923" s="921">
        <v>1</v>
      </c>
      <c r="L1923" s="921">
        <v>12</v>
      </c>
      <c r="M1923" s="802">
        <v>46800</v>
      </c>
      <c r="N1923" s="921">
        <v>1</v>
      </c>
      <c r="O1923" s="922">
        <v>6</v>
      </c>
      <c r="P1923" s="802">
        <v>23400</v>
      </c>
      <c r="Q1923" s="921" t="s">
        <v>23687</v>
      </c>
      <c r="R1923" s="922">
        <v>12</v>
      </c>
      <c r="S1923" s="1008">
        <v>46800</v>
      </c>
    </row>
    <row r="1924" spans="1:19" s="889" customFormat="1" ht="35" customHeight="1">
      <c r="A1924" s="913" t="s">
        <v>1027</v>
      </c>
      <c r="B1924" s="887" t="s">
        <v>280</v>
      </c>
      <c r="C1924" s="887" t="s">
        <v>115</v>
      </c>
      <c r="D1924" s="887" t="s">
        <v>4684</v>
      </c>
      <c r="E1924" s="342">
        <v>2700</v>
      </c>
      <c r="F1924" s="887" t="s">
        <v>24293</v>
      </c>
      <c r="G1924" s="656" t="s">
        <v>24294</v>
      </c>
      <c r="H1924" s="886" t="s">
        <v>24295</v>
      </c>
      <c r="I1924" s="886" t="s">
        <v>23402</v>
      </c>
      <c r="J1924" s="886" t="s">
        <v>23825</v>
      </c>
      <c r="K1924" s="921">
        <v>1</v>
      </c>
      <c r="L1924" s="921">
        <v>12</v>
      </c>
      <c r="M1924" s="802">
        <v>32400</v>
      </c>
      <c r="N1924" s="921">
        <v>1</v>
      </c>
      <c r="O1924" s="922">
        <v>6</v>
      </c>
      <c r="P1924" s="802">
        <v>16200</v>
      </c>
      <c r="Q1924" s="921" t="s">
        <v>23687</v>
      </c>
      <c r="R1924" s="922">
        <v>12</v>
      </c>
      <c r="S1924" s="1008">
        <v>32400</v>
      </c>
    </row>
    <row r="1925" spans="1:19" s="889" customFormat="1" ht="35" customHeight="1">
      <c r="A1925" s="913" t="s">
        <v>1027</v>
      </c>
      <c r="B1925" s="887" t="s">
        <v>280</v>
      </c>
      <c r="C1925" s="887" t="s">
        <v>115</v>
      </c>
      <c r="D1925" s="887" t="s">
        <v>23706</v>
      </c>
      <c r="E1925" s="342">
        <v>2200</v>
      </c>
      <c r="F1925" s="887" t="s">
        <v>24296</v>
      </c>
      <c r="G1925" s="656" t="s">
        <v>24297</v>
      </c>
      <c r="H1925" s="886" t="s">
        <v>23714</v>
      </c>
      <c r="I1925" s="886" t="s">
        <v>19773</v>
      </c>
      <c r="J1925" s="886" t="s">
        <v>19790</v>
      </c>
      <c r="K1925" s="921">
        <v>1</v>
      </c>
      <c r="L1925" s="921">
        <v>12</v>
      </c>
      <c r="M1925" s="802">
        <v>26400</v>
      </c>
      <c r="N1925" s="921">
        <v>1</v>
      </c>
      <c r="O1925" s="922">
        <v>6</v>
      </c>
      <c r="P1925" s="802">
        <v>13200</v>
      </c>
      <c r="Q1925" s="921" t="s">
        <v>23687</v>
      </c>
      <c r="R1925" s="922">
        <v>12</v>
      </c>
      <c r="S1925" s="1008">
        <v>26400</v>
      </c>
    </row>
    <row r="1926" spans="1:19" s="889" customFormat="1" ht="35" customHeight="1">
      <c r="A1926" s="913" t="s">
        <v>1027</v>
      </c>
      <c r="B1926" s="887" t="s">
        <v>280</v>
      </c>
      <c r="C1926" s="887" t="s">
        <v>115</v>
      </c>
      <c r="D1926" s="887" t="s">
        <v>24298</v>
      </c>
      <c r="E1926" s="342">
        <v>2500</v>
      </c>
      <c r="F1926" s="887" t="s">
        <v>24299</v>
      </c>
      <c r="G1926" s="656" t="s">
        <v>24300</v>
      </c>
      <c r="H1926" s="886" t="s">
        <v>19729</v>
      </c>
      <c r="I1926" s="886" t="s">
        <v>19773</v>
      </c>
      <c r="J1926" s="886" t="s">
        <v>19729</v>
      </c>
      <c r="K1926" s="921">
        <v>1</v>
      </c>
      <c r="L1926" s="921">
        <v>12</v>
      </c>
      <c r="M1926" s="802">
        <v>30000</v>
      </c>
      <c r="N1926" s="921">
        <v>1</v>
      </c>
      <c r="O1926" s="922">
        <v>6</v>
      </c>
      <c r="P1926" s="802">
        <v>15000</v>
      </c>
      <c r="Q1926" s="921" t="s">
        <v>23687</v>
      </c>
      <c r="R1926" s="922">
        <v>12</v>
      </c>
      <c r="S1926" s="1008">
        <v>30000</v>
      </c>
    </row>
    <row r="1927" spans="1:19" s="889" customFormat="1" ht="35" customHeight="1">
      <c r="A1927" s="913" t="s">
        <v>1027</v>
      </c>
      <c r="B1927" s="887" t="s">
        <v>280</v>
      </c>
      <c r="C1927" s="887" t="s">
        <v>115</v>
      </c>
      <c r="D1927" s="887" t="s">
        <v>23889</v>
      </c>
      <c r="E1927" s="342">
        <v>1900</v>
      </c>
      <c r="F1927" s="887" t="s">
        <v>24301</v>
      </c>
      <c r="G1927" s="656" t="s">
        <v>24302</v>
      </c>
      <c r="H1927" s="886" t="s">
        <v>19988</v>
      </c>
      <c r="I1927" s="886" t="s">
        <v>19773</v>
      </c>
      <c r="J1927" s="886" t="s">
        <v>19863</v>
      </c>
      <c r="K1927" s="921">
        <v>1</v>
      </c>
      <c r="L1927" s="921" t="s">
        <v>23695</v>
      </c>
      <c r="M1927" s="802">
        <v>22800</v>
      </c>
      <c r="N1927" s="921">
        <v>1</v>
      </c>
      <c r="O1927" s="922">
        <v>6</v>
      </c>
      <c r="P1927" s="802">
        <v>11400</v>
      </c>
      <c r="Q1927" s="921" t="s">
        <v>23687</v>
      </c>
      <c r="R1927" s="922">
        <v>12</v>
      </c>
      <c r="S1927" s="1008">
        <v>22800</v>
      </c>
    </row>
    <row r="1928" spans="1:19" s="889" customFormat="1" ht="35" customHeight="1">
      <c r="A1928" s="913" t="s">
        <v>1027</v>
      </c>
      <c r="B1928" s="887" t="s">
        <v>280</v>
      </c>
      <c r="C1928" s="887" t="s">
        <v>115</v>
      </c>
      <c r="D1928" s="887" t="s">
        <v>23847</v>
      </c>
      <c r="E1928" s="342">
        <v>3400</v>
      </c>
      <c r="F1928" s="887" t="s">
        <v>24303</v>
      </c>
      <c r="G1928" s="656" t="s">
        <v>24304</v>
      </c>
      <c r="H1928" s="886" t="s">
        <v>21045</v>
      </c>
      <c r="I1928" s="886" t="s">
        <v>19773</v>
      </c>
      <c r="J1928" s="886" t="s">
        <v>24305</v>
      </c>
      <c r="K1928" s="921">
        <v>1</v>
      </c>
      <c r="L1928" s="921">
        <v>12</v>
      </c>
      <c r="M1928" s="802">
        <v>40800</v>
      </c>
      <c r="N1928" s="921">
        <v>1</v>
      </c>
      <c r="O1928" s="922">
        <v>6</v>
      </c>
      <c r="P1928" s="802">
        <v>20400</v>
      </c>
      <c r="Q1928" s="921" t="s">
        <v>23687</v>
      </c>
      <c r="R1928" s="922">
        <v>12</v>
      </c>
      <c r="S1928" s="1008">
        <v>40800</v>
      </c>
    </row>
    <row r="1929" spans="1:19" s="889" customFormat="1" ht="35" customHeight="1">
      <c r="A1929" s="913" t="s">
        <v>1027</v>
      </c>
      <c r="B1929" s="887" t="s">
        <v>280</v>
      </c>
      <c r="C1929" s="887" t="s">
        <v>115</v>
      </c>
      <c r="D1929" s="887" t="s">
        <v>24306</v>
      </c>
      <c r="E1929" s="342">
        <v>4500</v>
      </c>
      <c r="F1929" s="887" t="s">
        <v>24307</v>
      </c>
      <c r="G1929" s="656" t="s">
        <v>24308</v>
      </c>
      <c r="H1929" s="886" t="s">
        <v>24309</v>
      </c>
      <c r="I1929" s="886" t="s">
        <v>23974</v>
      </c>
      <c r="J1929" s="886" t="s">
        <v>24309</v>
      </c>
      <c r="K1929" s="921">
        <v>1</v>
      </c>
      <c r="L1929" s="921">
        <v>12</v>
      </c>
      <c r="M1929" s="802">
        <v>54000</v>
      </c>
      <c r="N1929" s="921">
        <v>1</v>
      </c>
      <c r="O1929" s="922">
        <v>6</v>
      </c>
      <c r="P1929" s="802">
        <v>27000</v>
      </c>
      <c r="Q1929" s="921" t="s">
        <v>23687</v>
      </c>
      <c r="R1929" s="922">
        <v>12</v>
      </c>
      <c r="S1929" s="1008">
        <v>54000</v>
      </c>
    </row>
    <row r="1930" spans="1:19" s="889" customFormat="1" ht="35" customHeight="1">
      <c r="A1930" s="913" t="s">
        <v>1027</v>
      </c>
      <c r="B1930" s="887" t="s">
        <v>280</v>
      </c>
      <c r="C1930" s="887" t="s">
        <v>115</v>
      </c>
      <c r="D1930" s="887" t="s">
        <v>24239</v>
      </c>
      <c r="E1930" s="342">
        <v>6000</v>
      </c>
      <c r="F1930" s="887" t="s">
        <v>24310</v>
      </c>
      <c r="G1930" s="656" t="s">
        <v>24311</v>
      </c>
      <c r="H1930" s="886" t="s">
        <v>20169</v>
      </c>
      <c r="I1930" s="886" t="s">
        <v>19773</v>
      </c>
      <c r="J1930" s="886" t="s">
        <v>24145</v>
      </c>
      <c r="K1930" s="921">
        <v>1</v>
      </c>
      <c r="L1930" s="921">
        <v>12</v>
      </c>
      <c r="M1930" s="802">
        <v>72000</v>
      </c>
      <c r="N1930" s="921">
        <v>1</v>
      </c>
      <c r="O1930" s="922">
        <v>6</v>
      </c>
      <c r="P1930" s="802">
        <v>36000</v>
      </c>
      <c r="Q1930" s="921" t="s">
        <v>23687</v>
      </c>
      <c r="R1930" s="922">
        <v>12</v>
      </c>
      <c r="S1930" s="1008">
        <v>72000</v>
      </c>
    </row>
    <row r="1931" spans="1:19" s="889" customFormat="1" ht="35" customHeight="1">
      <c r="A1931" s="913" t="s">
        <v>1027</v>
      </c>
      <c r="B1931" s="887" t="s">
        <v>280</v>
      </c>
      <c r="C1931" s="887" t="s">
        <v>115</v>
      </c>
      <c r="D1931" s="887" t="s">
        <v>23889</v>
      </c>
      <c r="E1931" s="342">
        <v>1900</v>
      </c>
      <c r="F1931" s="887" t="s">
        <v>24312</v>
      </c>
      <c r="G1931" s="656" t="s">
        <v>24313</v>
      </c>
      <c r="H1931" s="886" t="s">
        <v>21000</v>
      </c>
      <c r="I1931" s="886" t="s">
        <v>19764</v>
      </c>
      <c r="J1931" s="886" t="s">
        <v>21000</v>
      </c>
      <c r="K1931" s="921">
        <v>1</v>
      </c>
      <c r="L1931" s="921" t="s">
        <v>23695</v>
      </c>
      <c r="M1931" s="802">
        <v>22800</v>
      </c>
      <c r="N1931" s="921">
        <v>1</v>
      </c>
      <c r="O1931" s="922">
        <v>6</v>
      </c>
      <c r="P1931" s="802">
        <v>11400</v>
      </c>
      <c r="Q1931" s="921" t="s">
        <v>23687</v>
      </c>
      <c r="R1931" s="922">
        <v>12</v>
      </c>
      <c r="S1931" s="1008">
        <v>22800</v>
      </c>
    </row>
    <row r="1932" spans="1:19" s="889" customFormat="1" ht="35" customHeight="1">
      <c r="A1932" s="913" t="s">
        <v>1027</v>
      </c>
      <c r="B1932" s="887" t="s">
        <v>280</v>
      </c>
      <c r="C1932" s="887" t="s">
        <v>115</v>
      </c>
      <c r="D1932" s="887" t="s">
        <v>24314</v>
      </c>
      <c r="E1932" s="342">
        <v>2700</v>
      </c>
      <c r="F1932" s="887" t="s">
        <v>24315</v>
      </c>
      <c r="G1932" s="656" t="s">
        <v>24316</v>
      </c>
      <c r="H1932" s="886" t="s">
        <v>19880</v>
      </c>
      <c r="I1932" s="886" t="s">
        <v>19773</v>
      </c>
      <c r="J1932" s="886" t="s">
        <v>23794</v>
      </c>
      <c r="K1932" s="921">
        <v>1</v>
      </c>
      <c r="L1932" s="921">
        <v>12</v>
      </c>
      <c r="M1932" s="802">
        <v>32400</v>
      </c>
      <c r="N1932" s="921">
        <v>1</v>
      </c>
      <c r="O1932" s="922">
        <v>6</v>
      </c>
      <c r="P1932" s="802">
        <v>16200</v>
      </c>
      <c r="Q1932" s="921" t="s">
        <v>23687</v>
      </c>
      <c r="R1932" s="922">
        <v>12</v>
      </c>
      <c r="S1932" s="1008">
        <v>32400</v>
      </c>
    </row>
    <row r="1933" spans="1:19" s="889" customFormat="1" ht="35" customHeight="1">
      <c r="A1933" s="913" t="s">
        <v>1027</v>
      </c>
      <c r="B1933" s="887" t="s">
        <v>280</v>
      </c>
      <c r="C1933" s="887" t="s">
        <v>115</v>
      </c>
      <c r="D1933" s="887" t="s">
        <v>23706</v>
      </c>
      <c r="E1933" s="342">
        <v>2200</v>
      </c>
      <c r="F1933" s="887" t="s">
        <v>24317</v>
      </c>
      <c r="G1933" s="656" t="s">
        <v>24318</v>
      </c>
      <c r="H1933" s="886" t="s">
        <v>19709</v>
      </c>
      <c r="I1933" s="886" t="s">
        <v>19773</v>
      </c>
      <c r="J1933" s="886" t="s">
        <v>19708</v>
      </c>
      <c r="K1933" s="921">
        <v>1</v>
      </c>
      <c r="L1933" s="921">
        <v>12</v>
      </c>
      <c r="M1933" s="802">
        <v>26400</v>
      </c>
      <c r="N1933" s="921">
        <v>1</v>
      </c>
      <c r="O1933" s="922">
        <v>6</v>
      </c>
      <c r="P1933" s="802">
        <v>13200</v>
      </c>
      <c r="Q1933" s="921" t="s">
        <v>23687</v>
      </c>
      <c r="R1933" s="922">
        <v>12</v>
      </c>
      <c r="S1933" s="1008">
        <v>26400</v>
      </c>
    </row>
    <row r="1934" spans="1:19" s="889" customFormat="1" ht="35" customHeight="1">
      <c r="A1934" s="913" t="s">
        <v>1027</v>
      </c>
      <c r="B1934" s="887" t="s">
        <v>280</v>
      </c>
      <c r="C1934" s="887" t="s">
        <v>115</v>
      </c>
      <c r="D1934" s="797" t="s">
        <v>23722</v>
      </c>
      <c r="E1934" s="802">
        <v>1900</v>
      </c>
      <c r="F1934" s="797" t="s">
        <v>24319</v>
      </c>
      <c r="G1934" s="656" t="s">
        <v>24320</v>
      </c>
      <c r="H1934" s="886" t="s">
        <v>24321</v>
      </c>
      <c r="I1934" s="886" t="s">
        <v>23402</v>
      </c>
      <c r="J1934" s="886" t="s">
        <v>24322</v>
      </c>
      <c r="K1934" s="921">
        <v>1</v>
      </c>
      <c r="L1934" s="921" t="s">
        <v>23695</v>
      </c>
      <c r="M1934" s="802">
        <v>22800</v>
      </c>
      <c r="N1934" s="921">
        <v>1</v>
      </c>
      <c r="O1934" s="922">
        <v>6</v>
      </c>
      <c r="P1934" s="802">
        <v>11400</v>
      </c>
      <c r="Q1934" s="921" t="s">
        <v>23687</v>
      </c>
      <c r="R1934" s="922">
        <v>12</v>
      </c>
      <c r="S1934" s="1008">
        <v>58800</v>
      </c>
    </row>
    <row r="1935" spans="1:19" s="889" customFormat="1" ht="35" customHeight="1">
      <c r="A1935" s="913" t="s">
        <v>1027</v>
      </c>
      <c r="B1935" s="887" t="s">
        <v>280</v>
      </c>
      <c r="C1935" s="887" t="s">
        <v>115</v>
      </c>
      <c r="D1935" s="887" t="s">
        <v>24323</v>
      </c>
      <c r="E1935" s="342">
        <v>4900</v>
      </c>
      <c r="F1935" s="887" t="s">
        <v>24319</v>
      </c>
      <c r="G1935" s="656" t="s">
        <v>24320</v>
      </c>
      <c r="H1935" s="886" t="s">
        <v>24324</v>
      </c>
      <c r="I1935" s="886" t="s">
        <v>23746</v>
      </c>
      <c r="J1935" s="886" t="s">
        <v>24324</v>
      </c>
      <c r="K1935" s="921"/>
      <c r="L1935" s="921"/>
      <c r="M1935" s="802">
        <v>0</v>
      </c>
      <c r="N1935" s="921"/>
      <c r="O1935" s="922"/>
      <c r="P1935" s="802">
        <v>0</v>
      </c>
      <c r="Q1935" s="921"/>
      <c r="R1935" s="922"/>
      <c r="S1935" s="1008">
        <v>0</v>
      </c>
    </row>
    <row r="1936" spans="1:19" s="889" customFormat="1" ht="35" customHeight="1">
      <c r="A1936" s="913" t="s">
        <v>1027</v>
      </c>
      <c r="B1936" s="887" t="s">
        <v>280</v>
      </c>
      <c r="C1936" s="887" t="s">
        <v>115</v>
      </c>
      <c r="D1936" s="887" t="s">
        <v>24019</v>
      </c>
      <c r="E1936" s="342">
        <v>1850</v>
      </c>
      <c r="F1936" s="887" t="s">
        <v>24325</v>
      </c>
      <c r="G1936" s="656" t="s">
        <v>24326</v>
      </c>
      <c r="H1936" s="886" t="s">
        <v>19895</v>
      </c>
      <c r="I1936" s="886" t="s">
        <v>23402</v>
      </c>
      <c r="J1936" s="886" t="s">
        <v>19895</v>
      </c>
      <c r="K1936" s="921">
        <v>1</v>
      </c>
      <c r="L1936" s="921" t="s">
        <v>23695</v>
      </c>
      <c r="M1936" s="802">
        <v>22200</v>
      </c>
      <c r="N1936" s="921">
        <v>1</v>
      </c>
      <c r="O1936" s="922">
        <v>6</v>
      </c>
      <c r="P1936" s="802">
        <v>11100</v>
      </c>
      <c r="Q1936" s="921" t="s">
        <v>23687</v>
      </c>
      <c r="R1936" s="922">
        <v>12</v>
      </c>
      <c r="S1936" s="1008">
        <v>22200</v>
      </c>
    </row>
    <row r="1937" spans="1:19" s="889" customFormat="1" ht="35" customHeight="1">
      <c r="A1937" s="913" t="s">
        <v>1027</v>
      </c>
      <c r="B1937" s="887" t="s">
        <v>280</v>
      </c>
      <c r="C1937" s="887" t="s">
        <v>115</v>
      </c>
      <c r="D1937" s="887" t="s">
        <v>24327</v>
      </c>
      <c r="E1937" s="342">
        <v>1900</v>
      </c>
      <c r="F1937" s="887" t="s">
        <v>24328</v>
      </c>
      <c r="G1937" s="656" t="s">
        <v>24329</v>
      </c>
      <c r="H1937" s="886" t="s">
        <v>19895</v>
      </c>
      <c r="I1937" s="886" t="s">
        <v>23402</v>
      </c>
      <c r="J1937" s="886" t="s">
        <v>19895</v>
      </c>
      <c r="K1937" s="921">
        <v>1</v>
      </c>
      <c r="L1937" s="921" t="s">
        <v>23695</v>
      </c>
      <c r="M1937" s="802">
        <v>22800</v>
      </c>
      <c r="N1937" s="921">
        <v>1</v>
      </c>
      <c r="O1937" s="922">
        <v>6</v>
      </c>
      <c r="P1937" s="802">
        <v>11400</v>
      </c>
      <c r="Q1937" s="921" t="s">
        <v>23687</v>
      </c>
      <c r="R1937" s="922">
        <v>12</v>
      </c>
      <c r="S1937" s="1008">
        <v>22800</v>
      </c>
    </row>
    <row r="1938" spans="1:19" s="889" customFormat="1" ht="35" customHeight="1">
      <c r="A1938" s="913" t="s">
        <v>1027</v>
      </c>
      <c r="B1938" s="887" t="s">
        <v>280</v>
      </c>
      <c r="C1938" s="887" t="s">
        <v>115</v>
      </c>
      <c r="D1938" s="887" t="s">
        <v>24139</v>
      </c>
      <c r="E1938" s="342">
        <v>1500</v>
      </c>
      <c r="F1938" s="887" t="s">
        <v>24330</v>
      </c>
      <c r="G1938" s="656" t="s">
        <v>24331</v>
      </c>
      <c r="H1938" s="886" t="s">
        <v>19895</v>
      </c>
      <c r="I1938" s="886" t="s">
        <v>23861</v>
      </c>
      <c r="J1938" s="886" t="s">
        <v>19895</v>
      </c>
      <c r="K1938" s="921">
        <v>1</v>
      </c>
      <c r="L1938" s="921" t="s">
        <v>23695</v>
      </c>
      <c r="M1938" s="802">
        <v>18000</v>
      </c>
      <c r="N1938" s="921">
        <v>1</v>
      </c>
      <c r="O1938" s="922">
        <v>6</v>
      </c>
      <c r="P1938" s="802">
        <v>9000</v>
      </c>
      <c r="Q1938" s="921" t="s">
        <v>23687</v>
      </c>
      <c r="R1938" s="922">
        <v>12</v>
      </c>
      <c r="S1938" s="1008">
        <v>18000</v>
      </c>
    </row>
    <row r="1939" spans="1:19" s="889" customFormat="1" ht="35" customHeight="1">
      <c r="A1939" s="913" t="s">
        <v>1027</v>
      </c>
      <c r="B1939" s="887" t="s">
        <v>280</v>
      </c>
      <c r="C1939" s="887" t="s">
        <v>115</v>
      </c>
      <c r="D1939" s="887" t="s">
        <v>23725</v>
      </c>
      <c r="E1939" s="342">
        <v>1700</v>
      </c>
      <c r="F1939" s="887" t="s">
        <v>24332</v>
      </c>
      <c r="G1939" s="656" t="s">
        <v>24333</v>
      </c>
      <c r="H1939" s="886" t="s">
        <v>24334</v>
      </c>
      <c r="I1939" s="886" t="s">
        <v>23402</v>
      </c>
      <c r="J1939" s="886" t="s">
        <v>24334</v>
      </c>
      <c r="K1939" s="921">
        <v>1</v>
      </c>
      <c r="L1939" s="921" t="s">
        <v>23695</v>
      </c>
      <c r="M1939" s="802">
        <v>18926.66</v>
      </c>
      <c r="N1939" s="921">
        <v>1</v>
      </c>
      <c r="O1939" s="922">
        <v>6</v>
      </c>
      <c r="P1939" s="802">
        <v>10200</v>
      </c>
      <c r="Q1939" s="921" t="s">
        <v>23687</v>
      </c>
      <c r="R1939" s="922">
        <v>12</v>
      </c>
      <c r="S1939" s="1008">
        <v>20400</v>
      </c>
    </row>
    <row r="1940" spans="1:19" s="889" customFormat="1" ht="35" customHeight="1">
      <c r="A1940" s="913" t="s">
        <v>1027</v>
      </c>
      <c r="B1940" s="887" t="s">
        <v>280</v>
      </c>
      <c r="C1940" s="887" t="s">
        <v>115</v>
      </c>
      <c r="D1940" s="887" t="s">
        <v>23699</v>
      </c>
      <c r="E1940" s="342">
        <v>1700</v>
      </c>
      <c r="F1940" s="887" t="s">
        <v>24335</v>
      </c>
      <c r="G1940" s="656" t="s">
        <v>24336</v>
      </c>
      <c r="H1940" s="886" t="s">
        <v>24337</v>
      </c>
      <c r="I1940" s="886" t="s">
        <v>19764</v>
      </c>
      <c r="J1940" s="886" t="s">
        <v>24337</v>
      </c>
      <c r="K1940" s="921">
        <v>1</v>
      </c>
      <c r="L1940" s="921" t="s">
        <v>23695</v>
      </c>
      <c r="M1940" s="802">
        <v>20400</v>
      </c>
      <c r="N1940" s="921">
        <v>1</v>
      </c>
      <c r="O1940" s="922">
        <v>6</v>
      </c>
      <c r="P1940" s="802">
        <v>10200</v>
      </c>
      <c r="Q1940" s="921" t="s">
        <v>23687</v>
      </c>
      <c r="R1940" s="922">
        <v>12</v>
      </c>
      <c r="S1940" s="1008">
        <v>20400</v>
      </c>
    </row>
    <row r="1941" spans="1:19" s="889" customFormat="1" ht="35" customHeight="1">
      <c r="A1941" s="913" t="s">
        <v>1027</v>
      </c>
      <c r="B1941" s="887" t="s">
        <v>280</v>
      </c>
      <c r="C1941" s="887" t="s">
        <v>115</v>
      </c>
      <c r="D1941" s="887" t="s">
        <v>24004</v>
      </c>
      <c r="E1941" s="342">
        <v>2900</v>
      </c>
      <c r="F1941" s="887" t="s">
        <v>24338</v>
      </c>
      <c r="G1941" s="656" t="s">
        <v>24339</v>
      </c>
      <c r="H1941" s="886" t="s">
        <v>20169</v>
      </c>
      <c r="I1941" s="886" t="s">
        <v>23405</v>
      </c>
      <c r="J1941" s="886" t="s">
        <v>24340</v>
      </c>
      <c r="K1941" s="921">
        <v>1</v>
      </c>
      <c r="L1941" s="921">
        <v>3</v>
      </c>
      <c r="M1941" s="802">
        <v>5993.33</v>
      </c>
      <c r="N1941" s="921">
        <v>2</v>
      </c>
      <c r="O1941" s="922">
        <v>6</v>
      </c>
      <c r="P1941" s="802">
        <v>17400</v>
      </c>
      <c r="Q1941" s="921" t="s">
        <v>23687</v>
      </c>
      <c r="R1941" s="922">
        <v>4</v>
      </c>
      <c r="S1941" s="1008">
        <v>11600</v>
      </c>
    </row>
    <row r="1942" spans="1:19" s="889" customFormat="1" ht="35" customHeight="1">
      <c r="A1942" s="913" t="s">
        <v>1027</v>
      </c>
      <c r="B1942" s="887" t="s">
        <v>280</v>
      </c>
      <c r="C1942" s="887" t="s">
        <v>115</v>
      </c>
      <c r="D1942" s="887" t="s">
        <v>24341</v>
      </c>
      <c r="E1942" s="342">
        <v>1700</v>
      </c>
      <c r="F1942" s="887" t="s">
        <v>24338</v>
      </c>
      <c r="G1942" s="656" t="s">
        <v>24339</v>
      </c>
      <c r="H1942" s="886" t="s">
        <v>20169</v>
      </c>
      <c r="I1942" s="886" t="s">
        <v>23405</v>
      </c>
      <c r="J1942" s="886" t="s">
        <v>24340</v>
      </c>
      <c r="K1942" s="921">
        <v>1</v>
      </c>
      <c r="L1942" s="921">
        <v>2</v>
      </c>
      <c r="M1942" s="802">
        <v>3400</v>
      </c>
      <c r="N1942" s="921"/>
      <c r="O1942" s="922"/>
      <c r="P1942" s="802">
        <v>0</v>
      </c>
      <c r="Q1942" s="921"/>
      <c r="R1942" s="922"/>
      <c r="S1942" s="1008">
        <v>0</v>
      </c>
    </row>
    <row r="1943" spans="1:19" s="889" customFormat="1" ht="35" customHeight="1">
      <c r="A1943" s="913" t="s">
        <v>1027</v>
      </c>
      <c r="B1943" s="887" t="s">
        <v>280</v>
      </c>
      <c r="C1943" s="887" t="s">
        <v>115</v>
      </c>
      <c r="D1943" s="887" t="s">
        <v>23758</v>
      </c>
      <c r="E1943" s="342">
        <v>1600</v>
      </c>
      <c r="F1943" s="887" t="s">
        <v>24342</v>
      </c>
      <c r="G1943" s="656" t="s">
        <v>24343</v>
      </c>
      <c r="H1943" s="886" t="s">
        <v>24344</v>
      </c>
      <c r="I1943" s="886" t="s">
        <v>19773</v>
      </c>
      <c r="J1943" s="886" t="s">
        <v>19895</v>
      </c>
      <c r="K1943" s="921">
        <v>1</v>
      </c>
      <c r="L1943" s="921" t="s">
        <v>23695</v>
      </c>
      <c r="M1943" s="802">
        <v>19200</v>
      </c>
      <c r="N1943" s="921">
        <v>1</v>
      </c>
      <c r="O1943" s="922">
        <v>6</v>
      </c>
      <c r="P1943" s="802">
        <v>9600</v>
      </c>
      <c r="Q1943" s="921" t="s">
        <v>23687</v>
      </c>
      <c r="R1943" s="922">
        <v>12</v>
      </c>
      <c r="S1943" s="1008">
        <v>19200</v>
      </c>
    </row>
    <row r="1944" spans="1:19" s="889" customFormat="1" ht="35" customHeight="1">
      <c r="A1944" s="913" t="s">
        <v>1027</v>
      </c>
      <c r="B1944" s="887" t="s">
        <v>280</v>
      </c>
      <c r="C1944" s="887" t="s">
        <v>115</v>
      </c>
      <c r="D1944" s="887" t="s">
        <v>24345</v>
      </c>
      <c r="E1944" s="342">
        <v>3900</v>
      </c>
      <c r="F1944" s="887" t="s">
        <v>24346</v>
      </c>
      <c r="G1944" s="656" t="s">
        <v>24347</v>
      </c>
      <c r="H1944" s="886" t="s">
        <v>23770</v>
      </c>
      <c r="I1944" s="886" t="s">
        <v>19773</v>
      </c>
      <c r="J1944" s="886" t="s">
        <v>20169</v>
      </c>
      <c r="K1944" s="921">
        <v>1</v>
      </c>
      <c r="L1944" s="921">
        <v>12</v>
      </c>
      <c r="M1944" s="802">
        <v>46800</v>
      </c>
      <c r="N1944" s="921">
        <v>1</v>
      </c>
      <c r="O1944" s="922">
        <v>6</v>
      </c>
      <c r="P1944" s="802">
        <v>23400</v>
      </c>
      <c r="Q1944" s="921" t="s">
        <v>23687</v>
      </c>
      <c r="R1944" s="922">
        <v>12</v>
      </c>
      <c r="S1944" s="1008">
        <v>46800</v>
      </c>
    </row>
    <row r="1945" spans="1:19" s="889" customFormat="1" ht="35" customHeight="1">
      <c r="A1945" s="913" t="s">
        <v>1027</v>
      </c>
      <c r="B1945" s="887" t="s">
        <v>280</v>
      </c>
      <c r="C1945" s="887" t="s">
        <v>115</v>
      </c>
      <c r="D1945" s="887" t="s">
        <v>24348</v>
      </c>
      <c r="E1945" s="342">
        <v>1850</v>
      </c>
      <c r="F1945" s="887" t="s">
        <v>24349</v>
      </c>
      <c r="G1945" s="656" t="s">
        <v>24350</v>
      </c>
      <c r="H1945" s="886" t="s">
        <v>23779</v>
      </c>
      <c r="I1945" s="886" t="s">
        <v>19764</v>
      </c>
      <c r="J1945" s="886" t="s">
        <v>23779</v>
      </c>
      <c r="K1945" s="921">
        <v>1</v>
      </c>
      <c r="L1945" s="921" t="s">
        <v>23695</v>
      </c>
      <c r="M1945" s="802">
        <v>22200</v>
      </c>
      <c r="N1945" s="921">
        <v>1</v>
      </c>
      <c r="O1945" s="922">
        <v>6</v>
      </c>
      <c r="P1945" s="802">
        <v>11100</v>
      </c>
      <c r="Q1945" s="921" t="s">
        <v>23687</v>
      </c>
      <c r="R1945" s="922">
        <v>12</v>
      </c>
      <c r="S1945" s="1008">
        <v>22200</v>
      </c>
    </row>
    <row r="1946" spans="1:19" s="889" customFormat="1" ht="35" customHeight="1">
      <c r="A1946" s="913" t="s">
        <v>1027</v>
      </c>
      <c r="B1946" s="887" t="s">
        <v>280</v>
      </c>
      <c r="C1946" s="887" t="s">
        <v>115</v>
      </c>
      <c r="D1946" s="887" t="s">
        <v>24351</v>
      </c>
      <c r="E1946" s="342">
        <v>1800</v>
      </c>
      <c r="F1946" s="887" t="s">
        <v>24352</v>
      </c>
      <c r="G1946" s="656" t="s">
        <v>24353</v>
      </c>
      <c r="H1946" s="886" t="s">
        <v>19895</v>
      </c>
      <c r="I1946" s="886" t="s">
        <v>23386</v>
      </c>
      <c r="J1946" s="886" t="s">
        <v>19895</v>
      </c>
      <c r="K1946" s="921">
        <v>1</v>
      </c>
      <c r="L1946" s="921" t="s">
        <v>23695</v>
      </c>
      <c r="M1946" s="802">
        <v>21600</v>
      </c>
      <c r="N1946" s="921">
        <v>1</v>
      </c>
      <c r="O1946" s="922">
        <v>6</v>
      </c>
      <c r="P1946" s="802">
        <v>10800</v>
      </c>
      <c r="Q1946" s="921" t="s">
        <v>23687</v>
      </c>
      <c r="R1946" s="922">
        <v>12</v>
      </c>
      <c r="S1946" s="1008">
        <v>21600</v>
      </c>
    </row>
    <row r="1947" spans="1:19" s="889" customFormat="1" ht="35" customHeight="1">
      <c r="A1947" s="913" t="s">
        <v>1027</v>
      </c>
      <c r="B1947" s="887" t="s">
        <v>280</v>
      </c>
      <c r="C1947" s="887" t="s">
        <v>115</v>
      </c>
      <c r="D1947" s="887" t="s">
        <v>24354</v>
      </c>
      <c r="E1947" s="342">
        <v>1900</v>
      </c>
      <c r="F1947" s="887" t="s">
        <v>24355</v>
      </c>
      <c r="G1947" s="656" t="s">
        <v>24356</v>
      </c>
      <c r="H1947" s="886" t="s">
        <v>388</v>
      </c>
      <c r="I1947" s="886" t="s">
        <v>388</v>
      </c>
      <c r="J1947" s="886" t="s">
        <v>19829</v>
      </c>
      <c r="K1947" s="921">
        <v>1</v>
      </c>
      <c r="L1947" s="921" t="s">
        <v>23695</v>
      </c>
      <c r="M1947" s="802">
        <v>22800</v>
      </c>
      <c r="N1947" s="921">
        <v>1</v>
      </c>
      <c r="O1947" s="922">
        <v>6</v>
      </c>
      <c r="P1947" s="802">
        <v>11400</v>
      </c>
      <c r="Q1947" s="921" t="s">
        <v>23687</v>
      </c>
      <c r="R1947" s="922">
        <v>12</v>
      </c>
      <c r="S1947" s="1008">
        <v>22800</v>
      </c>
    </row>
    <row r="1948" spans="1:19" s="889" customFormat="1" ht="35" customHeight="1">
      <c r="A1948" s="913" t="s">
        <v>1027</v>
      </c>
      <c r="B1948" s="887" t="s">
        <v>280</v>
      </c>
      <c r="C1948" s="887" t="s">
        <v>115</v>
      </c>
      <c r="D1948" s="887" t="s">
        <v>23722</v>
      </c>
      <c r="E1948" s="342">
        <v>1900</v>
      </c>
      <c r="F1948" s="887" t="s">
        <v>24357</v>
      </c>
      <c r="G1948" s="656" t="s">
        <v>24358</v>
      </c>
      <c r="H1948" s="886" t="s">
        <v>19729</v>
      </c>
      <c r="I1948" s="886" t="s">
        <v>19773</v>
      </c>
      <c r="J1948" s="886" t="s">
        <v>19729</v>
      </c>
      <c r="K1948" s="921">
        <v>1</v>
      </c>
      <c r="L1948" s="921" t="s">
        <v>23695</v>
      </c>
      <c r="M1948" s="802">
        <v>22800</v>
      </c>
      <c r="N1948" s="921">
        <v>1</v>
      </c>
      <c r="O1948" s="922">
        <v>6</v>
      </c>
      <c r="P1948" s="802">
        <v>11400</v>
      </c>
      <c r="Q1948" s="921" t="s">
        <v>23687</v>
      </c>
      <c r="R1948" s="922">
        <v>12</v>
      </c>
      <c r="S1948" s="1008">
        <v>22800</v>
      </c>
    </row>
    <row r="1949" spans="1:19" s="889" customFormat="1" ht="35" customHeight="1">
      <c r="A1949" s="913" t="s">
        <v>1027</v>
      </c>
      <c r="B1949" s="887" t="s">
        <v>280</v>
      </c>
      <c r="C1949" s="887" t="s">
        <v>115</v>
      </c>
      <c r="D1949" s="887" t="s">
        <v>24359</v>
      </c>
      <c r="E1949" s="342">
        <v>3100</v>
      </c>
      <c r="F1949" s="887" t="s">
        <v>24360</v>
      </c>
      <c r="G1949" s="656" t="s">
        <v>24361</v>
      </c>
      <c r="H1949" s="886" t="s">
        <v>19747</v>
      </c>
      <c r="I1949" s="886" t="s">
        <v>19773</v>
      </c>
      <c r="J1949" s="886" t="s">
        <v>24362</v>
      </c>
      <c r="K1949" s="921">
        <v>1</v>
      </c>
      <c r="L1949" s="921">
        <v>12</v>
      </c>
      <c r="M1949" s="802">
        <v>37200</v>
      </c>
      <c r="N1949" s="921">
        <v>1</v>
      </c>
      <c r="O1949" s="922">
        <v>6</v>
      </c>
      <c r="P1949" s="802">
        <v>18600</v>
      </c>
      <c r="Q1949" s="921" t="s">
        <v>23687</v>
      </c>
      <c r="R1949" s="922">
        <v>12</v>
      </c>
      <c r="S1949" s="1008">
        <v>37200</v>
      </c>
    </row>
    <row r="1950" spans="1:19" s="889" customFormat="1" ht="35" customHeight="1">
      <c r="A1950" s="913" t="s">
        <v>1027</v>
      </c>
      <c r="B1950" s="887" t="s">
        <v>280</v>
      </c>
      <c r="C1950" s="887" t="s">
        <v>115</v>
      </c>
      <c r="D1950" s="887" t="s">
        <v>23880</v>
      </c>
      <c r="E1950" s="342">
        <v>1600</v>
      </c>
      <c r="F1950" s="887" t="s">
        <v>24363</v>
      </c>
      <c r="G1950" s="656" t="s">
        <v>24364</v>
      </c>
      <c r="H1950" s="886" t="s">
        <v>19988</v>
      </c>
      <c r="I1950" s="886" t="s">
        <v>19773</v>
      </c>
      <c r="J1950" s="886" t="s">
        <v>19862</v>
      </c>
      <c r="K1950" s="921">
        <v>1</v>
      </c>
      <c r="L1950" s="921" t="s">
        <v>23695</v>
      </c>
      <c r="M1950" s="802">
        <v>19200</v>
      </c>
      <c r="N1950" s="921">
        <v>1</v>
      </c>
      <c r="O1950" s="922">
        <v>6</v>
      </c>
      <c r="P1950" s="802">
        <v>9600</v>
      </c>
      <c r="Q1950" s="921" t="s">
        <v>23687</v>
      </c>
      <c r="R1950" s="922">
        <v>12</v>
      </c>
      <c r="S1950" s="1008">
        <v>19200</v>
      </c>
    </row>
    <row r="1951" spans="1:19" s="889" customFormat="1" ht="35" customHeight="1">
      <c r="A1951" s="913" t="s">
        <v>1027</v>
      </c>
      <c r="B1951" s="887" t="s">
        <v>280</v>
      </c>
      <c r="C1951" s="887" t="s">
        <v>115</v>
      </c>
      <c r="D1951" s="887" t="s">
        <v>23699</v>
      </c>
      <c r="E1951" s="342">
        <v>1700</v>
      </c>
      <c r="F1951" s="887" t="s">
        <v>24365</v>
      </c>
      <c r="G1951" s="656" t="s">
        <v>24366</v>
      </c>
      <c r="H1951" s="886" t="s">
        <v>23753</v>
      </c>
      <c r="I1951" s="886" t="s">
        <v>20536</v>
      </c>
      <c r="J1951" s="886" t="s">
        <v>24367</v>
      </c>
      <c r="K1951" s="921">
        <v>1</v>
      </c>
      <c r="L1951" s="921" t="s">
        <v>23695</v>
      </c>
      <c r="M1951" s="802">
        <v>20400</v>
      </c>
      <c r="N1951" s="921">
        <v>1</v>
      </c>
      <c r="O1951" s="922">
        <v>6</v>
      </c>
      <c r="P1951" s="802">
        <v>10200</v>
      </c>
      <c r="Q1951" s="921" t="s">
        <v>23687</v>
      </c>
      <c r="R1951" s="922">
        <v>12</v>
      </c>
      <c r="S1951" s="1008">
        <v>20400</v>
      </c>
    </row>
    <row r="1952" spans="1:19" s="889" customFormat="1" ht="35" customHeight="1">
      <c r="A1952" s="913" t="s">
        <v>1027</v>
      </c>
      <c r="B1952" s="887" t="s">
        <v>280</v>
      </c>
      <c r="C1952" s="887" t="s">
        <v>115</v>
      </c>
      <c r="D1952" s="887" t="s">
        <v>24368</v>
      </c>
      <c r="E1952" s="342">
        <v>2500</v>
      </c>
      <c r="F1952" s="887" t="s">
        <v>24369</v>
      </c>
      <c r="G1952" s="656" t="s">
        <v>24370</v>
      </c>
      <c r="H1952" s="886" t="s">
        <v>23842</v>
      </c>
      <c r="I1952" s="886" t="s">
        <v>19764</v>
      </c>
      <c r="J1952" s="886" t="s">
        <v>24371</v>
      </c>
      <c r="K1952" s="921">
        <v>1</v>
      </c>
      <c r="L1952" s="921">
        <v>12</v>
      </c>
      <c r="M1952" s="802">
        <v>30000</v>
      </c>
      <c r="N1952" s="921">
        <v>1</v>
      </c>
      <c r="O1952" s="922">
        <v>6</v>
      </c>
      <c r="P1952" s="802">
        <v>15000</v>
      </c>
      <c r="Q1952" s="921" t="s">
        <v>23687</v>
      </c>
      <c r="R1952" s="922">
        <v>12</v>
      </c>
      <c r="S1952" s="1008">
        <v>30000</v>
      </c>
    </row>
    <row r="1953" spans="1:19" s="889" customFormat="1" ht="35" customHeight="1">
      <c r="A1953" s="913" t="s">
        <v>1027</v>
      </c>
      <c r="B1953" s="887" t="s">
        <v>280</v>
      </c>
      <c r="C1953" s="887" t="s">
        <v>115</v>
      </c>
      <c r="D1953" s="887" t="s">
        <v>23706</v>
      </c>
      <c r="E1953" s="342">
        <v>2200</v>
      </c>
      <c r="F1953" s="887" t="s">
        <v>24372</v>
      </c>
      <c r="G1953" s="656" t="s">
        <v>24373</v>
      </c>
      <c r="H1953" s="886" t="s">
        <v>19880</v>
      </c>
      <c r="I1953" s="886" t="s">
        <v>19764</v>
      </c>
      <c r="J1953" s="886" t="s">
        <v>23794</v>
      </c>
      <c r="K1953" s="921">
        <v>1</v>
      </c>
      <c r="L1953" s="921">
        <v>12</v>
      </c>
      <c r="M1953" s="802">
        <v>26400</v>
      </c>
      <c r="N1953" s="921">
        <v>1</v>
      </c>
      <c r="O1953" s="922">
        <v>6</v>
      </c>
      <c r="P1953" s="802">
        <v>13200</v>
      </c>
      <c r="Q1953" s="921" t="s">
        <v>23687</v>
      </c>
      <c r="R1953" s="922">
        <v>12</v>
      </c>
      <c r="S1953" s="1008">
        <v>26400</v>
      </c>
    </row>
    <row r="1954" spans="1:19" s="889" customFormat="1" ht="35" customHeight="1">
      <c r="A1954" s="913" t="s">
        <v>1027</v>
      </c>
      <c r="B1954" s="887" t="s">
        <v>280</v>
      </c>
      <c r="C1954" s="887" t="s">
        <v>115</v>
      </c>
      <c r="D1954" s="887" t="s">
        <v>23715</v>
      </c>
      <c r="E1954" s="342">
        <v>1900</v>
      </c>
      <c r="F1954" s="887" t="s">
        <v>24374</v>
      </c>
      <c r="G1954" s="656" t="s">
        <v>24375</v>
      </c>
      <c r="H1954" s="886" t="s">
        <v>24376</v>
      </c>
      <c r="I1954" s="886" t="s">
        <v>19773</v>
      </c>
      <c r="J1954" s="886" t="s">
        <v>24376</v>
      </c>
      <c r="K1954" s="921">
        <v>1</v>
      </c>
      <c r="L1954" s="921">
        <v>8</v>
      </c>
      <c r="M1954" s="802">
        <v>14313.33</v>
      </c>
      <c r="N1954" s="921"/>
      <c r="O1954" s="922"/>
      <c r="P1954" s="802">
        <v>0</v>
      </c>
      <c r="Q1954" s="921"/>
      <c r="R1954" s="922"/>
      <c r="S1954" s="1008">
        <v>0</v>
      </c>
    </row>
    <row r="1955" spans="1:19" s="889" customFormat="1" ht="35" customHeight="1">
      <c r="A1955" s="913" t="s">
        <v>1027</v>
      </c>
      <c r="B1955" s="887" t="s">
        <v>280</v>
      </c>
      <c r="C1955" s="887" t="s">
        <v>115</v>
      </c>
      <c r="D1955" s="887" t="s">
        <v>24377</v>
      </c>
      <c r="E1955" s="342">
        <v>6000</v>
      </c>
      <c r="F1955" s="887" t="s">
        <v>24378</v>
      </c>
      <c r="G1955" s="656" t="s">
        <v>24379</v>
      </c>
      <c r="H1955" s="886" t="s">
        <v>19791</v>
      </c>
      <c r="I1955" s="886" t="s">
        <v>19773</v>
      </c>
      <c r="J1955" s="886" t="s">
        <v>19790</v>
      </c>
      <c r="K1955" s="921">
        <v>1</v>
      </c>
      <c r="L1955" s="921">
        <v>12</v>
      </c>
      <c r="M1955" s="802">
        <v>72000</v>
      </c>
      <c r="N1955" s="921">
        <v>1</v>
      </c>
      <c r="O1955" s="922">
        <v>6</v>
      </c>
      <c r="P1955" s="802">
        <v>36000</v>
      </c>
      <c r="Q1955" s="921" t="s">
        <v>23687</v>
      </c>
      <c r="R1955" s="922">
        <v>12</v>
      </c>
      <c r="S1955" s="1008">
        <v>72000</v>
      </c>
    </row>
    <row r="1956" spans="1:19" s="889" customFormat="1" ht="35" customHeight="1">
      <c r="A1956" s="913" t="s">
        <v>1027</v>
      </c>
      <c r="B1956" s="887" t="s">
        <v>280</v>
      </c>
      <c r="C1956" s="887" t="s">
        <v>115</v>
      </c>
      <c r="D1956" s="887" t="s">
        <v>23818</v>
      </c>
      <c r="E1956" s="342">
        <v>1750</v>
      </c>
      <c r="F1956" s="887" t="s">
        <v>24380</v>
      </c>
      <c r="G1956" s="656" t="s">
        <v>24381</v>
      </c>
      <c r="H1956" s="886" t="s">
        <v>24382</v>
      </c>
      <c r="I1956" s="886" t="s">
        <v>19773</v>
      </c>
      <c r="J1956" s="886" t="s">
        <v>23809</v>
      </c>
      <c r="K1956" s="921">
        <v>1</v>
      </c>
      <c r="L1956" s="921" t="s">
        <v>23695</v>
      </c>
      <c r="M1956" s="802">
        <v>21000</v>
      </c>
      <c r="N1956" s="921">
        <v>1</v>
      </c>
      <c r="O1956" s="922">
        <v>6</v>
      </c>
      <c r="P1956" s="802">
        <v>10500</v>
      </c>
      <c r="Q1956" s="921" t="s">
        <v>23687</v>
      </c>
      <c r="R1956" s="922">
        <v>12</v>
      </c>
      <c r="S1956" s="1008">
        <v>21000</v>
      </c>
    </row>
    <row r="1957" spans="1:19" s="889" customFormat="1" ht="35" customHeight="1">
      <c r="A1957" s="913" t="s">
        <v>1027</v>
      </c>
      <c r="B1957" s="887" t="s">
        <v>280</v>
      </c>
      <c r="C1957" s="887" t="s">
        <v>115</v>
      </c>
      <c r="D1957" s="887" t="s">
        <v>23818</v>
      </c>
      <c r="E1957" s="342">
        <v>1750</v>
      </c>
      <c r="F1957" s="887" t="s">
        <v>24383</v>
      </c>
      <c r="G1957" s="656" t="s">
        <v>24384</v>
      </c>
      <c r="H1957" s="886" t="s">
        <v>24385</v>
      </c>
      <c r="I1957" s="886" t="s">
        <v>19773</v>
      </c>
      <c r="J1957" s="886" t="s">
        <v>20978</v>
      </c>
      <c r="K1957" s="921">
        <v>1</v>
      </c>
      <c r="L1957" s="921" t="s">
        <v>23695</v>
      </c>
      <c r="M1957" s="802">
        <v>21000</v>
      </c>
      <c r="N1957" s="921">
        <v>1</v>
      </c>
      <c r="O1957" s="922">
        <v>6</v>
      </c>
      <c r="P1957" s="802">
        <v>4900</v>
      </c>
      <c r="Q1957" s="921" t="s">
        <v>23687</v>
      </c>
      <c r="R1957" s="922">
        <v>12</v>
      </c>
      <c r="S1957" s="1008">
        <v>21000</v>
      </c>
    </row>
    <row r="1958" spans="1:19" s="889" customFormat="1" ht="35" customHeight="1">
      <c r="A1958" s="913" t="s">
        <v>1027</v>
      </c>
      <c r="B1958" s="887" t="s">
        <v>280</v>
      </c>
      <c r="C1958" s="887" t="s">
        <v>115</v>
      </c>
      <c r="D1958" s="887" t="s">
        <v>24386</v>
      </c>
      <c r="E1958" s="342">
        <v>2500</v>
      </c>
      <c r="F1958" s="887" t="s">
        <v>24387</v>
      </c>
      <c r="G1958" s="656" t="s">
        <v>24388</v>
      </c>
      <c r="H1958" s="886" t="s">
        <v>23927</v>
      </c>
      <c r="I1958" s="886" t="s">
        <v>19764</v>
      </c>
      <c r="J1958" s="886" t="s">
        <v>23927</v>
      </c>
      <c r="K1958" s="921">
        <v>1</v>
      </c>
      <c r="L1958" s="921">
        <v>8</v>
      </c>
      <c r="M1958" s="802">
        <v>18916.66</v>
      </c>
      <c r="N1958" s="921">
        <v>2</v>
      </c>
      <c r="O1958" s="922">
        <v>6</v>
      </c>
      <c r="P1958" s="802">
        <v>15000</v>
      </c>
      <c r="Q1958" s="921" t="s">
        <v>23687</v>
      </c>
      <c r="R1958" s="922">
        <v>12</v>
      </c>
      <c r="S1958" s="1008">
        <v>10000</v>
      </c>
    </row>
    <row r="1959" spans="1:19" s="889" customFormat="1" ht="35" customHeight="1">
      <c r="A1959" s="913" t="s">
        <v>1027</v>
      </c>
      <c r="B1959" s="887" t="s">
        <v>280</v>
      </c>
      <c r="C1959" s="887" t="s">
        <v>115</v>
      </c>
      <c r="D1959" s="887" t="s">
        <v>23725</v>
      </c>
      <c r="E1959" s="342">
        <v>1700</v>
      </c>
      <c r="F1959" s="887" t="s">
        <v>24389</v>
      </c>
      <c r="G1959" s="656" t="s">
        <v>24390</v>
      </c>
      <c r="H1959" s="886" t="s">
        <v>23904</v>
      </c>
      <c r="I1959" s="886" t="s">
        <v>19773</v>
      </c>
      <c r="J1959" s="886" t="s">
        <v>23904</v>
      </c>
      <c r="K1959" s="921">
        <v>1</v>
      </c>
      <c r="L1959" s="921" t="s">
        <v>23695</v>
      </c>
      <c r="M1959" s="802">
        <v>20400</v>
      </c>
      <c r="N1959" s="921">
        <v>1</v>
      </c>
      <c r="O1959" s="922">
        <v>5</v>
      </c>
      <c r="P1959" s="802">
        <v>8500</v>
      </c>
      <c r="Q1959" s="921"/>
      <c r="R1959" s="922"/>
      <c r="S1959" s="1008">
        <v>0</v>
      </c>
    </row>
    <row r="1960" spans="1:19" s="889" customFormat="1" ht="35" customHeight="1">
      <c r="A1960" s="913" t="s">
        <v>1027</v>
      </c>
      <c r="B1960" s="887" t="s">
        <v>280</v>
      </c>
      <c r="C1960" s="887" t="s">
        <v>115</v>
      </c>
      <c r="D1960" s="887" t="s">
        <v>23725</v>
      </c>
      <c r="E1960" s="342">
        <v>1700</v>
      </c>
      <c r="F1960" s="887" t="s">
        <v>24391</v>
      </c>
      <c r="G1960" s="656" t="s">
        <v>24392</v>
      </c>
      <c r="H1960" s="886" t="s">
        <v>21466</v>
      </c>
      <c r="I1960" s="886" t="s">
        <v>19764</v>
      </c>
      <c r="J1960" s="886" t="s">
        <v>21466</v>
      </c>
      <c r="K1960" s="921">
        <v>1</v>
      </c>
      <c r="L1960" s="921" t="s">
        <v>23695</v>
      </c>
      <c r="M1960" s="802">
        <v>20400</v>
      </c>
      <c r="N1960" s="921">
        <v>1</v>
      </c>
      <c r="O1960" s="922">
        <v>6</v>
      </c>
      <c r="P1960" s="802">
        <v>10200</v>
      </c>
      <c r="Q1960" s="921" t="s">
        <v>23687</v>
      </c>
      <c r="R1960" s="922">
        <v>12</v>
      </c>
      <c r="S1960" s="1008">
        <v>20400</v>
      </c>
    </row>
    <row r="1961" spans="1:19" s="889" customFormat="1" ht="35" customHeight="1">
      <c r="A1961" s="913" t="s">
        <v>1027</v>
      </c>
      <c r="B1961" s="887" t="s">
        <v>280</v>
      </c>
      <c r="C1961" s="887" t="s">
        <v>115</v>
      </c>
      <c r="D1961" s="887" t="s">
        <v>23865</v>
      </c>
      <c r="E1961" s="342">
        <v>1850</v>
      </c>
      <c r="F1961" s="887" t="s">
        <v>24393</v>
      </c>
      <c r="G1961" s="656" t="s">
        <v>24394</v>
      </c>
      <c r="H1961" s="886" t="s">
        <v>388</v>
      </c>
      <c r="I1961" s="886" t="s">
        <v>388</v>
      </c>
      <c r="J1961" s="886" t="s">
        <v>19829</v>
      </c>
      <c r="K1961" s="921">
        <v>1</v>
      </c>
      <c r="L1961" s="921" t="s">
        <v>23695</v>
      </c>
      <c r="M1961" s="802">
        <v>22200</v>
      </c>
      <c r="N1961" s="921">
        <v>1</v>
      </c>
      <c r="O1961" s="922">
        <v>6</v>
      </c>
      <c r="P1961" s="802">
        <v>11100</v>
      </c>
      <c r="Q1961" s="921" t="s">
        <v>23687</v>
      </c>
      <c r="R1961" s="922">
        <v>12</v>
      </c>
      <c r="S1961" s="1008">
        <v>22200</v>
      </c>
    </row>
    <row r="1962" spans="1:19" s="889" customFormat="1" ht="35" customHeight="1">
      <c r="A1962" s="913" t="s">
        <v>1027</v>
      </c>
      <c r="B1962" s="887" t="s">
        <v>280</v>
      </c>
      <c r="C1962" s="887" t="s">
        <v>115</v>
      </c>
      <c r="D1962" s="887" t="s">
        <v>24395</v>
      </c>
      <c r="E1962" s="342">
        <v>1900</v>
      </c>
      <c r="F1962" s="887" t="s">
        <v>24396</v>
      </c>
      <c r="G1962" s="656" t="s">
        <v>24397</v>
      </c>
      <c r="H1962" s="886" t="s">
        <v>388</v>
      </c>
      <c r="I1962" s="886" t="s">
        <v>388</v>
      </c>
      <c r="J1962" s="886" t="s">
        <v>19829</v>
      </c>
      <c r="K1962" s="921">
        <v>1</v>
      </c>
      <c r="L1962" s="921">
        <v>8</v>
      </c>
      <c r="M1962" s="802">
        <v>12540</v>
      </c>
      <c r="N1962" s="921"/>
      <c r="O1962" s="922"/>
      <c r="P1962" s="802">
        <v>0</v>
      </c>
      <c r="Q1962" s="921"/>
      <c r="R1962" s="922"/>
      <c r="S1962" s="1008">
        <v>0</v>
      </c>
    </row>
    <row r="1963" spans="1:19" s="889" customFormat="1" ht="35" customHeight="1">
      <c r="A1963" s="913" t="s">
        <v>1027</v>
      </c>
      <c r="B1963" s="887" t="s">
        <v>280</v>
      </c>
      <c r="C1963" s="887" t="s">
        <v>115</v>
      </c>
      <c r="D1963" s="887" t="s">
        <v>24139</v>
      </c>
      <c r="E1963" s="342">
        <v>1500</v>
      </c>
      <c r="F1963" s="887" t="s">
        <v>24398</v>
      </c>
      <c r="G1963" s="656" t="s">
        <v>24399</v>
      </c>
      <c r="H1963" s="886" t="s">
        <v>388</v>
      </c>
      <c r="I1963" s="886" t="s">
        <v>388</v>
      </c>
      <c r="J1963" s="886" t="s">
        <v>19829</v>
      </c>
      <c r="K1963" s="921">
        <v>1</v>
      </c>
      <c r="L1963" s="921" t="s">
        <v>23695</v>
      </c>
      <c r="M1963" s="802">
        <v>18000</v>
      </c>
      <c r="N1963" s="921">
        <v>1</v>
      </c>
      <c r="O1963" s="922">
        <v>6</v>
      </c>
      <c r="P1963" s="802">
        <v>9000</v>
      </c>
      <c r="Q1963" s="921" t="s">
        <v>23687</v>
      </c>
      <c r="R1963" s="922">
        <v>12</v>
      </c>
      <c r="S1963" s="1008">
        <v>18000</v>
      </c>
    </row>
    <row r="1964" spans="1:19" s="889" customFormat="1" ht="35" customHeight="1">
      <c r="A1964" s="913" t="s">
        <v>1027</v>
      </c>
      <c r="B1964" s="887" t="s">
        <v>280</v>
      </c>
      <c r="C1964" s="887" t="s">
        <v>115</v>
      </c>
      <c r="D1964" s="887" t="s">
        <v>24400</v>
      </c>
      <c r="E1964" s="342">
        <v>3000</v>
      </c>
      <c r="F1964" s="887" t="s">
        <v>24401</v>
      </c>
      <c r="G1964" s="656" t="s">
        <v>24402</v>
      </c>
      <c r="H1964" s="886" t="s">
        <v>24403</v>
      </c>
      <c r="I1964" s="886" t="s">
        <v>19773</v>
      </c>
      <c r="J1964" s="886" t="s">
        <v>24404</v>
      </c>
      <c r="K1964" s="921">
        <v>1</v>
      </c>
      <c r="L1964" s="921" t="s">
        <v>23695</v>
      </c>
      <c r="M1964" s="802">
        <v>27300</v>
      </c>
      <c r="N1964" s="921">
        <v>1</v>
      </c>
      <c r="O1964" s="922">
        <v>6</v>
      </c>
      <c r="P1964" s="802">
        <v>18000</v>
      </c>
      <c r="Q1964" s="921" t="s">
        <v>23687</v>
      </c>
      <c r="R1964" s="922">
        <v>12</v>
      </c>
      <c r="S1964" s="1008">
        <v>36000</v>
      </c>
    </row>
    <row r="1965" spans="1:19" s="889" customFormat="1" ht="35" customHeight="1">
      <c r="A1965" s="913" t="s">
        <v>1027</v>
      </c>
      <c r="B1965" s="887" t="s">
        <v>280</v>
      </c>
      <c r="C1965" s="887" t="s">
        <v>115</v>
      </c>
      <c r="D1965" s="887" t="s">
        <v>23805</v>
      </c>
      <c r="E1965" s="342">
        <v>1600</v>
      </c>
      <c r="F1965" s="887" t="s">
        <v>24405</v>
      </c>
      <c r="G1965" s="656" t="s">
        <v>24406</v>
      </c>
      <c r="H1965" s="886" t="s">
        <v>388</v>
      </c>
      <c r="I1965" s="886" t="s">
        <v>388</v>
      </c>
      <c r="J1965" s="886" t="s">
        <v>19829</v>
      </c>
      <c r="K1965" s="921">
        <v>1</v>
      </c>
      <c r="L1965" s="921" t="s">
        <v>23695</v>
      </c>
      <c r="M1965" s="802">
        <v>19200</v>
      </c>
      <c r="N1965" s="921">
        <v>1</v>
      </c>
      <c r="O1965" s="922">
        <v>6</v>
      </c>
      <c r="P1965" s="802">
        <v>9600</v>
      </c>
      <c r="Q1965" s="921" t="s">
        <v>23687</v>
      </c>
      <c r="R1965" s="922">
        <v>12</v>
      </c>
      <c r="S1965" s="1008">
        <v>19200</v>
      </c>
    </row>
    <row r="1966" spans="1:19" s="889" customFormat="1" ht="35" customHeight="1">
      <c r="A1966" s="913" t="s">
        <v>1027</v>
      </c>
      <c r="B1966" s="887" t="s">
        <v>280</v>
      </c>
      <c r="C1966" s="887" t="s">
        <v>115</v>
      </c>
      <c r="D1966" s="887" t="s">
        <v>24407</v>
      </c>
      <c r="E1966" s="342">
        <v>2100</v>
      </c>
      <c r="F1966" s="887" t="s">
        <v>24408</v>
      </c>
      <c r="G1966" s="656" t="s">
        <v>24409</v>
      </c>
      <c r="H1966" s="886" t="s">
        <v>19729</v>
      </c>
      <c r="I1966" s="886" t="s">
        <v>19764</v>
      </c>
      <c r="J1966" s="886" t="s">
        <v>19729</v>
      </c>
      <c r="K1966" s="921">
        <v>1</v>
      </c>
      <c r="L1966" s="921">
        <v>8</v>
      </c>
      <c r="M1966" s="802">
        <v>16100</v>
      </c>
      <c r="N1966" s="921">
        <v>2</v>
      </c>
      <c r="O1966" s="922">
        <v>6</v>
      </c>
      <c r="P1966" s="802">
        <v>12600</v>
      </c>
      <c r="Q1966" s="921" t="s">
        <v>23687</v>
      </c>
      <c r="R1966" s="922">
        <v>12</v>
      </c>
      <c r="S1966" s="1008">
        <v>8400</v>
      </c>
    </row>
    <row r="1967" spans="1:19" s="889" customFormat="1" ht="35" customHeight="1">
      <c r="A1967" s="913" t="s">
        <v>1027</v>
      </c>
      <c r="B1967" s="887" t="s">
        <v>280</v>
      </c>
      <c r="C1967" s="887" t="s">
        <v>115</v>
      </c>
      <c r="D1967" s="887" t="s">
        <v>23699</v>
      </c>
      <c r="E1967" s="342">
        <v>1700</v>
      </c>
      <c r="F1967" s="887" t="s">
        <v>24410</v>
      </c>
      <c r="G1967" s="656" t="s">
        <v>24411</v>
      </c>
      <c r="H1967" s="886" t="s">
        <v>19858</v>
      </c>
      <c r="I1967" s="886" t="s">
        <v>23732</v>
      </c>
      <c r="J1967" s="886" t="s">
        <v>19858</v>
      </c>
      <c r="K1967" s="921">
        <v>1</v>
      </c>
      <c r="L1967" s="921" t="s">
        <v>23695</v>
      </c>
      <c r="M1967" s="802">
        <v>20400</v>
      </c>
      <c r="N1967" s="921">
        <v>1</v>
      </c>
      <c r="O1967" s="922">
        <v>6</v>
      </c>
      <c r="P1967" s="802">
        <v>10200</v>
      </c>
      <c r="Q1967" s="921" t="s">
        <v>23687</v>
      </c>
      <c r="R1967" s="922">
        <v>12</v>
      </c>
      <c r="S1967" s="1008">
        <v>20400</v>
      </c>
    </row>
    <row r="1968" spans="1:19" s="889" customFormat="1" ht="35" customHeight="1">
      <c r="A1968" s="913" t="s">
        <v>1027</v>
      </c>
      <c r="B1968" s="887" t="s">
        <v>280</v>
      </c>
      <c r="C1968" s="887" t="s">
        <v>115</v>
      </c>
      <c r="D1968" s="887" t="s">
        <v>24412</v>
      </c>
      <c r="E1968" s="342">
        <v>6000</v>
      </c>
      <c r="F1968" s="887" t="s">
        <v>24413</v>
      </c>
      <c r="G1968" s="656" t="s">
        <v>24414</v>
      </c>
      <c r="H1968" s="886" t="s">
        <v>23939</v>
      </c>
      <c r="I1968" s="886" t="s">
        <v>19773</v>
      </c>
      <c r="J1968" s="886" t="s">
        <v>23829</v>
      </c>
      <c r="K1968" s="921">
        <v>1</v>
      </c>
      <c r="L1968" s="921">
        <v>12</v>
      </c>
      <c r="M1968" s="802">
        <v>72000</v>
      </c>
      <c r="N1968" s="921">
        <v>1</v>
      </c>
      <c r="O1968" s="922">
        <v>6</v>
      </c>
      <c r="P1968" s="802">
        <v>36000</v>
      </c>
      <c r="Q1968" s="921" t="s">
        <v>23687</v>
      </c>
      <c r="R1968" s="922">
        <v>12</v>
      </c>
      <c r="S1968" s="1008">
        <v>72000</v>
      </c>
    </row>
    <row r="1969" spans="1:19" s="889" customFormat="1" ht="35" customHeight="1">
      <c r="A1969" s="913" t="s">
        <v>1027</v>
      </c>
      <c r="B1969" s="887" t="s">
        <v>280</v>
      </c>
      <c r="C1969" s="887" t="s">
        <v>115</v>
      </c>
      <c r="D1969" s="887" t="s">
        <v>24415</v>
      </c>
      <c r="E1969" s="342">
        <v>3500</v>
      </c>
      <c r="F1969" s="887" t="s">
        <v>24416</v>
      </c>
      <c r="G1969" s="656" t="s">
        <v>24417</v>
      </c>
      <c r="H1969" s="886" t="s">
        <v>23714</v>
      </c>
      <c r="I1969" s="886" t="s">
        <v>19764</v>
      </c>
      <c r="J1969" s="886" t="s">
        <v>23714</v>
      </c>
      <c r="K1969" s="921">
        <v>1</v>
      </c>
      <c r="L1969" s="921">
        <v>12</v>
      </c>
      <c r="M1969" s="802">
        <v>42000</v>
      </c>
      <c r="N1969" s="921">
        <v>1</v>
      </c>
      <c r="O1969" s="922">
        <v>6</v>
      </c>
      <c r="P1969" s="802">
        <v>21000</v>
      </c>
      <c r="Q1969" s="921" t="s">
        <v>23687</v>
      </c>
      <c r="R1969" s="922">
        <v>12</v>
      </c>
      <c r="S1969" s="1008">
        <v>42000</v>
      </c>
    </row>
    <row r="1970" spans="1:19" s="889" customFormat="1" ht="35" customHeight="1">
      <c r="A1970" s="913" t="s">
        <v>1027</v>
      </c>
      <c r="B1970" s="887" t="s">
        <v>280</v>
      </c>
      <c r="C1970" s="887" t="s">
        <v>115</v>
      </c>
      <c r="D1970" s="887" t="s">
        <v>23725</v>
      </c>
      <c r="E1970" s="342">
        <v>1700</v>
      </c>
      <c r="F1970" s="887" t="s">
        <v>24418</v>
      </c>
      <c r="G1970" s="656" t="s">
        <v>24419</v>
      </c>
      <c r="H1970" s="886" t="s">
        <v>23770</v>
      </c>
      <c r="I1970" s="886" t="s">
        <v>23732</v>
      </c>
      <c r="J1970" s="886" t="s">
        <v>23770</v>
      </c>
      <c r="K1970" s="921">
        <v>1</v>
      </c>
      <c r="L1970" s="921">
        <v>2</v>
      </c>
      <c r="M1970" s="802">
        <v>3343.33</v>
      </c>
      <c r="N1970" s="921">
        <v>2</v>
      </c>
      <c r="O1970" s="922">
        <v>6</v>
      </c>
      <c r="P1970" s="802">
        <v>10200</v>
      </c>
      <c r="Q1970" s="921" t="s">
        <v>23687</v>
      </c>
      <c r="R1970" s="922">
        <v>12</v>
      </c>
      <c r="S1970" s="1008">
        <v>6800</v>
      </c>
    </row>
    <row r="1971" spans="1:19" s="889" customFormat="1" ht="35" customHeight="1">
      <c r="A1971" s="913" t="s">
        <v>1027</v>
      </c>
      <c r="B1971" s="887" t="s">
        <v>280</v>
      </c>
      <c r="C1971" s="887" t="s">
        <v>115</v>
      </c>
      <c r="D1971" s="887" t="s">
        <v>24420</v>
      </c>
      <c r="E1971" s="342">
        <v>1800</v>
      </c>
      <c r="F1971" s="887" t="s">
        <v>24421</v>
      </c>
      <c r="G1971" s="656" t="s">
        <v>24422</v>
      </c>
      <c r="H1971" s="886" t="s">
        <v>24423</v>
      </c>
      <c r="I1971" s="886" t="s">
        <v>19773</v>
      </c>
      <c r="J1971" s="886" t="s">
        <v>24424</v>
      </c>
      <c r="K1971" s="921">
        <v>1</v>
      </c>
      <c r="L1971" s="921" t="s">
        <v>23695</v>
      </c>
      <c r="M1971" s="802">
        <v>21600</v>
      </c>
      <c r="N1971" s="921">
        <v>1</v>
      </c>
      <c r="O1971" s="922">
        <v>6</v>
      </c>
      <c r="P1971" s="802">
        <v>10800</v>
      </c>
      <c r="Q1971" s="921" t="s">
        <v>23687</v>
      </c>
      <c r="R1971" s="922">
        <v>12</v>
      </c>
      <c r="S1971" s="1008">
        <v>21600</v>
      </c>
    </row>
    <row r="1972" spans="1:19" s="889" customFormat="1" ht="35" customHeight="1">
      <c r="A1972" s="913" t="s">
        <v>1027</v>
      </c>
      <c r="B1972" s="887" t="s">
        <v>280</v>
      </c>
      <c r="C1972" s="887" t="s">
        <v>115</v>
      </c>
      <c r="D1972" s="887" t="s">
        <v>24425</v>
      </c>
      <c r="E1972" s="342">
        <v>3100</v>
      </c>
      <c r="F1972" s="887" t="s">
        <v>24426</v>
      </c>
      <c r="G1972" s="656" t="s">
        <v>24427</v>
      </c>
      <c r="H1972" s="886" t="s">
        <v>19708</v>
      </c>
      <c r="I1972" s="886" t="s">
        <v>20536</v>
      </c>
      <c r="J1972" s="886" t="s">
        <v>23825</v>
      </c>
      <c r="K1972" s="921">
        <v>1</v>
      </c>
      <c r="L1972" s="921">
        <v>12</v>
      </c>
      <c r="M1972" s="802">
        <v>37200</v>
      </c>
      <c r="N1972" s="921">
        <v>1</v>
      </c>
      <c r="O1972" s="922">
        <v>6</v>
      </c>
      <c r="P1972" s="802">
        <v>18466.669999999998</v>
      </c>
      <c r="Q1972" s="921" t="s">
        <v>23687</v>
      </c>
      <c r="R1972" s="922">
        <v>12</v>
      </c>
      <c r="S1972" s="1008">
        <v>37200</v>
      </c>
    </row>
    <row r="1973" spans="1:19" s="889" customFormat="1" ht="35" customHeight="1">
      <c r="A1973" s="913" t="s">
        <v>1027</v>
      </c>
      <c r="B1973" s="887" t="s">
        <v>280</v>
      </c>
      <c r="C1973" s="887" t="s">
        <v>115</v>
      </c>
      <c r="D1973" s="887" t="s">
        <v>23699</v>
      </c>
      <c r="E1973" s="342">
        <v>1700</v>
      </c>
      <c r="F1973" s="887" t="s">
        <v>24428</v>
      </c>
      <c r="G1973" s="656" t="s">
        <v>24429</v>
      </c>
      <c r="H1973" s="886" t="s">
        <v>24430</v>
      </c>
      <c r="I1973" s="886" t="s">
        <v>19773</v>
      </c>
      <c r="J1973" s="886" t="s">
        <v>21000</v>
      </c>
      <c r="K1973" s="921">
        <v>1</v>
      </c>
      <c r="L1973" s="921" t="s">
        <v>23695</v>
      </c>
      <c r="M1973" s="802">
        <v>20400</v>
      </c>
      <c r="N1973" s="921">
        <v>1</v>
      </c>
      <c r="O1973" s="922">
        <v>6</v>
      </c>
      <c r="P1973" s="802">
        <v>10200</v>
      </c>
      <c r="Q1973" s="921" t="s">
        <v>23687</v>
      </c>
      <c r="R1973" s="922">
        <v>12</v>
      </c>
      <c r="S1973" s="1008">
        <v>20400</v>
      </c>
    </row>
    <row r="1974" spans="1:19" s="889" customFormat="1" ht="35" customHeight="1">
      <c r="A1974" s="913" t="s">
        <v>1027</v>
      </c>
      <c r="B1974" s="887" t="s">
        <v>280</v>
      </c>
      <c r="C1974" s="887" t="s">
        <v>115</v>
      </c>
      <c r="D1974" s="887" t="s">
        <v>23889</v>
      </c>
      <c r="E1974" s="342">
        <v>1900</v>
      </c>
      <c r="F1974" s="887" t="s">
        <v>24431</v>
      </c>
      <c r="G1974" s="656" t="s">
        <v>24432</v>
      </c>
      <c r="H1974" s="886" t="s">
        <v>24070</v>
      </c>
      <c r="I1974" s="886" t="s">
        <v>19773</v>
      </c>
      <c r="J1974" s="886" t="s">
        <v>21466</v>
      </c>
      <c r="K1974" s="921">
        <v>1</v>
      </c>
      <c r="L1974" s="921" t="s">
        <v>23695</v>
      </c>
      <c r="M1974" s="802">
        <v>22800</v>
      </c>
      <c r="N1974" s="921">
        <v>1</v>
      </c>
      <c r="O1974" s="922">
        <v>6</v>
      </c>
      <c r="P1974" s="802">
        <v>11400</v>
      </c>
      <c r="Q1974" s="921" t="s">
        <v>23687</v>
      </c>
      <c r="R1974" s="922">
        <v>12</v>
      </c>
      <c r="S1974" s="1008">
        <v>22800</v>
      </c>
    </row>
    <row r="1975" spans="1:19" s="889" customFormat="1" ht="35" customHeight="1">
      <c r="A1975" s="913" t="s">
        <v>1027</v>
      </c>
      <c r="B1975" s="887" t="s">
        <v>280</v>
      </c>
      <c r="C1975" s="887" t="s">
        <v>115</v>
      </c>
      <c r="D1975" s="887" t="s">
        <v>23889</v>
      </c>
      <c r="E1975" s="342">
        <v>1900</v>
      </c>
      <c r="F1975" s="887" t="s">
        <v>24433</v>
      </c>
      <c r="G1975" s="656" t="s">
        <v>24434</v>
      </c>
      <c r="H1975" s="886" t="s">
        <v>21045</v>
      </c>
      <c r="I1975" s="886" t="s">
        <v>19773</v>
      </c>
      <c r="J1975" s="886" t="s">
        <v>24435</v>
      </c>
      <c r="K1975" s="921">
        <v>1</v>
      </c>
      <c r="L1975" s="921" t="s">
        <v>23695</v>
      </c>
      <c r="M1975" s="802">
        <v>22800</v>
      </c>
      <c r="N1975" s="921">
        <v>1</v>
      </c>
      <c r="O1975" s="922">
        <v>6</v>
      </c>
      <c r="P1975" s="802">
        <v>11400</v>
      </c>
      <c r="Q1975" s="921" t="s">
        <v>23687</v>
      </c>
      <c r="R1975" s="922">
        <v>12</v>
      </c>
      <c r="S1975" s="1008">
        <v>22800</v>
      </c>
    </row>
    <row r="1976" spans="1:19" s="889" customFormat="1" ht="35" customHeight="1">
      <c r="A1976" s="913" t="s">
        <v>1027</v>
      </c>
      <c r="B1976" s="887" t="s">
        <v>280</v>
      </c>
      <c r="C1976" s="887" t="s">
        <v>115</v>
      </c>
      <c r="D1976" s="887" t="s">
        <v>23706</v>
      </c>
      <c r="E1976" s="342">
        <v>2200</v>
      </c>
      <c r="F1976" s="887" t="s">
        <v>24436</v>
      </c>
      <c r="G1976" s="656" t="s">
        <v>24437</v>
      </c>
      <c r="H1976" s="886" t="s">
        <v>23753</v>
      </c>
      <c r="I1976" s="886" t="s">
        <v>19773</v>
      </c>
      <c r="J1976" s="886" t="s">
        <v>19823</v>
      </c>
      <c r="K1976" s="921">
        <v>1</v>
      </c>
      <c r="L1976" s="921">
        <v>12</v>
      </c>
      <c r="M1976" s="802">
        <v>26400</v>
      </c>
      <c r="N1976" s="921">
        <v>1</v>
      </c>
      <c r="O1976" s="922">
        <v>6</v>
      </c>
      <c r="P1976" s="802">
        <v>13200</v>
      </c>
      <c r="Q1976" s="921" t="s">
        <v>23687</v>
      </c>
      <c r="R1976" s="922">
        <v>12</v>
      </c>
      <c r="S1976" s="1008">
        <v>26400</v>
      </c>
    </row>
    <row r="1977" spans="1:19" s="889" customFormat="1" ht="35" customHeight="1">
      <c r="A1977" s="913" t="s">
        <v>1027</v>
      </c>
      <c r="B1977" s="887" t="s">
        <v>280</v>
      </c>
      <c r="C1977" s="887" t="s">
        <v>115</v>
      </c>
      <c r="D1977" s="887" t="s">
        <v>23715</v>
      </c>
      <c r="E1977" s="342">
        <v>1900</v>
      </c>
      <c r="F1977" s="887" t="s">
        <v>24438</v>
      </c>
      <c r="G1977" s="656" t="s">
        <v>24439</v>
      </c>
      <c r="H1977" s="886" t="s">
        <v>24430</v>
      </c>
      <c r="I1977" s="886" t="s">
        <v>19773</v>
      </c>
      <c r="J1977" s="886" t="s">
        <v>21000</v>
      </c>
      <c r="K1977" s="921">
        <v>1</v>
      </c>
      <c r="L1977" s="921" t="s">
        <v>23695</v>
      </c>
      <c r="M1977" s="802">
        <v>22800</v>
      </c>
      <c r="N1977" s="921">
        <v>1</v>
      </c>
      <c r="O1977" s="922">
        <v>6</v>
      </c>
      <c r="P1977" s="802">
        <v>11400</v>
      </c>
      <c r="Q1977" s="921" t="s">
        <v>23687</v>
      </c>
      <c r="R1977" s="922">
        <v>12</v>
      </c>
      <c r="S1977" s="1008">
        <v>22800</v>
      </c>
    </row>
    <row r="1978" spans="1:19" s="889" customFormat="1" ht="35" customHeight="1">
      <c r="A1978" s="913" t="s">
        <v>1027</v>
      </c>
      <c r="B1978" s="887" t="s">
        <v>280</v>
      </c>
      <c r="C1978" s="887" t="s">
        <v>115</v>
      </c>
      <c r="D1978" s="887" t="s">
        <v>23699</v>
      </c>
      <c r="E1978" s="342">
        <v>1700</v>
      </c>
      <c r="F1978" s="887" t="s">
        <v>24440</v>
      </c>
      <c r="G1978" s="656" t="s">
        <v>24441</v>
      </c>
      <c r="H1978" s="886" t="s">
        <v>19747</v>
      </c>
      <c r="I1978" s="886" t="s">
        <v>19773</v>
      </c>
      <c r="J1978" s="886" t="s">
        <v>24442</v>
      </c>
      <c r="K1978" s="921">
        <v>1</v>
      </c>
      <c r="L1978" s="921" t="s">
        <v>23695</v>
      </c>
      <c r="M1978" s="802">
        <v>20400</v>
      </c>
      <c r="N1978" s="921">
        <v>1</v>
      </c>
      <c r="O1978" s="922">
        <v>6</v>
      </c>
      <c r="P1978" s="802">
        <v>10200</v>
      </c>
      <c r="Q1978" s="921" t="s">
        <v>23687</v>
      </c>
      <c r="R1978" s="922">
        <v>12</v>
      </c>
      <c r="S1978" s="1008">
        <v>20400</v>
      </c>
    </row>
    <row r="1979" spans="1:19" s="889" customFormat="1" ht="35" customHeight="1">
      <c r="A1979" s="913" t="s">
        <v>1027</v>
      </c>
      <c r="B1979" s="887" t="s">
        <v>280</v>
      </c>
      <c r="C1979" s="887" t="s">
        <v>115</v>
      </c>
      <c r="D1979" s="887" t="s">
        <v>24198</v>
      </c>
      <c r="E1979" s="342">
        <v>3900</v>
      </c>
      <c r="F1979" s="887" t="s">
        <v>24443</v>
      </c>
      <c r="G1979" s="656" t="s">
        <v>24444</v>
      </c>
      <c r="H1979" s="886" t="s">
        <v>24445</v>
      </c>
      <c r="I1979" s="886" t="s">
        <v>23732</v>
      </c>
      <c r="J1979" s="886" t="s">
        <v>24445</v>
      </c>
      <c r="K1979" s="921">
        <v>1</v>
      </c>
      <c r="L1979" s="921">
        <v>3</v>
      </c>
      <c r="M1979" s="802">
        <v>8060</v>
      </c>
      <c r="N1979" s="921">
        <v>2</v>
      </c>
      <c r="O1979" s="922">
        <v>6</v>
      </c>
      <c r="P1979" s="802">
        <v>23400</v>
      </c>
      <c r="Q1979" s="921" t="s">
        <v>23687</v>
      </c>
      <c r="R1979" s="922">
        <v>12</v>
      </c>
      <c r="S1979" s="1008">
        <v>15600</v>
      </c>
    </row>
    <row r="1980" spans="1:19" s="889" customFormat="1" ht="35" customHeight="1">
      <c r="A1980" s="913" t="s">
        <v>1027</v>
      </c>
      <c r="B1980" s="887" t="s">
        <v>280</v>
      </c>
      <c r="C1980" s="887" t="s">
        <v>115</v>
      </c>
      <c r="D1980" s="887" t="s">
        <v>24093</v>
      </c>
      <c r="E1980" s="342">
        <v>1900</v>
      </c>
      <c r="F1980" s="887" t="s">
        <v>24446</v>
      </c>
      <c r="G1980" s="656" t="s">
        <v>24447</v>
      </c>
      <c r="H1980" s="886" t="s">
        <v>24448</v>
      </c>
      <c r="I1980" s="886" t="s">
        <v>19773</v>
      </c>
      <c r="J1980" s="886" t="s">
        <v>20184</v>
      </c>
      <c r="K1980" s="921">
        <v>1</v>
      </c>
      <c r="L1980" s="921" t="s">
        <v>23695</v>
      </c>
      <c r="M1980" s="802">
        <v>22800</v>
      </c>
      <c r="N1980" s="921">
        <v>1</v>
      </c>
      <c r="O1980" s="922">
        <v>6</v>
      </c>
      <c r="P1980" s="802">
        <v>11400</v>
      </c>
      <c r="Q1980" s="921" t="s">
        <v>23687</v>
      </c>
      <c r="R1980" s="922">
        <v>12</v>
      </c>
      <c r="S1980" s="1008">
        <v>26400</v>
      </c>
    </row>
    <row r="1981" spans="1:19" s="889" customFormat="1" ht="35" customHeight="1">
      <c r="A1981" s="913" t="s">
        <v>1027</v>
      </c>
      <c r="B1981" s="887" t="s">
        <v>280</v>
      </c>
      <c r="C1981" s="887" t="s">
        <v>115</v>
      </c>
      <c r="D1981" s="887" t="s">
        <v>23706</v>
      </c>
      <c r="E1981" s="342">
        <v>2200</v>
      </c>
      <c r="F1981" s="887" t="s">
        <v>24446</v>
      </c>
      <c r="G1981" s="656" t="s">
        <v>24447</v>
      </c>
      <c r="H1981" s="886" t="s">
        <v>20184</v>
      </c>
      <c r="I1981" s="886" t="s">
        <v>23732</v>
      </c>
      <c r="J1981" s="886" t="s">
        <v>20184</v>
      </c>
      <c r="K1981" s="921"/>
      <c r="L1981" s="921"/>
      <c r="M1981" s="802">
        <v>0</v>
      </c>
      <c r="N1981" s="921"/>
      <c r="O1981" s="922"/>
      <c r="P1981" s="802">
        <v>0</v>
      </c>
      <c r="Q1981" s="921"/>
      <c r="R1981" s="922"/>
      <c r="S1981" s="1008">
        <v>0</v>
      </c>
    </row>
    <row r="1982" spans="1:19" s="889" customFormat="1" ht="35" customHeight="1">
      <c r="A1982" s="913" t="s">
        <v>1027</v>
      </c>
      <c r="B1982" s="887" t="s">
        <v>280</v>
      </c>
      <c r="C1982" s="887" t="s">
        <v>115</v>
      </c>
      <c r="D1982" s="887" t="s">
        <v>24010</v>
      </c>
      <c r="E1982" s="342">
        <v>2100</v>
      </c>
      <c r="F1982" s="887" t="s">
        <v>24449</v>
      </c>
      <c r="G1982" s="656" t="s">
        <v>24450</v>
      </c>
      <c r="H1982" s="886" t="s">
        <v>19729</v>
      </c>
      <c r="I1982" s="886" t="s">
        <v>23732</v>
      </c>
      <c r="J1982" s="886" t="s">
        <v>19729</v>
      </c>
      <c r="K1982" s="921">
        <v>1</v>
      </c>
      <c r="L1982" s="921">
        <v>8</v>
      </c>
      <c r="M1982" s="802">
        <v>15680</v>
      </c>
      <c r="N1982" s="921">
        <v>2</v>
      </c>
      <c r="O1982" s="922">
        <v>6</v>
      </c>
      <c r="P1982" s="802">
        <v>12600</v>
      </c>
      <c r="Q1982" s="921" t="s">
        <v>23687</v>
      </c>
      <c r="R1982" s="922">
        <v>12</v>
      </c>
      <c r="S1982" s="1008">
        <v>8400</v>
      </c>
    </row>
    <row r="1983" spans="1:19" s="889" customFormat="1" ht="35" customHeight="1">
      <c r="A1983" s="913" t="s">
        <v>1027</v>
      </c>
      <c r="B1983" s="887" t="s">
        <v>280</v>
      </c>
      <c r="C1983" s="887" t="s">
        <v>115</v>
      </c>
      <c r="D1983" s="887" t="s">
        <v>23699</v>
      </c>
      <c r="E1983" s="342">
        <v>1700</v>
      </c>
      <c r="F1983" s="887" t="s">
        <v>24451</v>
      </c>
      <c r="G1983" s="656" t="s">
        <v>24452</v>
      </c>
      <c r="H1983" s="886" t="s">
        <v>23939</v>
      </c>
      <c r="I1983" s="886" t="s">
        <v>19773</v>
      </c>
      <c r="J1983" s="886" t="s">
        <v>24453</v>
      </c>
      <c r="K1983" s="921">
        <v>1</v>
      </c>
      <c r="L1983" s="921" t="s">
        <v>23695</v>
      </c>
      <c r="M1983" s="802">
        <v>20400</v>
      </c>
      <c r="N1983" s="921">
        <v>1</v>
      </c>
      <c r="O1983" s="922">
        <v>6</v>
      </c>
      <c r="P1983" s="802">
        <v>10200</v>
      </c>
      <c r="Q1983" s="921" t="s">
        <v>23687</v>
      </c>
      <c r="R1983" s="922">
        <v>12</v>
      </c>
      <c r="S1983" s="1008">
        <v>20400</v>
      </c>
    </row>
    <row r="1984" spans="1:19" s="889" customFormat="1" ht="35" customHeight="1">
      <c r="A1984" s="913" t="s">
        <v>1027</v>
      </c>
      <c r="B1984" s="887" t="s">
        <v>280</v>
      </c>
      <c r="C1984" s="887" t="s">
        <v>115</v>
      </c>
      <c r="D1984" s="887" t="s">
        <v>23818</v>
      </c>
      <c r="E1984" s="342">
        <v>1750</v>
      </c>
      <c r="F1984" s="887" t="s">
        <v>24454</v>
      </c>
      <c r="G1984" s="656" t="s">
        <v>24455</v>
      </c>
      <c r="H1984" s="886" t="s">
        <v>19713</v>
      </c>
      <c r="I1984" s="886" t="s">
        <v>19773</v>
      </c>
      <c r="J1984" s="886" t="s">
        <v>19733</v>
      </c>
      <c r="K1984" s="921">
        <v>1</v>
      </c>
      <c r="L1984" s="921" t="s">
        <v>23695</v>
      </c>
      <c r="M1984" s="802">
        <v>21000</v>
      </c>
      <c r="N1984" s="921">
        <v>1</v>
      </c>
      <c r="O1984" s="922">
        <v>6</v>
      </c>
      <c r="P1984" s="802">
        <v>10500</v>
      </c>
      <c r="Q1984" s="921" t="s">
        <v>23687</v>
      </c>
      <c r="R1984" s="922">
        <v>12</v>
      </c>
      <c r="S1984" s="1008">
        <v>21000</v>
      </c>
    </row>
    <row r="1985" spans="1:19" s="889" customFormat="1" ht="35" customHeight="1">
      <c r="A1985" s="913" t="s">
        <v>1027</v>
      </c>
      <c r="B1985" s="887" t="s">
        <v>280</v>
      </c>
      <c r="C1985" s="887" t="s">
        <v>115</v>
      </c>
      <c r="D1985" s="887" t="s">
        <v>23688</v>
      </c>
      <c r="E1985" s="342">
        <v>1700</v>
      </c>
      <c r="F1985" s="887" t="s">
        <v>24456</v>
      </c>
      <c r="G1985" s="656" t="s">
        <v>24457</v>
      </c>
      <c r="H1985" s="886" t="s">
        <v>24458</v>
      </c>
      <c r="I1985" s="886" t="s">
        <v>23402</v>
      </c>
      <c r="J1985" s="886" t="s">
        <v>24458</v>
      </c>
      <c r="K1985" s="921">
        <v>1</v>
      </c>
      <c r="L1985" s="921" t="s">
        <v>23695</v>
      </c>
      <c r="M1985" s="802">
        <v>20400</v>
      </c>
      <c r="N1985" s="921">
        <v>1</v>
      </c>
      <c r="O1985" s="922">
        <v>6</v>
      </c>
      <c r="P1985" s="802">
        <v>10200</v>
      </c>
      <c r="Q1985" s="921" t="s">
        <v>23687</v>
      </c>
      <c r="R1985" s="922">
        <v>12</v>
      </c>
      <c r="S1985" s="1008">
        <v>20400</v>
      </c>
    </row>
    <row r="1986" spans="1:19" s="889" customFormat="1" ht="35" customHeight="1">
      <c r="A1986" s="913" t="s">
        <v>1027</v>
      </c>
      <c r="B1986" s="887" t="s">
        <v>280</v>
      </c>
      <c r="C1986" s="887" t="s">
        <v>115</v>
      </c>
      <c r="D1986" s="887" t="s">
        <v>23880</v>
      </c>
      <c r="E1986" s="342">
        <v>1600</v>
      </c>
      <c r="F1986" s="887" t="s">
        <v>24459</v>
      </c>
      <c r="G1986" s="656" t="s">
        <v>24460</v>
      </c>
      <c r="H1986" s="886" t="s">
        <v>24461</v>
      </c>
      <c r="I1986" s="886" t="s">
        <v>19764</v>
      </c>
      <c r="J1986" s="886" t="s">
        <v>24461</v>
      </c>
      <c r="K1986" s="921">
        <v>1</v>
      </c>
      <c r="L1986" s="921" t="s">
        <v>23695</v>
      </c>
      <c r="M1986" s="802">
        <v>19200</v>
      </c>
      <c r="N1986" s="921">
        <v>1</v>
      </c>
      <c r="O1986" s="922">
        <v>6</v>
      </c>
      <c r="P1986" s="802">
        <v>9600</v>
      </c>
      <c r="Q1986" s="921" t="s">
        <v>23687</v>
      </c>
      <c r="R1986" s="922">
        <v>12</v>
      </c>
      <c r="S1986" s="1008">
        <v>19200</v>
      </c>
    </row>
    <row r="1987" spans="1:19" s="889" customFormat="1" ht="35" customHeight="1">
      <c r="A1987" s="913" t="s">
        <v>1027</v>
      </c>
      <c r="B1987" s="887" t="s">
        <v>280</v>
      </c>
      <c r="C1987" s="887" t="s">
        <v>115</v>
      </c>
      <c r="D1987" s="887" t="s">
        <v>24462</v>
      </c>
      <c r="E1987" s="342">
        <v>6000</v>
      </c>
      <c r="F1987" s="887" t="s">
        <v>24463</v>
      </c>
      <c r="G1987" s="656" t="s">
        <v>24464</v>
      </c>
      <c r="H1987" s="886" t="s">
        <v>23852</v>
      </c>
      <c r="I1987" s="886" t="s">
        <v>19773</v>
      </c>
      <c r="J1987" s="886" t="s">
        <v>24465</v>
      </c>
      <c r="K1987" s="921">
        <v>1</v>
      </c>
      <c r="L1987" s="921">
        <v>12</v>
      </c>
      <c r="M1987" s="802">
        <v>72000</v>
      </c>
      <c r="N1987" s="921">
        <v>1</v>
      </c>
      <c r="O1987" s="922">
        <v>6</v>
      </c>
      <c r="P1987" s="802">
        <v>34800</v>
      </c>
      <c r="Q1987" s="921" t="s">
        <v>23687</v>
      </c>
      <c r="R1987" s="922">
        <v>12</v>
      </c>
      <c r="S1987" s="1008">
        <v>72000</v>
      </c>
    </row>
    <row r="1988" spans="1:19" s="889" customFormat="1" ht="35" customHeight="1">
      <c r="A1988" s="913" t="s">
        <v>1027</v>
      </c>
      <c r="B1988" s="887" t="s">
        <v>280</v>
      </c>
      <c r="C1988" s="887" t="s">
        <v>115</v>
      </c>
      <c r="D1988" s="887" t="s">
        <v>23715</v>
      </c>
      <c r="E1988" s="342">
        <v>1900</v>
      </c>
      <c r="F1988" s="887" t="s">
        <v>24466</v>
      </c>
      <c r="G1988" s="656" t="s">
        <v>24467</v>
      </c>
      <c r="H1988" s="886" t="s">
        <v>23904</v>
      </c>
      <c r="I1988" s="886" t="s">
        <v>19773</v>
      </c>
      <c r="J1988" s="886" t="s">
        <v>23904</v>
      </c>
      <c r="K1988" s="921">
        <v>1</v>
      </c>
      <c r="L1988" s="921">
        <v>8</v>
      </c>
      <c r="M1988" s="802">
        <v>15200</v>
      </c>
      <c r="N1988" s="921"/>
      <c r="O1988" s="922"/>
      <c r="P1988" s="802">
        <v>0</v>
      </c>
      <c r="Q1988" s="921"/>
      <c r="R1988" s="922"/>
      <c r="S1988" s="1008">
        <v>0</v>
      </c>
    </row>
    <row r="1989" spans="1:19" s="889" customFormat="1" ht="35" customHeight="1">
      <c r="A1989" s="913" t="s">
        <v>1027</v>
      </c>
      <c r="B1989" s="887" t="s">
        <v>280</v>
      </c>
      <c r="C1989" s="887" t="s">
        <v>115</v>
      </c>
      <c r="D1989" s="887" t="s">
        <v>23889</v>
      </c>
      <c r="E1989" s="342">
        <v>1900</v>
      </c>
      <c r="F1989" s="887" t="s">
        <v>24468</v>
      </c>
      <c r="G1989" s="656" t="s">
        <v>24469</v>
      </c>
      <c r="H1989" s="886" t="s">
        <v>19862</v>
      </c>
      <c r="I1989" s="886" t="s">
        <v>19773</v>
      </c>
      <c r="J1989" s="886" t="s">
        <v>19862</v>
      </c>
      <c r="K1989" s="921">
        <v>1</v>
      </c>
      <c r="L1989" s="921" t="s">
        <v>23695</v>
      </c>
      <c r="M1989" s="802">
        <v>22800</v>
      </c>
      <c r="N1989" s="921">
        <v>1</v>
      </c>
      <c r="O1989" s="922">
        <v>6</v>
      </c>
      <c r="P1989" s="802">
        <v>11400</v>
      </c>
      <c r="Q1989" s="921" t="s">
        <v>23687</v>
      </c>
      <c r="R1989" s="922">
        <v>12</v>
      </c>
      <c r="S1989" s="1008">
        <v>22800</v>
      </c>
    </row>
    <row r="1990" spans="1:19" s="889" customFormat="1" ht="35" customHeight="1">
      <c r="A1990" s="913" t="s">
        <v>1027</v>
      </c>
      <c r="B1990" s="887" t="s">
        <v>280</v>
      </c>
      <c r="C1990" s="887" t="s">
        <v>115</v>
      </c>
      <c r="D1990" s="887" t="s">
        <v>24096</v>
      </c>
      <c r="E1990" s="342">
        <v>3400</v>
      </c>
      <c r="F1990" s="887" t="s">
        <v>24470</v>
      </c>
      <c r="G1990" s="656" t="s">
        <v>24471</v>
      </c>
      <c r="H1990" s="886" t="s">
        <v>23978</v>
      </c>
      <c r="I1990" s="886" t="s">
        <v>19764</v>
      </c>
      <c r="J1990" s="886" t="s">
        <v>23978</v>
      </c>
      <c r="K1990" s="921">
        <v>1</v>
      </c>
      <c r="L1990" s="921" t="s">
        <v>23695</v>
      </c>
      <c r="M1990" s="802">
        <v>40800</v>
      </c>
      <c r="N1990" s="921">
        <v>1</v>
      </c>
      <c r="O1990" s="922">
        <v>6</v>
      </c>
      <c r="P1990" s="802">
        <v>20400</v>
      </c>
      <c r="Q1990" s="921" t="s">
        <v>23687</v>
      </c>
      <c r="R1990" s="922">
        <v>12</v>
      </c>
      <c r="S1990" s="1008">
        <v>40800</v>
      </c>
    </row>
    <row r="1991" spans="1:19" s="889" customFormat="1" ht="35" customHeight="1">
      <c r="A1991" s="913" t="s">
        <v>1027</v>
      </c>
      <c r="B1991" s="887" t="s">
        <v>280</v>
      </c>
      <c r="C1991" s="887" t="s">
        <v>115</v>
      </c>
      <c r="D1991" s="887" t="s">
        <v>24472</v>
      </c>
      <c r="E1991" s="342">
        <v>5000</v>
      </c>
      <c r="F1991" s="887" t="s">
        <v>24473</v>
      </c>
      <c r="G1991" s="656" t="s">
        <v>24474</v>
      </c>
      <c r="H1991" s="886" t="s">
        <v>19862</v>
      </c>
      <c r="I1991" s="886" t="s">
        <v>19764</v>
      </c>
      <c r="J1991" s="886" t="s">
        <v>19862</v>
      </c>
      <c r="K1991" s="921">
        <v>1</v>
      </c>
      <c r="L1991" s="921">
        <v>2</v>
      </c>
      <c r="M1991" s="802">
        <v>9833.33</v>
      </c>
      <c r="N1991" s="921">
        <v>2</v>
      </c>
      <c r="O1991" s="922">
        <v>6</v>
      </c>
      <c r="P1991" s="802">
        <v>30000</v>
      </c>
      <c r="Q1991" s="921" t="s">
        <v>23687</v>
      </c>
      <c r="R1991" s="922">
        <v>12</v>
      </c>
      <c r="S1991" s="1008">
        <v>20000</v>
      </c>
    </row>
    <row r="1992" spans="1:19" s="889" customFormat="1" ht="35" customHeight="1">
      <c r="A1992" s="913" t="s">
        <v>1027</v>
      </c>
      <c r="B1992" s="887" t="s">
        <v>280</v>
      </c>
      <c r="C1992" s="887" t="s">
        <v>115</v>
      </c>
      <c r="D1992" s="887" t="s">
        <v>23699</v>
      </c>
      <c r="E1992" s="342">
        <v>1700</v>
      </c>
      <c r="F1992" s="887" t="s">
        <v>24475</v>
      </c>
      <c r="G1992" s="656" t="s">
        <v>24476</v>
      </c>
      <c r="H1992" s="886" t="s">
        <v>24477</v>
      </c>
      <c r="I1992" s="886" t="s">
        <v>19764</v>
      </c>
      <c r="J1992" s="886" t="s">
        <v>24477</v>
      </c>
      <c r="K1992" s="921">
        <v>1</v>
      </c>
      <c r="L1992" s="921" t="s">
        <v>23695</v>
      </c>
      <c r="M1992" s="802">
        <v>20400</v>
      </c>
      <c r="N1992" s="921">
        <v>1</v>
      </c>
      <c r="O1992" s="922">
        <v>6</v>
      </c>
      <c r="P1992" s="802">
        <v>10200</v>
      </c>
      <c r="Q1992" s="921" t="s">
        <v>23687</v>
      </c>
      <c r="R1992" s="922">
        <v>12</v>
      </c>
      <c r="S1992" s="1008">
        <v>20400</v>
      </c>
    </row>
    <row r="1993" spans="1:19" s="889" customFormat="1" ht="35" customHeight="1">
      <c r="A1993" s="913" t="s">
        <v>1027</v>
      </c>
      <c r="B1993" s="887" t="s">
        <v>280</v>
      </c>
      <c r="C1993" s="887" t="s">
        <v>115</v>
      </c>
      <c r="D1993" s="887" t="s">
        <v>23889</v>
      </c>
      <c r="E1993" s="342">
        <v>1900</v>
      </c>
      <c r="F1993" s="887" t="s">
        <v>24478</v>
      </c>
      <c r="G1993" s="656" t="s">
        <v>24479</v>
      </c>
      <c r="H1993" s="886" t="s">
        <v>23770</v>
      </c>
      <c r="I1993" s="886" t="s">
        <v>19773</v>
      </c>
      <c r="J1993" s="886" t="s">
        <v>23770</v>
      </c>
      <c r="K1993" s="921">
        <v>1</v>
      </c>
      <c r="L1993" s="921" t="s">
        <v>23695</v>
      </c>
      <c r="M1993" s="802">
        <v>18620</v>
      </c>
      <c r="N1993" s="921">
        <v>1</v>
      </c>
      <c r="O1993" s="922">
        <v>6</v>
      </c>
      <c r="P1993" s="802">
        <v>11400</v>
      </c>
      <c r="Q1993" s="921" t="s">
        <v>23687</v>
      </c>
      <c r="R1993" s="922">
        <v>12</v>
      </c>
      <c r="S1993" s="1008">
        <v>22800</v>
      </c>
    </row>
    <row r="1994" spans="1:19" s="889" customFormat="1" ht="35" customHeight="1">
      <c r="A1994" s="913" t="s">
        <v>1027</v>
      </c>
      <c r="B1994" s="887" t="s">
        <v>280</v>
      </c>
      <c r="C1994" s="887" t="s">
        <v>115</v>
      </c>
      <c r="D1994" s="887" t="s">
        <v>23706</v>
      </c>
      <c r="E1994" s="342">
        <v>2200</v>
      </c>
      <c r="F1994" s="887" t="s">
        <v>24480</v>
      </c>
      <c r="G1994" s="656" t="s">
        <v>24481</v>
      </c>
      <c r="H1994" s="886" t="s">
        <v>19729</v>
      </c>
      <c r="I1994" s="886" t="s">
        <v>19773</v>
      </c>
      <c r="J1994" s="886" t="s">
        <v>19729</v>
      </c>
      <c r="K1994" s="921">
        <v>1</v>
      </c>
      <c r="L1994" s="921">
        <v>12</v>
      </c>
      <c r="M1994" s="802">
        <v>26400</v>
      </c>
      <c r="N1994" s="921">
        <v>1</v>
      </c>
      <c r="O1994" s="922">
        <v>6</v>
      </c>
      <c r="P1994" s="802">
        <v>13200</v>
      </c>
      <c r="Q1994" s="921" t="s">
        <v>23687</v>
      </c>
      <c r="R1994" s="922">
        <v>12</v>
      </c>
      <c r="S1994" s="1008">
        <v>26400</v>
      </c>
    </row>
    <row r="1995" spans="1:19" s="889" customFormat="1" ht="35" customHeight="1">
      <c r="A1995" s="913" t="s">
        <v>1027</v>
      </c>
      <c r="B1995" s="887" t="s">
        <v>280</v>
      </c>
      <c r="C1995" s="887" t="s">
        <v>115</v>
      </c>
      <c r="D1995" s="887" t="s">
        <v>24482</v>
      </c>
      <c r="E1995" s="342">
        <v>6000</v>
      </c>
      <c r="F1995" s="887" t="s">
        <v>24483</v>
      </c>
      <c r="G1995" s="656" t="s">
        <v>24484</v>
      </c>
      <c r="H1995" s="886" t="s">
        <v>19988</v>
      </c>
      <c r="I1995" s="886" t="s">
        <v>23974</v>
      </c>
      <c r="J1995" s="886" t="s">
        <v>24485</v>
      </c>
      <c r="K1995" s="921">
        <v>1</v>
      </c>
      <c r="L1995" s="921">
        <v>12</v>
      </c>
      <c r="M1995" s="802">
        <v>72000</v>
      </c>
      <c r="N1995" s="921">
        <v>1</v>
      </c>
      <c r="O1995" s="922">
        <v>6</v>
      </c>
      <c r="P1995" s="802">
        <v>36000</v>
      </c>
      <c r="Q1995" s="921" t="s">
        <v>23687</v>
      </c>
      <c r="R1995" s="922">
        <v>12</v>
      </c>
      <c r="S1995" s="1008">
        <v>72000</v>
      </c>
    </row>
    <row r="1996" spans="1:19" s="889" customFormat="1" ht="35" customHeight="1">
      <c r="A1996" s="913" t="s">
        <v>1027</v>
      </c>
      <c r="B1996" s="887" t="s">
        <v>280</v>
      </c>
      <c r="C1996" s="887" t="s">
        <v>115</v>
      </c>
      <c r="D1996" s="887" t="s">
        <v>23699</v>
      </c>
      <c r="E1996" s="342">
        <v>1700</v>
      </c>
      <c r="F1996" s="887" t="s">
        <v>24486</v>
      </c>
      <c r="G1996" s="656" t="s">
        <v>24487</v>
      </c>
      <c r="H1996" s="886" t="s">
        <v>19708</v>
      </c>
      <c r="I1996" s="886" t="s">
        <v>19764</v>
      </c>
      <c r="J1996" s="886" t="s">
        <v>19708</v>
      </c>
      <c r="K1996" s="921">
        <v>1</v>
      </c>
      <c r="L1996" s="921" t="s">
        <v>23695</v>
      </c>
      <c r="M1996" s="802">
        <v>20400</v>
      </c>
      <c r="N1996" s="921">
        <v>1</v>
      </c>
      <c r="O1996" s="922">
        <v>6</v>
      </c>
      <c r="P1996" s="802">
        <v>10200</v>
      </c>
      <c r="Q1996" s="921" t="s">
        <v>23687</v>
      </c>
      <c r="R1996" s="922">
        <v>12</v>
      </c>
      <c r="S1996" s="1008">
        <v>20400</v>
      </c>
    </row>
    <row r="1997" spans="1:19" s="889" customFormat="1" ht="35" customHeight="1">
      <c r="A1997" s="913" t="s">
        <v>1027</v>
      </c>
      <c r="B1997" s="887" t="s">
        <v>280</v>
      </c>
      <c r="C1997" s="887" t="s">
        <v>115</v>
      </c>
      <c r="D1997" s="887" t="s">
        <v>24488</v>
      </c>
      <c r="E1997" s="342">
        <v>1800</v>
      </c>
      <c r="F1997" s="887" t="s">
        <v>24489</v>
      </c>
      <c r="G1997" s="656" t="s">
        <v>24490</v>
      </c>
      <c r="H1997" s="886" t="s">
        <v>19713</v>
      </c>
      <c r="I1997" s="886" t="s">
        <v>23405</v>
      </c>
      <c r="J1997" s="886" t="s">
        <v>19713</v>
      </c>
      <c r="K1997" s="921">
        <v>1</v>
      </c>
      <c r="L1997" s="921" t="s">
        <v>23695</v>
      </c>
      <c r="M1997" s="802">
        <v>21600</v>
      </c>
      <c r="N1997" s="921">
        <v>1</v>
      </c>
      <c r="O1997" s="922">
        <v>6</v>
      </c>
      <c r="P1997" s="802">
        <v>10800</v>
      </c>
      <c r="Q1997" s="921" t="s">
        <v>23687</v>
      </c>
      <c r="R1997" s="922">
        <v>12</v>
      </c>
      <c r="S1997" s="1008">
        <v>21600</v>
      </c>
    </row>
    <row r="1998" spans="1:19" s="889" customFormat="1" ht="35" customHeight="1">
      <c r="A1998" s="913" t="s">
        <v>1027</v>
      </c>
      <c r="B1998" s="887" t="s">
        <v>280</v>
      </c>
      <c r="C1998" s="887" t="s">
        <v>115</v>
      </c>
      <c r="D1998" s="887" t="s">
        <v>24420</v>
      </c>
      <c r="E1998" s="342">
        <v>1800</v>
      </c>
      <c r="F1998" s="887" t="s">
        <v>24491</v>
      </c>
      <c r="G1998" s="656" t="s">
        <v>24492</v>
      </c>
      <c r="H1998" s="886" t="s">
        <v>24493</v>
      </c>
      <c r="I1998" s="886" t="s">
        <v>23402</v>
      </c>
      <c r="J1998" s="886" t="s">
        <v>24494</v>
      </c>
      <c r="K1998" s="921">
        <v>1</v>
      </c>
      <c r="L1998" s="921" t="s">
        <v>23695</v>
      </c>
      <c r="M1998" s="802">
        <v>21600</v>
      </c>
      <c r="N1998" s="921">
        <v>1</v>
      </c>
      <c r="O1998" s="922">
        <v>6</v>
      </c>
      <c r="P1998" s="802">
        <v>10800</v>
      </c>
      <c r="Q1998" s="921" t="s">
        <v>23687</v>
      </c>
      <c r="R1998" s="922">
        <v>12</v>
      </c>
      <c r="S1998" s="1008">
        <v>21600</v>
      </c>
    </row>
    <row r="1999" spans="1:19" s="889" customFormat="1" ht="35" customHeight="1">
      <c r="A1999" s="913" t="s">
        <v>1027</v>
      </c>
      <c r="B1999" s="887" t="s">
        <v>280</v>
      </c>
      <c r="C1999" s="887" t="s">
        <v>115</v>
      </c>
      <c r="D1999" s="887" t="s">
        <v>23699</v>
      </c>
      <c r="E1999" s="342">
        <v>1700</v>
      </c>
      <c r="F1999" s="887" t="s">
        <v>24495</v>
      </c>
      <c r="G1999" s="656" t="s">
        <v>24496</v>
      </c>
      <c r="H1999" s="886" t="s">
        <v>19880</v>
      </c>
      <c r="I1999" s="886" t="s">
        <v>19773</v>
      </c>
      <c r="J1999" s="886" t="s">
        <v>24497</v>
      </c>
      <c r="K1999" s="921">
        <v>1</v>
      </c>
      <c r="L1999" s="921" t="s">
        <v>23695</v>
      </c>
      <c r="M1999" s="802">
        <v>20400</v>
      </c>
      <c r="N1999" s="921">
        <v>1</v>
      </c>
      <c r="O1999" s="922">
        <v>6</v>
      </c>
      <c r="P1999" s="802">
        <v>10200</v>
      </c>
      <c r="Q1999" s="921" t="s">
        <v>23687</v>
      </c>
      <c r="R1999" s="922">
        <v>12</v>
      </c>
      <c r="S1999" s="1008">
        <v>20400</v>
      </c>
    </row>
    <row r="2000" spans="1:19" s="889" customFormat="1" ht="35" customHeight="1">
      <c r="A2000" s="913" t="s">
        <v>1027</v>
      </c>
      <c r="B2000" s="887" t="s">
        <v>280</v>
      </c>
      <c r="C2000" s="887" t="s">
        <v>115</v>
      </c>
      <c r="D2000" s="887" t="s">
        <v>24498</v>
      </c>
      <c r="E2000" s="342">
        <v>2400</v>
      </c>
      <c r="F2000" s="887" t="s">
        <v>24499</v>
      </c>
      <c r="G2000" s="656" t="s">
        <v>24500</v>
      </c>
      <c r="H2000" s="886" t="s">
        <v>19729</v>
      </c>
      <c r="I2000" s="886" t="s">
        <v>19773</v>
      </c>
      <c r="J2000" s="886" t="s">
        <v>19729</v>
      </c>
      <c r="K2000" s="921">
        <v>1</v>
      </c>
      <c r="L2000" s="921">
        <v>12</v>
      </c>
      <c r="M2000" s="802">
        <v>28800</v>
      </c>
      <c r="N2000" s="921">
        <v>1</v>
      </c>
      <c r="O2000" s="922">
        <v>6</v>
      </c>
      <c r="P2000" s="802">
        <v>14400</v>
      </c>
      <c r="Q2000" s="921" t="s">
        <v>23687</v>
      </c>
      <c r="R2000" s="922">
        <v>12</v>
      </c>
      <c r="S2000" s="1008">
        <v>28800</v>
      </c>
    </row>
    <row r="2001" spans="1:19" s="889" customFormat="1" ht="35" customHeight="1">
      <c r="A2001" s="913" t="s">
        <v>1027</v>
      </c>
      <c r="B2001" s="887" t="s">
        <v>280</v>
      </c>
      <c r="C2001" s="887" t="s">
        <v>115</v>
      </c>
      <c r="D2001" s="887" t="s">
        <v>23895</v>
      </c>
      <c r="E2001" s="342">
        <v>3100</v>
      </c>
      <c r="F2001" s="887" t="s">
        <v>24501</v>
      </c>
      <c r="G2001" s="656" t="s">
        <v>24502</v>
      </c>
      <c r="H2001" s="886" t="s">
        <v>19729</v>
      </c>
      <c r="I2001" s="886" t="s">
        <v>19764</v>
      </c>
      <c r="J2001" s="886" t="s">
        <v>19729</v>
      </c>
      <c r="K2001" s="921">
        <v>1</v>
      </c>
      <c r="L2001" s="921">
        <v>12</v>
      </c>
      <c r="M2001" s="802">
        <v>37200</v>
      </c>
      <c r="N2001" s="921">
        <v>1</v>
      </c>
      <c r="O2001" s="922">
        <v>6</v>
      </c>
      <c r="P2001" s="802">
        <v>18600</v>
      </c>
      <c r="Q2001" s="921" t="s">
        <v>23687</v>
      </c>
      <c r="R2001" s="922">
        <v>12</v>
      </c>
      <c r="S2001" s="1008">
        <v>37200</v>
      </c>
    </row>
    <row r="2002" spans="1:19" s="889" customFormat="1" ht="35" customHeight="1">
      <c r="A2002" s="913" t="s">
        <v>1027</v>
      </c>
      <c r="B2002" s="887" t="s">
        <v>280</v>
      </c>
      <c r="C2002" s="887" t="s">
        <v>115</v>
      </c>
      <c r="D2002" s="887" t="s">
        <v>24503</v>
      </c>
      <c r="E2002" s="342">
        <v>2000</v>
      </c>
      <c r="F2002" s="887" t="s">
        <v>24504</v>
      </c>
      <c r="G2002" s="656" t="s">
        <v>24505</v>
      </c>
      <c r="H2002" s="886" t="s">
        <v>24216</v>
      </c>
      <c r="I2002" s="886" t="s">
        <v>23405</v>
      </c>
      <c r="J2002" s="886" t="s">
        <v>24216</v>
      </c>
      <c r="K2002" s="921">
        <v>1</v>
      </c>
      <c r="L2002" s="921" t="s">
        <v>23695</v>
      </c>
      <c r="M2002" s="802">
        <v>24000</v>
      </c>
      <c r="N2002" s="921">
        <v>1</v>
      </c>
      <c r="O2002" s="922">
        <v>6</v>
      </c>
      <c r="P2002" s="802">
        <v>12000</v>
      </c>
      <c r="Q2002" s="921" t="s">
        <v>23687</v>
      </c>
      <c r="R2002" s="922">
        <v>12</v>
      </c>
      <c r="S2002" s="1008">
        <v>24000</v>
      </c>
    </row>
    <row r="2003" spans="1:19" s="889" customFormat="1" ht="35" customHeight="1">
      <c r="A2003" s="913" t="s">
        <v>1027</v>
      </c>
      <c r="B2003" s="887" t="s">
        <v>280</v>
      </c>
      <c r="C2003" s="887" t="s">
        <v>115</v>
      </c>
      <c r="D2003" s="887" t="s">
        <v>23703</v>
      </c>
      <c r="E2003" s="342">
        <v>1850</v>
      </c>
      <c r="F2003" s="887" t="s">
        <v>24506</v>
      </c>
      <c r="G2003" s="656" t="s">
        <v>24507</v>
      </c>
      <c r="H2003" s="886" t="s">
        <v>24508</v>
      </c>
      <c r="I2003" s="886" t="s">
        <v>23386</v>
      </c>
      <c r="J2003" s="886" t="s">
        <v>24509</v>
      </c>
      <c r="K2003" s="921">
        <v>1</v>
      </c>
      <c r="L2003" s="921" t="s">
        <v>23695</v>
      </c>
      <c r="M2003" s="802">
        <v>22200</v>
      </c>
      <c r="N2003" s="921">
        <v>1</v>
      </c>
      <c r="O2003" s="922">
        <v>6</v>
      </c>
      <c r="P2003" s="802">
        <v>11100</v>
      </c>
      <c r="Q2003" s="921" t="s">
        <v>23687</v>
      </c>
      <c r="R2003" s="922">
        <v>12</v>
      </c>
      <c r="S2003" s="1008">
        <v>22200</v>
      </c>
    </row>
    <row r="2004" spans="1:19" s="889" customFormat="1" ht="35" customHeight="1">
      <c r="A2004" s="913" t="s">
        <v>1027</v>
      </c>
      <c r="B2004" s="887" t="s">
        <v>280</v>
      </c>
      <c r="C2004" s="887" t="s">
        <v>115</v>
      </c>
      <c r="D2004" s="887" t="s">
        <v>24510</v>
      </c>
      <c r="E2004" s="342">
        <v>1800</v>
      </c>
      <c r="F2004" s="887" t="s">
        <v>24511</v>
      </c>
      <c r="G2004" s="656" t="s">
        <v>24512</v>
      </c>
      <c r="H2004" s="886" t="s">
        <v>19895</v>
      </c>
      <c r="I2004" s="886" t="s">
        <v>23386</v>
      </c>
      <c r="J2004" s="886" t="s">
        <v>19895</v>
      </c>
      <c r="K2004" s="921">
        <v>1</v>
      </c>
      <c r="L2004" s="921" t="s">
        <v>23695</v>
      </c>
      <c r="M2004" s="802">
        <v>21600</v>
      </c>
      <c r="N2004" s="921">
        <v>1</v>
      </c>
      <c r="O2004" s="922">
        <v>6</v>
      </c>
      <c r="P2004" s="802">
        <v>10800</v>
      </c>
      <c r="Q2004" s="921" t="s">
        <v>23687</v>
      </c>
      <c r="R2004" s="922">
        <v>12</v>
      </c>
      <c r="S2004" s="1008">
        <v>21600</v>
      </c>
    </row>
    <row r="2005" spans="1:19" s="889" customFormat="1" ht="35" customHeight="1">
      <c r="A2005" s="913" t="s">
        <v>1027</v>
      </c>
      <c r="B2005" s="887" t="s">
        <v>280</v>
      </c>
      <c r="C2005" s="887" t="s">
        <v>115</v>
      </c>
      <c r="D2005" s="887" t="s">
        <v>23699</v>
      </c>
      <c r="E2005" s="342">
        <v>1700</v>
      </c>
      <c r="F2005" s="887" t="s">
        <v>24513</v>
      </c>
      <c r="G2005" s="656" t="s">
        <v>24514</v>
      </c>
      <c r="H2005" s="886" t="s">
        <v>23904</v>
      </c>
      <c r="I2005" s="886" t="s">
        <v>19764</v>
      </c>
      <c r="J2005" s="886" t="s">
        <v>24515</v>
      </c>
      <c r="K2005" s="921">
        <v>1</v>
      </c>
      <c r="L2005" s="921" t="s">
        <v>23695</v>
      </c>
      <c r="M2005" s="802">
        <v>20400</v>
      </c>
      <c r="N2005" s="921">
        <v>1</v>
      </c>
      <c r="O2005" s="922">
        <v>6</v>
      </c>
      <c r="P2005" s="802">
        <v>10200</v>
      </c>
      <c r="Q2005" s="921" t="s">
        <v>23687</v>
      </c>
      <c r="R2005" s="922">
        <v>12</v>
      </c>
      <c r="S2005" s="1008">
        <v>20400</v>
      </c>
    </row>
    <row r="2006" spans="1:19" s="889" customFormat="1" ht="35" customHeight="1">
      <c r="A2006" s="913" t="s">
        <v>1027</v>
      </c>
      <c r="B2006" s="887" t="s">
        <v>280</v>
      </c>
      <c r="C2006" s="887" t="s">
        <v>115</v>
      </c>
      <c r="D2006" s="887" t="s">
        <v>23758</v>
      </c>
      <c r="E2006" s="342">
        <v>1600</v>
      </c>
      <c r="F2006" s="887" t="s">
        <v>24516</v>
      </c>
      <c r="G2006" s="656" t="s">
        <v>24517</v>
      </c>
      <c r="H2006" s="886" t="s">
        <v>19895</v>
      </c>
      <c r="I2006" s="886" t="s">
        <v>19773</v>
      </c>
      <c r="J2006" s="886" t="s">
        <v>19895</v>
      </c>
      <c r="K2006" s="921">
        <v>1</v>
      </c>
      <c r="L2006" s="921" t="s">
        <v>23695</v>
      </c>
      <c r="M2006" s="802">
        <v>19200</v>
      </c>
      <c r="N2006" s="921">
        <v>1</v>
      </c>
      <c r="O2006" s="922">
        <v>6</v>
      </c>
      <c r="P2006" s="802">
        <v>9600</v>
      </c>
      <c r="Q2006" s="921" t="s">
        <v>23687</v>
      </c>
      <c r="R2006" s="922">
        <v>12</v>
      </c>
      <c r="S2006" s="1008">
        <v>19200</v>
      </c>
    </row>
    <row r="2007" spans="1:19" s="889" customFormat="1" ht="35" customHeight="1">
      <c r="A2007" s="913" t="s">
        <v>1027</v>
      </c>
      <c r="B2007" s="887" t="s">
        <v>280</v>
      </c>
      <c r="C2007" s="887" t="s">
        <v>115</v>
      </c>
      <c r="D2007" s="887" t="s">
        <v>23699</v>
      </c>
      <c r="E2007" s="342">
        <v>1700</v>
      </c>
      <c r="F2007" s="887" t="s">
        <v>24518</v>
      </c>
      <c r="G2007" s="656" t="s">
        <v>24519</v>
      </c>
      <c r="H2007" s="886" t="s">
        <v>20169</v>
      </c>
      <c r="I2007" s="886" t="s">
        <v>19764</v>
      </c>
      <c r="J2007" s="886" t="s">
        <v>20169</v>
      </c>
      <c r="K2007" s="921">
        <v>1</v>
      </c>
      <c r="L2007" s="921" t="s">
        <v>23695</v>
      </c>
      <c r="M2007" s="802">
        <v>20400</v>
      </c>
      <c r="N2007" s="921">
        <v>1</v>
      </c>
      <c r="O2007" s="922">
        <v>6</v>
      </c>
      <c r="P2007" s="802">
        <v>10200</v>
      </c>
      <c r="Q2007" s="921" t="s">
        <v>23687</v>
      </c>
      <c r="R2007" s="922">
        <v>12</v>
      </c>
      <c r="S2007" s="1008">
        <v>20400</v>
      </c>
    </row>
    <row r="2008" spans="1:19" s="889" customFormat="1" ht="35" customHeight="1">
      <c r="A2008" s="913" t="s">
        <v>1027</v>
      </c>
      <c r="B2008" s="887" t="s">
        <v>280</v>
      </c>
      <c r="C2008" s="887" t="s">
        <v>115</v>
      </c>
      <c r="D2008" s="887" t="s">
        <v>23715</v>
      </c>
      <c r="E2008" s="342">
        <v>1900</v>
      </c>
      <c r="F2008" s="887" t="s">
        <v>24520</v>
      </c>
      <c r="G2008" s="656" t="s">
        <v>24521</v>
      </c>
      <c r="H2008" s="886" t="s">
        <v>19757</v>
      </c>
      <c r="I2008" s="886" t="s">
        <v>19764</v>
      </c>
      <c r="J2008" s="886" t="s">
        <v>19757</v>
      </c>
      <c r="K2008" s="921">
        <v>1</v>
      </c>
      <c r="L2008" s="921" t="s">
        <v>23695</v>
      </c>
      <c r="M2008" s="802">
        <v>22800</v>
      </c>
      <c r="N2008" s="921">
        <v>1</v>
      </c>
      <c r="O2008" s="922">
        <v>6</v>
      </c>
      <c r="P2008" s="802">
        <v>11400</v>
      </c>
      <c r="Q2008" s="921" t="s">
        <v>23687</v>
      </c>
      <c r="R2008" s="922">
        <v>12</v>
      </c>
      <c r="S2008" s="1008">
        <v>22800</v>
      </c>
    </row>
    <row r="2009" spans="1:19" s="889" customFormat="1" ht="35" customHeight="1">
      <c r="A2009" s="913" t="s">
        <v>1027</v>
      </c>
      <c r="B2009" s="887" t="s">
        <v>280</v>
      </c>
      <c r="C2009" s="887" t="s">
        <v>115</v>
      </c>
      <c r="D2009" s="887" t="s">
        <v>23699</v>
      </c>
      <c r="E2009" s="342">
        <v>1700</v>
      </c>
      <c r="F2009" s="887" t="s">
        <v>24522</v>
      </c>
      <c r="G2009" s="656" t="s">
        <v>24523</v>
      </c>
      <c r="H2009" s="886" t="s">
        <v>24524</v>
      </c>
      <c r="I2009" s="886" t="s">
        <v>19773</v>
      </c>
      <c r="J2009" s="886" t="s">
        <v>23764</v>
      </c>
      <c r="K2009" s="921">
        <v>1</v>
      </c>
      <c r="L2009" s="921" t="s">
        <v>23695</v>
      </c>
      <c r="M2009" s="802">
        <v>20400</v>
      </c>
      <c r="N2009" s="921">
        <v>1</v>
      </c>
      <c r="O2009" s="922">
        <v>6</v>
      </c>
      <c r="P2009" s="802">
        <v>10200</v>
      </c>
      <c r="Q2009" s="921" t="s">
        <v>23687</v>
      </c>
      <c r="R2009" s="922">
        <v>12</v>
      </c>
      <c r="S2009" s="1008">
        <v>20400</v>
      </c>
    </row>
    <row r="2010" spans="1:19" s="889" customFormat="1" ht="35" customHeight="1">
      <c r="A2010" s="913" t="s">
        <v>1027</v>
      </c>
      <c r="B2010" s="887" t="s">
        <v>280</v>
      </c>
      <c r="C2010" s="887" t="s">
        <v>115</v>
      </c>
      <c r="D2010" s="887" t="s">
        <v>23818</v>
      </c>
      <c r="E2010" s="342">
        <v>1750</v>
      </c>
      <c r="F2010" s="887" t="s">
        <v>24525</v>
      </c>
      <c r="G2010" s="656" t="s">
        <v>24526</v>
      </c>
      <c r="H2010" s="886" t="s">
        <v>24184</v>
      </c>
      <c r="I2010" s="886" t="s">
        <v>19773</v>
      </c>
      <c r="J2010" s="886" t="s">
        <v>19709</v>
      </c>
      <c r="K2010" s="921">
        <v>1</v>
      </c>
      <c r="L2010" s="921" t="s">
        <v>23695</v>
      </c>
      <c r="M2010" s="802">
        <v>21000</v>
      </c>
      <c r="N2010" s="921">
        <v>1</v>
      </c>
      <c r="O2010" s="922">
        <v>5</v>
      </c>
      <c r="P2010" s="802">
        <v>2100</v>
      </c>
      <c r="Q2010" s="921"/>
      <c r="R2010" s="922"/>
      <c r="S2010" s="1008">
        <v>0</v>
      </c>
    </row>
    <row r="2011" spans="1:19" s="889" customFormat="1" ht="35" customHeight="1">
      <c r="A2011" s="913" t="s">
        <v>1027</v>
      </c>
      <c r="B2011" s="887" t="s">
        <v>280</v>
      </c>
      <c r="C2011" s="887" t="s">
        <v>115</v>
      </c>
      <c r="D2011" s="887" t="s">
        <v>24084</v>
      </c>
      <c r="E2011" s="342">
        <v>1850</v>
      </c>
      <c r="F2011" s="887" t="s">
        <v>24527</v>
      </c>
      <c r="G2011" s="656" t="s">
        <v>24528</v>
      </c>
      <c r="H2011" s="886" t="s">
        <v>19988</v>
      </c>
      <c r="I2011" s="886" t="s">
        <v>23386</v>
      </c>
      <c r="J2011" s="886" t="s">
        <v>24529</v>
      </c>
      <c r="K2011" s="921">
        <v>1</v>
      </c>
      <c r="L2011" s="921" t="s">
        <v>23695</v>
      </c>
      <c r="M2011" s="802">
        <v>22200</v>
      </c>
      <c r="N2011" s="921">
        <v>1</v>
      </c>
      <c r="O2011" s="922">
        <v>6</v>
      </c>
      <c r="P2011" s="802">
        <v>11100</v>
      </c>
      <c r="Q2011" s="921" t="s">
        <v>23687</v>
      </c>
      <c r="R2011" s="922">
        <v>12</v>
      </c>
      <c r="S2011" s="1008">
        <v>22200</v>
      </c>
    </row>
    <row r="2012" spans="1:19" s="889" customFormat="1" ht="35" customHeight="1">
      <c r="A2012" s="913" t="s">
        <v>1027</v>
      </c>
      <c r="B2012" s="887" t="s">
        <v>280</v>
      </c>
      <c r="C2012" s="887" t="s">
        <v>115</v>
      </c>
      <c r="D2012" s="887" t="s">
        <v>24530</v>
      </c>
      <c r="E2012" s="342">
        <v>2100</v>
      </c>
      <c r="F2012" s="887" t="s">
        <v>24531</v>
      </c>
      <c r="G2012" s="656" t="s">
        <v>24532</v>
      </c>
      <c r="H2012" s="886" t="s">
        <v>19729</v>
      </c>
      <c r="I2012" s="886" t="s">
        <v>19773</v>
      </c>
      <c r="J2012" s="886" t="s">
        <v>19729</v>
      </c>
      <c r="K2012" s="921">
        <v>1</v>
      </c>
      <c r="L2012" s="921">
        <v>12</v>
      </c>
      <c r="M2012" s="802">
        <v>25200</v>
      </c>
      <c r="N2012" s="921">
        <v>1</v>
      </c>
      <c r="O2012" s="922">
        <v>2</v>
      </c>
      <c r="P2012" s="802">
        <v>4200</v>
      </c>
      <c r="Q2012" s="921" t="s">
        <v>23687</v>
      </c>
      <c r="R2012" s="922">
        <v>12</v>
      </c>
      <c r="S2012" s="1008">
        <v>46800</v>
      </c>
    </row>
    <row r="2013" spans="1:19" s="889" customFormat="1" ht="35" customHeight="1">
      <c r="A2013" s="913" t="s">
        <v>1027</v>
      </c>
      <c r="B2013" s="887" t="s">
        <v>280</v>
      </c>
      <c r="C2013" s="887" t="s">
        <v>115</v>
      </c>
      <c r="D2013" s="887" t="s">
        <v>24198</v>
      </c>
      <c r="E2013" s="342">
        <v>3900</v>
      </c>
      <c r="F2013" s="887" t="s">
        <v>24531</v>
      </c>
      <c r="G2013" s="656" t="s">
        <v>24532</v>
      </c>
      <c r="H2013" s="886" t="s">
        <v>19729</v>
      </c>
      <c r="I2013" s="886" t="s">
        <v>23732</v>
      </c>
      <c r="J2013" s="886" t="s">
        <v>19729</v>
      </c>
      <c r="K2013" s="921"/>
      <c r="L2013" s="921"/>
      <c r="M2013" s="802">
        <v>0</v>
      </c>
      <c r="N2013" s="921"/>
      <c r="O2013" s="922"/>
      <c r="P2013" s="802">
        <v>0</v>
      </c>
      <c r="Q2013" s="921"/>
      <c r="R2013" s="922"/>
      <c r="S2013" s="1008">
        <v>0</v>
      </c>
    </row>
    <row r="2014" spans="1:19" s="889" customFormat="1" ht="35" customHeight="1">
      <c r="A2014" s="913" t="s">
        <v>1027</v>
      </c>
      <c r="B2014" s="887" t="s">
        <v>280</v>
      </c>
      <c r="C2014" s="887" t="s">
        <v>115</v>
      </c>
      <c r="D2014" s="887" t="s">
        <v>23715</v>
      </c>
      <c r="E2014" s="342">
        <v>1900</v>
      </c>
      <c r="F2014" s="887" t="s">
        <v>24533</v>
      </c>
      <c r="G2014" s="656" t="s">
        <v>24534</v>
      </c>
      <c r="H2014" s="886" t="s">
        <v>20568</v>
      </c>
      <c r="I2014" s="886" t="s">
        <v>19764</v>
      </c>
      <c r="J2014" s="886" t="s">
        <v>24535</v>
      </c>
      <c r="K2014" s="921">
        <v>1</v>
      </c>
      <c r="L2014" s="921" t="s">
        <v>23695</v>
      </c>
      <c r="M2014" s="802">
        <v>22800</v>
      </c>
      <c r="N2014" s="921">
        <v>1</v>
      </c>
      <c r="O2014" s="922">
        <v>6</v>
      </c>
      <c r="P2014" s="802">
        <v>11400</v>
      </c>
      <c r="Q2014" s="921" t="s">
        <v>23687</v>
      </c>
      <c r="R2014" s="922">
        <v>12</v>
      </c>
      <c r="S2014" s="1008">
        <v>22800</v>
      </c>
    </row>
    <row r="2015" spans="1:19" s="889" customFormat="1" ht="35" customHeight="1">
      <c r="A2015" s="913" t="s">
        <v>1027</v>
      </c>
      <c r="B2015" s="887" t="s">
        <v>280</v>
      </c>
      <c r="C2015" s="887" t="s">
        <v>115</v>
      </c>
      <c r="D2015" s="887" t="s">
        <v>23725</v>
      </c>
      <c r="E2015" s="342">
        <v>1700</v>
      </c>
      <c r="F2015" s="887" t="s">
        <v>24536</v>
      </c>
      <c r="G2015" s="656" t="s">
        <v>24537</v>
      </c>
      <c r="H2015" s="886" t="s">
        <v>19862</v>
      </c>
      <c r="I2015" s="886" t="s">
        <v>19773</v>
      </c>
      <c r="J2015" s="886" t="s">
        <v>24538</v>
      </c>
      <c r="K2015" s="921">
        <v>1</v>
      </c>
      <c r="L2015" s="921">
        <v>7</v>
      </c>
      <c r="M2015" s="802">
        <v>10200</v>
      </c>
      <c r="N2015" s="921"/>
      <c r="O2015" s="922"/>
      <c r="P2015" s="802">
        <v>0</v>
      </c>
      <c r="Q2015" s="921"/>
      <c r="R2015" s="922"/>
      <c r="S2015" s="1008">
        <v>0</v>
      </c>
    </row>
    <row r="2016" spans="1:19" s="889" customFormat="1" ht="35" customHeight="1">
      <c r="A2016" s="913" t="s">
        <v>1027</v>
      </c>
      <c r="B2016" s="887" t="s">
        <v>280</v>
      </c>
      <c r="C2016" s="887" t="s">
        <v>115</v>
      </c>
      <c r="D2016" s="887" t="s">
        <v>24539</v>
      </c>
      <c r="E2016" s="342">
        <v>2100</v>
      </c>
      <c r="F2016" s="887" t="s">
        <v>24540</v>
      </c>
      <c r="G2016" s="656" t="s">
        <v>24541</v>
      </c>
      <c r="H2016" s="886" t="s">
        <v>19729</v>
      </c>
      <c r="I2016" s="886" t="s">
        <v>23732</v>
      </c>
      <c r="J2016" s="886" t="s">
        <v>19729</v>
      </c>
      <c r="K2016" s="921">
        <v>1</v>
      </c>
      <c r="L2016" s="921">
        <v>12</v>
      </c>
      <c r="M2016" s="802">
        <v>25200</v>
      </c>
      <c r="N2016" s="921">
        <v>1</v>
      </c>
      <c r="O2016" s="922">
        <v>3</v>
      </c>
      <c r="P2016" s="802">
        <v>6300</v>
      </c>
      <c r="Q2016" s="921"/>
      <c r="R2016" s="922"/>
      <c r="S2016" s="1008">
        <v>0</v>
      </c>
    </row>
    <row r="2017" spans="1:19" s="889" customFormat="1" ht="35" customHeight="1">
      <c r="A2017" s="913" t="s">
        <v>1027</v>
      </c>
      <c r="B2017" s="887" t="s">
        <v>280</v>
      </c>
      <c r="C2017" s="887" t="s">
        <v>115</v>
      </c>
      <c r="D2017" s="887" t="s">
        <v>24542</v>
      </c>
      <c r="E2017" s="342">
        <v>2500</v>
      </c>
      <c r="F2017" s="887" t="s">
        <v>24543</v>
      </c>
      <c r="G2017" s="656" t="s">
        <v>24544</v>
      </c>
      <c r="H2017" s="886" t="s">
        <v>20169</v>
      </c>
      <c r="I2017" s="886" t="s">
        <v>19773</v>
      </c>
      <c r="J2017" s="886" t="s">
        <v>20169</v>
      </c>
      <c r="K2017" s="921">
        <v>1</v>
      </c>
      <c r="L2017" s="921">
        <v>12</v>
      </c>
      <c r="M2017" s="802">
        <v>29916.66</v>
      </c>
      <c r="N2017" s="921">
        <v>1</v>
      </c>
      <c r="O2017" s="922">
        <v>6</v>
      </c>
      <c r="P2017" s="802">
        <v>15000</v>
      </c>
      <c r="Q2017" s="921" t="s">
        <v>23687</v>
      </c>
      <c r="R2017" s="922">
        <v>12</v>
      </c>
      <c r="S2017" s="1008">
        <v>30000</v>
      </c>
    </row>
    <row r="2018" spans="1:19" s="889" customFormat="1" ht="35" customHeight="1">
      <c r="A2018" s="913" t="s">
        <v>1027</v>
      </c>
      <c r="B2018" s="887" t="s">
        <v>280</v>
      </c>
      <c r="C2018" s="887" t="s">
        <v>115</v>
      </c>
      <c r="D2018" s="887" t="s">
        <v>20716</v>
      </c>
      <c r="E2018" s="342">
        <v>4500</v>
      </c>
      <c r="F2018" s="887" t="s">
        <v>24545</v>
      </c>
      <c r="G2018" s="656" t="s">
        <v>24546</v>
      </c>
      <c r="H2018" s="886" t="s">
        <v>23714</v>
      </c>
      <c r="I2018" s="886" t="s">
        <v>19764</v>
      </c>
      <c r="J2018" s="886" t="s">
        <v>23714</v>
      </c>
      <c r="K2018" s="921">
        <v>1</v>
      </c>
      <c r="L2018" s="921">
        <v>12</v>
      </c>
      <c r="M2018" s="802">
        <v>54000</v>
      </c>
      <c r="N2018" s="921">
        <v>1</v>
      </c>
      <c r="O2018" s="922">
        <v>6</v>
      </c>
      <c r="P2018" s="802">
        <v>27000</v>
      </c>
      <c r="Q2018" s="921"/>
      <c r="R2018" s="922"/>
      <c r="S2018" s="1008">
        <v>0</v>
      </c>
    </row>
    <row r="2019" spans="1:19" s="889" customFormat="1" ht="35" customHeight="1">
      <c r="A2019" s="913" t="s">
        <v>1027</v>
      </c>
      <c r="B2019" s="887" t="s">
        <v>280</v>
      </c>
      <c r="C2019" s="887" t="s">
        <v>115</v>
      </c>
      <c r="D2019" s="887" t="s">
        <v>23706</v>
      </c>
      <c r="E2019" s="342">
        <v>2200</v>
      </c>
      <c r="F2019" s="887" t="s">
        <v>24547</v>
      </c>
      <c r="G2019" s="656" t="s">
        <v>24548</v>
      </c>
      <c r="H2019" s="886" t="s">
        <v>19729</v>
      </c>
      <c r="I2019" s="886" t="s">
        <v>19773</v>
      </c>
      <c r="J2019" s="886" t="s">
        <v>19729</v>
      </c>
      <c r="K2019" s="921">
        <v>1</v>
      </c>
      <c r="L2019" s="921">
        <v>12</v>
      </c>
      <c r="M2019" s="802">
        <v>26400</v>
      </c>
      <c r="N2019" s="921">
        <v>1</v>
      </c>
      <c r="O2019" s="922">
        <v>6</v>
      </c>
      <c r="P2019" s="802">
        <v>13200</v>
      </c>
      <c r="Q2019" s="921" t="s">
        <v>23687</v>
      </c>
      <c r="R2019" s="922">
        <v>12</v>
      </c>
      <c r="S2019" s="1008">
        <v>26400</v>
      </c>
    </row>
    <row r="2020" spans="1:19" s="889" customFormat="1" ht="35" customHeight="1">
      <c r="A2020" s="913" t="s">
        <v>1027</v>
      </c>
      <c r="B2020" s="887" t="s">
        <v>280</v>
      </c>
      <c r="C2020" s="887" t="s">
        <v>115</v>
      </c>
      <c r="D2020" s="887" t="s">
        <v>23725</v>
      </c>
      <c r="E2020" s="342">
        <v>1700</v>
      </c>
      <c r="F2020" s="887" t="s">
        <v>24549</v>
      </c>
      <c r="G2020" s="656" t="s">
        <v>24550</v>
      </c>
      <c r="H2020" s="886" t="s">
        <v>20251</v>
      </c>
      <c r="I2020" s="886" t="s">
        <v>23402</v>
      </c>
      <c r="J2020" s="886" t="s">
        <v>20251</v>
      </c>
      <c r="K2020" s="921">
        <v>1</v>
      </c>
      <c r="L2020" s="921" t="s">
        <v>23695</v>
      </c>
      <c r="M2020" s="802">
        <v>15810</v>
      </c>
      <c r="N2020" s="921"/>
      <c r="O2020" s="922"/>
      <c r="P2020" s="802">
        <v>0</v>
      </c>
      <c r="Q2020" s="921"/>
      <c r="R2020" s="922"/>
      <c r="S2020" s="1008">
        <v>0</v>
      </c>
    </row>
    <row r="2021" spans="1:19" s="889" customFormat="1" ht="35" customHeight="1">
      <c r="A2021" s="913" t="s">
        <v>1027</v>
      </c>
      <c r="B2021" s="887" t="s">
        <v>280</v>
      </c>
      <c r="C2021" s="887" t="s">
        <v>115</v>
      </c>
      <c r="D2021" s="887" t="s">
        <v>23692</v>
      </c>
      <c r="E2021" s="342">
        <v>1600</v>
      </c>
      <c r="F2021" s="887" t="s">
        <v>24551</v>
      </c>
      <c r="G2021" s="656" t="s">
        <v>24552</v>
      </c>
      <c r="H2021" s="886" t="s">
        <v>388</v>
      </c>
      <c r="I2021" s="886" t="s">
        <v>388</v>
      </c>
      <c r="J2021" s="886" t="s">
        <v>19829</v>
      </c>
      <c r="K2021" s="921">
        <v>1</v>
      </c>
      <c r="L2021" s="921" t="s">
        <v>23695</v>
      </c>
      <c r="M2021" s="802">
        <v>19200</v>
      </c>
      <c r="N2021" s="921">
        <v>1</v>
      </c>
      <c r="O2021" s="922">
        <v>6</v>
      </c>
      <c r="P2021" s="802">
        <v>9600</v>
      </c>
      <c r="Q2021" s="921" t="s">
        <v>23687</v>
      </c>
      <c r="R2021" s="922">
        <v>12</v>
      </c>
      <c r="S2021" s="1008">
        <v>19200</v>
      </c>
    </row>
    <row r="2022" spans="1:19" s="889" customFormat="1" ht="35" customHeight="1">
      <c r="A2022" s="913" t="s">
        <v>1027</v>
      </c>
      <c r="B2022" s="887" t="s">
        <v>280</v>
      </c>
      <c r="C2022" s="887" t="s">
        <v>115</v>
      </c>
      <c r="D2022" s="887" t="s">
        <v>24142</v>
      </c>
      <c r="E2022" s="342">
        <v>2900</v>
      </c>
      <c r="F2022" s="887" t="s">
        <v>24553</v>
      </c>
      <c r="G2022" s="656" t="s">
        <v>24554</v>
      </c>
      <c r="H2022" s="886" t="s">
        <v>19729</v>
      </c>
      <c r="I2022" s="886" t="s">
        <v>19764</v>
      </c>
      <c r="J2022" s="886" t="s">
        <v>19729</v>
      </c>
      <c r="K2022" s="921">
        <v>1</v>
      </c>
      <c r="L2022" s="921">
        <v>12</v>
      </c>
      <c r="M2022" s="802">
        <v>34800</v>
      </c>
      <c r="N2022" s="921">
        <v>1</v>
      </c>
      <c r="O2022" s="922">
        <v>1</v>
      </c>
      <c r="P2022" s="802">
        <v>1256.6600000000001</v>
      </c>
      <c r="Q2022" s="921"/>
      <c r="R2022" s="922"/>
      <c r="S2022" s="1008">
        <v>0</v>
      </c>
    </row>
    <row r="2023" spans="1:19" s="889" customFormat="1" ht="35" customHeight="1">
      <c r="A2023" s="913" t="s">
        <v>1027</v>
      </c>
      <c r="B2023" s="887" t="s">
        <v>280</v>
      </c>
      <c r="C2023" s="887" t="s">
        <v>115</v>
      </c>
      <c r="D2023" s="887" t="s">
        <v>24555</v>
      </c>
      <c r="E2023" s="342">
        <v>2900</v>
      </c>
      <c r="F2023" s="887" t="s">
        <v>24556</v>
      </c>
      <c r="G2023" s="656" t="s">
        <v>24557</v>
      </c>
      <c r="H2023" s="886" t="s">
        <v>21435</v>
      </c>
      <c r="I2023" s="886" t="s">
        <v>19764</v>
      </c>
      <c r="J2023" s="886" t="s">
        <v>21435</v>
      </c>
      <c r="K2023" s="921">
        <v>1</v>
      </c>
      <c r="L2023" s="921">
        <v>12</v>
      </c>
      <c r="M2023" s="802">
        <v>34800</v>
      </c>
      <c r="N2023" s="921">
        <v>1</v>
      </c>
      <c r="O2023" s="922">
        <v>6</v>
      </c>
      <c r="P2023" s="802">
        <v>17400</v>
      </c>
      <c r="Q2023" s="921" t="s">
        <v>23687</v>
      </c>
      <c r="R2023" s="922">
        <v>12</v>
      </c>
      <c r="S2023" s="1008">
        <v>34800</v>
      </c>
    </row>
    <row r="2024" spans="1:19" s="889" customFormat="1" ht="35" customHeight="1">
      <c r="A2024" s="913" t="s">
        <v>1027</v>
      </c>
      <c r="B2024" s="887" t="s">
        <v>280</v>
      </c>
      <c r="C2024" s="887" t="s">
        <v>115</v>
      </c>
      <c r="D2024" s="887" t="s">
        <v>23692</v>
      </c>
      <c r="E2024" s="342">
        <v>1600</v>
      </c>
      <c r="F2024" s="887" t="s">
        <v>24558</v>
      </c>
      <c r="G2024" s="656" t="s">
        <v>24559</v>
      </c>
      <c r="H2024" s="886" t="s">
        <v>19862</v>
      </c>
      <c r="I2024" s="886" t="s">
        <v>19764</v>
      </c>
      <c r="J2024" s="886" t="s">
        <v>19862</v>
      </c>
      <c r="K2024" s="921">
        <v>1</v>
      </c>
      <c r="L2024" s="921" t="s">
        <v>23695</v>
      </c>
      <c r="M2024" s="802">
        <v>19200</v>
      </c>
      <c r="N2024" s="921">
        <v>1</v>
      </c>
      <c r="O2024" s="922">
        <v>6</v>
      </c>
      <c r="P2024" s="802">
        <v>9600</v>
      </c>
      <c r="Q2024" s="921" t="s">
        <v>23687</v>
      </c>
      <c r="R2024" s="922">
        <v>12</v>
      </c>
      <c r="S2024" s="1008">
        <v>19200</v>
      </c>
    </row>
    <row r="2025" spans="1:19" s="889" customFormat="1" ht="35" customHeight="1">
      <c r="A2025" s="913" t="s">
        <v>1027</v>
      </c>
      <c r="B2025" s="887" t="s">
        <v>280</v>
      </c>
      <c r="C2025" s="887" t="s">
        <v>115</v>
      </c>
      <c r="D2025" s="887" t="s">
        <v>24560</v>
      </c>
      <c r="E2025" s="342">
        <v>4000</v>
      </c>
      <c r="F2025" s="887" t="s">
        <v>24561</v>
      </c>
      <c r="G2025" s="656" t="s">
        <v>24562</v>
      </c>
      <c r="H2025" s="886" t="s">
        <v>24563</v>
      </c>
      <c r="I2025" s="886" t="s">
        <v>19764</v>
      </c>
      <c r="J2025" s="886" t="s">
        <v>20507</v>
      </c>
      <c r="K2025" s="921">
        <v>1</v>
      </c>
      <c r="L2025" s="921">
        <v>12</v>
      </c>
      <c r="M2025" s="802">
        <v>48000</v>
      </c>
      <c r="N2025" s="921">
        <v>1</v>
      </c>
      <c r="O2025" s="922">
        <v>6</v>
      </c>
      <c r="P2025" s="802">
        <v>24000</v>
      </c>
      <c r="Q2025" s="921" t="s">
        <v>23687</v>
      </c>
      <c r="R2025" s="922">
        <v>12</v>
      </c>
      <c r="S2025" s="1008">
        <v>48000</v>
      </c>
    </row>
    <row r="2026" spans="1:19" s="889" customFormat="1" ht="35" customHeight="1">
      <c r="A2026" s="913" t="s">
        <v>1027</v>
      </c>
      <c r="B2026" s="887" t="s">
        <v>280</v>
      </c>
      <c r="C2026" s="887" t="s">
        <v>115</v>
      </c>
      <c r="D2026" s="887" t="s">
        <v>24564</v>
      </c>
      <c r="E2026" s="342">
        <v>3400</v>
      </c>
      <c r="F2026" s="887" t="s">
        <v>24565</v>
      </c>
      <c r="G2026" s="656" t="s">
        <v>24566</v>
      </c>
      <c r="H2026" s="886" t="s">
        <v>20169</v>
      </c>
      <c r="I2026" s="886" t="s">
        <v>19773</v>
      </c>
      <c r="J2026" s="886" t="s">
        <v>20169</v>
      </c>
      <c r="K2026" s="921">
        <v>1</v>
      </c>
      <c r="L2026" s="921">
        <v>12</v>
      </c>
      <c r="M2026" s="802">
        <v>40800</v>
      </c>
      <c r="N2026" s="921">
        <v>1</v>
      </c>
      <c r="O2026" s="922">
        <v>6</v>
      </c>
      <c r="P2026" s="802">
        <v>20400</v>
      </c>
      <c r="Q2026" s="921" t="s">
        <v>23687</v>
      </c>
      <c r="R2026" s="922">
        <v>12</v>
      </c>
      <c r="S2026" s="1008">
        <v>40800</v>
      </c>
    </row>
    <row r="2027" spans="1:19" s="889" customFormat="1" ht="35" customHeight="1">
      <c r="A2027" s="913" t="s">
        <v>1027</v>
      </c>
      <c r="B2027" s="887" t="s">
        <v>280</v>
      </c>
      <c r="C2027" s="887" t="s">
        <v>115</v>
      </c>
      <c r="D2027" s="887" t="s">
        <v>23699</v>
      </c>
      <c r="E2027" s="342">
        <v>1700</v>
      </c>
      <c r="F2027" s="887" t="s">
        <v>24567</v>
      </c>
      <c r="G2027" s="656" t="s">
        <v>24568</v>
      </c>
      <c r="H2027" s="886" t="s">
        <v>23770</v>
      </c>
      <c r="I2027" s="886" t="s">
        <v>19773</v>
      </c>
      <c r="J2027" s="886" t="s">
        <v>23770</v>
      </c>
      <c r="K2027" s="921">
        <v>1</v>
      </c>
      <c r="L2027" s="921" t="s">
        <v>23695</v>
      </c>
      <c r="M2027" s="802">
        <v>20400</v>
      </c>
      <c r="N2027" s="921">
        <v>1</v>
      </c>
      <c r="O2027" s="922">
        <v>6</v>
      </c>
      <c r="P2027" s="802">
        <v>10200</v>
      </c>
      <c r="Q2027" s="921" t="s">
        <v>23687</v>
      </c>
      <c r="R2027" s="922">
        <v>12</v>
      </c>
      <c r="S2027" s="1008">
        <v>20400</v>
      </c>
    </row>
    <row r="2028" spans="1:19" s="889" customFormat="1" ht="35" customHeight="1">
      <c r="A2028" s="913" t="s">
        <v>1027</v>
      </c>
      <c r="B2028" s="887" t="s">
        <v>280</v>
      </c>
      <c r="C2028" s="887" t="s">
        <v>115</v>
      </c>
      <c r="D2028" s="887" t="s">
        <v>23715</v>
      </c>
      <c r="E2028" s="342">
        <v>1900</v>
      </c>
      <c r="F2028" s="887" t="s">
        <v>24569</v>
      </c>
      <c r="G2028" s="656" t="s">
        <v>24570</v>
      </c>
      <c r="H2028" s="886" t="s">
        <v>23904</v>
      </c>
      <c r="I2028" s="886" t="s">
        <v>19773</v>
      </c>
      <c r="J2028" s="886" t="s">
        <v>21045</v>
      </c>
      <c r="K2028" s="921">
        <v>1</v>
      </c>
      <c r="L2028" s="921" t="s">
        <v>23695</v>
      </c>
      <c r="M2028" s="802">
        <v>22800</v>
      </c>
      <c r="N2028" s="921">
        <v>1</v>
      </c>
      <c r="O2028" s="922">
        <v>6</v>
      </c>
      <c r="P2028" s="802">
        <v>11400</v>
      </c>
      <c r="Q2028" s="921" t="s">
        <v>23687</v>
      </c>
      <c r="R2028" s="922">
        <v>12</v>
      </c>
      <c r="S2028" s="1008">
        <v>22800</v>
      </c>
    </row>
    <row r="2029" spans="1:19" s="889" customFormat="1" ht="35" customHeight="1">
      <c r="A2029" s="913" t="s">
        <v>1027</v>
      </c>
      <c r="B2029" s="887" t="s">
        <v>280</v>
      </c>
      <c r="C2029" s="887" t="s">
        <v>115</v>
      </c>
      <c r="D2029" s="887" t="s">
        <v>23706</v>
      </c>
      <c r="E2029" s="342">
        <v>2200</v>
      </c>
      <c r="F2029" s="887" t="s">
        <v>24571</v>
      </c>
      <c r="G2029" s="656" t="s">
        <v>24572</v>
      </c>
      <c r="H2029" s="886" t="s">
        <v>24573</v>
      </c>
      <c r="I2029" s="886" t="s">
        <v>19764</v>
      </c>
      <c r="J2029" s="886" t="s">
        <v>24574</v>
      </c>
      <c r="K2029" s="921">
        <v>1</v>
      </c>
      <c r="L2029" s="921">
        <v>12</v>
      </c>
      <c r="M2029" s="802">
        <v>26400</v>
      </c>
      <c r="N2029" s="921">
        <v>1</v>
      </c>
      <c r="O2029" s="922">
        <v>6</v>
      </c>
      <c r="P2029" s="802">
        <v>13200</v>
      </c>
      <c r="Q2029" s="921" t="s">
        <v>23687</v>
      </c>
      <c r="R2029" s="922">
        <v>12</v>
      </c>
      <c r="S2029" s="1008">
        <v>26400</v>
      </c>
    </row>
    <row r="2030" spans="1:19" s="889" customFormat="1" ht="35" customHeight="1">
      <c r="A2030" s="913" t="s">
        <v>1027</v>
      </c>
      <c r="B2030" s="887" t="s">
        <v>280</v>
      </c>
      <c r="C2030" s="887" t="s">
        <v>115</v>
      </c>
      <c r="D2030" s="887" t="s">
        <v>23692</v>
      </c>
      <c r="E2030" s="342">
        <v>1600</v>
      </c>
      <c r="F2030" s="887" t="s">
        <v>24575</v>
      </c>
      <c r="G2030" s="656" t="s">
        <v>24576</v>
      </c>
      <c r="H2030" s="886" t="s">
        <v>388</v>
      </c>
      <c r="I2030" s="886" t="s">
        <v>388</v>
      </c>
      <c r="J2030" s="886" t="s">
        <v>19829</v>
      </c>
      <c r="K2030" s="921">
        <v>1</v>
      </c>
      <c r="L2030" s="921" t="s">
        <v>23695</v>
      </c>
      <c r="M2030" s="802">
        <v>19200</v>
      </c>
      <c r="N2030" s="921">
        <v>1</v>
      </c>
      <c r="O2030" s="922">
        <v>6</v>
      </c>
      <c r="P2030" s="802">
        <v>9600</v>
      </c>
      <c r="Q2030" s="921" t="s">
        <v>23687</v>
      </c>
      <c r="R2030" s="922">
        <v>12</v>
      </c>
      <c r="S2030" s="1008">
        <v>19200</v>
      </c>
    </row>
    <row r="2031" spans="1:19" s="889" customFormat="1" ht="35" customHeight="1">
      <c r="A2031" s="913" t="s">
        <v>1027</v>
      </c>
      <c r="B2031" s="887" t="s">
        <v>280</v>
      </c>
      <c r="C2031" s="887" t="s">
        <v>115</v>
      </c>
      <c r="D2031" s="887" t="s">
        <v>24577</v>
      </c>
      <c r="E2031" s="342">
        <v>3900</v>
      </c>
      <c r="F2031" s="887" t="s">
        <v>24578</v>
      </c>
      <c r="G2031" s="656" t="s">
        <v>24579</v>
      </c>
      <c r="H2031" s="886" t="s">
        <v>19790</v>
      </c>
      <c r="I2031" s="886" t="s">
        <v>23746</v>
      </c>
      <c r="J2031" s="886" t="s">
        <v>24580</v>
      </c>
      <c r="K2031" s="921">
        <v>1</v>
      </c>
      <c r="L2031" s="921">
        <v>12</v>
      </c>
      <c r="M2031" s="802">
        <v>46800</v>
      </c>
      <c r="N2031" s="921">
        <v>1</v>
      </c>
      <c r="O2031" s="922">
        <v>6</v>
      </c>
      <c r="P2031" s="802">
        <v>23400</v>
      </c>
      <c r="Q2031" s="921" t="s">
        <v>23687</v>
      </c>
      <c r="R2031" s="922">
        <v>12</v>
      </c>
      <c r="S2031" s="1008">
        <v>46800</v>
      </c>
    </row>
    <row r="2032" spans="1:19" s="889" customFormat="1" ht="35" customHeight="1">
      <c r="A2032" s="913" t="s">
        <v>1027</v>
      </c>
      <c r="B2032" s="887" t="s">
        <v>280</v>
      </c>
      <c r="C2032" s="887" t="s">
        <v>115</v>
      </c>
      <c r="D2032" s="887" t="s">
        <v>23715</v>
      </c>
      <c r="E2032" s="342">
        <v>1900</v>
      </c>
      <c r="F2032" s="887" t="s">
        <v>24581</v>
      </c>
      <c r="G2032" s="656" t="s">
        <v>24582</v>
      </c>
      <c r="H2032" s="886" t="s">
        <v>19880</v>
      </c>
      <c r="I2032" s="886" t="s">
        <v>19773</v>
      </c>
      <c r="J2032" s="886" t="s">
        <v>24583</v>
      </c>
      <c r="K2032" s="921">
        <v>1</v>
      </c>
      <c r="L2032" s="921" t="s">
        <v>23695</v>
      </c>
      <c r="M2032" s="802">
        <v>22800</v>
      </c>
      <c r="N2032" s="921"/>
      <c r="O2032" s="922"/>
      <c r="P2032" s="802">
        <v>0</v>
      </c>
      <c r="Q2032" s="921"/>
      <c r="R2032" s="922"/>
      <c r="S2032" s="1008">
        <v>0</v>
      </c>
    </row>
    <row r="2033" spans="1:19" s="889" customFormat="1" ht="35" customHeight="1">
      <c r="A2033" s="913" t="s">
        <v>1027</v>
      </c>
      <c r="B2033" s="887" t="s">
        <v>280</v>
      </c>
      <c r="C2033" s="887" t="s">
        <v>115</v>
      </c>
      <c r="D2033" s="887" t="s">
        <v>23725</v>
      </c>
      <c r="E2033" s="342">
        <v>1700</v>
      </c>
      <c r="F2033" s="887" t="s">
        <v>24584</v>
      </c>
      <c r="G2033" s="656" t="s">
        <v>24585</v>
      </c>
      <c r="H2033" s="886" t="s">
        <v>19720</v>
      </c>
      <c r="I2033" s="886" t="s">
        <v>19773</v>
      </c>
      <c r="J2033" s="886" t="s">
        <v>24586</v>
      </c>
      <c r="K2033" s="921">
        <v>1</v>
      </c>
      <c r="L2033" s="921" t="s">
        <v>23695</v>
      </c>
      <c r="M2033" s="802">
        <v>20400</v>
      </c>
      <c r="N2033" s="921">
        <v>1</v>
      </c>
      <c r="O2033" s="922">
        <v>6</v>
      </c>
      <c r="P2033" s="802">
        <v>8556.66</v>
      </c>
      <c r="Q2033" s="921"/>
      <c r="R2033" s="922"/>
      <c r="S2033" s="1008">
        <v>0</v>
      </c>
    </row>
    <row r="2034" spans="1:19" s="889" customFormat="1" ht="35" customHeight="1">
      <c r="A2034" s="913" t="s">
        <v>1027</v>
      </c>
      <c r="B2034" s="887" t="s">
        <v>280</v>
      </c>
      <c r="C2034" s="887" t="s">
        <v>115</v>
      </c>
      <c r="D2034" s="887" t="s">
        <v>24587</v>
      </c>
      <c r="E2034" s="342">
        <v>5000</v>
      </c>
      <c r="F2034" s="887" t="s">
        <v>24588</v>
      </c>
      <c r="G2034" s="656" t="s">
        <v>24589</v>
      </c>
      <c r="H2034" s="886" t="s">
        <v>24590</v>
      </c>
      <c r="I2034" s="886" t="s">
        <v>23746</v>
      </c>
      <c r="J2034" s="886" t="s">
        <v>24590</v>
      </c>
      <c r="K2034" s="921">
        <v>1</v>
      </c>
      <c r="L2034" s="921">
        <v>12</v>
      </c>
      <c r="M2034" s="802">
        <v>60000</v>
      </c>
      <c r="N2034" s="921">
        <v>1</v>
      </c>
      <c r="O2034" s="922">
        <v>6</v>
      </c>
      <c r="P2034" s="802">
        <v>30000</v>
      </c>
      <c r="Q2034" s="921" t="s">
        <v>23687</v>
      </c>
      <c r="R2034" s="922">
        <v>12</v>
      </c>
      <c r="S2034" s="1008">
        <v>60000</v>
      </c>
    </row>
    <row r="2035" spans="1:19" s="889" customFormat="1" ht="35" customHeight="1">
      <c r="A2035" s="913" t="s">
        <v>1027</v>
      </c>
      <c r="B2035" s="887" t="s">
        <v>280</v>
      </c>
      <c r="C2035" s="887" t="s">
        <v>115</v>
      </c>
      <c r="D2035" s="887" t="s">
        <v>23696</v>
      </c>
      <c r="E2035" s="342">
        <v>4900</v>
      </c>
      <c r="F2035" s="887" t="s">
        <v>24591</v>
      </c>
      <c r="G2035" s="656" t="s">
        <v>24592</v>
      </c>
      <c r="H2035" s="886" t="s">
        <v>19757</v>
      </c>
      <c r="I2035" s="886" t="s">
        <v>23732</v>
      </c>
      <c r="J2035" s="886" t="s">
        <v>19757</v>
      </c>
      <c r="K2035" s="921">
        <v>1</v>
      </c>
      <c r="L2035" s="921">
        <v>2</v>
      </c>
      <c r="M2035" s="802">
        <v>9636.66</v>
      </c>
      <c r="N2035" s="921">
        <v>2</v>
      </c>
      <c r="O2035" s="922">
        <v>6</v>
      </c>
      <c r="P2035" s="802">
        <v>29400</v>
      </c>
      <c r="Q2035" s="921" t="s">
        <v>23687</v>
      </c>
      <c r="R2035" s="922">
        <v>12</v>
      </c>
      <c r="S2035" s="1008">
        <v>19600</v>
      </c>
    </row>
    <row r="2036" spans="1:19" s="889" customFormat="1" ht="35" customHeight="1">
      <c r="A2036" s="913" t="s">
        <v>1027</v>
      </c>
      <c r="B2036" s="887" t="s">
        <v>280</v>
      </c>
      <c r="C2036" s="887" t="s">
        <v>115</v>
      </c>
      <c r="D2036" s="887" t="s">
        <v>24593</v>
      </c>
      <c r="E2036" s="342">
        <v>1750</v>
      </c>
      <c r="F2036" s="887" t="s">
        <v>24594</v>
      </c>
      <c r="G2036" s="656" t="s">
        <v>24595</v>
      </c>
      <c r="H2036" s="886" t="s">
        <v>24596</v>
      </c>
      <c r="I2036" s="886" t="s">
        <v>19773</v>
      </c>
      <c r="J2036" s="886" t="s">
        <v>24597</v>
      </c>
      <c r="K2036" s="921">
        <v>1</v>
      </c>
      <c r="L2036" s="921" t="s">
        <v>23695</v>
      </c>
      <c r="M2036" s="802">
        <v>21000</v>
      </c>
      <c r="N2036" s="921">
        <v>1</v>
      </c>
      <c r="O2036" s="922">
        <v>6</v>
      </c>
      <c r="P2036" s="802">
        <v>9858.33</v>
      </c>
      <c r="Q2036" s="921" t="s">
        <v>23687</v>
      </c>
      <c r="R2036" s="922">
        <v>12</v>
      </c>
      <c r="S2036" s="1008">
        <v>21000</v>
      </c>
    </row>
    <row r="2037" spans="1:19" s="889" customFormat="1" ht="35" customHeight="1">
      <c r="A2037" s="913" t="s">
        <v>1027</v>
      </c>
      <c r="B2037" s="887" t="s">
        <v>280</v>
      </c>
      <c r="C2037" s="887" t="s">
        <v>115</v>
      </c>
      <c r="D2037" s="887" t="s">
        <v>23722</v>
      </c>
      <c r="E2037" s="342">
        <v>1900</v>
      </c>
      <c r="F2037" s="887" t="s">
        <v>24598</v>
      </c>
      <c r="G2037" s="656" t="s">
        <v>24599</v>
      </c>
      <c r="H2037" s="886" t="s">
        <v>19824</v>
      </c>
      <c r="I2037" s="886" t="s">
        <v>19773</v>
      </c>
      <c r="J2037" s="886" t="s">
        <v>19823</v>
      </c>
      <c r="K2037" s="921">
        <v>1</v>
      </c>
      <c r="L2037" s="921" t="s">
        <v>23695</v>
      </c>
      <c r="M2037" s="802">
        <v>22800</v>
      </c>
      <c r="N2037" s="921">
        <v>1</v>
      </c>
      <c r="O2037" s="922">
        <v>6</v>
      </c>
      <c r="P2037" s="802">
        <v>11400</v>
      </c>
      <c r="Q2037" s="921" t="s">
        <v>23687</v>
      </c>
      <c r="R2037" s="922">
        <v>12</v>
      </c>
      <c r="S2037" s="1008">
        <v>22800</v>
      </c>
    </row>
    <row r="2038" spans="1:19" s="889" customFormat="1" ht="35" customHeight="1">
      <c r="A2038" s="913" t="s">
        <v>1027</v>
      </c>
      <c r="B2038" s="887" t="s">
        <v>280</v>
      </c>
      <c r="C2038" s="887" t="s">
        <v>115</v>
      </c>
      <c r="D2038" s="887" t="s">
        <v>23884</v>
      </c>
      <c r="E2038" s="342">
        <v>1800</v>
      </c>
      <c r="F2038" s="887" t="s">
        <v>24600</v>
      </c>
      <c r="G2038" s="656" t="s">
        <v>24601</v>
      </c>
      <c r="H2038" s="886" t="s">
        <v>19729</v>
      </c>
      <c r="I2038" s="886" t="s">
        <v>19764</v>
      </c>
      <c r="J2038" s="886" t="s">
        <v>19729</v>
      </c>
      <c r="K2038" s="921">
        <v>1</v>
      </c>
      <c r="L2038" s="921" t="s">
        <v>23695</v>
      </c>
      <c r="M2038" s="802">
        <v>21600</v>
      </c>
      <c r="N2038" s="921">
        <v>1</v>
      </c>
      <c r="O2038" s="922">
        <v>6</v>
      </c>
      <c r="P2038" s="802">
        <v>10800</v>
      </c>
      <c r="Q2038" s="921" t="s">
        <v>23687</v>
      </c>
      <c r="R2038" s="922">
        <v>12</v>
      </c>
      <c r="S2038" s="1008">
        <v>21600</v>
      </c>
    </row>
    <row r="2039" spans="1:19" s="889" customFormat="1" ht="35" customHeight="1">
      <c r="A2039" s="913" t="s">
        <v>1027</v>
      </c>
      <c r="B2039" s="887" t="s">
        <v>280</v>
      </c>
      <c r="C2039" s="887" t="s">
        <v>115</v>
      </c>
      <c r="D2039" s="887" t="s">
        <v>23706</v>
      </c>
      <c r="E2039" s="342">
        <v>2200</v>
      </c>
      <c r="F2039" s="887" t="s">
        <v>24602</v>
      </c>
      <c r="G2039" s="656" t="s">
        <v>24603</v>
      </c>
      <c r="H2039" s="886" t="s">
        <v>19729</v>
      </c>
      <c r="I2039" s="886" t="s">
        <v>19764</v>
      </c>
      <c r="J2039" s="886" t="s">
        <v>19729</v>
      </c>
      <c r="K2039" s="921">
        <v>1</v>
      </c>
      <c r="L2039" s="921">
        <v>12</v>
      </c>
      <c r="M2039" s="802">
        <v>26400</v>
      </c>
      <c r="N2039" s="921">
        <v>1</v>
      </c>
      <c r="O2039" s="922">
        <v>6</v>
      </c>
      <c r="P2039" s="802">
        <v>13200</v>
      </c>
      <c r="Q2039" s="921" t="s">
        <v>23687</v>
      </c>
      <c r="R2039" s="922">
        <v>12</v>
      </c>
      <c r="S2039" s="1008">
        <v>26400</v>
      </c>
    </row>
    <row r="2040" spans="1:19" s="889" customFormat="1" ht="35" customHeight="1">
      <c r="A2040" s="913" t="s">
        <v>1027</v>
      </c>
      <c r="B2040" s="887" t="s">
        <v>280</v>
      </c>
      <c r="C2040" s="887" t="s">
        <v>115</v>
      </c>
      <c r="D2040" s="887" t="s">
        <v>24604</v>
      </c>
      <c r="E2040" s="342">
        <v>1900</v>
      </c>
      <c r="F2040" s="887" t="s">
        <v>24605</v>
      </c>
      <c r="G2040" s="656" t="s">
        <v>24606</v>
      </c>
      <c r="H2040" s="886" t="s">
        <v>23779</v>
      </c>
      <c r="I2040" s="886" t="s">
        <v>19764</v>
      </c>
      <c r="J2040" s="886" t="s">
        <v>24607</v>
      </c>
      <c r="K2040" s="921">
        <v>1</v>
      </c>
      <c r="L2040" s="921" t="s">
        <v>23695</v>
      </c>
      <c r="M2040" s="802">
        <v>22800</v>
      </c>
      <c r="N2040" s="921">
        <v>1</v>
      </c>
      <c r="O2040" s="922">
        <v>6</v>
      </c>
      <c r="P2040" s="802">
        <v>11400</v>
      </c>
      <c r="Q2040" s="921" t="s">
        <v>23687</v>
      </c>
      <c r="R2040" s="922">
        <v>12</v>
      </c>
      <c r="S2040" s="1008">
        <v>22800</v>
      </c>
    </row>
    <row r="2041" spans="1:19" s="889" customFormat="1" ht="35" customHeight="1">
      <c r="A2041" s="913" t="s">
        <v>1027</v>
      </c>
      <c r="B2041" s="887" t="s">
        <v>280</v>
      </c>
      <c r="C2041" s="887" t="s">
        <v>115</v>
      </c>
      <c r="D2041" s="887" t="s">
        <v>23725</v>
      </c>
      <c r="E2041" s="342">
        <v>1700</v>
      </c>
      <c r="F2041" s="887" t="s">
        <v>24608</v>
      </c>
      <c r="G2041" s="656" t="s">
        <v>24609</v>
      </c>
      <c r="H2041" s="886" t="s">
        <v>19895</v>
      </c>
      <c r="I2041" s="886" t="s">
        <v>19773</v>
      </c>
      <c r="J2041" s="886" t="s">
        <v>19895</v>
      </c>
      <c r="K2041" s="921">
        <v>1</v>
      </c>
      <c r="L2041" s="921" t="s">
        <v>23695</v>
      </c>
      <c r="M2041" s="802">
        <v>20400</v>
      </c>
      <c r="N2041" s="921">
        <v>1</v>
      </c>
      <c r="O2041" s="922">
        <v>6</v>
      </c>
      <c r="P2041" s="802">
        <v>10200</v>
      </c>
      <c r="Q2041" s="921" t="s">
        <v>23687</v>
      </c>
      <c r="R2041" s="922">
        <v>12</v>
      </c>
      <c r="S2041" s="1008">
        <v>20400</v>
      </c>
    </row>
    <row r="2042" spans="1:19" s="889" customFormat="1" ht="35" customHeight="1">
      <c r="A2042" s="913" t="s">
        <v>1027</v>
      </c>
      <c r="B2042" s="887" t="s">
        <v>280</v>
      </c>
      <c r="C2042" s="887" t="s">
        <v>115</v>
      </c>
      <c r="D2042" s="887" t="s">
        <v>23865</v>
      </c>
      <c r="E2042" s="342">
        <v>1850</v>
      </c>
      <c r="F2042" s="887" t="s">
        <v>24610</v>
      </c>
      <c r="G2042" s="656" t="s">
        <v>24611</v>
      </c>
      <c r="H2042" s="886" t="s">
        <v>388</v>
      </c>
      <c r="I2042" s="886" t="s">
        <v>388</v>
      </c>
      <c r="J2042" s="886" t="s">
        <v>19829</v>
      </c>
      <c r="K2042" s="921">
        <v>1</v>
      </c>
      <c r="L2042" s="921">
        <v>4</v>
      </c>
      <c r="M2042" s="802">
        <v>3823.33</v>
      </c>
      <c r="N2042" s="921">
        <v>2</v>
      </c>
      <c r="O2042" s="922">
        <v>6</v>
      </c>
      <c r="P2042" s="802">
        <v>11100</v>
      </c>
      <c r="Q2042" s="921" t="s">
        <v>23687</v>
      </c>
      <c r="R2042" s="922">
        <v>12</v>
      </c>
      <c r="S2042" s="1008">
        <v>7400</v>
      </c>
    </row>
    <row r="2043" spans="1:19" s="889" customFormat="1" ht="35" customHeight="1">
      <c r="A2043" s="913" t="s">
        <v>1027</v>
      </c>
      <c r="B2043" s="887" t="s">
        <v>280</v>
      </c>
      <c r="C2043" s="887" t="s">
        <v>115</v>
      </c>
      <c r="D2043" s="887" t="s">
        <v>24395</v>
      </c>
      <c r="E2043" s="342">
        <v>1900</v>
      </c>
      <c r="F2043" s="887" t="s">
        <v>24612</v>
      </c>
      <c r="G2043" s="656" t="s">
        <v>24613</v>
      </c>
      <c r="H2043" s="886" t="s">
        <v>388</v>
      </c>
      <c r="I2043" s="886" t="s">
        <v>388</v>
      </c>
      <c r="J2043" s="886" t="s">
        <v>19829</v>
      </c>
      <c r="K2043" s="921">
        <v>1</v>
      </c>
      <c r="L2043" s="921" t="s">
        <v>23695</v>
      </c>
      <c r="M2043" s="802">
        <v>22800</v>
      </c>
      <c r="N2043" s="921">
        <v>1</v>
      </c>
      <c r="O2043" s="922">
        <v>6</v>
      </c>
      <c r="P2043" s="802">
        <v>11400</v>
      </c>
      <c r="Q2043" s="921" t="s">
        <v>23687</v>
      </c>
      <c r="R2043" s="922">
        <v>12</v>
      </c>
      <c r="S2043" s="1008">
        <v>22800</v>
      </c>
    </row>
    <row r="2044" spans="1:19" s="889" customFormat="1" ht="35" customHeight="1">
      <c r="A2044" s="913" t="s">
        <v>1027</v>
      </c>
      <c r="B2044" s="887" t="s">
        <v>280</v>
      </c>
      <c r="C2044" s="887" t="s">
        <v>115</v>
      </c>
      <c r="D2044" s="887" t="s">
        <v>24614</v>
      </c>
      <c r="E2044" s="342">
        <v>1800</v>
      </c>
      <c r="F2044" s="887" t="s">
        <v>24615</v>
      </c>
      <c r="G2044" s="656" t="s">
        <v>24616</v>
      </c>
      <c r="H2044" s="886" t="s">
        <v>23753</v>
      </c>
      <c r="I2044" s="886" t="s">
        <v>19764</v>
      </c>
      <c r="J2044" s="886" t="s">
        <v>19823</v>
      </c>
      <c r="K2044" s="921">
        <v>1</v>
      </c>
      <c r="L2044" s="921" t="s">
        <v>23695</v>
      </c>
      <c r="M2044" s="802">
        <v>21600</v>
      </c>
      <c r="N2044" s="921">
        <v>1</v>
      </c>
      <c r="O2044" s="922">
        <v>6</v>
      </c>
      <c r="P2044" s="802">
        <v>10800</v>
      </c>
      <c r="Q2044" s="921" t="s">
        <v>23687</v>
      </c>
      <c r="R2044" s="922">
        <v>12</v>
      </c>
      <c r="S2044" s="1008">
        <v>21600</v>
      </c>
    </row>
    <row r="2045" spans="1:19" s="889" customFormat="1" ht="35" customHeight="1">
      <c r="A2045" s="913" t="s">
        <v>1027</v>
      </c>
      <c r="B2045" s="887" t="s">
        <v>280</v>
      </c>
      <c r="C2045" s="887" t="s">
        <v>115</v>
      </c>
      <c r="D2045" s="887" t="s">
        <v>24617</v>
      </c>
      <c r="E2045" s="342">
        <v>2100</v>
      </c>
      <c r="F2045" s="887" t="s">
        <v>24618</v>
      </c>
      <c r="G2045" s="656" t="s">
        <v>24619</v>
      </c>
      <c r="H2045" s="886" t="s">
        <v>19988</v>
      </c>
      <c r="I2045" s="886" t="s">
        <v>23405</v>
      </c>
      <c r="J2045" s="886" t="s">
        <v>19988</v>
      </c>
      <c r="K2045" s="921">
        <v>1</v>
      </c>
      <c r="L2045" s="921">
        <v>12</v>
      </c>
      <c r="M2045" s="802">
        <v>25200</v>
      </c>
      <c r="N2045" s="921">
        <v>1</v>
      </c>
      <c r="O2045" s="922">
        <v>6</v>
      </c>
      <c r="P2045" s="802">
        <v>12600</v>
      </c>
      <c r="Q2045" s="921" t="s">
        <v>23687</v>
      </c>
      <c r="R2045" s="922">
        <v>12</v>
      </c>
      <c r="S2045" s="1008">
        <v>25200</v>
      </c>
    </row>
    <row r="2046" spans="1:19" s="889" customFormat="1" ht="35" customHeight="1">
      <c r="A2046" s="913" t="s">
        <v>1027</v>
      </c>
      <c r="B2046" s="887" t="s">
        <v>280</v>
      </c>
      <c r="C2046" s="887" t="s">
        <v>115</v>
      </c>
      <c r="D2046" s="887" t="s">
        <v>24593</v>
      </c>
      <c r="E2046" s="342">
        <v>1750</v>
      </c>
      <c r="F2046" s="887" t="s">
        <v>24620</v>
      </c>
      <c r="G2046" s="656" t="s">
        <v>24621</v>
      </c>
      <c r="H2046" s="886" t="s">
        <v>21045</v>
      </c>
      <c r="I2046" s="886" t="s">
        <v>19773</v>
      </c>
      <c r="J2046" s="886" t="s">
        <v>24622</v>
      </c>
      <c r="K2046" s="921">
        <v>1</v>
      </c>
      <c r="L2046" s="921" t="s">
        <v>23695</v>
      </c>
      <c r="M2046" s="802">
        <v>21000</v>
      </c>
      <c r="N2046" s="921">
        <v>1</v>
      </c>
      <c r="O2046" s="922">
        <v>6</v>
      </c>
      <c r="P2046" s="802">
        <v>10500</v>
      </c>
      <c r="Q2046" s="921" t="s">
        <v>23687</v>
      </c>
      <c r="R2046" s="922">
        <v>12</v>
      </c>
      <c r="S2046" s="1008">
        <v>21000</v>
      </c>
    </row>
    <row r="2047" spans="1:19" s="889" customFormat="1" ht="35" customHeight="1">
      <c r="A2047" s="913" t="s">
        <v>1027</v>
      </c>
      <c r="B2047" s="887" t="s">
        <v>280</v>
      </c>
      <c r="C2047" s="887" t="s">
        <v>115</v>
      </c>
      <c r="D2047" s="887" t="s">
        <v>23722</v>
      </c>
      <c r="E2047" s="342">
        <v>1900</v>
      </c>
      <c r="F2047" s="887" t="s">
        <v>24623</v>
      </c>
      <c r="G2047" s="656" t="s">
        <v>24624</v>
      </c>
      <c r="H2047" s="886" t="s">
        <v>23714</v>
      </c>
      <c r="I2047" s="886" t="s">
        <v>19773</v>
      </c>
      <c r="J2047" s="886" t="s">
        <v>19790</v>
      </c>
      <c r="K2047" s="921">
        <v>1</v>
      </c>
      <c r="L2047" s="921" t="s">
        <v>23695</v>
      </c>
      <c r="M2047" s="802">
        <v>22800</v>
      </c>
      <c r="N2047" s="921">
        <v>1</v>
      </c>
      <c r="O2047" s="922">
        <v>6</v>
      </c>
      <c r="P2047" s="802">
        <v>11400</v>
      </c>
      <c r="Q2047" s="921" t="s">
        <v>23687</v>
      </c>
      <c r="R2047" s="922">
        <v>12</v>
      </c>
      <c r="S2047" s="1008">
        <v>22800</v>
      </c>
    </row>
    <row r="2048" spans="1:19" s="889" customFormat="1" ht="35" customHeight="1">
      <c r="A2048" s="913" t="s">
        <v>1027</v>
      </c>
      <c r="B2048" s="887" t="s">
        <v>280</v>
      </c>
      <c r="C2048" s="887" t="s">
        <v>115</v>
      </c>
      <c r="D2048" s="887" t="s">
        <v>23795</v>
      </c>
      <c r="E2048" s="342">
        <v>2100</v>
      </c>
      <c r="F2048" s="887" t="s">
        <v>24625</v>
      </c>
      <c r="G2048" s="656" t="s">
        <v>24626</v>
      </c>
      <c r="H2048" s="886" t="s">
        <v>19988</v>
      </c>
      <c r="I2048" s="886" t="s">
        <v>19773</v>
      </c>
      <c r="J2048" s="886" t="s">
        <v>20018</v>
      </c>
      <c r="K2048" s="921">
        <v>1</v>
      </c>
      <c r="L2048" s="921">
        <v>12</v>
      </c>
      <c r="M2048" s="802">
        <v>25200</v>
      </c>
      <c r="N2048" s="921">
        <v>1</v>
      </c>
      <c r="O2048" s="922">
        <v>6</v>
      </c>
      <c r="P2048" s="802">
        <v>12600</v>
      </c>
      <c r="Q2048" s="921" t="s">
        <v>23687</v>
      </c>
      <c r="R2048" s="922">
        <v>12</v>
      </c>
      <c r="S2048" s="1008">
        <v>25200</v>
      </c>
    </row>
    <row r="2049" spans="1:19" s="889" customFormat="1" ht="35" customHeight="1">
      <c r="A2049" s="913" t="s">
        <v>1027</v>
      </c>
      <c r="B2049" s="887" t="s">
        <v>280</v>
      </c>
      <c r="C2049" s="887" t="s">
        <v>115</v>
      </c>
      <c r="D2049" s="887" t="s">
        <v>21278</v>
      </c>
      <c r="E2049" s="342">
        <v>1300</v>
      </c>
      <c r="F2049" s="887" t="s">
        <v>24627</v>
      </c>
      <c r="G2049" s="656" t="s">
        <v>24628</v>
      </c>
      <c r="H2049" s="886" t="s">
        <v>388</v>
      </c>
      <c r="I2049" s="886" t="s">
        <v>388</v>
      </c>
      <c r="J2049" s="886" t="s">
        <v>19829</v>
      </c>
      <c r="K2049" s="921">
        <v>1</v>
      </c>
      <c r="L2049" s="921" t="s">
        <v>23695</v>
      </c>
      <c r="M2049" s="802">
        <v>15600</v>
      </c>
      <c r="N2049" s="921">
        <v>1</v>
      </c>
      <c r="O2049" s="922">
        <v>3</v>
      </c>
      <c r="P2049" s="802">
        <v>3900</v>
      </c>
      <c r="Q2049" s="921"/>
      <c r="R2049" s="922"/>
      <c r="S2049" s="1008">
        <v>0</v>
      </c>
    </row>
    <row r="2050" spans="1:19" s="889" customFormat="1" ht="35" customHeight="1">
      <c r="A2050" s="913" t="s">
        <v>1027</v>
      </c>
      <c r="B2050" s="887" t="s">
        <v>280</v>
      </c>
      <c r="C2050" s="887" t="s">
        <v>115</v>
      </c>
      <c r="D2050" s="887" t="s">
        <v>23699</v>
      </c>
      <c r="E2050" s="342">
        <v>1700</v>
      </c>
      <c r="F2050" s="887" t="s">
        <v>24629</v>
      </c>
      <c r="G2050" s="656" t="s">
        <v>24630</v>
      </c>
      <c r="H2050" s="886" t="s">
        <v>20153</v>
      </c>
      <c r="I2050" s="886" t="s">
        <v>23405</v>
      </c>
      <c r="J2050" s="886" t="s">
        <v>20153</v>
      </c>
      <c r="K2050" s="921">
        <v>1</v>
      </c>
      <c r="L2050" s="921" t="s">
        <v>23695</v>
      </c>
      <c r="M2050" s="802">
        <v>20400</v>
      </c>
      <c r="N2050" s="921">
        <v>1</v>
      </c>
      <c r="O2050" s="922">
        <v>6</v>
      </c>
      <c r="P2050" s="802">
        <v>10200</v>
      </c>
      <c r="Q2050" s="921" t="s">
        <v>23687</v>
      </c>
      <c r="R2050" s="922">
        <v>12</v>
      </c>
      <c r="S2050" s="1008">
        <v>20400</v>
      </c>
    </row>
    <row r="2051" spans="1:19" s="889" customFormat="1" ht="35" customHeight="1">
      <c r="A2051" s="913" t="s">
        <v>1027</v>
      </c>
      <c r="B2051" s="887" t="s">
        <v>280</v>
      </c>
      <c r="C2051" s="887" t="s">
        <v>115</v>
      </c>
      <c r="D2051" s="887" t="s">
        <v>23805</v>
      </c>
      <c r="E2051" s="342">
        <v>1600</v>
      </c>
      <c r="F2051" s="887" t="s">
        <v>24631</v>
      </c>
      <c r="G2051" s="656" t="s">
        <v>24632</v>
      </c>
      <c r="H2051" s="886" t="s">
        <v>388</v>
      </c>
      <c r="I2051" s="886" t="s">
        <v>388</v>
      </c>
      <c r="J2051" s="886" t="s">
        <v>19829</v>
      </c>
      <c r="K2051" s="921">
        <v>1</v>
      </c>
      <c r="L2051" s="921" t="s">
        <v>23695</v>
      </c>
      <c r="M2051" s="802">
        <v>19200</v>
      </c>
      <c r="N2051" s="921">
        <v>1</v>
      </c>
      <c r="O2051" s="922">
        <v>6</v>
      </c>
      <c r="P2051" s="802">
        <v>9600</v>
      </c>
      <c r="Q2051" s="921" t="s">
        <v>23687</v>
      </c>
      <c r="R2051" s="922">
        <v>12</v>
      </c>
      <c r="S2051" s="1008">
        <v>19200</v>
      </c>
    </row>
    <row r="2052" spans="1:19" s="889" customFormat="1" ht="35" customHeight="1">
      <c r="A2052" s="913" t="s">
        <v>1027</v>
      </c>
      <c r="B2052" s="887" t="s">
        <v>280</v>
      </c>
      <c r="C2052" s="887" t="s">
        <v>115</v>
      </c>
      <c r="D2052" s="887" t="s">
        <v>23722</v>
      </c>
      <c r="E2052" s="342">
        <v>1900</v>
      </c>
      <c r="F2052" s="887" t="s">
        <v>24633</v>
      </c>
      <c r="G2052" s="656" t="s">
        <v>24634</v>
      </c>
      <c r="H2052" s="886" t="s">
        <v>24635</v>
      </c>
      <c r="I2052" s="886" t="s">
        <v>19773</v>
      </c>
      <c r="J2052" s="886" t="s">
        <v>23829</v>
      </c>
      <c r="K2052" s="921">
        <v>1</v>
      </c>
      <c r="L2052" s="921" t="s">
        <v>23695</v>
      </c>
      <c r="M2052" s="802">
        <v>17100</v>
      </c>
      <c r="N2052" s="921">
        <v>1</v>
      </c>
      <c r="O2052" s="922">
        <v>6</v>
      </c>
      <c r="P2052" s="802">
        <v>11400</v>
      </c>
      <c r="Q2052" s="921" t="s">
        <v>23687</v>
      </c>
      <c r="R2052" s="922">
        <v>12</v>
      </c>
      <c r="S2052" s="1008">
        <v>22800</v>
      </c>
    </row>
    <row r="2053" spans="1:19" s="889" customFormat="1" ht="35" customHeight="1">
      <c r="A2053" s="913" t="s">
        <v>1027</v>
      </c>
      <c r="B2053" s="887" t="s">
        <v>280</v>
      </c>
      <c r="C2053" s="887" t="s">
        <v>115</v>
      </c>
      <c r="D2053" s="887" t="s">
        <v>24139</v>
      </c>
      <c r="E2053" s="342">
        <v>1500</v>
      </c>
      <c r="F2053" s="887" t="s">
        <v>24636</v>
      </c>
      <c r="G2053" s="656" t="s">
        <v>24637</v>
      </c>
      <c r="H2053" s="886" t="s">
        <v>388</v>
      </c>
      <c r="I2053" s="886" t="s">
        <v>388</v>
      </c>
      <c r="J2053" s="886" t="s">
        <v>19829</v>
      </c>
      <c r="K2053" s="921">
        <v>1</v>
      </c>
      <c r="L2053" s="921" t="s">
        <v>23695</v>
      </c>
      <c r="M2053" s="802">
        <v>18000</v>
      </c>
      <c r="N2053" s="921">
        <v>1</v>
      </c>
      <c r="O2053" s="922">
        <v>6</v>
      </c>
      <c r="P2053" s="802">
        <v>9000</v>
      </c>
      <c r="Q2053" s="921" t="s">
        <v>23687</v>
      </c>
      <c r="R2053" s="922">
        <v>12</v>
      </c>
      <c r="S2053" s="1008">
        <v>18000</v>
      </c>
    </row>
    <row r="2054" spans="1:19" s="889" customFormat="1" ht="35" customHeight="1">
      <c r="A2054" s="913" t="s">
        <v>1027</v>
      </c>
      <c r="B2054" s="887" t="s">
        <v>280</v>
      </c>
      <c r="C2054" s="887" t="s">
        <v>115</v>
      </c>
      <c r="D2054" s="887" t="s">
        <v>23706</v>
      </c>
      <c r="E2054" s="342">
        <v>2200</v>
      </c>
      <c r="F2054" s="887" t="s">
        <v>24638</v>
      </c>
      <c r="G2054" s="656" t="s">
        <v>24639</v>
      </c>
      <c r="H2054" s="886" t="s">
        <v>19880</v>
      </c>
      <c r="I2054" s="886" t="s">
        <v>19773</v>
      </c>
      <c r="J2054" s="886" t="s">
        <v>20251</v>
      </c>
      <c r="K2054" s="921">
        <v>1</v>
      </c>
      <c r="L2054" s="921">
        <v>12</v>
      </c>
      <c r="M2054" s="802">
        <v>26400</v>
      </c>
      <c r="N2054" s="921">
        <v>1</v>
      </c>
      <c r="O2054" s="922">
        <v>6</v>
      </c>
      <c r="P2054" s="802">
        <v>13200</v>
      </c>
      <c r="Q2054" s="921" t="s">
        <v>23687</v>
      </c>
      <c r="R2054" s="922">
        <v>12</v>
      </c>
      <c r="S2054" s="1008">
        <v>26400</v>
      </c>
    </row>
    <row r="2055" spans="1:19" s="889" customFormat="1" ht="35" customHeight="1">
      <c r="A2055" s="913" t="s">
        <v>1027</v>
      </c>
      <c r="B2055" s="887" t="s">
        <v>280</v>
      </c>
      <c r="C2055" s="887" t="s">
        <v>115</v>
      </c>
      <c r="D2055" s="887" t="s">
        <v>23699</v>
      </c>
      <c r="E2055" s="342">
        <v>1700</v>
      </c>
      <c r="F2055" s="887" t="s">
        <v>24640</v>
      </c>
      <c r="G2055" s="656" t="s">
        <v>24641</v>
      </c>
      <c r="H2055" s="886" t="s">
        <v>23718</v>
      </c>
      <c r="I2055" s="886" t="s">
        <v>23402</v>
      </c>
      <c r="J2055" s="886" t="s">
        <v>23718</v>
      </c>
      <c r="K2055" s="921">
        <v>1</v>
      </c>
      <c r="L2055" s="921" t="s">
        <v>23695</v>
      </c>
      <c r="M2055" s="802">
        <v>20400</v>
      </c>
      <c r="N2055" s="921">
        <v>1</v>
      </c>
      <c r="O2055" s="922">
        <v>6</v>
      </c>
      <c r="P2055" s="802">
        <v>10200</v>
      </c>
      <c r="Q2055" s="921" t="s">
        <v>23687</v>
      </c>
      <c r="R2055" s="922">
        <v>12</v>
      </c>
      <c r="S2055" s="1008">
        <v>20400</v>
      </c>
    </row>
    <row r="2056" spans="1:19" s="889" customFormat="1" ht="35" customHeight="1">
      <c r="A2056" s="913" t="s">
        <v>1027</v>
      </c>
      <c r="B2056" s="887" t="s">
        <v>280</v>
      </c>
      <c r="C2056" s="887" t="s">
        <v>115</v>
      </c>
      <c r="D2056" s="887" t="s">
        <v>23715</v>
      </c>
      <c r="E2056" s="342">
        <v>1900</v>
      </c>
      <c r="F2056" s="887" t="s">
        <v>24642</v>
      </c>
      <c r="G2056" s="656" t="s">
        <v>24643</v>
      </c>
      <c r="H2056" s="886" t="s">
        <v>24644</v>
      </c>
      <c r="I2056" s="886" t="s">
        <v>19773</v>
      </c>
      <c r="J2056" s="886" t="s">
        <v>24644</v>
      </c>
      <c r="K2056" s="921">
        <v>1</v>
      </c>
      <c r="L2056" s="921">
        <v>2</v>
      </c>
      <c r="M2056" s="802">
        <v>2090</v>
      </c>
      <c r="N2056" s="921"/>
      <c r="O2056" s="922"/>
      <c r="P2056" s="802">
        <v>0</v>
      </c>
      <c r="Q2056" s="921"/>
      <c r="R2056" s="922"/>
      <c r="S2056" s="1008">
        <v>0</v>
      </c>
    </row>
    <row r="2057" spans="1:19" s="889" customFormat="1" ht="35" customHeight="1">
      <c r="A2057" s="913" t="s">
        <v>1027</v>
      </c>
      <c r="B2057" s="887" t="s">
        <v>280</v>
      </c>
      <c r="C2057" s="887" t="s">
        <v>115</v>
      </c>
      <c r="D2057" s="887" t="s">
        <v>23692</v>
      </c>
      <c r="E2057" s="342">
        <v>1600</v>
      </c>
      <c r="F2057" s="887" t="s">
        <v>24645</v>
      </c>
      <c r="G2057" s="656" t="s">
        <v>24646</v>
      </c>
      <c r="H2057" s="886" t="s">
        <v>388</v>
      </c>
      <c r="I2057" s="886" t="s">
        <v>388</v>
      </c>
      <c r="J2057" s="886" t="s">
        <v>19829</v>
      </c>
      <c r="K2057" s="921">
        <v>1</v>
      </c>
      <c r="L2057" s="921" t="s">
        <v>23695</v>
      </c>
      <c r="M2057" s="802">
        <v>19200</v>
      </c>
      <c r="N2057" s="921">
        <v>1</v>
      </c>
      <c r="O2057" s="922">
        <v>6</v>
      </c>
      <c r="P2057" s="802">
        <v>9600</v>
      </c>
      <c r="Q2057" s="921" t="s">
        <v>23687</v>
      </c>
      <c r="R2057" s="922">
        <v>12</v>
      </c>
      <c r="S2057" s="1008">
        <v>19200</v>
      </c>
    </row>
    <row r="2058" spans="1:19" s="889" customFormat="1" ht="35" customHeight="1">
      <c r="A2058" s="913" t="s">
        <v>1027</v>
      </c>
      <c r="B2058" s="887" t="s">
        <v>280</v>
      </c>
      <c r="C2058" s="887" t="s">
        <v>115</v>
      </c>
      <c r="D2058" s="887" t="s">
        <v>24647</v>
      </c>
      <c r="E2058" s="342">
        <v>1850</v>
      </c>
      <c r="F2058" s="887" t="s">
        <v>24648</v>
      </c>
      <c r="G2058" s="656" t="s">
        <v>24649</v>
      </c>
      <c r="H2058" s="886" t="s">
        <v>19895</v>
      </c>
      <c r="I2058" s="886" t="s">
        <v>23405</v>
      </c>
      <c r="J2058" s="886" t="s">
        <v>19895</v>
      </c>
      <c r="K2058" s="921">
        <v>1</v>
      </c>
      <c r="L2058" s="921" t="s">
        <v>23695</v>
      </c>
      <c r="M2058" s="802">
        <v>22200</v>
      </c>
      <c r="N2058" s="921">
        <v>1</v>
      </c>
      <c r="O2058" s="922">
        <v>6</v>
      </c>
      <c r="P2058" s="802">
        <v>11100</v>
      </c>
      <c r="Q2058" s="921" t="s">
        <v>23687</v>
      </c>
      <c r="R2058" s="922">
        <v>12</v>
      </c>
      <c r="S2058" s="1008">
        <v>22200</v>
      </c>
    </row>
    <row r="2059" spans="1:19" s="889" customFormat="1" ht="35" customHeight="1">
      <c r="A2059" s="913" t="s">
        <v>1027</v>
      </c>
      <c r="B2059" s="887" t="s">
        <v>280</v>
      </c>
      <c r="C2059" s="887" t="s">
        <v>115</v>
      </c>
      <c r="D2059" s="887" t="s">
        <v>23952</v>
      </c>
      <c r="E2059" s="342">
        <v>4500</v>
      </c>
      <c r="F2059" s="887" t="s">
        <v>24650</v>
      </c>
      <c r="G2059" s="656" t="s">
        <v>24651</v>
      </c>
      <c r="H2059" s="886" t="s">
        <v>19824</v>
      </c>
      <c r="I2059" s="886" t="s">
        <v>19773</v>
      </c>
      <c r="J2059" s="886" t="s">
        <v>19823</v>
      </c>
      <c r="K2059" s="921">
        <v>1</v>
      </c>
      <c r="L2059" s="921">
        <v>12</v>
      </c>
      <c r="M2059" s="802">
        <v>54000</v>
      </c>
      <c r="N2059" s="921">
        <v>1</v>
      </c>
      <c r="O2059" s="922">
        <v>6</v>
      </c>
      <c r="P2059" s="802">
        <v>27000</v>
      </c>
      <c r="Q2059" s="921" t="s">
        <v>23687</v>
      </c>
      <c r="R2059" s="922">
        <v>12</v>
      </c>
      <c r="S2059" s="1008">
        <v>54000</v>
      </c>
    </row>
    <row r="2060" spans="1:19" s="889" customFormat="1" ht="35" customHeight="1">
      <c r="A2060" s="913" t="s">
        <v>1027</v>
      </c>
      <c r="B2060" s="887" t="s">
        <v>280</v>
      </c>
      <c r="C2060" s="887" t="s">
        <v>115</v>
      </c>
      <c r="D2060" s="887" t="s">
        <v>23805</v>
      </c>
      <c r="E2060" s="342">
        <v>1600</v>
      </c>
      <c r="F2060" s="887" t="s">
        <v>24652</v>
      </c>
      <c r="G2060" s="656" t="s">
        <v>24653</v>
      </c>
      <c r="H2060" s="886" t="s">
        <v>19895</v>
      </c>
      <c r="I2060" s="886" t="s">
        <v>23405</v>
      </c>
      <c r="J2060" s="886" t="s">
        <v>19895</v>
      </c>
      <c r="K2060" s="921">
        <v>1</v>
      </c>
      <c r="L2060" s="921" t="s">
        <v>23695</v>
      </c>
      <c r="M2060" s="802">
        <v>19200</v>
      </c>
      <c r="N2060" s="921">
        <v>1</v>
      </c>
      <c r="O2060" s="922">
        <v>6</v>
      </c>
      <c r="P2060" s="802">
        <v>9600</v>
      </c>
      <c r="Q2060" s="921" t="s">
        <v>23687</v>
      </c>
      <c r="R2060" s="922">
        <v>12</v>
      </c>
      <c r="S2060" s="1008">
        <v>19200</v>
      </c>
    </row>
    <row r="2061" spans="1:19" s="889" customFormat="1" ht="35" customHeight="1">
      <c r="A2061" s="913" t="s">
        <v>1027</v>
      </c>
      <c r="B2061" s="887" t="s">
        <v>280</v>
      </c>
      <c r="C2061" s="887" t="s">
        <v>115</v>
      </c>
      <c r="D2061" s="887" t="s">
        <v>24654</v>
      </c>
      <c r="E2061" s="342">
        <v>5400</v>
      </c>
      <c r="F2061" s="887" t="s">
        <v>24655</v>
      </c>
      <c r="G2061" s="656" t="s">
        <v>24656</v>
      </c>
      <c r="H2061" s="886" t="s">
        <v>20265</v>
      </c>
      <c r="I2061" s="886" t="s">
        <v>19773</v>
      </c>
      <c r="J2061" s="886" t="s">
        <v>24424</v>
      </c>
      <c r="K2061" s="921">
        <v>1</v>
      </c>
      <c r="L2061" s="921">
        <v>12</v>
      </c>
      <c r="M2061" s="802">
        <v>64800</v>
      </c>
      <c r="N2061" s="921">
        <v>1</v>
      </c>
      <c r="O2061" s="922">
        <v>6</v>
      </c>
      <c r="P2061" s="802">
        <v>32400</v>
      </c>
      <c r="Q2061" s="921" t="s">
        <v>23687</v>
      </c>
      <c r="R2061" s="922">
        <v>12</v>
      </c>
      <c r="S2061" s="1008">
        <v>64800</v>
      </c>
    </row>
    <row r="2062" spans="1:19" s="889" customFormat="1" ht="35" customHeight="1">
      <c r="A2062" s="913" t="s">
        <v>1027</v>
      </c>
      <c r="B2062" s="887" t="s">
        <v>280</v>
      </c>
      <c r="C2062" s="887" t="s">
        <v>115</v>
      </c>
      <c r="D2062" s="887" t="s">
        <v>23706</v>
      </c>
      <c r="E2062" s="342">
        <v>2200</v>
      </c>
      <c r="F2062" s="887" t="s">
        <v>24657</v>
      </c>
      <c r="G2062" s="656" t="s">
        <v>24658</v>
      </c>
      <c r="H2062" s="886" t="s">
        <v>24659</v>
      </c>
      <c r="I2062" s="886" t="s">
        <v>19773</v>
      </c>
      <c r="J2062" s="886" t="s">
        <v>24660</v>
      </c>
      <c r="K2062" s="921">
        <v>1</v>
      </c>
      <c r="L2062" s="921">
        <v>12</v>
      </c>
      <c r="M2062" s="802">
        <v>26400</v>
      </c>
      <c r="N2062" s="921">
        <v>1</v>
      </c>
      <c r="O2062" s="922">
        <v>6</v>
      </c>
      <c r="P2062" s="802">
        <v>13200</v>
      </c>
      <c r="Q2062" s="921" t="s">
        <v>23687</v>
      </c>
      <c r="R2062" s="922">
        <v>12</v>
      </c>
      <c r="S2062" s="1008">
        <v>26400</v>
      </c>
    </row>
    <row r="2063" spans="1:19" s="889" customFormat="1" ht="35" customHeight="1">
      <c r="A2063" s="913" t="s">
        <v>1027</v>
      </c>
      <c r="B2063" s="887" t="s">
        <v>280</v>
      </c>
      <c r="C2063" s="887" t="s">
        <v>115</v>
      </c>
      <c r="D2063" s="887" t="s">
        <v>23880</v>
      </c>
      <c r="E2063" s="342">
        <v>1600</v>
      </c>
      <c r="F2063" s="887" t="s">
        <v>24661</v>
      </c>
      <c r="G2063" s="656" t="s">
        <v>24662</v>
      </c>
      <c r="H2063" s="886" t="s">
        <v>19862</v>
      </c>
      <c r="I2063" s="886" t="s">
        <v>23732</v>
      </c>
      <c r="J2063" s="886" t="s">
        <v>19862</v>
      </c>
      <c r="K2063" s="921">
        <v>1</v>
      </c>
      <c r="L2063" s="921" t="s">
        <v>23695</v>
      </c>
      <c r="M2063" s="802">
        <v>19200</v>
      </c>
      <c r="N2063" s="921">
        <v>1</v>
      </c>
      <c r="O2063" s="922">
        <v>6</v>
      </c>
      <c r="P2063" s="802">
        <v>9600</v>
      </c>
      <c r="Q2063" s="921" t="s">
        <v>23687</v>
      </c>
      <c r="R2063" s="922">
        <v>12</v>
      </c>
      <c r="S2063" s="1008">
        <v>19200</v>
      </c>
    </row>
    <row r="2064" spans="1:19" s="889" customFormat="1" ht="35" customHeight="1">
      <c r="A2064" s="913" t="s">
        <v>1027</v>
      </c>
      <c r="B2064" s="887" t="s">
        <v>280</v>
      </c>
      <c r="C2064" s="887" t="s">
        <v>115</v>
      </c>
      <c r="D2064" s="887" t="s">
        <v>23722</v>
      </c>
      <c r="E2064" s="342">
        <v>1900</v>
      </c>
      <c r="F2064" s="887" t="s">
        <v>24663</v>
      </c>
      <c r="G2064" s="656" t="s">
        <v>24664</v>
      </c>
      <c r="H2064" s="886" t="s">
        <v>24573</v>
      </c>
      <c r="I2064" s="886" t="s">
        <v>19773</v>
      </c>
      <c r="J2064" s="886" t="s">
        <v>24665</v>
      </c>
      <c r="K2064" s="921">
        <v>1</v>
      </c>
      <c r="L2064" s="921" t="s">
        <v>23695</v>
      </c>
      <c r="M2064" s="802">
        <v>22800</v>
      </c>
      <c r="N2064" s="921">
        <v>1</v>
      </c>
      <c r="O2064" s="922">
        <v>6</v>
      </c>
      <c r="P2064" s="802">
        <v>10766.67</v>
      </c>
      <c r="Q2064" s="921" t="s">
        <v>23687</v>
      </c>
      <c r="R2064" s="922">
        <v>12</v>
      </c>
      <c r="S2064" s="1008">
        <v>22800</v>
      </c>
    </row>
    <row r="2065" spans="1:19" s="889" customFormat="1" ht="35" customHeight="1">
      <c r="A2065" s="913" t="s">
        <v>1027</v>
      </c>
      <c r="B2065" s="887" t="s">
        <v>280</v>
      </c>
      <c r="C2065" s="887" t="s">
        <v>115</v>
      </c>
      <c r="D2065" s="887" t="s">
        <v>20121</v>
      </c>
      <c r="E2065" s="342">
        <v>1800</v>
      </c>
      <c r="F2065" s="887" t="s">
        <v>24666</v>
      </c>
      <c r="G2065" s="656" t="s">
        <v>24667</v>
      </c>
      <c r="H2065" s="886" t="s">
        <v>19988</v>
      </c>
      <c r="I2065" s="886" t="s">
        <v>23750</v>
      </c>
      <c r="J2065" s="886" t="s">
        <v>19988</v>
      </c>
      <c r="K2065" s="921">
        <v>1</v>
      </c>
      <c r="L2065" s="921" t="s">
        <v>23695</v>
      </c>
      <c r="M2065" s="802">
        <v>21600</v>
      </c>
      <c r="N2065" s="921">
        <v>1</v>
      </c>
      <c r="O2065" s="922">
        <v>6</v>
      </c>
      <c r="P2065" s="802">
        <v>10800</v>
      </c>
      <c r="Q2065" s="921" t="s">
        <v>23687</v>
      </c>
      <c r="R2065" s="922">
        <v>12</v>
      </c>
      <c r="S2065" s="1008">
        <v>21600</v>
      </c>
    </row>
    <row r="2066" spans="1:19" s="889" customFormat="1" ht="35" customHeight="1">
      <c r="A2066" s="913" t="s">
        <v>1027</v>
      </c>
      <c r="B2066" s="887" t="s">
        <v>280</v>
      </c>
      <c r="C2066" s="887" t="s">
        <v>115</v>
      </c>
      <c r="D2066" s="887" t="s">
        <v>23715</v>
      </c>
      <c r="E2066" s="342">
        <v>1900</v>
      </c>
      <c r="F2066" s="887" t="s">
        <v>24668</v>
      </c>
      <c r="G2066" s="656" t="s">
        <v>24669</v>
      </c>
      <c r="H2066" s="886" t="s">
        <v>19880</v>
      </c>
      <c r="I2066" s="886" t="s">
        <v>23402</v>
      </c>
      <c r="J2066" s="886" t="s">
        <v>23794</v>
      </c>
      <c r="K2066" s="921">
        <v>1</v>
      </c>
      <c r="L2066" s="921" t="s">
        <v>23695</v>
      </c>
      <c r="M2066" s="802">
        <v>22800</v>
      </c>
      <c r="N2066" s="921">
        <v>1</v>
      </c>
      <c r="O2066" s="922">
        <v>6</v>
      </c>
      <c r="P2066" s="802">
        <v>11400</v>
      </c>
      <c r="Q2066" s="921" t="s">
        <v>23687</v>
      </c>
      <c r="R2066" s="922">
        <v>12</v>
      </c>
      <c r="S2066" s="1008">
        <v>22800</v>
      </c>
    </row>
    <row r="2067" spans="1:19" s="889" customFormat="1" ht="35" customHeight="1">
      <c r="A2067" s="913" t="s">
        <v>1027</v>
      </c>
      <c r="B2067" s="887" t="s">
        <v>280</v>
      </c>
      <c r="C2067" s="887" t="s">
        <v>115</v>
      </c>
      <c r="D2067" s="887" t="s">
        <v>23805</v>
      </c>
      <c r="E2067" s="342">
        <v>1600</v>
      </c>
      <c r="F2067" s="887" t="s">
        <v>24670</v>
      </c>
      <c r="G2067" s="656" t="s">
        <v>24671</v>
      </c>
      <c r="H2067" s="886" t="s">
        <v>388</v>
      </c>
      <c r="I2067" s="886" t="s">
        <v>388</v>
      </c>
      <c r="J2067" s="886" t="s">
        <v>19829</v>
      </c>
      <c r="K2067" s="921">
        <v>1</v>
      </c>
      <c r="L2067" s="921">
        <v>3</v>
      </c>
      <c r="M2067" s="802">
        <v>4800</v>
      </c>
      <c r="N2067" s="921"/>
      <c r="O2067" s="922"/>
      <c r="P2067" s="802">
        <v>0</v>
      </c>
      <c r="Q2067" s="921"/>
      <c r="R2067" s="922"/>
      <c r="S2067" s="1008">
        <v>0</v>
      </c>
    </row>
    <row r="2068" spans="1:19" s="889" customFormat="1" ht="35" customHeight="1">
      <c r="A2068" s="913" t="s">
        <v>1027</v>
      </c>
      <c r="B2068" s="887" t="s">
        <v>280</v>
      </c>
      <c r="C2068" s="887" t="s">
        <v>115</v>
      </c>
      <c r="D2068" s="887" t="s">
        <v>23699</v>
      </c>
      <c r="E2068" s="342">
        <v>1700</v>
      </c>
      <c r="F2068" s="887" t="s">
        <v>24672</v>
      </c>
      <c r="G2068" s="656" t="s">
        <v>24673</v>
      </c>
      <c r="H2068" s="886" t="s">
        <v>19757</v>
      </c>
      <c r="I2068" s="886" t="s">
        <v>19764</v>
      </c>
      <c r="J2068" s="886" t="s">
        <v>19757</v>
      </c>
      <c r="K2068" s="921">
        <v>1</v>
      </c>
      <c r="L2068" s="921" t="s">
        <v>23695</v>
      </c>
      <c r="M2068" s="802">
        <v>20400</v>
      </c>
      <c r="N2068" s="921">
        <v>1</v>
      </c>
      <c r="O2068" s="922">
        <v>6</v>
      </c>
      <c r="P2068" s="802">
        <v>10200</v>
      </c>
      <c r="Q2068" s="921"/>
      <c r="R2068" s="922"/>
      <c r="S2068" s="1008">
        <v>0</v>
      </c>
    </row>
    <row r="2069" spans="1:19" s="889" customFormat="1" ht="35" customHeight="1">
      <c r="A2069" s="913" t="s">
        <v>1027</v>
      </c>
      <c r="B2069" s="887" t="s">
        <v>280</v>
      </c>
      <c r="C2069" s="887" t="s">
        <v>115</v>
      </c>
      <c r="D2069" s="887" t="s">
        <v>24010</v>
      </c>
      <c r="E2069" s="342">
        <v>2100</v>
      </c>
      <c r="F2069" s="887" t="s">
        <v>24674</v>
      </c>
      <c r="G2069" s="656" t="s">
        <v>24675</v>
      </c>
      <c r="H2069" s="886" t="s">
        <v>19729</v>
      </c>
      <c r="I2069" s="886" t="s">
        <v>19773</v>
      </c>
      <c r="J2069" s="886" t="s">
        <v>19729</v>
      </c>
      <c r="K2069" s="921">
        <v>1</v>
      </c>
      <c r="L2069" s="921">
        <v>12</v>
      </c>
      <c r="M2069" s="802">
        <v>25200</v>
      </c>
      <c r="N2069" s="921">
        <v>1</v>
      </c>
      <c r="O2069" s="922">
        <v>6</v>
      </c>
      <c r="P2069" s="802">
        <v>12600</v>
      </c>
      <c r="Q2069" s="921" t="s">
        <v>23687</v>
      </c>
      <c r="R2069" s="922">
        <v>12</v>
      </c>
      <c r="S2069" s="1008">
        <v>25200</v>
      </c>
    </row>
    <row r="2070" spans="1:19" s="889" customFormat="1" ht="35" customHeight="1">
      <c r="A2070" s="913" t="s">
        <v>1027</v>
      </c>
      <c r="B2070" s="887" t="s">
        <v>280</v>
      </c>
      <c r="C2070" s="887" t="s">
        <v>115</v>
      </c>
      <c r="D2070" s="887" t="s">
        <v>23688</v>
      </c>
      <c r="E2070" s="342">
        <v>1700</v>
      </c>
      <c r="F2070" s="887" t="s">
        <v>24676</v>
      </c>
      <c r="G2070" s="656" t="s">
        <v>24677</v>
      </c>
      <c r="H2070" s="886" t="s">
        <v>23764</v>
      </c>
      <c r="I2070" s="886" t="s">
        <v>19773</v>
      </c>
      <c r="J2070" s="886" t="s">
        <v>24678</v>
      </c>
      <c r="K2070" s="921">
        <v>1</v>
      </c>
      <c r="L2070" s="921" t="s">
        <v>23695</v>
      </c>
      <c r="M2070" s="802">
        <v>20400</v>
      </c>
      <c r="N2070" s="921">
        <v>1</v>
      </c>
      <c r="O2070" s="922">
        <v>6</v>
      </c>
      <c r="P2070" s="802">
        <v>10200</v>
      </c>
      <c r="Q2070" s="921" t="s">
        <v>23687</v>
      </c>
      <c r="R2070" s="922">
        <v>12</v>
      </c>
      <c r="S2070" s="1008">
        <v>20400</v>
      </c>
    </row>
    <row r="2071" spans="1:19" s="889" customFormat="1" ht="35" customHeight="1">
      <c r="A2071" s="913" t="s">
        <v>1027</v>
      </c>
      <c r="B2071" s="887" t="s">
        <v>280</v>
      </c>
      <c r="C2071" s="887" t="s">
        <v>115</v>
      </c>
      <c r="D2071" s="887" t="s">
        <v>23699</v>
      </c>
      <c r="E2071" s="342">
        <v>1700</v>
      </c>
      <c r="F2071" s="887" t="s">
        <v>24679</v>
      </c>
      <c r="G2071" s="656" t="s">
        <v>24680</v>
      </c>
      <c r="H2071" s="886" t="s">
        <v>19880</v>
      </c>
      <c r="I2071" s="886" t="s">
        <v>19773</v>
      </c>
      <c r="J2071" s="886" t="s">
        <v>20251</v>
      </c>
      <c r="K2071" s="921">
        <v>1</v>
      </c>
      <c r="L2071" s="921" t="s">
        <v>23695</v>
      </c>
      <c r="M2071" s="802">
        <v>20400</v>
      </c>
      <c r="N2071" s="921">
        <v>1</v>
      </c>
      <c r="O2071" s="922">
        <v>6</v>
      </c>
      <c r="P2071" s="802">
        <v>10200</v>
      </c>
      <c r="Q2071" s="921" t="s">
        <v>23687</v>
      </c>
      <c r="R2071" s="922">
        <v>12</v>
      </c>
      <c r="S2071" s="1008">
        <v>20400</v>
      </c>
    </row>
    <row r="2072" spans="1:19" s="889" customFormat="1" ht="35" customHeight="1">
      <c r="A2072" s="913" t="s">
        <v>1027</v>
      </c>
      <c r="B2072" s="887" t="s">
        <v>280</v>
      </c>
      <c r="C2072" s="887" t="s">
        <v>115</v>
      </c>
      <c r="D2072" s="887" t="s">
        <v>23715</v>
      </c>
      <c r="E2072" s="342">
        <v>1900</v>
      </c>
      <c r="F2072" s="887" t="s">
        <v>24681</v>
      </c>
      <c r="G2072" s="656" t="s">
        <v>24682</v>
      </c>
      <c r="H2072" s="886" t="s">
        <v>24430</v>
      </c>
      <c r="I2072" s="886" t="s">
        <v>19773</v>
      </c>
      <c r="J2072" s="886" t="s">
        <v>23764</v>
      </c>
      <c r="K2072" s="921">
        <v>1</v>
      </c>
      <c r="L2072" s="921" t="s">
        <v>23695</v>
      </c>
      <c r="M2072" s="802">
        <v>22800</v>
      </c>
      <c r="N2072" s="921">
        <v>1</v>
      </c>
      <c r="O2072" s="922">
        <v>6</v>
      </c>
      <c r="P2072" s="802">
        <v>11400</v>
      </c>
      <c r="Q2072" s="921" t="s">
        <v>23687</v>
      </c>
      <c r="R2072" s="922">
        <v>12</v>
      </c>
      <c r="S2072" s="1008">
        <v>22800</v>
      </c>
    </row>
    <row r="2073" spans="1:19" s="889" customFormat="1" ht="35" customHeight="1">
      <c r="A2073" s="913" t="s">
        <v>1027</v>
      </c>
      <c r="B2073" s="887" t="s">
        <v>280</v>
      </c>
      <c r="C2073" s="887" t="s">
        <v>115</v>
      </c>
      <c r="D2073" s="887" t="s">
        <v>23889</v>
      </c>
      <c r="E2073" s="342">
        <v>1900</v>
      </c>
      <c r="F2073" s="887" t="s">
        <v>24683</v>
      </c>
      <c r="G2073" s="656" t="s">
        <v>24684</v>
      </c>
      <c r="H2073" s="886" t="s">
        <v>19729</v>
      </c>
      <c r="I2073" s="886" t="s">
        <v>19764</v>
      </c>
      <c r="J2073" s="886" t="s">
        <v>19729</v>
      </c>
      <c r="K2073" s="921">
        <v>1</v>
      </c>
      <c r="L2073" s="921" t="s">
        <v>23695</v>
      </c>
      <c r="M2073" s="802">
        <v>22800</v>
      </c>
      <c r="N2073" s="921">
        <v>1</v>
      </c>
      <c r="O2073" s="922">
        <v>6</v>
      </c>
      <c r="P2073" s="802">
        <v>11400</v>
      </c>
      <c r="Q2073" s="921" t="s">
        <v>23687</v>
      </c>
      <c r="R2073" s="922">
        <v>12</v>
      </c>
      <c r="S2073" s="1008">
        <v>22800</v>
      </c>
    </row>
    <row r="2074" spans="1:19" s="889" customFormat="1" ht="35" customHeight="1">
      <c r="A2074" s="913" t="s">
        <v>1027</v>
      </c>
      <c r="B2074" s="887" t="s">
        <v>280</v>
      </c>
      <c r="C2074" s="887" t="s">
        <v>115</v>
      </c>
      <c r="D2074" s="887" t="s">
        <v>24420</v>
      </c>
      <c r="E2074" s="342">
        <v>1800</v>
      </c>
      <c r="F2074" s="887" t="s">
        <v>24685</v>
      </c>
      <c r="G2074" s="656" t="s">
        <v>24686</v>
      </c>
      <c r="H2074" s="886" t="s">
        <v>19729</v>
      </c>
      <c r="I2074" s="886" t="s">
        <v>20536</v>
      </c>
      <c r="J2074" s="886" t="s">
        <v>19729</v>
      </c>
      <c r="K2074" s="921">
        <v>1</v>
      </c>
      <c r="L2074" s="921" t="s">
        <v>23695</v>
      </c>
      <c r="M2074" s="802">
        <v>21600</v>
      </c>
      <c r="N2074" s="921">
        <v>1</v>
      </c>
      <c r="O2074" s="922">
        <v>6</v>
      </c>
      <c r="P2074" s="802">
        <v>10800</v>
      </c>
      <c r="Q2074" s="921" t="s">
        <v>23687</v>
      </c>
      <c r="R2074" s="922">
        <v>12</v>
      </c>
      <c r="S2074" s="1008">
        <v>21600</v>
      </c>
    </row>
    <row r="2075" spans="1:19" s="889" customFormat="1" ht="35" customHeight="1">
      <c r="A2075" s="913" t="s">
        <v>1027</v>
      </c>
      <c r="B2075" s="887" t="s">
        <v>280</v>
      </c>
      <c r="C2075" s="887" t="s">
        <v>115</v>
      </c>
      <c r="D2075" s="887" t="s">
        <v>24687</v>
      </c>
      <c r="E2075" s="342">
        <v>2100</v>
      </c>
      <c r="F2075" s="887" t="s">
        <v>24688</v>
      </c>
      <c r="G2075" s="656" t="s">
        <v>24689</v>
      </c>
      <c r="H2075" s="886" t="s">
        <v>24690</v>
      </c>
      <c r="I2075" s="886" t="s">
        <v>19764</v>
      </c>
      <c r="J2075" s="886" t="s">
        <v>20978</v>
      </c>
      <c r="K2075" s="921">
        <v>1</v>
      </c>
      <c r="L2075" s="921">
        <v>12</v>
      </c>
      <c r="M2075" s="802">
        <v>25200</v>
      </c>
      <c r="N2075" s="921">
        <v>1</v>
      </c>
      <c r="O2075" s="922">
        <v>6</v>
      </c>
      <c r="P2075" s="802">
        <v>12600</v>
      </c>
      <c r="Q2075" s="921" t="s">
        <v>23687</v>
      </c>
      <c r="R2075" s="922">
        <v>12</v>
      </c>
      <c r="S2075" s="1008">
        <v>25200</v>
      </c>
    </row>
    <row r="2076" spans="1:19" s="889" customFormat="1" ht="35" customHeight="1">
      <c r="A2076" s="913" t="s">
        <v>1027</v>
      </c>
      <c r="B2076" s="887" t="s">
        <v>280</v>
      </c>
      <c r="C2076" s="887" t="s">
        <v>115</v>
      </c>
      <c r="D2076" s="887" t="s">
        <v>23865</v>
      </c>
      <c r="E2076" s="342">
        <v>1850</v>
      </c>
      <c r="F2076" s="887" t="s">
        <v>24691</v>
      </c>
      <c r="G2076" s="656" t="s">
        <v>24692</v>
      </c>
      <c r="H2076" s="886" t="s">
        <v>19895</v>
      </c>
      <c r="I2076" s="886" t="s">
        <v>23405</v>
      </c>
      <c r="J2076" s="886" t="s">
        <v>19895</v>
      </c>
      <c r="K2076" s="921">
        <v>1</v>
      </c>
      <c r="L2076" s="921" t="s">
        <v>23695</v>
      </c>
      <c r="M2076" s="802">
        <v>22200</v>
      </c>
      <c r="N2076" s="921">
        <v>1</v>
      </c>
      <c r="O2076" s="922">
        <v>6</v>
      </c>
      <c r="P2076" s="802">
        <v>11100</v>
      </c>
      <c r="Q2076" s="921" t="s">
        <v>23687</v>
      </c>
      <c r="R2076" s="922">
        <v>12</v>
      </c>
      <c r="S2076" s="1008">
        <v>22200</v>
      </c>
    </row>
    <row r="2077" spans="1:19" s="889" customFormat="1" ht="35" customHeight="1">
      <c r="A2077" s="913" t="s">
        <v>1027</v>
      </c>
      <c r="B2077" s="887" t="s">
        <v>280</v>
      </c>
      <c r="C2077" s="887" t="s">
        <v>115</v>
      </c>
      <c r="D2077" s="887" t="s">
        <v>24693</v>
      </c>
      <c r="E2077" s="342">
        <v>4900</v>
      </c>
      <c r="F2077" s="887" t="s">
        <v>24694</v>
      </c>
      <c r="G2077" s="656" t="s">
        <v>24695</v>
      </c>
      <c r="H2077" s="886" t="s">
        <v>23842</v>
      </c>
      <c r="I2077" s="886" t="s">
        <v>19773</v>
      </c>
      <c r="J2077" s="886" t="s">
        <v>23842</v>
      </c>
      <c r="K2077" s="921">
        <v>1</v>
      </c>
      <c r="L2077" s="921">
        <v>12</v>
      </c>
      <c r="M2077" s="802">
        <v>58800</v>
      </c>
      <c r="N2077" s="921">
        <v>1</v>
      </c>
      <c r="O2077" s="922">
        <v>6</v>
      </c>
      <c r="P2077" s="802">
        <v>29400</v>
      </c>
      <c r="Q2077" s="921" t="s">
        <v>23687</v>
      </c>
      <c r="R2077" s="922">
        <v>12</v>
      </c>
      <c r="S2077" s="1008">
        <v>58800</v>
      </c>
    </row>
    <row r="2078" spans="1:19" s="889" customFormat="1" ht="35" customHeight="1">
      <c r="A2078" s="913" t="s">
        <v>1027</v>
      </c>
      <c r="B2078" s="887" t="s">
        <v>280</v>
      </c>
      <c r="C2078" s="887" t="s">
        <v>115</v>
      </c>
      <c r="D2078" s="887" t="s">
        <v>23699</v>
      </c>
      <c r="E2078" s="342">
        <v>1700</v>
      </c>
      <c r="F2078" s="887" t="s">
        <v>24696</v>
      </c>
      <c r="G2078" s="656" t="s">
        <v>24697</v>
      </c>
      <c r="H2078" s="886" t="s">
        <v>24124</v>
      </c>
      <c r="I2078" s="886" t="s">
        <v>19764</v>
      </c>
      <c r="J2078" s="886" t="s">
        <v>21228</v>
      </c>
      <c r="K2078" s="921">
        <v>1</v>
      </c>
      <c r="L2078" s="921" t="s">
        <v>23695</v>
      </c>
      <c r="M2078" s="802">
        <v>20400</v>
      </c>
      <c r="N2078" s="921">
        <v>1</v>
      </c>
      <c r="O2078" s="922">
        <v>6</v>
      </c>
      <c r="P2078" s="802">
        <v>10200</v>
      </c>
      <c r="Q2078" s="921" t="s">
        <v>23687</v>
      </c>
      <c r="R2078" s="922">
        <v>12</v>
      </c>
      <c r="S2078" s="1008">
        <v>20400</v>
      </c>
    </row>
    <row r="2079" spans="1:19" s="889" customFormat="1" ht="35" customHeight="1">
      <c r="A2079" s="913" t="s">
        <v>1027</v>
      </c>
      <c r="B2079" s="887" t="s">
        <v>280</v>
      </c>
      <c r="C2079" s="887" t="s">
        <v>115</v>
      </c>
      <c r="D2079" s="887" t="s">
        <v>24038</v>
      </c>
      <c r="E2079" s="342">
        <v>2100</v>
      </c>
      <c r="F2079" s="887" t="s">
        <v>24698</v>
      </c>
      <c r="G2079" s="656" t="s">
        <v>24699</v>
      </c>
      <c r="H2079" s="886" t="s">
        <v>19729</v>
      </c>
      <c r="I2079" s="886" t="s">
        <v>23732</v>
      </c>
      <c r="J2079" s="886" t="s">
        <v>19729</v>
      </c>
      <c r="K2079" s="921">
        <v>1</v>
      </c>
      <c r="L2079" s="921">
        <v>12</v>
      </c>
      <c r="M2079" s="802">
        <v>25200</v>
      </c>
      <c r="N2079" s="921">
        <v>1</v>
      </c>
      <c r="O2079" s="922">
        <v>4</v>
      </c>
      <c r="P2079" s="802">
        <v>7840</v>
      </c>
      <c r="Q2079" s="921"/>
      <c r="R2079" s="922"/>
      <c r="S2079" s="1008">
        <v>0</v>
      </c>
    </row>
    <row r="2080" spans="1:19" s="889" customFormat="1" ht="35" customHeight="1">
      <c r="A2080" s="913" t="s">
        <v>1027</v>
      </c>
      <c r="B2080" s="887" t="s">
        <v>280</v>
      </c>
      <c r="C2080" s="887" t="s">
        <v>115</v>
      </c>
      <c r="D2080" s="887" t="s">
        <v>23889</v>
      </c>
      <c r="E2080" s="342">
        <v>1900</v>
      </c>
      <c r="F2080" s="887" t="s">
        <v>24700</v>
      </c>
      <c r="G2080" s="656" t="s">
        <v>24701</v>
      </c>
      <c r="H2080" s="886" t="s">
        <v>24702</v>
      </c>
      <c r="I2080" s="886" t="s">
        <v>19773</v>
      </c>
      <c r="J2080" s="886" t="s">
        <v>24703</v>
      </c>
      <c r="K2080" s="921">
        <v>1</v>
      </c>
      <c r="L2080" s="921" t="s">
        <v>23695</v>
      </c>
      <c r="M2080" s="802">
        <v>22800</v>
      </c>
      <c r="N2080" s="921">
        <v>1</v>
      </c>
      <c r="O2080" s="922">
        <v>6</v>
      </c>
      <c r="P2080" s="802">
        <v>11400</v>
      </c>
      <c r="Q2080" s="921" t="s">
        <v>23687</v>
      </c>
      <c r="R2080" s="922">
        <v>12</v>
      </c>
      <c r="S2080" s="1008">
        <v>22800</v>
      </c>
    </row>
    <row r="2081" spans="1:19" s="889" customFormat="1" ht="35" customHeight="1">
      <c r="A2081" s="913" t="s">
        <v>1027</v>
      </c>
      <c r="B2081" s="887" t="s">
        <v>280</v>
      </c>
      <c r="C2081" s="887" t="s">
        <v>115</v>
      </c>
      <c r="D2081" s="887" t="s">
        <v>23688</v>
      </c>
      <c r="E2081" s="342">
        <v>1700</v>
      </c>
      <c r="F2081" s="923" t="s">
        <v>24704</v>
      </c>
      <c r="G2081" s="656" t="s">
        <v>24705</v>
      </c>
      <c r="H2081" s="886" t="s">
        <v>21000</v>
      </c>
      <c r="I2081" s="886" t="s">
        <v>19764</v>
      </c>
      <c r="J2081" s="886" t="s">
        <v>21000</v>
      </c>
      <c r="K2081" s="797"/>
      <c r="L2081" s="797"/>
      <c r="M2081" s="802">
        <v>0</v>
      </c>
      <c r="N2081" s="921">
        <v>2</v>
      </c>
      <c r="O2081" s="921">
        <v>1</v>
      </c>
      <c r="P2081" s="802">
        <v>1246.6600000000001</v>
      </c>
      <c r="Q2081" s="921" t="s">
        <v>23687</v>
      </c>
      <c r="R2081" s="922">
        <v>12</v>
      </c>
      <c r="S2081" s="1008">
        <v>20400</v>
      </c>
    </row>
    <row r="2082" spans="1:19" s="889" customFormat="1" ht="35" customHeight="1">
      <c r="A2082" s="913" t="s">
        <v>1027</v>
      </c>
      <c r="B2082" s="887" t="s">
        <v>280</v>
      </c>
      <c r="C2082" s="887" t="s">
        <v>115</v>
      </c>
      <c r="D2082" s="887" t="s">
        <v>23934</v>
      </c>
      <c r="E2082" s="342">
        <v>2500</v>
      </c>
      <c r="F2082" s="887" t="s">
        <v>24706</v>
      </c>
      <c r="G2082" s="656" t="s">
        <v>24707</v>
      </c>
      <c r="H2082" s="886" t="s">
        <v>20169</v>
      </c>
      <c r="I2082" s="886" t="s">
        <v>19764</v>
      </c>
      <c r="J2082" s="886" t="s">
        <v>20169</v>
      </c>
      <c r="K2082" s="921">
        <v>1</v>
      </c>
      <c r="L2082" s="921">
        <v>12</v>
      </c>
      <c r="M2082" s="802">
        <v>30000</v>
      </c>
      <c r="N2082" s="921">
        <v>1</v>
      </c>
      <c r="O2082" s="922">
        <v>6</v>
      </c>
      <c r="P2082" s="802">
        <v>15000</v>
      </c>
      <c r="Q2082" s="921" t="s">
        <v>23687</v>
      </c>
      <c r="R2082" s="922">
        <v>12</v>
      </c>
      <c r="S2082" s="1008">
        <v>30000</v>
      </c>
    </row>
    <row r="2083" spans="1:19" s="889" customFormat="1" ht="35" customHeight="1">
      <c r="A2083" s="913" t="s">
        <v>1027</v>
      </c>
      <c r="B2083" s="887" t="s">
        <v>280</v>
      </c>
      <c r="C2083" s="887" t="s">
        <v>115</v>
      </c>
      <c r="D2083" s="887" t="s">
        <v>24239</v>
      </c>
      <c r="E2083" s="342">
        <v>6000</v>
      </c>
      <c r="F2083" s="887" t="s">
        <v>24708</v>
      </c>
      <c r="G2083" s="656" t="s">
        <v>24709</v>
      </c>
      <c r="H2083" s="886" t="s">
        <v>20169</v>
      </c>
      <c r="I2083" s="886" t="s">
        <v>19773</v>
      </c>
      <c r="J2083" s="886" t="s">
        <v>24145</v>
      </c>
      <c r="K2083" s="921">
        <v>1</v>
      </c>
      <c r="L2083" s="921">
        <v>12</v>
      </c>
      <c r="M2083" s="802">
        <v>72000</v>
      </c>
      <c r="N2083" s="921">
        <v>1</v>
      </c>
      <c r="O2083" s="922">
        <v>6</v>
      </c>
      <c r="P2083" s="802">
        <v>36000</v>
      </c>
      <c r="Q2083" s="921" t="s">
        <v>23687</v>
      </c>
      <c r="R2083" s="922">
        <v>12</v>
      </c>
      <c r="S2083" s="1008">
        <v>72000</v>
      </c>
    </row>
    <row r="2084" spans="1:19" s="889" customFormat="1" ht="35" customHeight="1">
      <c r="A2084" s="913" t="s">
        <v>1027</v>
      </c>
      <c r="B2084" s="887" t="s">
        <v>280</v>
      </c>
      <c r="C2084" s="887" t="s">
        <v>115</v>
      </c>
      <c r="D2084" s="887" t="s">
        <v>24710</v>
      </c>
      <c r="E2084" s="342">
        <v>4000</v>
      </c>
      <c r="F2084" s="887" t="s">
        <v>24711</v>
      </c>
      <c r="G2084" s="656" t="s">
        <v>24712</v>
      </c>
      <c r="H2084" s="886" t="s">
        <v>19729</v>
      </c>
      <c r="I2084" s="886" t="s">
        <v>19773</v>
      </c>
      <c r="J2084" s="886" t="s">
        <v>19729</v>
      </c>
      <c r="K2084" s="921">
        <v>1</v>
      </c>
      <c r="L2084" s="921">
        <v>12</v>
      </c>
      <c r="M2084" s="802">
        <v>48000</v>
      </c>
      <c r="N2084" s="921">
        <v>1</v>
      </c>
      <c r="O2084" s="922">
        <v>6</v>
      </c>
      <c r="P2084" s="802">
        <v>24000</v>
      </c>
      <c r="Q2084" s="921" t="s">
        <v>23687</v>
      </c>
      <c r="R2084" s="922">
        <v>12</v>
      </c>
      <c r="S2084" s="1008">
        <v>48000</v>
      </c>
    </row>
    <row r="2085" spans="1:19" s="889" customFormat="1" ht="35" customHeight="1">
      <c r="A2085" s="913" t="s">
        <v>1027</v>
      </c>
      <c r="B2085" s="887" t="s">
        <v>280</v>
      </c>
      <c r="C2085" s="887" t="s">
        <v>115</v>
      </c>
      <c r="D2085" s="887" t="s">
        <v>23889</v>
      </c>
      <c r="E2085" s="342">
        <v>1900</v>
      </c>
      <c r="F2085" s="887" t="s">
        <v>24713</v>
      </c>
      <c r="G2085" s="656" t="s">
        <v>24714</v>
      </c>
      <c r="H2085" s="886" t="s">
        <v>19720</v>
      </c>
      <c r="I2085" s="886" t="s">
        <v>19773</v>
      </c>
      <c r="J2085" s="886" t="s">
        <v>19719</v>
      </c>
      <c r="K2085" s="921">
        <v>1</v>
      </c>
      <c r="L2085" s="921" t="s">
        <v>23695</v>
      </c>
      <c r="M2085" s="802">
        <v>22800</v>
      </c>
      <c r="N2085" s="921">
        <v>1</v>
      </c>
      <c r="O2085" s="922">
        <v>6</v>
      </c>
      <c r="P2085" s="802">
        <v>11400</v>
      </c>
      <c r="Q2085" s="921" t="s">
        <v>23687</v>
      </c>
      <c r="R2085" s="922">
        <v>12</v>
      </c>
      <c r="S2085" s="1008">
        <v>22800</v>
      </c>
    </row>
    <row r="2086" spans="1:19" s="889" customFormat="1" ht="35" customHeight="1">
      <c r="A2086" s="913" t="s">
        <v>1027</v>
      </c>
      <c r="B2086" s="887" t="s">
        <v>280</v>
      </c>
      <c r="C2086" s="887" t="s">
        <v>115</v>
      </c>
      <c r="D2086" s="887" t="s">
        <v>24063</v>
      </c>
      <c r="E2086" s="342">
        <v>3900</v>
      </c>
      <c r="F2086" s="887" t="s">
        <v>24715</v>
      </c>
      <c r="G2086" s="656" t="s">
        <v>24716</v>
      </c>
      <c r="H2086" s="886" t="s">
        <v>19729</v>
      </c>
      <c r="I2086" s="886" t="s">
        <v>19773</v>
      </c>
      <c r="J2086" s="886" t="s">
        <v>19729</v>
      </c>
      <c r="K2086" s="921">
        <v>1</v>
      </c>
      <c r="L2086" s="921">
        <v>12</v>
      </c>
      <c r="M2086" s="802">
        <v>46800</v>
      </c>
      <c r="N2086" s="921">
        <v>1</v>
      </c>
      <c r="O2086" s="922">
        <v>6</v>
      </c>
      <c r="P2086" s="802">
        <v>23400</v>
      </c>
      <c r="Q2086" s="921" t="s">
        <v>23687</v>
      </c>
      <c r="R2086" s="922">
        <v>12</v>
      </c>
      <c r="S2086" s="1008">
        <v>46800</v>
      </c>
    </row>
    <row r="2087" spans="1:19" s="889" customFormat="1" ht="35" customHeight="1">
      <c r="A2087" s="913" t="s">
        <v>1027</v>
      </c>
      <c r="B2087" s="887" t="s">
        <v>280</v>
      </c>
      <c r="C2087" s="887" t="s">
        <v>115</v>
      </c>
      <c r="D2087" s="887" t="s">
        <v>24717</v>
      </c>
      <c r="E2087" s="342">
        <v>1800</v>
      </c>
      <c r="F2087" s="887" t="s">
        <v>24718</v>
      </c>
      <c r="G2087" s="656" t="s">
        <v>24719</v>
      </c>
      <c r="H2087" s="886" t="s">
        <v>20066</v>
      </c>
      <c r="I2087" s="886" t="s">
        <v>23405</v>
      </c>
      <c r="J2087" s="886" t="s">
        <v>20978</v>
      </c>
      <c r="K2087" s="921">
        <v>1</v>
      </c>
      <c r="L2087" s="921" t="s">
        <v>23695</v>
      </c>
      <c r="M2087" s="802">
        <v>21600</v>
      </c>
      <c r="N2087" s="921">
        <v>1</v>
      </c>
      <c r="O2087" s="922">
        <v>6</v>
      </c>
      <c r="P2087" s="802">
        <v>10800</v>
      </c>
      <c r="Q2087" s="921" t="s">
        <v>23687</v>
      </c>
      <c r="R2087" s="922">
        <v>12</v>
      </c>
      <c r="S2087" s="1008">
        <v>21600</v>
      </c>
    </row>
    <row r="2088" spans="1:19" s="889" customFormat="1" ht="35" customHeight="1">
      <c r="A2088" s="913" t="s">
        <v>1027</v>
      </c>
      <c r="B2088" s="887" t="s">
        <v>280</v>
      </c>
      <c r="C2088" s="887" t="s">
        <v>115</v>
      </c>
      <c r="D2088" s="887" t="s">
        <v>23706</v>
      </c>
      <c r="E2088" s="342">
        <v>2200</v>
      </c>
      <c r="F2088" s="887" t="s">
        <v>24720</v>
      </c>
      <c r="G2088" s="656" t="s">
        <v>24721</v>
      </c>
      <c r="H2088" s="886" t="s">
        <v>20860</v>
      </c>
      <c r="I2088" s="886" t="s">
        <v>19773</v>
      </c>
      <c r="J2088" s="886" t="s">
        <v>19862</v>
      </c>
      <c r="K2088" s="921">
        <v>1</v>
      </c>
      <c r="L2088" s="921">
        <v>12</v>
      </c>
      <c r="M2088" s="802">
        <v>26400</v>
      </c>
      <c r="N2088" s="921">
        <v>1</v>
      </c>
      <c r="O2088" s="922">
        <v>6</v>
      </c>
      <c r="P2088" s="802">
        <v>13200</v>
      </c>
      <c r="Q2088" s="921" t="s">
        <v>23687</v>
      </c>
      <c r="R2088" s="922">
        <v>12</v>
      </c>
      <c r="S2088" s="1008">
        <v>26400</v>
      </c>
    </row>
    <row r="2089" spans="1:19" s="889" customFormat="1" ht="35" customHeight="1">
      <c r="A2089" s="913" t="s">
        <v>1027</v>
      </c>
      <c r="B2089" s="887" t="s">
        <v>280</v>
      </c>
      <c r="C2089" s="887" t="s">
        <v>115</v>
      </c>
      <c r="D2089" s="887" t="s">
        <v>24093</v>
      </c>
      <c r="E2089" s="342">
        <v>1900</v>
      </c>
      <c r="F2089" s="887" t="s">
        <v>24722</v>
      </c>
      <c r="G2089" s="656" t="s">
        <v>24723</v>
      </c>
      <c r="H2089" s="886" t="s">
        <v>23939</v>
      </c>
      <c r="I2089" s="886" t="s">
        <v>19773</v>
      </c>
      <c r="J2089" s="886" t="s">
        <v>23829</v>
      </c>
      <c r="K2089" s="921">
        <v>1</v>
      </c>
      <c r="L2089" s="921" t="s">
        <v>23695</v>
      </c>
      <c r="M2089" s="802">
        <v>22800</v>
      </c>
      <c r="N2089" s="921">
        <v>1</v>
      </c>
      <c r="O2089" s="922">
        <v>6</v>
      </c>
      <c r="P2089" s="802">
        <v>11400</v>
      </c>
      <c r="Q2089" s="921" t="s">
        <v>23687</v>
      </c>
      <c r="R2089" s="922">
        <v>12</v>
      </c>
      <c r="S2089" s="1008">
        <v>22800</v>
      </c>
    </row>
    <row r="2090" spans="1:19" s="889" customFormat="1" ht="35" customHeight="1">
      <c r="A2090" s="913" t="s">
        <v>1027</v>
      </c>
      <c r="B2090" s="887" t="s">
        <v>280</v>
      </c>
      <c r="C2090" s="887" t="s">
        <v>115</v>
      </c>
      <c r="D2090" s="887" t="s">
        <v>23725</v>
      </c>
      <c r="E2090" s="342">
        <v>1700</v>
      </c>
      <c r="F2090" s="887" t="s">
        <v>24724</v>
      </c>
      <c r="G2090" s="656" t="s">
        <v>24725</v>
      </c>
      <c r="H2090" s="886" t="s">
        <v>24726</v>
      </c>
      <c r="I2090" s="886" t="s">
        <v>23732</v>
      </c>
      <c r="J2090" s="886" t="s">
        <v>24726</v>
      </c>
      <c r="K2090" s="921">
        <v>1</v>
      </c>
      <c r="L2090" s="921" t="s">
        <v>23695</v>
      </c>
      <c r="M2090" s="802">
        <v>20400</v>
      </c>
      <c r="N2090" s="921">
        <v>1</v>
      </c>
      <c r="O2090" s="922">
        <v>6</v>
      </c>
      <c r="P2090" s="802">
        <v>10200</v>
      </c>
      <c r="Q2090" s="921" t="s">
        <v>23687</v>
      </c>
      <c r="R2090" s="922">
        <v>12</v>
      </c>
      <c r="S2090" s="1008">
        <v>20400</v>
      </c>
    </row>
    <row r="2091" spans="1:19" s="889" customFormat="1" ht="35" customHeight="1">
      <c r="A2091" s="913" t="s">
        <v>1027</v>
      </c>
      <c r="B2091" s="887" t="s">
        <v>280</v>
      </c>
      <c r="C2091" s="887" t="s">
        <v>115</v>
      </c>
      <c r="D2091" s="887" t="s">
        <v>24078</v>
      </c>
      <c r="E2091" s="342">
        <v>2900</v>
      </c>
      <c r="F2091" s="887" t="s">
        <v>24727</v>
      </c>
      <c r="G2091" s="656" t="s">
        <v>24728</v>
      </c>
      <c r="H2091" s="886" t="s">
        <v>24729</v>
      </c>
      <c r="I2091" s="886" t="s">
        <v>19773</v>
      </c>
      <c r="J2091" s="886" t="s">
        <v>24729</v>
      </c>
      <c r="K2091" s="921">
        <v>1</v>
      </c>
      <c r="L2091" s="921">
        <v>12</v>
      </c>
      <c r="M2091" s="802">
        <v>34800</v>
      </c>
      <c r="N2091" s="921">
        <v>1</v>
      </c>
      <c r="O2091" s="922">
        <v>6</v>
      </c>
      <c r="P2091" s="802">
        <v>17400</v>
      </c>
      <c r="Q2091" s="921" t="s">
        <v>23687</v>
      </c>
      <c r="R2091" s="922">
        <v>12</v>
      </c>
      <c r="S2091" s="1008">
        <v>34800</v>
      </c>
    </row>
    <row r="2092" spans="1:19" s="889" customFormat="1" ht="35" customHeight="1">
      <c r="A2092" s="913" t="s">
        <v>1027</v>
      </c>
      <c r="B2092" s="887" t="s">
        <v>280</v>
      </c>
      <c r="C2092" s="887" t="s">
        <v>115</v>
      </c>
      <c r="D2092" s="887" t="s">
        <v>24730</v>
      </c>
      <c r="E2092" s="342">
        <v>2100</v>
      </c>
      <c r="F2092" s="887" t="s">
        <v>24731</v>
      </c>
      <c r="G2092" s="656" t="s">
        <v>24732</v>
      </c>
      <c r="H2092" s="886" t="s">
        <v>19988</v>
      </c>
      <c r="I2092" s="886" t="s">
        <v>24733</v>
      </c>
      <c r="J2092" s="886" t="s">
        <v>19988</v>
      </c>
      <c r="K2092" s="921">
        <v>1</v>
      </c>
      <c r="L2092" s="921">
        <v>12</v>
      </c>
      <c r="M2092" s="802">
        <v>25200</v>
      </c>
      <c r="N2092" s="921">
        <v>1</v>
      </c>
      <c r="O2092" s="922">
        <v>6</v>
      </c>
      <c r="P2092" s="802">
        <v>12600</v>
      </c>
      <c r="Q2092" s="921" t="s">
        <v>23687</v>
      </c>
      <c r="R2092" s="922">
        <v>12</v>
      </c>
      <c r="S2092" s="1008">
        <v>25200</v>
      </c>
    </row>
    <row r="2093" spans="1:19" s="889" customFormat="1" ht="35" customHeight="1">
      <c r="A2093" s="913" t="s">
        <v>1027</v>
      </c>
      <c r="B2093" s="887" t="s">
        <v>280</v>
      </c>
      <c r="C2093" s="887" t="s">
        <v>115</v>
      </c>
      <c r="D2093" s="887" t="s">
        <v>24734</v>
      </c>
      <c r="E2093" s="342">
        <v>2100</v>
      </c>
      <c r="F2093" s="887" t="s">
        <v>24735</v>
      </c>
      <c r="G2093" s="656" t="s">
        <v>24736</v>
      </c>
      <c r="H2093" s="886" t="s">
        <v>23753</v>
      </c>
      <c r="I2093" s="886" t="s">
        <v>23405</v>
      </c>
      <c r="J2093" s="886" t="s">
        <v>19823</v>
      </c>
      <c r="K2093" s="921">
        <v>1</v>
      </c>
      <c r="L2093" s="921">
        <v>12</v>
      </c>
      <c r="M2093" s="802">
        <v>25200</v>
      </c>
      <c r="N2093" s="921">
        <v>1</v>
      </c>
      <c r="O2093" s="922">
        <v>6</v>
      </c>
      <c r="P2093" s="802">
        <v>12600</v>
      </c>
      <c r="Q2093" s="921" t="s">
        <v>23687</v>
      </c>
      <c r="R2093" s="922">
        <v>12</v>
      </c>
      <c r="S2093" s="1008">
        <v>25200</v>
      </c>
    </row>
    <row r="2094" spans="1:19" s="889" customFormat="1" ht="35" customHeight="1">
      <c r="A2094" s="913" t="s">
        <v>1027</v>
      </c>
      <c r="B2094" s="887" t="s">
        <v>280</v>
      </c>
      <c r="C2094" s="887" t="s">
        <v>115</v>
      </c>
      <c r="D2094" s="887" t="s">
        <v>24737</v>
      </c>
      <c r="E2094" s="342">
        <v>2500</v>
      </c>
      <c r="F2094" s="887" t="s">
        <v>24738</v>
      </c>
      <c r="G2094" s="656" t="s">
        <v>24739</v>
      </c>
      <c r="H2094" s="886" t="s">
        <v>20978</v>
      </c>
      <c r="I2094" s="886" t="s">
        <v>23405</v>
      </c>
      <c r="J2094" s="886" t="s">
        <v>20978</v>
      </c>
      <c r="K2094" s="921">
        <v>1</v>
      </c>
      <c r="L2094" s="921">
        <v>12</v>
      </c>
      <c r="M2094" s="802">
        <v>30000</v>
      </c>
      <c r="N2094" s="921">
        <v>1</v>
      </c>
      <c r="O2094" s="922">
        <v>6</v>
      </c>
      <c r="P2094" s="802">
        <v>15000</v>
      </c>
      <c r="Q2094" s="921" t="s">
        <v>23687</v>
      </c>
      <c r="R2094" s="922">
        <v>12</v>
      </c>
      <c r="S2094" s="1008">
        <v>30000</v>
      </c>
    </row>
    <row r="2095" spans="1:19" s="889" customFormat="1" ht="35" customHeight="1">
      <c r="A2095" s="913" t="s">
        <v>1027</v>
      </c>
      <c r="B2095" s="887" t="s">
        <v>280</v>
      </c>
      <c r="C2095" s="887" t="s">
        <v>115</v>
      </c>
      <c r="D2095" s="887" t="s">
        <v>23733</v>
      </c>
      <c r="E2095" s="342">
        <v>2100</v>
      </c>
      <c r="F2095" s="887" t="s">
        <v>24740</v>
      </c>
      <c r="G2095" s="656" t="s">
        <v>24741</v>
      </c>
      <c r="H2095" s="886" t="s">
        <v>19895</v>
      </c>
      <c r="I2095" s="886" t="s">
        <v>23386</v>
      </c>
      <c r="J2095" s="886" t="s">
        <v>19895</v>
      </c>
      <c r="K2095" s="921">
        <v>1</v>
      </c>
      <c r="L2095" s="921">
        <v>12</v>
      </c>
      <c r="M2095" s="802">
        <v>25200</v>
      </c>
      <c r="N2095" s="921">
        <v>1</v>
      </c>
      <c r="O2095" s="922">
        <v>6</v>
      </c>
      <c r="P2095" s="802">
        <v>12600</v>
      </c>
      <c r="Q2095" s="921" t="s">
        <v>23687</v>
      </c>
      <c r="R2095" s="922">
        <v>12</v>
      </c>
      <c r="S2095" s="1008">
        <v>25200</v>
      </c>
    </row>
    <row r="2096" spans="1:19" s="889" customFormat="1" ht="35" customHeight="1">
      <c r="A2096" s="913" t="s">
        <v>1027</v>
      </c>
      <c r="B2096" s="887" t="s">
        <v>280</v>
      </c>
      <c r="C2096" s="887" t="s">
        <v>115</v>
      </c>
      <c r="D2096" s="887" t="s">
        <v>23699</v>
      </c>
      <c r="E2096" s="342">
        <v>1700</v>
      </c>
      <c r="F2096" s="887" t="s">
        <v>24742</v>
      </c>
      <c r="G2096" s="656" t="s">
        <v>24743</v>
      </c>
      <c r="H2096" s="886" t="s">
        <v>19757</v>
      </c>
      <c r="I2096" s="886" t="s">
        <v>23732</v>
      </c>
      <c r="J2096" s="886" t="s">
        <v>19757</v>
      </c>
      <c r="K2096" s="921">
        <v>1</v>
      </c>
      <c r="L2096" s="921" t="s">
        <v>23695</v>
      </c>
      <c r="M2096" s="802">
        <v>20400</v>
      </c>
      <c r="N2096" s="921">
        <v>1</v>
      </c>
      <c r="O2096" s="922">
        <v>6</v>
      </c>
      <c r="P2096" s="802">
        <v>10200</v>
      </c>
      <c r="Q2096" s="921" t="s">
        <v>23687</v>
      </c>
      <c r="R2096" s="922">
        <v>12</v>
      </c>
      <c r="S2096" s="1008">
        <v>20400</v>
      </c>
    </row>
    <row r="2097" spans="1:19" s="889" customFormat="1" ht="35" customHeight="1">
      <c r="A2097" s="913" t="s">
        <v>1027</v>
      </c>
      <c r="B2097" s="887" t="s">
        <v>280</v>
      </c>
      <c r="C2097" s="887" t="s">
        <v>115</v>
      </c>
      <c r="D2097" s="887" t="s">
        <v>23699</v>
      </c>
      <c r="E2097" s="342">
        <v>1700</v>
      </c>
      <c r="F2097" s="887" t="s">
        <v>24744</v>
      </c>
      <c r="G2097" s="656" t="s">
        <v>24745</v>
      </c>
      <c r="H2097" s="886" t="s">
        <v>24746</v>
      </c>
      <c r="I2097" s="886" t="s">
        <v>19773</v>
      </c>
      <c r="J2097" s="886" t="s">
        <v>19862</v>
      </c>
      <c r="K2097" s="921">
        <v>1</v>
      </c>
      <c r="L2097" s="921" t="s">
        <v>23695</v>
      </c>
      <c r="M2097" s="802">
        <v>20400</v>
      </c>
      <c r="N2097" s="921">
        <v>1</v>
      </c>
      <c r="O2097" s="922">
        <v>6</v>
      </c>
      <c r="P2097" s="802">
        <v>10200</v>
      </c>
      <c r="Q2097" s="921" t="s">
        <v>23687</v>
      </c>
      <c r="R2097" s="922">
        <v>12</v>
      </c>
      <c r="S2097" s="1008">
        <v>20400</v>
      </c>
    </row>
    <row r="2098" spans="1:19" s="889" customFormat="1" ht="35" customHeight="1">
      <c r="A2098" s="913" t="s">
        <v>1027</v>
      </c>
      <c r="B2098" s="887" t="s">
        <v>280</v>
      </c>
      <c r="C2098" s="887" t="s">
        <v>115</v>
      </c>
      <c r="D2098" s="887" t="s">
        <v>24747</v>
      </c>
      <c r="E2098" s="342">
        <v>2100</v>
      </c>
      <c r="F2098" s="887" t="s">
        <v>24748</v>
      </c>
      <c r="G2098" s="656" t="s">
        <v>24749</v>
      </c>
      <c r="H2098" s="886" t="s">
        <v>19895</v>
      </c>
      <c r="I2098" s="886" t="s">
        <v>19773</v>
      </c>
      <c r="J2098" s="886" t="s">
        <v>19895</v>
      </c>
      <c r="K2098" s="921">
        <v>1</v>
      </c>
      <c r="L2098" s="921">
        <v>12</v>
      </c>
      <c r="M2098" s="802">
        <v>25200</v>
      </c>
      <c r="N2098" s="921">
        <v>1</v>
      </c>
      <c r="O2098" s="922">
        <v>6</v>
      </c>
      <c r="P2098" s="802">
        <v>12600</v>
      </c>
      <c r="Q2098" s="921" t="s">
        <v>23687</v>
      </c>
      <c r="R2098" s="922">
        <v>12</v>
      </c>
      <c r="S2098" s="1008">
        <v>25200</v>
      </c>
    </row>
    <row r="2099" spans="1:19" s="889" customFormat="1" ht="35" customHeight="1">
      <c r="A2099" s="913" t="s">
        <v>1027</v>
      </c>
      <c r="B2099" s="887" t="s">
        <v>280</v>
      </c>
      <c r="C2099" s="887" t="s">
        <v>115</v>
      </c>
      <c r="D2099" s="887" t="s">
        <v>24750</v>
      </c>
      <c r="E2099" s="342">
        <v>2100</v>
      </c>
      <c r="F2099" s="887" t="s">
        <v>24751</v>
      </c>
      <c r="G2099" s="656" t="s">
        <v>24752</v>
      </c>
      <c r="H2099" s="886" t="s">
        <v>19708</v>
      </c>
      <c r="I2099" s="886" t="s">
        <v>19764</v>
      </c>
      <c r="J2099" s="886" t="s">
        <v>19708</v>
      </c>
      <c r="K2099" s="921">
        <v>1</v>
      </c>
      <c r="L2099" s="921">
        <v>8</v>
      </c>
      <c r="M2099" s="802">
        <v>16450</v>
      </c>
      <c r="N2099" s="921">
        <v>2</v>
      </c>
      <c r="O2099" s="922">
        <v>6</v>
      </c>
      <c r="P2099" s="802">
        <v>12600</v>
      </c>
      <c r="Q2099" s="921"/>
      <c r="R2099" s="922"/>
      <c r="S2099" s="1008">
        <v>0</v>
      </c>
    </row>
    <row r="2100" spans="1:19" s="889" customFormat="1" ht="35" customHeight="1">
      <c r="A2100" s="913" t="s">
        <v>1027</v>
      </c>
      <c r="B2100" s="887" t="s">
        <v>280</v>
      </c>
      <c r="C2100" s="887" t="s">
        <v>115</v>
      </c>
      <c r="D2100" s="887" t="s">
        <v>23722</v>
      </c>
      <c r="E2100" s="342">
        <v>1900</v>
      </c>
      <c r="F2100" s="887" t="s">
        <v>24753</v>
      </c>
      <c r="G2100" s="656" t="s">
        <v>24754</v>
      </c>
      <c r="H2100" s="886" t="s">
        <v>19729</v>
      </c>
      <c r="I2100" s="886" t="s">
        <v>19773</v>
      </c>
      <c r="J2100" s="886" t="s">
        <v>19729</v>
      </c>
      <c r="K2100" s="921">
        <v>1</v>
      </c>
      <c r="L2100" s="921" t="s">
        <v>23695</v>
      </c>
      <c r="M2100" s="802">
        <v>22800</v>
      </c>
      <c r="N2100" s="921">
        <v>1</v>
      </c>
      <c r="O2100" s="922">
        <v>6</v>
      </c>
      <c r="P2100" s="802">
        <v>11400</v>
      </c>
      <c r="Q2100" s="921" t="s">
        <v>23687</v>
      </c>
      <c r="R2100" s="922">
        <v>12</v>
      </c>
      <c r="S2100" s="1008">
        <v>22800</v>
      </c>
    </row>
    <row r="2101" spans="1:19" s="889" customFormat="1" ht="35" customHeight="1">
      <c r="A2101" s="913" t="s">
        <v>1027</v>
      </c>
      <c r="B2101" s="887" t="s">
        <v>280</v>
      </c>
      <c r="C2101" s="887" t="s">
        <v>115</v>
      </c>
      <c r="D2101" s="887" t="s">
        <v>23725</v>
      </c>
      <c r="E2101" s="342">
        <v>1700</v>
      </c>
      <c r="F2101" s="887" t="s">
        <v>24755</v>
      </c>
      <c r="G2101" s="656" t="s">
        <v>24756</v>
      </c>
      <c r="H2101" s="886" t="s">
        <v>21045</v>
      </c>
      <c r="I2101" s="886" t="s">
        <v>23732</v>
      </c>
      <c r="J2101" s="886" t="s">
        <v>21045</v>
      </c>
      <c r="K2101" s="921">
        <v>1</v>
      </c>
      <c r="L2101" s="921" t="s">
        <v>23695</v>
      </c>
      <c r="M2101" s="802">
        <v>20400</v>
      </c>
      <c r="N2101" s="921"/>
      <c r="O2101" s="922"/>
      <c r="P2101" s="802">
        <v>0</v>
      </c>
      <c r="Q2101" s="921"/>
      <c r="R2101" s="922"/>
      <c r="S2101" s="1008">
        <v>0</v>
      </c>
    </row>
    <row r="2102" spans="1:19" s="889" customFormat="1" ht="35" customHeight="1">
      <c r="A2102" s="913" t="s">
        <v>1027</v>
      </c>
      <c r="B2102" s="887" t="s">
        <v>280</v>
      </c>
      <c r="C2102" s="887" t="s">
        <v>115</v>
      </c>
      <c r="D2102" s="887" t="s">
        <v>23699</v>
      </c>
      <c r="E2102" s="342">
        <v>1700</v>
      </c>
      <c r="F2102" s="887" t="s">
        <v>24757</v>
      </c>
      <c r="G2102" s="656" t="s">
        <v>24758</v>
      </c>
      <c r="H2102" s="886" t="s">
        <v>24208</v>
      </c>
      <c r="I2102" s="886" t="s">
        <v>19773</v>
      </c>
      <c r="J2102" s="886" t="s">
        <v>24208</v>
      </c>
      <c r="K2102" s="921">
        <v>1</v>
      </c>
      <c r="L2102" s="921">
        <v>5</v>
      </c>
      <c r="M2102" s="802">
        <v>7366.66</v>
      </c>
      <c r="N2102" s="921"/>
      <c r="O2102" s="922"/>
      <c r="P2102" s="802">
        <v>0</v>
      </c>
      <c r="Q2102" s="921"/>
      <c r="R2102" s="922"/>
      <c r="S2102" s="1008">
        <v>0</v>
      </c>
    </row>
    <row r="2103" spans="1:19" s="889" customFormat="1" ht="35" customHeight="1">
      <c r="A2103" s="913" t="s">
        <v>1027</v>
      </c>
      <c r="B2103" s="887" t="s">
        <v>280</v>
      </c>
      <c r="C2103" s="887" t="s">
        <v>115</v>
      </c>
      <c r="D2103" s="887" t="s">
        <v>23725</v>
      </c>
      <c r="E2103" s="342">
        <v>1700</v>
      </c>
      <c r="F2103" s="887" t="s">
        <v>24759</v>
      </c>
      <c r="G2103" s="656" t="s">
        <v>24760</v>
      </c>
      <c r="H2103" s="886" t="s">
        <v>19810</v>
      </c>
      <c r="I2103" s="886" t="s">
        <v>19764</v>
      </c>
      <c r="J2103" s="886" t="s">
        <v>19810</v>
      </c>
      <c r="K2103" s="921">
        <v>1</v>
      </c>
      <c r="L2103" s="921" t="s">
        <v>23695</v>
      </c>
      <c r="M2103" s="802">
        <v>20400</v>
      </c>
      <c r="N2103" s="921">
        <v>1</v>
      </c>
      <c r="O2103" s="922">
        <v>6</v>
      </c>
      <c r="P2103" s="802">
        <v>10200</v>
      </c>
      <c r="Q2103" s="921"/>
      <c r="R2103" s="922"/>
      <c r="S2103" s="1008">
        <v>0</v>
      </c>
    </row>
    <row r="2104" spans="1:19" s="889" customFormat="1" ht="35" customHeight="1">
      <c r="A2104" s="913" t="s">
        <v>1027</v>
      </c>
      <c r="B2104" s="887" t="s">
        <v>280</v>
      </c>
      <c r="C2104" s="887" t="s">
        <v>115</v>
      </c>
      <c r="D2104" s="887" t="s">
        <v>23725</v>
      </c>
      <c r="E2104" s="342">
        <v>1700</v>
      </c>
      <c r="F2104" s="887" t="s">
        <v>24761</v>
      </c>
      <c r="G2104" s="656" t="s">
        <v>24762</v>
      </c>
      <c r="H2104" s="886" t="s">
        <v>24334</v>
      </c>
      <c r="I2104" s="886" t="s">
        <v>23402</v>
      </c>
      <c r="J2104" s="886" t="s">
        <v>24334</v>
      </c>
      <c r="K2104" s="921">
        <v>1</v>
      </c>
      <c r="L2104" s="921" t="s">
        <v>23695</v>
      </c>
      <c r="M2104" s="802">
        <v>20400</v>
      </c>
      <c r="N2104" s="921">
        <v>1</v>
      </c>
      <c r="O2104" s="922">
        <v>6</v>
      </c>
      <c r="P2104" s="802">
        <v>10200</v>
      </c>
      <c r="Q2104" s="921" t="s">
        <v>23687</v>
      </c>
      <c r="R2104" s="922">
        <v>12</v>
      </c>
      <c r="S2104" s="1008">
        <v>20400</v>
      </c>
    </row>
    <row r="2105" spans="1:19" s="889" customFormat="1" ht="35" customHeight="1">
      <c r="A2105" s="913" t="s">
        <v>1027</v>
      </c>
      <c r="B2105" s="887" t="s">
        <v>280</v>
      </c>
      <c r="C2105" s="887" t="s">
        <v>115</v>
      </c>
      <c r="D2105" s="887" t="s">
        <v>24763</v>
      </c>
      <c r="E2105" s="342">
        <v>7000</v>
      </c>
      <c r="F2105" s="887" t="s">
        <v>24764</v>
      </c>
      <c r="G2105" s="656" t="s">
        <v>24765</v>
      </c>
      <c r="H2105" s="886" t="s">
        <v>19729</v>
      </c>
      <c r="I2105" s="886" t="s">
        <v>19773</v>
      </c>
      <c r="J2105" s="886" t="s">
        <v>19729</v>
      </c>
      <c r="K2105" s="921">
        <v>1</v>
      </c>
      <c r="L2105" s="921">
        <v>12</v>
      </c>
      <c r="M2105" s="802">
        <v>84000</v>
      </c>
      <c r="N2105" s="921">
        <v>1</v>
      </c>
      <c r="O2105" s="922">
        <v>6</v>
      </c>
      <c r="P2105" s="802">
        <v>42000</v>
      </c>
      <c r="Q2105" s="921" t="s">
        <v>23687</v>
      </c>
      <c r="R2105" s="922">
        <v>12</v>
      </c>
      <c r="S2105" s="1008">
        <v>84000</v>
      </c>
    </row>
    <row r="2106" spans="1:19" s="889" customFormat="1" ht="35" customHeight="1">
      <c r="A2106" s="913" t="s">
        <v>1027</v>
      </c>
      <c r="B2106" s="887" t="s">
        <v>280</v>
      </c>
      <c r="C2106" s="887" t="s">
        <v>115</v>
      </c>
      <c r="D2106" s="887" t="s">
        <v>23725</v>
      </c>
      <c r="E2106" s="342">
        <v>1700</v>
      </c>
      <c r="F2106" s="887" t="s">
        <v>24766</v>
      </c>
      <c r="G2106" s="656" t="s">
        <v>24767</v>
      </c>
      <c r="H2106" s="886" t="s">
        <v>20507</v>
      </c>
      <c r="I2106" s="886" t="s">
        <v>19773</v>
      </c>
      <c r="J2106" s="886" t="s">
        <v>20508</v>
      </c>
      <c r="K2106" s="921">
        <v>1</v>
      </c>
      <c r="L2106" s="921" t="s">
        <v>23695</v>
      </c>
      <c r="M2106" s="802">
        <v>20400</v>
      </c>
      <c r="N2106" s="921">
        <v>1</v>
      </c>
      <c r="O2106" s="922">
        <v>6</v>
      </c>
      <c r="P2106" s="802">
        <v>10200</v>
      </c>
      <c r="Q2106" s="921" t="s">
        <v>23687</v>
      </c>
      <c r="R2106" s="922">
        <v>12</v>
      </c>
      <c r="S2106" s="1008">
        <v>20400</v>
      </c>
    </row>
    <row r="2107" spans="1:19" s="889" customFormat="1" ht="35" customHeight="1">
      <c r="A2107" s="913" t="s">
        <v>1027</v>
      </c>
      <c r="B2107" s="887" t="s">
        <v>280</v>
      </c>
      <c r="C2107" s="887" t="s">
        <v>115</v>
      </c>
      <c r="D2107" s="887" t="s">
        <v>23880</v>
      </c>
      <c r="E2107" s="342">
        <v>1600</v>
      </c>
      <c r="F2107" s="887" t="s">
        <v>24768</v>
      </c>
      <c r="G2107" s="656" t="s">
        <v>24769</v>
      </c>
      <c r="H2107" s="886" t="s">
        <v>19988</v>
      </c>
      <c r="I2107" s="886" t="s">
        <v>23405</v>
      </c>
      <c r="J2107" s="886" t="s">
        <v>24770</v>
      </c>
      <c r="K2107" s="921">
        <v>1</v>
      </c>
      <c r="L2107" s="921" t="s">
        <v>23695</v>
      </c>
      <c r="M2107" s="802">
        <v>19200</v>
      </c>
      <c r="N2107" s="921">
        <v>1</v>
      </c>
      <c r="O2107" s="922">
        <v>6</v>
      </c>
      <c r="P2107" s="802">
        <v>9600</v>
      </c>
      <c r="Q2107" s="921" t="s">
        <v>23687</v>
      </c>
      <c r="R2107" s="922">
        <v>12</v>
      </c>
      <c r="S2107" s="1008">
        <v>19200</v>
      </c>
    </row>
    <row r="2108" spans="1:19" s="889" customFormat="1" ht="35" customHeight="1">
      <c r="A2108" s="913" t="s">
        <v>1027</v>
      </c>
      <c r="B2108" s="887" t="s">
        <v>280</v>
      </c>
      <c r="C2108" s="887" t="s">
        <v>115</v>
      </c>
      <c r="D2108" s="887" t="s">
        <v>23982</v>
      </c>
      <c r="E2108" s="342">
        <v>2500</v>
      </c>
      <c r="F2108" s="887" t="s">
        <v>24771</v>
      </c>
      <c r="G2108" s="656" t="s">
        <v>24772</v>
      </c>
      <c r="H2108" s="886" t="s">
        <v>24773</v>
      </c>
      <c r="I2108" s="886" t="s">
        <v>19773</v>
      </c>
      <c r="J2108" s="886" t="s">
        <v>20185</v>
      </c>
      <c r="K2108" s="921">
        <v>1</v>
      </c>
      <c r="L2108" s="921">
        <v>12</v>
      </c>
      <c r="M2108" s="802">
        <v>30000</v>
      </c>
      <c r="N2108" s="921">
        <v>1</v>
      </c>
      <c r="O2108" s="922">
        <v>6</v>
      </c>
      <c r="P2108" s="802">
        <v>15000</v>
      </c>
      <c r="Q2108" s="921" t="s">
        <v>23687</v>
      </c>
      <c r="R2108" s="922">
        <v>12</v>
      </c>
      <c r="S2108" s="1008">
        <v>30000</v>
      </c>
    </row>
    <row r="2109" spans="1:19" s="889" customFormat="1" ht="35" customHeight="1">
      <c r="A2109" s="913" t="s">
        <v>1027</v>
      </c>
      <c r="B2109" s="887" t="s">
        <v>280</v>
      </c>
      <c r="C2109" s="887" t="s">
        <v>115</v>
      </c>
      <c r="D2109" s="887" t="s">
        <v>23706</v>
      </c>
      <c r="E2109" s="342">
        <v>2200</v>
      </c>
      <c r="F2109" s="887" t="s">
        <v>24774</v>
      </c>
      <c r="G2109" s="656" t="s">
        <v>24775</v>
      </c>
      <c r="H2109" s="886" t="s">
        <v>19757</v>
      </c>
      <c r="I2109" s="886" t="s">
        <v>19773</v>
      </c>
      <c r="J2109" s="886" t="s">
        <v>19757</v>
      </c>
      <c r="K2109" s="921">
        <v>1</v>
      </c>
      <c r="L2109" s="921">
        <v>12</v>
      </c>
      <c r="M2109" s="802">
        <v>26400</v>
      </c>
      <c r="N2109" s="921">
        <v>1</v>
      </c>
      <c r="O2109" s="922">
        <v>6</v>
      </c>
      <c r="P2109" s="802">
        <v>13200</v>
      </c>
      <c r="Q2109" s="921" t="s">
        <v>23687</v>
      </c>
      <c r="R2109" s="922">
        <v>12</v>
      </c>
      <c r="S2109" s="1008">
        <v>26400</v>
      </c>
    </row>
    <row r="2110" spans="1:19" s="889" customFormat="1" ht="35" customHeight="1">
      <c r="A2110" s="913" t="s">
        <v>1027</v>
      </c>
      <c r="B2110" s="887" t="s">
        <v>280</v>
      </c>
      <c r="C2110" s="887" t="s">
        <v>115</v>
      </c>
      <c r="D2110" s="887" t="s">
        <v>23699</v>
      </c>
      <c r="E2110" s="342">
        <v>1700</v>
      </c>
      <c r="F2110" s="887" t="s">
        <v>24776</v>
      </c>
      <c r="G2110" s="656" t="s">
        <v>24777</v>
      </c>
      <c r="H2110" s="886" t="s">
        <v>24184</v>
      </c>
      <c r="I2110" s="886" t="s">
        <v>19764</v>
      </c>
      <c r="J2110" s="886" t="s">
        <v>24184</v>
      </c>
      <c r="K2110" s="921">
        <v>1</v>
      </c>
      <c r="L2110" s="921" t="s">
        <v>23695</v>
      </c>
      <c r="M2110" s="802">
        <v>20400</v>
      </c>
      <c r="N2110" s="921">
        <v>1</v>
      </c>
      <c r="O2110" s="922">
        <v>6</v>
      </c>
      <c r="P2110" s="802">
        <v>10200</v>
      </c>
      <c r="Q2110" s="921" t="s">
        <v>23687</v>
      </c>
      <c r="R2110" s="922">
        <v>12</v>
      </c>
      <c r="S2110" s="1008">
        <v>20400</v>
      </c>
    </row>
    <row r="2111" spans="1:19" s="889" customFormat="1" ht="35" customHeight="1">
      <c r="A2111" s="913" t="s">
        <v>1027</v>
      </c>
      <c r="B2111" s="887" t="s">
        <v>280</v>
      </c>
      <c r="C2111" s="887" t="s">
        <v>115</v>
      </c>
      <c r="D2111" s="887" t="s">
        <v>23801</v>
      </c>
      <c r="E2111" s="342">
        <v>2100</v>
      </c>
      <c r="F2111" s="887" t="s">
        <v>24778</v>
      </c>
      <c r="G2111" s="656" t="s">
        <v>24779</v>
      </c>
      <c r="H2111" s="886" t="s">
        <v>19895</v>
      </c>
      <c r="I2111" s="886" t="s">
        <v>23386</v>
      </c>
      <c r="J2111" s="886" t="s">
        <v>19895</v>
      </c>
      <c r="K2111" s="921">
        <v>1</v>
      </c>
      <c r="L2111" s="921">
        <v>12</v>
      </c>
      <c r="M2111" s="802">
        <v>25200</v>
      </c>
      <c r="N2111" s="921">
        <v>1</v>
      </c>
      <c r="O2111" s="922">
        <v>6</v>
      </c>
      <c r="P2111" s="802">
        <v>12600</v>
      </c>
      <c r="Q2111" s="921" t="s">
        <v>23687</v>
      </c>
      <c r="R2111" s="922">
        <v>12</v>
      </c>
      <c r="S2111" s="1008">
        <v>25200</v>
      </c>
    </row>
    <row r="2112" spans="1:19" s="889" customFormat="1" ht="35" customHeight="1">
      <c r="A2112" s="913" t="s">
        <v>1027</v>
      </c>
      <c r="B2112" s="887" t="s">
        <v>280</v>
      </c>
      <c r="C2112" s="887" t="s">
        <v>115</v>
      </c>
      <c r="D2112" s="887" t="s">
        <v>23725</v>
      </c>
      <c r="E2112" s="342">
        <v>1700</v>
      </c>
      <c r="F2112" s="887" t="s">
        <v>24780</v>
      </c>
      <c r="G2112" s="656" t="s">
        <v>24781</v>
      </c>
      <c r="H2112" s="886" t="s">
        <v>19862</v>
      </c>
      <c r="I2112" s="886" t="s">
        <v>19764</v>
      </c>
      <c r="J2112" s="886" t="s">
        <v>23978</v>
      </c>
      <c r="K2112" s="921">
        <v>1</v>
      </c>
      <c r="L2112" s="921" t="s">
        <v>23695</v>
      </c>
      <c r="M2112" s="802">
        <v>20400</v>
      </c>
      <c r="N2112" s="921">
        <v>1</v>
      </c>
      <c r="O2112" s="922">
        <v>6</v>
      </c>
      <c r="P2112" s="802">
        <v>10200</v>
      </c>
      <c r="Q2112" s="921" t="s">
        <v>23687</v>
      </c>
      <c r="R2112" s="922">
        <v>12</v>
      </c>
      <c r="S2112" s="1008">
        <v>20400</v>
      </c>
    </row>
    <row r="2113" spans="1:19" s="889" customFormat="1" ht="35" customHeight="1">
      <c r="A2113" s="913" t="s">
        <v>1027</v>
      </c>
      <c r="B2113" s="887" t="s">
        <v>280</v>
      </c>
      <c r="C2113" s="887" t="s">
        <v>115</v>
      </c>
      <c r="D2113" s="887" t="s">
        <v>23725</v>
      </c>
      <c r="E2113" s="342">
        <v>1700</v>
      </c>
      <c r="F2113" s="887" t="s">
        <v>24782</v>
      </c>
      <c r="G2113" s="656" t="s">
        <v>24783</v>
      </c>
      <c r="H2113" s="886" t="s">
        <v>19988</v>
      </c>
      <c r="I2113" s="886" t="s">
        <v>19773</v>
      </c>
      <c r="J2113" s="886" t="s">
        <v>19862</v>
      </c>
      <c r="K2113" s="921">
        <v>1</v>
      </c>
      <c r="L2113" s="921" t="s">
        <v>23695</v>
      </c>
      <c r="M2113" s="802">
        <v>20400</v>
      </c>
      <c r="N2113" s="921">
        <v>1</v>
      </c>
      <c r="O2113" s="922">
        <v>6</v>
      </c>
      <c r="P2113" s="802">
        <v>10200</v>
      </c>
      <c r="Q2113" s="921" t="s">
        <v>23687</v>
      </c>
      <c r="R2113" s="922">
        <v>12</v>
      </c>
      <c r="S2113" s="1008">
        <v>20400</v>
      </c>
    </row>
    <row r="2114" spans="1:19" s="889" customFormat="1" ht="35" customHeight="1">
      <c r="A2114" s="913" t="s">
        <v>1027</v>
      </c>
      <c r="B2114" s="887" t="s">
        <v>280</v>
      </c>
      <c r="C2114" s="887" t="s">
        <v>115</v>
      </c>
      <c r="D2114" s="887" t="s">
        <v>24093</v>
      </c>
      <c r="E2114" s="342">
        <v>1900</v>
      </c>
      <c r="F2114" s="887" t="s">
        <v>24784</v>
      </c>
      <c r="G2114" s="656" t="s">
        <v>24785</v>
      </c>
      <c r="H2114" s="886" t="s">
        <v>19862</v>
      </c>
      <c r="I2114" s="886" t="s">
        <v>19773</v>
      </c>
      <c r="J2114" s="886" t="s">
        <v>24786</v>
      </c>
      <c r="K2114" s="921">
        <v>1</v>
      </c>
      <c r="L2114" s="921" t="s">
        <v>23695</v>
      </c>
      <c r="M2114" s="802">
        <v>22800</v>
      </c>
      <c r="N2114" s="921">
        <v>1</v>
      </c>
      <c r="O2114" s="922">
        <v>6</v>
      </c>
      <c r="P2114" s="802">
        <v>11400</v>
      </c>
      <c r="Q2114" s="921" t="s">
        <v>23687</v>
      </c>
      <c r="R2114" s="922">
        <v>12</v>
      </c>
      <c r="S2114" s="1008">
        <v>22800</v>
      </c>
    </row>
    <row r="2115" spans="1:19" s="889" customFormat="1" ht="35" customHeight="1">
      <c r="A2115" s="913" t="s">
        <v>1027</v>
      </c>
      <c r="B2115" s="887" t="s">
        <v>280</v>
      </c>
      <c r="C2115" s="887" t="s">
        <v>115</v>
      </c>
      <c r="D2115" s="887" t="s">
        <v>24787</v>
      </c>
      <c r="E2115" s="342">
        <v>4500</v>
      </c>
      <c r="F2115" s="887" t="s">
        <v>24788</v>
      </c>
      <c r="G2115" s="656" t="s">
        <v>24789</v>
      </c>
      <c r="H2115" s="886" t="s">
        <v>20774</v>
      </c>
      <c r="I2115" s="886" t="s">
        <v>23405</v>
      </c>
      <c r="J2115" s="886" t="s">
        <v>20774</v>
      </c>
      <c r="K2115" s="921">
        <v>1</v>
      </c>
      <c r="L2115" s="921">
        <v>12</v>
      </c>
      <c r="M2115" s="802">
        <v>54000</v>
      </c>
      <c r="N2115" s="921">
        <v>1</v>
      </c>
      <c r="O2115" s="922">
        <v>6</v>
      </c>
      <c r="P2115" s="802">
        <v>27000</v>
      </c>
      <c r="Q2115" s="921" t="s">
        <v>23687</v>
      </c>
      <c r="R2115" s="922">
        <v>12</v>
      </c>
      <c r="S2115" s="1008">
        <v>54000</v>
      </c>
    </row>
    <row r="2116" spans="1:19" s="889" customFormat="1" ht="35" customHeight="1">
      <c r="A2116" s="913" t="s">
        <v>1027</v>
      </c>
      <c r="B2116" s="887" t="s">
        <v>280</v>
      </c>
      <c r="C2116" s="887" t="s">
        <v>115</v>
      </c>
      <c r="D2116" s="887" t="s">
        <v>23889</v>
      </c>
      <c r="E2116" s="342">
        <v>1900</v>
      </c>
      <c r="F2116" s="887" t="s">
        <v>24790</v>
      </c>
      <c r="G2116" s="656" t="s">
        <v>24791</v>
      </c>
      <c r="H2116" s="886" t="s">
        <v>24792</v>
      </c>
      <c r="I2116" s="886" t="s">
        <v>19773</v>
      </c>
      <c r="J2116" s="886" t="s">
        <v>23372</v>
      </c>
      <c r="K2116" s="921">
        <v>1</v>
      </c>
      <c r="L2116" s="921" t="s">
        <v>23695</v>
      </c>
      <c r="M2116" s="802">
        <v>13869.98</v>
      </c>
      <c r="N2116" s="921">
        <v>1</v>
      </c>
      <c r="O2116" s="922">
        <v>6</v>
      </c>
      <c r="P2116" s="802">
        <v>9563.33</v>
      </c>
      <c r="Q2116" s="921" t="s">
        <v>23687</v>
      </c>
      <c r="R2116" s="922">
        <v>12</v>
      </c>
      <c r="S2116" s="1008">
        <v>22800</v>
      </c>
    </row>
    <row r="2117" spans="1:19" s="889" customFormat="1" ht="35" customHeight="1">
      <c r="A2117" s="913" t="s">
        <v>1027</v>
      </c>
      <c r="B2117" s="887" t="s">
        <v>280</v>
      </c>
      <c r="C2117" s="887" t="s">
        <v>115</v>
      </c>
      <c r="D2117" s="887" t="s">
        <v>23957</v>
      </c>
      <c r="E2117" s="342">
        <v>2450</v>
      </c>
      <c r="F2117" s="887" t="s">
        <v>24793</v>
      </c>
      <c r="G2117" s="656" t="s">
        <v>24794</v>
      </c>
      <c r="H2117" s="886" t="s">
        <v>19729</v>
      </c>
      <c r="I2117" s="886" t="s">
        <v>23732</v>
      </c>
      <c r="J2117" s="886" t="s">
        <v>19729</v>
      </c>
      <c r="K2117" s="921">
        <v>1</v>
      </c>
      <c r="L2117" s="921">
        <v>8</v>
      </c>
      <c r="M2117" s="802">
        <v>18701.66</v>
      </c>
      <c r="N2117" s="921">
        <v>2</v>
      </c>
      <c r="O2117" s="922">
        <v>6</v>
      </c>
      <c r="P2117" s="802">
        <v>14700</v>
      </c>
      <c r="Q2117" s="921" t="s">
        <v>23687</v>
      </c>
      <c r="R2117" s="922">
        <v>12</v>
      </c>
      <c r="S2117" s="1008">
        <v>9800</v>
      </c>
    </row>
    <row r="2118" spans="1:19" s="889" customFormat="1" ht="35" customHeight="1">
      <c r="A2118" s="913" t="s">
        <v>1027</v>
      </c>
      <c r="B2118" s="887" t="s">
        <v>280</v>
      </c>
      <c r="C2118" s="887" t="s">
        <v>115</v>
      </c>
      <c r="D2118" s="887" t="s">
        <v>24687</v>
      </c>
      <c r="E2118" s="342">
        <v>2100</v>
      </c>
      <c r="F2118" s="887" t="s">
        <v>24795</v>
      </c>
      <c r="G2118" s="656" t="s">
        <v>24796</v>
      </c>
      <c r="H2118" s="886" t="s">
        <v>24797</v>
      </c>
      <c r="I2118" s="886" t="s">
        <v>19764</v>
      </c>
      <c r="J2118" s="886" t="s">
        <v>20169</v>
      </c>
      <c r="K2118" s="921">
        <v>1</v>
      </c>
      <c r="L2118" s="921">
        <v>12</v>
      </c>
      <c r="M2118" s="802">
        <v>25200</v>
      </c>
      <c r="N2118" s="921">
        <v>1</v>
      </c>
      <c r="O2118" s="922">
        <v>6</v>
      </c>
      <c r="P2118" s="802">
        <v>12600</v>
      </c>
      <c r="Q2118" s="921" t="s">
        <v>23687</v>
      </c>
      <c r="R2118" s="922">
        <v>12</v>
      </c>
      <c r="S2118" s="1008">
        <v>25200</v>
      </c>
    </row>
    <row r="2119" spans="1:19" s="889" customFormat="1" ht="35" customHeight="1">
      <c r="A2119" s="913" t="s">
        <v>1027</v>
      </c>
      <c r="B2119" s="887" t="s">
        <v>280</v>
      </c>
      <c r="C2119" s="887" t="s">
        <v>115</v>
      </c>
      <c r="D2119" s="887" t="s">
        <v>23889</v>
      </c>
      <c r="E2119" s="342">
        <v>1900</v>
      </c>
      <c r="F2119" s="887" t="s">
        <v>24798</v>
      </c>
      <c r="G2119" s="656" t="s">
        <v>24799</v>
      </c>
      <c r="H2119" s="886" t="s">
        <v>24334</v>
      </c>
      <c r="I2119" s="886" t="s">
        <v>19764</v>
      </c>
      <c r="J2119" s="886" t="s">
        <v>24334</v>
      </c>
      <c r="K2119" s="921">
        <v>1</v>
      </c>
      <c r="L2119" s="921" t="s">
        <v>23695</v>
      </c>
      <c r="M2119" s="802">
        <v>22800</v>
      </c>
      <c r="N2119" s="921">
        <v>1</v>
      </c>
      <c r="O2119" s="922">
        <v>6</v>
      </c>
      <c r="P2119" s="802">
        <v>11400</v>
      </c>
      <c r="Q2119" s="921" t="s">
        <v>23687</v>
      </c>
      <c r="R2119" s="922">
        <v>12</v>
      </c>
      <c r="S2119" s="1008">
        <v>22800</v>
      </c>
    </row>
    <row r="2120" spans="1:19" s="889" customFormat="1" ht="35" customHeight="1">
      <c r="A2120" s="913" t="s">
        <v>1027</v>
      </c>
      <c r="B2120" s="887" t="s">
        <v>280</v>
      </c>
      <c r="C2120" s="887" t="s">
        <v>115</v>
      </c>
      <c r="D2120" s="887" t="s">
        <v>24139</v>
      </c>
      <c r="E2120" s="342">
        <v>1500</v>
      </c>
      <c r="F2120" s="887" t="s">
        <v>24800</v>
      </c>
      <c r="G2120" s="656" t="s">
        <v>24801</v>
      </c>
      <c r="H2120" s="886" t="s">
        <v>388</v>
      </c>
      <c r="I2120" s="886" t="s">
        <v>388</v>
      </c>
      <c r="J2120" s="886" t="s">
        <v>19829</v>
      </c>
      <c r="K2120" s="921">
        <v>1</v>
      </c>
      <c r="L2120" s="921" t="s">
        <v>23695</v>
      </c>
      <c r="M2120" s="802">
        <v>18000</v>
      </c>
      <c r="N2120" s="921">
        <v>1</v>
      </c>
      <c r="O2120" s="922">
        <v>6</v>
      </c>
      <c r="P2120" s="802">
        <v>9000</v>
      </c>
      <c r="Q2120" s="921" t="s">
        <v>23687</v>
      </c>
      <c r="R2120" s="922">
        <v>12</v>
      </c>
      <c r="S2120" s="1008">
        <v>18000</v>
      </c>
    </row>
    <row r="2121" spans="1:19" s="889" customFormat="1" ht="35" customHeight="1">
      <c r="A2121" s="913" t="s">
        <v>1027</v>
      </c>
      <c r="B2121" s="887" t="s">
        <v>280</v>
      </c>
      <c r="C2121" s="887" t="s">
        <v>115</v>
      </c>
      <c r="D2121" s="887" t="s">
        <v>23699</v>
      </c>
      <c r="E2121" s="342">
        <v>1700</v>
      </c>
      <c r="F2121" s="887" t="s">
        <v>24802</v>
      </c>
      <c r="G2121" s="656" t="s">
        <v>24803</v>
      </c>
      <c r="H2121" s="886" t="s">
        <v>19895</v>
      </c>
      <c r="I2121" s="886" t="s">
        <v>19773</v>
      </c>
      <c r="J2121" s="886" t="s">
        <v>19895</v>
      </c>
      <c r="K2121" s="921">
        <v>1</v>
      </c>
      <c r="L2121" s="921" t="s">
        <v>23695</v>
      </c>
      <c r="M2121" s="802">
        <v>20400</v>
      </c>
      <c r="N2121" s="921">
        <v>1</v>
      </c>
      <c r="O2121" s="922">
        <v>6</v>
      </c>
      <c r="P2121" s="802">
        <v>10200</v>
      </c>
      <c r="Q2121" s="921" t="s">
        <v>23687</v>
      </c>
      <c r="R2121" s="922">
        <v>12</v>
      </c>
      <c r="S2121" s="1008">
        <v>20400</v>
      </c>
    </row>
    <row r="2122" spans="1:19" s="889" customFormat="1" ht="35" customHeight="1">
      <c r="A2122" s="913" t="s">
        <v>1027</v>
      </c>
      <c r="B2122" s="887" t="s">
        <v>280</v>
      </c>
      <c r="C2122" s="887" t="s">
        <v>115</v>
      </c>
      <c r="D2122" s="887" t="s">
        <v>24804</v>
      </c>
      <c r="E2122" s="342">
        <v>8000</v>
      </c>
      <c r="F2122" s="887" t="s">
        <v>24805</v>
      </c>
      <c r="G2122" s="656" t="s">
        <v>24806</v>
      </c>
      <c r="H2122" s="886" t="s">
        <v>24590</v>
      </c>
      <c r="I2122" s="886" t="s">
        <v>20536</v>
      </c>
      <c r="J2122" s="886" t="s">
        <v>24807</v>
      </c>
      <c r="K2122" s="921">
        <v>1</v>
      </c>
      <c r="L2122" s="921">
        <v>12</v>
      </c>
      <c r="M2122" s="802">
        <v>96000</v>
      </c>
      <c r="N2122" s="921">
        <v>1</v>
      </c>
      <c r="O2122" s="922">
        <v>6</v>
      </c>
      <c r="P2122" s="802">
        <v>48000</v>
      </c>
      <c r="Q2122" s="921" t="s">
        <v>23687</v>
      </c>
      <c r="R2122" s="922">
        <v>12</v>
      </c>
      <c r="S2122" s="1008">
        <v>96000</v>
      </c>
    </row>
    <row r="2123" spans="1:19" s="889" customFormat="1" ht="35" customHeight="1">
      <c r="A2123" s="913" t="s">
        <v>1027</v>
      </c>
      <c r="B2123" s="887" t="s">
        <v>280</v>
      </c>
      <c r="C2123" s="887" t="s">
        <v>115</v>
      </c>
      <c r="D2123" s="887" t="s">
        <v>24109</v>
      </c>
      <c r="E2123" s="342">
        <v>2500</v>
      </c>
      <c r="F2123" s="887" t="s">
        <v>24808</v>
      </c>
      <c r="G2123" s="656" t="s">
        <v>24809</v>
      </c>
      <c r="H2123" s="886" t="s">
        <v>21045</v>
      </c>
      <c r="I2123" s="886" t="s">
        <v>19773</v>
      </c>
      <c r="J2123" s="886" t="s">
        <v>24292</v>
      </c>
      <c r="K2123" s="921">
        <v>1</v>
      </c>
      <c r="L2123" s="921">
        <v>12</v>
      </c>
      <c r="M2123" s="802">
        <v>30000</v>
      </c>
      <c r="N2123" s="921">
        <v>1</v>
      </c>
      <c r="O2123" s="922">
        <v>6</v>
      </c>
      <c r="P2123" s="802">
        <v>15000</v>
      </c>
      <c r="Q2123" s="921" t="s">
        <v>23687</v>
      </c>
      <c r="R2123" s="922">
        <v>12</v>
      </c>
      <c r="S2123" s="1008">
        <v>30000</v>
      </c>
    </row>
    <row r="2124" spans="1:19" s="889" customFormat="1" ht="35" customHeight="1">
      <c r="A2124" s="913" t="s">
        <v>1027</v>
      </c>
      <c r="B2124" s="887" t="s">
        <v>280</v>
      </c>
      <c r="C2124" s="887" t="s">
        <v>115</v>
      </c>
      <c r="D2124" s="887" t="s">
        <v>24139</v>
      </c>
      <c r="E2124" s="342">
        <v>1500</v>
      </c>
      <c r="F2124" s="887" t="s">
        <v>24810</v>
      </c>
      <c r="G2124" s="656" t="s">
        <v>24811</v>
      </c>
      <c r="H2124" s="886" t="s">
        <v>388</v>
      </c>
      <c r="I2124" s="886" t="s">
        <v>388</v>
      </c>
      <c r="J2124" s="886" t="s">
        <v>19829</v>
      </c>
      <c r="K2124" s="921">
        <v>1</v>
      </c>
      <c r="L2124" s="921" t="s">
        <v>23695</v>
      </c>
      <c r="M2124" s="802">
        <v>18000</v>
      </c>
      <c r="N2124" s="921">
        <v>1</v>
      </c>
      <c r="O2124" s="922">
        <v>6</v>
      </c>
      <c r="P2124" s="802">
        <v>9000</v>
      </c>
      <c r="Q2124" s="921" t="s">
        <v>23687</v>
      </c>
      <c r="R2124" s="922">
        <v>12</v>
      </c>
      <c r="S2124" s="1008">
        <v>18000</v>
      </c>
    </row>
    <row r="2125" spans="1:19" s="889" customFormat="1" ht="35" customHeight="1">
      <c r="A2125" s="913" t="s">
        <v>1027</v>
      </c>
      <c r="B2125" s="887" t="s">
        <v>280</v>
      </c>
      <c r="C2125" s="887" t="s">
        <v>115</v>
      </c>
      <c r="D2125" s="887" t="s">
        <v>24812</v>
      </c>
      <c r="E2125" s="342">
        <v>4000</v>
      </c>
      <c r="F2125" s="887" t="s">
        <v>24813</v>
      </c>
      <c r="G2125" s="656" t="s">
        <v>24814</v>
      </c>
      <c r="H2125" s="886" t="s">
        <v>23714</v>
      </c>
      <c r="I2125" s="886" t="s">
        <v>23405</v>
      </c>
      <c r="J2125" s="886" t="s">
        <v>23833</v>
      </c>
      <c r="K2125" s="921">
        <v>1</v>
      </c>
      <c r="L2125" s="921">
        <v>12</v>
      </c>
      <c r="M2125" s="802">
        <v>48000</v>
      </c>
      <c r="N2125" s="921">
        <v>1</v>
      </c>
      <c r="O2125" s="922">
        <v>6</v>
      </c>
      <c r="P2125" s="802">
        <v>24000</v>
      </c>
      <c r="Q2125" s="921" t="s">
        <v>23687</v>
      </c>
      <c r="R2125" s="922">
        <v>12</v>
      </c>
      <c r="S2125" s="1008">
        <v>48000</v>
      </c>
    </row>
    <row r="2126" spans="1:19" s="889" customFormat="1" ht="35" customHeight="1">
      <c r="A2126" s="913" t="s">
        <v>1027</v>
      </c>
      <c r="B2126" s="887" t="s">
        <v>280</v>
      </c>
      <c r="C2126" s="887" t="s">
        <v>115</v>
      </c>
      <c r="D2126" s="887" t="s">
        <v>24815</v>
      </c>
      <c r="E2126" s="342">
        <v>1900</v>
      </c>
      <c r="F2126" s="887" t="s">
        <v>24816</v>
      </c>
      <c r="G2126" s="656" t="s">
        <v>24817</v>
      </c>
      <c r="H2126" s="886" t="s">
        <v>20265</v>
      </c>
      <c r="I2126" s="886" t="s">
        <v>19764</v>
      </c>
      <c r="J2126" s="886" t="s">
        <v>24424</v>
      </c>
      <c r="K2126" s="921">
        <v>1</v>
      </c>
      <c r="L2126" s="921" t="s">
        <v>23695</v>
      </c>
      <c r="M2126" s="802">
        <v>22800</v>
      </c>
      <c r="N2126" s="921">
        <v>1</v>
      </c>
      <c r="O2126" s="922">
        <v>6</v>
      </c>
      <c r="P2126" s="802">
        <v>11400</v>
      </c>
      <c r="Q2126" s="921" t="s">
        <v>23687</v>
      </c>
      <c r="R2126" s="922">
        <v>12</v>
      </c>
      <c r="S2126" s="1008">
        <v>22800</v>
      </c>
    </row>
    <row r="2127" spans="1:19" s="889" customFormat="1" ht="35" customHeight="1">
      <c r="A2127" s="913" t="s">
        <v>1027</v>
      </c>
      <c r="B2127" s="887" t="s">
        <v>280</v>
      </c>
      <c r="C2127" s="887" t="s">
        <v>115</v>
      </c>
      <c r="D2127" s="887" t="s">
        <v>23688</v>
      </c>
      <c r="E2127" s="342">
        <v>1700</v>
      </c>
      <c r="F2127" s="887" t="s">
        <v>24818</v>
      </c>
      <c r="G2127" s="656" t="s">
        <v>24819</v>
      </c>
      <c r="H2127" s="886" t="s">
        <v>24820</v>
      </c>
      <c r="I2127" s="886" t="s">
        <v>19773</v>
      </c>
      <c r="J2127" s="886" t="s">
        <v>24821</v>
      </c>
      <c r="K2127" s="921">
        <v>1</v>
      </c>
      <c r="L2127" s="921" t="s">
        <v>23695</v>
      </c>
      <c r="M2127" s="802">
        <v>20400</v>
      </c>
      <c r="N2127" s="921">
        <v>1</v>
      </c>
      <c r="O2127" s="922">
        <v>6</v>
      </c>
      <c r="P2127" s="802">
        <v>10200</v>
      </c>
      <c r="Q2127" s="921" t="s">
        <v>23687</v>
      </c>
      <c r="R2127" s="922">
        <v>12</v>
      </c>
      <c r="S2127" s="1008">
        <v>20400</v>
      </c>
    </row>
    <row r="2128" spans="1:19" s="889" customFormat="1" ht="35" customHeight="1">
      <c r="A2128" s="913" t="s">
        <v>1027</v>
      </c>
      <c r="B2128" s="887" t="s">
        <v>280</v>
      </c>
      <c r="C2128" s="887" t="s">
        <v>115</v>
      </c>
      <c r="D2128" s="887" t="s">
        <v>23722</v>
      </c>
      <c r="E2128" s="342">
        <v>1900</v>
      </c>
      <c r="F2128" s="887" t="s">
        <v>24822</v>
      </c>
      <c r="G2128" s="656" t="s">
        <v>24823</v>
      </c>
      <c r="H2128" s="886" t="s">
        <v>24824</v>
      </c>
      <c r="I2128" s="886" t="s">
        <v>23746</v>
      </c>
      <c r="J2128" s="886" t="s">
        <v>24824</v>
      </c>
      <c r="K2128" s="921">
        <v>1</v>
      </c>
      <c r="L2128" s="921" t="s">
        <v>23695</v>
      </c>
      <c r="M2128" s="802">
        <v>22800</v>
      </c>
      <c r="N2128" s="921">
        <v>1</v>
      </c>
      <c r="O2128" s="922">
        <v>6</v>
      </c>
      <c r="P2128" s="802">
        <v>11400</v>
      </c>
      <c r="Q2128" s="921" t="s">
        <v>23687</v>
      </c>
      <c r="R2128" s="922">
        <v>12</v>
      </c>
      <c r="S2128" s="1008">
        <v>22800</v>
      </c>
    </row>
    <row r="2129" spans="1:19" s="889" customFormat="1" ht="35" customHeight="1">
      <c r="A2129" s="913" t="s">
        <v>1027</v>
      </c>
      <c r="B2129" s="887" t="s">
        <v>280</v>
      </c>
      <c r="C2129" s="887" t="s">
        <v>115</v>
      </c>
      <c r="D2129" s="887" t="s">
        <v>23706</v>
      </c>
      <c r="E2129" s="342">
        <v>2200</v>
      </c>
      <c r="F2129" s="887" t="s">
        <v>24825</v>
      </c>
      <c r="G2129" s="656" t="s">
        <v>24826</v>
      </c>
      <c r="H2129" s="886" t="s">
        <v>19862</v>
      </c>
      <c r="I2129" s="886" t="s">
        <v>19773</v>
      </c>
      <c r="J2129" s="886" t="s">
        <v>19862</v>
      </c>
      <c r="K2129" s="921">
        <v>1</v>
      </c>
      <c r="L2129" s="921">
        <v>12</v>
      </c>
      <c r="M2129" s="802">
        <v>26400</v>
      </c>
      <c r="N2129" s="921">
        <v>1</v>
      </c>
      <c r="O2129" s="922">
        <v>6</v>
      </c>
      <c r="P2129" s="802">
        <v>13200</v>
      </c>
      <c r="Q2129" s="921" t="s">
        <v>23687</v>
      </c>
      <c r="R2129" s="922">
        <v>12</v>
      </c>
      <c r="S2129" s="1008">
        <v>26400</v>
      </c>
    </row>
    <row r="2130" spans="1:19" s="889" customFormat="1" ht="35" customHeight="1">
      <c r="A2130" s="913" t="s">
        <v>1027</v>
      </c>
      <c r="B2130" s="887" t="s">
        <v>280</v>
      </c>
      <c r="C2130" s="887" t="s">
        <v>115</v>
      </c>
      <c r="D2130" s="887" t="s">
        <v>23715</v>
      </c>
      <c r="E2130" s="342">
        <v>1900</v>
      </c>
      <c r="F2130" s="887" t="s">
        <v>24827</v>
      </c>
      <c r="G2130" s="656" t="s">
        <v>24828</v>
      </c>
      <c r="H2130" s="886" t="s">
        <v>19729</v>
      </c>
      <c r="I2130" s="886" t="s">
        <v>19764</v>
      </c>
      <c r="J2130" s="886" t="s">
        <v>19729</v>
      </c>
      <c r="K2130" s="921">
        <v>1</v>
      </c>
      <c r="L2130" s="921" t="s">
        <v>23695</v>
      </c>
      <c r="M2130" s="802">
        <v>22483.33</v>
      </c>
      <c r="N2130" s="921">
        <v>1</v>
      </c>
      <c r="O2130" s="922">
        <v>6</v>
      </c>
      <c r="P2130" s="802">
        <v>11400</v>
      </c>
      <c r="Q2130" s="921" t="s">
        <v>23687</v>
      </c>
      <c r="R2130" s="922">
        <v>12</v>
      </c>
      <c r="S2130" s="1008">
        <v>22800</v>
      </c>
    </row>
    <row r="2131" spans="1:19" s="889" customFormat="1" ht="35" customHeight="1">
      <c r="A2131" s="913" t="s">
        <v>1027</v>
      </c>
      <c r="B2131" s="887" t="s">
        <v>280</v>
      </c>
      <c r="C2131" s="887" t="s">
        <v>115</v>
      </c>
      <c r="D2131" s="887" t="s">
        <v>24093</v>
      </c>
      <c r="E2131" s="342">
        <v>1900</v>
      </c>
      <c r="F2131" s="887" t="s">
        <v>24829</v>
      </c>
      <c r="G2131" s="656" t="s">
        <v>24830</v>
      </c>
      <c r="H2131" s="886" t="s">
        <v>19720</v>
      </c>
      <c r="I2131" s="886" t="s">
        <v>19773</v>
      </c>
      <c r="J2131" s="886" t="s">
        <v>19720</v>
      </c>
      <c r="K2131" s="921">
        <v>1</v>
      </c>
      <c r="L2131" s="921" t="s">
        <v>23695</v>
      </c>
      <c r="M2131" s="802">
        <v>22800</v>
      </c>
      <c r="N2131" s="921">
        <v>1</v>
      </c>
      <c r="O2131" s="922">
        <v>6</v>
      </c>
      <c r="P2131" s="802">
        <v>11400</v>
      </c>
      <c r="Q2131" s="921" t="s">
        <v>23687</v>
      </c>
      <c r="R2131" s="922">
        <v>12</v>
      </c>
      <c r="S2131" s="1008">
        <v>22800</v>
      </c>
    </row>
    <row r="2132" spans="1:19" s="889" customFormat="1" ht="35" customHeight="1">
      <c r="A2132" s="913" t="s">
        <v>1027</v>
      </c>
      <c r="B2132" s="887" t="s">
        <v>280</v>
      </c>
      <c r="C2132" s="887" t="s">
        <v>115</v>
      </c>
      <c r="D2132" s="887" t="s">
        <v>23805</v>
      </c>
      <c r="E2132" s="342">
        <v>1600</v>
      </c>
      <c r="F2132" s="887" t="s">
        <v>24831</v>
      </c>
      <c r="G2132" s="656" t="s">
        <v>24832</v>
      </c>
      <c r="H2132" s="886" t="s">
        <v>388</v>
      </c>
      <c r="I2132" s="886" t="s">
        <v>388</v>
      </c>
      <c r="J2132" s="886" t="s">
        <v>19829</v>
      </c>
      <c r="K2132" s="921">
        <v>1</v>
      </c>
      <c r="L2132" s="921" t="s">
        <v>23695</v>
      </c>
      <c r="M2132" s="802">
        <v>19200</v>
      </c>
      <c r="N2132" s="921">
        <v>1</v>
      </c>
      <c r="O2132" s="922">
        <v>6</v>
      </c>
      <c r="P2132" s="802">
        <v>9600</v>
      </c>
      <c r="Q2132" s="921" t="s">
        <v>23687</v>
      </c>
      <c r="R2132" s="922">
        <v>12</v>
      </c>
      <c r="S2132" s="1008">
        <v>19200</v>
      </c>
    </row>
    <row r="2133" spans="1:19" s="889" customFormat="1" ht="35" customHeight="1">
      <c r="A2133" s="913" t="s">
        <v>1027</v>
      </c>
      <c r="B2133" s="887" t="s">
        <v>280</v>
      </c>
      <c r="C2133" s="887" t="s">
        <v>115</v>
      </c>
      <c r="D2133" s="887" t="s">
        <v>23889</v>
      </c>
      <c r="E2133" s="342">
        <v>1900</v>
      </c>
      <c r="F2133" s="887" t="s">
        <v>24833</v>
      </c>
      <c r="G2133" s="656" t="s">
        <v>24834</v>
      </c>
      <c r="H2133" s="886" t="s">
        <v>19880</v>
      </c>
      <c r="I2133" s="886" t="s">
        <v>19773</v>
      </c>
      <c r="J2133" s="886" t="s">
        <v>19881</v>
      </c>
      <c r="K2133" s="921">
        <v>1</v>
      </c>
      <c r="L2133" s="921" t="s">
        <v>23695</v>
      </c>
      <c r="M2133" s="802">
        <v>22800</v>
      </c>
      <c r="N2133" s="921">
        <v>1</v>
      </c>
      <c r="O2133" s="922">
        <v>6</v>
      </c>
      <c r="P2133" s="802">
        <v>11400</v>
      </c>
      <c r="Q2133" s="921" t="s">
        <v>23687</v>
      </c>
      <c r="R2133" s="922">
        <v>12</v>
      </c>
      <c r="S2133" s="1008">
        <v>22800</v>
      </c>
    </row>
    <row r="2134" spans="1:19" s="889" customFormat="1" ht="35" customHeight="1">
      <c r="A2134" s="913" t="s">
        <v>1027</v>
      </c>
      <c r="B2134" s="887" t="s">
        <v>280</v>
      </c>
      <c r="C2134" s="887" t="s">
        <v>115</v>
      </c>
      <c r="D2134" s="887" t="s">
        <v>23706</v>
      </c>
      <c r="E2134" s="342">
        <v>2200</v>
      </c>
      <c r="F2134" s="887" t="s">
        <v>24835</v>
      </c>
      <c r="G2134" s="656" t="s">
        <v>24836</v>
      </c>
      <c r="H2134" s="886" t="s">
        <v>24837</v>
      </c>
      <c r="I2134" s="886" t="s">
        <v>20536</v>
      </c>
      <c r="J2134" s="886" t="s">
        <v>24838</v>
      </c>
      <c r="K2134" s="921">
        <v>1</v>
      </c>
      <c r="L2134" s="921">
        <v>12</v>
      </c>
      <c r="M2134" s="802">
        <v>26400</v>
      </c>
      <c r="N2134" s="921">
        <v>1</v>
      </c>
      <c r="O2134" s="922">
        <v>6</v>
      </c>
      <c r="P2134" s="802">
        <v>13200</v>
      </c>
      <c r="Q2134" s="921" t="s">
        <v>23687</v>
      </c>
      <c r="R2134" s="922">
        <v>12</v>
      </c>
      <c r="S2134" s="1008">
        <v>26400</v>
      </c>
    </row>
    <row r="2135" spans="1:19" s="889" customFormat="1" ht="35" customHeight="1">
      <c r="A2135" s="913" t="s">
        <v>1027</v>
      </c>
      <c r="B2135" s="887" t="s">
        <v>280</v>
      </c>
      <c r="C2135" s="887" t="s">
        <v>115</v>
      </c>
      <c r="D2135" s="887" t="s">
        <v>23699</v>
      </c>
      <c r="E2135" s="342">
        <v>1700</v>
      </c>
      <c r="F2135" s="887" t="s">
        <v>24839</v>
      </c>
      <c r="G2135" s="656" t="s">
        <v>24840</v>
      </c>
      <c r="H2135" s="886" t="s">
        <v>23939</v>
      </c>
      <c r="I2135" s="886" t="s">
        <v>19773</v>
      </c>
      <c r="J2135" s="886" t="s">
        <v>24453</v>
      </c>
      <c r="K2135" s="921">
        <v>1</v>
      </c>
      <c r="L2135" s="921" t="s">
        <v>23695</v>
      </c>
      <c r="M2135" s="802">
        <v>20400</v>
      </c>
      <c r="N2135" s="921">
        <v>1</v>
      </c>
      <c r="O2135" s="922">
        <v>6</v>
      </c>
      <c r="P2135" s="802">
        <v>10200</v>
      </c>
      <c r="Q2135" s="921" t="s">
        <v>23687</v>
      </c>
      <c r="R2135" s="922">
        <v>12</v>
      </c>
      <c r="S2135" s="1008">
        <v>20400</v>
      </c>
    </row>
    <row r="2136" spans="1:19" s="889" customFormat="1" ht="35" customHeight="1">
      <c r="A2136" s="913" t="s">
        <v>1027</v>
      </c>
      <c r="B2136" s="887" t="s">
        <v>280</v>
      </c>
      <c r="C2136" s="887" t="s">
        <v>115</v>
      </c>
      <c r="D2136" s="887" t="s">
        <v>24314</v>
      </c>
      <c r="E2136" s="342">
        <v>2700</v>
      </c>
      <c r="F2136" s="887" t="s">
        <v>24841</v>
      </c>
      <c r="G2136" s="656" t="s">
        <v>24842</v>
      </c>
      <c r="H2136" s="886" t="s">
        <v>19895</v>
      </c>
      <c r="I2136" s="886" t="s">
        <v>19773</v>
      </c>
      <c r="J2136" s="886" t="s">
        <v>19895</v>
      </c>
      <c r="K2136" s="921">
        <v>1</v>
      </c>
      <c r="L2136" s="921">
        <v>12</v>
      </c>
      <c r="M2136" s="802">
        <v>32400</v>
      </c>
      <c r="N2136" s="921">
        <v>1</v>
      </c>
      <c r="O2136" s="922">
        <v>6</v>
      </c>
      <c r="P2136" s="802">
        <v>16200</v>
      </c>
      <c r="Q2136" s="921" t="s">
        <v>23687</v>
      </c>
      <c r="R2136" s="922">
        <v>12</v>
      </c>
      <c r="S2136" s="1008">
        <v>32400</v>
      </c>
    </row>
    <row r="2137" spans="1:19" s="889" customFormat="1" ht="35" customHeight="1">
      <c r="A2137" s="913" t="s">
        <v>1027</v>
      </c>
      <c r="B2137" s="887" t="s">
        <v>280</v>
      </c>
      <c r="C2137" s="887" t="s">
        <v>115</v>
      </c>
      <c r="D2137" s="887" t="s">
        <v>24843</v>
      </c>
      <c r="E2137" s="342">
        <v>4000</v>
      </c>
      <c r="F2137" s="887" t="s">
        <v>24844</v>
      </c>
      <c r="G2137" s="656" t="s">
        <v>24845</v>
      </c>
      <c r="H2137" s="886" t="s">
        <v>19729</v>
      </c>
      <c r="I2137" s="886" t="s">
        <v>19773</v>
      </c>
      <c r="J2137" s="886" t="s">
        <v>19729</v>
      </c>
      <c r="K2137" s="921">
        <v>1</v>
      </c>
      <c r="L2137" s="921">
        <v>12</v>
      </c>
      <c r="M2137" s="802">
        <v>48000</v>
      </c>
      <c r="N2137" s="921">
        <v>1</v>
      </c>
      <c r="O2137" s="922">
        <v>6</v>
      </c>
      <c r="P2137" s="802">
        <v>24000</v>
      </c>
      <c r="Q2137" s="921" t="s">
        <v>23687</v>
      </c>
      <c r="R2137" s="922">
        <v>12</v>
      </c>
      <c r="S2137" s="1008">
        <v>48000</v>
      </c>
    </row>
    <row r="2138" spans="1:19" s="889" customFormat="1" ht="35" customHeight="1">
      <c r="A2138" s="913" t="s">
        <v>1027</v>
      </c>
      <c r="B2138" s="887" t="s">
        <v>280</v>
      </c>
      <c r="C2138" s="887" t="s">
        <v>115</v>
      </c>
      <c r="D2138" s="887" t="s">
        <v>23722</v>
      </c>
      <c r="E2138" s="342">
        <v>1900</v>
      </c>
      <c r="F2138" s="887" t="s">
        <v>24846</v>
      </c>
      <c r="G2138" s="656" t="s">
        <v>24847</v>
      </c>
      <c r="H2138" s="886" t="s">
        <v>19862</v>
      </c>
      <c r="I2138" s="886" t="s">
        <v>19773</v>
      </c>
      <c r="J2138" s="886" t="s">
        <v>19863</v>
      </c>
      <c r="K2138" s="921">
        <v>1</v>
      </c>
      <c r="L2138" s="921" t="s">
        <v>23695</v>
      </c>
      <c r="M2138" s="802">
        <v>22800</v>
      </c>
      <c r="N2138" s="921">
        <v>1</v>
      </c>
      <c r="O2138" s="922">
        <v>2</v>
      </c>
      <c r="P2138" s="802">
        <v>3800</v>
      </c>
      <c r="Q2138" s="921"/>
      <c r="R2138" s="922"/>
      <c r="S2138" s="1008">
        <v>0</v>
      </c>
    </row>
    <row r="2139" spans="1:19" s="889" customFormat="1" ht="35" customHeight="1">
      <c r="A2139" s="913" t="s">
        <v>1027</v>
      </c>
      <c r="B2139" s="887" t="s">
        <v>280</v>
      </c>
      <c r="C2139" s="887" t="s">
        <v>115</v>
      </c>
      <c r="D2139" s="887" t="s">
        <v>24848</v>
      </c>
      <c r="E2139" s="342">
        <v>1900</v>
      </c>
      <c r="F2139" s="887" t="s">
        <v>24849</v>
      </c>
      <c r="G2139" s="656" t="s">
        <v>24850</v>
      </c>
      <c r="H2139" s="886" t="s">
        <v>19729</v>
      </c>
      <c r="I2139" s="886" t="s">
        <v>19773</v>
      </c>
      <c r="J2139" s="886" t="s">
        <v>19729</v>
      </c>
      <c r="K2139" s="921">
        <v>1</v>
      </c>
      <c r="L2139" s="921" t="s">
        <v>23695</v>
      </c>
      <c r="M2139" s="802">
        <v>22800</v>
      </c>
      <c r="N2139" s="921">
        <v>1</v>
      </c>
      <c r="O2139" s="922">
        <v>6</v>
      </c>
      <c r="P2139" s="802">
        <v>11400</v>
      </c>
      <c r="Q2139" s="921" t="s">
        <v>23687</v>
      </c>
      <c r="R2139" s="922">
        <v>12</v>
      </c>
      <c r="S2139" s="1008">
        <v>22800</v>
      </c>
    </row>
    <row r="2140" spans="1:19" s="889" customFormat="1" ht="35" customHeight="1">
      <c r="A2140" s="913" t="s">
        <v>1027</v>
      </c>
      <c r="B2140" s="887" t="s">
        <v>280</v>
      </c>
      <c r="C2140" s="887" t="s">
        <v>115</v>
      </c>
      <c r="D2140" s="887" t="s">
        <v>24851</v>
      </c>
      <c r="E2140" s="342">
        <v>3000</v>
      </c>
      <c r="F2140" s="887" t="s">
        <v>24852</v>
      </c>
      <c r="G2140" s="656" t="s">
        <v>24853</v>
      </c>
      <c r="H2140" s="886" t="s">
        <v>19729</v>
      </c>
      <c r="I2140" s="886" t="s">
        <v>19773</v>
      </c>
      <c r="J2140" s="886" t="s">
        <v>19729</v>
      </c>
      <c r="K2140" s="921">
        <v>1</v>
      </c>
      <c r="L2140" s="921">
        <v>9</v>
      </c>
      <c r="M2140" s="802">
        <v>24100</v>
      </c>
      <c r="N2140" s="921"/>
      <c r="O2140" s="922"/>
      <c r="P2140" s="802">
        <v>0</v>
      </c>
      <c r="Q2140" s="921"/>
      <c r="R2140" s="922"/>
      <c r="S2140" s="1008">
        <v>0</v>
      </c>
    </row>
    <row r="2141" spans="1:19" s="889" customFormat="1" ht="35" customHeight="1">
      <c r="A2141" s="913" t="s">
        <v>1027</v>
      </c>
      <c r="B2141" s="887" t="s">
        <v>280</v>
      </c>
      <c r="C2141" s="887" t="s">
        <v>115</v>
      </c>
      <c r="D2141" s="887" t="s">
        <v>23889</v>
      </c>
      <c r="E2141" s="342">
        <v>1900</v>
      </c>
      <c r="F2141" s="887" t="s">
        <v>24854</v>
      </c>
      <c r="G2141" s="656" t="s">
        <v>24855</v>
      </c>
      <c r="H2141" s="886" t="s">
        <v>19862</v>
      </c>
      <c r="I2141" s="886" t="s">
        <v>19773</v>
      </c>
      <c r="J2141" s="886" t="s">
        <v>19862</v>
      </c>
      <c r="K2141" s="921">
        <v>1</v>
      </c>
      <c r="L2141" s="921" t="s">
        <v>23695</v>
      </c>
      <c r="M2141" s="802">
        <v>22800</v>
      </c>
      <c r="N2141" s="921">
        <v>1</v>
      </c>
      <c r="O2141" s="922">
        <v>6</v>
      </c>
      <c r="P2141" s="802">
        <v>11400</v>
      </c>
      <c r="Q2141" s="921" t="s">
        <v>23687</v>
      </c>
      <c r="R2141" s="922">
        <v>12</v>
      </c>
      <c r="S2141" s="1008">
        <v>22800</v>
      </c>
    </row>
    <row r="2142" spans="1:19" s="889" customFormat="1" ht="35" customHeight="1">
      <c r="A2142" s="913" t="s">
        <v>1027</v>
      </c>
      <c r="B2142" s="887" t="s">
        <v>280</v>
      </c>
      <c r="C2142" s="887" t="s">
        <v>115</v>
      </c>
      <c r="D2142" s="887" t="s">
        <v>24856</v>
      </c>
      <c r="E2142" s="342">
        <v>2500</v>
      </c>
      <c r="F2142" s="887" t="s">
        <v>24857</v>
      </c>
      <c r="G2142" s="656" t="s">
        <v>24858</v>
      </c>
      <c r="H2142" s="886" t="s">
        <v>19729</v>
      </c>
      <c r="I2142" s="886" t="s">
        <v>19773</v>
      </c>
      <c r="J2142" s="886" t="s">
        <v>19729</v>
      </c>
      <c r="K2142" s="921">
        <v>1</v>
      </c>
      <c r="L2142" s="921">
        <v>12</v>
      </c>
      <c r="M2142" s="802">
        <v>30000</v>
      </c>
      <c r="N2142" s="921">
        <v>1</v>
      </c>
      <c r="O2142" s="922">
        <v>6</v>
      </c>
      <c r="P2142" s="802">
        <v>15000</v>
      </c>
      <c r="Q2142" s="921" t="s">
        <v>23687</v>
      </c>
      <c r="R2142" s="922">
        <v>12</v>
      </c>
      <c r="S2142" s="1008">
        <v>30000</v>
      </c>
    </row>
    <row r="2143" spans="1:19" s="889" customFormat="1" ht="35" customHeight="1">
      <c r="A2143" s="913" t="s">
        <v>1027</v>
      </c>
      <c r="B2143" s="887" t="s">
        <v>280</v>
      </c>
      <c r="C2143" s="887" t="s">
        <v>115</v>
      </c>
      <c r="D2143" s="887" t="s">
        <v>23963</v>
      </c>
      <c r="E2143" s="342">
        <v>2100</v>
      </c>
      <c r="F2143" s="887" t="s">
        <v>24859</v>
      </c>
      <c r="G2143" s="656" t="s">
        <v>24860</v>
      </c>
      <c r="H2143" s="886" t="s">
        <v>19729</v>
      </c>
      <c r="I2143" s="886" t="s">
        <v>23746</v>
      </c>
      <c r="J2143" s="886" t="s">
        <v>19729</v>
      </c>
      <c r="K2143" s="921">
        <v>1</v>
      </c>
      <c r="L2143" s="921">
        <v>8</v>
      </c>
      <c r="M2143" s="802">
        <v>14210</v>
      </c>
      <c r="N2143" s="921"/>
      <c r="O2143" s="922"/>
      <c r="P2143" s="802">
        <v>0</v>
      </c>
      <c r="Q2143" s="921"/>
      <c r="R2143" s="922"/>
      <c r="S2143" s="1008">
        <v>0</v>
      </c>
    </row>
    <row r="2144" spans="1:19" s="889" customFormat="1" ht="35" customHeight="1">
      <c r="A2144" s="913" t="s">
        <v>1027</v>
      </c>
      <c r="B2144" s="887" t="s">
        <v>280</v>
      </c>
      <c r="C2144" s="887" t="s">
        <v>115</v>
      </c>
      <c r="D2144" s="887" t="s">
        <v>24861</v>
      </c>
      <c r="E2144" s="342">
        <v>3900</v>
      </c>
      <c r="F2144" s="887" t="s">
        <v>24862</v>
      </c>
      <c r="G2144" s="656" t="s">
        <v>24863</v>
      </c>
      <c r="H2144" s="886" t="s">
        <v>23779</v>
      </c>
      <c r="I2144" s="886" t="s">
        <v>19764</v>
      </c>
      <c r="J2144" s="886" t="s">
        <v>21422</v>
      </c>
      <c r="K2144" s="921">
        <v>1</v>
      </c>
      <c r="L2144" s="921">
        <v>12</v>
      </c>
      <c r="M2144" s="802">
        <v>46800</v>
      </c>
      <c r="N2144" s="921">
        <v>1</v>
      </c>
      <c r="O2144" s="922">
        <v>6</v>
      </c>
      <c r="P2144" s="802">
        <v>23400</v>
      </c>
      <c r="Q2144" s="921" t="s">
        <v>23687</v>
      </c>
      <c r="R2144" s="922">
        <v>12</v>
      </c>
      <c r="S2144" s="1008">
        <v>46800</v>
      </c>
    </row>
    <row r="2145" spans="1:19" s="889" customFormat="1" ht="35" customHeight="1">
      <c r="A2145" s="913" t="s">
        <v>1027</v>
      </c>
      <c r="B2145" s="887" t="s">
        <v>280</v>
      </c>
      <c r="C2145" s="887" t="s">
        <v>115</v>
      </c>
      <c r="D2145" s="887" t="s">
        <v>23706</v>
      </c>
      <c r="E2145" s="342">
        <v>2200</v>
      </c>
      <c r="F2145" s="887" t="s">
        <v>24864</v>
      </c>
      <c r="G2145" s="656" t="s">
        <v>24865</v>
      </c>
      <c r="H2145" s="886" t="s">
        <v>19757</v>
      </c>
      <c r="I2145" s="886" t="s">
        <v>19773</v>
      </c>
      <c r="J2145" s="886" t="s">
        <v>20120</v>
      </c>
      <c r="K2145" s="921">
        <v>1</v>
      </c>
      <c r="L2145" s="921">
        <v>12</v>
      </c>
      <c r="M2145" s="802">
        <v>26400</v>
      </c>
      <c r="N2145" s="921">
        <v>1</v>
      </c>
      <c r="O2145" s="922">
        <v>6</v>
      </c>
      <c r="P2145" s="802">
        <v>13200</v>
      </c>
      <c r="Q2145" s="921" t="s">
        <v>23687</v>
      </c>
      <c r="R2145" s="922">
        <v>12</v>
      </c>
      <c r="S2145" s="1008">
        <v>26400</v>
      </c>
    </row>
    <row r="2146" spans="1:19" s="889" customFormat="1" ht="35" customHeight="1">
      <c r="A2146" s="913" t="s">
        <v>1027</v>
      </c>
      <c r="B2146" s="887" t="s">
        <v>280</v>
      </c>
      <c r="C2146" s="887" t="s">
        <v>115</v>
      </c>
      <c r="D2146" s="887" t="s">
        <v>24717</v>
      </c>
      <c r="E2146" s="342">
        <v>1800</v>
      </c>
      <c r="F2146" s="887" t="s">
        <v>24866</v>
      </c>
      <c r="G2146" s="656" t="s">
        <v>24867</v>
      </c>
      <c r="H2146" s="886" t="s">
        <v>19729</v>
      </c>
      <c r="I2146" s="886" t="s">
        <v>19764</v>
      </c>
      <c r="J2146" s="886" t="s">
        <v>19729</v>
      </c>
      <c r="K2146" s="921">
        <v>1</v>
      </c>
      <c r="L2146" s="921" t="s">
        <v>23695</v>
      </c>
      <c r="M2146" s="802">
        <v>21600</v>
      </c>
      <c r="N2146" s="921">
        <v>1</v>
      </c>
      <c r="O2146" s="922">
        <v>6</v>
      </c>
      <c r="P2146" s="802">
        <v>10800</v>
      </c>
      <c r="Q2146" s="921" t="s">
        <v>23687</v>
      </c>
      <c r="R2146" s="922">
        <v>12</v>
      </c>
      <c r="S2146" s="1008">
        <v>21600</v>
      </c>
    </row>
    <row r="2147" spans="1:19" s="889" customFormat="1" ht="35" customHeight="1">
      <c r="A2147" s="913" t="s">
        <v>1027</v>
      </c>
      <c r="B2147" s="887" t="s">
        <v>280</v>
      </c>
      <c r="C2147" s="887" t="s">
        <v>115</v>
      </c>
      <c r="D2147" s="887" t="s">
        <v>23692</v>
      </c>
      <c r="E2147" s="342">
        <v>1600</v>
      </c>
      <c r="F2147" s="887" t="s">
        <v>24868</v>
      </c>
      <c r="G2147" s="656" t="s">
        <v>24869</v>
      </c>
      <c r="H2147" s="886" t="s">
        <v>388</v>
      </c>
      <c r="I2147" s="886" t="s">
        <v>388</v>
      </c>
      <c r="J2147" s="886" t="s">
        <v>19829</v>
      </c>
      <c r="K2147" s="921">
        <v>1</v>
      </c>
      <c r="L2147" s="921" t="s">
        <v>23695</v>
      </c>
      <c r="M2147" s="802">
        <v>19200</v>
      </c>
      <c r="N2147" s="921">
        <v>1</v>
      </c>
      <c r="O2147" s="922">
        <v>6</v>
      </c>
      <c r="P2147" s="802">
        <v>9600</v>
      </c>
      <c r="Q2147" s="921" t="s">
        <v>23687</v>
      </c>
      <c r="R2147" s="922">
        <v>12</v>
      </c>
      <c r="S2147" s="1008">
        <v>19200</v>
      </c>
    </row>
    <row r="2148" spans="1:19" s="889" customFormat="1" ht="35" customHeight="1">
      <c r="A2148" s="913" t="s">
        <v>1027</v>
      </c>
      <c r="B2148" s="887" t="s">
        <v>280</v>
      </c>
      <c r="C2148" s="887" t="s">
        <v>115</v>
      </c>
      <c r="D2148" s="887" t="s">
        <v>24870</v>
      </c>
      <c r="E2148" s="342">
        <v>2500</v>
      </c>
      <c r="F2148" s="887" t="s">
        <v>24871</v>
      </c>
      <c r="G2148" s="656" t="s">
        <v>24872</v>
      </c>
      <c r="H2148" s="886" t="s">
        <v>19729</v>
      </c>
      <c r="I2148" s="886" t="s">
        <v>19773</v>
      </c>
      <c r="J2148" s="886" t="s">
        <v>19729</v>
      </c>
      <c r="K2148" s="921">
        <v>1</v>
      </c>
      <c r="L2148" s="921">
        <v>12</v>
      </c>
      <c r="M2148" s="802">
        <v>30000</v>
      </c>
      <c r="N2148" s="921">
        <v>1</v>
      </c>
      <c r="O2148" s="922">
        <v>6</v>
      </c>
      <c r="P2148" s="802">
        <v>15000</v>
      </c>
      <c r="Q2148" s="921" t="s">
        <v>23687</v>
      </c>
      <c r="R2148" s="922">
        <v>12</v>
      </c>
      <c r="S2148" s="1008">
        <v>30000</v>
      </c>
    </row>
    <row r="2149" spans="1:19" s="889" customFormat="1" ht="35" customHeight="1">
      <c r="A2149" s="913" t="s">
        <v>1027</v>
      </c>
      <c r="B2149" s="887" t="s">
        <v>280</v>
      </c>
      <c r="C2149" s="887" t="s">
        <v>115</v>
      </c>
      <c r="D2149" s="887" t="s">
        <v>23847</v>
      </c>
      <c r="E2149" s="342">
        <v>3400</v>
      </c>
      <c r="F2149" s="887" t="s">
        <v>24873</v>
      </c>
      <c r="G2149" s="656" t="s">
        <v>24874</v>
      </c>
      <c r="H2149" s="886" t="s">
        <v>20749</v>
      </c>
      <c r="I2149" s="886" t="s">
        <v>23974</v>
      </c>
      <c r="J2149" s="886" t="s">
        <v>20749</v>
      </c>
      <c r="K2149" s="921">
        <v>1</v>
      </c>
      <c r="L2149" s="921">
        <v>12</v>
      </c>
      <c r="M2149" s="802">
        <v>40800</v>
      </c>
      <c r="N2149" s="921">
        <v>1</v>
      </c>
      <c r="O2149" s="922">
        <v>6</v>
      </c>
      <c r="P2149" s="802">
        <v>20400</v>
      </c>
      <c r="Q2149" s="921" t="s">
        <v>23687</v>
      </c>
      <c r="R2149" s="922">
        <v>12</v>
      </c>
      <c r="S2149" s="1008">
        <v>40800</v>
      </c>
    </row>
    <row r="2150" spans="1:19" s="889" customFormat="1" ht="35" customHeight="1">
      <c r="A2150" s="913" t="s">
        <v>1027</v>
      </c>
      <c r="B2150" s="887" t="s">
        <v>280</v>
      </c>
      <c r="C2150" s="887" t="s">
        <v>115</v>
      </c>
      <c r="D2150" s="887" t="s">
        <v>23889</v>
      </c>
      <c r="E2150" s="342">
        <v>1900</v>
      </c>
      <c r="F2150" s="887" t="s">
        <v>24875</v>
      </c>
      <c r="G2150" s="656" t="s">
        <v>24876</v>
      </c>
      <c r="H2150" s="886" t="s">
        <v>19880</v>
      </c>
      <c r="I2150" s="886" t="s">
        <v>19773</v>
      </c>
      <c r="J2150" s="886" t="s">
        <v>20251</v>
      </c>
      <c r="K2150" s="921">
        <v>1</v>
      </c>
      <c r="L2150" s="921" t="s">
        <v>23695</v>
      </c>
      <c r="M2150" s="802">
        <v>22800</v>
      </c>
      <c r="N2150" s="921">
        <v>1</v>
      </c>
      <c r="O2150" s="922">
        <v>6</v>
      </c>
      <c r="P2150" s="802">
        <v>11400</v>
      </c>
      <c r="Q2150" s="921" t="s">
        <v>23687</v>
      </c>
      <c r="R2150" s="922">
        <v>12</v>
      </c>
      <c r="S2150" s="1008">
        <v>22800</v>
      </c>
    </row>
    <row r="2151" spans="1:19" s="889" customFormat="1" ht="35" customHeight="1">
      <c r="A2151" s="913" t="s">
        <v>1027</v>
      </c>
      <c r="B2151" s="887" t="s">
        <v>280</v>
      </c>
      <c r="C2151" s="887" t="s">
        <v>115</v>
      </c>
      <c r="D2151" s="887" t="s">
        <v>23699</v>
      </c>
      <c r="E2151" s="342">
        <v>1700</v>
      </c>
      <c r="F2151" s="887" t="s">
        <v>24877</v>
      </c>
      <c r="G2151" s="656" t="s">
        <v>24878</v>
      </c>
      <c r="H2151" s="886" t="s">
        <v>21000</v>
      </c>
      <c r="I2151" s="886" t="s">
        <v>19773</v>
      </c>
      <c r="J2151" s="886" t="s">
        <v>21000</v>
      </c>
      <c r="K2151" s="921">
        <v>1</v>
      </c>
      <c r="L2151" s="921" t="s">
        <v>23695</v>
      </c>
      <c r="M2151" s="802">
        <v>20400</v>
      </c>
      <c r="N2151" s="921">
        <v>1</v>
      </c>
      <c r="O2151" s="922">
        <v>6</v>
      </c>
      <c r="P2151" s="802">
        <v>10200</v>
      </c>
      <c r="Q2151" s="921" t="s">
        <v>23687</v>
      </c>
      <c r="R2151" s="922">
        <v>12</v>
      </c>
      <c r="S2151" s="1008">
        <v>20400</v>
      </c>
    </row>
    <row r="2152" spans="1:19" s="889" customFormat="1" ht="35" customHeight="1">
      <c r="A2152" s="913" t="s">
        <v>1027</v>
      </c>
      <c r="B2152" s="887" t="s">
        <v>280</v>
      </c>
      <c r="C2152" s="887" t="s">
        <v>115</v>
      </c>
      <c r="D2152" s="887" t="s">
        <v>23699</v>
      </c>
      <c r="E2152" s="342">
        <v>1700</v>
      </c>
      <c r="F2152" s="887" t="s">
        <v>24879</v>
      </c>
      <c r="G2152" s="656" t="s">
        <v>24880</v>
      </c>
      <c r="H2152" s="886" t="s">
        <v>21000</v>
      </c>
      <c r="I2152" s="886" t="s">
        <v>19773</v>
      </c>
      <c r="J2152" s="886" t="s">
        <v>21000</v>
      </c>
      <c r="K2152" s="921">
        <v>1</v>
      </c>
      <c r="L2152" s="921" t="s">
        <v>23695</v>
      </c>
      <c r="M2152" s="802">
        <v>18756.66</v>
      </c>
      <c r="N2152" s="921"/>
      <c r="O2152" s="922"/>
      <c r="P2152" s="802">
        <v>0</v>
      </c>
      <c r="Q2152" s="921"/>
      <c r="R2152" s="922"/>
      <c r="S2152" s="1008">
        <v>0</v>
      </c>
    </row>
    <row r="2153" spans="1:19" s="889" customFormat="1" ht="35" customHeight="1">
      <c r="A2153" s="913" t="s">
        <v>1027</v>
      </c>
      <c r="B2153" s="887" t="s">
        <v>280</v>
      </c>
      <c r="C2153" s="887" t="s">
        <v>115</v>
      </c>
      <c r="D2153" s="887" t="s">
        <v>23699</v>
      </c>
      <c r="E2153" s="342">
        <v>1700</v>
      </c>
      <c r="F2153" s="887" t="s">
        <v>24881</v>
      </c>
      <c r="G2153" s="656" t="s">
        <v>24882</v>
      </c>
      <c r="H2153" s="886" t="s">
        <v>19747</v>
      </c>
      <c r="I2153" s="886" t="s">
        <v>19764</v>
      </c>
      <c r="J2153" s="886" t="s">
        <v>24221</v>
      </c>
      <c r="K2153" s="921">
        <v>1</v>
      </c>
      <c r="L2153" s="921" t="s">
        <v>23695</v>
      </c>
      <c r="M2153" s="802">
        <v>20400</v>
      </c>
      <c r="N2153" s="921">
        <v>1</v>
      </c>
      <c r="O2153" s="922">
        <v>6</v>
      </c>
      <c r="P2153" s="802">
        <v>10200</v>
      </c>
      <c r="Q2153" s="921" t="s">
        <v>23687</v>
      </c>
      <c r="R2153" s="922">
        <v>12</v>
      </c>
      <c r="S2153" s="1008">
        <v>20400</v>
      </c>
    </row>
    <row r="2154" spans="1:19" s="889" customFormat="1" ht="35" customHeight="1">
      <c r="A2154" s="913" t="s">
        <v>1027</v>
      </c>
      <c r="B2154" s="887" t="s">
        <v>280</v>
      </c>
      <c r="C2154" s="887" t="s">
        <v>115</v>
      </c>
      <c r="D2154" s="887" t="s">
        <v>24593</v>
      </c>
      <c r="E2154" s="342">
        <v>1750</v>
      </c>
      <c r="F2154" s="887" t="s">
        <v>24883</v>
      </c>
      <c r="G2154" s="656" t="s">
        <v>24884</v>
      </c>
      <c r="H2154" s="886" t="s">
        <v>24885</v>
      </c>
      <c r="I2154" s="886" t="s">
        <v>23402</v>
      </c>
      <c r="J2154" s="886" t="s">
        <v>24885</v>
      </c>
      <c r="K2154" s="921">
        <v>1</v>
      </c>
      <c r="L2154" s="921" t="s">
        <v>23695</v>
      </c>
      <c r="M2154" s="802">
        <v>21000</v>
      </c>
      <c r="N2154" s="921">
        <v>1</v>
      </c>
      <c r="O2154" s="922">
        <v>6</v>
      </c>
      <c r="P2154" s="802">
        <v>10500</v>
      </c>
      <c r="Q2154" s="921" t="s">
        <v>23687</v>
      </c>
      <c r="R2154" s="922">
        <v>12</v>
      </c>
      <c r="S2154" s="1008">
        <v>21000</v>
      </c>
    </row>
    <row r="2155" spans="1:19" s="889" customFormat="1" ht="35" customHeight="1">
      <c r="A2155" s="913" t="s">
        <v>1027</v>
      </c>
      <c r="B2155" s="887" t="s">
        <v>280</v>
      </c>
      <c r="C2155" s="887" t="s">
        <v>115</v>
      </c>
      <c r="D2155" s="887" t="s">
        <v>24886</v>
      </c>
      <c r="E2155" s="342">
        <v>2500</v>
      </c>
      <c r="F2155" s="887" t="s">
        <v>24887</v>
      </c>
      <c r="G2155" s="656" t="s">
        <v>24888</v>
      </c>
      <c r="H2155" s="886" t="s">
        <v>19729</v>
      </c>
      <c r="I2155" s="886" t="s">
        <v>19773</v>
      </c>
      <c r="J2155" s="886" t="s">
        <v>19729</v>
      </c>
      <c r="K2155" s="921">
        <v>1</v>
      </c>
      <c r="L2155" s="921">
        <v>12</v>
      </c>
      <c r="M2155" s="802">
        <v>30000</v>
      </c>
      <c r="N2155" s="921">
        <v>1</v>
      </c>
      <c r="O2155" s="922">
        <v>6</v>
      </c>
      <c r="P2155" s="802">
        <v>15000</v>
      </c>
      <c r="Q2155" s="921" t="s">
        <v>23687</v>
      </c>
      <c r="R2155" s="922">
        <v>12</v>
      </c>
      <c r="S2155" s="1008">
        <v>30000</v>
      </c>
    </row>
    <row r="2156" spans="1:19" s="889" customFormat="1" ht="35" customHeight="1">
      <c r="A2156" s="913" t="s">
        <v>1027</v>
      </c>
      <c r="B2156" s="887" t="s">
        <v>280</v>
      </c>
      <c r="C2156" s="887" t="s">
        <v>115</v>
      </c>
      <c r="D2156" s="887" t="s">
        <v>24593</v>
      </c>
      <c r="E2156" s="342">
        <v>1750</v>
      </c>
      <c r="F2156" s="887" t="s">
        <v>24889</v>
      </c>
      <c r="G2156" s="656" t="s">
        <v>24890</v>
      </c>
      <c r="H2156" s="886" t="s">
        <v>24891</v>
      </c>
      <c r="I2156" s="886" t="s">
        <v>23405</v>
      </c>
      <c r="J2156" s="886" t="s">
        <v>24892</v>
      </c>
      <c r="K2156" s="921">
        <v>1</v>
      </c>
      <c r="L2156" s="921" t="s">
        <v>23695</v>
      </c>
      <c r="M2156" s="802">
        <v>21000</v>
      </c>
      <c r="N2156" s="921">
        <v>1</v>
      </c>
      <c r="O2156" s="922">
        <v>6</v>
      </c>
      <c r="P2156" s="802">
        <v>10500</v>
      </c>
      <c r="Q2156" s="921" t="s">
        <v>23687</v>
      </c>
      <c r="R2156" s="922">
        <v>12</v>
      </c>
      <c r="S2156" s="1008">
        <v>21000</v>
      </c>
    </row>
    <row r="2157" spans="1:19" s="889" customFormat="1" ht="35" customHeight="1">
      <c r="A2157" s="913" t="s">
        <v>1027</v>
      </c>
      <c r="B2157" s="887" t="s">
        <v>280</v>
      </c>
      <c r="C2157" s="887" t="s">
        <v>115</v>
      </c>
      <c r="D2157" s="887" t="s">
        <v>24004</v>
      </c>
      <c r="E2157" s="342">
        <v>2900</v>
      </c>
      <c r="F2157" s="887" t="s">
        <v>24893</v>
      </c>
      <c r="G2157" s="656" t="s">
        <v>24894</v>
      </c>
      <c r="H2157" s="886" t="s">
        <v>23770</v>
      </c>
      <c r="I2157" s="886" t="s">
        <v>19764</v>
      </c>
      <c r="J2157" s="886" t="s">
        <v>23770</v>
      </c>
      <c r="K2157" s="921">
        <v>1</v>
      </c>
      <c r="L2157" s="921">
        <v>2</v>
      </c>
      <c r="M2157" s="802">
        <v>5703.33</v>
      </c>
      <c r="N2157" s="921">
        <v>2</v>
      </c>
      <c r="O2157" s="922">
        <v>6</v>
      </c>
      <c r="P2157" s="802">
        <v>17400</v>
      </c>
      <c r="Q2157" s="921" t="s">
        <v>23687</v>
      </c>
      <c r="R2157" s="922">
        <v>12</v>
      </c>
      <c r="S2157" s="1008">
        <v>11600</v>
      </c>
    </row>
    <row r="2158" spans="1:19" s="889" customFormat="1" ht="35" customHeight="1">
      <c r="A2158" s="913" t="s">
        <v>1027</v>
      </c>
      <c r="B2158" s="887" t="s">
        <v>280</v>
      </c>
      <c r="C2158" s="887" t="s">
        <v>115</v>
      </c>
      <c r="D2158" s="887" t="s">
        <v>23725</v>
      </c>
      <c r="E2158" s="342">
        <v>1700</v>
      </c>
      <c r="F2158" s="887" t="s">
        <v>24895</v>
      </c>
      <c r="G2158" s="656" t="s">
        <v>24896</v>
      </c>
      <c r="H2158" s="886" t="s">
        <v>19729</v>
      </c>
      <c r="I2158" s="886" t="s">
        <v>19773</v>
      </c>
      <c r="J2158" s="886" t="s">
        <v>19729</v>
      </c>
      <c r="K2158" s="921">
        <v>1</v>
      </c>
      <c r="L2158" s="921" t="s">
        <v>23695</v>
      </c>
      <c r="M2158" s="802">
        <v>20400</v>
      </c>
      <c r="N2158" s="921">
        <v>1</v>
      </c>
      <c r="O2158" s="922">
        <v>6</v>
      </c>
      <c r="P2158" s="802">
        <v>10200</v>
      </c>
      <c r="Q2158" s="921" t="s">
        <v>23687</v>
      </c>
      <c r="R2158" s="922">
        <v>12</v>
      </c>
      <c r="S2158" s="1008">
        <v>20400</v>
      </c>
    </row>
    <row r="2159" spans="1:19" s="889" customFormat="1" ht="35" customHeight="1">
      <c r="A2159" s="913" t="s">
        <v>1027</v>
      </c>
      <c r="B2159" s="887" t="s">
        <v>280</v>
      </c>
      <c r="C2159" s="887" t="s">
        <v>115</v>
      </c>
      <c r="D2159" s="887" t="s">
        <v>23699</v>
      </c>
      <c r="E2159" s="342">
        <v>1700</v>
      </c>
      <c r="F2159" s="887" t="s">
        <v>24897</v>
      </c>
      <c r="G2159" s="656" t="s">
        <v>24898</v>
      </c>
      <c r="H2159" s="886" t="s">
        <v>24899</v>
      </c>
      <c r="I2159" s="886" t="s">
        <v>19773</v>
      </c>
      <c r="J2159" s="886" t="s">
        <v>24821</v>
      </c>
      <c r="K2159" s="921">
        <v>1</v>
      </c>
      <c r="L2159" s="921" t="s">
        <v>23695</v>
      </c>
      <c r="M2159" s="802">
        <v>20400</v>
      </c>
      <c r="N2159" s="921">
        <v>1</v>
      </c>
      <c r="O2159" s="922">
        <v>6</v>
      </c>
      <c r="P2159" s="802">
        <v>10200</v>
      </c>
      <c r="Q2159" s="921" t="s">
        <v>23687</v>
      </c>
      <c r="R2159" s="922">
        <v>12</v>
      </c>
      <c r="S2159" s="1008">
        <v>20400</v>
      </c>
    </row>
    <row r="2160" spans="1:19" s="889" customFormat="1" ht="35" customHeight="1">
      <c r="A2160" s="913" t="s">
        <v>1027</v>
      </c>
      <c r="B2160" s="887" t="s">
        <v>280</v>
      </c>
      <c r="C2160" s="887" t="s">
        <v>115</v>
      </c>
      <c r="D2160" s="887" t="s">
        <v>23688</v>
      </c>
      <c r="E2160" s="342">
        <v>1700</v>
      </c>
      <c r="F2160" s="887" t="s">
        <v>24900</v>
      </c>
      <c r="G2160" s="656" t="s">
        <v>24901</v>
      </c>
      <c r="H2160" s="886" t="s">
        <v>21045</v>
      </c>
      <c r="I2160" s="886" t="s">
        <v>23402</v>
      </c>
      <c r="J2160" s="886" t="s">
        <v>21045</v>
      </c>
      <c r="K2160" s="921">
        <v>1</v>
      </c>
      <c r="L2160" s="921" t="s">
        <v>23695</v>
      </c>
      <c r="M2160" s="802">
        <v>20400</v>
      </c>
      <c r="N2160" s="921">
        <v>1</v>
      </c>
      <c r="O2160" s="922">
        <v>6</v>
      </c>
      <c r="P2160" s="802">
        <v>10200</v>
      </c>
      <c r="Q2160" s="921" t="s">
        <v>23687</v>
      </c>
      <c r="R2160" s="922">
        <v>12</v>
      </c>
      <c r="S2160" s="1008">
        <v>20400</v>
      </c>
    </row>
    <row r="2161" spans="1:19" s="889" customFormat="1" ht="35" customHeight="1">
      <c r="A2161" s="913" t="s">
        <v>1027</v>
      </c>
      <c r="B2161" s="887" t="s">
        <v>280</v>
      </c>
      <c r="C2161" s="887" t="s">
        <v>115</v>
      </c>
      <c r="D2161" s="887" t="s">
        <v>23889</v>
      </c>
      <c r="E2161" s="342">
        <v>1900</v>
      </c>
      <c r="F2161" s="887" t="s">
        <v>24902</v>
      </c>
      <c r="G2161" s="656" t="s">
        <v>24903</v>
      </c>
      <c r="H2161" s="886" t="s">
        <v>24904</v>
      </c>
      <c r="I2161" s="886" t="s">
        <v>19773</v>
      </c>
      <c r="J2161" s="886" t="s">
        <v>24905</v>
      </c>
      <c r="K2161" s="921">
        <v>1</v>
      </c>
      <c r="L2161" s="921" t="s">
        <v>23695</v>
      </c>
      <c r="M2161" s="802">
        <v>20900</v>
      </c>
      <c r="N2161" s="921"/>
      <c r="O2161" s="922"/>
      <c r="P2161" s="802">
        <v>0</v>
      </c>
      <c r="Q2161" s="921"/>
      <c r="R2161" s="922"/>
      <c r="S2161" s="1008">
        <v>0</v>
      </c>
    </row>
    <row r="2162" spans="1:19" s="889" customFormat="1" ht="35" customHeight="1">
      <c r="A2162" s="913" t="s">
        <v>1027</v>
      </c>
      <c r="B2162" s="887" t="s">
        <v>280</v>
      </c>
      <c r="C2162" s="887" t="s">
        <v>115</v>
      </c>
      <c r="D2162" s="887" t="s">
        <v>24906</v>
      </c>
      <c r="E2162" s="342">
        <v>4000</v>
      </c>
      <c r="F2162" s="887" t="s">
        <v>24907</v>
      </c>
      <c r="G2162" s="656" t="s">
        <v>24908</v>
      </c>
      <c r="H2162" s="886" t="s">
        <v>19747</v>
      </c>
      <c r="I2162" s="886" t="s">
        <v>19764</v>
      </c>
      <c r="J2162" s="886" t="s">
        <v>24221</v>
      </c>
      <c r="K2162" s="921">
        <v>1</v>
      </c>
      <c r="L2162" s="921">
        <v>12</v>
      </c>
      <c r="M2162" s="802">
        <v>48000</v>
      </c>
      <c r="N2162" s="921">
        <v>1</v>
      </c>
      <c r="O2162" s="922">
        <v>6</v>
      </c>
      <c r="P2162" s="802">
        <v>24000</v>
      </c>
      <c r="Q2162" s="921" t="s">
        <v>23687</v>
      </c>
      <c r="R2162" s="922">
        <v>12</v>
      </c>
      <c r="S2162" s="1008">
        <v>48000</v>
      </c>
    </row>
    <row r="2163" spans="1:19" s="889" customFormat="1" ht="35" customHeight="1">
      <c r="A2163" s="913" t="s">
        <v>1027</v>
      </c>
      <c r="B2163" s="887" t="s">
        <v>280</v>
      </c>
      <c r="C2163" s="887" t="s">
        <v>115</v>
      </c>
      <c r="D2163" s="887" t="s">
        <v>24687</v>
      </c>
      <c r="E2163" s="342">
        <v>2100</v>
      </c>
      <c r="F2163" s="887" t="s">
        <v>24909</v>
      </c>
      <c r="G2163" s="656" t="s">
        <v>24910</v>
      </c>
      <c r="H2163" s="886" t="s">
        <v>19708</v>
      </c>
      <c r="I2163" s="886" t="s">
        <v>19764</v>
      </c>
      <c r="J2163" s="886" t="s">
        <v>19708</v>
      </c>
      <c r="K2163" s="921">
        <v>1</v>
      </c>
      <c r="L2163" s="921">
        <v>12</v>
      </c>
      <c r="M2163" s="802">
        <v>25200</v>
      </c>
      <c r="N2163" s="921">
        <v>1</v>
      </c>
      <c r="O2163" s="922">
        <v>6</v>
      </c>
      <c r="P2163" s="802">
        <v>12600</v>
      </c>
      <c r="Q2163" s="921" t="s">
        <v>23687</v>
      </c>
      <c r="R2163" s="922">
        <v>12</v>
      </c>
      <c r="S2163" s="1008">
        <v>25200</v>
      </c>
    </row>
    <row r="2164" spans="1:19" s="889" customFormat="1" ht="35" customHeight="1">
      <c r="A2164" s="913" t="s">
        <v>1027</v>
      </c>
      <c r="B2164" s="887" t="s">
        <v>280</v>
      </c>
      <c r="C2164" s="887" t="s">
        <v>115</v>
      </c>
      <c r="D2164" s="887" t="s">
        <v>24911</v>
      </c>
      <c r="E2164" s="342">
        <v>2900</v>
      </c>
      <c r="F2164" s="887" t="s">
        <v>24912</v>
      </c>
      <c r="G2164" s="656" t="s">
        <v>24913</v>
      </c>
      <c r="H2164" s="886" t="s">
        <v>20169</v>
      </c>
      <c r="I2164" s="886" t="s">
        <v>19764</v>
      </c>
      <c r="J2164" s="886" t="s">
        <v>24914</v>
      </c>
      <c r="K2164" s="921">
        <v>1</v>
      </c>
      <c r="L2164" s="921">
        <v>12</v>
      </c>
      <c r="M2164" s="802">
        <v>34800</v>
      </c>
      <c r="N2164" s="921">
        <v>1</v>
      </c>
      <c r="O2164" s="922">
        <v>6</v>
      </c>
      <c r="P2164" s="802">
        <v>17400</v>
      </c>
      <c r="Q2164" s="921" t="s">
        <v>23687</v>
      </c>
      <c r="R2164" s="922">
        <v>12</v>
      </c>
      <c r="S2164" s="1008">
        <v>34800</v>
      </c>
    </row>
    <row r="2165" spans="1:19" s="889" customFormat="1" ht="35" customHeight="1">
      <c r="A2165" s="913" t="s">
        <v>1027</v>
      </c>
      <c r="B2165" s="887" t="s">
        <v>280</v>
      </c>
      <c r="C2165" s="887" t="s">
        <v>115</v>
      </c>
      <c r="D2165" s="887" t="s">
        <v>24915</v>
      </c>
      <c r="E2165" s="342">
        <v>2100</v>
      </c>
      <c r="F2165" s="887" t="s">
        <v>24916</v>
      </c>
      <c r="G2165" s="656" t="s">
        <v>24917</v>
      </c>
      <c r="H2165" s="886" t="s">
        <v>19729</v>
      </c>
      <c r="I2165" s="886" t="s">
        <v>19764</v>
      </c>
      <c r="J2165" s="886" t="s">
        <v>19729</v>
      </c>
      <c r="K2165" s="921">
        <v>1</v>
      </c>
      <c r="L2165" s="921">
        <v>3</v>
      </c>
      <c r="M2165" s="802">
        <v>4340</v>
      </c>
      <c r="N2165" s="921">
        <v>2</v>
      </c>
      <c r="O2165" s="922">
        <v>6</v>
      </c>
      <c r="P2165" s="802">
        <v>12600</v>
      </c>
      <c r="Q2165" s="921" t="s">
        <v>23687</v>
      </c>
      <c r="R2165" s="922">
        <v>12</v>
      </c>
      <c r="S2165" s="1008">
        <v>8400</v>
      </c>
    </row>
    <row r="2166" spans="1:19" s="889" customFormat="1" ht="35" customHeight="1">
      <c r="A2166" s="913" t="s">
        <v>1027</v>
      </c>
      <c r="B2166" s="887" t="s">
        <v>280</v>
      </c>
      <c r="C2166" s="887" t="s">
        <v>115</v>
      </c>
      <c r="D2166" s="887" t="s">
        <v>23699</v>
      </c>
      <c r="E2166" s="342">
        <v>1700</v>
      </c>
      <c r="F2166" s="887" t="s">
        <v>24918</v>
      </c>
      <c r="G2166" s="656" t="s">
        <v>24919</v>
      </c>
      <c r="H2166" s="886" t="s">
        <v>23904</v>
      </c>
      <c r="I2166" s="886" t="s">
        <v>19773</v>
      </c>
      <c r="J2166" s="886" t="s">
        <v>21045</v>
      </c>
      <c r="K2166" s="921">
        <v>1</v>
      </c>
      <c r="L2166" s="921" t="s">
        <v>23695</v>
      </c>
      <c r="M2166" s="802">
        <v>20400</v>
      </c>
      <c r="N2166" s="921">
        <v>1</v>
      </c>
      <c r="O2166" s="922">
        <v>6</v>
      </c>
      <c r="P2166" s="802">
        <v>10200</v>
      </c>
      <c r="Q2166" s="921" t="s">
        <v>23687</v>
      </c>
      <c r="R2166" s="922">
        <v>12</v>
      </c>
      <c r="S2166" s="1008">
        <v>20400</v>
      </c>
    </row>
    <row r="2167" spans="1:19" s="889" customFormat="1" ht="35" customHeight="1">
      <c r="A2167" s="913" t="s">
        <v>1027</v>
      </c>
      <c r="B2167" s="887" t="s">
        <v>280</v>
      </c>
      <c r="C2167" s="887" t="s">
        <v>115</v>
      </c>
      <c r="D2167" s="887" t="s">
        <v>23699</v>
      </c>
      <c r="E2167" s="342">
        <v>1700</v>
      </c>
      <c r="F2167" s="887" t="s">
        <v>24920</v>
      </c>
      <c r="G2167" s="656" t="s">
        <v>24921</v>
      </c>
      <c r="H2167" s="886" t="s">
        <v>21000</v>
      </c>
      <c r="I2167" s="886" t="s">
        <v>19773</v>
      </c>
      <c r="J2167" s="886" t="s">
        <v>21000</v>
      </c>
      <c r="K2167" s="921">
        <v>1</v>
      </c>
      <c r="L2167" s="921" t="s">
        <v>23695</v>
      </c>
      <c r="M2167" s="802">
        <v>20400</v>
      </c>
      <c r="N2167" s="921">
        <v>1</v>
      </c>
      <c r="O2167" s="922">
        <v>6</v>
      </c>
      <c r="P2167" s="802">
        <v>9690</v>
      </c>
      <c r="Q2167" s="921" t="s">
        <v>23687</v>
      </c>
      <c r="R2167" s="922">
        <v>12</v>
      </c>
      <c r="S2167" s="1008">
        <v>20400</v>
      </c>
    </row>
    <row r="2168" spans="1:19" s="889" customFormat="1" ht="35" customHeight="1">
      <c r="A2168" s="913" t="s">
        <v>1027</v>
      </c>
      <c r="B2168" s="887" t="s">
        <v>280</v>
      </c>
      <c r="C2168" s="887" t="s">
        <v>115</v>
      </c>
      <c r="D2168" s="887" t="s">
        <v>23758</v>
      </c>
      <c r="E2168" s="342">
        <v>1600</v>
      </c>
      <c r="F2168" s="887" t="s">
        <v>24922</v>
      </c>
      <c r="G2168" s="656" t="s">
        <v>24923</v>
      </c>
      <c r="H2168" s="886" t="s">
        <v>24924</v>
      </c>
      <c r="I2168" s="886" t="s">
        <v>19764</v>
      </c>
      <c r="J2168" s="886" t="s">
        <v>24924</v>
      </c>
      <c r="K2168" s="921">
        <v>1</v>
      </c>
      <c r="L2168" s="921" t="s">
        <v>23695</v>
      </c>
      <c r="M2168" s="802">
        <v>19200</v>
      </c>
      <c r="N2168" s="921">
        <v>1</v>
      </c>
      <c r="O2168" s="922">
        <v>6</v>
      </c>
      <c r="P2168" s="802">
        <v>9600</v>
      </c>
      <c r="Q2168" s="921" t="s">
        <v>23687</v>
      </c>
      <c r="R2168" s="922">
        <v>12</v>
      </c>
      <c r="S2168" s="1008">
        <v>19200</v>
      </c>
    </row>
    <row r="2169" spans="1:19" s="889" customFormat="1" ht="35" customHeight="1">
      <c r="A2169" s="913" t="s">
        <v>1027</v>
      </c>
      <c r="B2169" s="887" t="s">
        <v>280</v>
      </c>
      <c r="C2169" s="887" t="s">
        <v>115</v>
      </c>
      <c r="D2169" s="887" t="s">
        <v>24139</v>
      </c>
      <c r="E2169" s="342">
        <v>1500</v>
      </c>
      <c r="F2169" s="887" t="s">
        <v>24925</v>
      </c>
      <c r="G2169" s="656" t="s">
        <v>24926</v>
      </c>
      <c r="H2169" s="886" t="s">
        <v>388</v>
      </c>
      <c r="I2169" s="886" t="s">
        <v>388</v>
      </c>
      <c r="J2169" s="886" t="s">
        <v>19829</v>
      </c>
      <c r="K2169" s="921">
        <v>1</v>
      </c>
      <c r="L2169" s="921" t="s">
        <v>23695</v>
      </c>
      <c r="M2169" s="802">
        <v>18000</v>
      </c>
      <c r="N2169" s="921">
        <v>1</v>
      </c>
      <c r="O2169" s="922">
        <v>6</v>
      </c>
      <c r="P2169" s="802">
        <v>8950</v>
      </c>
      <c r="Q2169" s="921" t="s">
        <v>23687</v>
      </c>
      <c r="R2169" s="922">
        <v>12</v>
      </c>
      <c r="S2169" s="1008">
        <v>18000</v>
      </c>
    </row>
    <row r="2170" spans="1:19" s="889" customFormat="1" ht="35" customHeight="1">
      <c r="A2170" s="913" t="s">
        <v>1027</v>
      </c>
      <c r="B2170" s="887" t="s">
        <v>280</v>
      </c>
      <c r="C2170" s="887" t="s">
        <v>115</v>
      </c>
      <c r="D2170" s="887" t="s">
        <v>23758</v>
      </c>
      <c r="E2170" s="342">
        <v>1600</v>
      </c>
      <c r="F2170" s="887" t="s">
        <v>24927</v>
      </c>
      <c r="G2170" s="656" t="s">
        <v>24928</v>
      </c>
      <c r="H2170" s="886" t="s">
        <v>19895</v>
      </c>
      <c r="I2170" s="886" t="s">
        <v>19773</v>
      </c>
      <c r="J2170" s="886" t="s">
        <v>24929</v>
      </c>
      <c r="K2170" s="921">
        <v>1</v>
      </c>
      <c r="L2170" s="921" t="s">
        <v>23695</v>
      </c>
      <c r="M2170" s="802">
        <v>19200</v>
      </c>
      <c r="N2170" s="921">
        <v>1</v>
      </c>
      <c r="O2170" s="922">
        <v>6</v>
      </c>
      <c r="P2170" s="802">
        <v>9600</v>
      </c>
      <c r="Q2170" s="921" t="s">
        <v>23687</v>
      </c>
      <c r="R2170" s="922">
        <v>12</v>
      </c>
      <c r="S2170" s="1008">
        <v>19200</v>
      </c>
    </row>
    <row r="2171" spans="1:19" s="889" customFormat="1" ht="35" customHeight="1">
      <c r="A2171" s="913" t="s">
        <v>1027</v>
      </c>
      <c r="B2171" s="887" t="s">
        <v>280</v>
      </c>
      <c r="C2171" s="887" t="s">
        <v>115</v>
      </c>
      <c r="D2171" s="887" t="s">
        <v>23688</v>
      </c>
      <c r="E2171" s="342">
        <v>1700</v>
      </c>
      <c r="F2171" s="887" t="s">
        <v>24930</v>
      </c>
      <c r="G2171" s="656" t="s">
        <v>24931</v>
      </c>
      <c r="H2171" s="886" t="s">
        <v>24932</v>
      </c>
      <c r="I2171" s="886" t="s">
        <v>19764</v>
      </c>
      <c r="J2171" s="886" t="s">
        <v>24932</v>
      </c>
      <c r="K2171" s="921">
        <v>1</v>
      </c>
      <c r="L2171" s="921" t="s">
        <v>23695</v>
      </c>
      <c r="M2171" s="802">
        <v>20400</v>
      </c>
      <c r="N2171" s="921">
        <v>1</v>
      </c>
      <c r="O2171" s="922">
        <v>6</v>
      </c>
      <c r="P2171" s="802">
        <v>10200</v>
      </c>
      <c r="Q2171" s="921" t="s">
        <v>23687</v>
      </c>
      <c r="R2171" s="922">
        <v>12</v>
      </c>
      <c r="S2171" s="1008">
        <v>20400</v>
      </c>
    </row>
    <row r="2172" spans="1:19" s="889" customFormat="1" ht="35" customHeight="1">
      <c r="A2172" s="913" t="s">
        <v>1027</v>
      </c>
      <c r="B2172" s="887" t="s">
        <v>280</v>
      </c>
      <c r="C2172" s="887" t="s">
        <v>115</v>
      </c>
      <c r="D2172" s="887" t="s">
        <v>24139</v>
      </c>
      <c r="E2172" s="342">
        <v>1500</v>
      </c>
      <c r="F2172" s="887" t="s">
        <v>24933</v>
      </c>
      <c r="G2172" s="656" t="s">
        <v>24934</v>
      </c>
      <c r="H2172" s="886" t="s">
        <v>388</v>
      </c>
      <c r="I2172" s="886" t="s">
        <v>388</v>
      </c>
      <c r="J2172" s="886" t="s">
        <v>19829</v>
      </c>
      <c r="K2172" s="921">
        <v>1</v>
      </c>
      <c r="L2172" s="921" t="s">
        <v>23695</v>
      </c>
      <c r="M2172" s="802">
        <v>18000</v>
      </c>
      <c r="N2172" s="921">
        <v>1</v>
      </c>
      <c r="O2172" s="922">
        <v>6</v>
      </c>
      <c r="P2172" s="802">
        <v>9000</v>
      </c>
      <c r="Q2172" s="921" t="s">
        <v>23687</v>
      </c>
      <c r="R2172" s="922">
        <v>12</v>
      </c>
      <c r="S2172" s="1008">
        <v>18000</v>
      </c>
    </row>
    <row r="2173" spans="1:19" s="889" customFormat="1" ht="35" customHeight="1">
      <c r="A2173" s="913" t="s">
        <v>1027</v>
      </c>
      <c r="B2173" s="887" t="s">
        <v>280</v>
      </c>
      <c r="C2173" s="887" t="s">
        <v>115</v>
      </c>
      <c r="D2173" s="887" t="s">
        <v>23725</v>
      </c>
      <c r="E2173" s="342">
        <v>1700</v>
      </c>
      <c r="F2173" s="887" t="s">
        <v>24935</v>
      </c>
      <c r="G2173" s="656" t="s">
        <v>24936</v>
      </c>
      <c r="H2173" s="886" t="s">
        <v>19747</v>
      </c>
      <c r="I2173" s="886" t="s">
        <v>19764</v>
      </c>
      <c r="J2173" s="886" t="s">
        <v>24221</v>
      </c>
      <c r="K2173" s="921">
        <v>1</v>
      </c>
      <c r="L2173" s="921">
        <v>2</v>
      </c>
      <c r="M2173" s="802">
        <v>3343.33</v>
      </c>
      <c r="N2173" s="921">
        <v>2</v>
      </c>
      <c r="O2173" s="922">
        <v>6</v>
      </c>
      <c r="P2173" s="802">
        <v>10200</v>
      </c>
      <c r="Q2173" s="921" t="s">
        <v>23687</v>
      </c>
      <c r="R2173" s="922">
        <v>12</v>
      </c>
      <c r="S2173" s="1008">
        <v>6800</v>
      </c>
    </row>
    <row r="2174" spans="1:19" s="889" customFormat="1" ht="35" customHeight="1">
      <c r="A2174" s="913" t="s">
        <v>1027</v>
      </c>
      <c r="B2174" s="887" t="s">
        <v>280</v>
      </c>
      <c r="C2174" s="887" t="s">
        <v>115</v>
      </c>
      <c r="D2174" s="887" t="s">
        <v>23818</v>
      </c>
      <c r="E2174" s="342">
        <v>1750</v>
      </c>
      <c r="F2174" s="887" t="s">
        <v>24937</v>
      </c>
      <c r="G2174" s="656" t="s">
        <v>24938</v>
      </c>
      <c r="H2174" s="886" t="s">
        <v>23824</v>
      </c>
      <c r="I2174" s="886" t="s">
        <v>23386</v>
      </c>
      <c r="J2174" s="886" t="s">
        <v>19708</v>
      </c>
      <c r="K2174" s="921">
        <v>1</v>
      </c>
      <c r="L2174" s="921" t="s">
        <v>23695</v>
      </c>
      <c r="M2174" s="802">
        <v>21000</v>
      </c>
      <c r="N2174" s="921">
        <v>1</v>
      </c>
      <c r="O2174" s="922">
        <v>6</v>
      </c>
      <c r="P2174" s="802">
        <v>10500</v>
      </c>
      <c r="Q2174" s="921" t="s">
        <v>23687</v>
      </c>
      <c r="R2174" s="922">
        <v>12</v>
      </c>
      <c r="S2174" s="1008">
        <v>21000</v>
      </c>
    </row>
    <row r="2175" spans="1:19" s="889" customFormat="1" ht="35" customHeight="1">
      <c r="A2175" s="913" t="s">
        <v>1027</v>
      </c>
      <c r="B2175" s="887" t="s">
        <v>280</v>
      </c>
      <c r="C2175" s="887" t="s">
        <v>115</v>
      </c>
      <c r="D2175" s="887" t="s">
        <v>24593</v>
      </c>
      <c r="E2175" s="342">
        <v>1750</v>
      </c>
      <c r="F2175" s="887" t="s">
        <v>24939</v>
      </c>
      <c r="G2175" s="656" t="s">
        <v>24940</v>
      </c>
      <c r="H2175" s="886" t="s">
        <v>23714</v>
      </c>
      <c r="I2175" s="886" t="s">
        <v>19773</v>
      </c>
      <c r="J2175" s="886" t="s">
        <v>23714</v>
      </c>
      <c r="K2175" s="921">
        <v>1</v>
      </c>
      <c r="L2175" s="921" t="s">
        <v>23695</v>
      </c>
      <c r="M2175" s="802">
        <v>21000</v>
      </c>
      <c r="N2175" s="921">
        <v>1</v>
      </c>
      <c r="O2175" s="922">
        <v>6</v>
      </c>
      <c r="P2175" s="802">
        <v>10500</v>
      </c>
      <c r="Q2175" s="921" t="s">
        <v>23687</v>
      </c>
      <c r="R2175" s="922">
        <v>12</v>
      </c>
      <c r="S2175" s="1008">
        <v>21000</v>
      </c>
    </row>
    <row r="2176" spans="1:19" s="889" customFormat="1" ht="35" customHeight="1">
      <c r="A2176" s="913" t="s">
        <v>1027</v>
      </c>
      <c r="B2176" s="887" t="s">
        <v>280</v>
      </c>
      <c r="C2176" s="887" t="s">
        <v>115</v>
      </c>
      <c r="D2176" s="887" t="s">
        <v>23818</v>
      </c>
      <c r="E2176" s="342">
        <v>1750</v>
      </c>
      <c r="F2176" s="887" t="s">
        <v>24941</v>
      </c>
      <c r="G2176" s="656" t="s">
        <v>24942</v>
      </c>
      <c r="H2176" s="886" t="s">
        <v>23714</v>
      </c>
      <c r="I2176" s="886" t="s">
        <v>19773</v>
      </c>
      <c r="J2176" s="886" t="s">
        <v>19790</v>
      </c>
      <c r="K2176" s="921">
        <v>1</v>
      </c>
      <c r="L2176" s="921" t="s">
        <v>23695</v>
      </c>
      <c r="M2176" s="802">
        <v>21000</v>
      </c>
      <c r="N2176" s="921">
        <v>1</v>
      </c>
      <c r="O2176" s="922">
        <v>6</v>
      </c>
      <c r="P2176" s="802">
        <v>10366.67</v>
      </c>
      <c r="Q2176" s="921" t="s">
        <v>23687</v>
      </c>
      <c r="R2176" s="922">
        <v>12</v>
      </c>
      <c r="S2176" s="1008">
        <v>21000</v>
      </c>
    </row>
    <row r="2177" spans="1:19" s="889" customFormat="1" ht="35" customHeight="1">
      <c r="A2177" s="913" t="s">
        <v>1027</v>
      </c>
      <c r="B2177" s="887" t="s">
        <v>280</v>
      </c>
      <c r="C2177" s="887" t="s">
        <v>115</v>
      </c>
      <c r="D2177" s="887" t="s">
        <v>24717</v>
      </c>
      <c r="E2177" s="342">
        <v>1800</v>
      </c>
      <c r="F2177" s="887" t="s">
        <v>24943</v>
      </c>
      <c r="G2177" s="656" t="s">
        <v>24944</v>
      </c>
      <c r="H2177" s="886" t="s">
        <v>20978</v>
      </c>
      <c r="I2177" s="886" t="s">
        <v>19773</v>
      </c>
      <c r="J2177" s="886" t="s">
        <v>19709</v>
      </c>
      <c r="K2177" s="921">
        <v>1</v>
      </c>
      <c r="L2177" s="921" t="s">
        <v>23695</v>
      </c>
      <c r="M2177" s="802">
        <v>21600</v>
      </c>
      <c r="N2177" s="921">
        <v>1</v>
      </c>
      <c r="O2177" s="922">
        <v>6</v>
      </c>
      <c r="P2177" s="802">
        <v>10800</v>
      </c>
      <c r="Q2177" s="921" t="s">
        <v>23687</v>
      </c>
      <c r="R2177" s="922">
        <v>12</v>
      </c>
      <c r="S2177" s="1008">
        <v>21600</v>
      </c>
    </row>
    <row r="2178" spans="1:19" s="889" customFormat="1" ht="35" customHeight="1">
      <c r="A2178" s="913" t="s">
        <v>1027</v>
      </c>
      <c r="B2178" s="887" t="s">
        <v>280</v>
      </c>
      <c r="C2178" s="887" t="s">
        <v>115</v>
      </c>
      <c r="D2178" s="887" t="s">
        <v>23818</v>
      </c>
      <c r="E2178" s="342">
        <v>1750</v>
      </c>
      <c r="F2178" s="887" t="s">
        <v>24945</v>
      </c>
      <c r="G2178" s="656" t="s">
        <v>24946</v>
      </c>
      <c r="H2178" s="886" t="s">
        <v>19988</v>
      </c>
      <c r="I2178" s="886" t="s">
        <v>19764</v>
      </c>
      <c r="J2178" s="886" t="s">
        <v>19862</v>
      </c>
      <c r="K2178" s="921">
        <v>1</v>
      </c>
      <c r="L2178" s="921" t="s">
        <v>23695</v>
      </c>
      <c r="M2178" s="802">
        <v>21000</v>
      </c>
      <c r="N2178" s="921">
        <v>1</v>
      </c>
      <c r="O2178" s="922">
        <v>6</v>
      </c>
      <c r="P2178" s="802">
        <v>10500</v>
      </c>
      <c r="Q2178" s="921" t="s">
        <v>23687</v>
      </c>
      <c r="R2178" s="922">
        <v>12</v>
      </c>
      <c r="S2178" s="1008">
        <v>21000</v>
      </c>
    </row>
    <row r="2179" spans="1:19" s="889" customFormat="1" ht="35" customHeight="1">
      <c r="A2179" s="913" t="s">
        <v>1027</v>
      </c>
      <c r="B2179" s="887" t="s">
        <v>280</v>
      </c>
      <c r="C2179" s="887" t="s">
        <v>115</v>
      </c>
      <c r="D2179" s="887" t="s">
        <v>23957</v>
      </c>
      <c r="E2179" s="342">
        <v>2450</v>
      </c>
      <c r="F2179" s="887" t="s">
        <v>24947</v>
      </c>
      <c r="G2179" s="656" t="s">
        <v>24948</v>
      </c>
      <c r="H2179" s="886" t="s">
        <v>19729</v>
      </c>
      <c r="I2179" s="886" t="s">
        <v>19773</v>
      </c>
      <c r="J2179" s="886" t="s">
        <v>19729</v>
      </c>
      <c r="K2179" s="921">
        <v>1</v>
      </c>
      <c r="L2179" s="921">
        <v>12</v>
      </c>
      <c r="M2179" s="802">
        <v>29400</v>
      </c>
      <c r="N2179" s="921">
        <v>1</v>
      </c>
      <c r="O2179" s="922">
        <v>6</v>
      </c>
      <c r="P2179" s="802">
        <v>14700</v>
      </c>
      <c r="Q2179" s="921" t="s">
        <v>23687</v>
      </c>
      <c r="R2179" s="922">
        <v>12</v>
      </c>
      <c r="S2179" s="1008">
        <v>29400</v>
      </c>
    </row>
    <row r="2180" spans="1:19" s="889" customFormat="1" ht="35" customHeight="1">
      <c r="A2180" s="913" t="s">
        <v>1027</v>
      </c>
      <c r="B2180" s="887" t="s">
        <v>280</v>
      </c>
      <c r="C2180" s="887" t="s">
        <v>115</v>
      </c>
      <c r="D2180" s="887" t="s">
        <v>24949</v>
      </c>
      <c r="E2180" s="342">
        <v>2900</v>
      </c>
      <c r="F2180" s="887" t="s">
        <v>24950</v>
      </c>
      <c r="G2180" s="656" t="s">
        <v>24951</v>
      </c>
      <c r="H2180" s="886" t="s">
        <v>19729</v>
      </c>
      <c r="I2180" s="886" t="s">
        <v>23732</v>
      </c>
      <c r="J2180" s="886" t="s">
        <v>19729</v>
      </c>
      <c r="K2180" s="921">
        <v>1</v>
      </c>
      <c r="L2180" s="921">
        <v>12</v>
      </c>
      <c r="M2180" s="802">
        <v>34800</v>
      </c>
      <c r="N2180" s="921">
        <v>1</v>
      </c>
      <c r="O2180" s="922">
        <v>6</v>
      </c>
      <c r="P2180" s="802">
        <v>17400</v>
      </c>
      <c r="Q2180" s="921" t="s">
        <v>23687</v>
      </c>
      <c r="R2180" s="922">
        <v>12</v>
      </c>
      <c r="S2180" s="1008">
        <v>34800</v>
      </c>
    </row>
    <row r="2181" spans="1:19" s="889" customFormat="1" ht="35" customHeight="1">
      <c r="A2181" s="913" t="s">
        <v>1027</v>
      </c>
      <c r="B2181" s="887" t="s">
        <v>280</v>
      </c>
      <c r="C2181" s="887" t="s">
        <v>115</v>
      </c>
      <c r="D2181" s="887" t="s">
        <v>24952</v>
      </c>
      <c r="E2181" s="342">
        <v>6000</v>
      </c>
      <c r="F2181" s="887" t="s">
        <v>24953</v>
      </c>
      <c r="G2181" s="656" t="s">
        <v>24954</v>
      </c>
      <c r="H2181" s="886" t="s">
        <v>20774</v>
      </c>
      <c r="I2181" s="886" t="s">
        <v>23746</v>
      </c>
      <c r="J2181" s="886" t="s">
        <v>24955</v>
      </c>
      <c r="K2181" s="921">
        <v>1</v>
      </c>
      <c r="L2181" s="921">
        <v>12</v>
      </c>
      <c r="M2181" s="802">
        <v>72000</v>
      </c>
      <c r="N2181" s="921">
        <v>1</v>
      </c>
      <c r="O2181" s="922">
        <v>6</v>
      </c>
      <c r="P2181" s="802">
        <v>36000</v>
      </c>
      <c r="Q2181" s="921" t="s">
        <v>23687</v>
      </c>
      <c r="R2181" s="922">
        <v>12</v>
      </c>
      <c r="S2181" s="1008">
        <v>72000</v>
      </c>
    </row>
    <row r="2182" spans="1:19" s="889" customFormat="1" ht="35" customHeight="1">
      <c r="A2182" s="913" t="s">
        <v>1027</v>
      </c>
      <c r="B2182" s="887" t="s">
        <v>280</v>
      </c>
      <c r="C2182" s="887" t="s">
        <v>115</v>
      </c>
      <c r="D2182" s="887" t="s">
        <v>23699</v>
      </c>
      <c r="E2182" s="342">
        <v>1700</v>
      </c>
      <c r="F2182" s="887" t="s">
        <v>24956</v>
      </c>
      <c r="G2182" s="656" t="s">
        <v>24957</v>
      </c>
      <c r="H2182" s="886" t="s">
        <v>24958</v>
      </c>
      <c r="I2182" s="886" t="s">
        <v>19764</v>
      </c>
      <c r="J2182" s="886" t="s">
        <v>24959</v>
      </c>
      <c r="K2182" s="921">
        <v>1</v>
      </c>
      <c r="L2182" s="921" t="s">
        <v>23695</v>
      </c>
      <c r="M2182" s="802">
        <v>20400</v>
      </c>
      <c r="N2182" s="921">
        <v>1</v>
      </c>
      <c r="O2182" s="922">
        <v>6</v>
      </c>
      <c r="P2182" s="802">
        <v>10200</v>
      </c>
      <c r="Q2182" s="921" t="s">
        <v>23687</v>
      </c>
      <c r="R2182" s="922">
        <v>12</v>
      </c>
      <c r="S2182" s="1008">
        <v>20400</v>
      </c>
    </row>
    <row r="2183" spans="1:19" s="889" customFormat="1" ht="35" customHeight="1">
      <c r="A2183" s="913" t="s">
        <v>1027</v>
      </c>
      <c r="B2183" s="887" t="s">
        <v>280</v>
      </c>
      <c r="C2183" s="887" t="s">
        <v>115</v>
      </c>
      <c r="D2183" s="887" t="s">
        <v>24960</v>
      </c>
      <c r="E2183" s="342">
        <v>3500</v>
      </c>
      <c r="F2183" s="887" t="s">
        <v>24961</v>
      </c>
      <c r="G2183" s="656" t="s">
        <v>24962</v>
      </c>
      <c r="H2183" s="886" t="s">
        <v>19757</v>
      </c>
      <c r="I2183" s="886" t="s">
        <v>19764</v>
      </c>
      <c r="J2183" s="886" t="s">
        <v>19757</v>
      </c>
      <c r="K2183" s="921">
        <v>1</v>
      </c>
      <c r="L2183" s="921">
        <v>12</v>
      </c>
      <c r="M2183" s="802">
        <v>42000</v>
      </c>
      <c r="N2183" s="921">
        <v>1</v>
      </c>
      <c r="O2183" s="922">
        <v>6</v>
      </c>
      <c r="P2183" s="802">
        <v>21000</v>
      </c>
      <c r="Q2183" s="921" t="s">
        <v>23687</v>
      </c>
      <c r="R2183" s="922">
        <v>12</v>
      </c>
      <c r="S2183" s="1008">
        <v>42000</v>
      </c>
    </row>
    <row r="2184" spans="1:19" s="889" customFormat="1" ht="35" customHeight="1">
      <c r="A2184" s="913" t="s">
        <v>1027</v>
      </c>
      <c r="B2184" s="887" t="s">
        <v>280</v>
      </c>
      <c r="C2184" s="887" t="s">
        <v>115</v>
      </c>
      <c r="D2184" s="887" t="s">
        <v>23725</v>
      </c>
      <c r="E2184" s="342">
        <v>1700</v>
      </c>
      <c r="F2184" s="887" t="s">
        <v>24963</v>
      </c>
      <c r="G2184" s="656" t="s">
        <v>24964</v>
      </c>
      <c r="H2184" s="886" t="s">
        <v>24932</v>
      </c>
      <c r="I2184" s="886" t="s">
        <v>23732</v>
      </c>
      <c r="J2184" s="886" t="s">
        <v>24932</v>
      </c>
      <c r="K2184" s="921">
        <v>1</v>
      </c>
      <c r="L2184" s="921">
        <v>6</v>
      </c>
      <c r="M2184" s="802">
        <v>9236.66</v>
      </c>
      <c r="N2184" s="921"/>
      <c r="O2184" s="922"/>
      <c r="P2184" s="802">
        <v>0</v>
      </c>
      <c r="Q2184" s="921"/>
      <c r="R2184" s="922"/>
      <c r="S2184" s="1008">
        <v>0</v>
      </c>
    </row>
    <row r="2185" spans="1:19" s="889" customFormat="1" ht="35" customHeight="1">
      <c r="A2185" s="913" t="s">
        <v>1027</v>
      </c>
      <c r="B2185" s="887" t="s">
        <v>280</v>
      </c>
      <c r="C2185" s="887" t="s">
        <v>115</v>
      </c>
      <c r="D2185" s="887" t="s">
        <v>23692</v>
      </c>
      <c r="E2185" s="342">
        <v>1600</v>
      </c>
      <c r="F2185" s="887" t="s">
        <v>24965</v>
      </c>
      <c r="G2185" s="656" t="s">
        <v>24966</v>
      </c>
      <c r="H2185" s="886" t="s">
        <v>24509</v>
      </c>
      <c r="I2185" s="886" t="s">
        <v>23861</v>
      </c>
      <c r="J2185" s="886" t="s">
        <v>24509</v>
      </c>
      <c r="K2185" s="921">
        <v>1</v>
      </c>
      <c r="L2185" s="921" t="s">
        <v>23695</v>
      </c>
      <c r="M2185" s="802">
        <v>19200</v>
      </c>
      <c r="N2185" s="921">
        <v>1</v>
      </c>
      <c r="O2185" s="922">
        <v>6</v>
      </c>
      <c r="P2185" s="802">
        <v>9600</v>
      </c>
      <c r="Q2185" s="921" t="s">
        <v>23687</v>
      </c>
      <c r="R2185" s="922">
        <v>12</v>
      </c>
      <c r="S2185" s="1008">
        <v>19200</v>
      </c>
    </row>
    <row r="2186" spans="1:19" s="889" customFormat="1" ht="35" customHeight="1">
      <c r="A2186" s="913" t="s">
        <v>1027</v>
      </c>
      <c r="B2186" s="887" t="s">
        <v>280</v>
      </c>
      <c r="C2186" s="887" t="s">
        <v>115</v>
      </c>
      <c r="D2186" s="887" t="s">
        <v>23725</v>
      </c>
      <c r="E2186" s="342">
        <v>1700</v>
      </c>
      <c r="F2186" s="887" t="s">
        <v>24967</v>
      </c>
      <c r="G2186" s="656" t="s">
        <v>24968</v>
      </c>
      <c r="H2186" s="886" t="s">
        <v>19708</v>
      </c>
      <c r="I2186" s="886" t="s">
        <v>23402</v>
      </c>
      <c r="J2186" s="886" t="s">
        <v>19708</v>
      </c>
      <c r="K2186" s="921">
        <v>1</v>
      </c>
      <c r="L2186" s="921" t="s">
        <v>23695</v>
      </c>
      <c r="M2186" s="802">
        <v>20400</v>
      </c>
      <c r="N2186" s="921">
        <v>1</v>
      </c>
      <c r="O2186" s="922">
        <v>6</v>
      </c>
      <c r="P2186" s="802">
        <v>10200</v>
      </c>
      <c r="Q2186" s="921" t="s">
        <v>23687</v>
      </c>
      <c r="R2186" s="922">
        <v>12</v>
      </c>
      <c r="S2186" s="1008">
        <v>20400</v>
      </c>
    </row>
    <row r="2187" spans="1:19" s="889" customFormat="1" ht="35" customHeight="1">
      <c r="A2187" s="913" t="s">
        <v>1027</v>
      </c>
      <c r="B2187" s="887" t="s">
        <v>280</v>
      </c>
      <c r="C2187" s="887" t="s">
        <v>115</v>
      </c>
      <c r="D2187" s="887" t="s">
        <v>24109</v>
      </c>
      <c r="E2187" s="342">
        <v>2500</v>
      </c>
      <c r="F2187" s="887" t="s">
        <v>24969</v>
      </c>
      <c r="G2187" s="656" t="s">
        <v>24970</v>
      </c>
      <c r="H2187" s="886" t="s">
        <v>23775</v>
      </c>
      <c r="I2187" s="886" t="s">
        <v>19764</v>
      </c>
      <c r="J2187" s="886" t="s">
        <v>23775</v>
      </c>
      <c r="K2187" s="921">
        <v>1</v>
      </c>
      <c r="L2187" s="921">
        <v>3</v>
      </c>
      <c r="M2187" s="802">
        <v>5166.66</v>
      </c>
      <c r="N2187" s="921">
        <v>2</v>
      </c>
      <c r="O2187" s="922">
        <v>6</v>
      </c>
      <c r="P2187" s="802">
        <v>15000</v>
      </c>
      <c r="Q2187" s="921" t="s">
        <v>23687</v>
      </c>
      <c r="R2187" s="922">
        <v>12</v>
      </c>
      <c r="S2187" s="1008">
        <v>10000</v>
      </c>
    </row>
    <row r="2188" spans="1:19" s="889" customFormat="1" ht="35" customHeight="1">
      <c r="A2188" s="913" t="s">
        <v>1027</v>
      </c>
      <c r="B2188" s="887" t="s">
        <v>280</v>
      </c>
      <c r="C2188" s="887" t="s">
        <v>115</v>
      </c>
      <c r="D2188" s="887" t="s">
        <v>24971</v>
      </c>
      <c r="E2188" s="342">
        <v>3500</v>
      </c>
      <c r="F2188" s="887" t="s">
        <v>24972</v>
      </c>
      <c r="G2188" s="656" t="s">
        <v>24973</v>
      </c>
      <c r="H2188" s="886" t="s">
        <v>19729</v>
      </c>
      <c r="I2188" s="886" t="s">
        <v>19773</v>
      </c>
      <c r="J2188" s="886" t="s">
        <v>19729</v>
      </c>
      <c r="K2188" s="921">
        <v>1</v>
      </c>
      <c r="L2188" s="921" t="s">
        <v>23695</v>
      </c>
      <c r="M2188" s="802">
        <v>42000</v>
      </c>
      <c r="N2188" s="921">
        <v>1</v>
      </c>
      <c r="O2188" s="922">
        <v>6</v>
      </c>
      <c r="P2188" s="802">
        <v>21000</v>
      </c>
      <c r="Q2188" s="921" t="s">
        <v>23687</v>
      </c>
      <c r="R2188" s="922">
        <v>12</v>
      </c>
      <c r="S2188" s="1008">
        <v>42000</v>
      </c>
    </row>
    <row r="2189" spans="1:19" s="889" customFormat="1" ht="35" customHeight="1">
      <c r="A2189" s="913" t="s">
        <v>1027</v>
      </c>
      <c r="B2189" s="887" t="s">
        <v>280</v>
      </c>
      <c r="C2189" s="887" t="s">
        <v>115</v>
      </c>
      <c r="D2189" s="887" t="s">
        <v>24974</v>
      </c>
      <c r="E2189" s="342">
        <v>1900</v>
      </c>
      <c r="F2189" s="887" t="s">
        <v>24975</v>
      </c>
      <c r="G2189" s="656" t="s">
        <v>24976</v>
      </c>
      <c r="H2189" s="886" t="s">
        <v>24977</v>
      </c>
      <c r="I2189" s="886" t="s">
        <v>19764</v>
      </c>
      <c r="J2189" s="886" t="s">
        <v>24977</v>
      </c>
      <c r="K2189" s="921">
        <v>1</v>
      </c>
      <c r="L2189" s="921" t="s">
        <v>23695</v>
      </c>
      <c r="M2189" s="802">
        <v>22800</v>
      </c>
      <c r="N2189" s="921">
        <v>1</v>
      </c>
      <c r="O2189" s="922">
        <v>6</v>
      </c>
      <c r="P2189" s="802">
        <v>11400</v>
      </c>
      <c r="Q2189" s="921" t="s">
        <v>23687</v>
      </c>
      <c r="R2189" s="922">
        <v>12</v>
      </c>
      <c r="S2189" s="1008">
        <v>22800</v>
      </c>
    </row>
    <row r="2190" spans="1:19" s="889" customFormat="1" ht="35" customHeight="1">
      <c r="A2190" s="913" t="s">
        <v>1027</v>
      </c>
      <c r="B2190" s="887" t="s">
        <v>280</v>
      </c>
      <c r="C2190" s="887" t="s">
        <v>115</v>
      </c>
      <c r="D2190" s="887" t="s">
        <v>24978</v>
      </c>
      <c r="E2190" s="342">
        <v>2900</v>
      </c>
      <c r="F2190" s="887" t="s">
        <v>24979</v>
      </c>
      <c r="G2190" s="656" t="s">
        <v>24980</v>
      </c>
      <c r="H2190" s="886" t="s">
        <v>23770</v>
      </c>
      <c r="I2190" s="886" t="s">
        <v>19764</v>
      </c>
      <c r="J2190" s="886" t="s">
        <v>23770</v>
      </c>
      <c r="K2190" s="921">
        <v>1</v>
      </c>
      <c r="L2190" s="921">
        <v>12</v>
      </c>
      <c r="M2190" s="802">
        <v>34800</v>
      </c>
      <c r="N2190" s="921">
        <v>1</v>
      </c>
      <c r="O2190" s="922">
        <v>6</v>
      </c>
      <c r="P2190" s="802">
        <v>17400</v>
      </c>
      <c r="Q2190" s="921" t="s">
        <v>23687</v>
      </c>
      <c r="R2190" s="922">
        <v>12</v>
      </c>
      <c r="S2190" s="1008">
        <v>34800</v>
      </c>
    </row>
    <row r="2191" spans="1:19" s="889" customFormat="1" ht="35" customHeight="1">
      <c r="A2191" s="913" t="s">
        <v>1027</v>
      </c>
      <c r="B2191" s="887" t="s">
        <v>280</v>
      </c>
      <c r="C2191" s="887" t="s">
        <v>115</v>
      </c>
      <c r="D2191" s="887" t="s">
        <v>23706</v>
      </c>
      <c r="E2191" s="342">
        <v>2200</v>
      </c>
      <c r="F2191" s="887" t="s">
        <v>24981</v>
      </c>
      <c r="G2191" s="656" t="s">
        <v>24982</v>
      </c>
      <c r="H2191" s="886" t="s">
        <v>24334</v>
      </c>
      <c r="I2191" s="886" t="s">
        <v>19773</v>
      </c>
      <c r="J2191" s="886" t="s">
        <v>24983</v>
      </c>
      <c r="K2191" s="921">
        <v>1</v>
      </c>
      <c r="L2191" s="921">
        <v>12</v>
      </c>
      <c r="M2191" s="802">
        <v>26400</v>
      </c>
      <c r="N2191" s="921">
        <v>1</v>
      </c>
      <c r="O2191" s="922">
        <v>6</v>
      </c>
      <c r="P2191" s="802">
        <v>13200</v>
      </c>
      <c r="Q2191" s="921" t="s">
        <v>23687</v>
      </c>
      <c r="R2191" s="922">
        <v>12</v>
      </c>
      <c r="S2191" s="1008">
        <v>26400</v>
      </c>
    </row>
    <row r="2192" spans="1:19" s="889" customFormat="1" ht="35" customHeight="1">
      <c r="A2192" s="913" t="s">
        <v>1027</v>
      </c>
      <c r="B2192" s="887" t="s">
        <v>280</v>
      </c>
      <c r="C2192" s="887" t="s">
        <v>115</v>
      </c>
      <c r="D2192" s="887" t="s">
        <v>24984</v>
      </c>
      <c r="E2192" s="342">
        <v>3900</v>
      </c>
      <c r="F2192" s="887" t="s">
        <v>24985</v>
      </c>
      <c r="G2192" s="656" t="s">
        <v>24986</v>
      </c>
      <c r="H2192" s="886" t="s">
        <v>23779</v>
      </c>
      <c r="I2192" s="886" t="s">
        <v>19764</v>
      </c>
      <c r="J2192" s="886" t="s">
        <v>23779</v>
      </c>
      <c r="K2192" s="921">
        <v>1</v>
      </c>
      <c r="L2192" s="921">
        <v>12</v>
      </c>
      <c r="M2192" s="802">
        <v>46800</v>
      </c>
      <c r="N2192" s="921">
        <v>1</v>
      </c>
      <c r="O2192" s="922">
        <v>6</v>
      </c>
      <c r="P2192" s="802">
        <v>23400</v>
      </c>
      <c r="Q2192" s="921" t="s">
        <v>23687</v>
      </c>
      <c r="R2192" s="922">
        <v>12</v>
      </c>
      <c r="S2192" s="1008">
        <v>46800</v>
      </c>
    </row>
    <row r="2193" spans="1:19" s="889" customFormat="1" ht="35" customHeight="1">
      <c r="A2193" s="913" t="s">
        <v>1027</v>
      </c>
      <c r="B2193" s="887" t="s">
        <v>280</v>
      </c>
      <c r="C2193" s="887" t="s">
        <v>115</v>
      </c>
      <c r="D2193" s="887" t="s">
        <v>23699</v>
      </c>
      <c r="E2193" s="342">
        <v>1700</v>
      </c>
      <c r="F2193" s="887" t="s">
        <v>24987</v>
      </c>
      <c r="G2193" s="656" t="s">
        <v>24988</v>
      </c>
      <c r="H2193" s="886" t="s">
        <v>24461</v>
      </c>
      <c r="I2193" s="886" t="s">
        <v>19764</v>
      </c>
      <c r="J2193" s="886" t="s">
        <v>23794</v>
      </c>
      <c r="K2193" s="921">
        <v>1</v>
      </c>
      <c r="L2193" s="921" t="s">
        <v>23695</v>
      </c>
      <c r="M2193" s="802">
        <v>20400</v>
      </c>
      <c r="N2193" s="921">
        <v>1</v>
      </c>
      <c r="O2193" s="922">
        <v>6</v>
      </c>
      <c r="P2193" s="802">
        <v>10200</v>
      </c>
      <c r="Q2193" s="921" t="s">
        <v>23687</v>
      </c>
      <c r="R2193" s="922">
        <v>12</v>
      </c>
      <c r="S2193" s="1008">
        <v>20400</v>
      </c>
    </row>
    <row r="2194" spans="1:19" s="889" customFormat="1" ht="35" customHeight="1">
      <c r="A2194" s="913" t="s">
        <v>1027</v>
      </c>
      <c r="B2194" s="887" t="s">
        <v>280</v>
      </c>
      <c r="C2194" s="887" t="s">
        <v>115</v>
      </c>
      <c r="D2194" s="887" t="s">
        <v>24989</v>
      </c>
      <c r="E2194" s="342">
        <v>7000</v>
      </c>
      <c r="F2194" s="887" t="s">
        <v>24990</v>
      </c>
      <c r="G2194" s="656" t="s">
        <v>24991</v>
      </c>
      <c r="H2194" s="886" t="s">
        <v>23714</v>
      </c>
      <c r="I2194" s="886" t="s">
        <v>19773</v>
      </c>
      <c r="J2194" s="886" t="s">
        <v>23833</v>
      </c>
      <c r="K2194" s="921">
        <v>1</v>
      </c>
      <c r="L2194" s="921">
        <v>12</v>
      </c>
      <c r="M2194" s="802">
        <v>84000</v>
      </c>
      <c r="N2194" s="921">
        <v>1</v>
      </c>
      <c r="O2194" s="922">
        <v>6</v>
      </c>
      <c r="P2194" s="802">
        <v>42000</v>
      </c>
      <c r="Q2194" s="921" t="s">
        <v>23687</v>
      </c>
      <c r="R2194" s="922">
        <v>12</v>
      </c>
      <c r="S2194" s="1008">
        <v>84000</v>
      </c>
    </row>
    <row r="2195" spans="1:19" s="889" customFormat="1" ht="35" customHeight="1">
      <c r="A2195" s="913" t="s">
        <v>1027</v>
      </c>
      <c r="B2195" s="887" t="s">
        <v>280</v>
      </c>
      <c r="C2195" s="887" t="s">
        <v>115</v>
      </c>
      <c r="D2195" s="887" t="s">
        <v>23706</v>
      </c>
      <c r="E2195" s="342">
        <v>2200</v>
      </c>
      <c r="F2195" s="887" t="s">
        <v>24992</v>
      </c>
      <c r="G2195" s="656" t="s">
        <v>24993</v>
      </c>
      <c r="H2195" s="886" t="s">
        <v>19862</v>
      </c>
      <c r="I2195" s="886" t="s">
        <v>19773</v>
      </c>
      <c r="J2195" s="886" t="s">
        <v>19863</v>
      </c>
      <c r="K2195" s="921">
        <v>1</v>
      </c>
      <c r="L2195" s="921">
        <v>12</v>
      </c>
      <c r="M2195" s="802">
        <v>26400</v>
      </c>
      <c r="N2195" s="921">
        <v>1</v>
      </c>
      <c r="O2195" s="922">
        <v>6</v>
      </c>
      <c r="P2195" s="802">
        <v>13200</v>
      </c>
      <c r="Q2195" s="921" t="s">
        <v>23687</v>
      </c>
      <c r="R2195" s="922">
        <v>12</v>
      </c>
      <c r="S2195" s="1008">
        <v>26400</v>
      </c>
    </row>
    <row r="2196" spans="1:19" s="889" customFormat="1" ht="35" customHeight="1">
      <c r="A2196" s="913" t="s">
        <v>1027</v>
      </c>
      <c r="B2196" s="887" t="s">
        <v>280</v>
      </c>
      <c r="C2196" s="887" t="s">
        <v>115</v>
      </c>
      <c r="D2196" s="887" t="s">
        <v>24994</v>
      </c>
      <c r="E2196" s="342">
        <v>2100</v>
      </c>
      <c r="F2196" s="887" t="s">
        <v>24995</v>
      </c>
      <c r="G2196" s="656" t="s">
        <v>24996</v>
      </c>
      <c r="H2196" s="886" t="s">
        <v>19729</v>
      </c>
      <c r="I2196" s="886" t="s">
        <v>19773</v>
      </c>
      <c r="J2196" s="886" t="s">
        <v>19729</v>
      </c>
      <c r="K2196" s="921">
        <v>1</v>
      </c>
      <c r="L2196" s="921">
        <v>12</v>
      </c>
      <c r="M2196" s="802">
        <v>25200</v>
      </c>
      <c r="N2196" s="921"/>
      <c r="O2196" s="922"/>
      <c r="P2196" s="802">
        <v>0</v>
      </c>
      <c r="Q2196" s="921"/>
      <c r="R2196" s="922"/>
      <c r="S2196" s="1008">
        <v>0</v>
      </c>
    </row>
    <row r="2197" spans="1:19" s="889" customFormat="1" ht="35" customHeight="1">
      <c r="A2197" s="913" t="s">
        <v>1027</v>
      </c>
      <c r="B2197" s="887" t="s">
        <v>280</v>
      </c>
      <c r="C2197" s="887" t="s">
        <v>115</v>
      </c>
      <c r="D2197" s="887" t="s">
        <v>23699</v>
      </c>
      <c r="E2197" s="342">
        <v>1700</v>
      </c>
      <c r="F2197" s="887" t="s">
        <v>24997</v>
      </c>
      <c r="G2197" s="656" t="s">
        <v>24998</v>
      </c>
      <c r="H2197" s="886" t="s">
        <v>21228</v>
      </c>
      <c r="I2197" s="886" t="s">
        <v>19764</v>
      </c>
      <c r="J2197" s="886" t="s">
        <v>24999</v>
      </c>
      <c r="K2197" s="921">
        <v>1</v>
      </c>
      <c r="L2197" s="921" t="s">
        <v>23695</v>
      </c>
      <c r="M2197" s="802">
        <v>15073.33</v>
      </c>
      <c r="N2197" s="921">
        <v>1</v>
      </c>
      <c r="O2197" s="922">
        <v>6</v>
      </c>
      <c r="P2197" s="802">
        <v>10200</v>
      </c>
      <c r="Q2197" s="921" t="s">
        <v>23687</v>
      </c>
      <c r="R2197" s="922">
        <v>12</v>
      </c>
      <c r="S2197" s="1008">
        <v>20400</v>
      </c>
    </row>
    <row r="2198" spans="1:19" s="889" customFormat="1" ht="35" customHeight="1">
      <c r="A2198" s="913" t="s">
        <v>1027</v>
      </c>
      <c r="B2198" s="887" t="s">
        <v>280</v>
      </c>
      <c r="C2198" s="887" t="s">
        <v>115</v>
      </c>
      <c r="D2198" s="887" t="s">
        <v>25000</v>
      </c>
      <c r="E2198" s="342">
        <v>2500</v>
      </c>
      <c r="F2198" s="887" t="s">
        <v>25001</v>
      </c>
      <c r="G2198" s="656" t="s">
        <v>25002</v>
      </c>
      <c r="H2198" s="886" t="s">
        <v>19729</v>
      </c>
      <c r="I2198" s="886" t="s">
        <v>19764</v>
      </c>
      <c r="J2198" s="886" t="s">
        <v>19729</v>
      </c>
      <c r="K2198" s="921">
        <v>1</v>
      </c>
      <c r="L2198" s="921">
        <v>12</v>
      </c>
      <c r="M2198" s="802">
        <v>30000</v>
      </c>
      <c r="N2198" s="921">
        <v>1</v>
      </c>
      <c r="O2198" s="922">
        <v>6</v>
      </c>
      <c r="P2198" s="802">
        <v>15000</v>
      </c>
      <c r="Q2198" s="921" t="s">
        <v>23687</v>
      </c>
      <c r="R2198" s="922">
        <v>12</v>
      </c>
      <c r="S2198" s="1008">
        <v>30000</v>
      </c>
    </row>
    <row r="2199" spans="1:19" s="889" customFormat="1" ht="35" customHeight="1">
      <c r="A2199" s="913" t="s">
        <v>1027</v>
      </c>
      <c r="B2199" s="887" t="s">
        <v>280</v>
      </c>
      <c r="C2199" s="887" t="s">
        <v>115</v>
      </c>
      <c r="D2199" s="887" t="s">
        <v>24298</v>
      </c>
      <c r="E2199" s="342">
        <v>2500</v>
      </c>
      <c r="F2199" s="887" t="s">
        <v>25003</v>
      </c>
      <c r="G2199" s="656" t="s">
        <v>25004</v>
      </c>
      <c r="H2199" s="886" t="s">
        <v>19729</v>
      </c>
      <c r="I2199" s="886" t="s">
        <v>23732</v>
      </c>
      <c r="J2199" s="886" t="s">
        <v>19729</v>
      </c>
      <c r="K2199" s="921">
        <v>1</v>
      </c>
      <c r="L2199" s="921">
        <v>12</v>
      </c>
      <c r="M2199" s="802">
        <v>30000</v>
      </c>
      <c r="N2199" s="921">
        <v>1</v>
      </c>
      <c r="O2199" s="922">
        <v>6</v>
      </c>
      <c r="P2199" s="802">
        <v>15000</v>
      </c>
      <c r="Q2199" s="921" t="s">
        <v>23687</v>
      </c>
      <c r="R2199" s="922">
        <v>12</v>
      </c>
      <c r="S2199" s="1008">
        <v>30000</v>
      </c>
    </row>
    <row r="2200" spans="1:19" s="889" customFormat="1" ht="35" customHeight="1">
      <c r="A2200" s="913" t="s">
        <v>1027</v>
      </c>
      <c r="B2200" s="887" t="s">
        <v>280</v>
      </c>
      <c r="C2200" s="887" t="s">
        <v>115</v>
      </c>
      <c r="D2200" s="887" t="s">
        <v>20716</v>
      </c>
      <c r="E2200" s="342">
        <v>4500</v>
      </c>
      <c r="F2200" s="887" t="s">
        <v>25005</v>
      </c>
      <c r="G2200" s="656" t="s">
        <v>25006</v>
      </c>
      <c r="H2200" s="886" t="s">
        <v>20265</v>
      </c>
      <c r="I2200" s="886" t="s">
        <v>19764</v>
      </c>
      <c r="J2200" s="886" t="s">
        <v>20348</v>
      </c>
      <c r="K2200" s="921">
        <v>1</v>
      </c>
      <c r="L2200" s="921">
        <v>12</v>
      </c>
      <c r="M2200" s="802">
        <v>54000</v>
      </c>
      <c r="N2200" s="921">
        <v>1</v>
      </c>
      <c r="O2200" s="922">
        <v>6</v>
      </c>
      <c r="P2200" s="802">
        <v>18000</v>
      </c>
      <c r="Q2200" s="921" t="s">
        <v>23687</v>
      </c>
      <c r="R2200" s="922">
        <v>12</v>
      </c>
      <c r="S2200" s="1008">
        <v>54000</v>
      </c>
    </row>
    <row r="2201" spans="1:19" s="889" customFormat="1" ht="35" customHeight="1">
      <c r="A2201" s="913" t="s">
        <v>1027</v>
      </c>
      <c r="B2201" s="887" t="s">
        <v>280</v>
      </c>
      <c r="C2201" s="887" t="s">
        <v>115</v>
      </c>
      <c r="D2201" s="887" t="s">
        <v>23688</v>
      </c>
      <c r="E2201" s="342">
        <v>1700</v>
      </c>
      <c r="F2201" s="887" t="s">
        <v>25007</v>
      </c>
      <c r="G2201" s="656" t="s">
        <v>25008</v>
      </c>
      <c r="H2201" s="886" t="s">
        <v>21000</v>
      </c>
      <c r="I2201" s="886" t="s">
        <v>23402</v>
      </c>
      <c r="J2201" s="886" t="s">
        <v>21000</v>
      </c>
      <c r="K2201" s="921">
        <v>1</v>
      </c>
      <c r="L2201" s="921" t="s">
        <v>23695</v>
      </c>
      <c r="M2201" s="802">
        <v>20400</v>
      </c>
      <c r="N2201" s="921"/>
      <c r="O2201" s="922"/>
      <c r="P2201" s="802">
        <v>0</v>
      </c>
      <c r="Q2201" s="921"/>
      <c r="R2201" s="922"/>
      <c r="S2201" s="1008">
        <v>0</v>
      </c>
    </row>
    <row r="2202" spans="1:19" s="889" customFormat="1" ht="35" customHeight="1">
      <c r="A2202" s="913" t="s">
        <v>1027</v>
      </c>
      <c r="B2202" s="887" t="s">
        <v>280</v>
      </c>
      <c r="C2202" s="887" t="s">
        <v>115</v>
      </c>
      <c r="D2202" s="887" t="s">
        <v>24093</v>
      </c>
      <c r="E2202" s="342">
        <v>1900</v>
      </c>
      <c r="F2202" s="887" t="s">
        <v>25009</v>
      </c>
      <c r="G2202" s="656" t="s">
        <v>25010</v>
      </c>
      <c r="H2202" s="886" t="s">
        <v>19708</v>
      </c>
      <c r="I2202" s="886" t="s">
        <v>19764</v>
      </c>
      <c r="J2202" s="886" t="s">
        <v>19708</v>
      </c>
      <c r="K2202" s="921">
        <v>1</v>
      </c>
      <c r="L2202" s="921" t="s">
        <v>23695</v>
      </c>
      <c r="M2202" s="802">
        <v>22800</v>
      </c>
      <c r="N2202" s="921">
        <v>1</v>
      </c>
      <c r="O2202" s="922">
        <v>6</v>
      </c>
      <c r="P2202" s="802">
        <v>11400</v>
      </c>
      <c r="Q2202" s="921" t="s">
        <v>23687</v>
      </c>
      <c r="R2202" s="922">
        <v>12</v>
      </c>
      <c r="S2202" s="1008">
        <v>22800</v>
      </c>
    </row>
    <row r="2203" spans="1:19" s="889" customFormat="1" ht="35" customHeight="1">
      <c r="A2203" s="913" t="s">
        <v>1027</v>
      </c>
      <c r="B2203" s="887" t="s">
        <v>280</v>
      </c>
      <c r="C2203" s="887" t="s">
        <v>115</v>
      </c>
      <c r="D2203" s="887" t="s">
        <v>25011</v>
      </c>
      <c r="E2203" s="342">
        <v>2700</v>
      </c>
      <c r="F2203" s="887" t="s">
        <v>25012</v>
      </c>
      <c r="G2203" s="656" t="s">
        <v>25013</v>
      </c>
      <c r="H2203" s="886" t="s">
        <v>24448</v>
      </c>
      <c r="I2203" s="886" t="s">
        <v>19773</v>
      </c>
      <c r="J2203" s="886" t="s">
        <v>19895</v>
      </c>
      <c r="K2203" s="921">
        <v>1</v>
      </c>
      <c r="L2203" s="921">
        <v>12</v>
      </c>
      <c r="M2203" s="802">
        <v>32400</v>
      </c>
      <c r="N2203" s="921">
        <v>1</v>
      </c>
      <c r="O2203" s="922">
        <v>6</v>
      </c>
      <c r="P2203" s="802">
        <v>16200</v>
      </c>
      <c r="Q2203" s="921" t="s">
        <v>23687</v>
      </c>
      <c r="R2203" s="922">
        <v>12</v>
      </c>
      <c r="S2203" s="1008">
        <v>32400</v>
      </c>
    </row>
    <row r="2204" spans="1:19" s="889" customFormat="1" ht="35" customHeight="1">
      <c r="A2204" s="913" t="s">
        <v>1027</v>
      </c>
      <c r="B2204" s="887" t="s">
        <v>280</v>
      </c>
      <c r="C2204" s="887" t="s">
        <v>115</v>
      </c>
      <c r="D2204" s="887" t="s">
        <v>23722</v>
      </c>
      <c r="E2204" s="342">
        <v>1900</v>
      </c>
      <c r="F2204" s="887" t="s">
        <v>25014</v>
      </c>
      <c r="G2204" s="656" t="s">
        <v>25015</v>
      </c>
      <c r="H2204" s="886" t="s">
        <v>23714</v>
      </c>
      <c r="I2204" s="886" t="s">
        <v>23402</v>
      </c>
      <c r="J2204" s="886" t="s">
        <v>19790</v>
      </c>
      <c r="K2204" s="921">
        <v>1</v>
      </c>
      <c r="L2204" s="921" t="s">
        <v>23695</v>
      </c>
      <c r="M2204" s="802">
        <v>22800</v>
      </c>
      <c r="N2204" s="921">
        <v>1</v>
      </c>
      <c r="O2204" s="922">
        <v>6</v>
      </c>
      <c r="P2204" s="802">
        <v>11400</v>
      </c>
      <c r="Q2204" s="921" t="s">
        <v>23687</v>
      </c>
      <c r="R2204" s="922">
        <v>12</v>
      </c>
      <c r="S2204" s="1008">
        <v>22800</v>
      </c>
    </row>
    <row r="2205" spans="1:19" s="889" customFormat="1" ht="35" customHeight="1">
      <c r="A2205" s="913" t="s">
        <v>1027</v>
      </c>
      <c r="B2205" s="887" t="s">
        <v>280</v>
      </c>
      <c r="C2205" s="887" t="s">
        <v>115</v>
      </c>
      <c r="D2205" s="887" t="s">
        <v>23818</v>
      </c>
      <c r="E2205" s="342">
        <v>1750</v>
      </c>
      <c r="F2205" s="887" t="s">
        <v>25016</v>
      </c>
      <c r="G2205" s="656" t="s">
        <v>25017</v>
      </c>
      <c r="H2205" s="886" t="s">
        <v>19709</v>
      </c>
      <c r="I2205" s="886" t="s">
        <v>19773</v>
      </c>
      <c r="J2205" s="886" t="s">
        <v>19709</v>
      </c>
      <c r="K2205" s="921">
        <v>1</v>
      </c>
      <c r="L2205" s="921" t="s">
        <v>23695</v>
      </c>
      <c r="M2205" s="802">
        <v>21000</v>
      </c>
      <c r="N2205" s="921">
        <v>1</v>
      </c>
      <c r="O2205" s="922">
        <v>6</v>
      </c>
      <c r="P2205" s="802">
        <v>10500</v>
      </c>
      <c r="Q2205" s="921" t="s">
        <v>23687</v>
      </c>
      <c r="R2205" s="922">
        <v>12</v>
      </c>
      <c r="S2205" s="1008">
        <v>21000</v>
      </c>
    </row>
    <row r="2206" spans="1:19" s="889" customFormat="1" ht="35" customHeight="1">
      <c r="A2206" s="913" t="s">
        <v>1027</v>
      </c>
      <c r="B2206" s="887" t="s">
        <v>280</v>
      </c>
      <c r="C2206" s="887" t="s">
        <v>115</v>
      </c>
      <c r="D2206" s="887" t="s">
        <v>23805</v>
      </c>
      <c r="E2206" s="342">
        <v>1600</v>
      </c>
      <c r="F2206" s="887" t="s">
        <v>25018</v>
      </c>
      <c r="G2206" s="656" t="s">
        <v>25019</v>
      </c>
      <c r="H2206" s="886" t="s">
        <v>388</v>
      </c>
      <c r="I2206" s="886" t="s">
        <v>388</v>
      </c>
      <c r="J2206" s="886" t="s">
        <v>19829</v>
      </c>
      <c r="K2206" s="921">
        <v>1</v>
      </c>
      <c r="L2206" s="921" t="s">
        <v>23695</v>
      </c>
      <c r="M2206" s="802">
        <v>19200</v>
      </c>
      <c r="N2206" s="921">
        <v>1</v>
      </c>
      <c r="O2206" s="922">
        <v>6</v>
      </c>
      <c r="P2206" s="802">
        <v>9600</v>
      </c>
      <c r="Q2206" s="921" t="s">
        <v>23687</v>
      </c>
      <c r="R2206" s="922">
        <v>12</v>
      </c>
      <c r="S2206" s="1008">
        <v>19200</v>
      </c>
    </row>
    <row r="2207" spans="1:19" s="889" customFormat="1" ht="35" customHeight="1">
      <c r="A2207" s="913" t="s">
        <v>1027</v>
      </c>
      <c r="B2207" s="887" t="s">
        <v>280</v>
      </c>
      <c r="C2207" s="887" t="s">
        <v>115</v>
      </c>
      <c r="D2207" s="887" t="s">
        <v>25020</v>
      </c>
      <c r="E2207" s="342">
        <v>3500</v>
      </c>
      <c r="F2207" s="887" t="s">
        <v>25021</v>
      </c>
      <c r="G2207" s="656" t="s">
        <v>25022</v>
      </c>
      <c r="H2207" s="886" t="s">
        <v>20265</v>
      </c>
      <c r="I2207" s="886" t="s">
        <v>23732</v>
      </c>
      <c r="J2207" s="886" t="s">
        <v>20265</v>
      </c>
      <c r="K2207" s="921">
        <v>1</v>
      </c>
      <c r="L2207" s="921">
        <v>12</v>
      </c>
      <c r="M2207" s="802">
        <v>42000</v>
      </c>
      <c r="N2207" s="921">
        <v>1</v>
      </c>
      <c r="O2207" s="922">
        <v>6</v>
      </c>
      <c r="P2207" s="802">
        <v>21000</v>
      </c>
      <c r="Q2207" s="921" t="s">
        <v>23687</v>
      </c>
      <c r="R2207" s="922">
        <v>12</v>
      </c>
      <c r="S2207" s="1008">
        <v>42000</v>
      </c>
    </row>
    <row r="2208" spans="1:19" s="889" customFormat="1" ht="35" customHeight="1">
      <c r="A2208" s="913" t="s">
        <v>1027</v>
      </c>
      <c r="B2208" s="887" t="s">
        <v>280</v>
      </c>
      <c r="C2208" s="887" t="s">
        <v>115</v>
      </c>
      <c r="D2208" s="887" t="s">
        <v>25023</v>
      </c>
      <c r="E2208" s="342">
        <v>4400</v>
      </c>
      <c r="F2208" s="887" t="s">
        <v>25024</v>
      </c>
      <c r="G2208" s="656" t="s">
        <v>25025</v>
      </c>
      <c r="H2208" s="886" t="s">
        <v>23842</v>
      </c>
      <c r="I2208" s="886" t="s">
        <v>19773</v>
      </c>
      <c r="J2208" s="886" t="s">
        <v>24665</v>
      </c>
      <c r="K2208" s="921">
        <v>1</v>
      </c>
      <c r="L2208" s="921">
        <v>12</v>
      </c>
      <c r="M2208" s="802">
        <v>52800</v>
      </c>
      <c r="N2208" s="921">
        <v>1</v>
      </c>
      <c r="O2208" s="922">
        <v>6</v>
      </c>
      <c r="P2208" s="802">
        <v>26400</v>
      </c>
      <c r="Q2208" s="921" t="s">
        <v>23687</v>
      </c>
      <c r="R2208" s="922">
        <v>12</v>
      </c>
      <c r="S2208" s="1008">
        <v>52800</v>
      </c>
    </row>
    <row r="2209" spans="1:19" s="889" customFormat="1" ht="35" customHeight="1">
      <c r="A2209" s="913" t="s">
        <v>1027</v>
      </c>
      <c r="B2209" s="887" t="s">
        <v>280</v>
      </c>
      <c r="C2209" s="887" t="s">
        <v>115</v>
      </c>
      <c r="D2209" s="887" t="s">
        <v>23699</v>
      </c>
      <c r="E2209" s="342">
        <v>1700</v>
      </c>
      <c r="F2209" s="887" t="s">
        <v>25026</v>
      </c>
      <c r="G2209" s="656" t="s">
        <v>25027</v>
      </c>
      <c r="H2209" s="886" t="s">
        <v>19729</v>
      </c>
      <c r="I2209" s="886" t="s">
        <v>19764</v>
      </c>
      <c r="J2209" s="886" t="s">
        <v>19729</v>
      </c>
      <c r="K2209" s="921">
        <v>1</v>
      </c>
      <c r="L2209" s="921" t="s">
        <v>23695</v>
      </c>
      <c r="M2209" s="802">
        <v>20400</v>
      </c>
      <c r="N2209" s="921">
        <v>1</v>
      </c>
      <c r="O2209" s="922">
        <v>6</v>
      </c>
      <c r="P2209" s="802">
        <v>10200</v>
      </c>
      <c r="Q2209" s="921" t="s">
        <v>23687</v>
      </c>
      <c r="R2209" s="922">
        <v>12</v>
      </c>
      <c r="S2209" s="1008">
        <v>20400</v>
      </c>
    </row>
    <row r="2210" spans="1:19" s="889" customFormat="1" ht="35" customHeight="1">
      <c r="A2210" s="913" t="s">
        <v>1027</v>
      </c>
      <c r="B2210" s="887" t="s">
        <v>280</v>
      </c>
      <c r="C2210" s="887" t="s">
        <v>115</v>
      </c>
      <c r="D2210" s="887" t="s">
        <v>25028</v>
      </c>
      <c r="E2210" s="342">
        <v>2900</v>
      </c>
      <c r="F2210" s="887" t="s">
        <v>25029</v>
      </c>
      <c r="G2210" s="656" t="s">
        <v>25030</v>
      </c>
      <c r="H2210" s="886" t="s">
        <v>19729</v>
      </c>
      <c r="I2210" s="886" t="s">
        <v>19773</v>
      </c>
      <c r="J2210" s="886" t="s">
        <v>19729</v>
      </c>
      <c r="K2210" s="921">
        <v>1</v>
      </c>
      <c r="L2210" s="921">
        <v>12</v>
      </c>
      <c r="M2210" s="802">
        <v>34800</v>
      </c>
      <c r="N2210" s="921">
        <v>1</v>
      </c>
      <c r="O2210" s="922">
        <v>6</v>
      </c>
      <c r="P2210" s="802">
        <v>17400</v>
      </c>
      <c r="Q2210" s="921" t="s">
        <v>23687</v>
      </c>
      <c r="R2210" s="922">
        <v>12</v>
      </c>
      <c r="S2210" s="1008">
        <v>34800</v>
      </c>
    </row>
    <row r="2211" spans="1:19" s="889" customFormat="1" ht="35" customHeight="1">
      <c r="A2211" s="913" t="s">
        <v>1027</v>
      </c>
      <c r="B2211" s="887" t="s">
        <v>280</v>
      </c>
      <c r="C2211" s="887" t="s">
        <v>115</v>
      </c>
      <c r="D2211" s="887" t="s">
        <v>23880</v>
      </c>
      <c r="E2211" s="342">
        <v>1600</v>
      </c>
      <c r="F2211" s="887" t="s">
        <v>25031</v>
      </c>
      <c r="G2211" s="656" t="s">
        <v>25032</v>
      </c>
      <c r="H2211" s="886" t="s">
        <v>19708</v>
      </c>
      <c r="I2211" s="886" t="s">
        <v>19773</v>
      </c>
      <c r="J2211" s="886" t="s">
        <v>19708</v>
      </c>
      <c r="K2211" s="921">
        <v>1</v>
      </c>
      <c r="L2211" s="921" t="s">
        <v>23695</v>
      </c>
      <c r="M2211" s="802">
        <v>14133.33</v>
      </c>
      <c r="N2211" s="921">
        <v>1</v>
      </c>
      <c r="O2211" s="922">
        <v>6</v>
      </c>
      <c r="P2211" s="802">
        <v>9600</v>
      </c>
      <c r="Q2211" s="921" t="s">
        <v>23687</v>
      </c>
      <c r="R2211" s="922">
        <v>12</v>
      </c>
      <c r="S2211" s="1008">
        <v>19200</v>
      </c>
    </row>
    <row r="2212" spans="1:19" s="889" customFormat="1" ht="35" customHeight="1">
      <c r="A2212" s="913" t="s">
        <v>1027</v>
      </c>
      <c r="B2212" s="887" t="s">
        <v>280</v>
      </c>
      <c r="C2212" s="887" t="s">
        <v>115</v>
      </c>
      <c r="D2212" s="887" t="s">
        <v>23818</v>
      </c>
      <c r="E2212" s="342">
        <v>1750</v>
      </c>
      <c r="F2212" s="887" t="s">
        <v>25033</v>
      </c>
      <c r="G2212" s="656" t="s">
        <v>25034</v>
      </c>
      <c r="H2212" s="886" t="s">
        <v>20265</v>
      </c>
      <c r="I2212" s="886" t="s">
        <v>23402</v>
      </c>
      <c r="J2212" s="886" t="s">
        <v>24424</v>
      </c>
      <c r="K2212" s="921">
        <v>1</v>
      </c>
      <c r="L2212" s="921" t="s">
        <v>23695</v>
      </c>
      <c r="M2212" s="802">
        <v>21000</v>
      </c>
      <c r="N2212" s="921">
        <v>1</v>
      </c>
      <c r="O2212" s="922">
        <v>6</v>
      </c>
      <c r="P2212" s="802">
        <v>10500</v>
      </c>
      <c r="Q2212" s="921" t="s">
        <v>23687</v>
      </c>
      <c r="R2212" s="922">
        <v>12</v>
      </c>
      <c r="S2212" s="1008">
        <v>21000</v>
      </c>
    </row>
    <row r="2213" spans="1:19" s="889" customFormat="1" ht="35" customHeight="1">
      <c r="A2213" s="913" t="s">
        <v>1027</v>
      </c>
      <c r="B2213" s="887" t="s">
        <v>280</v>
      </c>
      <c r="C2213" s="887" t="s">
        <v>115</v>
      </c>
      <c r="D2213" s="887" t="s">
        <v>24110</v>
      </c>
      <c r="E2213" s="342">
        <v>2500</v>
      </c>
      <c r="F2213" s="887" t="s">
        <v>25035</v>
      </c>
      <c r="G2213" s="656" t="s">
        <v>25036</v>
      </c>
      <c r="H2213" s="886" t="s">
        <v>20415</v>
      </c>
      <c r="I2213" s="886" t="s">
        <v>23402</v>
      </c>
      <c r="J2213" s="886" t="s">
        <v>19931</v>
      </c>
      <c r="K2213" s="921">
        <v>1</v>
      </c>
      <c r="L2213" s="921">
        <v>12</v>
      </c>
      <c r="M2213" s="802">
        <v>30000</v>
      </c>
      <c r="N2213" s="921">
        <v>1</v>
      </c>
      <c r="O2213" s="922">
        <v>6</v>
      </c>
      <c r="P2213" s="802">
        <v>15000</v>
      </c>
      <c r="Q2213" s="921" t="s">
        <v>23687</v>
      </c>
      <c r="R2213" s="922">
        <v>12</v>
      </c>
      <c r="S2213" s="1008">
        <v>30000</v>
      </c>
    </row>
    <row r="2214" spans="1:19" s="889" customFormat="1" ht="35" customHeight="1">
      <c r="A2214" s="913" t="s">
        <v>1027</v>
      </c>
      <c r="B2214" s="887" t="s">
        <v>280</v>
      </c>
      <c r="C2214" s="887" t="s">
        <v>115</v>
      </c>
      <c r="D2214" s="887" t="s">
        <v>24084</v>
      </c>
      <c r="E2214" s="342">
        <v>1850</v>
      </c>
      <c r="F2214" s="887" t="s">
        <v>25037</v>
      </c>
      <c r="G2214" s="656" t="s">
        <v>25038</v>
      </c>
      <c r="H2214" s="886" t="s">
        <v>19896</v>
      </c>
      <c r="I2214" s="886" t="s">
        <v>19773</v>
      </c>
      <c r="J2214" s="886" t="s">
        <v>19895</v>
      </c>
      <c r="K2214" s="921">
        <v>1</v>
      </c>
      <c r="L2214" s="921" t="s">
        <v>23695</v>
      </c>
      <c r="M2214" s="802">
        <v>22200</v>
      </c>
      <c r="N2214" s="921">
        <v>1</v>
      </c>
      <c r="O2214" s="922">
        <v>6</v>
      </c>
      <c r="P2214" s="802">
        <v>11100</v>
      </c>
      <c r="Q2214" s="921" t="s">
        <v>23687</v>
      </c>
      <c r="R2214" s="922">
        <v>12</v>
      </c>
      <c r="S2214" s="1008">
        <v>22200</v>
      </c>
    </row>
    <row r="2215" spans="1:19" s="889" customFormat="1" ht="35" customHeight="1">
      <c r="A2215" s="913" t="s">
        <v>1027</v>
      </c>
      <c r="B2215" s="887" t="s">
        <v>280</v>
      </c>
      <c r="C2215" s="887" t="s">
        <v>115</v>
      </c>
      <c r="D2215" s="887" t="s">
        <v>25039</v>
      </c>
      <c r="E2215" s="342">
        <v>3000</v>
      </c>
      <c r="F2215" s="887" t="s">
        <v>25040</v>
      </c>
      <c r="G2215" s="656" t="s">
        <v>25041</v>
      </c>
      <c r="H2215" s="886" t="s">
        <v>23714</v>
      </c>
      <c r="I2215" s="886" t="s">
        <v>19764</v>
      </c>
      <c r="J2215" s="886" t="s">
        <v>19790</v>
      </c>
      <c r="K2215" s="921">
        <v>1</v>
      </c>
      <c r="L2215" s="921">
        <v>12</v>
      </c>
      <c r="M2215" s="802">
        <v>36000</v>
      </c>
      <c r="N2215" s="921">
        <v>1</v>
      </c>
      <c r="O2215" s="922">
        <v>6</v>
      </c>
      <c r="P2215" s="802">
        <v>18000</v>
      </c>
      <c r="Q2215" s="921" t="s">
        <v>23687</v>
      </c>
      <c r="R2215" s="922">
        <v>12</v>
      </c>
      <c r="S2215" s="1008">
        <v>36000</v>
      </c>
    </row>
    <row r="2216" spans="1:19" s="889" customFormat="1" ht="35" customHeight="1">
      <c r="A2216" s="913" t="s">
        <v>1027</v>
      </c>
      <c r="B2216" s="887" t="s">
        <v>280</v>
      </c>
      <c r="C2216" s="887" t="s">
        <v>115</v>
      </c>
      <c r="D2216" s="887" t="s">
        <v>23889</v>
      </c>
      <c r="E2216" s="342">
        <v>1900</v>
      </c>
      <c r="F2216" s="887" t="s">
        <v>25042</v>
      </c>
      <c r="G2216" s="656" t="s">
        <v>25043</v>
      </c>
      <c r="H2216" s="886" t="s">
        <v>19729</v>
      </c>
      <c r="I2216" s="886" t="s">
        <v>19773</v>
      </c>
      <c r="J2216" s="886" t="s">
        <v>19729</v>
      </c>
      <c r="K2216" s="921">
        <v>1</v>
      </c>
      <c r="L2216" s="921" t="s">
        <v>23695</v>
      </c>
      <c r="M2216" s="802">
        <v>22800</v>
      </c>
      <c r="N2216" s="921">
        <v>1</v>
      </c>
      <c r="O2216" s="922">
        <v>6</v>
      </c>
      <c r="P2216" s="802">
        <v>11400</v>
      </c>
      <c r="Q2216" s="921" t="s">
        <v>23687</v>
      </c>
      <c r="R2216" s="922">
        <v>12</v>
      </c>
      <c r="S2216" s="1008">
        <v>22800</v>
      </c>
    </row>
    <row r="2217" spans="1:19" s="889" customFormat="1" ht="35" customHeight="1">
      <c r="A2217" s="913" t="s">
        <v>1027</v>
      </c>
      <c r="B2217" s="887" t="s">
        <v>280</v>
      </c>
      <c r="C2217" s="887" t="s">
        <v>115</v>
      </c>
      <c r="D2217" s="887" t="s">
        <v>23699</v>
      </c>
      <c r="E2217" s="342">
        <v>1700</v>
      </c>
      <c r="F2217" s="887" t="s">
        <v>25044</v>
      </c>
      <c r="G2217" s="656" t="s">
        <v>25045</v>
      </c>
      <c r="H2217" s="886" t="s">
        <v>19895</v>
      </c>
      <c r="I2217" s="886" t="s">
        <v>19773</v>
      </c>
      <c r="J2217" s="886" t="s">
        <v>19895</v>
      </c>
      <c r="K2217" s="921">
        <v>1</v>
      </c>
      <c r="L2217" s="921" t="s">
        <v>23695</v>
      </c>
      <c r="M2217" s="802">
        <v>16263.33</v>
      </c>
      <c r="N2217" s="921">
        <v>1</v>
      </c>
      <c r="O2217" s="922">
        <v>4</v>
      </c>
      <c r="P2217" s="802">
        <v>6800</v>
      </c>
      <c r="Q2217" s="921"/>
      <c r="R2217" s="922"/>
      <c r="S2217" s="1008">
        <v>0</v>
      </c>
    </row>
    <row r="2218" spans="1:19" s="889" customFormat="1" ht="35" customHeight="1">
      <c r="A2218" s="913" t="s">
        <v>1027</v>
      </c>
      <c r="B2218" s="887" t="s">
        <v>280</v>
      </c>
      <c r="C2218" s="887" t="s">
        <v>115</v>
      </c>
      <c r="D2218" s="887" t="s">
        <v>24139</v>
      </c>
      <c r="E2218" s="342">
        <v>1500</v>
      </c>
      <c r="F2218" s="887" t="s">
        <v>25046</v>
      </c>
      <c r="G2218" s="656" t="s">
        <v>25047</v>
      </c>
      <c r="H2218" s="886" t="s">
        <v>388</v>
      </c>
      <c r="I2218" s="886" t="s">
        <v>388</v>
      </c>
      <c r="J2218" s="886" t="s">
        <v>19829</v>
      </c>
      <c r="K2218" s="921">
        <v>1</v>
      </c>
      <c r="L2218" s="921" t="s">
        <v>23695</v>
      </c>
      <c r="M2218" s="802">
        <v>18000</v>
      </c>
      <c r="N2218" s="921">
        <v>1</v>
      </c>
      <c r="O2218" s="922">
        <v>6</v>
      </c>
      <c r="P2218" s="802">
        <v>9000</v>
      </c>
      <c r="Q2218" s="921" t="s">
        <v>23687</v>
      </c>
      <c r="R2218" s="922">
        <v>12</v>
      </c>
      <c r="S2218" s="1008">
        <v>18000</v>
      </c>
    </row>
    <row r="2219" spans="1:19" s="889" customFormat="1" ht="35" customHeight="1">
      <c r="A2219" s="913" t="s">
        <v>1027</v>
      </c>
      <c r="B2219" s="887" t="s">
        <v>280</v>
      </c>
      <c r="C2219" s="887" t="s">
        <v>115</v>
      </c>
      <c r="D2219" s="887" t="s">
        <v>23722</v>
      </c>
      <c r="E2219" s="342">
        <v>1900</v>
      </c>
      <c r="F2219" s="887" t="s">
        <v>25048</v>
      </c>
      <c r="G2219" s="656" t="s">
        <v>25049</v>
      </c>
      <c r="H2219" s="886" t="s">
        <v>19708</v>
      </c>
      <c r="I2219" s="886" t="s">
        <v>23732</v>
      </c>
      <c r="J2219" s="886" t="s">
        <v>19708</v>
      </c>
      <c r="K2219" s="921">
        <v>1</v>
      </c>
      <c r="L2219" s="921" t="s">
        <v>23695</v>
      </c>
      <c r="M2219" s="802">
        <v>22800</v>
      </c>
      <c r="N2219" s="921">
        <v>1</v>
      </c>
      <c r="O2219" s="922">
        <v>6</v>
      </c>
      <c r="P2219" s="802">
        <v>11400</v>
      </c>
      <c r="Q2219" s="921" t="s">
        <v>23687</v>
      </c>
      <c r="R2219" s="922">
        <v>12</v>
      </c>
      <c r="S2219" s="1008">
        <v>22800</v>
      </c>
    </row>
    <row r="2220" spans="1:19" s="889" customFormat="1" ht="35" customHeight="1">
      <c r="A2220" s="913" t="s">
        <v>1027</v>
      </c>
      <c r="B2220" s="887" t="s">
        <v>280</v>
      </c>
      <c r="C2220" s="887" t="s">
        <v>115</v>
      </c>
      <c r="D2220" s="887" t="s">
        <v>23889</v>
      </c>
      <c r="E2220" s="342">
        <v>1900</v>
      </c>
      <c r="F2220" s="887" t="s">
        <v>25050</v>
      </c>
      <c r="G2220" s="656" t="s">
        <v>25051</v>
      </c>
      <c r="H2220" s="886" t="s">
        <v>19729</v>
      </c>
      <c r="I2220" s="886" t="s">
        <v>19773</v>
      </c>
      <c r="J2220" s="886" t="s">
        <v>19729</v>
      </c>
      <c r="K2220" s="921">
        <v>1</v>
      </c>
      <c r="L2220" s="921" t="s">
        <v>23695</v>
      </c>
      <c r="M2220" s="802">
        <v>22800</v>
      </c>
      <c r="N2220" s="921">
        <v>1</v>
      </c>
      <c r="O2220" s="922">
        <v>6</v>
      </c>
      <c r="P2220" s="802">
        <v>11400</v>
      </c>
      <c r="Q2220" s="921" t="s">
        <v>23687</v>
      </c>
      <c r="R2220" s="922">
        <v>12</v>
      </c>
      <c r="S2220" s="1008">
        <v>22800</v>
      </c>
    </row>
    <row r="2221" spans="1:19" s="889" customFormat="1" ht="35" customHeight="1">
      <c r="A2221" s="913" t="s">
        <v>1027</v>
      </c>
      <c r="B2221" s="887" t="s">
        <v>280</v>
      </c>
      <c r="C2221" s="887" t="s">
        <v>115</v>
      </c>
      <c r="D2221" s="887" t="s">
        <v>25052</v>
      </c>
      <c r="E2221" s="342">
        <v>2900</v>
      </c>
      <c r="F2221" s="887" t="s">
        <v>25053</v>
      </c>
      <c r="G2221" s="656" t="s">
        <v>25054</v>
      </c>
      <c r="H2221" s="886" t="s">
        <v>19895</v>
      </c>
      <c r="I2221" s="886" t="s">
        <v>19773</v>
      </c>
      <c r="J2221" s="886" t="s">
        <v>19895</v>
      </c>
      <c r="K2221" s="921">
        <v>1</v>
      </c>
      <c r="L2221" s="921">
        <v>12</v>
      </c>
      <c r="M2221" s="802">
        <v>34800</v>
      </c>
      <c r="N2221" s="921">
        <v>1</v>
      </c>
      <c r="O2221" s="922">
        <v>6</v>
      </c>
      <c r="P2221" s="802">
        <v>17400</v>
      </c>
      <c r="Q2221" s="921" t="s">
        <v>23687</v>
      </c>
      <c r="R2221" s="922">
        <v>12</v>
      </c>
      <c r="S2221" s="1008">
        <v>34800</v>
      </c>
    </row>
    <row r="2222" spans="1:19" s="889" customFormat="1" ht="35" customHeight="1">
      <c r="A2222" s="913" t="s">
        <v>1027</v>
      </c>
      <c r="B2222" s="887" t="s">
        <v>280</v>
      </c>
      <c r="C2222" s="887" t="s">
        <v>115</v>
      </c>
      <c r="D2222" s="887" t="s">
        <v>25055</v>
      </c>
      <c r="E2222" s="342">
        <v>2700</v>
      </c>
      <c r="F2222" s="887" t="s">
        <v>25056</v>
      </c>
      <c r="G2222" s="656" t="s">
        <v>25057</v>
      </c>
      <c r="H2222" s="886" t="s">
        <v>19729</v>
      </c>
      <c r="I2222" s="886" t="s">
        <v>19764</v>
      </c>
      <c r="J2222" s="886" t="s">
        <v>19729</v>
      </c>
      <c r="K2222" s="921">
        <v>1</v>
      </c>
      <c r="L2222" s="921">
        <v>12</v>
      </c>
      <c r="M2222" s="802">
        <v>32400</v>
      </c>
      <c r="N2222" s="921">
        <v>1</v>
      </c>
      <c r="O2222" s="922">
        <v>6</v>
      </c>
      <c r="P2222" s="802">
        <v>16200</v>
      </c>
      <c r="Q2222" s="921" t="s">
        <v>23687</v>
      </c>
      <c r="R2222" s="922">
        <v>12</v>
      </c>
      <c r="S2222" s="1008">
        <v>32400</v>
      </c>
    </row>
    <row r="2223" spans="1:19" s="889" customFormat="1" ht="35" customHeight="1">
      <c r="A2223" s="913" t="s">
        <v>1027</v>
      </c>
      <c r="B2223" s="887" t="s">
        <v>280</v>
      </c>
      <c r="C2223" s="887" t="s">
        <v>115</v>
      </c>
      <c r="D2223" s="887" t="s">
        <v>24139</v>
      </c>
      <c r="E2223" s="342">
        <v>1500</v>
      </c>
      <c r="F2223" s="887" t="s">
        <v>25058</v>
      </c>
      <c r="G2223" s="656" t="s">
        <v>25059</v>
      </c>
      <c r="H2223" s="886" t="s">
        <v>388</v>
      </c>
      <c r="I2223" s="886" t="s">
        <v>388</v>
      </c>
      <c r="J2223" s="886" t="s">
        <v>19829</v>
      </c>
      <c r="K2223" s="921">
        <v>1</v>
      </c>
      <c r="L2223" s="921" t="s">
        <v>23695</v>
      </c>
      <c r="M2223" s="802">
        <v>18000</v>
      </c>
      <c r="N2223" s="921">
        <v>1</v>
      </c>
      <c r="O2223" s="922">
        <v>6</v>
      </c>
      <c r="P2223" s="802">
        <v>9000</v>
      </c>
      <c r="Q2223" s="921" t="s">
        <v>23687</v>
      </c>
      <c r="R2223" s="922">
        <v>12</v>
      </c>
      <c r="S2223" s="1008">
        <v>18000</v>
      </c>
    </row>
    <row r="2224" spans="1:19" s="889" customFormat="1" ht="35" customHeight="1">
      <c r="A2224" s="913" t="s">
        <v>1027</v>
      </c>
      <c r="B2224" s="887" t="s">
        <v>280</v>
      </c>
      <c r="C2224" s="887" t="s">
        <v>115</v>
      </c>
      <c r="D2224" s="887" t="s">
        <v>23699</v>
      </c>
      <c r="E2224" s="342">
        <v>1700</v>
      </c>
      <c r="F2224" s="887" t="s">
        <v>25060</v>
      </c>
      <c r="G2224" s="656" t="s">
        <v>25061</v>
      </c>
      <c r="H2224" s="886" t="s">
        <v>23609</v>
      </c>
      <c r="I2224" s="886" t="s">
        <v>23405</v>
      </c>
      <c r="J2224" s="886" t="s">
        <v>19713</v>
      </c>
      <c r="K2224" s="921">
        <v>1</v>
      </c>
      <c r="L2224" s="921" t="s">
        <v>23695</v>
      </c>
      <c r="M2224" s="802">
        <v>20400</v>
      </c>
      <c r="N2224" s="921">
        <v>1</v>
      </c>
      <c r="O2224" s="922">
        <v>6</v>
      </c>
      <c r="P2224" s="802">
        <v>10200</v>
      </c>
      <c r="Q2224" s="921" t="s">
        <v>23687</v>
      </c>
      <c r="R2224" s="922">
        <v>12</v>
      </c>
      <c r="S2224" s="1008">
        <v>22800</v>
      </c>
    </row>
    <row r="2225" spans="1:19" s="889" customFormat="1" ht="35" customHeight="1">
      <c r="A2225" s="913" t="s">
        <v>1027</v>
      </c>
      <c r="B2225" s="887" t="s">
        <v>280</v>
      </c>
      <c r="C2225" s="887" t="s">
        <v>115</v>
      </c>
      <c r="D2225" s="887" t="s">
        <v>23889</v>
      </c>
      <c r="E2225" s="342">
        <v>1900</v>
      </c>
      <c r="F2225" s="887" t="s">
        <v>25060</v>
      </c>
      <c r="G2225" s="656" t="s">
        <v>25061</v>
      </c>
      <c r="H2225" s="886" t="s">
        <v>19713</v>
      </c>
      <c r="I2225" s="886" t="s">
        <v>25062</v>
      </c>
      <c r="J2225" s="886" t="s">
        <v>19713</v>
      </c>
      <c r="K2225" s="921"/>
      <c r="L2225" s="921"/>
      <c r="M2225" s="802">
        <v>0</v>
      </c>
      <c r="N2225" s="921"/>
      <c r="O2225" s="922"/>
      <c r="P2225" s="802">
        <v>0</v>
      </c>
      <c r="Q2225" s="921"/>
      <c r="R2225" s="922"/>
      <c r="S2225" s="1008">
        <v>0</v>
      </c>
    </row>
    <row r="2226" spans="1:19" s="889" customFormat="1" ht="35" customHeight="1">
      <c r="A2226" s="913" t="s">
        <v>1027</v>
      </c>
      <c r="B2226" s="887" t="s">
        <v>280</v>
      </c>
      <c r="C2226" s="887" t="s">
        <v>115</v>
      </c>
      <c r="D2226" s="887" t="s">
        <v>23692</v>
      </c>
      <c r="E2226" s="342">
        <v>1600</v>
      </c>
      <c r="F2226" s="887" t="s">
        <v>25063</v>
      </c>
      <c r="G2226" s="656" t="s">
        <v>25064</v>
      </c>
      <c r="H2226" s="886" t="s">
        <v>19895</v>
      </c>
      <c r="I2226" s="886" t="s">
        <v>23787</v>
      </c>
      <c r="J2226" s="886" t="s">
        <v>19895</v>
      </c>
      <c r="K2226" s="921">
        <v>1</v>
      </c>
      <c r="L2226" s="921" t="s">
        <v>23695</v>
      </c>
      <c r="M2226" s="802">
        <v>19200</v>
      </c>
      <c r="N2226" s="921">
        <v>1</v>
      </c>
      <c r="O2226" s="922">
        <v>6</v>
      </c>
      <c r="P2226" s="802">
        <v>9600</v>
      </c>
      <c r="Q2226" s="921" t="s">
        <v>23687</v>
      </c>
      <c r="R2226" s="922">
        <v>12</v>
      </c>
      <c r="S2226" s="1008">
        <v>19200</v>
      </c>
    </row>
    <row r="2227" spans="1:19" s="889" customFormat="1" ht="35" customHeight="1">
      <c r="A2227" s="913" t="s">
        <v>1027</v>
      </c>
      <c r="B2227" s="887" t="s">
        <v>280</v>
      </c>
      <c r="C2227" s="887" t="s">
        <v>115</v>
      </c>
      <c r="D2227" s="887" t="s">
        <v>23699</v>
      </c>
      <c r="E2227" s="342">
        <v>1700</v>
      </c>
      <c r="F2227" s="887" t="s">
        <v>25065</v>
      </c>
      <c r="G2227" s="656" t="s">
        <v>25066</v>
      </c>
      <c r="H2227" s="886" t="s">
        <v>19708</v>
      </c>
      <c r="I2227" s="886" t="s">
        <v>23386</v>
      </c>
      <c r="J2227" s="886" t="s">
        <v>19708</v>
      </c>
      <c r="K2227" s="921">
        <v>1</v>
      </c>
      <c r="L2227" s="921" t="s">
        <v>23695</v>
      </c>
      <c r="M2227" s="802">
        <v>20400</v>
      </c>
      <c r="N2227" s="921">
        <v>1</v>
      </c>
      <c r="O2227" s="922">
        <v>6</v>
      </c>
      <c r="P2227" s="802">
        <v>10200</v>
      </c>
      <c r="Q2227" s="921" t="s">
        <v>23687</v>
      </c>
      <c r="R2227" s="922">
        <v>12</v>
      </c>
      <c r="S2227" s="1008">
        <v>20400</v>
      </c>
    </row>
    <row r="2228" spans="1:19" s="889" customFormat="1" ht="35" customHeight="1">
      <c r="A2228" s="913" t="s">
        <v>1027</v>
      </c>
      <c r="B2228" s="887" t="s">
        <v>280</v>
      </c>
      <c r="C2228" s="887" t="s">
        <v>115</v>
      </c>
      <c r="D2228" s="887" t="s">
        <v>23957</v>
      </c>
      <c r="E2228" s="342">
        <v>2450</v>
      </c>
      <c r="F2228" s="887" t="s">
        <v>25067</v>
      </c>
      <c r="G2228" s="656" t="s">
        <v>25068</v>
      </c>
      <c r="H2228" s="886" t="s">
        <v>19729</v>
      </c>
      <c r="I2228" s="886" t="s">
        <v>23405</v>
      </c>
      <c r="J2228" s="886" t="s">
        <v>19729</v>
      </c>
      <c r="K2228" s="921">
        <v>1</v>
      </c>
      <c r="L2228" s="921">
        <v>11</v>
      </c>
      <c r="M2228" s="802">
        <v>22785</v>
      </c>
      <c r="N2228" s="921"/>
      <c r="O2228" s="922"/>
      <c r="P2228" s="802">
        <v>0</v>
      </c>
      <c r="Q2228" s="921"/>
      <c r="R2228" s="922"/>
      <c r="S2228" s="1008">
        <v>0</v>
      </c>
    </row>
    <row r="2229" spans="1:19" s="889" customFormat="1" ht="35" customHeight="1">
      <c r="A2229" s="913" t="s">
        <v>1027</v>
      </c>
      <c r="B2229" s="887" t="s">
        <v>280</v>
      </c>
      <c r="C2229" s="887" t="s">
        <v>115</v>
      </c>
      <c r="D2229" s="887" t="s">
        <v>23699</v>
      </c>
      <c r="E2229" s="342">
        <v>1700</v>
      </c>
      <c r="F2229" s="887" t="s">
        <v>25069</v>
      </c>
      <c r="G2229" s="656" t="s">
        <v>25070</v>
      </c>
      <c r="H2229" s="886" t="s">
        <v>23852</v>
      </c>
      <c r="I2229" s="886" t="s">
        <v>19773</v>
      </c>
      <c r="J2229" s="886" t="s">
        <v>25071</v>
      </c>
      <c r="K2229" s="921">
        <v>1</v>
      </c>
      <c r="L2229" s="921" t="s">
        <v>23695</v>
      </c>
      <c r="M2229" s="802">
        <v>20400</v>
      </c>
      <c r="N2229" s="921">
        <v>1</v>
      </c>
      <c r="O2229" s="922">
        <v>6</v>
      </c>
      <c r="P2229" s="802">
        <v>10200</v>
      </c>
      <c r="Q2229" s="921" t="s">
        <v>23687</v>
      </c>
      <c r="R2229" s="922">
        <v>12</v>
      </c>
      <c r="S2229" s="1008">
        <v>20400</v>
      </c>
    </row>
    <row r="2230" spans="1:19" s="889" customFormat="1" ht="35" customHeight="1">
      <c r="A2230" s="913" t="s">
        <v>1027</v>
      </c>
      <c r="B2230" s="887" t="s">
        <v>280</v>
      </c>
      <c r="C2230" s="887" t="s">
        <v>115</v>
      </c>
      <c r="D2230" s="887" t="s">
        <v>23715</v>
      </c>
      <c r="E2230" s="342">
        <v>1900</v>
      </c>
      <c r="F2230" s="887" t="s">
        <v>25072</v>
      </c>
      <c r="G2230" s="656" t="s">
        <v>25073</v>
      </c>
      <c r="H2230" s="886" t="s">
        <v>20040</v>
      </c>
      <c r="I2230" s="886" t="s">
        <v>19764</v>
      </c>
      <c r="J2230" s="886" t="s">
        <v>20040</v>
      </c>
      <c r="K2230" s="921">
        <v>1</v>
      </c>
      <c r="L2230" s="921" t="s">
        <v>23695</v>
      </c>
      <c r="M2230" s="802">
        <v>22610</v>
      </c>
      <c r="N2230" s="921">
        <v>1</v>
      </c>
      <c r="O2230" s="922">
        <v>6</v>
      </c>
      <c r="P2230" s="802">
        <v>11400</v>
      </c>
      <c r="Q2230" s="921" t="s">
        <v>23687</v>
      </c>
      <c r="R2230" s="922">
        <v>12</v>
      </c>
      <c r="S2230" s="1008">
        <v>22800</v>
      </c>
    </row>
    <row r="2231" spans="1:19" s="889" customFormat="1" ht="35" customHeight="1">
      <c r="A2231" s="913" t="s">
        <v>1027</v>
      </c>
      <c r="B2231" s="887" t="s">
        <v>280</v>
      </c>
      <c r="C2231" s="887" t="s">
        <v>115</v>
      </c>
      <c r="D2231" s="887" t="s">
        <v>24093</v>
      </c>
      <c r="E2231" s="342">
        <v>1900</v>
      </c>
      <c r="F2231" s="887" t="s">
        <v>25074</v>
      </c>
      <c r="G2231" s="656" t="s">
        <v>25075</v>
      </c>
      <c r="H2231" s="886" t="s">
        <v>23828</v>
      </c>
      <c r="I2231" s="886" t="s">
        <v>23732</v>
      </c>
      <c r="J2231" s="886" t="s">
        <v>23828</v>
      </c>
      <c r="K2231" s="921">
        <v>1</v>
      </c>
      <c r="L2231" s="921" t="s">
        <v>23695</v>
      </c>
      <c r="M2231" s="802">
        <v>22800</v>
      </c>
      <c r="N2231" s="921">
        <v>1</v>
      </c>
      <c r="O2231" s="922">
        <v>6</v>
      </c>
      <c r="P2231" s="802">
        <v>11400</v>
      </c>
      <c r="Q2231" s="921" t="s">
        <v>23687</v>
      </c>
      <c r="R2231" s="922">
        <v>12</v>
      </c>
      <c r="S2231" s="1008">
        <v>22800</v>
      </c>
    </row>
    <row r="2232" spans="1:19" s="889" customFormat="1" ht="35" customHeight="1">
      <c r="A2232" s="913" t="s">
        <v>1027</v>
      </c>
      <c r="B2232" s="887" t="s">
        <v>280</v>
      </c>
      <c r="C2232" s="887" t="s">
        <v>115</v>
      </c>
      <c r="D2232" s="887" t="s">
        <v>23889</v>
      </c>
      <c r="E2232" s="342">
        <v>1900</v>
      </c>
      <c r="F2232" s="887" t="s">
        <v>25076</v>
      </c>
      <c r="G2232" s="656" t="s">
        <v>25077</v>
      </c>
      <c r="H2232" s="886" t="s">
        <v>19708</v>
      </c>
      <c r="I2232" s="886" t="s">
        <v>19764</v>
      </c>
      <c r="J2232" s="886" t="s">
        <v>24690</v>
      </c>
      <c r="K2232" s="921">
        <v>1</v>
      </c>
      <c r="L2232" s="921" t="s">
        <v>23695</v>
      </c>
      <c r="M2232" s="802">
        <v>22800</v>
      </c>
      <c r="N2232" s="921">
        <v>1</v>
      </c>
      <c r="O2232" s="922">
        <v>6</v>
      </c>
      <c r="P2232" s="802">
        <v>11400</v>
      </c>
      <c r="Q2232" s="921" t="s">
        <v>23687</v>
      </c>
      <c r="R2232" s="922">
        <v>12</v>
      </c>
      <c r="S2232" s="1008">
        <v>22800</v>
      </c>
    </row>
    <row r="2233" spans="1:19" s="889" customFormat="1" ht="35" customHeight="1">
      <c r="A2233" s="913" t="s">
        <v>1027</v>
      </c>
      <c r="B2233" s="887" t="s">
        <v>280</v>
      </c>
      <c r="C2233" s="887" t="s">
        <v>115</v>
      </c>
      <c r="D2233" s="887" t="s">
        <v>23722</v>
      </c>
      <c r="E2233" s="342">
        <v>1900</v>
      </c>
      <c r="F2233" s="887" t="s">
        <v>25078</v>
      </c>
      <c r="G2233" s="656" t="s">
        <v>25079</v>
      </c>
      <c r="H2233" s="886" t="s">
        <v>19729</v>
      </c>
      <c r="I2233" s="886" t="s">
        <v>19764</v>
      </c>
      <c r="J2233" s="886" t="s">
        <v>19729</v>
      </c>
      <c r="K2233" s="921">
        <v>1</v>
      </c>
      <c r="L2233" s="921" t="s">
        <v>23695</v>
      </c>
      <c r="M2233" s="802">
        <v>22800</v>
      </c>
      <c r="N2233" s="921">
        <v>1</v>
      </c>
      <c r="O2233" s="922">
        <v>6</v>
      </c>
      <c r="P2233" s="802">
        <v>11400</v>
      </c>
      <c r="Q2233" s="921" t="s">
        <v>23687</v>
      </c>
      <c r="R2233" s="922">
        <v>12</v>
      </c>
      <c r="S2233" s="1008">
        <v>22800</v>
      </c>
    </row>
    <row r="2234" spans="1:19" s="889" customFormat="1" ht="35" customHeight="1">
      <c r="A2234" s="913" t="s">
        <v>1027</v>
      </c>
      <c r="B2234" s="887" t="s">
        <v>280</v>
      </c>
      <c r="C2234" s="887" t="s">
        <v>115</v>
      </c>
      <c r="D2234" s="887" t="s">
        <v>25080</v>
      </c>
      <c r="E2234" s="342">
        <v>7000</v>
      </c>
      <c r="F2234" s="887" t="s">
        <v>25081</v>
      </c>
      <c r="G2234" s="656" t="s">
        <v>25082</v>
      </c>
      <c r="H2234" s="886" t="s">
        <v>20169</v>
      </c>
      <c r="I2234" s="886" t="s">
        <v>23746</v>
      </c>
      <c r="J2234" s="886" t="s">
        <v>24914</v>
      </c>
      <c r="K2234" s="921">
        <v>1</v>
      </c>
      <c r="L2234" s="921">
        <v>12</v>
      </c>
      <c r="M2234" s="802">
        <v>84000</v>
      </c>
      <c r="N2234" s="921">
        <v>1</v>
      </c>
      <c r="O2234" s="922">
        <v>6</v>
      </c>
      <c r="P2234" s="802">
        <v>42000</v>
      </c>
      <c r="Q2234" s="921" t="s">
        <v>23687</v>
      </c>
      <c r="R2234" s="922">
        <v>12</v>
      </c>
      <c r="S2234" s="1008">
        <v>84000</v>
      </c>
    </row>
    <row r="2235" spans="1:19" s="889" customFormat="1" ht="35" customHeight="1">
      <c r="A2235" s="913" t="s">
        <v>1027</v>
      </c>
      <c r="B2235" s="887" t="s">
        <v>280</v>
      </c>
      <c r="C2235" s="887" t="s">
        <v>115</v>
      </c>
      <c r="D2235" s="887" t="s">
        <v>25083</v>
      </c>
      <c r="E2235" s="342">
        <v>3200</v>
      </c>
      <c r="F2235" s="887" t="s">
        <v>25084</v>
      </c>
      <c r="G2235" s="656" t="s">
        <v>25085</v>
      </c>
      <c r="H2235" s="886" t="s">
        <v>19729</v>
      </c>
      <c r="I2235" s="886" t="s">
        <v>19764</v>
      </c>
      <c r="J2235" s="886" t="s">
        <v>19729</v>
      </c>
      <c r="K2235" s="921">
        <v>1</v>
      </c>
      <c r="L2235" s="921">
        <v>12</v>
      </c>
      <c r="M2235" s="802">
        <v>38400</v>
      </c>
      <c r="N2235" s="921">
        <v>1</v>
      </c>
      <c r="O2235" s="922">
        <v>6</v>
      </c>
      <c r="P2235" s="802">
        <v>19200</v>
      </c>
      <c r="Q2235" s="921" t="s">
        <v>23687</v>
      </c>
      <c r="R2235" s="922">
        <v>12</v>
      </c>
      <c r="S2235" s="1008">
        <v>38400</v>
      </c>
    </row>
    <row r="2236" spans="1:19" s="889" customFormat="1" ht="35" customHeight="1">
      <c r="A2236" s="913" t="s">
        <v>1027</v>
      </c>
      <c r="B2236" s="887" t="s">
        <v>280</v>
      </c>
      <c r="C2236" s="887" t="s">
        <v>115</v>
      </c>
      <c r="D2236" s="887" t="s">
        <v>25086</v>
      </c>
      <c r="E2236" s="342">
        <v>2100</v>
      </c>
      <c r="F2236" s="887" t="s">
        <v>25087</v>
      </c>
      <c r="G2236" s="656" t="s">
        <v>25088</v>
      </c>
      <c r="H2236" s="886" t="s">
        <v>19729</v>
      </c>
      <c r="I2236" s="886" t="s">
        <v>23732</v>
      </c>
      <c r="J2236" s="886" t="s">
        <v>19729</v>
      </c>
      <c r="K2236" s="921">
        <v>1</v>
      </c>
      <c r="L2236" s="921">
        <v>12</v>
      </c>
      <c r="M2236" s="802">
        <v>25200</v>
      </c>
      <c r="N2236" s="921">
        <v>1</v>
      </c>
      <c r="O2236" s="922">
        <v>6</v>
      </c>
      <c r="P2236" s="802">
        <v>12600</v>
      </c>
      <c r="Q2236" s="921" t="s">
        <v>23687</v>
      </c>
      <c r="R2236" s="922">
        <v>12</v>
      </c>
      <c r="S2236" s="1008">
        <v>25200</v>
      </c>
    </row>
    <row r="2237" spans="1:19" s="889" customFormat="1" ht="35" customHeight="1">
      <c r="A2237" s="913" t="s">
        <v>1027</v>
      </c>
      <c r="B2237" s="887" t="s">
        <v>280</v>
      </c>
      <c r="C2237" s="887" t="s">
        <v>115</v>
      </c>
      <c r="D2237" s="887" t="s">
        <v>25089</v>
      </c>
      <c r="E2237" s="342">
        <v>3900</v>
      </c>
      <c r="F2237" s="887" t="s">
        <v>25090</v>
      </c>
      <c r="G2237" s="656" t="s">
        <v>25091</v>
      </c>
      <c r="H2237" s="886" t="s">
        <v>23767</v>
      </c>
      <c r="I2237" s="886" t="s">
        <v>19773</v>
      </c>
      <c r="J2237" s="886" t="s">
        <v>23767</v>
      </c>
      <c r="K2237" s="921">
        <v>1</v>
      </c>
      <c r="L2237" s="921">
        <v>12</v>
      </c>
      <c r="M2237" s="802">
        <v>46800</v>
      </c>
      <c r="N2237" s="921">
        <v>1</v>
      </c>
      <c r="O2237" s="922">
        <v>6</v>
      </c>
      <c r="P2237" s="802">
        <v>23400</v>
      </c>
      <c r="Q2237" s="921" t="s">
        <v>23687</v>
      </c>
      <c r="R2237" s="922">
        <v>12</v>
      </c>
      <c r="S2237" s="1008">
        <v>46800</v>
      </c>
    </row>
    <row r="2238" spans="1:19" s="889" customFormat="1" ht="35" customHeight="1">
      <c r="A2238" s="913" t="s">
        <v>1027</v>
      </c>
      <c r="B2238" s="887" t="s">
        <v>280</v>
      </c>
      <c r="C2238" s="887" t="s">
        <v>115</v>
      </c>
      <c r="D2238" s="887" t="s">
        <v>24848</v>
      </c>
      <c r="E2238" s="342">
        <v>1900</v>
      </c>
      <c r="F2238" s="887" t="s">
        <v>25092</v>
      </c>
      <c r="G2238" s="656" t="s">
        <v>25093</v>
      </c>
      <c r="H2238" s="886" t="s">
        <v>19729</v>
      </c>
      <c r="I2238" s="886" t="s">
        <v>19773</v>
      </c>
      <c r="J2238" s="886" t="s">
        <v>19729</v>
      </c>
      <c r="K2238" s="921">
        <v>1</v>
      </c>
      <c r="L2238" s="921" t="s">
        <v>23695</v>
      </c>
      <c r="M2238" s="802">
        <v>22800</v>
      </c>
      <c r="N2238" s="921">
        <v>1</v>
      </c>
      <c r="O2238" s="922">
        <v>6</v>
      </c>
      <c r="P2238" s="802">
        <v>11400</v>
      </c>
      <c r="Q2238" s="921" t="s">
        <v>23687</v>
      </c>
      <c r="R2238" s="922">
        <v>12</v>
      </c>
      <c r="S2238" s="1008">
        <v>22800</v>
      </c>
    </row>
    <row r="2239" spans="1:19" s="889" customFormat="1" ht="35" customHeight="1">
      <c r="A2239" s="913" t="s">
        <v>1027</v>
      </c>
      <c r="B2239" s="887" t="s">
        <v>280</v>
      </c>
      <c r="C2239" s="887" t="s">
        <v>115</v>
      </c>
      <c r="D2239" s="887" t="s">
        <v>23722</v>
      </c>
      <c r="E2239" s="342">
        <v>1900</v>
      </c>
      <c r="F2239" s="887" t="s">
        <v>25094</v>
      </c>
      <c r="G2239" s="656" t="s">
        <v>25095</v>
      </c>
      <c r="H2239" s="886" t="s">
        <v>24792</v>
      </c>
      <c r="I2239" s="886" t="s">
        <v>19773</v>
      </c>
      <c r="J2239" s="886" t="s">
        <v>25096</v>
      </c>
      <c r="K2239" s="921">
        <v>1</v>
      </c>
      <c r="L2239" s="921" t="s">
        <v>23695</v>
      </c>
      <c r="M2239" s="802">
        <v>22800</v>
      </c>
      <c r="N2239" s="921">
        <v>1</v>
      </c>
      <c r="O2239" s="922">
        <v>6</v>
      </c>
      <c r="P2239" s="802">
        <v>11400</v>
      </c>
      <c r="Q2239" s="921" t="s">
        <v>23687</v>
      </c>
      <c r="R2239" s="922">
        <v>12</v>
      </c>
      <c r="S2239" s="1008">
        <v>22800</v>
      </c>
    </row>
    <row r="2240" spans="1:19" s="889" customFormat="1" ht="35" customHeight="1">
      <c r="A2240" s="913" t="s">
        <v>1027</v>
      </c>
      <c r="B2240" s="887" t="s">
        <v>280</v>
      </c>
      <c r="C2240" s="887" t="s">
        <v>115</v>
      </c>
      <c r="D2240" s="887" t="s">
        <v>24298</v>
      </c>
      <c r="E2240" s="342">
        <v>2500</v>
      </c>
      <c r="F2240" s="887" t="s">
        <v>25097</v>
      </c>
      <c r="G2240" s="656" t="s">
        <v>25098</v>
      </c>
      <c r="H2240" s="886" t="s">
        <v>19729</v>
      </c>
      <c r="I2240" s="886" t="s">
        <v>19773</v>
      </c>
      <c r="J2240" s="886" t="s">
        <v>25099</v>
      </c>
      <c r="K2240" s="921">
        <v>1</v>
      </c>
      <c r="L2240" s="921">
        <v>12</v>
      </c>
      <c r="M2240" s="802">
        <v>30000</v>
      </c>
      <c r="N2240" s="921">
        <v>1</v>
      </c>
      <c r="O2240" s="922">
        <v>6</v>
      </c>
      <c r="P2240" s="802">
        <v>15000</v>
      </c>
      <c r="Q2240" s="921" t="s">
        <v>23687</v>
      </c>
      <c r="R2240" s="922">
        <v>12</v>
      </c>
      <c r="S2240" s="1008">
        <v>30000</v>
      </c>
    </row>
    <row r="2241" spans="1:19" s="889" customFormat="1" ht="35" customHeight="1">
      <c r="A2241" s="913" t="s">
        <v>1027</v>
      </c>
      <c r="B2241" s="887" t="s">
        <v>280</v>
      </c>
      <c r="C2241" s="887" t="s">
        <v>115</v>
      </c>
      <c r="D2241" s="887" t="s">
        <v>23715</v>
      </c>
      <c r="E2241" s="342">
        <v>1900</v>
      </c>
      <c r="F2241" s="887" t="s">
        <v>25100</v>
      </c>
      <c r="G2241" s="656" t="s">
        <v>25101</v>
      </c>
      <c r="H2241" s="886" t="s">
        <v>25102</v>
      </c>
      <c r="I2241" s="886" t="s">
        <v>19773</v>
      </c>
      <c r="J2241" s="886" t="s">
        <v>23894</v>
      </c>
      <c r="K2241" s="921">
        <v>1</v>
      </c>
      <c r="L2241" s="921" t="s">
        <v>23695</v>
      </c>
      <c r="M2241" s="802">
        <v>22800</v>
      </c>
      <c r="N2241" s="921">
        <v>1</v>
      </c>
      <c r="O2241" s="922">
        <v>6</v>
      </c>
      <c r="P2241" s="802">
        <v>11400</v>
      </c>
      <c r="Q2241" s="921" t="s">
        <v>23687</v>
      </c>
      <c r="R2241" s="922">
        <v>12</v>
      </c>
      <c r="S2241" s="1008">
        <v>22800</v>
      </c>
    </row>
    <row r="2242" spans="1:19" s="889" customFormat="1" ht="35" customHeight="1">
      <c r="A2242" s="913" t="s">
        <v>1027</v>
      </c>
      <c r="B2242" s="887" t="s">
        <v>280</v>
      </c>
      <c r="C2242" s="887" t="s">
        <v>115</v>
      </c>
      <c r="D2242" s="887" t="s">
        <v>24001</v>
      </c>
      <c r="E2242" s="342">
        <v>1800</v>
      </c>
      <c r="F2242" s="887" t="s">
        <v>25103</v>
      </c>
      <c r="G2242" s="656" t="s">
        <v>25104</v>
      </c>
      <c r="H2242" s="886" t="s">
        <v>19895</v>
      </c>
      <c r="I2242" s="886" t="s">
        <v>23386</v>
      </c>
      <c r="J2242" s="886" t="s">
        <v>25105</v>
      </c>
      <c r="K2242" s="921">
        <v>1</v>
      </c>
      <c r="L2242" s="921" t="s">
        <v>23695</v>
      </c>
      <c r="M2242" s="802">
        <v>21600</v>
      </c>
      <c r="N2242" s="921">
        <v>1</v>
      </c>
      <c r="O2242" s="922">
        <v>6</v>
      </c>
      <c r="P2242" s="802">
        <v>10800</v>
      </c>
      <c r="Q2242" s="921" t="s">
        <v>23687</v>
      </c>
      <c r="R2242" s="922">
        <v>12</v>
      </c>
      <c r="S2242" s="1008">
        <v>21600</v>
      </c>
    </row>
    <row r="2243" spans="1:19" s="889" customFormat="1" ht="35" customHeight="1">
      <c r="A2243" s="913" t="s">
        <v>1027</v>
      </c>
      <c r="B2243" s="887" t="s">
        <v>280</v>
      </c>
      <c r="C2243" s="887" t="s">
        <v>115</v>
      </c>
      <c r="D2243" s="887" t="s">
        <v>25106</v>
      </c>
      <c r="E2243" s="342">
        <v>2500</v>
      </c>
      <c r="F2243" s="887" t="s">
        <v>25107</v>
      </c>
      <c r="G2243" s="656" t="s">
        <v>25108</v>
      </c>
      <c r="H2243" s="886" t="s">
        <v>19895</v>
      </c>
      <c r="I2243" s="886" t="s">
        <v>19773</v>
      </c>
      <c r="J2243" s="886" t="s">
        <v>19895</v>
      </c>
      <c r="K2243" s="921">
        <v>1</v>
      </c>
      <c r="L2243" s="921">
        <v>12</v>
      </c>
      <c r="M2243" s="802">
        <v>30000</v>
      </c>
      <c r="N2243" s="921">
        <v>1</v>
      </c>
      <c r="O2243" s="922">
        <v>6</v>
      </c>
      <c r="P2243" s="802">
        <v>15000</v>
      </c>
      <c r="Q2243" s="921" t="s">
        <v>23687</v>
      </c>
      <c r="R2243" s="922">
        <v>12</v>
      </c>
      <c r="S2243" s="1008">
        <v>30000</v>
      </c>
    </row>
    <row r="2244" spans="1:19" s="889" customFormat="1" ht="35" customHeight="1">
      <c r="A2244" s="913" t="s">
        <v>1027</v>
      </c>
      <c r="B2244" s="887" t="s">
        <v>280</v>
      </c>
      <c r="C2244" s="887" t="s">
        <v>115</v>
      </c>
      <c r="D2244" s="887" t="s">
        <v>25109</v>
      </c>
      <c r="E2244" s="342">
        <v>7000</v>
      </c>
      <c r="F2244" s="887" t="s">
        <v>25110</v>
      </c>
      <c r="G2244" s="656" t="s">
        <v>25111</v>
      </c>
      <c r="H2244" s="886" t="s">
        <v>21099</v>
      </c>
      <c r="I2244" s="886" t="s">
        <v>23746</v>
      </c>
      <c r="J2244" s="886" t="s">
        <v>21099</v>
      </c>
      <c r="K2244" s="921">
        <v>1</v>
      </c>
      <c r="L2244" s="921">
        <v>8</v>
      </c>
      <c r="M2244" s="802">
        <v>54600</v>
      </c>
      <c r="N2244" s="921">
        <v>2</v>
      </c>
      <c r="O2244" s="922">
        <v>6</v>
      </c>
      <c r="P2244" s="802">
        <v>42000</v>
      </c>
      <c r="Q2244" s="921" t="s">
        <v>23687</v>
      </c>
      <c r="R2244" s="922">
        <v>12</v>
      </c>
      <c r="S2244" s="1008">
        <v>28000</v>
      </c>
    </row>
    <row r="2245" spans="1:19" s="889" customFormat="1" ht="35" customHeight="1">
      <c r="A2245" s="913" t="s">
        <v>1027</v>
      </c>
      <c r="B2245" s="887" t="s">
        <v>280</v>
      </c>
      <c r="C2245" s="887" t="s">
        <v>115</v>
      </c>
      <c r="D2245" s="887" t="s">
        <v>25086</v>
      </c>
      <c r="E2245" s="342">
        <v>2100</v>
      </c>
      <c r="F2245" s="887" t="s">
        <v>25112</v>
      </c>
      <c r="G2245" s="656" t="s">
        <v>25113</v>
      </c>
      <c r="H2245" s="886" t="s">
        <v>19729</v>
      </c>
      <c r="I2245" s="886" t="s">
        <v>19764</v>
      </c>
      <c r="J2245" s="886" t="s">
        <v>19729</v>
      </c>
      <c r="K2245" s="921">
        <v>1</v>
      </c>
      <c r="L2245" s="921">
        <v>12</v>
      </c>
      <c r="M2245" s="802">
        <v>25200</v>
      </c>
      <c r="N2245" s="921">
        <v>1</v>
      </c>
      <c r="O2245" s="921">
        <v>5</v>
      </c>
      <c r="P2245" s="802">
        <v>10500</v>
      </c>
      <c r="Q2245" s="921" t="s">
        <v>23687</v>
      </c>
      <c r="R2245" s="922">
        <v>12</v>
      </c>
      <c r="S2245" s="1008">
        <v>34800</v>
      </c>
    </row>
    <row r="2246" spans="1:19" s="889" customFormat="1" ht="35" customHeight="1">
      <c r="A2246" s="913" t="s">
        <v>1027</v>
      </c>
      <c r="B2246" s="887" t="s">
        <v>280</v>
      </c>
      <c r="C2246" s="887" t="s">
        <v>115</v>
      </c>
      <c r="D2246" s="887" t="s">
        <v>25086</v>
      </c>
      <c r="E2246" s="342">
        <v>2900</v>
      </c>
      <c r="F2246" s="887" t="s">
        <v>25112</v>
      </c>
      <c r="G2246" s="656" t="s">
        <v>25113</v>
      </c>
      <c r="H2246" s="886" t="s">
        <v>19729</v>
      </c>
      <c r="I2246" s="886" t="s">
        <v>19764</v>
      </c>
      <c r="J2246" s="886" t="s">
        <v>19729</v>
      </c>
      <c r="K2246" s="921"/>
      <c r="L2246" s="921"/>
      <c r="M2246" s="802">
        <v>0</v>
      </c>
      <c r="N2246" s="921">
        <v>2</v>
      </c>
      <c r="O2246" s="921">
        <v>1</v>
      </c>
      <c r="P2246" s="802">
        <v>2900</v>
      </c>
      <c r="Q2246" s="921"/>
      <c r="R2246" s="922"/>
      <c r="S2246" s="1008">
        <v>34800</v>
      </c>
    </row>
    <row r="2247" spans="1:19" s="889" customFormat="1" ht="35" customHeight="1">
      <c r="A2247" s="913" t="s">
        <v>1027</v>
      </c>
      <c r="B2247" s="887" t="s">
        <v>280</v>
      </c>
      <c r="C2247" s="887" t="s">
        <v>115</v>
      </c>
      <c r="D2247" s="887" t="s">
        <v>23722</v>
      </c>
      <c r="E2247" s="342">
        <v>1900</v>
      </c>
      <c r="F2247" s="923" t="s">
        <v>25114</v>
      </c>
      <c r="G2247" s="656" t="s">
        <v>25115</v>
      </c>
      <c r="H2247" s="886" t="s">
        <v>19729</v>
      </c>
      <c r="I2247" s="886" t="s">
        <v>19773</v>
      </c>
      <c r="J2247" s="886" t="s">
        <v>19729</v>
      </c>
      <c r="K2247" s="924">
        <v>1</v>
      </c>
      <c r="L2247" s="924">
        <v>12</v>
      </c>
      <c r="M2247" s="1000">
        <v>22800</v>
      </c>
      <c r="N2247" s="924">
        <v>1</v>
      </c>
      <c r="O2247" s="924">
        <v>6</v>
      </c>
      <c r="P2247" s="802">
        <v>11400</v>
      </c>
      <c r="Q2247" s="921" t="s">
        <v>23687</v>
      </c>
      <c r="R2247" s="922"/>
      <c r="S2247" s="1008">
        <v>22800</v>
      </c>
    </row>
    <row r="2248" spans="1:19" s="889" customFormat="1" ht="35" customHeight="1">
      <c r="A2248" s="913" t="s">
        <v>1027</v>
      </c>
      <c r="B2248" s="887" t="s">
        <v>280</v>
      </c>
      <c r="C2248" s="887" t="s">
        <v>115</v>
      </c>
      <c r="D2248" s="887" t="s">
        <v>25116</v>
      </c>
      <c r="E2248" s="342">
        <v>3100</v>
      </c>
      <c r="F2248" s="887" t="s">
        <v>25117</v>
      </c>
      <c r="G2248" s="656" t="s">
        <v>25118</v>
      </c>
      <c r="H2248" s="886" t="s">
        <v>21045</v>
      </c>
      <c r="I2248" s="886" t="s">
        <v>23402</v>
      </c>
      <c r="J2248" s="886" t="s">
        <v>25119</v>
      </c>
      <c r="K2248" s="921">
        <v>1</v>
      </c>
      <c r="L2248" s="921">
        <v>12</v>
      </c>
      <c r="M2248" s="802">
        <v>37200</v>
      </c>
      <c r="N2248" s="921">
        <v>1</v>
      </c>
      <c r="O2248" s="922">
        <v>6</v>
      </c>
      <c r="P2248" s="802">
        <v>18600</v>
      </c>
      <c r="Q2248" s="921" t="s">
        <v>23687</v>
      </c>
      <c r="R2248" s="922">
        <v>12</v>
      </c>
      <c r="S2248" s="1008">
        <v>37200</v>
      </c>
    </row>
    <row r="2249" spans="1:19" s="889" customFormat="1" ht="35" customHeight="1">
      <c r="A2249" s="913" t="s">
        <v>1027</v>
      </c>
      <c r="B2249" s="887" t="s">
        <v>280</v>
      </c>
      <c r="C2249" s="887" t="s">
        <v>115</v>
      </c>
      <c r="D2249" s="887" t="s">
        <v>25120</v>
      </c>
      <c r="E2249" s="342">
        <v>2100</v>
      </c>
      <c r="F2249" s="887" t="s">
        <v>25121</v>
      </c>
      <c r="G2249" s="656" t="s">
        <v>25122</v>
      </c>
      <c r="H2249" s="886" t="s">
        <v>19729</v>
      </c>
      <c r="I2249" s="886" t="s">
        <v>23732</v>
      </c>
      <c r="J2249" s="886" t="s">
        <v>19729</v>
      </c>
      <c r="K2249" s="921">
        <v>1</v>
      </c>
      <c r="L2249" s="921">
        <v>3</v>
      </c>
      <c r="M2249" s="802">
        <v>4340</v>
      </c>
      <c r="N2249" s="921">
        <v>2</v>
      </c>
      <c r="O2249" s="922">
        <v>6</v>
      </c>
      <c r="P2249" s="802">
        <v>12600</v>
      </c>
      <c r="Q2249" s="921" t="s">
        <v>23687</v>
      </c>
      <c r="R2249" s="922">
        <v>12</v>
      </c>
      <c r="S2249" s="1008">
        <v>8400</v>
      </c>
    </row>
    <row r="2250" spans="1:19" s="889" customFormat="1" ht="35" customHeight="1">
      <c r="A2250" s="913" t="s">
        <v>1027</v>
      </c>
      <c r="B2250" s="887" t="s">
        <v>280</v>
      </c>
      <c r="C2250" s="887" t="s">
        <v>115</v>
      </c>
      <c r="D2250" s="887" t="s">
        <v>23692</v>
      </c>
      <c r="E2250" s="342">
        <v>1600</v>
      </c>
      <c r="F2250" s="887" t="s">
        <v>25123</v>
      </c>
      <c r="G2250" s="656" t="s">
        <v>25124</v>
      </c>
      <c r="H2250" s="886" t="s">
        <v>388</v>
      </c>
      <c r="I2250" s="886" t="s">
        <v>388</v>
      </c>
      <c r="J2250" s="886" t="s">
        <v>19829</v>
      </c>
      <c r="K2250" s="921">
        <v>1</v>
      </c>
      <c r="L2250" s="921" t="s">
        <v>23695</v>
      </c>
      <c r="M2250" s="802">
        <v>19200</v>
      </c>
      <c r="N2250" s="921">
        <v>1</v>
      </c>
      <c r="O2250" s="922">
        <v>6</v>
      </c>
      <c r="P2250" s="802">
        <v>9600</v>
      </c>
      <c r="Q2250" s="921" t="s">
        <v>23687</v>
      </c>
      <c r="R2250" s="922">
        <v>12</v>
      </c>
      <c r="S2250" s="1008">
        <v>19200</v>
      </c>
    </row>
    <row r="2251" spans="1:19" s="889" customFormat="1" ht="35" customHeight="1">
      <c r="A2251" s="913" t="s">
        <v>1027</v>
      </c>
      <c r="B2251" s="887" t="s">
        <v>280</v>
      </c>
      <c r="C2251" s="887" t="s">
        <v>115</v>
      </c>
      <c r="D2251" s="887" t="s">
        <v>23722</v>
      </c>
      <c r="E2251" s="342">
        <v>1900</v>
      </c>
      <c r="F2251" s="887" t="s">
        <v>25125</v>
      </c>
      <c r="G2251" s="656" t="s">
        <v>25126</v>
      </c>
      <c r="H2251" s="886" t="s">
        <v>23714</v>
      </c>
      <c r="I2251" s="886" t="s">
        <v>19764</v>
      </c>
      <c r="J2251" s="886" t="s">
        <v>20348</v>
      </c>
      <c r="K2251" s="921">
        <v>1</v>
      </c>
      <c r="L2251" s="921" t="s">
        <v>23695</v>
      </c>
      <c r="M2251" s="802">
        <v>22800</v>
      </c>
      <c r="N2251" s="921">
        <v>1</v>
      </c>
      <c r="O2251" s="922">
        <v>6</v>
      </c>
      <c r="P2251" s="802">
        <v>11400</v>
      </c>
      <c r="Q2251" s="921" t="s">
        <v>23687</v>
      </c>
      <c r="R2251" s="922">
        <v>12</v>
      </c>
      <c r="S2251" s="1008">
        <v>22800</v>
      </c>
    </row>
    <row r="2252" spans="1:19" s="889" customFormat="1" ht="35" customHeight="1">
      <c r="A2252" s="913" t="s">
        <v>1027</v>
      </c>
      <c r="B2252" s="887" t="s">
        <v>280</v>
      </c>
      <c r="C2252" s="887" t="s">
        <v>115</v>
      </c>
      <c r="D2252" s="887" t="s">
        <v>24420</v>
      </c>
      <c r="E2252" s="342">
        <v>1800</v>
      </c>
      <c r="F2252" s="887" t="s">
        <v>25127</v>
      </c>
      <c r="G2252" s="656" t="s">
        <v>25128</v>
      </c>
      <c r="H2252" s="886" t="s">
        <v>19709</v>
      </c>
      <c r="I2252" s="886" t="s">
        <v>19773</v>
      </c>
      <c r="J2252" s="886" t="s">
        <v>25129</v>
      </c>
      <c r="K2252" s="921">
        <v>1</v>
      </c>
      <c r="L2252" s="921" t="s">
        <v>23695</v>
      </c>
      <c r="M2252" s="802">
        <v>21600</v>
      </c>
      <c r="N2252" s="921">
        <v>1</v>
      </c>
      <c r="O2252" s="922">
        <v>6</v>
      </c>
      <c r="P2252" s="802">
        <v>10800</v>
      </c>
      <c r="Q2252" s="921" t="s">
        <v>23687</v>
      </c>
      <c r="R2252" s="922">
        <v>12</v>
      </c>
      <c r="S2252" s="1008">
        <v>21600</v>
      </c>
    </row>
    <row r="2253" spans="1:19" s="889" customFormat="1" ht="35" customHeight="1">
      <c r="A2253" s="913" t="s">
        <v>1027</v>
      </c>
      <c r="B2253" s="887" t="s">
        <v>280</v>
      </c>
      <c r="C2253" s="887" t="s">
        <v>115</v>
      </c>
      <c r="D2253" s="887" t="s">
        <v>23725</v>
      </c>
      <c r="E2253" s="342">
        <v>1700</v>
      </c>
      <c r="F2253" s="887" t="s">
        <v>25130</v>
      </c>
      <c r="G2253" s="656" t="s">
        <v>25131</v>
      </c>
      <c r="H2253" s="886" t="s">
        <v>19880</v>
      </c>
      <c r="I2253" s="886" t="s">
        <v>19764</v>
      </c>
      <c r="J2253" s="886" t="s">
        <v>23794</v>
      </c>
      <c r="K2253" s="921">
        <v>1</v>
      </c>
      <c r="L2253" s="921" t="s">
        <v>23695</v>
      </c>
      <c r="M2253" s="802">
        <v>20400</v>
      </c>
      <c r="N2253" s="921">
        <v>1</v>
      </c>
      <c r="O2253" s="922">
        <v>6</v>
      </c>
      <c r="P2253" s="802">
        <v>10200</v>
      </c>
      <c r="Q2253" s="921" t="s">
        <v>23687</v>
      </c>
      <c r="R2253" s="922">
        <v>12</v>
      </c>
      <c r="S2253" s="1008">
        <v>20400</v>
      </c>
    </row>
    <row r="2254" spans="1:19" s="889" customFormat="1" ht="35" customHeight="1">
      <c r="A2254" s="913" t="s">
        <v>1027</v>
      </c>
      <c r="B2254" s="887" t="s">
        <v>280</v>
      </c>
      <c r="C2254" s="887" t="s">
        <v>115</v>
      </c>
      <c r="D2254" s="887" t="s">
        <v>23758</v>
      </c>
      <c r="E2254" s="342">
        <v>1600</v>
      </c>
      <c r="F2254" s="887" t="s">
        <v>25132</v>
      </c>
      <c r="G2254" s="656" t="s">
        <v>25133</v>
      </c>
      <c r="H2254" s="886" t="s">
        <v>19896</v>
      </c>
      <c r="I2254" s="886" t="s">
        <v>23386</v>
      </c>
      <c r="J2254" s="886" t="s">
        <v>25134</v>
      </c>
      <c r="K2254" s="921">
        <v>1</v>
      </c>
      <c r="L2254" s="921" t="s">
        <v>23695</v>
      </c>
      <c r="M2254" s="802">
        <v>19200</v>
      </c>
      <c r="N2254" s="921">
        <v>1</v>
      </c>
      <c r="O2254" s="922">
        <v>6</v>
      </c>
      <c r="P2254" s="802">
        <v>9600</v>
      </c>
      <c r="Q2254" s="921" t="s">
        <v>23687</v>
      </c>
      <c r="R2254" s="922">
        <v>12</v>
      </c>
      <c r="S2254" s="1008">
        <v>19200</v>
      </c>
    </row>
    <row r="2255" spans="1:19" s="889" customFormat="1" ht="35" customHeight="1">
      <c r="A2255" s="913" t="s">
        <v>1027</v>
      </c>
      <c r="B2255" s="887" t="s">
        <v>280</v>
      </c>
      <c r="C2255" s="887" t="s">
        <v>115</v>
      </c>
      <c r="D2255" s="887" t="s">
        <v>24139</v>
      </c>
      <c r="E2255" s="342">
        <v>1500</v>
      </c>
      <c r="F2255" s="887" t="s">
        <v>25135</v>
      </c>
      <c r="G2255" s="656" t="s">
        <v>25136</v>
      </c>
      <c r="H2255" s="886" t="s">
        <v>388</v>
      </c>
      <c r="I2255" s="886" t="s">
        <v>388</v>
      </c>
      <c r="J2255" s="886" t="s">
        <v>19829</v>
      </c>
      <c r="K2255" s="921">
        <v>1</v>
      </c>
      <c r="L2255" s="921" t="s">
        <v>23695</v>
      </c>
      <c r="M2255" s="802">
        <v>18000</v>
      </c>
      <c r="N2255" s="921">
        <v>1</v>
      </c>
      <c r="O2255" s="922">
        <v>6</v>
      </c>
      <c r="P2255" s="802">
        <v>9000</v>
      </c>
      <c r="Q2255" s="921" t="s">
        <v>23687</v>
      </c>
      <c r="R2255" s="922">
        <v>12</v>
      </c>
      <c r="S2255" s="1008">
        <v>18000</v>
      </c>
    </row>
    <row r="2256" spans="1:19" s="889" customFormat="1" ht="35" customHeight="1">
      <c r="A2256" s="913" t="s">
        <v>1027</v>
      </c>
      <c r="B2256" s="887" t="s">
        <v>280</v>
      </c>
      <c r="C2256" s="887" t="s">
        <v>115</v>
      </c>
      <c r="D2256" s="887" t="s">
        <v>23818</v>
      </c>
      <c r="E2256" s="342">
        <v>1750</v>
      </c>
      <c r="F2256" s="887" t="s">
        <v>25137</v>
      </c>
      <c r="G2256" s="656" t="s">
        <v>25138</v>
      </c>
      <c r="H2256" s="886" t="s">
        <v>19862</v>
      </c>
      <c r="I2256" s="886" t="s">
        <v>23746</v>
      </c>
      <c r="J2256" s="886" t="s">
        <v>25139</v>
      </c>
      <c r="K2256" s="921">
        <v>1</v>
      </c>
      <c r="L2256" s="921" t="s">
        <v>23695</v>
      </c>
      <c r="M2256" s="802">
        <v>21000</v>
      </c>
      <c r="N2256" s="921">
        <v>1</v>
      </c>
      <c r="O2256" s="922">
        <v>6</v>
      </c>
      <c r="P2256" s="802">
        <v>10500</v>
      </c>
      <c r="Q2256" s="921" t="s">
        <v>23687</v>
      </c>
      <c r="R2256" s="922">
        <v>12</v>
      </c>
      <c r="S2256" s="1008">
        <v>21000</v>
      </c>
    </row>
    <row r="2257" spans="1:19" s="889" customFormat="1" ht="35" customHeight="1">
      <c r="A2257" s="913" t="s">
        <v>1027</v>
      </c>
      <c r="B2257" s="887" t="s">
        <v>280</v>
      </c>
      <c r="C2257" s="887" t="s">
        <v>115</v>
      </c>
      <c r="D2257" s="887" t="s">
        <v>25140</v>
      </c>
      <c r="E2257" s="342">
        <v>4500</v>
      </c>
      <c r="F2257" s="887" t="s">
        <v>25141</v>
      </c>
      <c r="G2257" s="656" t="s">
        <v>25142</v>
      </c>
      <c r="H2257" s="886" t="s">
        <v>23770</v>
      </c>
      <c r="I2257" s="886" t="s">
        <v>19764</v>
      </c>
      <c r="J2257" s="886" t="s">
        <v>20169</v>
      </c>
      <c r="K2257" s="921">
        <v>1</v>
      </c>
      <c r="L2257" s="921">
        <v>12</v>
      </c>
      <c r="M2257" s="802">
        <v>54000</v>
      </c>
      <c r="N2257" s="921">
        <v>1</v>
      </c>
      <c r="O2257" s="922">
        <v>6</v>
      </c>
      <c r="P2257" s="802">
        <v>27000</v>
      </c>
      <c r="Q2257" s="921" t="s">
        <v>23687</v>
      </c>
      <c r="R2257" s="922">
        <v>12</v>
      </c>
      <c r="S2257" s="1008">
        <v>54000</v>
      </c>
    </row>
    <row r="2258" spans="1:19" s="889" customFormat="1" ht="35" customHeight="1">
      <c r="A2258" s="913" t="s">
        <v>1027</v>
      </c>
      <c r="B2258" s="887" t="s">
        <v>280</v>
      </c>
      <c r="C2258" s="887" t="s">
        <v>115</v>
      </c>
      <c r="D2258" s="887" t="s">
        <v>23688</v>
      </c>
      <c r="E2258" s="342">
        <v>1700</v>
      </c>
      <c r="F2258" s="887" t="s">
        <v>25143</v>
      </c>
      <c r="G2258" s="656" t="s">
        <v>25144</v>
      </c>
      <c r="H2258" s="886" t="s">
        <v>21000</v>
      </c>
      <c r="I2258" s="886" t="s">
        <v>19773</v>
      </c>
      <c r="J2258" s="886" t="s">
        <v>21000</v>
      </c>
      <c r="K2258" s="921">
        <v>1</v>
      </c>
      <c r="L2258" s="921" t="s">
        <v>23695</v>
      </c>
      <c r="M2258" s="802">
        <v>20400</v>
      </c>
      <c r="N2258" s="921">
        <v>1</v>
      </c>
      <c r="O2258" s="922">
        <v>6</v>
      </c>
      <c r="P2258" s="802">
        <v>10200</v>
      </c>
      <c r="Q2258" s="921" t="s">
        <v>23687</v>
      </c>
      <c r="R2258" s="922">
        <v>12</v>
      </c>
      <c r="S2258" s="1008">
        <v>20400</v>
      </c>
    </row>
    <row r="2259" spans="1:19" s="889" customFormat="1" ht="35" customHeight="1">
      <c r="A2259" s="913" t="s">
        <v>1027</v>
      </c>
      <c r="B2259" s="887" t="s">
        <v>280</v>
      </c>
      <c r="C2259" s="887" t="s">
        <v>115</v>
      </c>
      <c r="D2259" s="887" t="s">
        <v>23725</v>
      </c>
      <c r="E2259" s="342">
        <v>1700</v>
      </c>
      <c r="F2259" s="887" t="s">
        <v>25145</v>
      </c>
      <c r="G2259" s="656" t="s">
        <v>25146</v>
      </c>
      <c r="H2259" s="886" t="s">
        <v>25147</v>
      </c>
      <c r="I2259" s="886" t="s">
        <v>23787</v>
      </c>
      <c r="J2259" s="886" t="s">
        <v>25147</v>
      </c>
      <c r="K2259" s="921">
        <v>1</v>
      </c>
      <c r="L2259" s="921" t="s">
        <v>23695</v>
      </c>
      <c r="M2259" s="802">
        <v>20400</v>
      </c>
      <c r="N2259" s="921">
        <v>1</v>
      </c>
      <c r="O2259" s="922">
        <v>6</v>
      </c>
      <c r="P2259" s="802">
        <v>10200</v>
      </c>
      <c r="Q2259" s="921" t="s">
        <v>23687</v>
      </c>
      <c r="R2259" s="922">
        <v>12</v>
      </c>
      <c r="S2259" s="1008">
        <v>20400</v>
      </c>
    </row>
    <row r="2260" spans="1:19" s="889" customFormat="1" ht="35" customHeight="1">
      <c r="A2260" s="913" t="s">
        <v>1027</v>
      </c>
      <c r="B2260" s="887" t="s">
        <v>280</v>
      </c>
      <c r="C2260" s="887" t="s">
        <v>115</v>
      </c>
      <c r="D2260" s="887" t="s">
        <v>23699</v>
      </c>
      <c r="E2260" s="342">
        <v>1700</v>
      </c>
      <c r="F2260" s="887" t="s">
        <v>25148</v>
      </c>
      <c r="G2260" s="656" t="s">
        <v>25149</v>
      </c>
      <c r="H2260" s="886" t="s">
        <v>19790</v>
      </c>
      <c r="I2260" s="886" t="s">
        <v>23732</v>
      </c>
      <c r="J2260" s="886" t="s">
        <v>19790</v>
      </c>
      <c r="K2260" s="921">
        <v>1</v>
      </c>
      <c r="L2260" s="921" t="s">
        <v>23695</v>
      </c>
      <c r="M2260" s="802">
        <v>20400</v>
      </c>
      <c r="N2260" s="921">
        <v>1</v>
      </c>
      <c r="O2260" s="922">
        <v>6</v>
      </c>
      <c r="P2260" s="802">
        <v>10200</v>
      </c>
      <c r="Q2260" s="921" t="s">
        <v>23687</v>
      </c>
      <c r="R2260" s="922">
        <v>12</v>
      </c>
      <c r="S2260" s="1008">
        <v>20400</v>
      </c>
    </row>
    <row r="2261" spans="1:19" s="889" customFormat="1" ht="35" customHeight="1">
      <c r="A2261" s="913" t="s">
        <v>1027</v>
      </c>
      <c r="B2261" s="887" t="s">
        <v>280</v>
      </c>
      <c r="C2261" s="887" t="s">
        <v>115</v>
      </c>
      <c r="D2261" s="887" t="s">
        <v>23692</v>
      </c>
      <c r="E2261" s="342">
        <v>1600</v>
      </c>
      <c r="F2261" s="887" t="s">
        <v>25150</v>
      </c>
      <c r="G2261" s="656" t="s">
        <v>25151</v>
      </c>
      <c r="H2261" s="886" t="s">
        <v>388</v>
      </c>
      <c r="I2261" s="886" t="s">
        <v>388</v>
      </c>
      <c r="J2261" s="886" t="s">
        <v>19829</v>
      </c>
      <c r="K2261" s="921">
        <v>1</v>
      </c>
      <c r="L2261" s="921" t="s">
        <v>23695</v>
      </c>
      <c r="M2261" s="802">
        <v>19200</v>
      </c>
      <c r="N2261" s="921">
        <v>1</v>
      </c>
      <c r="O2261" s="922">
        <v>6</v>
      </c>
      <c r="P2261" s="802">
        <v>9600</v>
      </c>
      <c r="Q2261" s="921" t="s">
        <v>23687</v>
      </c>
      <c r="R2261" s="922">
        <v>12</v>
      </c>
      <c r="S2261" s="1008">
        <v>19200</v>
      </c>
    </row>
    <row r="2262" spans="1:19" s="889" customFormat="1" ht="35" customHeight="1">
      <c r="A2262" s="913" t="s">
        <v>1027</v>
      </c>
      <c r="B2262" s="887" t="s">
        <v>280</v>
      </c>
      <c r="C2262" s="887" t="s">
        <v>115</v>
      </c>
      <c r="D2262" s="887" t="s">
        <v>25152</v>
      </c>
      <c r="E2262" s="342">
        <v>6000</v>
      </c>
      <c r="F2262" s="887" t="s">
        <v>25153</v>
      </c>
      <c r="G2262" s="656" t="s">
        <v>25154</v>
      </c>
      <c r="H2262" s="886" t="s">
        <v>23714</v>
      </c>
      <c r="I2262" s="886" t="s">
        <v>20536</v>
      </c>
      <c r="J2262" s="886" t="s">
        <v>25155</v>
      </c>
      <c r="K2262" s="921">
        <v>1</v>
      </c>
      <c r="L2262" s="921">
        <v>12</v>
      </c>
      <c r="M2262" s="802">
        <v>59200</v>
      </c>
      <c r="N2262" s="921">
        <v>1</v>
      </c>
      <c r="O2262" s="922">
        <v>6</v>
      </c>
      <c r="P2262" s="802">
        <v>36000</v>
      </c>
      <c r="Q2262" s="921" t="s">
        <v>23687</v>
      </c>
      <c r="R2262" s="922">
        <v>12</v>
      </c>
      <c r="S2262" s="1008">
        <v>72000</v>
      </c>
    </row>
    <row r="2263" spans="1:19" s="889" customFormat="1" ht="35" customHeight="1">
      <c r="A2263" s="913" t="s">
        <v>1027</v>
      </c>
      <c r="B2263" s="887" t="s">
        <v>280</v>
      </c>
      <c r="C2263" s="887" t="s">
        <v>115</v>
      </c>
      <c r="D2263" s="887" t="s">
        <v>24359</v>
      </c>
      <c r="E2263" s="342">
        <v>3100</v>
      </c>
      <c r="F2263" s="887" t="s">
        <v>25156</v>
      </c>
      <c r="G2263" s="656" t="s">
        <v>25157</v>
      </c>
      <c r="H2263" s="886" t="s">
        <v>21045</v>
      </c>
      <c r="I2263" s="886" t="s">
        <v>19773</v>
      </c>
      <c r="J2263" s="886" t="s">
        <v>24622</v>
      </c>
      <c r="K2263" s="921">
        <v>1</v>
      </c>
      <c r="L2263" s="921">
        <v>12</v>
      </c>
      <c r="M2263" s="802">
        <v>37200</v>
      </c>
      <c r="N2263" s="921">
        <v>1</v>
      </c>
      <c r="O2263" s="922">
        <v>6</v>
      </c>
      <c r="P2263" s="802">
        <v>18600</v>
      </c>
      <c r="Q2263" s="921" t="s">
        <v>23687</v>
      </c>
      <c r="R2263" s="922">
        <v>12</v>
      </c>
      <c r="S2263" s="1008">
        <v>37200</v>
      </c>
    </row>
    <row r="2264" spans="1:19" s="889" customFormat="1" ht="35" customHeight="1">
      <c r="A2264" s="913" t="s">
        <v>1027</v>
      </c>
      <c r="B2264" s="887" t="s">
        <v>280</v>
      </c>
      <c r="C2264" s="887" t="s">
        <v>115</v>
      </c>
      <c r="D2264" s="887" t="s">
        <v>23880</v>
      </c>
      <c r="E2264" s="342">
        <v>1600</v>
      </c>
      <c r="F2264" s="887" t="s">
        <v>25158</v>
      </c>
      <c r="G2264" s="656" t="s">
        <v>25159</v>
      </c>
      <c r="H2264" s="886" t="s">
        <v>20749</v>
      </c>
      <c r="I2264" s="886" t="s">
        <v>20536</v>
      </c>
      <c r="J2264" s="886" t="s">
        <v>20749</v>
      </c>
      <c r="K2264" s="921">
        <v>1</v>
      </c>
      <c r="L2264" s="921">
        <v>1</v>
      </c>
      <c r="M2264" s="802">
        <v>373.33</v>
      </c>
      <c r="N2264" s="921"/>
      <c r="O2264" s="922"/>
      <c r="P2264" s="802">
        <v>0</v>
      </c>
      <c r="Q2264" s="921"/>
      <c r="R2264" s="922"/>
      <c r="S2264" s="1008">
        <v>0</v>
      </c>
    </row>
    <row r="2265" spans="1:19" s="889" customFormat="1" ht="23.25">
      <c r="A2265" s="913" t="s">
        <v>1027</v>
      </c>
      <c r="B2265" s="887" t="s">
        <v>280</v>
      </c>
      <c r="C2265" s="887" t="s">
        <v>115</v>
      </c>
      <c r="D2265" s="887" t="s">
        <v>24395</v>
      </c>
      <c r="E2265" s="342">
        <v>1900</v>
      </c>
      <c r="F2265" s="887" t="s">
        <v>25160</v>
      </c>
      <c r="G2265" s="656" t="s">
        <v>25161</v>
      </c>
      <c r="H2265" s="886" t="s">
        <v>388</v>
      </c>
      <c r="I2265" s="886" t="s">
        <v>388</v>
      </c>
      <c r="J2265" s="886" t="s">
        <v>19829</v>
      </c>
      <c r="K2265" s="921"/>
      <c r="L2265" s="921"/>
      <c r="M2265" s="802">
        <v>0</v>
      </c>
      <c r="N2265" s="921"/>
      <c r="O2265" s="922"/>
      <c r="P2265" s="802">
        <v>0</v>
      </c>
      <c r="Q2265" s="921" t="s">
        <v>23687</v>
      </c>
      <c r="R2265" s="922">
        <v>12</v>
      </c>
      <c r="S2265" s="1008">
        <v>22800</v>
      </c>
    </row>
    <row r="2266" spans="1:19" s="889" customFormat="1" ht="23.25">
      <c r="A2266" s="913" t="s">
        <v>1027</v>
      </c>
      <c r="B2266" s="887" t="s">
        <v>280</v>
      </c>
      <c r="C2266" s="887" t="s">
        <v>115</v>
      </c>
      <c r="D2266" s="887" t="s">
        <v>23818</v>
      </c>
      <c r="E2266" s="342">
        <v>1750</v>
      </c>
      <c r="F2266" s="887" t="s">
        <v>25162</v>
      </c>
      <c r="G2266" s="656" t="s">
        <v>25163</v>
      </c>
      <c r="H2266" s="886" t="s">
        <v>19880</v>
      </c>
      <c r="I2266" s="886" t="s">
        <v>19773</v>
      </c>
      <c r="J2266" s="886" t="s">
        <v>19895</v>
      </c>
      <c r="K2266" s="921">
        <v>1</v>
      </c>
      <c r="L2266" s="921" t="s">
        <v>23695</v>
      </c>
      <c r="M2266" s="802">
        <v>21000</v>
      </c>
      <c r="N2266" s="921">
        <v>1</v>
      </c>
      <c r="O2266" s="922">
        <v>6</v>
      </c>
      <c r="P2266" s="802">
        <v>10500</v>
      </c>
      <c r="Q2266" s="921" t="s">
        <v>23687</v>
      </c>
      <c r="R2266" s="922">
        <v>12</v>
      </c>
      <c r="S2266" s="1008">
        <v>21000</v>
      </c>
    </row>
    <row r="2267" spans="1:19" s="889" customFormat="1" ht="23.25">
      <c r="A2267" s="913" t="s">
        <v>1027</v>
      </c>
      <c r="B2267" s="887" t="s">
        <v>280</v>
      </c>
      <c r="C2267" s="887" t="s">
        <v>115</v>
      </c>
      <c r="D2267" s="887" t="s">
        <v>23725</v>
      </c>
      <c r="E2267" s="342">
        <v>1700</v>
      </c>
      <c r="F2267" s="887" t="s">
        <v>25164</v>
      </c>
      <c r="G2267" s="656" t="s">
        <v>25165</v>
      </c>
      <c r="H2267" s="886" t="s">
        <v>25166</v>
      </c>
      <c r="I2267" s="886" t="s">
        <v>19773</v>
      </c>
      <c r="J2267" s="886" t="s">
        <v>25167</v>
      </c>
      <c r="K2267" s="921">
        <v>1</v>
      </c>
      <c r="L2267" s="921" t="s">
        <v>23695</v>
      </c>
      <c r="M2267" s="802">
        <v>20400</v>
      </c>
      <c r="N2267" s="921">
        <v>1</v>
      </c>
      <c r="O2267" s="922">
        <v>6</v>
      </c>
      <c r="P2267" s="802">
        <v>10200</v>
      </c>
      <c r="Q2267" s="921" t="s">
        <v>23687</v>
      </c>
      <c r="R2267" s="922">
        <v>12</v>
      </c>
      <c r="S2267" s="1008">
        <v>20400</v>
      </c>
    </row>
    <row r="2268" spans="1:19" s="889" customFormat="1" ht="23.25">
      <c r="A2268" s="913" t="s">
        <v>1027</v>
      </c>
      <c r="B2268" s="887" t="s">
        <v>280</v>
      </c>
      <c r="C2268" s="887" t="s">
        <v>115</v>
      </c>
      <c r="D2268" s="887" t="s">
        <v>23725</v>
      </c>
      <c r="E2268" s="342">
        <v>1700</v>
      </c>
      <c r="F2268" s="887" t="s">
        <v>25168</v>
      </c>
      <c r="G2268" s="656" t="s">
        <v>25169</v>
      </c>
      <c r="H2268" s="886" t="s">
        <v>19988</v>
      </c>
      <c r="I2268" s="886" t="s">
        <v>19773</v>
      </c>
      <c r="J2268" s="886" t="s">
        <v>19988</v>
      </c>
      <c r="K2268" s="921">
        <v>1</v>
      </c>
      <c r="L2268" s="921" t="s">
        <v>23695</v>
      </c>
      <c r="M2268" s="802">
        <v>20400</v>
      </c>
      <c r="N2268" s="925">
        <v>1</v>
      </c>
      <c r="O2268" s="925">
        <v>6</v>
      </c>
      <c r="P2268" s="1000">
        <v>1393.33</v>
      </c>
      <c r="Q2268" s="921" t="s">
        <v>23687</v>
      </c>
      <c r="R2268" s="922">
        <v>12</v>
      </c>
      <c r="S2268" s="1008">
        <v>22800</v>
      </c>
    </row>
    <row r="2269" spans="1:19" s="889" customFormat="1" ht="23.25">
      <c r="A2269" s="913" t="s">
        <v>1027</v>
      </c>
      <c r="B2269" s="887" t="s">
        <v>280</v>
      </c>
      <c r="C2269" s="887" t="s">
        <v>115</v>
      </c>
      <c r="D2269" s="887" t="s">
        <v>23725</v>
      </c>
      <c r="E2269" s="342">
        <v>1900</v>
      </c>
      <c r="F2269" s="887" t="s">
        <v>25168</v>
      </c>
      <c r="G2269" s="656" t="s">
        <v>25169</v>
      </c>
      <c r="H2269" s="886" t="s">
        <v>19988</v>
      </c>
      <c r="I2269" s="886" t="s">
        <v>19773</v>
      </c>
      <c r="J2269" s="886" t="s">
        <v>19988</v>
      </c>
      <c r="K2269" s="921"/>
      <c r="L2269" s="921"/>
      <c r="M2269" s="802">
        <v>0</v>
      </c>
      <c r="N2269" s="925">
        <v>2</v>
      </c>
      <c r="O2269" s="925">
        <v>1</v>
      </c>
      <c r="P2269" s="1000">
        <v>8953.2800000000007</v>
      </c>
      <c r="Q2269" s="921"/>
      <c r="R2269" s="922"/>
      <c r="S2269" s="1008">
        <v>0</v>
      </c>
    </row>
    <row r="2270" spans="1:19" s="889" customFormat="1" ht="23.25">
      <c r="A2270" s="913" t="s">
        <v>1027</v>
      </c>
      <c r="B2270" s="887" t="s">
        <v>280</v>
      </c>
      <c r="C2270" s="887" t="s">
        <v>115</v>
      </c>
      <c r="D2270" s="887" t="s">
        <v>25170</v>
      </c>
      <c r="E2270" s="342">
        <v>2500</v>
      </c>
      <c r="F2270" s="887" t="s">
        <v>25171</v>
      </c>
      <c r="G2270" s="656" t="s">
        <v>25172</v>
      </c>
      <c r="H2270" s="886" t="s">
        <v>19708</v>
      </c>
      <c r="I2270" s="886" t="s">
        <v>23732</v>
      </c>
      <c r="J2270" s="886" t="s">
        <v>19708</v>
      </c>
      <c r="K2270" s="921">
        <v>1</v>
      </c>
      <c r="L2270" s="921">
        <v>2</v>
      </c>
      <c r="M2270" s="802">
        <v>4916.66</v>
      </c>
      <c r="N2270" s="921">
        <v>2</v>
      </c>
      <c r="O2270" s="922">
        <v>6</v>
      </c>
      <c r="P2270" s="802">
        <v>15000</v>
      </c>
      <c r="Q2270" s="921" t="s">
        <v>23687</v>
      </c>
      <c r="R2270" s="922">
        <v>12</v>
      </c>
      <c r="S2270" s="1008">
        <v>10000</v>
      </c>
    </row>
    <row r="2271" spans="1:19" s="889" customFormat="1" ht="46.5">
      <c r="A2271" s="913" t="s">
        <v>1027</v>
      </c>
      <c r="B2271" s="887" t="s">
        <v>280</v>
      </c>
      <c r="C2271" s="887" t="s">
        <v>115</v>
      </c>
      <c r="D2271" s="887" t="s">
        <v>24593</v>
      </c>
      <c r="E2271" s="342">
        <v>1750</v>
      </c>
      <c r="F2271" s="887" t="s">
        <v>25173</v>
      </c>
      <c r="G2271" s="656" t="s">
        <v>25174</v>
      </c>
      <c r="H2271" s="886" t="s">
        <v>25175</v>
      </c>
      <c r="I2271" s="886" t="s">
        <v>23405</v>
      </c>
      <c r="J2271" s="886" t="s">
        <v>24703</v>
      </c>
      <c r="K2271" s="921">
        <v>1</v>
      </c>
      <c r="L2271" s="921" t="s">
        <v>23695</v>
      </c>
      <c r="M2271" s="802">
        <v>21000</v>
      </c>
      <c r="N2271" s="921">
        <v>1</v>
      </c>
      <c r="O2271" s="922">
        <v>6</v>
      </c>
      <c r="P2271" s="802">
        <v>10500</v>
      </c>
      <c r="Q2271" s="921" t="s">
        <v>23687</v>
      </c>
      <c r="R2271" s="922">
        <v>12</v>
      </c>
      <c r="S2271" s="1008">
        <v>21000</v>
      </c>
    </row>
    <row r="2272" spans="1:19" s="889" customFormat="1" ht="23.25">
      <c r="A2272" s="913" t="s">
        <v>1027</v>
      </c>
      <c r="B2272" s="887" t="s">
        <v>280</v>
      </c>
      <c r="C2272" s="887" t="s">
        <v>115</v>
      </c>
      <c r="D2272" s="887" t="s">
        <v>23699</v>
      </c>
      <c r="E2272" s="342">
        <v>1700</v>
      </c>
      <c r="F2272" s="887" t="s">
        <v>25176</v>
      </c>
      <c r="G2272" s="656" t="s">
        <v>25177</v>
      </c>
      <c r="H2272" s="886" t="s">
        <v>23904</v>
      </c>
      <c r="I2272" s="886" t="s">
        <v>19773</v>
      </c>
      <c r="J2272" s="886" t="s">
        <v>23904</v>
      </c>
      <c r="K2272" s="921">
        <v>1</v>
      </c>
      <c r="L2272" s="921" t="s">
        <v>23695</v>
      </c>
      <c r="M2272" s="802">
        <v>20400</v>
      </c>
      <c r="N2272" s="921">
        <v>1</v>
      </c>
      <c r="O2272" s="922">
        <v>6</v>
      </c>
      <c r="P2272" s="802">
        <v>10086.67</v>
      </c>
      <c r="Q2272" s="921" t="s">
        <v>23687</v>
      </c>
      <c r="R2272" s="922">
        <v>12</v>
      </c>
      <c r="S2272" s="1008">
        <v>20400</v>
      </c>
    </row>
    <row r="2273" spans="1:19" s="889" customFormat="1" ht="34.9">
      <c r="A2273" s="913" t="s">
        <v>1027</v>
      </c>
      <c r="B2273" s="887" t="s">
        <v>280</v>
      </c>
      <c r="C2273" s="887" t="s">
        <v>115</v>
      </c>
      <c r="D2273" s="887" t="s">
        <v>25178</v>
      </c>
      <c r="E2273" s="342">
        <v>2900</v>
      </c>
      <c r="F2273" s="887" t="s">
        <v>25179</v>
      </c>
      <c r="G2273" s="656" t="s">
        <v>25180</v>
      </c>
      <c r="H2273" s="886" t="s">
        <v>20265</v>
      </c>
      <c r="I2273" s="886" t="s">
        <v>19764</v>
      </c>
      <c r="J2273" s="886" t="s">
        <v>24424</v>
      </c>
      <c r="K2273" s="921">
        <v>1</v>
      </c>
      <c r="L2273" s="921">
        <v>4</v>
      </c>
      <c r="M2273" s="802">
        <v>11600</v>
      </c>
      <c r="N2273" s="921"/>
      <c r="O2273" s="922"/>
      <c r="P2273" s="802">
        <v>0</v>
      </c>
      <c r="Q2273" s="921"/>
      <c r="R2273" s="922"/>
      <c r="S2273" s="1008">
        <v>0</v>
      </c>
    </row>
    <row r="2274" spans="1:19" s="889" customFormat="1" ht="23.25">
      <c r="A2274" s="913" t="s">
        <v>1027</v>
      </c>
      <c r="B2274" s="887" t="s">
        <v>280</v>
      </c>
      <c r="C2274" s="887" t="s">
        <v>115</v>
      </c>
      <c r="D2274" s="887" t="s">
        <v>23706</v>
      </c>
      <c r="E2274" s="342">
        <v>2200</v>
      </c>
      <c r="F2274" s="887" t="s">
        <v>25181</v>
      </c>
      <c r="G2274" s="656" t="s">
        <v>25182</v>
      </c>
      <c r="H2274" s="886" t="s">
        <v>20442</v>
      </c>
      <c r="I2274" s="886" t="s">
        <v>19764</v>
      </c>
      <c r="J2274" s="886" t="s">
        <v>23894</v>
      </c>
      <c r="K2274" s="921">
        <v>1</v>
      </c>
      <c r="L2274" s="921">
        <v>12</v>
      </c>
      <c r="M2274" s="802">
        <v>26400</v>
      </c>
      <c r="N2274" s="921">
        <v>1</v>
      </c>
      <c r="O2274" s="922">
        <v>6</v>
      </c>
      <c r="P2274" s="802">
        <v>13200</v>
      </c>
      <c r="Q2274" s="921" t="s">
        <v>23687</v>
      </c>
      <c r="R2274" s="922">
        <v>12</v>
      </c>
      <c r="S2274" s="1008">
        <v>26400</v>
      </c>
    </row>
    <row r="2275" spans="1:19" s="889" customFormat="1" ht="23.25">
      <c r="A2275" s="913" t="s">
        <v>1027</v>
      </c>
      <c r="B2275" s="887" t="s">
        <v>280</v>
      </c>
      <c r="C2275" s="887" t="s">
        <v>115</v>
      </c>
      <c r="D2275" s="887" t="s">
        <v>23776</v>
      </c>
      <c r="E2275" s="342">
        <v>2500</v>
      </c>
      <c r="F2275" s="887" t="s">
        <v>25183</v>
      </c>
      <c r="G2275" s="656" t="s">
        <v>25184</v>
      </c>
      <c r="H2275" s="886" t="s">
        <v>20749</v>
      </c>
      <c r="I2275" s="886" t="s">
        <v>20536</v>
      </c>
      <c r="J2275" s="886" t="s">
        <v>25185</v>
      </c>
      <c r="K2275" s="921">
        <v>1</v>
      </c>
      <c r="L2275" s="921">
        <v>12</v>
      </c>
      <c r="M2275" s="802">
        <v>30000</v>
      </c>
      <c r="N2275" s="921">
        <v>1</v>
      </c>
      <c r="O2275" s="922">
        <v>6</v>
      </c>
      <c r="P2275" s="802">
        <v>15000</v>
      </c>
      <c r="Q2275" s="921" t="s">
        <v>23687</v>
      </c>
      <c r="R2275" s="922">
        <v>12</v>
      </c>
      <c r="S2275" s="1008">
        <v>30000</v>
      </c>
    </row>
    <row r="2276" spans="1:19" s="889" customFormat="1" ht="23.25">
      <c r="A2276" s="913" t="s">
        <v>1027</v>
      </c>
      <c r="B2276" s="887" t="s">
        <v>280</v>
      </c>
      <c r="C2276" s="887" t="s">
        <v>115</v>
      </c>
      <c r="D2276" s="887" t="s">
        <v>24327</v>
      </c>
      <c r="E2276" s="342">
        <v>1900</v>
      </c>
      <c r="F2276" s="887" t="s">
        <v>25186</v>
      </c>
      <c r="G2276" s="656" t="s">
        <v>25187</v>
      </c>
      <c r="H2276" s="886" t="s">
        <v>388</v>
      </c>
      <c r="I2276" s="886" t="s">
        <v>388</v>
      </c>
      <c r="J2276" s="886" t="s">
        <v>19829</v>
      </c>
      <c r="K2276" s="921">
        <v>1</v>
      </c>
      <c r="L2276" s="921" t="s">
        <v>23695</v>
      </c>
      <c r="M2276" s="802">
        <v>22800</v>
      </c>
      <c r="N2276" s="921">
        <v>1</v>
      </c>
      <c r="O2276" s="922">
        <v>6</v>
      </c>
      <c r="P2276" s="802">
        <v>11400</v>
      </c>
      <c r="Q2276" s="921" t="s">
        <v>23687</v>
      </c>
      <c r="R2276" s="922">
        <v>12</v>
      </c>
      <c r="S2276" s="1008">
        <v>22800</v>
      </c>
    </row>
    <row r="2277" spans="1:19" s="889" customFormat="1" ht="34.9">
      <c r="A2277" s="913" t="s">
        <v>1027</v>
      </c>
      <c r="B2277" s="887" t="s">
        <v>280</v>
      </c>
      <c r="C2277" s="887" t="s">
        <v>115</v>
      </c>
      <c r="D2277" s="887" t="s">
        <v>25188</v>
      </c>
      <c r="E2277" s="342">
        <v>3000</v>
      </c>
      <c r="F2277" s="887" t="s">
        <v>25189</v>
      </c>
      <c r="G2277" s="656" t="s">
        <v>25190</v>
      </c>
      <c r="H2277" s="886" t="s">
        <v>23714</v>
      </c>
      <c r="I2277" s="886" t="s">
        <v>23405</v>
      </c>
      <c r="J2277" s="886" t="s">
        <v>24244</v>
      </c>
      <c r="K2277" s="921">
        <v>1</v>
      </c>
      <c r="L2277" s="921">
        <v>12</v>
      </c>
      <c r="M2277" s="802">
        <v>36000</v>
      </c>
      <c r="N2277" s="921">
        <v>1</v>
      </c>
      <c r="O2277" s="922">
        <v>6</v>
      </c>
      <c r="P2277" s="802">
        <v>18000</v>
      </c>
      <c r="Q2277" s="921" t="s">
        <v>23687</v>
      </c>
      <c r="R2277" s="922">
        <v>12</v>
      </c>
      <c r="S2277" s="1008">
        <v>36000</v>
      </c>
    </row>
    <row r="2278" spans="1:19" s="889" customFormat="1" ht="23.25">
      <c r="A2278" s="913" t="s">
        <v>1027</v>
      </c>
      <c r="B2278" s="887" t="s">
        <v>280</v>
      </c>
      <c r="C2278" s="887" t="s">
        <v>115</v>
      </c>
      <c r="D2278" s="887" t="s">
        <v>23706</v>
      </c>
      <c r="E2278" s="342">
        <v>2200</v>
      </c>
      <c r="F2278" s="887" t="s">
        <v>25191</v>
      </c>
      <c r="G2278" s="656" t="s">
        <v>25192</v>
      </c>
      <c r="H2278" s="886" t="s">
        <v>19862</v>
      </c>
      <c r="I2278" s="886" t="s">
        <v>19764</v>
      </c>
      <c r="J2278" s="886" t="s">
        <v>19862</v>
      </c>
      <c r="K2278" s="921">
        <v>1</v>
      </c>
      <c r="L2278" s="921">
        <v>12</v>
      </c>
      <c r="M2278" s="802">
        <v>26400</v>
      </c>
      <c r="N2278" s="921">
        <v>1</v>
      </c>
      <c r="O2278" s="922">
        <v>6</v>
      </c>
      <c r="P2278" s="802">
        <v>13200</v>
      </c>
      <c r="Q2278" s="921" t="s">
        <v>23687</v>
      </c>
      <c r="R2278" s="922">
        <v>12</v>
      </c>
      <c r="S2278" s="1008">
        <v>26400</v>
      </c>
    </row>
    <row r="2279" spans="1:19" s="889" customFormat="1" ht="23.25">
      <c r="A2279" s="913" t="s">
        <v>1027</v>
      </c>
      <c r="B2279" s="887" t="s">
        <v>280</v>
      </c>
      <c r="C2279" s="887" t="s">
        <v>115</v>
      </c>
      <c r="D2279" s="887" t="s">
        <v>25193</v>
      </c>
      <c r="E2279" s="342">
        <v>2500</v>
      </c>
      <c r="F2279" s="887" t="s">
        <v>25194</v>
      </c>
      <c r="G2279" s="656" t="s">
        <v>25195</v>
      </c>
      <c r="H2279" s="886" t="s">
        <v>19729</v>
      </c>
      <c r="I2279" s="886" t="s">
        <v>19773</v>
      </c>
      <c r="J2279" s="886" t="s">
        <v>19729</v>
      </c>
      <c r="K2279" s="921">
        <v>1</v>
      </c>
      <c r="L2279" s="921">
        <v>8</v>
      </c>
      <c r="M2279" s="802">
        <v>19000</v>
      </c>
      <c r="N2279" s="921">
        <v>2</v>
      </c>
      <c r="O2279" s="922">
        <v>6</v>
      </c>
      <c r="P2279" s="802">
        <v>15000</v>
      </c>
      <c r="Q2279" s="921" t="s">
        <v>23687</v>
      </c>
      <c r="R2279" s="922">
        <v>12</v>
      </c>
      <c r="S2279" s="1008">
        <v>10000</v>
      </c>
    </row>
    <row r="2280" spans="1:19" s="889" customFormat="1" ht="23.25">
      <c r="A2280" s="913" t="s">
        <v>1027</v>
      </c>
      <c r="B2280" s="887" t="s">
        <v>280</v>
      </c>
      <c r="C2280" s="887" t="s">
        <v>115</v>
      </c>
      <c r="D2280" s="887" t="s">
        <v>23699</v>
      </c>
      <c r="E2280" s="342">
        <v>1700</v>
      </c>
      <c r="F2280" s="887" t="s">
        <v>25196</v>
      </c>
      <c r="G2280" s="656" t="s">
        <v>25197</v>
      </c>
      <c r="H2280" s="886" t="s">
        <v>19729</v>
      </c>
      <c r="I2280" s="886" t="s">
        <v>19773</v>
      </c>
      <c r="J2280" s="886" t="s">
        <v>19729</v>
      </c>
      <c r="K2280" s="921">
        <v>1</v>
      </c>
      <c r="L2280" s="921" t="s">
        <v>23695</v>
      </c>
      <c r="M2280" s="802">
        <v>20400</v>
      </c>
      <c r="N2280" s="921">
        <v>1</v>
      </c>
      <c r="O2280" s="922">
        <v>6</v>
      </c>
      <c r="P2280" s="802">
        <v>10200</v>
      </c>
      <c r="Q2280" s="921" t="s">
        <v>23687</v>
      </c>
      <c r="R2280" s="922">
        <v>12</v>
      </c>
      <c r="S2280" s="1008">
        <v>20400</v>
      </c>
    </row>
    <row r="2281" spans="1:19" s="889" customFormat="1" ht="23.25">
      <c r="A2281" s="913" t="s">
        <v>1027</v>
      </c>
      <c r="B2281" s="887" t="s">
        <v>280</v>
      </c>
      <c r="C2281" s="887" t="s">
        <v>115</v>
      </c>
      <c r="D2281" s="887" t="s">
        <v>25198</v>
      </c>
      <c r="E2281" s="342">
        <v>2900</v>
      </c>
      <c r="F2281" s="887" t="s">
        <v>25199</v>
      </c>
      <c r="G2281" s="656" t="s">
        <v>25200</v>
      </c>
      <c r="H2281" s="886" t="s">
        <v>19729</v>
      </c>
      <c r="I2281" s="886" t="s">
        <v>19773</v>
      </c>
      <c r="J2281" s="886" t="s">
        <v>19729</v>
      </c>
      <c r="K2281" s="921">
        <v>1</v>
      </c>
      <c r="L2281" s="921">
        <v>12</v>
      </c>
      <c r="M2281" s="802">
        <v>34800</v>
      </c>
      <c r="N2281" s="921">
        <v>1</v>
      </c>
      <c r="O2281" s="922">
        <v>6</v>
      </c>
      <c r="P2281" s="802">
        <v>17400</v>
      </c>
      <c r="Q2281" s="921" t="s">
        <v>23687</v>
      </c>
      <c r="R2281" s="922">
        <v>12</v>
      </c>
      <c r="S2281" s="1008">
        <v>34800</v>
      </c>
    </row>
    <row r="2282" spans="1:19" s="889" customFormat="1" ht="23.25">
      <c r="A2282" s="913" t="s">
        <v>1027</v>
      </c>
      <c r="B2282" s="887" t="s">
        <v>280</v>
      </c>
      <c r="C2282" s="887" t="s">
        <v>115</v>
      </c>
      <c r="D2282" s="887" t="s">
        <v>23889</v>
      </c>
      <c r="E2282" s="342">
        <v>1900</v>
      </c>
      <c r="F2282" s="887" t="s">
        <v>25201</v>
      </c>
      <c r="G2282" s="656" t="s">
        <v>25202</v>
      </c>
      <c r="H2282" s="886" t="s">
        <v>19729</v>
      </c>
      <c r="I2282" s="886" t="s">
        <v>19773</v>
      </c>
      <c r="J2282" s="886" t="s">
        <v>19729</v>
      </c>
      <c r="K2282" s="921">
        <v>1</v>
      </c>
      <c r="L2282" s="921" t="s">
        <v>23695</v>
      </c>
      <c r="M2282" s="802">
        <v>22800</v>
      </c>
      <c r="N2282" s="921">
        <v>1</v>
      </c>
      <c r="O2282" s="922">
        <v>6</v>
      </c>
      <c r="P2282" s="802">
        <v>11400</v>
      </c>
      <c r="Q2282" s="921" t="s">
        <v>23687</v>
      </c>
      <c r="R2282" s="922">
        <v>12</v>
      </c>
      <c r="S2282" s="1008">
        <v>22800</v>
      </c>
    </row>
    <row r="2283" spans="1:19" s="889" customFormat="1" ht="23.25">
      <c r="A2283" s="913" t="s">
        <v>1027</v>
      </c>
      <c r="B2283" s="887" t="s">
        <v>280</v>
      </c>
      <c r="C2283" s="887" t="s">
        <v>115</v>
      </c>
      <c r="D2283" s="887" t="s">
        <v>23699</v>
      </c>
      <c r="E2283" s="342">
        <v>1700</v>
      </c>
      <c r="F2283" s="887" t="s">
        <v>25203</v>
      </c>
      <c r="G2283" s="656" t="s">
        <v>25204</v>
      </c>
      <c r="H2283" s="886" t="s">
        <v>23764</v>
      </c>
      <c r="I2283" s="886" t="s">
        <v>19773</v>
      </c>
      <c r="J2283" s="886" t="s">
        <v>24153</v>
      </c>
      <c r="K2283" s="921">
        <v>1</v>
      </c>
      <c r="L2283" s="921" t="s">
        <v>23695</v>
      </c>
      <c r="M2283" s="802">
        <v>20400</v>
      </c>
      <c r="N2283" s="921">
        <v>1</v>
      </c>
      <c r="O2283" s="922">
        <v>6</v>
      </c>
      <c r="P2283" s="802">
        <v>10200</v>
      </c>
      <c r="Q2283" s="921" t="s">
        <v>23687</v>
      </c>
      <c r="R2283" s="922">
        <v>12</v>
      </c>
      <c r="S2283" s="1008">
        <v>20400</v>
      </c>
    </row>
    <row r="2284" spans="1:19" s="889" customFormat="1" ht="23.25">
      <c r="A2284" s="913" t="s">
        <v>1027</v>
      </c>
      <c r="B2284" s="887" t="s">
        <v>280</v>
      </c>
      <c r="C2284" s="887" t="s">
        <v>115</v>
      </c>
      <c r="D2284" s="887" t="s">
        <v>24093</v>
      </c>
      <c r="E2284" s="342">
        <v>1900</v>
      </c>
      <c r="F2284" s="887" t="s">
        <v>25205</v>
      </c>
      <c r="G2284" s="656" t="s">
        <v>25206</v>
      </c>
      <c r="H2284" s="886" t="s">
        <v>23828</v>
      </c>
      <c r="I2284" s="886" t="s">
        <v>19773</v>
      </c>
      <c r="J2284" s="886" t="s">
        <v>24453</v>
      </c>
      <c r="K2284" s="921">
        <v>1</v>
      </c>
      <c r="L2284" s="921" t="s">
        <v>23695</v>
      </c>
      <c r="M2284" s="802">
        <v>22800</v>
      </c>
      <c r="N2284" s="921">
        <v>1</v>
      </c>
      <c r="O2284" s="922">
        <v>6</v>
      </c>
      <c r="P2284" s="802">
        <v>9753.33</v>
      </c>
      <c r="Q2284" s="921"/>
      <c r="R2284" s="922"/>
      <c r="S2284" s="1008">
        <v>0</v>
      </c>
    </row>
    <row r="2285" spans="1:19" s="889" customFormat="1" ht="23.25">
      <c r="A2285" s="913" t="s">
        <v>1027</v>
      </c>
      <c r="B2285" s="887" t="s">
        <v>280</v>
      </c>
      <c r="C2285" s="887" t="s">
        <v>115</v>
      </c>
      <c r="D2285" s="887" t="s">
        <v>23889</v>
      </c>
      <c r="E2285" s="342">
        <v>1900</v>
      </c>
      <c r="F2285" s="887" t="s">
        <v>25207</v>
      </c>
      <c r="G2285" s="656" t="s">
        <v>25208</v>
      </c>
      <c r="H2285" s="886" t="s">
        <v>19880</v>
      </c>
      <c r="I2285" s="886" t="s">
        <v>19773</v>
      </c>
      <c r="J2285" s="886" t="s">
        <v>23794</v>
      </c>
      <c r="K2285" s="921">
        <v>1</v>
      </c>
      <c r="L2285" s="921" t="s">
        <v>23695</v>
      </c>
      <c r="M2285" s="802">
        <v>22800</v>
      </c>
      <c r="N2285" s="921">
        <v>1</v>
      </c>
      <c r="O2285" s="922">
        <v>6</v>
      </c>
      <c r="P2285" s="802">
        <v>11400</v>
      </c>
      <c r="Q2285" s="921" t="s">
        <v>23687</v>
      </c>
      <c r="R2285" s="922">
        <v>12</v>
      </c>
      <c r="S2285" s="1008">
        <v>22800</v>
      </c>
    </row>
    <row r="2286" spans="1:19" s="889" customFormat="1" ht="23.25">
      <c r="A2286" s="913" t="s">
        <v>1027</v>
      </c>
      <c r="B2286" s="887" t="s">
        <v>280</v>
      </c>
      <c r="C2286" s="887" t="s">
        <v>115</v>
      </c>
      <c r="D2286" s="887" t="s">
        <v>23725</v>
      </c>
      <c r="E2286" s="342">
        <v>1700</v>
      </c>
      <c r="F2286" s="887" t="s">
        <v>25209</v>
      </c>
      <c r="G2286" s="656" t="s">
        <v>25210</v>
      </c>
      <c r="H2286" s="886" t="s">
        <v>24108</v>
      </c>
      <c r="I2286" s="886" t="s">
        <v>19773</v>
      </c>
      <c r="J2286" s="886" t="s">
        <v>20251</v>
      </c>
      <c r="K2286" s="921">
        <v>1</v>
      </c>
      <c r="L2286" s="921" t="s">
        <v>23695</v>
      </c>
      <c r="M2286" s="802">
        <v>20400</v>
      </c>
      <c r="N2286" s="921">
        <v>1</v>
      </c>
      <c r="O2286" s="922">
        <v>6</v>
      </c>
      <c r="P2286" s="802">
        <v>10200</v>
      </c>
      <c r="Q2286" s="921" t="s">
        <v>23687</v>
      </c>
      <c r="R2286" s="922">
        <v>12</v>
      </c>
      <c r="S2286" s="1008">
        <v>20400</v>
      </c>
    </row>
    <row r="2287" spans="1:19" s="889" customFormat="1" ht="23.25">
      <c r="A2287" s="913" t="s">
        <v>1027</v>
      </c>
      <c r="B2287" s="887" t="s">
        <v>280</v>
      </c>
      <c r="C2287" s="887" t="s">
        <v>115</v>
      </c>
      <c r="D2287" s="887" t="s">
        <v>23699</v>
      </c>
      <c r="E2287" s="342">
        <v>1700</v>
      </c>
      <c r="F2287" s="887" t="s">
        <v>25211</v>
      </c>
      <c r="G2287" s="656" t="s">
        <v>25212</v>
      </c>
      <c r="H2287" s="886" t="s">
        <v>24108</v>
      </c>
      <c r="I2287" s="886" t="s">
        <v>19773</v>
      </c>
      <c r="J2287" s="886" t="s">
        <v>24108</v>
      </c>
      <c r="K2287" s="921">
        <v>1</v>
      </c>
      <c r="L2287" s="921" t="s">
        <v>23695</v>
      </c>
      <c r="M2287" s="802">
        <v>20400</v>
      </c>
      <c r="N2287" s="921">
        <v>1</v>
      </c>
      <c r="O2287" s="922">
        <v>6</v>
      </c>
      <c r="P2287" s="802">
        <v>10200</v>
      </c>
      <c r="Q2287" s="921" t="s">
        <v>23687</v>
      </c>
      <c r="R2287" s="922">
        <v>12</v>
      </c>
      <c r="S2287" s="1008">
        <v>20400</v>
      </c>
    </row>
    <row r="2288" spans="1:19" s="889" customFormat="1" ht="23.25">
      <c r="A2288" s="913" t="s">
        <v>1027</v>
      </c>
      <c r="B2288" s="887" t="s">
        <v>280</v>
      </c>
      <c r="C2288" s="887" t="s">
        <v>115</v>
      </c>
      <c r="D2288" s="887" t="s">
        <v>23699</v>
      </c>
      <c r="E2288" s="342">
        <v>1700</v>
      </c>
      <c r="F2288" s="887" t="s">
        <v>25213</v>
      </c>
      <c r="G2288" s="656" t="s">
        <v>25214</v>
      </c>
      <c r="H2288" s="886" t="s">
        <v>23842</v>
      </c>
      <c r="I2288" s="886" t="s">
        <v>19773</v>
      </c>
      <c r="J2288" s="886" t="s">
        <v>23842</v>
      </c>
      <c r="K2288" s="921">
        <v>1</v>
      </c>
      <c r="L2288" s="921" t="s">
        <v>23695</v>
      </c>
      <c r="M2288" s="802">
        <v>20400</v>
      </c>
      <c r="N2288" s="921">
        <v>1</v>
      </c>
      <c r="O2288" s="922">
        <v>6</v>
      </c>
      <c r="P2288" s="802">
        <v>10200</v>
      </c>
      <c r="Q2288" s="921" t="s">
        <v>23687</v>
      </c>
      <c r="R2288" s="922">
        <v>12</v>
      </c>
      <c r="S2288" s="1008">
        <v>20400</v>
      </c>
    </row>
    <row r="2289" spans="1:19" s="889" customFormat="1" ht="23.25">
      <c r="A2289" s="913" t="s">
        <v>1027</v>
      </c>
      <c r="B2289" s="887" t="s">
        <v>280</v>
      </c>
      <c r="C2289" s="887" t="s">
        <v>115</v>
      </c>
      <c r="D2289" s="887" t="s">
        <v>23725</v>
      </c>
      <c r="E2289" s="342">
        <v>1700</v>
      </c>
      <c r="F2289" s="887" t="s">
        <v>25215</v>
      </c>
      <c r="G2289" s="656" t="s">
        <v>25216</v>
      </c>
      <c r="H2289" s="886" t="s">
        <v>20695</v>
      </c>
      <c r="I2289" s="886" t="s">
        <v>23402</v>
      </c>
      <c r="J2289" s="886" t="s">
        <v>20695</v>
      </c>
      <c r="K2289" s="921">
        <v>1</v>
      </c>
      <c r="L2289" s="921" t="s">
        <v>23695</v>
      </c>
      <c r="M2289" s="802">
        <v>20400</v>
      </c>
      <c r="N2289" s="921">
        <v>1</v>
      </c>
      <c r="O2289" s="922">
        <v>6</v>
      </c>
      <c r="P2289" s="802">
        <v>10200</v>
      </c>
      <c r="Q2289" s="921" t="s">
        <v>23687</v>
      </c>
      <c r="R2289" s="922">
        <v>12</v>
      </c>
      <c r="S2289" s="1008">
        <v>20400</v>
      </c>
    </row>
    <row r="2290" spans="1:19" s="889" customFormat="1" ht="23.25">
      <c r="A2290" s="913" t="s">
        <v>1027</v>
      </c>
      <c r="B2290" s="887" t="s">
        <v>280</v>
      </c>
      <c r="C2290" s="887" t="s">
        <v>115</v>
      </c>
      <c r="D2290" s="887" t="s">
        <v>24139</v>
      </c>
      <c r="E2290" s="342">
        <v>1500</v>
      </c>
      <c r="F2290" s="887" t="s">
        <v>25217</v>
      </c>
      <c r="G2290" s="656" t="s">
        <v>25218</v>
      </c>
      <c r="H2290" s="886" t="s">
        <v>21000</v>
      </c>
      <c r="I2290" s="886" t="s">
        <v>23787</v>
      </c>
      <c r="J2290" s="886" t="s">
        <v>21000</v>
      </c>
      <c r="K2290" s="921">
        <v>1</v>
      </c>
      <c r="L2290" s="921" t="s">
        <v>23695</v>
      </c>
      <c r="M2290" s="802">
        <v>18000</v>
      </c>
      <c r="N2290" s="921">
        <v>1</v>
      </c>
      <c r="O2290" s="922">
        <v>6</v>
      </c>
      <c r="P2290" s="802">
        <v>9000</v>
      </c>
      <c r="Q2290" s="921" t="s">
        <v>23687</v>
      </c>
      <c r="R2290" s="922">
        <v>12</v>
      </c>
      <c r="S2290" s="1008">
        <v>18000</v>
      </c>
    </row>
    <row r="2291" spans="1:19" s="889" customFormat="1" ht="23.25">
      <c r="A2291" s="913" t="s">
        <v>1027</v>
      </c>
      <c r="B2291" s="887" t="s">
        <v>280</v>
      </c>
      <c r="C2291" s="887" t="s">
        <v>115</v>
      </c>
      <c r="D2291" s="887" t="s">
        <v>23706</v>
      </c>
      <c r="E2291" s="342">
        <v>2200</v>
      </c>
      <c r="F2291" s="887" t="s">
        <v>25219</v>
      </c>
      <c r="G2291" s="656" t="s">
        <v>25220</v>
      </c>
      <c r="H2291" s="886" t="s">
        <v>23767</v>
      </c>
      <c r="I2291" s="886" t="s">
        <v>19764</v>
      </c>
      <c r="J2291" s="886" t="s">
        <v>23767</v>
      </c>
      <c r="K2291" s="921">
        <v>1</v>
      </c>
      <c r="L2291" s="921">
        <v>12</v>
      </c>
      <c r="M2291" s="802">
        <v>26400</v>
      </c>
      <c r="N2291" s="921">
        <v>1</v>
      </c>
      <c r="O2291" s="922">
        <v>6</v>
      </c>
      <c r="P2291" s="802">
        <v>13200</v>
      </c>
      <c r="Q2291" s="921" t="s">
        <v>23687</v>
      </c>
      <c r="R2291" s="922">
        <v>12</v>
      </c>
      <c r="S2291" s="1008">
        <v>26400</v>
      </c>
    </row>
    <row r="2292" spans="1:19" s="889" customFormat="1" ht="23.25">
      <c r="A2292" s="913" t="s">
        <v>1027</v>
      </c>
      <c r="B2292" s="887" t="s">
        <v>280</v>
      </c>
      <c r="C2292" s="887" t="s">
        <v>115</v>
      </c>
      <c r="D2292" s="887" t="s">
        <v>23880</v>
      </c>
      <c r="E2292" s="342">
        <v>1600</v>
      </c>
      <c r="F2292" s="887" t="s">
        <v>25221</v>
      </c>
      <c r="G2292" s="656" t="s">
        <v>25222</v>
      </c>
      <c r="H2292" s="886" t="s">
        <v>25223</v>
      </c>
      <c r="I2292" s="886" t="s">
        <v>23386</v>
      </c>
      <c r="J2292" s="886" t="s">
        <v>19708</v>
      </c>
      <c r="K2292" s="921">
        <v>1</v>
      </c>
      <c r="L2292" s="921" t="s">
        <v>23695</v>
      </c>
      <c r="M2292" s="802">
        <v>19200</v>
      </c>
      <c r="N2292" s="921">
        <v>1</v>
      </c>
      <c r="O2292" s="922">
        <v>6</v>
      </c>
      <c r="P2292" s="802">
        <v>9600</v>
      </c>
      <c r="Q2292" s="921" t="s">
        <v>23687</v>
      </c>
      <c r="R2292" s="922">
        <v>12</v>
      </c>
      <c r="S2292" s="1008">
        <v>19200</v>
      </c>
    </row>
    <row r="2293" spans="1:19" s="889" customFormat="1" ht="23.25">
      <c r="A2293" s="913" t="s">
        <v>1027</v>
      </c>
      <c r="B2293" s="887" t="s">
        <v>280</v>
      </c>
      <c r="C2293" s="887" t="s">
        <v>115</v>
      </c>
      <c r="D2293" s="887" t="s">
        <v>25224</v>
      </c>
      <c r="E2293" s="342">
        <v>7000</v>
      </c>
      <c r="F2293" s="887" t="s">
        <v>25225</v>
      </c>
      <c r="G2293" s="656" t="s">
        <v>25226</v>
      </c>
      <c r="H2293" s="886" t="s">
        <v>24113</v>
      </c>
      <c r="I2293" s="886" t="s">
        <v>25227</v>
      </c>
      <c r="J2293" s="886" t="s">
        <v>19729</v>
      </c>
      <c r="K2293" s="921">
        <v>1</v>
      </c>
      <c r="L2293" s="921">
        <v>12</v>
      </c>
      <c r="M2293" s="802">
        <v>84000</v>
      </c>
      <c r="N2293" s="921">
        <v>1</v>
      </c>
      <c r="O2293" s="922">
        <v>6</v>
      </c>
      <c r="P2293" s="802">
        <v>42000</v>
      </c>
      <c r="Q2293" s="921" t="s">
        <v>23687</v>
      </c>
      <c r="R2293" s="922">
        <v>12</v>
      </c>
      <c r="S2293" s="1008">
        <v>84000</v>
      </c>
    </row>
    <row r="2294" spans="1:19" s="889" customFormat="1" ht="23.25">
      <c r="A2294" s="913" t="s">
        <v>1027</v>
      </c>
      <c r="B2294" s="887" t="s">
        <v>280</v>
      </c>
      <c r="C2294" s="887" t="s">
        <v>115</v>
      </c>
      <c r="D2294" s="887" t="s">
        <v>24084</v>
      </c>
      <c r="E2294" s="342">
        <v>1850</v>
      </c>
      <c r="F2294" s="887" t="s">
        <v>25228</v>
      </c>
      <c r="G2294" s="656" t="s">
        <v>25229</v>
      </c>
      <c r="H2294" s="886" t="s">
        <v>19729</v>
      </c>
      <c r="I2294" s="886" t="s">
        <v>19773</v>
      </c>
      <c r="J2294" s="886" t="s">
        <v>19729</v>
      </c>
      <c r="K2294" s="921">
        <v>1</v>
      </c>
      <c r="L2294" s="921" t="s">
        <v>23695</v>
      </c>
      <c r="M2294" s="802">
        <v>22200</v>
      </c>
      <c r="N2294" s="921">
        <v>1</v>
      </c>
      <c r="O2294" s="922">
        <v>6</v>
      </c>
      <c r="P2294" s="802">
        <v>11100</v>
      </c>
      <c r="Q2294" s="921" t="s">
        <v>23687</v>
      </c>
      <c r="R2294" s="922">
        <v>12</v>
      </c>
      <c r="S2294" s="1008">
        <v>22200</v>
      </c>
    </row>
    <row r="2295" spans="1:19" s="889" customFormat="1" ht="23.25">
      <c r="A2295" s="913" t="s">
        <v>1027</v>
      </c>
      <c r="B2295" s="887" t="s">
        <v>280</v>
      </c>
      <c r="C2295" s="887" t="s">
        <v>115</v>
      </c>
      <c r="D2295" s="887" t="s">
        <v>23688</v>
      </c>
      <c r="E2295" s="342">
        <v>1700</v>
      </c>
      <c r="F2295" s="887" t="s">
        <v>25230</v>
      </c>
      <c r="G2295" s="656" t="s">
        <v>25231</v>
      </c>
      <c r="H2295" s="886" t="s">
        <v>23904</v>
      </c>
      <c r="I2295" s="886" t="s">
        <v>19773</v>
      </c>
      <c r="J2295" s="886" t="s">
        <v>21045</v>
      </c>
      <c r="K2295" s="921">
        <v>1</v>
      </c>
      <c r="L2295" s="921" t="s">
        <v>23695</v>
      </c>
      <c r="M2295" s="802">
        <v>19550</v>
      </c>
      <c r="N2295" s="921">
        <v>1</v>
      </c>
      <c r="O2295" s="922">
        <v>6</v>
      </c>
      <c r="P2295" s="802">
        <v>10200</v>
      </c>
      <c r="Q2295" s="921" t="s">
        <v>23687</v>
      </c>
      <c r="R2295" s="922">
        <v>12</v>
      </c>
      <c r="S2295" s="1008">
        <v>20400</v>
      </c>
    </row>
    <row r="2296" spans="1:19" s="889" customFormat="1" ht="34.9">
      <c r="A2296" s="913" t="s">
        <v>1027</v>
      </c>
      <c r="B2296" s="887" t="s">
        <v>280</v>
      </c>
      <c r="C2296" s="887" t="s">
        <v>115</v>
      </c>
      <c r="D2296" s="887" t="s">
        <v>25232</v>
      </c>
      <c r="E2296" s="342">
        <v>1700</v>
      </c>
      <c r="F2296" s="887" t="s">
        <v>25233</v>
      </c>
      <c r="G2296" s="656" t="s">
        <v>25234</v>
      </c>
      <c r="H2296" s="886" t="s">
        <v>21369</v>
      </c>
      <c r="I2296" s="886" t="s">
        <v>19764</v>
      </c>
      <c r="J2296" s="886" t="s">
        <v>21369</v>
      </c>
      <c r="K2296" s="921">
        <v>1</v>
      </c>
      <c r="L2296" s="921">
        <v>4</v>
      </c>
      <c r="M2296" s="802">
        <v>3513.33</v>
      </c>
      <c r="N2296" s="921">
        <v>2</v>
      </c>
      <c r="O2296" s="922">
        <v>6</v>
      </c>
      <c r="P2296" s="802">
        <v>10200</v>
      </c>
      <c r="Q2296" s="921" t="s">
        <v>23687</v>
      </c>
      <c r="R2296" s="922">
        <v>12</v>
      </c>
      <c r="S2296" s="1008">
        <v>6800</v>
      </c>
    </row>
    <row r="2297" spans="1:19" s="889" customFormat="1" ht="23.25">
      <c r="A2297" s="913" t="s">
        <v>1027</v>
      </c>
      <c r="B2297" s="887" t="s">
        <v>280</v>
      </c>
      <c r="C2297" s="887" t="s">
        <v>115</v>
      </c>
      <c r="D2297" s="887" t="s">
        <v>23889</v>
      </c>
      <c r="E2297" s="342">
        <v>1900</v>
      </c>
      <c r="F2297" s="887" t="s">
        <v>25235</v>
      </c>
      <c r="G2297" s="656" t="s">
        <v>25236</v>
      </c>
      <c r="H2297" s="886" t="s">
        <v>21045</v>
      </c>
      <c r="I2297" s="886" t="s">
        <v>19773</v>
      </c>
      <c r="J2297" s="886" t="s">
        <v>21045</v>
      </c>
      <c r="K2297" s="921">
        <v>1</v>
      </c>
      <c r="L2297" s="921" t="s">
        <v>23695</v>
      </c>
      <c r="M2297" s="802">
        <v>22800</v>
      </c>
      <c r="N2297" s="921">
        <v>1</v>
      </c>
      <c r="O2297" s="922">
        <v>6</v>
      </c>
      <c r="P2297" s="802">
        <v>11400</v>
      </c>
      <c r="Q2297" s="921" t="s">
        <v>23687</v>
      </c>
      <c r="R2297" s="922">
        <v>12</v>
      </c>
      <c r="S2297" s="1008">
        <v>22800</v>
      </c>
    </row>
    <row r="2298" spans="1:19" s="889" customFormat="1" ht="23.25">
      <c r="A2298" s="913" t="s">
        <v>1027</v>
      </c>
      <c r="B2298" s="887" t="s">
        <v>280</v>
      </c>
      <c r="C2298" s="887" t="s">
        <v>115</v>
      </c>
      <c r="D2298" s="887" t="s">
        <v>23692</v>
      </c>
      <c r="E2298" s="342">
        <v>1600</v>
      </c>
      <c r="F2298" s="887" t="s">
        <v>25237</v>
      </c>
      <c r="G2298" s="656" t="s">
        <v>25238</v>
      </c>
      <c r="H2298" s="886" t="s">
        <v>23828</v>
      </c>
      <c r="I2298" s="886" t="s">
        <v>23732</v>
      </c>
      <c r="J2298" s="886" t="s">
        <v>23828</v>
      </c>
      <c r="K2298" s="921">
        <v>1</v>
      </c>
      <c r="L2298" s="921" t="s">
        <v>23695</v>
      </c>
      <c r="M2298" s="802">
        <v>19200</v>
      </c>
      <c r="N2298" s="921">
        <v>1</v>
      </c>
      <c r="O2298" s="922">
        <v>6</v>
      </c>
      <c r="P2298" s="802">
        <v>9600</v>
      </c>
      <c r="Q2298" s="921" t="s">
        <v>23687</v>
      </c>
      <c r="R2298" s="922">
        <v>12</v>
      </c>
      <c r="S2298" s="1008">
        <v>19200</v>
      </c>
    </row>
    <row r="2299" spans="1:19" s="889" customFormat="1" ht="23.25">
      <c r="A2299" s="913" t="s">
        <v>1027</v>
      </c>
      <c r="B2299" s="887" t="s">
        <v>280</v>
      </c>
      <c r="C2299" s="887" t="s">
        <v>115</v>
      </c>
      <c r="D2299" s="887" t="s">
        <v>24139</v>
      </c>
      <c r="E2299" s="342">
        <v>1500</v>
      </c>
      <c r="F2299" s="887" t="s">
        <v>25239</v>
      </c>
      <c r="G2299" s="656" t="s">
        <v>25240</v>
      </c>
      <c r="H2299" s="886" t="s">
        <v>388</v>
      </c>
      <c r="I2299" s="886" t="s">
        <v>388</v>
      </c>
      <c r="J2299" s="886" t="s">
        <v>19829</v>
      </c>
      <c r="K2299" s="921">
        <v>1</v>
      </c>
      <c r="L2299" s="921" t="s">
        <v>23695</v>
      </c>
      <c r="M2299" s="802">
        <v>18000</v>
      </c>
      <c r="N2299" s="921">
        <v>1</v>
      </c>
      <c r="O2299" s="922">
        <v>6</v>
      </c>
      <c r="P2299" s="802">
        <v>9000</v>
      </c>
      <c r="Q2299" s="921" t="s">
        <v>23687</v>
      </c>
      <c r="R2299" s="922">
        <v>12</v>
      </c>
      <c r="S2299" s="1008">
        <v>18000</v>
      </c>
    </row>
    <row r="2300" spans="1:19" s="889" customFormat="1" ht="23.25">
      <c r="A2300" s="913" t="s">
        <v>1027</v>
      </c>
      <c r="B2300" s="887" t="s">
        <v>280</v>
      </c>
      <c r="C2300" s="887" t="s">
        <v>115</v>
      </c>
      <c r="D2300" s="887" t="s">
        <v>25241</v>
      </c>
      <c r="E2300" s="342">
        <v>2700</v>
      </c>
      <c r="F2300" s="887" t="s">
        <v>25242</v>
      </c>
      <c r="G2300" s="656" t="s">
        <v>25243</v>
      </c>
      <c r="H2300" s="886" t="s">
        <v>19988</v>
      </c>
      <c r="I2300" s="886" t="s">
        <v>23787</v>
      </c>
      <c r="J2300" s="886" t="s">
        <v>19988</v>
      </c>
      <c r="K2300" s="921">
        <v>1</v>
      </c>
      <c r="L2300" s="921">
        <v>8</v>
      </c>
      <c r="M2300" s="802">
        <v>20700</v>
      </c>
      <c r="N2300" s="921">
        <v>2</v>
      </c>
      <c r="O2300" s="922">
        <v>6</v>
      </c>
      <c r="P2300" s="802">
        <v>16200</v>
      </c>
      <c r="Q2300" s="921" t="s">
        <v>23687</v>
      </c>
      <c r="R2300" s="922">
        <v>12</v>
      </c>
      <c r="S2300" s="1008">
        <v>10800</v>
      </c>
    </row>
    <row r="2301" spans="1:19" s="889" customFormat="1" ht="23.25">
      <c r="A2301" s="913" t="s">
        <v>1027</v>
      </c>
      <c r="B2301" s="887" t="s">
        <v>280</v>
      </c>
      <c r="C2301" s="887" t="s">
        <v>115</v>
      </c>
      <c r="D2301" s="887" t="s">
        <v>25244</v>
      </c>
      <c r="E2301" s="342">
        <v>3000</v>
      </c>
      <c r="F2301" s="887" t="s">
        <v>25245</v>
      </c>
      <c r="G2301" s="656" t="s">
        <v>25246</v>
      </c>
      <c r="H2301" s="886" t="s">
        <v>19862</v>
      </c>
      <c r="I2301" s="886" t="s">
        <v>19773</v>
      </c>
      <c r="J2301" s="886" t="s">
        <v>20389</v>
      </c>
      <c r="K2301" s="921">
        <v>1</v>
      </c>
      <c r="L2301" s="921">
        <v>12</v>
      </c>
      <c r="M2301" s="802">
        <v>36000</v>
      </c>
      <c r="N2301" s="921">
        <v>1</v>
      </c>
      <c r="O2301" s="922">
        <v>6</v>
      </c>
      <c r="P2301" s="802">
        <v>18000</v>
      </c>
      <c r="Q2301" s="921" t="s">
        <v>23687</v>
      </c>
      <c r="R2301" s="922">
        <v>12</v>
      </c>
      <c r="S2301" s="1008">
        <v>36000</v>
      </c>
    </row>
    <row r="2302" spans="1:19" s="889" customFormat="1" ht="34.9">
      <c r="A2302" s="913" t="s">
        <v>1027</v>
      </c>
      <c r="B2302" s="887" t="s">
        <v>280</v>
      </c>
      <c r="C2302" s="887" t="s">
        <v>115</v>
      </c>
      <c r="D2302" s="887" t="s">
        <v>25247</v>
      </c>
      <c r="E2302" s="342">
        <v>2000</v>
      </c>
      <c r="F2302" s="887" t="s">
        <v>25248</v>
      </c>
      <c r="G2302" s="656" t="s">
        <v>25249</v>
      </c>
      <c r="H2302" s="886" t="s">
        <v>25250</v>
      </c>
      <c r="I2302" s="886" t="s">
        <v>19773</v>
      </c>
      <c r="J2302" s="886" t="s">
        <v>25251</v>
      </c>
      <c r="K2302" s="921">
        <v>1</v>
      </c>
      <c r="L2302" s="921" t="s">
        <v>23695</v>
      </c>
      <c r="M2302" s="802">
        <v>24000</v>
      </c>
      <c r="N2302" s="921">
        <v>1</v>
      </c>
      <c r="O2302" s="922">
        <v>6</v>
      </c>
      <c r="P2302" s="802">
        <v>12000</v>
      </c>
      <c r="Q2302" s="921" t="s">
        <v>23687</v>
      </c>
      <c r="R2302" s="922">
        <v>12</v>
      </c>
      <c r="S2302" s="1008">
        <v>24000</v>
      </c>
    </row>
    <row r="2303" spans="1:19" s="889" customFormat="1" ht="23.25">
      <c r="A2303" s="913" t="s">
        <v>1027</v>
      </c>
      <c r="B2303" s="887" t="s">
        <v>280</v>
      </c>
      <c r="C2303" s="887" t="s">
        <v>115</v>
      </c>
      <c r="D2303" s="887" t="s">
        <v>25252</v>
      </c>
      <c r="E2303" s="342">
        <v>2100</v>
      </c>
      <c r="F2303" s="887" t="s">
        <v>25253</v>
      </c>
      <c r="G2303" s="656" t="s">
        <v>25254</v>
      </c>
      <c r="H2303" s="886" t="s">
        <v>19895</v>
      </c>
      <c r="I2303" s="886" t="s">
        <v>19773</v>
      </c>
      <c r="J2303" s="886" t="s">
        <v>19895</v>
      </c>
      <c r="K2303" s="921">
        <v>1</v>
      </c>
      <c r="L2303" s="921">
        <v>12</v>
      </c>
      <c r="M2303" s="802">
        <v>25200</v>
      </c>
      <c r="N2303" s="921">
        <v>1</v>
      </c>
      <c r="O2303" s="922">
        <v>6</v>
      </c>
      <c r="P2303" s="802">
        <v>12600</v>
      </c>
      <c r="Q2303" s="921" t="s">
        <v>23687</v>
      </c>
      <c r="R2303" s="922">
        <v>12</v>
      </c>
      <c r="S2303" s="1008">
        <v>25200</v>
      </c>
    </row>
    <row r="2304" spans="1:19" s="889" customFormat="1" ht="34.9">
      <c r="A2304" s="913" t="s">
        <v>1027</v>
      </c>
      <c r="B2304" s="887" t="s">
        <v>280</v>
      </c>
      <c r="C2304" s="887" t="s">
        <v>115</v>
      </c>
      <c r="D2304" s="887" t="s">
        <v>25255</v>
      </c>
      <c r="E2304" s="342">
        <v>3000</v>
      </c>
      <c r="F2304" s="887" t="s">
        <v>25256</v>
      </c>
      <c r="G2304" s="656" t="s">
        <v>25257</v>
      </c>
      <c r="H2304" s="886" t="s">
        <v>25258</v>
      </c>
      <c r="I2304" s="886" t="s">
        <v>23405</v>
      </c>
      <c r="J2304" s="886" t="s">
        <v>25259</v>
      </c>
      <c r="K2304" s="921">
        <v>1</v>
      </c>
      <c r="L2304" s="921">
        <v>12</v>
      </c>
      <c r="M2304" s="802">
        <v>36000</v>
      </c>
      <c r="N2304" s="921">
        <v>1</v>
      </c>
      <c r="O2304" s="922">
        <v>6</v>
      </c>
      <c r="P2304" s="802">
        <v>18000</v>
      </c>
      <c r="Q2304" s="921" t="s">
        <v>23687</v>
      </c>
      <c r="R2304" s="922">
        <v>12</v>
      </c>
      <c r="S2304" s="1008">
        <v>36000</v>
      </c>
    </row>
    <row r="2305" spans="1:19" s="889" customFormat="1" ht="23.25">
      <c r="A2305" s="913" t="s">
        <v>1027</v>
      </c>
      <c r="B2305" s="887" t="s">
        <v>280</v>
      </c>
      <c r="C2305" s="887" t="s">
        <v>115</v>
      </c>
      <c r="D2305" s="887" t="s">
        <v>23699</v>
      </c>
      <c r="E2305" s="342">
        <v>1700</v>
      </c>
      <c r="F2305" s="887" t="s">
        <v>25260</v>
      </c>
      <c r="G2305" s="656" t="s">
        <v>25261</v>
      </c>
      <c r="H2305" s="886" t="s">
        <v>19810</v>
      </c>
      <c r="I2305" s="886" t="s">
        <v>23402</v>
      </c>
      <c r="J2305" s="886" t="s">
        <v>19810</v>
      </c>
      <c r="K2305" s="921">
        <v>1</v>
      </c>
      <c r="L2305" s="921" t="s">
        <v>23695</v>
      </c>
      <c r="M2305" s="802">
        <v>20400</v>
      </c>
      <c r="N2305" s="921">
        <v>1</v>
      </c>
      <c r="O2305" s="922">
        <v>6</v>
      </c>
      <c r="P2305" s="802">
        <v>10200</v>
      </c>
      <c r="Q2305" s="921" t="s">
        <v>23687</v>
      </c>
      <c r="R2305" s="922">
        <v>12</v>
      </c>
      <c r="S2305" s="1008">
        <v>20400</v>
      </c>
    </row>
    <row r="2306" spans="1:19" s="889" customFormat="1" ht="23.25">
      <c r="A2306" s="913" t="s">
        <v>1027</v>
      </c>
      <c r="B2306" s="887" t="s">
        <v>280</v>
      </c>
      <c r="C2306" s="887" t="s">
        <v>115</v>
      </c>
      <c r="D2306" s="887" t="s">
        <v>23963</v>
      </c>
      <c r="E2306" s="342">
        <v>2100</v>
      </c>
      <c r="F2306" s="887" t="s">
        <v>25262</v>
      </c>
      <c r="G2306" s="656" t="s">
        <v>25263</v>
      </c>
      <c r="H2306" s="886" t="s">
        <v>19729</v>
      </c>
      <c r="I2306" s="886" t="s">
        <v>19773</v>
      </c>
      <c r="J2306" s="886" t="s">
        <v>19729</v>
      </c>
      <c r="K2306" s="921">
        <v>1</v>
      </c>
      <c r="L2306" s="921">
        <v>2</v>
      </c>
      <c r="M2306" s="802">
        <v>4200</v>
      </c>
      <c r="N2306" s="921">
        <v>1</v>
      </c>
      <c r="O2306" s="922">
        <v>3</v>
      </c>
      <c r="P2306" s="802">
        <v>6300</v>
      </c>
      <c r="Q2306" s="921"/>
      <c r="R2306" s="922"/>
      <c r="S2306" s="1008">
        <v>0</v>
      </c>
    </row>
    <row r="2307" spans="1:19" s="889" customFormat="1" ht="23.25">
      <c r="A2307" s="913" t="s">
        <v>1027</v>
      </c>
      <c r="B2307" s="887" t="s">
        <v>280</v>
      </c>
      <c r="C2307" s="887" t="s">
        <v>115</v>
      </c>
      <c r="D2307" s="887" t="s">
        <v>23706</v>
      </c>
      <c r="E2307" s="342">
        <v>2200</v>
      </c>
      <c r="F2307" s="887" t="s">
        <v>25264</v>
      </c>
      <c r="G2307" s="656" t="s">
        <v>25265</v>
      </c>
      <c r="H2307" s="886" t="s">
        <v>25266</v>
      </c>
      <c r="I2307" s="886" t="s">
        <v>19773</v>
      </c>
      <c r="J2307" s="886" t="s">
        <v>25267</v>
      </c>
      <c r="K2307" s="921">
        <v>1</v>
      </c>
      <c r="L2307" s="921">
        <v>12</v>
      </c>
      <c r="M2307" s="802">
        <v>26400</v>
      </c>
      <c r="N2307" s="921">
        <v>1</v>
      </c>
      <c r="O2307" s="922">
        <v>6</v>
      </c>
      <c r="P2307" s="802">
        <v>13200</v>
      </c>
      <c r="Q2307" s="921" t="s">
        <v>23687</v>
      </c>
      <c r="R2307" s="922">
        <v>12</v>
      </c>
      <c r="S2307" s="1008">
        <v>26400</v>
      </c>
    </row>
    <row r="2308" spans="1:19" s="889" customFormat="1" ht="23.25">
      <c r="A2308" s="913" t="s">
        <v>1027</v>
      </c>
      <c r="B2308" s="887" t="s">
        <v>280</v>
      </c>
      <c r="C2308" s="887" t="s">
        <v>115</v>
      </c>
      <c r="D2308" s="887" t="s">
        <v>25268</v>
      </c>
      <c r="E2308" s="342">
        <v>3900</v>
      </c>
      <c r="F2308" s="887" t="s">
        <v>25269</v>
      </c>
      <c r="G2308" s="656" t="s">
        <v>25270</v>
      </c>
      <c r="H2308" s="886" t="s">
        <v>25271</v>
      </c>
      <c r="I2308" s="886" t="s">
        <v>23732</v>
      </c>
      <c r="J2308" s="886" t="s">
        <v>19862</v>
      </c>
      <c r="K2308" s="921">
        <v>1</v>
      </c>
      <c r="L2308" s="921">
        <v>3</v>
      </c>
      <c r="M2308" s="802">
        <v>8060</v>
      </c>
      <c r="N2308" s="921">
        <v>2</v>
      </c>
      <c r="O2308" s="922">
        <v>6</v>
      </c>
      <c r="P2308" s="802">
        <v>23400</v>
      </c>
      <c r="Q2308" s="921" t="s">
        <v>23687</v>
      </c>
      <c r="R2308" s="922">
        <v>12</v>
      </c>
      <c r="S2308" s="1008">
        <v>15600</v>
      </c>
    </row>
    <row r="2309" spans="1:19" s="889" customFormat="1" ht="46.5">
      <c r="A2309" s="913" t="s">
        <v>1027</v>
      </c>
      <c r="B2309" s="887" t="s">
        <v>280</v>
      </c>
      <c r="C2309" s="887" t="s">
        <v>115</v>
      </c>
      <c r="D2309" s="887" t="s">
        <v>24014</v>
      </c>
      <c r="E2309" s="342">
        <v>2500</v>
      </c>
      <c r="F2309" s="887" t="s">
        <v>25272</v>
      </c>
      <c r="G2309" s="656" t="s">
        <v>25273</v>
      </c>
      <c r="H2309" s="886" t="s">
        <v>25274</v>
      </c>
      <c r="I2309" s="886" t="s">
        <v>23402</v>
      </c>
      <c r="J2309" s="886" t="s">
        <v>25274</v>
      </c>
      <c r="K2309" s="921">
        <v>1</v>
      </c>
      <c r="L2309" s="921">
        <v>12</v>
      </c>
      <c r="M2309" s="802">
        <v>30000</v>
      </c>
      <c r="N2309" s="921">
        <v>1</v>
      </c>
      <c r="O2309" s="922">
        <v>6</v>
      </c>
      <c r="P2309" s="802">
        <v>15000</v>
      </c>
      <c r="Q2309" s="921" t="s">
        <v>23687</v>
      </c>
      <c r="R2309" s="922">
        <v>12</v>
      </c>
      <c r="S2309" s="1008">
        <v>30000</v>
      </c>
    </row>
    <row r="2310" spans="1:19" s="889" customFormat="1" ht="23.25">
      <c r="A2310" s="913" t="s">
        <v>1027</v>
      </c>
      <c r="B2310" s="887" t="s">
        <v>280</v>
      </c>
      <c r="C2310" s="887" t="s">
        <v>115</v>
      </c>
      <c r="D2310" s="887" t="s">
        <v>23692</v>
      </c>
      <c r="E2310" s="342">
        <v>1600</v>
      </c>
      <c r="F2310" s="887" t="s">
        <v>25275</v>
      </c>
      <c r="G2310" s="656" t="s">
        <v>25276</v>
      </c>
      <c r="H2310" s="886" t="s">
        <v>388</v>
      </c>
      <c r="I2310" s="886" t="s">
        <v>388</v>
      </c>
      <c r="J2310" s="886" t="s">
        <v>19829</v>
      </c>
      <c r="K2310" s="921">
        <v>1</v>
      </c>
      <c r="L2310" s="921" t="s">
        <v>23695</v>
      </c>
      <c r="M2310" s="802">
        <v>19200</v>
      </c>
      <c r="N2310" s="921">
        <v>1</v>
      </c>
      <c r="O2310" s="922">
        <v>6</v>
      </c>
      <c r="P2310" s="802">
        <v>9600</v>
      </c>
      <c r="Q2310" s="921" t="s">
        <v>23687</v>
      </c>
      <c r="R2310" s="922">
        <v>12</v>
      </c>
      <c r="S2310" s="1008">
        <v>19200</v>
      </c>
    </row>
    <row r="2311" spans="1:19" s="889" customFormat="1" ht="23.25">
      <c r="A2311" s="913" t="s">
        <v>1027</v>
      </c>
      <c r="B2311" s="887" t="s">
        <v>280</v>
      </c>
      <c r="C2311" s="887" t="s">
        <v>115</v>
      </c>
      <c r="D2311" s="887" t="s">
        <v>25277</v>
      </c>
      <c r="E2311" s="342">
        <v>2100</v>
      </c>
      <c r="F2311" s="887" t="s">
        <v>25278</v>
      </c>
      <c r="G2311" s="656" t="s">
        <v>25279</v>
      </c>
      <c r="H2311" s="886" t="s">
        <v>19729</v>
      </c>
      <c r="I2311" s="886" t="s">
        <v>19764</v>
      </c>
      <c r="J2311" s="886" t="s">
        <v>19729</v>
      </c>
      <c r="K2311" s="921">
        <v>1</v>
      </c>
      <c r="L2311" s="921">
        <v>12</v>
      </c>
      <c r="M2311" s="802">
        <v>25200</v>
      </c>
      <c r="N2311" s="921">
        <v>1</v>
      </c>
      <c r="O2311" s="922">
        <v>6</v>
      </c>
      <c r="P2311" s="802">
        <v>12600</v>
      </c>
      <c r="Q2311" s="921" t="s">
        <v>23687</v>
      </c>
      <c r="R2311" s="922">
        <v>12</v>
      </c>
      <c r="S2311" s="1008">
        <v>25200</v>
      </c>
    </row>
    <row r="2312" spans="1:19" s="889" customFormat="1" ht="23.25">
      <c r="A2312" s="913" t="s">
        <v>1027</v>
      </c>
      <c r="B2312" s="887" t="s">
        <v>280</v>
      </c>
      <c r="C2312" s="887" t="s">
        <v>115</v>
      </c>
      <c r="D2312" s="887" t="s">
        <v>23865</v>
      </c>
      <c r="E2312" s="342">
        <v>1850</v>
      </c>
      <c r="F2312" s="887" t="s">
        <v>25280</v>
      </c>
      <c r="G2312" s="656" t="s">
        <v>25281</v>
      </c>
      <c r="H2312" s="886" t="s">
        <v>24184</v>
      </c>
      <c r="I2312" s="886" t="s">
        <v>23386</v>
      </c>
      <c r="J2312" s="886" t="s">
        <v>23825</v>
      </c>
      <c r="K2312" s="921">
        <v>1</v>
      </c>
      <c r="L2312" s="921" t="s">
        <v>23695</v>
      </c>
      <c r="M2312" s="802">
        <v>22138.33</v>
      </c>
      <c r="N2312" s="921">
        <v>1</v>
      </c>
      <c r="O2312" s="922">
        <v>6</v>
      </c>
      <c r="P2312" s="802">
        <v>11100</v>
      </c>
      <c r="Q2312" s="921" t="s">
        <v>23687</v>
      </c>
      <c r="R2312" s="922">
        <v>12</v>
      </c>
      <c r="S2312" s="1008">
        <v>22200</v>
      </c>
    </row>
    <row r="2313" spans="1:19" s="889" customFormat="1" ht="34.9">
      <c r="A2313" s="913" t="s">
        <v>1027</v>
      </c>
      <c r="B2313" s="887" t="s">
        <v>280</v>
      </c>
      <c r="C2313" s="887" t="s">
        <v>115</v>
      </c>
      <c r="D2313" s="887" t="s">
        <v>23699</v>
      </c>
      <c r="E2313" s="342">
        <v>1700</v>
      </c>
      <c r="F2313" s="887" t="s">
        <v>25282</v>
      </c>
      <c r="G2313" s="656" t="s">
        <v>25283</v>
      </c>
      <c r="H2313" s="886" t="s">
        <v>23714</v>
      </c>
      <c r="I2313" s="886" t="s">
        <v>19773</v>
      </c>
      <c r="J2313" s="886" t="s">
        <v>25284</v>
      </c>
      <c r="K2313" s="921">
        <v>1</v>
      </c>
      <c r="L2313" s="921" t="s">
        <v>23695</v>
      </c>
      <c r="M2313" s="802">
        <v>20400</v>
      </c>
      <c r="N2313" s="921">
        <v>1</v>
      </c>
      <c r="O2313" s="922">
        <v>6</v>
      </c>
      <c r="P2313" s="802">
        <v>10200</v>
      </c>
      <c r="Q2313" s="921" t="s">
        <v>23687</v>
      </c>
      <c r="R2313" s="922">
        <v>12</v>
      </c>
      <c r="S2313" s="1008">
        <v>20400</v>
      </c>
    </row>
    <row r="2314" spans="1:19" s="889" customFormat="1" ht="23.25">
      <c r="A2314" s="913" t="s">
        <v>1027</v>
      </c>
      <c r="B2314" s="887" t="s">
        <v>280</v>
      </c>
      <c r="C2314" s="887" t="s">
        <v>115</v>
      </c>
      <c r="D2314" s="887" t="s">
        <v>23963</v>
      </c>
      <c r="E2314" s="342">
        <v>2100</v>
      </c>
      <c r="F2314" s="887" t="s">
        <v>25285</v>
      </c>
      <c r="G2314" s="656" t="s">
        <v>25286</v>
      </c>
      <c r="H2314" s="886" t="s">
        <v>23927</v>
      </c>
      <c r="I2314" s="886" t="s">
        <v>19773</v>
      </c>
      <c r="J2314" s="886" t="s">
        <v>19729</v>
      </c>
      <c r="K2314" s="921">
        <v>1</v>
      </c>
      <c r="L2314" s="921">
        <v>12</v>
      </c>
      <c r="M2314" s="802">
        <v>25200</v>
      </c>
      <c r="N2314" s="921">
        <v>1</v>
      </c>
      <c r="O2314" s="922">
        <v>6</v>
      </c>
      <c r="P2314" s="802">
        <v>12600</v>
      </c>
      <c r="Q2314" s="921" t="s">
        <v>23687</v>
      </c>
      <c r="R2314" s="922">
        <v>12</v>
      </c>
      <c r="S2314" s="1008">
        <v>25200</v>
      </c>
    </row>
    <row r="2315" spans="1:19" s="889" customFormat="1" ht="23.25">
      <c r="A2315" s="913" t="s">
        <v>1027</v>
      </c>
      <c r="B2315" s="887" t="s">
        <v>280</v>
      </c>
      <c r="C2315" s="887" t="s">
        <v>115</v>
      </c>
      <c r="D2315" s="887" t="s">
        <v>23963</v>
      </c>
      <c r="E2315" s="342">
        <v>2100</v>
      </c>
      <c r="F2315" s="887" t="s">
        <v>25287</v>
      </c>
      <c r="G2315" s="656" t="s">
        <v>25288</v>
      </c>
      <c r="H2315" s="886" t="s">
        <v>23927</v>
      </c>
      <c r="I2315" s="886" t="s">
        <v>19773</v>
      </c>
      <c r="J2315" s="886" t="s">
        <v>19729</v>
      </c>
      <c r="K2315" s="921">
        <v>1</v>
      </c>
      <c r="L2315" s="921">
        <v>12</v>
      </c>
      <c r="M2315" s="802">
        <v>25200</v>
      </c>
      <c r="N2315" s="921">
        <v>1</v>
      </c>
      <c r="O2315" s="922">
        <v>6</v>
      </c>
      <c r="P2315" s="802">
        <v>12600</v>
      </c>
      <c r="Q2315" s="921" t="s">
        <v>23687</v>
      </c>
      <c r="R2315" s="922">
        <v>12</v>
      </c>
      <c r="S2315" s="1008">
        <v>25200</v>
      </c>
    </row>
    <row r="2316" spans="1:19" s="889" customFormat="1" ht="23.25">
      <c r="A2316" s="913" t="s">
        <v>1027</v>
      </c>
      <c r="B2316" s="887" t="s">
        <v>280</v>
      </c>
      <c r="C2316" s="887" t="s">
        <v>115</v>
      </c>
      <c r="D2316" s="887" t="s">
        <v>25289</v>
      </c>
      <c r="E2316" s="342">
        <v>6500</v>
      </c>
      <c r="F2316" s="887" t="s">
        <v>25290</v>
      </c>
      <c r="G2316" s="656" t="s">
        <v>25291</v>
      </c>
      <c r="H2316" s="886" t="s">
        <v>19862</v>
      </c>
      <c r="I2316" s="886" t="s">
        <v>23732</v>
      </c>
      <c r="J2316" s="886" t="s">
        <v>19862</v>
      </c>
      <c r="K2316" s="921">
        <v>1</v>
      </c>
      <c r="L2316" s="921">
        <v>8</v>
      </c>
      <c r="M2316" s="802">
        <v>49833.33</v>
      </c>
      <c r="N2316" s="921">
        <v>2</v>
      </c>
      <c r="O2316" s="922">
        <v>6</v>
      </c>
      <c r="P2316" s="802">
        <v>39000</v>
      </c>
      <c r="Q2316" s="921" t="s">
        <v>23687</v>
      </c>
      <c r="R2316" s="922">
        <v>12</v>
      </c>
      <c r="S2316" s="1008">
        <v>26000</v>
      </c>
    </row>
    <row r="2317" spans="1:19" s="889" customFormat="1" ht="23.25">
      <c r="A2317" s="913" t="s">
        <v>1027</v>
      </c>
      <c r="B2317" s="887" t="s">
        <v>280</v>
      </c>
      <c r="C2317" s="887" t="s">
        <v>115</v>
      </c>
      <c r="D2317" s="887" t="s">
        <v>23699</v>
      </c>
      <c r="E2317" s="342">
        <v>1700</v>
      </c>
      <c r="F2317" s="887" t="s">
        <v>25292</v>
      </c>
      <c r="G2317" s="656" t="s">
        <v>25293</v>
      </c>
      <c r="H2317" s="886" t="s">
        <v>25294</v>
      </c>
      <c r="I2317" s="886" t="s">
        <v>19764</v>
      </c>
      <c r="J2317" s="886" t="s">
        <v>25295</v>
      </c>
      <c r="K2317" s="921">
        <v>1</v>
      </c>
      <c r="L2317" s="921" t="s">
        <v>23695</v>
      </c>
      <c r="M2317" s="802">
        <v>20400</v>
      </c>
      <c r="N2317" s="921">
        <v>1</v>
      </c>
      <c r="O2317" s="922">
        <v>6</v>
      </c>
      <c r="P2317" s="802">
        <v>10200</v>
      </c>
      <c r="Q2317" s="921" t="s">
        <v>23687</v>
      </c>
      <c r="R2317" s="922">
        <v>12</v>
      </c>
      <c r="S2317" s="1008">
        <v>20400</v>
      </c>
    </row>
    <row r="2318" spans="1:19" s="889" customFormat="1" ht="23.25">
      <c r="A2318" s="913" t="s">
        <v>1027</v>
      </c>
      <c r="B2318" s="887" t="s">
        <v>280</v>
      </c>
      <c r="C2318" s="887" t="s">
        <v>115</v>
      </c>
      <c r="D2318" s="887" t="s">
        <v>25296</v>
      </c>
      <c r="E2318" s="342">
        <v>2500</v>
      </c>
      <c r="F2318" s="887" t="s">
        <v>25297</v>
      </c>
      <c r="G2318" s="656" t="s">
        <v>25298</v>
      </c>
      <c r="H2318" s="886" t="s">
        <v>19895</v>
      </c>
      <c r="I2318" s="886" t="s">
        <v>19773</v>
      </c>
      <c r="J2318" s="886" t="s">
        <v>19895</v>
      </c>
      <c r="K2318" s="921">
        <v>1</v>
      </c>
      <c r="L2318" s="921">
        <v>12</v>
      </c>
      <c r="M2318" s="802">
        <v>30000</v>
      </c>
      <c r="N2318" s="921">
        <v>1</v>
      </c>
      <c r="O2318" s="922">
        <v>6</v>
      </c>
      <c r="P2318" s="802">
        <v>15000</v>
      </c>
      <c r="Q2318" s="921" t="s">
        <v>23687</v>
      </c>
      <c r="R2318" s="922">
        <v>12</v>
      </c>
      <c r="S2318" s="1008">
        <v>30000</v>
      </c>
    </row>
    <row r="2319" spans="1:19" s="889" customFormat="1" ht="23.25">
      <c r="A2319" s="913" t="s">
        <v>1027</v>
      </c>
      <c r="B2319" s="887" t="s">
        <v>280</v>
      </c>
      <c r="C2319" s="887" t="s">
        <v>115</v>
      </c>
      <c r="D2319" s="887" t="s">
        <v>23706</v>
      </c>
      <c r="E2319" s="342">
        <v>2200</v>
      </c>
      <c r="F2319" s="887" t="s">
        <v>25299</v>
      </c>
      <c r="G2319" s="656" t="s">
        <v>25300</v>
      </c>
      <c r="H2319" s="886" t="s">
        <v>21045</v>
      </c>
      <c r="I2319" s="886" t="s">
        <v>19773</v>
      </c>
      <c r="J2319" s="886" t="s">
        <v>24622</v>
      </c>
      <c r="K2319" s="921">
        <v>1</v>
      </c>
      <c r="L2319" s="921">
        <v>12</v>
      </c>
      <c r="M2319" s="802">
        <v>26400</v>
      </c>
      <c r="N2319" s="921">
        <v>1</v>
      </c>
      <c r="O2319" s="922">
        <v>6</v>
      </c>
      <c r="P2319" s="802">
        <v>13200</v>
      </c>
      <c r="Q2319" s="921" t="s">
        <v>23687</v>
      </c>
      <c r="R2319" s="922">
        <v>12</v>
      </c>
      <c r="S2319" s="1008">
        <v>26400</v>
      </c>
    </row>
    <row r="2320" spans="1:19" s="889" customFormat="1" ht="46.5">
      <c r="A2320" s="913" t="s">
        <v>1027</v>
      </c>
      <c r="B2320" s="887" t="s">
        <v>280</v>
      </c>
      <c r="C2320" s="887" t="s">
        <v>115</v>
      </c>
      <c r="D2320" s="887" t="s">
        <v>23758</v>
      </c>
      <c r="E2320" s="342">
        <v>1600</v>
      </c>
      <c r="F2320" s="887" t="s">
        <v>25301</v>
      </c>
      <c r="G2320" s="656" t="s">
        <v>25302</v>
      </c>
      <c r="H2320" s="886" t="s">
        <v>25303</v>
      </c>
      <c r="I2320" s="886" t="s">
        <v>19764</v>
      </c>
      <c r="J2320" s="886" t="s">
        <v>25304</v>
      </c>
      <c r="K2320" s="921">
        <v>1</v>
      </c>
      <c r="L2320" s="921" t="s">
        <v>23695</v>
      </c>
      <c r="M2320" s="802">
        <v>19200</v>
      </c>
      <c r="N2320" s="921">
        <v>1</v>
      </c>
      <c r="O2320" s="922">
        <v>6</v>
      </c>
      <c r="P2320" s="802">
        <v>9600</v>
      </c>
      <c r="Q2320" s="921" t="s">
        <v>23687</v>
      </c>
      <c r="R2320" s="922">
        <v>12</v>
      </c>
      <c r="S2320" s="1008">
        <v>19200</v>
      </c>
    </row>
    <row r="2321" spans="1:19" s="889" customFormat="1" ht="34.9">
      <c r="A2321" s="913" t="s">
        <v>1027</v>
      </c>
      <c r="B2321" s="887" t="s">
        <v>280</v>
      </c>
      <c r="C2321" s="887" t="s">
        <v>115</v>
      </c>
      <c r="D2321" s="887" t="s">
        <v>23805</v>
      </c>
      <c r="E2321" s="342">
        <v>1600</v>
      </c>
      <c r="F2321" s="887" t="s">
        <v>25305</v>
      </c>
      <c r="G2321" s="656" t="s">
        <v>25306</v>
      </c>
      <c r="H2321" s="886" t="s">
        <v>25307</v>
      </c>
      <c r="I2321" s="886" t="s">
        <v>23386</v>
      </c>
      <c r="J2321" s="886" t="s">
        <v>25307</v>
      </c>
      <c r="K2321" s="921">
        <v>1</v>
      </c>
      <c r="L2321" s="921" t="s">
        <v>23695</v>
      </c>
      <c r="M2321" s="802">
        <v>19200</v>
      </c>
      <c r="N2321" s="921">
        <v>1</v>
      </c>
      <c r="O2321" s="922">
        <v>6</v>
      </c>
      <c r="P2321" s="802">
        <v>9600</v>
      </c>
      <c r="Q2321" s="921" t="s">
        <v>23687</v>
      </c>
      <c r="R2321" s="922">
        <v>12</v>
      </c>
      <c r="S2321" s="1008">
        <v>19200</v>
      </c>
    </row>
    <row r="2322" spans="1:19" s="889" customFormat="1" ht="23.25">
      <c r="A2322" s="913" t="s">
        <v>1027</v>
      </c>
      <c r="B2322" s="887" t="s">
        <v>280</v>
      </c>
      <c r="C2322" s="887" t="s">
        <v>115</v>
      </c>
      <c r="D2322" s="887" t="s">
        <v>25308</v>
      </c>
      <c r="E2322" s="342">
        <v>3100</v>
      </c>
      <c r="F2322" s="887" t="s">
        <v>25309</v>
      </c>
      <c r="G2322" s="656" t="s">
        <v>25310</v>
      </c>
      <c r="H2322" s="886" t="s">
        <v>23609</v>
      </c>
      <c r="I2322" s="886" t="s">
        <v>23405</v>
      </c>
      <c r="J2322" s="886" t="s">
        <v>23609</v>
      </c>
      <c r="K2322" s="921">
        <v>1</v>
      </c>
      <c r="L2322" s="921">
        <v>12</v>
      </c>
      <c r="M2322" s="802">
        <v>37200</v>
      </c>
      <c r="N2322" s="921">
        <v>1</v>
      </c>
      <c r="O2322" s="922">
        <v>6</v>
      </c>
      <c r="P2322" s="802">
        <v>18600</v>
      </c>
      <c r="Q2322" s="921" t="s">
        <v>23687</v>
      </c>
      <c r="R2322" s="922">
        <v>12</v>
      </c>
      <c r="S2322" s="1008">
        <v>37200</v>
      </c>
    </row>
    <row r="2323" spans="1:19" s="889" customFormat="1" ht="23.25">
      <c r="A2323" s="913" t="s">
        <v>1027</v>
      </c>
      <c r="B2323" s="887" t="s">
        <v>280</v>
      </c>
      <c r="C2323" s="887" t="s">
        <v>115</v>
      </c>
      <c r="D2323" s="887" t="s">
        <v>25193</v>
      </c>
      <c r="E2323" s="342">
        <v>2500</v>
      </c>
      <c r="F2323" s="887" t="s">
        <v>25311</v>
      </c>
      <c r="G2323" s="656" t="s">
        <v>25312</v>
      </c>
      <c r="H2323" s="886" t="s">
        <v>19988</v>
      </c>
      <c r="I2323" s="886" t="s">
        <v>19764</v>
      </c>
      <c r="J2323" s="886" t="s">
        <v>19988</v>
      </c>
      <c r="K2323" s="921">
        <v>1</v>
      </c>
      <c r="L2323" s="921">
        <v>3</v>
      </c>
      <c r="M2323" s="802">
        <v>2666.66</v>
      </c>
      <c r="N2323" s="921"/>
      <c r="O2323" s="922"/>
      <c r="P2323" s="802">
        <v>0</v>
      </c>
      <c r="Q2323" s="921"/>
      <c r="R2323" s="922"/>
      <c r="S2323" s="1008">
        <v>0</v>
      </c>
    </row>
    <row r="2324" spans="1:19" s="889" customFormat="1" ht="23.25">
      <c r="A2324" s="913" t="s">
        <v>1027</v>
      </c>
      <c r="B2324" s="887" t="s">
        <v>280</v>
      </c>
      <c r="C2324" s="887" t="s">
        <v>115</v>
      </c>
      <c r="D2324" s="887" t="s">
        <v>24251</v>
      </c>
      <c r="E2324" s="342">
        <v>2200</v>
      </c>
      <c r="F2324" s="887" t="s">
        <v>25313</v>
      </c>
      <c r="G2324" s="656" t="s">
        <v>25314</v>
      </c>
      <c r="H2324" s="886" t="s">
        <v>19709</v>
      </c>
      <c r="I2324" s="886" t="s">
        <v>19773</v>
      </c>
      <c r="J2324" s="886" t="s">
        <v>19708</v>
      </c>
      <c r="K2324" s="921">
        <v>1</v>
      </c>
      <c r="L2324" s="921">
        <v>12</v>
      </c>
      <c r="M2324" s="802">
        <v>26400</v>
      </c>
      <c r="N2324" s="921">
        <v>1</v>
      </c>
      <c r="O2324" s="922">
        <v>6</v>
      </c>
      <c r="P2324" s="802">
        <v>13200</v>
      </c>
      <c r="Q2324" s="921"/>
      <c r="R2324" s="922"/>
      <c r="S2324" s="1008">
        <v>0</v>
      </c>
    </row>
    <row r="2325" spans="1:19" s="889" customFormat="1" ht="23.25">
      <c r="A2325" s="913" t="s">
        <v>1027</v>
      </c>
      <c r="B2325" s="887" t="s">
        <v>280</v>
      </c>
      <c r="C2325" s="887" t="s">
        <v>115</v>
      </c>
      <c r="D2325" s="887" t="s">
        <v>23722</v>
      </c>
      <c r="E2325" s="342">
        <v>1900</v>
      </c>
      <c r="F2325" s="887" t="s">
        <v>25315</v>
      </c>
      <c r="G2325" s="656" t="s">
        <v>25316</v>
      </c>
      <c r="H2325" s="886" t="s">
        <v>19988</v>
      </c>
      <c r="I2325" s="886" t="s">
        <v>23974</v>
      </c>
      <c r="J2325" s="886" t="s">
        <v>19862</v>
      </c>
      <c r="K2325" s="921">
        <v>1</v>
      </c>
      <c r="L2325" s="921" t="s">
        <v>23695</v>
      </c>
      <c r="M2325" s="802">
        <v>22800</v>
      </c>
      <c r="N2325" s="921">
        <v>1</v>
      </c>
      <c r="O2325" s="922">
        <v>6</v>
      </c>
      <c r="P2325" s="802">
        <v>11400</v>
      </c>
      <c r="Q2325" s="921" t="s">
        <v>23687</v>
      </c>
      <c r="R2325" s="922">
        <v>12</v>
      </c>
      <c r="S2325" s="1008">
        <v>22800</v>
      </c>
    </row>
    <row r="2326" spans="1:19" s="889" customFormat="1" ht="23.25">
      <c r="A2326" s="913" t="s">
        <v>1027</v>
      </c>
      <c r="B2326" s="887" t="s">
        <v>280</v>
      </c>
      <c r="C2326" s="887" t="s">
        <v>115</v>
      </c>
      <c r="D2326" s="887" t="s">
        <v>23725</v>
      </c>
      <c r="E2326" s="342">
        <v>1700</v>
      </c>
      <c r="F2326" s="887" t="s">
        <v>25317</v>
      </c>
      <c r="G2326" s="656" t="s">
        <v>25318</v>
      </c>
      <c r="H2326" s="886" t="s">
        <v>23833</v>
      </c>
      <c r="I2326" s="886" t="s">
        <v>23732</v>
      </c>
      <c r="J2326" s="886" t="s">
        <v>19790</v>
      </c>
      <c r="K2326" s="921">
        <v>1</v>
      </c>
      <c r="L2326" s="921" t="s">
        <v>23695</v>
      </c>
      <c r="M2326" s="802">
        <v>20400</v>
      </c>
      <c r="N2326" s="921">
        <v>1</v>
      </c>
      <c r="O2326" s="922">
        <v>6</v>
      </c>
      <c r="P2326" s="802">
        <v>10200</v>
      </c>
      <c r="Q2326" s="921" t="s">
        <v>23687</v>
      </c>
      <c r="R2326" s="922">
        <v>12</v>
      </c>
      <c r="S2326" s="1008">
        <v>20400</v>
      </c>
    </row>
    <row r="2327" spans="1:19" s="889" customFormat="1" ht="23.25">
      <c r="A2327" s="913" t="s">
        <v>1027</v>
      </c>
      <c r="B2327" s="887" t="s">
        <v>280</v>
      </c>
      <c r="C2327" s="887" t="s">
        <v>115</v>
      </c>
      <c r="D2327" s="887" t="s">
        <v>23692</v>
      </c>
      <c r="E2327" s="342">
        <v>1600</v>
      </c>
      <c r="F2327" s="887" t="s">
        <v>25319</v>
      </c>
      <c r="G2327" s="656" t="s">
        <v>25320</v>
      </c>
      <c r="H2327" s="886" t="s">
        <v>388</v>
      </c>
      <c r="I2327" s="886" t="s">
        <v>388</v>
      </c>
      <c r="J2327" s="886" t="s">
        <v>19829</v>
      </c>
      <c r="K2327" s="921">
        <v>1</v>
      </c>
      <c r="L2327" s="921" t="s">
        <v>23695</v>
      </c>
      <c r="M2327" s="802">
        <v>19200</v>
      </c>
      <c r="N2327" s="921">
        <v>1</v>
      </c>
      <c r="O2327" s="922">
        <v>6</v>
      </c>
      <c r="P2327" s="802">
        <v>9600</v>
      </c>
      <c r="Q2327" s="921" t="s">
        <v>23687</v>
      </c>
      <c r="R2327" s="922">
        <v>12</v>
      </c>
      <c r="S2327" s="1008">
        <v>19200</v>
      </c>
    </row>
    <row r="2328" spans="1:19" s="889" customFormat="1" ht="23.25">
      <c r="A2328" s="913" t="s">
        <v>1027</v>
      </c>
      <c r="B2328" s="887" t="s">
        <v>280</v>
      </c>
      <c r="C2328" s="887" t="s">
        <v>115</v>
      </c>
      <c r="D2328" s="887" t="s">
        <v>25321</v>
      </c>
      <c r="E2328" s="342">
        <v>3400</v>
      </c>
      <c r="F2328" s="887" t="s">
        <v>25322</v>
      </c>
      <c r="G2328" s="656" t="s">
        <v>25323</v>
      </c>
      <c r="H2328" s="886" t="s">
        <v>23714</v>
      </c>
      <c r="I2328" s="886" t="s">
        <v>19773</v>
      </c>
      <c r="J2328" s="886" t="s">
        <v>19791</v>
      </c>
      <c r="K2328" s="921">
        <v>1</v>
      </c>
      <c r="L2328" s="921">
        <v>10</v>
      </c>
      <c r="M2328" s="802">
        <v>34000</v>
      </c>
      <c r="N2328" s="921">
        <v>2</v>
      </c>
      <c r="O2328" s="922">
        <v>6</v>
      </c>
      <c r="P2328" s="802">
        <v>26400</v>
      </c>
      <c r="Q2328" s="921" t="s">
        <v>23687</v>
      </c>
      <c r="R2328" s="922">
        <v>4</v>
      </c>
      <c r="S2328" s="1008">
        <v>17600</v>
      </c>
    </row>
    <row r="2329" spans="1:19" s="889" customFormat="1" ht="23.25">
      <c r="A2329" s="913" t="s">
        <v>1027</v>
      </c>
      <c r="B2329" s="887" t="s">
        <v>280</v>
      </c>
      <c r="C2329" s="887" t="s">
        <v>115</v>
      </c>
      <c r="D2329" s="887" t="s">
        <v>25324</v>
      </c>
      <c r="E2329" s="342">
        <v>4400</v>
      </c>
      <c r="F2329" s="887" t="s">
        <v>25322</v>
      </c>
      <c r="G2329" s="656" t="s">
        <v>25323</v>
      </c>
      <c r="H2329" s="886" t="s">
        <v>23714</v>
      </c>
      <c r="I2329" s="886" t="s">
        <v>19773</v>
      </c>
      <c r="J2329" s="886" t="s">
        <v>19791</v>
      </c>
      <c r="K2329" s="921">
        <v>1</v>
      </c>
      <c r="L2329" s="921">
        <v>3</v>
      </c>
      <c r="M2329" s="802">
        <v>9093.33</v>
      </c>
      <c r="N2329" s="921"/>
      <c r="O2329" s="922"/>
      <c r="P2329" s="802">
        <v>0</v>
      </c>
      <c r="Q2329" s="921"/>
      <c r="R2329" s="922"/>
      <c r="S2329" s="1008">
        <v>0</v>
      </c>
    </row>
    <row r="2330" spans="1:19" s="889" customFormat="1" ht="23.25">
      <c r="A2330" s="913" t="s">
        <v>1027</v>
      </c>
      <c r="B2330" s="887" t="s">
        <v>280</v>
      </c>
      <c r="C2330" s="887" t="s">
        <v>115</v>
      </c>
      <c r="D2330" s="887" t="s">
        <v>23758</v>
      </c>
      <c r="E2330" s="342">
        <v>1600</v>
      </c>
      <c r="F2330" s="887" t="s">
        <v>25325</v>
      </c>
      <c r="G2330" s="656" t="s">
        <v>25326</v>
      </c>
      <c r="H2330" s="886" t="s">
        <v>19895</v>
      </c>
      <c r="I2330" s="886" t="s">
        <v>23405</v>
      </c>
      <c r="J2330" s="886" t="s">
        <v>19895</v>
      </c>
      <c r="K2330" s="921">
        <v>1</v>
      </c>
      <c r="L2330" s="921" t="s">
        <v>23695</v>
      </c>
      <c r="M2330" s="802">
        <v>19200</v>
      </c>
      <c r="N2330" s="921">
        <v>1</v>
      </c>
      <c r="O2330" s="922">
        <v>6</v>
      </c>
      <c r="P2330" s="802">
        <v>9600</v>
      </c>
      <c r="Q2330" s="921" t="s">
        <v>23687</v>
      </c>
      <c r="R2330" s="922">
        <v>12</v>
      </c>
      <c r="S2330" s="1008">
        <v>19200</v>
      </c>
    </row>
    <row r="2331" spans="1:19" s="889" customFormat="1" ht="23.25">
      <c r="A2331" s="913" t="s">
        <v>1027</v>
      </c>
      <c r="B2331" s="887" t="s">
        <v>280</v>
      </c>
      <c r="C2331" s="887" t="s">
        <v>115</v>
      </c>
      <c r="D2331" s="887" t="s">
        <v>23699</v>
      </c>
      <c r="E2331" s="342">
        <v>1700</v>
      </c>
      <c r="F2331" s="887" t="s">
        <v>25327</v>
      </c>
      <c r="G2331" s="656" t="s">
        <v>25328</v>
      </c>
      <c r="H2331" s="886" t="s">
        <v>19880</v>
      </c>
      <c r="I2331" s="886" t="s">
        <v>23386</v>
      </c>
      <c r="J2331" s="886" t="s">
        <v>25329</v>
      </c>
      <c r="K2331" s="921">
        <v>1</v>
      </c>
      <c r="L2331" s="921" t="s">
        <v>23695</v>
      </c>
      <c r="M2331" s="802">
        <v>20116.66</v>
      </c>
      <c r="N2331" s="921">
        <v>1</v>
      </c>
      <c r="O2331" s="922">
        <v>6</v>
      </c>
      <c r="P2331" s="802">
        <v>10200</v>
      </c>
      <c r="Q2331" s="921" t="s">
        <v>23687</v>
      </c>
      <c r="R2331" s="922">
        <v>12</v>
      </c>
      <c r="S2331" s="1008">
        <v>20400</v>
      </c>
    </row>
    <row r="2332" spans="1:19" s="889" customFormat="1" ht="23.25">
      <c r="A2332" s="913" t="s">
        <v>1027</v>
      </c>
      <c r="B2332" s="887" t="s">
        <v>280</v>
      </c>
      <c r="C2332" s="887" t="s">
        <v>115</v>
      </c>
      <c r="D2332" s="887" t="s">
        <v>24687</v>
      </c>
      <c r="E2332" s="342">
        <v>2100</v>
      </c>
      <c r="F2332" s="887" t="s">
        <v>25330</v>
      </c>
      <c r="G2332" s="656" t="s">
        <v>25331</v>
      </c>
      <c r="H2332" s="886" t="s">
        <v>19862</v>
      </c>
      <c r="I2332" s="886" t="s">
        <v>19773</v>
      </c>
      <c r="J2332" s="886" t="s">
        <v>20389</v>
      </c>
      <c r="K2332" s="921">
        <v>1</v>
      </c>
      <c r="L2332" s="921">
        <v>12</v>
      </c>
      <c r="M2332" s="802">
        <v>25200</v>
      </c>
      <c r="N2332" s="921">
        <v>1</v>
      </c>
      <c r="O2332" s="922">
        <v>6</v>
      </c>
      <c r="P2332" s="802">
        <v>12600</v>
      </c>
      <c r="Q2332" s="921" t="s">
        <v>23687</v>
      </c>
      <c r="R2332" s="922">
        <v>12</v>
      </c>
      <c r="S2332" s="1008">
        <v>25200</v>
      </c>
    </row>
    <row r="2333" spans="1:19" s="889" customFormat="1" ht="23.25">
      <c r="A2333" s="913" t="s">
        <v>1027</v>
      </c>
      <c r="B2333" s="887" t="s">
        <v>280</v>
      </c>
      <c r="C2333" s="887" t="s">
        <v>115</v>
      </c>
      <c r="D2333" s="887" t="s">
        <v>25332</v>
      </c>
      <c r="E2333" s="342">
        <v>7000</v>
      </c>
      <c r="F2333" s="887" t="s">
        <v>25333</v>
      </c>
      <c r="G2333" s="656" t="s">
        <v>25334</v>
      </c>
      <c r="H2333" s="886" t="s">
        <v>25335</v>
      </c>
      <c r="I2333" s="886" t="s">
        <v>20536</v>
      </c>
      <c r="J2333" s="886" t="s">
        <v>25336</v>
      </c>
      <c r="K2333" s="921">
        <v>1</v>
      </c>
      <c r="L2333" s="921">
        <v>12</v>
      </c>
      <c r="M2333" s="802">
        <v>84000</v>
      </c>
      <c r="N2333" s="921">
        <v>1</v>
      </c>
      <c r="O2333" s="922">
        <v>6</v>
      </c>
      <c r="P2333" s="802">
        <v>42000</v>
      </c>
      <c r="Q2333" s="921" t="s">
        <v>23687</v>
      </c>
      <c r="R2333" s="922">
        <v>12</v>
      </c>
      <c r="S2333" s="1008">
        <v>84000</v>
      </c>
    </row>
    <row r="2334" spans="1:19" s="889" customFormat="1" ht="23.25">
      <c r="A2334" s="913" t="s">
        <v>1027</v>
      </c>
      <c r="B2334" s="887" t="s">
        <v>280</v>
      </c>
      <c r="C2334" s="887" t="s">
        <v>115</v>
      </c>
      <c r="D2334" s="887" t="s">
        <v>23706</v>
      </c>
      <c r="E2334" s="342">
        <v>2200</v>
      </c>
      <c r="F2334" s="887" t="s">
        <v>25337</v>
      </c>
      <c r="G2334" s="656" t="s">
        <v>25338</v>
      </c>
      <c r="H2334" s="886" t="s">
        <v>20185</v>
      </c>
      <c r="I2334" s="886" t="s">
        <v>19773</v>
      </c>
      <c r="J2334" s="886" t="s">
        <v>20184</v>
      </c>
      <c r="K2334" s="921">
        <v>1</v>
      </c>
      <c r="L2334" s="921">
        <v>12</v>
      </c>
      <c r="M2334" s="802">
        <v>26400</v>
      </c>
      <c r="N2334" s="921">
        <v>1</v>
      </c>
      <c r="O2334" s="922">
        <v>6</v>
      </c>
      <c r="P2334" s="802">
        <v>13200</v>
      </c>
      <c r="Q2334" s="921" t="s">
        <v>23687</v>
      </c>
      <c r="R2334" s="922">
        <v>12</v>
      </c>
      <c r="S2334" s="1008">
        <v>26400</v>
      </c>
    </row>
    <row r="2335" spans="1:19" s="889" customFormat="1" ht="23.25">
      <c r="A2335" s="913" t="s">
        <v>1027</v>
      </c>
      <c r="B2335" s="887" t="s">
        <v>280</v>
      </c>
      <c r="C2335" s="887" t="s">
        <v>115</v>
      </c>
      <c r="D2335" s="887" t="s">
        <v>23880</v>
      </c>
      <c r="E2335" s="342">
        <v>1600</v>
      </c>
      <c r="F2335" s="887" t="s">
        <v>25339</v>
      </c>
      <c r="G2335" s="656" t="s">
        <v>25340</v>
      </c>
      <c r="H2335" s="886" t="s">
        <v>19743</v>
      </c>
      <c r="I2335" s="886" t="s">
        <v>19773</v>
      </c>
      <c r="J2335" s="886" t="s">
        <v>25341</v>
      </c>
      <c r="K2335" s="921">
        <v>1</v>
      </c>
      <c r="L2335" s="921" t="s">
        <v>23695</v>
      </c>
      <c r="M2335" s="802">
        <v>19200</v>
      </c>
      <c r="N2335" s="921">
        <v>1</v>
      </c>
      <c r="O2335" s="922">
        <v>6</v>
      </c>
      <c r="P2335" s="802">
        <v>9600</v>
      </c>
      <c r="Q2335" s="921" t="s">
        <v>23687</v>
      </c>
      <c r="R2335" s="922">
        <v>12</v>
      </c>
      <c r="S2335" s="1008">
        <v>19200</v>
      </c>
    </row>
    <row r="2336" spans="1:19" s="889" customFormat="1" ht="23.25">
      <c r="A2336" s="913" t="s">
        <v>1027</v>
      </c>
      <c r="B2336" s="887" t="s">
        <v>280</v>
      </c>
      <c r="C2336" s="887" t="s">
        <v>115</v>
      </c>
      <c r="D2336" s="887" t="s">
        <v>23706</v>
      </c>
      <c r="E2336" s="342">
        <v>2200</v>
      </c>
      <c r="F2336" s="887" t="s">
        <v>25342</v>
      </c>
      <c r="G2336" s="656" t="s">
        <v>25343</v>
      </c>
      <c r="H2336" s="886" t="s">
        <v>23947</v>
      </c>
      <c r="I2336" s="886" t="s">
        <v>19773</v>
      </c>
      <c r="J2336" s="886" t="s">
        <v>23947</v>
      </c>
      <c r="K2336" s="921">
        <v>1</v>
      </c>
      <c r="L2336" s="921">
        <v>12</v>
      </c>
      <c r="M2336" s="802">
        <v>26400</v>
      </c>
      <c r="N2336" s="921">
        <v>1</v>
      </c>
      <c r="O2336" s="922">
        <v>6</v>
      </c>
      <c r="P2336" s="802">
        <v>13200</v>
      </c>
      <c r="Q2336" s="921" t="s">
        <v>23687</v>
      </c>
      <c r="R2336" s="922">
        <v>12</v>
      </c>
      <c r="S2336" s="1008">
        <v>26400</v>
      </c>
    </row>
    <row r="2337" spans="1:19" s="889" customFormat="1" ht="23.25">
      <c r="A2337" s="913" t="s">
        <v>1027</v>
      </c>
      <c r="B2337" s="887" t="s">
        <v>280</v>
      </c>
      <c r="C2337" s="887" t="s">
        <v>115</v>
      </c>
      <c r="D2337" s="887" t="s">
        <v>25344</v>
      </c>
      <c r="E2337" s="342">
        <v>4500</v>
      </c>
      <c r="F2337" s="887" t="s">
        <v>25345</v>
      </c>
      <c r="G2337" s="656" t="s">
        <v>25346</v>
      </c>
      <c r="H2337" s="886" t="s">
        <v>20169</v>
      </c>
      <c r="I2337" s="886" t="s">
        <v>19773</v>
      </c>
      <c r="J2337" s="886" t="s">
        <v>20170</v>
      </c>
      <c r="K2337" s="921">
        <v>1</v>
      </c>
      <c r="L2337" s="921">
        <v>12</v>
      </c>
      <c r="M2337" s="802">
        <v>54000</v>
      </c>
      <c r="N2337" s="921">
        <v>1</v>
      </c>
      <c r="O2337" s="922">
        <v>6</v>
      </c>
      <c r="P2337" s="802">
        <v>27000</v>
      </c>
      <c r="Q2337" s="921"/>
      <c r="R2337" s="922"/>
      <c r="S2337" s="1008">
        <v>0</v>
      </c>
    </row>
    <row r="2338" spans="1:19" s="889" customFormat="1" ht="23.25">
      <c r="A2338" s="913" t="s">
        <v>1027</v>
      </c>
      <c r="B2338" s="887" t="s">
        <v>280</v>
      </c>
      <c r="C2338" s="887" t="s">
        <v>115</v>
      </c>
      <c r="D2338" s="887" t="s">
        <v>23699</v>
      </c>
      <c r="E2338" s="342">
        <v>1700</v>
      </c>
      <c r="F2338" s="887" t="s">
        <v>25347</v>
      </c>
      <c r="G2338" s="656" t="s">
        <v>25348</v>
      </c>
      <c r="H2338" s="886" t="s">
        <v>19895</v>
      </c>
      <c r="I2338" s="886" t="s">
        <v>19773</v>
      </c>
      <c r="J2338" s="886" t="s">
        <v>19895</v>
      </c>
      <c r="K2338" s="921">
        <v>1</v>
      </c>
      <c r="L2338" s="921" t="s">
        <v>23695</v>
      </c>
      <c r="M2338" s="802">
        <v>20400</v>
      </c>
      <c r="N2338" s="921">
        <v>1</v>
      </c>
      <c r="O2338" s="922">
        <v>6</v>
      </c>
      <c r="P2338" s="802">
        <v>10200</v>
      </c>
      <c r="Q2338" s="921" t="s">
        <v>23687</v>
      </c>
      <c r="R2338" s="922">
        <v>12</v>
      </c>
      <c r="S2338" s="1008">
        <v>20400</v>
      </c>
    </row>
    <row r="2339" spans="1:19" s="889" customFormat="1" ht="23.25">
      <c r="A2339" s="913" t="s">
        <v>1027</v>
      </c>
      <c r="B2339" s="887" t="s">
        <v>280</v>
      </c>
      <c r="C2339" s="887" t="s">
        <v>115</v>
      </c>
      <c r="D2339" s="887" t="s">
        <v>23818</v>
      </c>
      <c r="E2339" s="342">
        <v>1750</v>
      </c>
      <c r="F2339" s="887" t="s">
        <v>25349</v>
      </c>
      <c r="G2339" s="656" t="s">
        <v>25350</v>
      </c>
      <c r="H2339" s="886" t="s">
        <v>24216</v>
      </c>
      <c r="I2339" s="886" t="s">
        <v>23405</v>
      </c>
      <c r="J2339" s="886" t="s">
        <v>20018</v>
      </c>
      <c r="K2339" s="921">
        <v>1</v>
      </c>
      <c r="L2339" s="921" t="s">
        <v>23695</v>
      </c>
      <c r="M2339" s="802">
        <v>21000</v>
      </c>
      <c r="N2339" s="921">
        <v>1</v>
      </c>
      <c r="O2339" s="922">
        <v>6</v>
      </c>
      <c r="P2339" s="802">
        <v>10500</v>
      </c>
      <c r="Q2339" s="921" t="s">
        <v>23687</v>
      </c>
      <c r="R2339" s="922">
        <v>12</v>
      </c>
      <c r="S2339" s="1008">
        <v>21000</v>
      </c>
    </row>
    <row r="2340" spans="1:19" s="889" customFormat="1" ht="23.25">
      <c r="A2340" s="913" t="s">
        <v>1027</v>
      </c>
      <c r="B2340" s="887" t="s">
        <v>280</v>
      </c>
      <c r="C2340" s="887" t="s">
        <v>115</v>
      </c>
      <c r="D2340" s="887" t="s">
        <v>24539</v>
      </c>
      <c r="E2340" s="342">
        <v>2100</v>
      </c>
      <c r="F2340" s="887" t="s">
        <v>25351</v>
      </c>
      <c r="G2340" s="656" t="s">
        <v>25352</v>
      </c>
      <c r="H2340" s="886" t="s">
        <v>23927</v>
      </c>
      <c r="I2340" s="886" t="s">
        <v>19773</v>
      </c>
      <c r="J2340" s="886" t="s">
        <v>19729</v>
      </c>
      <c r="K2340" s="921">
        <v>1</v>
      </c>
      <c r="L2340" s="921">
        <v>12</v>
      </c>
      <c r="M2340" s="802">
        <v>25200</v>
      </c>
      <c r="N2340" s="921">
        <v>1</v>
      </c>
      <c r="O2340" s="922">
        <v>6</v>
      </c>
      <c r="P2340" s="802">
        <v>12600</v>
      </c>
      <c r="Q2340" s="921" t="s">
        <v>23687</v>
      </c>
      <c r="R2340" s="922">
        <v>12</v>
      </c>
      <c r="S2340" s="1008">
        <v>25200</v>
      </c>
    </row>
    <row r="2341" spans="1:19" s="889" customFormat="1" ht="23.25">
      <c r="A2341" s="913" t="s">
        <v>1027</v>
      </c>
      <c r="B2341" s="887" t="s">
        <v>280</v>
      </c>
      <c r="C2341" s="887" t="s">
        <v>115</v>
      </c>
      <c r="D2341" s="887" t="s">
        <v>23692</v>
      </c>
      <c r="E2341" s="342">
        <v>1600</v>
      </c>
      <c r="F2341" s="887" t="s">
        <v>25353</v>
      </c>
      <c r="G2341" s="656" t="s">
        <v>25354</v>
      </c>
      <c r="H2341" s="886" t="s">
        <v>388</v>
      </c>
      <c r="I2341" s="886" t="s">
        <v>388</v>
      </c>
      <c r="J2341" s="886" t="s">
        <v>19829</v>
      </c>
      <c r="K2341" s="921">
        <v>1</v>
      </c>
      <c r="L2341" s="921">
        <v>8</v>
      </c>
      <c r="M2341" s="802">
        <v>9978.8533333372325</v>
      </c>
      <c r="N2341" s="921"/>
      <c r="O2341" s="922"/>
      <c r="P2341" s="802">
        <v>0</v>
      </c>
      <c r="Q2341" s="921"/>
      <c r="R2341" s="922"/>
      <c r="S2341" s="1008">
        <v>0</v>
      </c>
    </row>
    <row r="2342" spans="1:19" s="889" customFormat="1" ht="23.25">
      <c r="A2342" s="913" t="s">
        <v>1027</v>
      </c>
      <c r="B2342" s="887" t="s">
        <v>280</v>
      </c>
      <c r="C2342" s="887" t="s">
        <v>115</v>
      </c>
      <c r="D2342" s="887" t="s">
        <v>25355</v>
      </c>
      <c r="E2342" s="342">
        <v>2800</v>
      </c>
      <c r="F2342" s="887" t="s">
        <v>25356</v>
      </c>
      <c r="G2342" s="656" t="s">
        <v>25357</v>
      </c>
      <c r="H2342" s="886" t="s">
        <v>19988</v>
      </c>
      <c r="I2342" s="886" t="s">
        <v>23787</v>
      </c>
      <c r="J2342" s="886" t="s">
        <v>19988</v>
      </c>
      <c r="K2342" s="921">
        <v>1</v>
      </c>
      <c r="L2342" s="921">
        <v>2</v>
      </c>
      <c r="M2342" s="802">
        <v>5506</v>
      </c>
      <c r="N2342" s="921">
        <v>2</v>
      </c>
      <c r="O2342" s="922">
        <v>6</v>
      </c>
      <c r="P2342" s="802">
        <v>16800</v>
      </c>
      <c r="Q2342" s="921" t="s">
        <v>23687</v>
      </c>
      <c r="R2342" s="922">
        <v>12</v>
      </c>
      <c r="S2342" s="1008">
        <v>11200</v>
      </c>
    </row>
    <row r="2343" spans="1:19" s="889" customFormat="1" ht="23.25">
      <c r="A2343" s="913" t="s">
        <v>1027</v>
      </c>
      <c r="B2343" s="887" t="s">
        <v>280</v>
      </c>
      <c r="C2343" s="887" t="s">
        <v>115</v>
      </c>
      <c r="D2343" s="887" t="s">
        <v>23688</v>
      </c>
      <c r="E2343" s="342">
        <v>1700</v>
      </c>
      <c r="F2343" s="887" t="s">
        <v>25358</v>
      </c>
      <c r="G2343" s="656" t="s">
        <v>25359</v>
      </c>
      <c r="H2343" s="886" t="s">
        <v>25360</v>
      </c>
      <c r="I2343" s="886" t="s">
        <v>19764</v>
      </c>
      <c r="J2343" s="886" t="s">
        <v>21000</v>
      </c>
      <c r="K2343" s="921">
        <v>1</v>
      </c>
      <c r="L2343" s="921" t="s">
        <v>23695</v>
      </c>
      <c r="M2343" s="802">
        <v>20173.330000000002</v>
      </c>
      <c r="N2343" s="921">
        <v>1</v>
      </c>
      <c r="O2343" s="922">
        <v>6</v>
      </c>
      <c r="P2343" s="802">
        <v>10200</v>
      </c>
      <c r="Q2343" s="921" t="s">
        <v>23687</v>
      </c>
      <c r="R2343" s="922">
        <v>12</v>
      </c>
      <c r="S2343" s="1008">
        <v>20400</v>
      </c>
    </row>
    <row r="2344" spans="1:19" s="889" customFormat="1" ht="23.25">
      <c r="A2344" s="913" t="s">
        <v>1027</v>
      </c>
      <c r="B2344" s="887" t="s">
        <v>280</v>
      </c>
      <c r="C2344" s="887" t="s">
        <v>115</v>
      </c>
      <c r="D2344" s="887" t="s">
        <v>24351</v>
      </c>
      <c r="E2344" s="342">
        <v>1800</v>
      </c>
      <c r="F2344" s="887" t="s">
        <v>25361</v>
      </c>
      <c r="G2344" s="656" t="s">
        <v>25362</v>
      </c>
      <c r="H2344" s="886" t="s">
        <v>23804</v>
      </c>
      <c r="I2344" s="886" t="s">
        <v>23386</v>
      </c>
      <c r="J2344" s="886" t="s">
        <v>25304</v>
      </c>
      <c r="K2344" s="921">
        <v>1</v>
      </c>
      <c r="L2344" s="921" t="s">
        <v>23695</v>
      </c>
      <c r="M2344" s="802">
        <v>21600</v>
      </c>
      <c r="N2344" s="921">
        <v>1</v>
      </c>
      <c r="O2344" s="922">
        <v>6</v>
      </c>
      <c r="P2344" s="802">
        <v>10800</v>
      </c>
      <c r="Q2344" s="921" t="s">
        <v>23687</v>
      </c>
      <c r="R2344" s="922">
        <v>12</v>
      </c>
      <c r="S2344" s="1008">
        <v>21600</v>
      </c>
    </row>
    <row r="2345" spans="1:19" s="889" customFormat="1" ht="34.9">
      <c r="A2345" s="913" t="s">
        <v>1027</v>
      </c>
      <c r="B2345" s="887" t="s">
        <v>280</v>
      </c>
      <c r="C2345" s="887" t="s">
        <v>115</v>
      </c>
      <c r="D2345" s="887" t="s">
        <v>23818</v>
      </c>
      <c r="E2345" s="342">
        <v>1750</v>
      </c>
      <c r="F2345" s="887" t="s">
        <v>25363</v>
      </c>
      <c r="G2345" s="656" t="s">
        <v>25364</v>
      </c>
      <c r="H2345" s="886" t="s">
        <v>19880</v>
      </c>
      <c r="I2345" s="886" t="s">
        <v>20536</v>
      </c>
      <c r="J2345" s="886" t="s">
        <v>25365</v>
      </c>
      <c r="K2345" s="921">
        <v>1</v>
      </c>
      <c r="L2345" s="921" t="s">
        <v>23695</v>
      </c>
      <c r="M2345" s="802">
        <v>21000</v>
      </c>
      <c r="N2345" s="921">
        <v>1</v>
      </c>
      <c r="O2345" s="922">
        <v>6</v>
      </c>
      <c r="P2345" s="802">
        <v>10500</v>
      </c>
      <c r="Q2345" s="921" t="s">
        <v>23687</v>
      </c>
      <c r="R2345" s="922">
        <v>12</v>
      </c>
      <c r="S2345" s="1008">
        <v>21000</v>
      </c>
    </row>
    <row r="2346" spans="1:19" s="889" customFormat="1" ht="34.9">
      <c r="A2346" s="913" t="s">
        <v>1027</v>
      </c>
      <c r="B2346" s="887" t="s">
        <v>280</v>
      </c>
      <c r="C2346" s="887" t="s">
        <v>115</v>
      </c>
      <c r="D2346" s="887" t="s">
        <v>23884</v>
      </c>
      <c r="E2346" s="342">
        <v>1800</v>
      </c>
      <c r="F2346" s="887" t="s">
        <v>25366</v>
      </c>
      <c r="G2346" s="656" t="s">
        <v>25367</v>
      </c>
      <c r="H2346" s="886" t="s">
        <v>19862</v>
      </c>
      <c r="I2346" s="886" t="s">
        <v>19764</v>
      </c>
      <c r="J2346" s="886" t="s">
        <v>24538</v>
      </c>
      <c r="K2346" s="921">
        <v>1</v>
      </c>
      <c r="L2346" s="921" t="s">
        <v>23695</v>
      </c>
      <c r="M2346" s="802">
        <v>21600</v>
      </c>
      <c r="N2346" s="921">
        <v>1</v>
      </c>
      <c r="O2346" s="922">
        <v>6</v>
      </c>
      <c r="P2346" s="802">
        <v>10800</v>
      </c>
      <c r="Q2346" s="921" t="s">
        <v>23687</v>
      </c>
      <c r="R2346" s="922">
        <v>12</v>
      </c>
      <c r="S2346" s="1008">
        <v>21600</v>
      </c>
    </row>
    <row r="2347" spans="1:19" s="889" customFormat="1" ht="23.25">
      <c r="A2347" s="913" t="s">
        <v>1027</v>
      </c>
      <c r="B2347" s="887" t="s">
        <v>280</v>
      </c>
      <c r="C2347" s="887" t="s">
        <v>115</v>
      </c>
      <c r="D2347" s="887" t="s">
        <v>25368</v>
      </c>
      <c r="E2347" s="342">
        <v>2500</v>
      </c>
      <c r="F2347" s="887" t="s">
        <v>25369</v>
      </c>
      <c r="G2347" s="656" t="s">
        <v>25370</v>
      </c>
      <c r="H2347" s="886" t="s">
        <v>24309</v>
      </c>
      <c r="I2347" s="886" t="s">
        <v>19773</v>
      </c>
      <c r="J2347" s="886" t="s">
        <v>25371</v>
      </c>
      <c r="K2347" s="921">
        <v>1</v>
      </c>
      <c r="L2347" s="921">
        <v>12</v>
      </c>
      <c r="M2347" s="802">
        <v>30000</v>
      </c>
      <c r="N2347" s="921">
        <v>1</v>
      </c>
      <c r="O2347" s="922">
        <v>6</v>
      </c>
      <c r="P2347" s="802">
        <v>15000</v>
      </c>
      <c r="Q2347" s="921" t="s">
        <v>23687</v>
      </c>
      <c r="R2347" s="922">
        <v>12</v>
      </c>
      <c r="S2347" s="1008">
        <v>30000</v>
      </c>
    </row>
    <row r="2348" spans="1:19" s="889" customFormat="1" ht="23.25">
      <c r="A2348" s="913" t="s">
        <v>1027</v>
      </c>
      <c r="B2348" s="887" t="s">
        <v>280</v>
      </c>
      <c r="C2348" s="887" t="s">
        <v>115</v>
      </c>
      <c r="D2348" s="887" t="s">
        <v>23889</v>
      </c>
      <c r="E2348" s="342">
        <v>1900</v>
      </c>
      <c r="F2348" s="887" t="s">
        <v>25372</v>
      </c>
      <c r="G2348" s="656" t="s">
        <v>25373</v>
      </c>
      <c r="H2348" s="886" t="s">
        <v>24932</v>
      </c>
      <c r="I2348" s="886" t="s">
        <v>19764</v>
      </c>
      <c r="J2348" s="886" t="s">
        <v>24461</v>
      </c>
      <c r="K2348" s="921">
        <v>1</v>
      </c>
      <c r="L2348" s="921" t="s">
        <v>23695</v>
      </c>
      <c r="M2348" s="802">
        <v>22800</v>
      </c>
      <c r="N2348" s="921">
        <v>1</v>
      </c>
      <c r="O2348" s="922">
        <v>6</v>
      </c>
      <c r="P2348" s="802">
        <v>11400</v>
      </c>
      <c r="Q2348" s="921" t="s">
        <v>23687</v>
      </c>
      <c r="R2348" s="922">
        <v>12</v>
      </c>
      <c r="S2348" s="1008">
        <v>22800</v>
      </c>
    </row>
    <row r="2349" spans="1:19" s="889" customFormat="1" ht="23.25">
      <c r="A2349" s="913" t="s">
        <v>1027</v>
      </c>
      <c r="B2349" s="887" t="s">
        <v>280</v>
      </c>
      <c r="C2349" s="887" t="s">
        <v>115</v>
      </c>
      <c r="D2349" s="887" t="s">
        <v>23963</v>
      </c>
      <c r="E2349" s="342">
        <v>2100</v>
      </c>
      <c r="F2349" s="887" t="s">
        <v>25374</v>
      </c>
      <c r="G2349" s="656" t="s">
        <v>25375</v>
      </c>
      <c r="H2349" s="886" t="s">
        <v>19729</v>
      </c>
      <c r="I2349" s="886" t="s">
        <v>23876</v>
      </c>
      <c r="J2349" s="886" t="s">
        <v>19729</v>
      </c>
      <c r="K2349" s="921">
        <v>1</v>
      </c>
      <c r="L2349" s="921">
        <v>3</v>
      </c>
      <c r="M2349" s="802">
        <v>4340</v>
      </c>
      <c r="N2349" s="921">
        <v>2</v>
      </c>
      <c r="O2349" s="922">
        <v>6</v>
      </c>
      <c r="P2349" s="802">
        <v>12600</v>
      </c>
      <c r="Q2349" s="921" t="s">
        <v>23687</v>
      </c>
      <c r="R2349" s="922">
        <v>12</v>
      </c>
      <c r="S2349" s="1008">
        <v>8400</v>
      </c>
    </row>
    <row r="2350" spans="1:19" s="889" customFormat="1" ht="23.25">
      <c r="A2350" s="913" t="s">
        <v>1027</v>
      </c>
      <c r="B2350" s="887" t="s">
        <v>280</v>
      </c>
      <c r="C2350" s="887" t="s">
        <v>115</v>
      </c>
      <c r="D2350" s="887" t="s">
        <v>23706</v>
      </c>
      <c r="E2350" s="342">
        <v>2200</v>
      </c>
      <c r="F2350" s="887" t="s">
        <v>25376</v>
      </c>
      <c r="G2350" s="656" t="s">
        <v>25377</v>
      </c>
      <c r="H2350" s="886" t="s">
        <v>23904</v>
      </c>
      <c r="I2350" s="886" t="s">
        <v>19773</v>
      </c>
      <c r="J2350" s="886" t="s">
        <v>23904</v>
      </c>
      <c r="K2350" s="921">
        <v>1</v>
      </c>
      <c r="L2350" s="921">
        <v>12</v>
      </c>
      <c r="M2350" s="802">
        <v>26400</v>
      </c>
      <c r="N2350" s="921">
        <v>1</v>
      </c>
      <c r="O2350" s="922">
        <v>6</v>
      </c>
      <c r="P2350" s="802">
        <v>13200</v>
      </c>
      <c r="Q2350" s="921" t="s">
        <v>23687</v>
      </c>
      <c r="R2350" s="922">
        <v>12</v>
      </c>
      <c r="S2350" s="1008">
        <v>26400</v>
      </c>
    </row>
    <row r="2351" spans="1:19" s="889" customFormat="1" ht="23.25">
      <c r="A2351" s="913" t="s">
        <v>1027</v>
      </c>
      <c r="B2351" s="887" t="s">
        <v>280</v>
      </c>
      <c r="C2351" s="887" t="s">
        <v>115</v>
      </c>
      <c r="D2351" s="887" t="s">
        <v>23699</v>
      </c>
      <c r="E2351" s="342">
        <v>1700</v>
      </c>
      <c r="F2351" s="887" t="s">
        <v>25378</v>
      </c>
      <c r="G2351" s="656" t="s">
        <v>25379</v>
      </c>
      <c r="H2351" s="886" t="s">
        <v>20066</v>
      </c>
      <c r="I2351" s="886" t="s">
        <v>19764</v>
      </c>
      <c r="J2351" s="886" t="s">
        <v>20066</v>
      </c>
      <c r="K2351" s="921">
        <v>1</v>
      </c>
      <c r="L2351" s="921">
        <v>9</v>
      </c>
      <c r="M2351" s="802">
        <v>12920</v>
      </c>
      <c r="N2351" s="921"/>
      <c r="O2351" s="922"/>
      <c r="P2351" s="802">
        <v>0</v>
      </c>
      <c r="Q2351" s="921"/>
      <c r="R2351" s="922"/>
      <c r="S2351" s="1008">
        <v>0</v>
      </c>
    </row>
    <row r="2352" spans="1:19" s="889" customFormat="1" ht="23.25">
      <c r="A2352" s="913" t="s">
        <v>1027</v>
      </c>
      <c r="B2352" s="887" t="s">
        <v>280</v>
      </c>
      <c r="C2352" s="887" t="s">
        <v>115</v>
      </c>
      <c r="D2352" s="887" t="s">
        <v>25380</v>
      </c>
      <c r="E2352" s="342">
        <v>5000</v>
      </c>
      <c r="F2352" s="887" t="s">
        <v>25381</v>
      </c>
      <c r="G2352" s="656" t="s">
        <v>25382</v>
      </c>
      <c r="H2352" s="886" t="s">
        <v>23714</v>
      </c>
      <c r="I2352" s="886" t="s">
        <v>19773</v>
      </c>
      <c r="J2352" s="886" t="s">
        <v>23714</v>
      </c>
      <c r="K2352" s="921">
        <v>1</v>
      </c>
      <c r="L2352" s="921">
        <v>3</v>
      </c>
      <c r="M2352" s="802">
        <v>10333.33</v>
      </c>
      <c r="N2352" s="921">
        <v>2</v>
      </c>
      <c r="O2352" s="922">
        <v>6</v>
      </c>
      <c r="P2352" s="802">
        <v>30000</v>
      </c>
      <c r="Q2352" s="921" t="s">
        <v>23687</v>
      </c>
      <c r="R2352" s="922">
        <v>12</v>
      </c>
      <c r="S2352" s="1008">
        <v>20000</v>
      </c>
    </row>
    <row r="2353" spans="1:19" s="889" customFormat="1" ht="23.25">
      <c r="A2353" s="913" t="s">
        <v>1027</v>
      </c>
      <c r="B2353" s="887" t="s">
        <v>280</v>
      </c>
      <c r="C2353" s="887" t="s">
        <v>115</v>
      </c>
      <c r="D2353" s="887" t="s">
        <v>24139</v>
      </c>
      <c r="E2353" s="342">
        <v>1500</v>
      </c>
      <c r="F2353" s="887" t="s">
        <v>25383</v>
      </c>
      <c r="G2353" s="656" t="s">
        <v>25384</v>
      </c>
      <c r="H2353" s="886" t="s">
        <v>388</v>
      </c>
      <c r="I2353" s="886" t="s">
        <v>388</v>
      </c>
      <c r="J2353" s="886" t="s">
        <v>19829</v>
      </c>
      <c r="K2353" s="921">
        <v>1</v>
      </c>
      <c r="L2353" s="921" t="s">
        <v>23695</v>
      </c>
      <c r="M2353" s="802">
        <v>18000</v>
      </c>
      <c r="N2353" s="921">
        <v>1</v>
      </c>
      <c r="O2353" s="922">
        <v>6</v>
      </c>
      <c r="P2353" s="802">
        <v>9000</v>
      </c>
      <c r="Q2353" s="921" t="s">
        <v>23687</v>
      </c>
      <c r="R2353" s="922">
        <v>12</v>
      </c>
      <c r="S2353" s="1008">
        <v>18000</v>
      </c>
    </row>
    <row r="2354" spans="1:19" s="889" customFormat="1" ht="23.25">
      <c r="A2354" s="913" t="s">
        <v>1027</v>
      </c>
      <c r="B2354" s="887" t="s">
        <v>280</v>
      </c>
      <c r="C2354" s="887" t="s">
        <v>115</v>
      </c>
      <c r="D2354" s="887" t="s">
        <v>25385</v>
      </c>
      <c r="E2354" s="342">
        <v>3400</v>
      </c>
      <c r="F2354" s="887" t="s">
        <v>25386</v>
      </c>
      <c r="G2354" s="656" t="s">
        <v>25387</v>
      </c>
      <c r="H2354" s="886" t="s">
        <v>19747</v>
      </c>
      <c r="I2354" s="886" t="s">
        <v>19773</v>
      </c>
      <c r="J2354" s="886" t="s">
        <v>24221</v>
      </c>
      <c r="K2354" s="921">
        <v>1</v>
      </c>
      <c r="L2354" s="921">
        <v>12</v>
      </c>
      <c r="M2354" s="802">
        <v>40800</v>
      </c>
      <c r="N2354" s="921">
        <v>1</v>
      </c>
      <c r="O2354" s="922">
        <v>6</v>
      </c>
      <c r="P2354" s="802">
        <v>20400</v>
      </c>
      <c r="Q2354" s="921" t="s">
        <v>23687</v>
      </c>
      <c r="R2354" s="922">
        <v>12</v>
      </c>
      <c r="S2354" s="1008">
        <v>40800</v>
      </c>
    </row>
    <row r="2355" spans="1:19" s="889" customFormat="1" ht="23.25">
      <c r="A2355" s="913" t="s">
        <v>1027</v>
      </c>
      <c r="B2355" s="887" t="s">
        <v>280</v>
      </c>
      <c r="C2355" s="887" t="s">
        <v>115</v>
      </c>
      <c r="D2355" s="887" t="s">
        <v>23801</v>
      </c>
      <c r="E2355" s="342">
        <v>2100</v>
      </c>
      <c r="F2355" s="887" t="s">
        <v>25388</v>
      </c>
      <c r="G2355" s="656" t="s">
        <v>25389</v>
      </c>
      <c r="H2355" s="886" t="s">
        <v>25390</v>
      </c>
      <c r="I2355" s="886" t="s">
        <v>23405</v>
      </c>
      <c r="J2355" s="886" t="s">
        <v>25390</v>
      </c>
      <c r="K2355" s="921">
        <v>1</v>
      </c>
      <c r="L2355" s="921">
        <v>12</v>
      </c>
      <c r="M2355" s="802">
        <v>25200</v>
      </c>
      <c r="N2355" s="921">
        <v>1</v>
      </c>
      <c r="O2355" s="922">
        <v>6</v>
      </c>
      <c r="P2355" s="802">
        <v>12600</v>
      </c>
      <c r="Q2355" s="921" t="s">
        <v>23687</v>
      </c>
      <c r="R2355" s="922">
        <v>12</v>
      </c>
      <c r="S2355" s="1008">
        <v>25200</v>
      </c>
    </row>
    <row r="2356" spans="1:19" s="889" customFormat="1" ht="23.25">
      <c r="A2356" s="913" t="s">
        <v>1027</v>
      </c>
      <c r="B2356" s="887" t="s">
        <v>280</v>
      </c>
      <c r="C2356" s="887" t="s">
        <v>115</v>
      </c>
      <c r="D2356" s="887" t="s">
        <v>25391</v>
      </c>
      <c r="E2356" s="342">
        <v>3000</v>
      </c>
      <c r="F2356" s="887" t="s">
        <v>25392</v>
      </c>
      <c r="G2356" s="656" t="s">
        <v>25393</v>
      </c>
      <c r="H2356" s="886" t="s">
        <v>19729</v>
      </c>
      <c r="I2356" s="886" t="s">
        <v>19773</v>
      </c>
      <c r="J2356" s="886" t="s">
        <v>19729</v>
      </c>
      <c r="K2356" s="921">
        <v>1</v>
      </c>
      <c r="L2356" s="921">
        <v>12</v>
      </c>
      <c r="M2356" s="802">
        <v>36000</v>
      </c>
      <c r="N2356" s="921">
        <v>1</v>
      </c>
      <c r="O2356" s="922">
        <v>6</v>
      </c>
      <c r="P2356" s="802">
        <v>18000</v>
      </c>
      <c r="Q2356" s="921" t="s">
        <v>23687</v>
      </c>
      <c r="R2356" s="922">
        <v>12</v>
      </c>
      <c r="S2356" s="1008">
        <v>36000</v>
      </c>
    </row>
    <row r="2357" spans="1:19" s="889" customFormat="1" ht="23.25">
      <c r="A2357" s="913" t="s">
        <v>1027</v>
      </c>
      <c r="B2357" s="887" t="s">
        <v>280</v>
      </c>
      <c r="C2357" s="887" t="s">
        <v>115</v>
      </c>
      <c r="D2357" s="887" t="s">
        <v>23795</v>
      </c>
      <c r="E2357" s="342">
        <v>2100</v>
      </c>
      <c r="F2357" s="887" t="s">
        <v>25394</v>
      </c>
      <c r="G2357" s="656" t="s">
        <v>25395</v>
      </c>
      <c r="H2357" s="886" t="s">
        <v>19729</v>
      </c>
      <c r="I2357" s="886" t="s">
        <v>19773</v>
      </c>
      <c r="J2357" s="886" t="s">
        <v>19729</v>
      </c>
      <c r="K2357" s="921">
        <v>1</v>
      </c>
      <c r="L2357" s="921">
        <v>12</v>
      </c>
      <c r="M2357" s="802">
        <v>25200</v>
      </c>
      <c r="N2357" s="921">
        <v>1</v>
      </c>
      <c r="O2357" s="922">
        <v>6</v>
      </c>
      <c r="P2357" s="802">
        <v>12600</v>
      </c>
      <c r="Q2357" s="921" t="s">
        <v>23687</v>
      </c>
      <c r="R2357" s="922">
        <v>12</v>
      </c>
      <c r="S2357" s="1008">
        <v>25200</v>
      </c>
    </row>
    <row r="2358" spans="1:19" s="889" customFormat="1" ht="23.25">
      <c r="A2358" s="913" t="s">
        <v>1027</v>
      </c>
      <c r="B2358" s="887" t="s">
        <v>280</v>
      </c>
      <c r="C2358" s="887" t="s">
        <v>115</v>
      </c>
      <c r="D2358" s="887" t="s">
        <v>23688</v>
      </c>
      <c r="E2358" s="342">
        <v>1700</v>
      </c>
      <c r="F2358" s="887" t="s">
        <v>25396</v>
      </c>
      <c r="G2358" s="656" t="s">
        <v>25397</v>
      </c>
      <c r="H2358" s="886" t="s">
        <v>23907</v>
      </c>
      <c r="I2358" s="886" t="s">
        <v>19764</v>
      </c>
      <c r="J2358" s="886" t="s">
        <v>23907</v>
      </c>
      <c r="K2358" s="921">
        <v>1</v>
      </c>
      <c r="L2358" s="921">
        <v>8</v>
      </c>
      <c r="M2358" s="802">
        <v>13600</v>
      </c>
      <c r="N2358" s="921"/>
      <c r="O2358" s="922"/>
      <c r="P2358" s="802">
        <v>0</v>
      </c>
      <c r="Q2358" s="921"/>
      <c r="R2358" s="922"/>
      <c r="S2358" s="1008">
        <v>0</v>
      </c>
    </row>
    <row r="2359" spans="1:19" s="889" customFormat="1" ht="23.25">
      <c r="A2359" s="913" t="s">
        <v>1027</v>
      </c>
      <c r="B2359" s="887" t="s">
        <v>280</v>
      </c>
      <c r="C2359" s="887" t="s">
        <v>115</v>
      </c>
      <c r="D2359" s="887" t="s">
        <v>23699</v>
      </c>
      <c r="E2359" s="342">
        <v>1700</v>
      </c>
      <c r="F2359" s="887" t="s">
        <v>25398</v>
      </c>
      <c r="G2359" s="656" t="s">
        <v>25399</v>
      </c>
      <c r="H2359" s="886" t="s">
        <v>19880</v>
      </c>
      <c r="I2359" s="886" t="s">
        <v>19764</v>
      </c>
      <c r="J2359" s="886" t="s">
        <v>19880</v>
      </c>
      <c r="K2359" s="921">
        <v>1</v>
      </c>
      <c r="L2359" s="921" t="s">
        <v>23695</v>
      </c>
      <c r="M2359" s="802">
        <v>20400</v>
      </c>
      <c r="N2359" s="921">
        <v>1</v>
      </c>
      <c r="O2359" s="922">
        <v>6</v>
      </c>
      <c r="P2359" s="802">
        <v>10200</v>
      </c>
      <c r="Q2359" s="921" t="s">
        <v>23687</v>
      </c>
      <c r="R2359" s="922">
        <v>12</v>
      </c>
      <c r="S2359" s="1008">
        <v>20400</v>
      </c>
    </row>
    <row r="2360" spans="1:19" s="889" customFormat="1" ht="23.25">
      <c r="A2360" s="913" t="s">
        <v>1027</v>
      </c>
      <c r="B2360" s="887" t="s">
        <v>280</v>
      </c>
      <c r="C2360" s="887" t="s">
        <v>115</v>
      </c>
      <c r="D2360" s="887" t="s">
        <v>24093</v>
      </c>
      <c r="E2360" s="342">
        <v>1900</v>
      </c>
      <c r="F2360" s="887" t="s">
        <v>25400</v>
      </c>
      <c r="G2360" s="656" t="s">
        <v>25401</v>
      </c>
      <c r="H2360" s="886" t="s">
        <v>24070</v>
      </c>
      <c r="I2360" s="886" t="s">
        <v>19764</v>
      </c>
      <c r="J2360" s="886" t="s">
        <v>25402</v>
      </c>
      <c r="K2360" s="921">
        <v>1</v>
      </c>
      <c r="L2360" s="921" t="s">
        <v>23695</v>
      </c>
      <c r="M2360" s="802">
        <v>22800</v>
      </c>
      <c r="N2360" s="921">
        <v>1</v>
      </c>
      <c r="O2360" s="922">
        <v>6</v>
      </c>
      <c r="P2360" s="802">
        <v>11400</v>
      </c>
      <c r="Q2360" s="921" t="s">
        <v>23687</v>
      </c>
      <c r="R2360" s="922">
        <v>12</v>
      </c>
      <c r="S2360" s="1008">
        <v>22800</v>
      </c>
    </row>
    <row r="2361" spans="1:19" s="889" customFormat="1" ht="23.25">
      <c r="A2361" s="913" t="s">
        <v>1027</v>
      </c>
      <c r="B2361" s="887" t="s">
        <v>280</v>
      </c>
      <c r="C2361" s="887" t="s">
        <v>115</v>
      </c>
      <c r="D2361" s="887" t="s">
        <v>23805</v>
      </c>
      <c r="E2361" s="342">
        <v>1600</v>
      </c>
      <c r="F2361" s="887" t="s">
        <v>25403</v>
      </c>
      <c r="G2361" s="656" t="s">
        <v>25404</v>
      </c>
      <c r="H2361" s="886" t="s">
        <v>388</v>
      </c>
      <c r="I2361" s="886" t="s">
        <v>388</v>
      </c>
      <c r="J2361" s="886" t="s">
        <v>19829</v>
      </c>
      <c r="K2361" s="921">
        <v>1</v>
      </c>
      <c r="L2361" s="921" t="s">
        <v>23695</v>
      </c>
      <c r="M2361" s="802">
        <v>19200</v>
      </c>
      <c r="N2361" s="921">
        <v>1</v>
      </c>
      <c r="O2361" s="922">
        <v>6</v>
      </c>
      <c r="P2361" s="802">
        <v>9600</v>
      </c>
      <c r="Q2361" s="921" t="s">
        <v>23687</v>
      </c>
      <c r="R2361" s="922">
        <v>12</v>
      </c>
      <c r="S2361" s="1008">
        <v>19200</v>
      </c>
    </row>
    <row r="2362" spans="1:19" s="889" customFormat="1" ht="23.25">
      <c r="A2362" s="913" t="s">
        <v>1027</v>
      </c>
      <c r="B2362" s="887" t="s">
        <v>280</v>
      </c>
      <c r="C2362" s="887" t="s">
        <v>115</v>
      </c>
      <c r="D2362" s="887" t="s">
        <v>24093</v>
      </c>
      <c r="E2362" s="342">
        <v>1900</v>
      </c>
      <c r="F2362" s="887" t="s">
        <v>25405</v>
      </c>
      <c r="G2362" s="656" t="s">
        <v>25406</v>
      </c>
      <c r="H2362" s="886" t="s">
        <v>21045</v>
      </c>
      <c r="I2362" s="886" t="s">
        <v>19773</v>
      </c>
      <c r="J2362" s="886" t="s">
        <v>21045</v>
      </c>
      <c r="K2362" s="921">
        <v>1</v>
      </c>
      <c r="L2362" s="921" t="s">
        <v>23695</v>
      </c>
      <c r="M2362" s="802">
        <v>22800</v>
      </c>
      <c r="N2362" s="921">
        <v>1</v>
      </c>
      <c r="O2362" s="922">
        <v>6</v>
      </c>
      <c r="P2362" s="802">
        <v>11273.33</v>
      </c>
      <c r="Q2362" s="921" t="s">
        <v>23687</v>
      </c>
      <c r="R2362" s="922">
        <v>12</v>
      </c>
      <c r="S2362" s="1008">
        <v>22800</v>
      </c>
    </row>
    <row r="2363" spans="1:19" s="889" customFormat="1" ht="23.25">
      <c r="A2363" s="913" t="s">
        <v>1027</v>
      </c>
      <c r="B2363" s="887" t="s">
        <v>280</v>
      </c>
      <c r="C2363" s="887" t="s">
        <v>115</v>
      </c>
      <c r="D2363" s="887" t="s">
        <v>23699</v>
      </c>
      <c r="E2363" s="342">
        <v>1700</v>
      </c>
      <c r="F2363" s="887" t="s">
        <v>25407</v>
      </c>
      <c r="G2363" s="656" t="s">
        <v>25408</v>
      </c>
      <c r="H2363" s="886" t="s">
        <v>23770</v>
      </c>
      <c r="I2363" s="886" t="s">
        <v>19773</v>
      </c>
      <c r="J2363" s="886" t="s">
        <v>23770</v>
      </c>
      <c r="K2363" s="921">
        <v>1</v>
      </c>
      <c r="L2363" s="921" t="s">
        <v>23695</v>
      </c>
      <c r="M2363" s="802">
        <v>20400</v>
      </c>
      <c r="N2363" s="921">
        <v>1</v>
      </c>
      <c r="O2363" s="922">
        <v>6</v>
      </c>
      <c r="P2363" s="802">
        <v>10200</v>
      </c>
      <c r="Q2363" s="921" t="s">
        <v>23687</v>
      </c>
      <c r="R2363" s="922">
        <v>12</v>
      </c>
      <c r="S2363" s="1008">
        <v>20400</v>
      </c>
    </row>
    <row r="2364" spans="1:19" s="889" customFormat="1" ht="23.25">
      <c r="A2364" s="913" t="s">
        <v>1027</v>
      </c>
      <c r="B2364" s="887" t="s">
        <v>280</v>
      </c>
      <c r="C2364" s="887" t="s">
        <v>115</v>
      </c>
      <c r="D2364" s="887" t="s">
        <v>23692</v>
      </c>
      <c r="E2364" s="342">
        <v>1600</v>
      </c>
      <c r="F2364" s="887" t="s">
        <v>25409</v>
      </c>
      <c r="G2364" s="656" t="s">
        <v>25410</v>
      </c>
      <c r="H2364" s="886" t="s">
        <v>388</v>
      </c>
      <c r="I2364" s="886" t="s">
        <v>388</v>
      </c>
      <c r="J2364" s="886" t="s">
        <v>19829</v>
      </c>
      <c r="K2364" s="921">
        <v>1</v>
      </c>
      <c r="L2364" s="921" t="s">
        <v>23695</v>
      </c>
      <c r="M2364" s="802">
        <v>19200</v>
      </c>
      <c r="N2364" s="921">
        <v>1</v>
      </c>
      <c r="O2364" s="922">
        <v>6</v>
      </c>
      <c r="P2364" s="802">
        <v>9600</v>
      </c>
      <c r="Q2364" s="921" t="s">
        <v>23687</v>
      </c>
      <c r="R2364" s="922">
        <v>12</v>
      </c>
      <c r="S2364" s="1008">
        <v>19200</v>
      </c>
    </row>
    <row r="2365" spans="1:19" s="889" customFormat="1" ht="23.25">
      <c r="A2365" s="913" t="s">
        <v>1027</v>
      </c>
      <c r="B2365" s="887" t="s">
        <v>280</v>
      </c>
      <c r="C2365" s="887" t="s">
        <v>115</v>
      </c>
      <c r="D2365" s="887" t="s">
        <v>25411</v>
      </c>
      <c r="E2365" s="342">
        <v>3400</v>
      </c>
      <c r="F2365" s="887" t="s">
        <v>25412</v>
      </c>
      <c r="G2365" s="656" t="s">
        <v>25413</v>
      </c>
      <c r="H2365" s="886" t="s">
        <v>21422</v>
      </c>
      <c r="I2365" s="886" t="s">
        <v>19764</v>
      </c>
      <c r="J2365" s="886" t="s">
        <v>21422</v>
      </c>
      <c r="K2365" s="921">
        <v>1</v>
      </c>
      <c r="L2365" s="921">
        <v>12</v>
      </c>
      <c r="M2365" s="802">
        <v>40800</v>
      </c>
      <c r="N2365" s="921">
        <v>1</v>
      </c>
      <c r="O2365" s="922">
        <v>6</v>
      </c>
      <c r="P2365" s="802">
        <v>20400</v>
      </c>
      <c r="Q2365" s="921" t="s">
        <v>23687</v>
      </c>
      <c r="R2365" s="922">
        <v>12</v>
      </c>
      <c r="S2365" s="1008">
        <v>40800</v>
      </c>
    </row>
    <row r="2366" spans="1:19" s="889" customFormat="1" ht="23.25">
      <c r="A2366" s="913" t="s">
        <v>1027</v>
      </c>
      <c r="B2366" s="887" t="s">
        <v>280</v>
      </c>
      <c r="C2366" s="887" t="s">
        <v>115</v>
      </c>
      <c r="D2366" s="887" t="s">
        <v>23733</v>
      </c>
      <c r="E2366" s="342">
        <v>2100</v>
      </c>
      <c r="F2366" s="887" t="s">
        <v>25414</v>
      </c>
      <c r="G2366" s="656" t="s">
        <v>25415</v>
      </c>
      <c r="H2366" s="886" t="s">
        <v>19709</v>
      </c>
      <c r="I2366" s="886" t="s">
        <v>19773</v>
      </c>
      <c r="J2366" s="886" t="s">
        <v>19708</v>
      </c>
      <c r="K2366" s="921">
        <v>1</v>
      </c>
      <c r="L2366" s="921">
        <v>12</v>
      </c>
      <c r="M2366" s="802">
        <v>25200</v>
      </c>
      <c r="N2366" s="921">
        <v>1</v>
      </c>
      <c r="O2366" s="922">
        <v>6</v>
      </c>
      <c r="P2366" s="802">
        <v>12600</v>
      </c>
      <c r="Q2366" s="921" t="s">
        <v>23687</v>
      </c>
      <c r="R2366" s="922">
        <v>12</v>
      </c>
      <c r="S2366" s="1008">
        <v>25200</v>
      </c>
    </row>
    <row r="2367" spans="1:19" s="889" customFormat="1" ht="23.25">
      <c r="A2367" s="913" t="s">
        <v>1027</v>
      </c>
      <c r="B2367" s="887" t="s">
        <v>280</v>
      </c>
      <c r="C2367" s="887" t="s">
        <v>115</v>
      </c>
      <c r="D2367" s="887" t="s">
        <v>24604</v>
      </c>
      <c r="E2367" s="342">
        <v>1900</v>
      </c>
      <c r="F2367" s="887" t="s">
        <v>25416</v>
      </c>
      <c r="G2367" s="656" t="s">
        <v>25417</v>
      </c>
      <c r="H2367" s="886" t="s">
        <v>20749</v>
      </c>
      <c r="I2367" s="886" t="s">
        <v>20536</v>
      </c>
      <c r="J2367" s="886" t="s">
        <v>25185</v>
      </c>
      <c r="K2367" s="921">
        <v>1</v>
      </c>
      <c r="L2367" s="921" t="s">
        <v>23695</v>
      </c>
      <c r="M2367" s="802">
        <v>22800</v>
      </c>
      <c r="N2367" s="921">
        <v>1</v>
      </c>
      <c r="O2367" s="922">
        <v>6</v>
      </c>
      <c r="P2367" s="802">
        <v>11400</v>
      </c>
      <c r="Q2367" s="921" t="s">
        <v>23687</v>
      </c>
      <c r="R2367" s="922">
        <v>12</v>
      </c>
      <c r="S2367" s="1008">
        <v>22800</v>
      </c>
    </row>
    <row r="2368" spans="1:19" s="889" customFormat="1" ht="23.25">
      <c r="A2368" s="913" t="s">
        <v>1027</v>
      </c>
      <c r="B2368" s="887" t="s">
        <v>280</v>
      </c>
      <c r="C2368" s="887" t="s">
        <v>115</v>
      </c>
      <c r="D2368" s="887" t="s">
        <v>24351</v>
      </c>
      <c r="E2368" s="342">
        <v>1800</v>
      </c>
      <c r="F2368" s="887" t="s">
        <v>25418</v>
      </c>
      <c r="G2368" s="656" t="s">
        <v>25419</v>
      </c>
      <c r="H2368" s="886" t="s">
        <v>19895</v>
      </c>
      <c r="I2368" s="886" t="s">
        <v>23386</v>
      </c>
      <c r="J2368" s="886" t="s">
        <v>19895</v>
      </c>
      <c r="K2368" s="921">
        <v>1</v>
      </c>
      <c r="L2368" s="921" t="s">
        <v>23695</v>
      </c>
      <c r="M2368" s="802">
        <v>21600</v>
      </c>
      <c r="N2368" s="921">
        <v>1</v>
      </c>
      <c r="O2368" s="922">
        <v>6</v>
      </c>
      <c r="P2368" s="802">
        <v>10800</v>
      </c>
      <c r="Q2368" s="921" t="s">
        <v>23687</v>
      </c>
      <c r="R2368" s="922">
        <v>12</v>
      </c>
      <c r="S2368" s="1008">
        <v>21600</v>
      </c>
    </row>
    <row r="2369" spans="1:19" s="889" customFormat="1" ht="23.25">
      <c r="A2369" s="913" t="s">
        <v>1027</v>
      </c>
      <c r="B2369" s="887" t="s">
        <v>280</v>
      </c>
      <c r="C2369" s="887" t="s">
        <v>115</v>
      </c>
      <c r="D2369" s="887" t="s">
        <v>24063</v>
      </c>
      <c r="E2369" s="342">
        <v>3900</v>
      </c>
      <c r="F2369" s="887" t="s">
        <v>25420</v>
      </c>
      <c r="G2369" s="656" t="s">
        <v>25421</v>
      </c>
      <c r="H2369" s="886" t="s">
        <v>25422</v>
      </c>
      <c r="I2369" s="886" t="s">
        <v>19773</v>
      </c>
      <c r="J2369" s="886" t="s">
        <v>23829</v>
      </c>
      <c r="K2369" s="921">
        <v>1</v>
      </c>
      <c r="L2369" s="921">
        <v>12</v>
      </c>
      <c r="M2369" s="802">
        <v>46800</v>
      </c>
      <c r="N2369" s="921">
        <v>1</v>
      </c>
      <c r="O2369" s="922">
        <v>6</v>
      </c>
      <c r="P2369" s="802">
        <v>23400</v>
      </c>
      <c r="Q2369" s="921" t="s">
        <v>23687</v>
      </c>
      <c r="R2369" s="922">
        <v>12</v>
      </c>
      <c r="S2369" s="1008">
        <v>46800</v>
      </c>
    </row>
    <row r="2370" spans="1:19" s="889" customFormat="1" ht="23.25">
      <c r="A2370" s="913" t="s">
        <v>1027</v>
      </c>
      <c r="B2370" s="887" t="s">
        <v>280</v>
      </c>
      <c r="C2370" s="887" t="s">
        <v>115</v>
      </c>
      <c r="D2370" s="887" t="s">
        <v>25423</v>
      </c>
      <c r="E2370" s="342">
        <v>2900</v>
      </c>
      <c r="F2370" s="887" t="s">
        <v>25424</v>
      </c>
      <c r="G2370" s="656" t="s">
        <v>25425</v>
      </c>
      <c r="H2370" s="886" t="s">
        <v>19757</v>
      </c>
      <c r="I2370" s="886" t="s">
        <v>19773</v>
      </c>
      <c r="J2370" s="886" t="s">
        <v>19757</v>
      </c>
      <c r="K2370" s="921">
        <v>1</v>
      </c>
      <c r="L2370" s="921">
        <v>12</v>
      </c>
      <c r="M2370" s="802">
        <v>34800</v>
      </c>
      <c r="N2370" s="921">
        <v>1</v>
      </c>
      <c r="O2370" s="922">
        <v>6</v>
      </c>
      <c r="P2370" s="802">
        <v>17400</v>
      </c>
      <c r="Q2370" s="921" t="s">
        <v>23687</v>
      </c>
      <c r="R2370" s="922">
        <v>12</v>
      </c>
      <c r="S2370" s="1008">
        <v>34800</v>
      </c>
    </row>
    <row r="2371" spans="1:19" s="889" customFormat="1" ht="23.25">
      <c r="A2371" s="913" t="s">
        <v>1027</v>
      </c>
      <c r="B2371" s="887" t="s">
        <v>280</v>
      </c>
      <c r="C2371" s="887" t="s">
        <v>115</v>
      </c>
      <c r="D2371" s="887" t="s">
        <v>23725</v>
      </c>
      <c r="E2371" s="342">
        <v>1700</v>
      </c>
      <c r="F2371" s="887" t="s">
        <v>25426</v>
      </c>
      <c r="G2371" s="656" t="s">
        <v>25427</v>
      </c>
      <c r="H2371" s="886" t="s">
        <v>19757</v>
      </c>
      <c r="I2371" s="886" t="s">
        <v>19764</v>
      </c>
      <c r="J2371" s="886" t="s">
        <v>25428</v>
      </c>
      <c r="K2371" s="921">
        <v>1</v>
      </c>
      <c r="L2371" s="921" t="s">
        <v>23695</v>
      </c>
      <c r="M2371" s="802">
        <v>20400</v>
      </c>
      <c r="N2371" s="921">
        <v>1</v>
      </c>
      <c r="O2371" s="922">
        <v>6</v>
      </c>
      <c r="P2371" s="802">
        <v>10200</v>
      </c>
      <c r="Q2371" s="921" t="s">
        <v>23687</v>
      </c>
      <c r="R2371" s="922">
        <v>12</v>
      </c>
      <c r="S2371" s="1008">
        <v>20400</v>
      </c>
    </row>
    <row r="2372" spans="1:19" s="889" customFormat="1" ht="23.25">
      <c r="A2372" s="913" t="s">
        <v>1027</v>
      </c>
      <c r="B2372" s="887" t="s">
        <v>280</v>
      </c>
      <c r="C2372" s="887" t="s">
        <v>115</v>
      </c>
      <c r="D2372" s="887" t="s">
        <v>23722</v>
      </c>
      <c r="E2372" s="342">
        <v>1900</v>
      </c>
      <c r="F2372" s="887" t="s">
        <v>25429</v>
      </c>
      <c r="G2372" s="656" t="s">
        <v>25430</v>
      </c>
      <c r="H2372" s="886" t="s">
        <v>20169</v>
      </c>
      <c r="I2372" s="886" t="s">
        <v>19764</v>
      </c>
      <c r="J2372" s="886" t="s">
        <v>23770</v>
      </c>
      <c r="K2372" s="921">
        <v>1</v>
      </c>
      <c r="L2372" s="921" t="s">
        <v>23695</v>
      </c>
      <c r="M2372" s="802">
        <v>22800</v>
      </c>
      <c r="N2372" s="921">
        <v>1</v>
      </c>
      <c r="O2372" s="922">
        <v>6</v>
      </c>
      <c r="P2372" s="802">
        <v>11400</v>
      </c>
      <c r="Q2372" s="921" t="s">
        <v>23687</v>
      </c>
      <c r="R2372" s="922">
        <v>12</v>
      </c>
      <c r="S2372" s="1008">
        <v>22800</v>
      </c>
    </row>
    <row r="2373" spans="1:19" s="889" customFormat="1" ht="23.25">
      <c r="A2373" s="913" t="s">
        <v>1027</v>
      </c>
      <c r="B2373" s="887" t="s">
        <v>280</v>
      </c>
      <c r="C2373" s="887" t="s">
        <v>115</v>
      </c>
      <c r="D2373" s="887" t="s">
        <v>23699</v>
      </c>
      <c r="E2373" s="342">
        <v>1700</v>
      </c>
      <c r="F2373" s="887" t="s">
        <v>25431</v>
      </c>
      <c r="G2373" s="656" t="s">
        <v>25432</v>
      </c>
      <c r="H2373" s="886" t="s">
        <v>19709</v>
      </c>
      <c r="I2373" s="886" t="s">
        <v>19773</v>
      </c>
      <c r="J2373" s="886" t="s">
        <v>25433</v>
      </c>
      <c r="K2373" s="921">
        <v>1</v>
      </c>
      <c r="L2373" s="921" t="s">
        <v>23695</v>
      </c>
      <c r="M2373" s="802">
        <v>20400</v>
      </c>
      <c r="N2373" s="921">
        <v>1</v>
      </c>
      <c r="O2373" s="922">
        <v>6</v>
      </c>
      <c r="P2373" s="802">
        <v>10200</v>
      </c>
      <c r="Q2373" s="921" t="s">
        <v>23687</v>
      </c>
      <c r="R2373" s="922">
        <v>12</v>
      </c>
      <c r="S2373" s="1008">
        <v>20400</v>
      </c>
    </row>
    <row r="2374" spans="1:19" s="889" customFormat="1" ht="23.25">
      <c r="A2374" s="913" t="s">
        <v>1027</v>
      </c>
      <c r="B2374" s="887" t="s">
        <v>280</v>
      </c>
      <c r="C2374" s="887" t="s">
        <v>115</v>
      </c>
      <c r="D2374" s="887" t="s">
        <v>23706</v>
      </c>
      <c r="E2374" s="342">
        <v>2200</v>
      </c>
      <c r="F2374" s="887" t="s">
        <v>25434</v>
      </c>
      <c r="G2374" s="656" t="s">
        <v>25435</v>
      </c>
      <c r="H2374" s="886" t="s">
        <v>19757</v>
      </c>
      <c r="I2374" s="886" t="s">
        <v>19773</v>
      </c>
      <c r="J2374" s="886" t="s">
        <v>20120</v>
      </c>
      <c r="K2374" s="921">
        <v>1</v>
      </c>
      <c r="L2374" s="921">
        <v>12</v>
      </c>
      <c r="M2374" s="802">
        <v>26400</v>
      </c>
      <c r="N2374" s="921">
        <v>1</v>
      </c>
      <c r="O2374" s="922">
        <v>6</v>
      </c>
      <c r="P2374" s="802">
        <v>13200</v>
      </c>
      <c r="Q2374" s="921" t="s">
        <v>23687</v>
      </c>
      <c r="R2374" s="922">
        <v>12</v>
      </c>
      <c r="S2374" s="1008">
        <v>26400</v>
      </c>
    </row>
    <row r="2375" spans="1:19" s="889" customFormat="1" ht="23.25">
      <c r="A2375" s="913" t="s">
        <v>1027</v>
      </c>
      <c r="B2375" s="887" t="s">
        <v>280</v>
      </c>
      <c r="C2375" s="887" t="s">
        <v>115</v>
      </c>
      <c r="D2375" s="887" t="s">
        <v>23889</v>
      </c>
      <c r="E2375" s="342">
        <v>1900</v>
      </c>
      <c r="F2375" s="887" t="s">
        <v>25436</v>
      </c>
      <c r="G2375" s="656" t="s">
        <v>25437</v>
      </c>
      <c r="H2375" s="886" t="s">
        <v>19895</v>
      </c>
      <c r="I2375" s="886" t="s">
        <v>19773</v>
      </c>
      <c r="J2375" s="886" t="s">
        <v>19895</v>
      </c>
      <c r="K2375" s="921">
        <v>1</v>
      </c>
      <c r="L2375" s="921" t="s">
        <v>23695</v>
      </c>
      <c r="M2375" s="802">
        <v>22800</v>
      </c>
      <c r="N2375" s="921">
        <v>1</v>
      </c>
      <c r="O2375" s="922">
        <v>6</v>
      </c>
      <c r="P2375" s="802">
        <v>11400</v>
      </c>
      <c r="Q2375" s="921" t="s">
        <v>23687</v>
      </c>
      <c r="R2375" s="922">
        <v>12</v>
      </c>
      <c r="S2375" s="1008">
        <v>22800</v>
      </c>
    </row>
    <row r="2376" spans="1:19" s="889" customFormat="1" ht="23.25">
      <c r="A2376" s="913" t="s">
        <v>1027</v>
      </c>
      <c r="B2376" s="887" t="s">
        <v>280</v>
      </c>
      <c r="C2376" s="887" t="s">
        <v>115</v>
      </c>
      <c r="D2376" s="887" t="s">
        <v>25438</v>
      </c>
      <c r="E2376" s="342">
        <v>3400</v>
      </c>
      <c r="F2376" s="887" t="s">
        <v>25439</v>
      </c>
      <c r="G2376" s="656" t="s">
        <v>25440</v>
      </c>
      <c r="H2376" s="886" t="s">
        <v>23939</v>
      </c>
      <c r="I2376" s="886" t="s">
        <v>23974</v>
      </c>
      <c r="J2376" s="886" t="s">
        <v>25441</v>
      </c>
      <c r="K2376" s="921">
        <v>1</v>
      </c>
      <c r="L2376" s="921">
        <v>12</v>
      </c>
      <c r="M2376" s="802">
        <v>40800</v>
      </c>
      <c r="N2376" s="921">
        <v>1</v>
      </c>
      <c r="O2376" s="922">
        <v>6</v>
      </c>
      <c r="P2376" s="802">
        <v>20400</v>
      </c>
      <c r="Q2376" s="921" t="s">
        <v>23687</v>
      </c>
      <c r="R2376" s="922">
        <v>12</v>
      </c>
      <c r="S2376" s="1008">
        <v>40800</v>
      </c>
    </row>
    <row r="2377" spans="1:19" s="889" customFormat="1" ht="23.25">
      <c r="A2377" s="913" t="s">
        <v>1027</v>
      </c>
      <c r="B2377" s="887" t="s">
        <v>280</v>
      </c>
      <c r="C2377" s="887" t="s">
        <v>115</v>
      </c>
      <c r="D2377" s="887" t="s">
        <v>23805</v>
      </c>
      <c r="E2377" s="342">
        <v>1600</v>
      </c>
      <c r="F2377" s="887" t="s">
        <v>25442</v>
      </c>
      <c r="G2377" s="656" t="s">
        <v>25443</v>
      </c>
      <c r="H2377" s="886" t="s">
        <v>388</v>
      </c>
      <c r="I2377" s="886" t="s">
        <v>388</v>
      </c>
      <c r="J2377" s="886" t="s">
        <v>19829</v>
      </c>
      <c r="K2377" s="921">
        <v>1</v>
      </c>
      <c r="L2377" s="921" t="s">
        <v>23695</v>
      </c>
      <c r="M2377" s="802">
        <v>19200</v>
      </c>
      <c r="N2377" s="921">
        <v>1</v>
      </c>
      <c r="O2377" s="922">
        <v>6</v>
      </c>
      <c r="P2377" s="802">
        <v>9600</v>
      </c>
      <c r="Q2377" s="921" t="s">
        <v>23687</v>
      </c>
      <c r="R2377" s="922">
        <v>12</v>
      </c>
      <c r="S2377" s="1008">
        <v>19200</v>
      </c>
    </row>
    <row r="2378" spans="1:19" s="889" customFormat="1" ht="23.25">
      <c r="A2378" s="913" t="s">
        <v>1027</v>
      </c>
      <c r="B2378" s="887" t="s">
        <v>280</v>
      </c>
      <c r="C2378" s="887" t="s">
        <v>115</v>
      </c>
      <c r="D2378" s="887" t="s">
        <v>23699</v>
      </c>
      <c r="E2378" s="342">
        <v>1700</v>
      </c>
      <c r="F2378" s="887" t="s">
        <v>25444</v>
      </c>
      <c r="G2378" s="656" t="s">
        <v>25445</v>
      </c>
      <c r="H2378" s="886" t="s">
        <v>24216</v>
      </c>
      <c r="I2378" s="886" t="s">
        <v>19764</v>
      </c>
      <c r="J2378" s="886" t="s">
        <v>20018</v>
      </c>
      <c r="K2378" s="921">
        <v>1</v>
      </c>
      <c r="L2378" s="921" t="s">
        <v>23695</v>
      </c>
      <c r="M2378" s="802">
        <v>20400</v>
      </c>
      <c r="N2378" s="921">
        <v>1</v>
      </c>
      <c r="O2378" s="922">
        <v>6</v>
      </c>
      <c r="P2378" s="802">
        <v>10200</v>
      </c>
      <c r="Q2378" s="921" t="s">
        <v>23687</v>
      </c>
      <c r="R2378" s="922">
        <v>12</v>
      </c>
      <c r="S2378" s="1008">
        <v>20400</v>
      </c>
    </row>
    <row r="2379" spans="1:19" s="889" customFormat="1" ht="23.25">
      <c r="A2379" s="913" t="s">
        <v>1027</v>
      </c>
      <c r="B2379" s="887" t="s">
        <v>280</v>
      </c>
      <c r="C2379" s="887" t="s">
        <v>115</v>
      </c>
      <c r="D2379" s="887" t="s">
        <v>24539</v>
      </c>
      <c r="E2379" s="342">
        <v>2100</v>
      </c>
      <c r="F2379" s="887" t="s">
        <v>25446</v>
      </c>
      <c r="G2379" s="656" t="s">
        <v>25447</v>
      </c>
      <c r="H2379" s="886" t="s">
        <v>19729</v>
      </c>
      <c r="I2379" s="886" t="s">
        <v>23732</v>
      </c>
      <c r="J2379" s="886" t="s">
        <v>19729</v>
      </c>
      <c r="K2379" s="921"/>
      <c r="L2379" s="921"/>
      <c r="M2379" s="802">
        <v>0</v>
      </c>
      <c r="N2379" s="921"/>
      <c r="O2379" s="922"/>
      <c r="P2379" s="802">
        <v>0</v>
      </c>
      <c r="Q2379" s="921" t="s">
        <v>23687</v>
      </c>
      <c r="R2379" s="922">
        <v>12</v>
      </c>
      <c r="S2379" s="1008">
        <v>25200</v>
      </c>
    </row>
    <row r="2380" spans="1:19" s="889" customFormat="1" ht="23.25">
      <c r="A2380" s="913" t="s">
        <v>1027</v>
      </c>
      <c r="B2380" s="887" t="s">
        <v>280</v>
      </c>
      <c r="C2380" s="887" t="s">
        <v>115</v>
      </c>
      <c r="D2380" s="887" t="s">
        <v>25448</v>
      </c>
      <c r="E2380" s="342">
        <v>3400</v>
      </c>
      <c r="F2380" s="887" t="s">
        <v>25449</v>
      </c>
      <c r="G2380" s="656" t="s">
        <v>25450</v>
      </c>
      <c r="H2380" s="886" t="s">
        <v>19757</v>
      </c>
      <c r="I2380" s="886" t="s">
        <v>19773</v>
      </c>
      <c r="J2380" s="886" t="s">
        <v>20120</v>
      </c>
      <c r="K2380" s="921">
        <v>1</v>
      </c>
      <c r="L2380" s="921">
        <v>12</v>
      </c>
      <c r="M2380" s="802">
        <v>40800</v>
      </c>
      <c r="N2380" s="921">
        <v>1</v>
      </c>
      <c r="O2380" s="922">
        <v>6</v>
      </c>
      <c r="P2380" s="802">
        <v>20400</v>
      </c>
      <c r="Q2380" s="921" t="s">
        <v>23687</v>
      </c>
      <c r="R2380" s="922">
        <v>12</v>
      </c>
      <c r="S2380" s="1008">
        <v>40800</v>
      </c>
    </row>
    <row r="2381" spans="1:19" s="889" customFormat="1" ht="23.25">
      <c r="A2381" s="913" t="s">
        <v>1027</v>
      </c>
      <c r="B2381" s="887" t="s">
        <v>280</v>
      </c>
      <c r="C2381" s="887" t="s">
        <v>115</v>
      </c>
      <c r="D2381" s="887" t="s">
        <v>23699</v>
      </c>
      <c r="E2381" s="342">
        <v>1700</v>
      </c>
      <c r="F2381" s="887" t="s">
        <v>25451</v>
      </c>
      <c r="G2381" s="656" t="s">
        <v>25452</v>
      </c>
      <c r="H2381" s="886" t="s">
        <v>23828</v>
      </c>
      <c r="I2381" s="886" t="s">
        <v>23402</v>
      </c>
      <c r="J2381" s="886" t="s">
        <v>25167</v>
      </c>
      <c r="K2381" s="921">
        <v>1</v>
      </c>
      <c r="L2381" s="921" t="s">
        <v>23695</v>
      </c>
      <c r="M2381" s="802">
        <v>20400</v>
      </c>
      <c r="N2381" s="921">
        <v>1</v>
      </c>
      <c r="O2381" s="922">
        <v>6</v>
      </c>
      <c r="P2381" s="802">
        <v>10200</v>
      </c>
      <c r="Q2381" s="921" t="s">
        <v>23687</v>
      </c>
      <c r="R2381" s="922">
        <v>12</v>
      </c>
      <c r="S2381" s="1008">
        <v>20400</v>
      </c>
    </row>
    <row r="2382" spans="1:19" s="889" customFormat="1" ht="23.25">
      <c r="A2382" s="913" t="s">
        <v>1027</v>
      </c>
      <c r="B2382" s="887" t="s">
        <v>280</v>
      </c>
      <c r="C2382" s="887" t="s">
        <v>115</v>
      </c>
      <c r="D2382" s="887" t="s">
        <v>23699</v>
      </c>
      <c r="E2382" s="342">
        <v>1700</v>
      </c>
      <c r="F2382" s="887" t="s">
        <v>25453</v>
      </c>
      <c r="G2382" s="656" t="s">
        <v>25454</v>
      </c>
      <c r="H2382" s="886" t="s">
        <v>23764</v>
      </c>
      <c r="I2382" s="886" t="s">
        <v>19773</v>
      </c>
      <c r="J2382" s="886" t="s">
        <v>21000</v>
      </c>
      <c r="K2382" s="921">
        <v>1</v>
      </c>
      <c r="L2382" s="921" t="s">
        <v>23695</v>
      </c>
      <c r="M2382" s="802">
        <v>20400</v>
      </c>
      <c r="N2382" s="921">
        <v>1</v>
      </c>
      <c r="O2382" s="922">
        <v>6</v>
      </c>
      <c r="P2382" s="802">
        <v>10200</v>
      </c>
      <c r="Q2382" s="921" t="s">
        <v>23687</v>
      </c>
      <c r="R2382" s="922">
        <v>12</v>
      </c>
      <c r="S2382" s="1008">
        <v>20400</v>
      </c>
    </row>
    <row r="2383" spans="1:19" s="889" customFormat="1" ht="23.25">
      <c r="A2383" s="913" t="s">
        <v>1027</v>
      </c>
      <c r="B2383" s="887" t="s">
        <v>280</v>
      </c>
      <c r="C2383" s="887" t="s">
        <v>115</v>
      </c>
      <c r="D2383" s="887" t="s">
        <v>20121</v>
      </c>
      <c r="E2383" s="342">
        <v>1800</v>
      </c>
      <c r="F2383" s="887" t="s">
        <v>25455</v>
      </c>
      <c r="G2383" s="656" t="s">
        <v>25456</v>
      </c>
      <c r="H2383" s="886" t="s">
        <v>20121</v>
      </c>
      <c r="I2383" s="886" t="s">
        <v>19773</v>
      </c>
      <c r="J2383" s="886" t="s">
        <v>20121</v>
      </c>
      <c r="K2383" s="921">
        <v>1</v>
      </c>
      <c r="L2383" s="921" t="s">
        <v>23695</v>
      </c>
      <c r="M2383" s="802">
        <v>21600</v>
      </c>
      <c r="N2383" s="921">
        <v>1</v>
      </c>
      <c r="O2383" s="922">
        <v>6</v>
      </c>
      <c r="P2383" s="802">
        <v>10800</v>
      </c>
      <c r="Q2383" s="921" t="s">
        <v>23687</v>
      </c>
      <c r="R2383" s="922">
        <v>12</v>
      </c>
      <c r="S2383" s="1008">
        <v>21600</v>
      </c>
    </row>
    <row r="2384" spans="1:19" s="889" customFormat="1" ht="23.25">
      <c r="A2384" s="913" t="s">
        <v>1027</v>
      </c>
      <c r="B2384" s="887" t="s">
        <v>280</v>
      </c>
      <c r="C2384" s="887" t="s">
        <v>115</v>
      </c>
      <c r="D2384" s="887" t="s">
        <v>23715</v>
      </c>
      <c r="E2384" s="342">
        <v>1900</v>
      </c>
      <c r="F2384" s="887" t="s">
        <v>25457</v>
      </c>
      <c r="G2384" s="656" t="s">
        <v>25458</v>
      </c>
      <c r="H2384" s="886" t="s">
        <v>19880</v>
      </c>
      <c r="I2384" s="886" t="s">
        <v>20536</v>
      </c>
      <c r="J2384" s="886" t="s">
        <v>23794</v>
      </c>
      <c r="K2384" s="921">
        <v>1</v>
      </c>
      <c r="L2384" s="921" t="s">
        <v>23695</v>
      </c>
      <c r="M2384" s="802">
        <v>22420</v>
      </c>
      <c r="N2384" s="921">
        <v>1</v>
      </c>
      <c r="O2384" s="922">
        <v>6</v>
      </c>
      <c r="P2384" s="802">
        <v>11400</v>
      </c>
      <c r="Q2384" s="921" t="s">
        <v>23687</v>
      </c>
      <c r="R2384" s="922">
        <v>12</v>
      </c>
      <c r="S2384" s="1008">
        <v>22800</v>
      </c>
    </row>
    <row r="2385" spans="1:19" s="889" customFormat="1" ht="23.25">
      <c r="A2385" s="913" t="s">
        <v>1027</v>
      </c>
      <c r="B2385" s="887" t="s">
        <v>280</v>
      </c>
      <c r="C2385" s="887" t="s">
        <v>115</v>
      </c>
      <c r="D2385" s="887" t="s">
        <v>23725</v>
      </c>
      <c r="E2385" s="342">
        <v>1700</v>
      </c>
      <c r="F2385" s="887" t="s">
        <v>25459</v>
      </c>
      <c r="G2385" s="656" t="s">
        <v>25460</v>
      </c>
      <c r="H2385" s="886" t="s">
        <v>23714</v>
      </c>
      <c r="I2385" s="886" t="s">
        <v>19773</v>
      </c>
      <c r="J2385" s="886" t="s">
        <v>23714</v>
      </c>
      <c r="K2385" s="921">
        <v>1</v>
      </c>
      <c r="L2385" s="921">
        <v>5</v>
      </c>
      <c r="M2385" s="802">
        <v>5678.8533333372325</v>
      </c>
      <c r="N2385" s="921"/>
      <c r="O2385" s="922"/>
      <c r="P2385" s="802">
        <v>0</v>
      </c>
      <c r="Q2385" s="921"/>
      <c r="R2385" s="922"/>
      <c r="S2385" s="1008">
        <v>0</v>
      </c>
    </row>
    <row r="2386" spans="1:19" s="889" customFormat="1" ht="23.25">
      <c r="A2386" s="913" t="s">
        <v>1027</v>
      </c>
      <c r="B2386" s="887" t="s">
        <v>280</v>
      </c>
      <c r="C2386" s="887" t="s">
        <v>115</v>
      </c>
      <c r="D2386" s="887" t="s">
        <v>23692</v>
      </c>
      <c r="E2386" s="342">
        <v>1600</v>
      </c>
      <c r="F2386" s="887" t="s">
        <v>25461</v>
      </c>
      <c r="G2386" s="656" t="s">
        <v>25462</v>
      </c>
      <c r="H2386" s="886" t="s">
        <v>24729</v>
      </c>
      <c r="I2386" s="886" t="s">
        <v>25062</v>
      </c>
      <c r="J2386" s="886" t="s">
        <v>24729</v>
      </c>
      <c r="K2386" s="921">
        <v>1</v>
      </c>
      <c r="L2386" s="921" t="s">
        <v>23695</v>
      </c>
      <c r="M2386" s="802">
        <v>19200</v>
      </c>
      <c r="N2386" s="921">
        <v>1</v>
      </c>
      <c r="O2386" s="922">
        <v>6</v>
      </c>
      <c r="P2386" s="802">
        <v>9600</v>
      </c>
      <c r="Q2386" s="921" t="s">
        <v>23687</v>
      </c>
      <c r="R2386" s="922">
        <v>12</v>
      </c>
      <c r="S2386" s="1008">
        <v>19200</v>
      </c>
    </row>
    <row r="2387" spans="1:19" s="889" customFormat="1" ht="23.25">
      <c r="A2387" s="913" t="s">
        <v>1027</v>
      </c>
      <c r="B2387" s="887" t="s">
        <v>280</v>
      </c>
      <c r="C2387" s="887" t="s">
        <v>115</v>
      </c>
      <c r="D2387" s="887" t="s">
        <v>23889</v>
      </c>
      <c r="E2387" s="342">
        <v>1900</v>
      </c>
      <c r="F2387" s="887" t="s">
        <v>25463</v>
      </c>
      <c r="G2387" s="656" t="s">
        <v>25464</v>
      </c>
      <c r="H2387" s="886" t="s">
        <v>24797</v>
      </c>
      <c r="I2387" s="886" t="s">
        <v>19764</v>
      </c>
      <c r="J2387" s="886" t="s">
        <v>25465</v>
      </c>
      <c r="K2387" s="921">
        <v>1</v>
      </c>
      <c r="L2387" s="921" t="s">
        <v>23695</v>
      </c>
      <c r="M2387" s="802">
        <v>22800</v>
      </c>
      <c r="N2387" s="921">
        <v>1</v>
      </c>
      <c r="O2387" s="922">
        <v>6</v>
      </c>
      <c r="P2387" s="802">
        <v>11400</v>
      </c>
      <c r="Q2387" s="921" t="s">
        <v>23687</v>
      </c>
      <c r="R2387" s="922">
        <v>12</v>
      </c>
      <c r="S2387" s="1008">
        <v>22800</v>
      </c>
    </row>
    <row r="2388" spans="1:19" s="889" customFormat="1" ht="23.25">
      <c r="A2388" s="913" t="s">
        <v>1027</v>
      </c>
      <c r="B2388" s="887" t="s">
        <v>280</v>
      </c>
      <c r="C2388" s="887" t="s">
        <v>115</v>
      </c>
      <c r="D2388" s="887" t="s">
        <v>25000</v>
      </c>
      <c r="E2388" s="342">
        <v>2500</v>
      </c>
      <c r="F2388" s="887" t="s">
        <v>25466</v>
      </c>
      <c r="G2388" s="656" t="s">
        <v>25467</v>
      </c>
      <c r="H2388" s="886" t="s">
        <v>25468</v>
      </c>
      <c r="I2388" s="886" t="s">
        <v>23405</v>
      </c>
      <c r="J2388" s="886" t="s">
        <v>25468</v>
      </c>
      <c r="K2388" s="921">
        <v>1</v>
      </c>
      <c r="L2388" s="921">
        <v>12</v>
      </c>
      <c r="M2388" s="802">
        <v>30000</v>
      </c>
      <c r="N2388" s="921">
        <v>1</v>
      </c>
      <c r="O2388" s="922">
        <v>6</v>
      </c>
      <c r="P2388" s="802">
        <v>15000</v>
      </c>
      <c r="Q2388" s="921" t="s">
        <v>23687</v>
      </c>
      <c r="R2388" s="922">
        <v>12</v>
      </c>
      <c r="S2388" s="1008">
        <v>30000</v>
      </c>
    </row>
    <row r="2389" spans="1:19" s="889" customFormat="1" ht="23.25">
      <c r="A2389" s="913" t="s">
        <v>1027</v>
      </c>
      <c r="B2389" s="887" t="s">
        <v>280</v>
      </c>
      <c r="C2389" s="887" t="s">
        <v>115</v>
      </c>
      <c r="D2389" s="887" t="s">
        <v>23699</v>
      </c>
      <c r="E2389" s="342">
        <v>1700</v>
      </c>
      <c r="F2389" s="887" t="s">
        <v>25469</v>
      </c>
      <c r="G2389" s="656" t="s">
        <v>25470</v>
      </c>
      <c r="H2389" s="886" t="s">
        <v>23852</v>
      </c>
      <c r="I2389" s="886" t="s">
        <v>19773</v>
      </c>
      <c r="J2389" s="886" t="s">
        <v>23852</v>
      </c>
      <c r="K2389" s="921">
        <v>1</v>
      </c>
      <c r="L2389" s="921" t="s">
        <v>23695</v>
      </c>
      <c r="M2389" s="802">
        <v>20400</v>
      </c>
      <c r="N2389" s="921">
        <v>1</v>
      </c>
      <c r="O2389" s="922">
        <v>5</v>
      </c>
      <c r="P2389" s="802">
        <v>7026.66</v>
      </c>
      <c r="Q2389" s="921"/>
      <c r="R2389" s="922"/>
      <c r="S2389" s="1008">
        <v>0</v>
      </c>
    </row>
    <row r="2390" spans="1:19" s="889" customFormat="1" ht="23.25">
      <c r="A2390" s="913" t="s">
        <v>1027</v>
      </c>
      <c r="B2390" s="887" t="s">
        <v>280</v>
      </c>
      <c r="C2390" s="887" t="s">
        <v>115</v>
      </c>
      <c r="D2390" s="887" t="s">
        <v>23733</v>
      </c>
      <c r="E2390" s="342">
        <v>2100</v>
      </c>
      <c r="F2390" s="887" t="s">
        <v>25471</v>
      </c>
      <c r="G2390" s="656" t="s">
        <v>25472</v>
      </c>
      <c r="H2390" s="886" t="s">
        <v>19810</v>
      </c>
      <c r="I2390" s="886" t="s">
        <v>23405</v>
      </c>
      <c r="J2390" s="886" t="s">
        <v>19810</v>
      </c>
      <c r="K2390" s="921">
        <v>1</v>
      </c>
      <c r="L2390" s="921">
        <v>12</v>
      </c>
      <c r="M2390" s="802">
        <v>25200</v>
      </c>
      <c r="N2390" s="921">
        <v>1</v>
      </c>
      <c r="O2390" s="922">
        <v>6</v>
      </c>
      <c r="P2390" s="802">
        <v>12600</v>
      </c>
      <c r="Q2390" s="921" t="s">
        <v>23687</v>
      </c>
      <c r="R2390" s="922">
        <v>12</v>
      </c>
      <c r="S2390" s="1008">
        <v>25200</v>
      </c>
    </row>
    <row r="2391" spans="1:19" s="889" customFormat="1" ht="23.25">
      <c r="A2391" s="913" t="s">
        <v>1027</v>
      </c>
      <c r="B2391" s="887" t="s">
        <v>280</v>
      </c>
      <c r="C2391" s="887" t="s">
        <v>115</v>
      </c>
      <c r="D2391" s="887" t="s">
        <v>23699</v>
      </c>
      <c r="E2391" s="342">
        <v>1700</v>
      </c>
      <c r="F2391" s="887" t="s">
        <v>25473</v>
      </c>
      <c r="G2391" s="656" t="s">
        <v>25474</v>
      </c>
      <c r="H2391" s="886" t="s">
        <v>23904</v>
      </c>
      <c r="I2391" s="886" t="s">
        <v>19773</v>
      </c>
      <c r="J2391" s="886" t="s">
        <v>21045</v>
      </c>
      <c r="K2391" s="921">
        <v>1</v>
      </c>
      <c r="L2391" s="921" t="s">
        <v>23695</v>
      </c>
      <c r="M2391" s="802">
        <v>20400</v>
      </c>
      <c r="N2391" s="921">
        <v>1</v>
      </c>
      <c r="O2391" s="922">
        <v>6</v>
      </c>
      <c r="P2391" s="802">
        <v>10200</v>
      </c>
      <c r="Q2391" s="921" t="s">
        <v>23687</v>
      </c>
      <c r="R2391" s="922">
        <v>12</v>
      </c>
      <c r="S2391" s="1008">
        <v>20400</v>
      </c>
    </row>
    <row r="2392" spans="1:19" s="889" customFormat="1" ht="34.9">
      <c r="A2392" s="913" t="s">
        <v>1027</v>
      </c>
      <c r="B2392" s="887" t="s">
        <v>280</v>
      </c>
      <c r="C2392" s="887" t="s">
        <v>115</v>
      </c>
      <c r="D2392" s="887" t="s">
        <v>23818</v>
      </c>
      <c r="E2392" s="342">
        <v>1750</v>
      </c>
      <c r="F2392" s="887" t="s">
        <v>25475</v>
      </c>
      <c r="G2392" s="656" t="s">
        <v>25476</v>
      </c>
      <c r="H2392" s="886" t="s">
        <v>23714</v>
      </c>
      <c r="I2392" s="886" t="s">
        <v>19764</v>
      </c>
      <c r="J2392" s="886" t="s">
        <v>25477</v>
      </c>
      <c r="K2392" s="921">
        <v>1</v>
      </c>
      <c r="L2392" s="921" t="s">
        <v>23695</v>
      </c>
      <c r="M2392" s="802">
        <v>21000</v>
      </c>
      <c r="N2392" s="921">
        <v>1</v>
      </c>
      <c r="O2392" s="922">
        <v>6</v>
      </c>
      <c r="P2392" s="802">
        <v>10500</v>
      </c>
      <c r="Q2392" s="921" t="s">
        <v>23687</v>
      </c>
      <c r="R2392" s="922">
        <v>12</v>
      </c>
      <c r="S2392" s="1008">
        <v>21000</v>
      </c>
    </row>
    <row r="2393" spans="1:19" s="889" customFormat="1" ht="23.25">
      <c r="A2393" s="913" t="s">
        <v>1027</v>
      </c>
      <c r="B2393" s="887" t="s">
        <v>280</v>
      </c>
      <c r="C2393" s="887" t="s">
        <v>115</v>
      </c>
      <c r="D2393" s="887" t="s">
        <v>24604</v>
      </c>
      <c r="E2393" s="342">
        <v>1900</v>
      </c>
      <c r="F2393" s="887" t="s">
        <v>25478</v>
      </c>
      <c r="G2393" s="656" t="s">
        <v>25479</v>
      </c>
      <c r="H2393" s="886" t="s">
        <v>25480</v>
      </c>
      <c r="I2393" s="886" t="s">
        <v>19764</v>
      </c>
      <c r="J2393" s="886" t="s">
        <v>25480</v>
      </c>
      <c r="K2393" s="921">
        <v>1</v>
      </c>
      <c r="L2393" s="921" t="s">
        <v>23695</v>
      </c>
      <c r="M2393" s="802">
        <v>22800</v>
      </c>
      <c r="N2393" s="921">
        <v>1</v>
      </c>
      <c r="O2393" s="922">
        <v>6</v>
      </c>
      <c r="P2393" s="802">
        <v>11400</v>
      </c>
      <c r="Q2393" s="921" t="s">
        <v>23687</v>
      </c>
      <c r="R2393" s="922">
        <v>12</v>
      </c>
      <c r="S2393" s="1008">
        <v>22800</v>
      </c>
    </row>
    <row r="2394" spans="1:19" s="889" customFormat="1" ht="23.25">
      <c r="A2394" s="913" t="s">
        <v>1027</v>
      </c>
      <c r="B2394" s="887" t="s">
        <v>280</v>
      </c>
      <c r="C2394" s="887" t="s">
        <v>115</v>
      </c>
      <c r="D2394" s="887" t="s">
        <v>23699</v>
      </c>
      <c r="E2394" s="342">
        <v>1700</v>
      </c>
      <c r="F2394" s="887" t="s">
        <v>25481</v>
      </c>
      <c r="G2394" s="656" t="s">
        <v>25482</v>
      </c>
      <c r="H2394" s="886" t="s">
        <v>19895</v>
      </c>
      <c r="I2394" s="886" t="s">
        <v>19773</v>
      </c>
      <c r="J2394" s="886" t="s">
        <v>19895</v>
      </c>
      <c r="K2394" s="921">
        <v>1</v>
      </c>
      <c r="L2394" s="921" t="s">
        <v>23695</v>
      </c>
      <c r="M2394" s="802">
        <v>20400</v>
      </c>
      <c r="N2394" s="921">
        <v>1</v>
      </c>
      <c r="O2394" s="922">
        <v>6</v>
      </c>
      <c r="P2394" s="802">
        <v>10200</v>
      </c>
      <c r="Q2394" s="921" t="s">
        <v>23687</v>
      </c>
      <c r="R2394" s="922">
        <v>12</v>
      </c>
      <c r="S2394" s="1008">
        <v>20400</v>
      </c>
    </row>
    <row r="2395" spans="1:19" s="889" customFormat="1" ht="34.9">
      <c r="A2395" s="913" t="s">
        <v>1027</v>
      </c>
      <c r="B2395" s="887" t="s">
        <v>280</v>
      </c>
      <c r="C2395" s="887" t="s">
        <v>115</v>
      </c>
      <c r="D2395" s="887" t="s">
        <v>23699</v>
      </c>
      <c r="E2395" s="342">
        <v>1700</v>
      </c>
      <c r="F2395" s="887" t="s">
        <v>25483</v>
      </c>
      <c r="G2395" s="656" t="s">
        <v>25484</v>
      </c>
      <c r="H2395" s="886" t="s">
        <v>25485</v>
      </c>
      <c r="I2395" s="886" t="s">
        <v>19764</v>
      </c>
      <c r="J2395" s="886" t="s">
        <v>19729</v>
      </c>
      <c r="K2395" s="921">
        <v>1</v>
      </c>
      <c r="L2395" s="921" t="s">
        <v>23695</v>
      </c>
      <c r="M2395" s="802">
        <v>20400</v>
      </c>
      <c r="N2395" s="921">
        <v>1</v>
      </c>
      <c r="O2395" s="922">
        <v>6</v>
      </c>
      <c r="P2395" s="802">
        <v>10200</v>
      </c>
      <c r="Q2395" s="921" t="s">
        <v>23687</v>
      </c>
      <c r="R2395" s="922">
        <v>12</v>
      </c>
      <c r="S2395" s="1008">
        <v>20400</v>
      </c>
    </row>
    <row r="2396" spans="1:19" s="889" customFormat="1" ht="23.25">
      <c r="A2396" s="913" t="s">
        <v>1027</v>
      </c>
      <c r="B2396" s="887" t="s">
        <v>280</v>
      </c>
      <c r="C2396" s="887" t="s">
        <v>115</v>
      </c>
      <c r="D2396" s="887" t="s">
        <v>24078</v>
      </c>
      <c r="E2396" s="342">
        <v>2900</v>
      </c>
      <c r="F2396" s="887" t="s">
        <v>25486</v>
      </c>
      <c r="G2396" s="656" t="s">
        <v>25487</v>
      </c>
      <c r="H2396" s="886" t="s">
        <v>19720</v>
      </c>
      <c r="I2396" s="886" t="s">
        <v>19773</v>
      </c>
      <c r="J2396" s="886" t="s">
        <v>19720</v>
      </c>
      <c r="K2396" s="921">
        <v>1</v>
      </c>
      <c r="L2396" s="921">
        <v>12</v>
      </c>
      <c r="M2396" s="802">
        <v>34800</v>
      </c>
      <c r="N2396" s="921">
        <v>1</v>
      </c>
      <c r="O2396" s="922">
        <v>6</v>
      </c>
      <c r="P2396" s="802">
        <v>17400</v>
      </c>
      <c r="Q2396" s="921" t="s">
        <v>23687</v>
      </c>
      <c r="R2396" s="922">
        <v>12</v>
      </c>
      <c r="S2396" s="1008">
        <v>34800</v>
      </c>
    </row>
    <row r="2397" spans="1:19" s="889" customFormat="1" ht="23.25">
      <c r="A2397" s="913" t="s">
        <v>1027</v>
      </c>
      <c r="B2397" s="887" t="s">
        <v>280</v>
      </c>
      <c r="C2397" s="887" t="s">
        <v>115</v>
      </c>
      <c r="D2397" s="887" t="s">
        <v>24178</v>
      </c>
      <c r="E2397" s="342">
        <v>2500</v>
      </c>
      <c r="F2397" s="887" t="s">
        <v>25488</v>
      </c>
      <c r="G2397" s="656" t="s">
        <v>25489</v>
      </c>
      <c r="H2397" s="886" t="s">
        <v>19729</v>
      </c>
      <c r="I2397" s="886" t="s">
        <v>23405</v>
      </c>
      <c r="J2397" s="886" t="s">
        <v>19729</v>
      </c>
      <c r="K2397" s="921">
        <v>1</v>
      </c>
      <c r="L2397" s="921">
        <v>2</v>
      </c>
      <c r="M2397" s="802">
        <v>5000</v>
      </c>
      <c r="N2397" s="921"/>
      <c r="O2397" s="922"/>
      <c r="P2397" s="802">
        <v>0</v>
      </c>
      <c r="Q2397" s="921"/>
      <c r="R2397" s="922"/>
      <c r="S2397" s="1008">
        <v>0</v>
      </c>
    </row>
    <row r="2398" spans="1:19" s="889" customFormat="1" ht="23.25">
      <c r="A2398" s="913" t="s">
        <v>1027</v>
      </c>
      <c r="B2398" s="887" t="s">
        <v>280</v>
      </c>
      <c r="C2398" s="887" t="s">
        <v>115</v>
      </c>
      <c r="D2398" s="887" t="s">
        <v>25490</v>
      </c>
      <c r="E2398" s="342">
        <v>1700</v>
      </c>
      <c r="F2398" s="887" t="s">
        <v>25491</v>
      </c>
      <c r="G2398" s="656" t="s">
        <v>25492</v>
      </c>
      <c r="H2398" s="886" t="s">
        <v>23828</v>
      </c>
      <c r="I2398" s="886" t="s">
        <v>19773</v>
      </c>
      <c r="J2398" s="886" t="s">
        <v>25493</v>
      </c>
      <c r="K2398" s="921">
        <v>1</v>
      </c>
      <c r="L2398" s="921" t="s">
        <v>23695</v>
      </c>
      <c r="M2398" s="802">
        <v>19606.66</v>
      </c>
      <c r="N2398" s="921">
        <v>1</v>
      </c>
      <c r="O2398" s="922">
        <v>6</v>
      </c>
      <c r="P2398" s="802">
        <v>8556.66</v>
      </c>
      <c r="Q2398" s="921" t="s">
        <v>23687</v>
      </c>
      <c r="R2398" s="922">
        <v>12</v>
      </c>
      <c r="S2398" s="1008">
        <v>20400</v>
      </c>
    </row>
    <row r="2399" spans="1:19" s="889" customFormat="1" ht="23.25">
      <c r="A2399" s="913" t="s">
        <v>1027</v>
      </c>
      <c r="B2399" s="887" t="s">
        <v>280</v>
      </c>
      <c r="C2399" s="887" t="s">
        <v>115</v>
      </c>
      <c r="D2399" s="887" t="s">
        <v>23758</v>
      </c>
      <c r="E2399" s="342">
        <v>1600</v>
      </c>
      <c r="F2399" s="887" t="s">
        <v>25494</v>
      </c>
      <c r="G2399" s="656" t="s">
        <v>25495</v>
      </c>
      <c r="H2399" s="886" t="s">
        <v>19743</v>
      </c>
      <c r="I2399" s="886" t="s">
        <v>23386</v>
      </c>
      <c r="J2399" s="886" t="s">
        <v>23387</v>
      </c>
      <c r="K2399" s="921">
        <v>1</v>
      </c>
      <c r="L2399" s="921" t="s">
        <v>23695</v>
      </c>
      <c r="M2399" s="802">
        <v>19200</v>
      </c>
      <c r="N2399" s="921">
        <v>1</v>
      </c>
      <c r="O2399" s="922">
        <v>6</v>
      </c>
      <c r="P2399" s="802">
        <v>9600</v>
      </c>
      <c r="Q2399" s="921" t="s">
        <v>23687</v>
      </c>
      <c r="R2399" s="922">
        <v>12</v>
      </c>
      <c r="S2399" s="1008">
        <v>19200</v>
      </c>
    </row>
    <row r="2400" spans="1:19" s="889" customFormat="1" ht="23.25">
      <c r="A2400" s="913" t="s">
        <v>1027</v>
      </c>
      <c r="B2400" s="887" t="s">
        <v>280</v>
      </c>
      <c r="C2400" s="887" t="s">
        <v>115</v>
      </c>
      <c r="D2400" s="887" t="s">
        <v>23703</v>
      </c>
      <c r="E2400" s="342">
        <v>1850</v>
      </c>
      <c r="F2400" s="887" t="s">
        <v>25496</v>
      </c>
      <c r="G2400" s="656" t="s">
        <v>25497</v>
      </c>
      <c r="H2400" s="886" t="s">
        <v>25498</v>
      </c>
      <c r="I2400" s="886" t="s">
        <v>19773</v>
      </c>
      <c r="J2400" s="886" t="s">
        <v>25390</v>
      </c>
      <c r="K2400" s="921">
        <v>1</v>
      </c>
      <c r="L2400" s="921" t="s">
        <v>23695</v>
      </c>
      <c r="M2400" s="802">
        <v>22200</v>
      </c>
      <c r="N2400" s="921">
        <v>1</v>
      </c>
      <c r="O2400" s="922">
        <v>6</v>
      </c>
      <c r="P2400" s="802">
        <v>11100</v>
      </c>
      <c r="Q2400" s="921" t="s">
        <v>23687</v>
      </c>
      <c r="R2400" s="922">
        <v>12</v>
      </c>
      <c r="S2400" s="1008">
        <v>22200</v>
      </c>
    </row>
    <row r="2401" spans="1:19" s="889" customFormat="1" ht="23.25">
      <c r="A2401" s="913" t="s">
        <v>1027</v>
      </c>
      <c r="B2401" s="887" t="s">
        <v>280</v>
      </c>
      <c r="C2401" s="887" t="s">
        <v>115</v>
      </c>
      <c r="D2401" s="887" t="s">
        <v>23818</v>
      </c>
      <c r="E2401" s="342">
        <v>1750</v>
      </c>
      <c r="F2401" s="887" t="s">
        <v>25499</v>
      </c>
      <c r="G2401" s="656" t="s">
        <v>25500</v>
      </c>
      <c r="H2401" s="886" t="s">
        <v>24344</v>
      </c>
      <c r="I2401" s="886" t="s">
        <v>19773</v>
      </c>
      <c r="J2401" s="886" t="s">
        <v>19895</v>
      </c>
      <c r="K2401" s="921">
        <v>1</v>
      </c>
      <c r="L2401" s="921" t="s">
        <v>23695</v>
      </c>
      <c r="M2401" s="802">
        <v>21000</v>
      </c>
      <c r="N2401" s="921">
        <v>1</v>
      </c>
      <c r="O2401" s="922">
        <v>6</v>
      </c>
      <c r="P2401" s="802">
        <v>10500</v>
      </c>
      <c r="Q2401" s="921" t="s">
        <v>23687</v>
      </c>
      <c r="R2401" s="922">
        <v>12</v>
      </c>
      <c r="S2401" s="1008">
        <v>21000</v>
      </c>
    </row>
    <row r="2402" spans="1:19" s="889" customFormat="1" ht="23.25">
      <c r="A2402" s="913" t="s">
        <v>1027</v>
      </c>
      <c r="B2402" s="887" t="s">
        <v>280</v>
      </c>
      <c r="C2402" s="887" t="s">
        <v>115</v>
      </c>
      <c r="D2402" s="887" t="s">
        <v>25501</v>
      </c>
      <c r="E2402" s="342">
        <v>3500</v>
      </c>
      <c r="F2402" s="887" t="s">
        <v>25502</v>
      </c>
      <c r="G2402" s="656" t="s">
        <v>25503</v>
      </c>
      <c r="H2402" s="886" t="s">
        <v>19729</v>
      </c>
      <c r="I2402" s="886" t="s">
        <v>23732</v>
      </c>
      <c r="J2402" s="886" t="s">
        <v>19729</v>
      </c>
      <c r="K2402" s="921">
        <v>1</v>
      </c>
      <c r="L2402" s="921">
        <v>2</v>
      </c>
      <c r="M2402" s="802">
        <v>6883.33</v>
      </c>
      <c r="N2402" s="921">
        <v>2</v>
      </c>
      <c r="O2402" s="922">
        <v>6</v>
      </c>
      <c r="P2402" s="802">
        <v>21000</v>
      </c>
      <c r="Q2402" s="921" t="s">
        <v>23687</v>
      </c>
      <c r="R2402" s="922">
        <v>12</v>
      </c>
      <c r="S2402" s="1008">
        <v>14000</v>
      </c>
    </row>
    <row r="2403" spans="1:19" s="889" customFormat="1" ht="23.25">
      <c r="A2403" s="913" t="s">
        <v>1027</v>
      </c>
      <c r="B2403" s="887" t="s">
        <v>280</v>
      </c>
      <c r="C2403" s="887" t="s">
        <v>115</v>
      </c>
      <c r="D2403" s="887" t="s">
        <v>25504</v>
      </c>
      <c r="E2403" s="342">
        <v>6000</v>
      </c>
      <c r="F2403" s="887" t="s">
        <v>25505</v>
      </c>
      <c r="G2403" s="656" t="s">
        <v>25506</v>
      </c>
      <c r="H2403" s="886" t="s">
        <v>19729</v>
      </c>
      <c r="I2403" s="886" t="s">
        <v>23732</v>
      </c>
      <c r="J2403" s="886" t="s">
        <v>19729</v>
      </c>
      <c r="K2403" s="921">
        <v>1</v>
      </c>
      <c r="L2403" s="921">
        <v>2</v>
      </c>
      <c r="M2403" s="802">
        <v>11800</v>
      </c>
      <c r="N2403" s="921">
        <v>2</v>
      </c>
      <c r="O2403" s="922">
        <v>6</v>
      </c>
      <c r="P2403" s="802">
        <v>36000</v>
      </c>
      <c r="Q2403" s="921" t="s">
        <v>23687</v>
      </c>
      <c r="R2403" s="922">
        <v>12</v>
      </c>
      <c r="S2403" s="1008">
        <v>24000</v>
      </c>
    </row>
    <row r="2404" spans="1:19" s="889" customFormat="1" ht="23.25">
      <c r="A2404" s="913" t="s">
        <v>1027</v>
      </c>
      <c r="B2404" s="887" t="s">
        <v>280</v>
      </c>
      <c r="C2404" s="887" t="s">
        <v>115</v>
      </c>
      <c r="D2404" s="887" t="s">
        <v>23706</v>
      </c>
      <c r="E2404" s="342">
        <v>2200</v>
      </c>
      <c r="F2404" s="887" t="s">
        <v>25507</v>
      </c>
      <c r="G2404" s="656" t="s">
        <v>25508</v>
      </c>
      <c r="H2404" s="886" t="s">
        <v>23842</v>
      </c>
      <c r="I2404" s="886" t="s">
        <v>19773</v>
      </c>
      <c r="J2404" s="886" t="s">
        <v>23842</v>
      </c>
      <c r="K2404" s="921">
        <v>1</v>
      </c>
      <c r="L2404" s="921">
        <v>12</v>
      </c>
      <c r="M2404" s="802">
        <v>26400</v>
      </c>
      <c r="N2404" s="921">
        <v>1</v>
      </c>
      <c r="O2404" s="922">
        <v>6</v>
      </c>
      <c r="P2404" s="802">
        <v>13200</v>
      </c>
      <c r="Q2404" s="921" t="s">
        <v>23687</v>
      </c>
      <c r="R2404" s="922">
        <v>12</v>
      </c>
      <c r="S2404" s="1008">
        <v>26400</v>
      </c>
    </row>
    <row r="2405" spans="1:19" s="889" customFormat="1" ht="23.25">
      <c r="A2405" s="913" t="s">
        <v>1027</v>
      </c>
      <c r="B2405" s="887" t="s">
        <v>280</v>
      </c>
      <c r="C2405" s="887" t="s">
        <v>115</v>
      </c>
      <c r="D2405" s="887" t="s">
        <v>23706</v>
      </c>
      <c r="E2405" s="342">
        <v>2200</v>
      </c>
      <c r="F2405" s="887" t="s">
        <v>25509</v>
      </c>
      <c r="G2405" s="656" t="s">
        <v>25510</v>
      </c>
      <c r="H2405" s="886" t="s">
        <v>19988</v>
      </c>
      <c r="I2405" s="886" t="s">
        <v>19773</v>
      </c>
      <c r="J2405" s="886" t="s">
        <v>19862</v>
      </c>
      <c r="K2405" s="921">
        <v>1</v>
      </c>
      <c r="L2405" s="921">
        <v>12</v>
      </c>
      <c r="M2405" s="802">
        <v>26400</v>
      </c>
      <c r="N2405" s="921">
        <v>1</v>
      </c>
      <c r="O2405" s="922">
        <v>6</v>
      </c>
      <c r="P2405" s="802">
        <v>13200</v>
      </c>
      <c r="Q2405" s="921" t="s">
        <v>23687</v>
      </c>
      <c r="R2405" s="922">
        <v>12</v>
      </c>
      <c r="S2405" s="1008">
        <v>26400</v>
      </c>
    </row>
    <row r="2406" spans="1:19" s="889" customFormat="1" ht="23.25">
      <c r="A2406" s="913" t="s">
        <v>1027</v>
      </c>
      <c r="B2406" s="887" t="s">
        <v>280</v>
      </c>
      <c r="C2406" s="887" t="s">
        <v>115</v>
      </c>
      <c r="D2406" s="887" t="s">
        <v>25511</v>
      </c>
      <c r="E2406" s="342">
        <v>3100</v>
      </c>
      <c r="F2406" s="887" t="s">
        <v>25512</v>
      </c>
      <c r="G2406" s="656" t="s">
        <v>25513</v>
      </c>
      <c r="H2406" s="886" t="s">
        <v>23904</v>
      </c>
      <c r="I2406" s="886" t="s">
        <v>19773</v>
      </c>
      <c r="J2406" s="886" t="s">
        <v>23904</v>
      </c>
      <c r="K2406" s="921">
        <v>1</v>
      </c>
      <c r="L2406" s="921">
        <v>12</v>
      </c>
      <c r="M2406" s="802">
        <v>33170</v>
      </c>
      <c r="N2406" s="921">
        <v>1</v>
      </c>
      <c r="O2406" s="922">
        <v>5</v>
      </c>
      <c r="P2406" s="802">
        <v>11573.33</v>
      </c>
      <c r="Q2406" s="921"/>
      <c r="R2406" s="922"/>
      <c r="S2406" s="1008">
        <v>0</v>
      </c>
    </row>
    <row r="2407" spans="1:19" s="889" customFormat="1" ht="23.25">
      <c r="A2407" s="913" t="s">
        <v>1027</v>
      </c>
      <c r="B2407" s="887" t="s">
        <v>280</v>
      </c>
      <c r="C2407" s="887" t="s">
        <v>115</v>
      </c>
      <c r="D2407" s="887" t="s">
        <v>23725</v>
      </c>
      <c r="E2407" s="342">
        <v>1700</v>
      </c>
      <c r="F2407" s="887" t="s">
        <v>25514</v>
      </c>
      <c r="G2407" s="656" t="s">
        <v>25515</v>
      </c>
      <c r="H2407" s="886" t="s">
        <v>19757</v>
      </c>
      <c r="I2407" s="886" t="s">
        <v>19764</v>
      </c>
      <c r="J2407" s="886" t="s">
        <v>19757</v>
      </c>
      <c r="K2407" s="921">
        <v>1</v>
      </c>
      <c r="L2407" s="921" t="s">
        <v>23695</v>
      </c>
      <c r="M2407" s="802">
        <v>20400</v>
      </c>
      <c r="N2407" s="921">
        <v>1</v>
      </c>
      <c r="O2407" s="922">
        <v>6</v>
      </c>
      <c r="P2407" s="802">
        <v>10200</v>
      </c>
      <c r="Q2407" s="921" t="s">
        <v>23687</v>
      </c>
      <c r="R2407" s="922">
        <v>12</v>
      </c>
      <c r="S2407" s="1008">
        <v>20400</v>
      </c>
    </row>
    <row r="2408" spans="1:19" s="889" customFormat="1" ht="23.25">
      <c r="A2408" s="913" t="s">
        <v>1027</v>
      </c>
      <c r="B2408" s="887" t="s">
        <v>280</v>
      </c>
      <c r="C2408" s="887" t="s">
        <v>115</v>
      </c>
      <c r="D2408" s="887" t="s">
        <v>25516</v>
      </c>
      <c r="E2408" s="342">
        <v>4000</v>
      </c>
      <c r="F2408" s="887" t="s">
        <v>25517</v>
      </c>
      <c r="G2408" s="656" t="s">
        <v>25518</v>
      </c>
      <c r="H2408" s="886" t="s">
        <v>23714</v>
      </c>
      <c r="I2408" s="886" t="s">
        <v>19773</v>
      </c>
      <c r="J2408" s="886" t="s">
        <v>23833</v>
      </c>
      <c r="K2408" s="921">
        <v>1</v>
      </c>
      <c r="L2408" s="921">
        <v>12</v>
      </c>
      <c r="M2408" s="802">
        <v>48000</v>
      </c>
      <c r="N2408" s="921">
        <v>1</v>
      </c>
      <c r="O2408" s="922">
        <v>6</v>
      </c>
      <c r="P2408" s="802">
        <v>24000</v>
      </c>
      <c r="Q2408" s="921" t="s">
        <v>23687</v>
      </c>
      <c r="R2408" s="922">
        <v>12</v>
      </c>
      <c r="S2408" s="1008">
        <v>48000</v>
      </c>
    </row>
    <row r="2409" spans="1:19" s="889" customFormat="1" ht="23.25">
      <c r="A2409" s="913" t="s">
        <v>1027</v>
      </c>
      <c r="B2409" s="887" t="s">
        <v>280</v>
      </c>
      <c r="C2409" s="887" t="s">
        <v>115</v>
      </c>
      <c r="D2409" s="887" t="s">
        <v>23733</v>
      </c>
      <c r="E2409" s="342">
        <v>2100</v>
      </c>
      <c r="F2409" s="887" t="s">
        <v>25519</v>
      </c>
      <c r="G2409" s="656" t="s">
        <v>25520</v>
      </c>
      <c r="H2409" s="886" t="s">
        <v>24904</v>
      </c>
      <c r="I2409" s="886" t="s">
        <v>19764</v>
      </c>
      <c r="J2409" s="886" t="s">
        <v>25521</v>
      </c>
      <c r="K2409" s="921">
        <v>1</v>
      </c>
      <c r="L2409" s="921">
        <v>12</v>
      </c>
      <c r="M2409" s="802">
        <v>25200</v>
      </c>
      <c r="N2409" s="921">
        <v>1</v>
      </c>
      <c r="O2409" s="922">
        <v>6</v>
      </c>
      <c r="P2409" s="802">
        <v>11900</v>
      </c>
      <c r="Q2409" s="921" t="s">
        <v>23687</v>
      </c>
      <c r="R2409" s="922">
        <v>12</v>
      </c>
      <c r="S2409" s="1008">
        <v>25200</v>
      </c>
    </row>
    <row r="2410" spans="1:19" s="889" customFormat="1" ht="23.25">
      <c r="A2410" s="913" t="s">
        <v>1027</v>
      </c>
      <c r="B2410" s="887" t="s">
        <v>280</v>
      </c>
      <c r="C2410" s="887" t="s">
        <v>115</v>
      </c>
      <c r="D2410" s="887" t="s">
        <v>24093</v>
      </c>
      <c r="E2410" s="342">
        <v>1900</v>
      </c>
      <c r="F2410" s="887" t="s">
        <v>25522</v>
      </c>
      <c r="G2410" s="656" t="s">
        <v>25523</v>
      </c>
      <c r="H2410" s="886" t="s">
        <v>19880</v>
      </c>
      <c r="I2410" s="886" t="s">
        <v>19764</v>
      </c>
      <c r="J2410" s="886" t="s">
        <v>23794</v>
      </c>
      <c r="K2410" s="921">
        <v>1</v>
      </c>
      <c r="L2410" s="921" t="s">
        <v>23695</v>
      </c>
      <c r="M2410" s="802">
        <v>22800</v>
      </c>
      <c r="N2410" s="921">
        <v>1</v>
      </c>
      <c r="O2410" s="922">
        <v>4</v>
      </c>
      <c r="P2410" s="802">
        <v>6586.67</v>
      </c>
      <c r="Q2410" s="921"/>
      <c r="R2410" s="922"/>
      <c r="S2410" s="1008">
        <v>0</v>
      </c>
    </row>
    <row r="2411" spans="1:19" s="889" customFormat="1" ht="23.25">
      <c r="A2411" s="913" t="s">
        <v>1027</v>
      </c>
      <c r="B2411" s="887" t="s">
        <v>280</v>
      </c>
      <c r="C2411" s="887" t="s">
        <v>115</v>
      </c>
      <c r="D2411" s="887" t="s">
        <v>23889</v>
      </c>
      <c r="E2411" s="342">
        <v>1900</v>
      </c>
      <c r="F2411" s="887" t="s">
        <v>25524</v>
      </c>
      <c r="G2411" s="656" t="s">
        <v>25525</v>
      </c>
      <c r="H2411" s="886" t="s">
        <v>19757</v>
      </c>
      <c r="I2411" s="886" t="s">
        <v>19764</v>
      </c>
      <c r="J2411" s="886" t="s">
        <v>25526</v>
      </c>
      <c r="K2411" s="921">
        <v>1</v>
      </c>
      <c r="L2411" s="921" t="s">
        <v>23695</v>
      </c>
      <c r="M2411" s="802">
        <v>22800</v>
      </c>
      <c r="N2411" s="921">
        <v>1</v>
      </c>
      <c r="O2411" s="922">
        <v>6</v>
      </c>
      <c r="P2411" s="802">
        <v>11400</v>
      </c>
      <c r="Q2411" s="921" t="s">
        <v>23687</v>
      </c>
      <c r="R2411" s="922">
        <v>12</v>
      </c>
      <c r="S2411" s="1008">
        <v>22800</v>
      </c>
    </row>
    <row r="2412" spans="1:19" s="889" customFormat="1" ht="23.25">
      <c r="A2412" s="913" t="s">
        <v>1027</v>
      </c>
      <c r="B2412" s="887" t="s">
        <v>280</v>
      </c>
      <c r="C2412" s="887" t="s">
        <v>115</v>
      </c>
      <c r="D2412" s="887" t="s">
        <v>25527</v>
      </c>
      <c r="E2412" s="342">
        <v>3200</v>
      </c>
      <c r="F2412" s="887" t="s">
        <v>25528</v>
      </c>
      <c r="G2412" s="656" t="s">
        <v>25529</v>
      </c>
      <c r="H2412" s="886" t="s">
        <v>19810</v>
      </c>
      <c r="I2412" s="886" t="s">
        <v>19773</v>
      </c>
      <c r="J2412" s="886" t="s">
        <v>25530</v>
      </c>
      <c r="K2412" s="921">
        <v>1</v>
      </c>
      <c r="L2412" s="921">
        <v>10</v>
      </c>
      <c r="M2412" s="802">
        <v>29178.853333337232</v>
      </c>
      <c r="N2412" s="921">
        <v>2</v>
      </c>
      <c r="O2412" s="922">
        <v>6</v>
      </c>
      <c r="P2412" s="802">
        <v>25800</v>
      </c>
      <c r="Q2412" s="921" t="s">
        <v>23687</v>
      </c>
      <c r="R2412" s="922">
        <v>4</v>
      </c>
      <c r="S2412" s="1008">
        <v>17200</v>
      </c>
    </row>
    <row r="2413" spans="1:19" s="889" customFormat="1" ht="23.25">
      <c r="A2413" s="913" t="s">
        <v>1027</v>
      </c>
      <c r="B2413" s="887" t="s">
        <v>280</v>
      </c>
      <c r="C2413" s="887" t="s">
        <v>115</v>
      </c>
      <c r="D2413" s="887" t="s">
        <v>25531</v>
      </c>
      <c r="E2413" s="342">
        <v>4300</v>
      </c>
      <c r="F2413" s="887" t="s">
        <v>25528</v>
      </c>
      <c r="G2413" s="656" t="s">
        <v>25529</v>
      </c>
      <c r="H2413" s="886" t="s">
        <v>19810</v>
      </c>
      <c r="I2413" s="886" t="s">
        <v>19773</v>
      </c>
      <c r="J2413" s="886" t="s">
        <v>25530</v>
      </c>
      <c r="K2413" s="921">
        <v>1</v>
      </c>
      <c r="L2413" s="921">
        <v>3</v>
      </c>
      <c r="M2413" s="802">
        <v>8886.66</v>
      </c>
      <c r="N2413" s="921"/>
      <c r="O2413" s="922"/>
      <c r="P2413" s="802">
        <v>0</v>
      </c>
      <c r="Q2413" s="921" t="s">
        <v>23687</v>
      </c>
      <c r="R2413" s="922"/>
      <c r="S2413" s="1008">
        <v>0</v>
      </c>
    </row>
    <row r="2414" spans="1:19" s="889" customFormat="1" ht="23.25">
      <c r="A2414" s="913" t="s">
        <v>1027</v>
      </c>
      <c r="B2414" s="887" t="s">
        <v>280</v>
      </c>
      <c r="C2414" s="887" t="s">
        <v>115</v>
      </c>
      <c r="D2414" s="887" t="s">
        <v>23692</v>
      </c>
      <c r="E2414" s="342">
        <v>1600</v>
      </c>
      <c r="F2414" s="887" t="s">
        <v>25532</v>
      </c>
      <c r="G2414" s="656" t="s">
        <v>25533</v>
      </c>
      <c r="H2414" s="886" t="s">
        <v>19708</v>
      </c>
      <c r="I2414" s="886" t="s">
        <v>25062</v>
      </c>
      <c r="J2414" s="886" t="s">
        <v>19708</v>
      </c>
      <c r="K2414" s="921">
        <v>1</v>
      </c>
      <c r="L2414" s="921" t="s">
        <v>23695</v>
      </c>
      <c r="M2414" s="802">
        <v>19200</v>
      </c>
      <c r="N2414" s="921">
        <v>1</v>
      </c>
      <c r="O2414" s="922">
        <v>6</v>
      </c>
      <c r="P2414" s="802">
        <v>9600</v>
      </c>
      <c r="Q2414" s="921" t="s">
        <v>23687</v>
      </c>
      <c r="R2414" s="922">
        <v>12</v>
      </c>
      <c r="S2414" s="1008">
        <v>19200</v>
      </c>
    </row>
    <row r="2415" spans="1:19" s="889" customFormat="1" ht="23.25">
      <c r="A2415" s="913" t="s">
        <v>1027</v>
      </c>
      <c r="B2415" s="887" t="s">
        <v>280</v>
      </c>
      <c r="C2415" s="887" t="s">
        <v>115</v>
      </c>
      <c r="D2415" s="887" t="s">
        <v>25527</v>
      </c>
      <c r="E2415" s="342">
        <v>3200</v>
      </c>
      <c r="F2415" s="887" t="s">
        <v>25534</v>
      </c>
      <c r="G2415" s="656" t="s">
        <v>25535</v>
      </c>
      <c r="H2415" s="886" t="s">
        <v>19810</v>
      </c>
      <c r="I2415" s="886" t="s">
        <v>19773</v>
      </c>
      <c r="J2415" s="886" t="s">
        <v>19887</v>
      </c>
      <c r="K2415" s="921">
        <v>1</v>
      </c>
      <c r="L2415" s="921">
        <v>12</v>
      </c>
      <c r="M2415" s="802">
        <v>38400</v>
      </c>
      <c r="N2415" s="921">
        <v>1</v>
      </c>
      <c r="O2415" s="922">
        <v>6</v>
      </c>
      <c r="P2415" s="802">
        <v>19200</v>
      </c>
      <c r="Q2415" s="921" t="s">
        <v>23687</v>
      </c>
      <c r="R2415" s="922">
        <v>12</v>
      </c>
      <c r="S2415" s="1008">
        <v>38400</v>
      </c>
    </row>
    <row r="2416" spans="1:19" s="889" customFormat="1" ht="23.25">
      <c r="A2416" s="913" t="s">
        <v>1027</v>
      </c>
      <c r="B2416" s="887" t="s">
        <v>280</v>
      </c>
      <c r="C2416" s="887" t="s">
        <v>115</v>
      </c>
      <c r="D2416" s="887" t="s">
        <v>25536</v>
      </c>
      <c r="E2416" s="342">
        <v>3400</v>
      </c>
      <c r="F2416" s="887" t="s">
        <v>25537</v>
      </c>
      <c r="G2416" s="656" t="s">
        <v>25538</v>
      </c>
      <c r="H2416" s="886" t="s">
        <v>19729</v>
      </c>
      <c r="I2416" s="886" t="s">
        <v>19764</v>
      </c>
      <c r="J2416" s="886" t="s">
        <v>19729</v>
      </c>
      <c r="K2416" s="921">
        <v>1</v>
      </c>
      <c r="L2416" s="921">
        <v>12</v>
      </c>
      <c r="M2416" s="802">
        <v>40800</v>
      </c>
      <c r="N2416" s="921">
        <v>1</v>
      </c>
      <c r="O2416" s="922">
        <v>6</v>
      </c>
      <c r="P2416" s="802">
        <v>20400</v>
      </c>
      <c r="Q2416" s="921" t="s">
        <v>23687</v>
      </c>
      <c r="R2416" s="922">
        <v>12</v>
      </c>
      <c r="S2416" s="1008">
        <v>40800</v>
      </c>
    </row>
    <row r="2417" spans="1:19" s="889" customFormat="1" ht="23.25">
      <c r="A2417" s="913" t="s">
        <v>1027</v>
      </c>
      <c r="B2417" s="887" t="s">
        <v>280</v>
      </c>
      <c r="C2417" s="887" t="s">
        <v>115</v>
      </c>
      <c r="D2417" s="887" t="s">
        <v>25539</v>
      </c>
      <c r="E2417" s="342">
        <v>1850</v>
      </c>
      <c r="F2417" s="887" t="s">
        <v>25540</v>
      </c>
      <c r="G2417" s="656" t="s">
        <v>25541</v>
      </c>
      <c r="H2417" s="886" t="s">
        <v>25542</v>
      </c>
      <c r="I2417" s="886" t="s">
        <v>23386</v>
      </c>
      <c r="J2417" s="886" t="s">
        <v>19708</v>
      </c>
      <c r="K2417" s="921">
        <v>1</v>
      </c>
      <c r="L2417" s="921" t="s">
        <v>23695</v>
      </c>
      <c r="M2417" s="802">
        <v>22200</v>
      </c>
      <c r="N2417" s="921">
        <v>1</v>
      </c>
      <c r="O2417" s="922">
        <v>6</v>
      </c>
      <c r="P2417" s="802">
        <v>11100</v>
      </c>
      <c r="Q2417" s="921" t="s">
        <v>23687</v>
      </c>
      <c r="R2417" s="922">
        <v>12</v>
      </c>
      <c r="S2417" s="1008">
        <v>22200</v>
      </c>
    </row>
    <row r="2418" spans="1:19" s="889" customFormat="1" ht="23.25">
      <c r="A2418" s="913" t="s">
        <v>1027</v>
      </c>
      <c r="B2418" s="887" t="s">
        <v>280</v>
      </c>
      <c r="C2418" s="887" t="s">
        <v>115</v>
      </c>
      <c r="D2418" s="887" t="s">
        <v>23692</v>
      </c>
      <c r="E2418" s="342">
        <v>1600</v>
      </c>
      <c r="F2418" s="887" t="s">
        <v>25543</v>
      </c>
      <c r="G2418" s="656" t="s">
        <v>25544</v>
      </c>
      <c r="H2418" s="886" t="s">
        <v>388</v>
      </c>
      <c r="I2418" s="886" t="s">
        <v>388</v>
      </c>
      <c r="J2418" s="886" t="s">
        <v>19829</v>
      </c>
      <c r="K2418" s="921">
        <v>1</v>
      </c>
      <c r="L2418" s="921" t="s">
        <v>23695</v>
      </c>
      <c r="M2418" s="802">
        <v>19200</v>
      </c>
      <c r="N2418" s="921">
        <v>1</v>
      </c>
      <c r="O2418" s="922">
        <v>6</v>
      </c>
      <c r="P2418" s="802">
        <v>9600</v>
      </c>
      <c r="Q2418" s="921" t="s">
        <v>23687</v>
      </c>
      <c r="R2418" s="922">
        <v>12</v>
      </c>
      <c r="S2418" s="1008">
        <v>19200</v>
      </c>
    </row>
    <row r="2419" spans="1:19" s="889" customFormat="1" ht="23.25">
      <c r="A2419" s="913" t="s">
        <v>1027</v>
      </c>
      <c r="B2419" s="887" t="s">
        <v>280</v>
      </c>
      <c r="C2419" s="887" t="s">
        <v>115</v>
      </c>
      <c r="D2419" s="887" t="s">
        <v>25545</v>
      </c>
      <c r="E2419" s="342">
        <v>1700</v>
      </c>
      <c r="F2419" s="887" t="s">
        <v>25546</v>
      </c>
      <c r="G2419" s="656" t="s">
        <v>25547</v>
      </c>
      <c r="H2419" s="886" t="s">
        <v>19729</v>
      </c>
      <c r="I2419" s="886" t="s">
        <v>23732</v>
      </c>
      <c r="J2419" s="886" t="s">
        <v>19729</v>
      </c>
      <c r="K2419" s="921">
        <v>1</v>
      </c>
      <c r="L2419" s="921" t="s">
        <v>23695</v>
      </c>
      <c r="M2419" s="802">
        <v>20400</v>
      </c>
      <c r="N2419" s="921">
        <v>1</v>
      </c>
      <c r="O2419" s="922">
        <v>6</v>
      </c>
      <c r="P2419" s="802">
        <v>10200</v>
      </c>
      <c r="Q2419" s="921" t="s">
        <v>23687</v>
      </c>
      <c r="R2419" s="922">
        <v>12</v>
      </c>
      <c r="S2419" s="1008">
        <v>20400</v>
      </c>
    </row>
    <row r="2420" spans="1:19" s="889" customFormat="1" ht="23.25">
      <c r="A2420" s="913" t="s">
        <v>1027</v>
      </c>
      <c r="B2420" s="887" t="s">
        <v>280</v>
      </c>
      <c r="C2420" s="887" t="s">
        <v>115</v>
      </c>
      <c r="D2420" s="887" t="s">
        <v>25548</v>
      </c>
      <c r="E2420" s="342">
        <v>2100</v>
      </c>
      <c r="F2420" s="887" t="s">
        <v>25549</v>
      </c>
      <c r="G2420" s="656" t="s">
        <v>25550</v>
      </c>
      <c r="H2420" s="886" t="s">
        <v>19895</v>
      </c>
      <c r="I2420" s="886" t="s">
        <v>23405</v>
      </c>
      <c r="J2420" s="886" t="s">
        <v>19895</v>
      </c>
      <c r="K2420" s="921">
        <v>1</v>
      </c>
      <c r="L2420" s="921">
        <v>12</v>
      </c>
      <c r="M2420" s="802">
        <v>25200</v>
      </c>
      <c r="N2420" s="921">
        <v>1</v>
      </c>
      <c r="O2420" s="922">
        <v>6</v>
      </c>
      <c r="P2420" s="802">
        <v>12600</v>
      </c>
      <c r="Q2420" s="921" t="s">
        <v>23687</v>
      </c>
      <c r="R2420" s="922">
        <v>12</v>
      </c>
      <c r="S2420" s="1008">
        <v>25200</v>
      </c>
    </row>
    <row r="2421" spans="1:19" s="889" customFormat="1" ht="23.25">
      <c r="A2421" s="913" t="s">
        <v>1027</v>
      </c>
      <c r="B2421" s="887" t="s">
        <v>280</v>
      </c>
      <c r="C2421" s="887" t="s">
        <v>115</v>
      </c>
      <c r="D2421" s="887" t="s">
        <v>23805</v>
      </c>
      <c r="E2421" s="342">
        <v>1600</v>
      </c>
      <c r="F2421" s="887" t="s">
        <v>25551</v>
      </c>
      <c r="G2421" s="656" t="s">
        <v>25552</v>
      </c>
      <c r="H2421" s="886" t="s">
        <v>25553</v>
      </c>
      <c r="I2421" s="886" t="s">
        <v>19773</v>
      </c>
      <c r="J2421" s="886" t="s">
        <v>25554</v>
      </c>
      <c r="K2421" s="921">
        <v>1</v>
      </c>
      <c r="L2421" s="921" t="s">
        <v>23695</v>
      </c>
      <c r="M2421" s="802">
        <v>19200</v>
      </c>
      <c r="N2421" s="921">
        <v>1</v>
      </c>
      <c r="O2421" s="922">
        <v>6</v>
      </c>
      <c r="P2421" s="802">
        <v>9600</v>
      </c>
      <c r="Q2421" s="921" t="s">
        <v>23687</v>
      </c>
      <c r="R2421" s="922">
        <v>12</v>
      </c>
      <c r="S2421" s="1008">
        <v>19200</v>
      </c>
    </row>
    <row r="2422" spans="1:19" s="889" customFormat="1" ht="34.9">
      <c r="A2422" s="913" t="s">
        <v>1027</v>
      </c>
      <c r="B2422" s="887" t="s">
        <v>280</v>
      </c>
      <c r="C2422" s="887" t="s">
        <v>115</v>
      </c>
      <c r="D2422" s="887" t="s">
        <v>25555</v>
      </c>
      <c r="E2422" s="342">
        <v>5000</v>
      </c>
      <c r="F2422" s="887" t="s">
        <v>25556</v>
      </c>
      <c r="G2422" s="656" t="s">
        <v>25557</v>
      </c>
      <c r="H2422" s="886" t="s">
        <v>23911</v>
      </c>
      <c r="I2422" s="886" t="s">
        <v>23732</v>
      </c>
      <c r="J2422" s="886" t="s">
        <v>23911</v>
      </c>
      <c r="K2422" s="921">
        <v>1</v>
      </c>
      <c r="L2422" s="921">
        <v>12</v>
      </c>
      <c r="M2422" s="802">
        <v>60000</v>
      </c>
      <c r="N2422" s="921">
        <v>1</v>
      </c>
      <c r="O2422" s="922">
        <v>6</v>
      </c>
      <c r="P2422" s="802">
        <v>30000</v>
      </c>
      <c r="Q2422" s="921" t="s">
        <v>23687</v>
      </c>
      <c r="R2422" s="922">
        <v>12</v>
      </c>
      <c r="S2422" s="1008">
        <v>60000</v>
      </c>
    </row>
    <row r="2423" spans="1:19" s="889" customFormat="1" ht="23.25">
      <c r="A2423" s="913" t="s">
        <v>1027</v>
      </c>
      <c r="B2423" s="887" t="s">
        <v>280</v>
      </c>
      <c r="C2423" s="887" t="s">
        <v>115</v>
      </c>
      <c r="D2423" s="887" t="s">
        <v>25558</v>
      </c>
      <c r="E2423" s="342">
        <v>3900</v>
      </c>
      <c r="F2423" s="887" t="s">
        <v>25559</v>
      </c>
      <c r="G2423" s="656" t="s">
        <v>25560</v>
      </c>
      <c r="H2423" s="886" t="s">
        <v>23770</v>
      </c>
      <c r="I2423" s="886" t="s">
        <v>19764</v>
      </c>
      <c r="J2423" s="886" t="s">
        <v>23770</v>
      </c>
      <c r="K2423" s="921">
        <v>1</v>
      </c>
      <c r="L2423" s="921">
        <v>12</v>
      </c>
      <c r="M2423" s="802">
        <v>46800</v>
      </c>
      <c r="N2423" s="921">
        <v>1</v>
      </c>
      <c r="O2423" s="922">
        <v>6</v>
      </c>
      <c r="P2423" s="802">
        <v>23400</v>
      </c>
      <c r="Q2423" s="921" t="s">
        <v>23687</v>
      </c>
      <c r="R2423" s="922">
        <v>12</v>
      </c>
      <c r="S2423" s="1008">
        <v>46800</v>
      </c>
    </row>
    <row r="2424" spans="1:19" s="889" customFormat="1" ht="34.9">
      <c r="A2424" s="913" t="s">
        <v>1027</v>
      </c>
      <c r="B2424" s="887" t="s">
        <v>280</v>
      </c>
      <c r="C2424" s="887" t="s">
        <v>115</v>
      </c>
      <c r="D2424" s="887" t="s">
        <v>23715</v>
      </c>
      <c r="E2424" s="342">
        <v>1900</v>
      </c>
      <c r="F2424" s="887" t="s">
        <v>25561</v>
      </c>
      <c r="G2424" s="656" t="s">
        <v>25562</v>
      </c>
      <c r="H2424" s="886" t="s">
        <v>25563</v>
      </c>
      <c r="I2424" s="886" t="s">
        <v>19773</v>
      </c>
      <c r="J2424" s="886" t="s">
        <v>25564</v>
      </c>
      <c r="K2424" s="921">
        <v>1</v>
      </c>
      <c r="L2424" s="921" t="s">
        <v>23695</v>
      </c>
      <c r="M2424" s="802">
        <v>22800</v>
      </c>
      <c r="N2424" s="921">
        <v>1</v>
      </c>
      <c r="O2424" s="922">
        <v>6</v>
      </c>
      <c r="P2424" s="802">
        <v>11400</v>
      </c>
      <c r="Q2424" s="921" t="s">
        <v>23687</v>
      </c>
      <c r="R2424" s="922">
        <v>12</v>
      </c>
      <c r="S2424" s="1008">
        <v>22800</v>
      </c>
    </row>
    <row r="2425" spans="1:19" s="889" customFormat="1" ht="23.25">
      <c r="A2425" s="913" t="s">
        <v>1027</v>
      </c>
      <c r="B2425" s="887" t="s">
        <v>280</v>
      </c>
      <c r="C2425" s="887" t="s">
        <v>115</v>
      </c>
      <c r="D2425" s="887" t="s">
        <v>25565</v>
      </c>
      <c r="E2425" s="342">
        <v>4500</v>
      </c>
      <c r="F2425" s="887" t="s">
        <v>25566</v>
      </c>
      <c r="G2425" s="656" t="s">
        <v>25567</v>
      </c>
      <c r="H2425" s="886" t="s">
        <v>20066</v>
      </c>
      <c r="I2425" s="886" t="s">
        <v>19764</v>
      </c>
      <c r="J2425" s="886" t="s">
        <v>19708</v>
      </c>
      <c r="K2425" s="921">
        <v>1</v>
      </c>
      <c r="L2425" s="921">
        <v>12</v>
      </c>
      <c r="M2425" s="802">
        <v>54000</v>
      </c>
      <c r="N2425" s="921">
        <v>1</v>
      </c>
      <c r="O2425" s="922">
        <v>6</v>
      </c>
      <c r="P2425" s="802">
        <v>27000</v>
      </c>
      <c r="Q2425" s="921" t="s">
        <v>23687</v>
      </c>
      <c r="R2425" s="922">
        <v>12</v>
      </c>
      <c r="S2425" s="1008">
        <v>54000</v>
      </c>
    </row>
    <row r="2426" spans="1:19" s="889" customFormat="1" ht="23.25">
      <c r="A2426" s="913" t="s">
        <v>1027</v>
      </c>
      <c r="B2426" s="887" t="s">
        <v>280</v>
      </c>
      <c r="C2426" s="887" t="s">
        <v>115</v>
      </c>
      <c r="D2426" s="887" t="s">
        <v>24019</v>
      </c>
      <c r="E2426" s="342">
        <v>1850</v>
      </c>
      <c r="F2426" s="887" t="s">
        <v>25568</v>
      </c>
      <c r="G2426" s="656" t="s">
        <v>25569</v>
      </c>
      <c r="H2426" s="886" t="s">
        <v>19939</v>
      </c>
      <c r="I2426" s="886" t="s">
        <v>19764</v>
      </c>
      <c r="J2426" s="886" t="s">
        <v>19939</v>
      </c>
      <c r="K2426" s="921">
        <v>1</v>
      </c>
      <c r="L2426" s="921" t="s">
        <v>23695</v>
      </c>
      <c r="M2426" s="802">
        <v>22200</v>
      </c>
      <c r="N2426" s="921">
        <v>1</v>
      </c>
      <c r="O2426" s="922">
        <v>6</v>
      </c>
      <c r="P2426" s="802">
        <v>11100</v>
      </c>
      <c r="Q2426" s="921" t="s">
        <v>23687</v>
      </c>
      <c r="R2426" s="922">
        <v>12</v>
      </c>
      <c r="S2426" s="1008">
        <v>22200</v>
      </c>
    </row>
    <row r="2427" spans="1:19" s="889" customFormat="1" ht="23.25">
      <c r="A2427" s="913" t="s">
        <v>1027</v>
      </c>
      <c r="B2427" s="887" t="s">
        <v>280</v>
      </c>
      <c r="C2427" s="887" t="s">
        <v>115</v>
      </c>
      <c r="D2427" s="887" t="s">
        <v>25570</v>
      </c>
      <c r="E2427" s="342">
        <v>4000</v>
      </c>
      <c r="F2427" s="887" t="s">
        <v>25571</v>
      </c>
      <c r="G2427" s="656" t="s">
        <v>25572</v>
      </c>
      <c r="H2427" s="886" t="s">
        <v>19729</v>
      </c>
      <c r="I2427" s="886" t="s">
        <v>19773</v>
      </c>
      <c r="J2427" s="886" t="s">
        <v>19729</v>
      </c>
      <c r="K2427" s="921">
        <v>1</v>
      </c>
      <c r="L2427" s="921">
        <v>12</v>
      </c>
      <c r="M2427" s="802">
        <v>48000</v>
      </c>
      <c r="N2427" s="921">
        <v>1</v>
      </c>
      <c r="O2427" s="922">
        <v>4</v>
      </c>
      <c r="P2427" s="802">
        <v>16000</v>
      </c>
      <c r="Q2427" s="921"/>
      <c r="R2427" s="922"/>
      <c r="S2427" s="1008">
        <v>0</v>
      </c>
    </row>
    <row r="2428" spans="1:19" s="889" customFormat="1" ht="23.25">
      <c r="A2428" s="913" t="s">
        <v>1027</v>
      </c>
      <c r="B2428" s="887" t="s">
        <v>280</v>
      </c>
      <c r="C2428" s="887" t="s">
        <v>115</v>
      </c>
      <c r="D2428" s="887" t="s">
        <v>25573</v>
      </c>
      <c r="E2428" s="342">
        <v>3400</v>
      </c>
      <c r="F2428" s="887" t="s">
        <v>25574</v>
      </c>
      <c r="G2428" s="656" t="s">
        <v>25575</v>
      </c>
      <c r="H2428" s="886" t="s">
        <v>19747</v>
      </c>
      <c r="I2428" s="886" t="s">
        <v>19773</v>
      </c>
      <c r="J2428" s="886" t="s">
        <v>24221</v>
      </c>
      <c r="K2428" s="921">
        <v>1</v>
      </c>
      <c r="L2428" s="921" t="s">
        <v>23695</v>
      </c>
      <c r="M2428" s="802">
        <v>40800</v>
      </c>
      <c r="N2428" s="921">
        <v>1</v>
      </c>
      <c r="O2428" s="922">
        <v>6</v>
      </c>
      <c r="P2428" s="802">
        <v>20400</v>
      </c>
      <c r="Q2428" s="921" t="s">
        <v>23687</v>
      </c>
      <c r="R2428" s="922">
        <v>12</v>
      </c>
      <c r="S2428" s="1008">
        <v>40800</v>
      </c>
    </row>
    <row r="2429" spans="1:19" s="889" customFormat="1" ht="23.25">
      <c r="A2429" s="913" t="s">
        <v>1027</v>
      </c>
      <c r="B2429" s="887" t="s">
        <v>280</v>
      </c>
      <c r="C2429" s="887" t="s">
        <v>115</v>
      </c>
      <c r="D2429" s="887" t="s">
        <v>23889</v>
      </c>
      <c r="E2429" s="342">
        <v>1900</v>
      </c>
      <c r="F2429" s="887" t="s">
        <v>25576</v>
      </c>
      <c r="G2429" s="656" t="s">
        <v>25577</v>
      </c>
      <c r="H2429" s="886" t="s">
        <v>25578</v>
      </c>
      <c r="I2429" s="886" t="s">
        <v>19764</v>
      </c>
      <c r="J2429" s="886" t="s">
        <v>25579</v>
      </c>
      <c r="K2429" s="921">
        <v>1</v>
      </c>
      <c r="L2429" s="921" t="s">
        <v>23695</v>
      </c>
      <c r="M2429" s="802">
        <v>18303.330000000002</v>
      </c>
      <c r="N2429" s="921">
        <v>1</v>
      </c>
      <c r="O2429" s="922">
        <v>6</v>
      </c>
      <c r="P2429" s="802">
        <v>11400</v>
      </c>
      <c r="Q2429" s="921" t="s">
        <v>23687</v>
      </c>
      <c r="R2429" s="922">
        <v>12</v>
      </c>
      <c r="S2429" s="1008">
        <v>22800</v>
      </c>
    </row>
    <row r="2430" spans="1:19" s="889" customFormat="1" ht="23.25">
      <c r="A2430" s="913" t="s">
        <v>1027</v>
      </c>
      <c r="B2430" s="887" t="s">
        <v>280</v>
      </c>
      <c r="C2430" s="887" t="s">
        <v>115</v>
      </c>
      <c r="D2430" s="887" t="s">
        <v>23963</v>
      </c>
      <c r="E2430" s="342">
        <v>2100</v>
      </c>
      <c r="F2430" s="887" t="s">
        <v>25580</v>
      </c>
      <c r="G2430" s="656" t="s">
        <v>25581</v>
      </c>
      <c r="H2430" s="886" t="s">
        <v>24792</v>
      </c>
      <c r="I2430" s="886" t="s">
        <v>19773</v>
      </c>
      <c r="J2430" s="886" t="s">
        <v>23372</v>
      </c>
      <c r="K2430" s="921">
        <v>1</v>
      </c>
      <c r="L2430" s="921">
        <v>12</v>
      </c>
      <c r="M2430" s="802">
        <v>25200</v>
      </c>
      <c r="N2430" s="921">
        <v>1</v>
      </c>
      <c r="O2430" s="922">
        <v>6</v>
      </c>
      <c r="P2430" s="802">
        <v>12600</v>
      </c>
      <c r="Q2430" s="921" t="s">
        <v>23687</v>
      </c>
      <c r="R2430" s="922">
        <v>12</v>
      </c>
      <c r="S2430" s="1008">
        <v>25200</v>
      </c>
    </row>
    <row r="2431" spans="1:19" s="889" customFormat="1" ht="23.25">
      <c r="A2431" s="913" t="s">
        <v>1027</v>
      </c>
      <c r="B2431" s="887" t="s">
        <v>280</v>
      </c>
      <c r="C2431" s="887" t="s">
        <v>115</v>
      </c>
      <c r="D2431" s="887" t="s">
        <v>25232</v>
      </c>
      <c r="E2431" s="342">
        <v>1700</v>
      </c>
      <c r="F2431" s="887" t="s">
        <v>25582</v>
      </c>
      <c r="G2431" s="656" t="s">
        <v>25583</v>
      </c>
      <c r="H2431" s="886" t="s">
        <v>20749</v>
      </c>
      <c r="I2431" s="886" t="s">
        <v>19764</v>
      </c>
      <c r="J2431" s="886" t="s">
        <v>20749</v>
      </c>
      <c r="K2431" s="921">
        <v>1</v>
      </c>
      <c r="L2431" s="921">
        <v>2</v>
      </c>
      <c r="M2431" s="802">
        <v>3400</v>
      </c>
      <c r="N2431" s="921"/>
      <c r="O2431" s="922"/>
      <c r="P2431" s="802">
        <v>0</v>
      </c>
      <c r="Q2431" s="921"/>
      <c r="R2431" s="922"/>
      <c r="S2431" s="1008">
        <v>0</v>
      </c>
    </row>
    <row r="2432" spans="1:19" s="889" customFormat="1" ht="23.25">
      <c r="A2432" s="913" t="s">
        <v>1027</v>
      </c>
      <c r="B2432" s="887" t="s">
        <v>280</v>
      </c>
      <c r="C2432" s="887" t="s">
        <v>115</v>
      </c>
      <c r="D2432" s="887" t="s">
        <v>25584</v>
      </c>
      <c r="E2432" s="342">
        <v>2900</v>
      </c>
      <c r="F2432" s="887" t="s">
        <v>25585</v>
      </c>
      <c r="G2432" s="656" t="s">
        <v>25586</v>
      </c>
      <c r="H2432" s="886" t="s">
        <v>19842</v>
      </c>
      <c r="I2432" s="886" t="s">
        <v>19773</v>
      </c>
      <c r="J2432" s="886" t="s">
        <v>23833</v>
      </c>
      <c r="K2432" s="921">
        <v>1</v>
      </c>
      <c r="L2432" s="921">
        <v>12</v>
      </c>
      <c r="M2432" s="802">
        <v>34800</v>
      </c>
      <c r="N2432" s="921">
        <v>1</v>
      </c>
      <c r="O2432" s="922">
        <v>6</v>
      </c>
      <c r="P2432" s="802">
        <v>17400</v>
      </c>
      <c r="Q2432" s="921" t="s">
        <v>23687</v>
      </c>
      <c r="R2432" s="922">
        <v>12</v>
      </c>
      <c r="S2432" s="1008">
        <v>34800</v>
      </c>
    </row>
    <row r="2433" spans="1:19" s="889" customFormat="1" ht="23.25">
      <c r="A2433" s="913" t="s">
        <v>1027</v>
      </c>
      <c r="B2433" s="887" t="s">
        <v>280</v>
      </c>
      <c r="C2433" s="887" t="s">
        <v>115</v>
      </c>
      <c r="D2433" s="887" t="s">
        <v>23853</v>
      </c>
      <c r="E2433" s="342">
        <v>3100</v>
      </c>
      <c r="F2433" s="887" t="s">
        <v>25587</v>
      </c>
      <c r="G2433" s="656" t="s">
        <v>25588</v>
      </c>
      <c r="H2433" s="886" t="s">
        <v>21045</v>
      </c>
      <c r="I2433" s="886" t="s">
        <v>19773</v>
      </c>
      <c r="J2433" s="886" t="s">
        <v>24292</v>
      </c>
      <c r="K2433" s="921">
        <v>1</v>
      </c>
      <c r="L2433" s="921">
        <v>12</v>
      </c>
      <c r="M2433" s="802">
        <v>37200</v>
      </c>
      <c r="N2433" s="921">
        <v>1</v>
      </c>
      <c r="O2433" s="922">
        <v>6</v>
      </c>
      <c r="P2433" s="802">
        <v>18600</v>
      </c>
      <c r="Q2433" s="921" t="s">
        <v>23687</v>
      </c>
      <c r="R2433" s="922">
        <v>12</v>
      </c>
      <c r="S2433" s="1008">
        <v>37200</v>
      </c>
    </row>
    <row r="2434" spans="1:19" s="889" customFormat="1" ht="23.25">
      <c r="A2434" s="913" t="s">
        <v>1027</v>
      </c>
      <c r="B2434" s="887" t="s">
        <v>280</v>
      </c>
      <c r="C2434" s="887" t="s">
        <v>115</v>
      </c>
      <c r="D2434" s="887" t="s">
        <v>23715</v>
      </c>
      <c r="E2434" s="342">
        <v>1900</v>
      </c>
      <c r="F2434" s="887" t="s">
        <v>25589</v>
      </c>
      <c r="G2434" s="656" t="s">
        <v>25590</v>
      </c>
      <c r="H2434" s="886" t="s">
        <v>25578</v>
      </c>
      <c r="I2434" s="886" t="s">
        <v>23386</v>
      </c>
      <c r="J2434" s="886" t="s">
        <v>25591</v>
      </c>
      <c r="K2434" s="921">
        <v>1</v>
      </c>
      <c r="L2434" s="921" t="s">
        <v>23695</v>
      </c>
      <c r="M2434" s="802">
        <v>22800</v>
      </c>
      <c r="N2434" s="921">
        <v>1</v>
      </c>
      <c r="O2434" s="922">
        <v>6</v>
      </c>
      <c r="P2434" s="802">
        <v>11400</v>
      </c>
      <c r="Q2434" s="921" t="s">
        <v>23687</v>
      </c>
      <c r="R2434" s="922">
        <v>12</v>
      </c>
      <c r="S2434" s="1008">
        <v>22800</v>
      </c>
    </row>
    <row r="2435" spans="1:19" s="889" customFormat="1" ht="34.9">
      <c r="A2435" s="913" t="s">
        <v>1027</v>
      </c>
      <c r="B2435" s="887" t="s">
        <v>280</v>
      </c>
      <c r="C2435" s="887" t="s">
        <v>115</v>
      </c>
      <c r="D2435" s="887" t="s">
        <v>25592</v>
      </c>
      <c r="E2435" s="342">
        <v>2900</v>
      </c>
      <c r="F2435" s="887" t="s">
        <v>25593</v>
      </c>
      <c r="G2435" s="656" t="s">
        <v>25594</v>
      </c>
      <c r="H2435" s="886" t="s">
        <v>21151</v>
      </c>
      <c r="I2435" s="886" t="s">
        <v>19773</v>
      </c>
      <c r="J2435" s="886" t="s">
        <v>25595</v>
      </c>
      <c r="K2435" s="921">
        <v>1</v>
      </c>
      <c r="L2435" s="921">
        <v>12</v>
      </c>
      <c r="M2435" s="802">
        <v>34800</v>
      </c>
      <c r="N2435" s="921">
        <v>1</v>
      </c>
      <c r="O2435" s="922">
        <v>6</v>
      </c>
      <c r="P2435" s="802">
        <v>17400</v>
      </c>
      <c r="Q2435" s="921" t="s">
        <v>23687</v>
      </c>
      <c r="R2435" s="922">
        <v>12</v>
      </c>
      <c r="S2435" s="1008">
        <v>34800</v>
      </c>
    </row>
    <row r="2436" spans="1:19" s="889" customFormat="1" ht="46.5">
      <c r="A2436" s="913" t="s">
        <v>1027</v>
      </c>
      <c r="B2436" s="887" t="s">
        <v>280</v>
      </c>
      <c r="C2436" s="887" t="s">
        <v>115</v>
      </c>
      <c r="D2436" s="887" t="s">
        <v>23699</v>
      </c>
      <c r="E2436" s="342">
        <v>1700</v>
      </c>
      <c r="F2436" s="887" t="s">
        <v>25596</v>
      </c>
      <c r="G2436" s="656" t="s">
        <v>25597</v>
      </c>
      <c r="H2436" s="886" t="s">
        <v>19880</v>
      </c>
      <c r="I2436" s="886" t="s">
        <v>19773</v>
      </c>
      <c r="J2436" s="886" t="s">
        <v>25598</v>
      </c>
      <c r="K2436" s="921">
        <v>1</v>
      </c>
      <c r="L2436" s="921" t="s">
        <v>23695</v>
      </c>
      <c r="M2436" s="802">
        <v>20400</v>
      </c>
      <c r="N2436" s="921">
        <v>1</v>
      </c>
      <c r="O2436" s="922">
        <v>6</v>
      </c>
      <c r="P2436" s="802">
        <v>10200</v>
      </c>
      <c r="Q2436" s="921" t="s">
        <v>23687</v>
      </c>
      <c r="R2436" s="922">
        <v>12</v>
      </c>
      <c r="S2436" s="1008">
        <v>20400</v>
      </c>
    </row>
    <row r="2437" spans="1:19" s="889" customFormat="1" ht="23.25">
      <c r="A2437" s="913" t="s">
        <v>1027</v>
      </c>
      <c r="B2437" s="887" t="s">
        <v>280</v>
      </c>
      <c r="C2437" s="887" t="s">
        <v>115</v>
      </c>
      <c r="D2437" s="887" t="s">
        <v>23692</v>
      </c>
      <c r="E2437" s="342">
        <v>1600</v>
      </c>
      <c r="F2437" s="887" t="s">
        <v>25599</v>
      </c>
      <c r="G2437" s="656" t="s">
        <v>25600</v>
      </c>
      <c r="H2437" s="886" t="s">
        <v>388</v>
      </c>
      <c r="I2437" s="886" t="s">
        <v>388</v>
      </c>
      <c r="J2437" s="886" t="s">
        <v>19829</v>
      </c>
      <c r="K2437" s="921">
        <v>1</v>
      </c>
      <c r="L2437" s="921" t="s">
        <v>23695</v>
      </c>
      <c r="M2437" s="802">
        <v>19200</v>
      </c>
      <c r="N2437" s="921">
        <v>1</v>
      </c>
      <c r="O2437" s="922">
        <v>6</v>
      </c>
      <c r="P2437" s="802">
        <v>9600</v>
      </c>
      <c r="Q2437" s="921" t="s">
        <v>23687</v>
      </c>
      <c r="R2437" s="922">
        <v>12</v>
      </c>
      <c r="S2437" s="1008">
        <v>19200</v>
      </c>
    </row>
    <row r="2438" spans="1:19" s="889" customFormat="1" ht="23.25">
      <c r="A2438" s="913" t="s">
        <v>1027</v>
      </c>
      <c r="B2438" s="887" t="s">
        <v>280</v>
      </c>
      <c r="C2438" s="887" t="s">
        <v>115</v>
      </c>
      <c r="D2438" s="887" t="s">
        <v>23725</v>
      </c>
      <c r="E2438" s="342">
        <v>1700</v>
      </c>
      <c r="F2438" s="887" t="s">
        <v>25601</v>
      </c>
      <c r="G2438" s="656" t="s">
        <v>25602</v>
      </c>
      <c r="H2438" s="886" t="s">
        <v>25603</v>
      </c>
      <c r="I2438" s="886" t="s">
        <v>19773</v>
      </c>
      <c r="J2438" s="886" t="s">
        <v>19708</v>
      </c>
      <c r="K2438" s="921">
        <v>1</v>
      </c>
      <c r="L2438" s="921" t="s">
        <v>23695</v>
      </c>
      <c r="M2438" s="802">
        <v>20400</v>
      </c>
      <c r="N2438" s="921">
        <v>1</v>
      </c>
      <c r="O2438" s="922">
        <v>6</v>
      </c>
      <c r="P2438" s="802">
        <v>10200</v>
      </c>
      <c r="Q2438" s="921" t="s">
        <v>23687</v>
      </c>
      <c r="R2438" s="922">
        <v>12</v>
      </c>
      <c r="S2438" s="1008">
        <v>20400</v>
      </c>
    </row>
    <row r="2439" spans="1:19" s="889" customFormat="1" ht="23.25">
      <c r="A2439" s="913" t="s">
        <v>1027</v>
      </c>
      <c r="B2439" s="887" t="s">
        <v>280</v>
      </c>
      <c r="C2439" s="887" t="s">
        <v>115</v>
      </c>
      <c r="D2439" s="887" t="s">
        <v>24198</v>
      </c>
      <c r="E2439" s="342">
        <v>3900</v>
      </c>
      <c r="F2439" s="887" t="s">
        <v>25604</v>
      </c>
      <c r="G2439" s="656" t="s">
        <v>25605</v>
      </c>
      <c r="H2439" s="886" t="s">
        <v>19729</v>
      </c>
      <c r="I2439" s="886" t="s">
        <v>23746</v>
      </c>
      <c r="J2439" s="886" t="s">
        <v>19729</v>
      </c>
      <c r="K2439" s="921">
        <v>1</v>
      </c>
      <c r="L2439" s="921">
        <v>12</v>
      </c>
      <c r="M2439" s="802">
        <v>46800</v>
      </c>
      <c r="N2439" s="921">
        <v>1</v>
      </c>
      <c r="O2439" s="922">
        <v>1</v>
      </c>
      <c r="P2439" s="802">
        <v>3900</v>
      </c>
      <c r="Q2439" s="921"/>
      <c r="R2439" s="922"/>
      <c r="S2439" s="1008">
        <v>0</v>
      </c>
    </row>
    <row r="2440" spans="1:19" s="889" customFormat="1" ht="23.25">
      <c r="A2440" s="913" t="s">
        <v>1027</v>
      </c>
      <c r="B2440" s="887" t="s">
        <v>280</v>
      </c>
      <c r="C2440" s="887" t="s">
        <v>115</v>
      </c>
      <c r="D2440" s="887" t="s">
        <v>23722</v>
      </c>
      <c r="E2440" s="342">
        <v>1900</v>
      </c>
      <c r="F2440" s="887" t="s">
        <v>25606</v>
      </c>
      <c r="G2440" s="656" t="s">
        <v>25607</v>
      </c>
      <c r="H2440" s="886" t="s">
        <v>24070</v>
      </c>
      <c r="I2440" s="886" t="s">
        <v>19773</v>
      </c>
      <c r="J2440" s="886" t="s">
        <v>21466</v>
      </c>
      <c r="K2440" s="921">
        <v>1</v>
      </c>
      <c r="L2440" s="921" t="s">
        <v>23695</v>
      </c>
      <c r="M2440" s="802">
        <v>22800</v>
      </c>
      <c r="N2440" s="921">
        <v>1</v>
      </c>
      <c r="O2440" s="922">
        <v>6</v>
      </c>
      <c r="P2440" s="802">
        <v>11400</v>
      </c>
      <c r="Q2440" s="921" t="s">
        <v>23687</v>
      </c>
      <c r="R2440" s="922">
        <v>12</v>
      </c>
      <c r="S2440" s="1008">
        <v>22800</v>
      </c>
    </row>
    <row r="2441" spans="1:19" s="889" customFormat="1" ht="23.25">
      <c r="A2441" s="913" t="s">
        <v>1027</v>
      </c>
      <c r="B2441" s="887" t="s">
        <v>280</v>
      </c>
      <c r="C2441" s="887" t="s">
        <v>115</v>
      </c>
      <c r="D2441" s="887" t="s">
        <v>23706</v>
      </c>
      <c r="E2441" s="342">
        <v>2200</v>
      </c>
      <c r="F2441" s="887" t="s">
        <v>25608</v>
      </c>
      <c r="G2441" s="656" t="s">
        <v>25609</v>
      </c>
      <c r="H2441" s="886" t="s">
        <v>24070</v>
      </c>
      <c r="I2441" s="886" t="s">
        <v>19773</v>
      </c>
      <c r="J2441" s="886" t="s">
        <v>21466</v>
      </c>
      <c r="K2441" s="921">
        <v>1</v>
      </c>
      <c r="L2441" s="921">
        <v>12</v>
      </c>
      <c r="M2441" s="802">
        <v>26400</v>
      </c>
      <c r="N2441" s="921">
        <v>1</v>
      </c>
      <c r="O2441" s="922">
        <v>6</v>
      </c>
      <c r="P2441" s="802">
        <v>13200</v>
      </c>
      <c r="Q2441" s="921" t="s">
        <v>23687</v>
      </c>
      <c r="R2441" s="922">
        <v>12</v>
      </c>
      <c r="S2441" s="1008">
        <v>26400</v>
      </c>
    </row>
    <row r="2442" spans="1:19" s="889" customFormat="1" ht="23.25">
      <c r="A2442" s="913" t="s">
        <v>1027</v>
      </c>
      <c r="B2442" s="887" t="s">
        <v>280</v>
      </c>
      <c r="C2442" s="887" t="s">
        <v>115</v>
      </c>
      <c r="D2442" s="887" t="s">
        <v>25610</v>
      </c>
      <c r="E2442" s="342">
        <v>1800</v>
      </c>
      <c r="F2442" s="887" t="s">
        <v>25611</v>
      </c>
      <c r="G2442" s="656" t="s">
        <v>25612</v>
      </c>
      <c r="H2442" s="886" t="s">
        <v>19778</v>
      </c>
      <c r="I2442" s="886" t="s">
        <v>19773</v>
      </c>
      <c r="J2442" s="886" t="s">
        <v>25613</v>
      </c>
      <c r="K2442" s="921">
        <v>1</v>
      </c>
      <c r="L2442" s="921" t="s">
        <v>23695</v>
      </c>
      <c r="M2442" s="802">
        <v>21600</v>
      </c>
      <c r="N2442" s="921">
        <v>1</v>
      </c>
      <c r="O2442" s="922">
        <v>6</v>
      </c>
      <c r="P2442" s="802">
        <v>10800</v>
      </c>
      <c r="Q2442" s="921" t="s">
        <v>23687</v>
      </c>
      <c r="R2442" s="922">
        <v>12</v>
      </c>
      <c r="S2442" s="1008">
        <v>21600</v>
      </c>
    </row>
    <row r="2443" spans="1:19" s="889" customFormat="1" ht="23.25">
      <c r="A2443" s="913" t="s">
        <v>1027</v>
      </c>
      <c r="B2443" s="887" t="s">
        <v>280</v>
      </c>
      <c r="C2443" s="887" t="s">
        <v>115</v>
      </c>
      <c r="D2443" s="887" t="s">
        <v>24530</v>
      </c>
      <c r="E2443" s="342">
        <v>2100</v>
      </c>
      <c r="F2443" s="887" t="s">
        <v>25614</v>
      </c>
      <c r="G2443" s="656" t="s">
        <v>25615</v>
      </c>
      <c r="H2443" s="886" t="s">
        <v>19729</v>
      </c>
      <c r="I2443" s="886" t="s">
        <v>23732</v>
      </c>
      <c r="J2443" s="886" t="s">
        <v>19729</v>
      </c>
      <c r="K2443" s="921"/>
      <c r="L2443" s="921"/>
      <c r="M2443" s="802">
        <v>0</v>
      </c>
      <c r="N2443" s="921"/>
      <c r="O2443" s="922"/>
      <c r="P2443" s="802">
        <v>0</v>
      </c>
      <c r="Q2443" s="921" t="s">
        <v>23687</v>
      </c>
      <c r="R2443" s="922">
        <v>12</v>
      </c>
      <c r="S2443" s="1008">
        <v>25200</v>
      </c>
    </row>
    <row r="2444" spans="1:19" s="889" customFormat="1" ht="34.9">
      <c r="A2444" s="913" t="s">
        <v>1027</v>
      </c>
      <c r="B2444" s="887" t="s">
        <v>280</v>
      </c>
      <c r="C2444" s="887" t="s">
        <v>115</v>
      </c>
      <c r="D2444" s="887" t="s">
        <v>25616</v>
      </c>
      <c r="E2444" s="342">
        <v>6000</v>
      </c>
      <c r="F2444" s="887" t="s">
        <v>25617</v>
      </c>
      <c r="G2444" s="656" t="s">
        <v>25618</v>
      </c>
      <c r="H2444" s="886" t="s">
        <v>23911</v>
      </c>
      <c r="I2444" s="886" t="s">
        <v>19773</v>
      </c>
      <c r="J2444" s="886" t="s">
        <v>19791</v>
      </c>
      <c r="K2444" s="921">
        <v>1</v>
      </c>
      <c r="L2444" s="921">
        <v>12</v>
      </c>
      <c r="M2444" s="802">
        <v>72000</v>
      </c>
      <c r="N2444" s="921">
        <v>1</v>
      </c>
      <c r="O2444" s="922">
        <v>6</v>
      </c>
      <c r="P2444" s="802">
        <v>36000</v>
      </c>
      <c r="Q2444" s="921" t="s">
        <v>23687</v>
      </c>
      <c r="R2444" s="922">
        <v>12</v>
      </c>
      <c r="S2444" s="1008">
        <v>72000</v>
      </c>
    </row>
    <row r="2445" spans="1:19" s="889" customFormat="1" ht="23.25">
      <c r="A2445" s="913" t="s">
        <v>1027</v>
      </c>
      <c r="B2445" s="887" t="s">
        <v>280</v>
      </c>
      <c r="C2445" s="887" t="s">
        <v>115</v>
      </c>
      <c r="D2445" s="887" t="s">
        <v>23703</v>
      </c>
      <c r="E2445" s="342">
        <v>1850</v>
      </c>
      <c r="F2445" s="887" t="s">
        <v>25619</v>
      </c>
      <c r="G2445" s="656" t="s">
        <v>25620</v>
      </c>
      <c r="H2445" s="886" t="s">
        <v>21000</v>
      </c>
      <c r="I2445" s="886" t="s">
        <v>23405</v>
      </c>
      <c r="J2445" s="886" t="s">
        <v>21000</v>
      </c>
      <c r="K2445" s="921">
        <v>1</v>
      </c>
      <c r="L2445" s="921" t="s">
        <v>23695</v>
      </c>
      <c r="M2445" s="802">
        <v>22200</v>
      </c>
      <c r="N2445" s="921">
        <v>1</v>
      </c>
      <c r="O2445" s="922">
        <v>6</v>
      </c>
      <c r="P2445" s="802">
        <v>11100</v>
      </c>
      <c r="Q2445" s="921" t="s">
        <v>23687</v>
      </c>
      <c r="R2445" s="922">
        <v>12</v>
      </c>
      <c r="S2445" s="1008">
        <v>22200</v>
      </c>
    </row>
    <row r="2446" spans="1:19" s="889" customFormat="1" ht="34.9">
      <c r="A2446" s="913" t="s">
        <v>1027</v>
      </c>
      <c r="B2446" s="887" t="s">
        <v>280</v>
      </c>
      <c r="C2446" s="887" t="s">
        <v>115</v>
      </c>
      <c r="D2446" s="887" t="s">
        <v>24560</v>
      </c>
      <c r="E2446" s="342">
        <v>4000</v>
      </c>
      <c r="F2446" s="887" t="s">
        <v>25621</v>
      </c>
      <c r="G2446" s="656" t="s">
        <v>25622</v>
      </c>
      <c r="H2446" s="886" t="s">
        <v>19719</v>
      </c>
      <c r="I2446" s="886" t="s">
        <v>19764</v>
      </c>
      <c r="J2446" s="886" t="s">
        <v>19719</v>
      </c>
      <c r="K2446" s="921">
        <v>1</v>
      </c>
      <c r="L2446" s="921">
        <v>2</v>
      </c>
      <c r="M2446" s="802">
        <v>7866.66</v>
      </c>
      <c r="N2446" s="921">
        <v>2</v>
      </c>
      <c r="O2446" s="922">
        <v>6</v>
      </c>
      <c r="P2446" s="802">
        <v>24000</v>
      </c>
      <c r="Q2446" s="921" t="s">
        <v>23687</v>
      </c>
      <c r="R2446" s="922">
        <v>12</v>
      </c>
      <c r="S2446" s="1008">
        <v>16000</v>
      </c>
    </row>
    <row r="2447" spans="1:19" s="889" customFormat="1" ht="23.25">
      <c r="A2447" s="913" t="s">
        <v>1027</v>
      </c>
      <c r="B2447" s="887" t="s">
        <v>280</v>
      </c>
      <c r="C2447" s="887" t="s">
        <v>115</v>
      </c>
      <c r="D2447" s="887" t="s">
        <v>23805</v>
      </c>
      <c r="E2447" s="342">
        <v>1600</v>
      </c>
      <c r="F2447" s="887" t="s">
        <v>25623</v>
      </c>
      <c r="G2447" s="656" t="s">
        <v>25624</v>
      </c>
      <c r="H2447" s="886" t="s">
        <v>25625</v>
      </c>
      <c r="I2447" s="886" t="s">
        <v>23750</v>
      </c>
      <c r="J2447" s="886" t="s">
        <v>25625</v>
      </c>
      <c r="K2447" s="921">
        <v>1</v>
      </c>
      <c r="L2447" s="921" t="s">
        <v>23695</v>
      </c>
      <c r="M2447" s="802">
        <v>19200</v>
      </c>
      <c r="N2447" s="921">
        <v>1</v>
      </c>
      <c r="O2447" s="922">
        <v>6</v>
      </c>
      <c r="P2447" s="802">
        <v>9600</v>
      </c>
      <c r="Q2447" s="921" t="s">
        <v>23687</v>
      </c>
      <c r="R2447" s="922">
        <v>12</v>
      </c>
      <c r="S2447" s="1008">
        <v>19200</v>
      </c>
    </row>
    <row r="2448" spans="1:19" s="889" customFormat="1" ht="23.25">
      <c r="A2448" s="913" t="s">
        <v>1027</v>
      </c>
      <c r="B2448" s="887" t="s">
        <v>280</v>
      </c>
      <c r="C2448" s="887" t="s">
        <v>115</v>
      </c>
      <c r="D2448" s="887" t="s">
        <v>24093</v>
      </c>
      <c r="E2448" s="342">
        <v>1900</v>
      </c>
      <c r="F2448" s="887" t="s">
        <v>25626</v>
      </c>
      <c r="G2448" s="656" t="s">
        <v>25627</v>
      </c>
      <c r="H2448" s="886" t="s">
        <v>24108</v>
      </c>
      <c r="I2448" s="886" t="s">
        <v>19773</v>
      </c>
      <c r="J2448" s="886" t="s">
        <v>23794</v>
      </c>
      <c r="K2448" s="921">
        <v>1</v>
      </c>
      <c r="L2448" s="921" t="s">
        <v>23695</v>
      </c>
      <c r="M2448" s="802">
        <v>22800</v>
      </c>
      <c r="N2448" s="921">
        <v>1</v>
      </c>
      <c r="O2448" s="922">
        <v>6</v>
      </c>
      <c r="P2448" s="802">
        <v>11400</v>
      </c>
      <c r="Q2448" s="921" t="s">
        <v>23687</v>
      </c>
      <c r="R2448" s="922">
        <v>12</v>
      </c>
      <c r="S2448" s="1008">
        <v>22800</v>
      </c>
    </row>
    <row r="2449" spans="1:19" s="889" customFormat="1" ht="23.25">
      <c r="A2449" s="913" t="s">
        <v>1027</v>
      </c>
      <c r="B2449" s="887" t="s">
        <v>280</v>
      </c>
      <c r="C2449" s="887" t="s">
        <v>115</v>
      </c>
      <c r="D2449" s="887" t="s">
        <v>24587</v>
      </c>
      <c r="E2449" s="342">
        <v>5000</v>
      </c>
      <c r="F2449" s="887" t="s">
        <v>25628</v>
      </c>
      <c r="G2449" s="656" t="s">
        <v>25629</v>
      </c>
      <c r="H2449" s="886" t="s">
        <v>19824</v>
      </c>
      <c r="I2449" s="886" t="s">
        <v>19773</v>
      </c>
      <c r="J2449" s="886" t="s">
        <v>19823</v>
      </c>
      <c r="K2449" s="921">
        <v>1</v>
      </c>
      <c r="L2449" s="921">
        <v>12</v>
      </c>
      <c r="M2449" s="802">
        <v>60000</v>
      </c>
      <c r="N2449" s="921">
        <v>1</v>
      </c>
      <c r="O2449" s="922">
        <v>6</v>
      </c>
      <c r="P2449" s="802">
        <v>30000</v>
      </c>
      <c r="Q2449" s="921" t="s">
        <v>23687</v>
      </c>
      <c r="R2449" s="922">
        <v>12</v>
      </c>
      <c r="S2449" s="1008">
        <v>60000</v>
      </c>
    </row>
    <row r="2450" spans="1:19" s="889" customFormat="1" ht="23.25">
      <c r="A2450" s="913" t="s">
        <v>1027</v>
      </c>
      <c r="B2450" s="887" t="s">
        <v>280</v>
      </c>
      <c r="C2450" s="887" t="s">
        <v>115</v>
      </c>
      <c r="D2450" s="887" t="s">
        <v>25630</v>
      </c>
      <c r="E2450" s="342">
        <v>4500</v>
      </c>
      <c r="F2450" s="887" t="s">
        <v>25631</v>
      </c>
      <c r="G2450" s="656" t="s">
        <v>25632</v>
      </c>
      <c r="H2450" s="886" t="s">
        <v>19810</v>
      </c>
      <c r="I2450" s="886" t="s">
        <v>19773</v>
      </c>
      <c r="J2450" s="886" t="s">
        <v>19887</v>
      </c>
      <c r="K2450" s="921">
        <v>1</v>
      </c>
      <c r="L2450" s="921" t="s">
        <v>25633</v>
      </c>
      <c r="M2450" s="802">
        <v>9300</v>
      </c>
      <c r="N2450" s="921">
        <v>2</v>
      </c>
      <c r="O2450" s="922">
        <v>6</v>
      </c>
      <c r="P2450" s="802">
        <v>27000</v>
      </c>
      <c r="Q2450" s="921" t="s">
        <v>23687</v>
      </c>
      <c r="R2450" s="922">
        <v>4</v>
      </c>
      <c r="S2450" s="1008">
        <v>18000</v>
      </c>
    </row>
    <row r="2451" spans="1:19" s="889" customFormat="1" ht="23.25">
      <c r="A2451" s="913" t="s">
        <v>1027</v>
      </c>
      <c r="B2451" s="887" t="s">
        <v>280</v>
      </c>
      <c r="C2451" s="887" t="s">
        <v>115</v>
      </c>
      <c r="D2451" s="887" t="s">
        <v>25527</v>
      </c>
      <c r="E2451" s="342">
        <v>3200</v>
      </c>
      <c r="F2451" s="887" t="s">
        <v>25631</v>
      </c>
      <c r="G2451" s="656" t="s">
        <v>25632</v>
      </c>
      <c r="H2451" s="886" t="s">
        <v>19810</v>
      </c>
      <c r="I2451" s="886" t="s">
        <v>19773</v>
      </c>
      <c r="J2451" s="886" t="s">
        <v>19887</v>
      </c>
      <c r="K2451" s="921">
        <v>1</v>
      </c>
      <c r="L2451" s="921">
        <v>10</v>
      </c>
      <c r="M2451" s="802">
        <v>29178.853333337232</v>
      </c>
      <c r="N2451" s="921"/>
      <c r="O2451" s="922"/>
      <c r="P2451" s="802">
        <v>0</v>
      </c>
      <c r="Q2451" s="921" t="s">
        <v>23687</v>
      </c>
      <c r="R2451" s="922"/>
      <c r="S2451" s="1008">
        <v>0</v>
      </c>
    </row>
    <row r="2452" spans="1:19" s="889" customFormat="1" ht="34.9">
      <c r="A2452" s="913" t="s">
        <v>1027</v>
      </c>
      <c r="B2452" s="887" t="s">
        <v>280</v>
      </c>
      <c r="C2452" s="887" t="s">
        <v>115</v>
      </c>
      <c r="D2452" s="887" t="s">
        <v>23889</v>
      </c>
      <c r="E2452" s="342">
        <v>1900</v>
      </c>
      <c r="F2452" s="887" t="s">
        <v>25634</v>
      </c>
      <c r="G2452" s="656" t="s">
        <v>25635</v>
      </c>
      <c r="H2452" s="886" t="s">
        <v>25636</v>
      </c>
      <c r="I2452" s="886" t="s">
        <v>19773</v>
      </c>
      <c r="J2452" s="886" t="s">
        <v>24597</v>
      </c>
      <c r="K2452" s="921">
        <v>1</v>
      </c>
      <c r="L2452" s="921" t="s">
        <v>23695</v>
      </c>
      <c r="M2452" s="802">
        <v>22800</v>
      </c>
      <c r="N2452" s="921">
        <v>1</v>
      </c>
      <c r="O2452" s="922">
        <v>6</v>
      </c>
      <c r="P2452" s="802">
        <v>11400</v>
      </c>
      <c r="Q2452" s="921" t="s">
        <v>23687</v>
      </c>
      <c r="R2452" s="922">
        <v>12</v>
      </c>
      <c r="S2452" s="1008">
        <v>22800</v>
      </c>
    </row>
    <row r="2453" spans="1:19" s="889" customFormat="1" ht="23.25">
      <c r="A2453" s="913" t="s">
        <v>1027</v>
      </c>
      <c r="B2453" s="887" t="s">
        <v>280</v>
      </c>
      <c r="C2453" s="887" t="s">
        <v>115</v>
      </c>
      <c r="D2453" s="887" t="s">
        <v>23805</v>
      </c>
      <c r="E2453" s="342">
        <v>1600</v>
      </c>
      <c r="F2453" s="887" t="s">
        <v>25637</v>
      </c>
      <c r="G2453" s="656" t="s">
        <v>25638</v>
      </c>
      <c r="H2453" s="886" t="s">
        <v>19862</v>
      </c>
      <c r="I2453" s="886" t="s">
        <v>23402</v>
      </c>
      <c r="J2453" s="886" t="s">
        <v>19862</v>
      </c>
      <c r="K2453" s="921">
        <v>1</v>
      </c>
      <c r="L2453" s="921" t="s">
        <v>23695</v>
      </c>
      <c r="M2453" s="802">
        <v>19200</v>
      </c>
      <c r="N2453" s="921">
        <v>1</v>
      </c>
      <c r="O2453" s="922">
        <v>6</v>
      </c>
      <c r="P2453" s="802">
        <v>9600</v>
      </c>
      <c r="Q2453" s="921" t="s">
        <v>23687</v>
      </c>
      <c r="R2453" s="922">
        <v>12</v>
      </c>
      <c r="S2453" s="1008">
        <v>19200</v>
      </c>
    </row>
    <row r="2454" spans="1:19" s="889" customFormat="1" ht="23.25">
      <c r="A2454" s="913" t="s">
        <v>1027</v>
      </c>
      <c r="B2454" s="887" t="s">
        <v>280</v>
      </c>
      <c r="C2454" s="887" t="s">
        <v>115</v>
      </c>
      <c r="D2454" s="887" t="s">
        <v>25639</v>
      </c>
      <c r="E2454" s="342">
        <v>2100</v>
      </c>
      <c r="F2454" s="887" t="s">
        <v>25640</v>
      </c>
      <c r="G2454" s="656" t="s">
        <v>25641</v>
      </c>
      <c r="H2454" s="886" t="s">
        <v>19895</v>
      </c>
      <c r="I2454" s="886" t="s">
        <v>19773</v>
      </c>
      <c r="J2454" s="886" t="s">
        <v>24929</v>
      </c>
      <c r="K2454" s="921">
        <v>1</v>
      </c>
      <c r="L2454" s="921">
        <v>12</v>
      </c>
      <c r="M2454" s="802">
        <v>25200</v>
      </c>
      <c r="N2454" s="921">
        <v>1</v>
      </c>
      <c r="O2454" s="922">
        <v>6</v>
      </c>
      <c r="P2454" s="802">
        <v>12600</v>
      </c>
      <c r="Q2454" s="921" t="s">
        <v>23687</v>
      </c>
      <c r="R2454" s="922">
        <v>12</v>
      </c>
      <c r="S2454" s="1008">
        <v>25200</v>
      </c>
    </row>
    <row r="2455" spans="1:19" s="889" customFormat="1" ht="23.25">
      <c r="A2455" s="913" t="s">
        <v>1027</v>
      </c>
      <c r="B2455" s="887" t="s">
        <v>280</v>
      </c>
      <c r="C2455" s="887" t="s">
        <v>115</v>
      </c>
      <c r="D2455" s="887" t="s">
        <v>25642</v>
      </c>
      <c r="E2455" s="342">
        <v>1900</v>
      </c>
      <c r="F2455" s="887" t="s">
        <v>25643</v>
      </c>
      <c r="G2455" s="656" t="s">
        <v>25644</v>
      </c>
      <c r="H2455" s="886" t="s">
        <v>19988</v>
      </c>
      <c r="I2455" s="886" t="s">
        <v>23405</v>
      </c>
      <c r="J2455" s="886" t="s">
        <v>19988</v>
      </c>
      <c r="K2455" s="921">
        <v>1</v>
      </c>
      <c r="L2455" s="921" t="s">
        <v>23695</v>
      </c>
      <c r="M2455" s="802">
        <v>22800</v>
      </c>
      <c r="N2455" s="921">
        <v>1</v>
      </c>
      <c r="O2455" s="922">
        <v>6</v>
      </c>
      <c r="P2455" s="802">
        <v>11400</v>
      </c>
      <c r="Q2455" s="921" t="s">
        <v>23687</v>
      </c>
      <c r="R2455" s="922">
        <v>12</v>
      </c>
      <c r="S2455" s="1008">
        <v>22800</v>
      </c>
    </row>
    <row r="2456" spans="1:19" s="889" customFormat="1" ht="34.9">
      <c r="A2456" s="913" t="s">
        <v>1027</v>
      </c>
      <c r="B2456" s="887" t="s">
        <v>280</v>
      </c>
      <c r="C2456" s="887" t="s">
        <v>115</v>
      </c>
      <c r="D2456" s="887" t="s">
        <v>23818</v>
      </c>
      <c r="E2456" s="342">
        <v>1750</v>
      </c>
      <c r="F2456" s="887" t="s">
        <v>25645</v>
      </c>
      <c r="G2456" s="656" t="s">
        <v>25646</v>
      </c>
      <c r="H2456" s="886" t="s">
        <v>23842</v>
      </c>
      <c r="I2456" s="886" t="s">
        <v>19773</v>
      </c>
      <c r="J2456" s="886" t="s">
        <v>19931</v>
      </c>
      <c r="K2456" s="921">
        <v>1</v>
      </c>
      <c r="L2456" s="921" t="s">
        <v>23695</v>
      </c>
      <c r="M2456" s="802">
        <v>21000</v>
      </c>
      <c r="N2456" s="921">
        <v>1</v>
      </c>
      <c r="O2456" s="922">
        <v>6</v>
      </c>
      <c r="P2456" s="802">
        <v>10500</v>
      </c>
      <c r="Q2456" s="921" t="s">
        <v>23687</v>
      </c>
      <c r="R2456" s="922">
        <v>12</v>
      </c>
      <c r="S2456" s="1008">
        <v>21000</v>
      </c>
    </row>
    <row r="2457" spans="1:19" s="889" customFormat="1" ht="23.25">
      <c r="A2457" s="913" t="s">
        <v>1027</v>
      </c>
      <c r="B2457" s="887" t="s">
        <v>280</v>
      </c>
      <c r="C2457" s="887" t="s">
        <v>115</v>
      </c>
      <c r="D2457" s="887" t="s">
        <v>24139</v>
      </c>
      <c r="E2457" s="342">
        <v>1500</v>
      </c>
      <c r="F2457" s="887" t="s">
        <v>25647</v>
      </c>
      <c r="G2457" s="656" t="s">
        <v>25648</v>
      </c>
      <c r="H2457" s="886" t="s">
        <v>388</v>
      </c>
      <c r="I2457" s="886" t="s">
        <v>388</v>
      </c>
      <c r="J2457" s="886" t="s">
        <v>19829</v>
      </c>
      <c r="K2457" s="921">
        <v>1</v>
      </c>
      <c r="L2457" s="921" t="s">
        <v>23695</v>
      </c>
      <c r="M2457" s="802">
        <v>16350</v>
      </c>
      <c r="N2457" s="921">
        <v>1</v>
      </c>
      <c r="O2457" s="922">
        <v>6</v>
      </c>
      <c r="P2457" s="802">
        <v>9000</v>
      </c>
      <c r="Q2457" s="921" t="s">
        <v>23687</v>
      </c>
      <c r="R2457" s="922">
        <v>12</v>
      </c>
      <c r="S2457" s="1008">
        <v>18000</v>
      </c>
    </row>
    <row r="2458" spans="1:19" s="889" customFormat="1" ht="23.25">
      <c r="A2458" s="913" t="s">
        <v>1027</v>
      </c>
      <c r="B2458" s="887" t="s">
        <v>280</v>
      </c>
      <c r="C2458" s="887" t="s">
        <v>115</v>
      </c>
      <c r="D2458" s="887" t="s">
        <v>23818</v>
      </c>
      <c r="E2458" s="342">
        <v>1750</v>
      </c>
      <c r="F2458" s="887" t="s">
        <v>25649</v>
      </c>
      <c r="G2458" s="656" t="s">
        <v>25650</v>
      </c>
      <c r="H2458" s="886" t="s">
        <v>24493</v>
      </c>
      <c r="I2458" s="886" t="s">
        <v>19773</v>
      </c>
      <c r="J2458" s="886" t="s">
        <v>20389</v>
      </c>
      <c r="K2458" s="921">
        <v>1</v>
      </c>
      <c r="L2458" s="921" t="s">
        <v>23695</v>
      </c>
      <c r="M2458" s="802">
        <v>21000</v>
      </c>
      <c r="N2458" s="921">
        <v>1</v>
      </c>
      <c r="O2458" s="922">
        <v>6</v>
      </c>
      <c r="P2458" s="802">
        <v>10500</v>
      </c>
      <c r="Q2458" s="921" t="s">
        <v>23687</v>
      </c>
      <c r="R2458" s="922">
        <v>12</v>
      </c>
      <c r="S2458" s="1008">
        <v>21000</v>
      </c>
    </row>
    <row r="2459" spans="1:19" s="889" customFormat="1" ht="23.25">
      <c r="A2459" s="913" t="s">
        <v>1027</v>
      </c>
      <c r="B2459" s="887" t="s">
        <v>280</v>
      </c>
      <c r="C2459" s="887" t="s">
        <v>115</v>
      </c>
      <c r="D2459" s="887" t="s">
        <v>23699</v>
      </c>
      <c r="E2459" s="342">
        <v>1700</v>
      </c>
      <c r="F2459" s="887" t="s">
        <v>25651</v>
      </c>
      <c r="G2459" s="656" t="s">
        <v>25652</v>
      </c>
      <c r="H2459" s="886" t="s">
        <v>19895</v>
      </c>
      <c r="I2459" s="886" t="s">
        <v>19773</v>
      </c>
      <c r="J2459" s="886" t="s">
        <v>25653</v>
      </c>
      <c r="K2459" s="921">
        <v>1</v>
      </c>
      <c r="L2459" s="921" t="s">
        <v>23695</v>
      </c>
      <c r="M2459" s="802">
        <v>20400</v>
      </c>
      <c r="N2459" s="921">
        <v>1</v>
      </c>
      <c r="O2459" s="922">
        <v>6</v>
      </c>
      <c r="P2459" s="802">
        <v>10200</v>
      </c>
      <c r="Q2459" s="921" t="s">
        <v>23687</v>
      </c>
      <c r="R2459" s="922">
        <v>12</v>
      </c>
      <c r="S2459" s="1008">
        <v>20400</v>
      </c>
    </row>
    <row r="2460" spans="1:19" s="889" customFormat="1" ht="23.25">
      <c r="A2460" s="913" t="s">
        <v>1027</v>
      </c>
      <c r="B2460" s="887" t="s">
        <v>280</v>
      </c>
      <c r="C2460" s="887" t="s">
        <v>115</v>
      </c>
      <c r="D2460" s="887" t="s">
        <v>23692</v>
      </c>
      <c r="E2460" s="342">
        <v>1600</v>
      </c>
      <c r="F2460" s="887" t="s">
        <v>25654</v>
      </c>
      <c r="G2460" s="656" t="s">
        <v>25655</v>
      </c>
      <c r="H2460" s="886" t="s">
        <v>388</v>
      </c>
      <c r="I2460" s="886" t="s">
        <v>388</v>
      </c>
      <c r="J2460" s="886" t="s">
        <v>19829</v>
      </c>
      <c r="K2460" s="921">
        <v>1</v>
      </c>
      <c r="L2460" s="921" t="s">
        <v>23695</v>
      </c>
      <c r="M2460" s="802">
        <v>19200</v>
      </c>
      <c r="N2460" s="921">
        <v>1</v>
      </c>
      <c r="O2460" s="922">
        <v>6</v>
      </c>
      <c r="P2460" s="802">
        <v>9600</v>
      </c>
      <c r="Q2460" s="921" t="s">
        <v>23687</v>
      </c>
      <c r="R2460" s="922">
        <v>12</v>
      </c>
      <c r="S2460" s="1008">
        <v>19200</v>
      </c>
    </row>
    <row r="2461" spans="1:19" s="889" customFormat="1" ht="23.25">
      <c r="A2461" s="913" t="s">
        <v>1027</v>
      </c>
      <c r="B2461" s="887" t="s">
        <v>280</v>
      </c>
      <c r="C2461" s="887" t="s">
        <v>115</v>
      </c>
      <c r="D2461" s="887" t="s">
        <v>23884</v>
      </c>
      <c r="E2461" s="342">
        <v>1800</v>
      </c>
      <c r="F2461" s="887" t="s">
        <v>25656</v>
      </c>
      <c r="G2461" s="656" t="s">
        <v>25657</v>
      </c>
      <c r="H2461" s="886" t="s">
        <v>19862</v>
      </c>
      <c r="I2461" s="886" t="s">
        <v>19773</v>
      </c>
      <c r="J2461" s="886" t="s">
        <v>19862</v>
      </c>
      <c r="K2461" s="921">
        <v>1</v>
      </c>
      <c r="L2461" s="921" t="s">
        <v>23695</v>
      </c>
      <c r="M2461" s="802">
        <v>21600</v>
      </c>
      <c r="N2461" s="921">
        <v>1</v>
      </c>
      <c r="O2461" s="922">
        <v>6</v>
      </c>
      <c r="P2461" s="802">
        <v>10800</v>
      </c>
      <c r="Q2461" s="921" t="s">
        <v>23687</v>
      </c>
      <c r="R2461" s="922">
        <v>12</v>
      </c>
      <c r="S2461" s="1008">
        <v>21600</v>
      </c>
    </row>
    <row r="2462" spans="1:19" s="889" customFormat="1" ht="23.25">
      <c r="A2462" s="913" t="s">
        <v>1027</v>
      </c>
      <c r="B2462" s="887" t="s">
        <v>280</v>
      </c>
      <c r="C2462" s="887" t="s">
        <v>115</v>
      </c>
      <c r="D2462" s="887" t="s">
        <v>24103</v>
      </c>
      <c r="E2462" s="342">
        <v>3100</v>
      </c>
      <c r="F2462" s="887" t="s">
        <v>25658</v>
      </c>
      <c r="G2462" s="656" t="s">
        <v>25659</v>
      </c>
      <c r="H2462" s="886" t="s">
        <v>20169</v>
      </c>
      <c r="I2462" s="886" t="s">
        <v>19764</v>
      </c>
      <c r="J2462" s="886" t="s">
        <v>20169</v>
      </c>
      <c r="K2462" s="921">
        <v>1</v>
      </c>
      <c r="L2462" s="921">
        <v>12</v>
      </c>
      <c r="M2462" s="802">
        <v>37200</v>
      </c>
      <c r="N2462" s="921">
        <v>1</v>
      </c>
      <c r="O2462" s="922">
        <v>6</v>
      </c>
      <c r="P2462" s="802">
        <v>18600</v>
      </c>
      <c r="Q2462" s="921" t="s">
        <v>23687</v>
      </c>
      <c r="R2462" s="922">
        <v>12</v>
      </c>
      <c r="S2462" s="1008">
        <v>37200</v>
      </c>
    </row>
    <row r="2463" spans="1:19" s="889" customFormat="1" ht="23.25">
      <c r="A2463" s="913" t="s">
        <v>1027</v>
      </c>
      <c r="B2463" s="887" t="s">
        <v>280</v>
      </c>
      <c r="C2463" s="887" t="s">
        <v>115</v>
      </c>
      <c r="D2463" s="887" t="s">
        <v>23758</v>
      </c>
      <c r="E2463" s="342">
        <v>1600</v>
      </c>
      <c r="F2463" s="887" t="s">
        <v>25660</v>
      </c>
      <c r="G2463" s="656" t="s">
        <v>25661</v>
      </c>
      <c r="H2463" s="886" t="s">
        <v>19895</v>
      </c>
      <c r="I2463" s="886" t="s">
        <v>19773</v>
      </c>
      <c r="J2463" s="886" t="s">
        <v>19895</v>
      </c>
      <c r="K2463" s="921">
        <v>1</v>
      </c>
      <c r="L2463" s="921" t="s">
        <v>23695</v>
      </c>
      <c r="M2463" s="802">
        <v>19200</v>
      </c>
      <c r="N2463" s="921">
        <v>1</v>
      </c>
      <c r="O2463" s="922">
        <v>6</v>
      </c>
      <c r="P2463" s="802">
        <v>9600</v>
      </c>
      <c r="Q2463" s="921" t="s">
        <v>23687</v>
      </c>
      <c r="R2463" s="922">
        <v>12</v>
      </c>
      <c r="S2463" s="1008">
        <v>19200</v>
      </c>
    </row>
    <row r="2464" spans="1:19" s="889" customFormat="1" ht="23.25">
      <c r="A2464" s="913" t="s">
        <v>1027</v>
      </c>
      <c r="B2464" s="887" t="s">
        <v>280</v>
      </c>
      <c r="C2464" s="887" t="s">
        <v>115</v>
      </c>
      <c r="D2464" s="887" t="s">
        <v>23880</v>
      </c>
      <c r="E2464" s="342">
        <v>1600</v>
      </c>
      <c r="F2464" s="887" t="s">
        <v>25662</v>
      </c>
      <c r="G2464" s="656" t="s">
        <v>25663</v>
      </c>
      <c r="H2464" s="886" t="s">
        <v>19862</v>
      </c>
      <c r="I2464" s="886" t="s">
        <v>23732</v>
      </c>
      <c r="J2464" s="886" t="s">
        <v>19862</v>
      </c>
      <c r="K2464" s="921">
        <v>1</v>
      </c>
      <c r="L2464" s="921">
        <v>3</v>
      </c>
      <c r="M2464" s="802">
        <v>3146.66</v>
      </c>
      <c r="N2464" s="921">
        <v>2</v>
      </c>
      <c r="O2464" s="922">
        <v>6</v>
      </c>
      <c r="P2464" s="802">
        <v>9600</v>
      </c>
      <c r="Q2464" s="921" t="s">
        <v>23687</v>
      </c>
      <c r="R2464" s="922">
        <v>12</v>
      </c>
      <c r="S2464" s="1008">
        <v>6400</v>
      </c>
    </row>
    <row r="2465" spans="1:19" s="889" customFormat="1" ht="23.25">
      <c r="A2465" s="913" t="s">
        <v>1027</v>
      </c>
      <c r="B2465" s="887" t="s">
        <v>280</v>
      </c>
      <c r="C2465" s="887" t="s">
        <v>115</v>
      </c>
      <c r="D2465" s="887" t="s">
        <v>24139</v>
      </c>
      <c r="E2465" s="342">
        <v>1500</v>
      </c>
      <c r="F2465" s="887" t="s">
        <v>25664</v>
      </c>
      <c r="G2465" s="656" t="s">
        <v>25665</v>
      </c>
      <c r="H2465" s="886" t="s">
        <v>388</v>
      </c>
      <c r="I2465" s="886" t="s">
        <v>388</v>
      </c>
      <c r="J2465" s="886" t="s">
        <v>19829</v>
      </c>
      <c r="K2465" s="921">
        <v>1</v>
      </c>
      <c r="L2465" s="921" t="s">
        <v>23695</v>
      </c>
      <c r="M2465" s="802">
        <v>18000</v>
      </c>
      <c r="N2465" s="921">
        <v>1</v>
      </c>
      <c r="O2465" s="922">
        <v>6</v>
      </c>
      <c r="P2465" s="802">
        <v>9000</v>
      </c>
      <c r="Q2465" s="921" t="s">
        <v>23687</v>
      </c>
      <c r="R2465" s="922">
        <v>12</v>
      </c>
      <c r="S2465" s="1008">
        <v>18000</v>
      </c>
    </row>
    <row r="2466" spans="1:19" s="889" customFormat="1" ht="23.25">
      <c r="A2466" s="913" t="s">
        <v>1027</v>
      </c>
      <c r="B2466" s="887" t="s">
        <v>280</v>
      </c>
      <c r="C2466" s="887" t="s">
        <v>115</v>
      </c>
      <c r="D2466" s="887" t="s">
        <v>24139</v>
      </c>
      <c r="E2466" s="342">
        <v>1500</v>
      </c>
      <c r="F2466" s="887" t="s">
        <v>25666</v>
      </c>
      <c r="G2466" s="656" t="s">
        <v>25667</v>
      </c>
      <c r="H2466" s="886" t="s">
        <v>388</v>
      </c>
      <c r="I2466" s="886" t="s">
        <v>388</v>
      </c>
      <c r="J2466" s="886" t="s">
        <v>19829</v>
      </c>
      <c r="K2466" s="921">
        <v>1</v>
      </c>
      <c r="L2466" s="921" t="s">
        <v>23695</v>
      </c>
      <c r="M2466" s="802">
        <v>18000</v>
      </c>
      <c r="N2466" s="921">
        <v>1</v>
      </c>
      <c r="O2466" s="922">
        <v>6</v>
      </c>
      <c r="P2466" s="802">
        <v>9000</v>
      </c>
      <c r="Q2466" s="921" t="s">
        <v>23687</v>
      </c>
      <c r="R2466" s="922">
        <v>12</v>
      </c>
      <c r="S2466" s="1008">
        <v>18000</v>
      </c>
    </row>
    <row r="2467" spans="1:19" s="889" customFormat="1" ht="23.25">
      <c r="A2467" s="913" t="s">
        <v>1027</v>
      </c>
      <c r="B2467" s="887" t="s">
        <v>280</v>
      </c>
      <c r="C2467" s="887" t="s">
        <v>115</v>
      </c>
      <c r="D2467" s="887" t="s">
        <v>23725</v>
      </c>
      <c r="E2467" s="342">
        <v>1700</v>
      </c>
      <c r="F2467" s="887" t="s">
        <v>25668</v>
      </c>
      <c r="G2467" s="656" t="s">
        <v>25669</v>
      </c>
      <c r="H2467" s="886" t="s">
        <v>24932</v>
      </c>
      <c r="I2467" s="886" t="s">
        <v>19764</v>
      </c>
      <c r="J2467" s="886" t="s">
        <v>24932</v>
      </c>
      <c r="K2467" s="921">
        <v>1</v>
      </c>
      <c r="L2467" s="921" t="s">
        <v>23695</v>
      </c>
      <c r="M2467" s="802">
        <v>20400</v>
      </c>
      <c r="N2467" s="921">
        <v>1</v>
      </c>
      <c r="O2467" s="922">
        <v>6</v>
      </c>
      <c r="P2467" s="802">
        <v>10200</v>
      </c>
      <c r="Q2467" s="921" t="s">
        <v>23687</v>
      </c>
      <c r="R2467" s="922">
        <v>12</v>
      </c>
      <c r="S2467" s="1008">
        <v>20400</v>
      </c>
    </row>
    <row r="2468" spans="1:19" s="889" customFormat="1" ht="23.25">
      <c r="A2468" s="913" t="s">
        <v>1027</v>
      </c>
      <c r="B2468" s="887" t="s">
        <v>280</v>
      </c>
      <c r="C2468" s="887" t="s">
        <v>115</v>
      </c>
      <c r="D2468" s="887" t="s">
        <v>23699</v>
      </c>
      <c r="E2468" s="342">
        <v>1700</v>
      </c>
      <c r="F2468" s="887" t="s">
        <v>25670</v>
      </c>
      <c r="G2468" s="656" t="s">
        <v>25671</v>
      </c>
      <c r="H2468" s="886" t="s">
        <v>23485</v>
      </c>
      <c r="I2468" s="886" t="s">
        <v>19764</v>
      </c>
      <c r="J2468" s="886" t="s">
        <v>23485</v>
      </c>
      <c r="K2468" s="921">
        <v>1</v>
      </c>
      <c r="L2468" s="921" t="s">
        <v>23695</v>
      </c>
      <c r="M2468" s="802">
        <v>20400</v>
      </c>
      <c r="N2468" s="921">
        <v>1</v>
      </c>
      <c r="O2468" s="922">
        <v>6</v>
      </c>
      <c r="P2468" s="802">
        <v>10200</v>
      </c>
      <c r="Q2468" s="921" t="s">
        <v>23687</v>
      </c>
      <c r="R2468" s="922">
        <v>12</v>
      </c>
      <c r="S2468" s="1008">
        <v>20400</v>
      </c>
    </row>
    <row r="2469" spans="1:19" s="889" customFormat="1" ht="23.25">
      <c r="A2469" s="913" t="s">
        <v>1027</v>
      </c>
      <c r="B2469" s="887" t="s">
        <v>280</v>
      </c>
      <c r="C2469" s="887" t="s">
        <v>115</v>
      </c>
      <c r="D2469" s="887" t="s">
        <v>24139</v>
      </c>
      <c r="E2469" s="342">
        <v>1500</v>
      </c>
      <c r="F2469" s="887" t="s">
        <v>25672</v>
      </c>
      <c r="G2469" s="656" t="s">
        <v>25673</v>
      </c>
      <c r="H2469" s="886" t="s">
        <v>388</v>
      </c>
      <c r="I2469" s="886" t="s">
        <v>388</v>
      </c>
      <c r="J2469" s="886" t="s">
        <v>19829</v>
      </c>
      <c r="K2469" s="921">
        <v>1</v>
      </c>
      <c r="L2469" s="921" t="s">
        <v>23695</v>
      </c>
      <c r="M2469" s="802">
        <v>18000</v>
      </c>
      <c r="N2469" s="921">
        <v>1</v>
      </c>
      <c r="O2469" s="922">
        <v>6</v>
      </c>
      <c r="P2469" s="802">
        <v>9000</v>
      </c>
      <c r="Q2469" s="921" t="s">
        <v>23687</v>
      </c>
      <c r="R2469" s="922">
        <v>12</v>
      </c>
      <c r="S2469" s="1008">
        <v>18000</v>
      </c>
    </row>
    <row r="2470" spans="1:19" s="889" customFormat="1" ht="34.9">
      <c r="A2470" s="913" t="s">
        <v>1027</v>
      </c>
      <c r="B2470" s="887" t="s">
        <v>280</v>
      </c>
      <c r="C2470" s="887" t="s">
        <v>115</v>
      </c>
      <c r="D2470" s="887" t="s">
        <v>25674</v>
      </c>
      <c r="E2470" s="342">
        <v>1800</v>
      </c>
      <c r="F2470" s="887" t="s">
        <v>25675</v>
      </c>
      <c r="G2470" s="656" t="s">
        <v>25676</v>
      </c>
      <c r="H2470" s="886" t="s">
        <v>21058</v>
      </c>
      <c r="I2470" s="886" t="s">
        <v>23876</v>
      </c>
      <c r="J2470" s="886" t="s">
        <v>21058</v>
      </c>
      <c r="K2470" s="921">
        <v>1</v>
      </c>
      <c r="L2470" s="921">
        <v>9</v>
      </c>
      <c r="M2470" s="802">
        <v>13620</v>
      </c>
      <c r="N2470" s="921">
        <v>2</v>
      </c>
      <c r="O2470" s="922">
        <v>6</v>
      </c>
      <c r="P2470" s="802">
        <v>10800</v>
      </c>
      <c r="Q2470" s="921" t="s">
        <v>23687</v>
      </c>
      <c r="R2470" s="922">
        <v>12</v>
      </c>
      <c r="S2470" s="1008">
        <v>7200</v>
      </c>
    </row>
    <row r="2471" spans="1:19" s="889" customFormat="1" ht="23.25">
      <c r="A2471" s="913" t="s">
        <v>1027</v>
      </c>
      <c r="B2471" s="887" t="s">
        <v>280</v>
      </c>
      <c r="C2471" s="887" t="s">
        <v>115</v>
      </c>
      <c r="D2471" s="887" t="s">
        <v>23699</v>
      </c>
      <c r="E2471" s="342">
        <v>1700</v>
      </c>
      <c r="F2471" s="887" t="s">
        <v>25677</v>
      </c>
      <c r="G2471" s="656" t="s">
        <v>25678</v>
      </c>
      <c r="H2471" s="886" t="s">
        <v>19729</v>
      </c>
      <c r="I2471" s="886" t="s">
        <v>19773</v>
      </c>
      <c r="J2471" s="886" t="s">
        <v>23927</v>
      </c>
      <c r="K2471" s="921">
        <v>1</v>
      </c>
      <c r="L2471" s="921" t="s">
        <v>23695</v>
      </c>
      <c r="M2471" s="802">
        <v>20400</v>
      </c>
      <c r="N2471" s="921">
        <v>1</v>
      </c>
      <c r="O2471" s="922">
        <v>6</v>
      </c>
      <c r="P2471" s="802">
        <v>10200</v>
      </c>
      <c r="Q2471" s="921" t="s">
        <v>23687</v>
      </c>
      <c r="R2471" s="922">
        <v>12</v>
      </c>
      <c r="S2471" s="1008">
        <v>20400</v>
      </c>
    </row>
    <row r="2472" spans="1:19" s="889" customFormat="1" ht="23.25">
      <c r="A2472" s="913" t="s">
        <v>1027</v>
      </c>
      <c r="B2472" s="887" t="s">
        <v>280</v>
      </c>
      <c r="C2472" s="887" t="s">
        <v>115</v>
      </c>
      <c r="D2472" s="887" t="s">
        <v>25679</v>
      </c>
      <c r="E2472" s="342">
        <v>2900</v>
      </c>
      <c r="F2472" s="887" t="s">
        <v>25680</v>
      </c>
      <c r="G2472" s="656" t="s">
        <v>25681</v>
      </c>
      <c r="H2472" s="886" t="s">
        <v>23770</v>
      </c>
      <c r="I2472" s="886" t="s">
        <v>19764</v>
      </c>
      <c r="J2472" s="886" t="s">
        <v>23770</v>
      </c>
      <c r="K2472" s="921">
        <v>1</v>
      </c>
      <c r="L2472" s="921">
        <v>12</v>
      </c>
      <c r="M2472" s="802">
        <v>34800</v>
      </c>
      <c r="N2472" s="921">
        <v>1</v>
      </c>
      <c r="O2472" s="922">
        <v>6</v>
      </c>
      <c r="P2472" s="802">
        <v>17400</v>
      </c>
      <c r="Q2472" s="921" t="s">
        <v>23687</v>
      </c>
      <c r="R2472" s="922">
        <v>12</v>
      </c>
      <c r="S2472" s="1008">
        <v>34800</v>
      </c>
    </row>
    <row r="2473" spans="1:19" s="889" customFormat="1" ht="34.9">
      <c r="A2473" s="913" t="s">
        <v>1027</v>
      </c>
      <c r="B2473" s="887" t="s">
        <v>280</v>
      </c>
      <c r="C2473" s="887" t="s">
        <v>115</v>
      </c>
      <c r="D2473" s="887" t="s">
        <v>23758</v>
      </c>
      <c r="E2473" s="342">
        <v>1600</v>
      </c>
      <c r="F2473" s="887" t="s">
        <v>25682</v>
      </c>
      <c r="G2473" s="656" t="s">
        <v>25683</v>
      </c>
      <c r="H2473" s="886" t="s">
        <v>19896</v>
      </c>
      <c r="I2473" s="886" t="s">
        <v>19773</v>
      </c>
      <c r="J2473" s="886" t="s">
        <v>19895</v>
      </c>
      <c r="K2473" s="921">
        <v>1</v>
      </c>
      <c r="L2473" s="921" t="s">
        <v>23695</v>
      </c>
      <c r="M2473" s="802">
        <v>19200</v>
      </c>
      <c r="N2473" s="921">
        <v>1</v>
      </c>
      <c r="O2473" s="922">
        <v>6</v>
      </c>
      <c r="P2473" s="802">
        <v>9600</v>
      </c>
      <c r="Q2473" s="921" t="s">
        <v>23687</v>
      </c>
      <c r="R2473" s="922">
        <v>12</v>
      </c>
      <c r="S2473" s="1008">
        <v>19200</v>
      </c>
    </row>
    <row r="2474" spans="1:19" s="889" customFormat="1" ht="23.25">
      <c r="A2474" s="913" t="s">
        <v>1027</v>
      </c>
      <c r="B2474" s="887" t="s">
        <v>280</v>
      </c>
      <c r="C2474" s="887" t="s">
        <v>115</v>
      </c>
      <c r="D2474" s="887" t="s">
        <v>23722</v>
      </c>
      <c r="E2474" s="342">
        <v>1900</v>
      </c>
      <c r="F2474" s="887" t="s">
        <v>25684</v>
      </c>
      <c r="G2474" s="656" t="s">
        <v>25685</v>
      </c>
      <c r="H2474" s="886" t="s">
        <v>23714</v>
      </c>
      <c r="I2474" s="886" t="s">
        <v>19773</v>
      </c>
      <c r="J2474" s="886" t="s">
        <v>19790</v>
      </c>
      <c r="K2474" s="921">
        <v>1</v>
      </c>
      <c r="L2474" s="921" t="s">
        <v>23695</v>
      </c>
      <c r="M2474" s="802">
        <v>20799.990000000002</v>
      </c>
      <c r="N2474" s="921">
        <v>1</v>
      </c>
      <c r="O2474" s="922">
        <v>6</v>
      </c>
      <c r="P2474" s="802">
        <v>11400</v>
      </c>
      <c r="Q2474" s="921" t="s">
        <v>23687</v>
      </c>
      <c r="R2474" s="922">
        <v>12</v>
      </c>
      <c r="S2474" s="1008">
        <v>22800</v>
      </c>
    </row>
    <row r="2475" spans="1:19" s="889" customFormat="1" ht="23.25">
      <c r="A2475" s="913" t="s">
        <v>1027</v>
      </c>
      <c r="B2475" s="887" t="s">
        <v>280</v>
      </c>
      <c r="C2475" s="887" t="s">
        <v>115</v>
      </c>
      <c r="D2475" s="887" t="s">
        <v>23692</v>
      </c>
      <c r="E2475" s="342">
        <v>1600</v>
      </c>
      <c r="F2475" s="887" t="s">
        <v>25686</v>
      </c>
      <c r="G2475" s="656" t="s">
        <v>25687</v>
      </c>
      <c r="H2475" s="886" t="s">
        <v>19895</v>
      </c>
      <c r="I2475" s="886" t="s">
        <v>23787</v>
      </c>
      <c r="J2475" s="886" t="s">
        <v>19895</v>
      </c>
      <c r="K2475" s="921">
        <v>1</v>
      </c>
      <c r="L2475" s="921" t="s">
        <v>23695</v>
      </c>
      <c r="M2475" s="802">
        <v>19200</v>
      </c>
      <c r="N2475" s="921">
        <v>1</v>
      </c>
      <c r="O2475" s="922">
        <v>6</v>
      </c>
      <c r="P2475" s="802">
        <v>9600</v>
      </c>
      <c r="Q2475" s="921" t="s">
        <v>23687</v>
      </c>
      <c r="R2475" s="922">
        <v>12</v>
      </c>
      <c r="S2475" s="1008">
        <v>19200</v>
      </c>
    </row>
    <row r="2476" spans="1:19" s="889" customFormat="1" ht="23.25">
      <c r="A2476" s="913" t="s">
        <v>1027</v>
      </c>
      <c r="B2476" s="887" t="s">
        <v>280</v>
      </c>
      <c r="C2476" s="887" t="s">
        <v>115</v>
      </c>
      <c r="D2476" s="887" t="s">
        <v>23733</v>
      </c>
      <c r="E2476" s="342">
        <v>2100</v>
      </c>
      <c r="F2476" s="887" t="s">
        <v>25688</v>
      </c>
      <c r="G2476" s="656" t="s">
        <v>25689</v>
      </c>
      <c r="H2476" s="886" t="s">
        <v>20040</v>
      </c>
      <c r="I2476" s="886" t="s">
        <v>19773</v>
      </c>
      <c r="J2476" s="886" t="s">
        <v>25690</v>
      </c>
      <c r="K2476" s="921">
        <v>1</v>
      </c>
      <c r="L2476" s="921">
        <v>12</v>
      </c>
      <c r="M2476" s="802">
        <v>25200</v>
      </c>
      <c r="N2476" s="921">
        <v>1</v>
      </c>
      <c r="O2476" s="922">
        <v>6</v>
      </c>
      <c r="P2476" s="802">
        <v>12600</v>
      </c>
      <c r="Q2476" s="921" t="s">
        <v>23687</v>
      </c>
      <c r="R2476" s="922">
        <v>12</v>
      </c>
      <c r="S2476" s="1008">
        <v>25200</v>
      </c>
    </row>
    <row r="2477" spans="1:19" s="889" customFormat="1" ht="23.25">
      <c r="A2477" s="913" t="s">
        <v>1027</v>
      </c>
      <c r="B2477" s="887" t="s">
        <v>280</v>
      </c>
      <c r="C2477" s="887" t="s">
        <v>115</v>
      </c>
      <c r="D2477" s="887" t="s">
        <v>25691</v>
      </c>
      <c r="E2477" s="342">
        <v>3100</v>
      </c>
      <c r="F2477" s="887" t="s">
        <v>25692</v>
      </c>
      <c r="G2477" s="656" t="s">
        <v>25693</v>
      </c>
      <c r="H2477" s="886" t="s">
        <v>19729</v>
      </c>
      <c r="I2477" s="886" t="s">
        <v>19764</v>
      </c>
      <c r="J2477" s="886" t="s">
        <v>19729</v>
      </c>
      <c r="K2477" s="921">
        <v>1</v>
      </c>
      <c r="L2477" s="921">
        <v>12</v>
      </c>
      <c r="M2477" s="802">
        <v>37200</v>
      </c>
      <c r="N2477" s="921">
        <v>1</v>
      </c>
      <c r="O2477" s="922">
        <v>6</v>
      </c>
      <c r="P2477" s="802">
        <v>18600</v>
      </c>
      <c r="Q2477" s="921" t="s">
        <v>23687</v>
      </c>
      <c r="R2477" s="922">
        <v>12</v>
      </c>
      <c r="S2477" s="1008">
        <v>37200</v>
      </c>
    </row>
    <row r="2478" spans="1:19" s="889" customFormat="1" ht="23.25">
      <c r="A2478" s="913" t="s">
        <v>1027</v>
      </c>
      <c r="B2478" s="887" t="s">
        <v>280</v>
      </c>
      <c r="C2478" s="887" t="s">
        <v>115</v>
      </c>
      <c r="D2478" s="887" t="s">
        <v>23688</v>
      </c>
      <c r="E2478" s="342">
        <v>1700</v>
      </c>
      <c r="F2478" s="887" t="s">
        <v>25694</v>
      </c>
      <c r="G2478" s="656" t="s">
        <v>25695</v>
      </c>
      <c r="H2478" s="886" t="s">
        <v>24932</v>
      </c>
      <c r="I2478" s="886" t="s">
        <v>19764</v>
      </c>
      <c r="J2478" s="886" t="s">
        <v>24932</v>
      </c>
      <c r="K2478" s="921">
        <v>1</v>
      </c>
      <c r="L2478" s="921">
        <v>4</v>
      </c>
      <c r="M2478" s="802">
        <v>5723.33</v>
      </c>
      <c r="N2478" s="921"/>
      <c r="O2478" s="922"/>
      <c r="P2478" s="802">
        <v>0</v>
      </c>
      <c r="Q2478" s="921"/>
      <c r="R2478" s="922"/>
      <c r="S2478" s="1008">
        <v>0</v>
      </c>
    </row>
    <row r="2479" spans="1:19" s="889" customFormat="1" ht="23.25">
      <c r="A2479" s="913" t="s">
        <v>1027</v>
      </c>
      <c r="B2479" s="887" t="s">
        <v>280</v>
      </c>
      <c r="C2479" s="887" t="s">
        <v>115</v>
      </c>
      <c r="D2479" s="887" t="s">
        <v>23692</v>
      </c>
      <c r="E2479" s="342">
        <v>1600</v>
      </c>
      <c r="F2479" s="887" t="s">
        <v>25696</v>
      </c>
      <c r="G2479" s="656" t="s">
        <v>25697</v>
      </c>
      <c r="H2479" s="886" t="s">
        <v>19895</v>
      </c>
      <c r="I2479" s="886" t="s">
        <v>23861</v>
      </c>
      <c r="J2479" s="886" t="s">
        <v>19895</v>
      </c>
      <c r="K2479" s="921">
        <v>1</v>
      </c>
      <c r="L2479" s="921" t="s">
        <v>23695</v>
      </c>
      <c r="M2479" s="802">
        <v>18666.66</v>
      </c>
      <c r="N2479" s="921">
        <v>1</v>
      </c>
      <c r="O2479" s="922">
        <v>6</v>
      </c>
      <c r="P2479" s="802">
        <v>9600</v>
      </c>
      <c r="Q2479" s="921" t="s">
        <v>23687</v>
      </c>
      <c r="R2479" s="922">
        <v>12</v>
      </c>
      <c r="S2479" s="1008">
        <v>19200</v>
      </c>
    </row>
    <row r="2480" spans="1:19" s="889" customFormat="1" ht="23.25">
      <c r="A2480" s="913" t="s">
        <v>1027</v>
      </c>
      <c r="B2480" s="887" t="s">
        <v>280</v>
      </c>
      <c r="C2480" s="887" t="s">
        <v>115</v>
      </c>
      <c r="D2480" s="887" t="s">
        <v>25698</v>
      </c>
      <c r="E2480" s="342">
        <v>2100</v>
      </c>
      <c r="F2480" s="887" t="s">
        <v>25699</v>
      </c>
      <c r="G2480" s="656" t="s">
        <v>25700</v>
      </c>
      <c r="H2480" s="886" t="s">
        <v>19862</v>
      </c>
      <c r="I2480" s="886" t="s">
        <v>19773</v>
      </c>
      <c r="J2480" s="886" t="s">
        <v>19862</v>
      </c>
      <c r="K2480" s="921">
        <v>1</v>
      </c>
      <c r="L2480" s="921">
        <v>12</v>
      </c>
      <c r="M2480" s="802">
        <v>25200</v>
      </c>
      <c r="N2480" s="921">
        <v>1</v>
      </c>
      <c r="O2480" s="922">
        <v>6</v>
      </c>
      <c r="P2480" s="802">
        <v>12600</v>
      </c>
      <c r="Q2480" s="921" t="s">
        <v>23687</v>
      </c>
      <c r="R2480" s="922">
        <v>12</v>
      </c>
      <c r="S2480" s="1008">
        <v>25200</v>
      </c>
    </row>
    <row r="2481" spans="1:19" s="889" customFormat="1" ht="23.25">
      <c r="A2481" s="913" t="s">
        <v>1027</v>
      </c>
      <c r="B2481" s="887" t="s">
        <v>280</v>
      </c>
      <c r="C2481" s="887" t="s">
        <v>115</v>
      </c>
      <c r="D2481" s="887" t="s">
        <v>25701</v>
      </c>
      <c r="E2481" s="342">
        <v>5000</v>
      </c>
      <c r="F2481" s="887" t="s">
        <v>25702</v>
      </c>
      <c r="G2481" s="656" t="s">
        <v>25703</v>
      </c>
      <c r="H2481" s="886" t="s">
        <v>25704</v>
      </c>
      <c r="I2481" s="886" t="s">
        <v>19764</v>
      </c>
      <c r="J2481" s="886" t="s">
        <v>19939</v>
      </c>
      <c r="K2481" s="921">
        <v>1</v>
      </c>
      <c r="L2481" s="921">
        <v>12</v>
      </c>
      <c r="M2481" s="802">
        <v>60000</v>
      </c>
      <c r="N2481" s="921">
        <v>1</v>
      </c>
      <c r="O2481" s="922">
        <v>6</v>
      </c>
      <c r="P2481" s="802">
        <v>30000</v>
      </c>
      <c r="Q2481" s="921" t="s">
        <v>23687</v>
      </c>
      <c r="R2481" s="922">
        <v>12</v>
      </c>
      <c r="S2481" s="1008">
        <v>60000</v>
      </c>
    </row>
    <row r="2482" spans="1:19" s="889" customFormat="1" ht="23.25">
      <c r="A2482" s="913" t="s">
        <v>1027</v>
      </c>
      <c r="B2482" s="887" t="s">
        <v>280</v>
      </c>
      <c r="C2482" s="887" t="s">
        <v>115</v>
      </c>
      <c r="D2482" s="887" t="s">
        <v>23957</v>
      </c>
      <c r="E2482" s="342">
        <v>2450</v>
      </c>
      <c r="F2482" s="887" t="s">
        <v>25705</v>
      </c>
      <c r="G2482" s="656" t="s">
        <v>25706</v>
      </c>
      <c r="H2482" s="886" t="s">
        <v>23770</v>
      </c>
      <c r="I2482" s="886" t="s">
        <v>19764</v>
      </c>
      <c r="J2482" s="886" t="s">
        <v>20169</v>
      </c>
      <c r="K2482" s="921">
        <v>1</v>
      </c>
      <c r="L2482" s="921">
        <v>12</v>
      </c>
      <c r="M2482" s="802">
        <v>29400</v>
      </c>
      <c r="N2482" s="921">
        <v>1</v>
      </c>
      <c r="O2482" s="922">
        <v>6</v>
      </c>
      <c r="P2482" s="802">
        <v>14700</v>
      </c>
      <c r="Q2482" s="921" t="s">
        <v>23687</v>
      </c>
      <c r="R2482" s="922">
        <v>12</v>
      </c>
      <c r="S2482" s="1008">
        <v>29400</v>
      </c>
    </row>
    <row r="2483" spans="1:19" s="889" customFormat="1" ht="23.25">
      <c r="A2483" s="913" t="s">
        <v>1027</v>
      </c>
      <c r="B2483" s="887" t="s">
        <v>280</v>
      </c>
      <c r="C2483" s="887" t="s">
        <v>115</v>
      </c>
      <c r="D2483" s="887" t="s">
        <v>23692</v>
      </c>
      <c r="E2483" s="342">
        <v>1600</v>
      </c>
      <c r="F2483" s="887" t="s">
        <v>25707</v>
      </c>
      <c r="G2483" s="656" t="s">
        <v>25708</v>
      </c>
      <c r="H2483" s="886" t="s">
        <v>388</v>
      </c>
      <c r="I2483" s="886" t="s">
        <v>388</v>
      </c>
      <c r="J2483" s="886" t="s">
        <v>19829</v>
      </c>
      <c r="K2483" s="921">
        <v>1</v>
      </c>
      <c r="L2483" s="921" t="s">
        <v>23695</v>
      </c>
      <c r="M2483" s="802">
        <v>19200</v>
      </c>
      <c r="N2483" s="921">
        <v>1</v>
      </c>
      <c r="O2483" s="922">
        <v>6</v>
      </c>
      <c r="P2483" s="802">
        <v>9600</v>
      </c>
      <c r="Q2483" s="921" t="s">
        <v>23687</v>
      </c>
      <c r="R2483" s="922">
        <v>12</v>
      </c>
      <c r="S2483" s="1008">
        <v>19200</v>
      </c>
    </row>
    <row r="2484" spans="1:19" s="889" customFormat="1" ht="46.5">
      <c r="A2484" s="913" t="s">
        <v>1027</v>
      </c>
      <c r="B2484" s="887" t="s">
        <v>280</v>
      </c>
      <c r="C2484" s="887" t="s">
        <v>115</v>
      </c>
      <c r="D2484" s="887" t="s">
        <v>24386</v>
      </c>
      <c r="E2484" s="342">
        <v>2500</v>
      </c>
      <c r="F2484" s="887" t="s">
        <v>25709</v>
      </c>
      <c r="G2484" s="656" t="s">
        <v>25710</v>
      </c>
      <c r="H2484" s="886" t="s">
        <v>19729</v>
      </c>
      <c r="I2484" s="886" t="s">
        <v>23732</v>
      </c>
      <c r="J2484" s="886" t="s">
        <v>19729</v>
      </c>
      <c r="K2484" s="921">
        <v>1</v>
      </c>
      <c r="L2484" s="921">
        <v>8</v>
      </c>
      <c r="M2484" s="802">
        <v>19583.330000000002</v>
      </c>
      <c r="N2484" s="921">
        <v>2</v>
      </c>
      <c r="O2484" s="922">
        <v>6</v>
      </c>
      <c r="P2484" s="802">
        <v>15000</v>
      </c>
      <c r="Q2484" s="921" t="s">
        <v>23687</v>
      </c>
      <c r="R2484" s="922">
        <v>12</v>
      </c>
      <c r="S2484" s="1008">
        <v>10000</v>
      </c>
    </row>
    <row r="2485" spans="1:19" s="889" customFormat="1" ht="34.9">
      <c r="A2485" s="913" t="s">
        <v>1027</v>
      </c>
      <c r="B2485" s="887" t="s">
        <v>280</v>
      </c>
      <c r="C2485" s="887" t="s">
        <v>115</v>
      </c>
      <c r="D2485" s="887" t="s">
        <v>23696</v>
      </c>
      <c r="E2485" s="342">
        <v>4900</v>
      </c>
      <c r="F2485" s="887" t="s">
        <v>25711</v>
      </c>
      <c r="G2485" s="656" t="s">
        <v>25712</v>
      </c>
      <c r="H2485" s="886" t="s">
        <v>19729</v>
      </c>
      <c r="I2485" s="886" t="s">
        <v>23732</v>
      </c>
      <c r="J2485" s="886" t="s">
        <v>19729</v>
      </c>
      <c r="K2485" s="921">
        <v>1</v>
      </c>
      <c r="L2485" s="921">
        <v>2</v>
      </c>
      <c r="M2485" s="802">
        <v>9636.66</v>
      </c>
      <c r="N2485" s="921">
        <v>2</v>
      </c>
      <c r="O2485" s="922">
        <v>6</v>
      </c>
      <c r="P2485" s="802">
        <v>29400</v>
      </c>
      <c r="Q2485" s="921" t="s">
        <v>23687</v>
      </c>
      <c r="R2485" s="922">
        <v>12</v>
      </c>
      <c r="S2485" s="1008">
        <v>19600</v>
      </c>
    </row>
    <row r="2486" spans="1:19" s="889" customFormat="1" ht="23.25">
      <c r="A2486" s="913" t="s">
        <v>1027</v>
      </c>
      <c r="B2486" s="887" t="s">
        <v>280</v>
      </c>
      <c r="C2486" s="887" t="s">
        <v>115</v>
      </c>
      <c r="D2486" s="887" t="s">
        <v>23699</v>
      </c>
      <c r="E2486" s="342">
        <v>1700</v>
      </c>
      <c r="F2486" s="887" t="s">
        <v>25713</v>
      </c>
      <c r="G2486" s="656" t="s">
        <v>25714</v>
      </c>
      <c r="H2486" s="886" t="s">
        <v>25715</v>
      </c>
      <c r="I2486" s="886" t="s">
        <v>19773</v>
      </c>
      <c r="J2486" s="886" t="s">
        <v>25716</v>
      </c>
      <c r="K2486" s="921">
        <v>1</v>
      </c>
      <c r="L2486" s="921" t="s">
        <v>23695</v>
      </c>
      <c r="M2486" s="802">
        <v>20400</v>
      </c>
      <c r="N2486" s="921">
        <v>1</v>
      </c>
      <c r="O2486" s="922">
        <v>6</v>
      </c>
      <c r="P2486" s="802">
        <v>10200</v>
      </c>
      <c r="Q2486" s="921" t="s">
        <v>23687</v>
      </c>
      <c r="R2486" s="922">
        <v>12</v>
      </c>
      <c r="S2486" s="1008">
        <v>20400</v>
      </c>
    </row>
    <row r="2487" spans="1:19" s="889" customFormat="1" ht="23.25">
      <c r="A2487" s="913" t="s">
        <v>1027</v>
      </c>
      <c r="B2487" s="887" t="s">
        <v>280</v>
      </c>
      <c r="C2487" s="887" t="s">
        <v>115</v>
      </c>
      <c r="D2487" s="887" t="s">
        <v>24412</v>
      </c>
      <c r="E2487" s="342">
        <v>6000</v>
      </c>
      <c r="F2487" s="887" t="s">
        <v>25717</v>
      </c>
      <c r="G2487" s="656" t="s">
        <v>25718</v>
      </c>
      <c r="H2487" s="886" t="s">
        <v>23939</v>
      </c>
      <c r="I2487" s="886" t="s">
        <v>19773</v>
      </c>
      <c r="J2487" s="886" t="s">
        <v>24453</v>
      </c>
      <c r="K2487" s="921">
        <v>1</v>
      </c>
      <c r="L2487" s="921">
        <v>12</v>
      </c>
      <c r="M2487" s="802">
        <v>72000</v>
      </c>
      <c r="N2487" s="921">
        <v>1</v>
      </c>
      <c r="O2487" s="922">
        <v>6</v>
      </c>
      <c r="P2487" s="802">
        <v>36000</v>
      </c>
      <c r="Q2487" s="921" t="s">
        <v>23687</v>
      </c>
      <c r="R2487" s="922">
        <v>12</v>
      </c>
      <c r="S2487" s="1008">
        <v>72000</v>
      </c>
    </row>
    <row r="2488" spans="1:19" s="889" customFormat="1" ht="23.25">
      <c r="A2488" s="913" t="s">
        <v>1027</v>
      </c>
      <c r="B2488" s="887" t="s">
        <v>280</v>
      </c>
      <c r="C2488" s="887" t="s">
        <v>115</v>
      </c>
      <c r="D2488" s="887" t="s">
        <v>23699</v>
      </c>
      <c r="E2488" s="342">
        <v>1700</v>
      </c>
      <c r="F2488" s="887" t="s">
        <v>25719</v>
      </c>
      <c r="G2488" s="656" t="s">
        <v>25720</v>
      </c>
      <c r="H2488" s="886" t="s">
        <v>19709</v>
      </c>
      <c r="I2488" s="886" t="s">
        <v>19773</v>
      </c>
      <c r="J2488" s="886" t="s">
        <v>19708</v>
      </c>
      <c r="K2488" s="921">
        <v>1</v>
      </c>
      <c r="L2488" s="921" t="s">
        <v>23695</v>
      </c>
      <c r="M2488" s="802">
        <v>20400</v>
      </c>
      <c r="N2488" s="921">
        <v>1</v>
      </c>
      <c r="O2488" s="922">
        <v>6</v>
      </c>
      <c r="P2488" s="802">
        <v>10200</v>
      </c>
      <c r="Q2488" s="921" t="s">
        <v>23687</v>
      </c>
      <c r="R2488" s="922">
        <v>12</v>
      </c>
      <c r="S2488" s="1008">
        <v>20400</v>
      </c>
    </row>
    <row r="2489" spans="1:19" s="889" customFormat="1" ht="23.25">
      <c r="A2489" s="913" t="s">
        <v>1027</v>
      </c>
      <c r="B2489" s="887" t="s">
        <v>280</v>
      </c>
      <c r="C2489" s="887" t="s">
        <v>115</v>
      </c>
      <c r="D2489" s="887" t="s">
        <v>23818</v>
      </c>
      <c r="E2489" s="342">
        <v>1750</v>
      </c>
      <c r="F2489" s="887" t="s">
        <v>25721</v>
      </c>
      <c r="G2489" s="656" t="s">
        <v>25722</v>
      </c>
      <c r="H2489" s="886" t="s">
        <v>24690</v>
      </c>
      <c r="I2489" s="886" t="s">
        <v>19773</v>
      </c>
      <c r="J2489" s="886" t="s">
        <v>19709</v>
      </c>
      <c r="K2489" s="921">
        <v>1</v>
      </c>
      <c r="L2489" s="921" t="s">
        <v>23695</v>
      </c>
      <c r="M2489" s="802">
        <v>21000</v>
      </c>
      <c r="N2489" s="921">
        <v>1</v>
      </c>
      <c r="O2489" s="922">
        <v>6</v>
      </c>
      <c r="P2489" s="802">
        <v>10500</v>
      </c>
      <c r="Q2489" s="921" t="s">
        <v>23687</v>
      </c>
      <c r="R2489" s="922">
        <v>12</v>
      </c>
      <c r="S2489" s="1008">
        <v>21000</v>
      </c>
    </row>
    <row r="2490" spans="1:19" s="889" customFormat="1" ht="23.25">
      <c r="A2490" s="913" t="s">
        <v>1027</v>
      </c>
      <c r="B2490" s="887" t="s">
        <v>280</v>
      </c>
      <c r="C2490" s="887" t="s">
        <v>115</v>
      </c>
      <c r="D2490" s="887" t="s">
        <v>23706</v>
      </c>
      <c r="E2490" s="342">
        <v>2200</v>
      </c>
      <c r="F2490" s="887" t="s">
        <v>25723</v>
      </c>
      <c r="G2490" s="656" t="s">
        <v>25724</v>
      </c>
      <c r="H2490" s="886" t="s">
        <v>19713</v>
      </c>
      <c r="I2490" s="886" t="s">
        <v>23402</v>
      </c>
      <c r="J2490" s="886" t="s">
        <v>23609</v>
      </c>
      <c r="K2490" s="921">
        <v>1</v>
      </c>
      <c r="L2490" s="921">
        <v>12</v>
      </c>
      <c r="M2490" s="802">
        <v>26400</v>
      </c>
      <c r="N2490" s="921">
        <v>1</v>
      </c>
      <c r="O2490" s="922">
        <v>1</v>
      </c>
      <c r="P2490" s="802">
        <v>2200</v>
      </c>
      <c r="Q2490" s="921"/>
      <c r="R2490" s="922"/>
      <c r="S2490" s="1008">
        <v>0</v>
      </c>
    </row>
    <row r="2491" spans="1:19" s="889" customFormat="1" ht="34.9">
      <c r="A2491" s="913" t="s">
        <v>1027</v>
      </c>
      <c r="B2491" s="887" t="s">
        <v>280</v>
      </c>
      <c r="C2491" s="887" t="s">
        <v>115</v>
      </c>
      <c r="D2491" s="887" t="s">
        <v>25725</v>
      </c>
      <c r="E2491" s="342">
        <v>5000</v>
      </c>
      <c r="F2491" s="887" t="s">
        <v>25726</v>
      </c>
      <c r="G2491" s="656" t="s">
        <v>25727</v>
      </c>
      <c r="H2491" s="886" t="s">
        <v>23714</v>
      </c>
      <c r="I2491" s="886" t="s">
        <v>19773</v>
      </c>
      <c r="J2491" s="886" t="s">
        <v>24424</v>
      </c>
      <c r="K2491" s="921">
        <v>1</v>
      </c>
      <c r="L2491" s="921">
        <v>12</v>
      </c>
      <c r="M2491" s="802">
        <v>60000</v>
      </c>
      <c r="N2491" s="921">
        <v>1</v>
      </c>
      <c r="O2491" s="922">
        <v>6</v>
      </c>
      <c r="P2491" s="802">
        <v>25833.33</v>
      </c>
      <c r="Q2491" s="921" t="s">
        <v>23687</v>
      </c>
      <c r="R2491" s="922">
        <v>12</v>
      </c>
      <c r="S2491" s="1008">
        <v>60000</v>
      </c>
    </row>
    <row r="2492" spans="1:19" s="889" customFormat="1" ht="23.25">
      <c r="A2492" s="913" t="s">
        <v>1027</v>
      </c>
      <c r="B2492" s="887" t="s">
        <v>280</v>
      </c>
      <c r="C2492" s="887" t="s">
        <v>115</v>
      </c>
      <c r="D2492" s="887" t="s">
        <v>23733</v>
      </c>
      <c r="E2492" s="342">
        <v>2100</v>
      </c>
      <c r="F2492" s="887" t="s">
        <v>25728</v>
      </c>
      <c r="G2492" s="656" t="s">
        <v>25729</v>
      </c>
      <c r="H2492" s="886" t="s">
        <v>19708</v>
      </c>
      <c r="I2492" s="886" t="s">
        <v>19764</v>
      </c>
      <c r="J2492" s="886" t="s">
        <v>19708</v>
      </c>
      <c r="K2492" s="921">
        <v>1</v>
      </c>
      <c r="L2492" s="921">
        <v>12</v>
      </c>
      <c r="M2492" s="802">
        <v>25200</v>
      </c>
      <c r="N2492" s="921">
        <v>1</v>
      </c>
      <c r="O2492" s="922">
        <v>6</v>
      </c>
      <c r="P2492" s="802">
        <v>12600</v>
      </c>
      <c r="Q2492" s="921" t="s">
        <v>23687</v>
      </c>
      <c r="R2492" s="922">
        <v>12</v>
      </c>
      <c r="S2492" s="1008">
        <v>25200</v>
      </c>
    </row>
    <row r="2493" spans="1:19" s="889" customFormat="1" ht="23.25">
      <c r="A2493" s="913" t="s">
        <v>1027</v>
      </c>
      <c r="B2493" s="887" t="s">
        <v>280</v>
      </c>
      <c r="C2493" s="887" t="s">
        <v>115</v>
      </c>
      <c r="D2493" s="887" t="s">
        <v>23725</v>
      </c>
      <c r="E2493" s="342">
        <v>1700</v>
      </c>
      <c r="F2493" s="887" t="s">
        <v>25730</v>
      </c>
      <c r="G2493" s="656" t="s">
        <v>25731</v>
      </c>
      <c r="H2493" s="886" t="s">
        <v>24932</v>
      </c>
      <c r="I2493" s="886" t="s">
        <v>19764</v>
      </c>
      <c r="J2493" s="886" t="s">
        <v>24932</v>
      </c>
      <c r="K2493" s="921">
        <v>1</v>
      </c>
      <c r="L2493" s="921" t="s">
        <v>23695</v>
      </c>
      <c r="M2493" s="802">
        <v>20400</v>
      </c>
      <c r="N2493" s="921">
        <v>1</v>
      </c>
      <c r="O2493" s="922">
        <v>6</v>
      </c>
      <c r="P2493" s="802">
        <v>10200</v>
      </c>
      <c r="Q2493" s="921" t="s">
        <v>23687</v>
      </c>
      <c r="R2493" s="922">
        <v>12</v>
      </c>
      <c r="S2493" s="1008">
        <v>20400</v>
      </c>
    </row>
    <row r="2494" spans="1:19" s="889" customFormat="1" ht="23.25">
      <c r="A2494" s="913" t="s">
        <v>1027</v>
      </c>
      <c r="B2494" s="887" t="s">
        <v>280</v>
      </c>
      <c r="C2494" s="887" t="s">
        <v>115</v>
      </c>
      <c r="D2494" s="887" t="s">
        <v>23889</v>
      </c>
      <c r="E2494" s="342">
        <v>1900</v>
      </c>
      <c r="F2494" s="887" t="s">
        <v>25732</v>
      </c>
      <c r="G2494" s="656" t="s">
        <v>25733</v>
      </c>
      <c r="H2494" s="886" t="s">
        <v>25734</v>
      </c>
      <c r="I2494" s="886" t="s">
        <v>19773</v>
      </c>
      <c r="J2494" s="886" t="s">
        <v>20040</v>
      </c>
      <c r="K2494" s="921">
        <v>1</v>
      </c>
      <c r="L2494" s="921" t="s">
        <v>23695</v>
      </c>
      <c r="M2494" s="802">
        <v>22800</v>
      </c>
      <c r="N2494" s="921">
        <v>1</v>
      </c>
      <c r="O2494" s="922">
        <v>6</v>
      </c>
      <c r="P2494" s="802">
        <v>11400</v>
      </c>
      <c r="Q2494" s="921" t="s">
        <v>23687</v>
      </c>
      <c r="R2494" s="922">
        <v>12</v>
      </c>
      <c r="S2494" s="1008">
        <v>22800</v>
      </c>
    </row>
    <row r="2495" spans="1:19" s="889" customFormat="1" ht="23.25">
      <c r="A2495" s="913" t="s">
        <v>1027</v>
      </c>
      <c r="B2495" s="887" t="s">
        <v>280</v>
      </c>
      <c r="C2495" s="887" t="s">
        <v>115</v>
      </c>
      <c r="D2495" s="887" t="s">
        <v>23706</v>
      </c>
      <c r="E2495" s="342">
        <v>2200</v>
      </c>
      <c r="F2495" s="887" t="s">
        <v>25735</v>
      </c>
      <c r="G2495" s="656" t="s">
        <v>25736</v>
      </c>
      <c r="H2495" s="886" t="s">
        <v>23770</v>
      </c>
      <c r="I2495" s="886" t="s">
        <v>19764</v>
      </c>
      <c r="J2495" s="886" t="s">
        <v>23770</v>
      </c>
      <c r="K2495" s="921">
        <v>1</v>
      </c>
      <c r="L2495" s="921">
        <v>12</v>
      </c>
      <c r="M2495" s="802">
        <v>26400</v>
      </c>
      <c r="N2495" s="921">
        <v>1</v>
      </c>
      <c r="O2495" s="922">
        <v>6</v>
      </c>
      <c r="P2495" s="802">
        <v>13200</v>
      </c>
      <c r="Q2495" s="921" t="s">
        <v>23687</v>
      </c>
      <c r="R2495" s="922">
        <v>12</v>
      </c>
      <c r="S2495" s="1008">
        <v>26400</v>
      </c>
    </row>
    <row r="2496" spans="1:19" s="889" customFormat="1" ht="23.25">
      <c r="A2496" s="913" t="s">
        <v>1027</v>
      </c>
      <c r="B2496" s="887" t="s">
        <v>280</v>
      </c>
      <c r="C2496" s="887" t="s">
        <v>115</v>
      </c>
      <c r="D2496" s="887" t="s">
        <v>23889</v>
      </c>
      <c r="E2496" s="342">
        <v>1900</v>
      </c>
      <c r="F2496" s="887" t="s">
        <v>25737</v>
      </c>
      <c r="G2496" s="656" t="s">
        <v>25738</v>
      </c>
      <c r="H2496" s="886" t="s">
        <v>19862</v>
      </c>
      <c r="I2496" s="886" t="s">
        <v>19773</v>
      </c>
      <c r="J2496" s="886" t="s">
        <v>19862</v>
      </c>
      <c r="K2496" s="921">
        <v>1</v>
      </c>
      <c r="L2496" s="921" t="s">
        <v>23695</v>
      </c>
      <c r="M2496" s="802">
        <v>22800</v>
      </c>
      <c r="N2496" s="921">
        <v>1</v>
      </c>
      <c r="O2496" s="922">
        <v>6</v>
      </c>
      <c r="P2496" s="802">
        <v>11400</v>
      </c>
      <c r="Q2496" s="921" t="s">
        <v>23687</v>
      </c>
      <c r="R2496" s="922">
        <v>12</v>
      </c>
      <c r="S2496" s="1008">
        <v>22800</v>
      </c>
    </row>
    <row r="2497" spans="1:19" s="889" customFormat="1" ht="23.25">
      <c r="A2497" s="913" t="s">
        <v>1027</v>
      </c>
      <c r="B2497" s="887" t="s">
        <v>280</v>
      </c>
      <c r="C2497" s="887" t="s">
        <v>115</v>
      </c>
      <c r="D2497" s="887" t="s">
        <v>23889</v>
      </c>
      <c r="E2497" s="342">
        <v>1900</v>
      </c>
      <c r="F2497" s="887" t="s">
        <v>25739</v>
      </c>
      <c r="G2497" s="656" t="s">
        <v>25740</v>
      </c>
      <c r="H2497" s="886" t="s">
        <v>19720</v>
      </c>
      <c r="I2497" s="886" t="s">
        <v>19773</v>
      </c>
      <c r="J2497" s="886" t="s">
        <v>24334</v>
      </c>
      <c r="K2497" s="921">
        <v>1</v>
      </c>
      <c r="L2497" s="921" t="s">
        <v>23695</v>
      </c>
      <c r="M2497" s="802">
        <v>22800</v>
      </c>
      <c r="N2497" s="921">
        <v>1</v>
      </c>
      <c r="O2497" s="922">
        <v>6</v>
      </c>
      <c r="P2497" s="802">
        <v>11400</v>
      </c>
      <c r="Q2497" s="921" t="s">
        <v>23687</v>
      </c>
      <c r="R2497" s="922">
        <v>12</v>
      </c>
      <c r="S2497" s="1008">
        <v>22800</v>
      </c>
    </row>
    <row r="2498" spans="1:19" s="889" customFormat="1" ht="23.25">
      <c r="A2498" s="913" t="s">
        <v>1027</v>
      </c>
      <c r="B2498" s="887" t="s">
        <v>280</v>
      </c>
      <c r="C2498" s="887" t="s">
        <v>115</v>
      </c>
      <c r="D2498" s="887" t="s">
        <v>23865</v>
      </c>
      <c r="E2498" s="342">
        <v>1850</v>
      </c>
      <c r="F2498" s="887" t="s">
        <v>25741</v>
      </c>
      <c r="G2498" s="656" t="s">
        <v>25742</v>
      </c>
      <c r="H2498" s="886" t="s">
        <v>19895</v>
      </c>
      <c r="I2498" s="886" t="s">
        <v>23386</v>
      </c>
      <c r="J2498" s="886" t="s">
        <v>19895</v>
      </c>
      <c r="K2498" s="921">
        <v>1</v>
      </c>
      <c r="L2498" s="921" t="s">
        <v>23695</v>
      </c>
      <c r="M2498" s="802">
        <v>22200</v>
      </c>
      <c r="N2498" s="921">
        <v>1</v>
      </c>
      <c r="O2498" s="922">
        <v>6</v>
      </c>
      <c r="P2498" s="802">
        <v>11100</v>
      </c>
      <c r="Q2498" s="921" t="s">
        <v>23687</v>
      </c>
      <c r="R2498" s="922">
        <v>12</v>
      </c>
      <c r="S2498" s="1008">
        <v>22200</v>
      </c>
    </row>
    <row r="2499" spans="1:19" s="889" customFormat="1" ht="34.9">
      <c r="A2499" s="913" t="s">
        <v>1027</v>
      </c>
      <c r="B2499" s="887" t="s">
        <v>280</v>
      </c>
      <c r="C2499" s="887" t="s">
        <v>115</v>
      </c>
      <c r="D2499" s="887" t="s">
        <v>23696</v>
      </c>
      <c r="E2499" s="342">
        <v>4900</v>
      </c>
      <c r="F2499" s="887" t="s">
        <v>25743</v>
      </c>
      <c r="G2499" s="656" t="s">
        <v>25744</v>
      </c>
      <c r="H2499" s="886" t="s">
        <v>23770</v>
      </c>
      <c r="I2499" s="886" t="s">
        <v>23746</v>
      </c>
      <c r="J2499" s="886" t="s">
        <v>23770</v>
      </c>
      <c r="K2499" s="921">
        <v>1</v>
      </c>
      <c r="L2499" s="921">
        <v>12</v>
      </c>
      <c r="M2499" s="802">
        <v>58800</v>
      </c>
      <c r="N2499" s="921">
        <v>1</v>
      </c>
      <c r="O2499" s="922">
        <v>6</v>
      </c>
      <c r="P2499" s="802">
        <v>29400</v>
      </c>
      <c r="Q2499" s="921" t="s">
        <v>23687</v>
      </c>
      <c r="R2499" s="922">
        <v>12</v>
      </c>
      <c r="S2499" s="1008">
        <v>58800</v>
      </c>
    </row>
    <row r="2500" spans="1:19" s="889" customFormat="1" ht="23.25">
      <c r="A2500" s="913" t="s">
        <v>1027</v>
      </c>
      <c r="B2500" s="887" t="s">
        <v>280</v>
      </c>
      <c r="C2500" s="887" t="s">
        <v>115</v>
      </c>
      <c r="D2500" s="887" t="s">
        <v>23805</v>
      </c>
      <c r="E2500" s="342">
        <v>1600</v>
      </c>
      <c r="F2500" s="887" t="s">
        <v>25745</v>
      </c>
      <c r="G2500" s="656" t="s">
        <v>25746</v>
      </c>
      <c r="H2500" s="886" t="s">
        <v>25603</v>
      </c>
      <c r="I2500" s="886" t="s">
        <v>23386</v>
      </c>
      <c r="J2500" s="886" t="s">
        <v>25603</v>
      </c>
      <c r="K2500" s="921">
        <v>1</v>
      </c>
      <c r="L2500" s="921" t="s">
        <v>23695</v>
      </c>
      <c r="M2500" s="802">
        <v>19200</v>
      </c>
      <c r="N2500" s="921">
        <v>1</v>
      </c>
      <c r="O2500" s="922">
        <v>6</v>
      </c>
      <c r="P2500" s="802">
        <v>9600</v>
      </c>
      <c r="Q2500" s="921" t="s">
        <v>23687</v>
      </c>
      <c r="R2500" s="922">
        <v>12</v>
      </c>
      <c r="S2500" s="1008">
        <v>19200</v>
      </c>
    </row>
    <row r="2501" spans="1:19" s="889" customFormat="1" ht="23.25">
      <c r="A2501" s="913" t="s">
        <v>1027</v>
      </c>
      <c r="B2501" s="887" t="s">
        <v>280</v>
      </c>
      <c r="C2501" s="887" t="s">
        <v>115</v>
      </c>
      <c r="D2501" s="887" t="s">
        <v>25747</v>
      </c>
      <c r="E2501" s="342">
        <v>5000</v>
      </c>
      <c r="F2501" s="887" t="s">
        <v>25748</v>
      </c>
      <c r="G2501" s="656" t="s">
        <v>25749</v>
      </c>
      <c r="H2501" s="886" t="s">
        <v>20169</v>
      </c>
      <c r="I2501" s="886" t="s">
        <v>19773</v>
      </c>
      <c r="J2501" s="886" t="s">
        <v>24145</v>
      </c>
      <c r="K2501" s="921">
        <v>1</v>
      </c>
      <c r="L2501" s="921">
        <v>12</v>
      </c>
      <c r="M2501" s="802">
        <v>60000</v>
      </c>
      <c r="N2501" s="921">
        <v>1</v>
      </c>
      <c r="O2501" s="922">
        <v>6</v>
      </c>
      <c r="P2501" s="802">
        <v>30000</v>
      </c>
      <c r="Q2501" s="921" t="s">
        <v>23687</v>
      </c>
      <c r="R2501" s="922">
        <v>12</v>
      </c>
      <c r="S2501" s="1008">
        <v>60000</v>
      </c>
    </row>
    <row r="2502" spans="1:19" s="889" customFormat="1" ht="23.25">
      <c r="A2502" s="913" t="s">
        <v>1027</v>
      </c>
      <c r="B2502" s="887" t="s">
        <v>280</v>
      </c>
      <c r="C2502" s="887" t="s">
        <v>115</v>
      </c>
      <c r="D2502" s="887" t="s">
        <v>23725</v>
      </c>
      <c r="E2502" s="342">
        <v>1700</v>
      </c>
      <c r="F2502" s="887" t="s">
        <v>25750</v>
      </c>
      <c r="G2502" s="656" t="s">
        <v>25751</v>
      </c>
      <c r="H2502" s="886" t="s">
        <v>23767</v>
      </c>
      <c r="I2502" s="886" t="s">
        <v>19773</v>
      </c>
      <c r="J2502" s="886" t="s">
        <v>23767</v>
      </c>
      <c r="K2502" s="921">
        <v>1</v>
      </c>
      <c r="L2502" s="921" t="s">
        <v>23695</v>
      </c>
      <c r="M2502" s="802">
        <v>20400</v>
      </c>
      <c r="N2502" s="921">
        <v>1</v>
      </c>
      <c r="O2502" s="922">
        <v>6</v>
      </c>
      <c r="P2502" s="802">
        <v>10200</v>
      </c>
      <c r="Q2502" s="921" t="s">
        <v>23687</v>
      </c>
      <c r="R2502" s="922">
        <v>12</v>
      </c>
      <c r="S2502" s="1008">
        <v>20400</v>
      </c>
    </row>
    <row r="2503" spans="1:19" s="889" customFormat="1" ht="23.25">
      <c r="A2503" s="913" t="s">
        <v>1027</v>
      </c>
      <c r="B2503" s="887" t="s">
        <v>280</v>
      </c>
      <c r="C2503" s="887" t="s">
        <v>115</v>
      </c>
      <c r="D2503" s="887" t="s">
        <v>23805</v>
      </c>
      <c r="E2503" s="342">
        <v>1600</v>
      </c>
      <c r="F2503" s="887" t="s">
        <v>25752</v>
      </c>
      <c r="G2503" s="656" t="s">
        <v>25753</v>
      </c>
      <c r="H2503" s="886" t="s">
        <v>388</v>
      </c>
      <c r="I2503" s="886" t="s">
        <v>388</v>
      </c>
      <c r="J2503" s="886" t="s">
        <v>19829</v>
      </c>
      <c r="K2503" s="921">
        <v>1</v>
      </c>
      <c r="L2503" s="921" t="s">
        <v>23695</v>
      </c>
      <c r="M2503" s="802">
        <v>19200</v>
      </c>
      <c r="N2503" s="921">
        <v>1</v>
      </c>
      <c r="O2503" s="922">
        <v>6</v>
      </c>
      <c r="P2503" s="802">
        <v>9600</v>
      </c>
      <c r="Q2503" s="921" t="s">
        <v>23687</v>
      </c>
      <c r="R2503" s="922">
        <v>12</v>
      </c>
      <c r="S2503" s="1008">
        <v>19200</v>
      </c>
    </row>
    <row r="2504" spans="1:19" s="889" customFormat="1" ht="23.25">
      <c r="A2504" s="913" t="s">
        <v>1027</v>
      </c>
      <c r="B2504" s="887" t="s">
        <v>280</v>
      </c>
      <c r="C2504" s="887" t="s">
        <v>115</v>
      </c>
      <c r="D2504" s="887" t="s">
        <v>23889</v>
      </c>
      <c r="E2504" s="342">
        <v>1900</v>
      </c>
      <c r="F2504" s="887" t="s">
        <v>25754</v>
      </c>
      <c r="G2504" s="656" t="s">
        <v>25755</v>
      </c>
      <c r="H2504" s="886" t="s">
        <v>19862</v>
      </c>
      <c r="I2504" s="886" t="s">
        <v>19773</v>
      </c>
      <c r="J2504" s="886" t="s">
        <v>19863</v>
      </c>
      <c r="K2504" s="921">
        <v>1</v>
      </c>
      <c r="L2504" s="921" t="s">
        <v>23695</v>
      </c>
      <c r="M2504" s="802">
        <v>22800</v>
      </c>
      <c r="N2504" s="921">
        <v>1</v>
      </c>
      <c r="O2504" s="922">
        <v>6</v>
      </c>
      <c r="P2504" s="802">
        <v>11400</v>
      </c>
      <c r="Q2504" s="921" t="s">
        <v>23687</v>
      </c>
      <c r="R2504" s="922">
        <v>12</v>
      </c>
      <c r="S2504" s="1008">
        <v>22800</v>
      </c>
    </row>
    <row r="2505" spans="1:19" s="889" customFormat="1" ht="23.25">
      <c r="A2505" s="913" t="s">
        <v>1027</v>
      </c>
      <c r="B2505" s="887" t="s">
        <v>280</v>
      </c>
      <c r="C2505" s="887" t="s">
        <v>115</v>
      </c>
      <c r="D2505" s="887" t="s">
        <v>23692</v>
      </c>
      <c r="E2505" s="342">
        <v>1600</v>
      </c>
      <c r="F2505" s="887" t="s">
        <v>25756</v>
      </c>
      <c r="G2505" s="656" t="s">
        <v>25757</v>
      </c>
      <c r="H2505" s="886" t="s">
        <v>388</v>
      </c>
      <c r="I2505" s="886" t="s">
        <v>388</v>
      </c>
      <c r="J2505" s="886" t="s">
        <v>19829</v>
      </c>
      <c r="K2505" s="921">
        <v>1</v>
      </c>
      <c r="L2505" s="921" t="s">
        <v>23695</v>
      </c>
      <c r="M2505" s="802">
        <v>19200</v>
      </c>
      <c r="N2505" s="921">
        <v>1</v>
      </c>
      <c r="O2505" s="922">
        <v>6</v>
      </c>
      <c r="P2505" s="802">
        <v>9600</v>
      </c>
      <c r="Q2505" s="921" t="s">
        <v>23687</v>
      </c>
      <c r="R2505" s="922">
        <v>12</v>
      </c>
      <c r="S2505" s="1008">
        <v>19200</v>
      </c>
    </row>
    <row r="2506" spans="1:19" s="889" customFormat="1" ht="23.25">
      <c r="A2506" s="913" t="s">
        <v>1027</v>
      </c>
      <c r="B2506" s="887" t="s">
        <v>280</v>
      </c>
      <c r="C2506" s="887" t="s">
        <v>115</v>
      </c>
      <c r="D2506" s="887" t="s">
        <v>25758</v>
      </c>
      <c r="E2506" s="342">
        <v>2900</v>
      </c>
      <c r="F2506" s="887" t="s">
        <v>25759</v>
      </c>
      <c r="G2506" s="656" t="s">
        <v>25760</v>
      </c>
      <c r="H2506" s="886" t="s">
        <v>25761</v>
      </c>
      <c r="I2506" s="886" t="s">
        <v>19764</v>
      </c>
      <c r="J2506" s="886" t="s">
        <v>25761</v>
      </c>
      <c r="K2506" s="921">
        <v>1</v>
      </c>
      <c r="L2506" s="921">
        <v>12</v>
      </c>
      <c r="M2506" s="802">
        <v>34800</v>
      </c>
      <c r="N2506" s="921">
        <v>1</v>
      </c>
      <c r="O2506" s="922">
        <v>1</v>
      </c>
      <c r="P2506" s="802">
        <v>2900</v>
      </c>
      <c r="Q2506" s="921"/>
      <c r="R2506" s="922"/>
      <c r="S2506" s="1008">
        <v>0</v>
      </c>
    </row>
    <row r="2507" spans="1:19" s="889" customFormat="1" ht="23.25">
      <c r="A2507" s="913" t="s">
        <v>1027</v>
      </c>
      <c r="B2507" s="887" t="s">
        <v>280</v>
      </c>
      <c r="C2507" s="887" t="s">
        <v>115</v>
      </c>
      <c r="D2507" s="887" t="s">
        <v>25762</v>
      </c>
      <c r="E2507" s="342">
        <v>3500</v>
      </c>
      <c r="F2507" s="887" t="s">
        <v>25763</v>
      </c>
      <c r="G2507" s="656" t="s">
        <v>25764</v>
      </c>
      <c r="H2507" s="886" t="s">
        <v>23821</v>
      </c>
      <c r="I2507" s="886" t="s">
        <v>19764</v>
      </c>
      <c r="J2507" s="886" t="s">
        <v>21435</v>
      </c>
      <c r="K2507" s="921">
        <v>1</v>
      </c>
      <c r="L2507" s="921">
        <v>12</v>
      </c>
      <c r="M2507" s="802">
        <v>42000</v>
      </c>
      <c r="N2507" s="921">
        <v>1</v>
      </c>
      <c r="O2507" s="922">
        <v>6</v>
      </c>
      <c r="P2507" s="802">
        <v>21000</v>
      </c>
      <c r="Q2507" s="921" t="s">
        <v>23687</v>
      </c>
      <c r="R2507" s="922">
        <v>12</v>
      </c>
      <c r="S2507" s="1008">
        <v>42000</v>
      </c>
    </row>
    <row r="2508" spans="1:19" s="889" customFormat="1" ht="23.25">
      <c r="A2508" s="913" t="s">
        <v>1027</v>
      </c>
      <c r="B2508" s="887" t="s">
        <v>280</v>
      </c>
      <c r="C2508" s="887" t="s">
        <v>115</v>
      </c>
      <c r="D2508" s="887" t="s">
        <v>23699</v>
      </c>
      <c r="E2508" s="342">
        <v>1700</v>
      </c>
      <c r="F2508" s="887" t="s">
        <v>25765</v>
      </c>
      <c r="G2508" s="656" t="s">
        <v>25766</v>
      </c>
      <c r="H2508" s="886" t="s">
        <v>20251</v>
      </c>
      <c r="I2508" s="886" t="s">
        <v>19773</v>
      </c>
      <c r="J2508" s="886" t="s">
        <v>25767</v>
      </c>
      <c r="K2508" s="921">
        <v>1</v>
      </c>
      <c r="L2508" s="921" t="s">
        <v>23695</v>
      </c>
      <c r="M2508" s="802">
        <v>20400</v>
      </c>
      <c r="N2508" s="921">
        <v>1</v>
      </c>
      <c r="O2508" s="922">
        <v>6</v>
      </c>
      <c r="P2508" s="802">
        <v>10200</v>
      </c>
      <c r="Q2508" s="921" t="s">
        <v>23687</v>
      </c>
      <c r="R2508" s="922">
        <v>12</v>
      </c>
      <c r="S2508" s="1008">
        <v>20400</v>
      </c>
    </row>
    <row r="2509" spans="1:19" s="889" customFormat="1" ht="23.25">
      <c r="A2509" s="913" t="s">
        <v>1027</v>
      </c>
      <c r="B2509" s="887" t="s">
        <v>280</v>
      </c>
      <c r="C2509" s="887" t="s">
        <v>115</v>
      </c>
      <c r="D2509" s="887" t="s">
        <v>23733</v>
      </c>
      <c r="E2509" s="342">
        <v>2100</v>
      </c>
      <c r="F2509" s="887" t="s">
        <v>25768</v>
      </c>
      <c r="G2509" s="656" t="s">
        <v>25769</v>
      </c>
      <c r="H2509" s="886" t="s">
        <v>19729</v>
      </c>
      <c r="I2509" s="886" t="s">
        <v>19773</v>
      </c>
      <c r="J2509" s="886" t="s">
        <v>19729</v>
      </c>
      <c r="K2509" s="921">
        <v>1</v>
      </c>
      <c r="L2509" s="921">
        <v>12</v>
      </c>
      <c r="M2509" s="802">
        <v>25200</v>
      </c>
      <c r="N2509" s="921">
        <v>1</v>
      </c>
      <c r="O2509" s="922">
        <v>6</v>
      </c>
      <c r="P2509" s="802">
        <v>12600</v>
      </c>
      <c r="Q2509" s="921" t="s">
        <v>23687</v>
      </c>
      <c r="R2509" s="922">
        <v>12</v>
      </c>
      <c r="S2509" s="1008">
        <v>25200</v>
      </c>
    </row>
    <row r="2510" spans="1:19" s="889" customFormat="1" ht="46.5">
      <c r="A2510" s="913" t="s">
        <v>1027</v>
      </c>
      <c r="B2510" s="887" t="s">
        <v>280</v>
      </c>
      <c r="C2510" s="887" t="s">
        <v>115</v>
      </c>
      <c r="D2510" s="887" t="s">
        <v>23856</v>
      </c>
      <c r="E2510" s="342">
        <v>3900</v>
      </c>
      <c r="F2510" s="887" t="s">
        <v>25770</v>
      </c>
      <c r="G2510" s="656" t="s">
        <v>25771</v>
      </c>
      <c r="H2510" s="886" t="s">
        <v>25772</v>
      </c>
      <c r="I2510" s="886" t="s">
        <v>23974</v>
      </c>
      <c r="J2510" s="886" t="s">
        <v>25773</v>
      </c>
      <c r="K2510" s="921">
        <v>1</v>
      </c>
      <c r="L2510" s="921">
        <v>12</v>
      </c>
      <c r="M2510" s="802">
        <v>46800</v>
      </c>
      <c r="N2510" s="921">
        <v>1</v>
      </c>
      <c r="O2510" s="922">
        <v>6</v>
      </c>
      <c r="P2510" s="802">
        <v>23400</v>
      </c>
      <c r="Q2510" s="921" t="s">
        <v>23687</v>
      </c>
      <c r="R2510" s="922">
        <v>12</v>
      </c>
      <c r="S2510" s="1008">
        <v>46800</v>
      </c>
    </row>
    <row r="2511" spans="1:19" s="889" customFormat="1" ht="23.25">
      <c r="A2511" s="913" t="s">
        <v>1027</v>
      </c>
      <c r="B2511" s="887" t="s">
        <v>280</v>
      </c>
      <c r="C2511" s="887" t="s">
        <v>115</v>
      </c>
      <c r="D2511" s="887" t="s">
        <v>24198</v>
      </c>
      <c r="E2511" s="342">
        <v>3900</v>
      </c>
      <c r="F2511" s="887" t="s">
        <v>25774</v>
      </c>
      <c r="G2511" s="656" t="s">
        <v>25775</v>
      </c>
      <c r="H2511" s="886" t="s">
        <v>19702</v>
      </c>
      <c r="I2511" s="886" t="s">
        <v>19773</v>
      </c>
      <c r="J2511" s="886" t="s">
        <v>20018</v>
      </c>
      <c r="K2511" s="921">
        <v>1</v>
      </c>
      <c r="L2511" s="921">
        <v>12</v>
      </c>
      <c r="M2511" s="802">
        <v>46800</v>
      </c>
      <c r="N2511" s="921">
        <v>1</v>
      </c>
      <c r="O2511" s="922">
        <v>6</v>
      </c>
      <c r="P2511" s="802">
        <v>23400</v>
      </c>
      <c r="Q2511" s="921" t="s">
        <v>23687</v>
      </c>
      <c r="R2511" s="922">
        <v>12</v>
      </c>
      <c r="S2511" s="1008">
        <v>46800</v>
      </c>
    </row>
    <row r="2512" spans="1:19" s="889" customFormat="1" ht="23.25">
      <c r="A2512" s="913" t="s">
        <v>1027</v>
      </c>
      <c r="B2512" s="887" t="s">
        <v>280</v>
      </c>
      <c r="C2512" s="887" t="s">
        <v>115</v>
      </c>
      <c r="D2512" s="887" t="s">
        <v>23699</v>
      </c>
      <c r="E2512" s="342">
        <v>1700</v>
      </c>
      <c r="F2512" s="887" t="s">
        <v>25776</v>
      </c>
      <c r="G2512" s="656" t="s">
        <v>25777</v>
      </c>
      <c r="H2512" s="886" t="s">
        <v>25778</v>
      </c>
      <c r="I2512" s="886" t="s">
        <v>19773</v>
      </c>
      <c r="J2512" s="886" t="s">
        <v>23838</v>
      </c>
      <c r="K2512" s="921">
        <v>1</v>
      </c>
      <c r="L2512" s="921" t="s">
        <v>23695</v>
      </c>
      <c r="M2512" s="802">
        <v>20400</v>
      </c>
      <c r="N2512" s="921">
        <v>1</v>
      </c>
      <c r="O2512" s="922">
        <v>6</v>
      </c>
      <c r="P2512" s="802">
        <v>10200</v>
      </c>
      <c r="Q2512" s="921" t="s">
        <v>23687</v>
      </c>
      <c r="R2512" s="922">
        <v>12</v>
      </c>
      <c r="S2512" s="1008">
        <v>20400</v>
      </c>
    </row>
    <row r="2513" spans="1:19" s="889" customFormat="1" ht="34.9">
      <c r="A2513" s="913" t="s">
        <v>1027</v>
      </c>
      <c r="B2513" s="887" t="s">
        <v>280</v>
      </c>
      <c r="C2513" s="887" t="s">
        <v>115</v>
      </c>
      <c r="D2513" s="887" t="s">
        <v>23722</v>
      </c>
      <c r="E2513" s="342">
        <v>1900</v>
      </c>
      <c r="F2513" s="887" t="s">
        <v>25779</v>
      </c>
      <c r="G2513" s="656" t="s">
        <v>25780</v>
      </c>
      <c r="H2513" s="886" t="s">
        <v>24423</v>
      </c>
      <c r="I2513" s="886" t="s">
        <v>19764</v>
      </c>
      <c r="J2513" s="886" t="s">
        <v>25781</v>
      </c>
      <c r="K2513" s="921">
        <v>1</v>
      </c>
      <c r="L2513" s="921" t="s">
        <v>23695</v>
      </c>
      <c r="M2513" s="802">
        <v>22800</v>
      </c>
      <c r="N2513" s="921">
        <v>1</v>
      </c>
      <c r="O2513" s="922">
        <v>6</v>
      </c>
      <c r="P2513" s="802">
        <v>11400</v>
      </c>
      <c r="Q2513" s="921" t="s">
        <v>23687</v>
      </c>
      <c r="R2513" s="922">
        <v>12</v>
      </c>
      <c r="S2513" s="1008">
        <v>22800</v>
      </c>
    </row>
    <row r="2514" spans="1:19" s="889" customFormat="1" ht="23.25">
      <c r="A2514" s="913" t="s">
        <v>1027</v>
      </c>
      <c r="B2514" s="887" t="s">
        <v>280</v>
      </c>
      <c r="C2514" s="887" t="s">
        <v>115</v>
      </c>
      <c r="D2514" s="887" t="s">
        <v>24139</v>
      </c>
      <c r="E2514" s="342">
        <v>1500</v>
      </c>
      <c r="F2514" s="887" t="s">
        <v>25782</v>
      </c>
      <c r="G2514" s="656" t="s">
        <v>25783</v>
      </c>
      <c r="H2514" s="886" t="s">
        <v>388</v>
      </c>
      <c r="I2514" s="886" t="s">
        <v>388</v>
      </c>
      <c r="J2514" s="886" t="s">
        <v>19829</v>
      </c>
      <c r="K2514" s="921">
        <v>1</v>
      </c>
      <c r="L2514" s="921" t="s">
        <v>23695</v>
      </c>
      <c r="M2514" s="802">
        <v>18000</v>
      </c>
      <c r="N2514" s="921">
        <v>1</v>
      </c>
      <c r="O2514" s="922">
        <v>6</v>
      </c>
      <c r="P2514" s="802">
        <v>9000</v>
      </c>
      <c r="Q2514" s="921" t="s">
        <v>23687</v>
      </c>
      <c r="R2514" s="922">
        <v>12</v>
      </c>
      <c r="S2514" s="1008">
        <v>18000</v>
      </c>
    </row>
    <row r="2515" spans="1:19" s="889" customFormat="1" ht="23.25">
      <c r="A2515" s="913" t="s">
        <v>1027</v>
      </c>
      <c r="B2515" s="887" t="s">
        <v>280</v>
      </c>
      <c r="C2515" s="887" t="s">
        <v>115</v>
      </c>
      <c r="D2515" s="887" t="s">
        <v>23805</v>
      </c>
      <c r="E2515" s="342">
        <v>1600</v>
      </c>
      <c r="F2515" s="887" t="s">
        <v>25784</v>
      </c>
      <c r="G2515" s="656" t="s">
        <v>25785</v>
      </c>
      <c r="H2515" s="886" t="s">
        <v>388</v>
      </c>
      <c r="I2515" s="886" t="s">
        <v>388</v>
      </c>
      <c r="J2515" s="886" t="s">
        <v>19829</v>
      </c>
      <c r="K2515" s="921">
        <v>1</v>
      </c>
      <c r="L2515" s="921" t="s">
        <v>23695</v>
      </c>
      <c r="M2515" s="802">
        <v>19200</v>
      </c>
      <c r="N2515" s="921">
        <v>1</v>
      </c>
      <c r="O2515" s="922">
        <v>6</v>
      </c>
      <c r="P2515" s="802">
        <v>9600</v>
      </c>
      <c r="Q2515" s="921" t="s">
        <v>23687</v>
      </c>
      <c r="R2515" s="922">
        <v>12</v>
      </c>
      <c r="S2515" s="1008">
        <v>19200</v>
      </c>
    </row>
    <row r="2516" spans="1:19" s="889" customFormat="1" ht="23.25">
      <c r="A2516" s="913" t="s">
        <v>1027</v>
      </c>
      <c r="B2516" s="887" t="s">
        <v>280</v>
      </c>
      <c r="C2516" s="887" t="s">
        <v>115</v>
      </c>
      <c r="D2516" s="887" t="s">
        <v>25786</v>
      </c>
      <c r="E2516" s="342">
        <v>3900</v>
      </c>
      <c r="F2516" s="887" t="s">
        <v>25787</v>
      </c>
      <c r="G2516" s="656" t="s">
        <v>25788</v>
      </c>
      <c r="H2516" s="886" t="s">
        <v>19729</v>
      </c>
      <c r="I2516" s="886" t="s">
        <v>19773</v>
      </c>
      <c r="J2516" s="886" t="s">
        <v>19729</v>
      </c>
      <c r="K2516" s="921">
        <v>1</v>
      </c>
      <c r="L2516" s="921">
        <v>12</v>
      </c>
      <c r="M2516" s="802">
        <v>46800</v>
      </c>
      <c r="N2516" s="921">
        <v>1</v>
      </c>
      <c r="O2516" s="922">
        <v>6</v>
      </c>
      <c r="P2516" s="802">
        <v>23400</v>
      </c>
      <c r="Q2516" s="921" t="s">
        <v>23687</v>
      </c>
      <c r="R2516" s="922">
        <v>12</v>
      </c>
      <c r="S2516" s="1008">
        <v>46800</v>
      </c>
    </row>
    <row r="2517" spans="1:19" s="889" customFormat="1" ht="23.25">
      <c r="A2517" s="913" t="s">
        <v>1027</v>
      </c>
      <c r="B2517" s="887" t="s">
        <v>280</v>
      </c>
      <c r="C2517" s="887" t="s">
        <v>115</v>
      </c>
      <c r="D2517" s="887" t="s">
        <v>25789</v>
      </c>
      <c r="E2517" s="342">
        <v>2500</v>
      </c>
      <c r="F2517" s="887" t="s">
        <v>25790</v>
      </c>
      <c r="G2517" s="656" t="s">
        <v>25791</v>
      </c>
      <c r="H2517" s="886" t="s">
        <v>19729</v>
      </c>
      <c r="I2517" s="886" t="s">
        <v>19773</v>
      </c>
      <c r="J2517" s="886" t="s">
        <v>19729</v>
      </c>
      <c r="K2517" s="921">
        <v>1</v>
      </c>
      <c r="L2517" s="921">
        <v>12</v>
      </c>
      <c r="M2517" s="802">
        <v>30000</v>
      </c>
      <c r="N2517" s="921">
        <v>1</v>
      </c>
      <c r="O2517" s="922">
        <v>6</v>
      </c>
      <c r="P2517" s="802">
        <v>15000</v>
      </c>
      <c r="Q2517" s="921" t="s">
        <v>23687</v>
      </c>
      <c r="R2517" s="922">
        <v>12</v>
      </c>
      <c r="S2517" s="1008">
        <v>30000</v>
      </c>
    </row>
    <row r="2518" spans="1:19" s="889" customFormat="1" ht="23.25">
      <c r="A2518" s="913" t="s">
        <v>1027</v>
      </c>
      <c r="B2518" s="887" t="s">
        <v>280</v>
      </c>
      <c r="C2518" s="887" t="s">
        <v>115</v>
      </c>
      <c r="D2518" s="887" t="s">
        <v>23699</v>
      </c>
      <c r="E2518" s="342">
        <v>1700</v>
      </c>
      <c r="F2518" s="887" t="s">
        <v>25792</v>
      </c>
      <c r="G2518" s="656" t="s">
        <v>25793</v>
      </c>
      <c r="H2518" s="886" t="s">
        <v>19895</v>
      </c>
      <c r="I2518" s="886" t="s">
        <v>19773</v>
      </c>
      <c r="J2518" s="886" t="s">
        <v>19895</v>
      </c>
      <c r="K2518" s="921">
        <v>1</v>
      </c>
      <c r="L2518" s="921" t="s">
        <v>23695</v>
      </c>
      <c r="M2518" s="802">
        <v>20400</v>
      </c>
      <c r="N2518" s="921">
        <v>1</v>
      </c>
      <c r="O2518" s="922">
        <v>6</v>
      </c>
      <c r="P2518" s="802">
        <v>10200</v>
      </c>
      <c r="Q2518" s="921" t="s">
        <v>23687</v>
      </c>
      <c r="R2518" s="922">
        <v>12</v>
      </c>
      <c r="S2518" s="1008">
        <v>20400</v>
      </c>
    </row>
    <row r="2519" spans="1:19" s="889" customFormat="1" ht="23.25">
      <c r="A2519" s="913" t="s">
        <v>1027</v>
      </c>
      <c r="B2519" s="887" t="s">
        <v>280</v>
      </c>
      <c r="C2519" s="887" t="s">
        <v>115</v>
      </c>
      <c r="D2519" s="887" t="s">
        <v>23706</v>
      </c>
      <c r="E2519" s="342">
        <v>2200</v>
      </c>
      <c r="F2519" s="887" t="s">
        <v>25794</v>
      </c>
      <c r="G2519" s="656" t="s">
        <v>25795</v>
      </c>
      <c r="H2519" s="886" t="s">
        <v>19709</v>
      </c>
      <c r="I2519" s="886" t="s">
        <v>19773</v>
      </c>
      <c r="J2519" s="886" t="s">
        <v>19708</v>
      </c>
      <c r="K2519" s="921">
        <v>1</v>
      </c>
      <c r="L2519" s="921">
        <v>12</v>
      </c>
      <c r="M2519" s="802">
        <v>26400</v>
      </c>
      <c r="N2519" s="921">
        <v>1</v>
      </c>
      <c r="O2519" s="922">
        <v>6</v>
      </c>
      <c r="P2519" s="802">
        <v>13200</v>
      </c>
      <c r="Q2519" s="921" t="s">
        <v>23687</v>
      </c>
      <c r="R2519" s="922">
        <v>12</v>
      </c>
      <c r="S2519" s="1008">
        <v>26400</v>
      </c>
    </row>
    <row r="2520" spans="1:19" s="889" customFormat="1" ht="23.25">
      <c r="A2520" s="913" t="s">
        <v>1027</v>
      </c>
      <c r="B2520" s="887" t="s">
        <v>280</v>
      </c>
      <c r="C2520" s="887" t="s">
        <v>115</v>
      </c>
      <c r="D2520" s="887" t="s">
        <v>25796</v>
      </c>
      <c r="E2520" s="342">
        <v>2100</v>
      </c>
      <c r="F2520" s="887" t="s">
        <v>25797</v>
      </c>
      <c r="G2520" s="656" t="s">
        <v>25798</v>
      </c>
      <c r="H2520" s="886" t="s">
        <v>19895</v>
      </c>
      <c r="I2520" s="886" t="s">
        <v>23386</v>
      </c>
      <c r="J2520" s="886" t="s">
        <v>19895</v>
      </c>
      <c r="K2520" s="921">
        <v>1</v>
      </c>
      <c r="L2520" s="921">
        <v>12</v>
      </c>
      <c r="M2520" s="802">
        <v>25200</v>
      </c>
      <c r="N2520" s="921">
        <v>1</v>
      </c>
      <c r="O2520" s="922">
        <v>6</v>
      </c>
      <c r="P2520" s="802">
        <v>12600</v>
      </c>
      <c r="Q2520" s="921" t="s">
        <v>23687</v>
      </c>
      <c r="R2520" s="922">
        <v>12</v>
      </c>
      <c r="S2520" s="1008">
        <v>25200</v>
      </c>
    </row>
    <row r="2521" spans="1:19" s="889" customFormat="1" ht="23.25">
      <c r="A2521" s="913" t="s">
        <v>1027</v>
      </c>
      <c r="B2521" s="887" t="s">
        <v>280</v>
      </c>
      <c r="C2521" s="887" t="s">
        <v>115</v>
      </c>
      <c r="D2521" s="887" t="s">
        <v>23699</v>
      </c>
      <c r="E2521" s="342">
        <v>1700</v>
      </c>
      <c r="F2521" s="887" t="s">
        <v>25799</v>
      </c>
      <c r="G2521" s="656" t="s">
        <v>25800</v>
      </c>
      <c r="H2521" s="886" t="s">
        <v>19880</v>
      </c>
      <c r="I2521" s="886" t="s">
        <v>23402</v>
      </c>
      <c r="J2521" s="886" t="s">
        <v>23794</v>
      </c>
      <c r="K2521" s="921">
        <v>1</v>
      </c>
      <c r="L2521" s="921" t="s">
        <v>23695</v>
      </c>
      <c r="M2521" s="802">
        <v>18303.330000000002</v>
      </c>
      <c r="N2521" s="921">
        <v>1</v>
      </c>
      <c r="O2521" s="922">
        <v>6</v>
      </c>
      <c r="P2521" s="802">
        <v>10200</v>
      </c>
      <c r="Q2521" s="921" t="s">
        <v>23687</v>
      </c>
      <c r="R2521" s="922">
        <v>12</v>
      </c>
      <c r="S2521" s="1008">
        <v>20400</v>
      </c>
    </row>
    <row r="2522" spans="1:19" s="889" customFormat="1" ht="23.25">
      <c r="A2522" s="913" t="s">
        <v>1027</v>
      </c>
      <c r="B2522" s="887" t="s">
        <v>280</v>
      </c>
      <c r="C2522" s="887" t="s">
        <v>115</v>
      </c>
      <c r="D2522" s="887" t="s">
        <v>23722</v>
      </c>
      <c r="E2522" s="342">
        <v>1900</v>
      </c>
      <c r="F2522" s="887" t="s">
        <v>25801</v>
      </c>
      <c r="G2522" s="656" t="s">
        <v>25802</v>
      </c>
      <c r="H2522" s="886" t="s">
        <v>24573</v>
      </c>
      <c r="I2522" s="886" t="s">
        <v>19764</v>
      </c>
      <c r="J2522" s="886" t="s">
        <v>20164</v>
      </c>
      <c r="K2522" s="921">
        <v>1</v>
      </c>
      <c r="L2522" s="921" t="s">
        <v>23695</v>
      </c>
      <c r="M2522" s="802">
        <v>22800</v>
      </c>
      <c r="N2522" s="921">
        <v>1</v>
      </c>
      <c r="O2522" s="922">
        <v>6</v>
      </c>
      <c r="P2522" s="802">
        <v>5896.67</v>
      </c>
      <c r="Q2522" s="921"/>
      <c r="R2522" s="922"/>
      <c r="S2522" s="1008">
        <v>0</v>
      </c>
    </row>
    <row r="2523" spans="1:19" s="889" customFormat="1" ht="23.25">
      <c r="A2523" s="913" t="s">
        <v>1027</v>
      </c>
      <c r="B2523" s="887" t="s">
        <v>280</v>
      </c>
      <c r="C2523" s="887" t="s">
        <v>115</v>
      </c>
      <c r="D2523" s="887" t="s">
        <v>23699</v>
      </c>
      <c r="E2523" s="342">
        <v>1700</v>
      </c>
      <c r="F2523" s="887" t="s">
        <v>25803</v>
      </c>
      <c r="G2523" s="656" t="s">
        <v>25804</v>
      </c>
      <c r="H2523" s="886" t="s">
        <v>25805</v>
      </c>
      <c r="I2523" s="886" t="s">
        <v>19773</v>
      </c>
      <c r="J2523" s="886" t="s">
        <v>25805</v>
      </c>
      <c r="K2523" s="921">
        <v>1</v>
      </c>
      <c r="L2523" s="921" t="s">
        <v>23695</v>
      </c>
      <c r="M2523" s="802">
        <v>20400</v>
      </c>
      <c r="N2523" s="921">
        <v>1</v>
      </c>
      <c r="O2523" s="922">
        <v>6</v>
      </c>
      <c r="P2523" s="802">
        <v>10200</v>
      </c>
      <c r="Q2523" s="921" t="s">
        <v>23687</v>
      </c>
      <c r="R2523" s="922">
        <v>12</v>
      </c>
      <c r="S2523" s="1008">
        <v>20400</v>
      </c>
    </row>
    <row r="2524" spans="1:19" s="889" customFormat="1" ht="23.25">
      <c r="A2524" s="913" t="s">
        <v>1027</v>
      </c>
      <c r="B2524" s="887" t="s">
        <v>280</v>
      </c>
      <c r="C2524" s="887" t="s">
        <v>115</v>
      </c>
      <c r="D2524" s="887" t="s">
        <v>25806</v>
      </c>
      <c r="E2524" s="342">
        <v>5000</v>
      </c>
      <c r="F2524" s="887" t="s">
        <v>25807</v>
      </c>
      <c r="G2524" s="656" t="s">
        <v>25808</v>
      </c>
      <c r="H2524" s="886" t="s">
        <v>19729</v>
      </c>
      <c r="I2524" s="886" t="s">
        <v>19764</v>
      </c>
      <c r="J2524" s="886" t="s">
        <v>19729</v>
      </c>
      <c r="K2524" s="921">
        <v>1</v>
      </c>
      <c r="L2524" s="921">
        <v>8</v>
      </c>
      <c r="M2524" s="802">
        <v>38166.660000000003</v>
      </c>
      <c r="N2524" s="921">
        <v>2</v>
      </c>
      <c r="O2524" s="922">
        <v>6</v>
      </c>
      <c r="P2524" s="802">
        <v>30000</v>
      </c>
      <c r="Q2524" s="921" t="s">
        <v>23687</v>
      </c>
      <c r="R2524" s="922">
        <v>12</v>
      </c>
      <c r="S2524" s="1008">
        <v>20000</v>
      </c>
    </row>
    <row r="2525" spans="1:19" s="889" customFormat="1" ht="23.25">
      <c r="A2525" s="913" t="s">
        <v>1027</v>
      </c>
      <c r="B2525" s="887" t="s">
        <v>280</v>
      </c>
      <c r="C2525" s="887" t="s">
        <v>115</v>
      </c>
      <c r="D2525" s="887" t="s">
        <v>24314</v>
      </c>
      <c r="E2525" s="342">
        <v>2700</v>
      </c>
      <c r="F2525" s="887" t="s">
        <v>25809</v>
      </c>
      <c r="G2525" s="656" t="s">
        <v>25810</v>
      </c>
      <c r="H2525" s="886" t="s">
        <v>20040</v>
      </c>
      <c r="I2525" s="886" t="s">
        <v>19764</v>
      </c>
      <c r="J2525" s="886" t="s">
        <v>25811</v>
      </c>
      <c r="K2525" s="921">
        <v>1</v>
      </c>
      <c r="L2525" s="921" t="s">
        <v>23695</v>
      </c>
      <c r="M2525" s="802">
        <v>20250</v>
      </c>
      <c r="N2525" s="921">
        <v>1</v>
      </c>
      <c r="O2525" s="922">
        <v>6</v>
      </c>
      <c r="P2525" s="802">
        <v>14000</v>
      </c>
      <c r="Q2525" s="921" t="s">
        <v>23687</v>
      </c>
      <c r="R2525" s="922">
        <v>12</v>
      </c>
      <c r="S2525" s="1008">
        <v>32400</v>
      </c>
    </row>
    <row r="2526" spans="1:19" s="889" customFormat="1" ht="23.25">
      <c r="A2526" s="913" t="s">
        <v>1027</v>
      </c>
      <c r="B2526" s="887" t="s">
        <v>280</v>
      </c>
      <c r="C2526" s="887" t="s">
        <v>115</v>
      </c>
      <c r="D2526" s="887" t="s">
        <v>23733</v>
      </c>
      <c r="E2526" s="342">
        <v>2100</v>
      </c>
      <c r="F2526" s="887" t="s">
        <v>25812</v>
      </c>
      <c r="G2526" s="656" t="s">
        <v>25813</v>
      </c>
      <c r="H2526" s="886" t="s">
        <v>19757</v>
      </c>
      <c r="I2526" s="886" t="s">
        <v>19764</v>
      </c>
      <c r="J2526" s="886" t="s">
        <v>19757</v>
      </c>
      <c r="K2526" s="921">
        <v>1</v>
      </c>
      <c r="L2526" s="921">
        <v>12</v>
      </c>
      <c r="M2526" s="802">
        <v>25200</v>
      </c>
      <c r="N2526" s="921">
        <v>1</v>
      </c>
      <c r="O2526" s="922">
        <v>6</v>
      </c>
      <c r="P2526" s="802">
        <v>12600</v>
      </c>
      <c r="Q2526" s="921" t="s">
        <v>23687</v>
      </c>
      <c r="R2526" s="922">
        <v>12</v>
      </c>
      <c r="S2526" s="1008">
        <v>25200</v>
      </c>
    </row>
    <row r="2527" spans="1:19" s="889" customFormat="1" ht="23.25">
      <c r="A2527" s="913" t="s">
        <v>1027</v>
      </c>
      <c r="B2527" s="887" t="s">
        <v>280</v>
      </c>
      <c r="C2527" s="887" t="s">
        <v>115</v>
      </c>
      <c r="D2527" s="887" t="s">
        <v>25814</v>
      </c>
      <c r="E2527" s="342">
        <v>3000</v>
      </c>
      <c r="F2527" s="887" t="s">
        <v>25815</v>
      </c>
      <c r="G2527" s="656" t="s">
        <v>25816</v>
      </c>
      <c r="H2527" s="886" t="s">
        <v>23927</v>
      </c>
      <c r="I2527" s="886" t="s">
        <v>23746</v>
      </c>
      <c r="J2527" s="886" t="s">
        <v>23927</v>
      </c>
      <c r="K2527" s="921">
        <v>1</v>
      </c>
      <c r="L2527" s="921">
        <v>3</v>
      </c>
      <c r="M2527" s="802">
        <v>6200</v>
      </c>
      <c r="N2527" s="921">
        <v>2</v>
      </c>
      <c r="O2527" s="922">
        <v>6</v>
      </c>
      <c r="P2527" s="802">
        <v>18000</v>
      </c>
      <c r="Q2527" s="921" t="s">
        <v>23687</v>
      </c>
      <c r="R2527" s="922">
        <v>12</v>
      </c>
      <c r="S2527" s="1008">
        <v>12000</v>
      </c>
    </row>
    <row r="2528" spans="1:19" s="889" customFormat="1" ht="46.5">
      <c r="A2528" s="913" t="s">
        <v>1027</v>
      </c>
      <c r="B2528" s="887" t="s">
        <v>280</v>
      </c>
      <c r="C2528" s="887" t="s">
        <v>115</v>
      </c>
      <c r="D2528" s="887" t="s">
        <v>24181</v>
      </c>
      <c r="E2528" s="342">
        <v>2900</v>
      </c>
      <c r="F2528" s="887" t="s">
        <v>25817</v>
      </c>
      <c r="G2528" s="656" t="s">
        <v>25818</v>
      </c>
      <c r="H2528" s="886" t="s">
        <v>19729</v>
      </c>
      <c r="I2528" s="886" t="s">
        <v>23732</v>
      </c>
      <c r="J2528" s="886" t="s">
        <v>19729</v>
      </c>
      <c r="K2528" s="921">
        <v>1</v>
      </c>
      <c r="L2528" s="921">
        <v>12</v>
      </c>
      <c r="M2528" s="802">
        <v>34800</v>
      </c>
      <c r="N2528" s="921">
        <v>1</v>
      </c>
      <c r="O2528" s="922">
        <v>6</v>
      </c>
      <c r="P2528" s="802">
        <v>17400</v>
      </c>
      <c r="Q2528" s="921" t="s">
        <v>23687</v>
      </c>
      <c r="R2528" s="922">
        <v>12</v>
      </c>
      <c r="S2528" s="1008">
        <v>34800</v>
      </c>
    </row>
    <row r="2529" spans="1:19" s="889" customFormat="1" ht="23.25">
      <c r="A2529" s="913" t="s">
        <v>1027</v>
      </c>
      <c r="B2529" s="887" t="s">
        <v>280</v>
      </c>
      <c r="C2529" s="887" t="s">
        <v>115</v>
      </c>
      <c r="D2529" s="887" t="s">
        <v>23688</v>
      </c>
      <c r="E2529" s="342">
        <v>1700</v>
      </c>
      <c r="F2529" s="887" t="s">
        <v>25819</v>
      </c>
      <c r="G2529" s="656" t="s">
        <v>25820</v>
      </c>
      <c r="H2529" s="886" t="s">
        <v>25821</v>
      </c>
      <c r="I2529" s="886" t="s">
        <v>19773</v>
      </c>
      <c r="J2529" s="886" t="s">
        <v>25821</v>
      </c>
      <c r="K2529" s="921">
        <v>1</v>
      </c>
      <c r="L2529" s="921">
        <v>7</v>
      </c>
      <c r="M2529" s="802">
        <v>10200</v>
      </c>
      <c r="N2529" s="921"/>
      <c r="O2529" s="922"/>
      <c r="P2529" s="802">
        <v>0</v>
      </c>
      <c r="Q2529" s="921"/>
      <c r="R2529" s="922"/>
      <c r="S2529" s="1008">
        <v>0</v>
      </c>
    </row>
    <row r="2530" spans="1:19" s="889" customFormat="1" ht="23.25">
      <c r="A2530" s="913" t="s">
        <v>1027</v>
      </c>
      <c r="B2530" s="887" t="s">
        <v>280</v>
      </c>
      <c r="C2530" s="887" t="s">
        <v>115</v>
      </c>
      <c r="D2530" s="887" t="s">
        <v>23692</v>
      </c>
      <c r="E2530" s="342">
        <v>1600</v>
      </c>
      <c r="F2530" s="887" t="s">
        <v>25822</v>
      </c>
      <c r="G2530" s="656" t="s">
        <v>25823</v>
      </c>
      <c r="H2530" s="886" t="s">
        <v>25824</v>
      </c>
      <c r="I2530" s="886" t="s">
        <v>23861</v>
      </c>
      <c r="J2530" s="886" t="s">
        <v>25824</v>
      </c>
      <c r="K2530" s="921">
        <v>1</v>
      </c>
      <c r="L2530" s="921" t="s">
        <v>23695</v>
      </c>
      <c r="M2530" s="802">
        <v>19200</v>
      </c>
      <c r="N2530" s="921">
        <v>1</v>
      </c>
      <c r="O2530" s="922">
        <v>6</v>
      </c>
      <c r="P2530" s="802">
        <v>9600</v>
      </c>
      <c r="Q2530" s="921" t="s">
        <v>23687</v>
      </c>
      <c r="R2530" s="922">
        <v>12</v>
      </c>
      <c r="S2530" s="1008">
        <v>19200</v>
      </c>
    </row>
    <row r="2531" spans="1:19" s="889" customFormat="1" ht="23.25">
      <c r="A2531" s="913" t="s">
        <v>1027</v>
      </c>
      <c r="B2531" s="887" t="s">
        <v>280</v>
      </c>
      <c r="C2531" s="887" t="s">
        <v>115</v>
      </c>
      <c r="D2531" s="887" t="s">
        <v>25825</v>
      </c>
      <c r="E2531" s="342">
        <v>6800</v>
      </c>
      <c r="F2531" s="887" t="s">
        <v>25826</v>
      </c>
      <c r="G2531" s="656" t="s">
        <v>25827</v>
      </c>
      <c r="H2531" s="886" t="s">
        <v>19708</v>
      </c>
      <c r="I2531" s="886" t="s">
        <v>23732</v>
      </c>
      <c r="J2531" s="886" t="s">
        <v>19708</v>
      </c>
      <c r="K2531" s="921">
        <v>1</v>
      </c>
      <c r="L2531" s="921">
        <v>12</v>
      </c>
      <c r="M2531" s="802">
        <v>81600</v>
      </c>
      <c r="N2531" s="921">
        <v>1</v>
      </c>
      <c r="O2531" s="922">
        <v>6</v>
      </c>
      <c r="P2531" s="802">
        <v>40800</v>
      </c>
      <c r="Q2531" s="921" t="s">
        <v>23687</v>
      </c>
      <c r="R2531" s="922">
        <v>12</v>
      </c>
      <c r="S2531" s="1008">
        <v>81600</v>
      </c>
    </row>
    <row r="2532" spans="1:19" s="889" customFormat="1" ht="23.25">
      <c r="A2532" s="913" t="s">
        <v>1027</v>
      </c>
      <c r="B2532" s="887" t="s">
        <v>280</v>
      </c>
      <c r="C2532" s="887" t="s">
        <v>115</v>
      </c>
      <c r="D2532" s="887" t="s">
        <v>25828</v>
      </c>
      <c r="E2532" s="342">
        <v>2100</v>
      </c>
      <c r="F2532" s="887" t="s">
        <v>25829</v>
      </c>
      <c r="G2532" s="656" t="s">
        <v>25830</v>
      </c>
      <c r="H2532" s="886" t="s">
        <v>19862</v>
      </c>
      <c r="I2532" s="886" t="s">
        <v>19764</v>
      </c>
      <c r="J2532" s="886" t="s">
        <v>19862</v>
      </c>
      <c r="K2532" s="921">
        <v>1</v>
      </c>
      <c r="L2532" s="921">
        <v>12</v>
      </c>
      <c r="M2532" s="802">
        <v>25200</v>
      </c>
      <c r="N2532" s="921">
        <v>1</v>
      </c>
      <c r="O2532" s="922">
        <v>6</v>
      </c>
      <c r="P2532" s="802">
        <v>12600</v>
      </c>
      <c r="Q2532" s="921" t="s">
        <v>23687</v>
      </c>
      <c r="R2532" s="922">
        <v>12</v>
      </c>
      <c r="S2532" s="1008">
        <v>25200</v>
      </c>
    </row>
    <row r="2533" spans="1:19" s="889" customFormat="1" ht="34.9">
      <c r="A2533" s="913" t="s">
        <v>1027</v>
      </c>
      <c r="B2533" s="887" t="s">
        <v>280</v>
      </c>
      <c r="C2533" s="887" t="s">
        <v>115</v>
      </c>
      <c r="D2533" s="887" t="s">
        <v>25831</v>
      </c>
      <c r="E2533" s="342">
        <v>3500</v>
      </c>
      <c r="F2533" s="887" t="s">
        <v>25832</v>
      </c>
      <c r="G2533" s="656" t="s">
        <v>25833</v>
      </c>
      <c r="H2533" s="886" t="s">
        <v>25834</v>
      </c>
      <c r="I2533" s="886" t="s">
        <v>19773</v>
      </c>
      <c r="J2533" s="886" t="s">
        <v>23372</v>
      </c>
      <c r="K2533" s="921">
        <v>1</v>
      </c>
      <c r="L2533" s="921">
        <v>12</v>
      </c>
      <c r="M2533" s="802">
        <v>42000</v>
      </c>
      <c r="N2533" s="921">
        <v>1</v>
      </c>
      <c r="O2533" s="922">
        <v>6</v>
      </c>
      <c r="P2533" s="802">
        <v>21000</v>
      </c>
      <c r="Q2533" s="921" t="s">
        <v>23687</v>
      </c>
      <c r="R2533" s="922">
        <v>12</v>
      </c>
      <c r="S2533" s="1008">
        <v>42000</v>
      </c>
    </row>
    <row r="2534" spans="1:19" s="889" customFormat="1" ht="23.25">
      <c r="A2534" s="913" t="s">
        <v>1027</v>
      </c>
      <c r="B2534" s="887" t="s">
        <v>280</v>
      </c>
      <c r="C2534" s="887" t="s">
        <v>115</v>
      </c>
      <c r="D2534" s="887" t="s">
        <v>23889</v>
      </c>
      <c r="E2534" s="342">
        <v>1900</v>
      </c>
      <c r="F2534" s="887" t="s">
        <v>25835</v>
      </c>
      <c r="G2534" s="656" t="s">
        <v>25836</v>
      </c>
      <c r="H2534" s="886" t="s">
        <v>24635</v>
      </c>
      <c r="I2534" s="886" t="s">
        <v>19764</v>
      </c>
      <c r="J2534" s="886" t="s">
        <v>24635</v>
      </c>
      <c r="K2534" s="921">
        <v>1</v>
      </c>
      <c r="L2534" s="921" t="s">
        <v>23695</v>
      </c>
      <c r="M2534" s="802">
        <v>22800</v>
      </c>
      <c r="N2534" s="921">
        <v>1</v>
      </c>
      <c r="O2534" s="922">
        <v>6</v>
      </c>
      <c r="P2534" s="802">
        <v>11400</v>
      </c>
      <c r="Q2534" s="921" t="s">
        <v>23687</v>
      </c>
      <c r="R2534" s="922">
        <v>12</v>
      </c>
      <c r="S2534" s="1008">
        <v>22800</v>
      </c>
    </row>
    <row r="2535" spans="1:19" s="889" customFormat="1" ht="34.9">
      <c r="A2535" s="913" t="s">
        <v>1027</v>
      </c>
      <c r="B2535" s="887" t="s">
        <v>280</v>
      </c>
      <c r="C2535" s="887" t="s">
        <v>115</v>
      </c>
      <c r="D2535" s="887" t="s">
        <v>25837</v>
      </c>
      <c r="E2535" s="342">
        <v>2100</v>
      </c>
      <c r="F2535" s="887" t="s">
        <v>25838</v>
      </c>
      <c r="G2535" s="656" t="s">
        <v>25839</v>
      </c>
      <c r="H2535" s="886" t="s">
        <v>19713</v>
      </c>
      <c r="I2535" s="886" t="s">
        <v>23405</v>
      </c>
      <c r="J2535" s="886" t="s">
        <v>19713</v>
      </c>
      <c r="K2535" s="921">
        <v>1</v>
      </c>
      <c r="L2535" s="921">
        <v>12</v>
      </c>
      <c r="M2535" s="802">
        <v>25200</v>
      </c>
      <c r="N2535" s="921">
        <v>1</v>
      </c>
      <c r="O2535" s="922">
        <v>6</v>
      </c>
      <c r="P2535" s="802">
        <v>12600</v>
      </c>
      <c r="Q2535" s="921" t="s">
        <v>23687</v>
      </c>
      <c r="R2535" s="922">
        <v>12</v>
      </c>
      <c r="S2535" s="1008">
        <v>25200</v>
      </c>
    </row>
    <row r="2536" spans="1:19" s="889" customFormat="1" ht="23.25">
      <c r="A2536" s="913" t="s">
        <v>1027</v>
      </c>
      <c r="B2536" s="887" t="s">
        <v>280</v>
      </c>
      <c r="C2536" s="887" t="s">
        <v>115</v>
      </c>
      <c r="D2536" s="887" t="s">
        <v>23699</v>
      </c>
      <c r="E2536" s="342">
        <v>1700</v>
      </c>
      <c r="F2536" s="887" t="s">
        <v>25840</v>
      </c>
      <c r="G2536" s="656" t="s">
        <v>25841</v>
      </c>
      <c r="H2536" s="886" t="s">
        <v>20251</v>
      </c>
      <c r="I2536" s="886" t="s">
        <v>19773</v>
      </c>
      <c r="J2536" s="886" t="s">
        <v>23710</v>
      </c>
      <c r="K2536" s="921">
        <v>1</v>
      </c>
      <c r="L2536" s="921" t="s">
        <v>23695</v>
      </c>
      <c r="M2536" s="802">
        <v>20400</v>
      </c>
      <c r="N2536" s="921">
        <v>1</v>
      </c>
      <c r="O2536" s="922">
        <v>6</v>
      </c>
      <c r="P2536" s="802">
        <v>10200</v>
      </c>
      <c r="Q2536" s="921" t="s">
        <v>23687</v>
      </c>
      <c r="R2536" s="922">
        <v>12</v>
      </c>
      <c r="S2536" s="1008">
        <v>20400</v>
      </c>
    </row>
    <row r="2537" spans="1:19" s="889" customFormat="1" ht="23.25">
      <c r="A2537" s="913" t="s">
        <v>1027</v>
      </c>
      <c r="B2537" s="887" t="s">
        <v>280</v>
      </c>
      <c r="C2537" s="887" t="s">
        <v>115</v>
      </c>
      <c r="D2537" s="887" t="s">
        <v>23688</v>
      </c>
      <c r="E2537" s="342">
        <v>1700</v>
      </c>
      <c r="F2537" s="887" t="s">
        <v>25842</v>
      </c>
      <c r="G2537" s="656" t="s">
        <v>25843</v>
      </c>
      <c r="H2537" s="886" t="s">
        <v>25267</v>
      </c>
      <c r="I2537" s="886" t="s">
        <v>23732</v>
      </c>
      <c r="J2537" s="886" t="s">
        <v>25267</v>
      </c>
      <c r="K2537" s="921">
        <v>1</v>
      </c>
      <c r="L2537" s="921" t="s">
        <v>23695</v>
      </c>
      <c r="M2537" s="802">
        <v>16886.66</v>
      </c>
      <c r="N2537" s="921"/>
      <c r="O2537" s="922"/>
      <c r="P2537" s="802">
        <v>0</v>
      </c>
      <c r="Q2537" s="921"/>
      <c r="R2537" s="922"/>
      <c r="S2537" s="1008">
        <v>0</v>
      </c>
    </row>
    <row r="2538" spans="1:19" s="889" customFormat="1" ht="23.25">
      <c r="A2538" s="913" t="s">
        <v>1027</v>
      </c>
      <c r="B2538" s="887" t="s">
        <v>280</v>
      </c>
      <c r="C2538" s="887" t="s">
        <v>115</v>
      </c>
      <c r="D2538" s="887" t="s">
        <v>23699</v>
      </c>
      <c r="E2538" s="342">
        <v>1700</v>
      </c>
      <c r="F2538" s="887" t="s">
        <v>25844</v>
      </c>
      <c r="G2538" s="656" t="s">
        <v>25845</v>
      </c>
      <c r="H2538" s="886" t="s">
        <v>19862</v>
      </c>
      <c r="I2538" s="886" t="s">
        <v>23405</v>
      </c>
      <c r="J2538" s="886" t="s">
        <v>19862</v>
      </c>
      <c r="K2538" s="921">
        <v>1</v>
      </c>
      <c r="L2538" s="921" t="s">
        <v>23695</v>
      </c>
      <c r="M2538" s="802">
        <v>20400</v>
      </c>
      <c r="N2538" s="921">
        <v>1</v>
      </c>
      <c r="O2538" s="922">
        <v>6</v>
      </c>
      <c r="P2538" s="802">
        <v>10200</v>
      </c>
      <c r="Q2538" s="921" t="s">
        <v>23687</v>
      </c>
      <c r="R2538" s="922">
        <v>12</v>
      </c>
      <c r="S2538" s="1008">
        <v>20400</v>
      </c>
    </row>
    <row r="2539" spans="1:19" s="889" customFormat="1" ht="23.25">
      <c r="A2539" s="913" t="s">
        <v>1027</v>
      </c>
      <c r="B2539" s="887" t="s">
        <v>280</v>
      </c>
      <c r="C2539" s="887" t="s">
        <v>115</v>
      </c>
      <c r="D2539" s="887" t="s">
        <v>25846</v>
      </c>
      <c r="E2539" s="342">
        <v>2500</v>
      </c>
      <c r="F2539" s="887" t="s">
        <v>25847</v>
      </c>
      <c r="G2539" s="656" t="s">
        <v>25848</v>
      </c>
      <c r="H2539" s="886" t="s">
        <v>19729</v>
      </c>
      <c r="I2539" s="886" t="s">
        <v>19773</v>
      </c>
      <c r="J2539" s="886" t="s">
        <v>19729</v>
      </c>
      <c r="K2539" s="921">
        <v>1</v>
      </c>
      <c r="L2539" s="921">
        <v>12</v>
      </c>
      <c r="M2539" s="802">
        <v>30000</v>
      </c>
      <c r="N2539" s="921">
        <v>1</v>
      </c>
      <c r="O2539" s="922">
        <v>1</v>
      </c>
      <c r="P2539" s="802">
        <v>2500</v>
      </c>
      <c r="Q2539" s="921"/>
      <c r="R2539" s="922"/>
      <c r="S2539" s="1008">
        <v>0</v>
      </c>
    </row>
    <row r="2540" spans="1:19" s="889" customFormat="1" ht="34.9">
      <c r="A2540" s="913" t="s">
        <v>1027</v>
      </c>
      <c r="B2540" s="887" t="s">
        <v>280</v>
      </c>
      <c r="C2540" s="887" t="s">
        <v>115</v>
      </c>
      <c r="D2540" s="887" t="s">
        <v>25849</v>
      </c>
      <c r="E2540" s="342">
        <v>2500</v>
      </c>
      <c r="F2540" s="887" t="s">
        <v>25850</v>
      </c>
      <c r="G2540" s="656" t="s">
        <v>25851</v>
      </c>
      <c r="H2540" s="886" t="s">
        <v>24423</v>
      </c>
      <c r="I2540" s="886" t="s">
        <v>19764</v>
      </c>
      <c r="J2540" s="886" t="s">
        <v>20348</v>
      </c>
      <c r="K2540" s="921">
        <v>1</v>
      </c>
      <c r="L2540" s="921">
        <v>12</v>
      </c>
      <c r="M2540" s="802">
        <v>30000</v>
      </c>
      <c r="N2540" s="921">
        <v>1</v>
      </c>
      <c r="O2540" s="922">
        <v>6</v>
      </c>
      <c r="P2540" s="802">
        <v>15000</v>
      </c>
      <c r="Q2540" s="921" t="s">
        <v>23687</v>
      </c>
      <c r="R2540" s="922">
        <v>12</v>
      </c>
      <c r="S2540" s="1008">
        <v>30000</v>
      </c>
    </row>
    <row r="2541" spans="1:19" s="889" customFormat="1" ht="23.25">
      <c r="A2541" s="913" t="s">
        <v>1027</v>
      </c>
      <c r="B2541" s="887" t="s">
        <v>280</v>
      </c>
      <c r="C2541" s="887" t="s">
        <v>115</v>
      </c>
      <c r="D2541" s="887" t="s">
        <v>23688</v>
      </c>
      <c r="E2541" s="342">
        <v>1700</v>
      </c>
      <c r="F2541" s="887" t="s">
        <v>25852</v>
      </c>
      <c r="G2541" s="656" t="s">
        <v>25853</v>
      </c>
      <c r="H2541" s="886" t="s">
        <v>19747</v>
      </c>
      <c r="I2541" s="886" t="s">
        <v>19764</v>
      </c>
      <c r="J2541" s="886" t="s">
        <v>24221</v>
      </c>
      <c r="K2541" s="921">
        <v>1</v>
      </c>
      <c r="L2541" s="921" t="s">
        <v>23695</v>
      </c>
      <c r="M2541" s="802">
        <v>20400</v>
      </c>
      <c r="N2541" s="921">
        <v>1</v>
      </c>
      <c r="O2541" s="922">
        <v>6</v>
      </c>
      <c r="P2541" s="802">
        <v>10200</v>
      </c>
      <c r="Q2541" s="921" t="s">
        <v>23687</v>
      </c>
      <c r="R2541" s="922">
        <v>12</v>
      </c>
      <c r="S2541" s="1008">
        <v>20400</v>
      </c>
    </row>
    <row r="2542" spans="1:19" s="889" customFormat="1" ht="23.25">
      <c r="A2542" s="913" t="s">
        <v>1027</v>
      </c>
      <c r="B2542" s="887" t="s">
        <v>280</v>
      </c>
      <c r="C2542" s="887" t="s">
        <v>115</v>
      </c>
      <c r="D2542" s="887" t="s">
        <v>23699</v>
      </c>
      <c r="E2542" s="342">
        <v>1700</v>
      </c>
      <c r="F2542" s="887" t="s">
        <v>25854</v>
      </c>
      <c r="G2542" s="656" t="s">
        <v>25855</v>
      </c>
      <c r="H2542" s="886" t="s">
        <v>24184</v>
      </c>
      <c r="I2542" s="886" t="s">
        <v>19773</v>
      </c>
      <c r="J2542" s="886" t="s">
        <v>19708</v>
      </c>
      <c r="K2542" s="921">
        <v>1</v>
      </c>
      <c r="L2542" s="921" t="s">
        <v>23695</v>
      </c>
      <c r="M2542" s="802">
        <v>20400</v>
      </c>
      <c r="N2542" s="921">
        <v>1</v>
      </c>
      <c r="O2542" s="922">
        <v>6</v>
      </c>
      <c r="P2542" s="802">
        <v>10200</v>
      </c>
      <c r="Q2542" s="921" t="s">
        <v>23687</v>
      </c>
      <c r="R2542" s="922">
        <v>12</v>
      </c>
      <c r="S2542" s="1008">
        <v>20400</v>
      </c>
    </row>
    <row r="2543" spans="1:19" s="889" customFormat="1" ht="23.25">
      <c r="A2543" s="913" t="s">
        <v>1027</v>
      </c>
      <c r="B2543" s="887" t="s">
        <v>280</v>
      </c>
      <c r="C2543" s="887" t="s">
        <v>115</v>
      </c>
      <c r="D2543" s="887" t="s">
        <v>23699</v>
      </c>
      <c r="E2543" s="342">
        <v>1700</v>
      </c>
      <c r="F2543" s="887" t="s">
        <v>25856</v>
      </c>
      <c r="G2543" s="656" t="s">
        <v>25857</v>
      </c>
      <c r="H2543" s="886" t="s">
        <v>19708</v>
      </c>
      <c r="I2543" s="886" t="s">
        <v>23386</v>
      </c>
      <c r="J2543" s="886" t="s">
        <v>19708</v>
      </c>
      <c r="K2543" s="921">
        <v>1</v>
      </c>
      <c r="L2543" s="921" t="s">
        <v>23695</v>
      </c>
      <c r="M2543" s="802">
        <v>20400</v>
      </c>
      <c r="N2543" s="921">
        <v>1</v>
      </c>
      <c r="O2543" s="922">
        <v>6</v>
      </c>
      <c r="P2543" s="802">
        <v>10200</v>
      </c>
      <c r="Q2543" s="921" t="s">
        <v>23687</v>
      </c>
      <c r="R2543" s="922">
        <v>12</v>
      </c>
      <c r="S2543" s="1008">
        <v>20400</v>
      </c>
    </row>
    <row r="2544" spans="1:19" s="889" customFormat="1" ht="23.25">
      <c r="A2544" s="913" t="s">
        <v>1027</v>
      </c>
      <c r="B2544" s="887" t="s">
        <v>280</v>
      </c>
      <c r="C2544" s="887" t="s">
        <v>115</v>
      </c>
      <c r="D2544" s="887" t="s">
        <v>25858</v>
      </c>
      <c r="E2544" s="342">
        <v>2500</v>
      </c>
      <c r="F2544" s="887" t="s">
        <v>25859</v>
      </c>
      <c r="G2544" s="656" t="s">
        <v>25860</v>
      </c>
      <c r="H2544" s="886" t="s">
        <v>20774</v>
      </c>
      <c r="I2544" s="886" t="s">
        <v>23386</v>
      </c>
      <c r="J2544" s="886" t="s">
        <v>20774</v>
      </c>
      <c r="K2544" s="921">
        <v>1</v>
      </c>
      <c r="L2544" s="921" t="s">
        <v>23695</v>
      </c>
      <c r="M2544" s="802">
        <v>30000</v>
      </c>
      <c r="N2544" s="921">
        <v>1</v>
      </c>
      <c r="O2544" s="922">
        <v>6</v>
      </c>
      <c r="P2544" s="802">
        <v>15000</v>
      </c>
      <c r="Q2544" s="921" t="s">
        <v>23687</v>
      </c>
      <c r="R2544" s="922">
        <v>12</v>
      </c>
      <c r="S2544" s="1008">
        <v>30000</v>
      </c>
    </row>
    <row r="2545" spans="1:19" s="889" customFormat="1" ht="23.25">
      <c r="A2545" s="913" t="s">
        <v>1027</v>
      </c>
      <c r="B2545" s="887" t="s">
        <v>280</v>
      </c>
      <c r="C2545" s="887" t="s">
        <v>115</v>
      </c>
      <c r="D2545" s="887" t="s">
        <v>24139</v>
      </c>
      <c r="E2545" s="342">
        <v>1500</v>
      </c>
      <c r="F2545" s="887" t="s">
        <v>25861</v>
      </c>
      <c r="G2545" s="656" t="s">
        <v>25862</v>
      </c>
      <c r="H2545" s="886" t="s">
        <v>388</v>
      </c>
      <c r="I2545" s="886" t="s">
        <v>388</v>
      </c>
      <c r="J2545" s="886" t="s">
        <v>19829</v>
      </c>
      <c r="K2545" s="921">
        <v>1</v>
      </c>
      <c r="L2545" s="921" t="s">
        <v>23695</v>
      </c>
      <c r="M2545" s="802">
        <v>18000</v>
      </c>
      <c r="N2545" s="921">
        <v>1</v>
      </c>
      <c r="O2545" s="922">
        <v>4</v>
      </c>
      <c r="P2545" s="802">
        <v>5150</v>
      </c>
      <c r="Q2545" s="921"/>
      <c r="R2545" s="922"/>
      <c r="S2545" s="1008">
        <v>0</v>
      </c>
    </row>
    <row r="2546" spans="1:19" s="889" customFormat="1" ht="23.25">
      <c r="A2546" s="913" t="s">
        <v>1027</v>
      </c>
      <c r="B2546" s="887" t="s">
        <v>280</v>
      </c>
      <c r="C2546" s="887" t="s">
        <v>115</v>
      </c>
      <c r="D2546" s="887" t="s">
        <v>25863</v>
      </c>
      <c r="E2546" s="342">
        <v>4400</v>
      </c>
      <c r="F2546" s="887" t="s">
        <v>25864</v>
      </c>
      <c r="G2546" s="656" t="s">
        <v>25865</v>
      </c>
      <c r="H2546" s="886" t="s">
        <v>20169</v>
      </c>
      <c r="I2546" s="886" t="s">
        <v>19764</v>
      </c>
      <c r="J2546" s="886" t="s">
        <v>20169</v>
      </c>
      <c r="K2546" s="921">
        <v>1</v>
      </c>
      <c r="L2546" s="921">
        <v>12</v>
      </c>
      <c r="M2546" s="802">
        <v>52800</v>
      </c>
      <c r="N2546" s="921">
        <v>1</v>
      </c>
      <c r="O2546" s="922">
        <v>6</v>
      </c>
      <c r="P2546" s="802">
        <v>26400</v>
      </c>
      <c r="Q2546" s="921" t="s">
        <v>23687</v>
      </c>
      <c r="R2546" s="922">
        <v>12</v>
      </c>
      <c r="S2546" s="1008">
        <v>52800</v>
      </c>
    </row>
    <row r="2547" spans="1:19" s="889" customFormat="1" ht="23.25">
      <c r="A2547" s="913" t="s">
        <v>1027</v>
      </c>
      <c r="B2547" s="887" t="s">
        <v>280</v>
      </c>
      <c r="C2547" s="887" t="s">
        <v>115</v>
      </c>
      <c r="D2547" s="887" t="s">
        <v>23982</v>
      </c>
      <c r="E2547" s="342">
        <v>2500</v>
      </c>
      <c r="F2547" s="887" t="s">
        <v>25866</v>
      </c>
      <c r="G2547" s="656" t="s">
        <v>25867</v>
      </c>
      <c r="H2547" s="886" t="s">
        <v>19729</v>
      </c>
      <c r="I2547" s="886" t="s">
        <v>23732</v>
      </c>
      <c r="J2547" s="886" t="s">
        <v>19729</v>
      </c>
      <c r="K2547" s="921">
        <v>1</v>
      </c>
      <c r="L2547" s="921">
        <v>3</v>
      </c>
      <c r="M2547" s="802">
        <v>5166.66</v>
      </c>
      <c r="N2547" s="921">
        <v>2</v>
      </c>
      <c r="O2547" s="922">
        <v>6</v>
      </c>
      <c r="P2547" s="802">
        <v>15000</v>
      </c>
      <c r="Q2547" s="921" t="s">
        <v>23687</v>
      </c>
      <c r="R2547" s="922">
        <v>12</v>
      </c>
      <c r="S2547" s="1008">
        <v>10000</v>
      </c>
    </row>
    <row r="2548" spans="1:19" s="889" customFormat="1" ht="23.25">
      <c r="A2548" s="913" t="s">
        <v>1027</v>
      </c>
      <c r="B2548" s="887" t="s">
        <v>280</v>
      </c>
      <c r="C2548" s="887" t="s">
        <v>115</v>
      </c>
      <c r="D2548" s="887" t="s">
        <v>24815</v>
      </c>
      <c r="E2548" s="342">
        <v>1900</v>
      </c>
      <c r="F2548" s="887" t="s">
        <v>25868</v>
      </c>
      <c r="G2548" s="656" t="s">
        <v>25869</v>
      </c>
      <c r="H2548" s="886" t="s">
        <v>19895</v>
      </c>
      <c r="I2548" s="886" t="s">
        <v>19773</v>
      </c>
      <c r="J2548" s="886" t="s">
        <v>19895</v>
      </c>
      <c r="K2548" s="921">
        <v>1</v>
      </c>
      <c r="L2548" s="921" t="s">
        <v>23695</v>
      </c>
      <c r="M2548" s="802">
        <v>22800</v>
      </c>
      <c r="N2548" s="921">
        <v>1</v>
      </c>
      <c r="O2548" s="922">
        <v>6</v>
      </c>
      <c r="P2548" s="802">
        <v>11400</v>
      </c>
      <c r="Q2548" s="921" t="s">
        <v>23687</v>
      </c>
      <c r="R2548" s="922">
        <v>12</v>
      </c>
      <c r="S2548" s="1008">
        <v>22800</v>
      </c>
    </row>
    <row r="2549" spans="1:19" s="889" customFormat="1" ht="34.9">
      <c r="A2549" s="913" t="s">
        <v>1027</v>
      </c>
      <c r="B2549" s="887" t="s">
        <v>280</v>
      </c>
      <c r="C2549" s="887" t="s">
        <v>115</v>
      </c>
      <c r="D2549" s="887" t="s">
        <v>23865</v>
      </c>
      <c r="E2549" s="342">
        <v>1850</v>
      </c>
      <c r="F2549" s="887" t="s">
        <v>25870</v>
      </c>
      <c r="G2549" s="656" t="s">
        <v>25871</v>
      </c>
      <c r="H2549" s="886" t="s">
        <v>25250</v>
      </c>
      <c r="I2549" s="886" t="s">
        <v>19773</v>
      </c>
      <c r="J2549" s="886" t="s">
        <v>25872</v>
      </c>
      <c r="K2549" s="921">
        <v>1</v>
      </c>
      <c r="L2549" s="921" t="s">
        <v>23695</v>
      </c>
      <c r="M2549" s="802">
        <v>22200</v>
      </c>
      <c r="N2549" s="921">
        <v>1</v>
      </c>
      <c r="O2549" s="922">
        <v>6</v>
      </c>
      <c r="P2549" s="802">
        <v>11100</v>
      </c>
      <c r="Q2549" s="921" t="s">
        <v>23687</v>
      </c>
      <c r="R2549" s="922">
        <v>12</v>
      </c>
      <c r="S2549" s="1008">
        <v>22200</v>
      </c>
    </row>
    <row r="2550" spans="1:19" s="889" customFormat="1" ht="23.25">
      <c r="A2550" s="913" t="s">
        <v>1027</v>
      </c>
      <c r="B2550" s="887" t="s">
        <v>280</v>
      </c>
      <c r="C2550" s="887" t="s">
        <v>115</v>
      </c>
      <c r="D2550" s="887" t="s">
        <v>25873</v>
      </c>
      <c r="E2550" s="342">
        <v>3400</v>
      </c>
      <c r="F2550" s="887" t="s">
        <v>25874</v>
      </c>
      <c r="G2550" s="656" t="s">
        <v>25875</v>
      </c>
      <c r="H2550" s="886" t="s">
        <v>19810</v>
      </c>
      <c r="I2550" s="886" t="s">
        <v>19773</v>
      </c>
      <c r="J2550" s="886" t="s">
        <v>25530</v>
      </c>
      <c r="K2550" s="921">
        <v>1</v>
      </c>
      <c r="L2550" s="921">
        <v>12</v>
      </c>
      <c r="M2550" s="802">
        <v>40800</v>
      </c>
      <c r="N2550" s="921">
        <v>1</v>
      </c>
      <c r="O2550" s="922">
        <v>6</v>
      </c>
      <c r="P2550" s="802">
        <v>20400</v>
      </c>
      <c r="Q2550" s="921" t="s">
        <v>23687</v>
      </c>
      <c r="R2550" s="922">
        <v>12</v>
      </c>
      <c r="S2550" s="1008">
        <v>40800</v>
      </c>
    </row>
    <row r="2551" spans="1:19" s="889" customFormat="1" ht="34.9">
      <c r="A2551" s="913" t="s">
        <v>1027</v>
      </c>
      <c r="B2551" s="887" t="s">
        <v>280</v>
      </c>
      <c r="C2551" s="887" t="s">
        <v>115</v>
      </c>
      <c r="D2551" s="887" t="s">
        <v>25876</v>
      </c>
      <c r="E2551" s="342">
        <v>2500</v>
      </c>
      <c r="F2551" s="887" t="s">
        <v>25877</v>
      </c>
      <c r="G2551" s="656" t="s">
        <v>25878</v>
      </c>
      <c r="H2551" s="886" t="s">
        <v>19729</v>
      </c>
      <c r="I2551" s="886" t="s">
        <v>23402</v>
      </c>
      <c r="J2551" s="886" t="s">
        <v>19729</v>
      </c>
      <c r="K2551" s="921">
        <v>1</v>
      </c>
      <c r="L2551" s="921" t="s">
        <v>23695</v>
      </c>
      <c r="M2551" s="802">
        <v>29916.66</v>
      </c>
      <c r="N2551" s="921">
        <v>1</v>
      </c>
      <c r="O2551" s="922">
        <v>6</v>
      </c>
      <c r="P2551" s="802">
        <v>15000</v>
      </c>
      <c r="Q2551" s="921" t="s">
        <v>23687</v>
      </c>
      <c r="R2551" s="922">
        <v>12</v>
      </c>
      <c r="S2551" s="1008">
        <v>30000</v>
      </c>
    </row>
    <row r="2552" spans="1:19" s="889" customFormat="1" ht="23.25">
      <c r="A2552" s="913" t="s">
        <v>1027</v>
      </c>
      <c r="B2552" s="887" t="s">
        <v>280</v>
      </c>
      <c r="C2552" s="887" t="s">
        <v>115</v>
      </c>
      <c r="D2552" s="887" t="s">
        <v>23805</v>
      </c>
      <c r="E2552" s="342">
        <v>1600</v>
      </c>
      <c r="F2552" s="887" t="s">
        <v>25879</v>
      </c>
      <c r="G2552" s="656" t="s">
        <v>25880</v>
      </c>
      <c r="H2552" s="886" t="s">
        <v>20153</v>
      </c>
      <c r="I2552" s="886" t="s">
        <v>23386</v>
      </c>
      <c r="J2552" s="886" t="s">
        <v>20153</v>
      </c>
      <c r="K2552" s="921">
        <v>1</v>
      </c>
      <c r="L2552" s="921" t="s">
        <v>23695</v>
      </c>
      <c r="M2552" s="802">
        <v>19200</v>
      </c>
      <c r="N2552" s="921">
        <v>1</v>
      </c>
      <c r="O2552" s="922">
        <v>6</v>
      </c>
      <c r="P2552" s="802">
        <v>9600</v>
      </c>
      <c r="Q2552" s="921" t="s">
        <v>23687</v>
      </c>
      <c r="R2552" s="922">
        <v>12</v>
      </c>
      <c r="S2552" s="1008">
        <v>19200</v>
      </c>
    </row>
    <row r="2553" spans="1:19" s="889" customFormat="1" ht="23.25">
      <c r="A2553" s="913" t="s">
        <v>1027</v>
      </c>
      <c r="B2553" s="887" t="s">
        <v>280</v>
      </c>
      <c r="C2553" s="887" t="s">
        <v>115</v>
      </c>
      <c r="D2553" s="887" t="s">
        <v>25881</v>
      </c>
      <c r="E2553" s="342">
        <v>3000</v>
      </c>
      <c r="F2553" s="887" t="s">
        <v>25882</v>
      </c>
      <c r="G2553" s="656" t="s">
        <v>25883</v>
      </c>
      <c r="H2553" s="886" t="s">
        <v>19729</v>
      </c>
      <c r="I2553" s="886" t="s">
        <v>19773</v>
      </c>
      <c r="J2553" s="886" t="s">
        <v>19729</v>
      </c>
      <c r="K2553" s="921">
        <v>1</v>
      </c>
      <c r="L2553" s="921">
        <v>12</v>
      </c>
      <c r="M2553" s="802">
        <v>36000</v>
      </c>
      <c r="N2553" s="921">
        <v>1</v>
      </c>
      <c r="O2553" s="922">
        <v>6</v>
      </c>
      <c r="P2553" s="802">
        <v>18000</v>
      </c>
      <c r="Q2553" s="921" t="s">
        <v>23687</v>
      </c>
      <c r="R2553" s="922">
        <v>12</v>
      </c>
      <c r="S2553" s="1008">
        <v>36000</v>
      </c>
    </row>
    <row r="2554" spans="1:19" s="889" customFormat="1" ht="23.25">
      <c r="A2554" s="913" t="s">
        <v>1027</v>
      </c>
      <c r="B2554" s="887" t="s">
        <v>280</v>
      </c>
      <c r="C2554" s="887" t="s">
        <v>115</v>
      </c>
      <c r="D2554" s="887" t="s">
        <v>24139</v>
      </c>
      <c r="E2554" s="342">
        <v>1500</v>
      </c>
      <c r="F2554" s="887" t="s">
        <v>25884</v>
      </c>
      <c r="G2554" s="656" t="s">
        <v>25885</v>
      </c>
      <c r="H2554" s="886" t="s">
        <v>388</v>
      </c>
      <c r="I2554" s="886" t="s">
        <v>388</v>
      </c>
      <c r="J2554" s="886" t="s">
        <v>19829</v>
      </c>
      <c r="K2554" s="921">
        <v>1</v>
      </c>
      <c r="L2554" s="921" t="s">
        <v>23695</v>
      </c>
      <c r="M2554" s="802">
        <v>18000</v>
      </c>
      <c r="N2554" s="921">
        <v>1</v>
      </c>
      <c r="O2554" s="922">
        <v>6</v>
      </c>
      <c r="P2554" s="802">
        <v>9000</v>
      </c>
      <c r="Q2554" s="921" t="s">
        <v>23687</v>
      </c>
      <c r="R2554" s="922">
        <v>12</v>
      </c>
      <c r="S2554" s="1008">
        <v>18000</v>
      </c>
    </row>
    <row r="2555" spans="1:19" s="889" customFormat="1" ht="23.25">
      <c r="A2555" s="913" t="s">
        <v>1027</v>
      </c>
      <c r="B2555" s="887" t="s">
        <v>280</v>
      </c>
      <c r="C2555" s="887" t="s">
        <v>115</v>
      </c>
      <c r="D2555" s="887" t="s">
        <v>24139</v>
      </c>
      <c r="E2555" s="342">
        <v>1500</v>
      </c>
      <c r="F2555" s="887" t="s">
        <v>25886</v>
      </c>
      <c r="G2555" s="656" t="s">
        <v>25887</v>
      </c>
      <c r="H2555" s="886" t="s">
        <v>23764</v>
      </c>
      <c r="I2555" s="886" t="s">
        <v>23861</v>
      </c>
      <c r="J2555" s="886" t="s">
        <v>23764</v>
      </c>
      <c r="K2555" s="921">
        <v>1</v>
      </c>
      <c r="L2555" s="921" t="s">
        <v>23695</v>
      </c>
      <c r="M2555" s="802">
        <v>18000</v>
      </c>
      <c r="N2555" s="921">
        <v>1</v>
      </c>
      <c r="O2555" s="922">
        <v>6</v>
      </c>
      <c r="P2555" s="802">
        <v>9000</v>
      </c>
      <c r="Q2555" s="921" t="s">
        <v>23687</v>
      </c>
      <c r="R2555" s="922">
        <v>12</v>
      </c>
      <c r="S2555" s="1008">
        <v>18000</v>
      </c>
    </row>
    <row r="2556" spans="1:19" s="889" customFormat="1" ht="23.25">
      <c r="A2556" s="913" t="s">
        <v>1027</v>
      </c>
      <c r="B2556" s="887" t="s">
        <v>280</v>
      </c>
      <c r="C2556" s="887" t="s">
        <v>115</v>
      </c>
      <c r="D2556" s="887" t="s">
        <v>25888</v>
      </c>
      <c r="E2556" s="342">
        <v>2500</v>
      </c>
      <c r="F2556" s="887" t="s">
        <v>25889</v>
      </c>
      <c r="G2556" s="656" t="s">
        <v>25890</v>
      </c>
      <c r="H2556" s="886" t="s">
        <v>19729</v>
      </c>
      <c r="I2556" s="886" t="s">
        <v>23732</v>
      </c>
      <c r="J2556" s="886" t="s">
        <v>19729</v>
      </c>
      <c r="K2556" s="921">
        <v>1</v>
      </c>
      <c r="L2556" s="921">
        <v>12</v>
      </c>
      <c r="M2556" s="802">
        <v>27178.853333337232</v>
      </c>
      <c r="N2556" s="921"/>
      <c r="O2556" s="922"/>
      <c r="P2556" s="802">
        <v>0</v>
      </c>
      <c r="Q2556" s="921"/>
      <c r="R2556" s="922"/>
      <c r="S2556" s="1008">
        <v>0</v>
      </c>
    </row>
    <row r="2557" spans="1:19" s="889" customFormat="1" ht="23.25">
      <c r="A2557" s="913" t="s">
        <v>1027</v>
      </c>
      <c r="B2557" s="887" t="s">
        <v>280</v>
      </c>
      <c r="C2557" s="887" t="s">
        <v>115</v>
      </c>
      <c r="D2557" s="887" t="s">
        <v>24093</v>
      </c>
      <c r="E2557" s="342">
        <v>1900</v>
      </c>
      <c r="F2557" s="887" t="s">
        <v>25891</v>
      </c>
      <c r="G2557" s="656" t="s">
        <v>25892</v>
      </c>
      <c r="H2557" s="886" t="s">
        <v>23767</v>
      </c>
      <c r="I2557" s="886" t="s">
        <v>19764</v>
      </c>
      <c r="J2557" s="886" t="s">
        <v>23767</v>
      </c>
      <c r="K2557" s="921">
        <v>1</v>
      </c>
      <c r="L2557" s="921">
        <v>8</v>
      </c>
      <c r="M2557" s="802">
        <v>15200</v>
      </c>
      <c r="N2557" s="921"/>
      <c r="O2557" s="922"/>
      <c r="P2557" s="802">
        <v>0</v>
      </c>
      <c r="Q2557" s="921"/>
      <c r="R2557" s="922"/>
      <c r="S2557" s="1008">
        <v>0</v>
      </c>
    </row>
    <row r="2558" spans="1:19" s="889" customFormat="1" ht="23.25">
      <c r="A2558" s="913" t="s">
        <v>1027</v>
      </c>
      <c r="B2558" s="887" t="s">
        <v>280</v>
      </c>
      <c r="C2558" s="887" t="s">
        <v>115</v>
      </c>
      <c r="D2558" s="887" t="s">
        <v>23715</v>
      </c>
      <c r="E2558" s="342">
        <v>1900</v>
      </c>
      <c r="F2558" s="887" t="s">
        <v>25893</v>
      </c>
      <c r="G2558" s="656" t="s">
        <v>25894</v>
      </c>
      <c r="H2558" s="886" t="s">
        <v>21045</v>
      </c>
      <c r="I2558" s="886" t="s">
        <v>19773</v>
      </c>
      <c r="J2558" s="886" t="s">
        <v>24292</v>
      </c>
      <c r="K2558" s="921">
        <v>1</v>
      </c>
      <c r="L2558" s="921" t="s">
        <v>23695</v>
      </c>
      <c r="M2558" s="802">
        <v>22800</v>
      </c>
      <c r="N2558" s="921">
        <v>1</v>
      </c>
      <c r="O2558" s="922">
        <v>6</v>
      </c>
      <c r="P2558" s="802">
        <v>11400</v>
      </c>
      <c r="Q2558" s="921" t="s">
        <v>23687</v>
      </c>
      <c r="R2558" s="922">
        <v>12</v>
      </c>
      <c r="S2558" s="1008">
        <v>22800</v>
      </c>
    </row>
    <row r="2559" spans="1:19" s="889" customFormat="1" ht="23.25">
      <c r="A2559" s="913" t="s">
        <v>1027</v>
      </c>
      <c r="B2559" s="887" t="s">
        <v>280</v>
      </c>
      <c r="C2559" s="887" t="s">
        <v>115</v>
      </c>
      <c r="D2559" s="887" t="s">
        <v>25747</v>
      </c>
      <c r="E2559" s="342">
        <v>5000</v>
      </c>
      <c r="F2559" s="887" t="s">
        <v>25895</v>
      </c>
      <c r="G2559" s="656" t="s">
        <v>25896</v>
      </c>
      <c r="H2559" s="886" t="s">
        <v>20169</v>
      </c>
      <c r="I2559" s="886" t="s">
        <v>19773</v>
      </c>
      <c r="J2559" s="886" t="s">
        <v>24145</v>
      </c>
      <c r="K2559" s="921">
        <v>1</v>
      </c>
      <c r="L2559" s="921">
        <v>12</v>
      </c>
      <c r="M2559" s="802">
        <v>60000</v>
      </c>
      <c r="N2559" s="921">
        <v>1</v>
      </c>
      <c r="O2559" s="922">
        <v>6</v>
      </c>
      <c r="P2559" s="802">
        <v>30000</v>
      </c>
      <c r="Q2559" s="921" t="s">
        <v>23687</v>
      </c>
      <c r="R2559" s="922">
        <v>12</v>
      </c>
      <c r="S2559" s="1008">
        <v>60000</v>
      </c>
    </row>
    <row r="2560" spans="1:19" s="889" customFormat="1" ht="34.9">
      <c r="A2560" s="913" t="s">
        <v>1027</v>
      </c>
      <c r="B2560" s="887" t="s">
        <v>280</v>
      </c>
      <c r="C2560" s="887" t="s">
        <v>115</v>
      </c>
      <c r="D2560" s="887" t="s">
        <v>24462</v>
      </c>
      <c r="E2560" s="342">
        <v>6000</v>
      </c>
      <c r="F2560" s="887" t="s">
        <v>25897</v>
      </c>
      <c r="G2560" s="656" t="s">
        <v>25898</v>
      </c>
      <c r="H2560" s="886" t="s">
        <v>24573</v>
      </c>
      <c r="I2560" s="886" t="s">
        <v>19773</v>
      </c>
      <c r="J2560" s="886" t="s">
        <v>25899</v>
      </c>
      <c r="K2560" s="921">
        <v>1</v>
      </c>
      <c r="L2560" s="921">
        <v>12</v>
      </c>
      <c r="M2560" s="802">
        <v>72000</v>
      </c>
      <c r="N2560" s="921">
        <v>1</v>
      </c>
      <c r="O2560" s="922">
        <v>6</v>
      </c>
      <c r="P2560" s="802">
        <v>36000</v>
      </c>
      <c r="Q2560" s="921" t="s">
        <v>23687</v>
      </c>
      <c r="R2560" s="922">
        <v>12</v>
      </c>
      <c r="S2560" s="1008">
        <v>72000</v>
      </c>
    </row>
    <row r="2561" spans="1:19" s="889" customFormat="1" ht="23.25">
      <c r="A2561" s="913" t="s">
        <v>1027</v>
      </c>
      <c r="B2561" s="887" t="s">
        <v>280</v>
      </c>
      <c r="C2561" s="887" t="s">
        <v>115</v>
      </c>
      <c r="D2561" s="887" t="s">
        <v>23865</v>
      </c>
      <c r="E2561" s="342">
        <v>1850</v>
      </c>
      <c r="F2561" s="887" t="s">
        <v>25900</v>
      </c>
      <c r="G2561" s="656" t="s">
        <v>25901</v>
      </c>
      <c r="H2561" s="886" t="s">
        <v>19862</v>
      </c>
      <c r="I2561" s="886" t="s">
        <v>23386</v>
      </c>
      <c r="J2561" s="886" t="s">
        <v>20018</v>
      </c>
      <c r="K2561" s="921">
        <v>1</v>
      </c>
      <c r="L2561" s="921" t="s">
        <v>23695</v>
      </c>
      <c r="M2561" s="802">
        <v>22200</v>
      </c>
      <c r="N2561" s="921">
        <v>1</v>
      </c>
      <c r="O2561" s="922">
        <v>6</v>
      </c>
      <c r="P2561" s="802">
        <v>6906.01</v>
      </c>
      <c r="Q2561" s="921" t="s">
        <v>23687</v>
      </c>
      <c r="R2561" s="922">
        <v>12</v>
      </c>
      <c r="S2561" s="1008">
        <v>22200</v>
      </c>
    </row>
    <row r="2562" spans="1:19" s="889" customFormat="1" ht="23.25">
      <c r="A2562" s="913" t="s">
        <v>1027</v>
      </c>
      <c r="B2562" s="887" t="s">
        <v>280</v>
      </c>
      <c r="C2562" s="887" t="s">
        <v>115</v>
      </c>
      <c r="D2562" s="887" t="s">
        <v>23722</v>
      </c>
      <c r="E2562" s="342">
        <v>1900</v>
      </c>
      <c r="F2562" s="887" t="s">
        <v>25902</v>
      </c>
      <c r="G2562" s="656" t="s">
        <v>25903</v>
      </c>
      <c r="H2562" s="886" t="s">
        <v>23770</v>
      </c>
      <c r="I2562" s="886" t="s">
        <v>19773</v>
      </c>
      <c r="J2562" s="886" t="s">
        <v>20169</v>
      </c>
      <c r="K2562" s="921">
        <v>1</v>
      </c>
      <c r="L2562" s="921" t="s">
        <v>23695</v>
      </c>
      <c r="M2562" s="802">
        <v>22800</v>
      </c>
      <c r="N2562" s="921">
        <v>1</v>
      </c>
      <c r="O2562" s="922">
        <v>6</v>
      </c>
      <c r="P2562" s="802">
        <v>11400</v>
      </c>
      <c r="Q2562" s="921" t="s">
        <v>23687</v>
      </c>
      <c r="R2562" s="922">
        <v>12</v>
      </c>
      <c r="S2562" s="1008">
        <v>22800</v>
      </c>
    </row>
    <row r="2563" spans="1:19" s="889" customFormat="1" ht="23.25">
      <c r="A2563" s="913" t="s">
        <v>1027</v>
      </c>
      <c r="B2563" s="887" t="s">
        <v>280</v>
      </c>
      <c r="C2563" s="887" t="s">
        <v>115</v>
      </c>
      <c r="D2563" s="887" t="s">
        <v>25904</v>
      </c>
      <c r="E2563" s="342">
        <v>2900</v>
      </c>
      <c r="F2563" s="887" t="s">
        <v>25905</v>
      </c>
      <c r="G2563" s="656" t="s">
        <v>25906</v>
      </c>
      <c r="H2563" s="886" t="s">
        <v>25907</v>
      </c>
      <c r="I2563" s="886" t="s">
        <v>19773</v>
      </c>
      <c r="J2563" s="886" t="s">
        <v>19895</v>
      </c>
      <c r="K2563" s="921">
        <v>1</v>
      </c>
      <c r="L2563" s="921">
        <v>12</v>
      </c>
      <c r="M2563" s="802">
        <v>34800</v>
      </c>
      <c r="N2563" s="921">
        <v>1</v>
      </c>
      <c r="O2563" s="922">
        <v>6</v>
      </c>
      <c r="P2563" s="802">
        <v>17400</v>
      </c>
      <c r="Q2563" s="921" t="s">
        <v>23687</v>
      </c>
      <c r="R2563" s="922">
        <v>12</v>
      </c>
      <c r="S2563" s="1008">
        <v>34800</v>
      </c>
    </row>
    <row r="2564" spans="1:19" s="889" customFormat="1" ht="23.25">
      <c r="A2564" s="913" t="s">
        <v>1027</v>
      </c>
      <c r="B2564" s="887" t="s">
        <v>280</v>
      </c>
      <c r="C2564" s="887" t="s">
        <v>115</v>
      </c>
      <c r="D2564" s="887" t="s">
        <v>24717</v>
      </c>
      <c r="E2564" s="342">
        <v>1800</v>
      </c>
      <c r="F2564" s="887" t="s">
        <v>25908</v>
      </c>
      <c r="G2564" s="656" t="s">
        <v>25909</v>
      </c>
      <c r="H2564" s="886" t="s">
        <v>19729</v>
      </c>
      <c r="I2564" s="886" t="s">
        <v>23405</v>
      </c>
      <c r="J2564" s="886" t="s">
        <v>19729</v>
      </c>
      <c r="K2564" s="921">
        <v>1</v>
      </c>
      <c r="L2564" s="921" t="s">
        <v>23695</v>
      </c>
      <c r="M2564" s="802">
        <v>21600</v>
      </c>
      <c r="N2564" s="921">
        <v>1</v>
      </c>
      <c r="O2564" s="922">
        <v>6</v>
      </c>
      <c r="P2564" s="802">
        <v>10800</v>
      </c>
      <c r="Q2564" s="921" t="s">
        <v>23687</v>
      </c>
      <c r="R2564" s="922">
        <v>12</v>
      </c>
      <c r="S2564" s="1008">
        <v>21600</v>
      </c>
    </row>
    <row r="2565" spans="1:19" s="889" customFormat="1" ht="34.9">
      <c r="A2565" s="913" t="s">
        <v>1027</v>
      </c>
      <c r="B2565" s="887" t="s">
        <v>280</v>
      </c>
      <c r="C2565" s="887" t="s">
        <v>115</v>
      </c>
      <c r="D2565" s="887" t="s">
        <v>23699</v>
      </c>
      <c r="E2565" s="342">
        <v>1700</v>
      </c>
      <c r="F2565" s="887" t="s">
        <v>25910</v>
      </c>
      <c r="G2565" s="656" t="s">
        <v>25911</v>
      </c>
      <c r="H2565" s="886" t="s">
        <v>25912</v>
      </c>
      <c r="I2565" s="886" t="s">
        <v>19773</v>
      </c>
      <c r="J2565" s="886" t="s">
        <v>23764</v>
      </c>
      <c r="K2565" s="921">
        <v>1</v>
      </c>
      <c r="L2565" s="921" t="s">
        <v>23695</v>
      </c>
      <c r="M2565" s="802">
        <v>20400</v>
      </c>
      <c r="N2565" s="921">
        <v>1</v>
      </c>
      <c r="O2565" s="922">
        <v>6</v>
      </c>
      <c r="P2565" s="802">
        <v>10200</v>
      </c>
      <c r="Q2565" s="921" t="s">
        <v>23687</v>
      </c>
      <c r="R2565" s="922">
        <v>12</v>
      </c>
      <c r="S2565" s="1008">
        <v>20400</v>
      </c>
    </row>
    <row r="2566" spans="1:19" s="889" customFormat="1" ht="23.25">
      <c r="A2566" s="913" t="s">
        <v>1027</v>
      </c>
      <c r="B2566" s="887" t="s">
        <v>280</v>
      </c>
      <c r="C2566" s="887" t="s">
        <v>115</v>
      </c>
      <c r="D2566" s="887" t="s">
        <v>23692</v>
      </c>
      <c r="E2566" s="342">
        <v>1600</v>
      </c>
      <c r="F2566" s="887" t="s">
        <v>25913</v>
      </c>
      <c r="G2566" s="656" t="s">
        <v>25914</v>
      </c>
      <c r="H2566" s="886" t="s">
        <v>19708</v>
      </c>
      <c r="I2566" s="886" t="s">
        <v>23861</v>
      </c>
      <c r="J2566" s="886" t="s">
        <v>19708</v>
      </c>
      <c r="K2566" s="921">
        <v>1</v>
      </c>
      <c r="L2566" s="921" t="s">
        <v>23695</v>
      </c>
      <c r="M2566" s="802">
        <v>19200</v>
      </c>
      <c r="N2566" s="921">
        <v>1</v>
      </c>
      <c r="O2566" s="922">
        <v>6</v>
      </c>
      <c r="P2566" s="802">
        <v>9600</v>
      </c>
      <c r="Q2566" s="921" t="s">
        <v>23687</v>
      </c>
      <c r="R2566" s="922">
        <v>12</v>
      </c>
      <c r="S2566" s="1008">
        <v>19200</v>
      </c>
    </row>
    <row r="2567" spans="1:19" s="889" customFormat="1" ht="23.25">
      <c r="A2567" s="913" t="s">
        <v>1027</v>
      </c>
      <c r="B2567" s="887" t="s">
        <v>280</v>
      </c>
      <c r="C2567" s="887" t="s">
        <v>115</v>
      </c>
      <c r="D2567" s="887" t="s">
        <v>25548</v>
      </c>
      <c r="E2567" s="342">
        <v>2100</v>
      </c>
      <c r="F2567" s="887" t="s">
        <v>25915</v>
      </c>
      <c r="G2567" s="656" t="s">
        <v>25916</v>
      </c>
      <c r="H2567" s="886" t="s">
        <v>23714</v>
      </c>
      <c r="I2567" s="886" t="s">
        <v>23405</v>
      </c>
      <c r="J2567" s="886" t="s">
        <v>23833</v>
      </c>
      <c r="K2567" s="921">
        <v>1</v>
      </c>
      <c r="L2567" s="921">
        <v>12</v>
      </c>
      <c r="M2567" s="802">
        <v>25200</v>
      </c>
      <c r="N2567" s="921">
        <v>1</v>
      </c>
      <c r="O2567" s="922">
        <v>6</v>
      </c>
      <c r="P2567" s="802">
        <v>12600</v>
      </c>
      <c r="Q2567" s="921" t="s">
        <v>23687</v>
      </c>
      <c r="R2567" s="922">
        <v>12</v>
      </c>
      <c r="S2567" s="1008">
        <v>25200</v>
      </c>
    </row>
    <row r="2568" spans="1:19" s="889" customFormat="1" ht="23.25">
      <c r="A2568" s="913" t="s">
        <v>1027</v>
      </c>
      <c r="B2568" s="887" t="s">
        <v>280</v>
      </c>
      <c r="C2568" s="887" t="s">
        <v>115</v>
      </c>
      <c r="D2568" s="887" t="s">
        <v>23818</v>
      </c>
      <c r="E2568" s="342">
        <v>1750</v>
      </c>
      <c r="F2568" s="887" t="s">
        <v>25917</v>
      </c>
      <c r="G2568" s="656" t="s">
        <v>25918</v>
      </c>
      <c r="H2568" s="886" t="s">
        <v>23686</v>
      </c>
      <c r="I2568" s="886" t="s">
        <v>19773</v>
      </c>
      <c r="J2568" s="886" t="s">
        <v>23686</v>
      </c>
      <c r="K2568" s="921">
        <v>1</v>
      </c>
      <c r="L2568" s="921" t="s">
        <v>23695</v>
      </c>
      <c r="M2568" s="802">
        <v>21000</v>
      </c>
      <c r="N2568" s="921">
        <v>1</v>
      </c>
      <c r="O2568" s="922">
        <v>6</v>
      </c>
      <c r="P2568" s="802">
        <v>10366.67</v>
      </c>
      <c r="Q2568" s="921" t="s">
        <v>23687</v>
      </c>
      <c r="R2568" s="922">
        <v>12</v>
      </c>
      <c r="S2568" s="1008">
        <v>21000</v>
      </c>
    </row>
    <row r="2569" spans="1:19" s="889" customFormat="1" ht="23.25">
      <c r="A2569" s="913" t="s">
        <v>1027</v>
      </c>
      <c r="B2569" s="887" t="s">
        <v>280</v>
      </c>
      <c r="C2569" s="887" t="s">
        <v>115</v>
      </c>
      <c r="D2569" s="887" t="s">
        <v>23889</v>
      </c>
      <c r="E2569" s="342">
        <v>1900</v>
      </c>
      <c r="F2569" s="887" t="s">
        <v>25919</v>
      </c>
      <c r="G2569" s="656" t="s">
        <v>25920</v>
      </c>
      <c r="H2569" s="886" t="s">
        <v>19757</v>
      </c>
      <c r="I2569" s="886" t="s">
        <v>19764</v>
      </c>
      <c r="J2569" s="886" t="s">
        <v>19757</v>
      </c>
      <c r="K2569" s="921">
        <v>1</v>
      </c>
      <c r="L2569" s="921" t="s">
        <v>23695</v>
      </c>
      <c r="M2569" s="802">
        <v>22800</v>
      </c>
      <c r="N2569" s="921">
        <v>1</v>
      </c>
      <c r="O2569" s="922">
        <v>6</v>
      </c>
      <c r="P2569" s="802">
        <v>11400</v>
      </c>
      <c r="Q2569" s="921" t="s">
        <v>23687</v>
      </c>
      <c r="R2569" s="922">
        <v>12</v>
      </c>
      <c r="S2569" s="1008">
        <v>22800</v>
      </c>
    </row>
    <row r="2570" spans="1:19" s="889" customFormat="1" ht="23.25">
      <c r="A2570" s="913" t="s">
        <v>1027</v>
      </c>
      <c r="B2570" s="887" t="s">
        <v>280</v>
      </c>
      <c r="C2570" s="887" t="s">
        <v>115</v>
      </c>
      <c r="D2570" s="887" t="s">
        <v>24593</v>
      </c>
      <c r="E2570" s="342">
        <v>1750</v>
      </c>
      <c r="F2570" s="887" t="s">
        <v>25921</v>
      </c>
      <c r="G2570" s="656" t="s">
        <v>25922</v>
      </c>
      <c r="H2570" s="886" t="s">
        <v>24070</v>
      </c>
      <c r="I2570" s="886" t="s">
        <v>19773</v>
      </c>
      <c r="J2570" s="886" t="s">
        <v>24070</v>
      </c>
      <c r="K2570" s="921">
        <v>1</v>
      </c>
      <c r="L2570" s="921" t="s">
        <v>23695</v>
      </c>
      <c r="M2570" s="802">
        <v>21000</v>
      </c>
      <c r="N2570" s="921">
        <v>1</v>
      </c>
      <c r="O2570" s="922">
        <v>6</v>
      </c>
      <c r="P2570" s="802">
        <v>10500</v>
      </c>
      <c r="Q2570" s="921" t="s">
        <v>23687</v>
      </c>
      <c r="R2570" s="922">
        <v>12</v>
      </c>
      <c r="S2570" s="1008">
        <v>21000</v>
      </c>
    </row>
    <row r="2571" spans="1:19" s="889" customFormat="1" ht="23.25">
      <c r="A2571" s="913" t="s">
        <v>1027</v>
      </c>
      <c r="B2571" s="887" t="s">
        <v>280</v>
      </c>
      <c r="C2571" s="887" t="s">
        <v>115</v>
      </c>
      <c r="D2571" s="887" t="s">
        <v>23688</v>
      </c>
      <c r="E2571" s="342">
        <v>1700</v>
      </c>
      <c r="F2571" s="887" t="s">
        <v>25923</v>
      </c>
      <c r="G2571" s="656" t="s">
        <v>25924</v>
      </c>
      <c r="H2571" s="886" t="s">
        <v>24932</v>
      </c>
      <c r="I2571" s="886" t="s">
        <v>19764</v>
      </c>
      <c r="J2571" s="886" t="s">
        <v>25925</v>
      </c>
      <c r="K2571" s="921">
        <v>1</v>
      </c>
      <c r="L2571" s="921" t="s">
        <v>23695</v>
      </c>
      <c r="M2571" s="802">
        <v>20400</v>
      </c>
      <c r="N2571" s="921">
        <v>1</v>
      </c>
      <c r="O2571" s="922">
        <v>6</v>
      </c>
      <c r="P2571" s="802">
        <v>10200</v>
      </c>
      <c r="Q2571" s="921" t="s">
        <v>23687</v>
      </c>
      <c r="R2571" s="922">
        <v>12</v>
      </c>
      <c r="S2571" s="1008">
        <v>20400</v>
      </c>
    </row>
    <row r="2572" spans="1:19" s="889" customFormat="1" ht="23.25">
      <c r="A2572" s="913" t="s">
        <v>1027</v>
      </c>
      <c r="B2572" s="887" t="s">
        <v>280</v>
      </c>
      <c r="C2572" s="887" t="s">
        <v>115</v>
      </c>
      <c r="D2572" s="887" t="s">
        <v>25926</v>
      </c>
      <c r="E2572" s="342">
        <v>3500</v>
      </c>
      <c r="F2572" s="887" t="s">
        <v>25927</v>
      </c>
      <c r="G2572" s="656" t="s">
        <v>25928</v>
      </c>
      <c r="H2572" s="886" t="s">
        <v>20749</v>
      </c>
      <c r="I2572" s="886" t="s">
        <v>23746</v>
      </c>
      <c r="J2572" s="886" t="s">
        <v>20749</v>
      </c>
      <c r="K2572" s="921">
        <v>1</v>
      </c>
      <c r="L2572" s="921">
        <v>8</v>
      </c>
      <c r="M2572" s="802">
        <v>27416.66</v>
      </c>
      <c r="N2572" s="921">
        <v>2</v>
      </c>
      <c r="O2572" s="922">
        <v>6</v>
      </c>
      <c r="P2572" s="802">
        <v>21000</v>
      </c>
      <c r="Q2572" s="921" t="s">
        <v>23687</v>
      </c>
      <c r="R2572" s="922">
        <v>12</v>
      </c>
      <c r="S2572" s="1008">
        <v>14000</v>
      </c>
    </row>
    <row r="2573" spans="1:19" s="889" customFormat="1" ht="23.25">
      <c r="A2573" s="913" t="s">
        <v>1027</v>
      </c>
      <c r="B2573" s="887" t="s">
        <v>280</v>
      </c>
      <c r="C2573" s="887" t="s">
        <v>115</v>
      </c>
      <c r="D2573" s="887" t="s">
        <v>25268</v>
      </c>
      <c r="E2573" s="342">
        <v>3900</v>
      </c>
      <c r="F2573" s="887" t="s">
        <v>25929</v>
      </c>
      <c r="G2573" s="656" t="s">
        <v>25930</v>
      </c>
      <c r="H2573" s="886" t="s">
        <v>19862</v>
      </c>
      <c r="I2573" s="886" t="s">
        <v>19773</v>
      </c>
      <c r="J2573" s="886" t="s">
        <v>20018</v>
      </c>
      <c r="K2573" s="921">
        <v>1</v>
      </c>
      <c r="L2573" s="921">
        <v>12</v>
      </c>
      <c r="M2573" s="802">
        <v>46800</v>
      </c>
      <c r="N2573" s="921">
        <v>1</v>
      </c>
      <c r="O2573" s="922">
        <v>6</v>
      </c>
      <c r="P2573" s="802">
        <v>23400</v>
      </c>
      <c r="Q2573" s="921" t="s">
        <v>23687</v>
      </c>
      <c r="R2573" s="922">
        <v>12</v>
      </c>
      <c r="S2573" s="1008">
        <v>46800</v>
      </c>
    </row>
    <row r="2574" spans="1:19" s="889" customFormat="1" ht="23.25">
      <c r="A2574" s="913" t="s">
        <v>1027</v>
      </c>
      <c r="B2574" s="887" t="s">
        <v>280</v>
      </c>
      <c r="C2574" s="887" t="s">
        <v>115</v>
      </c>
      <c r="D2574" s="887" t="s">
        <v>23688</v>
      </c>
      <c r="E2574" s="342">
        <v>1700</v>
      </c>
      <c r="F2574" s="887" t="s">
        <v>25931</v>
      </c>
      <c r="G2574" s="656" t="s">
        <v>25932</v>
      </c>
      <c r="H2574" s="886" t="s">
        <v>19743</v>
      </c>
      <c r="I2574" s="886" t="s">
        <v>23386</v>
      </c>
      <c r="J2574" s="886" t="s">
        <v>19743</v>
      </c>
      <c r="K2574" s="921">
        <v>1</v>
      </c>
      <c r="L2574" s="921" t="s">
        <v>23695</v>
      </c>
      <c r="M2574" s="802">
        <v>20400</v>
      </c>
      <c r="N2574" s="921">
        <v>1</v>
      </c>
      <c r="O2574" s="922">
        <v>6</v>
      </c>
      <c r="P2574" s="802">
        <v>10200</v>
      </c>
      <c r="Q2574" s="921" t="s">
        <v>23687</v>
      </c>
      <c r="R2574" s="922">
        <v>12</v>
      </c>
      <c r="S2574" s="1008">
        <v>20400</v>
      </c>
    </row>
    <row r="2575" spans="1:19" s="889" customFormat="1" ht="23.25">
      <c r="A2575" s="913" t="s">
        <v>1027</v>
      </c>
      <c r="B2575" s="887" t="s">
        <v>280</v>
      </c>
      <c r="C2575" s="887" t="s">
        <v>115</v>
      </c>
      <c r="D2575" s="887" t="s">
        <v>24587</v>
      </c>
      <c r="E2575" s="342">
        <v>5000</v>
      </c>
      <c r="F2575" s="887" t="s">
        <v>25933</v>
      </c>
      <c r="G2575" s="656" t="s">
        <v>25934</v>
      </c>
      <c r="H2575" s="886" t="s">
        <v>25294</v>
      </c>
      <c r="I2575" s="886" t="s">
        <v>19773</v>
      </c>
      <c r="J2575" s="886" t="s">
        <v>21156</v>
      </c>
      <c r="K2575" s="921">
        <v>1</v>
      </c>
      <c r="L2575" s="921">
        <v>12</v>
      </c>
      <c r="M2575" s="802">
        <v>60000</v>
      </c>
      <c r="N2575" s="921">
        <v>1</v>
      </c>
      <c r="O2575" s="922">
        <v>6</v>
      </c>
      <c r="P2575" s="802">
        <v>30000</v>
      </c>
      <c r="Q2575" s="921" t="s">
        <v>23687</v>
      </c>
      <c r="R2575" s="922">
        <v>12</v>
      </c>
      <c r="S2575" s="1008">
        <v>60000</v>
      </c>
    </row>
    <row r="2576" spans="1:19" s="889" customFormat="1" ht="23.25">
      <c r="A2576" s="913" t="s">
        <v>1027</v>
      </c>
      <c r="B2576" s="887" t="s">
        <v>280</v>
      </c>
      <c r="C2576" s="887" t="s">
        <v>115</v>
      </c>
      <c r="D2576" s="887" t="s">
        <v>23722</v>
      </c>
      <c r="E2576" s="342">
        <v>1900</v>
      </c>
      <c r="F2576" s="887" t="s">
        <v>25935</v>
      </c>
      <c r="G2576" s="656" t="s">
        <v>25936</v>
      </c>
      <c r="H2576" s="886" t="s">
        <v>23939</v>
      </c>
      <c r="I2576" s="886" t="s">
        <v>19773</v>
      </c>
      <c r="J2576" s="886" t="s">
        <v>23829</v>
      </c>
      <c r="K2576" s="921">
        <v>1</v>
      </c>
      <c r="L2576" s="921" t="s">
        <v>23695</v>
      </c>
      <c r="M2576" s="802">
        <v>22800</v>
      </c>
      <c r="N2576" s="921">
        <v>1</v>
      </c>
      <c r="O2576" s="922">
        <v>6</v>
      </c>
      <c r="P2576" s="802">
        <v>11400</v>
      </c>
      <c r="Q2576" s="921" t="s">
        <v>23687</v>
      </c>
      <c r="R2576" s="922">
        <v>12</v>
      </c>
      <c r="S2576" s="1008">
        <v>22800</v>
      </c>
    </row>
    <row r="2577" spans="1:19" s="889" customFormat="1" ht="23.25">
      <c r="A2577" s="913" t="s">
        <v>1027</v>
      </c>
      <c r="B2577" s="887" t="s">
        <v>280</v>
      </c>
      <c r="C2577" s="887" t="s">
        <v>115</v>
      </c>
      <c r="D2577" s="887" t="s">
        <v>23725</v>
      </c>
      <c r="E2577" s="342">
        <v>1700</v>
      </c>
      <c r="F2577" s="887" t="s">
        <v>25937</v>
      </c>
      <c r="G2577" s="656" t="s">
        <v>25938</v>
      </c>
      <c r="H2577" s="886" t="s">
        <v>23904</v>
      </c>
      <c r="I2577" s="886" t="s">
        <v>23732</v>
      </c>
      <c r="J2577" s="886" t="s">
        <v>23904</v>
      </c>
      <c r="K2577" s="921">
        <v>1</v>
      </c>
      <c r="L2577" s="921">
        <v>6</v>
      </c>
      <c r="M2577" s="802">
        <v>453.33</v>
      </c>
      <c r="N2577" s="921"/>
      <c r="O2577" s="922"/>
      <c r="P2577" s="802">
        <v>0</v>
      </c>
      <c r="Q2577" s="921"/>
      <c r="R2577" s="922"/>
      <c r="S2577" s="1008">
        <v>0</v>
      </c>
    </row>
    <row r="2578" spans="1:19" s="889" customFormat="1" ht="23.25">
      <c r="A2578" s="913" t="s">
        <v>1027</v>
      </c>
      <c r="B2578" s="887" t="s">
        <v>280</v>
      </c>
      <c r="C2578" s="887" t="s">
        <v>115</v>
      </c>
      <c r="D2578" s="887" t="s">
        <v>23805</v>
      </c>
      <c r="E2578" s="342">
        <v>1600</v>
      </c>
      <c r="F2578" s="887" t="s">
        <v>25939</v>
      </c>
      <c r="G2578" s="656" t="s">
        <v>25940</v>
      </c>
      <c r="H2578" s="886" t="s">
        <v>388</v>
      </c>
      <c r="I2578" s="886" t="s">
        <v>388</v>
      </c>
      <c r="J2578" s="886" t="s">
        <v>19829</v>
      </c>
      <c r="K2578" s="921">
        <v>1</v>
      </c>
      <c r="L2578" s="921" t="s">
        <v>23695</v>
      </c>
      <c r="M2578" s="802">
        <v>19200</v>
      </c>
      <c r="N2578" s="921">
        <v>1</v>
      </c>
      <c r="O2578" s="922">
        <v>6</v>
      </c>
      <c r="P2578" s="802">
        <v>9600</v>
      </c>
      <c r="Q2578" s="921" t="s">
        <v>23687</v>
      </c>
      <c r="R2578" s="922">
        <v>12</v>
      </c>
      <c r="S2578" s="1008">
        <v>19200</v>
      </c>
    </row>
    <row r="2579" spans="1:19" s="889" customFormat="1" ht="23.25">
      <c r="A2579" s="913" t="s">
        <v>1027</v>
      </c>
      <c r="B2579" s="887" t="s">
        <v>280</v>
      </c>
      <c r="C2579" s="887" t="s">
        <v>115</v>
      </c>
      <c r="D2579" s="887" t="s">
        <v>23957</v>
      </c>
      <c r="E2579" s="342">
        <v>2450</v>
      </c>
      <c r="F2579" s="887" t="s">
        <v>25941</v>
      </c>
      <c r="G2579" s="656" t="s">
        <v>25942</v>
      </c>
      <c r="H2579" s="886" t="s">
        <v>19729</v>
      </c>
      <c r="I2579" s="886" t="s">
        <v>19773</v>
      </c>
      <c r="J2579" s="886" t="s">
        <v>23927</v>
      </c>
      <c r="K2579" s="921">
        <v>1</v>
      </c>
      <c r="L2579" s="921">
        <v>12</v>
      </c>
      <c r="M2579" s="802">
        <v>29400</v>
      </c>
      <c r="N2579" s="921">
        <v>1</v>
      </c>
      <c r="O2579" s="922">
        <v>6</v>
      </c>
      <c r="P2579" s="802">
        <v>14700</v>
      </c>
      <c r="Q2579" s="921" t="s">
        <v>23687</v>
      </c>
      <c r="R2579" s="922">
        <v>12</v>
      </c>
      <c r="S2579" s="1008">
        <v>29400</v>
      </c>
    </row>
    <row r="2580" spans="1:19" s="889" customFormat="1" ht="23.25">
      <c r="A2580" s="913" t="s">
        <v>1027</v>
      </c>
      <c r="B2580" s="887" t="s">
        <v>280</v>
      </c>
      <c r="C2580" s="887" t="s">
        <v>115</v>
      </c>
      <c r="D2580" s="887" t="s">
        <v>24139</v>
      </c>
      <c r="E2580" s="342">
        <v>1500</v>
      </c>
      <c r="F2580" s="887" t="s">
        <v>25943</v>
      </c>
      <c r="G2580" s="656" t="s">
        <v>25944</v>
      </c>
      <c r="H2580" s="886" t="s">
        <v>388</v>
      </c>
      <c r="I2580" s="886" t="s">
        <v>388</v>
      </c>
      <c r="J2580" s="886" t="s">
        <v>19829</v>
      </c>
      <c r="K2580" s="921">
        <v>1</v>
      </c>
      <c r="L2580" s="921" t="s">
        <v>23695</v>
      </c>
      <c r="M2580" s="802">
        <v>18000</v>
      </c>
      <c r="N2580" s="921">
        <v>1</v>
      </c>
      <c r="O2580" s="922">
        <v>6</v>
      </c>
      <c r="P2580" s="802">
        <v>9000</v>
      </c>
      <c r="Q2580" s="921" t="s">
        <v>23687</v>
      </c>
      <c r="R2580" s="922">
        <v>12</v>
      </c>
      <c r="S2580" s="1008">
        <v>18000</v>
      </c>
    </row>
    <row r="2581" spans="1:19" s="889" customFormat="1" ht="23.25">
      <c r="A2581" s="913" t="s">
        <v>1027</v>
      </c>
      <c r="B2581" s="887" t="s">
        <v>280</v>
      </c>
      <c r="C2581" s="887" t="s">
        <v>115</v>
      </c>
      <c r="D2581" s="887" t="s">
        <v>23692</v>
      </c>
      <c r="E2581" s="342">
        <v>1600</v>
      </c>
      <c r="F2581" s="887" t="s">
        <v>25945</v>
      </c>
      <c r="G2581" s="656" t="s">
        <v>25946</v>
      </c>
      <c r="H2581" s="886" t="s">
        <v>19880</v>
      </c>
      <c r="I2581" s="886" t="s">
        <v>23787</v>
      </c>
      <c r="J2581" s="886" t="s">
        <v>23794</v>
      </c>
      <c r="K2581" s="921">
        <v>1</v>
      </c>
      <c r="L2581" s="921" t="s">
        <v>23695</v>
      </c>
      <c r="M2581" s="802">
        <v>19200</v>
      </c>
      <c r="N2581" s="921">
        <v>1</v>
      </c>
      <c r="O2581" s="922">
        <v>6</v>
      </c>
      <c r="P2581" s="802">
        <v>9600</v>
      </c>
      <c r="Q2581" s="921" t="s">
        <v>23687</v>
      </c>
      <c r="R2581" s="922">
        <v>12</v>
      </c>
      <c r="S2581" s="1008">
        <v>19200</v>
      </c>
    </row>
    <row r="2582" spans="1:19" s="889" customFormat="1" ht="34.9">
      <c r="A2582" s="913" t="s">
        <v>1027</v>
      </c>
      <c r="B2582" s="887" t="s">
        <v>280</v>
      </c>
      <c r="C2582" s="887" t="s">
        <v>115</v>
      </c>
      <c r="D2582" s="887" t="s">
        <v>24084</v>
      </c>
      <c r="E2582" s="342">
        <v>1850</v>
      </c>
      <c r="F2582" s="887" t="s">
        <v>25947</v>
      </c>
      <c r="G2582" s="656" t="s">
        <v>25948</v>
      </c>
      <c r="H2582" s="886" t="s">
        <v>20265</v>
      </c>
      <c r="I2582" s="886" t="s">
        <v>23405</v>
      </c>
      <c r="J2582" s="886" t="s">
        <v>24424</v>
      </c>
      <c r="K2582" s="921">
        <v>1</v>
      </c>
      <c r="L2582" s="921" t="s">
        <v>23695</v>
      </c>
      <c r="M2582" s="802">
        <v>22200</v>
      </c>
      <c r="N2582" s="921">
        <v>1</v>
      </c>
      <c r="O2582" s="922">
        <v>6</v>
      </c>
      <c r="P2582" s="802">
        <v>11100</v>
      </c>
      <c r="Q2582" s="921" t="s">
        <v>23687</v>
      </c>
      <c r="R2582" s="922">
        <v>12</v>
      </c>
      <c r="S2582" s="1008">
        <v>22200</v>
      </c>
    </row>
    <row r="2583" spans="1:19" s="889" customFormat="1" ht="34.9">
      <c r="A2583" s="913" t="s">
        <v>1027</v>
      </c>
      <c r="B2583" s="887" t="s">
        <v>280</v>
      </c>
      <c r="C2583" s="887" t="s">
        <v>115</v>
      </c>
      <c r="D2583" s="887" t="s">
        <v>23699</v>
      </c>
      <c r="E2583" s="342">
        <v>1700</v>
      </c>
      <c r="F2583" s="887" t="s">
        <v>25949</v>
      </c>
      <c r="G2583" s="656" t="s">
        <v>25950</v>
      </c>
      <c r="H2583" s="886" t="s">
        <v>25951</v>
      </c>
      <c r="I2583" s="886" t="s">
        <v>19764</v>
      </c>
      <c r="J2583" s="886" t="s">
        <v>25951</v>
      </c>
      <c r="K2583" s="921">
        <v>1</v>
      </c>
      <c r="L2583" s="921" t="s">
        <v>23695</v>
      </c>
      <c r="M2583" s="802">
        <v>20400</v>
      </c>
      <c r="N2583" s="921"/>
      <c r="O2583" s="922"/>
      <c r="P2583" s="802">
        <v>0</v>
      </c>
      <c r="Q2583" s="921"/>
      <c r="R2583" s="922"/>
      <c r="S2583" s="1008">
        <v>0</v>
      </c>
    </row>
    <row r="2584" spans="1:19" s="889" customFormat="1" ht="23.25">
      <c r="A2584" s="913" t="s">
        <v>1027</v>
      </c>
      <c r="B2584" s="887" t="s">
        <v>280</v>
      </c>
      <c r="C2584" s="887" t="s">
        <v>115</v>
      </c>
      <c r="D2584" s="887" t="s">
        <v>25952</v>
      </c>
      <c r="E2584" s="342">
        <v>2100</v>
      </c>
      <c r="F2584" s="887" t="s">
        <v>25953</v>
      </c>
      <c r="G2584" s="656" t="s">
        <v>25954</v>
      </c>
      <c r="H2584" s="886" t="s">
        <v>19729</v>
      </c>
      <c r="I2584" s="886" t="s">
        <v>23732</v>
      </c>
      <c r="J2584" s="886" t="s">
        <v>19729</v>
      </c>
      <c r="K2584" s="921">
        <v>1</v>
      </c>
      <c r="L2584" s="921">
        <v>8</v>
      </c>
      <c r="M2584" s="802">
        <v>16170</v>
      </c>
      <c r="N2584" s="924">
        <v>1</v>
      </c>
      <c r="O2584" s="924">
        <v>3</v>
      </c>
      <c r="P2584" s="1000">
        <v>4900</v>
      </c>
      <c r="Q2584" s="921" t="s">
        <v>23687</v>
      </c>
      <c r="R2584" s="922">
        <v>12</v>
      </c>
      <c r="S2584" s="1008">
        <v>32400</v>
      </c>
    </row>
    <row r="2585" spans="1:19" s="889" customFormat="1" ht="23.25">
      <c r="A2585" s="913" t="s">
        <v>1027</v>
      </c>
      <c r="B2585" s="887" t="s">
        <v>280</v>
      </c>
      <c r="C2585" s="887" t="s">
        <v>115</v>
      </c>
      <c r="D2585" s="887" t="s">
        <v>25952</v>
      </c>
      <c r="E2585" s="342">
        <v>2700</v>
      </c>
      <c r="F2585" s="887" t="s">
        <v>25953</v>
      </c>
      <c r="G2585" s="656" t="s">
        <v>25954</v>
      </c>
      <c r="H2585" s="886" t="s">
        <v>19729</v>
      </c>
      <c r="I2585" s="886" t="s">
        <v>23732</v>
      </c>
      <c r="J2585" s="886" t="s">
        <v>19729</v>
      </c>
      <c r="K2585" s="921"/>
      <c r="L2585" s="921"/>
      <c r="M2585" s="802">
        <v>0</v>
      </c>
      <c r="N2585" s="924">
        <v>1</v>
      </c>
      <c r="O2585" s="924">
        <v>4</v>
      </c>
      <c r="P2585" s="1000">
        <v>9900</v>
      </c>
      <c r="Q2585" s="921" t="s">
        <v>23687</v>
      </c>
      <c r="R2585" s="922"/>
      <c r="S2585" s="1008">
        <v>0</v>
      </c>
    </row>
    <row r="2586" spans="1:19" s="889" customFormat="1" ht="23.25">
      <c r="A2586" s="913" t="s">
        <v>1027</v>
      </c>
      <c r="B2586" s="887" t="s">
        <v>280</v>
      </c>
      <c r="C2586" s="887" t="s">
        <v>115</v>
      </c>
      <c r="D2586" s="887" t="s">
        <v>23722</v>
      </c>
      <c r="E2586" s="342">
        <v>1900</v>
      </c>
      <c r="F2586" s="887" t="s">
        <v>25955</v>
      </c>
      <c r="G2586" s="656" t="s">
        <v>25956</v>
      </c>
      <c r="H2586" s="886" t="s">
        <v>19729</v>
      </c>
      <c r="I2586" s="886" t="s">
        <v>23732</v>
      </c>
      <c r="J2586" s="886" t="s">
        <v>19729</v>
      </c>
      <c r="K2586" s="921">
        <v>1</v>
      </c>
      <c r="L2586" s="921" t="s">
        <v>23695</v>
      </c>
      <c r="M2586" s="802">
        <v>17796.66</v>
      </c>
      <c r="N2586" s="924">
        <v>1</v>
      </c>
      <c r="O2586" s="924">
        <v>6</v>
      </c>
      <c r="P2586" s="1000">
        <v>11400</v>
      </c>
      <c r="Q2586" s="921" t="s">
        <v>23687</v>
      </c>
      <c r="R2586" s="922">
        <v>12</v>
      </c>
      <c r="S2586" s="1008">
        <v>22800</v>
      </c>
    </row>
    <row r="2587" spans="1:19" s="889" customFormat="1" ht="23.25">
      <c r="A2587" s="913" t="s">
        <v>1027</v>
      </c>
      <c r="B2587" s="887" t="s">
        <v>280</v>
      </c>
      <c r="C2587" s="887" t="s">
        <v>115</v>
      </c>
      <c r="D2587" s="887" t="s">
        <v>25957</v>
      </c>
      <c r="E2587" s="342">
        <v>2500</v>
      </c>
      <c r="F2587" s="887" t="s">
        <v>25958</v>
      </c>
      <c r="G2587" s="656" t="s">
        <v>25959</v>
      </c>
      <c r="H2587" s="886" t="s">
        <v>21228</v>
      </c>
      <c r="I2587" s="886" t="s">
        <v>23405</v>
      </c>
      <c r="J2587" s="886" t="s">
        <v>25960</v>
      </c>
      <c r="K2587" s="921">
        <v>1</v>
      </c>
      <c r="L2587" s="921">
        <v>12</v>
      </c>
      <c r="M2587" s="802">
        <v>30000</v>
      </c>
      <c r="N2587" s="921">
        <v>1</v>
      </c>
      <c r="O2587" s="922">
        <v>6</v>
      </c>
      <c r="P2587" s="802">
        <v>15000</v>
      </c>
      <c r="Q2587" s="921" t="s">
        <v>23687</v>
      </c>
      <c r="R2587" s="922">
        <v>12</v>
      </c>
      <c r="S2587" s="1008">
        <v>30000</v>
      </c>
    </row>
    <row r="2588" spans="1:19" s="889" customFormat="1" ht="23.25">
      <c r="A2588" s="913" t="s">
        <v>1027</v>
      </c>
      <c r="B2588" s="887" t="s">
        <v>280</v>
      </c>
      <c r="C2588" s="887" t="s">
        <v>115</v>
      </c>
      <c r="D2588" s="887" t="s">
        <v>23699</v>
      </c>
      <c r="E2588" s="342">
        <v>1700</v>
      </c>
      <c r="F2588" s="887" t="s">
        <v>25961</v>
      </c>
      <c r="G2588" s="656" t="s">
        <v>25962</v>
      </c>
      <c r="H2588" s="886" t="s">
        <v>24904</v>
      </c>
      <c r="I2588" s="886" t="s">
        <v>23405</v>
      </c>
      <c r="J2588" s="886" t="s">
        <v>20695</v>
      </c>
      <c r="K2588" s="921">
        <v>1</v>
      </c>
      <c r="L2588" s="921" t="s">
        <v>23695</v>
      </c>
      <c r="M2588" s="802">
        <v>20400</v>
      </c>
      <c r="N2588" s="921">
        <v>1</v>
      </c>
      <c r="O2588" s="922">
        <v>6</v>
      </c>
      <c r="P2588" s="802">
        <v>10200</v>
      </c>
      <c r="Q2588" s="921" t="s">
        <v>23687</v>
      </c>
      <c r="R2588" s="922">
        <v>12</v>
      </c>
      <c r="S2588" s="1008">
        <v>20400</v>
      </c>
    </row>
    <row r="2589" spans="1:19" s="889" customFormat="1" ht="23.25">
      <c r="A2589" s="913" t="s">
        <v>1027</v>
      </c>
      <c r="B2589" s="887" t="s">
        <v>280</v>
      </c>
      <c r="C2589" s="887" t="s">
        <v>115</v>
      </c>
      <c r="D2589" s="887" t="s">
        <v>23725</v>
      </c>
      <c r="E2589" s="342">
        <v>1700</v>
      </c>
      <c r="F2589" s="887" t="s">
        <v>25963</v>
      </c>
      <c r="G2589" s="656" t="s">
        <v>25964</v>
      </c>
      <c r="H2589" s="886" t="s">
        <v>25965</v>
      </c>
      <c r="I2589" s="886" t="s">
        <v>23402</v>
      </c>
      <c r="J2589" s="886" t="s">
        <v>25965</v>
      </c>
      <c r="K2589" s="921">
        <v>1</v>
      </c>
      <c r="L2589" s="921" t="s">
        <v>23695</v>
      </c>
      <c r="M2589" s="802">
        <v>20400</v>
      </c>
      <c r="N2589" s="921">
        <v>1</v>
      </c>
      <c r="O2589" s="922">
        <v>6</v>
      </c>
      <c r="P2589" s="802">
        <v>10200</v>
      </c>
      <c r="Q2589" s="921" t="s">
        <v>23687</v>
      </c>
      <c r="R2589" s="922">
        <v>12</v>
      </c>
      <c r="S2589" s="1008">
        <v>20400</v>
      </c>
    </row>
    <row r="2590" spans="1:19" s="889" customFormat="1" ht="23.25">
      <c r="A2590" s="913" t="s">
        <v>1027</v>
      </c>
      <c r="B2590" s="887" t="s">
        <v>280</v>
      </c>
      <c r="C2590" s="887" t="s">
        <v>115</v>
      </c>
      <c r="D2590" s="887" t="s">
        <v>23818</v>
      </c>
      <c r="E2590" s="342">
        <v>1750</v>
      </c>
      <c r="F2590" s="887" t="s">
        <v>25966</v>
      </c>
      <c r="G2590" s="656" t="s">
        <v>25967</v>
      </c>
      <c r="H2590" s="886" t="s">
        <v>23920</v>
      </c>
      <c r="I2590" s="886" t="s">
        <v>19773</v>
      </c>
      <c r="J2590" s="886" t="s">
        <v>23921</v>
      </c>
      <c r="K2590" s="921">
        <v>1</v>
      </c>
      <c r="L2590" s="921" t="s">
        <v>23695</v>
      </c>
      <c r="M2590" s="802">
        <v>21000</v>
      </c>
      <c r="N2590" s="921">
        <v>1</v>
      </c>
      <c r="O2590" s="922">
        <v>6</v>
      </c>
      <c r="P2590" s="802">
        <v>10500</v>
      </c>
      <c r="Q2590" s="921" t="s">
        <v>23687</v>
      </c>
      <c r="R2590" s="922">
        <v>12</v>
      </c>
      <c r="S2590" s="1008">
        <v>21000</v>
      </c>
    </row>
    <row r="2591" spans="1:19" s="889" customFormat="1" ht="23.25">
      <c r="A2591" s="913" t="s">
        <v>1027</v>
      </c>
      <c r="B2591" s="887" t="s">
        <v>280</v>
      </c>
      <c r="C2591" s="887" t="s">
        <v>115</v>
      </c>
      <c r="D2591" s="887" t="s">
        <v>23847</v>
      </c>
      <c r="E2591" s="342">
        <v>3400</v>
      </c>
      <c r="F2591" s="887" t="s">
        <v>25968</v>
      </c>
      <c r="G2591" s="656" t="s">
        <v>25969</v>
      </c>
      <c r="H2591" s="886" t="s">
        <v>20169</v>
      </c>
      <c r="I2591" s="886" t="s">
        <v>19773</v>
      </c>
      <c r="J2591" s="886" t="s">
        <v>20169</v>
      </c>
      <c r="K2591" s="921">
        <v>1</v>
      </c>
      <c r="L2591" s="921">
        <v>12</v>
      </c>
      <c r="M2591" s="802">
        <v>40800</v>
      </c>
      <c r="N2591" s="921">
        <v>1</v>
      </c>
      <c r="O2591" s="922">
        <v>6</v>
      </c>
      <c r="P2591" s="802">
        <v>20400</v>
      </c>
      <c r="Q2591" s="921" t="s">
        <v>23687</v>
      </c>
      <c r="R2591" s="922">
        <v>12</v>
      </c>
      <c r="S2591" s="1008">
        <v>40800</v>
      </c>
    </row>
    <row r="2592" spans="1:19" s="889" customFormat="1" ht="23.25">
      <c r="A2592" s="913" t="s">
        <v>1027</v>
      </c>
      <c r="B2592" s="887" t="s">
        <v>280</v>
      </c>
      <c r="C2592" s="887" t="s">
        <v>115</v>
      </c>
      <c r="D2592" s="887" t="s">
        <v>23725</v>
      </c>
      <c r="E2592" s="342">
        <v>1700</v>
      </c>
      <c r="F2592" s="887" t="s">
        <v>25970</v>
      </c>
      <c r="G2592" s="656" t="s">
        <v>25971</v>
      </c>
      <c r="H2592" s="886" t="s">
        <v>21228</v>
      </c>
      <c r="I2592" s="886" t="s">
        <v>23787</v>
      </c>
      <c r="J2592" s="886" t="s">
        <v>21228</v>
      </c>
      <c r="K2592" s="921">
        <v>1</v>
      </c>
      <c r="L2592" s="921" t="s">
        <v>23695</v>
      </c>
      <c r="M2592" s="802">
        <v>20400</v>
      </c>
      <c r="N2592" s="921">
        <v>1</v>
      </c>
      <c r="O2592" s="922">
        <v>3</v>
      </c>
      <c r="P2592" s="802">
        <v>3966.66</v>
      </c>
      <c r="Q2592" s="921"/>
      <c r="R2592" s="922"/>
      <c r="S2592" s="1008">
        <v>0</v>
      </c>
    </row>
    <row r="2593" spans="1:19" s="889" customFormat="1" ht="23.25">
      <c r="A2593" s="913" t="s">
        <v>1027</v>
      </c>
      <c r="B2593" s="887" t="s">
        <v>280</v>
      </c>
      <c r="C2593" s="887" t="s">
        <v>115</v>
      </c>
      <c r="D2593" s="887" t="s">
        <v>23805</v>
      </c>
      <c r="E2593" s="342">
        <v>1600</v>
      </c>
      <c r="F2593" s="887" t="s">
        <v>25972</v>
      </c>
      <c r="G2593" s="656" t="s">
        <v>25973</v>
      </c>
      <c r="H2593" s="886" t="s">
        <v>19862</v>
      </c>
      <c r="I2593" s="886" t="s">
        <v>23386</v>
      </c>
      <c r="J2593" s="886" t="s">
        <v>19862</v>
      </c>
      <c r="K2593" s="921">
        <v>1</v>
      </c>
      <c r="L2593" s="921" t="s">
        <v>23695</v>
      </c>
      <c r="M2593" s="802">
        <v>19200</v>
      </c>
      <c r="N2593" s="921">
        <v>1</v>
      </c>
      <c r="O2593" s="922">
        <v>6</v>
      </c>
      <c r="P2593" s="802">
        <v>9600</v>
      </c>
      <c r="Q2593" s="921" t="s">
        <v>23687</v>
      </c>
      <c r="R2593" s="922">
        <v>12</v>
      </c>
      <c r="S2593" s="1008">
        <v>19200</v>
      </c>
    </row>
    <row r="2594" spans="1:19" s="889" customFormat="1" ht="34.9">
      <c r="A2594" s="913" t="s">
        <v>1027</v>
      </c>
      <c r="B2594" s="887" t="s">
        <v>280</v>
      </c>
      <c r="C2594" s="887" t="s">
        <v>115</v>
      </c>
      <c r="D2594" s="887" t="s">
        <v>23703</v>
      </c>
      <c r="E2594" s="342">
        <v>1850</v>
      </c>
      <c r="F2594" s="887" t="s">
        <v>25974</v>
      </c>
      <c r="G2594" s="656" t="s">
        <v>25975</v>
      </c>
      <c r="H2594" s="886" t="s">
        <v>20265</v>
      </c>
      <c r="I2594" s="886" t="s">
        <v>23405</v>
      </c>
      <c r="J2594" s="886" t="s">
        <v>24424</v>
      </c>
      <c r="K2594" s="921">
        <v>1</v>
      </c>
      <c r="L2594" s="921" t="s">
        <v>23695</v>
      </c>
      <c r="M2594" s="802">
        <v>22200</v>
      </c>
      <c r="N2594" s="921">
        <v>1</v>
      </c>
      <c r="O2594" s="922">
        <v>6</v>
      </c>
      <c r="P2594" s="802">
        <v>11100</v>
      </c>
      <c r="Q2594" s="921" t="s">
        <v>23687</v>
      </c>
      <c r="R2594" s="922">
        <v>12</v>
      </c>
      <c r="S2594" s="1008">
        <v>22200</v>
      </c>
    </row>
    <row r="2595" spans="1:19" s="889" customFormat="1" ht="23.25">
      <c r="A2595" s="913" t="s">
        <v>1027</v>
      </c>
      <c r="B2595" s="887" t="s">
        <v>280</v>
      </c>
      <c r="C2595" s="887" t="s">
        <v>115</v>
      </c>
      <c r="D2595" s="887" t="s">
        <v>24564</v>
      </c>
      <c r="E2595" s="342">
        <v>3400</v>
      </c>
      <c r="F2595" s="887" t="s">
        <v>25976</v>
      </c>
      <c r="G2595" s="656" t="s">
        <v>25977</v>
      </c>
      <c r="H2595" s="886" t="s">
        <v>20169</v>
      </c>
      <c r="I2595" s="886" t="s">
        <v>19773</v>
      </c>
      <c r="J2595" s="886" t="s">
        <v>20169</v>
      </c>
      <c r="K2595" s="921">
        <v>1</v>
      </c>
      <c r="L2595" s="921">
        <v>12</v>
      </c>
      <c r="M2595" s="802">
        <v>40800</v>
      </c>
      <c r="N2595" s="921">
        <v>1</v>
      </c>
      <c r="O2595" s="922">
        <v>6</v>
      </c>
      <c r="P2595" s="802">
        <v>20400</v>
      </c>
      <c r="Q2595" s="921" t="s">
        <v>23687</v>
      </c>
      <c r="R2595" s="922">
        <v>12</v>
      </c>
      <c r="S2595" s="1008">
        <v>40800</v>
      </c>
    </row>
    <row r="2596" spans="1:19" s="889" customFormat="1" ht="23.25">
      <c r="A2596" s="913" t="s">
        <v>1027</v>
      </c>
      <c r="B2596" s="887" t="s">
        <v>280</v>
      </c>
      <c r="C2596" s="887" t="s">
        <v>115</v>
      </c>
      <c r="D2596" s="887" t="s">
        <v>24279</v>
      </c>
      <c r="E2596" s="342">
        <v>3900</v>
      </c>
      <c r="F2596" s="887" t="s">
        <v>25978</v>
      </c>
      <c r="G2596" s="656" t="s">
        <v>25979</v>
      </c>
      <c r="H2596" s="886" t="s">
        <v>23770</v>
      </c>
      <c r="I2596" s="886" t="s">
        <v>19764</v>
      </c>
      <c r="J2596" s="886" t="s">
        <v>23686</v>
      </c>
      <c r="K2596" s="921">
        <v>1</v>
      </c>
      <c r="L2596" s="921">
        <v>12</v>
      </c>
      <c r="M2596" s="802">
        <v>46800</v>
      </c>
      <c r="N2596" s="921">
        <v>1</v>
      </c>
      <c r="O2596" s="922">
        <v>6</v>
      </c>
      <c r="P2596" s="802">
        <v>23400</v>
      </c>
      <c r="Q2596" s="921" t="s">
        <v>23687</v>
      </c>
      <c r="R2596" s="922">
        <v>12</v>
      </c>
      <c r="S2596" s="1008">
        <v>46800</v>
      </c>
    </row>
    <row r="2597" spans="1:19" s="889" customFormat="1" ht="23.25">
      <c r="A2597" s="913" t="s">
        <v>1027</v>
      </c>
      <c r="B2597" s="887" t="s">
        <v>280</v>
      </c>
      <c r="C2597" s="887" t="s">
        <v>115</v>
      </c>
      <c r="D2597" s="887" t="s">
        <v>24462</v>
      </c>
      <c r="E2597" s="342">
        <v>6000</v>
      </c>
      <c r="F2597" s="887" t="s">
        <v>25980</v>
      </c>
      <c r="G2597" s="656" t="s">
        <v>25981</v>
      </c>
      <c r="H2597" s="886" t="s">
        <v>21000</v>
      </c>
      <c r="I2597" s="886" t="s">
        <v>19773</v>
      </c>
      <c r="J2597" s="886" t="s">
        <v>24435</v>
      </c>
      <c r="K2597" s="921">
        <v>1</v>
      </c>
      <c r="L2597" s="921">
        <v>12</v>
      </c>
      <c r="M2597" s="802">
        <v>72000</v>
      </c>
      <c r="N2597" s="921">
        <v>1</v>
      </c>
      <c r="O2597" s="922">
        <v>6</v>
      </c>
      <c r="P2597" s="802">
        <v>36000</v>
      </c>
      <c r="Q2597" s="921" t="s">
        <v>23687</v>
      </c>
      <c r="R2597" s="922">
        <v>12</v>
      </c>
      <c r="S2597" s="1008">
        <v>72000</v>
      </c>
    </row>
    <row r="2598" spans="1:19" s="889" customFormat="1" ht="23.25">
      <c r="A2598" s="913" t="s">
        <v>1027</v>
      </c>
      <c r="B2598" s="887" t="s">
        <v>280</v>
      </c>
      <c r="C2598" s="887" t="s">
        <v>115</v>
      </c>
      <c r="D2598" s="887" t="s">
        <v>25539</v>
      </c>
      <c r="E2598" s="342">
        <v>1850</v>
      </c>
      <c r="F2598" s="887" t="s">
        <v>25982</v>
      </c>
      <c r="G2598" s="656" t="s">
        <v>25983</v>
      </c>
      <c r="H2598" s="886" t="s">
        <v>19895</v>
      </c>
      <c r="I2598" s="886" t="s">
        <v>23405</v>
      </c>
      <c r="J2598" s="886" t="s">
        <v>19895</v>
      </c>
      <c r="K2598" s="921">
        <v>1</v>
      </c>
      <c r="L2598" s="921" t="s">
        <v>23695</v>
      </c>
      <c r="M2598" s="802">
        <v>22200</v>
      </c>
      <c r="N2598" s="921">
        <v>1</v>
      </c>
      <c r="O2598" s="922">
        <v>6</v>
      </c>
      <c r="P2598" s="802">
        <v>11100</v>
      </c>
      <c r="Q2598" s="921" t="s">
        <v>23687</v>
      </c>
      <c r="R2598" s="922">
        <v>12</v>
      </c>
      <c r="S2598" s="1008">
        <v>22200</v>
      </c>
    </row>
    <row r="2599" spans="1:19" s="889" customFormat="1" ht="34.9">
      <c r="A2599" s="913" t="s">
        <v>1027</v>
      </c>
      <c r="B2599" s="887" t="s">
        <v>280</v>
      </c>
      <c r="C2599" s="887" t="s">
        <v>115</v>
      </c>
      <c r="D2599" s="887" t="s">
        <v>25984</v>
      </c>
      <c r="E2599" s="342">
        <v>3500</v>
      </c>
      <c r="F2599" s="887" t="s">
        <v>25985</v>
      </c>
      <c r="G2599" s="656" t="s">
        <v>25986</v>
      </c>
      <c r="H2599" s="886" t="s">
        <v>19747</v>
      </c>
      <c r="I2599" s="886" t="s">
        <v>19773</v>
      </c>
      <c r="J2599" s="886" t="s">
        <v>25987</v>
      </c>
      <c r="K2599" s="921">
        <v>1</v>
      </c>
      <c r="L2599" s="921">
        <v>12</v>
      </c>
      <c r="M2599" s="802">
        <v>42000</v>
      </c>
      <c r="N2599" s="921">
        <v>1</v>
      </c>
      <c r="O2599" s="922">
        <v>6</v>
      </c>
      <c r="P2599" s="802">
        <v>21000</v>
      </c>
      <c r="Q2599" s="921" t="s">
        <v>23687</v>
      </c>
      <c r="R2599" s="922">
        <v>12</v>
      </c>
      <c r="S2599" s="1008">
        <v>42000</v>
      </c>
    </row>
    <row r="2600" spans="1:19" s="889" customFormat="1" ht="23.25">
      <c r="A2600" s="913" t="s">
        <v>1027</v>
      </c>
      <c r="B2600" s="887" t="s">
        <v>280</v>
      </c>
      <c r="C2600" s="887" t="s">
        <v>115</v>
      </c>
      <c r="D2600" s="887" t="s">
        <v>23818</v>
      </c>
      <c r="E2600" s="342">
        <v>1750</v>
      </c>
      <c r="F2600" s="887" t="s">
        <v>25988</v>
      </c>
      <c r="G2600" s="656" t="s">
        <v>25989</v>
      </c>
      <c r="H2600" s="886" t="s">
        <v>23714</v>
      </c>
      <c r="I2600" s="886" t="s">
        <v>19764</v>
      </c>
      <c r="J2600" s="886" t="s">
        <v>23714</v>
      </c>
      <c r="K2600" s="921">
        <v>1</v>
      </c>
      <c r="L2600" s="921" t="s">
        <v>23695</v>
      </c>
      <c r="M2600" s="802">
        <v>21000</v>
      </c>
      <c r="N2600" s="921">
        <v>1</v>
      </c>
      <c r="O2600" s="922">
        <v>6</v>
      </c>
      <c r="P2600" s="802">
        <v>10500</v>
      </c>
      <c r="Q2600" s="921" t="s">
        <v>23687</v>
      </c>
      <c r="R2600" s="922">
        <v>12</v>
      </c>
      <c r="S2600" s="1008">
        <v>21000</v>
      </c>
    </row>
    <row r="2601" spans="1:19" s="889" customFormat="1" ht="23.25">
      <c r="A2601" s="913" t="s">
        <v>1027</v>
      </c>
      <c r="B2601" s="887" t="s">
        <v>280</v>
      </c>
      <c r="C2601" s="887" t="s">
        <v>115</v>
      </c>
      <c r="D2601" s="887" t="s">
        <v>23818</v>
      </c>
      <c r="E2601" s="342">
        <v>1750</v>
      </c>
      <c r="F2601" s="887" t="s">
        <v>25990</v>
      </c>
      <c r="G2601" s="656" t="s">
        <v>25991</v>
      </c>
      <c r="H2601" s="886" t="s">
        <v>19729</v>
      </c>
      <c r="I2601" s="886" t="s">
        <v>19773</v>
      </c>
      <c r="J2601" s="886" t="s">
        <v>19729</v>
      </c>
      <c r="K2601" s="921">
        <v>1</v>
      </c>
      <c r="L2601" s="921" t="s">
        <v>23695</v>
      </c>
      <c r="M2601" s="802">
        <v>21000</v>
      </c>
      <c r="N2601" s="921">
        <v>1</v>
      </c>
      <c r="O2601" s="922">
        <v>6</v>
      </c>
      <c r="P2601" s="802">
        <v>10500</v>
      </c>
      <c r="Q2601" s="921" t="s">
        <v>23687</v>
      </c>
      <c r="R2601" s="922">
        <v>12</v>
      </c>
      <c r="S2601" s="1008">
        <v>21000</v>
      </c>
    </row>
    <row r="2602" spans="1:19" s="889" customFormat="1" ht="23.25">
      <c r="A2602" s="913" t="s">
        <v>1027</v>
      </c>
      <c r="B2602" s="887" t="s">
        <v>280</v>
      </c>
      <c r="C2602" s="887" t="s">
        <v>115</v>
      </c>
      <c r="D2602" s="887" t="s">
        <v>23818</v>
      </c>
      <c r="E2602" s="342">
        <v>1750</v>
      </c>
      <c r="F2602" s="887" t="s">
        <v>25992</v>
      </c>
      <c r="G2602" s="656" t="s">
        <v>25993</v>
      </c>
      <c r="H2602" s="886" t="s">
        <v>19862</v>
      </c>
      <c r="I2602" s="886" t="s">
        <v>23732</v>
      </c>
      <c r="J2602" s="886" t="s">
        <v>20018</v>
      </c>
      <c r="K2602" s="921">
        <v>1</v>
      </c>
      <c r="L2602" s="921" t="s">
        <v>23695</v>
      </c>
      <c r="M2602" s="802">
        <v>21000</v>
      </c>
      <c r="N2602" s="921">
        <v>1</v>
      </c>
      <c r="O2602" s="922">
        <v>6</v>
      </c>
      <c r="P2602" s="802">
        <v>10500</v>
      </c>
      <c r="Q2602" s="921" t="s">
        <v>23687</v>
      </c>
      <c r="R2602" s="922">
        <v>12</v>
      </c>
      <c r="S2602" s="1008">
        <v>21000</v>
      </c>
    </row>
    <row r="2603" spans="1:19" s="889" customFormat="1" ht="23.25">
      <c r="A2603" s="913" t="s">
        <v>1027</v>
      </c>
      <c r="B2603" s="887" t="s">
        <v>280</v>
      </c>
      <c r="C2603" s="887" t="s">
        <v>115</v>
      </c>
      <c r="D2603" s="887" t="s">
        <v>23818</v>
      </c>
      <c r="E2603" s="342">
        <v>1750</v>
      </c>
      <c r="F2603" s="887" t="s">
        <v>25994</v>
      </c>
      <c r="G2603" s="656" t="s">
        <v>25995</v>
      </c>
      <c r="H2603" s="886" t="s">
        <v>19729</v>
      </c>
      <c r="I2603" s="886" t="s">
        <v>19773</v>
      </c>
      <c r="J2603" s="886" t="s">
        <v>19729</v>
      </c>
      <c r="K2603" s="921">
        <v>1</v>
      </c>
      <c r="L2603" s="921" t="s">
        <v>23695</v>
      </c>
      <c r="M2603" s="802">
        <v>21000</v>
      </c>
      <c r="N2603" s="921">
        <v>1</v>
      </c>
      <c r="O2603" s="922">
        <v>6</v>
      </c>
      <c r="P2603" s="802">
        <v>10500</v>
      </c>
      <c r="Q2603" s="921" t="s">
        <v>23687</v>
      </c>
      <c r="R2603" s="922">
        <v>12</v>
      </c>
      <c r="S2603" s="1008">
        <v>21000</v>
      </c>
    </row>
    <row r="2604" spans="1:19" s="889" customFormat="1" ht="24" customHeight="1">
      <c r="A2604" s="913" t="s">
        <v>1027</v>
      </c>
      <c r="B2604" s="887" t="s">
        <v>280</v>
      </c>
      <c r="C2604" s="887" t="s">
        <v>115</v>
      </c>
      <c r="D2604" s="887" t="s">
        <v>25996</v>
      </c>
      <c r="E2604" s="342">
        <v>1800</v>
      </c>
      <c r="F2604" s="887" t="s">
        <v>25997</v>
      </c>
      <c r="G2604" s="656" t="s">
        <v>25998</v>
      </c>
      <c r="H2604" s="886" t="s">
        <v>19862</v>
      </c>
      <c r="I2604" s="886" t="s">
        <v>19773</v>
      </c>
      <c r="J2604" s="886" t="s">
        <v>20018</v>
      </c>
      <c r="K2604" s="921">
        <v>1</v>
      </c>
      <c r="L2604" s="921" t="s">
        <v>23695</v>
      </c>
      <c r="M2604" s="802">
        <v>21600</v>
      </c>
      <c r="N2604" s="921">
        <v>1</v>
      </c>
      <c r="O2604" s="922">
        <v>6</v>
      </c>
      <c r="P2604" s="802">
        <v>10800</v>
      </c>
      <c r="Q2604" s="921" t="s">
        <v>23687</v>
      </c>
      <c r="R2604" s="922">
        <v>12</v>
      </c>
      <c r="S2604" s="1008">
        <v>21600</v>
      </c>
    </row>
    <row r="2605" spans="1:19" s="889" customFormat="1" ht="24" customHeight="1">
      <c r="A2605" s="913" t="s">
        <v>1027</v>
      </c>
      <c r="B2605" s="887" t="s">
        <v>280</v>
      </c>
      <c r="C2605" s="887" t="s">
        <v>115</v>
      </c>
      <c r="D2605" s="887" t="s">
        <v>23725</v>
      </c>
      <c r="E2605" s="342">
        <v>1700</v>
      </c>
      <c r="F2605" s="887" t="s">
        <v>25999</v>
      </c>
      <c r="G2605" s="656" t="s">
        <v>26000</v>
      </c>
      <c r="H2605" s="886" t="s">
        <v>24493</v>
      </c>
      <c r="I2605" s="886" t="s">
        <v>19764</v>
      </c>
      <c r="J2605" s="886" t="s">
        <v>26001</v>
      </c>
      <c r="K2605" s="921">
        <v>1</v>
      </c>
      <c r="L2605" s="921" t="s">
        <v>23695</v>
      </c>
      <c r="M2605" s="802">
        <v>20400</v>
      </c>
      <c r="N2605" s="921">
        <v>1</v>
      </c>
      <c r="O2605" s="922">
        <v>6</v>
      </c>
      <c r="P2605" s="802">
        <v>10200</v>
      </c>
      <c r="Q2605" s="921" t="s">
        <v>23687</v>
      </c>
      <c r="R2605" s="922">
        <v>12</v>
      </c>
      <c r="S2605" s="1008">
        <v>20400</v>
      </c>
    </row>
    <row r="2606" spans="1:19" s="889" customFormat="1" ht="24" customHeight="1">
      <c r="A2606" s="913" t="s">
        <v>1027</v>
      </c>
      <c r="B2606" s="887" t="s">
        <v>280</v>
      </c>
      <c r="C2606" s="887" t="s">
        <v>115</v>
      </c>
      <c r="D2606" s="887" t="s">
        <v>26002</v>
      </c>
      <c r="E2606" s="342">
        <v>1900</v>
      </c>
      <c r="F2606" s="887" t="s">
        <v>26003</v>
      </c>
      <c r="G2606" s="656" t="s">
        <v>26004</v>
      </c>
      <c r="H2606" s="886" t="s">
        <v>26005</v>
      </c>
      <c r="I2606" s="886" t="s">
        <v>23402</v>
      </c>
      <c r="J2606" s="886" t="s">
        <v>26006</v>
      </c>
      <c r="K2606" s="921">
        <v>1</v>
      </c>
      <c r="L2606" s="921" t="s">
        <v>23695</v>
      </c>
      <c r="M2606" s="802">
        <v>22800</v>
      </c>
      <c r="N2606" s="921">
        <v>1</v>
      </c>
      <c r="O2606" s="922">
        <v>6</v>
      </c>
      <c r="P2606" s="802">
        <v>11400</v>
      </c>
      <c r="Q2606" s="921" t="s">
        <v>23687</v>
      </c>
      <c r="R2606" s="922">
        <v>12</v>
      </c>
      <c r="S2606" s="1008">
        <v>22800</v>
      </c>
    </row>
    <row r="2607" spans="1:19" s="889" customFormat="1" ht="23.25">
      <c r="A2607" s="913" t="s">
        <v>1027</v>
      </c>
      <c r="B2607" s="887" t="s">
        <v>280</v>
      </c>
      <c r="C2607" s="887" t="s">
        <v>115</v>
      </c>
      <c r="D2607" s="887" t="s">
        <v>24564</v>
      </c>
      <c r="E2607" s="342">
        <v>3400</v>
      </c>
      <c r="F2607" s="887" t="s">
        <v>26007</v>
      </c>
      <c r="G2607" s="656" t="s">
        <v>26008</v>
      </c>
      <c r="H2607" s="886" t="s">
        <v>19729</v>
      </c>
      <c r="I2607" s="886" t="s">
        <v>19764</v>
      </c>
      <c r="J2607" s="886" t="s">
        <v>19729</v>
      </c>
      <c r="K2607" s="921">
        <v>1</v>
      </c>
      <c r="L2607" s="921">
        <v>12</v>
      </c>
      <c r="M2607" s="802">
        <v>40800</v>
      </c>
      <c r="N2607" s="921">
        <v>1</v>
      </c>
      <c r="O2607" s="922">
        <v>6</v>
      </c>
      <c r="P2607" s="802">
        <v>20400</v>
      </c>
      <c r="Q2607" s="921" t="s">
        <v>23687</v>
      </c>
      <c r="R2607" s="922">
        <v>12</v>
      </c>
      <c r="S2607" s="1008">
        <v>40800</v>
      </c>
    </row>
    <row r="2608" spans="1:19" s="889" customFormat="1" ht="23.25">
      <c r="A2608" s="913" t="s">
        <v>1027</v>
      </c>
      <c r="B2608" s="887" t="s">
        <v>280</v>
      </c>
      <c r="C2608" s="887" t="s">
        <v>115</v>
      </c>
      <c r="D2608" s="887" t="s">
        <v>23880</v>
      </c>
      <c r="E2608" s="342">
        <v>1600</v>
      </c>
      <c r="F2608" s="887" t="s">
        <v>26009</v>
      </c>
      <c r="G2608" s="656" t="s">
        <v>26010</v>
      </c>
      <c r="H2608" s="886" t="s">
        <v>19895</v>
      </c>
      <c r="I2608" s="886" t="s">
        <v>19773</v>
      </c>
      <c r="J2608" s="886" t="s">
        <v>19895</v>
      </c>
      <c r="K2608" s="921">
        <v>1</v>
      </c>
      <c r="L2608" s="921" t="s">
        <v>23695</v>
      </c>
      <c r="M2608" s="802">
        <v>19200</v>
      </c>
      <c r="N2608" s="921">
        <v>1</v>
      </c>
      <c r="O2608" s="922">
        <v>6</v>
      </c>
      <c r="P2608" s="802">
        <v>9600</v>
      </c>
      <c r="Q2608" s="921" t="s">
        <v>23687</v>
      </c>
      <c r="R2608" s="922">
        <v>12</v>
      </c>
      <c r="S2608" s="1008">
        <v>19200</v>
      </c>
    </row>
    <row r="2609" spans="1:19" s="889" customFormat="1" ht="34.9">
      <c r="A2609" s="913" t="s">
        <v>1027</v>
      </c>
      <c r="B2609" s="887" t="s">
        <v>280</v>
      </c>
      <c r="C2609" s="887" t="s">
        <v>115</v>
      </c>
      <c r="D2609" s="887" t="s">
        <v>24001</v>
      </c>
      <c r="E2609" s="342">
        <v>1800</v>
      </c>
      <c r="F2609" s="887" t="s">
        <v>26011</v>
      </c>
      <c r="G2609" s="656" t="s">
        <v>26012</v>
      </c>
      <c r="H2609" s="886" t="s">
        <v>21058</v>
      </c>
      <c r="I2609" s="886" t="s">
        <v>19764</v>
      </c>
      <c r="J2609" s="886" t="s">
        <v>21058</v>
      </c>
      <c r="K2609" s="921">
        <v>1</v>
      </c>
      <c r="L2609" s="921">
        <v>1</v>
      </c>
      <c r="M2609" s="802">
        <v>900</v>
      </c>
      <c r="N2609" s="921"/>
      <c r="O2609" s="922"/>
      <c r="P2609" s="802">
        <v>0</v>
      </c>
      <c r="Q2609" s="921"/>
      <c r="R2609" s="922"/>
      <c r="S2609" s="1008">
        <v>0</v>
      </c>
    </row>
    <row r="2610" spans="1:19" s="889" customFormat="1" ht="23.25">
      <c r="A2610" s="913" t="s">
        <v>1027</v>
      </c>
      <c r="B2610" s="887" t="s">
        <v>280</v>
      </c>
      <c r="C2610" s="887" t="s">
        <v>115</v>
      </c>
      <c r="D2610" s="887" t="s">
        <v>23733</v>
      </c>
      <c r="E2610" s="342">
        <v>2100</v>
      </c>
      <c r="F2610" s="887" t="s">
        <v>26013</v>
      </c>
      <c r="G2610" s="656" t="s">
        <v>26014</v>
      </c>
      <c r="H2610" s="886" t="s">
        <v>25542</v>
      </c>
      <c r="I2610" s="886" t="s">
        <v>23386</v>
      </c>
      <c r="J2610" s="886" t="s">
        <v>19708</v>
      </c>
      <c r="K2610" s="921">
        <v>1</v>
      </c>
      <c r="L2610" s="921">
        <v>12</v>
      </c>
      <c r="M2610" s="802">
        <v>25200</v>
      </c>
      <c r="N2610" s="921">
        <v>1</v>
      </c>
      <c r="O2610" s="922">
        <v>6</v>
      </c>
      <c r="P2610" s="802">
        <v>12600</v>
      </c>
      <c r="Q2610" s="921" t="s">
        <v>23687</v>
      </c>
      <c r="R2610" s="922">
        <v>12</v>
      </c>
      <c r="S2610" s="1008">
        <v>25200</v>
      </c>
    </row>
    <row r="2611" spans="1:19" s="889" customFormat="1" ht="23.25">
      <c r="A2611" s="913" t="s">
        <v>1027</v>
      </c>
      <c r="B2611" s="887" t="s">
        <v>280</v>
      </c>
      <c r="C2611" s="887" t="s">
        <v>115</v>
      </c>
      <c r="D2611" s="887" t="s">
        <v>23815</v>
      </c>
      <c r="E2611" s="342">
        <v>3400</v>
      </c>
      <c r="F2611" s="887" t="s">
        <v>26015</v>
      </c>
      <c r="G2611" s="656" t="s">
        <v>26016</v>
      </c>
      <c r="H2611" s="886" t="s">
        <v>19729</v>
      </c>
      <c r="I2611" s="886" t="s">
        <v>19773</v>
      </c>
      <c r="J2611" s="886" t="s">
        <v>19729</v>
      </c>
      <c r="K2611" s="921">
        <v>1</v>
      </c>
      <c r="L2611" s="921">
        <v>12</v>
      </c>
      <c r="M2611" s="802">
        <v>40800</v>
      </c>
      <c r="N2611" s="921">
        <v>1</v>
      </c>
      <c r="O2611" s="922">
        <v>6</v>
      </c>
      <c r="P2611" s="802">
        <v>20400</v>
      </c>
      <c r="Q2611" s="921" t="s">
        <v>23687</v>
      </c>
      <c r="R2611" s="922">
        <v>12</v>
      </c>
      <c r="S2611" s="1008">
        <v>40800</v>
      </c>
    </row>
    <row r="2612" spans="1:19" s="889" customFormat="1" ht="23.25">
      <c r="A2612" s="913" t="s">
        <v>1027</v>
      </c>
      <c r="B2612" s="887" t="s">
        <v>280</v>
      </c>
      <c r="C2612" s="887" t="s">
        <v>115</v>
      </c>
      <c r="D2612" s="887" t="s">
        <v>23880</v>
      </c>
      <c r="E2612" s="342">
        <v>1600</v>
      </c>
      <c r="F2612" s="887" t="s">
        <v>26017</v>
      </c>
      <c r="G2612" s="656" t="s">
        <v>26018</v>
      </c>
      <c r="H2612" s="886" t="s">
        <v>19895</v>
      </c>
      <c r="I2612" s="886" t="s">
        <v>19773</v>
      </c>
      <c r="J2612" s="886" t="s">
        <v>19895</v>
      </c>
      <c r="K2612" s="921">
        <v>1</v>
      </c>
      <c r="L2612" s="921" t="s">
        <v>23695</v>
      </c>
      <c r="M2612" s="802">
        <v>19200</v>
      </c>
      <c r="N2612" s="921">
        <v>1</v>
      </c>
      <c r="O2612" s="922">
        <v>6</v>
      </c>
      <c r="P2612" s="802">
        <v>9600</v>
      </c>
      <c r="Q2612" s="921" t="s">
        <v>23687</v>
      </c>
      <c r="R2612" s="922">
        <v>12</v>
      </c>
      <c r="S2612" s="1008">
        <v>19200</v>
      </c>
    </row>
    <row r="2613" spans="1:19" s="889" customFormat="1" ht="23.25">
      <c r="A2613" s="913" t="s">
        <v>1027</v>
      </c>
      <c r="B2613" s="887" t="s">
        <v>280</v>
      </c>
      <c r="C2613" s="887" t="s">
        <v>115</v>
      </c>
      <c r="D2613" s="887" t="s">
        <v>23889</v>
      </c>
      <c r="E2613" s="342">
        <v>1900</v>
      </c>
      <c r="F2613" s="887" t="s">
        <v>26019</v>
      </c>
      <c r="G2613" s="656" t="s">
        <v>26020</v>
      </c>
      <c r="H2613" s="886" t="s">
        <v>19880</v>
      </c>
      <c r="I2613" s="886" t="s">
        <v>19773</v>
      </c>
      <c r="J2613" s="886" t="s">
        <v>26021</v>
      </c>
      <c r="K2613" s="921">
        <v>1</v>
      </c>
      <c r="L2613" s="921" t="s">
        <v>23695</v>
      </c>
      <c r="M2613" s="802">
        <v>22800</v>
      </c>
      <c r="N2613" s="921">
        <v>1</v>
      </c>
      <c r="O2613" s="922">
        <v>6</v>
      </c>
      <c r="P2613" s="802">
        <v>11400</v>
      </c>
      <c r="Q2613" s="921" t="s">
        <v>23687</v>
      </c>
      <c r="R2613" s="922">
        <v>12</v>
      </c>
      <c r="S2613" s="1008">
        <v>22800</v>
      </c>
    </row>
    <row r="2614" spans="1:19" s="889" customFormat="1" ht="23.25">
      <c r="A2614" s="913" t="s">
        <v>1027</v>
      </c>
      <c r="B2614" s="887" t="s">
        <v>280</v>
      </c>
      <c r="C2614" s="887" t="s">
        <v>115</v>
      </c>
      <c r="D2614" s="887" t="s">
        <v>24038</v>
      </c>
      <c r="E2614" s="342">
        <v>2100</v>
      </c>
      <c r="F2614" s="887" t="s">
        <v>26022</v>
      </c>
      <c r="G2614" s="656" t="s">
        <v>26023</v>
      </c>
      <c r="H2614" s="886" t="s">
        <v>19729</v>
      </c>
      <c r="I2614" s="886" t="s">
        <v>19764</v>
      </c>
      <c r="J2614" s="886" t="s">
        <v>19729</v>
      </c>
      <c r="K2614" s="921">
        <v>1</v>
      </c>
      <c r="L2614" s="921">
        <v>8</v>
      </c>
      <c r="M2614" s="802">
        <v>15890</v>
      </c>
      <c r="N2614" s="921">
        <v>2</v>
      </c>
      <c r="O2614" s="922">
        <v>6</v>
      </c>
      <c r="P2614" s="802">
        <v>12600</v>
      </c>
      <c r="Q2614" s="921" t="s">
        <v>23687</v>
      </c>
      <c r="R2614" s="922">
        <v>12</v>
      </c>
      <c r="S2614" s="1008">
        <v>8400</v>
      </c>
    </row>
    <row r="2615" spans="1:19" s="889" customFormat="1" ht="23.25">
      <c r="A2615" s="913" t="s">
        <v>1027</v>
      </c>
      <c r="B2615" s="887" t="s">
        <v>280</v>
      </c>
      <c r="C2615" s="887" t="s">
        <v>115</v>
      </c>
      <c r="D2615" s="887" t="s">
        <v>26024</v>
      </c>
      <c r="E2615" s="342">
        <v>5000</v>
      </c>
      <c r="F2615" s="887" t="s">
        <v>26025</v>
      </c>
      <c r="G2615" s="656" t="s">
        <v>26026</v>
      </c>
      <c r="H2615" s="886" t="s">
        <v>20169</v>
      </c>
      <c r="I2615" s="886" t="s">
        <v>19764</v>
      </c>
      <c r="J2615" s="886" t="s">
        <v>20169</v>
      </c>
      <c r="K2615" s="921">
        <v>1</v>
      </c>
      <c r="L2615" s="921">
        <v>2</v>
      </c>
      <c r="M2615" s="802">
        <v>9833.33</v>
      </c>
      <c r="N2615" s="921">
        <v>2</v>
      </c>
      <c r="O2615" s="922">
        <v>6</v>
      </c>
      <c r="P2615" s="802">
        <v>30000</v>
      </c>
      <c r="Q2615" s="921" t="s">
        <v>23687</v>
      </c>
      <c r="R2615" s="922">
        <v>12</v>
      </c>
      <c r="S2615" s="1008">
        <v>20000</v>
      </c>
    </row>
    <row r="2616" spans="1:19" s="889" customFormat="1" ht="23.25">
      <c r="A2616" s="913" t="s">
        <v>1027</v>
      </c>
      <c r="B2616" s="887" t="s">
        <v>280</v>
      </c>
      <c r="C2616" s="887" t="s">
        <v>115</v>
      </c>
      <c r="D2616" s="887" t="s">
        <v>23889</v>
      </c>
      <c r="E2616" s="342">
        <v>1900</v>
      </c>
      <c r="F2616" s="887" t="s">
        <v>26027</v>
      </c>
      <c r="G2616" s="656" t="s">
        <v>26028</v>
      </c>
      <c r="H2616" s="886" t="s">
        <v>19729</v>
      </c>
      <c r="I2616" s="886" t="s">
        <v>19773</v>
      </c>
      <c r="J2616" s="886" t="s">
        <v>20378</v>
      </c>
      <c r="K2616" s="921">
        <v>1</v>
      </c>
      <c r="L2616" s="921" t="s">
        <v>23695</v>
      </c>
      <c r="M2616" s="802">
        <v>22800</v>
      </c>
      <c r="N2616" s="921">
        <v>1</v>
      </c>
      <c r="O2616" s="922">
        <v>6</v>
      </c>
      <c r="P2616" s="802">
        <v>11400</v>
      </c>
      <c r="Q2616" s="921" t="s">
        <v>23687</v>
      </c>
      <c r="R2616" s="922">
        <v>12</v>
      </c>
      <c r="S2616" s="1008">
        <v>22800</v>
      </c>
    </row>
    <row r="2617" spans="1:19" s="889" customFormat="1" ht="23.25">
      <c r="A2617" s="913" t="s">
        <v>1027</v>
      </c>
      <c r="B2617" s="887" t="s">
        <v>280</v>
      </c>
      <c r="C2617" s="887" t="s">
        <v>115</v>
      </c>
      <c r="D2617" s="887" t="s">
        <v>23706</v>
      </c>
      <c r="E2617" s="342">
        <v>2200</v>
      </c>
      <c r="F2617" s="887" t="s">
        <v>26029</v>
      </c>
      <c r="G2617" s="656" t="s">
        <v>26030</v>
      </c>
      <c r="H2617" s="886" t="s">
        <v>23939</v>
      </c>
      <c r="I2617" s="886" t="s">
        <v>23402</v>
      </c>
      <c r="J2617" s="886" t="s">
        <v>23828</v>
      </c>
      <c r="K2617" s="921">
        <v>1</v>
      </c>
      <c r="L2617" s="921">
        <v>12</v>
      </c>
      <c r="M2617" s="802">
        <v>26400</v>
      </c>
      <c r="N2617" s="921">
        <v>1</v>
      </c>
      <c r="O2617" s="922">
        <v>6</v>
      </c>
      <c r="P2617" s="802">
        <v>13200</v>
      </c>
      <c r="Q2617" s="921" t="s">
        <v>23687</v>
      </c>
      <c r="R2617" s="922">
        <v>12</v>
      </c>
      <c r="S2617" s="1008">
        <v>26400</v>
      </c>
    </row>
    <row r="2618" spans="1:19" s="889" customFormat="1" ht="23.25">
      <c r="A2618" s="913" t="s">
        <v>1027</v>
      </c>
      <c r="B2618" s="887" t="s">
        <v>280</v>
      </c>
      <c r="C2618" s="887" t="s">
        <v>115</v>
      </c>
      <c r="D2618" s="887" t="s">
        <v>23725</v>
      </c>
      <c r="E2618" s="342">
        <v>1700</v>
      </c>
      <c r="F2618" s="887" t="s">
        <v>26031</v>
      </c>
      <c r="G2618" s="656" t="s">
        <v>26032</v>
      </c>
      <c r="H2618" s="886" t="s">
        <v>19720</v>
      </c>
      <c r="I2618" s="886" t="s">
        <v>23732</v>
      </c>
      <c r="J2618" s="886" t="s">
        <v>19720</v>
      </c>
      <c r="K2618" s="921">
        <v>1</v>
      </c>
      <c r="L2618" s="921" t="s">
        <v>23695</v>
      </c>
      <c r="M2618" s="802">
        <v>20400</v>
      </c>
      <c r="N2618" s="921">
        <v>1</v>
      </c>
      <c r="O2618" s="922">
        <v>6</v>
      </c>
      <c r="P2618" s="802">
        <v>10200</v>
      </c>
      <c r="Q2618" s="921" t="s">
        <v>23687</v>
      </c>
      <c r="R2618" s="922">
        <v>12</v>
      </c>
      <c r="S2618" s="1008">
        <v>20400</v>
      </c>
    </row>
    <row r="2619" spans="1:19" s="889" customFormat="1" ht="34.9">
      <c r="A2619" s="913" t="s">
        <v>1027</v>
      </c>
      <c r="B2619" s="887" t="s">
        <v>280</v>
      </c>
      <c r="C2619" s="887" t="s">
        <v>115</v>
      </c>
      <c r="D2619" s="887" t="s">
        <v>25984</v>
      </c>
      <c r="E2619" s="342">
        <v>3500</v>
      </c>
      <c r="F2619" s="887" t="s">
        <v>26033</v>
      </c>
      <c r="G2619" s="656" t="s">
        <v>26034</v>
      </c>
      <c r="H2619" s="886" t="s">
        <v>20012</v>
      </c>
      <c r="I2619" s="886" t="s">
        <v>19773</v>
      </c>
      <c r="J2619" s="886" t="s">
        <v>19748</v>
      </c>
      <c r="K2619" s="921">
        <v>1</v>
      </c>
      <c r="L2619" s="921">
        <v>12</v>
      </c>
      <c r="M2619" s="802">
        <v>42000</v>
      </c>
      <c r="N2619" s="921">
        <v>1</v>
      </c>
      <c r="O2619" s="922">
        <v>6</v>
      </c>
      <c r="P2619" s="802">
        <v>21000</v>
      </c>
      <c r="Q2619" s="921" t="s">
        <v>23687</v>
      </c>
      <c r="R2619" s="922">
        <v>12</v>
      </c>
      <c r="S2619" s="1008">
        <v>42000</v>
      </c>
    </row>
    <row r="2620" spans="1:19" s="889" customFormat="1" ht="23.25">
      <c r="A2620" s="913" t="s">
        <v>1027</v>
      </c>
      <c r="B2620" s="887" t="s">
        <v>280</v>
      </c>
      <c r="C2620" s="887" t="s">
        <v>115</v>
      </c>
      <c r="D2620" s="887" t="s">
        <v>26035</v>
      </c>
      <c r="E2620" s="342">
        <v>2900</v>
      </c>
      <c r="F2620" s="887" t="s">
        <v>26036</v>
      </c>
      <c r="G2620" s="656" t="s">
        <v>26037</v>
      </c>
      <c r="H2620" s="886" t="s">
        <v>19729</v>
      </c>
      <c r="I2620" s="886" t="s">
        <v>19773</v>
      </c>
      <c r="J2620" s="886" t="s">
        <v>19729</v>
      </c>
      <c r="K2620" s="921">
        <v>1</v>
      </c>
      <c r="L2620" s="921">
        <v>12</v>
      </c>
      <c r="M2620" s="802">
        <v>34800</v>
      </c>
      <c r="N2620" s="921">
        <v>1</v>
      </c>
      <c r="O2620" s="922">
        <v>6</v>
      </c>
      <c r="P2620" s="802">
        <v>17400</v>
      </c>
      <c r="Q2620" s="921" t="s">
        <v>23687</v>
      </c>
      <c r="R2620" s="922">
        <v>12</v>
      </c>
      <c r="S2620" s="1008">
        <v>34800</v>
      </c>
    </row>
    <row r="2621" spans="1:19" s="889" customFormat="1" ht="23.25">
      <c r="A2621" s="913" t="s">
        <v>1027</v>
      </c>
      <c r="B2621" s="887" t="s">
        <v>280</v>
      </c>
      <c r="C2621" s="887" t="s">
        <v>115</v>
      </c>
      <c r="D2621" s="887" t="s">
        <v>23725</v>
      </c>
      <c r="E2621" s="342">
        <v>1700</v>
      </c>
      <c r="F2621" s="887" t="s">
        <v>26038</v>
      </c>
      <c r="G2621" s="656" t="s">
        <v>26039</v>
      </c>
      <c r="H2621" s="886" t="s">
        <v>19747</v>
      </c>
      <c r="I2621" s="886" t="s">
        <v>19773</v>
      </c>
      <c r="J2621" s="886" t="s">
        <v>24221</v>
      </c>
      <c r="K2621" s="921">
        <v>1</v>
      </c>
      <c r="L2621" s="921" t="s">
        <v>23695</v>
      </c>
      <c r="M2621" s="802">
        <v>20400</v>
      </c>
      <c r="N2621" s="921">
        <v>1</v>
      </c>
      <c r="O2621" s="922">
        <v>6</v>
      </c>
      <c r="P2621" s="802">
        <v>10200</v>
      </c>
      <c r="Q2621" s="921" t="s">
        <v>23687</v>
      </c>
      <c r="R2621" s="922">
        <v>12</v>
      </c>
      <c r="S2621" s="1008">
        <v>20400</v>
      </c>
    </row>
    <row r="2622" spans="1:19" s="889" customFormat="1" ht="23.25">
      <c r="A2622" s="913" t="s">
        <v>1027</v>
      </c>
      <c r="B2622" s="887" t="s">
        <v>280</v>
      </c>
      <c r="C2622" s="887" t="s">
        <v>115</v>
      </c>
      <c r="D2622" s="887" t="s">
        <v>23739</v>
      </c>
      <c r="E2622" s="342">
        <v>2500</v>
      </c>
      <c r="F2622" s="887" t="s">
        <v>26040</v>
      </c>
      <c r="G2622" s="656" t="s">
        <v>26041</v>
      </c>
      <c r="H2622" s="886" t="s">
        <v>23714</v>
      </c>
      <c r="I2622" s="886" t="s">
        <v>19764</v>
      </c>
      <c r="J2622" s="886" t="s">
        <v>19790</v>
      </c>
      <c r="K2622" s="921">
        <v>1</v>
      </c>
      <c r="L2622" s="921">
        <v>6</v>
      </c>
      <c r="M2622" s="802">
        <v>13583.33</v>
      </c>
      <c r="N2622" s="921"/>
      <c r="O2622" s="922"/>
      <c r="P2622" s="802">
        <v>0</v>
      </c>
      <c r="Q2622" s="921"/>
      <c r="R2622" s="922"/>
      <c r="S2622" s="1008">
        <v>0</v>
      </c>
    </row>
    <row r="2623" spans="1:19" s="889" customFormat="1" ht="34.9">
      <c r="A2623" s="913" t="s">
        <v>1027</v>
      </c>
      <c r="B2623" s="887" t="s">
        <v>280</v>
      </c>
      <c r="C2623" s="887" t="s">
        <v>115</v>
      </c>
      <c r="D2623" s="887" t="s">
        <v>23692</v>
      </c>
      <c r="E2623" s="342">
        <v>1600</v>
      </c>
      <c r="F2623" s="887" t="s">
        <v>26042</v>
      </c>
      <c r="G2623" s="656" t="s">
        <v>26043</v>
      </c>
      <c r="H2623" s="886" t="s">
        <v>20265</v>
      </c>
      <c r="I2623" s="886" t="s">
        <v>25062</v>
      </c>
      <c r="J2623" s="886" t="s">
        <v>24424</v>
      </c>
      <c r="K2623" s="921">
        <v>1</v>
      </c>
      <c r="L2623" s="921" t="s">
        <v>23695</v>
      </c>
      <c r="M2623" s="802">
        <v>19200</v>
      </c>
      <c r="N2623" s="921">
        <v>1</v>
      </c>
      <c r="O2623" s="922">
        <v>6</v>
      </c>
      <c r="P2623" s="802">
        <v>9600</v>
      </c>
      <c r="Q2623" s="921" t="s">
        <v>23687</v>
      </c>
      <c r="R2623" s="922">
        <v>12</v>
      </c>
      <c r="S2623" s="1008">
        <v>19200</v>
      </c>
    </row>
    <row r="2624" spans="1:19" s="889" customFormat="1" ht="23.25">
      <c r="A2624" s="913" t="s">
        <v>1027</v>
      </c>
      <c r="B2624" s="887" t="s">
        <v>280</v>
      </c>
      <c r="C2624" s="887" t="s">
        <v>115</v>
      </c>
      <c r="D2624" s="887" t="s">
        <v>23725</v>
      </c>
      <c r="E2624" s="342">
        <v>1700</v>
      </c>
      <c r="F2624" s="887" t="s">
        <v>26044</v>
      </c>
      <c r="G2624" s="656" t="s">
        <v>26045</v>
      </c>
      <c r="H2624" s="886" t="s">
        <v>19757</v>
      </c>
      <c r="I2624" s="886" t="s">
        <v>19773</v>
      </c>
      <c r="J2624" s="886" t="s">
        <v>19757</v>
      </c>
      <c r="K2624" s="921">
        <v>1</v>
      </c>
      <c r="L2624" s="921" t="s">
        <v>23695</v>
      </c>
      <c r="M2624" s="802">
        <v>20400</v>
      </c>
      <c r="N2624" s="921">
        <v>1</v>
      </c>
      <c r="O2624" s="922">
        <v>6</v>
      </c>
      <c r="P2624" s="802">
        <v>10200</v>
      </c>
      <c r="Q2624" s="921" t="s">
        <v>23687</v>
      </c>
      <c r="R2624" s="922">
        <v>12</v>
      </c>
      <c r="S2624" s="1008">
        <v>20400</v>
      </c>
    </row>
    <row r="2625" spans="1:19" s="889" customFormat="1" ht="34.9">
      <c r="A2625" s="913" t="s">
        <v>1027</v>
      </c>
      <c r="B2625" s="887" t="s">
        <v>280</v>
      </c>
      <c r="C2625" s="887" t="s">
        <v>115</v>
      </c>
      <c r="D2625" s="887" t="s">
        <v>23699</v>
      </c>
      <c r="E2625" s="342">
        <v>1700</v>
      </c>
      <c r="F2625" s="887" t="s">
        <v>26046</v>
      </c>
      <c r="G2625" s="656" t="s">
        <v>26047</v>
      </c>
      <c r="H2625" s="886" t="s">
        <v>23714</v>
      </c>
      <c r="I2625" s="886" t="s">
        <v>19773</v>
      </c>
      <c r="J2625" s="886" t="s">
        <v>26048</v>
      </c>
      <c r="K2625" s="921">
        <v>1</v>
      </c>
      <c r="L2625" s="921" t="s">
        <v>23695</v>
      </c>
      <c r="M2625" s="802">
        <v>20400</v>
      </c>
      <c r="N2625" s="921">
        <v>1</v>
      </c>
      <c r="O2625" s="922">
        <v>6</v>
      </c>
      <c r="P2625" s="802">
        <v>10200</v>
      </c>
      <c r="Q2625" s="921"/>
      <c r="R2625" s="922"/>
      <c r="S2625" s="1008">
        <v>0</v>
      </c>
    </row>
    <row r="2626" spans="1:19" s="889" customFormat="1" ht="46.5">
      <c r="A2626" s="913" t="s">
        <v>1027</v>
      </c>
      <c r="B2626" s="887" t="s">
        <v>280</v>
      </c>
      <c r="C2626" s="887" t="s">
        <v>115</v>
      </c>
      <c r="D2626" s="887" t="s">
        <v>23699</v>
      </c>
      <c r="E2626" s="342">
        <v>1700</v>
      </c>
      <c r="F2626" s="887" t="s">
        <v>26049</v>
      </c>
      <c r="G2626" s="656" t="s">
        <v>26050</v>
      </c>
      <c r="H2626" s="886" t="s">
        <v>23793</v>
      </c>
      <c r="I2626" s="886" t="s">
        <v>19773</v>
      </c>
      <c r="J2626" s="886" t="s">
        <v>26051</v>
      </c>
      <c r="K2626" s="921">
        <v>1</v>
      </c>
      <c r="L2626" s="921" t="s">
        <v>23695</v>
      </c>
      <c r="M2626" s="802">
        <v>20400</v>
      </c>
      <c r="N2626" s="921">
        <v>1</v>
      </c>
      <c r="O2626" s="922">
        <v>6</v>
      </c>
      <c r="P2626" s="802">
        <v>10200</v>
      </c>
      <c r="Q2626" s="921" t="s">
        <v>23687</v>
      </c>
      <c r="R2626" s="922">
        <v>12</v>
      </c>
      <c r="S2626" s="1008">
        <v>20400</v>
      </c>
    </row>
    <row r="2627" spans="1:19" s="889" customFormat="1" ht="34.9">
      <c r="A2627" s="913" t="s">
        <v>1027</v>
      </c>
      <c r="B2627" s="887" t="s">
        <v>280</v>
      </c>
      <c r="C2627" s="887" t="s">
        <v>115</v>
      </c>
      <c r="D2627" s="887" t="s">
        <v>23758</v>
      </c>
      <c r="E2627" s="342">
        <v>1600</v>
      </c>
      <c r="F2627" s="887" t="s">
        <v>26052</v>
      </c>
      <c r="G2627" s="656" t="s">
        <v>26053</v>
      </c>
      <c r="H2627" s="886" t="s">
        <v>20265</v>
      </c>
      <c r="I2627" s="886" t="s">
        <v>23402</v>
      </c>
      <c r="J2627" s="886" t="s">
        <v>24424</v>
      </c>
      <c r="K2627" s="921">
        <v>1</v>
      </c>
      <c r="L2627" s="921" t="s">
        <v>23695</v>
      </c>
      <c r="M2627" s="802">
        <v>19200</v>
      </c>
      <c r="N2627" s="921">
        <v>1</v>
      </c>
      <c r="O2627" s="922">
        <v>6</v>
      </c>
      <c r="P2627" s="802">
        <v>9600</v>
      </c>
      <c r="Q2627" s="921" t="s">
        <v>23687</v>
      </c>
      <c r="R2627" s="922">
        <v>12</v>
      </c>
      <c r="S2627" s="1008">
        <v>19200</v>
      </c>
    </row>
    <row r="2628" spans="1:19" s="889" customFormat="1" ht="23.25">
      <c r="A2628" s="913" t="s">
        <v>1027</v>
      </c>
      <c r="B2628" s="887" t="s">
        <v>280</v>
      </c>
      <c r="C2628" s="887" t="s">
        <v>115</v>
      </c>
      <c r="D2628" s="887" t="s">
        <v>23688</v>
      </c>
      <c r="E2628" s="342">
        <v>1700</v>
      </c>
      <c r="F2628" s="887" t="s">
        <v>26054</v>
      </c>
      <c r="G2628" s="656" t="s">
        <v>26055</v>
      </c>
      <c r="H2628" s="886" t="s">
        <v>23764</v>
      </c>
      <c r="I2628" s="886" t="s">
        <v>23386</v>
      </c>
      <c r="J2628" s="886" t="s">
        <v>23764</v>
      </c>
      <c r="K2628" s="921">
        <v>1</v>
      </c>
      <c r="L2628" s="921" t="s">
        <v>23695</v>
      </c>
      <c r="M2628" s="802">
        <v>20400</v>
      </c>
      <c r="N2628" s="921">
        <v>1</v>
      </c>
      <c r="O2628" s="922">
        <v>6</v>
      </c>
      <c r="P2628" s="802">
        <v>10200</v>
      </c>
      <c r="Q2628" s="921" t="s">
        <v>23687</v>
      </c>
      <c r="R2628" s="922">
        <v>12</v>
      </c>
      <c r="S2628" s="1008">
        <v>20400</v>
      </c>
    </row>
    <row r="2629" spans="1:19" s="889" customFormat="1" ht="23.25">
      <c r="A2629" s="913" t="s">
        <v>1027</v>
      </c>
      <c r="B2629" s="887" t="s">
        <v>280</v>
      </c>
      <c r="C2629" s="887" t="s">
        <v>115</v>
      </c>
      <c r="D2629" s="887" t="s">
        <v>23699</v>
      </c>
      <c r="E2629" s="342">
        <v>1700</v>
      </c>
      <c r="F2629" s="887" t="s">
        <v>26056</v>
      </c>
      <c r="G2629" s="656" t="s">
        <v>26057</v>
      </c>
      <c r="H2629" s="886" t="s">
        <v>23609</v>
      </c>
      <c r="I2629" s="886" t="s">
        <v>23405</v>
      </c>
      <c r="J2629" s="886" t="s">
        <v>23609</v>
      </c>
      <c r="K2629" s="921">
        <v>1</v>
      </c>
      <c r="L2629" s="921" t="s">
        <v>23695</v>
      </c>
      <c r="M2629" s="802">
        <v>20400</v>
      </c>
      <c r="N2629" s="921">
        <v>1</v>
      </c>
      <c r="O2629" s="922">
        <v>3</v>
      </c>
      <c r="P2629" s="802">
        <v>5100</v>
      </c>
      <c r="Q2629" s="921"/>
      <c r="R2629" s="922"/>
      <c r="S2629" s="1008">
        <v>0</v>
      </c>
    </row>
    <row r="2630" spans="1:19" s="889" customFormat="1" ht="23.25">
      <c r="A2630" s="913" t="s">
        <v>1027</v>
      </c>
      <c r="B2630" s="887" t="s">
        <v>280</v>
      </c>
      <c r="C2630" s="887" t="s">
        <v>115</v>
      </c>
      <c r="D2630" s="887" t="s">
        <v>24856</v>
      </c>
      <c r="E2630" s="342">
        <v>2500</v>
      </c>
      <c r="F2630" s="887" t="s">
        <v>26058</v>
      </c>
      <c r="G2630" s="656" t="s">
        <v>26059</v>
      </c>
      <c r="H2630" s="886" t="s">
        <v>19729</v>
      </c>
      <c r="I2630" s="886" t="s">
        <v>19764</v>
      </c>
      <c r="J2630" s="886" t="s">
        <v>19729</v>
      </c>
      <c r="K2630" s="921">
        <v>1</v>
      </c>
      <c r="L2630" s="921">
        <v>12</v>
      </c>
      <c r="M2630" s="802">
        <v>30000</v>
      </c>
      <c r="N2630" s="921">
        <v>1</v>
      </c>
      <c r="O2630" s="922">
        <v>6</v>
      </c>
      <c r="P2630" s="802">
        <v>15000</v>
      </c>
      <c r="Q2630" s="921" t="s">
        <v>23687</v>
      </c>
      <c r="R2630" s="922">
        <v>12</v>
      </c>
      <c r="S2630" s="1008">
        <v>30000</v>
      </c>
    </row>
    <row r="2631" spans="1:19" s="889" customFormat="1" ht="34.9">
      <c r="A2631" s="913" t="s">
        <v>1027</v>
      </c>
      <c r="B2631" s="887" t="s">
        <v>280</v>
      </c>
      <c r="C2631" s="887" t="s">
        <v>115</v>
      </c>
      <c r="D2631" s="887" t="s">
        <v>23908</v>
      </c>
      <c r="E2631" s="342">
        <v>3000</v>
      </c>
      <c r="F2631" s="887" t="s">
        <v>26060</v>
      </c>
      <c r="G2631" s="656" t="s">
        <v>26061</v>
      </c>
      <c r="H2631" s="886" t="s">
        <v>23911</v>
      </c>
      <c r="I2631" s="886" t="s">
        <v>19764</v>
      </c>
      <c r="J2631" s="886" t="s">
        <v>23911</v>
      </c>
      <c r="K2631" s="921">
        <v>1</v>
      </c>
      <c r="L2631" s="921">
        <v>12</v>
      </c>
      <c r="M2631" s="802">
        <v>36000</v>
      </c>
      <c r="N2631" s="921">
        <v>1</v>
      </c>
      <c r="O2631" s="922">
        <v>6</v>
      </c>
      <c r="P2631" s="802">
        <v>18000</v>
      </c>
      <c r="Q2631" s="921" t="s">
        <v>23687</v>
      </c>
      <c r="R2631" s="922">
        <v>12</v>
      </c>
      <c r="S2631" s="1008">
        <v>36000</v>
      </c>
    </row>
    <row r="2632" spans="1:19" s="889" customFormat="1" ht="23.25">
      <c r="A2632" s="913" t="s">
        <v>1027</v>
      </c>
      <c r="B2632" s="887" t="s">
        <v>280</v>
      </c>
      <c r="C2632" s="887" t="s">
        <v>115</v>
      </c>
      <c r="D2632" s="887" t="s">
        <v>23880</v>
      </c>
      <c r="E2632" s="342">
        <v>1600</v>
      </c>
      <c r="F2632" s="887" t="s">
        <v>26062</v>
      </c>
      <c r="G2632" s="656" t="s">
        <v>26063</v>
      </c>
      <c r="H2632" s="886" t="s">
        <v>19895</v>
      </c>
      <c r="I2632" s="886" t="s">
        <v>19773</v>
      </c>
      <c r="J2632" s="886" t="s">
        <v>19895</v>
      </c>
      <c r="K2632" s="921">
        <v>1</v>
      </c>
      <c r="L2632" s="921" t="s">
        <v>23695</v>
      </c>
      <c r="M2632" s="802">
        <v>19200</v>
      </c>
      <c r="N2632" s="921">
        <v>1</v>
      </c>
      <c r="O2632" s="922">
        <v>6</v>
      </c>
      <c r="P2632" s="802">
        <v>9600</v>
      </c>
      <c r="Q2632" s="921" t="s">
        <v>23687</v>
      </c>
      <c r="R2632" s="922">
        <v>12</v>
      </c>
      <c r="S2632" s="1008">
        <v>19200</v>
      </c>
    </row>
    <row r="2633" spans="1:19" s="889" customFormat="1" ht="23.25">
      <c r="A2633" s="913" t="s">
        <v>1027</v>
      </c>
      <c r="B2633" s="887" t="s">
        <v>280</v>
      </c>
      <c r="C2633" s="887" t="s">
        <v>115</v>
      </c>
      <c r="D2633" s="887" t="s">
        <v>24004</v>
      </c>
      <c r="E2633" s="342">
        <v>2900</v>
      </c>
      <c r="F2633" s="887" t="s">
        <v>26064</v>
      </c>
      <c r="G2633" s="656" t="s">
        <v>26065</v>
      </c>
      <c r="H2633" s="886" t="s">
        <v>20169</v>
      </c>
      <c r="I2633" s="886" t="s">
        <v>23732</v>
      </c>
      <c r="J2633" s="886" t="s">
        <v>20169</v>
      </c>
      <c r="K2633" s="921">
        <v>1</v>
      </c>
      <c r="L2633" s="921">
        <v>3</v>
      </c>
      <c r="M2633" s="802">
        <v>5993.33</v>
      </c>
      <c r="N2633" s="921">
        <v>2</v>
      </c>
      <c r="O2633" s="922">
        <v>6</v>
      </c>
      <c r="P2633" s="802">
        <v>17400</v>
      </c>
      <c r="Q2633" s="921" t="s">
        <v>23687</v>
      </c>
      <c r="R2633" s="922">
        <v>12</v>
      </c>
      <c r="S2633" s="1008">
        <v>11600</v>
      </c>
    </row>
    <row r="2634" spans="1:19" s="889" customFormat="1" ht="23.25">
      <c r="A2634" s="913" t="s">
        <v>1027</v>
      </c>
      <c r="B2634" s="887" t="s">
        <v>280</v>
      </c>
      <c r="C2634" s="887" t="s">
        <v>115</v>
      </c>
      <c r="D2634" s="887" t="s">
        <v>23847</v>
      </c>
      <c r="E2634" s="342">
        <v>3400</v>
      </c>
      <c r="F2634" s="887" t="s">
        <v>26066</v>
      </c>
      <c r="G2634" s="656" t="s">
        <v>26067</v>
      </c>
      <c r="H2634" s="886" t="s">
        <v>24309</v>
      </c>
      <c r="I2634" s="886" t="s">
        <v>23746</v>
      </c>
      <c r="J2634" s="886" t="s">
        <v>26068</v>
      </c>
      <c r="K2634" s="921">
        <v>1</v>
      </c>
      <c r="L2634" s="921">
        <v>3</v>
      </c>
      <c r="M2634" s="802">
        <v>7026.66</v>
      </c>
      <c r="N2634" s="921">
        <v>2</v>
      </c>
      <c r="O2634" s="922">
        <v>6</v>
      </c>
      <c r="P2634" s="802">
        <v>20400</v>
      </c>
      <c r="Q2634" s="921" t="s">
        <v>23687</v>
      </c>
      <c r="R2634" s="922">
        <v>12</v>
      </c>
      <c r="S2634" s="1008">
        <v>13600</v>
      </c>
    </row>
    <row r="2635" spans="1:19" s="889" customFormat="1" ht="23.25">
      <c r="A2635" s="913" t="s">
        <v>1027</v>
      </c>
      <c r="B2635" s="887" t="s">
        <v>280</v>
      </c>
      <c r="C2635" s="887" t="s">
        <v>115</v>
      </c>
      <c r="D2635" s="887" t="s">
        <v>25679</v>
      </c>
      <c r="E2635" s="342">
        <v>2900</v>
      </c>
      <c r="F2635" s="887" t="s">
        <v>26069</v>
      </c>
      <c r="G2635" s="656" t="s">
        <v>26070</v>
      </c>
      <c r="H2635" s="886" t="s">
        <v>20169</v>
      </c>
      <c r="I2635" s="886" t="s">
        <v>23402</v>
      </c>
      <c r="J2635" s="886" t="s">
        <v>20169</v>
      </c>
      <c r="K2635" s="921">
        <v>1</v>
      </c>
      <c r="L2635" s="921">
        <v>12</v>
      </c>
      <c r="M2635" s="802">
        <v>34800</v>
      </c>
      <c r="N2635" s="921">
        <v>1</v>
      </c>
      <c r="O2635" s="922">
        <v>6</v>
      </c>
      <c r="P2635" s="802">
        <v>17400</v>
      </c>
      <c r="Q2635" s="921" t="s">
        <v>23687</v>
      </c>
      <c r="R2635" s="922">
        <v>12</v>
      </c>
      <c r="S2635" s="1008">
        <v>34800</v>
      </c>
    </row>
    <row r="2636" spans="1:19" s="889" customFormat="1" ht="23.25">
      <c r="A2636" s="913" t="s">
        <v>1027</v>
      </c>
      <c r="B2636" s="887" t="s">
        <v>280</v>
      </c>
      <c r="C2636" s="887" t="s">
        <v>115</v>
      </c>
      <c r="D2636" s="887" t="s">
        <v>26071</v>
      </c>
      <c r="E2636" s="342">
        <v>1850</v>
      </c>
      <c r="F2636" s="887" t="s">
        <v>26072</v>
      </c>
      <c r="G2636" s="656" t="s">
        <v>26073</v>
      </c>
      <c r="H2636" s="886" t="s">
        <v>19895</v>
      </c>
      <c r="I2636" s="886" t="s">
        <v>23386</v>
      </c>
      <c r="J2636" s="886" t="s">
        <v>19895</v>
      </c>
      <c r="K2636" s="921">
        <v>1</v>
      </c>
      <c r="L2636" s="921" t="s">
        <v>23695</v>
      </c>
      <c r="M2636" s="802">
        <v>22200</v>
      </c>
      <c r="N2636" s="921">
        <v>1</v>
      </c>
      <c r="O2636" s="922">
        <v>6</v>
      </c>
      <c r="P2636" s="802">
        <v>11100</v>
      </c>
      <c r="Q2636" s="921" t="s">
        <v>23687</v>
      </c>
      <c r="R2636" s="922">
        <v>12</v>
      </c>
      <c r="S2636" s="1008">
        <v>22200</v>
      </c>
    </row>
    <row r="2637" spans="1:19" s="889" customFormat="1" ht="23.25">
      <c r="A2637" s="913" t="s">
        <v>1027</v>
      </c>
      <c r="B2637" s="887" t="s">
        <v>280</v>
      </c>
      <c r="C2637" s="887" t="s">
        <v>115</v>
      </c>
      <c r="D2637" s="887" t="s">
        <v>23722</v>
      </c>
      <c r="E2637" s="342">
        <v>1900</v>
      </c>
      <c r="F2637" s="887" t="s">
        <v>26074</v>
      </c>
      <c r="G2637" s="656" t="s">
        <v>26075</v>
      </c>
      <c r="H2637" s="886" t="s">
        <v>19709</v>
      </c>
      <c r="I2637" s="886" t="s">
        <v>19773</v>
      </c>
      <c r="J2637" s="886" t="s">
        <v>19708</v>
      </c>
      <c r="K2637" s="921">
        <v>1</v>
      </c>
      <c r="L2637" s="921" t="s">
        <v>23695</v>
      </c>
      <c r="M2637" s="802">
        <v>22800</v>
      </c>
      <c r="N2637" s="921">
        <v>1</v>
      </c>
      <c r="O2637" s="922">
        <v>6</v>
      </c>
      <c r="P2637" s="802">
        <v>11400</v>
      </c>
      <c r="Q2637" s="921" t="s">
        <v>23687</v>
      </c>
      <c r="R2637" s="922">
        <v>12</v>
      </c>
      <c r="S2637" s="1008">
        <v>22800</v>
      </c>
    </row>
    <row r="2638" spans="1:19" s="889" customFormat="1" ht="34.9">
      <c r="A2638" s="913" t="s">
        <v>1027</v>
      </c>
      <c r="B2638" s="887" t="s">
        <v>280</v>
      </c>
      <c r="C2638" s="887" t="s">
        <v>115</v>
      </c>
      <c r="D2638" s="887" t="s">
        <v>24420</v>
      </c>
      <c r="E2638" s="342">
        <v>1800</v>
      </c>
      <c r="F2638" s="887" t="s">
        <v>26076</v>
      </c>
      <c r="G2638" s="656" t="s">
        <v>26077</v>
      </c>
      <c r="H2638" s="886" t="s">
        <v>24134</v>
      </c>
      <c r="I2638" s="886" t="s">
        <v>23402</v>
      </c>
      <c r="J2638" s="886" t="s">
        <v>26078</v>
      </c>
      <c r="K2638" s="921">
        <v>1</v>
      </c>
      <c r="L2638" s="921" t="s">
        <v>23695</v>
      </c>
      <c r="M2638" s="802">
        <v>16140</v>
      </c>
      <c r="N2638" s="921">
        <v>1</v>
      </c>
      <c r="O2638" s="922">
        <v>6</v>
      </c>
      <c r="P2638" s="802">
        <v>10500</v>
      </c>
      <c r="Q2638" s="921" t="s">
        <v>23687</v>
      </c>
      <c r="R2638" s="922">
        <v>12</v>
      </c>
      <c r="S2638" s="1008">
        <v>21600</v>
      </c>
    </row>
    <row r="2639" spans="1:19" s="889" customFormat="1" ht="23.25">
      <c r="A2639" s="913" t="s">
        <v>1027</v>
      </c>
      <c r="B2639" s="887" t="s">
        <v>280</v>
      </c>
      <c r="C2639" s="887" t="s">
        <v>115</v>
      </c>
      <c r="D2639" s="887" t="s">
        <v>24010</v>
      </c>
      <c r="E2639" s="342">
        <v>2100</v>
      </c>
      <c r="F2639" s="887" t="s">
        <v>26079</v>
      </c>
      <c r="G2639" s="656" t="s">
        <v>26080</v>
      </c>
      <c r="H2639" s="886" t="s">
        <v>19729</v>
      </c>
      <c r="I2639" s="886" t="s">
        <v>19773</v>
      </c>
      <c r="J2639" s="886" t="s">
        <v>19729</v>
      </c>
      <c r="K2639" s="921">
        <v>1</v>
      </c>
      <c r="L2639" s="921">
        <v>12</v>
      </c>
      <c r="M2639" s="802">
        <v>25200</v>
      </c>
      <c r="N2639" s="921">
        <v>1</v>
      </c>
      <c r="O2639" s="922">
        <v>6</v>
      </c>
      <c r="P2639" s="802">
        <v>12600</v>
      </c>
      <c r="Q2639" s="921" t="s">
        <v>23687</v>
      </c>
      <c r="R2639" s="922">
        <v>12</v>
      </c>
      <c r="S2639" s="1008">
        <v>25200</v>
      </c>
    </row>
    <row r="2640" spans="1:19" s="889" customFormat="1" ht="23.25">
      <c r="A2640" s="913" t="s">
        <v>1027</v>
      </c>
      <c r="B2640" s="887" t="s">
        <v>280</v>
      </c>
      <c r="C2640" s="887" t="s">
        <v>115</v>
      </c>
      <c r="D2640" s="887" t="s">
        <v>23699</v>
      </c>
      <c r="E2640" s="342">
        <v>1700</v>
      </c>
      <c r="F2640" s="887" t="s">
        <v>26081</v>
      </c>
      <c r="G2640" s="656" t="s">
        <v>26082</v>
      </c>
      <c r="H2640" s="886" t="s">
        <v>24726</v>
      </c>
      <c r="I2640" s="886" t="s">
        <v>23732</v>
      </c>
      <c r="J2640" s="886" t="s">
        <v>24726</v>
      </c>
      <c r="K2640" s="921">
        <v>1</v>
      </c>
      <c r="L2640" s="921" t="s">
        <v>23695</v>
      </c>
      <c r="M2640" s="802">
        <v>20400</v>
      </c>
      <c r="N2640" s="921">
        <v>1</v>
      </c>
      <c r="O2640" s="922">
        <v>6</v>
      </c>
      <c r="P2640" s="802">
        <v>10200</v>
      </c>
      <c r="Q2640" s="921" t="s">
        <v>23687</v>
      </c>
      <c r="R2640" s="922">
        <v>12</v>
      </c>
      <c r="S2640" s="1008">
        <v>20400</v>
      </c>
    </row>
    <row r="2641" spans="1:19" s="889" customFormat="1" ht="23.25">
      <c r="A2641" s="913" t="s">
        <v>1027</v>
      </c>
      <c r="B2641" s="887" t="s">
        <v>280</v>
      </c>
      <c r="C2641" s="887" t="s">
        <v>115</v>
      </c>
      <c r="D2641" s="887" t="s">
        <v>23715</v>
      </c>
      <c r="E2641" s="342">
        <v>1900</v>
      </c>
      <c r="F2641" s="887" t="s">
        <v>26083</v>
      </c>
      <c r="G2641" s="656" t="s">
        <v>26084</v>
      </c>
      <c r="H2641" s="886" t="s">
        <v>21045</v>
      </c>
      <c r="I2641" s="886" t="s">
        <v>19773</v>
      </c>
      <c r="J2641" s="886" t="s">
        <v>24622</v>
      </c>
      <c r="K2641" s="921">
        <v>1</v>
      </c>
      <c r="L2641" s="921" t="s">
        <v>23695</v>
      </c>
      <c r="M2641" s="802">
        <v>22800</v>
      </c>
      <c r="N2641" s="921">
        <v>1</v>
      </c>
      <c r="O2641" s="922">
        <v>6</v>
      </c>
      <c r="P2641" s="802">
        <v>11400</v>
      </c>
      <c r="Q2641" s="921" t="s">
        <v>23687</v>
      </c>
      <c r="R2641" s="922">
        <v>12</v>
      </c>
      <c r="S2641" s="1008">
        <v>22800</v>
      </c>
    </row>
    <row r="2642" spans="1:19" s="889" customFormat="1" ht="23.25">
      <c r="A2642" s="913" t="s">
        <v>1027</v>
      </c>
      <c r="B2642" s="887" t="s">
        <v>280</v>
      </c>
      <c r="C2642" s="887" t="s">
        <v>115</v>
      </c>
      <c r="D2642" s="887" t="s">
        <v>23692</v>
      </c>
      <c r="E2642" s="342">
        <v>1600</v>
      </c>
      <c r="F2642" s="887" t="s">
        <v>26085</v>
      </c>
      <c r="G2642" s="656" t="s">
        <v>26086</v>
      </c>
      <c r="H2642" s="886" t="s">
        <v>388</v>
      </c>
      <c r="I2642" s="886" t="s">
        <v>388</v>
      </c>
      <c r="J2642" s="886" t="s">
        <v>19829</v>
      </c>
      <c r="K2642" s="921">
        <v>1</v>
      </c>
      <c r="L2642" s="921" t="s">
        <v>23695</v>
      </c>
      <c r="M2642" s="802">
        <v>19200</v>
      </c>
      <c r="N2642" s="921">
        <v>1</v>
      </c>
      <c r="O2642" s="922">
        <v>6</v>
      </c>
      <c r="P2642" s="802">
        <v>9600</v>
      </c>
      <c r="Q2642" s="921" t="s">
        <v>23687</v>
      </c>
      <c r="R2642" s="922">
        <v>12</v>
      </c>
      <c r="S2642" s="1008">
        <v>19200</v>
      </c>
    </row>
    <row r="2643" spans="1:19" s="889" customFormat="1" ht="34.9">
      <c r="A2643" s="913" t="s">
        <v>1027</v>
      </c>
      <c r="B2643" s="887" t="s">
        <v>280</v>
      </c>
      <c r="C2643" s="887" t="s">
        <v>115</v>
      </c>
      <c r="D2643" s="887" t="s">
        <v>25000</v>
      </c>
      <c r="E2643" s="342">
        <v>2500</v>
      </c>
      <c r="F2643" s="887" t="s">
        <v>26087</v>
      </c>
      <c r="G2643" s="656" t="s">
        <v>26088</v>
      </c>
      <c r="H2643" s="886" t="s">
        <v>20265</v>
      </c>
      <c r="I2643" s="886" t="s">
        <v>23405</v>
      </c>
      <c r="J2643" s="886" t="s">
        <v>24424</v>
      </c>
      <c r="K2643" s="921">
        <v>1</v>
      </c>
      <c r="L2643" s="921">
        <v>12</v>
      </c>
      <c r="M2643" s="802">
        <v>30000</v>
      </c>
      <c r="N2643" s="921">
        <v>1</v>
      </c>
      <c r="O2643" s="922">
        <v>6</v>
      </c>
      <c r="P2643" s="802">
        <v>15000</v>
      </c>
      <c r="Q2643" s="921" t="s">
        <v>23687</v>
      </c>
      <c r="R2643" s="922">
        <v>12</v>
      </c>
      <c r="S2643" s="1008">
        <v>30000</v>
      </c>
    </row>
    <row r="2644" spans="1:19" s="889" customFormat="1" ht="23.25">
      <c r="A2644" s="913" t="s">
        <v>1027</v>
      </c>
      <c r="B2644" s="887" t="s">
        <v>280</v>
      </c>
      <c r="C2644" s="887" t="s">
        <v>115</v>
      </c>
      <c r="D2644" s="887" t="s">
        <v>24093</v>
      </c>
      <c r="E2644" s="342">
        <v>1900</v>
      </c>
      <c r="F2644" s="887" t="s">
        <v>26089</v>
      </c>
      <c r="G2644" s="656" t="s">
        <v>26090</v>
      </c>
      <c r="H2644" s="886" t="s">
        <v>19729</v>
      </c>
      <c r="I2644" s="886" t="s">
        <v>19773</v>
      </c>
      <c r="J2644" s="886" t="s">
        <v>19729</v>
      </c>
      <c r="K2644" s="921">
        <v>1</v>
      </c>
      <c r="L2644" s="921" t="s">
        <v>23695</v>
      </c>
      <c r="M2644" s="802">
        <v>22800</v>
      </c>
      <c r="N2644" s="921">
        <v>1</v>
      </c>
      <c r="O2644" s="922">
        <v>6</v>
      </c>
      <c r="P2644" s="802">
        <v>11400</v>
      </c>
      <c r="Q2644" s="921" t="s">
        <v>23687</v>
      </c>
      <c r="R2644" s="922">
        <v>12</v>
      </c>
      <c r="S2644" s="1008">
        <v>22800</v>
      </c>
    </row>
    <row r="2645" spans="1:19" s="889" customFormat="1" ht="23.25">
      <c r="A2645" s="913" t="s">
        <v>1027</v>
      </c>
      <c r="B2645" s="887" t="s">
        <v>280</v>
      </c>
      <c r="C2645" s="887" t="s">
        <v>115</v>
      </c>
      <c r="D2645" s="887" t="s">
        <v>24103</v>
      </c>
      <c r="E2645" s="342">
        <v>3100</v>
      </c>
      <c r="F2645" s="887" t="s">
        <v>26091</v>
      </c>
      <c r="G2645" s="656" t="s">
        <v>26092</v>
      </c>
      <c r="H2645" s="886" t="s">
        <v>20169</v>
      </c>
      <c r="I2645" s="886" t="s">
        <v>19764</v>
      </c>
      <c r="J2645" s="886" t="s">
        <v>20169</v>
      </c>
      <c r="K2645" s="921">
        <v>1</v>
      </c>
      <c r="L2645" s="921">
        <v>12</v>
      </c>
      <c r="M2645" s="802">
        <v>37200</v>
      </c>
      <c r="N2645" s="921">
        <v>1</v>
      </c>
      <c r="O2645" s="922">
        <v>6</v>
      </c>
      <c r="P2645" s="802">
        <v>18600</v>
      </c>
      <c r="Q2645" s="921" t="s">
        <v>23687</v>
      </c>
      <c r="R2645" s="922">
        <v>12</v>
      </c>
      <c r="S2645" s="1008">
        <v>37200</v>
      </c>
    </row>
    <row r="2646" spans="1:19" s="889" customFormat="1" ht="23.25">
      <c r="A2646" s="913" t="s">
        <v>1027</v>
      </c>
      <c r="B2646" s="887" t="s">
        <v>280</v>
      </c>
      <c r="C2646" s="887" t="s">
        <v>115</v>
      </c>
      <c r="D2646" s="887" t="s">
        <v>23725</v>
      </c>
      <c r="E2646" s="342">
        <v>1700</v>
      </c>
      <c r="F2646" s="887" t="s">
        <v>26093</v>
      </c>
      <c r="G2646" s="656" t="s">
        <v>26094</v>
      </c>
      <c r="H2646" s="886" t="s">
        <v>19720</v>
      </c>
      <c r="I2646" s="886" t="s">
        <v>19773</v>
      </c>
      <c r="J2646" s="886" t="s">
        <v>19720</v>
      </c>
      <c r="K2646" s="921">
        <v>1</v>
      </c>
      <c r="L2646" s="921" t="s">
        <v>23695</v>
      </c>
      <c r="M2646" s="802">
        <v>20400</v>
      </c>
      <c r="N2646" s="921">
        <v>1</v>
      </c>
      <c r="O2646" s="922">
        <v>6</v>
      </c>
      <c r="P2646" s="802">
        <v>10200</v>
      </c>
      <c r="Q2646" s="921" t="s">
        <v>23687</v>
      </c>
      <c r="R2646" s="922">
        <v>12</v>
      </c>
      <c r="S2646" s="1008">
        <v>20400</v>
      </c>
    </row>
    <row r="2647" spans="1:19" s="889" customFormat="1" ht="23.25">
      <c r="A2647" s="913" t="s">
        <v>1027</v>
      </c>
      <c r="B2647" s="887" t="s">
        <v>280</v>
      </c>
      <c r="C2647" s="887" t="s">
        <v>115</v>
      </c>
      <c r="D2647" s="887" t="s">
        <v>24110</v>
      </c>
      <c r="E2647" s="342">
        <v>2500</v>
      </c>
      <c r="F2647" s="887" t="s">
        <v>26095</v>
      </c>
      <c r="G2647" s="656" t="s">
        <v>26096</v>
      </c>
      <c r="H2647" s="886" t="s">
        <v>21045</v>
      </c>
      <c r="I2647" s="886" t="s">
        <v>19764</v>
      </c>
      <c r="J2647" s="886" t="s">
        <v>21045</v>
      </c>
      <c r="K2647" s="921">
        <v>1</v>
      </c>
      <c r="L2647" s="921">
        <v>12</v>
      </c>
      <c r="M2647" s="802">
        <v>30000</v>
      </c>
      <c r="N2647" s="921">
        <v>1</v>
      </c>
      <c r="O2647" s="922">
        <v>6</v>
      </c>
      <c r="P2647" s="802">
        <v>15000</v>
      </c>
      <c r="Q2647" s="921" t="s">
        <v>23687</v>
      </c>
      <c r="R2647" s="922">
        <v>12</v>
      </c>
      <c r="S2647" s="1008">
        <v>30000</v>
      </c>
    </row>
    <row r="2648" spans="1:19" s="889" customFormat="1" ht="23.25">
      <c r="A2648" s="913" t="s">
        <v>1027</v>
      </c>
      <c r="B2648" s="887" t="s">
        <v>280</v>
      </c>
      <c r="C2648" s="887" t="s">
        <v>115</v>
      </c>
      <c r="D2648" s="887" t="s">
        <v>23706</v>
      </c>
      <c r="E2648" s="342">
        <v>2200</v>
      </c>
      <c r="F2648" s="887" t="s">
        <v>26097</v>
      </c>
      <c r="G2648" s="656" t="s">
        <v>26098</v>
      </c>
      <c r="H2648" s="886" t="s">
        <v>20066</v>
      </c>
      <c r="I2648" s="886" t="s">
        <v>19764</v>
      </c>
      <c r="J2648" s="886" t="s">
        <v>19708</v>
      </c>
      <c r="K2648" s="921">
        <v>1</v>
      </c>
      <c r="L2648" s="921">
        <v>12</v>
      </c>
      <c r="M2648" s="802">
        <v>26400</v>
      </c>
      <c r="N2648" s="921">
        <v>1</v>
      </c>
      <c r="O2648" s="922">
        <v>6</v>
      </c>
      <c r="P2648" s="802">
        <v>13200</v>
      </c>
      <c r="Q2648" s="921" t="s">
        <v>23687</v>
      </c>
      <c r="R2648" s="922">
        <v>12</v>
      </c>
      <c r="S2648" s="1008">
        <v>26400</v>
      </c>
    </row>
    <row r="2649" spans="1:19" s="889" customFormat="1" ht="23.25">
      <c r="A2649" s="913" t="s">
        <v>1027</v>
      </c>
      <c r="B2649" s="887" t="s">
        <v>280</v>
      </c>
      <c r="C2649" s="887" t="s">
        <v>115</v>
      </c>
      <c r="D2649" s="887" t="s">
        <v>24057</v>
      </c>
      <c r="E2649" s="342">
        <v>1850</v>
      </c>
      <c r="F2649" s="887" t="s">
        <v>26099</v>
      </c>
      <c r="G2649" s="656" t="s">
        <v>26100</v>
      </c>
      <c r="H2649" s="886" t="s">
        <v>19880</v>
      </c>
      <c r="I2649" s="886" t="s">
        <v>23386</v>
      </c>
      <c r="J2649" s="886" t="s">
        <v>20251</v>
      </c>
      <c r="K2649" s="921">
        <v>1</v>
      </c>
      <c r="L2649" s="921" t="s">
        <v>23695</v>
      </c>
      <c r="M2649" s="802">
        <v>22200</v>
      </c>
      <c r="N2649" s="921">
        <v>1</v>
      </c>
      <c r="O2649" s="922">
        <v>6</v>
      </c>
      <c r="P2649" s="802">
        <v>11100</v>
      </c>
      <c r="Q2649" s="921" t="s">
        <v>23687</v>
      </c>
      <c r="R2649" s="922">
        <v>12</v>
      </c>
      <c r="S2649" s="1008">
        <v>22200</v>
      </c>
    </row>
    <row r="2650" spans="1:19" s="889" customFormat="1" ht="23.25">
      <c r="A2650" s="913" t="s">
        <v>1027</v>
      </c>
      <c r="B2650" s="887" t="s">
        <v>280</v>
      </c>
      <c r="C2650" s="887" t="s">
        <v>115</v>
      </c>
      <c r="D2650" s="887" t="s">
        <v>24010</v>
      </c>
      <c r="E2650" s="342">
        <v>2100</v>
      </c>
      <c r="F2650" s="887" t="s">
        <v>26101</v>
      </c>
      <c r="G2650" s="656" t="s">
        <v>26102</v>
      </c>
      <c r="H2650" s="886" t="s">
        <v>19708</v>
      </c>
      <c r="I2650" s="886" t="s">
        <v>19773</v>
      </c>
      <c r="J2650" s="886" t="s">
        <v>19708</v>
      </c>
      <c r="K2650" s="921">
        <v>1</v>
      </c>
      <c r="L2650" s="921">
        <v>12</v>
      </c>
      <c r="M2650" s="802">
        <v>25200</v>
      </c>
      <c r="N2650" s="921">
        <v>1</v>
      </c>
      <c r="O2650" s="922">
        <v>6</v>
      </c>
      <c r="P2650" s="802">
        <v>12600</v>
      </c>
      <c r="Q2650" s="921" t="s">
        <v>23687</v>
      </c>
      <c r="R2650" s="922">
        <v>12</v>
      </c>
      <c r="S2650" s="1008">
        <v>25200</v>
      </c>
    </row>
    <row r="2651" spans="1:19" s="889" customFormat="1" ht="23.25">
      <c r="A2651" s="913" t="s">
        <v>1027</v>
      </c>
      <c r="B2651" s="887" t="s">
        <v>280</v>
      </c>
      <c r="C2651" s="887" t="s">
        <v>115</v>
      </c>
      <c r="D2651" s="887" t="s">
        <v>23889</v>
      </c>
      <c r="E2651" s="342">
        <v>1900</v>
      </c>
      <c r="F2651" s="887" t="s">
        <v>26103</v>
      </c>
      <c r="G2651" s="656" t="s">
        <v>26104</v>
      </c>
      <c r="H2651" s="886" t="s">
        <v>19862</v>
      </c>
      <c r="I2651" s="886" t="s">
        <v>19764</v>
      </c>
      <c r="J2651" s="886" t="s">
        <v>19862</v>
      </c>
      <c r="K2651" s="921">
        <v>1</v>
      </c>
      <c r="L2651" s="921" t="s">
        <v>23695</v>
      </c>
      <c r="M2651" s="802">
        <v>22800</v>
      </c>
      <c r="N2651" s="921">
        <v>1</v>
      </c>
      <c r="O2651" s="922">
        <v>6</v>
      </c>
      <c r="P2651" s="802">
        <v>11400</v>
      </c>
      <c r="Q2651" s="921" t="s">
        <v>23687</v>
      </c>
      <c r="R2651" s="922">
        <v>12</v>
      </c>
      <c r="S2651" s="1008">
        <v>22800</v>
      </c>
    </row>
    <row r="2652" spans="1:19" s="889" customFormat="1" ht="23.25">
      <c r="A2652" s="913" t="s">
        <v>1027</v>
      </c>
      <c r="B2652" s="887" t="s">
        <v>280</v>
      </c>
      <c r="C2652" s="887" t="s">
        <v>115</v>
      </c>
      <c r="D2652" s="887" t="s">
        <v>23889</v>
      </c>
      <c r="E2652" s="342">
        <v>1900</v>
      </c>
      <c r="F2652" s="887" t="s">
        <v>26105</v>
      </c>
      <c r="G2652" s="656" t="s">
        <v>26106</v>
      </c>
      <c r="H2652" s="886" t="s">
        <v>20568</v>
      </c>
      <c r="I2652" s="886" t="s">
        <v>23402</v>
      </c>
      <c r="J2652" s="886" t="s">
        <v>20568</v>
      </c>
      <c r="K2652" s="921">
        <v>1</v>
      </c>
      <c r="L2652" s="921" t="s">
        <v>23695</v>
      </c>
      <c r="M2652" s="802">
        <v>22800</v>
      </c>
      <c r="N2652" s="921">
        <v>1</v>
      </c>
      <c r="O2652" s="922">
        <v>6</v>
      </c>
      <c r="P2652" s="802">
        <v>11400</v>
      </c>
      <c r="Q2652" s="921" t="s">
        <v>23687</v>
      </c>
      <c r="R2652" s="922">
        <v>12</v>
      </c>
      <c r="S2652" s="1008">
        <v>22800</v>
      </c>
    </row>
    <row r="2653" spans="1:19" s="889" customFormat="1" ht="23.25">
      <c r="A2653" s="913" t="s">
        <v>1027</v>
      </c>
      <c r="B2653" s="887" t="s">
        <v>280</v>
      </c>
      <c r="C2653" s="887" t="s">
        <v>115</v>
      </c>
      <c r="D2653" s="887" t="s">
        <v>26107</v>
      </c>
      <c r="E2653" s="342">
        <v>5000</v>
      </c>
      <c r="F2653" s="887" t="s">
        <v>26108</v>
      </c>
      <c r="G2653" s="656" t="s">
        <v>26109</v>
      </c>
      <c r="H2653" s="886" t="s">
        <v>19790</v>
      </c>
      <c r="I2653" s="886" t="s">
        <v>23746</v>
      </c>
      <c r="J2653" s="886" t="s">
        <v>19790</v>
      </c>
      <c r="K2653" s="921">
        <v>1</v>
      </c>
      <c r="L2653" s="921">
        <v>12</v>
      </c>
      <c r="M2653" s="802">
        <v>60000</v>
      </c>
      <c r="N2653" s="921">
        <v>1</v>
      </c>
      <c r="O2653" s="922">
        <v>6</v>
      </c>
      <c r="P2653" s="802">
        <v>30000</v>
      </c>
      <c r="Q2653" s="921" t="s">
        <v>23687</v>
      </c>
      <c r="R2653" s="922">
        <v>12</v>
      </c>
      <c r="S2653" s="1008">
        <v>60000</v>
      </c>
    </row>
    <row r="2654" spans="1:19" s="889" customFormat="1" ht="23.25">
      <c r="A2654" s="913" t="s">
        <v>1027</v>
      </c>
      <c r="B2654" s="887" t="s">
        <v>280</v>
      </c>
      <c r="C2654" s="887" t="s">
        <v>115</v>
      </c>
      <c r="D2654" s="887" t="s">
        <v>23884</v>
      </c>
      <c r="E2654" s="342">
        <v>1800</v>
      </c>
      <c r="F2654" s="887" t="s">
        <v>26110</v>
      </c>
      <c r="G2654" s="656" t="s">
        <v>26111</v>
      </c>
      <c r="H2654" s="886" t="s">
        <v>19895</v>
      </c>
      <c r="I2654" s="886" t="s">
        <v>23405</v>
      </c>
      <c r="J2654" s="886" t="s">
        <v>19895</v>
      </c>
      <c r="K2654" s="921">
        <v>1</v>
      </c>
      <c r="L2654" s="921" t="s">
        <v>23695</v>
      </c>
      <c r="M2654" s="802">
        <v>21600</v>
      </c>
      <c r="N2654" s="921">
        <v>1</v>
      </c>
      <c r="O2654" s="922">
        <v>6</v>
      </c>
      <c r="P2654" s="802">
        <v>10800</v>
      </c>
      <c r="Q2654" s="921" t="s">
        <v>23687</v>
      </c>
      <c r="R2654" s="922">
        <v>12</v>
      </c>
      <c r="S2654" s="1008">
        <v>21600</v>
      </c>
    </row>
    <row r="2655" spans="1:19" s="889" customFormat="1" ht="23.25">
      <c r="A2655" s="913" t="s">
        <v>1027</v>
      </c>
      <c r="B2655" s="887" t="s">
        <v>280</v>
      </c>
      <c r="C2655" s="887" t="s">
        <v>115</v>
      </c>
      <c r="D2655" s="887" t="s">
        <v>23699</v>
      </c>
      <c r="E2655" s="342">
        <v>1700</v>
      </c>
      <c r="F2655" s="887" t="s">
        <v>26112</v>
      </c>
      <c r="G2655" s="656" t="s">
        <v>26113</v>
      </c>
      <c r="H2655" s="886" t="s">
        <v>19880</v>
      </c>
      <c r="I2655" s="886" t="s">
        <v>19773</v>
      </c>
      <c r="J2655" s="886" t="s">
        <v>26114</v>
      </c>
      <c r="K2655" s="921">
        <v>1</v>
      </c>
      <c r="L2655" s="921" t="s">
        <v>23695</v>
      </c>
      <c r="M2655" s="802">
        <v>20400</v>
      </c>
      <c r="N2655" s="921">
        <v>1</v>
      </c>
      <c r="O2655" s="922">
        <v>6</v>
      </c>
      <c r="P2655" s="802">
        <v>10200</v>
      </c>
      <c r="Q2655" s="921"/>
      <c r="R2655" s="922"/>
      <c r="S2655" s="1008">
        <v>0</v>
      </c>
    </row>
    <row r="2656" spans="1:19" s="889" customFormat="1" ht="23.25">
      <c r="A2656" s="913" t="s">
        <v>1027</v>
      </c>
      <c r="B2656" s="887" t="s">
        <v>280</v>
      </c>
      <c r="C2656" s="887" t="s">
        <v>115</v>
      </c>
      <c r="D2656" s="887" t="s">
        <v>23692</v>
      </c>
      <c r="E2656" s="342">
        <v>1600</v>
      </c>
      <c r="F2656" s="887" t="s">
        <v>26115</v>
      </c>
      <c r="G2656" s="656" t="s">
        <v>26116</v>
      </c>
      <c r="H2656" s="886" t="s">
        <v>388</v>
      </c>
      <c r="I2656" s="886" t="s">
        <v>388</v>
      </c>
      <c r="J2656" s="886" t="s">
        <v>19829</v>
      </c>
      <c r="K2656" s="921">
        <v>1</v>
      </c>
      <c r="L2656" s="921" t="s">
        <v>23695</v>
      </c>
      <c r="M2656" s="802">
        <v>19146.66</v>
      </c>
      <c r="N2656" s="921">
        <v>1</v>
      </c>
      <c r="O2656" s="922">
        <v>6</v>
      </c>
      <c r="P2656" s="802">
        <v>9600</v>
      </c>
      <c r="Q2656" s="921" t="s">
        <v>23687</v>
      </c>
      <c r="R2656" s="922">
        <v>12</v>
      </c>
      <c r="S2656" s="1008">
        <v>19200</v>
      </c>
    </row>
    <row r="2657" spans="1:19" s="889" customFormat="1" ht="23.25">
      <c r="A2657" s="913" t="s">
        <v>1027</v>
      </c>
      <c r="B2657" s="887" t="s">
        <v>280</v>
      </c>
      <c r="C2657" s="887" t="s">
        <v>115</v>
      </c>
      <c r="D2657" s="887" t="s">
        <v>26117</v>
      </c>
      <c r="E2657" s="342">
        <v>2200</v>
      </c>
      <c r="F2657" s="887" t="s">
        <v>26118</v>
      </c>
      <c r="G2657" s="656" t="s">
        <v>26119</v>
      </c>
      <c r="H2657" s="886" t="s">
        <v>19708</v>
      </c>
      <c r="I2657" s="886" t="s">
        <v>19773</v>
      </c>
      <c r="J2657" s="886" t="s">
        <v>19708</v>
      </c>
      <c r="K2657" s="921">
        <v>1</v>
      </c>
      <c r="L2657" s="921">
        <v>12</v>
      </c>
      <c r="M2657" s="802">
        <v>26400</v>
      </c>
      <c r="N2657" s="921">
        <v>1</v>
      </c>
      <c r="O2657" s="922">
        <v>6</v>
      </c>
      <c r="P2657" s="802">
        <v>13200</v>
      </c>
      <c r="Q2657" s="921" t="s">
        <v>23687</v>
      </c>
      <c r="R2657" s="922">
        <v>12</v>
      </c>
      <c r="S2657" s="1008">
        <v>26400</v>
      </c>
    </row>
    <row r="2658" spans="1:19" s="889" customFormat="1" ht="23.25">
      <c r="A2658" s="913" t="s">
        <v>1027</v>
      </c>
      <c r="B2658" s="887" t="s">
        <v>280</v>
      </c>
      <c r="C2658" s="887" t="s">
        <v>115</v>
      </c>
      <c r="D2658" s="887" t="s">
        <v>26120</v>
      </c>
      <c r="E2658" s="342">
        <v>2900</v>
      </c>
      <c r="F2658" s="887" t="s">
        <v>26121</v>
      </c>
      <c r="G2658" s="656" t="s">
        <v>26122</v>
      </c>
      <c r="H2658" s="886" t="s">
        <v>20978</v>
      </c>
      <c r="I2658" s="886" t="s">
        <v>23405</v>
      </c>
      <c r="J2658" s="886" t="s">
        <v>19708</v>
      </c>
      <c r="K2658" s="921">
        <v>1</v>
      </c>
      <c r="L2658" s="921">
        <v>12</v>
      </c>
      <c r="M2658" s="802">
        <v>34800</v>
      </c>
      <c r="N2658" s="921">
        <v>1</v>
      </c>
      <c r="O2658" s="922">
        <v>6</v>
      </c>
      <c r="P2658" s="802">
        <v>17400</v>
      </c>
      <c r="Q2658" s="921" t="s">
        <v>23687</v>
      </c>
      <c r="R2658" s="922">
        <v>12</v>
      </c>
      <c r="S2658" s="1008">
        <v>34800</v>
      </c>
    </row>
    <row r="2659" spans="1:19" s="889" customFormat="1" ht="23.25">
      <c r="A2659" s="913" t="s">
        <v>1027</v>
      </c>
      <c r="B2659" s="887" t="s">
        <v>280</v>
      </c>
      <c r="C2659" s="887" t="s">
        <v>115</v>
      </c>
      <c r="D2659" s="887" t="s">
        <v>23692</v>
      </c>
      <c r="E2659" s="342">
        <v>1600</v>
      </c>
      <c r="F2659" s="887" t="s">
        <v>26123</v>
      </c>
      <c r="G2659" s="656" t="s">
        <v>26124</v>
      </c>
      <c r="H2659" s="886" t="s">
        <v>388</v>
      </c>
      <c r="I2659" s="886" t="s">
        <v>388</v>
      </c>
      <c r="J2659" s="886" t="s">
        <v>19829</v>
      </c>
      <c r="K2659" s="921">
        <v>1</v>
      </c>
      <c r="L2659" s="921" t="s">
        <v>23695</v>
      </c>
      <c r="M2659" s="802">
        <v>19200</v>
      </c>
      <c r="N2659" s="921">
        <v>1</v>
      </c>
      <c r="O2659" s="922">
        <v>6</v>
      </c>
      <c r="P2659" s="802">
        <v>9600</v>
      </c>
      <c r="Q2659" s="921" t="s">
        <v>23687</v>
      </c>
      <c r="R2659" s="922">
        <v>12</v>
      </c>
      <c r="S2659" s="1008">
        <v>19200</v>
      </c>
    </row>
    <row r="2660" spans="1:19" s="889" customFormat="1" ht="23.25">
      <c r="A2660" s="913" t="s">
        <v>1027</v>
      </c>
      <c r="B2660" s="887" t="s">
        <v>280</v>
      </c>
      <c r="C2660" s="887" t="s">
        <v>115</v>
      </c>
      <c r="D2660" s="887" t="s">
        <v>23805</v>
      </c>
      <c r="E2660" s="342">
        <v>1600</v>
      </c>
      <c r="F2660" s="887" t="s">
        <v>26125</v>
      </c>
      <c r="G2660" s="656" t="s">
        <v>26126</v>
      </c>
      <c r="H2660" s="886" t="s">
        <v>24703</v>
      </c>
      <c r="I2660" s="886" t="s">
        <v>23402</v>
      </c>
      <c r="J2660" s="886" t="s">
        <v>24703</v>
      </c>
      <c r="K2660" s="921">
        <v>1</v>
      </c>
      <c r="L2660" s="921" t="s">
        <v>23695</v>
      </c>
      <c r="M2660" s="802">
        <v>19200</v>
      </c>
      <c r="N2660" s="921">
        <v>1</v>
      </c>
      <c r="O2660" s="922">
        <v>6</v>
      </c>
      <c r="P2660" s="802">
        <v>9600</v>
      </c>
      <c r="Q2660" s="921" t="s">
        <v>23687</v>
      </c>
      <c r="R2660" s="922">
        <v>12</v>
      </c>
      <c r="S2660" s="1008">
        <v>19200</v>
      </c>
    </row>
    <row r="2661" spans="1:19" s="889" customFormat="1" ht="23.25">
      <c r="A2661" s="913" t="s">
        <v>1027</v>
      </c>
      <c r="B2661" s="887" t="s">
        <v>280</v>
      </c>
      <c r="C2661" s="887" t="s">
        <v>115</v>
      </c>
      <c r="D2661" s="887" t="s">
        <v>23805</v>
      </c>
      <c r="E2661" s="342">
        <v>1600</v>
      </c>
      <c r="F2661" s="887" t="s">
        <v>26127</v>
      </c>
      <c r="G2661" s="656" t="s">
        <v>26128</v>
      </c>
      <c r="H2661" s="886" t="s">
        <v>19829</v>
      </c>
      <c r="I2661" s="886" t="s">
        <v>19773</v>
      </c>
      <c r="J2661" s="886" t="s">
        <v>19829</v>
      </c>
      <c r="K2661" s="921">
        <v>1</v>
      </c>
      <c r="L2661" s="921" t="s">
        <v>23695</v>
      </c>
      <c r="M2661" s="802">
        <v>19200</v>
      </c>
      <c r="N2661" s="921">
        <v>1</v>
      </c>
      <c r="O2661" s="922">
        <v>6</v>
      </c>
      <c r="P2661" s="802">
        <v>9600</v>
      </c>
      <c r="Q2661" s="921" t="s">
        <v>23687</v>
      </c>
      <c r="R2661" s="922">
        <v>12</v>
      </c>
      <c r="S2661" s="1008">
        <v>19200</v>
      </c>
    </row>
    <row r="2662" spans="1:19" s="889" customFormat="1" ht="23.25">
      <c r="A2662" s="913" t="s">
        <v>1027</v>
      </c>
      <c r="B2662" s="887" t="s">
        <v>280</v>
      </c>
      <c r="C2662" s="887" t="s">
        <v>115</v>
      </c>
      <c r="D2662" s="887" t="s">
        <v>23722</v>
      </c>
      <c r="E2662" s="342">
        <v>1900</v>
      </c>
      <c r="F2662" s="887" t="s">
        <v>26129</v>
      </c>
      <c r="G2662" s="656" t="s">
        <v>26130</v>
      </c>
      <c r="H2662" s="886" t="s">
        <v>19880</v>
      </c>
      <c r="I2662" s="886" t="s">
        <v>19773</v>
      </c>
      <c r="J2662" s="886" t="s">
        <v>26131</v>
      </c>
      <c r="K2662" s="921">
        <v>1</v>
      </c>
      <c r="L2662" s="921" t="s">
        <v>23695</v>
      </c>
      <c r="M2662" s="802">
        <v>22800</v>
      </c>
      <c r="N2662" s="921">
        <v>1</v>
      </c>
      <c r="O2662" s="922">
        <v>6</v>
      </c>
      <c r="P2662" s="802">
        <v>11400</v>
      </c>
      <c r="Q2662" s="921" t="s">
        <v>23687</v>
      </c>
      <c r="R2662" s="922">
        <v>12</v>
      </c>
      <c r="S2662" s="1008">
        <v>22800</v>
      </c>
    </row>
    <row r="2663" spans="1:19" s="889" customFormat="1" ht="34.9">
      <c r="A2663" s="913" t="s">
        <v>1027</v>
      </c>
      <c r="B2663" s="887" t="s">
        <v>280</v>
      </c>
      <c r="C2663" s="887" t="s">
        <v>115</v>
      </c>
      <c r="D2663" s="887" t="s">
        <v>23706</v>
      </c>
      <c r="E2663" s="342">
        <v>2200</v>
      </c>
      <c r="F2663" s="887" t="s">
        <v>26132</v>
      </c>
      <c r="G2663" s="656" t="s">
        <v>26133</v>
      </c>
      <c r="H2663" s="886" t="s">
        <v>23714</v>
      </c>
      <c r="I2663" s="886" t="s">
        <v>19764</v>
      </c>
      <c r="J2663" s="886" t="s">
        <v>20348</v>
      </c>
      <c r="K2663" s="921">
        <v>1</v>
      </c>
      <c r="L2663" s="921">
        <v>12</v>
      </c>
      <c r="M2663" s="802">
        <v>26400</v>
      </c>
      <c r="N2663" s="921">
        <v>1</v>
      </c>
      <c r="O2663" s="922">
        <v>6</v>
      </c>
      <c r="P2663" s="802">
        <v>13200</v>
      </c>
      <c r="Q2663" s="921" t="s">
        <v>23687</v>
      </c>
      <c r="R2663" s="922">
        <v>12</v>
      </c>
      <c r="S2663" s="1008">
        <v>26400</v>
      </c>
    </row>
    <row r="2664" spans="1:19" s="889" customFormat="1" ht="23.25">
      <c r="A2664" s="913" t="s">
        <v>1027</v>
      </c>
      <c r="B2664" s="887" t="s">
        <v>280</v>
      </c>
      <c r="C2664" s="887" t="s">
        <v>115</v>
      </c>
      <c r="D2664" s="887" t="s">
        <v>23706</v>
      </c>
      <c r="E2664" s="342">
        <v>2200</v>
      </c>
      <c r="F2664" s="887" t="s">
        <v>26134</v>
      </c>
      <c r="G2664" s="656" t="s">
        <v>26135</v>
      </c>
      <c r="H2664" s="886" t="s">
        <v>21000</v>
      </c>
      <c r="I2664" s="886" t="s">
        <v>19773</v>
      </c>
      <c r="J2664" s="886" t="s">
        <v>21000</v>
      </c>
      <c r="K2664" s="921">
        <v>1</v>
      </c>
      <c r="L2664" s="921">
        <v>12</v>
      </c>
      <c r="M2664" s="802">
        <v>26400</v>
      </c>
      <c r="N2664" s="921">
        <v>1</v>
      </c>
      <c r="O2664" s="922">
        <v>6</v>
      </c>
      <c r="P2664" s="802">
        <v>13200</v>
      </c>
      <c r="Q2664" s="921" t="s">
        <v>23687</v>
      </c>
      <c r="R2664" s="922">
        <v>12</v>
      </c>
      <c r="S2664" s="1008">
        <v>26400</v>
      </c>
    </row>
    <row r="2665" spans="1:19" s="889" customFormat="1" ht="23.25">
      <c r="A2665" s="913" t="s">
        <v>1027</v>
      </c>
      <c r="B2665" s="887" t="s">
        <v>280</v>
      </c>
      <c r="C2665" s="887" t="s">
        <v>115</v>
      </c>
      <c r="D2665" s="887" t="s">
        <v>23889</v>
      </c>
      <c r="E2665" s="342">
        <v>1900</v>
      </c>
      <c r="F2665" s="887" t="s">
        <v>26136</v>
      </c>
      <c r="G2665" s="656" t="s">
        <v>26137</v>
      </c>
      <c r="H2665" s="886" t="s">
        <v>19862</v>
      </c>
      <c r="I2665" s="886" t="s">
        <v>19773</v>
      </c>
      <c r="J2665" s="886" t="s">
        <v>20389</v>
      </c>
      <c r="K2665" s="921">
        <v>1</v>
      </c>
      <c r="L2665" s="921" t="s">
        <v>23695</v>
      </c>
      <c r="M2665" s="802">
        <v>17543.330000000002</v>
      </c>
      <c r="N2665" s="921">
        <v>1</v>
      </c>
      <c r="O2665" s="922">
        <v>6</v>
      </c>
      <c r="P2665" s="802">
        <v>9500</v>
      </c>
      <c r="Q2665" s="921" t="s">
        <v>23687</v>
      </c>
      <c r="R2665" s="922">
        <v>12</v>
      </c>
      <c r="S2665" s="1008">
        <v>22800</v>
      </c>
    </row>
    <row r="2666" spans="1:19" s="889" customFormat="1" ht="23.25">
      <c r="A2666" s="913" t="s">
        <v>1027</v>
      </c>
      <c r="B2666" s="887" t="s">
        <v>280</v>
      </c>
      <c r="C2666" s="887" t="s">
        <v>115</v>
      </c>
      <c r="D2666" s="887" t="s">
        <v>26138</v>
      </c>
      <c r="E2666" s="342">
        <v>2500</v>
      </c>
      <c r="F2666" s="887" t="s">
        <v>26139</v>
      </c>
      <c r="G2666" s="656" t="s">
        <v>26140</v>
      </c>
      <c r="H2666" s="886" t="s">
        <v>20169</v>
      </c>
      <c r="I2666" s="886" t="s">
        <v>19773</v>
      </c>
      <c r="J2666" s="886" t="s">
        <v>20169</v>
      </c>
      <c r="K2666" s="921">
        <v>1</v>
      </c>
      <c r="L2666" s="921">
        <v>12</v>
      </c>
      <c r="M2666" s="802">
        <v>30000</v>
      </c>
      <c r="N2666" s="921">
        <v>1</v>
      </c>
      <c r="O2666" s="922">
        <v>6</v>
      </c>
      <c r="P2666" s="802">
        <v>15000</v>
      </c>
      <c r="Q2666" s="921" t="s">
        <v>23687</v>
      </c>
      <c r="R2666" s="922">
        <v>12</v>
      </c>
      <c r="S2666" s="1008">
        <v>30000</v>
      </c>
    </row>
    <row r="2667" spans="1:19" s="889" customFormat="1" ht="23.25">
      <c r="A2667" s="913" t="s">
        <v>1027</v>
      </c>
      <c r="B2667" s="887" t="s">
        <v>280</v>
      </c>
      <c r="C2667" s="887" t="s">
        <v>115</v>
      </c>
      <c r="D2667" s="887" t="s">
        <v>23853</v>
      </c>
      <c r="E2667" s="342">
        <v>3100</v>
      </c>
      <c r="F2667" s="887" t="s">
        <v>26141</v>
      </c>
      <c r="G2667" s="656" t="s">
        <v>26142</v>
      </c>
      <c r="H2667" s="886" t="s">
        <v>23904</v>
      </c>
      <c r="I2667" s="886" t="s">
        <v>19773</v>
      </c>
      <c r="J2667" s="886" t="s">
        <v>21045</v>
      </c>
      <c r="K2667" s="921">
        <v>1</v>
      </c>
      <c r="L2667" s="921">
        <v>12</v>
      </c>
      <c r="M2667" s="802">
        <v>37200</v>
      </c>
      <c r="N2667" s="921">
        <v>1</v>
      </c>
      <c r="O2667" s="922">
        <v>6</v>
      </c>
      <c r="P2667" s="802">
        <v>18600</v>
      </c>
      <c r="Q2667" s="921"/>
      <c r="R2667" s="922"/>
      <c r="S2667" s="1008">
        <v>0</v>
      </c>
    </row>
    <row r="2668" spans="1:19" s="889" customFormat="1" ht="23.25">
      <c r="A2668" s="913" t="s">
        <v>1027</v>
      </c>
      <c r="B2668" s="887" t="s">
        <v>280</v>
      </c>
      <c r="C2668" s="887" t="s">
        <v>115</v>
      </c>
      <c r="D2668" s="887" t="s">
        <v>26143</v>
      </c>
      <c r="E2668" s="342">
        <v>2900</v>
      </c>
      <c r="F2668" s="887" t="s">
        <v>26144</v>
      </c>
      <c r="G2668" s="656" t="s">
        <v>26145</v>
      </c>
      <c r="H2668" s="886" t="s">
        <v>23714</v>
      </c>
      <c r="I2668" s="886" t="s">
        <v>19773</v>
      </c>
      <c r="J2668" s="886" t="s">
        <v>19791</v>
      </c>
      <c r="K2668" s="921">
        <v>1</v>
      </c>
      <c r="L2668" s="921" t="s">
        <v>23695</v>
      </c>
      <c r="M2668" s="802">
        <v>34800</v>
      </c>
      <c r="N2668" s="921">
        <v>1</v>
      </c>
      <c r="O2668" s="922">
        <v>6</v>
      </c>
      <c r="P2668" s="802">
        <v>17400</v>
      </c>
      <c r="Q2668" s="921" t="s">
        <v>23687</v>
      </c>
      <c r="R2668" s="922">
        <v>12</v>
      </c>
      <c r="S2668" s="1008">
        <v>34800</v>
      </c>
    </row>
    <row r="2669" spans="1:19" s="889" customFormat="1" ht="23.25">
      <c r="A2669" s="913" t="s">
        <v>1027</v>
      </c>
      <c r="B2669" s="887" t="s">
        <v>280</v>
      </c>
      <c r="C2669" s="887" t="s">
        <v>115</v>
      </c>
      <c r="D2669" s="887" t="s">
        <v>26146</v>
      </c>
      <c r="E2669" s="342">
        <v>1600</v>
      </c>
      <c r="F2669" s="887" t="s">
        <v>26147</v>
      </c>
      <c r="G2669" s="656" t="s">
        <v>26148</v>
      </c>
      <c r="H2669" s="886" t="s">
        <v>23808</v>
      </c>
      <c r="I2669" s="886" t="s">
        <v>23386</v>
      </c>
      <c r="J2669" s="886" t="s">
        <v>19862</v>
      </c>
      <c r="K2669" s="921">
        <v>1</v>
      </c>
      <c r="L2669" s="921" t="s">
        <v>23695</v>
      </c>
      <c r="M2669" s="802">
        <v>19200</v>
      </c>
      <c r="N2669" s="921">
        <v>1</v>
      </c>
      <c r="O2669" s="922">
        <v>6</v>
      </c>
      <c r="P2669" s="802">
        <v>9600</v>
      </c>
      <c r="Q2669" s="921" t="s">
        <v>23687</v>
      </c>
      <c r="R2669" s="922">
        <v>12</v>
      </c>
      <c r="S2669" s="1008">
        <v>19200</v>
      </c>
    </row>
    <row r="2670" spans="1:19" s="889" customFormat="1" ht="23.25">
      <c r="A2670" s="913" t="s">
        <v>1027</v>
      </c>
      <c r="B2670" s="887" t="s">
        <v>280</v>
      </c>
      <c r="C2670" s="887" t="s">
        <v>115</v>
      </c>
      <c r="D2670" s="887" t="s">
        <v>26149</v>
      </c>
      <c r="E2670" s="342">
        <v>2100</v>
      </c>
      <c r="F2670" s="887" t="s">
        <v>26150</v>
      </c>
      <c r="G2670" s="656" t="s">
        <v>26151</v>
      </c>
      <c r="H2670" s="886" t="s">
        <v>19729</v>
      </c>
      <c r="I2670" s="886" t="s">
        <v>19764</v>
      </c>
      <c r="J2670" s="886" t="s">
        <v>19729</v>
      </c>
      <c r="K2670" s="921">
        <v>1</v>
      </c>
      <c r="L2670" s="921">
        <v>12</v>
      </c>
      <c r="M2670" s="802">
        <v>25200</v>
      </c>
      <c r="N2670" s="921">
        <v>1</v>
      </c>
      <c r="O2670" s="922">
        <v>6</v>
      </c>
      <c r="P2670" s="802">
        <v>12600</v>
      </c>
      <c r="Q2670" s="921"/>
      <c r="R2670" s="922"/>
      <c r="S2670" s="1008">
        <v>0</v>
      </c>
    </row>
    <row r="2671" spans="1:19" s="889" customFormat="1" ht="23.25">
      <c r="A2671" s="913" t="s">
        <v>1027</v>
      </c>
      <c r="B2671" s="887" t="s">
        <v>280</v>
      </c>
      <c r="C2671" s="887" t="s">
        <v>115</v>
      </c>
      <c r="D2671" s="887" t="s">
        <v>23725</v>
      </c>
      <c r="E2671" s="342">
        <v>1700</v>
      </c>
      <c r="F2671" s="887" t="s">
        <v>26152</v>
      </c>
      <c r="G2671" s="656" t="s">
        <v>26153</v>
      </c>
      <c r="H2671" s="886" t="s">
        <v>26154</v>
      </c>
      <c r="I2671" s="886" t="s">
        <v>19764</v>
      </c>
      <c r="J2671" s="886" t="s">
        <v>26154</v>
      </c>
      <c r="K2671" s="921">
        <v>1</v>
      </c>
      <c r="L2671" s="921" t="s">
        <v>23695</v>
      </c>
      <c r="M2671" s="802">
        <v>20400</v>
      </c>
      <c r="N2671" s="921">
        <v>1</v>
      </c>
      <c r="O2671" s="922">
        <v>6</v>
      </c>
      <c r="P2671" s="802">
        <v>10200</v>
      </c>
      <c r="Q2671" s="921" t="s">
        <v>23687</v>
      </c>
      <c r="R2671" s="922">
        <v>12</v>
      </c>
      <c r="S2671" s="1008">
        <v>20400</v>
      </c>
    </row>
    <row r="2672" spans="1:19" s="889" customFormat="1" ht="23.25">
      <c r="A2672" s="913" t="s">
        <v>1027</v>
      </c>
      <c r="B2672" s="887" t="s">
        <v>280</v>
      </c>
      <c r="C2672" s="887" t="s">
        <v>115</v>
      </c>
      <c r="D2672" s="887" t="s">
        <v>24415</v>
      </c>
      <c r="E2672" s="342">
        <v>3500</v>
      </c>
      <c r="F2672" s="887" t="s">
        <v>26155</v>
      </c>
      <c r="G2672" s="656" t="s">
        <v>26156</v>
      </c>
      <c r="H2672" s="886" t="s">
        <v>26157</v>
      </c>
      <c r="I2672" s="886" t="s">
        <v>19773</v>
      </c>
      <c r="J2672" s="886" t="s">
        <v>26157</v>
      </c>
      <c r="K2672" s="921">
        <v>1</v>
      </c>
      <c r="L2672" s="921">
        <v>12</v>
      </c>
      <c r="M2672" s="802">
        <v>42000</v>
      </c>
      <c r="N2672" s="921">
        <v>1</v>
      </c>
      <c r="O2672" s="922">
        <v>6</v>
      </c>
      <c r="P2672" s="802">
        <v>21000</v>
      </c>
      <c r="Q2672" s="921" t="s">
        <v>23687</v>
      </c>
      <c r="R2672" s="922">
        <v>12</v>
      </c>
      <c r="S2672" s="1008">
        <v>42000</v>
      </c>
    </row>
    <row r="2673" spans="1:19" s="889" customFormat="1" ht="23.25">
      <c r="A2673" s="913" t="s">
        <v>1027</v>
      </c>
      <c r="B2673" s="887" t="s">
        <v>280</v>
      </c>
      <c r="C2673" s="887" t="s">
        <v>115</v>
      </c>
      <c r="D2673" s="887" t="s">
        <v>23706</v>
      </c>
      <c r="E2673" s="342">
        <v>2200</v>
      </c>
      <c r="F2673" s="887" t="s">
        <v>26158</v>
      </c>
      <c r="G2673" s="656" t="s">
        <v>26159</v>
      </c>
      <c r="H2673" s="886" t="s">
        <v>24461</v>
      </c>
      <c r="I2673" s="886" t="s">
        <v>19764</v>
      </c>
      <c r="J2673" s="886" t="s">
        <v>24461</v>
      </c>
      <c r="K2673" s="921">
        <v>1</v>
      </c>
      <c r="L2673" s="921">
        <v>12</v>
      </c>
      <c r="M2673" s="802">
        <v>26400</v>
      </c>
      <c r="N2673" s="921">
        <v>1</v>
      </c>
      <c r="O2673" s="922">
        <v>6</v>
      </c>
      <c r="P2673" s="802">
        <v>13200</v>
      </c>
      <c r="Q2673" s="921" t="s">
        <v>23687</v>
      </c>
      <c r="R2673" s="922">
        <v>12</v>
      </c>
      <c r="S2673" s="1008">
        <v>26400</v>
      </c>
    </row>
    <row r="2674" spans="1:19" s="889" customFormat="1" ht="23.25">
      <c r="A2674" s="913" t="s">
        <v>1027</v>
      </c>
      <c r="B2674" s="887" t="s">
        <v>280</v>
      </c>
      <c r="C2674" s="887" t="s">
        <v>115</v>
      </c>
      <c r="D2674" s="887" t="s">
        <v>23699</v>
      </c>
      <c r="E2674" s="342">
        <v>1700</v>
      </c>
      <c r="F2674" s="887" t="s">
        <v>26160</v>
      </c>
      <c r="G2674" s="656" t="s">
        <v>26161</v>
      </c>
      <c r="H2674" s="886" t="s">
        <v>23714</v>
      </c>
      <c r="I2674" s="886" t="s">
        <v>19773</v>
      </c>
      <c r="J2674" s="886" t="s">
        <v>19791</v>
      </c>
      <c r="K2674" s="921">
        <v>1</v>
      </c>
      <c r="L2674" s="921" t="s">
        <v>23695</v>
      </c>
      <c r="M2674" s="802">
        <v>20400</v>
      </c>
      <c r="N2674" s="921">
        <v>1</v>
      </c>
      <c r="O2674" s="922">
        <v>6</v>
      </c>
      <c r="P2674" s="802">
        <v>10200</v>
      </c>
      <c r="Q2674" s="921" t="s">
        <v>23687</v>
      </c>
      <c r="R2674" s="922">
        <v>12</v>
      </c>
      <c r="S2674" s="1008">
        <v>20400</v>
      </c>
    </row>
    <row r="2675" spans="1:19" s="889" customFormat="1" ht="23.25">
      <c r="A2675" s="913" t="s">
        <v>1027</v>
      </c>
      <c r="B2675" s="887" t="s">
        <v>280</v>
      </c>
      <c r="C2675" s="887" t="s">
        <v>115</v>
      </c>
      <c r="D2675" s="887" t="s">
        <v>23692</v>
      </c>
      <c r="E2675" s="342">
        <v>1600</v>
      </c>
      <c r="F2675" s="887" t="s">
        <v>26162</v>
      </c>
      <c r="G2675" s="656" t="s">
        <v>26163</v>
      </c>
      <c r="H2675" s="886" t="s">
        <v>388</v>
      </c>
      <c r="I2675" s="886" t="s">
        <v>388</v>
      </c>
      <c r="J2675" s="886" t="s">
        <v>19829</v>
      </c>
      <c r="K2675" s="921">
        <v>1</v>
      </c>
      <c r="L2675" s="921" t="s">
        <v>23695</v>
      </c>
      <c r="M2675" s="802">
        <v>19200</v>
      </c>
      <c r="N2675" s="921">
        <v>1</v>
      </c>
      <c r="O2675" s="922">
        <v>6</v>
      </c>
      <c r="P2675" s="802">
        <v>9600</v>
      </c>
      <c r="Q2675" s="921" t="s">
        <v>23687</v>
      </c>
      <c r="R2675" s="922">
        <v>12</v>
      </c>
      <c r="S2675" s="1008">
        <v>19200</v>
      </c>
    </row>
    <row r="2676" spans="1:19" s="889" customFormat="1" ht="23.25">
      <c r="A2676" s="913" t="s">
        <v>1027</v>
      </c>
      <c r="B2676" s="887" t="s">
        <v>280</v>
      </c>
      <c r="C2676" s="887" t="s">
        <v>115</v>
      </c>
      <c r="D2676" s="887" t="s">
        <v>26164</v>
      </c>
      <c r="E2676" s="342">
        <v>2100</v>
      </c>
      <c r="F2676" s="887" t="s">
        <v>26165</v>
      </c>
      <c r="G2676" s="656" t="s">
        <v>26166</v>
      </c>
      <c r="H2676" s="886" t="s">
        <v>19729</v>
      </c>
      <c r="I2676" s="886" t="s">
        <v>23405</v>
      </c>
      <c r="J2676" s="886" t="s">
        <v>19729</v>
      </c>
      <c r="K2676" s="921">
        <v>1</v>
      </c>
      <c r="L2676" s="921">
        <v>12</v>
      </c>
      <c r="M2676" s="802">
        <v>25200</v>
      </c>
      <c r="N2676" s="921">
        <v>1</v>
      </c>
      <c r="O2676" s="922">
        <v>6</v>
      </c>
      <c r="P2676" s="802">
        <v>12600</v>
      </c>
      <c r="Q2676" s="921" t="s">
        <v>23687</v>
      </c>
      <c r="R2676" s="922">
        <v>12</v>
      </c>
      <c r="S2676" s="1008">
        <v>25200</v>
      </c>
    </row>
    <row r="2677" spans="1:19" s="889" customFormat="1" ht="23.25">
      <c r="A2677" s="913" t="s">
        <v>1027</v>
      </c>
      <c r="B2677" s="887" t="s">
        <v>280</v>
      </c>
      <c r="C2677" s="887" t="s">
        <v>115</v>
      </c>
      <c r="D2677" s="887" t="s">
        <v>26167</v>
      </c>
      <c r="E2677" s="342">
        <v>1900</v>
      </c>
      <c r="F2677" s="887" t="s">
        <v>26168</v>
      </c>
      <c r="G2677" s="656" t="s">
        <v>26169</v>
      </c>
      <c r="H2677" s="886" t="s">
        <v>20153</v>
      </c>
      <c r="I2677" s="886" t="s">
        <v>23405</v>
      </c>
      <c r="J2677" s="886" t="s">
        <v>20153</v>
      </c>
      <c r="K2677" s="921">
        <v>1</v>
      </c>
      <c r="L2677" s="921" t="s">
        <v>23695</v>
      </c>
      <c r="M2677" s="802">
        <v>22800</v>
      </c>
      <c r="N2677" s="921">
        <v>1</v>
      </c>
      <c r="O2677" s="922">
        <v>6</v>
      </c>
      <c r="P2677" s="802">
        <v>11400</v>
      </c>
      <c r="Q2677" s="921" t="s">
        <v>23687</v>
      </c>
      <c r="R2677" s="922">
        <v>12</v>
      </c>
      <c r="S2677" s="1008">
        <v>22800</v>
      </c>
    </row>
    <row r="2678" spans="1:19" s="889" customFormat="1" ht="23.25">
      <c r="A2678" s="913" t="s">
        <v>1027</v>
      </c>
      <c r="B2678" s="887" t="s">
        <v>280</v>
      </c>
      <c r="C2678" s="887" t="s">
        <v>115</v>
      </c>
      <c r="D2678" s="887" t="s">
        <v>24057</v>
      </c>
      <c r="E2678" s="342">
        <v>1850</v>
      </c>
      <c r="F2678" s="887" t="s">
        <v>26170</v>
      </c>
      <c r="G2678" s="656" t="s">
        <v>26171</v>
      </c>
      <c r="H2678" s="886" t="s">
        <v>25542</v>
      </c>
      <c r="I2678" s="886" t="s">
        <v>23386</v>
      </c>
      <c r="J2678" s="886" t="s">
        <v>19708</v>
      </c>
      <c r="K2678" s="921">
        <v>1</v>
      </c>
      <c r="L2678" s="921" t="s">
        <v>23695</v>
      </c>
      <c r="M2678" s="802">
        <v>22200</v>
      </c>
      <c r="N2678" s="921">
        <v>1</v>
      </c>
      <c r="O2678" s="922">
        <v>6</v>
      </c>
      <c r="P2678" s="802">
        <v>11100</v>
      </c>
      <c r="Q2678" s="921" t="s">
        <v>23687</v>
      </c>
      <c r="R2678" s="922">
        <v>12</v>
      </c>
      <c r="S2678" s="1008">
        <v>22200</v>
      </c>
    </row>
    <row r="2679" spans="1:19" s="889" customFormat="1" ht="34.9">
      <c r="A2679" s="913" t="s">
        <v>1027</v>
      </c>
      <c r="B2679" s="887" t="s">
        <v>280</v>
      </c>
      <c r="C2679" s="887" t="s">
        <v>115</v>
      </c>
      <c r="D2679" s="887" t="s">
        <v>26172</v>
      </c>
      <c r="E2679" s="342">
        <v>2500</v>
      </c>
      <c r="F2679" s="887" t="s">
        <v>26173</v>
      </c>
      <c r="G2679" s="656" t="s">
        <v>26174</v>
      </c>
      <c r="H2679" s="886" t="s">
        <v>19708</v>
      </c>
      <c r="I2679" s="886" t="s">
        <v>19764</v>
      </c>
      <c r="J2679" s="886" t="s">
        <v>25129</v>
      </c>
      <c r="K2679" s="921">
        <v>1</v>
      </c>
      <c r="L2679" s="921">
        <v>12</v>
      </c>
      <c r="M2679" s="802">
        <v>30000</v>
      </c>
      <c r="N2679" s="921">
        <v>1</v>
      </c>
      <c r="O2679" s="922">
        <v>6</v>
      </c>
      <c r="P2679" s="802">
        <v>15000</v>
      </c>
      <c r="Q2679" s="921" t="s">
        <v>23687</v>
      </c>
      <c r="R2679" s="922">
        <v>12</v>
      </c>
      <c r="S2679" s="1008">
        <v>30000</v>
      </c>
    </row>
    <row r="2680" spans="1:19" s="889" customFormat="1" ht="23.25">
      <c r="A2680" s="913" t="s">
        <v>1027</v>
      </c>
      <c r="B2680" s="887" t="s">
        <v>280</v>
      </c>
      <c r="C2680" s="887" t="s">
        <v>115</v>
      </c>
      <c r="D2680" s="887" t="s">
        <v>25674</v>
      </c>
      <c r="E2680" s="342">
        <v>1800</v>
      </c>
      <c r="F2680" s="887" t="s">
        <v>26175</v>
      </c>
      <c r="G2680" s="656" t="s">
        <v>26176</v>
      </c>
      <c r="H2680" s="886" t="s">
        <v>19988</v>
      </c>
      <c r="I2680" s="886" t="s">
        <v>19773</v>
      </c>
      <c r="J2680" s="886" t="s">
        <v>19862</v>
      </c>
      <c r="K2680" s="921">
        <v>1</v>
      </c>
      <c r="L2680" s="921" t="s">
        <v>23695</v>
      </c>
      <c r="M2680" s="802">
        <v>21600</v>
      </c>
      <c r="N2680" s="921">
        <v>1</v>
      </c>
      <c r="O2680" s="922">
        <v>6</v>
      </c>
      <c r="P2680" s="802">
        <v>10800</v>
      </c>
      <c r="Q2680" s="921" t="s">
        <v>23687</v>
      </c>
      <c r="R2680" s="922">
        <v>12</v>
      </c>
      <c r="S2680" s="1008">
        <v>21600</v>
      </c>
    </row>
    <row r="2681" spans="1:19" s="889" customFormat="1" ht="23.25">
      <c r="A2681" s="913" t="s">
        <v>1027</v>
      </c>
      <c r="B2681" s="887" t="s">
        <v>280</v>
      </c>
      <c r="C2681" s="887" t="s">
        <v>115</v>
      </c>
      <c r="D2681" s="887" t="s">
        <v>23699</v>
      </c>
      <c r="E2681" s="342">
        <v>1700</v>
      </c>
      <c r="F2681" s="887" t="s">
        <v>26177</v>
      </c>
      <c r="G2681" s="656" t="s">
        <v>26178</v>
      </c>
      <c r="H2681" s="886" t="s">
        <v>19810</v>
      </c>
      <c r="I2681" s="886" t="s">
        <v>19773</v>
      </c>
      <c r="J2681" s="886" t="s">
        <v>19810</v>
      </c>
      <c r="K2681" s="921">
        <v>1</v>
      </c>
      <c r="L2681" s="921" t="s">
        <v>23695</v>
      </c>
      <c r="M2681" s="802">
        <v>20400</v>
      </c>
      <c r="N2681" s="921">
        <v>1</v>
      </c>
      <c r="O2681" s="922">
        <v>6</v>
      </c>
      <c r="P2681" s="802">
        <v>10200</v>
      </c>
      <c r="Q2681" s="921" t="s">
        <v>23687</v>
      </c>
      <c r="R2681" s="922">
        <v>12</v>
      </c>
      <c r="S2681" s="1008">
        <v>20400</v>
      </c>
    </row>
    <row r="2682" spans="1:19" s="889" customFormat="1" ht="34.9">
      <c r="A2682" s="913" t="s">
        <v>1027</v>
      </c>
      <c r="B2682" s="887" t="s">
        <v>280</v>
      </c>
      <c r="C2682" s="887" t="s">
        <v>115</v>
      </c>
      <c r="D2682" s="887" t="s">
        <v>25289</v>
      </c>
      <c r="E2682" s="342">
        <v>6500</v>
      </c>
      <c r="F2682" s="887" t="s">
        <v>26179</v>
      </c>
      <c r="G2682" s="656" t="s">
        <v>26180</v>
      </c>
      <c r="H2682" s="886" t="s">
        <v>21058</v>
      </c>
      <c r="I2682" s="886" t="s">
        <v>23732</v>
      </c>
      <c r="J2682" s="886" t="s">
        <v>21058</v>
      </c>
      <c r="K2682" s="921">
        <v>1</v>
      </c>
      <c r="L2682" s="921">
        <v>8</v>
      </c>
      <c r="M2682" s="802">
        <v>49616.66</v>
      </c>
      <c r="N2682" s="921">
        <v>2</v>
      </c>
      <c r="O2682" s="922">
        <v>6</v>
      </c>
      <c r="P2682" s="802">
        <v>39000</v>
      </c>
      <c r="Q2682" s="921" t="s">
        <v>23687</v>
      </c>
      <c r="R2682" s="922">
        <v>12</v>
      </c>
      <c r="S2682" s="1008">
        <v>26000</v>
      </c>
    </row>
    <row r="2683" spans="1:19" s="889" customFormat="1" ht="23.25">
      <c r="A2683" s="913" t="s">
        <v>1027</v>
      </c>
      <c r="B2683" s="887" t="s">
        <v>280</v>
      </c>
      <c r="C2683" s="887" t="s">
        <v>115</v>
      </c>
      <c r="D2683" s="887" t="s">
        <v>24084</v>
      </c>
      <c r="E2683" s="342">
        <v>1850</v>
      </c>
      <c r="F2683" s="887" t="s">
        <v>26181</v>
      </c>
      <c r="G2683" s="656" t="s">
        <v>26182</v>
      </c>
      <c r="H2683" s="886" t="s">
        <v>21000</v>
      </c>
      <c r="I2683" s="886" t="s">
        <v>19764</v>
      </c>
      <c r="J2683" s="886" t="s">
        <v>21000</v>
      </c>
      <c r="K2683" s="921">
        <v>1</v>
      </c>
      <c r="L2683" s="921" t="s">
        <v>23695</v>
      </c>
      <c r="M2683" s="802">
        <v>22200</v>
      </c>
      <c r="N2683" s="921">
        <v>1</v>
      </c>
      <c r="O2683" s="922">
        <v>6</v>
      </c>
      <c r="P2683" s="802">
        <v>11100</v>
      </c>
      <c r="Q2683" s="921" t="s">
        <v>23687</v>
      </c>
      <c r="R2683" s="922">
        <v>12</v>
      </c>
      <c r="S2683" s="1008">
        <v>22200</v>
      </c>
    </row>
    <row r="2684" spans="1:19" s="889" customFormat="1" ht="23.25">
      <c r="A2684" s="913" t="s">
        <v>1027</v>
      </c>
      <c r="B2684" s="887" t="s">
        <v>280</v>
      </c>
      <c r="C2684" s="887" t="s">
        <v>115</v>
      </c>
      <c r="D2684" s="887" t="s">
        <v>24139</v>
      </c>
      <c r="E2684" s="342">
        <v>1500</v>
      </c>
      <c r="F2684" s="887" t="s">
        <v>26183</v>
      </c>
      <c r="G2684" s="656" t="s">
        <v>26184</v>
      </c>
      <c r="H2684" s="886" t="s">
        <v>23686</v>
      </c>
      <c r="I2684" s="886" t="s">
        <v>25062</v>
      </c>
      <c r="J2684" s="886" t="s">
        <v>23686</v>
      </c>
      <c r="K2684" s="921">
        <v>1</v>
      </c>
      <c r="L2684" s="921" t="s">
        <v>23695</v>
      </c>
      <c r="M2684" s="802">
        <v>18000</v>
      </c>
      <c r="N2684" s="921">
        <v>1</v>
      </c>
      <c r="O2684" s="922">
        <v>6</v>
      </c>
      <c r="P2684" s="802">
        <v>9000</v>
      </c>
      <c r="Q2684" s="921" t="s">
        <v>23687</v>
      </c>
      <c r="R2684" s="922">
        <v>12</v>
      </c>
      <c r="S2684" s="1008">
        <v>18000</v>
      </c>
    </row>
    <row r="2685" spans="1:19" s="889" customFormat="1" ht="23.25">
      <c r="A2685" s="913" t="s">
        <v>1027</v>
      </c>
      <c r="B2685" s="887" t="s">
        <v>280</v>
      </c>
      <c r="C2685" s="887" t="s">
        <v>115</v>
      </c>
      <c r="D2685" s="887" t="s">
        <v>26185</v>
      </c>
      <c r="E2685" s="342">
        <v>5000</v>
      </c>
      <c r="F2685" s="887" t="s">
        <v>26186</v>
      </c>
      <c r="G2685" s="656" t="s">
        <v>26187</v>
      </c>
      <c r="H2685" s="886" t="s">
        <v>23714</v>
      </c>
      <c r="I2685" s="886" t="s">
        <v>19773</v>
      </c>
      <c r="J2685" s="886" t="s">
        <v>23714</v>
      </c>
      <c r="K2685" s="921">
        <v>1</v>
      </c>
      <c r="L2685" s="921" t="s">
        <v>23695</v>
      </c>
      <c r="M2685" s="802">
        <v>43833.33</v>
      </c>
      <c r="N2685" s="921">
        <v>1</v>
      </c>
      <c r="O2685" s="922">
        <v>6</v>
      </c>
      <c r="P2685" s="802">
        <v>30000</v>
      </c>
      <c r="Q2685" s="921" t="s">
        <v>23687</v>
      </c>
      <c r="R2685" s="922">
        <v>12</v>
      </c>
      <c r="S2685" s="1008">
        <v>60000</v>
      </c>
    </row>
    <row r="2686" spans="1:19" s="889" customFormat="1" ht="23.25">
      <c r="A2686" s="913" t="s">
        <v>1027</v>
      </c>
      <c r="B2686" s="887" t="s">
        <v>280</v>
      </c>
      <c r="C2686" s="887" t="s">
        <v>115</v>
      </c>
      <c r="D2686" s="887" t="s">
        <v>23722</v>
      </c>
      <c r="E2686" s="342">
        <v>1900</v>
      </c>
      <c r="F2686" s="887" t="s">
        <v>26188</v>
      </c>
      <c r="G2686" s="656" t="s">
        <v>26189</v>
      </c>
      <c r="H2686" s="886" t="s">
        <v>19729</v>
      </c>
      <c r="I2686" s="886" t="s">
        <v>19764</v>
      </c>
      <c r="J2686" s="886" t="s">
        <v>19729</v>
      </c>
      <c r="K2686" s="921">
        <v>1</v>
      </c>
      <c r="L2686" s="921" t="s">
        <v>23695</v>
      </c>
      <c r="M2686" s="802">
        <v>22800</v>
      </c>
      <c r="N2686" s="921">
        <v>1</v>
      </c>
      <c r="O2686" s="922">
        <v>6</v>
      </c>
      <c r="P2686" s="802">
        <v>11400</v>
      </c>
      <c r="Q2686" s="921" t="s">
        <v>23687</v>
      </c>
      <c r="R2686" s="922">
        <v>12</v>
      </c>
      <c r="S2686" s="1008">
        <v>22800</v>
      </c>
    </row>
    <row r="2687" spans="1:19" s="889" customFormat="1" ht="23.25">
      <c r="A2687" s="913" t="s">
        <v>1027</v>
      </c>
      <c r="B2687" s="887" t="s">
        <v>280</v>
      </c>
      <c r="C2687" s="887" t="s">
        <v>115</v>
      </c>
      <c r="D2687" s="887" t="s">
        <v>23733</v>
      </c>
      <c r="E2687" s="342">
        <v>2100</v>
      </c>
      <c r="F2687" s="887" t="s">
        <v>26190</v>
      </c>
      <c r="G2687" s="656" t="s">
        <v>26191</v>
      </c>
      <c r="H2687" s="886" t="s">
        <v>23901</v>
      </c>
      <c r="I2687" s="886" t="s">
        <v>19764</v>
      </c>
      <c r="J2687" s="886" t="s">
        <v>23901</v>
      </c>
      <c r="K2687" s="921">
        <v>1</v>
      </c>
      <c r="L2687" s="921">
        <v>12</v>
      </c>
      <c r="M2687" s="802">
        <v>25200</v>
      </c>
      <c r="N2687" s="921">
        <v>1</v>
      </c>
      <c r="O2687" s="922">
        <v>6</v>
      </c>
      <c r="P2687" s="802">
        <v>12600</v>
      </c>
      <c r="Q2687" s="921" t="s">
        <v>23687</v>
      </c>
      <c r="R2687" s="922">
        <v>12</v>
      </c>
      <c r="S2687" s="1008">
        <v>25200</v>
      </c>
    </row>
    <row r="2688" spans="1:19" s="889" customFormat="1" ht="23.25">
      <c r="A2688" s="913" t="s">
        <v>1027</v>
      </c>
      <c r="B2688" s="887" t="s">
        <v>280</v>
      </c>
      <c r="C2688" s="887" t="s">
        <v>115</v>
      </c>
      <c r="D2688" s="887" t="s">
        <v>24139</v>
      </c>
      <c r="E2688" s="342">
        <v>1500</v>
      </c>
      <c r="F2688" s="887" t="s">
        <v>26192</v>
      </c>
      <c r="G2688" s="656" t="s">
        <v>26193</v>
      </c>
      <c r="H2688" s="886" t="s">
        <v>388</v>
      </c>
      <c r="I2688" s="886" t="s">
        <v>388</v>
      </c>
      <c r="J2688" s="886" t="s">
        <v>19829</v>
      </c>
      <c r="K2688" s="921">
        <v>1</v>
      </c>
      <c r="L2688" s="921" t="s">
        <v>23695</v>
      </c>
      <c r="M2688" s="802">
        <v>13650</v>
      </c>
      <c r="N2688" s="921">
        <v>1</v>
      </c>
      <c r="O2688" s="922">
        <v>6</v>
      </c>
      <c r="P2688" s="802">
        <v>9000</v>
      </c>
      <c r="Q2688" s="921" t="s">
        <v>23687</v>
      </c>
      <c r="R2688" s="922">
        <v>12</v>
      </c>
      <c r="S2688" s="1008">
        <v>18000</v>
      </c>
    </row>
    <row r="2689" spans="1:19" s="889" customFormat="1" ht="23.25">
      <c r="A2689" s="913" t="s">
        <v>1027</v>
      </c>
      <c r="B2689" s="887" t="s">
        <v>280</v>
      </c>
      <c r="C2689" s="887" t="s">
        <v>115</v>
      </c>
      <c r="D2689" s="887" t="s">
        <v>23847</v>
      </c>
      <c r="E2689" s="342">
        <v>3400</v>
      </c>
      <c r="F2689" s="887" t="s">
        <v>26194</v>
      </c>
      <c r="G2689" s="656" t="s">
        <v>26195</v>
      </c>
      <c r="H2689" s="886" t="s">
        <v>19729</v>
      </c>
      <c r="I2689" s="886" t="s">
        <v>23732</v>
      </c>
      <c r="J2689" s="886" t="s">
        <v>19729</v>
      </c>
      <c r="K2689" s="921">
        <v>1</v>
      </c>
      <c r="L2689" s="921">
        <v>12</v>
      </c>
      <c r="M2689" s="802">
        <v>40800</v>
      </c>
      <c r="N2689" s="921">
        <v>1</v>
      </c>
      <c r="O2689" s="922">
        <v>6</v>
      </c>
      <c r="P2689" s="802">
        <v>20400</v>
      </c>
      <c r="Q2689" s="921" t="s">
        <v>23687</v>
      </c>
      <c r="R2689" s="922">
        <v>12</v>
      </c>
      <c r="S2689" s="1008">
        <v>40800</v>
      </c>
    </row>
    <row r="2690" spans="1:19" s="889" customFormat="1" ht="23.25">
      <c r="A2690" s="913" t="s">
        <v>1027</v>
      </c>
      <c r="B2690" s="887" t="s">
        <v>280</v>
      </c>
      <c r="C2690" s="887" t="s">
        <v>115</v>
      </c>
      <c r="D2690" s="887" t="s">
        <v>23699</v>
      </c>
      <c r="E2690" s="342">
        <v>1700</v>
      </c>
      <c r="F2690" s="887" t="s">
        <v>26196</v>
      </c>
      <c r="G2690" s="656" t="s">
        <v>26197</v>
      </c>
      <c r="H2690" s="886" t="s">
        <v>26198</v>
      </c>
      <c r="I2690" s="886" t="s">
        <v>23974</v>
      </c>
      <c r="J2690" s="886" t="s">
        <v>26198</v>
      </c>
      <c r="K2690" s="921">
        <v>1</v>
      </c>
      <c r="L2690" s="921" t="s">
        <v>23695</v>
      </c>
      <c r="M2690" s="802">
        <v>14506.66</v>
      </c>
      <c r="N2690" s="921">
        <v>1</v>
      </c>
      <c r="O2690" s="922">
        <v>6</v>
      </c>
      <c r="P2690" s="802">
        <v>8573.34</v>
      </c>
      <c r="Q2690" s="921" t="s">
        <v>23687</v>
      </c>
      <c r="R2690" s="922">
        <v>12</v>
      </c>
      <c r="S2690" s="1008">
        <v>20400</v>
      </c>
    </row>
    <row r="2691" spans="1:19" s="889" customFormat="1" ht="23.25">
      <c r="A2691" s="913" t="s">
        <v>1027</v>
      </c>
      <c r="B2691" s="887" t="s">
        <v>280</v>
      </c>
      <c r="C2691" s="887" t="s">
        <v>115</v>
      </c>
      <c r="D2691" s="887" t="s">
        <v>23722</v>
      </c>
      <c r="E2691" s="342">
        <v>1900</v>
      </c>
      <c r="F2691" s="887" t="s">
        <v>26199</v>
      </c>
      <c r="G2691" s="656" t="s">
        <v>26200</v>
      </c>
      <c r="H2691" s="886" t="s">
        <v>23753</v>
      </c>
      <c r="I2691" s="886" t="s">
        <v>19773</v>
      </c>
      <c r="J2691" s="886" t="s">
        <v>19823</v>
      </c>
      <c r="K2691" s="921">
        <v>1</v>
      </c>
      <c r="L2691" s="921" t="s">
        <v>23695</v>
      </c>
      <c r="M2691" s="802">
        <v>22800</v>
      </c>
      <c r="N2691" s="921">
        <v>1</v>
      </c>
      <c r="O2691" s="922">
        <v>6</v>
      </c>
      <c r="P2691" s="802">
        <v>11400</v>
      </c>
      <c r="Q2691" s="921" t="s">
        <v>23687</v>
      </c>
      <c r="R2691" s="922">
        <v>12</v>
      </c>
      <c r="S2691" s="1008">
        <v>22800</v>
      </c>
    </row>
    <row r="2692" spans="1:19" s="889" customFormat="1" ht="23.25">
      <c r="A2692" s="913" t="s">
        <v>1027</v>
      </c>
      <c r="B2692" s="887" t="s">
        <v>280</v>
      </c>
      <c r="C2692" s="887" t="s">
        <v>115</v>
      </c>
      <c r="D2692" s="887" t="s">
        <v>23722</v>
      </c>
      <c r="E2692" s="342">
        <v>1900</v>
      </c>
      <c r="F2692" s="887" t="s">
        <v>26201</v>
      </c>
      <c r="G2692" s="656" t="s">
        <v>26202</v>
      </c>
      <c r="H2692" s="886" t="s">
        <v>24216</v>
      </c>
      <c r="I2692" s="886" t="s">
        <v>19773</v>
      </c>
      <c r="J2692" s="886" t="s">
        <v>19862</v>
      </c>
      <c r="K2692" s="921">
        <v>1</v>
      </c>
      <c r="L2692" s="921" t="s">
        <v>23695</v>
      </c>
      <c r="M2692" s="802">
        <v>22800</v>
      </c>
      <c r="N2692" s="921">
        <v>1</v>
      </c>
      <c r="O2692" s="922">
        <v>6</v>
      </c>
      <c r="P2692" s="802">
        <v>11400</v>
      </c>
      <c r="Q2692" s="921" t="s">
        <v>23687</v>
      </c>
      <c r="R2692" s="922">
        <v>12</v>
      </c>
      <c r="S2692" s="1008">
        <v>22800</v>
      </c>
    </row>
    <row r="2693" spans="1:19" s="889" customFormat="1" ht="23.25">
      <c r="A2693" s="913" t="s">
        <v>1027</v>
      </c>
      <c r="B2693" s="887" t="s">
        <v>280</v>
      </c>
      <c r="C2693" s="887" t="s">
        <v>115</v>
      </c>
      <c r="D2693" s="887" t="s">
        <v>23699</v>
      </c>
      <c r="E2693" s="342">
        <v>1700</v>
      </c>
      <c r="F2693" s="887" t="s">
        <v>26203</v>
      </c>
      <c r="G2693" s="656" t="s">
        <v>26204</v>
      </c>
      <c r="H2693" s="886" t="s">
        <v>24904</v>
      </c>
      <c r="I2693" s="886" t="s">
        <v>23732</v>
      </c>
      <c r="J2693" s="886" t="s">
        <v>24904</v>
      </c>
      <c r="K2693" s="921">
        <v>1</v>
      </c>
      <c r="L2693" s="921">
        <v>9</v>
      </c>
      <c r="M2693" s="802">
        <v>12920</v>
      </c>
      <c r="N2693" s="921">
        <v>2</v>
      </c>
      <c r="O2693" s="922">
        <v>4</v>
      </c>
      <c r="P2693" s="802">
        <v>6120</v>
      </c>
      <c r="Q2693" s="921"/>
      <c r="R2693" s="922"/>
      <c r="S2693" s="1008">
        <v>0</v>
      </c>
    </row>
    <row r="2694" spans="1:19" s="889" customFormat="1" ht="23.25">
      <c r="A2694" s="913" t="s">
        <v>1027</v>
      </c>
      <c r="B2694" s="887" t="s">
        <v>280</v>
      </c>
      <c r="C2694" s="887" t="s">
        <v>115</v>
      </c>
      <c r="D2694" s="887" t="s">
        <v>26205</v>
      </c>
      <c r="E2694" s="342">
        <v>3500</v>
      </c>
      <c r="F2694" s="887" t="s">
        <v>26206</v>
      </c>
      <c r="G2694" s="656" t="s">
        <v>26207</v>
      </c>
      <c r="H2694" s="886" t="s">
        <v>26208</v>
      </c>
      <c r="I2694" s="886" t="s">
        <v>19773</v>
      </c>
      <c r="J2694" s="886" t="s">
        <v>26209</v>
      </c>
      <c r="K2694" s="921">
        <v>1</v>
      </c>
      <c r="L2694" s="921">
        <v>12</v>
      </c>
      <c r="M2694" s="802">
        <v>42000</v>
      </c>
      <c r="N2694" s="921">
        <v>1</v>
      </c>
      <c r="O2694" s="922">
        <v>6</v>
      </c>
      <c r="P2694" s="802">
        <v>21000</v>
      </c>
      <c r="Q2694" s="921" t="s">
        <v>23687</v>
      </c>
      <c r="R2694" s="922">
        <v>12</v>
      </c>
      <c r="S2694" s="1008">
        <v>42000</v>
      </c>
    </row>
    <row r="2695" spans="1:19" s="889" customFormat="1" ht="23.25">
      <c r="A2695" s="913" t="s">
        <v>1027</v>
      </c>
      <c r="B2695" s="887" t="s">
        <v>280</v>
      </c>
      <c r="C2695" s="887" t="s">
        <v>115</v>
      </c>
      <c r="D2695" s="887" t="s">
        <v>26210</v>
      </c>
      <c r="E2695" s="342">
        <v>1800</v>
      </c>
      <c r="F2695" s="887" t="s">
        <v>26211</v>
      </c>
      <c r="G2695" s="656" t="s">
        <v>26212</v>
      </c>
      <c r="H2695" s="886" t="s">
        <v>23978</v>
      </c>
      <c r="I2695" s="886" t="s">
        <v>25062</v>
      </c>
      <c r="J2695" s="886" t="s">
        <v>23978</v>
      </c>
      <c r="K2695" s="921">
        <v>1</v>
      </c>
      <c r="L2695" s="921">
        <v>9</v>
      </c>
      <c r="M2695" s="802">
        <v>13620</v>
      </c>
      <c r="N2695" s="921">
        <v>2</v>
      </c>
      <c r="O2695" s="922">
        <v>6</v>
      </c>
      <c r="P2695" s="802">
        <v>10800</v>
      </c>
      <c r="Q2695" s="921" t="s">
        <v>23687</v>
      </c>
      <c r="R2695" s="922">
        <v>12</v>
      </c>
      <c r="S2695" s="1008">
        <v>7200</v>
      </c>
    </row>
    <row r="2696" spans="1:19" s="889" customFormat="1" ht="23.25">
      <c r="A2696" s="913" t="s">
        <v>1027</v>
      </c>
      <c r="B2696" s="887" t="s">
        <v>280</v>
      </c>
      <c r="C2696" s="887" t="s">
        <v>115</v>
      </c>
      <c r="D2696" s="887" t="s">
        <v>23699</v>
      </c>
      <c r="E2696" s="342">
        <v>1700</v>
      </c>
      <c r="F2696" s="887" t="s">
        <v>26213</v>
      </c>
      <c r="G2696" s="656" t="s">
        <v>26214</v>
      </c>
      <c r="H2696" s="886" t="s">
        <v>19757</v>
      </c>
      <c r="I2696" s="886" t="s">
        <v>23402</v>
      </c>
      <c r="J2696" s="886" t="s">
        <v>19757</v>
      </c>
      <c r="K2696" s="921">
        <v>1</v>
      </c>
      <c r="L2696" s="921" t="s">
        <v>23695</v>
      </c>
      <c r="M2696" s="802">
        <v>20400</v>
      </c>
      <c r="N2696" s="921">
        <v>1</v>
      </c>
      <c r="O2696" s="922">
        <v>6</v>
      </c>
      <c r="P2696" s="802">
        <v>10200</v>
      </c>
      <c r="Q2696" s="921" t="s">
        <v>23687</v>
      </c>
      <c r="R2696" s="922">
        <v>12</v>
      </c>
      <c r="S2696" s="1008">
        <v>20400</v>
      </c>
    </row>
    <row r="2697" spans="1:19" s="889" customFormat="1" ht="23.25">
      <c r="A2697" s="913" t="s">
        <v>1027</v>
      </c>
      <c r="B2697" s="887" t="s">
        <v>280</v>
      </c>
      <c r="C2697" s="887" t="s">
        <v>115</v>
      </c>
      <c r="D2697" s="887" t="s">
        <v>23699</v>
      </c>
      <c r="E2697" s="342">
        <v>1700</v>
      </c>
      <c r="F2697" s="887" t="s">
        <v>26215</v>
      </c>
      <c r="G2697" s="656" t="s">
        <v>26216</v>
      </c>
      <c r="H2697" s="886" t="s">
        <v>23828</v>
      </c>
      <c r="I2697" s="886" t="s">
        <v>23402</v>
      </c>
      <c r="J2697" s="886" t="s">
        <v>23828</v>
      </c>
      <c r="K2697" s="921">
        <v>1</v>
      </c>
      <c r="L2697" s="921" t="s">
        <v>23695</v>
      </c>
      <c r="M2697" s="802">
        <v>20400</v>
      </c>
      <c r="N2697" s="921">
        <v>1</v>
      </c>
      <c r="O2697" s="922">
        <v>6</v>
      </c>
      <c r="P2697" s="802">
        <v>10200</v>
      </c>
      <c r="Q2697" s="921" t="s">
        <v>23687</v>
      </c>
      <c r="R2697" s="922">
        <v>12</v>
      </c>
      <c r="S2697" s="1008">
        <v>20400</v>
      </c>
    </row>
    <row r="2698" spans="1:19" s="889" customFormat="1" ht="23.25">
      <c r="A2698" s="913" t="s">
        <v>1027</v>
      </c>
      <c r="B2698" s="887" t="s">
        <v>280</v>
      </c>
      <c r="C2698" s="887" t="s">
        <v>115</v>
      </c>
      <c r="D2698" s="887" t="s">
        <v>23805</v>
      </c>
      <c r="E2698" s="342">
        <v>1600</v>
      </c>
      <c r="F2698" s="887" t="s">
        <v>26217</v>
      </c>
      <c r="G2698" s="656" t="s">
        <v>26218</v>
      </c>
      <c r="H2698" s="886" t="s">
        <v>388</v>
      </c>
      <c r="I2698" s="886" t="s">
        <v>388</v>
      </c>
      <c r="J2698" s="886" t="s">
        <v>19829</v>
      </c>
      <c r="K2698" s="921">
        <v>1</v>
      </c>
      <c r="L2698" s="921" t="s">
        <v>23695</v>
      </c>
      <c r="M2698" s="802">
        <v>19200</v>
      </c>
      <c r="N2698" s="921">
        <v>1</v>
      </c>
      <c r="O2698" s="922">
        <v>6</v>
      </c>
      <c r="P2698" s="802">
        <v>9600</v>
      </c>
      <c r="Q2698" s="921" t="s">
        <v>23687</v>
      </c>
      <c r="R2698" s="922">
        <v>12</v>
      </c>
      <c r="S2698" s="1008">
        <v>19200</v>
      </c>
    </row>
    <row r="2699" spans="1:19" s="889" customFormat="1" ht="23.25">
      <c r="A2699" s="913" t="s">
        <v>1027</v>
      </c>
      <c r="B2699" s="887" t="s">
        <v>280</v>
      </c>
      <c r="C2699" s="887" t="s">
        <v>115</v>
      </c>
      <c r="D2699" s="887" t="s">
        <v>26219</v>
      </c>
      <c r="E2699" s="342">
        <v>2100</v>
      </c>
      <c r="F2699" s="887" t="s">
        <v>26220</v>
      </c>
      <c r="G2699" s="656" t="s">
        <v>26221</v>
      </c>
      <c r="H2699" s="886" t="s">
        <v>19988</v>
      </c>
      <c r="I2699" s="886" t="s">
        <v>19773</v>
      </c>
      <c r="J2699" s="886" t="s">
        <v>19862</v>
      </c>
      <c r="K2699" s="921">
        <v>1</v>
      </c>
      <c r="L2699" s="921">
        <v>12</v>
      </c>
      <c r="M2699" s="802">
        <v>25200</v>
      </c>
      <c r="N2699" s="921">
        <v>1</v>
      </c>
      <c r="O2699" s="922">
        <v>6</v>
      </c>
      <c r="P2699" s="802">
        <v>12600</v>
      </c>
      <c r="Q2699" s="921" t="s">
        <v>23687</v>
      </c>
      <c r="R2699" s="922">
        <v>12</v>
      </c>
      <c r="S2699" s="1008">
        <v>25200</v>
      </c>
    </row>
    <row r="2700" spans="1:19" s="889" customFormat="1" ht="23.25">
      <c r="A2700" s="913" t="s">
        <v>1027</v>
      </c>
      <c r="B2700" s="887" t="s">
        <v>280</v>
      </c>
      <c r="C2700" s="887" t="s">
        <v>115</v>
      </c>
      <c r="D2700" s="887" t="s">
        <v>26222</v>
      </c>
      <c r="E2700" s="342">
        <v>2500</v>
      </c>
      <c r="F2700" s="887" t="s">
        <v>26223</v>
      </c>
      <c r="G2700" s="656" t="s">
        <v>26224</v>
      </c>
      <c r="H2700" s="886" t="s">
        <v>23767</v>
      </c>
      <c r="I2700" s="886" t="s">
        <v>19773</v>
      </c>
      <c r="J2700" s="886" t="s">
        <v>23767</v>
      </c>
      <c r="K2700" s="921">
        <v>1</v>
      </c>
      <c r="L2700" s="921">
        <v>12</v>
      </c>
      <c r="M2700" s="802">
        <v>30000</v>
      </c>
      <c r="N2700" s="921">
        <v>1</v>
      </c>
      <c r="O2700" s="922">
        <v>6</v>
      </c>
      <c r="P2700" s="802">
        <v>15000</v>
      </c>
      <c r="Q2700" s="921" t="s">
        <v>23687</v>
      </c>
      <c r="R2700" s="922">
        <v>12</v>
      </c>
      <c r="S2700" s="1008">
        <v>30000</v>
      </c>
    </row>
    <row r="2701" spans="1:19" s="889" customFormat="1" ht="23.25">
      <c r="A2701" s="913" t="s">
        <v>1027</v>
      </c>
      <c r="B2701" s="887" t="s">
        <v>280</v>
      </c>
      <c r="C2701" s="887" t="s">
        <v>115</v>
      </c>
      <c r="D2701" s="887" t="s">
        <v>25193</v>
      </c>
      <c r="E2701" s="342">
        <v>2500</v>
      </c>
      <c r="F2701" s="887" t="s">
        <v>26225</v>
      </c>
      <c r="G2701" s="656" t="s">
        <v>26226</v>
      </c>
      <c r="H2701" s="886" t="s">
        <v>19729</v>
      </c>
      <c r="I2701" s="886" t="s">
        <v>19764</v>
      </c>
      <c r="J2701" s="886" t="s">
        <v>19729</v>
      </c>
      <c r="K2701" s="921">
        <v>1</v>
      </c>
      <c r="L2701" s="921">
        <v>3</v>
      </c>
      <c r="M2701" s="802">
        <v>5166.66</v>
      </c>
      <c r="N2701" s="921">
        <v>2</v>
      </c>
      <c r="O2701" s="922">
        <v>6</v>
      </c>
      <c r="P2701" s="802">
        <v>15000</v>
      </c>
      <c r="Q2701" s="921" t="s">
        <v>23687</v>
      </c>
      <c r="R2701" s="922">
        <v>12</v>
      </c>
      <c r="S2701" s="1008">
        <v>10000</v>
      </c>
    </row>
    <row r="2702" spans="1:19" s="889" customFormat="1" ht="23.25">
      <c r="A2702" s="913" t="s">
        <v>1027</v>
      </c>
      <c r="B2702" s="887" t="s">
        <v>280</v>
      </c>
      <c r="C2702" s="887" t="s">
        <v>115</v>
      </c>
      <c r="D2702" s="887" t="s">
        <v>26227</v>
      </c>
      <c r="E2702" s="342">
        <v>4400</v>
      </c>
      <c r="F2702" s="887" t="s">
        <v>26228</v>
      </c>
      <c r="G2702" s="656" t="s">
        <v>26229</v>
      </c>
      <c r="H2702" s="886" t="s">
        <v>23804</v>
      </c>
      <c r="I2702" s="886" t="s">
        <v>19773</v>
      </c>
      <c r="J2702" s="886" t="s">
        <v>23804</v>
      </c>
      <c r="K2702" s="921">
        <v>1</v>
      </c>
      <c r="L2702" s="921">
        <v>12</v>
      </c>
      <c r="M2702" s="802">
        <v>52800</v>
      </c>
      <c r="N2702" s="921">
        <v>1</v>
      </c>
      <c r="O2702" s="922">
        <v>6</v>
      </c>
      <c r="P2702" s="802">
        <v>26400</v>
      </c>
      <c r="Q2702" s="921" t="s">
        <v>23687</v>
      </c>
      <c r="R2702" s="922">
        <v>12</v>
      </c>
      <c r="S2702" s="1008">
        <v>52800</v>
      </c>
    </row>
    <row r="2703" spans="1:19" s="889" customFormat="1" ht="34.9">
      <c r="A2703" s="913" t="s">
        <v>1027</v>
      </c>
      <c r="B2703" s="887" t="s">
        <v>280</v>
      </c>
      <c r="C2703" s="887" t="s">
        <v>115</v>
      </c>
      <c r="D2703" s="887" t="s">
        <v>24226</v>
      </c>
      <c r="E2703" s="342">
        <v>1800</v>
      </c>
      <c r="F2703" s="887" t="s">
        <v>26230</v>
      </c>
      <c r="G2703" s="656" t="s">
        <v>26231</v>
      </c>
      <c r="H2703" s="886" t="s">
        <v>20774</v>
      </c>
      <c r="I2703" s="886" t="s">
        <v>23405</v>
      </c>
      <c r="J2703" s="886" t="s">
        <v>21058</v>
      </c>
      <c r="K2703" s="921">
        <v>1</v>
      </c>
      <c r="L2703" s="921" t="s">
        <v>23695</v>
      </c>
      <c r="M2703" s="802">
        <v>21600</v>
      </c>
      <c r="N2703" s="921">
        <v>1</v>
      </c>
      <c r="O2703" s="922">
        <v>6</v>
      </c>
      <c r="P2703" s="802">
        <v>10800</v>
      </c>
      <c r="Q2703" s="921" t="s">
        <v>23687</v>
      </c>
      <c r="R2703" s="922">
        <v>12</v>
      </c>
      <c r="S2703" s="1008">
        <v>21600</v>
      </c>
    </row>
    <row r="2704" spans="1:19" s="889" customFormat="1" ht="23.25">
      <c r="A2704" s="913" t="s">
        <v>1027</v>
      </c>
      <c r="B2704" s="887" t="s">
        <v>280</v>
      </c>
      <c r="C2704" s="887" t="s">
        <v>115</v>
      </c>
      <c r="D2704" s="887" t="s">
        <v>26232</v>
      </c>
      <c r="E2704" s="342">
        <v>2100</v>
      </c>
      <c r="F2704" s="887" t="s">
        <v>26233</v>
      </c>
      <c r="G2704" s="656" t="s">
        <v>26234</v>
      </c>
      <c r="H2704" s="886" t="s">
        <v>19729</v>
      </c>
      <c r="I2704" s="886" t="s">
        <v>19764</v>
      </c>
      <c r="J2704" s="886" t="s">
        <v>19729</v>
      </c>
      <c r="K2704" s="921">
        <v>1</v>
      </c>
      <c r="L2704" s="921">
        <v>2</v>
      </c>
      <c r="M2704" s="802">
        <v>4130</v>
      </c>
      <c r="N2704" s="921">
        <v>2</v>
      </c>
      <c r="O2704" s="922">
        <v>6</v>
      </c>
      <c r="P2704" s="802">
        <v>12600</v>
      </c>
      <c r="Q2704" s="921" t="s">
        <v>23687</v>
      </c>
      <c r="R2704" s="922">
        <v>12</v>
      </c>
      <c r="S2704" s="1008">
        <v>8400</v>
      </c>
    </row>
    <row r="2705" spans="1:19" s="889" customFormat="1" ht="23.25">
      <c r="A2705" s="913" t="s">
        <v>1027</v>
      </c>
      <c r="B2705" s="887" t="s">
        <v>280</v>
      </c>
      <c r="C2705" s="887" t="s">
        <v>115</v>
      </c>
      <c r="D2705" s="887" t="s">
        <v>24004</v>
      </c>
      <c r="E2705" s="342">
        <v>2900</v>
      </c>
      <c r="F2705" s="887" t="s">
        <v>26235</v>
      </c>
      <c r="G2705" s="656" t="s">
        <v>26236</v>
      </c>
      <c r="H2705" s="886" t="s">
        <v>19729</v>
      </c>
      <c r="I2705" s="886" t="s">
        <v>19764</v>
      </c>
      <c r="J2705" s="886" t="s">
        <v>19729</v>
      </c>
      <c r="K2705" s="921">
        <v>1</v>
      </c>
      <c r="L2705" s="921">
        <v>2</v>
      </c>
      <c r="M2705" s="802">
        <v>5703.33</v>
      </c>
      <c r="N2705" s="921">
        <v>2</v>
      </c>
      <c r="O2705" s="922">
        <v>6</v>
      </c>
      <c r="P2705" s="802">
        <v>17400</v>
      </c>
      <c r="Q2705" s="921" t="s">
        <v>23687</v>
      </c>
      <c r="R2705" s="922">
        <v>12</v>
      </c>
      <c r="S2705" s="1008">
        <v>11600</v>
      </c>
    </row>
    <row r="2706" spans="1:19" s="889" customFormat="1" ht="23.25">
      <c r="A2706" s="913" t="s">
        <v>1027</v>
      </c>
      <c r="B2706" s="887" t="s">
        <v>280</v>
      </c>
      <c r="C2706" s="887" t="s">
        <v>115</v>
      </c>
      <c r="D2706" s="887" t="s">
        <v>26237</v>
      </c>
      <c r="E2706" s="342">
        <v>3100</v>
      </c>
      <c r="F2706" s="887" t="s">
        <v>26238</v>
      </c>
      <c r="G2706" s="656" t="s">
        <v>26239</v>
      </c>
      <c r="H2706" s="886" t="s">
        <v>20978</v>
      </c>
      <c r="I2706" s="886" t="s">
        <v>23405</v>
      </c>
      <c r="J2706" s="886" t="s">
        <v>20978</v>
      </c>
      <c r="K2706" s="921">
        <v>1</v>
      </c>
      <c r="L2706" s="921">
        <v>12</v>
      </c>
      <c r="M2706" s="802">
        <v>37200</v>
      </c>
      <c r="N2706" s="921">
        <v>1</v>
      </c>
      <c r="O2706" s="922">
        <v>6</v>
      </c>
      <c r="P2706" s="802">
        <v>18600</v>
      </c>
      <c r="Q2706" s="921" t="s">
        <v>23687</v>
      </c>
      <c r="R2706" s="922">
        <v>12</v>
      </c>
      <c r="S2706" s="1008">
        <v>37200</v>
      </c>
    </row>
    <row r="2707" spans="1:19" s="889" customFormat="1" ht="23.25">
      <c r="A2707" s="913" t="s">
        <v>1027</v>
      </c>
      <c r="B2707" s="887" t="s">
        <v>280</v>
      </c>
      <c r="C2707" s="887" t="s">
        <v>115</v>
      </c>
      <c r="D2707" s="887" t="s">
        <v>24737</v>
      </c>
      <c r="E2707" s="342">
        <v>2500</v>
      </c>
      <c r="F2707" s="887" t="s">
        <v>26240</v>
      </c>
      <c r="G2707" s="656" t="s">
        <v>26241</v>
      </c>
      <c r="H2707" s="886" t="s">
        <v>19862</v>
      </c>
      <c r="I2707" s="886" t="s">
        <v>23732</v>
      </c>
      <c r="J2707" s="886" t="s">
        <v>19862</v>
      </c>
      <c r="K2707" s="921">
        <v>1</v>
      </c>
      <c r="L2707" s="921">
        <v>3</v>
      </c>
      <c r="M2707" s="802">
        <v>5166.66</v>
      </c>
      <c r="N2707" s="921">
        <v>2</v>
      </c>
      <c r="O2707" s="922">
        <v>6</v>
      </c>
      <c r="P2707" s="802">
        <v>15000</v>
      </c>
      <c r="Q2707" s="921" t="s">
        <v>23687</v>
      </c>
      <c r="R2707" s="922">
        <v>12</v>
      </c>
      <c r="S2707" s="1008">
        <v>10000</v>
      </c>
    </row>
    <row r="2708" spans="1:19" s="889" customFormat="1" ht="23.25">
      <c r="A2708" s="913" t="s">
        <v>1027</v>
      </c>
      <c r="B2708" s="887" t="s">
        <v>280</v>
      </c>
      <c r="C2708" s="887" t="s">
        <v>115</v>
      </c>
      <c r="D2708" s="887" t="s">
        <v>23805</v>
      </c>
      <c r="E2708" s="342">
        <v>1600</v>
      </c>
      <c r="F2708" s="887" t="s">
        <v>26242</v>
      </c>
      <c r="G2708" s="656" t="s">
        <v>26243</v>
      </c>
      <c r="H2708" s="886" t="s">
        <v>388</v>
      </c>
      <c r="I2708" s="886" t="s">
        <v>388</v>
      </c>
      <c r="J2708" s="886" t="s">
        <v>19829</v>
      </c>
      <c r="K2708" s="921">
        <v>1</v>
      </c>
      <c r="L2708" s="921" t="s">
        <v>23695</v>
      </c>
      <c r="M2708" s="802">
        <v>19200</v>
      </c>
      <c r="N2708" s="921">
        <v>1</v>
      </c>
      <c r="O2708" s="922">
        <v>6</v>
      </c>
      <c r="P2708" s="802">
        <v>9600</v>
      </c>
      <c r="Q2708" s="921" t="s">
        <v>23687</v>
      </c>
      <c r="R2708" s="922">
        <v>12</v>
      </c>
      <c r="S2708" s="1008">
        <v>19200</v>
      </c>
    </row>
    <row r="2709" spans="1:19" s="889" customFormat="1" ht="46.5">
      <c r="A2709" s="913" t="s">
        <v>1027</v>
      </c>
      <c r="B2709" s="887" t="s">
        <v>280</v>
      </c>
      <c r="C2709" s="887" t="s">
        <v>115</v>
      </c>
      <c r="D2709" s="887" t="s">
        <v>23934</v>
      </c>
      <c r="E2709" s="342">
        <v>2500</v>
      </c>
      <c r="F2709" s="887" t="s">
        <v>26244</v>
      </c>
      <c r="G2709" s="656" t="s">
        <v>26245</v>
      </c>
      <c r="H2709" s="886" t="s">
        <v>19729</v>
      </c>
      <c r="I2709" s="886" t="s">
        <v>19773</v>
      </c>
      <c r="J2709" s="886" t="s">
        <v>23927</v>
      </c>
      <c r="K2709" s="921">
        <v>1</v>
      </c>
      <c r="L2709" s="921">
        <v>12</v>
      </c>
      <c r="M2709" s="802">
        <v>30000</v>
      </c>
      <c r="N2709" s="921">
        <v>1</v>
      </c>
      <c r="O2709" s="922">
        <v>6</v>
      </c>
      <c r="P2709" s="802">
        <v>15000</v>
      </c>
      <c r="Q2709" s="921" t="s">
        <v>23687</v>
      </c>
      <c r="R2709" s="922">
        <v>12</v>
      </c>
      <c r="S2709" s="1008">
        <v>30000</v>
      </c>
    </row>
    <row r="2710" spans="1:19" s="889" customFormat="1" ht="23.25">
      <c r="A2710" s="913" t="s">
        <v>1027</v>
      </c>
      <c r="B2710" s="887" t="s">
        <v>280</v>
      </c>
      <c r="C2710" s="887" t="s">
        <v>115</v>
      </c>
      <c r="D2710" s="887" t="s">
        <v>23725</v>
      </c>
      <c r="E2710" s="342">
        <v>1700</v>
      </c>
      <c r="F2710" s="887" t="s">
        <v>26246</v>
      </c>
      <c r="G2710" s="656" t="s">
        <v>26247</v>
      </c>
      <c r="H2710" s="886" t="s">
        <v>23904</v>
      </c>
      <c r="I2710" s="886" t="s">
        <v>19773</v>
      </c>
      <c r="J2710" s="886" t="s">
        <v>23904</v>
      </c>
      <c r="K2710" s="921">
        <v>1</v>
      </c>
      <c r="L2710" s="921" t="s">
        <v>23695</v>
      </c>
      <c r="M2710" s="802">
        <v>20400</v>
      </c>
      <c r="N2710" s="921">
        <v>1</v>
      </c>
      <c r="O2710" s="922">
        <v>6</v>
      </c>
      <c r="P2710" s="802">
        <v>10200</v>
      </c>
      <c r="Q2710" s="921" t="s">
        <v>23687</v>
      </c>
      <c r="R2710" s="922">
        <v>12</v>
      </c>
      <c r="S2710" s="1008">
        <v>20400</v>
      </c>
    </row>
    <row r="2711" spans="1:19" s="889" customFormat="1" ht="23.25">
      <c r="A2711" s="913" t="s">
        <v>1027</v>
      </c>
      <c r="B2711" s="887" t="s">
        <v>280</v>
      </c>
      <c r="C2711" s="887" t="s">
        <v>115</v>
      </c>
      <c r="D2711" s="887" t="s">
        <v>26248</v>
      </c>
      <c r="E2711" s="342">
        <v>7000</v>
      </c>
      <c r="F2711" s="887" t="s">
        <v>26249</v>
      </c>
      <c r="G2711" s="656" t="s">
        <v>26250</v>
      </c>
      <c r="H2711" s="886" t="s">
        <v>19988</v>
      </c>
      <c r="I2711" s="886" t="s">
        <v>23746</v>
      </c>
      <c r="J2711" s="886" t="s">
        <v>19988</v>
      </c>
      <c r="K2711" s="921">
        <v>1</v>
      </c>
      <c r="L2711" s="921">
        <v>12</v>
      </c>
      <c r="M2711" s="802">
        <v>84000</v>
      </c>
      <c r="N2711" s="921">
        <v>1</v>
      </c>
      <c r="O2711" s="922">
        <v>6</v>
      </c>
      <c r="P2711" s="802">
        <v>42000</v>
      </c>
      <c r="Q2711" s="921" t="s">
        <v>23687</v>
      </c>
      <c r="R2711" s="922">
        <v>12</v>
      </c>
      <c r="S2711" s="1008">
        <v>84000</v>
      </c>
    </row>
    <row r="2712" spans="1:19" s="889" customFormat="1" ht="23.25">
      <c r="A2712" s="913" t="s">
        <v>1027</v>
      </c>
      <c r="B2712" s="887" t="s">
        <v>280</v>
      </c>
      <c r="C2712" s="887" t="s">
        <v>115</v>
      </c>
      <c r="D2712" s="887" t="s">
        <v>23982</v>
      </c>
      <c r="E2712" s="342">
        <v>2500</v>
      </c>
      <c r="F2712" s="887" t="s">
        <v>26251</v>
      </c>
      <c r="G2712" s="656" t="s">
        <v>26252</v>
      </c>
      <c r="H2712" s="886" t="s">
        <v>19729</v>
      </c>
      <c r="I2712" s="886" t="s">
        <v>23732</v>
      </c>
      <c r="J2712" s="886" t="s">
        <v>19729</v>
      </c>
      <c r="K2712" s="921">
        <v>1</v>
      </c>
      <c r="L2712" s="921">
        <v>3</v>
      </c>
      <c r="M2712" s="802">
        <v>5166.66</v>
      </c>
      <c r="N2712" s="921">
        <v>2</v>
      </c>
      <c r="O2712" s="922">
        <v>6</v>
      </c>
      <c r="P2712" s="802">
        <v>15000</v>
      </c>
      <c r="Q2712" s="921" t="s">
        <v>23687</v>
      </c>
      <c r="R2712" s="922">
        <v>12</v>
      </c>
      <c r="S2712" s="1008">
        <v>10000</v>
      </c>
    </row>
    <row r="2713" spans="1:19" s="889" customFormat="1" ht="23.25">
      <c r="A2713" s="913" t="s">
        <v>1027</v>
      </c>
      <c r="B2713" s="887" t="s">
        <v>280</v>
      </c>
      <c r="C2713" s="887" t="s">
        <v>115</v>
      </c>
      <c r="D2713" s="887" t="s">
        <v>25268</v>
      </c>
      <c r="E2713" s="342">
        <v>3900</v>
      </c>
      <c r="F2713" s="887" t="s">
        <v>26253</v>
      </c>
      <c r="G2713" s="656" t="s">
        <v>26254</v>
      </c>
      <c r="H2713" s="886" t="s">
        <v>19862</v>
      </c>
      <c r="I2713" s="886" t="s">
        <v>19773</v>
      </c>
      <c r="J2713" s="886" t="s">
        <v>19863</v>
      </c>
      <c r="K2713" s="921">
        <v>1</v>
      </c>
      <c r="L2713" s="921">
        <v>12</v>
      </c>
      <c r="M2713" s="802">
        <v>46800</v>
      </c>
      <c r="N2713" s="921">
        <v>1</v>
      </c>
      <c r="O2713" s="922">
        <v>6</v>
      </c>
      <c r="P2713" s="802">
        <v>23400</v>
      </c>
      <c r="Q2713" s="921" t="s">
        <v>23687</v>
      </c>
      <c r="R2713" s="922">
        <v>12</v>
      </c>
      <c r="S2713" s="1008">
        <v>46800</v>
      </c>
    </row>
    <row r="2714" spans="1:19" s="889" customFormat="1" ht="23.25">
      <c r="A2714" s="913" t="s">
        <v>1027</v>
      </c>
      <c r="B2714" s="887" t="s">
        <v>280</v>
      </c>
      <c r="C2714" s="887" t="s">
        <v>115</v>
      </c>
      <c r="D2714" s="887" t="s">
        <v>23805</v>
      </c>
      <c r="E2714" s="342">
        <v>1600</v>
      </c>
      <c r="F2714" s="887" t="s">
        <v>26255</v>
      </c>
      <c r="G2714" s="656" t="s">
        <v>26256</v>
      </c>
      <c r="H2714" s="886" t="s">
        <v>388</v>
      </c>
      <c r="I2714" s="886" t="s">
        <v>388</v>
      </c>
      <c r="J2714" s="886" t="s">
        <v>19829</v>
      </c>
      <c r="K2714" s="921">
        <v>1</v>
      </c>
      <c r="L2714" s="921" t="s">
        <v>23695</v>
      </c>
      <c r="M2714" s="802">
        <v>19200</v>
      </c>
      <c r="N2714" s="921">
        <v>1</v>
      </c>
      <c r="O2714" s="922">
        <v>6</v>
      </c>
      <c r="P2714" s="802">
        <v>9600</v>
      </c>
      <c r="Q2714" s="921" t="s">
        <v>23687</v>
      </c>
      <c r="R2714" s="922">
        <v>12</v>
      </c>
      <c r="S2714" s="1008">
        <v>19200</v>
      </c>
    </row>
    <row r="2715" spans="1:19" s="889" customFormat="1" ht="34.9">
      <c r="A2715" s="913" t="s">
        <v>1027</v>
      </c>
      <c r="B2715" s="887" t="s">
        <v>280</v>
      </c>
      <c r="C2715" s="887" t="s">
        <v>115</v>
      </c>
      <c r="D2715" s="887" t="s">
        <v>26257</v>
      </c>
      <c r="E2715" s="342">
        <v>4400</v>
      </c>
      <c r="F2715" s="887" t="s">
        <v>26258</v>
      </c>
      <c r="G2715" s="656" t="s">
        <v>26259</v>
      </c>
      <c r="H2715" s="886" t="s">
        <v>20265</v>
      </c>
      <c r="I2715" s="886" t="s">
        <v>19764</v>
      </c>
      <c r="J2715" s="886" t="s">
        <v>24424</v>
      </c>
      <c r="K2715" s="921">
        <v>1</v>
      </c>
      <c r="L2715" s="921">
        <v>12</v>
      </c>
      <c r="M2715" s="802">
        <v>52800</v>
      </c>
      <c r="N2715" s="921">
        <v>1</v>
      </c>
      <c r="O2715" s="922">
        <v>6</v>
      </c>
      <c r="P2715" s="802">
        <v>26400</v>
      </c>
      <c r="Q2715" s="921" t="s">
        <v>23687</v>
      </c>
      <c r="R2715" s="922">
        <v>12</v>
      </c>
      <c r="S2715" s="1008">
        <v>52800</v>
      </c>
    </row>
    <row r="2716" spans="1:19" s="889" customFormat="1" ht="23.25">
      <c r="A2716" s="913" t="s">
        <v>1027</v>
      </c>
      <c r="B2716" s="887" t="s">
        <v>280</v>
      </c>
      <c r="C2716" s="887" t="s">
        <v>115</v>
      </c>
      <c r="D2716" s="887" t="s">
        <v>23963</v>
      </c>
      <c r="E2716" s="342">
        <v>2100</v>
      </c>
      <c r="F2716" s="887" t="s">
        <v>26260</v>
      </c>
      <c r="G2716" s="656" t="s">
        <v>26261</v>
      </c>
      <c r="H2716" s="886" t="s">
        <v>19729</v>
      </c>
      <c r="I2716" s="886" t="s">
        <v>19764</v>
      </c>
      <c r="J2716" s="886" t="s">
        <v>19729</v>
      </c>
      <c r="K2716" s="921">
        <v>1</v>
      </c>
      <c r="L2716" s="921">
        <v>3</v>
      </c>
      <c r="M2716" s="802">
        <v>4340</v>
      </c>
      <c r="N2716" s="921">
        <v>2</v>
      </c>
      <c r="O2716" s="922">
        <v>6</v>
      </c>
      <c r="P2716" s="802">
        <v>12600</v>
      </c>
      <c r="Q2716" s="921" t="s">
        <v>23687</v>
      </c>
      <c r="R2716" s="922">
        <v>12</v>
      </c>
      <c r="S2716" s="1008">
        <v>8400</v>
      </c>
    </row>
    <row r="2717" spans="1:19" s="889" customFormat="1" ht="23.25">
      <c r="A2717" s="913" t="s">
        <v>1027</v>
      </c>
      <c r="B2717" s="887" t="s">
        <v>280</v>
      </c>
      <c r="C2717" s="887" t="s">
        <v>115</v>
      </c>
      <c r="D2717" s="887" t="s">
        <v>23818</v>
      </c>
      <c r="E2717" s="342">
        <v>1750</v>
      </c>
      <c r="F2717" s="887" t="s">
        <v>26262</v>
      </c>
      <c r="G2717" s="656" t="s">
        <v>26263</v>
      </c>
      <c r="H2717" s="886" t="s">
        <v>19895</v>
      </c>
      <c r="I2717" s="886" t="s">
        <v>19773</v>
      </c>
      <c r="J2717" s="886" t="s">
        <v>19895</v>
      </c>
      <c r="K2717" s="921">
        <v>1</v>
      </c>
      <c r="L2717" s="921" t="s">
        <v>23695</v>
      </c>
      <c r="M2717" s="802">
        <v>21000</v>
      </c>
      <c r="N2717" s="921">
        <v>1</v>
      </c>
      <c r="O2717" s="922">
        <v>6</v>
      </c>
      <c r="P2717" s="802">
        <v>10500</v>
      </c>
      <c r="Q2717" s="921" t="s">
        <v>23687</v>
      </c>
      <c r="R2717" s="922">
        <v>12</v>
      </c>
      <c r="S2717" s="1008">
        <v>21000</v>
      </c>
    </row>
    <row r="2718" spans="1:19" s="889" customFormat="1" ht="23.25">
      <c r="A2718" s="913" t="s">
        <v>1027</v>
      </c>
      <c r="B2718" s="887" t="s">
        <v>280</v>
      </c>
      <c r="C2718" s="887" t="s">
        <v>115</v>
      </c>
      <c r="D2718" s="887" t="s">
        <v>23805</v>
      </c>
      <c r="E2718" s="342">
        <v>1600</v>
      </c>
      <c r="F2718" s="887" t="s">
        <v>26264</v>
      </c>
      <c r="G2718" s="656" t="s">
        <v>26265</v>
      </c>
      <c r="H2718" s="886" t="s">
        <v>388</v>
      </c>
      <c r="I2718" s="886" t="s">
        <v>388</v>
      </c>
      <c r="J2718" s="886" t="s">
        <v>19829</v>
      </c>
      <c r="K2718" s="921">
        <v>1</v>
      </c>
      <c r="L2718" s="921" t="s">
        <v>23695</v>
      </c>
      <c r="M2718" s="802">
        <v>19200</v>
      </c>
      <c r="N2718" s="921">
        <v>1</v>
      </c>
      <c r="O2718" s="922">
        <v>6</v>
      </c>
      <c r="P2718" s="802">
        <v>9600</v>
      </c>
      <c r="Q2718" s="921" t="s">
        <v>23687</v>
      </c>
      <c r="R2718" s="922">
        <v>12</v>
      </c>
      <c r="S2718" s="1008">
        <v>19200</v>
      </c>
    </row>
    <row r="2719" spans="1:19" s="889" customFormat="1" ht="23.25">
      <c r="A2719" s="913" t="s">
        <v>1027</v>
      </c>
      <c r="B2719" s="887" t="s">
        <v>280</v>
      </c>
      <c r="C2719" s="887" t="s">
        <v>115</v>
      </c>
      <c r="D2719" s="887" t="s">
        <v>23725</v>
      </c>
      <c r="E2719" s="342">
        <v>1700</v>
      </c>
      <c r="F2719" s="887" t="s">
        <v>26266</v>
      </c>
      <c r="G2719" s="656" t="s">
        <v>26267</v>
      </c>
      <c r="H2719" s="886" t="s">
        <v>26268</v>
      </c>
      <c r="I2719" s="886" t="s">
        <v>23732</v>
      </c>
      <c r="J2719" s="886" t="s">
        <v>26268</v>
      </c>
      <c r="K2719" s="921">
        <v>1</v>
      </c>
      <c r="L2719" s="921" t="s">
        <v>23695</v>
      </c>
      <c r="M2719" s="802">
        <v>20400</v>
      </c>
      <c r="N2719" s="921">
        <v>1</v>
      </c>
      <c r="O2719" s="922">
        <v>6</v>
      </c>
      <c r="P2719" s="802">
        <v>10200</v>
      </c>
      <c r="Q2719" s="921" t="s">
        <v>23687</v>
      </c>
      <c r="R2719" s="922">
        <v>12</v>
      </c>
      <c r="S2719" s="1008">
        <v>20400</v>
      </c>
    </row>
    <row r="2720" spans="1:19" s="889" customFormat="1" ht="23.25">
      <c r="A2720" s="913" t="s">
        <v>1027</v>
      </c>
      <c r="B2720" s="887" t="s">
        <v>280</v>
      </c>
      <c r="C2720" s="887" t="s">
        <v>115</v>
      </c>
      <c r="D2720" s="887" t="s">
        <v>26269</v>
      </c>
      <c r="E2720" s="342">
        <v>2500</v>
      </c>
      <c r="F2720" s="887" t="s">
        <v>26270</v>
      </c>
      <c r="G2720" s="656" t="s">
        <v>26271</v>
      </c>
      <c r="H2720" s="886" t="s">
        <v>19729</v>
      </c>
      <c r="I2720" s="886" t="s">
        <v>19773</v>
      </c>
      <c r="J2720" s="886" t="s">
        <v>23927</v>
      </c>
      <c r="K2720" s="921">
        <v>1</v>
      </c>
      <c r="L2720" s="921">
        <v>12</v>
      </c>
      <c r="M2720" s="802">
        <v>30000</v>
      </c>
      <c r="N2720" s="921">
        <v>1</v>
      </c>
      <c r="O2720" s="922">
        <v>6</v>
      </c>
      <c r="P2720" s="802">
        <v>15000</v>
      </c>
      <c r="Q2720" s="921" t="s">
        <v>23687</v>
      </c>
      <c r="R2720" s="922">
        <v>12</v>
      </c>
      <c r="S2720" s="1008">
        <v>30000</v>
      </c>
    </row>
    <row r="2721" spans="1:19" s="889" customFormat="1" ht="23.25">
      <c r="A2721" s="913" t="s">
        <v>1027</v>
      </c>
      <c r="B2721" s="887" t="s">
        <v>280</v>
      </c>
      <c r="C2721" s="887" t="s">
        <v>115</v>
      </c>
      <c r="D2721" s="887" t="s">
        <v>23699</v>
      </c>
      <c r="E2721" s="342">
        <v>1700</v>
      </c>
      <c r="F2721" s="887" t="s">
        <v>26272</v>
      </c>
      <c r="G2721" s="656" t="s">
        <v>26273</v>
      </c>
      <c r="H2721" s="886" t="s">
        <v>26274</v>
      </c>
      <c r="I2721" s="886" t="s">
        <v>23876</v>
      </c>
      <c r="J2721" s="886" t="s">
        <v>26274</v>
      </c>
      <c r="K2721" s="921">
        <v>1</v>
      </c>
      <c r="L2721" s="921" t="s">
        <v>23695</v>
      </c>
      <c r="M2721" s="802">
        <v>20400</v>
      </c>
      <c r="N2721" s="921"/>
      <c r="O2721" s="922"/>
      <c r="P2721" s="802">
        <v>0</v>
      </c>
      <c r="Q2721" s="921"/>
      <c r="R2721" s="922"/>
      <c r="S2721" s="1008">
        <v>0</v>
      </c>
    </row>
    <row r="2722" spans="1:19" s="889" customFormat="1" ht="23.25">
      <c r="A2722" s="913" t="s">
        <v>1027</v>
      </c>
      <c r="B2722" s="887" t="s">
        <v>280</v>
      </c>
      <c r="C2722" s="887" t="s">
        <v>115</v>
      </c>
      <c r="D2722" s="887" t="s">
        <v>23889</v>
      </c>
      <c r="E2722" s="342">
        <v>1900</v>
      </c>
      <c r="F2722" s="887" t="s">
        <v>26275</v>
      </c>
      <c r="G2722" s="656" t="s">
        <v>26276</v>
      </c>
      <c r="H2722" s="886" t="s">
        <v>24070</v>
      </c>
      <c r="I2722" s="886" t="s">
        <v>19773</v>
      </c>
      <c r="J2722" s="886" t="s">
        <v>26277</v>
      </c>
      <c r="K2722" s="921">
        <v>1</v>
      </c>
      <c r="L2722" s="921" t="s">
        <v>23695</v>
      </c>
      <c r="M2722" s="802">
        <v>22800</v>
      </c>
      <c r="N2722" s="921">
        <v>1</v>
      </c>
      <c r="O2722" s="922">
        <v>6</v>
      </c>
      <c r="P2722" s="802">
        <v>11400</v>
      </c>
      <c r="Q2722" s="921" t="s">
        <v>23687</v>
      </c>
      <c r="R2722" s="922">
        <v>12</v>
      </c>
      <c r="S2722" s="1008">
        <v>22800</v>
      </c>
    </row>
    <row r="2723" spans="1:19" s="889" customFormat="1" ht="23.25">
      <c r="A2723" s="913" t="s">
        <v>1027</v>
      </c>
      <c r="B2723" s="887" t="s">
        <v>280</v>
      </c>
      <c r="C2723" s="887" t="s">
        <v>115</v>
      </c>
      <c r="D2723" s="887" t="s">
        <v>24139</v>
      </c>
      <c r="E2723" s="342">
        <v>1500</v>
      </c>
      <c r="F2723" s="887" t="s">
        <v>26278</v>
      </c>
      <c r="G2723" s="656" t="s">
        <v>26279</v>
      </c>
      <c r="H2723" s="886" t="s">
        <v>388</v>
      </c>
      <c r="I2723" s="886" t="s">
        <v>388</v>
      </c>
      <c r="J2723" s="886" t="s">
        <v>19829</v>
      </c>
      <c r="K2723" s="921">
        <v>1</v>
      </c>
      <c r="L2723" s="921" t="s">
        <v>23695</v>
      </c>
      <c r="M2723" s="802">
        <v>18000</v>
      </c>
      <c r="N2723" s="921">
        <v>1</v>
      </c>
      <c r="O2723" s="922">
        <v>6</v>
      </c>
      <c r="P2723" s="802">
        <v>9000</v>
      </c>
      <c r="Q2723" s="921" t="s">
        <v>23687</v>
      </c>
      <c r="R2723" s="922">
        <v>12</v>
      </c>
      <c r="S2723" s="1008">
        <v>18000</v>
      </c>
    </row>
    <row r="2724" spans="1:19" s="889" customFormat="1" ht="23.25">
      <c r="A2724" s="913" t="s">
        <v>1027</v>
      </c>
      <c r="B2724" s="887" t="s">
        <v>280</v>
      </c>
      <c r="C2724" s="887" t="s">
        <v>115</v>
      </c>
      <c r="D2724" s="887" t="s">
        <v>23889</v>
      </c>
      <c r="E2724" s="342">
        <v>1900</v>
      </c>
      <c r="F2724" s="887" t="s">
        <v>26280</v>
      </c>
      <c r="G2724" s="656" t="s">
        <v>26281</v>
      </c>
      <c r="H2724" s="886" t="s">
        <v>19988</v>
      </c>
      <c r="I2724" s="886" t="s">
        <v>23402</v>
      </c>
      <c r="J2724" s="886" t="s">
        <v>20018</v>
      </c>
      <c r="K2724" s="921">
        <v>1</v>
      </c>
      <c r="L2724" s="921" t="s">
        <v>23695</v>
      </c>
      <c r="M2724" s="802">
        <v>22800</v>
      </c>
      <c r="N2724" s="921">
        <v>1</v>
      </c>
      <c r="O2724" s="922">
        <v>6</v>
      </c>
      <c r="P2724" s="802">
        <v>11400</v>
      </c>
      <c r="Q2724" s="921" t="s">
        <v>23687</v>
      </c>
      <c r="R2724" s="922">
        <v>12</v>
      </c>
      <c r="S2724" s="1008">
        <v>22800</v>
      </c>
    </row>
    <row r="2725" spans="1:19" s="889" customFormat="1" ht="23.25">
      <c r="A2725" s="913" t="s">
        <v>1027</v>
      </c>
      <c r="B2725" s="887" t="s">
        <v>280</v>
      </c>
      <c r="C2725" s="887" t="s">
        <v>115</v>
      </c>
      <c r="D2725" s="887" t="s">
        <v>23847</v>
      </c>
      <c r="E2725" s="342">
        <v>3400</v>
      </c>
      <c r="F2725" s="887" t="s">
        <v>26282</v>
      </c>
      <c r="G2725" s="656" t="s">
        <v>26283</v>
      </c>
      <c r="H2725" s="886" t="s">
        <v>21000</v>
      </c>
      <c r="I2725" s="886" t="s">
        <v>23732</v>
      </c>
      <c r="J2725" s="886" t="s">
        <v>21000</v>
      </c>
      <c r="K2725" s="921">
        <v>1</v>
      </c>
      <c r="L2725" s="921">
        <v>3</v>
      </c>
      <c r="M2725" s="802">
        <v>7026.66</v>
      </c>
      <c r="N2725" s="921">
        <v>2</v>
      </c>
      <c r="O2725" s="922">
        <v>6</v>
      </c>
      <c r="P2725" s="802">
        <v>20400</v>
      </c>
      <c r="Q2725" s="921" t="s">
        <v>23687</v>
      </c>
      <c r="R2725" s="922">
        <v>12</v>
      </c>
      <c r="S2725" s="1008">
        <v>13600</v>
      </c>
    </row>
    <row r="2726" spans="1:19" s="889" customFormat="1" ht="23.25">
      <c r="A2726" s="913" t="s">
        <v>1027</v>
      </c>
      <c r="B2726" s="887" t="s">
        <v>280</v>
      </c>
      <c r="C2726" s="887" t="s">
        <v>115</v>
      </c>
      <c r="D2726" s="887" t="s">
        <v>23805</v>
      </c>
      <c r="E2726" s="342">
        <v>1600</v>
      </c>
      <c r="F2726" s="887" t="s">
        <v>26284</v>
      </c>
      <c r="G2726" s="656" t="s">
        <v>26285</v>
      </c>
      <c r="H2726" s="886" t="s">
        <v>388</v>
      </c>
      <c r="I2726" s="886" t="s">
        <v>388</v>
      </c>
      <c r="J2726" s="886" t="s">
        <v>19829</v>
      </c>
      <c r="K2726" s="921">
        <v>1</v>
      </c>
      <c r="L2726" s="921" t="s">
        <v>23695</v>
      </c>
      <c r="M2726" s="802">
        <v>19200</v>
      </c>
      <c r="N2726" s="921">
        <v>1</v>
      </c>
      <c r="O2726" s="922">
        <v>6</v>
      </c>
      <c r="P2726" s="802">
        <v>9600</v>
      </c>
      <c r="Q2726" s="921" t="s">
        <v>23687</v>
      </c>
      <c r="R2726" s="922">
        <v>12</v>
      </c>
      <c r="S2726" s="1008">
        <v>19200</v>
      </c>
    </row>
    <row r="2727" spans="1:19" s="889" customFormat="1" ht="23.25">
      <c r="A2727" s="913" t="s">
        <v>1027</v>
      </c>
      <c r="B2727" s="887" t="s">
        <v>280</v>
      </c>
      <c r="C2727" s="887" t="s">
        <v>115</v>
      </c>
      <c r="D2727" s="887" t="s">
        <v>23715</v>
      </c>
      <c r="E2727" s="342">
        <v>1900</v>
      </c>
      <c r="F2727" s="887" t="s">
        <v>26286</v>
      </c>
      <c r="G2727" s="656" t="s">
        <v>26287</v>
      </c>
      <c r="H2727" s="886" t="s">
        <v>21045</v>
      </c>
      <c r="I2727" s="886" t="s">
        <v>19773</v>
      </c>
      <c r="J2727" s="886" t="s">
        <v>24292</v>
      </c>
      <c r="K2727" s="921">
        <v>1</v>
      </c>
      <c r="L2727" s="921" t="s">
        <v>23695</v>
      </c>
      <c r="M2727" s="802">
        <v>22800</v>
      </c>
      <c r="N2727" s="921">
        <v>1</v>
      </c>
      <c r="O2727" s="922">
        <v>6</v>
      </c>
      <c r="P2727" s="802">
        <v>11400</v>
      </c>
      <c r="Q2727" s="921" t="s">
        <v>23687</v>
      </c>
      <c r="R2727" s="922">
        <v>12</v>
      </c>
      <c r="S2727" s="1008">
        <v>22800</v>
      </c>
    </row>
    <row r="2728" spans="1:19" s="889" customFormat="1" ht="23.25">
      <c r="A2728" s="913" t="s">
        <v>1027</v>
      </c>
      <c r="B2728" s="887" t="s">
        <v>280</v>
      </c>
      <c r="C2728" s="887" t="s">
        <v>115</v>
      </c>
      <c r="D2728" s="887" t="s">
        <v>26288</v>
      </c>
      <c r="E2728" s="342">
        <v>2500</v>
      </c>
      <c r="F2728" s="887" t="s">
        <v>26289</v>
      </c>
      <c r="G2728" s="656" t="s">
        <v>26290</v>
      </c>
      <c r="H2728" s="886" t="s">
        <v>23779</v>
      </c>
      <c r="I2728" s="886" t="s">
        <v>19764</v>
      </c>
      <c r="J2728" s="886" t="s">
        <v>21422</v>
      </c>
      <c r="K2728" s="921">
        <v>1</v>
      </c>
      <c r="L2728" s="921">
        <v>12</v>
      </c>
      <c r="M2728" s="802">
        <v>30000</v>
      </c>
      <c r="N2728" s="921">
        <v>1</v>
      </c>
      <c r="O2728" s="922">
        <v>6</v>
      </c>
      <c r="P2728" s="802">
        <v>15000</v>
      </c>
      <c r="Q2728" s="921" t="s">
        <v>23687</v>
      </c>
      <c r="R2728" s="922">
        <v>12</v>
      </c>
      <c r="S2728" s="1008">
        <v>30000</v>
      </c>
    </row>
    <row r="2729" spans="1:19" s="889" customFormat="1" ht="23.25">
      <c r="A2729" s="913" t="s">
        <v>1027</v>
      </c>
      <c r="B2729" s="887" t="s">
        <v>280</v>
      </c>
      <c r="C2729" s="887" t="s">
        <v>115</v>
      </c>
      <c r="D2729" s="887" t="s">
        <v>23865</v>
      </c>
      <c r="E2729" s="342">
        <v>1850</v>
      </c>
      <c r="F2729" s="887" t="s">
        <v>26291</v>
      </c>
      <c r="G2729" s="656" t="s">
        <v>26292</v>
      </c>
      <c r="H2729" s="886" t="s">
        <v>19708</v>
      </c>
      <c r="I2729" s="886" t="s">
        <v>23402</v>
      </c>
      <c r="J2729" s="886" t="s">
        <v>19708</v>
      </c>
      <c r="K2729" s="921">
        <v>1</v>
      </c>
      <c r="L2729" s="921" t="s">
        <v>23695</v>
      </c>
      <c r="M2729" s="802">
        <v>22200</v>
      </c>
      <c r="N2729" s="921">
        <v>1</v>
      </c>
      <c r="O2729" s="922">
        <v>6</v>
      </c>
      <c r="P2729" s="802">
        <v>11100</v>
      </c>
      <c r="Q2729" s="921" t="s">
        <v>23687</v>
      </c>
      <c r="R2729" s="922">
        <v>12</v>
      </c>
      <c r="S2729" s="1008">
        <v>22200</v>
      </c>
    </row>
    <row r="2730" spans="1:19" s="889" customFormat="1" ht="23.25">
      <c r="A2730" s="913" t="s">
        <v>1027</v>
      </c>
      <c r="B2730" s="887" t="s">
        <v>280</v>
      </c>
      <c r="C2730" s="887" t="s">
        <v>115</v>
      </c>
      <c r="D2730" s="887" t="s">
        <v>25448</v>
      </c>
      <c r="E2730" s="342">
        <v>3400</v>
      </c>
      <c r="F2730" s="887" t="s">
        <v>26293</v>
      </c>
      <c r="G2730" s="656" t="s">
        <v>26294</v>
      </c>
      <c r="H2730" s="886" t="s">
        <v>19810</v>
      </c>
      <c r="I2730" s="886" t="s">
        <v>19773</v>
      </c>
      <c r="J2730" s="886" t="s">
        <v>25530</v>
      </c>
      <c r="K2730" s="921">
        <v>1</v>
      </c>
      <c r="L2730" s="921">
        <v>12</v>
      </c>
      <c r="M2730" s="802">
        <v>40800</v>
      </c>
      <c r="N2730" s="921">
        <v>1</v>
      </c>
      <c r="O2730" s="922">
        <v>6</v>
      </c>
      <c r="P2730" s="802">
        <v>20400</v>
      </c>
      <c r="Q2730" s="921" t="s">
        <v>23687</v>
      </c>
      <c r="R2730" s="922">
        <v>12</v>
      </c>
      <c r="S2730" s="1008">
        <v>40800</v>
      </c>
    </row>
    <row r="2731" spans="1:19" s="889" customFormat="1" ht="23.25">
      <c r="A2731" s="913" t="s">
        <v>1027</v>
      </c>
      <c r="B2731" s="887" t="s">
        <v>280</v>
      </c>
      <c r="C2731" s="887" t="s">
        <v>115</v>
      </c>
      <c r="D2731" s="887" t="s">
        <v>23952</v>
      </c>
      <c r="E2731" s="342">
        <v>4500</v>
      </c>
      <c r="F2731" s="887" t="s">
        <v>26295</v>
      </c>
      <c r="G2731" s="656" t="s">
        <v>26296</v>
      </c>
      <c r="H2731" s="886" t="s">
        <v>26297</v>
      </c>
      <c r="I2731" s="886" t="s">
        <v>19764</v>
      </c>
      <c r="J2731" s="886" t="s">
        <v>26298</v>
      </c>
      <c r="K2731" s="921">
        <v>1</v>
      </c>
      <c r="L2731" s="921">
        <v>12</v>
      </c>
      <c r="M2731" s="802">
        <v>54000</v>
      </c>
      <c r="N2731" s="921">
        <v>1</v>
      </c>
      <c r="O2731" s="922">
        <v>6</v>
      </c>
      <c r="P2731" s="802">
        <v>27000</v>
      </c>
      <c r="Q2731" s="921" t="s">
        <v>23687</v>
      </c>
      <c r="R2731" s="922">
        <v>12</v>
      </c>
      <c r="S2731" s="1008">
        <v>54000</v>
      </c>
    </row>
    <row r="2732" spans="1:19" s="889" customFormat="1" ht="23.25">
      <c r="A2732" s="913" t="s">
        <v>1027</v>
      </c>
      <c r="B2732" s="887" t="s">
        <v>280</v>
      </c>
      <c r="C2732" s="887" t="s">
        <v>115</v>
      </c>
      <c r="D2732" s="887" t="s">
        <v>23725</v>
      </c>
      <c r="E2732" s="342">
        <v>1700</v>
      </c>
      <c r="F2732" s="887" t="s">
        <v>26299</v>
      </c>
      <c r="G2732" s="656" t="s">
        <v>26300</v>
      </c>
      <c r="H2732" s="886" t="s">
        <v>19757</v>
      </c>
      <c r="I2732" s="886" t="s">
        <v>19773</v>
      </c>
      <c r="J2732" s="886" t="s">
        <v>19757</v>
      </c>
      <c r="K2732" s="921">
        <v>1</v>
      </c>
      <c r="L2732" s="921" t="s">
        <v>23695</v>
      </c>
      <c r="M2732" s="802">
        <v>20116.66</v>
      </c>
      <c r="N2732" s="921">
        <v>1</v>
      </c>
      <c r="O2732" s="922">
        <v>6</v>
      </c>
      <c r="P2732" s="802">
        <v>1700</v>
      </c>
      <c r="Q2732" s="921" t="s">
        <v>23687</v>
      </c>
      <c r="R2732" s="922">
        <v>12</v>
      </c>
      <c r="S2732" s="1008">
        <v>20400</v>
      </c>
    </row>
    <row r="2733" spans="1:19" s="889" customFormat="1" ht="23.25">
      <c r="A2733" s="913" t="s">
        <v>1027</v>
      </c>
      <c r="B2733" s="887" t="s">
        <v>280</v>
      </c>
      <c r="C2733" s="887" t="s">
        <v>115</v>
      </c>
      <c r="D2733" s="887" t="s">
        <v>24856</v>
      </c>
      <c r="E2733" s="342">
        <v>2500</v>
      </c>
      <c r="F2733" s="887" t="s">
        <v>26301</v>
      </c>
      <c r="G2733" s="656" t="s">
        <v>26302</v>
      </c>
      <c r="H2733" s="886" t="s">
        <v>19729</v>
      </c>
      <c r="I2733" s="886" t="s">
        <v>23732</v>
      </c>
      <c r="J2733" s="886" t="s">
        <v>19729</v>
      </c>
      <c r="K2733" s="921">
        <v>1</v>
      </c>
      <c r="L2733" s="921">
        <v>8</v>
      </c>
      <c r="M2733" s="802">
        <v>19083.330000000002</v>
      </c>
      <c r="N2733" s="921">
        <v>2</v>
      </c>
      <c r="O2733" s="922">
        <v>6</v>
      </c>
      <c r="P2733" s="802">
        <v>15000</v>
      </c>
      <c r="Q2733" s="921" t="s">
        <v>23687</v>
      </c>
      <c r="R2733" s="922">
        <v>12</v>
      </c>
      <c r="S2733" s="1008">
        <v>10000</v>
      </c>
    </row>
    <row r="2734" spans="1:19" s="889" customFormat="1" ht="23.25">
      <c r="A2734" s="913" t="s">
        <v>1027</v>
      </c>
      <c r="B2734" s="887" t="s">
        <v>280</v>
      </c>
      <c r="C2734" s="887" t="s">
        <v>115</v>
      </c>
      <c r="D2734" s="887" t="s">
        <v>24109</v>
      </c>
      <c r="E2734" s="342">
        <v>2500</v>
      </c>
      <c r="F2734" s="887" t="s">
        <v>26303</v>
      </c>
      <c r="G2734" s="656" t="s">
        <v>26304</v>
      </c>
      <c r="H2734" s="886" t="s">
        <v>21045</v>
      </c>
      <c r="I2734" s="886" t="s">
        <v>19773</v>
      </c>
      <c r="J2734" s="886" t="s">
        <v>24292</v>
      </c>
      <c r="K2734" s="921">
        <v>1</v>
      </c>
      <c r="L2734" s="921">
        <v>12</v>
      </c>
      <c r="M2734" s="802">
        <v>30000</v>
      </c>
      <c r="N2734" s="921">
        <v>1</v>
      </c>
      <c r="O2734" s="922">
        <v>6</v>
      </c>
      <c r="P2734" s="802">
        <v>15000</v>
      </c>
      <c r="Q2734" s="921" t="s">
        <v>23687</v>
      </c>
      <c r="R2734" s="922">
        <v>12</v>
      </c>
      <c r="S2734" s="1008">
        <v>30000</v>
      </c>
    </row>
    <row r="2735" spans="1:19" s="889" customFormat="1" ht="23.25">
      <c r="A2735" s="913" t="s">
        <v>1027</v>
      </c>
      <c r="B2735" s="887" t="s">
        <v>280</v>
      </c>
      <c r="C2735" s="887" t="s">
        <v>115</v>
      </c>
      <c r="D2735" s="887" t="s">
        <v>24063</v>
      </c>
      <c r="E2735" s="342">
        <v>3900</v>
      </c>
      <c r="F2735" s="887" t="s">
        <v>26305</v>
      </c>
      <c r="G2735" s="656" t="s">
        <v>26306</v>
      </c>
      <c r="H2735" s="886" t="s">
        <v>19729</v>
      </c>
      <c r="I2735" s="886" t="s">
        <v>19773</v>
      </c>
      <c r="J2735" s="886" t="s">
        <v>19729</v>
      </c>
      <c r="K2735" s="921">
        <v>1</v>
      </c>
      <c r="L2735" s="921">
        <v>12</v>
      </c>
      <c r="M2735" s="802">
        <v>46800</v>
      </c>
      <c r="N2735" s="921">
        <v>1</v>
      </c>
      <c r="O2735" s="922">
        <v>6</v>
      </c>
      <c r="P2735" s="802">
        <v>23400</v>
      </c>
      <c r="Q2735" s="921" t="s">
        <v>23687</v>
      </c>
      <c r="R2735" s="922">
        <v>12</v>
      </c>
      <c r="S2735" s="1008">
        <v>46800</v>
      </c>
    </row>
    <row r="2736" spans="1:19" s="889" customFormat="1" ht="23.25">
      <c r="A2736" s="913" t="s">
        <v>1027</v>
      </c>
      <c r="B2736" s="887" t="s">
        <v>280</v>
      </c>
      <c r="C2736" s="887" t="s">
        <v>115</v>
      </c>
      <c r="D2736" s="887" t="s">
        <v>23889</v>
      </c>
      <c r="E2736" s="342">
        <v>1900</v>
      </c>
      <c r="F2736" s="887" t="s">
        <v>26307</v>
      </c>
      <c r="G2736" s="656" t="s">
        <v>26308</v>
      </c>
      <c r="H2736" s="886" t="s">
        <v>24797</v>
      </c>
      <c r="I2736" s="886" t="s">
        <v>23402</v>
      </c>
      <c r="J2736" s="886" t="s">
        <v>23947</v>
      </c>
      <c r="K2736" s="921">
        <v>1</v>
      </c>
      <c r="L2736" s="921" t="s">
        <v>23695</v>
      </c>
      <c r="M2736" s="802">
        <v>22800</v>
      </c>
      <c r="N2736" s="921">
        <v>1</v>
      </c>
      <c r="O2736" s="922">
        <v>6</v>
      </c>
      <c r="P2736" s="802">
        <v>11400</v>
      </c>
      <c r="Q2736" s="921" t="s">
        <v>23687</v>
      </c>
      <c r="R2736" s="922">
        <v>12</v>
      </c>
      <c r="S2736" s="1008">
        <v>22800</v>
      </c>
    </row>
    <row r="2737" spans="1:19" s="889" customFormat="1" ht="23.25">
      <c r="A2737" s="913" t="s">
        <v>1027</v>
      </c>
      <c r="B2737" s="887" t="s">
        <v>280</v>
      </c>
      <c r="C2737" s="887" t="s">
        <v>115</v>
      </c>
      <c r="D2737" s="887" t="s">
        <v>23699</v>
      </c>
      <c r="E2737" s="342">
        <v>1700</v>
      </c>
      <c r="F2737" s="887" t="s">
        <v>26309</v>
      </c>
      <c r="G2737" s="656" t="s">
        <v>26310</v>
      </c>
      <c r="H2737" s="886" t="s">
        <v>26311</v>
      </c>
      <c r="I2737" s="886" t="s">
        <v>19764</v>
      </c>
      <c r="J2737" s="886" t="s">
        <v>26312</v>
      </c>
      <c r="K2737" s="921">
        <v>1</v>
      </c>
      <c r="L2737" s="921" t="s">
        <v>23695</v>
      </c>
      <c r="M2737" s="802">
        <v>20400</v>
      </c>
      <c r="N2737" s="921">
        <v>1</v>
      </c>
      <c r="O2737" s="922">
        <v>6</v>
      </c>
      <c r="P2737" s="802">
        <v>10200</v>
      </c>
      <c r="Q2737" s="921"/>
      <c r="R2737" s="922"/>
      <c r="S2737" s="1008">
        <v>0</v>
      </c>
    </row>
    <row r="2738" spans="1:19" s="889" customFormat="1" ht="23.25">
      <c r="A2738" s="913" t="s">
        <v>1027</v>
      </c>
      <c r="B2738" s="887" t="s">
        <v>280</v>
      </c>
      <c r="C2738" s="887" t="s">
        <v>115</v>
      </c>
      <c r="D2738" s="887" t="s">
        <v>24139</v>
      </c>
      <c r="E2738" s="342">
        <v>1500</v>
      </c>
      <c r="F2738" s="887" t="s">
        <v>26313</v>
      </c>
      <c r="G2738" s="656" t="s">
        <v>26314</v>
      </c>
      <c r="H2738" s="886" t="s">
        <v>388</v>
      </c>
      <c r="I2738" s="886" t="s">
        <v>388</v>
      </c>
      <c r="J2738" s="886" t="s">
        <v>19829</v>
      </c>
      <c r="K2738" s="921">
        <v>1</v>
      </c>
      <c r="L2738" s="921" t="s">
        <v>23695</v>
      </c>
      <c r="M2738" s="802">
        <v>18000</v>
      </c>
      <c r="N2738" s="921">
        <v>1</v>
      </c>
      <c r="O2738" s="922">
        <v>6</v>
      </c>
      <c r="P2738" s="802">
        <v>9000</v>
      </c>
      <c r="Q2738" s="921" t="s">
        <v>23687</v>
      </c>
      <c r="R2738" s="922">
        <v>12</v>
      </c>
      <c r="S2738" s="1008">
        <v>18000</v>
      </c>
    </row>
    <row r="2739" spans="1:19" s="889" customFormat="1" ht="34.9">
      <c r="A2739" s="913" t="s">
        <v>1027</v>
      </c>
      <c r="B2739" s="887" t="s">
        <v>280</v>
      </c>
      <c r="C2739" s="887" t="s">
        <v>115</v>
      </c>
      <c r="D2739" s="887" t="s">
        <v>23699</v>
      </c>
      <c r="E2739" s="342">
        <v>1700</v>
      </c>
      <c r="F2739" s="887" t="s">
        <v>26315</v>
      </c>
      <c r="G2739" s="656" t="s">
        <v>26316</v>
      </c>
      <c r="H2739" s="886" t="s">
        <v>26317</v>
      </c>
      <c r="I2739" s="886" t="s">
        <v>19764</v>
      </c>
      <c r="J2739" s="886" t="s">
        <v>26317</v>
      </c>
      <c r="K2739" s="921">
        <v>1</v>
      </c>
      <c r="L2739" s="921" t="s">
        <v>23695</v>
      </c>
      <c r="M2739" s="802">
        <v>20400</v>
      </c>
      <c r="N2739" s="921">
        <v>1</v>
      </c>
      <c r="O2739" s="922">
        <v>6</v>
      </c>
      <c r="P2739" s="802">
        <v>10200</v>
      </c>
      <c r="Q2739" s="921" t="s">
        <v>23687</v>
      </c>
      <c r="R2739" s="922">
        <v>12</v>
      </c>
      <c r="S2739" s="1008">
        <v>20400</v>
      </c>
    </row>
    <row r="2740" spans="1:19" s="889" customFormat="1" ht="23.25">
      <c r="A2740" s="913" t="s">
        <v>1027</v>
      </c>
      <c r="B2740" s="887" t="s">
        <v>280</v>
      </c>
      <c r="C2740" s="887" t="s">
        <v>115</v>
      </c>
      <c r="D2740" s="887" t="s">
        <v>23889</v>
      </c>
      <c r="E2740" s="342">
        <v>1900</v>
      </c>
      <c r="F2740" s="887" t="s">
        <v>26318</v>
      </c>
      <c r="G2740" s="656" t="s">
        <v>26319</v>
      </c>
      <c r="H2740" s="886" t="s">
        <v>21045</v>
      </c>
      <c r="I2740" s="886" t="s">
        <v>19773</v>
      </c>
      <c r="J2740" s="886" t="s">
        <v>24305</v>
      </c>
      <c r="K2740" s="921">
        <v>1</v>
      </c>
      <c r="L2740" s="921" t="s">
        <v>23695</v>
      </c>
      <c r="M2740" s="802">
        <v>22800</v>
      </c>
      <c r="N2740" s="921">
        <v>1</v>
      </c>
      <c r="O2740" s="922">
        <v>6</v>
      </c>
      <c r="P2740" s="802">
        <v>11400</v>
      </c>
      <c r="Q2740" s="921" t="s">
        <v>23687</v>
      </c>
      <c r="R2740" s="922">
        <v>12</v>
      </c>
      <c r="S2740" s="1008">
        <v>22800</v>
      </c>
    </row>
    <row r="2741" spans="1:19" s="889" customFormat="1" ht="23.25">
      <c r="A2741" s="913" t="s">
        <v>1027</v>
      </c>
      <c r="B2741" s="887" t="s">
        <v>280</v>
      </c>
      <c r="C2741" s="887" t="s">
        <v>115</v>
      </c>
      <c r="D2741" s="887" t="s">
        <v>24093</v>
      </c>
      <c r="E2741" s="342">
        <v>1900</v>
      </c>
      <c r="F2741" s="887" t="s">
        <v>26320</v>
      </c>
      <c r="G2741" s="656" t="s">
        <v>26321</v>
      </c>
      <c r="H2741" s="886" t="s">
        <v>19988</v>
      </c>
      <c r="I2741" s="886" t="s">
        <v>19773</v>
      </c>
      <c r="J2741" s="886" t="s">
        <v>19988</v>
      </c>
      <c r="K2741" s="921">
        <v>1</v>
      </c>
      <c r="L2741" s="921" t="s">
        <v>23695</v>
      </c>
      <c r="M2741" s="802">
        <v>22800</v>
      </c>
      <c r="N2741" s="921">
        <v>1</v>
      </c>
      <c r="O2741" s="922">
        <v>6</v>
      </c>
      <c r="P2741" s="802">
        <v>11400</v>
      </c>
      <c r="Q2741" s="921" t="s">
        <v>23687</v>
      </c>
      <c r="R2741" s="922">
        <v>12</v>
      </c>
      <c r="S2741" s="1008">
        <v>22800</v>
      </c>
    </row>
    <row r="2742" spans="1:19" s="889" customFormat="1" ht="34.9">
      <c r="A2742" s="913" t="s">
        <v>1027</v>
      </c>
      <c r="B2742" s="887" t="s">
        <v>280</v>
      </c>
      <c r="C2742" s="887" t="s">
        <v>115</v>
      </c>
      <c r="D2742" s="887" t="s">
        <v>23387</v>
      </c>
      <c r="E2742" s="342">
        <v>1800</v>
      </c>
      <c r="F2742" s="887" t="s">
        <v>26322</v>
      </c>
      <c r="G2742" s="656" t="s">
        <v>26323</v>
      </c>
      <c r="H2742" s="886" t="s">
        <v>23633</v>
      </c>
      <c r="I2742" s="886" t="s">
        <v>23405</v>
      </c>
      <c r="J2742" s="886" t="s">
        <v>26324</v>
      </c>
      <c r="K2742" s="921">
        <v>1</v>
      </c>
      <c r="L2742" s="921" t="s">
        <v>23695</v>
      </c>
      <c r="M2742" s="802">
        <v>21600</v>
      </c>
      <c r="N2742" s="921">
        <v>1</v>
      </c>
      <c r="O2742" s="922">
        <v>6</v>
      </c>
      <c r="P2742" s="802">
        <v>10800</v>
      </c>
      <c r="Q2742" s="921" t="s">
        <v>23687</v>
      </c>
      <c r="R2742" s="922">
        <v>12</v>
      </c>
      <c r="S2742" s="1008">
        <v>21600</v>
      </c>
    </row>
    <row r="2743" spans="1:19" s="889" customFormat="1" ht="23.25">
      <c r="A2743" s="913" t="s">
        <v>1027</v>
      </c>
      <c r="B2743" s="887" t="s">
        <v>280</v>
      </c>
      <c r="C2743" s="887" t="s">
        <v>115</v>
      </c>
      <c r="D2743" s="887" t="s">
        <v>23703</v>
      </c>
      <c r="E2743" s="342">
        <v>1850</v>
      </c>
      <c r="F2743" s="887" t="s">
        <v>26325</v>
      </c>
      <c r="G2743" s="656" t="s">
        <v>26326</v>
      </c>
      <c r="H2743" s="886" t="s">
        <v>23714</v>
      </c>
      <c r="I2743" s="886" t="s">
        <v>19764</v>
      </c>
      <c r="J2743" s="886" t="s">
        <v>19790</v>
      </c>
      <c r="K2743" s="921">
        <v>1</v>
      </c>
      <c r="L2743" s="921" t="s">
        <v>23695</v>
      </c>
      <c r="M2743" s="802">
        <v>22200</v>
      </c>
      <c r="N2743" s="921">
        <v>1</v>
      </c>
      <c r="O2743" s="922">
        <v>6</v>
      </c>
      <c r="P2743" s="802">
        <v>10483.33</v>
      </c>
      <c r="Q2743" s="921" t="s">
        <v>23687</v>
      </c>
      <c r="R2743" s="922">
        <v>12</v>
      </c>
      <c r="S2743" s="1008">
        <v>22200</v>
      </c>
    </row>
    <row r="2744" spans="1:19" s="889" customFormat="1" ht="23.25">
      <c r="A2744" s="913" t="s">
        <v>1027</v>
      </c>
      <c r="B2744" s="887" t="s">
        <v>280</v>
      </c>
      <c r="C2744" s="887" t="s">
        <v>115</v>
      </c>
      <c r="D2744" s="887" t="s">
        <v>23889</v>
      </c>
      <c r="E2744" s="342">
        <v>1900</v>
      </c>
      <c r="F2744" s="887" t="s">
        <v>26327</v>
      </c>
      <c r="G2744" s="656" t="s">
        <v>26328</v>
      </c>
      <c r="H2744" s="886" t="s">
        <v>19862</v>
      </c>
      <c r="I2744" s="886" t="s">
        <v>19764</v>
      </c>
      <c r="J2744" s="886" t="s">
        <v>19862</v>
      </c>
      <c r="K2744" s="921">
        <v>1</v>
      </c>
      <c r="L2744" s="921" t="s">
        <v>23695</v>
      </c>
      <c r="M2744" s="802">
        <v>22800</v>
      </c>
      <c r="N2744" s="921">
        <v>1</v>
      </c>
      <c r="O2744" s="922">
        <v>6</v>
      </c>
      <c r="P2744" s="802">
        <v>11400</v>
      </c>
      <c r="Q2744" s="921" t="s">
        <v>23687</v>
      </c>
      <c r="R2744" s="922">
        <v>12</v>
      </c>
      <c r="S2744" s="1008">
        <v>22800</v>
      </c>
    </row>
    <row r="2745" spans="1:19" s="889" customFormat="1" ht="23.25">
      <c r="A2745" s="913" t="s">
        <v>1027</v>
      </c>
      <c r="B2745" s="887" t="s">
        <v>280</v>
      </c>
      <c r="C2745" s="887" t="s">
        <v>115</v>
      </c>
      <c r="D2745" s="887" t="s">
        <v>21486</v>
      </c>
      <c r="E2745" s="342">
        <v>6000</v>
      </c>
      <c r="F2745" s="887" t="s">
        <v>26329</v>
      </c>
      <c r="G2745" s="656" t="s">
        <v>26330</v>
      </c>
      <c r="H2745" s="886" t="s">
        <v>20242</v>
      </c>
      <c r="I2745" s="886" t="s">
        <v>23732</v>
      </c>
      <c r="J2745" s="886" t="s">
        <v>20242</v>
      </c>
      <c r="K2745" s="921"/>
      <c r="L2745" s="921"/>
      <c r="M2745" s="802">
        <v>0</v>
      </c>
      <c r="N2745" s="921"/>
      <c r="O2745" s="922"/>
      <c r="P2745" s="802">
        <v>0</v>
      </c>
      <c r="Q2745" s="921" t="s">
        <v>23687</v>
      </c>
      <c r="R2745" s="922">
        <v>12</v>
      </c>
      <c r="S2745" s="1008">
        <v>72000</v>
      </c>
    </row>
    <row r="2746" spans="1:19" s="889" customFormat="1" ht="23.25">
      <c r="A2746" s="913" t="s">
        <v>1027</v>
      </c>
      <c r="B2746" s="887" t="s">
        <v>280</v>
      </c>
      <c r="C2746" s="887" t="s">
        <v>115</v>
      </c>
      <c r="D2746" s="887" t="s">
        <v>23699</v>
      </c>
      <c r="E2746" s="342">
        <v>1700</v>
      </c>
      <c r="F2746" s="887" t="s">
        <v>26331</v>
      </c>
      <c r="G2746" s="656" t="s">
        <v>26332</v>
      </c>
      <c r="H2746" s="886" t="s">
        <v>23764</v>
      </c>
      <c r="I2746" s="886" t="s">
        <v>19773</v>
      </c>
      <c r="J2746" s="886" t="s">
        <v>23764</v>
      </c>
      <c r="K2746" s="921">
        <v>1</v>
      </c>
      <c r="L2746" s="921" t="s">
        <v>23695</v>
      </c>
      <c r="M2746" s="802">
        <v>20400</v>
      </c>
      <c r="N2746" s="921">
        <v>1</v>
      </c>
      <c r="O2746" s="922">
        <v>6</v>
      </c>
      <c r="P2746" s="802">
        <v>10200</v>
      </c>
      <c r="Q2746" s="921" t="s">
        <v>23687</v>
      </c>
      <c r="R2746" s="922">
        <v>12</v>
      </c>
      <c r="S2746" s="1008">
        <v>20400</v>
      </c>
    </row>
    <row r="2747" spans="1:19" s="889" customFormat="1" ht="23.25">
      <c r="A2747" s="913" t="s">
        <v>1027</v>
      </c>
      <c r="B2747" s="887" t="s">
        <v>280</v>
      </c>
      <c r="C2747" s="887" t="s">
        <v>115</v>
      </c>
      <c r="D2747" s="887" t="s">
        <v>23795</v>
      </c>
      <c r="E2747" s="342">
        <v>2100</v>
      </c>
      <c r="F2747" s="887" t="s">
        <v>26333</v>
      </c>
      <c r="G2747" s="656" t="s">
        <v>26334</v>
      </c>
      <c r="H2747" s="886" t="s">
        <v>23842</v>
      </c>
      <c r="I2747" s="886" t="s">
        <v>23402</v>
      </c>
      <c r="J2747" s="886" t="s">
        <v>26335</v>
      </c>
      <c r="K2747" s="921">
        <v>1</v>
      </c>
      <c r="L2747" s="921">
        <v>12</v>
      </c>
      <c r="M2747" s="802">
        <v>25200</v>
      </c>
      <c r="N2747" s="921">
        <v>1</v>
      </c>
      <c r="O2747" s="922">
        <v>6</v>
      </c>
      <c r="P2747" s="802">
        <v>12600</v>
      </c>
      <c r="Q2747" s="921" t="s">
        <v>23687</v>
      </c>
      <c r="R2747" s="922">
        <v>12</v>
      </c>
      <c r="S2747" s="1008">
        <v>25200</v>
      </c>
    </row>
    <row r="2748" spans="1:19" s="889" customFormat="1" ht="23.25">
      <c r="A2748" s="913" t="s">
        <v>1027</v>
      </c>
      <c r="B2748" s="887" t="s">
        <v>280</v>
      </c>
      <c r="C2748" s="887" t="s">
        <v>115</v>
      </c>
      <c r="D2748" s="887" t="s">
        <v>24139</v>
      </c>
      <c r="E2748" s="342">
        <v>1500</v>
      </c>
      <c r="F2748" s="887" t="s">
        <v>26336</v>
      </c>
      <c r="G2748" s="656" t="s">
        <v>26337</v>
      </c>
      <c r="H2748" s="886" t="s">
        <v>388</v>
      </c>
      <c r="I2748" s="886" t="s">
        <v>19829</v>
      </c>
      <c r="J2748" s="886" t="s">
        <v>388</v>
      </c>
      <c r="K2748" s="921">
        <v>1</v>
      </c>
      <c r="L2748" s="921" t="s">
        <v>23695</v>
      </c>
      <c r="M2748" s="802">
        <v>18000</v>
      </c>
      <c r="N2748" s="921">
        <v>1</v>
      </c>
      <c r="O2748" s="922">
        <v>6</v>
      </c>
      <c r="P2748" s="802">
        <v>9000</v>
      </c>
      <c r="Q2748" s="921" t="s">
        <v>23687</v>
      </c>
      <c r="R2748" s="922">
        <v>12</v>
      </c>
      <c r="S2748" s="1008">
        <v>18000</v>
      </c>
    </row>
    <row r="2749" spans="1:19" s="889" customFormat="1" ht="23.25">
      <c r="A2749" s="913" t="s">
        <v>1027</v>
      </c>
      <c r="B2749" s="887" t="s">
        <v>280</v>
      </c>
      <c r="C2749" s="887" t="s">
        <v>115</v>
      </c>
      <c r="D2749" s="887" t="s">
        <v>23889</v>
      </c>
      <c r="E2749" s="342">
        <v>1900</v>
      </c>
      <c r="F2749" s="887" t="s">
        <v>26338</v>
      </c>
      <c r="G2749" s="656" t="s">
        <v>26339</v>
      </c>
      <c r="H2749" s="886" t="s">
        <v>19810</v>
      </c>
      <c r="I2749" s="886" t="s">
        <v>20536</v>
      </c>
      <c r="J2749" s="886" t="s">
        <v>19810</v>
      </c>
      <c r="K2749" s="921">
        <v>1</v>
      </c>
      <c r="L2749" s="921" t="s">
        <v>23695</v>
      </c>
      <c r="M2749" s="802">
        <v>22800</v>
      </c>
      <c r="N2749" s="921">
        <v>1</v>
      </c>
      <c r="O2749" s="922">
        <v>6</v>
      </c>
      <c r="P2749" s="802">
        <v>10766.67</v>
      </c>
      <c r="Q2749" s="921" t="s">
        <v>23687</v>
      </c>
      <c r="R2749" s="922">
        <v>12</v>
      </c>
      <c r="S2749" s="1008">
        <v>22800</v>
      </c>
    </row>
    <row r="2750" spans="1:19" s="889" customFormat="1" ht="23.25">
      <c r="A2750" s="913" t="s">
        <v>1027</v>
      </c>
      <c r="B2750" s="887" t="s">
        <v>280</v>
      </c>
      <c r="C2750" s="887" t="s">
        <v>115</v>
      </c>
      <c r="D2750" s="887" t="s">
        <v>23884</v>
      </c>
      <c r="E2750" s="342">
        <v>1800</v>
      </c>
      <c r="F2750" s="887" t="s">
        <v>26340</v>
      </c>
      <c r="G2750" s="656" t="s">
        <v>26341</v>
      </c>
      <c r="H2750" s="886" t="s">
        <v>19709</v>
      </c>
      <c r="I2750" s="886" t="s">
        <v>19773</v>
      </c>
      <c r="J2750" s="886" t="s">
        <v>19708</v>
      </c>
      <c r="K2750" s="921">
        <v>1</v>
      </c>
      <c r="L2750" s="921" t="s">
        <v>23695</v>
      </c>
      <c r="M2750" s="802">
        <v>21600</v>
      </c>
      <c r="N2750" s="921">
        <v>1</v>
      </c>
      <c r="O2750" s="922">
        <v>6</v>
      </c>
      <c r="P2750" s="802">
        <v>10800</v>
      </c>
      <c r="Q2750" s="921" t="s">
        <v>23687</v>
      </c>
      <c r="R2750" s="922">
        <v>12</v>
      </c>
      <c r="S2750" s="1008">
        <v>21600</v>
      </c>
    </row>
    <row r="2751" spans="1:19" s="889" customFormat="1" ht="23.25">
      <c r="A2751" s="913" t="s">
        <v>1027</v>
      </c>
      <c r="B2751" s="887" t="s">
        <v>280</v>
      </c>
      <c r="C2751" s="887" t="s">
        <v>115</v>
      </c>
      <c r="D2751" s="887" t="s">
        <v>23722</v>
      </c>
      <c r="E2751" s="342">
        <v>1900</v>
      </c>
      <c r="F2751" s="887" t="s">
        <v>26342</v>
      </c>
      <c r="G2751" s="656" t="s">
        <v>26343</v>
      </c>
      <c r="H2751" s="886" t="s">
        <v>23686</v>
      </c>
      <c r="I2751" s="886" t="s">
        <v>19773</v>
      </c>
      <c r="J2751" s="886" t="s">
        <v>23686</v>
      </c>
      <c r="K2751" s="921">
        <v>1</v>
      </c>
      <c r="L2751" s="921" t="s">
        <v>23695</v>
      </c>
      <c r="M2751" s="802">
        <v>22800</v>
      </c>
      <c r="N2751" s="921">
        <v>1</v>
      </c>
      <c r="O2751" s="922">
        <v>6</v>
      </c>
      <c r="P2751" s="802">
        <v>11400</v>
      </c>
      <c r="Q2751" s="921" t="s">
        <v>23687</v>
      </c>
      <c r="R2751" s="922">
        <v>12</v>
      </c>
      <c r="S2751" s="1008">
        <v>22800</v>
      </c>
    </row>
    <row r="2752" spans="1:19" s="889" customFormat="1" ht="23.25">
      <c r="A2752" s="913" t="s">
        <v>1027</v>
      </c>
      <c r="B2752" s="887" t="s">
        <v>280</v>
      </c>
      <c r="C2752" s="887" t="s">
        <v>115</v>
      </c>
      <c r="D2752" s="887" t="s">
        <v>23733</v>
      </c>
      <c r="E2752" s="342">
        <v>2100</v>
      </c>
      <c r="F2752" s="887" t="s">
        <v>26344</v>
      </c>
      <c r="G2752" s="656" t="s">
        <v>26345</v>
      </c>
      <c r="H2752" s="886" t="s">
        <v>21228</v>
      </c>
      <c r="I2752" s="886" t="s">
        <v>23405</v>
      </c>
      <c r="J2752" s="886" t="s">
        <v>23794</v>
      </c>
      <c r="K2752" s="921">
        <v>1</v>
      </c>
      <c r="L2752" s="921">
        <v>12</v>
      </c>
      <c r="M2752" s="802">
        <v>25200</v>
      </c>
      <c r="N2752" s="921">
        <v>1</v>
      </c>
      <c r="O2752" s="922">
        <v>6</v>
      </c>
      <c r="P2752" s="802">
        <v>12600</v>
      </c>
      <c r="Q2752" s="921" t="s">
        <v>23687</v>
      </c>
      <c r="R2752" s="922">
        <v>12</v>
      </c>
      <c r="S2752" s="1008">
        <v>25200</v>
      </c>
    </row>
    <row r="2753" spans="1:19" s="889" customFormat="1" ht="34.9">
      <c r="A2753" s="913" t="s">
        <v>1027</v>
      </c>
      <c r="B2753" s="887" t="s">
        <v>280</v>
      </c>
      <c r="C2753" s="887" t="s">
        <v>115</v>
      </c>
      <c r="D2753" s="887" t="s">
        <v>26346</v>
      </c>
      <c r="E2753" s="342">
        <v>3200</v>
      </c>
      <c r="F2753" s="887" t="s">
        <v>26347</v>
      </c>
      <c r="G2753" s="656" t="s">
        <v>26348</v>
      </c>
      <c r="H2753" s="886" t="s">
        <v>19729</v>
      </c>
      <c r="I2753" s="886" t="s">
        <v>19773</v>
      </c>
      <c r="J2753" s="886" t="s">
        <v>19729</v>
      </c>
      <c r="K2753" s="921">
        <v>1</v>
      </c>
      <c r="L2753" s="921">
        <v>12</v>
      </c>
      <c r="M2753" s="802">
        <v>38400</v>
      </c>
      <c r="N2753" s="921">
        <v>1</v>
      </c>
      <c r="O2753" s="922">
        <v>6</v>
      </c>
      <c r="P2753" s="802">
        <v>19200</v>
      </c>
      <c r="Q2753" s="921" t="s">
        <v>23687</v>
      </c>
      <c r="R2753" s="922">
        <v>12</v>
      </c>
      <c r="S2753" s="1008">
        <v>38400</v>
      </c>
    </row>
    <row r="2754" spans="1:19" s="889" customFormat="1" ht="34.9">
      <c r="A2754" s="913" t="s">
        <v>1027</v>
      </c>
      <c r="B2754" s="887" t="s">
        <v>280</v>
      </c>
      <c r="C2754" s="887" t="s">
        <v>115</v>
      </c>
      <c r="D2754" s="887" t="s">
        <v>24560</v>
      </c>
      <c r="E2754" s="342">
        <v>4000</v>
      </c>
      <c r="F2754" s="887" t="s">
        <v>26349</v>
      </c>
      <c r="G2754" s="656" t="s">
        <v>26350</v>
      </c>
      <c r="H2754" s="886" t="s">
        <v>24309</v>
      </c>
      <c r="I2754" s="886" t="s">
        <v>23974</v>
      </c>
      <c r="J2754" s="886" t="s">
        <v>24309</v>
      </c>
      <c r="K2754" s="921">
        <v>1</v>
      </c>
      <c r="L2754" s="921">
        <v>2</v>
      </c>
      <c r="M2754" s="802">
        <v>7866.66</v>
      </c>
      <c r="N2754" s="921">
        <v>2</v>
      </c>
      <c r="O2754" s="922">
        <v>6</v>
      </c>
      <c r="P2754" s="802">
        <v>24000</v>
      </c>
      <c r="Q2754" s="921" t="s">
        <v>23687</v>
      </c>
      <c r="R2754" s="922">
        <v>12</v>
      </c>
      <c r="S2754" s="1008">
        <v>16000</v>
      </c>
    </row>
    <row r="2755" spans="1:19" s="889" customFormat="1" ht="23.25">
      <c r="A2755" s="913" t="s">
        <v>1027</v>
      </c>
      <c r="B2755" s="887" t="s">
        <v>280</v>
      </c>
      <c r="C2755" s="887" t="s">
        <v>115</v>
      </c>
      <c r="D2755" s="887" t="s">
        <v>26351</v>
      </c>
      <c r="E2755" s="342">
        <v>3100</v>
      </c>
      <c r="F2755" s="887" t="s">
        <v>26352</v>
      </c>
      <c r="G2755" s="656" t="s">
        <v>26353</v>
      </c>
      <c r="H2755" s="886" t="s">
        <v>19729</v>
      </c>
      <c r="I2755" s="886" t="s">
        <v>19773</v>
      </c>
      <c r="J2755" s="886" t="s">
        <v>19729</v>
      </c>
      <c r="K2755" s="921">
        <v>1</v>
      </c>
      <c r="L2755" s="921">
        <v>12</v>
      </c>
      <c r="M2755" s="802">
        <v>36683.33</v>
      </c>
      <c r="N2755" s="921">
        <v>1</v>
      </c>
      <c r="O2755" s="922">
        <v>6</v>
      </c>
      <c r="P2755" s="802">
        <v>18600</v>
      </c>
      <c r="Q2755" s="921" t="s">
        <v>23687</v>
      </c>
      <c r="R2755" s="922">
        <v>12</v>
      </c>
      <c r="S2755" s="1008">
        <v>37200</v>
      </c>
    </row>
    <row r="2756" spans="1:19" s="889" customFormat="1" ht="23.25">
      <c r="A2756" s="913" t="s">
        <v>1027</v>
      </c>
      <c r="B2756" s="887" t="s">
        <v>280</v>
      </c>
      <c r="C2756" s="887" t="s">
        <v>115</v>
      </c>
      <c r="D2756" s="887" t="s">
        <v>23725</v>
      </c>
      <c r="E2756" s="342">
        <v>1700</v>
      </c>
      <c r="F2756" s="887" t="s">
        <v>26354</v>
      </c>
      <c r="G2756" s="656" t="s">
        <v>26355</v>
      </c>
      <c r="H2756" s="886" t="s">
        <v>24184</v>
      </c>
      <c r="I2756" s="886" t="s">
        <v>19764</v>
      </c>
      <c r="J2756" s="886" t="s">
        <v>23825</v>
      </c>
      <c r="K2756" s="921">
        <v>1</v>
      </c>
      <c r="L2756" s="921">
        <v>3</v>
      </c>
      <c r="M2756" s="802">
        <v>5100</v>
      </c>
      <c r="N2756" s="921"/>
      <c r="O2756" s="922"/>
      <c r="P2756" s="802">
        <v>0</v>
      </c>
      <c r="Q2756" s="921"/>
      <c r="R2756" s="922"/>
      <c r="S2756" s="1008">
        <v>0</v>
      </c>
    </row>
    <row r="2757" spans="1:19" s="889" customFormat="1" ht="23.25">
      <c r="A2757" s="913" t="s">
        <v>1027</v>
      </c>
      <c r="B2757" s="887" t="s">
        <v>280</v>
      </c>
      <c r="C2757" s="887" t="s">
        <v>115</v>
      </c>
      <c r="D2757" s="887" t="s">
        <v>23692</v>
      </c>
      <c r="E2757" s="342">
        <v>1600</v>
      </c>
      <c r="F2757" s="887" t="s">
        <v>26356</v>
      </c>
      <c r="G2757" s="656" t="s">
        <v>26357</v>
      </c>
      <c r="H2757" s="886" t="s">
        <v>19988</v>
      </c>
      <c r="I2757" s="886" t="s">
        <v>19764</v>
      </c>
      <c r="J2757" s="886" t="s">
        <v>19988</v>
      </c>
      <c r="K2757" s="921">
        <v>1</v>
      </c>
      <c r="L2757" s="921" t="s">
        <v>23695</v>
      </c>
      <c r="M2757" s="802">
        <v>19200</v>
      </c>
      <c r="N2757" s="921">
        <v>1</v>
      </c>
      <c r="O2757" s="922">
        <v>6</v>
      </c>
      <c r="P2757" s="802">
        <v>9600</v>
      </c>
      <c r="Q2757" s="921" t="s">
        <v>23687</v>
      </c>
      <c r="R2757" s="922">
        <v>12</v>
      </c>
      <c r="S2757" s="1008">
        <v>19200</v>
      </c>
    </row>
    <row r="2758" spans="1:19" s="889" customFormat="1" ht="23.25">
      <c r="A2758" s="913" t="s">
        <v>1027</v>
      </c>
      <c r="B2758" s="887" t="s">
        <v>280</v>
      </c>
      <c r="C2758" s="887" t="s">
        <v>115</v>
      </c>
      <c r="D2758" s="887" t="s">
        <v>23688</v>
      </c>
      <c r="E2758" s="342">
        <v>1700</v>
      </c>
      <c r="F2758" s="887" t="s">
        <v>26358</v>
      </c>
      <c r="G2758" s="656" t="s">
        <v>26359</v>
      </c>
      <c r="H2758" s="886" t="s">
        <v>21045</v>
      </c>
      <c r="I2758" s="886" t="s">
        <v>19773</v>
      </c>
      <c r="J2758" s="886" t="s">
        <v>21045</v>
      </c>
      <c r="K2758" s="921">
        <v>1</v>
      </c>
      <c r="L2758" s="921" t="s">
        <v>23695</v>
      </c>
      <c r="M2758" s="802">
        <v>20400</v>
      </c>
      <c r="N2758" s="921">
        <v>1</v>
      </c>
      <c r="O2758" s="922">
        <v>6</v>
      </c>
      <c r="P2758" s="802">
        <v>10200</v>
      </c>
      <c r="Q2758" s="921" t="s">
        <v>23687</v>
      </c>
      <c r="R2758" s="922">
        <v>12</v>
      </c>
      <c r="S2758" s="1008">
        <v>20400</v>
      </c>
    </row>
    <row r="2759" spans="1:19" s="889" customFormat="1" ht="23.25">
      <c r="A2759" s="913" t="s">
        <v>1027</v>
      </c>
      <c r="B2759" s="887" t="s">
        <v>280</v>
      </c>
      <c r="C2759" s="887" t="s">
        <v>115</v>
      </c>
      <c r="D2759" s="887" t="s">
        <v>23889</v>
      </c>
      <c r="E2759" s="342">
        <v>1900</v>
      </c>
      <c r="F2759" s="887" t="s">
        <v>26360</v>
      </c>
      <c r="G2759" s="656" t="s">
        <v>26361</v>
      </c>
      <c r="H2759" s="886" t="s">
        <v>19880</v>
      </c>
      <c r="I2759" s="886" t="s">
        <v>19764</v>
      </c>
      <c r="J2759" s="886" t="s">
        <v>23794</v>
      </c>
      <c r="K2759" s="921">
        <v>1</v>
      </c>
      <c r="L2759" s="921" t="s">
        <v>23695</v>
      </c>
      <c r="M2759" s="802">
        <v>22800</v>
      </c>
      <c r="N2759" s="921">
        <v>1</v>
      </c>
      <c r="O2759" s="922">
        <v>6</v>
      </c>
      <c r="P2759" s="802">
        <v>5763.33</v>
      </c>
      <c r="Q2759" s="921"/>
      <c r="R2759" s="922"/>
      <c r="S2759" s="1008">
        <v>0</v>
      </c>
    </row>
    <row r="2760" spans="1:19" s="889" customFormat="1" ht="23.25">
      <c r="A2760" s="913" t="s">
        <v>1027</v>
      </c>
      <c r="B2760" s="887" t="s">
        <v>280</v>
      </c>
      <c r="C2760" s="887" t="s">
        <v>115</v>
      </c>
      <c r="D2760" s="887" t="s">
        <v>23699</v>
      </c>
      <c r="E2760" s="342">
        <v>1700</v>
      </c>
      <c r="F2760" s="887" t="s">
        <v>26362</v>
      </c>
      <c r="G2760" s="656" t="s">
        <v>26363</v>
      </c>
      <c r="H2760" s="886" t="s">
        <v>19810</v>
      </c>
      <c r="I2760" s="886" t="s">
        <v>23405</v>
      </c>
      <c r="J2760" s="886" t="s">
        <v>19810</v>
      </c>
      <c r="K2760" s="921">
        <v>1</v>
      </c>
      <c r="L2760" s="921" t="s">
        <v>23695</v>
      </c>
      <c r="M2760" s="802">
        <v>20400</v>
      </c>
      <c r="N2760" s="921">
        <v>1</v>
      </c>
      <c r="O2760" s="922">
        <v>6</v>
      </c>
      <c r="P2760" s="802">
        <v>10200</v>
      </c>
      <c r="Q2760" s="921" t="s">
        <v>23687</v>
      </c>
      <c r="R2760" s="922">
        <v>12</v>
      </c>
      <c r="S2760" s="1008">
        <v>20400</v>
      </c>
    </row>
    <row r="2761" spans="1:19" s="889" customFormat="1" ht="23.25">
      <c r="A2761" s="913" t="s">
        <v>1027</v>
      </c>
      <c r="B2761" s="887" t="s">
        <v>280</v>
      </c>
      <c r="C2761" s="887" t="s">
        <v>115</v>
      </c>
      <c r="D2761" s="887" t="s">
        <v>25539</v>
      </c>
      <c r="E2761" s="342">
        <v>1850</v>
      </c>
      <c r="F2761" s="887" t="s">
        <v>26364</v>
      </c>
      <c r="G2761" s="656" t="s">
        <v>26365</v>
      </c>
      <c r="H2761" s="886" t="s">
        <v>23804</v>
      </c>
      <c r="I2761" s="886" t="s">
        <v>23386</v>
      </c>
      <c r="J2761" s="886" t="s">
        <v>26366</v>
      </c>
      <c r="K2761" s="921">
        <v>1</v>
      </c>
      <c r="L2761" s="921" t="s">
        <v>23695</v>
      </c>
      <c r="M2761" s="802">
        <v>22200</v>
      </c>
      <c r="N2761" s="921">
        <v>1</v>
      </c>
      <c r="O2761" s="922">
        <v>6</v>
      </c>
      <c r="P2761" s="802">
        <v>11100</v>
      </c>
      <c r="Q2761" s="921" t="s">
        <v>23687</v>
      </c>
      <c r="R2761" s="922">
        <v>12</v>
      </c>
      <c r="S2761" s="1008">
        <v>22200</v>
      </c>
    </row>
    <row r="2762" spans="1:19" s="889" customFormat="1" ht="23.25">
      <c r="A2762" s="913" t="s">
        <v>1027</v>
      </c>
      <c r="B2762" s="887" t="s">
        <v>280</v>
      </c>
      <c r="C2762" s="887" t="s">
        <v>115</v>
      </c>
      <c r="D2762" s="887" t="s">
        <v>23692</v>
      </c>
      <c r="E2762" s="342">
        <v>1600</v>
      </c>
      <c r="F2762" s="887" t="s">
        <v>26367</v>
      </c>
      <c r="G2762" s="656" t="s">
        <v>26368</v>
      </c>
      <c r="H2762" s="886" t="s">
        <v>26369</v>
      </c>
      <c r="I2762" s="886" t="s">
        <v>25062</v>
      </c>
      <c r="J2762" s="886" t="s">
        <v>26369</v>
      </c>
      <c r="K2762" s="921">
        <v>1</v>
      </c>
      <c r="L2762" s="921" t="s">
        <v>23695</v>
      </c>
      <c r="M2762" s="802">
        <v>19200</v>
      </c>
      <c r="N2762" s="921">
        <v>1</v>
      </c>
      <c r="O2762" s="922">
        <v>6</v>
      </c>
      <c r="P2762" s="802">
        <v>9600</v>
      </c>
      <c r="Q2762" s="921" t="s">
        <v>23687</v>
      </c>
      <c r="R2762" s="922">
        <v>12</v>
      </c>
      <c r="S2762" s="1008">
        <v>19200</v>
      </c>
    </row>
    <row r="2763" spans="1:19" s="889" customFormat="1" ht="23.25">
      <c r="A2763" s="913" t="s">
        <v>1027</v>
      </c>
      <c r="B2763" s="887" t="s">
        <v>280</v>
      </c>
      <c r="C2763" s="887" t="s">
        <v>115</v>
      </c>
      <c r="D2763" s="887" t="s">
        <v>23699</v>
      </c>
      <c r="E2763" s="342">
        <v>1700</v>
      </c>
      <c r="F2763" s="887" t="s">
        <v>26370</v>
      </c>
      <c r="G2763" s="656" t="s">
        <v>26371</v>
      </c>
      <c r="H2763" s="886" t="s">
        <v>23764</v>
      </c>
      <c r="I2763" s="886" t="s">
        <v>19773</v>
      </c>
      <c r="J2763" s="886" t="s">
        <v>23764</v>
      </c>
      <c r="K2763" s="921">
        <v>1</v>
      </c>
      <c r="L2763" s="921" t="s">
        <v>23695</v>
      </c>
      <c r="M2763" s="802">
        <v>20400</v>
      </c>
      <c r="N2763" s="921">
        <v>1</v>
      </c>
      <c r="O2763" s="922">
        <v>6</v>
      </c>
      <c r="P2763" s="802">
        <v>10200</v>
      </c>
      <c r="Q2763" s="921" t="s">
        <v>23687</v>
      </c>
      <c r="R2763" s="922">
        <v>12</v>
      </c>
      <c r="S2763" s="1008">
        <v>20400</v>
      </c>
    </row>
    <row r="2764" spans="1:19" s="889" customFormat="1" ht="23.25">
      <c r="A2764" s="913" t="s">
        <v>1027</v>
      </c>
      <c r="B2764" s="887" t="s">
        <v>280</v>
      </c>
      <c r="C2764" s="887" t="s">
        <v>115</v>
      </c>
      <c r="D2764" s="887" t="s">
        <v>23805</v>
      </c>
      <c r="E2764" s="342">
        <v>1600</v>
      </c>
      <c r="F2764" s="887" t="s">
        <v>26372</v>
      </c>
      <c r="G2764" s="656" t="s">
        <v>26373</v>
      </c>
      <c r="H2764" s="886" t="s">
        <v>26374</v>
      </c>
      <c r="I2764" s="886" t="s">
        <v>19773</v>
      </c>
      <c r="J2764" s="886" t="s">
        <v>26374</v>
      </c>
      <c r="K2764" s="921">
        <v>1</v>
      </c>
      <c r="L2764" s="921" t="s">
        <v>23695</v>
      </c>
      <c r="M2764" s="802">
        <v>19200</v>
      </c>
      <c r="N2764" s="921">
        <v>1</v>
      </c>
      <c r="O2764" s="922">
        <v>6</v>
      </c>
      <c r="P2764" s="802">
        <v>9600</v>
      </c>
      <c r="Q2764" s="921" t="s">
        <v>23687</v>
      </c>
      <c r="R2764" s="922">
        <v>12</v>
      </c>
      <c r="S2764" s="1008">
        <v>19200</v>
      </c>
    </row>
    <row r="2765" spans="1:19" s="889" customFormat="1" ht="23.25">
      <c r="A2765" s="913" t="s">
        <v>1027</v>
      </c>
      <c r="B2765" s="887" t="s">
        <v>280</v>
      </c>
      <c r="C2765" s="887" t="s">
        <v>115</v>
      </c>
      <c r="D2765" s="887" t="s">
        <v>23725</v>
      </c>
      <c r="E2765" s="342">
        <v>1700</v>
      </c>
      <c r="F2765" s="887" t="s">
        <v>26375</v>
      </c>
      <c r="G2765" s="656" t="s">
        <v>26376</v>
      </c>
      <c r="H2765" s="886" t="s">
        <v>24430</v>
      </c>
      <c r="I2765" s="886" t="s">
        <v>19773</v>
      </c>
      <c r="J2765" s="886" t="s">
        <v>21000</v>
      </c>
      <c r="K2765" s="921">
        <v>1</v>
      </c>
      <c r="L2765" s="921" t="s">
        <v>23695</v>
      </c>
      <c r="M2765" s="802">
        <v>20400</v>
      </c>
      <c r="N2765" s="921">
        <v>1</v>
      </c>
      <c r="O2765" s="922">
        <v>6</v>
      </c>
      <c r="P2765" s="802">
        <v>10200</v>
      </c>
      <c r="Q2765" s="921" t="s">
        <v>23687</v>
      </c>
      <c r="R2765" s="922">
        <v>12</v>
      </c>
      <c r="S2765" s="1008">
        <v>20400</v>
      </c>
    </row>
    <row r="2766" spans="1:19" s="889" customFormat="1" ht="23.25">
      <c r="A2766" s="913" t="s">
        <v>1027</v>
      </c>
      <c r="B2766" s="887" t="s">
        <v>280</v>
      </c>
      <c r="C2766" s="887" t="s">
        <v>115</v>
      </c>
      <c r="D2766" s="887" t="s">
        <v>23889</v>
      </c>
      <c r="E2766" s="342">
        <v>1900</v>
      </c>
      <c r="F2766" s="887" t="s">
        <v>26377</v>
      </c>
      <c r="G2766" s="656" t="s">
        <v>26378</v>
      </c>
      <c r="H2766" s="886" t="s">
        <v>19747</v>
      </c>
      <c r="I2766" s="886" t="s">
        <v>19764</v>
      </c>
      <c r="J2766" s="886" t="s">
        <v>24221</v>
      </c>
      <c r="K2766" s="921">
        <v>1</v>
      </c>
      <c r="L2766" s="921" t="s">
        <v>23695</v>
      </c>
      <c r="M2766" s="802">
        <v>22800</v>
      </c>
      <c r="N2766" s="921">
        <v>1</v>
      </c>
      <c r="O2766" s="922">
        <v>6</v>
      </c>
      <c r="P2766" s="802">
        <v>11400</v>
      </c>
      <c r="Q2766" s="921" t="s">
        <v>23687</v>
      </c>
      <c r="R2766" s="922">
        <v>12</v>
      </c>
      <c r="S2766" s="1008">
        <v>22800</v>
      </c>
    </row>
    <row r="2767" spans="1:19" s="889" customFormat="1" ht="34.9">
      <c r="A2767" s="913" t="s">
        <v>1027</v>
      </c>
      <c r="B2767" s="887" t="s">
        <v>280</v>
      </c>
      <c r="C2767" s="887" t="s">
        <v>115</v>
      </c>
      <c r="D2767" s="887" t="s">
        <v>23722</v>
      </c>
      <c r="E2767" s="342">
        <v>1900</v>
      </c>
      <c r="F2767" s="887" t="s">
        <v>26379</v>
      </c>
      <c r="G2767" s="656" t="s">
        <v>26380</v>
      </c>
      <c r="H2767" s="886" t="s">
        <v>23911</v>
      </c>
      <c r="I2767" s="886" t="s">
        <v>19773</v>
      </c>
      <c r="J2767" s="886" t="s">
        <v>23911</v>
      </c>
      <c r="K2767" s="921">
        <v>1</v>
      </c>
      <c r="L2767" s="921" t="s">
        <v>23695</v>
      </c>
      <c r="M2767" s="802">
        <v>22800</v>
      </c>
      <c r="N2767" s="921">
        <v>1</v>
      </c>
      <c r="O2767" s="922">
        <v>6</v>
      </c>
      <c r="P2767" s="802">
        <v>11400</v>
      </c>
      <c r="Q2767" s="921" t="s">
        <v>23687</v>
      </c>
      <c r="R2767" s="922">
        <v>12</v>
      </c>
      <c r="S2767" s="1008">
        <v>22800</v>
      </c>
    </row>
    <row r="2768" spans="1:19" s="889" customFormat="1" ht="23.25">
      <c r="A2768" s="913" t="s">
        <v>1027</v>
      </c>
      <c r="B2768" s="887" t="s">
        <v>280</v>
      </c>
      <c r="C2768" s="887" t="s">
        <v>115</v>
      </c>
      <c r="D2768" s="887" t="s">
        <v>24139</v>
      </c>
      <c r="E2768" s="342">
        <v>1500</v>
      </c>
      <c r="F2768" s="887" t="s">
        <v>26381</v>
      </c>
      <c r="G2768" s="656" t="s">
        <v>26382</v>
      </c>
      <c r="H2768" s="886" t="s">
        <v>19778</v>
      </c>
      <c r="I2768" s="886" t="s">
        <v>23750</v>
      </c>
      <c r="J2768" s="886" t="s">
        <v>19778</v>
      </c>
      <c r="K2768" s="921">
        <v>1</v>
      </c>
      <c r="L2768" s="921" t="s">
        <v>23695</v>
      </c>
      <c r="M2768" s="802">
        <v>18000</v>
      </c>
      <c r="N2768" s="921">
        <v>1</v>
      </c>
      <c r="O2768" s="922">
        <v>6</v>
      </c>
      <c r="P2768" s="802">
        <v>9000</v>
      </c>
      <c r="Q2768" s="921" t="s">
        <v>23687</v>
      </c>
      <c r="R2768" s="922">
        <v>12</v>
      </c>
      <c r="S2768" s="1008">
        <v>18000</v>
      </c>
    </row>
    <row r="2769" spans="1:19" s="889" customFormat="1" ht="23.25">
      <c r="A2769" s="913" t="s">
        <v>1027</v>
      </c>
      <c r="B2769" s="887" t="s">
        <v>280</v>
      </c>
      <c r="C2769" s="887" t="s">
        <v>115</v>
      </c>
      <c r="D2769" s="887" t="s">
        <v>23706</v>
      </c>
      <c r="E2769" s="342">
        <v>2200</v>
      </c>
      <c r="F2769" s="887" t="s">
        <v>26383</v>
      </c>
      <c r="G2769" s="656" t="s">
        <v>26384</v>
      </c>
      <c r="H2769" s="886" t="s">
        <v>19729</v>
      </c>
      <c r="I2769" s="886" t="s">
        <v>19764</v>
      </c>
      <c r="J2769" s="886" t="s">
        <v>19729</v>
      </c>
      <c r="K2769" s="921">
        <v>1</v>
      </c>
      <c r="L2769" s="921">
        <v>12</v>
      </c>
      <c r="M2769" s="802">
        <v>26400</v>
      </c>
      <c r="N2769" s="921">
        <v>1</v>
      </c>
      <c r="O2769" s="922">
        <v>6</v>
      </c>
      <c r="P2769" s="802">
        <v>13200</v>
      </c>
      <c r="Q2769" s="921" t="s">
        <v>23687</v>
      </c>
      <c r="R2769" s="922">
        <v>12</v>
      </c>
      <c r="S2769" s="1008">
        <v>26400</v>
      </c>
    </row>
    <row r="2770" spans="1:19" s="889" customFormat="1" ht="23.25">
      <c r="A2770" s="913" t="s">
        <v>1027</v>
      </c>
      <c r="B2770" s="887" t="s">
        <v>280</v>
      </c>
      <c r="C2770" s="887" t="s">
        <v>115</v>
      </c>
      <c r="D2770" s="887" t="s">
        <v>26385</v>
      </c>
      <c r="E2770" s="342">
        <v>7000</v>
      </c>
      <c r="F2770" s="887" t="s">
        <v>26386</v>
      </c>
      <c r="G2770" s="656" t="s">
        <v>26387</v>
      </c>
      <c r="H2770" s="886" t="s">
        <v>19862</v>
      </c>
      <c r="I2770" s="886" t="s">
        <v>23732</v>
      </c>
      <c r="J2770" s="886" t="s">
        <v>19862</v>
      </c>
      <c r="K2770" s="921">
        <v>1</v>
      </c>
      <c r="L2770" s="921">
        <v>2</v>
      </c>
      <c r="M2770" s="802">
        <v>13766.66</v>
      </c>
      <c r="N2770" s="921">
        <v>2</v>
      </c>
      <c r="O2770" s="922">
        <v>6</v>
      </c>
      <c r="P2770" s="802">
        <v>42000</v>
      </c>
      <c r="Q2770" s="921" t="s">
        <v>23687</v>
      </c>
      <c r="R2770" s="922">
        <v>12</v>
      </c>
      <c r="S2770" s="1008">
        <v>28000</v>
      </c>
    </row>
    <row r="2771" spans="1:19" s="889" customFormat="1" ht="23.25">
      <c r="A2771" s="913" t="s">
        <v>1027</v>
      </c>
      <c r="B2771" s="887" t="s">
        <v>280</v>
      </c>
      <c r="C2771" s="887" t="s">
        <v>115</v>
      </c>
      <c r="D2771" s="887" t="s">
        <v>26388</v>
      </c>
      <c r="E2771" s="342">
        <v>6500</v>
      </c>
      <c r="F2771" s="887" t="s">
        <v>26389</v>
      </c>
      <c r="G2771" s="656" t="s">
        <v>26390</v>
      </c>
      <c r="H2771" s="886" t="s">
        <v>19713</v>
      </c>
      <c r="I2771" s="886" t="s">
        <v>19773</v>
      </c>
      <c r="J2771" s="886" t="s">
        <v>19713</v>
      </c>
      <c r="K2771" s="921">
        <v>1</v>
      </c>
      <c r="L2771" s="921">
        <v>8</v>
      </c>
      <c r="M2771" s="802">
        <v>50700</v>
      </c>
      <c r="N2771" s="921">
        <v>2</v>
      </c>
      <c r="O2771" s="922">
        <v>6</v>
      </c>
      <c r="P2771" s="802">
        <v>39000</v>
      </c>
      <c r="Q2771" s="921" t="s">
        <v>23687</v>
      </c>
      <c r="R2771" s="922">
        <v>12</v>
      </c>
      <c r="S2771" s="1008">
        <v>26000</v>
      </c>
    </row>
    <row r="2772" spans="1:19" s="889" customFormat="1" ht="34.9">
      <c r="A2772" s="913" t="s">
        <v>1027</v>
      </c>
      <c r="B2772" s="887" t="s">
        <v>280</v>
      </c>
      <c r="C2772" s="887" t="s">
        <v>115</v>
      </c>
      <c r="D2772" s="887" t="s">
        <v>23758</v>
      </c>
      <c r="E2772" s="342">
        <v>1600</v>
      </c>
      <c r="F2772" s="887" t="s">
        <v>26391</v>
      </c>
      <c r="G2772" s="656" t="s">
        <v>26392</v>
      </c>
      <c r="H2772" s="886" t="s">
        <v>19895</v>
      </c>
      <c r="I2772" s="886" t="s">
        <v>23402</v>
      </c>
      <c r="J2772" s="886" t="s">
        <v>23911</v>
      </c>
      <c r="K2772" s="921">
        <v>1</v>
      </c>
      <c r="L2772" s="921" t="s">
        <v>23695</v>
      </c>
      <c r="M2772" s="802">
        <v>19200</v>
      </c>
      <c r="N2772" s="921">
        <v>1</v>
      </c>
      <c r="O2772" s="922">
        <v>6</v>
      </c>
      <c r="P2772" s="802">
        <v>9600</v>
      </c>
      <c r="Q2772" s="921" t="s">
        <v>23687</v>
      </c>
      <c r="R2772" s="922">
        <v>12</v>
      </c>
      <c r="S2772" s="1008">
        <v>19200</v>
      </c>
    </row>
    <row r="2773" spans="1:19" s="889" customFormat="1" ht="23.25">
      <c r="A2773" s="913" t="s">
        <v>1027</v>
      </c>
      <c r="B2773" s="887" t="s">
        <v>280</v>
      </c>
      <c r="C2773" s="887" t="s">
        <v>115</v>
      </c>
      <c r="D2773" s="887" t="s">
        <v>26393</v>
      </c>
      <c r="E2773" s="342">
        <v>8000</v>
      </c>
      <c r="F2773" s="887" t="s">
        <v>26394</v>
      </c>
      <c r="G2773" s="656" t="s">
        <v>26395</v>
      </c>
      <c r="H2773" s="886" t="s">
        <v>23829</v>
      </c>
      <c r="I2773" s="886" t="s">
        <v>19773</v>
      </c>
      <c r="J2773" s="886" t="s">
        <v>23829</v>
      </c>
      <c r="K2773" s="921">
        <v>1</v>
      </c>
      <c r="L2773" s="921">
        <v>4</v>
      </c>
      <c r="M2773" s="802">
        <v>32000</v>
      </c>
      <c r="N2773" s="921"/>
      <c r="O2773" s="922"/>
      <c r="P2773" s="802">
        <v>0</v>
      </c>
      <c r="Q2773" s="921"/>
      <c r="R2773" s="922"/>
      <c r="S2773" s="1008">
        <v>0</v>
      </c>
    </row>
    <row r="2774" spans="1:19" s="889" customFormat="1" ht="23.25">
      <c r="A2774" s="913" t="s">
        <v>1027</v>
      </c>
      <c r="B2774" s="887" t="s">
        <v>280</v>
      </c>
      <c r="C2774" s="887" t="s">
        <v>115</v>
      </c>
      <c r="D2774" s="887" t="s">
        <v>24010</v>
      </c>
      <c r="E2774" s="342">
        <v>2100</v>
      </c>
      <c r="F2774" s="887" t="s">
        <v>26396</v>
      </c>
      <c r="G2774" s="656" t="s">
        <v>26397</v>
      </c>
      <c r="H2774" s="886" t="s">
        <v>19729</v>
      </c>
      <c r="I2774" s="886" t="s">
        <v>19773</v>
      </c>
      <c r="J2774" s="886" t="s">
        <v>19729</v>
      </c>
      <c r="K2774" s="921">
        <v>1</v>
      </c>
      <c r="L2774" s="921">
        <v>12</v>
      </c>
      <c r="M2774" s="802">
        <v>25200</v>
      </c>
      <c r="N2774" s="921">
        <v>1</v>
      </c>
      <c r="O2774" s="922">
        <v>6</v>
      </c>
      <c r="P2774" s="802">
        <v>12600</v>
      </c>
      <c r="Q2774" s="921" t="s">
        <v>23687</v>
      </c>
      <c r="R2774" s="922">
        <v>12</v>
      </c>
      <c r="S2774" s="1008">
        <v>25200</v>
      </c>
    </row>
    <row r="2775" spans="1:19" s="889" customFormat="1" ht="23.25">
      <c r="A2775" s="913" t="s">
        <v>1027</v>
      </c>
      <c r="B2775" s="887" t="s">
        <v>280</v>
      </c>
      <c r="C2775" s="887" t="s">
        <v>115</v>
      </c>
      <c r="D2775" s="887" t="s">
        <v>23699</v>
      </c>
      <c r="E2775" s="342">
        <v>1700</v>
      </c>
      <c r="F2775" s="887" t="s">
        <v>26398</v>
      </c>
      <c r="G2775" s="656" t="s">
        <v>26399</v>
      </c>
      <c r="H2775" s="886" t="s">
        <v>24216</v>
      </c>
      <c r="I2775" s="886" t="s">
        <v>19773</v>
      </c>
      <c r="J2775" s="886" t="s">
        <v>20018</v>
      </c>
      <c r="K2775" s="921">
        <v>1</v>
      </c>
      <c r="L2775" s="921" t="s">
        <v>23695</v>
      </c>
      <c r="M2775" s="802">
        <v>20400</v>
      </c>
      <c r="N2775" s="921">
        <v>1</v>
      </c>
      <c r="O2775" s="922">
        <v>6</v>
      </c>
      <c r="P2775" s="802">
        <v>10200</v>
      </c>
      <c r="Q2775" s="921" t="s">
        <v>23687</v>
      </c>
      <c r="R2775" s="922">
        <v>12</v>
      </c>
      <c r="S2775" s="1008">
        <v>20400</v>
      </c>
    </row>
    <row r="2776" spans="1:19" s="889" customFormat="1" ht="23.25">
      <c r="A2776" s="913" t="s">
        <v>1027</v>
      </c>
      <c r="B2776" s="887" t="s">
        <v>280</v>
      </c>
      <c r="C2776" s="887" t="s">
        <v>115</v>
      </c>
      <c r="D2776" s="887" t="s">
        <v>23880</v>
      </c>
      <c r="E2776" s="342">
        <v>1600</v>
      </c>
      <c r="F2776" s="887" t="s">
        <v>26400</v>
      </c>
      <c r="G2776" s="656" t="s">
        <v>26401</v>
      </c>
      <c r="H2776" s="886" t="s">
        <v>20066</v>
      </c>
      <c r="I2776" s="886" t="s">
        <v>19764</v>
      </c>
      <c r="J2776" s="886" t="s">
        <v>19708</v>
      </c>
      <c r="K2776" s="921">
        <v>1</v>
      </c>
      <c r="L2776" s="921" t="s">
        <v>23695</v>
      </c>
      <c r="M2776" s="802">
        <v>19200</v>
      </c>
      <c r="N2776" s="921">
        <v>1</v>
      </c>
      <c r="O2776" s="922">
        <v>6</v>
      </c>
      <c r="P2776" s="802">
        <v>9600</v>
      </c>
      <c r="Q2776" s="921" t="s">
        <v>23687</v>
      </c>
      <c r="R2776" s="922">
        <v>12</v>
      </c>
      <c r="S2776" s="1008">
        <v>19200</v>
      </c>
    </row>
    <row r="2777" spans="1:19" s="889" customFormat="1" ht="34.9">
      <c r="A2777" s="913" t="s">
        <v>1027</v>
      </c>
      <c r="B2777" s="887" t="s">
        <v>280</v>
      </c>
      <c r="C2777" s="887" t="s">
        <v>115</v>
      </c>
      <c r="D2777" s="887" t="s">
        <v>23979</v>
      </c>
      <c r="E2777" s="342">
        <v>2100</v>
      </c>
      <c r="F2777" s="887" t="s">
        <v>26402</v>
      </c>
      <c r="G2777" s="656" t="s">
        <v>26403</v>
      </c>
      <c r="H2777" s="886" t="s">
        <v>20265</v>
      </c>
      <c r="I2777" s="886" t="s">
        <v>23405</v>
      </c>
      <c r="J2777" s="886" t="s">
        <v>23833</v>
      </c>
      <c r="K2777" s="921">
        <v>1</v>
      </c>
      <c r="L2777" s="921">
        <v>12</v>
      </c>
      <c r="M2777" s="802">
        <v>25200</v>
      </c>
      <c r="N2777" s="921">
        <v>1</v>
      </c>
      <c r="O2777" s="922">
        <v>6</v>
      </c>
      <c r="P2777" s="802">
        <v>12600</v>
      </c>
      <c r="Q2777" s="921" t="s">
        <v>23687</v>
      </c>
      <c r="R2777" s="922">
        <v>12</v>
      </c>
      <c r="S2777" s="1008">
        <v>46800</v>
      </c>
    </row>
    <row r="2778" spans="1:19" s="889" customFormat="1" ht="23.25">
      <c r="A2778" s="913" t="s">
        <v>1027</v>
      </c>
      <c r="B2778" s="887" t="s">
        <v>280</v>
      </c>
      <c r="C2778" s="887" t="s">
        <v>115</v>
      </c>
      <c r="D2778" s="887" t="s">
        <v>24198</v>
      </c>
      <c r="E2778" s="342">
        <v>3900</v>
      </c>
      <c r="F2778" s="887" t="s">
        <v>26402</v>
      </c>
      <c r="G2778" s="656" t="s">
        <v>26403</v>
      </c>
      <c r="H2778" s="886" t="s">
        <v>19790</v>
      </c>
      <c r="I2778" s="886" t="s">
        <v>25062</v>
      </c>
      <c r="J2778" s="886" t="s">
        <v>19790</v>
      </c>
      <c r="K2778" s="921"/>
      <c r="L2778" s="921"/>
      <c r="M2778" s="802">
        <v>0</v>
      </c>
      <c r="N2778" s="921"/>
      <c r="O2778" s="922"/>
      <c r="P2778" s="802">
        <v>0</v>
      </c>
      <c r="Q2778" s="921" t="s">
        <v>23687</v>
      </c>
      <c r="R2778" s="922"/>
      <c r="S2778" s="1008">
        <v>0</v>
      </c>
    </row>
    <row r="2779" spans="1:19" s="889" customFormat="1" ht="23.25">
      <c r="A2779" s="913" t="s">
        <v>1027</v>
      </c>
      <c r="B2779" s="887" t="s">
        <v>280</v>
      </c>
      <c r="C2779" s="887" t="s">
        <v>115</v>
      </c>
      <c r="D2779" s="887" t="s">
        <v>23699</v>
      </c>
      <c r="E2779" s="342">
        <v>1700</v>
      </c>
      <c r="F2779" s="887" t="s">
        <v>26404</v>
      </c>
      <c r="G2779" s="656" t="s">
        <v>26405</v>
      </c>
      <c r="H2779" s="886" t="s">
        <v>25166</v>
      </c>
      <c r="I2779" s="886" t="s">
        <v>23402</v>
      </c>
      <c r="J2779" s="886" t="s">
        <v>24453</v>
      </c>
      <c r="K2779" s="921">
        <v>1</v>
      </c>
      <c r="L2779" s="921" t="s">
        <v>23695</v>
      </c>
      <c r="M2779" s="802">
        <v>20400</v>
      </c>
      <c r="N2779" s="921">
        <v>1</v>
      </c>
      <c r="O2779" s="922">
        <v>6</v>
      </c>
      <c r="P2779" s="802">
        <v>10200</v>
      </c>
      <c r="Q2779" s="921" t="s">
        <v>23687</v>
      </c>
      <c r="R2779" s="922">
        <v>12</v>
      </c>
      <c r="S2779" s="1008">
        <v>20400</v>
      </c>
    </row>
    <row r="2780" spans="1:19" s="889" customFormat="1" ht="23.25">
      <c r="A2780" s="913" t="s">
        <v>1027</v>
      </c>
      <c r="B2780" s="887" t="s">
        <v>280</v>
      </c>
      <c r="C2780" s="887" t="s">
        <v>115</v>
      </c>
      <c r="D2780" s="887" t="s">
        <v>24043</v>
      </c>
      <c r="E2780" s="342">
        <v>3400</v>
      </c>
      <c r="F2780" s="887" t="s">
        <v>26406</v>
      </c>
      <c r="G2780" s="656" t="s">
        <v>26407</v>
      </c>
      <c r="H2780" s="886" t="s">
        <v>23779</v>
      </c>
      <c r="I2780" s="886" t="s">
        <v>19773</v>
      </c>
      <c r="J2780" s="886" t="s">
        <v>26408</v>
      </c>
      <c r="K2780" s="921">
        <v>1</v>
      </c>
      <c r="L2780" s="921">
        <v>12</v>
      </c>
      <c r="M2780" s="802">
        <v>40800</v>
      </c>
      <c r="N2780" s="921">
        <v>1</v>
      </c>
      <c r="O2780" s="922">
        <v>6</v>
      </c>
      <c r="P2780" s="802">
        <v>20400</v>
      </c>
      <c r="Q2780" s="921" t="s">
        <v>23687</v>
      </c>
      <c r="R2780" s="922">
        <v>12</v>
      </c>
      <c r="S2780" s="1008">
        <v>40800</v>
      </c>
    </row>
    <row r="2781" spans="1:19" s="889" customFormat="1" ht="23.25">
      <c r="A2781" s="913" t="s">
        <v>1027</v>
      </c>
      <c r="B2781" s="887" t="s">
        <v>280</v>
      </c>
      <c r="C2781" s="887" t="s">
        <v>115</v>
      </c>
      <c r="D2781" s="887" t="s">
        <v>23699</v>
      </c>
      <c r="E2781" s="342">
        <v>1700</v>
      </c>
      <c r="F2781" s="887" t="s">
        <v>26409</v>
      </c>
      <c r="G2781" s="656" t="s">
        <v>26410</v>
      </c>
      <c r="H2781" s="886" t="s">
        <v>19895</v>
      </c>
      <c r="I2781" s="886" t="s">
        <v>19773</v>
      </c>
      <c r="J2781" s="886" t="s">
        <v>19895</v>
      </c>
      <c r="K2781" s="921">
        <v>1</v>
      </c>
      <c r="L2781" s="921" t="s">
        <v>23695</v>
      </c>
      <c r="M2781" s="802">
        <v>20400</v>
      </c>
      <c r="N2781" s="921">
        <v>1</v>
      </c>
      <c r="O2781" s="922">
        <v>6</v>
      </c>
      <c r="P2781" s="802">
        <v>10200</v>
      </c>
      <c r="Q2781" s="921" t="s">
        <v>23687</v>
      </c>
      <c r="R2781" s="922">
        <v>12</v>
      </c>
      <c r="S2781" s="1008">
        <v>20400</v>
      </c>
    </row>
    <row r="2782" spans="1:19" s="889" customFormat="1" ht="23.25">
      <c r="A2782" s="913" t="s">
        <v>1027</v>
      </c>
      <c r="B2782" s="887" t="s">
        <v>280</v>
      </c>
      <c r="C2782" s="887" t="s">
        <v>115</v>
      </c>
      <c r="D2782" s="887" t="s">
        <v>26411</v>
      </c>
      <c r="E2782" s="342">
        <v>3400</v>
      </c>
      <c r="F2782" s="887" t="s">
        <v>26412</v>
      </c>
      <c r="G2782" s="656" t="s">
        <v>26413</v>
      </c>
      <c r="H2782" s="886" t="s">
        <v>20169</v>
      </c>
      <c r="I2782" s="886" t="s">
        <v>19773</v>
      </c>
      <c r="J2782" s="886" t="s">
        <v>24145</v>
      </c>
      <c r="K2782" s="921">
        <v>1</v>
      </c>
      <c r="L2782" s="921">
        <v>12</v>
      </c>
      <c r="M2782" s="802">
        <v>40800</v>
      </c>
      <c r="N2782" s="921">
        <v>1</v>
      </c>
      <c r="O2782" s="922">
        <v>6</v>
      </c>
      <c r="P2782" s="802">
        <v>20400</v>
      </c>
      <c r="Q2782" s="921" t="s">
        <v>23687</v>
      </c>
      <c r="R2782" s="922">
        <v>12</v>
      </c>
      <c r="S2782" s="1008">
        <v>40800</v>
      </c>
    </row>
    <row r="2783" spans="1:19" s="889" customFormat="1" ht="23.25">
      <c r="A2783" s="913" t="s">
        <v>1027</v>
      </c>
      <c r="B2783" s="887" t="s">
        <v>280</v>
      </c>
      <c r="C2783" s="887" t="s">
        <v>115</v>
      </c>
      <c r="D2783" s="887" t="s">
        <v>23688</v>
      </c>
      <c r="E2783" s="342">
        <v>1700</v>
      </c>
      <c r="F2783" s="887" t="s">
        <v>26414</v>
      </c>
      <c r="G2783" s="656" t="s">
        <v>26415</v>
      </c>
      <c r="H2783" s="886" t="s">
        <v>23775</v>
      </c>
      <c r="I2783" s="886" t="s">
        <v>23732</v>
      </c>
      <c r="J2783" s="886" t="s">
        <v>23775</v>
      </c>
      <c r="K2783" s="921">
        <v>1</v>
      </c>
      <c r="L2783" s="921" t="s">
        <v>23695</v>
      </c>
      <c r="M2783" s="802">
        <v>20400</v>
      </c>
      <c r="N2783" s="921">
        <v>1</v>
      </c>
      <c r="O2783" s="922">
        <v>6</v>
      </c>
      <c r="P2783" s="802">
        <v>10200</v>
      </c>
      <c r="Q2783" s="921" t="s">
        <v>23687</v>
      </c>
      <c r="R2783" s="922">
        <v>12</v>
      </c>
      <c r="S2783" s="1008">
        <v>20400</v>
      </c>
    </row>
    <row r="2784" spans="1:19" s="889" customFormat="1" ht="23.25">
      <c r="A2784" s="913" t="s">
        <v>1027</v>
      </c>
      <c r="B2784" s="887" t="s">
        <v>280</v>
      </c>
      <c r="C2784" s="887" t="s">
        <v>115</v>
      </c>
      <c r="D2784" s="887" t="s">
        <v>23715</v>
      </c>
      <c r="E2784" s="342">
        <v>1900</v>
      </c>
      <c r="F2784" s="887" t="s">
        <v>26416</v>
      </c>
      <c r="G2784" s="656" t="s">
        <v>26417</v>
      </c>
      <c r="H2784" s="886" t="s">
        <v>19729</v>
      </c>
      <c r="I2784" s="886" t="s">
        <v>23386</v>
      </c>
      <c r="J2784" s="886" t="s">
        <v>19729</v>
      </c>
      <c r="K2784" s="921">
        <v>1</v>
      </c>
      <c r="L2784" s="921">
        <v>9</v>
      </c>
      <c r="M2784" s="802">
        <v>7678.8233333372318</v>
      </c>
      <c r="N2784" s="921">
        <v>2</v>
      </c>
      <c r="O2784" s="922">
        <v>6</v>
      </c>
      <c r="P2784" s="802">
        <v>8500</v>
      </c>
      <c r="Q2784" s="921" t="s">
        <v>23687</v>
      </c>
      <c r="R2784" s="922">
        <v>4</v>
      </c>
      <c r="S2784" s="1008">
        <v>7600</v>
      </c>
    </row>
    <row r="2785" spans="1:19" s="889" customFormat="1" ht="23.25">
      <c r="A2785" s="913" t="s">
        <v>1027</v>
      </c>
      <c r="B2785" s="887" t="s">
        <v>280</v>
      </c>
      <c r="C2785" s="887" t="s">
        <v>115</v>
      </c>
      <c r="D2785" s="887" t="s">
        <v>23725</v>
      </c>
      <c r="E2785" s="342">
        <v>1700</v>
      </c>
      <c r="F2785" s="887" t="s">
        <v>26416</v>
      </c>
      <c r="G2785" s="656" t="s">
        <v>26417</v>
      </c>
      <c r="H2785" s="886" t="s">
        <v>19729</v>
      </c>
      <c r="I2785" s="886" t="s">
        <v>23386</v>
      </c>
      <c r="J2785" s="886" t="s">
        <v>19729</v>
      </c>
      <c r="K2785" s="921">
        <v>1</v>
      </c>
      <c r="L2785" s="921">
        <v>5</v>
      </c>
      <c r="M2785" s="802">
        <v>8500</v>
      </c>
      <c r="N2785" s="921"/>
      <c r="O2785" s="922"/>
      <c r="P2785" s="802">
        <v>0</v>
      </c>
      <c r="Q2785" s="921" t="s">
        <v>23687</v>
      </c>
      <c r="R2785" s="922"/>
      <c r="S2785" s="1008">
        <v>0</v>
      </c>
    </row>
    <row r="2786" spans="1:19" s="889" customFormat="1" ht="23.25">
      <c r="A2786" s="913" t="s">
        <v>1027</v>
      </c>
      <c r="B2786" s="887" t="s">
        <v>280</v>
      </c>
      <c r="C2786" s="887" t="s">
        <v>115</v>
      </c>
      <c r="D2786" s="887" t="s">
        <v>25758</v>
      </c>
      <c r="E2786" s="342">
        <v>2900</v>
      </c>
      <c r="F2786" s="887" t="s">
        <v>26418</v>
      </c>
      <c r="G2786" s="656" t="s">
        <v>26419</v>
      </c>
      <c r="H2786" s="886" t="s">
        <v>20463</v>
      </c>
      <c r="I2786" s="886" t="s">
        <v>23771</v>
      </c>
      <c r="J2786" s="886" t="s">
        <v>20463</v>
      </c>
      <c r="K2786" s="921"/>
      <c r="L2786" s="921"/>
      <c r="M2786" s="802">
        <v>0</v>
      </c>
      <c r="N2786" s="921"/>
      <c r="O2786" s="922"/>
      <c r="P2786" s="802">
        <v>0</v>
      </c>
      <c r="Q2786" s="921" t="s">
        <v>23687</v>
      </c>
      <c r="R2786" s="922">
        <v>12</v>
      </c>
      <c r="S2786" s="1008">
        <v>34800</v>
      </c>
    </row>
    <row r="2787" spans="1:19" s="889" customFormat="1" ht="34.9">
      <c r="A2787" s="913" t="s">
        <v>1027</v>
      </c>
      <c r="B2787" s="887" t="s">
        <v>280</v>
      </c>
      <c r="C2787" s="887" t="s">
        <v>115</v>
      </c>
      <c r="D2787" s="887" t="s">
        <v>23805</v>
      </c>
      <c r="E2787" s="342">
        <v>1600</v>
      </c>
      <c r="F2787" s="887" t="s">
        <v>26420</v>
      </c>
      <c r="G2787" s="656" t="s">
        <v>26421</v>
      </c>
      <c r="H2787" s="886" t="s">
        <v>26422</v>
      </c>
      <c r="I2787" s="886" t="s">
        <v>23402</v>
      </c>
      <c r="J2787" s="886" t="s">
        <v>26423</v>
      </c>
      <c r="K2787" s="921">
        <v>1</v>
      </c>
      <c r="L2787" s="921" t="s">
        <v>23695</v>
      </c>
      <c r="M2787" s="802">
        <v>19200</v>
      </c>
      <c r="N2787" s="921">
        <v>1</v>
      </c>
      <c r="O2787" s="922">
        <v>6</v>
      </c>
      <c r="P2787" s="802">
        <v>9600</v>
      </c>
      <c r="Q2787" s="921" t="s">
        <v>23687</v>
      </c>
      <c r="R2787" s="922">
        <v>12</v>
      </c>
      <c r="S2787" s="1008">
        <v>19200</v>
      </c>
    </row>
    <row r="2788" spans="1:19" s="889" customFormat="1" ht="23.25">
      <c r="A2788" s="913" t="s">
        <v>1027</v>
      </c>
      <c r="B2788" s="887" t="s">
        <v>280</v>
      </c>
      <c r="C2788" s="887" t="s">
        <v>115</v>
      </c>
      <c r="D2788" s="887" t="s">
        <v>25828</v>
      </c>
      <c r="E2788" s="342">
        <v>2100</v>
      </c>
      <c r="F2788" s="887" t="s">
        <v>26424</v>
      </c>
      <c r="G2788" s="656" t="s">
        <v>26425</v>
      </c>
      <c r="H2788" s="886" t="s">
        <v>26426</v>
      </c>
      <c r="I2788" s="886" t="s">
        <v>23386</v>
      </c>
      <c r="J2788" s="886" t="s">
        <v>26427</v>
      </c>
      <c r="K2788" s="921">
        <v>1</v>
      </c>
      <c r="L2788" s="921">
        <v>12</v>
      </c>
      <c r="M2788" s="802">
        <v>25200</v>
      </c>
      <c r="N2788" s="921">
        <v>1</v>
      </c>
      <c r="O2788" s="922">
        <v>6</v>
      </c>
      <c r="P2788" s="802">
        <v>12600</v>
      </c>
      <c r="Q2788" s="921" t="s">
        <v>23687</v>
      </c>
      <c r="R2788" s="922">
        <v>12</v>
      </c>
      <c r="S2788" s="1008">
        <v>25200</v>
      </c>
    </row>
    <row r="2789" spans="1:19" s="889" customFormat="1" ht="23.25">
      <c r="A2789" s="913" t="s">
        <v>1027</v>
      </c>
      <c r="B2789" s="887" t="s">
        <v>280</v>
      </c>
      <c r="C2789" s="887" t="s">
        <v>115</v>
      </c>
      <c r="D2789" s="887" t="s">
        <v>26428</v>
      </c>
      <c r="E2789" s="342">
        <v>2900</v>
      </c>
      <c r="F2789" s="887" t="s">
        <v>26429</v>
      </c>
      <c r="G2789" s="656" t="s">
        <v>26430</v>
      </c>
      <c r="H2789" s="886" t="s">
        <v>19729</v>
      </c>
      <c r="I2789" s="886" t="s">
        <v>23405</v>
      </c>
      <c r="J2789" s="886" t="s">
        <v>19729</v>
      </c>
      <c r="K2789" s="921">
        <v>1</v>
      </c>
      <c r="L2789" s="921">
        <v>12</v>
      </c>
      <c r="M2789" s="802">
        <v>34800</v>
      </c>
      <c r="N2789" s="921">
        <v>1</v>
      </c>
      <c r="O2789" s="922">
        <v>6</v>
      </c>
      <c r="P2789" s="802">
        <v>17400</v>
      </c>
      <c r="Q2789" s="921" t="s">
        <v>23687</v>
      </c>
      <c r="R2789" s="922">
        <v>12</v>
      </c>
      <c r="S2789" s="1008">
        <v>34800</v>
      </c>
    </row>
    <row r="2790" spans="1:19" s="889" customFormat="1" ht="23.25">
      <c r="A2790" s="913" t="s">
        <v>1027</v>
      </c>
      <c r="B2790" s="887" t="s">
        <v>280</v>
      </c>
      <c r="C2790" s="887" t="s">
        <v>115</v>
      </c>
      <c r="D2790" s="887" t="s">
        <v>24717</v>
      </c>
      <c r="E2790" s="342">
        <v>1800</v>
      </c>
      <c r="F2790" s="887" t="s">
        <v>26431</v>
      </c>
      <c r="G2790" s="656" t="s">
        <v>26432</v>
      </c>
      <c r="H2790" s="886" t="s">
        <v>19708</v>
      </c>
      <c r="I2790" s="886" t="s">
        <v>23750</v>
      </c>
      <c r="J2790" s="886" t="s">
        <v>19708</v>
      </c>
      <c r="K2790" s="921">
        <v>1</v>
      </c>
      <c r="L2790" s="921" t="s">
        <v>23695</v>
      </c>
      <c r="M2790" s="802">
        <v>21600</v>
      </c>
      <c r="N2790" s="921">
        <v>1</v>
      </c>
      <c r="O2790" s="922">
        <v>6</v>
      </c>
      <c r="P2790" s="802">
        <v>10800</v>
      </c>
      <c r="Q2790" s="921" t="s">
        <v>23687</v>
      </c>
      <c r="R2790" s="922">
        <v>12</v>
      </c>
      <c r="S2790" s="1008">
        <v>21600</v>
      </c>
    </row>
    <row r="2791" spans="1:19" s="889" customFormat="1" ht="23.25">
      <c r="A2791" s="913" t="s">
        <v>1027</v>
      </c>
      <c r="B2791" s="887" t="s">
        <v>280</v>
      </c>
      <c r="C2791" s="887" t="s">
        <v>115</v>
      </c>
      <c r="D2791" s="887" t="s">
        <v>23699</v>
      </c>
      <c r="E2791" s="342">
        <v>1700</v>
      </c>
      <c r="F2791" s="887" t="s">
        <v>26433</v>
      </c>
      <c r="G2791" s="656" t="s">
        <v>26434</v>
      </c>
      <c r="H2791" s="886" t="s">
        <v>23939</v>
      </c>
      <c r="I2791" s="886" t="s">
        <v>19773</v>
      </c>
      <c r="J2791" s="886" t="s">
        <v>23939</v>
      </c>
      <c r="K2791" s="921">
        <v>1</v>
      </c>
      <c r="L2791" s="921" t="s">
        <v>23695</v>
      </c>
      <c r="M2791" s="802">
        <v>20400</v>
      </c>
      <c r="N2791" s="921">
        <v>1</v>
      </c>
      <c r="O2791" s="922">
        <v>6</v>
      </c>
      <c r="P2791" s="802">
        <v>10200</v>
      </c>
      <c r="Q2791" s="921" t="s">
        <v>23687</v>
      </c>
      <c r="R2791" s="922">
        <v>12</v>
      </c>
      <c r="S2791" s="1008">
        <v>20400</v>
      </c>
    </row>
    <row r="2792" spans="1:19" s="889" customFormat="1" ht="46.5">
      <c r="A2792" s="913" t="s">
        <v>1027</v>
      </c>
      <c r="B2792" s="887" t="s">
        <v>280</v>
      </c>
      <c r="C2792" s="887" t="s">
        <v>115</v>
      </c>
      <c r="D2792" s="887" t="s">
        <v>24019</v>
      </c>
      <c r="E2792" s="342">
        <v>1850</v>
      </c>
      <c r="F2792" s="887" t="s">
        <v>26435</v>
      </c>
      <c r="G2792" s="656" t="s">
        <v>26436</v>
      </c>
      <c r="H2792" s="886" t="s">
        <v>26437</v>
      </c>
      <c r="I2792" s="886" t="s">
        <v>23402</v>
      </c>
      <c r="J2792" s="886" t="s">
        <v>26438</v>
      </c>
      <c r="K2792" s="921">
        <v>1</v>
      </c>
      <c r="L2792" s="921" t="s">
        <v>23695</v>
      </c>
      <c r="M2792" s="802">
        <v>22200</v>
      </c>
      <c r="N2792" s="921">
        <v>1</v>
      </c>
      <c r="O2792" s="922">
        <v>6</v>
      </c>
      <c r="P2792" s="802">
        <v>11100</v>
      </c>
      <c r="Q2792" s="921" t="s">
        <v>23687</v>
      </c>
      <c r="R2792" s="922">
        <v>12</v>
      </c>
      <c r="S2792" s="1008">
        <v>22200</v>
      </c>
    </row>
    <row r="2793" spans="1:19" s="889" customFormat="1" ht="23.25">
      <c r="A2793" s="913" t="s">
        <v>1027</v>
      </c>
      <c r="B2793" s="887" t="s">
        <v>280</v>
      </c>
      <c r="C2793" s="887" t="s">
        <v>115</v>
      </c>
      <c r="D2793" s="887" t="s">
        <v>23699</v>
      </c>
      <c r="E2793" s="342">
        <v>1700</v>
      </c>
      <c r="F2793" s="887" t="s">
        <v>26439</v>
      </c>
      <c r="G2793" s="656" t="s">
        <v>26440</v>
      </c>
      <c r="H2793" s="886" t="s">
        <v>23770</v>
      </c>
      <c r="I2793" s="886" t="s">
        <v>19764</v>
      </c>
      <c r="J2793" s="886" t="s">
        <v>26441</v>
      </c>
      <c r="K2793" s="921">
        <v>1</v>
      </c>
      <c r="L2793" s="921">
        <v>5</v>
      </c>
      <c r="M2793" s="802">
        <v>453.33</v>
      </c>
      <c r="N2793" s="921"/>
      <c r="O2793" s="922"/>
      <c r="P2793" s="802">
        <v>0</v>
      </c>
      <c r="Q2793" s="921"/>
      <c r="R2793" s="922"/>
      <c r="S2793" s="1008">
        <v>0</v>
      </c>
    </row>
    <row r="2794" spans="1:19" s="889" customFormat="1" ht="23.25">
      <c r="A2794" s="913" t="s">
        <v>1027</v>
      </c>
      <c r="B2794" s="887" t="s">
        <v>280</v>
      </c>
      <c r="C2794" s="887" t="s">
        <v>115</v>
      </c>
      <c r="D2794" s="887" t="s">
        <v>24604</v>
      </c>
      <c r="E2794" s="342">
        <v>1900</v>
      </c>
      <c r="F2794" s="887" t="s">
        <v>26442</v>
      </c>
      <c r="G2794" s="656" t="s">
        <v>26443</v>
      </c>
      <c r="H2794" s="886" t="s">
        <v>23779</v>
      </c>
      <c r="I2794" s="886" t="s">
        <v>19773</v>
      </c>
      <c r="J2794" s="886" t="s">
        <v>23779</v>
      </c>
      <c r="K2794" s="921">
        <v>1</v>
      </c>
      <c r="L2794" s="921" t="s">
        <v>23695</v>
      </c>
      <c r="M2794" s="802">
        <v>22293.33</v>
      </c>
      <c r="N2794" s="921">
        <v>1</v>
      </c>
      <c r="O2794" s="922">
        <v>6</v>
      </c>
      <c r="P2794" s="802">
        <v>11230</v>
      </c>
      <c r="Q2794" s="921" t="s">
        <v>23687</v>
      </c>
      <c r="R2794" s="922">
        <v>12</v>
      </c>
      <c r="S2794" s="1008">
        <v>22800</v>
      </c>
    </row>
    <row r="2795" spans="1:19" s="889" customFormat="1" ht="23.25">
      <c r="A2795" s="913" t="s">
        <v>1027</v>
      </c>
      <c r="B2795" s="887" t="s">
        <v>280</v>
      </c>
      <c r="C2795" s="887" t="s">
        <v>115</v>
      </c>
      <c r="D2795" s="887" t="s">
        <v>23706</v>
      </c>
      <c r="E2795" s="342">
        <v>2200</v>
      </c>
      <c r="F2795" s="887" t="s">
        <v>26444</v>
      </c>
      <c r="G2795" s="656" t="s">
        <v>26445</v>
      </c>
      <c r="H2795" s="886" t="s">
        <v>23714</v>
      </c>
      <c r="I2795" s="886" t="s">
        <v>19764</v>
      </c>
      <c r="J2795" s="886" t="s">
        <v>26446</v>
      </c>
      <c r="K2795" s="921">
        <v>1</v>
      </c>
      <c r="L2795" s="921">
        <v>12</v>
      </c>
      <c r="M2795" s="802">
        <v>26400</v>
      </c>
      <c r="N2795" s="921">
        <v>1</v>
      </c>
      <c r="O2795" s="922">
        <v>6</v>
      </c>
      <c r="P2795" s="802">
        <v>13200</v>
      </c>
      <c r="Q2795" s="921" t="s">
        <v>23687</v>
      </c>
      <c r="R2795" s="922">
        <v>12</v>
      </c>
      <c r="S2795" s="1008">
        <v>26400</v>
      </c>
    </row>
    <row r="2796" spans="1:19" s="889" customFormat="1" ht="23.25">
      <c r="A2796" s="913" t="s">
        <v>1027</v>
      </c>
      <c r="B2796" s="887" t="s">
        <v>280</v>
      </c>
      <c r="C2796" s="887" t="s">
        <v>115</v>
      </c>
      <c r="D2796" s="887" t="s">
        <v>23889</v>
      </c>
      <c r="E2796" s="342">
        <v>1900</v>
      </c>
      <c r="F2796" s="887" t="s">
        <v>26447</v>
      </c>
      <c r="G2796" s="656" t="s">
        <v>26448</v>
      </c>
      <c r="H2796" s="886" t="s">
        <v>20744</v>
      </c>
      <c r="I2796" s="886" t="s">
        <v>19764</v>
      </c>
      <c r="J2796" s="886" t="s">
        <v>20744</v>
      </c>
      <c r="K2796" s="921">
        <v>1</v>
      </c>
      <c r="L2796" s="921" t="s">
        <v>23695</v>
      </c>
      <c r="M2796" s="802">
        <v>22800</v>
      </c>
      <c r="N2796" s="921">
        <v>1</v>
      </c>
      <c r="O2796" s="922">
        <v>6</v>
      </c>
      <c r="P2796" s="802">
        <v>11400</v>
      </c>
      <c r="Q2796" s="921" t="s">
        <v>23687</v>
      </c>
      <c r="R2796" s="922">
        <v>12</v>
      </c>
      <c r="S2796" s="1008">
        <v>22800</v>
      </c>
    </row>
    <row r="2797" spans="1:19" s="889" customFormat="1" ht="23.25">
      <c r="A2797" s="913" t="s">
        <v>1027</v>
      </c>
      <c r="B2797" s="887" t="s">
        <v>280</v>
      </c>
      <c r="C2797" s="887" t="s">
        <v>115</v>
      </c>
      <c r="D2797" s="887" t="s">
        <v>23818</v>
      </c>
      <c r="E2797" s="342">
        <v>1750</v>
      </c>
      <c r="F2797" s="887" t="s">
        <v>26449</v>
      </c>
      <c r="G2797" s="656" t="s">
        <v>26450</v>
      </c>
      <c r="H2797" s="886" t="s">
        <v>19729</v>
      </c>
      <c r="I2797" s="886" t="s">
        <v>23402</v>
      </c>
      <c r="J2797" s="886" t="s">
        <v>19729</v>
      </c>
      <c r="K2797" s="921">
        <v>1</v>
      </c>
      <c r="L2797" s="921" t="s">
        <v>23695</v>
      </c>
      <c r="M2797" s="802">
        <v>21000</v>
      </c>
      <c r="N2797" s="921">
        <v>1</v>
      </c>
      <c r="O2797" s="922">
        <v>6</v>
      </c>
      <c r="P2797" s="802">
        <v>10500</v>
      </c>
      <c r="Q2797" s="921" t="s">
        <v>23687</v>
      </c>
      <c r="R2797" s="922">
        <v>12</v>
      </c>
      <c r="S2797" s="1008">
        <v>21000</v>
      </c>
    </row>
    <row r="2798" spans="1:19" s="889" customFormat="1" ht="23.25">
      <c r="A2798" s="913" t="s">
        <v>1027</v>
      </c>
      <c r="B2798" s="887" t="s">
        <v>280</v>
      </c>
      <c r="C2798" s="887" t="s">
        <v>115</v>
      </c>
      <c r="D2798" s="887" t="s">
        <v>23889</v>
      </c>
      <c r="E2798" s="342">
        <v>1900</v>
      </c>
      <c r="F2798" s="887" t="s">
        <v>26451</v>
      </c>
      <c r="G2798" s="656" t="s">
        <v>26452</v>
      </c>
      <c r="H2798" s="886" t="s">
        <v>24792</v>
      </c>
      <c r="I2798" s="886" t="s">
        <v>19773</v>
      </c>
      <c r="J2798" s="886" t="s">
        <v>24792</v>
      </c>
      <c r="K2798" s="921">
        <v>1</v>
      </c>
      <c r="L2798" s="921" t="s">
        <v>23695</v>
      </c>
      <c r="M2798" s="802">
        <v>22800</v>
      </c>
      <c r="N2798" s="921">
        <v>1</v>
      </c>
      <c r="O2798" s="922">
        <v>6</v>
      </c>
      <c r="P2798" s="802">
        <v>11400</v>
      </c>
      <c r="Q2798" s="921" t="s">
        <v>23687</v>
      </c>
      <c r="R2798" s="922">
        <v>12</v>
      </c>
      <c r="S2798" s="1008">
        <v>22800</v>
      </c>
    </row>
    <row r="2799" spans="1:19" s="889" customFormat="1" ht="23.25">
      <c r="A2799" s="913" t="s">
        <v>1027</v>
      </c>
      <c r="B2799" s="887" t="s">
        <v>280</v>
      </c>
      <c r="C2799" s="887" t="s">
        <v>115</v>
      </c>
      <c r="D2799" s="887" t="s">
        <v>26453</v>
      </c>
      <c r="E2799" s="342">
        <v>1300</v>
      </c>
      <c r="F2799" s="887"/>
      <c r="G2799" s="376"/>
      <c r="H2799" s="884"/>
      <c r="I2799" s="884"/>
      <c r="J2799" s="884"/>
      <c r="K2799" s="432"/>
      <c r="L2799" s="432"/>
      <c r="M2799" s="342">
        <v>0</v>
      </c>
      <c r="N2799" s="432"/>
      <c r="O2799" s="916"/>
      <c r="P2799" s="342">
        <v>0</v>
      </c>
      <c r="Q2799" s="432" t="s">
        <v>23687</v>
      </c>
      <c r="R2799" s="916">
        <v>6</v>
      </c>
      <c r="S2799" s="1008">
        <v>7137</v>
      </c>
    </row>
    <row r="2800" spans="1:19" s="889" customFormat="1" ht="23.25">
      <c r="A2800" s="913" t="s">
        <v>1027</v>
      </c>
      <c r="B2800" s="887" t="s">
        <v>280</v>
      </c>
      <c r="C2800" s="887" t="s">
        <v>115</v>
      </c>
      <c r="D2800" s="887" t="s">
        <v>25527</v>
      </c>
      <c r="E2800" s="342">
        <v>3200</v>
      </c>
      <c r="F2800" s="887"/>
      <c r="G2800" s="376"/>
      <c r="H2800" s="884"/>
      <c r="I2800" s="884"/>
      <c r="J2800" s="884"/>
      <c r="K2800" s="432"/>
      <c r="L2800" s="432"/>
      <c r="M2800" s="342">
        <v>0</v>
      </c>
      <c r="N2800" s="432"/>
      <c r="O2800" s="916"/>
      <c r="P2800" s="342">
        <v>0</v>
      </c>
      <c r="Q2800" s="432" t="s">
        <v>23687</v>
      </c>
      <c r="R2800" s="916">
        <v>12</v>
      </c>
      <c r="S2800" s="1008">
        <v>38400</v>
      </c>
    </row>
    <row r="2801" spans="1:19" s="889" customFormat="1" ht="23.25">
      <c r="A2801" s="913" t="s">
        <v>1027</v>
      </c>
      <c r="B2801" s="887" t="s">
        <v>280</v>
      </c>
      <c r="C2801" s="887" t="s">
        <v>115</v>
      </c>
      <c r="D2801" s="887" t="s">
        <v>26454</v>
      </c>
      <c r="E2801" s="342">
        <v>1700</v>
      </c>
      <c r="F2801" s="887"/>
      <c r="G2801" s="376"/>
      <c r="H2801" s="884"/>
      <c r="I2801" s="884"/>
      <c r="J2801" s="884"/>
      <c r="K2801" s="432"/>
      <c r="L2801" s="432"/>
      <c r="M2801" s="342">
        <v>0</v>
      </c>
      <c r="N2801" s="432"/>
      <c r="O2801" s="916"/>
      <c r="P2801" s="342">
        <v>0</v>
      </c>
      <c r="Q2801" s="432" t="s">
        <v>23687</v>
      </c>
      <c r="R2801" s="916">
        <v>8</v>
      </c>
      <c r="S2801" s="1008">
        <v>13600</v>
      </c>
    </row>
    <row r="2802" spans="1:19" s="889" customFormat="1" ht="23.25">
      <c r="A2802" s="913" t="s">
        <v>1027</v>
      </c>
      <c r="B2802" s="887" t="s">
        <v>280</v>
      </c>
      <c r="C2802" s="887" t="s">
        <v>115</v>
      </c>
      <c r="D2802" s="887" t="s">
        <v>26454</v>
      </c>
      <c r="E2802" s="342">
        <v>1700</v>
      </c>
      <c r="F2802" s="887"/>
      <c r="G2802" s="376"/>
      <c r="H2802" s="884"/>
      <c r="I2802" s="884"/>
      <c r="J2802" s="884"/>
      <c r="K2802" s="432"/>
      <c r="L2802" s="432"/>
      <c r="M2802" s="342">
        <v>0</v>
      </c>
      <c r="N2802" s="432"/>
      <c r="O2802" s="916"/>
      <c r="P2802" s="342">
        <v>0</v>
      </c>
      <c r="Q2802" s="432" t="s">
        <v>23687</v>
      </c>
      <c r="R2802" s="916">
        <v>12</v>
      </c>
      <c r="S2802" s="1008">
        <v>20400</v>
      </c>
    </row>
    <row r="2803" spans="1:19" s="889" customFormat="1" ht="23.25">
      <c r="A2803" s="913" t="s">
        <v>1027</v>
      </c>
      <c r="B2803" s="887" t="s">
        <v>280</v>
      </c>
      <c r="C2803" s="887" t="s">
        <v>115</v>
      </c>
      <c r="D2803" s="887" t="s">
        <v>26454</v>
      </c>
      <c r="E2803" s="342">
        <v>1700</v>
      </c>
      <c r="F2803" s="887"/>
      <c r="G2803" s="376"/>
      <c r="H2803" s="884"/>
      <c r="I2803" s="884"/>
      <c r="J2803" s="884"/>
      <c r="K2803" s="432"/>
      <c r="L2803" s="432"/>
      <c r="M2803" s="342">
        <v>0</v>
      </c>
      <c r="N2803" s="432"/>
      <c r="O2803" s="916"/>
      <c r="P2803" s="342">
        <v>0</v>
      </c>
      <c r="Q2803" s="432" t="s">
        <v>23687</v>
      </c>
      <c r="R2803" s="916">
        <v>12</v>
      </c>
      <c r="S2803" s="1008">
        <v>20400</v>
      </c>
    </row>
    <row r="2804" spans="1:19" s="889" customFormat="1" ht="23.25">
      <c r="A2804" s="913" t="s">
        <v>1027</v>
      </c>
      <c r="B2804" s="887" t="s">
        <v>280</v>
      </c>
      <c r="C2804" s="887" t="s">
        <v>115</v>
      </c>
      <c r="D2804" s="887" t="s">
        <v>26455</v>
      </c>
      <c r="E2804" s="342">
        <v>1700</v>
      </c>
      <c r="F2804" s="887"/>
      <c r="G2804" s="376"/>
      <c r="H2804" s="884"/>
      <c r="I2804" s="884"/>
      <c r="J2804" s="884"/>
      <c r="K2804" s="432"/>
      <c r="L2804" s="432"/>
      <c r="M2804" s="342">
        <v>0</v>
      </c>
      <c r="N2804" s="432"/>
      <c r="O2804" s="916"/>
      <c r="P2804" s="342">
        <v>0</v>
      </c>
      <c r="Q2804" s="432" t="s">
        <v>23687</v>
      </c>
      <c r="R2804" s="916">
        <v>6</v>
      </c>
      <c r="S2804" s="1008">
        <v>10200</v>
      </c>
    </row>
    <row r="2805" spans="1:19" s="889" customFormat="1" ht="23.25">
      <c r="A2805" s="913" t="s">
        <v>1027</v>
      </c>
      <c r="B2805" s="887" t="s">
        <v>280</v>
      </c>
      <c r="C2805" s="887" t="s">
        <v>115</v>
      </c>
      <c r="D2805" s="887" t="s">
        <v>25527</v>
      </c>
      <c r="E2805" s="342">
        <v>3200</v>
      </c>
      <c r="F2805" s="887"/>
      <c r="G2805" s="376"/>
      <c r="H2805" s="884"/>
      <c r="I2805" s="884"/>
      <c r="J2805" s="884"/>
      <c r="K2805" s="432"/>
      <c r="L2805" s="432"/>
      <c r="M2805" s="342">
        <v>0</v>
      </c>
      <c r="N2805" s="432"/>
      <c r="O2805" s="916"/>
      <c r="P2805" s="342">
        <v>0</v>
      </c>
      <c r="Q2805" s="432" t="s">
        <v>23687</v>
      </c>
      <c r="R2805" s="916">
        <v>12</v>
      </c>
      <c r="S2805" s="1008">
        <v>38400</v>
      </c>
    </row>
    <row r="2806" spans="1:19" s="889" customFormat="1" ht="23.25">
      <c r="A2806" s="913" t="s">
        <v>1027</v>
      </c>
      <c r="B2806" s="887" t="s">
        <v>280</v>
      </c>
      <c r="C2806" s="887" t="s">
        <v>115</v>
      </c>
      <c r="D2806" s="887" t="s">
        <v>26456</v>
      </c>
      <c r="E2806" s="342">
        <v>4000</v>
      </c>
      <c r="F2806" s="887"/>
      <c r="G2806" s="376"/>
      <c r="H2806" s="884"/>
      <c r="I2806" s="884"/>
      <c r="J2806" s="884"/>
      <c r="K2806" s="432"/>
      <c r="L2806" s="432"/>
      <c r="M2806" s="342">
        <v>0</v>
      </c>
      <c r="N2806" s="432"/>
      <c r="O2806" s="916"/>
      <c r="P2806" s="342">
        <v>0</v>
      </c>
      <c r="Q2806" s="432" t="s">
        <v>23687</v>
      </c>
      <c r="R2806" s="916">
        <v>12</v>
      </c>
      <c r="S2806" s="1008">
        <v>48000</v>
      </c>
    </row>
    <row r="2807" spans="1:19" s="889" customFormat="1" ht="23.25">
      <c r="A2807" s="913" t="s">
        <v>1027</v>
      </c>
      <c r="B2807" s="887" t="s">
        <v>280</v>
      </c>
      <c r="C2807" s="887" t="s">
        <v>115</v>
      </c>
      <c r="D2807" s="887" t="s">
        <v>26454</v>
      </c>
      <c r="E2807" s="342">
        <v>1700</v>
      </c>
      <c r="F2807" s="887"/>
      <c r="G2807" s="376"/>
      <c r="H2807" s="884"/>
      <c r="I2807" s="884"/>
      <c r="J2807" s="884"/>
      <c r="K2807" s="432"/>
      <c r="L2807" s="432"/>
      <c r="M2807" s="342">
        <v>0</v>
      </c>
      <c r="N2807" s="432"/>
      <c r="O2807" s="916"/>
      <c r="P2807" s="342">
        <v>0</v>
      </c>
      <c r="Q2807" s="432" t="s">
        <v>23687</v>
      </c>
      <c r="R2807" s="916">
        <v>12</v>
      </c>
      <c r="S2807" s="1008">
        <v>20400</v>
      </c>
    </row>
    <row r="2808" spans="1:19" s="889" customFormat="1" ht="23.25">
      <c r="A2808" s="913" t="s">
        <v>1027</v>
      </c>
      <c r="B2808" s="887" t="s">
        <v>280</v>
      </c>
      <c r="C2808" s="887" t="s">
        <v>115</v>
      </c>
      <c r="D2808" s="887" t="s">
        <v>26454</v>
      </c>
      <c r="E2808" s="342">
        <v>1700</v>
      </c>
      <c r="F2808" s="887"/>
      <c r="G2808" s="376"/>
      <c r="H2808" s="884"/>
      <c r="I2808" s="884"/>
      <c r="J2808" s="884"/>
      <c r="K2808" s="432"/>
      <c r="L2808" s="432"/>
      <c r="M2808" s="342">
        <v>0</v>
      </c>
      <c r="N2808" s="432"/>
      <c r="O2808" s="916"/>
      <c r="P2808" s="342">
        <v>0</v>
      </c>
      <c r="Q2808" s="432" t="s">
        <v>23687</v>
      </c>
      <c r="R2808" s="916">
        <v>12</v>
      </c>
      <c r="S2808" s="1008">
        <v>20400</v>
      </c>
    </row>
    <row r="2809" spans="1:19" s="889" customFormat="1" ht="23.25">
      <c r="A2809" s="913" t="s">
        <v>1027</v>
      </c>
      <c r="B2809" s="887" t="s">
        <v>280</v>
      </c>
      <c r="C2809" s="887" t="s">
        <v>115</v>
      </c>
      <c r="D2809" s="887" t="s">
        <v>26454</v>
      </c>
      <c r="E2809" s="342">
        <v>1700</v>
      </c>
      <c r="F2809" s="887"/>
      <c r="G2809" s="376"/>
      <c r="H2809" s="884"/>
      <c r="I2809" s="884"/>
      <c r="J2809" s="884"/>
      <c r="K2809" s="432"/>
      <c r="L2809" s="432"/>
      <c r="M2809" s="342">
        <v>0</v>
      </c>
      <c r="N2809" s="432"/>
      <c r="O2809" s="916"/>
      <c r="P2809" s="342">
        <v>0</v>
      </c>
      <c r="Q2809" s="432" t="s">
        <v>23687</v>
      </c>
      <c r="R2809" s="916">
        <v>12</v>
      </c>
      <c r="S2809" s="1008">
        <v>20400</v>
      </c>
    </row>
    <row r="2810" spans="1:19" s="889" customFormat="1" ht="23.25">
      <c r="A2810" s="913" t="s">
        <v>1027</v>
      </c>
      <c r="B2810" s="887" t="s">
        <v>280</v>
      </c>
      <c r="C2810" s="887" t="s">
        <v>115</v>
      </c>
      <c r="D2810" s="887" t="s">
        <v>26454</v>
      </c>
      <c r="E2810" s="342">
        <v>1700</v>
      </c>
      <c r="F2810" s="887"/>
      <c r="G2810" s="376"/>
      <c r="H2810" s="884"/>
      <c r="I2810" s="884"/>
      <c r="J2810" s="884"/>
      <c r="K2810" s="432"/>
      <c r="L2810" s="432"/>
      <c r="M2810" s="342">
        <v>0</v>
      </c>
      <c r="N2810" s="432"/>
      <c r="O2810" s="916"/>
      <c r="P2810" s="342">
        <v>0</v>
      </c>
      <c r="Q2810" s="432" t="s">
        <v>23687</v>
      </c>
      <c r="R2810" s="916">
        <v>12</v>
      </c>
      <c r="S2810" s="1008">
        <v>20400</v>
      </c>
    </row>
    <row r="2811" spans="1:19" s="889" customFormat="1" ht="23.25">
      <c r="A2811" s="913" t="s">
        <v>1027</v>
      </c>
      <c r="B2811" s="887" t="s">
        <v>280</v>
      </c>
      <c r="C2811" s="887" t="s">
        <v>115</v>
      </c>
      <c r="D2811" s="887" t="s">
        <v>26454</v>
      </c>
      <c r="E2811" s="342">
        <v>1700</v>
      </c>
      <c r="F2811" s="887"/>
      <c r="G2811" s="376"/>
      <c r="H2811" s="884"/>
      <c r="I2811" s="884"/>
      <c r="J2811" s="884"/>
      <c r="K2811" s="432"/>
      <c r="L2811" s="432"/>
      <c r="M2811" s="342">
        <v>0</v>
      </c>
      <c r="N2811" s="432"/>
      <c r="O2811" s="916"/>
      <c r="P2811" s="342">
        <v>0</v>
      </c>
      <c r="Q2811" s="432" t="s">
        <v>23687</v>
      </c>
      <c r="R2811" s="916">
        <v>12</v>
      </c>
      <c r="S2811" s="1008">
        <v>20400</v>
      </c>
    </row>
    <row r="2812" spans="1:19" s="889" customFormat="1" ht="23.25">
      <c r="A2812" s="913" t="s">
        <v>1027</v>
      </c>
      <c r="B2812" s="887" t="s">
        <v>280</v>
      </c>
      <c r="C2812" s="887" t="s">
        <v>115</v>
      </c>
      <c r="D2812" s="887" t="s">
        <v>26454</v>
      </c>
      <c r="E2812" s="342">
        <v>1700</v>
      </c>
      <c r="F2812" s="887"/>
      <c r="G2812" s="376"/>
      <c r="H2812" s="884"/>
      <c r="I2812" s="884"/>
      <c r="J2812" s="884"/>
      <c r="K2812" s="432"/>
      <c r="L2812" s="432"/>
      <c r="M2812" s="342">
        <v>0</v>
      </c>
      <c r="N2812" s="432"/>
      <c r="O2812" s="916"/>
      <c r="P2812" s="342">
        <v>0</v>
      </c>
      <c r="Q2812" s="432" t="s">
        <v>23687</v>
      </c>
      <c r="R2812" s="916">
        <v>12</v>
      </c>
      <c r="S2812" s="1008">
        <v>20400</v>
      </c>
    </row>
    <row r="2813" spans="1:19" s="889" customFormat="1" ht="23.25">
      <c r="A2813" s="913" t="s">
        <v>1027</v>
      </c>
      <c r="B2813" s="887" t="s">
        <v>280</v>
      </c>
      <c r="C2813" s="887" t="s">
        <v>115</v>
      </c>
      <c r="D2813" s="887" t="s">
        <v>26455</v>
      </c>
      <c r="E2813" s="342">
        <v>1700</v>
      </c>
      <c r="F2813" s="887"/>
      <c r="G2813" s="376"/>
      <c r="H2813" s="884"/>
      <c r="I2813" s="884"/>
      <c r="J2813" s="884"/>
      <c r="K2813" s="432"/>
      <c r="L2813" s="432"/>
      <c r="M2813" s="342">
        <v>0</v>
      </c>
      <c r="N2813" s="432"/>
      <c r="O2813" s="916"/>
      <c r="P2813" s="342">
        <v>0</v>
      </c>
      <c r="Q2813" s="432" t="s">
        <v>23687</v>
      </c>
      <c r="R2813" s="916">
        <v>12</v>
      </c>
      <c r="S2813" s="1008">
        <v>20400</v>
      </c>
    </row>
    <row r="2814" spans="1:19" s="889" customFormat="1" ht="23.25">
      <c r="A2814" s="913" t="s">
        <v>1027</v>
      </c>
      <c r="B2814" s="887" t="s">
        <v>280</v>
      </c>
      <c r="C2814" s="887" t="s">
        <v>115</v>
      </c>
      <c r="D2814" s="887" t="s">
        <v>26457</v>
      </c>
      <c r="E2814" s="342">
        <v>1900</v>
      </c>
      <c r="F2814" s="887"/>
      <c r="G2814" s="376"/>
      <c r="H2814" s="884"/>
      <c r="I2814" s="884"/>
      <c r="J2814" s="884"/>
      <c r="K2814" s="432"/>
      <c r="L2814" s="432"/>
      <c r="M2814" s="342">
        <v>0</v>
      </c>
      <c r="N2814" s="432"/>
      <c r="O2814" s="916"/>
      <c r="P2814" s="342">
        <v>0</v>
      </c>
      <c r="Q2814" s="432" t="s">
        <v>23687</v>
      </c>
      <c r="R2814" s="916">
        <v>12</v>
      </c>
      <c r="S2814" s="1008">
        <v>22800</v>
      </c>
    </row>
    <row r="2815" spans="1:19" s="889" customFormat="1" ht="23.25">
      <c r="A2815" s="913" t="s">
        <v>1027</v>
      </c>
      <c r="B2815" s="887" t="s">
        <v>280</v>
      </c>
      <c r="C2815" s="887" t="s">
        <v>115</v>
      </c>
      <c r="D2815" s="887" t="s">
        <v>26457</v>
      </c>
      <c r="E2815" s="342">
        <v>1900</v>
      </c>
      <c r="F2815" s="887"/>
      <c r="G2815" s="376"/>
      <c r="H2815" s="884"/>
      <c r="I2815" s="884"/>
      <c r="J2815" s="884"/>
      <c r="K2815" s="432"/>
      <c r="L2815" s="432"/>
      <c r="M2815" s="342">
        <v>0</v>
      </c>
      <c r="N2815" s="432"/>
      <c r="O2815" s="916"/>
      <c r="P2815" s="342">
        <v>0</v>
      </c>
      <c r="Q2815" s="432" t="s">
        <v>23687</v>
      </c>
      <c r="R2815" s="916">
        <v>12</v>
      </c>
      <c r="S2815" s="1008">
        <v>22800</v>
      </c>
    </row>
    <row r="2816" spans="1:19" s="889" customFormat="1" ht="23.25">
      <c r="A2816" s="913" t="s">
        <v>1027</v>
      </c>
      <c r="B2816" s="887" t="s">
        <v>280</v>
      </c>
      <c r="C2816" s="887" t="s">
        <v>115</v>
      </c>
      <c r="D2816" s="887" t="s">
        <v>26458</v>
      </c>
      <c r="E2816" s="342">
        <v>2200</v>
      </c>
      <c r="F2816" s="887"/>
      <c r="G2816" s="376"/>
      <c r="H2816" s="884"/>
      <c r="I2816" s="884"/>
      <c r="J2816" s="884"/>
      <c r="K2816" s="432"/>
      <c r="L2816" s="432"/>
      <c r="M2816" s="342">
        <v>0</v>
      </c>
      <c r="N2816" s="432"/>
      <c r="O2816" s="916"/>
      <c r="P2816" s="342">
        <v>0</v>
      </c>
      <c r="Q2816" s="432" t="s">
        <v>23687</v>
      </c>
      <c r="R2816" s="916">
        <v>12</v>
      </c>
      <c r="S2816" s="1008">
        <v>26400</v>
      </c>
    </row>
    <row r="2817" spans="1:19" s="889" customFormat="1" ht="23.25">
      <c r="A2817" s="913" t="s">
        <v>1027</v>
      </c>
      <c r="B2817" s="887" t="s">
        <v>280</v>
      </c>
      <c r="C2817" s="887" t="s">
        <v>115</v>
      </c>
      <c r="D2817" s="887" t="s">
        <v>26459</v>
      </c>
      <c r="E2817" s="342">
        <v>2100</v>
      </c>
      <c r="F2817" s="887"/>
      <c r="G2817" s="376"/>
      <c r="H2817" s="884"/>
      <c r="I2817" s="884"/>
      <c r="J2817" s="884"/>
      <c r="K2817" s="432"/>
      <c r="L2817" s="432"/>
      <c r="M2817" s="342">
        <v>0</v>
      </c>
      <c r="N2817" s="432"/>
      <c r="O2817" s="916"/>
      <c r="P2817" s="342">
        <v>0</v>
      </c>
      <c r="Q2817" s="432" t="s">
        <v>23687</v>
      </c>
      <c r="R2817" s="916">
        <v>12</v>
      </c>
      <c r="S2817" s="1008">
        <v>25200</v>
      </c>
    </row>
    <row r="2818" spans="1:19" s="889" customFormat="1" ht="23.25">
      <c r="A2818" s="913" t="s">
        <v>1027</v>
      </c>
      <c r="B2818" s="887" t="s">
        <v>280</v>
      </c>
      <c r="C2818" s="887" t="s">
        <v>115</v>
      </c>
      <c r="D2818" s="887" t="s">
        <v>26454</v>
      </c>
      <c r="E2818" s="342">
        <v>1700</v>
      </c>
      <c r="F2818" s="887"/>
      <c r="G2818" s="376"/>
      <c r="H2818" s="884"/>
      <c r="I2818" s="884"/>
      <c r="J2818" s="884"/>
      <c r="K2818" s="432"/>
      <c r="L2818" s="432"/>
      <c r="M2818" s="342">
        <v>0</v>
      </c>
      <c r="N2818" s="432"/>
      <c r="O2818" s="916"/>
      <c r="P2818" s="342">
        <v>0</v>
      </c>
      <c r="Q2818" s="432" t="s">
        <v>23687</v>
      </c>
      <c r="R2818" s="916">
        <v>12</v>
      </c>
      <c r="S2818" s="1008">
        <v>20400</v>
      </c>
    </row>
    <row r="2819" spans="1:19" s="889" customFormat="1" ht="23.25">
      <c r="A2819" s="913" t="s">
        <v>1027</v>
      </c>
      <c r="B2819" s="887" t="s">
        <v>280</v>
      </c>
      <c r="C2819" s="887" t="s">
        <v>115</v>
      </c>
      <c r="D2819" s="887" t="s">
        <v>20212</v>
      </c>
      <c r="E2819" s="342">
        <v>2100</v>
      </c>
      <c r="F2819" s="887"/>
      <c r="G2819" s="376"/>
      <c r="H2819" s="884"/>
      <c r="I2819" s="884"/>
      <c r="J2819" s="884"/>
      <c r="K2819" s="432"/>
      <c r="L2819" s="432"/>
      <c r="M2819" s="342">
        <v>0</v>
      </c>
      <c r="N2819" s="432"/>
      <c r="O2819" s="916"/>
      <c r="P2819" s="342">
        <v>0</v>
      </c>
      <c r="Q2819" s="432" t="s">
        <v>23687</v>
      </c>
      <c r="R2819" s="916">
        <v>12</v>
      </c>
      <c r="S2819" s="1008">
        <v>25200</v>
      </c>
    </row>
    <row r="2820" spans="1:19" s="889" customFormat="1" ht="23.25">
      <c r="A2820" s="913" t="s">
        <v>1027</v>
      </c>
      <c r="B2820" s="887" t="s">
        <v>280</v>
      </c>
      <c r="C2820" s="887" t="s">
        <v>115</v>
      </c>
      <c r="D2820" s="887" t="s">
        <v>26457</v>
      </c>
      <c r="E2820" s="342">
        <v>1900</v>
      </c>
      <c r="F2820" s="887"/>
      <c r="G2820" s="376"/>
      <c r="H2820" s="884"/>
      <c r="I2820" s="884"/>
      <c r="J2820" s="884"/>
      <c r="K2820" s="432"/>
      <c r="L2820" s="432"/>
      <c r="M2820" s="342">
        <v>0</v>
      </c>
      <c r="N2820" s="432"/>
      <c r="O2820" s="916"/>
      <c r="P2820" s="342">
        <v>0</v>
      </c>
      <c r="Q2820" s="432" t="s">
        <v>23687</v>
      </c>
      <c r="R2820" s="916">
        <v>12</v>
      </c>
      <c r="S2820" s="1008">
        <v>22800</v>
      </c>
    </row>
    <row r="2821" spans="1:19" s="889" customFormat="1" ht="23.25">
      <c r="A2821" s="913" t="s">
        <v>1027</v>
      </c>
      <c r="B2821" s="887" t="s">
        <v>280</v>
      </c>
      <c r="C2821" s="887" t="s">
        <v>115</v>
      </c>
      <c r="D2821" s="887" t="s">
        <v>26454</v>
      </c>
      <c r="E2821" s="342">
        <v>1700</v>
      </c>
      <c r="F2821" s="887"/>
      <c r="G2821" s="376"/>
      <c r="H2821" s="884"/>
      <c r="I2821" s="884"/>
      <c r="J2821" s="884"/>
      <c r="K2821" s="432"/>
      <c r="L2821" s="432"/>
      <c r="M2821" s="342">
        <v>0</v>
      </c>
      <c r="N2821" s="432"/>
      <c r="O2821" s="916"/>
      <c r="P2821" s="342">
        <v>0</v>
      </c>
      <c r="Q2821" s="432" t="s">
        <v>23687</v>
      </c>
      <c r="R2821" s="916">
        <v>12</v>
      </c>
      <c r="S2821" s="1008">
        <v>20400</v>
      </c>
    </row>
    <row r="2822" spans="1:19" s="889" customFormat="1" ht="23.25">
      <c r="A2822" s="913" t="s">
        <v>1027</v>
      </c>
      <c r="B2822" s="887" t="s">
        <v>280</v>
      </c>
      <c r="C2822" s="887" t="s">
        <v>115</v>
      </c>
      <c r="D2822" s="887" t="s">
        <v>17240</v>
      </c>
      <c r="E2822" s="342">
        <v>1900</v>
      </c>
      <c r="F2822" s="887"/>
      <c r="G2822" s="376"/>
      <c r="H2822" s="884"/>
      <c r="I2822" s="884"/>
      <c r="J2822" s="884"/>
      <c r="K2822" s="432"/>
      <c r="L2822" s="432"/>
      <c r="M2822" s="342">
        <v>0</v>
      </c>
      <c r="N2822" s="432"/>
      <c r="O2822" s="916"/>
      <c r="P2822" s="342">
        <v>0</v>
      </c>
      <c r="Q2822" s="432" t="s">
        <v>23687</v>
      </c>
      <c r="R2822" s="916">
        <v>12</v>
      </c>
      <c r="S2822" s="1008">
        <v>22800</v>
      </c>
    </row>
    <row r="2823" spans="1:19" s="889" customFormat="1" ht="23.25">
      <c r="A2823" s="913" t="s">
        <v>1027</v>
      </c>
      <c r="B2823" s="887" t="s">
        <v>280</v>
      </c>
      <c r="C2823" s="887" t="s">
        <v>115</v>
      </c>
      <c r="D2823" s="887" t="s">
        <v>26460</v>
      </c>
      <c r="E2823" s="342">
        <v>1900</v>
      </c>
      <c r="F2823" s="887"/>
      <c r="G2823" s="376"/>
      <c r="H2823" s="884"/>
      <c r="I2823" s="884"/>
      <c r="J2823" s="884"/>
      <c r="K2823" s="432"/>
      <c r="L2823" s="432"/>
      <c r="M2823" s="342">
        <v>0</v>
      </c>
      <c r="N2823" s="432"/>
      <c r="O2823" s="916"/>
      <c r="P2823" s="342">
        <v>0</v>
      </c>
      <c r="Q2823" s="432" t="s">
        <v>23687</v>
      </c>
      <c r="R2823" s="916">
        <v>12</v>
      </c>
      <c r="S2823" s="1008">
        <v>22800</v>
      </c>
    </row>
    <row r="2824" spans="1:19" s="889" customFormat="1" ht="23.25">
      <c r="A2824" s="913" t="s">
        <v>1027</v>
      </c>
      <c r="B2824" s="887" t="s">
        <v>280</v>
      </c>
      <c r="C2824" s="887" t="s">
        <v>115</v>
      </c>
      <c r="D2824" s="887" t="s">
        <v>26454</v>
      </c>
      <c r="E2824" s="342">
        <v>1700</v>
      </c>
      <c r="F2824" s="887"/>
      <c r="G2824" s="376"/>
      <c r="H2824" s="884"/>
      <c r="I2824" s="884"/>
      <c r="J2824" s="884"/>
      <c r="K2824" s="432"/>
      <c r="L2824" s="432"/>
      <c r="M2824" s="342">
        <v>0</v>
      </c>
      <c r="N2824" s="432"/>
      <c r="O2824" s="916"/>
      <c r="P2824" s="342">
        <v>0</v>
      </c>
      <c r="Q2824" s="432" t="s">
        <v>23687</v>
      </c>
      <c r="R2824" s="916">
        <v>12</v>
      </c>
      <c r="S2824" s="1008">
        <v>20400</v>
      </c>
    </row>
    <row r="2825" spans="1:19" s="889" customFormat="1" ht="23.25">
      <c r="A2825" s="913" t="s">
        <v>1027</v>
      </c>
      <c r="B2825" s="887" t="s">
        <v>280</v>
      </c>
      <c r="C2825" s="887" t="s">
        <v>115</v>
      </c>
      <c r="D2825" s="887" t="s">
        <v>26461</v>
      </c>
      <c r="E2825" s="342">
        <v>4500</v>
      </c>
      <c r="F2825" s="887"/>
      <c r="G2825" s="376"/>
      <c r="H2825" s="884"/>
      <c r="I2825" s="884"/>
      <c r="J2825" s="884"/>
      <c r="K2825" s="432"/>
      <c r="L2825" s="432"/>
      <c r="M2825" s="342">
        <v>0</v>
      </c>
      <c r="N2825" s="432"/>
      <c r="O2825" s="916"/>
      <c r="P2825" s="342">
        <v>0</v>
      </c>
      <c r="Q2825" s="432" t="s">
        <v>23687</v>
      </c>
      <c r="R2825" s="916">
        <v>12</v>
      </c>
      <c r="S2825" s="1008">
        <v>54000</v>
      </c>
    </row>
    <row r="2826" spans="1:19" s="889" customFormat="1" ht="23.25">
      <c r="A2826" s="913" t="s">
        <v>1027</v>
      </c>
      <c r="B2826" s="887" t="s">
        <v>280</v>
      </c>
      <c r="C2826" s="887" t="s">
        <v>115</v>
      </c>
      <c r="D2826" s="887" t="s">
        <v>26460</v>
      </c>
      <c r="E2826" s="342">
        <v>1900</v>
      </c>
      <c r="F2826" s="887"/>
      <c r="G2826" s="376"/>
      <c r="H2826" s="884"/>
      <c r="I2826" s="884"/>
      <c r="J2826" s="884"/>
      <c r="K2826" s="432"/>
      <c r="L2826" s="432"/>
      <c r="M2826" s="342">
        <v>0</v>
      </c>
      <c r="N2826" s="432"/>
      <c r="O2826" s="916"/>
      <c r="P2826" s="342">
        <v>0</v>
      </c>
      <c r="Q2826" s="432" t="s">
        <v>23687</v>
      </c>
      <c r="R2826" s="916">
        <v>12</v>
      </c>
      <c r="S2826" s="1008">
        <v>22800</v>
      </c>
    </row>
    <row r="2827" spans="1:19" s="889" customFormat="1" ht="23.25">
      <c r="A2827" s="913" t="s">
        <v>1027</v>
      </c>
      <c r="B2827" s="887" t="s">
        <v>280</v>
      </c>
      <c r="C2827" s="887" t="s">
        <v>115</v>
      </c>
      <c r="D2827" s="887" t="s">
        <v>26462</v>
      </c>
      <c r="E2827" s="342">
        <v>1750</v>
      </c>
      <c r="F2827" s="887"/>
      <c r="G2827" s="376"/>
      <c r="H2827" s="884"/>
      <c r="I2827" s="884"/>
      <c r="J2827" s="884"/>
      <c r="K2827" s="432"/>
      <c r="L2827" s="432"/>
      <c r="M2827" s="342">
        <v>0</v>
      </c>
      <c r="N2827" s="432"/>
      <c r="O2827" s="916"/>
      <c r="P2827" s="342">
        <v>0</v>
      </c>
      <c r="Q2827" s="432" t="s">
        <v>23687</v>
      </c>
      <c r="R2827" s="916">
        <v>12</v>
      </c>
      <c r="S2827" s="1008">
        <v>21000</v>
      </c>
    </row>
    <row r="2828" spans="1:19" s="889" customFormat="1" ht="23.25">
      <c r="A2828" s="913" t="s">
        <v>1027</v>
      </c>
      <c r="B2828" s="887" t="s">
        <v>280</v>
      </c>
      <c r="C2828" s="887" t="s">
        <v>115</v>
      </c>
      <c r="D2828" s="887" t="s">
        <v>26463</v>
      </c>
      <c r="E2828" s="342">
        <v>1500</v>
      </c>
      <c r="F2828" s="887"/>
      <c r="G2828" s="376"/>
      <c r="H2828" s="884"/>
      <c r="I2828" s="884"/>
      <c r="J2828" s="884"/>
      <c r="K2828" s="432"/>
      <c r="L2828" s="432"/>
      <c r="M2828" s="342">
        <v>0</v>
      </c>
      <c r="N2828" s="432"/>
      <c r="O2828" s="916"/>
      <c r="P2828" s="342">
        <v>0</v>
      </c>
      <c r="Q2828" s="432" t="s">
        <v>23687</v>
      </c>
      <c r="R2828" s="916">
        <v>6</v>
      </c>
      <c r="S2828" s="1008">
        <v>9000</v>
      </c>
    </row>
    <row r="2829" spans="1:19" s="889" customFormat="1" ht="23.25">
      <c r="A2829" s="913" t="s">
        <v>1027</v>
      </c>
      <c r="B2829" s="887" t="s">
        <v>280</v>
      </c>
      <c r="C2829" s="887" t="s">
        <v>115</v>
      </c>
      <c r="D2829" s="887" t="s">
        <v>26460</v>
      </c>
      <c r="E2829" s="342">
        <v>4500</v>
      </c>
      <c r="F2829" s="887"/>
      <c r="G2829" s="376"/>
      <c r="H2829" s="884"/>
      <c r="I2829" s="884"/>
      <c r="J2829" s="884"/>
      <c r="K2829" s="432"/>
      <c r="L2829" s="432"/>
      <c r="M2829" s="342">
        <v>0</v>
      </c>
      <c r="N2829" s="432"/>
      <c r="O2829" s="916"/>
      <c r="P2829" s="342">
        <v>0</v>
      </c>
      <c r="Q2829" s="432" t="s">
        <v>23687</v>
      </c>
      <c r="R2829" s="916">
        <v>12</v>
      </c>
      <c r="S2829" s="1008">
        <v>54000</v>
      </c>
    </row>
    <row r="2830" spans="1:19" s="889" customFormat="1" ht="23.25">
      <c r="A2830" s="913" t="s">
        <v>1027</v>
      </c>
      <c r="B2830" s="887" t="s">
        <v>280</v>
      </c>
      <c r="C2830" s="887" t="s">
        <v>115</v>
      </c>
      <c r="D2830" s="887" t="s">
        <v>26460</v>
      </c>
      <c r="E2830" s="342">
        <v>3400</v>
      </c>
      <c r="F2830" s="887"/>
      <c r="G2830" s="376"/>
      <c r="H2830" s="884"/>
      <c r="I2830" s="884"/>
      <c r="J2830" s="884"/>
      <c r="K2830" s="432"/>
      <c r="L2830" s="432"/>
      <c r="M2830" s="342">
        <v>0</v>
      </c>
      <c r="N2830" s="432"/>
      <c r="O2830" s="916"/>
      <c r="P2830" s="342">
        <v>0</v>
      </c>
      <c r="Q2830" s="432" t="s">
        <v>23687</v>
      </c>
      <c r="R2830" s="916">
        <v>12</v>
      </c>
      <c r="S2830" s="1008">
        <v>40800</v>
      </c>
    </row>
    <row r="2831" spans="1:19" s="889" customFormat="1" ht="23.25">
      <c r="A2831" s="913" t="s">
        <v>1027</v>
      </c>
      <c r="B2831" s="887" t="s">
        <v>280</v>
      </c>
      <c r="C2831" s="887" t="s">
        <v>115</v>
      </c>
      <c r="D2831" s="887" t="s">
        <v>26457</v>
      </c>
      <c r="E2831" s="342">
        <v>1900</v>
      </c>
      <c r="F2831" s="887"/>
      <c r="G2831" s="376"/>
      <c r="H2831" s="884"/>
      <c r="I2831" s="884"/>
      <c r="J2831" s="884"/>
      <c r="K2831" s="432"/>
      <c r="L2831" s="432"/>
      <c r="M2831" s="342">
        <v>0</v>
      </c>
      <c r="N2831" s="432"/>
      <c r="O2831" s="916"/>
      <c r="P2831" s="342">
        <v>0</v>
      </c>
      <c r="Q2831" s="432" t="s">
        <v>23687</v>
      </c>
      <c r="R2831" s="916">
        <v>12</v>
      </c>
      <c r="S2831" s="1008">
        <v>22800</v>
      </c>
    </row>
    <row r="2832" spans="1:19" s="889" customFormat="1" ht="23.25">
      <c r="A2832" s="913" t="s">
        <v>1027</v>
      </c>
      <c r="B2832" s="887" t="s">
        <v>280</v>
      </c>
      <c r="C2832" s="887" t="s">
        <v>115</v>
      </c>
      <c r="D2832" s="887" t="s">
        <v>26462</v>
      </c>
      <c r="E2832" s="342">
        <v>2100</v>
      </c>
      <c r="F2832" s="887"/>
      <c r="G2832" s="376"/>
      <c r="H2832" s="884"/>
      <c r="I2832" s="884"/>
      <c r="J2832" s="884"/>
      <c r="K2832" s="432"/>
      <c r="L2832" s="432"/>
      <c r="M2832" s="342">
        <v>0</v>
      </c>
      <c r="N2832" s="432"/>
      <c r="O2832" s="916"/>
      <c r="P2832" s="342">
        <v>0</v>
      </c>
      <c r="Q2832" s="432" t="s">
        <v>23687</v>
      </c>
      <c r="R2832" s="916">
        <v>12</v>
      </c>
      <c r="S2832" s="1008">
        <v>25200</v>
      </c>
    </row>
    <row r="2833" spans="1:19" s="889" customFormat="1" ht="23.25">
      <c r="A2833" s="913" t="s">
        <v>1027</v>
      </c>
      <c r="B2833" s="887" t="s">
        <v>280</v>
      </c>
      <c r="C2833" s="887" t="s">
        <v>115</v>
      </c>
      <c r="D2833" s="887" t="s">
        <v>26454</v>
      </c>
      <c r="E2833" s="342">
        <v>1700</v>
      </c>
      <c r="F2833" s="887"/>
      <c r="G2833" s="376"/>
      <c r="H2833" s="884"/>
      <c r="I2833" s="884"/>
      <c r="J2833" s="884"/>
      <c r="K2833" s="432"/>
      <c r="L2833" s="432"/>
      <c r="M2833" s="342">
        <v>0</v>
      </c>
      <c r="N2833" s="432"/>
      <c r="O2833" s="916"/>
      <c r="P2833" s="342">
        <v>0</v>
      </c>
      <c r="Q2833" s="432" t="s">
        <v>23687</v>
      </c>
      <c r="R2833" s="916">
        <v>12</v>
      </c>
      <c r="S2833" s="1008">
        <v>20400</v>
      </c>
    </row>
    <row r="2834" spans="1:19" s="889" customFormat="1" ht="23.25">
      <c r="A2834" s="913" t="s">
        <v>1027</v>
      </c>
      <c r="B2834" s="887" t="s">
        <v>280</v>
      </c>
      <c r="C2834" s="887" t="s">
        <v>115</v>
      </c>
      <c r="D2834" s="887" t="s">
        <v>26454</v>
      </c>
      <c r="E2834" s="342">
        <v>1700</v>
      </c>
      <c r="F2834" s="887"/>
      <c r="G2834" s="376"/>
      <c r="H2834" s="884"/>
      <c r="I2834" s="884"/>
      <c r="J2834" s="884"/>
      <c r="K2834" s="432"/>
      <c r="L2834" s="432"/>
      <c r="M2834" s="342">
        <v>0</v>
      </c>
      <c r="N2834" s="432"/>
      <c r="O2834" s="916"/>
      <c r="P2834" s="342">
        <v>0</v>
      </c>
      <c r="Q2834" s="432" t="s">
        <v>23687</v>
      </c>
      <c r="R2834" s="916">
        <v>12</v>
      </c>
      <c r="S2834" s="1008">
        <v>20400</v>
      </c>
    </row>
    <row r="2835" spans="1:19" s="889" customFormat="1" ht="23.25">
      <c r="A2835" s="913" t="s">
        <v>1027</v>
      </c>
      <c r="B2835" s="887" t="s">
        <v>280</v>
      </c>
      <c r="C2835" s="887" t="s">
        <v>115</v>
      </c>
      <c r="D2835" s="887" t="s">
        <v>26454</v>
      </c>
      <c r="E2835" s="342">
        <v>1700</v>
      </c>
      <c r="F2835" s="887"/>
      <c r="G2835" s="376"/>
      <c r="H2835" s="884"/>
      <c r="I2835" s="884"/>
      <c r="J2835" s="884"/>
      <c r="K2835" s="432"/>
      <c r="L2835" s="432"/>
      <c r="M2835" s="342">
        <v>0</v>
      </c>
      <c r="N2835" s="432"/>
      <c r="O2835" s="916"/>
      <c r="P2835" s="342">
        <v>0</v>
      </c>
      <c r="Q2835" s="432" t="s">
        <v>23687</v>
      </c>
      <c r="R2835" s="916">
        <v>12</v>
      </c>
      <c r="S2835" s="1008">
        <v>20400</v>
      </c>
    </row>
    <row r="2836" spans="1:19" s="889" customFormat="1" ht="23.25">
      <c r="A2836" s="913" t="s">
        <v>1027</v>
      </c>
      <c r="B2836" s="887" t="s">
        <v>280</v>
      </c>
      <c r="C2836" s="887" t="s">
        <v>115</v>
      </c>
      <c r="D2836" s="887" t="s">
        <v>26460</v>
      </c>
      <c r="E2836" s="342">
        <v>2500</v>
      </c>
      <c r="F2836" s="887"/>
      <c r="G2836" s="376"/>
      <c r="H2836" s="884"/>
      <c r="I2836" s="884"/>
      <c r="J2836" s="884"/>
      <c r="K2836" s="432"/>
      <c r="L2836" s="432"/>
      <c r="M2836" s="342">
        <v>0</v>
      </c>
      <c r="N2836" s="432"/>
      <c r="O2836" s="916"/>
      <c r="P2836" s="342">
        <v>0</v>
      </c>
      <c r="Q2836" s="432" t="s">
        <v>23687</v>
      </c>
      <c r="R2836" s="916">
        <v>12</v>
      </c>
      <c r="S2836" s="1008">
        <v>30000</v>
      </c>
    </row>
    <row r="2837" spans="1:19" s="889" customFormat="1" ht="23.25">
      <c r="A2837" s="913" t="s">
        <v>1027</v>
      </c>
      <c r="B2837" s="887" t="s">
        <v>280</v>
      </c>
      <c r="C2837" s="887" t="s">
        <v>115</v>
      </c>
      <c r="D2837" s="887" t="s">
        <v>26464</v>
      </c>
      <c r="E2837" s="342">
        <v>3100</v>
      </c>
      <c r="F2837" s="887"/>
      <c r="G2837" s="376"/>
      <c r="H2837" s="884"/>
      <c r="I2837" s="884"/>
      <c r="J2837" s="884"/>
      <c r="K2837" s="432"/>
      <c r="L2837" s="432"/>
      <c r="M2837" s="342">
        <v>0</v>
      </c>
      <c r="N2837" s="432"/>
      <c r="O2837" s="916"/>
      <c r="P2837" s="342">
        <v>0</v>
      </c>
      <c r="Q2837" s="432" t="s">
        <v>23687</v>
      </c>
      <c r="R2837" s="916">
        <v>12</v>
      </c>
      <c r="S2837" s="1008">
        <v>37200</v>
      </c>
    </row>
    <row r="2838" spans="1:19" s="889" customFormat="1" ht="23.25">
      <c r="A2838" s="913" t="s">
        <v>1027</v>
      </c>
      <c r="B2838" s="887" t="s">
        <v>280</v>
      </c>
      <c r="C2838" s="887" t="s">
        <v>115</v>
      </c>
      <c r="D2838" s="887" t="s">
        <v>26464</v>
      </c>
      <c r="E2838" s="342">
        <v>3100</v>
      </c>
      <c r="F2838" s="887"/>
      <c r="G2838" s="376"/>
      <c r="H2838" s="884"/>
      <c r="I2838" s="884"/>
      <c r="J2838" s="884"/>
      <c r="K2838" s="432"/>
      <c r="L2838" s="432"/>
      <c r="M2838" s="342">
        <v>0</v>
      </c>
      <c r="N2838" s="432"/>
      <c r="O2838" s="916"/>
      <c r="P2838" s="342">
        <v>0</v>
      </c>
      <c r="Q2838" s="432" t="s">
        <v>23687</v>
      </c>
      <c r="R2838" s="916">
        <v>12</v>
      </c>
      <c r="S2838" s="1008">
        <v>37200</v>
      </c>
    </row>
    <row r="2839" spans="1:19" s="889" customFormat="1" ht="23.25">
      <c r="A2839" s="913" t="s">
        <v>1027</v>
      </c>
      <c r="B2839" s="887" t="s">
        <v>280</v>
      </c>
      <c r="C2839" s="887" t="s">
        <v>115</v>
      </c>
      <c r="D2839" s="887" t="s">
        <v>26465</v>
      </c>
      <c r="E2839" s="342">
        <v>2100</v>
      </c>
      <c r="F2839" s="887"/>
      <c r="G2839" s="376"/>
      <c r="H2839" s="884"/>
      <c r="I2839" s="884"/>
      <c r="J2839" s="884"/>
      <c r="K2839" s="432"/>
      <c r="L2839" s="432"/>
      <c r="M2839" s="342">
        <v>0</v>
      </c>
      <c r="N2839" s="432"/>
      <c r="O2839" s="916"/>
      <c r="P2839" s="342">
        <v>0</v>
      </c>
      <c r="Q2839" s="432" t="s">
        <v>23687</v>
      </c>
      <c r="R2839" s="916">
        <v>12</v>
      </c>
      <c r="S2839" s="1008">
        <v>25200</v>
      </c>
    </row>
    <row r="2840" spans="1:19" s="889" customFormat="1" ht="23.25">
      <c r="A2840" s="913" t="s">
        <v>1027</v>
      </c>
      <c r="B2840" s="887" t="s">
        <v>280</v>
      </c>
      <c r="C2840" s="887" t="s">
        <v>115</v>
      </c>
      <c r="D2840" s="887" t="s">
        <v>20215</v>
      </c>
      <c r="E2840" s="342">
        <v>2450</v>
      </c>
      <c r="F2840" s="887"/>
      <c r="G2840" s="376"/>
      <c r="H2840" s="884"/>
      <c r="I2840" s="884"/>
      <c r="J2840" s="884"/>
      <c r="K2840" s="432"/>
      <c r="L2840" s="432"/>
      <c r="M2840" s="342">
        <v>0</v>
      </c>
      <c r="N2840" s="432"/>
      <c r="O2840" s="916"/>
      <c r="P2840" s="342">
        <v>0</v>
      </c>
      <c r="Q2840" s="432" t="s">
        <v>23687</v>
      </c>
      <c r="R2840" s="916">
        <v>12</v>
      </c>
      <c r="S2840" s="1008">
        <v>29400</v>
      </c>
    </row>
    <row r="2841" spans="1:19" s="889" customFormat="1" ht="23.25">
      <c r="A2841" s="913" t="s">
        <v>1027</v>
      </c>
      <c r="B2841" s="887" t="s">
        <v>280</v>
      </c>
      <c r="C2841" s="887" t="s">
        <v>115</v>
      </c>
      <c r="D2841" s="887" t="s">
        <v>20215</v>
      </c>
      <c r="E2841" s="342">
        <v>4500</v>
      </c>
      <c r="F2841" s="887"/>
      <c r="G2841" s="376"/>
      <c r="H2841" s="884"/>
      <c r="I2841" s="884"/>
      <c r="J2841" s="884"/>
      <c r="K2841" s="432"/>
      <c r="L2841" s="432"/>
      <c r="M2841" s="342">
        <v>0</v>
      </c>
      <c r="N2841" s="432"/>
      <c r="O2841" s="916"/>
      <c r="P2841" s="342">
        <v>0</v>
      </c>
      <c r="Q2841" s="432" t="s">
        <v>23687</v>
      </c>
      <c r="R2841" s="916">
        <v>12</v>
      </c>
      <c r="S2841" s="1008">
        <v>54000</v>
      </c>
    </row>
    <row r="2842" spans="1:19" s="889" customFormat="1" ht="23.25">
      <c r="A2842" s="913" t="s">
        <v>1027</v>
      </c>
      <c r="B2842" s="887" t="s">
        <v>280</v>
      </c>
      <c r="C2842" s="887" t="s">
        <v>115</v>
      </c>
      <c r="D2842" s="887" t="s">
        <v>20212</v>
      </c>
      <c r="E2842" s="342">
        <v>2200</v>
      </c>
      <c r="F2842" s="887"/>
      <c r="G2842" s="376"/>
      <c r="H2842" s="884"/>
      <c r="I2842" s="884"/>
      <c r="J2842" s="884"/>
      <c r="K2842" s="432"/>
      <c r="L2842" s="432"/>
      <c r="M2842" s="342">
        <v>0</v>
      </c>
      <c r="N2842" s="432"/>
      <c r="O2842" s="916"/>
      <c r="P2842" s="342">
        <v>0</v>
      </c>
      <c r="Q2842" s="432" t="s">
        <v>23687</v>
      </c>
      <c r="R2842" s="916">
        <v>12</v>
      </c>
      <c r="S2842" s="1008">
        <v>26400</v>
      </c>
    </row>
    <row r="2843" spans="1:19" s="889" customFormat="1" ht="23.25">
      <c r="A2843" s="913" t="s">
        <v>1027</v>
      </c>
      <c r="B2843" s="887" t="s">
        <v>280</v>
      </c>
      <c r="C2843" s="887" t="s">
        <v>115</v>
      </c>
      <c r="D2843" s="887" t="s">
        <v>26466</v>
      </c>
      <c r="E2843" s="342">
        <v>2100</v>
      </c>
      <c r="F2843" s="887"/>
      <c r="G2843" s="376"/>
      <c r="H2843" s="884"/>
      <c r="I2843" s="884"/>
      <c r="J2843" s="884"/>
      <c r="K2843" s="432"/>
      <c r="L2843" s="432"/>
      <c r="M2843" s="342">
        <v>0</v>
      </c>
      <c r="N2843" s="432"/>
      <c r="O2843" s="916"/>
      <c r="P2843" s="342">
        <v>0</v>
      </c>
      <c r="Q2843" s="432" t="s">
        <v>23687</v>
      </c>
      <c r="R2843" s="916">
        <v>12</v>
      </c>
      <c r="S2843" s="1008">
        <v>25200</v>
      </c>
    </row>
    <row r="2844" spans="1:19" s="889" customFormat="1" ht="23.25">
      <c r="A2844" s="913" t="s">
        <v>1027</v>
      </c>
      <c r="B2844" s="887" t="s">
        <v>280</v>
      </c>
      <c r="C2844" s="887" t="s">
        <v>115</v>
      </c>
      <c r="D2844" s="887" t="s">
        <v>25747</v>
      </c>
      <c r="E2844" s="342">
        <v>6000</v>
      </c>
      <c r="F2844" s="887"/>
      <c r="G2844" s="376"/>
      <c r="H2844" s="884"/>
      <c r="I2844" s="884"/>
      <c r="J2844" s="884"/>
      <c r="K2844" s="432"/>
      <c r="L2844" s="432"/>
      <c r="M2844" s="342">
        <v>0</v>
      </c>
      <c r="N2844" s="432"/>
      <c r="O2844" s="916"/>
      <c r="P2844" s="342">
        <v>0</v>
      </c>
      <c r="Q2844" s="432" t="s">
        <v>23687</v>
      </c>
      <c r="R2844" s="916">
        <v>12</v>
      </c>
      <c r="S2844" s="1008">
        <v>72000</v>
      </c>
    </row>
    <row r="2845" spans="1:19" s="889" customFormat="1" ht="23.25">
      <c r="A2845" s="913" t="s">
        <v>1027</v>
      </c>
      <c r="B2845" s="887" t="s">
        <v>280</v>
      </c>
      <c r="C2845" s="887" t="s">
        <v>115</v>
      </c>
      <c r="D2845" s="887" t="s">
        <v>20215</v>
      </c>
      <c r="E2845" s="342">
        <v>3200</v>
      </c>
      <c r="F2845" s="887"/>
      <c r="G2845" s="376"/>
      <c r="H2845" s="884"/>
      <c r="I2845" s="884"/>
      <c r="J2845" s="884"/>
      <c r="K2845" s="432"/>
      <c r="L2845" s="432"/>
      <c r="M2845" s="342">
        <v>0</v>
      </c>
      <c r="N2845" s="432"/>
      <c r="O2845" s="916"/>
      <c r="P2845" s="342">
        <v>0</v>
      </c>
      <c r="Q2845" s="432" t="s">
        <v>23687</v>
      </c>
      <c r="R2845" s="916">
        <v>4</v>
      </c>
      <c r="S2845" s="1008">
        <v>12800</v>
      </c>
    </row>
    <row r="2846" spans="1:19" s="889" customFormat="1" ht="23.25">
      <c r="A2846" s="913" t="s">
        <v>1027</v>
      </c>
      <c r="B2846" s="887" t="s">
        <v>280</v>
      </c>
      <c r="C2846" s="887" t="s">
        <v>115</v>
      </c>
      <c r="D2846" s="887" t="s">
        <v>26454</v>
      </c>
      <c r="E2846" s="342">
        <v>1700</v>
      </c>
      <c r="F2846" s="887"/>
      <c r="G2846" s="376"/>
      <c r="H2846" s="884"/>
      <c r="I2846" s="884"/>
      <c r="J2846" s="884"/>
      <c r="K2846" s="432"/>
      <c r="L2846" s="432"/>
      <c r="M2846" s="342">
        <v>0</v>
      </c>
      <c r="N2846" s="432"/>
      <c r="O2846" s="916"/>
      <c r="P2846" s="342">
        <v>0</v>
      </c>
      <c r="Q2846" s="432" t="s">
        <v>23687</v>
      </c>
      <c r="R2846" s="916">
        <v>4</v>
      </c>
      <c r="S2846" s="1008">
        <v>6800</v>
      </c>
    </row>
    <row r="2847" spans="1:19" s="889" customFormat="1" ht="23.25">
      <c r="A2847" s="913" t="s">
        <v>1027</v>
      </c>
      <c r="B2847" s="887" t="s">
        <v>280</v>
      </c>
      <c r="C2847" s="887" t="s">
        <v>115</v>
      </c>
      <c r="D2847" s="887" t="s">
        <v>26465</v>
      </c>
      <c r="E2847" s="342">
        <v>2100</v>
      </c>
      <c r="F2847" s="887"/>
      <c r="G2847" s="376"/>
      <c r="H2847" s="884"/>
      <c r="I2847" s="884"/>
      <c r="J2847" s="884"/>
      <c r="K2847" s="432"/>
      <c r="L2847" s="432"/>
      <c r="M2847" s="342">
        <v>0</v>
      </c>
      <c r="N2847" s="432"/>
      <c r="O2847" s="916"/>
      <c r="P2847" s="342">
        <v>0</v>
      </c>
      <c r="Q2847" s="432" t="s">
        <v>23687</v>
      </c>
      <c r="R2847" s="916">
        <v>4</v>
      </c>
      <c r="S2847" s="1008">
        <v>8400</v>
      </c>
    </row>
    <row r="2848" spans="1:19" s="889" customFormat="1" ht="23.25">
      <c r="A2848" s="913" t="s">
        <v>1027</v>
      </c>
      <c r="B2848" s="887" t="s">
        <v>280</v>
      </c>
      <c r="C2848" s="887" t="s">
        <v>115</v>
      </c>
      <c r="D2848" s="887" t="s">
        <v>26465</v>
      </c>
      <c r="E2848" s="342">
        <v>2100</v>
      </c>
      <c r="F2848" s="887"/>
      <c r="G2848" s="376"/>
      <c r="H2848" s="884"/>
      <c r="I2848" s="884"/>
      <c r="J2848" s="884"/>
      <c r="K2848" s="432"/>
      <c r="L2848" s="432"/>
      <c r="M2848" s="342">
        <v>0</v>
      </c>
      <c r="N2848" s="432"/>
      <c r="O2848" s="916"/>
      <c r="P2848" s="342">
        <v>0</v>
      </c>
      <c r="Q2848" s="432" t="s">
        <v>23687</v>
      </c>
      <c r="R2848" s="916">
        <v>4</v>
      </c>
      <c r="S2848" s="1008">
        <v>8400</v>
      </c>
    </row>
    <row r="2849" spans="1:19" s="889" customFormat="1" ht="23.25">
      <c r="A2849" s="913" t="s">
        <v>1027</v>
      </c>
      <c r="B2849" s="887" t="s">
        <v>280</v>
      </c>
      <c r="C2849" s="887" t="s">
        <v>115</v>
      </c>
      <c r="D2849" s="887" t="s">
        <v>26467</v>
      </c>
      <c r="E2849" s="342">
        <v>2100</v>
      </c>
      <c r="F2849" s="887"/>
      <c r="G2849" s="376"/>
      <c r="H2849" s="884"/>
      <c r="I2849" s="884"/>
      <c r="J2849" s="884"/>
      <c r="K2849" s="432"/>
      <c r="L2849" s="432"/>
      <c r="M2849" s="342">
        <v>0</v>
      </c>
      <c r="N2849" s="432"/>
      <c r="O2849" s="916"/>
      <c r="P2849" s="342">
        <v>0</v>
      </c>
      <c r="Q2849" s="432" t="s">
        <v>23687</v>
      </c>
      <c r="R2849" s="916">
        <v>4</v>
      </c>
      <c r="S2849" s="1008">
        <v>8400</v>
      </c>
    </row>
    <row r="2850" spans="1:19" s="889" customFormat="1" ht="23.25">
      <c r="A2850" s="913" t="s">
        <v>1027</v>
      </c>
      <c r="B2850" s="887" t="s">
        <v>280</v>
      </c>
      <c r="C2850" s="887" t="s">
        <v>115</v>
      </c>
      <c r="D2850" s="887" t="s">
        <v>26468</v>
      </c>
      <c r="E2850" s="342">
        <v>2500</v>
      </c>
      <c r="F2850" s="887"/>
      <c r="G2850" s="376"/>
      <c r="H2850" s="884"/>
      <c r="I2850" s="884"/>
      <c r="J2850" s="884"/>
      <c r="K2850" s="432"/>
      <c r="L2850" s="432"/>
      <c r="M2850" s="342">
        <v>0</v>
      </c>
      <c r="N2850" s="432"/>
      <c r="O2850" s="916"/>
      <c r="P2850" s="342">
        <v>0</v>
      </c>
      <c r="Q2850" s="432" t="s">
        <v>23687</v>
      </c>
      <c r="R2850" s="916">
        <v>4</v>
      </c>
      <c r="S2850" s="1008">
        <v>10000</v>
      </c>
    </row>
    <row r="2851" spans="1:19" s="889" customFormat="1" ht="23.25">
      <c r="A2851" s="913" t="s">
        <v>1027</v>
      </c>
      <c r="B2851" s="887" t="s">
        <v>280</v>
      </c>
      <c r="C2851" s="887" t="s">
        <v>115</v>
      </c>
      <c r="D2851" s="887" t="s">
        <v>26465</v>
      </c>
      <c r="E2851" s="342">
        <v>2100</v>
      </c>
      <c r="F2851" s="887"/>
      <c r="G2851" s="376"/>
      <c r="H2851" s="884"/>
      <c r="I2851" s="884"/>
      <c r="J2851" s="884"/>
      <c r="K2851" s="432"/>
      <c r="L2851" s="432"/>
      <c r="M2851" s="342">
        <v>0</v>
      </c>
      <c r="N2851" s="432"/>
      <c r="O2851" s="916"/>
      <c r="P2851" s="342">
        <v>0</v>
      </c>
      <c r="Q2851" s="432" t="s">
        <v>23687</v>
      </c>
      <c r="R2851" s="916">
        <v>4</v>
      </c>
      <c r="S2851" s="1008">
        <v>8400</v>
      </c>
    </row>
    <row r="2852" spans="1:19" s="889" customFormat="1" ht="23.25">
      <c r="A2852" s="913" t="s">
        <v>1027</v>
      </c>
      <c r="B2852" s="887" t="s">
        <v>280</v>
      </c>
      <c r="C2852" s="887" t="s">
        <v>115</v>
      </c>
      <c r="D2852" s="887" t="s">
        <v>26454</v>
      </c>
      <c r="E2852" s="342">
        <v>1700</v>
      </c>
      <c r="F2852" s="887"/>
      <c r="G2852" s="376"/>
      <c r="H2852" s="884"/>
      <c r="I2852" s="884"/>
      <c r="J2852" s="884"/>
      <c r="K2852" s="432"/>
      <c r="L2852" s="432"/>
      <c r="M2852" s="342">
        <v>0</v>
      </c>
      <c r="N2852" s="432"/>
      <c r="O2852" s="916"/>
      <c r="P2852" s="342">
        <v>0</v>
      </c>
      <c r="Q2852" s="432" t="s">
        <v>23687</v>
      </c>
      <c r="R2852" s="916">
        <v>4</v>
      </c>
      <c r="S2852" s="1008">
        <v>6800</v>
      </c>
    </row>
    <row r="2853" spans="1:19" s="242" customFormat="1" ht="21" customHeight="1">
      <c r="A2853" s="245" t="s">
        <v>10</v>
      </c>
      <c r="B2853" s="918"/>
      <c r="C2853" s="918"/>
      <c r="D2853" s="918"/>
      <c r="E2853" s="1022"/>
      <c r="F2853" s="918"/>
      <c r="G2853" s="1031"/>
      <c r="H2853" s="918"/>
      <c r="I2853" s="918"/>
      <c r="J2853" s="918"/>
      <c r="K2853" s="919"/>
      <c r="L2853" s="919"/>
      <c r="M2853" s="999">
        <f>SUM(M1713:M2852)</f>
        <v>27044533.600000005</v>
      </c>
      <c r="N2853" s="919"/>
      <c r="O2853" s="919"/>
      <c r="P2853" s="999">
        <f>SUM(P1713:P2852)</f>
        <v>13887287.550000001</v>
      </c>
      <c r="Q2853" s="920"/>
      <c r="R2853" s="920"/>
      <c r="S2853" s="1010">
        <f>SUM(S1713:S2852)</f>
        <v>26962137</v>
      </c>
    </row>
    <row r="2854" spans="1:19" s="889" customFormat="1" ht="22.8" customHeight="1">
      <c r="A2854" s="1405" t="s">
        <v>459</v>
      </c>
      <c r="B2854" s="1406"/>
      <c r="C2854" s="1406"/>
      <c r="D2854" s="1406"/>
      <c r="E2854" s="1406"/>
      <c r="F2854" s="1406"/>
      <c r="G2854" s="1406"/>
      <c r="H2854" s="1406"/>
      <c r="I2854" s="1406"/>
      <c r="J2854" s="1406"/>
      <c r="K2854" s="1406"/>
      <c r="L2854" s="1406"/>
      <c r="M2854" s="1406"/>
      <c r="N2854" s="1406"/>
      <c r="O2854" s="1406"/>
      <c r="P2854" s="1406"/>
      <c r="Q2854" s="1406"/>
      <c r="R2854" s="1406"/>
      <c r="S2854" s="1407"/>
    </row>
    <row r="2855" spans="1:19" ht="40.25" customHeight="1">
      <c r="A2855" s="909"/>
      <c r="B2855" s="382"/>
      <c r="C2855" s="382"/>
      <c r="D2855" s="382"/>
      <c r="E2855" s="346"/>
      <c r="F2855" s="386"/>
      <c r="G2855" s="391"/>
      <c r="H2855" s="386"/>
      <c r="I2855" s="386"/>
      <c r="J2855" s="386"/>
      <c r="K2855" s="910"/>
      <c r="L2855" s="910"/>
      <c r="M2855" s="346"/>
      <c r="N2855" s="382"/>
      <c r="O2855" s="382"/>
      <c r="P2855" s="346"/>
      <c r="Q2855" s="382"/>
      <c r="R2855" s="911"/>
      <c r="S2855" s="456"/>
    </row>
    <row r="2856" spans="1:19" ht="14.45" customHeight="1">
      <c r="A2856" s="1405" t="s">
        <v>460</v>
      </c>
      <c r="B2856" s="1406"/>
      <c r="C2856" s="1406"/>
      <c r="D2856" s="1406"/>
      <c r="E2856" s="1406"/>
      <c r="F2856" s="1406"/>
      <c r="G2856" s="1406"/>
      <c r="H2856" s="1406"/>
      <c r="I2856" s="1406"/>
      <c r="J2856" s="1406"/>
      <c r="K2856" s="1406"/>
      <c r="L2856" s="1406"/>
      <c r="M2856" s="1406"/>
      <c r="N2856" s="1406"/>
      <c r="O2856" s="1406"/>
      <c r="P2856" s="1406"/>
      <c r="Q2856" s="1406"/>
      <c r="R2856" s="1406"/>
      <c r="S2856" s="1407"/>
    </row>
    <row r="2857" spans="1:19" s="889" customFormat="1" ht="35" customHeight="1">
      <c r="A2857" s="926" t="s">
        <v>37670</v>
      </c>
      <c r="B2857" s="887" t="s">
        <v>280</v>
      </c>
      <c r="C2857" s="887" t="s">
        <v>115</v>
      </c>
      <c r="D2857" s="887" t="s">
        <v>20390</v>
      </c>
      <c r="E2857" s="1001">
        <v>5000</v>
      </c>
      <c r="F2857" s="928">
        <v>40348450</v>
      </c>
      <c r="G2857" s="391" t="s">
        <v>26469</v>
      </c>
      <c r="H2857" s="887" t="s">
        <v>23346</v>
      </c>
      <c r="I2857" s="887" t="s">
        <v>20970</v>
      </c>
      <c r="J2857" s="887" t="s">
        <v>20970</v>
      </c>
      <c r="K2857" s="922">
        <v>1</v>
      </c>
      <c r="L2857" s="922">
        <v>12</v>
      </c>
      <c r="M2857" s="1001">
        <v>60600</v>
      </c>
      <c r="N2857" s="916">
        <v>1</v>
      </c>
      <c r="O2857" s="916">
        <v>6</v>
      </c>
      <c r="P2857" s="1001">
        <v>30000</v>
      </c>
      <c r="Q2857" s="916">
        <v>1</v>
      </c>
      <c r="R2857" s="916">
        <v>12</v>
      </c>
      <c r="S2857" s="1009">
        <v>61320.28</v>
      </c>
    </row>
    <row r="2858" spans="1:19" s="889" customFormat="1" ht="35" customHeight="1">
      <c r="A2858" s="926" t="s">
        <v>37670</v>
      </c>
      <c r="B2858" s="887" t="s">
        <v>280</v>
      </c>
      <c r="C2858" s="887" t="s">
        <v>115</v>
      </c>
      <c r="D2858" s="887" t="s">
        <v>26470</v>
      </c>
      <c r="E2858" s="1001">
        <v>5000</v>
      </c>
      <c r="F2858" s="928">
        <v>71222534</v>
      </c>
      <c r="G2858" s="391" t="s">
        <v>26471</v>
      </c>
      <c r="H2858" s="887" t="s">
        <v>26472</v>
      </c>
      <c r="I2858" s="887" t="s">
        <v>19764</v>
      </c>
      <c r="J2858" s="887" t="s">
        <v>19705</v>
      </c>
      <c r="K2858" s="922">
        <v>1</v>
      </c>
      <c r="L2858" s="922">
        <v>12</v>
      </c>
      <c r="M2858" s="1001">
        <v>60600</v>
      </c>
      <c r="N2858" s="916">
        <v>1</v>
      </c>
      <c r="O2858" s="916">
        <v>6</v>
      </c>
      <c r="P2858" s="1001">
        <v>30000</v>
      </c>
      <c r="Q2858" s="916">
        <v>1</v>
      </c>
      <c r="R2858" s="916">
        <v>12</v>
      </c>
      <c r="S2858" s="1009">
        <v>61320.28</v>
      </c>
    </row>
    <row r="2859" spans="1:19" s="889" customFormat="1" ht="35" customHeight="1">
      <c r="A2859" s="926" t="s">
        <v>37670</v>
      </c>
      <c r="B2859" s="887" t="s">
        <v>280</v>
      </c>
      <c r="C2859" s="887" t="s">
        <v>115</v>
      </c>
      <c r="D2859" s="887" t="s">
        <v>26473</v>
      </c>
      <c r="E2859" s="1001">
        <v>7000</v>
      </c>
      <c r="F2859" s="928">
        <v>40121062</v>
      </c>
      <c r="G2859" s="553" t="s">
        <v>26474</v>
      </c>
      <c r="H2859" s="887" t="s">
        <v>21494</v>
      </c>
      <c r="I2859" s="887" t="s">
        <v>19773</v>
      </c>
      <c r="J2859" s="887" t="s">
        <v>19705</v>
      </c>
      <c r="K2859" s="929">
        <v>0</v>
      </c>
      <c r="L2859" s="929">
        <v>0</v>
      </c>
      <c r="M2859" s="1001">
        <v>0</v>
      </c>
      <c r="N2859" s="916">
        <v>1</v>
      </c>
      <c r="O2859" s="916">
        <v>1</v>
      </c>
      <c r="P2859" s="1001">
        <v>7000</v>
      </c>
      <c r="Q2859" s="916">
        <v>1</v>
      </c>
      <c r="R2859" s="916">
        <v>12</v>
      </c>
      <c r="S2859" s="1009">
        <v>85320.28</v>
      </c>
    </row>
    <row r="2860" spans="1:19" s="889" customFormat="1" ht="35" customHeight="1">
      <c r="A2860" s="926" t="s">
        <v>37670</v>
      </c>
      <c r="B2860" s="887" t="s">
        <v>280</v>
      </c>
      <c r="C2860" s="887" t="s">
        <v>115</v>
      </c>
      <c r="D2860" s="887" t="s">
        <v>26475</v>
      </c>
      <c r="E2860" s="1001">
        <v>3000</v>
      </c>
      <c r="F2860" s="928">
        <v>7121386</v>
      </c>
      <c r="G2860" s="391" t="s">
        <v>26476</v>
      </c>
      <c r="H2860" s="887" t="s">
        <v>26477</v>
      </c>
      <c r="I2860" s="887"/>
      <c r="J2860" s="887" t="s">
        <v>26475</v>
      </c>
      <c r="K2860" s="922">
        <v>1</v>
      </c>
      <c r="L2860" s="922">
        <v>12</v>
      </c>
      <c r="M2860" s="1001">
        <v>36600</v>
      </c>
      <c r="N2860" s="916">
        <v>1</v>
      </c>
      <c r="O2860" s="916">
        <v>6</v>
      </c>
      <c r="P2860" s="1001">
        <v>18000</v>
      </c>
      <c r="Q2860" s="916">
        <v>1</v>
      </c>
      <c r="R2860" s="916">
        <v>12</v>
      </c>
      <c r="S2860" s="1009">
        <v>37320.28</v>
      </c>
    </row>
    <row r="2861" spans="1:19" s="889" customFormat="1" ht="35" customHeight="1">
      <c r="A2861" s="926" t="s">
        <v>37670</v>
      </c>
      <c r="B2861" s="887" t="s">
        <v>280</v>
      </c>
      <c r="C2861" s="887" t="s">
        <v>115</v>
      </c>
      <c r="D2861" s="887" t="s">
        <v>19951</v>
      </c>
      <c r="E2861" s="1001">
        <v>3250</v>
      </c>
      <c r="F2861" s="928">
        <v>46567245</v>
      </c>
      <c r="G2861" s="391" t="s">
        <v>26478</v>
      </c>
      <c r="H2861" s="887" t="s">
        <v>26479</v>
      </c>
      <c r="I2861" s="887"/>
      <c r="J2861" s="887" t="s">
        <v>23386</v>
      </c>
      <c r="K2861" s="922">
        <v>1</v>
      </c>
      <c r="L2861" s="922">
        <v>12</v>
      </c>
      <c r="M2861" s="1001">
        <v>39600</v>
      </c>
      <c r="N2861" s="916">
        <v>1</v>
      </c>
      <c r="O2861" s="916">
        <v>6</v>
      </c>
      <c r="P2861" s="1001">
        <v>19500</v>
      </c>
      <c r="Q2861" s="916">
        <v>1</v>
      </c>
      <c r="R2861" s="916">
        <v>12</v>
      </c>
      <c r="S2861" s="1009">
        <v>40320.28</v>
      </c>
    </row>
    <row r="2862" spans="1:19" s="889" customFormat="1" ht="35" customHeight="1">
      <c r="A2862" s="926" t="s">
        <v>37670</v>
      </c>
      <c r="B2862" s="887" t="s">
        <v>280</v>
      </c>
      <c r="C2862" s="887" t="s">
        <v>115</v>
      </c>
      <c r="D2862" s="887" t="s">
        <v>21325</v>
      </c>
      <c r="E2862" s="1001">
        <v>6000</v>
      </c>
      <c r="F2862" s="928">
        <v>45596465</v>
      </c>
      <c r="G2862" s="391" t="s">
        <v>26480</v>
      </c>
      <c r="H2862" s="887" t="s">
        <v>23753</v>
      </c>
      <c r="I2862" s="887" t="s">
        <v>19773</v>
      </c>
      <c r="J2862" s="887" t="s">
        <v>19705</v>
      </c>
      <c r="K2862" s="922">
        <v>1</v>
      </c>
      <c r="L2862" s="922">
        <v>12</v>
      </c>
      <c r="M2862" s="1001">
        <v>72600</v>
      </c>
      <c r="N2862" s="916">
        <v>1</v>
      </c>
      <c r="O2862" s="916">
        <v>6</v>
      </c>
      <c r="P2862" s="1001">
        <v>36000</v>
      </c>
      <c r="Q2862" s="916">
        <v>1</v>
      </c>
      <c r="R2862" s="916">
        <v>12</v>
      </c>
      <c r="S2862" s="1009">
        <v>73320.28</v>
      </c>
    </row>
    <row r="2863" spans="1:19" s="889" customFormat="1" ht="35" customHeight="1">
      <c r="A2863" s="926" t="s">
        <v>37670</v>
      </c>
      <c r="B2863" s="887" t="s">
        <v>280</v>
      </c>
      <c r="C2863" s="887" t="s">
        <v>115</v>
      </c>
      <c r="D2863" s="887" t="s">
        <v>26481</v>
      </c>
      <c r="E2863" s="1001">
        <v>2200</v>
      </c>
      <c r="F2863" s="928">
        <v>23008307</v>
      </c>
      <c r="G2863" s="391" t="s">
        <v>26482</v>
      </c>
      <c r="H2863" s="887" t="s">
        <v>26483</v>
      </c>
      <c r="I2863" s="887" t="s">
        <v>20970</v>
      </c>
      <c r="J2863" s="887" t="s">
        <v>20970</v>
      </c>
      <c r="K2863" s="922">
        <v>1</v>
      </c>
      <c r="L2863" s="922">
        <v>12</v>
      </c>
      <c r="M2863" s="1001">
        <v>27000</v>
      </c>
      <c r="N2863" s="916">
        <v>1</v>
      </c>
      <c r="O2863" s="916">
        <v>6</v>
      </c>
      <c r="P2863" s="1001">
        <v>13200</v>
      </c>
      <c r="Q2863" s="916">
        <v>1</v>
      </c>
      <c r="R2863" s="916">
        <v>12</v>
      </c>
      <c r="S2863" s="1009">
        <v>27720.28</v>
      </c>
    </row>
    <row r="2864" spans="1:19" s="889" customFormat="1" ht="35" customHeight="1">
      <c r="A2864" s="926" t="s">
        <v>37670</v>
      </c>
      <c r="B2864" s="887" t="s">
        <v>280</v>
      </c>
      <c r="C2864" s="887" t="s">
        <v>115</v>
      </c>
      <c r="D2864" s="887" t="s">
        <v>20483</v>
      </c>
      <c r="E2864" s="1001">
        <v>5500</v>
      </c>
      <c r="F2864" s="928">
        <v>44008388</v>
      </c>
      <c r="G2864" s="391" t="s">
        <v>26484</v>
      </c>
      <c r="H2864" s="887" t="s">
        <v>26485</v>
      </c>
      <c r="I2864" s="887" t="s">
        <v>19764</v>
      </c>
      <c r="J2864" s="887" t="s">
        <v>19705</v>
      </c>
      <c r="K2864" s="922">
        <v>1</v>
      </c>
      <c r="L2864" s="922">
        <v>12</v>
      </c>
      <c r="M2864" s="1001">
        <v>66600</v>
      </c>
      <c r="N2864" s="916">
        <v>1</v>
      </c>
      <c r="O2864" s="916">
        <v>6</v>
      </c>
      <c r="P2864" s="1001">
        <v>33000</v>
      </c>
      <c r="Q2864" s="916">
        <v>1</v>
      </c>
      <c r="R2864" s="927">
        <v>0</v>
      </c>
      <c r="S2864" s="1011">
        <v>0</v>
      </c>
    </row>
    <row r="2865" spans="1:19" s="889" customFormat="1" ht="35" customHeight="1">
      <c r="A2865" s="926" t="s">
        <v>37670</v>
      </c>
      <c r="B2865" s="887" t="s">
        <v>280</v>
      </c>
      <c r="C2865" s="887" t="s">
        <v>115</v>
      </c>
      <c r="D2865" s="887" t="s">
        <v>26486</v>
      </c>
      <c r="E2865" s="1001">
        <v>3500</v>
      </c>
      <c r="F2865" s="928">
        <v>46784529</v>
      </c>
      <c r="G2865" s="391" t="s">
        <v>26487</v>
      </c>
      <c r="H2865" s="887" t="s">
        <v>26488</v>
      </c>
      <c r="I2865" s="887"/>
      <c r="J2865" s="887" t="s">
        <v>26489</v>
      </c>
      <c r="K2865" s="922">
        <v>1</v>
      </c>
      <c r="L2865" s="922">
        <v>12</v>
      </c>
      <c r="M2865" s="1001">
        <v>42600</v>
      </c>
      <c r="N2865" s="916">
        <v>1</v>
      </c>
      <c r="O2865" s="916">
        <v>6</v>
      </c>
      <c r="P2865" s="1001">
        <v>21000</v>
      </c>
      <c r="Q2865" s="916">
        <v>1</v>
      </c>
      <c r="R2865" s="916">
        <v>12</v>
      </c>
      <c r="S2865" s="1009">
        <v>43320.28</v>
      </c>
    </row>
    <row r="2866" spans="1:19" s="889" customFormat="1" ht="35" customHeight="1">
      <c r="A2866" s="926" t="s">
        <v>37670</v>
      </c>
      <c r="B2866" s="887" t="s">
        <v>280</v>
      </c>
      <c r="C2866" s="887" t="s">
        <v>115</v>
      </c>
      <c r="D2866" s="887" t="s">
        <v>26490</v>
      </c>
      <c r="E2866" s="1001">
        <v>4500</v>
      </c>
      <c r="F2866" s="928">
        <v>8371266</v>
      </c>
      <c r="G2866" s="391" t="s">
        <v>26491</v>
      </c>
      <c r="H2866" s="887" t="s">
        <v>26492</v>
      </c>
      <c r="I2866" s="887" t="s">
        <v>19773</v>
      </c>
      <c r="J2866" s="887" t="s">
        <v>19705</v>
      </c>
      <c r="K2866" s="922">
        <v>1</v>
      </c>
      <c r="L2866" s="922">
        <v>12</v>
      </c>
      <c r="M2866" s="1001">
        <v>54600</v>
      </c>
      <c r="N2866" s="916">
        <v>1</v>
      </c>
      <c r="O2866" s="916">
        <v>6</v>
      </c>
      <c r="P2866" s="1001">
        <v>27000</v>
      </c>
      <c r="Q2866" s="916">
        <v>1</v>
      </c>
      <c r="R2866" s="916">
        <v>12</v>
      </c>
      <c r="S2866" s="1009">
        <v>55320.28</v>
      </c>
    </row>
    <row r="2867" spans="1:19" s="889" customFormat="1" ht="35" customHeight="1">
      <c r="A2867" s="926" t="s">
        <v>37670</v>
      </c>
      <c r="B2867" s="887" t="s">
        <v>280</v>
      </c>
      <c r="C2867" s="887" t="s">
        <v>115</v>
      </c>
      <c r="D2867" s="887" t="s">
        <v>26493</v>
      </c>
      <c r="E2867" s="1001">
        <v>15000</v>
      </c>
      <c r="F2867" s="928">
        <v>18131450</v>
      </c>
      <c r="G2867" s="553" t="s">
        <v>26494</v>
      </c>
      <c r="H2867" s="887" t="s">
        <v>19733</v>
      </c>
      <c r="I2867" s="887" t="s">
        <v>19773</v>
      </c>
      <c r="J2867" s="887" t="s">
        <v>19705</v>
      </c>
      <c r="K2867" s="922">
        <v>1</v>
      </c>
      <c r="L2867" s="922">
        <v>4</v>
      </c>
      <c r="M2867" s="1001">
        <v>50500</v>
      </c>
      <c r="N2867" s="927">
        <v>0</v>
      </c>
      <c r="O2867" s="927">
        <v>0</v>
      </c>
      <c r="P2867" s="1001">
        <v>0</v>
      </c>
      <c r="Q2867" s="927">
        <v>0</v>
      </c>
      <c r="R2867" s="927">
        <v>0</v>
      </c>
      <c r="S2867" s="1011">
        <v>0</v>
      </c>
    </row>
    <row r="2868" spans="1:19" s="889" customFormat="1" ht="35" customHeight="1">
      <c r="A2868" s="926" t="s">
        <v>37670</v>
      </c>
      <c r="B2868" s="887" t="s">
        <v>280</v>
      </c>
      <c r="C2868" s="887" t="s">
        <v>115</v>
      </c>
      <c r="D2868" s="887" t="s">
        <v>26495</v>
      </c>
      <c r="E2868" s="1001">
        <v>8000</v>
      </c>
      <c r="F2868" s="928">
        <v>41757061</v>
      </c>
      <c r="G2868" s="391" t="s">
        <v>26496</v>
      </c>
      <c r="H2868" s="887" t="s">
        <v>26497</v>
      </c>
      <c r="I2868" s="887" t="s">
        <v>19764</v>
      </c>
      <c r="J2868" s="887" t="s">
        <v>19705</v>
      </c>
      <c r="K2868" s="922">
        <v>1</v>
      </c>
      <c r="L2868" s="922">
        <v>12</v>
      </c>
      <c r="M2868" s="1001">
        <v>96600</v>
      </c>
      <c r="N2868" s="916">
        <v>1</v>
      </c>
      <c r="O2868" s="916">
        <v>6</v>
      </c>
      <c r="P2868" s="1001">
        <v>48000</v>
      </c>
      <c r="Q2868" s="916">
        <v>1</v>
      </c>
      <c r="R2868" s="916">
        <v>12</v>
      </c>
      <c r="S2868" s="1009">
        <v>97320.28</v>
      </c>
    </row>
    <row r="2869" spans="1:19" s="889" customFormat="1" ht="35" customHeight="1">
      <c r="A2869" s="926" t="s">
        <v>37670</v>
      </c>
      <c r="B2869" s="887" t="s">
        <v>280</v>
      </c>
      <c r="C2869" s="887" t="s">
        <v>115</v>
      </c>
      <c r="D2869" s="887" t="s">
        <v>26481</v>
      </c>
      <c r="E2869" s="1001">
        <v>2400</v>
      </c>
      <c r="F2869" s="928">
        <v>46205344</v>
      </c>
      <c r="G2869" s="391" t="s">
        <v>26498</v>
      </c>
      <c r="H2869" s="887" t="s">
        <v>26483</v>
      </c>
      <c r="I2869" s="887" t="s">
        <v>20970</v>
      </c>
      <c r="J2869" s="887" t="s">
        <v>20970</v>
      </c>
      <c r="K2869" s="922">
        <v>1</v>
      </c>
      <c r="L2869" s="922">
        <v>12</v>
      </c>
      <c r="M2869" s="1001">
        <v>23109.51</v>
      </c>
      <c r="N2869" s="916">
        <v>1</v>
      </c>
      <c r="O2869" s="916">
        <v>6</v>
      </c>
      <c r="P2869" s="1001">
        <v>10038.11</v>
      </c>
      <c r="Q2869" s="916">
        <v>1</v>
      </c>
      <c r="R2869" s="916">
        <v>12</v>
      </c>
      <c r="S2869" s="1009">
        <v>30120.28</v>
      </c>
    </row>
    <row r="2870" spans="1:19" s="889" customFormat="1" ht="35" customHeight="1">
      <c r="A2870" s="926" t="s">
        <v>37670</v>
      </c>
      <c r="B2870" s="887" t="s">
        <v>280</v>
      </c>
      <c r="C2870" s="887" t="s">
        <v>115</v>
      </c>
      <c r="D2870" s="887" t="s">
        <v>26499</v>
      </c>
      <c r="E2870" s="1001">
        <v>5000</v>
      </c>
      <c r="F2870" s="928">
        <v>1548692</v>
      </c>
      <c r="G2870" s="391" t="s">
        <v>26500</v>
      </c>
      <c r="H2870" s="887" t="s">
        <v>26501</v>
      </c>
      <c r="I2870" s="887" t="s">
        <v>19773</v>
      </c>
      <c r="J2870" s="887" t="s">
        <v>19705</v>
      </c>
      <c r="K2870" s="922">
        <v>1</v>
      </c>
      <c r="L2870" s="922">
        <v>12</v>
      </c>
      <c r="M2870" s="1001">
        <v>60600</v>
      </c>
      <c r="N2870" s="916">
        <v>1</v>
      </c>
      <c r="O2870" s="916">
        <v>6</v>
      </c>
      <c r="P2870" s="1001">
        <v>30000</v>
      </c>
      <c r="Q2870" s="916">
        <v>1</v>
      </c>
      <c r="R2870" s="916">
        <v>12</v>
      </c>
      <c r="S2870" s="1009">
        <v>61320.28</v>
      </c>
    </row>
    <row r="2871" spans="1:19" s="889" customFormat="1" ht="35" customHeight="1">
      <c r="A2871" s="926" t="s">
        <v>37670</v>
      </c>
      <c r="B2871" s="887" t="s">
        <v>280</v>
      </c>
      <c r="C2871" s="887" t="s">
        <v>115</v>
      </c>
      <c r="D2871" s="887" t="s">
        <v>26502</v>
      </c>
      <c r="E2871" s="1001">
        <v>3200</v>
      </c>
      <c r="F2871" s="928">
        <v>71490222</v>
      </c>
      <c r="G2871" s="391" t="s">
        <v>26503</v>
      </c>
      <c r="H2871" s="887"/>
      <c r="I2871" s="887"/>
      <c r="J2871" s="887" t="s">
        <v>26504</v>
      </c>
      <c r="K2871" s="922">
        <v>1</v>
      </c>
      <c r="L2871" s="922">
        <v>12</v>
      </c>
      <c r="M2871" s="1001">
        <v>39000</v>
      </c>
      <c r="N2871" s="916">
        <v>1</v>
      </c>
      <c r="O2871" s="916">
        <v>6</v>
      </c>
      <c r="P2871" s="1001">
        <v>19200</v>
      </c>
      <c r="Q2871" s="916">
        <v>1</v>
      </c>
      <c r="R2871" s="916">
        <v>12</v>
      </c>
      <c r="S2871" s="1009">
        <v>39720.28</v>
      </c>
    </row>
    <row r="2872" spans="1:19" s="889" customFormat="1" ht="35" customHeight="1">
      <c r="A2872" s="926" t="s">
        <v>37670</v>
      </c>
      <c r="B2872" s="887" t="s">
        <v>280</v>
      </c>
      <c r="C2872" s="887" t="s">
        <v>115</v>
      </c>
      <c r="D2872" s="887" t="s">
        <v>26453</v>
      </c>
      <c r="E2872" s="1001">
        <v>3500</v>
      </c>
      <c r="F2872" s="928">
        <v>16168344</v>
      </c>
      <c r="G2872" s="391" t="s">
        <v>26505</v>
      </c>
      <c r="H2872" s="887" t="s">
        <v>20272</v>
      </c>
      <c r="I2872" s="887"/>
      <c r="J2872" s="887" t="s">
        <v>19900</v>
      </c>
      <c r="K2872" s="922">
        <v>1</v>
      </c>
      <c r="L2872" s="922">
        <v>12</v>
      </c>
      <c r="M2872" s="1001">
        <v>42600</v>
      </c>
      <c r="N2872" s="916">
        <v>1</v>
      </c>
      <c r="O2872" s="916">
        <v>6</v>
      </c>
      <c r="P2872" s="1001">
        <v>21000</v>
      </c>
      <c r="Q2872" s="916">
        <v>1</v>
      </c>
      <c r="R2872" s="916">
        <v>12</v>
      </c>
      <c r="S2872" s="1009">
        <v>43320.28</v>
      </c>
    </row>
    <row r="2873" spans="1:19" s="889" customFormat="1" ht="35" customHeight="1">
      <c r="A2873" s="926" t="s">
        <v>37670</v>
      </c>
      <c r="B2873" s="887" t="s">
        <v>280</v>
      </c>
      <c r="C2873" s="887" t="s">
        <v>115</v>
      </c>
      <c r="D2873" s="887" t="s">
        <v>26506</v>
      </c>
      <c r="E2873" s="1001">
        <v>7000</v>
      </c>
      <c r="F2873" s="928">
        <v>43563206</v>
      </c>
      <c r="G2873" s="391" t="s">
        <v>26507</v>
      </c>
      <c r="H2873" s="887" t="s">
        <v>26508</v>
      </c>
      <c r="I2873" s="887" t="s">
        <v>19773</v>
      </c>
      <c r="J2873" s="887" t="s">
        <v>19705</v>
      </c>
      <c r="K2873" s="922">
        <v>1</v>
      </c>
      <c r="L2873" s="922">
        <v>12</v>
      </c>
      <c r="M2873" s="1001">
        <v>84600</v>
      </c>
      <c r="N2873" s="916">
        <v>1</v>
      </c>
      <c r="O2873" s="916">
        <v>6</v>
      </c>
      <c r="P2873" s="1001">
        <v>42000</v>
      </c>
      <c r="Q2873" s="916">
        <v>1</v>
      </c>
      <c r="R2873" s="916">
        <v>12</v>
      </c>
      <c r="S2873" s="1009">
        <v>85320.28</v>
      </c>
    </row>
    <row r="2874" spans="1:19" s="889" customFormat="1" ht="35" customHeight="1">
      <c r="A2874" s="926" t="s">
        <v>37670</v>
      </c>
      <c r="B2874" s="887" t="s">
        <v>280</v>
      </c>
      <c r="C2874" s="887" t="s">
        <v>115</v>
      </c>
      <c r="D2874" s="887" t="s">
        <v>20390</v>
      </c>
      <c r="E2874" s="1001">
        <v>5000</v>
      </c>
      <c r="F2874" s="928">
        <v>40988542</v>
      </c>
      <c r="G2874" s="391" t="s">
        <v>26509</v>
      </c>
      <c r="H2874" s="887" t="s">
        <v>26510</v>
      </c>
      <c r="I2874" s="887" t="s">
        <v>20970</v>
      </c>
      <c r="J2874" s="887" t="s">
        <v>20970</v>
      </c>
      <c r="K2874" s="922">
        <v>1</v>
      </c>
      <c r="L2874" s="922">
        <v>12</v>
      </c>
      <c r="M2874" s="1001">
        <v>60600</v>
      </c>
      <c r="N2874" s="916">
        <v>1</v>
      </c>
      <c r="O2874" s="916">
        <v>6</v>
      </c>
      <c r="P2874" s="1001">
        <v>30000</v>
      </c>
      <c r="Q2874" s="916">
        <v>1</v>
      </c>
      <c r="R2874" s="916">
        <v>12</v>
      </c>
      <c r="S2874" s="1009">
        <v>61320.28</v>
      </c>
    </row>
    <row r="2875" spans="1:19" s="889" customFormat="1" ht="35" customHeight="1">
      <c r="A2875" s="926" t="s">
        <v>37670</v>
      </c>
      <c r="B2875" s="887" t="s">
        <v>280</v>
      </c>
      <c r="C2875" s="887" t="s">
        <v>115</v>
      </c>
      <c r="D2875" s="887" t="s">
        <v>26511</v>
      </c>
      <c r="E2875" s="1001">
        <v>6000</v>
      </c>
      <c r="F2875" s="928">
        <v>42947942</v>
      </c>
      <c r="G2875" s="391" t="s">
        <v>26512</v>
      </c>
      <c r="H2875" s="887" t="s">
        <v>26513</v>
      </c>
      <c r="I2875" s="887" t="s">
        <v>19773</v>
      </c>
      <c r="J2875" s="887" t="s">
        <v>19705</v>
      </c>
      <c r="K2875" s="922">
        <v>1</v>
      </c>
      <c r="L2875" s="922">
        <v>12</v>
      </c>
      <c r="M2875" s="1001">
        <v>72600</v>
      </c>
      <c r="N2875" s="916">
        <v>1</v>
      </c>
      <c r="O2875" s="916">
        <v>6</v>
      </c>
      <c r="P2875" s="1001">
        <v>36000</v>
      </c>
      <c r="Q2875" s="916">
        <v>1</v>
      </c>
      <c r="R2875" s="916">
        <v>12</v>
      </c>
      <c r="S2875" s="1009">
        <v>73320.28</v>
      </c>
    </row>
    <row r="2876" spans="1:19" s="889" customFormat="1" ht="35" customHeight="1">
      <c r="A2876" s="926" t="s">
        <v>37670</v>
      </c>
      <c r="B2876" s="887" t="s">
        <v>280</v>
      </c>
      <c r="C2876" s="887" t="s">
        <v>115</v>
      </c>
      <c r="D2876" s="887" t="s">
        <v>19951</v>
      </c>
      <c r="E2876" s="1001">
        <v>3000</v>
      </c>
      <c r="F2876" s="928">
        <v>40392057</v>
      </c>
      <c r="G2876" s="391" t="s">
        <v>26514</v>
      </c>
      <c r="H2876" s="887" t="s">
        <v>26515</v>
      </c>
      <c r="I2876" s="887" t="s">
        <v>19773</v>
      </c>
      <c r="J2876" s="887" t="s">
        <v>19705</v>
      </c>
      <c r="K2876" s="922">
        <v>1</v>
      </c>
      <c r="L2876" s="922">
        <v>12</v>
      </c>
      <c r="M2876" s="1001">
        <v>36600</v>
      </c>
      <c r="N2876" s="916">
        <v>1</v>
      </c>
      <c r="O2876" s="916">
        <v>6</v>
      </c>
      <c r="P2876" s="1001">
        <v>18000</v>
      </c>
      <c r="Q2876" s="916">
        <v>1</v>
      </c>
      <c r="R2876" s="916">
        <v>12</v>
      </c>
      <c r="S2876" s="1009">
        <v>37320.28</v>
      </c>
    </row>
    <row r="2877" spans="1:19" s="889" customFormat="1" ht="35" customHeight="1">
      <c r="A2877" s="926" t="s">
        <v>37670</v>
      </c>
      <c r="B2877" s="887" t="s">
        <v>280</v>
      </c>
      <c r="C2877" s="887" t="s">
        <v>115</v>
      </c>
      <c r="D2877" s="887" t="s">
        <v>26475</v>
      </c>
      <c r="E2877" s="1001">
        <v>3000</v>
      </c>
      <c r="F2877" s="928">
        <v>6310542</v>
      </c>
      <c r="G2877" s="391" t="s">
        <v>26516</v>
      </c>
      <c r="H2877" s="887" t="s">
        <v>26477</v>
      </c>
      <c r="I2877" s="887"/>
      <c r="J2877" s="887" t="s">
        <v>26475</v>
      </c>
      <c r="K2877" s="922">
        <v>1</v>
      </c>
      <c r="L2877" s="922">
        <v>12</v>
      </c>
      <c r="M2877" s="1001">
        <v>35568</v>
      </c>
      <c r="N2877" s="916">
        <v>1</v>
      </c>
      <c r="O2877" s="916">
        <v>6</v>
      </c>
      <c r="P2877" s="1001">
        <v>16968</v>
      </c>
      <c r="Q2877" s="916">
        <v>1</v>
      </c>
      <c r="R2877" s="916">
        <v>12</v>
      </c>
      <c r="S2877" s="1009">
        <v>37320.28</v>
      </c>
    </row>
    <row r="2878" spans="1:19" s="889" customFormat="1" ht="35" customHeight="1">
      <c r="A2878" s="926" t="s">
        <v>37670</v>
      </c>
      <c r="B2878" s="887" t="s">
        <v>280</v>
      </c>
      <c r="C2878" s="887" t="s">
        <v>115</v>
      </c>
      <c r="D2878" s="887" t="s">
        <v>4514</v>
      </c>
      <c r="E2878" s="1001">
        <v>6000</v>
      </c>
      <c r="F2878" s="928">
        <v>71732118</v>
      </c>
      <c r="G2878" s="391" t="s">
        <v>26517</v>
      </c>
      <c r="H2878" s="887" t="s">
        <v>19733</v>
      </c>
      <c r="I2878" s="887" t="s">
        <v>19773</v>
      </c>
      <c r="J2878" s="887" t="s">
        <v>19705</v>
      </c>
      <c r="K2878" s="922">
        <v>1</v>
      </c>
      <c r="L2878" s="922">
        <v>12</v>
      </c>
      <c r="M2878" s="1001">
        <v>72600</v>
      </c>
      <c r="N2878" s="916">
        <v>1</v>
      </c>
      <c r="O2878" s="916">
        <v>6</v>
      </c>
      <c r="P2878" s="1001">
        <v>36000</v>
      </c>
      <c r="Q2878" s="916">
        <v>1</v>
      </c>
      <c r="R2878" s="916">
        <v>12</v>
      </c>
      <c r="S2878" s="1009">
        <v>73320.28</v>
      </c>
    </row>
    <row r="2879" spans="1:19" s="889" customFormat="1" ht="35" customHeight="1">
      <c r="A2879" s="926" t="s">
        <v>37670</v>
      </c>
      <c r="B2879" s="887" t="s">
        <v>280</v>
      </c>
      <c r="C2879" s="887" t="s">
        <v>115</v>
      </c>
      <c r="D2879" s="887" t="s">
        <v>26481</v>
      </c>
      <c r="E2879" s="1001">
        <v>2400</v>
      </c>
      <c r="F2879" s="928">
        <v>6603589</v>
      </c>
      <c r="G2879" s="391" t="s">
        <v>26518</v>
      </c>
      <c r="H2879" s="887" t="s">
        <v>26519</v>
      </c>
      <c r="I2879" s="887" t="s">
        <v>20970</v>
      </c>
      <c r="J2879" s="887" t="s">
        <v>20970</v>
      </c>
      <c r="K2879" s="922">
        <v>1</v>
      </c>
      <c r="L2879" s="922">
        <v>12</v>
      </c>
      <c r="M2879" s="1001">
        <v>28711.119999999999</v>
      </c>
      <c r="N2879" s="916">
        <v>1</v>
      </c>
      <c r="O2879" s="916">
        <v>6</v>
      </c>
      <c r="P2879" s="1001">
        <v>13711.12</v>
      </c>
      <c r="Q2879" s="916">
        <v>1</v>
      </c>
      <c r="R2879" s="916">
        <v>12</v>
      </c>
      <c r="S2879" s="1009">
        <v>30120.28</v>
      </c>
    </row>
    <row r="2880" spans="1:19" s="889" customFormat="1" ht="35" customHeight="1">
      <c r="A2880" s="926" t="s">
        <v>37670</v>
      </c>
      <c r="B2880" s="887" t="s">
        <v>280</v>
      </c>
      <c r="C2880" s="887" t="s">
        <v>115</v>
      </c>
      <c r="D2880" s="887" t="s">
        <v>26481</v>
      </c>
      <c r="E2880" s="1001">
        <v>2200</v>
      </c>
      <c r="F2880" s="928">
        <v>40129620</v>
      </c>
      <c r="G2880" s="391" t="s">
        <v>26520</v>
      </c>
      <c r="H2880" s="887" t="s">
        <v>26519</v>
      </c>
      <c r="I2880" s="887" t="s">
        <v>20970</v>
      </c>
      <c r="J2880" s="887" t="s">
        <v>20970</v>
      </c>
      <c r="K2880" s="922">
        <v>1</v>
      </c>
      <c r="L2880" s="922">
        <v>12</v>
      </c>
      <c r="M2880" s="1001">
        <v>27000</v>
      </c>
      <c r="N2880" s="916">
        <v>1</v>
      </c>
      <c r="O2880" s="916">
        <v>6</v>
      </c>
      <c r="P2880" s="1001">
        <v>13200</v>
      </c>
      <c r="Q2880" s="916">
        <v>1</v>
      </c>
      <c r="R2880" s="916">
        <v>12</v>
      </c>
      <c r="S2880" s="1009">
        <v>27720.28</v>
      </c>
    </row>
    <row r="2881" spans="1:19" s="889" customFormat="1" ht="35" customHeight="1">
      <c r="A2881" s="926" t="s">
        <v>37670</v>
      </c>
      <c r="B2881" s="887" t="s">
        <v>280</v>
      </c>
      <c r="C2881" s="887" t="s">
        <v>115</v>
      </c>
      <c r="D2881" s="887" t="s">
        <v>19951</v>
      </c>
      <c r="E2881" s="1001">
        <v>2900</v>
      </c>
      <c r="F2881" s="928">
        <v>48258876</v>
      </c>
      <c r="G2881" s="391" t="s">
        <v>26521</v>
      </c>
      <c r="H2881" s="887" t="s">
        <v>26510</v>
      </c>
      <c r="I2881" s="887" t="s">
        <v>20970</v>
      </c>
      <c r="J2881" s="887" t="s">
        <v>20970</v>
      </c>
      <c r="K2881" s="922">
        <v>1</v>
      </c>
      <c r="L2881" s="922">
        <v>12</v>
      </c>
      <c r="M2881" s="1001">
        <v>35400</v>
      </c>
      <c r="N2881" s="916">
        <v>1</v>
      </c>
      <c r="O2881" s="916">
        <v>6</v>
      </c>
      <c r="P2881" s="1001">
        <v>17400</v>
      </c>
      <c r="Q2881" s="916">
        <v>1</v>
      </c>
      <c r="R2881" s="916">
        <v>12</v>
      </c>
      <c r="S2881" s="1009">
        <v>36120.28</v>
      </c>
    </row>
    <row r="2882" spans="1:19" s="889" customFormat="1" ht="35" customHeight="1">
      <c r="A2882" s="926" t="s">
        <v>37670</v>
      </c>
      <c r="B2882" s="887" t="s">
        <v>280</v>
      </c>
      <c r="C2882" s="887" t="s">
        <v>115</v>
      </c>
      <c r="D2882" s="887" t="s">
        <v>19919</v>
      </c>
      <c r="E2882" s="1001">
        <v>3200</v>
      </c>
      <c r="F2882" s="928">
        <v>10226009</v>
      </c>
      <c r="G2882" s="391" t="s">
        <v>26522</v>
      </c>
      <c r="H2882" s="887" t="s">
        <v>19749</v>
      </c>
      <c r="I2882" s="887"/>
      <c r="J2882" s="887" t="s">
        <v>26523</v>
      </c>
      <c r="K2882" s="922">
        <v>1</v>
      </c>
      <c r="L2882" s="922">
        <v>12</v>
      </c>
      <c r="M2882" s="1001">
        <v>39000</v>
      </c>
      <c r="N2882" s="916">
        <v>1</v>
      </c>
      <c r="O2882" s="916">
        <v>6</v>
      </c>
      <c r="P2882" s="1001">
        <v>19200</v>
      </c>
      <c r="Q2882" s="916">
        <v>1</v>
      </c>
      <c r="R2882" s="916">
        <v>12</v>
      </c>
      <c r="S2882" s="1009">
        <v>39720.28</v>
      </c>
    </row>
    <row r="2883" spans="1:19" s="889" customFormat="1" ht="35" customHeight="1">
      <c r="A2883" s="926" t="s">
        <v>37670</v>
      </c>
      <c r="B2883" s="887" t="s">
        <v>280</v>
      </c>
      <c r="C2883" s="887" t="s">
        <v>115</v>
      </c>
      <c r="D2883" s="887" t="s">
        <v>26524</v>
      </c>
      <c r="E2883" s="1001">
        <v>6500</v>
      </c>
      <c r="F2883" s="928">
        <v>29641431</v>
      </c>
      <c r="G2883" s="391" t="s">
        <v>26525</v>
      </c>
      <c r="H2883" s="887" t="s">
        <v>26526</v>
      </c>
      <c r="I2883" s="887" t="s">
        <v>19773</v>
      </c>
      <c r="J2883" s="887" t="s">
        <v>19705</v>
      </c>
      <c r="K2883" s="922">
        <v>1</v>
      </c>
      <c r="L2883" s="922">
        <v>12</v>
      </c>
      <c r="M2883" s="1001">
        <v>78600</v>
      </c>
      <c r="N2883" s="916">
        <v>1</v>
      </c>
      <c r="O2883" s="916">
        <v>6</v>
      </c>
      <c r="P2883" s="1001">
        <v>39000</v>
      </c>
      <c r="Q2883" s="916">
        <v>1</v>
      </c>
      <c r="R2883" s="916">
        <v>12</v>
      </c>
      <c r="S2883" s="1009">
        <v>79320.28</v>
      </c>
    </row>
    <row r="2884" spans="1:19" s="889" customFormat="1" ht="35" customHeight="1">
      <c r="A2884" s="926" t="s">
        <v>37670</v>
      </c>
      <c r="B2884" s="887" t="s">
        <v>280</v>
      </c>
      <c r="C2884" s="887" t="s">
        <v>115</v>
      </c>
      <c r="D2884" s="887" t="s">
        <v>26502</v>
      </c>
      <c r="E2884" s="1001">
        <v>3200</v>
      </c>
      <c r="F2884" s="928">
        <v>9678982</v>
      </c>
      <c r="G2884" s="391" t="s">
        <v>26527</v>
      </c>
      <c r="H2884" s="887"/>
      <c r="I2884" s="887"/>
      <c r="J2884" s="887" t="s">
        <v>26504</v>
      </c>
      <c r="K2884" s="922">
        <v>1</v>
      </c>
      <c r="L2884" s="922">
        <v>12</v>
      </c>
      <c r="M2884" s="1001">
        <v>39000</v>
      </c>
      <c r="N2884" s="916">
        <v>1</v>
      </c>
      <c r="O2884" s="916">
        <v>6</v>
      </c>
      <c r="P2884" s="1001">
        <v>19200</v>
      </c>
      <c r="Q2884" s="916">
        <v>1</v>
      </c>
      <c r="R2884" s="916">
        <v>12</v>
      </c>
      <c r="S2884" s="1009">
        <v>39720.28</v>
      </c>
    </row>
    <row r="2885" spans="1:19" s="889" customFormat="1" ht="35" customHeight="1">
      <c r="A2885" s="926" t="s">
        <v>37670</v>
      </c>
      <c r="B2885" s="887" t="s">
        <v>280</v>
      </c>
      <c r="C2885" s="887" t="s">
        <v>115</v>
      </c>
      <c r="D2885" s="887" t="s">
        <v>26528</v>
      </c>
      <c r="E2885" s="1001">
        <v>6000</v>
      </c>
      <c r="F2885" s="928">
        <v>42521758</v>
      </c>
      <c r="G2885" s="391" t="s">
        <v>26529</v>
      </c>
      <c r="H2885" s="887" t="s">
        <v>23753</v>
      </c>
      <c r="I2885" s="887" t="s">
        <v>19773</v>
      </c>
      <c r="J2885" s="887" t="s">
        <v>19705</v>
      </c>
      <c r="K2885" s="922">
        <v>1</v>
      </c>
      <c r="L2885" s="922">
        <v>12</v>
      </c>
      <c r="M2885" s="1001">
        <v>72600</v>
      </c>
      <c r="N2885" s="916">
        <v>1</v>
      </c>
      <c r="O2885" s="916">
        <v>6</v>
      </c>
      <c r="P2885" s="1001">
        <v>36000</v>
      </c>
      <c r="Q2885" s="916">
        <v>1</v>
      </c>
      <c r="R2885" s="916">
        <v>12</v>
      </c>
      <c r="S2885" s="1009">
        <v>73320.28</v>
      </c>
    </row>
    <row r="2886" spans="1:19" s="889" customFormat="1" ht="35" customHeight="1">
      <c r="A2886" s="926" t="s">
        <v>37670</v>
      </c>
      <c r="B2886" s="887" t="s">
        <v>280</v>
      </c>
      <c r="C2886" s="887" t="s">
        <v>115</v>
      </c>
      <c r="D2886" s="887" t="s">
        <v>26493</v>
      </c>
      <c r="E2886" s="1001">
        <v>15000</v>
      </c>
      <c r="F2886" s="928">
        <v>7850079</v>
      </c>
      <c r="G2886" s="391" t="s">
        <v>26530</v>
      </c>
      <c r="H2886" s="887" t="s">
        <v>26531</v>
      </c>
      <c r="I2886" s="887" t="s">
        <v>19773</v>
      </c>
      <c r="J2886" s="887" t="s">
        <v>19705</v>
      </c>
      <c r="K2886" s="922">
        <v>1</v>
      </c>
      <c r="L2886" s="922">
        <v>7</v>
      </c>
      <c r="M2886" s="1001">
        <v>40186.769999999997</v>
      </c>
      <c r="N2886" s="927">
        <v>0</v>
      </c>
      <c r="O2886" s="927">
        <v>0</v>
      </c>
      <c r="P2886" s="1001">
        <v>0</v>
      </c>
      <c r="Q2886" s="927">
        <v>0</v>
      </c>
      <c r="R2886" s="927">
        <v>0</v>
      </c>
      <c r="S2886" s="1011">
        <v>0</v>
      </c>
    </row>
    <row r="2887" spans="1:19" s="889" customFormat="1" ht="35" customHeight="1">
      <c r="A2887" s="926" t="s">
        <v>37670</v>
      </c>
      <c r="B2887" s="887" t="s">
        <v>280</v>
      </c>
      <c r="C2887" s="887" t="s">
        <v>115</v>
      </c>
      <c r="D2887" s="887" t="s">
        <v>20390</v>
      </c>
      <c r="E2887" s="1001">
        <v>4500</v>
      </c>
      <c r="F2887" s="928">
        <v>29297426</v>
      </c>
      <c r="G2887" s="391" t="s">
        <v>26532</v>
      </c>
      <c r="H2887" s="887" t="s">
        <v>19919</v>
      </c>
      <c r="I2887" s="887" t="s">
        <v>20970</v>
      </c>
      <c r="J2887" s="887" t="s">
        <v>20970</v>
      </c>
      <c r="K2887" s="922">
        <v>1</v>
      </c>
      <c r="L2887" s="922">
        <v>12</v>
      </c>
      <c r="M2887" s="1001">
        <v>54600</v>
      </c>
      <c r="N2887" s="916">
        <v>1</v>
      </c>
      <c r="O2887" s="916">
        <v>6</v>
      </c>
      <c r="P2887" s="1001">
        <v>27000</v>
      </c>
      <c r="Q2887" s="916">
        <v>1</v>
      </c>
      <c r="R2887" s="916">
        <v>12</v>
      </c>
      <c r="S2887" s="1009">
        <v>55320.28</v>
      </c>
    </row>
    <row r="2888" spans="1:19" s="889" customFormat="1" ht="35" customHeight="1">
      <c r="A2888" s="926" t="s">
        <v>37670</v>
      </c>
      <c r="B2888" s="887" t="s">
        <v>280</v>
      </c>
      <c r="C2888" s="887" t="s">
        <v>115</v>
      </c>
      <c r="D2888" s="887" t="s">
        <v>19951</v>
      </c>
      <c r="E2888" s="1001">
        <v>1800</v>
      </c>
      <c r="F2888" s="928">
        <v>70313783</v>
      </c>
      <c r="G2888" s="391" t="s">
        <v>26533</v>
      </c>
      <c r="H2888" s="887" t="s">
        <v>19919</v>
      </c>
      <c r="I2888" s="887" t="s">
        <v>20970</v>
      </c>
      <c r="J2888" s="887" t="s">
        <v>20970</v>
      </c>
      <c r="K2888" s="922">
        <v>1</v>
      </c>
      <c r="L2888" s="922">
        <v>12</v>
      </c>
      <c r="M2888" s="1001">
        <v>22410</v>
      </c>
      <c r="N2888" s="916">
        <v>1</v>
      </c>
      <c r="O2888" s="916">
        <v>6</v>
      </c>
      <c r="P2888" s="1001">
        <v>10800</v>
      </c>
      <c r="Q2888" s="916">
        <v>1</v>
      </c>
      <c r="R2888" s="916">
        <v>12</v>
      </c>
      <c r="S2888" s="1009">
        <v>22920.28</v>
      </c>
    </row>
    <row r="2889" spans="1:19" s="889" customFormat="1" ht="35" customHeight="1">
      <c r="A2889" s="926" t="s">
        <v>37670</v>
      </c>
      <c r="B2889" s="887" t="s">
        <v>280</v>
      </c>
      <c r="C2889" s="887" t="s">
        <v>115</v>
      </c>
      <c r="D2889" s="887" t="s">
        <v>19733</v>
      </c>
      <c r="E2889" s="1001">
        <v>10500</v>
      </c>
      <c r="F2889" s="928">
        <v>8784769</v>
      </c>
      <c r="G2889" s="391" t="s">
        <v>26534</v>
      </c>
      <c r="H2889" s="887" t="s">
        <v>19733</v>
      </c>
      <c r="I2889" s="887" t="s">
        <v>19773</v>
      </c>
      <c r="J2889" s="887" t="s">
        <v>19705</v>
      </c>
      <c r="K2889" s="922">
        <v>1</v>
      </c>
      <c r="L2889" s="922">
        <v>12</v>
      </c>
      <c r="M2889" s="1001">
        <v>126600</v>
      </c>
      <c r="N2889" s="916">
        <v>1</v>
      </c>
      <c r="O2889" s="916">
        <v>6</v>
      </c>
      <c r="P2889" s="1001">
        <v>63000</v>
      </c>
      <c r="Q2889" s="916">
        <v>1</v>
      </c>
      <c r="R2889" s="916">
        <v>12</v>
      </c>
      <c r="S2889" s="1009">
        <v>127320.28</v>
      </c>
    </row>
    <row r="2890" spans="1:19" s="889" customFormat="1" ht="35" customHeight="1">
      <c r="A2890" s="926" t="s">
        <v>37670</v>
      </c>
      <c r="B2890" s="887" t="s">
        <v>280</v>
      </c>
      <c r="C2890" s="887" t="s">
        <v>115</v>
      </c>
      <c r="D2890" s="887" t="s">
        <v>26535</v>
      </c>
      <c r="E2890" s="1001">
        <v>4500</v>
      </c>
      <c r="F2890" s="928">
        <v>41481722</v>
      </c>
      <c r="G2890" s="391" t="s">
        <v>26536</v>
      </c>
      <c r="H2890" s="887" t="s">
        <v>26537</v>
      </c>
      <c r="I2890" s="887" t="s">
        <v>20970</v>
      </c>
      <c r="J2890" s="887" t="s">
        <v>20970</v>
      </c>
      <c r="K2890" s="922">
        <v>1</v>
      </c>
      <c r="L2890" s="922">
        <v>12</v>
      </c>
      <c r="M2890" s="1001">
        <v>54600</v>
      </c>
      <c r="N2890" s="916">
        <v>1</v>
      </c>
      <c r="O2890" s="916">
        <v>6</v>
      </c>
      <c r="P2890" s="1001">
        <v>27000</v>
      </c>
      <c r="Q2890" s="916">
        <v>1</v>
      </c>
      <c r="R2890" s="916">
        <v>12</v>
      </c>
      <c r="S2890" s="1009">
        <v>55320.28</v>
      </c>
    </row>
    <row r="2891" spans="1:19" s="889" customFormat="1" ht="35" customHeight="1">
      <c r="A2891" s="926" t="s">
        <v>37670</v>
      </c>
      <c r="B2891" s="887" t="s">
        <v>280</v>
      </c>
      <c r="C2891" s="887" t="s">
        <v>115</v>
      </c>
      <c r="D2891" s="887" t="s">
        <v>26538</v>
      </c>
      <c r="E2891" s="1001">
        <v>5000</v>
      </c>
      <c r="F2891" s="928">
        <v>10000225</v>
      </c>
      <c r="G2891" s="391" t="s">
        <v>26539</v>
      </c>
      <c r="H2891" s="887" t="s">
        <v>26485</v>
      </c>
      <c r="I2891" s="887" t="s">
        <v>19764</v>
      </c>
      <c r="J2891" s="887" t="s">
        <v>19705</v>
      </c>
      <c r="K2891" s="922">
        <v>1</v>
      </c>
      <c r="L2891" s="922">
        <v>12</v>
      </c>
      <c r="M2891" s="1001">
        <v>60600</v>
      </c>
      <c r="N2891" s="916">
        <v>1</v>
      </c>
      <c r="O2891" s="916">
        <v>6</v>
      </c>
      <c r="P2891" s="1001">
        <v>30000</v>
      </c>
      <c r="Q2891" s="916">
        <v>1</v>
      </c>
      <c r="R2891" s="916">
        <v>12</v>
      </c>
      <c r="S2891" s="1009">
        <v>61320.28</v>
      </c>
    </row>
    <row r="2892" spans="1:19" s="889" customFormat="1" ht="35" customHeight="1">
      <c r="A2892" s="926" t="s">
        <v>37670</v>
      </c>
      <c r="B2892" s="887" t="s">
        <v>280</v>
      </c>
      <c r="C2892" s="887" t="s">
        <v>115</v>
      </c>
      <c r="D2892" s="887" t="s">
        <v>26540</v>
      </c>
      <c r="E2892" s="1001">
        <v>4500</v>
      </c>
      <c r="F2892" s="928">
        <v>43909148</v>
      </c>
      <c r="G2892" s="391" t="s">
        <v>26541</v>
      </c>
      <c r="H2892" s="887" t="s">
        <v>19919</v>
      </c>
      <c r="I2892" s="887" t="s">
        <v>20970</v>
      </c>
      <c r="J2892" s="887" t="s">
        <v>20970</v>
      </c>
      <c r="K2892" s="922">
        <v>1</v>
      </c>
      <c r="L2892" s="922">
        <v>12</v>
      </c>
      <c r="M2892" s="1001">
        <v>54600</v>
      </c>
      <c r="N2892" s="916">
        <v>1</v>
      </c>
      <c r="O2892" s="916">
        <v>6</v>
      </c>
      <c r="P2892" s="1001">
        <v>27000</v>
      </c>
      <c r="Q2892" s="916">
        <v>1</v>
      </c>
      <c r="R2892" s="916">
        <v>12</v>
      </c>
      <c r="S2892" s="1009">
        <v>55320.28</v>
      </c>
    </row>
    <row r="2893" spans="1:19" s="889" customFormat="1" ht="35" customHeight="1">
      <c r="A2893" s="926" t="s">
        <v>37670</v>
      </c>
      <c r="B2893" s="887" t="s">
        <v>280</v>
      </c>
      <c r="C2893" s="887" t="s">
        <v>115</v>
      </c>
      <c r="D2893" s="887" t="s">
        <v>20390</v>
      </c>
      <c r="E2893" s="1001">
        <v>4500</v>
      </c>
      <c r="F2893" s="928">
        <v>41379156</v>
      </c>
      <c r="G2893" s="391" t="s">
        <v>26542</v>
      </c>
      <c r="H2893" s="887" t="s">
        <v>26497</v>
      </c>
      <c r="I2893" s="887" t="s">
        <v>19764</v>
      </c>
      <c r="J2893" s="887" t="s">
        <v>19705</v>
      </c>
      <c r="K2893" s="922">
        <v>1</v>
      </c>
      <c r="L2893" s="922">
        <v>12</v>
      </c>
      <c r="M2893" s="1001">
        <v>53742.31</v>
      </c>
      <c r="N2893" s="916">
        <v>1</v>
      </c>
      <c r="O2893" s="916">
        <v>6</v>
      </c>
      <c r="P2893" s="1001">
        <v>27000</v>
      </c>
      <c r="Q2893" s="916">
        <v>1</v>
      </c>
      <c r="R2893" s="916">
        <v>12</v>
      </c>
      <c r="S2893" s="1009">
        <v>55320.28</v>
      </c>
    </row>
    <row r="2894" spans="1:19" s="889" customFormat="1" ht="35" customHeight="1">
      <c r="A2894" s="926" t="s">
        <v>37670</v>
      </c>
      <c r="B2894" s="887" t="s">
        <v>280</v>
      </c>
      <c r="C2894" s="887" t="s">
        <v>115</v>
      </c>
      <c r="D2894" s="887" t="s">
        <v>26481</v>
      </c>
      <c r="E2894" s="1001">
        <v>2400</v>
      </c>
      <c r="F2894" s="928">
        <v>41304141</v>
      </c>
      <c r="G2894" s="391" t="s">
        <v>26543</v>
      </c>
      <c r="H2894" s="887" t="s">
        <v>26483</v>
      </c>
      <c r="I2894" s="887" t="s">
        <v>20970</v>
      </c>
      <c r="J2894" s="887" t="s">
        <v>20970</v>
      </c>
      <c r="K2894" s="922">
        <v>1</v>
      </c>
      <c r="L2894" s="922">
        <v>12</v>
      </c>
      <c r="M2894" s="1001">
        <v>29400</v>
      </c>
      <c r="N2894" s="916">
        <v>1</v>
      </c>
      <c r="O2894" s="916">
        <v>6</v>
      </c>
      <c r="P2894" s="1001">
        <v>14400</v>
      </c>
      <c r="Q2894" s="916">
        <v>1</v>
      </c>
      <c r="R2894" s="916">
        <v>12</v>
      </c>
      <c r="S2894" s="1009">
        <v>30120.28</v>
      </c>
    </row>
    <row r="2895" spans="1:19" s="889" customFormat="1" ht="35" customHeight="1">
      <c r="A2895" s="926" t="s">
        <v>37670</v>
      </c>
      <c r="B2895" s="887" t="s">
        <v>280</v>
      </c>
      <c r="C2895" s="887" t="s">
        <v>115</v>
      </c>
      <c r="D2895" s="887" t="s">
        <v>26544</v>
      </c>
      <c r="E2895" s="1001">
        <v>8000</v>
      </c>
      <c r="F2895" s="928">
        <v>10111995</v>
      </c>
      <c r="G2895" s="391" t="s">
        <v>26545</v>
      </c>
      <c r="H2895" s="887" t="s">
        <v>20031</v>
      </c>
      <c r="I2895" s="887" t="s">
        <v>19764</v>
      </c>
      <c r="J2895" s="887" t="s">
        <v>19705</v>
      </c>
      <c r="K2895" s="922">
        <v>1</v>
      </c>
      <c r="L2895" s="922">
        <v>12</v>
      </c>
      <c r="M2895" s="1001">
        <v>96600</v>
      </c>
      <c r="N2895" s="916">
        <v>1</v>
      </c>
      <c r="O2895" s="916">
        <v>6</v>
      </c>
      <c r="P2895" s="1001">
        <v>48000</v>
      </c>
      <c r="Q2895" s="916">
        <v>1</v>
      </c>
      <c r="R2895" s="916">
        <v>12</v>
      </c>
      <c r="S2895" s="1009">
        <v>97320.28</v>
      </c>
    </row>
    <row r="2896" spans="1:19" s="889" customFormat="1" ht="35" customHeight="1">
      <c r="A2896" s="926" t="s">
        <v>37670</v>
      </c>
      <c r="B2896" s="887" t="s">
        <v>280</v>
      </c>
      <c r="C2896" s="887" t="s">
        <v>115</v>
      </c>
      <c r="D2896" s="887" t="s">
        <v>26546</v>
      </c>
      <c r="E2896" s="1001">
        <v>3500</v>
      </c>
      <c r="F2896" s="928">
        <v>41243685</v>
      </c>
      <c r="G2896" s="391" t="s">
        <v>26547</v>
      </c>
      <c r="H2896" s="887" t="s">
        <v>23346</v>
      </c>
      <c r="I2896" s="887" t="s">
        <v>20970</v>
      </c>
      <c r="J2896" s="887" t="s">
        <v>20970</v>
      </c>
      <c r="K2896" s="922">
        <v>1</v>
      </c>
      <c r="L2896" s="922">
        <v>12</v>
      </c>
      <c r="M2896" s="1001">
        <v>42600</v>
      </c>
      <c r="N2896" s="916">
        <v>1</v>
      </c>
      <c r="O2896" s="916">
        <v>6</v>
      </c>
      <c r="P2896" s="1001">
        <v>21000</v>
      </c>
      <c r="Q2896" s="916">
        <v>1</v>
      </c>
      <c r="R2896" s="916">
        <v>12</v>
      </c>
      <c r="S2896" s="1009">
        <v>43320.28</v>
      </c>
    </row>
    <row r="2897" spans="1:19" s="889" customFormat="1" ht="35" customHeight="1">
      <c r="A2897" s="926" t="s">
        <v>37670</v>
      </c>
      <c r="B2897" s="887" t="s">
        <v>280</v>
      </c>
      <c r="C2897" s="887" t="s">
        <v>115</v>
      </c>
      <c r="D2897" s="887" t="s">
        <v>20554</v>
      </c>
      <c r="E2897" s="1001">
        <v>6500</v>
      </c>
      <c r="F2897" s="928">
        <v>70276683</v>
      </c>
      <c r="G2897" s="391" t="s">
        <v>26548</v>
      </c>
      <c r="H2897" s="887" t="s">
        <v>26501</v>
      </c>
      <c r="I2897" s="887" t="s">
        <v>19773</v>
      </c>
      <c r="J2897" s="887" t="s">
        <v>19705</v>
      </c>
      <c r="K2897" s="922">
        <v>1</v>
      </c>
      <c r="L2897" s="922">
        <v>12</v>
      </c>
      <c r="M2897" s="1001">
        <v>72170.210000000006</v>
      </c>
      <c r="N2897" s="916">
        <v>1</v>
      </c>
      <c r="O2897" s="916">
        <v>6</v>
      </c>
      <c r="P2897" s="1001">
        <v>34436.769999999997</v>
      </c>
      <c r="Q2897" s="916">
        <v>1</v>
      </c>
      <c r="R2897" s="916">
        <v>12</v>
      </c>
      <c r="S2897" s="1009">
        <v>79320.28</v>
      </c>
    </row>
    <row r="2898" spans="1:19" s="889" customFormat="1" ht="35" customHeight="1">
      <c r="A2898" s="926" t="s">
        <v>37670</v>
      </c>
      <c r="B2898" s="887" t="s">
        <v>280</v>
      </c>
      <c r="C2898" s="887" t="s">
        <v>115</v>
      </c>
      <c r="D2898" s="887" t="s">
        <v>19951</v>
      </c>
      <c r="E2898" s="1001">
        <v>4500</v>
      </c>
      <c r="F2898" s="928">
        <v>45627373</v>
      </c>
      <c r="G2898" s="391" t="s">
        <v>26549</v>
      </c>
      <c r="H2898" s="887" t="s">
        <v>26550</v>
      </c>
      <c r="I2898" s="887"/>
      <c r="J2898" s="887" t="s">
        <v>23386</v>
      </c>
      <c r="K2898" s="922">
        <v>1</v>
      </c>
      <c r="L2898" s="922">
        <v>12</v>
      </c>
      <c r="M2898" s="1001">
        <v>54600</v>
      </c>
      <c r="N2898" s="916">
        <v>1</v>
      </c>
      <c r="O2898" s="916">
        <v>6</v>
      </c>
      <c r="P2898" s="1001">
        <v>27000</v>
      </c>
      <c r="Q2898" s="916">
        <v>1</v>
      </c>
      <c r="R2898" s="916">
        <v>12</v>
      </c>
      <c r="S2898" s="1009">
        <v>55320.28</v>
      </c>
    </row>
    <row r="2899" spans="1:19" s="889" customFormat="1" ht="35" customHeight="1">
      <c r="A2899" s="926" t="s">
        <v>37670</v>
      </c>
      <c r="B2899" s="887" t="s">
        <v>280</v>
      </c>
      <c r="C2899" s="887" t="s">
        <v>115</v>
      </c>
      <c r="D2899" s="887" t="s">
        <v>26551</v>
      </c>
      <c r="E2899" s="1001">
        <v>4100</v>
      </c>
      <c r="F2899" s="928">
        <v>10351586</v>
      </c>
      <c r="G2899" s="391" t="s">
        <v>26552</v>
      </c>
      <c r="H2899" s="887" t="s">
        <v>26553</v>
      </c>
      <c r="I2899" s="887" t="s">
        <v>20970</v>
      </c>
      <c r="J2899" s="887" t="s">
        <v>20970</v>
      </c>
      <c r="K2899" s="922">
        <v>1</v>
      </c>
      <c r="L2899" s="922">
        <v>12</v>
      </c>
      <c r="M2899" s="1001">
        <v>49800</v>
      </c>
      <c r="N2899" s="916">
        <v>1</v>
      </c>
      <c r="O2899" s="916">
        <v>6</v>
      </c>
      <c r="P2899" s="1001">
        <v>24600</v>
      </c>
      <c r="Q2899" s="916">
        <v>1</v>
      </c>
      <c r="R2899" s="916">
        <v>12</v>
      </c>
      <c r="S2899" s="1009">
        <v>50520.28</v>
      </c>
    </row>
    <row r="2900" spans="1:19" s="889" customFormat="1" ht="35" customHeight="1">
      <c r="A2900" s="926" t="s">
        <v>37670</v>
      </c>
      <c r="B2900" s="887" t="s">
        <v>280</v>
      </c>
      <c r="C2900" s="887" t="s">
        <v>115</v>
      </c>
      <c r="D2900" s="887" t="s">
        <v>26554</v>
      </c>
      <c r="E2900" s="1001">
        <v>1800</v>
      </c>
      <c r="F2900" s="928">
        <v>9346288</v>
      </c>
      <c r="G2900" s="391" t="s">
        <v>26555</v>
      </c>
      <c r="H2900" s="887" t="s">
        <v>26556</v>
      </c>
      <c r="I2900" s="887" t="s">
        <v>20970</v>
      </c>
      <c r="J2900" s="887" t="s">
        <v>20970</v>
      </c>
      <c r="K2900" s="922">
        <v>1</v>
      </c>
      <c r="L2900" s="922">
        <v>12</v>
      </c>
      <c r="M2900" s="1001">
        <v>22410</v>
      </c>
      <c r="N2900" s="916">
        <v>1</v>
      </c>
      <c r="O2900" s="916">
        <v>6</v>
      </c>
      <c r="P2900" s="1001">
        <v>10800</v>
      </c>
      <c r="Q2900" s="916">
        <v>1</v>
      </c>
      <c r="R2900" s="916">
        <v>12</v>
      </c>
      <c r="S2900" s="1009">
        <v>22920.28</v>
      </c>
    </row>
    <row r="2901" spans="1:19" s="889" customFormat="1" ht="35" customHeight="1">
      <c r="A2901" s="926" t="s">
        <v>37670</v>
      </c>
      <c r="B2901" s="887" t="s">
        <v>280</v>
      </c>
      <c r="C2901" s="887" t="s">
        <v>115</v>
      </c>
      <c r="D2901" s="887" t="s">
        <v>21202</v>
      </c>
      <c r="E2901" s="1001">
        <v>7000</v>
      </c>
      <c r="F2901" s="928">
        <v>7725199</v>
      </c>
      <c r="G2901" s="391" t="s">
        <v>26557</v>
      </c>
      <c r="H2901" s="887" t="s">
        <v>26558</v>
      </c>
      <c r="I2901" s="887" t="s">
        <v>19773</v>
      </c>
      <c r="J2901" s="887" t="s">
        <v>19705</v>
      </c>
      <c r="K2901" s="922">
        <v>1</v>
      </c>
      <c r="L2901" s="922">
        <v>12</v>
      </c>
      <c r="M2901" s="1001">
        <v>84600</v>
      </c>
      <c r="N2901" s="916">
        <v>1</v>
      </c>
      <c r="O2901" s="916">
        <v>6</v>
      </c>
      <c r="P2901" s="1001">
        <v>42000</v>
      </c>
      <c r="Q2901" s="916">
        <v>1</v>
      </c>
      <c r="R2901" s="916">
        <v>12</v>
      </c>
      <c r="S2901" s="1009">
        <v>85320.28</v>
      </c>
    </row>
    <row r="2902" spans="1:19" s="889" customFormat="1" ht="35" customHeight="1">
      <c r="A2902" s="926" t="s">
        <v>37670</v>
      </c>
      <c r="B2902" s="887" t="s">
        <v>280</v>
      </c>
      <c r="C2902" s="887" t="s">
        <v>115</v>
      </c>
      <c r="D2902" s="887" t="s">
        <v>26559</v>
      </c>
      <c r="E2902" s="1001">
        <v>3000</v>
      </c>
      <c r="F2902" s="928">
        <v>46638077</v>
      </c>
      <c r="G2902" s="391" t="s">
        <v>26560</v>
      </c>
      <c r="H2902" s="887" t="s">
        <v>26561</v>
      </c>
      <c r="I2902" s="887"/>
      <c r="J2902" s="887" t="s">
        <v>26559</v>
      </c>
      <c r="K2902" s="922">
        <v>1</v>
      </c>
      <c r="L2902" s="922">
        <v>12</v>
      </c>
      <c r="M2902" s="1001">
        <v>36600</v>
      </c>
      <c r="N2902" s="916">
        <v>1</v>
      </c>
      <c r="O2902" s="916">
        <v>6</v>
      </c>
      <c r="P2902" s="1001">
        <v>18000</v>
      </c>
      <c r="Q2902" s="916">
        <v>1</v>
      </c>
      <c r="R2902" s="916">
        <v>12</v>
      </c>
      <c r="S2902" s="1009">
        <v>37320.28</v>
      </c>
    </row>
    <row r="2903" spans="1:19" s="889" customFormat="1" ht="35" customHeight="1">
      <c r="A2903" s="926" t="s">
        <v>37670</v>
      </c>
      <c r="B2903" s="887" t="s">
        <v>280</v>
      </c>
      <c r="C2903" s="887" t="s">
        <v>115</v>
      </c>
      <c r="D2903" s="887" t="s">
        <v>26562</v>
      </c>
      <c r="E2903" s="1001">
        <v>6500</v>
      </c>
      <c r="F2903" s="928">
        <v>40070870</v>
      </c>
      <c r="G2903" s="391" t="s">
        <v>26563</v>
      </c>
      <c r="H2903" s="887" t="s">
        <v>20154</v>
      </c>
      <c r="I2903" s="887" t="s">
        <v>19773</v>
      </c>
      <c r="J2903" s="887" t="s">
        <v>19705</v>
      </c>
      <c r="K2903" s="922">
        <v>1</v>
      </c>
      <c r="L2903" s="922">
        <v>12</v>
      </c>
      <c r="M2903" s="1001">
        <v>78600</v>
      </c>
      <c r="N2903" s="916">
        <v>1</v>
      </c>
      <c r="O2903" s="916">
        <v>6</v>
      </c>
      <c r="P2903" s="1001">
        <v>39000</v>
      </c>
      <c r="Q2903" s="916">
        <v>1</v>
      </c>
      <c r="R2903" s="916">
        <v>12</v>
      </c>
      <c r="S2903" s="1009">
        <v>79320.28</v>
      </c>
    </row>
    <row r="2904" spans="1:19" s="889" customFormat="1" ht="35" customHeight="1">
      <c r="A2904" s="926" t="s">
        <v>37670</v>
      </c>
      <c r="B2904" s="887" t="s">
        <v>280</v>
      </c>
      <c r="C2904" s="887" t="s">
        <v>115</v>
      </c>
      <c r="D2904" s="887" t="s">
        <v>26564</v>
      </c>
      <c r="E2904" s="1001">
        <v>7500</v>
      </c>
      <c r="F2904" s="928">
        <v>10287466</v>
      </c>
      <c r="G2904" s="391" t="s">
        <v>26565</v>
      </c>
      <c r="H2904" s="887" t="s">
        <v>23367</v>
      </c>
      <c r="I2904" s="887" t="s">
        <v>19773</v>
      </c>
      <c r="J2904" s="887" t="s">
        <v>19705</v>
      </c>
      <c r="K2904" s="922">
        <v>1</v>
      </c>
      <c r="L2904" s="922">
        <v>12</v>
      </c>
      <c r="M2904" s="1001">
        <v>90600</v>
      </c>
      <c r="N2904" s="916">
        <v>1</v>
      </c>
      <c r="O2904" s="916">
        <v>6</v>
      </c>
      <c r="P2904" s="1001">
        <v>45000</v>
      </c>
      <c r="Q2904" s="916">
        <v>1</v>
      </c>
      <c r="R2904" s="916">
        <v>12</v>
      </c>
      <c r="S2904" s="1009">
        <v>91320.28</v>
      </c>
    </row>
    <row r="2905" spans="1:19" s="889" customFormat="1" ht="35" customHeight="1">
      <c r="A2905" s="926" t="s">
        <v>37670</v>
      </c>
      <c r="B2905" s="887" t="s">
        <v>280</v>
      </c>
      <c r="C2905" s="887" t="s">
        <v>115</v>
      </c>
      <c r="D2905" s="887" t="s">
        <v>26566</v>
      </c>
      <c r="E2905" s="1001">
        <v>6000</v>
      </c>
      <c r="F2905" s="928">
        <v>44951404</v>
      </c>
      <c r="G2905" s="391" t="s">
        <v>26567</v>
      </c>
      <c r="H2905" s="887" t="s">
        <v>26501</v>
      </c>
      <c r="I2905" s="887" t="s">
        <v>19773</v>
      </c>
      <c r="J2905" s="887" t="s">
        <v>19705</v>
      </c>
      <c r="K2905" s="922">
        <v>1</v>
      </c>
      <c r="L2905" s="922">
        <v>12</v>
      </c>
      <c r="M2905" s="1001">
        <v>72600</v>
      </c>
      <c r="N2905" s="916">
        <v>1</v>
      </c>
      <c r="O2905" s="916">
        <v>6</v>
      </c>
      <c r="P2905" s="1001">
        <v>36000</v>
      </c>
      <c r="Q2905" s="916">
        <v>1</v>
      </c>
      <c r="R2905" s="916">
        <v>12</v>
      </c>
      <c r="S2905" s="1009">
        <v>73320.28</v>
      </c>
    </row>
    <row r="2906" spans="1:19" s="889" customFormat="1" ht="35" customHeight="1">
      <c r="A2906" s="926" t="s">
        <v>37670</v>
      </c>
      <c r="B2906" s="887" t="s">
        <v>280</v>
      </c>
      <c r="C2906" s="887" t="s">
        <v>115</v>
      </c>
      <c r="D2906" s="887" t="s">
        <v>26568</v>
      </c>
      <c r="E2906" s="1001">
        <v>9800</v>
      </c>
      <c r="F2906" s="928">
        <v>41406388</v>
      </c>
      <c r="G2906" s="391" t="s">
        <v>26569</v>
      </c>
      <c r="H2906" s="887" t="s">
        <v>26570</v>
      </c>
      <c r="I2906" s="887" t="s">
        <v>19773</v>
      </c>
      <c r="J2906" s="887" t="s">
        <v>19705</v>
      </c>
      <c r="K2906" s="922">
        <v>1</v>
      </c>
      <c r="L2906" s="922">
        <v>7</v>
      </c>
      <c r="M2906" s="1001">
        <v>68900</v>
      </c>
      <c r="N2906" s="927">
        <v>0</v>
      </c>
      <c r="O2906" s="927">
        <v>0</v>
      </c>
      <c r="P2906" s="1001">
        <v>0</v>
      </c>
      <c r="Q2906" s="927">
        <v>0</v>
      </c>
      <c r="R2906" s="927">
        <v>0</v>
      </c>
      <c r="S2906" s="1011">
        <v>0</v>
      </c>
    </row>
    <row r="2907" spans="1:19" s="889" customFormat="1" ht="35" customHeight="1">
      <c r="A2907" s="926" t="s">
        <v>37670</v>
      </c>
      <c r="B2907" s="887" t="s">
        <v>280</v>
      </c>
      <c r="C2907" s="887" t="s">
        <v>115</v>
      </c>
      <c r="D2907" s="887" t="s">
        <v>26538</v>
      </c>
      <c r="E2907" s="1001">
        <v>5000</v>
      </c>
      <c r="F2907" s="928">
        <v>8160741</v>
      </c>
      <c r="G2907" s="391" t="s">
        <v>26571</v>
      </c>
      <c r="H2907" s="887" t="s">
        <v>26501</v>
      </c>
      <c r="I2907" s="887" t="s">
        <v>19773</v>
      </c>
      <c r="J2907" s="887" t="s">
        <v>19705</v>
      </c>
      <c r="K2907" s="922">
        <v>1</v>
      </c>
      <c r="L2907" s="922">
        <v>12</v>
      </c>
      <c r="M2907" s="1001">
        <v>60600</v>
      </c>
      <c r="N2907" s="916">
        <v>1</v>
      </c>
      <c r="O2907" s="916">
        <v>6</v>
      </c>
      <c r="P2907" s="1001">
        <v>30000</v>
      </c>
      <c r="Q2907" s="916">
        <v>1</v>
      </c>
      <c r="R2907" s="916">
        <v>12</v>
      </c>
      <c r="S2907" s="1009">
        <v>61320.28</v>
      </c>
    </row>
    <row r="2908" spans="1:19" s="889" customFormat="1" ht="35" customHeight="1">
      <c r="A2908" s="926" t="s">
        <v>37670</v>
      </c>
      <c r="B2908" s="887" t="s">
        <v>280</v>
      </c>
      <c r="C2908" s="887" t="s">
        <v>115</v>
      </c>
      <c r="D2908" s="887" t="s">
        <v>26572</v>
      </c>
      <c r="E2908" s="1001">
        <v>9000</v>
      </c>
      <c r="F2908" s="928">
        <v>6667436</v>
      </c>
      <c r="G2908" s="391" t="s">
        <v>26573</v>
      </c>
      <c r="H2908" s="887" t="s">
        <v>26574</v>
      </c>
      <c r="I2908" s="887" t="s">
        <v>19773</v>
      </c>
      <c r="J2908" s="887" t="s">
        <v>19705</v>
      </c>
      <c r="K2908" s="922">
        <v>1</v>
      </c>
      <c r="L2908" s="922">
        <v>12</v>
      </c>
      <c r="M2908" s="1001">
        <v>108600</v>
      </c>
      <c r="N2908" s="916">
        <v>1</v>
      </c>
      <c r="O2908" s="916">
        <v>6</v>
      </c>
      <c r="P2908" s="1001">
        <v>54000</v>
      </c>
      <c r="Q2908" s="916">
        <v>1</v>
      </c>
      <c r="R2908" s="916">
        <v>12</v>
      </c>
      <c r="S2908" s="1009">
        <v>109320.28</v>
      </c>
    </row>
    <row r="2909" spans="1:19" s="889" customFormat="1" ht="35" customHeight="1">
      <c r="A2909" s="926" t="s">
        <v>37670</v>
      </c>
      <c r="B2909" s="887" t="s">
        <v>280</v>
      </c>
      <c r="C2909" s="887" t="s">
        <v>115</v>
      </c>
      <c r="D2909" s="887" t="s">
        <v>26481</v>
      </c>
      <c r="E2909" s="1001">
        <v>2200</v>
      </c>
      <c r="F2909" s="928">
        <v>40699231</v>
      </c>
      <c r="G2909" s="391" t="s">
        <v>26575</v>
      </c>
      <c r="H2909" s="887" t="s">
        <v>26485</v>
      </c>
      <c r="I2909" s="887" t="s">
        <v>19764</v>
      </c>
      <c r="J2909" s="887" t="s">
        <v>19705</v>
      </c>
      <c r="K2909" s="922">
        <v>1</v>
      </c>
      <c r="L2909" s="922">
        <v>12</v>
      </c>
      <c r="M2909" s="1001">
        <v>27000</v>
      </c>
      <c r="N2909" s="916">
        <v>1</v>
      </c>
      <c r="O2909" s="916">
        <v>6</v>
      </c>
      <c r="P2909" s="1001">
        <v>13200</v>
      </c>
      <c r="Q2909" s="916">
        <v>1</v>
      </c>
      <c r="R2909" s="916">
        <v>12</v>
      </c>
      <c r="S2909" s="1009">
        <v>27720.28</v>
      </c>
    </row>
    <row r="2910" spans="1:19" s="889" customFormat="1" ht="35" customHeight="1">
      <c r="A2910" s="926" t="s">
        <v>37670</v>
      </c>
      <c r="B2910" s="887" t="s">
        <v>280</v>
      </c>
      <c r="C2910" s="887" t="s">
        <v>115</v>
      </c>
      <c r="D2910" s="887" t="s">
        <v>26576</v>
      </c>
      <c r="E2910" s="1001">
        <v>3500</v>
      </c>
      <c r="F2910" s="928">
        <v>41282743</v>
      </c>
      <c r="G2910" s="391" t="s">
        <v>26577</v>
      </c>
      <c r="H2910" s="887" t="s">
        <v>20492</v>
      </c>
      <c r="I2910" s="887" t="s">
        <v>19764</v>
      </c>
      <c r="J2910" s="887" t="s">
        <v>19705</v>
      </c>
      <c r="K2910" s="922">
        <v>1</v>
      </c>
      <c r="L2910" s="922">
        <v>12</v>
      </c>
      <c r="M2910" s="1001">
        <v>42600</v>
      </c>
      <c r="N2910" s="916">
        <v>1</v>
      </c>
      <c r="O2910" s="916">
        <v>6</v>
      </c>
      <c r="P2910" s="1001">
        <v>21000</v>
      </c>
      <c r="Q2910" s="916">
        <v>1</v>
      </c>
      <c r="R2910" s="916">
        <v>12</v>
      </c>
      <c r="S2910" s="1009">
        <v>43320.28</v>
      </c>
    </row>
    <row r="2911" spans="1:19" s="889" customFormat="1" ht="35" customHeight="1">
      <c r="A2911" s="926" t="s">
        <v>37670</v>
      </c>
      <c r="B2911" s="887" t="s">
        <v>280</v>
      </c>
      <c r="C2911" s="887" t="s">
        <v>115</v>
      </c>
      <c r="D2911" s="887" t="s">
        <v>26453</v>
      </c>
      <c r="E2911" s="1001">
        <v>3500</v>
      </c>
      <c r="F2911" s="928">
        <v>42696170</v>
      </c>
      <c r="G2911" s="391" t="s">
        <v>26578</v>
      </c>
      <c r="H2911" s="887" t="s">
        <v>20272</v>
      </c>
      <c r="I2911" s="887"/>
      <c r="J2911" s="887" t="s">
        <v>19900</v>
      </c>
      <c r="K2911" s="922">
        <v>1</v>
      </c>
      <c r="L2911" s="922">
        <v>12</v>
      </c>
      <c r="M2911" s="1001">
        <v>42600</v>
      </c>
      <c r="N2911" s="916">
        <v>1</v>
      </c>
      <c r="O2911" s="916">
        <v>6</v>
      </c>
      <c r="P2911" s="1001">
        <v>21000</v>
      </c>
      <c r="Q2911" s="916">
        <v>1</v>
      </c>
      <c r="R2911" s="916">
        <v>12</v>
      </c>
      <c r="S2911" s="1009">
        <v>43320.28</v>
      </c>
    </row>
    <row r="2912" spans="1:19" s="889" customFormat="1" ht="35" customHeight="1">
      <c r="A2912" s="926" t="s">
        <v>37670</v>
      </c>
      <c r="B2912" s="887" t="s">
        <v>280</v>
      </c>
      <c r="C2912" s="887" t="s">
        <v>115</v>
      </c>
      <c r="D2912" s="887" t="s">
        <v>26579</v>
      </c>
      <c r="E2912" s="1001">
        <v>5000</v>
      </c>
      <c r="F2912" s="928">
        <v>41502881</v>
      </c>
      <c r="G2912" s="391" t="s">
        <v>26580</v>
      </c>
      <c r="H2912" s="887" t="s">
        <v>26581</v>
      </c>
      <c r="I2912" s="887" t="s">
        <v>19773</v>
      </c>
      <c r="J2912" s="887" t="s">
        <v>19705</v>
      </c>
      <c r="K2912" s="922">
        <v>1</v>
      </c>
      <c r="L2912" s="922">
        <v>12</v>
      </c>
      <c r="M2912" s="1001">
        <v>60600</v>
      </c>
      <c r="N2912" s="916">
        <v>1</v>
      </c>
      <c r="O2912" s="916">
        <v>6</v>
      </c>
      <c r="P2912" s="1001">
        <v>30000</v>
      </c>
      <c r="Q2912" s="916">
        <v>1</v>
      </c>
      <c r="R2912" s="916">
        <v>12</v>
      </c>
      <c r="S2912" s="1009">
        <v>61320.28</v>
      </c>
    </row>
    <row r="2913" spans="1:19" s="889" customFormat="1" ht="35" customHeight="1">
      <c r="A2913" s="926" t="s">
        <v>37670</v>
      </c>
      <c r="B2913" s="887" t="s">
        <v>280</v>
      </c>
      <c r="C2913" s="887" t="s">
        <v>115</v>
      </c>
      <c r="D2913" s="887" t="s">
        <v>26582</v>
      </c>
      <c r="E2913" s="1001">
        <v>3000</v>
      </c>
      <c r="F2913" s="928">
        <v>72528854</v>
      </c>
      <c r="G2913" s="391" t="s">
        <v>26583</v>
      </c>
      <c r="H2913" s="887" t="s">
        <v>26584</v>
      </c>
      <c r="I2913" s="887" t="s">
        <v>19764</v>
      </c>
      <c r="J2913" s="887" t="s">
        <v>19705</v>
      </c>
      <c r="K2913" s="922">
        <v>1</v>
      </c>
      <c r="L2913" s="922">
        <v>12</v>
      </c>
      <c r="M2913" s="1001">
        <v>36600</v>
      </c>
      <c r="N2913" s="916">
        <v>1</v>
      </c>
      <c r="O2913" s="916">
        <v>6</v>
      </c>
      <c r="P2913" s="1001">
        <v>18000</v>
      </c>
      <c r="Q2913" s="916">
        <v>1</v>
      </c>
      <c r="R2913" s="916">
        <v>12</v>
      </c>
      <c r="S2913" s="1009">
        <v>37320.28</v>
      </c>
    </row>
    <row r="2914" spans="1:19" s="889" customFormat="1" ht="35" customHeight="1">
      <c r="A2914" s="926" t="s">
        <v>37670</v>
      </c>
      <c r="B2914" s="887" t="s">
        <v>280</v>
      </c>
      <c r="C2914" s="887" t="s">
        <v>115</v>
      </c>
      <c r="D2914" s="887" t="s">
        <v>26585</v>
      </c>
      <c r="E2914" s="1001">
        <v>4200</v>
      </c>
      <c r="F2914" s="928">
        <v>61598519</v>
      </c>
      <c r="G2914" s="391" t="s">
        <v>26586</v>
      </c>
      <c r="H2914" s="887" t="s">
        <v>26587</v>
      </c>
      <c r="I2914" s="887" t="s">
        <v>19764</v>
      </c>
      <c r="J2914" s="887" t="s">
        <v>19705</v>
      </c>
      <c r="K2914" s="922">
        <v>1</v>
      </c>
      <c r="L2914" s="922">
        <v>12</v>
      </c>
      <c r="M2914" s="1001">
        <v>51000</v>
      </c>
      <c r="N2914" s="916">
        <v>1</v>
      </c>
      <c r="O2914" s="916">
        <v>6</v>
      </c>
      <c r="P2914" s="1001">
        <v>25200</v>
      </c>
      <c r="Q2914" s="916">
        <v>1</v>
      </c>
      <c r="R2914" s="916">
        <v>12</v>
      </c>
      <c r="S2914" s="1009">
        <v>51720.28</v>
      </c>
    </row>
    <row r="2915" spans="1:19" s="889" customFormat="1" ht="35" customHeight="1">
      <c r="A2915" s="926" t="s">
        <v>37670</v>
      </c>
      <c r="B2915" s="887" t="s">
        <v>280</v>
      </c>
      <c r="C2915" s="887" t="s">
        <v>115</v>
      </c>
      <c r="D2915" s="887" t="s">
        <v>26588</v>
      </c>
      <c r="E2915" s="1001">
        <v>7000</v>
      </c>
      <c r="F2915" s="928">
        <v>15610958</v>
      </c>
      <c r="G2915" s="391" t="s">
        <v>26589</v>
      </c>
      <c r="H2915" s="887" t="s">
        <v>26590</v>
      </c>
      <c r="I2915" s="887" t="s">
        <v>19773</v>
      </c>
      <c r="J2915" s="887" t="s">
        <v>19705</v>
      </c>
      <c r="K2915" s="922">
        <v>1</v>
      </c>
      <c r="L2915" s="922">
        <v>12</v>
      </c>
      <c r="M2915" s="1001">
        <v>84600</v>
      </c>
      <c r="N2915" s="916">
        <v>1</v>
      </c>
      <c r="O2915" s="916">
        <v>6</v>
      </c>
      <c r="P2915" s="1001">
        <v>42000</v>
      </c>
      <c r="Q2915" s="916">
        <v>1</v>
      </c>
      <c r="R2915" s="916">
        <v>12</v>
      </c>
      <c r="S2915" s="1009">
        <v>85320.28</v>
      </c>
    </row>
    <row r="2916" spans="1:19" s="889" customFormat="1" ht="35" customHeight="1">
      <c r="A2916" s="926" t="s">
        <v>37670</v>
      </c>
      <c r="B2916" s="887" t="s">
        <v>280</v>
      </c>
      <c r="C2916" s="887" t="s">
        <v>115</v>
      </c>
      <c r="D2916" s="887" t="s">
        <v>26493</v>
      </c>
      <c r="E2916" s="1001">
        <v>15000</v>
      </c>
      <c r="F2916" s="928">
        <v>44565380</v>
      </c>
      <c r="G2916" s="391" t="s">
        <v>26591</v>
      </c>
      <c r="H2916" s="887" t="s">
        <v>26592</v>
      </c>
      <c r="I2916" s="887" t="s">
        <v>19773</v>
      </c>
      <c r="J2916" s="887" t="s">
        <v>19705</v>
      </c>
      <c r="K2916" s="922">
        <v>1</v>
      </c>
      <c r="L2916" s="922">
        <v>7</v>
      </c>
      <c r="M2916" s="1001">
        <v>105300</v>
      </c>
      <c r="N2916" s="927">
        <v>0</v>
      </c>
      <c r="O2916" s="927">
        <v>0</v>
      </c>
      <c r="P2916" s="1001">
        <v>0</v>
      </c>
      <c r="Q2916" s="927">
        <v>0</v>
      </c>
      <c r="R2916" s="927">
        <v>0</v>
      </c>
      <c r="S2916" s="1011">
        <v>0</v>
      </c>
    </row>
    <row r="2917" spans="1:19" s="889" customFormat="1" ht="35" customHeight="1">
      <c r="A2917" s="926" t="s">
        <v>37670</v>
      </c>
      <c r="B2917" s="887" t="s">
        <v>280</v>
      </c>
      <c r="C2917" s="887" t="s">
        <v>115</v>
      </c>
      <c r="D2917" s="887" t="s">
        <v>26593</v>
      </c>
      <c r="E2917" s="1001">
        <v>2000</v>
      </c>
      <c r="F2917" s="928">
        <v>45371250</v>
      </c>
      <c r="G2917" s="391" t="s">
        <v>26594</v>
      </c>
      <c r="H2917" s="887" t="s">
        <v>23386</v>
      </c>
      <c r="I2917" s="887"/>
      <c r="J2917" s="887" t="s">
        <v>23386</v>
      </c>
      <c r="K2917" s="922">
        <v>1</v>
      </c>
      <c r="L2917" s="922">
        <v>12</v>
      </c>
      <c r="M2917" s="1001">
        <v>24810</v>
      </c>
      <c r="N2917" s="916">
        <v>1</v>
      </c>
      <c r="O2917" s="916">
        <v>6</v>
      </c>
      <c r="P2917" s="1001">
        <v>12000</v>
      </c>
      <c r="Q2917" s="916">
        <v>1</v>
      </c>
      <c r="R2917" s="916">
        <v>12</v>
      </c>
      <c r="S2917" s="1009">
        <v>25320.28</v>
      </c>
    </row>
    <row r="2918" spans="1:19" s="889" customFormat="1" ht="35" customHeight="1">
      <c r="A2918" s="926" t="s">
        <v>37670</v>
      </c>
      <c r="B2918" s="887" t="s">
        <v>280</v>
      </c>
      <c r="C2918" s="887" t="s">
        <v>115</v>
      </c>
      <c r="D2918" s="887" t="s">
        <v>26493</v>
      </c>
      <c r="E2918" s="1001">
        <v>15000</v>
      </c>
      <c r="F2918" s="930" t="s">
        <v>26595</v>
      </c>
      <c r="G2918" s="553" t="s">
        <v>26596</v>
      </c>
      <c r="H2918" s="887" t="s">
        <v>26558</v>
      </c>
      <c r="I2918" s="887" t="s">
        <v>19773</v>
      </c>
      <c r="J2918" s="887" t="s">
        <v>19705</v>
      </c>
      <c r="K2918" s="929">
        <v>0</v>
      </c>
      <c r="L2918" s="929">
        <v>0</v>
      </c>
      <c r="M2918" s="1001">
        <v>0</v>
      </c>
      <c r="N2918" s="916">
        <v>1</v>
      </c>
      <c r="O2918" s="916">
        <v>3</v>
      </c>
      <c r="P2918" s="1001">
        <v>36500</v>
      </c>
      <c r="Q2918" s="916">
        <v>0</v>
      </c>
      <c r="R2918" s="916">
        <v>0</v>
      </c>
      <c r="S2918" s="1009">
        <v>0</v>
      </c>
    </row>
    <row r="2919" spans="1:19" s="889" customFormat="1" ht="35" customHeight="1">
      <c r="A2919" s="926" t="s">
        <v>37670</v>
      </c>
      <c r="B2919" s="887" t="s">
        <v>280</v>
      </c>
      <c r="C2919" s="887" t="s">
        <v>115</v>
      </c>
      <c r="D2919" s="887" t="s">
        <v>26597</v>
      </c>
      <c r="E2919" s="1001">
        <v>5000</v>
      </c>
      <c r="F2919" s="928">
        <v>10763845</v>
      </c>
      <c r="G2919" s="391" t="s">
        <v>26598</v>
      </c>
      <c r="H2919" s="887" t="s">
        <v>23346</v>
      </c>
      <c r="I2919" s="887" t="s">
        <v>20970</v>
      </c>
      <c r="J2919" s="887" t="s">
        <v>20970</v>
      </c>
      <c r="K2919" s="922">
        <v>1</v>
      </c>
      <c r="L2919" s="922">
        <v>12</v>
      </c>
      <c r="M2919" s="1001">
        <v>60600</v>
      </c>
      <c r="N2919" s="916">
        <v>1</v>
      </c>
      <c r="O2919" s="916">
        <v>6</v>
      </c>
      <c r="P2919" s="1001">
        <v>11684.17</v>
      </c>
      <c r="Q2919" s="916">
        <v>1</v>
      </c>
      <c r="R2919" s="927">
        <v>0</v>
      </c>
      <c r="S2919" s="1011">
        <v>0</v>
      </c>
    </row>
    <row r="2920" spans="1:19" s="889" customFormat="1" ht="35" customHeight="1">
      <c r="A2920" s="926" t="s">
        <v>37670</v>
      </c>
      <c r="B2920" s="887" t="s">
        <v>280</v>
      </c>
      <c r="C2920" s="887" t="s">
        <v>115</v>
      </c>
      <c r="D2920" s="887" t="s">
        <v>26599</v>
      </c>
      <c r="E2920" s="1001">
        <v>7000</v>
      </c>
      <c r="F2920" s="928">
        <v>25773356</v>
      </c>
      <c r="G2920" s="391" t="s">
        <v>26600</v>
      </c>
      <c r="H2920" s="887" t="s">
        <v>26601</v>
      </c>
      <c r="I2920" s="887" t="s">
        <v>19773</v>
      </c>
      <c r="J2920" s="887" t="s">
        <v>19705</v>
      </c>
      <c r="K2920" s="922">
        <v>1</v>
      </c>
      <c r="L2920" s="922">
        <v>12</v>
      </c>
      <c r="M2920" s="1001">
        <v>84600</v>
      </c>
      <c r="N2920" s="916">
        <v>1</v>
      </c>
      <c r="O2920" s="916">
        <v>6</v>
      </c>
      <c r="P2920" s="1001">
        <v>42000</v>
      </c>
      <c r="Q2920" s="916">
        <v>1</v>
      </c>
      <c r="R2920" s="916">
        <v>12</v>
      </c>
      <c r="S2920" s="1009">
        <v>85320.28</v>
      </c>
    </row>
    <row r="2921" spans="1:19" s="889" customFormat="1" ht="35" customHeight="1">
      <c r="A2921" s="926" t="s">
        <v>37670</v>
      </c>
      <c r="B2921" s="887" t="s">
        <v>280</v>
      </c>
      <c r="C2921" s="887" t="s">
        <v>115</v>
      </c>
      <c r="D2921" s="887" t="s">
        <v>26602</v>
      </c>
      <c r="E2921" s="1001">
        <v>7000</v>
      </c>
      <c r="F2921" s="928">
        <v>25632549</v>
      </c>
      <c r="G2921" s="391" t="s">
        <v>26603</v>
      </c>
      <c r="H2921" s="887" t="s">
        <v>26590</v>
      </c>
      <c r="I2921" s="887" t="s">
        <v>19773</v>
      </c>
      <c r="J2921" s="887" t="s">
        <v>19705</v>
      </c>
      <c r="K2921" s="922">
        <v>1</v>
      </c>
      <c r="L2921" s="922">
        <v>12</v>
      </c>
      <c r="M2921" s="1001">
        <v>84600</v>
      </c>
      <c r="N2921" s="916">
        <v>1</v>
      </c>
      <c r="O2921" s="916">
        <v>6</v>
      </c>
      <c r="P2921" s="1001">
        <v>42000</v>
      </c>
      <c r="Q2921" s="916">
        <v>1</v>
      </c>
      <c r="R2921" s="916">
        <v>12</v>
      </c>
      <c r="S2921" s="1009">
        <v>85320.28</v>
      </c>
    </row>
    <row r="2922" spans="1:19" s="889" customFormat="1" ht="35" customHeight="1">
      <c r="A2922" s="926" t="s">
        <v>37670</v>
      </c>
      <c r="B2922" s="887" t="s">
        <v>280</v>
      </c>
      <c r="C2922" s="887" t="s">
        <v>115</v>
      </c>
      <c r="D2922" s="887" t="s">
        <v>26604</v>
      </c>
      <c r="E2922" s="1001">
        <v>3000</v>
      </c>
      <c r="F2922" s="928">
        <v>43128544</v>
      </c>
      <c r="G2922" s="391" t="s">
        <v>26605</v>
      </c>
      <c r="H2922" s="887" t="s">
        <v>26604</v>
      </c>
      <c r="I2922" s="887"/>
      <c r="J2922" s="887" t="s">
        <v>26604</v>
      </c>
      <c r="K2922" s="922">
        <v>1</v>
      </c>
      <c r="L2922" s="922">
        <v>12</v>
      </c>
      <c r="M2922" s="1001">
        <v>36600</v>
      </c>
      <c r="N2922" s="916">
        <v>1</v>
      </c>
      <c r="O2922" s="916">
        <v>6</v>
      </c>
      <c r="P2922" s="1001">
        <v>18000</v>
      </c>
      <c r="Q2922" s="916">
        <v>1</v>
      </c>
      <c r="R2922" s="916">
        <v>12</v>
      </c>
      <c r="S2922" s="1009">
        <v>37320.28</v>
      </c>
    </row>
    <row r="2923" spans="1:19" s="889" customFormat="1" ht="35" customHeight="1">
      <c r="A2923" s="926" t="s">
        <v>37670</v>
      </c>
      <c r="B2923" s="887" t="s">
        <v>280</v>
      </c>
      <c r="C2923" s="887" t="s">
        <v>115</v>
      </c>
      <c r="D2923" s="887" t="s">
        <v>26481</v>
      </c>
      <c r="E2923" s="1001">
        <v>2400</v>
      </c>
      <c r="F2923" s="928">
        <v>8685556</v>
      </c>
      <c r="G2923" s="391" t="s">
        <v>26606</v>
      </c>
      <c r="H2923" s="887" t="s">
        <v>26483</v>
      </c>
      <c r="I2923" s="887" t="s">
        <v>20970</v>
      </c>
      <c r="J2923" s="887" t="s">
        <v>20970</v>
      </c>
      <c r="K2923" s="922">
        <v>1</v>
      </c>
      <c r="L2923" s="922">
        <v>12</v>
      </c>
      <c r="M2923" s="1001">
        <v>29400</v>
      </c>
      <c r="N2923" s="916">
        <v>1</v>
      </c>
      <c r="O2923" s="916">
        <v>6</v>
      </c>
      <c r="P2923" s="1001">
        <v>14400</v>
      </c>
      <c r="Q2923" s="916">
        <v>1</v>
      </c>
      <c r="R2923" s="916">
        <v>12</v>
      </c>
      <c r="S2923" s="1009">
        <v>30120.28</v>
      </c>
    </row>
    <row r="2924" spans="1:19" s="889" customFormat="1" ht="35" customHeight="1">
      <c r="A2924" s="926" t="s">
        <v>37670</v>
      </c>
      <c r="B2924" s="887" t="s">
        <v>280</v>
      </c>
      <c r="C2924" s="887" t="s">
        <v>115</v>
      </c>
      <c r="D2924" s="887" t="s">
        <v>26607</v>
      </c>
      <c r="E2924" s="1001">
        <v>5000</v>
      </c>
      <c r="F2924" s="928">
        <v>43019120</v>
      </c>
      <c r="G2924" s="391" t="s">
        <v>26608</v>
      </c>
      <c r="H2924" s="887" t="s">
        <v>21494</v>
      </c>
      <c r="I2924" s="887" t="s">
        <v>19773</v>
      </c>
      <c r="J2924" s="887" t="s">
        <v>19705</v>
      </c>
      <c r="K2924" s="922">
        <v>1</v>
      </c>
      <c r="L2924" s="922">
        <v>12</v>
      </c>
      <c r="M2924" s="1001">
        <v>60600</v>
      </c>
      <c r="N2924" s="916">
        <v>1</v>
      </c>
      <c r="O2924" s="916">
        <v>6</v>
      </c>
      <c r="P2924" s="1001">
        <v>30000</v>
      </c>
      <c r="Q2924" s="916">
        <v>1</v>
      </c>
      <c r="R2924" s="916">
        <v>12</v>
      </c>
      <c r="S2924" s="1009">
        <v>61320.28</v>
      </c>
    </row>
    <row r="2925" spans="1:19" s="889" customFormat="1" ht="35" customHeight="1">
      <c r="A2925" s="926" t="s">
        <v>37670</v>
      </c>
      <c r="B2925" s="887" t="s">
        <v>280</v>
      </c>
      <c r="C2925" s="887" t="s">
        <v>115</v>
      </c>
      <c r="D2925" s="887" t="s">
        <v>26609</v>
      </c>
      <c r="E2925" s="1001">
        <v>6000</v>
      </c>
      <c r="F2925" s="928">
        <v>8878589</v>
      </c>
      <c r="G2925" s="391" t="s">
        <v>26610</v>
      </c>
      <c r="H2925" s="887" t="s">
        <v>26611</v>
      </c>
      <c r="I2925" s="887" t="s">
        <v>19773</v>
      </c>
      <c r="J2925" s="887" t="s">
        <v>19705</v>
      </c>
      <c r="K2925" s="922">
        <v>1</v>
      </c>
      <c r="L2925" s="922">
        <v>12</v>
      </c>
      <c r="M2925" s="1001">
        <v>72600</v>
      </c>
      <c r="N2925" s="916">
        <v>1</v>
      </c>
      <c r="O2925" s="916">
        <v>6</v>
      </c>
      <c r="P2925" s="1001">
        <v>36000</v>
      </c>
      <c r="Q2925" s="916">
        <v>1</v>
      </c>
      <c r="R2925" s="916">
        <v>12</v>
      </c>
      <c r="S2925" s="1009">
        <v>73320.28</v>
      </c>
    </row>
    <row r="2926" spans="1:19" s="889" customFormat="1" ht="35" customHeight="1">
      <c r="A2926" s="926" t="s">
        <v>37670</v>
      </c>
      <c r="B2926" s="887" t="s">
        <v>280</v>
      </c>
      <c r="C2926" s="887" t="s">
        <v>115</v>
      </c>
      <c r="D2926" s="887" t="s">
        <v>19951</v>
      </c>
      <c r="E2926" s="1001">
        <v>2200</v>
      </c>
      <c r="F2926" s="928">
        <v>41720973</v>
      </c>
      <c r="G2926" s="391" t="s">
        <v>26612</v>
      </c>
      <c r="H2926" s="887" t="s">
        <v>26613</v>
      </c>
      <c r="I2926" s="887" t="s">
        <v>20970</v>
      </c>
      <c r="J2926" s="887" t="s">
        <v>20970</v>
      </c>
      <c r="K2926" s="922">
        <v>1</v>
      </c>
      <c r="L2926" s="922">
        <v>12</v>
      </c>
      <c r="M2926" s="1001">
        <v>27000</v>
      </c>
      <c r="N2926" s="916">
        <v>1</v>
      </c>
      <c r="O2926" s="916">
        <v>6</v>
      </c>
      <c r="P2926" s="1001">
        <v>13200</v>
      </c>
      <c r="Q2926" s="916">
        <v>1</v>
      </c>
      <c r="R2926" s="916">
        <v>12</v>
      </c>
      <c r="S2926" s="1009">
        <v>27720.28</v>
      </c>
    </row>
    <row r="2927" spans="1:19" s="889" customFormat="1" ht="35" customHeight="1">
      <c r="A2927" s="926" t="s">
        <v>37670</v>
      </c>
      <c r="B2927" s="887" t="s">
        <v>280</v>
      </c>
      <c r="C2927" s="887" t="s">
        <v>115</v>
      </c>
      <c r="D2927" s="887" t="s">
        <v>26481</v>
      </c>
      <c r="E2927" s="1001">
        <v>2400</v>
      </c>
      <c r="F2927" s="928">
        <v>16805432</v>
      </c>
      <c r="G2927" s="391" t="s">
        <v>26614</v>
      </c>
      <c r="H2927" s="887" t="s">
        <v>26483</v>
      </c>
      <c r="I2927" s="887" t="s">
        <v>20970</v>
      </c>
      <c r="J2927" s="887" t="s">
        <v>20970</v>
      </c>
      <c r="K2927" s="922">
        <v>1</v>
      </c>
      <c r="L2927" s="922">
        <v>12</v>
      </c>
      <c r="M2927" s="1001">
        <v>29400</v>
      </c>
      <c r="N2927" s="916">
        <v>1</v>
      </c>
      <c r="O2927" s="916">
        <v>6</v>
      </c>
      <c r="P2927" s="1001">
        <v>14400</v>
      </c>
      <c r="Q2927" s="916">
        <v>1</v>
      </c>
      <c r="R2927" s="916">
        <v>12</v>
      </c>
      <c r="S2927" s="1009">
        <v>30120.28</v>
      </c>
    </row>
    <row r="2928" spans="1:19" s="889" customFormat="1" ht="35" customHeight="1">
      <c r="A2928" s="926" t="s">
        <v>37670</v>
      </c>
      <c r="B2928" s="887" t="s">
        <v>280</v>
      </c>
      <c r="C2928" s="887" t="s">
        <v>115</v>
      </c>
      <c r="D2928" s="887" t="s">
        <v>4514</v>
      </c>
      <c r="E2928" s="1001">
        <v>8500</v>
      </c>
      <c r="F2928" s="928">
        <v>7502426</v>
      </c>
      <c r="G2928" s="391" t="s">
        <v>26615</v>
      </c>
      <c r="H2928" s="887" t="s">
        <v>19733</v>
      </c>
      <c r="I2928" s="887" t="s">
        <v>19773</v>
      </c>
      <c r="J2928" s="887" t="s">
        <v>19705</v>
      </c>
      <c r="K2928" s="922">
        <v>1</v>
      </c>
      <c r="L2928" s="922">
        <v>12</v>
      </c>
      <c r="M2928" s="1001">
        <v>102600</v>
      </c>
      <c r="N2928" s="916">
        <v>1</v>
      </c>
      <c r="O2928" s="916">
        <v>6</v>
      </c>
      <c r="P2928" s="1001">
        <v>51000</v>
      </c>
      <c r="Q2928" s="916">
        <v>1</v>
      </c>
      <c r="R2928" s="916">
        <v>12</v>
      </c>
      <c r="S2928" s="1009">
        <v>103320.28</v>
      </c>
    </row>
    <row r="2929" spans="1:19" s="889" customFormat="1" ht="35" customHeight="1">
      <c r="A2929" s="926" t="s">
        <v>37670</v>
      </c>
      <c r="B2929" s="887" t="s">
        <v>280</v>
      </c>
      <c r="C2929" s="887" t="s">
        <v>115</v>
      </c>
      <c r="D2929" s="887" t="s">
        <v>26616</v>
      </c>
      <c r="E2929" s="1001">
        <v>6000</v>
      </c>
      <c r="F2929" s="928">
        <v>44207852</v>
      </c>
      <c r="G2929" s="391" t="s">
        <v>26617</v>
      </c>
      <c r="H2929" s="887" t="s">
        <v>26485</v>
      </c>
      <c r="I2929" s="887" t="s">
        <v>19764</v>
      </c>
      <c r="J2929" s="887" t="s">
        <v>19705</v>
      </c>
      <c r="K2929" s="922">
        <v>1</v>
      </c>
      <c r="L2929" s="922">
        <v>12</v>
      </c>
      <c r="M2929" s="1001">
        <v>72600</v>
      </c>
      <c r="N2929" s="916">
        <v>1</v>
      </c>
      <c r="O2929" s="916">
        <v>6</v>
      </c>
      <c r="P2929" s="1001">
        <v>36000</v>
      </c>
      <c r="Q2929" s="916">
        <v>1</v>
      </c>
      <c r="R2929" s="916">
        <v>12</v>
      </c>
      <c r="S2929" s="1009">
        <v>73320.28</v>
      </c>
    </row>
    <row r="2930" spans="1:19" s="889" customFormat="1" ht="35" customHeight="1">
      <c r="A2930" s="926" t="s">
        <v>37670</v>
      </c>
      <c r="B2930" s="887" t="s">
        <v>280</v>
      </c>
      <c r="C2930" s="887" t="s">
        <v>115</v>
      </c>
      <c r="D2930" s="887" t="s">
        <v>20121</v>
      </c>
      <c r="E2930" s="1001">
        <v>3300</v>
      </c>
      <c r="F2930" s="928">
        <v>41828228</v>
      </c>
      <c r="G2930" s="391" t="s">
        <v>26618</v>
      </c>
      <c r="H2930" s="887" t="s">
        <v>26510</v>
      </c>
      <c r="I2930" s="887" t="s">
        <v>20970</v>
      </c>
      <c r="J2930" s="887" t="s">
        <v>20970</v>
      </c>
      <c r="K2930" s="922">
        <v>1</v>
      </c>
      <c r="L2930" s="922">
        <v>12</v>
      </c>
      <c r="M2930" s="1001">
        <v>40200</v>
      </c>
      <c r="N2930" s="916">
        <v>1</v>
      </c>
      <c r="O2930" s="916">
        <v>6</v>
      </c>
      <c r="P2930" s="1001">
        <v>19800</v>
      </c>
      <c r="Q2930" s="916">
        <v>1</v>
      </c>
      <c r="R2930" s="916">
        <v>12</v>
      </c>
      <c r="S2930" s="1009">
        <v>40920.28</v>
      </c>
    </row>
    <row r="2931" spans="1:19" s="889" customFormat="1" ht="35" customHeight="1">
      <c r="A2931" s="926" t="s">
        <v>37670</v>
      </c>
      <c r="B2931" s="887" t="s">
        <v>280</v>
      </c>
      <c r="C2931" s="887" t="s">
        <v>115</v>
      </c>
      <c r="D2931" s="887" t="s">
        <v>26619</v>
      </c>
      <c r="E2931" s="1001">
        <v>13700</v>
      </c>
      <c r="F2931" s="928">
        <v>27384166</v>
      </c>
      <c r="G2931" s="553" t="s">
        <v>26620</v>
      </c>
      <c r="H2931" s="887" t="s">
        <v>26621</v>
      </c>
      <c r="I2931" s="887" t="s">
        <v>19773</v>
      </c>
      <c r="J2931" s="887" t="s">
        <v>19705</v>
      </c>
      <c r="K2931" s="922">
        <v>1</v>
      </c>
      <c r="L2931" s="922">
        <v>4</v>
      </c>
      <c r="M2931" s="1001">
        <v>61493.33</v>
      </c>
      <c r="N2931" s="916">
        <v>1</v>
      </c>
      <c r="O2931" s="916">
        <v>6</v>
      </c>
      <c r="P2931" s="1001">
        <v>82200</v>
      </c>
      <c r="Q2931" s="916">
        <v>1</v>
      </c>
      <c r="R2931" s="916">
        <v>12</v>
      </c>
      <c r="S2931" s="1009">
        <v>165720.28</v>
      </c>
    </row>
    <row r="2932" spans="1:19" s="889" customFormat="1" ht="35" customHeight="1">
      <c r="A2932" s="926" t="s">
        <v>37670</v>
      </c>
      <c r="B2932" s="887" t="s">
        <v>280</v>
      </c>
      <c r="C2932" s="887" t="s">
        <v>115</v>
      </c>
      <c r="D2932" s="887" t="s">
        <v>26622</v>
      </c>
      <c r="E2932" s="1001">
        <v>3000</v>
      </c>
      <c r="F2932" s="928">
        <v>45277521</v>
      </c>
      <c r="G2932" s="391" t="s">
        <v>26623</v>
      </c>
      <c r="H2932" s="887" t="s">
        <v>20154</v>
      </c>
      <c r="I2932" s="887" t="s">
        <v>19773</v>
      </c>
      <c r="J2932" s="887" t="s">
        <v>19705</v>
      </c>
      <c r="K2932" s="922">
        <v>1</v>
      </c>
      <c r="L2932" s="922">
        <v>12</v>
      </c>
      <c r="M2932" s="1001">
        <v>36600</v>
      </c>
      <c r="N2932" s="916">
        <v>1</v>
      </c>
      <c r="O2932" s="916">
        <v>6</v>
      </c>
      <c r="P2932" s="1001">
        <v>18000</v>
      </c>
      <c r="Q2932" s="916">
        <v>1</v>
      </c>
      <c r="R2932" s="916">
        <v>12</v>
      </c>
      <c r="S2932" s="1009">
        <v>37320.28</v>
      </c>
    </row>
    <row r="2933" spans="1:19" s="889" customFormat="1" ht="35" customHeight="1">
      <c r="A2933" s="926" t="s">
        <v>37670</v>
      </c>
      <c r="B2933" s="887" t="s">
        <v>280</v>
      </c>
      <c r="C2933" s="887" t="s">
        <v>115</v>
      </c>
      <c r="D2933" s="887" t="s">
        <v>26624</v>
      </c>
      <c r="E2933" s="1001">
        <v>8000</v>
      </c>
      <c r="F2933" s="928">
        <v>447480</v>
      </c>
      <c r="G2933" s="391" t="s">
        <v>26625</v>
      </c>
      <c r="H2933" s="887" t="s">
        <v>26590</v>
      </c>
      <c r="I2933" s="887" t="s">
        <v>19773</v>
      </c>
      <c r="J2933" s="887" t="s">
        <v>19705</v>
      </c>
      <c r="K2933" s="922">
        <v>1</v>
      </c>
      <c r="L2933" s="922">
        <v>12</v>
      </c>
      <c r="M2933" s="1001">
        <v>96600</v>
      </c>
      <c r="N2933" s="916">
        <v>1</v>
      </c>
      <c r="O2933" s="916">
        <v>6</v>
      </c>
      <c r="P2933" s="1001">
        <v>48000</v>
      </c>
      <c r="Q2933" s="916">
        <v>1</v>
      </c>
      <c r="R2933" s="916">
        <v>12</v>
      </c>
      <c r="S2933" s="1009">
        <v>97320.28</v>
      </c>
    </row>
    <row r="2934" spans="1:19" s="889" customFormat="1" ht="35" customHeight="1">
      <c r="A2934" s="926" t="s">
        <v>37670</v>
      </c>
      <c r="B2934" s="887" t="s">
        <v>280</v>
      </c>
      <c r="C2934" s="887" t="s">
        <v>115</v>
      </c>
      <c r="D2934" s="887" t="s">
        <v>20390</v>
      </c>
      <c r="E2934" s="1001">
        <v>5000</v>
      </c>
      <c r="F2934" s="928">
        <v>47833087</v>
      </c>
      <c r="G2934" s="391" t="s">
        <v>26626</v>
      </c>
      <c r="H2934" s="887" t="s">
        <v>20492</v>
      </c>
      <c r="I2934" s="887" t="s">
        <v>19764</v>
      </c>
      <c r="J2934" s="887" t="s">
        <v>19705</v>
      </c>
      <c r="K2934" s="922">
        <v>1</v>
      </c>
      <c r="L2934" s="922">
        <v>12</v>
      </c>
      <c r="M2934" s="1001">
        <v>60600</v>
      </c>
      <c r="N2934" s="916">
        <v>1</v>
      </c>
      <c r="O2934" s="916">
        <v>6</v>
      </c>
      <c r="P2934" s="1001">
        <v>30000</v>
      </c>
      <c r="Q2934" s="916">
        <v>1</v>
      </c>
      <c r="R2934" s="916">
        <v>12</v>
      </c>
      <c r="S2934" s="1009">
        <v>61320.28</v>
      </c>
    </row>
    <row r="2935" spans="1:19" s="889" customFormat="1" ht="35" customHeight="1">
      <c r="A2935" s="926" t="s">
        <v>37670</v>
      </c>
      <c r="B2935" s="887" t="s">
        <v>280</v>
      </c>
      <c r="C2935" s="887" t="s">
        <v>115</v>
      </c>
      <c r="D2935" s="887" t="s">
        <v>26627</v>
      </c>
      <c r="E2935" s="1001">
        <v>7500</v>
      </c>
      <c r="F2935" s="928">
        <v>10140634</v>
      </c>
      <c r="G2935" s="391" t="s">
        <v>26628</v>
      </c>
      <c r="H2935" s="887" t="s">
        <v>23346</v>
      </c>
      <c r="I2935" s="887" t="s">
        <v>20970</v>
      </c>
      <c r="J2935" s="887" t="s">
        <v>20970</v>
      </c>
      <c r="K2935" s="922">
        <v>1</v>
      </c>
      <c r="L2935" s="922">
        <v>12</v>
      </c>
      <c r="M2935" s="1001">
        <v>90600</v>
      </c>
      <c r="N2935" s="916">
        <v>1</v>
      </c>
      <c r="O2935" s="916">
        <v>6</v>
      </c>
      <c r="P2935" s="1001">
        <v>45000</v>
      </c>
      <c r="Q2935" s="916">
        <v>1</v>
      </c>
      <c r="R2935" s="916">
        <v>12</v>
      </c>
      <c r="S2935" s="1009">
        <v>91320.28</v>
      </c>
    </row>
    <row r="2936" spans="1:19" s="889" customFormat="1" ht="35" customHeight="1">
      <c r="A2936" s="926" t="s">
        <v>37670</v>
      </c>
      <c r="B2936" s="887" t="s">
        <v>280</v>
      </c>
      <c r="C2936" s="887" t="s">
        <v>115</v>
      </c>
      <c r="D2936" s="887" t="s">
        <v>20390</v>
      </c>
      <c r="E2936" s="1001">
        <v>4500</v>
      </c>
      <c r="F2936" s="928">
        <v>40196201</v>
      </c>
      <c r="G2936" s="391" t="s">
        <v>26629</v>
      </c>
      <c r="H2936" s="887" t="s">
        <v>21494</v>
      </c>
      <c r="I2936" s="887" t="s">
        <v>19773</v>
      </c>
      <c r="J2936" s="887" t="s">
        <v>19705</v>
      </c>
      <c r="K2936" s="922">
        <v>1</v>
      </c>
      <c r="L2936" s="922">
        <v>12</v>
      </c>
      <c r="M2936" s="1001">
        <v>54600</v>
      </c>
      <c r="N2936" s="916">
        <v>1</v>
      </c>
      <c r="O2936" s="916">
        <v>6</v>
      </c>
      <c r="P2936" s="1001">
        <v>27000</v>
      </c>
      <c r="Q2936" s="916">
        <v>1</v>
      </c>
      <c r="R2936" s="916">
        <v>12</v>
      </c>
      <c r="S2936" s="1009">
        <v>55320.28</v>
      </c>
    </row>
    <row r="2937" spans="1:19" s="889" customFormat="1" ht="35" customHeight="1">
      <c r="A2937" s="926" t="s">
        <v>37670</v>
      </c>
      <c r="B2937" s="887" t="s">
        <v>280</v>
      </c>
      <c r="C2937" s="887" t="s">
        <v>115</v>
      </c>
      <c r="D2937" s="887" t="s">
        <v>26493</v>
      </c>
      <c r="E2937" s="1001">
        <v>15000</v>
      </c>
      <c r="F2937" s="928">
        <v>41354394</v>
      </c>
      <c r="G2937" s="391" t="s">
        <v>26630</v>
      </c>
      <c r="H2937" s="887" t="s">
        <v>19733</v>
      </c>
      <c r="I2937" s="887" t="s">
        <v>19773</v>
      </c>
      <c r="J2937" s="887" t="s">
        <v>19705</v>
      </c>
      <c r="K2937" s="929">
        <v>0</v>
      </c>
      <c r="L2937" s="929">
        <v>0</v>
      </c>
      <c r="M2937" s="1001">
        <v>0</v>
      </c>
      <c r="N2937" s="916">
        <v>1</v>
      </c>
      <c r="O2937" s="916">
        <v>2</v>
      </c>
      <c r="P2937" s="1001">
        <v>14500</v>
      </c>
      <c r="Q2937" s="916">
        <v>1</v>
      </c>
      <c r="R2937" s="927">
        <v>0</v>
      </c>
      <c r="S2937" s="1011">
        <v>0</v>
      </c>
    </row>
    <row r="2938" spans="1:19" s="889" customFormat="1" ht="35" customHeight="1">
      <c r="A2938" s="926" t="s">
        <v>37670</v>
      </c>
      <c r="B2938" s="887" t="s">
        <v>280</v>
      </c>
      <c r="C2938" s="887" t="s">
        <v>115</v>
      </c>
      <c r="D2938" s="887" t="s">
        <v>26631</v>
      </c>
      <c r="E2938" s="1001">
        <v>4100</v>
      </c>
      <c r="F2938" s="928">
        <v>42378574</v>
      </c>
      <c r="G2938" s="391" t="s">
        <v>26632</v>
      </c>
      <c r="H2938" s="887" t="s">
        <v>23386</v>
      </c>
      <c r="I2938" s="887"/>
      <c r="J2938" s="887" t="s">
        <v>23386</v>
      </c>
      <c r="K2938" s="922">
        <v>1</v>
      </c>
      <c r="L2938" s="922">
        <v>12</v>
      </c>
      <c r="M2938" s="1001">
        <v>49800</v>
      </c>
      <c r="N2938" s="916">
        <v>1</v>
      </c>
      <c r="O2938" s="916">
        <v>6</v>
      </c>
      <c r="P2938" s="1001">
        <v>24600</v>
      </c>
      <c r="Q2938" s="916">
        <v>1</v>
      </c>
      <c r="R2938" s="916">
        <v>12</v>
      </c>
      <c r="S2938" s="1009">
        <v>50520.28</v>
      </c>
    </row>
    <row r="2939" spans="1:19" s="889" customFormat="1" ht="35" customHeight="1">
      <c r="A2939" s="926" t="s">
        <v>37670</v>
      </c>
      <c r="B2939" s="887" t="s">
        <v>280</v>
      </c>
      <c r="C2939" s="887" t="s">
        <v>115</v>
      </c>
      <c r="D2939" s="887" t="s">
        <v>26633</v>
      </c>
      <c r="E2939" s="1001">
        <v>10000</v>
      </c>
      <c r="F2939" s="928">
        <v>41516579</v>
      </c>
      <c r="G2939" s="391" t="s">
        <v>26634</v>
      </c>
      <c r="H2939" s="887" t="s">
        <v>20629</v>
      </c>
      <c r="I2939" s="887" t="s">
        <v>19773</v>
      </c>
      <c r="J2939" s="887" t="s">
        <v>19705</v>
      </c>
      <c r="K2939" s="922">
        <v>1</v>
      </c>
      <c r="L2939" s="922">
        <v>12</v>
      </c>
      <c r="M2939" s="1001">
        <v>120600</v>
      </c>
      <c r="N2939" s="916">
        <v>1</v>
      </c>
      <c r="O2939" s="916">
        <v>6</v>
      </c>
      <c r="P2939" s="1001">
        <v>60000</v>
      </c>
      <c r="Q2939" s="916">
        <v>1</v>
      </c>
      <c r="R2939" s="916">
        <v>12</v>
      </c>
      <c r="S2939" s="1009">
        <v>121320.28</v>
      </c>
    </row>
    <row r="2940" spans="1:19" s="889" customFormat="1" ht="35" customHeight="1">
      <c r="A2940" s="926" t="s">
        <v>37670</v>
      </c>
      <c r="B2940" s="887" t="s">
        <v>280</v>
      </c>
      <c r="C2940" s="887" t="s">
        <v>115</v>
      </c>
      <c r="D2940" s="887" t="s">
        <v>20390</v>
      </c>
      <c r="E2940" s="1001">
        <v>2800</v>
      </c>
      <c r="F2940" s="928">
        <v>42620236</v>
      </c>
      <c r="G2940" s="391" t="s">
        <v>26635</v>
      </c>
      <c r="H2940" s="887" t="s">
        <v>23386</v>
      </c>
      <c r="I2940" s="887"/>
      <c r="J2940" s="887" t="s">
        <v>23386</v>
      </c>
      <c r="K2940" s="922">
        <v>1</v>
      </c>
      <c r="L2940" s="922">
        <v>12</v>
      </c>
      <c r="M2940" s="1001">
        <v>34200</v>
      </c>
      <c r="N2940" s="916">
        <v>1</v>
      </c>
      <c r="O2940" s="916">
        <v>6</v>
      </c>
      <c r="P2940" s="1001">
        <v>16800</v>
      </c>
      <c r="Q2940" s="916">
        <v>1</v>
      </c>
      <c r="R2940" s="916">
        <v>12</v>
      </c>
      <c r="S2940" s="1009">
        <v>34920.28</v>
      </c>
    </row>
    <row r="2941" spans="1:19" s="889" customFormat="1" ht="35" customHeight="1">
      <c r="A2941" s="926" t="s">
        <v>37670</v>
      </c>
      <c r="B2941" s="887" t="s">
        <v>280</v>
      </c>
      <c r="C2941" s="887" t="s">
        <v>115</v>
      </c>
      <c r="D2941" s="887" t="s">
        <v>26636</v>
      </c>
      <c r="E2941" s="1001">
        <v>4000</v>
      </c>
      <c r="F2941" s="928">
        <v>40753912</v>
      </c>
      <c r="G2941" s="391" t="s">
        <v>26637</v>
      </c>
      <c r="H2941" s="887" t="s">
        <v>26638</v>
      </c>
      <c r="I2941" s="887" t="s">
        <v>19764</v>
      </c>
      <c r="J2941" s="887" t="s">
        <v>19705</v>
      </c>
      <c r="K2941" s="922">
        <v>1</v>
      </c>
      <c r="L2941" s="922">
        <v>12</v>
      </c>
      <c r="M2941" s="1001">
        <v>48600</v>
      </c>
      <c r="N2941" s="916">
        <v>1</v>
      </c>
      <c r="O2941" s="916">
        <v>6</v>
      </c>
      <c r="P2941" s="1001">
        <v>24000</v>
      </c>
      <c r="Q2941" s="916">
        <v>1</v>
      </c>
      <c r="R2941" s="916">
        <v>12</v>
      </c>
      <c r="S2941" s="1009">
        <v>49320.28</v>
      </c>
    </row>
    <row r="2942" spans="1:19" s="889" customFormat="1" ht="35" customHeight="1">
      <c r="A2942" s="926" t="s">
        <v>37670</v>
      </c>
      <c r="B2942" s="887" t="s">
        <v>280</v>
      </c>
      <c r="C2942" s="887" t="s">
        <v>115</v>
      </c>
      <c r="D2942" s="887" t="s">
        <v>26481</v>
      </c>
      <c r="E2942" s="1001">
        <v>2400</v>
      </c>
      <c r="F2942" s="928">
        <v>9795573</v>
      </c>
      <c r="G2942" s="391" t="s">
        <v>26639</v>
      </c>
      <c r="H2942" s="887" t="s">
        <v>26483</v>
      </c>
      <c r="I2942" s="887" t="s">
        <v>20970</v>
      </c>
      <c r="J2942" s="887" t="s">
        <v>20970</v>
      </c>
      <c r="K2942" s="922">
        <v>1</v>
      </c>
      <c r="L2942" s="922">
        <v>12</v>
      </c>
      <c r="M2942" s="1001">
        <v>29400</v>
      </c>
      <c r="N2942" s="916">
        <v>1</v>
      </c>
      <c r="O2942" s="916">
        <v>6</v>
      </c>
      <c r="P2942" s="1001">
        <v>14400</v>
      </c>
      <c r="Q2942" s="916">
        <v>1</v>
      </c>
      <c r="R2942" s="916">
        <v>12</v>
      </c>
      <c r="S2942" s="1009">
        <v>30120.28</v>
      </c>
    </row>
    <row r="2943" spans="1:19" s="889" customFormat="1" ht="35" customHeight="1">
      <c r="A2943" s="926" t="s">
        <v>37670</v>
      </c>
      <c r="B2943" s="887" t="s">
        <v>280</v>
      </c>
      <c r="C2943" s="887" t="s">
        <v>115</v>
      </c>
      <c r="D2943" s="887" t="s">
        <v>26481</v>
      </c>
      <c r="E2943" s="1001">
        <v>2400</v>
      </c>
      <c r="F2943" s="928">
        <v>10154061</v>
      </c>
      <c r="G2943" s="391" t="s">
        <v>26640</v>
      </c>
      <c r="H2943" s="887" t="s">
        <v>26483</v>
      </c>
      <c r="I2943" s="887" t="s">
        <v>20970</v>
      </c>
      <c r="J2943" s="887" t="s">
        <v>20970</v>
      </c>
      <c r="K2943" s="922">
        <v>1</v>
      </c>
      <c r="L2943" s="922">
        <v>12</v>
      </c>
      <c r="M2943" s="1001">
        <v>29400</v>
      </c>
      <c r="N2943" s="916">
        <v>1</v>
      </c>
      <c r="O2943" s="916">
        <v>6</v>
      </c>
      <c r="P2943" s="1001">
        <v>14400</v>
      </c>
      <c r="Q2943" s="916">
        <v>1</v>
      </c>
      <c r="R2943" s="916">
        <v>12</v>
      </c>
      <c r="S2943" s="1009">
        <v>30120.28</v>
      </c>
    </row>
    <row r="2944" spans="1:19" s="889" customFormat="1" ht="35" customHeight="1">
      <c r="A2944" s="926" t="s">
        <v>37670</v>
      </c>
      <c r="B2944" s="887" t="s">
        <v>280</v>
      </c>
      <c r="C2944" s="887" t="s">
        <v>115</v>
      </c>
      <c r="D2944" s="887" t="s">
        <v>26588</v>
      </c>
      <c r="E2944" s="1001">
        <v>7000</v>
      </c>
      <c r="F2944" s="928">
        <v>8516711</v>
      </c>
      <c r="G2944" s="391" t="s">
        <v>26641</v>
      </c>
      <c r="H2944" s="887" t="s">
        <v>26590</v>
      </c>
      <c r="I2944" s="887" t="s">
        <v>19773</v>
      </c>
      <c r="J2944" s="887" t="s">
        <v>19705</v>
      </c>
      <c r="K2944" s="922">
        <v>1</v>
      </c>
      <c r="L2944" s="922">
        <v>12</v>
      </c>
      <c r="M2944" s="1001">
        <v>84600</v>
      </c>
      <c r="N2944" s="916">
        <v>1</v>
      </c>
      <c r="O2944" s="916">
        <v>6</v>
      </c>
      <c r="P2944" s="1001">
        <v>42000</v>
      </c>
      <c r="Q2944" s="916">
        <v>1</v>
      </c>
      <c r="R2944" s="916">
        <v>12</v>
      </c>
      <c r="S2944" s="1009">
        <v>85320.28</v>
      </c>
    </row>
    <row r="2945" spans="1:19" s="889" customFormat="1" ht="35" customHeight="1">
      <c r="A2945" s="926" t="s">
        <v>37670</v>
      </c>
      <c r="B2945" s="887" t="s">
        <v>280</v>
      </c>
      <c r="C2945" s="887" t="s">
        <v>115</v>
      </c>
      <c r="D2945" s="887" t="s">
        <v>26481</v>
      </c>
      <c r="E2945" s="1001">
        <v>2400</v>
      </c>
      <c r="F2945" s="928">
        <v>46825906</v>
      </c>
      <c r="G2945" s="391" t="s">
        <v>26642</v>
      </c>
      <c r="H2945" s="887" t="s">
        <v>26483</v>
      </c>
      <c r="I2945" s="887" t="s">
        <v>20970</v>
      </c>
      <c r="J2945" s="887" t="s">
        <v>20970</v>
      </c>
      <c r="K2945" s="922">
        <v>1</v>
      </c>
      <c r="L2945" s="922">
        <v>12</v>
      </c>
      <c r="M2945" s="1001">
        <v>29400</v>
      </c>
      <c r="N2945" s="916">
        <v>1</v>
      </c>
      <c r="O2945" s="916">
        <v>6</v>
      </c>
      <c r="P2945" s="1001">
        <v>14400</v>
      </c>
      <c r="Q2945" s="916">
        <v>1</v>
      </c>
      <c r="R2945" s="916">
        <v>12</v>
      </c>
      <c r="S2945" s="1009">
        <v>30120.28</v>
      </c>
    </row>
    <row r="2946" spans="1:19" s="889" customFormat="1" ht="35" customHeight="1">
      <c r="A2946" s="926" t="s">
        <v>37670</v>
      </c>
      <c r="B2946" s="887" t="s">
        <v>280</v>
      </c>
      <c r="C2946" s="887" t="s">
        <v>115</v>
      </c>
      <c r="D2946" s="887" t="s">
        <v>26643</v>
      </c>
      <c r="E2946" s="1001">
        <v>3500</v>
      </c>
      <c r="F2946" s="928">
        <v>70653250</v>
      </c>
      <c r="G2946" s="391" t="s">
        <v>26644</v>
      </c>
      <c r="H2946" s="887" t="s">
        <v>26497</v>
      </c>
      <c r="I2946" s="887" t="s">
        <v>19764</v>
      </c>
      <c r="J2946" s="887" t="s">
        <v>19705</v>
      </c>
      <c r="K2946" s="922">
        <v>1</v>
      </c>
      <c r="L2946" s="922">
        <v>12</v>
      </c>
      <c r="M2946" s="1001">
        <v>42600</v>
      </c>
      <c r="N2946" s="916">
        <v>1</v>
      </c>
      <c r="O2946" s="916">
        <v>6</v>
      </c>
      <c r="P2946" s="1001">
        <v>21000</v>
      </c>
      <c r="Q2946" s="916">
        <v>1</v>
      </c>
      <c r="R2946" s="916">
        <v>12</v>
      </c>
      <c r="S2946" s="1009">
        <v>43320.28</v>
      </c>
    </row>
    <row r="2947" spans="1:19" s="889" customFormat="1" ht="35" customHeight="1">
      <c r="A2947" s="926" t="s">
        <v>37670</v>
      </c>
      <c r="B2947" s="887" t="s">
        <v>280</v>
      </c>
      <c r="C2947" s="887" t="s">
        <v>115</v>
      </c>
      <c r="D2947" s="887" t="s">
        <v>26645</v>
      </c>
      <c r="E2947" s="1001">
        <v>6500</v>
      </c>
      <c r="F2947" s="928">
        <v>42010557</v>
      </c>
      <c r="G2947" s="391" t="s">
        <v>26646</v>
      </c>
      <c r="H2947" s="887" t="s">
        <v>26501</v>
      </c>
      <c r="I2947" s="887" t="s">
        <v>19773</v>
      </c>
      <c r="J2947" s="887" t="s">
        <v>19705</v>
      </c>
      <c r="K2947" s="922">
        <v>1</v>
      </c>
      <c r="L2947" s="922">
        <v>12</v>
      </c>
      <c r="M2947" s="1001">
        <v>78600</v>
      </c>
      <c r="N2947" s="916">
        <v>1</v>
      </c>
      <c r="O2947" s="916">
        <v>6</v>
      </c>
      <c r="P2947" s="1001">
        <v>39000</v>
      </c>
      <c r="Q2947" s="916">
        <v>1</v>
      </c>
      <c r="R2947" s="916">
        <v>12</v>
      </c>
      <c r="S2947" s="1009">
        <v>79320.28</v>
      </c>
    </row>
    <row r="2948" spans="1:19" s="889" customFormat="1" ht="35" customHeight="1">
      <c r="A2948" s="926" t="s">
        <v>37670</v>
      </c>
      <c r="B2948" s="887" t="s">
        <v>280</v>
      </c>
      <c r="C2948" s="887" t="s">
        <v>115</v>
      </c>
      <c r="D2948" s="887" t="s">
        <v>26647</v>
      </c>
      <c r="E2948" s="1001">
        <v>10000</v>
      </c>
      <c r="F2948" s="928">
        <v>9388835</v>
      </c>
      <c r="G2948" s="391" t="s">
        <v>26648</v>
      </c>
      <c r="H2948" s="887" t="s">
        <v>26497</v>
      </c>
      <c r="I2948" s="887" t="s">
        <v>19764</v>
      </c>
      <c r="J2948" s="887" t="s">
        <v>19705</v>
      </c>
      <c r="K2948" s="922">
        <v>1</v>
      </c>
      <c r="L2948" s="922">
        <v>12</v>
      </c>
      <c r="M2948" s="1001">
        <v>120600</v>
      </c>
      <c r="N2948" s="916">
        <v>1</v>
      </c>
      <c r="O2948" s="916">
        <v>6</v>
      </c>
      <c r="P2948" s="1001">
        <v>60000</v>
      </c>
      <c r="Q2948" s="916">
        <v>1</v>
      </c>
      <c r="R2948" s="916">
        <v>12</v>
      </c>
      <c r="S2948" s="1009">
        <v>121320.28</v>
      </c>
    </row>
    <row r="2949" spans="1:19" s="889" customFormat="1" ht="35" customHeight="1">
      <c r="A2949" s="926" t="s">
        <v>37670</v>
      </c>
      <c r="B2949" s="887" t="s">
        <v>280</v>
      </c>
      <c r="C2949" s="887" t="s">
        <v>115</v>
      </c>
      <c r="D2949" s="887" t="s">
        <v>26649</v>
      </c>
      <c r="E2949" s="1001">
        <v>7500</v>
      </c>
      <c r="F2949" s="928">
        <v>21526258</v>
      </c>
      <c r="G2949" s="391" t="s">
        <v>26650</v>
      </c>
      <c r="H2949" s="887" t="s">
        <v>26513</v>
      </c>
      <c r="I2949" s="887" t="s">
        <v>19773</v>
      </c>
      <c r="J2949" s="887" t="s">
        <v>19705</v>
      </c>
      <c r="K2949" s="922">
        <v>1</v>
      </c>
      <c r="L2949" s="922">
        <v>12</v>
      </c>
      <c r="M2949" s="1001">
        <v>90600</v>
      </c>
      <c r="N2949" s="916">
        <v>1</v>
      </c>
      <c r="O2949" s="916">
        <v>6</v>
      </c>
      <c r="P2949" s="1001">
        <v>45000</v>
      </c>
      <c r="Q2949" s="916">
        <v>1</v>
      </c>
      <c r="R2949" s="916">
        <v>12</v>
      </c>
      <c r="S2949" s="1009">
        <v>91320.28</v>
      </c>
    </row>
    <row r="2950" spans="1:19" s="889" customFormat="1" ht="35" customHeight="1">
      <c r="A2950" s="926" t="s">
        <v>37670</v>
      </c>
      <c r="B2950" s="887" t="s">
        <v>280</v>
      </c>
      <c r="C2950" s="887" t="s">
        <v>115</v>
      </c>
      <c r="D2950" s="887" t="s">
        <v>26481</v>
      </c>
      <c r="E2950" s="1001">
        <v>2200</v>
      </c>
      <c r="F2950" s="928">
        <v>10690289</v>
      </c>
      <c r="G2950" s="391" t="s">
        <v>26651</v>
      </c>
      <c r="H2950" s="887" t="s">
        <v>23346</v>
      </c>
      <c r="I2950" s="887" t="s">
        <v>20970</v>
      </c>
      <c r="J2950" s="887" t="s">
        <v>20970</v>
      </c>
      <c r="K2950" s="922">
        <v>1</v>
      </c>
      <c r="L2950" s="922">
        <v>12</v>
      </c>
      <c r="M2950" s="1001">
        <v>27000</v>
      </c>
      <c r="N2950" s="916">
        <v>1</v>
      </c>
      <c r="O2950" s="916">
        <v>6</v>
      </c>
      <c r="P2950" s="1001">
        <v>13200</v>
      </c>
      <c r="Q2950" s="916">
        <v>1</v>
      </c>
      <c r="R2950" s="916">
        <v>12</v>
      </c>
      <c r="S2950" s="1009">
        <v>27720.28</v>
      </c>
    </row>
    <row r="2951" spans="1:19" s="889" customFormat="1" ht="35" customHeight="1">
      <c r="A2951" s="926" t="s">
        <v>37670</v>
      </c>
      <c r="B2951" s="887" t="s">
        <v>280</v>
      </c>
      <c r="C2951" s="887" t="s">
        <v>115</v>
      </c>
      <c r="D2951" s="887" t="s">
        <v>26652</v>
      </c>
      <c r="E2951" s="1001">
        <v>2800</v>
      </c>
      <c r="F2951" s="928">
        <v>80522686</v>
      </c>
      <c r="G2951" s="391" t="s">
        <v>26653</v>
      </c>
      <c r="H2951" s="887" t="s">
        <v>26654</v>
      </c>
      <c r="I2951" s="887" t="s">
        <v>20970</v>
      </c>
      <c r="J2951" s="887" t="s">
        <v>20970</v>
      </c>
      <c r="K2951" s="922">
        <v>1</v>
      </c>
      <c r="L2951" s="922">
        <v>12</v>
      </c>
      <c r="M2951" s="1001">
        <v>34200</v>
      </c>
      <c r="N2951" s="916">
        <v>1</v>
      </c>
      <c r="O2951" s="916">
        <v>6</v>
      </c>
      <c r="P2951" s="1001">
        <v>16800</v>
      </c>
      <c r="Q2951" s="916">
        <v>1</v>
      </c>
      <c r="R2951" s="916">
        <v>12</v>
      </c>
      <c r="S2951" s="1009">
        <v>34920.28</v>
      </c>
    </row>
    <row r="2952" spans="1:19" s="889" customFormat="1" ht="35" customHeight="1">
      <c r="A2952" s="926" t="s">
        <v>37670</v>
      </c>
      <c r="B2952" s="887" t="s">
        <v>280</v>
      </c>
      <c r="C2952" s="887" t="s">
        <v>115</v>
      </c>
      <c r="D2952" s="887" t="s">
        <v>26655</v>
      </c>
      <c r="E2952" s="1001">
        <v>6500</v>
      </c>
      <c r="F2952" s="928">
        <v>8249090</v>
      </c>
      <c r="G2952" s="391" t="s">
        <v>26656</v>
      </c>
      <c r="H2952" s="887" t="s">
        <v>26613</v>
      </c>
      <c r="I2952" s="887" t="s">
        <v>20970</v>
      </c>
      <c r="J2952" s="887" t="s">
        <v>20970</v>
      </c>
      <c r="K2952" s="922">
        <v>1</v>
      </c>
      <c r="L2952" s="922">
        <v>12</v>
      </c>
      <c r="M2952" s="1001">
        <v>78600</v>
      </c>
      <c r="N2952" s="916">
        <v>1</v>
      </c>
      <c r="O2952" s="916">
        <v>6</v>
      </c>
      <c r="P2952" s="1001">
        <v>39000</v>
      </c>
      <c r="Q2952" s="916">
        <v>1</v>
      </c>
      <c r="R2952" s="916">
        <v>12</v>
      </c>
      <c r="S2952" s="1009">
        <v>79320.28</v>
      </c>
    </row>
    <row r="2953" spans="1:19" s="889" customFormat="1" ht="35" customHeight="1">
      <c r="A2953" s="926" t="s">
        <v>37670</v>
      </c>
      <c r="B2953" s="887" t="s">
        <v>280</v>
      </c>
      <c r="C2953" s="887" t="s">
        <v>115</v>
      </c>
      <c r="D2953" s="887" t="s">
        <v>26554</v>
      </c>
      <c r="E2953" s="1001">
        <v>1800</v>
      </c>
      <c r="F2953" s="928">
        <v>23935229</v>
      </c>
      <c r="G2953" s="391" t="s">
        <v>26657</v>
      </c>
      <c r="H2953" s="887" t="s">
        <v>26477</v>
      </c>
      <c r="I2953" s="887"/>
      <c r="J2953" s="887" t="s">
        <v>26475</v>
      </c>
      <c r="K2953" s="922">
        <v>1</v>
      </c>
      <c r="L2953" s="922">
        <v>12</v>
      </c>
      <c r="M2953" s="1001">
        <v>22410</v>
      </c>
      <c r="N2953" s="916">
        <v>1</v>
      </c>
      <c r="O2953" s="916">
        <v>6</v>
      </c>
      <c r="P2953" s="1001">
        <v>10800</v>
      </c>
      <c r="Q2953" s="916">
        <v>1</v>
      </c>
      <c r="R2953" s="916">
        <v>12</v>
      </c>
      <c r="S2953" s="1009">
        <v>22920.28</v>
      </c>
    </row>
    <row r="2954" spans="1:19" s="889" customFormat="1" ht="35" customHeight="1">
      <c r="A2954" s="926" t="s">
        <v>37670</v>
      </c>
      <c r="B2954" s="887" t="s">
        <v>280</v>
      </c>
      <c r="C2954" s="887" t="s">
        <v>115</v>
      </c>
      <c r="D2954" s="887" t="s">
        <v>4514</v>
      </c>
      <c r="E2954" s="1001">
        <v>6000</v>
      </c>
      <c r="F2954" s="928">
        <v>47113158</v>
      </c>
      <c r="G2954" s="391" t="s">
        <v>26658</v>
      </c>
      <c r="H2954" s="887" t="s">
        <v>19733</v>
      </c>
      <c r="I2954" s="887" t="s">
        <v>19773</v>
      </c>
      <c r="J2954" s="887" t="s">
        <v>19705</v>
      </c>
      <c r="K2954" s="922">
        <v>1</v>
      </c>
      <c r="L2954" s="922">
        <v>12</v>
      </c>
      <c r="M2954" s="1001">
        <v>72600</v>
      </c>
      <c r="N2954" s="916">
        <v>1</v>
      </c>
      <c r="O2954" s="916">
        <v>6</v>
      </c>
      <c r="P2954" s="1001">
        <v>36000</v>
      </c>
      <c r="Q2954" s="916">
        <v>1</v>
      </c>
      <c r="R2954" s="916">
        <v>12</v>
      </c>
      <c r="S2954" s="1009">
        <v>73320.28</v>
      </c>
    </row>
    <row r="2955" spans="1:19" s="889" customFormat="1" ht="35" customHeight="1">
      <c r="A2955" s="926" t="s">
        <v>37670</v>
      </c>
      <c r="B2955" s="887" t="s">
        <v>280</v>
      </c>
      <c r="C2955" s="887" t="s">
        <v>115</v>
      </c>
      <c r="D2955" s="887" t="s">
        <v>26659</v>
      </c>
      <c r="E2955" s="1001">
        <v>7500</v>
      </c>
      <c r="F2955" s="928">
        <v>9300078</v>
      </c>
      <c r="G2955" s="391" t="s">
        <v>26660</v>
      </c>
      <c r="H2955" s="887" t="s">
        <v>19733</v>
      </c>
      <c r="I2955" s="887" t="s">
        <v>19773</v>
      </c>
      <c r="J2955" s="887" t="s">
        <v>19705</v>
      </c>
      <c r="K2955" s="922">
        <v>1</v>
      </c>
      <c r="L2955" s="922">
        <v>12</v>
      </c>
      <c r="M2955" s="1001">
        <v>90600</v>
      </c>
      <c r="N2955" s="916">
        <v>1</v>
      </c>
      <c r="O2955" s="916">
        <v>6</v>
      </c>
      <c r="P2955" s="1001">
        <v>45000</v>
      </c>
      <c r="Q2955" s="916">
        <v>1</v>
      </c>
      <c r="R2955" s="916">
        <v>12</v>
      </c>
      <c r="S2955" s="1009">
        <v>91320.28</v>
      </c>
    </row>
    <row r="2956" spans="1:19" s="889" customFormat="1" ht="35" customHeight="1">
      <c r="A2956" s="926" t="s">
        <v>37670</v>
      </c>
      <c r="B2956" s="887" t="s">
        <v>280</v>
      </c>
      <c r="C2956" s="887" t="s">
        <v>115</v>
      </c>
      <c r="D2956" s="887" t="s">
        <v>20483</v>
      </c>
      <c r="E2956" s="1001">
        <v>5500</v>
      </c>
      <c r="F2956" s="928">
        <v>0</v>
      </c>
      <c r="G2956" s="391" t="s">
        <v>26661</v>
      </c>
      <c r="H2956" s="887"/>
      <c r="I2956" s="887"/>
      <c r="J2956" s="887"/>
      <c r="K2956" s="922">
        <v>0</v>
      </c>
      <c r="L2956" s="922">
        <v>0</v>
      </c>
      <c r="M2956" s="1001">
        <v>0</v>
      </c>
      <c r="N2956" s="916">
        <v>0</v>
      </c>
      <c r="O2956" s="916">
        <v>0</v>
      </c>
      <c r="P2956" s="1001">
        <v>0</v>
      </c>
      <c r="Q2956" s="916">
        <v>1</v>
      </c>
      <c r="R2956" s="916">
        <v>12</v>
      </c>
      <c r="S2956" s="1009">
        <v>67320.28</v>
      </c>
    </row>
    <row r="2957" spans="1:19" s="889" customFormat="1" ht="35" customHeight="1">
      <c r="A2957" s="926" t="s">
        <v>37670</v>
      </c>
      <c r="B2957" s="887" t="s">
        <v>280</v>
      </c>
      <c r="C2957" s="887" t="s">
        <v>115</v>
      </c>
      <c r="D2957" s="887" t="s">
        <v>20215</v>
      </c>
      <c r="E2957" s="1001">
        <v>5000</v>
      </c>
      <c r="F2957" s="928">
        <v>0</v>
      </c>
      <c r="G2957" s="391" t="s">
        <v>26662</v>
      </c>
      <c r="H2957" s="887"/>
      <c r="I2957" s="887"/>
      <c r="J2957" s="887"/>
      <c r="K2957" s="922">
        <v>0</v>
      </c>
      <c r="L2957" s="922">
        <v>0</v>
      </c>
      <c r="M2957" s="1001">
        <v>0</v>
      </c>
      <c r="N2957" s="916">
        <v>0</v>
      </c>
      <c r="O2957" s="916">
        <v>0</v>
      </c>
      <c r="P2957" s="1001">
        <v>0</v>
      </c>
      <c r="Q2957" s="916">
        <v>1</v>
      </c>
      <c r="R2957" s="916">
        <v>12</v>
      </c>
      <c r="S2957" s="1009">
        <v>61320.28</v>
      </c>
    </row>
    <row r="2958" spans="1:19" s="889" customFormat="1" ht="35" customHeight="1">
      <c r="A2958" s="926" t="s">
        <v>37670</v>
      </c>
      <c r="B2958" s="887" t="s">
        <v>280</v>
      </c>
      <c r="C2958" s="887" t="s">
        <v>115</v>
      </c>
      <c r="D2958" s="887" t="s">
        <v>20215</v>
      </c>
      <c r="E2958" s="1001">
        <v>2500</v>
      </c>
      <c r="F2958" s="928">
        <v>0</v>
      </c>
      <c r="G2958" s="391" t="s">
        <v>26661</v>
      </c>
      <c r="H2958" s="887"/>
      <c r="I2958" s="887"/>
      <c r="J2958" s="887"/>
      <c r="K2958" s="922">
        <v>0</v>
      </c>
      <c r="L2958" s="922">
        <v>0</v>
      </c>
      <c r="M2958" s="1001">
        <v>0</v>
      </c>
      <c r="N2958" s="916">
        <v>0</v>
      </c>
      <c r="O2958" s="916">
        <v>0</v>
      </c>
      <c r="P2958" s="1001">
        <v>0</v>
      </c>
      <c r="Q2958" s="916">
        <v>1</v>
      </c>
      <c r="R2958" s="916">
        <v>12</v>
      </c>
      <c r="S2958" s="1009">
        <v>31529.68</v>
      </c>
    </row>
    <row r="2959" spans="1:19" s="889" customFormat="1" ht="35" customHeight="1">
      <c r="A2959" s="926" t="s">
        <v>37670</v>
      </c>
      <c r="B2959" s="887" t="s">
        <v>280</v>
      </c>
      <c r="C2959" s="887" t="s">
        <v>115</v>
      </c>
      <c r="D2959" s="887" t="s">
        <v>19951</v>
      </c>
      <c r="E2959" s="1001">
        <v>3500</v>
      </c>
      <c r="F2959" s="928">
        <v>47490855</v>
      </c>
      <c r="G2959" s="391" t="s">
        <v>26663</v>
      </c>
      <c r="H2959" s="887" t="s">
        <v>20492</v>
      </c>
      <c r="I2959" s="887" t="s">
        <v>19764</v>
      </c>
      <c r="J2959" s="887" t="s">
        <v>19705</v>
      </c>
      <c r="K2959" s="922">
        <v>1</v>
      </c>
      <c r="L2959" s="922">
        <v>12</v>
      </c>
      <c r="M2959" s="1001">
        <v>42600</v>
      </c>
      <c r="N2959" s="916">
        <v>1</v>
      </c>
      <c r="O2959" s="916">
        <v>6</v>
      </c>
      <c r="P2959" s="1001">
        <v>21000</v>
      </c>
      <c r="Q2959" s="916">
        <v>1</v>
      </c>
      <c r="R2959" s="916">
        <v>12</v>
      </c>
      <c r="S2959" s="1009">
        <v>43320.28</v>
      </c>
    </row>
    <row r="2960" spans="1:19" s="242" customFormat="1" ht="21" customHeight="1">
      <c r="A2960" s="245" t="s">
        <v>10</v>
      </c>
      <c r="B2960" s="918"/>
      <c r="C2960" s="918"/>
      <c r="D2960" s="918"/>
      <c r="E2960" s="1022"/>
      <c r="F2960" s="918"/>
      <c r="G2960" s="1031"/>
      <c r="H2960" s="918"/>
      <c r="I2960" s="918"/>
      <c r="J2960" s="918"/>
      <c r="K2960" s="919"/>
      <c r="L2960" s="919"/>
      <c r="M2960" s="999">
        <f>SUM(M2857:M2959)</f>
        <v>5594921.25</v>
      </c>
      <c r="N2960" s="919"/>
      <c r="O2960" s="919"/>
      <c r="P2960" s="999">
        <f>SUM(P2857:P2959)</f>
        <v>2725138.17</v>
      </c>
      <c r="Q2960" s="920"/>
      <c r="R2960" s="920"/>
      <c r="S2960" s="1010">
        <f>SUM(S2857:S2959)</f>
        <v>5631835.9999999991</v>
      </c>
    </row>
    <row r="2961" spans="1:19" ht="21" customHeight="1">
      <c r="A2961" s="1405" t="s">
        <v>374</v>
      </c>
      <c r="B2961" s="1406"/>
      <c r="C2961" s="1406"/>
      <c r="D2961" s="1406"/>
      <c r="E2961" s="1406"/>
      <c r="F2961" s="1406"/>
      <c r="G2961" s="1406"/>
      <c r="H2961" s="1406"/>
      <c r="I2961" s="1406"/>
      <c r="J2961" s="1406"/>
      <c r="K2961" s="1406"/>
      <c r="L2961" s="1406"/>
      <c r="M2961" s="1406"/>
      <c r="N2961" s="1406"/>
      <c r="O2961" s="1406"/>
      <c r="P2961" s="1406"/>
      <c r="Q2961" s="1406"/>
      <c r="R2961" s="1406"/>
      <c r="S2961" s="1407"/>
    </row>
    <row r="2962" spans="1:19" s="889" customFormat="1" ht="35" customHeight="1">
      <c r="A2962" s="926" t="s">
        <v>1472</v>
      </c>
      <c r="B2962" s="887" t="s">
        <v>280</v>
      </c>
      <c r="C2962" s="887" t="s">
        <v>115</v>
      </c>
      <c r="D2962" s="887" t="s">
        <v>26664</v>
      </c>
      <c r="E2962" s="469">
        <v>2500</v>
      </c>
      <c r="F2962" s="887" t="s">
        <v>26665</v>
      </c>
      <c r="G2962" s="376" t="s">
        <v>26666</v>
      </c>
      <c r="H2962" s="884" t="s">
        <v>26667</v>
      </c>
      <c r="I2962" s="884" t="s">
        <v>19749</v>
      </c>
      <c r="J2962" s="887" t="s">
        <v>20674</v>
      </c>
      <c r="K2962" s="931">
        <v>1</v>
      </c>
      <c r="L2962" s="931">
        <v>12</v>
      </c>
      <c r="M2962" s="469">
        <v>30000</v>
      </c>
      <c r="N2962" s="931">
        <v>0</v>
      </c>
      <c r="O2962" s="931">
        <v>6</v>
      </c>
      <c r="P2962" s="469">
        <v>15000</v>
      </c>
      <c r="Q2962" s="931">
        <v>0</v>
      </c>
      <c r="R2962" s="931">
        <v>12</v>
      </c>
      <c r="S2962" s="470">
        <v>30000</v>
      </c>
    </row>
    <row r="2963" spans="1:19" s="889" customFormat="1" ht="35" customHeight="1">
      <c r="A2963" s="926" t="s">
        <v>1472</v>
      </c>
      <c r="B2963" s="887" t="s">
        <v>280</v>
      </c>
      <c r="C2963" s="887" t="s">
        <v>115</v>
      </c>
      <c r="D2963" s="887" t="s">
        <v>26668</v>
      </c>
      <c r="E2963" s="469">
        <v>3500</v>
      </c>
      <c r="F2963" s="887" t="s">
        <v>26669</v>
      </c>
      <c r="G2963" s="391" t="s">
        <v>26670</v>
      </c>
      <c r="H2963" s="887" t="s">
        <v>20442</v>
      </c>
      <c r="I2963" s="887" t="s">
        <v>19764</v>
      </c>
      <c r="J2963" s="887" t="s">
        <v>20443</v>
      </c>
      <c r="K2963" s="931">
        <v>1</v>
      </c>
      <c r="L2963" s="931">
        <v>12</v>
      </c>
      <c r="M2963" s="469">
        <v>42000</v>
      </c>
      <c r="N2963" s="931">
        <v>0</v>
      </c>
      <c r="O2963" s="931">
        <v>6</v>
      </c>
      <c r="P2963" s="469">
        <v>21000</v>
      </c>
      <c r="Q2963" s="931">
        <v>0</v>
      </c>
      <c r="R2963" s="931">
        <v>12</v>
      </c>
      <c r="S2963" s="470">
        <v>42000</v>
      </c>
    </row>
    <row r="2964" spans="1:19" s="889" customFormat="1" ht="23.25">
      <c r="A2964" s="926" t="s">
        <v>1472</v>
      </c>
      <c r="B2964" s="887" t="s">
        <v>280</v>
      </c>
      <c r="C2964" s="887" t="s">
        <v>115</v>
      </c>
      <c r="D2964" s="887" t="s">
        <v>26671</v>
      </c>
      <c r="E2964" s="469">
        <v>5000</v>
      </c>
      <c r="F2964" s="887" t="s">
        <v>26672</v>
      </c>
      <c r="G2964" s="391" t="s">
        <v>26673</v>
      </c>
      <c r="H2964" s="887" t="s">
        <v>19713</v>
      </c>
      <c r="I2964" s="887" t="s">
        <v>19733</v>
      </c>
      <c r="J2964" s="887" t="s">
        <v>19733</v>
      </c>
      <c r="K2964" s="931">
        <v>3</v>
      </c>
      <c r="L2964" s="931">
        <v>12</v>
      </c>
      <c r="M2964" s="469">
        <v>60000</v>
      </c>
      <c r="N2964" s="931">
        <v>0</v>
      </c>
      <c r="O2964" s="931">
        <v>6</v>
      </c>
      <c r="P2964" s="469">
        <v>30000</v>
      </c>
      <c r="Q2964" s="931">
        <v>0</v>
      </c>
      <c r="R2964" s="931">
        <v>12</v>
      </c>
      <c r="S2964" s="470">
        <v>60000</v>
      </c>
    </row>
    <row r="2965" spans="1:19" s="889" customFormat="1" ht="23.25">
      <c r="A2965" s="926" t="s">
        <v>1472</v>
      </c>
      <c r="B2965" s="887" t="s">
        <v>280</v>
      </c>
      <c r="C2965" s="887" t="s">
        <v>115</v>
      </c>
      <c r="D2965" s="887" t="s">
        <v>20390</v>
      </c>
      <c r="E2965" s="469">
        <v>5500</v>
      </c>
      <c r="F2965" s="887" t="s">
        <v>26674</v>
      </c>
      <c r="G2965" s="391" t="s">
        <v>26675</v>
      </c>
      <c r="H2965" s="887" t="s">
        <v>19862</v>
      </c>
      <c r="I2965" s="887" t="s">
        <v>26676</v>
      </c>
      <c r="J2965" s="887" t="s">
        <v>20389</v>
      </c>
      <c r="K2965" s="931">
        <v>1</v>
      </c>
      <c r="L2965" s="931">
        <v>12</v>
      </c>
      <c r="M2965" s="469">
        <v>66000</v>
      </c>
      <c r="N2965" s="931">
        <v>0</v>
      </c>
      <c r="O2965" s="931">
        <v>6</v>
      </c>
      <c r="P2965" s="469">
        <v>33000</v>
      </c>
      <c r="Q2965" s="931">
        <v>0</v>
      </c>
      <c r="R2965" s="931">
        <v>12</v>
      </c>
      <c r="S2965" s="470">
        <v>66000</v>
      </c>
    </row>
    <row r="2966" spans="1:19" s="889" customFormat="1" ht="23.25">
      <c r="A2966" s="926" t="s">
        <v>1472</v>
      </c>
      <c r="B2966" s="887" t="s">
        <v>280</v>
      </c>
      <c r="C2966" s="887" t="s">
        <v>115</v>
      </c>
      <c r="D2966" s="887" t="s">
        <v>26677</v>
      </c>
      <c r="E2966" s="469">
        <v>5000</v>
      </c>
      <c r="F2966" s="887" t="s">
        <v>26678</v>
      </c>
      <c r="G2966" s="391" t="s">
        <v>26679</v>
      </c>
      <c r="H2966" s="887" t="s">
        <v>23829</v>
      </c>
      <c r="I2966" s="887" t="s">
        <v>21508</v>
      </c>
      <c r="J2966" s="887" t="s">
        <v>23829</v>
      </c>
      <c r="K2966" s="931">
        <v>1</v>
      </c>
      <c r="L2966" s="931">
        <v>12</v>
      </c>
      <c r="M2966" s="469">
        <v>60000</v>
      </c>
      <c r="N2966" s="931">
        <v>0</v>
      </c>
      <c r="O2966" s="931">
        <v>6</v>
      </c>
      <c r="P2966" s="469">
        <v>30000</v>
      </c>
      <c r="Q2966" s="931">
        <v>0</v>
      </c>
      <c r="R2966" s="931">
        <v>12</v>
      </c>
      <c r="S2966" s="470">
        <v>60000</v>
      </c>
    </row>
    <row r="2967" spans="1:19" s="889" customFormat="1" ht="23.25">
      <c r="A2967" s="926" t="s">
        <v>1472</v>
      </c>
      <c r="B2967" s="887" t="s">
        <v>280</v>
      </c>
      <c r="C2967" s="887" t="s">
        <v>115</v>
      </c>
      <c r="D2967" s="887" t="s">
        <v>26680</v>
      </c>
      <c r="E2967" s="469">
        <v>10000</v>
      </c>
      <c r="F2967" s="887" t="s">
        <v>26681</v>
      </c>
      <c r="G2967" s="391" t="s">
        <v>26682</v>
      </c>
      <c r="H2967" s="887" t="s">
        <v>19713</v>
      </c>
      <c r="I2967" s="887" t="s">
        <v>19733</v>
      </c>
      <c r="J2967" s="887" t="s">
        <v>19733</v>
      </c>
      <c r="K2967" s="931">
        <v>2</v>
      </c>
      <c r="L2967" s="931">
        <v>12</v>
      </c>
      <c r="M2967" s="469">
        <v>120000</v>
      </c>
      <c r="N2967" s="931">
        <v>0</v>
      </c>
      <c r="O2967" s="931">
        <v>6</v>
      </c>
      <c r="P2967" s="469">
        <v>60000</v>
      </c>
      <c r="Q2967" s="931">
        <v>0</v>
      </c>
      <c r="R2967" s="931">
        <v>11</v>
      </c>
      <c r="S2967" s="470">
        <v>110000</v>
      </c>
    </row>
    <row r="2968" spans="1:19" s="889" customFormat="1" ht="23.25">
      <c r="A2968" s="926" t="s">
        <v>1472</v>
      </c>
      <c r="B2968" s="887" t="s">
        <v>280</v>
      </c>
      <c r="C2968" s="887" t="s">
        <v>115</v>
      </c>
      <c r="D2968" s="887" t="s">
        <v>26664</v>
      </c>
      <c r="E2968" s="469">
        <v>3000</v>
      </c>
      <c r="F2968" s="887" t="s">
        <v>26683</v>
      </c>
      <c r="G2968" s="391" t="s">
        <v>26684</v>
      </c>
      <c r="H2968" s="887" t="s">
        <v>19862</v>
      </c>
      <c r="I2968" s="887" t="s">
        <v>26676</v>
      </c>
      <c r="J2968" s="887" t="s">
        <v>19863</v>
      </c>
      <c r="K2968" s="931">
        <v>1</v>
      </c>
      <c r="L2968" s="931">
        <v>12</v>
      </c>
      <c r="M2968" s="469">
        <v>36000</v>
      </c>
      <c r="N2968" s="931">
        <v>0</v>
      </c>
      <c r="O2968" s="931">
        <v>6</v>
      </c>
      <c r="P2968" s="469">
        <v>18000</v>
      </c>
      <c r="Q2968" s="931">
        <v>0</v>
      </c>
      <c r="R2968" s="931">
        <v>12</v>
      </c>
      <c r="S2968" s="470">
        <v>36000</v>
      </c>
    </row>
    <row r="2969" spans="1:19" s="889" customFormat="1" ht="23.25">
      <c r="A2969" s="926" t="s">
        <v>1472</v>
      </c>
      <c r="B2969" s="887" t="s">
        <v>280</v>
      </c>
      <c r="C2969" s="887" t="s">
        <v>115</v>
      </c>
      <c r="D2969" s="887" t="s">
        <v>26685</v>
      </c>
      <c r="E2969" s="469">
        <v>4500</v>
      </c>
      <c r="F2969" s="887" t="s">
        <v>26686</v>
      </c>
      <c r="G2969" s="391" t="s">
        <v>26687</v>
      </c>
      <c r="H2969" s="887" t="s">
        <v>19810</v>
      </c>
      <c r="I2969" s="887" t="s">
        <v>26676</v>
      </c>
      <c r="J2969" s="887" t="s">
        <v>25530</v>
      </c>
      <c r="K2969" s="931">
        <v>1</v>
      </c>
      <c r="L2969" s="931">
        <v>12</v>
      </c>
      <c r="M2969" s="469">
        <v>54000</v>
      </c>
      <c r="N2969" s="931">
        <v>0</v>
      </c>
      <c r="O2969" s="931">
        <v>6</v>
      </c>
      <c r="P2969" s="469">
        <v>27000</v>
      </c>
      <c r="Q2969" s="931">
        <v>0</v>
      </c>
      <c r="R2969" s="931">
        <v>12</v>
      </c>
      <c r="S2969" s="470">
        <v>54000</v>
      </c>
    </row>
    <row r="2970" spans="1:19" s="889" customFormat="1" ht="34.9">
      <c r="A2970" s="926" t="s">
        <v>1472</v>
      </c>
      <c r="B2970" s="887" t="s">
        <v>280</v>
      </c>
      <c r="C2970" s="887" t="s">
        <v>115</v>
      </c>
      <c r="D2970" s="887" t="s">
        <v>20009</v>
      </c>
      <c r="E2970" s="469">
        <v>5000</v>
      </c>
      <c r="F2970" s="887" t="s">
        <v>26688</v>
      </c>
      <c r="G2970" s="391" t="s">
        <v>26689</v>
      </c>
      <c r="H2970" s="887" t="s">
        <v>26690</v>
      </c>
      <c r="I2970" s="887" t="s">
        <v>26676</v>
      </c>
      <c r="J2970" s="887" t="s">
        <v>26691</v>
      </c>
      <c r="K2970" s="931">
        <v>1</v>
      </c>
      <c r="L2970" s="931">
        <v>12</v>
      </c>
      <c r="M2970" s="469">
        <v>60000</v>
      </c>
      <c r="N2970" s="931">
        <v>0</v>
      </c>
      <c r="O2970" s="931">
        <v>6</v>
      </c>
      <c r="P2970" s="469">
        <v>30000</v>
      </c>
      <c r="Q2970" s="931">
        <v>0</v>
      </c>
      <c r="R2970" s="931">
        <v>12</v>
      </c>
      <c r="S2970" s="470">
        <v>60000</v>
      </c>
    </row>
    <row r="2971" spans="1:19" s="889" customFormat="1" ht="46.5">
      <c r="A2971" s="926" t="s">
        <v>1472</v>
      </c>
      <c r="B2971" s="887" t="s">
        <v>280</v>
      </c>
      <c r="C2971" s="887" t="s">
        <v>115</v>
      </c>
      <c r="D2971" s="887" t="s">
        <v>26692</v>
      </c>
      <c r="E2971" s="469">
        <v>3500</v>
      </c>
      <c r="F2971" s="887" t="s">
        <v>26693</v>
      </c>
      <c r="G2971" s="391" t="s">
        <v>26694</v>
      </c>
      <c r="H2971" s="887" t="s">
        <v>26695</v>
      </c>
      <c r="I2971" s="887" t="s">
        <v>388</v>
      </c>
      <c r="J2971" s="887"/>
      <c r="K2971" s="931">
        <v>1</v>
      </c>
      <c r="L2971" s="931">
        <v>12</v>
      </c>
      <c r="M2971" s="469">
        <v>41854</v>
      </c>
      <c r="N2971" s="931">
        <v>0</v>
      </c>
      <c r="O2971" s="931">
        <v>6</v>
      </c>
      <c r="P2971" s="469">
        <v>21000</v>
      </c>
      <c r="Q2971" s="931">
        <v>0</v>
      </c>
      <c r="R2971" s="931">
        <v>12</v>
      </c>
      <c r="S2971" s="470">
        <v>42000</v>
      </c>
    </row>
    <row r="2972" spans="1:19" s="889" customFormat="1" ht="23.25">
      <c r="A2972" s="926" t="s">
        <v>1472</v>
      </c>
      <c r="B2972" s="887" t="s">
        <v>280</v>
      </c>
      <c r="C2972" s="887" t="s">
        <v>115</v>
      </c>
      <c r="D2972" s="887" t="s">
        <v>19733</v>
      </c>
      <c r="E2972" s="469">
        <v>7000</v>
      </c>
      <c r="F2972" s="887" t="s">
        <v>26696</v>
      </c>
      <c r="G2972" s="391" t="s">
        <v>26697</v>
      </c>
      <c r="H2972" s="887" t="s">
        <v>19713</v>
      </c>
      <c r="I2972" s="887" t="s">
        <v>19733</v>
      </c>
      <c r="J2972" s="887" t="s">
        <v>19733</v>
      </c>
      <c r="K2972" s="931">
        <v>1</v>
      </c>
      <c r="L2972" s="931">
        <v>12</v>
      </c>
      <c r="M2972" s="469">
        <v>84000</v>
      </c>
      <c r="N2972" s="931">
        <v>0</v>
      </c>
      <c r="O2972" s="931">
        <v>6</v>
      </c>
      <c r="P2972" s="469">
        <v>42000</v>
      </c>
      <c r="Q2972" s="931">
        <v>0</v>
      </c>
      <c r="R2972" s="931">
        <v>12</v>
      </c>
      <c r="S2972" s="470">
        <v>84000</v>
      </c>
    </row>
    <row r="2973" spans="1:19" s="889" customFormat="1" ht="34.9">
      <c r="A2973" s="926" t="s">
        <v>1472</v>
      </c>
      <c r="B2973" s="887" t="s">
        <v>280</v>
      </c>
      <c r="C2973" s="887" t="s">
        <v>115</v>
      </c>
      <c r="D2973" s="887" t="s">
        <v>26698</v>
      </c>
      <c r="E2973" s="469">
        <v>4000</v>
      </c>
      <c r="F2973" s="887" t="s">
        <v>26699</v>
      </c>
      <c r="G2973" s="391" t="s">
        <v>26700</v>
      </c>
      <c r="H2973" s="887" t="s">
        <v>26701</v>
      </c>
      <c r="I2973" s="887" t="s">
        <v>21508</v>
      </c>
      <c r="J2973" s="887" t="s">
        <v>19932</v>
      </c>
      <c r="K2973" s="931">
        <v>1</v>
      </c>
      <c r="L2973" s="931">
        <v>12</v>
      </c>
      <c r="M2973" s="469">
        <v>48000</v>
      </c>
      <c r="N2973" s="931">
        <v>0</v>
      </c>
      <c r="O2973" s="931">
        <v>6</v>
      </c>
      <c r="P2973" s="469">
        <v>24000</v>
      </c>
      <c r="Q2973" s="931">
        <v>0</v>
      </c>
      <c r="R2973" s="931">
        <v>12</v>
      </c>
      <c r="S2973" s="470">
        <v>48000</v>
      </c>
    </row>
    <row r="2974" spans="1:19" s="889" customFormat="1" ht="34.9">
      <c r="A2974" s="926" t="s">
        <v>1472</v>
      </c>
      <c r="B2974" s="887" t="s">
        <v>280</v>
      </c>
      <c r="C2974" s="887" t="s">
        <v>115</v>
      </c>
      <c r="D2974" s="887" t="s">
        <v>26702</v>
      </c>
      <c r="E2974" s="469">
        <v>3500</v>
      </c>
      <c r="F2974" s="887" t="s">
        <v>26703</v>
      </c>
      <c r="G2974" s="391" t="s">
        <v>26704</v>
      </c>
      <c r="H2974" s="887" t="s">
        <v>19895</v>
      </c>
      <c r="I2974" s="887" t="s">
        <v>19749</v>
      </c>
      <c r="J2974" s="887" t="s">
        <v>19896</v>
      </c>
      <c r="K2974" s="931">
        <v>1</v>
      </c>
      <c r="L2974" s="931">
        <v>12</v>
      </c>
      <c r="M2974" s="469">
        <v>42000</v>
      </c>
      <c r="N2974" s="931">
        <v>0</v>
      </c>
      <c r="O2974" s="931">
        <v>6</v>
      </c>
      <c r="P2974" s="469">
        <v>20729.330000000002</v>
      </c>
      <c r="Q2974" s="931">
        <v>0</v>
      </c>
      <c r="R2974" s="931">
        <v>12</v>
      </c>
      <c r="S2974" s="470">
        <v>42000</v>
      </c>
    </row>
    <row r="2975" spans="1:19" s="889" customFormat="1" ht="23.25">
      <c r="A2975" s="926" t="s">
        <v>1472</v>
      </c>
      <c r="B2975" s="887" t="s">
        <v>280</v>
      </c>
      <c r="C2975" s="887" t="s">
        <v>115</v>
      </c>
      <c r="D2975" s="887" t="s">
        <v>26705</v>
      </c>
      <c r="E2975" s="469">
        <v>14000</v>
      </c>
      <c r="F2975" s="887" t="s">
        <v>26706</v>
      </c>
      <c r="G2975" s="391" t="s">
        <v>26707</v>
      </c>
      <c r="H2975" s="887" t="s">
        <v>23829</v>
      </c>
      <c r="I2975" s="887" t="s">
        <v>21508</v>
      </c>
      <c r="J2975" s="887" t="s">
        <v>23829</v>
      </c>
      <c r="K2975" s="931">
        <v>1</v>
      </c>
      <c r="L2975" s="931">
        <v>12</v>
      </c>
      <c r="M2975" s="469">
        <v>168000</v>
      </c>
      <c r="N2975" s="931">
        <v>0</v>
      </c>
      <c r="O2975" s="931">
        <v>6</v>
      </c>
      <c r="P2975" s="469">
        <v>84000</v>
      </c>
      <c r="Q2975" s="931">
        <v>0</v>
      </c>
      <c r="R2975" s="931">
        <v>11</v>
      </c>
      <c r="S2975" s="470">
        <v>154000</v>
      </c>
    </row>
    <row r="2976" spans="1:19" s="889" customFormat="1" ht="23.25">
      <c r="A2976" s="926" t="s">
        <v>1472</v>
      </c>
      <c r="B2976" s="887" t="s">
        <v>280</v>
      </c>
      <c r="C2976" s="887" t="s">
        <v>115</v>
      </c>
      <c r="D2976" s="887" t="s">
        <v>26708</v>
      </c>
      <c r="E2976" s="469">
        <v>6000</v>
      </c>
      <c r="F2976" s="887" t="s">
        <v>26709</v>
      </c>
      <c r="G2976" s="391" t="s">
        <v>26710</v>
      </c>
      <c r="H2976" s="887" t="s">
        <v>19810</v>
      </c>
      <c r="I2976" s="887" t="s">
        <v>26676</v>
      </c>
      <c r="J2976" s="887" t="s">
        <v>25530</v>
      </c>
      <c r="K2976" s="931">
        <v>3</v>
      </c>
      <c r="L2976" s="931">
        <v>12</v>
      </c>
      <c r="M2976" s="469">
        <v>72000</v>
      </c>
      <c r="N2976" s="931">
        <v>0</v>
      </c>
      <c r="O2976" s="931">
        <v>6</v>
      </c>
      <c r="P2976" s="469">
        <v>36000</v>
      </c>
      <c r="Q2976" s="931">
        <v>0</v>
      </c>
      <c r="R2976" s="931">
        <v>12</v>
      </c>
      <c r="S2976" s="470">
        <v>72000</v>
      </c>
    </row>
    <row r="2977" spans="1:19" s="889" customFormat="1" ht="23.25">
      <c r="A2977" s="926" t="s">
        <v>1472</v>
      </c>
      <c r="B2977" s="887" t="s">
        <v>280</v>
      </c>
      <c r="C2977" s="887" t="s">
        <v>115</v>
      </c>
      <c r="D2977" s="887" t="s">
        <v>26711</v>
      </c>
      <c r="E2977" s="469">
        <v>4500</v>
      </c>
      <c r="F2977" s="887" t="s">
        <v>26712</v>
      </c>
      <c r="G2977" s="391" t="s">
        <v>26713</v>
      </c>
      <c r="H2977" s="887" t="s">
        <v>19862</v>
      </c>
      <c r="I2977" s="887" t="s">
        <v>26676</v>
      </c>
      <c r="J2977" s="887" t="s">
        <v>19863</v>
      </c>
      <c r="K2977" s="931">
        <v>1</v>
      </c>
      <c r="L2977" s="931">
        <v>12</v>
      </c>
      <c r="M2977" s="469">
        <v>54000</v>
      </c>
      <c r="N2977" s="931">
        <v>0</v>
      </c>
      <c r="O2977" s="931">
        <v>6</v>
      </c>
      <c r="P2977" s="469">
        <v>27000</v>
      </c>
      <c r="Q2977" s="931">
        <v>0</v>
      </c>
      <c r="R2977" s="931">
        <v>12</v>
      </c>
      <c r="S2977" s="470">
        <v>54000</v>
      </c>
    </row>
    <row r="2978" spans="1:19" s="889" customFormat="1" ht="23.25">
      <c r="A2978" s="926" t="s">
        <v>1472</v>
      </c>
      <c r="B2978" s="887" t="s">
        <v>280</v>
      </c>
      <c r="C2978" s="887" t="s">
        <v>115</v>
      </c>
      <c r="D2978" s="887" t="s">
        <v>20595</v>
      </c>
      <c r="E2978" s="469">
        <v>5500</v>
      </c>
      <c r="F2978" s="887" t="s">
        <v>26714</v>
      </c>
      <c r="G2978" s="391" t="s">
        <v>26715</v>
      </c>
      <c r="H2978" s="887" t="s">
        <v>19862</v>
      </c>
      <c r="I2978" s="887" t="s">
        <v>26676</v>
      </c>
      <c r="J2978" s="887" t="s">
        <v>19863</v>
      </c>
      <c r="K2978" s="931">
        <v>1</v>
      </c>
      <c r="L2978" s="931">
        <v>12</v>
      </c>
      <c r="M2978" s="469">
        <v>66000</v>
      </c>
      <c r="N2978" s="931">
        <v>0</v>
      </c>
      <c r="O2978" s="931">
        <v>6</v>
      </c>
      <c r="P2978" s="469">
        <v>33000</v>
      </c>
      <c r="Q2978" s="931">
        <v>0</v>
      </c>
      <c r="R2978" s="931">
        <v>12</v>
      </c>
      <c r="S2978" s="470">
        <v>66000</v>
      </c>
    </row>
    <row r="2979" spans="1:19" s="889" customFormat="1" ht="23.25">
      <c r="A2979" s="926" t="s">
        <v>1472</v>
      </c>
      <c r="B2979" s="887" t="s">
        <v>280</v>
      </c>
      <c r="C2979" s="887" t="s">
        <v>115</v>
      </c>
      <c r="D2979" s="887" t="s">
        <v>26716</v>
      </c>
      <c r="E2979" s="469">
        <v>7000</v>
      </c>
      <c r="F2979" s="887" t="s">
        <v>26717</v>
      </c>
      <c r="G2979" s="391" t="s">
        <v>26718</v>
      </c>
      <c r="H2979" s="887" t="s">
        <v>23767</v>
      </c>
      <c r="I2979" s="887" t="s">
        <v>26676</v>
      </c>
      <c r="J2979" s="887" t="s">
        <v>20931</v>
      </c>
      <c r="K2979" s="931">
        <v>1</v>
      </c>
      <c r="L2979" s="931">
        <v>12</v>
      </c>
      <c r="M2979" s="469">
        <v>84000</v>
      </c>
      <c r="N2979" s="931">
        <v>0</v>
      </c>
      <c r="O2979" s="931">
        <v>6</v>
      </c>
      <c r="P2979" s="469">
        <v>42000</v>
      </c>
      <c r="Q2979" s="931">
        <v>0</v>
      </c>
      <c r="R2979" s="931">
        <v>12</v>
      </c>
      <c r="S2979" s="470">
        <v>84000</v>
      </c>
    </row>
    <row r="2980" spans="1:19" s="889" customFormat="1" ht="23.25">
      <c r="A2980" s="926" t="s">
        <v>1472</v>
      </c>
      <c r="B2980" s="887" t="s">
        <v>280</v>
      </c>
      <c r="C2980" s="887" t="s">
        <v>115</v>
      </c>
      <c r="D2980" s="887" t="s">
        <v>26719</v>
      </c>
      <c r="E2980" s="469">
        <v>4500</v>
      </c>
      <c r="F2980" s="887" t="s">
        <v>26720</v>
      </c>
      <c r="G2980" s="391" t="s">
        <v>26721</v>
      </c>
      <c r="H2980" s="887" t="s">
        <v>19810</v>
      </c>
      <c r="I2980" s="887" t="s">
        <v>26676</v>
      </c>
      <c r="J2980" s="887" t="s">
        <v>25530</v>
      </c>
      <c r="K2980" s="931">
        <v>1</v>
      </c>
      <c r="L2980" s="931">
        <v>12</v>
      </c>
      <c r="M2980" s="469">
        <v>54000</v>
      </c>
      <c r="N2980" s="931">
        <v>0</v>
      </c>
      <c r="O2980" s="931">
        <v>6</v>
      </c>
      <c r="P2980" s="469">
        <v>27000</v>
      </c>
      <c r="Q2980" s="931">
        <v>0</v>
      </c>
      <c r="R2980" s="931">
        <v>12</v>
      </c>
      <c r="S2980" s="470">
        <v>54000</v>
      </c>
    </row>
    <row r="2981" spans="1:19" s="889" customFormat="1" ht="23.25">
      <c r="A2981" s="926" t="s">
        <v>1472</v>
      </c>
      <c r="B2981" s="887" t="s">
        <v>280</v>
      </c>
      <c r="C2981" s="887" t="s">
        <v>115</v>
      </c>
      <c r="D2981" s="887" t="s">
        <v>26685</v>
      </c>
      <c r="E2981" s="469">
        <v>4500</v>
      </c>
      <c r="F2981" s="887" t="s">
        <v>26722</v>
      </c>
      <c r="G2981" s="391" t="s">
        <v>26723</v>
      </c>
      <c r="H2981" s="887" t="s">
        <v>19810</v>
      </c>
      <c r="I2981" s="887" t="s">
        <v>26676</v>
      </c>
      <c r="J2981" s="887" t="s">
        <v>25530</v>
      </c>
      <c r="K2981" s="931">
        <v>1</v>
      </c>
      <c r="L2981" s="931">
        <v>12</v>
      </c>
      <c r="M2981" s="469">
        <v>54000</v>
      </c>
      <c r="N2981" s="931">
        <v>0</v>
      </c>
      <c r="O2981" s="931">
        <v>6</v>
      </c>
      <c r="P2981" s="469">
        <v>27000</v>
      </c>
      <c r="Q2981" s="931">
        <v>0</v>
      </c>
      <c r="R2981" s="931">
        <v>12</v>
      </c>
      <c r="S2981" s="470">
        <v>54000</v>
      </c>
    </row>
    <row r="2982" spans="1:19" s="889" customFormat="1" ht="34.9">
      <c r="A2982" s="926" t="s">
        <v>1472</v>
      </c>
      <c r="B2982" s="887" t="s">
        <v>280</v>
      </c>
      <c r="C2982" s="887" t="s">
        <v>115</v>
      </c>
      <c r="D2982" s="887" t="s">
        <v>26724</v>
      </c>
      <c r="E2982" s="469">
        <v>3500</v>
      </c>
      <c r="F2982" s="887" t="s">
        <v>26725</v>
      </c>
      <c r="G2982" s="391" t="s">
        <v>26726</v>
      </c>
      <c r="H2982" s="887" t="s">
        <v>20568</v>
      </c>
      <c r="I2982" s="887" t="s">
        <v>26676</v>
      </c>
      <c r="J2982" s="887" t="s">
        <v>26727</v>
      </c>
      <c r="K2982" s="931">
        <v>1</v>
      </c>
      <c r="L2982" s="931">
        <v>12</v>
      </c>
      <c r="M2982" s="469">
        <v>42000</v>
      </c>
      <c r="N2982" s="931">
        <v>0</v>
      </c>
      <c r="O2982" s="931">
        <v>6</v>
      </c>
      <c r="P2982" s="469">
        <v>21000</v>
      </c>
      <c r="Q2982" s="931">
        <v>0</v>
      </c>
      <c r="R2982" s="931">
        <v>12</v>
      </c>
      <c r="S2982" s="470">
        <v>42000</v>
      </c>
    </row>
    <row r="2983" spans="1:19" s="889" customFormat="1" ht="23.25">
      <c r="A2983" s="926" t="s">
        <v>1472</v>
      </c>
      <c r="B2983" s="887" t="s">
        <v>280</v>
      </c>
      <c r="C2983" s="887" t="s">
        <v>115</v>
      </c>
      <c r="D2983" s="887" t="s">
        <v>26728</v>
      </c>
      <c r="E2983" s="469">
        <v>2600</v>
      </c>
      <c r="F2983" s="887" t="s">
        <v>26729</v>
      </c>
      <c r="G2983" s="391" t="s">
        <v>26730</v>
      </c>
      <c r="H2983" s="887" t="s">
        <v>26731</v>
      </c>
      <c r="I2983" s="887" t="s">
        <v>388</v>
      </c>
      <c r="J2983" s="887"/>
      <c r="K2983" s="931">
        <v>1</v>
      </c>
      <c r="L2983" s="931">
        <v>12</v>
      </c>
      <c r="M2983" s="469">
        <v>31200</v>
      </c>
      <c r="N2983" s="931">
        <v>0</v>
      </c>
      <c r="O2983" s="931">
        <v>5</v>
      </c>
      <c r="P2983" s="469">
        <v>13000</v>
      </c>
      <c r="Q2983" s="931">
        <v>0</v>
      </c>
      <c r="R2983" s="931">
        <v>0</v>
      </c>
      <c r="S2983" s="470">
        <v>0</v>
      </c>
    </row>
    <row r="2984" spans="1:19" s="889" customFormat="1" ht="23.25">
      <c r="A2984" s="926" t="s">
        <v>1472</v>
      </c>
      <c r="B2984" s="887" t="s">
        <v>280</v>
      </c>
      <c r="C2984" s="887" t="s">
        <v>115</v>
      </c>
      <c r="D2984" s="887" t="s">
        <v>26732</v>
      </c>
      <c r="E2984" s="469">
        <v>12000</v>
      </c>
      <c r="F2984" s="887" t="s">
        <v>26733</v>
      </c>
      <c r="G2984" s="391" t="s">
        <v>26734</v>
      </c>
      <c r="H2984" s="887" t="s">
        <v>19790</v>
      </c>
      <c r="I2984" s="887" t="s">
        <v>21508</v>
      </c>
      <c r="J2984" s="887" t="s">
        <v>19791</v>
      </c>
      <c r="K2984" s="931">
        <v>1</v>
      </c>
      <c r="L2984" s="931">
        <v>12</v>
      </c>
      <c r="M2984" s="469">
        <v>144000</v>
      </c>
      <c r="N2984" s="931">
        <v>0</v>
      </c>
      <c r="O2984" s="931">
        <v>6</v>
      </c>
      <c r="P2984" s="469">
        <v>67395.22</v>
      </c>
      <c r="Q2984" s="931">
        <v>0</v>
      </c>
      <c r="R2984" s="931">
        <v>11</v>
      </c>
      <c r="S2984" s="470">
        <v>132000</v>
      </c>
    </row>
    <row r="2985" spans="1:19" s="889" customFormat="1" ht="23.25">
      <c r="A2985" s="926" t="s">
        <v>1472</v>
      </c>
      <c r="B2985" s="887" t="s">
        <v>280</v>
      </c>
      <c r="C2985" s="887" t="s">
        <v>115</v>
      </c>
      <c r="D2985" s="887" t="s">
        <v>26728</v>
      </c>
      <c r="E2985" s="469">
        <v>2600</v>
      </c>
      <c r="F2985" s="887" t="s">
        <v>26735</v>
      </c>
      <c r="G2985" s="391" t="s">
        <v>26736</v>
      </c>
      <c r="H2985" s="887" t="s">
        <v>19829</v>
      </c>
      <c r="I2985" s="887" t="s">
        <v>388</v>
      </c>
      <c r="J2985" s="887"/>
      <c r="K2985" s="931">
        <v>1</v>
      </c>
      <c r="L2985" s="931">
        <v>12</v>
      </c>
      <c r="M2985" s="469">
        <v>31200</v>
      </c>
      <c r="N2985" s="931">
        <v>0</v>
      </c>
      <c r="O2985" s="931">
        <v>6</v>
      </c>
      <c r="P2985" s="469">
        <v>15600</v>
      </c>
      <c r="Q2985" s="931">
        <v>0</v>
      </c>
      <c r="R2985" s="931">
        <v>12</v>
      </c>
      <c r="S2985" s="470">
        <v>31200</v>
      </c>
    </row>
    <row r="2986" spans="1:19" s="889" customFormat="1" ht="23.25">
      <c r="A2986" s="926" t="s">
        <v>1472</v>
      </c>
      <c r="B2986" s="887" t="s">
        <v>280</v>
      </c>
      <c r="C2986" s="887" t="s">
        <v>115</v>
      </c>
      <c r="D2986" s="887" t="s">
        <v>26737</v>
      </c>
      <c r="E2986" s="469">
        <v>7000</v>
      </c>
      <c r="F2986" s="887" t="s">
        <v>26738</v>
      </c>
      <c r="G2986" s="391" t="s">
        <v>26739</v>
      </c>
      <c r="H2986" s="887" t="s">
        <v>19729</v>
      </c>
      <c r="I2986" s="887" t="s">
        <v>26676</v>
      </c>
      <c r="J2986" s="887" t="s">
        <v>19726</v>
      </c>
      <c r="K2986" s="931">
        <v>1</v>
      </c>
      <c r="L2986" s="931">
        <v>12</v>
      </c>
      <c r="M2986" s="469">
        <v>84000</v>
      </c>
      <c r="N2986" s="931">
        <v>0</v>
      </c>
      <c r="O2986" s="931">
        <v>6</v>
      </c>
      <c r="P2986" s="469">
        <v>42000</v>
      </c>
      <c r="Q2986" s="931">
        <v>0</v>
      </c>
      <c r="R2986" s="931">
        <v>12</v>
      </c>
      <c r="S2986" s="470">
        <v>84000</v>
      </c>
    </row>
    <row r="2987" spans="1:19" s="889" customFormat="1" ht="23.25">
      <c r="A2987" s="926" t="s">
        <v>1472</v>
      </c>
      <c r="B2987" s="887" t="s">
        <v>280</v>
      </c>
      <c r="C2987" s="887" t="s">
        <v>115</v>
      </c>
      <c r="D2987" s="887" t="s">
        <v>20124</v>
      </c>
      <c r="E2987" s="469">
        <v>7000</v>
      </c>
      <c r="F2987" s="887" t="s">
        <v>26740</v>
      </c>
      <c r="G2987" s="391" t="s">
        <v>26741</v>
      </c>
      <c r="H2987" s="887" t="s">
        <v>19713</v>
      </c>
      <c r="I2987" s="887" t="s">
        <v>19733</v>
      </c>
      <c r="J2987" s="887" t="s">
        <v>19733</v>
      </c>
      <c r="K2987" s="931">
        <v>3</v>
      </c>
      <c r="L2987" s="931">
        <v>12</v>
      </c>
      <c r="M2987" s="469">
        <v>72500</v>
      </c>
      <c r="N2987" s="931">
        <v>0</v>
      </c>
      <c r="O2987" s="931">
        <v>6</v>
      </c>
      <c r="P2987" s="469">
        <v>42000</v>
      </c>
      <c r="Q2987" s="931">
        <v>0</v>
      </c>
      <c r="R2987" s="931">
        <v>12</v>
      </c>
      <c r="S2987" s="470">
        <v>84000</v>
      </c>
    </row>
    <row r="2988" spans="1:19" s="889" customFormat="1" ht="23.25">
      <c r="A2988" s="926" t="s">
        <v>1472</v>
      </c>
      <c r="B2988" s="887" t="s">
        <v>280</v>
      </c>
      <c r="C2988" s="887" t="s">
        <v>115</v>
      </c>
      <c r="D2988" s="887" t="s">
        <v>20009</v>
      </c>
      <c r="E2988" s="469">
        <v>7500</v>
      </c>
      <c r="F2988" s="887" t="s">
        <v>26742</v>
      </c>
      <c r="G2988" s="391" t="s">
        <v>26743</v>
      </c>
      <c r="H2988" s="887" t="s">
        <v>26744</v>
      </c>
      <c r="I2988" s="887" t="s">
        <v>19764</v>
      </c>
      <c r="J2988" s="887" t="s">
        <v>26745</v>
      </c>
      <c r="K2988" s="931">
        <v>2</v>
      </c>
      <c r="L2988" s="931">
        <v>12</v>
      </c>
      <c r="M2988" s="469">
        <v>90000</v>
      </c>
      <c r="N2988" s="931">
        <v>0</v>
      </c>
      <c r="O2988" s="931">
        <v>6</v>
      </c>
      <c r="P2988" s="469">
        <v>45281.25</v>
      </c>
      <c r="Q2988" s="931">
        <v>0</v>
      </c>
      <c r="R2988" s="931">
        <v>11</v>
      </c>
      <c r="S2988" s="470">
        <v>82500</v>
      </c>
    </row>
    <row r="2989" spans="1:19" s="889" customFormat="1" ht="23.25">
      <c r="A2989" s="926" t="s">
        <v>1472</v>
      </c>
      <c r="B2989" s="887" t="s">
        <v>280</v>
      </c>
      <c r="C2989" s="887" t="s">
        <v>115</v>
      </c>
      <c r="D2989" s="887" t="s">
        <v>20390</v>
      </c>
      <c r="E2989" s="469">
        <v>3000</v>
      </c>
      <c r="F2989" s="887" t="s">
        <v>26746</v>
      </c>
      <c r="G2989" s="391" t="s">
        <v>26747</v>
      </c>
      <c r="H2989" s="887" t="s">
        <v>20066</v>
      </c>
      <c r="I2989" s="887" t="s">
        <v>19709</v>
      </c>
      <c r="J2989" s="887" t="s">
        <v>19709</v>
      </c>
      <c r="K2989" s="931">
        <v>1</v>
      </c>
      <c r="L2989" s="931">
        <v>12</v>
      </c>
      <c r="M2989" s="469">
        <v>36000</v>
      </c>
      <c r="N2989" s="931">
        <v>0</v>
      </c>
      <c r="O2989" s="931">
        <v>6</v>
      </c>
      <c r="P2989" s="469">
        <v>18000</v>
      </c>
      <c r="Q2989" s="931">
        <v>0</v>
      </c>
      <c r="R2989" s="931">
        <v>12</v>
      </c>
      <c r="S2989" s="470">
        <v>36000</v>
      </c>
    </row>
    <row r="2990" spans="1:19" s="889" customFormat="1" ht="23.25">
      <c r="A2990" s="926" t="s">
        <v>1472</v>
      </c>
      <c r="B2990" s="887" t="s">
        <v>280</v>
      </c>
      <c r="C2990" s="887" t="s">
        <v>115</v>
      </c>
      <c r="D2990" s="887" t="s">
        <v>21308</v>
      </c>
      <c r="E2990" s="469">
        <v>8000</v>
      </c>
      <c r="F2990" s="887" t="s">
        <v>26748</v>
      </c>
      <c r="G2990" s="391" t="s">
        <v>26749</v>
      </c>
      <c r="H2990" s="887" t="s">
        <v>19802</v>
      </c>
      <c r="I2990" s="887" t="s">
        <v>21508</v>
      </c>
      <c r="J2990" s="887" t="s">
        <v>19791</v>
      </c>
      <c r="K2990" s="931">
        <v>1</v>
      </c>
      <c r="L2990" s="931">
        <v>12</v>
      </c>
      <c r="M2990" s="469">
        <v>96000</v>
      </c>
      <c r="N2990" s="931">
        <v>0</v>
      </c>
      <c r="O2990" s="931">
        <v>6</v>
      </c>
      <c r="P2990" s="469">
        <v>46864.63</v>
      </c>
      <c r="Q2990" s="931">
        <v>0</v>
      </c>
      <c r="R2990" s="931">
        <v>11</v>
      </c>
      <c r="S2990" s="470">
        <v>88000</v>
      </c>
    </row>
    <row r="2991" spans="1:19" s="889" customFormat="1" ht="23.25">
      <c r="A2991" s="926" t="s">
        <v>1472</v>
      </c>
      <c r="B2991" s="887" t="s">
        <v>280</v>
      </c>
      <c r="C2991" s="887" t="s">
        <v>115</v>
      </c>
      <c r="D2991" s="887" t="s">
        <v>26750</v>
      </c>
      <c r="E2991" s="469">
        <v>2000</v>
      </c>
      <c r="F2991" s="887" t="s">
        <v>26751</v>
      </c>
      <c r="G2991" s="391" t="s">
        <v>26752</v>
      </c>
      <c r="H2991" s="887" t="s">
        <v>20066</v>
      </c>
      <c r="I2991" s="887" t="s">
        <v>19764</v>
      </c>
      <c r="J2991" s="887" t="s">
        <v>26753</v>
      </c>
      <c r="K2991" s="931">
        <v>1</v>
      </c>
      <c r="L2991" s="931">
        <v>8</v>
      </c>
      <c r="M2991" s="469">
        <v>14733.33</v>
      </c>
      <c r="N2991" s="931">
        <v>0</v>
      </c>
      <c r="O2991" s="931">
        <v>0</v>
      </c>
      <c r="P2991" s="469">
        <v>0</v>
      </c>
      <c r="Q2991" s="931">
        <v>0</v>
      </c>
      <c r="R2991" s="931">
        <v>0</v>
      </c>
      <c r="S2991" s="470">
        <v>0</v>
      </c>
    </row>
    <row r="2992" spans="1:19" s="889" customFormat="1" ht="34.9">
      <c r="A2992" s="926" t="s">
        <v>1472</v>
      </c>
      <c r="B2992" s="887" t="s">
        <v>280</v>
      </c>
      <c r="C2992" s="887" t="s">
        <v>115</v>
      </c>
      <c r="D2992" s="887" t="s">
        <v>26754</v>
      </c>
      <c r="E2992" s="469">
        <v>6500</v>
      </c>
      <c r="F2992" s="887" t="s">
        <v>26755</v>
      </c>
      <c r="G2992" s="391" t="s">
        <v>26756</v>
      </c>
      <c r="H2992" s="887" t="s">
        <v>19895</v>
      </c>
      <c r="I2992" s="887" t="s">
        <v>19749</v>
      </c>
      <c r="J2992" s="887" t="s">
        <v>19896</v>
      </c>
      <c r="K2992" s="931">
        <v>1</v>
      </c>
      <c r="L2992" s="931">
        <v>12</v>
      </c>
      <c r="M2992" s="469">
        <v>78000</v>
      </c>
      <c r="N2992" s="931">
        <v>0</v>
      </c>
      <c r="O2992" s="931">
        <v>6</v>
      </c>
      <c r="P2992" s="469">
        <v>39000</v>
      </c>
      <c r="Q2992" s="931">
        <v>0</v>
      </c>
      <c r="R2992" s="931">
        <v>12</v>
      </c>
      <c r="S2992" s="470">
        <v>78000</v>
      </c>
    </row>
    <row r="2993" spans="1:19" s="889" customFormat="1" ht="23.25">
      <c r="A2993" s="926" t="s">
        <v>1472</v>
      </c>
      <c r="B2993" s="887" t="s">
        <v>280</v>
      </c>
      <c r="C2993" s="887" t="s">
        <v>115</v>
      </c>
      <c r="D2993" s="887" t="s">
        <v>26757</v>
      </c>
      <c r="E2993" s="469">
        <v>5000</v>
      </c>
      <c r="F2993" s="887" t="s">
        <v>26758</v>
      </c>
      <c r="G2993" s="391" t="s">
        <v>26759</v>
      </c>
      <c r="H2993" s="887" t="s">
        <v>23829</v>
      </c>
      <c r="I2993" s="887" t="s">
        <v>21508</v>
      </c>
      <c r="J2993" s="887" t="s">
        <v>23829</v>
      </c>
      <c r="K2993" s="931">
        <v>1</v>
      </c>
      <c r="L2993" s="931">
        <v>12</v>
      </c>
      <c r="M2993" s="469">
        <v>60000</v>
      </c>
      <c r="N2993" s="931">
        <v>0</v>
      </c>
      <c r="O2993" s="931">
        <v>6</v>
      </c>
      <c r="P2993" s="469">
        <v>30000</v>
      </c>
      <c r="Q2993" s="931">
        <v>0</v>
      </c>
      <c r="R2993" s="931">
        <v>12</v>
      </c>
      <c r="S2993" s="470">
        <v>60000</v>
      </c>
    </row>
    <row r="2994" spans="1:19" s="889" customFormat="1" ht="34.9">
      <c r="A2994" s="926" t="s">
        <v>1472</v>
      </c>
      <c r="B2994" s="887" t="s">
        <v>280</v>
      </c>
      <c r="C2994" s="887" t="s">
        <v>115</v>
      </c>
      <c r="D2994" s="887" t="s">
        <v>26760</v>
      </c>
      <c r="E2994" s="469">
        <v>4000</v>
      </c>
      <c r="F2994" s="887" t="s">
        <v>26761</v>
      </c>
      <c r="G2994" s="391" t="s">
        <v>26762</v>
      </c>
      <c r="H2994" s="887" t="s">
        <v>19729</v>
      </c>
      <c r="I2994" s="887" t="s">
        <v>26676</v>
      </c>
      <c r="J2994" s="887" t="s">
        <v>19726</v>
      </c>
      <c r="K2994" s="931">
        <v>1</v>
      </c>
      <c r="L2994" s="931">
        <v>12</v>
      </c>
      <c r="M2994" s="469">
        <v>48000</v>
      </c>
      <c r="N2994" s="931">
        <v>0</v>
      </c>
      <c r="O2994" s="931">
        <v>6</v>
      </c>
      <c r="P2994" s="469">
        <v>24000</v>
      </c>
      <c r="Q2994" s="931">
        <v>0</v>
      </c>
      <c r="R2994" s="931">
        <v>12</v>
      </c>
      <c r="S2994" s="470">
        <v>48000</v>
      </c>
    </row>
    <row r="2995" spans="1:19" s="889" customFormat="1" ht="23.25">
      <c r="A2995" s="926" t="s">
        <v>1472</v>
      </c>
      <c r="B2995" s="887" t="s">
        <v>280</v>
      </c>
      <c r="C2995" s="887" t="s">
        <v>115</v>
      </c>
      <c r="D2995" s="887" t="s">
        <v>26763</v>
      </c>
      <c r="E2995" s="469">
        <v>4000</v>
      </c>
      <c r="F2995" s="887" t="s">
        <v>26764</v>
      </c>
      <c r="G2995" s="391" t="s">
        <v>26765</v>
      </c>
      <c r="H2995" s="887" t="s">
        <v>19790</v>
      </c>
      <c r="I2995" s="887" t="s">
        <v>21508</v>
      </c>
      <c r="J2995" s="887" t="s">
        <v>19791</v>
      </c>
      <c r="K2995" s="931">
        <v>1</v>
      </c>
      <c r="L2995" s="931">
        <v>12</v>
      </c>
      <c r="M2995" s="469">
        <v>48000</v>
      </c>
      <c r="N2995" s="931">
        <v>0</v>
      </c>
      <c r="O2995" s="931">
        <v>6</v>
      </c>
      <c r="P2995" s="469">
        <v>24000</v>
      </c>
      <c r="Q2995" s="931">
        <v>0</v>
      </c>
      <c r="R2995" s="931">
        <v>12</v>
      </c>
      <c r="S2995" s="470">
        <v>48000</v>
      </c>
    </row>
    <row r="2996" spans="1:19" s="889" customFormat="1" ht="23.25">
      <c r="A2996" s="926" t="s">
        <v>1472</v>
      </c>
      <c r="B2996" s="887" t="s">
        <v>280</v>
      </c>
      <c r="C2996" s="887" t="s">
        <v>115</v>
      </c>
      <c r="D2996" s="887" t="s">
        <v>26766</v>
      </c>
      <c r="E2996" s="469">
        <v>4500</v>
      </c>
      <c r="F2996" s="887" t="s">
        <v>26767</v>
      </c>
      <c r="G2996" s="391" t="s">
        <v>26768</v>
      </c>
      <c r="H2996" s="887" t="s">
        <v>19810</v>
      </c>
      <c r="I2996" s="887" t="s">
        <v>26676</v>
      </c>
      <c r="J2996" s="887" t="s">
        <v>25530</v>
      </c>
      <c r="K2996" s="931">
        <v>1</v>
      </c>
      <c r="L2996" s="931">
        <v>12</v>
      </c>
      <c r="M2996" s="469">
        <v>54000</v>
      </c>
      <c r="N2996" s="931">
        <v>0</v>
      </c>
      <c r="O2996" s="931">
        <v>6</v>
      </c>
      <c r="P2996" s="469">
        <v>27000</v>
      </c>
      <c r="Q2996" s="931">
        <v>0</v>
      </c>
      <c r="R2996" s="931">
        <v>12</v>
      </c>
      <c r="S2996" s="470">
        <v>54000</v>
      </c>
    </row>
    <row r="2997" spans="1:19" s="889" customFormat="1" ht="34.9">
      <c r="A2997" s="926" t="s">
        <v>1472</v>
      </c>
      <c r="B2997" s="887" t="s">
        <v>280</v>
      </c>
      <c r="C2997" s="887" t="s">
        <v>115</v>
      </c>
      <c r="D2997" s="887" t="s">
        <v>20390</v>
      </c>
      <c r="E2997" s="469">
        <v>3000</v>
      </c>
      <c r="F2997" s="887" t="s">
        <v>26769</v>
      </c>
      <c r="G2997" s="391" t="s">
        <v>26770</v>
      </c>
      <c r="H2997" s="887" t="s">
        <v>19988</v>
      </c>
      <c r="I2997" s="887" t="s">
        <v>26676</v>
      </c>
      <c r="J2997" s="887" t="s">
        <v>26771</v>
      </c>
      <c r="K2997" s="931">
        <v>1</v>
      </c>
      <c r="L2997" s="931">
        <v>12</v>
      </c>
      <c r="M2997" s="469">
        <v>36000</v>
      </c>
      <c r="N2997" s="931">
        <v>0</v>
      </c>
      <c r="O2997" s="931">
        <v>6</v>
      </c>
      <c r="P2997" s="469">
        <v>18000</v>
      </c>
      <c r="Q2997" s="931">
        <v>0</v>
      </c>
      <c r="R2997" s="931">
        <v>12</v>
      </c>
      <c r="S2997" s="470">
        <v>36000</v>
      </c>
    </row>
    <row r="2998" spans="1:19" s="889" customFormat="1" ht="23.25">
      <c r="A2998" s="926" t="s">
        <v>1472</v>
      </c>
      <c r="B2998" s="887" t="s">
        <v>280</v>
      </c>
      <c r="C2998" s="887" t="s">
        <v>115</v>
      </c>
      <c r="D2998" s="887" t="s">
        <v>26772</v>
      </c>
      <c r="E2998" s="469">
        <v>2500</v>
      </c>
      <c r="F2998" s="887" t="s">
        <v>26773</v>
      </c>
      <c r="G2998" s="391" t="s">
        <v>26774</v>
      </c>
      <c r="H2998" s="887" t="s">
        <v>19713</v>
      </c>
      <c r="I2998" s="887" t="s">
        <v>26676</v>
      </c>
      <c r="J2998" s="887" t="s">
        <v>19733</v>
      </c>
      <c r="K2998" s="931">
        <v>1</v>
      </c>
      <c r="L2998" s="931">
        <v>2</v>
      </c>
      <c r="M2998" s="469">
        <v>5000</v>
      </c>
      <c r="N2998" s="931">
        <v>0</v>
      </c>
      <c r="O2998" s="931">
        <v>0</v>
      </c>
      <c r="P2998" s="469">
        <v>0</v>
      </c>
      <c r="Q2998" s="931">
        <v>0</v>
      </c>
      <c r="R2998" s="931">
        <v>0</v>
      </c>
      <c r="S2998" s="470">
        <v>0</v>
      </c>
    </row>
    <row r="2999" spans="1:19" s="889" customFormat="1" ht="34.9">
      <c r="A2999" s="926" t="s">
        <v>1472</v>
      </c>
      <c r="B2999" s="887" t="s">
        <v>280</v>
      </c>
      <c r="C2999" s="887" t="s">
        <v>115</v>
      </c>
      <c r="D2999" s="887" t="s">
        <v>26775</v>
      </c>
      <c r="E2999" s="469">
        <v>6000</v>
      </c>
      <c r="F2999" s="887" t="s">
        <v>26776</v>
      </c>
      <c r="G2999" s="391" t="s">
        <v>26777</v>
      </c>
      <c r="H2999" s="887" t="s">
        <v>26778</v>
      </c>
      <c r="I2999" s="887" t="s">
        <v>21508</v>
      </c>
      <c r="J2999" s="887" t="s">
        <v>20085</v>
      </c>
      <c r="K2999" s="931">
        <v>1</v>
      </c>
      <c r="L2999" s="931">
        <v>12</v>
      </c>
      <c r="M2999" s="469">
        <v>72000</v>
      </c>
      <c r="N2999" s="931">
        <v>0</v>
      </c>
      <c r="O2999" s="931">
        <v>6</v>
      </c>
      <c r="P2999" s="469">
        <v>36000</v>
      </c>
      <c r="Q2999" s="931">
        <v>0</v>
      </c>
      <c r="R2999" s="931">
        <v>12</v>
      </c>
      <c r="S2999" s="470">
        <v>72000</v>
      </c>
    </row>
    <row r="3000" spans="1:19" s="889" customFormat="1" ht="34.9">
      <c r="A3000" s="926" t="s">
        <v>1472</v>
      </c>
      <c r="B3000" s="887" t="s">
        <v>280</v>
      </c>
      <c r="C3000" s="887" t="s">
        <v>115</v>
      </c>
      <c r="D3000" s="887" t="s">
        <v>26779</v>
      </c>
      <c r="E3000" s="469">
        <v>6000</v>
      </c>
      <c r="F3000" s="887" t="s">
        <v>26780</v>
      </c>
      <c r="G3000" s="391" t="s">
        <v>26781</v>
      </c>
      <c r="H3000" s="887" t="s">
        <v>20860</v>
      </c>
      <c r="I3000" s="887" t="s">
        <v>19764</v>
      </c>
      <c r="J3000" s="887" t="s">
        <v>26782</v>
      </c>
      <c r="K3000" s="931">
        <v>3</v>
      </c>
      <c r="L3000" s="931">
        <v>12</v>
      </c>
      <c r="M3000" s="469">
        <v>72000</v>
      </c>
      <c r="N3000" s="931">
        <v>0</v>
      </c>
      <c r="O3000" s="931">
        <v>6</v>
      </c>
      <c r="P3000" s="469">
        <v>36000</v>
      </c>
      <c r="Q3000" s="931">
        <v>0</v>
      </c>
      <c r="R3000" s="931">
        <v>12</v>
      </c>
      <c r="S3000" s="470">
        <v>72000</v>
      </c>
    </row>
    <row r="3001" spans="1:19" s="889" customFormat="1" ht="23.25">
      <c r="A3001" s="926" t="s">
        <v>1472</v>
      </c>
      <c r="B3001" s="887" t="s">
        <v>280</v>
      </c>
      <c r="C3001" s="887" t="s">
        <v>115</v>
      </c>
      <c r="D3001" s="887" t="s">
        <v>26783</v>
      </c>
      <c r="E3001" s="469">
        <v>7000</v>
      </c>
      <c r="F3001" s="887" t="s">
        <v>26784</v>
      </c>
      <c r="G3001" s="391" t="s">
        <v>26785</v>
      </c>
      <c r="H3001" s="887" t="s">
        <v>19810</v>
      </c>
      <c r="I3001" s="887" t="s">
        <v>26676</v>
      </c>
      <c r="J3001" s="887" t="s">
        <v>25530</v>
      </c>
      <c r="K3001" s="931">
        <v>1</v>
      </c>
      <c r="L3001" s="931">
        <v>12</v>
      </c>
      <c r="M3001" s="469">
        <v>83499.649999999994</v>
      </c>
      <c r="N3001" s="931">
        <v>0</v>
      </c>
      <c r="O3001" s="931">
        <v>6</v>
      </c>
      <c r="P3001" s="469">
        <v>42000</v>
      </c>
      <c r="Q3001" s="931">
        <v>0</v>
      </c>
      <c r="R3001" s="931">
        <v>12</v>
      </c>
      <c r="S3001" s="470">
        <v>84000</v>
      </c>
    </row>
    <row r="3002" spans="1:19" s="889" customFormat="1" ht="23.25">
      <c r="A3002" s="926" t="s">
        <v>1472</v>
      </c>
      <c r="B3002" s="887" t="s">
        <v>280</v>
      </c>
      <c r="C3002" s="887" t="s">
        <v>115</v>
      </c>
      <c r="D3002" s="887" t="s">
        <v>26786</v>
      </c>
      <c r="E3002" s="469">
        <v>9000</v>
      </c>
      <c r="F3002" s="887" t="s">
        <v>26787</v>
      </c>
      <c r="G3002" s="391" t="s">
        <v>26788</v>
      </c>
      <c r="H3002" s="887" t="s">
        <v>26789</v>
      </c>
      <c r="I3002" s="887" t="s">
        <v>21508</v>
      </c>
      <c r="J3002" s="887" t="s">
        <v>26790</v>
      </c>
      <c r="K3002" s="931">
        <v>1</v>
      </c>
      <c r="L3002" s="931">
        <v>2</v>
      </c>
      <c r="M3002" s="469">
        <v>18000</v>
      </c>
      <c r="N3002" s="931">
        <v>0</v>
      </c>
      <c r="O3002" s="931">
        <v>0</v>
      </c>
      <c r="P3002" s="469">
        <v>0</v>
      </c>
      <c r="Q3002" s="931">
        <v>0</v>
      </c>
      <c r="R3002" s="931">
        <v>0</v>
      </c>
      <c r="S3002" s="470">
        <v>0</v>
      </c>
    </row>
    <row r="3003" spans="1:19" s="889" customFormat="1" ht="23.25">
      <c r="A3003" s="926" t="s">
        <v>1472</v>
      </c>
      <c r="B3003" s="887" t="s">
        <v>280</v>
      </c>
      <c r="C3003" s="887" t="s">
        <v>115</v>
      </c>
      <c r="D3003" s="887" t="s">
        <v>26791</v>
      </c>
      <c r="E3003" s="469">
        <v>4500</v>
      </c>
      <c r="F3003" s="887" t="s">
        <v>26792</v>
      </c>
      <c r="G3003" s="391" t="s">
        <v>26793</v>
      </c>
      <c r="H3003" s="887" t="s">
        <v>23829</v>
      </c>
      <c r="I3003" s="887" t="s">
        <v>21508</v>
      </c>
      <c r="J3003" s="887" t="s">
        <v>23829</v>
      </c>
      <c r="K3003" s="931">
        <v>1</v>
      </c>
      <c r="L3003" s="931">
        <v>12</v>
      </c>
      <c r="M3003" s="469">
        <v>53997.75</v>
      </c>
      <c r="N3003" s="931">
        <v>0</v>
      </c>
      <c r="O3003" s="931">
        <v>6</v>
      </c>
      <c r="P3003" s="469">
        <v>27000</v>
      </c>
      <c r="Q3003" s="931">
        <v>0</v>
      </c>
      <c r="R3003" s="931">
        <v>12</v>
      </c>
      <c r="S3003" s="470">
        <v>54000</v>
      </c>
    </row>
    <row r="3004" spans="1:19" s="889" customFormat="1" ht="81.400000000000006">
      <c r="A3004" s="926" t="s">
        <v>1472</v>
      </c>
      <c r="B3004" s="887" t="s">
        <v>280</v>
      </c>
      <c r="C3004" s="887" t="s">
        <v>115</v>
      </c>
      <c r="D3004" s="887" t="s">
        <v>26794</v>
      </c>
      <c r="E3004" s="469">
        <v>4500</v>
      </c>
      <c r="F3004" s="887" t="s">
        <v>26795</v>
      </c>
      <c r="G3004" s="391" t="s">
        <v>26796</v>
      </c>
      <c r="H3004" s="887" t="s">
        <v>26797</v>
      </c>
      <c r="I3004" s="887" t="s">
        <v>21508</v>
      </c>
      <c r="J3004" s="887" t="s">
        <v>26798</v>
      </c>
      <c r="K3004" s="931">
        <v>1</v>
      </c>
      <c r="L3004" s="931">
        <v>12</v>
      </c>
      <c r="M3004" s="469">
        <v>53024.67</v>
      </c>
      <c r="N3004" s="931">
        <v>0</v>
      </c>
      <c r="O3004" s="931">
        <v>6</v>
      </c>
      <c r="P3004" s="469">
        <v>27000</v>
      </c>
      <c r="Q3004" s="931">
        <v>0</v>
      </c>
      <c r="R3004" s="931">
        <v>12</v>
      </c>
      <c r="S3004" s="470">
        <v>54000</v>
      </c>
    </row>
    <row r="3005" spans="1:19" s="889" customFormat="1" ht="23.25">
      <c r="A3005" s="926" t="s">
        <v>1472</v>
      </c>
      <c r="B3005" s="887" t="s">
        <v>280</v>
      </c>
      <c r="C3005" s="887" t="s">
        <v>115</v>
      </c>
      <c r="D3005" s="887" t="s">
        <v>26799</v>
      </c>
      <c r="E3005" s="469">
        <v>5000</v>
      </c>
      <c r="F3005" s="887" t="s">
        <v>26800</v>
      </c>
      <c r="G3005" s="391" t="s">
        <v>26801</v>
      </c>
      <c r="H3005" s="887" t="s">
        <v>23829</v>
      </c>
      <c r="I3005" s="887" t="s">
        <v>21508</v>
      </c>
      <c r="J3005" s="887" t="s">
        <v>23829</v>
      </c>
      <c r="K3005" s="931">
        <v>2</v>
      </c>
      <c r="L3005" s="931">
        <v>12</v>
      </c>
      <c r="M3005" s="469">
        <v>60000</v>
      </c>
      <c r="N3005" s="931">
        <v>0</v>
      </c>
      <c r="O3005" s="931">
        <v>6</v>
      </c>
      <c r="P3005" s="469">
        <v>30000</v>
      </c>
      <c r="Q3005" s="931">
        <v>0</v>
      </c>
      <c r="R3005" s="931">
        <v>12</v>
      </c>
      <c r="S3005" s="470">
        <v>60000</v>
      </c>
    </row>
    <row r="3006" spans="1:19" s="889" customFormat="1" ht="23.25">
      <c r="A3006" s="926" t="s">
        <v>1472</v>
      </c>
      <c r="B3006" s="887" t="s">
        <v>280</v>
      </c>
      <c r="C3006" s="887" t="s">
        <v>115</v>
      </c>
      <c r="D3006" s="887" t="s">
        <v>26802</v>
      </c>
      <c r="E3006" s="469">
        <v>6000</v>
      </c>
      <c r="F3006" s="887" t="s">
        <v>26803</v>
      </c>
      <c r="G3006" s="391" t="s">
        <v>26804</v>
      </c>
      <c r="H3006" s="887" t="s">
        <v>26789</v>
      </c>
      <c r="I3006" s="887" t="s">
        <v>21508</v>
      </c>
      <c r="J3006" s="887" t="s">
        <v>26790</v>
      </c>
      <c r="K3006" s="931">
        <v>2</v>
      </c>
      <c r="L3006" s="931">
        <v>12</v>
      </c>
      <c r="M3006" s="469">
        <v>72000</v>
      </c>
      <c r="N3006" s="931">
        <v>0</v>
      </c>
      <c r="O3006" s="931">
        <v>6</v>
      </c>
      <c r="P3006" s="469">
        <v>36000</v>
      </c>
      <c r="Q3006" s="931">
        <v>0</v>
      </c>
      <c r="R3006" s="931">
        <v>12</v>
      </c>
      <c r="S3006" s="470">
        <v>72000</v>
      </c>
    </row>
    <row r="3007" spans="1:19" s="889" customFormat="1" ht="23.25">
      <c r="A3007" s="926" t="s">
        <v>1472</v>
      </c>
      <c r="B3007" s="887" t="s">
        <v>280</v>
      </c>
      <c r="C3007" s="887" t="s">
        <v>115</v>
      </c>
      <c r="D3007" s="887" t="s">
        <v>26805</v>
      </c>
      <c r="E3007" s="469">
        <v>4000</v>
      </c>
      <c r="F3007" s="887" t="s">
        <v>26806</v>
      </c>
      <c r="G3007" s="391" t="s">
        <v>26807</v>
      </c>
      <c r="H3007" s="887" t="s">
        <v>19829</v>
      </c>
      <c r="I3007" s="887" t="s">
        <v>388</v>
      </c>
      <c r="J3007" s="887"/>
      <c r="K3007" s="931">
        <v>2</v>
      </c>
      <c r="L3007" s="931">
        <v>12</v>
      </c>
      <c r="M3007" s="469">
        <v>48000</v>
      </c>
      <c r="N3007" s="931">
        <v>0</v>
      </c>
      <c r="O3007" s="931">
        <v>6</v>
      </c>
      <c r="P3007" s="469">
        <v>24000</v>
      </c>
      <c r="Q3007" s="931">
        <v>0</v>
      </c>
      <c r="R3007" s="931">
        <v>12</v>
      </c>
      <c r="S3007" s="470">
        <v>48000</v>
      </c>
    </row>
    <row r="3008" spans="1:19" s="889" customFormat="1" ht="23.25">
      <c r="A3008" s="926" t="s">
        <v>1472</v>
      </c>
      <c r="B3008" s="887" t="s">
        <v>280</v>
      </c>
      <c r="C3008" s="887" t="s">
        <v>115</v>
      </c>
      <c r="D3008" s="887" t="s">
        <v>26808</v>
      </c>
      <c r="E3008" s="469">
        <v>10000</v>
      </c>
      <c r="F3008" s="887" t="s">
        <v>26809</v>
      </c>
      <c r="G3008" s="391" t="s">
        <v>26810</v>
      </c>
      <c r="H3008" s="887" t="s">
        <v>19757</v>
      </c>
      <c r="I3008" s="887" t="s">
        <v>26676</v>
      </c>
      <c r="J3008" s="887" t="s">
        <v>20383</v>
      </c>
      <c r="K3008" s="931">
        <v>1</v>
      </c>
      <c r="L3008" s="931">
        <v>12</v>
      </c>
      <c r="M3008" s="469">
        <v>120000</v>
      </c>
      <c r="N3008" s="931">
        <v>0</v>
      </c>
      <c r="O3008" s="931">
        <v>6</v>
      </c>
      <c r="P3008" s="469">
        <v>60000</v>
      </c>
      <c r="Q3008" s="931">
        <v>0</v>
      </c>
      <c r="R3008" s="931">
        <v>11</v>
      </c>
      <c r="S3008" s="470">
        <v>110000</v>
      </c>
    </row>
    <row r="3009" spans="1:19" s="889" customFormat="1" ht="34.9">
      <c r="A3009" s="926" t="s">
        <v>1472</v>
      </c>
      <c r="B3009" s="887" t="s">
        <v>280</v>
      </c>
      <c r="C3009" s="887" t="s">
        <v>115</v>
      </c>
      <c r="D3009" s="887" t="s">
        <v>26811</v>
      </c>
      <c r="E3009" s="469">
        <v>3600</v>
      </c>
      <c r="F3009" s="887" t="s">
        <v>26812</v>
      </c>
      <c r="G3009" s="391" t="s">
        <v>26813</v>
      </c>
      <c r="H3009" s="887" t="s">
        <v>26814</v>
      </c>
      <c r="I3009" s="887" t="s">
        <v>19764</v>
      </c>
      <c r="J3009" s="887" t="s">
        <v>26815</v>
      </c>
      <c r="K3009" s="931">
        <v>1</v>
      </c>
      <c r="L3009" s="931">
        <v>12</v>
      </c>
      <c r="M3009" s="469">
        <v>43200</v>
      </c>
      <c r="N3009" s="931">
        <v>0</v>
      </c>
      <c r="O3009" s="931">
        <v>6</v>
      </c>
      <c r="P3009" s="469">
        <v>21600</v>
      </c>
      <c r="Q3009" s="931">
        <v>0</v>
      </c>
      <c r="R3009" s="931">
        <v>12</v>
      </c>
      <c r="S3009" s="470">
        <v>43200</v>
      </c>
    </row>
    <row r="3010" spans="1:19" s="889" customFormat="1" ht="34.9">
      <c r="A3010" s="926" t="s">
        <v>1472</v>
      </c>
      <c r="B3010" s="887" t="s">
        <v>280</v>
      </c>
      <c r="C3010" s="887" t="s">
        <v>115</v>
      </c>
      <c r="D3010" s="887" t="s">
        <v>26816</v>
      </c>
      <c r="E3010" s="469">
        <v>3500</v>
      </c>
      <c r="F3010" s="887" t="s">
        <v>26817</v>
      </c>
      <c r="G3010" s="391" t="s">
        <v>26818</v>
      </c>
      <c r="H3010" s="887" t="s">
        <v>20463</v>
      </c>
      <c r="I3010" s="887" t="s">
        <v>26676</v>
      </c>
      <c r="J3010" s="887" t="s">
        <v>20480</v>
      </c>
      <c r="K3010" s="931">
        <v>2</v>
      </c>
      <c r="L3010" s="931">
        <v>12</v>
      </c>
      <c r="M3010" s="469">
        <v>42000</v>
      </c>
      <c r="N3010" s="931">
        <v>0</v>
      </c>
      <c r="O3010" s="931">
        <v>6</v>
      </c>
      <c r="P3010" s="469">
        <v>21102.080000000002</v>
      </c>
      <c r="Q3010" s="931">
        <v>0</v>
      </c>
      <c r="R3010" s="931">
        <v>12</v>
      </c>
      <c r="S3010" s="470">
        <v>42000</v>
      </c>
    </row>
    <row r="3011" spans="1:19" s="889" customFormat="1" ht="23.25">
      <c r="A3011" s="926" t="s">
        <v>1472</v>
      </c>
      <c r="B3011" s="887" t="s">
        <v>280</v>
      </c>
      <c r="C3011" s="887" t="s">
        <v>115</v>
      </c>
      <c r="D3011" s="887" t="s">
        <v>26757</v>
      </c>
      <c r="E3011" s="469">
        <v>6000</v>
      </c>
      <c r="F3011" s="887" t="s">
        <v>26819</v>
      </c>
      <c r="G3011" s="391" t="s">
        <v>26820</v>
      </c>
      <c r="H3011" s="887" t="s">
        <v>23829</v>
      </c>
      <c r="I3011" s="887" t="s">
        <v>21508</v>
      </c>
      <c r="J3011" s="887" t="s">
        <v>23829</v>
      </c>
      <c r="K3011" s="931">
        <v>1</v>
      </c>
      <c r="L3011" s="931">
        <v>12</v>
      </c>
      <c r="M3011" s="469">
        <v>72000</v>
      </c>
      <c r="N3011" s="931">
        <v>0</v>
      </c>
      <c r="O3011" s="931">
        <v>6</v>
      </c>
      <c r="P3011" s="469">
        <v>36000</v>
      </c>
      <c r="Q3011" s="931">
        <v>0</v>
      </c>
      <c r="R3011" s="931">
        <v>12</v>
      </c>
      <c r="S3011" s="470">
        <v>72000</v>
      </c>
    </row>
    <row r="3012" spans="1:19" s="889" customFormat="1" ht="34.9">
      <c r="A3012" s="926" t="s">
        <v>1472</v>
      </c>
      <c r="B3012" s="887" t="s">
        <v>280</v>
      </c>
      <c r="C3012" s="887" t="s">
        <v>115</v>
      </c>
      <c r="D3012" s="887" t="s">
        <v>26821</v>
      </c>
      <c r="E3012" s="469">
        <v>5000</v>
      </c>
      <c r="F3012" s="887" t="s">
        <v>26822</v>
      </c>
      <c r="G3012" s="391" t="s">
        <v>26823</v>
      </c>
      <c r="H3012" s="887" t="s">
        <v>26701</v>
      </c>
      <c r="I3012" s="887" t="s">
        <v>19764</v>
      </c>
      <c r="J3012" s="887" t="s">
        <v>26824</v>
      </c>
      <c r="K3012" s="931">
        <v>0</v>
      </c>
      <c r="L3012" s="931">
        <v>12</v>
      </c>
      <c r="M3012" s="469">
        <v>60000</v>
      </c>
      <c r="N3012" s="931">
        <v>0</v>
      </c>
      <c r="O3012" s="931">
        <v>6</v>
      </c>
      <c r="P3012" s="469">
        <v>30000</v>
      </c>
      <c r="Q3012" s="931">
        <v>0</v>
      </c>
      <c r="R3012" s="931">
        <v>12</v>
      </c>
      <c r="S3012" s="470">
        <v>60000</v>
      </c>
    </row>
    <row r="3013" spans="1:19" s="889" customFormat="1" ht="23.25">
      <c r="A3013" s="926" t="s">
        <v>1472</v>
      </c>
      <c r="B3013" s="887" t="s">
        <v>280</v>
      </c>
      <c r="C3013" s="887" t="s">
        <v>115</v>
      </c>
      <c r="D3013" s="887" t="s">
        <v>26825</v>
      </c>
      <c r="E3013" s="469">
        <v>8000</v>
      </c>
      <c r="F3013" s="887" t="s">
        <v>26826</v>
      </c>
      <c r="G3013" s="391" t="s">
        <v>26827</v>
      </c>
      <c r="H3013" s="887" t="s">
        <v>19862</v>
      </c>
      <c r="I3013" s="887" t="s">
        <v>26676</v>
      </c>
      <c r="J3013" s="887" t="s">
        <v>20389</v>
      </c>
      <c r="K3013" s="931">
        <v>1</v>
      </c>
      <c r="L3013" s="931">
        <v>5</v>
      </c>
      <c r="M3013" s="469">
        <v>40000</v>
      </c>
      <c r="N3013" s="931">
        <v>0</v>
      </c>
      <c r="O3013" s="931">
        <v>0</v>
      </c>
      <c r="P3013" s="469">
        <v>0</v>
      </c>
      <c r="Q3013" s="931">
        <v>0</v>
      </c>
      <c r="R3013" s="931">
        <v>0</v>
      </c>
      <c r="S3013" s="470">
        <v>0</v>
      </c>
    </row>
    <row r="3014" spans="1:19" s="889" customFormat="1" ht="23.25">
      <c r="A3014" s="926" t="s">
        <v>1472</v>
      </c>
      <c r="B3014" s="887" t="s">
        <v>280</v>
      </c>
      <c r="C3014" s="887" t="s">
        <v>115</v>
      </c>
      <c r="D3014" s="887" t="s">
        <v>26828</v>
      </c>
      <c r="E3014" s="469">
        <v>8000</v>
      </c>
      <c r="F3014" s="887" t="s">
        <v>26829</v>
      </c>
      <c r="G3014" s="391" t="s">
        <v>26830</v>
      </c>
      <c r="H3014" s="887" t="s">
        <v>19802</v>
      </c>
      <c r="I3014" s="887" t="s">
        <v>21508</v>
      </c>
      <c r="J3014" s="887" t="s">
        <v>19791</v>
      </c>
      <c r="K3014" s="931">
        <v>1</v>
      </c>
      <c r="L3014" s="931">
        <v>12</v>
      </c>
      <c r="M3014" s="469">
        <v>96000</v>
      </c>
      <c r="N3014" s="931">
        <v>0</v>
      </c>
      <c r="O3014" s="931">
        <v>6</v>
      </c>
      <c r="P3014" s="469">
        <v>48000</v>
      </c>
      <c r="Q3014" s="931">
        <v>0</v>
      </c>
      <c r="R3014" s="931">
        <v>11</v>
      </c>
      <c r="S3014" s="470">
        <v>88000</v>
      </c>
    </row>
    <row r="3015" spans="1:19" s="889" customFormat="1" ht="23.25">
      <c r="A3015" s="926" t="s">
        <v>1472</v>
      </c>
      <c r="B3015" s="887" t="s">
        <v>280</v>
      </c>
      <c r="C3015" s="887" t="s">
        <v>115</v>
      </c>
      <c r="D3015" s="887" t="s">
        <v>26677</v>
      </c>
      <c r="E3015" s="469">
        <v>6000</v>
      </c>
      <c r="F3015" s="887" t="s">
        <v>26831</v>
      </c>
      <c r="G3015" s="391" t="s">
        <v>26832</v>
      </c>
      <c r="H3015" s="887" t="s">
        <v>23829</v>
      </c>
      <c r="I3015" s="887" t="s">
        <v>21508</v>
      </c>
      <c r="J3015" s="887" t="s">
        <v>23829</v>
      </c>
      <c r="K3015" s="931">
        <v>1</v>
      </c>
      <c r="L3015" s="931">
        <v>12</v>
      </c>
      <c r="M3015" s="469">
        <v>72000</v>
      </c>
      <c r="N3015" s="931">
        <v>0</v>
      </c>
      <c r="O3015" s="931">
        <v>6</v>
      </c>
      <c r="P3015" s="469">
        <v>36000</v>
      </c>
      <c r="Q3015" s="931">
        <v>0</v>
      </c>
      <c r="R3015" s="931">
        <v>12</v>
      </c>
      <c r="S3015" s="470">
        <v>72000</v>
      </c>
    </row>
    <row r="3016" spans="1:19" s="889" customFormat="1" ht="34.9">
      <c r="A3016" s="926" t="s">
        <v>1472</v>
      </c>
      <c r="B3016" s="887" t="s">
        <v>280</v>
      </c>
      <c r="C3016" s="887" t="s">
        <v>115</v>
      </c>
      <c r="D3016" s="887" t="s">
        <v>26724</v>
      </c>
      <c r="E3016" s="469">
        <v>3500</v>
      </c>
      <c r="F3016" s="887" t="s">
        <v>26833</v>
      </c>
      <c r="G3016" s="391" t="s">
        <v>26834</v>
      </c>
      <c r="H3016" s="887" t="s">
        <v>20442</v>
      </c>
      <c r="I3016" s="887" t="s">
        <v>19764</v>
      </c>
      <c r="J3016" s="887" t="s">
        <v>20443</v>
      </c>
      <c r="K3016" s="931">
        <v>1</v>
      </c>
      <c r="L3016" s="931">
        <v>12</v>
      </c>
      <c r="M3016" s="469">
        <v>42000</v>
      </c>
      <c r="N3016" s="931">
        <v>0</v>
      </c>
      <c r="O3016" s="931">
        <v>6</v>
      </c>
      <c r="P3016" s="469">
        <v>21000</v>
      </c>
      <c r="Q3016" s="931">
        <v>0</v>
      </c>
      <c r="R3016" s="931">
        <v>12</v>
      </c>
      <c r="S3016" s="470">
        <v>42000</v>
      </c>
    </row>
    <row r="3017" spans="1:19" s="889" customFormat="1" ht="23.25">
      <c r="A3017" s="926" t="s">
        <v>1472</v>
      </c>
      <c r="B3017" s="887" t="s">
        <v>280</v>
      </c>
      <c r="C3017" s="887" t="s">
        <v>115</v>
      </c>
      <c r="D3017" s="887" t="s">
        <v>26794</v>
      </c>
      <c r="E3017" s="469">
        <v>5000</v>
      </c>
      <c r="F3017" s="887" t="s">
        <v>26835</v>
      </c>
      <c r="G3017" s="391" t="s">
        <v>26836</v>
      </c>
      <c r="H3017" s="887" t="s">
        <v>20184</v>
      </c>
      <c r="I3017" s="887" t="s">
        <v>21508</v>
      </c>
      <c r="J3017" s="887" t="s">
        <v>20185</v>
      </c>
      <c r="K3017" s="931">
        <v>1</v>
      </c>
      <c r="L3017" s="931">
        <v>12</v>
      </c>
      <c r="M3017" s="469">
        <v>60000</v>
      </c>
      <c r="N3017" s="931">
        <v>0</v>
      </c>
      <c r="O3017" s="931">
        <v>6</v>
      </c>
      <c r="P3017" s="469">
        <v>32375</v>
      </c>
      <c r="Q3017" s="931">
        <v>0</v>
      </c>
      <c r="R3017" s="931">
        <v>12</v>
      </c>
      <c r="S3017" s="470">
        <v>60000</v>
      </c>
    </row>
    <row r="3018" spans="1:19" s="889" customFormat="1" ht="23.25">
      <c r="A3018" s="926" t="s">
        <v>1472</v>
      </c>
      <c r="B3018" s="887" t="s">
        <v>280</v>
      </c>
      <c r="C3018" s="887" t="s">
        <v>115</v>
      </c>
      <c r="D3018" s="887" t="s">
        <v>26837</v>
      </c>
      <c r="E3018" s="469">
        <v>10000</v>
      </c>
      <c r="F3018" s="887" t="s">
        <v>26838</v>
      </c>
      <c r="G3018" s="391" t="s">
        <v>26839</v>
      </c>
      <c r="H3018" s="887" t="s">
        <v>26789</v>
      </c>
      <c r="I3018" s="887" t="s">
        <v>21508</v>
      </c>
      <c r="J3018" s="887" t="s">
        <v>26790</v>
      </c>
      <c r="K3018" s="931">
        <v>1</v>
      </c>
      <c r="L3018" s="931">
        <v>12</v>
      </c>
      <c r="M3018" s="469">
        <v>120000</v>
      </c>
      <c r="N3018" s="931">
        <v>0</v>
      </c>
      <c r="O3018" s="931">
        <v>6</v>
      </c>
      <c r="P3018" s="469">
        <v>60083.33</v>
      </c>
      <c r="Q3018" s="931">
        <v>0</v>
      </c>
      <c r="R3018" s="931">
        <v>11</v>
      </c>
      <c r="S3018" s="470">
        <v>110000</v>
      </c>
    </row>
    <row r="3019" spans="1:19" s="889" customFormat="1" ht="23.25">
      <c r="A3019" s="926" t="s">
        <v>1472</v>
      </c>
      <c r="B3019" s="887" t="s">
        <v>280</v>
      </c>
      <c r="C3019" s="887" t="s">
        <v>115</v>
      </c>
      <c r="D3019" s="887" t="s">
        <v>26719</v>
      </c>
      <c r="E3019" s="469">
        <v>4500</v>
      </c>
      <c r="F3019" s="887" t="s">
        <v>26840</v>
      </c>
      <c r="G3019" s="391" t="s">
        <v>26841</v>
      </c>
      <c r="H3019" s="887" t="s">
        <v>19810</v>
      </c>
      <c r="I3019" s="887" t="s">
        <v>26676</v>
      </c>
      <c r="J3019" s="887" t="s">
        <v>25530</v>
      </c>
      <c r="K3019" s="931">
        <v>1</v>
      </c>
      <c r="L3019" s="931">
        <v>12</v>
      </c>
      <c r="M3019" s="469">
        <v>54000</v>
      </c>
      <c r="N3019" s="931">
        <v>0</v>
      </c>
      <c r="O3019" s="931">
        <v>6</v>
      </c>
      <c r="P3019" s="469">
        <v>27000</v>
      </c>
      <c r="Q3019" s="931">
        <v>0</v>
      </c>
      <c r="R3019" s="931">
        <v>12</v>
      </c>
      <c r="S3019" s="470">
        <v>54000</v>
      </c>
    </row>
    <row r="3020" spans="1:19" s="889" customFormat="1" ht="34.9">
      <c r="A3020" s="926" t="s">
        <v>1472</v>
      </c>
      <c r="B3020" s="887" t="s">
        <v>280</v>
      </c>
      <c r="C3020" s="887" t="s">
        <v>115</v>
      </c>
      <c r="D3020" s="887" t="s">
        <v>26842</v>
      </c>
      <c r="E3020" s="469">
        <v>4500</v>
      </c>
      <c r="F3020" s="887" t="s">
        <v>26843</v>
      </c>
      <c r="G3020" s="391" t="s">
        <v>26844</v>
      </c>
      <c r="H3020" s="887" t="s">
        <v>19988</v>
      </c>
      <c r="I3020" s="887" t="s">
        <v>26676</v>
      </c>
      <c r="J3020" s="887" t="s">
        <v>26771</v>
      </c>
      <c r="K3020" s="931">
        <v>1</v>
      </c>
      <c r="L3020" s="931">
        <v>12</v>
      </c>
      <c r="M3020" s="469">
        <v>54000</v>
      </c>
      <c r="N3020" s="931">
        <v>0</v>
      </c>
      <c r="O3020" s="931">
        <v>6</v>
      </c>
      <c r="P3020" s="469">
        <v>27000</v>
      </c>
      <c r="Q3020" s="931">
        <v>0</v>
      </c>
      <c r="R3020" s="931">
        <v>12</v>
      </c>
      <c r="S3020" s="470">
        <v>54000</v>
      </c>
    </row>
    <row r="3021" spans="1:19" s="889" customFormat="1" ht="23.25">
      <c r="A3021" s="926" t="s">
        <v>1472</v>
      </c>
      <c r="B3021" s="887" t="s">
        <v>280</v>
      </c>
      <c r="C3021" s="887" t="s">
        <v>115</v>
      </c>
      <c r="D3021" s="887" t="s">
        <v>26845</v>
      </c>
      <c r="E3021" s="469">
        <v>4500</v>
      </c>
      <c r="F3021" s="887" t="s">
        <v>26846</v>
      </c>
      <c r="G3021" s="391" t="s">
        <v>26847</v>
      </c>
      <c r="H3021" s="887" t="s">
        <v>19708</v>
      </c>
      <c r="I3021" s="887" t="s">
        <v>26676</v>
      </c>
      <c r="J3021" s="887" t="s">
        <v>19709</v>
      </c>
      <c r="K3021" s="931">
        <v>1</v>
      </c>
      <c r="L3021" s="931">
        <v>12</v>
      </c>
      <c r="M3021" s="469">
        <v>54000</v>
      </c>
      <c r="N3021" s="931">
        <v>0</v>
      </c>
      <c r="O3021" s="931">
        <v>6</v>
      </c>
      <c r="P3021" s="469">
        <v>27000</v>
      </c>
      <c r="Q3021" s="931">
        <v>0</v>
      </c>
      <c r="R3021" s="931">
        <v>12</v>
      </c>
      <c r="S3021" s="470">
        <v>54000</v>
      </c>
    </row>
    <row r="3022" spans="1:19" s="889" customFormat="1" ht="23.25">
      <c r="A3022" s="926" t="s">
        <v>1472</v>
      </c>
      <c r="B3022" s="887" t="s">
        <v>280</v>
      </c>
      <c r="C3022" s="887" t="s">
        <v>115</v>
      </c>
      <c r="D3022" s="887" t="s">
        <v>26848</v>
      </c>
      <c r="E3022" s="469">
        <v>6500</v>
      </c>
      <c r="F3022" s="887" t="s">
        <v>26849</v>
      </c>
      <c r="G3022" s="391" t="s">
        <v>26850</v>
      </c>
      <c r="H3022" s="887" t="s">
        <v>20066</v>
      </c>
      <c r="I3022" s="887" t="s">
        <v>19709</v>
      </c>
      <c r="J3022" s="887" t="s">
        <v>19709</v>
      </c>
      <c r="K3022" s="931">
        <v>1</v>
      </c>
      <c r="L3022" s="931">
        <v>12</v>
      </c>
      <c r="M3022" s="469">
        <v>78000</v>
      </c>
      <c r="N3022" s="931">
        <v>0</v>
      </c>
      <c r="O3022" s="931">
        <v>6</v>
      </c>
      <c r="P3022" s="469">
        <v>38783.33</v>
      </c>
      <c r="Q3022" s="931">
        <v>0</v>
      </c>
      <c r="R3022" s="931">
        <v>12</v>
      </c>
      <c r="S3022" s="470">
        <v>78000</v>
      </c>
    </row>
    <row r="3023" spans="1:19" s="889" customFormat="1" ht="58.15">
      <c r="A3023" s="926" t="s">
        <v>1472</v>
      </c>
      <c r="B3023" s="887" t="s">
        <v>280</v>
      </c>
      <c r="C3023" s="887" t="s">
        <v>115</v>
      </c>
      <c r="D3023" s="887" t="s">
        <v>26851</v>
      </c>
      <c r="E3023" s="469">
        <v>7000</v>
      </c>
      <c r="F3023" s="887" t="s">
        <v>26852</v>
      </c>
      <c r="G3023" s="391" t="s">
        <v>26853</v>
      </c>
      <c r="H3023" s="887" t="s">
        <v>20531</v>
      </c>
      <c r="I3023" s="887" t="s">
        <v>19764</v>
      </c>
      <c r="J3023" s="887" t="s">
        <v>20531</v>
      </c>
      <c r="K3023" s="931">
        <v>1</v>
      </c>
      <c r="L3023" s="931">
        <v>12</v>
      </c>
      <c r="M3023" s="469">
        <v>84000</v>
      </c>
      <c r="N3023" s="931">
        <v>0</v>
      </c>
      <c r="O3023" s="931">
        <v>6</v>
      </c>
      <c r="P3023" s="469">
        <v>42000</v>
      </c>
      <c r="Q3023" s="931">
        <v>0</v>
      </c>
      <c r="R3023" s="931">
        <v>12</v>
      </c>
      <c r="S3023" s="470">
        <v>84000</v>
      </c>
    </row>
    <row r="3024" spans="1:19" s="889" customFormat="1" ht="34.9">
      <c r="A3024" s="926" t="s">
        <v>1472</v>
      </c>
      <c r="B3024" s="887" t="s">
        <v>280</v>
      </c>
      <c r="C3024" s="887" t="s">
        <v>115</v>
      </c>
      <c r="D3024" s="887" t="s">
        <v>26854</v>
      </c>
      <c r="E3024" s="469">
        <v>4500</v>
      </c>
      <c r="F3024" s="887" t="s">
        <v>26855</v>
      </c>
      <c r="G3024" s="391" t="s">
        <v>26856</v>
      </c>
      <c r="H3024" s="887" t="s">
        <v>19810</v>
      </c>
      <c r="I3024" s="887" t="s">
        <v>26676</v>
      </c>
      <c r="J3024" s="887" t="s">
        <v>25530</v>
      </c>
      <c r="K3024" s="931">
        <v>1</v>
      </c>
      <c r="L3024" s="931">
        <v>12</v>
      </c>
      <c r="M3024" s="469">
        <v>54000</v>
      </c>
      <c r="N3024" s="931">
        <v>0</v>
      </c>
      <c r="O3024" s="931">
        <v>6</v>
      </c>
      <c r="P3024" s="469">
        <v>27000</v>
      </c>
      <c r="Q3024" s="931">
        <v>0</v>
      </c>
      <c r="R3024" s="931">
        <v>12</v>
      </c>
      <c r="S3024" s="470">
        <v>54000</v>
      </c>
    </row>
    <row r="3025" spans="1:19" s="889" customFormat="1" ht="23.25">
      <c r="A3025" s="926" t="s">
        <v>1472</v>
      </c>
      <c r="B3025" s="887" t="s">
        <v>280</v>
      </c>
      <c r="C3025" s="887" t="s">
        <v>115</v>
      </c>
      <c r="D3025" s="887" t="s">
        <v>23423</v>
      </c>
      <c r="E3025" s="469">
        <v>2500</v>
      </c>
      <c r="F3025" s="887" t="s">
        <v>26857</v>
      </c>
      <c r="G3025" s="391" t="s">
        <v>26858</v>
      </c>
      <c r="H3025" s="887" t="s">
        <v>20066</v>
      </c>
      <c r="I3025" s="887" t="s">
        <v>19764</v>
      </c>
      <c r="J3025" s="887" t="s">
        <v>26753</v>
      </c>
      <c r="K3025" s="931">
        <v>1</v>
      </c>
      <c r="L3025" s="931">
        <v>12</v>
      </c>
      <c r="M3025" s="469">
        <v>30000</v>
      </c>
      <c r="N3025" s="931">
        <v>0</v>
      </c>
      <c r="O3025" s="931">
        <v>6</v>
      </c>
      <c r="P3025" s="469">
        <v>15000</v>
      </c>
      <c r="Q3025" s="931">
        <v>0</v>
      </c>
      <c r="R3025" s="931">
        <v>12</v>
      </c>
      <c r="S3025" s="470">
        <v>30000</v>
      </c>
    </row>
    <row r="3026" spans="1:19" s="889" customFormat="1" ht="34.9">
      <c r="A3026" s="926" t="s">
        <v>1472</v>
      </c>
      <c r="B3026" s="887" t="s">
        <v>280</v>
      </c>
      <c r="C3026" s="887" t="s">
        <v>115</v>
      </c>
      <c r="D3026" s="887" t="s">
        <v>26859</v>
      </c>
      <c r="E3026" s="469">
        <v>4500</v>
      </c>
      <c r="F3026" s="887" t="s">
        <v>26860</v>
      </c>
      <c r="G3026" s="391" t="s">
        <v>26861</v>
      </c>
      <c r="H3026" s="887" t="s">
        <v>19810</v>
      </c>
      <c r="I3026" s="887" t="s">
        <v>26676</v>
      </c>
      <c r="J3026" s="887" t="s">
        <v>25530</v>
      </c>
      <c r="K3026" s="931">
        <v>1</v>
      </c>
      <c r="L3026" s="931">
        <v>12</v>
      </c>
      <c r="M3026" s="469">
        <v>54000</v>
      </c>
      <c r="N3026" s="931">
        <v>0</v>
      </c>
      <c r="O3026" s="931">
        <v>6</v>
      </c>
      <c r="P3026" s="469">
        <v>27000</v>
      </c>
      <c r="Q3026" s="931">
        <v>0</v>
      </c>
      <c r="R3026" s="931">
        <v>12</v>
      </c>
      <c r="S3026" s="470">
        <v>54000</v>
      </c>
    </row>
    <row r="3027" spans="1:19" s="889" customFormat="1" ht="23.25">
      <c r="A3027" s="926" t="s">
        <v>1472</v>
      </c>
      <c r="B3027" s="887" t="s">
        <v>280</v>
      </c>
      <c r="C3027" s="887" t="s">
        <v>115</v>
      </c>
      <c r="D3027" s="887" t="s">
        <v>26862</v>
      </c>
      <c r="E3027" s="469">
        <v>3000</v>
      </c>
      <c r="F3027" s="887" t="s">
        <v>26863</v>
      </c>
      <c r="G3027" s="391" t="s">
        <v>26864</v>
      </c>
      <c r="H3027" s="887" t="s">
        <v>20066</v>
      </c>
      <c r="I3027" s="887" t="s">
        <v>19709</v>
      </c>
      <c r="J3027" s="887" t="s">
        <v>19709</v>
      </c>
      <c r="K3027" s="931">
        <v>1</v>
      </c>
      <c r="L3027" s="931">
        <v>12</v>
      </c>
      <c r="M3027" s="469">
        <v>36000</v>
      </c>
      <c r="N3027" s="931">
        <v>0</v>
      </c>
      <c r="O3027" s="931">
        <v>6</v>
      </c>
      <c r="P3027" s="469">
        <v>18237.5</v>
      </c>
      <c r="Q3027" s="931">
        <v>0</v>
      </c>
      <c r="R3027" s="931">
        <v>12</v>
      </c>
      <c r="S3027" s="470">
        <v>36000</v>
      </c>
    </row>
    <row r="3028" spans="1:19" s="889" customFormat="1" ht="34.9">
      <c r="A3028" s="926" t="s">
        <v>1472</v>
      </c>
      <c r="B3028" s="887" t="s">
        <v>280</v>
      </c>
      <c r="C3028" s="887" t="s">
        <v>115</v>
      </c>
      <c r="D3028" s="887" t="s">
        <v>26865</v>
      </c>
      <c r="E3028" s="469">
        <v>4500</v>
      </c>
      <c r="F3028" s="887" t="s">
        <v>26866</v>
      </c>
      <c r="G3028" s="391" t="s">
        <v>26867</v>
      </c>
      <c r="H3028" s="887" t="s">
        <v>19810</v>
      </c>
      <c r="I3028" s="887" t="s">
        <v>26676</v>
      </c>
      <c r="J3028" s="887" t="s">
        <v>25530</v>
      </c>
      <c r="K3028" s="931">
        <v>1</v>
      </c>
      <c r="L3028" s="931">
        <v>12</v>
      </c>
      <c r="M3028" s="469">
        <v>54000</v>
      </c>
      <c r="N3028" s="931">
        <v>0</v>
      </c>
      <c r="O3028" s="931">
        <v>6</v>
      </c>
      <c r="P3028" s="469">
        <v>27000</v>
      </c>
      <c r="Q3028" s="931">
        <v>0</v>
      </c>
      <c r="R3028" s="931">
        <v>12</v>
      </c>
      <c r="S3028" s="470">
        <v>54000</v>
      </c>
    </row>
    <row r="3029" spans="1:19" s="889" customFormat="1" ht="23.25">
      <c r="A3029" s="926" t="s">
        <v>1472</v>
      </c>
      <c r="B3029" s="887" t="s">
        <v>280</v>
      </c>
      <c r="C3029" s="887" t="s">
        <v>115</v>
      </c>
      <c r="D3029" s="887" t="s">
        <v>26868</v>
      </c>
      <c r="E3029" s="469">
        <v>3000</v>
      </c>
      <c r="F3029" s="887" t="s">
        <v>26869</v>
      </c>
      <c r="G3029" s="391" t="s">
        <v>26870</v>
      </c>
      <c r="H3029" s="887" t="s">
        <v>26871</v>
      </c>
      <c r="I3029" s="887" t="s">
        <v>388</v>
      </c>
      <c r="J3029" s="887"/>
      <c r="K3029" s="931">
        <v>1</v>
      </c>
      <c r="L3029" s="931">
        <v>12</v>
      </c>
      <c r="M3029" s="469">
        <v>36000</v>
      </c>
      <c r="N3029" s="931">
        <v>0</v>
      </c>
      <c r="O3029" s="931">
        <v>6</v>
      </c>
      <c r="P3029" s="469">
        <v>18000</v>
      </c>
      <c r="Q3029" s="931">
        <v>0</v>
      </c>
      <c r="R3029" s="931">
        <v>12</v>
      </c>
      <c r="S3029" s="470">
        <v>36000</v>
      </c>
    </row>
    <row r="3030" spans="1:19" s="889" customFormat="1" ht="34.9">
      <c r="A3030" s="926" t="s">
        <v>1472</v>
      </c>
      <c r="B3030" s="887" t="s">
        <v>280</v>
      </c>
      <c r="C3030" s="887" t="s">
        <v>115</v>
      </c>
      <c r="D3030" s="887" t="s">
        <v>26872</v>
      </c>
      <c r="E3030" s="469">
        <v>8000</v>
      </c>
      <c r="F3030" s="887" t="s">
        <v>26873</v>
      </c>
      <c r="G3030" s="391" t="s">
        <v>26874</v>
      </c>
      <c r="H3030" s="887" t="s">
        <v>26875</v>
      </c>
      <c r="I3030" s="887" t="s">
        <v>19764</v>
      </c>
      <c r="J3030" s="887" t="s">
        <v>26876</v>
      </c>
      <c r="K3030" s="931">
        <v>1</v>
      </c>
      <c r="L3030" s="931">
        <v>1</v>
      </c>
      <c r="M3030" s="469">
        <v>6091.43</v>
      </c>
      <c r="N3030" s="931">
        <v>0</v>
      </c>
      <c r="O3030" s="931">
        <v>0</v>
      </c>
      <c r="P3030" s="469">
        <v>0</v>
      </c>
      <c r="Q3030" s="931">
        <v>0</v>
      </c>
      <c r="R3030" s="931">
        <v>0</v>
      </c>
      <c r="S3030" s="470">
        <v>0</v>
      </c>
    </row>
    <row r="3031" spans="1:19" s="889" customFormat="1" ht="23.25">
      <c r="A3031" s="926" t="s">
        <v>1472</v>
      </c>
      <c r="B3031" s="887" t="s">
        <v>280</v>
      </c>
      <c r="C3031" s="887" t="s">
        <v>115</v>
      </c>
      <c r="D3031" s="887" t="s">
        <v>26877</v>
      </c>
      <c r="E3031" s="469">
        <v>3000</v>
      </c>
      <c r="F3031" s="887" t="s">
        <v>26878</v>
      </c>
      <c r="G3031" s="391" t="s">
        <v>26879</v>
      </c>
      <c r="H3031" s="887" t="s">
        <v>20066</v>
      </c>
      <c r="I3031" s="887" t="s">
        <v>19709</v>
      </c>
      <c r="J3031" s="887" t="s">
        <v>19709</v>
      </c>
      <c r="K3031" s="931">
        <v>1</v>
      </c>
      <c r="L3031" s="931">
        <v>12</v>
      </c>
      <c r="M3031" s="469">
        <v>36000</v>
      </c>
      <c r="N3031" s="931">
        <v>0</v>
      </c>
      <c r="O3031" s="931">
        <v>6</v>
      </c>
      <c r="P3031" s="469">
        <v>18000</v>
      </c>
      <c r="Q3031" s="931">
        <v>0</v>
      </c>
      <c r="R3031" s="931">
        <v>12</v>
      </c>
      <c r="S3031" s="470">
        <v>36000</v>
      </c>
    </row>
    <row r="3032" spans="1:19" s="889" customFormat="1" ht="23.25">
      <c r="A3032" s="926" t="s">
        <v>1472</v>
      </c>
      <c r="B3032" s="887" t="s">
        <v>280</v>
      </c>
      <c r="C3032" s="887" t="s">
        <v>115</v>
      </c>
      <c r="D3032" s="887" t="s">
        <v>26685</v>
      </c>
      <c r="E3032" s="469">
        <v>4500</v>
      </c>
      <c r="F3032" s="887" t="s">
        <v>26880</v>
      </c>
      <c r="G3032" s="391" t="s">
        <v>26881</v>
      </c>
      <c r="H3032" s="887" t="s">
        <v>19810</v>
      </c>
      <c r="I3032" s="887" t="s">
        <v>26676</v>
      </c>
      <c r="J3032" s="887" t="s">
        <v>25530</v>
      </c>
      <c r="K3032" s="931">
        <v>1</v>
      </c>
      <c r="L3032" s="931">
        <v>12</v>
      </c>
      <c r="M3032" s="469">
        <v>53999.479999999996</v>
      </c>
      <c r="N3032" s="931">
        <v>0</v>
      </c>
      <c r="O3032" s="931">
        <v>6</v>
      </c>
      <c r="P3032" s="469">
        <v>27000</v>
      </c>
      <c r="Q3032" s="931">
        <v>0</v>
      </c>
      <c r="R3032" s="931">
        <v>12</v>
      </c>
      <c r="S3032" s="470">
        <v>54000</v>
      </c>
    </row>
    <row r="3033" spans="1:19" s="889" customFormat="1" ht="23.25">
      <c r="A3033" s="926" t="s">
        <v>1472</v>
      </c>
      <c r="B3033" s="887" t="s">
        <v>280</v>
      </c>
      <c r="C3033" s="887" t="s">
        <v>115</v>
      </c>
      <c r="D3033" s="887" t="s">
        <v>26842</v>
      </c>
      <c r="E3033" s="469">
        <v>4500</v>
      </c>
      <c r="F3033" s="887" t="s">
        <v>26882</v>
      </c>
      <c r="G3033" s="391" t="s">
        <v>26883</v>
      </c>
      <c r="H3033" s="887" t="s">
        <v>20066</v>
      </c>
      <c r="I3033" s="887" t="s">
        <v>19709</v>
      </c>
      <c r="J3033" s="887" t="s">
        <v>19709</v>
      </c>
      <c r="K3033" s="931">
        <v>1</v>
      </c>
      <c r="L3033" s="931">
        <v>12</v>
      </c>
      <c r="M3033" s="469">
        <v>54000</v>
      </c>
      <c r="N3033" s="931">
        <v>0</v>
      </c>
      <c r="O3033" s="931">
        <v>6</v>
      </c>
      <c r="P3033" s="469">
        <v>27000</v>
      </c>
      <c r="Q3033" s="931">
        <v>0</v>
      </c>
      <c r="R3033" s="931">
        <v>12</v>
      </c>
      <c r="S3033" s="470">
        <v>54000</v>
      </c>
    </row>
    <row r="3034" spans="1:19" s="889" customFormat="1" ht="23.25">
      <c r="A3034" s="926" t="s">
        <v>1472</v>
      </c>
      <c r="B3034" s="887" t="s">
        <v>280</v>
      </c>
      <c r="C3034" s="887" t="s">
        <v>115</v>
      </c>
      <c r="D3034" s="887" t="s">
        <v>26884</v>
      </c>
      <c r="E3034" s="469">
        <v>4500</v>
      </c>
      <c r="F3034" s="887" t="s">
        <v>26885</v>
      </c>
      <c r="G3034" s="391" t="s">
        <v>26886</v>
      </c>
      <c r="H3034" s="887" t="s">
        <v>19862</v>
      </c>
      <c r="I3034" s="887" t="s">
        <v>19764</v>
      </c>
      <c r="J3034" s="887" t="s">
        <v>26497</v>
      </c>
      <c r="K3034" s="931">
        <v>1</v>
      </c>
      <c r="L3034" s="931">
        <v>12</v>
      </c>
      <c r="M3034" s="469">
        <v>54000</v>
      </c>
      <c r="N3034" s="931">
        <v>0</v>
      </c>
      <c r="O3034" s="931">
        <v>6</v>
      </c>
      <c r="P3034" s="469">
        <v>27000</v>
      </c>
      <c r="Q3034" s="931">
        <v>0</v>
      </c>
      <c r="R3034" s="931">
        <v>12</v>
      </c>
      <c r="S3034" s="470">
        <v>54000</v>
      </c>
    </row>
    <row r="3035" spans="1:19" s="889" customFormat="1" ht="23.25">
      <c r="A3035" s="926" t="s">
        <v>1472</v>
      </c>
      <c r="B3035" s="887" t="s">
        <v>280</v>
      </c>
      <c r="C3035" s="887" t="s">
        <v>115</v>
      </c>
      <c r="D3035" s="887" t="s">
        <v>4514</v>
      </c>
      <c r="E3035" s="469">
        <v>5000</v>
      </c>
      <c r="F3035" s="887" t="s">
        <v>26887</v>
      </c>
      <c r="G3035" s="391" t="s">
        <v>26888</v>
      </c>
      <c r="H3035" s="887" t="s">
        <v>19713</v>
      </c>
      <c r="I3035" s="887" t="s">
        <v>19733</v>
      </c>
      <c r="J3035" s="887" t="s">
        <v>19733</v>
      </c>
      <c r="K3035" s="931">
        <v>1</v>
      </c>
      <c r="L3035" s="931">
        <v>12</v>
      </c>
      <c r="M3035" s="469">
        <v>60000</v>
      </c>
      <c r="N3035" s="931">
        <v>0</v>
      </c>
      <c r="O3035" s="931">
        <v>6</v>
      </c>
      <c r="P3035" s="469">
        <v>30000</v>
      </c>
      <c r="Q3035" s="931">
        <v>0</v>
      </c>
      <c r="R3035" s="931">
        <v>12</v>
      </c>
      <c r="S3035" s="470">
        <v>60000</v>
      </c>
    </row>
    <row r="3036" spans="1:19" s="889" customFormat="1" ht="23.25">
      <c r="A3036" s="926" t="s">
        <v>1472</v>
      </c>
      <c r="B3036" s="887" t="s">
        <v>280</v>
      </c>
      <c r="C3036" s="887" t="s">
        <v>115</v>
      </c>
      <c r="D3036" s="887" t="s">
        <v>26757</v>
      </c>
      <c r="E3036" s="469">
        <v>6000</v>
      </c>
      <c r="F3036" s="887" t="s">
        <v>26889</v>
      </c>
      <c r="G3036" s="391" t="s">
        <v>26890</v>
      </c>
      <c r="H3036" s="887" t="s">
        <v>23829</v>
      </c>
      <c r="I3036" s="887" t="s">
        <v>21508</v>
      </c>
      <c r="J3036" s="887" t="s">
        <v>23829</v>
      </c>
      <c r="K3036" s="931">
        <v>1</v>
      </c>
      <c r="L3036" s="931">
        <v>12</v>
      </c>
      <c r="M3036" s="469">
        <v>72000</v>
      </c>
      <c r="N3036" s="931">
        <v>0</v>
      </c>
      <c r="O3036" s="931">
        <v>6</v>
      </c>
      <c r="P3036" s="469">
        <v>36000</v>
      </c>
      <c r="Q3036" s="931">
        <v>0</v>
      </c>
      <c r="R3036" s="931">
        <v>12</v>
      </c>
      <c r="S3036" s="470">
        <v>72000</v>
      </c>
    </row>
    <row r="3037" spans="1:19" s="889" customFormat="1" ht="23.25">
      <c r="A3037" s="926" t="s">
        <v>1472</v>
      </c>
      <c r="B3037" s="887" t="s">
        <v>280</v>
      </c>
      <c r="C3037" s="887" t="s">
        <v>115</v>
      </c>
      <c r="D3037" s="887" t="s">
        <v>21308</v>
      </c>
      <c r="E3037" s="469">
        <v>6000</v>
      </c>
      <c r="F3037" s="887" t="s">
        <v>26891</v>
      </c>
      <c r="G3037" s="391" t="s">
        <v>26892</v>
      </c>
      <c r="H3037" s="887" t="s">
        <v>19802</v>
      </c>
      <c r="I3037" s="887" t="s">
        <v>21508</v>
      </c>
      <c r="J3037" s="887" t="s">
        <v>19791</v>
      </c>
      <c r="K3037" s="931">
        <v>1</v>
      </c>
      <c r="L3037" s="931">
        <v>12</v>
      </c>
      <c r="M3037" s="469">
        <v>72000</v>
      </c>
      <c r="N3037" s="931">
        <v>0</v>
      </c>
      <c r="O3037" s="931">
        <v>6</v>
      </c>
      <c r="P3037" s="469">
        <v>36000</v>
      </c>
      <c r="Q3037" s="931">
        <v>0</v>
      </c>
      <c r="R3037" s="931">
        <v>12</v>
      </c>
      <c r="S3037" s="470">
        <v>72000</v>
      </c>
    </row>
    <row r="3038" spans="1:19" s="889" customFormat="1" ht="34.9">
      <c r="A3038" s="926" t="s">
        <v>1472</v>
      </c>
      <c r="B3038" s="887" t="s">
        <v>280</v>
      </c>
      <c r="C3038" s="887" t="s">
        <v>115</v>
      </c>
      <c r="D3038" s="887" t="s">
        <v>21360</v>
      </c>
      <c r="E3038" s="469">
        <v>3500</v>
      </c>
      <c r="F3038" s="887" t="s">
        <v>26893</v>
      </c>
      <c r="G3038" s="391" t="s">
        <v>26894</v>
      </c>
      <c r="H3038" s="887" t="s">
        <v>19896</v>
      </c>
      <c r="I3038" s="887" t="s">
        <v>388</v>
      </c>
      <c r="J3038" s="887"/>
      <c r="K3038" s="931">
        <v>1</v>
      </c>
      <c r="L3038" s="931">
        <v>12</v>
      </c>
      <c r="M3038" s="469">
        <v>42000</v>
      </c>
      <c r="N3038" s="931">
        <v>0</v>
      </c>
      <c r="O3038" s="931">
        <v>6</v>
      </c>
      <c r="P3038" s="469">
        <v>21000</v>
      </c>
      <c r="Q3038" s="931">
        <v>0</v>
      </c>
      <c r="R3038" s="931">
        <v>12</v>
      </c>
      <c r="S3038" s="470">
        <v>42000</v>
      </c>
    </row>
    <row r="3039" spans="1:19" s="889" customFormat="1" ht="23.25">
      <c r="A3039" s="926" t="s">
        <v>1472</v>
      </c>
      <c r="B3039" s="887" t="s">
        <v>280</v>
      </c>
      <c r="C3039" s="887" t="s">
        <v>115</v>
      </c>
      <c r="D3039" s="887" t="s">
        <v>26895</v>
      </c>
      <c r="E3039" s="469">
        <v>4500</v>
      </c>
      <c r="F3039" s="887" t="s">
        <v>26896</v>
      </c>
      <c r="G3039" s="391" t="s">
        <v>26897</v>
      </c>
      <c r="H3039" s="887" t="s">
        <v>19810</v>
      </c>
      <c r="I3039" s="887" t="s">
        <v>26676</v>
      </c>
      <c r="J3039" s="887" t="s">
        <v>25530</v>
      </c>
      <c r="K3039" s="931">
        <v>1</v>
      </c>
      <c r="L3039" s="931">
        <v>12</v>
      </c>
      <c r="M3039" s="469">
        <v>54000</v>
      </c>
      <c r="N3039" s="931">
        <v>0</v>
      </c>
      <c r="O3039" s="931">
        <v>6</v>
      </c>
      <c r="P3039" s="469">
        <v>27000</v>
      </c>
      <c r="Q3039" s="931">
        <v>0</v>
      </c>
      <c r="R3039" s="931">
        <v>12</v>
      </c>
      <c r="S3039" s="470">
        <v>54000</v>
      </c>
    </row>
    <row r="3040" spans="1:19" s="889" customFormat="1" ht="23.25">
      <c r="A3040" s="926" t="s">
        <v>1472</v>
      </c>
      <c r="B3040" s="887" t="s">
        <v>280</v>
      </c>
      <c r="C3040" s="887" t="s">
        <v>115</v>
      </c>
      <c r="D3040" s="887" t="s">
        <v>26898</v>
      </c>
      <c r="E3040" s="469">
        <v>5000</v>
      </c>
      <c r="F3040" s="887" t="s">
        <v>26899</v>
      </c>
      <c r="G3040" s="391" t="s">
        <v>26900</v>
      </c>
      <c r="H3040" s="887" t="s">
        <v>20066</v>
      </c>
      <c r="I3040" s="887" t="s">
        <v>19709</v>
      </c>
      <c r="J3040" s="887" t="s">
        <v>19709</v>
      </c>
      <c r="K3040" s="931">
        <v>1</v>
      </c>
      <c r="L3040" s="931">
        <v>12</v>
      </c>
      <c r="M3040" s="469">
        <v>60000</v>
      </c>
      <c r="N3040" s="931">
        <v>0</v>
      </c>
      <c r="O3040" s="931">
        <v>6</v>
      </c>
      <c r="P3040" s="469">
        <v>30000</v>
      </c>
      <c r="Q3040" s="931">
        <v>0</v>
      </c>
      <c r="R3040" s="931">
        <v>12</v>
      </c>
      <c r="S3040" s="470">
        <v>60000</v>
      </c>
    </row>
    <row r="3041" spans="1:19" s="889" customFormat="1" ht="23.25">
      <c r="A3041" s="926" t="s">
        <v>1472</v>
      </c>
      <c r="B3041" s="887" t="s">
        <v>280</v>
      </c>
      <c r="C3041" s="887" t="s">
        <v>115</v>
      </c>
      <c r="D3041" s="887" t="s">
        <v>26901</v>
      </c>
      <c r="E3041" s="469">
        <v>8000</v>
      </c>
      <c r="F3041" s="887" t="s">
        <v>26902</v>
      </c>
      <c r="G3041" s="391" t="s">
        <v>26903</v>
      </c>
      <c r="H3041" s="887" t="s">
        <v>20066</v>
      </c>
      <c r="I3041" s="887" t="s">
        <v>19709</v>
      </c>
      <c r="J3041" s="887" t="s">
        <v>19709</v>
      </c>
      <c r="K3041" s="931">
        <v>1</v>
      </c>
      <c r="L3041" s="931">
        <v>12</v>
      </c>
      <c r="M3041" s="469">
        <v>96000</v>
      </c>
      <c r="N3041" s="931">
        <v>0</v>
      </c>
      <c r="O3041" s="931">
        <v>6</v>
      </c>
      <c r="P3041" s="469">
        <v>48000</v>
      </c>
      <c r="Q3041" s="931">
        <v>0</v>
      </c>
      <c r="R3041" s="931">
        <v>11</v>
      </c>
      <c r="S3041" s="470">
        <v>88000</v>
      </c>
    </row>
    <row r="3042" spans="1:19" s="889" customFormat="1" ht="23.25">
      <c r="A3042" s="926" t="s">
        <v>1472</v>
      </c>
      <c r="B3042" s="887" t="s">
        <v>280</v>
      </c>
      <c r="C3042" s="887" t="s">
        <v>115</v>
      </c>
      <c r="D3042" s="887" t="s">
        <v>26904</v>
      </c>
      <c r="E3042" s="469">
        <v>7500</v>
      </c>
      <c r="F3042" s="887" t="s">
        <v>26905</v>
      </c>
      <c r="G3042" s="391" t="s">
        <v>26906</v>
      </c>
      <c r="H3042" s="887" t="s">
        <v>19790</v>
      </c>
      <c r="I3042" s="887" t="s">
        <v>21508</v>
      </c>
      <c r="J3042" s="887" t="s">
        <v>19791</v>
      </c>
      <c r="K3042" s="931">
        <v>1</v>
      </c>
      <c r="L3042" s="931">
        <v>12</v>
      </c>
      <c r="M3042" s="469">
        <v>89020</v>
      </c>
      <c r="N3042" s="931">
        <v>0</v>
      </c>
      <c r="O3042" s="931">
        <v>6</v>
      </c>
      <c r="P3042" s="469">
        <v>45000</v>
      </c>
      <c r="Q3042" s="931">
        <v>0</v>
      </c>
      <c r="R3042" s="931">
        <v>12</v>
      </c>
      <c r="S3042" s="470">
        <v>90000</v>
      </c>
    </row>
    <row r="3043" spans="1:19" s="889" customFormat="1" ht="23.25">
      <c r="A3043" s="926" t="s">
        <v>1472</v>
      </c>
      <c r="B3043" s="887" t="s">
        <v>280</v>
      </c>
      <c r="C3043" s="887" t="s">
        <v>115</v>
      </c>
      <c r="D3043" s="887" t="s">
        <v>20595</v>
      </c>
      <c r="E3043" s="469">
        <v>5000</v>
      </c>
      <c r="F3043" s="887" t="s">
        <v>26907</v>
      </c>
      <c r="G3043" s="391" t="s">
        <v>26908</v>
      </c>
      <c r="H3043" s="887" t="s">
        <v>19729</v>
      </c>
      <c r="I3043" s="887" t="s">
        <v>26676</v>
      </c>
      <c r="J3043" s="887" t="s">
        <v>19726</v>
      </c>
      <c r="K3043" s="931">
        <v>2</v>
      </c>
      <c r="L3043" s="931">
        <v>12</v>
      </c>
      <c r="M3043" s="469">
        <v>60000</v>
      </c>
      <c r="N3043" s="931">
        <v>0</v>
      </c>
      <c r="O3043" s="931">
        <v>6</v>
      </c>
      <c r="P3043" s="469">
        <v>30000</v>
      </c>
      <c r="Q3043" s="931">
        <v>0</v>
      </c>
      <c r="R3043" s="931">
        <v>12</v>
      </c>
      <c r="S3043" s="470">
        <v>60000</v>
      </c>
    </row>
    <row r="3044" spans="1:19" s="889" customFormat="1" ht="46.5">
      <c r="A3044" s="926" t="s">
        <v>1472</v>
      </c>
      <c r="B3044" s="887" t="s">
        <v>280</v>
      </c>
      <c r="C3044" s="887" t="s">
        <v>115</v>
      </c>
      <c r="D3044" s="887" t="s">
        <v>26909</v>
      </c>
      <c r="E3044" s="469">
        <v>5000</v>
      </c>
      <c r="F3044" s="887" t="s">
        <v>26910</v>
      </c>
      <c r="G3044" s="391" t="s">
        <v>26911</v>
      </c>
      <c r="H3044" s="887" t="s">
        <v>19810</v>
      </c>
      <c r="I3044" s="887" t="s">
        <v>26676</v>
      </c>
      <c r="J3044" s="887" t="s">
        <v>25530</v>
      </c>
      <c r="K3044" s="931">
        <v>1</v>
      </c>
      <c r="L3044" s="931">
        <v>12</v>
      </c>
      <c r="M3044" s="469">
        <v>60000</v>
      </c>
      <c r="N3044" s="931">
        <v>0</v>
      </c>
      <c r="O3044" s="931">
        <v>6</v>
      </c>
      <c r="P3044" s="469">
        <v>30000</v>
      </c>
      <c r="Q3044" s="931">
        <v>0</v>
      </c>
      <c r="R3044" s="931">
        <v>12</v>
      </c>
      <c r="S3044" s="470">
        <v>60000</v>
      </c>
    </row>
    <row r="3045" spans="1:19" s="889" customFormat="1" ht="23.25">
      <c r="A3045" s="926" t="s">
        <v>1472</v>
      </c>
      <c r="B3045" s="887" t="s">
        <v>280</v>
      </c>
      <c r="C3045" s="887" t="s">
        <v>115</v>
      </c>
      <c r="D3045" s="887" t="s">
        <v>26912</v>
      </c>
      <c r="E3045" s="469">
        <v>9000</v>
      </c>
      <c r="F3045" s="887" t="s">
        <v>26913</v>
      </c>
      <c r="G3045" s="391" t="s">
        <v>26914</v>
      </c>
      <c r="H3045" s="887" t="s">
        <v>20242</v>
      </c>
      <c r="I3045" s="887" t="s">
        <v>21491</v>
      </c>
      <c r="J3045" s="887" t="s">
        <v>21491</v>
      </c>
      <c r="K3045" s="931">
        <v>3</v>
      </c>
      <c r="L3045" s="931">
        <v>12</v>
      </c>
      <c r="M3045" s="469">
        <v>108000</v>
      </c>
      <c r="N3045" s="931">
        <v>0</v>
      </c>
      <c r="O3045" s="931">
        <v>6</v>
      </c>
      <c r="P3045" s="469">
        <v>54000</v>
      </c>
      <c r="Q3045" s="931">
        <v>0</v>
      </c>
      <c r="R3045" s="931">
        <v>11</v>
      </c>
      <c r="S3045" s="470">
        <v>99000</v>
      </c>
    </row>
    <row r="3046" spans="1:19" s="889" customFormat="1" ht="23.25">
      <c r="A3046" s="926" t="s">
        <v>1472</v>
      </c>
      <c r="B3046" s="887" t="s">
        <v>280</v>
      </c>
      <c r="C3046" s="887" t="s">
        <v>115</v>
      </c>
      <c r="D3046" s="887" t="s">
        <v>23423</v>
      </c>
      <c r="E3046" s="469">
        <v>3000</v>
      </c>
      <c r="F3046" s="887" t="s">
        <v>26915</v>
      </c>
      <c r="G3046" s="391" t="s">
        <v>26916</v>
      </c>
      <c r="H3046" s="887" t="s">
        <v>19862</v>
      </c>
      <c r="I3046" s="887" t="s">
        <v>19749</v>
      </c>
      <c r="J3046" s="887" t="s">
        <v>20674</v>
      </c>
      <c r="K3046" s="931">
        <v>1</v>
      </c>
      <c r="L3046" s="931">
        <v>12</v>
      </c>
      <c r="M3046" s="469">
        <v>36000</v>
      </c>
      <c r="N3046" s="931">
        <v>0</v>
      </c>
      <c r="O3046" s="931">
        <v>6</v>
      </c>
      <c r="P3046" s="469">
        <v>18000</v>
      </c>
      <c r="Q3046" s="931">
        <v>0</v>
      </c>
      <c r="R3046" s="931">
        <v>12</v>
      </c>
      <c r="S3046" s="470">
        <v>36000</v>
      </c>
    </row>
    <row r="3047" spans="1:19" s="889" customFormat="1" ht="23.25">
      <c r="A3047" s="926" t="s">
        <v>1472</v>
      </c>
      <c r="B3047" s="887" t="s">
        <v>280</v>
      </c>
      <c r="C3047" s="887" t="s">
        <v>115</v>
      </c>
      <c r="D3047" s="887" t="s">
        <v>26917</v>
      </c>
      <c r="E3047" s="469">
        <v>4500</v>
      </c>
      <c r="F3047" s="887" t="s">
        <v>26918</v>
      </c>
      <c r="G3047" s="391" t="s">
        <v>26919</v>
      </c>
      <c r="H3047" s="887" t="s">
        <v>20066</v>
      </c>
      <c r="I3047" s="887" t="s">
        <v>19764</v>
      </c>
      <c r="J3047" s="887" t="s">
        <v>26753</v>
      </c>
      <c r="K3047" s="931">
        <v>1</v>
      </c>
      <c r="L3047" s="931">
        <v>12</v>
      </c>
      <c r="M3047" s="469">
        <v>54000</v>
      </c>
      <c r="N3047" s="931">
        <v>0</v>
      </c>
      <c r="O3047" s="931">
        <v>6</v>
      </c>
      <c r="P3047" s="469">
        <v>27000</v>
      </c>
      <c r="Q3047" s="931">
        <v>0</v>
      </c>
      <c r="R3047" s="931">
        <v>12</v>
      </c>
      <c r="S3047" s="470">
        <v>54000</v>
      </c>
    </row>
    <row r="3048" spans="1:19" s="889" customFormat="1" ht="23.25">
      <c r="A3048" s="926" t="s">
        <v>1472</v>
      </c>
      <c r="B3048" s="887" t="s">
        <v>280</v>
      </c>
      <c r="C3048" s="887" t="s">
        <v>115</v>
      </c>
      <c r="D3048" s="887" t="s">
        <v>20124</v>
      </c>
      <c r="E3048" s="469">
        <v>7000</v>
      </c>
      <c r="F3048" s="887" t="s">
        <v>26920</v>
      </c>
      <c r="G3048" s="391" t="s">
        <v>26921</v>
      </c>
      <c r="H3048" s="887" t="s">
        <v>19713</v>
      </c>
      <c r="I3048" s="887" t="s">
        <v>19733</v>
      </c>
      <c r="J3048" s="887" t="s">
        <v>19733</v>
      </c>
      <c r="K3048" s="931">
        <v>1</v>
      </c>
      <c r="L3048" s="931">
        <v>2</v>
      </c>
      <c r="M3048" s="469">
        <v>14000</v>
      </c>
      <c r="N3048" s="931">
        <v>0</v>
      </c>
      <c r="O3048" s="931">
        <v>0</v>
      </c>
      <c r="P3048" s="469">
        <v>0</v>
      </c>
      <c r="Q3048" s="931">
        <v>0</v>
      </c>
      <c r="R3048" s="931">
        <v>0</v>
      </c>
      <c r="S3048" s="470">
        <v>0</v>
      </c>
    </row>
    <row r="3049" spans="1:19" s="889" customFormat="1" ht="23.25">
      <c r="A3049" s="926" t="s">
        <v>1472</v>
      </c>
      <c r="B3049" s="887" t="s">
        <v>280</v>
      </c>
      <c r="C3049" s="887" t="s">
        <v>115</v>
      </c>
      <c r="D3049" s="887" t="s">
        <v>26828</v>
      </c>
      <c r="E3049" s="469">
        <v>6000</v>
      </c>
      <c r="F3049" s="887" t="s">
        <v>26922</v>
      </c>
      <c r="G3049" s="391" t="s">
        <v>26923</v>
      </c>
      <c r="H3049" s="887" t="s">
        <v>19729</v>
      </c>
      <c r="I3049" s="887" t="s">
        <v>26676</v>
      </c>
      <c r="J3049" s="887" t="s">
        <v>19726</v>
      </c>
      <c r="K3049" s="931">
        <v>1</v>
      </c>
      <c r="L3049" s="931">
        <v>12</v>
      </c>
      <c r="M3049" s="469">
        <v>71840.58</v>
      </c>
      <c r="N3049" s="931">
        <v>0</v>
      </c>
      <c r="O3049" s="931">
        <v>6</v>
      </c>
      <c r="P3049" s="469">
        <v>36000</v>
      </c>
      <c r="Q3049" s="931">
        <v>0</v>
      </c>
      <c r="R3049" s="931">
        <v>12</v>
      </c>
      <c r="S3049" s="470">
        <v>72000</v>
      </c>
    </row>
    <row r="3050" spans="1:19" s="889" customFormat="1" ht="23.25">
      <c r="A3050" s="926" t="s">
        <v>1472</v>
      </c>
      <c r="B3050" s="887" t="s">
        <v>280</v>
      </c>
      <c r="C3050" s="887" t="s">
        <v>115</v>
      </c>
      <c r="D3050" s="887" t="s">
        <v>26924</v>
      </c>
      <c r="E3050" s="469">
        <v>3000</v>
      </c>
      <c r="F3050" s="887" t="s">
        <v>26925</v>
      </c>
      <c r="G3050" s="391" t="s">
        <v>26926</v>
      </c>
      <c r="H3050" s="887" t="s">
        <v>26927</v>
      </c>
      <c r="I3050" s="887" t="s">
        <v>388</v>
      </c>
      <c r="J3050" s="887"/>
      <c r="K3050" s="931">
        <v>1</v>
      </c>
      <c r="L3050" s="931">
        <v>12</v>
      </c>
      <c r="M3050" s="469">
        <v>35999.74</v>
      </c>
      <c r="N3050" s="931">
        <v>0</v>
      </c>
      <c r="O3050" s="931">
        <v>6</v>
      </c>
      <c r="P3050" s="469">
        <v>18000</v>
      </c>
      <c r="Q3050" s="931">
        <v>0</v>
      </c>
      <c r="R3050" s="931">
        <v>12</v>
      </c>
      <c r="S3050" s="470">
        <v>36000</v>
      </c>
    </row>
    <row r="3051" spans="1:19" s="889" customFormat="1" ht="46.5">
      <c r="A3051" s="926" t="s">
        <v>1472</v>
      </c>
      <c r="B3051" s="887" t="s">
        <v>280</v>
      </c>
      <c r="C3051" s="887" t="s">
        <v>115</v>
      </c>
      <c r="D3051" s="887" t="s">
        <v>20009</v>
      </c>
      <c r="E3051" s="469">
        <v>5000</v>
      </c>
      <c r="F3051" s="887" t="s">
        <v>26928</v>
      </c>
      <c r="G3051" s="391" t="s">
        <v>26929</v>
      </c>
      <c r="H3051" s="887" t="s">
        <v>26930</v>
      </c>
      <c r="I3051" s="887" t="s">
        <v>26676</v>
      </c>
      <c r="J3051" s="887" t="s">
        <v>26931</v>
      </c>
      <c r="K3051" s="931">
        <v>1</v>
      </c>
      <c r="L3051" s="931">
        <v>12</v>
      </c>
      <c r="M3051" s="469">
        <v>60000</v>
      </c>
      <c r="N3051" s="931">
        <v>0</v>
      </c>
      <c r="O3051" s="931">
        <v>6</v>
      </c>
      <c r="P3051" s="469">
        <v>30000</v>
      </c>
      <c r="Q3051" s="931">
        <v>0</v>
      </c>
      <c r="R3051" s="931">
        <v>12</v>
      </c>
      <c r="S3051" s="470">
        <v>60000</v>
      </c>
    </row>
    <row r="3052" spans="1:19" s="889" customFormat="1" ht="23.25">
      <c r="A3052" s="926" t="s">
        <v>1472</v>
      </c>
      <c r="B3052" s="887" t="s">
        <v>280</v>
      </c>
      <c r="C3052" s="887" t="s">
        <v>115</v>
      </c>
      <c r="D3052" s="887" t="s">
        <v>26932</v>
      </c>
      <c r="E3052" s="469">
        <v>4000</v>
      </c>
      <c r="F3052" s="887" t="s">
        <v>26933</v>
      </c>
      <c r="G3052" s="391" t="s">
        <v>26934</v>
      </c>
      <c r="H3052" s="887" t="s">
        <v>19823</v>
      </c>
      <c r="I3052" s="887" t="s">
        <v>21508</v>
      </c>
      <c r="J3052" s="887" t="s">
        <v>19824</v>
      </c>
      <c r="K3052" s="931">
        <v>1</v>
      </c>
      <c r="L3052" s="931">
        <v>12</v>
      </c>
      <c r="M3052" s="469">
        <v>48000</v>
      </c>
      <c r="N3052" s="931">
        <v>0</v>
      </c>
      <c r="O3052" s="931">
        <v>6</v>
      </c>
      <c r="P3052" s="469">
        <v>23937.5</v>
      </c>
      <c r="Q3052" s="931">
        <v>0</v>
      </c>
      <c r="R3052" s="931">
        <v>12</v>
      </c>
      <c r="S3052" s="470">
        <v>48000</v>
      </c>
    </row>
    <row r="3053" spans="1:19" s="889" customFormat="1" ht="23.25">
      <c r="A3053" s="926" t="s">
        <v>1472</v>
      </c>
      <c r="B3053" s="887" t="s">
        <v>280</v>
      </c>
      <c r="C3053" s="887" t="s">
        <v>115</v>
      </c>
      <c r="D3053" s="887" t="s">
        <v>26935</v>
      </c>
      <c r="E3053" s="469">
        <v>4500</v>
      </c>
      <c r="F3053" s="887" t="s">
        <v>26936</v>
      </c>
      <c r="G3053" s="391" t="s">
        <v>26937</v>
      </c>
      <c r="H3053" s="887" t="s">
        <v>23829</v>
      </c>
      <c r="I3053" s="887" t="s">
        <v>21508</v>
      </c>
      <c r="J3053" s="887" t="s">
        <v>23829</v>
      </c>
      <c r="K3053" s="931">
        <v>1</v>
      </c>
      <c r="L3053" s="931">
        <v>2</v>
      </c>
      <c r="M3053" s="469">
        <v>9000</v>
      </c>
      <c r="N3053" s="931">
        <v>0</v>
      </c>
      <c r="O3053" s="931">
        <v>0</v>
      </c>
      <c r="P3053" s="469">
        <v>0</v>
      </c>
      <c r="Q3053" s="931">
        <v>0</v>
      </c>
      <c r="R3053" s="931">
        <v>0</v>
      </c>
      <c r="S3053" s="470">
        <v>0</v>
      </c>
    </row>
    <row r="3054" spans="1:19" s="889" customFormat="1" ht="34.9">
      <c r="A3054" s="926" t="s">
        <v>1472</v>
      </c>
      <c r="B3054" s="887" t="s">
        <v>280</v>
      </c>
      <c r="C3054" s="887" t="s">
        <v>115</v>
      </c>
      <c r="D3054" s="887" t="s">
        <v>26938</v>
      </c>
      <c r="E3054" s="469">
        <v>9000</v>
      </c>
      <c r="F3054" s="887" t="s">
        <v>26939</v>
      </c>
      <c r="G3054" s="391" t="s">
        <v>26940</v>
      </c>
      <c r="H3054" s="887" t="s">
        <v>20001</v>
      </c>
      <c r="I3054" s="887" t="s">
        <v>26676</v>
      </c>
      <c r="J3054" s="887" t="s">
        <v>26941</v>
      </c>
      <c r="K3054" s="931">
        <v>1</v>
      </c>
      <c r="L3054" s="931">
        <v>12</v>
      </c>
      <c r="M3054" s="469">
        <v>105047.73999999999</v>
      </c>
      <c r="N3054" s="931">
        <v>0</v>
      </c>
      <c r="O3054" s="931">
        <v>6</v>
      </c>
      <c r="P3054" s="469">
        <v>54000</v>
      </c>
      <c r="Q3054" s="931">
        <v>0</v>
      </c>
      <c r="R3054" s="931">
        <v>11</v>
      </c>
      <c r="S3054" s="470">
        <v>99000</v>
      </c>
    </row>
    <row r="3055" spans="1:19" s="889" customFormat="1" ht="23.25">
      <c r="A3055" s="926" t="s">
        <v>1472</v>
      </c>
      <c r="B3055" s="887" t="s">
        <v>280</v>
      </c>
      <c r="C3055" s="887" t="s">
        <v>115</v>
      </c>
      <c r="D3055" s="887" t="s">
        <v>26685</v>
      </c>
      <c r="E3055" s="469">
        <v>4500</v>
      </c>
      <c r="F3055" s="887" t="s">
        <v>26942</v>
      </c>
      <c r="G3055" s="391" t="s">
        <v>26943</v>
      </c>
      <c r="H3055" s="887" t="s">
        <v>19810</v>
      </c>
      <c r="I3055" s="887" t="s">
        <v>26676</v>
      </c>
      <c r="J3055" s="887" t="s">
        <v>25530</v>
      </c>
      <c r="K3055" s="931">
        <v>1</v>
      </c>
      <c r="L3055" s="931">
        <v>12</v>
      </c>
      <c r="M3055" s="469">
        <v>54000</v>
      </c>
      <c r="N3055" s="931">
        <v>0</v>
      </c>
      <c r="O3055" s="931">
        <v>6</v>
      </c>
      <c r="P3055" s="469">
        <v>27000</v>
      </c>
      <c r="Q3055" s="931">
        <v>0</v>
      </c>
      <c r="R3055" s="931">
        <v>12</v>
      </c>
      <c r="S3055" s="470">
        <v>54000</v>
      </c>
    </row>
    <row r="3056" spans="1:19" s="889" customFormat="1" ht="23.25">
      <c r="A3056" s="926" t="s">
        <v>1472</v>
      </c>
      <c r="B3056" s="887" t="s">
        <v>280</v>
      </c>
      <c r="C3056" s="887" t="s">
        <v>115</v>
      </c>
      <c r="D3056" s="887" t="s">
        <v>20390</v>
      </c>
      <c r="E3056" s="469">
        <v>4000</v>
      </c>
      <c r="F3056" s="887" t="s">
        <v>26944</v>
      </c>
      <c r="G3056" s="391" t="s">
        <v>26945</v>
      </c>
      <c r="H3056" s="887" t="s">
        <v>23633</v>
      </c>
      <c r="I3056" s="887" t="s">
        <v>388</v>
      </c>
      <c r="J3056" s="887"/>
      <c r="K3056" s="931">
        <v>2</v>
      </c>
      <c r="L3056" s="931">
        <v>12</v>
      </c>
      <c r="M3056" s="469">
        <v>48000</v>
      </c>
      <c r="N3056" s="931">
        <v>0</v>
      </c>
      <c r="O3056" s="931">
        <v>6</v>
      </c>
      <c r="P3056" s="469">
        <v>24133.33</v>
      </c>
      <c r="Q3056" s="931">
        <v>0</v>
      </c>
      <c r="R3056" s="931">
        <v>12</v>
      </c>
      <c r="S3056" s="470">
        <v>48000</v>
      </c>
    </row>
    <row r="3057" spans="1:19" s="889" customFormat="1" ht="23.25">
      <c r="A3057" s="926" t="s">
        <v>1472</v>
      </c>
      <c r="B3057" s="887" t="s">
        <v>280</v>
      </c>
      <c r="C3057" s="887" t="s">
        <v>115</v>
      </c>
      <c r="D3057" s="887" t="s">
        <v>20234</v>
      </c>
      <c r="E3057" s="469">
        <v>5500</v>
      </c>
      <c r="F3057" s="887" t="s">
        <v>26946</v>
      </c>
      <c r="G3057" s="391" t="s">
        <v>26947</v>
      </c>
      <c r="H3057" s="887" t="s">
        <v>23978</v>
      </c>
      <c r="I3057" s="887" t="s">
        <v>19764</v>
      </c>
      <c r="J3057" s="887" t="s">
        <v>26948</v>
      </c>
      <c r="K3057" s="931">
        <v>1</v>
      </c>
      <c r="L3057" s="931">
        <v>12</v>
      </c>
      <c r="M3057" s="469">
        <v>66000</v>
      </c>
      <c r="N3057" s="931">
        <v>0</v>
      </c>
      <c r="O3057" s="931">
        <v>6</v>
      </c>
      <c r="P3057" s="469">
        <v>33000</v>
      </c>
      <c r="Q3057" s="931">
        <v>0</v>
      </c>
      <c r="R3057" s="931">
        <v>12</v>
      </c>
      <c r="S3057" s="470">
        <v>66000</v>
      </c>
    </row>
    <row r="3058" spans="1:19" s="889" customFormat="1" ht="23.25">
      <c r="A3058" s="926" t="s">
        <v>1472</v>
      </c>
      <c r="B3058" s="887" t="s">
        <v>280</v>
      </c>
      <c r="C3058" s="887" t="s">
        <v>115</v>
      </c>
      <c r="D3058" s="887" t="s">
        <v>19733</v>
      </c>
      <c r="E3058" s="469">
        <v>8000</v>
      </c>
      <c r="F3058" s="887" t="s">
        <v>26949</v>
      </c>
      <c r="G3058" s="391" t="s">
        <v>26950</v>
      </c>
      <c r="H3058" s="887" t="s">
        <v>19713</v>
      </c>
      <c r="I3058" s="887" t="s">
        <v>19733</v>
      </c>
      <c r="J3058" s="887" t="s">
        <v>19733</v>
      </c>
      <c r="K3058" s="931">
        <v>1</v>
      </c>
      <c r="L3058" s="931">
        <v>12</v>
      </c>
      <c r="M3058" s="469">
        <v>96000</v>
      </c>
      <c r="N3058" s="931">
        <v>0</v>
      </c>
      <c r="O3058" s="931">
        <v>6</v>
      </c>
      <c r="P3058" s="469">
        <v>48000</v>
      </c>
      <c r="Q3058" s="931">
        <v>0</v>
      </c>
      <c r="R3058" s="931">
        <v>11</v>
      </c>
      <c r="S3058" s="470">
        <v>88000</v>
      </c>
    </row>
    <row r="3059" spans="1:19" s="889" customFormat="1" ht="23.25">
      <c r="A3059" s="926" t="s">
        <v>1472</v>
      </c>
      <c r="B3059" s="887" t="s">
        <v>280</v>
      </c>
      <c r="C3059" s="887" t="s">
        <v>115</v>
      </c>
      <c r="D3059" s="887" t="s">
        <v>26951</v>
      </c>
      <c r="E3059" s="469">
        <v>3000</v>
      </c>
      <c r="F3059" s="887" t="s">
        <v>26952</v>
      </c>
      <c r="G3059" s="391" t="s">
        <v>26953</v>
      </c>
      <c r="H3059" s="887" t="s">
        <v>19829</v>
      </c>
      <c r="I3059" s="887" t="s">
        <v>388</v>
      </c>
      <c r="J3059" s="887"/>
      <c r="K3059" s="931">
        <v>2</v>
      </c>
      <c r="L3059" s="931">
        <v>12</v>
      </c>
      <c r="M3059" s="469">
        <v>36000</v>
      </c>
      <c r="N3059" s="931">
        <v>0</v>
      </c>
      <c r="O3059" s="931">
        <v>6</v>
      </c>
      <c r="P3059" s="469">
        <v>18000</v>
      </c>
      <c r="Q3059" s="931">
        <v>0</v>
      </c>
      <c r="R3059" s="931">
        <v>12</v>
      </c>
      <c r="S3059" s="470">
        <v>36000</v>
      </c>
    </row>
    <row r="3060" spans="1:19" s="889" customFormat="1" ht="23.25">
      <c r="A3060" s="926" t="s">
        <v>1472</v>
      </c>
      <c r="B3060" s="887" t="s">
        <v>280</v>
      </c>
      <c r="C3060" s="887" t="s">
        <v>115</v>
      </c>
      <c r="D3060" s="887" t="s">
        <v>26624</v>
      </c>
      <c r="E3060" s="469">
        <v>7000</v>
      </c>
      <c r="F3060" s="887" t="s">
        <v>26954</v>
      </c>
      <c r="G3060" s="391" t="s">
        <v>26955</v>
      </c>
      <c r="H3060" s="887" t="s">
        <v>20066</v>
      </c>
      <c r="I3060" s="887" t="s">
        <v>19709</v>
      </c>
      <c r="J3060" s="887" t="s">
        <v>19709</v>
      </c>
      <c r="K3060" s="931">
        <v>1</v>
      </c>
      <c r="L3060" s="931">
        <v>12</v>
      </c>
      <c r="M3060" s="469">
        <v>84000</v>
      </c>
      <c r="N3060" s="931">
        <v>0</v>
      </c>
      <c r="O3060" s="931">
        <v>6</v>
      </c>
      <c r="P3060" s="469">
        <v>42000</v>
      </c>
      <c r="Q3060" s="931">
        <v>0</v>
      </c>
      <c r="R3060" s="931">
        <v>12</v>
      </c>
      <c r="S3060" s="470">
        <v>84000</v>
      </c>
    </row>
    <row r="3061" spans="1:19" s="889" customFormat="1" ht="23.25">
      <c r="A3061" s="926" t="s">
        <v>1472</v>
      </c>
      <c r="B3061" s="887" t="s">
        <v>280</v>
      </c>
      <c r="C3061" s="887" t="s">
        <v>115</v>
      </c>
      <c r="D3061" s="887" t="s">
        <v>26956</v>
      </c>
      <c r="E3061" s="469">
        <v>12000</v>
      </c>
      <c r="F3061" s="887" t="s">
        <v>26957</v>
      </c>
      <c r="G3061" s="391" t="s">
        <v>26958</v>
      </c>
      <c r="H3061" s="887" t="s">
        <v>19713</v>
      </c>
      <c r="I3061" s="887" t="s">
        <v>19733</v>
      </c>
      <c r="J3061" s="887" t="s">
        <v>19733</v>
      </c>
      <c r="K3061" s="931">
        <v>2</v>
      </c>
      <c r="L3061" s="931">
        <v>12</v>
      </c>
      <c r="M3061" s="469">
        <v>144000</v>
      </c>
      <c r="N3061" s="931">
        <v>0</v>
      </c>
      <c r="O3061" s="931">
        <v>6</v>
      </c>
      <c r="P3061" s="469">
        <v>67395.209999999992</v>
      </c>
      <c r="Q3061" s="931">
        <v>0</v>
      </c>
      <c r="R3061" s="931">
        <v>11</v>
      </c>
      <c r="S3061" s="470">
        <v>132000</v>
      </c>
    </row>
    <row r="3062" spans="1:19" s="889" customFormat="1" ht="23.25">
      <c r="A3062" s="926" t="s">
        <v>1472</v>
      </c>
      <c r="B3062" s="887" t="s">
        <v>280</v>
      </c>
      <c r="C3062" s="887" t="s">
        <v>115</v>
      </c>
      <c r="D3062" s="887" t="s">
        <v>26877</v>
      </c>
      <c r="E3062" s="469">
        <v>5000</v>
      </c>
      <c r="F3062" s="887" t="s">
        <v>26959</v>
      </c>
      <c r="G3062" s="391" t="s">
        <v>26960</v>
      </c>
      <c r="H3062" s="887" t="s">
        <v>26961</v>
      </c>
      <c r="I3062" s="887" t="s">
        <v>388</v>
      </c>
      <c r="J3062" s="887"/>
      <c r="K3062" s="931">
        <v>1</v>
      </c>
      <c r="L3062" s="931">
        <v>12</v>
      </c>
      <c r="M3062" s="469">
        <v>60000</v>
      </c>
      <c r="N3062" s="931">
        <v>0</v>
      </c>
      <c r="O3062" s="931">
        <v>6</v>
      </c>
      <c r="P3062" s="469">
        <v>30000</v>
      </c>
      <c r="Q3062" s="931">
        <v>0</v>
      </c>
      <c r="R3062" s="931">
        <v>12</v>
      </c>
      <c r="S3062" s="470">
        <v>60000</v>
      </c>
    </row>
    <row r="3063" spans="1:19" s="889" customFormat="1" ht="81.400000000000006">
      <c r="A3063" s="926" t="s">
        <v>1472</v>
      </c>
      <c r="B3063" s="887" t="s">
        <v>280</v>
      </c>
      <c r="C3063" s="887" t="s">
        <v>115</v>
      </c>
      <c r="D3063" s="887" t="s">
        <v>26962</v>
      </c>
      <c r="E3063" s="469">
        <v>4000</v>
      </c>
      <c r="F3063" s="887" t="s">
        <v>26963</v>
      </c>
      <c r="G3063" s="391" t="s">
        <v>26964</v>
      </c>
      <c r="H3063" s="887" t="s">
        <v>26965</v>
      </c>
      <c r="I3063" s="887" t="s">
        <v>21508</v>
      </c>
      <c r="J3063" s="887" t="s">
        <v>26966</v>
      </c>
      <c r="K3063" s="931">
        <v>2</v>
      </c>
      <c r="L3063" s="931">
        <v>12</v>
      </c>
      <c r="M3063" s="469">
        <v>48000</v>
      </c>
      <c r="N3063" s="931">
        <v>0</v>
      </c>
      <c r="O3063" s="931">
        <v>6</v>
      </c>
      <c r="P3063" s="469">
        <v>24000</v>
      </c>
      <c r="Q3063" s="931">
        <v>0</v>
      </c>
      <c r="R3063" s="931">
        <v>12</v>
      </c>
      <c r="S3063" s="470">
        <v>48000</v>
      </c>
    </row>
    <row r="3064" spans="1:19" s="889" customFormat="1" ht="34.9">
      <c r="A3064" s="926" t="s">
        <v>1472</v>
      </c>
      <c r="B3064" s="887" t="s">
        <v>280</v>
      </c>
      <c r="C3064" s="887" t="s">
        <v>115</v>
      </c>
      <c r="D3064" s="887" t="s">
        <v>26967</v>
      </c>
      <c r="E3064" s="469">
        <v>5500</v>
      </c>
      <c r="F3064" s="887" t="s">
        <v>26968</v>
      </c>
      <c r="G3064" s="391" t="s">
        <v>26969</v>
      </c>
      <c r="H3064" s="887" t="s">
        <v>19810</v>
      </c>
      <c r="I3064" s="887" t="s">
        <v>26676</v>
      </c>
      <c r="J3064" s="887" t="s">
        <v>25530</v>
      </c>
      <c r="K3064" s="931">
        <v>1</v>
      </c>
      <c r="L3064" s="931">
        <v>12</v>
      </c>
      <c r="M3064" s="469">
        <v>66000</v>
      </c>
      <c r="N3064" s="931">
        <v>0</v>
      </c>
      <c r="O3064" s="931">
        <v>6</v>
      </c>
      <c r="P3064" s="469">
        <v>33000</v>
      </c>
      <c r="Q3064" s="931">
        <v>0</v>
      </c>
      <c r="R3064" s="931">
        <v>12</v>
      </c>
      <c r="S3064" s="470">
        <v>66000</v>
      </c>
    </row>
    <row r="3065" spans="1:19" s="889" customFormat="1" ht="23.25">
      <c r="A3065" s="926" t="s">
        <v>1472</v>
      </c>
      <c r="B3065" s="887" t="s">
        <v>280</v>
      </c>
      <c r="C3065" s="887" t="s">
        <v>115</v>
      </c>
      <c r="D3065" s="887" t="s">
        <v>26970</v>
      </c>
      <c r="E3065" s="469">
        <v>3000</v>
      </c>
      <c r="F3065" s="887" t="s">
        <v>26971</v>
      </c>
      <c r="G3065" s="391" t="s">
        <v>26972</v>
      </c>
      <c r="H3065" s="887" t="s">
        <v>19829</v>
      </c>
      <c r="I3065" s="887" t="s">
        <v>388</v>
      </c>
      <c r="J3065" s="887"/>
      <c r="K3065" s="931">
        <v>1</v>
      </c>
      <c r="L3065" s="931">
        <v>12</v>
      </c>
      <c r="M3065" s="469">
        <v>36000</v>
      </c>
      <c r="N3065" s="931">
        <v>0</v>
      </c>
      <c r="O3065" s="931">
        <v>6</v>
      </c>
      <c r="P3065" s="469">
        <v>18000</v>
      </c>
      <c r="Q3065" s="931">
        <v>0</v>
      </c>
      <c r="R3065" s="931">
        <v>12</v>
      </c>
      <c r="S3065" s="470">
        <v>36000</v>
      </c>
    </row>
    <row r="3066" spans="1:19" s="889" customFormat="1" ht="23.25">
      <c r="A3066" s="926" t="s">
        <v>1472</v>
      </c>
      <c r="B3066" s="887" t="s">
        <v>280</v>
      </c>
      <c r="C3066" s="887" t="s">
        <v>115</v>
      </c>
      <c r="D3066" s="887" t="s">
        <v>26970</v>
      </c>
      <c r="E3066" s="469">
        <v>2600</v>
      </c>
      <c r="F3066" s="887" t="s">
        <v>26973</v>
      </c>
      <c r="G3066" s="391" t="s">
        <v>26974</v>
      </c>
      <c r="H3066" s="887" t="s">
        <v>19829</v>
      </c>
      <c r="I3066" s="887" t="s">
        <v>388</v>
      </c>
      <c r="J3066" s="887"/>
      <c r="K3066" s="931">
        <v>2</v>
      </c>
      <c r="L3066" s="931">
        <v>12</v>
      </c>
      <c r="M3066" s="469">
        <v>30707.67</v>
      </c>
      <c r="N3066" s="931">
        <v>0</v>
      </c>
      <c r="O3066" s="931">
        <v>6</v>
      </c>
      <c r="P3066" s="469">
        <v>15600</v>
      </c>
      <c r="Q3066" s="931">
        <v>0</v>
      </c>
      <c r="R3066" s="931">
        <v>12</v>
      </c>
      <c r="S3066" s="470">
        <v>31200</v>
      </c>
    </row>
    <row r="3067" spans="1:19" s="889" customFormat="1" ht="34.9">
      <c r="A3067" s="926" t="s">
        <v>1472</v>
      </c>
      <c r="B3067" s="887" t="s">
        <v>280</v>
      </c>
      <c r="C3067" s="887" t="s">
        <v>115</v>
      </c>
      <c r="D3067" s="887" t="s">
        <v>26975</v>
      </c>
      <c r="E3067" s="469">
        <v>4500</v>
      </c>
      <c r="F3067" s="887" t="s">
        <v>26976</v>
      </c>
      <c r="G3067" s="391" t="s">
        <v>26977</v>
      </c>
      <c r="H3067" s="887" t="s">
        <v>19810</v>
      </c>
      <c r="I3067" s="887" t="s">
        <v>26676</v>
      </c>
      <c r="J3067" s="887" t="s">
        <v>25530</v>
      </c>
      <c r="K3067" s="931">
        <v>1</v>
      </c>
      <c r="L3067" s="931">
        <v>12</v>
      </c>
      <c r="M3067" s="469">
        <v>54000</v>
      </c>
      <c r="N3067" s="931">
        <v>0</v>
      </c>
      <c r="O3067" s="931">
        <v>6</v>
      </c>
      <c r="P3067" s="469">
        <v>27000</v>
      </c>
      <c r="Q3067" s="931">
        <v>0</v>
      </c>
      <c r="R3067" s="931">
        <v>12</v>
      </c>
      <c r="S3067" s="470">
        <v>54000</v>
      </c>
    </row>
    <row r="3068" spans="1:19" s="889" customFormat="1" ht="23.25">
      <c r="A3068" s="926" t="s">
        <v>1472</v>
      </c>
      <c r="B3068" s="887" t="s">
        <v>280</v>
      </c>
      <c r="C3068" s="887" t="s">
        <v>115</v>
      </c>
      <c r="D3068" s="887" t="s">
        <v>26978</v>
      </c>
      <c r="E3068" s="469">
        <v>5000</v>
      </c>
      <c r="F3068" s="887" t="s">
        <v>26979</v>
      </c>
      <c r="G3068" s="391" t="s">
        <v>26980</v>
      </c>
      <c r="H3068" s="887" t="s">
        <v>23829</v>
      </c>
      <c r="I3068" s="887" t="s">
        <v>21508</v>
      </c>
      <c r="J3068" s="887" t="s">
        <v>23829</v>
      </c>
      <c r="K3068" s="931">
        <v>1</v>
      </c>
      <c r="L3068" s="931">
        <v>4</v>
      </c>
      <c r="M3068" s="469">
        <v>20000</v>
      </c>
      <c r="N3068" s="931">
        <v>0</v>
      </c>
      <c r="O3068" s="931">
        <v>0</v>
      </c>
      <c r="P3068" s="469">
        <v>0</v>
      </c>
      <c r="Q3068" s="931">
        <v>0</v>
      </c>
      <c r="R3068" s="931">
        <v>0</v>
      </c>
      <c r="S3068" s="470">
        <v>0</v>
      </c>
    </row>
    <row r="3069" spans="1:19" s="889" customFormat="1" ht="23.25">
      <c r="A3069" s="926" t="s">
        <v>1472</v>
      </c>
      <c r="B3069" s="887" t="s">
        <v>280</v>
      </c>
      <c r="C3069" s="887" t="s">
        <v>115</v>
      </c>
      <c r="D3069" s="887" t="s">
        <v>26981</v>
      </c>
      <c r="E3069" s="469">
        <v>11000</v>
      </c>
      <c r="F3069" s="887" t="s">
        <v>26982</v>
      </c>
      <c r="G3069" s="391" t="s">
        <v>26983</v>
      </c>
      <c r="H3069" s="887" t="s">
        <v>19823</v>
      </c>
      <c r="I3069" s="887" t="s">
        <v>21508</v>
      </c>
      <c r="J3069" s="887" t="s">
        <v>19824</v>
      </c>
      <c r="K3069" s="931">
        <v>0</v>
      </c>
      <c r="L3069" s="931">
        <v>9</v>
      </c>
      <c r="M3069" s="469">
        <v>112915.13</v>
      </c>
      <c r="N3069" s="931">
        <v>0</v>
      </c>
      <c r="O3069" s="931">
        <v>0</v>
      </c>
      <c r="P3069" s="469">
        <v>0</v>
      </c>
      <c r="Q3069" s="931">
        <v>0</v>
      </c>
      <c r="R3069" s="931">
        <v>0</v>
      </c>
      <c r="S3069" s="470">
        <v>0</v>
      </c>
    </row>
    <row r="3070" spans="1:19" s="889" customFormat="1" ht="23.25">
      <c r="A3070" s="926" t="s">
        <v>1472</v>
      </c>
      <c r="B3070" s="887" t="s">
        <v>280</v>
      </c>
      <c r="C3070" s="887" t="s">
        <v>115</v>
      </c>
      <c r="D3070" s="887" t="s">
        <v>26970</v>
      </c>
      <c r="E3070" s="469">
        <v>3000</v>
      </c>
      <c r="F3070" s="887" t="s">
        <v>26984</v>
      </c>
      <c r="G3070" s="391" t="s">
        <v>26985</v>
      </c>
      <c r="H3070" s="887" t="s">
        <v>19829</v>
      </c>
      <c r="I3070" s="887" t="s">
        <v>388</v>
      </c>
      <c r="J3070" s="887"/>
      <c r="K3070" s="931">
        <v>1</v>
      </c>
      <c r="L3070" s="931">
        <v>12</v>
      </c>
      <c r="M3070" s="469">
        <v>36000</v>
      </c>
      <c r="N3070" s="931">
        <v>0</v>
      </c>
      <c r="O3070" s="931">
        <v>6</v>
      </c>
      <c r="P3070" s="469">
        <v>18000</v>
      </c>
      <c r="Q3070" s="931">
        <v>0</v>
      </c>
      <c r="R3070" s="931">
        <v>12</v>
      </c>
      <c r="S3070" s="470">
        <v>36000</v>
      </c>
    </row>
    <row r="3071" spans="1:19" s="889" customFormat="1" ht="23.25">
      <c r="A3071" s="926" t="s">
        <v>1472</v>
      </c>
      <c r="B3071" s="887" t="s">
        <v>280</v>
      </c>
      <c r="C3071" s="887" t="s">
        <v>115</v>
      </c>
      <c r="D3071" s="887" t="s">
        <v>26986</v>
      </c>
      <c r="E3071" s="469">
        <v>6000</v>
      </c>
      <c r="F3071" s="887" t="s">
        <v>26987</v>
      </c>
      <c r="G3071" s="391" t="s">
        <v>26988</v>
      </c>
      <c r="H3071" s="887" t="s">
        <v>23829</v>
      </c>
      <c r="I3071" s="887" t="s">
        <v>21508</v>
      </c>
      <c r="J3071" s="887" t="s">
        <v>23829</v>
      </c>
      <c r="K3071" s="931">
        <v>2</v>
      </c>
      <c r="L3071" s="931">
        <v>12</v>
      </c>
      <c r="M3071" s="469">
        <v>72000</v>
      </c>
      <c r="N3071" s="931">
        <v>0</v>
      </c>
      <c r="O3071" s="931">
        <v>6</v>
      </c>
      <c r="P3071" s="469">
        <v>36000</v>
      </c>
      <c r="Q3071" s="931">
        <v>0</v>
      </c>
      <c r="R3071" s="931">
        <v>12</v>
      </c>
      <c r="S3071" s="470">
        <v>72000</v>
      </c>
    </row>
    <row r="3072" spans="1:19" s="889" customFormat="1" ht="23.25">
      <c r="A3072" s="926" t="s">
        <v>1472</v>
      </c>
      <c r="B3072" s="887" t="s">
        <v>280</v>
      </c>
      <c r="C3072" s="887" t="s">
        <v>115</v>
      </c>
      <c r="D3072" s="887" t="s">
        <v>4514</v>
      </c>
      <c r="E3072" s="469">
        <v>6000</v>
      </c>
      <c r="F3072" s="887" t="s">
        <v>26989</v>
      </c>
      <c r="G3072" s="391" t="s">
        <v>26990</v>
      </c>
      <c r="H3072" s="887" t="s">
        <v>19713</v>
      </c>
      <c r="I3072" s="887" t="s">
        <v>19733</v>
      </c>
      <c r="J3072" s="887" t="s">
        <v>19733</v>
      </c>
      <c r="K3072" s="931">
        <v>1</v>
      </c>
      <c r="L3072" s="931">
        <v>12</v>
      </c>
      <c r="M3072" s="469">
        <v>72000</v>
      </c>
      <c r="N3072" s="931">
        <v>0</v>
      </c>
      <c r="O3072" s="931">
        <v>6</v>
      </c>
      <c r="P3072" s="469">
        <v>36000</v>
      </c>
      <c r="Q3072" s="931">
        <v>0</v>
      </c>
      <c r="R3072" s="931">
        <v>12</v>
      </c>
      <c r="S3072" s="470">
        <v>72000</v>
      </c>
    </row>
    <row r="3073" spans="1:19" s="889" customFormat="1" ht="23.25">
      <c r="A3073" s="926" t="s">
        <v>1472</v>
      </c>
      <c r="B3073" s="887" t="s">
        <v>280</v>
      </c>
      <c r="C3073" s="887" t="s">
        <v>115</v>
      </c>
      <c r="D3073" s="887" t="s">
        <v>26991</v>
      </c>
      <c r="E3073" s="469">
        <v>5000</v>
      </c>
      <c r="F3073" s="887" t="s">
        <v>26992</v>
      </c>
      <c r="G3073" s="391" t="s">
        <v>26993</v>
      </c>
      <c r="H3073" s="887" t="s">
        <v>23829</v>
      </c>
      <c r="I3073" s="887" t="s">
        <v>21508</v>
      </c>
      <c r="J3073" s="887" t="s">
        <v>23829</v>
      </c>
      <c r="K3073" s="931">
        <v>1</v>
      </c>
      <c r="L3073" s="931">
        <v>12</v>
      </c>
      <c r="M3073" s="469">
        <v>60000</v>
      </c>
      <c r="N3073" s="931">
        <v>0</v>
      </c>
      <c r="O3073" s="931">
        <v>6</v>
      </c>
      <c r="P3073" s="469">
        <v>30020.83</v>
      </c>
      <c r="Q3073" s="931">
        <v>0</v>
      </c>
      <c r="R3073" s="931">
        <v>12</v>
      </c>
      <c r="S3073" s="470">
        <v>60000</v>
      </c>
    </row>
    <row r="3074" spans="1:19" s="889" customFormat="1" ht="23.25">
      <c r="A3074" s="926" t="s">
        <v>1472</v>
      </c>
      <c r="B3074" s="887" t="s">
        <v>280</v>
      </c>
      <c r="C3074" s="887" t="s">
        <v>115</v>
      </c>
      <c r="D3074" s="887" t="s">
        <v>23423</v>
      </c>
      <c r="E3074" s="469">
        <v>3000</v>
      </c>
      <c r="F3074" s="887" t="s">
        <v>26994</v>
      </c>
      <c r="G3074" s="391" t="s">
        <v>26995</v>
      </c>
      <c r="H3074" s="887" t="s">
        <v>19862</v>
      </c>
      <c r="I3074" s="887" t="s">
        <v>26676</v>
      </c>
      <c r="J3074" s="887" t="s">
        <v>23360</v>
      </c>
      <c r="K3074" s="931">
        <v>1</v>
      </c>
      <c r="L3074" s="931">
        <v>3</v>
      </c>
      <c r="M3074" s="469">
        <v>9000</v>
      </c>
      <c r="N3074" s="931">
        <v>0</v>
      </c>
      <c r="O3074" s="931">
        <v>0</v>
      </c>
      <c r="P3074" s="469">
        <v>0</v>
      </c>
      <c r="Q3074" s="931">
        <v>0</v>
      </c>
      <c r="R3074" s="931">
        <v>0</v>
      </c>
      <c r="S3074" s="470">
        <v>0</v>
      </c>
    </row>
    <row r="3075" spans="1:19" s="889" customFormat="1" ht="23.25">
      <c r="A3075" s="926" t="s">
        <v>1472</v>
      </c>
      <c r="B3075" s="887" t="s">
        <v>280</v>
      </c>
      <c r="C3075" s="887" t="s">
        <v>115</v>
      </c>
      <c r="D3075" s="887" t="s">
        <v>26719</v>
      </c>
      <c r="E3075" s="469">
        <v>5000</v>
      </c>
      <c r="F3075" s="887" t="s">
        <v>26996</v>
      </c>
      <c r="G3075" s="391" t="s">
        <v>26997</v>
      </c>
      <c r="H3075" s="887" t="s">
        <v>19810</v>
      </c>
      <c r="I3075" s="887" t="s">
        <v>26676</v>
      </c>
      <c r="J3075" s="887" t="s">
        <v>25530</v>
      </c>
      <c r="K3075" s="931">
        <v>1</v>
      </c>
      <c r="L3075" s="931">
        <v>12</v>
      </c>
      <c r="M3075" s="469">
        <v>60000</v>
      </c>
      <c r="N3075" s="931">
        <v>0</v>
      </c>
      <c r="O3075" s="931">
        <v>6</v>
      </c>
      <c r="P3075" s="469">
        <v>30000</v>
      </c>
      <c r="Q3075" s="931">
        <v>0</v>
      </c>
      <c r="R3075" s="931">
        <v>12</v>
      </c>
      <c r="S3075" s="470">
        <v>60000</v>
      </c>
    </row>
    <row r="3076" spans="1:19" s="889" customFormat="1" ht="23.25">
      <c r="A3076" s="926" t="s">
        <v>1472</v>
      </c>
      <c r="B3076" s="887" t="s">
        <v>280</v>
      </c>
      <c r="C3076" s="887" t="s">
        <v>115</v>
      </c>
      <c r="D3076" s="887" t="s">
        <v>26842</v>
      </c>
      <c r="E3076" s="469">
        <v>4500</v>
      </c>
      <c r="F3076" s="887" t="s">
        <v>26998</v>
      </c>
      <c r="G3076" s="391" t="s">
        <v>26999</v>
      </c>
      <c r="H3076" s="887" t="s">
        <v>19862</v>
      </c>
      <c r="I3076" s="887" t="s">
        <v>26676</v>
      </c>
      <c r="J3076" s="887" t="s">
        <v>23360</v>
      </c>
      <c r="K3076" s="931">
        <v>1</v>
      </c>
      <c r="L3076" s="931">
        <v>12</v>
      </c>
      <c r="M3076" s="469">
        <v>54000</v>
      </c>
      <c r="N3076" s="931">
        <v>0</v>
      </c>
      <c r="O3076" s="931">
        <v>6</v>
      </c>
      <c r="P3076" s="469">
        <v>27000</v>
      </c>
      <c r="Q3076" s="931">
        <v>0</v>
      </c>
      <c r="R3076" s="931">
        <v>12</v>
      </c>
      <c r="S3076" s="470">
        <v>54000</v>
      </c>
    </row>
    <row r="3077" spans="1:19" s="889" customFormat="1" ht="23.25">
      <c r="A3077" s="926" t="s">
        <v>1472</v>
      </c>
      <c r="B3077" s="887" t="s">
        <v>280</v>
      </c>
      <c r="C3077" s="887" t="s">
        <v>115</v>
      </c>
      <c r="D3077" s="887" t="s">
        <v>20121</v>
      </c>
      <c r="E3077" s="469">
        <v>2500</v>
      </c>
      <c r="F3077" s="887" t="s">
        <v>27000</v>
      </c>
      <c r="G3077" s="391" t="s">
        <v>27001</v>
      </c>
      <c r="H3077" s="887" t="s">
        <v>20121</v>
      </c>
      <c r="I3077" s="887" t="s">
        <v>388</v>
      </c>
      <c r="J3077" s="887"/>
      <c r="K3077" s="931">
        <v>1</v>
      </c>
      <c r="L3077" s="931">
        <v>12</v>
      </c>
      <c r="M3077" s="469">
        <v>30000</v>
      </c>
      <c r="N3077" s="931">
        <v>0</v>
      </c>
      <c r="O3077" s="931">
        <v>4</v>
      </c>
      <c r="P3077" s="469">
        <v>10000</v>
      </c>
      <c r="Q3077" s="931">
        <v>0</v>
      </c>
      <c r="R3077" s="931">
        <v>0</v>
      </c>
      <c r="S3077" s="470">
        <v>0</v>
      </c>
    </row>
    <row r="3078" spans="1:19" s="889" customFormat="1" ht="23.25">
      <c r="A3078" s="926" t="s">
        <v>1472</v>
      </c>
      <c r="B3078" s="887" t="s">
        <v>280</v>
      </c>
      <c r="C3078" s="887" t="s">
        <v>115</v>
      </c>
      <c r="D3078" s="887" t="s">
        <v>26842</v>
      </c>
      <c r="E3078" s="469">
        <v>4500</v>
      </c>
      <c r="F3078" s="887" t="s">
        <v>27002</v>
      </c>
      <c r="G3078" s="391" t="s">
        <v>27003</v>
      </c>
      <c r="H3078" s="887" t="s">
        <v>20066</v>
      </c>
      <c r="I3078" s="887" t="s">
        <v>19709</v>
      </c>
      <c r="J3078" s="887" t="s">
        <v>19709</v>
      </c>
      <c r="K3078" s="931">
        <v>1</v>
      </c>
      <c r="L3078" s="931">
        <v>12</v>
      </c>
      <c r="M3078" s="469">
        <v>54000</v>
      </c>
      <c r="N3078" s="931">
        <v>0</v>
      </c>
      <c r="O3078" s="931">
        <v>6</v>
      </c>
      <c r="P3078" s="469">
        <v>27000</v>
      </c>
      <c r="Q3078" s="931">
        <v>0</v>
      </c>
      <c r="R3078" s="931">
        <v>12</v>
      </c>
      <c r="S3078" s="470">
        <v>54000</v>
      </c>
    </row>
    <row r="3079" spans="1:19" s="889" customFormat="1" ht="23.25">
      <c r="A3079" s="926" t="s">
        <v>1472</v>
      </c>
      <c r="B3079" s="887" t="s">
        <v>280</v>
      </c>
      <c r="C3079" s="887" t="s">
        <v>115</v>
      </c>
      <c r="D3079" s="887" t="s">
        <v>19743</v>
      </c>
      <c r="E3079" s="469">
        <v>3000</v>
      </c>
      <c r="F3079" s="887" t="s">
        <v>27004</v>
      </c>
      <c r="G3079" s="391" t="s">
        <v>27005</v>
      </c>
      <c r="H3079" s="887" t="s">
        <v>27006</v>
      </c>
      <c r="I3079" s="887" t="s">
        <v>388</v>
      </c>
      <c r="J3079" s="887"/>
      <c r="K3079" s="931">
        <v>1</v>
      </c>
      <c r="L3079" s="931">
        <v>12</v>
      </c>
      <c r="M3079" s="469">
        <v>36000</v>
      </c>
      <c r="N3079" s="931">
        <v>0</v>
      </c>
      <c r="O3079" s="931">
        <v>6</v>
      </c>
      <c r="P3079" s="469">
        <v>18000</v>
      </c>
      <c r="Q3079" s="931">
        <v>0</v>
      </c>
      <c r="R3079" s="931">
        <v>12</v>
      </c>
      <c r="S3079" s="470">
        <v>36000</v>
      </c>
    </row>
    <row r="3080" spans="1:19" s="889" customFormat="1" ht="34.9">
      <c r="A3080" s="926" t="s">
        <v>1472</v>
      </c>
      <c r="B3080" s="887" t="s">
        <v>280</v>
      </c>
      <c r="C3080" s="887" t="s">
        <v>115</v>
      </c>
      <c r="D3080" s="887" t="s">
        <v>27007</v>
      </c>
      <c r="E3080" s="469">
        <v>7000</v>
      </c>
      <c r="F3080" s="887" t="s">
        <v>27008</v>
      </c>
      <c r="G3080" s="391" t="s">
        <v>27009</v>
      </c>
      <c r="H3080" s="887" t="s">
        <v>19810</v>
      </c>
      <c r="I3080" s="887" t="s">
        <v>26676</v>
      </c>
      <c r="J3080" s="887" t="s">
        <v>25530</v>
      </c>
      <c r="K3080" s="931">
        <v>1</v>
      </c>
      <c r="L3080" s="931">
        <v>12</v>
      </c>
      <c r="M3080" s="469">
        <v>83999.26</v>
      </c>
      <c r="N3080" s="931">
        <v>0</v>
      </c>
      <c r="O3080" s="931">
        <v>6</v>
      </c>
      <c r="P3080" s="469">
        <v>42000</v>
      </c>
      <c r="Q3080" s="931">
        <v>0</v>
      </c>
      <c r="R3080" s="931">
        <v>12</v>
      </c>
      <c r="S3080" s="470">
        <v>84000</v>
      </c>
    </row>
    <row r="3081" spans="1:19" s="889" customFormat="1" ht="23.25">
      <c r="A3081" s="926" t="s">
        <v>1472</v>
      </c>
      <c r="B3081" s="887" t="s">
        <v>280</v>
      </c>
      <c r="C3081" s="887" t="s">
        <v>115</v>
      </c>
      <c r="D3081" s="887" t="s">
        <v>20633</v>
      </c>
      <c r="E3081" s="469">
        <v>7000</v>
      </c>
      <c r="F3081" s="887" t="s">
        <v>27010</v>
      </c>
      <c r="G3081" s="391" t="s">
        <v>27011</v>
      </c>
      <c r="H3081" s="887" t="s">
        <v>19862</v>
      </c>
      <c r="I3081" s="887" t="s">
        <v>26676</v>
      </c>
      <c r="J3081" s="887" t="s">
        <v>23360</v>
      </c>
      <c r="K3081" s="931">
        <v>1</v>
      </c>
      <c r="L3081" s="931">
        <v>12</v>
      </c>
      <c r="M3081" s="469">
        <v>84000</v>
      </c>
      <c r="N3081" s="931">
        <v>0</v>
      </c>
      <c r="O3081" s="931">
        <v>5</v>
      </c>
      <c r="P3081" s="469">
        <v>30333.33</v>
      </c>
      <c r="Q3081" s="931">
        <v>0</v>
      </c>
      <c r="R3081" s="931">
        <v>0</v>
      </c>
      <c r="S3081" s="470">
        <v>0</v>
      </c>
    </row>
    <row r="3082" spans="1:19" s="889" customFormat="1" ht="23.25">
      <c r="A3082" s="926" t="s">
        <v>1472</v>
      </c>
      <c r="B3082" s="887" t="s">
        <v>280</v>
      </c>
      <c r="C3082" s="887" t="s">
        <v>115</v>
      </c>
      <c r="D3082" s="887" t="s">
        <v>26802</v>
      </c>
      <c r="E3082" s="469">
        <v>5000</v>
      </c>
      <c r="F3082" s="887" t="s">
        <v>27012</v>
      </c>
      <c r="G3082" s="391" t="s">
        <v>27013</v>
      </c>
      <c r="H3082" s="887" t="s">
        <v>26789</v>
      </c>
      <c r="I3082" s="887" t="s">
        <v>21508</v>
      </c>
      <c r="J3082" s="887" t="s">
        <v>26790</v>
      </c>
      <c r="K3082" s="931">
        <v>1</v>
      </c>
      <c r="L3082" s="931">
        <v>12</v>
      </c>
      <c r="M3082" s="469">
        <v>60000</v>
      </c>
      <c r="N3082" s="931">
        <v>0</v>
      </c>
      <c r="O3082" s="931">
        <v>6</v>
      </c>
      <c r="P3082" s="469">
        <v>30000</v>
      </c>
      <c r="Q3082" s="931">
        <v>0</v>
      </c>
      <c r="R3082" s="931">
        <v>12</v>
      </c>
      <c r="S3082" s="470">
        <v>60000</v>
      </c>
    </row>
    <row r="3083" spans="1:19" s="889" customFormat="1" ht="23.25">
      <c r="A3083" s="926" t="s">
        <v>1472</v>
      </c>
      <c r="B3083" s="887" t="s">
        <v>280</v>
      </c>
      <c r="C3083" s="887" t="s">
        <v>115</v>
      </c>
      <c r="D3083" s="887" t="s">
        <v>27014</v>
      </c>
      <c r="E3083" s="469">
        <v>3000</v>
      </c>
      <c r="F3083" s="887" t="s">
        <v>27015</v>
      </c>
      <c r="G3083" s="391" t="s">
        <v>27016</v>
      </c>
      <c r="H3083" s="887" t="s">
        <v>19862</v>
      </c>
      <c r="I3083" s="887" t="s">
        <v>19764</v>
      </c>
      <c r="J3083" s="887" t="s">
        <v>27017</v>
      </c>
      <c r="K3083" s="931">
        <v>1</v>
      </c>
      <c r="L3083" s="931">
        <v>12</v>
      </c>
      <c r="M3083" s="469">
        <v>36000</v>
      </c>
      <c r="N3083" s="931">
        <v>0</v>
      </c>
      <c r="O3083" s="931">
        <v>6</v>
      </c>
      <c r="P3083" s="469">
        <v>18000</v>
      </c>
      <c r="Q3083" s="931">
        <v>0</v>
      </c>
      <c r="R3083" s="931">
        <v>12</v>
      </c>
      <c r="S3083" s="470">
        <v>36000</v>
      </c>
    </row>
    <row r="3084" spans="1:19" s="889" customFormat="1" ht="23.25">
      <c r="A3084" s="926" t="s">
        <v>1472</v>
      </c>
      <c r="B3084" s="887" t="s">
        <v>280</v>
      </c>
      <c r="C3084" s="887" t="s">
        <v>115</v>
      </c>
      <c r="D3084" s="887" t="s">
        <v>23423</v>
      </c>
      <c r="E3084" s="469">
        <v>3000</v>
      </c>
      <c r="F3084" s="887" t="s">
        <v>27018</v>
      </c>
      <c r="G3084" s="391" t="s">
        <v>27019</v>
      </c>
      <c r="H3084" s="887" t="s">
        <v>20066</v>
      </c>
      <c r="I3084" s="887" t="s">
        <v>19764</v>
      </c>
      <c r="J3084" s="887" t="s">
        <v>26753</v>
      </c>
      <c r="K3084" s="931">
        <v>1</v>
      </c>
      <c r="L3084" s="931">
        <v>12</v>
      </c>
      <c r="M3084" s="469">
        <v>36000</v>
      </c>
      <c r="N3084" s="931">
        <v>0</v>
      </c>
      <c r="O3084" s="931">
        <v>6</v>
      </c>
      <c r="P3084" s="469">
        <v>18000</v>
      </c>
      <c r="Q3084" s="931">
        <v>0</v>
      </c>
      <c r="R3084" s="931">
        <v>12</v>
      </c>
      <c r="S3084" s="470">
        <v>36000</v>
      </c>
    </row>
    <row r="3085" spans="1:19" s="889" customFormat="1" ht="23.25">
      <c r="A3085" s="926" t="s">
        <v>1472</v>
      </c>
      <c r="B3085" s="887" t="s">
        <v>280</v>
      </c>
      <c r="C3085" s="887" t="s">
        <v>115</v>
      </c>
      <c r="D3085" s="887" t="s">
        <v>27020</v>
      </c>
      <c r="E3085" s="469">
        <v>6500</v>
      </c>
      <c r="F3085" s="887" t="s">
        <v>27021</v>
      </c>
      <c r="G3085" s="391" t="s">
        <v>27022</v>
      </c>
      <c r="H3085" s="887" t="s">
        <v>19729</v>
      </c>
      <c r="I3085" s="887" t="s">
        <v>19764</v>
      </c>
      <c r="J3085" s="887" t="s">
        <v>20779</v>
      </c>
      <c r="K3085" s="931">
        <v>1</v>
      </c>
      <c r="L3085" s="931">
        <v>12</v>
      </c>
      <c r="M3085" s="469">
        <v>78000</v>
      </c>
      <c r="N3085" s="931">
        <v>0</v>
      </c>
      <c r="O3085" s="931">
        <v>6</v>
      </c>
      <c r="P3085" s="469">
        <v>39000</v>
      </c>
      <c r="Q3085" s="931">
        <v>0</v>
      </c>
      <c r="R3085" s="931">
        <v>12</v>
      </c>
      <c r="S3085" s="470">
        <v>78000</v>
      </c>
    </row>
    <row r="3086" spans="1:19" s="889" customFormat="1" ht="23.25">
      <c r="A3086" s="926" t="s">
        <v>1472</v>
      </c>
      <c r="B3086" s="887" t="s">
        <v>280</v>
      </c>
      <c r="C3086" s="887" t="s">
        <v>115</v>
      </c>
      <c r="D3086" s="887" t="s">
        <v>27023</v>
      </c>
      <c r="E3086" s="469">
        <v>3500</v>
      </c>
      <c r="F3086" s="887" t="s">
        <v>27024</v>
      </c>
      <c r="G3086" s="391" t="s">
        <v>27025</v>
      </c>
      <c r="H3086" s="887" t="s">
        <v>19743</v>
      </c>
      <c r="I3086" s="887" t="s">
        <v>388</v>
      </c>
      <c r="J3086" s="887"/>
      <c r="K3086" s="931">
        <v>1</v>
      </c>
      <c r="L3086" s="931">
        <v>12</v>
      </c>
      <c r="M3086" s="469">
        <v>42000</v>
      </c>
      <c r="N3086" s="931">
        <v>0</v>
      </c>
      <c r="O3086" s="931">
        <v>6</v>
      </c>
      <c r="P3086" s="469">
        <v>21000</v>
      </c>
      <c r="Q3086" s="931">
        <v>0</v>
      </c>
      <c r="R3086" s="931">
        <v>12</v>
      </c>
      <c r="S3086" s="470">
        <v>42000</v>
      </c>
    </row>
    <row r="3087" spans="1:19" s="889" customFormat="1" ht="23.25">
      <c r="A3087" s="926" t="s">
        <v>1472</v>
      </c>
      <c r="B3087" s="887" t="s">
        <v>280</v>
      </c>
      <c r="C3087" s="887" t="s">
        <v>115</v>
      </c>
      <c r="D3087" s="887" t="s">
        <v>27026</v>
      </c>
      <c r="E3087" s="469">
        <v>3000</v>
      </c>
      <c r="F3087" s="887" t="s">
        <v>27027</v>
      </c>
      <c r="G3087" s="391" t="s">
        <v>27028</v>
      </c>
      <c r="H3087" s="887" t="s">
        <v>19713</v>
      </c>
      <c r="I3087" s="887" t="s">
        <v>19733</v>
      </c>
      <c r="J3087" s="887" t="s">
        <v>19733</v>
      </c>
      <c r="K3087" s="931">
        <v>1</v>
      </c>
      <c r="L3087" s="931">
        <v>12</v>
      </c>
      <c r="M3087" s="469">
        <v>28850.22</v>
      </c>
      <c r="N3087" s="931">
        <v>0</v>
      </c>
      <c r="O3087" s="931">
        <v>6</v>
      </c>
      <c r="P3087" s="469">
        <v>18000</v>
      </c>
      <c r="Q3087" s="931">
        <v>0</v>
      </c>
      <c r="R3087" s="931">
        <v>12</v>
      </c>
      <c r="S3087" s="470">
        <v>36000</v>
      </c>
    </row>
    <row r="3088" spans="1:19" s="889" customFormat="1" ht="23.25">
      <c r="A3088" s="926" t="s">
        <v>1472</v>
      </c>
      <c r="B3088" s="887" t="s">
        <v>280</v>
      </c>
      <c r="C3088" s="887" t="s">
        <v>115</v>
      </c>
      <c r="D3088" s="887" t="s">
        <v>26842</v>
      </c>
      <c r="E3088" s="469">
        <v>4500</v>
      </c>
      <c r="F3088" s="887" t="s">
        <v>27029</v>
      </c>
      <c r="G3088" s="391" t="s">
        <v>27030</v>
      </c>
      <c r="H3088" s="887" t="s">
        <v>20066</v>
      </c>
      <c r="I3088" s="887" t="s">
        <v>19709</v>
      </c>
      <c r="J3088" s="887" t="s">
        <v>19709</v>
      </c>
      <c r="K3088" s="931">
        <v>1</v>
      </c>
      <c r="L3088" s="931">
        <v>12</v>
      </c>
      <c r="M3088" s="469">
        <v>54000</v>
      </c>
      <c r="N3088" s="931">
        <v>0</v>
      </c>
      <c r="O3088" s="931">
        <v>6</v>
      </c>
      <c r="P3088" s="469">
        <v>27000</v>
      </c>
      <c r="Q3088" s="931">
        <v>0</v>
      </c>
      <c r="R3088" s="931">
        <v>12</v>
      </c>
      <c r="S3088" s="470">
        <v>54000</v>
      </c>
    </row>
    <row r="3089" spans="1:19" s="889" customFormat="1" ht="23.25">
      <c r="A3089" s="926" t="s">
        <v>1472</v>
      </c>
      <c r="B3089" s="887" t="s">
        <v>280</v>
      </c>
      <c r="C3089" s="887" t="s">
        <v>115</v>
      </c>
      <c r="D3089" s="887" t="s">
        <v>27031</v>
      </c>
      <c r="E3089" s="469">
        <v>5000</v>
      </c>
      <c r="F3089" s="887" t="s">
        <v>27032</v>
      </c>
      <c r="G3089" s="391" t="s">
        <v>27033</v>
      </c>
      <c r="H3089" s="887" t="s">
        <v>25498</v>
      </c>
      <c r="I3089" s="887" t="s">
        <v>388</v>
      </c>
      <c r="J3089" s="887"/>
      <c r="K3089" s="931">
        <v>2</v>
      </c>
      <c r="L3089" s="931">
        <v>12</v>
      </c>
      <c r="M3089" s="469">
        <v>60000</v>
      </c>
      <c r="N3089" s="931">
        <v>0</v>
      </c>
      <c r="O3089" s="931">
        <v>6</v>
      </c>
      <c r="P3089" s="469">
        <v>30083.33</v>
      </c>
      <c r="Q3089" s="931">
        <v>0</v>
      </c>
      <c r="R3089" s="931">
        <v>12</v>
      </c>
      <c r="S3089" s="470">
        <v>60000</v>
      </c>
    </row>
    <row r="3090" spans="1:19" s="889" customFormat="1" ht="23.25">
      <c r="A3090" s="926" t="s">
        <v>1472</v>
      </c>
      <c r="B3090" s="887" t="s">
        <v>280</v>
      </c>
      <c r="C3090" s="887" t="s">
        <v>115</v>
      </c>
      <c r="D3090" s="887" t="s">
        <v>27034</v>
      </c>
      <c r="E3090" s="469">
        <v>4500</v>
      </c>
      <c r="F3090" s="887" t="s">
        <v>27035</v>
      </c>
      <c r="G3090" s="391" t="s">
        <v>27036</v>
      </c>
      <c r="H3090" s="887" t="s">
        <v>20066</v>
      </c>
      <c r="I3090" s="887" t="s">
        <v>19709</v>
      </c>
      <c r="J3090" s="887" t="s">
        <v>19709</v>
      </c>
      <c r="K3090" s="931">
        <v>1</v>
      </c>
      <c r="L3090" s="931">
        <v>12</v>
      </c>
      <c r="M3090" s="469">
        <v>54000</v>
      </c>
      <c r="N3090" s="931">
        <v>0</v>
      </c>
      <c r="O3090" s="931">
        <v>6</v>
      </c>
      <c r="P3090" s="469">
        <v>27588.6</v>
      </c>
      <c r="Q3090" s="931">
        <v>0</v>
      </c>
      <c r="R3090" s="931">
        <v>12</v>
      </c>
      <c r="S3090" s="470">
        <v>54000</v>
      </c>
    </row>
    <row r="3091" spans="1:19" s="889" customFormat="1" ht="23.25">
      <c r="A3091" s="926" t="s">
        <v>1472</v>
      </c>
      <c r="B3091" s="887" t="s">
        <v>280</v>
      </c>
      <c r="C3091" s="887" t="s">
        <v>115</v>
      </c>
      <c r="D3091" s="887" t="s">
        <v>26728</v>
      </c>
      <c r="E3091" s="469">
        <v>2000</v>
      </c>
      <c r="F3091" s="887" t="s">
        <v>27037</v>
      </c>
      <c r="G3091" s="391" t="s">
        <v>27038</v>
      </c>
      <c r="H3091" s="887" t="s">
        <v>19829</v>
      </c>
      <c r="I3091" s="887" t="s">
        <v>388</v>
      </c>
      <c r="J3091" s="887"/>
      <c r="K3091" s="931">
        <v>1</v>
      </c>
      <c r="L3091" s="931">
        <v>12</v>
      </c>
      <c r="M3091" s="469">
        <v>24000</v>
      </c>
      <c r="N3091" s="931">
        <v>0</v>
      </c>
      <c r="O3091" s="931">
        <v>6</v>
      </c>
      <c r="P3091" s="469">
        <v>12000</v>
      </c>
      <c r="Q3091" s="931">
        <v>0</v>
      </c>
      <c r="R3091" s="931">
        <v>12</v>
      </c>
      <c r="S3091" s="470">
        <v>24000</v>
      </c>
    </row>
    <row r="3092" spans="1:19" s="889" customFormat="1" ht="23.25">
      <c r="A3092" s="926" t="s">
        <v>1472</v>
      </c>
      <c r="B3092" s="887" t="s">
        <v>280</v>
      </c>
      <c r="C3092" s="887" t="s">
        <v>115</v>
      </c>
      <c r="D3092" s="887" t="s">
        <v>19733</v>
      </c>
      <c r="E3092" s="469">
        <v>10000</v>
      </c>
      <c r="F3092" s="887" t="s">
        <v>27039</v>
      </c>
      <c r="G3092" s="391" t="s">
        <v>27040</v>
      </c>
      <c r="H3092" s="887" t="s">
        <v>19713</v>
      </c>
      <c r="I3092" s="887" t="s">
        <v>19733</v>
      </c>
      <c r="J3092" s="887" t="s">
        <v>19733</v>
      </c>
      <c r="K3092" s="931">
        <v>1</v>
      </c>
      <c r="L3092" s="931">
        <v>12</v>
      </c>
      <c r="M3092" s="469">
        <v>120000</v>
      </c>
      <c r="N3092" s="931">
        <v>0</v>
      </c>
      <c r="O3092" s="931">
        <v>6</v>
      </c>
      <c r="P3092" s="469">
        <v>60000</v>
      </c>
      <c r="Q3092" s="931">
        <v>0</v>
      </c>
      <c r="R3092" s="931">
        <v>11</v>
      </c>
      <c r="S3092" s="470">
        <v>110000</v>
      </c>
    </row>
    <row r="3093" spans="1:19" s="889" customFormat="1" ht="23.25">
      <c r="A3093" s="926" t="s">
        <v>1472</v>
      </c>
      <c r="B3093" s="887" t="s">
        <v>280</v>
      </c>
      <c r="C3093" s="887" t="s">
        <v>115</v>
      </c>
      <c r="D3093" s="887" t="s">
        <v>20121</v>
      </c>
      <c r="E3093" s="469">
        <v>2500</v>
      </c>
      <c r="F3093" s="887" t="s">
        <v>27041</v>
      </c>
      <c r="G3093" s="391" t="s">
        <v>27042</v>
      </c>
      <c r="H3093" s="887" t="s">
        <v>20121</v>
      </c>
      <c r="I3093" s="887" t="s">
        <v>388</v>
      </c>
      <c r="J3093" s="887"/>
      <c r="K3093" s="931">
        <v>1</v>
      </c>
      <c r="L3093" s="931">
        <v>12</v>
      </c>
      <c r="M3093" s="469">
        <v>30000</v>
      </c>
      <c r="N3093" s="931">
        <v>0</v>
      </c>
      <c r="O3093" s="931">
        <v>6</v>
      </c>
      <c r="P3093" s="469">
        <v>15000</v>
      </c>
      <c r="Q3093" s="931">
        <v>0</v>
      </c>
      <c r="R3093" s="931">
        <v>12</v>
      </c>
      <c r="S3093" s="470">
        <v>30000</v>
      </c>
    </row>
    <row r="3094" spans="1:19" s="889" customFormat="1" ht="23.25">
      <c r="A3094" s="926" t="s">
        <v>1472</v>
      </c>
      <c r="B3094" s="887" t="s">
        <v>280</v>
      </c>
      <c r="C3094" s="887" t="s">
        <v>115</v>
      </c>
      <c r="D3094" s="887" t="s">
        <v>27043</v>
      </c>
      <c r="E3094" s="469">
        <v>6000</v>
      </c>
      <c r="F3094" s="887" t="s">
        <v>27044</v>
      </c>
      <c r="G3094" s="391" t="s">
        <v>27045</v>
      </c>
      <c r="H3094" s="887" t="s">
        <v>19757</v>
      </c>
      <c r="I3094" s="887" t="s">
        <v>26676</v>
      </c>
      <c r="J3094" s="887" t="s">
        <v>20383</v>
      </c>
      <c r="K3094" s="931">
        <v>1</v>
      </c>
      <c r="L3094" s="931">
        <v>1</v>
      </c>
      <c r="M3094" s="469">
        <v>6000</v>
      </c>
      <c r="N3094" s="931">
        <v>0</v>
      </c>
      <c r="O3094" s="931">
        <v>0</v>
      </c>
      <c r="P3094" s="469">
        <v>0</v>
      </c>
      <c r="Q3094" s="931">
        <v>0</v>
      </c>
      <c r="R3094" s="931">
        <v>0</v>
      </c>
      <c r="S3094" s="470">
        <v>0</v>
      </c>
    </row>
    <row r="3095" spans="1:19" s="889" customFormat="1" ht="23.25">
      <c r="A3095" s="926" t="s">
        <v>1472</v>
      </c>
      <c r="B3095" s="887" t="s">
        <v>280</v>
      </c>
      <c r="C3095" s="887" t="s">
        <v>115</v>
      </c>
      <c r="D3095" s="887" t="s">
        <v>26862</v>
      </c>
      <c r="E3095" s="469">
        <v>3300</v>
      </c>
      <c r="F3095" s="887" t="s">
        <v>27046</v>
      </c>
      <c r="G3095" s="391" t="s">
        <v>27047</v>
      </c>
      <c r="H3095" s="887" t="s">
        <v>27048</v>
      </c>
      <c r="I3095" s="887" t="s">
        <v>388</v>
      </c>
      <c r="J3095" s="887"/>
      <c r="K3095" s="931">
        <v>1</v>
      </c>
      <c r="L3095" s="931">
        <v>12</v>
      </c>
      <c r="M3095" s="469">
        <v>39600</v>
      </c>
      <c r="N3095" s="931">
        <v>0</v>
      </c>
      <c r="O3095" s="931">
        <v>6</v>
      </c>
      <c r="P3095" s="469">
        <v>19800</v>
      </c>
      <c r="Q3095" s="931">
        <v>0</v>
      </c>
      <c r="R3095" s="931">
        <v>12</v>
      </c>
      <c r="S3095" s="470">
        <v>39600</v>
      </c>
    </row>
    <row r="3096" spans="1:19" s="889" customFormat="1" ht="23.25">
      <c r="A3096" s="926" t="s">
        <v>1472</v>
      </c>
      <c r="B3096" s="887" t="s">
        <v>280</v>
      </c>
      <c r="C3096" s="887" t="s">
        <v>115</v>
      </c>
      <c r="D3096" s="887" t="s">
        <v>26685</v>
      </c>
      <c r="E3096" s="469">
        <v>4500</v>
      </c>
      <c r="F3096" s="887" t="s">
        <v>27049</v>
      </c>
      <c r="G3096" s="391" t="s">
        <v>27050</v>
      </c>
      <c r="H3096" s="887" t="s">
        <v>19810</v>
      </c>
      <c r="I3096" s="887" t="s">
        <v>26676</v>
      </c>
      <c r="J3096" s="887" t="s">
        <v>25530</v>
      </c>
      <c r="K3096" s="931">
        <v>1</v>
      </c>
      <c r="L3096" s="931">
        <v>12</v>
      </c>
      <c r="M3096" s="469">
        <v>54000</v>
      </c>
      <c r="N3096" s="931">
        <v>0</v>
      </c>
      <c r="O3096" s="931">
        <v>6</v>
      </c>
      <c r="P3096" s="469">
        <v>27000</v>
      </c>
      <c r="Q3096" s="931">
        <v>0</v>
      </c>
      <c r="R3096" s="931">
        <v>12</v>
      </c>
      <c r="S3096" s="470">
        <v>54000</v>
      </c>
    </row>
    <row r="3097" spans="1:19" s="889" customFormat="1" ht="34.9">
      <c r="A3097" s="926" t="s">
        <v>1472</v>
      </c>
      <c r="B3097" s="887" t="s">
        <v>280</v>
      </c>
      <c r="C3097" s="887" t="s">
        <v>115</v>
      </c>
      <c r="D3097" s="887" t="s">
        <v>20390</v>
      </c>
      <c r="E3097" s="469">
        <v>3500</v>
      </c>
      <c r="F3097" s="887" t="s">
        <v>27051</v>
      </c>
      <c r="G3097" s="391" t="s">
        <v>27052</v>
      </c>
      <c r="H3097" s="887" t="s">
        <v>19895</v>
      </c>
      <c r="I3097" s="887" t="s">
        <v>19749</v>
      </c>
      <c r="J3097" s="887" t="s">
        <v>19896</v>
      </c>
      <c r="K3097" s="931">
        <v>2</v>
      </c>
      <c r="L3097" s="931">
        <v>12</v>
      </c>
      <c r="M3097" s="469">
        <v>42000</v>
      </c>
      <c r="N3097" s="931">
        <v>0</v>
      </c>
      <c r="O3097" s="931">
        <v>6</v>
      </c>
      <c r="P3097" s="469">
        <v>21000</v>
      </c>
      <c r="Q3097" s="931">
        <v>0</v>
      </c>
      <c r="R3097" s="931">
        <v>12</v>
      </c>
      <c r="S3097" s="470">
        <v>42000</v>
      </c>
    </row>
    <row r="3098" spans="1:19" s="889" customFormat="1" ht="34.9">
      <c r="A3098" s="926" t="s">
        <v>1472</v>
      </c>
      <c r="B3098" s="887" t="s">
        <v>280</v>
      </c>
      <c r="C3098" s="887" t="s">
        <v>115</v>
      </c>
      <c r="D3098" s="887" t="s">
        <v>27053</v>
      </c>
      <c r="E3098" s="469">
        <v>2600</v>
      </c>
      <c r="F3098" s="887" t="s">
        <v>27054</v>
      </c>
      <c r="G3098" s="391" t="s">
        <v>27055</v>
      </c>
      <c r="H3098" s="887" t="s">
        <v>19828</v>
      </c>
      <c r="I3098" s="887" t="s">
        <v>388</v>
      </c>
      <c r="J3098" s="887"/>
      <c r="K3098" s="931">
        <v>1</v>
      </c>
      <c r="L3098" s="931">
        <v>12</v>
      </c>
      <c r="M3098" s="469">
        <v>31200</v>
      </c>
      <c r="N3098" s="931">
        <v>0</v>
      </c>
      <c r="O3098" s="931">
        <v>3</v>
      </c>
      <c r="P3098" s="469">
        <v>6153.33</v>
      </c>
      <c r="Q3098" s="931">
        <v>0</v>
      </c>
      <c r="R3098" s="931">
        <v>0</v>
      </c>
      <c r="S3098" s="470">
        <v>0</v>
      </c>
    </row>
    <row r="3099" spans="1:19" s="889" customFormat="1" ht="23.25">
      <c r="A3099" s="926" t="s">
        <v>1472</v>
      </c>
      <c r="B3099" s="887" t="s">
        <v>280</v>
      </c>
      <c r="C3099" s="887" t="s">
        <v>115</v>
      </c>
      <c r="D3099" s="887" t="s">
        <v>19733</v>
      </c>
      <c r="E3099" s="469">
        <v>8000</v>
      </c>
      <c r="F3099" s="887" t="s">
        <v>27056</v>
      </c>
      <c r="G3099" s="391" t="s">
        <v>27057</v>
      </c>
      <c r="H3099" s="887" t="s">
        <v>19713</v>
      </c>
      <c r="I3099" s="887" t="s">
        <v>19733</v>
      </c>
      <c r="J3099" s="887" t="s">
        <v>19733</v>
      </c>
      <c r="K3099" s="931">
        <v>1</v>
      </c>
      <c r="L3099" s="931">
        <v>12</v>
      </c>
      <c r="M3099" s="469">
        <v>96000</v>
      </c>
      <c r="N3099" s="931">
        <v>0</v>
      </c>
      <c r="O3099" s="931">
        <v>6</v>
      </c>
      <c r="P3099" s="469">
        <v>48000</v>
      </c>
      <c r="Q3099" s="931">
        <v>0</v>
      </c>
      <c r="R3099" s="931">
        <v>12</v>
      </c>
      <c r="S3099" s="470">
        <v>96000</v>
      </c>
    </row>
    <row r="3100" spans="1:19" s="889" customFormat="1" ht="23.25">
      <c r="A3100" s="926" t="s">
        <v>1472</v>
      </c>
      <c r="B3100" s="887" t="s">
        <v>280</v>
      </c>
      <c r="C3100" s="887" t="s">
        <v>115</v>
      </c>
      <c r="D3100" s="887" t="s">
        <v>27058</v>
      </c>
      <c r="E3100" s="469">
        <v>2500</v>
      </c>
      <c r="F3100" s="887" t="s">
        <v>27059</v>
      </c>
      <c r="G3100" s="391" t="s">
        <v>27060</v>
      </c>
      <c r="H3100" s="887" t="s">
        <v>19862</v>
      </c>
      <c r="I3100" s="887" t="s">
        <v>26676</v>
      </c>
      <c r="J3100" s="887" t="s">
        <v>23360</v>
      </c>
      <c r="K3100" s="931">
        <v>1</v>
      </c>
      <c r="L3100" s="931">
        <v>12</v>
      </c>
      <c r="M3100" s="469">
        <v>30000</v>
      </c>
      <c r="N3100" s="931">
        <v>0</v>
      </c>
      <c r="O3100" s="931">
        <v>6</v>
      </c>
      <c r="P3100" s="469">
        <v>15000</v>
      </c>
      <c r="Q3100" s="931">
        <v>0</v>
      </c>
      <c r="R3100" s="931">
        <v>12</v>
      </c>
      <c r="S3100" s="470">
        <v>30000</v>
      </c>
    </row>
    <row r="3101" spans="1:19" s="889" customFormat="1" ht="34.9">
      <c r="A3101" s="926" t="s">
        <v>1472</v>
      </c>
      <c r="B3101" s="887" t="s">
        <v>280</v>
      </c>
      <c r="C3101" s="887" t="s">
        <v>115</v>
      </c>
      <c r="D3101" s="887" t="s">
        <v>27061</v>
      </c>
      <c r="E3101" s="469">
        <v>4000</v>
      </c>
      <c r="F3101" s="887" t="s">
        <v>27062</v>
      </c>
      <c r="G3101" s="391" t="s">
        <v>27063</v>
      </c>
      <c r="H3101" s="887" t="s">
        <v>19729</v>
      </c>
      <c r="I3101" s="887" t="s">
        <v>388</v>
      </c>
      <c r="J3101" s="887"/>
      <c r="K3101" s="931">
        <v>1</v>
      </c>
      <c r="L3101" s="931">
        <v>12</v>
      </c>
      <c r="M3101" s="469">
        <v>48000</v>
      </c>
      <c r="N3101" s="931">
        <v>0</v>
      </c>
      <c r="O3101" s="931">
        <v>6</v>
      </c>
      <c r="P3101" s="469">
        <v>24000</v>
      </c>
      <c r="Q3101" s="931">
        <v>0</v>
      </c>
      <c r="R3101" s="931">
        <v>12</v>
      </c>
      <c r="S3101" s="470">
        <v>48000</v>
      </c>
    </row>
    <row r="3102" spans="1:19" s="889" customFormat="1" ht="23.25">
      <c r="A3102" s="926" t="s">
        <v>1472</v>
      </c>
      <c r="B3102" s="887" t="s">
        <v>280</v>
      </c>
      <c r="C3102" s="887" t="s">
        <v>115</v>
      </c>
      <c r="D3102" s="887" t="s">
        <v>20009</v>
      </c>
      <c r="E3102" s="469">
        <v>5500</v>
      </c>
      <c r="F3102" s="887" t="s">
        <v>27064</v>
      </c>
      <c r="G3102" s="391" t="s">
        <v>27065</v>
      </c>
      <c r="H3102" s="887" t="s">
        <v>20153</v>
      </c>
      <c r="I3102" s="887" t="s">
        <v>26676</v>
      </c>
      <c r="J3102" s="887" t="s">
        <v>20154</v>
      </c>
      <c r="K3102" s="931">
        <v>1</v>
      </c>
      <c r="L3102" s="931">
        <v>12</v>
      </c>
      <c r="M3102" s="469">
        <v>66000</v>
      </c>
      <c r="N3102" s="931">
        <v>0</v>
      </c>
      <c r="O3102" s="931">
        <v>6</v>
      </c>
      <c r="P3102" s="469">
        <v>33000</v>
      </c>
      <c r="Q3102" s="931">
        <v>0</v>
      </c>
      <c r="R3102" s="931">
        <v>12</v>
      </c>
      <c r="S3102" s="470">
        <v>66000</v>
      </c>
    </row>
    <row r="3103" spans="1:19" s="889" customFormat="1" ht="23.25">
      <c r="A3103" s="926" t="s">
        <v>1472</v>
      </c>
      <c r="B3103" s="887" t="s">
        <v>280</v>
      </c>
      <c r="C3103" s="887" t="s">
        <v>115</v>
      </c>
      <c r="D3103" s="887" t="s">
        <v>26924</v>
      </c>
      <c r="E3103" s="469">
        <v>3000</v>
      </c>
      <c r="F3103" s="887" t="s">
        <v>27066</v>
      </c>
      <c r="G3103" s="391" t="s">
        <v>27067</v>
      </c>
      <c r="H3103" s="887" t="s">
        <v>27068</v>
      </c>
      <c r="I3103" s="887" t="s">
        <v>388</v>
      </c>
      <c r="J3103" s="887"/>
      <c r="K3103" s="931">
        <v>1</v>
      </c>
      <c r="L3103" s="931">
        <v>12</v>
      </c>
      <c r="M3103" s="469">
        <v>36000</v>
      </c>
      <c r="N3103" s="931">
        <v>0</v>
      </c>
      <c r="O3103" s="931">
        <v>6</v>
      </c>
      <c r="P3103" s="469">
        <v>18000</v>
      </c>
      <c r="Q3103" s="931">
        <v>0</v>
      </c>
      <c r="R3103" s="931">
        <v>12</v>
      </c>
      <c r="S3103" s="470">
        <v>36000</v>
      </c>
    </row>
    <row r="3104" spans="1:19" s="889" customFormat="1" ht="46.5">
      <c r="A3104" s="926" t="s">
        <v>1472</v>
      </c>
      <c r="B3104" s="887" t="s">
        <v>280</v>
      </c>
      <c r="C3104" s="887" t="s">
        <v>115</v>
      </c>
      <c r="D3104" s="887" t="s">
        <v>27069</v>
      </c>
      <c r="E3104" s="469">
        <v>4500</v>
      </c>
      <c r="F3104" s="887" t="s">
        <v>27070</v>
      </c>
      <c r="G3104" s="391" t="s">
        <v>27071</v>
      </c>
      <c r="H3104" s="887" t="s">
        <v>23829</v>
      </c>
      <c r="I3104" s="887" t="s">
        <v>21508</v>
      </c>
      <c r="J3104" s="887" t="s">
        <v>23829</v>
      </c>
      <c r="K3104" s="931">
        <v>1</v>
      </c>
      <c r="L3104" s="931">
        <v>8</v>
      </c>
      <c r="M3104" s="469">
        <v>36000</v>
      </c>
      <c r="N3104" s="931">
        <v>0</v>
      </c>
      <c r="O3104" s="931">
        <v>0</v>
      </c>
      <c r="P3104" s="469">
        <v>0</v>
      </c>
      <c r="Q3104" s="931">
        <v>0</v>
      </c>
      <c r="R3104" s="931">
        <v>0</v>
      </c>
      <c r="S3104" s="470">
        <v>0</v>
      </c>
    </row>
    <row r="3105" spans="1:19" s="889" customFormat="1" ht="23.25">
      <c r="A3105" s="926" t="s">
        <v>1472</v>
      </c>
      <c r="B3105" s="887" t="s">
        <v>280</v>
      </c>
      <c r="C3105" s="887" t="s">
        <v>115</v>
      </c>
      <c r="D3105" s="887" t="s">
        <v>26799</v>
      </c>
      <c r="E3105" s="469">
        <v>6000</v>
      </c>
      <c r="F3105" s="887" t="s">
        <v>27072</v>
      </c>
      <c r="G3105" s="391" t="s">
        <v>27073</v>
      </c>
      <c r="H3105" s="887" t="s">
        <v>23829</v>
      </c>
      <c r="I3105" s="887" t="s">
        <v>21508</v>
      </c>
      <c r="J3105" s="887" t="s">
        <v>23829</v>
      </c>
      <c r="K3105" s="931">
        <v>1</v>
      </c>
      <c r="L3105" s="931">
        <v>12</v>
      </c>
      <c r="M3105" s="469">
        <v>72000</v>
      </c>
      <c r="N3105" s="931">
        <v>0</v>
      </c>
      <c r="O3105" s="931">
        <v>6</v>
      </c>
      <c r="P3105" s="469">
        <v>36000</v>
      </c>
      <c r="Q3105" s="931">
        <v>0</v>
      </c>
      <c r="R3105" s="931">
        <v>12</v>
      </c>
      <c r="S3105" s="470">
        <v>72000</v>
      </c>
    </row>
    <row r="3106" spans="1:19" s="889" customFormat="1" ht="23.25">
      <c r="A3106" s="926" t="s">
        <v>1472</v>
      </c>
      <c r="B3106" s="887" t="s">
        <v>280</v>
      </c>
      <c r="C3106" s="887" t="s">
        <v>115</v>
      </c>
      <c r="D3106" s="887" t="s">
        <v>27074</v>
      </c>
      <c r="E3106" s="469">
        <v>3000</v>
      </c>
      <c r="F3106" s="887" t="s">
        <v>27075</v>
      </c>
      <c r="G3106" s="391" t="s">
        <v>27076</v>
      </c>
      <c r="H3106" s="887" t="s">
        <v>20066</v>
      </c>
      <c r="I3106" s="887" t="s">
        <v>19709</v>
      </c>
      <c r="J3106" s="887" t="s">
        <v>19709</v>
      </c>
      <c r="K3106" s="931">
        <v>1</v>
      </c>
      <c r="L3106" s="931">
        <v>12</v>
      </c>
      <c r="M3106" s="469">
        <v>36000</v>
      </c>
      <c r="N3106" s="931">
        <v>0</v>
      </c>
      <c r="O3106" s="931">
        <v>6</v>
      </c>
      <c r="P3106" s="469">
        <v>18000</v>
      </c>
      <c r="Q3106" s="931">
        <v>0</v>
      </c>
      <c r="R3106" s="931">
        <v>12</v>
      </c>
      <c r="S3106" s="470">
        <v>36000</v>
      </c>
    </row>
    <row r="3107" spans="1:19" s="889" customFormat="1" ht="23.25">
      <c r="A3107" s="926" t="s">
        <v>1472</v>
      </c>
      <c r="B3107" s="887" t="s">
        <v>280</v>
      </c>
      <c r="C3107" s="887" t="s">
        <v>115</v>
      </c>
      <c r="D3107" s="887" t="s">
        <v>21308</v>
      </c>
      <c r="E3107" s="469">
        <v>4500</v>
      </c>
      <c r="F3107" s="887" t="s">
        <v>27077</v>
      </c>
      <c r="G3107" s="391" t="s">
        <v>27078</v>
      </c>
      <c r="H3107" s="887" t="s">
        <v>19802</v>
      </c>
      <c r="I3107" s="887" t="s">
        <v>21508</v>
      </c>
      <c r="J3107" s="887" t="s">
        <v>19791</v>
      </c>
      <c r="K3107" s="931">
        <v>1</v>
      </c>
      <c r="L3107" s="931">
        <v>12</v>
      </c>
      <c r="M3107" s="469">
        <v>54210</v>
      </c>
      <c r="N3107" s="931">
        <v>0</v>
      </c>
      <c r="O3107" s="931">
        <v>6</v>
      </c>
      <c r="P3107" s="469">
        <v>27000</v>
      </c>
      <c r="Q3107" s="931">
        <v>0</v>
      </c>
      <c r="R3107" s="931">
        <v>12</v>
      </c>
      <c r="S3107" s="470">
        <v>54000</v>
      </c>
    </row>
    <row r="3108" spans="1:19" s="889" customFormat="1" ht="34.9">
      <c r="A3108" s="926" t="s">
        <v>1472</v>
      </c>
      <c r="B3108" s="887" t="s">
        <v>280</v>
      </c>
      <c r="C3108" s="887" t="s">
        <v>115</v>
      </c>
      <c r="D3108" s="887" t="s">
        <v>26664</v>
      </c>
      <c r="E3108" s="469">
        <v>2500</v>
      </c>
      <c r="F3108" s="887" t="s">
        <v>27079</v>
      </c>
      <c r="G3108" s="391" t="s">
        <v>27080</v>
      </c>
      <c r="H3108" s="887" t="s">
        <v>27081</v>
      </c>
      <c r="I3108" s="887" t="s">
        <v>26676</v>
      </c>
      <c r="J3108" s="887" t="s">
        <v>27081</v>
      </c>
      <c r="K3108" s="931">
        <v>1</v>
      </c>
      <c r="L3108" s="931">
        <v>9</v>
      </c>
      <c r="M3108" s="469">
        <v>20000</v>
      </c>
      <c r="N3108" s="931">
        <v>0</v>
      </c>
      <c r="O3108" s="931">
        <v>0</v>
      </c>
      <c r="P3108" s="469">
        <v>0</v>
      </c>
      <c r="Q3108" s="931">
        <v>0</v>
      </c>
      <c r="R3108" s="931">
        <v>0</v>
      </c>
      <c r="S3108" s="470">
        <v>0</v>
      </c>
    </row>
    <row r="3109" spans="1:19" s="889" customFormat="1" ht="23.25">
      <c r="A3109" s="926" t="s">
        <v>1472</v>
      </c>
      <c r="B3109" s="887" t="s">
        <v>280</v>
      </c>
      <c r="C3109" s="887" t="s">
        <v>115</v>
      </c>
      <c r="D3109" s="887" t="s">
        <v>27082</v>
      </c>
      <c r="E3109" s="469">
        <v>5000</v>
      </c>
      <c r="F3109" s="887" t="s">
        <v>27083</v>
      </c>
      <c r="G3109" s="391" t="s">
        <v>27084</v>
      </c>
      <c r="H3109" s="887" t="s">
        <v>26744</v>
      </c>
      <c r="I3109" s="887" t="s">
        <v>26676</v>
      </c>
      <c r="J3109" s="887" t="s">
        <v>21029</v>
      </c>
      <c r="K3109" s="931">
        <v>1</v>
      </c>
      <c r="L3109" s="931">
        <v>12</v>
      </c>
      <c r="M3109" s="469">
        <v>60000</v>
      </c>
      <c r="N3109" s="931">
        <v>0</v>
      </c>
      <c r="O3109" s="931">
        <v>6</v>
      </c>
      <c r="P3109" s="469">
        <v>30000</v>
      </c>
      <c r="Q3109" s="931">
        <v>0</v>
      </c>
      <c r="R3109" s="931">
        <v>12</v>
      </c>
      <c r="S3109" s="470">
        <v>60000</v>
      </c>
    </row>
    <row r="3110" spans="1:19" s="889" customFormat="1" ht="23.25">
      <c r="A3110" s="926" t="s">
        <v>1472</v>
      </c>
      <c r="B3110" s="887" t="s">
        <v>280</v>
      </c>
      <c r="C3110" s="887" t="s">
        <v>115</v>
      </c>
      <c r="D3110" s="887" t="s">
        <v>27085</v>
      </c>
      <c r="E3110" s="469">
        <v>7000</v>
      </c>
      <c r="F3110" s="887" t="s">
        <v>27086</v>
      </c>
      <c r="G3110" s="391" t="s">
        <v>27087</v>
      </c>
      <c r="H3110" s="887" t="s">
        <v>26778</v>
      </c>
      <c r="I3110" s="887" t="s">
        <v>21508</v>
      </c>
      <c r="J3110" s="887" t="s">
        <v>20085</v>
      </c>
      <c r="K3110" s="931">
        <v>1</v>
      </c>
      <c r="L3110" s="931">
        <v>12</v>
      </c>
      <c r="M3110" s="469">
        <v>84000</v>
      </c>
      <c r="N3110" s="931">
        <v>0</v>
      </c>
      <c r="O3110" s="931">
        <v>6</v>
      </c>
      <c r="P3110" s="469">
        <v>42000</v>
      </c>
      <c r="Q3110" s="931">
        <v>0</v>
      </c>
      <c r="R3110" s="931">
        <v>12</v>
      </c>
      <c r="S3110" s="470">
        <v>84000</v>
      </c>
    </row>
    <row r="3111" spans="1:19" s="889" customFormat="1" ht="23.25">
      <c r="A3111" s="926" t="s">
        <v>1472</v>
      </c>
      <c r="B3111" s="887" t="s">
        <v>280</v>
      </c>
      <c r="C3111" s="887" t="s">
        <v>115</v>
      </c>
      <c r="D3111" s="887" t="s">
        <v>27088</v>
      </c>
      <c r="E3111" s="469">
        <v>7000</v>
      </c>
      <c r="F3111" s="887" t="s">
        <v>27089</v>
      </c>
      <c r="G3111" s="391" t="s">
        <v>27090</v>
      </c>
      <c r="H3111" s="887" t="s">
        <v>19757</v>
      </c>
      <c r="I3111" s="887" t="s">
        <v>26676</v>
      </c>
      <c r="J3111" s="887" t="s">
        <v>20383</v>
      </c>
      <c r="K3111" s="931">
        <v>1</v>
      </c>
      <c r="L3111" s="931">
        <v>12</v>
      </c>
      <c r="M3111" s="469">
        <v>84000</v>
      </c>
      <c r="N3111" s="931">
        <v>0</v>
      </c>
      <c r="O3111" s="931">
        <v>6</v>
      </c>
      <c r="P3111" s="469">
        <v>42000</v>
      </c>
      <c r="Q3111" s="931">
        <v>0</v>
      </c>
      <c r="R3111" s="931">
        <v>12</v>
      </c>
      <c r="S3111" s="470">
        <v>84000</v>
      </c>
    </row>
    <row r="3112" spans="1:19" s="889" customFormat="1" ht="23.25">
      <c r="A3112" s="926" t="s">
        <v>1472</v>
      </c>
      <c r="B3112" s="887" t="s">
        <v>280</v>
      </c>
      <c r="C3112" s="887" t="s">
        <v>115</v>
      </c>
      <c r="D3112" s="887" t="s">
        <v>26978</v>
      </c>
      <c r="E3112" s="469">
        <v>5000</v>
      </c>
      <c r="F3112" s="887" t="s">
        <v>27091</v>
      </c>
      <c r="G3112" s="391" t="s">
        <v>27092</v>
      </c>
      <c r="H3112" s="887" t="s">
        <v>23829</v>
      </c>
      <c r="I3112" s="887" t="s">
        <v>21508</v>
      </c>
      <c r="J3112" s="887" t="s">
        <v>23829</v>
      </c>
      <c r="K3112" s="931">
        <v>1</v>
      </c>
      <c r="L3112" s="931">
        <v>12</v>
      </c>
      <c r="M3112" s="469">
        <v>60000</v>
      </c>
      <c r="N3112" s="931">
        <v>0</v>
      </c>
      <c r="O3112" s="931">
        <v>6</v>
      </c>
      <c r="P3112" s="469">
        <v>30000</v>
      </c>
      <c r="Q3112" s="931">
        <v>0</v>
      </c>
      <c r="R3112" s="931">
        <v>12</v>
      </c>
      <c r="S3112" s="470">
        <v>60000</v>
      </c>
    </row>
    <row r="3113" spans="1:19" s="889" customFormat="1" ht="23.25">
      <c r="A3113" s="926" t="s">
        <v>1472</v>
      </c>
      <c r="B3113" s="887" t="s">
        <v>280</v>
      </c>
      <c r="C3113" s="887" t="s">
        <v>115</v>
      </c>
      <c r="D3113" s="887" t="s">
        <v>20121</v>
      </c>
      <c r="E3113" s="469">
        <v>3000</v>
      </c>
      <c r="F3113" s="887" t="s">
        <v>27093</v>
      </c>
      <c r="G3113" s="391" t="s">
        <v>27094</v>
      </c>
      <c r="H3113" s="887" t="s">
        <v>20121</v>
      </c>
      <c r="I3113" s="887" t="s">
        <v>388</v>
      </c>
      <c r="J3113" s="887"/>
      <c r="K3113" s="931">
        <v>1</v>
      </c>
      <c r="L3113" s="931">
        <v>12</v>
      </c>
      <c r="M3113" s="469">
        <v>36000</v>
      </c>
      <c r="N3113" s="931">
        <v>0</v>
      </c>
      <c r="O3113" s="931">
        <v>6</v>
      </c>
      <c r="P3113" s="469">
        <v>18000</v>
      </c>
      <c r="Q3113" s="931">
        <v>0</v>
      </c>
      <c r="R3113" s="931">
        <v>12</v>
      </c>
      <c r="S3113" s="470">
        <v>36000</v>
      </c>
    </row>
    <row r="3114" spans="1:19" s="889" customFormat="1" ht="23.25">
      <c r="A3114" s="926" t="s">
        <v>1472</v>
      </c>
      <c r="B3114" s="887" t="s">
        <v>280</v>
      </c>
      <c r="C3114" s="887" t="s">
        <v>115</v>
      </c>
      <c r="D3114" s="887" t="s">
        <v>26794</v>
      </c>
      <c r="E3114" s="469">
        <v>7200</v>
      </c>
      <c r="F3114" s="887" t="s">
        <v>27095</v>
      </c>
      <c r="G3114" s="391" t="s">
        <v>27096</v>
      </c>
      <c r="H3114" s="887" t="s">
        <v>23829</v>
      </c>
      <c r="I3114" s="887" t="s">
        <v>21508</v>
      </c>
      <c r="J3114" s="887" t="s">
        <v>23829</v>
      </c>
      <c r="K3114" s="931">
        <v>1</v>
      </c>
      <c r="L3114" s="931">
        <v>12</v>
      </c>
      <c r="M3114" s="469">
        <v>86400</v>
      </c>
      <c r="N3114" s="931">
        <v>0</v>
      </c>
      <c r="O3114" s="931">
        <v>6</v>
      </c>
      <c r="P3114" s="469">
        <v>42587.5</v>
      </c>
      <c r="Q3114" s="931">
        <v>0</v>
      </c>
      <c r="R3114" s="931">
        <v>12</v>
      </c>
      <c r="S3114" s="470">
        <v>86400</v>
      </c>
    </row>
    <row r="3115" spans="1:19" s="889" customFormat="1" ht="23.25">
      <c r="A3115" s="926" t="s">
        <v>1472</v>
      </c>
      <c r="B3115" s="887" t="s">
        <v>280</v>
      </c>
      <c r="C3115" s="887" t="s">
        <v>115</v>
      </c>
      <c r="D3115" s="887" t="s">
        <v>23614</v>
      </c>
      <c r="E3115" s="469">
        <v>8000</v>
      </c>
      <c r="F3115" s="887" t="s">
        <v>27097</v>
      </c>
      <c r="G3115" s="391" t="s">
        <v>27098</v>
      </c>
      <c r="H3115" s="887" t="s">
        <v>19862</v>
      </c>
      <c r="I3115" s="887" t="s">
        <v>26676</v>
      </c>
      <c r="J3115" s="887" t="s">
        <v>19863</v>
      </c>
      <c r="K3115" s="931">
        <v>2</v>
      </c>
      <c r="L3115" s="931">
        <v>12</v>
      </c>
      <c r="M3115" s="469">
        <v>96000</v>
      </c>
      <c r="N3115" s="931">
        <v>0</v>
      </c>
      <c r="O3115" s="931">
        <v>6</v>
      </c>
      <c r="P3115" s="469">
        <v>48000</v>
      </c>
      <c r="Q3115" s="931">
        <v>0</v>
      </c>
      <c r="R3115" s="931">
        <v>12</v>
      </c>
      <c r="S3115" s="470">
        <v>96000</v>
      </c>
    </row>
    <row r="3116" spans="1:19" s="889" customFormat="1" ht="23.25">
      <c r="A3116" s="926" t="s">
        <v>1472</v>
      </c>
      <c r="B3116" s="887" t="s">
        <v>280</v>
      </c>
      <c r="C3116" s="887" t="s">
        <v>115</v>
      </c>
      <c r="D3116" s="887" t="s">
        <v>27099</v>
      </c>
      <c r="E3116" s="469">
        <v>4000</v>
      </c>
      <c r="F3116" s="887" t="s">
        <v>27100</v>
      </c>
      <c r="G3116" s="391" t="s">
        <v>27101</v>
      </c>
      <c r="H3116" s="887" t="s">
        <v>19829</v>
      </c>
      <c r="I3116" s="887" t="s">
        <v>388</v>
      </c>
      <c r="J3116" s="887"/>
      <c r="K3116" s="931">
        <v>1</v>
      </c>
      <c r="L3116" s="931">
        <v>12</v>
      </c>
      <c r="M3116" s="469">
        <v>48000</v>
      </c>
      <c r="N3116" s="931">
        <v>0</v>
      </c>
      <c r="O3116" s="931">
        <v>6</v>
      </c>
      <c r="P3116" s="469">
        <v>24000</v>
      </c>
      <c r="Q3116" s="931">
        <v>0</v>
      </c>
      <c r="R3116" s="931">
        <v>12</v>
      </c>
      <c r="S3116" s="470">
        <v>48000</v>
      </c>
    </row>
    <row r="3117" spans="1:19" s="889" customFormat="1" ht="23.25">
      <c r="A3117" s="926" t="s">
        <v>1472</v>
      </c>
      <c r="B3117" s="887" t="s">
        <v>280</v>
      </c>
      <c r="C3117" s="887" t="s">
        <v>115</v>
      </c>
      <c r="D3117" s="887" t="s">
        <v>26802</v>
      </c>
      <c r="E3117" s="469">
        <v>6000</v>
      </c>
      <c r="F3117" s="887" t="s">
        <v>27102</v>
      </c>
      <c r="G3117" s="391" t="s">
        <v>27103</v>
      </c>
      <c r="H3117" s="887" t="s">
        <v>19720</v>
      </c>
      <c r="I3117" s="887" t="s">
        <v>21508</v>
      </c>
      <c r="J3117" s="887" t="s">
        <v>19720</v>
      </c>
      <c r="K3117" s="931">
        <v>1</v>
      </c>
      <c r="L3117" s="931">
        <v>12</v>
      </c>
      <c r="M3117" s="469">
        <v>72000</v>
      </c>
      <c r="N3117" s="931">
        <v>0</v>
      </c>
      <c r="O3117" s="931">
        <v>6</v>
      </c>
      <c r="P3117" s="469">
        <v>36000</v>
      </c>
      <c r="Q3117" s="931">
        <v>0</v>
      </c>
      <c r="R3117" s="931">
        <v>12</v>
      </c>
      <c r="S3117" s="470">
        <v>72000</v>
      </c>
    </row>
    <row r="3118" spans="1:19" s="889" customFormat="1" ht="23.25">
      <c r="A3118" s="926" t="s">
        <v>1472</v>
      </c>
      <c r="B3118" s="887" t="s">
        <v>280</v>
      </c>
      <c r="C3118" s="887" t="s">
        <v>115</v>
      </c>
      <c r="D3118" s="887" t="s">
        <v>27104</v>
      </c>
      <c r="E3118" s="469">
        <v>5000</v>
      </c>
      <c r="F3118" s="887" t="s">
        <v>27105</v>
      </c>
      <c r="G3118" s="391" t="s">
        <v>27106</v>
      </c>
      <c r="H3118" s="887" t="s">
        <v>26778</v>
      </c>
      <c r="I3118" s="887" t="s">
        <v>21508</v>
      </c>
      <c r="J3118" s="887" t="s">
        <v>20085</v>
      </c>
      <c r="K3118" s="931">
        <v>1</v>
      </c>
      <c r="L3118" s="931">
        <v>12</v>
      </c>
      <c r="M3118" s="469">
        <v>60000</v>
      </c>
      <c r="N3118" s="931">
        <v>0</v>
      </c>
      <c r="O3118" s="931">
        <v>6</v>
      </c>
      <c r="P3118" s="469">
        <v>30000</v>
      </c>
      <c r="Q3118" s="931">
        <v>0</v>
      </c>
      <c r="R3118" s="931">
        <v>12</v>
      </c>
      <c r="S3118" s="470">
        <v>60000</v>
      </c>
    </row>
    <row r="3119" spans="1:19" s="889" customFormat="1" ht="23.25">
      <c r="A3119" s="926" t="s">
        <v>1472</v>
      </c>
      <c r="B3119" s="887" t="s">
        <v>280</v>
      </c>
      <c r="C3119" s="887" t="s">
        <v>115</v>
      </c>
      <c r="D3119" s="887" t="s">
        <v>26862</v>
      </c>
      <c r="E3119" s="469">
        <v>3000</v>
      </c>
      <c r="F3119" s="887" t="s">
        <v>27107</v>
      </c>
      <c r="G3119" s="391" t="s">
        <v>27108</v>
      </c>
      <c r="H3119" s="887" t="s">
        <v>19708</v>
      </c>
      <c r="I3119" s="887" t="s">
        <v>19749</v>
      </c>
      <c r="J3119" s="887" t="s">
        <v>27109</v>
      </c>
      <c r="K3119" s="931">
        <v>1</v>
      </c>
      <c r="L3119" s="931">
        <v>12</v>
      </c>
      <c r="M3119" s="469">
        <v>36000</v>
      </c>
      <c r="N3119" s="931">
        <v>0</v>
      </c>
      <c r="O3119" s="931">
        <v>6</v>
      </c>
      <c r="P3119" s="469">
        <v>18000</v>
      </c>
      <c r="Q3119" s="931">
        <v>0</v>
      </c>
      <c r="R3119" s="931">
        <v>12</v>
      </c>
      <c r="S3119" s="470">
        <v>36000</v>
      </c>
    </row>
    <row r="3120" spans="1:19" s="889" customFormat="1" ht="23.25">
      <c r="A3120" s="926" t="s">
        <v>1472</v>
      </c>
      <c r="B3120" s="887" t="s">
        <v>280</v>
      </c>
      <c r="C3120" s="887" t="s">
        <v>115</v>
      </c>
      <c r="D3120" s="887" t="s">
        <v>27110</v>
      </c>
      <c r="E3120" s="469">
        <v>4000</v>
      </c>
      <c r="F3120" s="887" t="s">
        <v>27111</v>
      </c>
      <c r="G3120" s="391" t="s">
        <v>27112</v>
      </c>
      <c r="H3120" s="887" t="s">
        <v>19790</v>
      </c>
      <c r="I3120" s="887" t="s">
        <v>21508</v>
      </c>
      <c r="J3120" s="887" t="s">
        <v>19791</v>
      </c>
      <c r="K3120" s="931">
        <v>1</v>
      </c>
      <c r="L3120" s="931">
        <v>12</v>
      </c>
      <c r="M3120" s="469">
        <v>48000</v>
      </c>
      <c r="N3120" s="931">
        <v>0</v>
      </c>
      <c r="O3120" s="931">
        <v>6</v>
      </c>
      <c r="P3120" s="469">
        <v>24000</v>
      </c>
      <c r="Q3120" s="931">
        <v>0</v>
      </c>
      <c r="R3120" s="931">
        <v>12</v>
      </c>
      <c r="S3120" s="470">
        <v>48000</v>
      </c>
    </row>
    <row r="3121" spans="1:19" s="889" customFormat="1" ht="23.25">
      <c r="A3121" s="926" t="s">
        <v>1472</v>
      </c>
      <c r="B3121" s="887" t="s">
        <v>280</v>
      </c>
      <c r="C3121" s="887" t="s">
        <v>115</v>
      </c>
      <c r="D3121" s="887" t="s">
        <v>27113</v>
      </c>
      <c r="E3121" s="469">
        <v>2000</v>
      </c>
      <c r="F3121" s="887" t="s">
        <v>27114</v>
      </c>
      <c r="G3121" s="391" t="s">
        <v>27115</v>
      </c>
      <c r="H3121" s="887" t="s">
        <v>27116</v>
      </c>
      <c r="I3121" s="887" t="s">
        <v>19764</v>
      </c>
      <c r="J3121" s="887" t="s">
        <v>388</v>
      </c>
      <c r="K3121" s="931">
        <v>1</v>
      </c>
      <c r="L3121" s="931">
        <v>12</v>
      </c>
      <c r="M3121" s="469">
        <v>24000</v>
      </c>
      <c r="N3121" s="931">
        <v>0</v>
      </c>
      <c r="O3121" s="931">
        <v>6</v>
      </c>
      <c r="P3121" s="469">
        <v>12000</v>
      </c>
      <c r="Q3121" s="931">
        <v>0</v>
      </c>
      <c r="R3121" s="931">
        <v>12</v>
      </c>
      <c r="S3121" s="470">
        <v>24000</v>
      </c>
    </row>
    <row r="3122" spans="1:19" s="889" customFormat="1" ht="23.25">
      <c r="A3122" s="926" t="s">
        <v>1472</v>
      </c>
      <c r="B3122" s="887" t="s">
        <v>280</v>
      </c>
      <c r="C3122" s="887" t="s">
        <v>115</v>
      </c>
      <c r="D3122" s="887" t="s">
        <v>21308</v>
      </c>
      <c r="E3122" s="469">
        <v>6000</v>
      </c>
      <c r="F3122" s="887" t="s">
        <v>27117</v>
      </c>
      <c r="G3122" s="391" t="s">
        <v>27118</v>
      </c>
      <c r="H3122" s="887" t="s">
        <v>19802</v>
      </c>
      <c r="I3122" s="887" t="s">
        <v>21508</v>
      </c>
      <c r="J3122" s="887" t="s">
        <v>19791</v>
      </c>
      <c r="K3122" s="931">
        <v>1</v>
      </c>
      <c r="L3122" s="931">
        <v>12</v>
      </c>
      <c r="M3122" s="469">
        <v>72000</v>
      </c>
      <c r="N3122" s="931">
        <v>0</v>
      </c>
      <c r="O3122" s="931">
        <v>6</v>
      </c>
      <c r="P3122" s="469">
        <v>36000</v>
      </c>
      <c r="Q3122" s="931">
        <v>0</v>
      </c>
      <c r="R3122" s="931">
        <v>12</v>
      </c>
      <c r="S3122" s="470">
        <v>72000</v>
      </c>
    </row>
    <row r="3123" spans="1:19" s="889" customFormat="1" ht="23.25">
      <c r="A3123" s="926" t="s">
        <v>1472</v>
      </c>
      <c r="B3123" s="887" t="s">
        <v>280</v>
      </c>
      <c r="C3123" s="887" t="s">
        <v>115</v>
      </c>
      <c r="D3123" s="887" t="s">
        <v>26698</v>
      </c>
      <c r="E3123" s="469">
        <v>4000</v>
      </c>
      <c r="F3123" s="887" t="s">
        <v>27119</v>
      </c>
      <c r="G3123" s="391" t="s">
        <v>27120</v>
      </c>
      <c r="H3123" s="887" t="s">
        <v>19790</v>
      </c>
      <c r="I3123" s="887" t="s">
        <v>21508</v>
      </c>
      <c r="J3123" s="887" t="s">
        <v>19791</v>
      </c>
      <c r="K3123" s="931">
        <v>1</v>
      </c>
      <c r="L3123" s="931">
        <v>12</v>
      </c>
      <c r="M3123" s="469">
        <v>48000</v>
      </c>
      <c r="N3123" s="931">
        <v>0</v>
      </c>
      <c r="O3123" s="931">
        <v>6</v>
      </c>
      <c r="P3123" s="469">
        <v>24000</v>
      </c>
      <c r="Q3123" s="931">
        <v>0</v>
      </c>
      <c r="R3123" s="931">
        <v>12</v>
      </c>
      <c r="S3123" s="470">
        <v>48000</v>
      </c>
    </row>
    <row r="3124" spans="1:19" s="889" customFormat="1" ht="23.25">
      <c r="A3124" s="926" t="s">
        <v>1472</v>
      </c>
      <c r="B3124" s="887" t="s">
        <v>280</v>
      </c>
      <c r="C3124" s="887" t="s">
        <v>115</v>
      </c>
      <c r="D3124" s="887" t="s">
        <v>27121</v>
      </c>
      <c r="E3124" s="469">
        <v>6500</v>
      </c>
      <c r="F3124" s="887" t="s">
        <v>27122</v>
      </c>
      <c r="G3124" s="391" t="s">
        <v>27123</v>
      </c>
      <c r="H3124" s="887" t="s">
        <v>20066</v>
      </c>
      <c r="I3124" s="887" t="s">
        <v>19709</v>
      </c>
      <c r="J3124" s="887" t="s">
        <v>19709</v>
      </c>
      <c r="K3124" s="931">
        <v>1</v>
      </c>
      <c r="L3124" s="931">
        <v>12</v>
      </c>
      <c r="M3124" s="469">
        <v>78000</v>
      </c>
      <c r="N3124" s="931">
        <v>0</v>
      </c>
      <c r="O3124" s="931">
        <v>6</v>
      </c>
      <c r="P3124" s="469">
        <v>39000</v>
      </c>
      <c r="Q3124" s="931">
        <v>0</v>
      </c>
      <c r="R3124" s="931">
        <v>12</v>
      </c>
      <c r="S3124" s="470">
        <v>78000</v>
      </c>
    </row>
    <row r="3125" spans="1:19" s="889" customFormat="1" ht="23.25">
      <c r="A3125" s="926" t="s">
        <v>1472</v>
      </c>
      <c r="B3125" s="887" t="s">
        <v>280</v>
      </c>
      <c r="C3125" s="887" t="s">
        <v>115</v>
      </c>
      <c r="D3125" s="887" t="s">
        <v>27124</v>
      </c>
      <c r="E3125" s="469">
        <v>6500</v>
      </c>
      <c r="F3125" s="887" t="s">
        <v>27125</v>
      </c>
      <c r="G3125" s="391" t="s">
        <v>27126</v>
      </c>
      <c r="H3125" s="887" t="s">
        <v>19757</v>
      </c>
      <c r="I3125" s="887" t="s">
        <v>26676</v>
      </c>
      <c r="J3125" s="887" t="s">
        <v>20383</v>
      </c>
      <c r="K3125" s="931">
        <v>0</v>
      </c>
      <c r="L3125" s="931">
        <v>1</v>
      </c>
      <c r="M3125" s="469">
        <v>5832.2</v>
      </c>
      <c r="N3125" s="931">
        <v>0</v>
      </c>
      <c r="O3125" s="931">
        <v>0</v>
      </c>
      <c r="P3125" s="469">
        <v>0</v>
      </c>
      <c r="Q3125" s="931">
        <v>0</v>
      </c>
      <c r="R3125" s="931">
        <v>0</v>
      </c>
      <c r="S3125" s="470">
        <v>0</v>
      </c>
    </row>
    <row r="3126" spans="1:19" s="889" customFormat="1" ht="69.75">
      <c r="A3126" s="926" t="s">
        <v>1472</v>
      </c>
      <c r="B3126" s="887" t="s">
        <v>280</v>
      </c>
      <c r="C3126" s="887" t="s">
        <v>115</v>
      </c>
      <c r="D3126" s="887" t="s">
        <v>27127</v>
      </c>
      <c r="E3126" s="469">
        <v>4500</v>
      </c>
      <c r="F3126" s="887" t="s">
        <v>27128</v>
      </c>
      <c r="G3126" s="391" t="s">
        <v>27129</v>
      </c>
      <c r="H3126" s="887" t="s">
        <v>27130</v>
      </c>
      <c r="I3126" s="887" t="s">
        <v>21508</v>
      </c>
      <c r="J3126" s="887" t="s">
        <v>27131</v>
      </c>
      <c r="K3126" s="931">
        <v>1</v>
      </c>
      <c r="L3126" s="931">
        <v>12</v>
      </c>
      <c r="M3126" s="469">
        <v>54000</v>
      </c>
      <c r="N3126" s="931">
        <v>0</v>
      </c>
      <c r="O3126" s="931">
        <v>6</v>
      </c>
      <c r="P3126" s="469">
        <v>27393.75</v>
      </c>
      <c r="Q3126" s="931">
        <v>0</v>
      </c>
      <c r="R3126" s="931">
        <v>12</v>
      </c>
      <c r="S3126" s="470">
        <v>54000</v>
      </c>
    </row>
    <row r="3127" spans="1:19" s="889" customFormat="1" ht="23.25">
      <c r="A3127" s="926" t="s">
        <v>1472</v>
      </c>
      <c r="B3127" s="887" t="s">
        <v>280</v>
      </c>
      <c r="C3127" s="887" t="s">
        <v>115</v>
      </c>
      <c r="D3127" s="887" t="s">
        <v>26685</v>
      </c>
      <c r="E3127" s="469">
        <v>4500</v>
      </c>
      <c r="F3127" s="887" t="s">
        <v>27132</v>
      </c>
      <c r="G3127" s="391" t="s">
        <v>27133</v>
      </c>
      <c r="H3127" s="887" t="s">
        <v>19810</v>
      </c>
      <c r="I3127" s="887" t="s">
        <v>26676</v>
      </c>
      <c r="J3127" s="887" t="s">
        <v>27134</v>
      </c>
      <c r="K3127" s="931">
        <v>2</v>
      </c>
      <c r="L3127" s="931">
        <v>12</v>
      </c>
      <c r="M3127" s="469">
        <v>54483.33</v>
      </c>
      <c r="N3127" s="931">
        <v>0</v>
      </c>
      <c r="O3127" s="931">
        <v>6</v>
      </c>
      <c r="P3127" s="469">
        <v>26539</v>
      </c>
      <c r="Q3127" s="931">
        <v>0</v>
      </c>
      <c r="R3127" s="931">
        <v>12</v>
      </c>
      <c r="S3127" s="470">
        <v>54000</v>
      </c>
    </row>
    <row r="3128" spans="1:19" s="889" customFormat="1" ht="23.25">
      <c r="A3128" s="926" t="s">
        <v>1472</v>
      </c>
      <c r="B3128" s="887" t="s">
        <v>280</v>
      </c>
      <c r="C3128" s="887" t="s">
        <v>115</v>
      </c>
      <c r="D3128" s="887" t="s">
        <v>26970</v>
      </c>
      <c r="E3128" s="469">
        <v>2500</v>
      </c>
      <c r="F3128" s="887" t="s">
        <v>27135</v>
      </c>
      <c r="G3128" s="391" t="s">
        <v>27136</v>
      </c>
      <c r="H3128" s="887" t="s">
        <v>19829</v>
      </c>
      <c r="I3128" s="887" t="s">
        <v>388</v>
      </c>
      <c r="J3128" s="887"/>
      <c r="K3128" s="931">
        <v>1</v>
      </c>
      <c r="L3128" s="931">
        <v>12</v>
      </c>
      <c r="M3128" s="469">
        <v>30000</v>
      </c>
      <c r="N3128" s="931">
        <v>0</v>
      </c>
      <c r="O3128" s="931">
        <v>6</v>
      </c>
      <c r="P3128" s="469">
        <v>15000</v>
      </c>
      <c r="Q3128" s="931">
        <v>0</v>
      </c>
      <c r="R3128" s="931">
        <v>12</v>
      </c>
      <c r="S3128" s="470">
        <v>30000</v>
      </c>
    </row>
    <row r="3129" spans="1:19" s="889" customFormat="1" ht="23.25">
      <c r="A3129" s="926" t="s">
        <v>1472</v>
      </c>
      <c r="B3129" s="887" t="s">
        <v>280</v>
      </c>
      <c r="C3129" s="887" t="s">
        <v>115</v>
      </c>
      <c r="D3129" s="887" t="s">
        <v>27137</v>
      </c>
      <c r="E3129" s="469">
        <v>4500</v>
      </c>
      <c r="F3129" s="887" t="s">
        <v>27138</v>
      </c>
      <c r="G3129" s="391" t="s">
        <v>27139</v>
      </c>
      <c r="H3129" s="887" t="s">
        <v>19810</v>
      </c>
      <c r="I3129" s="887" t="s">
        <v>26676</v>
      </c>
      <c r="J3129" s="887" t="s">
        <v>25530</v>
      </c>
      <c r="K3129" s="931">
        <v>1</v>
      </c>
      <c r="L3129" s="931">
        <v>12</v>
      </c>
      <c r="M3129" s="469">
        <v>54000</v>
      </c>
      <c r="N3129" s="931">
        <v>0</v>
      </c>
      <c r="O3129" s="931">
        <v>6</v>
      </c>
      <c r="P3129" s="469">
        <v>27000</v>
      </c>
      <c r="Q3129" s="931">
        <v>0</v>
      </c>
      <c r="R3129" s="931">
        <v>12</v>
      </c>
      <c r="S3129" s="470">
        <v>54000</v>
      </c>
    </row>
    <row r="3130" spans="1:19" s="889" customFormat="1" ht="23.25">
      <c r="A3130" s="926" t="s">
        <v>1472</v>
      </c>
      <c r="B3130" s="887" t="s">
        <v>280</v>
      </c>
      <c r="C3130" s="887" t="s">
        <v>115</v>
      </c>
      <c r="D3130" s="887" t="s">
        <v>20390</v>
      </c>
      <c r="E3130" s="469">
        <v>5000</v>
      </c>
      <c r="F3130" s="887" t="s">
        <v>27140</v>
      </c>
      <c r="G3130" s="391" t="s">
        <v>27141</v>
      </c>
      <c r="H3130" s="887" t="s">
        <v>20066</v>
      </c>
      <c r="I3130" s="887" t="s">
        <v>19709</v>
      </c>
      <c r="J3130" s="887" t="s">
        <v>19709</v>
      </c>
      <c r="K3130" s="931">
        <v>1</v>
      </c>
      <c r="L3130" s="931">
        <v>12</v>
      </c>
      <c r="M3130" s="469">
        <v>59957.919999999998</v>
      </c>
      <c r="N3130" s="931">
        <v>0</v>
      </c>
      <c r="O3130" s="931">
        <v>6</v>
      </c>
      <c r="P3130" s="469">
        <v>30000</v>
      </c>
      <c r="Q3130" s="931">
        <v>0</v>
      </c>
      <c r="R3130" s="931">
        <v>12</v>
      </c>
      <c r="S3130" s="470">
        <v>60000</v>
      </c>
    </row>
    <row r="3131" spans="1:19" s="889" customFormat="1" ht="34.9">
      <c r="A3131" s="926" t="s">
        <v>1472</v>
      </c>
      <c r="B3131" s="887" t="s">
        <v>280</v>
      </c>
      <c r="C3131" s="887" t="s">
        <v>115</v>
      </c>
      <c r="D3131" s="887" t="s">
        <v>27142</v>
      </c>
      <c r="E3131" s="469">
        <v>12000</v>
      </c>
      <c r="F3131" s="887" t="s">
        <v>27143</v>
      </c>
      <c r="G3131" s="391" t="s">
        <v>27144</v>
      </c>
      <c r="H3131" s="887" t="s">
        <v>27145</v>
      </c>
      <c r="I3131" s="887" t="s">
        <v>21508</v>
      </c>
      <c r="J3131" s="887" t="s">
        <v>27146</v>
      </c>
      <c r="K3131" s="931">
        <v>1</v>
      </c>
      <c r="L3131" s="931">
        <v>12</v>
      </c>
      <c r="M3131" s="469">
        <v>144000</v>
      </c>
      <c r="N3131" s="931">
        <v>0</v>
      </c>
      <c r="O3131" s="931">
        <v>6</v>
      </c>
      <c r="P3131" s="469">
        <v>67395.209999999992</v>
      </c>
      <c r="Q3131" s="931">
        <v>0</v>
      </c>
      <c r="R3131" s="931">
        <v>11</v>
      </c>
      <c r="S3131" s="470">
        <v>132000</v>
      </c>
    </row>
    <row r="3132" spans="1:19" s="889" customFormat="1" ht="23.25">
      <c r="A3132" s="926" t="s">
        <v>1472</v>
      </c>
      <c r="B3132" s="887" t="s">
        <v>280</v>
      </c>
      <c r="C3132" s="887" t="s">
        <v>115</v>
      </c>
      <c r="D3132" s="887" t="s">
        <v>27147</v>
      </c>
      <c r="E3132" s="469">
        <v>5000</v>
      </c>
      <c r="F3132" s="887" t="s">
        <v>27148</v>
      </c>
      <c r="G3132" s="391" t="s">
        <v>27149</v>
      </c>
      <c r="H3132" s="887" t="s">
        <v>23829</v>
      </c>
      <c r="I3132" s="887" t="s">
        <v>21508</v>
      </c>
      <c r="J3132" s="887" t="s">
        <v>23829</v>
      </c>
      <c r="K3132" s="931">
        <v>1</v>
      </c>
      <c r="L3132" s="931">
        <v>12</v>
      </c>
      <c r="M3132" s="469">
        <v>60000</v>
      </c>
      <c r="N3132" s="931">
        <v>0</v>
      </c>
      <c r="O3132" s="931">
        <v>6</v>
      </c>
      <c r="P3132" s="469">
        <v>30000</v>
      </c>
      <c r="Q3132" s="931">
        <v>0</v>
      </c>
      <c r="R3132" s="931">
        <v>12</v>
      </c>
      <c r="S3132" s="470">
        <v>60000</v>
      </c>
    </row>
    <row r="3133" spans="1:19" s="889" customFormat="1" ht="23.25">
      <c r="A3133" s="926" t="s">
        <v>1472</v>
      </c>
      <c r="B3133" s="887" t="s">
        <v>280</v>
      </c>
      <c r="C3133" s="887" t="s">
        <v>115</v>
      </c>
      <c r="D3133" s="887" t="s">
        <v>27150</v>
      </c>
      <c r="E3133" s="469">
        <v>9000</v>
      </c>
      <c r="F3133" s="887" t="s">
        <v>27151</v>
      </c>
      <c r="G3133" s="391" t="s">
        <v>27152</v>
      </c>
      <c r="H3133" s="887" t="s">
        <v>19790</v>
      </c>
      <c r="I3133" s="887" t="s">
        <v>21508</v>
      </c>
      <c r="J3133" s="887" t="s">
        <v>19791</v>
      </c>
      <c r="K3133" s="931">
        <v>1</v>
      </c>
      <c r="L3133" s="931">
        <v>12</v>
      </c>
      <c r="M3133" s="469">
        <v>108000</v>
      </c>
      <c r="N3133" s="931">
        <v>0</v>
      </c>
      <c r="O3133" s="931">
        <v>6</v>
      </c>
      <c r="P3133" s="469">
        <v>54000</v>
      </c>
      <c r="Q3133" s="931">
        <v>0</v>
      </c>
      <c r="R3133" s="931">
        <v>11</v>
      </c>
      <c r="S3133" s="470">
        <v>99000</v>
      </c>
    </row>
    <row r="3134" spans="1:19" s="889" customFormat="1" ht="23.25">
      <c r="A3134" s="926" t="s">
        <v>1472</v>
      </c>
      <c r="B3134" s="887" t="s">
        <v>280</v>
      </c>
      <c r="C3134" s="887" t="s">
        <v>115</v>
      </c>
      <c r="D3134" s="887" t="s">
        <v>27088</v>
      </c>
      <c r="E3134" s="469">
        <v>5000</v>
      </c>
      <c r="F3134" s="887" t="s">
        <v>27153</v>
      </c>
      <c r="G3134" s="391" t="s">
        <v>27154</v>
      </c>
      <c r="H3134" s="887" t="s">
        <v>23828</v>
      </c>
      <c r="I3134" s="887" t="s">
        <v>21508</v>
      </c>
      <c r="J3134" s="887" t="s">
        <v>23829</v>
      </c>
      <c r="K3134" s="931">
        <v>1</v>
      </c>
      <c r="L3134" s="931">
        <v>12</v>
      </c>
      <c r="M3134" s="469">
        <v>60000</v>
      </c>
      <c r="N3134" s="931">
        <v>0</v>
      </c>
      <c r="O3134" s="931">
        <v>6</v>
      </c>
      <c r="P3134" s="469">
        <v>30000</v>
      </c>
      <c r="Q3134" s="931">
        <v>0</v>
      </c>
      <c r="R3134" s="931">
        <v>12</v>
      </c>
      <c r="S3134" s="470">
        <v>60000</v>
      </c>
    </row>
    <row r="3135" spans="1:19" s="889" customFormat="1" ht="46.5">
      <c r="A3135" s="926" t="s">
        <v>1472</v>
      </c>
      <c r="B3135" s="887" t="s">
        <v>280</v>
      </c>
      <c r="C3135" s="887" t="s">
        <v>115</v>
      </c>
      <c r="D3135" s="887" t="s">
        <v>27155</v>
      </c>
      <c r="E3135" s="469">
        <v>6000</v>
      </c>
      <c r="F3135" s="887" t="s">
        <v>27156</v>
      </c>
      <c r="G3135" s="391" t="s">
        <v>27157</v>
      </c>
      <c r="H3135" s="887" t="s">
        <v>19810</v>
      </c>
      <c r="I3135" s="887" t="s">
        <v>26676</v>
      </c>
      <c r="J3135" s="887" t="s">
        <v>25530</v>
      </c>
      <c r="K3135" s="931">
        <v>1</v>
      </c>
      <c r="L3135" s="931">
        <v>12</v>
      </c>
      <c r="M3135" s="469">
        <v>72000</v>
      </c>
      <c r="N3135" s="931">
        <v>0</v>
      </c>
      <c r="O3135" s="931">
        <v>6</v>
      </c>
      <c r="P3135" s="469">
        <v>36000</v>
      </c>
      <c r="Q3135" s="931">
        <v>0</v>
      </c>
      <c r="R3135" s="931">
        <v>12</v>
      </c>
      <c r="S3135" s="470">
        <v>72000</v>
      </c>
    </row>
    <row r="3136" spans="1:19" s="889" customFormat="1" ht="23.25">
      <c r="A3136" s="926" t="s">
        <v>1472</v>
      </c>
      <c r="B3136" s="887" t="s">
        <v>280</v>
      </c>
      <c r="C3136" s="887" t="s">
        <v>115</v>
      </c>
      <c r="D3136" s="887" t="s">
        <v>27158</v>
      </c>
      <c r="E3136" s="469">
        <v>4500</v>
      </c>
      <c r="F3136" s="887" t="s">
        <v>27159</v>
      </c>
      <c r="G3136" s="391" t="s">
        <v>27160</v>
      </c>
      <c r="H3136" s="887" t="s">
        <v>23829</v>
      </c>
      <c r="I3136" s="887" t="s">
        <v>21508</v>
      </c>
      <c r="J3136" s="887" t="s">
        <v>23829</v>
      </c>
      <c r="K3136" s="931">
        <v>1</v>
      </c>
      <c r="L3136" s="931">
        <v>12</v>
      </c>
      <c r="M3136" s="469">
        <v>54000</v>
      </c>
      <c r="N3136" s="931">
        <v>0</v>
      </c>
      <c r="O3136" s="931">
        <v>6</v>
      </c>
      <c r="P3136" s="469">
        <v>27000</v>
      </c>
      <c r="Q3136" s="931">
        <v>0</v>
      </c>
      <c r="R3136" s="931">
        <v>12</v>
      </c>
      <c r="S3136" s="470">
        <v>54000</v>
      </c>
    </row>
    <row r="3137" spans="1:19" s="889" customFormat="1" ht="23.25">
      <c r="A3137" s="926" t="s">
        <v>1472</v>
      </c>
      <c r="B3137" s="887" t="s">
        <v>280</v>
      </c>
      <c r="C3137" s="887" t="s">
        <v>115</v>
      </c>
      <c r="D3137" s="887" t="s">
        <v>26728</v>
      </c>
      <c r="E3137" s="469">
        <v>2600</v>
      </c>
      <c r="F3137" s="887" t="s">
        <v>27161</v>
      </c>
      <c r="G3137" s="391" t="s">
        <v>27162</v>
      </c>
      <c r="H3137" s="887" t="s">
        <v>19829</v>
      </c>
      <c r="I3137" s="887" t="s">
        <v>388</v>
      </c>
      <c r="J3137" s="887"/>
      <c r="K3137" s="931">
        <v>1</v>
      </c>
      <c r="L3137" s="931">
        <v>12</v>
      </c>
      <c r="M3137" s="469">
        <v>31200</v>
      </c>
      <c r="N3137" s="931">
        <v>0</v>
      </c>
      <c r="O3137" s="931">
        <v>6</v>
      </c>
      <c r="P3137" s="469">
        <v>15697.5</v>
      </c>
      <c r="Q3137" s="931">
        <v>0</v>
      </c>
      <c r="R3137" s="931">
        <v>12</v>
      </c>
      <c r="S3137" s="470">
        <v>31200</v>
      </c>
    </row>
    <row r="3138" spans="1:19" s="889" customFormat="1" ht="46.5">
      <c r="A3138" s="926" t="s">
        <v>1472</v>
      </c>
      <c r="B3138" s="887" t="s">
        <v>280</v>
      </c>
      <c r="C3138" s="887" t="s">
        <v>115</v>
      </c>
      <c r="D3138" s="887" t="s">
        <v>27163</v>
      </c>
      <c r="E3138" s="469">
        <v>3000</v>
      </c>
      <c r="F3138" s="887" t="s">
        <v>27164</v>
      </c>
      <c r="G3138" s="391" t="s">
        <v>27165</v>
      </c>
      <c r="H3138" s="887" t="s">
        <v>20415</v>
      </c>
      <c r="I3138" s="887" t="s">
        <v>19764</v>
      </c>
      <c r="J3138" s="887" t="s">
        <v>20416</v>
      </c>
      <c r="K3138" s="931">
        <v>1</v>
      </c>
      <c r="L3138" s="931">
        <v>12</v>
      </c>
      <c r="M3138" s="469">
        <v>36000</v>
      </c>
      <c r="N3138" s="931">
        <v>0</v>
      </c>
      <c r="O3138" s="931">
        <v>6</v>
      </c>
      <c r="P3138" s="469">
        <v>18000</v>
      </c>
      <c r="Q3138" s="931">
        <v>0</v>
      </c>
      <c r="R3138" s="931">
        <v>12</v>
      </c>
      <c r="S3138" s="470">
        <v>36000</v>
      </c>
    </row>
    <row r="3139" spans="1:19" s="889" customFormat="1" ht="23.25">
      <c r="A3139" s="926" t="s">
        <v>1472</v>
      </c>
      <c r="B3139" s="887" t="s">
        <v>280</v>
      </c>
      <c r="C3139" s="887" t="s">
        <v>115</v>
      </c>
      <c r="D3139" s="887" t="s">
        <v>27166</v>
      </c>
      <c r="E3139" s="469">
        <v>4500</v>
      </c>
      <c r="F3139" s="887" t="s">
        <v>27167</v>
      </c>
      <c r="G3139" s="391" t="s">
        <v>27168</v>
      </c>
      <c r="H3139" s="887" t="s">
        <v>19729</v>
      </c>
      <c r="I3139" s="887" t="s">
        <v>26676</v>
      </c>
      <c r="J3139" s="887" t="s">
        <v>19726</v>
      </c>
      <c r="K3139" s="931">
        <v>2</v>
      </c>
      <c r="L3139" s="931">
        <v>12</v>
      </c>
      <c r="M3139" s="469">
        <v>54000</v>
      </c>
      <c r="N3139" s="931">
        <v>0</v>
      </c>
      <c r="O3139" s="931">
        <v>6</v>
      </c>
      <c r="P3139" s="469">
        <v>27000</v>
      </c>
      <c r="Q3139" s="931">
        <v>0</v>
      </c>
      <c r="R3139" s="931">
        <v>12</v>
      </c>
      <c r="S3139" s="470">
        <v>54000</v>
      </c>
    </row>
    <row r="3140" spans="1:19" s="889" customFormat="1" ht="23.25">
      <c r="A3140" s="926" t="s">
        <v>1472</v>
      </c>
      <c r="B3140" s="887" t="s">
        <v>280</v>
      </c>
      <c r="C3140" s="887" t="s">
        <v>115</v>
      </c>
      <c r="D3140" s="887" t="s">
        <v>20595</v>
      </c>
      <c r="E3140" s="469">
        <v>5000</v>
      </c>
      <c r="F3140" s="887" t="s">
        <v>27169</v>
      </c>
      <c r="G3140" s="391" t="s">
        <v>27170</v>
      </c>
      <c r="H3140" s="887" t="s">
        <v>19862</v>
      </c>
      <c r="I3140" s="887" t="s">
        <v>26676</v>
      </c>
      <c r="J3140" s="887" t="s">
        <v>19863</v>
      </c>
      <c r="K3140" s="931">
        <v>1</v>
      </c>
      <c r="L3140" s="931">
        <v>12</v>
      </c>
      <c r="M3140" s="469">
        <v>60000</v>
      </c>
      <c r="N3140" s="931">
        <v>0</v>
      </c>
      <c r="O3140" s="931">
        <v>6</v>
      </c>
      <c r="P3140" s="469">
        <v>30000</v>
      </c>
      <c r="Q3140" s="931">
        <v>0</v>
      </c>
      <c r="R3140" s="931">
        <v>12</v>
      </c>
      <c r="S3140" s="470">
        <v>60000</v>
      </c>
    </row>
    <row r="3141" spans="1:19" s="889" customFormat="1" ht="23.25">
      <c r="A3141" s="926" t="s">
        <v>1472</v>
      </c>
      <c r="B3141" s="887" t="s">
        <v>280</v>
      </c>
      <c r="C3141" s="887" t="s">
        <v>115</v>
      </c>
      <c r="D3141" s="887" t="s">
        <v>26737</v>
      </c>
      <c r="E3141" s="469">
        <v>4500</v>
      </c>
      <c r="F3141" s="887" t="s">
        <v>27171</v>
      </c>
      <c r="G3141" s="391" t="s">
        <v>27172</v>
      </c>
      <c r="H3141" s="887" t="s">
        <v>19802</v>
      </c>
      <c r="I3141" s="887" t="s">
        <v>21508</v>
      </c>
      <c r="J3141" s="887" t="s">
        <v>20164</v>
      </c>
      <c r="K3141" s="931">
        <v>1</v>
      </c>
      <c r="L3141" s="931">
        <v>12</v>
      </c>
      <c r="M3141" s="469">
        <v>54000</v>
      </c>
      <c r="N3141" s="931">
        <v>0</v>
      </c>
      <c r="O3141" s="931">
        <v>6</v>
      </c>
      <c r="P3141" s="469">
        <v>27000</v>
      </c>
      <c r="Q3141" s="931">
        <v>0</v>
      </c>
      <c r="R3141" s="931">
        <v>12</v>
      </c>
      <c r="S3141" s="470">
        <v>54000</v>
      </c>
    </row>
    <row r="3142" spans="1:19" s="889" customFormat="1" ht="23.25">
      <c r="A3142" s="926" t="s">
        <v>1472</v>
      </c>
      <c r="B3142" s="887" t="s">
        <v>280</v>
      </c>
      <c r="C3142" s="887" t="s">
        <v>115</v>
      </c>
      <c r="D3142" s="887" t="s">
        <v>27173</v>
      </c>
      <c r="E3142" s="469">
        <v>8000</v>
      </c>
      <c r="F3142" s="887" t="s">
        <v>27174</v>
      </c>
      <c r="G3142" s="391" t="s">
        <v>27175</v>
      </c>
      <c r="H3142" s="887" t="s">
        <v>19729</v>
      </c>
      <c r="I3142" s="887" t="s">
        <v>26676</v>
      </c>
      <c r="J3142" s="887" t="s">
        <v>19726</v>
      </c>
      <c r="K3142" s="931">
        <v>1</v>
      </c>
      <c r="L3142" s="931">
        <v>12</v>
      </c>
      <c r="M3142" s="469">
        <v>96000</v>
      </c>
      <c r="N3142" s="931">
        <v>0</v>
      </c>
      <c r="O3142" s="931">
        <v>6</v>
      </c>
      <c r="P3142" s="469">
        <v>48000</v>
      </c>
      <c r="Q3142" s="931">
        <v>0</v>
      </c>
      <c r="R3142" s="931">
        <v>12</v>
      </c>
      <c r="S3142" s="470">
        <v>96000</v>
      </c>
    </row>
    <row r="3143" spans="1:19" s="889" customFormat="1" ht="23.25">
      <c r="A3143" s="926" t="s">
        <v>1472</v>
      </c>
      <c r="B3143" s="887" t="s">
        <v>280</v>
      </c>
      <c r="C3143" s="887" t="s">
        <v>115</v>
      </c>
      <c r="D3143" s="887" t="s">
        <v>27176</v>
      </c>
      <c r="E3143" s="469">
        <v>10000</v>
      </c>
      <c r="F3143" s="887" t="s">
        <v>27177</v>
      </c>
      <c r="G3143" s="391" t="s">
        <v>27178</v>
      </c>
      <c r="H3143" s="887" t="s">
        <v>19823</v>
      </c>
      <c r="I3143" s="887" t="s">
        <v>21508</v>
      </c>
      <c r="J3143" s="887" t="s">
        <v>19824</v>
      </c>
      <c r="K3143" s="931">
        <v>1</v>
      </c>
      <c r="L3143" s="931">
        <v>4</v>
      </c>
      <c r="M3143" s="469">
        <v>34600.660000000003</v>
      </c>
      <c r="N3143" s="931">
        <v>0</v>
      </c>
      <c r="O3143" s="931">
        <v>0</v>
      </c>
      <c r="P3143" s="469">
        <v>0</v>
      </c>
      <c r="Q3143" s="931">
        <v>0</v>
      </c>
      <c r="R3143" s="931">
        <v>0</v>
      </c>
      <c r="S3143" s="470">
        <v>0</v>
      </c>
    </row>
    <row r="3144" spans="1:19" s="889" customFormat="1" ht="34.9">
      <c r="A3144" s="926" t="s">
        <v>1472</v>
      </c>
      <c r="B3144" s="887" t="s">
        <v>280</v>
      </c>
      <c r="C3144" s="887" t="s">
        <v>115</v>
      </c>
      <c r="D3144" s="887" t="s">
        <v>27179</v>
      </c>
      <c r="E3144" s="469">
        <v>6000</v>
      </c>
      <c r="F3144" s="887" t="s">
        <v>27180</v>
      </c>
      <c r="G3144" s="391" t="s">
        <v>27181</v>
      </c>
      <c r="H3144" s="887" t="s">
        <v>27182</v>
      </c>
      <c r="I3144" s="887" t="s">
        <v>26676</v>
      </c>
      <c r="J3144" s="887" t="s">
        <v>27183</v>
      </c>
      <c r="K3144" s="931">
        <v>3</v>
      </c>
      <c r="L3144" s="931">
        <v>12</v>
      </c>
      <c r="M3144" s="469">
        <v>72000</v>
      </c>
      <c r="N3144" s="931">
        <v>0</v>
      </c>
      <c r="O3144" s="931">
        <v>6</v>
      </c>
      <c r="P3144" s="469">
        <v>36000</v>
      </c>
      <c r="Q3144" s="931">
        <v>0</v>
      </c>
      <c r="R3144" s="931">
        <v>12</v>
      </c>
      <c r="S3144" s="470">
        <v>72000</v>
      </c>
    </row>
    <row r="3145" spans="1:19" s="889" customFormat="1" ht="23.25">
      <c r="A3145" s="926" t="s">
        <v>1472</v>
      </c>
      <c r="B3145" s="887" t="s">
        <v>280</v>
      </c>
      <c r="C3145" s="887" t="s">
        <v>115</v>
      </c>
      <c r="D3145" s="887" t="s">
        <v>19951</v>
      </c>
      <c r="E3145" s="469">
        <v>4500</v>
      </c>
      <c r="F3145" s="887" t="s">
        <v>27184</v>
      </c>
      <c r="G3145" s="391" t="s">
        <v>27185</v>
      </c>
      <c r="H3145" s="887" t="s">
        <v>24448</v>
      </c>
      <c r="I3145" s="887" t="s">
        <v>388</v>
      </c>
      <c r="J3145" s="887"/>
      <c r="K3145" s="931">
        <v>1</v>
      </c>
      <c r="L3145" s="931">
        <v>12</v>
      </c>
      <c r="M3145" s="469">
        <v>54000</v>
      </c>
      <c r="N3145" s="931">
        <v>0</v>
      </c>
      <c r="O3145" s="931">
        <v>6</v>
      </c>
      <c r="P3145" s="469">
        <v>27000</v>
      </c>
      <c r="Q3145" s="931">
        <v>0</v>
      </c>
      <c r="R3145" s="931">
        <v>12</v>
      </c>
      <c r="S3145" s="470">
        <v>54000</v>
      </c>
    </row>
    <row r="3146" spans="1:19" s="889" customFormat="1" ht="23.25">
      <c r="A3146" s="926" t="s">
        <v>1472</v>
      </c>
      <c r="B3146" s="887" t="s">
        <v>280</v>
      </c>
      <c r="C3146" s="887" t="s">
        <v>115</v>
      </c>
      <c r="D3146" s="887" t="s">
        <v>27186</v>
      </c>
      <c r="E3146" s="469">
        <v>8000</v>
      </c>
      <c r="F3146" s="887" t="s">
        <v>27187</v>
      </c>
      <c r="G3146" s="391" t="s">
        <v>27188</v>
      </c>
      <c r="H3146" s="887" t="s">
        <v>20066</v>
      </c>
      <c r="I3146" s="887" t="s">
        <v>19709</v>
      </c>
      <c r="J3146" s="887" t="s">
        <v>19709</v>
      </c>
      <c r="K3146" s="931">
        <v>1</v>
      </c>
      <c r="L3146" s="931">
        <v>9</v>
      </c>
      <c r="M3146" s="469">
        <v>72000</v>
      </c>
      <c r="N3146" s="931">
        <v>0</v>
      </c>
      <c r="O3146" s="931">
        <v>0</v>
      </c>
      <c r="P3146" s="469">
        <v>0</v>
      </c>
      <c r="Q3146" s="931">
        <v>0</v>
      </c>
      <c r="R3146" s="931">
        <v>0</v>
      </c>
      <c r="S3146" s="470">
        <v>0</v>
      </c>
    </row>
    <row r="3147" spans="1:19" s="889" customFormat="1" ht="23.25">
      <c r="A3147" s="926" t="s">
        <v>1472</v>
      </c>
      <c r="B3147" s="887" t="s">
        <v>280</v>
      </c>
      <c r="C3147" s="887" t="s">
        <v>115</v>
      </c>
      <c r="D3147" s="887" t="s">
        <v>26828</v>
      </c>
      <c r="E3147" s="469">
        <v>5500</v>
      </c>
      <c r="F3147" s="887" t="s">
        <v>27189</v>
      </c>
      <c r="G3147" s="391" t="s">
        <v>27190</v>
      </c>
      <c r="H3147" s="887" t="s">
        <v>19729</v>
      </c>
      <c r="I3147" s="887" t="s">
        <v>26676</v>
      </c>
      <c r="J3147" s="887" t="s">
        <v>19726</v>
      </c>
      <c r="K3147" s="931">
        <v>1</v>
      </c>
      <c r="L3147" s="931">
        <v>12</v>
      </c>
      <c r="M3147" s="469">
        <v>66000</v>
      </c>
      <c r="N3147" s="931">
        <v>0</v>
      </c>
      <c r="O3147" s="931">
        <v>6</v>
      </c>
      <c r="P3147" s="469">
        <v>33000</v>
      </c>
      <c r="Q3147" s="931">
        <v>0</v>
      </c>
      <c r="R3147" s="931">
        <v>12</v>
      </c>
      <c r="S3147" s="470">
        <v>66000</v>
      </c>
    </row>
    <row r="3148" spans="1:19" s="889" customFormat="1" ht="23.25">
      <c r="A3148" s="926" t="s">
        <v>1472</v>
      </c>
      <c r="B3148" s="887" t="s">
        <v>280</v>
      </c>
      <c r="C3148" s="887" t="s">
        <v>115</v>
      </c>
      <c r="D3148" s="887" t="s">
        <v>26862</v>
      </c>
      <c r="E3148" s="469">
        <v>4500</v>
      </c>
      <c r="F3148" s="887" t="s">
        <v>27191</v>
      </c>
      <c r="G3148" s="391" t="s">
        <v>27192</v>
      </c>
      <c r="H3148" s="887" t="s">
        <v>19862</v>
      </c>
      <c r="I3148" s="887" t="s">
        <v>26676</v>
      </c>
      <c r="J3148" s="887" t="s">
        <v>20389</v>
      </c>
      <c r="K3148" s="931">
        <v>1</v>
      </c>
      <c r="L3148" s="931">
        <v>12</v>
      </c>
      <c r="M3148" s="469">
        <v>54000</v>
      </c>
      <c r="N3148" s="931">
        <v>0</v>
      </c>
      <c r="O3148" s="931">
        <v>6</v>
      </c>
      <c r="P3148" s="469">
        <v>27000</v>
      </c>
      <c r="Q3148" s="931">
        <v>0</v>
      </c>
      <c r="R3148" s="931">
        <v>12</v>
      </c>
      <c r="S3148" s="470">
        <v>54000</v>
      </c>
    </row>
    <row r="3149" spans="1:19" s="889" customFormat="1" ht="23.25">
      <c r="A3149" s="926" t="s">
        <v>1472</v>
      </c>
      <c r="B3149" s="887" t="s">
        <v>280</v>
      </c>
      <c r="C3149" s="887" t="s">
        <v>115</v>
      </c>
      <c r="D3149" s="887" t="s">
        <v>26935</v>
      </c>
      <c r="E3149" s="469">
        <v>7000</v>
      </c>
      <c r="F3149" s="887" t="s">
        <v>27193</v>
      </c>
      <c r="G3149" s="391" t="s">
        <v>27194</v>
      </c>
      <c r="H3149" s="887" t="s">
        <v>27195</v>
      </c>
      <c r="I3149" s="887" t="s">
        <v>21508</v>
      </c>
      <c r="J3149" s="887" t="s">
        <v>27196</v>
      </c>
      <c r="K3149" s="931">
        <v>1</v>
      </c>
      <c r="L3149" s="931">
        <v>2</v>
      </c>
      <c r="M3149" s="469">
        <v>14000</v>
      </c>
      <c r="N3149" s="931">
        <v>0</v>
      </c>
      <c r="O3149" s="931">
        <v>0</v>
      </c>
      <c r="P3149" s="469">
        <v>0</v>
      </c>
      <c r="Q3149" s="931">
        <v>0</v>
      </c>
      <c r="R3149" s="931">
        <v>0</v>
      </c>
      <c r="S3149" s="470">
        <v>0</v>
      </c>
    </row>
    <row r="3150" spans="1:19" s="889" customFormat="1" ht="34.9">
      <c r="A3150" s="926" t="s">
        <v>1472</v>
      </c>
      <c r="B3150" s="887" t="s">
        <v>280</v>
      </c>
      <c r="C3150" s="887" t="s">
        <v>115</v>
      </c>
      <c r="D3150" s="887" t="s">
        <v>27197</v>
      </c>
      <c r="E3150" s="469">
        <v>8500</v>
      </c>
      <c r="F3150" s="887" t="s">
        <v>27198</v>
      </c>
      <c r="G3150" s="391" t="s">
        <v>27199</v>
      </c>
      <c r="H3150" s="887" t="s">
        <v>23459</v>
      </c>
      <c r="I3150" s="887" t="s">
        <v>388</v>
      </c>
      <c r="J3150" s="887"/>
      <c r="K3150" s="931">
        <v>1</v>
      </c>
      <c r="L3150" s="931">
        <v>12</v>
      </c>
      <c r="M3150" s="469">
        <v>102000</v>
      </c>
      <c r="N3150" s="931">
        <v>0</v>
      </c>
      <c r="O3150" s="931">
        <v>6</v>
      </c>
      <c r="P3150" s="469">
        <v>51000</v>
      </c>
      <c r="Q3150" s="931">
        <v>0</v>
      </c>
      <c r="R3150" s="931">
        <v>11</v>
      </c>
      <c r="S3150" s="470">
        <v>93500</v>
      </c>
    </row>
    <row r="3151" spans="1:19" s="889" customFormat="1" ht="34.9">
      <c r="A3151" s="926" t="s">
        <v>1472</v>
      </c>
      <c r="B3151" s="887" t="s">
        <v>280</v>
      </c>
      <c r="C3151" s="887" t="s">
        <v>115</v>
      </c>
      <c r="D3151" s="887" t="s">
        <v>27200</v>
      </c>
      <c r="E3151" s="469">
        <v>6500</v>
      </c>
      <c r="F3151" s="887" t="s">
        <v>27201</v>
      </c>
      <c r="G3151" s="391" t="s">
        <v>27202</v>
      </c>
      <c r="H3151" s="887" t="s">
        <v>20066</v>
      </c>
      <c r="I3151" s="887" t="s">
        <v>19709</v>
      </c>
      <c r="J3151" s="887" t="s">
        <v>19709</v>
      </c>
      <c r="K3151" s="931">
        <v>1</v>
      </c>
      <c r="L3151" s="931">
        <v>12</v>
      </c>
      <c r="M3151" s="469">
        <v>78000</v>
      </c>
      <c r="N3151" s="931">
        <v>0</v>
      </c>
      <c r="O3151" s="931">
        <v>6</v>
      </c>
      <c r="P3151" s="469">
        <v>39000</v>
      </c>
      <c r="Q3151" s="931">
        <v>0</v>
      </c>
      <c r="R3151" s="931">
        <v>12</v>
      </c>
      <c r="S3151" s="470">
        <v>78000</v>
      </c>
    </row>
    <row r="3152" spans="1:19" s="889" customFormat="1" ht="23.25">
      <c r="A3152" s="926" t="s">
        <v>1472</v>
      </c>
      <c r="B3152" s="887" t="s">
        <v>280</v>
      </c>
      <c r="C3152" s="887" t="s">
        <v>115</v>
      </c>
      <c r="D3152" s="887" t="s">
        <v>19907</v>
      </c>
      <c r="E3152" s="469">
        <v>2000</v>
      </c>
      <c r="F3152" s="887" t="s">
        <v>27203</v>
      </c>
      <c r="G3152" s="391" t="s">
        <v>27204</v>
      </c>
      <c r="H3152" s="887" t="s">
        <v>27205</v>
      </c>
      <c r="I3152" s="887" t="s">
        <v>388</v>
      </c>
      <c r="J3152" s="887"/>
      <c r="K3152" s="931">
        <v>1</v>
      </c>
      <c r="L3152" s="931">
        <v>12</v>
      </c>
      <c r="M3152" s="469">
        <v>24000</v>
      </c>
      <c r="N3152" s="931">
        <v>0</v>
      </c>
      <c r="O3152" s="931">
        <v>6</v>
      </c>
      <c r="P3152" s="469">
        <v>12000</v>
      </c>
      <c r="Q3152" s="931">
        <v>0</v>
      </c>
      <c r="R3152" s="931">
        <v>12</v>
      </c>
      <c r="S3152" s="470">
        <v>24000</v>
      </c>
    </row>
    <row r="3153" spans="1:19" s="889" customFormat="1" ht="23.25">
      <c r="A3153" s="926" t="s">
        <v>1472</v>
      </c>
      <c r="B3153" s="887" t="s">
        <v>280</v>
      </c>
      <c r="C3153" s="887" t="s">
        <v>115</v>
      </c>
      <c r="D3153" s="887" t="s">
        <v>21308</v>
      </c>
      <c r="E3153" s="469">
        <v>10000</v>
      </c>
      <c r="F3153" s="887" t="s">
        <v>27206</v>
      </c>
      <c r="G3153" s="391" t="s">
        <v>27207</v>
      </c>
      <c r="H3153" s="887" t="s">
        <v>19802</v>
      </c>
      <c r="I3153" s="887" t="s">
        <v>21508</v>
      </c>
      <c r="J3153" s="887" t="s">
        <v>27208</v>
      </c>
      <c r="K3153" s="931">
        <v>1</v>
      </c>
      <c r="L3153" s="931">
        <v>12</v>
      </c>
      <c r="M3153" s="469">
        <v>120000</v>
      </c>
      <c r="N3153" s="931">
        <v>0</v>
      </c>
      <c r="O3153" s="931">
        <v>6</v>
      </c>
      <c r="P3153" s="469">
        <v>60000</v>
      </c>
      <c r="Q3153" s="931">
        <v>0</v>
      </c>
      <c r="R3153" s="931">
        <v>11</v>
      </c>
      <c r="S3153" s="470">
        <v>110000</v>
      </c>
    </row>
    <row r="3154" spans="1:19" s="889" customFormat="1" ht="34.9">
      <c r="A3154" s="926" t="s">
        <v>1472</v>
      </c>
      <c r="B3154" s="887" t="s">
        <v>280</v>
      </c>
      <c r="C3154" s="887" t="s">
        <v>115</v>
      </c>
      <c r="D3154" s="887" t="s">
        <v>27209</v>
      </c>
      <c r="E3154" s="469">
        <v>4000</v>
      </c>
      <c r="F3154" s="887" t="s">
        <v>27210</v>
      </c>
      <c r="G3154" s="391" t="s">
        <v>27211</v>
      </c>
      <c r="H3154" s="887" t="s">
        <v>27212</v>
      </c>
      <c r="I3154" s="887" t="s">
        <v>388</v>
      </c>
      <c r="J3154" s="887"/>
      <c r="K3154" s="931">
        <v>1</v>
      </c>
      <c r="L3154" s="931">
        <v>12</v>
      </c>
      <c r="M3154" s="469">
        <v>48000</v>
      </c>
      <c r="N3154" s="931">
        <v>0</v>
      </c>
      <c r="O3154" s="931">
        <v>6</v>
      </c>
      <c r="P3154" s="469">
        <v>24000</v>
      </c>
      <c r="Q3154" s="931">
        <v>0</v>
      </c>
      <c r="R3154" s="931">
        <v>12</v>
      </c>
      <c r="S3154" s="470">
        <v>48000</v>
      </c>
    </row>
    <row r="3155" spans="1:19" s="889" customFormat="1" ht="34.9">
      <c r="A3155" s="926" t="s">
        <v>1472</v>
      </c>
      <c r="B3155" s="887" t="s">
        <v>280</v>
      </c>
      <c r="C3155" s="887" t="s">
        <v>115</v>
      </c>
      <c r="D3155" s="887" t="s">
        <v>27213</v>
      </c>
      <c r="E3155" s="469">
        <v>6000</v>
      </c>
      <c r="F3155" s="887" t="s">
        <v>27214</v>
      </c>
      <c r="G3155" s="391" t="s">
        <v>27215</v>
      </c>
      <c r="H3155" s="887" t="s">
        <v>21000</v>
      </c>
      <c r="I3155" s="887" t="s">
        <v>26676</v>
      </c>
      <c r="J3155" s="887" t="s">
        <v>27216</v>
      </c>
      <c r="K3155" s="931">
        <v>1</v>
      </c>
      <c r="L3155" s="931">
        <v>12</v>
      </c>
      <c r="M3155" s="469">
        <v>72000</v>
      </c>
      <c r="N3155" s="931">
        <v>0</v>
      </c>
      <c r="O3155" s="931">
        <v>6</v>
      </c>
      <c r="P3155" s="469">
        <v>36000</v>
      </c>
      <c r="Q3155" s="931">
        <v>0</v>
      </c>
      <c r="R3155" s="931">
        <v>12</v>
      </c>
      <c r="S3155" s="470">
        <v>72000</v>
      </c>
    </row>
    <row r="3156" spans="1:19" s="889" customFormat="1" ht="23.25">
      <c r="A3156" s="926" t="s">
        <v>1472</v>
      </c>
      <c r="B3156" s="887" t="s">
        <v>280</v>
      </c>
      <c r="C3156" s="887" t="s">
        <v>115</v>
      </c>
      <c r="D3156" s="887" t="s">
        <v>4514</v>
      </c>
      <c r="E3156" s="469">
        <v>8000</v>
      </c>
      <c r="F3156" s="887" t="s">
        <v>27217</v>
      </c>
      <c r="G3156" s="391" t="s">
        <v>27218</v>
      </c>
      <c r="H3156" s="887" t="s">
        <v>19713</v>
      </c>
      <c r="I3156" s="887" t="s">
        <v>19733</v>
      </c>
      <c r="J3156" s="887" t="s">
        <v>19733</v>
      </c>
      <c r="K3156" s="931">
        <v>2</v>
      </c>
      <c r="L3156" s="931">
        <v>12</v>
      </c>
      <c r="M3156" s="469">
        <v>96000</v>
      </c>
      <c r="N3156" s="931">
        <v>0</v>
      </c>
      <c r="O3156" s="931">
        <v>6</v>
      </c>
      <c r="P3156" s="469">
        <v>48000</v>
      </c>
      <c r="Q3156" s="931">
        <v>0</v>
      </c>
      <c r="R3156" s="931">
        <v>12</v>
      </c>
      <c r="S3156" s="470">
        <v>96000</v>
      </c>
    </row>
    <row r="3157" spans="1:19" s="889" customFormat="1" ht="23.25">
      <c r="A3157" s="926" t="s">
        <v>1472</v>
      </c>
      <c r="B3157" s="887" t="s">
        <v>280</v>
      </c>
      <c r="C3157" s="887" t="s">
        <v>115</v>
      </c>
      <c r="D3157" s="887" t="s">
        <v>20124</v>
      </c>
      <c r="E3157" s="469">
        <v>4500</v>
      </c>
      <c r="F3157" s="887" t="s">
        <v>27219</v>
      </c>
      <c r="G3157" s="391" t="s">
        <v>27220</v>
      </c>
      <c r="H3157" s="887" t="s">
        <v>19713</v>
      </c>
      <c r="I3157" s="887" t="s">
        <v>19733</v>
      </c>
      <c r="J3157" s="887" t="s">
        <v>19733</v>
      </c>
      <c r="K3157" s="931">
        <v>1</v>
      </c>
      <c r="L3157" s="931">
        <v>12</v>
      </c>
      <c r="M3157" s="469">
        <v>54000</v>
      </c>
      <c r="N3157" s="931">
        <v>0</v>
      </c>
      <c r="O3157" s="931">
        <v>6</v>
      </c>
      <c r="P3157" s="469">
        <v>27000</v>
      </c>
      <c r="Q3157" s="931">
        <v>0</v>
      </c>
      <c r="R3157" s="931">
        <v>12</v>
      </c>
      <c r="S3157" s="470">
        <v>54000</v>
      </c>
    </row>
    <row r="3158" spans="1:19" s="889" customFormat="1" ht="46.5">
      <c r="A3158" s="926" t="s">
        <v>1472</v>
      </c>
      <c r="B3158" s="887" t="s">
        <v>280</v>
      </c>
      <c r="C3158" s="887" t="s">
        <v>115</v>
      </c>
      <c r="D3158" s="887" t="s">
        <v>27221</v>
      </c>
      <c r="E3158" s="469">
        <v>7500</v>
      </c>
      <c r="F3158" s="887" t="s">
        <v>27222</v>
      </c>
      <c r="G3158" s="391" t="s">
        <v>27223</v>
      </c>
      <c r="H3158" s="887" t="s">
        <v>20265</v>
      </c>
      <c r="I3158" s="887" t="s">
        <v>19764</v>
      </c>
      <c r="J3158" s="887" t="s">
        <v>27224</v>
      </c>
      <c r="K3158" s="931">
        <v>1</v>
      </c>
      <c r="L3158" s="931">
        <v>2</v>
      </c>
      <c r="M3158" s="469">
        <v>15000</v>
      </c>
      <c r="N3158" s="931">
        <v>0</v>
      </c>
      <c r="O3158" s="931">
        <v>0</v>
      </c>
      <c r="P3158" s="469">
        <v>0</v>
      </c>
      <c r="Q3158" s="931">
        <v>0</v>
      </c>
      <c r="R3158" s="931">
        <v>0</v>
      </c>
      <c r="S3158" s="470">
        <v>0</v>
      </c>
    </row>
    <row r="3159" spans="1:19" s="889" customFormat="1" ht="23.25">
      <c r="A3159" s="926" t="s">
        <v>1472</v>
      </c>
      <c r="B3159" s="887" t="s">
        <v>280</v>
      </c>
      <c r="C3159" s="887" t="s">
        <v>115</v>
      </c>
      <c r="D3159" s="887" t="s">
        <v>27225</v>
      </c>
      <c r="E3159" s="469">
        <v>12000</v>
      </c>
      <c r="F3159" s="887" t="s">
        <v>27226</v>
      </c>
      <c r="G3159" s="391" t="s">
        <v>27227</v>
      </c>
      <c r="H3159" s="887" t="s">
        <v>23767</v>
      </c>
      <c r="I3159" s="887" t="s">
        <v>26676</v>
      </c>
      <c r="J3159" s="887" t="s">
        <v>20931</v>
      </c>
      <c r="K3159" s="931">
        <v>1</v>
      </c>
      <c r="L3159" s="931">
        <v>12</v>
      </c>
      <c r="M3159" s="469">
        <v>144000</v>
      </c>
      <c r="N3159" s="931">
        <v>0</v>
      </c>
      <c r="O3159" s="931">
        <v>6</v>
      </c>
      <c r="P3159" s="469">
        <v>72000</v>
      </c>
      <c r="Q3159" s="931">
        <v>0</v>
      </c>
      <c r="R3159" s="931">
        <v>11</v>
      </c>
      <c r="S3159" s="470">
        <v>132000</v>
      </c>
    </row>
    <row r="3160" spans="1:19" s="889" customFormat="1" ht="23.25">
      <c r="A3160" s="926" t="s">
        <v>1472</v>
      </c>
      <c r="B3160" s="887" t="s">
        <v>280</v>
      </c>
      <c r="C3160" s="887" t="s">
        <v>115</v>
      </c>
      <c r="D3160" s="887" t="s">
        <v>26935</v>
      </c>
      <c r="E3160" s="469">
        <v>5000</v>
      </c>
      <c r="F3160" s="887" t="s">
        <v>27228</v>
      </c>
      <c r="G3160" s="391" t="s">
        <v>27229</v>
      </c>
      <c r="H3160" s="887" t="s">
        <v>21466</v>
      </c>
      <c r="I3160" s="887" t="s">
        <v>21508</v>
      </c>
      <c r="J3160" s="887" t="s">
        <v>27230</v>
      </c>
      <c r="K3160" s="931">
        <v>1</v>
      </c>
      <c r="L3160" s="931">
        <v>12</v>
      </c>
      <c r="M3160" s="469">
        <v>59850</v>
      </c>
      <c r="N3160" s="931">
        <v>0</v>
      </c>
      <c r="O3160" s="931">
        <v>6</v>
      </c>
      <c r="P3160" s="469">
        <v>30000</v>
      </c>
      <c r="Q3160" s="931">
        <v>0</v>
      </c>
      <c r="R3160" s="931">
        <v>12</v>
      </c>
      <c r="S3160" s="470">
        <v>60000</v>
      </c>
    </row>
    <row r="3161" spans="1:19" s="889" customFormat="1" ht="23.25">
      <c r="A3161" s="926" t="s">
        <v>1472</v>
      </c>
      <c r="B3161" s="887" t="s">
        <v>280</v>
      </c>
      <c r="C3161" s="887" t="s">
        <v>115</v>
      </c>
      <c r="D3161" s="887" t="s">
        <v>27231</v>
      </c>
      <c r="E3161" s="469">
        <v>7000</v>
      </c>
      <c r="F3161" s="887" t="s">
        <v>27232</v>
      </c>
      <c r="G3161" s="391" t="s">
        <v>27233</v>
      </c>
      <c r="H3161" s="887" t="s">
        <v>23829</v>
      </c>
      <c r="I3161" s="887" t="s">
        <v>21508</v>
      </c>
      <c r="J3161" s="887" t="s">
        <v>23829</v>
      </c>
      <c r="K3161" s="931">
        <v>1</v>
      </c>
      <c r="L3161" s="931">
        <v>12</v>
      </c>
      <c r="M3161" s="469">
        <v>84000</v>
      </c>
      <c r="N3161" s="931">
        <v>0</v>
      </c>
      <c r="O3161" s="931">
        <v>6</v>
      </c>
      <c r="P3161" s="469">
        <v>42000</v>
      </c>
      <c r="Q3161" s="931">
        <v>0</v>
      </c>
      <c r="R3161" s="931">
        <v>12</v>
      </c>
      <c r="S3161" s="470">
        <v>84000</v>
      </c>
    </row>
    <row r="3162" spans="1:19" s="889" customFormat="1" ht="23.25">
      <c r="A3162" s="926" t="s">
        <v>1472</v>
      </c>
      <c r="B3162" s="887" t="s">
        <v>280</v>
      </c>
      <c r="C3162" s="887" t="s">
        <v>115</v>
      </c>
      <c r="D3162" s="887" t="s">
        <v>27234</v>
      </c>
      <c r="E3162" s="469">
        <v>6500</v>
      </c>
      <c r="F3162" s="887" t="s">
        <v>27235</v>
      </c>
      <c r="G3162" s="391" t="s">
        <v>27236</v>
      </c>
      <c r="H3162" s="887" t="s">
        <v>19790</v>
      </c>
      <c r="I3162" s="887" t="s">
        <v>21508</v>
      </c>
      <c r="J3162" s="887" t="s">
        <v>19791</v>
      </c>
      <c r="K3162" s="931">
        <v>1</v>
      </c>
      <c r="L3162" s="931">
        <v>12</v>
      </c>
      <c r="M3162" s="469">
        <v>78000</v>
      </c>
      <c r="N3162" s="931">
        <v>0</v>
      </c>
      <c r="O3162" s="931">
        <v>6</v>
      </c>
      <c r="P3162" s="469">
        <v>39000</v>
      </c>
      <c r="Q3162" s="931">
        <v>0</v>
      </c>
      <c r="R3162" s="931">
        <v>12</v>
      </c>
      <c r="S3162" s="470">
        <v>78000</v>
      </c>
    </row>
    <row r="3163" spans="1:19" s="889" customFormat="1" ht="23.25">
      <c r="A3163" s="926" t="s">
        <v>1472</v>
      </c>
      <c r="B3163" s="887" t="s">
        <v>280</v>
      </c>
      <c r="C3163" s="887" t="s">
        <v>115</v>
      </c>
      <c r="D3163" s="887" t="s">
        <v>20121</v>
      </c>
      <c r="E3163" s="469">
        <v>3000</v>
      </c>
      <c r="F3163" s="887" t="s">
        <v>27237</v>
      </c>
      <c r="G3163" s="391" t="s">
        <v>27238</v>
      </c>
      <c r="H3163" s="887" t="s">
        <v>23633</v>
      </c>
      <c r="I3163" s="887" t="s">
        <v>388</v>
      </c>
      <c r="J3163" s="887"/>
      <c r="K3163" s="931">
        <v>1</v>
      </c>
      <c r="L3163" s="931">
        <v>12</v>
      </c>
      <c r="M3163" s="469">
        <v>36000</v>
      </c>
      <c r="N3163" s="931">
        <v>0</v>
      </c>
      <c r="O3163" s="931">
        <v>6</v>
      </c>
      <c r="P3163" s="469">
        <v>18000</v>
      </c>
      <c r="Q3163" s="931">
        <v>0</v>
      </c>
      <c r="R3163" s="931">
        <v>12</v>
      </c>
      <c r="S3163" s="470">
        <v>36000</v>
      </c>
    </row>
    <row r="3164" spans="1:19" s="889" customFormat="1" ht="34.9">
      <c r="A3164" s="926" t="s">
        <v>1472</v>
      </c>
      <c r="B3164" s="887" t="s">
        <v>280</v>
      </c>
      <c r="C3164" s="887" t="s">
        <v>115</v>
      </c>
      <c r="D3164" s="887" t="s">
        <v>26760</v>
      </c>
      <c r="E3164" s="469">
        <v>5500</v>
      </c>
      <c r="F3164" s="887" t="s">
        <v>27239</v>
      </c>
      <c r="G3164" s="391" t="s">
        <v>27240</v>
      </c>
      <c r="H3164" s="887" t="s">
        <v>19719</v>
      </c>
      <c r="I3164" s="887" t="s">
        <v>21508</v>
      </c>
      <c r="J3164" s="887" t="s">
        <v>19720</v>
      </c>
      <c r="K3164" s="931">
        <v>1</v>
      </c>
      <c r="L3164" s="931">
        <v>12</v>
      </c>
      <c r="M3164" s="469">
        <v>66000</v>
      </c>
      <c r="N3164" s="931">
        <v>0</v>
      </c>
      <c r="O3164" s="931">
        <v>6</v>
      </c>
      <c r="P3164" s="469">
        <v>33000</v>
      </c>
      <c r="Q3164" s="931">
        <v>0</v>
      </c>
      <c r="R3164" s="931">
        <v>12</v>
      </c>
      <c r="S3164" s="470">
        <v>66000</v>
      </c>
    </row>
    <row r="3165" spans="1:19" s="889" customFormat="1" ht="34.9">
      <c r="A3165" s="926" t="s">
        <v>1472</v>
      </c>
      <c r="B3165" s="887" t="s">
        <v>280</v>
      </c>
      <c r="C3165" s="887" t="s">
        <v>115</v>
      </c>
      <c r="D3165" s="887" t="s">
        <v>20234</v>
      </c>
      <c r="E3165" s="469">
        <v>6000</v>
      </c>
      <c r="F3165" s="887" t="s">
        <v>27241</v>
      </c>
      <c r="G3165" s="391" t="s">
        <v>27242</v>
      </c>
      <c r="H3165" s="887" t="s">
        <v>19988</v>
      </c>
      <c r="I3165" s="887" t="s">
        <v>26676</v>
      </c>
      <c r="J3165" s="887" t="s">
        <v>26771</v>
      </c>
      <c r="K3165" s="931">
        <v>1</v>
      </c>
      <c r="L3165" s="931">
        <v>12</v>
      </c>
      <c r="M3165" s="469">
        <v>72000</v>
      </c>
      <c r="N3165" s="931">
        <v>0</v>
      </c>
      <c r="O3165" s="931">
        <v>6</v>
      </c>
      <c r="P3165" s="469">
        <v>36000</v>
      </c>
      <c r="Q3165" s="931">
        <v>0</v>
      </c>
      <c r="R3165" s="931">
        <v>12</v>
      </c>
      <c r="S3165" s="470">
        <v>72000</v>
      </c>
    </row>
    <row r="3166" spans="1:19" s="889" customFormat="1" ht="23.25">
      <c r="A3166" s="926" t="s">
        <v>1472</v>
      </c>
      <c r="B3166" s="887" t="s">
        <v>280</v>
      </c>
      <c r="C3166" s="887" t="s">
        <v>115</v>
      </c>
      <c r="D3166" s="887" t="s">
        <v>4514</v>
      </c>
      <c r="E3166" s="469">
        <v>7000</v>
      </c>
      <c r="F3166" s="887" t="s">
        <v>27243</v>
      </c>
      <c r="G3166" s="391" t="s">
        <v>27244</v>
      </c>
      <c r="H3166" s="887" t="s">
        <v>19713</v>
      </c>
      <c r="I3166" s="887" t="s">
        <v>388</v>
      </c>
      <c r="J3166" s="887"/>
      <c r="K3166" s="931">
        <v>1</v>
      </c>
      <c r="L3166" s="931">
        <v>12</v>
      </c>
      <c r="M3166" s="469">
        <v>84000</v>
      </c>
      <c r="N3166" s="931">
        <v>0</v>
      </c>
      <c r="O3166" s="931">
        <v>6</v>
      </c>
      <c r="P3166" s="469">
        <v>42000</v>
      </c>
      <c r="Q3166" s="931">
        <v>0</v>
      </c>
      <c r="R3166" s="931">
        <v>12</v>
      </c>
      <c r="S3166" s="470">
        <v>84000</v>
      </c>
    </row>
    <row r="3167" spans="1:19" s="889" customFormat="1" ht="23.25">
      <c r="A3167" s="926" t="s">
        <v>1472</v>
      </c>
      <c r="B3167" s="887" t="s">
        <v>280</v>
      </c>
      <c r="C3167" s="887" t="s">
        <v>115</v>
      </c>
      <c r="D3167" s="887" t="s">
        <v>20390</v>
      </c>
      <c r="E3167" s="469">
        <v>3500</v>
      </c>
      <c r="F3167" s="887" t="s">
        <v>27245</v>
      </c>
      <c r="G3167" s="391" t="s">
        <v>27246</v>
      </c>
      <c r="H3167" s="887" t="s">
        <v>19708</v>
      </c>
      <c r="I3167" s="887" t="s">
        <v>388</v>
      </c>
      <c r="J3167" s="887" t="s">
        <v>27247</v>
      </c>
      <c r="K3167" s="931">
        <v>1</v>
      </c>
      <c r="L3167" s="931">
        <v>12</v>
      </c>
      <c r="M3167" s="469">
        <v>41439.03</v>
      </c>
      <c r="N3167" s="931">
        <v>0</v>
      </c>
      <c r="O3167" s="931">
        <v>6</v>
      </c>
      <c r="P3167" s="469">
        <v>21233.33</v>
      </c>
      <c r="Q3167" s="931">
        <v>0</v>
      </c>
      <c r="R3167" s="931">
        <v>12</v>
      </c>
      <c r="S3167" s="470">
        <v>42000</v>
      </c>
    </row>
    <row r="3168" spans="1:19" s="889" customFormat="1" ht="46.5">
      <c r="A3168" s="926" t="s">
        <v>1472</v>
      </c>
      <c r="B3168" s="887" t="s">
        <v>280</v>
      </c>
      <c r="C3168" s="887" t="s">
        <v>115</v>
      </c>
      <c r="D3168" s="887" t="s">
        <v>27248</v>
      </c>
      <c r="E3168" s="469">
        <v>4500</v>
      </c>
      <c r="F3168" s="887" t="s">
        <v>27249</v>
      </c>
      <c r="G3168" s="391" t="s">
        <v>27250</v>
      </c>
      <c r="H3168" s="887" t="s">
        <v>27251</v>
      </c>
      <c r="I3168" s="887" t="s">
        <v>23402</v>
      </c>
      <c r="J3168" s="887" t="s">
        <v>27251</v>
      </c>
      <c r="K3168" s="931">
        <v>1</v>
      </c>
      <c r="L3168" s="931">
        <v>12</v>
      </c>
      <c r="M3168" s="469">
        <v>54000</v>
      </c>
      <c r="N3168" s="931">
        <v>0</v>
      </c>
      <c r="O3168" s="931">
        <v>6</v>
      </c>
      <c r="P3168" s="469">
        <v>27000</v>
      </c>
      <c r="Q3168" s="931">
        <v>0</v>
      </c>
      <c r="R3168" s="931">
        <v>12</v>
      </c>
      <c r="S3168" s="470">
        <v>54000</v>
      </c>
    </row>
    <row r="3169" spans="1:19" s="889" customFormat="1" ht="34.9">
      <c r="A3169" s="926" t="s">
        <v>1472</v>
      </c>
      <c r="B3169" s="887" t="s">
        <v>280</v>
      </c>
      <c r="C3169" s="887" t="s">
        <v>115</v>
      </c>
      <c r="D3169" s="887" t="s">
        <v>27252</v>
      </c>
      <c r="E3169" s="469">
        <v>4500</v>
      </c>
      <c r="F3169" s="887" t="s">
        <v>27253</v>
      </c>
      <c r="G3169" s="391" t="s">
        <v>27254</v>
      </c>
      <c r="H3169" s="887" t="s">
        <v>27255</v>
      </c>
      <c r="I3169" s="887" t="s">
        <v>388</v>
      </c>
      <c r="J3169" s="887"/>
      <c r="K3169" s="931">
        <v>1</v>
      </c>
      <c r="L3169" s="931">
        <v>12</v>
      </c>
      <c r="M3169" s="469">
        <v>52722.68</v>
      </c>
      <c r="N3169" s="931">
        <v>0</v>
      </c>
      <c r="O3169" s="931">
        <v>6</v>
      </c>
      <c r="P3169" s="469">
        <v>27000</v>
      </c>
      <c r="Q3169" s="931">
        <v>0</v>
      </c>
      <c r="R3169" s="931">
        <v>12</v>
      </c>
      <c r="S3169" s="470">
        <v>54000</v>
      </c>
    </row>
    <row r="3170" spans="1:19" s="889" customFormat="1" ht="23.25">
      <c r="A3170" s="926" t="s">
        <v>1472</v>
      </c>
      <c r="B3170" s="887" t="s">
        <v>280</v>
      </c>
      <c r="C3170" s="887" t="s">
        <v>115</v>
      </c>
      <c r="D3170" s="887" t="s">
        <v>26794</v>
      </c>
      <c r="E3170" s="469">
        <v>6000</v>
      </c>
      <c r="F3170" s="887" t="s">
        <v>27256</v>
      </c>
      <c r="G3170" s="391" t="s">
        <v>27257</v>
      </c>
      <c r="H3170" s="887" t="s">
        <v>27146</v>
      </c>
      <c r="I3170" s="887" t="s">
        <v>21508</v>
      </c>
      <c r="J3170" s="887" t="s">
        <v>27146</v>
      </c>
      <c r="K3170" s="931">
        <v>1</v>
      </c>
      <c r="L3170" s="931">
        <v>12</v>
      </c>
      <c r="M3170" s="469">
        <v>72000</v>
      </c>
      <c r="N3170" s="931">
        <v>0</v>
      </c>
      <c r="O3170" s="931">
        <v>6</v>
      </c>
      <c r="P3170" s="469">
        <v>36000</v>
      </c>
      <c r="Q3170" s="931">
        <v>0</v>
      </c>
      <c r="R3170" s="931">
        <v>12</v>
      </c>
      <c r="S3170" s="470">
        <v>72000</v>
      </c>
    </row>
    <row r="3171" spans="1:19" s="889" customFormat="1" ht="23.25">
      <c r="A3171" s="926" t="s">
        <v>1472</v>
      </c>
      <c r="B3171" s="887" t="s">
        <v>280</v>
      </c>
      <c r="C3171" s="887" t="s">
        <v>115</v>
      </c>
      <c r="D3171" s="887" t="s">
        <v>26970</v>
      </c>
      <c r="E3171" s="469">
        <v>2600</v>
      </c>
      <c r="F3171" s="887" t="s">
        <v>27258</v>
      </c>
      <c r="G3171" s="391" t="s">
        <v>27259</v>
      </c>
      <c r="H3171" s="887" t="s">
        <v>19829</v>
      </c>
      <c r="I3171" s="887" t="s">
        <v>388</v>
      </c>
      <c r="J3171" s="887"/>
      <c r="K3171" s="931">
        <v>3</v>
      </c>
      <c r="L3171" s="931">
        <v>12</v>
      </c>
      <c r="M3171" s="469">
        <v>31200</v>
      </c>
      <c r="N3171" s="931">
        <v>0</v>
      </c>
      <c r="O3171" s="931">
        <v>6</v>
      </c>
      <c r="P3171" s="469">
        <v>15600</v>
      </c>
      <c r="Q3171" s="931">
        <v>0</v>
      </c>
      <c r="R3171" s="931">
        <v>12</v>
      </c>
      <c r="S3171" s="470">
        <v>31200</v>
      </c>
    </row>
    <row r="3172" spans="1:19" s="889" customFormat="1" ht="23.25">
      <c r="A3172" s="926" t="s">
        <v>1472</v>
      </c>
      <c r="B3172" s="887" t="s">
        <v>280</v>
      </c>
      <c r="C3172" s="887" t="s">
        <v>115</v>
      </c>
      <c r="D3172" s="887" t="s">
        <v>26981</v>
      </c>
      <c r="E3172" s="469">
        <v>11000</v>
      </c>
      <c r="F3172" s="887" t="s">
        <v>27260</v>
      </c>
      <c r="G3172" s="391" t="s">
        <v>27261</v>
      </c>
      <c r="H3172" s="887" t="s">
        <v>23359</v>
      </c>
      <c r="I3172" s="887" t="s">
        <v>20536</v>
      </c>
      <c r="J3172" s="887" t="s">
        <v>21335</v>
      </c>
      <c r="K3172" s="931">
        <v>0</v>
      </c>
      <c r="L3172" s="931">
        <v>2</v>
      </c>
      <c r="M3172" s="469">
        <v>22000</v>
      </c>
      <c r="N3172" s="931">
        <v>0</v>
      </c>
      <c r="O3172" s="931">
        <v>0</v>
      </c>
      <c r="P3172" s="469">
        <v>0</v>
      </c>
      <c r="Q3172" s="931">
        <v>0</v>
      </c>
      <c r="R3172" s="931">
        <v>0</v>
      </c>
      <c r="S3172" s="470">
        <v>0</v>
      </c>
    </row>
    <row r="3173" spans="1:19" s="889" customFormat="1" ht="23.25">
      <c r="A3173" s="926" t="s">
        <v>1472</v>
      </c>
      <c r="B3173" s="887" t="s">
        <v>280</v>
      </c>
      <c r="C3173" s="887" t="s">
        <v>115</v>
      </c>
      <c r="D3173" s="887" t="s">
        <v>27262</v>
      </c>
      <c r="E3173" s="469">
        <v>6000</v>
      </c>
      <c r="F3173" s="887" t="s">
        <v>27263</v>
      </c>
      <c r="G3173" s="391" t="s">
        <v>27264</v>
      </c>
      <c r="H3173" s="887" t="s">
        <v>19713</v>
      </c>
      <c r="I3173" s="887" t="s">
        <v>19733</v>
      </c>
      <c r="J3173" s="887" t="s">
        <v>19733</v>
      </c>
      <c r="K3173" s="931">
        <v>3</v>
      </c>
      <c r="L3173" s="931">
        <v>12</v>
      </c>
      <c r="M3173" s="469">
        <v>72000</v>
      </c>
      <c r="N3173" s="931">
        <v>0</v>
      </c>
      <c r="O3173" s="931">
        <v>6</v>
      </c>
      <c r="P3173" s="469">
        <v>36000</v>
      </c>
      <c r="Q3173" s="931">
        <v>0</v>
      </c>
      <c r="R3173" s="931">
        <v>12</v>
      </c>
      <c r="S3173" s="470">
        <v>72000</v>
      </c>
    </row>
    <row r="3174" spans="1:19" s="889" customFormat="1" ht="23.25">
      <c r="A3174" s="926" t="s">
        <v>1472</v>
      </c>
      <c r="B3174" s="887" t="s">
        <v>280</v>
      </c>
      <c r="C3174" s="887" t="s">
        <v>115</v>
      </c>
      <c r="D3174" s="887" t="s">
        <v>26970</v>
      </c>
      <c r="E3174" s="469">
        <v>2600</v>
      </c>
      <c r="F3174" s="887" t="s">
        <v>27265</v>
      </c>
      <c r="G3174" s="391" t="s">
        <v>27266</v>
      </c>
      <c r="H3174" s="887" t="s">
        <v>19880</v>
      </c>
      <c r="I3174" s="887" t="s">
        <v>26676</v>
      </c>
      <c r="J3174" s="887" t="s">
        <v>27267</v>
      </c>
      <c r="K3174" s="931">
        <v>1</v>
      </c>
      <c r="L3174" s="931">
        <v>12</v>
      </c>
      <c r="M3174" s="469">
        <v>31200</v>
      </c>
      <c r="N3174" s="931">
        <v>0</v>
      </c>
      <c r="O3174" s="931">
        <v>6</v>
      </c>
      <c r="P3174" s="469">
        <v>15600</v>
      </c>
      <c r="Q3174" s="931">
        <v>0</v>
      </c>
      <c r="R3174" s="931">
        <v>12</v>
      </c>
      <c r="S3174" s="470">
        <v>31200</v>
      </c>
    </row>
    <row r="3175" spans="1:19" s="889" customFormat="1" ht="46.5">
      <c r="A3175" s="926" t="s">
        <v>1472</v>
      </c>
      <c r="B3175" s="887" t="s">
        <v>280</v>
      </c>
      <c r="C3175" s="887" t="s">
        <v>115</v>
      </c>
      <c r="D3175" s="887" t="s">
        <v>27268</v>
      </c>
      <c r="E3175" s="469">
        <v>5000</v>
      </c>
      <c r="F3175" s="887" t="s">
        <v>27269</v>
      </c>
      <c r="G3175" s="391" t="s">
        <v>27270</v>
      </c>
      <c r="H3175" s="887" t="s">
        <v>27271</v>
      </c>
      <c r="I3175" s="887" t="s">
        <v>21508</v>
      </c>
      <c r="J3175" s="887" t="s">
        <v>27271</v>
      </c>
      <c r="K3175" s="931">
        <v>1</v>
      </c>
      <c r="L3175" s="931">
        <v>12</v>
      </c>
      <c r="M3175" s="469">
        <v>60000</v>
      </c>
      <c r="N3175" s="931">
        <v>0</v>
      </c>
      <c r="O3175" s="931">
        <v>6</v>
      </c>
      <c r="P3175" s="469">
        <v>30000</v>
      </c>
      <c r="Q3175" s="931">
        <v>0</v>
      </c>
      <c r="R3175" s="931">
        <v>12</v>
      </c>
      <c r="S3175" s="470">
        <v>60000</v>
      </c>
    </row>
    <row r="3176" spans="1:19" s="889" customFormat="1" ht="23.25">
      <c r="A3176" s="926" t="s">
        <v>1472</v>
      </c>
      <c r="B3176" s="887" t="s">
        <v>280</v>
      </c>
      <c r="C3176" s="887" t="s">
        <v>115</v>
      </c>
      <c r="D3176" s="887" t="s">
        <v>19907</v>
      </c>
      <c r="E3176" s="469">
        <v>3500</v>
      </c>
      <c r="F3176" s="887" t="s">
        <v>27272</v>
      </c>
      <c r="G3176" s="391" t="s">
        <v>27273</v>
      </c>
      <c r="H3176" s="887" t="s">
        <v>19829</v>
      </c>
      <c r="I3176" s="887" t="s">
        <v>388</v>
      </c>
      <c r="J3176" s="887"/>
      <c r="K3176" s="931">
        <v>1</v>
      </c>
      <c r="L3176" s="931">
        <v>3</v>
      </c>
      <c r="M3176" s="469">
        <v>10500</v>
      </c>
      <c r="N3176" s="931">
        <v>0</v>
      </c>
      <c r="O3176" s="931">
        <v>0</v>
      </c>
      <c r="P3176" s="469">
        <v>0</v>
      </c>
      <c r="Q3176" s="931">
        <v>0</v>
      </c>
      <c r="R3176" s="931">
        <v>0</v>
      </c>
      <c r="S3176" s="470">
        <v>0</v>
      </c>
    </row>
    <row r="3177" spans="1:19" s="889" customFormat="1" ht="34.9">
      <c r="A3177" s="926" t="s">
        <v>1472</v>
      </c>
      <c r="B3177" s="887" t="s">
        <v>280</v>
      </c>
      <c r="C3177" s="887" t="s">
        <v>115</v>
      </c>
      <c r="D3177" s="887" t="s">
        <v>20009</v>
      </c>
      <c r="E3177" s="469">
        <v>5000</v>
      </c>
      <c r="F3177" s="887" t="s">
        <v>27274</v>
      </c>
      <c r="G3177" s="391" t="s">
        <v>27275</v>
      </c>
      <c r="H3177" s="887" t="s">
        <v>27276</v>
      </c>
      <c r="I3177" s="887" t="s">
        <v>26676</v>
      </c>
      <c r="J3177" s="887" t="s">
        <v>27277</v>
      </c>
      <c r="K3177" s="931">
        <v>1</v>
      </c>
      <c r="L3177" s="931">
        <v>12</v>
      </c>
      <c r="M3177" s="469">
        <v>57660</v>
      </c>
      <c r="N3177" s="931">
        <v>0</v>
      </c>
      <c r="O3177" s="931">
        <v>6</v>
      </c>
      <c r="P3177" s="469">
        <v>25321</v>
      </c>
      <c r="Q3177" s="931">
        <v>0</v>
      </c>
      <c r="R3177" s="931">
        <v>12</v>
      </c>
      <c r="S3177" s="470">
        <v>60000</v>
      </c>
    </row>
    <row r="3178" spans="1:19" s="889" customFormat="1" ht="34.9">
      <c r="A3178" s="926" t="s">
        <v>1472</v>
      </c>
      <c r="B3178" s="887" t="s">
        <v>280</v>
      </c>
      <c r="C3178" s="887" t="s">
        <v>115</v>
      </c>
      <c r="D3178" s="887" t="s">
        <v>19951</v>
      </c>
      <c r="E3178" s="469">
        <v>3000</v>
      </c>
      <c r="F3178" s="887" t="s">
        <v>27278</v>
      </c>
      <c r="G3178" s="391" t="s">
        <v>27279</v>
      </c>
      <c r="H3178" s="887" t="s">
        <v>19895</v>
      </c>
      <c r="I3178" s="887" t="s">
        <v>19749</v>
      </c>
      <c r="J3178" s="887" t="s">
        <v>19896</v>
      </c>
      <c r="K3178" s="931">
        <v>3</v>
      </c>
      <c r="L3178" s="931">
        <v>12</v>
      </c>
      <c r="M3178" s="469">
        <v>36000</v>
      </c>
      <c r="N3178" s="931">
        <v>0</v>
      </c>
      <c r="O3178" s="931">
        <v>6</v>
      </c>
      <c r="P3178" s="469">
        <v>18000</v>
      </c>
      <c r="Q3178" s="931">
        <v>0</v>
      </c>
      <c r="R3178" s="931">
        <v>12</v>
      </c>
      <c r="S3178" s="470">
        <v>36000</v>
      </c>
    </row>
    <row r="3179" spans="1:19" s="889" customFormat="1" ht="23.25">
      <c r="A3179" s="926" t="s">
        <v>1472</v>
      </c>
      <c r="B3179" s="887" t="s">
        <v>280</v>
      </c>
      <c r="C3179" s="887" t="s">
        <v>115</v>
      </c>
      <c r="D3179" s="887" t="s">
        <v>26728</v>
      </c>
      <c r="E3179" s="469">
        <v>2500</v>
      </c>
      <c r="F3179" s="887" t="s">
        <v>27280</v>
      </c>
      <c r="G3179" s="391" t="s">
        <v>27281</v>
      </c>
      <c r="H3179" s="887" t="s">
        <v>19829</v>
      </c>
      <c r="I3179" s="887" t="s">
        <v>388</v>
      </c>
      <c r="J3179" s="887"/>
      <c r="K3179" s="931">
        <v>1</v>
      </c>
      <c r="L3179" s="931">
        <v>12</v>
      </c>
      <c r="M3179" s="469">
        <v>30000</v>
      </c>
      <c r="N3179" s="931">
        <v>0</v>
      </c>
      <c r="O3179" s="931">
        <v>6</v>
      </c>
      <c r="P3179" s="469">
        <v>15000</v>
      </c>
      <c r="Q3179" s="931">
        <v>0</v>
      </c>
      <c r="R3179" s="931">
        <v>12</v>
      </c>
      <c r="S3179" s="470">
        <v>30000</v>
      </c>
    </row>
    <row r="3180" spans="1:19" s="889" customFormat="1" ht="23.25">
      <c r="A3180" s="926" t="s">
        <v>1472</v>
      </c>
      <c r="B3180" s="887" t="s">
        <v>280</v>
      </c>
      <c r="C3180" s="887" t="s">
        <v>115</v>
      </c>
      <c r="D3180" s="887" t="s">
        <v>27282</v>
      </c>
      <c r="E3180" s="469">
        <v>7000</v>
      </c>
      <c r="F3180" s="887" t="s">
        <v>27283</v>
      </c>
      <c r="G3180" s="391" t="s">
        <v>27284</v>
      </c>
      <c r="H3180" s="887" t="s">
        <v>19708</v>
      </c>
      <c r="I3180" s="887" t="s">
        <v>26676</v>
      </c>
      <c r="J3180" s="887" t="s">
        <v>19709</v>
      </c>
      <c r="K3180" s="931">
        <v>2</v>
      </c>
      <c r="L3180" s="931">
        <v>12</v>
      </c>
      <c r="M3180" s="469">
        <v>70839.58</v>
      </c>
      <c r="N3180" s="931">
        <v>0</v>
      </c>
      <c r="O3180" s="931">
        <v>6</v>
      </c>
      <c r="P3180" s="469">
        <v>42000</v>
      </c>
      <c r="Q3180" s="931">
        <v>0</v>
      </c>
      <c r="R3180" s="931">
        <v>12</v>
      </c>
      <c r="S3180" s="470">
        <v>84000</v>
      </c>
    </row>
    <row r="3181" spans="1:19" s="889" customFormat="1" ht="23.25">
      <c r="A3181" s="926" t="s">
        <v>1472</v>
      </c>
      <c r="B3181" s="887" t="s">
        <v>280</v>
      </c>
      <c r="C3181" s="887" t="s">
        <v>115</v>
      </c>
      <c r="D3181" s="887" t="s">
        <v>27285</v>
      </c>
      <c r="E3181" s="469">
        <v>4500</v>
      </c>
      <c r="F3181" s="887" t="s">
        <v>27286</v>
      </c>
      <c r="G3181" s="391" t="s">
        <v>27287</v>
      </c>
      <c r="H3181" s="887" t="s">
        <v>23829</v>
      </c>
      <c r="I3181" s="887" t="s">
        <v>21508</v>
      </c>
      <c r="J3181" s="887" t="s">
        <v>23829</v>
      </c>
      <c r="K3181" s="931">
        <v>1</v>
      </c>
      <c r="L3181" s="931">
        <v>12</v>
      </c>
      <c r="M3181" s="469">
        <v>53990.619999999995</v>
      </c>
      <c r="N3181" s="931">
        <v>0</v>
      </c>
      <c r="O3181" s="931">
        <v>6</v>
      </c>
      <c r="P3181" s="469">
        <v>27093.75</v>
      </c>
      <c r="Q3181" s="931">
        <v>0</v>
      </c>
      <c r="R3181" s="931">
        <v>12</v>
      </c>
      <c r="S3181" s="470">
        <v>54000</v>
      </c>
    </row>
    <row r="3182" spans="1:19" s="889" customFormat="1" ht="23.25">
      <c r="A3182" s="926" t="s">
        <v>1472</v>
      </c>
      <c r="B3182" s="887" t="s">
        <v>280</v>
      </c>
      <c r="C3182" s="887" t="s">
        <v>115</v>
      </c>
      <c r="D3182" s="887" t="s">
        <v>26737</v>
      </c>
      <c r="E3182" s="469">
        <v>9000</v>
      </c>
      <c r="F3182" s="887" t="s">
        <v>27288</v>
      </c>
      <c r="G3182" s="391" t="s">
        <v>27289</v>
      </c>
      <c r="H3182" s="887" t="s">
        <v>23829</v>
      </c>
      <c r="I3182" s="887" t="s">
        <v>21508</v>
      </c>
      <c r="J3182" s="887" t="s">
        <v>23829</v>
      </c>
      <c r="K3182" s="931">
        <v>1</v>
      </c>
      <c r="L3182" s="931">
        <v>12</v>
      </c>
      <c r="M3182" s="469">
        <v>108000</v>
      </c>
      <c r="N3182" s="931">
        <v>0</v>
      </c>
      <c r="O3182" s="931">
        <v>6</v>
      </c>
      <c r="P3182" s="469">
        <v>54000</v>
      </c>
      <c r="Q3182" s="931">
        <v>0</v>
      </c>
      <c r="R3182" s="931">
        <v>11</v>
      </c>
      <c r="S3182" s="470">
        <v>99000</v>
      </c>
    </row>
    <row r="3183" spans="1:19" s="889" customFormat="1" ht="23.25">
      <c r="A3183" s="926" t="s">
        <v>1472</v>
      </c>
      <c r="B3183" s="887" t="s">
        <v>280</v>
      </c>
      <c r="C3183" s="887" t="s">
        <v>115</v>
      </c>
      <c r="D3183" s="887" t="s">
        <v>26728</v>
      </c>
      <c r="E3183" s="469">
        <v>2600</v>
      </c>
      <c r="F3183" s="887" t="s">
        <v>27290</v>
      </c>
      <c r="G3183" s="391" t="s">
        <v>27291</v>
      </c>
      <c r="H3183" s="887" t="s">
        <v>27292</v>
      </c>
      <c r="I3183" s="887" t="s">
        <v>21508</v>
      </c>
      <c r="J3183" s="887" t="s">
        <v>23829</v>
      </c>
      <c r="K3183" s="931">
        <v>1</v>
      </c>
      <c r="L3183" s="931">
        <v>12</v>
      </c>
      <c r="M3183" s="469">
        <v>31200</v>
      </c>
      <c r="N3183" s="931">
        <v>0</v>
      </c>
      <c r="O3183" s="931">
        <v>4</v>
      </c>
      <c r="P3183" s="469">
        <v>10400</v>
      </c>
      <c r="Q3183" s="931">
        <v>0</v>
      </c>
      <c r="R3183" s="931">
        <v>0</v>
      </c>
      <c r="S3183" s="470">
        <v>0</v>
      </c>
    </row>
    <row r="3184" spans="1:19" s="889" customFormat="1" ht="23.25">
      <c r="A3184" s="926" t="s">
        <v>1472</v>
      </c>
      <c r="B3184" s="887" t="s">
        <v>280</v>
      </c>
      <c r="C3184" s="887" t="s">
        <v>115</v>
      </c>
      <c r="D3184" s="887" t="s">
        <v>27293</v>
      </c>
      <c r="E3184" s="469">
        <v>6000</v>
      </c>
      <c r="F3184" s="887" t="s">
        <v>27294</v>
      </c>
      <c r="G3184" s="391" t="s">
        <v>27295</v>
      </c>
      <c r="H3184" s="887" t="s">
        <v>19758</v>
      </c>
      <c r="I3184" s="887" t="s">
        <v>388</v>
      </c>
      <c r="J3184" s="887"/>
      <c r="K3184" s="931">
        <v>1</v>
      </c>
      <c r="L3184" s="931">
        <v>12</v>
      </c>
      <c r="M3184" s="469">
        <v>72000</v>
      </c>
      <c r="N3184" s="931">
        <v>0</v>
      </c>
      <c r="O3184" s="931">
        <v>6</v>
      </c>
      <c r="P3184" s="469">
        <v>36000</v>
      </c>
      <c r="Q3184" s="931">
        <v>0</v>
      </c>
      <c r="R3184" s="931">
        <v>12</v>
      </c>
      <c r="S3184" s="470">
        <v>72000</v>
      </c>
    </row>
    <row r="3185" spans="1:19" s="889" customFormat="1" ht="34.9">
      <c r="A3185" s="926" t="s">
        <v>1472</v>
      </c>
      <c r="B3185" s="887" t="s">
        <v>280</v>
      </c>
      <c r="C3185" s="887" t="s">
        <v>115</v>
      </c>
      <c r="D3185" s="887" t="s">
        <v>27296</v>
      </c>
      <c r="E3185" s="469">
        <v>4000</v>
      </c>
      <c r="F3185" s="887" t="s">
        <v>27297</v>
      </c>
      <c r="G3185" s="391" t="s">
        <v>27298</v>
      </c>
      <c r="H3185" s="887" t="s">
        <v>27299</v>
      </c>
      <c r="I3185" s="887" t="s">
        <v>388</v>
      </c>
      <c r="J3185" s="887"/>
      <c r="K3185" s="931">
        <v>1</v>
      </c>
      <c r="L3185" s="931">
        <v>12</v>
      </c>
      <c r="M3185" s="469">
        <v>48000</v>
      </c>
      <c r="N3185" s="931">
        <v>0</v>
      </c>
      <c r="O3185" s="931">
        <v>6</v>
      </c>
      <c r="P3185" s="469">
        <v>24000</v>
      </c>
      <c r="Q3185" s="931">
        <v>0</v>
      </c>
      <c r="R3185" s="931">
        <v>12</v>
      </c>
      <c r="S3185" s="470">
        <v>48000</v>
      </c>
    </row>
    <row r="3186" spans="1:19" s="889" customFormat="1" ht="23.25">
      <c r="A3186" s="926" t="s">
        <v>1472</v>
      </c>
      <c r="B3186" s="887" t="s">
        <v>280</v>
      </c>
      <c r="C3186" s="887" t="s">
        <v>115</v>
      </c>
      <c r="D3186" s="887" t="s">
        <v>20124</v>
      </c>
      <c r="E3186" s="469">
        <v>5000</v>
      </c>
      <c r="F3186" s="887" t="s">
        <v>27300</v>
      </c>
      <c r="G3186" s="391" t="s">
        <v>27301</v>
      </c>
      <c r="H3186" s="887" t="s">
        <v>19713</v>
      </c>
      <c r="I3186" s="887" t="s">
        <v>19733</v>
      </c>
      <c r="J3186" s="887" t="s">
        <v>19733</v>
      </c>
      <c r="K3186" s="931">
        <v>2</v>
      </c>
      <c r="L3186" s="931">
        <v>12</v>
      </c>
      <c r="M3186" s="469">
        <v>45000</v>
      </c>
      <c r="N3186" s="931">
        <v>0</v>
      </c>
      <c r="O3186" s="931">
        <v>6</v>
      </c>
      <c r="P3186" s="469">
        <v>0</v>
      </c>
      <c r="Q3186" s="931">
        <v>0</v>
      </c>
      <c r="R3186" s="931">
        <v>12</v>
      </c>
      <c r="S3186" s="470">
        <v>60000</v>
      </c>
    </row>
    <row r="3187" spans="1:19" s="889" customFormat="1" ht="23.25">
      <c r="A3187" s="926" t="s">
        <v>1472</v>
      </c>
      <c r="B3187" s="887" t="s">
        <v>280</v>
      </c>
      <c r="C3187" s="887" t="s">
        <v>115</v>
      </c>
      <c r="D3187" s="887" t="s">
        <v>26828</v>
      </c>
      <c r="E3187" s="469">
        <v>6000</v>
      </c>
      <c r="F3187" s="887" t="s">
        <v>27302</v>
      </c>
      <c r="G3187" s="391" t="s">
        <v>27303</v>
      </c>
      <c r="H3187" s="887" t="s">
        <v>27146</v>
      </c>
      <c r="I3187" s="887" t="s">
        <v>21508</v>
      </c>
      <c r="J3187" s="887" t="s">
        <v>27146</v>
      </c>
      <c r="K3187" s="931">
        <v>1</v>
      </c>
      <c r="L3187" s="931">
        <v>12</v>
      </c>
      <c r="M3187" s="469">
        <v>72000</v>
      </c>
      <c r="N3187" s="931">
        <v>0</v>
      </c>
      <c r="O3187" s="931">
        <v>6</v>
      </c>
      <c r="P3187" s="469">
        <v>36000</v>
      </c>
      <c r="Q3187" s="931">
        <v>0</v>
      </c>
      <c r="R3187" s="931">
        <v>12</v>
      </c>
      <c r="S3187" s="470">
        <v>72000</v>
      </c>
    </row>
    <row r="3188" spans="1:19" s="889" customFormat="1" ht="34.9">
      <c r="A3188" s="926" t="s">
        <v>1472</v>
      </c>
      <c r="B3188" s="887" t="s">
        <v>280</v>
      </c>
      <c r="C3188" s="887" t="s">
        <v>115</v>
      </c>
      <c r="D3188" s="887" t="s">
        <v>27304</v>
      </c>
      <c r="E3188" s="469">
        <v>8000</v>
      </c>
      <c r="F3188" s="887" t="s">
        <v>27305</v>
      </c>
      <c r="G3188" s="391" t="s">
        <v>27306</v>
      </c>
      <c r="H3188" s="887" t="s">
        <v>19988</v>
      </c>
      <c r="I3188" s="887" t="s">
        <v>26676</v>
      </c>
      <c r="J3188" s="887" t="s">
        <v>26771</v>
      </c>
      <c r="K3188" s="931">
        <v>1</v>
      </c>
      <c r="L3188" s="931">
        <v>1</v>
      </c>
      <c r="M3188" s="469">
        <v>8000</v>
      </c>
      <c r="N3188" s="931">
        <v>0</v>
      </c>
      <c r="O3188" s="931">
        <v>0</v>
      </c>
      <c r="P3188" s="469">
        <v>0</v>
      </c>
      <c r="Q3188" s="931">
        <v>0</v>
      </c>
      <c r="R3188" s="931">
        <v>0</v>
      </c>
      <c r="S3188" s="470">
        <v>0</v>
      </c>
    </row>
    <row r="3189" spans="1:19" s="889" customFormat="1" ht="23.25">
      <c r="A3189" s="926" t="s">
        <v>1472</v>
      </c>
      <c r="B3189" s="887" t="s">
        <v>280</v>
      </c>
      <c r="C3189" s="887" t="s">
        <v>115</v>
      </c>
      <c r="D3189" s="887" t="s">
        <v>26978</v>
      </c>
      <c r="E3189" s="469">
        <v>5000</v>
      </c>
      <c r="F3189" s="887" t="s">
        <v>27307</v>
      </c>
      <c r="G3189" s="391" t="s">
        <v>27308</v>
      </c>
      <c r="H3189" s="887" t="s">
        <v>23828</v>
      </c>
      <c r="I3189" s="887" t="s">
        <v>21508</v>
      </c>
      <c r="J3189" s="887" t="s">
        <v>23829</v>
      </c>
      <c r="K3189" s="931">
        <v>1</v>
      </c>
      <c r="L3189" s="931">
        <v>12</v>
      </c>
      <c r="M3189" s="469">
        <v>60000</v>
      </c>
      <c r="N3189" s="931">
        <v>0</v>
      </c>
      <c r="O3189" s="931">
        <v>6</v>
      </c>
      <c r="P3189" s="469">
        <v>30000</v>
      </c>
      <c r="Q3189" s="931">
        <v>0</v>
      </c>
      <c r="R3189" s="931">
        <v>12</v>
      </c>
      <c r="S3189" s="470">
        <v>60000</v>
      </c>
    </row>
    <row r="3190" spans="1:19" s="889" customFormat="1" ht="23.25">
      <c r="A3190" s="926" t="s">
        <v>1472</v>
      </c>
      <c r="B3190" s="887" t="s">
        <v>280</v>
      </c>
      <c r="C3190" s="887" t="s">
        <v>115</v>
      </c>
      <c r="D3190" s="887" t="s">
        <v>26794</v>
      </c>
      <c r="E3190" s="469">
        <v>5500</v>
      </c>
      <c r="F3190" s="887" t="s">
        <v>27309</v>
      </c>
      <c r="G3190" s="391" t="s">
        <v>27310</v>
      </c>
      <c r="H3190" s="887" t="s">
        <v>23829</v>
      </c>
      <c r="I3190" s="887" t="s">
        <v>21508</v>
      </c>
      <c r="J3190" s="887" t="s">
        <v>23829</v>
      </c>
      <c r="K3190" s="931">
        <v>1</v>
      </c>
      <c r="L3190" s="931">
        <v>12</v>
      </c>
      <c r="M3190" s="469">
        <v>66000</v>
      </c>
      <c r="N3190" s="931">
        <v>0</v>
      </c>
      <c r="O3190" s="931">
        <v>6</v>
      </c>
      <c r="P3190" s="469">
        <v>33000</v>
      </c>
      <c r="Q3190" s="931">
        <v>0</v>
      </c>
      <c r="R3190" s="931">
        <v>12</v>
      </c>
      <c r="S3190" s="470">
        <v>66000</v>
      </c>
    </row>
    <row r="3191" spans="1:19" s="889" customFormat="1" ht="46.5">
      <c r="A3191" s="926" t="s">
        <v>1472</v>
      </c>
      <c r="B3191" s="887" t="s">
        <v>280</v>
      </c>
      <c r="C3191" s="887" t="s">
        <v>115</v>
      </c>
      <c r="D3191" s="887" t="s">
        <v>27311</v>
      </c>
      <c r="E3191" s="469">
        <v>3500</v>
      </c>
      <c r="F3191" s="887" t="s">
        <v>27312</v>
      </c>
      <c r="G3191" s="391" t="s">
        <v>27313</v>
      </c>
      <c r="H3191" s="887" t="s">
        <v>19757</v>
      </c>
      <c r="I3191" s="887" t="s">
        <v>26676</v>
      </c>
      <c r="J3191" s="887" t="s">
        <v>20383</v>
      </c>
      <c r="K3191" s="931">
        <v>1</v>
      </c>
      <c r="L3191" s="931">
        <v>12</v>
      </c>
      <c r="M3191" s="469">
        <v>42000</v>
      </c>
      <c r="N3191" s="931">
        <v>0</v>
      </c>
      <c r="O3191" s="931">
        <v>6</v>
      </c>
      <c r="P3191" s="469">
        <v>17887.669999999998</v>
      </c>
      <c r="Q3191" s="931">
        <v>0</v>
      </c>
      <c r="R3191" s="931">
        <v>12</v>
      </c>
      <c r="S3191" s="470">
        <v>42000</v>
      </c>
    </row>
    <row r="3192" spans="1:19" s="889" customFormat="1" ht="23.25">
      <c r="A3192" s="926" t="s">
        <v>1472</v>
      </c>
      <c r="B3192" s="887" t="s">
        <v>280</v>
      </c>
      <c r="C3192" s="887" t="s">
        <v>115</v>
      </c>
      <c r="D3192" s="887" t="s">
        <v>27314</v>
      </c>
      <c r="E3192" s="469">
        <v>5000</v>
      </c>
      <c r="F3192" s="887" t="s">
        <v>27315</v>
      </c>
      <c r="G3192" s="391" t="s">
        <v>27316</v>
      </c>
      <c r="H3192" s="887" t="s">
        <v>23829</v>
      </c>
      <c r="I3192" s="887" t="s">
        <v>21508</v>
      </c>
      <c r="J3192" s="887" t="s">
        <v>23829</v>
      </c>
      <c r="K3192" s="931">
        <v>1</v>
      </c>
      <c r="L3192" s="931">
        <v>12</v>
      </c>
      <c r="M3192" s="469">
        <v>60000</v>
      </c>
      <c r="N3192" s="931">
        <v>0</v>
      </c>
      <c r="O3192" s="931">
        <v>6</v>
      </c>
      <c r="P3192" s="469">
        <v>30000</v>
      </c>
      <c r="Q3192" s="931">
        <v>0</v>
      </c>
      <c r="R3192" s="931">
        <v>12</v>
      </c>
      <c r="S3192" s="470">
        <v>60000</v>
      </c>
    </row>
    <row r="3193" spans="1:19" s="889" customFormat="1" ht="23.25">
      <c r="A3193" s="926" t="s">
        <v>1472</v>
      </c>
      <c r="B3193" s="887" t="s">
        <v>280</v>
      </c>
      <c r="C3193" s="887" t="s">
        <v>115</v>
      </c>
      <c r="D3193" s="887" t="s">
        <v>27293</v>
      </c>
      <c r="E3193" s="469">
        <v>6000</v>
      </c>
      <c r="F3193" s="887" t="s">
        <v>27317</v>
      </c>
      <c r="G3193" s="391" t="s">
        <v>27318</v>
      </c>
      <c r="H3193" s="887" t="s">
        <v>23829</v>
      </c>
      <c r="I3193" s="887" t="s">
        <v>21508</v>
      </c>
      <c r="J3193" s="887" t="s">
        <v>23829</v>
      </c>
      <c r="K3193" s="931">
        <v>1</v>
      </c>
      <c r="L3193" s="931">
        <v>12</v>
      </c>
      <c r="M3193" s="469">
        <v>72000</v>
      </c>
      <c r="N3193" s="931">
        <v>0</v>
      </c>
      <c r="O3193" s="931">
        <v>6</v>
      </c>
      <c r="P3193" s="469">
        <v>36000</v>
      </c>
      <c r="Q3193" s="931">
        <v>0</v>
      </c>
      <c r="R3193" s="931">
        <v>12</v>
      </c>
      <c r="S3193" s="470">
        <v>72000</v>
      </c>
    </row>
    <row r="3194" spans="1:19" s="889" customFormat="1" ht="34.9">
      <c r="A3194" s="926" t="s">
        <v>1472</v>
      </c>
      <c r="B3194" s="887" t="s">
        <v>280</v>
      </c>
      <c r="C3194" s="887" t="s">
        <v>115</v>
      </c>
      <c r="D3194" s="887" t="s">
        <v>27319</v>
      </c>
      <c r="E3194" s="469">
        <v>6000</v>
      </c>
      <c r="F3194" s="887" t="s">
        <v>27320</v>
      </c>
      <c r="G3194" s="391" t="s">
        <v>27321</v>
      </c>
      <c r="H3194" s="887" t="s">
        <v>19810</v>
      </c>
      <c r="I3194" s="887" t="s">
        <v>26676</v>
      </c>
      <c r="J3194" s="887" t="s">
        <v>25530</v>
      </c>
      <c r="K3194" s="931">
        <v>1</v>
      </c>
      <c r="L3194" s="931">
        <v>12</v>
      </c>
      <c r="M3194" s="469">
        <v>72000</v>
      </c>
      <c r="N3194" s="931">
        <v>0</v>
      </c>
      <c r="O3194" s="931">
        <v>6</v>
      </c>
      <c r="P3194" s="469">
        <v>36000</v>
      </c>
      <c r="Q3194" s="931">
        <v>0</v>
      </c>
      <c r="R3194" s="931">
        <v>12</v>
      </c>
      <c r="S3194" s="470">
        <v>72000</v>
      </c>
    </row>
    <row r="3195" spans="1:19" s="889" customFormat="1" ht="23.25">
      <c r="A3195" s="926" t="s">
        <v>1472</v>
      </c>
      <c r="B3195" s="887" t="s">
        <v>280</v>
      </c>
      <c r="C3195" s="887" t="s">
        <v>115</v>
      </c>
      <c r="D3195" s="887" t="s">
        <v>27231</v>
      </c>
      <c r="E3195" s="469">
        <v>7000</v>
      </c>
      <c r="F3195" s="887" t="s">
        <v>27322</v>
      </c>
      <c r="G3195" s="391" t="s">
        <v>27323</v>
      </c>
      <c r="H3195" s="887" t="s">
        <v>23829</v>
      </c>
      <c r="I3195" s="887" t="s">
        <v>21508</v>
      </c>
      <c r="J3195" s="887" t="s">
        <v>23829</v>
      </c>
      <c r="K3195" s="931">
        <v>1</v>
      </c>
      <c r="L3195" s="931">
        <v>12</v>
      </c>
      <c r="M3195" s="469">
        <v>84000</v>
      </c>
      <c r="N3195" s="931">
        <v>0</v>
      </c>
      <c r="O3195" s="931">
        <v>6</v>
      </c>
      <c r="P3195" s="469">
        <v>42000</v>
      </c>
      <c r="Q3195" s="931">
        <v>0</v>
      </c>
      <c r="R3195" s="931">
        <v>12</v>
      </c>
      <c r="S3195" s="470">
        <v>84000</v>
      </c>
    </row>
    <row r="3196" spans="1:19" s="889" customFormat="1" ht="23.25">
      <c r="A3196" s="926" t="s">
        <v>1472</v>
      </c>
      <c r="B3196" s="887" t="s">
        <v>280</v>
      </c>
      <c r="C3196" s="887" t="s">
        <v>115</v>
      </c>
      <c r="D3196" s="887" t="s">
        <v>27324</v>
      </c>
      <c r="E3196" s="469">
        <v>15600</v>
      </c>
      <c r="F3196" s="887" t="s">
        <v>27325</v>
      </c>
      <c r="G3196" s="391" t="s">
        <v>27326</v>
      </c>
      <c r="H3196" s="887" t="s">
        <v>19713</v>
      </c>
      <c r="I3196" s="887" t="s">
        <v>19733</v>
      </c>
      <c r="J3196" s="887" t="s">
        <v>19733</v>
      </c>
      <c r="K3196" s="931">
        <v>0</v>
      </c>
      <c r="L3196" s="931">
        <v>1</v>
      </c>
      <c r="M3196" s="469">
        <v>7280</v>
      </c>
      <c r="N3196" s="931">
        <v>0</v>
      </c>
      <c r="O3196" s="931">
        <v>0</v>
      </c>
      <c r="P3196" s="469">
        <v>0</v>
      </c>
      <c r="Q3196" s="931">
        <v>0</v>
      </c>
      <c r="R3196" s="931">
        <v>0</v>
      </c>
      <c r="S3196" s="470">
        <v>0</v>
      </c>
    </row>
    <row r="3197" spans="1:19" s="889" customFormat="1" ht="23.25">
      <c r="A3197" s="926" t="s">
        <v>1472</v>
      </c>
      <c r="B3197" s="887" t="s">
        <v>280</v>
      </c>
      <c r="C3197" s="887" t="s">
        <v>115</v>
      </c>
      <c r="D3197" s="887" t="s">
        <v>19733</v>
      </c>
      <c r="E3197" s="469">
        <v>8000</v>
      </c>
      <c r="F3197" s="887" t="s">
        <v>27327</v>
      </c>
      <c r="G3197" s="391" t="s">
        <v>27328</v>
      </c>
      <c r="H3197" s="887" t="s">
        <v>19713</v>
      </c>
      <c r="I3197" s="887" t="s">
        <v>19733</v>
      </c>
      <c r="J3197" s="887" t="s">
        <v>19733</v>
      </c>
      <c r="K3197" s="931">
        <v>1</v>
      </c>
      <c r="L3197" s="931">
        <v>12</v>
      </c>
      <c r="M3197" s="469">
        <v>96000</v>
      </c>
      <c r="N3197" s="931">
        <v>0</v>
      </c>
      <c r="O3197" s="931">
        <v>6</v>
      </c>
      <c r="P3197" s="469">
        <v>48000</v>
      </c>
      <c r="Q3197" s="931">
        <v>0</v>
      </c>
      <c r="R3197" s="931">
        <v>12</v>
      </c>
      <c r="S3197" s="470">
        <v>96000</v>
      </c>
    </row>
    <row r="3198" spans="1:19" s="889" customFormat="1" ht="23.25">
      <c r="A3198" s="926" t="s">
        <v>1472</v>
      </c>
      <c r="B3198" s="887" t="s">
        <v>280</v>
      </c>
      <c r="C3198" s="887" t="s">
        <v>115</v>
      </c>
      <c r="D3198" s="887" t="s">
        <v>27329</v>
      </c>
      <c r="E3198" s="469">
        <v>12000</v>
      </c>
      <c r="F3198" s="887" t="s">
        <v>27330</v>
      </c>
      <c r="G3198" s="391" t="s">
        <v>27331</v>
      </c>
      <c r="H3198" s="887" t="s">
        <v>20500</v>
      </c>
      <c r="I3198" s="887" t="s">
        <v>26676</v>
      </c>
      <c r="J3198" s="887" t="s">
        <v>27332</v>
      </c>
      <c r="K3198" s="931">
        <v>1</v>
      </c>
      <c r="L3198" s="931">
        <v>12</v>
      </c>
      <c r="M3198" s="469">
        <v>144000</v>
      </c>
      <c r="N3198" s="931">
        <v>0</v>
      </c>
      <c r="O3198" s="931">
        <v>6</v>
      </c>
      <c r="P3198" s="469">
        <v>72000</v>
      </c>
      <c r="Q3198" s="931">
        <v>0</v>
      </c>
      <c r="R3198" s="931">
        <v>11</v>
      </c>
      <c r="S3198" s="470">
        <v>132000</v>
      </c>
    </row>
    <row r="3199" spans="1:19" s="889" customFormat="1" ht="23.25">
      <c r="A3199" s="926" t="s">
        <v>1472</v>
      </c>
      <c r="B3199" s="887" t="s">
        <v>280</v>
      </c>
      <c r="C3199" s="887" t="s">
        <v>115</v>
      </c>
      <c r="D3199" s="887" t="s">
        <v>27333</v>
      </c>
      <c r="E3199" s="469">
        <v>14000</v>
      </c>
      <c r="F3199" s="887" t="s">
        <v>27334</v>
      </c>
      <c r="G3199" s="391" t="s">
        <v>27335</v>
      </c>
      <c r="H3199" s="887" t="s">
        <v>20153</v>
      </c>
      <c r="I3199" s="887" t="s">
        <v>26676</v>
      </c>
      <c r="J3199" s="887" t="s">
        <v>20154</v>
      </c>
      <c r="K3199" s="931">
        <v>1</v>
      </c>
      <c r="L3199" s="931">
        <v>12</v>
      </c>
      <c r="M3199" s="469">
        <v>168000</v>
      </c>
      <c r="N3199" s="931">
        <v>0</v>
      </c>
      <c r="O3199" s="931">
        <v>6</v>
      </c>
      <c r="P3199" s="469">
        <v>84000</v>
      </c>
      <c r="Q3199" s="931">
        <v>0</v>
      </c>
      <c r="R3199" s="931">
        <v>11</v>
      </c>
      <c r="S3199" s="470">
        <v>154000</v>
      </c>
    </row>
    <row r="3200" spans="1:19" s="889" customFormat="1" ht="23.25">
      <c r="A3200" s="926" t="s">
        <v>1472</v>
      </c>
      <c r="B3200" s="887" t="s">
        <v>280</v>
      </c>
      <c r="C3200" s="887" t="s">
        <v>115</v>
      </c>
      <c r="D3200" s="887" t="s">
        <v>27336</v>
      </c>
      <c r="E3200" s="469">
        <v>4000</v>
      </c>
      <c r="F3200" s="887" t="s">
        <v>27337</v>
      </c>
      <c r="G3200" s="391" t="s">
        <v>27338</v>
      </c>
      <c r="H3200" s="887" t="s">
        <v>19862</v>
      </c>
      <c r="I3200" s="887" t="s">
        <v>26676</v>
      </c>
      <c r="J3200" s="887" t="s">
        <v>19863</v>
      </c>
      <c r="K3200" s="931">
        <v>0</v>
      </c>
      <c r="L3200" s="931">
        <v>10</v>
      </c>
      <c r="M3200" s="469">
        <v>40000</v>
      </c>
      <c r="N3200" s="931">
        <v>0</v>
      </c>
      <c r="O3200" s="931">
        <v>6</v>
      </c>
      <c r="P3200" s="469">
        <v>24000</v>
      </c>
      <c r="Q3200" s="931">
        <v>0</v>
      </c>
      <c r="R3200" s="931">
        <v>12</v>
      </c>
      <c r="S3200" s="470">
        <v>48000</v>
      </c>
    </row>
    <row r="3201" spans="1:19" s="889" customFormat="1" ht="46.5">
      <c r="A3201" s="926" t="s">
        <v>1472</v>
      </c>
      <c r="B3201" s="887" t="s">
        <v>280</v>
      </c>
      <c r="C3201" s="887" t="s">
        <v>115</v>
      </c>
      <c r="D3201" s="887" t="s">
        <v>27339</v>
      </c>
      <c r="E3201" s="469">
        <v>7000</v>
      </c>
      <c r="F3201" s="887" t="s">
        <v>27340</v>
      </c>
      <c r="G3201" s="391" t="s">
        <v>27341</v>
      </c>
      <c r="H3201" s="887" t="s">
        <v>20847</v>
      </c>
      <c r="I3201" s="887" t="s">
        <v>26676</v>
      </c>
      <c r="J3201" s="887" t="s">
        <v>27342</v>
      </c>
      <c r="K3201" s="931">
        <v>1</v>
      </c>
      <c r="L3201" s="931">
        <v>2</v>
      </c>
      <c r="M3201" s="469">
        <v>14000</v>
      </c>
      <c r="N3201" s="931">
        <v>0</v>
      </c>
      <c r="O3201" s="931">
        <v>0</v>
      </c>
      <c r="P3201" s="469">
        <v>0</v>
      </c>
      <c r="Q3201" s="931">
        <v>0</v>
      </c>
      <c r="R3201" s="931">
        <v>0</v>
      </c>
      <c r="S3201" s="470">
        <v>0</v>
      </c>
    </row>
    <row r="3202" spans="1:19" s="889" customFormat="1" ht="58.15">
      <c r="A3202" s="926" t="s">
        <v>1472</v>
      </c>
      <c r="B3202" s="887" t="s">
        <v>280</v>
      </c>
      <c r="C3202" s="887" t="s">
        <v>115</v>
      </c>
      <c r="D3202" s="887" t="s">
        <v>27343</v>
      </c>
      <c r="E3202" s="469">
        <v>4800</v>
      </c>
      <c r="F3202" s="887" t="s">
        <v>27344</v>
      </c>
      <c r="G3202" s="391" t="s">
        <v>27345</v>
      </c>
      <c r="H3202" s="887" t="s">
        <v>19729</v>
      </c>
      <c r="I3202" s="887" t="s">
        <v>26676</v>
      </c>
      <c r="J3202" s="887" t="s">
        <v>19726</v>
      </c>
      <c r="K3202" s="931">
        <v>1</v>
      </c>
      <c r="L3202" s="931">
        <v>12</v>
      </c>
      <c r="M3202" s="469">
        <v>57600</v>
      </c>
      <c r="N3202" s="931">
        <v>0</v>
      </c>
      <c r="O3202" s="931">
        <v>6</v>
      </c>
      <c r="P3202" s="469">
        <v>28800</v>
      </c>
      <c r="Q3202" s="931">
        <v>0</v>
      </c>
      <c r="R3202" s="931">
        <v>12</v>
      </c>
      <c r="S3202" s="470">
        <v>57600</v>
      </c>
    </row>
    <row r="3203" spans="1:19" s="889" customFormat="1" ht="23.25">
      <c r="A3203" s="926" t="s">
        <v>1472</v>
      </c>
      <c r="B3203" s="887" t="s">
        <v>280</v>
      </c>
      <c r="C3203" s="887" t="s">
        <v>115</v>
      </c>
      <c r="D3203" s="887" t="s">
        <v>27346</v>
      </c>
      <c r="E3203" s="469">
        <v>4500</v>
      </c>
      <c r="F3203" s="887" t="s">
        <v>27347</v>
      </c>
      <c r="G3203" s="391" t="s">
        <v>27348</v>
      </c>
      <c r="H3203" s="887" t="s">
        <v>20066</v>
      </c>
      <c r="I3203" s="887" t="s">
        <v>19709</v>
      </c>
      <c r="J3203" s="887" t="s">
        <v>19709</v>
      </c>
      <c r="K3203" s="931">
        <v>1</v>
      </c>
      <c r="L3203" s="931">
        <v>12</v>
      </c>
      <c r="M3203" s="469">
        <v>54000</v>
      </c>
      <c r="N3203" s="931">
        <v>0</v>
      </c>
      <c r="O3203" s="931">
        <v>6</v>
      </c>
      <c r="P3203" s="469">
        <v>27000</v>
      </c>
      <c r="Q3203" s="931">
        <v>0</v>
      </c>
      <c r="R3203" s="931">
        <v>12</v>
      </c>
      <c r="S3203" s="470">
        <v>54000</v>
      </c>
    </row>
    <row r="3204" spans="1:19" s="889" customFormat="1" ht="23.25">
      <c r="A3204" s="926" t="s">
        <v>1472</v>
      </c>
      <c r="B3204" s="887" t="s">
        <v>280</v>
      </c>
      <c r="C3204" s="887" t="s">
        <v>115</v>
      </c>
      <c r="D3204" s="887" t="s">
        <v>27349</v>
      </c>
      <c r="E3204" s="469">
        <v>5000</v>
      </c>
      <c r="F3204" s="887" t="s">
        <v>27350</v>
      </c>
      <c r="G3204" s="391" t="s">
        <v>27351</v>
      </c>
      <c r="H3204" s="887" t="s">
        <v>26789</v>
      </c>
      <c r="I3204" s="887" t="s">
        <v>21508</v>
      </c>
      <c r="J3204" s="887" t="s">
        <v>26790</v>
      </c>
      <c r="K3204" s="931">
        <v>1</v>
      </c>
      <c r="L3204" s="931">
        <v>12</v>
      </c>
      <c r="M3204" s="469">
        <v>59999.93</v>
      </c>
      <c r="N3204" s="931">
        <v>0</v>
      </c>
      <c r="O3204" s="931">
        <v>6</v>
      </c>
      <c r="P3204" s="469">
        <v>30000</v>
      </c>
      <c r="Q3204" s="931">
        <v>0</v>
      </c>
      <c r="R3204" s="931">
        <v>12</v>
      </c>
      <c r="S3204" s="470">
        <v>60000</v>
      </c>
    </row>
    <row r="3205" spans="1:19" s="889" customFormat="1" ht="23.25">
      <c r="A3205" s="926" t="s">
        <v>1472</v>
      </c>
      <c r="B3205" s="887" t="s">
        <v>280</v>
      </c>
      <c r="C3205" s="887" t="s">
        <v>115</v>
      </c>
      <c r="D3205" s="887" t="s">
        <v>27352</v>
      </c>
      <c r="E3205" s="469">
        <v>5500</v>
      </c>
      <c r="F3205" s="887" t="s">
        <v>27353</v>
      </c>
      <c r="G3205" s="391" t="s">
        <v>27354</v>
      </c>
      <c r="H3205" s="887" t="s">
        <v>19713</v>
      </c>
      <c r="I3205" s="887" t="s">
        <v>19733</v>
      </c>
      <c r="J3205" s="887" t="s">
        <v>19733</v>
      </c>
      <c r="K3205" s="931">
        <v>1</v>
      </c>
      <c r="L3205" s="931">
        <v>12</v>
      </c>
      <c r="M3205" s="469">
        <v>66000</v>
      </c>
      <c r="N3205" s="931">
        <v>0</v>
      </c>
      <c r="O3205" s="931">
        <v>6</v>
      </c>
      <c r="P3205" s="469">
        <v>33000</v>
      </c>
      <c r="Q3205" s="931">
        <v>0</v>
      </c>
      <c r="R3205" s="931">
        <v>12</v>
      </c>
      <c r="S3205" s="470">
        <v>66000</v>
      </c>
    </row>
    <row r="3206" spans="1:19" s="889" customFormat="1" ht="34.9">
      <c r="A3206" s="926" t="s">
        <v>1472</v>
      </c>
      <c r="B3206" s="887" t="s">
        <v>280</v>
      </c>
      <c r="C3206" s="887" t="s">
        <v>115</v>
      </c>
      <c r="D3206" s="887" t="s">
        <v>20390</v>
      </c>
      <c r="E3206" s="469">
        <v>3500</v>
      </c>
      <c r="F3206" s="887" t="s">
        <v>27355</v>
      </c>
      <c r="G3206" s="391" t="s">
        <v>27356</v>
      </c>
      <c r="H3206" s="887" t="s">
        <v>20081</v>
      </c>
      <c r="I3206" s="887" t="s">
        <v>388</v>
      </c>
      <c r="J3206" s="887"/>
      <c r="K3206" s="931">
        <v>3</v>
      </c>
      <c r="L3206" s="931">
        <v>12</v>
      </c>
      <c r="M3206" s="469">
        <v>42000</v>
      </c>
      <c r="N3206" s="931">
        <v>0</v>
      </c>
      <c r="O3206" s="931">
        <v>6</v>
      </c>
      <c r="P3206" s="469">
        <v>21000</v>
      </c>
      <c r="Q3206" s="931">
        <v>0</v>
      </c>
      <c r="R3206" s="931">
        <v>12</v>
      </c>
      <c r="S3206" s="470">
        <v>42000</v>
      </c>
    </row>
    <row r="3207" spans="1:19" s="889" customFormat="1" ht="23.25">
      <c r="A3207" s="926" t="s">
        <v>1472</v>
      </c>
      <c r="B3207" s="887" t="s">
        <v>280</v>
      </c>
      <c r="C3207" s="887" t="s">
        <v>115</v>
      </c>
      <c r="D3207" s="887" t="s">
        <v>26728</v>
      </c>
      <c r="E3207" s="469">
        <v>2600</v>
      </c>
      <c r="F3207" s="887" t="s">
        <v>27357</v>
      </c>
      <c r="G3207" s="391" t="s">
        <v>27358</v>
      </c>
      <c r="H3207" s="887" t="s">
        <v>24458</v>
      </c>
      <c r="I3207" s="887" t="s">
        <v>388</v>
      </c>
      <c r="J3207" s="887"/>
      <c r="K3207" s="931">
        <v>1</v>
      </c>
      <c r="L3207" s="931">
        <v>12</v>
      </c>
      <c r="M3207" s="469">
        <v>31200</v>
      </c>
      <c r="N3207" s="931">
        <v>0</v>
      </c>
      <c r="O3207" s="931">
        <v>0</v>
      </c>
      <c r="P3207" s="469">
        <v>0</v>
      </c>
      <c r="Q3207" s="931">
        <v>0</v>
      </c>
      <c r="R3207" s="931">
        <v>0</v>
      </c>
      <c r="S3207" s="470">
        <v>0</v>
      </c>
    </row>
    <row r="3208" spans="1:19" s="889" customFormat="1" ht="34.9">
      <c r="A3208" s="926" t="s">
        <v>1472</v>
      </c>
      <c r="B3208" s="887" t="s">
        <v>280</v>
      </c>
      <c r="C3208" s="887" t="s">
        <v>115</v>
      </c>
      <c r="D3208" s="887" t="s">
        <v>27359</v>
      </c>
      <c r="E3208" s="469">
        <v>6000</v>
      </c>
      <c r="F3208" s="887" t="s">
        <v>27360</v>
      </c>
      <c r="G3208" s="391" t="s">
        <v>27361</v>
      </c>
      <c r="H3208" s="887" t="s">
        <v>23829</v>
      </c>
      <c r="I3208" s="887" t="s">
        <v>21508</v>
      </c>
      <c r="J3208" s="887" t="s">
        <v>23829</v>
      </c>
      <c r="K3208" s="931">
        <v>1</v>
      </c>
      <c r="L3208" s="931">
        <v>1</v>
      </c>
      <c r="M3208" s="469">
        <v>6000</v>
      </c>
      <c r="N3208" s="931">
        <v>0</v>
      </c>
      <c r="O3208" s="931">
        <v>0</v>
      </c>
      <c r="P3208" s="469">
        <v>0</v>
      </c>
      <c r="Q3208" s="931">
        <v>0</v>
      </c>
      <c r="R3208" s="931">
        <v>0</v>
      </c>
      <c r="S3208" s="470">
        <v>0</v>
      </c>
    </row>
    <row r="3209" spans="1:19" s="889" customFormat="1" ht="34.9">
      <c r="A3209" s="926" t="s">
        <v>1472</v>
      </c>
      <c r="B3209" s="887" t="s">
        <v>280</v>
      </c>
      <c r="C3209" s="887" t="s">
        <v>115</v>
      </c>
      <c r="D3209" s="887" t="s">
        <v>27362</v>
      </c>
      <c r="E3209" s="469">
        <v>6000</v>
      </c>
      <c r="F3209" s="887" t="s">
        <v>27363</v>
      </c>
      <c r="G3209" s="391" t="s">
        <v>27364</v>
      </c>
      <c r="H3209" s="887" t="s">
        <v>19790</v>
      </c>
      <c r="I3209" s="887" t="s">
        <v>21508</v>
      </c>
      <c r="J3209" s="887" t="s">
        <v>19791</v>
      </c>
      <c r="K3209" s="931">
        <v>1</v>
      </c>
      <c r="L3209" s="931">
        <v>12</v>
      </c>
      <c r="M3209" s="469">
        <v>72000</v>
      </c>
      <c r="N3209" s="931">
        <v>0</v>
      </c>
      <c r="O3209" s="931">
        <v>6</v>
      </c>
      <c r="P3209" s="469">
        <v>36000</v>
      </c>
      <c r="Q3209" s="931">
        <v>0</v>
      </c>
      <c r="R3209" s="931">
        <v>12</v>
      </c>
      <c r="S3209" s="470">
        <v>72000</v>
      </c>
    </row>
    <row r="3210" spans="1:19" s="889" customFormat="1" ht="23.25">
      <c r="A3210" s="926" t="s">
        <v>1472</v>
      </c>
      <c r="B3210" s="887" t="s">
        <v>280</v>
      </c>
      <c r="C3210" s="887" t="s">
        <v>115</v>
      </c>
      <c r="D3210" s="887" t="s">
        <v>23423</v>
      </c>
      <c r="E3210" s="469">
        <v>3000</v>
      </c>
      <c r="F3210" s="887" t="s">
        <v>27365</v>
      </c>
      <c r="G3210" s="391" t="s">
        <v>27366</v>
      </c>
      <c r="H3210" s="887" t="s">
        <v>20066</v>
      </c>
      <c r="I3210" s="887" t="s">
        <v>19709</v>
      </c>
      <c r="J3210" s="887" t="s">
        <v>19709</v>
      </c>
      <c r="K3210" s="931">
        <v>1</v>
      </c>
      <c r="L3210" s="931">
        <v>12</v>
      </c>
      <c r="M3210" s="469">
        <v>36000</v>
      </c>
      <c r="N3210" s="931">
        <v>0</v>
      </c>
      <c r="O3210" s="931">
        <v>6</v>
      </c>
      <c r="P3210" s="469">
        <v>18000</v>
      </c>
      <c r="Q3210" s="931">
        <v>0</v>
      </c>
      <c r="R3210" s="931">
        <v>12</v>
      </c>
      <c r="S3210" s="470">
        <v>36000</v>
      </c>
    </row>
    <row r="3211" spans="1:19" s="889" customFormat="1" ht="34.9">
      <c r="A3211" s="926" t="s">
        <v>1472</v>
      </c>
      <c r="B3211" s="887" t="s">
        <v>280</v>
      </c>
      <c r="C3211" s="887" t="s">
        <v>115</v>
      </c>
      <c r="D3211" s="887" t="s">
        <v>27367</v>
      </c>
      <c r="E3211" s="469">
        <v>6000</v>
      </c>
      <c r="F3211" s="887" t="s">
        <v>27368</v>
      </c>
      <c r="G3211" s="391" t="s">
        <v>27369</v>
      </c>
      <c r="H3211" s="887" t="s">
        <v>19810</v>
      </c>
      <c r="I3211" s="887" t="s">
        <v>26676</v>
      </c>
      <c r="J3211" s="887" t="s">
        <v>25530</v>
      </c>
      <c r="K3211" s="931">
        <v>1</v>
      </c>
      <c r="L3211" s="931">
        <v>12</v>
      </c>
      <c r="M3211" s="469">
        <v>72000</v>
      </c>
      <c r="N3211" s="931">
        <v>0</v>
      </c>
      <c r="O3211" s="931">
        <v>6</v>
      </c>
      <c r="P3211" s="469">
        <v>36000</v>
      </c>
      <c r="Q3211" s="931">
        <v>0</v>
      </c>
      <c r="R3211" s="931">
        <v>12</v>
      </c>
      <c r="S3211" s="470">
        <v>72000</v>
      </c>
    </row>
    <row r="3212" spans="1:19" s="889" customFormat="1" ht="23.25">
      <c r="A3212" s="926" t="s">
        <v>1472</v>
      </c>
      <c r="B3212" s="887" t="s">
        <v>280</v>
      </c>
      <c r="C3212" s="887" t="s">
        <v>115</v>
      </c>
      <c r="D3212" s="887" t="s">
        <v>26719</v>
      </c>
      <c r="E3212" s="469">
        <v>5000</v>
      </c>
      <c r="F3212" s="887" t="s">
        <v>27370</v>
      </c>
      <c r="G3212" s="391" t="s">
        <v>27371</v>
      </c>
      <c r="H3212" s="887" t="s">
        <v>19810</v>
      </c>
      <c r="I3212" s="887" t="s">
        <v>26676</v>
      </c>
      <c r="J3212" s="887" t="s">
        <v>25530</v>
      </c>
      <c r="K3212" s="931">
        <v>1</v>
      </c>
      <c r="L3212" s="931">
        <v>12</v>
      </c>
      <c r="M3212" s="469">
        <v>60000</v>
      </c>
      <c r="N3212" s="931">
        <v>0</v>
      </c>
      <c r="O3212" s="931">
        <v>6</v>
      </c>
      <c r="P3212" s="469">
        <v>29739</v>
      </c>
      <c r="Q3212" s="931">
        <v>0</v>
      </c>
      <c r="R3212" s="931">
        <v>12</v>
      </c>
      <c r="S3212" s="470">
        <v>60000</v>
      </c>
    </row>
    <row r="3213" spans="1:19" s="889" customFormat="1" ht="46.5">
      <c r="A3213" s="926" t="s">
        <v>1472</v>
      </c>
      <c r="B3213" s="887" t="s">
        <v>280</v>
      </c>
      <c r="C3213" s="887" t="s">
        <v>115</v>
      </c>
      <c r="D3213" s="887" t="s">
        <v>20390</v>
      </c>
      <c r="E3213" s="469">
        <v>3000</v>
      </c>
      <c r="F3213" s="887" t="s">
        <v>27372</v>
      </c>
      <c r="G3213" s="391" t="s">
        <v>27373</v>
      </c>
      <c r="H3213" s="887" t="s">
        <v>27255</v>
      </c>
      <c r="I3213" s="887" t="s">
        <v>19764</v>
      </c>
      <c r="J3213" s="887" t="s">
        <v>27374</v>
      </c>
      <c r="K3213" s="931">
        <v>1</v>
      </c>
      <c r="L3213" s="931">
        <v>12</v>
      </c>
      <c r="M3213" s="469">
        <v>36000</v>
      </c>
      <c r="N3213" s="931">
        <v>0</v>
      </c>
      <c r="O3213" s="931">
        <v>6</v>
      </c>
      <c r="P3213" s="469">
        <v>18000</v>
      </c>
      <c r="Q3213" s="931">
        <v>0</v>
      </c>
      <c r="R3213" s="931">
        <v>12</v>
      </c>
      <c r="S3213" s="470">
        <v>36000</v>
      </c>
    </row>
    <row r="3214" spans="1:19" s="889" customFormat="1" ht="23.25">
      <c r="A3214" s="926" t="s">
        <v>1472</v>
      </c>
      <c r="B3214" s="887" t="s">
        <v>280</v>
      </c>
      <c r="C3214" s="887" t="s">
        <v>115</v>
      </c>
      <c r="D3214" s="887" t="s">
        <v>27375</v>
      </c>
      <c r="E3214" s="469">
        <v>6500</v>
      </c>
      <c r="F3214" s="887" t="s">
        <v>27376</v>
      </c>
      <c r="G3214" s="391" t="s">
        <v>27377</v>
      </c>
      <c r="H3214" s="887" t="s">
        <v>27378</v>
      </c>
      <c r="I3214" s="887" t="s">
        <v>21508</v>
      </c>
      <c r="J3214" s="887" t="s">
        <v>27146</v>
      </c>
      <c r="K3214" s="931">
        <v>1</v>
      </c>
      <c r="L3214" s="931">
        <v>12</v>
      </c>
      <c r="M3214" s="469">
        <v>78000</v>
      </c>
      <c r="N3214" s="931">
        <v>0</v>
      </c>
      <c r="O3214" s="931">
        <v>6</v>
      </c>
      <c r="P3214" s="469">
        <v>39000</v>
      </c>
      <c r="Q3214" s="931">
        <v>0</v>
      </c>
      <c r="R3214" s="931">
        <v>12</v>
      </c>
      <c r="S3214" s="470">
        <v>78000</v>
      </c>
    </row>
    <row r="3215" spans="1:19" s="889" customFormat="1" ht="23.25">
      <c r="A3215" s="926" t="s">
        <v>1472</v>
      </c>
      <c r="B3215" s="887" t="s">
        <v>280</v>
      </c>
      <c r="C3215" s="887" t="s">
        <v>115</v>
      </c>
      <c r="D3215" s="887" t="s">
        <v>21308</v>
      </c>
      <c r="E3215" s="469">
        <v>5000</v>
      </c>
      <c r="F3215" s="887" t="s">
        <v>27379</v>
      </c>
      <c r="G3215" s="391" t="s">
        <v>27380</v>
      </c>
      <c r="H3215" s="887" t="s">
        <v>19802</v>
      </c>
      <c r="I3215" s="887" t="s">
        <v>21508</v>
      </c>
      <c r="J3215" s="887" t="s">
        <v>20164</v>
      </c>
      <c r="K3215" s="931">
        <v>1</v>
      </c>
      <c r="L3215" s="931">
        <v>12</v>
      </c>
      <c r="M3215" s="469">
        <v>60000</v>
      </c>
      <c r="N3215" s="931">
        <v>0</v>
      </c>
      <c r="O3215" s="931">
        <v>6</v>
      </c>
      <c r="P3215" s="469">
        <v>30000</v>
      </c>
      <c r="Q3215" s="931">
        <v>0</v>
      </c>
      <c r="R3215" s="931">
        <v>12</v>
      </c>
      <c r="S3215" s="470">
        <v>60000</v>
      </c>
    </row>
    <row r="3216" spans="1:19" s="889" customFormat="1" ht="46.5">
      <c r="A3216" s="926" t="s">
        <v>1472</v>
      </c>
      <c r="B3216" s="887" t="s">
        <v>280</v>
      </c>
      <c r="C3216" s="887" t="s">
        <v>115</v>
      </c>
      <c r="D3216" s="887" t="s">
        <v>27381</v>
      </c>
      <c r="E3216" s="469">
        <v>2500</v>
      </c>
      <c r="F3216" s="887" t="s">
        <v>27382</v>
      </c>
      <c r="G3216" s="391" t="s">
        <v>27383</v>
      </c>
      <c r="H3216" s="887" t="s">
        <v>19895</v>
      </c>
      <c r="I3216" s="887" t="s">
        <v>19749</v>
      </c>
      <c r="J3216" s="887" t="s">
        <v>23761</v>
      </c>
      <c r="K3216" s="931">
        <v>1</v>
      </c>
      <c r="L3216" s="931">
        <v>12</v>
      </c>
      <c r="M3216" s="469">
        <v>30000</v>
      </c>
      <c r="N3216" s="931">
        <v>0</v>
      </c>
      <c r="O3216" s="931">
        <v>6</v>
      </c>
      <c r="P3216" s="469">
        <v>15093.75</v>
      </c>
      <c r="Q3216" s="931">
        <v>0</v>
      </c>
      <c r="R3216" s="931">
        <v>12</v>
      </c>
      <c r="S3216" s="470">
        <v>30000</v>
      </c>
    </row>
    <row r="3217" spans="1:19" s="889" customFormat="1" ht="34.9">
      <c r="A3217" s="926" t="s">
        <v>1472</v>
      </c>
      <c r="B3217" s="887" t="s">
        <v>280</v>
      </c>
      <c r="C3217" s="887" t="s">
        <v>115</v>
      </c>
      <c r="D3217" s="887" t="s">
        <v>20390</v>
      </c>
      <c r="E3217" s="469">
        <v>3000</v>
      </c>
      <c r="F3217" s="887" t="s">
        <v>27384</v>
      </c>
      <c r="G3217" s="391" t="s">
        <v>27385</v>
      </c>
      <c r="H3217" s="887" t="s">
        <v>19862</v>
      </c>
      <c r="I3217" s="887" t="s">
        <v>26676</v>
      </c>
      <c r="J3217" s="887" t="s">
        <v>26771</v>
      </c>
      <c r="K3217" s="931">
        <v>1</v>
      </c>
      <c r="L3217" s="931">
        <v>12</v>
      </c>
      <c r="M3217" s="469">
        <v>36000</v>
      </c>
      <c r="N3217" s="931">
        <v>0</v>
      </c>
      <c r="O3217" s="931">
        <v>6</v>
      </c>
      <c r="P3217" s="469">
        <v>18000</v>
      </c>
      <c r="Q3217" s="931">
        <v>0</v>
      </c>
      <c r="R3217" s="931">
        <v>12</v>
      </c>
      <c r="S3217" s="470">
        <v>36000</v>
      </c>
    </row>
    <row r="3218" spans="1:19" s="889" customFormat="1" ht="23.25">
      <c r="A3218" s="926" t="s">
        <v>1472</v>
      </c>
      <c r="B3218" s="887" t="s">
        <v>280</v>
      </c>
      <c r="C3218" s="887" t="s">
        <v>115</v>
      </c>
      <c r="D3218" s="887" t="s">
        <v>27014</v>
      </c>
      <c r="E3218" s="469">
        <v>3000</v>
      </c>
      <c r="F3218" s="887" t="s">
        <v>27386</v>
      </c>
      <c r="G3218" s="391" t="s">
        <v>27387</v>
      </c>
      <c r="H3218" s="887" t="s">
        <v>20066</v>
      </c>
      <c r="I3218" s="887" t="s">
        <v>19709</v>
      </c>
      <c r="J3218" s="887" t="s">
        <v>19709</v>
      </c>
      <c r="K3218" s="931">
        <v>1</v>
      </c>
      <c r="L3218" s="931">
        <v>12</v>
      </c>
      <c r="M3218" s="469">
        <v>36000</v>
      </c>
      <c r="N3218" s="931">
        <v>0</v>
      </c>
      <c r="O3218" s="931">
        <v>6</v>
      </c>
      <c r="P3218" s="469">
        <v>18112.5</v>
      </c>
      <c r="Q3218" s="931">
        <v>0</v>
      </c>
      <c r="R3218" s="931">
        <v>12</v>
      </c>
      <c r="S3218" s="470">
        <v>36000</v>
      </c>
    </row>
    <row r="3219" spans="1:19" s="889" customFormat="1" ht="34.9">
      <c r="A3219" s="926" t="s">
        <v>1472</v>
      </c>
      <c r="B3219" s="887" t="s">
        <v>280</v>
      </c>
      <c r="C3219" s="887" t="s">
        <v>115</v>
      </c>
      <c r="D3219" s="887" t="s">
        <v>18688</v>
      </c>
      <c r="E3219" s="469">
        <v>2500</v>
      </c>
      <c r="F3219" s="887" t="s">
        <v>27388</v>
      </c>
      <c r="G3219" s="391" t="s">
        <v>27389</v>
      </c>
      <c r="H3219" s="887" t="s">
        <v>27390</v>
      </c>
      <c r="I3219" s="887" t="s">
        <v>388</v>
      </c>
      <c r="J3219" s="887"/>
      <c r="K3219" s="931">
        <v>1</v>
      </c>
      <c r="L3219" s="931">
        <v>12</v>
      </c>
      <c r="M3219" s="469">
        <v>30000</v>
      </c>
      <c r="N3219" s="931">
        <v>0</v>
      </c>
      <c r="O3219" s="931">
        <v>6</v>
      </c>
      <c r="P3219" s="469">
        <v>7500</v>
      </c>
      <c r="Q3219" s="931">
        <v>0</v>
      </c>
      <c r="R3219" s="931">
        <v>12</v>
      </c>
      <c r="S3219" s="470">
        <v>30000</v>
      </c>
    </row>
    <row r="3220" spans="1:19" s="889" customFormat="1" ht="23.25">
      <c r="A3220" s="926" t="s">
        <v>1472</v>
      </c>
      <c r="B3220" s="887" t="s">
        <v>280</v>
      </c>
      <c r="C3220" s="887" t="s">
        <v>115</v>
      </c>
      <c r="D3220" s="887" t="s">
        <v>27147</v>
      </c>
      <c r="E3220" s="469">
        <v>4500</v>
      </c>
      <c r="F3220" s="887" t="s">
        <v>27391</v>
      </c>
      <c r="G3220" s="391" t="s">
        <v>27392</v>
      </c>
      <c r="H3220" s="887" t="s">
        <v>23829</v>
      </c>
      <c r="I3220" s="887" t="s">
        <v>21508</v>
      </c>
      <c r="J3220" s="887" t="s">
        <v>23829</v>
      </c>
      <c r="K3220" s="931">
        <v>1</v>
      </c>
      <c r="L3220" s="931">
        <v>12</v>
      </c>
      <c r="M3220" s="469">
        <v>54000</v>
      </c>
      <c r="N3220" s="931">
        <v>0</v>
      </c>
      <c r="O3220" s="931">
        <v>6</v>
      </c>
      <c r="P3220" s="469">
        <v>27000</v>
      </c>
      <c r="Q3220" s="931">
        <v>0</v>
      </c>
      <c r="R3220" s="931">
        <v>12</v>
      </c>
      <c r="S3220" s="470">
        <v>54000</v>
      </c>
    </row>
    <row r="3221" spans="1:19" s="889" customFormat="1" ht="34.9">
      <c r="A3221" s="926" t="s">
        <v>1472</v>
      </c>
      <c r="B3221" s="887" t="s">
        <v>280</v>
      </c>
      <c r="C3221" s="887" t="s">
        <v>115</v>
      </c>
      <c r="D3221" s="887" t="s">
        <v>27393</v>
      </c>
      <c r="E3221" s="469">
        <v>7000</v>
      </c>
      <c r="F3221" s="887" t="s">
        <v>27394</v>
      </c>
      <c r="G3221" s="391" t="s">
        <v>27395</v>
      </c>
      <c r="H3221" s="887" t="s">
        <v>19729</v>
      </c>
      <c r="I3221" s="887" t="s">
        <v>26676</v>
      </c>
      <c r="J3221" s="887" t="s">
        <v>19726</v>
      </c>
      <c r="K3221" s="931">
        <v>1</v>
      </c>
      <c r="L3221" s="931">
        <v>12</v>
      </c>
      <c r="M3221" s="469">
        <v>84232.68</v>
      </c>
      <c r="N3221" s="931">
        <v>0</v>
      </c>
      <c r="O3221" s="931">
        <v>6</v>
      </c>
      <c r="P3221" s="469">
        <v>42000</v>
      </c>
      <c r="Q3221" s="931">
        <v>0</v>
      </c>
      <c r="R3221" s="931">
        <v>12</v>
      </c>
      <c r="S3221" s="470">
        <v>84000</v>
      </c>
    </row>
    <row r="3222" spans="1:19" s="889" customFormat="1" ht="34.9">
      <c r="A3222" s="926" t="s">
        <v>1472</v>
      </c>
      <c r="B3222" s="887" t="s">
        <v>280</v>
      </c>
      <c r="C3222" s="887" t="s">
        <v>115</v>
      </c>
      <c r="D3222" s="887" t="s">
        <v>27396</v>
      </c>
      <c r="E3222" s="469">
        <v>8000</v>
      </c>
      <c r="F3222" s="887" t="s">
        <v>27397</v>
      </c>
      <c r="G3222" s="391" t="s">
        <v>27398</v>
      </c>
      <c r="H3222" s="887" t="s">
        <v>27399</v>
      </c>
      <c r="I3222" s="887" t="s">
        <v>26676</v>
      </c>
      <c r="J3222" s="887" t="s">
        <v>27399</v>
      </c>
      <c r="K3222" s="931">
        <v>1</v>
      </c>
      <c r="L3222" s="931">
        <v>12</v>
      </c>
      <c r="M3222" s="469">
        <v>96000</v>
      </c>
      <c r="N3222" s="931">
        <v>0</v>
      </c>
      <c r="O3222" s="931">
        <v>6</v>
      </c>
      <c r="P3222" s="469">
        <v>48000</v>
      </c>
      <c r="Q3222" s="931">
        <v>0</v>
      </c>
      <c r="R3222" s="931">
        <v>12</v>
      </c>
      <c r="S3222" s="470">
        <v>96000</v>
      </c>
    </row>
    <row r="3223" spans="1:19" s="889" customFormat="1" ht="23.25">
      <c r="A3223" s="926" t="s">
        <v>1472</v>
      </c>
      <c r="B3223" s="887" t="s">
        <v>280</v>
      </c>
      <c r="C3223" s="887" t="s">
        <v>115</v>
      </c>
      <c r="D3223" s="887" t="s">
        <v>27400</v>
      </c>
      <c r="E3223" s="469">
        <v>7000</v>
      </c>
      <c r="F3223" s="887" t="s">
        <v>27401</v>
      </c>
      <c r="G3223" s="391" t="s">
        <v>27402</v>
      </c>
      <c r="H3223" s="887" t="s">
        <v>27403</v>
      </c>
      <c r="I3223" s="887" t="s">
        <v>21508</v>
      </c>
      <c r="J3223" s="887" t="s">
        <v>23829</v>
      </c>
      <c r="K3223" s="931">
        <v>1</v>
      </c>
      <c r="L3223" s="931">
        <v>12</v>
      </c>
      <c r="M3223" s="469">
        <v>84000</v>
      </c>
      <c r="N3223" s="931">
        <v>0</v>
      </c>
      <c r="O3223" s="931">
        <v>6</v>
      </c>
      <c r="P3223" s="469">
        <v>42000</v>
      </c>
      <c r="Q3223" s="931">
        <v>0</v>
      </c>
      <c r="R3223" s="931">
        <v>12</v>
      </c>
      <c r="S3223" s="470">
        <v>84000</v>
      </c>
    </row>
    <row r="3224" spans="1:19" s="889" customFormat="1" ht="23.25">
      <c r="A3224" s="926" t="s">
        <v>1472</v>
      </c>
      <c r="B3224" s="887" t="s">
        <v>280</v>
      </c>
      <c r="C3224" s="887" t="s">
        <v>115</v>
      </c>
      <c r="D3224" s="887" t="s">
        <v>26668</v>
      </c>
      <c r="E3224" s="469">
        <v>3500</v>
      </c>
      <c r="F3224" s="887" t="s">
        <v>27404</v>
      </c>
      <c r="G3224" s="391" t="s">
        <v>27405</v>
      </c>
      <c r="H3224" s="887" t="s">
        <v>20568</v>
      </c>
      <c r="I3224" s="887" t="s">
        <v>19764</v>
      </c>
      <c r="J3224" s="887" t="s">
        <v>20569</v>
      </c>
      <c r="K3224" s="931">
        <v>1</v>
      </c>
      <c r="L3224" s="931">
        <v>12</v>
      </c>
      <c r="M3224" s="469">
        <v>42000</v>
      </c>
      <c r="N3224" s="931">
        <v>0</v>
      </c>
      <c r="O3224" s="931">
        <v>6</v>
      </c>
      <c r="P3224" s="469">
        <v>21000</v>
      </c>
      <c r="Q3224" s="931">
        <v>0</v>
      </c>
      <c r="R3224" s="931">
        <v>12</v>
      </c>
      <c r="S3224" s="470">
        <v>42000</v>
      </c>
    </row>
    <row r="3225" spans="1:19" s="889" customFormat="1" ht="23.25">
      <c r="A3225" s="926" t="s">
        <v>1472</v>
      </c>
      <c r="B3225" s="887" t="s">
        <v>280</v>
      </c>
      <c r="C3225" s="887" t="s">
        <v>115</v>
      </c>
      <c r="D3225" s="887" t="s">
        <v>20390</v>
      </c>
      <c r="E3225" s="469">
        <v>5000</v>
      </c>
      <c r="F3225" s="887" t="s">
        <v>27406</v>
      </c>
      <c r="G3225" s="391" t="s">
        <v>27407</v>
      </c>
      <c r="H3225" s="887" t="s">
        <v>20121</v>
      </c>
      <c r="I3225" s="887" t="s">
        <v>388</v>
      </c>
      <c r="J3225" s="887"/>
      <c r="K3225" s="931">
        <v>1</v>
      </c>
      <c r="L3225" s="931">
        <v>12</v>
      </c>
      <c r="M3225" s="469">
        <v>60000</v>
      </c>
      <c r="N3225" s="931">
        <v>0</v>
      </c>
      <c r="O3225" s="931">
        <v>6</v>
      </c>
      <c r="P3225" s="469">
        <v>30000</v>
      </c>
      <c r="Q3225" s="931">
        <v>0</v>
      </c>
      <c r="R3225" s="931">
        <v>12</v>
      </c>
      <c r="S3225" s="470">
        <v>60000</v>
      </c>
    </row>
    <row r="3226" spans="1:19" s="889" customFormat="1" ht="23.25">
      <c r="A3226" s="926" t="s">
        <v>1472</v>
      </c>
      <c r="B3226" s="887" t="s">
        <v>280</v>
      </c>
      <c r="C3226" s="887" t="s">
        <v>115</v>
      </c>
      <c r="D3226" s="887" t="s">
        <v>26802</v>
      </c>
      <c r="E3226" s="469">
        <v>5000</v>
      </c>
      <c r="F3226" s="887" t="s">
        <v>27408</v>
      </c>
      <c r="G3226" s="391" t="s">
        <v>27409</v>
      </c>
      <c r="H3226" s="887" t="s">
        <v>26789</v>
      </c>
      <c r="I3226" s="887" t="s">
        <v>21508</v>
      </c>
      <c r="J3226" s="887" t="s">
        <v>26790</v>
      </c>
      <c r="K3226" s="931">
        <v>1</v>
      </c>
      <c r="L3226" s="931">
        <v>12</v>
      </c>
      <c r="M3226" s="469">
        <v>60000</v>
      </c>
      <c r="N3226" s="931">
        <v>0</v>
      </c>
      <c r="O3226" s="931">
        <v>6</v>
      </c>
      <c r="P3226" s="469">
        <v>30104.17</v>
      </c>
      <c r="Q3226" s="931">
        <v>0</v>
      </c>
      <c r="R3226" s="931">
        <v>12</v>
      </c>
      <c r="S3226" s="470">
        <v>60000</v>
      </c>
    </row>
    <row r="3227" spans="1:19" s="889" customFormat="1" ht="23.25">
      <c r="A3227" s="926" t="s">
        <v>1472</v>
      </c>
      <c r="B3227" s="887" t="s">
        <v>280</v>
      </c>
      <c r="C3227" s="887" t="s">
        <v>115</v>
      </c>
      <c r="D3227" s="887" t="s">
        <v>26664</v>
      </c>
      <c r="E3227" s="469">
        <v>3000</v>
      </c>
      <c r="F3227" s="887" t="s">
        <v>27410</v>
      </c>
      <c r="G3227" s="391" t="s">
        <v>27411</v>
      </c>
      <c r="H3227" s="887" t="s">
        <v>27412</v>
      </c>
      <c r="I3227" s="887" t="s">
        <v>19749</v>
      </c>
      <c r="J3227" s="887"/>
      <c r="K3227" s="931">
        <v>1</v>
      </c>
      <c r="L3227" s="931">
        <v>12</v>
      </c>
      <c r="M3227" s="469">
        <v>36000</v>
      </c>
      <c r="N3227" s="931">
        <v>0</v>
      </c>
      <c r="O3227" s="931">
        <v>6</v>
      </c>
      <c r="P3227" s="469">
        <v>18000</v>
      </c>
      <c r="Q3227" s="931">
        <v>0</v>
      </c>
      <c r="R3227" s="931">
        <v>12</v>
      </c>
      <c r="S3227" s="470">
        <v>36000</v>
      </c>
    </row>
    <row r="3228" spans="1:19" s="889" customFormat="1" ht="23.25">
      <c r="A3228" s="926" t="s">
        <v>1472</v>
      </c>
      <c r="B3228" s="887" t="s">
        <v>280</v>
      </c>
      <c r="C3228" s="887" t="s">
        <v>115</v>
      </c>
      <c r="D3228" s="887" t="s">
        <v>26862</v>
      </c>
      <c r="E3228" s="469">
        <v>3500</v>
      </c>
      <c r="F3228" s="887" t="s">
        <v>27413</v>
      </c>
      <c r="G3228" s="391" t="s">
        <v>27414</v>
      </c>
      <c r="H3228" s="887" t="s">
        <v>20066</v>
      </c>
      <c r="I3228" s="887" t="s">
        <v>19764</v>
      </c>
      <c r="J3228" s="887" t="s">
        <v>26753</v>
      </c>
      <c r="K3228" s="931">
        <v>1</v>
      </c>
      <c r="L3228" s="931">
        <v>12</v>
      </c>
      <c r="M3228" s="469">
        <v>42000</v>
      </c>
      <c r="N3228" s="931">
        <v>0</v>
      </c>
      <c r="O3228" s="931">
        <v>6</v>
      </c>
      <c r="P3228" s="469">
        <v>21000</v>
      </c>
      <c r="Q3228" s="931">
        <v>0</v>
      </c>
      <c r="R3228" s="931">
        <v>12</v>
      </c>
      <c r="S3228" s="470">
        <v>42000</v>
      </c>
    </row>
    <row r="3229" spans="1:19" s="889" customFormat="1" ht="23.25">
      <c r="A3229" s="926" t="s">
        <v>1472</v>
      </c>
      <c r="B3229" s="887" t="s">
        <v>280</v>
      </c>
      <c r="C3229" s="887" t="s">
        <v>115</v>
      </c>
      <c r="D3229" s="887" t="s">
        <v>26664</v>
      </c>
      <c r="E3229" s="469">
        <v>2500</v>
      </c>
      <c r="F3229" s="887" t="s">
        <v>27415</v>
      </c>
      <c r="G3229" s="391" t="s">
        <v>27416</v>
      </c>
      <c r="H3229" s="887" t="s">
        <v>20066</v>
      </c>
      <c r="I3229" s="887" t="s">
        <v>19764</v>
      </c>
      <c r="J3229" s="887" t="s">
        <v>26753</v>
      </c>
      <c r="K3229" s="931">
        <v>1</v>
      </c>
      <c r="L3229" s="931">
        <v>12</v>
      </c>
      <c r="M3229" s="469">
        <v>30000</v>
      </c>
      <c r="N3229" s="931">
        <v>0</v>
      </c>
      <c r="O3229" s="931">
        <v>6</v>
      </c>
      <c r="P3229" s="469">
        <v>15000</v>
      </c>
      <c r="Q3229" s="931">
        <v>0</v>
      </c>
      <c r="R3229" s="931">
        <v>12</v>
      </c>
      <c r="S3229" s="470">
        <v>30000</v>
      </c>
    </row>
    <row r="3230" spans="1:19" s="889" customFormat="1" ht="34.9">
      <c r="A3230" s="926" t="s">
        <v>1472</v>
      </c>
      <c r="B3230" s="887" t="s">
        <v>280</v>
      </c>
      <c r="C3230" s="887" t="s">
        <v>115</v>
      </c>
      <c r="D3230" s="887" t="s">
        <v>27417</v>
      </c>
      <c r="E3230" s="469">
        <v>5000</v>
      </c>
      <c r="F3230" s="887" t="s">
        <v>27418</v>
      </c>
      <c r="G3230" s="391" t="s">
        <v>27419</v>
      </c>
      <c r="H3230" s="887" t="s">
        <v>20066</v>
      </c>
      <c r="I3230" s="887" t="s">
        <v>19709</v>
      </c>
      <c r="J3230" s="887" t="s">
        <v>19709</v>
      </c>
      <c r="K3230" s="931">
        <v>1</v>
      </c>
      <c r="L3230" s="931">
        <v>12</v>
      </c>
      <c r="M3230" s="469">
        <v>60000</v>
      </c>
      <c r="N3230" s="931">
        <v>0</v>
      </c>
      <c r="O3230" s="931">
        <v>6</v>
      </c>
      <c r="P3230" s="469">
        <v>30000</v>
      </c>
      <c r="Q3230" s="931">
        <v>0</v>
      </c>
      <c r="R3230" s="931">
        <v>12</v>
      </c>
      <c r="S3230" s="470">
        <v>60000</v>
      </c>
    </row>
    <row r="3231" spans="1:19" s="889" customFormat="1" ht="23.25">
      <c r="A3231" s="926" t="s">
        <v>1472</v>
      </c>
      <c r="B3231" s="887" t="s">
        <v>280</v>
      </c>
      <c r="C3231" s="887" t="s">
        <v>115</v>
      </c>
      <c r="D3231" s="887" t="s">
        <v>27147</v>
      </c>
      <c r="E3231" s="469">
        <v>5000</v>
      </c>
      <c r="F3231" s="887" t="s">
        <v>27420</v>
      </c>
      <c r="G3231" s="391" t="s">
        <v>27421</v>
      </c>
      <c r="H3231" s="887" t="s">
        <v>23829</v>
      </c>
      <c r="I3231" s="887" t="s">
        <v>21508</v>
      </c>
      <c r="J3231" s="887" t="s">
        <v>23829</v>
      </c>
      <c r="K3231" s="931">
        <v>1</v>
      </c>
      <c r="L3231" s="931">
        <v>12</v>
      </c>
      <c r="M3231" s="469">
        <v>60000</v>
      </c>
      <c r="N3231" s="931">
        <v>0</v>
      </c>
      <c r="O3231" s="931">
        <v>6</v>
      </c>
      <c r="P3231" s="469">
        <v>30000</v>
      </c>
      <c r="Q3231" s="931">
        <v>0</v>
      </c>
      <c r="R3231" s="931">
        <v>12</v>
      </c>
      <c r="S3231" s="470">
        <v>60000</v>
      </c>
    </row>
    <row r="3232" spans="1:19" s="889" customFormat="1" ht="23.25">
      <c r="A3232" s="926" t="s">
        <v>1472</v>
      </c>
      <c r="B3232" s="887" t="s">
        <v>280</v>
      </c>
      <c r="C3232" s="887" t="s">
        <v>115</v>
      </c>
      <c r="D3232" s="887" t="s">
        <v>27422</v>
      </c>
      <c r="E3232" s="469">
        <v>5500</v>
      </c>
      <c r="F3232" s="887" t="s">
        <v>27423</v>
      </c>
      <c r="G3232" s="391" t="s">
        <v>27424</v>
      </c>
      <c r="H3232" s="887" t="s">
        <v>20066</v>
      </c>
      <c r="I3232" s="887" t="s">
        <v>19709</v>
      </c>
      <c r="J3232" s="887" t="s">
        <v>19709</v>
      </c>
      <c r="K3232" s="931">
        <v>1</v>
      </c>
      <c r="L3232" s="931">
        <v>12</v>
      </c>
      <c r="M3232" s="469">
        <v>66000</v>
      </c>
      <c r="N3232" s="931">
        <v>0</v>
      </c>
      <c r="O3232" s="931">
        <v>6</v>
      </c>
      <c r="P3232" s="469">
        <v>33000</v>
      </c>
      <c r="Q3232" s="931">
        <v>0</v>
      </c>
      <c r="R3232" s="931">
        <v>12</v>
      </c>
      <c r="S3232" s="470">
        <v>66000</v>
      </c>
    </row>
    <row r="3233" spans="1:19" s="889" customFormat="1" ht="34.9">
      <c r="A3233" s="926" t="s">
        <v>1472</v>
      </c>
      <c r="B3233" s="887" t="s">
        <v>280</v>
      </c>
      <c r="C3233" s="887" t="s">
        <v>115</v>
      </c>
      <c r="D3233" s="887" t="s">
        <v>27425</v>
      </c>
      <c r="E3233" s="469">
        <v>4600</v>
      </c>
      <c r="F3233" s="887" t="s">
        <v>27426</v>
      </c>
      <c r="G3233" s="391" t="s">
        <v>27427</v>
      </c>
      <c r="H3233" s="887" t="s">
        <v>19862</v>
      </c>
      <c r="I3233" s="887" t="s">
        <v>26676</v>
      </c>
      <c r="J3233" s="887" t="s">
        <v>26771</v>
      </c>
      <c r="K3233" s="931">
        <v>1</v>
      </c>
      <c r="L3233" s="931">
        <v>12</v>
      </c>
      <c r="M3233" s="469">
        <v>55200</v>
      </c>
      <c r="N3233" s="931">
        <v>0</v>
      </c>
      <c r="O3233" s="931">
        <v>6</v>
      </c>
      <c r="P3233" s="469">
        <v>27600</v>
      </c>
      <c r="Q3233" s="931">
        <v>0</v>
      </c>
      <c r="R3233" s="931">
        <v>12</v>
      </c>
      <c r="S3233" s="470">
        <v>55200</v>
      </c>
    </row>
    <row r="3234" spans="1:19" s="889" customFormat="1" ht="23.25">
      <c r="A3234" s="926" t="s">
        <v>1472</v>
      </c>
      <c r="B3234" s="887" t="s">
        <v>280</v>
      </c>
      <c r="C3234" s="887" t="s">
        <v>115</v>
      </c>
      <c r="D3234" s="887" t="s">
        <v>27428</v>
      </c>
      <c r="E3234" s="469">
        <v>3500</v>
      </c>
      <c r="F3234" s="887" t="s">
        <v>27429</v>
      </c>
      <c r="G3234" s="391" t="s">
        <v>27430</v>
      </c>
      <c r="H3234" s="887" t="s">
        <v>27431</v>
      </c>
      <c r="I3234" s="887" t="s">
        <v>388</v>
      </c>
      <c r="J3234" s="887"/>
      <c r="K3234" s="931">
        <v>3</v>
      </c>
      <c r="L3234" s="931">
        <v>12</v>
      </c>
      <c r="M3234" s="469">
        <v>42000</v>
      </c>
      <c r="N3234" s="931">
        <v>0</v>
      </c>
      <c r="O3234" s="931">
        <v>6</v>
      </c>
      <c r="P3234" s="469">
        <v>21000</v>
      </c>
      <c r="Q3234" s="931">
        <v>0</v>
      </c>
      <c r="R3234" s="931">
        <v>12</v>
      </c>
      <c r="S3234" s="470">
        <v>42000</v>
      </c>
    </row>
    <row r="3235" spans="1:19" s="889" customFormat="1" ht="23.25">
      <c r="A3235" s="926" t="s">
        <v>1472</v>
      </c>
      <c r="B3235" s="887" t="s">
        <v>280</v>
      </c>
      <c r="C3235" s="887" t="s">
        <v>115</v>
      </c>
      <c r="D3235" s="887" t="s">
        <v>27432</v>
      </c>
      <c r="E3235" s="469">
        <v>3000</v>
      </c>
      <c r="F3235" s="887" t="s">
        <v>27433</v>
      </c>
      <c r="G3235" s="391" t="s">
        <v>27434</v>
      </c>
      <c r="H3235" s="887" t="s">
        <v>20066</v>
      </c>
      <c r="I3235" s="887" t="s">
        <v>19709</v>
      </c>
      <c r="J3235" s="887" t="s">
        <v>19709</v>
      </c>
      <c r="K3235" s="931">
        <v>1</v>
      </c>
      <c r="L3235" s="931">
        <v>12</v>
      </c>
      <c r="M3235" s="469">
        <v>36000</v>
      </c>
      <c r="N3235" s="931">
        <v>0</v>
      </c>
      <c r="O3235" s="931">
        <v>6</v>
      </c>
      <c r="P3235" s="469">
        <v>18000</v>
      </c>
      <c r="Q3235" s="931">
        <v>0</v>
      </c>
      <c r="R3235" s="931">
        <v>12</v>
      </c>
      <c r="S3235" s="470">
        <v>36000</v>
      </c>
    </row>
    <row r="3236" spans="1:19" s="889" customFormat="1" ht="34.9">
      <c r="A3236" s="926" t="s">
        <v>1472</v>
      </c>
      <c r="B3236" s="887" t="s">
        <v>280</v>
      </c>
      <c r="C3236" s="887" t="s">
        <v>115</v>
      </c>
      <c r="D3236" s="887" t="s">
        <v>20390</v>
      </c>
      <c r="E3236" s="469">
        <v>4500</v>
      </c>
      <c r="F3236" s="887" t="s">
        <v>27435</v>
      </c>
      <c r="G3236" s="391" t="s">
        <v>27436</v>
      </c>
      <c r="H3236" s="887" t="s">
        <v>20971</v>
      </c>
      <c r="I3236" s="887" t="s">
        <v>388</v>
      </c>
      <c r="J3236" s="887"/>
      <c r="K3236" s="931">
        <v>1</v>
      </c>
      <c r="L3236" s="931">
        <v>12</v>
      </c>
      <c r="M3236" s="469">
        <v>54000</v>
      </c>
      <c r="N3236" s="931">
        <v>0</v>
      </c>
      <c r="O3236" s="931">
        <v>6</v>
      </c>
      <c r="P3236" s="469">
        <v>27000</v>
      </c>
      <c r="Q3236" s="931">
        <v>0</v>
      </c>
      <c r="R3236" s="931">
        <v>12</v>
      </c>
      <c r="S3236" s="470">
        <v>54000</v>
      </c>
    </row>
    <row r="3237" spans="1:19" s="889" customFormat="1" ht="23.25">
      <c r="A3237" s="926" t="s">
        <v>1472</v>
      </c>
      <c r="B3237" s="887" t="s">
        <v>280</v>
      </c>
      <c r="C3237" s="887" t="s">
        <v>115</v>
      </c>
      <c r="D3237" s="887" t="s">
        <v>26685</v>
      </c>
      <c r="E3237" s="469">
        <v>4500</v>
      </c>
      <c r="F3237" s="887" t="s">
        <v>27437</v>
      </c>
      <c r="G3237" s="391" t="s">
        <v>27438</v>
      </c>
      <c r="H3237" s="887" t="s">
        <v>19810</v>
      </c>
      <c r="I3237" s="887" t="s">
        <v>26676</v>
      </c>
      <c r="J3237" s="887" t="s">
        <v>25530</v>
      </c>
      <c r="K3237" s="931">
        <v>1</v>
      </c>
      <c r="L3237" s="931">
        <v>12</v>
      </c>
      <c r="M3237" s="469">
        <v>54000</v>
      </c>
      <c r="N3237" s="931">
        <v>0</v>
      </c>
      <c r="O3237" s="931">
        <v>6</v>
      </c>
      <c r="P3237" s="469">
        <v>27000</v>
      </c>
      <c r="Q3237" s="931">
        <v>0</v>
      </c>
      <c r="R3237" s="931">
        <v>12</v>
      </c>
      <c r="S3237" s="470">
        <v>54000</v>
      </c>
    </row>
    <row r="3238" spans="1:19" s="889" customFormat="1" ht="34.9">
      <c r="A3238" s="926" t="s">
        <v>1472</v>
      </c>
      <c r="B3238" s="887" t="s">
        <v>280</v>
      </c>
      <c r="C3238" s="887" t="s">
        <v>115</v>
      </c>
      <c r="D3238" s="887" t="s">
        <v>27439</v>
      </c>
      <c r="E3238" s="469">
        <v>7000</v>
      </c>
      <c r="F3238" s="887" t="s">
        <v>27440</v>
      </c>
      <c r="G3238" s="391" t="s">
        <v>27441</v>
      </c>
      <c r="H3238" s="887" t="s">
        <v>19713</v>
      </c>
      <c r="I3238" s="887" t="s">
        <v>19733</v>
      </c>
      <c r="J3238" s="887" t="s">
        <v>19733</v>
      </c>
      <c r="K3238" s="931">
        <v>3</v>
      </c>
      <c r="L3238" s="931">
        <v>12</v>
      </c>
      <c r="M3238" s="469">
        <v>84000</v>
      </c>
      <c r="N3238" s="931">
        <v>0</v>
      </c>
      <c r="O3238" s="931">
        <v>6</v>
      </c>
      <c r="P3238" s="469">
        <v>42000</v>
      </c>
      <c r="Q3238" s="931">
        <v>0</v>
      </c>
      <c r="R3238" s="931">
        <v>12</v>
      </c>
      <c r="S3238" s="470">
        <v>84000</v>
      </c>
    </row>
    <row r="3239" spans="1:19" s="889" customFormat="1" ht="34.9">
      <c r="A3239" s="926" t="s">
        <v>1472</v>
      </c>
      <c r="B3239" s="887" t="s">
        <v>280</v>
      </c>
      <c r="C3239" s="887" t="s">
        <v>115</v>
      </c>
      <c r="D3239" s="887" t="s">
        <v>27034</v>
      </c>
      <c r="E3239" s="469">
        <v>4500</v>
      </c>
      <c r="F3239" s="887" t="s">
        <v>27442</v>
      </c>
      <c r="G3239" s="391" t="s">
        <v>27443</v>
      </c>
      <c r="H3239" s="887" t="s">
        <v>19862</v>
      </c>
      <c r="I3239" s="887" t="s">
        <v>26676</v>
      </c>
      <c r="J3239" s="887" t="s">
        <v>26771</v>
      </c>
      <c r="K3239" s="931">
        <v>1</v>
      </c>
      <c r="L3239" s="931">
        <v>6</v>
      </c>
      <c r="M3239" s="469">
        <v>27000</v>
      </c>
      <c r="N3239" s="931">
        <v>0</v>
      </c>
      <c r="O3239" s="931">
        <v>0</v>
      </c>
      <c r="P3239" s="469">
        <v>0</v>
      </c>
      <c r="Q3239" s="931">
        <v>0</v>
      </c>
      <c r="R3239" s="931">
        <v>0</v>
      </c>
      <c r="S3239" s="470">
        <v>0</v>
      </c>
    </row>
    <row r="3240" spans="1:19" s="889" customFormat="1" ht="23.25">
      <c r="A3240" s="926" t="s">
        <v>1472</v>
      </c>
      <c r="B3240" s="887" t="s">
        <v>280</v>
      </c>
      <c r="C3240" s="887" t="s">
        <v>115</v>
      </c>
      <c r="D3240" s="887" t="s">
        <v>27444</v>
      </c>
      <c r="E3240" s="469">
        <v>3500</v>
      </c>
      <c r="F3240" s="887" t="s">
        <v>27445</v>
      </c>
      <c r="G3240" s="391" t="s">
        <v>27446</v>
      </c>
      <c r="H3240" s="887" t="s">
        <v>27447</v>
      </c>
      <c r="I3240" s="887" t="s">
        <v>19764</v>
      </c>
      <c r="J3240" s="887" t="s">
        <v>20598</v>
      </c>
      <c r="K3240" s="931">
        <v>1</v>
      </c>
      <c r="L3240" s="931">
        <v>12</v>
      </c>
      <c r="M3240" s="469">
        <v>42000</v>
      </c>
      <c r="N3240" s="931">
        <v>0</v>
      </c>
      <c r="O3240" s="931">
        <v>6</v>
      </c>
      <c r="P3240" s="469">
        <v>21029.17</v>
      </c>
      <c r="Q3240" s="931">
        <v>0</v>
      </c>
      <c r="R3240" s="931">
        <v>12</v>
      </c>
      <c r="S3240" s="470">
        <v>42000</v>
      </c>
    </row>
    <row r="3241" spans="1:19" s="889" customFormat="1" ht="23.25">
      <c r="A3241" s="926" t="s">
        <v>1472</v>
      </c>
      <c r="B3241" s="887" t="s">
        <v>280</v>
      </c>
      <c r="C3241" s="887" t="s">
        <v>115</v>
      </c>
      <c r="D3241" s="887" t="s">
        <v>27448</v>
      </c>
      <c r="E3241" s="469">
        <v>4500</v>
      </c>
      <c r="F3241" s="887" t="s">
        <v>27449</v>
      </c>
      <c r="G3241" s="391" t="s">
        <v>27450</v>
      </c>
      <c r="H3241" s="887" t="s">
        <v>20066</v>
      </c>
      <c r="I3241" s="887" t="s">
        <v>19709</v>
      </c>
      <c r="J3241" s="887" t="s">
        <v>19709</v>
      </c>
      <c r="K3241" s="931">
        <v>1</v>
      </c>
      <c r="L3241" s="931">
        <v>12</v>
      </c>
      <c r="M3241" s="469">
        <v>54504.460000000006</v>
      </c>
      <c r="N3241" s="931">
        <v>0</v>
      </c>
      <c r="O3241" s="931">
        <v>6</v>
      </c>
      <c r="P3241" s="469">
        <v>27168.75</v>
      </c>
      <c r="Q3241" s="931">
        <v>0</v>
      </c>
      <c r="R3241" s="931">
        <v>12</v>
      </c>
      <c r="S3241" s="470">
        <v>54000</v>
      </c>
    </row>
    <row r="3242" spans="1:19" s="889" customFormat="1" ht="23.25">
      <c r="A3242" s="926" t="s">
        <v>1472</v>
      </c>
      <c r="B3242" s="887" t="s">
        <v>280</v>
      </c>
      <c r="C3242" s="887" t="s">
        <v>115</v>
      </c>
      <c r="D3242" s="887" t="s">
        <v>27451</v>
      </c>
      <c r="E3242" s="469">
        <v>10000</v>
      </c>
      <c r="F3242" s="887" t="s">
        <v>27452</v>
      </c>
      <c r="G3242" s="391" t="s">
        <v>27453</v>
      </c>
      <c r="H3242" s="887" t="s">
        <v>19719</v>
      </c>
      <c r="I3242" s="887" t="s">
        <v>21508</v>
      </c>
      <c r="J3242" s="887" t="s">
        <v>19720</v>
      </c>
      <c r="K3242" s="931">
        <v>1</v>
      </c>
      <c r="L3242" s="931">
        <v>1</v>
      </c>
      <c r="M3242" s="469">
        <v>10000</v>
      </c>
      <c r="N3242" s="931">
        <v>0</v>
      </c>
      <c r="O3242" s="931">
        <v>0</v>
      </c>
      <c r="P3242" s="469">
        <v>0</v>
      </c>
      <c r="Q3242" s="931">
        <v>0</v>
      </c>
      <c r="R3242" s="931">
        <v>0</v>
      </c>
      <c r="S3242" s="470">
        <v>0</v>
      </c>
    </row>
    <row r="3243" spans="1:19" s="889" customFormat="1" ht="23.25">
      <c r="A3243" s="926" t="s">
        <v>1472</v>
      </c>
      <c r="B3243" s="887" t="s">
        <v>280</v>
      </c>
      <c r="C3243" s="887" t="s">
        <v>115</v>
      </c>
      <c r="D3243" s="887" t="s">
        <v>26799</v>
      </c>
      <c r="E3243" s="469">
        <v>6000</v>
      </c>
      <c r="F3243" s="887" t="s">
        <v>27454</v>
      </c>
      <c r="G3243" s="391" t="s">
        <v>27455</v>
      </c>
      <c r="H3243" s="887" t="s">
        <v>23829</v>
      </c>
      <c r="I3243" s="887" t="s">
        <v>21508</v>
      </c>
      <c r="J3243" s="887" t="s">
        <v>23829</v>
      </c>
      <c r="K3243" s="931">
        <v>1</v>
      </c>
      <c r="L3243" s="931">
        <v>12</v>
      </c>
      <c r="M3243" s="469">
        <v>72000</v>
      </c>
      <c r="N3243" s="931">
        <v>0</v>
      </c>
      <c r="O3243" s="931">
        <v>6</v>
      </c>
      <c r="P3243" s="469">
        <v>36000</v>
      </c>
      <c r="Q3243" s="931">
        <v>0</v>
      </c>
      <c r="R3243" s="931">
        <v>12</v>
      </c>
      <c r="S3243" s="470">
        <v>72000</v>
      </c>
    </row>
    <row r="3244" spans="1:19" s="889" customFormat="1" ht="23.25">
      <c r="A3244" s="926" t="s">
        <v>1472</v>
      </c>
      <c r="B3244" s="887" t="s">
        <v>280</v>
      </c>
      <c r="C3244" s="887" t="s">
        <v>115</v>
      </c>
      <c r="D3244" s="887" t="s">
        <v>26719</v>
      </c>
      <c r="E3244" s="469">
        <v>5000</v>
      </c>
      <c r="F3244" s="887" t="s">
        <v>27456</v>
      </c>
      <c r="G3244" s="391" t="s">
        <v>27457</v>
      </c>
      <c r="H3244" s="887" t="s">
        <v>19810</v>
      </c>
      <c r="I3244" s="887" t="s">
        <v>26676</v>
      </c>
      <c r="J3244" s="887" t="s">
        <v>25530</v>
      </c>
      <c r="K3244" s="931">
        <v>1</v>
      </c>
      <c r="L3244" s="931">
        <v>12</v>
      </c>
      <c r="M3244" s="469">
        <v>59628.4</v>
      </c>
      <c r="N3244" s="931">
        <v>0</v>
      </c>
      <c r="O3244" s="931">
        <v>6</v>
      </c>
      <c r="P3244" s="469">
        <v>30000</v>
      </c>
      <c r="Q3244" s="931">
        <v>0</v>
      </c>
      <c r="R3244" s="931">
        <v>12</v>
      </c>
      <c r="S3244" s="470">
        <v>60000</v>
      </c>
    </row>
    <row r="3245" spans="1:19" s="889" customFormat="1" ht="23.25">
      <c r="A3245" s="926" t="s">
        <v>1472</v>
      </c>
      <c r="B3245" s="887" t="s">
        <v>280</v>
      </c>
      <c r="C3245" s="887" t="s">
        <v>115</v>
      </c>
      <c r="D3245" s="887" t="s">
        <v>20799</v>
      </c>
      <c r="E3245" s="469">
        <v>7000</v>
      </c>
      <c r="F3245" s="887" t="s">
        <v>27458</v>
      </c>
      <c r="G3245" s="391" t="s">
        <v>27459</v>
      </c>
      <c r="H3245" s="887" t="s">
        <v>19729</v>
      </c>
      <c r="I3245" s="887" t="s">
        <v>26676</v>
      </c>
      <c r="J3245" s="887" t="s">
        <v>19726</v>
      </c>
      <c r="K3245" s="931">
        <v>1</v>
      </c>
      <c r="L3245" s="931">
        <v>12</v>
      </c>
      <c r="M3245" s="469">
        <v>83964.790000000008</v>
      </c>
      <c r="N3245" s="931">
        <v>0</v>
      </c>
      <c r="O3245" s="931">
        <v>6</v>
      </c>
      <c r="P3245" s="469">
        <v>42000</v>
      </c>
      <c r="Q3245" s="931">
        <v>0</v>
      </c>
      <c r="R3245" s="931">
        <v>12</v>
      </c>
      <c r="S3245" s="470">
        <v>84000</v>
      </c>
    </row>
    <row r="3246" spans="1:19" s="889" customFormat="1" ht="23.25">
      <c r="A3246" s="926" t="s">
        <v>1472</v>
      </c>
      <c r="B3246" s="887" t="s">
        <v>280</v>
      </c>
      <c r="C3246" s="887" t="s">
        <v>115</v>
      </c>
      <c r="D3246" s="887" t="s">
        <v>27460</v>
      </c>
      <c r="E3246" s="469">
        <v>3000</v>
      </c>
      <c r="F3246" s="887" t="s">
        <v>27461</v>
      </c>
      <c r="G3246" s="391" t="s">
        <v>27462</v>
      </c>
      <c r="H3246" s="887" t="s">
        <v>27463</v>
      </c>
      <c r="I3246" s="887" t="s">
        <v>388</v>
      </c>
      <c r="J3246" s="887"/>
      <c r="K3246" s="931">
        <v>1</v>
      </c>
      <c r="L3246" s="931">
        <v>12</v>
      </c>
      <c r="M3246" s="469">
        <v>36000</v>
      </c>
      <c r="N3246" s="931">
        <v>0</v>
      </c>
      <c r="O3246" s="931">
        <v>6</v>
      </c>
      <c r="P3246" s="469">
        <v>18000</v>
      </c>
      <c r="Q3246" s="931">
        <v>0</v>
      </c>
      <c r="R3246" s="931">
        <v>12</v>
      </c>
      <c r="S3246" s="470">
        <v>36000</v>
      </c>
    </row>
    <row r="3247" spans="1:19" s="889" customFormat="1" ht="23.25">
      <c r="A3247" s="926" t="s">
        <v>1472</v>
      </c>
      <c r="B3247" s="887" t="s">
        <v>280</v>
      </c>
      <c r="C3247" s="887" t="s">
        <v>115</v>
      </c>
      <c r="D3247" s="887" t="s">
        <v>27110</v>
      </c>
      <c r="E3247" s="469">
        <v>4000</v>
      </c>
      <c r="F3247" s="887" t="s">
        <v>27464</v>
      </c>
      <c r="G3247" s="391" t="s">
        <v>27465</v>
      </c>
      <c r="H3247" s="887" t="s">
        <v>38194</v>
      </c>
      <c r="I3247" s="887" t="s">
        <v>388</v>
      </c>
      <c r="J3247" s="887"/>
      <c r="K3247" s="931">
        <v>1</v>
      </c>
      <c r="L3247" s="931">
        <v>12</v>
      </c>
      <c r="M3247" s="469">
        <v>48000</v>
      </c>
      <c r="N3247" s="931">
        <v>0</v>
      </c>
      <c r="O3247" s="931">
        <v>6</v>
      </c>
      <c r="P3247" s="469">
        <v>24000</v>
      </c>
      <c r="Q3247" s="931">
        <v>0</v>
      </c>
      <c r="R3247" s="931">
        <v>12</v>
      </c>
      <c r="S3247" s="470">
        <v>48000</v>
      </c>
    </row>
    <row r="3248" spans="1:19" s="889" customFormat="1" ht="23.25">
      <c r="A3248" s="926" t="s">
        <v>1472</v>
      </c>
      <c r="B3248" s="887" t="s">
        <v>280</v>
      </c>
      <c r="C3248" s="887" t="s">
        <v>115</v>
      </c>
      <c r="D3248" s="887" t="s">
        <v>26970</v>
      </c>
      <c r="E3248" s="469">
        <v>2600</v>
      </c>
      <c r="F3248" s="887" t="s">
        <v>27466</v>
      </c>
      <c r="G3248" s="391" t="s">
        <v>27467</v>
      </c>
      <c r="H3248" s="887" t="s">
        <v>19829</v>
      </c>
      <c r="I3248" s="887" t="s">
        <v>388</v>
      </c>
      <c r="J3248" s="887"/>
      <c r="K3248" s="931">
        <v>1</v>
      </c>
      <c r="L3248" s="931">
        <v>12</v>
      </c>
      <c r="M3248" s="469">
        <v>31200</v>
      </c>
      <c r="N3248" s="931">
        <v>0</v>
      </c>
      <c r="O3248" s="931">
        <v>6</v>
      </c>
      <c r="P3248" s="469">
        <v>15600</v>
      </c>
      <c r="Q3248" s="931">
        <v>0</v>
      </c>
      <c r="R3248" s="931">
        <v>12</v>
      </c>
      <c r="S3248" s="470">
        <v>31200</v>
      </c>
    </row>
    <row r="3249" spans="1:19" s="889" customFormat="1" ht="34.9">
      <c r="A3249" s="926" t="s">
        <v>1472</v>
      </c>
      <c r="B3249" s="887" t="s">
        <v>280</v>
      </c>
      <c r="C3249" s="887" t="s">
        <v>115</v>
      </c>
      <c r="D3249" s="887" t="s">
        <v>20009</v>
      </c>
      <c r="E3249" s="469">
        <v>5000</v>
      </c>
      <c r="F3249" s="887" t="s">
        <v>27468</v>
      </c>
      <c r="G3249" s="391" t="s">
        <v>27469</v>
      </c>
      <c r="H3249" s="887" t="s">
        <v>27470</v>
      </c>
      <c r="I3249" s="887" t="s">
        <v>26676</v>
      </c>
      <c r="J3249" s="887" t="s">
        <v>38195</v>
      </c>
      <c r="K3249" s="931">
        <v>1</v>
      </c>
      <c r="L3249" s="931">
        <v>12</v>
      </c>
      <c r="M3249" s="469">
        <v>60000</v>
      </c>
      <c r="N3249" s="931">
        <v>0</v>
      </c>
      <c r="O3249" s="931">
        <v>6</v>
      </c>
      <c r="P3249" s="469">
        <v>30000</v>
      </c>
      <c r="Q3249" s="931">
        <v>0</v>
      </c>
      <c r="R3249" s="931">
        <v>12</v>
      </c>
      <c r="S3249" s="470">
        <v>60000</v>
      </c>
    </row>
    <row r="3250" spans="1:19" s="889" customFormat="1" ht="23.25">
      <c r="A3250" s="926" t="s">
        <v>1472</v>
      </c>
      <c r="B3250" s="887" t="s">
        <v>280</v>
      </c>
      <c r="C3250" s="887" t="s">
        <v>115</v>
      </c>
      <c r="D3250" s="887" t="s">
        <v>20595</v>
      </c>
      <c r="E3250" s="469">
        <v>4500</v>
      </c>
      <c r="F3250" s="887" t="s">
        <v>27471</v>
      </c>
      <c r="G3250" s="391" t="s">
        <v>27472</v>
      </c>
      <c r="H3250" s="887" t="s">
        <v>19862</v>
      </c>
      <c r="I3250" s="887" t="s">
        <v>26676</v>
      </c>
      <c r="J3250" s="887" t="s">
        <v>19863</v>
      </c>
      <c r="K3250" s="931">
        <v>1</v>
      </c>
      <c r="L3250" s="931">
        <v>12</v>
      </c>
      <c r="M3250" s="469">
        <v>54000</v>
      </c>
      <c r="N3250" s="931">
        <v>0</v>
      </c>
      <c r="O3250" s="931">
        <v>6</v>
      </c>
      <c r="P3250" s="469">
        <v>27000</v>
      </c>
      <c r="Q3250" s="931">
        <v>0</v>
      </c>
      <c r="R3250" s="931">
        <v>12</v>
      </c>
      <c r="S3250" s="470">
        <v>54000</v>
      </c>
    </row>
    <row r="3251" spans="1:19" s="889" customFormat="1" ht="23.25">
      <c r="A3251" s="926" t="s">
        <v>1472</v>
      </c>
      <c r="B3251" s="887" t="s">
        <v>280</v>
      </c>
      <c r="C3251" s="887" t="s">
        <v>115</v>
      </c>
      <c r="D3251" s="887" t="s">
        <v>20121</v>
      </c>
      <c r="E3251" s="469">
        <v>3000</v>
      </c>
      <c r="F3251" s="887" t="s">
        <v>27473</v>
      </c>
      <c r="G3251" s="391" t="s">
        <v>27474</v>
      </c>
      <c r="H3251" s="887" t="s">
        <v>19743</v>
      </c>
      <c r="I3251" s="887" t="s">
        <v>388</v>
      </c>
      <c r="J3251" s="887"/>
      <c r="K3251" s="931">
        <v>1</v>
      </c>
      <c r="L3251" s="931">
        <v>12</v>
      </c>
      <c r="M3251" s="469">
        <v>35962.36</v>
      </c>
      <c r="N3251" s="931">
        <v>0</v>
      </c>
      <c r="O3251" s="931">
        <v>6</v>
      </c>
      <c r="P3251" s="469">
        <v>18000</v>
      </c>
      <c r="Q3251" s="931">
        <v>0</v>
      </c>
      <c r="R3251" s="931">
        <v>12</v>
      </c>
      <c r="S3251" s="470">
        <v>36000</v>
      </c>
    </row>
    <row r="3252" spans="1:19" s="889" customFormat="1" ht="23.25">
      <c r="A3252" s="926" t="s">
        <v>1472</v>
      </c>
      <c r="B3252" s="887" t="s">
        <v>280</v>
      </c>
      <c r="C3252" s="887" t="s">
        <v>115</v>
      </c>
      <c r="D3252" s="887" t="s">
        <v>27475</v>
      </c>
      <c r="E3252" s="469">
        <v>6500</v>
      </c>
      <c r="F3252" s="887" t="s">
        <v>27476</v>
      </c>
      <c r="G3252" s="391" t="s">
        <v>27477</v>
      </c>
      <c r="H3252" s="887" t="s">
        <v>19757</v>
      </c>
      <c r="I3252" s="887" t="s">
        <v>26676</v>
      </c>
      <c r="J3252" s="887" t="s">
        <v>20383</v>
      </c>
      <c r="K3252" s="931">
        <v>1</v>
      </c>
      <c r="L3252" s="931">
        <v>12</v>
      </c>
      <c r="M3252" s="469">
        <v>78000</v>
      </c>
      <c r="N3252" s="931">
        <v>0</v>
      </c>
      <c r="O3252" s="931">
        <v>6</v>
      </c>
      <c r="P3252" s="469">
        <v>39000</v>
      </c>
      <c r="Q3252" s="931">
        <v>0</v>
      </c>
      <c r="R3252" s="931">
        <v>12</v>
      </c>
      <c r="S3252" s="470">
        <v>78000</v>
      </c>
    </row>
    <row r="3253" spans="1:19" s="889" customFormat="1" ht="23.25">
      <c r="A3253" s="926" t="s">
        <v>1472</v>
      </c>
      <c r="B3253" s="887" t="s">
        <v>280</v>
      </c>
      <c r="C3253" s="887" t="s">
        <v>115</v>
      </c>
      <c r="D3253" s="887" t="s">
        <v>27478</v>
      </c>
      <c r="E3253" s="469">
        <v>7000</v>
      </c>
      <c r="F3253" s="887" t="s">
        <v>27479</v>
      </c>
      <c r="G3253" s="391" t="s">
        <v>27480</v>
      </c>
      <c r="H3253" s="887" t="s">
        <v>27481</v>
      </c>
      <c r="I3253" s="887" t="s">
        <v>26676</v>
      </c>
      <c r="J3253" s="887" t="s">
        <v>20041</v>
      </c>
      <c r="K3253" s="931">
        <v>3</v>
      </c>
      <c r="L3253" s="931">
        <v>12</v>
      </c>
      <c r="M3253" s="469">
        <v>84000</v>
      </c>
      <c r="N3253" s="931">
        <v>0</v>
      </c>
      <c r="O3253" s="931">
        <v>6</v>
      </c>
      <c r="P3253" s="469">
        <v>41533.33</v>
      </c>
      <c r="Q3253" s="931">
        <v>0</v>
      </c>
      <c r="R3253" s="931">
        <v>12</v>
      </c>
      <c r="S3253" s="470">
        <v>84000</v>
      </c>
    </row>
    <row r="3254" spans="1:19" s="889" customFormat="1" ht="46.5">
      <c r="A3254" s="926" t="s">
        <v>1472</v>
      </c>
      <c r="B3254" s="887" t="s">
        <v>280</v>
      </c>
      <c r="C3254" s="887" t="s">
        <v>115</v>
      </c>
      <c r="D3254" s="887" t="s">
        <v>27482</v>
      </c>
      <c r="E3254" s="469">
        <v>8000</v>
      </c>
      <c r="F3254" s="887" t="s">
        <v>27483</v>
      </c>
      <c r="G3254" s="391" t="s">
        <v>27484</v>
      </c>
      <c r="H3254" s="887" t="s">
        <v>20847</v>
      </c>
      <c r="I3254" s="887" t="s">
        <v>26676</v>
      </c>
      <c r="J3254" s="887" t="s">
        <v>27342</v>
      </c>
      <c r="K3254" s="931">
        <v>1</v>
      </c>
      <c r="L3254" s="931">
        <v>12</v>
      </c>
      <c r="M3254" s="469">
        <v>96000</v>
      </c>
      <c r="N3254" s="931">
        <v>0</v>
      </c>
      <c r="O3254" s="931">
        <v>6</v>
      </c>
      <c r="P3254" s="469">
        <v>48500</v>
      </c>
      <c r="Q3254" s="931">
        <v>0</v>
      </c>
      <c r="R3254" s="931">
        <v>12</v>
      </c>
      <c r="S3254" s="470">
        <v>96000</v>
      </c>
    </row>
    <row r="3255" spans="1:19" s="889" customFormat="1" ht="23.25">
      <c r="A3255" s="926" t="s">
        <v>1472</v>
      </c>
      <c r="B3255" s="887" t="s">
        <v>280</v>
      </c>
      <c r="C3255" s="887" t="s">
        <v>115</v>
      </c>
      <c r="D3255" s="887" t="s">
        <v>27485</v>
      </c>
      <c r="E3255" s="469">
        <v>7000</v>
      </c>
      <c r="F3255" s="887" t="s">
        <v>27486</v>
      </c>
      <c r="G3255" s="391" t="s">
        <v>27487</v>
      </c>
      <c r="H3255" s="887" t="s">
        <v>21045</v>
      </c>
      <c r="I3255" s="887" t="s">
        <v>26676</v>
      </c>
      <c r="J3255" s="887" t="s">
        <v>27488</v>
      </c>
      <c r="K3255" s="931">
        <v>1</v>
      </c>
      <c r="L3255" s="931">
        <v>12</v>
      </c>
      <c r="M3255" s="469">
        <v>83830</v>
      </c>
      <c r="N3255" s="931">
        <v>0</v>
      </c>
      <c r="O3255" s="931">
        <v>6</v>
      </c>
      <c r="P3255" s="469">
        <v>42000</v>
      </c>
      <c r="Q3255" s="931">
        <v>0</v>
      </c>
      <c r="R3255" s="931">
        <v>12</v>
      </c>
      <c r="S3255" s="470">
        <v>84000</v>
      </c>
    </row>
    <row r="3256" spans="1:19" s="889" customFormat="1" ht="23.25">
      <c r="A3256" s="926" t="s">
        <v>1472</v>
      </c>
      <c r="B3256" s="887" t="s">
        <v>280</v>
      </c>
      <c r="C3256" s="887" t="s">
        <v>115</v>
      </c>
      <c r="D3256" s="887" t="s">
        <v>27489</v>
      </c>
      <c r="E3256" s="469">
        <v>9000</v>
      </c>
      <c r="F3256" s="887" t="s">
        <v>27490</v>
      </c>
      <c r="G3256" s="391" t="s">
        <v>27491</v>
      </c>
      <c r="H3256" s="887" t="s">
        <v>20066</v>
      </c>
      <c r="I3256" s="887" t="s">
        <v>19709</v>
      </c>
      <c r="J3256" s="887" t="s">
        <v>19709</v>
      </c>
      <c r="K3256" s="931">
        <v>0</v>
      </c>
      <c r="L3256" s="931">
        <v>12</v>
      </c>
      <c r="M3256" s="469">
        <v>108000</v>
      </c>
      <c r="N3256" s="931">
        <v>0</v>
      </c>
      <c r="O3256" s="931">
        <v>6</v>
      </c>
      <c r="P3256" s="469">
        <v>54000</v>
      </c>
      <c r="Q3256" s="931">
        <v>0</v>
      </c>
      <c r="R3256" s="931">
        <v>11</v>
      </c>
      <c r="S3256" s="470">
        <v>99000</v>
      </c>
    </row>
    <row r="3257" spans="1:19" s="889" customFormat="1" ht="23.25">
      <c r="A3257" s="926" t="s">
        <v>1472</v>
      </c>
      <c r="B3257" s="887" t="s">
        <v>280</v>
      </c>
      <c r="C3257" s="887" t="s">
        <v>115</v>
      </c>
      <c r="D3257" s="887" t="s">
        <v>27324</v>
      </c>
      <c r="E3257" s="469">
        <v>15500</v>
      </c>
      <c r="F3257" s="887" t="s">
        <v>27492</v>
      </c>
      <c r="G3257" s="391" t="s">
        <v>27493</v>
      </c>
      <c r="H3257" s="887"/>
      <c r="I3257" s="887" t="s">
        <v>388</v>
      </c>
      <c r="J3257" s="887"/>
      <c r="K3257" s="931">
        <v>0</v>
      </c>
      <c r="L3257" s="931">
        <v>7</v>
      </c>
      <c r="M3257" s="469">
        <v>17159.2</v>
      </c>
      <c r="N3257" s="931">
        <v>0</v>
      </c>
      <c r="O3257" s="931">
        <v>0</v>
      </c>
      <c r="P3257" s="469">
        <v>0</v>
      </c>
      <c r="Q3257" s="931">
        <v>0</v>
      </c>
      <c r="R3257" s="931">
        <v>0</v>
      </c>
      <c r="S3257" s="470">
        <v>0</v>
      </c>
    </row>
    <row r="3258" spans="1:19" s="889" customFormat="1" ht="23.25">
      <c r="A3258" s="926" t="s">
        <v>1472</v>
      </c>
      <c r="B3258" s="887" t="s">
        <v>280</v>
      </c>
      <c r="C3258" s="887" t="s">
        <v>115</v>
      </c>
      <c r="D3258" s="887" t="s">
        <v>20124</v>
      </c>
      <c r="E3258" s="469">
        <v>5000</v>
      </c>
      <c r="F3258" s="887" t="s">
        <v>27494</v>
      </c>
      <c r="G3258" s="391" t="s">
        <v>27495</v>
      </c>
      <c r="H3258" s="887" t="s">
        <v>19713</v>
      </c>
      <c r="I3258" s="887" t="s">
        <v>19733</v>
      </c>
      <c r="J3258" s="887" t="s">
        <v>19733</v>
      </c>
      <c r="K3258" s="931">
        <v>1</v>
      </c>
      <c r="L3258" s="931">
        <v>8</v>
      </c>
      <c r="M3258" s="469">
        <v>40000</v>
      </c>
      <c r="N3258" s="931">
        <v>0</v>
      </c>
      <c r="O3258" s="931">
        <v>0</v>
      </c>
      <c r="P3258" s="469">
        <v>0</v>
      </c>
      <c r="Q3258" s="931">
        <v>0</v>
      </c>
      <c r="R3258" s="931">
        <v>0</v>
      </c>
      <c r="S3258" s="470">
        <v>0</v>
      </c>
    </row>
    <row r="3259" spans="1:19" s="889" customFormat="1" ht="23.25">
      <c r="A3259" s="926" t="s">
        <v>1472</v>
      </c>
      <c r="B3259" s="887" t="s">
        <v>280</v>
      </c>
      <c r="C3259" s="887" t="s">
        <v>115</v>
      </c>
      <c r="D3259" s="887" t="s">
        <v>27496</v>
      </c>
      <c r="E3259" s="469">
        <v>8500</v>
      </c>
      <c r="F3259" s="887" t="s">
        <v>27497</v>
      </c>
      <c r="G3259" s="391" t="s">
        <v>27498</v>
      </c>
      <c r="H3259" s="887" t="s">
        <v>19729</v>
      </c>
      <c r="I3259" s="887" t="s">
        <v>26676</v>
      </c>
      <c r="J3259" s="887" t="s">
        <v>19726</v>
      </c>
      <c r="K3259" s="931">
        <v>1</v>
      </c>
      <c r="L3259" s="931">
        <v>12</v>
      </c>
      <c r="M3259" s="469">
        <v>102000</v>
      </c>
      <c r="N3259" s="931">
        <v>0</v>
      </c>
      <c r="O3259" s="931">
        <v>6</v>
      </c>
      <c r="P3259" s="469">
        <v>51000</v>
      </c>
      <c r="Q3259" s="931">
        <v>0</v>
      </c>
      <c r="R3259" s="931">
        <v>11</v>
      </c>
      <c r="S3259" s="470">
        <v>93500</v>
      </c>
    </row>
    <row r="3260" spans="1:19" s="889" customFormat="1" ht="46.5">
      <c r="A3260" s="926" t="s">
        <v>1472</v>
      </c>
      <c r="B3260" s="887" t="s">
        <v>280</v>
      </c>
      <c r="C3260" s="887" t="s">
        <v>115</v>
      </c>
      <c r="D3260" s="887" t="s">
        <v>27499</v>
      </c>
      <c r="E3260" s="469">
        <v>4000</v>
      </c>
      <c r="F3260" s="887" t="s">
        <v>27500</v>
      </c>
      <c r="G3260" s="391" t="s">
        <v>27501</v>
      </c>
      <c r="H3260" s="887" t="s">
        <v>27502</v>
      </c>
      <c r="I3260" s="887" t="s">
        <v>388</v>
      </c>
      <c r="J3260" s="887"/>
      <c r="K3260" s="931">
        <v>1</v>
      </c>
      <c r="L3260" s="931">
        <v>12</v>
      </c>
      <c r="M3260" s="469">
        <v>48000</v>
      </c>
      <c r="N3260" s="931">
        <v>0</v>
      </c>
      <c r="O3260" s="931">
        <v>6</v>
      </c>
      <c r="P3260" s="469">
        <v>23866.67</v>
      </c>
      <c r="Q3260" s="931">
        <v>0</v>
      </c>
      <c r="R3260" s="931">
        <v>12</v>
      </c>
      <c r="S3260" s="470">
        <v>48000</v>
      </c>
    </row>
    <row r="3261" spans="1:19" s="889" customFormat="1" ht="23.25">
      <c r="A3261" s="926" t="s">
        <v>1472</v>
      </c>
      <c r="B3261" s="887" t="s">
        <v>280</v>
      </c>
      <c r="C3261" s="887" t="s">
        <v>115</v>
      </c>
      <c r="D3261" s="887" t="s">
        <v>23423</v>
      </c>
      <c r="E3261" s="469">
        <v>3000</v>
      </c>
      <c r="F3261" s="887" t="s">
        <v>27503</v>
      </c>
      <c r="G3261" s="391" t="s">
        <v>27504</v>
      </c>
      <c r="H3261" s="887" t="s">
        <v>27505</v>
      </c>
      <c r="I3261" s="887" t="s">
        <v>388</v>
      </c>
      <c r="J3261" s="887" t="s">
        <v>388</v>
      </c>
      <c r="K3261" s="931">
        <v>1</v>
      </c>
      <c r="L3261" s="931">
        <v>12</v>
      </c>
      <c r="M3261" s="469">
        <v>36000</v>
      </c>
      <c r="N3261" s="931">
        <v>0</v>
      </c>
      <c r="O3261" s="931">
        <v>6</v>
      </c>
      <c r="P3261" s="469">
        <v>18000</v>
      </c>
      <c r="Q3261" s="931">
        <v>0</v>
      </c>
      <c r="R3261" s="931">
        <v>12</v>
      </c>
      <c r="S3261" s="470">
        <v>36000</v>
      </c>
    </row>
    <row r="3262" spans="1:19" s="889" customFormat="1" ht="23.25">
      <c r="A3262" s="926" t="s">
        <v>1472</v>
      </c>
      <c r="B3262" s="887" t="s">
        <v>280</v>
      </c>
      <c r="C3262" s="887" t="s">
        <v>115</v>
      </c>
      <c r="D3262" s="887" t="s">
        <v>19733</v>
      </c>
      <c r="E3262" s="469">
        <v>10000</v>
      </c>
      <c r="F3262" s="887" t="s">
        <v>27506</v>
      </c>
      <c r="G3262" s="391" t="s">
        <v>27507</v>
      </c>
      <c r="H3262" s="887" t="s">
        <v>19713</v>
      </c>
      <c r="I3262" s="887" t="s">
        <v>19733</v>
      </c>
      <c r="J3262" s="887" t="s">
        <v>19733</v>
      </c>
      <c r="K3262" s="931">
        <v>1</v>
      </c>
      <c r="L3262" s="931">
        <v>12</v>
      </c>
      <c r="M3262" s="469">
        <v>120000</v>
      </c>
      <c r="N3262" s="931">
        <v>0</v>
      </c>
      <c r="O3262" s="931">
        <v>6</v>
      </c>
      <c r="P3262" s="469">
        <v>60000</v>
      </c>
      <c r="Q3262" s="931">
        <v>0</v>
      </c>
      <c r="R3262" s="931">
        <v>11</v>
      </c>
      <c r="S3262" s="470">
        <v>110000</v>
      </c>
    </row>
    <row r="3263" spans="1:19" s="889" customFormat="1" ht="46.5">
      <c r="A3263" s="926" t="s">
        <v>1472</v>
      </c>
      <c r="B3263" s="887" t="s">
        <v>280</v>
      </c>
      <c r="C3263" s="887" t="s">
        <v>115</v>
      </c>
      <c r="D3263" s="887" t="s">
        <v>27508</v>
      </c>
      <c r="E3263" s="469">
        <v>5000</v>
      </c>
      <c r="F3263" s="887" t="s">
        <v>27509</v>
      </c>
      <c r="G3263" s="391" t="s">
        <v>27510</v>
      </c>
      <c r="H3263" s="887" t="s">
        <v>19895</v>
      </c>
      <c r="I3263" s="887" t="s">
        <v>19749</v>
      </c>
      <c r="J3263" s="887" t="s">
        <v>23761</v>
      </c>
      <c r="K3263" s="931">
        <v>1</v>
      </c>
      <c r="L3263" s="931">
        <v>12</v>
      </c>
      <c r="M3263" s="469">
        <v>60000</v>
      </c>
      <c r="N3263" s="931">
        <v>0</v>
      </c>
      <c r="O3263" s="931">
        <v>6</v>
      </c>
      <c r="P3263" s="469">
        <v>30000</v>
      </c>
      <c r="Q3263" s="931">
        <v>0</v>
      </c>
      <c r="R3263" s="931">
        <v>12</v>
      </c>
      <c r="S3263" s="470">
        <v>60000</v>
      </c>
    </row>
    <row r="3264" spans="1:19" s="889" customFormat="1" ht="23.25">
      <c r="A3264" s="926" t="s">
        <v>1472</v>
      </c>
      <c r="B3264" s="887" t="s">
        <v>280</v>
      </c>
      <c r="C3264" s="887" t="s">
        <v>115</v>
      </c>
      <c r="D3264" s="887" t="s">
        <v>27511</v>
      </c>
      <c r="E3264" s="469">
        <v>7500</v>
      </c>
      <c r="F3264" s="887" t="s">
        <v>27512</v>
      </c>
      <c r="G3264" s="391" t="s">
        <v>27513</v>
      </c>
      <c r="H3264" s="887" t="s">
        <v>19729</v>
      </c>
      <c r="I3264" s="887" t="s">
        <v>26676</v>
      </c>
      <c r="J3264" s="887" t="s">
        <v>19726</v>
      </c>
      <c r="K3264" s="931">
        <v>1</v>
      </c>
      <c r="L3264" s="931">
        <v>5</v>
      </c>
      <c r="M3264" s="469">
        <v>30500</v>
      </c>
      <c r="N3264" s="931">
        <v>0</v>
      </c>
      <c r="O3264" s="931">
        <v>0</v>
      </c>
      <c r="P3264" s="469">
        <v>0</v>
      </c>
      <c r="Q3264" s="931">
        <v>0</v>
      </c>
      <c r="R3264" s="931">
        <v>0</v>
      </c>
      <c r="S3264" s="470">
        <v>0</v>
      </c>
    </row>
    <row r="3265" spans="1:19" s="889" customFormat="1" ht="46.5">
      <c r="A3265" s="926" t="s">
        <v>1472</v>
      </c>
      <c r="B3265" s="887" t="s">
        <v>280</v>
      </c>
      <c r="C3265" s="887" t="s">
        <v>115</v>
      </c>
      <c r="D3265" s="887" t="s">
        <v>20009</v>
      </c>
      <c r="E3265" s="469">
        <v>4500</v>
      </c>
      <c r="F3265" s="887" t="s">
        <v>27514</v>
      </c>
      <c r="G3265" s="391" t="s">
        <v>27515</v>
      </c>
      <c r="H3265" s="887" t="s">
        <v>26930</v>
      </c>
      <c r="I3265" s="887" t="s">
        <v>26676</v>
      </c>
      <c r="J3265" s="887" t="s">
        <v>26931</v>
      </c>
      <c r="K3265" s="931">
        <v>1</v>
      </c>
      <c r="L3265" s="931">
        <v>12</v>
      </c>
      <c r="M3265" s="469">
        <v>53999.15</v>
      </c>
      <c r="N3265" s="931">
        <v>0</v>
      </c>
      <c r="O3265" s="931">
        <v>6</v>
      </c>
      <c r="P3265" s="469">
        <v>27000</v>
      </c>
      <c r="Q3265" s="931">
        <v>0</v>
      </c>
      <c r="R3265" s="931">
        <v>12</v>
      </c>
      <c r="S3265" s="470">
        <v>54000</v>
      </c>
    </row>
    <row r="3266" spans="1:19" s="889" customFormat="1" ht="23.25">
      <c r="A3266" s="926" t="s">
        <v>1472</v>
      </c>
      <c r="B3266" s="887" t="s">
        <v>280</v>
      </c>
      <c r="C3266" s="887" t="s">
        <v>115</v>
      </c>
      <c r="D3266" s="887" t="s">
        <v>19783</v>
      </c>
      <c r="E3266" s="469">
        <v>4500</v>
      </c>
      <c r="F3266" s="887" t="s">
        <v>27516</v>
      </c>
      <c r="G3266" s="391" t="s">
        <v>27517</v>
      </c>
      <c r="H3266" s="887" t="s">
        <v>20066</v>
      </c>
      <c r="I3266" s="887" t="s">
        <v>19709</v>
      </c>
      <c r="J3266" s="887" t="s">
        <v>19709</v>
      </c>
      <c r="K3266" s="931">
        <v>1</v>
      </c>
      <c r="L3266" s="931">
        <v>12</v>
      </c>
      <c r="M3266" s="469">
        <v>54000</v>
      </c>
      <c r="N3266" s="931">
        <v>0</v>
      </c>
      <c r="O3266" s="931">
        <v>6</v>
      </c>
      <c r="P3266" s="469">
        <v>27000</v>
      </c>
      <c r="Q3266" s="931">
        <v>0</v>
      </c>
      <c r="R3266" s="931">
        <v>12</v>
      </c>
      <c r="S3266" s="470">
        <v>54000</v>
      </c>
    </row>
    <row r="3267" spans="1:19" s="889" customFormat="1" ht="23.25">
      <c r="A3267" s="926" t="s">
        <v>1472</v>
      </c>
      <c r="B3267" s="887" t="s">
        <v>280</v>
      </c>
      <c r="C3267" s="887" t="s">
        <v>115</v>
      </c>
      <c r="D3267" s="887" t="s">
        <v>27518</v>
      </c>
      <c r="E3267" s="469">
        <v>5000</v>
      </c>
      <c r="F3267" s="887" t="s">
        <v>27519</v>
      </c>
      <c r="G3267" s="391" t="s">
        <v>27520</v>
      </c>
      <c r="H3267" s="887" t="s">
        <v>19719</v>
      </c>
      <c r="I3267" s="887" t="s">
        <v>21508</v>
      </c>
      <c r="J3267" s="887" t="s">
        <v>19720</v>
      </c>
      <c r="K3267" s="931">
        <v>1</v>
      </c>
      <c r="L3267" s="931">
        <v>12</v>
      </c>
      <c r="M3267" s="469">
        <v>60000</v>
      </c>
      <c r="N3267" s="931">
        <v>0</v>
      </c>
      <c r="O3267" s="931">
        <v>6</v>
      </c>
      <c r="P3267" s="469">
        <v>30000</v>
      </c>
      <c r="Q3267" s="931">
        <v>0</v>
      </c>
      <c r="R3267" s="931">
        <v>12</v>
      </c>
      <c r="S3267" s="470">
        <v>60000</v>
      </c>
    </row>
    <row r="3268" spans="1:19" s="889" customFormat="1" ht="23.25">
      <c r="A3268" s="926" t="s">
        <v>1472</v>
      </c>
      <c r="B3268" s="887" t="s">
        <v>280</v>
      </c>
      <c r="C3268" s="887" t="s">
        <v>115</v>
      </c>
      <c r="D3268" s="887" t="s">
        <v>27521</v>
      </c>
      <c r="E3268" s="469">
        <v>6000</v>
      </c>
      <c r="F3268" s="887" t="s">
        <v>27522</v>
      </c>
      <c r="G3268" s="391" t="s">
        <v>27523</v>
      </c>
      <c r="H3268" s="887" t="s">
        <v>19810</v>
      </c>
      <c r="I3268" s="887" t="s">
        <v>26676</v>
      </c>
      <c r="J3268" s="887" t="s">
        <v>25530</v>
      </c>
      <c r="K3268" s="931">
        <v>1</v>
      </c>
      <c r="L3268" s="931">
        <v>12</v>
      </c>
      <c r="M3268" s="469">
        <v>72000</v>
      </c>
      <c r="N3268" s="931">
        <v>0</v>
      </c>
      <c r="O3268" s="931">
        <v>6</v>
      </c>
      <c r="P3268" s="469">
        <v>36000</v>
      </c>
      <c r="Q3268" s="931">
        <v>0</v>
      </c>
      <c r="R3268" s="931">
        <v>12</v>
      </c>
      <c r="S3268" s="470">
        <v>72000</v>
      </c>
    </row>
    <row r="3269" spans="1:19" s="889" customFormat="1" ht="23.25">
      <c r="A3269" s="926" t="s">
        <v>1472</v>
      </c>
      <c r="B3269" s="887" t="s">
        <v>280</v>
      </c>
      <c r="C3269" s="887" t="s">
        <v>115</v>
      </c>
      <c r="D3269" s="887" t="s">
        <v>26685</v>
      </c>
      <c r="E3269" s="469">
        <v>4500</v>
      </c>
      <c r="F3269" s="887" t="s">
        <v>27524</v>
      </c>
      <c r="G3269" s="391" t="s">
        <v>27525</v>
      </c>
      <c r="H3269" s="887" t="s">
        <v>19713</v>
      </c>
      <c r="I3269" s="887" t="s">
        <v>19764</v>
      </c>
      <c r="J3269" s="887" t="s">
        <v>20492</v>
      </c>
      <c r="K3269" s="931">
        <v>1</v>
      </c>
      <c r="L3269" s="931">
        <v>12</v>
      </c>
      <c r="M3269" s="469">
        <v>54000</v>
      </c>
      <c r="N3269" s="931">
        <v>0</v>
      </c>
      <c r="O3269" s="931">
        <v>6</v>
      </c>
      <c r="P3269" s="469">
        <v>27000</v>
      </c>
      <c r="Q3269" s="931">
        <v>0</v>
      </c>
      <c r="R3269" s="931">
        <v>12</v>
      </c>
      <c r="S3269" s="470">
        <v>54000</v>
      </c>
    </row>
    <row r="3270" spans="1:19" s="889" customFormat="1" ht="34.9">
      <c r="A3270" s="926" t="s">
        <v>1472</v>
      </c>
      <c r="B3270" s="887" t="s">
        <v>280</v>
      </c>
      <c r="C3270" s="887" t="s">
        <v>115</v>
      </c>
      <c r="D3270" s="887" t="s">
        <v>20121</v>
      </c>
      <c r="E3270" s="469">
        <v>2500</v>
      </c>
      <c r="F3270" s="887" t="s">
        <v>27526</v>
      </c>
      <c r="G3270" s="391" t="s">
        <v>27527</v>
      </c>
      <c r="H3270" s="887" t="s">
        <v>27528</v>
      </c>
      <c r="I3270" s="887" t="s">
        <v>388</v>
      </c>
      <c r="J3270" s="887"/>
      <c r="K3270" s="931">
        <v>1</v>
      </c>
      <c r="L3270" s="931">
        <v>12</v>
      </c>
      <c r="M3270" s="469">
        <v>30000</v>
      </c>
      <c r="N3270" s="931">
        <v>0</v>
      </c>
      <c r="O3270" s="931">
        <v>6</v>
      </c>
      <c r="P3270" s="469">
        <v>14916.67</v>
      </c>
      <c r="Q3270" s="931">
        <v>0</v>
      </c>
      <c r="R3270" s="931">
        <v>12</v>
      </c>
      <c r="S3270" s="470">
        <v>30000</v>
      </c>
    </row>
    <row r="3271" spans="1:19" s="889" customFormat="1" ht="23.25">
      <c r="A3271" s="926" t="s">
        <v>1472</v>
      </c>
      <c r="B3271" s="887" t="s">
        <v>280</v>
      </c>
      <c r="C3271" s="887" t="s">
        <v>115</v>
      </c>
      <c r="D3271" s="887" t="s">
        <v>26668</v>
      </c>
      <c r="E3271" s="469">
        <v>3500</v>
      </c>
      <c r="F3271" s="887" t="s">
        <v>27529</v>
      </c>
      <c r="G3271" s="391" t="s">
        <v>27530</v>
      </c>
      <c r="H3271" s="887" t="s">
        <v>27531</v>
      </c>
      <c r="I3271" s="887" t="s">
        <v>19764</v>
      </c>
      <c r="J3271" s="887" t="s">
        <v>27531</v>
      </c>
      <c r="K3271" s="931">
        <v>1</v>
      </c>
      <c r="L3271" s="931">
        <v>12</v>
      </c>
      <c r="M3271" s="469">
        <v>41782.61</v>
      </c>
      <c r="N3271" s="931">
        <v>0</v>
      </c>
      <c r="O3271" s="931">
        <v>4</v>
      </c>
      <c r="P3271" s="469">
        <v>14000</v>
      </c>
      <c r="Q3271" s="931">
        <v>0</v>
      </c>
      <c r="R3271" s="931">
        <v>0</v>
      </c>
      <c r="S3271" s="470">
        <v>0</v>
      </c>
    </row>
    <row r="3272" spans="1:19" s="889" customFormat="1" ht="23.25">
      <c r="A3272" s="926" t="s">
        <v>1472</v>
      </c>
      <c r="B3272" s="887" t="s">
        <v>280</v>
      </c>
      <c r="C3272" s="887" t="s">
        <v>115</v>
      </c>
      <c r="D3272" s="887" t="s">
        <v>20390</v>
      </c>
      <c r="E3272" s="469">
        <v>2500</v>
      </c>
      <c r="F3272" s="887" t="s">
        <v>27532</v>
      </c>
      <c r="G3272" s="391" t="s">
        <v>27533</v>
      </c>
      <c r="H3272" s="887" t="s">
        <v>23633</v>
      </c>
      <c r="I3272" s="887" t="s">
        <v>388</v>
      </c>
      <c r="J3272" s="887"/>
      <c r="K3272" s="931">
        <v>1</v>
      </c>
      <c r="L3272" s="931">
        <v>12</v>
      </c>
      <c r="M3272" s="469">
        <v>30000</v>
      </c>
      <c r="N3272" s="931">
        <v>0</v>
      </c>
      <c r="O3272" s="931">
        <v>6</v>
      </c>
      <c r="P3272" s="469">
        <v>15000</v>
      </c>
      <c r="Q3272" s="931">
        <v>0</v>
      </c>
      <c r="R3272" s="931">
        <v>12</v>
      </c>
      <c r="S3272" s="470">
        <v>30000</v>
      </c>
    </row>
    <row r="3273" spans="1:19" s="889" customFormat="1" ht="23.25">
      <c r="A3273" s="926" t="s">
        <v>1472</v>
      </c>
      <c r="B3273" s="887" t="s">
        <v>280</v>
      </c>
      <c r="C3273" s="887" t="s">
        <v>115</v>
      </c>
      <c r="D3273" s="887" t="s">
        <v>27534</v>
      </c>
      <c r="E3273" s="469">
        <v>7000</v>
      </c>
      <c r="F3273" s="887" t="s">
        <v>27535</v>
      </c>
      <c r="G3273" s="391" t="s">
        <v>27536</v>
      </c>
      <c r="H3273" s="887" t="s">
        <v>26701</v>
      </c>
      <c r="I3273" s="887" t="s">
        <v>26676</v>
      </c>
      <c r="J3273" s="887" t="s">
        <v>24145</v>
      </c>
      <c r="K3273" s="931">
        <v>1</v>
      </c>
      <c r="L3273" s="931">
        <v>12</v>
      </c>
      <c r="M3273" s="469">
        <v>84000</v>
      </c>
      <c r="N3273" s="931">
        <v>0</v>
      </c>
      <c r="O3273" s="931">
        <v>6</v>
      </c>
      <c r="P3273" s="469">
        <v>42000</v>
      </c>
      <c r="Q3273" s="931">
        <v>0</v>
      </c>
      <c r="R3273" s="931">
        <v>12</v>
      </c>
      <c r="S3273" s="470">
        <v>84000</v>
      </c>
    </row>
    <row r="3274" spans="1:19" s="889" customFormat="1" ht="23.25">
      <c r="A3274" s="926" t="s">
        <v>1472</v>
      </c>
      <c r="B3274" s="887" t="s">
        <v>280</v>
      </c>
      <c r="C3274" s="887" t="s">
        <v>115</v>
      </c>
      <c r="D3274" s="887" t="s">
        <v>27432</v>
      </c>
      <c r="E3274" s="469">
        <v>3000</v>
      </c>
      <c r="F3274" s="887" t="s">
        <v>27537</v>
      </c>
      <c r="G3274" s="391" t="s">
        <v>27538</v>
      </c>
      <c r="H3274" s="887" t="s">
        <v>20066</v>
      </c>
      <c r="I3274" s="887" t="s">
        <v>19764</v>
      </c>
      <c r="J3274" s="887" t="s">
        <v>26753</v>
      </c>
      <c r="K3274" s="931">
        <v>1</v>
      </c>
      <c r="L3274" s="931">
        <v>12</v>
      </c>
      <c r="M3274" s="469">
        <v>36000</v>
      </c>
      <c r="N3274" s="931">
        <v>0</v>
      </c>
      <c r="O3274" s="931">
        <v>6</v>
      </c>
      <c r="P3274" s="469">
        <v>18000</v>
      </c>
      <c r="Q3274" s="931">
        <v>0</v>
      </c>
      <c r="R3274" s="931">
        <v>12</v>
      </c>
      <c r="S3274" s="470">
        <v>36000</v>
      </c>
    </row>
    <row r="3275" spans="1:19" s="889" customFormat="1" ht="23.25">
      <c r="A3275" s="926" t="s">
        <v>1472</v>
      </c>
      <c r="B3275" s="887" t="s">
        <v>280</v>
      </c>
      <c r="C3275" s="887" t="s">
        <v>115</v>
      </c>
      <c r="D3275" s="887" t="s">
        <v>27489</v>
      </c>
      <c r="E3275" s="469">
        <v>9000</v>
      </c>
      <c r="F3275" s="887" t="s">
        <v>27539</v>
      </c>
      <c r="G3275" s="391" t="s">
        <v>27540</v>
      </c>
      <c r="H3275" s="887" t="s">
        <v>20066</v>
      </c>
      <c r="I3275" s="887" t="s">
        <v>19709</v>
      </c>
      <c r="J3275" s="887" t="s">
        <v>19709</v>
      </c>
      <c r="K3275" s="931">
        <v>0</v>
      </c>
      <c r="L3275" s="931">
        <v>12</v>
      </c>
      <c r="M3275" s="469">
        <v>108144.37</v>
      </c>
      <c r="N3275" s="931">
        <v>0</v>
      </c>
      <c r="O3275" s="931">
        <v>6</v>
      </c>
      <c r="P3275" s="469">
        <v>54000</v>
      </c>
      <c r="Q3275" s="931">
        <v>0</v>
      </c>
      <c r="R3275" s="931">
        <v>11</v>
      </c>
      <c r="S3275" s="470">
        <v>99000</v>
      </c>
    </row>
    <row r="3276" spans="1:19" s="889" customFormat="1" ht="23.25">
      <c r="A3276" s="926" t="s">
        <v>1472</v>
      </c>
      <c r="B3276" s="887" t="s">
        <v>280</v>
      </c>
      <c r="C3276" s="887" t="s">
        <v>115</v>
      </c>
      <c r="D3276" s="887" t="s">
        <v>26757</v>
      </c>
      <c r="E3276" s="469">
        <v>6000</v>
      </c>
      <c r="F3276" s="887" t="s">
        <v>27541</v>
      </c>
      <c r="G3276" s="391" t="s">
        <v>27542</v>
      </c>
      <c r="H3276" s="887" t="s">
        <v>23829</v>
      </c>
      <c r="I3276" s="887" t="s">
        <v>21508</v>
      </c>
      <c r="J3276" s="887" t="s">
        <v>23829</v>
      </c>
      <c r="K3276" s="931">
        <v>1</v>
      </c>
      <c r="L3276" s="931">
        <v>12</v>
      </c>
      <c r="M3276" s="469">
        <v>72000</v>
      </c>
      <c r="N3276" s="931">
        <v>0</v>
      </c>
      <c r="O3276" s="931">
        <v>6</v>
      </c>
      <c r="P3276" s="469">
        <v>36000</v>
      </c>
      <c r="Q3276" s="931">
        <v>0</v>
      </c>
      <c r="R3276" s="931">
        <v>12</v>
      </c>
      <c r="S3276" s="470">
        <v>72000</v>
      </c>
    </row>
    <row r="3277" spans="1:19" s="889" customFormat="1" ht="23.25">
      <c r="A3277" s="926" t="s">
        <v>1472</v>
      </c>
      <c r="B3277" s="887" t="s">
        <v>280</v>
      </c>
      <c r="C3277" s="887" t="s">
        <v>115</v>
      </c>
      <c r="D3277" s="887" t="s">
        <v>20554</v>
      </c>
      <c r="E3277" s="469">
        <v>5500</v>
      </c>
      <c r="F3277" s="887" t="s">
        <v>27543</v>
      </c>
      <c r="G3277" s="391" t="s">
        <v>27544</v>
      </c>
      <c r="H3277" s="887" t="s">
        <v>27545</v>
      </c>
      <c r="I3277" s="887" t="s">
        <v>21508</v>
      </c>
      <c r="J3277" s="887" t="s">
        <v>19791</v>
      </c>
      <c r="K3277" s="931">
        <v>1</v>
      </c>
      <c r="L3277" s="931">
        <v>12</v>
      </c>
      <c r="M3277" s="469">
        <v>64975.28</v>
      </c>
      <c r="N3277" s="931">
        <v>0</v>
      </c>
      <c r="O3277" s="931">
        <v>6</v>
      </c>
      <c r="P3277" s="469">
        <v>33000</v>
      </c>
      <c r="Q3277" s="931">
        <v>0</v>
      </c>
      <c r="R3277" s="931">
        <v>12</v>
      </c>
      <c r="S3277" s="470">
        <v>66000</v>
      </c>
    </row>
    <row r="3278" spans="1:19" s="889" customFormat="1" ht="34.9">
      <c r="A3278" s="926" t="s">
        <v>1472</v>
      </c>
      <c r="B3278" s="887" t="s">
        <v>280</v>
      </c>
      <c r="C3278" s="887" t="s">
        <v>115</v>
      </c>
      <c r="D3278" s="887" t="s">
        <v>20390</v>
      </c>
      <c r="E3278" s="469">
        <v>3500</v>
      </c>
      <c r="F3278" s="887" t="s">
        <v>27546</v>
      </c>
      <c r="G3278" s="391" t="s">
        <v>27547</v>
      </c>
      <c r="H3278" s="887" t="s">
        <v>27548</v>
      </c>
      <c r="I3278" s="887" t="s">
        <v>388</v>
      </c>
      <c r="J3278" s="887"/>
      <c r="K3278" s="931">
        <v>1</v>
      </c>
      <c r="L3278" s="931">
        <v>12</v>
      </c>
      <c r="M3278" s="469">
        <v>42000</v>
      </c>
      <c r="N3278" s="931">
        <v>0</v>
      </c>
      <c r="O3278" s="931">
        <v>6</v>
      </c>
      <c r="P3278" s="469">
        <v>21000</v>
      </c>
      <c r="Q3278" s="931">
        <v>0</v>
      </c>
      <c r="R3278" s="931">
        <v>12</v>
      </c>
      <c r="S3278" s="470">
        <v>42000</v>
      </c>
    </row>
    <row r="3279" spans="1:19" s="889" customFormat="1" ht="23.25">
      <c r="A3279" s="926" t="s">
        <v>1472</v>
      </c>
      <c r="B3279" s="887" t="s">
        <v>280</v>
      </c>
      <c r="C3279" s="887" t="s">
        <v>115</v>
      </c>
      <c r="D3279" s="887" t="s">
        <v>27549</v>
      </c>
      <c r="E3279" s="469">
        <v>6000</v>
      </c>
      <c r="F3279" s="887" t="s">
        <v>27550</v>
      </c>
      <c r="G3279" s="391" t="s">
        <v>27551</v>
      </c>
      <c r="H3279" s="887" t="s">
        <v>23718</v>
      </c>
      <c r="I3279" s="887" t="s">
        <v>26676</v>
      </c>
      <c r="J3279" s="887" t="s">
        <v>27552</v>
      </c>
      <c r="K3279" s="931">
        <v>2</v>
      </c>
      <c r="L3279" s="931">
        <v>12</v>
      </c>
      <c r="M3279" s="469">
        <v>72000</v>
      </c>
      <c r="N3279" s="931">
        <v>0</v>
      </c>
      <c r="O3279" s="931">
        <v>6</v>
      </c>
      <c r="P3279" s="469">
        <v>36000</v>
      </c>
      <c r="Q3279" s="931">
        <v>0</v>
      </c>
      <c r="R3279" s="931">
        <v>12</v>
      </c>
      <c r="S3279" s="470">
        <v>72000</v>
      </c>
    </row>
    <row r="3280" spans="1:19" s="889" customFormat="1" ht="23.25">
      <c r="A3280" s="926" t="s">
        <v>1472</v>
      </c>
      <c r="B3280" s="887" t="s">
        <v>280</v>
      </c>
      <c r="C3280" s="887" t="s">
        <v>115</v>
      </c>
      <c r="D3280" s="887" t="s">
        <v>26467</v>
      </c>
      <c r="E3280" s="469">
        <v>4500</v>
      </c>
      <c r="F3280" s="887" t="s">
        <v>27553</v>
      </c>
      <c r="G3280" s="391" t="s">
        <v>27554</v>
      </c>
      <c r="H3280" s="887" t="s">
        <v>19823</v>
      </c>
      <c r="I3280" s="887" t="s">
        <v>21508</v>
      </c>
      <c r="J3280" s="887" t="s">
        <v>27555</v>
      </c>
      <c r="K3280" s="931">
        <v>1</v>
      </c>
      <c r="L3280" s="931">
        <v>12</v>
      </c>
      <c r="M3280" s="469">
        <v>54000</v>
      </c>
      <c r="N3280" s="931">
        <v>0</v>
      </c>
      <c r="O3280" s="931">
        <v>6</v>
      </c>
      <c r="P3280" s="469">
        <v>27000</v>
      </c>
      <c r="Q3280" s="931">
        <v>0</v>
      </c>
      <c r="R3280" s="931">
        <v>12</v>
      </c>
      <c r="S3280" s="470">
        <v>54000</v>
      </c>
    </row>
    <row r="3281" spans="1:19" s="889" customFormat="1" ht="23.25">
      <c r="A3281" s="926" t="s">
        <v>1472</v>
      </c>
      <c r="B3281" s="887" t="s">
        <v>280</v>
      </c>
      <c r="C3281" s="887" t="s">
        <v>115</v>
      </c>
      <c r="D3281" s="887" t="s">
        <v>27556</v>
      </c>
      <c r="E3281" s="469">
        <v>7200</v>
      </c>
      <c r="F3281" s="887" t="s">
        <v>27557</v>
      </c>
      <c r="G3281" s="391" t="s">
        <v>27558</v>
      </c>
      <c r="H3281" s="887" t="s">
        <v>27559</v>
      </c>
      <c r="I3281" s="887" t="s">
        <v>21508</v>
      </c>
      <c r="J3281" s="887" t="s">
        <v>27560</v>
      </c>
      <c r="K3281" s="931">
        <v>1</v>
      </c>
      <c r="L3281" s="931">
        <v>12</v>
      </c>
      <c r="M3281" s="469">
        <v>86400</v>
      </c>
      <c r="N3281" s="931">
        <v>0</v>
      </c>
      <c r="O3281" s="931">
        <v>6</v>
      </c>
      <c r="P3281" s="469">
        <v>43200</v>
      </c>
      <c r="Q3281" s="931">
        <v>0</v>
      </c>
      <c r="R3281" s="931">
        <v>12</v>
      </c>
      <c r="S3281" s="470">
        <v>86400</v>
      </c>
    </row>
    <row r="3282" spans="1:19" s="889" customFormat="1" ht="23.25">
      <c r="A3282" s="926" t="s">
        <v>1472</v>
      </c>
      <c r="B3282" s="887" t="s">
        <v>280</v>
      </c>
      <c r="C3282" s="887" t="s">
        <v>115</v>
      </c>
      <c r="D3282" s="887" t="s">
        <v>20121</v>
      </c>
      <c r="E3282" s="469">
        <v>3500</v>
      </c>
      <c r="F3282" s="887" t="s">
        <v>27561</v>
      </c>
      <c r="G3282" s="391" t="s">
        <v>27562</v>
      </c>
      <c r="H3282" s="887" t="s">
        <v>19874</v>
      </c>
      <c r="I3282" s="887" t="s">
        <v>19749</v>
      </c>
      <c r="J3282" s="887"/>
      <c r="K3282" s="931">
        <v>1</v>
      </c>
      <c r="L3282" s="931">
        <v>12</v>
      </c>
      <c r="M3282" s="469">
        <v>42000</v>
      </c>
      <c r="N3282" s="931">
        <v>0</v>
      </c>
      <c r="O3282" s="931">
        <v>6</v>
      </c>
      <c r="P3282" s="469">
        <v>21000</v>
      </c>
      <c r="Q3282" s="931">
        <v>0</v>
      </c>
      <c r="R3282" s="931">
        <v>12</v>
      </c>
      <c r="S3282" s="470">
        <v>42000</v>
      </c>
    </row>
    <row r="3283" spans="1:19" s="889" customFormat="1" ht="23.25">
      <c r="A3283" s="926" t="s">
        <v>1472</v>
      </c>
      <c r="B3283" s="887" t="s">
        <v>280</v>
      </c>
      <c r="C3283" s="887" t="s">
        <v>115</v>
      </c>
      <c r="D3283" s="887" t="s">
        <v>27563</v>
      </c>
      <c r="E3283" s="469">
        <v>4000</v>
      </c>
      <c r="F3283" s="887" t="s">
        <v>27564</v>
      </c>
      <c r="G3283" s="391" t="s">
        <v>27565</v>
      </c>
      <c r="H3283" s="887" t="s">
        <v>19757</v>
      </c>
      <c r="I3283" s="887" t="s">
        <v>26676</v>
      </c>
      <c r="J3283" s="887" t="s">
        <v>20383</v>
      </c>
      <c r="K3283" s="931">
        <v>1</v>
      </c>
      <c r="L3283" s="931">
        <v>12</v>
      </c>
      <c r="M3283" s="469">
        <v>48000</v>
      </c>
      <c r="N3283" s="931">
        <v>0</v>
      </c>
      <c r="O3283" s="931">
        <v>6</v>
      </c>
      <c r="P3283" s="469">
        <v>24000</v>
      </c>
      <c r="Q3283" s="931">
        <v>0</v>
      </c>
      <c r="R3283" s="931">
        <v>12</v>
      </c>
      <c r="S3283" s="470">
        <v>48000</v>
      </c>
    </row>
    <row r="3284" spans="1:19" s="889" customFormat="1" ht="23.25">
      <c r="A3284" s="926" t="s">
        <v>1472</v>
      </c>
      <c r="B3284" s="887" t="s">
        <v>280</v>
      </c>
      <c r="C3284" s="887" t="s">
        <v>115</v>
      </c>
      <c r="D3284" s="887" t="s">
        <v>26828</v>
      </c>
      <c r="E3284" s="469">
        <v>6000</v>
      </c>
      <c r="F3284" s="887" t="s">
        <v>27566</v>
      </c>
      <c r="G3284" s="391" t="s">
        <v>27567</v>
      </c>
      <c r="H3284" s="887" t="s">
        <v>27403</v>
      </c>
      <c r="I3284" s="887" t="s">
        <v>21508</v>
      </c>
      <c r="J3284" s="887" t="s">
        <v>23829</v>
      </c>
      <c r="K3284" s="931">
        <v>1</v>
      </c>
      <c r="L3284" s="931">
        <v>12</v>
      </c>
      <c r="M3284" s="469">
        <v>72000</v>
      </c>
      <c r="N3284" s="931">
        <v>0</v>
      </c>
      <c r="O3284" s="931">
        <v>6</v>
      </c>
      <c r="P3284" s="469">
        <v>36225</v>
      </c>
      <c r="Q3284" s="931">
        <v>0</v>
      </c>
      <c r="R3284" s="931">
        <v>12</v>
      </c>
      <c r="S3284" s="470">
        <v>72000</v>
      </c>
    </row>
    <row r="3285" spans="1:19" s="889" customFormat="1" ht="23.25">
      <c r="A3285" s="926" t="s">
        <v>1472</v>
      </c>
      <c r="B3285" s="887" t="s">
        <v>280</v>
      </c>
      <c r="C3285" s="887" t="s">
        <v>115</v>
      </c>
      <c r="D3285" s="887" t="s">
        <v>26842</v>
      </c>
      <c r="E3285" s="469">
        <v>4500</v>
      </c>
      <c r="F3285" s="887" t="s">
        <v>27568</v>
      </c>
      <c r="G3285" s="391" t="s">
        <v>27569</v>
      </c>
      <c r="H3285" s="887" t="s">
        <v>20066</v>
      </c>
      <c r="I3285" s="887" t="s">
        <v>19709</v>
      </c>
      <c r="J3285" s="887" t="s">
        <v>19709</v>
      </c>
      <c r="K3285" s="931">
        <v>1</v>
      </c>
      <c r="L3285" s="931">
        <v>12</v>
      </c>
      <c r="M3285" s="469">
        <v>54000</v>
      </c>
      <c r="N3285" s="931">
        <v>0</v>
      </c>
      <c r="O3285" s="931">
        <v>6</v>
      </c>
      <c r="P3285" s="469">
        <v>27000</v>
      </c>
      <c r="Q3285" s="931">
        <v>0</v>
      </c>
      <c r="R3285" s="931">
        <v>12</v>
      </c>
      <c r="S3285" s="470">
        <v>54000</v>
      </c>
    </row>
    <row r="3286" spans="1:19" s="889" customFormat="1" ht="23.25">
      <c r="A3286" s="926" t="s">
        <v>1472</v>
      </c>
      <c r="B3286" s="887" t="s">
        <v>280</v>
      </c>
      <c r="C3286" s="887" t="s">
        <v>115</v>
      </c>
      <c r="D3286" s="887" t="s">
        <v>26677</v>
      </c>
      <c r="E3286" s="469">
        <v>5000</v>
      </c>
      <c r="F3286" s="887" t="s">
        <v>27570</v>
      </c>
      <c r="G3286" s="391" t="s">
        <v>27571</v>
      </c>
      <c r="H3286" s="887" t="s">
        <v>23829</v>
      </c>
      <c r="I3286" s="887" t="s">
        <v>21508</v>
      </c>
      <c r="J3286" s="887" t="s">
        <v>23829</v>
      </c>
      <c r="K3286" s="931">
        <v>1</v>
      </c>
      <c r="L3286" s="931">
        <v>12</v>
      </c>
      <c r="M3286" s="469">
        <v>60000</v>
      </c>
      <c r="N3286" s="931">
        <v>0</v>
      </c>
      <c r="O3286" s="931">
        <v>6</v>
      </c>
      <c r="P3286" s="469">
        <v>29514</v>
      </c>
      <c r="Q3286" s="931">
        <v>0</v>
      </c>
      <c r="R3286" s="931">
        <v>12</v>
      </c>
      <c r="S3286" s="470">
        <v>60000</v>
      </c>
    </row>
    <row r="3287" spans="1:19" s="889" customFormat="1" ht="23.25">
      <c r="A3287" s="926" t="s">
        <v>1472</v>
      </c>
      <c r="B3287" s="887" t="s">
        <v>280</v>
      </c>
      <c r="C3287" s="887" t="s">
        <v>115</v>
      </c>
      <c r="D3287" s="887" t="s">
        <v>27572</v>
      </c>
      <c r="E3287" s="469">
        <v>6500</v>
      </c>
      <c r="F3287" s="887" t="s">
        <v>27573</v>
      </c>
      <c r="G3287" s="391" t="s">
        <v>27574</v>
      </c>
      <c r="H3287" s="887" t="s">
        <v>23828</v>
      </c>
      <c r="I3287" s="887" t="s">
        <v>21508</v>
      </c>
      <c r="J3287" s="887" t="s">
        <v>23829</v>
      </c>
      <c r="K3287" s="931">
        <v>1</v>
      </c>
      <c r="L3287" s="931">
        <v>12</v>
      </c>
      <c r="M3287" s="469">
        <v>78000</v>
      </c>
      <c r="N3287" s="931">
        <v>0</v>
      </c>
      <c r="O3287" s="931">
        <v>6</v>
      </c>
      <c r="P3287" s="469">
        <v>39000</v>
      </c>
      <c r="Q3287" s="931">
        <v>0</v>
      </c>
      <c r="R3287" s="931">
        <v>12</v>
      </c>
      <c r="S3287" s="470">
        <v>78000</v>
      </c>
    </row>
    <row r="3288" spans="1:19" s="889" customFormat="1" ht="23.25">
      <c r="A3288" s="926" t="s">
        <v>1472</v>
      </c>
      <c r="B3288" s="887" t="s">
        <v>280</v>
      </c>
      <c r="C3288" s="887" t="s">
        <v>115</v>
      </c>
      <c r="D3288" s="887" t="s">
        <v>27575</v>
      </c>
      <c r="E3288" s="469">
        <v>7000</v>
      </c>
      <c r="F3288" s="887" t="s">
        <v>27576</v>
      </c>
      <c r="G3288" s="391" t="s">
        <v>27577</v>
      </c>
      <c r="H3288" s="887" t="s">
        <v>23828</v>
      </c>
      <c r="I3288" s="887" t="s">
        <v>21508</v>
      </c>
      <c r="J3288" s="887" t="s">
        <v>23829</v>
      </c>
      <c r="K3288" s="931">
        <v>2</v>
      </c>
      <c r="L3288" s="931">
        <v>12</v>
      </c>
      <c r="M3288" s="469">
        <v>84000</v>
      </c>
      <c r="N3288" s="931">
        <v>0</v>
      </c>
      <c r="O3288" s="931">
        <v>6</v>
      </c>
      <c r="P3288" s="469">
        <v>42000</v>
      </c>
      <c r="Q3288" s="931">
        <v>0</v>
      </c>
      <c r="R3288" s="931">
        <v>12</v>
      </c>
      <c r="S3288" s="470">
        <v>84000</v>
      </c>
    </row>
    <row r="3289" spans="1:19" s="889" customFormat="1" ht="34.9">
      <c r="A3289" s="926" t="s">
        <v>1472</v>
      </c>
      <c r="B3289" s="887" t="s">
        <v>280</v>
      </c>
      <c r="C3289" s="887" t="s">
        <v>115</v>
      </c>
      <c r="D3289" s="887" t="s">
        <v>26664</v>
      </c>
      <c r="E3289" s="469">
        <v>3000</v>
      </c>
      <c r="F3289" s="887" t="s">
        <v>27578</v>
      </c>
      <c r="G3289" s="391" t="s">
        <v>27579</v>
      </c>
      <c r="H3289" s="887" t="s">
        <v>19862</v>
      </c>
      <c r="I3289" s="887" t="s">
        <v>26676</v>
      </c>
      <c r="J3289" s="887" t="s">
        <v>26771</v>
      </c>
      <c r="K3289" s="931">
        <v>1</v>
      </c>
      <c r="L3289" s="931">
        <v>12</v>
      </c>
      <c r="M3289" s="469">
        <v>36000</v>
      </c>
      <c r="N3289" s="931">
        <v>0</v>
      </c>
      <c r="O3289" s="931">
        <v>6</v>
      </c>
      <c r="P3289" s="469">
        <v>18000</v>
      </c>
      <c r="Q3289" s="931">
        <v>0</v>
      </c>
      <c r="R3289" s="931">
        <v>12</v>
      </c>
      <c r="S3289" s="470">
        <v>36000</v>
      </c>
    </row>
    <row r="3290" spans="1:19" s="889" customFormat="1" ht="23.25">
      <c r="A3290" s="926" t="s">
        <v>1472</v>
      </c>
      <c r="B3290" s="887" t="s">
        <v>280</v>
      </c>
      <c r="C3290" s="887" t="s">
        <v>115</v>
      </c>
      <c r="D3290" s="887" t="s">
        <v>27580</v>
      </c>
      <c r="E3290" s="469">
        <v>3000</v>
      </c>
      <c r="F3290" s="887" t="s">
        <v>27581</v>
      </c>
      <c r="G3290" s="391" t="s">
        <v>27582</v>
      </c>
      <c r="H3290" s="887" t="s">
        <v>19743</v>
      </c>
      <c r="I3290" s="887" t="s">
        <v>388</v>
      </c>
      <c r="J3290" s="887"/>
      <c r="K3290" s="931">
        <v>1</v>
      </c>
      <c r="L3290" s="931">
        <v>12</v>
      </c>
      <c r="M3290" s="469">
        <v>36000</v>
      </c>
      <c r="N3290" s="931">
        <v>0</v>
      </c>
      <c r="O3290" s="931">
        <v>3</v>
      </c>
      <c r="P3290" s="469">
        <v>6800</v>
      </c>
      <c r="Q3290" s="931">
        <v>0</v>
      </c>
      <c r="R3290" s="931">
        <v>0</v>
      </c>
      <c r="S3290" s="470">
        <v>0</v>
      </c>
    </row>
    <row r="3291" spans="1:19" s="889" customFormat="1" ht="23.25">
      <c r="A3291" s="926" t="s">
        <v>1472</v>
      </c>
      <c r="B3291" s="887" t="s">
        <v>280</v>
      </c>
      <c r="C3291" s="887" t="s">
        <v>115</v>
      </c>
      <c r="D3291" s="887" t="s">
        <v>27583</v>
      </c>
      <c r="E3291" s="469">
        <v>5500</v>
      </c>
      <c r="F3291" s="887" t="s">
        <v>27584</v>
      </c>
      <c r="G3291" s="391" t="s">
        <v>27585</v>
      </c>
      <c r="H3291" s="887" t="s">
        <v>19862</v>
      </c>
      <c r="I3291" s="887" t="s">
        <v>26676</v>
      </c>
      <c r="J3291" s="887" t="s">
        <v>19863</v>
      </c>
      <c r="K3291" s="931">
        <v>1</v>
      </c>
      <c r="L3291" s="931">
        <v>12</v>
      </c>
      <c r="M3291" s="469">
        <v>66000</v>
      </c>
      <c r="N3291" s="931">
        <v>0</v>
      </c>
      <c r="O3291" s="931">
        <v>6</v>
      </c>
      <c r="P3291" s="469">
        <v>33000</v>
      </c>
      <c r="Q3291" s="931">
        <v>0</v>
      </c>
      <c r="R3291" s="931">
        <v>12</v>
      </c>
      <c r="S3291" s="470">
        <v>66000</v>
      </c>
    </row>
    <row r="3292" spans="1:19" s="889" customFormat="1" ht="34.9">
      <c r="A3292" s="926" t="s">
        <v>1472</v>
      </c>
      <c r="B3292" s="887" t="s">
        <v>280</v>
      </c>
      <c r="C3292" s="887" t="s">
        <v>115</v>
      </c>
      <c r="D3292" s="887" t="s">
        <v>27586</v>
      </c>
      <c r="E3292" s="469">
        <v>6000</v>
      </c>
      <c r="F3292" s="887" t="s">
        <v>27587</v>
      </c>
      <c r="G3292" s="391" t="s">
        <v>27588</v>
      </c>
      <c r="H3292" s="887" t="s">
        <v>19862</v>
      </c>
      <c r="I3292" s="887" t="s">
        <v>26676</v>
      </c>
      <c r="J3292" s="887" t="s">
        <v>26771</v>
      </c>
      <c r="K3292" s="931">
        <v>1</v>
      </c>
      <c r="L3292" s="931">
        <v>12</v>
      </c>
      <c r="M3292" s="469">
        <v>72000</v>
      </c>
      <c r="N3292" s="931">
        <v>0</v>
      </c>
      <c r="O3292" s="931">
        <v>6</v>
      </c>
      <c r="P3292" s="469">
        <v>36000</v>
      </c>
      <c r="Q3292" s="931">
        <v>0</v>
      </c>
      <c r="R3292" s="931">
        <v>12</v>
      </c>
      <c r="S3292" s="470">
        <v>72000</v>
      </c>
    </row>
    <row r="3293" spans="1:19" s="889" customFormat="1" ht="23.25">
      <c r="A3293" s="926" t="s">
        <v>1472</v>
      </c>
      <c r="B3293" s="887" t="s">
        <v>280</v>
      </c>
      <c r="C3293" s="887" t="s">
        <v>115</v>
      </c>
      <c r="D3293" s="887" t="s">
        <v>23387</v>
      </c>
      <c r="E3293" s="469">
        <v>3000</v>
      </c>
      <c r="F3293" s="887" t="s">
        <v>27589</v>
      </c>
      <c r="G3293" s="391" t="s">
        <v>27590</v>
      </c>
      <c r="H3293" s="887" t="s">
        <v>23978</v>
      </c>
      <c r="I3293" s="887" t="s">
        <v>19764</v>
      </c>
      <c r="J3293" s="887" t="s">
        <v>26948</v>
      </c>
      <c r="K3293" s="931">
        <v>1</v>
      </c>
      <c r="L3293" s="931">
        <v>12</v>
      </c>
      <c r="M3293" s="469">
        <v>36000</v>
      </c>
      <c r="N3293" s="931">
        <v>0</v>
      </c>
      <c r="O3293" s="931">
        <v>6</v>
      </c>
      <c r="P3293" s="469">
        <v>18112.5</v>
      </c>
      <c r="Q3293" s="931">
        <v>0</v>
      </c>
      <c r="R3293" s="931">
        <v>12</v>
      </c>
      <c r="S3293" s="470">
        <v>36000</v>
      </c>
    </row>
    <row r="3294" spans="1:19" s="889" customFormat="1" ht="34.9">
      <c r="A3294" s="926" t="s">
        <v>1472</v>
      </c>
      <c r="B3294" s="887" t="s">
        <v>280</v>
      </c>
      <c r="C3294" s="887" t="s">
        <v>115</v>
      </c>
      <c r="D3294" s="887" t="s">
        <v>27359</v>
      </c>
      <c r="E3294" s="469">
        <v>6000</v>
      </c>
      <c r="F3294" s="887" t="s">
        <v>27591</v>
      </c>
      <c r="G3294" s="391" t="s">
        <v>27592</v>
      </c>
      <c r="H3294" s="887" t="s">
        <v>25422</v>
      </c>
      <c r="I3294" s="887" t="s">
        <v>21508</v>
      </c>
      <c r="J3294" s="887" t="s">
        <v>23829</v>
      </c>
      <c r="K3294" s="931">
        <v>1</v>
      </c>
      <c r="L3294" s="931">
        <v>12</v>
      </c>
      <c r="M3294" s="469">
        <v>72000</v>
      </c>
      <c r="N3294" s="931">
        <v>0</v>
      </c>
      <c r="O3294" s="931">
        <v>6</v>
      </c>
      <c r="P3294" s="469">
        <v>36000</v>
      </c>
      <c r="Q3294" s="931">
        <v>0</v>
      </c>
      <c r="R3294" s="931">
        <v>12</v>
      </c>
      <c r="S3294" s="470">
        <v>72000</v>
      </c>
    </row>
    <row r="3295" spans="1:19" s="889" customFormat="1" ht="23.25">
      <c r="A3295" s="926" t="s">
        <v>1472</v>
      </c>
      <c r="B3295" s="887" t="s">
        <v>280</v>
      </c>
      <c r="C3295" s="887" t="s">
        <v>115</v>
      </c>
      <c r="D3295" s="887" t="s">
        <v>26970</v>
      </c>
      <c r="E3295" s="469">
        <v>3000</v>
      </c>
      <c r="F3295" s="887" t="s">
        <v>27593</v>
      </c>
      <c r="G3295" s="391" t="s">
        <v>27594</v>
      </c>
      <c r="H3295" s="887" t="s">
        <v>19829</v>
      </c>
      <c r="I3295" s="887" t="s">
        <v>388</v>
      </c>
      <c r="J3295" s="887"/>
      <c r="K3295" s="931">
        <v>1</v>
      </c>
      <c r="L3295" s="931">
        <v>12</v>
      </c>
      <c r="M3295" s="469">
        <v>36100</v>
      </c>
      <c r="N3295" s="931">
        <v>0</v>
      </c>
      <c r="O3295" s="931">
        <v>6</v>
      </c>
      <c r="P3295" s="469">
        <v>18000</v>
      </c>
      <c r="Q3295" s="931">
        <v>0</v>
      </c>
      <c r="R3295" s="931">
        <v>12</v>
      </c>
      <c r="S3295" s="470">
        <v>36000</v>
      </c>
    </row>
    <row r="3296" spans="1:19" s="889" customFormat="1" ht="23.25">
      <c r="A3296" s="926" t="s">
        <v>1472</v>
      </c>
      <c r="B3296" s="887" t="s">
        <v>280</v>
      </c>
      <c r="C3296" s="887" t="s">
        <v>115</v>
      </c>
      <c r="D3296" s="887" t="s">
        <v>27595</v>
      </c>
      <c r="E3296" s="469">
        <v>5500</v>
      </c>
      <c r="F3296" s="887" t="s">
        <v>27596</v>
      </c>
      <c r="G3296" s="391" t="s">
        <v>27597</v>
      </c>
      <c r="H3296" s="887" t="s">
        <v>19810</v>
      </c>
      <c r="I3296" s="887" t="s">
        <v>26676</v>
      </c>
      <c r="J3296" s="887" t="s">
        <v>25530</v>
      </c>
      <c r="K3296" s="931">
        <v>1</v>
      </c>
      <c r="L3296" s="931">
        <v>12</v>
      </c>
      <c r="M3296" s="469">
        <v>66000</v>
      </c>
      <c r="N3296" s="931">
        <v>0</v>
      </c>
      <c r="O3296" s="931">
        <v>6</v>
      </c>
      <c r="P3296" s="469">
        <v>33000</v>
      </c>
      <c r="Q3296" s="931">
        <v>0</v>
      </c>
      <c r="R3296" s="931">
        <v>12</v>
      </c>
      <c r="S3296" s="470">
        <v>66000</v>
      </c>
    </row>
    <row r="3297" spans="1:19" s="889" customFormat="1" ht="23.25">
      <c r="A3297" s="926" t="s">
        <v>1472</v>
      </c>
      <c r="B3297" s="887" t="s">
        <v>280</v>
      </c>
      <c r="C3297" s="887" t="s">
        <v>115</v>
      </c>
      <c r="D3297" s="887" t="s">
        <v>27598</v>
      </c>
      <c r="E3297" s="469">
        <v>7000</v>
      </c>
      <c r="F3297" s="887" t="s">
        <v>27599</v>
      </c>
      <c r="G3297" s="391" t="s">
        <v>27600</v>
      </c>
      <c r="H3297" s="887" t="s">
        <v>20066</v>
      </c>
      <c r="I3297" s="887" t="s">
        <v>19709</v>
      </c>
      <c r="J3297" s="887" t="s">
        <v>19709</v>
      </c>
      <c r="K3297" s="931">
        <v>1</v>
      </c>
      <c r="L3297" s="931">
        <v>12</v>
      </c>
      <c r="M3297" s="469">
        <v>84000</v>
      </c>
      <c r="N3297" s="931">
        <v>0</v>
      </c>
      <c r="O3297" s="931">
        <v>6</v>
      </c>
      <c r="P3297" s="469">
        <v>42612.5</v>
      </c>
      <c r="Q3297" s="931">
        <v>0</v>
      </c>
      <c r="R3297" s="931">
        <v>12</v>
      </c>
      <c r="S3297" s="470">
        <v>84000</v>
      </c>
    </row>
    <row r="3298" spans="1:19" s="889" customFormat="1" ht="23.25">
      <c r="A3298" s="926" t="s">
        <v>1472</v>
      </c>
      <c r="B3298" s="887" t="s">
        <v>280</v>
      </c>
      <c r="C3298" s="887" t="s">
        <v>115</v>
      </c>
      <c r="D3298" s="887" t="s">
        <v>27601</v>
      </c>
      <c r="E3298" s="469">
        <v>7000</v>
      </c>
      <c r="F3298" s="887" t="s">
        <v>27602</v>
      </c>
      <c r="G3298" s="391" t="s">
        <v>27603</v>
      </c>
      <c r="H3298" s="887" t="s">
        <v>19790</v>
      </c>
      <c r="I3298" s="887" t="s">
        <v>21508</v>
      </c>
      <c r="J3298" s="887" t="s">
        <v>19791</v>
      </c>
      <c r="K3298" s="931">
        <v>1</v>
      </c>
      <c r="L3298" s="931">
        <v>12</v>
      </c>
      <c r="M3298" s="469">
        <v>84000</v>
      </c>
      <c r="N3298" s="931">
        <v>0</v>
      </c>
      <c r="O3298" s="931">
        <v>6</v>
      </c>
      <c r="P3298" s="469">
        <v>42000</v>
      </c>
      <c r="Q3298" s="931">
        <v>0</v>
      </c>
      <c r="R3298" s="931">
        <v>12</v>
      </c>
      <c r="S3298" s="470">
        <v>84000</v>
      </c>
    </row>
    <row r="3299" spans="1:19" s="889" customFormat="1" ht="34.9">
      <c r="A3299" s="926" t="s">
        <v>1472</v>
      </c>
      <c r="B3299" s="887" t="s">
        <v>280</v>
      </c>
      <c r="C3299" s="887" t="s">
        <v>115</v>
      </c>
      <c r="D3299" s="887" t="s">
        <v>20009</v>
      </c>
      <c r="E3299" s="469">
        <v>5500</v>
      </c>
      <c r="F3299" s="887" t="s">
        <v>27604</v>
      </c>
      <c r="G3299" s="391" t="s">
        <v>27605</v>
      </c>
      <c r="H3299" s="887" t="s">
        <v>27606</v>
      </c>
      <c r="I3299" s="887" t="s">
        <v>19764</v>
      </c>
      <c r="J3299" s="887" t="s">
        <v>27607</v>
      </c>
      <c r="K3299" s="931">
        <v>2</v>
      </c>
      <c r="L3299" s="931">
        <v>12</v>
      </c>
      <c r="M3299" s="469">
        <v>66000</v>
      </c>
      <c r="N3299" s="931">
        <v>0</v>
      </c>
      <c r="O3299" s="931">
        <v>6</v>
      </c>
      <c r="P3299" s="469">
        <v>33045.83</v>
      </c>
      <c r="Q3299" s="931">
        <v>0</v>
      </c>
      <c r="R3299" s="931">
        <v>12</v>
      </c>
      <c r="S3299" s="470">
        <v>66000</v>
      </c>
    </row>
    <row r="3300" spans="1:19" s="889" customFormat="1" ht="23.25">
      <c r="A3300" s="926" t="s">
        <v>1472</v>
      </c>
      <c r="B3300" s="887" t="s">
        <v>280</v>
      </c>
      <c r="C3300" s="887" t="s">
        <v>115</v>
      </c>
      <c r="D3300" s="887" t="s">
        <v>26737</v>
      </c>
      <c r="E3300" s="469">
        <v>5000</v>
      </c>
      <c r="F3300" s="887" t="s">
        <v>27608</v>
      </c>
      <c r="G3300" s="391" t="s">
        <v>27609</v>
      </c>
      <c r="H3300" s="887" t="s">
        <v>19729</v>
      </c>
      <c r="I3300" s="887" t="s">
        <v>26676</v>
      </c>
      <c r="J3300" s="887" t="s">
        <v>19726</v>
      </c>
      <c r="K3300" s="931">
        <v>1</v>
      </c>
      <c r="L3300" s="931">
        <v>12</v>
      </c>
      <c r="M3300" s="469">
        <v>60000</v>
      </c>
      <c r="N3300" s="931">
        <v>0</v>
      </c>
      <c r="O3300" s="931">
        <v>6</v>
      </c>
      <c r="P3300" s="469">
        <v>30000</v>
      </c>
      <c r="Q3300" s="931">
        <v>0</v>
      </c>
      <c r="R3300" s="931">
        <v>12</v>
      </c>
      <c r="S3300" s="470">
        <v>60000</v>
      </c>
    </row>
    <row r="3301" spans="1:19" s="889" customFormat="1" ht="23.25">
      <c r="A3301" s="926" t="s">
        <v>1472</v>
      </c>
      <c r="B3301" s="887" t="s">
        <v>280</v>
      </c>
      <c r="C3301" s="887" t="s">
        <v>115</v>
      </c>
      <c r="D3301" s="887" t="s">
        <v>26685</v>
      </c>
      <c r="E3301" s="469">
        <v>4500</v>
      </c>
      <c r="F3301" s="887" t="s">
        <v>27610</v>
      </c>
      <c r="G3301" s="391" t="s">
        <v>27611</v>
      </c>
      <c r="H3301" s="887" t="s">
        <v>23767</v>
      </c>
      <c r="I3301" s="887" t="s">
        <v>26676</v>
      </c>
      <c r="J3301" s="887" t="s">
        <v>20931</v>
      </c>
      <c r="K3301" s="931">
        <v>2</v>
      </c>
      <c r="L3301" s="931">
        <v>12</v>
      </c>
      <c r="M3301" s="469">
        <v>54450</v>
      </c>
      <c r="N3301" s="931">
        <v>0</v>
      </c>
      <c r="O3301" s="931">
        <v>6</v>
      </c>
      <c r="P3301" s="469">
        <v>27000</v>
      </c>
      <c r="Q3301" s="931">
        <v>0</v>
      </c>
      <c r="R3301" s="931">
        <v>12</v>
      </c>
      <c r="S3301" s="470">
        <v>54000</v>
      </c>
    </row>
    <row r="3302" spans="1:19" s="889" customFormat="1" ht="23.25">
      <c r="A3302" s="926" t="s">
        <v>1472</v>
      </c>
      <c r="B3302" s="887" t="s">
        <v>280</v>
      </c>
      <c r="C3302" s="887" t="s">
        <v>115</v>
      </c>
      <c r="D3302" s="887" t="s">
        <v>27349</v>
      </c>
      <c r="E3302" s="469">
        <v>5000</v>
      </c>
      <c r="F3302" s="887" t="s">
        <v>27612</v>
      </c>
      <c r="G3302" s="391" t="s">
        <v>27613</v>
      </c>
      <c r="H3302" s="887" t="s">
        <v>27146</v>
      </c>
      <c r="I3302" s="887" t="s">
        <v>21508</v>
      </c>
      <c r="J3302" s="887" t="s">
        <v>27146</v>
      </c>
      <c r="K3302" s="931">
        <v>1</v>
      </c>
      <c r="L3302" s="931">
        <v>12</v>
      </c>
      <c r="M3302" s="469">
        <v>60000</v>
      </c>
      <c r="N3302" s="931">
        <v>0</v>
      </c>
      <c r="O3302" s="931">
        <v>6</v>
      </c>
      <c r="P3302" s="469">
        <v>30000</v>
      </c>
      <c r="Q3302" s="931">
        <v>0</v>
      </c>
      <c r="R3302" s="931">
        <v>12</v>
      </c>
      <c r="S3302" s="470">
        <v>60000</v>
      </c>
    </row>
    <row r="3303" spans="1:19" s="889" customFormat="1" ht="23.25">
      <c r="A3303" s="926" t="s">
        <v>1472</v>
      </c>
      <c r="B3303" s="887" t="s">
        <v>280</v>
      </c>
      <c r="C3303" s="887" t="s">
        <v>115</v>
      </c>
      <c r="D3303" s="887" t="s">
        <v>27147</v>
      </c>
      <c r="E3303" s="469">
        <v>4500</v>
      </c>
      <c r="F3303" s="887" t="s">
        <v>27614</v>
      </c>
      <c r="G3303" s="391" t="s">
        <v>27615</v>
      </c>
      <c r="H3303" s="887" t="s">
        <v>23828</v>
      </c>
      <c r="I3303" s="887" t="s">
        <v>21508</v>
      </c>
      <c r="J3303" s="887" t="s">
        <v>23829</v>
      </c>
      <c r="K3303" s="931">
        <v>1</v>
      </c>
      <c r="L3303" s="931">
        <v>12</v>
      </c>
      <c r="M3303" s="469">
        <v>54204.71</v>
      </c>
      <c r="N3303" s="931">
        <v>0</v>
      </c>
      <c r="O3303" s="931">
        <v>6</v>
      </c>
      <c r="P3303" s="469">
        <v>27000</v>
      </c>
      <c r="Q3303" s="931">
        <v>0</v>
      </c>
      <c r="R3303" s="931">
        <v>12</v>
      </c>
      <c r="S3303" s="470">
        <v>54000</v>
      </c>
    </row>
    <row r="3304" spans="1:19" s="889" customFormat="1" ht="23.25">
      <c r="A3304" s="926" t="s">
        <v>1472</v>
      </c>
      <c r="B3304" s="887" t="s">
        <v>280</v>
      </c>
      <c r="C3304" s="887" t="s">
        <v>115</v>
      </c>
      <c r="D3304" s="887" t="s">
        <v>27127</v>
      </c>
      <c r="E3304" s="469">
        <v>6000</v>
      </c>
      <c r="F3304" s="887" t="s">
        <v>27616</v>
      </c>
      <c r="G3304" s="391" t="s">
        <v>27617</v>
      </c>
      <c r="H3304" s="887" t="s">
        <v>19810</v>
      </c>
      <c r="I3304" s="887" t="s">
        <v>26676</v>
      </c>
      <c r="J3304" s="887" t="s">
        <v>25530</v>
      </c>
      <c r="K3304" s="931">
        <v>1</v>
      </c>
      <c r="L3304" s="931">
        <v>12</v>
      </c>
      <c r="M3304" s="469">
        <v>72000</v>
      </c>
      <c r="N3304" s="931">
        <v>0</v>
      </c>
      <c r="O3304" s="931">
        <v>6</v>
      </c>
      <c r="P3304" s="469">
        <v>36000</v>
      </c>
      <c r="Q3304" s="931">
        <v>0</v>
      </c>
      <c r="R3304" s="931">
        <v>12</v>
      </c>
      <c r="S3304" s="470">
        <v>72000</v>
      </c>
    </row>
    <row r="3305" spans="1:19" s="889" customFormat="1" ht="23.25">
      <c r="A3305" s="926" t="s">
        <v>1472</v>
      </c>
      <c r="B3305" s="887" t="s">
        <v>280</v>
      </c>
      <c r="C3305" s="887" t="s">
        <v>115</v>
      </c>
      <c r="D3305" s="887" t="s">
        <v>27618</v>
      </c>
      <c r="E3305" s="469">
        <v>9000</v>
      </c>
      <c r="F3305" s="887" t="s">
        <v>27619</v>
      </c>
      <c r="G3305" s="391" t="s">
        <v>27620</v>
      </c>
      <c r="H3305" s="887" t="s">
        <v>19713</v>
      </c>
      <c r="I3305" s="887" t="s">
        <v>19733</v>
      </c>
      <c r="J3305" s="887" t="s">
        <v>19733</v>
      </c>
      <c r="K3305" s="931">
        <v>2</v>
      </c>
      <c r="L3305" s="931">
        <v>12</v>
      </c>
      <c r="M3305" s="469">
        <v>108000</v>
      </c>
      <c r="N3305" s="931">
        <v>0</v>
      </c>
      <c r="O3305" s="931">
        <v>6</v>
      </c>
      <c r="P3305" s="469">
        <v>54000</v>
      </c>
      <c r="Q3305" s="931">
        <v>0</v>
      </c>
      <c r="R3305" s="931">
        <v>11</v>
      </c>
      <c r="S3305" s="470">
        <v>99000</v>
      </c>
    </row>
    <row r="3306" spans="1:19" s="889" customFormat="1" ht="23.25">
      <c r="A3306" s="926" t="s">
        <v>1472</v>
      </c>
      <c r="B3306" s="887" t="s">
        <v>280</v>
      </c>
      <c r="C3306" s="887" t="s">
        <v>115</v>
      </c>
      <c r="D3306" s="887" t="s">
        <v>27621</v>
      </c>
      <c r="E3306" s="469">
        <v>9000</v>
      </c>
      <c r="F3306" s="887" t="s">
        <v>27622</v>
      </c>
      <c r="G3306" s="391" t="s">
        <v>27623</v>
      </c>
      <c r="H3306" s="887" t="s">
        <v>19790</v>
      </c>
      <c r="I3306" s="887" t="s">
        <v>21508</v>
      </c>
      <c r="J3306" s="887" t="s">
        <v>19791</v>
      </c>
      <c r="K3306" s="931">
        <v>1</v>
      </c>
      <c r="L3306" s="931">
        <v>12</v>
      </c>
      <c r="M3306" s="469">
        <v>108000</v>
      </c>
      <c r="N3306" s="931">
        <v>0</v>
      </c>
      <c r="O3306" s="931">
        <v>6</v>
      </c>
      <c r="P3306" s="469">
        <v>54000</v>
      </c>
      <c r="Q3306" s="931">
        <v>0</v>
      </c>
      <c r="R3306" s="931">
        <v>11</v>
      </c>
      <c r="S3306" s="470">
        <v>99000</v>
      </c>
    </row>
    <row r="3307" spans="1:19" s="889" customFormat="1" ht="34.9">
      <c r="A3307" s="926" t="s">
        <v>1472</v>
      </c>
      <c r="B3307" s="887" t="s">
        <v>280</v>
      </c>
      <c r="C3307" s="887" t="s">
        <v>115</v>
      </c>
      <c r="D3307" s="887" t="s">
        <v>27432</v>
      </c>
      <c r="E3307" s="469">
        <v>3000</v>
      </c>
      <c r="F3307" s="887" t="s">
        <v>27624</v>
      </c>
      <c r="G3307" s="391" t="s">
        <v>27625</v>
      </c>
      <c r="H3307" s="887" t="s">
        <v>19862</v>
      </c>
      <c r="I3307" s="887" t="s">
        <v>26676</v>
      </c>
      <c r="J3307" s="887" t="s">
        <v>26771</v>
      </c>
      <c r="K3307" s="931">
        <v>1</v>
      </c>
      <c r="L3307" s="931">
        <v>9</v>
      </c>
      <c r="M3307" s="469">
        <v>27000</v>
      </c>
      <c r="N3307" s="931">
        <v>0</v>
      </c>
      <c r="O3307" s="931">
        <v>0</v>
      </c>
      <c r="P3307" s="469">
        <v>0</v>
      </c>
      <c r="Q3307" s="931">
        <v>0</v>
      </c>
      <c r="R3307" s="931">
        <v>0</v>
      </c>
      <c r="S3307" s="470">
        <v>0</v>
      </c>
    </row>
    <row r="3308" spans="1:19" s="889" customFormat="1" ht="23.25">
      <c r="A3308" s="926" t="s">
        <v>1472</v>
      </c>
      <c r="B3308" s="887" t="s">
        <v>280</v>
      </c>
      <c r="C3308" s="887" t="s">
        <v>115</v>
      </c>
      <c r="D3308" s="887" t="s">
        <v>26842</v>
      </c>
      <c r="E3308" s="469">
        <v>7500</v>
      </c>
      <c r="F3308" s="887" t="s">
        <v>27626</v>
      </c>
      <c r="G3308" s="391" t="s">
        <v>27627</v>
      </c>
      <c r="H3308" s="887" t="s">
        <v>20066</v>
      </c>
      <c r="I3308" s="887" t="s">
        <v>19764</v>
      </c>
      <c r="J3308" s="887" t="s">
        <v>26753</v>
      </c>
      <c r="K3308" s="931">
        <v>1</v>
      </c>
      <c r="L3308" s="931">
        <v>12</v>
      </c>
      <c r="M3308" s="469">
        <v>90000</v>
      </c>
      <c r="N3308" s="931">
        <v>0</v>
      </c>
      <c r="O3308" s="931">
        <v>6</v>
      </c>
      <c r="P3308" s="469">
        <v>45656.25</v>
      </c>
      <c r="Q3308" s="931">
        <v>0</v>
      </c>
      <c r="R3308" s="931">
        <v>12</v>
      </c>
      <c r="S3308" s="470">
        <v>90000</v>
      </c>
    </row>
    <row r="3309" spans="1:19" s="889" customFormat="1" ht="34.9">
      <c r="A3309" s="926" t="s">
        <v>1472</v>
      </c>
      <c r="B3309" s="887" t="s">
        <v>280</v>
      </c>
      <c r="C3309" s="887" t="s">
        <v>115</v>
      </c>
      <c r="D3309" s="887" t="s">
        <v>27628</v>
      </c>
      <c r="E3309" s="469">
        <v>3500</v>
      </c>
      <c r="F3309" s="887" t="s">
        <v>27629</v>
      </c>
      <c r="G3309" s="391" t="s">
        <v>27630</v>
      </c>
      <c r="H3309" s="887" t="s">
        <v>19988</v>
      </c>
      <c r="I3309" s="887" t="s">
        <v>26676</v>
      </c>
      <c r="J3309" s="887" t="s">
        <v>26771</v>
      </c>
      <c r="K3309" s="931">
        <v>3</v>
      </c>
      <c r="L3309" s="931">
        <v>12</v>
      </c>
      <c r="M3309" s="469">
        <v>42000</v>
      </c>
      <c r="N3309" s="931">
        <v>0</v>
      </c>
      <c r="O3309" s="931">
        <v>6</v>
      </c>
      <c r="P3309" s="469">
        <v>21000</v>
      </c>
      <c r="Q3309" s="931">
        <v>0</v>
      </c>
      <c r="R3309" s="931">
        <v>12</v>
      </c>
      <c r="S3309" s="470">
        <v>42000</v>
      </c>
    </row>
    <row r="3310" spans="1:19" s="889" customFormat="1" ht="23.25">
      <c r="A3310" s="926" t="s">
        <v>1472</v>
      </c>
      <c r="B3310" s="887" t="s">
        <v>280</v>
      </c>
      <c r="C3310" s="887" t="s">
        <v>115</v>
      </c>
      <c r="D3310" s="887" t="s">
        <v>26970</v>
      </c>
      <c r="E3310" s="469">
        <v>2500</v>
      </c>
      <c r="F3310" s="887" t="s">
        <v>27631</v>
      </c>
      <c r="G3310" s="391" t="s">
        <v>27632</v>
      </c>
      <c r="H3310" s="887" t="s">
        <v>19829</v>
      </c>
      <c r="I3310" s="887" t="s">
        <v>388</v>
      </c>
      <c r="J3310" s="887"/>
      <c r="K3310" s="931">
        <v>1</v>
      </c>
      <c r="L3310" s="931">
        <v>12</v>
      </c>
      <c r="M3310" s="469">
        <v>30000</v>
      </c>
      <c r="N3310" s="931">
        <v>0</v>
      </c>
      <c r="O3310" s="931">
        <v>6</v>
      </c>
      <c r="P3310" s="469">
        <v>15000</v>
      </c>
      <c r="Q3310" s="931">
        <v>0</v>
      </c>
      <c r="R3310" s="931">
        <v>12</v>
      </c>
      <c r="S3310" s="470">
        <v>30000</v>
      </c>
    </row>
    <row r="3311" spans="1:19" s="889" customFormat="1" ht="23.25">
      <c r="A3311" s="926" t="s">
        <v>1472</v>
      </c>
      <c r="B3311" s="887" t="s">
        <v>280</v>
      </c>
      <c r="C3311" s="887" t="s">
        <v>115</v>
      </c>
      <c r="D3311" s="887" t="s">
        <v>27124</v>
      </c>
      <c r="E3311" s="469">
        <v>6000</v>
      </c>
      <c r="F3311" s="887" t="s">
        <v>27633</v>
      </c>
      <c r="G3311" s="391" t="s">
        <v>27634</v>
      </c>
      <c r="H3311" s="887" t="s">
        <v>20018</v>
      </c>
      <c r="I3311" s="887" t="s">
        <v>26676</v>
      </c>
      <c r="J3311" s="887" t="s">
        <v>19863</v>
      </c>
      <c r="K3311" s="931">
        <v>1</v>
      </c>
      <c r="L3311" s="931">
        <v>12</v>
      </c>
      <c r="M3311" s="469">
        <v>72000</v>
      </c>
      <c r="N3311" s="931">
        <v>0</v>
      </c>
      <c r="O3311" s="931">
        <v>6</v>
      </c>
      <c r="P3311" s="469">
        <v>36000</v>
      </c>
      <c r="Q3311" s="931">
        <v>0</v>
      </c>
      <c r="R3311" s="931">
        <v>12</v>
      </c>
      <c r="S3311" s="470">
        <v>72000</v>
      </c>
    </row>
    <row r="3312" spans="1:19" s="889" customFormat="1" ht="34.9">
      <c r="A3312" s="926" t="s">
        <v>1472</v>
      </c>
      <c r="B3312" s="887" t="s">
        <v>280</v>
      </c>
      <c r="C3312" s="887" t="s">
        <v>115</v>
      </c>
      <c r="D3312" s="887" t="s">
        <v>27635</v>
      </c>
      <c r="E3312" s="469">
        <v>6000</v>
      </c>
      <c r="F3312" s="887" t="s">
        <v>27636</v>
      </c>
      <c r="G3312" s="391" t="s">
        <v>27637</v>
      </c>
      <c r="H3312" s="887" t="s">
        <v>19988</v>
      </c>
      <c r="I3312" s="887" t="s">
        <v>19764</v>
      </c>
      <c r="J3312" s="887" t="s">
        <v>19989</v>
      </c>
      <c r="K3312" s="931">
        <v>1</v>
      </c>
      <c r="L3312" s="931">
        <v>12</v>
      </c>
      <c r="M3312" s="469">
        <v>72000</v>
      </c>
      <c r="N3312" s="931">
        <v>0</v>
      </c>
      <c r="O3312" s="931">
        <v>6</v>
      </c>
      <c r="P3312" s="469">
        <v>36000</v>
      </c>
      <c r="Q3312" s="931">
        <v>0</v>
      </c>
      <c r="R3312" s="931">
        <v>12</v>
      </c>
      <c r="S3312" s="470">
        <v>72000</v>
      </c>
    </row>
    <row r="3313" spans="1:19" s="889" customFormat="1" ht="23.25">
      <c r="A3313" s="926" t="s">
        <v>1472</v>
      </c>
      <c r="B3313" s="887" t="s">
        <v>280</v>
      </c>
      <c r="C3313" s="887" t="s">
        <v>115</v>
      </c>
      <c r="D3313" s="887" t="s">
        <v>26664</v>
      </c>
      <c r="E3313" s="469">
        <v>3000</v>
      </c>
      <c r="F3313" s="887" t="s">
        <v>27638</v>
      </c>
      <c r="G3313" s="391" t="s">
        <v>27639</v>
      </c>
      <c r="H3313" s="887" t="s">
        <v>19708</v>
      </c>
      <c r="I3313" s="887" t="s">
        <v>388</v>
      </c>
      <c r="J3313" s="887" t="s">
        <v>27247</v>
      </c>
      <c r="K3313" s="931">
        <v>1</v>
      </c>
      <c r="L3313" s="931">
        <v>12</v>
      </c>
      <c r="M3313" s="469">
        <v>35800</v>
      </c>
      <c r="N3313" s="931">
        <v>0</v>
      </c>
      <c r="O3313" s="931">
        <v>6</v>
      </c>
      <c r="P3313" s="469">
        <v>18000</v>
      </c>
      <c r="Q3313" s="931">
        <v>0</v>
      </c>
      <c r="R3313" s="931">
        <v>12</v>
      </c>
      <c r="S3313" s="470">
        <v>36000</v>
      </c>
    </row>
    <row r="3314" spans="1:19" s="889" customFormat="1" ht="23.25">
      <c r="A3314" s="926" t="s">
        <v>1472</v>
      </c>
      <c r="B3314" s="887" t="s">
        <v>280</v>
      </c>
      <c r="C3314" s="887" t="s">
        <v>115</v>
      </c>
      <c r="D3314" s="887" t="s">
        <v>26981</v>
      </c>
      <c r="E3314" s="469">
        <v>11000</v>
      </c>
      <c r="F3314" s="887" t="s">
        <v>27640</v>
      </c>
      <c r="G3314" s="391" t="s">
        <v>27641</v>
      </c>
      <c r="H3314" s="887" t="s">
        <v>19713</v>
      </c>
      <c r="I3314" s="887" t="s">
        <v>19733</v>
      </c>
      <c r="J3314" s="887" t="s">
        <v>19733</v>
      </c>
      <c r="K3314" s="931">
        <v>0</v>
      </c>
      <c r="L3314" s="931">
        <v>2</v>
      </c>
      <c r="M3314" s="469">
        <v>21306.61</v>
      </c>
      <c r="N3314" s="931">
        <v>0</v>
      </c>
      <c r="O3314" s="931">
        <v>0</v>
      </c>
      <c r="P3314" s="469">
        <v>0</v>
      </c>
      <c r="Q3314" s="931">
        <v>0</v>
      </c>
      <c r="R3314" s="931">
        <v>0</v>
      </c>
      <c r="S3314" s="470">
        <v>0</v>
      </c>
    </row>
    <row r="3315" spans="1:19" s="889" customFormat="1" ht="46.5">
      <c r="A3315" s="926" t="s">
        <v>1472</v>
      </c>
      <c r="B3315" s="887" t="s">
        <v>280</v>
      </c>
      <c r="C3315" s="887" t="s">
        <v>115</v>
      </c>
      <c r="D3315" s="887" t="s">
        <v>27082</v>
      </c>
      <c r="E3315" s="469">
        <v>8500</v>
      </c>
      <c r="F3315" s="887" t="s">
        <v>27642</v>
      </c>
      <c r="G3315" s="391" t="s">
        <v>27643</v>
      </c>
      <c r="H3315" s="887" t="s">
        <v>20847</v>
      </c>
      <c r="I3315" s="887" t="s">
        <v>26676</v>
      </c>
      <c r="J3315" s="887" t="s">
        <v>27342</v>
      </c>
      <c r="K3315" s="931">
        <v>1</v>
      </c>
      <c r="L3315" s="931">
        <v>7</v>
      </c>
      <c r="M3315" s="469">
        <v>55533.33</v>
      </c>
      <c r="N3315" s="931">
        <v>0</v>
      </c>
      <c r="O3315" s="931">
        <v>0</v>
      </c>
      <c r="P3315" s="469">
        <v>0</v>
      </c>
      <c r="Q3315" s="931">
        <v>0</v>
      </c>
      <c r="R3315" s="931">
        <v>0</v>
      </c>
      <c r="S3315" s="470">
        <v>0</v>
      </c>
    </row>
    <row r="3316" spans="1:19" s="889" customFormat="1" ht="23.25">
      <c r="A3316" s="926" t="s">
        <v>1472</v>
      </c>
      <c r="B3316" s="887" t="s">
        <v>280</v>
      </c>
      <c r="C3316" s="887" t="s">
        <v>115</v>
      </c>
      <c r="D3316" s="887" t="s">
        <v>21308</v>
      </c>
      <c r="E3316" s="469">
        <v>4500</v>
      </c>
      <c r="F3316" s="887" t="s">
        <v>27644</v>
      </c>
      <c r="G3316" s="391" t="s">
        <v>27645</v>
      </c>
      <c r="H3316" s="887" t="s">
        <v>21402</v>
      </c>
      <c r="I3316" s="887" t="s">
        <v>21508</v>
      </c>
      <c r="J3316" s="887" t="s">
        <v>27196</v>
      </c>
      <c r="K3316" s="931">
        <v>0</v>
      </c>
      <c r="L3316" s="931">
        <v>2</v>
      </c>
      <c r="M3316" s="469">
        <v>9600</v>
      </c>
      <c r="N3316" s="931">
        <v>3</v>
      </c>
      <c r="O3316" s="931">
        <v>6</v>
      </c>
      <c r="P3316" s="469">
        <v>27000</v>
      </c>
      <c r="Q3316" s="931">
        <v>0</v>
      </c>
      <c r="R3316" s="931">
        <v>0</v>
      </c>
      <c r="S3316" s="470">
        <v>0</v>
      </c>
    </row>
    <row r="3317" spans="1:19" s="889" customFormat="1" ht="23.25">
      <c r="A3317" s="926" t="s">
        <v>1472</v>
      </c>
      <c r="B3317" s="887" t="s">
        <v>280</v>
      </c>
      <c r="C3317" s="887" t="s">
        <v>115</v>
      </c>
      <c r="D3317" s="887" t="s">
        <v>27618</v>
      </c>
      <c r="E3317" s="469">
        <v>9000</v>
      </c>
      <c r="F3317" s="887" t="s">
        <v>27646</v>
      </c>
      <c r="G3317" s="391" t="s">
        <v>27647</v>
      </c>
      <c r="H3317" s="887" t="s">
        <v>19713</v>
      </c>
      <c r="I3317" s="887" t="s">
        <v>19733</v>
      </c>
      <c r="J3317" s="887" t="s">
        <v>19733</v>
      </c>
      <c r="K3317" s="931">
        <v>0</v>
      </c>
      <c r="L3317" s="931">
        <v>2</v>
      </c>
      <c r="M3317" s="469">
        <v>18616.66</v>
      </c>
      <c r="N3317" s="931">
        <v>4</v>
      </c>
      <c r="O3317" s="931">
        <v>6</v>
      </c>
      <c r="P3317" s="469">
        <v>54000</v>
      </c>
      <c r="Q3317" s="931">
        <v>0</v>
      </c>
      <c r="R3317" s="931">
        <v>0</v>
      </c>
      <c r="S3317" s="470">
        <v>0</v>
      </c>
    </row>
    <row r="3318" spans="1:19" s="889" customFormat="1" ht="23.25">
      <c r="A3318" s="926" t="s">
        <v>1472</v>
      </c>
      <c r="B3318" s="887" t="s">
        <v>280</v>
      </c>
      <c r="C3318" s="887" t="s">
        <v>115</v>
      </c>
      <c r="D3318" s="887" t="s">
        <v>27648</v>
      </c>
      <c r="E3318" s="469">
        <v>8000</v>
      </c>
      <c r="F3318" s="887" t="s">
        <v>27649</v>
      </c>
      <c r="G3318" s="391" t="s">
        <v>27650</v>
      </c>
      <c r="H3318" s="887" t="s">
        <v>19708</v>
      </c>
      <c r="I3318" s="887" t="s">
        <v>26676</v>
      </c>
      <c r="J3318" s="887" t="s">
        <v>19709</v>
      </c>
      <c r="K3318" s="931">
        <v>0</v>
      </c>
      <c r="L3318" s="931">
        <v>2</v>
      </c>
      <c r="M3318" s="469">
        <v>17333.330000000002</v>
      </c>
      <c r="N3318" s="931">
        <v>3</v>
      </c>
      <c r="O3318" s="931">
        <v>6</v>
      </c>
      <c r="P3318" s="469">
        <v>47992.71</v>
      </c>
      <c r="Q3318" s="931">
        <v>0</v>
      </c>
      <c r="R3318" s="931">
        <v>0</v>
      </c>
      <c r="S3318" s="470">
        <v>0</v>
      </c>
    </row>
    <row r="3319" spans="1:19" s="889" customFormat="1" ht="34.9">
      <c r="A3319" s="926" t="s">
        <v>1472</v>
      </c>
      <c r="B3319" s="887" t="s">
        <v>280</v>
      </c>
      <c r="C3319" s="887" t="s">
        <v>115</v>
      </c>
      <c r="D3319" s="887" t="s">
        <v>27651</v>
      </c>
      <c r="E3319" s="469">
        <v>6500</v>
      </c>
      <c r="F3319" s="887" t="s">
        <v>27652</v>
      </c>
      <c r="G3319" s="391" t="s">
        <v>27653</v>
      </c>
      <c r="H3319" s="887" t="s">
        <v>20463</v>
      </c>
      <c r="I3319" s="887" t="s">
        <v>26676</v>
      </c>
      <c r="J3319" s="887" t="s">
        <v>20900</v>
      </c>
      <c r="K3319" s="931">
        <v>0</v>
      </c>
      <c r="L3319" s="931">
        <v>2</v>
      </c>
      <c r="M3319" s="469">
        <v>13866.67</v>
      </c>
      <c r="N3319" s="931">
        <v>3</v>
      </c>
      <c r="O3319" s="931">
        <v>6</v>
      </c>
      <c r="P3319" s="469">
        <v>39000</v>
      </c>
      <c r="Q3319" s="931">
        <v>0</v>
      </c>
      <c r="R3319" s="931">
        <v>0</v>
      </c>
      <c r="S3319" s="470">
        <v>0</v>
      </c>
    </row>
    <row r="3320" spans="1:19" s="889" customFormat="1" ht="23.25">
      <c r="A3320" s="926" t="s">
        <v>1472</v>
      </c>
      <c r="B3320" s="887" t="s">
        <v>280</v>
      </c>
      <c r="C3320" s="887" t="s">
        <v>115</v>
      </c>
      <c r="D3320" s="887" t="s">
        <v>27654</v>
      </c>
      <c r="E3320" s="469">
        <v>8000</v>
      </c>
      <c r="F3320" s="887" t="s">
        <v>27655</v>
      </c>
      <c r="G3320" s="391" t="s">
        <v>27656</v>
      </c>
      <c r="H3320" s="887" t="s">
        <v>27403</v>
      </c>
      <c r="I3320" s="887" t="s">
        <v>21508</v>
      </c>
      <c r="J3320" s="887" t="s">
        <v>23829</v>
      </c>
      <c r="K3320" s="931">
        <v>0</v>
      </c>
      <c r="L3320" s="931">
        <v>2</v>
      </c>
      <c r="M3320" s="469">
        <v>15466.67</v>
      </c>
      <c r="N3320" s="931">
        <v>3</v>
      </c>
      <c r="O3320" s="931">
        <v>6</v>
      </c>
      <c r="P3320" s="469">
        <v>48000</v>
      </c>
      <c r="Q3320" s="931">
        <v>0</v>
      </c>
      <c r="R3320" s="931">
        <v>0</v>
      </c>
      <c r="S3320" s="470">
        <v>0</v>
      </c>
    </row>
    <row r="3321" spans="1:19" s="889" customFormat="1" ht="23.25">
      <c r="A3321" s="926" t="s">
        <v>1472</v>
      </c>
      <c r="B3321" s="887" t="s">
        <v>280</v>
      </c>
      <c r="C3321" s="887" t="s">
        <v>115</v>
      </c>
      <c r="D3321" s="887" t="s">
        <v>27657</v>
      </c>
      <c r="E3321" s="469">
        <v>2500</v>
      </c>
      <c r="F3321" s="887" t="s">
        <v>27658</v>
      </c>
      <c r="G3321" s="391" t="s">
        <v>27659</v>
      </c>
      <c r="H3321" s="887" t="s">
        <v>19708</v>
      </c>
      <c r="I3321" s="887" t="s">
        <v>26676</v>
      </c>
      <c r="J3321" s="887" t="s">
        <v>19709</v>
      </c>
      <c r="K3321" s="931">
        <v>0</v>
      </c>
      <c r="L3321" s="931">
        <v>2</v>
      </c>
      <c r="M3321" s="469">
        <v>5416.67</v>
      </c>
      <c r="N3321" s="931">
        <v>1</v>
      </c>
      <c r="O3321" s="931">
        <v>3</v>
      </c>
      <c r="P3321" s="469">
        <v>7500</v>
      </c>
      <c r="Q3321" s="931">
        <v>0</v>
      </c>
      <c r="R3321" s="931">
        <v>0</v>
      </c>
      <c r="S3321" s="470">
        <v>5719</v>
      </c>
    </row>
    <row r="3322" spans="1:19" s="889" customFormat="1" ht="23.25">
      <c r="A3322" s="926" t="s">
        <v>1473</v>
      </c>
      <c r="B3322" s="887" t="s">
        <v>280</v>
      </c>
      <c r="C3322" s="887" t="s">
        <v>115</v>
      </c>
      <c r="D3322" s="887" t="s">
        <v>27660</v>
      </c>
      <c r="E3322" s="469">
        <v>4500</v>
      </c>
      <c r="F3322" s="887" t="s">
        <v>27661</v>
      </c>
      <c r="G3322" s="391" t="s">
        <v>27662</v>
      </c>
      <c r="H3322" s="887" t="s">
        <v>21508</v>
      </c>
      <c r="I3322" s="887" t="s">
        <v>27663</v>
      </c>
      <c r="J3322" s="887" t="s">
        <v>23829</v>
      </c>
      <c r="K3322" s="931">
        <v>1</v>
      </c>
      <c r="L3322" s="931">
        <v>12</v>
      </c>
      <c r="M3322" s="469">
        <v>78000</v>
      </c>
      <c r="N3322" s="931">
        <v>1</v>
      </c>
      <c r="O3322" s="931">
        <v>6</v>
      </c>
      <c r="P3322" s="469">
        <v>27000</v>
      </c>
      <c r="Q3322" s="931">
        <v>1</v>
      </c>
      <c r="R3322" s="931">
        <v>12</v>
      </c>
      <c r="S3322" s="470">
        <v>54000</v>
      </c>
    </row>
    <row r="3323" spans="1:19" s="889" customFormat="1" ht="34.9">
      <c r="A3323" s="926" t="s">
        <v>1473</v>
      </c>
      <c r="B3323" s="887" t="s">
        <v>280</v>
      </c>
      <c r="C3323" s="887" t="s">
        <v>115</v>
      </c>
      <c r="D3323" s="887" t="s">
        <v>20009</v>
      </c>
      <c r="E3323" s="469">
        <v>5000</v>
      </c>
      <c r="F3323" s="887" t="s">
        <v>27664</v>
      </c>
      <c r="G3323" s="391" t="s">
        <v>27665</v>
      </c>
      <c r="H3323" s="887" t="s">
        <v>26676</v>
      </c>
      <c r="I3323" s="887" t="s">
        <v>27666</v>
      </c>
      <c r="J3323" s="887" t="s">
        <v>20480</v>
      </c>
      <c r="K3323" s="931">
        <v>1</v>
      </c>
      <c r="L3323" s="931">
        <v>12</v>
      </c>
      <c r="M3323" s="469">
        <v>31200</v>
      </c>
      <c r="N3323" s="931">
        <v>1</v>
      </c>
      <c r="O3323" s="931">
        <v>6</v>
      </c>
      <c r="P3323" s="469">
        <v>30000</v>
      </c>
      <c r="Q3323" s="931">
        <v>1</v>
      </c>
      <c r="R3323" s="931">
        <v>12</v>
      </c>
      <c r="S3323" s="470">
        <v>60000</v>
      </c>
    </row>
    <row r="3324" spans="1:19" s="889" customFormat="1" ht="23.25">
      <c r="A3324" s="926" t="s">
        <v>1473</v>
      </c>
      <c r="B3324" s="887" t="s">
        <v>280</v>
      </c>
      <c r="C3324" s="887" t="s">
        <v>115</v>
      </c>
      <c r="D3324" s="887" t="s">
        <v>21308</v>
      </c>
      <c r="E3324" s="469">
        <v>5000</v>
      </c>
      <c r="F3324" s="887" t="s">
        <v>27667</v>
      </c>
      <c r="G3324" s="391" t="s">
        <v>27668</v>
      </c>
      <c r="H3324" s="887" t="s">
        <v>21508</v>
      </c>
      <c r="I3324" s="887" t="s">
        <v>27669</v>
      </c>
      <c r="J3324" s="887" t="s">
        <v>20164</v>
      </c>
      <c r="K3324" s="931">
        <v>1</v>
      </c>
      <c r="L3324" s="931">
        <v>12</v>
      </c>
      <c r="M3324" s="469">
        <v>41100</v>
      </c>
      <c r="N3324" s="931">
        <v>1</v>
      </c>
      <c r="O3324" s="931">
        <v>6</v>
      </c>
      <c r="P3324" s="469">
        <v>30000</v>
      </c>
      <c r="Q3324" s="931">
        <v>1</v>
      </c>
      <c r="R3324" s="931">
        <v>12</v>
      </c>
      <c r="S3324" s="470">
        <v>60000</v>
      </c>
    </row>
    <row r="3325" spans="1:19" s="889" customFormat="1" ht="23.25">
      <c r="A3325" s="926" t="s">
        <v>1473</v>
      </c>
      <c r="B3325" s="887" t="s">
        <v>280</v>
      </c>
      <c r="C3325" s="887" t="s">
        <v>115</v>
      </c>
      <c r="D3325" s="887" t="s">
        <v>27147</v>
      </c>
      <c r="E3325" s="469">
        <v>5000</v>
      </c>
      <c r="F3325" s="887" t="s">
        <v>27670</v>
      </c>
      <c r="G3325" s="391" t="s">
        <v>27671</v>
      </c>
      <c r="H3325" s="887" t="s">
        <v>21508</v>
      </c>
      <c r="I3325" s="887" t="s">
        <v>27663</v>
      </c>
      <c r="J3325" s="887" t="s">
        <v>23829</v>
      </c>
      <c r="K3325" s="931">
        <v>1</v>
      </c>
      <c r="L3325" s="931">
        <v>12</v>
      </c>
      <c r="M3325" s="469">
        <v>59666.67</v>
      </c>
      <c r="N3325" s="931">
        <v>1</v>
      </c>
      <c r="O3325" s="931">
        <v>6</v>
      </c>
      <c r="P3325" s="469">
        <v>30000</v>
      </c>
      <c r="Q3325" s="931">
        <v>1</v>
      </c>
      <c r="R3325" s="931">
        <v>12</v>
      </c>
      <c r="S3325" s="470">
        <v>60000</v>
      </c>
    </row>
    <row r="3326" spans="1:19" s="889" customFormat="1" ht="23.25">
      <c r="A3326" s="926" t="s">
        <v>1473</v>
      </c>
      <c r="B3326" s="887" t="s">
        <v>280</v>
      </c>
      <c r="C3326" s="887" t="s">
        <v>115</v>
      </c>
      <c r="D3326" s="887" t="s">
        <v>27672</v>
      </c>
      <c r="E3326" s="469">
        <v>6000</v>
      </c>
      <c r="F3326" s="887" t="s">
        <v>27673</v>
      </c>
      <c r="G3326" s="391" t="s">
        <v>27674</v>
      </c>
      <c r="H3326" s="887" t="s">
        <v>23367</v>
      </c>
      <c r="I3326" s="887" t="s">
        <v>26753</v>
      </c>
      <c r="J3326" s="887" t="s">
        <v>19709</v>
      </c>
      <c r="K3326" s="931">
        <v>1</v>
      </c>
      <c r="L3326" s="931">
        <v>12</v>
      </c>
      <c r="M3326" s="469">
        <v>110000</v>
      </c>
      <c r="N3326" s="931">
        <v>1</v>
      </c>
      <c r="O3326" s="931">
        <v>6</v>
      </c>
      <c r="P3326" s="469">
        <v>36000</v>
      </c>
      <c r="Q3326" s="931">
        <v>1</v>
      </c>
      <c r="R3326" s="931">
        <v>12</v>
      </c>
      <c r="S3326" s="470">
        <v>72000</v>
      </c>
    </row>
    <row r="3327" spans="1:19" s="889" customFormat="1" ht="23.25">
      <c r="A3327" s="926" t="s">
        <v>1473</v>
      </c>
      <c r="B3327" s="887" t="s">
        <v>280</v>
      </c>
      <c r="C3327" s="887" t="s">
        <v>115</v>
      </c>
      <c r="D3327" s="887" t="s">
        <v>27675</v>
      </c>
      <c r="E3327" s="469">
        <v>4500</v>
      </c>
      <c r="F3327" s="887" t="s">
        <v>27676</v>
      </c>
      <c r="G3327" s="391" t="s">
        <v>27677</v>
      </c>
      <c r="H3327" s="887" t="s">
        <v>27017</v>
      </c>
      <c r="I3327" s="887" t="s">
        <v>27017</v>
      </c>
      <c r="J3327" s="887" t="s">
        <v>27017</v>
      </c>
      <c r="K3327" s="931">
        <v>1</v>
      </c>
      <c r="L3327" s="931">
        <v>8</v>
      </c>
      <c r="M3327" s="469">
        <v>31200</v>
      </c>
      <c r="N3327" s="931">
        <v>0</v>
      </c>
      <c r="O3327" s="931">
        <v>0</v>
      </c>
      <c r="P3327" s="469">
        <v>0</v>
      </c>
      <c r="Q3327" s="931"/>
      <c r="R3327" s="931">
        <v>0</v>
      </c>
      <c r="S3327" s="470">
        <v>0</v>
      </c>
    </row>
    <row r="3328" spans="1:19" s="889" customFormat="1" ht="23.25">
      <c r="A3328" s="926" t="s">
        <v>1473</v>
      </c>
      <c r="B3328" s="887" t="s">
        <v>280</v>
      </c>
      <c r="C3328" s="887" t="s">
        <v>115</v>
      </c>
      <c r="D3328" s="887" t="s">
        <v>27678</v>
      </c>
      <c r="E3328" s="469">
        <v>8000</v>
      </c>
      <c r="F3328" s="887" t="s">
        <v>27679</v>
      </c>
      <c r="G3328" s="391" t="s">
        <v>27680</v>
      </c>
      <c r="H3328" s="887" t="s">
        <v>21508</v>
      </c>
      <c r="I3328" s="887" t="s">
        <v>27681</v>
      </c>
      <c r="J3328" s="887" t="s">
        <v>27682</v>
      </c>
      <c r="K3328" s="931">
        <v>1</v>
      </c>
      <c r="L3328" s="931">
        <v>12</v>
      </c>
      <c r="M3328" s="469">
        <v>84000</v>
      </c>
      <c r="N3328" s="931">
        <v>1</v>
      </c>
      <c r="O3328" s="931">
        <v>6</v>
      </c>
      <c r="P3328" s="469">
        <v>48000</v>
      </c>
      <c r="Q3328" s="931">
        <v>1</v>
      </c>
      <c r="R3328" s="931">
        <v>12</v>
      </c>
      <c r="S3328" s="470">
        <v>107823</v>
      </c>
    </row>
    <row r="3329" spans="1:19" s="889" customFormat="1" ht="23.25">
      <c r="A3329" s="926" t="s">
        <v>1473</v>
      </c>
      <c r="B3329" s="887" t="s">
        <v>280</v>
      </c>
      <c r="C3329" s="887" t="s">
        <v>115</v>
      </c>
      <c r="D3329" s="887" t="s">
        <v>27231</v>
      </c>
      <c r="E3329" s="469">
        <v>5000</v>
      </c>
      <c r="F3329" s="887" t="s">
        <v>27683</v>
      </c>
      <c r="G3329" s="391" t="s">
        <v>27684</v>
      </c>
      <c r="H3329" s="887" t="s">
        <v>21508</v>
      </c>
      <c r="I3329" s="887" t="s">
        <v>27681</v>
      </c>
      <c r="J3329" s="887" t="s">
        <v>27682</v>
      </c>
      <c r="K3329" s="931">
        <v>1</v>
      </c>
      <c r="L3329" s="931">
        <v>12</v>
      </c>
      <c r="M3329" s="469">
        <v>54000</v>
      </c>
      <c r="N3329" s="931">
        <v>1</v>
      </c>
      <c r="O3329" s="931">
        <v>6</v>
      </c>
      <c r="P3329" s="469">
        <v>30000</v>
      </c>
      <c r="Q3329" s="931">
        <v>1</v>
      </c>
      <c r="R3329" s="931">
        <v>12</v>
      </c>
      <c r="S3329" s="470">
        <v>60000</v>
      </c>
    </row>
    <row r="3330" spans="1:19" s="889" customFormat="1" ht="23.25">
      <c r="A3330" s="926" t="s">
        <v>1473</v>
      </c>
      <c r="B3330" s="887" t="s">
        <v>280</v>
      </c>
      <c r="C3330" s="887" t="s">
        <v>115</v>
      </c>
      <c r="D3330" s="887" t="s">
        <v>27685</v>
      </c>
      <c r="E3330" s="469">
        <v>4500</v>
      </c>
      <c r="F3330" s="887" t="s">
        <v>27686</v>
      </c>
      <c r="G3330" s="391" t="s">
        <v>27687</v>
      </c>
      <c r="H3330" s="887" t="s">
        <v>619</v>
      </c>
      <c r="I3330" s="887" t="s">
        <v>19829</v>
      </c>
      <c r="J3330" s="887" t="s">
        <v>619</v>
      </c>
      <c r="K3330" s="931">
        <v>1</v>
      </c>
      <c r="L3330" s="931">
        <v>5</v>
      </c>
      <c r="M3330" s="469">
        <v>96000</v>
      </c>
      <c r="N3330" s="931">
        <v>0</v>
      </c>
      <c r="O3330" s="931">
        <v>0</v>
      </c>
      <c r="P3330" s="469">
        <v>0</v>
      </c>
      <c r="Q3330" s="931"/>
      <c r="R3330" s="931">
        <v>0</v>
      </c>
      <c r="S3330" s="470">
        <v>0</v>
      </c>
    </row>
    <row r="3331" spans="1:19" s="889" customFormat="1" ht="23.25">
      <c r="A3331" s="926" t="s">
        <v>1473</v>
      </c>
      <c r="B3331" s="887" t="s">
        <v>280</v>
      </c>
      <c r="C3331" s="887" t="s">
        <v>115</v>
      </c>
      <c r="D3331" s="887" t="s">
        <v>27688</v>
      </c>
      <c r="E3331" s="469">
        <v>6500</v>
      </c>
      <c r="F3331" s="887" t="s">
        <v>27689</v>
      </c>
      <c r="G3331" s="391" t="s">
        <v>27690</v>
      </c>
      <c r="H3331" s="887" t="s">
        <v>19815</v>
      </c>
      <c r="I3331" s="887" t="s">
        <v>20492</v>
      </c>
      <c r="J3331" s="887" t="s">
        <v>19815</v>
      </c>
      <c r="K3331" s="931">
        <v>1</v>
      </c>
      <c r="L3331" s="931">
        <v>1</v>
      </c>
      <c r="M3331" s="469">
        <v>84000</v>
      </c>
      <c r="N3331" s="931">
        <v>0</v>
      </c>
      <c r="O3331" s="931">
        <v>0</v>
      </c>
      <c r="P3331" s="469">
        <v>0</v>
      </c>
      <c r="Q3331" s="931"/>
      <c r="R3331" s="931">
        <v>0</v>
      </c>
      <c r="S3331" s="470">
        <v>0</v>
      </c>
    </row>
    <row r="3332" spans="1:19" s="889" customFormat="1" ht="23.25">
      <c r="A3332" s="926" t="s">
        <v>1473</v>
      </c>
      <c r="B3332" s="887" t="s">
        <v>280</v>
      </c>
      <c r="C3332" s="887" t="s">
        <v>115</v>
      </c>
      <c r="D3332" s="887" t="s">
        <v>27691</v>
      </c>
      <c r="E3332" s="469">
        <v>11000</v>
      </c>
      <c r="F3332" s="887" t="s">
        <v>27692</v>
      </c>
      <c r="G3332" s="391" t="s">
        <v>27693</v>
      </c>
      <c r="H3332" s="887" t="s">
        <v>19726</v>
      </c>
      <c r="I3332" s="887" t="s">
        <v>20598</v>
      </c>
      <c r="J3332" s="887" t="s">
        <v>19726</v>
      </c>
      <c r="K3332" s="931">
        <v>1</v>
      </c>
      <c r="L3332" s="931">
        <v>12</v>
      </c>
      <c r="M3332" s="469">
        <v>77000</v>
      </c>
      <c r="N3332" s="931">
        <v>1</v>
      </c>
      <c r="O3332" s="931">
        <v>6</v>
      </c>
      <c r="P3332" s="469">
        <v>66000</v>
      </c>
      <c r="Q3332" s="931">
        <v>1</v>
      </c>
      <c r="R3332" s="931">
        <v>12</v>
      </c>
      <c r="S3332" s="470">
        <v>132000</v>
      </c>
    </row>
    <row r="3333" spans="1:19" s="889" customFormat="1" ht="34.9">
      <c r="A3333" s="926" t="s">
        <v>1473</v>
      </c>
      <c r="B3333" s="887" t="s">
        <v>280</v>
      </c>
      <c r="C3333" s="887" t="s">
        <v>115</v>
      </c>
      <c r="D3333" s="887" t="s">
        <v>27694</v>
      </c>
      <c r="E3333" s="469">
        <v>3500</v>
      </c>
      <c r="F3333" s="887" t="s">
        <v>27695</v>
      </c>
      <c r="G3333" s="391" t="s">
        <v>27696</v>
      </c>
      <c r="H3333" s="887" t="s">
        <v>19896</v>
      </c>
      <c r="I3333" s="887" t="s">
        <v>19749</v>
      </c>
      <c r="J3333" s="887" t="s">
        <v>19896</v>
      </c>
      <c r="K3333" s="931">
        <v>1</v>
      </c>
      <c r="L3333" s="931">
        <v>12</v>
      </c>
      <c r="M3333" s="469">
        <v>110000</v>
      </c>
      <c r="N3333" s="931">
        <v>1</v>
      </c>
      <c r="O3333" s="931">
        <v>6</v>
      </c>
      <c r="P3333" s="469">
        <v>20650</v>
      </c>
      <c r="Q3333" s="931">
        <v>1</v>
      </c>
      <c r="R3333" s="931">
        <v>12</v>
      </c>
      <c r="S3333" s="470">
        <v>42000</v>
      </c>
    </row>
    <row r="3334" spans="1:19" s="889" customFormat="1" ht="23.25">
      <c r="A3334" s="926" t="s">
        <v>1473</v>
      </c>
      <c r="B3334" s="887" t="s">
        <v>280</v>
      </c>
      <c r="C3334" s="887" t="s">
        <v>115</v>
      </c>
      <c r="D3334" s="887" t="s">
        <v>27697</v>
      </c>
      <c r="E3334" s="469">
        <v>3500</v>
      </c>
      <c r="F3334" s="887" t="s">
        <v>27698</v>
      </c>
      <c r="G3334" s="391" t="s">
        <v>27699</v>
      </c>
      <c r="H3334" s="887" t="s">
        <v>27700</v>
      </c>
      <c r="I3334" s="887" t="s">
        <v>19749</v>
      </c>
      <c r="J3334" s="887" t="s">
        <v>27700</v>
      </c>
      <c r="K3334" s="931">
        <v>1</v>
      </c>
      <c r="L3334" s="931">
        <v>12</v>
      </c>
      <c r="M3334" s="469">
        <v>18000</v>
      </c>
      <c r="N3334" s="931">
        <v>1</v>
      </c>
      <c r="O3334" s="931">
        <v>6</v>
      </c>
      <c r="P3334" s="469">
        <v>21000</v>
      </c>
      <c r="Q3334" s="931">
        <v>1</v>
      </c>
      <c r="R3334" s="931">
        <v>12</v>
      </c>
      <c r="S3334" s="470">
        <v>42000</v>
      </c>
    </row>
    <row r="3335" spans="1:19" s="889" customFormat="1" ht="23.25">
      <c r="A3335" s="926" t="s">
        <v>1473</v>
      </c>
      <c r="B3335" s="887" t="s">
        <v>280</v>
      </c>
      <c r="C3335" s="887" t="s">
        <v>115</v>
      </c>
      <c r="D3335" s="887" t="s">
        <v>27685</v>
      </c>
      <c r="E3335" s="469">
        <v>4500</v>
      </c>
      <c r="F3335" s="887" t="s">
        <v>27701</v>
      </c>
      <c r="G3335" s="391" t="s">
        <v>27702</v>
      </c>
      <c r="H3335" s="887" t="s">
        <v>27109</v>
      </c>
      <c r="I3335" s="887" t="s">
        <v>19749</v>
      </c>
      <c r="J3335" s="887" t="s">
        <v>27109</v>
      </c>
      <c r="K3335" s="931">
        <v>1</v>
      </c>
      <c r="L3335" s="931">
        <v>8</v>
      </c>
      <c r="M3335" s="469">
        <v>60000</v>
      </c>
      <c r="N3335" s="931">
        <v>1</v>
      </c>
      <c r="O3335" s="931">
        <v>6</v>
      </c>
      <c r="P3335" s="469">
        <v>24750</v>
      </c>
      <c r="Q3335" s="931">
        <v>0</v>
      </c>
      <c r="R3335" s="931">
        <v>0</v>
      </c>
      <c r="S3335" s="470">
        <v>0</v>
      </c>
    </row>
    <row r="3336" spans="1:19" s="889" customFormat="1" ht="23.25">
      <c r="A3336" s="926" t="s">
        <v>1473</v>
      </c>
      <c r="B3336" s="887" t="s">
        <v>280</v>
      </c>
      <c r="C3336" s="887" t="s">
        <v>115</v>
      </c>
      <c r="D3336" s="887" t="s">
        <v>20272</v>
      </c>
      <c r="E3336" s="469">
        <v>2600</v>
      </c>
      <c r="F3336" s="887" t="s">
        <v>27703</v>
      </c>
      <c r="G3336" s="391" t="s">
        <v>27704</v>
      </c>
      <c r="H3336" s="887" t="s">
        <v>20272</v>
      </c>
      <c r="I3336" s="887" t="s">
        <v>619</v>
      </c>
      <c r="J3336" s="887" t="s">
        <v>619</v>
      </c>
      <c r="K3336" s="931">
        <v>1</v>
      </c>
      <c r="L3336" s="931">
        <v>12</v>
      </c>
      <c r="M3336" s="469">
        <v>78000</v>
      </c>
      <c r="N3336" s="931">
        <v>1</v>
      </c>
      <c r="O3336" s="931">
        <v>6</v>
      </c>
      <c r="P3336" s="469">
        <v>15600</v>
      </c>
      <c r="Q3336" s="931">
        <v>1</v>
      </c>
      <c r="R3336" s="931">
        <v>12</v>
      </c>
      <c r="S3336" s="470">
        <v>31200</v>
      </c>
    </row>
    <row r="3337" spans="1:19" s="889" customFormat="1" ht="23.25">
      <c r="A3337" s="926" t="s">
        <v>1473</v>
      </c>
      <c r="B3337" s="887" t="s">
        <v>280</v>
      </c>
      <c r="C3337" s="887" t="s">
        <v>115</v>
      </c>
      <c r="D3337" s="887" t="s">
        <v>27451</v>
      </c>
      <c r="E3337" s="469">
        <v>6500</v>
      </c>
      <c r="F3337" s="887" t="s">
        <v>27705</v>
      </c>
      <c r="G3337" s="391" t="s">
        <v>27706</v>
      </c>
      <c r="H3337" s="887" t="s">
        <v>21508</v>
      </c>
      <c r="I3337" s="887" t="s">
        <v>27681</v>
      </c>
      <c r="J3337" s="887" t="s">
        <v>23829</v>
      </c>
      <c r="K3337" s="931">
        <v>1</v>
      </c>
      <c r="L3337" s="931">
        <v>12</v>
      </c>
      <c r="M3337" s="469">
        <v>72000</v>
      </c>
      <c r="N3337" s="931">
        <v>1</v>
      </c>
      <c r="O3337" s="931">
        <v>6</v>
      </c>
      <c r="P3337" s="469">
        <v>39000</v>
      </c>
      <c r="Q3337" s="931">
        <v>1</v>
      </c>
      <c r="R3337" s="931">
        <v>12</v>
      </c>
      <c r="S3337" s="470">
        <v>78000</v>
      </c>
    </row>
    <row r="3338" spans="1:19" s="889" customFormat="1" ht="34.9">
      <c r="A3338" s="926" t="s">
        <v>1473</v>
      </c>
      <c r="B3338" s="887" t="s">
        <v>280</v>
      </c>
      <c r="C3338" s="887" t="s">
        <v>115</v>
      </c>
      <c r="D3338" s="887" t="s">
        <v>20390</v>
      </c>
      <c r="E3338" s="469">
        <v>3000</v>
      </c>
      <c r="F3338" s="887" t="s">
        <v>27707</v>
      </c>
      <c r="G3338" s="391" t="s">
        <v>27708</v>
      </c>
      <c r="H3338" s="887" t="s">
        <v>27709</v>
      </c>
      <c r="I3338" s="887" t="s">
        <v>19749</v>
      </c>
      <c r="J3338" s="887" t="s">
        <v>27709</v>
      </c>
      <c r="K3338" s="931">
        <v>1</v>
      </c>
      <c r="L3338" s="931">
        <v>10</v>
      </c>
      <c r="M3338" s="469">
        <v>108000</v>
      </c>
      <c r="N3338" s="931">
        <v>1</v>
      </c>
      <c r="O3338" s="931">
        <v>3</v>
      </c>
      <c r="P3338" s="469">
        <v>7100</v>
      </c>
      <c r="Q3338" s="931">
        <v>1</v>
      </c>
      <c r="R3338" s="931">
        <v>12</v>
      </c>
      <c r="S3338" s="470">
        <v>36000</v>
      </c>
    </row>
    <row r="3339" spans="1:19" s="889" customFormat="1" ht="34.9">
      <c r="A3339" s="926" t="s">
        <v>1473</v>
      </c>
      <c r="B3339" s="887" t="s">
        <v>280</v>
      </c>
      <c r="C3339" s="887" t="s">
        <v>115</v>
      </c>
      <c r="D3339" s="887" t="s">
        <v>27710</v>
      </c>
      <c r="E3339" s="469">
        <v>4500</v>
      </c>
      <c r="F3339" s="887" t="s">
        <v>27711</v>
      </c>
      <c r="G3339" s="391" t="s">
        <v>27712</v>
      </c>
      <c r="H3339" s="887" t="s">
        <v>23427</v>
      </c>
      <c r="I3339" s="887" t="s">
        <v>27713</v>
      </c>
      <c r="J3339" s="887" t="s">
        <v>27714</v>
      </c>
      <c r="K3339" s="931">
        <v>1</v>
      </c>
      <c r="L3339" s="931">
        <v>12</v>
      </c>
      <c r="M3339" s="469">
        <v>78000</v>
      </c>
      <c r="N3339" s="931">
        <v>1</v>
      </c>
      <c r="O3339" s="931">
        <v>6</v>
      </c>
      <c r="P3339" s="469">
        <v>27000</v>
      </c>
      <c r="Q3339" s="931">
        <v>1</v>
      </c>
      <c r="R3339" s="931">
        <v>12</v>
      </c>
      <c r="S3339" s="470">
        <v>54000</v>
      </c>
    </row>
    <row r="3340" spans="1:19" s="889" customFormat="1" ht="23.25">
      <c r="A3340" s="926" t="s">
        <v>1473</v>
      </c>
      <c r="B3340" s="887" t="s">
        <v>280</v>
      </c>
      <c r="C3340" s="887" t="s">
        <v>115</v>
      </c>
      <c r="D3340" s="887" t="s">
        <v>20121</v>
      </c>
      <c r="E3340" s="469">
        <v>3000</v>
      </c>
      <c r="F3340" s="887" t="s">
        <v>27715</v>
      </c>
      <c r="G3340" s="391" t="s">
        <v>27716</v>
      </c>
      <c r="H3340" s="887" t="s">
        <v>27717</v>
      </c>
      <c r="I3340" s="887" t="s">
        <v>19749</v>
      </c>
      <c r="J3340" s="887" t="s">
        <v>27718</v>
      </c>
      <c r="K3340" s="931">
        <v>1</v>
      </c>
      <c r="L3340" s="931">
        <v>12</v>
      </c>
      <c r="M3340" s="469">
        <v>60000</v>
      </c>
      <c r="N3340" s="931">
        <v>1</v>
      </c>
      <c r="O3340" s="931">
        <v>6</v>
      </c>
      <c r="P3340" s="469">
        <v>18000</v>
      </c>
      <c r="Q3340" s="931">
        <v>1</v>
      </c>
      <c r="R3340" s="931">
        <v>12</v>
      </c>
      <c r="S3340" s="470">
        <v>36000</v>
      </c>
    </row>
    <row r="3341" spans="1:19" s="889" customFormat="1" ht="34.9">
      <c r="A3341" s="926" t="s">
        <v>1473</v>
      </c>
      <c r="B3341" s="887" t="s">
        <v>280</v>
      </c>
      <c r="C3341" s="887" t="s">
        <v>115</v>
      </c>
      <c r="D3341" s="887" t="s">
        <v>27719</v>
      </c>
      <c r="E3341" s="469">
        <v>11000</v>
      </c>
      <c r="F3341" s="887" t="s">
        <v>27720</v>
      </c>
      <c r="G3341" s="391" t="s">
        <v>27721</v>
      </c>
      <c r="H3341" s="887" t="s">
        <v>21508</v>
      </c>
      <c r="I3341" s="887" t="s">
        <v>27722</v>
      </c>
      <c r="J3341" s="887" t="s">
        <v>27230</v>
      </c>
      <c r="K3341" s="931">
        <v>1</v>
      </c>
      <c r="L3341" s="931">
        <v>12</v>
      </c>
      <c r="M3341" s="469">
        <v>60000</v>
      </c>
      <c r="N3341" s="931">
        <v>1</v>
      </c>
      <c r="O3341" s="931">
        <v>6</v>
      </c>
      <c r="P3341" s="469">
        <v>66000</v>
      </c>
      <c r="Q3341" s="931">
        <v>1</v>
      </c>
      <c r="R3341" s="931">
        <v>12</v>
      </c>
      <c r="S3341" s="470">
        <v>132000</v>
      </c>
    </row>
    <row r="3342" spans="1:19" s="889" customFormat="1" ht="34.9">
      <c r="A3342" s="926" t="s">
        <v>1473</v>
      </c>
      <c r="B3342" s="887" t="s">
        <v>280</v>
      </c>
      <c r="C3342" s="887" t="s">
        <v>115</v>
      </c>
      <c r="D3342" s="887" t="s">
        <v>27723</v>
      </c>
      <c r="E3342" s="469">
        <v>6500</v>
      </c>
      <c r="F3342" s="887" t="s">
        <v>27724</v>
      </c>
      <c r="G3342" s="391" t="s">
        <v>27725</v>
      </c>
      <c r="H3342" s="887" t="s">
        <v>21508</v>
      </c>
      <c r="I3342" s="887" t="s">
        <v>38198</v>
      </c>
      <c r="J3342" s="887" t="s">
        <v>20788</v>
      </c>
      <c r="K3342" s="931">
        <v>1</v>
      </c>
      <c r="L3342" s="931">
        <v>12</v>
      </c>
      <c r="M3342" s="469">
        <v>132000</v>
      </c>
      <c r="N3342" s="931">
        <v>1</v>
      </c>
      <c r="O3342" s="931">
        <v>6</v>
      </c>
      <c r="P3342" s="469">
        <v>39000</v>
      </c>
      <c r="Q3342" s="931">
        <v>1</v>
      </c>
      <c r="R3342" s="931">
        <v>12</v>
      </c>
      <c r="S3342" s="470">
        <v>78000</v>
      </c>
    </row>
    <row r="3343" spans="1:19" s="889" customFormat="1" ht="23.25">
      <c r="A3343" s="926" t="s">
        <v>1473</v>
      </c>
      <c r="B3343" s="887" t="s">
        <v>280</v>
      </c>
      <c r="C3343" s="887" t="s">
        <v>115</v>
      </c>
      <c r="D3343" s="887" t="s">
        <v>27726</v>
      </c>
      <c r="E3343" s="469">
        <v>6500</v>
      </c>
      <c r="F3343" s="887" t="s">
        <v>27727</v>
      </c>
      <c r="G3343" s="391" t="s">
        <v>27728</v>
      </c>
      <c r="H3343" s="887" t="s">
        <v>21508</v>
      </c>
      <c r="I3343" s="887" t="s">
        <v>27663</v>
      </c>
      <c r="J3343" s="887" t="s">
        <v>23829</v>
      </c>
      <c r="K3343" s="931">
        <v>1</v>
      </c>
      <c r="L3343" s="931">
        <v>12</v>
      </c>
      <c r="M3343" s="469">
        <v>54000</v>
      </c>
      <c r="N3343" s="931">
        <v>1</v>
      </c>
      <c r="O3343" s="931">
        <v>6</v>
      </c>
      <c r="P3343" s="469">
        <v>39000</v>
      </c>
      <c r="Q3343" s="931">
        <v>1</v>
      </c>
      <c r="R3343" s="931">
        <v>12</v>
      </c>
      <c r="S3343" s="470">
        <v>78000</v>
      </c>
    </row>
    <row r="3344" spans="1:19" s="889" customFormat="1" ht="23.25">
      <c r="A3344" s="926" t="s">
        <v>1473</v>
      </c>
      <c r="B3344" s="887" t="s">
        <v>280</v>
      </c>
      <c r="C3344" s="887" t="s">
        <v>115</v>
      </c>
      <c r="D3344" s="887" t="s">
        <v>27729</v>
      </c>
      <c r="E3344" s="469">
        <v>7000</v>
      </c>
      <c r="F3344" s="887" t="s">
        <v>27730</v>
      </c>
      <c r="G3344" s="391" t="s">
        <v>27731</v>
      </c>
      <c r="H3344" s="887" t="s">
        <v>21508</v>
      </c>
      <c r="I3344" s="887" t="s">
        <v>27681</v>
      </c>
      <c r="J3344" s="887" t="s">
        <v>23829</v>
      </c>
      <c r="K3344" s="931">
        <v>1</v>
      </c>
      <c r="L3344" s="931">
        <v>12</v>
      </c>
      <c r="M3344" s="469">
        <v>84000</v>
      </c>
      <c r="N3344" s="931">
        <v>1</v>
      </c>
      <c r="O3344" s="931">
        <v>6</v>
      </c>
      <c r="P3344" s="469">
        <v>42000</v>
      </c>
      <c r="Q3344" s="931">
        <v>1</v>
      </c>
      <c r="R3344" s="931">
        <v>12</v>
      </c>
      <c r="S3344" s="470">
        <v>84000</v>
      </c>
    </row>
    <row r="3345" spans="1:19" s="889" customFormat="1" ht="23.25">
      <c r="A3345" s="926" t="s">
        <v>1473</v>
      </c>
      <c r="B3345" s="887" t="s">
        <v>280</v>
      </c>
      <c r="C3345" s="887" t="s">
        <v>115</v>
      </c>
      <c r="D3345" s="887" t="s">
        <v>27732</v>
      </c>
      <c r="E3345" s="469">
        <v>7000</v>
      </c>
      <c r="F3345" s="887" t="s">
        <v>27733</v>
      </c>
      <c r="G3345" s="391" t="s">
        <v>27734</v>
      </c>
      <c r="H3345" s="887" t="s">
        <v>21508</v>
      </c>
      <c r="I3345" s="887" t="s">
        <v>27735</v>
      </c>
      <c r="J3345" s="887" t="s">
        <v>26790</v>
      </c>
      <c r="K3345" s="931">
        <v>1</v>
      </c>
      <c r="L3345" s="931">
        <v>12</v>
      </c>
      <c r="M3345" s="469">
        <v>26400</v>
      </c>
      <c r="N3345" s="931">
        <v>1</v>
      </c>
      <c r="O3345" s="931">
        <v>6</v>
      </c>
      <c r="P3345" s="469">
        <v>41766.67</v>
      </c>
      <c r="Q3345" s="931">
        <v>1</v>
      </c>
      <c r="R3345" s="931">
        <v>12</v>
      </c>
      <c r="S3345" s="470">
        <v>84000</v>
      </c>
    </row>
    <row r="3346" spans="1:19" s="889" customFormat="1" ht="23.25">
      <c r="A3346" s="926" t="s">
        <v>1473</v>
      </c>
      <c r="B3346" s="887" t="s">
        <v>280</v>
      </c>
      <c r="C3346" s="887" t="s">
        <v>115</v>
      </c>
      <c r="D3346" s="887" t="s">
        <v>21308</v>
      </c>
      <c r="E3346" s="469">
        <v>5000</v>
      </c>
      <c r="F3346" s="887" t="s">
        <v>27736</v>
      </c>
      <c r="G3346" s="391" t="s">
        <v>27737</v>
      </c>
      <c r="H3346" s="887" t="s">
        <v>21508</v>
      </c>
      <c r="I3346" s="887" t="s">
        <v>27738</v>
      </c>
      <c r="J3346" s="887" t="s">
        <v>20164</v>
      </c>
      <c r="K3346" s="931">
        <v>1</v>
      </c>
      <c r="L3346" s="931">
        <v>12</v>
      </c>
      <c r="M3346" s="469">
        <v>36000</v>
      </c>
      <c r="N3346" s="931">
        <v>1</v>
      </c>
      <c r="O3346" s="931">
        <v>6</v>
      </c>
      <c r="P3346" s="469">
        <v>30000</v>
      </c>
      <c r="Q3346" s="931">
        <v>1</v>
      </c>
      <c r="R3346" s="931">
        <v>12</v>
      </c>
      <c r="S3346" s="470">
        <v>60000</v>
      </c>
    </row>
    <row r="3347" spans="1:19" s="889" customFormat="1" ht="23.25">
      <c r="A3347" s="926" t="s">
        <v>1473</v>
      </c>
      <c r="B3347" s="887" t="s">
        <v>280</v>
      </c>
      <c r="C3347" s="887" t="s">
        <v>115</v>
      </c>
      <c r="D3347" s="887" t="s">
        <v>20390</v>
      </c>
      <c r="E3347" s="469">
        <v>3000</v>
      </c>
      <c r="F3347" s="887" t="s">
        <v>27739</v>
      </c>
      <c r="G3347" s="391" t="s">
        <v>27740</v>
      </c>
      <c r="H3347" s="887" t="s">
        <v>27109</v>
      </c>
      <c r="I3347" s="887" t="s">
        <v>19749</v>
      </c>
      <c r="J3347" s="887" t="s">
        <v>27109</v>
      </c>
      <c r="K3347" s="931">
        <v>1</v>
      </c>
      <c r="L3347" s="931">
        <v>12</v>
      </c>
      <c r="M3347" s="469">
        <v>45000</v>
      </c>
      <c r="N3347" s="931">
        <v>1</v>
      </c>
      <c r="O3347" s="931">
        <v>6</v>
      </c>
      <c r="P3347" s="469">
        <v>18000</v>
      </c>
      <c r="Q3347" s="931">
        <v>1</v>
      </c>
      <c r="R3347" s="931">
        <v>12</v>
      </c>
      <c r="S3347" s="470">
        <v>36000</v>
      </c>
    </row>
    <row r="3348" spans="1:19" s="889" customFormat="1" ht="34.9">
      <c r="A3348" s="926" t="s">
        <v>1473</v>
      </c>
      <c r="B3348" s="887" t="s">
        <v>280</v>
      </c>
      <c r="C3348" s="887" t="s">
        <v>115</v>
      </c>
      <c r="D3348" s="887" t="s">
        <v>4710</v>
      </c>
      <c r="E3348" s="469">
        <v>5000</v>
      </c>
      <c r="F3348" s="887" t="s">
        <v>27741</v>
      </c>
      <c r="G3348" s="391" t="s">
        <v>27742</v>
      </c>
      <c r="H3348" s="887" t="s">
        <v>23367</v>
      </c>
      <c r="I3348" s="887" t="s">
        <v>27713</v>
      </c>
      <c r="J3348" s="887" t="s">
        <v>19709</v>
      </c>
      <c r="K3348" s="931">
        <v>1</v>
      </c>
      <c r="L3348" s="931">
        <v>10</v>
      </c>
      <c r="M3348" s="469">
        <v>72000</v>
      </c>
      <c r="N3348" s="931">
        <v>0</v>
      </c>
      <c r="O3348" s="931">
        <v>0</v>
      </c>
      <c r="P3348" s="469">
        <v>0</v>
      </c>
      <c r="Q3348" s="931"/>
      <c r="R3348" s="931">
        <v>0</v>
      </c>
      <c r="S3348" s="470">
        <v>0</v>
      </c>
    </row>
    <row r="3349" spans="1:19" s="889" customFormat="1" ht="23.25">
      <c r="A3349" s="926" t="s">
        <v>1473</v>
      </c>
      <c r="B3349" s="887" t="s">
        <v>280</v>
      </c>
      <c r="C3349" s="887" t="s">
        <v>115</v>
      </c>
      <c r="D3349" s="887" t="s">
        <v>20272</v>
      </c>
      <c r="E3349" s="469">
        <v>2600</v>
      </c>
      <c r="F3349" s="887" t="s">
        <v>27743</v>
      </c>
      <c r="G3349" s="391" t="s">
        <v>27744</v>
      </c>
      <c r="H3349" s="887" t="s">
        <v>20272</v>
      </c>
      <c r="I3349" s="887" t="s">
        <v>619</v>
      </c>
      <c r="J3349" s="887" t="s">
        <v>619</v>
      </c>
      <c r="K3349" s="931">
        <v>1</v>
      </c>
      <c r="L3349" s="931">
        <v>12</v>
      </c>
      <c r="M3349" s="469">
        <v>42000</v>
      </c>
      <c r="N3349" s="931">
        <v>1</v>
      </c>
      <c r="O3349" s="931">
        <v>3</v>
      </c>
      <c r="P3349" s="469">
        <v>5720</v>
      </c>
      <c r="Q3349" s="931">
        <v>1</v>
      </c>
      <c r="R3349" s="931">
        <v>12</v>
      </c>
      <c r="S3349" s="470">
        <v>31200</v>
      </c>
    </row>
    <row r="3350" spans="1:19" s="889" customFormat="1" ht="23.25">
      <c r="A3350" s="926" t="s">
        <v>1473</v>
      </c>
      <c r="B3350" s="887" t="s">
        <v>280</v>
      </c>
      <c r="C3350" s="887" t="s">
        <v>115</v>
      </c>
      <c r="D3350" s="887" t="s">
        <v>27745</v>
      </c>
      <c r="E3350" s="469">
        <v>4500</v>
      </c>
      <c r="F3350" s="887" t="s">
        <v>27746</v>
      </c>
      <c r="G3350" s="391" t="s">
        <v>27747</v>
      </c>
      <c r="H3350" s="887" t="s">
        <v>21508</v>
      </c>
      <c r="I3350" s="887" t="s">
        <v>38196</v>
      </c>
      <c r="J3350" s="887" t="s">
        <v>38197</v>
      </c>
      <c r="K3350" s="931">
        <v>1</v>
      </c>
      <c r="L3350" s="931">
        <v>12</v>
      </c>
      <c r="M3350" s="469">
        <v>54000</v>
      </c>
      <c r="N3350" s="931">
        <v>1</v>
      </c>
      <c r="O3350" s="931">
        <v>6</v>
      </c>
      <c r="P3350" s="469">
        <v>27000</v>
      </c>
      <c r="Q3350" s="931">
        <v>1</v>
      </c>
      <c r="R3350" s="931">
        <v>12</v>
      </c>
      <c r="S3350" s="470">
        <v>54000</v>
      </c>
    </row>
    <row r="3351" spans="1:19" s="889" customFormat="1" ht="23.25">
      <c r="A3351" s="926" t="s">
        <v>1473</v>
      </c>
      <c r="B3351" s="887" t="s">
        <v>280</v>
      </c>
      <c r="C3351" s="887" t="s">
        <v>115</v>
      </c>
      <c r="D3351" s="887" t="s">
        <v>27748</v>
      </c>
      <c r="E3351" s="469">
        <v>5000</v>
      </c>
      <c r="F3351" s="887" t="s">
        <v>27749</v>
      </c>
      <c r="G3351" s="391" t="s">
        <v>27750</v>
      </c>
      <c r="H3351" s="887" t="s">
        <v>25360</v>
      </c>
      <c r="I3351" s="887" t="s">
        <v>27751</v>
      </c>
      <c r="J3351" s="887" t="s">
        <v>27752</v>
      </c>
      <c r="K3351" s="931">
        <v>1</v>
      </c>
      <c r="L3351" s="931">
        <v>12</v>
      </c>
      <c r="M3351" s="469">
        <v>31200</v>
      </c>
      <c r="N3351" s="931">
        <v>1</v>
      </c>
      <c r="O3351" s="931">
        <v>6</v>
      </c>
      <c r="P3351" s="469">
        <v>30000</v>
      </c>
      <c r="Q3351" s="931">
        <v>1</v>
      </c>
      <c r="R3351" s="931">
        <v>12</v>
      </c>
      <c r="S3351" s="470">
        <v>60000</v>
      </c>
    </row>
    <row r="3352" spans="1:19" s="889" customFormat="1" ht="34.9">
      <c r="A3352" s="926" t="s">
        <v>1473</v>
      </c>
      <c r="B3352" s="887" t="s">
        <v>280</v>
      </c>
      <c r="C3352" s="887" t="s">
        <v>115</v>
      </c>
      <c r="D3352" s="887" t="s">
        <v>27753</v>
      </c>
      <c r="E3352" s="469">
        <v>9000</v>
      </c>
      <c r="F3352" s="887" t="s">
        <v>27754</v>
      </c>
      <c r="G3352" s="391" t="s">
        <v>27755</v>
      </c>
      <c r="H3352" s="887" t="s">
        <v>23367</v>
      </c>
      <c r="I3352" s="887" t="s">
        <v>27713</v>
      </c>
      <c r="J3352" s="887" t="s">
        <v>19709</v>
      </c>
      <c r="K3352" s="931">
        <v>1</v>
      </c>
      <c r="L3352" s="931">
        <v>6</v>
      </c>
      <c r="M3352" s="469">
        <v>31200</v>
      </c>
      <c r="N3352" s="931">
        <v>0</v>
      </c>
      <c r="O3352" s="931">
        <v>0</v>
      </c>
      <c r="P3352" s="469">
        <v>0</v>
      </c>
      <c r="Q3352" s="931"/>
      <c r="R3352" s="931">
        <v>0</v>
      </c>
      <c r="S3352" s="470">
        <v>0</v>
      </c>
    </row>
    <row r="3353" spans="1:19" s="889" customFormat="1" ht="46.5">
      <c r="A3353" s="926" t="s">
        <v>1473</v>
      </c>
      <c r="B3353" s="887" t="s">
        <v>280</v>
      </c>
      <c r="C3353" s="887" t="s">
        <v>115</v>
      </c>
      <c r="D3353" s="887" t="s">
        <v>27756</v>
      </c>
      <c r="E3353" s="469">
        <v>11000</v>
      </c>
      <c r="F3353" s="887" t="s">
        <v>27260</v>
      </c>
      <c r="G3353" s="391" t="s">
        <v>27261</v>
      </c>
      <c r="H3353" s="887" t="s">
        <v>26676</v>
      </c>
      <c r="I3353" s="887" t="s">
        <v>27757</v>
      </c>
      <c r="J3353" s="887" t="s">
        <v>27758</v>
      </c>
      <c r="K3353" s="931">
        <v>1</v>
      </c>
      <c r="L3353" s="931">
        <v>10</v>
      </c>
      <c r="M3353" s="469">
        <v>108000</v>
      </c>
      <c r="N3353" s="931">
        <v>1</v>
      </c>
      <c r="O3353" s="931">
        <v>6</v>
      </c>
      <c r="P3353" s="469">
        <v>66000</v>
      </c>
      <c r="Q3353" s="931">
        <v>1</v>
      </c>
      <c r="R3353" s="931">
        <v>12</v>
      </c>
      <c r="S3353" s="470">
        <v>132000</v>
      </c>
    </row>
    <row r="3354" spans="1:19" s="889" customFormat="1" ht="34.9">
      <c r="A3354" s="926" t="s">
        <v>1473</v>
      </c>
      <c r="B3354" s="887" t="s">
        <v>280</v>
      </c>
      <c r="C3354" s="887" t="s">
        <v>115</v>
      </c>
      <c r="D3354" s="887" t="s">
        <v>27759</v>
      </c>
      <c r="E3354" s="469">
        <v>5000</v>
      </c>
      <c r="F3354" s="887" t="s">
        <v>27760</v>
      </c>
      <c r="G3354" s="391" t="s">
        <v>27761</v>
      </c>
      <c r="H3354" s="887" t="s">
        <v>23367</v>
      </c>
      <c r="I3354" s="887" t="s">
        <v>27713</v>
      </c>
      <c r="J3354" s="887" t="s">
        <v>19709</v>
      </c>
      <c r="K3354" s="931">
        <v>1</v>
      </c>
      <c r="L3354" s="931">
        <v>12</v>
      </c>
      <c r="M3354" s="469">
        <v>54000</v>
      </c>
      <c r="N3354" s="931">
        <v>1</v>
      </c>
      <c r="O3354" s="931">
        <v>6</v>
      </c>
      <c r="P3354" s="469">
        <v>30000</v>
      </c>
      <c r="Q3354" s="931">
        <v>1</v>
      </c>
      <c r="R3354" s="931">
        <v>12</v>
      </c>
      <c r="S3354" s="470">
        <v>60000</v>
      </c>
    </row>
    <row r="3355" spans="1:19" s="889" customFormat="1" ht="34.9">
      <c r="A3355" s="926" t="s">
        <v>1473</v>
      </c>
      <c r="B3355" s="887" t="s">
        <v>280</v>
      </c>
      <c r="C3355" s="887" t="s">
        <v>115</v>
      </c>
      <c r="D3355" s="887" t="s">
        <v>27110</v>
      </c>
      <c r="E3355" s="469">
        <v>5000</v>
      </c>
      <c r="F3355" s="887" t="s">
        <v>27762</v>
      </c>
      <c r="G3355" s="391" t="s">
        <v>27763</v>
      </c>
      <c r="H3355" s="887" t="s">
        <v>21508</v>
      </c>
      <c r="I3355" s="887" t="s">
        <v>20557</v>
      </c>
      <c r="J3355" s="887" t="s">
        <v>27764</v>
      </c>
      <c r="K3355" s="931">
        <v>1</v>
      </c>
      <c r="L3355" s="931">
        <v>12</v>
      </c>
      <c r="M3355" s="469">
        <v>42000</v>
      </c>
      <c r="N3355" s="931">
        <v>1</v>
      </c>
      <c r="O3355" s="931">
        <v>6</v>
      </c>
      <c r="P3355" s="469">
        <v>30000</v>
      </c>
      <c r="Q3355" s="931">
        <v>1</v>
      </c>
      <c r="R3355" s="931">
        <v>12</v>
      </c>
      <c r="S3355" s="470">
        <v>60000</v>
      </c>
    </row>
    <row r="3356" spans="1:19" s="889" customFormat="1" ht="23.25">
      <c r="A3356" s="926" t="s">
        <v>1473</v>
      </c>
      <c r="B3356" s="887" t="s">
        <v>280</v>
      </c>
      <c r="C3356" s="887" t="s">
        <v>115</v>
      </c>
      <c r="D3356" s="887" t="s">
        <v>27726</v>
      </c>
      <c r="E3356" s="469">
        <v>6500</v>
      </c>
      <c r="F3356" s="887" t="s">
        <v>27765</v>
      </c>
      <c r="G3356" s="391" t="s">
        <v>27766</v>
      </c>
      <c r="H3356" s="887" t="s">
        <v>21508</v>
      </c>
      <c r="I3356" s="887" t="s">
        <v>27663</v>
      </c>
      <c r="J3356" s="887" t="s">
        <v>23829</v>
      </c>
      <c r="K3356" s="931">
        <v>1</v>
      </c>
      <c r="L3356" s="931">
        <v>12</v>
      </c>
      <c r="M3356" s="469">
        <v>108000</v>
      </c>
      <c r="N3356" s="931">
        <v>1</v>
      </c>
      <c r="O3356" s="931">
        <v>6</v>
      </c>
      <c r="P3356" s="469">
        <v>39000</v>
      </c>
      <c r="Q3356" s="931">
        <v>1</v>
      </c>
      <c r="R3356" s="931">
        <v>12</v>
      </c>
      <c r="S3356" s="470">
        <v>78000</v>
      </c>
    </row>
    <row r="3357" spans="1:19" s="889" customFormat="1" ht="23.25">
      <c r="A3357" s="926" t="s">
        <v>1473</v>
      </c>
      <c r="B3357" s="887" t="s">
        <v>280</v>
      </c>
      <c r="C3357" s="887" t="s">
        <v>115</v>
      </c>
      <c r="D3357" s="887" t="s">
        <v>23423</v>
      </c>
      <c r="E3357" s="469">
        <v>4500</v>
      </c>
      <c r="F3357" s="887" t="s">
        <v>27767</v>
      </c>
      <c r="G3357" s="391" t="s">
        <v>27768</v>
      </c>
      <c r="H3357" s="887" t="s">
        <v>27109</v>
      </c>
      <c r="I3357" s="887" t="s">
        <v>19749</v>
      </c>
      <c r="J3357" s="887" t="s">
        <v>27109</v>
      </c>
      <c r="K3357" s="931">
        <v>1</v>
      </c>
      <c r="L3357" s="931">
        <v>12</v>
      </c>
      <c r="M3357" s="469">
        <v>60000</v>
      </c>
      <c r="N3357" s="931">
        <v>1</v>
      </c>
      <c r="O3357" s="931">
        <v>6</v>
      </c>
      <c r="P3357" s="469">
        <v>26550</v>
      </c>
      <c r="Q3357" s="931">
        <v>1</v>
      </c>
      <c r="R3357" s="931">
        <v>12</v>
      </c>
      <c r="S3357" s="470">
        <v>54000</v>
      </c>
    </row>
    <row r="3358" spans="1:19" s="889" customFormat="1" ht="23.25">
      <c r="A3358" s="926" t="s">
        <v>1473</v>
      </c>
      <c r="B3358" s="887" t="s">
        <v>280</v>
      </c>
      <c r="C3358" s="887" t="s">
        <v>115</v>
      </c>
      <c r="D3358" s="887" t="s">
        <v>27769</v>
      </c>
      <c r="E3358" s="469">
        <v>5000</v>
      </c>
      <c r="F3358" s="887" t="s">
        <v>27770</v>
      </c>
      <c r="G3358" s="391" t="s">
        <v>12717</v>
      </c>
      <c r="H3358" s="887" t="s">
        <v>27771</v>
      </c>
      <c r="I3358" s="887" t="s">
        <v>19749</v>
      </c>
      <c r="J3358" s="887" t="s">
        <v>27771</v>
      </c>
      <c r="K3358" s="931">
        <v>1</v>
      </c>
      <c r="L3358" s="931">
        <v>9</v>
      </c>
      <c r="M3358" s="469">
        <v>36000</v>
      </c>
      <c r="N3358" s="931">
        <v>0</v>
      </c>
      <c r="O3358" s="931">
        <v>0</v>
      </c>
      <c r="P3358" s="469">
        <v>0</v>
      </c>
      <c r="Q3358" s="931"/>
      <c r="R3358" s="931">
        <v>0</v>
      </c>
      <c r="S3358" s="470">
        <v>0</v>
      </c>
    </row>
    <row r="3359" spans="1:19" s="889" customFormat="1" ht="23.25">
      <c r="A3359" s="926" t="s">
        <v>1473</v>
      </c>
      <c r="B3359" s="887" t="s">
        <v>280</v>
      </c>
      <c r="C3359" s="887" t="s">
        <v>115</v>
      </c>
      <c r="D3359" s="887" t="s">
        <v>27772</v>
      </c>
      <c r="E3359" s="469">
        <v>9000</v>
      </c>
      <c r="F3359" s="887" t="s">
        <v>27773</v>
      </c>
      <c r="G3359" s="391" t="s">
        <v>27774</v>
      </c>
      <c r="H3359" s="887" t="s">
        <v>21508</v>
      </c>
      <c r="I3359" s="887" t="s">
        <v>27663</v>
      </c>
      <c r="J3359" s="887" t="s">
        <v>23829</v>
      </c>
      <c r="K3359" s="931">
        <v>1</v>
      </c>
      <c r="L3359" s="931">
        <v>12</v>
      </c>
      <c r="M3359" s="469">
        <v>132000</v>
      </c>
      <c r="N3359" s="931">
        <v>1</v>
      </c>
      <c r="O3359" s="931">
        <v>6</v>
      </c>
      <c r="P3359" s="469">
        <v>54000</v>
      </c>
      <c r="Q3359" s="931">
        <v>1</v>
      </c>
      <c r="R3359" s="931">
        <v>12</v>
      </c>
      <c r="S3359" s="470">
        <v>108000</v>
      </c>
    </row>
    <row r="3360" spans="1:19" s="889" customFormat="1" ht="34.9">
      <c r="A3360" s="926" t="s">
        <v>1473</v>
      </c>
      <c r="B3360" s="887" t="s">
        <v>280</v>
      </c>
      <c r="C3360" s="887" t="s">
        <v>115</v>
      </c>
      <c r="D3360" s="887" t="s">
        <v>20390</v>
      </c>
      <c r="E3360" s="469">
        <v>3000</v>
      </c>
      <c r="F3360" s="887" t="s">
        <v>27775</v>
      </c>
      <c r="G3360" s="391" t="s">
        <v>27776</v>
      </c>
      <c r="H3360" s="887" t="s">
        <v>27777</v>
      </c>
      <c r="I3360" s="887" t="s">
        <v>27777</v>
      </c>
      <c r="J3360" s="887" t="s">
        <v>27777</v>
      </c>
      <c r="K3360" s="931">
        <v>1</v>
      </c>
      <c r="L3360" s="931">
        <v>12</v>
      </c>
      <c r="M3360" s="469">
        <v>78000</v>
      </c>
      <c r="N3360" s="931">
        <v>1</v>
      </c>
      <c r="O3360" s="931">
        <v>6</v>
      </c>
      <c r="P3360" s="469">
        <v>18000</v>
      </c>
      <c r="Q3360" s="931">
        <v>1</v>
      </c>
      <c r="R3360" s="931">
        <v>12</v>
      </c>
      <c r="S3360" s="470">
        <v>36000</v>
      </c>
    </row>
    <row r="3361" spans="1:19" s="889" customFormat="1" ht="23.25">
      <c r="A3361" s="926" t="s">
        <v>1473</v>
      </c>
      <c r="B3361" s="887" t="s">
        <v>280</v>
      </c>
      <c r="C3361" s="887" t="s">
        <v>115</v>
      </c>
      <c r="D3361" s="887" t="s">
        <v>20390</v>
      </c>
      <c r="E3361" s="469">
        <v>3500</v>
      </c>
      <c r="F3361" s="887" t="s">
        <v>27778</v>
      </c>
      <c r="G3361" s="391" t="s">
        <v>27779</v>
      </c>
      <c r="H3361" s="887" t="s">
        <v>27109</v>
      </c>
      <c r="I3361" s="887" t="s">
        <v>19749</v>
      </c>
      <c r="J3361" s="887" t="s">
        <v>27109</v>
      </c>
      <c r="K3361" s="931">
        <v>1</v>
      </c>
      <c r="L3361" s="931">
        <v>12</v>
      </c>
      <c r="M3361" s="469">
        <v>31200</v>
      </c>
      <c r="N3361" s="931">
        <v>1</v>
      </c>
      <c r="O3361" s="931">
        <v>6</v>
      </c>
      <c r="P3361" s="469">
        <v>21000</v>
      </c>
      <c r="Q3361" s="931">
        <v>1</v>
      </c>
      <c r="R3361" s="931">
        <v>12</v>
      </c>
      <c r="S3361" s="470">
        <v>42000</v>
      </c>
    </row>
    <row r="3362" spans="1:19" s="889" customFormat="1" ht="23.25">
      <c r="A3362" s="926" t="s">
        <v>1473</v>
      </c>
      <c r="B3362" s="887" t="s">
        <v>280</v>
      </c>
      <c r="C3362" s="887" t="s">
        <v>115</v>
      </c>
      <c r="D3362" s="887" t="s">
        <v>21308</v>
      </c>
      <c r="E3362" s="469">
        <v>5000</v>
      </c>
      <c r="F3362" s="887" t="s">
        <v>27780</v>
      </c>
      <c r="G3362" s="391" t="s">
        <v>27781</v>
      </c>
      <c r="H3362" s="887" t="s">
        <v>21508</v>
      </c>
      <c r="I3362" s="887" t="s">
        <v>27738</v>
      </c>
      <c r="J3362" s="887" t="s">
        <v>20164</v>
      </c>
      <c r="K3362" s="931">
        <v>1</v>
      </c>
      <c r="L3362" s="931">
        <v>12</v>
      </c>
      <c r="M3362" s="469">
        <v>60000</v>
      </c>
      <c r="N3362" s="931">
        <v>1</v>
      </c>
      <c r="O3362" s="931">
        <v>6</v>
      </c>
      <c r="P3362" s="469">
        <v>30000</v>
      </c>
      <c r="Q3362" s="931">
        <v>1</v>
      </c>
      <c r="R3362" s="931">
        <v>12</v>
      </c>
      <c r="S3362" s="470">
        <v>60000</v>
      </c>
    </row>
    <row r="3363" spans="1:19" s="889" customFormat="1" ht="23.25">
      <c r="A3363" s="926" t="s">
        <v>1473</v>
      </c>
      <c r="B3363" s="887" t="s">
        <v>280</v>
      </c>
      <c r="C3363" s="887" t="s">
        <v>115</v>
      </c>
      <c r="D3363" s="887" t="s">
        <v>27660</v>
      </c>
      <c r="E3363" s="469">
        <v>4500</v>
      </c>
      <c r="F3363" s="887" t="s">
        <v>27782</v>
      </c>
      <c r="G3363" s="391" t="s">
        <v>27783</v>
      </c>
      <c r="H3363" s="887" t="s">
        <v>21508</v>
      </c>
      <c r="I3363" s="887" t="s">
        <v>27681</v>
      </c>
      <c r="J3363" s="887" t="s">
        <v>23829</v>
      </c>
      <c r="K3363" s="931">
        <v>1</v>
      </c>
      <c r="L3363" s="931">
        <v>12</v>
      </c>
      <c r="M3363" s="469">
        <v>35666.67</v>
      </c>
      <c r="N3363" s="931">
        <v>1</v>
      </c>
      <c r="O3363" s="931">
        <v>6</v>
      </c>
      <c r="P3363" s="469">
        <v>27000</v>
      </c>
      <c r="Q3363" s="931">
        <v>1</v>
      </c>
      <c r="R3363" s="931">
        <v>12</v>
      </c>
      <c r="S3363" s="470">
        <v>54000</v>
      </c>
    </row>
    <row r="3364" spans="1:19" s="889" customFormat="1" ht="23.25">
      <c r="A3364" s="926" t="s">
        <v>1473</v>
      </c>
      <c r="B3364" s="887" t="s">
        <v>280</v>
      </c>
      <c r="C3364" s="887" t="s">
        <v>115</v>
      </c>
      <c r="D3364" s="887" t="s">
        <v>27784</v>
      </c>
      <c r="E3364" s="469">
        <v>9000</v>
      </c>
      <c r="F3364" s="887" t="s">
        <v>27785</v>
      </c>
      <c r="G3364" s="391" t="s">
        <v>27786</v>
      </c>
      <c r="H3364" s="887" t="s">
        <v>21508</v>
      </c>
      <c r="I3364" s="887" t="s">
        <v>21205</v>
      </c>
      <c r="J3364" s="887" t="s">
        <v>19854</v>
      </c>
      <c r="K3364" s="931">
        <v>1</v>
      </c>
      <c r="L3364" s="931">
        <v>12</v>
      </c>
      <c r="M3364" s="469">
        <v>60000</v>
      </c>
      <c r="N3364" s="931">
        <v>1</v>
      </c>
      <c r="O3364" s="931">
        <v>6</v>
      </c>
      <c r="P3364" s="469">
        <v>54000</v>
      </c>
      <c r="Q3364" s="931">
        <v>1</v>
      </c>
      <c r="R3364" s="931">
        <v>12</v>
      </c>
      <c r="S3364" s="470">
        <v>108000</v>
      </c>
    </row>
    <row r="3365" spans="1:19" s="889" customFormat="1" ht="23.25">
      <c r="A3365" s="926" t="s">
        <v>1473</v>
      </c>
      <c r="B3365" s="887" t="s">
        <v>280</v>
      </c>
      <c r="C3365" s="887" t="s">
        <v>115</v>
      </c>
      <c r="D3365" s="887" t="s">
        <v>20272</v>
      </c>
      <c r="E3365" s="469">
        <v>2600</v>
      </c>
      <c r="F3365" s="887" t="s">
        <v>27787</v>
      </c>
      <c r="G3365" s="391" t="s">
        <v>27788</v>
      </c>
      <c r="H3365" s="887" t="s">
        <v>20272</v>
      </c>
      <c r="I3365" s="887" t="s">
        <v>619</v>
      </c>
      <c r="J3365" s="887" t="s">
        <v>619</v>
      </c>
      <c r="K3365" s="931">
        <v>1</v>
      </c>
      <c r="L3365" s="931">
        <v>12</v>
      </c>
      <c r="M3365" s="469">
        <v>60000</v>
      </c>
      <c r="N3365" s="931">
        <v>1</v>
      </c>
      <c r="O3365" s="931">
        <v>6</v>
      </c>
      <c r="P3365" s="469">
        <v>15600</v>
      </c>
      <c r="Q3365" s="931">
        <v>1</v>
      </c>
      <c r="R3365" s="931">
        <v>12</v>
      </c>
      <c r="S3365" s="470">
        <v>31200</v>
      </c>
    </row>
    <row r="3366" spans="1:19" s="889" customFormat="1" ht="23.25">
      <c r="A3366" s="926" t="s">
        <v>1473</v>
      </c>
      <c r="B3366" s="887" t="s">
        <v>280</v>
      </c>
      <c r="C3366" s="887" t="s">
        <v>115</v>
      </c>
      <c r="D3366" s="887" t="s">
        <v>27745</v>
      </c>
      <c r="E3366" s="469">
        <v>4500</v>
      </c>
      <c r="F3366" s="887" t="s">
        <v>27789</v>
      </c>
      <c r="G3366" s="391" t="s">
        <v>27790</v>
      </c>
      <c r="H3366" s="887" t="s">
        <v>21494</v>
      </c>
      <c r="I3366" s="887" t="s">
        <v>21224</v>
      </c>
      <c r="J3366" s="887" t="s">
        <v>19863</v>
      </c>
      <c r="K3366" s="931">
        <v>1</v>
      </c>
      <c r="L3366" s="931">
        <v>12</v>
      </c>
      <c r="M3366" s="469">
        <v>84000</v>
      </c>
      <c r="N3366" s="931">
        <v>1</v>
      </c>
      <c r="O3366" s="931">
        <v>6</v>
      </c>
      <c r="P3366" s="469">
        <v>27000</v>
      </c>
      <c r="Q3366" s="931">
        <v>1</v>
      </c>
      <c r="R3366" s="931">
        <v>12</v>
      </c>
      <c r="S3366" s="470">
        <v>54000</v>
      </c>
    </row>
    <row r="3367" spans="1:19" s="889" customFormat="1" ht="23.25">
      <c r="A3367" s="926" t="s">
        <v>1473</v>
      </c>
      <c r="B3367" s="887" t="s">
        <v>280</v>
      </c>
      <c r="C3367" s="887" t="s">
        <v>115</v>
      </c>
      <c r="D3367" s="887" t="s">
        <v>20272</v>
      </c>
      <c r="E3367" s="469">
        <v>2600</v>
      </c>
      <c r="F3367" s="887" t="s">
        <v>27791</v>
      </c>
      <c r="G3367" s="391" t="s">
        <v>27792</v>
      </c>
      <c r="H3367" s="887" t="s">
        <v>20272</v>
      </c>
      <c r="I3367" s="887" t="s">
        <v>619</v>
      </c>
      <c r="J3367" s="887" t="s">
        <v>619</v>
      </c>
      <c r="K3367" s="931">
        <v>1</v>
      </c>
      <c r="L3367" s="931">
        <v>12</v>
      </c>
      <c r="M3367" s="469">
        <v>54000</v>
      </c>
      <c r="N3367" s="931">
        <v>1</v>
      </c>
      <c r="O3367" s="931">
        <v>6</v>
      </c>
      <c r="P3367" s="469">
        <v>15600</v>
      </c>
      <c r="Q3367" s="931">
        <v>1</v>
      </c>
      <c r="R3367" s="931">
        <v>12</v>
      </c>
      <c r="S3367" s="470">
        <v>31200</v>
      </c>
    </row>
    <row r="3368" spans="1:19" s="889" customFormat="1" ht="23.25">
      <c r="A3368" s="926" t="s">
        <v>1473</v>
      </c>
      <c r="B3368" s="887" t="s">
        <v>280</v>
      </c>
      <c r="C3368" s="887" t="s">
        <v>115</v>
      </c>
      <c r="D3368" s="887" t="s">
        <v>27793</v>
      </c>
      <c r="E3368" s="469">
        <v>7000</v>
      </c>
      <c r="F3368" s="887" t="s">
        <v>27794</v>
      </c>
      <c r="G3368" s="391" t="s">
        <v>27795</v>
      </c>
      <c r="H3368" s="887" t="s">
        <v>21508</v>
      </c>
      <c r="I3368" s="887" t="s">
        <v>27796</v>
      </c>
      <c r="J3368" s="887" t="s">
        <v>23829</v>
      </c>
      <c r="K3368" s="931">
        <v>1</v>
      </c>
      <c r="L3368" s="931">
        <v>12</v>
      </c>
      <c r="M3368" s="469">
        <v>36000</v>
      </c>
      <c r="N3368" s="931">
        <v>1</v>
      </c>
      <c r="O3368" s="931">
        <v>6</v>
      </c>
      <c r="P3368" s="469">
        <v>42000</v>
      </c>
      <c r="Q3368" s="931">
        <v>1</v>
      </c>
      <c r="R3368" s="931">
        <v>12</v>
      </c>
      <c r="S3368" s="470">
        <v>84000</v>
      </c>
    </row>
    <row r="3369" spans="1:19" s="889" customFormat="1" ht="23.25">
      <c r="A3369" s="926" t="s">
        <v>1473</v>
      </c>
      <c r="B3369" s="887" t="s">
        <v>280</v>
      </c>
      <c r="C3369" s="887" t="s">
        <v>115</v>
      </c>
      <c r="D3369" s="887" t="s">
        <v>27797</v>
      </c>
      <c r="E3369" s="469">
        <v>6000</v>
      </c>
      <c r="F3369" s="887" t="s">
        <v>27798</v>
      </c>
      <c r="G3369" s="391" t="s">
        <v>27799</v>
      </c>
      <c r="H3369" s="887" t="s">
        <v>27800</v>
      </c>
      <c r="I3369" s="887" t="s">
        <v>27666</v>
      </c>
      <c r="J3369" s="887" t="s">
        <v>27801</v>
      </c>
      <c r="K3369" s="931">
        <v>1</v>
      </c>
      <c r="L3369" s="931">
        <v>12</v>
      </c>
      <c r="M3369" s="469">
        <v>42000</v>
      </c>
      <c r="N3369" s="931">
        <v>1</v>
      </c>
      <c r="O3369" s="931">
        <v>6</v>
      </c>
      <c r="P3369" s="469">
        <v>36000</v>
      </c>
      <c r="Q3369" s="931">
        <v>1</v>
      </c>
      <c r="R3369" s="931">
        <v>12</v>
      </c>
      <c r="S3369" s="470">
        <v>72000</v>
      </c>
    </row>
    <row r="3370" spans="1:19" s="889" customFormat="1" ht="34.9">
      <c r="A3370" s="926" t="s">
        <v>1473</v>
      </c>
      <c r="B3370" s="887" t="s">
        <v>280</v>
      </c>
      <c r="C3370" s="887" t="s">
        <v>115</v>
      </c>
      <c r="D3370" s="887" t="s">
        <v>27802</v>
      </c>
      <c r="E3370" s="469">
        <v>11000</v>
      </c>
      <c r="F3370" s="887" t="s">
        <v>27803</v>
      </c>
      <c r="G3370" s="391" t="s">
        <v>27804</v>
      </c>
      <c r="H3370" s="887" t="s">
        <v>23427</v>
      </c>
      <c r="I3370" s="887" t="s">
        <v>27713</v>
      </c>
      <c r="J3370" s="887" t="s">
        <v>19709</v>
      </c>
      <c r="K3370" s="931">
        <v>1</v>
      </c>
      <c r="L3370" s="931">
        <v>8</v>
      </c>
      <c r="M3370" s="469">
        <v>72000</v>
      </c>
      <c r="N3370" s="931">
        <v>0</v>
      </c>
      <c r="O3370" s="931">
        <v>0</v>
      </c>
      <c r="P3370" s="469">
        <v>0</v>
      </c>
      <c r="Q3370" s="931"/>
      <c r="R3370" s="931">
        <v>0</v>
      </c>
      <c r="S3370" s="470">
        <v>0</v>
      </c>
    </row>
    <row r="3371" spans="1:19" s="889" customFormat="1" ht="23.25">
      <c r="A3371" s="926" t="s">
        <v>1473</v>
      </c>
      <c r="B3371" s="887" t="s">
        <v>280</v>
      </c>
      <c r="C3371" s="887" t="s">
        <v>115</v>
      </c>
      <c r="D3371" s="887" t="s">
        <v>20272</v>
      </c>
      <c r="E3371" s="469">
        <v>2600</v>
      </c>
      <c r="F3371" s="887" t="s">
        <v>27805</v>
      </c>
      <c r="G3371" s="391" t="s">
        <v>27806</v>
      </c>
      <c r="H3371" s="887" t="s">
        <v>20272</v>
      </c>
      <c r="I3371" s="887" t="s">
        <v>619</v>
      </c>
      <c r="J3371" s="887" t="s">
        <v>619</v>
      </c>
      <c r="K3371" s="931">
        <v>1</v>
      </c>
      <c r="L3371" s="931">
        <v>12</v>
      </c>
      <c r="M3371" s="469">
        <v>33600</v>
      </c>
      <c r="N3371" s="931">
        <v>1</v>
      </c>
      <c r="O3371" s="931">
        <v>6</v>
      </c>
      <c r="P3371" s="469">
        <v>15600</v>
      </c>
      <c r="Q3371" s="931">
        <v>1</v>
      </c>
      <c r="R3371" s="931">
        <v>12</v>
      </c>
      <c r="S3371" s="470">
        <v>31200</v>
      </c>
    </row>
    <row r="3372" spans="1:19" s="889" customFormat="1" ht="34.9">
      <c r="A3372" s="926" t="s">
        <v>1473</v>
      </c>
      <c r="B3372" s="887" t="s">
        <v>280</v>
      </c>
      <c r="C3372" s="887" t="s">
        <v>115</v>
      </c>
      <c r="D3372" s="887" t="s">
        <v>27807</v>
      </c>
      <c r="E3372" s="469">
        <v>6000</v>
      </c>
      <c r="F3372" s="887" t="s">
        <v>27808</v>
      </c>
      <c r="G3372" s="391" t="s">
        <v>27809</v>
      </c>
      <c r="H3372" s="887" t="s">
        <v>21224</v>
      </c>
      <c r="I3372" s="887" t="s">
        <v>21224</v>
      </c>
      <c r="J3372" s="887" t="s">
        <v>21224</v>
      </c>
      <c r="K3372" s="931">
        <v>1</v>
      </c>
      <c r="L3372" s="931">
        <v>12</v>
      </c>
      <c r="M3372" s="469">
        <v>28050</v>
      </c>
      <c r="N3372" s="931">
        <v>1</v>
      </c>
      <c r="O3372" s="931">
        <v>6</v>
      </c>
      <c r="P3372" s="469">
        <v>36000</v>
      </c>
      <c r="Q3372" s="931">
        <v>1</v>
      </c>
      <c r="R3372" s="931">
        <v>12</v>
      </c>
      <c r="S3372" s="470">
        <v>72000</v>
      </c>
    </row>
    <row r="3373" spans="1:19" s="889" customFormat="1" ht="23.25">
      <c r="A3373" s="926" t="s">
        <v>1473</v>
      </c>
      <c r="B3373" s="887" t="s">
        <v>280</v>
      </c>
      <c r="C3373" s="887" t="s">
        <v>115</v>
      </c>
      <c r="D3373" s="887" t="s">
        <v>27810</v>
      </c>
      <c r="E3373" s="469">
        <v>7000</v>
      </c>
      <c r="F3373" s="887" t="s">
        <v>27811</v>
      </c>
      <c r="G3373" s="391" t="s">
        <v>27812</v>
      </c>
      <c r="H3373" s="887" t="s">
        <v>19758</v>
      </c>
      <c r="I3373" s="887" t="s">
        <v>20095</v>
      </c>
      <c r="J3373" s="887" t="s">
        <v>20120</v>
      </c>
      <c r="K3373" s="931">
        <v>1</v>
      </c>
      <c r="L3373" s="931">
        <v>12</v>
      </c>
      <c r="M3373" s="469">
        <v>984.54</v>
      </c>
      <c r="N3373" s="931">
        <v>1</v>
      </c>
      <c r="O3373" s="931">
        <v>6</v>
      </c>
      <c r="P3373" s="469">
        <v>42000</v>
      </c>
      <c r="Q3373" s="931">
        <v>1</v>
      </c>
      <c r="R3373" s="931">
        <v>12</v>
      </c>
      <c r="S3373" s="470">
        <v>84000</v>
      </c>
    </row>
    <row r="3374" spans="1:19" s="889" customFormat="1" ht="23.25">
      <c r="A3374" s="926" t="s">
        <v>1473</v>
      </c>
      <c r="B3374" s="887" t="s">
        <v>280</v>
      </c>
      <c r="C3374" s="887" t="s">
        <v>115</v>
      </c>
      <c r="D3374" s="887" t="s">
        <v>27813</v>
      </c>
      <c r="E3374" s="469">
        <v>9000</v>
      </c>
      <c r="F3374" s="887" t="s">
        <v>27814</v>
      </c>
      <c r="G3374" s="391" t="s">
        <v>27815</v>
      </c>
      <c r="H3374" s="887" t="s">
        <v>19733</v>
      </c>
      <c r="I3374" s="887" t="s">
        <v>20492</v>
      </c>
      <c r="J3374" s="887" t="s">
        <v>19733</v>
      </c>
      <c r="K3374" s="931">
        <v>1</v>
      </c>
      <c r="L3374" s="931">
        <v>12</v>
      </c>
      <c r="M3374" s="469">
        <v>36000</v>
      </c>
      <c r="N3374" s="931">
        <v>1</v>
      </c>
      <c r="O3374" s="931">
        <v>5</v>
      </c>
      <c r="P3374" s="469">
        <v>38400</v>
      </c>
      <c r="Q3374" s="931">
        <v>1</v>
      </c>
      <c r="R3374" s="931">
        <v>12</v>
      </c>
      <c r="S3374" s="470">
        <v>108000</v>
      </c>
    </row>
    <row r="3375" spans="1:19" s="889" customFormat="1" ht="34.9">
      <c r="A3375" s="926" t="s">
        <v>1473</v>
      </c>
      <c r="B3375" s="887" t="s">
        <v>280</v>
      </c>
      <c r="C3375" s="887" t="s">
        <v>115</v>
      </c>
      <c r="D3375" s="887" t="s">
        <v>20390</v>
      </c>
      <c r="E3375" s="469">
        <v>3500</v>
      </c>
      <c r="F3375" s="887" t="s">
        <v>27816</v>
      </c>
      <c r="G3375" s="391" t="s">
        <v>27817</v>
      </c>
      <c r="H3375" s="887" t="s">
        <v>26587</v>
      </c>
      <c r="I3375" s="887" t="s">
        <v>26587</v>
      </c>
      <c r="J3375" s="887" t="s">
        <v>26587</v>
      </c>
      <c r="K3375" s="931">
        <v>1</v>
      </c>
      <c r="L3375" s="931">
        <v>12</v>
      </c>
      <c r="M3375" s="469">
        <v>42000</v>
      </c>
      <c r="N3375" s="931">
        <v>1</v>
      </c>
      <c r="O3375" s="931">
        <v>6</v>
      </c>
      <c r="P3375" s="469">
        <v>21000</v>
      </c>
      <c r="Q3375" s="931">
        <v>1</v>
      </c>
      <c r="R3375" s="931">
        <v>12</v>
      </c>
      <c r="S3375" s="470">
        <v>42000</v>
      </c>
    </row>
    <row r="3376" spans="1:19" s="889" customFormat="1" ht="34.9">
      <c r="A3376" s="926" t="s">
        <v>1473</v>
      </c>
      <c r="B3376" s="887" t="s">
        <v>280</v>
      </c>
      <c r="C3376" s="887" t="s">
        <v>115</v>
      </c>
      <c r="D3376" s="887" t="s">
        <v>27753</v>
      </c>
      <c r="E3376" s="469">
        <v>9000</v>
      </c>
      <c r="F3376" s="887" t="s">
        <v>27818</v>
      </c>
      <c r="G3376" s="391" t="s">
        <v>27819</v>
      </c>
      <c r="H3376" s="887" t="s">
        <v>19733</v>
      </c>
      <c r="I3376" s="887" t="s">
        <v>27820</v>
      </c>
      <c r="J3376" s="887" t="s">
        <v>19733</v>
      </c>
      <c r="K3376" s="931">
        <v>1</v>
      </c>
      <c r="L3376" s="931">
        <v>5</v>
      </c>
      <c r="M3376" s="469">
        <v>60000</v>
      </c>
      <c r="N3376" s="931">
        <v>0</v>
      </c>
      <c r="O3376" s="931">
        <v>0</v>
      </c>
      <c r="P3376" s="469">
        <v>0</v>
      </c>
      <c r="Q3376" s="931"/>
      <c r="R3376" s="931">
        <v>0</v>
      </c>
      <c r="S3376" s="470">
        <v>0</v>
      </c>
    </row>
    <row r="3377" spans="1:19" s="889" customFormat="1" ht="34.9">
      <c r="A3377" s="926" t="s">
        <v>1473</v>
      </c>
      <c r="B3377" s="887" t="s">
        <v>280</v>
      </c>
      <c r="C3377" s="887" t="s">
        <v>115</v>
      </c>
      <c r="D3377" s="887" t="s">
        <v>27821</v>
      </c>
      <c r="E3377" s="469">
        <v>11000</v>
      </c>
      <c r="F3377" s="887" t="s">
        <v>27640</v>
      </c>
      <c r="G3377" s="391" t="s">
        <v>27641</v>
      </c>
      <c r="H3377" s="887" t="s">
        <v>19733</v>
      </c>
      <c r="I3377" s="887" t="s">
        <v>27822</v>
      </c>
      <c r="J3377" s="887" t="s">
        <v>19733</v>
      </c>
      <c r="K3377" s="931">
        <v>1</v>
      </c>
      <c r="L3377" s="931">
        <v>10</v>
      </c>
      <c r="M3377" s="469">
        <v>54000</v>
      </c>
      <c r="N3377" s="931">
        <v>1</v>
      </c>
      <c r="O3377" s="931">
        <v>6</v>
      </c>
      <c r="P3377" s="469">
        <v>65633.33</v>
      </c>
      <c r="Q3377" s="931">
        <v>1</v>
      </c>
      <c r="R3377" s="931">
        <v>12</v>
      </c>
      <c r="S3377" s="470">
        <v>132000</v>
      </c>
    </row>
    <row r="3378" spans="1:19" s="242" customFormat="1" ht="15" customHeight="1">
      <c r="A3378" s="245" t="s">
        <v>10</v>
      </c>
      <c r="B3378" s="918"/>
      <c r="C3378" s="918"/>
      <c r="D3378" s="918"/>
      <c r="E3378" s="1022"/>
      <c r="F3378" s="918"/>
      <c r="G3378" s="1031"/>
      <c r="H3378" s="918"/>
      <c r="I3378" s="918"/>
      <c r="J3378" s="918"/>
      <c r="K3378" s="919"/>
      <c r="L3378" s="919"/>
      <c r="M3378" s="999">
        <f>SUM(M2962:M3377)</f>
        <v>24181492.430000003</v>
      </c>
      <c r="N3378" s="932"/>
      <c r="O3378" s="932"/>
      <c r="P3378" s="999">
        <f>SUM(P2962:P3377)</f>
        <v>11665038.640000001</v>
      </c>
      <c r="Q3378" s="932"/>
      <c r="R3378" s="932"/>
      <c r="S3378" s="1010">
        <f>SUM(S2962:S3377)</f>
        <v>22580642</v>
      </c>
    </row>
    <row r="3379" spans="1:19" ht="21" customHeight="1">
      <c r="A3379" s="1405" t="s">
        <v>461</v>
      </c>
      <c r="B3379" s="1406"/>
      <c r="C3379" s="1406"/>
      <c r="D3379" s="1406"/>
      <c r="E3379" s="1406"/>
      <c r="F3379" s="1406"/>
      <c r="G3379" s="1406"/>
      <c r="H3379" s="1406"/>
      <c r="I3379" s="1406"/>
      <c r="J3379" s="1406"/>
      <c r="K3379" s="1406"/>
      <c r="L3379" s="1406"/>
      <c r="M3379" s="1406"/>
      <c r="N3379" s="1406"/>
      <c r="O3379" s="1406"/>
      <c r="P3379" s="1406"/>
      <c r="Q3379" s="1406"/>
      <c r="R3379" s="1406"/>
      <c r="S3379" s="1407"/>
    </row>
    <row r="3380" spans="1:19" s="889" customFormat="1" ht="35" customHeight="1">
      <c r="A3380" s="926" t="s">
        <v>1028</v>
      </c>
      <c r="B3380" s="887" t="s">
        <v>280</v>
      </c>
      <c r="C3380" s="887" t="s">
        <v>115</v>
      </c>
      <c r="D3380" s="887" t="s">
        <v>27823</v>
      </c>
      <c r="E3380" s="342">
        <v>7500</v>
      </c>
      <c r="F3380" s="887" t="s">
        <v>27824</v>
      </c>
      <c r="G3380" s="376" t="s">
        <v>27825</v>
      </c>
      <c r="H3380" s="884" t="s">
        <v>21599</v>
      </c>
      <c r="I3380" s="884" t="s">
        <v>19764</v>
      </c>
      <c r="J3380" s="887" t="s">
        <v>734</v>
      </c>
      <c r="K3380" s="933">
        <v>1</v>
      </c>
      <c r="L3380" s="933">
        <v>12</v>
      </c>
      <c r="M3380" s="342">
        <v>90000</v>
      </c>
      <c r="N3380" s="933">
        <v>1</v>
      </c>
      <c r="O3380" s="933">
        <v>6</v>
      </c>
      <c r="P3380" s="342">
        <v>44998.44</v>
      </c>
      <c r="Q3380" s="933">
        <v>1</v>
      </c>
      <c r="R3380" s="933">
        <v>12</v>
      </c>
      <c r="S3380" s="1009">
        <v>90000</v>
      </c>
    </row>
    <row r="3381" spans="1:19" s="889" customFormat="1" ht="35" customHeight="1">
      <c r="A3381" s="926" t="s">
        <v>1028</v>
      </c>
      <c r="B3381" s="887" t="s">
        <v>280</v>
      </c>
      <c r="C3381" s="887" t="s">
        <v>115</v>
      </c>
      <c r="D3381" s="887" t="s">
        <v>27826</v>
      </c>
      <c r="E3381" s="342">
        <v>7500</v>
      </c>
      <c r="F3381" s="887" t="s">
        <v>27827</v>
      </c>
      <c r="G3381" s="376" t="s">
        <v>27828</v>
      </c>
      <c r="H3381" s="884" t="s">
        <v>21599</v>
      </c>
      <c r="I3381" s="884" t="s">
        <v>19764</v>
      </c>
      <c r="J3381" s="887" t="s">
        <v>734</v>
      </c>
      <c r="K3381" s="933">
        <v>1</v>
      </c>
      <c r="L3381" s="933">
        <v>12</v>
      </c>
      <c r="M3381" s="342">
        <v>90000</v>
      </c>
      <c r="N3381" s="933">
        <v>1</v>
      </c>
      <c r="O3381" s="933">
        <v>6</v>
      </c>
      <c r="P3381" s="342">
        <v>44999.479999999996</v>
      </c>
      <c r="Q3381" s="933">
        <v>1</v>
      </c>
      <c r="R3381" s="933">
        <v>12</v>
      </c>
      <c r="S3381" s="1009">
        <v>90000</v>
      </c>
    </row>
    <row r="3382" spans="1:19" s="889" customFormat="1" ht="23.25">
      <c r="A3382" s="926" t="s">
        <v>1028</v>
      </c>
      <c r="B3382" s="887" t="s">
        <v>280</v>
      </c>
      <c r="C3382" s="887" t="s">
        <v>115</v>
      </c>
      <c r="D3382" s="887" t="s">
        <v>27829</v>
      </c>
      <c r="E3382" s="342">
        <v>5500</v>
      </c>
      <c r="F3382" s="887" t="s">
        <v>27830</v>
      </c>
      <c r="G3382" s="376" t="s">
        <v>27831</v>
      </c>
      <c r="H3382" s="884" t="s">
        <v>27832</v>
      </c>
      <c r="I3382" s="884" t="s">
        <v>19764</v>
      </c>
      <c r="J3382" s="887" t="s">
        <v>734</v>
      </c>
      <c r="K3382" s="933">
        <v>1</v>
      </c>
      <c r="L3382" s="933">
        <v>12</v>
      </c>
      <c r="M3382" s="342">
        <v>66000</v>
      </c>
      <c r="N3382" s="933">
        <v>1</v>
      </c>
      <c r="O3382" s="933">
        <v>6</v>
      </c>
      <c r="P3382" s="342">
        <v>32996.559999999998</v>
      </c>
      <c r="Q3382" s="933">
        <v>1</v>
      </c>
      <c r="R3382" s="933">
        <v>12</v>
      </c>
      <c r="S3382" s="1009">
        <v>66000</v>
      </c>
    </row>
    <row r="3383" spans="1:19" s="889" customFormat="1" ht="23.25">
      <c r="A3383" s="926" t="s">
        <v>1028</v>
      </c>
      <c r="B3383" s="887" t="s">
        <v>280</v>
      </c>
      <c r="C3383" s="887" t="s">
        <v>115</v>
      </c>
      <c r="D3383" s="887" t="s">
        <v>27833</v>
      </c>
      <c r="E3383" s="342">
        <v>6000</v>
      </c>
      <c r="F3383" s="887" t="s">
        <v>27834</v>
      </c>
      <c r="G3383" s="376" t="s">
        <v>27835</v>
      </c>
      <c r="H3383" s="884" t="s">
        <v>27836</v>
      </c>
      <c r="I3383" s="884" t="s">
        <v>19764</v>
      </c>
      <c r="J3383" s="887" t="s">
        <v>734</v>
      </c>
      <c r="K3383" s="933">
        <v>1</v>
      </c>
      <c r="L3383" s="933">
        <v>12</v>
      </c>
      <c r="M3383" s="342">
        <v>72000</v>
      </c>
      <c r="N3383" s="933">
        <v>1</v>
      </c>
      <c r="O3383" s="933">
        <v>6</v>
      </c>
      <c r="P3383" s="342">
        <v>35977.5</v>
      </c>
      <c r="Q3383" s="933">
        <v>1</v>
      </c>
      <c r="R3383" s="933">
        <v>12</v>
      </c>
      <c r="S3383" s="1009">
        <v>72000</v>
      </c>
    </row>
    <row r="3384" spans="1:19" s="889" customFormat="1" ht="23.25">
      <c r="A3384" s="926" t="s">
        <v>1028</v>
      </c>
      <c r="B3384" s="887" t="s">
        <v>280</v>
      </c>
      <c r="C3384" s="887" t="s">
        <v>115</v>
      </c>
      <c r="D3384" s="887" t="s">
        <v>27837</v>
      </c>
      <c r="E3384" s="342">
        <v>7000</v>
      </c>
      <c r="F3384" s="887" t="s">
        <v>27838</v>
      </c>
      <c r="G3384" s="376" t="s">
        <v>27839</v>
      </c>
      <c r="H3384" s="884" t="s">
        <v>27836</v>
      </c>
      <c r="I3384" s="884" t="s">
        <v>19764</v>
      </c>
      <c r="J3384" s="887" t="s">
        <v>734</v>
      </c>
      <c r="K3384" s="933">
        <v>1</v>
      </c>
      <c r="L3384" s="933">
        <v>12</v>
      </c>
      <c r="M3384" s="342">
        <v>84000</v>
      </c>
      <c r="N3384" s="933">
        <v>1</v>
      </c>
      <c r="O3384" s="933">
        <v>6</v>
      </c>
      <c r="P3384" s="342">
        <v>42000</v>
      </c>
      <c r="Q3384" s="933">
        <v>1</v>
      </c>
      <c r="R3384" s="933">
        <v>12</v>
      </c>
      <c r="S3384" s="1009">
        <v>84000</v>
      </c>
    </row>
    <row r="3385" spans="1:19" s="889" customFormat="1" ht="23.25">
      <c r="A3385" s="926" t="s">
        <v>1028</v>
      </c>
      <c r="B3385" s="887" t="s">
        <v>280</v>
      </c>
      <c r="C3385" s="887" t="s">
        <v>115</v>
      </c>
      <c r="D3385" s="887" t="s">
        <v>27840</v>
      </c>
      <c r="E3385" s="342">
        <v>5000</v>
      </c>
      <c r="F3385" s="887" t="s">
        <v>27841</v>
      </c>
      <c r="G3385" s="376" t="s">
        <v>27842</v>
      </c>
      <c r="H3385" s="884" t="s">
        <v>21661</v>
      </c>
      <c r="I3385" s="884" t="s">
        <v>19764</v>
      </c>
      <c r="J3385" s="887" t="s">
        <v>637</v>
      </c>
      <c r="K3385" s="933">
        <v>1</v>
      </c>
      <c r="L3385" s="933">
        <v>12</v>
      </c>
      <c r="M3385" s="342">
        <v>60000</v>
      </c>
      <c r="N3385" s="933">
        <v>1</v>
      </c>
      <c r="O3385" s="933">
        <v>6</v>
      </c>
      <c r="P3385" s="342">
        <v>29999.31</v>
      </c>
      <c r="Q3385" s="933">
        <v>1</v>
      </c>
      <c r="R3385" s="933">
        <v>12</v>
      </c>
      <c r="S3385" s="1009">
        <v>60000</v>
      </c>
    </row>
    <row r="3386" spans="1:19" s="889" customFormat="1" ht="23.25">
      <c r="A3386" s="926" t="s">
        <v>1028</v>
      </c>
      <c r="B3386" s="887" t="s">
        <v>280</v>
      </c>
      <c r="C3386" s="887" t="s">
        <v>115</v>
      </c>
      <c r="D3386" s="887" t="s">
        <v>27829</v>
      </c>
      <c r="E3386" s="342">
        <v>5000</v>
      </c>
      <c r="F3386" s="887" t="s">
        <v>27843</v>
      </c>
      <c r="G3386" s="376" t="s">
        <v>27844</v>
      </c>
      <c r="H3386" s="884" t="s">
        <v>21569</v>
      </c>
      <c r="I3386" s="884" t="s">
        <v>19764</v>
      </c>
      <c r="J3386" s="887" t="s">
        <v>734</v>
      </c>
      <c r="K3386" s="933">
        <v>1</v>
      </c>
      <c r="L3386" s="933">
        <v>12</v>
      </c>
      <c r="M3386" s="342">
        <v>60000</v>
      </c>
      <c r="N3386" s="933">
        <v>1</v>
      </c>
      <c r="O3386" s="933">
        <v>6</v>
      </c>
      <c r="P3386" s="342">
        <v>30000</v>
      </c>
      <c r="Q3386" s="933">
        <v>1</v>
      </c>
      <c r="R3386" s="933">
        <v>12</v>
      </c>
      <c r="S3386" s="1009">
        <v>60000</v>
      </c>
    </row>
    <row r="3387" spans="1:19" s="889" customFormat="1" ht="23.25">
      <c r="A3387" s="926" t="s">
        <v>1028</v>
      </c>
      <c r="B3387" s="887" t="s">
        <v>280</v>
      </c>
      <c r="C3387" s="887" t="s">
        <v>115</v>
      </c>
      <c r="D3387" s="887" t="s">
        <v>27845</v>
      </c>
      <c r="E3387" s="342">
        <v>9500</v>
      </c>
      <c r="F3387" s="887" t="s">
        <v>27846</v>
      </c>
      <c r="G3387" s="376" t="s">
        <v>27847</v>
      </c>
      <c r="H3387" s="884" t="s">
        <v>21635</v>
      </c>
      <c r="I3387" s="884" t="s">
        <v>19764</v>
      </c>
      <c r="J3387" s="887" t="s">
        <v>734</v>
      </c>
      <c r="K3387" s="933">
        <v>1</v>
      </c>
      <c r="L3387" s="933">
        <v>12</v>
      </c>
      <c r="M3387" s="342">
        <v>114000</v>
      </c>
      <c r="N3387" s="933">
        <v>1</v>
      </c>
      <c r="O3387" s="933">
        <v>6</v>
      </c>
      <c r="P3387" s="342">
        <v>57000</v>
      </c>
      <c r="Q3387" s="933">
        <v>1</v>
      </c>
      <c r="R3387" s="933">
        <v>12</v>
      </c>
      <c r="S3387" s="1009">
        <v>114000</v>
      </c>
    </row>
    <row r="3388" spans="1:19" s="889" customFormat="1" ht="34.9">
      <c r="A3388" s="926" t="s">
        <v>1028</v>
      </c>
      <c r="B3388" s="887" t="s">
        <v>280</v>
      </c>
      <c r="C3388" s="887" t="s">
        <v>115</v>
      </c>
      <c r="D3388" s="887" t="s">
        <v>27848</v>
      </c>
      <c r="E3388" s="342">
        <v>6000</v>
      </c>
      <c r="F3388" s="887" t="s">
        <v>27849</v>
      </c>
      <c r="G3388" s="376" t="s">
        <v>27850</v>
      </c>
      <c r="H3388" s="884" t="s">
        <v>27851</v>
      </c>
      <c r="I3388" s="884" t="s">
        <v>19764</v>
      </c>
      <c r="J3388" s="887" t="s">
        <v>734</v>
      </c>
      <c r="K3388" s="933">
        <v>1</v>
      </c>
      <c r="L3388" s="933">
        <v>12</v>
      </c>
      <c r="M3388" s="342">
        <v>72000</v>
      </c>
      <c r="N3388" s="933">
        <v>1</v>
      </c>
      <c r="O3388" s="933">
        <v>6</v>
      </c>
      <c r="P3388" s="342">
        <v>34789.949999999997</v>
      </c>
      <c r="Q3388" s="933">
        <v>1</v>
      </c>
      <c r="R3388" s="933">
        <v>12</v>
      </c>
      <c r="S3388" s="1009">
        <v>72000</v>
      </c>
    </row>
    <row r="3389" spans="1:19" s="889" customFormat="1" ht="23.25">
      <c r="A3389" s="926" t="s">
        <v>1028</v>
      </c>
      <c r="B3389" s="887" t="s">
        <v>280</v>
      </c>
      <c r="C3389" s="887" t="s">
        <v>115</v>
      </c>
      <c r="D3389" s="887" t="s">
        <v>27852</v>
      </c>
      <c r="E3389" s="342">
        <v>7500</v>
      </c>
      <c r="F3389" s="887" t="s">
        <v>27853</v>
      </c>
      <c r="G3389" s="376" t="s">
        <v>27854</v>
      </c>
      <c r="H3389" s="884" t="s">
        <v>21569</v>
      </c>
      <c r="I3389" s="884" t="s">
        <v>19764</v>
      </c>
      <c r="J3389" s="887" t="s">
        <v>734</v>
      </c>
      <c r="K3389" s="933">
        <v>1</v>
      </c>
      <c r="L3389" s="933">
        <v>12</v>
      </c>
      <c r="M3389" s="342">
        <v>90000</v>
      </c>
      <c r="N3389" s="933">
        <v>1</v>
      </c>
      <c r="O3389" s="933">
        <v>6</v>
      </c>
      <c r="P3389" s="342">
        <v>45000</v>
      </c>
      <c r="Q3389" s="933">
        <v>1</v>
      </c>
      <c r="R3389" s="933">
        <v>12</v>
      </c>
      <c r="S3389" s="1009">
        <v>90000</v>
      </c>
    </row>
    <row r="3390" spans="1:19" s="889" customFormat="1" ht="23.25">
      <c r="A3390" s="926" t="s">
        <v>1028</v>
      </c>
      <c r="B3390" s="887" t="s">
        <v>280</v>
      </c>
      <c r="C3390" s="887" t="s">
        <v>115</v>
      </c>
      <c r="D3390" s="887" t="s">
        <v>27855</v>
      </c>
      <c r="E3390" s="342">
        <v>7000</v>
      </c>
      <c r="F3390" s="887" t="s">
        <v>27856</v>
      </c>
      <c r="G3390" s="376" t="s">
        <v>27857</v>
      </c>
      <c r="H3390" s="884" t="s">
        <v>21599</v>
      </c>
      <c r="I3390" s="884" t="s">
        <v>20536</v>
      </c>
      <c r="J3390" s="887" t="s">
        <v>734</v>
      </c>
      <c r="K3390" s="933">
        <v>1</v>
      </c>
      <c r="L3390" s="933">
        <v>12</v>
      </c>
      <c r="M3390" s="342">
        <v>84000</v>
      </c>
      <c r="N3390" s="933">
        <v>1</v>
      </c>
      <c r="O3390" s="933">
        <v>6</v>
      </c>
      <c r="P3390" s="342">
        <v>42000</v>
      </c>
      <c r="Q3390" s="933">
        <v>1</v>
      </c>
      <c r="R3390" s="933">
        <v>12</v>
      </c>
      <c r="S3390" s="1009">
        <v>84000</v>
      </c>
    </row>
    <row r="3391" spans="1:19" s="889" customFormat="1" ht="23.25">
      <c r="A3391" s="926" t="s">
        <v>1028</v>
      </c>
      <c r="B3391" s="887" t="s">
        <v>280</v>
      </c>
      <c r="C3391" s="887" t="s">
        <v>115</v>
      </c>
      <c r="D3391" s="887" t="s">
        <v>22422</v>
      </c>
      <c r="E3391" s="342">
        <v>2500</v>
      </c>
      <c r="F3391" s="887" t="s">
        <v>27858</v>
      </c>
      <c r="G3391" s="376" t="s">
        <v>27859</v>
      </c>
      <c r="H3391" s="884" t="s">
        <v>27860</v>
      </c>
      <c r="I3391" s="884" t="s">
        <v>27861</v>
      </c>
      <c r="J3391" s="887" t="s">
        <v>637</v>
      </c>
      <c r="K3391" s="933">
        <v>1</v>
      </c>
      <c r="L3391" s="933">
        <v>12</v>
      </c>
      <c r="M3391" s="802">
        <v>29401.67</v>
      </c>
      <c r="N3391" s="933">
        <v>1</v>
      </c>
      <c r="O3391" s="933">
        <v>6</v>
      </c>
      <c r="P3391" s="342">
        <v>14998.44</v>
      </c>
      <c r="Q3391" s="933">
        <v>1</v>
      </c>
      <c r="R3391" s="933">
        <v>12</v>
      </c>
      <c r="S3391" s="1009">
        <v>30000</v>
      </c>
    </row>
    <row r="3392" spans="1:19" s="889" customFormat="1" ht="23.25">
      <c r="A3392" s="926" t="s">
        <v>1028</v>
      </c>
      <c r="B3392" s="887" t="s">
        <v>280</v>
      </c>
      <c r="C3392" s="887" t="s">
        <v>115</v>
      </c>
      <c r="D3392" s="887" t="s">
        <v>27829</v>
      </c>
      <c r="E3392" s="342">
        <v>5000</v>
      </c>
      <c r="F3392" s="887" t="s">
        <v>27862</v>
      </c>
      <c r="G3392" s="376" t="s">
        <v>27863</v>
      </c>
      <c r="H3392" s="884" t="s">
        <v>27864</v>
      </c>
      <c r="I3392" s="884" t="s">
        <v>19764</v>
      </c>
      <c r="J3392" s="887" t="s">
        <v>637</v>
      </c>
      <c r="K3392" s="933">
        <v>1</v>
      </c>
      <c r="L3392" s="933">
        <v>12</v>
      </c>
      <c r="M3392" s="342">
        <v>60000</v>
      </c>
      <c r="N3392" s="933">
        <v>1</v>
      </c>
      <c r="O3392" s="933">
        <v>6</v>
      </c>
      <c r="P3392" s="342">
        <v>30000</v>
      </c>
      <c r="Q3392" s="933">
        <v>1</v>
      </c>
      <c r="R3392" s="933">
        <v>12</v>
      </c>
      <c r="S3392" s="1009">
        <v>60000</v>
      </c>
    </row>
    <row r="3393" spans="1:19" s="889" customFormat="1" ht="23.25">
      <c r="A3393" s="926" t="s">
        <v>1028</v>
      </c>
      <c r="B3393" s="887" t="s">
        <v>280</v>
      </c>
      <c r="C3393" s="887" t="s">
        <v>115</v>
      </c>
      <c r="D3393" s="887" t="s">
        <v>27865</v>
      </c>
      <c r="E3393" s="342">
        <v>8000</v>
      </c>
      <c r="F3393" s="887" t="s">
        <v>27866</v>
      </c>
      <c r="G3393" s="376" t="s">
        <v>27867</v>
      </c>
      <c r="H3393" s="884" t="s">
        <v>21635</v>
      </c>
      <c r="I3393" s="884" t="s">
        <v>20536</v>
      </c>
      <c r="J3393" s="887" t="s">
        <v>734</v>
      </c>
      <c r="K3393" s="933">
        <v>1</v>
      </c>
      <c r="L3393" s="933">
        <v>12</v>
      </c>
      <c r="M3393" s="342">
        <v>96000</v>
      </c>
      <c r="N3393" s="933">
        <v>1</v>
      </c>
      <c r="O3393" s="933">
        <v>6</v>
      </c>
      <c r="P3393" s="342">
        <v>48000</v>
      </c>
      <c r="Q3393" s="933">
        <v>1</v>
      </c>
      <c r="R3393" s="933">
        <v>12</v>
      </c>
      <c r="S3393" s="1009">
        <v>96000</v>
      </c>
    </row>
    <row r="3394" spans="1:19" s="889" customFormat="1" ht="23.25">
      <c r="A3394" s="926" t="s">
        <v>1028</v>
      </c>
      <c r="B3394" s="887" t="s">
        <v>280</v>
      </c>
      <c r="C3394" s="887" t="s">
        <v>115</v>
      </c>
      <c r="D3394" s="887" t="s">
        <v>27868</v>
      </c>
      <c r="E3394" s="342">
        <v>8000</v>
      </c>
      <c r="F3394" s="887" t="s">
        <v>27869</v>
      </c>
      <c r="G3394" s="376" t="s">
        <v>27870</v>
      </c>
      <c r="H3394" s="884" t="s">
        <v>27871</v>
      </c>
      <c r="I3394" s="884" t="s">
        <v>19764</v>
      </c>
      <c r="J3394" s="887" t="s">
        <v>734</v>
      </c>
      <c r="K3394" s="933">
        <v>1</v>
      </c>
      <c r="L3394" s="933">
        <v>12</v>
      </c>
      <c r="M3394" s="342">
        <v>96000</v>
      </c>
      <c r="N3394" s="933">
        <v>1</v>
      </c>
      <c r="O3394" s="933">
        <v>6</v>
      </c>
      <c r="P3394" s="342">
        <v>48000</v>
      </c>
      <c r="Q3394" s="933">
        <v>1</v>
      </c>
      <c r="R3394" s="933">
        <v>12</v>
      </c>
      <c r="S3394" s="1009">
        <v>96000</v>
      </c>
    </row>
    <row r="3395" spans="1:19" s="889" customFormat="1" ht="23.25">
      <c r="A3395" s="926" t="s">
        <v>1028</v>
      </c>
      <c r="B3395" s="887" t="s">
        <v>280</v>
      </c>
      <c r="C3395" s="887" t="s">
        <v>115</v>
      </c>
      <c r="D3395" s="887" t="s">
        <v>22422</v>
      </c>
      <c r="E3395" s="342">
        <v>2500</v>
      </c>
      <c r="F3395" s="887" t="s">
        <v>27872</v>
      </c>
      <c r="G3395" s="376" t="s">
        <v>27873</v>
      </c>
      <c r="H3395" s="884" t="s">
        <v>27860</v>
      </c>
      <c r="I3395" s="884" t="s">
        <v>27861</v>
      </c>
      <c r="J3395" s="887" t="s">
        <v>637</v>
      </c>
      <c r="K3395" s="933">
        <v>1</v>
      </c>
      <c r="L3395" s="933">
        <v>12</v>
      </c>
      <c r="M3395" s="342">
        <v>30000</v>
      </c>
      <c r="N3395" s="933">
        <v>1</v>
      </c>
      <c r="O3395" s="933">
        <v>2</v>
      </c>
      <c r="P3395" s="342">
        <v>4166.67</v>
      </c>
      <c r="Q3395" s="933">
        <v>0</v>
      </c>
      <c r="R3395" s="933">
        <v>0</v>
      </c>
      <c r="S3395" s="1009">
        <v>0</v>
      </c>
    </row>
    <row r="3396" spans="1:19" s="889" customFormat="1" ht="23.25">
      <c r="A3396" s="926" t="s">
        <v>1028</v>
      </c>
      <c r="B3396" s="887" t="s">
        <v>280</v>
      </c>
      <c r="C3396" s="887" t="s">
        <v>115</v>
      </c>
      <c r="D3396" s="887" t="s">
        <v>27874</v>
      </c>
      <c r="E3396" s="342">
        <v>5500</v>
      </c>
      <c r="F3396" s="887" t="s">
        <v>27875</v>
      </c>
      <c r="G3396" s="376" t="s">
        <v>27876</v>
      </c>
      <c r="H3396" s="884" t="s">
        <v>27871</v>
      </c>
      <c r="I3396" s="884" t="s">
        <v>19764</v>
      </c>
      <c r="J3396" s="887" t="s">
        <v>734</v>
      </c>
      <c r="K3396" s="933">
        <v>1</v>
      </c>
      <c r="L3396" s="933">
        <v>12</v>
      </c>
      <c r="M3396" s="342">
        <v>66000</v>
      </c>
      <c r="N3396" s="933">
        <v>1</v>
      </c>
      <c r="O3396" s="933">
        <v>6</v>
      </c>
      <c r="P3396" s="342">
        <v>32983.19</v>
      </c>
      <c r="Q3396" s="933">
        <v>1</v>
      </c>
      <c r="R3396" s="933">
        <v>12</v>
      </c>
      <c r="S3396" s="1009">
        <v>66000</v>
      </c>
    </row>
    <row r="3397" spans="1:19" s="889" customFormat="1" ht="23.25">
      <c r="A3397" s="926" t="s">
        <v>1028</v>
      </c>
      <c r="B3397" s="887" t="s">
        <v>280</v>
      </c>
      <c r="C3397" s="887" t="s">
        <v>115</v>
      </c>
      <c r="D3397" s="887" t="s">
        <v>22422</v>
      </c>
      <c r="E3397" s="342">
        <v>2500</v>
      </c>
      <c r="F3397" s="887" t="s">
        <v>27877</v>
      </c>
      <c r="G3397" s="376" t="s">
        <v>27878</v>
      </c>
      <c r="H3397" s="884" t="s">
        <v>27860</v>
      </c>
      <c r="I3397" s="884" t="s">
        <v>27861</v>
      </c>
      <c r="J3397" s="887" t="s">
        <v>637</v>
      </c>
      <c r="K3397" s="933">
        <v>1</v>
      </c>
      <c r="L3397" s="933">
        <v>12</v>
      </c>
      <c r="M3397" s="342">
        <v>30000</v>
      </c>
      <c r="N3397" s="933">
        <v>1</v>
      </c>
      <c r="O3397" s="933">
        <v>6</v>
      </c>
      <c r="P3397" s="342">
        <v>14995.49</v>
      </c>
      <c r="Q3397" s="933">
        <v>1</v>
      </c>
      <c r="R3397" s="933">
        <v>12</v>
      </c>
      <c r="S3397" s="1009">
        <v>30000</v>
      </c>
    </row>
    <row r="3398" spans="1:19" s="889" customFormat="1" ht="23.25">
      <c r="A3398" s="926" t="s">
        <v>1028</v>
      </c>
      <c r="B3398" s="887" t="s">
        <v>280</v>
      </c>
      <c r="C3398" s="887" t="s">
        <v>115</v>
      </c>
      <c r="D3398" s="887" t="s">
        <v>27879</v>
      </c>
      <c r="E3398" s="342">
        <v>8000</v>
      </c>
      <c r="F3398" s="887" t="s">
        <v>27880</v>
      </c>
      <c r="G3398" s="376" t="s">
        <v>27881</v>
      </c>
      <c r="H3398" s="884" t="s">
        <v>21599</v>
      </c>
      <c r="I3398" s="884" t="s">
        <v>20536</v>
      </c>
      <c r="J3398" s="887" t="s">
        <v>734</v>
      </c>
      <c r="K3398" s="933">
        <v>1</v>
      </c>
      <c r="L3398" s="933">
        <v>12</v>
      </c>
      <c r="M3398" s="342">
        <v>96000</v>
      </c>
      <c r="N3398" s="933">
        <v>1</v>
      </c>
      <c r="O3398" s="933">
        <v>6</v>
      </c>
      <c r="P3398" s="342">
        <v>48000</v>
      </c>
      <c r="Q3398" s="933">
        <v>1</v>
      </c>
      <c r="R3398" s="933">
        <v>12</v>
      </c>
      <c r="S3398" s="1009">
        <v>96000</v>
      </c>
    </row>
    <row r="3399" spans="1:19" s="889" customFormat="1" ht="34.9">
      <c r="A3399" s="926" t="s">
        <v>1028</v>
      </c>
      <c r="B3399" s="887" t="s">
        <v>280</v>
      </c>
      <c r="C3399" s="887" t="s">
        <v>115</v>
      </c>
      <c r="D3399" s="887" t="s">
        <v>27882</v>
      </c>
      <c r="E3399" s="342">
        <v>7000</v>
      </c>
      <c r="F3399" s="887" t="s">
        <v>27883</v>
      </c>
      <c r="G3399" s="376" t="s">
        <v>27884</v>
      </c>
      <c r="H3399" s="884" t="s">
        <v>27885</v>
      </c>
      <c r="I3399" s="884" t="s">
        <v>19764</v>
      </c>
      <c r="J3399" s="887" t="s">
        <v>734</v>
      </c>
      <c r="K3399" s="933">
        <v>1</v>
      </c>
      <c r="L3399" s="933">
        <v>12</v>
      </c>
      <c r="M3399" s="342">
        <v>84000</v>
      </c>
      <c r="N3399" s="933">
        <v>1</v>
      </c>
      <c r="O3399" s="933">
        <v>4</v>
      </c>
      <c r="P3399" s="342">
        <v>22866.639999999999</v>
      </c>
      <c r="Q3399" s="933">
        <v>0</v>
      </c>
      <c r="R3399" s="933">
        <v>0</v>
      </c>
      <c r="S3399" s="1009">
        <v>0</v>
      </c>
    </row>
    <row r="3400" spans="1:19" s="889" customFormat="1" ht="23.25">
      <c r="A3400" s="926" t="s">
        <v>1028</v>
      </c>
      <c r="B3400" s="887" t="s">
        <v>280</v>
      </c>
      <c r="C3400" s="887" t="s">
        <v>115</v>
      </c>
      <c r="D3400" s="887" t="s">
        <v>27886</v>
      </c>
      <c r="E3400" s="342">
        <v>7000</v>
      </c>
      <c r="F3400" s="887" t="s">
        <v>27887</v>
      </c>
      <c r="G3400" s="376" t="s">
        <v>27888</v>
      </c>
      <c r="H3400" s="884" t="s">
        <v>27832</v>
      </c>
      <c r="I3400" s="884" t="s">
        <v>19764</v>
      </c>
      <c r="J3400" s="887" t="s">
        <v>734</v>
      </c>
      <c r="K3400" s="933">
        <v>1</v>
      </c>
      <c r="L3400" s="933">
        <v>12</v>
      </c>
      <c r="M3400" s="342">
        <v>84000</v>
      </c>
      <c r="N3400" s="933">
        <v>1</v>
      </c>
      <c r="O3400" s="933">
        <v>6</v>
      </c>
      <c r="P3400" s="342">
        <v>42000</v>
      </c>
      <c r="Q3400" s="933">
        <v>1</v>
      </c>
      <c r="R3400" s="933">
        <v>12</v>
      </c>
      <c r="S3400" s="1009">
        <v>84000</v>
      </c>
    </row>
    <row r="3401" spans="1:19" s="889" customFormat="1" ht="23.25">
      <c r="A3401" s="926" t="s">
        <v>1028</v>
      </c>
      <c r="B3401" s="887" t="s">
        <v>280</v>
      </c>
      <c r="C3401" s="887" t="s">
        <v>115</v>
      </c>
      <c r="D3401" s="887" t="s">
        <v>27889</v>
      </c>
      <c r="E3401" s="342">
        <v>3000</v>
      </c>
      <c r="F3401" s="887" t="s">
        <v>27890</v>
      </c>
      <c r="G3401" s="376" t="s">
        <v>27891</v>
      </c>
      <c r="H3401" s="884" t="s">
        <v>27892</v>
      </c>
      <c r="I3401" s="884" t="s">
        <v>27861</v>
      </c>
      <c r="J3401" s="887" t="s">
        <v>637</v>
      </c>
      <c r="K3401" s="933">
        <v>1</v>
      </c>
      <c r="L3401" s="933">
        <v>12</v>
      </c>
      <c r="M3401" s="342">
        <v>36000</v>
      </c>
      <c r="N3401" s="933">
        <v>1</v>
      </c>
      <c r="O3401" s="933">
        <v>6</v>
      </c>
      <c r="P3401" s="342">
        <v>18000</v>
      </c>
      <c r="Q3401" s="933">
        <v>1</v>
      </c>
      <c r="R3401" s="933">
        <v>12</v>
      </c>
      <c r="S3401" s="1009">
        <v>36000</v>
      </c>
    </row>
    <row r="3402" spans="1:19" s="889" customFormat="1" ht="34.9">
      <c r="A3402" s="926" t="s">
        <v>1028</v>
      </c>
      <c r="B3402" s="887" t="s">
        <v>280</v>
      </c>
      <c r="C3402" s="887" t="s">
        <v>115</v>
      </c>
      <c r="D3402" s="887" t="s">
        <v>27893</v>
      </c>
      <c r="E3402" s="342">
        <v>7500</v>
      </c>
      <c r="F3402" s="887" t="s">
        <v>27894</v>
      </c>
      <c r="G3402" s="376" t="s">
        <v>27895</v>
      </c>
      <c r="H3402" s="884" t="s">
        <v>27896</v>
      </c>
      <c r="I3402" s="884" t="s">
        <v>19764</v>
      </c>
      <c r="J3402" s="887" t="s">
        <v>734</v>
      </c>
      <c r="K3402" s="933">
        <v>1</v>
      </c>
      <c r="L3402" s="933">
        <v>12</v>
      </c>
      <c r="M3402" s="342">
        <v>90000</v>
      </c>
      <c r="N3402" s="933">
        <v>1</v>
      </c>
      <c r="O3402" s="933">
        <v>6</v>
      </c>
      <c r="P3402" s="342">
        <v>44992.19</v>
      </c>
      <c r="Q3402" s="933">
        <v>1</v>
      </c>
      <c r="R3402" s="933">
        <v>12</v>
      </c>
      <c r="S3402" s="1009">
        <v>90000</v>
      </c>
    </row>
    <row r="3403" spans="1:19" s="889" customFormat="1" ht="23.25">
      <c r="A3403" s="926" t="s">
        <v>1028</v>
      </c>
      <c r="B3403" s="887" t="s">
        <v>280</v>
      </c>
      <c r="C3403" s="887" t="s">
        <v>115</v>
      </c>
      <c r="D3403" s="887" t="s">
        <v>27897</v>
      </c>
      <c r="E3403" s="342">
        <v>7500</v>
      </c>
      <c r="F3403" s="887" t="s">
        <v>27898</v>
      </c>
      <c r="G3403" s="376" t="s">
        <v>27899</v>
      </c>
      <c r="H3403" s="884" t="s">
        <v>27900</v>
      </c>
      <c r="I3403" s="884" t="s">
        <v>19764</v>
      </c>
      <c r="J3403" s="887" t="s">
        <v>734</v>
      </c>
      <c r="K3403" s="933">
        <v>1</v>
      </c>
      <c r="L3403" s="933">
        <v>8</v>
      </c>
      <c r="M3403" s="342">
        <v>60000</v>
      </c>
      <c r="N3403" s="933">
        <v>1</v>
      </c>
      <c r="O3403" s="933">
        <v>0</v>
      </c>
      <c r="P3403" s="342">
        <v>0</v>
      </c>
      <c r="Q3403" s="933">
        <v>0</v>
      </c>
      <c r="R3403" s="933">
        <v>0</v>
      </c>
      <c r="S3403" s="1009">
        <v>0</v>
      </c>
    </row>
    <row r="3404" spans="1:19" s="889" customFormat="1" ht="23.25">
      <c r="A3404" s="926" t="s">
        <v>1028</v>
      </c>
      <c r="B3404" s="887" t="s">
        <v>280</v>
      </c>
      <c r="C3404" s="887" t="s">
        <v>115</v>
      </c>
      <c r="D3404" s="887" t="s">
        <v>27901</v>
      </c>
      <c r="E3404" s="342">
        <v>7000</v>
      </c>
      <c r="F3404" s="887" t="s">
        <v>27902</v>
      </c>
      <c r="G3404" s="376" t="s">
        <v>27903</v>
      </c>
      <c r="H3404" s="884" t="s">
        <v>21517</v>
      </c>
      <c r="I3404" s="884" t="s">
        <v>19764</v>
      </c>
      <c r="J3404" s="887" t="s">
        <v>734</v>
      </c>
      <c r="K3404" s="933">
        <v>1</v>
      </c>
      <c r="L3404" s="933">
        <v>12</v>
      </c>
      <c r="M3404" s="342">
        <v>84000</v>
      </c>
      <c r="N3404" s="933">
        <v>1</v>
      </c>
      <c r="O3404" s="933">
        <v>6</v>
      </c>
      <c r="P3404" s="342">
        <v>42000</v>
      </c>
      <c r="Q3404" s="933">
        <v>1</v>
      </c>
      <c r="R3404" s="933">
        <v>12</v>
      </c>
      <c r="S3404" s="1009">
        <v>84000</v>
      </c>
    </row>
    <row r="3405" spans="1:19" s="889" customFormat="1" ht="23.25">
      <c r="A3405" s="926" t="s">
        <v>1028</v>
      </c>
      <c r="B3405" s="887" t="s">
        <v>280</v>
      </c>
      <c r="C3405" s="887" t="s">
        <v>115</v>
      </c>
      <c r="D3405" s="887" t="s">
        <v>27904</v>
      </c>
      <c r="E3405" s="342">
        <v>8500</v>
      </c>
      <c r="F3405" s="887" t="s">
        <v>27905</v>
      </c>
      <c r="G3405" s="376" t="s">
        <v>27906</v>
      </c>
      <c r="H3405" s="884" t="s">
        <v>21599</v>
      </c>
      <c r="I3405" s="884" t="s">
        <v>20536</v>
      </c>
      <c r="J3405" s="887" t="s">
        <v>734</v>
      </c>
      <c r="K3405" s="933">
        <v>1</v>
      </c>
      <c r="L3405" s="933">
        <v>12</v>
      </c>
      <c r="M3405" s="342">
        <v>101998.23</v>
      </c>
      <c r="N3405" s="933">
        <v>1</v>
      </c>
      <c r="O3405" s="933">
        <v>6</v>
      </c>
      <c r="P3405" s="342">
        <v>51000</v>
      </c>
      <c r="Q3405" s="933">
        <v>1</v>
      </c>
      <c r="R3405" s="933">
        <v>12</v>
      </c>
      <c r="S3405" s="1009">
        <v>102000</v>
      </c>
    </row>
    <row r="3406" spans="1:19" s="889" customFormat="1" ht="23.25">
      <c r="A3406" s="926" t="s">
        <v>1028</v>
      </c>
      <c r="B3406" s="887" t="s">
        <v>280</v>
      </c>
      <c r="C3406" s="887" t="s">
        <v>115</v>
      </c>
      <c r="D3406" s="887" t="s">
        <v>27907</v>
      </c>
      <c r="E3406" s="342">
        <v>6000</v>
      </c>
      <c r="F3406" s="887" t="s">
        <v>27908</v>
      </c>
      <c r="G3406" s="376" t="s">
        <v>27909</v>
      </c>
      <c r="H3406" s="884" t="s">
        <v>27910</v>
      </c>
      <c r="I3406" s="884" t="s">
        <v>19764</v>
      </c>
      <c r="J3406" s="887" t="s">
        <v>734</v>
      </c>
      <c r="K3406" s="933">
        <v>1</v>
      </c>
      <c r="L3406" s="933">
        <v>12</v>
      </c>
      <c r="M3406" s="342">
        <v>72000</v>
      </c>
      <c r="N3406" s="933">
        <v>1</v>
      </c>
      <c r="O3406" s="933">
        <v>6</v>
      </c>
      <c r="P3406" s="342">
        <v>36000</v>
      </c>
      <c r="Q3406" s="933">
        <v>1</v>
      </c>
      <c r="R3406" s="933">
        <v>12</v>
      </c>
      <c r="S3406" s="1009">
        <v>72000</v>
      </c>
    </row>
    <row r="3407" spans="1:19" s="889" customFormat="1" ht="23.25">
      <c r="A3407" s="926" t="s">
        <v>1028</v>
      </c>
      <c r="B3407" s="887" t="s">
        <v>280</v>
      </c>
      <c r="C3407" s="887" t="s">
        <v>115</v>
      </c>
      <c r="D3407" s="887" t="s">
        <v>27911</v>
      </c>
      <c r="E3407" s="342">
        <v>9500</v>
      </c>
      <c r="F3407" s="887" t="s">
        <v>27912</v>
      </c>
      <c r="G3407" s="376" t="s">
        <v>27913</v>
      </c>
      <c r="H3407" s="884" t="s">
        <v>21635</v>
      </c>
      <c r="I3407" s="884" t="s">
        <v>19764</v>
      </c>
      <c r="J3407" s="887" t="s">
        <v>734</v>
      </c>
      <c r="K3407" s="933">
        <v>1</v>
      </c>
      <c r="L3407" s="933">
        <v>12</v>
      </c>
      <c r="M3407" s="802">
        <v>111015.31</v>
      </c>
      <c r="N3407" s="933">
        <v>1</v>
      </c>
      <c r="O3407" s="933">
        <v>6</v>
      </c>
      <c r="P3407" s="342">
        <v>57000</v>
      </c>
      <c r="Q3407" s="933">
        <v>1</v>
      </c>
      <c r="R3407" s="933">
        <v>12</v>
      </c>
      <c r="S3407" s="1009">
        <v>114000</v>
      </c>
    </row>
    <row r="3408" spans="1:19" s="889" customFormat="1" ht="23.25">
      <c r="A3408" s="926" t="s">
        <v>1028</v>
      </c>
      <c r="B3408" s="887" t="s">
        <v>280</v>
      </c>
      <c r="C3408" s="887" t="s">
        <v>115</v>
      </c>
      <c r="D3408" s="887" t="s">
        <v>27914</v>
      </c>
      <c r="E3408" s="342">
        <v>9200</v>
      </c>
      <c r="F3408" s="887" t="s">
        <v>27915</v>
      </c>
      <c r="G3408" s="376" t="s">
        <v>27916</v>
      </c>
      <c r="H3408" s="884" t="s">
        <v>21635</v>
      </c>
      <c r="I3408" s="884" t="s">
        <v>19764</v>
      </c>
      <c r="J3408" s="887" t="s">
        <v>734</v>
      </c>
      <c r="K3408" s="933">
        <v>1</v>
      </c>
      <c r="L3408" s="933">
        <v>12</v>
      </c>
      <c r="M3408" s="342">
        <v>110400</v>
      </c>
      <c r="N3408" s="933">
        <v>1</v>
      </c>
      <c r="O3408" s="933">
        <v>6</v>
      </c>
      <c r="P3408" s="342">
        <v>55200</v>
      </c>
      <c r="Q3408" s="933">
        <v>1</v>
      </c>
      <c r="R3408" s="933">
        <v>12</v>
      </c>
      <c r="S3408" s="1009">
        <v>110400</v>
      </c>
    </row>
    <row r="3409" spans="1:19" s="889" customFormat="1" ht="23.25">
      <c r="A3409" s="926" t="s">
        <v>1028</v>
      </c>
      <c r="B3409" s="887" t="s">
        <v>280</v>
      </c>
      <c r="C3409" s="887" t="s">
        <v>115</v>
      </c>
      <c r="D3409" s="887" t="s">
        <v>27917</v>
      </c>
      <c r="E3409" s="342">
        <v>10500</v>
      </c>
      <c r="F3409" s="887" t="s">
        <v>27918</v>
      </c>
      <c r="G3409" s="376" t="s">
        <v>27919</v>
      </c>
      <c r="H3409" s="884" t="s">
        <v>27920</v>
      </c>
      <c r="I3409" s="884" t="s">
        <v>19764</v>
      </c>
      <c r="J3409" s="887" t="s">
        <v>734</v>
      </c>
      <c r="K3409" s="933">
        <v>1</v>
      </c>
      <c r="L3409" s="933">
        <v>12</v>
      </c>
      <c r="M3409" s="342">
        <v>126000</v>
      </c>
      <c r="N3409" s="933">
        <v>1</v>
      </c>
      <c r="O3409" s="933">
        <v>6</v>
      </c>
      <c r="P3409" s="342">
        <v>62994.9</v>
      </c>
      <c r="Q3409" s="933">
        <v>1</v>
      </c>
      <c r="R3409" s="933">
        <v>12</v>
      </c>
      <c r="S3409" s="1009">
        <v>126000</v>
      </c>
    </row>
    <row r="3410" spans="1:19" s="889" customFormat="1" ht="23.25">
      <c r="A3410" s="926" t="s">
        <v>1028</v>
      </c>
      <c r="B3410" s="887" t="s">
        <v>280</v>
      </c>
      <c r="C3410" s="887" t="s">
        <v>115</v>
      </c>
      <c r="D3410" s="887" t="s">
        <v>27921</v>
      </c>
      <c r="E3410" s="342">
        <v>3500</v>
      </c>
      <c r="F3410" s="887" t="s">
        <v>27922</v>
      </c>
      <c r="G3410" s="376" t="s">
        <v>27923</v>
      </c>
      <c r="H3410" s="884" t="s">
        <v>21896</v>
      </c>
      <c r="I3410" s="884" t="s">
        <v>27861</v>
      </c>
      <c r="J3410" s="887" t="s">
        <v>637</v>
      </c>
      <c r="K3410" s="933">
        <v>1</v>
      </c>
      <c r="L3410" s="933">
        <v>12</v>
      </c>
      <c r="M3410" s="342">
        <v>42000</v>
      </c>
      <c r="N3410" s="933">
        <v>1</v>
      </c>
      <c r="O3410" s="933">
        <v>6</v>
      </c>
      <c r="P3410" s="342">
        <v>21000</v>
      </c>
      <c r="Q3410" s="933">
        <v>1</v>
      </c>
      <c r="R3410" s="933">
        <v>12</v>
      </c>
      <c r="S3410" s="1009">
        <v>42000</v>
      </c>
    </row>
    <row r="3411" spans="1:19" s="889" customFormat="1" ht="23.25">
      <c r="A3411" s="926" t="s">
        <v>1028</v>
      </c>
      <c r="B3411" s="887" t="s">
        <v>280</v>
      </c>
      <c r="C3411" s="887" t="s">
        <v>115</v>
      </c>
      <c r="D3411" s="887" t="s">
        <v>27924</v>
      </c>
      <c r="E3411" s="342">
        <v>7000</v>
      </c>
      <c r="F3411" s="887" t="s">
        <v>27925</v>
      </c>
      <c r="G3411" s="376" t="s">
        <v>27926</v>
      </c>
      <c r="H3411" s="884" t="s">
        <v>21635</v>
      </c>
      <c r="I3411" s="884" t="s">
        <v>19764</v>
      </c>
      <c r="J3411" s="887" t="s">
        <v>734</v>
      </c>
      <c r="K3411" s="933">
        <v>1</v>
      </c>
      <c r="L3411" s="933">
        <v>12</v>
      </c>
      <c r="M3411" s="342">
        <v>84000</v>
      </c>
      <c r="N3411" s="933">
        <v>1</v>
      </c>
      <c r="O3411" s="933">
        <v>6</v>
      </c>
      <c r="P3411" s="342">
        <v>41955.28</v>
      </c>
      <c r="Q3411" s="933">
        <v>1</v>
      </c>
      <c r="R3411" s="933">
        <v>0</v>
      </c>
      <c r="S3411" s="1009">
        <v>0</v>
      </c>
    </row>
    <row r="3412" spans="1:19" s="889" customFormat="1" ht="23.25">
      <c r="A3412" s="926" t="s">
        <v>1028</v>
      </c>
      <c r="B3412" s="887" t="s">
        <v>280</v>
      </c>
      <c r="C3412" s="887" t="s">
        <v>115</v>
      </c>
      <c r="D3412" s="887" t="s">
        <v>27927</v>
      </c>
      <c r="E3412" s="342">
        <v>6000</v>
      </c>
      <c r="F3412" s="887" t="s">
        <v>27928</v>
      </c>
      <c r="G3412" s="376" t="s">
        <v>27929</v>
      </c>
      <c r="H3412" s="884" t="s">
        <v>23234</v>
      </c>
      <c r="I3412" s="884" t="s">
        <v>19764</v>
      </c>
      <c r="J3412" s="887" t="s">
        <v>734</v>
      </c>
      <c r="K3412" s="933">
        <v>1</v>
      </c>
      <c r="L3412" s="933">
        <v>12</v>
      </c>
      <c r="M3412" s="342">
        <v>72000</v>
      </c>
      <c r="N3412" s="933">
        <v>1</v>
      </c>
      <c r="O3412" s="933">
        <v>6</v>
      </c>
      <c r="P3412" s="342">
        <v>36000</v>
      </c>
      <c r="Q3412" s="933">
        <v>1</v>
      </c>
      <c r="R3412" s="933">
        <v>12</v>
      </c>
      <c r="S3412" s="1009">
        <v>72000</v>
      </c>
    </row>
    <row r="3413" spans="1:19" s="889" customFormat="1" ht="23.25">
      <c r="A3413" s="926" t="s">
        <v>1028</v>
      </c>
      <c r="B3413" s="887" t="s">
        <v>280</v>
      </c>
      <c r="C3413" s="887" t="s">
        <v>115</v>
      </c>
      <c r="D3413" s="887" t="s">
        <v>27930</v>
      </c>
      <c r="E3413" s="342">
        <v>10000</v>
      </c>
      <c r="F3413" s="887" t="s">
        <v>27931</v>
      </c>
      <c r="G3413" s="376" t="s">
        <v>27932</v>
      </c>
      <c r="H3413" s="884" t="s">
        <v>27832</v>
      </c>
      <c r="I3413" s="884" t="s">
        <v>20536</v>
      </c>
      <c r="J3413" s="887" t="s">
        <v>734</v>
      </c>
      <c r="K3413" s="933">
        <v>1</v>
      </c>
      <c r="L3413" s="933">
        <v>12</v>
      </c>
      <c r="M3413" s="802">
        <v>112354.8</v>
      </c>
      <c r="N3413" s="933">
        <v>1</v>
      </c>
      <c r="O3413" s="933">
        <v>6</v>
      </c>
      <c r="P3413" s="342">
        <v>60000</v>
      </c>
      <c r="Q3413" s="933">
        <v>1</v>
      </c>
      <c r="R3413" s="933">
        <v>12</v>
      </c>
      <c r="S3413" s="1009">
        <v>120000</v>
      </c>
    </row>
    <row r="3414" spans="1:19" s="889" customFormat="1" ht="23.25">
      <c r="A3414" s="926" t="s">
        <v>1028</v>
      </c>
      <c r="B3414" s="887" t="s">
        <v>280</v>
      </c>
      <c r="C3414" s="887" t="s">
        <v>115</v>
      </c>
      <c r="D3414" s="887" t="s">
        <v>27933</v>
      </c>
      <c r="E3414" s="342">
        <v>6000</v>
      </c>
      <c r="F3414" s="887" t="s">
        <v>27934</v>
      </c>
      <c r="G3414" s="376" t="s">
        <v>27935</v>
      </c>
      <c r="H3414" s="884" t="s">
        <v>21635</v>
      </c>
      <c r="I3414" s="884" t="s">
        <v>19764</v>
      </c>
      <c r="J3414" s="887" t="s">
        <v>734</v>
      </c>
      <c r="K3414" s="933">
        <v>1</v>
      </c>
      <c r="L3414" s="933">
        <v>12</v>
      </c>
      <c r="M3414" s="342">
        <v>72000</v>
      </c>
      <c r="N3414" s="933">
        <v>1</v>
      </c>
      <c r="O3414" s="933">
        <v>6</v>
      </c>
      <c r="P3414" s="342">
        <v>35987.5</v>
      </c>
      <c r="Q3414" s="933">
        <v>1</v>
      </c>
      <c r="R3414" s="933">
        <v>12</v>
      </c>
      <c r="S3414" s="1009">
        <v>72000</v>
      </c>
    </row>
    <row r="3415" spans="1:19" s="889" customFormat="1" ht="23.25">
      <c r="A3415" s="926" t="s">
        <v>1028</v>
      </c>
      <c r="B3415" s="887" t="s">
        <v>280</v>
      </c>
      <c r="C3415" s="887" t="s">
        <v>115</v>
      </c>
      <c r="D3415" s="887" t="s">
        <v>27936</v>
      </c>
      <c r="E3415" s="342">
        <v>7500</v>
      </c>
      <c r="F3415" s="887" t="s">
        <v>27937</v>
      </c>
      <c r="G3415" s="376" t="s">
        <v>27938</v>
      </c>
      <c r="H3415" s="884" t="s">
        <v>27836</v>
      </c>
      <c r="I3415" s="884" t="s">
        <v>20536</v>
      </c>
      <c r="J3415" s="887" t="s">
        <v>734</v>
      </c>
      <c r="K3415" s="933">
        <v>1</v>
      </c>
      <c r="L3415" s="933">
        <v>5</v>
      </c>
      <c r="M3415" s="342">
        <v>35000</v>
      </c>
      <c r="N3415" s="933">
        <v>1</v>
      </c>
      <c r="O3415" s="933">
        <v>0</v>
      </c>
      <c r="P3415" s="342">
        <v>0</v>
      </c>
      <c r="Q3415" s="933">
        <v>0</v>
      </c>
      <c r="R3415" s="933">
        <v>0</v>
      </c>
      <c r="S3415" s="1009">
        <v>0</v>
      </c>
    </row>
    <row r="3416" spans="1:19" s="889" customFormat="1" ht="23.25">
      <c r="A3416" s="926" t="s">
        <v>1028</v>
      </c>
      <c r="B3416" s="887" t="s">
        <v>280</v>
      </c>
      <c r="C3416" s="887" t="s">
        <v>115</v>
      </c>
      <c r="D3416" s="887" t="s">
        <v>27939</v>
      </c>
      <c r="E3416" s="342">
        <v>7500</v>
      </c>
      <c r="F3416" s="887" t="s">
        <v>27940</v>
      </c>
      <c r="G3416" s="376" t="s">
        <v>27941</v>
      </c>
      <c r="H3416" s="884" t="s">
        <v>21635</v>
      </c>
      <c r="I3416" s="884" t="s">
        <v>19764</v>
      </c>
      <c r="J3416" s="887" t="s">
        <v>734</v>
      </c>
      <c r="K3416" s="933">
        <v>1</v>
      </c>
      <c r="L3416" s="933">
        <v>12</v>
      </c>
      <c r="M3416" s="342">
        <v>90000</v>
      </c>
      <c r="N3416" s="933">
        <v>1</v>
      </c>
      <c r="O3416" s="933">
        <v>6</v>
      </c>
      <c r="P3416" s="342">
        <v>44993.75</v>
      </c>
      <c r="Q3416" s="933">
        <v>1</v>
      </c>
      <c r="R3416" s="933">
        <v>12</v>
      </c>
      <c r="S3416" s="1009">
        <v>90000</v>
      </c>
    </row>
    <row r="3417" spans="1:19" s="889" customFormat="1" ht="23.25">
      <c r="A3417" s="926" t="s">
        <v>1028</v>
      </c>
      <c r="B3417" s="887" t="s">
        <v>280</v>
      </c>
      <c r="C3417" s="887" t="s">
        <v>115</v>
      </c>
      <c r="D3417" s="887" t="s">
        <v>27942</v>
      </c>
      <c r="E3417" s="342">
        <v>8500</v>
      </c>
      <c r="F3417" s="887" t="s">
        <v>27943</v>
      </c>
      <c r="G3417" s="376" t="s">
        <v>27944</v>
      </c>
      <c r="H3417" s="884" t="s">
        <v>27945</v>
      </c>
      <c r="I3417" s="884" t="s">
        <v>19764</v>
      </c>
      <c r="J3417" s="887" t="s">
        <v>734</v>
      </c>
      <c r="K3417" s="933">
        <v>1</v>
      </c>
      <c r="L3417" s="933">
        <v>6</v>
      </c>
      <c r="M3417" s="342">
        <v>52700</v>
      </c>
      <c r="N3417" s="933">
        <v>1</v>
      </c>
      <c r="O3417" s="933">
        <v>0</v>
      </c>
      <c r="P3417" s="342">
        <v>0</v>
      </c>
      <c r="Q3417" s="933">
        <v>0</v>
      </c>
      <c r="R3417" s="933">
        <v>0</v>
      </c>
      <c r="S3417" s="1009">
        <v>0</v>
      </c>
    </row>
    <row r="3418" spans="1:19" s="889" customFormat="1" ht="23.25">
      <c r="A3418" s="926" t="s">
        <v>1028</v>
      </c>
      <c r="B3418" s="887" t="s">
        <v>280</v>
      </c>
      <c r="C3418" s="887" t="s">
        <v>115</v>
      </c>
      <c r="D3418" s="887" t="s">
        <v>22545</v>
      </c>
      <c r="E3418" s="342">
        <v>7500</v>
      </c>
      <c r="F3418" s="887" t="s">
        <v>27946</v>
      </c>
      <c r="G3418" s="376" t="s">
        <v>27947</v>
      </c>
      <c r="H3418" s="884" t="s">
        <v>27945</v>
      </c>
      <c r="I3418" s="884" t="s">
        <v>19764</v>
      </c>
      <c r="J3418" s="887" t="s">
        <v>734</v>
      </c>
      <c r="K3418" s="933">
        <v>1</v>
      </c>
      <c r="L3418" s="933">
        <v>12</v>
      </c>
      <c r="M3418" s="342">
        <v>90000</v>
      </c>
      <c r="N3418" s="933">
        <v>1</v>
      </c>
      <c r="O3418" s="933">
        <v>2</v>
      </c>
      <c r="P3418" s="342">
        <v>15000</v>
      </c>
      <c r="Q3418" s="933">
        <v>0</v>
      </c>
      <c r="R3418" s="933">
        <v>0</v>
      </c>
      <c r="S3418" s="1009">
        <v>0</v>
      </c>
    </row>
    <row r="3419" spans="1:19" s="889" customFormat="1" ht="23.25">
      <c r="A3419" s="926" t="s">
        <v>1028</v>
      </c>
      <c r="B3419" s="887" t="s">
        <v>280</v>
      </c>
      <c r="C3419" s="887" t="s">
        <v>115</v>
      </c>
      <c r="D3419" s="887" t="s">
        <v>27948</v>
      </c>
      <c r="E3419" s="342">
        <v>11500</v>
      </c>
      <c r="F3419" s="887" t="s">
        <v>27949</v>
      </c>
      <c r="G3419" s="376" t="s">
        <v>27950</v>
      </c>
      <c r="H3419" s="884" t="s">
        <v>21635</v>
      </c>
      <c r="I3419" s="884" t="s">
        <v>20536</v>
      </c>
      <c r="J3419" s="887" t="s">
        <v>734</v>
      </c>
      <c r="K3419" s="933">
        <v>1</v>
      </c>
      <c r="L3419" s="933">
        <v>12</v>
      </c>
      <c r="M3419" s="342">
        <v>138000</v>
      </c>
      <c r="N3419" s="933">
        <v>1</v>
      </c>
      <c r="O3419" s="933">
        <v>6</v>
      </c>
      <c r="P3419" s="342">
        <v>69000</v>
      </c>
      <c r="Q3419" s="933">
        <v>1</v>
      </c>
      <c r="R3419" s="933">
        <v>12</v>
      </c>
      <c r="S3419" s="1009">
        <v>138000</v>
      </c>
    </row>
    <row r="3420" spans="1:19" s="889" customFormat="1" ht="23.25">
      <c r="A3420" s="926" t="s">
        <v>1028</v>
      </c>
      <c r="B3420" s="887" t="s">
        <v>280</v>
      </c>
      <c r="C3420" s="887" t="s">
        <v>115</v>
      </c>
      <c r="D3420" s="887" t="s">
        <v>27951</v>
      </c>
      <c r="E3420" s="342">
        <v>6500</v>
      </c>
      <c r="F3420" s="887" t="s">
        <v>27952</v>
      </c>
      <c r="G3420" s="376" t="s">
        <v>27953</v>
      </c>
      <c r="H3420" s="884" t="s">
        <v>27945</v>
      </c>
      <c r="I3420" s="884" t="s">
        <v>19764</v>
      </c>
      <c r="J3420" s="887" t="s">
        <v>734</v>
      </c>
      <c r="K3420" s="933">
        <v>1</v>
      </c>
      <c r="L3420" s="933">
        <v>6</v>
      </c>
      <c r="M3420" s="342">
        <v>37700</v>
      </c>
      <c r="N3420" s="933">
        <v>1</v>
      </c>
      <c r="O3420" s="933">
        <v>0</v>
      </c>
      <c r="P3420" s="342">
        <v>0</v>
      </c>
      <c r="Q3420" s="933">
        <v>0</v>
      </c>
      <c r="R3420" s="933">
        <v>0</v>
      </c>
      <c r="S3420" s="1009">
        <v>0</v>
      </c>
    </row>
    <row r="3421" spans="1:19" s="889" customFormat="1" ht="23.25">
      <c r="A3421" s="926" t="s">
        <v>1028</v>
      </c>
      <c r="B3421" s="887" t="s">
        <v>280</v>
      </c>
      <c r="C3421" s="887" t="s">
        <v>115</v>
      </c>
      <c r="D3421" s="887" t="s">
        <v>27954</v>
      </c>
      <c r="E3421" s="342">
        <v>7500</v>
      </c>
      <c r="F3421" s="887" t="s">
        <v>27955</v>
      </c>
      <c r="G3421" s="376" t="s">
        <v>27956</v>
      </c>
      <c r="H3421" s="884" t="s">
        <v>21635</v>
      </c>
      <c r="I3421" s="884" t="s">
        <v>20536</v>
      </c>
      <c r="J3421" s="887" t="s">
        <v>734</v>
      </c>
      <c r="K3421" s="933">
        <v>1</v>
      </c>
      <c r="L3421" s="933">
        <v>12</v>
      </c>
      <c r="M3421" s="342">
        <v>90000</v>
      </c>
      <c r="N3421" s="933">
        <v>1</v>
      </c>
      <c r="O3421" s="933">
        <v>6</v>
      </c>
      <c r="P3421" s="342">
        <v>45000</v>
      </c>
      <c r="Q3421" s="933">
        <v>1</v>
      </c>
      <c r="R3421" s="933">
        <v>12</v>
      </c>
      <c r="S3421" s="1009">
        <v>90000</v>
      </c>
    </row>
    <row r="3422" spans="1:19" s="889" customFormat="1" ht="23.25">
      <c r="A3422" s="926" t="s">
        <v>1028</v>
      </c>
      <c r="B3422" s="887" t="s">
        <v>280</v>
      </c>
      <c r="C3422" s="887" t="s">
        <v>115</v>
      </c>
      <c r="D3422" s="887" t="s">
        <v>27921</v>
      </c>
      <c r="E3422" s="342">
        <v>3500</v>
      </c>
      <c r="F3422" s="887" t="s">
        <v>27957</v>
      </c>
      <c r="G3422" s="376" t="s">
        <v>27958</v>
      </c>
      <c r="H3422" s="884" t="s">
        <v>27959</v>
      </c>
      <c r="I3422" s="884" t="s">
        <v>19764</v>
      </c>
      <c r="J3422" s="887" t="s">
        <v>734</v>
      </c>
      <c r="K3422" s="933">
        <v>1</v>
      </c>
      <c r="L3422" s="933">
        <v>12</v>
      </c>
      <c r="M3422" s="342">
        <v>42000</v>
      </c>
      <c r="N3422" s="933">
        <v>1</v>
      </c>
      <c r="O3422" s="933">
        <v>6</v>
      </c>
      <c r="P3422" s="342">
        <v>21000</v>
      </c>
      <c r="Q3422" s="933">
        <v>1</v>
      </c>
      <c r="R3422" s="933">
        <v>12</v>
      </c>
      <c r="S3422" s="1009">
        <v>42000</v>
      </c>
    </row>
    <row r="3423" spans="1:19" s="889" customFormat="1" ht="23.25">
      <c r="A3423" s="926" t="s">
        <v>1028</v>
      </c>
      <c r="B3423" s="887" t="s">
        <v>280</v>
      </c>
      <c r="C3423" s="887" t="s">
        <v>115</v>
      </c>
      <c r="D3423" s="887" t="s">
        <v>22169</v>
      </c>
      <c r="E3423" s="342">
        <v>8500</v>
      </c>
      <c r="F3423" s="887" t="s">
        <v>27960</v>
      </c>
      <c r="G3423" s="376" t="s">
        <v>27961</v>
      </c>
      <c r="H3423" s="884" t="s">
        <v>21635</v>
      </c>
      <c r="I3423" s="884" t="s">
        <v>19764</v>
      </c>
      <c r="J3423" s="887" t="s">
        <v>734</v>
      </c>
      <c r="K3423" s="933">
        <v>1</v>
      </c>
      <c r="L3423" s="933">
        <v>12</v>
      </c>
      <c r="M3423" s="342">
        <v>102000</v>
      </c>
      <c r="N3423" s="933">
        <v>1</v>
      </c>
      <c r="O3423" s="933">
        <v>6</v>
      </c>
      <c r="P3423" s="342">
        <v>50994.69</v>
      </c>
      <c r="Q3423" s="933">
        <v>1</v>
      </c>
      <c r="R3423" s="933">
        <v>12</v>
      </c>
      <c r="S3423" s="1009">
        <v>102000</v>
      </c>
    </row>
    <row r="3424" spans="1:19" s="889" customFormat="1" ht="23.25">
      <c r="A3424" s="926" t="s">
        <v>1028</v>
      </c>
      <c r="B3424" s="887" t="s">
        <v>280</v>
      </c>
      <c r="C3424" s="887" t="s">
        <v>115</v>
      </c>
      <c r="D3424" s="887" t="s">
        <v>27962</v>
      </c>
      <c r="E3424" s="342">
        <v>7500</v>
      </c>
      <c r="F3424" s="887" t="s">
        <v>27963</v>
      </c>
      <c r="G3424" s="376" t="s">
        <v>27964</v>
      </c>
      <c r="H3424" s="884" t="s">
        <v>21635</v>
      </c>
      <c r="I3424" s="884" t="s">
        <v>19764</v>
      </c>
      <c r="J3424" s="887" t="s">
        <v>734</v>
      </c>
      <c r="K3424" s="933">
        <v>1</v>
      </c>
      <c r="L3424" s="933">
        <v>12</v>
      </c>
      <c r="M3424" s="342">
        <v>90000</v>
      </c>
      <c r="N3424" s="933">
        <v>1</v>
      </c>
      <c r="O3424" s="933">
        <v>6</v>
      </c>
      <c r="P3424" s="342">
        <v>45000</v>
      </c>
      <c r="Q3424" s="933">
        <v>1</v>
      </c>
      <c r="R3424" s="933">
        <v>12</v>
      </c>
      <c r="S3424" s="1009">
        <v>90000</v>
      </c>
    </row>
    <row r="3425" spans="1:19" s="889" customFormat="1" ht="23.25">
      <c r="A3425" s="926" t="s">
        <v>1028</v>
      </c>
      <c r="B3425" s="887" t="s">
        <v>280</v>
      </c>
      <c r="C3425" s="887" t="s">
        <v>115</v>
      </c>
      <c r="D3425" s="887" t="s">
        <v>27965</v>
      </c>
      <c r="E3425" s="342">
        <v>6000</v>
      </c>
      <c r="F3425" s="887" t="s">
        <v>27966</v>
      </c>
      <c r="G3425" s="376" t="s">
        <v>27967</v>
      </c>
      <c r="H3425" s="884" t="s">
        <v>21635</v>
      </c>
      <c r="I3425" s="884" t="s">
        <v>19764</v>
      </c>
      <c r="J3425" s="887" t="s">
        <v>734</v>
      </c>
      <c r="K3425" s="933">
        <v>1</v>
      </c>
      <c r="L3425" s="933">
        <v>12</v>
      </c>
      <c r="M3425" s="342">
        <v>72000</v>
      </c>
      <c r="N3425" s="933">
        <v>1</v>
      </c>
      <c r="O3425" s="933">
        <v>6</v>
      </c>
      <c r="P3425" s="342">
        <v>36000</v>
      </c>
      <c r="Q3425" s="933">
        <v>1</v>
      </c>
      <c r="R3425" s="933">
        <v>12</v>
      </c>
      <c r="S3425" s="1009">
        <v>72000</v>
      </c>
    </row>
    <row r="3426" spans="1:19" s="889" customFormat="1" ht="23.25">
      <c r="A3426" s="926" t="s">
        <v>1028</v>
      </c>
      <c r="B3426" s="887" t="s">
        <v>280</v>
      </c>
      <c r="C3426" s="887" t="s">
        <v>115</v>
      </c>
      <c r="D3426" s="887" t="s">
        <v>27921</v>
      </c>
      <c r="E3426" s="342">
        <v>3500</v>
      </c>
      <c r="F3426" s="887" t="s">
        <v>27968</v>
      </c>
      <c r="G3426" s="376" t="s">
        <v>27969</v>
      </c>
      <c r="H3426" s="884" t="s">
        <v>27970</v>
      </c>
      <c r="I3426" s="884" t="s">
        <v>27861</v>
      </c>
      <c r="J3426" s="887" t="s">
        <v>637</v>
      </c>
      <c r="K3426" s="933">
        <v>1</v>
      </c>
      <c r="L3426" s="933">
        <v>12</v>
      </c>
      <c r="M3426" s="342">
        <v>42000</v>
      </c>
      <c r="N3426" s="933">
        <v>1</v>
      </c>
      <c r="O3426" s="933">
        <v>6</v>
      </c>
      <c r="P3426" s="342">
        <v>20998.78</v>
      </c>
      <c r="Q3426" s="933">
        <v>1</v>
      </c>
      <c r="R3426" s="933">
        <v>0</v>
      </c>
      <c r="S3426" s="1009">
        <v>0</v>
      </c>
    </row>
    <row r="3427" spans="1:19" s="889" customFormat="1" ht="23.25">
      <c r="A3427" s="926" t="s">
        <v>1028</v>
      </c>
      <c r="B3427" s="887" t="s">
        <v>280</v>
      </c>
      <c r="C3427" s="887" t="s">
        <v>115</v>
      </c>
      <c r="D3427" s="887" t="s">
        <v>27971</v>
      </c>
      <c r="E3427" s="342">
        <v>6000</v>
      </c>
      <c r="F3427" s="887" t="s">
        <v>27972</v>
      </c>
      <c r="G3427" s="376" t="s">
        <v>27973</v>
      </c>
      <c r="H3427" s="884" t="s">
        <v>27974</v>
      </c>
      <c r="I3427" s="884" t="s">
        <v>19764</v>
      </c>
      <c r="J3427" s="887" t="s">
        <v>734</v>
      </c>
      <c r="K3427" s="933">
        <v>1</v>
      </c>
      <c r="L3427" s="933">
        <v>12</v>
      </c>
      <c r="M3427" s="342">
        <v>72000</v>
      </c>
      <c r="N3427" s="933">
        <v>1</v>
      </c>
      <c r="O3427" s="933">
        <v>6</v>
      </c>
      <c r="P3427" s="342">
        <v>35999.17</v>
      </c>
      <c r="Q3427" s="933">
        <v>1</v>
      </c>
      <c r="R3427" s="933">
        <v>12</v>
      </c>
      <c r="S3427" s="1009">
        <v>72000</v>
      </c>
    </row>
    <row r="3428" spans="1:19" s="889" customFormat="1" ht="23.25">
      <c r="A3428" s="926" t="s">
        <v>1028</v>
      </c>
      <c r="B3428" s="887" t="s">
        <v>280</v>
      </c>
      <c r="C3428" s="887" t="s">
        <v>115</v>
      </c>
      <c r="D3428" s="887" t="s">
        <v>27975</v>
      </c>
      <c r="E3428" s="342">
        <v>9500</v>
      </c>
      <c r="F3428" s="887" t="s">
        <v>27976</v>
      </c>
      <c r="G3428" s="376" t="s">
        <v>27977</v>
      </c>
      <c r="H3428" s="884" t="s">
        <v>21569</v>
      </c>
      <c r="I3428" s="884" t="s">
        <v>19764</v>
      </c>
      <c r="J3428" s="887" t="s">
        <v>734</v>
      </c>
      <c r="K3428" s="933">
        <v>1</v>
      </c>
      <c r="L3428" s="933">
        <v>12</v>
      </c>
      <c r="M3428" s="342">
        <v>114000</v>
      </c>
      <c r="N3428" s="933">
        <v>1</v>
      </c>
      <c r="O3428" s="933">
        <v>6</v>
      </c>
      <c r="P3428" s="342">
        <v>56994.06</v>
      </c>
      <c r="Q3428" s="933">
        <v>1</v>
      </c>
      <c r="R3428" s="933">
        <v>12</v>
      </c>
      <c r="S3428" s="1009">
        <v>114000</v>
      </c>
    </row>
    <row r="3429" spans="1:19" s="889" customFormat="1" ht="23.25">
      <c r="A3429" s="926" t="s">
        <v>1028</v>
      </c>
      <c r="B3429" s="887" t="s">
        <v>280</v>
      </c>
      <c r="C3429" s="887" t="s">
        <v>115</v>
      </c>
      <c r="D3429" s="887" t="s">
        <v>27978</v>
      </c>
      <c r="E3429" s="342">
        <v>7500</v>
      </c>
      <c r="F3429" s="887" t="s">
        <v>27979</v>
      </c>
      <c r="G3429" s="376" t="s">
        <v>27980</v>
      </c>
      <c r="H3429" s="884" t="s">
        <v>27981</v>
      </c>
      <c r="I3429" s="884" t="s">
        <v>19764</v>
      </c>
      <c r="J3429" s="887" t="s">
        <v>734</v>
      </c>
      <c r="K3429" s="933">
        <v>1</v>
      </c>
      <c r="L3429" s="933">
        <v>12</v>
      </c>
      <c r="M3429" s="342">
        <v>90000</v>
      </c>
      <c r="N3429" s="933">
        <v>1</v>
      </c>
      <c r="O3429" s="933">
        <v>6</v>
      </c>
      <c r="P3429" s="342">
        <v>45000</v>
      </c>
      <c r="Q3429" s="933">
        <v>1</v>
      </c>
      <c r="R3429" s="933">
        <v>12</v>
      </c>
      <c r="S3429" s="1009">
        <v>90000</v>
      </c>
    </row>
    <row r="3430" spans="1:19" s="889" customFormat="1" ht="23.25">
      <c r="A3430" s="926" t="s">
        <v>1028</v>
      </c>
      <c r="B3430" s="887" t="s">
        <v>280</v>
      </c>
      <c r="C3430" s="887" t="s">
        <v>115</v>
      </c>
      <c r="D3430" s="887" t="s">
        <v>27982</v>
      </c>
      <c r="E3430" s="342">
        <v>10500</v>
      </c>
      <c r="F3430" s="887" t="s">
        <v>27983</v>
      </c>
      <c r="G3430" s="376" t="s">
        <v>27984</v>
      </c>
      <c r="H3430" s="884" t="s">
        <v>21635</v>
      </c>
      <c r="I3430" s="884" t="s">
        <v>20536</v>
      </c>
      <c r="J3430" s="887" t="s">
        <v>734</v>
      </c>
      <c r="K3430" s="933">
        <v>1</v>
      </c>
      <c r="L3430" s="933">
        <v>12</v>
      </c>
      <c r="M3430" s="342">
        <v>126000</v>
      </c>
      <c r="N3430" s="933">
        <v>1</v>
      </c>
      <c r="O3430" s="933">
        <v>6</v>
      </c>
      <c r="P3430" s="342">
        <v>63000</v>
      </c>
      <c r="Q3430" s="933">
        <v>1</v>
      </c>
      <c r="R3430" s="933">
        <v>12</v>
      </c>
      <c r="S3430" s="1009">
        <v>126000</v>
      </c>
    </row>
    <row r="3431" spans="1:19" s="889" customFormat="1" ht="34.9">
      <c r="A3431" s="926" t="s">
        <v>1028</v>
      </c>
      <c r="B3431" s="887" t="s">
        <v>280</v>
      </c>
      <c r="C3431" s="887" t="s">
        <v>115</v>
      </c>
      <c r="D3431" s="887" t="s">
        <v>27985</v>
      </c>
      <c r="E3431" s="342">
        <v>7130</v>
      </c>
      <c r="F3431" s="887" t="s">
        <v>27986</v>
      </c>
      <c r="G3431" s="376" t="s">
        <v>27987</v>
      </c>
      <c r="H3431" s="884" t="s">
        <v>27896</v>
      </c>
      <c r="I3431" s="884" t="s">
        <v>19764</v>
      </c>
      <c r="J3431" s="887" t="s">
        <v>734</v>
      </c>
      <c r="K3431" s="933">
        <v>1</v>
      </c>
      <c r="L3431" s="933">
        <v>3</v>
      </c>
      <c r="M3431" s="342">
        <v>16399</v>
      </c>
      <c r="N3431" s="933">
        <v>2</v>
      </c>
      <c r="O3431" s="933">
        <v>6</v>
      </c>
      <c r="P3431" s="342">
        <v>42780</v>
      </c>
      <c r="Q3431" s="933">
        <v>1</v>
      </c>
      <c r="R3431" s="933">
        <v>12</v>
      </c>
      <c r="S3431" s="1009">
        <v>85560</v>
      </c>
    </row>
    <row r="3432" spans="1:19" s="889" customFormat="1" ht="23.25">
      <c r="A3432" s="926" t="s">
        <v>1028</v>
      </c>
      <c r="B3432" s="887" t="s">
        <v>280</v>
      </c>
      <c r="C3432" s="887" t="s">
        <v>115</v>
      </c>
      <c r="D3432" s="887" t="s">
        <v>27988</v>
      </c>
      <c r="E3432" s="342">
        <v>7130</v>
      </c>
      <c r="F3432" s="887" t="s">
        <v>27989</v>
      </c>
      <c r="G3432" s="376" t="s">
        <v>27990</v>
      </c>
      <c r="H3432" s="884" t="s">
        <v>21569</v>
      </c>
      <c r="I3432" s="884" t="s">
        <v>19764</v>
      </c>
      <c r="J3432" s="887" t="s">
        <v>734</v>
      </c>
      <c r="K3432" s="933">
        <v>1</v>
      </c>
      <c r="L3432" s="933">
        <v>3</v>
      </c>
      <c r="M3432" s="342">
        <v>16399</v>
      </c>
      <c r="N3432" s="933">
        <v>2</v>
      </c>
      <c r="O3432" s="933">
        <v>6</v>
      </c>
      <c r="P3432" s="342">
        <v>42780</v>
      </c>
      <c r="Q3432" s="933">
        <v>1</v>
      </c>
      <c r="R3432" s="933">
        <v>12</v>
      </c>
      <c r="S3432" s="1009">
        <v>85560</v>
      </c>
    </row>
    <row r="3433" spans="1:19" s="889" customFormat="1" ht="23.25">
      <c r="A3433" s="926" t="s">
        <v>1028</v>
      </c>
      <c r="B3433" s="887" t="s">
        <v>280</v>
      </c>
      <c r="C3433" s="887" t="s">
        <v>115</v>
      </c>
      <c r="D3433" s="887" t="s">
        <v>27991</v>
      </c>
      <c r="E3433" s="342">
        <v>7130</v>
      </c>
      <c r="F3433" s="887" t="s">
        <v>27992</v>
      </c>
      <c r="G3433" s="376" t="s">
        <v>27993</v>
      </c>
      <c r="H3433" s="884" t="s">
        <v>21599</v>
      </c>
      <c r="I3433" s="884" t="s">
        <v>19764</v>
      </c>
      <c r="J3433" s="887" t="s">
        <v>734</v>
      </c>
      <c r="K3433" s="933">
        <v>1</v>
      </c>
      <c r="L3433" s="933">
        <v>3</v>
      </c>
      <c r="M3433" s="342">
        <v>15210.67</v>
      </c>
      <c r="N3433" s="933">
        <v>2</v>
      </c>
      <c r="O3433" s="933">
        <v>6</v>
      </c>
      <c r="P3433" s="342">
        <v>42778.020000000004</v>
      </c>
      <c r="Q3433" s="933">
        <v>1</v>
      </c>
      <c r="R3433" s="933">
        <v>12</v>
      </c>
      <c r="S3433" s="1009">
        <v>85560</v>
      </c>
    </row>
    <row r="3434" spans="1:19" s="889" customFormat="1" ht="23.25">
      <c r="A3434" s="926" t="s">
        <v>1028</v>
      </c>
      <c r="B3434" s="887" t="s">
        <v>280</v>
      </c>
      <c r="C3434" s="887" t="s">
        <v>115</v>
      </c>
      <c r="D3434" s="887" t="s">
        <v>27994</v>
      </c>
      <c r="E3434" s="342">
        <v>8168</v>
      </c>
      <c r="F3434" s="887" t="s">
        <v>27995</v>
      </c>
      <c r="G3434" s="376" t="s">
        <v>27994</v>
      </c>
      <c r="H3434" s="884" t="s">
        <v>21517</v>
      </c>
      <c r="I3434" s="884" t="s">
        <v>19764</v>
      </c>
      <c r="J3434" s="887" t="s">
        <v>734</v>
      </c>
      <c r="K3434" s="933">
        <v>1</v>
      </c>
      <c r="L3434" s="933">
        <v>3</v>
      </c>
      <c r="M3434" s="342">
        <v>17152.8</v>
      </c>
      <c r="N3434" s="933">
        <v>2</v>
      </c>
      <c r="O3434" s="933">
        <v>6</v>
      </c>
      <c r="P3434" s="342">
        <v>49008</v>
      </c>
      <c r="Q3434" s="933">
        <v>1</v>
      </c>
      <c r="R3434" s="933">
        <v>12</v>
      </c>
      <c r="S3434" s="1009">
        <v>98016</v>
      </c>
    </row>
    <row r="3435" spans="1:19" s="889" customFormat="1" ht="23.25">
      <c r="A3435" s="926" t="s">
        <v>1028</v>
      </c>
      <c r="B3435" s="887" t="s">
        <v>280</v>
      </c>
      <c r="C3435" s="887" t="s">
        <v>115</v>
      </c>
      <c r="D3435" s="887" t="s">
        <v>27996</v>
      </c>
      <c r="E3435" s="342">
        <v>7130</v>
      </c>
      <c r="F3435" s="887" t="s">
        <v>27997</v>
      </c>
      <c r="G3435" s="376" t="s">
        <v>27998</v>
      </c>
      <c r="H3435" s="884" t="s">
        <v>21930</v>
      </c>
      <c r="I3435" s="884" t="s">
        <v>19764</v>
      </c>
      <c r="J3435" s="887" t="s">
        <v>734</v>
      </c>
      <c r="K3435" s="933">
        <v>1</v>
      </c>
      <c r="L3435" s="933">
        <v>2</v>
      </c>
      <c r="M3435" s="342">
        <v>14022.33</v>
      </c>
      <c r="N3435" s="933">
        <v>2</v>
      </c>
      <c r="O3435" s="933">
        <v>6</v>
      </c>
      <c r="P3435" s="342">
        <v>42749.8</v>
      </c>
      <c r="Q3435" s="933">
        <v>1</v>
      </c>
      <c r="R3435" s="933">
        <v>12</v>
      </c>
      <c r="S3435" s="1009">
        <v>85560</v>
      </c>
    </row>
    <row r="3436" spans="1:19" s="889" customFormat="1" ht="23.25">
      <c r="A3436" s="926" t="s">
        <v>1028</v>
      </c>
      <c r="B3436" s="887" t="s">
        <v>280</v>
      </c>
      <c r="C3436" s="887" t="s">
        <v>115</v>
      </c>
      <c r="D3436" s="887" t="s">
        <v>23152</v>
      </c>
      <c r="E3436" s="342">
        <v>8415</v>
      </c>
      <c r="F3436" s="887" t="s">
        <v>27999</v>
      </c>
      <c r="G3436" s="376" t="s">
        <v>28000</v>
      </c>
      <c r="H3436" s="884" t="s">
        <v>21517</v>
      </c>
      <c r="I3436" s="884" t="s">
        <v>19764</v>
      </c>
      <c r="J3436" s="887" t="s">
        <v>734</v>
      </c>
      <c r="K3436" s="933">
        <v>1</v>
      </c>
      <c r="L3436" s="933">
        <v>2</v>
      </c>
      <c r="M3436" s="342">
        <v>16646.169999999998</v>
      </c>
      <c r="N3436" s="933">
        <v>2</v>
      </c>
      <c r="O3436" s="933">
        <v>4</v>
      </c>
      <c r="P3436" s="342">
        <v>33660</v>
      </c>
      <c r="Q3436" s="933">
        <v>0</v>
      </c>
      <c r="R3436" s="933">
        <v>0</v>
      </c>
      <c r="S3436" s="1009">
        <v>0</v>
      </c>
    </row>
    <row r="3437" spans="1:19" s="889" customFormat="1" ht="23.25">
      <c r="A3437" s="926" t="s">
        <v>1028</v>
      </c>
      <c r="B3437" s="887" t="s">
        <v>280</v>
      </c>
      <c r="C3437" s="887" t="s">
        <v>115</v>
      </c>
      <c r="D3437" s="887" t="s">
        <v>28001</v>
      </c>
      <c r="E3437" s="342">
        <v>7779</v>
      </c>
      <c r="F3437" s="887" t="s">
        <v>28002</v>
      </c>
      <c r="G3437" s="376" t="s">
        <v>28003</v>
      </c>
      <c r="H3437" s="884" t="s">
        <v>21635</v>
      </c>
      <c r="I3437" s="884" t="s">
        <v>19764</v>
      </c>
      <c r="J3437" s="887" t="s">
        <v>734</v>
      </c>
      <c r="K3437" s="933">
        <v>1</v>
      </c>
      <c r="L3437" s="933">
        <v>2</v>
      </c>
      <c r="M3437" s="342">
        <v>15370.37</v>
      </c>
      <c r="N3437" s="933">
        <v>2</v>
      </c>
      <c r="O3437" s="933">
        <v>6</v>
      </c>
      <c r="P3437" s="342">
        <v>46674</v>
      </c>
      <c r="Q3437" s="933">
        <v>1</v>
      </c>
      <c r="R3437" s="933">
        <v>12</v>
      </c>
      <c r="S3437" s="1009">
        <v>93348</v>
      </c>
    </row>
    <row r="3438" spans="1:19" s="889" customFormat="1" ht="23.25">
      <c r="A3438" s="926" t="s">
        <v>1028</v>
      </c>
      <c r="B3438" s="887" t="s">
        <v>280</v>
      </c>
      <c r="C3438" s="887" t="s">
        <v>115</v>
      </c>
      <c r="D3438" s="887" t="s">
        <v>28004</v>
      </c>
      <c r="E3438" s="342">
        <v>7779</v>
      </c>
      <c r="F3438" s="887" t="s">
        <v>28005</v>
      </c>
      <c r="G3438" s="376" t="s">
        <v>28006</v>
      </c>
      <c r="H3438" s="884" t="s">
        <v>28007</v>
      </c>
      <c r="I3438" s="884" t="s">
        <v>19764</v>
      </c>
      <c r="J3438" s="887" t="s">
        <v>734</v>
      </c>
      <c r="K3438" s="933">
        <v>1</v>
      </c>
      <c r="L3438" s="933">
        <v>2</v>
      </c>
      <c r="M3438" s="342">
        <v>15370.37</v>
      </c>
      <c r="N3438" s="933">
        <v>2</v>
      </c>
      <c r="O3438" s="933">
        <v>6</v>
      </c>
      <c r="P3438" s="342">
        <v>46631.86</v>
      </c>
      <c r="Q3438" s="933">
        <v>1</v>
      </c>
      <c r="R3438" s="933">
        <v>12</v>
      </c>
      <c r="S3438" s="1009">
        <v>93348</v>
      </c>
    </row>
    <row r="3439" spans="1:19" s="889" customFormat="1" ht="23.25">
      <c r="A3439" s="926" t="s">
        <v>1028</v>
      </c>
      <c r="B3439" s="887" t="s">
        <v>280</v>
      </c>
      <c r="C3439" s="887" t="s">
        <v>115</v>
      </c>
      <c r="D3439" s="887" t="s">
        <v>28008</v>
      </c>
      <c r="E3439" s="342">
        <v>7779</v>
      </c>
      <c r="F3439" s="887" t="s">
        <v>28009</v>
      </c>
      <c r="G3439" s="376" t="s">
        <v>28010</v>
      </c>
      <c r="H3439" s="884" t="s">
        <v>28011</v>
      </c>
      <c r="I3439" s="884" t="s">
        <v>19764</v>
      </c>
      <c r="J3439" s="887" t="s">
        <v>734</v>
      </c>
      <c r="K3439" s="933">
        <v>1</v>
      </c>
      <c r="L3439" s="933">
        <v>2</v>
      </c>
      <c r="M3439" s="342">
        <v>15370.37</v>
      </c>
      <c r="N3439" s="933">
        <v>2</v>
      </c>
      <c r="O3439" s="933">
        <v>6</v>
      </c>
      <c r="P3439" s="342">
        <v>46674</v>
      </c>
      <c r="Q3439" s="933">
        <v>1</v>
      </c>
      <c r="R3439" s="933">
        <v>12</v>
      </c>
      <c r="S3439" s="1009">
        <v>93348</v>
      </c>
    </row>
    <row r="3440" spans="1:19" s="889" customFormat="1" ht="23.25">
      <c r="A3440" s="926" t="s">
        <v>1028</v>
      </c>
      <c r="B3440" s="887" t="s">
        <v>280</v>
      </c>
      <c r="C3440" s="887" t="s">
        <v>115</v>
      </c>
      <c r="D3440" s="887" t="s">
        <v>28012</v>
      </c>
      <c r="E3440" s="342">
        <v>2687</v>
      </c>
      <c r="F3440" s="887" t="s">
        <v>28013</v>
      </c>
      <c r="G3440" s="376" t="s">
        <v>28014</v>
      </c>
      <c r="H3440" s="884" t="s">
        <v>21635</v>
      </c>
      <c r="I3440" s="884" t="s">
        <v>19764</v>
      </c>
      <c r="J3440" s="887" t="s">
        <v>734</v>
      </c>
      <c r="K3440" s="933">
        <v>1</v>
      </c>
      <c r="L3440" s="933">
        <v>2</v>
      </c>
      <c r="M3440" s="342">
        <v>5381.1</v>
      </c>
      <c r="N3440" s="933">
        <v>2</v>
      </c>
      <c r="O3440" s="933">
        <v>6</v>
      </c>
      <c r="P3440" s="342">
        <v>16117.89</v>
      </c>
      <c r="Q3440" s="933">
        <v>1</v>
      </c>
      <c r="R3440" s="933">
        <v>12</v>
      </c>
      <c r="S3440" s="1009">
        <v>32244</v>
      </c>
    </row>
    <row r="3441" spans="1:19" s="889" customFormat="1" ht="34.9">
      <c r="A3441" s="926" t="s">
        <v>1028</v>
      </c>
      <c r="B3441" s="887" t="s">
        <v>280</v>
      </c>
      <c r="C3441" s="887" t="s">
        <v>115</v>
      </c>
      <c r="D3441" s="887" t="s">
        <v>28015</v>
      </c>
      <c r="E3441" s="342">
        <v>9900</v>
      </c>
      <c r="F3441" s="887" t="s">
        <v>28016</v>
      </c>
      <c r="G3441" s="376" t="s">
        <v>28017</v>
      </c>
      <c r="H3441" s="884" t="s">
        <v>27885</v>
      </c>
      <c r="I3441" s="884" t="s">
        <v>19764</v>
      </c>
      <c r="J3441" s="887" t="s">
        <v>734</v>
      </c>
      <c r="K3441" s="933">
        <v>1</v>
      </c>
      <c r="L3441" s="933">
        <v>2</v>
      </c>
      <c r="M3441" s="342">
        <v>19466.669999999998</v>
      </c>
      <c r="N3441" s="933">
        <v>2</v>
      </c>
      <c r="O3441" s="933">
        <v>6</v>
      </c>
      <c r="P3441" s="342">
        <v>59400</v>
      </c>
      <c r="Q3441" s="933">
        <v>1</v>
      </c>
      <c r="R3441" s="933">
        <v>12</v>
      </c>
      <c r="S3441" s="1009">
        <v>118800</v>
      </c>
    </row>
    <row r="3442" spans="1:19" s="889" customFormat="1" ht="23.25">
      <c r="A3442" s="926" t="s">
        <v>1028</v>
      </c>
      <c r="B3442" s="887" t="s">
        <v>280</v>
      </c>
      <c r="C3442" s="887" t="s">
        <v>115</v>
      </c>
      <c r="D3442" s="887" t="s">
        <v>28018</v>
      </c>
      <c r="E3442" s="342">
        <v>9405</v>
      </c>
      <c r="F3442" s="887" t="s">
        <v>28019</v>
      </c>
      <c r="G3442" s="376" t="s">
        <v>28020</v>
      </c>
      <c r="H3442" s="884" t="s">
        <v>28021</v>
      </c>
      <c r="I3442" s="884" t="s">
        <v>19764</v>
      </c>
      <c r="J3442" s="887" t="s">
        <v>734</v>
      </c>
      <c r="K3442" s="933">
        <v>1</v>
      </c>
      <c r="L3442" s="933">
        <v>2</v>
      </c>
      <c r="M3442" s="342">
        <v>18493.169999999998</v>
      </c>
      <c r="N3442" s="933">
        <v>2</v>
      </c>
      <c r="O3442" s="933">
        <v>6</v>
      </c>
      <c r="P3442" s="342">
        <v>56430</v>
      </c>
      <c r="Q3442" s="933">
        <v>1</v>
      </c>
      <c r="R3442" s="933">
        <v>12</v>
      </c>
      <c r="S3442" s="1009">
        <v>112860</v>
      </c>
    </row>
    <row r="3443" spans="1:19" s="889" customFormat="1" ht="23.25">
      <c r="A3443" s="926" t="s">
        <v>1028</v>
      </c>
      <c r="B3443" s="887" t="s">
        <v>280</v>
      </c>
      <c r="C3443" s="887" t="s">
        <v>115</v>
      </c>
      <c r="D3443" s="887" t="s">
        <v>28022</v>
      </c>
      <c r="E3443" s="342">
        <v>8910</v>
      </c>
      <c r="F3443" s="887" t="s">
        <v>28023</v>
      </c>
      <c r="G3443" s="376" t="s">
        <v>28024</v>
      </c>
      <c r="H3443" s="884" t="s">
        <v>22297</v>
      </c>
      <c r="I3443" s="884" t="s">
        <v>19764</v>
      </c>
      <c r="J3443" s="887" t="s">
        <v>734</v>
      </c>
      <c r="K3443" s="933">
        <v>1</v>
      </c>
      <c r="L3443" s="933">
        <v>2</v>
      </c>
      <c r="M3443" s="342">
        <v>17509.669999999998</v>
      </c>
      <c r="N3443" s="933">
        <v>2</v>
      </c>
      <c r="O3443" s="933">
        <v>6</v>
      </c>
      <c r="P3443" s="342">
        <v>53460</v>
      </c>
      <c r="Q3443" s="933">
        <v>1</v>
      </c>
      <c r="R3443" s="933">
        <v>12</v>
      </c>
      <c r="S3443" s="1009">
        <v>106920</v>
      </c>
    </row>
    <row r="3444" spans="1:19" s="889" customFormat="1" ht="23.25">
      <c r="A3444" s="926" t="s">
        <v>1028</v>
      </c>
      <c r="B3444" s="887" t="s">
        <v>280</v>
      </c>
      <c r="C3444" s="887" t="s">
        <v>115</v>
      </c>
      <c r="D3444" s="887" t="s">
        <v>28025</v>
      </c>
      <c r="E3444" s="342">
        <v>7779</v>
      </c>
      <c r="F3444" s="887" t="s">
        <v>28026</v>
      </c>
      <c r="G3444" s="376" t="s">
        <v>28027</v>
      </c>
      <c r="H3444" s="884" t="s">
        <v>23234</v>
      </c>
      <c r="I3444" s="884" t="s">
        <v>19764</v>
      </c>
      <c r="J3444" s="887" t="s">
        <v>734</v>
      </c>
      <c r="K3444" s="933">
        <v>1</v>
      </c>
      <c r="L3444" s="933">
        <v>2</v>
      </c>
      <c r="M3444" s="342">
        <v>15325.3</v>
      </c>
      <c r="N3444" s="933">
        <v>2</v>
      </c>
      <c r="O3444" s="933">
        <v>6</v>
      </c>
      <c r="P3444" s="342">
        <v>46674</v>
      </c>
      <c r="Q3444" s="933">
        <v>1</v>
      </c>
      <c r="R3444" s="933">
        <v>12</v>
      </c>
      <c r="S3444" s="1009">
        <v>93348</v>
      </c>
    </row>
    <row r="3445" spans="1:19" s="889" customFormat="1" ht="23.25">
      <c r="A3445" s="926" t="s">
        <v>1028</v>
      </c>
      <c r="B3445" s="887" t="s">
        <v>280</v>
      </c>
      <c r="C3445" s="887" t="s">
        <v>115</v>
      </c>
      <c r="D3445" s="887" t="s">
        <v>28028</v>
      </c>
      <c r="E3445" s="342">
        <v>7000</v>
      </c>
      <c r="F3445" s="887">
        <v>42262193</v>
      </c>
      <c r="G3445" s="376" t="s">
        <v>28029</v>
      </c>
      <c r="H3445" s="884" t="s">
        <v>21599</v>
      </c>
      <c r="I3445" s="884" t="s">
        <v>19764</v>
      </c>
      <c r="J3445" s="887" t="s">
        <v>734</v>
      </c>
      <c r="K3445" s="933"/>
      <c r="L3445" s="933"/>
      <c r="M3445" s="342"/>
      <c r="N3445" s="933">
        <v>2</v>
      </c>
      <c r="O3445" s="933">
        <v>2</v>
      </c>
      <c r="P3445" s="342">
        <v>13300</v>
      </c>
      <c r="Q3445" s="933">
        <v>1</v>
      </c>
      <c r="R3445" s="933">
        <v>12</v>
      </c>
      <c r="S3445" s="1009">
        <v>84000</v>
      </c>
    </row>
    <row r="3446" spans="1:19" s="889" customFormat="1" ht="23.25">
      <c r="A3446" s="926" t="s">
        <v>1028</v>
      </c>
      <c r="B3446" s="887" t="s">
        <v>280</v>
      </c>
      <c r="C3446" s="887" t="s">
        <v>115</v>
      </c>
      <c r="D3446" s="887" t="s">
        <v>22422</v>
      </c>
      <c r="E3446" s="342">
        <v>2500</v>
      </c>
      <c r="F3446" s="887" t="s">
        <v>28030</v>
      </c>
      <c r="G3446" s="376" t="s">
        <v>28031</v>
      </c>
      <c r="H3446" s="884" t="s">
        <v>27860</v>
      </c>
      <c r="I3446" s="884" t="s">
        <v>27861</v>
      </c>
      <c r="J3446" s="887" t="s">
        <v>637</v>
      </c>
      <c r="K3446" s="933"/>
      <c r="L3446" s="933"/>
      <c r="M3446" s="342"/>
      <c r="N3446" s="933"/>
      <c r="O3446" s="933"/>
      <c r="P3446" s="342"/>
      <c r="Q3446" s="933"/>
      <c r="R3446" s="933">
        <v>12</v>
      </c>
      <c r="S3446" s="1009">
        <v>30000</v>
      </c>
    </row>
    <row r="3447" spans="1:19" s="889" customFormat="1" ht="23.25">
      <c r="A3447" s="926" t="s">
        <v>1028</v>
      </c>
      <c r="B3447" s="887" t="s">
        <v>280</v>
      </c>
      <c r="C3447" s="887" t="s">
        <v>115</v>
      </c>
      <c r="D3447" s="887" t="s">
        <v>28032</v>
      </c>
      <c r="E3447" s="342">
        <v>8500</v>
      </c>
      <c r="F3447" s="887">
        <v>70617754</v>
      </c>
      <c r="G3447" s="376" t="s">
        <v>28033</v>
      </c>
      <c r="H3447" s="884" t="s">
        <v>21553</v>
      </c>
      <c r="I3447" s="884" t="s">
        <v>19764</v>
      </c>
      <c r="J3447" s="887" t="s">
        <v>734</v>
      </c>
      <c r="K3447" s="933"/>
      <c r="L3447" s="933"/>
      <c r="M3447" s="342"/>
      <c r="N3447" s="933"/>
      <c r="O3447" s="933"/>
      <c r="P3447" s="342"/>
      <c r="Q3447" s="933"/>
      <c r="R3447" s="933">
        <v>4</v>
      </c>
      <c r="S3447" s="1009">
        <v>35119</v>
      </c>
    </row>
    <row r="3448" spans="1:19" s="889" customFormat="1" ht="23.25">
      <c r="A3448" s="926" t="s">
        <v>1028</v>
      </c>
      <c r="B3448" s="887" t="s">
        <v>280</v>
      </c>
      <c r="C3448" s="887" t="s">
        <v>115</v>
      </c>
      <c r="D3448" s="887" t="s">
        <v>28034</v>
      </c>
      <c r="E3448" s="342">
        <v>6000</v>
      </c>
      <c r="F3448" s="887">
        <v>46308517</v>
      </c>
      <c r="G3448" s="376" t="s">
        <v>28035</v>
      </c>
      <c r="H3448" s="884" t="s">
        <v>21623</v>
      </c>
      <c r="I3448" s="884" t="s">
        <v>19764</v>
      </c>
      <c r="J3448" s="887" t="s">
        <v>734</v>
      </c>
      <c r="K3448" s="933"/>
      <c r="L3448" s="933"/>
      <c r="M3448" s="342"/>
      <c r="N3448" s="914"/>
      <c r="O3448" s="914"/>
      <c r="P3448" s="342"/>
      <c r="Q3448" s="933"/>
      <c r="R3448" s="933"/>
      <c r="S3448" s="1009"/>
    </row>
    <row r="3449" spans="1:19" s="889" customFormat="1" ht="23.25">
      <c r="A3449" s="926" t="s">
        <v>1028</v>
      </c>
      <c r="B3449" s="887" t="s">
        <v>280</v>
      </c>
      <c r="C3449" s="887" t="s">
        <v>115</v>
      </c>
      <c r="D3449" s="887" t="s">
        <v>28036</v>
      </c>
      <c r="E3449" s="342">
        <v>6500</v>
      </c>
      <c r="F3449" s="887">
        <v>48262256</v>
      </c>
      <c r="G3449" s="376" t="s">
        <v>28037</v>
      </c>
      <c r="H3449" s="884" t="s">
        <v>21635</v>
      </c>
      <c r="I3449" s="884" t="s">
        <v>19764</v>
      </c>
      <c r="J3449" s="887" t="s">
        <v>734</v>
      </c>
      <c r="K3449" s="933"/>
      <c r="L3449" s="933"/>
      <c r="M3449" s="342"/>
      <c r="N3449" s="914"/>
      <c r="O3449" s="914"/>
      <c r="P3449" s="342"/>
      <c r="Q3449" s="933"/>
      <c r="R3449" s="933"/>
      <c r="S3449" s="1009"/>
    </row>
    <row r="3450" spans="1:19" s="242" customFormat="1">
      <c r="A3450" s="245" t="s">
        <v>10</v>
      </c>
      <c r="B3450" s="918"/>
      <c r="C3450" s="918"/>
      <c r="D3450" s="918"/>
      <c r="E3450" s="1022"/>
      <c r="F3450" s="918"/>
      <c r="G3450" s="1031"/>
      <c r="H3450" s="918"/>
      <c r="I3450" s="918"/>
      <c r="J3450" s="918"/>
      <c r="K3450" s="934"/>
      <c r="L3450" s="934"/>
      <c r="M3450" s="999">
        <f>SUM(M3380:M3449)</f>
        <v>4228687</v>
      </c>
      <c r="N3450" s="934"/>
      <c r="O3450" s="934"/>
      <c r="P3450" s="999">
        <f>SUM(P3380:P3449)</f>
        <v>2495999.56</v>
      </c>
      <c r="Q3450" s="934"/>
      <c r="R3450" s="934"/>
      <c r="S3450" s="1010">
        <f>SUM(S3380:S3449)</f>
        <v>4839991</v>
      </c>
    </row>
    <row r="3451" spans="1:19" ht="20.45" customHeight="1">
      <c r="A3451" s="1405" t="s">
        <v>386</v>
      </c>
      <c r="B3451" s="1406"/>
      <c r="C3451" s="1406"/>
      <c r="D3451" s="1406"/>
      <c r="E3451" s="1406"/>
      <c r="F3451" s="1406"/>
      <c r="G3451" s="1406"/>
      <c r="H3451" s="1406"/>
      <c r="I3451" s="1406"/>
      <c r="J3451" s="1406"/>
      <c r="K3451" s="1406"/>
      <c r="L3451" s="1406"/>
      <c r="M3451" s="1406"/>
      <c r="N3451" s="1406"/>
      <c r="O3451" s="1406"/>
      <c r="P3451" s="1406"/>
      <c r="Q3451" s="1406"/>
      <c r="R3451" s="1406"/>
      <c r="S3451" s="1407"/>
    </row>
    <row r="3452" spans="1:19" s="243" customFormat="1" ht="23.25">
      <c r="A3452" s="926" t="s">
        <v>1029</v>
      </c>
      <c r="B3452" s="887" t="s">
        <v>37671</v>
      </c>
      <c r="C3452" s="887" t="s">
        <v>115</v>
      </c>
      <c r="D3452" s="887" t="s">
        <v>28038</v>
      </c>
      <c r="E3452" s="1002">
        <v>4500</v>
      </c>
      <c r="F3452" s="887" t="s">
        <v>28039</v>
      </c>
      <c r="G3452" s="376" t="s">
        <v>28040</v>
      </c>
      <c r="H3452" s="884" t="s">
        <v>19713</v>
      </c>
      <c r="I3452" s="884" t="s">
        <v>23732</v>
      </c>
      <c r="J3452" s="887" t="s">
        <v>734</v>
      </c>
      <c r="K3452" s="935">
        <v>1</v>
      </c>
      <c r="L3452" s="935">
        <v>12</v>
      </c>
      <c r="M3452" s="1002">
        <v>52855.77</v>
      </c>
      <c r="N3452" s="935">
        <v>0</v>
      </c>
      <c r="O3452" s="935">
        <v>6</v>
      </c>
      <c r="P3452" s="1002">
        <v>27000</v>
      </c>
      <c r="Q3452" s="935"/>
      <c r="R3452" s="935">
        <v>12</v>
      </c>
      <c r="S3452" s="1012">
        <v>54000</v>
      </c>
    </row>
    <row r="3453" spans="1:19" s="243" customFormat="1" ht="34.9">
      <c r="A3453" s="926" t="s">
        <v>1029</v>
      </c>
      <c r="B3453" s="887" t="s">
        <v>29742</v>
      </c>
      <c r="C3453" s="887" t="s">
        <v>115</v>
      </c>
      <c r="D3453" s="887" t="s">
        <v>28041</v>
      </c>
      <c r="E3453" s="1002">
        <v>7000</v>
      </c>
      <c r="F3453" s="887" t="s">
        <v>28042</v>
      </c>
      <c r="G3453" s="376" t="s">
        <v>28043</v>
      </c>
      <c r="H3453" s="884" t="s">
        <v>21495</v>
      </c>
      <c r="I3453" s="884" t="s">
        <v>23732</v>
      </c>
      <c r="J3453" s="887" t="s">
        <v>734</v>
      </c>
      <c r="K3453" s="935">
        <v>0</v>
      </c>
      <c r="L3453" s="935">
        <v>6</v>
      </c>
      <c r="M3453" s="1002">
        <v>35933.33</v>
      </c>
      <c r="N3453" s="935">
        <v>0</v>
      </c>
      <c r="O3453" s="935">
        <v>0</v>
      </c>
      <c r="P3453" s="1002">
        <v>0</v>
      </c>
      <c r="Q3453" s="935"/>
      <c r="R3453" s="935"/>
      <c r="S3453" s="1012"/>
    </row>
    <row r="3454" spans="1:19" s="243" customFormat="1" ht="34.9">
      <c r="A3454" s="926" t="s">
        <v>1029</v>
      </c>
      <c r="B3454" s="887" t="s">
        <v>29742</v>
      </c>
      <c r="C3454" s="887" t="s">
        <v>115</v>
      </c>
      <c r="D3454" s="887" t="s">
        <v>28044</v>
      </c>
      <c r="E3454" s="1002">
        <v>3000</v>
      </c>
      <c r="F3454" s="887" t="s">
        <v>28045</v>
      </c>
      <c r="G3454" s="376" t="s">
        <v>28046</v>
      </c>
      <c r="H3454" s="884" t="s">
        <v>19713</v>
      </c>
      <c r="I3454" s="884" t="s">
        <v>23732</v>
      </c>
      <c r="J3454" s="887" t="s">
        <v>734</v>
      </c>
      <c r="K3454" s="935">
        <v>0</v>
      </c>
      <c r="L3454" s="935">
        <v>2</v>
      </c>
      <c r="M3454" s="1002">
        <v>6000</v>
      </c>
      <c r="N3454" s="935">
        <v>0</v>
      </c>
      <c r="O3454" s="935">
        <v>0</v>
      </c>
      <c r="P3454" s="1002">
        <v>0</v>
      </c>
      <c r="Q3454" s="935"/>
      <c r="R3454" s="935"/>
      <c r="S3454" s="1012"/>
    </row>
    <row r="3455" spans="1:19" s="243" customFormat="1" ht="34.9">
      <c r="A3455" s="926" t="s">
        <v>1029</v>
      </c>
      <c r="B3455" s="887" t="s">
        <v>29742</v>
      </c>
      <c r="C3455" s="887" t="s">
        <v>115</v>
      </c>
      <c r="D3455" s="887" t="s">
        <v>28047</v>
      </c>
      <c r="E3455" s="1002">
        <v>3500</v>
      </c>
      <c r="F3455" s="887" t="s">
        <v>28048</v>
      </c>
      <c r="G3455" s="376" t="s">
        <v>28049</v>
      </c>
      <c r="H3455" s="884" t="s">
        <v>19713</v>
      </c>
      <c r="I3455" s="884" t="s">
        <v>23732</v>
      </c>
      <c r="J3455" s="887" t="s">
        <v>734</v>
      </c>
      <c r="K3455" s="935">
        <v>3</v>
      </c>
      <c r="L3455" s="935">
        <v>12</v>
      </c>
      <c r="M3455" s="1002">
        <v>26600</v>
      </c>
      <c r="N3455" s="935">
        <v>3</v>
      </c>
      <c r="O3455" s="935">
        <v>6</v>
      </c>
      <c r="P3455" s="1002">
        <v>21000</v>
      </c>
      <c r="Q3455" s="935"/>
      <c r="R3455" s="935"/>
      <c r="S3455" s="1012"/>
    </row>
    <row r="3456" spans="1:19" s="243" customFormat="1" ht="34.9">
      <c r="A3456" s="926" t="s">
        <v>1029</v>
      </c>
      <c r="B3456" s="887" t="s">
        <v>29742</v>
      </c>
      <c r="C3456" s="887" t="s">
        <v>115</v>
      </c>
      <c r="D3456" s="887" t="s">
        <v>28050</v>
      </c>
      <c r="E3456" s="1002">
        <v>5500</v>
      </c>
      <c r="F3456" s="887" t="s">
        <v>28051</v>
      </c>
      <c r="G3456" s="376" t="s">
        <v>28052</v>
      </c>
      <c r="H3456" s="884" t="s">
        <v>19713</v>
      </c>
      <c r="I3456" s="884" t="s">
        <v>19764</v>
      </c>
      <c r="J3456" s="887" t="s">
        <v>734</v>
      </c>
      <c r="K3456" s="935">
        <v>0</v>
      </c>
      <c r="L3456" s="935">
        <v>12</v>
      </c>
      <c r="M3456" s="1002">
        <v>66000</v>
      </c>
      <c r="N3456" s="935">
        <v>0</v>
      </c>
      <c r="O3456" s="935">
        <v>6</v>
      </c>
      <c r="P3456" s="1002">
        <v>33000</v>
      </c>
      <c r="Q3456" s="935"/>
      <c r="R3456" s="935"/>
      <c r="S3456" s="1012"/>
    </row>
    <row r="3457" spans="1:19" s="243" customFormat="1" ht="34.9">
      <c r="A3457" s="926" t="s">
        <v>1029</v>
      </c>
      <c r="B3457" s="887" t="s">
        <v>29742</v>
      </c>
      <c r="C3457" s="887" t="s">
        <v>115</v>
      </c>
      <c r="D3457" s="887" t="s">
        <v>28053</v>
      </c>
      <c r="E3457" s="1002">
        <v>4000</v>
      </c>
      <c r="F3457" s="887" t="s">
        <v>28054</v>
      </c>
      <c r="G3457" s="376" t="s">
        <v>28055</v>
      </c>
      <c r="H3457" s="884" t="s">
        <v>28056</v>
      </c>
      <c r="I3457" s="884" t="s">
        <v>23732</v>
      </c>
      <c r="J3457" s="887" t="s">
        <v>734</v>
      </c>
      <c r="K3457" s="935">
        <v>0</v>
      </c>
      <c r="L3457" s="935">
        <v>2</v>
      </c>
      <c r="M3457" s="1002">
        <v>3466.67</v>
      </c>
      <c r="N3457" s="935">
        <v>0</v>
      </c>
      <c r="O3457" s="935">
        <v>0</v>
      </c>
      <c r="P3457" s="1002">
        <v>0</v>
      </c>
      <c r="Q3457" s="935"/>
      <c r="R3457" s="935"/>
      <c r="S3457" s="1012"/>
    </row>
    <row r="3458" spans="1:19" s="243" customFormat="1" ht="23.25">
      <c r="A3458" s="926" t="s">
        <v>1029</v>
      </c>
      <c r="B3458" s="887" t="s">
        <v>37671</v>
      </c>
      <c r="C3458" s="887" t="s">
        <v>115</v>
      </c>
      <c r="D3458" s="887" t="s">
        <v>28057</v>
      </c>
      <c r="E3458" s="1002">
        <v>8000</v>
      </c>
      <c r="F3458" s="887" t="s">
        <v>28058</v>
      </c>
      <c r="G3458" s="376" t="s">
        <v>28059</v>
      </c>
      <c r="H3458" s="884" t="s">
        <v>28060</v>
      </c>
      <c r="I3458" s="884" t="s">
        <v>23732</v>
      </c>
      <c r="J3458" s="887" t="s">
        <v>734</v>
      </c>
      <c r="K3458" s="935">
        <v>0</v>
      </c>
      <c r="L3458" s="935">
        <v>12</v>
      </c>
      <c r="M3458" s="1002">
        <v>96000</v>
      </c>
      <c r="N3458" s="935">
        <v>0</v>
      </c>
      <c r="O3458" s="935">
        <v>6</v>
      </c>
      <c r="P3458" s="1002">
        <v>48000</v>
      </c>
      <c r="Q3458" s="935"/>
      <c r="R3458" s="935">
        <v>12</v>
      </c>
      <c r="S3458" s="1012">
        <v>96000</v>
      </c>
    </row>
    <row r="3459" spans="1:19" s="243" customFormat="1" ht="34.9">
      <c r="A3459" s="926" t="s">
        <v>1029</v>
      </c>
      <c r="B3459" s="887" t="s">
        <v>29742</v>
      </c>
      <c r="C3459" s="887" t="s">
        <v>115</v>
      </c>
      <c r="D3459" s="887" t="s">
        <v>28061</v>
      </c>
      <c r="E3459" s="1002">
        <v>4000</v>
      </c>
      <c r="F3459" s="887" t="s">
        <v>28062</v>
      </c>
      <c r="G3459" s="376" t="s">
        <v>28063</v>
      </c>
      <c r="H3459" s="884" t="s">
        <v>26744</v>
      </c>
      <c r="I3459" s="884" t="s">
        <v>19764</v>
      </c>
      <c r="J3459" s="887" t="s">
        <v>734</v>
      </c>
      <c r="K3459" s="935">
        <v>1</v>
      </c>
      <c r="L3459" s="935">
        <v>12</v>
      </c>
      <c r="M3459" s="1002">
        <v>43866.67</v>
      </c>
      <c r="N3459" s="935">
        <v>0</v>
      </c>
      <c r="O3459" s="935">
        <v>6</v>
      </c>
      <c r="P3459" s="1002">
        <v>24000</v>
      </c>
      <c r="Q3459" s="935"/>
      <c r="R3459" s="935"/>
      <c r="S3459" s="1012"/>
    </row>
    <row r="3460" spans="1:19" s="243" customFormat="1" ht="34.9">
      <c r="A3460" s="926" t="s">
        <v>1029</v>
      </c>
      <c r="B3460" s="887" t="s">
        <v>29742</v>
      </c>
      <c r="C3460" s="887" t="s">
        <v>115</v>
      </c>
      <c r="D3460" s="887" t="s">
        <v>28064</v>
      </c>
      <c r="E3460" s="1002">
        <v>3500</v>
      </c>
      <c r="F3460" s="887" t="s">
        <v>28065</v>
      </c>
      <c r="G3460" s="376" t="s">
        <v>28066</v>
      </c>
      <c r="H3460" s="884" t="s">
        <v>23515</v>
      </c>
      <c r="I3460" s="884" t="s">
        <v>23732</v>
      </c>
      <c r="J3460" s="887" t="s">
        <v>734</v>
      </c>
      <c r="K3460" s="935">
        <v>0</v>
      </c>
      <c r="L3460" s="935">
        <v>12</v>
      </c>
      <c r="M3460" s="1002">
        <v>42000</v>
      </c>
      <c r="N3460" s="935">
        <v>0</v>
      </c>
      <c r="O3460" s="935">
        <v>6</v>
      </c>
      <c r="P3460" s="1002">
        <v>21000</v>
      </c>
      <c r="Q3460" s="935"/>
      <c r="R3460" s="935"/>
      <c r="S3460" s="1012"/>
    </row>
    <row r="3461" spans="1:19" s="243" customFormat="1" ht="34.9">
      <c r="A3461" s="926" t="s">
        <v>1029</v>
      </c>
      <c r="B3461" s="887" t="s">
        <v>29742</v>
      </c>
      <c r="C3461" s="887" t="s">
        <v>115</v>
      </c>
      <c r="D3461" s="887" t="s">
        <v>28067</v>
      </c>
      <c r="E3461" s="1002">
        <v>5800</v>
      </c>
      <c r="F3461" s="887" t="s">
        <v>28068</v>
      </c>
      <c r="G3461" s="376" t="s">
        <v>28069</v>
      </c>
      <c r="H3461" s="884" t="s">
        <v>28070</v>
      </c>
      <c r="I3461" s="884" t="s">
        <v>23732</v>
      </c>
      <c r="J3461" s="887" t="s">
        <v>734</v>
      </c>
      <c r="K3461" s="935">
        <v>1</v>
      </c>
      <c r="L3461" s="935">
        <v>12</v>
      </c>
      <c r="M3461" s="1002">
        <v>69600</v>
      </c>
      <c r="N3461" s="935">
        <v>0</v>
      </c>
      <c r="O3461" s="935">
        <v>6</v>
      </c>
      <c r="P3461" s="1002">
        <v>34800</v>
      </c>
      <c r="Q3461" s="935"/>
      <c r="R3461" s="935"/>
      <c r="S3461" s="1012"/>
    </row>
    <row r="3462" spans="1:19" s="243" customFormat="1" ht="34.9">
      <c r="A3462" s="926" t="s">
        <v>1029</v>
      </c>
      <c r="B3462" s="887" t="s">
        <v>29742</v>
      </c>
      <c r="C3462" s="887" t="s">
        <v>115</v>
      </c>
      <c r="D3462" s="887" t="s">
        <v>28071</v>
      </c>
      <c r="E3462" s="1002">
        <v>6000</v>
      </c>
      <c r="F3462" s="887" t="s">
        <v>28072</v>
      </c>
      <c r="G3462" s="376" t="s">
        <v>28073</v>
      </c>
      <c r="H3462" s="884" t="s">
        <v>19939</v>
      </c>
      <c r="I3462" s="884" t="s">
        <v>23732</v>
      </c>
      <c r="J3462" s="887" t="s">
        <v>734</v>
      </c>
      <c r="K3462" s="935">
        <v>0</v>
      </c>
      <c r="L3462" s="935">
        <v>12</v>
      </c>
      <c r="M3462" s="1002">
        <v>72000</v>
      </c>
      <c r="N3462" s="935">
        <v>0</v>
      </c>
      <c r="O3462" s="935">
        <v>6</v>
      </c>
      <c r="P3462" s="1002">
        <v>36000</v>
      </c>
      <c r="Q3462" s="935"/>
      <c r="R3462" s="935"/>
      <c r="S3462" s="1012"/>
    </row>
    <row r="3463" spans="1:19" s="243" customFormat="1" ht="34.9">
      <c r="A3463" s="926" t="s">
        <v>1029</v>
      </c>
      <c r="B3463" s="887" t="s">
        <v>29742</v>
      </c>
      <c r="C3463" s="887" t="s">
        <v>115</v>
      </c>
      <c r="D3463" s="887" t="s">
        <v>28074</v>
      </c>
      <c r="E3463" s="1002">
        <v>9000</v>
      </c>
      <c r="F3463" s="887" t="s">
        <v>28075</v>
      </c>
      <c r="G3463" s="376" t="s">
        <v>28076</v>
      </c>
      <c r="H3463" s="884" t="s">
        <v>19713</v>
      </c>
      <c r="I3463" s="884" t="s">
        <v>23732</v>
      </c>
      <c r="J3463" s="887" t="s">
        <v>734</v>
      </c>
      <c r="K3463" s="935">
        <v>0</v>
      </c>
      <c r="L3463" s="935">
        <v>12</v>
      </c>
      <c r="M3463" s="1002">
        <v>108000</v>
      </c>
      <c r="N3463" s="935">
        <v>0</v>
      </c>
      <c r="O3463" s="935">
        <v>6</v>
      </c>
      <c r="P3463" s="1002">
        <v>54000</v>
      </c>
      <c r="Q3463" s="935"/>
      <c r="R3463" s="935"/>
      <c r="S3463" s="1012"/>
    </row>
    <row r="3464" spans="1:19" s="243" customFormat="1" ht="34.9">
      <c r="A3464" s="926" t="s">
        <v>1029</v>
      </c>
      <c r="B3464" s="887" t="s">
        <v>29742</v>
      </c>
      <c r="C3464" s="887" t="s">
        <v>115</v>
      </c>
      <c r="D3464" s="887" t="s">
        <v>28077</v>
      </c>
      <c r="E3464" s="1002">
        <v>3000</v>
      </c>
      <c r="F3464" s="887" t="s">
        <v>28078</v>
      </c>
      <c r="G3464" s="376" t="s">
        <v>28079</v>
      </c>
      <c r="H3464" s="884" t="s">
        <v>19713</v>
      </c>
      <c r="I3464" s="884" t="s">
        <v>23732</v>
      </c>
      <c r="J3464" s="887" t="s">
        <v>734</v>
      </c>
      <c r="K3464" s="935">
        <v>0</v>
      </c>
      <c r="L3464" s="935">
        <v>12</v>
      </c>
      <c r="M3464" s="1002">
        <v>36000</v>
      </c>
      <c r="N3464" s="935">
        <v>0</v>
      </c>
      <c r="O3464" s="935">
        <v>6</v>
      </c>
      <c r="P3464" s="1002">
        <v>18000</v>
      </c>
      <c r="Q3464" s="935"/>
      <c r="R3464" s="935"/>
      <c r="S3464" s="1012"/>
    </row>
    <row r="3465" spans="1:19" s="243" customFormat="1" ht="34.9">
      <c r="A3465" s="926" t="s">
        <v>1029</v>
      </c>
      <c r="B3465" s="887" t="s">
        <v>29742</v>
      </c>
      <c r="C3465" s="887" t="s">
        <v>115</v>
      </c>
      <c r="D3465" s="887" t="s">
        <v>28080</v>
      </c>
      <c r="E3465" s="1002">
        <v>7000</v>
      </c>
      <c r="F3465" s="887" t="s">
        <v>28081</v>
      </c>
      <c r="G3465" s="376" t="s">
        <v>28082</v>
      </c>
      <c r="H3465" s="884" t="s">
        <v>23427</v>
      </c>
      <c r="I3465" s="884" t="s">
        <v>23732</v>
      </c>
      <c r="J3465" s="887" t="s">
        <v>734</v>
      </c>
      <c r="K3465" s="935">
        <v>0</v>
      </c>
      <c r="L3465" s="935">
        <v>12</v>
      </c>
      <c r="M3465" s="1002">
        <v>84000</v>
      </c>
      <c r="N3465" s="935">
        <v>0</v>
      </c>
      <c r="O3465" s="935">
        <v>6</v>
      </c>
      <c r="P3465" s="1002">
        <v>42000</v>
      </c>
      <c r="Q3465" s="935"/>
      <c r="R3465" s="935">
        <v>12</v>
      </c>
      <c r="S3465" s="1012">
        <v>85615</v>
      </c>
    </row>
    <row r="3466" spans="1:19" s="243" customFormat="1" ht="34.9">
      <c r="A3466" s="926" t="s">
        <v>1029</v>
      </c>
      <c r="B3466" s="887" t="s">
        <v>29742</v>
      </c>
      <c r="C3466" s="887" t="s">
        <v>115</v>
      </c>
      <c r="D3466" s="887" t="s">
        <v>28044</v>
      </c>
      <c r="E3466" s="1002">
        <v>3000</v>
      </c>
      <c r="F3466" s="887" t="s">
        <v>28083</v>
      </c>
      <c r="G3466" s="376" t="s">
        <v>28084</v>
      </c>
      <c r="H3466" s="884" t="s">
        <v>19713</v>
      </c>
      <c r="I3466" s="884" t="s">
        <v>19764</v>
      </c>
      <c r="J3466" s="887" t="s">
        <v>734</v>
      </c>
      <c r="K3466" s="935">
        <v>0</v>
      </c>
      <c r="L3466" s="935">
        <v>2</v>
      </c>
      <c r="M3466" s="1002">
        <v>6000</v>
      </c>
      <c r="N3466" s="935">
        <v>0</v>
      </c>
      <c r="O3466" s="935">
        <v>0</v>
      </c>
      <c r="P3466" s="1002">
        <v>0</v>
      </c>
      <c r="Q3466" s="935"/>
      <c r="R3466" s="935"/>
      <c r="S3466" s="1012"/>
    </row>
    <row r="3467" spans="1:19" s="243" customFormat="1" ht="34.9">
      <c r="A3467" s="926" t="s">
        <v>1029</v>
      </c>
      <c r="B3467" s="887" t="s">
        <v>29742</v>
      </c>
      <c r="C3467" s="887" t="s">
        <v>115</v>
      </c>
      <c r="D3467" s="887" t="s">
        <v>28085</v>
      </c>
      <c r="E3467" s="1002">
        <v>3500</v>
      </c>
      <c r="F3467" s="887" t="s">
        <v>28086</v>
      </c>
      <c r="G3467" s="376" t="s">
        <v>28087</v>
      </c>
      <c r="H3467" s="884" t="s">
        <v>19713</v>
      </c>
      <c r="I3467" s="884" t="s">
        <v>19764</v>
      </c>
      <c r="J3467" s="887" t="s">
        <v>734</v>
      </c>
      <c r="K3467" s="935">
        <v>0</v>
      </c>
      <c r="L3467" s="935">
        <v>12</v>
      </c>
      <c r="M3467" s="1002">
        <v>42000</v>
      </c>
      <c r="N3467" s="935">
        <v>0</v>
      </c>
      <c r="O3467" s="935">
        <v>6</v>
      </c>
      <c r="P3467" s="1002">
        <v>21000</v>
      </c>
      <c r="Q3467" s="935"/>
      <c r="R3467" s="935"/>
      <c r="S3467" s="1012"/>
    </row>
    <row r="3468" spans="1:19" s="243" customFormat="1" ht="34.9">
      <c r="A3468" s="926" t="s">
        <v>1029</v>
      </c>
      <c r="B3468" s="887" t="s">
        <v>29742</v>
      </c>
      <c r="C3468" s="887" t="s">
        <v>115</v>
      </c>
      <c r="D3468" s="887" t="s">
        <v>27901</v>
      </c>
      <c r="E3468" s="1002">
        <v>5000</v>
      </c>
      <c r="F3468" s="887" t="s">
        <v>28088</v>
      </c>
      <c r="G3468" s="376" t="s">
        <v>28089</v>
      </c>
      <c r="H3468" s="884" t="s">
        <v>19713</v>
      </c>
      <c r="I3468" s="884" t="s">
        <v>23732</v>
      </c>
      <c r="J3468" s="887" t="s">
        <v>734</v>
      </c>
      <c r="K3468" s="935">
        <v>0</v>
      </c>
      <c r="L3468" s="935">
        <v>12</v>
      </c>
      <c r="M3468" s="1002">
        <v>60000</v>
      </c>
      <c r="N3468" s="935">
        <v>0</v>
      </c>
      <c r="O3468" s="935">
        <v>6</v>
      </c>
      <c r="P3468" s="1002">
        <v>30000</v>
      </c>
      <c r="Q3468" s="935"/>
      <c r="R3468" s="935"/>
      <c r="S3468" s="1012"/>
    </row>
    <row r="3469" spans="1:19" s="243" customFormat="1" ht="34.9">
      <c r="A3469" s="926" t="s">
        <v>1029</v>
      </c>
      <c r="B3469" s="887" t="s">
        <v>29742</v>
      </c>
      <c r="C3469" s="887" t="s">
        <v>115</v>
      </c>
      <c r="D3469" s="887" t="s">
        <v>28090</v>
      </c>
      <c r="E3469" s="1002">
        <v>5000</v>
      </c>
      <c r="F3469" s="887" t="s">
        <v>28091</v>
      </c>
      <c r="G3469" s="376" t="s">
        <v>28092</v>
      </c>
      <c r="H3469" s="884" t="s">
        <v>23441</v>
      </c>
      <c r="I3469" s="884" t="s">
        <v>23732</v>
      </c>
      <c r="J3469" s="887" t="s">
        <v>734</v>
      </c>
      <c r="K3469" s="935">
        <v>0</v>
      </c>
      <c r="L3469" s="935">
        <v>12</v>
      </c>
      <c r="M3469" s="1002">
        <v>60000</v>
      </c>
      <c r="N3469" s="935">
        <v>0</v>
      </c>
      <c r="O3469" s="935">
        <v>6</v>
      </c>
      <c r="P3469" s="1002">
        <v>30000</v>
      </c>
      <c r="Q3469" s="935"/>
      <c r="R3469" s="935">
        <v>12</v>
      </c>
      <c r="S3469" s="1012">
        <v>61615</v>
      </c>
    </row>
    <row r="3470" spans="1:19" s="243" customFormat="1" ht="46.5">
      <c r="A3470" s="926" t="s">
        <v>1029</v>
      </c>
      <c r="B3470" s="887" t="s">
        <v>29742</v>
      </c>
      <c r="C3470" s="887" t="s">
        <v>115</v>
      </c>
      <c r="D3470" s="887" t="s">
        <v>28093</v>
      </c>
      <c r="E3470" s="1002">
        <v>2500</v>
      </c>
      <c r="F3470" s="887" t="s">
        <v>28094</v>
      </c>
      <c r="G3470" s="376" t="s">
        <v>28095</v>
      </c>
      <c r="H3470" s="884" t="s">
        <v>28096</v>
      </c>
      <c r="I3470" s="884" t="s">
        <v>19764</v>
      </c>
      <c r="J3470" s="887" t="s">
        <v>734</v>
      </c>
      <c r="K3470" s="935">
        <v>0</v>
      </c>
      <c r="L3470" s="935">
        <v>12</v>
      </c>
      <c r="M3470" s="1002">
        <v>30000.000000000007</v>
      </c>
      <c r="N3470" s="935">
        <v>0</v>
      </c>
      <c r="O3470" s="935">
        <v>6</v>
      </c>
      <c r="P3470" s="1002">
        <v>15000</v>
      </c>
      <c r="Q3470" s="935"/>
      <c r="R3470" s="935"/>
      <c r="S3470" s="1012"/>
    </row>
    <row r="3471" spans="1:19" s="243" customFormat="1" ht="34.9">
      <c r="A3471" s="926" t="s">
        <v>1029</v>
      </c>
      <c r="B3471" s="887" t="s">
        <v>29742</v>
      </c>
      <c r="C3471" s="887" t="s">
        <v>115</v>
      </c>
      <c r="D3471" s="887" t="s">
        <v>28097</v>
      </c>
      <c r="E3471" s="1002">
        <v>3500</v>
      </c>
      <c r="F3471" s="887" t="s">
        <v>28098</v>
      </c>
      <c r="G3471" s="376" t="s">
        <v>28099</v>
      </c>
      <c r="H3471" s="884" t="s">
        <v>19713</v>
      </c>
      <c r="I3471" s="884" t="s">
        <v>23732</v>
      </c>
      <c r="J3471" s="887" t="s">
        <v>734</v>
      </c>
      <c r="K3471" s="935">
        <v>0</v>
      </c>
      <c r="L3471" s="935">
        <v>12</v>
      </c>
      <c r="M3471" s="1002">
        <v>41650</v>
      </c>
      <c r="N3471" s="935">
        <v>1</v>
      </c>
      <c r="O3471" s="935">
        <v>7</v>
      </c>
      <c r="P3471" s="1002">
        <v>20500</v>
      </c>
      <c r="Q3471" s="935"/>
      <c r="R3471" s="935"/>
      <c r="S3471" s="1012"/>
    </row>
    <row r="3472" spans="1:19" s="243" customFormat="1" ht="34.9">
      <c r="A3472" s="926" t="s">
        <v>1029</v>
      </c>
      <c r="B3472" s="887" t="s">
        <v>29742</v>
      </c>
      <c r="C3472" s="887" t="s">
        <v>115</v>
      </c>
      <c r="D3472" s="887" t="s">
        <v>21844</v>
      </c>
      <c r="E3472" s="1002">
        <v>2500</v>
      </c>
      <c r="F3472" s="887" t="s">
        <v>28100</v>
      </c>
      <c r="G3472" s="376" t="s">
        <v>28101</v>
      </c>
      <c r="H3472" s="884" t="s">
        <v>23633</v>
      </c>
      <c r="I3472" s="884" t="s">
        <v>23750</v>
      </c>
      <c r="J3472" s="887" t="s">
        <v>734</v>
      </c>
      <c r="K3472" s="935">
        <v>0</v>
      </c>
      <c r="L3472" s="935">
        <v>12</v>
      </c>
      <c r="M3472" s="1002">
        <v>30000</v>
      </c>
      <c r="N3472" s="935">
        <v>0</v>
      </c>
      <c r="O3472" s="935">
        <v>6</v>
      </c>
      <c r="P3472" s="1002">
        <v>15000</v>
      </c>
      <c r="Q3472" s="935"/>
      <c r="R3472" s="935"/>
      <c r="S3472" s="1012"/>
    </row>
    <row r="3473" spans="1:19" s="243" customFormat="1" ht="34.9">
      <c r="A3473" s="926" t="s">
        <v>1029</v>
      </c>
      <c r="B3473" s="887" t="s">
        <v>29742</v>
      </c>
      <c r="C3473" s="887" t="s">
        <v>115</v>
      </c>
      <c r="D3473" s="887" t="s">
        <v>28102</v>
      </c>
      <c r="E3473" s="1002">
        <v>9000</v>
      </c>
      <c r="F3473" s="887" t="s">
        <v>28103</v>
      </c>
      <c r="G3473" s="376" t="s">
        <v>28104</v>
      </c>
      <c r="H3473" s="884" t="s">
        <v>19713</v>
      </c>
      <c r="I3473" s="884" t="s">
        <v>23732</v>
      </c>
      <c r="J3473" s="887" t="s">
        <v>734</v>
      </c>
      <c r="K3473" s="935">
        <v>0</v>
      </c>
      <c r="L3473" s="935">
        <v>12</v>
      </c>
      <c r="M3473" s="1002">
        <v>108000</v>
      </c>
      <c r="N3473" s="935">
        <v>0</v>
      </c>
      <c r="O3473" s="935">
        <v>6</v>
      </c>
      <c r="P3473" s="1002">
        <v>54000</v>
      </c>
      <c r="Q3473" s="935"/>
      <c r="R3473" s="935">
        <v>12</v>
      </c>
      <c r="S3473" s="1012">
        <v>109615</v>
      </c>
    </row>
    <row r="3474" spans="1:19" s="243" customFormat="1" ht="34.9">
      <c r="A3474" s="926" t="s">
        <v>1029</v>
      </c>
      <c r="B3474" s="887" t="s">
        <v>29742</v>
      </c>
      <c r="C3474" s="887" t="s">
        <v>115</v>
      </c>
      <c r="D3474" s="887" t="s">
        <v>28053</v>
      </c>
      <c r="E3474" s="1002">
        <v>4500</v>
      </c>
      <c r="F3474" s="887" t="s">
        <v>28105</v>
      </c>
      <c r="G3474" s="376" t="s">
        <v>28106</v>
      </c>
      <c r="H3474" s="884" t="s">
        <v>19713</v>
      </c>
      <c r="I3474" s="884" t="s">
        <v>23732</v>
      </c>
      <c r="J3474" s="887" t="s">
        <v>734</v>
      </c>
      <c r="K3474" s="935">
        <v>0</v>
      </c>
      <c r="L3474" s="935">
        <v>12</v>
      </c>
      <c r="M3474" s="1002">
        <v>54000</v>
      </c>
      <c r="N3474" s="935">
        <v>0</v>
      </c>
      <c r="O3474" s="935">
        <v>6</v>
      </c>
      <c r="P3474" s="1002">
        <v>27000</v>
      </c>
      <c r="Q3474" s="935"/>
      <c r="R3474" s="935"/>
      <c r="S3474" s="1012"/>
    </row>
    <row r="3475" spans="1:19" s="243" customFormat="1" ht="34.9">
      <c r="A3475" s="926" t="s">
        <v>1029</v>
      </c>
      <c r="B3475" s="887" t="s">
        <v>29742</v>
      </c>
      <c r="C3475" s="887" t="s">
        <v>115</v>
      </c>
      <c r="D3475" s="887" t="s">
        <v>28107</v>
      </c>
      <c r="E3475" s="1002">
        <v>3000</v>
      </c>
      <c r="F3475" s="887" t="s">
        <v>28108</v>
      </c>
      <c r="G3475" s="376" t="s">
        <v>28109</v>
      </c>
      <c r="H3475" s="884" t="s">
        <v>19713</v>
      </c>
      <c r="I3475" s="884" t="s">
        <v>19764</v>
      </c>
      <c r="J3475" s="887" t="s">
        <v>734</v>
      </c>
      <c r="K3475" s="935">
        <v>0</v>
      </c>
      <c r="L3475" s="935">
        <v>12</v>
      </c>
      <c r="M3475" s="1002">
        <v>3000</v>
      </c>
      <c r="N3475" s="935">
        <v>1</v>
      </c>
      <c r="O3475" s="935">
        <v>2</v>
      </c>
      <c r="P3475" s="1002">
        <v>3800</v>
      </c>
      <c r="Q3475" s="935"/>
      <c r="R3475" s="935"/>
      <c r="S3475" s="1012"/>
    </row>
    <row r="3476" spans="1:19" s="243" customFormat="1" ht="34.9">
      <c r="A3476" s="926" t="s">
        <v>1029</v>
      </c>
      <c r="B3476" s="887" t="s">
        <v>29742</v>
      </c>
      <c r="C3476" s="887" t="s">
        <v>115</v>
      </c>
      <c r="D3476" s="887" t="s">
        <v>28041</v>
      </c>
      <c r="E3476" s="1002">
        <v>7000</v>
      </c>
      <c r="F3476" s="887" t="s">
        <v>28110</v>
      </c>
      <c r="G3476" s="376" t="s">
        <v>28111</v>
      </c>
      <c r="H3476" s="884" t="s">
        <v>20904</v>
      </c>
      <c r="I3476" s="884" t="s">
        <v>23732</v>
      </c>
      <c r="J3476" s="887" t="s">
        <v>734</v>
      </c>
      <c r="K3476" s="935">
        <v>0</v>
      </c>
      <c r="L3476" s="935">
        <v>2</v>
      </c>
      <c r="M3476" s="1002">
        <v>14000</v>
      </c>
      <c r="N3476" s="935">
        <v>0</v>
      </c>
      <c r="O3476" s="935">
        <v>0</v>
      </c>
      <c r="P3476" s="1002">
        <v>0</v>
      </c>
      <c r="Q3476" s="935"/>
      <c r="R3476" s="935"/>
      <c r="S3476" s="1012"/>
    </row>
    <row r="3477" spans="1:19" s="243" customFormat="1" ht="34.9">
      <c r="A3477" s="926" t="s">
        <v>1029</v>
      </c>
      <c r="B3477" s="887" t="s">
        <v>29742</v>
      </c>
      <c r="C3477" s="887" t="s">
        <v>115</v>
      </c>
      <c r="D3477" s="887" t="s">
        <v>28044</v>
      </c>
      <c r="E3477" s="1002">
        <v>3000</v>
      </c>
      <c r="F3477" s="887" t="s">
        <v>28112</v>
      </c>
      <c r="G3477" s="376" t="s">
        <v>28113</v>
      </c>
      <c r="H3477" s="884" t="s">
        <v>19713</v>
      </c>
      <c r="I3477" s="884" t="s">
        <v>28114</v>
      </c>
      <c r="J3477" s="887" t="s">
        <v>734</v>
      </c>
      <c r="K3477" s="935">
        <v>3</v>
      </c>
      <c r="L3477" s="935">
        <v>12</v>
      </c>
      <c r="M3477" s="1002">
        <v>23100</v>
      </c>
      <c r="N3477" s="935">
        <v>3</v>
      </c>
      <c r="O3477" s="935">
        <v>6</v>
      </c>
      <c r="P3477" s="1002">
        <v>18000</v>
      </c>
      <c r="Q3477" s="935"/>
      <c r="R3477" s="935"/>
      <c r="S3477" s="1012"/>
    </row>
    <row r="3478" spans="1:19" s="243" customFormat="1" ht="34.9">
      <c r="A3478" s="926" t="s">
        <v>1029</v>
      </c>
      <c r="B3478" s="887" t="s">
        <v>29742</v>
      </c>
      <c r="C3478" s="887" t="s">
        <v>115</v>
      </c>
      <c r="D3478" s="887" t="s">
        <v>28115</v>
      </c>
      <c r="E3478" s="1002">
        <v>2750</v>
      </c>
      <c r="F3478" s="887" t="s">
        <v>28116</v>
      </c>
      <c r="G3478" s="376" t="s">
        <v>28117</v>
      </c>
      <c r="H3478" s="884" t="s">
        <v>28118</v>
      </c>
      <c r="I3478" s="884" t="s">
        <v>23750</v>
      </c>
      <c r="J3478" s="887" t="s">
        <v>734</v>
      </c>
      <c r="K3478" s="935">
        <v>0</v>
      </c>
      <c r="L3478" s="935">
        <v>12</v>
      </c>
      <c r="M3478" s="1002">
        <v>33000</v>
      </c>
      <c r="N3478" s="935">
        <v>0</v>
      </c>
      <c r="O3478" s="935">
        <v>6</v>
      </c>
      <c r="P3478" s="1002">
        <v>16500</v>
      </c>
      <c r="Q3478" s="935"/>
      <c r="R3478" s="935"/>
      <c r="S3478" s="1012"/>
    </row>
    <row r="3479" spans="1:19" s="243" customFormat="1" ht="34.9">
      <c r="A3479" s="926" t="s">
        <v>1029</v>
      </c>
      <c r="B3479" s="887" t="s">
        <v>29742</v>
      </c>
      <c r="C3479" s="887" t="s">
        <v>115</v>
      </c>
      <c r="D3479" s="887" t="s">
        <v>28093</v>
      </c>
      <c r="E3479" s="1002">
        <v>3800</v>
      </c>
      <c r="F3479" s="887" t="s">
        <v>28119</v>
      </c>
      <c r="G3479" s="376" t="s">
        <v>28120</v>
      </c>
      <c r="H3479" s="884" t="s">
        <v>27528</v>
      </c>
      <c r="I3479" s="884" t="s">
        <v>23750</v>
      </c>
      <c r="J3479" s="887" t="s">
        <v>734</v>
      </c>
      <c r="K3479" s="935">
        <v>0</v>
      </c>
      <c r="L3479" s="935">
        <v>12</v>
      </c>
      <c r="M3479" s="1002">
        <v>45600</v>
      </c>
      <c r="N3479" s="935">
        <v>0</v>
      </c>
      <c r="O3479" s="935">
        <v>6</v>
      </c>
      <c r="P3479" s="1002">
        <v>22800</v>
      </c>
      <c r="Q3479" s="935"/>
      <c r="R3479" s="935">
        <v>12</v>
      </c>
      <c r="S3479" s="1012">
        <v>47215</v>
      </c>
    </row>
    <row r="3480" spans="1:19" s="243" customFormat="1" ht="34.9">
      <c r="A3480" s="926" t="s">
        <v>1029</v>
      </c>
      <c r="B3480" s="887" t="s">
        <v>29742</v>
      </c>
      <c r="C3480" s="887" t="s">
        <v>115</v>
      </c>
      <c r="D3480" s="887" t="s">
        <v>28121</v>
      </c>
      <c r="E3480" s="1002">
        <v>9000</v>
      </c>
      <c r="F3480" s="887" t="s">
        <v>28122</v>
      </c>
      <c r="G3480" s="376" t="s">
        <v>28123</v>
      </c>
      <c r="H3480" s="884" t="s">
        <v>19713</v>
      </c>
      <c r="I3480" s="884" t="s">
        <v>23732</v>
      </c>
      <c r="J3480" s="887" t="s">
        <v>734</v>
      </c>
      <c r="K3480" s="935">
        <v>0</v>
      </c>
      <c r="L3480" s="935">
        <v>12</v>
      </c>
      <c r="M3480" s="1002">
        <v>108000</v>
      </c>
      <c r="N3480" s="935">
        <v>0</v>
      </c>
      <c r="O3480" s="935">
        <v>6</v>
      </c>
      <c r="P3480" s="1002">
        <v>54000</v>
      </c>
      <c r="Q3480" s="935"/>
      <c r="R3480" s="935">
        <v>12</v>
      </c>
      <c r="S3480" s="1012">
        <v>109615</v>
      </c>
    </row>
    <row r="3481" spans="1:19" s="243" customFormat="1" ht="34.9">
      <c r="A3481" s="926" t="s">
        <v>1029</v>
      </c>
      <c r="B3481" s="887" t="s">
        <v>29742</v>
      </c>
      <c r="C3481" s="887" t="s">
        <v>115</v>
      </c>
      <c r="D3481" s="887" t="s">
        <v>28124</v>
      </c>
      <c r="E3481" s="1002">
        <v>12000</v>
      </c>
      <c r="F3481" s="887" t="s">
        <v>28125</v>
      </c>
      <c r="G3481" s="376" t="s">
        <v>28126</v>
      </c>
      <c r="H3481" s="884" t="s">
        <v>20463</v>
      </c>
      <c r="I3481" s="884" t="s">
        <v>23732</v>
      </c>
      <c r="J3481" s="887" t="s">
        <v>734</v>
      </c>
      <c r="K3481" s="935">
        <v>0</v>
      </c>
      <c r="L3481" s="935">
        <v>12</v>
      </c>
      <c r="M3481" s="1002">
        <v>144000</v>
      </c>
      <c r="N3481" s="935">
        <v>0</v>
      </c>
      <c r="O3481" s="935">
        <v>6</v>
      </c>
      <c r="P3481" s="1002">
        <v>72000</v>
      </c>
      <c r="Q3481" s="935"/>
      <c r="R3481" s="935">
        <v>12</v>
      </c>
      <c r="S3481" s="1012">
        <v>145615</v>
      </c>
    </row>
    <row r="3482" spans="1:19" s="243" customFormat="1" ht="34.9">
      <c r="A3482" s="926" t="s">
        <v>1029</v>
      </c>
      <c r="B3482" s="887" t="s">
        <v>29742</v>
      </c>
      <c r="C3482" s="887" t="s">
        <v>115</v>
      </c>
      <c r="D3482" s="887" t="s">
        <v>28085</v>
      </c>
      <c r="E3482" s="1002">
        <v>3500</v>
      </c>
      <c r="F3482" s="887" t="s">
        <v>28127</v>
      </c>
      <c r="G3482" s="376" t="s">
        <v>28128</v>
      </c>
      <c r="H3482" s="884" t="s">
        <v>19713</v>
      </c>
      <c r="I3482" s="884" t="s">
        <v>19764</v>
      </c>
      <c r="J3482" s="887" t="s">
        <v>734</v>
      </c>
      <c r="K3482" s="935">
        <v>0</v>
      </c>
      <c r="L3482" s="935">
        <v>12</v>
      </c>
      <c r="M3482" s="1002">
        <v>42000</v>
      </c>
      <c r="N3482" s="935">
        <v>0</v>
      </c>
      <c r="O3482" s="935">
        <v>6</v>
      </c>
      <c r="P3482" s="1002">
        <v>21000</v>
      </c>
      <c r="Q3482" s="935"/>
      <c r="R3482" s="935"/>
      <c r="S3482" s="1012"/>
    </row>
    <row r="3483" spans="1:19" s="243" customFormat="1" ht="34.9">
      <c r="A3483" s="926" t="s">
        <v>1029</v>
      </c>
      <c r="B3483" s="887" t="s">
        <v>29742</v>
      </c>
      <c r="C3483" s="887" t="s">
        <v>115</v>
      </c>
      <c r="D3483" s="887" t="s">
        <v>28044</v>
      </c>
      <c r="E3483" s="1002">
        <v>3000</v>
      </c>
      <c r="F3483" s="887" t="s">
        <v>28129</v>
      </c>
      <c r="G3483" s="376" t="s">
        <v>28130</v>
      </c>
      <c r="H3483" s="884" t="s">
        <v>19713</v>
      </c>
      <c r="I3483" s="884" t="s">
        <v>23732</v>
      </c>
      <c r="J3483" s="887" t="s">
        <v>734</v>
      </c>
      <c r="K3483" s="935">
        <v>0</v>
      </c>
      <c r="L3483" s="935">
        <v>1</v>
      </c>
      <c r="M3483" s="1002">
        <v>3000</v>
      </c>
      <c r="N3483" s="935">
        <v>0</v>
      </c>
      <c r="O3483" s="935">
        <v>0</v>
      </c>
      <c r="P3483" s="1002">
        <v>0</v>
      </c>
      <c r="Q3483" s="935"/>
      <c r="R3483" s="935"/>
      <c r="S3483" s="1012"/>
    </row>
    <row r="3484" spans="1:19" s="243" customFormat="1" ht="34.9">
      <c r="A3484" s="926" t="s">
        <v>1029</v>
      </c>
      <c r="B3484" s="887" t="s">
        <v>29742</v>
      </c>
      <c r="C3484" s="887" t="s">
        <v>115</v>
      </c>
      <c r="D3484" s="887" t="s">
        <v>28044</v>
      </c>
      <c r="E3484" s="1002">
        <v>3000</v>
      </c>
      <c r="F3484" s="887" t="s">
        <v>28131</v>
      </c>
      <c r="G3484" s="376" t="s">
        <v>28132</v>
      </c>
      <c r="H3484" s="884" t="s">
        <v>19713</v>
      </c>
      <c r="I3484" s="884" t="s">
        <v>19764</v>
      </c>
      <c r="J3484" s="887" t="s">
        <v>734</v>
      </c>
      <c r="K3484" s="935">
        <v>0</v>
      </c>
      <c r="L3484" s="935">
        <v>12</v>
      </c>
      <c r="M3484" s="1002">
        <v>6000</v>
      </c>
      <c r="N3484" s="935">
        <v>0</v>
      </c>
      <c r="O3484" s="935">
        <v>0</v>
      </c>
      <c r="P3484" s="1002">
        <v>0</v>
      </c>
      <c r="Q3484" s="935"/>
      <c r="R3484" s="935"/>
      <c r="S3484" s="1012"/>
    </row>
    <row r="3485" spans="1:19" s="243" customFormat="1" ht="34.9">
      <c r="A3485" s="926" t="s">
        <v>1029</v>
      </c>
      <c r="B3485" s="887" t="s">
        <v>29742</v>
      </c>
      <c r="C3485" s="887" t="s">
        <v>115</v>
      </c>
      <c r="D3485" s="887" t="s">
        <v>28071</v>
      </c>
      <c r="E3485" s="1002">
        <v>6000</v>
      </c>
      <c r="F3485" s="887" t="s">
        <v>28133</v>
      </c>
      <c r="G3485" s="376" t="s">
        <v>28134</v>
      </c>
      <c r="H3485" s="884" t="s">
        <v>19713</v>
      </c>
      <c r="I3485" s="884" t="s">
        <v>23732</v>
      </c>
      <c r="J3485" s="887" t="s">
        <v>734</v>
      </c>
      <c r="K3485" s="935">
        <v>0</v>
      </c>
      <c r="L3485" s="935">
        <v>12</v>
      </c>
      <c r="M3485" s="1002">
        <v>69500</v>
      </c>
      <c r="N3485" s="935">
        <v>0</v>
      </c>
      <c r="O3485" s="935">
        <v>6</v>
      </c>
      <c r="P3485" s="1002">
        <v>36000</v>
      </c>
      <c r="Q3485" s="935"/>
      <c r="R3485" s="935"/>
      <c r="S3485" s="1012"/>
    </row>
    <row r="3486" spans="1:19" s="243" customFormat="1" ht="34.9">
      <c r="A3486" s="926" t="s">
        <v>1029</v>
      </c>
      <c r="B3486" s="887" t="s">
        <v>29742</v>
      </c>
      <c r="C3486" s="887" t="s">
        <v>115</v>
      </c>
      <c r="D3486" s="887" t="s">
        <v>28135</v>
      </c>
      <c r="E3486" s="1002">
        <v>4000</v>
      </c>
      <c r="F3486" s="887" t="s">
        <v>28136</v>
      </c>
      <c r="G3486" s="376" t="s">
        <v>28137</v>
      </c>
      <c r="H3486" s="884" t="s">
        <v>19708</v>
      </c>
      <c r="I3486" s="884" t="s">
        <v>23732</v>
      </c>
      <c r="J3486" s="887" t="s">
        <v>734</v>
      </c>
      <c r="K3486" s="935">
        <v>0</v>
      </c>
      <c r="L3486" s="935">
        <v>12</v>
      </c>
      <c r="M3486" s="1002">
        <v>48000</v>
      </c>
      <c r="N3486" s="935">
        <v>0</v>
      </c>
      <c r="O3486" s="935">
        <v>6</v>
      </c>
      <c r="P3486" s="1002">
        <v>24000.000000000004</v>
      </c>
      <c r="Q3486" s="935"/>
      <c r="R3486" s="935">
        <v>12</v>
      </c>
      <c r="S3486" s="1012">
        <v>49615</v>
      </c>
    </row>
    <row r="3487" spans="1:19" s="243" customFormat="1" ht="23.25">
      <c r="A3487" s="926" t="s">
        <v>1029</v>
      </c>
      <c r="B3487" s="887" t="s">
        <v>37671</v>
      </c>
      <c r="C3487" s="887" t="s">
        <v>115</v>
      </c>
      <c r="D3487" s="887" t="s">
        <v>28138</v>
      </c>
      <c r="E3487" s="1002">
        <v>4000</v>
      </c>
      <c r="F3487" s="887" t="s">
        <v>28139</v>
      </c>
      <c r="G3487" s="376" t="s">
        <v>28140</v>
      </c>
      <c r="H3487" s="884" t="s">
        <v>19713</v>
      </c>
      <c r="I3487" s="884" t="s">
        <v>23732</v>
      </c>
      <c r="J3487" s="887" t="s">
        <v>734</v>
      </c>
      <c r="K3487" s="935">
        <v>0</v>
      </c>
      <c r="L3487" s="935">
        <v>12</v>
      </c>
      <c r="M3487" s="1002">
        <v>48000</v>
      </c>
      <c r="N3487" s="935">
        <v>0</v>
      </c>
      <c r="O3487" s="935">
        <v>6</v>
      </c>
      <c r="P3487" s="1002">
        <v>12000</v>
      </c>
      <c r="Q3487" s="935"/>
      <c r="R3487" s="935">
        <v>12</v>
      </c>
      <c r="S3487" s="1012">
        <v>48000</v>
      </c>
    </row>
    <row r="3488" spans="1:19" s="243" customFormat="1" ht="34.9">
      <c r="A3488" s="926" t="s">
        <v>1029</v>
      </c>
      <c r="B3488" s="887" t="s">
        <v>29742</v>
      </c>
      <c r="C3488" s="887" t="s">
        <v>115</v>
      </c>
      <c r="D3488" s="887" t="s">
        <v>28141</v>
      </c>
      <c r="E3488" s="1002">
        <v>9000</v>
      </c>
      <c r="F3488" s="887" t="s">
        <v>28142</v>
      </c>
      <c r="G3488" s="376" t="s">
        <v>28143</v>
      </c>
      <c r="H3488" s="884" t="s">
        <v>19939</v>
      </c>
      <c r="I3488" s="884" t="s">
        <v>23732</v>
      </c>
      <c r="J3488" s="887" t="s">
        <v>734</v>
      </c>
      <c r="K3488" s="935">
        <v>0</v>
      </c>
      <c r="L3488" s="935">
        <v>12</v>
      </c>
      <c r="M3488" s="1002">
        <v>108000</v>
      </c>
      <c r="N3488" s="935">
        <v>0</v>
      </c>
      <c r="O3488" s="935">
        <v>6</v>
      </c>
      <c r="P3488" s="1002">
        <v>54000</v>
      </c>
      <c r="Q3488" s="935"/>
      <c r="R3488" s="935">
        <v>12</v>
      </c>
      <c r="S3488" s="1012">
        <v>109615</v>
      </c>
    </row>
    <row r="3489" spans="1:19" s="243" customFormat="1" ht="34.9">
      <c r="A3489" s="926" t="s">
        <v>1029</v>
      </c>
      <c r="B3489" s="887" t="s">
        <v>29742</v>
      </c>
      <c r="C3489" s="887" t="s">
        <v>115</v>
      </c>
      <c r="D3489" s="887" t="s">
        <v>28144</v>
      </c>
      <c r="E3489" s="1002">
        <v>2500</v>
      </c>
      <c r="F3489" s="887" t="s">
        <v>28145</v>
      </c>
      <c r="G3489" s="376" t="s">
        <v>28146</v>
      </c>
      <c r="H3489" s="884" t="s">
        <v>28147</v>
      </c>
      <c r="I3489" s="884" t="s">
        <v>28148</v>
      </c>
      <c r="J3489" s="887" t="s">
        <v>734</v>
      </c>
      <c r="K3489" s="935">
        <v>1</v>
      </c>
      <c r="L3489" s="935">
        <v>12</v>
      </c>
      <c r="M3489" s="1002">
        <v>30000</v>
      </c>
      <c r="N3489" s="935">
        <v>0</v>
      </c>
      <c r="O3489" s="935">
        <v>6</v>
      </c>
      <c r="P3489" s="1002">
        <v>15000</v>
      </c>
      <c r="Q3489" s="935"/>
      <c r="R3489" s="935"/>
      <c r="S3489" s="1012"/>
    </row>
    <row r="3490" spans="1:19" s="243" customFormat="1" ht="34.9">
      <c r="A3490" s="926" t="s">
        <v>1029</v>
      </c>
      <c r="B3490" s="887" t="s">
        <v>29742</v>
      </c>
      <c r="C3490" s="887" t="s">
        <v>115</v>
      </c>
      <c r="D3490" s="887" t="s">
        <v>28138</v>
      </c>
      <c r="E3490" s="1002">
        <v>3500</v>
      </c>
      <c r="F3490" s="887" t="s">
        <v>28149</v>
      </c>
      <c r="G3490" s="376" t="s">
        <v>28150</v>
      </c>
      <c r="H3490" s="884" t="s">
        <v>19713</v>
      </c>
      <c r="I3490" s="884" t="s">
        <v>19764</v>
      </c>
      <c r="J3490" s="887" t="s">
        <v>734</v>
      </c>
      <c r="K3490" s="935">
        <v>0</v>
      </c>
      <c r="L3490" s="935">
        <v>12</v>
      </c>
      <c r="M3490" s="1002">
        <v>42000</v>
      </c>
      <c r="N3490" s="935">
        <v>0</v>
      </c>
      <c r="O3490" s="935">
        <v>6</v>
      </c>
      <c r="P3490" s="1002">
        <v>21000</v>
      </c>
      <c r="Q3490" s="935"/>
      <c r="R3490" s="935"/>
      <c r="S3490" s="1012"/>
    </row>
    <row r="3491" spans="1:19" s="243" customFormat="1" ht="34.9">
      <c r="A3491" s="926" t="s">
        <v>1029</v>
      </c>
      <c r="B3491" s="887" t="s">
        <v>29742</v>
      </c>
      <c r="C3491" s="887" t="s">
        <v>115</v>
      </c>
      <c r="D3491" s="887" t="s">
        <v>28151</v>
      </c>
      <c r="E3491" s="1002">
        <v>5000</v>
      </c>
      <c r="F3491" s="887" t="s">
        <v>28152</v>
      </c>
      <c r="G3491" s="376" t="s">
        <v>28153</v>
      </c>
      <c r="H3491" s="884" t="s">
        <v>20463</v>
      </c>
      <c r="I3491" s="884" t="s">
        <v>23732</v>
      </c>
      <c r="J3491" s="887" t="s">
        <v>734</v>
      </c>
      <c r="K3491" s="935">
        <v>0</v>
      </c>
      <c r="L3491" s="935">
        <v>12</v>
      </c>
      <c r="M3491" s="1002">
        <v>41666.67</v>
      </c>
      <c r="N3491" s="935">
        <v>0</v>
      </c>
      <c r="O3491" s="935">
        <v>0</v>
      </c>
      <c r="P3491" s="1002">
        <v>0</v>
      </c>
      <c r="Q3491" s="935"/>
      <c r="R3491" s="935"/>
      <c r="S3491" s="1012"/>
    </row>
    <row r="3492" spans="1:19" s="243" customFormat="1" ht="34.9">
      <c r="A3492" s="926" t="s">
        <v>1029</v>
      </c>
      <c r="B3492" s="887" t="s">
        <v>29742</v>
      </c>
      <c r="C3492" s="887" t="s">
        <v>115</v>
      </c>
      <c r="D3492" s="887" t="s">
        <v>28154</v>
      </c>
      <c r="E3492" s="1002">
        <v>10000</v>
      </c>
      <c r="F3492" s="887" t="s">
        <v>28155</v>
      </c>
      <c r="G3492" s="376" t="s">
        <v>28156</v>
      </c>
      <c r="H3492" s="884" t="s">
        <v>19713</v>
      </c>
      <c r="I3492" s="884" t="s">
        <v>23732</v>
      </c>
      <c r="J3492" s="887" t="s">
        <v>734</v>
      </c>
      <c r="K3492" s="935">
        <v>1</v>
      </c>
      <c r="L3492" s="935">
        <v>9</v>
      </c>
      <c r="M3492" s="1002">
        <v>110000</v>
      </c>
      <c r="N3492" s="935">
        <v>0</v>
      </c>
      <c r="O3492" s="935">
        <v>6</v>
      </c>
      <c r="P3492" s="1002">
        <v>60000</v>
      </c>
      <c r="Q3492" s="935"/>
      <c r="R3492" s="935"/>
      <c r="S3492" s="1012"/>
    </row>
    <row r="3493" spans="1:19" s="243" customFormat="1" ht="34.9">
      <c r="A3493" s="926" t="s">
        <v>1029</v>
      </c>
      <c r="B3493" s="887" t="s">
        <v>29742</v>
      </c>
      <c r="C3493" s="887" t="s">
        <v>115</v>
      </c>
      <c r="D3493" s="887" t="s">
        <v>28044</v>
      </c>
      <c r="E3493" s="1002">
        <v>3000</v>
      </c>
      <c r="F3493" s="887" t="s">
        <v>28157</v>
      </c>
      <c r="G3493" s="376" t="s">
        <v>28158</v>
      </c>
      <c r="H3493" s="884" t="s">
        <v>19713</v>
      </c>
      <c r="I3493" s="884" t="s">
        <v>23732</v>
      </c>
      <c r="J3493" s="887" t="s">
        <v>734</v>
      </c>
      <c r="K3493" s="935">
        <v>0</v>
      </c>
      <c r="L3493" s="935">
        <v>12</v>
      </c>
      <c r="M3493" s="1002">
        <v>29100</v>
      </c>
      <c r="N3493" s="935">
        <v>0</v>
      </c>
      <c r="O3493" s="935">
        <v>4</v>
      </c>
      <c r="P3493" s="1002">
        <v>12000</v>
      </c>
      <c r="Q3493" s="935"/>
      <c r="R3493" s="935"/>
      <c r="S3493" s="1012"/>
    </row>
    <row r="3494" spans="1:19" s="243" customFormat="1" ht="34.9">
      <c r="A3494" s="926" t="s">
        <v>1029</v>
      </c>
      <c r="B3494" s="887" t="s">
        <v>29742</v>
      </c>
      <c r="C3494" s="887" t="s">
        <v>115</v>
      </c>
      <c r="D3494" s="887" t="s">
        <v>28159</v>
      </c>
      <c r="E3494" s="1002">
        <v>8500</v>
      </c>
      <c r="F3494" s="887" t="s">
        <v>28160</v>
      </c>
      <c r="G3494" s="376" t="s">
        <v>28161</v>
      </c>
      <c r="H3494" s="884" t="s">
        <v>19939</v>
      </c>
      <c r="I3494" s="884" t="s">
        <v>23732</v>
      </c>
      <c r="J3494" s="887" t="s">
        <v>734</v>
      </c>
      <c r="K3494" s="935">
        <v>0</v>
      </c>
      <c r="L3494" s="935">
        <v>12</v>
      </c>
      <c r="M3494" s="1002">
        <v>102000</v>
      </c>
      <c r="N3494" s="935">
        <v>0</v>
      </c>
      <c r="O3494" s="935">
        <v>6</v>
      </c>
      <c r="P3494" s="1002">
        <v>51000</v>
      </c>
      <c r="Q3494" s="935"/>
      <c r="R3494" s="935"/>
      <c r="S3494" s="1012"/>
    </row>
    <row r="3495" spans="1:19" s="243" customFormat="1" ht="34.9">
      <c r="A3495" s="926" t="s">
        <v>1029</v>
      </c>
      <c r="B3495" s="887" t="s">
        <v>29742</v>
      </c>
      <c r="C3495" s="887" t="s">
        <v>115</v>
      </c>
      <c r="D3495" s="887" t="s">
        <v>28162</v>
      </c>
      <c r="E3495" s="1002">
        <v>4000</v>
      </c>
      <c r="F3495" s="887" t="s">
        <v>28163</v>
      </c>
      <c r="G3495" s="376" t="s">
        <v>28164</v>
      </c>
      <c r="H3495" s="884" t="s">
        <v>19708</v>
      </c>
      <c r="I3495" s="884" t="s">
        <v>19764</v>
      </c>
      <c r="J3495" s="887" t="s">
        <v>734</v>
      </c>
      <c r="K3495" s="935">
        <v>0</v>
      </c>
      <c r="L3495" s="935">
        <v>12</v>
      </c>
      <c r="M3495" s="1002">
        <v>48000</v>
      </c>
      <c r="N3495" s="935">
        <v>0</v>
      </c>
      <c r="O3495" s="935">
        <v>6</v>
      </c>
      <c r="P3495" s="1002">
        <v>24000</v>
      </c>
      <c r="Q3495" s="935"/>
      <c r="R3495" s="935">
        <v>12</v>
      </c>
      <c r="S3495" s="1012">
        <v>49615</v>
      </c>
    </row>
    <row r="3496" spans="1:19" s="243" customFormat="1" ht="23.25">
      <c r="A3496" s="926" t="s">
        <v>1029</v>
      </c>
      <c r="B3496" s="887" t="s">
        <v>37671</v>
      </c>
      <c r="C3496" s="887" t="s">
        <v>115</v>
      </c>
      <c r="D3496" s="887" t="s">
        <v>28165</v>
      </c>
      <c r="E3496" s="1002">
        <v>10000</v>
      </c>
      <c r="F3496" s="887" t="s">
        <v>28166</v>
      </c>
      <c r="G3496" s="376" t="s">
        <v>28167</v>
      </c>
      <c r="H3496" s="884" t="s">
        <v>28168</v>
      </c>
      <c r="I3496" s="884" t="s">
        <v>23732</v>
      </c>
      <c r="J3496" s="887" t="s">
        <v>734</v>
      </c>
      <c r="K3496" s="935">
        <v>3</v>
      </c>
      <c r="L3496" s="935">
        <v>12</v>
      </c>
      <c r="M3496" s="1002">
        <v>99866.67</v>
      </c>
      <c r="N3496" s="935">
        <v>3</v>
      </c>
      <c r="O3496" s="935">
        <v>6</v>
      </c>
      <c r="P3496" s="1002">
        <v>60000</v>
      </c>
      <c r="Q3496" s="935"/>
      <c r="R3496" s="935">
        <v>12</v>
      </c>
      <c r="S3496" s="1012">
        <v>120000</v>
      </c>
    </row>
    <row r="3497" spans="1:19" s="243" customFormat="1" ht="34.9">
      <c r="A3497" s="926" t="s">
        <v>1029</v>
      </c>
      <c r="B3497" s="887" t="s">
        <v>29742</v>
      </c>
      <c r="C3497" s="887" t="s">
        <v>115</v>
      </c>
      <c r="D3497" s="887" t="s">
        <v>28169</v>
      </c>
      <c r="E3497" s="1002">
        <v>8500</v>
      </c>
      <c r="F3497" s="887" t="s">
        <v>28170</v>
      </c>
      <c r="G3497" s="376" t="s">
        <v>28171</v>
      </c>
      <c r="H3497" s="884" t="s">
        <v>19939</v>
      </c>
      <c r="I3497" s="884" t="s">
        <v>23732</v>
      </c>
      <c r="J3497" s="887" t="s">
        <v>734</v>
      </c>
      <c r="K3497" s="935">
        <v>0</v>
      </c>
      <c r="L3497" s="935">
        <v>10</v>
      </c>
      <c r="M3497" s="1002">
        <v>87550</v>
      </c>
      <c r="N3497" s="935">
        <v>0</v>
      </c>
      <c r="O3497" s="935">
        <v>6</v>
      </c>
      <c r="P3497" s="1002">
        <v>51000</v>
      </c>
      <c r="Q3497" s="935"/>
      <c r="R3497" s="935"/>
      <c r="S3497" s="1012"/>
    </row>
    <row r="3498" spans="1:19" s="243" customFormat="1" ht="23.25">
      <c r="A3498" s="926" t="s">
        <v>1029</v>
      </c>
      <c r="B3498" s="887" t="s">
        <v>37671</v>
      </c>
      <c r="C3498" s="887" t="s">
        <v>115</v>
      </c>
      <c r="D3498" s="887" t="s">
        <v>28057</v>
      </c>
      <c r="E3498" s="1002">
        <v>8000</v>
      </c>
      <c r="F3498" s="887" t="s">
        <v>28170</v>
      </c>
      <c r="G3498" s="376" t="s">
        <v>28171</v>
      </c>
      <c r="H3498" s="884" t="s">
        <v>19939</v>
      </c>
      <c r="I3498" s="884" t="s">
        <v>23732</v>
      </c>
      <c r="J3498" s="887" t="s">
        <v>734</v>
      </c>
      <c r="K3498" s="935">
        <v>1</v>
      </c>
      <c r="L3498" s="935">
        <v>2</v>
      </c>
      <c r="M3498" s="1002">
        <v>13600</v>
      </c>
      <c r="N3498" s="935">
        <v>0</v>
      </c>
      <c r="O3498" s="935">
        <v>0</v>
      </c>
      <c r="P3498" s="1002">
        <v>0</v>
      </c>
      <c r="Q3498" s="935"/>
      <c r="R3498" s="935"/>
      <c r="S3498" s="1012"/>
    </row>
    <row r="3499" spans="1:19" s="243" customFormat="1" ht="34.9">
      <c r="A3499" s="926" t="s">
        <v>1029</v>
      </c>
      <c r="B3499" s="887" t="s">
        <v>29742</v>
      </c>
      <c r="C3499" s="887" t="s">
        <v>115</v>
      </c>
      <c r="D3499" s="887" t="s">
        <v>28172</v>
      </c>
      <c r="E3499" s="1002">
        <v>7500</v>
      </c>
      <c r="F3499" s="887" t="s">
        <v>28173</v>
      </c>
      <c r="G3499" s="376" t="s">
        <v>28174</v>
      </c>
      <c r="H3499" s="884" t="s">
        <v>19939</v>
      </c>
      <c r="I3499" s="884" t="s">
        <v>23732</v>
      </c>
      <c r="J3499" s="887" t="s">
        <v>734</v>
      </c>
      <c r="K3499" s="935">
        <v>0</v>
      </c>
      <c r="L3499" s="935">
        <v>12</v>
      </c>
      <c r="M3499" s="1002">
        <v>90000</v>
      </c>
      <c r="N3499" s="935">
        <v>0</v>
      </c>
      <c r="O3499" s="935">
        <v>6</v>
      </c>
      <c r="P3499" s="1002">
        <v>45000</v>
      </c>
      <c r="Q3499" s="935"/>
      <c r="R3499" s="935"/>
      <c r="S3499" s="1012"/>
    </row>
    <row r="3500" spans="1:19" s="243" customFormat="1" ht="34.9">
      <c r="A3500" s="926" t="s">
        <v>1029</v>
      </c>
      <c r="B3500" s="887" t="s">
        <v>29742</v>
      </c>
      <c r="C3500" s="887" t="s">
        <v>115</v>
      </c>
      <c r="D3500" s="887" t="s">
        <v>28175</v>
      </c>
      <c r="E3500" s="1002">
        <v>3000</v>
      </c>
      <c r="F3500" s="887" t="s">
        <v>28176</v>
      </c>
      <c r="G3500" s="376" t="s">
        <v>28177</v>
      </c>
      <c r="H3500" s="884" t="s">
        <v>19713</v>
      </c>
      <c r="I3500" s="884" t="s">
        <v>23732</v>
      </c>
      <c r="J3500" s="887" t="s">
        <v>734</v>
      </c>
      <c r="K3500" s="935">
        <v>0</v>
      </c>
      <c r="L3500" s="935">
        <v>9</v>
      </c>
      <c r="M3500" s="1002">
        <v>25100</v>
      </c>
      <c r="N3500" s="935">
        <v>0</v>
      </c>
      <c r="O3500" s="935">
        <v>0</v>
      </c>
      <c r="P3500" s="1002">
        <v>0</v>
      </c>
      <c r="Q3500" s="935"/>
      <c r="R3500" s="935"/>
      <c r="S3500" s="1012"/>
    </row>
    <row r="3501" spans="1:19" s="243" customFormat="1" ht="34.9">
      <c r="A3501" s="926" t="s">
        <v>1029</v>
      </c>
      <c r="B3501" s="887" t="s">
        <v>29742</v>
      </c>
      <c r="C3501" s="887" t="s">
        <v>115</v>
      </c>
      <c r="D3501" s="887" t="s">
        <v>28178</v>
      </c>
      <c r="E3501" s="1002">
        <v>10000</v>
      </c>
      <c r="F3501" s="887" t="s">
        <v>28179</v>
      </c>
      <c r="G3501" s="376" t="s">
        <v>28180</v>
      </c>
      <c r="H3501" s="884" t="s">
        <v>23609</v>
      </c>
      <c r="I3501" s="884" t="s">
        <v>23732</v>
      </c>
      <c r="J3501" s="887" t="s">
        <v>734</v>
      </c>
      <c r="K3501" s="935">
        <v>0</v>
      </c>
      <c r="L3501" s="935">
        <v>12</v>
      </c>
      <c r="M3501" s="1002">
        <v>120000</v>
      </c>
      <c r="N3501" s="935">
        <v>0</v>
      </c>
      <c r="O3501" s="935">
        <v>6</v>
      </c>
      <c r="P3501" s="1002">
        <v>60000</v>
      </c>
      <c r="Q3501" s="935"/>
      <c r="R3501" s="935">
        <v>12</v>
      </c>
      <c r="S3501" s="1012">
        <v>121615</v>
      </c>
    </row>
    <row r="3502" spans="1:19" s="243" customFormat="1" ht="34.9">
      <c r="A3502" s="926" t="s">
        <v>1029</v>
      </c>
      <c r="B3502" s="887" t="s">
        <v>29742</v>
      </c>
      <c r="C3502" s="887" t="s">
        <v>115</v>
      </c>
      <c r="D3502" s="887" t="s">
        <v>28144</v>
      </c>
      <c r="E3502" s="1002">
        <v>2500</v>
      </c>
      <c r="F3502" s="887" t="s">
        <v>28181</v>
      </c>
      <c r="G3502" s="376" t="s">
        <v>28182</v>
      </c>
      <c r="H3502" s="884" t="s">
        <v>28183</v>
      </c>
      <c r="I3502" s="884" t="s">
        <v>19764</v>
      </c>
      <c r="J3502" s="887" t="s">
        <v>734</v>
      </c>
      <c r="K3502" s="935">
        <v>1</v>
      </c>
      <c r="L3502" s="935">
        <v>12</v>
      </c>
      <c r="M3502" s="1002">
        <v>30000</v>
      </c>
      <c r="N3502" s="935">
        <v>0</v>
      </c>
      <c r="O3502" s="935">
        <v>6</v>
      </c>
      <c r="P3502" s="1002">
        <v>15000</v>
      </c>
      <c r="Q3502" s="935"/>
      <c r="R3502" s="935"/>
      <c r="S3502" s="1012"/>
    </row>
    <row r="3503" spans="1:19" s="243" customFormat="1" ht="34.9">
      <c r="A3503" s="926" t="s">
        <v>1029</v>
      </c>
      <c r="B3503" s="887" t="s">
        <v>29742</v>
      </c>
      <c r="C3503" s="887" t="s">
        <v>115</v>
      </c>
      <c r="D3503" s="887" t="s">
        <v>28044</v>
      </c>
      <c r="E3503" s="1002">
        <v>3700</v>
      </c>
      <c r="F3503" s="887" t="s">
        <v>28184</v>
      </c>
      <c r="G3503" s="376" t="s">
        <v>28185</v>
      </c>
      <c r="H3503" s="884" t="s">
        <v>19713</v>
      </c>
      <c r="I3503" s="884" t="s">
        <v>23732</v>
      </c>
      <c r="J3503" s="887" t="s">
        <v>734</v>
      </c>
      <c r="K3503" s="935">
        <v>0</v>
      </c>
      <c r="L3503" s="935">
        <v>1</v>
      </c>
      <c r="M3503" s="1002">
        <v>3700</v>
      </c>
      <c r="N3503" s="935">
        <v>0</v>
      </c>
      <c r="O3503" s="935">
        <v>0</v>
      </c>
      <c r="P3503" s="1002">
        <v>0</v>
      </c>
      <c r="Q3503" s="935"/>
      <c r="R3503" s="935"/>
      <c r="S3503" s="1012"/>
    </row>
    <row r="3504" spans="1:19" s="243" customFormat="1" ht="34.9">
      <c r="A3504" s="926" t="s">
        <v>1029</v>
      </c>
      <c r="B3504" s="887" t="s">
        <v>29742</v>
      </c>
      <c r="C3504" s="887" t="s">
        <v>115</v>
      </c>
      <c r="D3504" s="887" t="s">
        <v>28186</v>
      </c>
      <c r="E3504" s="1002">
        <v>8000</v>
      </c>
      <c r="F3504" s="887" t="s">
        <v>28187</v>
      </c>
      <c r="G3504" s="376" t="s">
        <v>28188</v>
      </c>
      <c r="H3504" s="884" t="s">
        <v>24773</v>
      </c>
      <c r="I3504" s="884" t="s">
        <v>19764</v>
      </c>
      <c r="J3504" s="887" t="s">
        <v>734</v>
      </c>
      <c r="K3504" s="935">
        <v>0</v>
      </c>
      <c r="L3504" s="935">
        <v>12</v>
      </c>
      <c r="M3504" s="1002">
        <v>96000</v>
      </c>
      <c r="N3504" s="935">
        <v>0</v>
      </c>
      <c r="O3504" s="935">
        <v>6</v>
      </c>
      <c r="P3504" s="1002">
        <v>48000</v>
      </c>
      <c r="Q3504" s="935"/>
      <c r="R3504" s="935"/>
      <c r="S3504" s="1012"/>
    </row>
    <row r="3505" spans="1:19" s="243" customFormat="1" ht="34.9">
      <c r="A3505" s="926" t="s">
        <v>1029</v>
      </c>
      <c r="B3505" s="887" t="s">
        <v>29742</v>
      </c>
      <c r="C3505" s="887" t="s">
        <v>115</v>
      </c>
      <c r="D3505" s="887" t="s">
        <v>28189</v>
      </c>
      <c r="E3505" s="1002">
        <v>4500</v>
      </c>
      <c r="F3505" s="887" t="s">
        <v>28190</v>
      </c>
      <c r="G3505" s="376" t="s">
        <v>28191</v>
      </c>
      <c r="H3505" s="884" t="s">
        <v>23441</v>
      </c>
      <c r="I3505" s="884" t="s">
        <v>23732</v>
      </c>
      <c r="J3505" s="887" t="s">
        <v>734</v>
      </c>
      <c r="K3505" s="935">
        <v>0</v>
      </c>
      <c r="L3505" s="935">
        <v>12</v>
      </c>
      <c r="M3505" s="1002">
        <v>54000</v>
      </c>
      <c r="N3505" s="935">
        <v>0</v>
      </c>
      <c r="O3505" s="935">
        <v>6</v>
      </c>
      <c r="P3505" s="1002">
        <v>27000</v>
      </c>
      <c r="Q3505" s="935"/>
      <c r="R3505" s="935">
        <v>12</v>
      </c>
      <c r="S3505" s="1012">
        <v>55615</v>
      </c>
    </row>
    <row r="3506" spans="1:19" s="243" customFormat="1" ht="34.9">
      <c r="A3506" s="926" t="s">
        <v>1029</v>
      </c>
      <c r="B3506" s="887" t="s">
        <v>29742</v>
      </c>
      <c r="C3506" s="887" t="s">
        <v>115</v>
      </c>
      <c r="D3506" s="887" t="s">
        <v>22494</v>
      </c>
      <c r="E3506" s="1002">
        <v>5500</v>
      </c>
      <c r="F3506" s="887" t="s">
        <v>28192</v>
      </c>
      <c r="G3506" s="376" t="s">
        <v>28193</v>
      </c>
      <c r="H3506" s="884" t="s">
        <v>24773</v>
      </c>
      <c r="I3506" s="884" t="s">
        <v>19764</v>
      </c>
      <c r="J3506" s="887" t="s">
        <v>734</v>
      </c>
      <c r="K3506" s="935">
        <v>0</v>
      </c>
      <c r="L3506" s="935">
        <v>12</v>
      </c>
      <c r="M3506" s="1002">
        <v>66000</v>
      </c>
      <c r="N3506" s="935">
        <v>0</v>
      </c>
      <c r="O3506" s="935">
        <v>6</v>
      </c>
      <c r="P3506" s="1002">
        <v>33000</v>
      </c>
      <c r="Q3506" s="935"/>
      <c r="R3506" s="935"/>
      <c r="S3506" s="1012"/>
    </row>
    <row r="3507" spans="1:19" s="243" customFormat="1" ht="34.9">
      <c r="A3507" s="926" t="s">
        <v>1029</v>
      </c>
      <c r="B3507" s="887" t="s">
        <v>29742</v>
      </c>
      <c r="C3507" s="887" t="s">
        <v>115</v>
      </c>
      <c r="D3507" s="887" t="s">
        <v>28194</v>
      </c>
      <c r="E3507" s="1002">
        <v>3500</v>
      </c>
      <c r="F3507" s="887" t="s">
        <v>28195</v>
      </c>
      <c r="G3507" s="376" t="s">
        <v>28196</v>
      </c>
      <c r="H3507" s="884" t="s">
        <v>19713</v>
      </c>
      <c r="I3507" s="884" t="s">
        <v>19764</v>
      </c>
      <c r="J3507" s="887" t="s">
        <v>734</v>
      </c>
      <c r="K3507" s="935">
        <v>0</v>
      </c>
      <c r="L3507" s="935">
        <v>12</v>
      </c>
      <c r="M3507" s="1002">
        <v>42000</v>
      </c>
      <c r="N3507" s="935">
        <v>0</v>
      </c>
      <c r="O3507" s="935">
        <v>6</v>
      </c>
      <c r="P3507" s="1002">
        <v>21000</v>
      </c>
      <c r="Q3507" s="935"/>
      <c r="R3507" s="935"/>
      <c r="S3507" s="1012"/>
    </row>
    <row r="3508" spans="1:19" s="243" customFormat="1" ht="34.9">
      <c r="A3508" s="926" t="s">
        <v>1029</v>
      </c>
      <c r="B3508" s="887" t="s">
        <v>29742</v>
      </c>
      <c r="C3508" s="887" t="s">
        <v>115</v>
      </c>
      <c r="D3508" s="887" t="s">
        <v>28097</v>
      </c>
      <c r="E3508" s="1002">
        <v>3500</v>
      </c>
      <c r="F3508" s="887" t="s">
        <v>28197</v>
      </c>
      <c r="G3508" s="376" t="s">
        <v>28198</v>
      </c>
      <c r="H3508" s="884" t="s">
        <v>19713</v>
      </c>
      <c r="I3508" s="884" t="s">
        <v>19764</v>
      </c>
      <c r="J3508" s="887" t="s">
        <v>734</v>
      </c>
      <c r="K3508" s="935">
        <v>3</v>
      </c>
      <c r="L3508" s="935">
        <v>12</v>
      </c>
      <c r="M3508" s="1002">
        <v>26600</v>
      </c>
      <c r="N3508" s="935">
        <v>3</v>
      </c>
      <c r="O3508" s="935">
        <v>6</v>
      </c>
      <c r="P3508" s="1002">
        <v>21000</v>
      </c>
      <c r="Q3508" s="935"/>
      <c r="R3508" s="935"/>
      <c r="S3508" s="1012"/>
    </row>
    <row r="3509" spans="1:19" s="243" customFormat="1" ht="34.9">
      <c r="A3509" s="926" t="s">
        <v>1029</v>
      </c>
      <c r="B3509" s="887" t="s">
        <v>29742</v>
      </c>
      <c r="C3509" s="887" t="s">
        <v>115</v>
      </c>
      <c r="D3509" s="887" t="s">
        <v>28044</v>
      </c>
      <c r="E3509" s="1002">
        <v>3000</v>
      </c>
      <c r="F3509" s="887" t="s">
        <v>28199</v>
      </c>
      <c r="G3509" s="376" t="s">
        <v>28200</v>
      </c>
      <c r="H3509" s="884" t="s">
        <v>19713</v>
      </c>
      <c r="I3509" s="884" t="s">
        <v>23732</v>
      </c>
      <c r="J3509" s="887" t="s">
        <v>734</v>
      </c>
      <c r="K3509" s="935">
        <v>0</v>
      </c>
      <c r="L3509" s="935">
        <v>1</v>
      </c>
      <c r="M3509" s="1002">
        <v>3000</v>
      </c>
      <c r="N3509" s="935">
        <v>0</v>
      </c>
      <c r="O3509" s="935">
        <v>0</v>
      </c>
      <c r="P3509" s="1002">
        <v>0</v>
      </c>
      <c r="Q3509" s="935"/>
      <c r="R3509" s="935"/>
      <c r="S3509" s="1012"/>
    </row>
    <row r="3510" spans="1:19" s="243" customFormat="1" ht="23.25">
      <c r="A3510" s="926" t="s">
        <v>1029</v>
      </c>
      <c r="B3510" s="887" t="s">
        <v>37671</v>
      </c>
      <c r="C3510" s="887" t="s">
        <v>115</v>
      </c>
      <c r="D3510" s="887" t="s">
        <v>28201</v>
      </c>
      <c r="E3510" s="1002">
        <v>13000</v>
      </c>
      <c r="F3510" s="887" t="s">
        <v>28202</v>
      </c>
      <c r="G3510" s="376" t="s">
        <v>28203</v>
      </c>
      <c r="H3510" s="884" t="s">
        <v>28168</v>
      </c>
      <c r="I3510" s="884" t="s">
        <v>23732</v>
      </c>
      <c r="J3510" s="887" t="s">
        <v>734</v>
      </c>
      <c r="K3510" s="935">
        <v>0</v>
      </c>
      <c r="L3510" s="935">
        <v>12</v>
      </c>
      <c r="M3510" s="1002">
        <v>25133.33</v>
      </c>
      <c r="N3510" s="935">
        <v>0</v>
      </c>
      <c r="O3510" s="935">
        <v>4</v>
      </c>
      <c r="P3510" s="1002">
        <v>51383.75</v>
      </c>
      <c r="Q3510" s="935"/>
      <c r="R3510" s="935">
        <v>12</v>
      </c>
      <c r="S3510" s="1012">
        <v>156000</v>
      </c>
    </row>
    <row r="3511" spans="1:19" s="243" customFormat="1" ht="34.9">
      <c r="A3511" s="926" t="s">
        <v>1029</v>
      </c>
      <c r="B3511" s="887" t="s">
        <v>29742</v>
      </c>
      <c r="C3511" s="887" t="s">
        <v>115</v>
      </c>
      <c r="D3511" s="887" t="s">
        <v>28071</v>
      </c>
      <c r="E3511" s="1002">
        <v>5500</v>
      </c>
      <c r="F3511" s="887" t="s">
        <v>28204</v>
      </c>
      <c r="G3511" s="376" t="s">
        <v>28205</v>
      </c>
      <c r="H3511" s="884" t="s">
        <v>28206</v>
      </c>
      <c r="I3511" s="884" t="s">
        <v>23732</v>
      </c>
      <c r="J3511" s="887" t="s">
        <v>734</v>
      </c>
      <c r="K3511" s="935">
        <v>0</v>
      </c>
      <c r="L3511" s="935">
        <v>12</v>
      </c>
      <c r="M3511" s="1002">
        <v>66000</v>
      </c>
      <c r="N3511" s="935">
        <v>0</v>
      </c>
      <c r="O3511" s="935">
        <v>6</v>
      </c>
      <c r="P3511" s="1002">
        <v>33000</v>
      </c>
      <c r="Q3511" s="935"/>
      <c r="R3511" s="935"/>
      <c r="S3511" s="1012"/>
    </row>
    <row r="3512" spans="1:19" s="243" customFormat="1" ht="34.9">
      <c r="A3512" s="926" t="s">
        <v>1029</v>
      </c>
      <c r="B3512" s="887" t="s">
        <v>29742</v>
      </c>
      <c r="C3512" s="887" t="s">
        <v>115</v>
      </c>
      <c r="D3512" s="887" t="s">
        <v>28207</v>
      </c>
      <c r="E3512" s="1002">
        <v>9000</v>
      </c>
      <c r="F3512" s="887" t="s">
        <v>28208</v>
      </c>
      <c r="G3512" s="376" t="s">
        <v>28209</v>
      </c>
      <c r="H3512" s="884" t="s">
        <v>28210</v>
      </c>
      <c r="I3512" s="884" t="s">
        <v>19764</v>
      </c>
      <c r="J3512" s="887" t="s">
        <v>734</v>
      </c>
      <c r="K3512" s="935">
        <v>3</v>
      </c>
      <c r="L3512" s="935">
        <v>12</v>
      </c>
      <c r="M3512" s="1002">
        <v>66900</v>
      </c>
      <c r="N3512" s="935">
        <v>3</v>
      </c>
      <c r="O3512" s="935">
        <v>6</v>
      </c>
      <c r="P3512" s="1002">
        <v>54000</v>
      </c>
      <c r="Q3512" s="935"/>
      <c r="R3512" s="935"/>
      <c r="S3512" s="1012"/>
    </row>
    <row r="3513" spans="1:19" s="243" customFormat="1" ht="34.9">
      <c r="A3513" s="926" t="s">
        <v>1029</v>
      </c>
      <c r="B3513" s="887" t="s">
        <v>29742</v>
      </c>
      <c r="C3513" s="887" t="s">
        <v>115</v>
      </c>
      <c r="D3513" s="887" t="s">
        <v>28211</v>
      </c>
      <c r="E3513" s="1002">
        <v>9000</v>
      </c>
      <c r="F3513" s="887" t="s">
        <v>28212</v>
      </c>
      <c r="G3513" s="376" t="s">
        <v>28213</v>
      </c>
      <c r="H3513" s="884" t="s">
        <v>19713</v>
      </c>
      <c r="I3513" s="884" t="s">
        <v>23732</v>
      </c>
      <c r="J3513" s="887" t="s">
        <v>734</v>
      </c>
      <c r="K3513" s="935">
        <v>0</v>
      </c>
      <c r="L3513" s="935">
        <v>12</v>
      </c>
      <c r="M3513" s="1002">
        <v>108000</v>
      </c>
      <c r="N3513" s="935">
        <v>0</v>
      </c>
      <c r="O3513" s="935">
        <v>4</v>
      </c>
      <c r="P3513" s="1002">
        <v>36000</v>
      </c>
      <c r="Q3513" s="935"/>
      <c r="R3513" s="935">
        <v>12</v>
      </c>
      <c r="S3513" s="1012">
        <v>109615</v>
      </c>
    </row>
    <row r="3514" spans="1:19" s="243" customFormat="1" ht="34.9">
      <c r="A3514" s="926" t="s">
        <v>1029</v>
      </c>
      <c r="B3514" s="887" t="s">
        <v>29742</v>
      </c>
      <c r="C3514" s="887" t="s">
        <v>115</v>
      </c>
      <c r="D3514" s="887" t="s">
        <v>28214</v>
      </c>
      <c r="E3514" s="1002">
        <v>5500</v>
      </c>
      <c r="F3514" s="887" t="s">
        <v>28215</v>
      </c>
      <c r="G3514" s="376" t="s">
        <v>28216</v>
      </c>
      <c r="H3514" s="884" t="s">
        <v>19708</v>
      </c>
      <c r="I3514" s="884" t="s">
        <v>23732</v>
      </c>
      <c r="J3514" s="887" t="s">
        <v>734</v>
      </c>
      <c r="K3514" s="935">
        <v>0</v>
      </c>
      <c r="L3514" s="935">
        <v>12</v>
      </c>
      <c r="M3514" s="1002">
        <v>66000</v>
      </c>
      <c r="N3514" s="935">
        <v>0</v>
      </c>
      <c r="O3514" s="935">
        <v>6</v>
      </c>
      <c r="P3514" s="1002">
        <v>33000</v>
      </c>
      <c r="Q3514" s="935"/>
      <c r="R3514" s="935">
        <v>12</v>
      </c>
      <c r="S3514" s="1012">
        <v>67615</v>
      </c>
    </row>
    <row r="3515" spans="1:19" s="243" customFormat="1" ht="34.9">
      <c r="A3515" s="926" t="s">
        <v>1029</v>
      </c>
      <c r="B3515" s="887" t="s">
        <v>29742</v>
      </c>
      <c r="C3515" s="887" t="s">
        <v>115</v>
      </c>
      <c r="D3515" s="887" t="s">
        <v>27901</v>
      </c>
      <c r="E3515" s="1002">
        <v>6000</v>
      </c>
      <c r="F3515" s="887" t="s">
        <v>28217</v>
      </c>
      <c r="G3515" s="376" t="s">
        <v>28218</v>
      </c>
      <c r="H3515" s="884" t="s">
        <v>19713</v>
      </c>
      <c r="I3515" s="884" t="s">
        <v>23732</v>
      </c>
      <c r="J3515" s="887" t="s">
        <v>734</v>
      </c>
      <c r="K3515" s="935">
        <v>0</v>
      </c>
      <c r="L3515" s="935">
        <v>12</v>
      </c>
      <c r="M3515" s="1002">
        <v>72000</v>
      </c>
      <c r="N3515" s="935">
        <v>0</v>
      </c>
      <c r="O3515" s="935">
        <v>6</v>
      </c>
      <c r="P3515" s="1002">
        <v>36000</v>
      </c>
      <c r="Q3515" s="935"/>
      <c r="R3515" s="935"/>
      <c r="S3515" s="1012"/>
    </row>
    <row r="3516" spans="1:19" s="243" customFormat="1" ht="34.9">
      <c r="A3516" s="926" t="s">
        <v>1029</v>
      </c>
      <c r="B3516" s="887" t="s">
        <v>29742</v>
      </c>
      <c r="C3516" s="887" t="s">
        <v>115</v>
      </c>
      <c r="D3516" s="887" t="s">
        <v>28219</v>
      </c>
      <c r="E3516" s="1002">
        <v>6000</v>
      </c>
      <c r="F3516" s="887" t="s">
        <v>28220</v>
      </c>
      <c r="G3516" s="376" t="s">
        <v>28221</v>
      </c>
      <c r="H3516" s="884" t="s">
        <v>20978</v>
      </c>
      <c r="I3516" s="884" t="s">
        <v>23732</v>
      </c>
      <c r="J3516" s="887" t="s">
        <v>734</v>
      </c>
      <c r="K3516" s="935">
        <v>0</v>
      </c>
      <c r="L3516" s="935">
        <v>12</v>
      </c>
      <c r="M3516" s="1002">
        <v>72000</v>
      </c>
      <c r="N3516" s="935">
        <v>0</v>
      </c>
      <c r="O3516" s="935">
        <v>6</v>
      </c>
      <c r="P3516" s="1002">
        <v>36000</v>
      </c>
      <c r="Q3516" s="935"/>
      <c r="R3516" s="935">
        <v>12</v>
      </c>
      <c r="S3516" s="1012">
        <v>73615</v>
      </c>
    </row>
    <row r="3517" spans="1:19" s="243" customFormat="1" ht="34.9">
      <c r="A3517" s="926" t="s">
        <v>1029</v>
      </c>
      <c r="B3517" s="887" t="s">
        <v>29742</v>
      </c>
      <c r="C3517" s="887" t="s">
        <v>115</v>
      </c>
      <c r="D3517" s="887" t="s">
        <v>28222</v>
      </c>
      <c r="E3517" s="1002">
        <v>9000</v>
      </c>
      <c r="F3517" s="887" t="s">
        <v>28223</v>
      </c>
      <c r="G3517" s="376" t="s">
        <v>28224</v>
      </c>
      <c r="H3517" s="884" t="s">
        <v>28225</v>
      </c>
      <c r="I3517" s="884" t="s">
        <v>28226</v>
      </c>
      <c r="J3517" s="887" t="s">
        <v>734</v>
      </c>
      <c r="K3517" s="935">
        <v>1</v>
      </c>
      <c r="L3517" s="935">
        <v>12</v>
      </c>
      <c r="M3517" s="1002">
        <v>90000</v>
      </c>
      <c r="N3517" s="935">
        <v>0</v>
      </c>
      <c r="O3517" s="935">
        <v>6</v>
      </c>
      <c r="P3517" s="1002">
        <v>54000</v>
      </c>
      <c r="Q3517" s="935"/>
      <c r="R3517" s="935"/>
      <c r="S3517" s="1012"/>
    </row>
    <row r="3518" spans="1:19" s="243" customFormat="1" ht="34.9">
      <c r="A3518" s="926" t="s">
        <v>1029</v>
      </c>
      <c r="B3518" s="887" t="s">
        <v>29742</v>
      </c>
      <c r="C3518" s="887" t="s">
        <v>115</v>
      </c>
      <c r="D3518" s="887" t="s">
        <v>28227</v>
      </c>
      <c r="E3518" s="1002">
        <v>10000</v>
      </c>
      <c r="F3518" s="887" t="s">
        <v>28228</v>
      </c>
      <c r="G3518" s="376" t="s">
        <v>28229</v>
      </c>
      <c r="H3518" s="884" t="s">
        <v>28230</v>
      </c>
      <c r="I3518" s="884" t="s">
        <v>23732</v>
      </c>
      <c r="J3518" s="887" t="s">
        <v>734</v>
      </c>
      <c r="K3518" s="935">
        <v>0</v>
      </c>
      <c r="L3518" s="935">
        <v>12</v>
      </c>
      <c r="M3518" s="1002">
        <v>120000</v>
      </c>
      <c r="N3518" s="935">
        <v>0</v>
      </c>
      <c r="O3518" s="935">
        <v>6</v>
      </c>
      <c r="P3518" s="1002">
        <v>60000</v>
      </c>
      <c r="Q3518" s="935"/>
      <c r="R3518" s="935">
        <v>12</v>
      </c>
      <c r="S3518" s="1012">
        <v>121615</v>
      </c>
    </row>
    <row r="3519" spans="1:19" s="243" customFormat="1" ht="23.25">
      <c r="A3519" s="926" t="s">
        <v>1029</v>
      </c>
      <c r="B3519" s="887" t="s">
        <v>37671</v>
      </c>
      <c r="C3519" s="887" t="s">
        <v>115</v>
      </c>
      <c r="D3519" s="887" t="s">
        <v>28097</v>
      </c>
      <c r="E3519" s="1002">
        <v>4000</v>
      </c>
      <c r="F3519" s="887" t="s">
        <v>28231</v>
      </c>
      <c r="G3519" s="376" t="s">
        <v>28232</v>
      </c>
      <c r="H3519" s="884" t="s">
        <v>19713</v>
      </c>
      <c r="I3519" s="884" t="s">
        <v>23732</v>
      </c>
      <c r="J3519" s="887" t="s">
        <v>734</v>
      </c>
      <c r="K3519" s="935">
        <v>0</v>
      </c>
      <c r="L3519" s="935">
        <v>12</v>
      </c>
      <c r="M3519" s="1002">
        <v>48000</v>
      </c>
      <c r="N3519" s="935">
        <v>0</v>
      </c>
      <c r="O3519" s="935">
        <v>6</v>
      </c>
      <c r="P3519" s="1002">
        <v>24000.000000000004</v>
      </c>
      <c r="Q3519" s="935"/>
      <c r="R3519" s="935">
        <v>12</v>
      </c>
      <c r="S3519" s="1012">
        <v>48000</v>
      </c>
    </row>
    <row r="3520" spans="1:19" s="243" customFormat="1" ht="23.25">
      <c r="A3520" s="926" t="s">
        <v>1029</v>
      </c>
      <c r="B3520" s="887" t="s">
        <v>37671</v>
      </c>
      <c r="C3520" s="887" t="s">
        <v>115</v>
      </c>
      <c r="D3520" s="887" t="s">
        <v>28138</v>
      </c>
      <c r="E3520" s="1002">
        <v>4000</v>
      </c>
      <c r="F3520" s="887" t="s">
        <v>28233</v>
      </c>
      <c r="G3520" s="376" t="s">
        <v>28234</v>
      </c>
      <c r="H3520" s="884" t="s">
        <v>19713</v>
      </c>
      <c r="I3520" s="884" t="s">
        <v>19764</v>
      </c>
      <c r="J3520" s="887" t="s">
        <v>734</v>
      </c>
      <c r="K3520" s="935">
        <v>0</v>
      </c>
      <c r="L3520" s="935">
        <v>12</v>
      </c>
      <c r="M3520" s="1002">
        <v>1866.67</v>
      </c>
      <c r="N3520" s="935">
        <v>0</v>
      </c>
      <c r="O3520" s="935">
        <v>1</v>
      </c>
      <c r="P3520" s="1002">
        <v>2133.33</v>
      </c>
      <c r="Q3520" s="935"/>
      <c r="R3520" s="935"/>
      <c r="S3520" s="1012"/>
    </row>
    <row r="3521" spans="1:19" s="243" customFormat="1" ht="23.25">
      <c r="A3521" s="926" t="s">
        <v>1029</v>
      </c>
      <c r="B3521" s="887" t="s">
        <v>37671</v>
      </c>
      <c r="C3521" s="887" t="s">
        <v>115</v>
      </c>
      <c r="D3521" s="887" t="s">
        <v>28057</v>
      </c>
      <c r="E3521" s="1002">
        <v>5000</v>
      </c>
      <c r="F3521" s="887" t="s">
        <v>28235</v>
      </c>
      <c r="G3521" s="376" t="s">
        <v>28236</v>
      </c>
      <c r="H3521" s="884" t="s">
        <v>28168</v>
      </c>
      <c r="I3521" s="884" t="s">
        <v>23732</v>
      </c>
      <c r="J3521" s="887" t="s">
        <v>734</v>
      </c>
      <c r="K3521" s="935">
        <v>3</v>
      </c>
      <c r="L3521" s="935">
        <v>12</v>
      </c>
      <c r="M3521" s="1002">
        <v>9666.67</v>
      </c>
      <c r="N3521" s="935">
        <v>3</v>
      </c>
      <c r="O3521" s="935">
        <v>6</v>
      </c>
      <c r="P3521" s="1002">
        <v>30000</v>
      </c>
      <c r="Q3521" s="935"/>
      <c r="R3521" s="935">
        <v>12</v>
      </c>
      <c r="S3521" s="1012">
        <v>60000</v>
      </c>
    </row>
    <row r="3522" spans="1:19" s="243" customFormat="1" ht="34.9">
      <c r="A3522" s="926" t="s">
        <v>1029</v>
      </c>
      <c r="B3522" s="887" t="s">
        <v>29742</v>
      </c>
      <c r="C3522" s="887" t="s">
        <v>115</v>
      </c>
      <c r="D3522" s="887" t="s">
        <v>28044</v>
      </c>
      <c r="E3522" s="1002">
        <v>3700</v>
      </c>
      <c r="F3522" s="887" t="s">
        <v>28237</v>
      </c>
      <c r="G3522" s="376" t="s">
        <v>28238</v>
      </c>
      <c r="H3522" s="884" t="s">
        <v>19713</v>
      </c>
      <c r="I3522" s="884" t="s">
        <v>23732</v>
      </c>
      <c r="J3522" s="887" t="s">
        <v>734</v>
      </c>
      <c r="K3522" s="935">
        <v>0</v>
      </c>
      <c r="L3522" s="935">
        <v>1</v>
      </c>
      <c r="M3522" s="1002">
        <v>3700</v>
      </c>
      <c r="N3522" s="935">
        <v>0</v>
      </c>
      <c r="O3522" s="935">
        <v>0</v>
      </c>
      <c r="P3522" s="1002">
        <v>0</v>
      </c>
      <c r="Q3522" s="935"/>
      <c r="R3522" s="935"/>
      <c r="S3522" s="1012"/>
    </row>
    <row r="3523" spans="1:19" s="243" customFormat="1" ht="34.9">
      <c r="A3523" s="926" t="s">
        <v>1029</v>
      </c>
      <c r="B3523" s="887" t="s">
        <v>29742</v>
      </c>
      <c r="C3523" s="887" t="s">
        <v>115</v>
      </c>
      <c r="D3523" s="887" t="s">
        <v>28053</v>
      </c>
      <c r="E3523" s="1002">
        <v>3500</v>
      </c>
      <c r="F3523" s="887" t="s">
        <v>28239</v>
      </c>
      <c r="G3523" s="376" t="s">
        <v>28240</v>
      </c>
      <c r="H3523" s="884" t="s">
        <v>19713</v>
      </c>
      <c r="I3523" s="884" t="s">
        <v>23732</v>
      </c>
      <c r="J3523" s="887" t="s">
        <v>734</v>
      </c>
      <c r="K3523" s="935">
        <v>0</v>
      </c>
      <c r="L3523" s="935">
        <v>12</v>
      </c>
      <c r="M3523" s="1002">
        <v>26016.67</v>
      </c>
      <c r="N3523" s="935">
        <v>0</v>
      </c>
      <c r="O3523" s="935">
        <v>6</v>
      </c>
      <c r="P3523" s="1002">
        <v>21000</v>
      </c>
      <c r="Q3523" s="935"/>
      <c r="R3523" s="935"/>
      <c r="S3523" s="1012"/>
    </row>
    <row r="3524" spans="1:19" s="243" customFormat="1" ht="34.9">
      <c r="A3524" s="926" t="s">
        <v>1029</v>
      </c>
      <c r="B3524" s="887" t="s">
        <v>29742</v>
      </c>
      <c r="C3524" s="887" t="s">
        <v>115</v>
      </c>
      <c r="D3524" s="887" t="s">
        <v>28044</v>
      </c>
      <c r="E3524" s="1002">
        <v>3000</v>
      </c>
      <c r="F3524" s="887" t="s">
        <v>28241</v>
      </c>
      <c r="G3524" s="376" t="s">
        <v>28242</v>
      </c>
      <c r="H3524" s="884" t="s">
        <v>19713</v>
      </c>
      <c r="I3524" s="884" t="s">
        <v>23732</v>
      </c>
      <c r="J3524" s="887" t="s">
        <v>734</v>
      </c>
      <c r="K3524" s="935">
        <v>0</v>
      </c>
      <c r="L3524" s="935">
        <v>12</v>
      </c>
      <c r="M3524" s="1002">
        <v>36000</v>
      </c>
      <c r="N3524" s="935">
        <v>0</v>
      </c>
      <c r="O3524" s="935">
        <v>3</v>
      </c>
      <c r="P3524" s="1002">
        <v>6800</v>
      </c>
      <c r="Q3524" s="935"/>
      <c r="R3524" s="935"/>
      <c r="S3524" s="1012"/>
    </row>
    <row r="3525" spans="1:19" s="243" customFormat="1" ht="34.9">
      <c r="A3525" s="926" t="s">
        <v>1029</v>
      </c>
      <c r="B3525" s="887" t="s">
        <v>29742</v>
      </c>
      <c r="C3525" s="887" t="s">
        <v>115</v>
      </c>
      <c r="D3525" s="887" t="s">
        <v>28243</v>
      </c>
      <c r="E3525" s="1002">
        <v>5200</v>
      </c>
      <c r="F3525" s="887" t="s">
        <v>28244</v>
      </c>
      <c r="G3525" s="376" t="s">
        <v>28245</v>
      </c>
      <c r="H3525" s="884" t="s">
        <v>19708</v>
      </c>
      <c r="I3525" s="884" t="s">
        <v>23732</v>
      </c>
      <c r="J3525" s="887" t="s">
        <v>734</v>
      </c>
      <c r="K3525" s="935">
        <v>0</v>
      </c>
      <c r="L3525" s="935">
        <v>12</v>
      </c>
      <c r="M3525" s="1002">
        <v>62400</v>
      </c>
      <c r="N3525" s="935">
        <v>0</v>
      </c>
      <c r="O3525" s="935">
        <v>3</v>
      </c>
      <c r="P3525" s="1002">
        <v>31200</v>
      </c>
      <c r="Q3525" s="935"/>
      <c r="R3525" s="935">
        <v>12</v>
      </c>
      <c r="S3525" s="1012">
        <v>64015</v>
      </c>
    </row>
    <row r="3526" spans="1:19" s="243" customFormat="1" ht="34.9">
      <c r="A3526" s="926" t="s">
        <v>1029</v>
      </c>
      <c r="B3526" s="887" t="s">
        <v>29742</v>
      </c>
      <c r="C3526" s="887" t="s">
        <v>115</v>
      </c>
      <c r="D3526" s="887" t="s">
        <v>28246</v>
      </c>
      <c r="E3526" s="1002">
        <v>6500</v>
      </c>
      <c r="F3526" s="887" t="s">
        <v>28247</v>
      </c>
      <c r="G3526" s="376" t="s">
        <v>28248</v>
      </c>
      <c r="H3526" s="884" t="s">
        <v>19708</v>
      </c>
      <c r="I3526" s="884" t="s">
        <v>23732</v>
      </c>
      <c r="J3526" s="887" t="s">
        <v>734</v>
      </c>
      <c r="K3526" s="935">
        <v>0</v>
      </c>
      <c r="L3526" s="935">
        <v>12</v>
      </c>
      <c r="M3526" s="1002">
        <v>78000</v>
      </c>
      <c r="N3526" s="935">
        <v>0</v>
      </c>
      <c r="O3526" s="935">
        <v>6</v>
      </c>
      <c r="P3526" s="1002">
        <v>39000</v>
      </c>
      <c r="Q3526" s="935"/>
      <c r="R3526" s="935">
        <v>12</v>
      </c>
      <c r="S3526" s="1012">
        <v>79615</v>
      </c>
    </row>
    <row r="3527" spans="1:19" s="243" customFormat="1" ht="34.9">
      <c r="A3527" s="926" t="s">
        <v>1029</v>
      </c>
      <c r="B3527" s="887" t="s">
        <v>29742</v>
      </c>
      <c r="C3527" s="887" t="s">
        <v>115</v>
      </c>
      <c r="D3527" s="887" t="s">
        <v>28249</v>
      </c>
      <c r="E3527" s="1002">
        <v>6000</v>
      </c>
      <c r="F3527" s="887" t="s">
        <v>28250</v>
      </c>
      <c r="G3527" s="376" t="s">
        <v>28251</v>
      </c>
      <c r="H3527" s="884" t="s">
        <v>28252</v>
      </c>
      <c r="I3527" s="884" t="s">
        <v>23732</v>
      </c>
      <c r="J3527" s="887" t="s">
        <v>734</v>
      </c>
      <c r="K3527" s="935">
        <v>3</v>
      </c>
      <c r="L3527" s="935">
        <v>12</v>
      </c>
      <c r="M3527" s="1002">
        <v>72000</v>
      </c>
      <c r="N3527" s="935">
        <v>3</v>
      </c>
      <c r="O3527" s="935">
        <v>6</v>
      </c>
      <c r="P3527" s="1002">
        <v>36000</v>
      </c>
      <c r="Q3527" s="935"/>
      <c r="R3527" s="935">
        <v>12</v>
      </c>
      <c r="S3527" s="1012">
        <v>73615</v>
      </c>
    </row>
    <row r="3528" spans="1:19" s="243" customFormat="1" ht="34.9">
      <c r="A3528" s="926" t="s">
        <v>1029</v>
      </c>
      <c r="B3528" s="887" t="s">
        <v>29742</v>
      </c>
      <c r="C3528" s="887" t="s">
        <v>115</v>
      </c>
      <c r="D3528" s="887" t="s">
        <v>28253</v>
      </c>
      <c r="E3528" s="1002">
        <v>4000</v>
      </c>
      <c r="F3528" s="887" t="s">
        <v>28254</v>
      </c>
      <c r="G3528" s="376" t="s">
        <v>28255</v>
      </c>
      <c r="H3528" s="884" t="s">
        <v>19988</v>
      </c>
      <c r="I3528" s="884" t="s">
        <v>19764</v>
      </c>
      <c r="J3528" s="887" t="s">
        <v>734</v>
      </c>
      <c r="K3528" s="935">
        <v>0</v>
      </c>
      <c r="L3528" s="935">
        <v>12</v>
      </c>
      <c r="M3528" s="1002">
        <v>48000</v>
      </c>
      <c r="N3528" s="935">
        <v>0</v>
      </c>
      <c r="O3528" s="935">
        <v>6</v>
      </c>
      <c r="P3528" s="1002">
        <v>24000</v>
      </c>
      <c r="Q3528" s="935"/>
      <c r="R3528" s="935">
        <v>12</v>
      </c>
      <c r="S3528" s="1012">
        <v>49615</v>
      </c>
    </row>
    <row r="3529" spans="1:19" s="243" customFormat="1" ht="34.9">
      <c r="A3529" s="926" t="s">
        <v>1029</v>
      </c>
      <c r="B3529" s="887" t="s">
        <v>29742</v>
      </c>
      <c r="C3529" s="887" t="s">
        <v>115</v>
      </c>
      <c r="D3529" s="887" t="s">
        <v>28097</v>
      </c>
      <c r="E3529" s="1002">
        <v>3500</v>
      </c>
      <c r="F3529" s="887" t="s">
        <v>28256</v>
      </c>
      <c r="G3529" s="376" t="s">
        <v>28257</v>
      </c>
      <c r="H3529" s="884" t="s">
        <v>24773</v>
      </c>
      <c r="I3529" s="884" t="s">
        <v>19764</v>
      </c>
      <c r="J3529" s="887" t="s">
        <v>734</v>
      </c>
      <c r="K3529" s="935">
        <v>0</v>
      </c>
      <c r="L3529" s="935">
        <v>4</v>
      </c>
      <c r="M3529" s="1002">
        <v>9566.66</v>
      </c>
      <c r="N3529" s="935">
        <v>0</v>
      </c>
      <c r="O3529" s="935">
        <v>0</v>
      </c>
      <c r="P3529" s="1002">
        <v>0</v>
      </c>
      <c r="Q3529" s="935"/>
      <c r="R3529" s="935"/>
      <c r="S3529" s="1012"/>
    </row>
    <row r="3530" spans="1:19" s="243" customFormat="1" ht="34.9">
      <c r="A3530" s="926" t="s">
        <v>1029</v>
      </c>
      <c r="B3530" s="887" t="s">
        <v>29742</v>
      </c>
      <c r="C3530" s="887" t="s">
        <v>115</v>
      </c>
      <c r="D3530" s="887" t="s">
        <v>28258</v>
      </c>
      <c r="E3530" s="1002">
        <v>11000</v>
      </c>
      <c r="F3530" s="887" t="s">
        <v>28259</v>
      </c>
      <c r="G3530" s="376" t="s">
        <v>28260</v>
      </c>
      <c r="H3530" s="884" t="s">
        <v>23515</v>
      </c>
      <c r="I3530" s="884" t="s">
        <v>23732</v>
      </c>
      <c r="J3530" s="887" t="s">
        <v>734</v>
      </c>
      <c r="K3530" s="935">
        <v>0</v>
      </c>
      <c r="L3530" s="935">
        <v>12</v>
      </c>
      <c r="M3530" s="1002">
        <v>132000</v>
      </c>
      <c r="N3530" s="935">
        <v>0</v>
      </c>
      <c r="O3530" s="935">
        <v>6</v>
      </c>
      <c r="P3530" s="1002">
        <v>66000</v>
      </c>
      <c r="Q3530" s="935"/>
      <c r="R3530" s="935">
        <v>12</v>
      </c>
      <c r="S3530" s="1012">
        <v>133615</v>
      </c>
    </row>
    <row r="3531" spans="1:19" s="243" customFormat="1" ht="34.9">
      <c r="A3531" s="926" t="s">
        <v>1029</v>
      </c>
      <c r="B3531" s="887" t="s">
        <v>29742</v>
      </c>
      <c r="C3531" s="887" t="s">
        <v>115</v>
      </c>
      <c r="D3531" s="887" t="s">
        <v>28097</v>
      </c>
      <c r="E3531" s="1002">
        <v>3500</v>
      </c>
      <c r="F3531" s="887" t="s">
        <v>28261</v>
      </c>
      <c r="G3531" s="376" t="s">
        <v>28262</v>
      </c>
      <c r="H3531" s="884" t="s">
        <v>19713</v>
      </c>
      <c r="I3531" s="884" t="s">
        <v>23732</v>
      </c>
      <c r="J3531" s="887" t="s">
        <v>734</v>
      </c>
      <c r="K3531" s="935">
        <v>0</v>
      </c>
      <c r="L3531" s="935">
        <v>12</v>
      </c>
      <c r="M3531" s="1002">
        <v>42000</v>
      </c>
      <c r="N3531" s="935">
        <v>0</v>
      </c>
      <c r="O3531" s="935">
        <v>0</v>
      </c>
      <c r="P3531" s="1002">
        <v>0</v>
      </c>
      <c r="Q3531" s="935"/>
      <c r="R3531" s="935"/>
      <c r="S3531" s="1012"/>
    </row>
    <row r="3532" spans="1:19" s="243" customFormat="1" ht="34.9">
      <c r="A3532" s="926" t="s">
        <v>1029</v>
      </c>
      <c r="B3532" s="887" t="s">
        <v>29742</v>
      </c>
      <c r="C3532" s="887" t="s">
        <v>115</v>
      </c>
      <c r="D3532" s="887" t="s">
        <v>28263</v>
      </c>
      <c r="E3532" s="1002">
        <v>3000</v>
      </c>
      <c r="F3532" s="887" t="s">
        <v>28264</v>
      </c>
      <c r="G3532" s="376" t="s">
        <v>28265</v>
      </c>
      <c r="H3532" s="884" t="s">
        <v>19713</v>
      </c>
      <c r="I3532" s="884" t="s">
        <v>19764</v>
      </c>
      <c r="J3532" s="887" t="s">
        <v>734</v>
      </c>
      <c r="K3532" s="935">
        <v>0</v>
      </c>
      <c r="L3532" s="935">
        <v>12</v>
      </c>
      <c r="M3532" s="1002">
        <v>36000</v>
      </c>
      <c r="N3532" s="935">
        <v>0</v>
      </c>
      <c r="O3532" s="935">
        <v>6</v>
      </c>
      <c r="P3532" s="1002">
        <v>18000</v>
      </c>
      <c r="Q3532" s="935"/>
      <c r="R3532" s="935"/>
      <c r="S3532" s="1012"/>
    </row>
    <row r="3533" spans="1:19" s="243" customFormat="1" ht="23.25">
      <c r="A3533" s="926" t="s">
        <v>1029</v>
      </c>
      <c r="B3533" s="887" t="s">
        <v>37671</v>
      </c>
      <c r="C3533" s="887" t="s">
        <v>115</v>
      </c>
      <c r="D3533" s="887" t="s">
        <v>28266</v>
      </c>
      <c r="E3533" s="1002">
        <v>4000</v>
      </c>
      <c r="F3533" s="887" t="s">
        <v>28267</v>
      </c>
      <c r="G3533" s="376" t="s">
        <v>28268</v>
      </c>
      <c r="H3533" s="884" t="s">
        <v>19713</v>
      </c>
      <c r="I3533" s="884" t="s">
        <v>19764</v>
      </c>
      <c r="J3533" s="887" t="s">
        <v>734</v>
      </c>
      <c r="K3533" s="935">
        <v>0</v>
      </c>
      <c r="L3533" s="935">
        <v>7</v>
      </c>
      <c r="M3533" s="1002">
        <v>28000</v>
      </c>
      <c r="N3533" s="935">
        <v>0</v>
      </c>
      <c r="O3533" s="935">
        <v>0</v>
      </c>
      <c r="P3533" s="1002">
        <v>0</v>
      </c>
      <c r="Q3533" s="935"/>
      <c r="R3533" s="935"/>
      <c r="S3533" s="1012"/>
    </row>
    <row r="3534" spans="1:19" s="243" customFormat="1" ht="34.9">
      <c r="A3534" s="926" t="s">
        <v>1029</v>
      </c>
      <c r="B3534" s="887" t="s">
        <v>29742</v>
      </c>
      <c r="C3534" s="887" t="s">
        <v>115</v>
      </c>
      <c r="D3534" s="887" t="s">
        <v>28044</v>
      </c>
      <c r="E3534" s="1002">
        <v>3000</v>
      </c>
      <c r="F3534" s="887" t="s">
        <v>28269</v>
      </c>
      <c r="G3534" s="376" t="s">
        <v>28270</v>
      </c>
      <c r="H3534" s="884" t="s">
        <v>19713</v>
      </c>
      <c r="I3534" s="884" t="s">
        <v>19764</v>
      </c>
      <c r="J3534" s="887" t="s">
        <v>734</v>
      </c>
      <c r="K3534" s="935">
        <v>0</v>
      </c>
      <c r="L3534" s="935">
        <v>3</v>
      </c>
      <c r="M3534" s="1002">
        <v>8200</v>
      </c>
      <c r="N3534" s="935">
        <v>0</v>
      </c>
      <c r="O3534" s="935">
        <v>0</v>
      </c>
      <c r="P3534" s="1002">
        <v>0</v>
      </c>
      <c r="Q3534" s="935"/>
      <c r="R3534" s="935"/>
      <c r="S3534" s="1012"/>
    </row>
    <row r="3535" spans="1:19" s="243" customFormat="1" ht="34.9">
      <c r="A3535" s="926" t="s">
        <v>1029</v>
      </c>
      <c r="B3535" s="887" t="s">
        <v>29742</v>
      </c>
      <c r="C3535" s="887" t="s">
        <v>115</v>
      </c>
      <c r="D3535" s="887" t="s">
        <v>28067</v>
      </c>
      <c r="E3535" s="1002">
        <v>5800</v>
      </c>
      <c r="F3535" s="887" t="s">
        <v>28271</v>
      </c>
      <c r="G3535" s="376" t="s">
        <v>28272</v>
      </c>
      <c r="H3535" s="884" t="s">
        <v>23515</v>
      </c>
      <c r="I3535" s="884" t="s">
        <v>23732</v>
      </c>
      <c r="J3535" s="887" t="s">
        <v>734</v>
      </c>
      <c r="K3535" s="935">
        <v>1</v>
      </c>
      <c r="L3535" s="935">
        <v>12</v>
      </c>
      <c r="M3535" s="1002">
        <v>69600</v>
      </c>
      <c r="N3535" s="935">
        <v>0</v>
      </c>
      <c r="O3535" s="935">
        <v>6</v>
      </c>
      <c r="P3535" s="1002">
        <v>34800</v>
      </c>
      <c r="Q3535" s="935"/>
      <c r="R3535" s="935"/>
      <c r="S3535" s="1012"/>
    </row>
    <row r="3536" spans="1:19" s="243" customFormat="1" ht="46.5">
      <c r="A3536" s="926" t="s">
        <v>1029</v>
      </c>
      <c r="B3536" s="887" t="s">
        <v>29742</v>
      </c>
      <c r="C3536" s="887" t="s">
        <v>115</v>
      </c>
      <c r="D3536" s="887" t="s">
        <v>28273</v>
      </c>
      <c r="E3536" s="1002">
        <v>10500</v>
      </c>
      <c r="F3536" s="887" t="s">
        <v>28274</v>
      </c>
      <c r="G3536" s="376" t="s">
        <v>28275</v>
      </c>
      <c r="H3536" s="884" t="s">
        <v>28276</v>
      </c>
      <c r="I3536" s="884" t="s">
        <v>23732</v>
      </c>
      <c r="J3536" s="887" t="s">
        <v>734</v>
      </c>
      <c r="K3536" s="935">
        <v>0</v>
      </c>
      <c r="L3536" s="935">
        <v>12</v>
      </c>
      <c r="M3536" s="1002">
        <v>126000</v>
      </c>
      <c r="N3536" s="935">
        <v>0</v>
      </c>
      <c r="O3536" s="935">
        <v>6</v>
      </c>
      <c r="P3536" s="1002">
        <v>63000</v>
      </c>
      <c r="Q3536" s="935"/>
      <c r="R3536" s="935"/>
      <c r="S3536" s="1012"/>
    </row>
    <row r="3537" spans="1:19" s="243" customFormat="1" ht="34.9">
      <c r="A3537" s="926" t="s">
        <v>1029</v>
      </c>
      <c r="B3537" s="887" t="s">
        <v>29742</v>
      </c>
      <c r="C3537" s="887" t="s">
        <v>115</v>
      </c>
      <c r="D3537" s="887" t="s">
        <v>28044</v>
      </c>
      <c r="E3537" s="1002">
        <v>3000</v>
      </c>
      <c r="F3537" s="887" t="s">
        <v>28277</v>
      </c>
      <c r="G3537" s="376" t="s">
        <v>28278</v>
      </c>
      <c r="H3537" s="884" t="s">
        <v>19713</v>
      </c>
      <c r="I3537" s="884" t="s">
        <v>28114</v>
      </c>
      <c r="J3537" s="887" t="s">
        <v>734</v>
      </c>
      <c r="K3537" s="935">
        <v>3</v>
      </c>
      <c r="L3537" s="935">
        <v>12</v>
      </c>
      <c r="M3537" s="1002">
        <v>26100</v>
      </c>
      <c r="N3537" s="935">
        <v>3</v>
      </c>
      <c r="O3537" s="935">
        <v>6</v>
      </c>
      <c r="P3537" s="1002">
        <v>18000</v>
      </c>
      <c r="Q3537" s="935"/>
      <c r="R3537" s="935"/>
      <c r="S3537" s="1012"/>
    </row>
    <row r="3538" spans="1:19" s="243" customFormat="1" ht="34.9">
      <c r="A3538" s="926" t="s">
        <v>1029</v>
      </c>
      <c r="B3538" s="887" t="s">
        <v>29742</v>
      </c>
      <c r="C3538" s="887" t="s">
        <v>115</v>
      </c>
      <c r="D3538" s="887" t="s">
        <v>27901</v>
      </c>
      <c r="E3538" s="1002">
        <v>3000</v>
      </c>
      <c r="F3538" s="887" t="s">
        <v>28279</v>
      </c>
      <c r="G3538" s="376" t="s">
        <v>28280</v>
      </c>
      <c r="H3538" s="884" t="s">
        <v>19713</v>
      </c>
      <c r="I3538" s="884" t="s">
        <v>19764</v>
      </c>
      <c r="J3538" s="887" t="s">
        <v>734</v>
      </c>
      <c r="K3538" s="935">
        <v>0</v>
      </c>
      <c r="L3538" s="935">
        <v>12</v>
      </c>
      <c r="M3538" s="1002">
        <v>36000</v>
      </c>
      <c r="N3538" s="935">
        <v>0</v>
      </c>
      <c r="O3538" s="935">
        <v>6</v>
      </c>
      <c r="P3538" s="1002">
        <v>18000</v>
      </c>
      <c r="Q3538" s="935"/>
      <c r="R3538" s="935"/>
      <c r="S3538" s="1012"/>
    </row>
    <row r="3539" spans="1:19" s="243" customFormat="1" ht="23.25">
      <c r="A3539" s="926" t="s">
        <v>1029</v>
      </c>
      <c r="B3539" s="887" t="s">
        <v>37671</v>
      </c>
      <c r="C3539" s="887" t="s">
        <v>115</v>
      </c>
      <c r="D3539" s="887" t="s">
        <v>28281</v>
      </c>
      <c r="E3539" s="1002">
        <v>7500</v>
      </c>
      <c r="F3539" s="887" t="s">
        <v>28282</v>
      </c>
      <c r="G3539" s="376" t="s">
        <v>28283</v>
      </c>
      <c r="H3539" s="884" t="s">
        <v>28168</v>
      </c>
      <c r="I3539" s="884" t="s">
        <v>23732</v>
      </c>
      <c r="J3539" s="887" t="s">
        <v>734</v>
      </c>
      <c r="K3539" s="935">
        <v>0</v>
      </c>
      <c r="L3539" s="935">
        <v>12</v>
      </c>
      <c r="M3539" s="1002">
        <v>90000</v>
      </c>
      <c r="N3539" s="935">
        <v>0</v>
      </c>
      <c r="O3539" s="935">
        <v>6</v>
      </c>
      <c r="P3539" s="1002">
        <v>45000</v>
      </c>
      <c r="Q3539" s="935"/>
      <c r="R3539" s="935">
        <v>12</v>
      </c>
      <c r="S3539" s="1012">
        <v>90000</v>
      </c>
    </row>
    <row r="3540" spans="1:19" s="243" customFormat="1" ht="34.9">
      <c r="A3540" s="926" t="s">
        <v>1029</v>
      </c>
      <c r="B3540" s="887" t="s">
        <v>29742</v>
      </c>
      <c r="C3540" s="887" t="s">
        <v>115</v>
      </c>
      <c r="D3540" s="887" t="s">
        <v>27901</v>
      </c>
      <c r="E3540" s="1002">
        <v>6000</v>
      </c>
      <c r="F3540" s="887" t="s">
        <v>28284</v>
      </c>
      <c r="G3540" s="376" t="s">
        <v>28285</v>
      </c>
      <c r="H3540" s="884" t="s">
        <v>23609</v>
      </c>
      <c r="I3540" s="884" t="s">
        <v>23732</v>
      </c>
      <c r="J3540" s="887" t="s">
        <v>734</v>
      </c>
      <c r="K3540" s="935">
        <v>0</v>
      </c>
      <c r="L3540" s="935">
        <v>12</v>
      </c>
      <c r="M3540" s="1002">
        <v>72000</v>
      </c>
      <c r="N3540" s="935">
        <v>0</v>
      </c>
      <c r="O3540" s="935">
        <v>6</v>
      </c>
      <c r="P3540" s="1002">
        <v>36000</v>
      </c>
      <c r="Q3540" s="935"/>
      <c r="R3540" s="935"/>
      <c r="S3540" s="1012"/>
    </row>
    <row r="3541" spans="1:19" s="243" customFormat="1" ht="34.9">
      <c r="A3541" s="926" t="s">
        <v>1029</v>
      </c>
      <c r="B3541" s="887" t="s">
        <v>29742</v>
      </c>
      <c r="C3541" s="887" t="s">
        <v>115</v>
      </c>
      <c r="D3541" s="887" t="s">
        <v>28286</v>
      </c>
      <c r="E3541" s="1002">
        <v>2500</v>
      </c>
      <c r="F3541" s="887" t="s">
        <v>28287</v>
      </c>
      <c r="G3541" s="376" t="s">
        <v>28288</v>
      </c>
      <c r="H3541" s="884" t="s">
        <v>19741</v>
      </c>
      <c r="I3541" s="884" t="s">
        <v>28289</v>
      </c>
      <c r="J3541" s="887" t="s">
        <v>734</v>
      </c>
      <c r="K3541" s="935">
        <v>0</v>
      </c>
      <c r="L3541" s="935">
        <v>12</v>
      </c>
      <c r="M3541" s="1002">
        <v>30000</v>
      </c>
      <c r="N3541" s="935">
        <v>0</v>
      </c>
      <c r="O3541" s="935">
        <v>6</v>
      </c>
      <c r="P3541" s="1002">
        <v>15000</v>
      </c>
      <c r="Q3541" s="935"/>
      <c r="R3541" s="935"/>
      <c r="S3541" s="1012"/>
    </row>
    <row r="3542" spans="1:19" s="243" customFormat="1" ht="34.9">
      <c r="A3542" s="926" t="s">
        <v>1029</v>
      </c>
      <c r="B3542" s="887" t="s">
        <v>29742</v>
      </c>
      <c r="C3542" s="887" t="s">
        <v>115</v>
      </c>
      <c r="D3542" s="887" t="s">
        <v>28290</v>
      </c>
      <c r="E3542" s="1002">
        <v>2500</v>
      </c>
      <c r="F3542" s="887" t="s">
        <v>28291</v>
      </c>
      <c r="G3542" s="376" t="s">
        <v>28292</v>
      </c>
      <c r="H3542" s="884" t="s">
        <v>20463</v>
      </c>
      <c r="I3542" s="884" t="s">
        <v>23861</v>
      </c>
      <c r="J3542" s="887" t="s">
        <v>734</v>
      </c>
      <c r="K3542" s="935">
        <v>0</v>
      </c>
      <c r="L3542" s="935">
        <v>12</v>
      </c>
      <c r="M3542" s="1002">
        <v>30000</v>
      </c>
      <c r="N3542" s="935">
        <v>0</v>
      </c>
      <c r="O3542" s="935">
        <v>6</v>
      </c>
      <c r="P3542" s="1002">
        <v>15000</v>
      </c>
      <c r="Q3542" s="935"/>
      <c r="R3542" s="935"/>
      <c r="S3542" s="1012"/>
    </row>
    <row r="3543" spans="1:19" s="243" customFormat="1" ht="34.9">
      <c r="A3543" s="926" t="s">
        <v>1029</v>
      </c>
      <c r="B3543" s="887" t="s">
        <v>29742</v>
      </c>
      <c r="C3543" s="887" t="s">
        <v>115</v>
      </c>
      <c r="D3543" s="887" t="s">
        <v>28293</v>
      </c>
      <c r="E3543" s="1002">
        <v>6000</v>
      </c>
      <c r="F3543" s="887" t="s">
        <v>28294</v>
      </c>
      <c r="G3543" s="376" t="s">
        <v>28295</v>
      </c>
      <c r="H3543" s="884" t="s">
        <v>28296</v>
      </c>
      <c r="I3543" s="884" t="s">
        <v>23732</v>
      </c>
      <c r="J3543" s="887" t="s">
        <v>734</v>
      </c>
      <c r="K3543" s="935">
        <v>0</v>
      </c>
      <c r="L3543" s="935">
        <v>11</v>
      </c>
      <c r="M3543" s="1002">
        <v>66000</v>
      </c>
      <c r="N3543" s="935">
        <v>0</v>
      </c>
      <c r="O3543" s="935">
        <v>0</v>
      </c>
      <c r="P3543" s="1002">
        <v>0</v>
      </c>
      <c r="Q3543" s="935"/>
      <c r="R3543" s="935"/>
      <c r="S3543" s="1012"/>
    </row>
    <row r="3544" spans="1:19" s="243" customFormat="1" ht="34.9">
      <c r="A3544" s="926" t="s">
        <v>1029</v>
      </c>
      <c r="B3544" s="887" t="s">
        <v>29742</v>
      </c>
      <c r="C3544" s="887" t="s">
        <v>115</v>
      </c>
      <c r="D3544" s="887" t="s">
        <v>28297</v>
      </c>
      <c r="E3544" s="1002">
        <v>8000</v>
      </c>
      <c r="F3544" s="887" t="s">
        <v>28298</v>
      </c>
      <c r="G3544" s="376" t="s">
        <v>28299</v>
      </c>
      <c r="H3544" s="884" t="s">
        <v>28300</v>
      </c>
      <c r="I3544" s="884" t="s">
        <v>23732</v>
      </c>
      <c r="J3544" s="887" t="s">
        <v>734</v>
      </c>
      <c r="K3544" s="935">
        <v>0</v>
      </c>
      <c r="L3544" s="935">
        <v>12</v>
      </c>
      <c r="M3544" s="1002">
        <v>96000</v>
      </c>
      <c r="N3544" s="935">
        <v>0</v>
      </c>
      <c r="O3544" s="935">
        <v>6</v>
      </c>
      <c r="P3544" s="1002">
        <v>48000</v>
      </c>
      <c r="Q3544" s="935"/>
      <c r="R3544" s="935">
        <v>12</v>
      </c>
      <c r="S3544" s="1012">
        <v>97615</v>
      </c>
    </row>
    <row r="3545" spans="1:19" s="243" customFormat="1" ht="34.9">
      <c r="A3545" s="926" t="s">
        <v>1029</v>
      </c>
      <c r="B3545" s="887" t="s">
        <v>29742</v>
      </c>
      <c r="C3545" s="887" t="s">
        <v>115</v>
      </c>
      <c r="D3545" s="887" t="s">
        <v>28107</v>
      </c>
      <c r="E3545" s="1002">
        <v>3000</v>
      </c>
      <c r="F3545" s="887" t="s">
        <v>28301</v>
      </c>
      <c r="G3545" s="376" t="s">
        <v>28302</v>
      </c>
      <c r="H3545" s="884" t="s">
        <v>19713</v>
      </c>
      <c r="I3545" s="884" t="s">
        <v>19764</v>
      </c>
      <c r="J3545" s="887" t="s">
        <v>734</v>
      </c>
      <c r="K3545" s="935">
        <v>0</v>
      </c>
      <c r="L3545" s="935">
        <v>12</v>
      </c>
      <c r="M3545" s="1002">
        <v>36000</v>
      </c>
      <c r="N3545" s="935">
        <v>0</v>
      </c>
      <c r="O3545" s="935">
        <v>6</v>
      </c>
      <c r="P3545" s="1002">
        <v>18000</v>
      </c>
      <c r="Q3545" s="935"/>
      <c r="R3545" s="935"/>
      <c r="S3545" s="1012"/>
    </row>
    <row r="3546" spans="1:19" s="243" customFormat="1" ht="34.9">
      <c r="A3546" s="926" t="s">
        <v>1029</v>
      </c>
      <c r="B3546" s="887" t="s">
        <v>29742</v>
      </c>
      <c r="C3546" s="887" t="s">
        <v>115</v>
      </c>
      <c r="D3546" s="887" t="s">
        <v>28057</v>
      </c>
      <c r="E3546" s="1002">
        <v>5000</v>
      </c>
      <c r="F3546" s="887" t="s">
        <v>28303</v>
      </c>
      <c r="G3546" s="376" t="s">
        <v>28304</v>
      </c>
      <c r="H3546" s="884" t="s">
        <v>28206</v>
      </c>
      <c r="I3546" s="884" t="s">
        <v>23732</v>
      </c>
      <c r="J3546" s="887" t="s">
        <v>734</v>
      </c>
      <c r="K3546" s="935">
        <v>0</v>
      </c>
      <c r="L3546" s="935">
        <v>12</v>
      </c>
      <c r="M3546" s="1002">
        <v>60000</v>
      </c>
      <c r="N3546" s="935">
        <v>0</v>
      </c>
      <c r="O3546" s="935">
        <v>6</v>
      </c>
      <c r="P3546" s="1002">
        <v>30000</v>
      </c>
      <c r="Q3546" s="935"/>
      <c r="R3546" s="935"/>
      <c r="S3546" s="1012"/>
    </row>
    <row r="3547" spans="1:19" s="243" customFormat="1" ht="34.9">
      <c r="A3547" s="926" t="s">
        <v>1029</v>
      </c>
      <c r="B3547" s="887" t="s">
        <v>29742</v>
      </c>
      <c r="C3547" s="887" t="s">
        <v>115</v>
      </c>
      <c r="D3547" s="887" t="s">
        <v>28044</v>
      </c>
      <c r="E3547" s="1002">
        <v>3000</v>
      </c>
      <c r="F3547" s="887" t="s">
        <v>28305</v>
      </c>
      <c r="G3547" s="376" t="s">
        <v>28306</v>
      </c>
      <c r="H3547" s="884" t="s">
        <v>19713</v>
      </c>
      <c r="I3547" s="884" t="s">
        <v>19764</v>
      </c>
      <c r="J3547" s="887" t="s">
        <v>734</v>
      </c>
      <c r="K3547" s="935">
        <v>3</v>
      </c>
      <c r="L3547" s="935">
        <v>12</v>
      </c>
      <c r="M3547" s="1002">
        <v>29100</v>
      </c>
      <c r="N3547" s="935">
        <v>3</v>
      </c>
      <c r="O3547" s="935">
        <v>6</v>
      </c>
      <c r="P3547" s="1002">
        <v>18000</v>
      </c>
      <c r="Q3547" s="935"/>
      <c r="R3547" s="935"/>
      <c r="S3547" s="1012"/>
    </row>
    <row r="3548" spans="1:19" s="243" customFormat="1" ht="34.9">
      <c r="A3548" s="926" t="s">
        <v>1029</v>
      </c>
      <c r="B3548" s="887" t="s">
        <v>29742</v>
      </c>
      <c r="C3548" s="887" t="s">
        <v>115</v>
      </c>
      <c r="D3548" s="887" t="s">
        <v>28307</v>
      </c>
      <c r="E3548" s="1002">
        <v>5000</v>
      </c>
      <c r="F3548" s="887" t="s">
        <v>28308</v>
      </c>
      <c r="G3548" s="376" t="s">
        <v>28309</v>
      </c>
      <c r="H3548" s="884" t="s">
        <v>20285</v>
      </c>
      <c r="I3548" s="884" t="s">
        <v>23732</v>
      </c>
      <c r="J3548" s="887" t="s">
        <v>734</v>
      </c>
      <c r="K3548" s="935">
        <v>3</v>
      </c>
      <c r="L3548" s="935">
        <v>12</v>
      </c>
      <c r="M3548" s="1002">
        <v>37166.67</v>
      </c>
      <c r="N3548" s="935">
        <v>3</v>
      </c>
      <c r="O3548" s="935">
        <v>6</v>
      </c>
      <c r="P3548" s="1002">
        <v>30000</v>
      </c>
      <c r="Q3548" s="935"/>
      <c r="R3548" s="935"/>
      <c r="S3548" s="1012"/>
    </row>
    <row r="3549" spans="1:19" s="243" customFormat="1" ht="34.9">
      <c r="A3549" s="926" t="s">
        <v>1029</v>
      </c>
      <c r="B3549" s="887" t="s">
        <v>29742</v>
      </c>
      <c r="C3549" s="887" t="s">
        <v>115</v>
      </c>
      <c r="D3549" s="887" t="s">
        <v>28071</v>
      </c>
      <c r="E3549" s="1002">
        <v>6000</v>
      </c>
      <c r="F3549" s="887" t="s">
        <v>28310</v>
      </c>
      <c r="G3549" s="376" t="s">
        <v>28311</v>
      </c>
      <c r="H3549" s="884" t="s">
        <v>19713</v>
      </c>
      <c r="I3549" s="884" t="s">
        <v>23732</v>
      </c>
      <c r="J3549" s="887" t="s">
        <v>734</v>
      </c>
      <c r="K3549" s="935">
        <v>0</v>
      </c>
      <c r="L3549" s="935">
        <v>12</v>
      </c>
      <c r="M3549" s="1002">
        <v>70933.33</v>
      </c>
      <c r="N3549" s="935">
        <v>0</v>
      </c>
      <c r="O3549" s="935">
        <v>6</v>
      </c>
      <c r="P3549" s="1002">
        <v>36000</v>
      </c>
      <c r="Q3549" s="935"/>
      <c r="R3549" s="935"/>
      <c r="S3549" s="1012"/>
    </row>
    <row r="3550" spans="1:19" s="243" customFormat="1" ht="34.9">
      <c r="A3550" s="926" t="s">
        <v>1029</v>
      </c>
      <c r="B3550" s="887" t="s">
        <v>29742</v>
      </c>
      <c r="C3550" s="887" t="s">
        <v>115</v>
      </c>
      <c r="D3550" s="887" t="s">
        <v>28097</v>
      </c>
      <c r="E3550" s="1002">
        <v>3500</v>
      </c>
      <c r="F3550" s="887" t="s">
        <v>28312</v>
      </c>
      <c r="G3550" s="376" t="s">
        <v>28313</v>
      </c>
      <c r="H3550" s="884" t="s">
        <v>19713</v>
      </c>
      <c r="I3550" s="884" t="s">
        <v>23732</v>
      </c>
      <c r="J3550" s="887" t="s">
        <v>734</v>
      </c>
      <c r="K3550" s="935">
        <v>0</v>
      </c>
      <c r="L3550" s="935">
        <v>12</v>
      </c>
      <c r="M3550" s="1002">
        <v>42000</v>
      </c>
      <c r="N3550" s="935">
        <v>0</v>
      </c>
      <c r="O3550" s="935">
        <v>6</v>
      </c>
      <c r="P3550" s="1002">
        <v>21000</v>
      </c>
      <c r="Q3550" s="935"/>
      <c r="R3550" s="935"/>
      <c r="S3550" s="1012"/>
    </row>
    <row r="3551" spans="1:19" s="243" customFormat="1" ht="34.9">
      <c r="A3551" s="926" t="s">
        <v>1029</v>
      </c>
      <c r="B3551" s="887" t="s">
        <v>29742</v>
      </c>
      <c r="C3551" s="887" t="s">
        <v>115</v>
      </c>
      <c r="D3551" s="887" t="s">
        <v>28138</v>
      </c>
      <c r="E3551" s="1002">
        <v>3500</v>
      </c>
      <c r="F3551" s="887" t="s">
        <v>28314</v>
      </c>
      <c r="G3551" s="376" t="s">
        <v>28315</v>
      </c>
      <c r="H3551" s="884" t="s">
        <v>28316</v>
      </c>
      <c r="I3551" s="884" t="s">
        <v>23732</v>
      </c>
      <c r="J3551" s="887" t="s">
        <v>734</v>
      </c>
      <c r="K3551" s="935">
        <v>0</v>
      </c>
      <c r="L3551" s="935">
        <v>12</v>
      </c>
      <c r="M3551" s="1002">
        <v>42000</v>
      </c>
      <c r="N3551" s="935">
        <v>0</v>
      </c>
      <c r="O3551" s="935">
        <v>4</v>
      </c>
      <c r="P3551" s="1002">
        <v>14000</v>
      </c>
      <c r="Q3551" s="935"/>
      <c r="R3551" s="935"/>
      <c r="S3551" s="1012"/>
    </row>
    <row r="3552" spans="1:19" s="243" customFormat="1" ht="34.9">
      <c r="A3552" s="926" t="s">
        <v>1029</v>
      </c>
      <c r="B3552" s="887" t="s">
        <v>29742</v>
      </c>
      <c r="C3552" s="887" t="s">
        <v>115</v>
      </c>
      <c r="D3552" s="887" t="s">
        <v>28044</v>
      </c>
      <c r="E3552" s="1002">
        <v>3000</v>
      </c>
      <c r="F3552" s="887" t="s">
        <v>28317</v>
      </c>
      <c r="G3552" s="376" t="s">
        <v>28318</v>
      </c>
      <c r="H3552" s="884" t="s">
        <v>19733</v>
      </c>
      <c r="I3552" s="884" t="s">
        <v>23732</v>
      </c>
      <c r="J3552" s="887" t="s">
        <v>734</v>
      </c>
      <c r="K3552" s="935">
        <v>3</v>
      </c>
      <c r="L3552" s="935">
        <v>7</v>
      </c>
      <c r="M3552" s="1002">
        <v>22300</v>
      </c>
      <c r="N3552" s="935">
        <v>3</v>
      </c>
      <c r="O3552" s="935">
        <v>6</v>
      </c>
      <c r="P3552" s="1002">
        <v>18000</v>
      </c>
      <c r="Q3552" s="935"/>
      <c r="R3552" s="935"/>
      <c r="S3552" s="1012"/>
    </row>
    <row r="3553" spans="1:19" s="243" customFormat="1" ht="34.9">
      <c r="A3553" s="926" t="s">
        <v>1029</v>
      </c>
      <c r="B3553" s="887" t="s">
        <v>29742</v>
      </c>
      <c r="C3553" s="887" t="s">
        <v>115</v>
      </c>
      <c r="D3553" s="887" t="s">
        <v>28319</v>
      </c>
      <c r="E3553" s="1002">
        <v>4500</v>
      </c>
      <c r="F3553" s="887" t="s">
        <v>28320</v>
      </c>
      <c r="G3553" s="376" t="s">
        <v>28321</v>
      </c>
      <c r="H3553" s="884" t="s">
        <v>24773</v>
      </c>
      <c r="I3553" s="884" t="s">
        <v>19764</v>
      </c>
      <c r="J3553" s="887" t="s">
        <v>734</v>
      </c>
      <c r="K3553" s="935">
        <v>3</v>
      </c>
      <c r="L3553" s="935">
        <v>7</v>
      </c>
      <c r="M3553" s="1002">
        <v>34200</v>
      </c>
      <c r="N3553" s="935">
        <v>3</v>
      </c>
      <c r="O3553" s="935">
        <v>6</v>
      </c>
      <c r="P3553" s="1002">
        <v>27000</v>
      </c>
      <c r="Q3553" s="935"/>
      <c r="R3553" s="935">
        <v>12</v>
      </c>
      <c r="S3553" s="1012">
        <v>55615</v>
      </c>
    </row>
    <row r="3554" spans="1:19" s="243" customFormat="1" ht="34.9">
      <c r="A3554" s="926" t="s">
        <v>1029</v>
      </c>
      <c r="B3554" s="887" t="s">
        <v>29742</v>
      </c>
      <c r="C3554" s="887" t="s">
        <v>115</v>
      </c>
      <c r="D3554" s="887" t="s">
        <v>28322</v>
      </c>
      <c r="E3554" s="1002">
        <v>3000</v>
      </c>
      <c r="F3554" s="887" t="s">
        <v>28323</v>
      </c>
      <c r="G3554" s="376" t="s">
        <v>28324</v>
      </c>
      <c r="H3554" s="884" t="s">
        <v>19713</v>
      </c>
      <c r="I3554" s="884" t="s">
        <v>19764</v>
      </c>
      <c r="J3554" s="887" t="s">
        <v>734</v>
      </c>
      <c r="K3554" s="935">
        <v>0</v>
      </c>
      <c r="L3554" s="935">
        <v>12</v>
      </c>
      <c r="M3554" s="1002">
        <v>36000</v>
      </c>
      <c r="N3554" s="935">
        <v>0</v>
      </c>
      <c r="O3554" s="935">
        <v>6</v>
      </c>
      <c r="P3554" s="1002">
        <v>18000</v>
      </c>
      <c r="Q3554" s="935"/>
      <c r="R3554" s="935"/>
      <c r="S3554" s="1012"/>
    </row>
    <row r="3555" spans="1:19" s="243" customFormat="1" ht="34.9">
      <c r="A3555" s="926" t="s">
        <v>1029</v>
      </c>
      <c r="B3555" s="887" t="s">
        <v>29742</v>
      </c>
      <c r="C3555" s="887" t="s">
        <v>115</v>
      </c>
      <c r="D3555" s="887" t="s">
        <v>28219</v>
      </c>
      <c r="E3555" s="1002">
        <v>4000</v>
      </c>
      <c r="F3555" s="887" t="s">
        <v>28325</v>
      </c>
      <c r="G3555" s="376" t="s">
        <v>28326</v>
      </c>
      <c r="H3555" s="884" t="s">
        <v>19862</v>
      </c>
      <c r="I3555" s="884" t="s">
        <v>23732</v>
      </c>
      <c r="J3555" s="887" t="s">
        <v>734</v>
      </c>
      <c r="K3555" s="935">
        <v>0</v>
      </c>
      <c r="L3555" s="935">
        <v>12</v>
      </c>
      <c r="M3555" s="1002">
        <v>48000</v>
      </c>
      <c r="N3555" s="935">
        <v>0</v>
      </c>
      <c r="O3555" s="935">
        <v>6</v>
      </c>
      <c r="P3555" s="1002">
        <v>24000</v>
      </c>
      <c r="Q3555" s="935"/>
      <c r="R3555" s="935">
        <v>12</v>
      </c>
      <c r="S3555" s="1012">
        <v>49615</v>
      </c>
    </row>
    <row r="3556" spans="1:19" s="243" customFormat="1" ht="34.9">
      <c r="A3556" s="926" t="s">
        <v>1029</v>
      </c>
      <c r="B3556" s="887" t="s">
        <v>29742</v>
      </c>
      <c r="C3556" s="887" t="s">
        <v>115</v>
      </c>
      <c r="D3556" s="887" t="s">
        <v>28327</v>
      </c>
      <c r="E3556" s="1002">
        <v>2500</v>
      </c>
      <c r="F3556" s="887" t="s">
        <v>28328</v>
      </c>
      <c r="G3556" s="376" t="s">
        <v>28329</v>
      </c>
      <c r="H3556" s="884" t="s">
        <v>19708</v>
      </c>
      <c r="I3556" s="884" t="s">
        <v>23750</v>
      </c>
      <c r="J3556" s="887" t="s">
        <v>734</v>
      </c>
      <c r="K3556" s="935">
        <v>0</v>
      </c>
      <c r="L3556" s="935">
        <v>12</v>
      </c>
      <c r="M3556" s="1002">
        <v>30000</v>
      </c>
      <c r="N3556" s="935">
        <v>0</v>
      </c>
      <c r="O3556" s="935">
        <v>6</v>
      </c>
      <c r="P3556" s="1002">
        <v>15000</v>
      </c>
      <c r="Q3556" s="935"/>
      <c r="R3556" s="935"/>
      <c r="S3556" s="1012"/>
    </row>
    <row r="3557" spans="1:19" s="243" customFormat="1" ht="34.9">
      <c r="A3557" s="926" t="s">
        <v>1029</v>
      </c>
      <c r="B3557" s="887" t="s">
        <v>29742</v>
      </c>
      <c r="C3557" s="887" t="s">
        <v>115</v>
      </c>
      <c r="D3557" s="887" t="s">
        <v>28330</v>
      </c>
      <c r="E3557" s="1002">
        <v>7000</v>
      </c>
      <c r="F3557" s="887" t="s">
        <v>28331</v>
      </c>
      <c r="G3557" s="376" t="s">
        <v>28332</v>
      </c>
      <c r="H3557" s="884" t="s">
        <v>19713</v>
      </c>
      <c r="I3557" s="884" t="s">
        <v>23732</v>
      </c>
      <c r="J3557" s="887" t="s">
        <v>734</v>
      </c>
      <c r="K3557" s="935">
        <v>0</v>
      </c>
      <c r="L3557" s="935">
        <v>12</v>
      </c>
      <c r="M3557" s="1002">
        <v>84000</v>
      </c>
      <c r="N3557" s="935">
        <v>0</v>
      </c>
      <c r="O3557" s="935">
        <v>6</v>
      </c>
      <c r="P3557" s="1002">
        <v>42000</v>
      </c>
      <c r="Q3557" s="935"/>
      <c r="R3557" s="935">
        <v>12</v>
      </c>
      <c r="S3557" s="1012">
        <v>85615</v>
      </c>
    </row>
    <row r="3558" spans="1:19" s="243" customFormat="1" ht="34.9">
      <c r="A3558" s="926" t="s">
        <v>1029</v>
      </c>
      <c r="B3558" s="887" t="s">
        <v>29742</v>
      </c>
      <c r="C3558" s="887" t="s">
        <v>115</v>
      </c>
      <c r="D3558" s="887" t="s">
        <v>28333</v>
      </c>
      <c r="E3558" s="1002">
        <v>5500</v>
      </c>
      <c r="F3558" s="887" t="s">
        <v>28334</v>
      </c>
      <c r="G3558" s="376" t="s">
        <v>28335</v>
      </c>
      <c r="H3558" s="884" t="s">
        <v>19713</v>
      </c>
      <c r="I3558" s="884" t="s">
        <v>23732</v>
      </c>
      <c r="J3558" s="887" t="s">
        <v>734</v>
      </c>
      <c r="K3558" s="935">
        <v>0</v>
      </c>
      <c r="L3558" s="935">
        <v>12</v>
      </c>
      <c r="M3558" s="1002">
        <v>66000</v>
      </c>
      <c r="N3558" s="935">
        <v>0</v>
      </c>
      <c r="O3558" s="935">
        <v>6</v>
      </c>
      <c r="P3558" s="1002">
        <v>33000</v>
      </c>
      <c r="Q3558" s="935"/>
      <c r="R3558" s="935"/>
      <c r="S3558" s="1012"/>
    </row>
    <row r="3559" spans="1:19" s="243" customFormat="1" ht="34.9">
      <c r="A3559" s="926" t="s">
        <v>1029</v>
      </c>
      <c r="B3559" s="887" t="s">
        <v>29742</v>
      </c>
      <c r="C3559" s="887" t="s">
        <v>115</v>
      </c>
      <c r="D3559" s="887" t="s">
        <v>28044</v>
      </c>
      <c r="E3559" s="1002">
        <v>3700</v>
      </c>
      <c r="F3559" s="887" t="s">
        <v>28336</v>
      </c>
      <c r="G3559" s="376" t="s">
        <v>28337</v>
      </c>
      <c r="H3559" s="884" t="s">
        <v>28316</v>
      </c>
      <c r="I3559" s="884" t="s">
        <v>23732</v>
      </c>
      <c r="J3559" s="887" t="s">
        <v>734</v>
      </c>
      <c r="K3559" s="935">
        <v>0</v>
      </c>
      <c r="L3559" s="935">
        <v>1</v>
      </c>
      <c r="M3559" s="1002">
        <v>3700</v>
      </c>
      <c r="N3559" s="935">
        <v>0</v>
      </c>
      <c r="O3559" s="935">
        <v>0</v>
      </c>
      <c r="P3559" s="1002">
        <v>0</v>
      </c>
      <c r="Q3559" s="935"/>
      <c r="R3559" s="935"/>
      <c r="S3559" s="1012"/>
    </row>
    <row r="3560" spans="1:19" s="243" customFormat="1" ht="34.9">
      <c r="A3560" s="926" t="s">
        <v>1029</v>
      </c>
      <c r="B3560" s="887" t="s">
        <v>29742</v>
      </c>
      <c r="C3560" s="887" t="s">
        <v>115</v>
      </c>
      <c r="D3560" s="887" t="s">
        <v>28338</v>
      </c>
      <c r="E3560" s="1002">
        <v>4500</v>
      </c>
      <c r="F3560" s="887" t="s">
        <v>28339</v>
      </c>
      <c r="G3560" s="376" t="s">
        <v>28340</v>
      </c>
      <c r="H3560" s="884" t="s">
        <v>20568</v>
      </c>
      <c r="I3560" s="884" t="s">
        <v>19764</v>
      </c>
      <c r="J3560" s="887" t="s">
        <v>734</v>
      </c>
      <c r="K3560" s="935">
        <v>0</v>
      </c>
      <c r="L3560" s="935">
        <v>12</v>
      </c>
      <c r="M3560" s="1002">
        <v>54000</v>
      </c>
      <c r="N3560" s="935">
        <v>0</v>
      </c>
      <c r="O3560" s="935">
        <v>6</v>
      </c>
      <c r="P3560" s="1002">
        <v>27000</v>
      </c>
      <c r="Q3560" s="935"/>
      <c r="R3560" s="935">
        <v>12</v>
      </c>
      <c r="S3560" s="1012">
        <v>55615</v>
      </c>
    </row>
    <row r="3561" spans="1:19" s="243" customFormat="1" ht="34.9">
      <c r="A3561" s="926" t="s">
        <v>1029</v>
      </c>
      <c r="B3561" s="887" t="s">
        <v>29742</v>
      </c>
      <c r="C3561" s="887" t="s">
        <v>115</v>
      </c>
      <c r="D3561" s="887" t="s">
        <v>28044</v>
      </c>
      <c r="E3561" s="1002">
        <v>3000</v>
      </c>
      <c r="F3561" s="887" t="s">
        <v>28341</v>
      </c>
      <c r="G3561" s="376" t="s">
        <v>28342</v>
      </c>
      <c r="H3561" s="884" t="s">
        <v>19713</v>
      </c>
      <c r="I3561" s="884" t="s">
        <v>19764</v>
      </c>
      <c r="J3561" s="887" t="s">
        <v>734</v>
      </c>
      <c r="K3561" s="935">
        <v>0</v>
      </c>
      <c r="L3561" s="935">
        <v>8</v>
      </c>
      <c r="M3561" s="1002">
        <v>24233.33</v>
      </c>
      <c r="N3561" s="935">
        <v>0</v>
      </c>
      <c r="O3561" s="935">
        <v>0</v>
      </c>
      <c r="P3561" s="1002">
        <v>0</v>
      </c>
      <c r="Q3561" s="935"/>
      <c r="R3561" s="935"/>
      <c r="S3561" s="1012"/>
    </row>
    <row r="3562" spans="1:19" s="243" customFormat="1" ht="34.9">
      <c r="A3562" s="926" t="s">
        <v>1029</v>
      </c>
      <c r="B3562" s="887" t="s">
        <v>29742</v>
      </c>
      <c r="C3562" s="887" t="s">
        <v>115</v>
      </c>
      <c r="D3562" s="887" t="s">
        <v>22494</v>
      </c>
      <c r="E3562" s="1002">
        <v>4500</v>
      </c>
      <c r="F3562" s="887" t="s">
        <v>28343</v>
      </c>
      <c r="G3562" s="376" t="s">
        <v>28344</v>
      </c>
      <c r="H3562" s="884" t="s">
        <v>28345</v>
      </c>
      <c r="I3562" s="884" t="s">
        <v>19764</v>
      </c>
      <c r="J3562" s="887" t="s">
        <v>734</v>
      </c>
      <c r="K3562" s="935">
        <v>0</v>
      </c>
      <c r="L3562" s="935">
        <v>7</v>
      </c>
      <c r="M3562" s="1002">
        <v>54000</v>
      </c>
      <c r="N3562" s="935">
        <v>0</v>
      </c>
      <c r="O3562" s="935">
        <v>6</v>
      </c>
      <c r="P3562" s="1002">
        <v>27000</v>
      </c>
      <c r="Q3562" s="935"/>
      <c r="R3562" s="935"/>
      <c r="S3562" s="1012"/>
    </row>
    <row r="3563" spans="1:19" s="243" customFormat="1" ht="34.9">
      <c r="A3563" s="926" t="s">
        <v>1029</v>
      </c>
      <c r="B3563" s="887" t="s">
        <v>29742</v>
      </c>
      <c r="C3563" s="887" t="s">
        <v>115</v>
      </c>
      <c r="D3563" s="887" t="s">
        <v>28044</v>
      </c>
      <c r="E3563" s="1002">
        <v>3700</v>
      </c>
      <c r="F3563" s="887" t="s">
        <v>28346</v>
      </c>
      <c r="G3563" s="376" t="s">
        <v>28347</v>
      </c>
      <c r="H3563" s="884" t="s">
        <v>19713</v>
      </c>
      <c r="I3563" s="884" t="s">
        <v>23732</v>
      </c>
      <c r="J3563" s="887" t="s">
        <v>734</v>
      </c>
      <c r="K3563" s="935">
        <v>0</v>
      </c>
      <c r="L3563" s="935">
        <v>1</v>
      </c>
      <c r="M3563" s="1002">
        <v>3700</v>
      </c>
      <c r="N3563" s="935">
        <v>0</v>
      </c>
      <c r="O3563" s="935">
        <v>0</v>
      </c>
      <c r="P3563" s="1002">
        <v>0</v>
      </c>
      <c r="Q3563" s="935"/>
      <c r="R3563" s="935"/>
      <c r="S3563" s="1012"/>
    </row>
    <row r="3564" spans="1:19" s="243" customFormat="1" ht="34.9">
      <c r="A3564" s="926" t="s">
        <v>1029</v>
      </c>
      <c r="B3564" s="887" t="s">
        <v>29742</v>
      </c>
      <c r="C3564" s="887" t="s">
        <v>115</v>
      </c>
      <c r="D3564" s="887" t="s">
        <v>28348</v>
      </c>
      <c r="E3564" s="1002">
        <v>7000</v>
      </c>
      <c r="F3564" s="887" t="s">
        <v>28349</v>
      </c>
      <c r="G3564" s="376" t="s">
        <v>28350</v>
      </c>
      <c r="H3564" s="884" t="s">
        <v>20847</v>
      </c>
      <c r="I3564" s="884" t="s">
        <v>23876</v>
      </c>
      <c r="J3564" s="887" t="s">
        <v>734</v>
      </c>
      <c r="K3564" s="935">
        <v>0</v>
      </c>
      <c r="L3564" s="935">
        <v>12</v>
      </c>
      <c r="M3564" s="1002">
        <v>84000</v>
      </c>
      <c r="N3564" s="935">
        <v>0</v>
      </c>
      <c r="O3564" s="935">
        <v>6</v>
      </c>
      <c r="P3564" s="1002">
        <v>42000.000000000007</v>
      </c>
      <c r="Q3564" s="935"/>
      <c r="R3564" s="935"/>
      <c r="S3564" s="1012"/>
    </row>
    <row r="3565" spans="1:19" s="243" customFormat="1" ht="34.9">
      <c r="A3565" s="926" t="s">
        <v>1029</v>
      </c>
      <c r="B3565" s="887" t="s">
        <v>29742</v>
      </c>
      <c r="C3565" s="887" t="s">
        <v>115</v>
      </c>
      <c r="D3565" s="887" t="s">
        <v>28351</v>
      </c>
      <c r="E3565" s="1002">
        <v>4000</v>
      </c>
      <c r="F3565" s="887" t="s">
        <v>28352</v>
      </c>
      <c r="G3565" s="376" t="s">
        <v>28353</v>
      </c>
      <c r="H3565" s="884" t="s">
        <v>21058</v>
      </c>
      <c r="I3565" s="884" t="s">
        <v>23732</v>
      </c>
      <c r="J3565" s="887" t="s">
        <v>734</v>
      </c>
      <c r="K3565" s="935">
        <v>0</v>
      </c>
      <c r="L3565" s="935">
        <v>12</v>
      </c>
      <c r="M3565" s="1002">
        <v>48000</v>
      </c>
      <c r="N3565" s="935">
        <v>0</v>
      </c>
      <c r="O3565" s="935">
        <v>6</v>
      </c>
      <c r="P3565" s="1002">
        <v>24000</v>
      </c>
      <c r="Q3565" s="935"/>
      <c r="R3565" s="935">
        <v>12</v>
      </c>
      <c r="S3565" s="1012">
        <v>54464</v>
      </c>
    </row>
    <row r="3566" spans="1:19" s="243" customFormat="1" ht="34.9">
      <c r="A3566" s="926" t="s">
        <v>1029</v>
      </c>
      <c r="B3566" s="887" t="s">
        <v>29742</v>
      </c>
      <c r="C3566" s="887" t="s">
        <v>115</v>
      </c>
      <c r="D3566" s="887" t="s">
        <v>28354</v>
      </c>
      <c r="E3566" s="1002">
        <v>3500</v>
      </c>
      <c r="F3566" s="887" t="s">
        <v>28355</v>
      </c>
      <c r="G3566" s="376" t="s">
        <v>28356</v>
      </c>
      <c r="H3566" s="884" t="s">
        <v>19939</v>
      </c>
      <c r="I3566" s="884" t="s">
        <v>19764</v>
      </c>
      <c r="J3566" s="887" t="s">
        <v>734</v>
      </c>
      <c r="K3566" s="935">
        <v>1</v>
      </c>
      <c r="L3566" s="935">
        <v>10</v>
      </c>
      <c r="M3566" s="1002">
        <v>38500</v>
      </c>
      <c r="N3566" s="935">
        <v>0</v>
      </c>
      <c r="O3566" s="935">
        <v>6</v>
      </c>
      <c r="P3566" s="1002">
        <v>21000</v>
      </c>
      <c r="Q3566" s="935"/>
      <c r="R3566" s="935"/>
      <c r="S3566" s="1012"/>
    </row>
    <row r="3567" spans="1:19" s="243" customFormat="1" ht="34.9">
      <c r="A3567" s="926" t="s">
        <v>1029</v>
      </c>
      <c r="B3567" s="887" t="s">
        <v>29742</v>
      </c>
      <c r="C3567" s="887" t="s">
        <v>115</v>
      </c>
      <c r="D3567" s="887" t="s">
        <v>28357</v>
      </c>
      <c r="E3567" s="1002">
        <v>7000</v>
      </c>
      <c r="F3567" s="887" t="s">
        <v>28358</v>
      </c>
      <c r="G3567" s="376" t="s">
        <v>28359</v>
      </c>
      <c r="H3567" s="884" t="s">
        <v>19713</v>
      </c>
      <c r="I3567" s="884" t="s">
        <v>23732</v>
      </c>
      <c r="J3567" s="887" t="s">
        <v>734</v>
      </c>
      <c r="K3567" s="935">
        <v>0</v>
      </c>
      <c r="L3567" s="935">
        <v>12</v>
      </c>
      <c r="M3567" s="1002">
        <v>84000</v>
      </c>
      <c r="N3567" s="935">
        <v>0</v>
      </c>
      <c r="O3567" s="935">
        <v>6</v>
      </c>
      <c r="P3567" s="1002">
        <v>42000</v>
      </c>
      <c r="Q3567" s="935"/>
      <c r="R3567" s="935">
        <v>12</v>
      </c>
      <c r="S3567" s="1012">
        <v>85615</v>
      </c>
    </row>
    <row r="3568" spans="1:19" s="243" customFormat="1" ht="34.9">
      <c r="A3568" s="926" t="s">
        <v>1029</v>
      </c>
      <c r="B3568" s="887" t="s">
        <v>29742</v>
      </c>
      <c r="C3568" s="887" t="s">
        <v>115</v>
      </c>
      <c r="D3568" s="887" t="s">
        <v>28360</v>
      </c>
      <c r="E3568" s="1002">
        <v>5000</v>
      </c>
      <c r="F3568" s="887" t="s">
        <v>28361</v>
      </c>
      <c r="G3568" s="376" t="s">
        <v>28362</v>
      </c>
      <c r="H3568" s="884" t="s">
        <v>23441</v>
      </c>
      <c r="I3568" s="884" t="s">
        <v>19764</v>
      </c>
      <c r="J3568" s="887" t="s">
        <v>734</v>
      </c>
      <c r="K3568" s="935">
        <v>0</v>
      </c>
      <c r="L3568" s="935">
        <v>12</v>
      </c>
      <c r="M3568" s="1002">
        <v>60000.000000000007</v>
      </c>
      <c r="N3568" s="935">
        <v>0</v>
      </c>
      <c r="O3568" s="935">
        <v>1</v>
      </c>
      <c r="P3568" s="1002">
        <v>5000</v>
      </c>
      <c r="Q3568" s="935"/>
      <c r="R3568" s="935"/>
      <c r="S3568" s="1012"/>
    </row>
    <row r="3569" spans="1:19" s="243" customFormat="1" ht="34.9">
      <c r="A3569" s="926" t="s">
        <v>1029</v>
      </c>
      <c r="B3569" s="887" t="s">
        <v>29742</v>
      </c>
      <c r="C3569" s="887" t="s">
        <v>115</v>
      </c>
      <c r="D3569" s="887" t="s">
        <v>28044</v>
      </c>
      <c r="E3569" s="1002">
        <v>3000</v>
      </c>
      <c r="F3569" s="887" t="s">
        <v>28363</v>
      </c>
      <c r="G3569" s="376" t="s">
        <v>28364</v>
      </c>
      <c r="H3569" s="884" t="s">
        <v>19713</v>
      </c>
      <c r="I3569" s="884" t="s">
        <v>19764</v>
      </c>
      <c r="J3569" s="887" t="s">
        <v>734</v>
      </c>
      <c r="K3569" s="935">
        <v>1</v>
      </c>
      <c r="L3569" s="935">
        <v>12</v>
      </c>
      <c r="M3569" s="1002">
        <v>34600</v>
      </c>
      <c r="N3569" s="935">
        <v>0</v>
      </c>
      <c r="O3569" s="935">
        <v>6</v>
      </c>
      <c r="P3569" s="1002">
        <v>18000</v>
      </c>
      <c r="Q3569" s="935"/>
      <c r="R3569" s="935"/>
      <c r="S3569" s="1012"/>
    </row>
    <row r="3570" spans="1:19" s="243" customFormat="1" ht="34.9">
      <c r="A3570" s="926" t="s">
        <v>1029</v>
      </c>
      <c r="B3570" s="887" t="s">
        <v>29742</v>
      </c>
      <c r="C3570" s="887" t="s">
        <v>115</v>
      </c>
      <c r="D3570" s="887" t="s">
        <v>28365</v>
      </c>
      <c r="E3570" s="1002">
        <v>4000</v>
      </c>
      <c r="F3570" s="887" t="s">
        <v>28366</v>
      </c>
      <c r="G3570" s="376" t="s">
        <v>28367</v>
      </c>
      <c r="H3570" s="884" t="s">
        <v>19713</v>
      </c>
      <c r="I3570" s="884" t="s">
        <v>19764</v>
      </c>
      <c r="J3570" s="887" t="s">
        <v>734</v>
      </c>
      <c r="K3570" s="935">
        <v>0</v>
      </c>
      <c r="L3570" s="935">
        <v>12</v>
      </c>
      <c r="M3570" s="1002">
        <v>48000</v>
      </c>
      <c r="N3570" s="935">
        <v>0</v>
      </c>
      <c r="O3570" s="935">
        <v>6</v>
      </c>
      <c r="P3570" s="1002">
        <v>24000</v>
      </c>
      <c r="Q3570" s="935"/>
      <c r="R3570" s="935"/>
      <c r="S3570" s="1012"/>
    </row>
    <row r="3571" spans="1:19" s="243" customFormat="1" ht="34.9">
      <c r="A3571" s="926" t="s">
        <v>1029</v>
      </c>
      <c r="B3571" s="887" t="s">
        <v>29742</v>
      </c>
      <c r="C3571" s="887" t="s">
        <v>115</v>
      </c>
      <c r="D3571" s="887" t="s">
        <v>28368</v>
      </c>
      <c r="E3571" s="1002">
        <v>7000</v>
      </c>
      <c r="F3571" s="887" t="s">
        <v>28369</v>
      </c>
      <c r="G3571" s="376" t="s">
        <v>28370</v>
      </c>
      <c r="H3571" s="884" t="s">
        <v>20507</v>
      </c>
      <c r="I3571" s="884" t="s">
        <v>23732</v>
      </c>
      <c r="J3571" s="887" t="s">
        <v>734</v>
      </c>
      <c r="K3571" s="935">
        <v>0</v>
      </c>
      <c r="L3571" s="935">
        <v>6</v>
      </c>
      <c r="M3571" s="1002">
        <v>36400</v>
      </c>
      <c r="N3571" s="935">
        <v>0</v>
      </c>
      <c r="O3571" s="935">
        <v>0</v>
      </c>
      <c r="P3571" s="1002">
        <v>0</v>
      </c>
      <c r="Q3571" s="935"/>
      <c r="R3571" s="935"/>
      <c r="S3571" s="1012"/>
    </row>
    <row r="3572" spans="1:19" s="243" customFormat="1" ht="34.9">
      <c r="A3572" s="926" t="s">
        <v>1029</v>
      </c>
      <c r="B3572" s="887" t="s">
        <v>29742</v>
      </c>
      <c r="C3572" s="887" t="s">
        <v>115</v>
      </c>
      <c r="D3572" s="887" t="s">
        <v>28371</v>
      </c>
      <c r="E3572" s="1002">
        <v>5000</v>
      </c>
      <c r="F3572" s="887" t="s">
        <v>28372</v>
      </c>
      <c r="G3572" s="376" t="s">
        <v>28373</v>
      </c>
      <c r="H3572" s="884" t="s">
        <v>19713</v>
      </c>
      <c r="I3572" s="884" t="s">
        <v>23732</v>
      </c>
      <c r="J3572" s="887" t="s">
        <v>734</v>
      </c>
      <c r="K3572" s="935">
        <v>0</v>
      </c>
      <c r="L3572" s="935">
        <v>12</v>
      </c>
      <c r="M3572" s="1002">
        <v>60000</v>
      </c>
      <c r="N3572" s="935">
        <v>0</v>
      </c>
      <c r="O3572" s="935">
        <v>6</v>
      </c>
      <c r="P3572" s="1002">
        <v>30000</v>
      </c>
      <c r="Q3572" s="935"/>
      <c r="R3572" s="935"/>
      <c r="S3572" s="1012"/>
    </row>
    <row r="3573" spans="1:19" s="243" customFormat="1" ht="34.9">
      <c r="A3573" s="926" t="s">
        <v>1029</v>
      </c>
      <c r="B3573" s="887" t="s">
        <v>29742</v>
      </c>
      <c r="C3573" s="887" t="s">
        <v>115</v>
      </c>
      <c r="D3573" s="887" t="s">
        <v>28374</v>
      </c>
      <c r="E3573" s="1002">
        <v>3400</v>
      </c>
      <c r="F3573" s="887" t="s">
        <v>28375</v>
      </c>
      <c r="G3573" s="376" t="s">
        <v>28376</v>
      </c>
      <c r="H3573" s="884" t="s">
        <v>24773</v>
      </c>
      <c r="I3573" s="884" t="s">
        <v>23732</v>
      </c>
      <c r="J3573" s="887" t="s">
        <v>734</v>
      </c>
      <c r="K3573" s="935">
        <v>0</v>
      </c>
      <c r="L3573" s="935">
        <v>12</v>
      </c>
      <c r="M3573" s="1002">
        <v>40800</v>
      </c>
      <c r="N3573" s="935">
        <v>0</v>
      </c>
      <c r="O3573" s="935">
        <v>6</v>
      </c>
      <c r="P3573" s="1002">
        <v>20400</v>
      </c>
      <c r="Q3573" s="935"/>
      <c r="R3573" s="935"/>
      <c r="S3573" s="1012"/>
    </row>
    <row r="3574" spans="1:19" s="243" customFormat="1" ht="34.9">
      <c r="A3574" s="926" t="s">
        <v>1029</v>
      </c>
      <c r="B3574" s="887" t="s">
        <v>29742</v>
      </c>
      <c r="C3574" s="887" t="s">
        <v>115</v>
      </c>
      <c r="D3574" s="887" t="s">
        <v>28377</v>
      </c>
      <c r="E3574" s="1002">
        <v>5000</v>
      </c>
      <c r="F3574" s="887" t="s">
        <v>28378</v>
      </c>
      <c r="G3574" s="376" t="s">
        <v>28379</v>
      </c>
      <c r="H3574" s="884" t="s">
        <v>19713</v>
      </c>
      <c r="I3574" s="884" t="s">
        <v>23732</v>
      </c>
      <c r="J3574" s="887" t="s">
        <v>734</v>
      </c>
      <c r="K3574" s="935">
        <v>0</v>
      </c>
      <c r="L3574" s="935">
        <v>12</v>
      </c>
      <c r="M3574" s="1002">
        <v>60000</v>
      </c>
      <c r="N3574" s="935">
        <v>0</v>
      </c>
      <c r="O3574" s="935">
        <v>6</v>
      </c>
      <c r="P3574" s="1002">
        <v>30000.000000000004</v>
      </c>
      <c r="Q3574" s="935"/>
      <c r="R3574" s="935">
        <v>12</v>
      </c>
      <c r="S3574" s="1012">
        <v>61615</v>
      </c>
    </row>
    <row r="3575" spans="1:19" s="243" customFormat="1" ht="34.9">
      <c r="A3575" s="926" t="s">
        <v>1029</v>
      </c>
      <c r="B3575" s="887" t="s">
        <v>29742</v>
      </c>
      <c r="C3575" s="887" t="s">
        <v>115</v>
      </c>
      <c r="D3575" s="887" t="s">
        <v>23266</v>
      </c>
      <c r="E3575" s="1002">
        <v>10000</v>
      </c>
      <c r="F3575" s="887" t="s">
        <v>28380</v>
      </c>
      <c r="G3575" s="376" t="s">
        <v>28381</v>
      </c>
      <c r="H3575" s="884" t="s">
        <v>20242</v>
      </c>
      <c r="I3575" s="884" t="s">
        <v>23732</v>
      </c>
      <c r="J3575" s="887" t="s">
        <v>734</v>
      </c>
      <c r="K3575" s="935">
        <v>0</v>
      </c>
      <c r="L3575" s="935">
        <v>3</v>
      </c>
      <c r="M3575" s="1002">
        <v>30000</v>
      </c>
      <c r="N3575" s="935">
        <v>0</v>
      </c>
      <c r="O3575" s="935">
        <v>0</v>
      </c>
      <c r="P3575" s="1002">
        <v>0</v>
      </c>
      <c r="Q3575" s="935"/>
      <c r="R3575" s="935"/>
      <c r="S3575" s="1012"/>
    </row>
    <row r="3576" spans="1:19" s="243" customFormat="1" ht="34.9">
      <c r="A3576" s="926" t="s">
        <v>1029</v>
      </c>
      <c r="B3576" s="887" t="s">
        <v>29742</v>
      </c>
      <c r="C3576" s="887" t="s">
        <v>115</v>
      </c>
      <c r="D3576" s="887" t="s">
        <v>28044</v>
      </c>
      <c r="E3576" s="1002">
        <v>3700</v>
      </c>
      <c r="F3576" s="887" t="s">
        <v>28382</v>
      </c>
      <c r="G3576" s="376" t="s">
        <v>28383</v>
      </c>
      <c r="H3576" s="884" t="s">
        <v>19713</v>
      </c>
      <c r="I3576" s="884" t="s">
        <v>19764</v>
      </c>
      <c r="J3576" s="887" t="s">
        <v>734</v>
      </c>
      <c r="K3576" s="935">
        <v>0</v>
      </c>
      <c r="L3576" s="935">
        <v>7</v>
      </c>
      <c r="M3576" s="1002">
        <v>20800</v>
      </c>
      <c r="N3576" s="935">
        <v>0</v>
      </c>
      <c r="O3576" s="935">
        <v>0</v>
      </c>
      <c r="P3576" s="1002">
        <v>0</v>
      </c>
      <c r="Q3576" s="935"/>
      <c r="R3576" s="935"/>
      <c r="S3576" s="1012"/>
    </row>
    <row r="3577" spans="1:19" s="243" customFormat="1" ht="34.9">
      <c r="A3577" s="926" t="s">
        <v>1029</v>
      </c>
      <c r="B3577" s="887" t="s">
        <v>29742</v>
      </c>
      <c r="C3577" s="887" t="s">
        <v>115</v>
      </c>
      <c r="D3577" s="887" t="s">
        <v>28044</v>
      </c>
      <c r="E3577" s="1002">
        <v>3700</v>
      </c>
      <c r="F3577" s="887" t="s">
        <v>28384</v>
      </c>
      <c r="G3577" s="376" t="s">
        <v>28385</v>
      </c>
      <c r="H3577" s="884" t="s">
        <v>19713</v>
      </c>
      <c r="I3577" s="884" t="s">
        <v>23732</v>
      </c>
      <c r="J3577" s="887" t="s">
        <v>734</v>
      </c>
      <c r="K3577" s="935">
        <v>0</v>
      </c>
      <c r="L3577" s="935">
        <v>1</v>
      </c>
      <c r="M3577" s="1002">
        <v>3700</v>
      </c>
      <c r="N3577" s="935">
        <v>0</v>
      </c>
      <c r="O3577" s="935">
        <v>0</v>
      </c>
      <c r="P3577" s="1002">
        <v>0</v>
      </c>
      <c r="Q3577" s="935"/>
      <c r="R3577" s="935"/>
      <c r="S3577" s="1012"/>
    </row>
    <row r="3578" spans="1:19" s="243" customFormat="1" ht="34.9">
      <c r="A3578" s="926" t="s">
        <v>1029</v>
      </c>
      <c r="B3578" s="887" t="s">
        <v>29742</v>
      </c>
      <c r="C3578" s="887" t="s">
        <v>115</v>
      </c>
      <c r="D3578" s="887" t="s">
        <v>28386</v>
      </c>
      <c r="E3578" s="1002">
        <v>8000</v>
      </c>
      <c r="F3578" s="887" t="s">
        <v>28387</v>
      </c>
      <c r="G3578" s="376" t="s">
        <v>28388</v>
      </c>
      <c r="H3578" s="884" t="s">
        <v>20463</v>
      </c>
      <c r="I3578" s="884" t="s">
        <v>19764</v>
      </c>
      <c r="J3578" s="887" t="s">
        <v>734</v>
      </c>
      <c r="K3578" s="935">
        <v>1</v>
      </c>
      <c r="L3578" s="935">
        <v>10</v>
      </c>
      <c r="M3578" s="1002">
        <v>88000</v>
      </c>
      <c r="N3578" s="935">
        <v>0</v>
      </c>
      <c r="O3578" s="935">
        <v>6</v>
      </c>
      <c r="P3578" s="1002">
        <v>48000</v>
      </c>
      <c r="Q3578" s="935"/>
      <c r="R3578" s="935"/>
      <c r="S3578" s="1012"/>
    </row>
    <row r="3579" spans="1:19" s="243" customFormat="1" ht="34.9">
      <c r="A3579" s="926" t="s">
        <v>1029</v>
      </c>
      <c r="B3579" s="887" t="s">
        <v>29742</v>
      </c>
      <c r="C3579" s="887" t="s">
        <v>115</v>
      </c>
      <c r="D3579" s="887" t="s">
        <v>28053</v>
      </c>
      <c r="E3579" s="1002">
        <v>4000</v>
      </c>
      <c r="F3579" s="887" t="s">
        <v>28389</v>
      </c>
      <c r="G3579" s="376" t="s">
        <v>28390</v>
      </c>
      <c r="H3579" s="884" t="s">
        <v>19713</v>
      </c>
      <c r="I3579" s="884" t="s">
        <v>19764</v>
      </c>
      <c r="J3579" s="887" t="s">
        <v>734</v>
      </c>
      <c r="K3579" s="935">
        <v>0</v>
      </c>
      <c r="L3579" s="935">
        <v>12</v>
      </c>
      <c r="M3579" s="1002">
        <v>48000</v>
      </c>
      <c r="N3579" s="935">
        <v>0</v>
      </c>
      <c r="O3579" s="935">
        <v>6</v>
      </c>
      <c r="P3579" s="1002">
        <v>24000</v>
      </c>
      <c r="Q3579" s="935"/>
      <c r="R3579" s="935"/>
      <c r="S3579" s="1012"/>
    </row>
    <row r="3580" spans="1:19" s="243" customFormat="1" ht="23.25">
      <c r="A3580" s="926" t="s">
        <v>1029</v>
      </c>
      <c r="B3580" s="887" t="s">
        <v>37671</v>
      </c>
      <c r="C3580" s="887" t="s">
        <v>115</v>
      </c>
      <c r="D3580" s="887" t="s">
        <v>28057</v>
      </c>
      <c r="E3580" s="1002">
        <v>8000</v>
      </c>
      <c r="F3580" s="887" t="s">
        <v>28391</v>
      </c>
      <c r="G3580" s="376" t="s">
        <v>28392</v>
      </c>
      <c r="H3580" s="884" t="s">
        <v>19939</v>
      </c>
      <c r="I3580" s="884" t="s">
        <v>23732</v>
      </c>
      <c r="J3580" s="887" t="s">
        <v>734</v>
      </c>
      <c r="K3580" s="935">
        <v>3</v>
      </c>
      <c r="L3580" s="935">
        <v>7</v>
      </c>
      <c r="M3580" s="1002">
        <v>61600</v>
      </c>
      <c r="N3580" s="935">
        <v>3</v>
      </c>
      <c r="O3580" s="935">
        <v>6</v>
      </c>
      <c r="P3580" s="1002">
        <v>48000</v>
      </c>
      <c r="Q3580" s="935"/>
      <c r="R3580" s="935">
        <v>12</v>
      </c>
      <c r="S3580" s="1012">
        <v>96000</v>
      </c>
    </row>
    <row r="3581" spans="1:19" s="243" customFormat="1" ht="34.9">
      <c r="A3581" s="926" t="s">
        <v>1029</v>
      </c>
      <c r="B3581" s="887" t="s">
        <v>29742</v>
      </c>
      <c r="C3581" s="887" t="s">
        <v>115</v>
      </c>
      <c r="D3581" s="887" t="s">
        <v>28393</v>
      </c>
      <c r="E3581" s="1002">
        <v>9000</v>
      </c>
      <c r="F3581" s="887" t="s">
        <v>28394</v>
      </c>
      <c r="G3581" s="376" t="s">
        <v>28395</v>
      </c>
      <c r="H3581" s="884" t="s">
        <v>19729</v>
      </c>
      <c r="I3581" s="884" t="s">
        <v>23732</v>
      </c>
      <c r="J3581" s="887" t="s">
        <v>734</v>
      </c>
      <c r="K3581" s="935">
        <v>0</v>
      </c>
      <c r="L3581" s="935">
        <v>12</v>
      </c>
      <c r="M3581" s="1002">
        <v>108000</v>
      </c>
      <c r="N3581" s="935">
        <v>0</v>
      </c>
      <c r="O3581" s="935">
        <v>6</v>
      </c>
      <c r="P3581" s="1002">
        <v>54000</v>
      </c>
      <c r="Q3581" s="935"/>
      <c r="R3581" s="935">
        <v>12</v>
      </c>
      <c r="S3581" s="1012">
        <v>109615</v>
      </c>
    </row>
    <row r="3582" spans="1:19" s="243" customFormat="1" ht="34.9">
      <c r="A3582" s="926" t="s">
        <v>1029</v>
      </c>
      <c r="B3582" s="887" t="s">
        <v>29742</v>
      </c>
      <c r="C3582" s="887" t="s">
        <v>115</v>
      </c>
      <c r="D3582" s="887" t="s">
        <v>28138</v>
      </c>
      <c r="E3582" s="1002">
        <v>3500</v>
      </c>
      <c r="F3582" s="887" t="s">
        <v>28396</v>
      </c>
      <c r="G3582" s="376" t="s">
        <v>28397</v>
      </c>
      <c r="H3582" s="884" t="s">
        <v>23927</v>
      </c>
      <c r="I3582" s="884" t="s">
        <v>19764</v>
      </c>
      <c r="J3582" s="887" t="s">
        <v>734</v>
      </c>
      <c r="K3582" s="935">
        <v>0</v>
      </c>
      <c r="L3582" s="935">
        <v>12</v>
      </c>
      <c r="M3582" s="1002">
        <v>42000</v>
      </c>
      <c r="N3582" s="935">
        <v>0</v>
      </c>
      <c r="O3582" s="935">
        <v>6</v>
      </c>
      <c r="P3582" s="1002">
        <v>21000</v>
      </c>
      <c r="Q3582" s="935"/>
      <c r="R3582" s="935"/>
      <c r="S3582" s="1012"/>
    </row>
    <row r="3583" spans="1:19" s="243" customFormat="1" ht="34.9">
      <c r="A3583" s="926" t="s">
        <v>1029</v>
      </c>
      <c r="B3583" s="887" t="s">
        <v>29742</v>
      </c>
      <c r="C3583" s="887" t="s">
        <v>115</v>
      </c>
      <c r="D3583" s="887" t="s">
        <v>28044</v>
      </c>
      <c r="E3583" s="1002">
        <v>3700</v>
      </c>
      <c r="F3583" s="887" t="s">
        <v>28398</v>
      </c>
      <c r="G3583" s="376" t="s">
        <v>28399</v>
      </c>
      <c r="H3583" s="884" t="s">
        <v>19713</v>
      </c>
      <c r="I3583" s="884" t="s">
        <v>23732</v>
      </c>
      <c r="J3583" s="887" t="s">
        <v>734</v>
      </c>
      <c r="K3583" s="935">
        <v>0</v>
      </c>
      <c r="L3583" s="935">
        <v>1</v>
      </c>
      <c r="M3583" s="1002">
        <v>3700</v>
      </c>
      <c r="N3583" s="935">
        <v>0</v>
      </c>
      <c r="O3583" s="935">
        <v>0</v>
      </c>
      <c r="P3583" s="1002">
        <v>0</v>
      </c>
      <c r="Q3583" s="935"/>
      <c r="R3583" s="935"/>
      <c r="S3583" s="1012"/>
    </row>
    <row r="3584" spans="1:19" s="243" customFormat="1" ht="34.9">
      <c r="A3584" s="926" t="s">
        <v>1029</v>
      </c>
      <c r="B3584" s="887" t="s">
        <v>29742</v>
      </c>
      <c r="C3584" s="887" t="s">
        <v>115</v>
      </c>
      <c r="D3584" s="887" t="s">
        <v>28053</v>
      </c>
      <c r="E3584" s="1002">
        <v>4000</v>
      </c>
      <c r="F3584" s="887" t="s">
        <v>28400</v>
      </c>
      <c r="G3584" s="376" t="s">
        <v>28401</v>
      </c>
      <c r="H3584" s="884" t="s">
        <v>19713</v>
      </c>
      <c r="I3584" s="884" t="s">
        <v>23732</v>
      </c>
      <c r="J3584" s="887" t="s">
        <v>734</v>
      </c>
      <c r="K3584" s="935">
        <v>0</v>
      </c>
      <c r="L3584" s="935">
        <v>2</v>
      </c>
      <c r="M3584" s="1002">
        <v>4133.33</v>
      </c>
      <c r="N3584" s="935">
        <v>0</v>
      </c>
      <c r="O3584" s="935">
        <v>0</v>
      </c>
      <c r="P3584" s="1002">
        <v>0</v>
      </c>
      <c r="Q3584" s="935"/>
      <c r="R3584" s="935"/>
      <c r="S3584" s="1012"/>
    </row>
    <row r="3585" spans="1:19" s="243" customFormat="1" ht="34.9">
      <c r="A3585" s="926" t="s">
        <v>1029</v>
      </c>
      <c r="B3585" s="887" t="s">
        <v>29742</v>
      </c>
      <c r="C3585" s="887" t="s">
        <v>115</v>
      </c>
      <c r="D3585" s="887" t="s">
        <v>28402</v>
      </c>
      <c r="E3585" s="1002">
        <v>3000</v>
      </c>
      <c r="F3585" s="887" t="s">
        <v>28403</v>
      </c>
      <c r="G3585" s="376" t="s">
        <v>28404</v>
      </c>
      <c r="H3585" s="884" t="s">
        <v>19713</v>
      </c>
      <c r="I3585" s="884" t="s">
        <v>19764</v>
      </c>
      <c r="J3585" s="887" t="s">
        <v>734</v>
      </c>
      <c r="K3585" s="935">
        <v>0</v>
      </c>
      <c r="L3585" s="935">
        <v>12</v>
      </c>
      <c r="M3585" s="1002">
        <v>36000</v>
      </c>
      <c r="N3585" s="935">
        <v>0</v>
      </c>
      <c r="O3585" s="935">
        <v>6</v>
      </c>
      <c r="P3585" s="1002">
        <v>18000</v>
      </c>
      <c r="Q3585" s="935"/>
      <c r="R3585" s="935"/>
      <c r="S3585" s="1012"/>
    </row>
    <row r="3586" spans="1:19" s="243" customFormat="1" ht="23.25">
      <c r="A3586" s="926" t="s">
        <v>1029</v>
      </c>
      <c r="B3586" s="887" t="s">
        <v>37671</v>
      </c>
      <c r="C3586" s="887" t="s">
        <v>115</v>
      </c>
      <c r="D3586" s="887" t="s">
        <v>28405</v>
      </c>
      <c r="E3586" s="1002">
        <v>3500</v>
      </c>
      <c r="F3586" s="887" t="s">
        <v>28406</v>
      </c>
      <c r="G3586" s="376" t="s">
        <v>28407</v>
      </c>
      <c r="H3586" s="884" t="s">
        <v>28408</v>
      </c>
      <c r="I3586" s="884" t="s">
        <v>28409</v>
      </c>
      <c r="J3586" s="887" t="s">
        <v>734</v>
      </c>
      <c r="K3586" s="935">
        <v>3</v>
      </c>
      <c r="L3586" s="935">
        <v>7</v>
      </c>
      <c r="M3586" s="1002">
        <v>26016.67</v>
      </c>
      <c r="N3586" s="935">
        <v>3</v>
      </c>
      <c r="O3586" s="935">
        <v>6</v>
      </c>
      <c r="P3586" s="1002">
        <v>21000</v>
      </c>
      <c r="Q3586" s="935"/>
      <c r="R3586" s="935">
        <v>12</v>
      </c>
      <c r="S3586" s="1012">
        <v>42000</v>
      </c>
    </row>
    <row r="3587" spans="1:19" s="243" customFormat="1" ht="34.9">
      <c r="A3587" s="926" t="s">
        <v>1029</v>
      </c>
      <c r="B3587" s="887" t="s">
        <v>29742</v>
      </c>
      <c r="C3587" s="887" t="s">
        <v>115</v>
      </c>
      <c r="D3587" s="887" t="s">
        <v>28044</v>
      </c>
      <c r="E3587" s="1002">
        <v>3000</v>
      </c>
      <c r="F3587" s="887" t="s">
        <v>28410</v>
      </c>
      <c r="G3587" s="376" t="s">
        <v>28411</v>
      </c>
      <c r="H3587" s="884" t="s">
        <v>19713</v>
      </c>
      <c r="I3587" s="884" t="s">
        <v>23732</v>
      </c>
      <c r="J3587" s="887" t="s">
        <v>734</v>
      </c>
      <c r="K3587" s="935">
        <v>0</v>
      </c>
      <c r="L3587" s="935">
        <v>1</v>
      </c>
      <c r="M3587" s="1002">
        <v>3000</v>
      </c>
      <c r="N3587" s="935">
        <v>0</v>
      </c>
      <c r="O3587" s="935">
        <v>0</v>
      </c>
      <c r="P3587" s="1002">
        <v>0</v>
      </c>
      <c r="Q3587" s="935"/>
      <c r="R3587" s="935"/>
      <c r="S3587" s="1012"/>
    </row>
    <row r="3588" spans="1:19" s="243" customFormat="1" ht="34.9">
      <c r="A3588" s="926" t="s">
        <v>1029</v>
      </c>
      <c r="B3588" s="887" t="s">
        <v>29742</v>
      </c>
      <c r="C3588" s="887" t="s">
        <v>115</v>
      </c>
      <c r="D3588" s="887" t="s">
        <v>28412</v>
      </c>
      <c r="E3588" s="1002">
        <v>6000</v>
      </c>
      <c r="F3588" s="887" t="s">
        <v>28413</v>
      </c>
      <c r="G3588" s="376" t="s">
        <v>28414</v>
      </c>
      <c r="H3588" s="884" t="s">
        <v>28206</v>
      </c>
      <c r="I3588" s="884" t="s">
        <v>23732</v>
      </c>
      <c r="J3588" s="887" t="s">
        <v>734</v>
      </c>
      <c r="K3588" s="935">
        <v>0</v>
      </c>
      <c r="L3588" s="935">
        <v>12</v>
      </c>
      <c r="M3588" s="1002">
        <v>72000</v>
      </c>
      <c r="N3588" s="935">
        <v>0</v>
      </c>
      <c r="O3588" s="935">
        <v>6</v>
      </c>
      <c r="P3588" s="1002">
        <v>36000</v>
      </c>
      <c r="Q3588" s="935"/>
      <c r="R3588" s="935"/>
      <c r="S3588" s="1012"/>
    </row>
    <row r="3589" spans="1:19" s="243" customFormat="1" ht="34.9">
      <c r="A3589" s="926" t="s">
        <v>1029</v>
      </c>
      <c r="B3589" s="887" t="s">
        <v>29742</v>
      </c>
      <c r="C3589" s="887" t="s">
        <v>115</v>
      </c>
      <c r="D3589" s="887" t="s">
        <v>28415</v>
      </c>
      <c r="E3589" s="1002">
        <v>4000</v>
      </c>
      <c r="F3589" s="887" t="s">
        <v>28416</v>
      </c>
      <c r="G3589" s="376" t="s">
        <v>28417</v>
      </c>
      <c r="H3589" s="884" t="s">
        <v>20463</v>
      </c>
      <c r="I3589" s="884" t="s">
        <v>19764</v>
      </c>
      <c r="J3589" s="887" t="s">
        <v>734</v>
      </c>
      <c r="K3589" s="935">
        <v>0</v>
      </c>
      <c r="L3589" s="935">
        <v>12</v>
      </c>
      <c r="M3589" s="1002">
        <v>48000</v>
      </c>
      <c r="N3589" s="935">
        <v>0</v>
      </c>
      <c r="O3589" s="935">
        <v>6</v>
      </c>
      <c r="P3589" s="1002">
        <v>22533.33</v>
      </c>
      <c r="Q3589" s="935"/>
      <c r="R3589" s="935">
        <v>12</v>
      </c>
      <c r="S3589" s="1012">
        <v>49615</v>
      </c>
    </row>
    <row r="3590" spans="1:19" s="243" customFormat="1" ht="34.9">
      <c r="A3590" s="926" t="s">
        <v>1029</v>
      </c>
      <c r="B3590" s="887" t="s">
        <v>29742</v>
      </c>
      <c r="C3590" s="887" t="s">
        <v>115</v>
      </c>
      <c r="D3590" s="887" t="s">
        <v>28418</v>
      </c>
      <c r="E3590" s="1002">
        <v>7000</v>
      </c>
      <c r="F3590" s="887" t="s">
        <v>28419</v>
      </c>
      <c r="G3590" s="376" t="s">
        <v>28420</v>
      </c>
      <c r="H3590" s="884" t="s">
        <v>19713</v>
      </c>
      <c r="I3590" s="884" t="s">
        <v>23732</v>
      </c>
      <c r="J3590" s="887" t="s">
        <v>734</v>
      </c>
      <c r="K3590" s="935">
        <v>0</v>
      </c>
      <c r="L3590" s="935">
        <v>12</v>
      </c>
      <c r="M3590" s="1002">
        <v>84000</v>
      </c>
      <c r="N3590" s="935">
        <v>0</v>
      </c>
      <c r="O3590" s="935">
        <v>6</v>
      </c>
      <c r="P3590" s="1002">
        <v>42000</v>
      </c>
      <c r="Q3590" s="935"/>
      <c r="R3590" s="935">
        <v>12</v>
      </c>
      <c r="S3590" s="1012">
        <v>85615</v>
      </c>
    </row>
    <row r="3591" spans="1:19" s="243" customFormat="1" ht="34.9">
      <c r="A3591" s="926" t="s">
        <v>1029</v>
      </c>
      <c r="B3591" s="887" t="s">
        <v>29742</v>
      </c>
      <c r="C3591" s="887" t="s">
        <v>115</v>
      </c>
      <c r="D3591" s="887" t="s">
        <v>28053</v>
      </c>
      <c r="E3591" s="1002">
        <v>3500</v>
      </c>
      <c r="F3591" s="887" t="s">
        <v>28421</v>
      </c>
      <c r="G3591" s="376" t="s">
        <v>28422</v>
      </c>
      <c r="H3591" s="884" t="s">
        <v>19713</v>
      </c>
      <c r="I3591" s="884" t="s">
        <v>23732</v>
      </c>
      <c r="J3591" s="887" t="s">
        <v>734</v>
      </c>
      <c r="K3591" s="935">
        <v>0</v>
      </c>
      <c r="L3591" s="935">
        <v>7</v>
      </c>
      <c r="M3591" s="1002">
        <v>26016.67</v>
      </c>
      <c r="N3591" s="935">
        <v>0</v>
      </c>
      <c r="O3591" s="935">
        <v>1</v>
      </c>
      <c r="P3591" s="1002">
        <v>3500</v>
      </c>
      <c r="Q3591" s="935"/>
      <c r="R3591" s="935"/>
      <c r="S3591" s="1012"/>
    </row>
    <row r="3592" spans="1:19" s="243" customFormat="1" ht="34.9">
      <c r="A3592" s="926" t="s">
        <v>1029</v>
      </c>
      <c r="B3592" s="887" t="s">
        <v>29742</v>
      </c>
      <c r="C3592" s="887" t="s">
        <v>115</v>
      </c>
      <c r="D3592" s="887" t="s">
        <v>28423</v>
      </c>
      <c r="E3592" s="1002">
        <v>4000</v>
      </c>
      <c r="F3592" s="887" t="s">
        <v>28424</v>
      </c>
      <c r="G3592" s="376" t="s">
        <v>28425</v>
      </c>
      <c r="H3592" s="884" t="s">
        <v>19713</v>
      </c>
      <c r="I3592" s="884" t="s">
        <v>19764</v>
      </c>
      <c r="J3592" s="887" t="s">
        <v>734</v>
      </c>
      <c r="K3592" s="935">
        <v>0</v>
      </c>
      <c r="L3592" s="935">
        <v>12</v>
      </c>
      <c r="M3592" s="1002">
        <v>48000</v>
      </c>
      <c r="N3592" s="935">
        <v>0</v>
      </c>
      <c r="O3592" s="935">
        <v>6</v>
      </c>
      <c r="P3592" s="1002">
        <v>24000</v>
      </c>
      <c r="Q3592" s="935"/>
      <c r="R3592" s="935"/>
      <c r="S3592" s="1012"/>
    </row>
    <row r="3593" spans="1:19" s="243" customFormat="1" ht="34.9">
      <c r="A3593" s="926" t="s">
        <v>1029</v>
      </c>
      <c r="B3593" s="887" t="s">
        <v>29742</v>
      </c>
      <c r="C3593" s="887" t="s">
        <v>115</v>
      </c>
      <c r="D3593" s="887" t="s">
        <v>28426</v>
      </c>
      <c r="E3593" s="1002">
        <v>11500</v>
      </c>
      <c r="F3593" s="887" t="s">
        <v>28427</v>
      </c>
      <c r="G3593" s="376" t="s">
        <v>28428</v>
      </c>
      <c r="H3593" s="884" t="s">
        <v>24773</v>
      </c>
      <c r="I3593" s="884" t="s">
        <v>23732</v>
      </c>
      <c r="J3593" s="887" t="s">
        <v>734</v>
      </c>
      <c r="K3593" s="935">
        <v>0</v>
      </c>
      <c r="L3593" s="935">
        <v>12</v>
      </c>
      <c r="M3593" s="1002">
        <v>138000</v>
      </c>
      <c r="N3593" s="935">
        <v>0</v>
      </c>
      <c r="O3593" s="935">
        <v>6</v>
      </c>
      <c r="P3593" s="1002">
        <v>69000</v>
      </c>
      <c r="Q3593" s="935"/>
      <c r="R3593" s="935"/>
      <c r="S3593" s="1012"/>
    </row>
    <row r="3594" spans="1:19" s="243" customFormat="1" ht="34.9">
      <c r="A3594" s="926" t="s">
        <v>1029</v>
      </c>
      <c r="B3594" s="887" t="s">
        <v>29742</v>
      </c>
      <c r="C3594" s="887" t="s">
        <v>115</v>
      </c>
      <c r="D3594" s="887" t="s">
        <v>27901</v>
      </c>
      <c r="E3594" s="1002">
        <v>6000</v>
      </c>
      <c r="F3594" s="887" t="s">
        <v>28429</v>
      </c>
      <c r="G3594" s="376" t="s">
        <v>28430</v>
      </c>
      <c r="H3594" s="884" t="s">
        <v>19713</v>
      </c>
      <c r="I3594" s="884" t="s">
        <v>23732</v>
      </c>
      <c r="J3594" s="887" t="s">
        <v>734</v>
      </c>
      <c r="K3594" s="935">
        <v>0</v>
      </c>
      <c r="L3594" s="935">
        <v>12</v>
      </c>
      <c r="M3594" s="1002">
        <v>72000</v>
      </c>
      <c r="N3594" s="935">
        <v>0</v>
      </c>
      <c r="O3594" s="935">
        <v>6</v>
      </c>
      <c r="P3594" s="1002">
        <v>36000</v>
      </c>
      <c r="Q3594" s="935"/>
      <c r="R3594" s="935">
        <v>12</v>
      </c>
      <c r="S3594" s="1012">
        <v>73615</v>
      </c>
    </row>
    <row r="3595" spans="1:19" s="243" customFormat="1" ht="34.9">
      <c r="A3595" s="926" t="s">
        <v>1029</v>
      </c>
      <c r="B3595" s="887" t="s">
        <v>29742</v>
      </c>
      <c r="C3595" s="887" t="s">
        <v>115</v>
      </c>
      <c r="D3595" s="887" t="s">
        <v>23614</v>
      </c>
      <c r="E3595" s="1002">
        <v>7000</v>
      </c>
      <c r="F3595" s="887" t="s">
        <v>28431</v>
      </c>
      <c r="G3595" s="376" t="s">
        <v>28432</v>
      </c>
      <c r="H3595" s="884" t="s">
        <v>19713</v>
      </c>
      <c r="I3595" s="884" t="s">
        <v>23732</v>
      </c>
      <c r="J3595" s="887" t="s">
        <v>734</v>
      </c>
      <c r="K3595" s="935">
        <v>0</v>
      </c>
      <c r="L3595" s="935">
        <v>12</v>
      </c>
      <c r="M3595" s="1002">
        <v>84000</v>
      </c>
      <c r="N3595" s="935">
        <v>0</v>
      </c>
      <c r="O3595" s="935">
        <v>6</v>
      </c>
      <c r="P3595" s="1002">
        <v>41999.999999999993</v>
      </c>
      <c r="Q3595" s="935"/>
      <c r="R3595" s="935">
        <v>12</v>
      </c>
      <c r="S3595" s="1012">
        <v>85615</v>
      </c>
    </row>
    <row r="3596" spans="1:19" s="243" customFormat="1" ht="34.9">
      <c r="A3596" s="926" t="s">
        <v>1029</v>
      </c>
      <c r="B3596" s="887" t="s">
        <v>29742</v>
      </c>
      <c r="C3596" s="887" t="s">
        <v>115</v>
      </c>
      <c r="D3596" s="887" t="s">
        <v>28044</v>
      </c>
      <c r="E3596" s="1002">
        <v>3000</v>
      </c>
      <c r="F3596" s="887" t="s">
        <v>28433</v>
      </c>
      <c r="G3596" s="376" t="s">
        <v>28434</v>
      </c>
      <c r="H3596" s="884" t="s">
        <v>19713</v>
      </c>
      <c r="I3596" s="884" t="s">
        <v>19764</v>
      </c>
      <c r="J3596" s="887" t="s">
        <v>734</v>
      </c>
      <c r="K3596" s="935">
        <v>3</v>
      </c>
      <c r="L3596" s="935">
        <v>12</v>
      </c>
      <c r="M3596" s="1002">
        <v>29100</v>
      </c>
      <c r="N3596" s="935">
        <v>3</v>
      </c>
      <c r="O3596" s="935">
        <v>6</v>
      </c>
      <c r="P3596" s="1002">
        <v>18000</v>
      </c>
      <c r="Q3596" s="935"/>
      <c r="R3596" s="935"/>
      <c r="S3596" s="1012"/>
    </row>
    <row r="3597" spans="1:19" s="243" customFormat="1" ht="34.9">
      <c r="A3597" s="926" t="s">
        <v>1029</v>
      </c>
      <c r="B3597" s="887" t="s">
        <v>29742</v>
      </c>
      <c r="C3597" s="887" t="s">
        <v>115</v>
      </c>
      <c r="D3597" s="887" t="s">
        <v>28053</v>
      </c>
      <c r="E3597" s="1002">
        <v>4000</v>
      </c>
      <c r="F3597" s="887" t="s">
        <v>28435</v>
      </c>
      <c r="G3597" s="376" t="s">
        <v>28436</v>
      </c>
      <c r="H3597" s="884" t="s">
        <v>19713</v>
      </c>
      <c r="I3597" s="884" t="s">
        <v>23732</v>
      </c>
      <c r="J3597" s="887" t="s">
        <v>734</v>
      </c>
      <c r="K3597" s="935">
        <v>0</v>
      </c>
      <c r="L3597" s="935">
        <v>12</v>
      </c>
      <c r="M3597" s="1002">
        <v>48000</v>
      </c>
      <c r="N3597" s="935">
        <v>0</v>
      </c>
      <c r="O3597" s="935">
        <v>6</v>
      </c>
      <c r="P3597" s="1002">
        <v>24000</v>
      </c>
      <c r="Q3597" s="935"/>
      <c r="R3597" s="935"/>
      <c r="S3597" s="1012"/>
    </row>
    <row r="3598" spans="1:19" s="243" customFormat="1" ht="34.9">
      <c r="A3598" s="926" t="s">
        <v>1029</v>
      </c>
      <c r="B3598" s="887" t="s">
        <v>29742</v>
      </c>
      <c r="C3598" s="887" t="s">
        <v>115</v>
      </c>
      <c r="D3598" s="887" t="s">
        <v>28107</v>
      </c>
      <c r="E3598" s="1002">
        <v>3000</v>
      </c>
      <c r="F3598" s="887" t="s">
        <v>28437</v>
      </c>
      <c r="G3598" s="376" t="s">
        <v>28438</v>
      </c>
      <c r="H3598" s="884" t="s">
        <v>19713</v>
      </c>
      <c r="I3598" s="884" t="s">
        <v>23732</v>
      </c>
      <c r="J3598" s="887" t="s">
        <v>734</v>
      </c>
      <c r="K3598" s="935">
        <v>0</v>
      </c>
      <c r="L3598" s="935">
        <v>12</v>
      </c>
      <c r="M3598" s="1002">
        <v>36000</v>
      </c>
      <c r="N3598" s="935">
        <v>0</v>
      </c>
      <c r="O3598" s="935">
        <v>6</v>
      </c>
      <c r="P3598" s="1002">
        <v>18000</v>
      </c>
      <c r="Q3598" s="935"/>
      <c r="R3598" s="935"/>
      <c r="S3598" s="1012"/>
    </row>
    <row r="3599" spans="1:19" s="243" customFormat="1" ht="34.9">
      <c r="A3599" s="926" t="s">
        <v>1029</v>
      </c>
      <c r="B3599" s="887" t="s">
        <v>29742</v>
      </c>
      <c r="C3599" s="887" t="s">
        <v>115</v>
      </c>
      <c r="D3599" s="887" t="s">
        <v>28319</v>
      </c>
      <c r="E3599" s="1002">
        <v>3500</v>
      </c>
      <c r="F3599" s="887" t="s">
        <v>28439</v>
      </c>
      <c r="G3599" s="376" t="s">
        <v>28440</v>
      </c>
      <c r="H3599" s="884" t="s">
        <v>21435</v>
      </c>
      <c r="I3599" s="884" t="s">
        <v>19764</v>
      </c>
      <c r="J3599" s="887" t="s">
        <v>734</v>
      </c>
      <c r="K3599" s="935">
        <v>0</v>
      </c>
      <c r="L3599" s="935">
        <v>7</v>
      </c>
      <c r="M3599" s="1002">
        <v>76200</v>
      </c>
      <c r="N3599" s="935">
        <v>0</v>
      </c>
      <c r="O3599" s="935">
        <v>6</v>
      </c>
      <c r="P3599" s="1002">
        <v>43200</v>
      </c>
      <c r="Q3599" s="935"/>
      <c r="R3599" s="935"/>
      <c r="S3599" s="1012"/>
    </row>
    <row r="3600" spans="1:19" s="243" customFormat="1" ht="34.9">
      <c r="A3600" s="926" t="s">
        <v>1029</v>
      </c>
      <c r="B3600" s="887" t="s">
        <v>29742</v>
      </c>
      <c r="C3600" s="887" t="s">
        <v>115</v>
      </c>
      <c r="D3600" s="887" t="s">
        <v>28044</v>
      </c>
      <c r="E3600" s="1002">
        <v>3700</v>
      </c>
      <c r="F3600" s="887" t="s">
        <v>28441</v>
      </c>
      <c r="G3600" s="376" t="s">
        <v>28442</v>
      </c>
      <c r="H3600" s="884" t="s">
        <v>19713</v>
      </c>
      <c r="I3600" s="884" t="s">
        <v>23732</v>
      </c>
      <c r="J3600" s="887" t="s">
        <v>734</v>
      </c>
      <c r="K3600" s="935">
        <v>0</v>
      </c>
      <c r="L3600" s="935">
        <v>5</v>
      </c>
      <c r="M3600" s="1002">
        <v>3700</v>
      </c>
      <c r="N3600" s="935">
        <v>0</v>
      </c>
      <c r="O3600" s="935">
        <v>0</v>
      </c>
      <c r="P3600" s="1002">
        <v>0</v>
      </c>
      <c r="Q3600" s="935"/>
      <c r="R3600" s="935"/>
      <c r="S3600" s="1012"/>
    </row>
    <row r="3601" spans="1:19" s="243" customFormat="1" ht="34.9">
      <c r="A3601" s="926" t="s">
        <v>1029</v>
      </c>
      <c r="B3601" s="887" t="s">
        <v>29742</v>
      </c>
      <c r="C3601" s="887" t="s">
        <v>115</v>
      </c>
      <c r="D3601" s="887" t="s">
        <v>28044</v>
      </c>
      <c r="E3601" s="1002">
        <v>3000</v>
      </c>
      <c r="F3601" s="887" t="s">
        <v>28443</v>
      </c>
      <c r="G3601" s="376" t="s">
        <v>28444</v>
      </c>
      <c r="H3601" s="884" t="s">
        <v>19713</v>
      </c>
      <c r="I3601" s="884" t="s">
        <v>19764</v>
      </c>
      <c r="J3601" s="887" t="s">
        <v>734</v>
      </c>
      <c r="K3601" s="935">
        <v>0</v>
      </c>
      <c r="L3601" s="935">
        <v>12</v>
      </c>
      <c r="M3601" s="1002">
        <v>36000</v>
      </c>
      <c r="N3601" s="935">
        <v>0</v>
      </c>
      <c r="O3601" s="935">
        <v>6</v>
      </c>
      <c r="P3601" s="1002">
        <v>18000</v>
      </c>
      <c r="Q3601" s="935"/>
      <c r="R3601" s="935"/>
      <c r="S3601" s="1012"/>
    </row>
    <row r="3602" spans="1:19" s="243" customFormat="1" ht="34.9">
      <c r="A3602" s="926" t="s">
        <v>1029</v>
      </c>
      <c r="B3602" s="887" t="s">
        <v>29742</v>
      </c>
      <c r="C3602" s="887" t="s">
        <v>115</v>
      </c>
      <c r="D3602" s="887" t="s">
        <v>28074</v>
      </c>
      <c r="E3602" s="1002">
        <v>9000</v>
      </c>
      <c r="F3602" s="887" t="s">
        <v>28445</v>
      </c>
      <c r="G3602" s="376" t="s">
        <v>28446</v>
      </c>
      <c r="H3602" s="884" t="s">
        <v>19713</v>
      </c>
      <c r="I3602" s="884" t="s">
        <v>23732</v>
      </c>
      <c r="J3602" s="887" t="s">
        <v>734</v>
      </c>
      <c r="K3602" s="935">
        <v>0</v>
      </c>
      <c r="L3602" s="935">
        <v>3</v>
      </c>
      <c r="M3602" s="1002">
        <v>20100</v>
      </c>
      <c r="N3602" s="935">
        <v>0</v>
      </c>
      <c r="O3602" s="935">
        <v>0</v>
      </c>
      <c r="P3602" s="1002">
        <v>0</v>
      </c>
      <c r="Q3602" s="935"/>
      <c r="R3602" s="935"/>
      <c r="S3602" s="1012"/>
    </row>
    <row r="3603" spans="1:19" s="243" customFormat="1" ht="23.25">
      <c r="A3603" s="926" t="s">
        <v>1029</v>
      </c>
      <c r="B3603" s="887" t="s">
        <v>37671</v>
      </c>
      <c r="C3603" s="887" t="s">
        <v>115</v>
      </c>
      <c r="D3603" s="887" t="s">
        <v>20124</v>
      </c>
      <c r="E3603" s="1002">
        <v>10000</v>
      </c>
      <c r="F3603" s="887" t="s">
        <v>28447</v>
      </c>
      <c r="G3603" s="376" t="s">
        <v>28448</v>
      </c>
      <c r="H3603" s="884" t="s">
        <v>19713</v>
      </c>
      <c r="I3603" s="884" t="s">
        <v>23732</v>
      </c>
      <c r="J3603" s="887" t="s">
        <v>734</v>
      </c>
      <c r="K3603" s="935">
        <v>0</v>
      </c>
      <c r="L3603" s="935">
        <v>12</v>
      </c>
      <c r="M3603" s="1002">
        <v>120000</v>
      </c>
      <c r="N3603" s="935">
        <v>0</v>
      </c>
      <c r="O3603" s="935">
        <v>6</v>
      </c>
      <c r="P3603" s="1002">
        <v>60000</v>
      </c>
      <c r="Q3603" s="935"/>
      <c r="R3603" s="935">
        <v>12</v>
      </c>
      <c r="S3603" s="1012">
        <v>120000</v>
      </c>
    </row>
    <row r="3604" spans="1:19" s="243" customFormat="1" ht="34.9">
      <c r="A3604" s="926" t="s">
        <v>1029</v>
      </c>
      <c r="B3604" s="887" t="s">
        <v>29742</v>
      </c>
      <c r="C3604" s="887" t="s">
        <v>115</v>
      </c>
      <c r="D3604" s="887" t="s">
        <v>28044</v>
      </c>
      <c r="E3604" s="1002">
        <v>3000</v>
      </c>
      <c r="F3604" s="887" t="s">
        <v>28449</v>
      </c>
      <c r="G3604" s="376" t="s">
        <v>28450</v>
      </c>
      <c r="H3604" s="884" t="s">
        <v>19713</v>
      </c>
      <c r="I3604" s="884" t="s">
        <v>19764</v>
      </c>
      <c r="J3604" s="887" t="s">
        <v>734</v>
      </c>
      <c r="K3604" s="935">
        <v>3</v>
      </c>
      <c r="L3604" s="935">
        <v>9</v>
      </c>
      <c r="M3604" s="1002">
        <v>29100</v>
      </c>
      <c r="N3604" s="935">
        <v>3</v>
      </c>
      <c r="O3604" s="935">
        <v>6</v>
      </c>
      <c r="P3604" s="1002">
        <v>18000</v>
      </c>
      <c r="Q3604" s="935"/>
      <c r="R3604" s="935"/>
      <c r="S3604" s="1012"/>
    </row>
    <row r="3605" spans="1:19" s="243" customFormat="1" ht="34.9">
      <c r="A3605" s="926" t="s">
        <v>1029</v>
      </c>
      <c r="B3605" s="887" t="s">
        <v>29742</v>
      </c>
      <c r="C3605" s="887" t="s">
        <v>115</v>
      </c>
      <c r="D3605" s="887" t="s">
        <v>28044</v>
      </c>
      <c r="E3605" s="1002">
        <v>3700</v>
      </c>
      <c r="F3605" s="887" t="s">
        <v>28451</v>
      </c>
      <c r="G3605" s="376" t="s">
        <v>28452</v>
      </c>
      <c r="H3605" s="884" t="s">
        <v>19713</v>
      </c>
      <c r="I3605" s="884" t="s">
        <v>23732</v>
      </c>
      <c r="J3605" s="887" t="s">
        <v>734</v>
      </c>
      <c r="K3605" s="935">
        <v>0</v>
      </c>
      <c r="L3605" s="935">
        <v>1</v>
      </c>
      <c r="M3605" s="1002">
        <v>3700</v>
      </c>
      <c r="N3605" s="935">
        <v>0</v>
      </c>
      <c r="O3605" s="935">
        <v>0</v>
      </c>
      <c r="P3605" s="1002">
        <v>0</v>
      </c>
      <c r="Q3605" s="935"/>
      <c r="R3605" s="935"/>
      <c r="S3605" s="1012"/>
    </row>
    <row r="3606" spans="1:19" s="243" customFormat="1" ht="34.9">
      <c r="A3606" s="926" t="s">
        <v>1029</v>
      </c>
      <c r="B3606" s="887" t="s">
        <v>29742</v>
      </c>
      <c r="C3606" s="887" t="s">
        <v>115</v>
      </c>
      <c r="D3606" s="887" t="s">
        <v>27901</v>
      </c>
      <c r="E3606" s="1002">
        <v>4000</v>
      </c>
      <c r="F3606" s="887" t="s">
        <v>28453</v>
      </c>
      <c r="G3606" s="376" t="s">
        <v>28454</v>
      </c>
      <c r="H3606" s="884" t="s">
        <v>19713</v>
      </c>
      <c r="I3606" s="884" t="s">
        <v>23732</v>
      </c>
      <c r="J3606" s="887" t="s">
        <v>734</v>
      </c>
      <c r="K3606" s="935">
        <v>0</v>
      </c>
      <c r="L3606" s="935">
        <v>12</v>
      </c>
      <c r="M3606" s="1002">
        <v>30800</v>
      </c>
      <c r="N3606" s="935">
        <v>0</v>
      </c>
      <c r="O3606" s="935">
        <v>2</v>
      </c>
      <c r="P3606" s="1002">
        <v>8000</v>
      </c>
      <c r="Q3606" s="935"/>
      <c r="R3606" s="935"/>
      <c r="S3606" s="1012"/>
    </row>
    <row r="3607" spans="1:19" s="243" customFormat="1" ht="23.25">
      <c r="A3607" s="926" t="s">
        <v>1029</v>
      </c>
      <c r="B3607" s="887" t="s">
        <v>37671</v>
      </c>
      <c r="C3607" s="887" t="s">
        <v>115</v>
      </c>
      <c r="D3607" s="887" t="s">
        <v>28038</v>
      </c>
      <c r="E3607" s="1002">
        <v>4500</v>
      </c>
      <c r="F3607" s="887" t="s">
        <v>28455</v>
      </c>
      <c r="G3607" s="376" t="s">
        <v>28456</v>
      </c>
      <c r="H3607" s="884" t="s">
        <v>28457</v>
      </c>
      <c r="I3607" s="884" t="s">
        <v>19764</v>
      </c>
      <c r="J3607" s="887" t="s">
        <v>734</v>
      </c>
      <c r="K3607" s="935">
        <v>0</v>
      </c>
      <c r="L3607" s="935">
        <v>12</v>
      </c>
      <c r="M3607" s="1002">
        <v>54000</v>
      </c>
      <c r="N3607" s="935">
        <v>0</v>
      </c>
      <c r="O3607" s="935">
        <v>6</v>
      </c>
      <c r="P3607" s="1002">
        <v>27000</v>
      </c>
      <c r="Q3607" s="935"/>
      <c r="R3607" s="935">
        <v>12</v>
      </c>
      <c r="S3607" s="1012">
        <v>54000</v>
      </c>
    </row>
    <row r="3608" spans="1:19" s="243" customFormat="1" ht="34.9">
      <c r="A3608" s="926" t="s">
        <v>1029</v>
      </c>
      <c r="B3608" s="887" t="s">
        <v>29742</v>
      </c>
      <c r="C3608" s="887" t="s">
        <v>115</v>
      </c>
      <c r="D3608" s="887" t="s">
        <v>28085</v>
      </c>
      <c r="E3608" s="1002">
        <v>3500</v>
      </c>
      <c r="F3608" s="887" t="s">
        <v>28458</v>
      </c>
      <c r="G3608" s="376" t="s">
        <v>28459</v>
      </c>
      <c r="H3608" s="884" t="s">
        <v>28457</v>
      </c>
      <c r="I3608" s="884" t="s">
        <v>23732</v>
      </c>
      <c r="J3608" s="887" t="s">
        <v>734</v>
      </c>
      <c r="K3608" s="935">
        <v>0</v>
      </c>
      <c r="L3608" s="935">
        <v>12</v>
      </c>
      <c r="M3608" s="1002">
        <v>42000</v>
      </c>
      <c r="N3608" s="935">
        <v>0</v>
      </c>
      <c r="O3608" s="935">
        <v>6</v>
      </c>
      <c r="P3608" s="1002">
        <v>21000</v>
      </c>
      <c r="Q3608" s="935"/>
      <c r="R3608" s="935"/>
      <c r="S3608" s="1012"/>
    </row>
    <row r="3609" spans="1:19" s="243" customFormat="1" ht="34.9">
      <c r="A3609" s="926" t="s">
        <v>1029</v>
      </c>
      <c r="B3609" s="887" t="s">
        <v>29742</v>
      </c>
      <c r="C3609" s="887" t="s">
        <v>115</v>
      </c>
      <c r="D3609" s="887" t="s">
        <v>28044</v>
      </c>
      <c r="E3609" s="1002">
        <v>3000</v>
      </c>
      <c r="F3609" s="887" t="s">
        <v>28460</v>
      </c>
      <c r="G3609" s="376" t="s">
        <v>28461</v>
      </c>
      <c r="H3609" s="884" t="s">
        <v>19713</v>
      </c>
      <c r="I3609" s="884" t="s">
        <v>19764</v>
      </c>
      <c r="J3609" s="887" t="s">
        <v>734</v>
      </c>
      <c r="K3609" s="935">
        <v>0</v>
      </c>
      <c r="L3609" s="935">
        <v>4</v>
      </c>
      <c r="M3609" s="1002">
        <v>9000</v>
      </c>
      <c r="N3609" s="935">
        <v>0</v>
      </c>
      <c r="O3609" s="935">
        <v>0</v>
      </c>
      <c r="P3609" s="1002">
        <v>0</v>
      </c>
      <c r="Q3609" s="935"/>
      <c r="R3609" s="935"/>
      <c r="S3609" s="1012"/>
    </row>
    <row r="3610" spans="1:19" s="243" customFormat="1" ht="34.9">
      <c r="A3610" s="926" t="s">
        <v>1029</v>
      </c>
      <c r="B3610" s="887" t="s">
        <v>29742</v>
      </c>
      <c r="C3610" s="887" t="s">
        <v>115</v>
      </c>
      <c r="D3610" s="887" t="s">
        <v>28053</v>
      </c>
      <c r="E3610" s="1002">
        <v>4000</v>
      </c>
      <c r="F3610" s="887" t="s">
        <v>28462</v>
      </c>
      <c r="G3610" s="376" t="s">
        <v>28463</v>
      </c>
      <c r="H3610" s="884" t="s">
        <v>19713</v>
      </c>
      <c r="I3610" s="884" t="s">
        <v>23732</v>
      </c>
      <c r="J3610" s="887" t="s">
        <v>734</v>
      </c>
      <c r="K3610" s="935">
        <v>0</v>
      </c>
      <c r="L3610" s="935">
        <v>12</v>
      </c>
      <c r="M3610" s="1002">
        <v>48000</v>
      </c>
      <c r="N3610" s="935">
        <v>0</v>
      </c>
      <c r="O3610" s="935">
        <v>6</v>
      </c>
      <c r="P3610" s="1002">
        <v>24000</v>
      </c>
      <c r="Q3610" s="935"/>
      <c r="R3610" s="935"/>
      <c r="S3610" s="1012"/>
    </row>
    <row r="3611" spans="1:19" s="243" customFormat="1" ht="34.9">
      <c r="A3611" s="926" t="s">
        <v>1029</v>
      </c>
      <c r="B3611" s="887" t="s">
        <v>29742</v>
      </c>
      <c r="C3611" s="887" t="s">
        <v>115</v>
      </c>
      <c r="D3611" s="887" t="s">
        <v>28464</v>
      </c>
      <c r="E3611" s="1002">
        <v>3500</v>
      </c>
      <c r="F3611" s="887" t="s">
        <v>28465</v>
      </c>
      <c r="G3611" s="376" t="s">
        <v>28466</v>
      </c>
      <c r="H3611" s="884" t="s">
        <v>19713</v>
      </c>
      <c r="I3611" s="884" t="s">
        <v>23732</v>
      </c>
      <c r="J3611" s="887" t="s">
        <v>734</v>
      </c>
      <c r="K3611" s="935">
        <v>0</v>
      </c>
      <c r="L3611" s="935">
        <v>5</v>
      </c>
      <c r="M3611" s="1002">
        <v>15283.33</v>
      </c>
      <c r="N3611" s="935">
        <v>0</v>
      </c>
      <c r="O3611" s="935">
        <v>0</v>
      </c>
      <c r="P3611" s="1002">
        <v>0</v>
      </c>
      <c r="Q3611" s="935"/>
      <c r="R3611" s="935"/>
      <c r="S3611" s="1012"/>
    </row>
    <row r="3612" spans="1:19" s="243" customFormat="1" ht="34.9">
      <c r="A3612" s="926" t="s">
        <v>1029</v>
      </c>
      <c r="B3612" s="887" t="s">
        <v>29742</v>
      </c>
      <c r="C3612" s="887" t="s">
        <v>115</v>
      </c>
      <c r="D3612" s="887" t="s">
        <v>28467</v>
      </c>
      <c r="E3612" s="1002">
        <v>2500</v>
      </c>
      <c r="F3612" s="887" t="s">
        <v>28468</v>
      </c>
      <c r="G3612" s="376" t="s">
        <v>28469</v>
      </c>
      <c r="H3612" s="884" t="s">
        <v>20860</v>
      </c>
      <c r="I3612" s="884" t="s">
        <v>19764</v>
      </c>
      <c r="J3612" s="887" t="s">
        <v>734</v>
      </c>
      <c r="K3612" s="935">
        <v>0</v>
      </c>
      <c r="L3612" s="935">
        <v>12</v>
      </c>
      <c r="M3612" s="1002">
        <v>30000</v>
      </c>
      <c r="N3612" s="935">
        <v>0</v>
      </c>
      <c r="O3612" s="935">
        <v>6</v>
      </c>
      <c r="P3612" s="1002">
        <v>15000</v>
      </c>
      <c r="Q3612" s="935"/>
      <c r="R3612" s="935"/>
      <c r="S3612" s="1012"/>
    </row>
    <row r="3613" spans="1:19" s="243" customFormat="1" ht="34.9">
      <c r="A3613" s="926" t="s">
        <v>1029</v>
      </c>
      <c r="B3613" s="887" t="s">
        <v>29742</v>
      </c>
      <c r="C3613" s="887" t="s">
        <v>115</v>
      </c>
      <c r="D3613" s="887" t="s">
        <v>28470</v>
      </c>
      <c r="E3613" s="1002">
        <v>8000</v>
      </c>
      <c r="F3613" s="887" t="s">
        <v>28471</v>
      </c>
      <c r="G3613" s="376" t="s">
        <v>28472</v>
      </c>
      <c r="H3613" s="884" t="s">
        <v>23609</v>
      </c>
      <c r="I3613" s="884" t="s">
        <v>23732</v>
      </c>
      <c r="J3613" s="887" t="s">
        <v>734</v>
      </c>
      <c r="K3613" s="935">
        <v>0</v>
      </c>
      <c r="L3613" s="935">
        <v>12</v>
      </c>
      <c r="M3613" s="1002">
        <v>96000</v>
      </c>
      <c r="N3613" s="935">
        <v>0</v>
      </c>
      <c r="O3613" s="935">
        <v>6</v>
      </c>
      <c r="P3613" s="1002">
        <v>48000</v>
      </c>
      <c r="Q3613" s="935"/>
      <c r="R3613" s="935">
        <v>12</v>
      </c>
      <c r="S3613" s="1012">
        <v>97615</v>
      </c>
    </row>
    <row r="3614" spans="1:19" s="243" customFormat="1" ht="34.9">
      <c r="A3614" s="926" t="s">
        <v>1029</v>
      </c>
      <c r="B3614" s="887" t="s">
        <v>29742</v>
      </c>
      <c r="C3614" s="887" t="s">
        <v>115</v>
      </c>
      <c r="D3614" s="887" t="s">
        <v>28107</v>
      </c>
      <c r="E3614" s="1002">
        <v>3000</v>
      </c>
      <c r="F3614" s="887" t="s">
        <v>28473</v>
      </c>
      <c r="G3614" s="376" t="s">
        <v>28474</v>
      </c>
      <c r="H3614" s="884" t="s">
        <v>19713</v>
      </c>
      <c r="I3614" s="884" t="s">
        <v>23732</v>
      </c>
      <c r="J3614" s="887" t="s">
        <v>734</v>
      </c>
      <c r="K3614" s="935">
        <v>0</v>
      </c>
      <c r="L3614" s="935">
        <v>3</v>
      </c>
      <c r="M3614" s="1002">
        <v>6800</v>
      </c>
      <c r="N3614" s="935">
        <v>0</v>
      </c>
      <c r="O3614" s="935">
        <v>0</v>
      </c>
      <c r="P3614" s="1002">
        <v>0</v>
      </c>
      <c r="Q3614" s="935"/>
      <c r="R3614" s="935"/>
      <c r="S3614" s="1012"/>
    </row>
    <row r="3615" spans="1:19" s="243" customFormat="1" ht="34.9">
      <c r="A3615" s="926" t="s">
        <v>1029</v>
      </c>
      <c r="B3615" s="887" t="s">
        <v>29742</v>
      </c>
      <c r="C3615" s="887" t="s">
        <v>115</v>
      </c>
      <c r="D3615" s="887" t="s">
        <v>28144</v>
      </c>
      <c r="E3615" s="1002">
        <v>2500</v>
      </c>
      <c r="F3615" s="887" t="s">
        <v>28475</v>
      </c>
      <c r="G3615" s="376" t="s">
        <v>28476</v>
      </c>
      <c r="H3615" s="884" t="s">
        <v>21495</v>
      </c>
      <c r="I3615" s="884" t="s">
        <v>19764</v>
      </c>
      <c r="J3615" s="887" t="s">
        <v>734</v>
      </c>
      <c r="K3615" s="935">
        <v>0</v>
      </c>
      <c r="L3615" s="935">
        <v>12</v>
      </c>
      <c r="M3615" s="1002">
        <v>30000</v>
      </c>
      <c r="N3615" s="935">
        <v>0</v>
      </c>
      <c r="O3615" s="935">
        <v>6</v>
      </c>
      <c r="P3615" s="1002">
        <v>15000</v>
      </c>
      <c r="Q3615" s="935"/>
      <c r="R3615" s="935"/>
      <c r="S3615" s="1012"/>
    </row>
    <row r="3616" spans="1:19" s="243" customFormat="1" ht="34.9">
      <c r="A3616" s="926" t="s">
        <v>1029</v>
      </c>
      <c r="B3616" s="887" t="s">
        <v>29742</v>
      </c>
      <c r="C3616" s="887" t="s">
        <v>115</v>
      </c>
      <c r="D3616" s="887" t="s">
        <v>28477</v>
      </c>
      <c r="E3616" s="1002">
        <v>3000</v>
      </c>
      <c r="F3616" s="887" t="s">
        <v>28478</v>
      </c>
      <c r="G3616" s="376" t="s">
        <v>28479</v>
      </c>
      <c r="H3616" s="884" t="s">
        <v>23441</v>
      </c>
      <c r="I3616" s="884" t="s">
        <v>23732</v>
      </c>
      <c r="J3616" s="887" t="s">
        <v>734</v>
      </c>
      <c r="K3616" s="935">
        <v>0</v>
      </c>
      <c r="L3616" s="935">
        <v>10</v>
      </c>
      <c r="M3616" s="1002">
        <v>29900</v>
      </c>
      <c r="N3616" s="935">
        <v>0</v>
      </c>
      <c r="O3616" s="935">
        <v>0</v>
      </c>
      <c r="P3616" s="1002">
        <v>0</v>
      </c>
      <c r="Q3616" s="935"/>
      <c r="R3616" s="935"/>
      <c r="S3616" s="1012"/>
    </row>
    <row r="3617" spans="1:19" s="243" customFormat="1" ht="34.9">
      <c r="A3617" s="926" t="s">
        <v>1029</v>
      </c>
      <c r="B3617" s="887" t="s">
        <v>29742</v>
      </c>
      <c r="C3617" s="887" t="s">
        <v>115</v>
      </c>
      <c r="D3617" s="887" t="s">
        <v>28480</v>
      </c>
      <c r="E3617" s="1002">
        <v>7000</v>
      </c>
      <c r="F3617" s="887" t="s">
        <v>28481</v>
      </c>
      <c r="G3617" s="376" t="s">
        <v>28482</v>
      </c>
      <c r="H3617" s="884" t="s">
        <v>24690</v>
      </c>
      <c r="I3617" s="884" t="s">
        <v>23732</v>
      </c>
      <c r="J3617" s="887" t="s">
        <v>734</v>
      </c>
      <c r="K3617" s="935">
        <v>0</v>
      </c>
      <c r="L3617" s="935">
        <v>12</v>
      </c>
      <c r="M3617" s="1002">
        <v>84000</v>
      </c>
      <c r="N3617" s="935">
        <v>0</v>
      </c>
      <c r="O3617" s="935">
        <v>6</v>
      </c>
      <c r="P3617" s="1002">
        <v>42000</v>
      </c>
      <c r="Q3617" s="935"/>
      <c r="R3617" s="935">
        <v>12</v>
      </c>
      <c r="S3617" s="1012">
        <v>85615</v>
      </c>
    </row>
    <row r="3618" spans="1:19" s="243" customFormat="1" ht="34.9">
      <c r="A3618" s="926" t="s">
        <v>1029</v>
      </c>
      <c r="B3618" s="887" t="s">
        <v>29742</v>
      </c>
      <c r="C3618" s="887" t="s">
        <v>115</v>
      </c>
      <c r="D3618" s="887" t="s">
        <v>28044</v>
      </c>
      <c r="E3618" s="1002">
        <v>3000</v>
      </c>
      <c r="F3618" s="887" t="s">
        <v>28483</v>
      </c>
      <c r="G3618" s="376" t="s">
        <v>28484</v>
      </c>
      <c r="H3618" s="884" t="s">
        <v>19713</v>
      </c>
      <c r="I3618" s="884" t="s">
        <v>19764</v>
      </c>
      <c r="J3618" s="887" t="s">
        <v>734</v>
      </c>
      <c r="K3618" s="935">
        <v>0</v>
      </c>
      <c r="L3618" s="935">
        <v>12</v>
      </c>
      <c r="M3618" s="1002">
        <v>36000</v>
      </c>
      <c r="N3618" s="935">
        <v>0</v>
      </c>
      <c r="O3618" s="935">
        <v>6</v>
      </c>
      <c r="P3618" s="1002">
        <v>18000</v>
      </c>
      <c r="Q3618" s="935"/>
      <c r="R3618" s="935"/>
      <c r="S3618" s="1012"/>
    </row>
    <row r="3619" spans="1:19" s="243" customFormat="1" ht="34.9">
      <c r="A3619" s="926" t="s">
        <v>1029</v>
      </c>
      <c r="B3619" s="887" t="s">
        <v>29742</v>
      </c>
      <c r="C3619" s="887" t="s">
        <v>115</v>
      </c>
      <c r="D3619" s="887" t="s">
        <v>28044</v>
      </c>
      <c r="E3619" s="1002">
        <v>3000</v>
      </c>
      <c r="F3619" s="887" t="s">
        <v>28485</v>
      </c>
      <c r="G3619" s="376" t="s">
        <v>28486</v>
      </c>
      <c r="H3619" s="884" t="s">
        <v>19733</v>
      </c>
      <c r="I3619" s="884" t="s">
        <v>19764</v>
      </c>
      <c r="J3619" s="887" t="s">
        <v>734</v>
      </c>
      <c r="K3619" s="935">
        <v>3</v>
      </c>
      <c r="L3619" s="935">
        <v>9</v>
      </c>
      <c r="M3619" s="1002">
        <v>29700</v>
      </c>
      <c r="N3619" s="935">
        <v>0</v>
      </c>
      <c r="O3619" s="935">
        <v>6</v>
      </c>
      <c r="P3619" s="1002">
        <v>18000</v>
      </c>
      <c r="Q3619" s="935"/>
      <c r="R3619" s="935"/>
      <c r="S3619" s="1012"/>
    </row>
    <row r="3620" spans="1:19" s="243" customFormat="1" ht="23.25">
      <c r="A3620" s="926" t="s">
        <v>1029</v>
      </c>
      <c r="B3620" s="887" t="s">
        <v>37671</v>
      </c>
      <c r="C3620" s="887" t="s">
        <v>115</v>
      </c>
      <c r="D3620" s="887" t="s">
        <v>28038</v>
      </c>
      <c r="E3620" s="1002">
        <v>4500</v>
      </c>
      <c r="F3620" s="887" t="s">
        <v>28487</v>
      </c>
      <c r="G3620" s="376" t="s">
        <v>28488</v>
      </c>
      <c r="H3620" s="884" t="s">
        <v>19733</v>
      </c>
      <c r="I3620" s="884" t="s">
        <v>23732</v>
      </c>
      <c r="J3620" s="887" t="s">
        <v>734</v>
      </c>
      <c r="K3620" s="935">
        <v>3</v>
      </c>
      <c r="L3620" s="935">
        <v>7</v>
      </c>
      <c r="M3620" s="1002">
        <v>33450</v>
      </c>
      <c r="N3620" s="935">
        <v>3</v>
      </c>
      <c r="O3620" s="935">
        <v>6</v>
      </c>
      <c r="P3620" s="1002">
        <v>27000</v>
      </c>
      <c r="Q3620" s="935"/>
      <c r="R3620" s="935">
        <v>12</v>
      </c>
      <c r="S3620" s="1012">
        <v>54000</v>
      </c>
    </row>
    <row r="3621" spans="1:19" s="243" customFormat="1" ht="46.5">
      <c r="A3621" s="926" t="s">
        <v>1029</v>
      </c>
      <c r="B3621" s="887" t="s">
        <v>37671</v>
      </c>
      <c r="C3621" s="887" t="s">
        <v>115</v>
      </c>
      <c r="D3621" s="887" t="s">
        <v>28489</v>
      </c>
      <c r="E3621" s="1002">
        <v>4500</v>
      </c>
      <c r="F3621" s="887" t="s">
        <v>28490</v>
      </c>
      <c r="G3621" s="376" t="s">
        <v>28491</v>
      </c>
      <c r="H3621" s="884" t="s">
        <v>28492</v>
      </c>
      <c r="I3621" s="884" t="s">
        <v>23876</v>
      </c>
      <c r="J3621" s="887" t="s">
        <v>734</v>
      </c>
      <c r="K3621" s="935">
        <v>0</v>
      </c>
      <c r="L3621" s="935">
        <v>12</v>
      </c>
      <c r="M3621" s="1002">
        <v>54000</v>
      </c>
      <c r="N3621" s="935">
        <v>0</v>
      </c>
      <c r="O3621" s="935">
        <v>6</v>
      </c>
      <c r="P3621" s="1002">
        <v>27000</v>
      </c>
      <c r="Q3621" s="935"/>
      <c r="R3621" s="935">
        <v>12</v>
      </c>
      <c r="S3621" s="1012">
        <v>54000</v>
      </c>
    </row>
    <row r="3622" spans="1:19" s="243" customFormat="1" ht="34.9">
      <c r="A3622" s="926" t="s">
        <v>1029</v>
      </c>
      <c r="B3622" s="887" t="s">
        <v>29742</v>
      </c>
      <c r="C3622" s="887" t="s">
        <v>115</v>
      </c>
      <c r="D3622" s="887" t="s">
        <v>28493</v>
      </c>
      <c r="E3622" s="1002">
        <v>2000</v>
      </c>
      <c r="F3622" s="887" t="s">
        <v>28494</v>
      </c>
      <c r="G3622" s="376" t="s">
        <v>28495</v>
      </c>
      <c r="H3622" s="884" t="s">
        <v>23441</v>
      </c>
      <c r="I3622" s="884" t="s">
        <v>19764</v>
      </c>
      <c r="J3622" s="887" t="s">
        <v>734</v>
      </c>
      <c r="K3622" s="935">
        <v>0</v>
      </c>
      <c r="L3622" s="935">
        <v>12</v>
      </c>
      <c r="M3622" s="1002">
        <v>24000</v>
      </c>
      <c r="N3622" s="935">
        <v>0</v>
      </c>
      <c r="O3622" s="935">
        <v>6</v>
      </c>
      <c r="P3622" s="1002">
        <v>10400</v>
      </c>
      <c r="Q3622" s="935"/>
      <c r="R3622" s="935">
        <v>12</v>
      </c>
      <c r="S3622" s="1012">
        <v>25615</v>
      </c>
    </row>
    <row r="3623" spans="1:19" s="243" customFormat="1" ht="34.9">
      <c r="A3623" s="926" t="s">
        <v>1029</v>
      </c>
      <c r="B3623" s="887" t="s">
        <v>29742</v>
      </c>
      <c r="C3623" s="887" t="s">
        <v>115</v>
      </c>
      <c r="D3623" s="887" t="s">
        <v>28085</v>
      </c>
      <c r="E3623" s="1002">
        <v>3500</v>
      </c>
      <c r="F3623" s="887" t="s">
        <v>28496</v>
      </c>
      <c r="G3623" s="376" t="s">
        <v>28497</v>
      </c>
      <c r="H3623" s="884" t="s">
        <v>28457</v>
      </c>
      <c r="I3623" s="884" t="s">
        <v>19764</v>
      </c>
      <c r="J3623" s="887" t="s">
        <v>734</v>
      </c>
      <c r="K3623" s="935">
        <v>0</v>
      </c>
      <c r="L3623" s="935">
        <v>12</v>
      </c>
      <c r="M3623" s="1002">
        <v>42000</v>
      </c>
      <c r="N3623" s="935">
        <v>0</v>
      </c>
      <c r="O3623" s="935">
        <v>6</v>
      </c>
      <c r="P3623" s="1002">
        <v>21000</v>
      </c>
      <c r="Q3623" s="935"/>
      <c r="R3623" s="935"/>
      <c r="S3623" s="1012"/>
    </row>
    <row r="3624" spans="1:19" s="243" customFormat="1" ht="23.25">
      <c r="A3624" s="926" t="s">
        <v>1029</v>
      </c>
      <c r="B3624" s="887" t="s">
        <v>37671</v>
      </c>
      <c r="C3624" s="887" t="s">
        <v>115</v>
      </c>
      <c r="D3624" s="887" t="s">
        <v>27901</v>
      </c>
      <c r="E3624" s="1002">
        <v>7500</v>
      </c>
      <c r="F3624" s="887" t="s">
        <v>28498</v>
      </c>
      <c r="G3624" s="376" t="s">
        <v>28499</v>
      </c>
      <c r="H3624" s="884" t="s">
        <v>19713</v>
      </c>
      <c r="I3624" s="884" t="s">
        <v>23732</v>
      </c>
      <c r="J3624" s="887" t="s">
        <v>734</v>
      </c>
      <c r="K3624" s="935">
        <v>0</v>
      </c>
      <c r="L3624" s="935">
        <v>12</v>
      </c>
      <c r="M3624" s="1002">
        <v>90000</v>
      </c>
      <c r="N3624" s="935">
        <v>0</v>
      </c>
      <c r="O3624" s="935">
        <v>6</v>
      </c>
      <c r="P3624" s="1002">
        <v>45000</v>
      </c>
      <c r="Q3624" s="935"/>
      <c r="R3624" s="935">
        <v>12</v>
      </c>
      <c r="S3624" s="1012">
        <v>90000</v>
      </c>
    </row>
    <row r="3625" spans="1:19" s="243" customFormat="1" ht="34.9">
      <c r="A3625" s="926" t="s">
        <v>1029</v>
      </c>
      <c r="B3625" s="887" t="s">
        <v>29742</v>
      </c>
      <c r="C3625" s="887" t="s">
        <v>115</v>
      </c>
      <c r="D3625" s="887" t="s">
        <v>28500</v>
      </c>
      <c r="E3625" s="1002">
        <v>6000</v>
      </c>
      <c r="F3625" s="887" t="s">
        <v>28501</v>
      </c>
      <c r="G3625" s="376" t="s">
        <v>28502</v>
      </c>
      <c r="H3625" s="884" t="s">
        <v>23441</v>
      </c>
      <c r="I3625" s="884" t="s">
        <v>23732</v>
      </c>
      <c r="J3625" s="887" t="s">
        <v>734</v>
      </c>
      <c r="K3625" s="935">
        <v>0</v>
      </c>
      <c r="L3625" s="935">
        <v>12</v>
      </c>
      <c r="M3625" s="1002">
        <v>72000</v>
      </c>
      <c r="N3625" s="935">
        <v>0</v>
      </c>
      <c r="O3625" s="935">
        <v>3</v>
      </c>
      <c r="P3625" s="1002">
        <v>18000</v>
      </c>
      <c r="Q3625" s="935"/>
      <c r="R3625" s="935">
        <v>12</v>
      </c>
      <c r="S3625" s="1012">
        <v>73615</v>
      </c>
    </row>
    <row r="3626" spans="1:19" s="243" customFormat="1" ht="34.9">
      <c r="A3626" s="926" t="s">
        <v>1029</v>
      </c>
      <c r="B3626" s="887" t="s">
        <v>29742</v>
      </c>
      <c r="C3626" s="887" t="s">
        <v>115</v>
      </c>
      <c r="D3626" s="887" t="s">
        <v>28503</v>
      </c>
      <c r="E3626" s="1002">
        <v>12000</v>
      </c>
      <c r="F3626" s="887" t="s">
        <v>28504</v>
      </c>
      <c r="G3626" s="376" t="s">
        <v>28505</v>
      </c>
      <c r="H3626" s="884" t="s">
        <v>19713</v>
      </c>
      <c r="I3626" s="884" t="s">
        <v>23732</v>
      </c>
      <c r="J3626" s="887" t="s">
        <v>734</v>
      </c>
      <c r="K3626" s="935">
        <v>0</v>
      </c>
      <c r="L3626" s="935">
        <v>12</v>
      </c>
      <c r="M3626" s="1002">
        <v>144000</v>
      </c>
      <c r="N3626" s="935">
        <v>0</v>
      </c>
      <c r="O3626" s="935">
        <v>3</v>
      </c>
      <c r="P3626" s="1002">
        <v>24400</v>
      </c>
      <c r="Q3626" s="935"/>
      <c r="R3626" s="935"/>
      <c r="S3626" s="1012"/>
    </row>
    <row r="3627" spans="1:19" s="243" customFormat="1" ht="34.9">
      <c r="A3627" s="926" t="s">
        <v>1029</v>
      </c>
      <c r="B3627" s="887" t="s">
        <v>29742</v>
      </c>
      <c r="C3627" s="887" t="s">
        <v>115</v>
      </c>
      <c r="D3627" s="887" t="s">
        <v>28138</v>
      </c>
      <c r="E3627" s="1002">
        <v>3500</v>
      </c>
      <c r="F3627" s="887" t="s">
        <v>28506</v>
      </c>
      <c r="G3627" s="376" t="s">
        <v>28507</v>
      </c>
      <c r="H3627" s="884" t="s">
        <v>19713</v>
      </c>
      <c r="I3627" s="884" t="s">
        <v>23732</v>
      </c>
      <c r="J3627" s="887" t="s">
        <v>734</v>
      </c>
      <c r="K3627" s="935">
        <v>0</v>
      </c>
      <c r="L3627" s="935">
        <v>12</v>
      </c>
      <c r="M3627" s="1002">
        <v>42000</v>
      </c>
      <c r="N3627" s="935">
        <v>0</v>
      </c>
      <c r="O3627" s="935">
        <v>6</v>
      </c>
      <c r="P3627" s="1002">
        <v>21000</v>
      </c>
      <c r="Q3627" s="935"/>
      <c r="R3627" s="935"/>
      <c r="S3627" s="1012"/>
    </row>
    <row r="3628" spans="1:19" s="243" customFormat="1" ht="34.9">
      <c r="A3628" s="926" t="s">
        <v>1029</v>
      </c>
      <c r="B3628" s="887" t="s">
        <v>29742</v>
      </c>
      <c r="C3628" s="887" t="s">
        <v>115</v>
      </c>
      <c r="D3628" s="887" t="s">
        <v>28044</v>
      </c>
      <c r="E3628" s="1002">
        <v>3000</v>
      </c>
      <c r="F3628" s="887" t="s">
        <v>28508</v>
      </c>
      <c r="G3628" s="376" t="s">
        <v>28509</v>
      </c>
      <c r="H3628" s="884" t="s">
        <v>19713</v>
      </c>
      <c r="I3628" s="884" t="s">
        <v>19764</v>
      </c>
      <c r="J3628" s="887" t="s">
        <v>734</v>
      </c>
      <c r="K3628" s="935">
        <v>0</v>
      </c>
      <c r="L3628" s="935">
        <v>12</v>
      </c>
      <c r="M3628" s="1002">
        <v>36000</v>
      </c>
      <c r="N3628" s="935">
        <v>0</v>
      </c>
      <c r="O3628" s="935">
        <v>6</v>
      </c>
      <c r="P3628" s="1002">
        <v>18000</v>
      </c>
      <c r="Q3628" s="935"/>
      <c r="R3628" s="935"/>
      <c r="S3628" s="1012"/>
    </row>
    <row r="3629" spans="1:19" s="243" customFormat="1" ht="34.9">
      <c r="A3629" s="926" t="s">
        <v>1029</v>
      </c>
      <c r="B3629" s="887" t="s">
        <v>29742</v>
      </c>
      <c r="C3629" s="887" t="s">
        <v>115</v>
      </c>
      <c r="D3629" s="887" t="s">
        <v>28044</v>
      </c>
      <c r="E3629" s="1002">
        <v>3000</v>
      </c>
      <c r="F3629" s="887" t="s">
        <v>28510</v>
      </c>
      <c r="G3629" s="376" t="s">
        <v>28511</v>
      </c>
      <c r="H3629" s="884" t="s">
        <v>19713</v>
      </c>
      <c r="I3629" s="884" t="s">
        <v>19764</v>
      </c>
      <c r="J3629" s="887" t="s">
        <v>734</v>
      </c>
      <c r="K3629" s="935">
        <v>0</v>
      </c>
      <c r="L3629" s="935">
        <v>12</v>
      </c>
      <c r="M3629" s="1002">
        <v>36000</v>
      </c>
      <c r="N3629" s="935">
        <v>0</v>
      </c>
      <c r="O3629" s="935">
        <v>6</v>
      </c>
      <c r="P3629" s="1002">
        <v>18000</v>
      </c>
      <c r="Q3629" s="935"/>
      <c r="R3629" s="935"/>
      <c r="S3629" s="1012"/>
    </row>
    <row r="3630" spans="1:19" s="243" customFormat="1" ht="34.9">
      <c r="A3630" s="926" t="s">
        <v>1029</v>
      </c>
      <c r="B3630" s="887" t="s">
        <v>29742</v>
      </c>
      <c r="C3630" s="887" t="s">
        <v>115</v>
      </c>
      <c r="D3630" s="887" t="s">
        <v>28512</v>
      </c>
      <c r="E3630" s="1002">
        <v>9000</v>
      </c>
      <c r="F3630" s="887" t="s">
        <v>28513</v>
      </c>
      <c r="G3630" s="376" t="s">
        <v>28514</v>
      </c>
      <c r="H3630" s="884" t="s">
        <v>28515</v>
      </c>
      <c r="I3630" s="884" t="s">
        <v>23732</v>
      </c>
      <c r="J3630" s="887" t="s">
        <v>734</v>
      </c>
      <c r="K3630" s="935">
        <v>0</v>
      </c>
      <c r="L3630" s="935">
        <v>6</v>
      </c>
      <c r="M3630" s="1002">
        <v>54000</v>
      </c>
      <c r="N3630" s="935">
        <v>0</v>
      </c>
      <c r="O3630" s="935">
        <v>0</v>
      </c>
      <c r="P3630" s="1002">
        <v>0</v>
      </c>
      <c r="Q3630" s="935"/>
      <c r="R3630" s="935"/>
      <c r="S3630" s="1012"/>
    </row>
    <row r="3631" spans="1:19" s="243" customFormat="1" ht="34.9">
      <c r="A3631" s="926" t="s">
        <v>1029</v>
      </c>
      <c r="B3631" s="887" t="s">
        <v>29742</v>
      </c>
      <c r="C3631" s="887" t="s">
        <v>115</v>
      </c>
      <c r="D3631" s="887" t="s">
        <v>28044</v>
      </c>
      <c r="E3631" s="1002">
        <v>3700</v>
      </c>
      <c r="F3631" s="887" t="s">
        <v>28516</v>
      </c>
      <c r="G3631" s="376" t="s">
        <v>28517</v>
      </c>
      <c r="H3631" s="884" t="s">
        <v>19713</v>
      </c>
      <c r="I3631" s="884" t="s">
        <v>23732</v>
      </c>
      <c r="J3631" s="887" t="s">
        <v>734</v>
      </c>
      <c r="K3631" s="935">
        <v>0</v>
      </c>
      <c r="L3631" s="935">
        <v>1</v>
      </c>
      <c r="M3631" s="1002">
        <v>3700</v>
      </c>
      <c r="N3631" s="935">
        <v>0</v>
      </c>
      <c r="O3631" s="935">
        <v>0</v>
      </c>
      <c r="P3631" s="1002">
        <v>0</v>
      </c>
      <c r="Q3631" s="935"/>
      <c r="R3631" s="935"/>
      <c r="S3631" s="1012"/>
    </row>
    <row r="3632" spans="1:19" s="243" customFormat="1" ht="34.9">
      <c r="A3632" s="926" t="s">
        <v>1029</v>
      </c>
      <c r="B3632" s="887" t="s">
        <v>29742</v>
      </c>
      <c r="C3632" s="887" t="s">
        <v>115</v>
      </c>
      <c r="D3632" s="887" t="s">
        <v>28518</v>
      </c>
      <c r="E3632" s="1002">
        <v>12000</v>
      </c>
      <c r="F3632" s="887" t="s">
        <v>28519</v>
      </c>
      <c r="G3632" s="376" t="s">
        <v>28520</v>
      </c>
      <c r="H3632" s="884" t="s">
        <v>20463</v>
      </c>
      <c r="I3632" s="884" t="s">
        <v>23732</v>
      </c>
      <c r="J3632" s="887" t="s">
        <v>734</v>
      </c>
      <c r="K3632" s="935">
        <v>0</v>
      </c>
      <c r="L3632" s="935">
        <v>12</v>
      </c>
      <c r="M3632" s="1002">
        <v>144000</v>
      </c>
      <c r="N3632" s="935">
        <v>0</v>
      </c>
      <c r="O3632" s="935">
        <v>6</v>
      </c>
      <c r="P3632" s="1002">
        <v>72000</v>
      </c>
      <c r="Q3632" s="935"/>
      <c r="R3632" s="935">
        <v>12</v>
      </c>
      <c r="S3632" s="1012">
        <v>145615</v>
      </c>
    </row>
    <row r="3633" spans="1:19" s="243" customFormat="1" ht="34.9">
      <c r="A3633" s="926" t="s">
        <v>1029</v>
      </c>
      <c r="B3633" s="887" t="s">
        <v>29742</v>
      </c>
      <c r="C3633" s="887" t="s">
        <v>115</v>
      </c>
      <c r="D3633" s="887" t="s">
        <v>28044</v>
      </c>
      <c r="E3633" s="1002">
        <v>3000</v>
      </c>
      <c r="F3633" s="887" t="s">
        <v>28521</v>
      </c>
      <c r="G3633" s="376" t="s">
        <v>28522</v>
      </c>
      <c r="H3633" s="884" t="s">
        <v>19713</v>
      </c>
      <c r="I3633" s="884" t="s">
        <v>23732</v>
      </c>
      <c r="J3633" s="887" t="s">
        <v>734</v>
      </c>
      <c r="K3633" s="935">
        <v>1</v>
      </c>
      <c r="L3633" s="935">
        <v>10</v>
      </c>
      <c r="M3633" s="1002">
        <v>31600</v>
      </c>
      <c r="N3633" s="935">
        <v>0</v>
      </c>
      <c r="O3633" s="935">
        <v>6</v>
      </c>
      <c r="P3633" s="1002">
        <v>18000</v>
      </c>
      <c r="Q3633" s="935"/>
      <c r="R3633" s="935"/>
      <c r="S3633" s="1012"/>
    </row>
    <row r="3634" spans="1:19" s="243" customFormat="1" ht="34.9">
      <c r="A3634" s="926" t="s">
        <v>1029</v>
      </c>
      <c r="B3634" s="887" t="s">
        <v>29742</v>
      </c>
      <c r="C3634" s="887" t="s">
        <v>115</v>
      </c>
      <c r="D3634" s="887" t="s">
        <v>28107</v>
      </c>
      <c r="E3634" s="1002">
        <v>3000</v>
      </c>
      <c r="F3634" s="887" t="s">
        <v>28523</v>
      </c>
      <c r="G3634" s="376" t="s">
        <v>28524</v>
      </c>
      <c r="H3634" s="884" t="s">
        <v>19713</v>
      </c>
      <c r="I3634" s="884" t="s">
        <v>19764</v>
      </c>
      <c r="J3634" s="887" t="s">
        <v>734</v>
      </c>
      <c r="K3634" s="935">
        <v>0</v>
      </c>
      <c r="L3634" s="935">
        <v>12</v>
      </c>
      <c r="M3634" s="1002">
        <v>36000</v>
      </c>
      <c r="N3634" s="935">
        <v>0</v>
      </c>
      <c r="O3634" s="935">
        <v>6</v>
      </c>
      <c r="P3634" s="1002">
        <v>18000</v>
      </c>
      <c r="Q3634" s="935"/>
      <c r="R3634" s="935"/>
      <c r="S3634" s="1012"/>
    </row>
    <row r="3635" spans="1:19" s="243" customFormat="1" ht="34.9">
      <c r="A3635" s="926" t="s">
        <v>1029</v>
      </c>
      <c r="B3635" s="887" t="s">
        <v>29742</v>
      </c>
      <c r="C3635" s="887" t="s">
        <v>115</v>
      </c>
      <c r="D3635" s="887" t="s">
        <v>23266</v>
      </c>
      <c r="E3635" s="1002">
        <v>10000</v>
      </c>
      <c r="F3635" s="887" t="s">
        <v>28525</v>
      </c>
      <c r="G3635" s="376" t="s">
        <v>28526</v>
      </c>
      <c r="H3635" s="884" t="s">
        <v>28527</v>
      </c>
      <c r="I3635" s="884" t="s">
        <v>23732</v>
      </c>
      <c r="J3635" s="887" t="s">
        <v>734</v>
      </c>
      <c r="K3635" s="935">
        <v>3</v>
      </c>
      <c r="L3635" s="935">
        <v>8</v>
      </c>
      <c r="M3635" s="1002">
        <v>87333.33</v>
      </c>
      <c r="N3635" s="935">
        <v>3</v>
      </c>
      <c r="O3635" s="935">
        <v>6</v>
      </c>
      <c r="P3635" s="1002">
        <v>60000</v>
      </c>
      <c r="Q3635" s="935"/>
      <c r="R3635" s="935">
        <v>12</v>
      </c>
      <c r="S3635" s="1012">
        <v>121615</v>
      </c>
    </row>
    <row r="3636" spans="1:19" s="243" customFormat="1" ht="23.25">
      <c r="A3636" s="926" t="s">
        <v>1029</v>
      </c>
      <c r="B3636" s="887" t="s">
        <v>37671</v>
      </c>
      <c r="C3636" s="887" t="s">
        <v>115</v>
      </c>
      <c r="D3636" s="887" t="s">
        <v>28138</v>
      </c>
      <c r="E3636" s="1002">
        <v>4000</v>
      </c>
      <c r="F3636" s="887" t="s">
        <v>28528</v>
      </c>
      <c r="G3636" s="376" t="s">
        <v>28529</v>
      </c>
      <c r="H3636" s="884" t="s">
        <v>19713</v>
      </c>
      <c r="I3636" s="884" t="s">
        <v>19764</v>
      </c>
      <c r="J3636" s="887" t="s">
        <v>734</v>
      </c>
      <c r="K3636" s="935">
        <v>0</v>
      </c>
      <c r="L3636" s="935">
        <v>12</v>
      </c>
      <c r="M3636" s="1002">
        <v>48000</v>
      </c>
      <c r="N3636" s="935">
        <v>0</v>
      </c>
      <c r="O3636" s="935">
        <v>6</v>
      </c>
      <c r="P3636" s="1002">
        <v>24000</v>
      </c>
      <c r="Q3636" s="935"/>
      <c r="R3636" s="935">
        <v>12</v>
      </c>
      <c r="S3636" s="1012">
        <v>48000</v>
      </c>
    </row>
    <row r="3637" spans="1:19" s="243" customFormat="1" ht="34.9">
      <c r="A3637" s="926" t="s">
        <v>1029</v>
      </c>
      <c r="B3637" s="887" t="s">
        <v>29742</v>
      </c>
      <c r="C3637" s="887" t="s">
        <v>115</v>
      </c>
      <c r="D3637" s="887" t="s">
        <v>28307</v>
      </c>
      <c r="E3637" s="1002">
        <v>5000</v>
      </c>
      <c r="F3637" s="887" t="s">
        <v>28530</v>
      </c>
      <c r="G3637" s="376" t="s">
        <v>28531</v>
      </c>
      <c r="H3637" s="884" t="s">
        <v>28532</v>
      </c>
      <c r="I3637" s="884" t="s">
        <v>23732</v>
      </c>
      <c r="J3637" s="887" t="s">
        <v>734</v>
      </c>
      <c r="K3637" s="935">
        <v>3</v>
      </c>
      <c r="L3637" s="935">
        <v>7</v>
      </c>
      <c r="M3637" s="1002">
        <v>37466.67</v>
      </c>
      <c r="N3637" s="935">
        <v>3</v>
      </c>
      <c r="O3637" s="935">
        <v>6</v>
      </c>
      <c r="P3637" s="1002">
        <v>30000</v>
      </c>
      <c r="Q3637" s="935"/>
      <c r="R3637" s="935"/>
      <c r="S3637" s="1012"/>
    </row>
    <row r="3638" spans="1:19" s="243" customFormat="1" ht="34.9">
      <c r="A3638" s="926" t="s">
        <v>1029</v>
      </c>
      <c r="B3638" s="887" t="s">
        <v>29742</v>
      </c>
      <c r="C3638" s="887" t="s">
        <v>115</v>
      </c>
      <c r="D3638" s="887" t="s">
        <v>28050</v>
      </c>
      <c r="E3638" s="1002">
        <v>5500</v>
      </c>
      <c r="F3638" s="887" t="s">
        <v>28533</v>
      </c>
      <c r="G3638" s="376" t="s">
        <v>28534</v>
      </c>
      <c r="H3638" s="884" t="s">
        <v>19713</v>
      </c>
      <c r="I3638" s="884" t="s">
        <v>19764</v>
      </c>
      <c r="J3638" s="887" t="s">
        <v>734</v>
      </c>
      <c r="K3638" s="935">
        <v>0</v>
      </c>
      <c r="L3638" s="935">
        <v>12</v>
      </c>
      <c r="M3638" s="1002">
        <v>66000</v>
      </c>
      <c r="N3638" s="935">
        <v>0</v>
      </c>
      <c r="O3638" s="935">
        <v>6</v>
      </c>
      <c r="P3638" s="1002">
        <v>33000</v>
      </c>
      <c r="Q3638" s="935"/>
      <c r="R3638" s="935"/>
      <c r="S3638" s="1012"/>
    </row>
    <row r="3639" spans="1:19" s="243" customFormat="1" ht="34.9">
      <c r="A3639" s="926" t="s">
        <v>1029</v>
      </c>
      <c r="B3639" s="887" t="s">
        <v>29742</v>
      </c>
      <c r="C3639" s="887" t="s">
        <v>115</v>
      </c>
      <c r="D3639" s="887" t="s">
        <v>28535</v>
      </c>
      <c r="E3639" s="1002">
        <v>3500</v>
      </c>
      <c r="F3639" s="887" t="s">
        <v>28536</v>
      </c>
      <c r="G3639" s="376" t="s">
        <v>28537</v>
      </c>
      <c r="H3639" s="884" t="s">
        <v>19708</v>
      </c>
      <c r="I3639" s="884" t="s">
        <v>23732</v>
      </c>
      <c r="J3639" s="887" t="s">
        <v>734</v>
      </c>
      <c r="K3639" s="935">
        <v>0</v>
      </c>
      <c r="L3639" s="935">
        <v>12</v>
      </c>
      <c r="M3639" s="1002">
        <v>42000</v>
      </c>
      <c r="N3639" s="935">
        <v>0</v>
      </c>
      <c r="O3639" s="935">
        <v>6</v>
      </c>
      <c r="P3639" s="1002">
        <v>21000</v>
      </c>
      <c r="Q3639" s="935"/>
      <c r="R3639" s="935">
        <v>12</v>
      </c>
      <c r="S3639" s="1012">
        <v>43615</v>
      </c>
    </row>
    <row r="3640" spans="1:19" s="243" customFormat="1" ht="34.9">
      <c r="A3640" s="926" t="s">
        <v>1029</v>
      </c>
      <c r="B3640" s="887" t="s">
        <v>29742</v>
      </c>
      <c r="C3640" s="887" t="s">
        <v>115</v>
      </c>
      <c r="D3640" s="887" t="s">
        <v>28044</v>
      </c>
      <c r="E3640" s="1002">
        <v>3000</v>
      </c>
      <c r="F3640" s="887" t="s">
        <v>28538</v>
      </c>
      <c r="G3640" s="376" t="s">
        <v>28539</v>
      </c>
      <c r="H3640" s="884" t="s">
        <v>19713</v>
      </c>
      <c r="I3640" s="884" t="s">
        <v>19764</v>
      </c>
      <c r="J3640" s="887" t="s">
        <v>734</v>
      </c>
      <c r="K3640" s="935">
        <v>3</v>
      </c>
      <c r="L3640" s="935">
        <v>12</v>
      </c>
      <c r="M3640" s="1002">
        <v>26800</v>
      </c>
      <c r="N3640" s="935">
        <v>3</v>
      </c>
      <c r="O3640" s="935">
        <v>6</v>
      </c>
      <c r="P3640" s="1002">
        <v>18000</v>
      </c>
      <c r="Q3640" s="935"/>
      <c r="R3640" s="935"/>
      <c r="S3640" s="1012"/>
    </row>
    <row r="3641" spans="1:19" s="243" customFormat="1" ht="34.9">
      <c r="A3641" s="926" t="s">
        <v>1029</v>
      </c>
      <c r="B3641" s="887" t="s">
        <v>29742</v>
      </c>
      <c r="C3641" s="887" t="s">
        <v>115</v>
      </c>
      <c r="D3641" s="887" t="s">
        <v>20124</v>
      </c>
      <c r="E3641" s="1002">
        <v>9000</v>
      </c>
      <c r="F3641" s="887" t="s">
        <v>28540</v>
      </c>
      <c r="G3641" s="376" t="s">
        <v>28541</v>
      </c>
      <c r="H3641" s="884" t="s">
        <v>19713</v>
      </c>
      <c r="I3641" s="884" t="s">
        <v>23732</v>
      </c>
      <c r="J3641" s="887" t="s">
        <v>734</v>
      </c>
      <c r="K3641" s="935">
        <v>0</v>
      </c>
      <c r="L3641" s="935">
        <v>12</v>
      </c>
      <c r="M3641" s="1002">
        <v>108000</v>
      </c>
      <c r="N3641" s="935">
        <v>0</v>
      </c>
      <c r="O3641" s="935">
        <v>6</v>
      </c>
      <c r="P3641" s="1002">
        <v>54000</v>
      </c>
      <c r="Q3641" s="935"/>
      <c r="R3641" s="935"/>
      <c r="S3641" s="1012"/>
    </row>
    <row r="3642" spans="1:19" s="243" customFormat="1" ht="34.9">
      <c r="A3642" s="926" t="s">
        <v>1029</v>
      </c>
      <c r="B3642" s="887" t="s">
        <v>29742</v>
      </c>
      <c r="C3642" s="887" t="s">
        <v>115</v>
      </c>
      <c r="D3642" s="887" t="s">
        <v>28044</v>
      </c>
      <c r="E3642" s="1002">
        <v>3000</v>
      </c>
      <c r="F3642" s="887" t="s">
        <v>28542</v>
      </c>
      <c r="G3642" s="376" t="s">
        <v>28543</v>
      </c>
      <c r="H3642" s="884" t="s">
        <v>19713</v>
      </c>
      <c r="I3642" s="884" t="s">
        <v>23732</v>
      </c>
      <c r="J3642" s="887" t="s">
        <v>734</v>
      </c>
      <c r="K3642" s="935">
        <v>0</v>
      </c>
      <c r="L3642" s="935">
        <v>12</v>
      </c>
      <c r="M3642" s="1002">
        <v>36000</v>
      </c>
      <c r="N3642" s="935">
        <v>0</v>
      </c>
      <c r="O3642" s="935">
        <v>6</v>
      </c>
      <c r="P3642" s="1002">
        <v>18000</v>
      </c>
      <c r="Q3642" s="935"/>
      <c r="R3642" s="935"/>
      <c r="S3642" s="1012"/>
    </row>
    <row r="3643" spans="1:19" s="243" customFormat="1" ht="34.9">
      <c r="A3643" s="926" t="s">
        <v>1029</v>
      </c>
      <c r="B3643" s="887" t="s">
        <v>29742</v>
      </c>
      <c r="C3643" s="887" t="s">
        <v>115</v>
      </c>
      <c r="D3643" s="887" t="s">
        <v>28544</v>
      </c>
      <c r="E3643" s="1002">
        <v>2000</v>
      </c>
      <c r="F3643" s="887" t="s">
        <v>28545</v>
      </c>
      <c r="G3643" s="376" t="s">
        <v>28546</v>
      </c>
      <c r="H3643" s="884" t="s">
        <v>28547</v>
      </c>
      <c r="I3643" s="884" t="s">
        <v>23732</v>
      </c>
      <c r="J3643" s="887" t="s">
        <v>734</v>
      </c>
      <c r="K3643" s="935">
        <v>0</v>
      </c>
      <c r="L3643" s="935">
        <v>12</v>
      </c>
      <c r="M3643" s="1002">
        <v>24000</v>
      </c>
      <c r="N3643" s="935">
        <v>0</v>
      </c>
      <c r="O3643" s="935">
        <v>6</v>
      </c>
      <c r="P3643" s="1002">
        <v>12000</v>
      </c>
      <c r="Q3643" s="935"/>
      <c r="R3643" s="935">
        <v>12</v>
      </c>
      <c r="S3643" s="1012">
        <v>25615</v>
      </c>
    </row>
    <row r="3644" spans="1:19" s="243" customFormat="1" ht="23.25">
      <c r="A3644" s="926" t="s">
        <v>1029</v>
      </c>
      <c r="B3644" s="887" t="s">
        <v>37671</v>
      </c>
      <c r="C3644" s="887" t="s">
        <v>115</v>
      </c>
      <c r="D3644" s="887" t="s">
        <v>27901</v>
      </c>
      <c r="E3644" s="1002">
        <v>7500</v>
      </c>
      <c r="F3644" s="887" t="s">
        <v>28548</v>
      </c>
      <c r="G3644" s="376" t="s">
        <v>28549</v>
      </c>
      <c r="H3644" s="884" t="s">
        <v>19713</v>
      </c>
      <c r="I3644" s="884" t="s">
        <v>23732</v>
      </c>
      <c r="J3644" s="887" t="s">
        <v>734</v>
      </c>
      <c r="K3644" s="935">
        <v>0</v>
      </c>
      <c r="L3644" s="935">
        <v>12</v>
      </c>
      <c r="M3644" s="1002">
        <v>90000</v>
      </c>
      <c r="N3644" s="935">
        <v>0</v>
      </c>
      <c r="O3644" s="935">
        <v>6</v>
      </c>
      <c r="P3644" s="1002">
        <v>45000</v>
      </c>
      <c r="Q3644" s="935"/>
      <c r="R3644" s="935">
        <v>12</v>
      </c>
      <c r="S3644" s="1012">
        <v>90000</v>
      </c>
    </row>
    <row r="3645" spans="1:19" s="243" customFormat="1" ht="34.9">
      <c r="A3645" s="926" t="s">
        <v>1029</v>
      </c>
      <c r="B3645" s="887" t="s">
        <v>29742</v>
      </c>
      <c r="C3645" s="887" t="s">
        <v>115</v>
      </c>
      <c r="D3645" s="887" t="s">
        <v>28550</v>
      </c>
      <c r="E3645" s="1002">
        <v>6000</v>
      </c>
      <c r="F3645" s="887" t="s">
        <v>28551</v>
      </c>
      <c r="G3645" s="376" t="s">
        <v>28552</v>
      </c>
      <c r="H3645" s="884" t="s">
        <v>24773</v>
      </c>
      <c r="I3645" s="884" t="s">
        <v>23732</v>
      </c>
      <c r="J3645" s="887" t="s">
        <v>734</v>
      </c>
      <c r="K3645" s="935">
        <v>0</v>
      </c>
      <c r="L3645" s="935">
        <v>12</v>
      </c>
      <c r="M3645" s="1002">
        <v>72000</v>
      </c>
      <c r="N3645" s="935">
        <v>0</v>
      </c>
      <c r="O3645" s="935">
        <v>6</v>
      </c>
      <c r="P3645" s="1002">
        <v>36000</v>
      </c>
      <c r="Q3645" s="935"/>
      <c r="R3645" s="935">
        <v>12</v>
      </c>
      <c r="S3645" s="1012">
        <v>73615</v>
      </c>
    </row>
    <row r="3646" spans="1:19" s="243" customFormat="1" ht="34.9">
      <c r="A3646" s="926" t="s">
        <v>1029</v>
      </c>
      <c r="B3646" s="887" t="s">
        <v>29742</v>
      </c>
      <c r="C3646" s="887" t="s">
        <v>115</v>
      </c>
      <c r="D3646" s="887" t="s">
        <v>28553</v>
      </c>
      <c r="E3646" s="1002">
        <v>4700</v>
      </c>
      <c r="F3646" s="887" t="s">
        <v>28554</v>
      </c>
      <c r="G3646" s="376" t="s">
        <v>28555</v>
      </c>
      <c r="H3646" s="884" t="s">
        <v>23633</v>
      </c>
      <c r="I3646" s="884" t="s">
        <v>19749</v>
      </c>
      <c r="J3646" s="887" t="s">
        <v>734</v>
      </c>
      <c r="K3646" s="935">
        <v>0</v>
      </c>
      <c r="L3646" s="935">
        <v>8</v>
      </c>
      <c r="M3646" s="1002">
        <v>33726.67</v>
      </c>
      <c r="N3646" s="935">
        <v>0</v>
      </c>
      <c r="O3646" s="935">
        <v>0</v>
      </c>
      <c r="P3646" s="1002">
        <v>0</v>
      </c>
      <c r="Q3646" s="935"/>
      <c r="R3646" s="935"/>
      <c r="S3646" s="1012"/>
    </row>
    <row r="3647" spans="1:19" s="243" customFormat="1" ht="34.9">
      <c r="A3647" s="926" t="s">
        <v>1029</v>
      </c>
      <c r="B3647" s="887" t="s">
        <v>29742</v>
      </c>
      <c r="C3647" s="887" t="s">
        <v>115</v>
      </c>
      <c r="D3647" s="887" t="s">
        <v>28556</v>
      </c>
      <c r="E3647" s="1002">
        <v>3000</v>
      </c>
      <c r="F3647" s="887" t="s">
        <v>28557</v>
      </c>
      <c r="G3647" s="376" t="s">
        <v>28558</v>
      </c>
      <c r="H3647" s="884" t="s">
        <v>19713</v>
      </c>
      <c r="I3647" s="884" t="s">
        <v>23732</v>
      </c>
      <c r="J3647" s="887" t="s">
        <v>734</v>
      </c>
      <c r="K3647" s="935">
        <v>0</v>
      </c>
      <c r="L3647" s="935">
        <v>12</v>
      </c>
      <c r="M3647" s="1002">
        <v>36000</v>
      </c>
      <c r="N3647" s="935">
        <v>0</v>
      </c>
      <c r="O3647" s="935">
        <v>6</v>
      </c>
      <c r="P3647" s="1002">
        <v>18000</v>
      </c>
      <c r="Q3647" s="935"/>
      <c r="R3647" s="935"/>
      <c r="S3647" s="1012"/>
    </row>
    <row r="3648" spans="1:19" s="243" customFormat="1" ht="34.9">
      <c r="A3648" s="926" t="s">
        <v>1029</v>
      </c>
      <c r="B3648" s="887" t="s">
        <v>29742</v>
      </c>
      <c r="C3648" s="887" t="s">
        <v>115</v>
      </c>
      <c r="D3648" s="887" t="s">
        <v>27901</v>
      </c>
      <c r="E3648" s="1002">
        <v>8500</v>
      </c>
      <c r="F3648" s="887" t="s">
        <v>28559</v>
      </c>
      <c r="G3648" s="376" t="s">
        <v>28560</v>
      </c>
      <c r="H3648" s="884" t="s">
        <v>19713</v>
      </c>
      <c r="I3648" s="884" t="s">
        <v>23732</v>
      </c>
      <c r="J3648" s="887" t="s">
        <v>734</v>
      </c>
      <c r="K3648" s="935">
        <v>0</v>
      </c>
      <c r="L3648" s="935">
        <v>12</v>
      </c>
      <c r="M3648" s="1002">
        <v>102000</v>
      </c>
      <c r="N3648" s="935">
        <v>0</v>
      </c>
      <c r="O3648" s="935">
        <v>6</v>
      </c>
      <c r="P3648" s="1002">
        <v>51000</v>
      </c>
      <c r="Q3648" s="935"/>
      <c r="R3648" s="935">
        <v>12</v>
      </c>
      <c r="S3648" s="1012">
        <v>103615</v>
      </c>
    </row>
    <row r="3649" spans="1:19" s="243" customFormat="1" ht="34.9">
      <c r="A3649" s="926" t="s">
        <v>1029</v>
      </c>
      <c r="B3649" s="887" t="s">
        <v>29742</v>
      </c>
      <c r="C3649" s="887" t="s">
        <v>115</v>
      </c>
      <c r="D3649" s="887" t="s">
        <v>28044</v>
      </c>
      <c r="E3649" s="1002">
        <v>3000</v>
      </c>
      <c r="F3649" s="887" t="s">
        <v>28561</v>
      </c>
      <c r="G3649" s="376" t="s">
        <v>28562</v>
      </c>
      <c r="H3649" s="884" t="s">
        <v>19713</v>
      </c>
      <c r="I3649" s="884" t="s">
        <v>19764</v>
      </c>
      <c r="J3649" s="887" t="s">
        <v>734</v>
      </c>
      <c r="K3649" s="935">
        <v>0</v>
      </c>
      <c r="L3649" s="935">
        <v>12</v>
      </c>
      <c r="M3649" s="1002">
        <v>36000</v>
      </c>
      <c r="N3649" s="935">
        <v>0</v>
      </c>
      <c r="O3649" s="935">
        <v>3</v>
      </c>
      <c r="P3649" s="1002">
        <v>9000</v>
      </c>
      <c r="Q3649" s="935"/>
      <c r="R3649" s="935"/>
      <c r="S3649" s="1012"/>
    </row>
    <row r="3650" spans="1:19" s="243" customFormat="1" ht="34.9">
      <c r="A3650" s="926" t="s">
        <v>1029</v>
      </c>
      <c r="B3650" s="887" t="s">
        <v>29742</v>
      </c>
      <c r="C3650" s="887" t="s">
        <v>115</v>
      </c>
      <c r="D3650" s="887" t="s">
        <v>28097</v>
      </c>
      <c r="E3650" s="1002">
        <v>3500</v>
      </c>
      <c r="F3650" s="887" t="s">
        <v>28563</v>
      </c>
      <c r="G3650" s="376" t="s">
        <v>28564</v>
      </c>
      <c r="H3650" s="884" t="s">
        <v>19713</v>
      </c>
      <c r="I3650" s="884" t="s">
        <v>23732</v>
      </c>
      <c r="J3650" s="887" t="s">
        <v>734</v>
      </c>
      <c r="K3650" s="935">
        <v>0</v>
      </c>
      <c r="L3650" s="935">
        <v>12</v>
      </c>
      <c r="M3650" s="1002">
        <v>42000</v>
      </c>
      <c r="N3650" s="935">
        <v>0</v>
      </c>
      <c r="O3650" s="935">
        <v>3</v>
      </c>
      <c r="P3650" s="1002">
        <v>10500</v>
      </c>
      <c r="Q3650" s="935"/>
      <c r="R3650" s="935"/>
      <c r="S3650" s="1012"/>
    </row>
    <row r="3651" spans="1:19" s="243" customFormat="1" ht="34.9">
      <c r="A3651" s="926" t="s">
        <v>1029</v>
      </c>
      <c r="B3651" s="887" t="s">
        <v>29742</v>
      </c>
      <c r="C3651" s="887" t="s">
        <v>115</v>
      </c>
      <c r="D3651" s="887" t="s">
        <v>28044</v>
      </c>
      <c r="E3651" s="1002">
        <v>3000</v>
      </c>
      <c r="F3651" s="887" t="s">
        <v>28565</v>
      </c>
      <c r="G3651" s="376" t="s">
        <v>28566</v>
      </c>
      <c r="H3651" s="884" t="s">
        <v>19713</v>
      </c>
      <c r="I3651" s="884" t="s">
        <v>23732</v>
      </c>
      <c r="J3651" s="887" t="s">
        <v>734</v>
      </c>
      <c r="K3651" s="935">
        <v>0</v>
      </c>
      <c r="L3651" s="935">
        <v>2</v>
      </c>
      <c r="M3651" s="1002">
        <v>6000</v>
      </c>
      <c r="N3651" s="935">
        <v>0</v>
      </c>
      <c r="O3651" s="935">
        <v>0</v>
      </c>
      <c r="P3651" s="1002">
        <v>0</v>
      </c>
      <c r="Q3651" s="935"/>
      <c r="R3651" s="935"/>
      <c r="S3651" s="1012"/>
    </row>
    <row r="3652" spans="1:19" s="243" customFormat="1" ht="34.9">
      <c r="A3652" s="926" t="s">
        <v>1029</v>
      </c>
      <c r="B3652" s="887" t="s">
        <v>29742</v>
      </c>
      <c r="C3652" s="887" t="s">
        <v>115</v>
      </c>
      <c r="D3652" s="887" t="s">
        <v>28044</v>
      </c>
      <c r="E3652" s="1002">
        <v>3000</v>
      </c>
      <c r="F3652" s="887" t="s">
        <v>28567</v>
      </c>
      <c r="G3652" s="376" t="s">
        <v>28568</v>
      </c>
      <c r="H3652" s="884" t="s">
        <v>19713</v>
      </c>
      <c r="I3652" s="884" t="s">
        <v>23732</v>
      </c>
      <c r="J3652" s="887" t="s">
        <v>734</v>
      </c>
      <c r="K3652" s="935">
        <v>0</v>
      </c>
      <c r="L3652" s="935">
        <v>1</v>
      </c>
      <c r="M3652" s="1002">
        <v>3000</v>
      </c>
      <c r="N3652" s="935">
        <v>0</v>
      </c>
      <c r="O3652" s="935">
        <v>0</v>
      </c>
      <c r="P3652" s="1002">
        <v>0</v>
      </c>
      <c r="Q3652" s="935"/>
      <c r="R3652" s="935"/>
      <c r="S3652" s="1012"/>
    </row>
    <row r="3653" spans="1:19" s="243" customFormat="1" ht="34.9">
      <c r="A3653" s="926" t="s">
        <v>1029</v>
      </c>
      <c r="B3653" s="887" t="s">
        <v>37671</v>
      </c>
      <c r="C3653" s="887" t="s">
        <v>115</v>
      </c>
      <c r="D3653" s="887" t="s">
        <v>28569</v>
      </c>
      <c r="E3653" s="1002">
        <v>5000</v>
      </c>
      <c r="F3653" s="887" t="s">
        <v>28570</v>
      </c>
      <c r="G3653" s="376" t="s">
        <v>28571</v>
      </c>
      <c r="H3653" s="884" t="s">
        <v>28547</v>
      </c>
      <c r="I3653" s="884" t="s">
        <v>23732</v>
      </c>
      <c r="J3653" s="887" t="s">
        <v>734</v>
      </c>
      <c r="K3653" s="935">
        <v>0</v>
      </c>
      <c r="L3653" s="935">
        <v>12</v>
      </c>
      <c r="M3653" s="1002">
        <v>60000</v>
      </c>
      <c r="N3653" s="935">
        <v>0</v>
      </c>
      <c r="O3653" s="935">
        <v>6</v>
      </c>
      <c r="P3653" s="1002">
        <v>30000.000000000004</v>
      </c>
      <c r="Q3653" s="935"/>
      <c r="R3653" s="935">
        <v>12</v>
      </c>
      <c r="S3653" s="1012">
        <v>60000</v>
      </c>
    </row>
    <row r="3654" spans="1:19" s="243" customFormat="1" ht="34.9">
      <c r="A3654" s="926" t="s">
        <v>1029</v>
      </c>
      <c r="B3654" s="887" t="s">
        <v>29742</v>
      </c>
      <c r="C3654" s="887" t="s">
        <v>115</v>
      </c>
      <c r="D3654" s="887" t="s">
        <v>28053</v>
      </c>
      <c r="E3654" s="1002">
        <v>4500</v>
      </c>
      <c r="F3654" s="887" t="s">
        <v>28572</v>
      </c>
      <c r="G3654" s="376" t="s">
        <v>28573</v>
      </c>
      <c r="H3654" s="884" t="s">
        <v>19713</v>
      </c>
      <c r="I3654" s="884" t="s">
        <v>23732</v>
      </c>
      <c r="J3654" s="887" t="s">
        <v>734</v>
      </c>
      <c r="K3654" s="935">
        <v>0</v>
      </c>
      <c r="L3654" s="935">
        <v>12</v>
      </c>
      <c r="M3654" s="1002">
        <v>54000</v>
      </c>
      <c r="N3654" s="935">
        <v>0</v>
      </c>
      <c r="O3654" s="935">
        <v>6</v>
      </c>
      <c r="P3654" s="1002">
        <v>27000</v>
      </c>
      <c r="Q3654" s="935"/>
      <c r="R3654" s="935"/>
      <c r="S3654" s="1012"/>
    </row>
    <row r="3655" spans="1:19" s="243" customFormat="1" ht="34.9">
      <c r="A3655" s="926" t="s">
        <v>1029</v>
      </c>
      <c r="B3655" s="887" t="s">
        <v>29742</v>
      </c>
      <c r="C3655" s="887" t="s">
        <v>115</v>
      </c>
      <c r="D3655" s="887" t="s">
        <v>28044</v>
      </c>
      <c r="E3655" s="1002">
        <v>3000</v>
      </c>
      <c r="F3655" s="887" t="s">
        <v>28574</v>
      </c>
      <c r="G3655" s="376" t="s">
        <v>28575</v>
      </c>
      <c r="H3655" s="884" t="s">
        <v>19713</v>
      </c>
      <c r="I3655" s="884" t="s">
        <v>19764</v>
      </c>
      <c r="J3655" s="887" t="s">
        <v>734</v>
      </c>
      <c r="K3655" s="935">
        <v>1</v>
      </c>
      <c r="L3655" s="935">
        <v>12</v>
      </c>
      <c r="M3655" s="1002">
        <v>34600</v>
      </c>
      <c r="N3655" s="935">
        <v>0</v>
      </c>
      <c r="O3655" s="935">
        <v>6</v>
      </c>
      <c r="P3655" s="1002">
        <v>18000</v>
      </c>
      <c r="Q3655" s="935"/>
      <c r="R3655" s="935"/>
      <c r="S3655" s="1012"/>
    </row>
    <row r="3656" spans="1:19" s="243" customFormat="1" ht="34.9">
      <c r="A3656" s="926" t="s">
        <v>1029</v>
      </c>
      <c r="B3656" s="887" t="s">
        <v>29742</v>
      </c>
      <c r="C3656" s="887" t="s">
        <v>115</v>
      </c>
      <c r="D3656" s="887" t="s">
        <v>27901</v>
      </c>
      <c r="E3656" s="1002">
        <v>4000</v>
      </c>
      <c r="F3656" s="887" t="s">
        <v>28576</v>
      </c>
      <c r="G3656" s="376" t="s">
        <v>28577</v>
      </c>
      <c r="H3656" s="884" t="s">
        <v>19713</v>
      </c>
      <c r="I3656" s="884" t="s">
        <v>23732</v>
      </c>
      <c r="J3656" s="887" t="s">
        <v>734</v>
      </c>
      <c r="K3656" s="935">
        <v>0</v>
      </c>
      <c r="L3656" s="935">
        <v>1</v>
      </c>
      <c r="M3656" s="1002">
        <v>2266.67</v>
      </c>
      <c r="N3656" s="935">
        <v>0</v>
      </c>
      <c r="O3656" s="935">
        <v>0</v>
      </c>
      <c r="P3656" s="1002">
        <v>0</v>
      </c>
      <c r="Q3656" s="935"/>
      <c r="R3656" s="935"/>
      <c r="S3656" s="1012"/>
    </row>
    <row r="3657" spans="1:19" s="243" customFormat="1" ht="23.25">
      <c r="A3657" s="926" t="s">
        <v>1029</v>
      </c>
      <c r="B3657" s="887" t="s">
        <v>37671</v>
      </c>
      <c r="C3657" s="887" t="s">
        <v>115</v>
      </c>
      <c r="D3657" s="887" t="s">
        <v>28578</v>
      </c>
      <c r="E3657" s="1002">
        <v>8000</v>
      </c>
      <c r="F3657" s="887" t="s">
        <v>28576</v>
      </c>
      <c r="G3657" s="376" t="s">
        <v>28577</v>
      </c>
      <c r="H3657" s="884" t="s">
        <v>19713</v>
      </c>
      <c r="I3657" s="884" t="s">
        <v>23732</v>
      </c>
      <c r="J3657" s="887" t="s">
        <v>734</v>
      </c>
      <c r="K3657" s="935">
        <v>1</v>
      </c>
      <c r="L3657" s="935">
        <v>11</v>
      </c>
      <c r="M3657" s="1002">
        <v>91466.67</v>
      </c>
      <c r="N3657" s="935">
        <v>0</v>
      </c>
      <c r="O3657" s="935">
        <v>6</v>
      </c>
      <c r="P3657" s="1002">
        <v>48000</v>
      </c>
      <c r="Q3657" s="935"/>
      <c r="R3657" s="935">
        <v>12</v>
      </c>
      <c r="S3657" s="1012">
        <v>96000</v>
      </c>
    </row>
    <row r="3658" spans="1:19" s="243" customFormat="1" ht="34.9">
      <c r="A3658" s="926" t="s">
        <v>1029</v>
      </c>
      <c r="B3658" s="887" t="s">
        <v>29742</v>
      </c>
      <c r="C3658" s="887" t="s">
        <v>115</v>
      </c>
      <c r="D3658" s="887" t="s">
        <v>28044</v>
      </c>
      <c r="E3658" s="1002">
        <v>3000</v>
      </c>
      <c r="F3658" s="887" t="s">
        <v>28579</v>
      </c>
      <c r="G3658" s="376" t="s">
        <v>28580</v>
      </c>
      <c r="H3658" s="884" t="s">
        <v>19733</v>
      </c>
      <c r="I3658" s="884" t="s">
        <v>23732</v>
      </c>
      <c r="J3658" s="887" t="s">
        <v>734</v>
      </c>
      <c r="K3658" s="935">
        <v>0</v>
      </c>
      <c r="L3658" s="935">
        <v>1</v>
      </c>
      <c r="M3658" s="1002">
        <v>3000</v>
      </c>
      <c r="N3658" s="935">
        <v>0</v>
      </c>
      <c r="O3658" s="935">
        <v>0</v>
      </c>
      <c r="P3658" s="1002">
        <v>0</v>
      </c>
      <c r="Q3658" s="935"/>
      <c r="R3658" s="935"/>
      <c r="S3658" s="1012"/>
    </row>
    <row r="3659" spans="1:19" s="243" customFormat="1" ht="23.25">
      <c r="A3659" s="926" t="s">
        <v>1029</v>
      </c>
      <c r="B3659" s="887" t="s">
        <v>37671</v>
      </c>
      <c r="C3659" s="887" t="s">
        <v>115</v>
      </c>
      <c r="D3659" s="887" t="s">
        <v>28581</v>
      </c>
      <c r="E3659" s="1002">
        <v>4000</v>
      </c>
      <c r="F3659" s="887" t="s">
        <v>28579</v>
      </c>
      <c r="G3659" s="376" t="s">
        <v>28580</v>
      </c>
      <c r="H3659" s="884" t="s">
        <v>19733</v>
      </c>
      <c r="I3659" s="884" t="s">
        <v>23732</v>
      </c>
      <c r="J3659" s="887" t="s">
        <v>734</v>
      </c>
      <c r="K3659" s="935">
        <v>3</v>
      </c>
      <c r="L3659" s="935">
        <v>7</v>
      </c>
      <c r="M3659" s="1002">
        <v>29733.33</v>
      </c>
      <c r="N3659" s="935">
        <v>3</v>
      </c>
      <c r="O3659" s="935">
        <v>6</v>
      </c>
      <c r="P3659" s="1002">
        <v>24000</v>
      </c>
      <c r="Q3659" s="935"/>
      <c r="R3659" s="935">
        <v>12</v>
      </c>
      <c r="S3659" s="1012">
        <v>48000</v>
      </c>
    </row>
    <row r="3660" spans="1:19" s="243" customFormat="1" ht="34.9">
      <c r="A3660" s="926" t="s">
        <v>1029</v>
      </c>
      <c r="B3660" s="887" t="s">
        <v>29742</v>
      </c>
      <c r="C3660" s="887" t="s">
        <v>115</v>
      </c>
      <c r="D3660" s="887" t="s">
        <v>28365</v>
      </c>
      <c r="E3660" s="1002">
        <v>3500</v>
      </c>
      <c r="F3660" s="887" t="s">
        <v>28582</v>
      </c>
      <c r="G3660" s="376" t="s">
        <v>28583</v>
      </c>
      <c r="H3660" s="884" t="s">
        <v>19713</v>
      </c>
      <c r="I3660" s="884" t="s">
        <v>19764</v>
      </c>
      <c r="J3660" s="887" t="s">
        <v>734</v>
      </c>
      <c r="K3660" s="935">
        <v>0</v>
      </c>
      <c r="L3660" s="935">
        <v>12</v>
      </c>
      <c r="M3660" s="1002">
        <v>42000</v>
      </c>
      <c r="N3660" s="935">
        <v>0</v>
      </c>
      <c r="O3660" s="935">
        <v>6</v>
      </c>
      <c r="P3660" s="1002">
        <v>21000</v>
      </c>
      <c r="Q3660" s="935"/>
      <c r="R3660" s="935"/>
      <c r="S3660" s="1012"/>
    </row>
    <row r="3661" spans="1:19" s="243" customFormat="1" ht="34.9">
      <c r="A3661" s="926" t="s">
        <v>1029</v>
      </c>
      <c r="B3661" s="887" t="s">
        <v>29742</v>
      </c>
      <c r="C3661" s="887" t="s">
        <v>115</v>
      </c>
      <c r="D3661" s="887" t="s">
        <v>28584</v>
      </c>
      <c r="E3661" s="1002">
        <v>6000</v>
      </c>
      <c r="F3661" s="887" t="s">
        <v>28585</v>
      </c>
      <c r="G3661" s="376" t="s">
        <v>28586</v>
      </c>
      <c r="H3661" s="884" t="s">
        <v>19854</v>
      </c>
      <c r="I3661" s="884" t="s">
        <v>23732</v>
      </c>
      <c r="J3661" s="887" t="s">
        <v>734</v>
      </c>
      <c r="K3661" s="935">
        <v>0</v>
      </c>
      <c r="L3661" s="935">
        <v>12</v>
      </c>
      <c r="M3661" s="1002">
        <v>72000</v>
      </c>
      <c r="N3661" s="935">
        <v>0</v>
      </c>
      <c r="O3661" s="935">
        <v>6</v>
      </c>
      <c r="P3661" s="1002">
        <v>36000</v>
      </c>
      <c r="Q3661" s="935"/>
      <c r="R3661" s="935"/>
      <c r="S3661" s="1012"/>
    </row>
    <row r="3662" spans="1:19" s="243" customFormat="1" ht="34.9">
      <c r="A3662" s="926" t="s">
        <v>1029</v>
      </c>
      <c r="B3662" s="887" t="s">
        <v>29742</v>
      </c>
      <c r="C3662" s="887" t="s">
        <v>115</v>
      </c>
      <c r="D3662" s="887" t="s">
        <v>28097</v>
      </c>
      <c r="E3662" s="1002">
        <v>3500</v>
      </c>
      <c r="F3662" s="887" t="s">
        <v>28587</v>
      </c>
      <c r="G3662" s="376" t="s">
        <v>28588</v>
      </c>
      <c r="H3662" s="884" t="s">
        <v>19713</v>
      </c>
      <c r="I3662" s="884" t="s">
        <v>23732</v>
      </c>
      <c r="J3662" s="887" t="s">
        <v>734</v>
      </c>
      <c r="K3662" s="935">
        <v>0</v>
      </c>
      <c r="L3662" s="935">
        <v>12</v>
      </c>
      <c r="M3662" s="1002">
        <v>42000</v>
      </c>
      <c r="N3662" s="935">
        <v>0</v>
      </c>
      <c r="O3662" s="935">
        <v>6</v>
      </c>
      <c r="P3662" s="1002">
        <v>21000</v>
      </c>
      <c r="Q3662" s="935"/>
      <c r="R3662" s="935"/>
      <c r="S3662" s="1012"/>
    </row>
    <row r="3663" spans="1:19" s="243" customFormat="1" ht="34.9">
      <c r="A3663" s="926" t="s">
        <v>1029</v>
      </c>
      <c r="B3663" s="887" t="s">
        <v>29742</v>
      </c>
      <c r="C3663" s="887" t="s">
        <v>115</v>
      </c>
      <c r="D3663" s="887" t="s">
        <v>28319</v>
      </c>
      <c r="E3663" s="1002">
        <v>3400</v>
      </c>
      <c r="F3663" s="887" t="s">
        <v>28589</v>
      </c>
      <c r="G3663" s="376" t="s">
        <v>28590</v>
      </c>
      <c r="H3663" s="884" t="s">
        <v>19729</v>
      </c>
      <c r="I3663" s="884" t="s">
        <v>19764</v>
      </c>
      <c r="J3663" s="887" t="s">
        <v>734</v>
      </c>
      <c r="K3663" s="935">
        <v>0</v>
      </c>
      <c r="L3663" s="935">
        <v>12</v>
      </c>
      <c r="M3663" s="1002">
        <v>40800</v>
      </c>
      <c r="N3663" s="935">
        <v>0</v>
      </c>
      <c r="O3663" s="935">
        <v>6</v>
      </c>
      <c r="P3663" s="1002">
        <v>18700</v>
      </c>
      <c r="Q3663" s="935"/>
      <c r="R3663" s="935"/>
      <c r="S3663" s="1012"/>
    </row>
    <row r="3664" spans="1:19" s="243" customFormat="1" ht="34.9">
      <c r="A3664" s="926" t="s">
        <v>1029</v>
      </c>
      <c r="B3664" s="887" t="s">
        <v>29742</v>
      </c>
      <c r="C3664" s="887" t="s">
        <v>115</v>
      </c>
      <c r="D3664" s="887" t="s">
        <v>28107</v>
      </c>
      <c r="E3664" s="1002">
        <v>3000</v>
      </c>
      <c r="F3664" s="887" t="s">
        <v>28591</v>
      </c>
      <c r="G3664" s="376" t="s">
        <v>28592</v>
      </c>
      <c r="H3664" s="884" t="s">
        <v>19713</v>
      </c>
      <c r="I3664" s="884" t="s">
        <v>23732</v>
      </c>
      <c r="J3664" s="887" t="s">
        <v>734</v>
      </c>
      <c r="K3664" s="935">
        <v>0</v>
      </c>
      <c r="L3664" s="935">
        <v>12</v>
      </c>
      <c r="M3664" s="1002">
        <v>3000</v>
      </c>
      <c r="N3664" s="935">
        <v>0</v>
      </c>
      <c r="O3664" s="935">
        <v>0</v>
      </c>
      <c r="P3664" s="1002">
        <v>0</v>
      </c>
      <c r="Q3664" s="935"/>
      <c r="R3664" s="935"/>
      <c r="S3664" s="1012"/>
    </row>
    <row r="3665" spans="1:19" s="243" customFormat="1" ht="34.9">
      <c r="A3665" s="926" t="s">
        <v>1029</v>
      </c>
      <c r="B3665" s="887" t="s">
        <v>29742</v>
      </c>
      <c r="C3665" s="887" t="s">
        <v>115</v>
      </c>
      <c r="D3665" s="887" t="s">
        <v>28085</v>
      </c>
      <c r="E3665" s="1002">
        <v>3500</v>
      </c>
      <c r="F3665" s="887" t="s">
        <v>28593</v>
      </c>
      <c r="G3665" s="376" t="s">
        <v>28594</v>
      </c>
      <c r="H3665" s="884" t="s">
        <v>19713</v>
      </c>
      <c r="I3665" s="884" t="s">
        <v>23732</v>
      </c>
      <c r="J3665" s="887" t="s">
        <v>734</v>
      </c>
      <c r="K3665" s="935">
        <v>0</v>
      </c>
      <c r="L3665" s="935">
        <v>12</v>
      </c>
      <c r="M3665" s="1002">
        <v>42000</v>
      </c>
      <c r="N3665" s="935">
        <v>0</v>
      </c>
      <c r="O3665" s="935">
        <v>6</v>
      </c>
      <c r="P3665" s="1002">
        <v>21000</v>
      </c>
      <c r="Q3665" s="935"/>
      <c r="R3665" s="935"/>
      <c r="S3665" s="1012"/>
    </row>
    <row r="3666" spans="1:19" s="243" customFormat="1" ht="34.9">
      <c r="A3666" s="926" t="s">
        <v>1029</v>
      </c>
      <c r="B3666" s="887" t="s">
        <v>29742</v>
      </c>
      <c r="C3666" s="887" t="s">
        <v>115</v>
      </c>
      <c r="D3666" s="887" t="s">
        <v>22494</v>
      </c>
      <c r="E3666" s="1002">
        <v>5000</v>
      </c>
      <c r="F3666" s="887" t="s">
        <v>28595</v>
      </c>
      <c r="G3666" s="376" t="s">
        <v>28596</v>
      </c>
      <c r="H3666" s="884" t="s">
        <v>19729</v>
      </c>
      <c r="I3666" s="884" t="s">
        <v>23732</v>
      </c>
      <c r="J3666" s="887" t="s">
        <v>734</v>
      </c>
      <c r="K3666" s="935">
        <v>0</v>
      </c>
      <c r="L3666" s="935">
        <v>1</v>
      </c>
      <c r="M3666" s="1002">
        <v>833.33</v>
      </c>
      <c r="N3666" s="935">
        <v>0</v>
      </c>
      <c r="O3666" s="935">
        <v>0</v>
      </c>
      <c r="P3666" s="1002">
        <v>0</v>
      </c>
      <c r="Q3666" s="935"/>
      <c r="R3666" s="935"/>
      <c r="S3666" s="1012"/>
    </row>
    <row r="3667" spans="1:19" s="243" customFormat="1" ht="34.9">
      <c r="A3667" s="926" t="s">
        <v>1029</v>
      </c>
      <c r="B3667" s="887" t="s">
        <v>29742</v>
      </c>
      <c r="C3667" s="887" t="s">
        <v>115</v>
      </c>
      <c r="D3667" s="887" t="s">
        <v>28597</v>
      </c>
      <c r="E3667" s="1002">
        <v>6000</v>
      </c>
      <c r="F3667" s="887" t="s">
        <v>28598</v>
      </c>
      <c r="G3667" s="376" t="s">
        <v>28599</v>
      </c>
      <c r="H3667" s="884" t="s">
        <v>19790</v>
      </c>
      <c r="I3667" s="884" t="s">
        <v>19764</v>
      </c>
      <c r="J3667" s="887" t="s">
        <v>734</v>
      </c>
      <c r="K3667" s="935">
        <v>0</v>
      </c>
      <c r="L3667" s="935">
        <v>12</v>
      </c>
      <c r="M3667" s="1002">
        <v>72000</v>
      </c>
      <c r="N3667" s="935">
        <v>0</v>
      </c>
      <c r="O3667" s="935">
        <v>6</v>
      </c>
      <c r="P3667" s="1002">
        <v>36000</v>
      </c>
      <c r="Q3667" s="935"/>
      <c r="R3667" s="935"/>
      <c r="S3667" s="1012"/>
    </row>
    <row r="3668" spans="1:19" s="243" customFormat="1" ht="34.9">
      <c r="A3668" s="926" t="s">
        <v>1029</v>
      </c>
      <c r="B3668" s="887" t="s">
        <v>29742</v>
      </c>
      <c r="C3668" s="887" t="s">
        <v>115</v>
      </c>
      <c r="D3668" s="887" t="s">
        <v>28044</v>
      </c>
      <c r="E3668" s="1002">
        <v>3000</v>
      </c>
      <c r="F3668" s="887" t="s">
        <v>28600</v>
      </c>
      <c r="G3668" s="376" t="s">
        <v>28601</v>
      </c>
      <c r="H3668" s="884" t="s">
        <v>19713</v>
      </c>
      <c r="I3668" s="884" t="s">
        <v>19764</v>
      </c>
      <c r="J3668" s="887" t="s">
        <v>734</v>
      </c>
      <c r="K3668" s="935">
        <v>0</v>
      </c>
      <c r="L3668" s="935">
        <v>12</v>
      </c>
      <c r="M3668" s="1002">
        <v>36000</v>
      </c>
      <c r="N3668" s="935">
        <v>0</v>
      </c>
      <c r="O3668" s="935">
        <v>6</v>
      </c>
      <c r="P3668" s="1002">
        <v>18000</v>
      </c>
      <c r="Q3668" s="935"/>
      <c r="R3668" s="935"/>
      <c r="S3668" s="1012"/>
    </row>
    <row r="3669" spans="1:19" s="243" customFormat="1" ht="34.9">
      <c r="A3669" s="926" t="s">
        <v>1029</v>
      </c>
      <c r="B3669" s="887" t="s">
        <v>29742</v>
      </c>
      <c r="C3669" s="887" t="s">
        <v>115</v>
      </c>
      <c r="D3669" s="887" t="s">
        <v>28365</v>
      </c>
      <c r="E3669" s="1002">
        <v>3500</v>
      </c>
      <c r="F3669" s="887" t="s">
        <v>28602</v>
      </c>
      <c r="G3669" s="376" t="s">
        <v>28603</v>
      </c>
      <c r="H3669" s="884" t="s">
        <v>19713</v>
      </c>
      <c r="I3669" s="884" t="s">
        <v>19764</v>
      </c>
      <c r="J3669" s="887" t="s">
        <v>734</v>
      </c>
      <c r="K3669" s="935">
        <v>0</v>
      </c>
      <c r="L3669" s="935">
        <v>10</v>
      </c>
      <c r="M3669" s="1002">
        <v>35000</v>
      </c>
      <c r="N3669" s="935">
        <v>0</v>
      </c>
      <c r="O3669" s="935">
        <v>0</v>
      </c>
      <c r="P3669" s="1002">
        <v>0</v>
      </c>
      <c r="Q3669" s="935"/>
      <c r="R3669" s="935"/>
      <c r="S3669" s="1012"/>
    </row>
    <row r="3670" spans="1:19" s="243" customFormat="1" ht="34.9">
      <c r="A3670" s="926" t="s">
        <v>1029</v>
      </c>
      <c r="B3670" s="887" t="s">
        <v>29742</v>
      </c>
      <c r="C3670" s="887" t="s">
        <v>115</v>
      </c>
      <c r="D3670" s="887" t="s">
        <v>28044</v>
      </c>
      <c r="E3670" s="1002">
        <v>3700</v>
      </c>
      <c r="F3670" s="887" t="s">
        <v>28604</v>
      </c>
      <c r="G3670" s="376" t="s">
        <v>28605</v>
      </c>
      <c r="H3670" s="884" t="s">
        <v>19713</v>
      </c>
      <c r="I3670" s="884" t="s">
        <v>23732</v>
      </c>
      <c r="J3670" s="887" t="s">
        <v>734</v>
      </c>
      <c r="K3670" s="935">
        <v>0</v>
      </c>
      <c r="L3670" s="935">
        <v>2</v>
      </c>
      <c r="M3670" s="1002">
        <v>7400</v>
      </c>
      <c r="N3670" s="935">
        <v>0</v>
      </c>
      <c r="O3670" s="935">
        <v>0</v>
      </c>
      <c r="P3670" s="1002">
        <v>0</v>
      </c>
      <c r="Q3670" s="935"/>
      <c r="R3670" s="935"/>
      <c r="S3670" s="1012"/>
    </row>
    <row r="3671" spans="1:19" s="243" customFormat="1" ht="34.9">
      <c r="A3671" s="926" t="s">
        <v>1029</v>
      </c>
      <c r="B3671" s="887" t="s">
        <v>29742</v>
      </c>
      <c r="C3671" s="887" t="s">
        <v>115</v>
      </c>
      <c r="D3671" s="887" t="s">
        <v>27901</v>
      </c>
      <c r="E3671" s="1002">
        <v>6000</v>
      </c>
      <c r="F3671" s="887" t="s">
        <v>28606</v>
      </c>
      <c r="G3671" s="376" t="s">
        <v>28607</v>
      </c>
      <c r="H3671" s="884" t="s">
        <v>19713</v>
      </c>
      <c r="I3671" s="884" t="s">
        <v>23732</v>
      </c>
      <c r="J3671" s="887" t="s">
        <v>734</v>
      </c>
      <c r="K3671" s="935">
        <v>0</v>
      </c>
      <c r="L3671" s="935">
        <v>12</v>
      </c>
      <c r="M3671" s="1002">
        <v>72000</v>
      </c>
      <c r="N3671" s="935">
        <v>0</v>
      </c>
      <c r="O3671" s="935">
        <v>6</v>
      </c>
      <c r="P3671" s="1002">
        <v>36000</v>
      </c>
      <c r="Q3671" s="935"/>
      <c r="R3671" s="935"/>
      <c r="S3671" s="1012"/>
    </row>
    <row r="3672" spans="1:19" s="243" customFormat="1" ht="23.25">
      <c r="A3672" s="926" t="s">
        <v>1029</v>
      </c>
      <c r="B3672" s="887" t="s">
        <v>37671</v>
      </c>
      <c r="C3672" s="887" t="s">
        <v>115</v>
      </c>
      <c r="D3672" s="887" t="s">
        <v>28201</v>
      </c>
      <c r="E3672" s="1002">
        <v>13000</v>
      </c>
      <c r="F3672" s="887" t="s">
        <v>28608</v>
      </c>
      <c r="G3672" s="376" t="s">
        <v>28609</v>
      </c>
      <c r="H3672" s="884" t="s">
        <v>28168</v>
      </c>
      <c r="I3672" s="884" t="s">
        <v>23732</v>
      </c>
      <c r="J3672" s="887" t="s">
        <v>734</v>
      </c>
      <c r="K3672" s="935">
        <v>0</v>
      </c>
      <c r="L3672" s="935">
        <v>8</v>
      </c>
      <c r="M3672" s="1002">
        <v>104000</v>
      </c>
      <c r="N3672" s="935">
        <v>0</v>
      </c>
      <c r="O3672" s="935">
        <v>0</v>
      </c>
      <c r="P3672" s="1002">
        <v>0</v>
      </c>
      <c r="Q3672" s="935"/>
      <c r="R3672" s="935"/>
      <c r="S3672" s="1012"/>
    </row>
    <row r="3673" spans="1:19" s="243" customFormat="1" ht="23.25">
      <c r="A3673" s="926" t="s">
        <v>1029</v>
      </c>
      <c r="B3673" s="887" t="s">
        <v>37671</v>
      </c>
      <c r="C3673" s="887" t="s">
        <v>115</v>
      </c>
      <c r="D3673" s="887" t="s">
        <v>28610</v>
      </c>
      <c r="E3673" s="1002">
        <v>9000</v>
      </c>
      <c r="F3673" s="887" t="s">
        <v>28611</v>
      </c>
      <c r="G3673" s="376" t="s">
        <v>28612</v>
      </c>
      <c r="H3673" s="884" t="s">
        <v>28168</v>
      </c>
      <c r="I3673" s="884" t="s">
        <v>23732</v>
      </c>
      <c r="J3673" s="887" t="s">
        <v>734</v>
      </c>
      <c r="K3673" s="935">
        <v>0</v>
      </c>
      <c r="L3673" s="935">
        <v>12</v>
      </c>
      <c r="M3673" s="1002">
        <v>108000</v>
      </c>
      <c r="N3673" s="935">
        <v>0</v>
      </c>
      <c r="O3673" s="935">
        <v>6</v>
      </c>
      <c r="P3673" s="1002">
        <v>54000</v>
      </c>
      <c r="Q3673" s="935"/>
      <c r="R3673" s="935">
        <v>12</v>
      </c>
      <c r="S3673" s="1012">
        <v>108000</v>
      </c>
    </row>
    <row r="3674" spans="1:19" s="243" customFormat="1" ht="34.9">
      <c r="A3674" s="926" t="s">
        <v>1029</v>
      </c>
      <c r="B3674" s="887" t="s">
        <v>29742</v>
      </c>
      <c r="C3674" s="887" t="s">
        <v>115</v>
      </c>
      <c r="D3674" s="887" t="s">
        <v>28090</v>
      </c>
      <c r="E3674" s="1002">
        <v>6500</v>
      </c>
      <c r="F3674" s="887" t="s">
        <v>28613</v>
      </c>
      <c r="G3674" s="376" t="s">
        <v>28614</v>
      </c>
      <c r="H3674" s="884" t="s">
        <v>19790</v>
      </c>
      <c r="I3674" s="884" t="s">
        <v>23732</v>
      </c>
      <c r="J3674" s="887" t="s">
        <v>734</v>
      </c>
      <c r="K3674" s="935">
        <v>0</v>
      </c>
      <c r="L3674" s="935">
        <v>12</v>
      </c>
      <c r="M3674" s="1002">
        <v>78000</v>
      </c>
      <c r="N3674" s="935">
        <v>0</v>
      </c>
      <c r="O3674" s="935">
        <v>6</v>
      </c>
      <c r="P3674" s="1002">
        <v>39000</v>
      </c>
      <c r="Q3674" s="935"/>
      <c r="R3674" s="935">
        <v>12</v>
      </c>
      <c r="S3674" s="1012">
        <v>79615</v>
      </c>
    </row>
    <row r="3675" spans="1:19" s="243" customFormat="1" ht="34.9">
      <c r="A3675" s="926" t="s">
        <v>1029</v>
      </c>
      <c r="B3675" s="887" t="s">
        <v>29742</v>
      </c>
      <c r="C3675" s="887" t="s">
        <v>115</v>
      </c>
      <c r="D3675" s="887" t="s">
        <v>28107</v>
      </c>
      <c r="E3675" s="1002">
        <v>3000</v>
      </c>
      <c r="F3675" s="887" t="s">
        <v>28615</v>
      </c>
      <c r="G3675" s="376" t="s">
        <v>28616</v>
      </c>
      <c r="H3675" s="884" t="s">
        <v>19713</v>
      </c>
      <c r="I3675" s="884" t="s">
        <v>23732</v>
      </c>
      <c r="J3675" s="887" t="s">
        <v>734</v>
      </c>
      <c r="K3675" s="935">
        <v>0</v>
      </c>
      <c r="L3675" s="935">
        <v>1</v>
      </c>
      <c r="M3675" s="1002">
        <v>3000</v>
      </c>
      <c r="N3675" s="935">
        <v>0</v>
      </c>
      <c r="O3675" s="935">
        <v>0</v>
      </c>
      <c r="P3675" s="1002">
        <v>0</v>
      </c>
      <c r="Q3675" s="935"/>
      <c r="R3675" s="935"/>
      <c r="S3675" s="1012"/>
    </row>
    <row r="3676" spans="1:19" s="243" customFormat="1" ht="23.25">
      <c r="A3676" s="926" t="s">
        <v>1029</v>
      </c>
      <c r="B3676" s="887" t="s">
        <v>37671</v>
      </c>
      <c r="C3676" s="887" t="s">
        <v>115</v>
      </c>
      <c r="D3676" s="887" t="s">
        <v>27901</v>
      </c>
      <c r="E3676" s="1002">
        <v>8000</v>
      </c>
      <c r="F3676" s="887" t="s">
        <v>28617</v>
      </c>
      <c r="G3676" s="376" t="s">
        <v>28618</v>
      </c>
      <c r="H3676" s="884" t="s">
        <v>19713</v>
      </c>
      <c r="I3676" s="884" t="s">
        <v>23732</v>
      </c>
      <c r="J3676" s="887" t="s">
        <v>734</v>
      </c>
      <c r="K3676" s="935">
        <v>0</v>
      </c>
      <c r="L3676" s="935">
        <v>12</v>
      </c>
      <c r="M3676" s="1002">
        <v>96000</v>
      </c>
      <c r="N3676" s="935">
        <v>0</v>
      </c>
      <c r="O3676" s="935">
        <v>6</v>
      </c>
      <c r="P3676" s="1002">
        <v>48000</v>
      </c>
      <c r="Q3676" s="935"/>
      <c r="R3676" s="935">
        <v>12</v>
      </c>
      <c r="S3676" s="1012">
        <v>96000</v>
      </c>
    </row>
    <row r="3677" spans="1:19" s="243" customFormat="1" ht="34.9">
      <c r="A3677" s="926" t="s">
        <v>1029</v>
      </c>
      <c r="B3677" s="887" t="s">
        <v>29742</v>
      </c>
      <c r="C3677" s="887" t="s">
        <v>115</v>
      </c>
      <c r="D3677" s="887" t="s">
        <v>28093</v>
      </c>
      <c r="E3677" s="1002">
        <v>3500</v>
      </c>
      <c r="F3677" s="887" t="s">
        <v>28619</v>
      </c>
      <c r="G3677" s="376" t="s">
        <v>28620</v>
      </c>
      <c r="H3677" s="884" t="s">
        <v>23359</v>
      </c>
      <c r="I3677" s="884" t="s">
        <v>19764</v>
      </c>
      <c r="J3677" s="887" t="s">
        <v>734</v>
      </c>
      <c r="K3677" s="935">
        <v>0</v>
      </c>
      <c r="L3677" s="935">
        <v>12</v>
      </c>
      <c r="M3677" s="1002">
        <v>42000</v>
      </c>
      <c r="N3677" s="935">
        <v>0</v>
      </c>
      <c r="O3677" s="935">
        <v>6</v>
      </c>
      <c r="P3677" s="1002">
        <v>21000</v>
      </c>
      <c r="Q3677" s="935"/>
      <c r="R3677" s="935">
        <v>12</v>
      </c>
      <c r="S3677" s="1012">
        <v>43615</v>
      </c>
    </row>
    <row r="3678" spans="1:19" s="243" customFormat="1" ht="34.9">
      <c r="A3678" s="926" t="s">
        <v>1029</v>
      </c>
      <c r="B3678" s="887" t="s">
        <v>29742</v>
      </c>
      <c r="C3678" s="887" t="s">
        <v>115</v>
      </c>
      <c r="D3678" s="887" t="s">
        <v>27901</v>
      </c>
      <c r="E3678" s="1002">
        <v>7500</v>
      </c>
      <c r="F3678" s="887" t="s">
        <v>28621</v>
      </c>
      <c r="G3678" s="376" t="s">
        <v>28622</v>
      </c>
      <c r="H3678" s="884" t="s">
        <v>19713</v>
      </c>
      <c r="I3678" s="884" t="s">
        <v>23732</v>
      </c>
      <c r="J3678" s="887" t="s">
        <v>734</v>
      </c>
      <c r="K3678" s="935">
        <v>0</v>
      </c>
      <c r="L3678" s="935">
        <v>12</v>
      </c>
      <c r="M3678" s="1002">
        <v>90000</v>
      </c>
      <c r="N3678" s="935">
        <v>0</v>
      </c>
      <c r="O3678" s="935">
        <v>6</v>
      </c>
      <c r="P3678" s="1002">
        <v>45000</v>
      </c>
      <c r="Q3678" s="935"/>
      <c r="R3678" s="935">
        <v>12</v>
      </c>
      <c r="S3678" s="1012">
        <v>91615</v>
      </c>
    </row>
    <row r="3679" spans="1:19" s="243" customFormat="1" ht="34.9">
      <c r="A3679" s="926" t="s">
        <v>1029</v>
      </c>
      <c r="B3679" s="887" t="s">
        <v>29742</v>
      </c>
      <c r="C3679" s="887" t="s">
        <v>115</v>
      </c>
      <c r="D3679" s="887" t="s">
        <v>28623</v>
      </c>
      <c r="E3679" s="1002">
        <v>7000</v>
      </c>
      <c r="F3679" s="887" t="s">
        <v>28624</v>
      </c>
      <c r="G3679" s="376" t="s">
        <v>28625</v>
      </c>
      <c r="H3679" s="884" t="s">
        <v>19823</v>
      </c>
      <c r="I3679" s="884" t="s">
        <v>23732</v>
      </c>
      <c r="J3679" s="887" t="s">
        <v>734</v>
      </c>
      <c r="K3679" s="935">
        <v>0</v>
      </c>
      <c r="L3679" s="935">
        <v>12</v>
      </c>
      <c r="M3679" s="1002">
        <v>84000</v>
      </c>
      <c r="N3679" s="935">
        <v>0</v>
      </c>
      <c r="O3679" s="935">
        <v>6</v>
      </c>
      <c r="P3679" s="1002">
        <v>42000</v>
      </c>
      <c r="Q3679" s="935"/>
      <c r="R3679" s="935">
        <v>12</v>
      </c>
      <c r="S3679" s="1012">
        <v>85615</v>
      </c>
    </row>
    <row r="3680" spans="1:19" s="243" customFormat="1" ht="34.9">
      <c r="A3680" s="926" t="s">
        <v>1029</v>
      </c>
      <c r="B3680" s="887" t="s">
        <v>29742</v>
      </c>
      <c r="C3680" s="887" t="s">
        <v>115</v>
      </c>
      <c r="D3680" s="887" t="s">
        <v>28626</v>
      </c>
      <c r="E3680" s="1002">
        <v>4700</v>
      </c>
      <c r="F3680" s="887" t="s">
        <v>28627</v>
      </c>
      <c r="G3680" s="376" t="s">
        <v>28628</v>
      </c>
      <c r="H3680" s="884" t="s">
        <v>28629</v>
      </c>
      <c r="I3680" s="884" t="s">
        <v>23750</v>
      </c>
      <c r="J3680" s="887" t="s">
        <v>734</v>
      </c>
      <c r="K3680" s="935">
        <v>0</v>
      </c>
      <c r="L3680" s="935">
        <v>12</v>
      </c>
      <c r="M3680" s="1002">
        <v>56400</v>
      </c>
      <c r="N3680" s="935">
        <v>0</v>
      </c>
      <c r="O3680" s="935">
        <v>6</v>
      </c>
      <c r="P3680" s="1002">
        <v>28200</v>
      </c>
      <c r="Q3680" s="935"/>
      <c r="R3680" s="935">
        <v>12</v>
      </c>
      <c r="S3680" s="1012">
        <v>58015</v>
      </c>
    </row>
    <row r="3681" spans="1:19" s="243" customFormat="1" ht="34.9">
      <c r="A3681" s="926" t="s">
        <v>1029</v>
      </c>
      <c r="B3681" s="887" t="s">
        <v>29742</v>
      </c>
      <c r="C3681" s="887" t="s">
        <v>115</v>
      </c>
      <c r="D3681" s="887" t="s">
        <v>28544</v>
      </c>
      <c r="E3681" s="1002">
        <v>2000</v>
      </c>
      <c r="F3681" s="887" t="s">
        <v>28630</v>
      </c>
      <c r="G3681" s="376" t="s">
        <v>28631</v>
      </c>
      <c r="H3681" s="884" t="s">
        <v>23833</v>
      </c>
      <c r="I3681" s="884" t="s">
        <v>19764</v>
      </c>
      <c r="J3681" s="887" t="s">
        <v>734</v>
      </c>
      <c r="K3681" s="935">
        <v>3</v>
      </c>
      <c r="L3681" s="935">
        <v>12</v>
      </c>
      <c r="M3681" s="1002">
        <v>41600</v>
      </c>
      <c r="N3681" s="935">
        <v>3</v>
      </c>
      <c r="O3681" s="935">
        <v>6</v>
      </c>
      <c r="P3681" s="1002">
        <v>27000</v>
      </c>
      <c r="Q3681" s="935"/>
      <c r="R3681" s="935">
        <v>12</v>
      </c>
      <c r="S3681" s="1012">
        <v>55615</v>
      </c>
    </row>
    <row r="3682" spans="1:19" s="243" customFormat="1" ht="34.9">
      <c r="A3682" s="926" t="s">
        <v>1029</v>
      </c>
      <c r="B3682" s="887" t="s">
        <v>29742</v>
      </c>
      <c r="C3682" s="887" t="s">
        <v>115</v>
      </c>
      <c r="D3682" s="887" t="s">
        <v>28319</v>
      </c>
      <c r="E3682" s="1002">
        <v>4500</v>
      </c>
      <c r="F3682" s="887" t="s">
        <v>28632</v>
      </c>
      <c r="G3682" s="376" t="s">
        <v>28633</v>
      </c>
      <c r="H3682" s="884" t="s">
        <v>24773</v>
      </c>
      <c r="I3682" s="884" t="s">
        <v>19764</v>
      </c>
      <c r="J3682" s="887" t="s">
        <v>734</v>
      </c>
      <c r="K3682" s="935">
        <v>0</v>
      </c>
      <c r="L3682" s="935">
        <v>3</v>
      </c>
      <c r="M3682" s="1002">
        <v>10950</v>
      </c>
      <c r="N3682" s="935">
        <v>0</v>
      </c>
      <c r="O3682" s="935">
        <v>0</v>
      </c>
      <c r="P3682" s="1002">
        <v>0</v>
      </c>
      <c r="Q3682" s="935"/>
      <c r="R3682" s="935"/>
      <c r="S3682" s="1012"/>
    </row>
    <row r="3683" spans="1:19" s="243" customFormat="1" ht="34.9">
      <c r="A3683" s="926" t="s">
        <v>1029</v>
      </c>
      <c r="B3683" s="887" t="s">
        <v>29742</v>
      </c>
      <c r="C3683" s="887" t="s">
        <v>115</v>
      </c>
      <c r="D3683" s="887" t="s">
        <v>28044</v>
      </c>
      <c r="E3683" s="1002">
        <v>8000</v>
      </c>
      <c r="F3683" s="887" t="s">
        <v>28634</v>
      </c>
      <c r="G3683" s="376" t="s">
        <v>28635</v>
      </c>
      <c r="H3683" s="884" t="s">
        <v>24773</v>
      </c>
      <c r="I3683" s="884" t="s">
        <v>23732</v>
      </c>
      <c r="J3683" s="887" t="s">
        <v>734</v>
      </c>
      <c r="K3683" s="935">
        <v>0</v>
      </c>
      <c r="L3683" s="935">
        <v>3</v>
      </c>
      <c r="M3683" s="1002">
        <v>20533.34</v>
      </c>
      <c r="N3683" s="935">
        <v>0</v>
      </c>
      <c r="O3683" s="935">
        <v>0</v>
      </c>
      <c r="P3683" s="1002">
        <v>0</v>
      </c>
      <c r="Q3683" s="935"/>
      <c r="R3683" s="935"/>
      <c r="S3683" s="1012"/>
    </row>
    <row r="3684" spans="1:19" s="243" customFormat="1" ht="34.9">
      <c r="A3684" s="926" t="s">
        <v>1029</v>
      </c>
      <c r="B3684" s="887" t="s">
        <v>29742</v>
      </c>
      <c r="C3684" s="887" t="s">
        <v>115</v>
      </c>
      <c r="D3684" s="887" t="s">
        <v>28194</v>
      </c>
      <c r="E3684" s="1002">
        <v>3500</v>
      </c>
      <c r="F3684" s="887" t="s">
        <v>28636</v>
      </c>
      <c r="G3684" s="376" t="s">
        <v>28637</v>
      </c>
      <c r="H3684" s="884" t="s">
        <v>19713</v>
      </c>
      <c r="I3684" s="884" t="s">
        <v>19764</v>
      </c>
      <c r="J3684" s="887" t="s">
        <v>734</v>
      </c>
      <c r="K3684" s="935">
        <v>0</v>
      </c>
      <c r="L3684" s="935">
        <v>12</v>
      </c>
      <c r="M3684" s="1002">
        <v>42000</v>
      </c>
      <c r="N3684" s="935">
        <v>0</v>
      </c>
      <c r="O3684" s="935">
        <v>6</v>
      </c>
      <c r="P3684" s="1002">
        <v>21000</v>
      </c>
      <c r="Q3684" s="935"/>
      <c r="R3684" s="935"/>
      <c r="S3684" s="1012"/>
    </row>
    <row r="3685" spans="1:19" s="243" customFormat="1" ht="23.25">
      <c r="A3685" s="926" t="s">
        <v>1029</v>
      </c>
      <c r="B3685" s="887" t="s">
        <v>37671</v>
      </c>
      <c r="C3685" s="887" t="s">
        <v>115</v>
      </c>
      <c r="D3685" s="887" t="s">
        <v>28319</v>
      </c>
      <c r="E3685" s="1002">
        <v>4500</v>
      </c>
      <c r="F3685" s="887" t="s">
        <v>28638</v>
      </c>
      <c r="G3685" s="376" t="s">
        <v>28639</v>
      </c>
      <c r="H3685" s="884" t="s">
        <v>24773</v>
      </c>
      <c r="I3685" s="884" t="s">
        <v>23732</v>
      </c>
      <c r="J3685" s="887" t="s">
        <v>734</v>
      </c>
      <c r="K3685" s="935">
        <v>0</v>
      </c>
      <c r="L3685" s="935">
        <v>12</v>
      </c>
      <c r="M3685" s="1002">
        <v>54000</v>
      </c>
      <c r="N3685" s="935">
        <v>0</v>
      </c>
      <c r="O3685" s="935">
        <v>1</v>
      </c>
      <c r="P3685" s="1002">
        <v>2400</v>
      </c>
      <c r="Q3685" s="935"/>
      <c r="R3685" s="935"/>
      <c r="S3685" s="1012"/>
    </row>
    <row r="3686" spans="1:19" s="243" customFormat="1" ht="34.9">
      <c r="A3686" s="926" t="s">
        <v>1029</v>
      </c>
      <c r="B3686" s="887" t="s">
        <v>29742</v>
      </c>
      <c r="C3686" s="887" t="s">
        <v>115</v>
      </c>
      <c r="D3686" s="887" t="s">
        <v>28640</v>
      </c>
      <c r="E3686" s="1002">
        <v>4000</v>
      </c>
      <c r="F3686" s="887" t="s">
        <v>28641</v>
      </c>
      <c r="G3686" s="376" t="s">
        <v>28642</v>
      </c>
      <c r="H3686" s="884" t="s">
        <v>19708</v>
      </c>
      <c r="I3686" s="884" t="s">
        <v>23732</v>
      </c>
      <c r="J3686" s="887" t="s">
        <v>734</v>
      </c>
      <c r="K3686" s="935">
        <v>0</v>
      </c>
      <c r="L3686" s="935">
        <v>12</v>
      </c>
      <c r="M3686" s="1002">
        <v>48000</v>
      </c>
      <c r="N3686" s="935">
        <v>0</v>
      </c>
      <c r="O3686" s="935">
        <v>6</v>
      </c>
      <c r="P3686" s="1002">
        <v>24000</v>
      </c>
      <c r="Q3686" s="935"/>
      <c r="R3686" s="935">
        <v>12</v>
      </c>
      <c r="S3686" s="1012">
        <v>49615</v>
      </c>
    </row>
    <row r="3687" spans="1:19" s="243" customFormat="1" ht="34.9">
      <c r="A3687" s="926" t="s">
        <v>1029</v>
      </c>
      <c r="B3687" s="887" t="s">
        <v>29742</v>
      </c>
      <c r="C3687" s="887" t="s">
        <v>115</v>
      </c>
      <c r="D3687" s="887" t="s">
        <v>28044</v>
      </c>
      <c r="E3687" s="1002">
        <v>3000</v>
      </c>
      <c r="F3687" s="887" t="s">
        <v>28643</v>
      </c>
      <c r="G3687" s="376" t="s">
        <v>28644</v>
      </c>
      <c r="H3687" s="884" t="s">
        <v>19713</v>
      </c>
      <c r="I3687" s="884" t="s">
        <v>23732</v>
      </c>
      <c r="J3687" s="887" t="s">
        <v>734</v>
      </c>
      <c r="K3687" s="935">
        <v>0</v>
      </c>
      <c r="L3687" s="935">
        <v>12</v>
      </c>
      <c r="M3687" s="1002">
        <v>36000</v>
      </c>
      <c r="N3687" s="935">
        <v>0</v>
      </c>
      <c r="O3687" s="935">
        <v>6</v>
      </c>
      <c r="P3687" s="1002">
        <v>18000</v>
      </c>
      <c r="Q3687" s="935"/>
      <c r="R3687" s="935"/>
      <c r="S3687" s="1012"/>
    </row>
    <row r="3688" spans="1:19" s="243" customFormat="1" ht="34.9">
      <c r="A3688" s="926" t="s">
        <v>1029</v>
      </c>
      <c r="B3688" s="887" t="s">
        <v>29742</v>
      </c>
      <c r="C3688" s="887" t="s">
        <v>115</v>
      </c>
      <c r="D3688" s="887" t="s">
        <v>28044</v>
      </c>
      <c r="E3688" s="1002">
        <v>5000</v>
      </c>
      <c r="F3688" s="887" t="s">
        <v>28645</v>
      </c>
      <c r="G3688" s="376" t="s">
        <v>28646</v>
      </c>
      <c r="H3688" s="884" t="s">
        <v>19713</v>
      </c>
      <c r="I3688" s="884" t="s">
        <v>23732</v>
      </c>
      <c r="J3688" s="887" t="s">
        <v>734</v>
      </c>
      <c r="K3688" s="935">
        <v>0</v>
      </c>
      <c r="L3688" s="935">
        <v>12</v>
      </c>
      <c r="M3688" s="1002">
        <v>60000</v>
      </c>
      <c r="N3688" s="935">
        <v>0</v>
      </c>
      <c r="O3688" s="935">
        <v>6</v>
      </c>
      <c r="P3688" s="1002">
        <v>30000</v>
      </c>
      <c r="Q3688" s="935"/>
      <c r="R3688" s="935"/>
      <c r="S3688" s="1012"/>
    </row>
    <row r="3689" spans="1:19" s="243" customFormat="1" ht="34.9">
      <c r="A3689" s="926" t="s">
        <v>1029</v>
      </c>
      <c r="B3689" s="887" t="s">
        <v>29742</v>
      </c>
      <c r="C3689" s="887" t="s">
        <v>115</v>
      </c>
      <c r="D3689" s="887" t="s">
        <v>28647</v>
      </c>
      <c r="E3689" s="1002">
        <v>7000</v>
      </c>
      <c r="F3689" s="887" t="s">
        <v>28648</v>
      </c>
      <c r="G3689" s="376" t="s">
        <v>28649</v>
      </c>
      <c r="H3689" s="884" t="s">
        <v>28650</v>
      </c>
      <c r="I3689" s="884" t="s">
        <v>19764</v>
      </c>
      <c r="J3689" s="887" t="s">
        <v>734</v>
      </c>
      <c r="K3689" s="935">
        <v>0</v>
      </c>
      <c r="L3689" s="935">
        <v>12</v>
      </c>
      <c r="M3689" s="1002">
        <v>84000</v>
      </c>
      <c r="N3689" s="935">
        <v>0</v>
      </c>
      <c r="O3689" s="935">
        <v>6</v>
      </c>
      <c r="P3689" s="1002">
        <v>42000</v>
      </c>
      <c r="Q3689" s="935"/>
      <c r="R3689" s="935">
        <v>12</v>
      </c>
      <c r="S3689" s="1012">
        <v>85615</v>
      </c>
    </row>
    <row r="3690" spans="1:19" s="243" customFormat="1" ht="34.9">
      <c r="A3690" s="926" t="s">
        <v>1029</v>
      </c>
      <c r="B3690" s="887" t="s">
        <v>29742</v>
      </c>
      <c r="C3690" s="887" t="s">
        <v>115</v>
      </c>
      <c r="D3690" s="887" t="s">
        <v>27901</v>
      </c>
      <c r="E3690" s="1002">
        <v>4000</v>
      </c>
      <c r="F3690" s="887" t="s">
        <v>28651</v>
      </c>
      <c r="G3690" s="376" t="s">
        <v>28652</v>
      </c>
      <c r="H3690" s="884" t="s">
        <v>19713</v>
      </c>
      <c r="I3690" s="884" t="s">
        <v>23732</v>
      </c>
      <c r="J3690" s="887" t="s">
        <v>734</v>
      </c>
      <c r="K3690" s="935">
        <v>0</v>
      </c>
      <c r="L3690" s="935">
        <v>12</v>
      </c>
      <c r="M3690" s="1002">
        <v>55751.67</v>
      </c>
      <c r="N3690" s="935">
        <v>0</v>
      </c>
      <c r="O3690" s="935">
        <v>1</v>
      </c>
      <c r="P3690" s="1002">
        <v>5000</v>
      </c>
      <c r="Q3690" s="935"/>
      <c r="R3690" s="935"/>
      <c r="S3690" s="1012"/>
    </row>
    <row r="3691" spans="1:19" s="243" customFormat="1" ht="34.9">
      <c r="A3691" s="926" t="s">
        <v>1029</v>
      </c>
      <c r="B3691" s="887" t="s">
        <v>29742</v>
      </c>
      <c r="C3691" s="887" t="s">
        <v>115</v>
      </c>
      <c r="D3691" s="887" t="s">
        <v>28044</v>
      </c>
      <c r="E3691" s="1002">
        <v>3700</v>
      </c>
      <c r="F3691" s="887" t="s">
        <v>28653</v>
      </c>
      <c r="G3691" s="376" t="s">
        <v>28654</v>
      </c>
      <c r="H3691" s="884" t="s">
        <v>19713</v>
      </c>
      <c r="I3691" s="884" t="s">
        <v>23732</v>
      </c>
      <c r="J3691" s="887" t="s">
        <v>734</v>
      </c>
      <c r="K3691" s="935">
        <v>0</v>
      </c>
      <c r="L3691" s="935">
        <v>12</v>
      </c>
      <c r="M3691" s="1002">
        <v>3700</v>
      </c>
      <c r="N3691" s="935">
        <v>0</v>
      </c>
      <c r="O3691" s="935">
        <v>0</v>
      </c>
      <c r="P3691" s="1002">
        <v>0</v>
      </c>
      <c r="Q3691" s="935"/>
      <c r="R3691" s="935"/>
      <c r="S3691" s="1012"/>
    </row>
    <row r="3692" spans="1:19" s="243" customFormat="1" ht="34.9">
      <c r="A3692" s="926" t="s">
        <v>1029</v>
      </c>
      <c r="B3692" s="887" t="s">
        <v>29742</v>
      </c>
      <c r="C3692" s="887" t="s">
        <v>115</v>
      </c>
      <c r="D3692" s="887" t="s">
        <v>28655</v>
      </c>
      <c r="E3692" s="1002">
        <v>8000</v>
      </c>
      <c r="F3692" s="887" t="s">
        <v>28656</v>
      </c>
      <c r="G3692" s="376" t="s">
        <v>28657</v>
      </c>
      <c r="H3692" s="884" t="s">
        <v>24773</v>
      </c>
      <c r="I3692" s="884" t="s">
        <v>23732</v>
      </c>
      <c r="J3692" s="887" t="s">
        <v>734</v>
      </c>
      <c r="K3692" s="935">
        <v>0</v>
      </c>
      <c r="L3692" s="935">
        <v>12</v>
      </c>
      <c r="M3692" s="1002">
        <v>96000</v>
      </c>
      <c r="N3692" s="935">
        <v>0</v>
      </c>
      <c r="O3692" s="935">
        <v>6</v>
      </c>
      <c r="P3692" s="1002">
        <v>48000</v>
      </c>
      <c r="Q3692" s="935"/>
      <c r="R3692" s="935">
        <v>12</v>
      </c>
      <c r="S3692" s="1012">
        <v>97615</v>
      </c>
    </row>
    <row r="3693" spans="1:19" s="243" customFormat="1" ht="34.9">
      <c r="A3693" s="926" t="s">
        <v>1029</v>
      </c>
      <c r="B3693" s="887" t="s">
        <v>29742</v>
      </c>
      <c r="C3693" s="887" t="s">
        <v>115</v>
      </c>
      <c r="D3693" s="887" t="s">
        <v>28658</v>
      </c>
      <c r="E3693" s="1002">
        <v>12000</v>
      </c>
      <c r="F3693" s="887" t="s">
        <v>28659</v>
      </c>
      <c r="G3693" s="376" t="s">
        <v>28660</v>
      </c>
      <c r="H3693" s="884" t="s">
        <v>19713</v>
      </c>
      <c r="I3693" s="884" t="s">
        <v>23732</v>
      </c>
      <c r="J3693" s="887" t="s">
        <v>734</v>
      </c>
      <c r="K3693" s="935">
        <v>0</v>
      </c>
      <c r="L3693" s="935">
        <v>0</v>
      </c>
      <c r="M3693" s="1002">
        <v>0</v>
      </c>
      <c r="N3693" s="935">
        <v>1</v>
      </c>
      <c r="O3693" s="935">
        <v>2</v>
      </c>
      <c r="P3693" s="1002">
        <v>15200</v>
      </c>
      <c r="Q3693" s="935"/>
      <c r="R3693" s="935"/>
      <c r="S3693" s="1012"/>
    </row>
    <row r="3694" spans="1:19" s="243" customFormat="1" ht="34.9">
      <c r="A3694" s="926" t="s">
        <v>1029</v>
      </c>
      <c r="B3694" s="887" t="s">
        <v>29742</v>
      </c>
      <c r="C3694" s="887" t="s">
        <v>115</v>
      </c>
      <c r="D3694" s="887" t="s">
        <v>28661</v>
      </c>
      <c r="E3694" s="1002">
        <v>3000</v>
      </c>
      <c r="F3694" s="887" t="s">
        <v>28662</v>
      </c>
      <c r="G3694" s="376" t="s">
        <v>28663</v>
      </c>
      <c r="H3694" s="884" t="s">
        <v>19713</v>
      </c>
      <c r="I3694" s="884" t="s">
        <v>23732</v>
      </c>
      <c r="J3694" s="887" t="s">
        <v>734</v>
      </c>
      <c r="K3694" s="935">
        <v>0</v>
      </c>
      <c r="L3694" s="935">
        <v>0</v>
      </c>
      <c r="M3694" s="1002">
        <v>0</v>
      </c>
      <c r="N3694" s="935">
        <v>1</v>
      </c>
      <c r="O3694" s="935">
        <v>3</v>
      </c>
      <c r="P3694" s="1002">
        <v>10000</v>
      </c>
      <c r="Q3694" s="935"/>
      <c r="R3694" s="935"/>
      <c r="S3694" s="1012"/>
    </row>
    <row r="3695" spans="1:19" s="243" customFormat="1" ht="34.9">
      <c r="A3695" s="926" t="s">
        <v>1029</v>
      </c>
      <c r="B3695" s="887" t="s">
        <v>29742</v>
      </c>
      <c r="C3695" s="887" t="s">
        <v>115</v>
      </c>
      <c r="D3695" s="887" t="s">
        <v>27901</v>
      </c>
      <c r="E3695" s="1002">
        <v>5000</v>
      </c>
      <c r="F3695" s="887" t="s">
        <v>28664</v>
      </c>
      <c r="G3695" s="376" t="s">
        <v>28665</v>
      </c>
      <c r="H3695" s="884" t="s">
        <v>19713</v>
      </c>
      <c r="I3695" s="884" t="s">
        <v>23732</v>
      </c>
      <c r="J3695" s="887" t="s">
        <v>734</v>
      </c>
      <c r="K3695" s="935">
        <v>0</v>
      </c>
      <c r="L3695" s="935">
        <v>0</v>
      </c>
      <c r="M3695" s="1002">
        <v>0</v>
      </c>
      <c r="N3695" s="935">
        <v>1</v>
      </c>
      <c r="O3695" s="935">
        <v>2</v>
      </c>
      <c r="P3695" s="1002">
        <v>6333.33</v>
      </c>
      <c r="Q3695" s="935"/>
      <c r="R3695" s="935"/>
      <c r="S3695" s="1012"/>
    </row>
    <row r="3696" spans="1:19" s="243" customFormat="1" ht="34.9">
      <c r="A3696" s="926" t="s">
        <v>1029</v>
      </c>
      <c r="B3696" s="887" t="s">
        <v>29742</v>
      </c>
      <c r="C3696" s="887" t="s">
        <v>115</v>
      </c>
      <c r="D3696" s="887" t="s">
        <v>28365</v>
      </c>
      <c r="E3696" s="1002">
        <v>3500</v>
      </c>
      <c r="F3696" s="887" t="s">
        <v>28666</v>
      </c>
      <c r="G3696" s="376" t="s">
        <v>28667</v>
      </c>
      <c r="H3696" s="884" t="s">
        <v>19862</v>
      </c>
      <c r="I3696" s="884" t="s">
        <v>23732</v>
      </c>
      <c r="J3696" s="887" t="s">
        <v>734</v>
      </c>
      <c r="K3696" s="935">
        <v>0</v>
      </c>
      <c r="L3696" s="935">
        <v>0</v>
      </c>
      <c r="M3696" s="1002">
        <v>0</v>
      </c>
      <c r="N3696" s="935">
        <v>1</v>
      </c>
      <c r="O3696" s="935">
        <v>2</v>
      </c>
      <c r="P3696" s="1002">
        <v>4433.33</v>
      </c>
      <c r="Q3696" s="935"/>
      <c r="R3696" s="935"/>
      <c r="S3696" s="1012"/>
    </row>
    <row r="3697" spans="1:19" s="243" customFormat="1" ht="23.25">
      <c r="A3697" s="926" t="s">
        <v>1029</v>
      </c>
      <c r="B3697" s="887" t="s">
        <v>37671</v>
      </c>
      <c r="C3697" s="887" t="s">
        <v>115</v>
      </c>
      <c r="D3697" s="887" t="s">
        <v>28319</v>
      </c>
      <c r="E3697" s="1002">
        <v>4500</v>
      </c>
      <c r="F3697" s="887" t="s">
        <v>28668</v>
      </c>
      <c r="G3697" s="376" t="s">
        <v>28669</v>
      </c>
      <c r="H3697" s="884" t="s">
        <v>24773</v>
      </c>
      <c r="I3697" s="884" t="s">
        <v>23732</v>
      </c>
      <c r="J3697" s="887" t="s">
        <v>734</v>
      </c>
      <c r="K3697" s="935">
        <v>0</v>
      </c>
      <c r="L3697" s="935">
        <v>0</v>
      </c>
      <c r="M3697" s="1002">
        <v>0</v>
      </c>
      <c r="N3697" s="935">
        <v>1</v>
      </c>
      <c r="O3697" s="935">
        <v>2</v>
      </c>
      <c r="P3697" s="1002">
        <v>8850</v>
      </c>
      <c r="Q3697" s="935"/>
      <c r="R3697" s="935"/>
      <c r="S3697" s="1012"/>
    </row>
    <row r="3698" spans="1:19" s="243" customFormat="1" ht="23.25">
      <c r="A3698" s="926" t="s">
        <v>1029</v>
      </c>
      <c r="B3698" s="887" t="s">
        <v>37671</v>
      </c>
      <c r="C3698" s="887" t="s">
        <v>115</v>
      </c>
      <c r="D3698" s="887" t="s">
        <v>28138</v>
      </c>
      <c r="E3698" s="1002">
        <v>4000</v>
      </c>
      <c r="F3698" s="887" t="s">
        <v>28314</v>
      </c>
      <c r="G3698" s="376" t="s">
        <v>28315</v>
      </c>
      <c r="H3698" s="884" t="s">
        <v>19713</v>
      </c>
      <c r="I3698" s="884" t="s">
        <v>23732</v>
      </c>
      <c r="J3698" s="887" t="s">
        <v>734</v>
      </c>
      <c r="K3698" s="935">
        <v>0</v>
      </c>
      <c r="L3698" s="935">
        <v>0</v>
      </c>
      <c r="M3698" s="1002">
        <v>0</v>
      </c>
      <c r="N3698" s="935">
        <v>1</v>
      </c>
      <c r="O3698" s="935">
        <v>2</v>
      </c>
      <c r="P3698" s="1002">
        <v>7866.73</v>
      </c>
      <c r="Q3698" s="935"/>
      <c r="R3698" s="935"/>
      <c r="S3698" s="1012"/>
    </row>
    <row r="3699" spans="1:19" s="243" customFormat="1" ht="34.9">
      <c r="A3699" s="926" t="s">
        <v>1029</v>
      </c>
      <c r="B3699" s="887" t="s">
        <v>29742</v>
      </c>
      <c r="C3699" s="887" t="s">
        <v>115</v>
      </c>
      <c r="D3699" s="887" t="s">
        <v>28553</v>
      </c>
      <c r="E3699" s="1002">
        <v>4700</v>
      </c>
      <c r="F3699" s="887" t="s">
        <v>28670</v>
      </c>
      <c r="G3699" s="376" t="s">
        <v>28671</v>
      </c>
      <c r="H3699" s="884" t="s">
        <v>23633</v>
      </c>
      <c r="I3699" s="884" t="s">
        <v>28289</v>
      </c>
      <c r="J3699" s="887" t="s">
        <v>734</v>
      </c>
      <c r="K3699" s="935">
        <v>0</v>
      </c>
      <c r="L3699" s="935">
        <v>12</v>
      </c>
      <c r="M3699" s="1002">
        <v>42000</v>
      </c>
      <c r="N3699" s="935">
        <v>1</v>
      </c>
      <c r="O3699" s="935">
        <v>6</v>
      </c>
      <c r="P3699" s="1002">
        <v>24600</v>
      </c>
      <c r="Q3699" s="935"/>
      <c r="R3699" s="935">
        <v>12</v>
      </c>
      <c r="S3699" s="1012">
        <v>58015</v>
      </c>
    </row>
    <row r="3700" spans="1:19" s="243" customFormat="1" ht="34.9">
      <c r="A3700" s="926" t="s">
        <v>1029</v>
      </c>
      <c r="B3700" s="887" t="s">
        <v>29742</v>
      </c>
      <c r="C3700" s="887" t="s">
        <v>115</v>
      </c>
      <c r="D3700" s="887" t="s">
        <v>28097</v>
      </c>
      <c r="E3700" s="1002">
        <v>3500</v>
      </c>
      <c r="F3700" s="887" t="s">
        <v>28672</v>
      </c>
      <c r="G3700" s="376" t="s">
        <v>28673</v>
      </c>
      <c r="H3700" s="884" t="s">
        <v>19862</v>
      </c>
      <c r="I3700" s="884" t="s">
        <v>23732</v>
      </c>
      <c r="J3700" s="887" t="s">
        <v>734</v>
      </c>
      <c r="K3700" s="935">
        <v>0</v>
      </c>
      <c r="L3700" s="935">
        <v>0</v>
      </c>
      <c r="M3700" s="1002">
        <v>0</v>
      </c>
      <c r="N3700" s="935">
        <v>1</v>
      </c>
      <c r="O3700" s="935">
        <v>3</v>
      </c>
      <c r="P3700" s="1002">
        <v>9116.67</v>
      </c>
      <c r="Q3700" s="935"/>
      <c r="R3700" s="935"/>
      <c r="S3700" s="1012"/>
    </row>
    <row r="3701" spans="1:19" s="243" customFormat="1" ht="34.9">
      <c r="A3701" s="926" t="s">
        <v>1029</v>
      </c>
      <c r="B3701" s="887" t="s">
        <v>29742</v>
      </c>
      <c r="C3701" s="887" t="s">
        <v>115</v>
      </c>
      <c r="D3701" s="887" t="s">
        <v>28053</v>
      </c>
      <c r="E3701" s="1002">
        <v>4000</v>
      </c>
      <c r="F3701" s="887" t="s">
        <v>28674</v>
      </c>
      <c r="G3701" s="376" t="s">
        <v>28675</v>
      </c>
      <c r="H3701" s="884" t="s">
        <v>19713</v>
      </c>
      <c r="I3701" s="884" t="s">
        <v>23732</v>
      </c>
      <c r="J3701" s="887" t="s">
        <v>734</v>
      </c>
      <c r="K3701" s="935">
        <v>0</v>
      </c>
      <c r="L3701" s="935">
        <v>0</v>
      </c>
      <c r="M3701" s="1002">
        <v>0</v>
      </c>
      <c r="N3701" s="935">
        <v>1</v>
      </c>
      <c r="O3701" s="935">
        <v>2</v>
      </c>
      <c r="P3701" s="1002">
        <v>5066.67</v>
      </c>
      <c r="Q3701" s="935"/>
      <c r="R3701" s="935"/>
      <c r="S3701" s="1012"/>
    </row>
    <row r="3702" spans="1:19" s="243" customFormat="1" ht="34.9">
      <c r="A3702" s="926" t="s">
        <v>1029</v>
      </c>
      <c r="B3702" s="887" t="s">
        <v>29742</v>
      </c>
      <c r="C3702" s="887" t="s">
        <v>115</v>
      </c>
      <c r="D3702" s="887" t="s">
        <v>28151</v>
      </c>
      <c r="E3702" s="1002">
        <v>5000</v>
      </c>
      <c r="F3702" s="887" t="s">
        <v>28676</v>
      </c>
      <c r="G3702" s="376" t="s">
        <v>28677</v>
      </c>
      <c r="H3702" s="884" t="s">
        <v>20463</v>
      </c>
      <c r="I3702" s="884" t="s">
        <v>23732</v>
      </c>
      <c r="J3702" s="887" t="s">
        <v>734</v>
      </c>
      <c r="K3702" s="935">
        <v>0</v>
      </c>
      <c r="L3702" s="935">
        <v>0</v>
      </c>
      <c r="M3702" s="1002">
        <v>0</v>
      </c>
      <c r="N3702" s="935">
        <v>1</v>
      </c>
      <c r="O3702" s="935">
        <v>2</v>
      </c>
      <c r="P3702" s="1002">
        <v>6333.33</v>
      </c>
      <c r="Q3702" s="935"/>
      <c r="R3702" s="935"/>
      <c r="S3702" s="1012"/>
    </row>
    <row r="3703" spans="1:19" s="243" customFormat="1" ht="34.9">
      <c r="A3703" s="926" t="s">
        <v>1029</v>
      </c>
      <c r="B3703" s="887" t="s">
        <v>29742</v>
      </c>
      <c r="C3703" s="887" t="s">
        <v>115</v>
      </c>
      <c r="D3703" s="887" t="s">
        <v>28360</v>
      </c>
      <c r="E3703" s="1002">
        <v>5000</v>
      </c>
      <c r="F3703" s="887" t="s">
        <v>28678</v>
      </c>
      <c r="G3703" s="376" t="s">
        <v>28679</v>
      </c>
      <c r="H3703" s="884" t="s">
        <v>19939</v>
      </c>
      <c r="I3703" s="884" t="s">
        <v>23732</v>
      </c>
      <c r="J3703" s="887" t="s">
        <v>734</v>
      </c>
      <c r="K3703" s="935">
        <v>0</v>
      </c>
      <c r="L3703" s="935">
        <v>0</v>
      </c>
      <c r="M3703" s="1002">
        <v>0</v>
      </c>
      <c r="N3703" s="935">
        <v>1</v>
      </c>
      <c r="O3703" s="935">
        <v>2</v>
      </c>
      <c r="P3703" s="1002">
        <v>9833.33</v>
      </c>
      <c r="Q3703" s="935"/>
      <c r="R3703" s="935"/>
      <c r="S3703" s="1012"/>
    </row>
    <row r="3704" spans="1:19" s="243" customFormat="1" ht="34.9">
      <c r="A3704" s="926" t="s">
        <v>1029</v>
      </c>
      <c r="B3704" s="887" t="s">
        <v>29742</v>
      </c>
      <c r="C3704" s="887" t="s">
        <v>115</v>
      </c>
      <c r="D3704" s="887" t="s">
        <v>28661</v>
      </c>
      <c r="E3704" s="1002">
        <v>3500</v>
      </c>
      <c r="F3704" s="887" t="s">
        <v>28680</v>
      </c>
      <c r="G3704" s="376" t="s">
        <v>28681</v>
      </c>
      <c r="H3704" s="884" t="s">
        <v>19713</v>
      </c>
      <c r="I3704" s="884" t="s">
        <v>23732</v>
      </c>
      <c r="J3704" s="887" t="s">
        <v>734</v>
      </c>
      <c r="K3704" s="935">
        <v>0</v>
      </c>
      <c r="L3704" s="935">
        <v>0</v>
      </c>
      <c r="M3704" s="1002">
        <v>0</v>
      </c>
      <c r="N3704" s="935">
        <v>1</v>
      </c>
      <c r="O3704" s="935">
        <v>3</v>
      </c>
      <c r="P3704" s="1002">
        <v>11396.79</v>
      </c>
      <c r="Q3704" s="935"/>
      <c r="R3704" s="935"/>
      <c r="S3704" s="1012"/>
    </row>
    <row r="3705" spans="1:19" s="243" customFormat="1" ht="34.9">
      <c r="A3705" s="926" t="s">
        <v>1029</v>
      </c>
      <c r="B3705" s="887" t="s">
        <v>29742</v>
      </c>
      <c r="C3705" s="887" t="s">
        <v>115</v>
      </c>
      <c r="D3705" s="887" t="s">
        <v>28293</v>
      </c>
      <c r="E3705" s="1002">
        <v>6000</v>
      </c>
      <c r="F3705" s="887"/>
      <c r="G3705" s="376" t="s">
        <v>28682</v>
      </c>
      <c r="H3705" s="884" t="s">
        <v>388</v>
      </c>
      <c r="I3705" s="884" t="s">
        <v>388</v>
      </c>
      <c r="J3705" s="887" t="s">
        <v>734</v>
      </c>
      <c r="K3705" s="935">
        <v>0</v>
      </c>
      <c r="L3705" s="935">
        <v>0</v>
      </c>
      <c r="M3705" s="1002">
        <v>0</v>
      </c>
      <c r="N3705" s="935">
        <v>0</v>
      </c>
      <c r="O3705" s="935">
        <v>0</v>
      </c>
      <c r="P3705" s="1002">
        <v>0</v>
      </c>
      <c r="Q3705" s="935"/>
      <c r="R3705" s="935">
        <v>12</v>
      </c>
      <c r="S3705" s="1012">
        <v>73615</v>
      </c>
    </row>
    <row r="3706" spans="1:19" s="243" customFormat="1" ht="34.9">
      <c r="A3706" s="926" t="s">
        <v>1029</v>
      </c>
      <c r="B3706" s="887" t="s">
        <v>29742</v>
      </c>
      <c r="C3706" s="887" t="s">
        <v>115</v>
      </c>
      <c r="D3706" s="887" t="s">
        <v>28360</v>
      </c>
      <c r="E3706" s="1002">
        <v>5000</v>
      </c>
      <c r="F3706" s="887"/>
      <c r="G3706" s="376" t="s">
        <v>28683</v>
      </c>
      <c r="H3706" s="884" t="s">
        <v>388</v>
      </c>
      <c r="I3706" s="884" t="s">
        <v>388</v>
      </c>
      <c r="J3706" s="887" t="s">
        <v>734</v>
      </c>
      <c r="K3706" s="935">
        <v>0</v>
      </c>
      <c r="L3706" s="935">
        <v>0</v>
      </c>
      <c r="M3706" s="1002">
        <v>0</v>
      </c>
      <c r="N3706" s="935">
        <v>0</v>
      </c>
      <c r="O3706" s="935">
        <v>0</v>
      </c>
      <c r="P3706" s="1002">
        <v>0</v>
      </c>
      <c r="Q3706" s="935"/>
      <c r="R3706" s="935">
        <v>12</v>
      </c>
      <c r="S3706" s="1012">
        <v>61654</v>
      </c>
    </row>
    <row r="3707" spans="1:19" s="243" customFormat="1" ht="23.25">
      <c r="A3707" s="926" t="s">
        <v>1029</v>
      </c>
      <c r="B3707" s="887" t="s">
        <v>280</v>
      </c>
      <c r="C3707" s="887" t="s">
        <v>115</v>
      </c>
      <c r="D3707" s="887" t="s">
        <v>28661</v>
      </c>
      <c r="E3707" s="1002">
        <v>3500</v>
      </c>
      <c r="F3707" s="887" t="s">
        <v>28680</v>
      </c>
      <c r="G3707" s="376" t="s">
        <v>28684</v>
      </c>
      <c r="H3707" s="884" t="s">
        <v>19713</v>
      </c>
      <c r="I3707" s="884" t="s">
        <v>23732</v>
      </c>
      <c r="J3707" s="887" t="s">
        <v>734</v>
      </c>
      <c r="K3707" s="935">
        <v>0</v>
      </c>
      <c r="L3707" s="935">
        <v>0</v>
      </c>
      <c r="M3707" s="1002">
        <v>0</v>
      </c>
      <c r="N3707" s="935">
        <v>0</v>
      </c>
      <c r="O3707" s="935">
        <v>0</v>
      </c>
      <c r="P3707" s="1002">
        <v>0</v>
      </c>
      <c r="Q3707" s="935"/>
      <c r="R3707" s="935">
        <v>12</v>
      </c>
      <c r="S3707" s="1012">
        <v>42209.4</v>
      </c>
    </row>
    <row r="3708" spans="1:19" s="243" customFormat="1" ht="23.25">
      <c r="A3708" s="926" t="s">
        <v>1029</v>
      </c>
      <c r="B3708" s="887" t="s">
        <v>280</v>
      </c>
      <c r="C3708" s="887" t="s">
        <v>115</v>
      </c>
      <c r="D3708" s="887" t="s">
        <v>28138</v>
      </c>
      <c r="E3708" s="1002">
        <v>3500</v>
      </c>
      <c r="F3708" s="887" t="s">
        <v>28672</v>
      </c>
      <c r="G3708" s="376" t="s">
        <v>28685</v>
      </c>
      <c r="H3708" s="884" t="s">
        <v>19862</v>
      </c>
      <c r="I3708" s="884" t="s">
        <v>23732</v>
      </c>
      <c r="J3708" s="887" t="s">
        <v>734</v>
      </c>
      <c r="K3708" s="935">
        <v>0</v>
      </c>
      <c r="L3708" s="935">
        <v>0</v>
      </c>
      <c r="M3708" s="1002">
        <v>0</v>
      </c>
      <c r="N3708" s="935">
        <v>0</v>
      </c>
      <c r="O3708" s="935">
        <v>0</v>
      </c>
      <c r="P3708" s="1002">
        <v>0</v>
      </c>
      <c r="Q3708" s="935"/>
      <c r="R3708" s="935">
        <v>12</v>
      </c>
      <c r="S3708" s="1012">
        <v>42209.4</v>
      </c>
    </row>
    <row r="3709" spans="1:19" s="243" customFormat="1" ht="23.25">
      <c r="A3709" s="926" t="s">
        <v>1029</v>
      </c>
      <c r="B3709" s="887" t="s">
        <v>280</v>
      </c>
      <c r="C3709" s="887" t="s">
        <v>115</v>
      </c>
      <c r="D3709" s="887" t="s">
        <v>28661</v>
      </c>
      <c r="E3709" s="1002">
        <v>3000</v>
      </c>
      <c r="F3709" s="887" t="s">
        <v>28662</v>
      </c>
      <c r="G3709" s="376" t="s">
        <v>28686</v>
      </c>
      <c r="H3709" s="884" t="s">
        <v>19713</v>
      </c>
      <c r="I3709" s="884" t="s">
        <v>23732</v>
      </c>
      <c r="J3709" s="887" t="s">
        <v>734</v>
      </c>
      <c r="K3709" s="935">
        <v>0</v>
      </c>
      <c r="L3709" s="935">
        <v>0</v>
      </c>
      <c r="M3709" s="1002">
        <v>0</v>
      </c>
      <c r="N3709" s="935">
        <v>0</v>
      </c>
      <c r="O3709" s="935">
        <v>0</v>
      </c>
      <c r="P3709" s="1002">
        <v>0</v>
      </c>
      <c r="Q3709" s="935"/>
      <c r="R3709" s="935">
        <v>12</v>
      </c>
      <c r="S3709" s="1012">
        <v>36209.4</v>
      </c>
    </row>
    <row r="3710" spans="1:19" s="243" customFormat="1" ht="23.25">
      <c r="A3710" s="926" t="s">
        <v>1029</v>
      </c>
      <c r="B3710" s="887" t="s">
        <v>280</v>
      </c>
      <c r="C3710" s="887" t="s">
        <v>115</v>
      </c>
      <c r="D3710" s="887" t="s">
        <v>28687</v>
      </c>
      <c r="E3710" s="1002">
        <v>2750</v>
      </c>
      <c r="F3710" s="887" t="s">
        <v>28116</v>
      </c>
      <c r="G3710" s="376" t="s">
        <v>28117</v>
      </c>
      <c r="H3710" s="884" t="s">
        <v>28118</v>
      </c>
      <c r="I3710" s="884" t="s">
        <v>23750</v>
      </c>
      <c r="J3710" s="887" t="s">
        <v>734</v>
      </c>
      <c r="K3710" s="935">
        <v>0</v>
      </c>
      <c r="L3710" s="935">
        <v>0</v>
      </c>
      <c r="M3710" s="1002">
        <v>0</v>
      </c>
      <c r="N3710" s="935">
        <v>0</v>
      </c>
      <c r="O3710" s="935">
        <v>0</v>
      </c>
      <c r="P3710" s="1002">
        <v>0</v>
      </c>
      <c r="Q3710" s="935"/>
      <c r="R3710" s="935">
        <v>12</v>
      </c>
      <c r="S3710" s="1012">
        <v>33209.4</v>
      </c>
    </row>
    <row r="3711" spans="1:19" s="243" customFormat="1" ht="34.9">
      <c r="A3711" s="926" t="s">
        <v>1029</v>
      </c>
      <c r="B3711" s="887" t="s">
        <v>280</v>
      </c>
      <c r="C3711" s="887" t="s">
        <v>115</v>
      </c>
      <c r="D3711" s="887" t="s">
        <v>28688</v>
      </c>
      <c r="E3711" s="1002">
        <v>3000</v>
      </c>
      <c r="F3711" s="887" t="s">
        <v>28323</v>
      </c>
      <c r="G3711" s="376" t="s">
        <v>28324</v>
      </c>
      <c r="H3711" s="884" t="s">
        <v>19713</v>
      </c>
      <c r="I3711" s="884" t="s">
        <v>19764</v>
      </c>
      <c r="J3711" s="887" t="s">
        <v>734</v>
      </c>
      <c r="K3711" s="935">
        <v>0</v>
      </c>
      <c r="L3711" s="935">
        <v>0</v>
      </c>
      <c r="M3711" s="1002">
        <v>0</v>
      </c>
      <c r="N3711" s="935">
        <v>0</v>
      </c>
      <c r="O3711" s="935">
        <v>0</v>
      </c>
      <c r="P3711" s="1002">
        <v>0</v>
      </c>
      <c r="Q3711" s="935"/>
      <c r="R3711" s="935">
        <v>12</v>
      </c>
      <c r="S3711" s="1012">
        <v>36209.4</v>
      </c>
    </row>
    <row r="3712" spans="1:19" s="243" customFormat="1" ht="23.25">
      <c r="A3712" s="926" t="s">
        <v>1029</v>
      </c>
      <c r="B3712" s="887" t="s">
        <v>280</v>
      </c>
      <c r="C3712" s="887" t="s">
        <v>115</v>
      </c>
      <c r="D3712" s="887" t="s">
        <v>28689</v>
      </c>
      <c r="E3712" s="1002">
        <v>4000</v>
      </c>
      <c r="F3712" s="887" t="s">
        <v>28366</v>
      </c>
      <c r="G3712" s="376" t="s">
        <v>28367</v>
      </c>
      <c r="H3712" s="884" t="s">
        <v>19713</v>
      </c>
      <c r="I3712" s="884" t="s">
        <v>19764</v>
      </c>
      <c r="J3712" s="887" t="s">
        <v>734</v>
      </c>
      <c r="K3712" s="935">
        <v>0</v>
      </c>
      <c r="L3712" s="935">
        <v>0</v>
      </c>
      <c r="M3712" s="1002">
        <v>0</v>
      </c>
      <c r="N3712" s="935">
        <v>0</v>
      </c>
      <c r="O3712" s="935">
        <v>0</v>
      </c>
      <c r="P3712" s="1002">
        <v>0</v>
      </c>
      <c r="Q3712" s="935"/>
      <c r="R3712" s="935">
        <v>12</v>
      </c>
      <c r="S3712" s="1012">
        <v>48209.4</v>
      </c>
    </row>
    <row r="3713" spans="1:19" s="243" customFormat="1" ht="23.25">
      <c r="A3713" s="926" t="s">
        <v>1029</v>
      </c>
      <c r="B3713" s="887" t="s">
        <v>280</v>
      </c>
      <c r="C3713" s="887" t="s">
        <v>115</v>
      </c>
      <c r="D3713" s="887" t="s">
        <v>28690</v>
      </c>
      <c r="E3713" s="1002">
        <v>5500</v>
      </c>
      <c r="F3713" s="887" t="s">
        <v>28533</v>
      </c>
      <c r="G3713" s="376" t="s">
        <v>28534</v>
      </c>
      <c r="H3713" s="884" t="s">
        <v>19713</v>
      </c>
      <c r="I3713" s="884" t="s">
        <v>19764</v>
      </c>
      <c r="J3713" s="887" t="s">
        <v>734</v>
      </c>
      <c r="K3713" s="935">
        <v>0</v>
      </c>
      <c r="L3713" s="935">
        <v>0</v>
      </c>
      <c r="M3713" s="1002">
        <v>0</v>
      </c>
      <c r="N3713" s="935">
        <v>0</v>
      </c>
      <c r="O3713" s="935">
        <v>0</v>
      </c>
      <c r="P3713" s="1002">
        <v>0</v>
      </c>
      <c r="Q3713" s="935"/>
      <c r="R3713" s="935">
        <v>12</v>
      </c>
      <c r="S3713" s="1012">
        <v>66209.399999999994</v>
      </c>
    </row>
    <row r="3714" spans="1:19" s="243" customFormat="1" ht="23.25">
      <c r="A3714" s="926" t="s">
        <v>1029</v>
      </c>
      <c r="B3714" s="887" t="s">
        <v>280</v>
      </c>
      <c r="C3714" s="887" t="s">
        <v>115</v>
      </c>
      <c r="D3714" s="887" t="s">
        <v>28690</v>
      </c>
      <c r="E3714" s="1002">
        <v>5500</v>
      </c>
      <c r="F3714" s="887" t="s">
        <v>28051</v>
      </c>
      <c r="G3714" s="376" t="s">
        <v>28052</v>
      </c>
      <c r="H3714" s="884" t="s">
        <v>19713</v>
      </c>
      <c r="I3714" s="884" t="s">
        <v>19764</v>
      </c>
      <c r="J3714" s="887" t="s">
        <v>734</v>
      </c>
      <c r="K3714" s="935">
        <v>0</v>
      </c>
      <c r="L3714" s="935">
        <v>0</v>
      </c>
      <c r="M3714" s="1002">
        <v>0</v>
      </c>
      <c r="N3714" s="935">
        <v>0</v>
      </c>
      <c r="O3714" s="935">
        <v>0</v>
      </c>
      <c r="P3714" s="1002">
        <v>0</v>
      </c>
      <c r="Q3714" s="935"/>
      <c r="R3714" s="935">
        <v>12</v>
      </c>
      <c r="S3714" s="1012">
        <v>66209.399999999994</v>
      </c>
    </row>
    <row r="3715" spans="1:19" s="243" customFormat="1" ht="23.25">
      <c r="A3715" s="926" t="s">
        <v>1029</v>
      </c>
      <c r="B3715" s="887" t="s">
        <v>280</v>
      </c>
      <c r="C3715" s="887" t="s">
        <v>115</v>
      </c>
      <c r="D3715" s="887" t="s">
        <v>28581</v>
      </c>
      <c r="E3715" s="1002">
        <v>3500</v>
      </c>
      <c r="F3715" s="887" t="s">
        <v>28563</v>
      </c>
      <c r="G3715" s="376" t="s">
        <v>28564</v>
      </c>
      <c r="H3715" s="884" t="s">
        <v>19713</v>
      </c>
      <c r="I3715" s="884" t="s">
        <v>23732</v>
      </c>
      <c r="J3715" s="887" t="s">
        <v>734</v>
      </c>
      <c r="K3715" s="935">
        <v>0</v>
      </c>
      <c r="L3715" s="935">
        <v>0</v>
      </c>
      <c r="M3715" s="1002">
        <v>0</v>
      </c>
      <c r="N3715" s="935">
        <v>0</v>
      </c>
      <c r="O3715" s="935">
        <v>0</v>
      </c>
      <c r="P3715" s="1002">
        <v>0</v>
      </c>
      <c r="Q3715" s="935"/>
      <c r="R3715" s="935">
        <v>12</v>
      </c>
      <c r="S3715" s="1012">
        <v>42209.4</v>
      </c>
    </row>
    <row r="3716" spans="1:19" s="243" customFormat="1" ht="23.25">
      <c r="A3716" s="926" t="s">
        <v>1029</v>
      </c>
      <c r="B3716" s="887" t="s">
        <v>280</v>
      </c>
      <c r="C3716" s="887" t="s">
        <v>115</v>
      </c>
      <c r="D3716" s="887" t="s">
        <v>28581</v>
      </c>
      <c r="E3716" s="1002">
        <v>3500</v>
      </c>
      <c r="F3716" s="887" t="s">
        <v>28312</v>
      </c>
      <c r="G3716" s="376" t="s">
        <v>28313</v>
      </c>
      <c r="H3716" s="884" t="s">
        <v>19713</v>
      </c>
      <c r="I3716" s="884" t="s">
        <v>23732</v>
      </c>
      <c r="J3716" s="887" t="s">
        <v>734</v>
      </c>
      <c r="K3716" s="935">
        <v>0</v>
      </c>
      <c r="L3716" s="935">
        <v>0</v>
      </c>
      <c r="M3716" s="1002">
        <v>0</v>
      </c>
      <c r="N3716" s="935">
        <v>0</v>
      </c>
      <c r="O3716" s="935">
        <v>0</v>
      </c>
      <c r="P3716" s="1002">
        <v>0</v>
      </c>
      <c r="Q3716" s="935"/>
      <c r="R3716" s="935">
        <v>12</v>
      </c>
      <c r="S3716" s="1012">
        <v>42209.4</v>
      </c>
    </row>
    <row r="3717" spans="1:19" s="243" customFormat="1" ht="23.25">
      <c r="A3717" s="926" t="s">
        <v>1029</v>
      </c>
      <c r="B3717" s="887" t="s">
        <v>280</v>
      </c>
      <c r="C3717" s="887" t="s">
        <v>115</v>
      </c>
      <c r="D3717" s="887" t="s">
        <v>28581</v>
      </c>
      <c r="E3717" s="1002">
        <v>3500</v>
      </c>
      <c r="F3717" s="887" t="s">
        <v>28587</v>
      </c>
      <c r="G3717" s="376" t="s">
        <v>28588</v>
      </c>
      <c r="H3717" s="884" t="s">
        <v>19713</v>
      </c>
      <c r="I3717" s="884" t="s">
        <v>23732</v>
      </c>
      <c r="J3717" s="887" t="s">
        <v>734</v>
      </c>
      <c r="K3717" s="935">
        <v>0</v>
      </c>
      <c r="L3717" s="935">
        <v>0</v>
      </c>
      <c r="M3717" s="1002">
        <v>0</v>
      </c>
      <c r="N3717" s="935">
        <v>0</v>
      </c>
      <c r="O3717" s="935">
        <v>0</v>
      </c>
      <c r="P3717" s="1002">
        <v>0</v>
      </c>
      <c r="Q3717" s="935"/>
      <c r="R3717" s="935">
        <v>12</v>
      </c>
      <c r="S3717" s="1012">
        <v>42209.4</v>
      </c>
    </row>
    <row r="3718" spans="1:19" s="243" customFormat="1" ht="23.25">
      <c r="A3718" s="926" t="s">
        <v>1029</v>
      </c>
      <c r="B3718" s="887" t="s">
        <v>280</v>
      </c>
      <c r="C3718" s="887" t="s">
        <v>115</v>
      </c>
      <c r="D3718" s="887" t="s">
        <v>28691</v>
      </c>
      <c r="E3718" s="1002">
        <v>3500</v>
      </c>
      <c r="F3718" s="887" t="s">
        <v>28086</v>
      </c>
      <c r="G3718" s="376" t="s">
        <v>28087</v>
      </c>
      <c r="H3718" s="884" t="s">
        <v>19713</v>
      </c>
      <c r="I3718" s="884" t="s">
        <v>19764</v>
      </c>
      <c r="J3718" s="887" t="s">
        <v>734</v>
      </c>
      <c r="K3718" s="935">
        <v>0</v>
      </c>
      <c r="L3718" s="935">
        <v>0</v>
      </c>
      <c r="M3718" s="1002">
        <v>0</v>
      </c>
      <c r="N3718" s="935">
        <v>0</v>
      </c>
      <c r="O3718" s="935">
        <v>0</v>
      </c>
      <c r="P3718" s="1002">
        <v>0</v>
      </c>
      <c r="Q3718" s="935"/>
      <c r="R3718" s="935">
        <v>12</v>
      </c>
      <c r="S3718" s="1012">
        <v>42209.4</v>
      </c>
    </row>
    <row r="3719" spans="1:19" s="243" customFormat="1" ht="23.25">
      <c r="A3719" s="926" t="s">
        <v>1029</v>
      </c>
      <c r="B3719" s="887" t="s">
        <v>280</v>
      </c>
      <c r="C3719" s="887" t="s">
        <v>115</v>
      </c>
      <c r="D3719" s="887" t="s">
        <v>28691</v>
      </c>
      <c r="E3719" s="1002">
        <v>3500</v>
      </c>
      <c r="F3719" s="887" t="s">
        <v>28593</v>
      </c>
      <c r="G3719" s="376" t="s">
        <v>28594</v>
      </c>
      <c r="H3719" s="884" t="s">
        <v>19713</v>
      </c>
      <c r="I3719" s="884" t="s">
        <v>23732</v>
      </c>
      <c r="J3719" s="887" t="s">
        <v>734</v>
      </c>
      <c r="K3719" s="935">
        <v>0</v>
      </c>
      <c r="L3719" s="935">
        <v>0</v>
      </c>
      <c r="M3719" s="1002">
        <v>0</v>
      </c>
      <c r="N3719" s="935">
        <v>0</v>
      </c>
      <c r="O3719" s="935">
        <v>0</v>
      </c>
      <c r="P3719" s="1002">
        <v>0</v>
      </c>
      <c r="Q3719" s="935"/>
      <c r="R3719" s="935">
        <v>12</v>
      </c>
      <c r="S3719" s="1012">
        <v>42209.4</v>
      </c>
    </row>
    <row r="3720" spans="1:19" s="243" customFormat="1" ht="23.25">
      <c r="A3720" s="926" t="s">
        <v>1029</v>
      </c>
      <c r="B3720" s="887" t="s">
        <v>280</v>
      </c>
      <c r="C3720" s="887" t="s">
        <v>115</v>
      </c>
      <c r="D3720" s="887" t="s">
        <v>28691</v>
      </c>
      <c r="E3720" s="1002">
        <v>3500</v>
      </c>
      <c r="F3720" s="887" t="s">
        <v>28496</v>
      </c>
      <c r="G3720" s="376" t="s">
        <v>28497</v>
      </c>
      <c r="H3720" s="884" t="s">
        <v>28457</v>
      </c>
      <c r="I3720" s="884" t="s">
        <v>19764</v>
      </c>
      <c r="J3720" s="887" t="s">
        <v>734</v>
      </c>
      <c r="K3720" s="935">
        <v>0</v>
      </c>
      <c r="L3720" s="935">
        <v>0</v>
      </c>
      <c r="M3720" s="1002">
        <v>0</v>
      </c>
      <c r="N3720" s="935">
        <v>0</v>
      </c>
      <c r="O3720" s="935">
        <v>0</v>
      </c>
      <c r="P3720" s="1002">
        <v>0</v>
      </c>
      <c r="Q3720" s="935"/>
      <c r="R3720" s="935">
        <v>12</v>
      </c>
      <c r="S3720" s="1012">
        <v>42209.4</v>
      </c>
    </row>
    <row r="3721" spans="1:19" s="243" customFormat="1" ht="23.25">
      <c r="A3721" s="926" t="s">
        <v>1029</v>
      </c>
      <c r="B3721" s="887" t="s">
        <v>280</v>
      </c>
      <c r="C3721" s="887" t="s">
        <v>115</v>
      </c>
      <c r="D3721" s="887" t="s">
        <v>28692</v>
      </c>
      <c r="E3721" s="1002">
        <v>5500</v>
      </c>
      <c r="F3721" s="887" t="s">
        <v>28334</v>
      </c>
      <c r="G3721" s="376" t="s">
        <v>28335</v>
      </c>
      <c r="H3721" s="884" t="s">
        <v>19713</v>
      </c>
      <c r="I3721" s="884" t="s">
        <v>23732</v>
      </c>
      <c r="J3721" s="887" t="s">
        <v>734</v>
      </c>
      <c r="K3721" s="935">
        <v>0</v>
      </c>
      <c r="L3721" s="935">
        <v>0</v>
      </c>
      <c r="M3721" s="1002">
        <v>0</v>
      </c>
      <c r="N3721" s="935">
        <v>0</v>
      </c>
      <c r="O3721" s="935">
        <v>0</v>
      </c>
      <c r="P3721" s="1002">
        <v>0</v>
      </c>
      <c r="Q3721" s="935"/>
      <c r="R3721" s="935">
        <v>12</v>
      </c>
      <c r="S3721" s="1012">
        <v>66209.399999999994</v>
      </c>
    </row>
    <row r="3722" spans="1:19" s="243" customFormat="1" ht="23.25">
      <c r="A3722" s="926" t="s">
        <v>1029</v>
      </c>
      <c r="B3722" s="887" t="s">
        <v>280</v>
      </c>
      <c r="C3722" s="887" t="s">
        <v>115</v>
      </c>
      <c r="D3722" s="887" t="s">
        <v>21483</v>
      </c>
      <c r="E3722" s="1002">
        <v>4500</v>
      </c>
      <c r="F3722" s="887" t="s">
        <v>28572</v>
      </c>
      <c r="G3722" s="376" t="s">
        <v>28573</v>
      </c>
      <c r="H3722" s="884" t="s">
        <v>19713</v>
      </c>
      <c r="I3722" s="884" t="s">
        <v>23732</v>
      </c>
      <c r="J3722" s="887" t="s">
        <v>734</v>
      </c>
      <c r="K3722" s="935">
        <v>0</v>
      </c>
      <c r="L3722" s="935">
        <v>0</v>
      </c>
      <c r="M3722" s="1002">
        <v>0</v>
      </c>
      <c r="N3722" s="935">
        <v>0</v>
      </c>
      <c r="O3722" s="935">
        <v>0</v>
      </c>
      <c r="P3722" s="1002">
        <v>0</v>
      </c>
      <c r="Q3722" s="935"/>
      <c r="R3722" s="935">
        <v>12</v>
      </c>
      <c r="S3722" s="1012">
        <v>54209.4</v>
      </c>
    </row>
    <row r="3723" spans="1:19" s="243" customFormat="1" ht="23.25">
      <c r="A3723" s="926" t="s">
        <v>1029</v>
      </c>
      <c r="B3723" s="887" t="s">
        <v>280</v>
      </c>
      <c r="C3723" s="887" t="s">
        <v>115</v>
      </c>
      <c r="D3723" s="887" t="s">
        <v>28693</v>
      </c>
      <c r="E3723" s="1002">
        <v>3000</v>
      </c>
      <c r="F3723" s="887" t="s">
        <v>28557</v>
      </c>
      <c r="G3723" s="376" t="s">
        <v>28558</v>
      </c>
      <c r="H3723" s="884" t="s">
        <v>19713</v>
      </c>
      <c r="I3723" s="884" t="s">
        <v>23732</v>
      </c>
      <c r="J3723" s="887" t="s">
        <v>734</v>
      </c>
      <c r="K3723" s="935">
        <v>0</v>
      </c>
      <c r="L3723" s="935">
        <v>0</v>
      </c>
      <c r="M3723" s="1002">
        <v>0</v>
      </c>
      <c r="N3723" s="935">
        <v>0</v>
      </c>
      <c r="O3723" s="935">
        <v>0</v>
      </c>
      <c r="P3723" s="1002">
        <v>0</v>
      </c>
      <c r="Q3723" s="935"/>
      <c r="R3723" s="935">
        <v>12</v>
      </c>
      <c r="S3723" s="1012">
        <v>36209.4</v>
      </c>
    </row>
    <row r="3724" spans="1:19" s="243" customFormat="1" ht="23.25">
      <c r="A3724" s="926" t="s">
        <v>1029</v>
      </c>
      <c r="B3724" s="887" t="s">
        <v>280</v>
      </c>
      <c r="C3724" s="887" t="s">
        <v>115</v>
      </c>
      <c r="D3724" s="887" t="s">
        <v>21483</v>
      </c>
      <c r="E3724" s="1002">
        <v>3500</v>
      </c>
      <c r="F3724" s="887" t="s">
        <v>28239</v>
      </c>
      <c r="G3724" s="376" t="s">
        <v>28240</v>
      </c>
      <c r="H3724" s="884" t="s">
        <v>19713</v>
      </c>
      <c r="I3724" s="884" t="s">
        <v>23732</v>
      </c>
      <c r="J3724" s="887" t="s">
        <v>734</v>
      </c>
      <c r="K3724" s="935">
        <v>0</v>
      </c>
      <c r="L3724" s="935">
        <v>0</v>
      </c>
      <c r="M3724" s="1002">
        <v>0</v>
      </c>
      <c r="N3724" s="935">
        <v>0</v>
      </c>
      <c r="O3724" s="935">
        <v>0</v>
      </c>
      <c r="P3724" s="1002">
        <v>0</v>
      </c>
      <c r="Q3724" s="935"/>
      <c r="R3724" s="935">
        <v>12</v>
      </c>
      <c r="S3724" s="1012">
        <v>42209.4</v>
      </c>
    </row>
    <row r="3725" spans="1:19" s="243" customFormat="1" ht="23.25">
      <c r="A3725" s="926" t="s">
        <v>1029</v>
      </c>
      <c r="B3725" s="887" t="s">
        <v>280</v>
      </c>
      <c r="C3725" s="887" t="s">
        <v>115</v>
      </c>
      <c r="D3725" s="887" t="s">
        <v>28694</v>
      </c>
      <c r="E3725" s="1002">
        <v>8000</v>
      </c>
      <c r="F3725" s="887" t="s">
        <v>28439</v>
      </c>
      <c r="G3725" s="376" t="s">
        <v>28440</v>
      </c>
      <c r="H3725" s="884" t="s">
        <v>21435</v>
      </c>
      <c r="I3725" s="884" t="s">
        <v>19764</v>
      </c>
      <c r="J3725" s="887" t="s">
        <v>734</v>
      </c>
      <c r="K3725" s="935">
        <v>0</v>
      </c>
      <c r="L3725" s="935">
        <v>0</v>
      </c>
      <c r="M3725" s="1002">
        <v>0</v>
      </c>
      <c r="N3725" s="935">
        <v>0</v>
      </c>
      <c r="O3725" s="935">
        <v>0</v>
      </c>
      <c r="P3725" s="1002">
        <v>0</v>
      </c>
      <c r="Q3725" s="935"/>
      <c r="R3725" s="935">
        <v>12</v>
      </c>
      <c r="S3725" s="1012">
        <v>96209.4</v>
      </c>
    </row>
    <row r="3726" spans="1:19" s="243" customFormat="1" ht="23.25">
      <c r="A3726" s="926" t="s">
        <v>1029</v>
      </c>
      <c r="B3726" s="887" t="s">
        <v>280</v>
      </c>
      <c r="C3726" s="887" t="s">
        <v>115</v>
      </c>
      <c r="D3726" s="887" t="s">
        <v>28581</v>
      </c>
      <c r="E3726" s="1002">
        <v>3500</v>
      </c>
      <c r="F3726" s="887" t="s">
        <v>28506</v>
      </c>
      <c r="G3726" s="376" t="s">
        <v>28507</v>
      </c>
      <c r="H3726" s="884" t="s">
        <v>19713</v>
      </c>
      <c r="I3726" s="884" t="s">
        <v>23732</v>
      </c>
      <c r="J3726" s="887" t="s">
        <v>734</v>
      </c>
      <c r="K3726" s="935">
        <v>0</v>
      </c>
      <c r="L3726" s="935">
        <v>0</v>
      </c>
      <c r="M3726" s="1002">
        <v>0</v>
      </c>
      <c r="N3726" s="935">
        <v>0</v>
      </c>
      <c r="O3726" s="935">
        <v>0</v>
      </c>
      <c r="P3726" s="1002">
        <v>0</v>
      </c>
      <c r="Q3726" s="935"/>
      <c r="R3726" s="935">
        <v>12</v>
      </c>
      <c r="S3726" s="1012">
        <v>42209.4</v>
      </c>
    </row>
    <row r="3727" spans="1:19" s="243" customFormat="1" ht="23.25">
      <c r="A3727" s="926" t="s">
        <v>1029</v>
      </c>
      <c r="B3727" s="887" t="s">
        <v>280</v>
      </c>
      <c r="C3727" s="887" t="s">
        <v>115</v>
      </c>
      <c r="D3727" s="887" t="s">
        <v>21483</v>
      </c>
      <c r="E3727" s="1002">
        <v>4000</v>
      </c>
      <c r="F3727" s="887" t="s">
        <v>28435</v>
      </c>
      <c r="G3727" s="376" t="s">
        <v>28436</v>
      </c>
      <c r="H3727" s="884" t="s">
        <v>19713</v>
      </c>
      <c r="I3727" s="884" t="s">
        <v>23732</v>
      </c>
      <c r="J3727" s="887" t="s">
        <v>734</v>
      </c>
      <c r="K3727" s="935">
        <v>0</v>
      </c>
      <c r="L3727" s="935">
        <v>0</v>
      </c>
      <c r="M3727" s="1002">
        <v>0</v>
      </c>
      <c r="N3727" s="935">
        <v>0</v>
      </c>
      <c r="O3727" s="935">
        <v>0</v>
      </c>
      <c r="P3727" s="1002">
        <v>0</v>
      </c>
      <c r="Q3727" s="935"/>
      <c r="R3727" s="935">
        <v>12</v>
      </c>
      <c r="S3727" s="1012">
        <v>48209.4</v>
      </c>
    </row>
    <row r="3728" spans="1:19" s="243" customFormat="1" ht="23.25">
      <c r="A3728" s="926" t="s">
        <v>1029</v>
      </c>
      <c r="B3728" s="887" t="s">
        <v>280</v>
      </c>
      <c r="C3728" s="887" t="s">
        <v>115</v>
      </c>
      <c r="D3728" s="887" t="s">
        <v>21483</v>
      </c>
      <c r="E3728" s="1002">
        <v>4000</v>
      </c>
      <c r="F3728" s="887" t="s">
        <v>28389</v>
      </c>
      <c r="G3728" s="376" t="s">
        <v>28390</v>
      </c>
      <c r="H3728" s="884" t="s">
        <v>19713</v>
      </c>
      <c r="I3728" s="884" t="s">
        <v>19764</v>
      </c>
      <c r="J3728" s="887" t="s">
        <v>734</v>
      </c>
      <c r="K3728" s="935">
        <v>0</v>
      </c>
      <c r="L3728" s="935">
        <v>0</v>
      </c>
      <c r="M3728" s="1002">
        <v>0</v>
      </c>
      <c r="N3728" s="935">
        <v>0</v>
      </c>
      <c r="O3728" s="935">
        <v>0</v>
      </c>
      <c r="P3728" s="1002">
        <v>0</v>
      </c>
      <c r="Q3728" s="935"/>
      <c r="R3728" s="935">
        <v>12</v>
      </c>
      <c r="S3728" s="1012">
        <v>48209.4</v>
      </c>
    </row>
    <row r="3729" spans="1:19" s="243" customFormat="1" ht="23.25">
      <c r="A3729" s="926" t="s">
        <v>1029</v>
      </c>
      <c r="B3729" s="887" t="s">
        <v>280</v>
      </c>
      <c r="C3729" s="887" t="s">
        <v>115</v>
      </c>
      <c r="D3729" s="887" t="s">
        <v>28581</v>
      </c>
      <c r="E3729" s="1002">
        <v>3500</v>
      </c>
      <c r="F3729" s="887" t="s">
        <v>28396</v>
      </c>
      <c r="G3729" s="376" t="s">
        <v>28397</v>
      </c>
      <c r="H3729" s="884" t="s">
        <v>23927</v>
      </c>
      <c r="I3729" s="884" t="s">
        <v>19764</v>
      </c>
      <c r="J3729" s="887" t="s">
        <v>734</v>
      </c>
      <c r="K3729" s="935">
        <v>0</v>
      </c>
      <c r="L3729" s="935">
        <v>0</v>
      </c>
      <c r="M3729" s="1002">
        <v>0</v>
      </c>
      <c r="N3729" s="935">
        <v>0</v>
      </c>
      <c r="O3729" s="935">
        <v>0</v>
      </c>
      <c r="P3729" s="1002">
        <v>0</v>
      </c>
      <c r="Q3729" s="935"/>
      <c r="R3729" s="935">
        <v>12</v>
      </c>
      <c r="S3729" s="1012">
        <v>42209.4</v>
      </c>
    </row>
    <row r="3730" spans="1:19" s="243" customFormat="1" ht="23.25">
      <c r="A3730" s="926" t="s">
        <v>1029</v>
      </c>
      <c r="B3730" s="887" t="s">
        <v>280</v>
      </c>
      <c r="C3730" s="887" t="s">
        <v>115</v>
      </c>
      <c r="D3730" s="887" t="s">
        <v>28695</v>
      </c>
      <c r="E3730" s="1002">
        <v>3000</v>
      </c>
      <c r="F3730" s="887" t="s">
        <v>28403</v>
      </c>
      <c r="G3730" s="376" t="s">
        <v>28404</v>
      </c>
      <c r="H3730" s="884" t="s">
        <v>19713</v>
      </c>
      <c r="I3730" s="884" t="s">
        <v>19764</v>
      </c>
      <c r="J3730" s="887" t="s">
        <v>734</v>
      </c>
      <c r="K3730" s="935">
        <v>0</v>
      </c>
      <c r="L3730" s="935">
        <v>0</v>
      </c>
      <c r="M3730" s="1002">
        <v>0</v>
      </c>
      <c r="N3730" s="935">
        <v>0</v>
      </c>
      <c r="O3730" s="935">
        <v>0</v>
      </c>
      <c r="P3730" s="1002">
        <v>0</v>
      </c>
      <c r="Q3730" s="935"/>
      <c r="R3730" s="935">
        <v>12</v>
      </c>
      <c r="S3730" s="1012">
        <v>36209.4</v>
      </c>
    </row>
    <row r="3731" spans="1:19" s="243" customFormat="1" ht="23.25">
      <c r="A3731" s="926" t="s">
        <v>1029</v>
      </c>
      <c r="B3731" s="887" t="s">
        <v>280</v>
      </c>
      <c r="C3731" s="887" t="s">
        <v>115</v>
      </c>
      <c r="D3731" s="887" t="s">
        <v>28581</v>
      </c>
      <c r="E3731" s="1002">
        <v>3500</v>
      </c>
      <c r="F3731" s="887" t="s">
        <v>28197</v>
      </c>
      <c r="G3731" s="376" t="s">
        <v>28198</v>
      </c>
      <c r="H3731" s="884" t="s">
        <v>19713</v>
      </c>
      <c r="I3731" s="884" t="s">
        <v>19764</v>
      </c>
      <c r="J3731" s="887" t="s">
        <v>734</v>
      </c>
      <c r="K3731" s="935">
        <v>0</v>
      </c>
      <c r="L3731" s="935">
        <v>0</v>
      </c>
      <c r="M3731" s="1002">
        <v>0</v>
      </c>
      <c r="N3731" s="935">
        <v>0</v>
      </c>
      <c r="O3731" s="935">
        <v>0</v>
      </c>
      <c r="P3731" s="1002">
        <v>0</v>
      </c>
      <c r="Q3731" s="935"/>
      <c r="R3731" s="935">
        <v>12</v>
      </c>
      <c r="S3731" s="1012">
        <v>42209.4</v>
      </c>
    </row>
    <row r="3732" spans="1:19" s="243" customFormat="1" ht="23.25">
      <c r="A3732" s="926" t="s">
        <v>1029</v>
      </c>
      <c r="B3732" s="887" t="s">
        <v>280</v>
      </c>
      <c r="C3732" s="887" t="s">
        <v>115</v>
      </c>
      <c r="D3732" s="887" t="s">
        <v>28691</v>
      </c>
      <c r="E3732" s="1002">
        <v>3500</v>
      </c>
      <c r="F3732" s="887" t="s">
        <v>28458</v>
      </c>
      <c r="G3732" s="376" t="s">
        <v>28459</v>
      </c>
      <c r="H3732" s="884" t="s">
        <v>28457</v>
      </c>
      <c r="I3732" s="884" t="s">
        <v>23732</v>
      </c>
      <c r="J3732" s="887" t="s">
        <v>734</v>
      </c>
      <c r="K3732" s="935">
        <v>0</v>
      </c>
      <c r="L3732" s="935">
        <v>0</v>
      </c>
      <c r="M3732" s="1002">
        <v>0</v>
      </c>
      <c r="N3732" s="935">
        <v>0</v>
      </c>
      <c r="O3732" s="935">
        <v>0</v>
      </c>
      <c r="P3732" s="1002">
        <v>0</v>
      </c>
      <c r="Q3732" s="935"/>
      <c r="R3732" s="935">
        <v>12</v>
      </c>
      <c r="S3732" s="1012">
        <v>42209.4</v>
      </c>
    </row>
    <row r="3733" spans="1:19" s="243" customFormat="1" ht="23.25">
      <c r="A3733" s="926" t="s">
        <v>1029</v>
      </c>
      <c r="B3733" s="887" t="s">
        <v>280</v>
      </c>
      <c r="C3733" s="887" t="s">
        <v>115</v>
      </c>
      <c r="D3733" s="887" t="s">
        <v>28696</v>
      </c>
      <c r="E3733" s="1002">
        <v>3500</v>
      </c>
      <c r="F3733" s="887" t="s">
        <v>28636</v>
      </c>
      <c r="G3733" s="376" t="s">
        <v>28637</v>
      </c>
      <c r="H3733" s="884" t="s">
        <v>19713</v>
      </c>
      <c r="I3733" s="884" t="s">
        <v>19764</v>
      </c>
      <c r="J3733" s="887" t="s">
        <v>734</v>
      </c>
      <c r="K3733" s="935">
        <v>0</v>
      </c>
      <c r="L3733" s="935">
        <v>0</v>
      </c>
      <c r="M3733" s="1002">
        <v>0</v>
      </c>
      <c r="N3733" s="935">
        <v>0</v>
      </c>
      <c r="O3733" s="935">
        <v>0</v>
      </c>
      <c r="P3733" s="1002">
        <v>0</v>
      </c>
      <c r="Q3733" s="935"/>
      <c r="R3733" s="935">
        <v>12</v>
      </c>
      <c r="S3733" s="1012">
        <v>42209.4</v>
      </c>
    </row>
    <row r="3734" spans="1:19" s="243" customFormat="1" ht="23.25">
      <c r="A3734" s="926" t="s">
        <v>1029</v>
      </c>
      <c r="B3734" s="887" t="s">
        <v>280</v>
      </c>
      <c r="C3734" s="887" t="s">
        <v>115</v>
      </c>
      <c r="D3734" s="887" t="s">
        <v>27688</v>
      </c>
      <c r="E3734" s="1002">
        <v>5000</v>
      </c>
      <c r="F3734" s="887" t="s">
        <v>28645</v>
      </c>
      <c r="G3734" s="376" t="s">
        <v>28646</v>
      </c>
      <c r="H3734" s="884" t="s">
        <v>19713</v>
      </c>
      <c r="I3734" s="884" t="s">
        <v>23732</v>
      </c>
      <c r="J3734" s="887" t="s">
        <v>734</v>
      </c>
      <c r="K3734" s="935">
        <v>0</v>
      </c>
      <c r="L3734" s="935">
        <v>0</v>
      </c>
      <c r="M3734" s="1002">
        <v>0</v>
      </c>
      <c r="N3734" s="935">
        <v>0</v>
      </c>
      <c r="O3734" s="935">
        <v>0</v>
      </c>
      <c r="P3734" s="1002">
        <v>0</v>
      </c>
      <c r="Q3734" s="935"/>
      <c r="R3734" s="935">
        <v>12</v>
      </c>
      <c r="S3734" s="1012">
        <v>60209.4</v>
      </c>
    </row>
    <row r="3735" spans="1:19" s="243" customFormat="1" ht="23.25">
      <c r="A3735" s="926" t="s">
        <v>1029</v>
      </c>
      <c r="B3735" s="887" t="s">
        <v>280</v>
      </c>
      <c r="C3735" s="887" t="s">
        <v>115</v>
      </c>
      <c r="D3735" s="887" t="s">
        <v>28581</v>
      </c>
      <c r="E3735" s="1002">
        <v>3500</v>
      </c>
      <c r="F3735" s="887" t="s">
        <v>28149</v>
      </c>
      <c r="G3735" s="376" t="s">
        <v>28150</v>
      </c>
      <c r="H3735" s="884" t="s">
        <v>19713</v>
      </c>
      <c r="I3735" s="884" t="s">
        <v>19764</v>
      </c>
      <c r="J3735" s="887" t="s">
        <v>734</v>
      </c>
      <c r="K3735" s="935">
        <v>0</v>
      </c>
      <c r="L3735" s="935">
        <v>0</v>
      </c>
      <c r="M3735" s="1002">
        <v>0</v>
      </c>
      <c r="N3735" s="935">
        <v>0</v>
      </c>
      <c r="O3735" s="935">
        <v>0</v>
      </c>
      <c r="P3735" s="1002">
        <v>0</v>
      </c>
      <c r="Q3735" s="935"/>
      <c r="R3735" s="935">
        <v>12</v>
      </c>
      <c r="S3735" s="1012">
        <v>42209.4</v>
      </c>
    </row>
    <row r="3736" spans="1:19" s="243" customFormat="1" ht="23.25">
      <c r="A3736" s="926" t="s">
        <v>1029</v>
      </c>
      <c r="B3736" s="887" t="s">
        <v>280</v>
      </c>
      <c r="C3736" s="887" t="s">
        <v>115</v>
      </c>
      <c r="D3736" s="887" t="s">
        <v>28694</v>
      </c>
      <c r="E3736" s="1002">
        <v>5500</v>
      </c>
      <c r="F3736" s="887" t="s">
        <v>28192</v>
      </c>
      <c r="G3736" s="376" t="s">
        <v>28193</v>
      </c>
      <c r="H3736" s="884" t="s">
        <v>24773</v>
      </c>
      <c r="I3736" s="884" t="s">
        <v>19764</v>
      </c>
      <c r="J3736" s="887" t="s">
        <v>734</v>
      </c>
      <c r="K3736" s="935">
        <v>0</v>
      </c>
      <c r="L3736" s="935">
        <v>0</v>
      </c>
      <c r="M3736" s="1002">
        <v>0</v>
      </c>
      <c r="N3736" s="935">
        <v>0</v>
      </c>
      <c r="O3736" s="935">
        <v>0</v>
      </c>
      <c r="P3736" s="1002">
        <v>0</v>
      </c>
      <c r="Q3736" s="935"/>
      <c r="R3736" s="935">
        <v>12</v>
      </c>
      <c r="S3736" s="1012">
        <v>66209.399999999994</v>
      </c>
    </row>
    <row r="3737" spans="1:19" s="243" customFormat="1" ht="23.25">
      <c r="A3737" s="926" t="s">
        <v>1029</v>
      </c>
      <c r="B3737" s="887" t="s">
        <v>280</v>
      </c>
      <c r="C3737" s="887" t="s">
        <v>115</v>
      </c>
      <c r="D3737" s="887" t="s">
        <v>21483</v>
      </c>
      <c r="E3737" s="1002">
        <v>4500</v>
      </c>
      <c r="F3737" s="887" t="s">
        <v>28105</v>
      </c>
      <c r="G3737" s="376" t="s">
        <v>28106</v>
      </c>
      <c r="H3737" s="884" t="s">
        <v>19713</v>
      </c>
      <c r="I3737" s="884" t="s">
        <v>23732</v>
      </c>
      <c r="J3737" s="887" t="s">
        <v>734</v>
      </c>
      <c r="K3737" s="935">
        <v>0</v>
      </c>
      <c r="L3737" s="935">
        <v>0</v>
      </c>
      <c r="M3737" s="1002">
        <v>0</v>
      </c>
      <c r="N3737" s="935">
        <v>0</v>
      </c>
      <c r="O3737" s="935">
        <v>0</v>
      </c>
      <c r="P3737" s="1002">
        <v>0</v>
      </c>
      <c r="Q3737" s="935"/>
      <c r="R3737" s="935">
        <v>12</v>
      </c>
      <c r="S3737" s="1012">
        <v>54209.4</v>
      </c>
    </row>
    <row r="3738" spans="1:19" s="243" customFormat="1" ht="23.25">
      <c r="A3738" s="926" t="s">
        <v>1029</v>
      </c>
      <c r="B3738" s="887" t="s">
        <v>280</v>
      </c>
      <c r="C3738" s="887" t="s">
        <v>115</v>
      </c>
      <c r="D3738" s="887" t="s">
        <v>28697</v>
      </c>
      <c r="E3738" s="1002">
        <v>3000</v>
      </c>
      <c r="F3738" s="887" t="s">
        <v>28078</v>
      </c>
      <c r="G3738" s="376" t="s">
        <v>28079</v>
      </c>
      <c r="H3738" s="884" t="s">
        <v>19713</v>
      </c>
      <c r="I3738" s="884" t="s">
        <v>23732</v>
      </c>
      <c r="J3738" s="887" t="s">
        <v>734</v>
      </c>
      <c r="K3738" s="935">
        <v>0</v>
      </c>
      <c r="L3738" s="935">
        <v>0</v>
      </c>
      <c r="M3738" s="1002">
        <v>0</v>
      </c>
      <c r="N3738" s="935">
        <v>0</v>
      </c>
      <c r="O3738" s="935">
        <v>0</v>
      </c>
      <c r="P3738" s="1002">
        <v>0</v>
      </c>
      <c r="Q3738" s="935"/>
      <c r="R3738" s="935">
        <v>12</v>
      </c>
      <c r="S3738" s="1012">
        <v>36209.4</v>
      </c>
    </row>
    <row r="3739" spans="1:19" s="243" customFormat="1" ht="23.25">
      <c r="A3739" s="926" t="s">
        <v>1029</v>
      </c>
      <c r="B3739" s="887" t="s">
        <v>280</v>
      </c>
      <c r="C3739" s="887" t="s">
        <v>115</v>
      </c>
      <c r="D3739" s="887" t="s">
        <v>28581</v>
      </c>
      <c r="E3739" s="1002">
        <v>3500</v>
      </c>
      <c r="F3739" s="887" t="s">
        <v>28314</v>
      </c>
      <c r="G3739" s="376" t="s">
        <v>28315</v>
      </c>
      <c r="H3739" s="884" t="s">
        <v>28316</v>
      </c>
      <c r="I3739" s="884" t="s">
        <v>23732</v>
      </c>
      <c r="J3739" s="887" t="s">
        <v>734</v>
      </c>
      <c r="K3739" s="935">
        <v>0</v>
      </c>
      <c r="L3739" s="935">
        <v>0</v>
      </c>
      <c r="M3739" s="1002">
        <v>0</v>
      </c>
      <c r="N3739" s="935">
        <v>0</v>
      </c>
      <c r="O3739" s="935">
        <v>0</v>
      </c>
      <c r="P3739" s="1002">
        <v>0</v>
      </c>
      <c r="Q3739" s="935"/>
      <c r="R3739" s="935">
        <v>12</v>
      </c>
      <c r="S3739" s="1012">
        <v>42209.4</v>
      </c>
    </row>
    <row r="3740" spans="1:19" s="243" customFormat="1" ht="23.25">
      <c r="A3740" s="926" t="s">
        <v>1029</v>
      </c>
      <c r="B3740" s="887" t="s">
        <v>280</v>
      </c>
      <c r="C3740" s="887" t="s">
        <v>115</v>
      </c>
      <c r="D3740" s="887" t="s">
        <v>28691</v>
      </c>
      <c r="E3740" s="1002">
        <v>3500</v>
      </c>
      <c r="F3740" s="887" t="s">
        <v>28127</v>
      </c>
      <c r="G3740" s="376" t="s">
        <v>28128</v>
      </c>
      <c r="H3740" s="884" t="s">
        <v>19713</v>
      </c>
      <c r="I3740" s="884" t="s">
        <v>19764</v>
      </c>
      <c r="J3740" s="887" t="s">
        <v>734</v>
      </c>
      <c r="K3740" s="935">
        <v>0</v>
      </c>
      <c r="L3740" s="935">
        <v>0</v>
      </c>
      <c r="M3740" s="1002">
        <v>0</v>
      </c>
      <c r="N3740" s="935">
        <v>0</v>
      </c>
      <c r="O3740" s="935">
        <v>0</v>
      </c>
      <c r="P3740" s="1002">
        <v>0</v>
      </c>
      <c r="Q3740" s="935"/>
      <c r="R3740" s="935">
        <v>12</v>
      </c>
      <c r="S3740" s="1012">
        <v>42209.4</v>
      </c>
    </row>
    <row r="3741" spans="1:19" s="243" customFormat="1" ht="23.25">
      <c r="A3741" s="926" t="s">
        <v>1029</v>
      </c>
      <c r="B3741" s="887" t="s">
        <v>280</v>
      </c>
      <c r="C3741" s="887" t="s">
        <v>115</v>
      </c>
      <c r="D3741" s="887" t="s">
        <v>28698</v>
      </c>
      <c r="E3741" s="1002">
        <v>3500</v>
      </c>
      <c r="F3741" s="887" t="s">
        <v>28065</v>
      </c>
      <c r="G3741" s="376" t="s">
        <v>28066</v>
      </c>
      <c r="H3741" s="884" t="s">
        <v>23515</v>
      </c>
      <c r="I3741" s="884" t="s">
        <v>23732</v>
      </c>
      <c r="J3741" s="887" t="s">
        <v>734</v>
      </c>
      <c r="K3741" s="935">
        <v>0</v>
      </c>
      <c r="L3741" s="935">
        <v>0</v>
      </c>
      <c r="M3741" s="1002">
        <v>0</v>
      </c>
      <c r="N3741" s="935">
        <v>0</v>
      </c>
      <c r="O3741" s="935">
        <v>0</v>
      </c>
      <c r="P3741" s="1002">
        <v>0</v>
      </c>
      <c r="Q3741" s="935"/>
      <c r="R3741" s="935">
        <v>12</v>
      </c>
      <c r="S3741" s="1012">
        <v>42209.4</v>
      </c>
    </row>
    <row r="3742" spans="1:19" s="243" customFormat="1" ht="23.25">
      <c r="A3742" s="926" t="s">
        <v>1029</v>
      </c>
      <c r="B3742" s="887" t="s">
        <v>280</v>
      </c>
      <c r="C3742" s="887" t="s">
        <v>115</v>
      </c>
      <c r="D3742" s="887" t="s">
        <v>28047</v>
      </c>
      <c r="E3742" s="1002">
        <v>3500</v>
      </c>
      <c r="F3742" s="887" t="s">
        <v>28048</v>
      </c>
      <c r="G3742" s="376" t="s">
        <v>28049</v>
      </c>
      <c r="H3742" s="884" t="s">
        <v>19713</v>
      </c>
      <c r="I3742" s="884" t="s">
        <v>23732</v>
      </c>
      <c r="J3742" s="887" t="s">
        <v>734</v>
      </c>
      <c r="K3742" s="935">
        <v>0</v>
      </c>
      <c r="L3742" s="935">
        <v>0</v>
      </c>
      <c r="M3742" s="1002">
        <v>0</v>
      </c>
      <c r="N3742" s="935">
        <v>0</v>
      </c>
      <c r="O3742" s="935">
        <v>0</v>
      </c>
      <c r="P3742" s="1002">
        <v>0</v>
      </c>
      <c r="Q3742" s="935"/>
      <c r="R3742" s="935">
        <v>12</v>
      </c>
      <c r="S3742" s="1012">
        <v>42209.4</v>
      </c>
    </row>
    <row r="3743" spans="1:19" s="243" customFormat="1" ht="23.25">
      <c r="A3743" s="926" t="s">
        <v>1029</v>
      </c>
      <c r="B3743" s="887" t="s">
        <v>280</v>
      </c>
      <c r="C3743" s="887" t="s">
        <v>115</v>
      </c>
      <c r="D3743" s="887" t="s">
        <v>21483</v>
      </c>
      <c r="E3743" s="1002">
        <v>4000</v>
      </c>
      <c r="F3743" s="887" t="s">
        <v>28462</v>
      </c>
      <c r="G3743" s="376" t="s">
        <v>28463</v>
      </c>
      <c r="H3743" s="884" t="s">
        <v>19713</v>
      </c>
      <c r="I3743" s="884" t="s">
        <v>23732</v>
      </c>
      <c r="J3743" s="887" t="s">
        <v>734</v>
      </c>
      <c r="K3743" s="935">
        <v>0</v>
      </c>
      <c r="L3743" s="935">
        <v>0</v>
      </c>
      <c r="M3743" s="1002">
        <v>0</v>
      </c>
      <c r="N3743" s="935">
        <v>0</v>
      </c>
      <c r="O3743" s="935">
        <v>0</v>
      </c>
      <c r="P3743" s="1002">
        <v>0</v>
      </c>
      <c r="Q3743" s="935"/>
      <c r="R3743" s="935">
        <v>12</v>
      </c>
      <c r="S3743" s="1012">
        <v>48209.4</v>
      </c>
    </row>
    <row r="3744" spans="1:19" s="243" customFormat="1" ht="23.25">
      <c r="A3744" s="926" t="s">
        <v>1029</v>
      </c>
      <c r="B3744" s="887" t="s">
        <v>280</v>
      </c>
      <c r="C3744" s="887" t="s">
        <v>115</v>
      </c>
      <c r="D3744" s="887" t="s">
        <v>28696</v>
      </c>
      <c r="E3744" s="1002">
        <v>3500</v>
      </c>
      <c r="F3744" s="887" t="s">
        <v>28195</v>
      </c>
      <c r="G3744" s="376" t="s">
        <v>28196</v>
      </c>
      <c r="H3744" s="884" t="s">
        <v>19713</v>
      </c>
      <c r="I3744" s="884" t="s">
        <v>19764</v>
      </c>
      <c r="J3744" s="887" t="s">
        <v>734</v>
      </c>
      <c r="K3744" s="935">
        <v>0</v>
      </c>
      <c r="L3744" s="935">
        <v>0</v>
      </c>
      <c r="M3744" s="1002">
        <v>0</v>
      </c>
      <c r="N3744" s="935">
        <v>0</v>
      </c>
      <c r="O3744" s="935">
        <v>0</v>
      </c>
      <c r="P3744" s="1002">
        <v>0</v>
      </c>
      <c r="Q3744" s="935"/>
      <c r="R3744" s="935">
        <v>12</v>
      </c>
      <c r="S3744" s="1012">
        <v>42209.4</v>
      </c>
    </row>
    <row r="3745" spans="1:19" s="243" customFormat="1" ht="23.25">
      <c r="A3745" s="926" t="s">
        <v>1029</v>
      </c>
      <c r="B3745" s="887" t="s">
        <v>280</v>
      </c>
      <c r="C3745" s="887" t="s">
        <v>115</v>
      </c>
      <c r="D3745" s="887" t="s">
        <v>28581</v>
      </c>
      <c r="E3745" s="1002">
        <v>3500</v>
      </c>
      <c r="F3745" s="887" t="s">
        <v>28098</v>
      </c>
      <c r="G3745" s="376" t="s">
        <v>28099</v>
      </c>
      <c r="H3745" s="884" t="s">
        <v>19713</v>
      </c>
      <c r="I3745" s="884" t="s">
        <v>23732</v>
      </c>
      <c r="J3745" s="887" t="s">
        <v>734</v>
      </c>
      <c r="K3745" s="935">
        <v>0</v>
      </c>
      <c r="L3745" s="935">
        <v>0</v>
      </c>
      <c r="M3745" s="1002">
        <v>0</v>
      </c>
      <c r="N3745" s="935">
        <v>0</v>
      </c>
      <c r="O3745" s="935">
        <v>0</v>
      </c>
      <c r="P3745" s="1002">
        <v>0</v>
      </c>
      <c r="Q3745" s="935"/>
      <c r="R3745" s="935">
        <v>12</v>
      </c>
      <c r="S3745" s="1012">
        <v>42209.4</v>
      </c>
    </row>
    <row r="3746" spans="1:19" s="243" customFormat="1" ht="23.25">
      <c r="A3746" s="926" t="s">
        <v>1029</v>
      </c>
      <c r="B3746" s="887" t="s">
        <v>280</v>
      </c>
      <c r="C3746" s="887" t="s">
        <v>115</v>
      </c>
      <c r="D3746" s="887" t="s">
        <v>28689</v>
      </c>
      <c r="E3746" s="1002">
        <v>3500</v>
      </c>
      <c r="F3746" s="887" t="s">
        <v>28582</v>
      </c>
      <c r="G3746" s="376" t="s">
        <v>28583</v>
      </c>
      <c r="H3746" s="884" t="s">
        <v>19713</v>
      </c>
      <c r="I3746" s="884" t="s">
        <v>19764</v>
      </c>
      <c r="J3746" s="887" t="s">
        <v>734</v>
      </c>
      <c r="K3746" s="935">
        <v>0</v>
      </c>
      <c r="L3746" s="935">
        <v>0</v>
      </c>
      <c r="M3746" s="1002">
        <v>0</v>
      </c>
      <c r="N3746" s="935">
        <v>0</v>
      </c>
      <c r="O3746" s="935">
        <v>0</v>
      </c>
      <c r="P3746" s="1002">
        <v>0</v>
      </c>
      <c r="Q3746" s="935"/>
      <c r="R3746" s="935">
        <v>12</v>
      </c>
      <c r="S3746" s="1012">
        <v>42209.4</v>
      </c>
    </row>
    <row r="3747" spans="1:19" s="243" customFormat="1" ht="34.9">
      <c r="A3747" s="926" t="s">
        <v>1029</v>
      </c>
      <c r="B3747" s="887" t="s">
        <v>280</v>
      </c>
      <c r="C3747" s="887" t="s">
        <v>115</v>
      </c>
      <c r="D3747" s="887" t="s">
        <v>28307</v>
      </c>
      <c r="E3747" s="1002">
        <v>5000</v>
      </c>
      <c r="F3747" s="887" t="s">
        <v>28530</v>
      </c>
      <c r="G3747" s="376" t="s">
        <v>28699</v>
      </c>
      <c r="H3747" s="884" t="s">
        <v>28532</v>
      </c>
      <c r="I3747" s="884" t="s">
        <v>23732</v>
      </c>
      <c r="J3747" s="887" t="s">
        <v>734</v>
      </c>
      <c r="K3747" s="935">
        <v>0</v>
      </c>
      <c r="L3747" s="935">
        <v>0</v>
      </c>
      <c r="M3747" s="1002">
        <v>0</v>
      </c>
      <c r="N3747" s="935">
        <v>0</v>
      </c>
      <c r="O3747" s="935">
        <v>0</v>
      </c>
      <c r="P3747" s="1002">
        <v>0</v>
      </c>
      <c r="Q3747" s="935"/>
      <c r="R3747" s="935">
        <v>12</v>
      </c>
      <c r="S3747" s="1012">
        <v>60209.4</v>
      </c>
    </row>
    <row r="3748" spans="1:19" s="243" customFormat="1" ht="34.9">
      <c r="A3748" s="926" t="s">
        <v>1029</v>
      </c>
      <c r="B3748" s="887" t="s">
        <v>280</v>
      </c>
      <c r="C3748" s="887" t="s">
        <v>115</v>
      </c>
      <c r="D3748" s="887" t="s">
        <v>28700</v>
      </c>
      <c r="E3748" s="1002">
        <v>7500</v>
      </c>
      <c r="F3748" s="887" t="s">
        <v>28173</v>
      </c>
      <c r="G3748" s="376" t="s">
        <v>28174</v>
      </c>
      <c r="H3748" s="884" t="s">
        <v>19939</v>
      </c>
      <c r="I3748" s="884" t="s">
        <v>23732</v>
      </c>
      <c r="J3748" s="887" t="s">
        <v>734</v>
      </c>
      <c r="K3748" s="935">
        <v>0</v>
      </c>
      <c r="L3748" s="935">
        <v>0</v>
      </c>
      <c r="M3748" s="1002">
        <v>0</v>
      </c>
      <c r="N3748" s="935">
        <v>0</v>
      </c>
      <c r="O3748" s="935">
        <v>0</v>
      </c>
      <c r="P3748" s="1002">
        <v>0</v>
      </c>
      <c r="Q3748" s="935"/>
      <c r="R3748" s="935">
        <v>12</v>
      </c>
      <c r="S3748" s="1012">
        <v>90209.4</v>
      </c>
    </row>
    <row r="3749" spans="1:19" s="243" customFormat="1" ht="23.25">
      <c r="A3749" s="926" t="s">
        <v>1029</v>
      </c>
      <c r="B3749" s="887" t="s">
        <v>280</v>
      </c>
      <c r="C3749" s="887" t="s">
        <v>115</v>
      </c>
      <c r="D3749" s="887" t="s">
        <v>28307</v>
      </c>
      <c r="E3749" s="1002">
        <v>5000</v>
      </c>
      <c r="F3749" s="887" t="s">
        <v>28308</v>
      </c>
      <c r="G3749" s="376" t="s">
        <v>28309</v>
      </c>
      <c r="H3749" s="884" t="s">
        <v>20285</v>
      </c>
      <c r="I3749" s="884" t="s">
        <v>23732</v>
      </c>
      <c r="J3749" s="887" t="s">
        <v>734</v>
      </c>
      <c r="K3749" s="935">
        <v>0</v>
      </c>
      <c r="L3749" s="935">
        <v>0</v>
      </c>
      <c r="M3749" s="1002">
        <v>0</v>
      </c>
      <c r="N3749" s="935">
        <v>0</v>
      </c>
      <c r="O3749" s="935">
        <v>0</v>
      </c>
      <c r="P3749" s="1002">
        <v>0</v>
      </c>
      <c r="Q3749" s="935"/>
      <c r="R3749" s="935">
        <v>12</v>
      </c>
      <c r="S3749" s="1012">
        <v>60209.4</v>
      </c>
    </row>
    <row r="3750" spans="1:19" s="243" customFormat="1" ht="34.9">
      <c r="A3750" s="926" t="s">
        <v>1029</v>
      </c>
      <c r="B3750" s="887" t="s">
        <v>280</v>
      </c>
      <c r="C3750" s="887" t="s">
        <v>115</v>
      </c>
      <c r="D3750" s="887" t="s">
        <v>28701</v>
      </c>
      <c r="E3750" s="1002">
        <v>4000</v>
      </c>
      <c r="F3750" s="887" t="s">
        <v>28424</v>
      </c>
      <c r="G3750" s="376" t="s">
        <v>28425</v>
      </c>
      <c r="H3750" s="884" t="s">
        <v>19713</v>
      </c>
      <c r="I3750" s="884" t="s">
        <v>19764</v>
      </c>
      <c r="J3750" s="887" t="s">
        <v>734</v>
      </c>
      <c r="K3750" s="935">
        <v>0</v>
      </c>
      <c r="L3750" s="935">
        <v>0</v>
      </c>
      <c r="M3750" s="1002">
        <v>0</v>
      </c>
      <c r="N3750" s="935">
        <v>0</v>
      </c>
      <c r="O3750" s="935">
        <v>0</v>
      </c>
      <c r="P3750" s="1002">
        <v>0</v>
      </c>
      <c r="Q3750" s="935"/>
      <c r="R3750" s="935">
        <v>12</v>
      </c>
      <c r="S3750" s="1012">
        <v>48209.4</v>
      </c>
    </row>
    <row r="3751" spans="1:19" s="243" customFormat="1" ht="23.25">
      <c r="A3751" s="926" t="s">
        <v>1029</v>
      </c>
      <c r="B3751" s="887" t="s">
        <v>280</v>
      </c>
      <c r="C3751" s="887" t="s">
        <v>115</v>
      </c>
      <c r="D3751" s="887" t="s">
        <v>19951</v>
      </c>
      <c r="E3751" s="1002">
        <v>2500</v>
      </c>
      <c r="F3751" s="887" t="s">
        <v>28100</v>
      </c>
      <c r="G3751" s="376" t="s">
        <v>28101</v>
      </c>
      <c r="H3751" s="884" t="s">
        <v>23633</v>
      </c>
      <c r="I3751" s="884" t="s">
        <v>23750</v>
      </c>
      <c r="J3751" s="887" t="s">
        <v>734</v>
      </c>
      <c r="K3751" s="935">
        <v>0</v>
      </c>
      <c r="L3751" s="935">
        <v>0</v>
      </c>
      <c r="M3751" s="1002">
        <v>0</v>
      </c>
      <c r="N3751" s="935">
        <v>0</v>
      </c>
      <c r="O3751" s="935">
        <v>0</v>
      </c>
      <c r="P3751" s="1002">
        <v>0</v>
      </c>
      <c r="Q3751" s="935"/>
      <c r="R3751" s="935">
        <v>12</v>
      </c>
      <c r="S3751" s="1012">
        <v>30209.4</v>
      </c>
    </row>
    <row r="3752" spans="1:19" s="243" customFormat="1" ht="23.25">
      <c r="A3752" s="926" t="s">
        <v>1029</v>
      </c>
      <c r="B3752" s="887" t="s">
        <v>280</v>
      </c>
      <c r="C3752" s="887" t="s">
        <v>115</v>
      </c>
      <c r="D3752" s="887" t="s">
        <v>28071</v>
      </c>
      <c r="E3752" s="1002">
        <v>6000</v>
      </c>
      <c r="F3752" s="887" t="s">
        <v>28072</v>
      </c>
      <c r="G3752" s="376" t="s">
        <v>28073</v>
      </c>
      <c r="H3752" s="884" t="s">
        <v>19939</v>
      </c>
      <c r="I3752" s="884" t="s">
        <v>23732</v>
      </c>
      <c r="J3752" s="887" t="s">
        <v>734</v>
      </c>
      <c r="K3752" s="935">
        <v>0</v>
      </c>
      <c r="L3752" s="935">
        <v>0</v>
      </c>
      <c r="M3752" s="1002">
        <v>0</v>
      </c>
      <c r="N3752" s="935">
        <v>0</v>
      </c>
      <c r="O3752" s="935">
        <v>0</v>
      </c>
      <c r="P3752" s="1002">
        <v>0</v>
      </c>
      <c r="Q3752" s="935"/>
      <c r="R3752" s="935">
        <v>12</v>
      </c>
      <c r="S3752" s="1012">
        <v>72209.399999999994</v>
      </c>
    </row>
    <row r="3753" spans="1:19" s="243" customFormat="1" ht="34.9">
      <c r="A3753" s="926" t="s">
        <v>1029</v>
      </c>
      <c r="B3753" s="887" t="s">
        <v>280</v>
      </c>
      <c r="C3753" s="887" t="s">
        <v>115</v>
      </c>
      <c r="D3753" s="887" t="s">
        <v>28071</v>
      </c>
      <c r="E3753" s="1002">
        <v>5500</v>
      </c>
      <c r="F3753" s="887" t="s">
        <v>28204</v>
      </c>
      <c r="G3753" s="376" t="s">
        <v>28205</v>
      </c>
      <c r="H3753" s="884" t="s">
        <v>28206</v>
      </c>
      <c r="I3753" s="884" t="s">
        <v>23732</v>
      </c>
      <c r="J3753" s="887" t="s">
        <v>734</v>
      </c>
      <c r="K3753" s="935">
        <v>0</v>
      </c>
      <c r="L3753" s="935">
        <v>0</v>
      </c>
      <c r="M3753" s="1002">
        <v>0</v>
      </c>
      <c r="N3753" s="935">
        <v>0</v>
      </c>
      <c r="O3753" s="935">
        <v>0</v>
      </c>
      <c r="P3753" s="1002">
        <v>0</v>
      </c>
      <c r="Q3753" s="935"/>
      <c r="R3753" s="935">
        <v>12</v>
      </c>
      <c r="S3753" s="1012">
        <v>66209.399999999994</v>
      </c>
    </row>
    <row r="3754" spans="1:19" s="243" customFormat="1" ht="23.25">
      <c r="A3754" s="926" t="s">
        <v>1029</v>
      </c>
      <c r="B3754" s="887" t="s">
        <v>280</v>
      </c>
      <c r="C3754" s="887" t="s">
        <v>115</v>
      </c>
      <c r="D3754" s="887" t="s">
        <v>28702</v>
      </c>
      <c r="E3754" s="1002">
        <v>8500</v>
      </c>
      <c r="F3754" s="887" t="s">
        <v>28160</v>
      </c>
      <c r="G3754" s="376" t="s">
        <v>28161</v>
      </c>
      <c r="H3754" s="884" t="s">
        <v>19939</v>
      </c>
      <c r="I3754" s="884" t="s">
        <v>23732</v>
      </c>
      <c r="J3754" s="887" t="s">
        <v>734</v>
      </c>
      <c r="K3754" s="935">
        <v>0</v>
      </c>
      <c r="L3754" s="935">
        <v>0</v>
      </c>
      <c r="M3754" s="1002">
        <v>0</v>
      </c>
      <c r="N3754" s="935">
        <v>0</v>
      </c>
      <c r="O3754" s="935">
        <v>0</v>
      </c>
      <c r="P3754" s="1002">
        <v>0</v>
      </c>
      <c r="Q3754" s="935"/>
      <c r="R3754" s="935">
        <v>12</v>
      </c>
      <c r="S3754" s="1012">
        <v>102209.4</v>
      </c>
    </row>
    <row r="3755" spans="1:19" s="243" customFormat="1" ht="23.25">
      <c r="A3755" s="926" t="s">
        <v>1029</v>
      </c>
      <c r="B3755" s="887" t="s">
        <v>280</v>
      </c>
      <c r="C3755" s="887" t="s">
        <v>115</v>
      </c>
      <c r="D3755" s="887" t="s">
        <v>28703</v>
      </c>
      <c r="E3755" s="1002">
        <v>6000</v>
      </c>
      <c r="F3755" s="887" t="s">
        <v>28598</v>
      </c>
      <c r="G3755" s="376" t="s">
        <v>28599</v>
      </c>
      <c r="H3755" s="884" t="s">
        <v>19790</v>
      </c>
      <c r="I3755" s="884" t="s">
        <v>19764</v>
      </c>
      <c r="J3755" s="887" t="s">
        <v>734</v>
      </c>
      <c r="K3755" s="935">
        <v>0</v>
      </c>
      <c r="L3755" s="935">
        <v>0</v>
      </c>
      <c r="M3755" s="1002">
        <v>0</v>
      </c>
      <c r="N3755" s="935">
        <v>0</v>
      </c>
      <c r="O3755" s="935">
        <v>0</v>
      </c>
      <c r="P3755" s="1002">
        <v>0</v>
      </c>
      <c r="Q3755" s="935"/>
      <c r="R3755" s="935">
        <v>12</v>
      </c>
      <c r="S3755" s="1012">
        <v>72209.399999999994</v>
      </c>
    </row>
    <row r="3756" spans="1:19" s="243" customFormat="1" ht="34.9">
      <c r="A3756" s="926" t="s">
        <v>1029</v>
      </c>
      <c r="B3756" s="887" t="s">
        <v>280</v>
      </c>
      <c r="C3756" s="887" t="s">
        <v>115</v>
      </c>
      <c r="D3756" s="887" t="s">
        <v>28704</v>
      </c>
      <c r="E3756" s="1002">
        <v>6000</v>
      </c>
      <c r="F3756" s="887" t="s">
        <v>28413</v>
      </c>
      <c r="G3756" s="376" t="s">
        <v>28414</v>
      </c>
      <c r="H3756" s="884" t="s">
        <v>28206</v>
      </c>
      <c r="I3756" s="884" t="s">
        <v>23732</v>
      </c>
      <c r="J3756" s="887" t="s">
        <v>734</v>
      </c>
      <c r="K3756" s="935">
        <v>0</v>
      </c>
      <c r="L3756" s="935">
        <v>0</v>
      </c>
      <c r="M3756" s="1002">
        <v>0</v>
      </c>
      <c r="N3756" s="935">
        <v>0</v>
      </c>
      <c r="O3756" s="935">
        <v>0</v>
      </c>
      <c r="P3756" s="1002">
        <v>0</v>
      </c>
      <c r="Q3756" s="935"/>
      <c r="R3756" s="935">
        <v>12</v>
      </c>
      <c r="S3756" s="1012">
        <v>72209.399999999994</v>
      </c>
    </row>
    <row r="3757" spans="1:19" s="243" customFormat="1" ht="23.25">
      <c r="A3757" s="926" t="s">
        <v>1029</v>
      </c>
      <c r="B3757" s="887" t="s">
        <v>280</v>
      </c>
      <c r="C3757" s="887" t="s">
        <v>115</v>
      </c>
      <c r="D3757" s="887" t="s">
        <v>28705</v>
      </c>
      <c r="E3757" s="1002">
        <v>8500</v>
      </c>
      <c r="F3757" s="887" t="s">
        <v>28170</v>
      </c>
      <c r="G3757" s="376" t="s">
        <v>28706</v>
      </c>
      <c r="H3757" s="884" t="s">
        <v>19939</v>
      </c>
      <c r="I3757" s="884" t="s">
        <v>23732</v>
      </c>
      <c r="J3757" s="887" t="s">
        <v>734</v>
      </c>
      <c r="K3757" s="935">
        <v>0</v>
      </c>
      <c r="L3757" s="935">
        <v>0</v>
      </c>
      <c r="M3757" s="1002">
        <v>0</v>
      </c>
      <c r="N3757" s="935">
        <v>0</v>
      </c>
      <c r="O3757" s="935">
        <v>0</v>
      </c>
      <c r="P3757" s="1002">
        <v>0</v>
      </c>
      <c r="Q3757" s="935"/>
      <c r="R3757" s="935">
        <v>12</v>
      </c>
      <c r="S3757" s="1012">
        <v>102209.4</v>
      </c>
    </row>
    <row r="3758" spans="1:19" s="243" customFormat="1" ht="34.9">
      <c r="A3758" s="926" t="s">
        <v>1029</v>
      </c>
      <c r="B3758" s="887" t="s">
        <v>280</v>
      </c>
      <c r="C3758" s="887" t="s">
        <v>115</v>
      </c>
      <c r="D3758" s="887" t="s">
        <v>28707</v>
      </c>
      <c r="E3758" s="1002">
        <v>5000</v>
      </c>
      <c r="F3758" s="887" t="s">
        <v>28303</v>
      </c>
      <c r="G3758" s="376" t="s">
        <v>28304</v>
      </c>
      <c r="H3758" s="884" t="s">
        <v>28206</v>
      </c>
      <c r="I3758" s="884" t="s">
        <v>23732</v>
      </c>
      <c r="J3758" s="887" t="s">
        <v>734</v>
      </c>
      <c r="K3758" s="935">
        <v>0</v>
      </c>
      <c r="L3758" s="935">
        <v>0</v>
      </c>
      <c r="M3758" s="1002">
        <v>0</v>
      </c>
      <c r="N3758" s="935">
        <v>0</v>
      </c>
      <c r="O3758" s="935">
        <v>0</v>
      </c>
      <c r="P3758" s="1002">
        <v>0</v>
      </c>
      <c r="Q3758" s="935"/>
      <c r="R3758" s="935">
        <v>12</v>
      </c>
      <c r="S3758" s="1012">
        <v>60209.4</v>
      </c>
    </row>
    <row r="3759" spans="1:19" s="243" customFormat="1" ht="23.25">
      <c r="A3759" s="926" t="s">
        <v>1029</v>
      </c>
      <c r="B3759" s="887" t="s">
        <v>280</v>
      </c>
      <c r="C3759" s="887" t="s">
        <v>115</v>
      </c>
      <c r="D3759" s="887" t="s">
        <v>27901</v>
      </c>
      <c r="E3759" s="1002">
        <v>4000</v>
      </c>
      <c r="F3759" s="887" t="s">
        <v>28453</v>
      </c>
      <c r="G3759" s="376" t="s">
        <v>28454</v>
      </c>
      <c r="H3759" s="884" t="s">
        <v>19713</v>
      </c>
      <c r="I3759" s="884" t="s">
        <v>23732</v>
      </c>
      <c r="J3759" s="887" t="s">
        <v>734</v>
      </c>
      <c r="K3759" s="935">
        <v>0</v>
      </c>
      <c r="L3759" s="935">
        <v>0</v>
      </c>
      <c r="M3759" s="1002">
        <v>0</v>
      </c>
      <c r="N3759" s="935">
        <v>0</v>
      </c>
      <c r="O3759" s="935">
        <v>0</v>
      </c>
      <c r="P3759" s="1002">
        <v>0</v>
      </c>
      <c r="Q3759" s="935"/>
      <c r="R3759" s="935">
        <v>12</v>
      </c>
      <c r="S3759" s="1012">
        <v>48209.4</v>
      </c>
    </row>
    <row r="3760" spans="1:19" s="243" customFormat="1" ht="23.25">
      <c r="A3760" s="926" t="s">
        <v>1029</v>
      </c>
      <c r="B3760" s="887" t="s">
        <v>280</v>
      </c>
      <c r="C3760" s="887" t="s">
        <v>115</v>
      </c>
      <c r="D3760" s="887" t="s">
        <v>4514</v>
      </c>
      <c r="E3760" s="1002">
        <v>6000</v>
      </c>
      <c r="F3760" s="887" t="s">
        <v>28284</v>
      </c>
      <c r="G3760" s="376" t="s">
        <v>28285</v>
      </c>
      <c r="H3760" s="884" t="s">
        <v>23609</v>
      </c>
      <c r="I3760" s="884" t="s">
        <v>23732</v>
      </c>
      <c r="J3760" s="887" t="s">
        <v>734</v>
      </c>
      <c r="K3760" s="935">
        <v>0</v>
      </c>
      <c r="L3760" s="935">
        <v>0</v>
      </c>
      <c r="M3760" s="1002">
        <v>0</v>
      </c>
      <c r="N3760" s="935">
        <v>0</v>
      </c>
      <c r="O3760" s="935">
        <v>0</v>
      </c>
      <c r="P3760" s="1002">
        <v>0</v>
      </c>
      <c r="Q3760" s="935"/>
      <c r="R3760" s="935">
        <v>12</v>
      </c>
      <c r="S3760" s="1012">
        <v>72209.399999999994</v>
      </c>
    </row>
    <row r="3761" spans="1:19" s="243" customFormat="1" ht="23.25">
      <c r="A3761" s="926" t="s">
        <v>1029</v>
      </c>
      <c r="B3761" s="887" t="s">
        <v>280</v>
      </c>
      <c r="C3761" s="887" t="s">
        <v>115</v>
      </c>
      <c r="D3761" s="887" t="s">
        <v>4514</v>
      </c>
      <c r="E3761" s="1002">
        <v>6000</v>
      </c>
      <c r="F3761" s="887" t="s">
        <v>28217</v>
      </c>
      <c r="G3761" s="376" t="s">
        <v>28218</v>
      </c>
      <c r="H3761" s="884" t="s">
        <v>19713</v>
      </c>
      <c r="I3761" s="884" t="s">
        <v>23732</v>
      </c>
      <c r="J3761" s="887" t="s">
        <v>734</v>
      </c>
      <c r="K3761" s="935">
        <v>0</v>
      </c>
      <c r="L3761" s="935">
        <v>0</v>
      </c>
      <c r="M3761" s="1002">
        <v>0</v>
      </c>
      <c r="N3761" s="935">
        <v>0</v>
      </c>
      <c r="O3761" s="935">
        <v>0</v>
      </c>
      <c r="P3761" s="1002">
        <v>0</v>
      </c>
      <c r="Q3761" s="935"/>
      <c r="R3761" s="935">
        <v>12</v>
      </c>
      <c r="S3761" s="1012">
        <v>72209.399999999994</v>
      </c>
    </row>
    <row r="3762" spans="1:19" s="243" customFormat="1" ht="23.25">
      <c r="A3762" s="926" t="s">
        <v>1029</v>
      </c>
      <c r="B3762" s="887" t="s">
        <v>280</v>
      </c>
      <c r="C3762" s="887" t="s">
        <v>115</v>
      </c>
      <c r="D3762" s="887" t="s">
        <v>4514</v>
      </c>
      <c r="E3762" s="1002">
        <v>6000</v>
      </c>
      <c r="F3762" s="887" t="s">
        <v>28606</v>
      </c>
      <c r="G3762" s="376" t="s">
        <v>28607</v>
      </c>
      <c r="H3762" s="884" t="s">
        <v>19713</v>
      </c>
      <c r="I3762" s="884" t="s">
        <v>23732</v>
      </c>
      <c r="J3762" s="887" t="s">
        <v>734</v>
      </c>
      <c r="K3762" s="935">
        <v>0</v>
      </c>
      <c r="L3762" s="935">
        <v>0</v>
      </c>
      <c r="M3762" s="1002">
        <v>0</v>
      </c>
      <c r="N3762" s="935">
        <v>0</v>
      </c>
      <c r="O3762" s="935">
        <v>0</v>
      </c>
      <c r="P3762" s="1002">
        <v>0</v>
      </c>
      <c r="Q3762" s="935"/>
      <c r="R3762" s="935">
        <v>12</v>
      </c>
      <c r="S3762" s="1012">
        <v>72209.399999999994</v>
      </c>
    </row>
    <row r="3763" spans="1:19" s="243" customFormat="1" ht="23.25">
      <c r="A3763" s="926" t="s">
        <v>1029</v>
      </c>
      <c r="B3763" s="887" t="s">
        <v>280</v>
      </c>
      <c r="C3763" s="887" t="s">
        <v>115</v>
      </c>
      <c r="D3763" s="887" t="s">
        <v>4514</v>
      </c>
      <c r="E3763" s="1002">
        <v>5000</v>
      </c>
      <c r="F3763" s="887" t="s">
        <v>28088</v>
      </c>
      <c r="G3763" s="376" t="s">
        <v>28089</v>
      </c>
      <c r="H3763" s="884" t="s">
        <v>19713</v>
      </c>
      <c r="I3763" s="884" t="s">
        <v>23732</v>
      </c>
      <c r="J3763" s="887" t="s">
        <v>734</v>
      </c>
      <c r="K3763" s="935">
        <v>0</v>
      </c>
      <c r="L3763" s="935">
        <v>0</v>
      </c>
      <c r="M3763" s="1002">
        <v>0</v>
      </c>
      <c r="N3763" s="935">
        <v>0</v>
      </c>
      <c r="O3763" s="935">
        <v>0</v>
      </c>
      <c r="P3763" s="1002">
        <v>0</v>
      </c>
      <c r="Q3763" s="935"/>
      <c r="R3763" s="935">
        <v>12</v>
      </c>
      <c r="S3763" s="1012">
        <v>60209.4</v>
      </c>
    </row>
    <row r="3764" spans="1:19" s="243" customFormat="1" ht="23.25">
      <c r="A3764" s="926" t="s">
        <v>1029</v>
      </c>
      <c r="B3764" s="887" t="s">
        <v>280</v>
      </c>
      <c r="C3764" s="887" t="s">
        <v>115</v>
      </c>
      <c r="D3764" s="887" t="s">
        <v>28071</v>
      </c>
      <c r="E3764" s="1002">
        <v>6000</v>
      </c>
      <c r="F3764" s="887" t="s">
        <v>28310</v>
      </c>
      <c r="G3764" s="376" t="s">
        <v>28311</v>
      </c>
      <c r="H3764" s="884" t="s">
        <v>19713</v>
      </c>
      <c r="I3764" s="884" t="s">
        <v>23732</v>
      </c>
      <c r="J3764" s="887" t="s">
        <v>734</v>
      </c>
      <c r="K3764" s="935">
        <v>0</v>
      </c>
      <c r="L3764" s="935">
        <v>0</v>
      </c>
      <c r="M3764" s="1002">
        <v>0</v>
      </c>
      <c r="N3764" s="935">
        <v>0</v>
      </c>
      <c r="O3764" s="935">
        <v>0</v>
      </c>
      <c r="P3764" s="1002">
        <v>0</v>
      </c>
      <c r="Q3764" s="935"/>
      <c r="R3764" s="935">
        <v>12</v>
      </c>
      <c r="S3764" s="1012">
        <v>72209.399999999994</v>
      </c>
    </row>
    <row r="3765" spans="1:19" s="243" customFormat="1" ht="23.25">
      <c r="A3765" s="926" t="s">
        <v>1029</v>
      </c>
      <c r="B3765" s="887" t="s">
        <v>280</v>
      </c>
      <c r="C3765" s="887" t="s">
        <v>115</v>
      </c>
      <c r="D3765" s="887" t="s">
        <v>27688</v>
      </c>
      <c r="E3765" s="1002">
        <v>3000</v>
      </c>
      <c r="F3765" s="887" t="s">
        <v>28483</v>
      </c>
      <c r="G3765" s="376" t="s">
        <v>28484</v>
      </c>
      <c r="H3765" s="884" t="s">
        <v>19713</v>
      </c>
      <c r="I3765" s="884" t="s">
        <v>19764</v>
      </c>
      <c r="J3765" s="887" t="s">
        <v>734</v>
      </c>
      <c r="K3765" s="935">
        <v>0</v>
      </c>
      <c r="L3765" s="935">
        <v>0</v>
      </c>
      <c r="M3765" s="1002">
        <v>0</v>
      </c>
      <c r="N3765" s="935">
        <v>0</v>
      </c>
      <c r="O3765" s="935">
        <v>0</v>
      </c>
      <c r="P3765" s="1002">
        <v>0</v>
      </c>
      <c r="Q3765" s="935"/>
      <c r="R3765" s="935">
        <v>12</v>
      </c>
      <c r="S3765" s="1012">
        <v>36209.4</v>
      </c>
    </row>
    <row r="3766" spans="1:19" s="243" customFormat="1" ht="23.25">
      <c r="A3766" s="926" t="s">
        <v>1029</v>
      </c>
      <c r="B3766" s="887" t="s">
        <v>280</v>
      </c>
      <c r="C3766" s="887" t="s">
        <v>115</v>
      </c>
      <c r="D3766" s="887" t="s">
        <v>28071</v>
      </c>
      <c r="E3766" s="1002">
        <v>6000</v>
      </c>
      <c r="F3766" s="887" t="s">
        <v>28133</v>
      </c>
      <c r="G3766" s="376" t="s">
        <v>28134</v>
      </c>
      <c r="H3766" s="884" t="s">
        <v>19713</v>
      </c>
      <c r="I3766" s="884" t="s">
        <v>23732</v>
      </c>
      <c r="J3766" s="887" t="s">
        <v>734</v>
      </c>
      <c r="K3766" s="935">
        <v>0</v>
      </c>
      <c r="L3766" s="935">
        <v>0</v>
      </c>
      <c r="M3766" s="1002">
        <v>0</v>
      </c>
      <c r="N3766" s="935">
        <v>0</v>
      </c>
      <c r="O3766" s="935">
        <v>0</v>
      </c>
      <c r="P3766" s="1002">
        <v>0</v>
      </c>
      <c r="Q3766" s="935"/>
      <c r="R3766" s="935">
        <v>12</v>
      </c>
      <c r="S3766" s="1012">
        <v>72209.399999999994</v>
      </c>
    </row>
    <row r="3767" spans="1:19" s="243" customFormat="1" ht="46.5">
      <c r="A3767" s="926" t="s">
        <v>1029</v>
      </c>
      <c r="B3767" s="887" t="s">
        <v>280</v>
      </c>
      <c r="C3767" s="887" t="s">
        <v>115</v>
      </c>
      <c r="D3767" s="887" t="s">
        <v>28708</v>
      </c>
      <c r="E3767" s="1002">
        <v>10500</v>
      </c>
      <c r="F3767" s="887" t="s">
        <v>28274</v>
      </c>
      <c r="G3767" s="376" t="s">
        <v>28275</v>
      </c>
      <c r="H3767" s="884" t="s">
        <v>28276</v>
      </c>
      <c r="I3767" s="884" t="s">
        <v>23732</v>
      </c>
      <c r="J3767" s="887" t="s">
        <v>734</v>
      </c>
      <c r="K3767" s="935">
        <v>0</v>
      </c>
      <c r="L3767" s="935">
        <v>0</v>
      </c>
      <c r="M3767" s="1002">
        <v>0</v>
      </c>
      <c r="N3767" s="935">
        <v>0</v>
      </c>
      <c r="O3767" s="935">
        <v>0</v>
      </c>
      <c r="P3767" s="1002">
        <v>0</v>
      </c>
      <c r="Q3767" s="935"/>
      <c r="R3767" s="935">
        <v>12</v>
      </c>
      <c r="S3767" s="1012">
        <v>126209.4</v>
      </c>
    </row>
    <row r="3768" spans="1:19" s="243" customFormat="1" ht="23.25">
      <c r="A3768" s="926" t="s">
        <v>1029</v>
      </c>
      <c r="B3768" s="887" t="s">
        <v>280</v>
      </c>
      <c r="C3768" s="887" t="s">
        <v>115</v>
      </c>
      <c r="D3768" s="887" t="s">
        <v>28426</v>
      </c>
      <c r="E3768" s="1002">
        <v>11500</v>
      </c>
      <c r="F3768" s="887" t="s">
        <v>28427</v>
      </c>
      <c r="G3768" s="376" t="s">
        <v>28428</v>
      </c>
      <c r="H3768" s="884" t="s">
        <v>24773</v>
      </c>
      <c r="I3768" s="884" t="s">
        <v>23732</v>
      </c>
      <c r="J3768" s="887" t="s">
        <v>734</v>
      </c>
      <c r="K3768" s="935">
        <v>0</v>
      </c>
      <c r="L3768" s="935">
        <v>0</v>
      </c>
      <c r="M3768" s="1002">
        <v>0</v>
      </c>
      <c r="N3768" s="935">
        <v>0</v>
      </c>
      <c r="O3768" s="935">
        <v>0</v>
      </c>
      <c r="P3768" s="1002">
        <v>0</v>
      </c>
      <c r="Q3768" s="935"/>
      <c r="R3768" s="935">
        <v>12</v>
      </c>
      <c r="S3768" s="1012">
        <v>138209.4</v>
      </c>
    </row>
    <row r="3769" spans="1:19" s="243" customFormat="1" ht="23.25">
      <c r="A3769" s="926" t="s">
        <v>1029</v>
      </c>
      <c r="B3769" s="887" t="s">
        <v>280</v>
      </c>
      <c r="C3769" s="887" t="s">
        <v>115</v>
      </c>
      <c r="D3769" s="887" t="s">
        <v>28354</v>
      </c>
      <c r="E3769" s="1002">
        <v>3500</v>
      </c>
      <c r="F3769" s="887" t="s">
        <v>28355</v>
      </c>
      <c r="G3769" s="376" t="s">
        <v>28356</v>
      </c>
      <c r="H3769" s="884" t="s">
        <v>19939</v>
      </c>
      <c r="I3769" s="884" t="s">
        <v>19764</v>
      </c>
      <c r="J3769" s="887" t="s">
        <v>734</v>
      </c>
      <c r="K3769" s="935">
        <v>0</v>
      </c>
      <c r="L3769" s="935">
        <v>0</v>
      </c>
      <c r="M3769" s="1002">
        <v>0</v>
      </c>
      <c r="N3769" s="935">
        <v>0</v>
      </c>
      <c r="O3769" s="935">
        <v>0</v>
      </c>
      <c r="P3769" s="1002">
        <v>0</v>
      </c>
      <c r="Q3769" s="935"/>
      <c r="R3769" s="935">
        <v>12</v>
      </c>
      <c r="S3769" s="1012">
        <v>42209.4</v>
      </c>
    </row>
    <row r="3770" spans="1:19" s="243" customFormat="1" ht="23.25">
      <c r="A3770" s="926" t="s">
        <v>1029</v>
      </c>
      <c r="B3770" s="887" t="s">
        <v>280</v>
      </c>
      <c r="C3770" s="887" t="s">
        <v>115</v>
      </c>
      <c r="D3770" s="887" t="s">
        <v>28694</v>
      </c>
      <c r="E3770" s="1002">
        <v>4500</v>
      </c>
      <c r="F3770" s="887" t="s">
        <v>28343</v>
      </c>
      <c r="G3770" s="376" t="s">
        <v>28344</v>
      </c>
      <c r="H3770" s="884" t="s">
        <v>28345</v>
      </c>
      <c r="I3770" s="884" t="s">
        <v>19764</v>
      </c>
      <c r="J3770" s="887" t="s">
        <v>734</v>
      </c>
      <c r="K3770" s="935">
        <v>0</v>
      </c>
      <c r="L3770" s="935">
        <v>0</v>
      </c>
      <c r="M3770" s="1002">
        <v>0</v>
      </c>
      <c r="N3770" s="935">
        <v>0</v>
      </c>
      <c r="O3770" s="935">
        <v>0</v>
      </c>
      <c r="P3770" s="1002">
        <v>0</v>
      </c>
      <c r="Q3770" s="935"/>
      <c r="R3770" s="935">
        <v>12</v>
      </c>
      <c r="S3770" s="1012">
        <v>54209.4</v>
      </c>
    </row>
    <row r="3771" spans="1:19" s="243" customFormat="1" ht="23.25">
      <c r="A3771" s="926" t="s">
        <v>1029</v>
      </c>
      <c r="B3771" s="887" t="s">
        <v>280</v>
      </c>
      <c r="C3771" s="887" t="s">
        <v>115</v>
      </c>
      <c r="D3771" s="887" t="s">
        <v>28709</v>
      </c>
      <c r="E3771" s="1002">
        <v>8000</v>
      </c>
      <c r="F3771" s="887" t="s">
        <v>28187</v>
      </c>
      <c r="G3771" s="376" t="s">
        <v>28188</v>
      </c>
      <c r="H3771" s="884" t="s">
        <v>24773</v>
      </c>
      <c r="I3771" s="884" t="s">
        <v>19764</v>
      </c>
      <c r="J3771" s="887" t="s">
        <v>734</v>
      </c>
      <c r="K3771" s="935">
        <v>0</v>
      </c>
      <c r="L3771" s="935">
        <v>0</v>
      </c>
      <c r="M3771" s="1002">
        <v>0</v>
      </c>
      <c r="N3771" s="935">
        <v>0</v>
      </c>
      <c r="O3771" s="935">
        <v>0</v>
      </c>
      <c r="P3771" s="1002">
        <v>0</v>
      </c>
      <c r="Q3771" s="935"/>
      <c r="R3771" s="935">
        <v>12</v>
      </c>
      <c r="S3771" s="1012">
        <v>96209.4</v>
      </c>
    </row>
    <row r="3772" spans="1:19" s="243" customFormat="1" ht="23.25">
      <c r="A3772" s="926" t="s">
        <v>1029</v>
      </c>
      <c r="B3772" s="887" t="s">
        <v>280</v>
      </c>
      <c r="C3772" s="887" t="s">
        <v>115</v>
      </c>
      <c r="D3772" s="887" t="s">
        <v>28710</v>
      </c>
      <c r="E3772" s="1002">
        <v>3400</v>
      </c>
      <c r="F3772" s="887" t="s">
        <v>28375</v>
      </c>
      <c r="G3772" s="376" t="s">
        <v>28376</v>
      </c>
      <c r="H3772" s="884" t="s">
        <v>24773</v>
      </c>
      <c r="I3772" s="884" t="s">
        <v>23732</v>
      </c>
      <c r="J3772" s="887" t="s">
        <v>734</v>
      </c>
      <c r="K3772" s="935">
        <v>0</v>
      </c>
      <c r="L3772" s="935">
        <v>0</v>
      </c>
      <c r="M3772" s="1002">
        <v>0</v>
      </c>
      <c r="N3772" s="935">
        <v>0</v>
      </c>
      <c r="O3772" s="935">
        <v>0</v>
      </c>
      <c r="P3772" s="1002">
        <v>0</v>
      </c>
      <c r="Q3772" s="935"/>
      <c r="R3772" s="935">
        <v>12</v>
      </c>
      <c r="S3772" s="1012">
        <v>41009.4</v>
      </c>
    </row>
    <row r="3773" spans="1:19" s="243" customFormat="1" ht="23.25">
      <c r="A3773" s="926" t="s">
        <v>1029</v>
      </c>
      <c r="B3773" s="887" t="s">
        <v>280</v>
      </c>
      <c r="C3773" s="887" t="s">
        <v>115</v>
      </c>
      <c r="D3773" s="887" t="s">
        <v>28207</v>
      </c>
      <c r="E3773" s="1002">
        <v>9000</v>
      </c>
      <c r="F3773" s="887" t="s">
        <v>28208</v>
      </c>
      <c r="G3773" s="376" t="s">
        <v>28711</v>
      </c>
      <c r="H3773" s="884" t="s">
        <v>28210</v>
      </c>
      <c r="I3773" s="884" t="s">
        <v>19764</v>
      </c>
      <c r="J3773" s="887" t="s">
        <v>734</v>
      </c>
      <c r="K3773" s="935">
        <v>0</v>
      </c>
      <c r="L3773" s="935">
        <v>0</v>
      </c>
      <c r="M3773" s="1002">
        <v>0</v>
      </c>
      <c r="N3773" s="935">
        <v>0</v>
      </c>
      <c r="O3773" s="935">
        <v>0</v>
      </c>
      <c r="P3773" s="1002">
        <v>0</v>
      </c>
      <c r="Q3773" s="935"/>
      <c r="R3773" s="935">
        <v>12</v>
      </c>
      <c r="S3773" s="1012">
        <v>108209.4</v>
      </c>
    </row>
    <row r="3774" spans="1:19" s="243" customFormat="1" ht="23.25">
      <c r="A3774" s="926" t="s">
        <v>1029</v>
      </c>
      <c r="B3774" s="887" t="s">
        <v>280</v>
      </c>
      <c r="C3774" s="887" t="s">
        <v>115</v>
      </c>
      <c r="D3774" s="887" t="s">
        <v>28154</v>
      </c>
      <c r="E3774" s="1002">
        <v>10000</v>
      </c>
      <c r="F3774" s="887" t="s">
        <v>28155</v>
      </c>
      <c r="G3774" s="376" t="s">
        <v>28156</v>
      </c>
      <c r="H3774" s="884" t="s">
        <v>19713</v>
      </c>
      <c r="I3774" s="884" t="s">
        <v>23732</v>
      </c>
      <c r="J3774" s="887" t="s">
        <v>734</v>
      </c>
      <c r="K3774" s="935">
        <v>0</v>
      </c>
      <c r="L3774" s="935">
        <v>0</v>
      </c>
      <c r="M3774" s="1002">
        <v>0</v>
      </c>
      <c r="N3774" s="935">
        <v>0</v>
      </c>
      <c r="O3774" s="935">
        <v>0</v>
      </c>
      <c r="P3774" s="1002">
        <v>0</v>
      </c>
      <c r="Q3774" s="935"/>
      <c r="R3774" s="935">
        <v>12</v>
      </c>
      <c r="S3774" s="1012">
        <v>120209.4</v>
      </c>
    </row>
    <row r="3775" spans="1:19" s="243" customFormat="1" ht="23.25">
      <c r="A3775" s="926" t="s">
        <v>1029</v>
      </c>
      <c r="B3775" s="887" t="s">
        <v>280</v>
      </c>
      <c r="C3775" s="887" t="s">
        <v>115</v>
      </c>
      <c r="D3775" s="887" t="s">
        <v>28386</v>
      </c>
      <c r="E3775" s="1002">
        <v>8000</v>
      </c>
      <c r="F3775" s="887" t="s">
        <v>28387</v>
      </c>
      <c r="G3775" s="376" t="s">
        <v>28388</v>
      </c>
      <c r="H3775" s="884" t="s">
        <v>20463</v>
      </c>
      <c r="I3775" s="884" t="s">
        <v>19764</v>
      </c>
      <c r="J3775" s="887" t="s">
        <v>734</v>
      </c>
      <c r="K3775" s="935">
        <v>0</v>
      </c>
      <c r="L3775" s="935">
        <v>0</v>
      </c>
      <c r="M3775" s="1002">
        <v>0</v>
      </c>
      <c r="N3775" s="935">
        <v>0</v>
      </c>
      <c r="O3775" s="935">
        <v>0</v>
      </c>
      <c r="P3775" s="1002">
        <v>0</v>
      </c>
      <c r="Q3775" s="935"/>
      <c r="R3775" s="935">
        <v>12</v>
      </c>
      <c r="S3775" s="1012">
        <v>96209.4</v>
      </c>
    </row>
    <row r="3776" spans="1:19" s="243" customFormat="1" ht="23.25">
      <c r="A3776" s="926" t="s">
        <v>1029</v>
      </c>
      <c r="B3776" s="887" t="s">
        <v>280</v>
      </c>
      <c r="C3776" s="887" t="s">
        <v>115</v>
      </c>
      <c r="D3776" s="887" t="s">
        <v>28061</v>
      </c>
      <c r="E3776" s="1002">
        <v>4000</v>
      </c>
      <c r="F3776" s="887" t="s">
        <v>28062</v>
      </c>
      <c r="G3776" s="376" t="s">
        <v>28063</v>
      </c>
      <c r="H3776" s="884" t="s">
        <v>26744</v>
      </c>
      <c r="I3776" s="884" t="s">
        <v>19764</v>
      </c>
      <c r="J3776" s="887" t="s">
        <v>734</v>
      </c>
      <c r="K3776" s="935">
        <v>0</v>
      </c>
      <c r="L3776" s="935">
        <v>0</v>
      </c>
      <c r="M3776" s="1002">
        <v>0</v>
      </c>
      <c r="N3776" s="935">
        <v>0</v>
      </c>
      <c r="O3776" s="935">
        <v>0</v>
      </c>
      <c r="P3776" s="1002">
        <v>0</v>
      </c>
      <c r="Q3776" s="935"/>
      <c r="R3776" s="935">
        <v>12</v>
      </c>
      <c r="S3776" s="1012">
        <v>48209.4</v>
      </c>
    </row>
    <row r="3777" spans="1:19" s="243" customFormat="1" ht="34.9">
      <c r="A3777" s="926" t="s">
        <v>1029</v>
      </c>
      <c r="B3777" s="887" t="s">
        <v>280</v>
      </c>
      <c r="C3777" s="887" t="s">
        <v>115</v>
      </c>
      <c r="D3777" s="887" t="s">
        <v>28712</v>
      </c>
      <c r="E3777" s="1002">
        <v>6000</v>
      </c>
      <c r="F3777" s="887" t="s">
        <v>28585</v>
      </c>
      <c r="G3777" s="376" t="s">
        <v>28586</v>
      </c>
      <c r="H3777" s="884" t="s">
        <v>19854</v>
      </c>
      <c r="I3777" s="884" t="s">
        <v>23732</v>
      </c>
      <c r="J3777" s="887" t="s">
        <v>734</v>
      </c>
      <c r="K3777" s="935">
        <v>0</v>
      </c>
      <c r="L3777" s="935">
        <v>0</v>
      </c>
      <c r="M3777" s="1002">
        <v>0</v>
      </c>
      <c r="N3777" s="935">
        <v>0</v>
      </c>
      <c r="O3777" s="935">
        <v>0</v>
      </c>
      <c r="P3777" s="1002">
        <v>0</v>
      </c>
      <c r="Q3777" s="935"/>
      <c r="R3777" s="935">
        <v>12</v>
      </c>
      <c r="S3777" s="1012">
        <v>72209.399999999994</v>
      </c>
    </row>
    <row r="3778" spans="1:19" s="243" customFormat="1" ht="23.25">
      <c r="A3778" s="926" t="s">
        <v>1029</v>
      </c>
      <c r="B3778" s="887" t="s">
        <v>280</v>
      </c>
      <c r="C3778" s="887" t="s">
        <v>115</v>
      </c>
      <c r="D3778" s="887" t="s">
        <v>28713</v>
      </c>
      <c r="E3778" s="1002">
        <v>3400</v>
      </c>
      <c r="F3778" s="887" t="s">
        <v>28589</v>
      </c>
      <c r="G3778" s="376" t="s">
        <v>28590</v>
      </c>
      <c r="H3778" s="884" t="s">
        <v>19729</v>
      </c>
      <c r="I3778" s="884" t="s">
        <v>19764</v>
      </c>
      <c r="J3778" s="887" t="s">
        <v>734</v>
      </c>
      <c r="K3778" s="935">
        <v>0</v>
      </c>
      <c r="L3778" s="935">
        <v>0</v>
      </c>
      <c r="M3778" s="1002">
        <v>0</v>
      </c>
      <c r="N3778" s="935">
        <v>0</v>
      </c>
      <c r="O3778" s="935">
        <v>0</v>
      </c>
      <c r="P3778" s="1002">
        <v>0</v>
      </c>
      <c r="Q3778" s="935"/>
      <c r="R3778" s="935">
        <v>12</v>
      </c>
      <c r="S3778" s="1012">
        <v>41009.4</v>
      </c>
    </row>
    <row r="3779" spans="1:19" s="243" customFormat="1" ht="23.25">
      <c r="A3779" s="926" t="s">
        <v>1029</v>
      </c>
      <c r="B3779" s="887" t="s">
        <v>280</v>
      </c>
      <c r="C3779" s="887" t="s">
        <v>115</v>
      </c>
      <c r="D3779" s="887" t="s">
        <v>28714</v>
      </c>
      <c r="E3779" s="1002">
        <v>2500</v>
      </c>
      <c r="F3779" s="887" t="s">
        <v>28145</v>
      </c>
      <c r="G3779" s="376" t="s">
        <v>28146</v>
      </c>
      <c r="H3779" s="884" t="s">
        <v>28147</v>
      </c>
      <c r="I3779" s="884" t="s">
        <v>28148</v>
      </c>
      <c r="J3779" s="887" t="s">
        <v>734</v>
      </c>
      <c r="K3779" s="935">
        <v>0</v>
      </c>
      <c r="L3779" s="935">
        <v>0</v>
      </c>
      <c r="M3779" s="1002">
        <v>0</v>
      </c>
      <c r="N3779" s="935">
        <v>0</v>
      </c>
      <c r="O3779" s="935">
        <v>0</v>
      </c>
      <c r="P3779" s="1002">
        <v>0</v>
      </c>
      <c r="Q3779" s="935"/>
      <c r="R3779" s="935">
        <v>12</v>
      </c>
      <c r="S3779" s="1012">
        <v>30209.4</v>
      </c>
    </row>
    <row r="3780" spans="1:19" s="243" customFormat="1" ht="23.25">
      <c r="A3780" s="926" t="s">
        <v>1029</v>
      </c>
      <c r="B3780" s="887" t="s">
        <v>280</v>
      </c>
      <c r="C3780" s="887" t="s">
        <v>115</v>
      </c>
      <c r="D3780" s="887" t="s">
        <v>28715</v>
      </c>
      <c r="E3780" s="1002">
        <v>5800</v>
      </c>
      <c r="F3780" s="887" t="s">
        <v>28271</v>
      </c>
      <c r="G3780" s="376" t="s">
        <v>28272</v>
      </c>
      <c r="H3780" s="884" t="s">
        <v>23515</v>
      </c>
      <c r="I3780" s="884" t="s">
        <v>23732</v>
      </c>
      <c r="J3780" s="887" t="s">
        <v>734</v>
      </c>
      <c r="K3780" s="935">
        <v>0</v>
      </c>
      <c r="L3780" s="935">
        <v>0</v>
      </c>
      <c r="M3780" s="1002">
        <v>0</v>
      </c>
      <c r="N3780" s="935">
        <v>0</v>
      </c>
      <c r="O3780" s="935">
        <v>0</v>
      </c>
      <c r="P3780" s="1002">
        <v>0</v>
      </c>
      <c r="Q3780" s="935"/>
      <c r="R3780" s="935">
        <v>12</v>
      </c>
      <c r="S3780" s="1012">
        <v>69809.399999999994</v>
      </c>
    </row>
    <row r="3781" spans="1:19" s="243" customFormat="1" ht="23.25">
      <c r="A3781" s="926" t="s">
        <v>1029</v>
      </c>
      <c r="B3781" s="887" t="s">
        <v>280</v>
      </c>
      <c r="C3781" s="887" t="s">
        <v>115</v>
      </c>
      <c r="D3781" s="887" t="s">
        <v>28716</v>
      </c>
      <c r="E3781" s="1002">
        <v>2500</v>
      </c>
      <c r="F3781" s="887" t="s">
        <v>28328</v>
      </c>
      <c r="G3781" s="376" t="s">
        <v>28329</v>
      </c>
      <c r="H3781" s="884" t="s">
        <v>19708</v>
      </c>
      <c r="I3781" s="884" t="s">
        <v>23750</v>
      </c>
      <c r="J3781" s="887" t="s">
        <v>734</v>
      </c>
      <c r="K3781" s="935">
        <v>0</v>
      </c>
      <c r="L3781" s="935">
        <v>0</v>
      </c>
      <c r="M3781" s="1002">
        <v>0</v>
      </c>
      <c r="N3781" s="935">
        <v>0</v>
      </c>
      <c r="O3781" s="935">
        <v>0</v>
      </c>
      <c r="P3781" s="1002">
        <v>0</v>
      </c>
      <c r="Q3781" s="935"/>
      <c r="R3781" s="935">
        <v>12</v>
      </c>
      <c r="S3781" s="1012">
        <v>30209.4</v>
      </c>
    </row>
    <row r="3782" spans="1:19" s="243" customFormat="1" ht="23.25">
      <c r="A3782" s="926" t="s">
        <v>1029</v>
      </c>
      <c r="B3782" s="887" t="s">
        <v>280</v>
      </c>
      <c r="C3782" s="887" t="s">
        <v>115</v>
      </c>
      <c r="D3782" s="887" t="s">
        <v>28715</v>
      </c>
      <c r="E3782" s="1002">
        <v>5800</v>
      </c>
      <c r="F3782" s="887" t="s">
        <v>28068</v>
      </c>
      <c r="G3782" s="376" t="s">
        <v>28069</v>
      </c>
      <c r="H3782" s="884" t="s">
        <v>28070</v>
      </c>
      <c r="I3782" s="884" t="s">
        <v>23732</v>
      </c>
      <c r="J3782" s="887" t="s">
        <v>734</v>
      </c>
      <c r="K3782" s="935">
        <v>0</v>
      </c>
      <c r="L3782" s="935">
        <v>0</v>
      </c>
      <c r="M3782" s="1002">
        <v>0</v>
      </c>
      <c r="N3782" s="935">
        <v>0</v>
      </c>
      <c r="O3782" s="935">
        <v>0</v>
      </c>
      <c r="P3782" s="1002">
        <v>0</v>
      </c>
      <c r="Q3782" s="935"/>
      <c r="R3782" s="935">
        <v>12</v>
      </c>
      <c r="S3782" s="1012">
        <v>69809.399999999994</v>
      </c>
    </row>
    <row r="3783" spans="1:19" s="243" customFormat="1" ht="23.25">
      <c r="A3783" s="926" t="s">
        <v>1029</v>
      </c>
      <c r="B3783" s="887" t="s">
        <v>280</v>
      </c>
      <c r="C3783" s="887" t="s">
        <v>115</v>
      </c>
      <c r="D3783" s="887" t="s">
        <v>28717</v>
      </c>
      <c r="E3783" s="1002">
        <v>9000</v>
      </c>
      <c r="F3783" s="887" t="s">
        <v>28075</v>
      </c>
      <c r="G3783" s="376" t="s">
        <v>28076</v>
      </c>
      <c r="H3783" s="884" t="s">
        <v>19713</v>
      </c>
      <c r="I3783" s="884" t="s">
        <v>23732</v>
      </c>
      <c r="J3783" s="887" t="s">
        <v>734</v>
      </c>
      <c r="K3783" s="935">
        <v>0</v>
      </c>
      <c r="L3783" s="935">
        <v>0</v>
      </c>
      <c r="M3783" s="1002">
        <v>0</v>
      </c>
      <c r="N3783" s="935">
        <v>0</v>
      </c>
      <c r="O3783" s="935">
        <v>0</v>
      </c>
      <c r="P3783" s="1002">
        <v>0</v>
      </c>
      <c r="Q3783" s="935"/>
      <c r="R3783" s="935">
        <v>12</v>
      </c>
      <c r="S3783" s="1012">
        <v>108209.4</v>
      </c>
    </row>
    <row r="3784" spans="1:19" s="243" customFormat="1" ht="23.25">
      <c r="A3784" s="926" t="s">
        <v>1029</v>
      </c>
      <c r="B3784" s="887" t="s">
        <v>280</v>
      </c>
      <c r="C3784" s="887" t="s">
        <v>115</v>
      </c>
      <c r="D3784" s="887" t="s">
        <v>27688</v>
      </c>
      <c r="E3784" s="1002">
        <v>3000</v>
      </c>
      <c r="F3784" s="887" t="s">
        <v>28508</v>
      </c>
      <c r="G3784" s="376" t="s">
        <v>28509</v>
      </c>
      <c r="H3784" s="884" t="s">
        <v>19713</v>
      </c>
      <c r="I3784" s="884" t="s">
        <v>19764</v>
      </c>
      <c r="J3784" s="887" t="s">
        <v>734</v>
      </c>
      <c r="K3784" s="935">
        <v>0</v>
      </c>
      <c r="L3784" s="935">
        <v>0</v>
      </c>
      <c r="M3784" s="1002">
        <v>0</v>
      </c>
      <c r="N3784" s="935">
        <v>0</v>
      </c>
      <c r="O3784" s="935">
        <v>0</v>
      </c>
      <c r="P3784" s="1002">
        <v>0</v>
      </c>
      <c r="Q3784" s="935"/>
      <c r="R3784" s="935">
        <v>12</v>
      </c>
      <c r="S3784" s="1012">
        <v>36209.4</v>
      </c>
    </row>
    <row r="3785" spans="1:19" s="243" customFormat="1" ht="23.25">
      <c r="A3785" s="926" t="s">
        <v>1029</v>
      </c>
      <c r="B3785" s="887" t="s">
        <v>280</v>
      </c>
      <c r="C3785" s="887" t="s">
        <v>115</v>
      </c>
      <c r="D3785" s="887" t="s">
        <v>28503</v>
      </c>
      <c r="E3785" s="1002">
        <v>12000</v>
      </c>
      <c r="F3785" s="887" t="s">
        <v>28504</v>
      </c>
      <c r="G3785" s="376" t="s">
        <v>28718</v>
      </c>
      <c r="H3785" s="884" t="s">
        <v>19713</v>
      </c>
      <c r="I3785" s="884" t="s">
        <v>23732</v>
      </c>
      <c r="J3785" s="887" t="s">
        <v>734</v>
      </c>
      <c r="K3785" s="935">
        <v>0</v>
      </c>
      <c r="L3785" s="935">
        <v>0</v>
      </c>
      <c r="M3785" s="1002">
        <v>0</v>
      </c>
      <c r="N3785" s="935">
        <v>0</v>
      </c>
      <c r="O3785" s="935">
        <v>0</v>
      </c>
      <c r="P3785" s="1002">
        <v>0</v>
      </c>
      <c r="Q3785" s="935"/>
      <c r="R3785" s="935">
        <v>12</v>
      </c>
      <c r="S3785" s="1012">
        <v>144209.4</v>
      </c>
    </row>
    <row r="3786" spans="1:19" s="243" customFormat="1" ht="23.25">
      <c r="A3786" s="926" t="s">
        <v>1029</v>
      </c>
      <c r="B3786" s="887" t="s">
        <v>280</v>
      </c>
      <c r="C3786" s="887" t="s">
        <v>115</v>
      </c>
      <c r="D3786" s="887" t="s">
        <v>28719</v>
      </c>
      <c r="E3786" s="1002">
        <v>3000</v>
      </c>
      <c r="F3786" s="887" t="s">
        <v>28301</v>
      </c>
      <c r="G3786" s="376" t="s">
        <v>28720</v>
      </c>
      <c r="H3786" s="884" t="s">
        <v>19713</v>
      </c>
      <c r="I3786" s="884" t="s">
        <v>19764</v>
      </c>
      <c r="J3786" s="887" t="s">
        <v>734</v>
      </c>
      <c r="K3786" s="935">
        <v>0</v>
      </c>
      <c r="L3786" s="935">
        <v>0</v>
      </c>
      <c r="M3786" s="1002">
        <v>0</v>
      </c>
      <c r="N3786" s="935">
        <v>0</v>
      </c>
      <c r="O3786" s="935">
        <v>0</v>
      </c>
      <c r="P3786" s="1002">
        <v>0</v>
      </c>
      <c r="Q3786" s="935"/>
      <c r="R3786" s="935">
        <v>12</v>
      </c>
      <c r="S3786" s="1012">
        <v>36209.4</v>
      </c>
    </row>
    <row r="3787" spans="1:19" s="243" customFormat="1" ht="23.25">
      <c r="A3787" s="926" t="s">
        <v>1029</v>
      </c>
      <c r="B3787" s="887" t="s">
        <v>280</v>
      </c>
      <c r="C3787" s="887" t="s">
        <v>115</v>
      </c>
      <c r="D3787" s="887" t="s">
        <v>28721</v>
      </c>
      <c r="E3787" s="1002">
        <v>2500</v>
      </c>
      <c r="F3787" s="887" t="s">
        <v>28468</v>
      </c>
      <c r="G3787" s="376" t="s">
        <v>28469</v>
      </c>
      <c r="H3787" s="884" t="s">
        <v>20860</v>
      </c>
      <c r="I3787" s="884" t="s">
        <v>19764</v>
      </c>
      <c r="J3787" s="887" t="s">
        <v>734</v>
      </c>
      <c r="K3787" s="935">
        <v>0</v>
      </c>
      <c r="L3787" s="935">
        <v>0</v>
      </c>
      <c r="M3787" s="1002">
        <v>0</v>
      </c>
      <c r="N3787" s="935">
        <v>0</v>
      </c>
      <c r="O3787" s="935">
        <v>0</v>
      </c>
      <c r="P3787" s="1002">
        <v>0</v>
      </c>
      <c r="Q3787" s="935"/>
      <c r="R3787" s="935">
        <v>12</v>
      </c>
      <c r="S3787" s="1012">
        <v>30209.4</v>
      </c>
    </row>
    <row r="3788" spans="1:19" s="243" customFormat="1" ht="23.25">
      <c r="A3788" s="926" t="s">
        <v>1029</v>
      </c>
      <c r="B3788" s="887" t="s">
        <v>280</v>
      </c>
      <c r="C3788" s="887" t="s">
        <v>115</v>
      </c>
      <c r="D3788" s="887" t="s">
        <v>20124</v>
      </c>
      <c r="E3788" s="1002">
        <v>9000</v>
      </c>
      <c r="F3788" s="887" t="s">
        <v>28540</v>
      </c>
      <c r="G3788" s="376" t="s">
        <v>28541</v>
      </c>
      <c r="H3788" s="884" t="s">
        <v>19713</v>
      </c>
      <c r="I3788" s="884" t="s">
        <v>23732</v>
      </c>
      <c r="J3788" s="887" t="s">
        <v>734</v>
      </c>
      <c r="K3788" s="935">
        <v>0</v>
      </c>
      <c r="L3788" s="935">
        <v>0</v>
      </c>
      <c r="M3788" s="1002">
        <v>0</v>
      </c>
      <c r="N3788" s="935">
        <v>0</v>
      </c>
      <c r="O3788" s="935">
        <v>0</v>
      </c>
      <c r="P3788" s="1002">
        <v>0</v>
      </c>
      <c r="Q3788" s="935"/>
      <c r="R3788" s="935">
        <v>12</v>
      </c>
      <c r="S3788" s="1012">
        <v>108209.4</v>
      </c>
    </row>
    <row r="3789" spans="1:19" s="243" customFormat="1" ht="34.9">
      <c r="A3789" s="926" t="s">
        <v>1029</v>
      </c>
      <c r="B3789" s="887" t="s">
        <v>280</v>
      </c>
      <c r="C3789" s="887" t="s">
        <v>115</v>
      </c>
      <c r="D3789" s="887" t="s">
        <v>28722</v>
      </c>
      <c r="E3789" s="1002">
        <v>5000</v>
      </c>
      <c r="F3789" s="887" t="s">
        <v>28372</v>
      </c>
      <c r="G3789" s="376" t="s">
        <v>28373</v>
      </c>
      <c r="H3789" s="884" t="s">
        <v>19713</v>
      </c>
      <c r="I3789" s="884" t="s">
        <v>23732</v>
      </c>
      <c r="J3789" s="887" t="s">
        <v>734</v>
      </c>
      <c r="K3789" s="935">
        <v>0</v>
      </c>
      <c r="L3789" s="935">
        <v>0</v>
      </c>
      <c r="M3789" s="1002">
        <v>0</v>
      </c>
      <c r="N3789" s="935">
        <v>0</v>
      </c>
      <c r="O3789" s="935">
        <v>0</v>
      </c>
      <c r="P3789" s="1002">
        <v>0</v>
      </c>
      <c r="Q3789" s="935"/>
      <c r="R3789" s="935">
        <v>12</v>
      </c>
      <c r="S3789" s="1012">
        <v>60209.4</v>
      </c>
    </row>
    <row r="3790" spans="1:19" s="243" customFormat="1" ht="23.25">
      <c r="A3790" s="926" t="s">
        <v>1029</v>
      </c>
      <c r="B3790" s="887" t="s">
        <v>280</v>
      </c>
      <c r="C3790" s="887" t="s">
        <v>115</v>
      </c>
      <c r="D3790" s="887" t="s">
        <v>27688</v>
      </c>
      <c r="E3790" s="1002">
        <v>3000</v>
      </c>
      <c r="F3790" s="887" t="s">
        <v>28317</v>
      </c>
      <c r="G3790" s="376" t="s">
        <v>28318</v>
      </c>
      <c r="H3790" s="884" t="s">
        <v>19733</v>
      </c>
      <c r="I3790" s="884" t="s">
        <v>23732</v>
      </c>
      <c r="J3790" s="887" t="s">
        <v>734</v>
      </c>
      <c r="K3790" s="935">
        <v>0</v>
      </c>
      <c r="L3790" s="935">
        <v>0</v>
      </c>
      <c r="M3790" s="1002">
        <v>0</v>
      </c>
      <c r="N3790" s="935">
        <v>0</v>
      </c>
      <c r="O3790" s="935">
        <v>0</v>
      </c>
      <c r="P3790" s="1002">
        <v>0</v>
      </c>
      <c r="Q3790" s="935"/>
      <c r="R3790" s="935">
        <v>12</v>
      </c>
      <c r="S3790" s="1012">
        <v>36209.4</v>
      </c>
    </row>
    <row r="3791" spans="1:19" s="243" customFormat="1" ht="23.25">
      <c r="A3791" s="926" t="s">
        <v>1029</v>
      </c>
      <c r="B3791" s="887" t="s">
        <v>280</v>
      </c>
      <c r="C3791" s="887" t="s">
        <v>115</v>
      </c>
      <c r="D3791" s="887" t="s">
        <v>27688</v>
      </c>
      <c r="E3791" s="1002">
        <v>3000</v>
      </c>
      <c r="F3791" s="887" t="s">
        <v>28433</v>
      </c>
      <c r="G3791" s="376" t="s">
        <v>28434</v>
      </c>
      <c r="H3791" s="884" t="s">
        <v>19713</v>
      </c>
      <c r="I3791" s="884" t="s">
        <v>19764</v>
      </c>
      <c r="J3791" s="887" t="s">
        <v>734</v>
      </c>
      <c r="K3791" s="935">
        <v>0</v>
      </c>
      <c r="L3791" s="935">
        <v>0</v>
      </c>
      <c r="M3791" s="1002">
        <v>0</v>
      </c>
      <c r="N3791" s="935">
        <v>0</v>
      </c>
      <c r="O3791" s="935">
        <v>0</v>
      </c>
      <c r="P3791" s="1002">
        <v>0</v>
      </c>
      <c r="Q3791" s="935"/>
      <c r="R3791" s="935">
        <v>12</v>
      </c>
      <c r="S3791" s="1012">
        <v>36209.4</v>
      </c>
    </row>
    <row r="3792" spans="1:19" s="243" customFormat="1" ht="23.25">
      <c r="A3792" s="926" t="s">
        <v>1029</v>
      </c>
      <c r="B3792" s="887" t="s">
        <v>280</v>
      </c>
      <c r="C3792" s="887" t="s">
        <v>115</v>
      </c>
      <c r="D3792" s="887" t="s">
        <v>27688</v>
      </c>
      <c r="E3792" s="1002">
        <v>3000</v>
      </c>
      <c r="F3792" s="887" t="s">
        <v>28277</v>
      </c>
      <c r="G3792" s="376" t="s">
        <v>28723</v>
      </c>
      <c r="H3792" s="884" t="s">
        <v>19713</v>
      </c>
      <c r="I3792" s="884" t="s">
        <v>28114</v>
      </c>
      <c r="J3792" s="887" t="s">
        <v>734</v>
      </c>
      <c r="K3792" s="935">
        <v>0</v>
      </c>
      <c r="L3792" s="935">
        <v>0</v>
      </c>
      <c r="M3792" s="1002">
        <v>0</v>
      </c>
      <c r="N3792" s="935">
        <v>0</v>
      </c>
      <c r="O3792" s="935">
        <v>0</v>
      </c>
      <c r="P3792" s="1002">
        <v>0</v>
      </c>
      <c r="Q3792" s="935"/>
      <c r="R3792" s="935">
        <v>12</v>
      </c>
      <c r="S3792" s="1012">
        <v>36209.4</v>
      </c>
    </row>
    <row r="3793" spans="1:19" s="243" customFormat="1" ht="23.25">
      <c r="A3793" s="926" t="s">
        <v>1029</v>
      </c>
      <c r="B3793" s="887" t="s">
        <v>280</v>
      </c>
      <c r="C3793" s="887" t="s">
        <v>115</v>
      </c>
      <c r="D3793" s="887" t="s">
        <v>28044</v>
      </c>
      <c r="E3793" s="1002">
        <v>3000</v>
      </c>
      <c r="F3793" s="887" t="s">
        <v>28241</v>
      </c>
      <c r="G3793" s="376" t="s">
        <v>28724</v>
      </c>
      <c r="H3793" s="884" t="s">
        <v>19713</v>
      </c>
      <c r="I3793" s="884" t="s">
        <v>23732</v>
      </c>
      <c r="J3793" s="887" t="s">
        <v>734</v>
      </c>
      <c r="K3793" s="935">
        <v>0</v>
      </c>
      <c r="L3793" s="935">
        <v>0</v>
      </c>
      <c r="M3793" s="1002">
        <v>0</v>
      </c>
      <c r="N3793" s="935">
        <v>0</v>
      </c>
      <c r="O3793" s="935">
        <v>0</v>
      </c>
      <c r="P3793" s="1002">
        <v>0</v>
      </c>
      <c r="Q3793" s="935"/>
      <c r="R3793" s="935">
        <v>12</v>
      </c>
      <c r="S3793" s="1012">
        <v>36209.4</v>
      </c>
    </row>
    <row r="3794" spans="1:19" s="243" customFormat="1" ht="34.9">
      <c r="A3794" s="926" t="s">
        <v>1029</v>
      </c>
      <c r="B3794" s="887" t="s">
        <v>280</v>
      </c>
      <c r="C3794" s="887" t="s">
        <v>115</v>
      </c>
      <c r="D3794" s="887" t="s">
        <v>28725</v>
      </c>
      <c r="E3794" s="1002">
        <v>2500</v>
      </c>
      <c r="F3794" s="887" t="s">
        <v>28287</v>
      </c>
      <c r="G3794" s="376" t="s">
        <v>28288</v>
      </c>
      <c r="H3794" s="884" t="s">
        <v>19741</v>
      </c>
      <c r="I3794" s="884" t="s">
        <v>28289</v>
      </c>
      <c r="J3794" s="887" t="s">
        <v>734</v>
      </c>
      <c r="K3794" s="935">
        <v>0</v>
      </c>
      <c r="L3794" s="935">
        <v>0</v>
      </c>
      <c r="M3794" s="1002">
        <v>0</v>
      </c>
      <c r="N3794" s="935">
        <v>0</v>
      </c>
      <c r="O3794" s="935">
        <v>0</v>
      </c>
      <c r="P3794" s="1002">
        <v>0</v>
      </c>
      <c r="Q3794" s="935"/>
      <c r="R3794" s="935">
        <v>12</v>
      </c>
      <c r="S3794" s="1012">
        <v>30209.4</v>
      </c>
    </row>
    <row r="3795" spans="1:19" s="243" customFormat="1" ht="23.25">
      <c r="A3795" s="926" t="s">
        <v>1029</v>
      </c>
      <c r="B3795" s="887" t="s">
        <v>280</v>
      </c>
      <c r="C3795" s="887" t="s">
        <v>115</v>
      </c>
      <c r="D3795" s="887" t="s">
        <v>28719</v>
      </c>
      <c r="E3795" s="1002">
        <v>3000</v>
      </c>
      <c r="F3795" s="887" t="s">
        <v>28437</v>
      </c>
      <c r="G3795" s="376" t="s">
        <v>28438</v>
      </c>
      <c r="H3795" s="884" t="s">
        <v>19713</v>
      </c>
      <c r="I3795" s="884" t="s">
        <v>23732</v>
      </c>
      <c r="J3795" s="887" t="s">
        <v>734</v>
      </c>
      <c r="K3795" s="935">
        <v>0</v>
      </c>
      <c r="L3795" s="935">
        <v>0</v>
      </c>
      <c r="M3795" s="1002">
        <v>0</v>
      </c>
      <c r="N3795" s="935">
        <v>0</v>
      </c>
      <c r="O3795" s="935">
        <v>0</v>
      </c>
      <c r="P3795" s="1002">
        <v>0</v>
      </c>
      <c r="Q3795" s="935"/>
      <c r="R3795" s="935">
        <v>12</v>
      </c>
      <c r="S3795" s="1012">
        <v>36209.4</v>
      </c>
    </row>
    <row r="3796" spans="1:19" s="243" customFormat="1" ht="23.25">
      <c r="A3796" s="926" t="s">
        <v>1029</v>
      </c>
      <c r="B3796" s="887" t="s">
        <v>280</v>
      </c>
      <c r="C3796" s="887" t="s">
        <v>115</v>
      </c>
      <c r="D3796" s="887" t="s">
        <v>27688</v>
      </c>
      <c r="E3796" s="1002">
        <v>3000</v>
      </c>
      <c r="F3796" s="887" t="s">
        <v>28449</v>
      </c>
      <c r="G3796" s="376" t="s">
        <v>28450</v>
      </c>
      <c r="H3796" s="884" t="s">
        <v>19713</v>
      </c>
      <c r="I3796" s="884" t="s">
        <v>19764</v>
      </c>
      <c r="J3796" s="887" t="s">
        <v>734</v>
      </c>
      <c r="K3796" s="935">
        <v>0</v>
      </c>
      <c r="L3796" s="935">
        <v>0</v>
      </c>
      <c r="M3796" s="1002">
        <v>0</v>
      </c>
      <c r="N3796" s="935">
        <v>0</v>
      </c>
      <c r="O3796" s="935">
        <v>0</v>
      </c>
      <c r="P3796" s="1002">
        <v>0</v>
      </c>
      <c r="Q3796" s="935"/>
      <c r="R3796" s="935">
        <v>12</v>
      </c>
      <c r="S3796" s="1012">
        <v>36209.4</v>
      </c>
    </row>
    <row r="3797" spans="1:19" s="243" customFormat="1" ht="23.25">
      <c r="A3797" s="926" t="s">
        <v>1029</v>
      </c>
      <c r="B3797" s="887" t="s">
        <v>280</v>
      </c>
      <c r="C3797" s="887" t="s">
        <v>115</v>
      </c>
      <c r="D3797" s="887" t="s">
        <v>28714</v>
      </c>
      <c r="E3797" s="1002">
        <v>2500</v>
      </c>
      <c r="F3797" s="887" t="s">
        <v>28181</v>
      </c>
      <c r="G3797" s="376" t="s">
        <v>28182</v>
      </c>
      <c r="H3797" s="884" t="s">
        <v>28183</v>
      </c>
      <c r="I3797" s="884" t="s">
        <v>19764</v>
      </c>
      <c r="J3797" s="887" t="s">
        <v>734</v>
      </c>
      <c r="K3797" s="935">
        <v>0</v>
      </c>
      <c r="L3797" s="935">
        <v>0</v>
      </c>
      <c r="M3797" s="1002">
        <v>0</v>
      </c>
      <c r="N3797" s="935">
        <v>0</v>
      </c>
      <c r="O3797" s="935">
        <v>0</v>
      </c>
      <c r="P3797" s="1002">
        <v>0</v>
      </c>
      <c r="Q3797" s="935"/>
      <c r="R3797" s="935">
        <v>12</v>
      </c>
      <c r="S3797" s="1012">
        <v>30209.4</v>
      </c>
    </row>
    <row r="3798" spans="1:19" s="243" customFormat="1" ht="23.25">
      <c r="A3798" s="926" t="s">
        <v>1029</v>
      </c>
      <c r="B3798" s="887" t="s">
        <v>280</v>
      </c>
      <c r="C3798" s="887" t="s">
        <v>115</v>
      </c>
      <c r="D3798" s="887" t="s">
        <v>27688</v>
      </c>
      <c r="E3798" s="1002">
        <v>3000</v>
      </c>
      <c r="F3798" s="887" t="s">
        <v>28542</v>
      </c>
      <c r="G3798" s="376" t="s">
        <v>28543</v>
      </c>
      <c r="H3798" s="884" t="s">
        <v>19713</v>
      </c>
      <c r="I3798" s="884" t="s">
        <v>23732</v>
      </c>
      <c r="J3798" s="887" t="s">
        <v>734</v>
      </c>
      <c r="K3798" s="935">
        <v>0</v>
      </c>
      <c r="L3798" s="935">
        <v>0</v>
      </c>
      <c r="M3798" s="1002">
        <v>0</v>
      </c>
      <c r="N3798" s="935">
        <v>0</v>
      </c>
      <c r="O3798" s="935">
        <v>0</v>
      </c>
      <c r="P3798" s="1002">
        <v>0</v>
      </c>
      <c r="Q3798" s="935"/>
      <c r="R3798" s="935">
        <v>12</v>
      </c>
      <c r="S3798" s="1012">
        <v>36209.4</v>
      </c>
    </row>
    <row r="3799" spans="1:19" s="243" customFormat="1" ht="23.25">
      <c r="A3799" s="926" t="s">
        <v>1029</v>
      </c>
      <c r="B3799" s="887" t="s">
        <v>280</v>
      </c>
      <c r="C3799" s="887" t="s">
        <v>115</v>
      </c>
      <c r="D3799" s="887" t="s">
        <v>27688</v>
      </c>
      <c r="E3799" s="1002">
        <v>3000</v>
      </c>
      <c r="F3799" s="887" t="s">
        <v>28510</v>
      </c>
      <c r="G3799" s="376" t="s">
        <v>28511</v>
      </c>
      <c r="H3799" s="884" t="s">
        <v>19713</v>
      </c>
      <c r="I3799" s="884" t="s">
        <v>19764</v>
      </c>
      <c r="J3799" s="887" t="s">
        <v>734</v>
      </c>
      <c r="K3799" s="935">
        <v>0</v>
      </c>
      <c r="L3799" s="935">
        <v>0</v>
      </c>
      <c r="M3799" s="1002">
        <v>0</v>
      </c>
      <c r="N3799" s="935">
        <v>0</v>
      </c>
      <c r="O3799" s="935">
        <v>0</v>
      </c>
      <c r="P3799" s="1002">
        <v>0</v>
      </c>
      <c r="Q3799" s="935"/>
      <c r="R3799" s="935">
        <v>12</v>
      </c>
      <c r="S3799" s="1012">
        <v>36209.4</v>
      </c>
    </row>
    <row r="3800" spans="1:19" s="243" customFormat="1" ht="23.25">
      <c r="A3800" s="926" t="s">
        <v>1029</v>
      </c>
      <c r="B3800" s="887" t="s">
        <v>280</v>
      </c>
      <c r="C3800" s="887" t="s">
        <v>115</v>
      </c>
      <c r="D3800" s="887" t="s">
        <v>27688</v>
      </c>
      <c r="E3800" s="1002">
        <v>3000</v>
      </c>
      <c r="F3800" s="887" t="s">
        <v>28112</v>
      </c>
      <c r="G3800" s="376" t="s">
        <v>28113</v>
      </c>
      <c r="H3800" s="884" t="s">
        <v>19713</v>
      </c>
      <c r="I3800" s="884" t="s">
        <v>28114</v>
      </c>
      <c r="J3800" s="887" t="s">
        <v>734</v>
      </c>
      <c r="K3800" s="935">
        <v>0</v>
      </c>
      <c r="L3800" s="935">
        <v>0</v>
      </c>
      <c r="M3800" s="1002">
        <v>0</v>
      </c>
      <c r="N3800" s="935">
        <v>0</v>
      </c>
      <c r="O3800" s="935">
        <v>0</v>
      </c>
      <c r="P3800" s="1002">
        <v>0</v>
      </c>
      <c r="Q3800" s="935"/>
      <c r="R3800" s="935">
        <v>12</v>
      </c>
      <c r="S3800" s="1012">
        <v>36209.4</v>
      </c>
    </row>
    <row r="3801" spans="1:19" s="243" customFormat="1" ht="23.25">
      <c r="A3801" s="926" t="s">
        <v>1029</v>
      </c>
      <c r="B3801" s="887" t="s">
        <v>280</v>
      </c>
      <c r="C3801" s="887" t="s">
        <v>115</v>
      </c>
      <c r="D3801" s="887" t="s">
        <v>27688</v>
      </c>
      <c r="E3801" s="1002">
        <v>3000</v>
      </c>
      <c r="F3801" s="887" t="s">
        <v>28600</v>
      </c>
      <c r="G3801" s="376" t="s">
        <v>28601</v>
      </c>
      <c r="H3801" s="884" t="s">
        <v>19713</v>
      </c>
      <c r="I3801" s="884" t="s">
        <v>19764</v>
      </c>
      <c r="J3801" s="887" t="s">
        <v>734</v>
      </c>
      <c r="K3801" s="935">
        <v>0</v>
      </c>
      <c r="L3801" s="935">
        <v>0</v>
      </c>
      <c r="M3801" s="1002">
        <v>0</v>
      </c>
      <c r="N3801" s="935">
        <v>0</v>
      </c>
      <c r="O3801" s="935">
        <v>0</v>
      </c>
      <c r="P3801" s="1002">
        <v>0</v>
      </c>
      <c r="Q3801" s="935"/>
      <c r="R3801" s="935">
        <v>12</v>
      </c>
      <c r="S3801" s="1012">
        <v>36209.4</v>
      </c>
    </row>
    <row r="3802" spans="1:19" s="243" customFormat="1" ht="23.25">
      <c r="A3802" s="926" t="s">
        <v>1029</v>
      </c>
      <c r="B3802" s="887" t="s">
        <v>280</v>
      </c>
      <c r="C3802" s="887" t="s">
        <v>115</v>
      </c>
      <c r="D3802" s="887" t="s">
        <v>27688</v>
      </c>
      <c r="E3802" s="1002">
        <v>3000</v>
      </c>
      <c r="F3802" s="887" t="s">
        <v>28574</v>
      </c>
      <c r="G3802" s="376" t="s">
        <v>28575</v>
      </c>
      <c r="H3802" s="884" t="s">
        <v>19713</v>
      </c>
      <c r="I3802" s="884" t="s">
        <v>19764</v>
      </c>
      <c r="J3802" s="887" t="s">
        <v>734</v>
      </c>
      <c r="K3802" s="935">
        <v>0</v>
      </c>
      <c r="L3802" s="935">
        <v>0</v>
      </c>
      <c r="M3802" s="1002">
        <v>0</v>
      </c>
      <c r="N3802" s="935">
        <v>0</v>
      </c>
      <c r="O3802" s="935">
        <v>0</v>
      </c>
      <c r="P3802" s="1002">
        <v>0</v>
      </c>
      <c r="Q3802" s="935"/>
      <c r="R3802" s="935">
        <v>12</v>
      </c>
      <c r="S3802" s="1012">
        <v>36209.4</v>
      </c>
    </row>
    <row r="3803" spans="1:19" s="243" customFormat="1" ht="23.25">
      <c r="A3803" s="926" t="s">
        <v>1029</v>
      </c>
      <c r="B3803" s="887" t="s">
        <v>280</v>
      </c>
      <c r="C3803" s="887" t="s">
        <v>115</v>
      </c>
      <c r="D3803" s="887" t="s">
        <v>28719</v>
      </c>
      <c r="E3803" s="1002">
        <v>3000</v>
      </c>
      <c r="F3803" s="887" t="s">
        <v>28523</v>
      </c>
      <c r="G3803" s="376" t="s">
        <v>28524</v>
      </c>
      <c r="H3803" s="884" t="s">
        <v>19713</v>
      </c>
      <c r="I3803" s="884" t="s">
        <v>19764</v>
      </c>
      <c r="J3803" s="887" t="s">
        <v>734</v>
      </c>
      <c r="K3803" s="935">
        <v>0</v>
      </c>
      <c r="L3803" s="935">
        <v>0</v>
      </c>
      <c r="M3803" s="1002">
        <v>0</v>
      </c>
      <c r="N3803" s="935">
        <v>0</v>
      </c>
      <c r="O3803" s="935">
        <v>0</v>
      </c>
      <c r="P3803" s="1002">
        <v>0</v>
      </c>
      <c r="Q3803" s="935"/>
      <c r="R3803" s="935">
        <v>12</v>
      </c>
      <c r="S3803" s="1012">
        <v>36209.4</v>
      </c>
    </row>
    <row r="3804" spans="1:19" s="243" customFormat="1" ht="23.25">
      <c r="A3804" s="926" t="s">
        <v>1029</v>
      </c>
      <c r="B3804" s="887" t="s">
        <v>280</v>
      </c>
      <c r="C3804" s="887" t="s">
        <v>115</v>
      </c>
      <c r="D3804" s="887" t="s">
        <v>27688</v>
      </c>
      <c r="E3804" s="1002">
        <v>3000</v>
      </c>
      <c r="F3804" s="887" t="s">
        <v>28521</v>
      </c>
      <c r="G3804" s="391" t="s">
        <v>28522</v>
      </c>
      <c r="H3804" s="887" t="s">
        <v>19713</v>
      </c>
      <c r="I3804" s="887" t="s">
        <v>23732</v>
      </c>
      <c r="J3804" s="887" t="s">
        <v>734</v>
      </c>
      <c r="K3804" s="935">
        <v>0</v>
      </c>
      <c r="L3804" s="935">
        <v>0</v>
      </c>
      <c r="M3804" s="1002">
        <v>0</v>
      </c>
      <c r="N3804" s="935">
        <v>0</v>
      </c>
      <c r="O3804" s="935">
        <v>0</v>
      </c>
      <c r="P3804" s="1002">
        <v>0</v>
      </c>
      <c r="Q3804" s="935"/>
      <c r="R3804" s="935">
        <v>12</v>
      </c>
      <c r="S3804" s="1012">
        <v>36209.4</v>
      </c>
    </row>
    <row r="3805" spans="1:19" s="243" customFormat="1" ht="34.9">
      <c r="A3805" s="926" t="s">
        <v>1029</v>
      </c>
      <c r="B3805" s="887" t="s">
        <v>280</v>
      </c>
      <c r="C3805" s="887" t="s">
        <v>115</v>
      </c>
      <c r="D3805" s="887" t="s">
        <v>28726</v>
      </c>
      <c r="E3805" s="1002">
        <v>7000</v>
      </c>
      <c r="F3805" s="887" t="s">
        <v>28349</v>
      </c>
      <c r="G3805" s="391" t="s">
        <v>28350</v>
      </c>
      <c r="H3805" s="887" t="s">
        <v>20847</v>
      </c>
      <c r="I3805" s="887" t="s">
        <v>23876</v>
      </c>
      <c r="J3805" s="887" t="s">
        <v>734</v>
      </c>
      <c r="K3805" s="935">
        <v>0</v>
      </c>
      <c r="L3805" s="935">
        <v>0</v>
      </c>
      <c r="M3805" s="1002">
        <v>0</v>
      </c>
      <c r="N3805" s="935">
        <v>0</v>
      </c>
      <c r="O3805" s="935">
        <v>0</v>
      </c>
      <c r="P3805" s="1002">
        <v>0</v>
      </c>
      <c r="Q3805" s="935"/>
      <c r="R3805" s="935">
        <v>12</v>
      </c>
      <c r="S3805" s="1012">
        <v>84209.4</v>
      </c>
    </row>
    <row r="3806" spans="1:19" s="243" customFormat="1" ht="23.25">
      <c r="A3806" s="926" t="s">
        <v>1029</v>
      </c>
      <c r="B3806" s="887" t="s">
        <v>280</v>
      </c>
      <c r="C3806" s="887" t="s">
        <v>115</v>
      </c>
      <c r="D3806" s="887" t="s">
        <v>28714</v>
      </c>
      <c r="E3806" s="1002">
        <v>2500</v>
      </c>
      <c r="F3806" s="887" t="s">
        <v>28475</v>
      </c>
      <c r="G3806" s="391" t="s">
        <v>28476</v>
      </c>
      <c r="H3806" s="887" t="s">
        <v>21495</v>
      </c>
      <c r="I3806" s="887" t="s">
        <v>19764</v>
      </c>
      <c r="J3806" s="887" t="s">
        <v>734</v>
      </c>
      <c r="K3806" s="935">
        <v>0</v>
      </c>
      <c r="L3806" s="935">
        <v>0</v>
      </c>
      <c r="M3806" s="1002">
        <v>0</v>
      </c>
      <c r="N3806" s="935">
        <v>0</v>
      </c>
      <c r="O3806" s="935">
        <v>0</v>
      </c>
      <c r="P3806" s="1002">
        <v>0</v>
      </c>
      <c r="Q3806" s="935"/>
      <c r="R3806" s="935">
        <v>12</v>
      </c>
      <c r="S3806" s="1012">
        <v>30209.4</v>
      </c>
    </row>
    <row r="3807" spans="1:19" s="243" customFormat="1" ht="46.5">
      <c r="A3807" s="926" t="s">
        <v>1029</v>
      </c>
      <c r="B3807" s="887" t="s">
        <v>280</v>
      </c>
      <c r="C3807" s="887" t="s">
        <v>115</v>
      </c>
      <c r="D3807" s="887" t="s">
        <v>28727</v>
      </c>
      <c r="E3807" s="1002">
        <v>2500</v>
      </c>
      <c r="F3807" s="887" t="s">
        <v>28094</v>
      </c>
      <c r="G3807" s="391" t="s">
        <v>28095</v>
      </c>
      <c r="H3807" s="887" t="s">
        <v>28096</v>
      </c>
      <c r="I3807" s="887" t="s">
        <v>19764</v>
      </c>
      <c r="J3807" s="887" t="s">
        <v>734</v>
      </c>
      <c r="K3807" s="935">
        <v>0</v>
      </c>
      <c r="L3807" s="935">
        <v>0</v>
      </c>
      <c r="M3807" s="1002">
        <v>0</v>
      </c>
      <c r="N3807" s="935">
        <v>0</v>
      </c>
      <c r="O3807" s="935">
        <v>0</v>
      </c>
      <c r="P3807" s="1002">
        <v>0</v>
      </c>
      <c r="Q3807" s="935"/>
      <c r="R3807" s="935">
        <v>12</v>
      </c>
      <c r="S3807" s="1012">
        <v>30209.4</v>
      </c>
    </row>
    <row r="3808" spans="1:19" s="243" customFormat="1" ht="23.25">
      <c r="A3808" s="926" t="s">
        <v>1029</v>
      </c>
      <c r="B3808" s="887" t="s">
        <v>280</v>
      </c>
      <c r="C3808" s="887" t="s">
        <v>115</v>
      </c>
      <c r="D3808" s="887" t="s">
        <v>27688</v>
      </c>
      <c r="E3808" s="1002">
        <v>3000</v>
      </c>
      <c r="F3808" s="887" t="s">
        <v>28157</v>
      </c>
      <c r="G3808" s="391" t="s">
        <v>28728</v>
      </c>
      <c r="H3808" s="887" t="s">
        <v>19713</v>
      </c>
      <c r="I3808" s="887" t="s">
        <v>23732</v>
      </c>
      <c r="J3808" s="887" t="s">
        <v>734</v>
      </c>
      <c r="K3808" s="935">
        <v>0</v>
      </c>
      <c r="L3808" s="935">
        <v>0</v>
      </c>
      <c r="M3808" s="1002">
        <v>0</v>
      </c>
      <c r="N3808" s="935">
        <v>0</v>
      </c>
      <c r="O3808" s="935">
        <v>0</v>
      </c>
      <c r="P3808" s="1002">
        <v>0</v>
      </c>
      <c r="Q3808" s="935"/>
      <c r="R3808" s="935">
        <v>12</v>
      </c>
      <c r="S3808" s="1012">
        <v>36209.4</v>
      </c>
    </row>
    <row r="3809" spans="1:19" s="243" customFormat="1" ht="23.25">
      <c r="A3809" s="926" t="s">
        <v>1029</v>
      </c>
      <c r="B3809" s="887" t="s">
        <v>280</v>
      </c>
      <c r="C3809" s="887" t="s">
        <v>115</v>
      </c>
      <c r="D3809" s="887" t="s">
        <v>4514</v>
      </c>
      <c r="E3809" s="1002">
        <v>3000</v>
      </c>
      <c r="F3809" s="887" t="s">
        <v>28279</v>
      </c>
      <c r="G3809" s="391" t="s">
        <v>28280</v>
      </c>
      <c r="H3809" s="887" t="s">
        <v>19713</v>
      </c>
      <c r="I3809" s="887" t="s">
        <v>19764</v>
      </c>
      <c r="J3809" s="887" t="s">
        <v>734</v>
      </c>
      <c r="K3809" s="935">
        <v>0</v>
      </c>
      <c r="L3809" s="935">
        <v>0</v>
      </c>
      <c r="M3809" s="1002">
        <v>0</v>
      </c>
      <c r="N3809" s="935">
        <v>0</v>
      </c>
      <c r="O3809" s="935">
        <v>0</v>
      </c>
      <c r="P3809" s="1002">
        <v>0</v>
      </c>
      <c r="Q3809" s="935"/>
      <c r="R3809" s="935">
        <v>12</v>
      </c>
      <c r="S3809" s="1012">
        <v>36209.4</v>
      </c>
    </row>
    <row r="3810" spans="1:19" s="243" customFormat="1" ht="23.25">
      <c r="A3810" s="926" t="s">
        <v>1029</v>
      </c>
      <c r="B3810" s="887" t="s">
        <v>280</v>
      </c>
      <c r="C3810" s="887" t="s">
        <v>115</v>
      </c>
      <c r="D3810" s="887" t="s">
        <v>27688</v>
      </c>
      <c r="E3810" s="1002">
        <v>3000</v>
      </c>
      <c r="F3810" s="887" t="s">
        <v>28538</v>
      </c>
      <c r="G3810" s="391" t="s">
        <v>28539</v>
      </c>
      <c r="H3810" s="887" t="s">
        <v>19713</v>
      </c>
      <c r="I3810" s="887" t="s">
        <v>19764</v>
      </c>
      <c r="J3810" s="887" t="s">
        <v>734</v>
      </c>
      <c r="K3810" s="935">
        <v>0</v>
      </c>
      <c r="L3810" s="935">
        <v>0</v>
      </c>
      <c r="M3810" s="1002">
        <v>0</v>
      </c>
      <c r="N3810" s="935">
        <v>0</v>
      </c>
      <c r="O3810" s="935">
        <v>0</v>
      </c>
      <c r="P3810" s="1002">
        <v>0</v>
      </c>
      <c r="Q3810" s="935"/>
      <c r="R3810" s="935">
        <v>12</v>
      </c>
      <c r="S3810" s="1012">
        <v>36209.4</v>
      </c>
    </row>
    <row r="3811" spans="1:19" s="243" customFormat="1" ht="23.25">
      <c r="A3811" s="926" t="s">
        <v>1029</v>
      </c>
      <c r="B3811" s="887" t="s">
        <v>280</v>
      </c>
      <c r="C3811" s="887" t="s">
        <v>115</v>
      </c>
      <c r="D3811" s="887" t="s">
        <v>27688</v>
      </c>
      <c r="E3811" s="1002">
        <v>3000</v>
      </c>
      <c r="F3811" s="887" t="s">
        <v>28561</v>
      </c>
      <c r="G3811" s="391" t="s">
        <v>28562</v>
      </c>
      <c r="H3811" s="887" t="s">
        <v>19713</v>
      </c>
      <c r="I3811" s="887" t="s">
        <v>19764</v>
      </c>
      <c r="J3811" s="887" t="s">
        <v>734</v>
      </c>
      <c r="K3811" s="935">
        <v>0</v>
      </c>
      <c r="L3811" s="935">
        <v>0</v>
      </c>
      <c r="M3811" s="1002">
        <v>0</v>
      </c>
      <c r="N3811" s="935">
        <v>0</v>
      </c>
      <c r="O3811" s="935">
        <v>0</v>
      </c>
      <c r="P3811" s="1002">
        <v>0</v>
      </c>
      <c r="Q3811" s="935"/>
      <c r="R3811" s="935">
        <v>12</v>
      </c>
      <c r="S3811" s="1012">
        <v>36209.4</v>
      </c>
    </row>
    <row r="3812" spans="1:19" s="243" customFormat="1" ht="23.25">
      <c r="A3812" s="926" t="s">
        <v>1029</v>
      </c>
      <c r="B3812" s="887" t="s">
        <v>280</v>
      </c>
      <c r="C3812" s="887" t="s">
        <v>115</v>
      </c>
      <c r="D3812" s="887" t="s">
        <v>28729</v>
      </c>
      <c r="E3812" s="1002">
        <v>3000</v>
      </c>
      <c r="F3812" s="887" t="s">
        <v>28264</v>
      </c>
      <c r="G3812" s="391" t="s">
        <v>28265</v>
      </c>
      <c r="H3812" s="887" t="s">
        <v>19713</v>
      </c>
      <c r="I3812" s="887" t="s">
        <v>19764</v>
      </c>
      <c r="J3812" s="887" t="s">
        <v>734</v>
      </c>
      <c r="K3812" s="935">
        <v>0</v>
      </c>
      <c r="L3812" s="935">
        <v>0</v>
      </c>
      <c r="M3812" s="1002">
        <v>0</v>
      </c>
      <c r="N3812" s="935">
        <v>0</v>
      </c>
      <c r="O3812" s="935">
        <v>0</v>
      </c>
      <c r="P3812" s="1002">
        <v>0</v>
      </c>
      <c r="Q3812" s="935"/>
      <c r="R3812" s="935">
        <v>12</v>
      </c>
      <c r="S3812" s="1012">
        <v>36209.4</v>
      </c>
    </row>
    <row r="3813" spans="1:19" s="243" customFormat="1" ht="23.25">
      <c r="A3813" s="926" t="s">
        <v>1029</v>
      </c>
      <c r="B3813" s="887" t="s">
        <v>280</v>
      </c>
      <c r="C3813" s="887" t="s">
        <v>115</v>
      </c>
      <c r="D3813" s="887" t="s">
        <v>27688</v>
      </c>
      <c r="E3813" s="1002">
        <v>3000</v>
      </c>
      <c r="F3813" s="887" t="s">
        <v>28443</v>
      </c>
      <c r="G3813" s="391" t="s">
        <v>28444</v>
      </c>
      <c r="H3813" s="887" t="s">
        <v>19713</v>
      </c>
      <c r="I3813" s="887" t="s">
        <v>19764</v>
      </c>
      <c r="J3813" s="887" t="s">
        <v>734</v>
      </c>
      <c r="K3813" s="935">
        <v>0</v>
      </c>
      <c r="L3813" s="935">
        <v>0</v>
      </c>
      <c r="M3813" s="1002">
        <v>0</v>
      </c>
      <c r="N3813" s="935">
        <v>0</v>
      </c>
      <c r="O3813" s="935">
        <v>0</v>
      </c>
      <c r="P3813" s="1002">
        <v>0</v>
      </c>
      <c r="Q3813" s="935"/>
      <c r="R3813" s="935">
        <v>12</v>
      </c>
      <c r="S3813" s="1012">
        <v>36209.4</v>
      </c>
    </row>
    <row r="3814" spans="1:19" s="243" customFormat="1" ht="23.25">
      <c r="A3814" s="926" t="s">
        <v>1029</v>
      </c>
      <c r="B3814" s="887" t="s">
        <v>280</v>
      </c>
      <c r="C3814" s="887" t="s">
        <v>115</v>
      </c>
      <c r="D3814" s="887" t="s">
        <v>27688</v>
      </c>
      <c r="E3814" s="1002">
        <v>3000</v>
      </c>
      <c r="F3814" s="887" t="s">
        <v>28643</v>
      </c>
      <c r="G3814" s="391" t="s">
        <v>28644</v>
      </c>
      <c r="H3814" s="887" t="s">
        <v>19713</v>
      </c>
      <c r="I3814" s="887" t="s">
        <v>23732</v>
      </c>
      <c r="J3814" s="887" t="s">
        <v>734</v>
      </c>
      <c r="K3814" s="935">
        <v>0</v>
      </c>
      <c r="L3814" s="935">
        <v>0</v>
      </c>
      <c r="M3814" s="1002">
        <v>0</v>
      </c>
      <c r="N3814" s="935">
        <v>0</v>
      </c>
      <c r="O3814" s="935">
        <v>0</v>
      </c>
      <c r="P3814" s="1002">
        <v>0</v>
      </c>
      <c r="Q3814" s="935"/>
      <c r="R3814" s="935">
        <v>12</v>
      </c>
      <c r="S3814" s="1012">
        <v>36209.4</v>
      </c>
    </row>
    <row r="3815" spans="1:19" s="243" customFormat="1" ht="23.25">
      <c r="A3815" s="926" t="s">
        <v>1029</v>
      </c>
      <c r="B3815" s="887" t="s">
        <v>280</v>
      </c>
      <c r="C3815" s="887" t="s">
        <v>115</v>
      </c>
      <c r="D3815" s="887" t="s">
        <v>27688</v>
      </c>
      <c r="E3815" s="1002">
        <v>3000</v>
      </c>
      <c r="F3815" s="887" t="s">
        <v>28485</v>
      </c>
      <c r="G3815" s="391" t="s">
        <v>28486</v>
      </c>
      <c r="H3815" s="887" t="s">
        <v>19733</v>
      </c>
      <c r="I3815" s="887" t="s">
        <v>19764</v>
      </c>
      <c r="J3815" s="887" t="s">
        <v>734</v>
      </c>
      <c r="K3815" s="935">
        <v>0</v>
      </c>
      <c r="L3815" s="935">
        <v>0</v>
      </c>
      <c r="M3815" s="1002">
        <v>0</v>
      </c>
      <c r="N3815" s="935">
        <v>0</v>
      </c>
      <c r="O3815" s="935">
        <v>0</v>
      </c>
      <c r="P3815" s="1002">
        <v>0</v>
      </c>
      <c r="Q3815" s="935"/>
      <c r="R3815" s="935">
        <v>12</v>
      </c>
      <c r="S3815" s="1012">
        <v>36209.4</v>
      </c>
    </row>
    <row r="3816" spans="1:19" s="243" customFormat="1" ht="23.25">
      <c r="A3816" s="926" t="s">
        <v>1029</v>
      </c>
      <c r="B3816" s="887" t="s">
        <v>280</v>
      </c>
      <c r="C3816" s="887" t="s">
        <v>115</v>
      </c>
      <c r="D3816" s="887" t="s">
        <v>27688</v>
      </c>
      <c r="E3816" s="1002">
        <v>3000</v>
      </c>
      <c r="F3816" s="887" t="s">
        <v>28305</v>
      </c>
      <c r="G3816" s="391" t="s">
        <v>28306</v>
      </c>
      <c r="H3816" s="887" t="s">
        <v>19713</v>
      </c>
      <c r="I3816" s="887" t="s">
        <v>19764</v>
      </c>
      <c r="J3816" s="887" t="s">
        <v>734</v>
      </c>
      <c r="K3816" s="935">
        <v>0</v>
      </c>
      <c r="L3816" s="935">
        <v>0</v>
      </c>
      <c r="M3816" s="1002">
        <v>0</v>
      </c>
      <c r="N3816" s="935">
        <v>0</v>
      </c>
      <c r="O3816" s="935">
        <v>0</v>
      </c>
      <c r="P3816" s="1002">
        <v>0</v>
      </c>
      <c r="Q3816" s="935"/>
      <c r="R3816" s="935">
        <v>12</v>
      </c>
      <c r="S3816" s="1012">
        <v>36209.4</v>
      </c>
    </row>
    <row r="3817" spans="1:19" s="243" customFormat="1" ht="23.25">
      <c r="A3817" s="926" t="s">
        <v>1029</v>
      </c>
      <c r="B3817" s="887" t="s">
        <v>280</v>
      </c>
      <c r="C3817" s="887" t="s">
        <v>115</v>
      </c>
      <c r="D3817" s="887" t="s">
        <v>28730</v>
      </c>
      <c r="E3817" s="1002">
        <v>2500</v>
      </c>
      <c r="F3817" s="887" t="s">
        <v>28291</v>
      </c>
      <c r="G3817" s="391" t="s">
        <v>28292</v>
      </c>
      <c r="H3817" s="887" t="s">
        <v>20463</v>
      </c>
      <c r="I3817" s="887" t="s">
        <v>23861</v>
      </c>
      <c r="J3817" s="887" t="s">
        <v>734</v>
      </c>
      <c r="K3817" s="935">
        <v>0</v>
      </c>
      <c r="L3817" s="935">
        <v>0</v>
      </c>
      <c r="M3817" s="1002">
        <v>0</v>
      </c>
      <c r="N3817" s="935">
        <v>0</v>
      </c>
      <c r="O3817" s="935">
        <v>0</v>
      </c>
      <c r="P3817" s="1002">
        <v>0</v>
      </c>
      <c r="Q3817" s="935"/>
      <c r="R3817" s="935">
        <v>12</v>
      </c>
      <c r="S3817" s="1012">
        <v>30209.4</v>
      </c>
    </row>
    <row r="3818" spans="1:19" s="243" customFormat="1" ht="23.25">
      <c r="A3818" s="926" t="s">
        <v>1029</v>
      </c>
      <c r="B3818" s="887" t="s">
        <v>280</v>
      </c>
      <c r="C3818" s="887" t="s">
        <v>115</v>
      </c>
      <c r="D3818" s="887" t="s">
        <v>27688</v>
      </c>
      <c r="E3818" s="1002">
        <v>3000</v>
      </c>
      <c r="F3818" s="887" t="s">
        <v>28363</v>
      </c>
      <c r="G3818" s="391" t="s">
        <v>28364</v>
      </c>
      <c r="H3818" s="887" t="s">
        <v>19713</v>
      </c>
      <c r="I3818" s="887" t="s">
        <v>19764</v>
      </c>
      <c r="J3818" s="887" t="s">
        <v>734</v>
      </c>
      <c r="K3818" s="935">
        <v>0</v>
      </c>
      <c r="L3818" s="935">
        <v>0</v>
      </c>
      <c r="M3818" s="1002">
        <v>0</v>
      </c>
      <c r="N3818" s="935">
        <v>0</v>
      </c>
      <c r="O3818" s="935">
        <v>0</v>
      </c>
      <c r="P3818" s="1002">
        <v>0</v>
      </c>
      <c r="Q3818" s="935"/>
      <c r="R3818" s="935">
        <v>12</v>
      </c>
      <c r="S3818" s="1012">
        <v>36209.4</v>
      </c>
    </row>
    <row r="3819" spans="1:19" s="243" customFormat="1" ht="23.25">
      <c r="A3819" s="926" t="s">
        <v>1029</v>
      </c>
      <c r="B3819" s="887" t="s">
        <v>280</v>
      </c>
      <c r="C3819" s="887" t="s">
        <v>115</v>
      </c>
      <c r="D3819" s="887" t="s">
        <v>28731</v>
      </c>
      <c r="E3819" s="1002">
        <v>3500</v>
      </c>
      <c r="F3819" s="887"/>
      <c r="G3819" s="391" t="s">
        <v>28732</v>
      </c>
      <c r="H3819" s="887" t="s">
        <v>388</v>
      </c>
      <c r="I3819" s="887" t="s">
        <v>388</v>
      </c>
      <c r="J3819" s="887" t="s">
        <v>734</v>
      </c>
      <c r="K3819" s="935">
        <v>0</v>
      </c>
      <c r="L3819" s="935">
        <v>0</v>
      </c>
      <c r="M3819" s="1002">
        <v>0</v>
      </c>
      <c r="N3819" s="935">
        <v>0</v>
      </c>
      <c r="O3819" s="935">
        <v>0</v>
      </c>
      <c r="P3819" s="1002">
        <v>0</v>
      </c>
      <c r="Q3819" s="935"/>
      <c r="R3819" s="935">
        <v>12</v>
      </c>
      <c r="S3819" s="1012">
        <v>42209.4</v>
      </c>
    </row>
    <row r="3820" spans="1:19" s="243" customFormat="1" ht="23.25">
      <c r="A3820" s="926" t="s">
        <v>1029</v>
      </c>
      <c r="B3820" s="887" t="s">
        <v>280</v>
      </c>
      <c r="C3820" s="887" t="s">
        <v>115</v>
      </c>
      <c r="D3820" s="887" t="s">
        <v>28053</v>
      </c>
      <c r="E3820" s="1002">
        <v>4000</v>
      </c>
      <c r="F3820" s="887"/>
      <c r="G3820" s="391" t="s">
        <v>28733</v>
      </c>
      <c r="H3820" s="887" t="s">
        <v>388</v>
      </c>
      <c r="I3820" s="887" t="s">
        <v>388</v>
      </c>
      <c r="J3820" s="887" t="s">
        <v>734</v>
      </c>
      <c r="K3820" s="935">
        <v>0</v>
      </c>
      <c r="L3820" s="935">
        <v>0</v>
      </c>
      <c r="M3820" s="1002">
        <v>0</v>
      </c>
      <c r="N3820" s="935">
        <v>0</v>
      </c>
      <c r="O3820" s="935">
        <v>0</v>
      </c>
      <c r="P3820" s="1002">
        <v>0</v>
      </c>
      <c r="Q3820" s="935"/>
      <c r="R3820" s="935">
        <v>12</v>
      </c>
      <c r="S3820" s="1012">
        <v>48209.4</v>
      </c>
    </row>
    <row r="3821" spans="1:19" s="243" customFormat="1" ht="23.25">
      <c r="A3821" s="926" t="s">
        <v>1029</v>
      </c>
      <c r="B3821" s="887" t="s">
        <v>280</v>
      </c>
      <c r="C3821" s="887" t="s">
        <v>115</v>
      </c>
      <c r="D3821" s="887" t="s">
        <v>27901</v>
      </c>
      <c r="E3821" s="1002">
        <v>5000</v>
      </c>
      <c r="F3821" s="887"/>
      <c r="G3821" s="391" t="s">
        <v>28734</v>
      </c>
      <c r="H3821" s="887" t="s">
        <v>388</v>
      </c>
      <c r="I3821" s="887" t="s">
        <v>388</v>
      </c>
      <c r="J3821" s="887" t="s">
        <v>734</v>
      </c>
      <c r="K3821" s="935">
        <v>0</v>
      </c>
      <c r="L3821" s="935">
        <v>0</v>
      </c>
      <c r="M3821" s="1002">
        <v>0</v>
      </c>
      <c r="N3821" s="935">
        <v>0</v>
      </c>
      <c r="O3821" s="935">
        <v>0</v>
      </c>
      <c r="P3821" s="1002">
        <v>0</v>
      </c>
      <c r="Q3821" s="935"/>
      <c r="R3821" s="935">
        <v>12</v>
      </c>
      <c r="S3821" s="1012">
        <v>60209.4</v>
      </c>
    </row>
    <row r="3822" spans="1:19" s="243" customFormat="1" ht="23.25">
      <c r="A3822" s="926" t="s">
        <v>1029</v>
      </c>
      <c r="B3822" s="887" t="s">
        <v>280</v>
      </c>
      <c r="C3822" s="887" t="s">
        <v>115</v>
      </c>
      <c r="D3822" s="887" t="s">
        <v>28477</v>
      </c>
      <c r="E3822" s="1002">
        <v>3000</v>
      </c>
      <c r="F3822" s="887"/>
      <c r="G3822" s="391" t="s">
        <v>28735</v>
      </c>
      <c r="H3822" s="887" t="s">
        <v>388</v>
      </c>
      <c r="I3822" s="887" t="s">
        <v>388</v>
      </c>
      <c r="J3822" s="887" t="s">
        <v>734</v>
      </c>
      <c r="K3822" s="935">
        <v>0</v>
      </c>
      <c r="L3822" s="935">
        <v>0</v>
      </c>
      <c r="M3822" s="1002">
        <v>0</v>
      </c>
      <c r="N3822" s="935">
        <v>0</v>
      </c>
      <c r="O3822" s="935">
        <v>0</v>
      </c>
      <c r="P3822" s="1002">
        <v>0</v>
      </c>
      <c r="Q3822" s="935"/>
      <c r="R3822" s="935">
        <v>12</v>
      </c>
      <c r="S3822" s="1012">
        <v>36209.4</v>
      </c>
    </row>
    <row r="3823" spans="1:19" s="243" customFormat="1" ht="23.25">
      <c r="A3823" s="926" t="s">
        <v>1029</v>
      </c>
      <c r="B3823" s="887" t="s">
        <v>280</v>
      </c>
      <c r="C3823" s="887" t="s">
        <v>115</v>
      </c>
      <c r="D3823" s="887" t="s">
        <v>28736</v>
      </c>
      <c r="E3823" s="1002">
        <v>5000</v>
      </c>
      <c r="F3823" s="887"/>
      <c r="G3823" s="391" t="s">
        <v>28737</v>
      </c>
      <c r="H3823" s="887" t="s">
        <v>388</v>
      </c>
      <c r="I3823" s="887" t="s">
        <v>388</v>
      </c>
      <c r="J3823" s="887" t="s">
        <v>734</v>
      </c>
      <c r="K3823" s="935">
        <v>0</v>
      </c>
      <c r="L3823" s="935">
        <v>0</v>
      </c>
      <c r="M3823" s="1002">
        <v>0</v>
      </c>
      <c r="N3823" s="935">
        <v>0</v>
      </c>
      <c r="O3823" s="935">
        <v>0</v>
      </c>
      <c r="P3823" s="1002">
        <v>0</v>
      </c>
      <c r="Q3823" s="935"/>
      <c r="R3823" s="935">
        <v>12</v>
      </c>
      <c r="S3823" s="1012">
        <v>60209.4</v>
      </c>
    </row>
    <row r="3824" spans="1:19" s="243" customFormat="1" ht="23.25">
      <c r="A3824" s="926" t="s">
        <v>1029</v>
      </c>
      <c r="B3824" s="887" t="s">
        <v>280</v>
      </c>
      <c r="C3824" s="887" t="s">
        <v>115</v>
      </c>
      <c r="D3824" s="887" t="s">
        <v>28738</v>
      </c>
      <c r="E3824" s="1002">
        <v>3500</v>
      </c>
      <c r="F3824" s="887"/>
      <c r="G3824" s="391" t="s">
        <v>28739</v>
      </c>
      <c r="H3824" s="887" t="s">
        <v>388</v>
      </c>
      <c r="I3824" s="887" t="s">
        <v>388</v>
      </c>
      <c r="J3824" s="887" t="s">
        <v>734</v>
      </c>
      <c r="K3824" s="935">
        <v>0</v>
      </c>
      <c r="L3824" s="935">
        <v>0</v>
      </c>
      <c r="M3824" s="1002">
        <v>0</v>
      </c>
      <c r="N3824" s="935">
        <v>0</v>
      </c>
      <c r="O3824" s="935">
        <v>0</v>
      </c>
      <c r="P3824" s="1002">
        <v>0</v>
      </c>
      <c r="Q3824" s="935"/>
      <c r="R3824" s="935">
        <v>12</v>
      </c>
      <c r="S3824" s="1012">
        <v>42209.4</v>
      </c>
    </row>
    <row r="3825" spans="1:19" s="243" customFormat="1" ht="23.25">
      <c r="A3825" s="926" t="s">
        <v>1029</v>
      </c>
      <c r="B3825" s="887" t="s">
        <v>280</v>
      </c>
      <c r="C3825" s="887" t="s">
        <v>115</v>
      </c>
      <c r="D3825" s="887" t="s">
        <v>28044</v>
      </c>
      <c r="E3825" s="1002">
        <v>3000</v>
      </c>
      <c r="F3825" s="887"/>
      <c r="G3825" s="391" t="s">
        <v>28740</v>
      </c>
      <c r="H3825" s="887" t="s">
        <v>388</v>
      </c>
      <c r="I3825" s="887" t="s">
        <v>388</v>
      </c>
      <c r="J3825" s="887" t="s">
        <v>734</v>
      </c>
      <c r="K3825" s="935">
        <v>0</v>
      </c>
      <c r="L3825" s="935">
        <v>0</v>
      </c>
      <c r="M3825" s="1002">
        <v>0</v>
      </c>
      <c r="N3825" s="935">
        <v>0</v>
      </c>
      <c r="O3825" s="935">
        <v>0</v>
      </c>
      <c r="P3825" s="1002">
        <v>0</v>
      </c>
      <c r="Q3825" s="935"/>
      <c r="R3825" s="935">
        <v>12</v>
      </c>
      <c r="S3825" s="1012">
        <v>36209.4</v>
      </c>
    </row>
    <row r="3826" spans="1:19" s="243" customFormat="1" ht="23.25">
      <c r="A3826" s="926" t="s">
        <v>1029</v>
      </c>
      <c r="B3826" s="887" t="s">
        <v>280</v>
      </c>
      <c r="C3826" s="887" t="s">
        <v>115</v>
      </c>
      <c r="D3826" s="887" t="s">
        <v>28222</v>
      </c>
      <c r="E3826" s="1002">
        <v>9000</v>
      </c>
      <c r="F3826" s="887" t="s">
        <v>28223</v>
      </c>
      <c r="G3826" s="391" t="s">
        <v>28224</v>
      </c>
      <c r="H3826" s="887" t="s">
        <v>28225</v>
      </c>
      <c r="I3826" s="887" t="s">
        <v>28226</v>
      </c>
      <c r="J3826" s="887" t="s">
        <v>734</v>
      </c>
      <c r="K3826" s="935">
        <v>0</v>
      </c>
      <c r="L3826" s="935">
        <v>0</v>
      </c>
      <c r="M3826" s="1002">
        <v>0</v>
      </c>
      <c r="N3826" s="935">
        <v>0</v>
      </c>
      <c r="O3826" s="935">
        <v>0</v>
      </c>
      <c r="P3826" s="1002">
        <v>0</v>
      </c>
      <c r="Q3826" s="935"/>
      <c r="R3826" s="935">
        <v>12</v>
      </c>
      <c r="S3826" s="1012">
        <v>108209.4</v>
      </c>
    </row>
    <row r="3827" spans="1:19" s="243" customFormat="1" ht="23.25">
      <c r="A3827" s="926" t="s">
        <v>1029</v>
      </c>
      <c r="B3827" s="887" t="s">
        <v>280</v>
      </c>
      <c r="C3827" s="887" t="s">
        <v>115</v>
      </c>
      <c r="D3827" s="887" t="s">
        <v>28741</v>
      </c>
      <c r="E3827" s="1002">
        <v>12500</v>
      </c>
      <c r="F3827" s="887"/>
      <c r="G3827" s="391" t="s">
        <v>23491</v>
      </c>
      <c r="H3827" s="887" t="s">
        <v>388</v>
      </c>
      <c r="I3827" s="887" t="s">
        <v>388</v>
      </c>
      <c r="J3827" s="887" t="s">
        <v>734</v>
      </c>
      <c r="K3827" s="935">
        <v>0</v>
      </c>
      <c r="L3827" s="935">
        <v>0</v>
      </c>
      <c r="M3827" s="1002">
        <v>0</v>
      </c>
      <c r="N3827" s="935">
        <v>0</v>
      </c>
      <c r="O3827" s="935">
        <v>0</v>
      </c>
      <c r="P3827" s="1002">
        <v>0</v>
      </c>
      <c r="Q3827" s="935"/>
      <c r="R3827" s="935">
        <v>12</v>
      </c>
      <c r="S3827" s="1012">
        <v>150209.4</v>
      </c>
    </row>
    <row r="3828" spans="1:19" s="243" customFormat="1" ht="23.25">
      <c r="A3828" s="926" t="s">
        <v>1029</v>
      </c>
      <c r="B3828" s="887" t="s">
        <v>280</v>
      </c>
      <c r="C3828" s="887" t="s">
        <v>115</v>
      </c>
      <c r="D3828" s="887" t="s">
        <v>28742</v>
      </c>
      <c r="E3828" s="1002">
        <v>7000</v>
      </c>
      <c r="F3828" s="887"/>
      <c r="G3828" s="391" t="s">
        <v>23491</v>
      </c>
      <c r="H3828" s="887" t="s">
        <v>388</v>
      </c>
      <c r="I3828" s="887" t="s">
        <v>388</v>
      </c>
      <c r="J3828" s="887" t="s">
        <v>734</v>
      </c>
      <c r="K3828" s="935">
        <v>0</v>
      </c>
      <c r="L3828" s="935">
        <v>0</v>
      </c>
      <c r="M3828" s="1002">
        <v>0</v>
      </c>
      <c r="N3828" s="935">
        <v>0</v>
      </c>
      <c r="O3828" s="935">
        <v>0</v>
      </c>
      <c r="P3828" s="1002">
        <v>0</v>
      </c>
      <c r="Q3828" s="935"/>
      <c r="R3828" s="935">
        <v>12</v>
      </c>
      <c r="S3828" s="1012">
        <v>84209.4</v>
      </c>
    </row>
    <row r="3829" spans="1:19" s="243" customFormat="1" ht="23.25">
      <c r="A3829" s="926" t="s">
        <v>1029</v>
      </c>
      <c r="B3829" s="887" t="s">
        <v>280</v>
      </c>
      <c r="C3829" s="887" t="s">
        <v>115</v>
      </c>
      <c r="D3829" s="887" t="s">
        <v>28743</v>
      </c>
      <c r="E3829" s="1002">
        <v>8000</v>
      </c>
      <c r="F3829" s="887"/>
      <c r="G3829" s="391" t="s">
        <v>23491</v>
      </c>
      <c r="H3829" s="887" t="s">
        <v>388</v>
      </c>
      <c r="I3829" s="887" t="s">
        <v>388</v>
      </c>
      <c r="J3829" s="887" t="s">
        <v>734</v>
      </c>
      <c r="K3829" s="935">
        <v>0</v>
      </c>
      <c r="L3829" s="935">
        <v>0</v>
      </c>
      <c r="M3829" s="1002">
        <v>0</v>
      </c>
      <c r="N3829" s="935">
        <v>0</v>
      </c>
      <c r="O3829" s="935">
        <v>0</v>
      </c>
      <c r="P3829" s="1002">
        <v>0</v>
      </c>
      <c r="Q3829" s="935"/>
      <c r="R3829" s="935">
        <v>12</v>
      </c>
      <c r="S3829" s="1012">
        <v>96209.4</v>
      </c>
    </row>
    <row r="3830" spans="1:19" s="243" customFormat="1" ht="23.25">
      <c r="A3830" s="926" t="s">
        <v>1029</v>
      </c>
      <c r="B3830" s="887" t="s">
        <v>280</v>
      </c>
      <c r="C3830" s="887" t="s">
        <v>115</v>
      </c>
      <c r="D3830" s="887" t="s">
        <v>28744</v>
      </c>
      <c r="E3830" s="1002">
        <v>5000</v>
      </c>
      <c r="F3830" s="887"/>
      <c r="G3830" s="391" t="s">
        <v>23491</v>
      </c>
      <c r="H3830" s="887" t="s">
        <v>388</v>
      </c>
      <c r="I3830" s="887" t="s">
        <v>388</v>
      </c>
      <c r="J3830" s="887" t="s">
        <v>734</v>
      </c>
      <c r="K3830" s="935">
        <v>0</v>
      </c>
      <c r="L3830" s="935">
        <v>0</v>
      </c>
      <c r="M3830" s="1002">
        <v>0</v>
      </c>
      <c r="N3830" s="935">
        <v>0</v>
      </c>
      <c r="O3830" s="935">
        <v>0</v>
      </c>
      <c r="P3830" s="1002">
        <v>0</v>
      </c>
      <c r="Q3830" s="935"/>
      <c r="R3830" s="935">
        <v>12</v>
      </c>
      <c r="S3830" s="1012">
        <v>60209.4</v>
      </c>
    </row>
    <row r="3831" spans="1:19" s="243" customFormat="1" ht="23.25">
      <c r="A3831" s="926" t="s">
        <v>1029</v>
      </c>
      <c r="B3831" s="887" t="s">
        <v>280</v>
      </c>
      <c r="C3831" s="887" t="s">
        <v>115</v>
      </c>
      <c r="D3831" s="887" t="s">
        <v>28745</v>
      </c>
      <c r="E3831" s="1002">
        <v>4500</v>
      </c>
      <c r="F3831" s="887"/>
      <c r="G3831" s="391" t="s">
        <v>23491</v>
      </c>
      <c r="H3831" s="887" t="s">
        <v>388</v>
      </c>
      <c r="I3831" s="887" t="s">
        <v>388</v>
      </c>
      <c r="J3831" s="887" t="s">
        <v>734</v>
      </c>
      <c r="K3831" s="935">
        <v>0</v>
      </c>
      <c r="L3831" s="935">
        <v>0</v>
      </c>
      <c r="M3831" s="1002">
        <v>0</v>
      </c>
      <c r="N3831" s="935">
        <v>0</v>
      </c>
      <c r="O3831" s="935">
        <v>0</v>
      </c>
      <c r="P3831" s="1002">
        <v>0</v>
      </c>
      <c r="Q3831" s="935"/>
      <c r="R3831" s="935">
        <v>12</v>
      </c>
      <c r="S3831" s="1012">
        <v>54209.4</v>
      </c>
    </row>
    <row r="3832" spans="1:19" s="243" customFormat="1" ht="23.25">
      <c r="A3832" s="926" t="s">
        <v>1029</v>
      </c>
      <c r="B3832" s="887" t="s">
        <v>280</v>
      </c>
      <c r="C3832" s="887" t="s">
        <v>115</v>
      </c>
      <c r="D3832" s="887" t="s">
        <v>28746</v>
      </c>
      <c r="E3832" s="1002">
        <v>9000</v>
      </c>
      <c r="F3832" s="887"/>
      <c r="G3832" s="391" t="s">
        <v>23491</v>
      </c>
      <c r="H3832" s="887" t="s">
        <v>388</v>
      </c>
      <c r="I3832" s="887" t="s">
        <v>388</v>
      </c>
      <c r="J3832" s="887" t="s">
        <v>734</v>
      </c>
      <c r="K3832" s="935">
        <v>0</v>
      </c>
      <c r="L3832" s="935">
        <v>0</v>
      </c>
      <c r="M3832" s="1002">
        <v>0</v>
      </c>
      <c r="N3832" s="935">
        <v>0</v>
      </c>
      <c r="O3832" s="935">
        <v>0</v>
      </c>
      <c r="P3832" s="1002">
        <v>0</v>
      </c>
      <c r="Q3832" s="935"/>
      <c r="R3832" s="935">
        <v>12</v>
      </c>
      <c r="S3832" s="1012">
        <v>108209.4</v>
      </c>
    </row>
    <row r="3833" spans="1:19" s="243" customFormat="1" ht="23.25">
      <c r="A3833" s="926" t="s">
        <v>1029</v>
      </c>
      <c r="B3833" s="887" t="s">
        <v>280</v>
      </c>
      <c r="C3833" s="887" t="s">
        <v>115</v>
      </c>
      <c r="D3833" s="887" t="s">
        <v>28747</v>
      </c>
      <c r="E3833" s="1002">
        <v>8500</v>
      </c>
      <c r="F3833" s="887"/>
      <c r="G3833" s="391" t="s">
        <v>23491</v>
      </c>
      <c r="H3833" s="887" t="s">
        <v>388</v>
      </c>
      <c r="I3833" s="887" t="s">
        <v>388</v>
      </c>
      <c r="J3833" s="887" t="s">
        <v>734</v>
      </c>
      <c r="K3833" s="935">
        <v>0</v>
      </c>
      <c r="L3833" s="935">
        <v>0</v>
      </c>
      <c r="M3833" s="1002">
        <v>0</v>
      </c>
      <c r="N3833" s="935">
        <v>0</v>
      </c>
      <c r="O3833" s="935">
        <v>0</v>
      </c>
      <c r="P3833" s="1002">
        <v>0</v>
      </c>
      <c r="Q3833" s="935"/>
      <c r="R3833" s="935">
        <v>12</v>
      </c>
      <c r="S3833" s="1012">
        <v>102209.4</v>
      </c>
    </row>
    <row r="3834" spans="1:19" s="243" customFormat="1" ht="23.25">
      <c r="A3834" s="926" t="s">
        <v>1029</v>
      </c>
      <c r="B3834" s="887" t="s">
        <v>280</v>
      </c>
      <c r="C3834" s="887" t="s">
        <v>115</v>
      </c>
      <c r="D3834" s="887" t="s">
        <v>28748</v>
      </c>
      <c r="E3834" s="1002">
        <v>5000</v>
      </c>
      <c r="F3834" s="887"/>
      <c r="G3834" s="391" t="s">
        <v>23491</v>
      </c>
      <c r="H3834" s="887" t="s">
        <v>388</v>
      </c>
      <c r="I3834" s="887" t="s">
        <v>388</v>
      </c>
      <c r="J3834" s="887" t="s">
        <v>734</v>
      </c>
      <c r="K3834" s="935">
        <v>0</v>
      </c>
      <c r="L3834" s="935">
        <v>0</v>
      </c>
      <c r="M3834" s="1002">
        <v>0</v>
      </c>
      <c r="N3834" s="935">
        <v>0</v>
      </c>
      <c r="O3834" s="935">
        <v>0</v>
      </c>
      <c r="P3834" s="1002">
        <v>0</v>
      </c>
      <c r="Q3834" s="935"/>
      <c r="R3834" s="935">
        <v>12</v>
      </c>
      <c r="S3834" s="1012">
        <v>60209.4</v>
      </c>
    </row>
    <row r="3835" spans="1:19" s="243" customFormat="1" ht="23.25">
      <c r="A3835" s="926" t="s">
        <v>1029</v>
      </c>
      <c r="B3835" s="887" t="s">
        <v>280</v>
      </c>
      <c r="C3835" s="887" t="s">
        <v>115</v>
      </c>
      <c r="D3835" s="887" t="s">
        <v>28748</v>
      </c>
      <c r="E3835" s="1002">
        <v>5000</v>
      </c>
      <c r="F3835" s="887"/>
      <c r="G3835" s="391" t="s">
        <v>23491</v>
      </c>
      <c r="H3835" s="887" t="s">
        <v>388</v>
      </c>
      <c r="I3835" s="887" t="s">
        <v>388</v>
      </c>
      <c r="J3835" s="887" t="s">
        <v>734</v>
      </c>
      <c r="K3835" s="935">
        <v>0</v>
      </c>
      <c r="L3835" s="935">
        <v>0</v>
      </c>
      <c r="M3835" s="1002">
        <v>0</v>
      </c>
      <c r="N3835" s="935">
        <v>0</v>
      </c>
      <c r="O3835" s="935">
        <v>0</v>
      </c>
      <c r="P3835" s="1002">
        <v>0</v>
      </c>
      <c r="Q3835" s="935"/>
      <c r="R3835" s="935">
        <v>12</v>
      </c>
      <c r="S3835" s="1012">
        <v>60209.4</v>
      </c>
    </row>
    <row r="3836" spans="1:19" s="243" customFormat="1" ht="23.25">
      <c r="A3836" s="926" t="s">
        <v>1029</v>
      </c>
      <c r="B3836" s="887" t="s">
        <v>280</v>
      </c>
      <c r="C3836" s="887" t="s">
        <v>115</v>
      </c>
      <c r="D3836" s="887" t="s">
        <v>28749</v>
      </c>
      <c r="E3836" s="1002">
        <v>9000</v>
      </c>
      <c r="F3836" s="887"/>
      <c r="G3836" s="391" t="s">
        <v>23491</v>
      </c>
      <c r="H3836" s="887" t="s">
        <v>388</v>
      </c>
      <c r="I3836" s="887" t="s">
        <v>388</v>
      </c>
      <c r="J3836" s="887" t="s">
        <v>734</v>
      </c>
      <c r="K3836" s="935">
        <v>0</v>
      </c>
      <c r="L3836" s="935">
        <v>0</v>
      </c>
      <c r="M3836" s="1002">
        <v>0</v>
      </c>
      <c r="N3836" s="935">
        <v>0</v>
      </c>
      <c r="O3836" s="935">
        <v>0</v>
      </c>
      <c r="P3836" s="1002">
        <v>0</v>
      </c>
      <c r="Q3836" s="935"/>
      <c r="R3836" s="935">
        <v>12</v>
      </c>
      <c r="S3836" s="1012">
        <v>108209.4</v>
      </c>
    </row>
    <row r="3837" spans="1:19" s="243" customFormat="1" ht="23.25">
      <c r="A3837" s="926" t="s">
        <v>1029</v>
      </c>
      <c r="B3837" s="887" t="s">
        <v>280</v>
      </c>
      <c r="C3837" s="887" t="s">
        <v>115</v>
      </c>
      <c r="D3837" s="887" t="s">
        <v>27901</v>
      </c>
      <c r="E3837" s="1002">
        <v>4000</v>
      </c>
      <c r="F3837" s="887"/>
      <c r="G3837" s="391" t="s">
        <v>23491</v>
      </c>
      <c r="H3837" s="887" t="s">
        <v>388</v>
      </c>
      <c r="I3837" s="887" t="s">
        <v>388</v>
      </c>
      <c r="J3837" s="887" t="s">
        <v>734</v>
      </c>
      <c r="K3837" s="935">
        <v>0</v>
      </c>
      <c r="L3837" s="935">
        <v>0</v>
      </c>
      <c r="M3837" s="1002">
        <v>0</v>
      </c>
      <c r="N3837" s="935">
        <v>0</v>
      </c>
      <c r="O3837" s="935">
        <v>0</v>
      </c>
      <c r="P3837" s="1002">
        <v>0</v>
      </c>
      <c r="Q3837" s="935"/>
      <c r="R3837" s="935">
        <v>12</v>
      </c>
      <c r="S3837" s="1012">
        <v>48209.4</v>
      </c>
    </row>
    <row r="3838" spans="1:19" s="243" customFormat="1" ht="23.25">
      <c r="A3838" s="926" t="s">
        <v>1029</v>
      </c>
      <c r="B3838" s="887" t="s">
        <v>280</v>
      </c>
      <c r="C3838" s="887" t="s">
        <v>115</v>
      </c>
      <c r="D3838" s="887" t="s">
        <v>28044</v>
      </c>
      <c r="E3838" s="1002">
        <v>4000</v>
      </c>
      <c r="F3838" s="887"/>
      <c r="G3838" s="391" t="s">
        <v>23491</v>
      </c>
      <c r="H3838" s="887" t="s">
        <v>388</v>
      </c>
      <c r="I3838" s="887" t="s">
        <v>388</v>
      </c>
      <c r="J3838" s="887" t="s">
        <v>734</v>
      </c>
      <c r="K3838" s="935">
        <v>0</v>
      </c>
      <c r="L3838" s="935">
        <v>0</v>
      </c>
      <c r="M3838" s="1002">
        <v>0</v>
      </c>
      <c r="N3838" s="935">
        <v>0</v>
      </c>
      <c r="O3838" s="935">
        <v>0</v>
      </c>
      <c r="P3838" s="1002">
        <v>0</v>
      </c>
      <c r="Q3838" s="935"/>
      <c r="R3838" s="935">
        <v>12</v>
      </c>
      <c r="S3838" s="1012">
        <v>48209.4</v>
      </c>
    </row>
    <row r="3839" spans="1:19" s="243" customFormat="1" ht="23.25">
      <c r="A3839" s="926" t="s">
        <v>1029</v>
      </c>
      <c r="B3839" s="887" t="s">
        <v>280</v>
      </c>
      <c r="C3839" s="887" t="s">
        <v>115</v>
      </c>
      <c r="D3839" s="887" t="s">
        <v>28750</v>
      </c>
      <c r="E3839" s="1002">
        <v>12500</v>
      </c>
      <c r="F3839" s="887"/>
      <c r="G3839" s="391" t="s">
        <v>23491</v>
      </c>
      <c r="H3839" s="887" t="s">
        <v>388</v>
      </c>
      <c r="I3839" s="887" t="s">
        <v>388</v>
      </c>
      <c r="J3839" s="887" t="s">
        <v>734</v>
      </c>
      <c r="K3839" s="935">
        <v>0</v>
      </c>
      <c r="L3839" s="935">
        <v>0</v>
      </c>
      <c r="M3839" s="1002">
        <v>0</v>
      </c>
      <c r="N3839" s="935">
        <v>0</v>
      </c>
      <c r="O3839" s="935">
        <v>0</v>
      </c>
      <c r="P3839" s="1002">
        <v>0</v>
      </c>
      <c r="Q3839" s="935"/>
      <c r="R3839" s="935">
        <v>12</v>
      </c>
      <c r="S3839" s="1012">
        <v>150214.20000000001</v>
      </c>
    </row>
    <row r="3840" spans="1:19" s="243" customFormat="1" ht="23.25">
      <c r="A3840" s="926" t="s">
        <v>1029</v>
      </c>
      <c r="B3840" s="887" t="s">
        <v>37671</v>
      </c>
      <c r="C3840" s="887" t="s">
        <v>115</v>
      </c>
      <c r="D3840" s="887" t="s">
        <v>4514</v>
      </c>
      <c r="E3840" s="1002">
        <v>4500</v>
      </c>
      <c r="F3840" s="887" t="s">
        <v>28382</v>
      </c>
      <c r="G3840" s="391" t="s">
        <v>28383</v>
      </c>
      <c r="H3840" s="887" t="s">
        <v>19713</v>
      </c>
      <c r="I3840" s="887" t="s">
        <v>19764</v>
      </c>
      <c r="J3840" s="887" t="s">
        <v>734</v>
      </c>
      <c r="K3840" s="935">
        <v>3</v>
      </c>
      <c r="L3840" s="935">
        <v>5</v>
      </c>
      <c r="M3840" s="1002">
        <v>8700</v>
      </c>
      <c r="N3840" s="935">
        <v>3</v>
      </c>
      <c r="O3840" s="935">
        <v>6</v>
      </c>
      <c r="P3840" s="1002">
        <v>27000</v>
      </c>
      <c r="Q3840" s="935"/>
      <c r="R3840" s="935">
        <v>12</v>
      </c>
      <c r="S3840" s="1012">
        <v>54000</v>
      </c>
    </row>
    <row r="3841" spans="1:19" s="243" customFormat="1" ht="23.25">
      <c r="A3841" s="926" t="s">
        <v>1029</v>
      </c>
      <c r="B3841" s="887" t="s">
        <v>37671</v>
      </c>
      <c r="C3841" s="887" t="s">
        <v>115</v>
      </c>
      <c r="D3841" s="887" t="s">
        <v>28751</v>
      </c>
      <c r="E3841" s="1002">
        <v>4000</v>
      </c>
      <c r="F3841" s="887"/>
      <c r="G3841" s="391" t="s">
        <v>28752</v>
      </c>
      <c r="H3841" s="887" t="s">
        <v>388</v>
      </c>
      <c r="I3841" s="887" t="s">
        <v>388</v>
      </c>
      <c r="J3841" s="887" t="s">
        <v>734</v>
      </c>
      <c r="K3841" s="935">
        <v>0</v>
      </c>
      <c r="L3841" s="935">
        <v>0</v>
      </c>
      <c r="M3841" s="1002">
        <v>0</v>
      </c>
      <c r="N3841" s="935">
        <v>0</v>
      </c>
      <c r="O3841" s="935">
        <v>0</v>
      </c>
      <c r="P3841" s="1002">
        <v>0</v>
      </c>
      <c r="Q3841" s="935"/>
      <c r="R3841" s="935">
        <v>12</v>
      </c>
      <c r="S3841" s="1012">
        <v>48000</v>
      </c>
    </row>
    <row r="3842" spans="1:19" s="243" customFormat="1" ht="23.25">
      <c r="A3842" s="926" t="s">
        <v>1029</v>
      </c>
      <c r="B3842" s="887" t="s">
        <v>37671</v>
      </c>
      <c r="C3842" s="887" t="s">
        <v>115</v>
      </c>
      <c r="D3842" s="887" t="s">
        <v>28753</v>
      </c>
      <c r="E3842" s="1002">
        <v>8000</v>
      </c>
      <c r="F3842" s="887"/>
      <c r="G3842" s="391" t="s">
        <v>28754</v>
      </c>
      <c r="H3842" s="887" t="s">
        <v>388</v>
      </c>
      <c r="I3842" s="887" t="s">
        <v>388</v>
      </c>
      <c r="J3842" s="887" t="s">
        <v>734</v>
      </c>
      <c r="K3842" s="935">
        <v>0</v>
      </c>
      <c r="L3842" s="935">
        <v>0</v>
      </c>
      <c r="M3842" s="1002">
        <v>0</v>
      </c>
      <c r="N3842" s="935">
        <v>0</v>
      </c>
      <c r="O3842" s="935">
        <v>0</v>
      </c>
      <c r="P3842" s="1002">
        <v>0</v>
      </c>
      <c r="Q3842" s="935"/>
      <c r="R3842" s="935">
        <v>12</v>
      </c>
      <c r="S3842" s="1012">
        <v>96000</v>
      </c>
    </row>
    <row r="3843" spans="1:19" s="243" customFormat="1" ht="23.25">
      <c r="A3843" s="926" t="s">
        <v>1029</v>
      </c>
      <c r="B3843" s="887" t="s">
        <v>37671</v>
      </c>
      <c r="C3843" s="887" t="s">
        <v>115</v>
      </c>
      <c r="D3843" s="887" t="s">
        <v>28319</v>
      </c>
      <c r="E3843" s="1002">
        <v>4500</v>
      </c>
      <c r="F3843" s="887"/>
      <c r="G3843" s="391" t="s">
        <v>28755</v>
      </c>
      <c r="H3843" s="887" t="s">
        <v>388</v>
      </c>
      <c r="I3843" s="887" t="s">
        <v>388</v>
      </c>
      <c r="J3843" s="887" t="s">
        <v>734</v>
      </c>
      <c r="K3843" s="935">
        <v>0</v>
      </c>
      <c r="L3843" s="935">
        <v>0</v>
      </c>
      <c r="M3843" s="1002">
        <v>0</v>
      </c>
      <c r="N3843" s="935">
        <v>0</v>
      </c>
      <c r="O3843" s="935">
        <v>0</v>
      </c>
      <c r="P3843" s="1002">
        <v>0</v>
      </c>
      <c r="Q3843" s="935"/>
      <c r="R3843" s="935">
        <v>12</v>
      </c>
      <c r="S3843" s="1012">
        <v>54000</v>
      </c>
    </row>
    <row r="3844" spans="1:19" s="892" customFormat="1" ht="17.45" customHeight="1">
      <c r="A3844" s="883" t="s">
        <v>10</v>
      </c>
      <c r="B3844" s="936"/>
      <c r="C3844" s="936"/>
      <c r="D3844" s="227"/>
      <c r="E3844" s="1003"/>
      <c r="F3844" s="936"/>
      <c r="G3844" s="986"/>
      <c r="H3844" s="936"/>
      <c r="I3844" s="936"/>
      <c r="J3844" s="936"/>
      <c r="K3844" s="937"/>
      <c r="L3844" s="937"/>
      <c r="M3844" s="1003">
        <f>SUM(M3452:M3843)</f>
        <v>12104300.789999999</v>
      </c>
      <c r="N3844" s="937"/>
      <c r="O3844" s="937"/>
      <c r="P3844" s="1003">
        <f>SUM(P3452:P3843)</f>
        <v>5824980.5900000008</v>
      </c>
      <c r="Q3844" s="937"/>
      <c r="R3844" s="937"/>
      <c r="S3844" s="1013">
        <f>SUM(S3452:S3843)</f>
        <v>13832168.000000048</v>
      </c>
    </row>
    <row r="3845" spans="1:19" ht="22.8" customHeight="1">
      <c r="A3845" s="1405" t="s">
        <v>391</v>
      </c>
      <c r="B3845" s="1406"/>
      <c r="C3845" s="1406"/>
      <c r="D3845" s="1406"/>
      <c r="E3845" s="1406"/>
      <c r="F3845" s="1406"/>
      <c r="G3845" s="1406"/>
      <c r="H3845" s="1406"/>
      <c r="I3845" s="1406"/>
      <c r="J3845" s="1406"/>
      <c r="K3845" s="1406"/>
      <c r="L3845" s="1406"/>
      <c r="M3845" s="1406"/>
      <c r="N3845" s="1406"/>
      <c r="O3845" s="1406"/>
      <c r="P3845" s="1406"/>
      <c r="Q3845" s="1406"/>
      <c r="R3845" s="1406"/>
      <c r="S3845" s="1407"/>
    </row>
    <row r="3846" spans="1:19" s="243" customFormat="1" ht="34.9">
      <c r="A3846" s="1041" t="s">
        <v>1030</v>
      </c>
      <c r="B3846" s="887" t="s">
        <v>29742</v>
      </c>
      <c r="C3846" s="887" t="s">
        <v>115</v>
      </c>
      <c r="D3846" s="345" t="s">
        <v>19907</v>
      </c>
      <c r="E3846" s="980">
        <v>2800</v>
      </c>
      <c r="F3846" s="345">
        <v>45286924</v>
      </c>
      <c r="G3846" s="376" t="s">
        <v>28756</v>
      </c>
      <c r="H3846" s="884" t="s">
        <v>19895</v>
      </c>
      <c r="I3846" s="884" t="s">
        <v>20970</v>
      </c>
      <c r="J3846" s="345" t="s">
        <v>19907</v>
      </c>
      <c r="K3846" s="938">
        <v>3</v>
      </c>
      <c r="L3846" s="938">
        <v>12</v>
      </c>
      <c r="M3846" s="980">
        <v>33600</v>
      </c>
      <c r="N3846" s="938">
        <v>3</v>
      </c>
      <c r="O3846" s="938">
        <v>6</v>
      </c>
      <c r="P3846" s="980">
        <v>16800</v>
      </c>
      <c r="Q3846" s="938">
        <v>0</v>
      </c>
      <c r="R3846" s="938">
        <v>12</v>
      </c>
      <c r="S3846" s="981">
        <f>+E3846*12</f>
        <v>33600</v>
      </c>
    </row>
    <row r="3847" spans="1:19" s="243" customFormat="1" ht="34.9">
      <c r="A3847" s="1041" t="s">
        <v>1030</v>
      </c>
      <c r="B3847" s="887" t="s">
        <v>29742</v>
      </c>
      <c r="C3847" s="887" t="s">
        <v>115</v>
      </c>
      <c r="D3847" s="345" t="s">
        <v>28757</v>
      </c>
      <c r="E3847" s="980">
        <v>6000</v>
      </c>
      <c r="F3847" s="345">
        <v>44489489</v>
      </c>
      <c r="G3847" s="391" t="s">
        <v>28758</v>
      </c>
      <c r="H3847" s="884" t="s">
        <v>28759</v>
      </c>
      <c r="I3847" s="884" t="s">
        <v>28760</v>
      </c>
      <c r="J3847" s="345" t="s">
        <v>28757</v>
      </c>
      <c r="K3847" s="938">
        <v>1</v>
      </c>
      <c r="L3847" s="938">
        <v>12</v>
      </c>
      <c r="M3847" s="980">
        <v>72000</v>
      </c>
      <c r="N3847" s="938">
        <v>1</v>
      </c>
      <c r="O3847" s="938">
        <v>6</v>
      </c>
      <c r="P3847" s="980">
        <v>36000</v>
      </c>
      <c r="Q3847" s="938">
        <v>0</v>
      </c>
      <c r="R3847" s="938">
        <v>12</v>
      </c>
      <c r="S3847" s="981">
        <f>+E3847*12</f>
        <v>72000</v>
      </c>
    </row>
    <row r="3848" spans="1:19" s="243" customFormat="1" ht="34.9">
      <c r="A3848" s="1041" t="s">
        <v>1030</v>
      </c>
      <c r="B3848" s="887" t="s">
        <v>29742</v>
      </c>
      <c r="C3848" s="887" t="s">
        <v>115</v>
      </c>
      <c r="D3848" s="345" t="s">
        <v>28761</v>
      </c>
      <c r="E3848" s="980">
        <v>4200</v>
      </c>
      <c r="F3848" s="345">
        <v>72974244</v>
      </c>
      <c r="G3848" s="391" t="s">
        <v>28762</v>
      </c>
      <c r="H3848" s="884" t="s">
        <v>23515</v>
      </c>
      <c r="I3848" s="884" t="s">
        <v>19764</v>
      </c>
      <c r="J3848" s="345" t="s">
        <v>28761</v>
      </c>
      <c r="K3848" s="938">
        <v>1</v>
      </c>
      <c r="L3848" s="938">
        <v>12</v>
      </c>
      <c r="M3848" s="980">
        <v>8120</v>
      </c>
      <c r="N3848" s="938">
        <v>2</v>
      </c>
      <c r="O3848" s="938">
        <v>6</v>
      </c>
      <c r="P3848" s="980">
        <v>25200</v>
      </c>
      <c r="Q3848" s="938">
        <v>0</v>
      </c>
      <c r="R3848" s="938">
        <v>12</v>
      </c>
      <c r="S3848" s="981">
        <v>0</v>
      </c>
    </row>
    <row r="3849" spans="1:19" s="243" customFormat="1" ht="34.9">
      <c r="A3849" s="1041" t="s">
        <v>1030</v>
      </c>
      <c r="B3849" s="887" t="s">
        <v>29742</v>
      </c>
      <c r="C3849" s="887" t="s">
        <v>115</v>
      </c>
      <c r="D3849" s="345" t="s">
        <v>28763</v>
      </c>
      <c r="E3849" s="980">
        <v>7200</v>
      </c>
      <c r="F3849" s="345">
        <v>23949021</v>
      </c>
      <c r="G3849" s="391" t="s">
        <v>28764</v>
      </c>
      <c r="H3849" s="884" t="s">
        <v>28765</v>
      </c>
      <c r="I3849" s="884" t="s">
        <v>28760</v>
      </c>
      <c r="J3849" s="345" t="s">
        <v>28763</v>
      </c>
      <c r="K3849" s="938">
        <v>11</v>
      </c>
      <c r="L3849" s="938">
        <v>12</v>
      </c>
      <c r="M3849" s="980">
        <v>86400</v>
      </c>
      <c r="N3849" s="938">
        <v>11</v>
      </c>
      <c r="O3849" s="938">
        <v>6</v>
      </c>
      <c r="P3849" s="980">
        <v>43200</v>
      </c>
      <c r="Q3849" s="938">
        <v>0</v>
      </c>
      <c r="R3849" s="938">
        <v>12</v>
      </c>
      <c r="S3849" s="981">
        <f t="shared" ref="S3849:S3859" si="5">+E3849*12</f>
        <v>86400</v>
      </c>
    </row>
    <row r="3850" spans="1:19" s="243" customFormat="1" ht="34.9">
      <c r="A3850" s="1041" t="s">
        <v>1030</v>
      </c>
      <c r="B3850" s="887" t="s">
        <v>29742</v>
      </c>
      <c r="C3850" s="887" t="s">
        <v>115</v>
      </c>
      <c r="D3850" s="345" t="s">
        <v>28766</v>
      </c>
      <c r="E3850" s="980">
        <v>11000</v>
      </c>
      <c r="F3850" s="345">
        <v>7734016</v>
      </c>
      <c r="G3850" s="391" t="s">
        <v>28767</v>
      </c>
      <c r="H3850" s="884" t="s">
        <v>28765</v>
      </c>
      <c r="I3850" s="884" t="s">
        <v>28760</v>
      </c>
      <c r="J3850" s="345" t="s">
        <v>28766</v>
      </c>
      <c r="K3850" s="938">
        <v>7</v>
      </c>
      <c r="L3850" s="938">
        <v>12</v>
      </c>
      <c r="M3850" s="980">
        <v>132000</v>
      </c>
      <c r="N3850" s="938">
        <v>7</v>
      </c>
      <c r="O3850" s="938">
        <v>6</v>
      </c>
      <c r="P3850" s="980">
        <v>66000</v>
      </c>
      <c r="Q3850" s="938">
        <v>0</v>
      </c>
      <c r="R3850" s="938">
        <v>12</v>
      </c>
      <c r="S3850" s="981">
        <f t="shared" si="5"/>
        <v>132000</v>
      </c>
    </row>
    <row r="3851" spans="1:19" s="243" customFormat="1" ht="34.9">
      <c r="A3851" s="1041" t="s">
        <v>1030</v>
      </c>
      <c r="B3851" s="887" t="s">
        <v>29742</v>
      </c>
      <c r="C3851" s="887" t="s">
        <v>115</v>
      </c>
      <c r="D3851" s="345" t="s">
        <v>28768</v>
      </c>
      <c r="E3851" s="980">
        <v>9300</v>
      </c>
      <c r="F3851" s="345">
        <v>10618682</v>
      </c>
      <c r="G3851" s="391" t="s">
        <v>28769</v>
      </c>
      <c r="H3851" s="884" t="s">
        <v>28765</v>
      </c>
      <c r="I3851" s="884" t="s">
        <v>28760</v>
      </c>
      <c r="J3851" s="345" t="s">
        <v>28768</v>
      </c>
      <c r="K3851" s="938">
        <v>2</v>
      </c>
      <c r="L3851" s="938">
        <v>12</v>
      </c>
      <c r="M3851" s="980">
        <v>111600</v>
      </c>
      <c r="N3851" s="938">
        <v>2</v>
      </c>
      <c r="O3851" s="938">
        <v>6</v>
      </c>
      <c r="P3851" s="980">
        <v>55800</v>
      </c>
      <c r="Q3851" s="938">
        <v>0</v>
      </c>
      <c r="R3851" s="938">
        <v>12</v>
      </c>
      <c r="S3851" s="981">
        <f t="shared" si="5"/>
        <v>111600</v>
      </c>
    </row>
    <row r="3852" spans="1:19" s="243" customFormat="1" ht="34.9">
      <c r="A3852" s="1041" t="s">
        <v>1030</v>
      </c>
      <c r="B3852" s="887" t="s">
        <v>29742</v>
      </c>
      <c r="C3852" s="887" t="s">
        <v>115</v>
      </c>
      <c r="D3852" s="345" t="s">
        <v>19900</v>
      </c>
      <c r="E3852" s="980">
        <v>2800</v>
      </c>
      <c r="F3852" s="345">
        <v>10481189</v>
      </c>
      <c r="G3852" s="391" t="s">
        <v>28770</v>
      </c>
      <c r="H3852" s="884" t="s">
        <v>388</v>
      </c>
      <c r="I3852" s="884" t="s">
        <v>28771</v>
      </c>
      <c r="J3852" s="345" t="s">
        <v>19900</v>
      </c>
      <c r="K3852" s="938">
        <v>12</v>
      </c>
      <c r="L3852" s="938">
        <v>12</v>
      </c>
      <c r="M3852" s="980">
        <v>33600</v>
      </c>
      <c r="N3852" s="938">
        <v>12</v>
      </c>
      <c r="O3852" s="938">
        <v>6</v>
      </c>
      <c r="P3852" s="980">
        <v>16800</v>
      </c>
      <c r="Q3852" s="938">
        <v>0</v>
      </c>
      <c r="R3852" s="938">
        <v>12</v>
      </c>
      <c r="S3852" s="981">
        <f t="shared" si="5"/>
        <v>33600</v>
      </c>
    </row>
    <row r="3853" spans="1:19" s="243" customFormat="1" ht="34.9">
      <c r="A3853" s="1041" t="s">
        <v>1030</v>
      </c>
      <c r="B3853" s="887" t="s">
        <v>29742</v>
      </c>
      <c r="C3853" s="887" t="s">
        <v>115</v>
      </c>
      <c r="D3853" s="345" t="s">
        <v>28772</v>
      </c>
      <c r="E3853" s="980">
        <v>2800</v>
      </c>
      <c r="F3853" s="345">
        <v>8022505</v>
      </c>
      <c r="G3853" s="391" t="s">
        <v>28773</v>
      </c>
      <c r="H3853" s="884" t="s">
        <v>388</v>
      </c>
      <c r="I3853" s="884" t="s">
        <v>28771</v>
      </c>
      <c r="J3853" s="345" t="s">
        <v>28772</v>
      </c>
      <c r="K3853" s="938">
        <v>11</v>
      </c>
      <c r="L3853" s="938">
        <v>12</v>
      </c>
      <c r="M3853" s="980">
        <v>33600</v>
      </c>
      <c r="N3853" s="938">
        <v>11</v>
      </c>
      <c r="O3853" s="938">
        <v>6</v>
      </c>
      <c r="P3853" s="980">
        <v>16800</v>
      </c>
      <c r="Q3853" s="938">
        <v>0</v>
      </c>
      <c r="R3853" s="938">
        <v>12</v>
      </c>
      <c r="S3853" s="981">
        <f t="shared" si="5"/>
        <v>33600</v>
      </c>
    </row>
    <row r="3854" spans="1:19" s="243" customFormat="1" ht="34.9">
      <c r="A3854" s="1041" t="s">
        <v>1030</v>
      </c>
      <c r="B3854" s="887" t="s">
        <v>29742</v>
      </c>
      <c r="C3854" s="887" t="s">
        <v>115</v>
      </c>
      <c r="D3854" s="345" t="s">
        <v>28774</v>
      </c>
      <c r="E3854" s="980">
        <v>14000</v>
      </c>
      <c r="F3854" s="345">
        <v>10270369</v>
      </c>
      <c r="G3854" s="391" t="s">
        <v>28775</v>
      </c>
      <c r="H3854" s="884" t="s">
        <v>21494</v>
      </c>
      <c r="I3854" s="884" t="s">
        <v>19764</v>
      </c>
      <c r="J3854" s="345" t="s">
        <v>28774</v>
      </c>
      <c r="K3854" s="938">
        <v>6</v>
      </c>
      <c r="L3854" s="938">
        <v>12</v>
      </c>
      <c r="M3854" s="980">
        <v>168000</v>
      </c>
      <c r="N3854" s="938">
        <v>6</v>
      </c>
      <c r="O3854" s="938">
        <v>6</v>
      </c>
      <c r="P3854" s="980">
        <v>84000</v>
      </c>
      <c r="Q3854" s="938">
        <v>0</v>
      </c>
      <c r="R3854" s="938">
        <v>12</v>
      </c>
      <c r="S3854" s="981">
        <f t="shared" si="5"/>
        <v>168000</v>
      </c>
    </row>
    <row r="3855" spans="1:19" s="243" customFormat="1" ht="34.9">
      <c r="A3855" s="1041" t="s">
        <v>1030</v>
      </c>
      <c r="B3855" s="887" t="s">
        <v>29742</v>
      </c>
      <c r="C3855" s="887" t="s">
        <v>115</v>
      </c>
      <c r="D3855" s="345" t="s">
        <v>28776</v>
      </c>
      <c r="E3855" s="980">
        <v>6000</v>
      </c>
      <c r="F3855" s="345">
        <v>10477483</v>
      </c>
      <c r="G3855" s="391" t="s">
        <v>28777</v>
      </c>
      <c r="H3855" s="884" t="s">
        <v>21494</v>
      </c>
      <c r="I3855" s="884" t="s">
        <v>19764</v>
      </c>
      <c r="J3855" s="345" t="s">
        <v>28776</v>
      </c>
      <c r="K3855" s="938">
        <v>12</v>
      </c>
      <c r="L3855" s="938">
        <v>12</v>
      </c>
      <c r="M3855" s="980">
        <v>72000</v>
      </c>
      <c r="N3855" s="938">
        <v>12</v>
      </c>
      <c r="O3855" s="938">
        <v>6</v>
      </c>
      <c r="P3855" s="980">
        <v>36000</v>
      </c>
      <c r="Q3855" s="938">
        <v>0</v>
      </c>
      <c r="R3855" s="938">
        <v>12</v>
      </c>
      <c r="S3855" s="981">
        <f t="shared" si="5"/>
        <v>72000</v>
      </c>
    </row>
    <row r="3856" spans="1:19" s="243" customFormat="1" ht="34.9">
      <c r="A3856" s="1041" t="s">
        <v>1030</v>
      </c>
      <c r="B3856" s="887" t="s">
        <v>29742</v>
      </c>
      <c r="C3856" s="887" t="s">
        <v>115</v>
      </c>
      <c r="D3856" s="345" t="s">
        <v>28778</v>
      </c>
      <c r="E3856" s="980">
        <v>9300</v>
      </c>
      <c r="F3856" s="345">
        <v>46184876</v>
      </c>
      <c r="G3856" s="391" t="s">
        <v>28779</v>
      </c>
      <c r="H3856" s="884" t="s">
        <v>20185</v>
      </c>
      <c r="I3856" s="884" t="s">
        <v>28760</v>
      </c>
      <c r="J3856" s="345" t="s">
        <v>28778</v>
      </c>
      <c r="K3856" s="938">
        <v>1</v>
      </c>
      <c r="L3856" s="938">
        <v>12</v>
      </c>
      <c r="M3856" s="980">
        <v>111600</v>
      </c>
      <c r="N3856" s="938">
        <v>2</v>
      </c>
      <c r="O3856" s="938">
        <v>6</v>
      </c>
      <c r="P3856" s="980">
        <v>55800</v>
      </c>
      <c r="Q3856" s="938">
        <v>0</v>
      </c>
      <c r="R3856" s="938">
        <v>12</v>
      </c>
      <c r="S3856" s="981">
        <f t="shared" si="5"/>
        <v>111600</v>
      </c>
    </row>
    <row r="3857" spans="1:19" s="243" customFormat="1" ht="34.9">
      <c r="A3857" s="1041" t="s">
        <v>1030</v>
      </c>
      <c r="B3857" s="887" t="s">
        <v>29742</v>
      </c>
      <c r="C3857" s="887" t="s">
        <v>115</v>
      </c>
      <c r="D3857" s="345" t="s">
        <v>28780</v>
      </c>
      <c r="E3857" s="980">
        <v>4200</v>
      </c>
      <c r="F3857" s="345">
        <v>47473072</v>
      </c>
      <c r="G3857" s="391" t="s">
        <v>28781</v>
      </c>
      <c r="H3857" s="884" t="s">
        <v>28782</v>
      </c>
      <c r="I3857" s="884" t="s">
        <v>28760</v>
      </c>
      <c r="J3857" s="345" t="s">
        <v>28780</v>
      </c>
      <c r="K3857" s="938">
        <v>3</v>
      </c>
      <c r="L3857" s="938">
        <v>12</v>
      </c>
      <c r="M3857" s="980">
        <v>50400</v>
      </c>
      <c r="N3857" s="938">
        <v>3</v>
      </c>
      <c r="O3857" s="938">
        <v>6</v>
      </c>
      <c r="P3857" s="980">
        <v>25200</v>
      </c>
      <c r="Q3857" s="938">
        <v>0</v>
      </c>
      <c r="R3857" s="938">
        <v>12</v>
      </c>
      <c r="S3857" s="981">
        <f t="shared" si="5"/>
        <v>50400</v>
      </c>
    </row>
    <row r="3858" spans="1:19" s="243" customFormat="1" ht="34.9">
      <c r="A3858" s="1041" t="s">
        <v>1030</v>
      </c>
      <c r="B3858" s="887" t="s">
        <v>29742</v>
      </c>
      <c r="C3858" s="887" t="s">
        <v>115</v>
      </c>
      <c r="D3858" s="345" t="s">
        <v>28783</v>
      </c>
      <c r="E3858" s="980">
        <v>11000</v>
      </c>
      <c r="F3858" s="345">
        <v>42543126</v>
      </c>
      <c r="G3858" s="391" t="s">
        <v>28784</v>
      </c>
      <c r="H3858" s="884" t="s">
        <v>24465</v>
      </c>
      <c r="I3858" s="884" t="s">
        <v>28760</v>
      </c>
      <c r="J3858" s="345" t="s">
        <v>28783</v>
      </c>
      <c r="K3858" s="938">
        <v>3</v>
      </c>
      <c r="L3858" s="938">
        <v>12</v>
      </c>
      <c r="M3858" s="980">
        <v>132000</v>
      </c>
      <c r="N3858" s="938">
        <v>3</v>
      </c>
      <c r="O3858" s="938">
        <v>6</v>
      </c>
      <c r="P3858" s="980">
        <v>66000</v>
      </c>
      <c r="Q3858" s="938">
        <v>0</v>
      </c>
      <c r="R3858" s="938">
        <v>12</v>
      </c>
      <c r="S3858" s="981">
        <f t="shared" si="5"/>
        <v>132000</v>
      </c>
    </row>
    <row r="3859" spans="1:19" s="243" customFormat="1" ht="34.9">
      <c r="A3859" s="1041" t="s">
        <v>1030</v>
      </c>
      <c r="B3859" s="887" t="s">
        <v>29742</v>
      </c>
      <c r="C3859" s="887" t="s">
        <v>115</v>
      </c>
      <c r="D3859" s="345" t="s">
        <v>22173</v>
      </c>
      <c r="E3859" s="980">
        <v>3600</v>
      </c>
      <c r="F3859" s="345">
        <v>25769627</v>
      </c>
      <c r="G3859" s="391" t="s">
        <v>28785</v>
      </c>
      <c r="H3859" s="884" t="s">
        <v>21494</v>
      </c>
      <c r="I3859" s="884" t="s">
        <v>19764</v>
      </c>
      <c r="J3859" s="345" t="s">
        <v>22173</v>
      </c>
      <c r="K3859" s="938">
        <v>3</v>
      </c>
      <c r="L3859" s="938">
        <v>12</v>
      </c>
      <c r="M3859" s="980">
        <v>43200</v>
      </c>
      <c r="N3859" s="938">
        <v>3</v>
      </c>
      <c r="O3859" s="938">
        <v>6</v>
      </c>
      <c r="P3859" s="980">
        <v>21600</v>
      </c>
      <c r="Q3859" s="938">
        <v>0</v>
      </c>
      <c r="R3859" s="938">
        <v>12</v>
      </c>
      <c r="S3859" s="981">
        <f t="shared" si="5"/>
        <v>43200</v>
      </c>
    </row>
    <row r="3860" spans="1:19" s="243" customFormat="1" ht="34.9">
      <c r="A3860" s="1041" t="s">
        <v>1030</v>
      </c>
      <c r="B3860" s="887" t="s">
        <v>29742</v>
      </c>
      <c r="C3860" s="887" t="s">
        <v>115</v>
      </c>
      <c r="D3860" s="345" t="s">
        <v>28786</v>
      </c>
      <c r="E3860" s="980">
        <v>6000</v>
      </c>
      <c r="F3860" s="345">
        <v>44922633</v>
      </c>
      <c r="G3860" s="391" t="s">
        <v>28787</v>
      </c>
      <c r="H3860" s="884" t="s">
        <v>19815</v>
      </c>
      <c r="I3860" s="884" t="s">
        <v>19764</v>
      </c>
      <c r="J3860" s="345" t="s">
        <v>28786</v>
      </c>
      <c r="K3860" s="938">
        <v>0</v>
      </c>
      <c r="L3860" s="938">
        <v>0</v>
      </c>
      <c r="M3860" s="980">
        <v>0</v>
      </c>
      <c r="N3860" s="938">
        <v>1</v>
      </c>
      <c r="O3860" s="938">
        <v>2</v>
      </c>
      <c r="P3860" s="980">
        <v>11600</v>
      </c>
      <c r="Q3860" s="938">
        <v>0</v>
      </c>
      <c r="R3860" s="938">
        <v>12</v>
      </c>
      <c r="S3860" s="981">
        <v>0</v>
      </c>
    </row>
    <row r="3861" spans="1:19" s="243" customFormat="1" ht="34.9">
      <c r="A3861" s="1041" t="s">
        <v>1030</v>
      </c>
      <c r="B3861" s="887" t="s">
        <v>29742</v>
      </c>
      <c r="C3861" s="887" t="s">
        <v>115</v>
      </c>
      <c r="D3861" s="345" t="s">
        <v>28788</v>
      </c>
      <c r="E3861" s="980">
        <v>9300</v>
      </c>
      <c r="F3861" s="345">
        <v>41167686</v>
      </c>
      <c r="G3861" s="391" t="s">
        <v>28789</v>
      </c>
      <c r="H3861" s="884" t="s">
        <v>24465</v>
      </c>
      <c r="I3861" s="884" t="s">
        <v>28760</v>
      </c>
      <c r="J3861" s="345" t="s">
        <v>28788</v>
      </c>
      <c r="K3861" s="938">
        <v>6</v>
      </c>
      <c r="L3861" s="938">
        <v>12</v>
      </c>
      <c r="M3861" s="980">
        <v>111600</v>
      </c>
      <c r="N3861" s="938">
        <v>6</v>
      </c>
      <c r="O3861" s="938">
        <v>6</v>
      </c>
      <c r="P3861" s="980">
        <v>55800</v>
      </c>
      <c r="Q3861" s="938">
        <v>0</v>
      </c>
      <c r="R3861" s="938">
        <v>12</v>
      </c>
      <c r="S3861" s="981">
        <f t="shared" ref="S3861:S3878" si="6">+E3861*12</f>
        <v>111600</v>
      </c>
    </row>
    <row r="3862" spans="1:19" s="243" customFormat="1" ht="34.9">
      <c r="A3862" s="1041" t="s">
        <v>1030</v>
      </c>
      <c r="B3862" s="887" t="s">
        <v>29742</v>
      </c>
      <c r="C3862" s="887" t="s">
        <v>115</v>
      </c>
      <c r="D3862" s="345" t="s">
        <v>28790</v>
      </c>
      <c r="E3862" s="980">
        <v>4200</v>
      </c>
      <c r="F3862" s="345">
        <v>47181020</v>
      </c>
      <c r="G3862" s="391" t="s">
        <v>28791</v>
      </c>
      <c r="H3862" s="884" t="s">
        <v>21494</v>
      </c>
      <c r="I3862" s="884" t="s">
        <v>19764</v>
      </c>
      <c r="J3862" s="345" t="s">
        <v>28790</v>
      </c>
      <c r="K3862" s="938">
        <v>1</v>
      </c>
      <c r="L3862" s="938">
        <v>12</v>
      </c>
      <c r="M3862" s="980">
        <v>50400</v>
      </c>
      <c r="N3862" s="938">
        <v>1</v>
      </c>
      <c r="O3862" s="938">
        <v>6</v>
      </c>
      <c r="P3862" s="980">
        <v>25200</v>
      </c>
      <c r="Q3862" s="938">
        <v>0</v>
      </c>
      <c r="R3862" s="938">
        <v>12</v>
      </c>
      <c r="S3862" s="981">
        <f t="shared" si="6"/>
        <v>50400</v>
      </c>
    </row>
    <row r="3863" spans="1:19" s="243" customFormat="1" ht="34.9">
      <c r="A3863" s="1041" t="s">
        <v>1030</v>
      </c>
      <c r="B3863" s="887" t="s">
        <v>29742</v>
      </c>
      <c r="C3863" s="887" t="s">
        <v>115</v>
      </c>
      <c r="D3863" s="345" t="s">
        <v>28792</v>
      </c>
      <c r="E3863" s="980">
        <v>11000</v>
      </c>
      <c r="F3863" s="345">
        <v>42720326</v>
      </c>
      <c r="G3863" s="391" t="s">
        <v>28793</v>
      </c>
      <c r="H3863" s="884" t="s">
        <v>28794</v>
      </c>
      <c r="I3863" s="884" t="s">
        <v>28760</v>
      </c>
      <c r="J3863" s="345" t="s">
        <v>28792</v>
      </c>
      <c r="K3863" s="938">
        <v>1</v>
      </c>
      <c r="L3863" s="938">
        <v>12</v>
      </c>
      <c r="M3863" s="980">
        <v>132000</v>
      </c>
      <c r="N3863" s="938">
        <v>1</v>
      </c>
      <c r="O3863" s="938">
        <v>6</v>
      </c>
      <c r="P3863" s="980">
        <v>66000</v>
      </c>
      <c r="Q3863" s="938">
        <v>0</v>
      </c>
      <c r="R3863" s="938">
        <v>12</v>
      </c>
      <c r="S3863" s="981">
        <f t="shared" si="6"/>
        <v>132000</v>
      </c>
    </row>
    <row r="3864" spans="1:19" s="243" customFormat="1" ht="34.9">
      <c r="A3864" s="1041" t="s">
        <v>1030</v>
      </c>
      <c r="B3864" s="887" t="s">
        <v>29742</v>
      </c>
      <c r="C3864" s="887" t="s">
        <v>115</v>
      </c>
      <c r="D3864" s="345" t="s">
        <v>28786</v>
      </c>
      <c r="E3864" s="980">
        <v>6000</v>
      </c>
      <c r="F3864" s="345">
        <v>45380858</v>
      </c>
      <c r="G3864" s="391" t="s">
        <v>28795</v>
      </c>
      <c r="H3864" s="884" t="s">
        <v>19815</v>
      </c>
      <c r="I3864" s="884" t="s">
        <v>28760</v>
      </c>
      <c r="J3864" s="345" t="s">
        <v>28786</v>
      </c>
      <c r="K3864" s="938">
        <v>7</v>
      </c>
      <c r="L3864" s="938">
        <v>12</v>
      </c>
      <c r="M3864" s="980">
        <v>72000</v>
      </c>
      <c r="N3864" s="938">
        <v>7</v>
      </c>
      <c r="O3864" s="938">
        <v>6</v>
      </c>
      <c r="P3864" s="980">
        <v>36000</v>
      </c>
      <c r="Q3864" s="938">
        <v>0</v>
      </c>
      <c r="R3864" s="938">
        <v>12</v>
      </c>
      <c r="S3864" s="981">
        <f t="shared" si="6"/>
        <v>72000</v>
      </c>
    </row>
    <row r="3865" spans="1:19" s="243" customFormat="1" ht="34.9">
      <c r="A3865" s="1041" t="s">
        <v>1030</v>
      </c>
      <c r="B3865" s="887" t="s">
        <v>29742</v>
      </c>
      <c r="C3865" s="887" t="s">
        <v>115</v>
      </c>
      <c r="D3865" s="345" t="s">
        <v>28796</v>
      </c>
      <c r="E3865" s="980">
        <v>2800</v>
      </c>
      <c r="F3865" s="345">
        <v>43129448</v>
      </c>
      <c r="G3865" s="391" t="s">
        <v>28797</v>
      </c>
      <c r="H3865" s="884" t="s">
        <v>28798</v>
      </c>
      <c r="I3865" s="884" t="s">
        <v>19764</v>
      </c>
      <c r="J3865" s="345" t="s">
        <v>28796</v>
      </c>
      <c r="K3865" s="938">
        <v>1</v>
      </c>
      <c r="L3865" s="938">
        <v>11</v>
      </c>
      <c r="M3865" s="980">
        <v>30800</v>
      </c>
      <c r="N3865" s="938">
        <v>1</v>
      </c>
      <c r="O3865" s="938">
        <v>6</v>
      </c>
      <c r="P3865" s="980">
        <v>16800</v>
      </c>
      <c r="Q3865" s="938">
        <v>0</v>
      </c>
      <c r="R3865" s="938">
        <v>12</v>
      </c>
      <c r="S3865" s="981">
        <f t="shared" si="6"/>
        <v>33600</v>
      </c>
    </row>
    <row r="3866" spans="1:19" s="243" customFormat="1" ht="34.9">
      <c r="A3866" s="1041" t="s">
        <v>1030</v>
      </c>
      <c r="B3866" s="887" t="s">
        <v>29742</v>
      </c>
      <c r="C3866" s="887" t="s">
        <v>115</v>
      </c>
      <c r="D3866" s="345" t="s">
        <v>28799</v>
      </c>
      <c r="E3866" s="980">
        <v>6000</v>
      </c>
      <c r="F3866" s="345">
        <v>42114987</v>
      </c>
      <c r="G3866" s="391" t="s">
        <v>28800</v>
      </c>
      <c r="H3866" s="884" t="s">
        <v>28801</v>
      </c>
      <c r="I3866" s="884" t="s">
        <v>28760</v>
      </c>
      <c r="J3866" s="345" t="s">
        <v>28799</v>
      </c>
      <c r="K3866" s="938">
        <v>1</v>
      </c>
      <c r="L3866" s="938">
        <v>12</v>
      </c>
      <c r="M3866" s="980">
        <v>72000</v>
      </c>
      <c r="N3866" s="938">
        <v>1</v>
      </c>
      <c r="O3866" s="938">
        <v>6</v>
      </c>
      <c r="P3866" s="980">
        <v>36000</v>
      </c>
      <c r="Q3866" s="938">
        <v>0</v>
      </c>
      <c r="R3866" s="938">
        <v>12</v>
      </c>
      <c r="S3866" s="981">
        <f t="shared" si="6"/>
        <v>72000</v>
      </c>
    </row>
    <row r="3867" spans="1:19" s="243" customFormat="1" ht="34.9">
      <c r="A3867" s="1041" t="s">
        <v>1030</v>
      </c>
      <c r="B3867" s="887" t="s">
        <v>29742</v>
      </c>
      <c r="C3867" s="887" t="s">
        <v>115</v>
      </c>
      <c r="D3867" s="345" t="s">
        <v>28802</v>
      </c>
      <c r="E3867" s="980">
        <v>6000</v>
      </c>
      <c r="F3867" s="345">
        <v>43067069</v>
      </c>
      <c r="G3867" s="391" t="s">
        <v>28803</v>
      </c>
      <c r="H3867" s="884" t="s">
        <v>28804</v>
      </c>
      <c r="I3867" s="884" t="s">
        <v>19764</v>
      </c>
      <c r="J3867" s="345" t="s">
        <v>28802</v>
      </c>
      <c r="K3867" s="938">
        <v>3</v>
      </c>
      <c r="L3867" s="938">
        <v>12</v>
      </c>
      <c r="M3867" s="980">
        <v>72000</v>
      </c>
      <c r="N3867" s="938">
        <v>3</v>
      </c>
      <c r="O3867" s="938">
        <v>6</v>
      </c>
      <c r="P3867" s="980">
        <v>36000</v>
      </c>
      <c r="Q3867" s="938">
        <v>0</v>
      </c>
      <c r="R3867" s="938">
        <v>12</v>
      </c>
      <c r="S3867" s="981">
        <f t="shared" si="6"/>
        <v>72000</v>
      </c>
    </row>
    <row r="3868" spans="1:19" s="243" customFormat="1" ht="34.9">
      <c r="A3868" s="1041" t="s">
        <v>1030</v>
      </c>
      <c r="B3868" s="887" t="s">
        <v>29742</v>
      </c>
      <c r="C3868" s="887" t="s">
        <v>115</v>
      </c>
      <c r="D3868" s="345" t="s">
        <v>28805</v>
      </c>
      <c r="E3868" s="980">
        <v>2800</v>
      </c>
      <c r="F3868" s="345">
        <v>8128609</v>
      </c>
      <c r="G3868" s="391" t="s">
        <v>28806</v>
      </c>
      <c r="H3868" s="884" t="s">
        <v>28807</v>
      </c>
      <c r="I3868" s="884" t="s">
        <v>20970</v>
      </c>
      <c r="J3868" s="345" t="s">
        <v>28805</v>
      </c>
      <c r="K3868" s="938">
        <v>3</v>
      </c>
      <c r="L3868" s="938">
        <v>12</v>
      </c>
      <c r="M3868" s="980">
        <v>33600</v>
      </c>
      <c r="N3868" s="938">
        <v>3</v>
      </c>
      <c r="O3868" s="938">
        <v>6</v>
      </c>
      <c r="P3868" s="980">
        <v>16800</v>
      </c>
      <c r="Q3868" s="938">
        <v>0</v>
      </c>
      <c r="R3868" s="938">
        <v>12</v>
      </c>
      <c r="S3868" s="981">
        <f t="shared" si="6"/>
        <v>33600</v>
      </c>
    </row>
    <row r="3869" spans="1:19" s="243" customFormat="1" ht="34.9">
      <c r="A3869" s="1041" t="s">
        <v>1030</v>
      </c>
      <c r="B3869" s="887" t="s">
        <v>29742</v>
      </c>
      <c r="C3869" s="887" t="s">
        <v>115</v>
      </c>
      <c r="D3869" s="345" t="s">
        <v>28808</v>
      </c>
      <c r="E3869" s="980">
        <v>6000</v>
      </c>
      <c r="F3869" s="345">
        <v>41633387</v>
      </c>
      <c r="G3869" s="391" t="s">
        <v>28809</v>
      </c>
      <c r="H3869" s="884" t="s">
        <v>19733</v>
      </c>
      <c r="I3869" s="884" t="s">
        <v>28760</v>
      </c>
      <c r="J3869" s="345" t="s">
        <v>28808</v>
      </c>
      <c r="K3869" s="938">
        <v>6</v>
      </c>
      <c r="L3869" s="938">
        <v>12</v>
      </c>
      <c r="M3869" s="980">
        <v>72000</v>
      </c>
      <c r="N3869" s="938">
        <v>6</v>
      </c>
      <c r="O3869" s="938">
        <v>6</v>
      </c>
      <c r="P3869" s="980">
        <v>36000</v>
      </c>
      <c r="Q3869" s="938">
        <v>0</v>
      </c>
      <c r="R3869" s="938">
        <v>12</v>
      </c>
      <c r="S3869" s="981">
        <f t="shared" si="6"/>
        <v>72000</v>
      </c>
    </row>
    <row r="3870" spans="1:19" s="243" customFormat="1" ht="34.9">
      <c r="A3870" s="1041" t="s">
        <v>1030</v>
      </c>
      <c r="B3870" s="887" t="s">
        <v>29742</v>
      </c>
      <c r="C3870" s="887" t="s">
        <v>115</v>
      </c>
      <c r="D3870" s="345" t="s">
        <v>28810</v>
      </c>
      <c r="E3870" s="980">
        <v>7200</v>
      </c>
      <c r="F3870" s="345">
        <v>9703595</v>
      </c>
      <c r="G3870" s="391" t="s">
        <v>28811</v>
      </c>
      <c r="H3870" s="884" t="s">
        <v>28812</v>
      </c>
      <c r="I3870" s="884" t="s">
        <v>28760</v>
      </c>
      <c r="J3870" s="345" t="s">
        <v>28810</v>
      </c>
      <c r="K3870" s="938">
        <v>8</v>
      </c>
      <c r="L3870" s="938">
        <v>12</v>
      </c>
      <c r="M3870" s="980">
        <v>86400</v>
      </c>
      <c r="N3870" s="938">
        <v>8</v>
      </c>
      <c r="O3870" s="938">
        <v>6</v>
      </c>
      <c r="P3870" s="980">
        <v>43200</v>
      </c>
      <c r="Q3870" s="938">
        <v>0</v>
      </c>
      <c r="R3870" s="938">
        <v>12</v>
      </c>
      <c r="S3870" s="981">
        <f t="shared" si="6"/>
        <v>86400</v>
      </c>
    </row>
    <row r="3871" spans="1:19" s="243" customFormat="1" ht="34.9">
      <c r="A3871" s="1041" t="s">
        <v>1030</v>
      </c>
      <c r="B3871" s="887" t="s">
        <v>29742</v>
      </c>
      <c r="C3871" s="887" t="s">
        <v>115</v>
      </c>
      <c r="D3871" s="345" t="s">
        <v>28727</v>
      </c>
      <c r="E3871" s="980">
        <v>3600</v>
      </c>
      <c r="F3871" s="345">
        <v>43342923</v>
      </c>
      <c r="G3871" s="391" t="s">
        <v>28813</v>
      </c>
      <c r="H3871" s="884" t="s">
        <v>21494</v>
      </c>
      <c r="I3871" s="884" t="s">
        <v>19764</v>
      </c>
      <c r="J3871" s="345" t="s">
        <v>28727</v>
      </c>
      <c r="K3871" s="938">
        <v>13</v>
      </c>
      <c r="L3871" s="938">
        <v>12</v>
      </c>
      <c r="M3871" s="980">
        <v>43200</v>
      </c>
      <c r="N3871" s="938">
        <v>13</v>
      </c>
      <c r="O3871" s="938">
        <v>6</v>
      </c>
      <c r="P3871" s="980">
        <v>21600</v>
      </c>
      <c r="Q3871" s="938">
        <v>0</v>
      </c>
      <c r="R3871" s="938">
        <v>12</v>
      </c>
      <c r="S3871" s="981">
        <f t="shared" si="6"/>
        <v>43200</v>
      </c>
    </row>
    <row r="3872" spans="1:19" s="243" customFormat="1" ht="34.9">
      <c r="A3872" s="1041" t="s">
        <v>1030</v>
      </c>
      <c r="B3872" s="887" t="s">
        <v>29742</v>
      </c>
      <c r="C3872" s="887" t="s">
        <v>115</v>
      </c>
      <c r="D3872" s="345" t="s">
        <v>28814</v>
      </c>
      <c r="E3872" s="980">
        <v>1800</v>
      </c>
      <c r="F3872" s="345">
        <v>10219138</v>
      </c>
      <c r="G3872" s="391" t="s">
        <v>28815</v>
      </c>
      <c r="H3872" s="884" t="s">
        <v>21494</v>
      </c>
      <c r="I3872" s="884" t="s">
        <v>28760</v>
      </c>
      <c r="J3872" s="345" t="s">
        <v>28814</v>
      </c>
      <c r="K3872" s="938">
        <v>14</v>
      </c>
      <c r="L3872" s="938">
        <v>12</v>
      </c>
      <c r="M3872" s="980">
        <v>21600</v>
      </c>
      <c r="N3872" s="938">
        <v>14</v>
      </c>
      <c r="O3872" s="938">
        <v>6</v>
      </c>
      <c r="P3872" s="980">
        <v>10800</v>
      </c>
      <c r="Q3872" s="938">
        <v>0</v>
      </c>
      <c r="R3872" s="938">
        <v>12</v>
      </c>
      <c r="S3872" s="981">
        <f t="shared" si="6"/>
        <v>21600</v>
      </c>
    </row>
    <row r="3873" spans="1:19" s="243" customFormat="1" ht="34.9">
      <c r="A3873" s="1041" t="s">
        <v>1030</v>
      </c>
      <c r="B3873" s="887" t="s">
        <v>29742</v>
      </c>
      <c r="C3873" s="887" t="s">
        <v>115</v>
      </c>
      <c r="D3873" s="345" t="s">
        <v>28816</v>
      </c>
      <c r="E3873" s="980">
        <v>7200</v>
      </c>
      <c r="F3873" s="345">
        <v>43150179</v>
      </c>
      <c r="G3873" s="391" t="s">
        <v>28817</v>
      </c>
      <c r="H3873" s="884" t="s">
        <v>19733</v>
      </c>
      <c r="I3873" s="884" t="s">
        <v>19764</v>
      </c>
      <c r="J3873" s="345" t="s">
        <v>28816</v>
      </c>
      <c r="K3873" s="938">
        <v>6</v>
      </c>
      <c r="L3873" s="938">
        <v>12</v>
      </c>
      <c r="M3873" s="980">
        <v>86400</v>
      </c>
      <c r="N3873" s="938">
        <v>6</v>
      </c>
      <c r="O3873" s="938">
        <v>6</v>
      </c>
      <c r="P3873" s="980">
        <v>43200</v>
      </c>
      <c r="Q3873" s="938">
        <v>0</v>
      </c>
      <c r="R3873" s="938">
        <v>12</v>
      </c>
      <c r="S3873" s="981">
        <f t="shared" si="6"/>
        <v>86400</v>
      </c>
    </row>
    <row r="3874" spans="1:19" s="243" customFormat="1" ht="34.9">
      <c r="A3874" s="1041" t="s">
        <v>1030</v>
      </c>
      <c r="B3874" s="887" t="s">
        <v>29742</v>
      </c>
      <c r="C3874" s="887" t="s">
        <v>115</v>
      </c>
      <c r="D3874" s="345" t="s">
        <v>28818</v>
      </c>
      <c r="E3874" s="980">
        <v>9300</v>
      </c>
      <c r="F3874" s="345">
        <v>25828909</v>
      </c>
      <c r="G3874" s="391" t="s">
        <v>28819</v>
      </c>
      <c r="H3874" s="884" t="s">
        <v>19733</v>
      </c>
      <c r="I3874" s="884" t="s">
        <v>28760</v>
      </c>
      <c r="J3874" s="345" t="s">
        <v>28818</v>
      </c>
      <c r="K3874" s="938">
        <v>8</v>
      </c>
      <c r="L3874" s="938">
        <v>12</v>
      </c>
      <c r="M3874" s="980">
        <v>111600</v>
      </c>
      <c r="N3874" s="938">
        <v>8</v>
      </c>
      <c r="O3874" s="938">
        <v>6</v>
      </c>
      <c r="P3874" s="980">
        <v>55800</v>
      </c>
      <c r="Q3874" s="938">
        <v>0</v>
      </c>
      <c r="R3874" s="938">
        <v>12</v>
      </c>
      <c r="S3874" s="981">
        <f t="shared" si="6"/>
        <v>111600</v>
      </c>
    </row>
    <row r="3875" spans="1:19" s="243" customFormat="1" ht="34.9">
      <c r="A3875" s="1041" t="s">
        <v>1030</v>
      </c>
      <c r="B3875" s="887" t="s">
        <v>29742</v>
      </c>
      <c r="C3875" s="887" t="s">
        <v>115</v>
      </c>
      <c r="D3875" s="345" t="s">
        <v>28820</v>
      </c>
      <c r="E3875" s="980">
        <v>1800</v>
      </c>
      <c r="F3875" s="345">
        <v>70373920</v>
      </c>
      <c r="G3875" s="391" t="s">
        <v>28821</v>
      </c>
      <c r="H3875" s="884" t="s">
        <v>28822</v>
      </c>
      <c r="I3875" s="884" t="s">
        <v>20970</v>
      </c>
      <c r="J3875" s="345" t="s">
        <v>28820</v>
      </c>
      <c r="K3875" s="938">
        <v>1</v>
      </c>
      <c r="L3875" s="938">
        <v>12</v>
      </c>
      <c r="M3875" s="980">
        <v>20520</v>
      </c>
      <c r="N3875" s="938">
        <v>1</v>
      </c>
      <c r="O3875" s="938">
        <v>6</v>
      </c>
      <c r="P3875" s="980">
        <v>10800</v>
      </c>
      <c r="Q3875" s="938">
        <v>0</v>
      </c>
      <c r="R3875" s="938">
        <v>12</v>
      </c>
      <c r="S3875" s="981">
        <f t="shared" si="6"/>
        <v>21600</v>
      </c>
    </row>
    <row r="3876" spans="1:19" s="243" customFormat="1" ht="34.9">
      <c r="A3876" s="1041" t="s">
        <v>1030</v>
      </c>
      <c r="B3876" s="887" t="s">
        <v>29742</v>
      </c>
      <c r="C3876" s="887" t="s">
        <v>115</v>
      </c>
      <c r="D3876" s="345" t="s">
        <v>28823</v>
      </c>
      <c r="E3876" s="980">
        <v>6000</v>
      </c>
      <c r="F3876" s="345">
        <v>47508069</v>
      </c>
      <c r="G3876" s="391" t="s">
        <v>28824</v>
      </c>
      <c r="H3876" s="884" t="s">
        <v>19708</v>
      </c>
      <c r="I3876" s="884" t="s">
        <v>28760</v>
      </c>
      <c r="J3876" s="345" t="s">
        <v>28823</v>
      </c>
      <c r="K3876" s="938">
        <v>2</v>
      </c>
      <c r="L3876" s="938">
        <v>12</v>
      </c>
      <c r="M3876" s="980">
        <v>72000</v>
      </c>
      <c r="N3876" s="938">
        <v>2</v>
      </c>
      <c r="O3876" s="938">
        <v>6</v>
      </c>
      <c r="P3876" s="980">
        <v>36000</v>
      </c>
      <c r="Q3876" s="938">
        <v>0</v>
      </c>
      <c r="R3876" s="938">
        <v>12</v>
      </c>
      <c r="S3876" s="981">
        <f t="shared" si="6"/>
        <v>72000</v>
      </c>
    </row>
    <row r="3877" spans="1:19" s="243" customFormat="1" ht="34.9">
      <c r="A3877" s="1041" t="s">
        <v>1030</v>
      </c>
      <c r="B3877" s="887" t="s">
        <v>29742</v>
      </c>
      <c r="C3877" s="887" t="s">
        <v>115</v>
      </c>
      <c r="D3877" s="345" t="s">
        <v>28727</v>
      </c>
      <c r="E3877" s="980">
        <v>3600</v>
      </c>
      <c r="F3877" s="345">
        <v>43486265</v>
      </c>
      <c r="G3877" s="391" t="s">
        <v>28825</v>
      </c>
      <c r="H3877" s="884" t="s">
        <v>21494</v>
      </c>
      <c r="I3877" s="884" t="s">
        <v>28760</v>
      </c>
      <c r="J3877" s="345" t="s">
        <v>28727</v>
      </c>
      <c r="K3877" s="938">
        <v>13</v>
      </c>
      <c r="L3877" s="938">
        <v>12</v>
      </c>
      <c r="M3877" s="980">
        <v>43200</v>
      </c>
      <c r="N3877" s="938">
        <v>13</v>
      </c>
      <c r="O3877" s="938">
        <v>6</v>
      </c>
      <c r="P3877" s="980">
        <v>21600</v>
      </c>
      <c r="Q3877" s="938">
        <v>0</v>
      </c>
      <c r="R3877" s="938">
        <v>12</v>
      </c>
      <c r="S3877" s="981">
        <f t="shared" si="6"/>
        <v>43200</v>
      </c>
    </row>
    <row r="3878" spans="1:19" s="243" customFormat="1" ht="34.9">
      <c r="A3878" s="1041" t="s">
        <v>1030</v>
      </c>
      <c r="B3878" s="887" t="s">
        <v>29742</v>
      </c>
      <c r="C3878" s="887" t="s">
        <v>115</v>
      </c>
      <c r="D3878" s="345" t="s">
        <v>28826</v>
      </c>
      <c r="E3878" s="980">
        <v>12500</v>
      </c>
      <c r="F3878" s="345">
        <v>8123394</v>
      </c>
      <c r="G3878" s="391" t="s">
        <v>28827</v>
      </c>
      <c r="H3878" s="884" t="s">
        <v>21300</v>
      </c>
      <c r="I3878" s="884" t="s">
        <v>28760</v>
      </c>
      <c r="J3878" s="345" t="s">
        <v>28826</v>
      </c>
      <c r="K3878" s="938">
        <v>12</v>
      </c>
      <c r="L3878" s="938">
        <v>12</v>
      </c>
      <c r="M3878" s="980">
        <v>150000</v>
      </c>
      <c r="N3878" s="938">
        <v>12</v>
      </c>
      <c r="O3878" s="938">
        <v>6</v>
      </c>
      <c r="P3878" s="980">
        <v>75000</v>
      </c>
      <c r="Q3878" s="938">
        <v>0</v>
      </c>
      <c r="R3878" s="938">
        <v>12</v>
      </c>
      <c r="S3878" s="981">
        <f t="shared" si="6"/>
        <v>150000</v>
      </c>
    </row>
    <row r="3879" spans="1:19" s="243" customFormat="1" ht="34.9">
      <c r="A3879" s="1041" t="s">
        <v>1030</v>
      </c>
      <c r="B3879" s="887" t="s">
        <v>29742</v>
      </c>
      <c r="C3879" s="887" t="s">
        <v>115</v>
      </c>
      <c r="D3879" s="345" t="s">
        <v>28828</v>
      </c>
      <c r="E3879" s="980">
        <v>4200</v>
      </c>
      <c r="F3879" s="345">
        <v>40316578</v>
      </c>
      <c r="G3879" s="391" t="s">
        <v>28829</v>
      </c>
      <c r="H3879" s="884" t="s">
        <v>23441</v>
      </c>
      <c r="I3879" s="884" t="s">
        <v>28760</v>
      </c>
      <c r="J3879" s="345" t="s">
        <v>28828</v>
      </c>
      <c r="K3879" s="938">
        <v>1</v>
      </c>
      <c r="L3879" s="938">
        <v>12</v>
      </c>
      <c r="M3879" s="980">
        <v>42000</v>
      </c>
      <c r="N3879" s="938">
        <v>1</v>
      </c>
      <c r="O3879" s="938">
        <v>6</v>
      </c>
      <c r="P3879" s="980">
        <v>25200</v>
      </c>
      <c r="Q3879" s="938">
        <v>0</v>
      </c>
      <c r="R3879" s="938">
        <v>0</v>
      </c>
      <c r="S3879" s="981">
        <v>0</v>
      </c>
    </row>
    <row r="3880" spans="1:19" s="243" customFormat="1" ht="34.9">
      <c r="A3880" s="1041" t="s">
        <v>1030</v>
      </c>
      <c r="B3880" s="887" t="s">
        <v>29742</v>
      </c>
      <c r="C3880" s="887" t="s">
        <v>115</v>
      </c>
      <c r="D3880" s="345" t="s">
        <v>28830</v>
      </c>
      <c r="E3880" s="980">
        <v>6000</v>
      </c>
      <c r="F3880" s="345">
        <v>9250788</v>
      </c>
      <c r="G3880" s="391" t="s">
        <v>28831</v>
      </c>
      <c r="H3880" s="884" t="s">
        <v>22222</v>
      </c>
      <c r="I3880" s="884" t="s">
        <v>19764</v>
      </c>
      <c r="J3880" s="345" t="s">
        <v>28830</v>
      </c>
      <c r="K3880" s="938">
        <v>7</v>
      </c>
      <c r="L3880" s="938">
        <v>4</v>
      </c>
      <c r="M3880" s="980">
        <v>20000</v>
      </c>
      <c r="N3880" s="938">
        <v>0</v>
      </c>
      <c r="O3880" s="938">
        <v>0</v>
      </c>
      <c r="P3880" s="980">
        <v>0</v>
      </c>
      <c r="Q3880" s="938">
        <v>0</v>
      </c>
      <c r="R3880" s="938">
        <v>0</v>
      </c>
      <c r="S3880" s="981">
        <v>0</v>
      </c>
    </row>
    <row r="3881" spans="1:19" s="243" customFormat="1" ht="34.9">
      <c r="A3881" s="1041" t="s">
        <v>1030</v>
      </c>
      <c r="B3881" s="887" t="s">
        <v>29742</v>
      </c>
      <c r="C3881" s="887" t="s">
        <v>115</v>
      </c>
      <c r="D3881" s="345" t="s">
        <v>28832</v>
      </c>
      <c r="E3881" s="980">
        <v>9300</v>
      </c>
      <c r="F3881" s="345">
        <v>4073080</v>
      </c>
      <c r="G3881" s="391" t="s">
        <v>28833</v>
      </c>
      <c r="H3881" s="884" t="s">
        <v>28834</v>
      </c>
      <c r="I3881" s="884" t="s">
        <v>19764</v>
      </c>
      <c r="J3881" s="345" t="s">
        <v>28832</v>
      </c>
      <c r="K3881" s="938">
        <v>1</v>
      </c>
      <c r="L3881" s="938">
        <v>12</v>
      </c>
      <c r="M3881" s="980">
        <v>70990</v>
      </c>
      <c r="N3881" s="938">
        <v>2</v>
      </c>
      <c r="O3881" s="938">
        <v>6</v>
      </c>
      <c r="P3881" s="980">
        <v>55800</v>
      </c>
      <c r="Q3881" s="938">
        <v>0</v>
      </c>
      <c r="R3881" s="938">
        <v>12</v>
      </c>
      <c r="S3881" s="981">
        <f>+E3881*12</f>
        <v>111600</v>
      </c>
    </row>
    <row r="3882" spans="1:19" s="243" customFormat="1" ht="34.9">
      <c r="A3882" s="1041" t="s">
        <v>1030</v>
      </c>
      <c r="B3882" s="887" t="s">
        <v>29742</v>
      </c>
      <c r="C3882" s="887" t="s">
        <v>115</v>
      </c>
      <c r="D3882" s="345" t="s">
        <v>28835</v>
      </c>
      <c r="E3882" s="980">
        <v>7200</v>
      </c>
      <c r="F3882" s="345">
        <v>41587540</v>
      </c>
      <c r="G3882" s="391" t="s">
        <v>28836</v>
      </c>
      <c r="H3882" s="884" t="s">
        <v>19733</v>
      </c>
      <c r="I3882" s="884" t="s">
        <v>28760</v>
      </c>
      <c r="J3882" s="345" t="s">
        <v>28835</v>
      </c>
      <c r="K3882" s="938">
        <v>7</v>
      </c>
      <c r="L3882" s="938">
        <v>12</v>
      </c>
      <c r="M3882" s="980">
        <v>86400</v>
      </c>
      <c r="N3882" s="938">
        <v>7</v>
      </c>
      <c r="O3882" s="938">
        <v>6</v>
      </c>
      <c r="P3882" s="980">
        <v>43200</v>
      </c>
      <c r="Q3882" s="938">
        <v>0</v>
      </c>
      <c r="R3882" s="938">
        <v>12</v>
      </c>
      <c r="S3882" s="981">
        <f>+E3882*12</f>
        <v>86400</v>
      </c>
    </row>
    <row r="3883" spans="1:19" s="243" customFormat="1" ht="34.9">
      <c r="A3883" s="1041" t="s">
        <v>1030</v>
      </c>
      <c r="B3883" s="887" t="s">
        <v>29742</v>
      </c>
      <c r="C3883" s="887" t="s">
        <v>115</v>
      </c>
      <c r="D3883" s="345" t="s">
        <v>28792</v>
      </c>
      <c r="E3883" s="980">
        <v>11000</v>
      </c>
      <c r="F3883" s="345">
        <v>17918722</v>
      </c>
      <c r="G3883" s="391" t="s">
        <v>28837</v>
      </c>
      <c r="H3883" s="884" t="s">
        <v>28838</v>
      </c>
      <c r="I3883" s="884" t="s">
        <v>28760</v>
      </c>
      <c r="J3883" s="345" t="s">
        <v>28792</v>
      </c>
      <c r="K3883" s="938">
        <v>2</v>
      </c>
      <c r="L3883" s="938">
        <v>5</v>
      </c>
      <c r="M3883" s="980">
        <v>44366.666666666664</v>
      </c>
      <c r="N3883" s="938">
        <v>0</v>
      </c>
      <c r="O3883" s="938">
        <v>0</v>
      </c>
      <c r="P3883" s="980">
        <v>0</v>
      </c>
      <c r="Q3883" s="938">
        <v>0</v>
      </c>
      <c r="R3883" s="938">
        <v>0</v>
      </c>
      <c r="S3883" s="981">
        <v>0</v>
      </c>
    </row>
    <row r="3884" spans="1:19" s="243" customFormat="1" ht="34.9">
      <c r="A3884" s="1041" t="s">
        <v>1030</v>
      </c>
      <c r="B3884" s="887" t="s">
        <v>29742</v>
      </c>
      <c r="C3884" s="887" t="s">
        <v>115</v>
      </c>
      <c r="D3884" s="345" t="s">
        <v>28839</v>
      </c>
      <c r="E3884" s="980">
        <v>6000</v>
      </c>
      <c r="F3884" s="345">
        <v>44729244</v>
      </c>
      <c r="G3884" s="391" t="s">
        <v>28840</v>
      </c>
      <c r="H3884" s="884" t="s">
        <v>28841</v>
      </c>
      <c r="I3884" s="884" t="s">
        <v>28760</v>
      </c>
      <c r="J3884" s="345" t="s">
        <v>28839</v>
      </c>
      <c r="K3884" s="938">
        <v>3</v>
      </c>
      <c r="L3884" s="938">
        <v>12</v>
      </c>
      <c r="M3884" s="980">
        <v>72000</v>
      </c>
      <c r="N3884" s="938">
        <v>3</v>
      </c>
      <c r="O3884" s="938">
        <v>6</v>
      </c>
      <c r="P3884" s="980">
        <v>36000</v>
      </c>
      <c r="Q3884" s="938">
        <v>0</v>
      </c>
      <c r="R3884" s="938">
        <v>12</v>
      </c>
      <c r="S3884" s="981">
        <f t="shared" ref="S3884:S3885" si="7">+E3884*12</f>
        <v>72000</v>
      </c>
    </row>
    <row r="3885" spans="1:19" s="243" customFormat="1" ht="34.9">
      <c r="A3885" s="1041" t="s">
        <v>1030</v>
      </c>
      <c r="B3885" s="887" t="s">
        <v>29742</v>
      </c>
      <c r="C3885" s="887" t="s">
        <v>115</v>
      </c>
      <c r="D3885" s="345" t="s">
        <v>28842</v>
      </c>
      <c r="E3885" s="980">
        <v>11000</v>
      </c>
      <c r="F3885" s="345">
        <v>40019621</v>
      </c>
      <c r="G3885" s="391" t="s">
        <v>28843</v>
      </c>
      <c r="H3885" s="884" t="s">
        <v>28794</v>
      </c>
      <c r="I3885" s="884" t="s">
        <v>28760</v>
      </c>
      <c r="J3885" s="345" t="s">
        <v>28842</v>
      </c>
      <c r="K3885" s="938">
        <v>3</v>
      </c>
      <c r="L3885" s="938">
        <v>12</v>
      </c>
      <c r="M3885" s="980">
        <v>132000</v>
      </c>
      <c r="N3885" s="938">
        <v>3</v>
      </c>
      <c r="O3885" s="938">
        <v>6</v>
      </c>
      <c r="P3885" s="980">
        <v>66000</v>
      </c>
      <c r="Q3885" s="938">
        <v>0</v>
      </c>
      <c r="R3885" s="938">
        <v>12</v>
      </c>
      <c r="S3885" s="981">
        <f t="shared" si="7"/>
        <v>132000</v>
      </c>
    </row>
    <row r="3886" spans="1:19" s="243" customFormat="1" ht="34.9">
      <c r="A3886" s="1041" t="s">
        <v>1030</v>
      </c>
      <c r="B3886" s="887" t="s">
        <v>29742</v>
      </c>
      <c r="C3886" s="887" t="s">
        <v>115</v>
      </c>
      <c r="D3886" s="345" t="s">
        <v>28844</v>
      </c>
      <c r="E3886" s="980">
        <v>4200</v>
      </c>
      <c r="F3886" s="345">
        <v>46684351</v>
      </c>
      <c r="G3886" s="391" t="s">
        <v>28845</v>
      </c>
      <c r="H3886" s="884" t="s">
        <v>19815</v>
      </c>
      <c r="I3886" s="884" t="s">
        <v>19764</v>
      </c>
      <c r="J3886" s="345" t="s">
        <v>28844</v>
      </c>
      <c r="K3886" s="938">
        <v>1</v>
      </c>
      <c r="L3886" s="938">
        <v>12</v>
      </c>
      <c r="M3886" s="980">
        <v>8120</v>
      </c>
      <c r="N3886" s="938">
        <v>2</v>
      </c>
      <c r="O3886" s="938">
        <v>6</v>
      </c>
      <c r="P3886" s="980">
        <v>25200</v>
      </c>
      <c r="Q3886" s="938">
        <v>0</v>
      </c>
      <c r="R3886" s="938">
        <v>12</v>
      </c>
      <c r="S3886" s="981">
        <v>0</v>
      </c>
    </row>
    <row r="3887" spans="1:19" s="243" customFormat="1" ht="34.9">
      <c r="A3887" s="1041" t="s">
        <v>1030</v>
      </c>
      <c r="B3887" s="887" t="s">
        <v>29742</v>
      </c>
      <c r="C3887" s="887" t="s">
        <v>115</v>
      </c>
      <c r="D3887" s="345" t="s">
        <v>20390</v>
      </c>
      <c r="E3887" s="980">
        <v>2800</v>
      </c>
      <c r="F3887" s="345">
        <v>29617449</v>
      </c>
      <c r="G3887" s="391" t="s">
        <v>28846</v>
      </c>
      <c r="H3887" s="884" t="s">
        <v>21494</v>
      </c>
      <c r="I3887" s="884" t="s">
        <v>19764</v>
      </c>
      <c r="J3887" s="345" t="s">
        <v>20390</v>
      </c>
      <c r="K3887" s="938">
        <v>8</v>
      </c>
      <c r="L3887" s="938">
        <v>12</v>
      </c>
      <c r="M3887" s="980">
        <v>33600</v>
      </c>
      <c r="N3887" s="938">
        <v>8</v>
      </c>
      <c r="O3887" s="938">
        <v>6</v>
      </c>
      <c r="P3887" s="980">
        <v>16800</v>
      </c>
      <c r="Q3887" s="938">
        <v>0</v>
      </c>
      <c r="R3887" s="938">
        <v>12</v>
      </c>
      <c r="S3887" s="981">
        <f t="shared" ref="S3887:S3888" si="8">+E3887*12</f>
        <v>33600</v>
      </c>
    </row>
    <row r="3888" spans="1:19" s="243" customFormat="1" ht="34.9">
      <c r="A3888" s="1041" t="s">
        <v>1030</v>
      </c>
      <c r="B3888" s="887" t="s">
        <v>29742</v>
      </c>
      <c r="C3888" s="887" t="s">
        <v>115</v>
      </c>
      <c r="D3888" s="345" t="s">
        <v>28847</v>
      </c>
      <c r="E3888" s="980">
        <v>6000</v>
      </c>
      <c r="F3888" s="345">
        <v>46730215</v>
      </c>
      <c r="G3888" s="391" t="s">
        <v>28848</v>
      </c>
      <c r="H3888" s="884" t="s">
        <v>28794</v>
      </c>
      <c r="I3888" s="884" t="s">
        <v>28760</v>
      </c>
      <c r="J3888" s="345" t="s">
        <v>28847</v>
      </c>
      <c r="K3888" s="938">
        <v>2</v>
      </c>
      <c r="L3888" s="938">
        <v>12</v>
      </c>
      <c r="M3888" s="980">
        <v>72000</v>
      </c>
      <c r="N3888" s="938">
        <v>2</v>
      </c>
      <c r="O3888" s="938">
        <v>6</v>
      </c>
      <c r="P3888" s="980">
        <v>36000</v>
      </c>
      <c r="Q3888" s="938">
        <v>0</v>
      </c>
      <c r="R3888" s="938">
        <v>12</v>
      </c>
      <c r="S3888" s="981">
        <f t="shared" si="8"/>
        <v>72000</v>
      </c>
    </row>
    <row r="3889" spans="1:19" s="243" customFormat="1" ht="34.9">
      <c r="A3889" s="1041" t="s">
        <v>1030</v>
      </c>
      <c r="B3889" s="887" t="s">
        <v>29742</v>
      </c>
      <c r="C3889" s="887" t="s">
        <v>115</v>
      </c>
      <c r="D3889" s="345" t="s">
        <v>28849</v>
      </c>
      <c r="E3889" s="980">
        <v>7200</v>
      </c>
      <c r="F3889" s="345">
        <v>45295491</v>
      </c>
      <c r="G3889" s="391" t="s">
        <v>28850</v>
      </c>
      <c r="H3889" s="884" t="s">
        <v>19733</v>
      </c>
      <c r="I3889" s="884" t="s">
        <v>28760</v>
      </c>
      <c r="J3889" s="345" t="s">
        <v>28849</v>
      </c>
      <c r="K3889" s="938">
        <v>4</v>
      </c>
      <c r="L3889" s="938">
        <v>12</v>
      </c>
      <c r="M3889" s="980">
        <v>86400</v>
      </c>
      <c r="N3889" s="938">
        <v>4</v>
      </c>
      <c r="O3889" s="938">
        <v>4</v>
      </c>
      <c r="P3889" s="980">
        <v>28800</v>
      </c>
      <c r="Q3889" s="938">
        <v>0</v>
      </c>
      <c r="R3889" s="938">
        <v>0</v>
      </c>
      <c r="S3889" s="981">
        <v>0</v>
      </c>
    </row>
    <row r="3890" spans="1:19" s="243" customFormat="1" ht="34.9">
      <c r="A3890" s="1041" t="s">
        <v>1030</v>
      </c>
      <c r="B3890" s="887" t="s">
        <v>29742</v>
      </c>
      <c r="C3890" s="887" t="s">
        <v>115</v>
      </c>
      <c r="D3890" s="345" t="s">
        <v>28851</v>
      </c>
      <c r="E3890" s="980">
        <v>12500</v>
      </c>
      <c r="F3890" s="345">
        <v>42458039</v>
      </c>
      <c r="G3890" s="391" t="s">
        <v>28852</v>
      </c>
      <c r="H3890" s="884" t="s">
        <v>24773</v>
      </c>
      <c r="I3890" s="884" t="s">
        <v>28760</v>
      </c>
      <c r="J3890" s="345" t="s">
        <v>28851</v>
      </c>
      <c r="K3890" s="938">
        <v>2</v>
      </c>
      <c r="L3890" s="938">
        <v>12</v>
      </c>
      <c r="M3890" s="980">
        <v>150000</v>
      </c>
      <c r="N3890" s="938">
        <v>2</v>
      </c>
      <c r="O3890" s="938">
        <v>6</v>
      </c>
      <c r="P3890" s="980">
        <v>75000</v>
      </c>
      <c r="Q3890" s="938">
        <v>0</v>
      </c>
      <c r="R3890" s="938">
        <v>12</v>
      </c>
      <c r="S3890" s="981">
        <f t="shared" ref="S3890:S3891" si="9">+E3890*12</f>
        <v>150000</v>
      </c>
    </row>
    <row r="3891" spans="1:19" s="243" customFormat="1" ht="34.9">
      <c r="A3891" s="1041" t="s">
        <v>1030</v>
      </c>
      <c r="B3891" s="887" t="s">
        <v>29742</v>
      </c>
      <c r="C3891" s="887" t="s">
        <v>115</v>
      </c>
      <c r="D3891" s="345" t="s">
        <v>24750</v>
      </c>
      <c r="E3891" s="980">
        <v>4200</v>
      </c>
      <c r="F3891" s="345">
        <v>42792972</v>
      </c>
      <c r="G3891" s="391" t="s">
        <v>28853</v>
      </c>
      <c r="H3891" s="884" t="s">
        <v>19708</v>
      </c>
      <c r="I3891" s="884" t="s">
        <v>28760</v>
      </c>
      <c r="J3891" s="345" t="s">
        <v>24750</v>
      </c>
      <c r="K3891" s="938">
        <v>2</v>
      </c>
      <c r="L3891" s="938">
        <v>12</v>
      </c>
      <c r="M3891" s="980">
        <v>50400</v>
      </c>
      <c r="N3891" s="938">
        <v>2</v>
      </c>
      <c r="O3891" s="938">
        <v>6</v>
      </c>
      <c r="P3891" s="980">
        <v>25200</v>
      </c>
      <c r="Q3891" s="938">
        <v>0</v>
      </c>
      <c r="R3891" s="938">
        <v>12</v>
      </c>
      <c r="S3891" s="981">
        <f t="shared" si="9"/>
        <v>50400</v>
      </c>
    </row>
    <row r="3892" spans="1:19" s="243" customFormat="1" ht="34.9">
      <c r="A3892" s="1041" t="s">
        <v>1030</v>
      </c>
      <c r="B3892" s="887" t="s">
        <v>29742</v>
      </c>
      <c r="C3892" s="887" t="s">
        <v>115</v>
      </c>
      <c r="D3892" s="345" t="s">
        <v>28854</v>
      </c>
      <c r="E3892" s="980">
        <v>9300</v>
      </c>
      <c r="F3892" s="345">
        <v>45027108</v>
      </c>
      <c r="G3892" s="391" t="s">
        <v>28855</v>
      </c>
      <c r="H3892" s="884" t="s">
        <v>19726</v>
      </c>
      <c r="I3892" s="884" t="s">
        <v>28760</v>
      </c>
      <c r="J3892" s="345" t="s">
        <v>28854</v>
      </c>
      <c r="K3892" s="938">
        <v>9</v>
      </c>
      <c r="L3892" s="938">
        <v>12</v>
      </c>
      <c r="M3892" s="980">
        <v>111600</v>
      </c>
      <c r="N3892" s="938">
        <v>9</v>
      </c>
      <c r="O3892" s="938">
        <v>2</v>
      </c>
      <c r="P3892" s="980">
        <v>9300</v>
      </c>
      <c r="Q3892" s="938">
        <v>0</v>
      </c>
      <c r="R3892" s="938">
        <v>0</v>
      </c>
      <c r="S3892" s="981">
        <v>0</v>
      </c>
    </row>
    <row r="3893" spans="1:19" s="243" customFormat="1" ht="34.9">
      <c r="A3893" s="1041" t="s">
        <v>1030</v>
      </c>
      <c r="B3893" s="887" t="s">
        <v>29742</v>
      </c>
      <c r="C3893" s="887" t="s">
        <v>115</v>
      </c>
      <c r="D3893" s="345" t="s">
        <v>28856</v>
      </c>
      <c r="E3893" s="980">
        <v>4200</v>
      </c>
      <c r="F3893" s="345">
        <v>42699820</v>
      </c>
      <c r="G3893" s="391" t="s">
        <v>28857</v>
      </c>
      <c r="H3893" s="884" t="s">
        <v>19709</v>
      </c>
      <c r="I3893" s="884" t="s">
        <v>28760</v>
      </c>
      <c r="J3893" s="345" t="s">
        <v>28856</v>
      </c>
      <c r="K3893" s="938">
        <v>9</v>
      </c>
      <c r="L3893" s="938">
        <v>12</v>
      </c>
      <c r="M3893" s="980">
        <v>50400</v>
      </c>
      <c r="N3893" s="938">
        <v>9</v>
      </c>
      <c r="O3893" s="938">
        <v>6</v>
      </c>
      <c r="P3893" s="980">
        <v>25200</v>
      </c>
      <c r="Q3893" s="938">
        <v>0</v>
      </c>
      <c r="R3893" s="938">
        <v>12</v>
      </c>
      <c r="S3893" s="981">
        <f t="shared" ref="S3893:S3897" si="10">+E3893*12</f>
        <v>50400</v>
      </c>
    </row>
    <row r="3894" spans="1:19" s="243" customFormat="1" ht="34.9">
      <c r="A3894" s="1041" t="s">
        <v>1030</v>
      </c>
      <c r="B3894" s="887" t="s">
        <v>29742</v>
      </c>
      <c r="C3894" s="887" t="s">
        <v>115</v>
      </c>
      <c r="D3894" s="345" t="s">
        <v>28802</v>
      </c>
      <c r="E3894" s="980">
        <v>6000</v>
      </c>
      <c r="F3894" s="345">
        <v>47293169</v>
      </c>
      <c r="G3894" s="391" t="s">
        <v>28858</v>
      </c>
      <c r="H3894" s="884" t="s">
        <v>19824</v>
      </c>
      <c r="I3894" s="884" t="s">
        <v>19764</v>
      </c>
      <c r="J3894" s="345" t="s">
        <v>28802</v>
      </c>
      <c r="K3894" s="938">
        <v>3</v>
      </c>
      <c r="L3894" s="938">
        <v>12</v>
      </c>
      <c r="M3894" s="980">
        <v>72000</v>
      </c>
      <c r="N3894" s="938">
        <v>3</v>
      </c>
      <c r="O3894" s="938">
        <v>6</v>
      </c>
      <c r="P3894" s="980">
        <v>36000</v>
      </c>
      <c r="Q3894" s="938">
        <v>0</v>
      </c>
      <c r="R3894" s="938">
        <v>12</v>
      </c>
      <c r="S3894" s="981">
        <f t="shared" si="10"/>
        <v>72000</v>
      </c>
    </row>
    <row r="3895" spans="1:19" s="243" customFormat="1" ht="34.9">
      <c r="A3895" s="1041" t="s">
        <v>1030</v>
      </c>
      <c r="B3895" s="887" t="s">
        <v>29742</v>
      </c>
      <c r="C3895" s="887" t="s">
        <v>115</v>
      </c>
      <c r="D3895" s="345" t="s">
        <v>20390</v>
      </c>
      <c r="E3895" s="980">
        <v>3600</v>
      </c>
      <c r="F3895" s="345">
        <v>46393244</v>
      </c>
      <c r="G3895" s="391" t="s">
        <v>28859</v>
      </c>
      <c r="H3895" s="884" t="s">
        <v>19824</v>
      </c>
      <c r="I3895" s="884" t="s">
        <v>19764</v>
      </c>
      <c r="J3895" s="345" t="s">
        <v>20390</v>
      </c>
      <c r="K3895" s="938">
        <v>6</v>
      </c>
      <c r="L3895" s="938">
        <v>12</v>
      </c>
      <c r="M3895" s="980">
        <v>43200</v>
      </c>
      <c r="N3895" s="938">
        <v>6</v>
      </c>
      <c r="O3895" s="938">
        <v>6</v>
      </c>
      <c r="P3895" s="980">
        <v>21600</v>
      </c>
      <c r="Q3895" s="938">
        <v>0</v>
      </c>
      <c r="R3895" s="938">
        <v>12</v>
      </c>
      <c r="S3895" s="981">
        <f t="shared" si="10"/>
        <v>43200</v>
      </c>
    </row>
    <row r="3896" spans="1:19" s="243" customFormat="1" ht="34.9">
      <c r="A3896" s="1041" t="s">
        <v>1030</v>
      </c>
      <c r="B3896" s="887" t="s">
        <v>29742</v>
      </c>
      <c r="C3896" s="887" t="s">
        <v>115</v>
      </c>
      <c r="D3896" s="345" t="s">
        <v>28860</v>
      </c>
      <c r="E3896" s="980">
        <v>11000</v>
      </c>
      <c r="F3896" s="345">
        <v>8155649</v>
      </c>
      <c r="G3896" s="391" t="s">
        <v>28861</v>
      </c>
      <c r="H3896" s="884" t="s">
        <v>28862</v>
      </c>
      <c r="I3896" s="884" t="s">
        <v>28760</v>
      </c>
      <c r="J3896" s="345" t="s">
        <v>28860</v>
      </c>
      <c r="K3896" s="938">
        <v>9</v>
      </c>
      <c r="L3896" s="938">
        <v>12</v>
      </c>
      <c r="M3896" s="980">
        <v>132000</v>
      </c>
      <c r="N3896" s="938">
        <v>9</v>
      </c>
      <c r="O3896" s="938">
        <v>6</v>
      </c>
      <c r="P3896" s="980">
        <v>66000</v>
      </c>
      <c r="Q3896" s="938">
        <v>0</v>
      </c>
      <c r="R3896" s="938">
        <v>12</v>
      </c>
      <c r="S3896" s="981">
        <f t="shared" si="10"/>
        <v>132000</v>
      </c>
    </row>
    <row r="3897" spans="1:19" s="243" customFormat="1" ht="34.9">
      <c r="A3897" s="1041" t="s">
        <v>1030</v>
      </c>
      <c r="B3897" s="887" t="s">
        <v>29742</v>
      </c>
      <c r="C3897" s="887" t="s">
        <v>115</v>
      </c>
      <c r="D3897" s="345" t="s">
        <v>28792</v>
      </c>
      <c r="E3897" s="980">
        <v>11000</v>
      </c>
      <c r="F3897" s="345">
        <v>45027870</v>
      </c>
      <c r="G3897" s="391" t="s">
        <v>28863</v>
      </c>
      <c r="H3897" s="884" t="s">
        <v>28864</v>
      </c>
      <c r="I3897" s="884" t="s">
        <v>28760</v>
      </c>
      <c r="J3897" s="345" t="s">
        <v>28792</v>
      </c>
      <c r="K3897" s="938">
        <v>2</v>
      </c>
      <c r="L3897" s="938">
        <v>12</v>
      </c>
      <c r="M3897" s="980">
        <v>132000</v>
      </c>
      <c r="N3897" s="938">
        <v>2</v>
      </c>
      <c r="O3897" s="938">
        <v>6</v>
      </c>
      <c r="P3897" s="980">
        <v>66000</v>
      </c>
      <c r="Q3897" s="938">
        <v>0</v>
      </c>
      <c r="R3897" s="938">
        <v>12</v>
      </c>
      <c r="S3897" s="981">
        <f t="shared" si="10"/>
        <v>132000</v>
      </c>
    </row>
    <row r="3898" spans="1:19" s="243" customFormat="1" ht="34.9">
      <c r="A3898" s="1041" t="s">
        <v>1030</v>
      </c>
      <c r="B3898" s="887" t="s">
        <v>29742</v>
      </c>
      <c r="C3898" s="887" t="s">
        <v>115</v>
      </c>
      <c r="D3898" s="345" t="s">
        <v>20124</v>
      </c>
      <c r="E3898" s="980">
        <v>11000</v>
      </c>
      <c r="F3898" s="345">
        <v>44657080</v>
      </c>
      <c r="G3898" s="391" t="s">
        <v>28865</v>
      </c>
      <c r="H3898" s="884" t="s">
        <v>19733</v>
      </c>
      <c r="I3898" s="884" t="s">
        <v>19764</v>
      </c>
      <c r="J3898" s="345" t="s">
        <v>20124</v>
      </c>
      <c r="K3898" s="938">
        <v>0</v>
      </c>
      <c r="L3898" s="938">
        <v>0</v>
      </c>
      <c r="M3898" s="980">
        <v>0</v>
      </c>
      <c r="N3898" s="938">
        <v>1</v>
      </c>
      <c r="O3898" s="938">
        <v>5</v>
      </c>
      <c r="P3898" s="980">
        <v>47666.666666666664</v>
      </c>
      <c r="Q3898" s="938">
        <v>0</v>
      </c>
      <c r="R3898" s="938">
        <v>0</v>
      </c>
      <c r="S3898" s="981">
        <v>0</v>
      </c>
    </row>
    <row r="3899" spans="1:19" s="243" customFormat="1" ht="34.9">
      <c r="A3899" s="1041" t="s">
        <v>1030</v>
      </c>
      <c r="B3899" s="887" t="s">
        <v>29742</v>
      </c>
      <c r="C3899" s="887" t="s">
        <v>115</v>
      </c>
      <c r="D3899" s="345" t="s">
        <v>28866</v>
      </c>
      <c r="E3899" s="980">
        <v>9300</v>
      </c>
      <c r="F3899" s="345">
        <v>40963512</v>
      </c>
      <c r="G3899" s="391" t="s">
        <v>28867</v>
      </c>
      <c r="H3899" s="884" t="s">
        <v>19733</v>
      </c>
      <c r="I3899" s="884" t="s">
        <v>28760</v>
      </c>
      <c r="J3899" s="345" t="s">
        <v>28866</v>
      </c>
      <c r="K3899" s="938">
        <v>5</v>
      </c>
      <c r="L3899" s="938">
        <v>12</v>
      </c>
      <c r="M3899" s="980">
        <v>111600</v>
      </c>
      <c r="N3899" s="938">
        <v>5</v>
      </c>
      <c r="O3899" s="938">
        <v>6</v>
      </c>
      <c r="P3899" s="980">
        <v>55800</v>
      </c>
      <c r="Q3899" s="938">
        <v>0</v>
      </c>
      <c r="R3899" s="938">
        <v>12</v>
      </c>
      <c r="S3899" s="981">
        <f t="shared" ref="S3899:S3904" si="11">+E3899*12</f>
        <v>111600</v>
      </c>
    </row>
    <row r="3900" spans="1:19" s="243" customFormat="1" ht="34.9">
      <c r="A3900" s="1041" t="s">
        <v>1030</v>
      </c>
      <c r="B3900" s="887" t="s">
        <v>29742</v>
      </c>
      <c r="C3900" s="887" t="s">
        <v>115</v>
      </c>
      <c r="D3900" s="345" t="s">
        <v>28868</v>
      </c>
      <c r="E3900" s="980">
        <v>9300</v>
      </c>
      <c r="F3900" s="345">
        <v>41108435</v>
      </c>
      <c r="G3900" s="391" t="s">
        <v>28869</v>
      </c>
      <c r="H3900" s="884" t="s">
        <v>28841</v>
      </c>
      <c r="I3900" s="884" t="s">
        <v>28760</v>
      </c>
      <c r="J3900" s="345" t="s">
        <v>28868</v>
      </c>
      <c r="K3900" s="938">
        <v>3</v>
      </c>
      <c r="L3900" s="938">
        <v>12</v>
      </c>
      <c r="M3900" s="980">
        <v>111600</v>
      </c>
      <c r="N3900" s="938">
        <v>3</v>
      </c>
      <c r="O3900" s="938">
        <v>6</v>
      </c>
      <c r="P3900" s="980">
        <v>55800</v>
      </c>
      <c r="Q3900" s="938">
        <v>0</v>
      </c>
      <c r="R3900" s="938">
        <v>12</v>
      </c>
      <c r="S3900" s="981">
        <f t="shared" si="11"/>
        <v>111600</v>
      </c>
    </row>
    <row r="3901" spans="1:19" s="243" customFormat="1" ht="34.9">
      <c r="A3901" s="1041" t="s">
        <v>1030</v>
      </c>
      <c r="B3901" s="887" t="s">
        <v>29742</v>
      </c>
      <c r="C3901" s="887" t="s">
        <v>115</v>
      </c>
      <c r="D3901" s="345" t="s">
        <v>28415</v>
      </c>
      <c r="E3901" s="980">
        <v>4200</v>
      </c>
      <c r="F3901" s="345">
        <v>46209318</v>
      </c>
      <c r="G3901" s="391" t="s">
        <v>28870</v>
      </c>
      <c r="H3901" s="884" t="s">
        <v>27800</v>
      </c>
      <c r="I3901" s="884" t="s">
        <v>28760</v>
      </c>
      <c r="J3901" s="345" t="s">
        <v>28415</v>
      </c>
      <c r="K3901" s="938">
        <v>3</v>
      </c>
      <c r="L3901" s="938">
        <v>12</v>
      </c>
      <c r="M3901" s="980">
        <v>50400</v>
      </c>
      <c r="N3901" s="938">
        <v>3</v>
      </c>
      <c r="O3901" s="938">
        <v>6</v>
      </c>
      <c r="P3901" s="980">
        <v>25200</v>
      </c>
      <c r="Q3901" s="938">
        <v>0</v>
      </c>
      <c r="R3901" s="938">
        <v>12</v>
      </c>
      <c r="S3901" s="981">
        <f t="shared" si="11"/>
        <v>50400</v>
      </c>
    </row>
    <row r="3902" spans="1:19" s="243" customFormat="1" ht="34.9">
      <c r="A3902" s="1041" t="s">
        <v>1030</v>
      </c>
      <c r="B3902" s="887" t="s">
        <v>29742</v>
      </c>
      <c r="C3902" s="887" t="s">
        <v>115</v>
      </c>
      <c r="D3902" s="345" t="s">
        <v>28871</v>
      </c>
      <c r="E3902" s="980">
        <v>9300</v>
      </c>
      <c r="F3902" s="345">
        <v>10508998</v>
      </c>
      <c r="G3902" s="391" t="s">
        <v>28872</v>
      </c>
      <c r="H3902" s="884" t="s">
        <v>28765</v>
      </c>
      <c r="I3902" s="884" t="s">
        <v>28760</v>
      </c>
      <c r="J3902" s="345" t="s">
        <v>28871</v>
      </c>
      <c r="K3902" s="938">
        <v>6</v>
      </c>
      <c r="L3902" s="938">
        <v>12</v>
      </c>
      <c r="M3902" s="980">
        <v>111600</v>
      </c>
      <c r="N3902" s="938">
        <v>6</v>
      </c>
      <c r="O3902" s="938">
        <v>6</v>
      </c>
      <c r="P3902" s="980">
        <v>55800</v>
      </c>
      <c r="Q3902" s="938">
        <v>0</v>
      </c>
      <c r="R3902" s="938">
        <v>12</v>
      </c>
      <c r="S3902" s="981">
        <f t="shared" si="11"/>
        <v>111600</v>
      </c>
    </row>
    <row r="3903" spans="1:19" s="243" customFormat="1" ht="46.5">
      <c r="A3903" s="1041" t="s">
        <v>1030</v>
      </c>
      <c r="B3903" s="887" t="s">
        <v>29742</v>
      </c>
      <c r="C3903" s="887" t="s">
        <v>115</v>
      </c>
      <c r="D3903" s="345" t="s">
        <v>28873</v>
      </c>
      <c r="E3903" s="980">
        <v>12500</v>
      </c>
      <c r="F3903" s="345">
        <v>8191938</v>
      </c>
      <c r="G3903" s="391" t="s">
        <v>28874</v>
      </c>
      <c r="H3903" s="884" t="s">
        <v>28875</v>
      </c>
      <c r="I3903" s="884" t="s">
        <v>28760</v>
      </c>
      <c r="J3903" s="345" t="s">
        <v>28873</v>
      </c>
      <c r="K3903" s="938">
        <v>9</v>
      </c>
      <c r="L3903" s="938">
        <v>12</v>
      </c>
      <c r="M3903" s="980">
        <v>150000</v>
      </c>
      <c r="N3903" s="938">
        <v>9</v>
      </c>
      <c r="O3903" s="938">
        <v>6</v>
      </c>
      <c r="P3903" s="980">
        <v>75000</v>
      </c>
      <c r="Q3903" s="938">
        <v>0</v>
      </c>
      <c r="R3903" s="938">
        <v>12</v>
      </c>
      <c r="S3903" s="981">
        <f t="shared" si="11"/>
        <v>150000</v>
      </c>
    </row>
    <row r="3904" spans="1:19" s="243" customFormat="1" ht="34.9">
      <c r="A3904" s="1041" t="s">
        <v>1030</v>
      </c>
      <c r="B3904" s="887" t="s">
        <v>29742</v>
      </c>
      <c r="C3904" s="887" t="s">
        <v>115</v>
      </c>
      <c r="D3904" s="345" t="s">
        <v>28876</v>
      </c>
      <c r="E3904" s="980">
        <v>12500</v>
      </c>
      <c r="F3904" s="345">
        <v>7918459</v>
      </c>
      <c r="G3904" s="391" t="s">
        <v>28877</v>
      </c>
      <c r="H3904" s="884" t="s">
        <v>19940</v>
      </c>
      <c r="I3904" s="884" t="s">
        <v>28760</v>
      </c>
      <c r="J3904" s="345" t="s">
        <v>28876</v>
      </c>
      <c r="K3904" s="938">
        <v>8</v>
      </c>
      <c r="L3904" s="938">
        <v>12</v>
      </c>
      <c r="M3904" s="980">
        <v>150000</v>
      </c>
      <c r="N3904" s="938">
        <v>8</v>
      </c>
      <c r="O3904" s="938">
        <v>6</v>
      </c>
      <c r="P3904" s="980">
        <v>75000</v>
      </c>
      <c r="Q3904" s="938">
        <v>0</v>
      </c>
      <c r="R3904" s="938">
        <v>12</v>
      </c>
      <c r="S3904" s="981">
        <f t="shared" si="11"/>
        <v>150000</v>
      </c>
    </row>
    <row r="3905" spans="1:19" s="243" customFormat="1" ht="34.9">
      <c r="A3905" s="1041" t="s">
        <v>1030</v>
      </c>
      <c r="B3905" s="887" t="s">
        <v>29742</v>
      </c>
      <c r="C3905" s="887" t="s">
        <v>115</v>
      </c>
      <c r="D3905" s="345" t="s">
        <v>28878</v>
      </c>
      <c r="E3905" s="980">
        <v>4200</v>
      </c>
      <c r="F3905" s="345">
        <v>74130928</v>
      </c>
      <c r="G3905" s="391" t="s">
        <v>28879</v>
      </c>
      <c r="H3905" s="884" t="s">
        <v>20130</v>
      </c>
      <c r="I3905" s="884" t="s">
        <v>19764</v>
      </c>
      <c r="J3905" s="345" t="s">
        <v>28878</v>
      </c>
      <c r="K3905" s="938">
        <v>0</v>
      </c>
      <c r="L3905" s="938">
        <v>0</v>
      </c>
      <c r="M3905" s="980">
        <v>0</v>
      </c>
      <c r="N3905" s="938">
        <v>1</v>
      </c>
      <c r="O3905" s="938">
        <v>2</v>
      </c>
      <c r="P3905" s="980">
        <v>8120</v>
      </c>
      <c r="Q3905" s="938">
        <v>0</v>
      </c>
      <c r="R3905" s="938">
        <v>12</v>
      </c>
      <c r="S3905" s="981">
        <v>0</v>
      </c>
    </row>
    <row r="3906" spans="1:19" s="243" customFormat="1" ht="34.9">
      <c r="A3906" s="1041" t="s">
        <v>1030</v>
      </c>
      <c r="B3906" s="887" t="s">
        <v>29742</v>
      </c>
      <c r="C3906" s="887" t="s">
        <v>115</v>
      </c>
      <c r="D3906" s="345" t="s">
        <v>28880</v>
      </c>
      <c r="E3906" s="980">
        <v>1800</v>
      </c>
      <c r="F3906" s="345">
        <v>76735493</v>
      </c>
      <c r="G3906" s="391" t="s">
        <v>28881</v>
      </c>
      <c r="H3906" s="884" t="s">
        <v>21494</v>
      </c>
      <c r="I3906" s="884" t="s">
        <v>28760</v>
      </c>
      <c r="J3906" s="345" t="s">
        <v>28880</v>
      </c>
      <c r="K3906" s="938">
        <v>3</v>
      </c>
      <c r="L3906" s="938">
        <v>12</v>
      </c>
      <c r="M3906" s="980">
        <v>21600</v>
      </c>
      <c r="N3906" s="938">
        <v>3</v>
      </c>
      <c r="O3906" s="938">
        <v>6</v>
      </c>
      <c r="P3906" s="980">
        <v>10800</v>
      </c>
      <c r="Q3906" s="938">
        <v>0</v>
      </c>
      <c r="R3906" s="938">
        <v>12</v>
      </c>
      <c r="S3906" s="981">
        <f t="shared" ref="S3906:S3908" si="12">+E3906*12</f>
        <v>21600</v>
      </c>
    </row>
    <row r="3907" spans="1:19" s="243" customFormat="1" ht="34.9">
      <c r="A3907" s="1041" t="s">
        <v>1030</v>
      </c>
      <c r="B3907" s="887" t="s">
        <v>29742</v>
      </c>
      <c r="C3907" s="887" t="s">
        <v>115</v>
      </c>
      <c r="D3907" s="345" t="s">
        <v>28882</v>
      </c>
      <c r="E3907" s="980">
        <v>7200</v>
      </c>
      <c r="F3907" s="345">
        <v>40220098</v>
      </c>
      <c r="G3907" s="391" t="s">
        <v>28883</v>
      </c>
      <c r="H3907" s="884" t="s">
        <v>19733</v>
      </c>
      <c r="I3907" s="884" t="s">
        <v>28760</v>
      </c>
      <c r="J3907" s="345" t="s">
        <v>28882</v>
      </c>
      <c r="K3907" s="938">
        <v>7</v>
      </c>
      <c r="L3907" s="938">
        <v>12</v>
      </c>
      <c r="M3907" s="980">
        <v>86400</v>
      </c>
      <c r="N3907" s="938">
        <v>7</v>
      </c>
      <c r="O3907" s="938">
        <v>6</v>
      </c>
      <c r="P3907" s="980">
        <v>43200</v>
      </c>
      <c r="Q3907" s="938">
        <v>0</v>
      </c>
      <c r="R3907" s="938">
        <v>12</v>
      </c>
      <c r="S3907" s="981">
        <f t="shared" si="12"/>
        <v>86400</v>
      </c>
    </row>
    <row r="3908" spans="1:19" s="243" customFormat="1" ht="34.9">
      <c r="A3908" s="1041" t="s">
        <v>1030</v>
      </c>
      <c r="B3908" s="887" t="s">
        <v>29742</v>
      </c>
      <c r="C3908" s="887" t="s">
        <v>115</v>
      </c>
      <c r="D3908" s="345" t="s">
        <v>28884</v>
      </c>
      <c r="E3908" s="980">
        <v>6000</v>
      </c>
      <c r="F3908" s="345">
        <v>45867883</v>
      </c>
      <c r="G3908" s="391" t="s">
        <v>28885</v>
      </c>
      <c r="H3908" s="884" t="s">
        <v>28886</v>
      </c>
      <c r="I3908" s="884" t="s">
        <v>19764</v>
      </c>
      <c r="J3908" s="345" t="s">
        <v>28884</v>
      </c>
      <c r="K3908" s="938">
        <v>3</v>
      </c>
      <c r="L3908" s="938">
        <v>12</v>
      </c>
      <c r="M3908" s="980">
        <v>72000</v>
      </c>
      <c r="N3908" s="938">
        <v>3</v>
      </c>
      <c r="O3908" s="938">
        <v>6</v>
      </c>
      <c r="P3908" s="980">
        <v>36000</v>
      </c>
      <c r="Q3908" s="938">
        <v>0</v>
      </c>
      <c r="R3908" s="938">
        <v>12</v>
      </c>
      <c r="S3908" s="981">
        <f t="shared" si="12"/>
        <v>72000</v>
      </c>
    </row>
    <row r="3909" spans="1:19" s="243" customFormat="1" ht="34.9">
      <c r="A3909" s="1041" t="s">
        <v>1030</v>
      </c>
      <c r="B3909" s="887" t="s">
        <v>29742</v>
      </c>
      <c r="C3909" s="887" t="s">
        <v>115</v>
      </c>
      <c r="D3909" s="345" t="s">
        <v>28887</v>
      </c>
      <c r="E3909" s="980">
        <v>4200</v>
      </c>
      <c r="F3909" s="345">
        <v>44514193</v>
      </c>
      <c r="G3909" s="391" t="s">
        <v>28888</v>
      </c>
      <c r="H3909" s="884" t="s">
        <v>28798</v>
      </c>
      <c r="I3909" s="884" t="s">
        <v>19764</v>
      </c>
      <c r="J3909" s="345" t="s">
        <v>28887</v>
      </c>
      <c r="K3909" s="938">
        <v>0</v>
      </c>
      <c r="L3909" s="938">
        <v>0</v>
      </c>
      <c r="M3909" s="980">
        <v>0</v>
      </c>
      <c r="N3909" s="938">
        <v>1</v>
      </c>
      <c r="O3909" s="938">
        <v>2</v>
      </c>
      <c r="P3909" s="980">
        <v>7980</v>
      </c>
      <c r="Q3909" s="938">
        <v>0</v>
      </c>
      <c r="R3909" s="938">
        <v>0</v>
      </c>
      <c r="S3909" s="981">
        <v>0</v>
      </c>
    </row>
    <row r="3910" spans="1:19" s="243" customFormat="1" ht="34.9">
      <c r="A3910" s="1041" t="s">
        <v>1030</v>
      </c>
      <c r="B3910" s="887" t="s">
        <v>29742</v>
      </c>
      <c r="C3910" s="887" t="s">
        <v>115</v>
      </c>
      <c r="D3910" s="345" t="s">
        <v>28889</v>
      </c>
      <c r="E3910" s="980">
        <v>11000</v>
      </c>
      <c r="F3910" s="345">
        <v>29721009</v>
      </c>
      <c r="G3910" s="391" t="s">
        <v>28890</v>
      </c>
      <c r="H3910" s="884" t="s">
        <v>19709</v>
      </c>
      <c r="I3910" s="884" t="s">
        <v>28760</v>
      </c>
      <c r="J3910" s="345" t="s">
        <v>28889</v>
      </c>
      <c r="K3910" s="938">
        <v>3</v>
      </c>
      <c r="L3910" s="938">
        <v>12</v>
      </c>
      <c r="M3910" s="980">
        <v>132000</v>
      </c>
      <c r="N3910" s="938">
        <v>3</v>
      </c>
      <c r="O3910" s="938">
        <v>6</v>
      </c>
      <c r="P3910" s="980">
        <v>66000</v>
      </c>
      <c r="Q3910" s="938">
        <v>0</v>
      </c>
      <c r="R3910" s="938">
        <v>12</v>
      </c>
      <c r="S3910" s="981">
        <f t="shared" ref="S3910:S3915" si="13">+E3910*12</f>
        <v>132000</v>
      </c>
    </row>
    <row r="3911" spans="1:19" s="243" customFormat="1" ht="34.9">
      <c r="A3911" s="1041" t="s">
        <v>1030</v>
      </c>
      <c r="B3911" s="887" t="s">
        <v>29742</v>
      </c>
      <c r="C3911" s="887" t="s">
        <v>115</v>
      </c>
      <c r="D3911" s="345" t="s">
        <v>28768</v>
      </c>
      <c r="E3911" s="980">
        <v>9300</v>
      </c>
      <c r="F3911" s="345">
        <v>25820846</v>
      </c>
      <c r="G3911" s="391" t="s">
        <v>28891</v>
      </c>
      <c r="H3911" s="884" t="s">
        <v>28892</v>
      </c>
      <c r="I3911" s="884" t="s">
        <v>19764</v>
      </c>
      <c r="J3911" s="345" t="s">
        <v>28768</v>
      </c>
      <c r="K3911" s="938">
        <v>5</v>
      </c>
      <c r="L3911" s="938">
        <v>12</v>
      </c>
      <c r="M3911" s="980">
        <v>111600</v>
      </c>
      <c r="N3911" s="938">
        <v>5</v>
      </c>
      <c r="O3911" s="938">
        <v>6</v>
      </c>
      <c r="P3911" s="980">
        <v>55800</v>
      </c>
      <c r="Q3911" s="938">
        <v>0</v>
      </c>
      <c r="R3911" s="938">
        <v>12</v>
      </c>
      <c r="S3911" s="981">
        <f t="shared" si="13"/>
        <v>111600</v>
      </c>
    </row>
    <row r="3912" spans="1:19" s="243" customFormat="1" ht="34.9">
      <c r="A3912" s="1041" t="s">
        <v>1030</v>
      </c>
      <c r="B3912" s="887" t="s">
        <v>29742</v>
      </c>
      <c r="C3912" s="887" t="s">
        <v>115</v>
      </c>
      <c r="D3912" s="345" t="s">
        <v>28893</v>
      </c>
      <c r="E3912" s="980">
        <v>12500</v>
      </c>
      <c r="F3912" s="345">
        <v>10362535</v>
      </c>
      <c r="G3912" s="391" t="s">
        <v>28894</v>
      </c>
      <c r="H3912" s="884" t="s">
        <v>28841</v>
      </c>
      <c r="I3912" s="884" t="s">
        <v>28760</v>
      </c>
      <c r="J3912" s="345" t="s">
        <v>28893</v>
      </c>
      <c r="K3912" s="938">
        <v>4</v>
      </c>
      <c r="L3912" s="938">
        <v>12</v>
      </c>
      <c r="M3912" s="980">
        <v>150000</v>
      </c>
      <c r="N3912" s="938">
        <v>4</v>
      </c>
      <c r="O3912" s="938">
        <v>6</v>
      </c>
      <c r="P3912" s="980">
        <v>75000</v>
      </c>
      <c r="Q3912" s="938">
        <v>0</v>
      </c>
      <c r="R3912" s="938">
        <v>12</v>
      </c>
      <c r="S3912" s="981">
        <f t="shared" si="13"/>
        <v>150000</v>
      </c>
    </row>
    <row r="3913" spans="1:19" s="243" customFormat="1" ht="34.9">
      <c r="A3913" s="1041" t="s">
        <v>1030</v>
      </c>
      <c r="B3913" s="887" t="s">
        <v>29742</v>
      </c>
      <c r="C3913" s="887" t="s">
        <v>115</v>
      </c>
      <c r="D3913" s="345" t="s">
        <v>28895</v>
      </c>
      <c r="E3913" s="980">
        <v>11000</v>
      </c>
      <c r="F3913" s="345">
        <v>20052570</v>
      </c>
      <c r="G3913" s="391" t="s">
        <v>28896</v>
      </c>
      <c r="H3913" s="884" t="s">
        <v>28765</v>
      </c>
      <c r="I3913" s="884" t="s">
        <v>28760</v>
      </c>
      <c r="J3913" s="345" t="s">
        <v>28895</v>
      </c>
      <c r="K3913" s="938">
        <v>3</v>
      </c>
      <c r="L3913" s="938">
        <v>12</v>
      </c>
      <c r="M3913" s="980">
        <v>132000</v>
      </c>
      <c r="N3913" s="938">
        <v>3</v>
      </c>
      <c r="O3913" s="938">
        <v>6</v>
      </c>
      <c r="P3913" s="980">
        <v>66000</v>
      </c>
      <c r="Q3913" s="938">
        <v>0</v>
      </c>
      <c r="R3913" s="938">
        <v>12</v>
      </c>
      <c r="S3913" s="981">
        <f t="shared" si="13"/>
        <v>132000</v>
      </c>
    </row>
    <row r="3914" spans="1:19" s="243" customFormat="1" ht="34.9">
      <c r="A3914" s="1041" t="s">
        <v>1030</v>
      </c>
      <c r="B3914" s="887" t="s">
        <v>29742</v>
      </c>
      <c r="C3914" s="887" t="s">
        <v>115</v>
      </c>
      <c r="D3914" s="345" t="s">
        <v>28897</v>
      </c>
      <c r="E3914" s="980">
        <v>11000</v>
      </c>
      <c r="F3914" s="345">
        <v>9954777</v>
      </c>
      <c r="G3914" s="391" t="s">
        <v>28898</v>
      </c>
      <c r="H3914" s="884" t="s">
        <v>28864</v>
      </c>
      <c r="I3914" s="884" t="s">
        <v>28760</v>
      </c>
      <c r="J3914" s="345" t="s">
        <v>28897</v>
      </c>
      <c r="K3914" s="938">
        <v>1</v>
      </c>
      <c r="L3914" s="938">
        <v>12</v>
      </c>
      <c r="M3914" s="980">
        <v>83966.666666666672</v>
      </c>
      <c r="N3914" s="938">
        <v>2</v>
      </c>
      <c r="O3914" s="938">
        <v>6</v>
      </c>
      <c r="P3914" s="980">
        <v>66000</v>
      </c>
      <c r="Q3914" s="938">
        <v>0</v>
      </c>
      <c r="R3914" s="938">
        <v>12</v>
      </c>
      <c r="S3914" s="981">
        <f t="shared" si="13"/>
        <v>132000</v>
      </c>
    </row>
    <row r="3915" spans="1:19" s="243" customFormat="1" ht="34.9">
      <c r="A3915" s="1041" t="s">
        <v>1030</v>
      </c>
      <c r="B3915" s="887" t="s">
        <v>29742</v>
      </c>
      <c r="C3915" s="887" t="s">
        <v>115</v>
      </c>
      <c r="D3915" s="345" t="s">
        <v>28899</v>
      </c>
      <c r="E3915" s="980">
        <v>9300</v>
      </c>
      <c r="F3915" s="345">
        <v>44398508</v>
      </c>
      <c r="G3915" s="391" t="s">
        <v>28900</v>
      </c>
      <c r="H3915" s="884" t="s">
        <v>24773</v>
      </c>
      <c r="I3915" s="884" t="s">
        <v>28760</v>
      </c>
      <c r="J3915" s="345" t="s">
        <v>28899</v>
      </c>
      <c r="K3915" s="938">
        <v>1</v>
      </c>
      <c r="L3915" s="938">
        <v>12</v>
      </c>
      <c r="M3915" s="980">
        <v>69440</v>
      </c>
      <c r="N3915" s="938">
        <v>2</v>
      </c>
      <c r="O3915" s="938">
        <v>6</v>
      </c>
      <c r="P3915" s="980">
        <v>55800</v>
      </c>
      <c r="Q3915" s="938">
        <v>0</v>
      </c>
      <c r="R3915" s="938">
        <v>12</v>
      </c>
      <c r="S3915" s="981">
        <f t="shared" si="13"/>
        <v>111600</v>
      </c>
    </row>
    <row r="3916" spans="1:19" s="243" customFormat="1" ht="34.9">
      <c r="A3916" s="1041" t="s">
        <v>1030</v>
      </c>
      <c r="B3916" s="887" t="s">
        <v>29742</v>
      </c>
      <c r="C3916" s="887" t="s">
        <v>115</v>
      </c>
      <c r="D3916" s="345" t="s">
        <v>28901</v>
      </c>
      <c r="E3916" s="980">
        <v>12500</v>
      </c>
      <c r="F3916" s="345">
        <v>40902162</v>
      </c>
      <c r="G3916" s="391" t="s">
        <v>28902</v>
      </c>
      <c r="H3916" s="884" t="s">
        <v>19815</v>
      </c>
      <c r="I3916" s="884" t="s">
        <v>19764</v>
      </c>
      <c r="J3916" s="345" t="s">
        <v>28901</v>
      </c>
      <c r="K3916" s="938">
        <v>1</v>
      </c>
      <c r="L3916" s="938">
        <v>12</v>
      </c>
      <c r="M3916" s="980">
        <v>24166.666666666668</v>
      </c>
      <c r="N3916" s="938">
        <v>2</v>
      </c>
      <c r="O3916" s="938">
        <v>6</v>
      </c>
      <c r="P3916" s="980">
        <v>75000</v>
      </c>
      <c r="Q3916" s="938">
        <v>0</v>
      </c>
      <c r="R3916" s="938">
        <v>12</v>
      </c>
      <c r="S3916" s="981">
        <v>0</v>
      </c>
    </row>
    <row r="3917" spans="1:19" s="243" customFormat="1" ht="34.9">
      <c r="A3917" s="1041" t="s">
        <v>1030</v>
      </c>
      <c r="B3917" s="887" t="s">
        <v>29742</v>
      </c>
      <c r="C3917" s="887" t="s">
        <v>115</v>
      </c>
      <c r="D3917" s="345" t="s">
        <v>28903</v>
      </c>
      <c r="E3917" s="980">
        <v>12500</v>
      </c>
      <c r="F3917" s="345">
        <v>8758094</v>
      </c>
      <c r="G3917" s="391" t="s">
        <v>28904</v>
      </c>
      <c r="H3917" s="884" t="s">
        <v>19733</v>
      </c>
      <c r="I3917" s="884" t="s">
        <v>28760</v>
      </c>
      <c r="J3917" s="345" t="s">
        <v>28903</v>
      </c>
      <c r="K3917" s="938">
        <v>7</v>
      </c>
      <c r="L3917" s="938">
        <v>12</v>
      </c>
      <c r="M3917" s="980">
        <v>150000</v>
      </c>
      <c r="N3917" s="938">
        <v>7</v>
      </c>
      <c r="O3917" s="938">
        <v>6</v>
      </c>
      <c r="P3917" s="980">
        <v>75000</v>
      </c>
      <c r="Q3917" s="938">
        <v>0</v>
      </c>
      <c r="R3917" s="938">
        <v>12</v>
      </c>
      <c r="S3917" s="981">
        <f t="shared" ref="S3917:S3923" si="14">+E3917*12</f>
        <v>150000</v>
      </c>
    </row>
    <row r="3918" spans="1:19" s="243" customFormat="1" ht="34.9">
      <c r="A3918" s="1041" t="s">
        <v>1030</v>
      </c>
      <c r="B3918" s="887" t="s">
        <v>29742</v>
      </c>
      <c r="C3918" s="887" t="s">
        <v>115</v>
      </c>
      <c r="D3918" s="345" t="s">
        <v>28905</v>
      </c>
      <c r="E3918" s="980">
        <v>12500</v>
      </c>
      <c r="F3918" s="345">
        <v>41489851</v>
      </c>
      <c r="G3918" s="391" t="s">
        <v>28906</v>
      </c>
      <c r="H3918" s="884" t="s">
        <v>19733</v>
      </c>
      <c r="I3918" s="884" t="s">
        <v>28760</v>
      </c>
      <c r="J3918" s="345" t="s">
        <v>28905</v>
      </c>
      <c r="K3918" s="938">
        <v>7</v>
      </c>
      <c r="L3918" s="938">
        <v>12</v>
      </c>
      <c r="M3918" s="980">
        <v>150000</v>
      </c>
      <c r="N3918" s="938">
        <v>7</v>
      </c>
      <c r="O3918" s="938">
        <v>6</v>
      </c>
      <c r="P3918" s="980">
        <v>75000</v>
      </c>
      <c r="Q3918" s="938">
        <v>0</v>
      </c>
      <c r="R3918" s="938">
        <v>12</v>
      </c>
      <c r="S3918" s="981">
        <f t="shared" si="14"/>
        <v>150000</v>
      </c>
    </row>
    <row r="3919" spans="1:19" s="243" customFormat="1" ht="34.9">
      <c r="A3919" s="1041" t="s">
        <v>1030</v>
      </c>
      <c r="B3919" s="887" t="s">
        <v>29742</v>
      </c>
      <c r="C3919" s="887" t="s">
        <v>115</v>
      </c>
      <c r="D3919" s="345" t="s">
        <v>28766</v>
      </c>
      <c r="E3919" s="980">
        <v>11000</v>
      </c>
      <c r="F3919" s="345">
        <v>15452502</v>
      </c>
      <c r="G3919" s="391" t="s">
        <v>28907</v>
      </c>
      <c r="H3919" s="884" t="s">
        <v>21494</v>
      </c>
      <c r="I3919" s="884" t="s">
        <v>20536</v>
      </c>
      <c r="J3919" s="345" t="s">
        <v>28766</v>
      </c>
      <c r="K3919" s="938">
        <v>8</v>
      </c>
      <c r="L3919" s="938">
        <v>12</v>
      </c>
      <c r="M3919" s="980">
        <v>132000</v>
      </c>
      <c r="N3919" s="938">
        <v>8</v>
      </c>
      <c r="O3919" s="938">
        <v>6</v>
      </c>
      <c r="P3919" s="980">
        <v>66000</v>
      </c>
      <c r="Q3919" s="938">
        <v>0</v>
      </c>
      <c r="R3919" s="938">
        <v>12</v>
      </c>
      <c r="S3919" s="981">
        <f t="shared" si="14"/>
        <v>132000</v>
      </c>
    </row>
    <row r="3920" spans="1:19" s="243" customFormat="1" ht="34.9">
      <c r="A3920" s="1041" t="s">
        <v>1030</v>
      </c>
      <c r="B3920" s="887" t="s">
        <v>29742</v>
      </c>
      <c r="C3920" s="887" t="s">
        <v>115</v>
      </c>
      <c r="D3920" s="345" t="s">
        <v>28796</v>
      </c>
      <c r="E3920" s="980">
        <v>2800</v>
      </c>
      <c r="F3920" s="345">
        <v>46473726</v>
      </c>
      <c r="G3920" s="391" t="s">
        <v>28908</v>
      </c>
      <c r="H3920" s="884" t="s">
        <v>21494</v>
      </c>
      <c r="I3920" s="884" t="s">
        <v>28760</v>
      </c>
      <c r="J3920" s="345" t="s">
        <v>28796</v>
      </c>
      <c r="K3920" s="938">
        <v>2</v>
      </c>
      <c r="L3920" s="938">
        <v>12</v>
      </c>
      <c r="M3920" s="980">
        <v>33600</v>
      </c>
      <c r="N3920" s="938">
        <v>2</v>
      </c>
      <c r="O3920" s="938">
        <v>6</v>
      </c>
      <c r="P3920" s="980">
        <v>16800</v>
      </c>
      <c r="Q3920" s="938">
        <v>0</v>
      </c>
      <c r="R3920" s="938">
        <v>12</v>
      </c>
      <c r="S3920" s="981">
        <f t="shared" si="14"/>
        <v>33600</v>
      </c>
    </row>
    <row r="3921" spans="1:19" s="243" customFormat="1" ht="34.9">
      <c r="A3921" s="1041" t="s">
        <v>1030</v>
      </c>
      <c r="B3921" s="887" t="s">
        <v>29742</v>
      </c>
      <c r="C3921" s="887" t="s">
        <v>115</v>
      </c>
      <c r="D3921" s="345" t="s">
        <v>28909</v>
      </c>
      <c r="E3921" s="980">
        <v>12500</v>
      </c>
      <c r="F3921" s="345">
        <v>10739199</v>
      </c>
      <c r="G3921" s="391" t="s">
        <v>28910</v>
      </c>
      <c r="H3921" s="884" t="s">
        <v>19791</v>
      </c>
      <c r="I3921" s="884" t="s">
        <v>28760</v>
      </c>
      <c r="J3921" s="345" t="s">
        <v>28909</v>
      </c>
      <c r="K3921" s="938">
        <v>11</v>
      </c>
      <c r="L3921" s="938">
        <v>12</v>
      </c>
      <c r="M3921" s="980">
        <v>150000</v>
      </c>
      <c r="N3921" s="938">
        <v>11</v>
      </c>
      <c r="O3921" s="938">
        <v>6</v>
      </c>
      <c r="P3921" s="980">
        <v>75000</v>
      </c>
      <c r="Q3921" s="938">
        <v>0</v>
      </c>
      <c r="R3921" s="938">
        <v>12</v>
      </c>
      <c r="S3921" s="981">
        <f t="shared" si="14"/>
        <v>150000</v>
      </c>
    </row>
    <row r="3922" spans="1:19" s="243" customFormat="1" ht="34.9">
      <c r="A3922" s="1041" t="s">
        <v>1030</v>
      </c>
      <c r="B3922" s="887" t="s">
        <v>29742</v>
      </c>
      <c r="C3922" s="887" t="s">
        <v>115</v>
      </c>
      <c r="D3922" s="345" t="s">
        <v>28816</v>
      </c>
      <c r="E3922" s="980">
        <v>7200</v>
      </c>
      <c r="F3922" s="345">
        <v>40319761</v>
      </c>
      <c r="G3922" s="391" t="s">
        <v>28911</v>
      </c>
      <c r="H3922" s="884" t="s">
        <v>19733</v>
      </c>
      <c r="I3922" s="884" t="s">
        <v>28760</v>
      </c>
      <c r="J3922" s="345" t="s">
        <v>28816</v>
      </c>
      <c r="K3922" s="938">
        <v>6</v>
      </c>
      <c r="L3922" s="938">
        <v>12</v>
      </c>
      <c r="M3922" s="980">
        <v>86400</v>
      </c>
      <c r="N3922" s="938">
        <v>6</v>
      </c>
      <c r="O3922" s="938">
        <v>6</v>
      </c>
      <c r="P3922" s="980">
        <v>43200</v>
      </c>
      <c r="Q3922" s="938">
        <v>0</v>
      </c>
      <c r="R3922" s="938">
        <v>12</v>
      </c>
      <c r="S3922" s="981">
        <f t="shared" si="14"/>
        <v>86400</v>
      </c>
    </row>
    <row r="3923" spans="1:19" s="243" customFormat="1" ht="34.9">
      <c r="A3923" s="1041" t="s">
        <v>1030</v>
      </c>
      <c r="B3923" s="887" t="s">
        <v>29742</v>
      </c>
      <c r="C3923" s="887" t="s">
        <v>115</v>
      </c>
      <c r="D3923" s="345" t="s">
        <v>28912</v>
      </c>
      <c r="E3923" s="980">
        <v>9300</v>
      </c>
      <c r="F3923" s="345">
        <v>41088648</v>
      </c>
      <c r="G3923" s="391" t="s">
        <v>28913</v>
      </c>
      <c r="H3923" s="884" t="s">
        <v>20788</v>
      </c>
      <c r="I3923" s="884" t="s">
        <v>28760</v>
      </c>
      <c r="J3923" s="345" t="s">
        <v>28912</v>
      </c>
      <c r="K3923" s="938">
        <v>10</v>
      </c>
      <c r="L3923" s="938">
        <v>12</v>
      </c>
      <c r="M3923" s="980">
        <v>111600</v>
      </c>
      <c r="N3923" s="938">
        <v>10</v>
      </c>
      <c r="O3923" s="938">
        <v>6</v>
      </c>
      <c r="P3923" s="980">
        <v>55800</v>
      </c>
      <c r="Q3923" s="938">
        <v>0</v>
      </c>
      <c r="R3923" s="938">
        <v>12</v>
      </c>
      <c r="S3923" s="981">
        <f t="shared" si="14"/>
        <v>111600</v>
      </c>
    </row>
    <row r="3924" spans="1:19" s="243" customFormat="1" ht="34.9">
      <c r="A3924" s="1041" t="s">
        <v>1030</v>
      </c>
      <c r="B3924" s="887" t="s">
        <v>29742</v>
      </c>
      <c r="C3924" s="887" t="s">
        <v>115</v>
      </c>
      <c r="D3924" s="345" t="s">
        <v>28914</v>
      </c>
      <c r="E3924" s="980">
        <v>1800</v>
      </c>
      <c r="F3924" s="345">
        <v>9921031</v>
      </c>
      <c r="G3924" s="391" t="s">
        <v>28915</v>
      </c>
      <c r="H3924" s="884" t="s">
        <v>23496</v>
      </c>
      <c r="I3924" s="884" t="s">
        <v>28916</v>
      </c>
      <c r="J3924" s="345" t="s">
        <v>28914</v>
      </c>
      <c r="K3924" s="938">
        <v>11</v>
      </c>
      <c r="L3924" s="938">
        <v>9</v>
      </c>
      <c r="M3924" s="980">
        <v>15000</v>
      </c>
      <c r="N3924" s="938">
        <v>0</v>
      </c>
      <c r="O3924" s="938">
        <v>0</v>
      </c>
      <c r="P3924" s="980">
        <v>0</v>
      </c>
      <c r="Q3924" s="938">
        <v>0</v>
      </c>
      <c r="R3924" s="938">
        <v>0</v>
      </c>
      <c r="S3924" s="981">
        <v>0</v>
      </c>
    </row>
    <row r="3925" spans="1:19" s="243" customFormat="1" ht="34.9">
      <c r="A3925" s="1041" t="s">
        <v>1030</v>
      </c>
      <c r="B3925" s="887" t="s">
        <v>29742</v>
      </c>
      <c r="C3925" s="887" t="s">
        <v>115</v>
      </c>
      <c r="D3925" s="345" t="s">
        <v>28917</v>
      </c>
      <c r="E3925" s="980">
        <v>11000</v>
      </c>
      <c r="F3925" s="345">
        <v>8509579</v>
      </c>
      <c r="G3925" s="391" t="s">
        <v>28918</v>
      </c>
      <c r="H3925" s="884" t="s">
        <v>28919</v>
      </c>
      <c r="I3925" s="884" t="s">
        <v>28760</v>
      </c>
      <c r="J3925" s="345" t="s">
        <v>28917</v>
      </c>
      <c r="K3925" s="938">
        <v>2</v>
      </c>
      <c r="L3925" s="938">
        <v>12</v>
      </c>
      <c r="M3925" s="980">
        <v>132000</v>
      </c>
      <c r="N3925" s="938">
        <v>2</v>
      </c>
      <c r="O3925" s="938">
        <v>6</v>
      </c>
      <c r="P3925" s="980">
        <v>66000</v>
      </c>
      <c r="Q3925" s="938">
        <v>0</v>
      </c>
      <c r="R3925" s="938">
        <v>12</v>
      </c>
      <c r="S3925" s="981">
        <f>+E3925*12</f>
        <v>132000</v>
      </c>
    </row>
    <row r="3926" spans="1:19" s="243" customFormat="1" ht="34.9">
      <c r="A3926" s="1041" t="s">
        <v>1030</v>
      </c>
      <c r="B3926" s="887" t="s">
        <v>29742</v>
      </c>
      <c r="C3926" s="887" t="s">
        <v>115</v>
      </c>
      <c r="D3926" s="345" t="s">
        <v>28920</v>
      </c>
      <c r="E3926" s="980">
        <v>6000</v>
      </c>
      <c r="F3926" s="345">
        <v>8437766</v>
      </c>
      <c r="G3926" s="391" t="s">
        <v>28921</v>
      </c>
      <c r="H3926" s="884" t="s">
        <v>28765</v>
      </c>
      <c r="I3926" s="884" t="s">
        <v>28760</v>
      </c>
      <c r="J3926" s="345" t="s">
        <v>28920</v>
      </c>
      <c r="K3926" s="938">
        <v>5</v>
      </c>
      <c r="L3926" s="938">
        <v>1</v>
      </c>
      <c r="M3926" s="980">
        <v>6000</v>
      </c>
      <c r="N3926" s="938">
        <v>0</v>
      </c>
      <c r="O3926" s="938">
        <v>0</v>
      </c>
      <c r="P3926" s="980">
        <v>0</v>
      </c>
      <c r="Q3926" s="938">
        <v>0</v>
      </c>
      <c r="R3926" s="938">
        <v>0</v>
      </c>
      <c r="S3926" s="981">
        <v>0</v>
      </c>
    </row>
    <row r="3927" spans="1:19" s="243" customFormat="1" ht="34.9">
      <c r="A3927" s="1041" t="s">
        <v>1030</v>
      </c>
      <c r="B3927" s="887" t="s">
        <v>29742</v>
      </c>
      <c r="C3927" s="887" t="s">
        <v>115</v>
      </c>
      <c r="D3927" s="345" t="s">
        <v>28842</v>
      </c>
      <c r="E3927" s="980">
        <v>11000</v>
      </c>
      <c r="F3927" s="345">
        <v>8437766</v>
      </c>
      <c r="G3927" s="391" t="s">
        <v>28921</v>
      </c>
      <c r="H3927" s="884" t="s">
        <v>28765</v>
      </c>
      <c r="I3927" s="884" t="s">
        <v>28760</v>
      </c>
      <c r="J3927" s="345" t="s">
        <v>28842</v>
      </c>
      <c r="K3927" s="938">
        <v>5</v>
      </c>
      <c r="L3927" s="938">
        <v>11</v>
      </c>
      <c r="M3927" s="980">
        <v>121000</v>
      </c>
      <c r="N3927" s="938">
        <v>5</v>
      </c>
      <c r="O3927" s="938">
        <v>6</v>
      </c>
      <c r="P3927" s="980">
        <v>66000</v>
      </c>
      <c r="Q3927" s="938">
        <v>0</v>
      </c>
      <c r="R3927" s="938">
        <v>12</v>
      </c>
      <c r="S3927" s="981">
        <f t="shared" ref="S3927:S3928" si="15">+E3927*12</f>
        <v>132000</v>
      </c>
    </row>
    <row r="3928" spans="1:19" s="243" customFormat="1" ht="34.9">
      <c r="A3928" s="1041" t="s">
        <v>1030</v>
      </c>
      <c r="B3928" s="887" t="s">
        <v>29742</v>
      </c>
      <c r="C3928" s="887" t="s">
        <v>115</v>
      </c>
      <c r="D3928" s="345" t="s">
        <v>28816</v>
      </c>
      <c r="E3928" s="980">
        <v>7200</v>
      </c>
      <c r="F3928" s="345">
        <v>10007602</v>
      </c>
      <c r="G3928" s="391" t="s">
        <v>28922</v>
      </c>
      <c r="H3928" s="884" t="s">
        <v>19815</v>
      </c>
      <c r="I3928" s="884" t="s">
        <v>28760</v>
      </c>
      <c r="J3928" s="345" t="s">
        <v>28816</v>
      </c>
      <c r="K3928" s="938">
        <v>6</v>
      </c>
      <c r="L3928" s="938">
        <v>12</v>
      </c>
      <c r="M3928" s="980">
        <v>86400</v>
      </c>
      <c r="N3928" s="938">
        <v>6</v>
      </c>
      <c r="O3928" s="938">
        <v>6</v>
      </c>
      <c r="P3928" s="980">
        <v>43200</v>
      </c>
      <c r="Q3928" s="938">
        <v>0</v>
      </c>
      <c r="R3928" s="938">
        <v>12</v>
      </c>
      <c r="S3928" s="981">
        <f t="shared" si="15"/>
        <v>86400</v>
      </c>
    </row>
    <row r="3929" spans="1:19" s="243" customFormat="1" ht="34.9">
      <c r="A3929" s="1041" t="s">
        <v>1030</v>
      </c>
      <c r="B3929" s="887" t="s">
        <v>29742</v>
      </c>
      <c r="C3929" s="887" t="s">
        <v>115</v>
      </c>
      <c r="D3929" s="345" t="s">
        <v>28923</v>
      </c>
      <c r="E3929" s="980">
        <v>9300</v>
      </c>
      <c r="F3929" s="345">
        <v>32740769</v>
      </c>
      <c r="G3929" s="391" t="s">
        <v>28924</v>
      </c>
      <c r="H3929" s="884" t="s">
        <v>28925</v>
      </c>
      <c r="I3929" s="884" t="s">
        <v>28760</v>
      </c>
      <c r="J3929" s="345" t="s">
        <v>28923</v>
      </c>
      <c r="K3929" s="938">
        <v>1</v>
      </c>
      <c r="L3929" s="938">
        <v>12</v>
      </c>
      <c r="M3929" s="980">
        <v>70990</v>
      </c>
      <c r="N3929" s="938">
        <v>2</v>
      </c>
      <c r="O3929" s="938">
        <v>6</v>
      </c>
      <c r="P3929" s="980">
        <v>55800</v>
      </c>
      <c r="Q3929" s="938">
        <v>0</v>
      </c>
      <c r="R3929" s="938">
        <v>12</v>
      </c>
      <c r="S3929" s="981">
        <f>+E3929*12</f>
        <v>111600</v>
      </c>
    </row>
    <row r="3930" spans="1:19" s="243" customFormat="1" ht="34.9">
      <c r="A3930" s="1041" t="s">
        <v>1030</v>
      </c>
      <c r="B3930" s="887" t="s">
        <v>29742</v>
      </c>
      <c r="C3930" s="887" t="s">
        <v>115</v>
      </c>
      <c r="D3930" s="345" t="s">
        <v>28766</v>
      </c>
      <c r="E3930" s="980">
        <v>11000</v>
      </c>
      <c r="F3930" s="345">
        <v>42804865</v>
      </c>
      <c r="G3930" s="391" t="s">
        <v>28926</v>
      </c>
      <c r="H3930" s="884" t="s">
        <v>28812</v>
      </c>
      <c r="I3930" s="884" t="s">
        <v>28760</v>
      </c>
      <c r="J3930" s="345" t="s">
        <v>28766</v>
      </c>
      <c r="K3930" s="938">
        <v>7</v>
      </c>
      <c r="L3930" s="938">
        <v>12</v>
      </c>
      <c r="M3930" s="980">
        <v>132000</v>
      </c>
      <c r="N3930" s="938">
        <v>7</v>
      </c>
      <c r="O3930" s="938">
        <v>6</v>
      </c>
      <c r="P3930" s="980">
        <v>66000</v>
      </c>
      <c r="Q3930" s="938">
        <v>0</v>
      </c>
      <c r="R3930" s="938">
        <v>12</v>
      </c>
      <c r="S3930" s="981">
        <f t="shared" ref="S3930:S3936" si="16">+E3930*12</f>
        <v>132000</v>
      </c>
    </row>
    <row r="3931" spans="1:19" s="243" customFormat="1" ht="34.9">
      <c r="A3931" s="1041" t="s">
        <v>1030</v>
      </c>
      <c r="B3931" s="887" t="s">
        <v>29742</v>
      </c>
      <c r="C3931" s="887" t="s">
        <v>115</v>
      </c>
      <c r="D3931" s="345" t="s">
        <v>24750</v>
      </c>
      <c r="E3931" s="980">
        <v>4200</v>
      </c>
      <c r="F3931" s="345">
        <v>43765652</v>
      </c>
      <c r="G3931" s="391" t="s">
        <v>28927</v>
      </c>
      <c r="H3931" s="884" t="s">
        <v>19726</v>
      </c>
      <c r="I3931" s="884" t="s">
        <v>28760</v>
      </c>
      <c r="J3931" s="345" t="s">
        <v>24750</v>
      </c>
      <c r="K3931" s="938">
        <v>2</v>
      </c>
      <c r="L3931" s="938">
        <v>12</v>
      </c>
      <c r="M3931" s="980">
        <v>50400</v>
      </c>
      <c r="N3931" s="938">
        <v>2</v>
      </c>
      <c r="O3931" s="938">
        <v>6</v>
      </c>
      <c r="P3931" s="980">
        <v>25200</v>
      </c>
      <c r="Q3931" s="938">
        <v>0</v>
      </c>
      <c r="R3931" s="938">
        <v>12</v>
      </c>
      <c r="S3931" s="981">
        <f t="shared" si="16"/>
        <v>50400</v>
      </c>
    </row>
    <row r="3932" spans="1:19" s="243" customFormat="1" ht="34.9">
      <c r="A3932" s="1041" t="s">
        <v>1030</v>
      </c>
      <c r="B3932" s="887" t="s">
        <v>29742</v>
      </c>
      <c r="C3932" s="887" t="s">
        <v>115</v>
      </c>
      <c r="D3932" s="345" t="s">
        <v>28766</v>
      </c>
      <c r="E3932" s="980">
        <v>11000</v>
      </c>
      <c r="F3932" s="345">
        <v>42175141</v>
      </c>
      <c r="G3932" s="391" t="s">
        <v>28928</v>
      </c>
      <c r="H3932" s="884" t="s">
        <v>28929</v>
      </c>
      <c r="I3932" s="884" t="s">
        <v>28760</v>
      </c>
      <c r="J3932" s="345" t="s">
        <v>28766</v>
      </c>
      <c r="K3932" s="938">
        <v>7</v>
      </c>
      <c r="L3932" s="938">
        <v>12</v>
      </c>
      <c r="M3932" s="980">
        <v>132000</v>
      </c>
      <c r="N3932" s="938">
        <v>7</v>
      </c>
      <c r="O3932" s="938">
        <v>6</v>
      </c>
      <c r="P3932" s="980">
        <v>66000</v>
      </c>
      <c r="Q3932" s="938">
        <v>0</v>
      </c>
      <c r="R3932" s="938">
        <v>12</v>
      </c>
      <c r="S3932" s="981">
        <f t="shared" si="16"/>
        <v>132000</v>
      </c>
    </row>
    <row r="3933" spans="1:19" s="243" customFormat="1" ht="34.9">
      <c r="A3933" s="1041" t="s">
        <v>1030</v>
      </c>
      <c r="B3933" s="887" t="s">
        <v>29742</v>
      </c>
      <c r="C3933" s="887" t="s">
        <v>115</v>
      </c>
      <c r="D3933" s="345" t="s">
        <v>28860</v>
      </c>
      <c r="E3933" s="980">
        <v>11000</v>
      </c>
      <c r="F3933" s="345">
        <v>29425170</v>
      </c>
      <c r="G3933" s="391" t="s">
        <v>28930</v>
      </c>
      <c r="H3933" s="884" t="s">
        <v>28931</v>
      </c>
      <c r="I3933" s="884" t="s">
        <v>28760</v>
      </c>
      <c r="J3933" s="345" t="s">
        <v>28860</v>
      </c>
      <c r="K3933" s="938">
        <v>6</v>
      </c>
      <c r="L3933" s="938">
        <v>12</v>
      </c>
      <c r="M3933" s="980">
        <v>132000</v>
      </c>
      <c r="N3933" s="938">
        <v>6</v>
      </c>
      <c r="O3933" s="938">
        <v>6</v>
      </c>
      <c r="P3933" s="980">
        <v>66000</v>
      </c>
      <c r="Q3933" s="938">
        <v>0</v>
      </c>
      <c r="R3933" s="938">
        <v>12</v>
      </c>
      <c r="S3933" s="981">
        <f t="shared" si="16"/>
        <v>132000</v>
      </c>
    </row>
    <row r="3934" spans="1:19" s="243" customFormat="1" ht="34.9">
      <c r="A3934" s="1041" t="s">
        <v>1030</v>
      </c>
      <c r="B3934" s="887" t="s">
        <v>29742</v>
      </c>
      <c r="C3934" s="887" t="s">
        <v>115</v>
      </c>
      <c r="D3934" s="345" t="s">
        <v>28882</v>
      </c>
      <c r="E3934" s="980">
        <v>7200</v>
      </c>
      <c r="F3934" s="345">
        <v>41445257</v>
      </c>
      <c r="G3934" s="391" t="s">
        <v>28932</v>
      </c>
      <c r="H3934" s="884" t="s">
        <v>19733</v>
      </c>
      <c r="I3934" s="884" t="s">
        <v>28760</v>
      </c>
      <c r="J3934" s="345" t="s">
        <v>28882</v>
      </c>
      <c r="K3934" s="938">
        <v>11</v>
      </c>
      <c r="L3934" s="938">
        <v>12</v>
      </c>
      <c r="M3934" s="980">
        <v>86400</v>
      </c>
      <c r="N3934" s="938">
        <v>11</v>
      </c>
      <c r="O3934" s="938">
        <v>6</v>
      </c>
      <c r="P3934" s="980">
        <v>43200</v>
      </c>
      <c r="Q3934" s="938">
        <v>0</v>
      </c>
      <c r="R3934" s="938">
        <v>12</v>
      </c>
      <c r="S3934" s="981">
        <f t="shared" si="16"/>
        <v>86400</v>
      </c>
    </row>
    <row r="3935" spans="1:19" s="243" customFormat="1" ht="34.9">
      <c r="A3935" s="1041" t="s">
        <v>1030</v>
      </c>
      <c r="B3935" s="887" t="s">
        <v>29742</v>
      </c>
      <c r="C3935" s="887" t="s">
        <v>115</v>
      </c>
      <c r="D3935" s="345" t="s">
        <v>28933</v>
      </c>
      <c r="E3935" s="980">
        <v>2800</v>
      </c>
      <c r="F3935" s="345">
        <v>46550029</v>
      </c>
      <c r="G3935" s="391" t="s">
        <v>28934</v>
      </c>
      <c r="H3935" s="884" t="s">
        <v>21494</v>
      </c>
      <c r="I3935" s="884" t="s">
        <v>19764</v>
      </c>
      <c r="J3935" s="345" t="s">
        <v>28933</v>
      </c>
      <c r="K3935" s="938">
        <v>3</v>
      </c>
      <c r="L3935" s="938">
        <v>12</v>
      </c>
      <c r="M3935" s="980">
        <v>33600</v>
      </c>
      <c r="N3935" s="938">
        <v>3</v>
      </c>
      <c r="O3935" s="938">
        <v>6</v>
      </c>
      <c r="P3935" s="980">
        <v>16800</v>
      </c>
      <c r="Q3935" s="938">
        <v>0</v>
      </c>
      <c r="R3935" s="938">
        <v>12</v>
      </c>
      <c r="S3935" s="981">
        <f t="shared" si="16"/>
        <v>33600</v>
      </c>
    </row>
    <row r="3936" spans="1:19" s="243" customFormat="1" ht="34.9">
      <c r="A3936" s="1041" t="s">
        <v>1030</v>
      </c>
      <c r="B3936" s="887" t="s">
        <v>29742</v>
      </c>
      <c r="C3936" s="887" t="s">
        <v>115</v>
      </c>
      <c r="D3936" s="345" t="s">
        <v>28935</v>
      </c>
      <c r="E3936" s="980">
        <v>12500</v>
      </c>
      <c r="F3936" s="345">
        <v>42217729</v>
      </c>
      <c r="G3936" s="391" t="s">
        <v>28936</v>
      </c>
      <c r="H3936" s="884" t="s">
        <v>19961</v>
      </c>
      <c r="I3936" s="884" t="s">
        <v>28760</v>
      </c>
      <c r="J3936" s="345" t="s">
        <v>28935</v>
      </c>
      <c r="K3936" s="938">
        <v>2</v>
      </c>
      <c r="L3936" s="938">
        <v>12</v>
      </c>
      <c r="M3936" s="980">
        <v>150000</v>
      </c>
      <c r="N3936" s="938">
        <v>2</v>
      </c>
      <c r="O3936" s="938">
        <v>6</v>
      </c>
      <c r="P3936" s="980">
        <v>75000</v>
      </c>
      <c r="Q3936" s="938">
        <v>0</v>
      </c>
      <c r="R3936" s="938">
        <v>12</v>
      </c>
      <c r="S3936" s="981">
        <f t="shared" si="16"/>
        <v>150000</v>
      </c>
    </row>
    <row r="3937" spans="1:19" s="243" customFormat="1" ht="34.9">
      <c r="A3937" s="1041" t="s">
        <v>1030</v>
      </c>
      <c r="B3937" s="887" t="s">
        <v>29742</v>
      </c>
      <c r="C3937" s="887" t="s">
        <v>115</v>
      </c>
      <c r="D3937" s="345" t="s">
        <v>28937</v>
      </c>
      <c r="E3937" s="980">
        <v>6000</v>
      </c>
      <c r="F3937" s="345">
        <v>48062191</v>
      </c>
      <c r="G3937" s="391" t="s">
        <v>28938</v>
      </c>
      <c r="H3937" s="884" t="s">
        <v>19726</v>
      </c>
      <c r="I3937" s="884" t="s">
        <v>19764</v>
      </c>
      <c r="J3937" s="345" t="s">
        <v>28937</v>
      </c>
      <c r="K3937" s="938">
        <v>2</v>
      </c>
      <c r="L3937" s="938">
        <v>12</v>
      </c>
      <c r="M3937" s="980">
        <v>72000</v>
      </c>
      <c r="N3937" s="938">
        <v>2</v>
      </c>
      <c r="O3937" s="938">
        <v>6</v>
      </c>
      <c r="P3937" s="980">
        <v>36000</v>
      </c>
      <c r="Q3937" s="938">
        <v>0</v>
      </c>
      <c r="R3937" s="938">
        <v>0</v>
      </c>
      <c r="S3937" s="981">
        <v>0</v>
      </c>
    </row>
    <row r="3938" spans="1:19" s="243" customFormat="1" ht="34.9">
      <c r="A3938" s="1041" t="s">
        <v>1030</v>
      </c>
      <c r="B3938" s="887" t="s">
        <v>29742</v>
      </c>
      <c r="C3938" s="887" t="s">
        <v>115</v>
      </c>
      <c r="D3938" s="345" t="s">
        <v>28939</v>
      </c>
      <c r="E3938" s="980">
        <v>12500</v>
      </c>
      <c r="F3938" s="345">
        <v>23926371</v>
      </c>
      <c r="G3938" s="391" t="s">
        <v>28940</v>
      </c>
      <c r="H3938" s="884" t="s">
        <v>28941</v>
      </c>
      <c r="I3938" s="884" t="s">
        <v>28760</v>
      </c>
      <c r="J3938" s="345" t="s">
        <v>28939</v>
      </c>
      <c r="K3938" s="938">
        <v>5</v>
      </c>
      <c r="L3938" s="938">
        <v>12</v>
      </c>
      <c r="M3938" s="980">
        <v>150000</v>
      </c>
      <c r="N3938" s="938">
        <v>5</v>
      </c>
      <c r="O3938" s="938">
        <v>6</v>
      </c>
      <c r="P3938" s="980">
        <v>75000</v>
      </c>
      <c r="Q3938" s="938">
        <v>0</v>
      </c>
      <c r="R3938" s="938">
        <v>12</v>
      </c>
      <c r="S3938" s="981">
        <f t="shared" ref="S3938:S3950" si="17">+E3938*12</f>
        <v>150000</v>
      </c>
    </row>
    <row r="3939" spans="1:19" s="243" customFormat="1" ht="34.9">
      <c r="A3939" s="1041" t="s">
        <v>1030</v>
      </c>
      <c r="B3939" s="887" t="s">
        <v>29742</v>
      </c>
      <c r="C3939" s="887" t="s">
        <v>115</v>
      </c>
      <c r="D3939" s="345" t="s">
        <v>28942</v>
      </c>
      <c r="E3939" s="980">
        <v>11000</v>
      </c>
      <c r="F3939" s="345">
        <v>40828819</v>
      </c>
      <c r="G3939" s="391" t="s">
        <v>28943</v>
      </c>
      <c r="H3939" s="884" t="s">
        <v>28765</v>
      </c>
      <c r="I3939" s="884" t="s">
        <v>28760</v>
      </c>
      <c r="J3939" s="345" t="s">
        <v>28942</v>
      </c>
      <c r="K3939" s="938">
        <v>4</v>
      </c>
      <c r="L3939" s="938">
        <v>12</v>
      </c>
      <c r="M3939" s="980">
        <v>132000</v>
      </c>
      <c r="N3939" s="938">
        <v>4</v>
      </c>
      <c r="O3939" s="938">
        <v>6</v>
      </c>
      <c r="P3939" s="980">
        <v>66000</v>
      </c>
      <c r="Q3939" s="938">
        <v>0</v>
      </c>
      <c r="R3939" s="938">
        <v>12</v>
      </c>
      <c r="S3939" s="981">
        <f t="shared" si="17"/>
        <v>132000</v>
      </c>
    </row>
    <row r="3940" spans="1:19" s="243" customFormat="1" ht="34.9">
      <c r="A3940" s="1041" t="s">
        <v>1030</v>
      </c>
      <c r="B3940" s="887" t="s">
        <v>29742</v>
      </c>
      <c r="C3940" s="887" t="s">
        <v>115</v>
      </c>
      <c r="D3940" s="345" t="s">
        <v>28944</v>
      </c>
      <c r="E3940" s="980">
        <v>12500</v>
      </c>
      <c r="F3940" s="345">
        <v>42467145</v>
      </c>
      <c r="G3940" s="391" t="s">
        <v>28945</v>
      </c>
      <c r="H3940" s="884" t="s">
        <v>25294</v>
      </c>
      <c r="I3940" s="884" t="s">
        <v>28760</v>
      </c>
      <c r="J3940" s="345" t="s">
        <v>28944</v>
      </c>
      <c r="K3940" s="938">
        <v>1</v>
      </c>
      <c r="L3940" s="938">
        <v>12</v>
      </c>
      <c r="M3940" s="980">
        <v>150000</v>
      </c>
      <c r="N3940" s="938">
        <v>2</v>
      </c>
      <c r="O3940" s="938">
        <v>6</v>
      </c>
      <c r="P3940" s="980">
        <v>75000</v>
      </c>
      <c r="Q3940" s="938">
        <v>0</v>
      </c>
      <c r="R3940" s="938">
        <v>12</v>
      </c>
      <c r="S3940" s="981">
        <f t="shared" si="17"/>
        <v>150000</v>
      </c>
    </row>
    <row r="3941" spans="1:19" s="243" customFormat="1" ht="34.9">
      <c r="A3941" s="1041" t="s">
        <v>1030</v>
      </c>
      <c r="B3941" s="887" t="s">
        <v>29742</v>
      </c>
      <c r="C3941" s="887" t="s">
        <v>115</v>
      </c>
      <c r="D3941" s="345" t="s">
        <v>28946</v>
      </c>
      <c r="E3941" s="980">
        <v>1800</v>
      </c>
      <c r="F3941" s="345">
        <v>10867188</v>
      </c>
      <c r="G3941" s="391" t="s">
        <v>28947</v>
      </c>
      <c r="H3941" s="884" t="s">
        <v>21494</v>
      </c>
      <c r="I3941" s="884" t="s">
        <v>28760</v>
      </c>
      <c r="J3941" s="345" t="s">
        <v>28946</v>
      </c>
      <c r="K3941" s="938">
        <v>10</v>
      </c>
      <c r="L3941" s="938">
        <v>12</v>
      </c>
      <c r="M3941" s="980">
        <v>21600</v>
      </c>
      <c r="N3941" s="938">
        <v>10</v>
      </c>
      <c r="O3941" s="938">
        <v>6</v>
      </c>
      <c r="P3941" s="980">
        <v>10800</v>
      </c>
      <c r="Q3941" s="938">
        <v>0</v>
      </c>
      <c r="R3941" s="938">
        <v>12</v>
      </c>
      <c r="S3941" s="981">
        <f t="shared" si="17"/>
        <v>21600</v>
      </c>
    </row>
    <row r="3942" spans="1:19" s="243" customFormat="1" ht="34.9">
      <c r="A3942" s="1041" t="s">
        <v>1030</v>
      </c>
      <c r="B3942" s="887" t="s">
        <v>29742</v>
      </c>
      <c r="C3942" s="887" t="s">
        <v>115</v>
      </c>
      <c r="D3942" s="345" t="s">
        <v>28948</v>
      </c>
      <c r="E3942" s="980">
        <v>12500</v>
      </c>
      <c r="F3942" s="345">
        <v>29730811</v>
      </c>
      <c r="G3942" s="391" t="s">
        <v>28949</v>
      </c>
      <c r="H3942" s="884" t="s">
        <v>28950</v>
      </c>
      <c r="I3942" s="884" t="s">
        <v>28760</v>
      </c>
      <c r="J3942" s="345" t="s">
        <v>28948</v>
      </c>
      <c r="K3942" s="938">
        <v>6</v>
      </c>
      <c r="L3942" s="938">
        <v>12</v>
      </c>
      <c r="M3942" s="980">
        <v>150000</v>
      </c>
      <c r="N3942" s="938">
        <v>6</v>
      </c>
      <c r="O3942" s="938">
        <v>6</v>
      </c>
      <c r="P3942" s="980">
        <v>75000</v>
      </c>
      <c r="Q3942" s="938">
        <v>0</v>
      </c>
      <c r="R3942" s="938">
        <v>12</v>
      </c>
      <c r="S3942" s="981">
        <f t="shared" si="17"/>
        <v>150000</v>
      </c>
    </row>
    <row r="3943" spans="1:19" s="243" customFormat="1" ht="34.9">
      <c r="A3943" s="1041" t="s">
        <v>1030</v>
      </c>
      <c r="B3943" s="887" t="s">
        <v>29742</v>
      </c>
      <c r="C3943" s="887" t="s">
        <v>115</v>
      </c>
      <c r="D3943" s="345" t="s">
        <v>28796</v>
      </c>
      <c r="E3943" s="980">
        <v>2800</v>
      </c>
      <c r="F3943" s="345">
        <v>45978725</v>
      </c>
      <c r="G3943" s="391" t="s">
        <v>28951</v>
      </c>
      <c r="H3943" s="884" t="s">
        <v>21494</v>
      </c>
      <c r="I3943" s="884" t="s">
        <v>28760</v>
      </c>
      <c r="J3943" s="345" t="s">
        <v>28796</v>
      </c>
      <c r="K3943" s="938">
        <v>3</v>
      </c>
      <c r="L3943" s="938">
        <v>12</v>
      </c>
      <c r="M3943" s="980">
        <v>33600</v>
      </c>
      <c r="N3943" s="938">
        <v>3</v>
      </c>
      <c r="O3943" s="938">
        <v>6</v>
      </c>
      <c r="P3943" s="980">
        <v>16800</v>
      </c>
      <c r="Q3943" s="938">
        <v>0</v>
      </c>
      <c r="R3943" s="938">
        <v>12</v>
      </c>
      <c r="S3943" s="981">
        <f t="shared" si="17"/>
        <v>33600</v>
      </c>
    </row>
    <row r="3944" spans="1:19" s="243" customFormat="1" ht="34.9">
      <c r="A3944" s="1041" t="s">
        <v>1030</v>
      </c>
      <c r="B3944" s="887" t="s">
        <v>29742</v>
      </c>
      <c r="C3944" s="887" t="s">
        <v>115</v>
      </c>
      <c r="D3944" s="345" t="s">
        <v>28952</v>
      </c>
      <c r="E3944" s="980">
        <v>6000</v>
      </c>
      <c r="F3944" s="345">
        <v>45947423</v>
      </c>
      <c r="G3944" s="391" t="s">
        <v>28953</v>
      </c>
      <c r="H3944" s="884" t="s">
        <v>28838</v>
      </c>
      <c r="I3944" s="884" t="s">
        <v>28760</v>
      </c>
      <c r="J3944" s="345" t="s">
        <v>28952</v>
      </c>
      <c r="K3944" s="938">
        <v>2</v>
      </c>
      <c r="L3944" s="938">
        <v>12</v>
      </c>
      <c r="M3944" s="980">
        <v>72000</v>
      </c>
      <c r="N3944" s="938">
        <v>2</v>
      </c>
      <c r="O3944" s="938">
        <v>6</v>
      </c>
      <c r="P3944" s="980">
        <v>36000</v>
      </c>
      <c r="Q3944" s="938">
        <v>0</v>
      </c>
      <c r="R3944" s="938">
        <v>12</v>
      </c>
      <c r="S3944" s="981">
        <f t="shared" si="17"/>
        <v>72000</v>
      </c>
    </row>
    <row r="3945" spans="1:19" s="243" customFormat="1" ht="34.9">
      <c r="A3945" s="1041" t="s">
        <v>1030</v>
      </c>
      <c r="B3945" s="887" t="s">
        <v>29742</v>
      </c>
      <c r="C3945" s="887" t="s">
        <v>115</v>
      </c>
      <c r="D3945" s="345" t="s">
        <v>28954</v>
      </c>
      <c r="E3945" s="980">
        <v>9300</v>
      </c>
      <c r="F3945" s="345">
        <v>7545900</v>
      </c>
      <c r="G3945" s="391" t="s">
        <v>28955</v>
      </c>
      <c r="H3945" s="884" t="s">
        <v>28956</v>
      </c>
      <c r="I3945" s="884" t="s">
        <v>28760</v>
      </c>
      <c r="J3945" s="345" t="s">
        <v>28954</v>
      </c>
      <c r="K3945" s="938">
        <v>10</v>
      </c>
      <c r="L3945" s="938">
        <v>12</v>
      </c>
      <c r="M3945" s="980">
        <v>111600</v>
      </c>
      <c r="N3945" s="938">
        <v>10</v>
      </c>
      <c r="O3945" s="938">
        <v>6</v>
      </c>
      <c r="P3945" s="980">
        <v>55800</v>
      </c>
      <c r="Q3945" s="938">
        <v>0</v>
      </c>
      <c r="R3945" s="938">
        <v>12</v>
      </c>
      <c r="S3945" s="981">
        <f t="shared" si="17"/>
        <v>111600</v>
      </c>
    </row>
    <row r="3946" spans="1:19" s="243" customFormat="1" ht="34.9">
      <c r="A3946" s="1041" t="s">
        <v>1030</v>
      </c>
      <c r="B3946" s="887" t="s">
        <v>29742</v>
      </c>
      <c r="C3946" s="887" t="s">
        <v>115</v>
      </c>
      <c r="D3946" s="345" t="s">
        <v>28849</v>
      </c>
      <c r="E3946" s="980">
        <v>7200</v>
      </c>
      <c r="F3946" s="345">
        <v>44370479</v>
      </c>
      <c r="G3946" s="391" t="s">
        <v>28957</v>
      </c>
      <c r="H3946" s="884" t="s">
        <v>19733</v>
      </c>
      <c r="I3946" s="884" t="s">
        <v>28760</v>
      </c>
      <c r="J3946" s="345" t="s">
        <v>28849</v>
      </c>
      <c r="K3946" s="938">
        <v>2</v>
      </c>
      <c r="L3946" s="938">
        <v>12</v>
      </c>
      <c r="M3946" s="980">
        <v>86400</v>
      </c>
      <c r="N3946" s="938">
        <v>2</v>
      </c>
      <c r="O3946" s="938">
        <v>6</v>
      </c>
      <c r="P3946" s="980">
        <v>43200</v>
      </c>
      <c r="Q3946" s="938">
        <v>0</v>
      </c>
      <c r="R3946" s="938">
        <v>12</v>
      </c>
      <c r="S3946" s="981">
        <f t="shared" si="17"/>
        <v>86400</v>
      </c>
    </row>
    <row r="3947" spans="1:19" s="243" customFormat="1" ht="34.9">
      <c r="A3947" s="1041" t="s">
        <v>1030</v>
      </c>
      <c r="B3947" s="887" t="s">
        <v>29742</v>
      </c>
      <c r="C3947" s="887" t="s">
        <v>115</v>
      </c>
      <c r="D3947" s="345" t="s">
        <v>28958</v>
      </c>
      <c r="E3947" s="980">
        <v>2800</v>
      </c>
      <c r="F3947" s="345">
        <v>44794516</v>
      </c>
      <c r="G3947" s="391" t="s">
        <v>28959</v>
      </c>
      <c r="H3947" s="884" t="s">
        <v>23804</v>
      </c>
      <c r="I3947" s="884" t="s">
        <v>28760</v>
      </c>
      <c r="J3947" s="345" t="s">
        <v>28958</v>
      </c>
      <c r="K3947" s="938">
        <v>3</v>
      </c>
      <c r="L3947" s="938">
        <v>12</v>
      </c>
      <c r="M3947" s="980">
        <v>33600</v>
      </c>
      <c r="N3947" s="938">
        <v>3</v>
      </c>
      <c r="O3947" s="938">
        <v>6</v>
      </c>
      <c r="P3947" s="980">
        <v>16800</v>
      </c>
      <c r="Q3947" s="938">
        <v>0</v>
      </c>
      <c r="R3947" s="938">
        <v>12</v>
      </c>
      <c r="S3947" s="981">
        <f t="shared" si="17"/>
        <v>33600</v>
      </c>
    </row>
    <row r="3948" spans="1:19" s="243" customFormat="1" ht="34.9">
      <c r="A3948" s="1041" t="s">
        <v>1030</v>
      </c>
      <c r="B3948" s="887" t="s">
        <v>29742</v>
      </c>
      <c r="C3948" s="887" t="s">
        <v>115</v>
      </c>
      <c r="D3948" s="345" t="s">
        <v>28960</v>
      </c>
      <c r="E3948" s="980">
        <v>9300</v>
      </c>
      <c r="F3948" s="345">
        <v>40960369</v>
      </c>
      <c r="G3948" s="391" t="s">
        <v>28961</v>
      </c>
      <c r="H3948" s="884" t="s">
        <v>19802</v>
      </c>
      <c r="I3948" s="884" t="s">
        <v>28760</v>
      </c>
      <c r="J3948" s="345" t="s">
        <v>28960</v>
      </c>
      <c r="K3948" s="938">
        <v>3</v>
      </c>
      <c r="L3948" s="938">
        <v>12</v>
      </c>
      <c r="M3948" s="980">
        <v>111600</v>
      </c>
      <c r="N3948" s="938">
        <v>3</v>
      </c>
      <c r="O3948" s="938">
        <v>6</v>
      </c>
      <c r="P3948" s="980">
        <v>55800</v>
      </c>
      <c r="Q3948" s="938">
        <v>0</v>
      </c>
      <c r="R3948" s="938">
        <v>12</v>
      </c>
      <c r="S3948" s="981">
        <f t="shared" si="17"/>
        <v>111600</v>
      </c>
    </row>
    <row r="3949" spans="1:19" s="243" customFormat="1" ht="34.9">
      <c r="A3949" s="1041" t="s">
        <v>1030</v>
      </c>
      <c r="B3949" s="887" t="s">
        <v>29742</v>
      </c>
      <c r="C3949" s="887" t="s">
        <v>115</v>
      </c>
      <c r="D3949" s="345" t="s">
        <v>28920</v>
      </c>
      <c r="E3949" s="980">
        <v>6000</v>
      </c>
      <c r="F3949" s="345">
        <v>32962660</v>
      </c>
      <c r="G3949" s="391" t="s">
        <v>28962</v>
      </c>
      <c r="H3949" s="884" t="s">
        <v>28963</v>
      </c>
      <c r="I3949" s="884" t="s">
        <v>28760</v>
      </c>
      <c r="J3949" s="345" t="s">
        <v>28920</v>
      </c>
      <c r="K3949" s="938">
        <v>4</v>
      </c>
      <c r="L3949" s="938">
        <v>12</v>
      </c>
      <c r="M3949" s="980">
        <v>72000</v>
      </c>
      <c r="N3949" s="938">
        <v>4</v>
      </c>
      <c r="O3949" s="938">
        <v>6</v>
      </c>
      <c r="P3949" s="980">
        <v>36000</v>
      </c>
      <c r="Q3949" s="938">
        <v>0</v>
      </c>
      <c r="R3949" s="938">
        <v>12</v>
      </c>
      <c r="S3949" s="981">
        <f t="shared" si="17"/>
        <v>72000</v>
      </c>
    </row>
    <row r="3950" spans="1:19" s="243" customFormat="1" ht="34.9">
      <c r="A3950" s="1041" t="s">
        <v>1030</v>
      </c>
      <c r="B3950" s="887" t="s">
        <v>29742</v>
      </c>
      <c r="C3950" s="887" t="s">
        <v>115</v>
      </c>
      <c r="D3950" s="345" t="s">
        <v>4684</v>
      </c>
      <c r="E3950" s="980">
        <v>4200</v>
      </c>
      <c r="F3950" s="345">
        <v>45193328</v>
      </c>
      <c r="G3950" s="391" t="s">
        <v>28964</v>
      </c>
      <c r="H3950" s="884" t="s">
        <v>23367</v>
      </c>
      <c r="I3950" s="884" t="s">
        <v>28760</v>
      </c>
      <c r="J3950" s="345" t="s">
        <v>4684</v>
      </c>
      <c r="K3950" s="938">
        <v>2</v>
      </c>
      <c r="L3950" s="938">
        <v>12</v>
      </c>
      <c r="M3950" s="980">
        <v>50400</v>
      </c>
      <c r="N3950" s="938">
        <v>2</v>
      </c>
      <c r="O3950" s="938">
        <v>6</v>
      </c>
      <c r="P3950" s="980">
        <v>25200</v>
      </c>
      <c r="Q3950" s="938">
        <v>0</v>
      </c>
      <c r="R3950" s="938">
        <v>12</v>
      </c>
      <c r="S3950" s="981">
        <f t="shared" si="17"/>
        <v>50400</v>
      </c>
    </row>
    <row r="3951" spans="1:19" s="243" customFormat="1" ht="34.9">
      <c r="A3951" s="1041" t="s">
        <v>1030</v>
      </c>
      <c r="B3951" s="887" t="s">
        <v>29742</v>
      </c>
      <c r="C3951" s="887" t="s">
        <v>115</v>
      </c>
      <c r="D3951" s="345" t="s">
        <v>28965</v>
      </c>
      <c r="E3951" s="980">
        <v>7200</v>
      </c>
      <c r="F3951" s="345">
        <v>41934210</v>
      </c>
      <c r="G3951" s="391" t="s">
        <v>28966</v>
      </c>
      <c r="H3951" s="884" t="s">
        <v>19733</v>
      </c>
      <c r="I3951" s="884" t="s">
        <v>28760</v>
      </c>
      <c r="J3951" s="345" t="s">
        <v>28965</v>
      </c>
      <c r="K3951" s="938">
        <v>1</v>
      </c>
      <c r="L3951" s="938">
        <v>12</v>
      </c>
      <c r="M3951" s="980">
        <v>54960</v>
      </c>
      <c r="N3951" s="938">
        <v>2</v>
      </c>
      <c r="O3951" s="938">
        <v>6</v>
      </c>
      <c r="P3951" s="980">
        <v>43200</v>
      </c>
      <c r="Q3951" s="938">
        <v>0</v>
      </c>
      <c r="R3951" s="938">
        <v>12</v>
      </c>
      <c r="S3951" s="981">
        <f>+E3951*12</f>
        <v>86400</v>
      </c>
    </row>
    <row r="3952" spans="1:19" s="243" customFormat="1" ht="34.9">
      <c r="A3952" s="1041" t="s">
        <v>1030</v>
      </c>
      <c r="B3952" s="887" t="s">
        <v>29742</v>
      </c>
      <c r="C3952" s="887" t="s">
        <v>115</v>
      </c>
      <c r="D3952" s="345" t="s">
        <v>28967</v>
      </c>
      <c r="E3952" s="980">
        <v>6000</v>
      </c>
      <c r="F3952" s="345">
        <v>44718982</v>
      </c>
      <c r="G3952" s="391" t="s">
        <v>28968</v>
      </c>
      <c r="H3952" s="884" t="s">
        <v>19824</v>
      </c>
      <c r="I3952" s="884" t="s">
        <v>19764</v>
      </c>
      <c r="J3952" s="345" t="s">
        <v>28967</v>
      </c>
      <c r="K3952" s="938">
        <v>3</v>
      </c>
      <c r="L3952" s="938">
        <v>12</v>
      </c>
      <c r="M3952" s="980">
        <v>72000</v>
      </c>
      <c r="N3952" s="938">
        <v>3</v>
      </c>
      <c r="O3952" s="938">
        <v>6</v>
      </c>
      <c r="P3952" s="980">
        <v>36000</v>
      </c>
      <c r="Q3952" s="938">
        <v>0</v>
      </c>
      <c r="R3952" s="938">
        <v>12</v>
      </c>
      <c r="S3952" s="981">
        <f t="shared" ref="S3952:S3954" si="18">+E3952*12</f>
        <v>72000</v>
      </c>
    </row>
    <row r="3953" spans="1:19" s="243" customFormat="1" ht="46.5">
      <c r="A3953" s="1041" t="s">
        <v>1030</v>
      </c>
      <c r="B3953" s="887" t="s">
        <v>29742</v>
      </c>
      <c r="C3953" s="887" t="s">
        <v>115</v>
      </c>
      <c r="D3953" s="345" t="s">
        <v>28969</v>
      </c>
      <c r="E3953" s="980">
        <v>6000</v>
      </c>
      <c r="F3953" s="345">
        <v>40266562</v>
      </c>
      <c r="G3953" s="391" t="s">
        <v>28970</v>
      </c>
      <c r="H3953" s="884" t="s">
        <v>28765</v>
      </c>
      <c r="I3953" s="884" t="s">
        <v>28760</v>
      </c>
      <c r="J3953" s="345" t="s">
        <v>28969</v>
      </c>
      <c r="K3953" s="938">
        <v>8</v>
      </c>
      <c r="L3953" s="938">
        <v>12</v>
      </c>
      <c r="M3953" s="980">
        <v>72000</v>
      </c>
      <c r="N3953" s="938">
        <v>8</v>
      </c>
      <c r="O3953" s="938">
        <v>6</v>
      </c>
      <c r="P3953" s="980">
        <v>36000</v>
      </c>
      <c r="Q3953" s="938">
        <v>0</v>
      </c>
      <c r="R3953" s="938">
        <v>12</v>
      </c>
      <c r="S3953" s="981">
        <f t="shared" si="18"/>
        <v>72000</v>
      </c>
    </row>
    <row r="3954" spans="1:19" s="243" customFormat="1" ht="34.9">
      <c r="A3954" s="1041" t="s">
        <v>1030</v>
      </c>
      <c r="B3954" s="887" t="s">
        <v>29742</v>
      </c>
      <c r="C3954" s="887" t="s">
        <v>115</v>
      </c>
      <c r="D3954" s="345" t="s">
        <v>28860</v>
      </c>
      <c r="E3954" s="980">
        <v>11000</v>
      </c>
      <c r="F3954" s="345">
        <v>40162600</v>
      </c>
      <c r="G3954" s="391" t="s">
        <v>28971</v>
      </c>
      <c r="H3954" s="884" t="s">
        <v>24465</v>
      </c>
      <c r="I3954" s="884" t="s">
        <v>28760</v>
      </c>
      <c r="J3954" s="345" t="s">
        <v>28860</v>
      </c>
      <c r="K3954" s="938">
        <v>7</v>
      </c>
      <c r="L3954" s="938">
        <v>12</v>
      </c>
      <c r="M3954" s="980">
        <v>132000</v>
      </c>
      <c r="N3954" s="938">
        <v>7</v>
      </c>
      <c r="O3954" s="938">
        <v>6</v>
      </c>
      <c r="P3954" s="980">
        <v>66000</v>
      </c>
      <c r="Q3954" s="938">
        <v>0</v>
      </c>
      <c r="R3954" s="938">
        <v>12</v>
      </c>
      <c r="S3954" s="981">
        <f t="shared" si="18"/>
        <v>132000</v>
      </c>
    </row>
    <row r="3955" spans="1:19" s="243" customFormat="1" ht="34.9">
      <c r="A3955" s="1041" t="s">
        <v>1030</v>
      </c>
      <c r="B3955" s="887" t="s">
        <v>29742</v>
      </c>
      <c r="C3955" s="887" t="s">
        <v>115</v>
      </c>
      <c r="D3955" s="345" t="s">
        <v>28972</v>
      </c>
      <c r="E3955" s="980">
        <v>6000</v>
      </c>
      <c r="F3955" s="345">
        <v>46438819</v>
      </c>
      <c r="G3955" s="391" t="s">
        <v>28973</v>
      </c>
      <c r="H3955" s="884" t="s">
        <v>28060</v>
      </c>
      <c r="I3955" s="884" t="s">
        <v>28760</v>
      </c>
      <c r="J3955" s="345" t="s">
        <v>28972</v>
      </c>
      <c r="K3955" s="938">
        <v>2</v>
      </c>
      <c r="L3955" s="938">
        <v>12</v>
      </c>
      <c r="M3955" s="980">
        <v>72000</v>
      </c>
      <c r="N3955" s="938">
        <v>2</v>
      </c>
      <c r="O3955" s="938">
        <v>4</v>
      </c>
      <c r="P3955" s="980">
        <v>24000</v>
      </c>
      <c r="Q3955" s="938">
        <v>0</v>
      </c>
      <c r="R3955" s="938">
        <v>0</v>
      </c>
      <c r="S3955" s="981">
        <v>0</v>
      </c>
    </row>
    <row r="3956" spans="1:19" s="243" customFormat="1" ht="34.9">
      <c r="A3956" s="1041" t="s">
        <v>1030</v>
      </c>
      <c r="B3956" s="887" t="s">
        <v>29742</v>
      </c>
      <c r="C3956" s="887" t="s">
        <v>115</v>
      </c>
      <c r="D3956" s="345" t="s">
        <v>23521</v>
      </c>
      <c r="E3956" s="980">
        <v>7200</v>
      </c>
      <c r="F3956" s="345">
        <v>46438819</v>
      </c>
      <c r="G3956" s="391" t="s">
        <v>28973</v>
      </c>
      <c r="H3956" s="884" t="s">
        <v>28060</v>
      </c>
      <c r="I3956" s="884" t="s">
        <v>28760</v>
      </c>
      <c r="J3956" s="345" t="s">
        <v>23521</v>
      </c>
      <c r="K3956" s="938">
        <v>0</v>
      </c>
      <c r="L3956" s="938">
        <v>0</v>
      </c>
      <c r="M3956" s="980">
        <v>0</v>
      </c>
      <c r="N3956" s="938">
        <v>1</v>
      </c>
      <c r="O3956" s="938">
        <v>2</v>
      </c>
      <c r="P3956" s="980">
        <v>13920</v>
      </c>
      <c r="Q3956" s="938">
        <v>0</v>
      </c>
      <c r="R3956" s="938">
        <v>12</v>
      </c>
      <c r="S3956" s="981">
        <v>0</v>
      </c>
    </row>
    <row r="3957" spans="1:19" s="243" customFormat="1" ht="34.9">
      <c r="A3957" s="1041" t="s">
        <v>1030</v>
      </c>
      <c r="B3957" s="887" t="s">
        <v>29742</v>
      </c>
      <c r="C3957" s="887" t="s">
        <v>115</v>
      </c>
      <c r="D3957" s="345" t="s">
        <v>28860</v>
      </c>
      <c r="E3957" s="980">
        <v>11000</v>
      </c>
      <c r="F3957" s="345">
        <v>9393455</v>
      </c>
      <c r="G3957" s="391" t="s">
        <v>28974</v>
      </c>
      <c r="H3957" s="884" t="s">
        <v>19824</v>
      </c>
      <c r="I3957" s="884" t="s">
        <v>28760</v>
      </c>
      <c r="J3957" s="345" t="s">
        <v>28860</v>
      </c>
      <c r="K3957" s="938">
        <v>6</v>
      </c>
      <c r="L3957" s="938">
        <v>12</v>
      </c>
      <c r="M3957" s="980">
        <v>132000</v>
      </c>
      <c r="N3957" s="938">
        <v>6</v>
      </c>
      <c r="O3957" s="938">
        <v>6</v>
      </c>
      <c r="P3957" s="980">
        <v>66000</v>
      </c>
      <c r="Q3957" s="938">
        <v>0</v>
      </c>
      <c r="R3957" s="938">
        <v>12</v>
      </c>
      <c r="S3957" s="981">
        <f t="shared" ref="S3957:S3959" si="19">+E3957*12</f>
        <v>132000</v>
      </c>
    </row>
    <row r="3958" spans="1:19" s="243" customFormat="1" ht="34.9">
      <c r="A3958" s="1041" t="s">
        <v>1030</v>
      </c>
      <c r="B3958" s="887" t="s">
        <v>29742</v>
      </c>
      <c r="C3958" s="887" t="s">
        <v>115</v>
      </c>
      <c r="D3958" s="345" t="s">
        <v>28975</v>
      </c>
      <c r="E3958" s="980">
        <v>12500</v>
      </c>
      <c r="F3958" s="345">
        <v>23837036</v>
      </c>
      <c r="G3958" s="391" t="s">
        <v>28976</v>
      </c>
      <c r="H3958" s="884" t="s">
        <v>28765</v>
      </c>
      <c r="I3958" s="884" t="s">
        <v>28760</v>
      </c>
      <c r="J3958" s="345" t="s">
        <v>28975</v>
      </c>
      <c r="K3958" s="938">
        <v>1</v>
      </c>
      <c r="L3958" s="938">
        <v>12</v>
      </c>
      <c r="M3958" s="980">
        <v>150000</v>
      </c>
      <c r="N3958" s="938">
        <v>2</v>
      </c>
      <c r="O3958" s="938">
        <v>6</v>
      </c>
      <c r="P3958" s="980">
        <v>75000</v>
      </c>
      <c r="Q3958" s="938">
        <v>0</v>
      </c>
      <c r="R3958" s="938">
        <v>12</v>
      </c>
      <c r="S3958" s="981">
        <f t="shared" si="19"/>
        <v>150000</v>
      </c>
    </row>
    <row r="3959" spans="1:19" s="243" customFormat="1" ht="34.9">
      <c r="A3959" s="1041" t="s">
        <v>1030</v>
      </c>
      <c r="B3959" s="887" t="s">
        <v>29742</v>
      </c>
      <c r="C3959" s="887" t="s">
        <v>115</v>
      </c>
      <c r="D3959" s="345" t="s">
        <v>28977</v>
      </c>
      <c r="E3959" s="980">
        <v>6000</v>
      </c>
      <c r="F3959" s="345">
        <v>41975554</v>
      </c>
      <c r="G3959" s="391" t="s">
        <v>28978</v>
      </c>
      <c r="H3959" s="884" t="s">
        <v>21494</v>
      </c>
      <c r="I3959" s="884" t="s">
        <v>28760</v>
      </c>
      <c r="J3959" s="345" t="s">
        <v>28977</v>
      </c>
      <c r="K3959" s="938">
        <v>3</v>
      </c>
      <c r="L3959" s="938">
        <v>12</v>
      </c>
      <c r="M3959" s="980">
        <v>72000</v>
      </c>
      <c r="N3959" s="938">
        <v>3</v>
      </c>
      <c r="O3959" s="938">
        <v>6</v>
      </c>
      <c r="P3959" s="980">
        <v>36000</v>
      </c>
      <c r="Q3959" s="938">
        <v>0</v>
      </c>
      <c r="R3959" s="938">
        <v>12</v>
      </c>
      <c r="S3959" s="981">
        <f t="shared" si="19"/>
        <v>72000</v>
      </c>
    </row>
    <row r="3960" spans="1:19" s="243" customFormat="1" ht="46.5">
      <c r="A3960" s="1041" t="s">
        <v>1030</v>
      </c>
      <c r="B3960" s="887" t="s">
        <v>29742</v>
      </c>
      <c r="C3960" s="887" t="s">
        <v>115</v>
      </c>
      <c r="D3960" s="345" t="s">
        <v>28893</v>
      </c>
      <c r="E3960" s="980">
        <v>12500</v>
      </c>
      <c r="F3960" s="345">
        <v>10322699</v>
      </c>
      <c r="G3960" s="391" t="s">
        <v>28979</v>
      </c>
      <c r="H3960" s="884" t="s">
        <v>28980</v>
      </c>
      <c r="I3960" s="884" t="s">
        <v>20536</v>
      </c>
      <c r="J3960" s="345" t="s">
        <v>28893</v>
      </c>
      <c r="K3960" s="938">
        <v>8</v>
      </c>
      <c r="L3960" s="938">
        <v>1</v>
      </c>
      <c r="M3960" s="980">
        <v>12500</v>
      </c>
      <c r="N3960" s="938">
        <v>0</v>
      </c>
      <c r="O3960" s="938">
        <v>0</v>
      </c>
      <c r="P3960" s="980">
        <v>0</v>
      </c>
      <c r="Q3960" s="938">
        <v>0</v>
      </c>
      <c r="R3960" s="938">
        <v>0</v>
      </c>
      <c r="S3960" s="981">
        <v>0</v>
      </c>
    </row>
    <row r="3961" spans="1:19" s="243" customFormat="1" ht="34.9">
      <c r="A3961" s="1041" t="s">
        <v>1030</v>
      </c>
      <c r="B3961" s="887" t="s">
        <v>29742</v>
      </c>
      <c r="C3961" s="887" t="s">
        <v>115</v>
      </c>
      <c r="D3961" s="345" t="s">
        <v>28981</v>
      </c>
      <c r="E3961" s="980">
        <v>7200</v>
      </c>
      <c r="F3961" s="345">
        <v>42123671</v>
      </c>
      <c r="G3961" s="391" t="s">
        <v>28982</v>
      </c>
      <c r="H3961" s="884" t="s">
        <v>28841</v>
      </c>
      <c r="I3961" s="884" t="s">
        <v>28760</v>
      </c>
      <c r="J3961" s="345" t="s">
        <v>28981</v>
      </c>
      <c r="K3961" s="938">
        <v>3</v>
      </c>
      <c r="L3961" s="938">
        <v>12</v>
      </c>
      <c r="M3961" s="980">
        <v>86400</v>
      </c>
      <c r="N3961" s="938">
        <v>3</v>
      </c>
      <c r="O3961" s="938">
        <v>6</v>
      </c>
      <c r="P3961" s="980">
        <v>43200</v>
      </c>
      <c r="Q3961" s="938">
        <v>0</v>
      </c>
      <c r="R3961" s="938">
        <v>12</v>
      </c>
      <c r="S3961" s="981">
        <f t="shared" ref="S3961:S3963" si="20">+E3961*12</f>
        <v>86400</v>
      </c>
    </row>
    <row r="3962" spans="1:19" s="243" customFormat="1" ht="34.9">
      <c r="A3962" s="1041" t="s">
        <v>1030</v>
      </c>
      <c r="B3962" s="887" t="s">
        <v>29742</v>
      </c>
      <c r="C3962" s="887" t="s">
        <v>115</v>
      </c>
      <c r="D3962" s="345" t="s">
        <v>28808</v>
      </c>
      <c r="E3962" s="980">
        <v>6000</v>
      </c>
      <c r="F3962" s="345">
        <v>73178116</v>
      </c>
      <c r="G3962" s="391" t="s">
        <v>28983</v>
      </c>
      <c r="H3962" s="884" t="s">
        <v>21508</v>
      </c>
      <c r="I3962" s="884" t="s">
        <v>28760</v>
      </c>
      <c r="J3962" s="345" t="s">
        <v>28808</v>
      </c>
      <c r="K3962" s="938">
        <v>2</v>
      </c>
      <c r="L3962" s="938">
        <v>12</v>
      </c>
      <c r="M3962" s="980">
        <v>72000</v>
      </c>
      <c r="N3962" s="938">
        <v>2</v>
      </c>
      <c r="O3962" s="938">
        <v>6</v>
      </c>
      <c r="P3962" s="980">
        <v>36000</v>
      </c>
      <c r="Q3962" s="938">
        <v>0</v>
      </c>
      <c r="R3962" s="938">
        <v>12</v>
      </c>
      <c r="S3962" s="981">
        <f t="shared" si="20"/>
        <v>72000</v>
      </c>
    </row>
    <row r="3963" spans="1:19" s="243" customFormat="1" ht="34.9">
      <c r="A3963" s="1041" t="s">
        <v>1030</v>
      </c>
      <c r="B3963" s="887" t="s">
        <v>29742</v>
      </c>
      <c r="C3963" s="887" t="s">
        <v>115</v>
      </c>
      <c r="D3963" s="345" t="s">
        <v>28984</v>
      </c>
      <c r="E3963" s="980">
        <v>2800</v>
      </c>
      <c r="F3963" s="345">
        <v>46420664</v>
      </c>
      <c r="G3963" s="391" t="s">
        <v>28985</v>
      </c>
      <c r="H3963" s="884" t="s">
        <v>21494</v>
      </c>
      <c r="I3963" s="884" t="s">
        <v>28760</v>
      </c>
      <c r="J3963" s="345" t="s">
        <v>28984</v>
      </c>
      <c r="K3963" s="938">
        <v>3</v>
      </c>
      <c r="L3963" s="938">
        <v>12</v>
      </c>
      <c r="M3963" s="980">
        <v>33600</v>
      </c>
      <c r="N3963" s="938">
        <v>3</v>
      </c>
      <c r="O3963" s="938">
        <v>6</v>
      </c>
      <c r="P3963" s="980">
        <v>16800</v>
      </c>
      <c r="Q3963" s="938">
        <v>0</v>
      </c>
      <c r="R3963" s="938">
        <v>12</v>
      </c>
      <c r="S3963" s="981">
        <f t="shared" si="20"/>
        <v>33600</v>
      </c>
    </row>
    <row r="3964" spans="1:19" s="243" customFormat="1" ht="34.9">
      <c r="A3964" s="1041" t="s">
        <v>1030</v>
      </c>
      <c r="B3964" s="887" t="s">
        <v>29742</v>
      </c>
      <c r="C3964" s="887" t="s">
        <v>115</v>
      </c>
      <c r="D3964" s="345" t="s">
        <v>28986</v>
      </c>
      <c r="E3964" s="980">
        <v>9300</v>
      </c>
      <c r="F3964" s="345">
        <v>45379589</v>
      </c>
      <c r="G3964" s="391" t="s">
        <v>28987</v>
      </c>
      <c r="H3964" s="884" t="s">
        <v>19726</v>
      </c>
      <c r="I3964" s="884" t="s">
        <v>28760</v>
      </c>
      <c r="J3964" s="345" t="s">
        <v>28986</v>
      </c>
      <c r="K3964" s="938">
        <v>4</v>
      </c>
      <c r="L3964" s="938">
        <v>3</v>
      </c>
      <c r="M3964" s="980">
        <v>21080</v>
      </c>
      <c r="N3964" s="938">
        <v>0</v>
      </c>
      <c r="O3964" s="938">
        <v>0</v>
      </c>
      <c r="P3964" s="980">
        <v>0</v>
      </c>
      <c r="Q3964" s="938">
        <v>0</v>
      </c>
      <c r="R3964" s="938">
        <v>0</v>
      </c>
      <c r="S3964" s="981">
        <v>0</v>
      </c>
    </row>
    <row r="3965" spans="1:19" s="243" customFormat="1" ht="34.9">
      <c r="A3965" s="1041" t="s">
        <v>1030</v>
      </c>
      <c r="B3965" s="887" t="s">
        <v>29742</v>
      </c>
      <c r="C3965" s="887" t="s">
        <v>115</v>
      </c>
      <c r="D3965" s="345" t="s">
        <v>28761</v>
      </c>
      <c r="E3965" s="980">
        <v>4200</v>
      </c>
      <c r="F3965" s="345">
        <v>73341262</v>
      </c>
      <c r="G3965" s="391" t="s">
        <v>28988</v>
      </c>
      <c r="H3965" s="884" t="s">
        <v>21494</v>
      </c>
      <c r="I3965" s="884" t="s">
        <v>28760</v>
      </c>
      <c r="J3965" s="345" t="s">
        <v>28761</v>
      </c>
      <c r="K3965" s="938">
        <v>3</v>
      </c>
      <c r="L3965" s="938">
        <v>12</v>
      </c>
      <c r="M3965" s="980">
        <v>50400</v>
      </c>
      <c r="N3965" s="938">
        <v>3</v>
      </c>
      <c r="O3965" s="938">
        <v>6</v>
      </c>
      <c r="P3965" s="980">
        <v>25200</v>
      </c>
      <c r="Q3965" s="938">
        <v>0</v>
      </c>
      <c r="R3965" s="938">
        <v>12</v>
      </c>
      <c r="S3965" s="981">
        <f t="shared" ref="S3965:S3977" si="21">+E3965*12</f>
        <v>50400</v>
      </c>
    </row>
    <row r="3966" spans="1:19" s="243" customFormat="1" ht="34.9">
      <c r="A3966" s="1041" t="s">
        <v>1030</v>
      </c>
      <c r="B3966" s="887" t="s">
        <v>29742</v>
      </c>
      <c r="C3966" s="887" t="s">
        <v>115</v>
      </c>
      <c r="D3966" s="345" t="s">
        <v>28989</v>
      </c>
      <c r="E3966" s="980">
        <v>7200</v>
      </c>
      <c r="F3966" s="345">
        <v>44108466</v>
      </c>
      <c r="G3966" s="391" t="s">
        <v>28990</v>
      </c>
      <c r="H3966" s="884" t="s">
        <v>24773</v>
      </c>
      <c r="I3966" s="884" t="s">
        <v>28760</v>
      </c>
      <c r="J3966" s="345" t="s">
        <v>28989</v>
      </c>
      <c r="K3966" s="938">
        <v>2</v>
      </c>
      <c r="L3966" s="938">
        <v>12</v>
      </c>
      <c r="M3966" s="980">
        <v>86400</v>
      </c>
      <c r="N3966" s="938">
        <v>2</v>
      </c>
      <c r="O3966" s="938">
        <v>6</v>
      </c>
      <c r="P3966" s="980">
        <v>43200</v>
      </c>
      <c r="Q3966" s="938">
        <v>0</v>
      </c>
      <c r="R3966" s="938">
        <v>12</v>
      </c>
      <c r="S3966" s="981">
        <f t="shared" si="21"/>
        <v>86400</v>
      </c>
    </row>
    <row r="3967" spans="1:19" s="243" customFormat="1" ht="34.9">
      <c r="A3967" s="1041" t="s">
        <v>1030</v>
      </c>
      <c r="B3967" s="887" t="s">
        <v>29742</v>
      </c>
      <c r="C3967" s="887" t="s">
        <v>115</v>
      </c>
      <c r="D3967" s="345" t="s">
        <v>28937</v>
      </c>
      <c r="E3967" s="980">
        <v>6000</v>
      </c>
      <c r="F3967" s="345">
        <v>71746561</v>
      </c>
      <c r="G3967" s="391" t="s">
        <v>28991</v>
      </c>
      <c r="H3967" s="884" t="s">
        <v>19729</v>
      </c>
      <c r="I3967" s="884" t="s">
        <v>28760</v>
      </c>
      <c r="J3967" s="345" t="s">
        <v>28937</v>
      </c>
      <c r="K3967" s="938">
        <v>3</v>
      </c>
      <c r="L3967" s="938">
        <v>12</v>
      </c>
      <c r="M3967" s="980">
        <v>72000</v>
      </c>
      <c r="N3967" s="938">
        <v>3</v>
      </c>
      <c r="O3967" s="938">
        <v>6</v>
      </c>
      <c r="P3967" s="980">
        <v>36000</v>
      </c>
      <c r="Q3967" s="938">
        <v>0</v>
      </c>
      <c r="R3967" s="938">
        <v>12</v>
      </c>
      <c r="S3967" s="981">
        <f t="shared" si="21"/>
        <v>72000</v>
      </c>
    </row>
    <row r="3968" spans="1:19" s="243" customFormat="1" ht="34.9">
      <c r="A3968" s="1041" t="s">
        <v>1030</v>
      </c>
      <c r="B3968" s="887" t="s">
        <v>29742</v>
      </c>
      <c r="C3968" s="887" t="s">
        <v>115</v>
      </c>
      <c r="D3968" s="345" t="s">
        <v>28937</v>
      </c>
      <c r="E3968" s="980">
        <v>6000</v>
      </c>
      <c r="F3968" s="345">
        <v>73223479</v>
      </c>
      <c r="G3968" s="391" t="s">
        <v>28992</v>
      </c>
      <c r="H3968" s="884" t="s">
        <v>19726</v>
      </c>
      <c r="I3968" s="884" t="s">
        <v>19764</v>
      </c>
      <c r="J3968" s="345" t="s">
        <v>28937</v>
      </c>
      <c r="K3968" s="938">
        <v>2</v>
      </c>
      <c r="L3968" s="938">
        <v>12</v>
      </c>
      <c r="M3968" s="980">
        <v>72000</v>
      </c>
      <c r="N3968" s="938">
        <v>2</v>
      </c>
      <c r="O3968" s="938">
        <v>6</v>
      </c>
      <c r="P3968" s="980">
        <v>36000</v>
      </c>
      <c r="Q3968" s="938">
        <v>0</v>
      </c>
      <c r="R3968" s="938">
        <v>12</v>
      </c>
      <c r="S3968" s="981">
        <f t="shared" si="21"/>
        <v>72000</v>
      </c>
    </row>
    <row r="3969" spans="1:19" s="243" customFormat="1" ht="34.9">
      <c r="A3969" s="1041" t="s">
        <v>1030</v>
      </c>
      <c r="B3969" s="887" t="s">
        <v>29742</v>
      </c>
      <c r="C3969" s="887" t="s">
        <v>115</v>
      </c>
      <c r="D3969" s="345" t="s">
        <v>28993</v>
      </c>
      <c r="E3969" s="980">
        <v>9300</v>
      </c>
      <c r="F3969" s="345">
        <v>41837797</v>
      </c>
      <c r="G3969" s="391" t="s">
        <v>28994</v>
      </c>
      <c r="H3969" s="884" t="s">
        <v>24465</v>
      </c>
      <c r="I3969" s="884" t="s">
        <v>28760</v>
      </c>
      <c r="J3969" s="345" t="s">
        <v>28993</v>
      </c>
      <c r="K3969" s="938">
        <v>5</v>
      </c>
      <c r="L3969" s="938">
        <v>12</v>
      </c>
      <c r="M3969" s="980">
        <v>111600</v>
      </c>
      <c r="N3969" s="938">
        <v>5</v>
      </c>
      <c r="O3969" s="938">
        <v>6</v>
      </c>
      <c r="P3969" s="980">
        <v>55800</v>
      </c>
      <c r="Q3969" s="938">
        <v>0</v>
      </c>
      <c r="R3969" s="938">
        <v>12</v>
      </c>
      <c r="S3969" s="981">
        <f t="shared" si="21"/>
        <v>111600</v>
      </c>
    </row>
    <row r="3970" spans="1:19" s="243" customFormat="1" ht="34.9">
      <c r="A3970" s="1041" t="s">
        <v>1030</v>
      </c>
      <c r="B3970" s="887" t="s">
        <v>29742</v>
      </c>
      <c r="C3970" s="887" t="s">
        <v>115</v>
      </c>
      <c r="D3970" s="345" t="s">
        <v>28995</v>
      </c>
      <c r="E3970" s="980">
        <v>6000</v>
      </c>
      <c r="F3970" s="345">
        <v>40193788</v>
      </c>
      <c r="G3970" s="391" t="s">
        <v>28996</v>
      </c>
      <c r="H3970" s="884" t="s">
        <v>19709</v>
      </c>
      <c r="I3970" s="884" t="s">
        <v>28760</v>
      </c>
      <c r="J3970" s="345" t="s">
        <v>28995</v>
      </c>
      <c r="K3970" s="938">
        <v>9</v>
      </c>
      <c r="L3970" s="938">
        <v>12</v>
      </c>
      <c r="M3970" s="980">
        <v>72000</v>
      </c>
      <c r="N3970" s="938">
        <v>9</v>
      </c>
      <c r="O3970" s="938">
        <v>6</v>
      </c>
      <c r="P3970" s="980">
        <v>36000</v>
      </c>
      <c r="Q3970" s="938">
        <v>0</v>
      </c>
      <c r="R3970" s="938">
        <v>12</v>
      </c>
      <c r="S3970" s="981">
        <f t="shared" si="21"/>
        <v>72000</v>
      </c>
    </row>
    <row r="3971" spans="1:19" s="243" customFormat="1" ht="34.9">
      <c r="A3971" s="1041" t="s">
        <v>1030</v>
      </c>
      <c r="B3971" s="887" t="s">
        <v>29742</v>
      </c>
      <c r="C3971" s="887" t="s">
        <v>115</v>
      </c>
      <c r="D3971" s="345" t="s">
        <v>28997</v>
      </c>
      <c r="E3971" s="980">
        <v>4200</v>
      </c>
      <c r="F3971" s="345">
        <v>73984027</v>
      </c>
      <c r="G3971" s="391" t="s">
        <v>28998</v>
      </c>
      <c r="H3971" s="884" t="s">
        <v>23515</v>
      </c>
      <c r="I3971" s="884" t="s">
        <v>28760</v>
      </c>
      <c r="J3971" s="345" t="s">
        <v>28997</v>
      </c>
      <c r="K3971" s="938">
        <v>2</v>
      </c>
      <c r="L3971" s="938">
        <v>12</v>
      </c>
      <c r="M3971" s="980">
        <v>50400</v>
      </c>
      <c r="N3971" s="938">
        <v>2</v>
      </c>
      <c r="O3971" s="938">
        <v>6</v>
      </c>
      <c r="P3971" s="980">
        <v>25200</v>
      </c>
      <c r="Q3971" s="938">
        <v>0</v>
      </c>
      <c r="R3971" s="938">
        <v>12</v>
      </c>
      <c r="S3971" s="981">
        <f t="shared" si="21"/>
        <v>50400</v>
      </c>
    </row>
    <row r="3972" spans="1:19" s="243" customFormat="1" ht="34.9">
      <c r="A3972" s="1041" t="s">
        <v>1030</v>
      </c>
      <c r="B3972" s="887" t="s">
        <v>29742</v>
      </c>
      <c r="C3972" s="887" t="s">
        <v>115</v>
      </c>
      <c r="D3972" s="345" t="s">
        <v>28999</v>
      </c>
      <c r="E3972" s="980">
        <v>3600</v>
      </c>
      <c r="F3972" s="345">
        <v>73176499</v>
      </c>
      <c r="G3972" s="391" t="s">
        <v>29000</v>
      </c>
      <c r="H3972" s="884" t="s">
        <v>21494</v>
      </c>
      <c r="I3972" s="884" t="s">
        <v>19764</v>
      </c>
      <c r="J3972" s="345" t="s">
        <v>28999</v>
      </c>
      <c r="K3972" s="938">
        <v>3</v>
      </c>
      <c r="L3972" s="938">
        <v>12</v>
      </c>
      <c r="M3972" s="980">
        <v>43200</v>
      </c>
      <c r="N3972" s="938">
        <v>3</v>
      </c>
      <c r="O3972" s="938">
        <v>6</v>
      </c>
      <c r="P3972" s="980">
        <v>21600</v>
      </c>
      <c r="Q3972" s="938">
        <v>0</v>
      </c>
      <c r="R3972" s="938">
        <v>12</v>
      </c>
      <c r="S3972" s="981">
        <f t="shared" si="21"/>
        <v>43200</v>
      </c>
    </row>
    <row r="3973" spans="1:19" s="243" customFormat="1" ht="34.9">
      <c r="A3973" s="1041" t="s">
        <v>1030</v>
      </c>
      <c r="B3973" s="887" t="s">
        <v>29742</v>
      </c>
      <c r="C3973" s="887" t="s">
        <v>115</v>
      </c>
      <c r="D3973" s="345" t="s">
        <v>29001</v>
      </c>
      <c r="E3973" s="980">
        <v>7200</v>
      </c>
      <c r="F3973" s="345">
        <v>10603628</v>
      </c>
      <c r="G3973" s="391" t="s">
        <v>29002</v>
      </c>
      <c r="H3973" s="884" t="s">
        <v>23367</v>
      </c>
      <c r="I3973" s="884" t="s">
        <v>28760</v>
      </c>
      <c r="J3973" s="345" t="s">
        <v>29001</v>
      </c>
      <c r="K3973" s="938">
        <v>4</v>
      </c>
      <c r="L3973" s="938">
        <v>12</v>
      </c>
      <c r="M3973" s="980">
        <v>86400</v>
      </c>
      <c r="N3973" s="938">
        <v>4</v>
      </c>
      <c r="O3973" s="938">
        <v>6</v>
      </c>
      <c r="P3973" s="980">
        <v>43200</v>
      </c>
      <c r="Q3973" s="938">
        <v>0</v>
      </c>
      <c r="R3973" s="938">
        <v>12</v>
      </c>
      <c r="S3973" s="981">
        <f t="shared" si="21"/>
        <v>86400</v>
      </c>
    </row>
    <row r="3974" spans="1:19" s="243" customFormat="1" ht="34.9">
      <c r="A3974" s="1041" t="s">
        <v>1030</v>
      </c>
      <c r="B3974" s="887" t="s">
        <v>29742</v>
      </c>
      <c r="C3974" s="887" t="s">
        <v>115</v>
      </c>
      <c r="D3974" s="345" t="s">
        <v>29003</v>
      </c>
      <c r="E3974" s="980">
        <v>2800</v>
      </c>
      <c r="F3974" s="345">
        <v>45409660</v>
      </c>
      <c r="G3974" s="391" t="s">
        <v>29004</v>
      </c>
      <c r="H3974" s="884" t="s">
        <v>23515</v>
      </c>
      <c r="I3974" s="884" t="s">
        <v>28760</v>
      </c>
      <c r="J3974" s="345" t="s">
        <v>29003</v>
      </c>
      <c r="K3974" s="938">
        <v>1</v>
      </c>
      <c r="L3974" s="938">
        <v>12</v>
      </c>
      <c r="M3974" s="980">
        <v>33600</v>
      </c>
      <c r="N3974" s="938">
        <v>2</v>
      </c>
      <c r="O3974" s="938">
        <v>6</v>
      </c>
      <c r="P3974" s="980">
        <v>16800</v>
      </c>
      <c r="Q3974" s="938">
        <v>0</v>
      </c>
      <c r="R3974" s="938">
        <v>12</v>
      </c>
      <c r="S3974" s="981">
        <f t="shared" si="21"/>
        <v>33600</v>
      </c>
    </row>
    <row r="3975" spans="1:19" s="243" customFormat="1" ht="34.9">
      <c r="A3975" s="1041" t="s">
        <v>1030</v>
      </c>
      <c r="B3975" s="887" t="s">
        <v>29742</v>
      </c>
      <c r="C3975" s="887" t="s">
        <v>115</v>
      </c>
      <c r="D3975" s="345" t="s">
        <v>29005</v>
      </c>
      <c r="E3975" s="980">
        <v>9300</v>
      </c>
      <c r="F3975" s="345">
        <v>45923126</v>
      </c>
      <c r="G3975" s="391" t="s">
        <v>29006</v>
      </c>
      <c r="H3975" s="884" t="s">
        <v>28841</v>
      </c>
      <c r="I3975" s="884" t="s">
        <v>28760</v>
      </c>
      <c r="J3975" s="345" t="s">
        <v>29005</v>
      </c>
      <c r="K3975" s="938">
        <v>2</v>
      </c>
      <c r="L3975" s="938">
        <v>12</v>
      </c>
      <c r="M3975" s="980">
        <v>111600</v>
      </c>
      <c r="N3975" s="938">
        <v>2</v>
      </c>
      <c r="O3975" s="938">
        <v>6</v>
      </c>
      <c r="P3975" s="980">
        <v>55800</v>
      </c>
      <c r="Q3975" s="938">
        <v>0</v>
      </c>
      <c r="R3975" s="938">
        <v>12</v>
      </c>
      <c r="S3975" s="981">
        <f t="shared" si="21"/>
        <v>111600</v>
      </c>
    </row>
    <row r="3976" spans="1:19" s="243" customFormat="1" ht="34.9">
      <c r="A3976" s="1041" t="s">
        <v>1030</v>
      </c>
      <c r="B3976" s="887" t="s">
        <v>29742</v>
      </c>
      <c r="C3976" s="887" t="s">
        <v>115</v>
      </c>
      <c r="D3976" s="345" t="s">
        <v>24750</v>
      </c>
      <c r="E3976" s="980">
        <v>4200</v>
      </c>
      <c r="F3976" s="345">
        <v>43824597</v>
      </c>
      <c r="G3976" s="391" t="s">
        <v>29007</v>
      </c>
      <c r="H3976" s="884" t="s">
        <v>19708</v>
      </c>
      <c r="I3976" s="884" t="s">
        <v>28760</v>
      </c>
      <c r="J3976" s="345" t="s">
        <v>24750</v>
      </c>
      <c r="K3976" s="938">
        <v>2</v>
      </c>
      <c r="L3976" s="938">
        <v>12</v>
      </c>
      <c r="M3976" s="980">
        <v>50400</v>
      </c>
      <c r="N3976" s="938">
        <v>2</v>
      </c>
      <c r="O3976" s="938">
        <v>6</v>
      </c>
      <c r="P3976" s="980">
        <v>25200</v>
      </c>
      <c r="Q3976" s="938">
        <v>0</v>
      </c>
      <c r="R3976" s="938">
        <v>12</v>
      </c>
      <c r="S3976" s="981">
        <f t="shared" si="21"/>
        <v>50400</v>
      </c>
    </row>
    <row r="3977" spans="1:19" s="243" customFormat="1" ht="34.9">
      <c r="A3977" s="1041" t="s">
        <v>1030</v>
      </c>
      <c r="B3977" s="887" t="s">
        <v>29742</v>
      </c>
      <c r="C3977" s="887" t="s">
        <v>115</v>
      </c>
      <c r="D3977" s="345" t="s">
        <v>29008</v>
      </c>
      <c r="E3977" s="980">
        <v>7200</v>
      </c>
      <c r="F3977" s="345">
        <v>29600257</v>
      </c>
      <c r="G3977" s="391" t="s">
        <v>29009</v>
      </c>
      <c r="H3977" s="884" t="s">
        <v>19791</v>
      </c>
      <c r="I3977" s="884" t="s">
        <v>28760</v>
      </c>
      <c r="J3977" s="345" t="s">
        <v>29008</v>
      </c>
      <c r="K3977" s="938">
        <v>12</v>
      </c>
      <c r="L3977" s="938">
        <v>12</v>
      </c>
      <c r="M3977" s="980">
        <v>86400</v>
      </c>
      <c r="N3977" s="938">
        <v>12</v>
      </c>
      <c r="O3977" s="938">
        <v>6</v>
      </c>
      <c r="P3977" s="980">
        <v>43200</v>
      </c>
      <c r="Q3977" s="938">
        <v>0</v>
      </c>
      <c r="R3977" s="938">
        <v>12</v>
      </c>
      <c r="S3977" s="981">
        <f t="shared" si="21"/>
        <v>86400</v>
      </c>
    </row>
    <row r="3978" spans="1:19" s="243" customFormat="1" ht="34.9">
      <c r="A3978" s="1041" t="s">
        <v>1030</v>
      </c>
      <c r="B3978" s="887" t="s">
        <v>29742</v>
      </c>
      <c r="C3978" s="887" t="s">
        <v>115</v>
      </c>
      <c r="D3978" s="345" t="s">
        <v>29010</v>
      </c>
      <c r="E3978" s="980">
        <v>3600</v>
      </c>
      <c r="F3978" s="345">
        <v>43657985</v>
      </c>
      <c r="G3978" s="391" t="s">
        <v>29011</v>
      </c>
      <c r="H3978" s="884" t="s">
        <v>29012</v>
      </c>
      <c r="I3978" s="884" t="s">
        <v>28760</v>
      </c>
      <c r="J3978" s="345" t="s">
        <v>29010</v>
      </c>
      <c r="K3978" s="938">
        <v>2</v>
      </c>
      <c r="L3978" s="938">
        <v>12</v>
      </c>
      <c r="M3978" s="980">
        <v>43200</v>
      </c>
      <c r="N3978" s="938">
        <v>2</v>
      </c>
      <c r="O3978" s="938">
        <v>1</v>
      </c>
      <c r="P3978" s="980">
        <v>3600</v>
      </c>
      <c r="Q3978" s="938">
        <v>0</v>
      </c>
      <c r="R3978" s="938">
        <v>0</v>
      </c>
      <c r="S3978" s="981">
        <v>0</v>
      </c>
    </row>
    <row r="3979" spans="1:19" s="243" customFormat="1" ht="34.9">
      <c r="A3979" s="1041" t="s">
        <v>1030</v>
      </c>
      <c r="B3979" s="887" t="s">
        <v>29742</v>
      </c>
      <c r="C3979" s="887" t="s">
        <v>115</v>
      </c>
      <c r="D3979" s="345" t="s">
        <v>28933</v>
      </c>
      <c r="E3979" s="980">
        <v>2800</v>
      </c>
      <c r="F3979" s="345">
        <v>46027892</v>
      </c>
      <c r="G3979" s="391" t="s">
        <v>29013</v>
      </c>
      <c r="H3979" s="884" t="s">
        <v>21494</v>
      </c>
      <c r="I3979" s="884" t="s">
        <v>28760</v>
      </c>
      <c r="J3979" s="345" t="s">
        <v>28933</v>
      </c>
      <c r="K3979" s="938">
        <v>4</v>
      </c>
      <c r="L3979" s="938">
        <v>12</v>
      </c>
      <c r="M3979" s="980">
        <v>33600</v>
      </c>
      <c r="N3979" s="938">
        <v>4</v>
      </c>
      <c r="O3979" s="938">
        <v>6</v>
      </c>
      <c r="P3979" s="980">
        <v>16800</v>
      </c>
      <c r="Q3979" s="938">
        <v>0</v>
      </c>
      <c r="R3979" s="938">
        <v>0</v>
      </c>
      <c r="S3979" s="981">
        <v>0</v>
      </c>
    </row>
    <row r="3980" spans="1:19" s="243" customFormat="1" ht="34.9">
      <c r="A3980" s="1041" t="s">
        <v>1030</v>
      </c>
      <c r="B3980" s="887" t="s">
        <v>29742</v>
      </c>
      <c r="C3980" s="887" t="s">
        <v>115</v>
      </c>
      <c r="D3980" s="345" t="s">
        <v>29014</v>
      </c>
      <c r="E3980" s="980">
        <v>7200</v>
      </c>
      <c r="F3980" s="345">
        <v>45045388</v>
      </c>
      <c r="G3980" s="391" t="s">
        <v>29015</v>
      </c>
      <c r="H3980" s="884" t="s">
        <v>19815</v>
      </c>
      <c r="I3980" s="884" t="s">
        <v>28760</v>
      </c>
      <c r="J3980" s="345" t="s">
        <v>29014</v>
      </c>
      <c r="K3980" s="938">
        <v>6</v>
      </c>
      <c r="L3980" s="938">
        <v>11</v>
      </c>
      <c r="M3980" s="980">
        <v>79200</v>
      </c>
      <c r="N3980" s="938">
        <v>0</v>
      </c>
      <c r="O3980" s="938">
        <v>0</v>
      </c>
      <c r="P3980" s="980">
        <v>0</v>
      </c>
      <c r="Q3980" s="938">
        <v>0</v>
      </c>
      <c r="R3980" s="938">
        <v>0</v>
      </c>
      <c r="S3980" s="981">
        <v>0</v>
      </c>
    </row>
    <row r="3981" spans="1:19" s="243" customFormat="1" ht="34.9">
      <c r="A3981" s="1041" t="s">
        <v>1030</v>
      </c>
      <c r="B3981" s="887" t="s">
        <v>29742</v>
      </c>
      <c r="C3981" s="887" t="s">
        <v>115</v>
      </c>
      <c r="D3981" s="345" t="s">
        <v>28802</v>
      </c>
      <c r="E3981" s="980">
        <v>6000</v>
      </c>
      <c r="F3981" s="345">
        <v>72423549</v>
      </c>
      <c r="G3981" s="391" t="s">
        <v>29016</v>
      </c>
      <c r="H3981" s="884" t="s">
        <v>23515</v>
      </c>
      <c r="I3981" s="884" t="s">
        <v>28760</v>
      </c>
      <c r="J3981" s="345" t="s">
        <v>28802</v>
      </c>
      <c r="K3981" s="938">
        <v>1</v>
      </c>
      <c r="L3981" s="938">
        <v>10</v>
      </c>
      <c r="M3981" s="980">
        <v>60000</v>
      </c>
      <c r="N3981" s="938">
        <v>1</v>
      </c>
      <c r="O3981" s="938">
        <v>6</v>
      </c>
      <c r="P3981" s="980">
        <v>36000</v>
      </c>
      <c r="Q3981" s="938">
        <v>0</v>
      </c>
      <c r="R3981" s="938">
        <v>12</v>
      </c>
      <c r="S3981" s="981">
        <f t="shared" ref="S3981:S3983" si="22">+E3981*12</f>
        <v>72000</v>
      </c>
    </row>
    <row r="3982" spans="1:19" s="243" customFormat="1" ht="34.9">
      <c r="A3982" s="1041" t="s">
        <v>1030</v>
      </c>
      <c r="B3982" s="887" t="s">
        <v>29742</v>
      </c>
      <c r="C3982" s="887" t="s">
        <v>115</v>
      </c>
      <c r="D3982" s="345" t="s">
        <v>28920</v>
      </c>
      <c r="E3982" s="980">
        <v>6000</v>
      </c>
      <c r="F3982" s="345">
        <v>47521365</v>
      </c>
      <c r="G3982" s="391" t="s">
        <v>29017</v>
      </c>
      <c r="H3982" s="884" t="s">
        <v>24465</v>
      </c>
      <c r="I3982" s="884" t="s">
        <v>19764</v>
      </c>
      <c r="J3982" s="345" t="s">
        <v>28920</v>
      </c>
      <c r="K3982" s="938">
        <v>4</v>
      </c>
      <c r="L3982" s="938">
        <v>12</v>
      </c>
      <c r="M3982" s="980">
        <v>72000</v>
      </c>
      <c r="N3982" s="938">
        <v>4</v>
      </c>
      <c r="O3982" s="938">
        <v>6</v>
      </c>
      <c r="P3982" s="980">
        <v>36000</v>
      </c>
      <c r="Q3982" s="938">
        <v>0</v>
      </c>
      <c r="R3982" s="938">
        <v>12</v>
      </c>
      <c r="S3982" s="981">
        <f t="shared" si="22"/>
        <v>72000</v>
      </c>
    </row>
    <row r="3983" spans="1:19" s="243" customFormat="1" ht="34.9">
      <c r="A3983" s="1041" t="s">
        <v>1030</v>
      </c>
      <c r="B3983" s="887" t="s">
        <v>29742</v>
      </c>
      <c r="C3983" s="887" t="s">
        <v>115</v>
      </c>
      <c r="D3983" s="345" t="s">
        <v>29018</v>
      </c>
      <c r="E3983" s="980">
        <v>11000</v>
      </c>
      <c r="F3983" s="345">
        <v>40312819</v>
      </c>
      <c r="G3983" s="391" t="s">
        <v>29019</v>
      </c>
      <c r="H3983" s="884" t="s">
        <v>19961</v>
      </c>
      <c r="I3983" s="884" t="s">
        <v>28760</v>
      </c>
      <c r="J3983" s="345" t="s">
        <v>29018</v>
      </c>
      <c r="K3983" s="938">
        <v>1</v>
      </c>
      <c r="L3983" s="938">
        <v>12</v>
      </c>
      <c r="M3983" s="980">
        <v>132000</v>
      </c>
      <c r="N3983" s="938">
        <v>2</v>
      </c>
      <c r="O3983" s="938">
        <v>6</v>
      </c>
      <c r="P3983" s="980">
        <v>66000</v>
      </c>
      <c r="Q3983" s="938">
        <v>0</v>
      </c>
      <c r="R3983" s="938">
        <v>12</v>
      </c>
      <c r="S3983" s="981">
        <f t="shared" si="22"/>
        <v>132000</v>
      </c>
    </row>
    <row r="3984" spans="1:19" s="243" customFormat="1" ht="34.9">
      <c r="A3984" s="1041" t="s">
        <v>1030</v>
      </c>
      <c r="B3984" s="887" t="s">
        <v>29742</v>
      </c>
      <c r="C3984" s="887" t="s">
        <v>115</v>
      </c>
      <c r="D3984" s="345" t="s">
        <v>28856</v>
      </c>
      <c r="E3984" s="980">
        <v>4200</v>
      </c>
      <c r="F3984" s="345">
        <v>40795082</v>
      </c>
      <c r="G3984" s="391" t="s">
        <v>29020</v>
      </c>
      <c r="H3984" s="884" t="s">
        <v>19709</v>
      </c>
      <c r="I3984" s="884" t="s">
        <v>28760</v>
      </c>
      <c r="J3984" s="345" t="s">
        <v>28856</v>
      </c>
      <c r="K3984" s="938">
        <v>9</v>
      </c>
      <c r="L3984" s="938">
        <v>12</v>
      </c>
      <c r="M3984" s="980">
        <v>50400</v>
      </c>
      <c r="N3984" s="938">
        <v>9</v>
      </c>
      <c r="O3984" s="938">
        <v>3</v>
      </c>
      <c r="P3984" s="980">
        <v>8400</v>
      </c>
      <c r="Q3984" s="938">
        <v>0</v>
      </c>
      <c r="R3984" s="938">
        <v>0</v>
      </c>
      <c r="S3984" s="981">
        <v>0</v>
      </c>
    </row>
    <row r="3985" spans="1:19" s="243" customFormat="1" ht="34.9">
      <c r="A3985" s="1041" t="s">
        <v>1030</v>
      </c>
      <c r="B3985" s="887" t="s">
        <v>29742</v>
      </c>
      <c r="C3985" s="887" t="s">
        <v>115</v>
      </c>
      <c r="D3985" s="345" t="s">
        <v>29021</v>
      </c>
      <c r="E3985" s="980">
        <v>9300</v>
      </c>
      <c r="F3985" s="345">
        <v>42922317</v>
      </c>
      <c r="G3985" s="391" t="s">
        <v>29022</v>
      </c>
      <c r="H3985" s="884" t="s">
        <v>19733</v>
      </c>
      <c r="I3985" s="884" t="s">
        <v>28760</v>
      </c>
      <c r="J3985" s="345" t="s">
        <v>29021</v>
      </c>
      <c r="K3985" s="938">
        <v>1</v>
      </c>
      <c r="L3985" s="938">
        <v>12</v>
      </c>
      <c r="M3985" s="980">
        <v>111600</v>
      </c>
      <c r="N3985" s="938">
        <v>1</v>
      </c>
      <c r="O3985" s="938">
        <v>6</v>
      </c>
      <c r="P3985" s="980">
        <v>55800</v>
      </c>
      <c r="Q3985" s="938">
        <v>0</v>
      </c>
      <c r="R3985" s="938">
        <v>12</v>
      </c>
      <c r="S3985" s="981">
        <f t="shared" ref="S3985:S3989" si="23">+E3985*12</f>
        <v>111600</v>
      </c>
    </row>
    <row r="3986" spans="1:19" s="243" customFormat="1" ht="34.9">
      <c r="A3986" s="1041" t="s">
        <v>1030</v>
      </c>
      <c r="B3986" s="887" t="s">
        <v>29742</v>
      </c>
      <c r="C3986" s="887" t="s">
        <v>115</v>
      </c>
      <c r="D3986" s="345" t="s">
        <v>29023</v>
      </c>
      <c r="E3986" s="980">
        <v>6000</v>
      </c>
      <c r="F3986" s="345">
        <v>45500733</v>
      </c>
      <c r="G3986" s="391" t="s">
        <v>29024</v>
      </c>
      <c r="H3986" s="884" t="s">
        <v>26513</v>
      </c>
      <c r="I3986" s="884" t="s">
        <v>19764</v>
      </c>
      <c r="J3986" s="345" t="s">
        <v>29023</v>
      </c>
      <c r="K3986" s="938">
        <v>5</v>
      </c>
      <c r="L3986" s="938">
        <v>12</v>
      </c>
      <c r="M3986" s="980">
        <v>72000</v>
      </c>
      <c r="N3986" s="938">
        <v>5</v>
      </c>
      <c r="O3986" s="938">
        <v>6</v>
      </c>
      <c r="P3986" s="980">
        <v>36000</v>
      </c>
      <c r="Q3986" s="938">
        <v>0</v>
      </c>
      <c r="R3986" s="938">
        <v>12</v>
      </c>
      <c r="S3986" s="981">
        <f t="shared" si="23"/>
        <v>72000</v>
      </c>
    </row>
    <row r="3987" spans="1:19" s="243" customFormat="1" ht="34.9">
      <c r="A3987" s="1041" t="s">
        <v>1030</v>
      </c>
      <c r="B3987" s="887" t="s">
        <v>29742</v>
      </c>
      <c r="C3987" s="887" t="s">
        <v>115</v>
      </c>
      <c r="D3987" s="345" t="s">
        <v>4514</v>
      </c>
      <c r="E3987" s="980">
        <v>4200</v>
      </c>
      <c r="F3987" s="345">
        <v>74643631</v>
      </c>
      <c r="G3987" s="391" t="s">
        <v>29025</v>
      </c>
      <c r="H3987" s="884" t="s">
        <v>19713</v>
      </c>
      <c r="I3987" s="884" t="s">
        <v>28760</v>
      </c>
      <c r="J3987" s="345" t="s">
        <v>4514</v>
      </c>
      <c r="K3987" s="938">
        <v>2</v>
      </c>
      <c r="L3987" s="938">
        <v>12</v>
      </c>
      <c r="M3987" s="980">
        <v>50400</v>
      </c>
      <c r="N3987" s="938">
        <v>2</v>
      </c>
      <c r="O3987" s="938">
        <v>6</v>
      </c>
      <c r="P3987" s="980">
        <v>25200</v>
      </c>
      <c r="Q3987" s="938">
        <v>0</v>
      </c>
      <c r="R3987" s="938">
        <v>12</v>
      </c>
      <c r="S3987" s="981">
        <f t="shared" si="23"/>
        <v>50400</v>
      </c>
    </row>
    <row r="3988" spans="1:19" s="243" customFormat="1" ht="34.9">
      <c r="A3988" s="1041" t="s">
        <v>1030</v>
      </c>
      <c r="B3988" s="887" t="s">
        <v>29742</v>
      </c>
      <c r="C3988" s="887" t="s">
        <v>115</v>
      </c>
      <c r="D3988" s="345" t="s">
        <v>29026</v>
      </c>
      <c r="E3988" s="980">
        <v>11000</v>
      </c>
      <c r="F3988" s="345">
        <v>2709857</v>
      </c>
      <c r="G3988" s="391" t="s">
        <v>29027</v>
      </c>
      <c r="H3988" s="884" t="s">
        <v>29028</v>
      </c>
      <c r="I3988" s="884" t="s">
        <v>28760</v>
      </c>
      <c r="J3988" s="345" t="s">
        <v>29026</v>
      </c>
      <c r="K3988" s="938">
        <v>5</v>
      </c>
      <c r="L3988" s="938">
        <v>12</v>
      </c>
      <c r="M3988" s="980">
        <v>132000</v>
      </c>
      <c r="N3988" s="938">
        <v>5</v>
      </c>
      <c r="O3988" s="938">
        <v>6</v>
      </c>
      <c r="P3988" s="980">
        <v>66000</v>
      </c>
      <c r="Q3988" s="938">
        <v>0</v>
      </c>
      <c r="R3988" s="938">
        <v>12</v>
      </c>
      <c r="S3988" s="981">
        <f t="shared" si="23"/>
        <v>132000</v>
      </c>
    </row>
    <row r="3989" spans="1:19" s="243" customFormat="1" ht="34.9">
      <c r="A3989" s="1041" t="s">
        <v>1030</v>
      </c>
      <c r="B3989" s="887" t="s">
        <v>29742</v>
      </c>
      <c r="C3989" s="887" t="s">
        <v>115</v>
      </c>
      <c r="D3989" s="345" t="s">
        <v>29029</v>
      </c>
      <c r="E3989" s="980">
        <v>7200</v>
      </c>
      <c r="F3989" s="345">
        <v>25747912</v>
      </c>
      <c r="G3989" s="391" t="s">
        <v>29030</v>
      </c>
      <c r="H3989" s="884" t="s">
        <v>28838</v>
      </c>
      <c r="I3989" s="884" t="s">
        <v>28760</v>
      </c>
      <c r="J3989" s="345" t="s">
        <v>29029</v>
      </c>
      <c r="K3989" s="938">
        <v>9</v>
      </c>
      <c r="L3989" s="938">
        <v>12</v>
      </c>
      <c r="M3989" s="980">
        <v>86400</v>
      </c>
      <c r="N3989" s="938">
        <v>9</v>
      </c>
      <c r="O3989" s="938">
        <v>6</v>
      </c>
      <c r="P3989" s="980">
        <v>43200</v>
      </c>
      <c r="Q3989" s="938">
        <v>0</v>
      </c>
      <c r="R3989" s="938">
        <v>12</v>
      </c>
      <c r="S3989" s="981">
        <f t="shared" si="23"/>
        <v>86400</v>
      </c>
    </row>
    <row r="3990" spans="1:19" s="243" customFormat="1" ht="34.9">
      <c r="A3990" s="1041" t="s">
        <v>1030</v>
      </c>
      <c r="B3990" s="887" t="s">
        <v>29742</v>
      </c>
      <c r="C3990" s="887" t="s">
        <v>115</v>
      </c>
      <c r="D3990" s="345" t="s">
        <v>28965</v>
      </c>
      <c r="E3990" s="980">
        <v>7200</v>
      </c>
      <c r="F3990" s="345">
        <v>45202680</v>
      </c>
      <c r="G3990" s="391" t="s">
        <v>29031</v>
      </c>
      <c r="H3990" s="884" t="s">
        <v>19713</v>
      </c>
      <c r="I3990" s="884" t="s">
        <v>28760</v>
      </c>
      <c r="J3990" s="345" t="s">
        <v>28965</v>
      </c>
      <c r="K3990" s="938">
        <v>1</v>
      </c>
      <c r="L3990" s="938">
        <v>12</v>
      </c>
      <c r="M3990" s="980">
        <v>54960</v>
      </c>
      <c r="N3990" s="938">
        <v>2</v>
      </c>
      <c r="O3990" s="938">
        <v>6</v>
      </c>
      <c r="P3990" s="980">
        <v>43200</v>
      </c>
      <c r="Q3990" s="938">
        <v>0</v>
      </c>
      <c r="R3990" s="938">
        <v>12</v>
      </c>
      <c r="S3990" s="981">
        <f>+E3990*12</f>
        <v>86400</v>
      </c>
    </row>
    <row r="3991" spans="1:19" s="243" customFormat="1" ht="34.9">
      <c r="A3991" s="1041" t="s">
        <v>1030</v>
      </c>
      <c r="B3991" s="887" t="s">
        <v>29742</v>
      </c>
      <c r="C3991" s="887" t="s">
        <v>115</v>
      </c>
      <c r="D3991" s="345" t="s">
        <v>29032</v>
      </c>
      <c r="E3991" s="980">
        <v>6000</v>
      </c>
      <c r="F3991" s="345">
        <v>40707547</v>
      </c>
      <c r="G3991" s="391" t="s">
        <v>29033</v>
      </c>
      <c r="H3991" s="884" t="s">
        <v>21494</v>
      </c>
      <c r="I3991" s="884" t="s">
        <v>28760</v>
      </c>
      <c r="J3991" s="345" t="s">
        <v>29032</v>
      </c>
      <c r="K3991" s="938">
        <v>4</v>
      </c>
      <c r="L3991" s="938">
        <v>12</v>
      </c>
      <c r="M3991" s="980">
        <v>72000</v>
      </c>
      <c r="N3991" s="938">
        <v>4</v>
      </c>
      <c r="O3991" s="938">
        <v>6</v>
      </c>
      <c r="P3991" s="980">
        <v>36000</v>
      </c>
      <c r="Q3991" s="938">
        <v>0</v>
      </c>
      <c r="R3991" s="938">
        <v>12</v>
      </c>
      <c r="S3991" s="981">
        <f t="shared" ref="S3991:S3994" si="24">+E3991*12</f>
        <v>72000</v>
      </c>
    </row>
    <row r="3992" spans="1:19" s="243" customFormat="1" ht="34.9">
      <c r="A3992" s="1041" t="s">
        <v>1030</v>
      </c>
      <c r="B3992" s="887" t="s">
        <v>29742</v>
      </c>
      <c r="C3992" s="887" t="s">
        <v>115</v>
      </c>
      <c r="D3992" s="345" t="s">
        <v>28790</v>
      </c>
      <c r="E3992" s="980">
        <v>4200</v>
      </c>
      <c r="F3992" s="345">
        <v>46051093</v>
      </c>
      <c r="G3992" s="391" t="s">
        <v>29034</v>
      </c>
      <c r="H3992" s="884" t="s">
        <v>19709</v>
      </c>
      <c r="I3992" s="884" t="s">
        <v>28760</v>
      </c>
      <c r="J3992" s="345" t="s">
        <v>28790</v>
      </c>
      <c r="K3992" s="938">
        <v>6</v>
      </c>
      <c r="L3992" s="938">
        <v>12</v>
      </c>
      <c r="M3992" s="980">
        <v>50400</v>
      </c>
      <c r="N3992" s="938">
        <v>6</v>
      </c>
      <c r="O3992" s="938">
        <v>6</v>
      </c>
      <c r="P3992" s="980">
        <v>25200</v>
      </c>
      <c r="Q3992" s="938">
        <v>0</v>
      </c>
      <c r="R3992" s="938">
        <v>12</v>
      </c>
      <c r="S3992" s="981">
        <f t="shared" si="24"/>
        <v>50400</v>
      </c>
    </row>
    <row r="3993" spans="1:19" s="243" customFormat="1" ht="34.9">
      <c r="A3993" s="1041" t="s">
        <v>1030</v>
      </c>
      <c r="B3993" s="887" t="s">
        <v>29742</v>
      </c>
      <c r="C3993" s="887" t="s">
        <v>115</v>
      </c>
      <c r="D3993" s="345" t="s">
        <v>29035</v>
      </c>
      <c r="E3993" s="980">
        <v>7200</v>
      </c>
      <c r="F3993" s="345">
        <v>46993412</v>
      </c>
      <c r="G3993" s="391" t="s">
        <v>29036</v>
      </c>
      <c r="H3993" s="884" t="s">
        <v>23515</v>
      </c>
      <c r="I3993" s="884" t="s">
        <v>20970</v>
      </c>
      <c r="J3993" s="345" t="s">
        <v>29035</v>
      </c>
      <c r="K3993" s="938">
        <v>1</v>
      </c>
      <c r="L3993" s="938">
        <v>10</v>
      </c>
      <c r="M3993" s="980">
        <v>72000</v>
      </c>
      <c r="N3993" s="938">
        <v>1</v>
      </c>
      <c r="O3993" s="938">
        <v>6</v>
      </c>
      <c r="P3993" s="980">
        <v>43200</v>
      </c>
      <c r="Q3993" s="938">
        <v>0</v>
      </c>
      <c r="R3993" s="938">
        <v>12</v>
      </c>
      <c r="S3993" s="981">
        <f t="shared" si="24"/>
        <v>86400</v>
      </c>
    </row>
    <row r="3994" spans="1:19" s="243" customFormat="1" ht="34.9">
      <c r="A3994" s="1041" t="s">
        <v>1030</v>
      </c>
      <c r="B3994" s="887" t="s">
        <v>29742</v>
      </c>
      <c r="C3994" s="887" t="s">
        <v>115</v>
      </c>
      <c r="D3994" s="345" t="s">
        <v>29037</v>
      </c>
      <c r="E3994" s="980">
        <v>7200</v>
      </c>
      <c r="F3994" s="345">
        <v>40882052</v>
      </c>
      <c r="G3994" s="391" t="s">
        <v>29038</v>
      </c>
      <c r="H3994" s="884" t="s">
        <v>19726</v>
      </c>
      <c r="I3994" s="884" t="s">
        <v>19764</v>
      </c>
      <c r="J3994" s="345" t="s">
        <v>29037</v>
      </c>
      <c r="K3994" s="938">
        <v>9</v>
      </c>
      <c r="L3994" s="938">
        <v>12</v>
      </c>
      <c r="M3994" s="980">
        <v>86400</v>
      </c>
      <c r="N3994" s="938">
        <v>9</v>
      </c>
      <c r="O3994" s="938">
        <v>6</v>
      </c>
      <c r="P3994" s="980">
        <v>43200</v>
      </c>
      <c r="Q3994" s="938">
        <v>0</v>
      </c>
      <c r="R3994" s="938">
        <v>12</v>
      </c>
      <c r="S3994" s="981">
        <f t="shared" si="24"/>
        <v>86400</v>
      </c>
    </row>
    <row r="3995" spans="1:19" s="243" customFormat="1" ht="34.9">
      <c r="A3995" s="1041" t="s">
        <v>1030</v>
      </c>
      <c r="B3995" s="887" t="s">
        <v>29742</v>
      </c>
      <c r="C3995" s="887" t="s">
        <v>115</v>
      </c>
      <c r="D3995" s="345" t="s">
        <v>28878</v>
      </c>
      <c r="E3995" s="980">
        <v>4200</v>
      </c>
      <c r="F3995" s="345">
        <v>70754938</v>
      </c>
      <c r="G3995" s="391" t="s">
        <v>29039</v>
      </c>
      <c r="H3995" s="884" t="s">
        <v>19708</v>
      </c>
      <c r="I3995" s="884" t="s">
        <v>28760</v>
      </c>
      <c r="J3995" s="345" t="s">
        <v>28878</v>
      </c>
      <c r="K3995" s="938">
        <v>4</v>
      </c>
      <c r="L3995" s="938">
        <v>12</v>
      </c>
      <c r="M3995" s="980">
        <v>50400</v>
      </c>
      <c r="N3995" s="938">
        <v>0</v>
      </c>
      <c r="O3995" s="938">
        <v>0</v>
      </c>
      <c r="P3995" s="980">
        <v>0</v>
      </c>
      <c r="Q3995" s="938">
        <v>0</v>
      </c>
      <c r="R3995" s="938">
        <v>0</v>
      </c>
      <c r="S3995" s="981">
        <v>0</v>
      </c>
    </row>
    <row r="3996" spans="1:19" s="243" customFormat="1" ht="34.9">
      <c r="A3996" s="1041" t="s">
        <v>1030</v>
      </c>
      <c r="B3996" s="887" t="s">
        <v>29742</v>
      </c>
      <c r="C3996" s="887" t="s">
        <v>115</v>
      </c>
      <c r="D3996" s="345" t="s">
        <v>29040</v>
      </c>
      <c r="E3996" s="980">
        <v>2800</v>
      </c>
      <c r="F3996" s="345">
        <v>45634564</v>
      </c>
      <c r="G3996" s="391" t="s">
        <v>29041</v>
      </c>
      <c r="H3996" s="884" t="s">
        <v>19708</v>
      </c>
      <c r="I3996" s="884" t="s">
        <v>28760</v>
      </c>
      <c r="J3996" s="345" t="s">
        <v>29040</v>
      </c>
      <c r="K3996" s="938">
        <v>1</v>
      </c>
      <c r="L3996" s="938">
        <v>12</v>
      </c>
      <c r="M3996" s="980">
        <v>33600</v>
      </c>
      <c r="N3996" s="938">
        <v>1</v>
      </c>
      <c r="O3996" s="938">
        <v>6</v>
      </c>
      <c r="P3996" s="980">
        <v>16800</v>
      </c>
      <c r="Q3996" s="938">
        <v>0</v>
      </c>
      <c r="R3996" s="938">
        <v>12</v>
      </c>
      <c r="S3996" s="981">
        <f t="shared" ref="S3996:S4008" si="25">+E3996*12</f>
        <v>33600</v>
      </c>
    </row>
    <row r="3997" spans="1:19" s="243" customFormat="1" ht="34.9">
      <c r="A3997" s="1041" t="s">
        <v>1030</v>
      </c>
      <c r="B3997" s="887" t="s">
        <v>29742</v>
      </c>
      <c r="C3997" s="887" t="s">
        <v>115</v>
      </c>
      <c r="D3997" s="345" t="s">
        <v>29042</v>
      </c>
      <c r="E3997" s="980">
        <v>12500</v>
      </c>
      <c r="F3997" s="345">
        <v>6026877</v>
      </c>
      <c r="G3997" s="391" t="s">
        <v>29043</v>
      </c>
      <c r="H3997" s="884" t="s">
        <v>29044</v>
      </c>
      <c r="I3997" s="884" t="s">
        <v>28760</v>
      </c>
      <c r="J3997" s="345" t="s">
        <v>29042</v>
      </c>
      <c r="K3997" s="938">
        <v>8</v>
      </c>
      <c r="L3997" s="938">
        <v>12</v>
      </c>
      <c r="M3997" s="980">
        <v>150000</v>
      </c>
      <c r="N3997" s="938">
        <v>8</v>
      </c>
      <c r="O3997" s="938">
        <v>6</v>
      </c>
      <c r="P3997" s="980">
        <v>75000</v>
      </c>
      <c r="Q3997" s="938">
        <v>0</v>
      </c>
      <c r="R3997" s="938">
        <v>12</v>
      </c>
      <c r="S3997" s="981">
        <f t="shared" si="25"/>
        <v>150000</v>
      </c>
    </row>
    <row r="3998" spans="1:19" s="243" customFormat="1" ht="34.9">
      <c r="A3998" s="1041" t="s">
        <v>1030</v>
      </c>
      <c r="B3998" s="887" t="s">
        <v>29742</v>
      </c>
      <c r="C3998" s="887" t="s">
        <v>115</v>
      </c>
      <c r="D3998" s="345" t="s">
        <v>29045</v>
      </c>
      <c r="E3998" s="980">
        <v>12500</v>
      </c>
      <c r="F3998" s="345">
        <v>7758167</v>
      </c>
      <c r="G3998" s="391" t="s">
        <v>29046</v>
      </c>
      <c r="H3998" s="884" t="s">
        <v>29047</v>
      </c>
      <c r="I3998" s="884" t="s">
        <v>28760</v>
      </c>
      <c r="J3998" s="345" t="s">
        <v>29045</v>
      </c>
      <c r="K3998" s="938">
        <v>1</v>
      </c>
      <c r="L3998" s="938">
        <v>12</v>
      </c>
      <c r="M3998" s="980">
        <v>148750</v>
      </c>
      <c r="N3998" s="938">
        <v>1</v>
      </c>
      <c r="O3998" s="938">
        <v>6</v>
      </c>
      <c r="P3998" s="980">
        <v>75000</v>
      </c>
      <c r="Q3998" s="938">
        <v>0</v>
      </c>
      <c r="R3998" s="938">
        <v>12</v>
      </c>
      <c r="S3998" s="981">
        <f t="shared" si="25"/>
        <v>150000</v>
      </c>
    </row>
    <row r="3999" spans="1:19" s="243" customFormat="1" ht="34.9">
      <c r="A3999" s="1041" t="s">
        <v>1030</v>
      </c>
      <c r="B3999" s="887" t="s">
        <v>29742</v>
      </c>
      <c r="C3999" s="887" t="s">
        <v>115</v>
      </c>
      <c r="D3999" s="345" t="s">
        <v>29048</v>
      </c>
      <c r="E3999" s="980">
        <v>11000</v>
      </c>
      <c r="F3999" s="345">
        <v>70006603</v>
      </c>
      <c r="G3999" s="391" t="s">
        <v>29049</v>
      </c>
      <c r="H3999" s="884" t="s">
        <v>19726</v>
      </c>
      <c r="I3999" s="884" t="s">
        <v>28760</v>
      </c>
      <c r="J3999" s="345" t="s">
        <v>29048</v>
      </c>
      <c r="K3999" s="938">
        <v>1</v>
      </c>
      <c r="L3999" s="938">
        <v>12</v>
      </c>
      <c r="M3999" s="980">
        <v>132000</v>
      </c>
      <c r="N3999" s="938">
        <v>2</v>
      </c>
      <c r="O3999" s="938">
        <v>6</v>
      </c>
      <c r="P3999" s="980">
        <v>66000</v>
      </c>
      <c r="Q3999" s="938">
        <v>0</v>
      </c>
      <c r="R3999" s="938">
        <v>12</v>
      </c>
      <c r="S3999" s="981">
        <f t="shared" si="25"/>
        <v>132000</v>
      </c>
    </row>
    <row r="4000" spans="1:19" s="243" customFormat="1" ht="34.9">
      <c r="A4000" s="1041" t="s">
        <v>1030</v>
      </c>
      <c r="B4000" s="887" t="s">
        <v>29742</v>
      </c>
      <c r="C4000" s="887" t="s">
        <v>115</v>
      </c>
      <c r="D4000" s="345" t="s">
        <v>29050</v>
      </c>
      <c r="E4000" s="980">
        <v>6000</v>
      </c>
      <c r="F4000" s="345">
        <v>40144197</v>
      </c>
      <c r="G4000" s="391" t="s">
        <v>29051</v>
      </c>
      <c r="H4000" s="884" t="s">
        <v>23441</v>
      </c>
      <c r="I4000" s="884" t="s">
        <v>28760</v>
      </c>
      <c r="J4000" s="345" t="s">
        <v>29050</v>
      </c>
      <c r="K4000" s="938">
        <v>2</v>
      </c>
      <c r="L4000" s="938">
        <v>12</v>
      </c>
      <c r="M4000" s="980">
        <v>72000</v>
      </c>
      <c r="N4000" s="938">
        <v>2</v>
      </c>
      <c r="O4000" s="938">
        <v>6</v>
      </c>
      <c r="P4000" s="980">
        <v>36000</v>
      </c>
      <c r="Q4000" s="938">
        <v>0</v>
      </c>
      <c r="R4000" s="938">
        <v>12</v>
      </c>
      <c r="S4000" s="981">
        <f t="shared" si="25"/>
        <v>72000</v>
      </c>
    </row>
    <row r="4001" spans="1:19" s="243" customFormat="1" ht="34.9">
      <c r="A4001" s="1041" t="s">
        <v>1030</v>
      </c>
      <c r="B4001" s="887" t="s">
        <v>29742</v>
      </c>
      <c r="C4001" s="887" t="s">
        <v>115</v>
      </c>
      <c r="D4001" s="345" t="s">
        <v>29052</v>
      </c>
      <c r="E4001" s="980">
        <v>9300</v>
      </c>
      <c r="F4001" s="345">
        <v>23267543</v>
      </c>
      <c r="G4001" s="391" t="s">
        <v>29053</v>
      </c>
      <c r="H4001" s="884" t="s">
        <v>19842</v>
      </c>
      <c r="I4001" s="884" t="s">
        <v>28760</v>
      </c>
      <c r="J4001" s="345" t="s">
        <v>29052</v>
      </c>
      <c r="K4001" s="938">
        <v>4</v>
      </c>
      <c r="L4001" s="938">
        <v>12</v>
      </c>
      <c r="M4001" s="980">
        <v>111600</v>
      </c>
      <c r="N4001" s="938">
        <v>4</v>
      </c>
      <c r="O4001" s="938">
        <v>6</v>
      </c>
      <c r="P4001" s="980">
        <v>55800</v>
      </c>
      <c r="Q4001" s="938">
        <v>0</v>
      </c>
      <c r="R4001" s="938">
        <v>12</v>
      </c>
      <c r="S4001" s="981">
        <f t="shared" si="25"/>
        <v>111600</v>
      </c>
    </row>
    <row r="4002" spans="1:19" s="243" customFormat="1" ht="34.9">
      <c r="A4002" s="1041" t="s">
        <v>1030</v>
      </c>
      <c r="B4002" s="887" t="s">
        <v>29742</v>
      </c>
      <c r="C4002" s="887" t="s">
        <v>115</v>
      </c>
      <c r="D4002" s="345" t="s">
        <v>29054</v>
      </c>
      <c r="E4002" s="980">
        <v>11000</v>
      </c>
      <c r="F4002" s="345">
        <v>10112947</v>
      </c>
      <c r="G4002" s="391" t="s">
        <v>29055</v>
      </c>
      <c r="H4002" s="884" t="s">
        <v>29044</v>
      </c>
      <c r="I4002" s="884" t="s">
        <v>28760</v>
      </c>
      <c r="J4002" s="345" t="s">
        <v>29054</v>
      </c>
      <c r="K4002" s="938">
        <v>8</v>
      </c>
      <c r="L4002" s="938">
        <v>12</v>
      </c>
      <c r="M4002" s="980">
        <v>132000</v>
      </c>
      <c r="N4002" s="938">
        <v>8</v>
      </c>
      <c r="O4002" s="938">
        <v>6</v>
      </c>
      <c r="P4002" s="980">
        <v>66000</v>
      </c>
      <c r="Q4002" s="938">
        <v>0</v>
      </c>
      <c r="R4002" s="938">
        <v>12</v>
      </c>
      <c r="S4002" s="981">
        <f t="shared" si="25"/>
        <v>132000</v>
      </c>
    </row>
    <row r="4003" spans="1:19" s="243" customFormat="1" ht="34.9">
      <c r="A4003" s="1041" t="s">
        <v>1030</v>
      </c>
      <c r="B4003" s="887" t="s">
        <v>29742</v>
      </c>
      <c r="C4003" s="887" t="s">
        <v>115</v>
      </c>
      <c r="D4003" s="345" t="s">
        <v>29056</v>
      </c>
      <c r="E4003" s="980">
        <v>6000</v>
      </c>
      <c r="F4003" s="345">
        <v>21549102</v>
      </c>
      <c r="G4003" s="391" t="s">
        <v>29057</v>
      </c>
      <c r="H4003" s="884" t="s">
        <v>28812</v>
      </c>
      <c r="I4003" s="884" t="s">
        <v>28760</v>
      </c>
      <c r="J4003" s="345" t="s">
        <v>29056</v>
      </c>
      <c r="K4003" s="938">
        <v>7</v>
      </c>
      <c r="L4003" s="938">
        <v>12</v>
      </c>
      <c r="M4003" s="980">
        <v>72000</v>
      </c>
      <c r="N4003" s="938">
        <v>7</v>
      </c>
      <c r="O4003" s="938">
        <v>6</v>
      </c>
      <c r="P4003" s="980">
        <v>36000</v>
      </c>
      <c r="Q4003" s="938">
        <v>0</v>
      </c>
      <c r="R4003" s="938">
        <v>12</v>
      </c>
      <c r="S4003" s="981">
        <f t="shared" si="25"/>
        <v>72000</v>
      </c>
    </row>
    <row r="4004" spans="1:19" s="243" customFormat="1" ht="34.9">
      <c r="A4004" s="1041" t="s">
        <v>1030</v>
      </c>
      <c r="B4004" s="887" t="s">
        <v>29742</v>
      </c>
      <c r="C4004" s="887" t="s">
        <v>115</v>
      </c>
      <c r="D4004" s="345" t="s">
        <v>29058</v>
      </c>
      <c r="E4004" s="980">
        <v>2800</v>
      </c>
      <c r="F4004" s="345">
        <v>40845177</v>
      </c>
      <c r="G4004" s="391" t="s">
        <v>29059</v>
      </c>
      <c r="H4004" s="884" t="s">
        <v>23354</v>
      </c>
      <c r="I4004" s="884" t="s">
        <v>20970</v>
      </c>
      <c r="J4004" s="345" t="s">
        <v>29058</v>
      </c>
      <c r="K4004" s="938">
        <v>2</v>
      </c>
      <c r="L4004" s="938">
        <v>12</v>
      </c>
      <c r="M4004" s="980">
        <v>33600</v>
      </c>
      <c r="N4004" s="938">
        <v>2</v>
      </c>
      <c r="O4004" s="938">
        <v>6</v>
      </c>
      <c r="P4004" s="980">
        <v>16800</v>
      </c>
      <c r="Q4004" s="938">
        <v>0</v>
      </c>
      <c r="R4004" s="938">
        <v>12</v>
      </c>
      <c r="S4004" s="981">
        <f t="shared" si="25"/>
        <v>33600</v>
      </c>
    </row>
    <row r="4005" spans="1:19" s="243" customFormat="1" ht="58.15">
      <c r="A4005" s="1041" t="s">
        <v>1030</v>
      </c>
      <c r="B4005" s="887" t="s">
        <v>29742</v>
      </c>
      <c r="C4005" s="887" t="s">
        <v>115</v>
      </c>
      <c r="D4005" s="345" t="s">
        <v>29060</v>
      </c>
      <c r="E4005" s="980">
        <v>9300</v>
      </c>
      <c r="F4005" s="345">
        <v>10808849</v>
      </c>
      <c r="G4005" s="391" t="s">
        <v>29061</v>
      </c>
      <c r="H4005" s="884" t="s">
        <v>29062</v>
      </c>
      <c r="I4005" s="884" t="s">
        <v>28760</v>
      </c>
      <c r="J4005" s="345" t="s">
        <v>29060</v>
      </c>
      <c r="K4005" s="938">
        <v>6</v>
      </c>
      <c r="L4005" s="938">
        <v>12</v>
      </c>
      <c r="M4005" s="980">
        <v>111600</v>
      </c>
      <c r="N4005" s="938">
        <v>6</v>
      </c>
      <c r="O4005" s="938">
        <v>6</v>
      </c>
      <c r="P4005" s="980">
        <v>55800</v>
      </c>
      <c r="Q4005" s="938">
        <v>0</v>
      </c>
      <c r="R4005" s="938">
        <v>12</v>
      </c>
      <c r="S4005" s="981">
        <f t="shared" si="25"/>
        <v>111600</v>
      </c>
    </row>
    <row r="4006" spans="1:19" s="243" customFormat="1" ht="34.9">
      <c r="A4006" s="1041" t="s">
        <v>1030</v>
      </c>
      <c r="B4006" s="887" t="s">
        <v>29742</v>
      </c>
      <c r="C4006" s="887" t="s">
        <v>115</v>
      </c>
      <c r="D4006" s="345" t="s">
        <v>28889</v>
      </c>
      <c r="E4006" s="980">
        <v>11000</v>
      </c>
      <c r="F4006" s="345">
        <v>8136694</v>
      </c>
      <c r="G4006" s="391" t="s">
        <v>29063</v>
      </c>
      <c r="H4006" s="884" t="s">
        <v>19708</v>
      </c>
      <c r="I4006" s="884" t="s">
        <v>28760</v>
      </c>
      <c r="J4006" s="345" t="s">
        <v>28889</v>
      </c>
      <c r="K4006" s="938">
        <v>3</v>
      </c>
      <c r="L4006" s="938">
        <v>12</v>
      </c>
      <c r="M4006" s="980">
        <v>132000</v>
      </c>
      <c r="N4006" s="938">
        <v>3</v>
      </c>
      <c r="O4006" s="938">
        <v>6</v>
      </c>
      <c r="P4006" s="980">
        <v>66000</v>
      </c>
      <c r="Q4006" s="938">
        <v>0</v>
      </c>
      <c r="R4006" s="938">
        <v>12</v>
      </c>
      <c r="S4006" s="981">
        <f t="shared" si="25"/>
        <v>132000</v>
      </c>
    </row>
    <row r="4007" spans="1:19" s="243" customFormat="1" ht="34.9">
      <c r="A4007" s="1041" t="s">
        <v>1030</v>
      </c>
      <c r="B4007" s="887" t="s">
        <v>29742</v>
      </c>
      <c r="C4007" s="887" t="s">
        <v>115</v>
      </c>
      <c r="D4007" s="345" t="s">
        <v>29064</v>
      </c>
      <c r="E4007" s="980">
        <v>12500</v>
      </c>
      <c r="F4007" s="345">
        <v>40305872</v>
      </c>
      <c r="G4007" s="391" t="s">
        <v>29065</v>
      </c>
      <c r="H4007" s="884" t="s">
        <v>21494</v>
      </c>
      <c r="I4007" s="884" t="s">
        <v>19764</v>
      </c>
      <c r="J4007" s="345" t="s">
        <v>29064</v>
      </c>
      <c r="K4007" s="938">
        <v>6</v>
      </c>
      <c r="L4007" s="938">
        <v>12</v>
      </c>
      <c r="M4007" s="980">
        <v>150000</v>
      </c>
      <c r="N4007" s="938">
        <v>6</v>
      </c>
      <c r="O4007" s="938">
        <v>6</v>
      </c>
      <c r="P4007" s="980">
        <v>75000</v>
      </c>
      <c r="Q4007" s="938">
        <v>0</v>
      </c>
      <c r="R4007" s="938">
        <v>12</v>
      </c>
      <c r="S4007" s="981">
        <f t="shared" si="25"/>
        <v>150000</v>
      </c>
    </row>
    <row r="4008" spans="1:19" s="243" customFormat="1" ht="34.9">
      <c r="A4008" s="1041" t="s">
        <v>1030</v>
      </c>
      <c r="B4008" s="887" t="s">
        <v>29742</v>
      </c>
      <c r="C4008" s="887" t="s">
        <v>115</v>
      </c>
      <c r="D4008" s="345" t="s">
        <v>28856</v>
      </c>
      <c r="E4008" s="980">
        <v>4200</v>
      </c>
      <c r="F4008" s="345">
        <v>44200833</v>
      </c>
      <c r="G4008" s="391" t="s">
        <v>29066</v>
      </c>
      <c r="H4008" s="884" t="s">
        <v>21494</v>
      </c>
      <c r="I4008" s="884" t="s">
        <v>28760</v>
      </c>
      <c r="J4008" s="345" t="s">
        <v>28856</v>
      </c>
      <c r="K4008" s="938">
        <v>9</v>
      </c>
      <c r="L4008" s="938">
        <v>12</v>
      </c>
      <c r="M4008" s="980">
        <v>50400</v>
      </c>
      <c r="N4008" s="938">
        <v>9</v>
      </c>
      <c r="O4008" s="938">
        <v>6</v>
      </c>
      <c r="P4008" s="980">
        <v>25200</v>
      </c>
      <c r="Q4008" s="938">
        <v>0</v>
      </c>
      <c r="R4008" s="938">
        <v>12</v>
      </c>
      <c r="S4008" s="981">
        <f t="shared" si="25"/>
        <v>50400</v>
      </c>
    </row>
    <row r="4009" spans="1:19" s="243" customFormat="1" ht="34.9">
      <c r="A4009" s="1041" t="s">
        <v>1030</v>
      </c>
      <c r="B4009" s="887" t="s">
        <v>29742</v>
      </c>
      <c r="C4009" s="887" t="s">
        <v>115</v>
      </c>
      <c r="D4009" s="345" t="s">
        <v>19907</v>
      </c>
      <c r="E4009" s="980">
        <v>1800</v>
      </c>
      <c r="F4009" s="345">
        <v>46698857</v>
      </c>
      <c r="G4009" s="391" t="s">
        <v>29067</v>
      </c>
      <c r="H4009" s="884" t="s">
        <v>21495</v>
      </c>
      <c r="I4009" s="884" t="s">
        <v>20970</v>
      </c>
      <c r="J4009" s="345" t="s">
        <v>19907</v>
      </c>
      <c r="K4009" s="938">
        <v>1</v>
      </c>
      <c r="L4009" s="938">
        <v>12</v>
      </c>
      <c r="M4009" s="980">
        <v>3480</v>
      </c>
      <c r="N4009" s="938">
        <v>2</v>
      </c>
      <c r="O4009" s="938">
        <v>6</v>
      </c>
      <c r="P4009" s="980">
        <v>10800</v>
      </c>
      <c r="Q4009" s="938">
        <v>0</v>
      </c>
      <c r="R4009" s="938">
        <v>12</v>
      </c>
      <c r="S4009" s="981">
        <v>0</v>
      </c>
    </row>
    <row r="4010" spans="1:19" s="243" customFormat="1" ht="34.9">
      <c r="A4010" s="1041" t="s">
        <v>1030</v>
      </c>
      <c r="B4010" s="887" t="s">
        <v>29742</v>
      </c>
      <c r="C4010" s="887" t="s">
        <v>115</v>
      </c>
      <c r="D4010" s="345" t="s">
        <v>29068</v>
      </c>
      <c r="E4010" s="980">
        <v>9300</v>
      </c>
      <c r="F4010" s="345">
        <v>43551750</v>
      </c>
      <c r="G4010" s="391" t="s">
        <v>29069</v>
      </c>
      <c r="H4010" s="884" t="s">
        <v>19733</v>
      </c>
      <c r="I4010" s="884" t="s">
        <v>28760</v>
      </c>
      <c r="J4010" s="345" t="s">
        <v>29068</v>
      </c>
      <c r="K4010" s="938">
        <v>2</v>
      </c>
      <c r="L4010" s="938">
        <v>12</v>
      </c>
      <c r="M4010" s="980">
        <v>111600</v>
      </c>
      <c r="N4010" s="938">
        <v>2</v>
      </c>
      <c r="O4010" s="938">
        <v>6</v>
      </c>
      <c r="P4010" s="980">
        <v>55800</v>
      </c>
      <c r="Q4010" s="938">
        <v>0</v>
      </c>
      <c r="R4010" s="938">
        <v>12</v>
      </c>
      <c r="S4010" s="981">
        <f t="shared" ref="S4010:S4014" si="26">+E4010*12</f>
        <v>111600</v>
      </c>
    </row>
    <row r="4011" spans="1:19" s="243" customFormat="1" ht="34.9">
      <c r="A4011" s="1041" t="s">
        <v>1030</v>
      </c>
      <c r="B4011" s="887" t="s">
        <v>29742</v>
      </c>
      <c r="C4011" s="887" t="s">
        <v>115</v>
      </c>
      <c r="D4011" s="345" t="s">
        <v>20313</v>
      </c>
      <c r="E4011" s="980">
        <v>12500</v>
      </c>
      <c r="F4011" s="345">
        <v>10245271</v>
      </c>
      <c r="G4011" s="391" t="s">
        <v>29070</v>
      </c>
      <c r="H4011" s="884" t="s">
        <v>28864</v>
      </c>
      <c r="I4011" s="884" t="s">
        <v>28760</v>
      </c>
      <c r="J4011" s="345" t="s">
        <v>20313</v>
      </c>
      <c r="K4011" s="938">
        <v>2</v>
      </c>
      <c r="L4011" s="938">
        <v>12</v>
      </c>
      <c r="M4011" s="980">
        <v>150000</v>
      </c>
      <c r="N4011" s="938">
        <v>2</v>
      </c>
      <c r="O4011" s="938">
        <v>6</v>
      </c>
      <c r="P4011" s="980">
        <v>75000</v>
      </c>
      <c r="Q4011" s="938">
        <v>0</v>
      </c>
      <c r="R4011" s="938">
        <v>12</v>
      </c>
      <c r="S4011" s="981">
        <f t="shared" si="26"/>
        <v>150000</v>
      </c>
    </row>
    <row r="4012" spans="1:19" s="243" customFormat="1" ht="34.9">
      <c r="A4012" s="1041" t="s">
        <v>1030</v>
      </c>
      <c r="B4012" s="887" t="s">
        <v>29742</v>
      </c>
      <c r="C4012" s="887" t="s">
        <v>115</v>
      </c>
      <c r="D4012" s="345" t="s">
        <v>29071</v>
      </c>
      <c r="E4012" s="980">
        <v>3600</v>
      </c>
      <c r="F4012" s="345">
        <v>44003868</v>
      </c>
      <c r="G4012" s="391" t="s">
        <v>29072</v>
      </c>
      <c r="H4012" s="884" t="s">
        <v>21494</v>
      </c>
      <c r="I4012" s="884" t="s">
        <v>28760</v>
      </c>
      <c r="J4012" s="345" t="s">
        <v>29071</v>
      </c>
      <c r="K4012" s="938">
        <v>2</v>
      </c>
      <c r="L4012" s="938">
        <v>12</v>
      </c>
      <c r="M4012" s="980">
        <v>43200</v>
      </c>
      <c r="N4012" s="938">
        <v>2</v>
      </c>
      <c r="O4012" s="938">
        <v>6</v>
      </c>
      <c r="P4012" s="980">
        <v>21600</v>
      </c>
      <c r="Q4012" s="938">
        <v>0</v>
      </c>
      <c r="R4012" s="938">
        <v>12</v>
      </c>
      <c r="S4012" s="981">
        <f t="shared" si="26"/>
        <v>43200</v>
      </c>
    </row>
    <row r="4013" spans="1:19" s="243" customFormat="1" ht="34.9">
      <c r="A4013" s="1041" t="s">
        <v>1030</v>
      </c>
      <c r="B4013" s="887" t="s">
        <v>29742</v>
      </c>
      <c r="C4013" s="887" t="s">
        <v>115</v>
      </c>
      <c r="D4013" s="345" t="s">
        <v>29073</v>
      </c>
      <c r="E4013" s="980">
        <v>9300</v>
      </c>
      <c r="F4013" s="345">
        <v>6783129</v>
      </c>
      <c r="G4013" s="391" t="s">
        <v>29074</v>
      </c>
      <c r="H4013" s="884" t="s">
        <v>29075</v>
      </c>
      <c r="I4013" s="884" t="s">
        <v>28760</v>
      </c>
      <c r="J4013" s="345" t="s">
        <v>29073</v>
      </c>
      <c r="K4013" s="938">
        <v>1</v>
      </c>
      <c r="L4013" s="938">
        <v>12</v>
      </c>
      <c r="M4013" s="980">
        <v>111600</v>
      </c>
      <c r="N4013" s="938">
        <v>1</v>
      </c>
      <c r="O4013" s="938">
        <v>6</v>
      </c>
      <c r="P4013" s="980">
        <v>55800</v>
      </c>
      <c r="Q4013" s="938">
        <v>0</v>
      </c>
      <c r="R4013" s="938">
        <v>12</v>
      </c>
      <c r="S4013" s="981">
        <f t="shared" si="26"/>
        <v>111600</v>
      </c>
    </row>
    <row r="4014" spans="1:19" s="243" customFormat="1" ht="34.9">
      <c r="A4014" s="1041" t="s">
        <v>1030</v>
      </c>
      <c r="B4014" s="887" t="s">
        <v>29742</v>
      </c>
      <c r="C4014" s="887" t="s">
        <v>115</v>
      </c>
      <c r="D4014" s="345" t="s">
        <v>20313</v>
      </c>
      <c r="E4014" s="980">
        <v>12500</v>
      </c>
      <c r="F4014" s="345">
        <v>5644916</v>
      </c>
      <c r="G4014" s="391" t="s">
        <v>29076</v>
      </c>
      <c r="H4014" s="884" t="s">
        <v>19733</v>
      </c>
      <c r="I4014" s="884" t="s">
        <v>28760</v>
      </c>
      <c r="J4014" s="345" t="s">
        <v>20313</v>
      </c>
      <c r="K4014" s="938">
        <v>8</v>
      </c>
      <c r="L4014" s="938">
        <v>12</v>
      </c>
      <c r="M4014" s="980">
        <v>150000</v>
      </c>
      <c r="N4014" s="938">
        <v>8</v>
      </c>
      <c r="O4014" s="938">
        <v>6</v>
      </c>
      <c r="P4014" s="980">
        <v>75000</v>
      </c>
      <c r="Q4014" s="938">
        <v>0</v>
      </c>
      <c r="R4014" s="938">
        <v>12</v>
      </c>
      <c r="S4014" s="981">
        <f t="shared" si="26"/>
        <v>150000</v>
      </c>
    </row>
    <row r="4015" spans="1:19" s="243" customFormat="1" ht="34.9">
      <c r="A4015" s="1041" t="s">
        <v>1030</v>
      </c>
      <c r="B4015" s="887" t="s">
        <v>29742</v>
      </c>
      <c r="C4015" s="887" t="s">
        <v>115</v>
      </c>
      <c r="D4015" s="345" t="s">
        <v>29077</v>
      </c>
      <c r="E4015" s="980">
        <v>11000</v>
      </c>
      <c r="F4015" s="345">
        <v>41631029</v>
      </c>
      <c r="G4015" s="391" t="s">
        <v>29078</v>
      </c>
      <c r="H4015" s="884" t="s">
        <v>24773</v>
      </c>
      <c r="I4015" s="884" t="s">
        <v>28760</v>
      </c>
      <c r="J4015" s="345" t="s">
        <v>29077</v>
      </c>
      <c r="K4015" s="938">
        <v>1</v>
      </c>
      <c r="L4015" s="938">
        <v>12</v>
      </c>
      <c r="M4015" s="980">
        <v>83966.666666666672</v>
      </c>
      <c r="N4015" s="938">
        <v>2</v>
      </c>
      <c r="O4015" s="938">
        <v>6</v>
      </c>
      <c r="P4015" s="980">
        <v>66000</v>
      </c>
      <c r="Q4015" s="938">
        <v>0</v>
      </c>
      <c r="R4015" s="938">
        <v>12</v>
      </c>
      <c r="S4015" s="981">
        <f>+E4015*12</f>
        <v>132000</v>
      </c>
    </row>
    <row r="4016" spans="1:19" s="243" customFormat="1" ht="34.9">
      <c r="A4016" s="1041" t="s">
        <v>1030</v>
      </c>
      <c r="B4016" s="887" t="s">
        <v>29742</v>
      </c>
      <c r="C4016" s="887" t="s">
        <v>115</v>
      </c>
      <c r="D4016" s="345" t="s">
        <v>29079</v>
      </c>
      <c r="E4016" s="980">
        <v>9300</v>
      </c>
      <c r="F4016" s="345">
        <v>248150</v>
      </c>
      <c r="G4016" s="391" t="s">
        <v>29080</v>
      </c>
      <c r="H4016" s="884" t="s">
        <v>20130</v>
      </c>
      <c r="I4016" s="884" t="s">
        <v>28760</v>
      </c>
      <c r="J4016" s="345" t="s">
        <v>29079</v>
      </c>
      <c r="K4016" s="938">
        <v>10</v>
      </c>
      <c r="L4016" s="938">
        <v>12</v>
      </c>
      <c r="M4016" s="980">
        <v>111600</v>
      </c>
      <c r="N4016" s="938">
        <v>10</v>
      </c>
      <c r="O4016" s="938">
        <v>6</v>
      </c>
      <c r="P4016" s="980">
        <v>55800</v>
      </c>
      <c r="Q4016" s="938">
        <v>0</v>
      </c>
      <c r="R4016" s="938">
        <v>12</v>
      </c>
      <c r="S4016" s="981">
        <f t="shared" ref="S4016:S4020" si="27">+E4016*12</f>
        <v>111600</v>
      </c>
    </row>
    <row r="4017" spans="1:19" s="243" customFormat="1" ht="34.9">
      <c r="A4017" s="1041" t="s">
        <v>1030</v>
      </c>
      <c r="B4017" s="887" t="s">
        <v>29742</v>
      </c>
      <c r="C4017" s="887" t="s">
        <v>115</v>
      </c>
      <c r="D4017" s="345" t="s">
        <v>7286</v>
      </c>
      <c r="E4017" s="980">
        <v>6000</v>
      </c>
      <c r="F4017" s="345">
        <v>45925376</v>
      </c>
      <c r="G4017" s="391" t="s">
        <v>29081</v>
      </c>
      <c r="H4017" s="884" t="s">
        <v>23367</v>
      </c>
      <c r="I4017" s="884" t="s">
        <v>28760</v>
      </c>
      <c r="J4017" s="345" t="s">
        <v>7286</v>
      </c>
      <c r="K4017" s="938">
        <v>2</v>
      </c>
      <c r="L4017" s="938">
        <v>12</v>
      </c>
      <c r="M4017" s="980">
        <v>72000</v>
      </c>
      <c r="N4017" s="938">
        <v>2</v>
      </c>
      <c r="O4017" s="938">
        <v>6</v>
      </c>
      <c r="P4017" s="980">
        <v>36000</v>
      </c>
      <c r="Q4017" s="938">
        <v>0</v>
      </c>
      <c r="R4017" s="938">
        <v>12</v>
      </c>
      <c r="S4017" s="981">
        <f t="shared" si="27"/>
        <v>72000</v>
      </c>
    </row>
    <row r="4018" spans="1:19" s="243" customFormat="1" ht="34.9">
      <c r="A4018" s="1041" t="s">
        <v>1030</v>
      </c>
      <c r="B4018" s="887" t="s">
        <v>29742</v>
      </c>
      <c r="C4018" s="887" t="s">
        <v>115</v>
      </c>
      <c r="D4018" s="345" t="s">
        <v>28847</v>
      </c>
      <c r="E4018" s="980">
        <v>6000</v>
      </c>
      <c r="F4018" s="345">
        <v>41558753</v>
      </c>
      <c r="G4018" s="391" t="s">
        <v>29082</v>
      </c>
      <c r="H4018" s="884" t="s">
        <v>21494</v>
      </c>
      <c r="I4018" s="884" t="s">
        <v>28760</v>
      </c>
      <c r="J4018" s="345" t="s">
        <v>28847</v>
      </c>
      <c r="K4018" s="938">
        <v>4</v>
      </c>
      <c r="L4018" s="938">
        <v>12</v>
      </c>
      <c r="M4018" s="980">
        <v>72000</v>
      </c>
      <c r="N4018" s="938">
        <v>4</v>
      </c>
      <c r="O4018" s="938">
        <v>6</v>
      </c>
      <c r="P4018" s="980">
        <v>36000</v>
      </c>
      <c r="Q4018" s="938">
        <v>0</v>
      </c>
      <c r="R4018" s="938">
        <v>12</v>
      </c>
      <c r="S4018" s="981">
        <f t="shared" si="27"/>
        <v>72000</v>
      </c>
    </row>
    <row r="4019" spans="1:19" s="243" customFormat="1" ht="34.9">
      <c r="A4019" s="1041" t="s">
        <v>1030</v>
      </c>
      <c r="B4019" s="887" t="s">
        <v>29742</v>
      </c>
      <c r="C4019" s="887" t="s">
        <v>115</v>
      </c>
      <c r="D4019" s="345" t="s">
        <v>29083</v>
      </c>
      <c r="E4019" s="980">
        <v>9300</v>
      </c>
      <c r="F4019" s="345">
        <v>40285602</v>
      </c>
      <c r="G4019" s="391" t="s">
        <v>29084</v>
      </c>
      <c r="H4019" s="884" t="s">
        <v>19709</v>
      </c>
      <c r="I4019" s="884" t="s">
        <v>28760</v>
      </c>
      <c r="J4019" s="345" t="s">
        <v>29083</v>
      </c>
      <c r="K4019" s="938">
        <v>9</v>
      </c>
      <c r="L4019" s="938">
        <v>12</v>
      </c>
      <c r="M4019" s="980">
        <v>111600</v>
      </c>
      <c r="N4019" s="938">
        <v>9</v>
      </c>
      <c r="O4019" s="938">
        <v>6</v>
      </c>
      <c r="P4019" s="980">
        <v>55800</v>
      </c>
      <c r="Q4019" s="938">
        <v>0</v>
      </c>
      <c r="R4019" s="938">
        <v>12</v>
      </c>
      <c r="S4019" s="981">
        <f t="shared" si="27"/>
        <v>111600</v>
      </c>
    </row>
    <row r="4020" spans="1:19" s="243" customFormat="1" ht="34.9">
      <c r="A4020" s="1041" t="s">
        <v>1030</v>
      </c>
      <c r="B4020" s="887" t="s">
        <v>29742</v>
      </c>
      <c r="C4020" s="887" t="s">
        <v>115</v>
      </c>
      <c r="D4020" s="345" t="s">
        <v>28790</v>
      </c>
      <c r="E4020" s="980">
        <v>4200</v>
      </c>
      <c r="F4020" s="345">
        <v>40514286</v>
      </c>
      <c r="G4020" s="391" t="s">
        <v>29085</v>
      </c>
      <c r="H4020" s="884" t="s">
        <v>19708</v>
      </c>
      <c r="I4020" s="884" t="s">
        <v>28760</v>
      </c>
      <c r="J4020" s="345" t="s">
        <v>28790</v>
      </c>
      <c r="K4020" s="938">
        <v>3</v>
      </c>
      <c r="L4020" s="938">
        <v>12</v>
      </c>
      <c r="M4020" s="980">
        <v>50400</v>
      </c>
      <c r="N4020" s="938">
        <v>3</v>
      </c>
      <c r="O4020" s="938">
        <v>6</v>
      </c>
      <c r="P4020" s="980">
        <v>25200</v>
      </c>
      <c r="Q4020" s="938">
        <v>0</v>
      </c>
      <c r="R4020" s="938">
        <v>12</v>
      </c>
      <c r="S4020" s="981">
        <f t="shared" si="27"/>
        <v>50400</v>
      </c>
    </row>
    <row r="4021" spans="1:19" s="243" customFormat="1" ht="34.9">
      <c r="A4021" s="1041" t="s">
        <v>1030</v>
      </c>
      <c r="B4021" s="887" t="s">
        <v>29742</v>
      </c>
      <c r="C4021" s="887" t="s">
        <v>115</v>
      </c>
      <c r="D4021" s="345" t="s">
        <v>29014</v>
      </c>
      <c r="E4021" s="980">
        <v>7200</v>
      </c>
      <c r="F4021" s="345">
        <v>48265967</v>
      </c>
      <c r="G4021" s="391" t="s">
        <v>29086</v>
      </c>
      <c r="H4021" s="884" t="s">
        <v>19733</v>
      </c>
      <c r="I4021" s="884" t="s">
        <v>19764</v>
      </c>
      <c r="J4021" s="345" t="s">
        <v>29014</v>
      </c>
      <c r="K4021" s="938">
        <v>0</v>
      </c>
      <c r="L4021" s="938">
        <v>0</v>
      </c>
      <c r="M4021" s="980">
        <v>0</v>
      </c>
      <c r="N4021" s="938">
        <v>1</v>
      </c>
      <c r="O4021" s="938">
        <v>2</v>
      </c>
      <c r="P4021" s="980">
        <v>13920</v>
      </c>
      <c r="Q4021" s="938">
        <v>0</v>
      </c>
      <c r="R4021" s="938">
        <v>12</v>
      </c>
      <c r="S4021" s="981">
        <v>0</v>
      </c>
    </row>
    <row r="4022" spans="1:19" s="243" customFormat="1" ht="34.9">
      <c r="A4022" s="1041" t="s">
        <v>1030</v>
      </c>
      <c r="B4022" s="887" t="s">
        <v>29742</v>
      </c>
      <c r="C4022" s="887" t="s">
        <v>115</v>
      </c>
      <c r="D4022" s="345" t="s">
        <v>28792</v>
      </c>
      <c r="E4022" s="980">
        <v>11000</v>
      </c>
      <c r="F4022" s="345">
        <v>40462948</v>
      </c>
      <c r="G4022" s="391" t="s">
        <v>29087</v>
      </c>
      <c r="H4022" s="884" t="s">
        <v>21508</v>
      </c>
      <c r="I4022" s="884" t="s">
        <v>28760</v>
      </c>
      <c r="J4022" s="345" t="s">
        <v>28792</v>
      </c>
      <c r="K4022" s="938">
        <v>2</v>
      </c>
      <c r="L4022" s="938">
        <v>12</v>
      </c>
      <c r="M4022" s="980">
        <v>132000</v>
      </c>
      <c r="N4022" s="938">
        <v>2</v>
      </c>
      <c r="O4022" s="938">
        <v>6</v>
      </c>
      <c r="P4022" s="980">
        <v>66000</v>
      </c>
      <c r="Q4022" s="938">
        <v>0</v>
      </c>
      <c r="R4022" s="938">
        <v>12</v>
      </c>
      <c r="S4022" s="981">
        <f t="shared" ref="S4022:S4023" si="28">+E4022*12</f>
        <v>132000</v>
      </c>
    </row>
    <row r="4023" spans="1:19" s="243" customFormat="1" ht="46.5">
      <c r="A4023" s="1041" t="s">
        <v>1030</v>
      </c>
      <c r="B4023" s="887" t="s">
        <v>29742</v>
      </c>
      <c r="C4023" s="887" t="s">
        <v>115</v>
      </c>
      <c r="D4023" s="345" t="s">
        <v>29088</v>
      </c>
      <c r="E4023" s="980">
        <v>2800</v>
      </c>
      <c r="F4023" s="345">
        <v>43040529</v>
      </c>
      <c r="G4023" s="391" t="s">
        <v>29089</v>
      </c>
      <c r="H4023" s="884" t="s">
        <v>29090</v>
      </c>
      <c r="I4023" s="884" t="s">
        <v>20970</v>
      </c>
      <c r="J4023" s="345" t="s">
        <v>29088</v>
      </c>
      <c r="K4023" s="938">
        <v>2</v>
      </c>
      <c r="L4023" s="938">
        <v>12</v>
      </c>
      <c r="M4023" s="980">
        <v>33600</v>
      </c>
      <c r="N4023" s="938">
        <v>2</v>
      </c>
      <c r="O4023" s="938">
        <v>6</v>
      </c>
      <c r="P4023" s="980">
        <v>16800</v>
      </c>
      <c r="Q4023" s="938">
        <v>0</v>
      </c>
      <c r="R4023" s="938">
        <v>12</v>
      </c>
      <c r="S4023" s="981">
        <f t="shared" si="28"/>
        <v>33600</v>
      </c>
    </row>
    <row r="4024" spans="1:19" s="243" customFormat="1" ht="34.9">
      <c r="A4024" s="1041" t="s">
        <v>1030</v>
      </c>
      <c r="B4024" s="887" t="s">
        <v>29742</v>
      </c>
      <c r="C4024" s="887" t="s">
        <v>115</v>
      </c>
      <c r="D4024" s="345" t="s">
        <v>23521</v>
      </c>
      <c r="E4024" s="980">
        <v>7200</v>
      </c>
      <c r="F4024" s="345">
        <v>41962965</v>
      </c>
      <c r="G4024" s="391" t="s">
        <v>29091</v>
      </c>
      <c r="H4024" s="884" t="s">
        <v>19791</v>
      </c>
      <c r="I4024" s="884" t="s">
        <v>28760</v>
      </c>
      <c r="J4024" s="345" t="s">
        <v>23521</v>
      </c>
      <c r="K4024" s="938">
        <v>4</v>
      </c>
      <c r="L4024" s="938">
        <v>9</v>
      </c>
      <c r="M4024" s="980">
        <v>64800</v>
      </c>
      <c r="N4024" s="938">
        <v>0</v>
      </c>
      <c r="O4024" s="938">
        <v>0</v>
      </c>
      <c r="P4024" s="980">
        <v>0</v>
      </c>
      <c r="Q4024" s="938">
        <v>0</v>
      </c>
      <c r="R4024" s="938">
        <v>0</v>
      </c>
      <c r="S4024" s="981">
        <v>0</v>
      </c>
    </row>
    <row r="4025" spans="1:19" s="243" customFormat="1" ht="34.9">
      <c r="A4025" s="1041" t="s">
        <v>1030</v>
      </c>
      <c r="B4025" s="887" t="s">
        <v>29742</v>
      </c>
      <c r="C4025" s="887" t="s">
        <v>115</v>
      </c>
      <c r="D4025" s="345" t="s">
        <v>28766</v>
      </c>
      <c r="E4025" s="980">
        <v>11000</v>
      </c>
      <c r="F4025" s="345">
        <v>42390802</v>
      </c>
      <c r="G4025" s="391" t="s">
        <v>29092</v>
      </c>
      <c r="H4025" s="884" t="s">
        <v>28765</v>
      </c>
      <c r="I4025" s="884" t="s">
        <v>28760</v>
      </c>
      <c r="J4025" s="345" t="s">
        <v>28766</v>
      </c>
      <c r="K4025" s="938">
        <v>6</v>
      </c>
      <c r="L4025" s="938">
        <v>12</v>
      </c>
      <c r="M4025" s="980">
        <v>132000</v>
      </c>
      <c r="N4025" s="938">
        <v>6</v>
      </c>
      <c r="O4025" s="938">
        <v>6</v>
      </c>
      <c r="P4025" s="980">
        <v>66000</v>
      </c>
      <c r="Q4025" s="938">
        <v>0</v>
      </c>
      <c r="R4025" s="938">
        <v>12</v>
      </c>
      <c r="S4025" s="981">
        <f t="shared" ref="S4025:S4036" si="29">+E4025*12</f>
        <v>132000</v>
      </c>
    </row>
    <row r="4026" spans="1:19" s="243" customFormat="1" ht="34.9">
      <c r="A4026" s="1041" t="s">
        <v>1030</v>
      </c>
      <c r="B4026" s="887" t="s">
        <v>29742</v>
      </c>
      <c r="C4026" s="887" t="s">
        <v>115</v>
      </c>
      <c r="D4026" s="345" t="s">
        <v>29093</v>
      </c>
      <c r="E4026" s="980">
        <v>6000</v>
      </c>
      <c r="F4026" s="345">
        <v>9538004</v>
      </c>
      <c r="G4026" s="391" t="s">
        <v>29094</v>
      </c>
      <c r="H4026" s="884" t="s">
        <v>23367</v>
      </c>
      <c r="I4026" s="884" t="s">
        <v>28760</v>
      </c>
      <c r="J4026" s="345" t="s">
        <v>29093</v>
      </c>
      <c r="K4026" s="938">
        <v>8</v>
      </c>
      <c r="L4026" s="938">
        <v>12</v>
      </c>
      <c r="M4026" s="980">
        <v>72000</v>
      </c>
      <c r="N4026" s="938">
        <v>8</v>
      </c>
      <c r="O4026" s="938">
        <v>6</v>
      </c>
      <c r="P4026" s="980">
        <v>36000</v>
      </c>
      <c r="Q4026" s="938">
        <v>0</v>
      </c>
      <c r="R4026" s="938">
        <v>12</v>
      </c>
      <c r="S4026" s="981">
        <f t="shared" si="29"/>
        <v>72000</v>
      </c>
    </row>
    <row r="4027" spans="1:19" s="243" customFormat="1" ht="34.9">
      <c r="A4027" s="1041" t="s">
        <v>1030</v>
      </c>
      <c r="B4027" s="887" t="s">
        <v>29742</v>
      </c>
      <c r="C4027" s="887" t="s">
        <v>115</v>
      </c>
      <c r="D4027" s="345" t="s">
        <v>29095</v>
      </c>
      <c r="E4027" s="980">
        <v>12500</v>
      </c>
      <c r="F4027" s="345">
        <v>3901618</v>
      </c>
      <c r="G4027" s="391" t="s">
        <v>29096</v>
      </c>
      <c r="H4027" s="884" t="s">
        <v>28950</v>
      </c>
      <c r="I4027" s="884" t="s">
        <v>28760</v>
      </c>
      <c r="J4027" s="345" t="s">
        <v>29095</v>
      </c>
      <c r="K4027" s="938">
        <v>8</v>
      </c>
      <c r="L4027" s="938">
        <v>12</v>
      </c>
      <c r="M4027" s="980">
        <v>150000</v>
      </c>
      <c r="N4027" s="938">
        <v>8</v>
      </c>
      <c r="O4027" s="938">
        <v>6</v>
      </c>
      <c r="P4027" s="980">
        <v>75000</v>
      </c>
      <c r="Q4027" s="938">
        <v>0</v>
      </c>
      <c r="R4027" s="938">
        <v>12</v>
      </c>
      <c r="S4027" s="981">
        <f t="shared" si="29"/>
        <v>150000</v>
      </c>
    </row>
    <row r="4028" spans="1:19" s="243" customFormat="1" ht="34.9">
      <c r="A4028" s="1041" t="s">
        <v>1030</v>
      </c>
      <c r="B4028" s="887" t="s">
        <v>29742</v>
      </c>
      <c r="C4028" s="887" t="s">
        <v>115</v>
      </c>
      <c r="D4028" s="345" t="s">
        <v>29097</v>
      </c>
      <c r="E4028" s="980">
        <v>7200</v>
      </c>
      <c r="F4028" s="345">
        <v>70445861</v>
      </c>
      <c r="G4028" s="391" t="s">
        <v>29098</v>
      </c>
      <c r="H4028" s="884" t="s">
        <v>19733</v>
      </c>
      <c r="I4028" s="884" t="s">
        <v>28760</v>
      </c>
      <c r="J4028" s="345" t="s">
        <v>29097</v>
      </c>
      <c r="K4028" s="938">
        <v>1</v>
      </c>
      <c r="L4028" s="938">
        <v>12</v>
      </c>
      <c r="M4028" s="980">
        <v>86400</v>
      </c>
      <c r="N4028" s="938">
        <v>1</v>
      </c>
      <c r="O4028" s="938">
        <v>6</v>
      </c>
      <c r="P4028" s="980">
        <v>43200</v>
      </c>
      <c r="Q4028" s="938">
        <v>0</v>
      </c>
      <c r="R4028" s="938">
        <v>12</v>
      </c>
      <c r="S4028" s="981">
        <f t="shared" si="29"/>
        <v>86400</v>
      </c>
    </row>
    <row r="4029" spans="1:19" s="243" customFormat="1" ht="34.9">
      <c r="A4029" s="1041" t="s">
        <v>1030</v>
      </c>
      <c r="B4029" s="887" t="s">
        <v>29742</v>
      </c>
      <c r="C4029" s="887" t="s">
        <v>115</v>
      </c>
      <c r="D4029" s="345" t="s">
        <v>29099</v>
      </c>
      <c r="E4029" s="980">
        <v>9300</v>
      </c>
      <c r="F4029" s="345">
        <v>46788527</v>
      </c>
      <c r="G4029" s="391" t="s">
        <v>29100</v>
      </c>
      <c r="H4029" s="884" t="s">
        <v>19733</v>
      </c>
      <c r="I4029" s="884" t="s">
        <v>28760</v>
      </c>
      <c r="J4029" s="345" t="s">
        <v>29099</v>
      </c>
      <c r="K4029" s="938">
        <v>3</v>
      </c>
      <c r="L4029" s="938">
        <v>12</v>
      </c>
      <c r="M4029" s="980">
        <v>111600</v>
      </c>
      <c r="N4029" s="938">
        <v>3</v>
      </c>
      <c r="O4029" s="938">
        <v>6</v>
      </c>
      <c r="P4029" s="980">
        <v>55800</v>
      </c>
      <c r="Q4029" s="938">
        <v>0</v>
      </c>
      <c r="R4029" s="938">
        <v>12</v>
      </c>
      <c r="S4029" s="981">
        <f t="shared" si="29"/>
        <v>111600</v>
      </c>
    </row>
    <row r="4030" spans="1:19" s="243" customFormat="1" ht="34.9">
      <c r="A4030" s="1041" t="s">
        <v>1030</v>
      </c>
      <c r="B4030" s="887" t="s">
        <v>29742</v>
      </c>
      <c r="C4030" s="887" t="s">
        <v>115</v>
      </c>
      <c r="D4030" s="345" t="s">
        <v>28786</v>
      </c>
      <c r="E4030" s="980">
        <v>6000</v>
      </c>
      <c r="F4030" s="345">
        <v>44165644</v>
      </c>
      <c r="G4030" s="391" t="s">
        <v>29101</v>
      </c>
      <c r="H4030" s="884" t="s">
        <v>19815</v>
      </c>
      <c r="I4030" s="884" t="s">
        <v>28760</v>
      </c>
      <c r="J4030" s="345" t="s">
        <v>28786</v>
      </c>
      <c r="K4030" s="938">
        <v>2</v>
      </c>
      <c r="L4030" s="938">
        <v>12</v>
      </c>
      <c r="M4030" s="980">
        <v>72000</v>
      </c>
      <c r="N4030" s="938">
        <v>2</v>
      </c>
      <c r="O4030" s="938">
        <v>6</v>
      </c>
      <c r="P4030" s="980">
        <v>36000</v>
      </c>
      <c r="Q4030" s="938">
        <v>0</v>
      </c>
      <c r="R4030" s="938">
        <v>12</v>
      </c>
      <c r="S4030" s="981">
        <f t="shared" si="29"/>
        <v>72000</v>
      </c>
    </row>
    <row r="4031" spans="1:19" s="243" customFormat="1" ht="34.9">
      <c r="A4031" s="1041" t="s">
        <v>1030</v>
      </c>
      <c r="B4031" s="887" t="s">
        <v>29742</v>
      </c>
      <c r="C4031" s="887" t="s">
        <v>115</v>
      </c>
      <c r="D4031" s="345" t="s">
        <v>29102</v>
      </c>
      <c r="E4031" s="980">
        <v>7200</v>
      </c>
      <c r="F4031" s="345">
        <v>9894870</v>
      </c>
      <c r="G4031" s="391" t="s">
        <v>29103</v>
      </c>
      <c r="H4031" s="884" t="s">
        <v>19709</v>
      </c>
      <c r="I4031" s="884" t="s">
        <v>28760</v>
      </c>
      <c r="J4031" s="345" t="s">
        <v>29102</v>
      </c>
      <c r="K4031" s="938">
        <v>10</v>
      </c>
      <c r="L4031" s="938">
        <v>12</v>
      </c>
      <c r="M4031" s="980">
        <v>86400</v>
      </c>
      <c r="N4031" s="938">
        <v>10</v>
      </c>
      <c r="O4031" s="938">
        <v>6</v>
      </c>
      <c r="P4031" s="980">
        <v>43200</v>
      </c>
      <c r="Q4031" s="938">
        <v>0</v>
      </c>
      <c r="R4031" s="938">
        <v>12</v>
      </c>
      <c r="S4031" s="981">
        <f t="shared" si="29"/>
        <v>86400</v>
      </c>
    </row>
    <row r="4032" spans="1:19" s="243" customFormat="1" ht="34.9">
      <c r="A4032" s="1041" t="s">
        <v>1030</v>
      </c>
      <c r="B4032" s="887" t="s">
        <v>29742</v>
      </c>
      <c r="C4032" s="887" t="s">
        <v>115</v>
      </c>
      <c r="D4032" s="345" t="s">
        <v>29104</v>
      </c>
      <c r="E4032" s="980">
        <v>9300</v>
      </c>
      <c r="F4032" s="345">
        <v>44546009</v>
      </c>
      <c r="G4032" s="391" t="s">
        <v>29105</v>
      </c>
      <c r="H4032" s="884" t="s">
        <v>19824</v>
      </c>
      <c r="I4032" s="884" t="s">
        <v>28760</v>
      </c>
      <c r="J4032" s="345" t="s">
        <v>29104</v>
      </c>
      <c r="K4032" s="938">
        <v>1</v>
      </c>
      <c r="L4032" s="938">
        <v>12</v>
      </c>
      <c r="M4032" s="980">
        <v>111600</v>
      </c>
      <c r="N4032" s="938">
        <v>2</v>
      </c>
      <c r="O4032" s="938">
        <v>6</v>
      </c>
      <c r="P4032" s="980">
        <v>55800</v>
      </c>
      <c r="Q4032" s="938">
        <v>0</v>
      </c>
      <c r="R4032" s="938">
        <v>12</v>
      </c>
      <c r="S4032" s="981">
        <f t="shared" si="29"/>
        <v>111600</v>
      </c>
    </row>
    <row r="4033" spans="1:19" s="243" customFormat="1" ht="34.9">
      <c r="A4033" s="1041" t="s">
        <v>1030</v>
      </c>
      <c r="B4033" s="887" t="s">
        <v>29742</v>
      </c>
      <c r="C4033" s="887" t="s">
        <v>115</v>
      </c>
      <c r="D4033" s="345" t="s">
        <v>29106</v>
      </c>
      <c r="E4033" s="980">
        <v>4200</v>
      </c>
      <c r="F4033" s="345">
        <v>46717466</v>
      </c>
      <c r="G4033" s="391" t="s">
        <v>29107</v>
      </c>
      <c r="H4033" s="884" t="s">
        <v>28794</v>
      </c>
      <c r="I4033" s="884" t="s">
        <v>28760</v>
      </c>
      <c r="J4033" s="345" t="s">
        <v>29106</v>
      </c>
      <c r="K4033" s="938">
        <v>2</v>
      </c>
      <c r="L4033" s="938">
        <v>12</v>
      </c>
      <c r="M4033" s="980">
        <v>50400</v>
      </c>
      <c r="N4033" s="938">
        <v>2</v>
      </c>
      <c r="O4033" s="938">
        <v>6</v>
      </c>
      <c r="P4033" s="980">
        <v>25200</v>
      </c>
      <c r="Q4033" s="938">
        <v>0</v>
      </c>
      <c r="R4033" s="938">
        <v>12</v>
      </c>
      <c r="S4033" s="981">
        <f t="shared" si="29"/>
        <v>50400</v>
      </c>
    </row>
    <row r="4034" spans="1:19" s="243" customFormat="1" ht="34.9">
      <c r="A4034" s="1041" t="s">
        <v>1030</v>
      </c>
      <c r="B4034" s="887" t="s">
        <v>29742</v>
      </c>
      <c r="C4034" s="887" t="s">
        <v>115</v>
      </c>
      <c r="D4034" s="345" t="s">
        <v>29108</v>
      </c>
      <c r="E4034" s="980">
        <v>2800</v>
      </c>
      <c r="F4034" s="345">
        <v>25836356</v>
      </c>
      <c r="G4034" s="391" t="s">
        <v>29109</v>
      </c>
      <c r="H4034" s="884" t="s">
        <v>21495</v>
      </c>
      <c r="I4034" s="884" t="s">
        <v>20970</v>
      </c>
      <c r="J4034" s="345" t="s">
        <v>29108</v>
      </c>
      <c r="K4034" s="938">
        <v>3</v>
      </c>
      <c r="L4034" s="938">
        <v>12</v>
      </c>
      <c r="M4034" s="980">
        <v>33600</v>
      </c>
      <c r="N4034" s="938">
        <v>3</v>
      </c>
      <c r="O4034" s="938">
        <v>6</v>
      </c>
      <c r="P4034" s="980">
        <v>16800</v>
      </c>
      <c r="Q4034" s="938">
        <v>0</v>
      </c>
      <c r="R4034" s="938">
        <v>12</v>
      </c>
      <c r="S4034" s="981">
        <f t="shared" si="29"/>
        <v>33600</v>
      </c>
    </row>
    <row r="4035" spans="1:19" s="243" customFormat="1" ht="34.9">
      <c r="A4035" s="1041" t="s">
        <v>1030</v>
      </c>
      <c r="B4035" s="887" t="s">
        <v>29742</v>
      </c>
      <c r="C4035" s="887" t="s">
        <v>115</v>
      </c>
      <c r="D4035" s="345" t="s">
        <v>20709</v>
      </c>
      <c r="E4035" s="980">
        <v>6000</v>
      </c>
      <c r="F4035" s="345">
        <v>41424698</v>
      </c>
      <c r="G4035" s="391" t="s">
        <v>29110</v>
      </c>
      <c r="H4035" s="884" t="s">
        <v>23515</v>
      </c>
      <c r="I4035" s="884" t="s">
        <v>28760</v>
      </c>
      <c r="J4035" s="345" t="s">
        <v>20709</v>
      </c>
      <c r="K4035" s="938">
        <v>3</v>
      </c>
      <c r="L4035" s="938">
        <v>12</v>
      </c>
      <c r="M4035" s="980">
        <v>72000</v>
      </c>
      <c r="N4035" s="938">
        <v>3</v>
      </c>
      <c r="O4035" s="938">
        <v>6</v>
      </c>
      <c r="P4035" s="980">
        <v>36000</v>
      </c>
      <c r="Q4035" s="938">
        <v>0</v>
      </c>
      <c r="R4035" s="938">
        <v>12</v>
      </c>
      <c r="S4035" s="981">
        <f t="shared" si="29"/>
        <v>72000</v>
      </c>
    </row>
    <row r="4036" spans="1:19" s="243" customFormat="1" ht="34.9">
      <c r="A4036" s="1041" t="s">
        <v>1030</v>
      </c>
      <c r="B4036" s="887" t="s">
        <v>29742</v>
      </c>
      <c r="C4036" s="887" t="s">
        <v>115</v>
      </c>
      <c r="D4036" s="345" t="s">
        <v>29111</v>
      </c>
      <c r="E4036" s="980">
        <v>6000</v>
      </c>
      <c r="F4036" s="345">
        <v>46591847</v>
      </c>
      <c r="G4036" s="391" t="s">
        <v>29112</v>
      </c>
      <c r="H4036" s="884" t="s">
        <v>29113</v>
      </c>
      <c r="I4036" s="884" t="s">
        <v>28760</v>
      </c>
      <c r="J4036" s="345" t="s">
        <v>29111</v>
      </c>
      <c r="K4036" s="938">
        <v>2</v>
      </c>
      <c r="L4036" s="938">
        <v>12</v>
      </c>
      <c r="M4036" s="980">
        <v>72000</v>
      </c>
      <c r="N4036" s="938">
        <v>2</v>
      </c>
      <c r="O4036" s="938">
        <v>6</v>
      </c>
      <c r="P4036" s="980">
        <v>36000</v>
      </c>
      <c r="Q4036" s="938">
        <v>0</v>
      </c>
      <c r="R4036" s="938">
        <v>12</v>
      </c>
      <c r="S4036" s="981">
        <f t="shared" si="29"/>
        <v>72000</v>
      </c>
    </row>
    <row r="4037" spans="1:19" s="243" customFormat="1" ht="34.9">
      <c r="A4037" s="1041" t="s">
        <v>1030</v>
      </c>
      <c r="B4037" s="887" t="s">
        <v>29742</v>
      </c>
      <c r="C4037" s="887" t="s">
        <v>115</v>
      </c>
      <c r="D4037" s="345" t="s">
        <v>29114</v>
      </c>
      <c r="E4037" s="980">
        <v>6000</v>
      </c>
      <c r="F4037" s="345">
        <v>42861358</v>
      </c>
      <c r="G4037" s="391" t="s">
        <v>29115</v>
      </c>
      <c r="H4037" s="884" t="s">
        <v>24465</v>
      </c>
      <c r="I4037" s="884" t="s">
        <v>28760</v>
      </c>
      <c r="J4037" s="345" t="s">
        <v>29114</v>
      </c>
      <c r="K4037" s="938">
        <v>9</v>
      </c>
      <c r="L4037" s="938">
        <v>12</v>
      </c>
      <c r="M4037" s="980">
        <v>72000</v>
      </c>
      <c r="N4037" s="938">
        <v>9</v>
      </c>
      <c r="O4037" s="938">
        <v>4</v>
      </c>
      <c r="P4037" s="980">
        <v>21180.39</v>
      </c>
      <c r="Q4037" s="938">
        <v>0</v>
      </c>
      <c r="R4037" s="938">
        <v>0</v>
      </c>
      <c r="S4037" s="981">
        <v>0</v>
      </c>
    </row>
    <row r="4038" spans="1:19" s="243" customFormat="1" ht="34.9">
      <c r="A4038" s="1041" t="s">
        <v>1030</v>
      </c>
      <c r="B4038" s="887" t="s">
        <v>29742</v>
      </c>
      <c r="C4038" s="887" t="s">
        <v>115</v>
      </c>
      <c r="D4038" s="345" t="s">
        <v>29116</v>
      </c>
      <c r="E4038" s="980">
        <v>9300</v>
      </c>
      <c r="F4038" s="345">
        <v>42700688</v>
      </c>
      <c r="G4038" s="391" t="s">
        <v>29117</v>
      </c>
      <c r="H4038" s="884" t="s">
        <v>19733</v>
      </c>
      <c r="I4038" s="884" t="s">
        <v>28760</v>
      </c>
      <c r="J4038" s="345" t="s">
        <v>29116</v>
      </c>
      <c r="K4038" s="938">
        <v>7</v>
      </c>
      <c r="L4038" s="938">
        <v>12</v>
      </c>
      <c r="M4038" s="980">
        <v>111600</v>
      </c>
      <c r="N4038" s="938">
        <v>7</v>
      </c>
      <c r="O4038" s="938">
        <v>6</v>
      </c>
      <c r="P4038" s="980">
        <v>55800</v>
      </c>
      <c r="Q4038" s="938">
        <v>0</v>
      </c>
      <c r="R4038" s="938">
        <v>12</v>
      </c>
      <c r="S4038" s="981">
        <f t="shared" ref="S4038:S4049" si="30">+E4038*12</f>
        <v>111600</v>
      </c>
    </row>
    <row r="4039" spans="1:19" s="243" customFormat="1" ht="34.9">
      <c r="A4039" s="1041" t="s">
        <v>1030</v>
      </c>
      <c r="B4039" s="887" t="s">
        <v>29742</v>
      </c>
      <c r="C4039" s="887" t="s">
        <v>115</v>
      </c>
      <c r="D4039" s="345" t="s">
        <v>29118</v>
      </c>
      <c r="E4039" s="980">
        <v>6000</v>
      </c>
      <c r="F4039" s="345">
        <v>43238353</v>
      </c>
      <c r="G4039" s="391" t="s">
        <v>29119</v>
      </c>
      <c r="H4039" s="884" t="s">
        <v>21494</v>
      </c>
      <c r="I4039" s="884" t="s">
        <v>28760</v>
      </c>
      <c r="J4039" s="345" t="s">
        <v>29118</v>
      </c>
      <c r="K4039" s="938">
        <v>10</v>
      </c>
      <c r="L4039" s="938">
        <v>12</v>
      </c>
      <c r="M4039" s="980">
        <v>72000</v>
      </c>
      <c r="N4039" s="938">
        <v>10</v>
      </c>
      <c r="O4039" s="938">
        <v>6</v>
      </c>
      <c r="P4039" s="980">
        <v>36000</v>
      </c>
      <c r="Q4039" s="938">
        <v>0</v>
      </c>
      <c r="R4039" s="938">
        <v>12</v>
      </c>
      <c r="S4039" s="981">
        <f t="shared" si="30"/>
        <v>72000</v>
      </c>
    </row>
    <row r="4040" spans="1:19" s="243" customFormat="1" ht="34.9">
      <c r="A4040" s="1041" t="s">
        <v>1030</v>
      </c>
      <c r="B4040" s="887" t="s">
        <v>29742</v>
      </c>
      <c r="C4040" s="887" t="s">
        <v>115</v>
      </c>
      <c r="D4040" s="345" t="s">
        <v>29120</v>
      </c>
      <c r="E4040" s="980">
        <v>7200</v>
      </c>
      <c r="F4040" s="345">
        <v>7454596</v>
      </c>
      <c r="G4040" s="391" t="s">
        <v>29121</v>
      </c>
      <c r="H4040" s="884" t="s">
        <v>19733</v>
      </c>
      <c r="I4040" s="884" t="s">
        <v>28760</v>
      </c>
      <c r="J4040" s="345" t="s">
        <v>29120</v>
      </c>
      <c r="K4040" s="938">
        <v>9</v>
      </c>
      <c r="L4040" s="938">
        <v>12</v>
      </c>
      <c r="M4040" s="980">
        <v>86400</v>
      </c>
      <c r="N4040" s="938">
        <v>9</v>
      </c>
      <c r="O4040" s="938">
        <v>6</v>
      </c>
      <c r="P4040" s="980">
        <v>43200</v>
      </c>
      <c r="Q4040" s="938">
        <v>0</v>
      </c>
      <c r="R4040" s="938">
        <v>12</v>
      </c>
      <c r="S4040" s="981">
        <f t="shared" si="30"/>
        <v>86400</v>
      </c>
    </row>
    <row r="4041" spans="1:19" s="243" customFormat="1" ht="34.9">
      <c r="A4041" s="1041" t="s">
        <v>1030</v>
      </c>
      <c r="B4041" s="887" t="s">
        <v>29742</v>
      </c>
      <c r="C4041" s="887" t="s">
        <v>115</v>
      </c>
      <c r="D4041" s="345" t="s">
        <v>29122</v>
      </c>
      <c r="E4041" s="980">
        <v>14000</v>
      </c>
      <c r="F4041" s="345">
        <v>10182752</v>
      </c>
      <c r="G4041" s="391" t="s">
        <v>29123</v>
      </c>
      <c r="H4041" s="884" t="s">
        <v>19733</v>
      </c>
      <c r="I4041" s="884" t="s">
        <v>28760</v>
      </c>
      <c r="J4041" s="345" t="s">
        <v>29122</v>
      </c>
      <c r="K4041" s="938">
        <v>4</v>
      </c>
      <c r="L4041" s="938">
        <v>12</v>
      </c>
      <c r="M4041" s="980">
        <v>168000</v>
      </c>
      <c r="N4041" s="938">
        <v>4</v>
      </c>
      <c r="O4041" s="938">
        <v>6</v>
      </c>
      <c r="P4041" s="980">
        <v>84000</v>
      </c>
      <c r="Q4041" s="938">
        <v>0</v>
      </c>
      <c r="R4041" s="938">
        <v>12</v>
      </c>
      <c r="S4041" s="981">
        <f t="shared" si="30"/>
        <v>168000</v>
      </c>
    </row>
    <row r="4042" spans="1:19" s="243" customFormat="1" ht="34.9">
      <c r="A4042" s="1041" t="s">
        <v>1030</v>
      </c>
      <c r="B4042" s="887" t="s">
        <v>29742</v>
      </c>
      <c r="C4042" s="887" t="s">
        <v>115</v>
      </c>
      <c r="D4042" s="345" t="s">
        <v>29124</v>
      </c>
      <c r="E4042" s="980">
        <v>7200</v>
      </c>
      <c r="F4042" s="345">
        <v>44913038</v>
      </c>
      <c r="G4042" s="391" t="s">
        <v>29125</v>
      </c>
      <c r="H4042" s="884" t="s">
        <v>19733</v>
      </c>
      <c r="I4042" s="884" t="s">
        <v>28760</v>
      </c>
      <c r="J4042" s="345" t="s">
        <v>29124</v>
      </c>
      <c r="K4042" s="938">
        <v>2</v>
      </c>
      <c r="L4042" s="938">
        <v>12</v>
      </c>
      <c r="M4042" s="980">
        <v>86400</v>
      </c>
      <c r="N4042" s="938">
        <v>2</v>
      </c>
      <c r="O4042" s="938">
        <v>6</v>
      </c>
      <c r="P4042" s="980">
        <v>43200</v>
      </c>
      <c r="Q4042" s="938">
        <v>0</v>
      </c>
      <c r="R4042" s="938">
        <v>12</v>
      </c>
      <c r="S4042" s="981">
        <f t="shared" si="30"/>
        <v>86400</v>
      </c>
    </row>
    <row r="4043" spans="1:19" s="243" customFormat="1" ht="34.9">
      <c r="A4043" s="1041" t="s">
        <v>1030</v>
      </c>
      <c r="B4043" s="887" t="s">
        <v>29742</v>
      </c>
      <c r="C4043" s="887" t="s">
        <v>115</v>
      </c>
      <c r="D4043" s="345" t="s">
        <v>29126</v>
      </c>
      <c r="E4043" s="980">
        <v>11000</v>
      </c>
      <c r="F4043" s="345">
        <v>29658833</v>
      </c>
      <c r="G4043" s="391" t="s">
        <v>29127</v>
      </c>
      <c r="H4043" s="884" t="s">
        <v>19709</v>
      </c>
      <c r="I4043" s="884" t="s">
        <v>28760</v>
      </c>
      <c r="J4043" s="345" t="s">
        <v>29126</v>
      </c>
      <c r="K4043" s="938">
        <v>1</v>
      </c>
      <c r="L4043" s="938">
        <v>12</v>
      </c>
      <c r="M4043" s="980">
        <v>132000</v>
      </c>
      <c r="N4043" s="938">
        <v>2</v>
      </c>
      <c r="O4043" s="938">
        <v>6</v>
      </c>
      <c r="P4043" s="980">
        <v>66000</v>
      </c>
      <c r="Q4043" s="938">
        <v>0</v>
      </c>
      <c r="R4043" s="938">
        <v>12</v>
      </c>
      <c r="S4043" s="981">
        <f t="shared" si="30"/>
        <v>132000</v>
      </c>
    </row>
    <row r="4044" spans="1:19" s="243" customFormat="1" ht="34.9">
      <c r="A4044" s="1041" t="s">
        <v>1030</v>
      </c>
      <c r="B4044" s="887" t="s">
        <v>29742</v>
      </c>
      <c r="C4044" s="887" t="s">
        <v>115</v>
      </c>
      <c r="D4044" s="345" t="s">
        <v>29128</v>
      </c>
      <c r="E4044" s="980">
        <v>6000</v>
      </c>
      <c r="F4044" s="345">
        <v>44261516</v>
      </c>
      <c r="G4044" s="391" t="s">
        <v>29129</v>
      </c>
      <c r="H4044" s="884" t="s">
        <v>23367</v>
      </c>
      <c r="I4044" s="884" t="s">
        <v>28760</v>
      </c>
      <c r="J4044" s="345" t="s">
        <v>29128</v>
      </c>
      <c r="K4044" s="938">
        <v>6</v>
      </c>
      <c r="L4044" s="938">
        <v>12</v>
      </c>
      <c r="M4044" s="980">
        <v>72000</v>
      </c>
      <c r="N4044" s="938">
        <v>6</v>
      </c>
      <c r="O4044" s="938">
        <v>6</v>
      </c>
      <c r="P4044" s="980">
        <v>36000</v>
      </c>
      <c r="Q4044" s="938">
        <v>0</v>
      </c>
      <c r="R4044" s="938">
        <v>12</v>
      </c>
      <c r="S4044" s="981">
        <f t="shared" si="30"/>
        <v>72000</v>
      </c>
    </row>
    <row r="4045" spans="1:19" s="243" customFormat="1" ht="34.9">
      <c r="A4045" s="1041" t="s">
        <v>1030</v>
      </c>
      <c r="B4045" s="887" t="s">
        <v>29742</v>
      </c>
      <c r="C4045" s="887" t="s">
        <v>115</v>
      </c>
      <c r="D4045" s="345" t="s">
        <v>28860</v>
      </c>
      <c r="E4045" s="980">
        <v>11000</v>
      </c>
      <c r="F4045" s="345">
        <v>6233519</v>
      </c>
      <c r="G4045" s="391" t="s">
        <v>29130</v>
      </c>
      <c r="H4045" s="884" t="s">
        <v>24465</v>
      </c>
      <c r="I4045" s="884" t="s">
        <v>28760</v>
      </c>
      <c r="J4045" s="345" t="s">
        <v>28860</v>
      </c>
      <c r="K4045" s="938">
        <v>11</v>
      </c>
      <c r="L4045" s="938">
        <v>12</v>
      </c>
      <c r="M4045" s="980">
        <v>132000</v>
      </c>
      <c r="N4045" s="938">
        <v>11</v>
      </c>
      <c r="O4045" s="938">
        <v>6</v>
      </c>
      <c r="P4045" s="980">
        <v>66000</v>
      </c>
      <c r="Q4045" s="938">
        <v>0</v>
      </c>
      <c r="R4045" s="938">
        <v>12</v>
      </c>
      <c r="S4045" s="981">
        <f t="shared" si="30"/>
        <v>132000</v>
      </c>
    </row>
    <row r="4046" spans="1:19" s="243" customFormat="1" ht="34.9">
      <c r="A4046" s="1041" t="s">
        <v>1030</v>
      </c>
      <c r="B4046" s="887" t="s">
        <v>29742</v>
      </c>
      <c r="C4046" s="887" t="s">
        <v>115</v>
      </c>
      <c r="D4046" s="345" t="s">
        <v>20624</v>
      </c>
      <c r="E4046" s="980">
        <v>6000</v>
      </c>
      <c r="F4046" s="345">
        <v>46179460</v>
      </c>
      <c r="G4046" s="391" t="s">
        <v>29131</v>
      </c>
      <c r="H4046" s="884" t="s">
        <v>21494</v>
      </c>
      <c r="I4046" s="884" t="s">
        <v>28760</v>
      </c>
      <c r="J4046" s="345" t="s">
        <v>20624</v>
      </c>
      <c r="K4046" s="938">
        <v>3</v>
      </c>
      <c r="L4046" s="938">
        <v>12</v>
      </c>
      <c r="M4046" s="980">
        <v>72000</v>
      </c>
      <c r="N4046" s="938">
        <v>3</v>
      </c>
      <c r="O4046" s="938">
        <v>6</v>
      </c>
      <c r="P4046" s="980">
        <v>36000</v>
      </c>
      <c r="Q4046" s="938">
        <v>0</v>
      </c>
      <c r="R4046" s="938">
        <v>12</v>
      </c>
      <c r="S4046" s="981">
        <f t="shared" si="30"/>
        <v>72000</v>
      </c>
    </row>
    <row r="4047" spans="1:19" s="243" customFormat="1" ht="34.9">
      <c r="A4047" s="1041" t="s">
        <v>1030</v>
      </c>
      <c r="B4047" s="887" t="s">
        <v>29742</v>
      </c>
      <c r="C4047" s="887" t="s">
        <v>115</v>
      </c>
      <c r="D4047" s="345" t="s">
        <v>29132</v>
      </c>
      <c r="E4047" s="980">
        <v>7200</v>
      </c>
      <c r="F4047" s="345">
        <v>19261573</v>
      </c>
      <c r="G4047" s="391" t="s">
        <v>29133</v>
      </c>
      <c r="H4047" s="884" t="s">
        <v>23367</v>
      </c>
      <c r="I4047" s="884" t="s">
        <v>28760</v>
      </c>
      <c r="J4047" s="345" t="s">
        <v>29132</v>
      </c>
      <c r="K4047" s="938">
        <v>10</v>
      </c>
      <c r="L4047" s="938">
        <v>12</v>
      </c>
      <c r="M4047" s="980">
        <v>86400</v>
      </c>
      <c r="N4047" s="938">
        <v>10</v>
      </c>
      <c r="O4047" s="938">
        <v>6</v>
      </c>
      <c r="P4047" s="980">
        <v>43200</v>
      </c>
      <c r="Q4047" s="938">
        <v>0</v>
      </c>
      <c r="R4047" s="938">
        <v>12</v>
      </c>
      <c r="S4047" s="981">
        <f t="shared" si="30"/>
        <v>86400</v>
      </c>
    </row>
    <row r="4048" spans="1:19" s="243" customFormat="1" ht="34.9">
      <c r="A4048" s="1041" t="s">
        <v>1030</v>
      </c>
      <c r="B4048" s="887" t="s">
        <v>29742</v>
      </c>
      <c r="C4048" s="887" t="s">
        <v>115</v>
      </c>
      <c r="D4048" s="345" t="s">
        <v>28847</v>
      </c>
      <c r="E4048" s="980">
        <v>6000</v>
      </c>
      <c r="F4048" s="345">
        <v>20051876</v>
      </c>
      <c r="G4048" s="391" t="s">
        <v>29134</v>
      </c>
      <c r="H4048" s="884" t="s">
        <v>29135</v>
      </c>
      <c r="I4048" s="884" t="s">
        <v>28760</v>
      </c>
      <c r="J4048" s="345" t="s">
        <v>28847</v>
      </c>
      <c r="K4048" s="938">
        <v>2</v>
      </c>
      <c r="L4048" s="938">
        <v>12</v>
      </c>
      <c r="M4048" s="980">
        <v>72000</v>
      </c>
      <c r="N4048" s="938">
        <v>2</v>
      </c>
      <c r="O4048" s="938">
        <v>6</v>
      </c>
      <c r="P4048" s="980">
        <v>36000</v>
      </c>
      <c r="Q4048" s="938">
        <v>0</v>
      </c>
      <c r="R4048" s="938">
        <v>12</v>
      </c>
      <c r="S4048" s="981">
        <f t="shared" si="30"/>
        <v>72000</v>
      </c>
    </row>
    <row r="4049" spans="1:19" s="243" customFormat="1" ht="34.9">
      <c r="A4049" s="1041" t="s">
        <v>1030</v>
      </c>
      <c r="B4049" s="887" t="s">
        <v>29742</v>
      </c>
      <c r="C4049" s="887" t="s">
        <v>115</v>
      </c>
      <c r="D4049" s="345" t="s">
        <v>28933</v>
      </c>
      <c r="E4049" s="980">
        <v>2800</v>
      </c>
      <c r="F4049" s="345">
        <v>40728953</v>
      </c>
      <c r="G4049" s="391" t="s">
        <v>29136</v>
      </c>
      <c r="H4049" s="884" t="s">
        <v>19713</v>
      </c>
      <c r="I4049" s="884" t="s">
        <v>28760</v>
      </c>
      <c r="J4049" s="345" t="s">
        <v>28933</v>
      </c>
      <c r="K4049" s="938">
        <v>1</v>
      </c>
      <c r="L4049" s="938">
        <v>12</v>
      </c>
      <c r="M4049" s="980">
        <v>33600</v>
      </c>
      <c r="N4049" s="938">
        <v>1</v>
      </c>
      <c r="O4049" s="938">
        <v>6</v>
      </c>
      <c r="P4049" s="980">
        <v>16800</v>
      </c>
      <c r="Q4049" s="938">
        <v>0</v>
      </c>
      <c r="R4049" s="938">
        <v>12</v>
      </c>
      <c r="S4049" s="981">
        <f t="shared" si="30"/>
        <v>33600</v>
      </c>
    </row>
    <row r="4050" spans="1:19" s="243" customFormat="1" ht="34.9">
      <c r="A4050" s="1041" t="s">
        <v>1030</v>
      </c>
      <c r="B4050" s="887" t="s">
        <v>29742</v>
      </c>
      <c r="C4050" s="887" t="s">
        <v>115</v>
      </c>
      <c r="D4050" s="345" t="s">
        <v>29005</v>
      </c>
      <c r="E4050" s="980">
        <v>9300</v>
      </c>
      <c r="F4050" s="345">
        <v>44764190</v>
      </c>
      <c r="G4050" s="391" t="s">
        <v>29137</v>
      </c>
      <c r="H4050" s="884" t="s">
        <v>29138</v>
      </c>
      <c r="I4050" s="884" t="s">
        <v>28760</v>
      </c>
      <c r="J4050" s="345" t="s">
        <v>29005</v>
      </c>
      <c r="K4050" s="938">
        <v>2</v>
      </c>
      <c r="L4050" s="938">
        <v>12</v>
      </c>
      <c r="M4050" s="980">
        <v>111600</v>
      </c>
      <c r="N4050" s="938">
        <v>2</v>
      </c>
      <c r="O4050" s="938">
        <v>1</v>
      </c>
      <c r="P4050" s="980">
        <v>4960</v>
      </c>
      <c r="Q4050" s="938">
        <v>0</v>
      </c>
      <c r="R4050" s="938">
        <v>0</v>
      </c>
      <c r="S4050" s="981">
        <v>0</v>
      </c>
    </row>
    <row r="4051" spans="1:19" s="243" customFormat="1" ht="46.5">
      <c r="A4051" s="1041" t="s">
        <v>1030</v>
      </c>
      <c r="B4051" s="887" t="s">
        <v>29742</v>
      </c>
      <c r="C4051" s="887" t="s">
        <v>115</v>
      </c>
      <c r="D4051" s="345" t="s">
        <v>29139</v>
      </c>
      <c r="E4051" s="980">
        <v>9300</v>
      </c>
      <c r="F4051" s="345">
        <v>6785619</v>
      </c>
      <c r="G4051" s="391" t="s">
        <v>29140</v>
      </c>
      <c r="H4051" s="884" t="s">
        <v>23367</v>
      </c>
      <c r="I4051" s="884" t="s">
        <v>28760</v>
      </c>
      <c r="J4051" s="345" t="s">
        <v>29139</v>
      </c>
      <c r="K4051" s="938">
        <v>3</v>
      </c>
      <c r="L4051" s="938">
        <v>12</v>
      </c>
      <c r="M4051" s="980">
        <v>111600</v>
      </c>
      <c r="N4051" s="938">
        <v>3</v>
      </c>
      <c r="O4051" s="938">
        <v>6</v>
      </c>
      <c r="P4051" s="980">
        <v>55800</v>
      </c>
      <c r="Q4051" s="938">
        <v>0</v>
      </c>
      <c r="R4051" s="938">
        <v>12</v>
      </c>
      <c r="S4051" s="981">
        <f t="shared" ref="S4051:S4055" si="31">+E4051*12</f>
        <v>111600</v>
      </c>
    </row>
    <row r="4052" spans="1:19" s="243" customFormat="1" ht="34.9">
      <c r="A4052" s="1041" t="s">
        <v>1030</v>
      </c>
      <c r="B4052" s="887" t="s">
        <v>29742</v>
      </c>
      <c r="C4052" s="887" t="s">
        <v>115</v>
      </c>
      <c r="D4052" s="345" t="s">
        <v>29141</v>
      </c>
      <c r="E4052" s="980">
        <v>9300</v>
      </c>
      <c r="F4052" s="345">
        <v>7563164</v>
      </c>
      <c r="G4052" s="391" t="s">
        <v>29142</v>
      </c>
      <c r="H4052" s="884" t="s">
        <v>19709</v>
      </c>
      <c r="I4052" s="884" t="s">
        <v>28760</v>
      </c>
      <c r="J4052" s="345" t="s">
        <v>29141</v>
      </c>
      <c r="K4052" s="938">
        <v>9</v>
      </c>
      <c r="L4052" s="938">
        <v>12</v>
      </c>
      <c r="M4052" s="980">
        <v>111600</v>
      </c>
      <c r="N4052" s="938">
        <v>9</v>
      </c>
      <c r="O4052" s="938">
        <v>6</v>
      </c>
      <c r="P4052" s="980">
        <v>55800</v>
      </c>
      <c r="Q4052" s="938">
        <v>0</v>
      </c>
      <c r="R4052" s="938">
        <v>12</v>
      </c>
      <c r="S4052" s="981">
        <f t="shared" si="31"/>
        <v>111600</v>
      </c>
    </row>
    <row r="4053" spans="1:19" s="243" customFormat="1" ht="34.9">
      <c r="A4053" s="1041" t="s">
        <v>1030</v>
      </c>
      <c r="B4053" s="887" t="s">
        <v>29742</v>
      </c>
      <c r="C4053" s="887" t="s">
        <v>115</v>
      </c>
      <c r="D4053" s="345" t="s">
        <v>29143</v>
      </c>
      <c r="E4053" s="980">
        <v>12500</v>
      </c>
      <c r="F4053" s="345">
        <v>16453384</v>
      </c>
      <c r="G4053" s="391" t="s">
        <v>29144</v>
      </c>
      <c r="H4053" s="884" t="s">
        <v>29145</v>
      </c>
      <c r="I4053" s="884" t="s">
        <v>19764</v>
      </c>
      <c r="J4053" s="345" t="s">
        <v>29143</v>
      </c>
      <c r="K4053" s="938">
        <v>2</v>
      </c>
      <c r="L4053" s="938">
        <v>12</v>
      </c>
      <c r="M4053" s="980">
        <v>150000</v>
      </c>
      <c r="N4053" s="938">
        <v>2</v>
      </c>
      <c r="O4053" s="938">
        <v>6</v>
      </c>
      <c r="P4053" s="980">
        <v>75000</v>
      </c>
      <c r="Q4053" s="938">
        <v>0</v>
      </c>
      <c r="R4053" s="938">
        <v>12</v>
      </c>
      <c r="S4053" s="981">
        <f t="shared" si="31"/>
        <v>150000</v>
      </c>
    </row>
    <row r="4054" spans="1:19" s="243" customFormat="1" ht="46.5">
      <c r="A4054" s="1041" t="s">
        <v>1030</v>
      </c>
      <c r="B4054" s="887" t="s">
        <v>29742</v>
      </c>
      <c r="C4054" s="887" t="s">
        <v>115</v>
      </c>
      <c r="D4054" s="345" t="s">
        <v>29146</v>
      </c>
      <c r="E4054" s="980">
        <v>11000</v>
      </c>
      <c r="F4054" s="345">
        <v>7602125</v>
      </c>
      <c r="G4054" s="391" t="s">
        <v>29147</v>
      </c>
      <c r="H4054" s="884" t="s">
        <v>28919</v>
      </c>
      <c r="I4054" s="884" t="s">
        <v>28760</v>
      </c>
      <c r="J4054" s="345" t="s">
        <v>29146</v>
      </c>
      <c r="K4054" s="938">
        <v>6</v>
      </c>
      <c r="L4054" s="938">
        <v>12</v>
      </c>
      <c r="M4054" s="980">
        <v>132000</v>
      </c>
      <c r="N4054" s="938">
        <v>6</v>
      </c>
      <c r="O4054" s="938">
        <v>6</v>
      </c>
      <c r="P4054" s="980">
        <v>66000</v>
      </c>
      <c r="Q4054" s="938">
        <v>0</v>
      </c>
      <c r="R4054" s="938">
        <v>12</v>
      </c>
      <c r="S4054" s="981">
        <f t="shared" si="31"/>
        <v>132000</v>
      </c>
    </row>
    <row r="4055" spans="1:19" s="243" customFormat="1" ht="34.9">
      <c r="A4055" s="1041" t="s">
        <v>1030</v>
      </c>
      <c r="B4055" s="887" t="s">
        <v>29742</v>
      </c>
      <c r="C4055" s="887" t="s">
        <v>115</v>
      </c>
      <c r="D4055" s="345" t="s">
        <v>29148</v>
      </c>
      <c r="E4055" s="980">
        <v>11000</v>
      </c>
      <c r="F4055" s="345">
        <v>9846452</v>
      </c>
      <c r="G4055" s="391" t="s">
        <v>29149</v>
      </c>
      <c r="H4055" s="884" t="s">
        <v>29150</v>
      </c>
      <c r="I4055" s="884" t="s">
        <v>28760</v>
      </c>
      <c r="J4055" s="345" t="s">
        <v>29148</v>
      </c>
      <c r="K4055" s="938">
        <v>10</v>
      </c>
      <c r="L4055" s="938">
        <v>12</v>
      </c>
      <c r="M4055" s="980">
        <v>132000</v>
      </c>
      <c r="N4055" s="938">
        <v>10</v>
      </c>
      <c r="O4055" s="938">
        <v>6</v>
      </c>
      <c r="P4055" s="980">
        <v>66000</v>
      </c>
      <c r="Q4055" s="938">
        <v>0</v>
      </c>
      <c r="R4055" s="938">
        <v>12</v>
      </c>
      <c r="S4055" s="981">
        <f t="shared" si="31"/>
        <v>132000</v>
      </c>
    </row>
    <row r="4056" spans="1:19" s="243" customFormat="1" ht="34.9">
      <c r="A4056" s="1041" t="s">
        <v>1030</v>
      </c>
      <c r="B4056" s="887" t="s">
        <v>29742</v>
      </c>
      <c r="C4056" s="887" t="s">
        <v>115</v>
      </c>
      <c r="D4056" s="345" t="s">
        <v>29151</v>
      </c>
      <c r="E4056" s="980">
        <v>4200</v>
      </c>
      <c r="F4056" s="345">
        <v>41551459</v>
      </c>
      <c r="G4056" s="391" t="s">
        <v>29152</v>
      </c>
      <c r="H4056" s="884" t="s">
        <v>28771</v>
      </c>
      <c r="I4056" s="884" t="s">
        <v>28771</v>
      </c>
      <c r="J4056" s="345" t="s">
        <v>29151</v>
      </c>
      <c r="K4056" s="938">
        <v>11</v>
      </c>
      <c r="L4056" s="938">
        <v>12</v>
      </c>
      <c r="M4056" s="980">
        <v>50400</v>
      </c>
      <c r="N4056" s="938">
        <v>11</v>
      </c>
      <c r="O4056" s="938">
        <v>6</v>
      </c>
      <c r="P4056" s="980">
        <v>25200</v>
      </c>
      <c r="Q4056" s="938">
        <v>0</v>
      </c>
      <c r="R4056" s="938">
        <v>0</v>
      </c>
      <c r="S4056" s="981">
        <v>0</v>
      </c>
    </row>
    <row r="4057" spans="1:19" s="243" customFormat="1" ht="34.9">
      <c r="A4057" s="1041" t="s">
        <v>1030</v>
      </c>
      <c r="B4057" s="887" t="s">
        <v>29742</v>
      </c>
      <c r="C4057" s="887" t="s">
        <v>115</v>
      </c>
      <c r="D4057" s="345" t="s">
        <v>28802</v>
      </c>
      <c r="E4057" s="980">
        <v>6000</v>
      </c>
      <c r="F4057" s="345">
        <v>41392272</v>
      </c>
      <c r="G4057" s="391" t="s">
        <v>29153</v>
      </c>
      <c r="H4057" s="884" t="s">
        <v>21494</v>
      </c>
      <c r="I4057" s="884" t="s">
        <v>28760</v>
      </c>
      <c r="J4057" s="345" t="s">
        <v>28802</v>
      </c>
      <c r="K4057" s="938">
        <v>3</v>
      </c>
      <c r="L4057" s="938">
        <v>12</v>
      </c>
      <c r="M4057" s="980">
        <v>72000</v>
      </c>
      <c r="N4057" s="938">
        <v>3</v>
      </c>
      <c r="O4057" s="938">
        <v>6</v>
      </c>
      <c r="P4057" s="980">
        <v>36000</v>
      </c>
      <c r="Q4057" s="938">
        <v>0</v>
      </c>
      <c r="R4057" s="938">
        <v>12</v>
      </c>
      <c r="S4057" s="981">
        <f>+E4057*12</f>
        <v>72000</v>
      </c>
    </row>
    <row r="4058" spans="1:19" s="243" customFormat="1" ht="34.9">
      <c r="A4058" s="1041" t="s">
        <v>1030</v>
      </c>
      <c r="B4058" s="887" t="s">
        <v>29742</v>
      </c>
      <c r="C4058" s="887" t="s">
        <v>115</v>
      </c>
      <c r="D4058" s="345" t="s">
        <v>29154</v>
      </c>
      <c r="E4058" s="980">
        <v>9300</v>
      </c>
      <c r="F4058" s="345">
        <v>447431</v>
      </c>
      <c r="G4058" s="391" t="s">
        <v>29155</v>
      </c>
      <c r="H4058" s="884" t="s">
        <v>21508</v>
      </c>
      <c r="I4058" s="884" t="s">
        <v>28760</v>
      </c>
      <c r="J4058" s="345" t="s">
        <v>29154</v>
      </c>
      <c r="K4058" s="938">
        <v>1</v>
      </c>
      <c r="L4058" s="938">
        <v>12</v>
      </c>
      <c r="M4058" s="980">
        <v>70990</v>
      </c>
      <c r="N4058" s="938">
        <v>2</v>
      </c>
      <c r="O4058" s="938">
        <v>6</v>
      </c>
      <c r="P4058" s="980">
        <v>55800</v>
      </c>
      <c r="Q4058" s="938">
        <v>0</v>
      </c>
      <c r="R4058" s="938">
        <v>12</v>
      </c>
      <c r="S4058" s="981">
        <f>+E4058*12</f>
        <v>111600</v>
      </c>
    </row>
    <row r="4059" spans="1:19" s="243" customFormat="1" ht="34.9">
      <c r="A4059" s="1041" t="s">
        <v>1030</v>
      </c>
      <c r="B4059" s="887" t="s">
        <v>29742</v>
      </c>
      <c r="C4059" s="887" t="s">
        <v>115</v>
      </c>
      <c r="D4059" s="345" t="s">
        <v>29156</v>
      </c>
      <c r="E4059" s="980">
        <v>12500</v>
      </c>
      <c r="F4059" s="345">
        <v>9389260</v>
      </c>
      <c r="G4059" s="391" t="s">
        <v>29157</v>
      </c>
      <c r="H4059" s="884" t="s">
        <v>19733</v>
      </c>
      <c r="I4059" s="884" t="s">
        <v>28760</v>
      </c>
      <c r="J4059" s="345" t="s">
        <v>29156</v>
      </c>
      <c r="K4059" s="938">
        <v>3</v>
      </c>
      <c r="L4059" s="938">
        <v>12</v>
      </c>
      <c r="M4059" s="980">
        <v>150000</v>
      </c>
      <c r="N4059" s="938">
        <v>3</v>
      </c>
      <c r="O4059" s="938">
        <v>6</v>
      </c>
      <c r="P4059" s="980">
        <v>75000</v>
      </c>
      <c r="Q4059" s="938">
        <v>0</v>
      </c>
      <c r="R4059" s="938">
        <v>12</v>
      </c>
      <c r="S4059" s="981">
        <f t="shared" ref="S4059:S4065" si="32">+E4059*12</f>
        <v>150000</v>
      </c>
    </row>
    <row r="4060" spans="1:19" s="243" customFormat="1" ht="34.9">
      <c r="A4060" s="1041" t="s">
        <v>1030</v>
      </c>
      <c r="B4060" s="887" t="s">
        <v>29742</v>
      </c>
      <c r="C4060" s="887" t="s">
        <v>115</v>
      </c>
      <c r="D4060" s="345" t="s">
        <v>28933</v>
      </c>
      <c r="E4060" s="980">
        <v>2800</v>
      </c>
      <c r="F4060" s="345">
        <v>40402364</v>
      </c>
      <c r="G4060" s="391" t="s">
        <v>29158</v>
      </c>
      <c r="H4060" s="884" t="s">
        <v>19747</v>
      </c>
      <c r="I4060" s="884" t="s">
        <v>19764</v>
      </c>
      <c r="J4060" s="345" t="s">
        <v>28933</v>
      </c>
      <c r="K4060" s="938">
        <v>4</v>
      </c>
      <c r="L4060" s="938">
        <v>12</v>
      </c>
      <c r="M4060" s="980">
        <v>33600</v>
      </c>
      <c r="N4060" s="938">
        <v>4</v>
      </c>
      <c r="O4060" s="938">
        <v>6</v>
      </c>
      <c r="P4060" s="980">
        <v>16800</v>
      </c>
      <c r="Q4060" s="938">
        <v>0</v>
      </c>
      <c r="R4060" s="938">
        <v>12</v>
      </c>
      <c r="S4060" s="981">
        <f t="shared" si="32"/>
        <v>33600</v>
      </c>
    </row>
    <row r="4061" spans="1:19" s="243" customFormat="1" ht="34.9">
      <c r="A4061" s="1041" t="s">
        <v>1030</v>
      </c>
      <c r="B4061" s="887" t="s">
        <v>29742</v>
      </c>
      <c r="C4061" s="887" t="s">
        <v>115</v>
      </c>
      <c r="D4061" s="345" t="s">
        <v>29159</v>
      </c>
      <c r="E4061" s="980">
        <v>9300</v>
      </c>
      <c r="F4061" s="345">
        <v>25741677</v>
      </c>
      <c r="G4061" s="391" t="s">
        <v>29160</v>
      </c>
      <c r="H4061" s="884" t="s">
        <v>21494</v>
      </c>
      <c r="I4061" s="884" t="s">
        <v>28760</v>
      </c>
      <c r="J4061" s="345" t="s">
        <v>29159</v>
      </c>
      <c r="K4061" s="938">
        <v>3</v>
      </c>
      <c r="L4061" s="938">
        <v>12</v>
      </c>
      <c r="M4061" s="980">
        <v>111600</v>
      </c>
      <c r="N4061" s="938">
        <v>3</v>
      </c>
      <c r="O4061" s="938">
        <v>6</v>
      </c>
      <c r="P4061" s="980">
        <v>55800</v>
      </c>
      <c r="Q4061" s="938">
        <v>0</v>
      </c>
      <c r="R4061" s="938">
        <v>12</v>
      </c>
      <c r="S4061" s="981">
        <f t="shared" si="32"/>
        <v>111600</v>
      </c>
    </row>
    <row r="4062" spans="1:19" s="243" customFormat="1" ht="34.9">
      <c r="A4062" s="1041" t="s">
        <v>1030</v>
      </c>
      <c r="B4062" s="887" t="s">
        <v>29742</v>
      </c>
      <c r="C4062" s="887" t="s">
        <v>115</v>
      </c>
      <c r="D4062" s="345" t="s">
        <v>29161</v>
      </c>
      <c r="E4062" s="980">
        <v>3600</v>
      </c>
      <c r="F4062" s="345">
        <v>42192182</v>
      </c>
      <c r="G4062" s="391" t="s">
        <v>29162</v>
      </c>
      <c r="H4062" s="884" t="s">
        <v>19733</v>
      </c>
      <c r="I4062" s="884" t="s">
        <v>19764</v>
      </c>
      <c r="J4062" s="345" t="s">
        <v>29161</v>
      </c>
      <c r="K4062" s="938">
        <v>10</v>
      </c>
      <c r="L4062" s="938">
        <v>12</v>
      </c>
      <c r="M4062" s="980">
        <v>43200</v>
      </c>
      <c r="N4062" s="938">
        <v>10</v>
      </c>
      <c r="O4062" s="938">
        <v>6</v>
      </c>
      <c r="P4062" s="980">
        <v>21600</v>
      </c>
      <c r="Q4062" s="938">
        <v>0</v>
      </c>
      <c r="R4062" s="938">
        <v>12</v>
      </c>
      <c r="S4062" s="981">
        <f t="shared" si="32"/>
        <v>43200</v>
      </c>
    </row>
    <row r="4063" spans="1:19" s="243" customFormat="1" ht="34.9">
      <c r="A4063" s="1041" t="s">
        <v>1030</v>
      </c>
      <c r="B4063" s="887" t="s">
        <v>29742</v>
      </c>
      <c r="C4063" s="887" t="s">
        <v>115</v>
      </c>
      <c r="D4063" s="345" t="s">
        <v>29163</v>
      </c>
      <c r="E4063" s="980">
        <v>4200</v>
      </c>
      <c r="F4063" s="345">
        <v>70751218</v>
      </c>
      <c r="G4063" s="391" t="s">
        <v>29164</v>
      </c>
      <c r="H4063" s="884" t="s">
        <v>19733</v>
      </c>
      <c r="I4063" s="884" t="s">
        <v>28760</v>
      </c>
      <c r="J4063" s="345" t="s">
        <v>29163</v>
      </c>
      <c r="K4063" s="938">
        <v>2</v>
      </c>
      <c r="L4063" s="938">
        <v>12</v>
      </c>
      <c r="M4063" s="980">
        <v>50400</v>
      </c>
      <c r="N4063" s="938">
        <v>2</v>
      </c>
      <c r="O4063" s="938">
        <v>6</v>
      </c>
      <c r="P4063" s="980">
        <v>25200</v>
      </c>
      <c r="Q4063" s="938">
        <v>0</v>
      </c>
      <c r="R4063" s="938">
        <v>12</v>
      </c>
      <c r="S4063" s="981">
        <f t="shared" si="32"/>
        <v>50400</v>
      </c>
    </row>
    <row r="4064" spans="1:19" s="243" customFormat="1" ht="34.9">
      <c r="A4064" s="1041" t="s">
        <v>1030</v>
      </c>
      <c r="B4064" s="887" t="s">
        <v>29742</v>
      </c>
      <c r="C4064" s="887" t="s">
        <v>115</v>
      </c>
      <c r="D4064" s="345" t="s">
        <v>29165</v>
      </c>
      <c r="E4064" s="980">
        <v>6000</v>
      </c>
      <c r="F4064" s="345">
        <v>70433009</v>
      </c>
      <c r="G4064" s="391" t="s">
        <v>29166</v>
      </c>
      <c r="H4064" s="884" t="s">
        <v>21508</v>
      </c>
      <c r="I4064" s="884" t="s">
        <v>28760</v>
      </c>
      <c r="J4064" s="345" t="s">
        <v>29165</v>
      </c>
      <c r="K4064" s="938">
        <v>2</v>
      </c>
      <c r="L4064" s="938">
        <v>12</v>
      </c>
      <c r="M4064" s="980">
        <v>72000</v>
      </c>
      <c r="N4064" s="938">
        <v>2</v>
      </c>
      <c r="O4064" s="938">
        <v>6</v>
      </c>
      <c r="P4064" s="980">
        <v>36000</v>
      </c>
      <c r="Q4064" s="938">
        <v>0</v>
      </c>
      <c r="R4064" s="938">
        <v>12</v>
      </c>
      <c r="S4064" s="981">
        <f t="shared" si="32"/>
        <v>72000</v>
      </c>
    </row>
    <row r="4065" spans="1:19" s="243" customFormat="1" ht="34.9">
      <c r="A4065" s="1041" t="s">
        <v>1030</v>
      </c>
      <c r="B4065" s="887" t="s">
        <v>29742</v>
      </c>
      <c r="C4065" s="887" t="s">
        <v>115</v>
      </c>
      <c r="D4065" s="345" t="s">
        <v>28967</v>
      </c>
      <c r="E4065" s="980">
        <v>6000</v>
      </c>
      <c r="F4065" s="345">
        <v>10730054</v>
      </c>
      <c r="G4065" s="391" t="s">
        <v>29167</v>
      </c>
      <c r="H4065" s="884" t="s">
        <v>20511</v>
      </c>
      <c r="I4065" s="884" t="s">
        <v>19764</v>
      </c>
      <c r="J4065" s="345" t="s">
        <v>28967</v>
      </c>
      <c r="K4065" s="938">
        <v>3</v>
      </c>
      <c r="L4065" s="938">
        <v>12</v>
      </c>
      <c r="M4065" s="980">
        <v>72000</v>
      </c>
      <c r="N4065" s="938">
        <v>3</v>
      </c>
      <c r="O4065" s="938">
        <v>6</v>
      </c>
      <c r="P4065" s="980">
        <v>36000</v>
      </c>
      <c r="Q4065" s="938">
        <v>0</v>
      </c>
      <c r="R4065" s="938">
        <v>12</v>
      </c>
      <c r="S4065" s="981">
        <f t="shared" si="32"/>
        <v>72000</v>
      </c>
    </row>
    <row r="4066" spans="1:19" s="243" customFormat="1" ht="34.9">
      <c r="A4066" s="1041" t="s">
        <v>1030</v>
      </c>
      <c r="B4066" s="887" t="s">
        <v>29742</v>
      </c>
      <c r="C4066" s="887" t="s">
        <v>115</v>
      </c>
      <c r="D4066" s="345" t="s">
        <v>29168</v>
      </c>
      <c r="E4066" s="980">
        <v>9300</v>
      </c>
      <c r="F4066" s="345">
        <v>70757075</v>
      </c>
      <c r="G4066" s="391" t="s">
        <v>29169</v>
      </c>
      <c r="H4066" s="884" t="s">
        <v>21508</v>
      </c>
      <c r="I4066" s="884" t="s">
        <v>28760</v>
      </c>
      <c r="J4066" s="345" t="s">
        <v>29168</v>
      </c>
      <c r="K4066" s="938">
        <v>2</v>
      </c>
      <c r="L4066" s="938">
        <v>11</v>
      </c>
      <c r="M4066" s="980">
        <v>102300</v>
      </c>
      <c r="N4066" s="938">
        <v>0</v>
      </c>
      <c r="O4066" s="938">
        <v>0</v>
      </c>
      <c r="P4066" s="980">
        <v>0</v>
      </c>
      <c r="Q4066" s="938">
        <v>0</v>
      </c>
      <c r="R4066" s="938">
        <v>0</v>
      </c>
      <c r="S4066" s="981">
        <v>0</v>
      </c>
    </row>
    <row r="4067" spans="1:19" s="243" customFormat="1" ht="34.9">
      <c r="A4067" s="1041" t="s">
        <v>1030</v>
      </c>
      <c r="B4067" s="887" t="s">
        <v>29742</v>
      </c>
      <c r="C4067" s="887" t="s">
        <v>115</v>
      </c>
      <c r="D4067" s="345" t="s">
        <v>29170</v>
      </c>
      <c r="E4067" s="980">
        <v>9300</v>
      </c>
      <c r="F4067" s="345">
        <v>32962472</v>
      </c>
      <c r="G4067" s="391" t="s">
        <v>29171</v>
      </c>
      <c r="H4067" s="884" t="s">
        <v>28886</v>
      </c>
      <c r="I4067" s="884" t="s">
        <v>28760</v>
      </c>
      <c r="J4067" s="345" t="s">
        <v>29170</v>
      </c>
      <c r="K4067" s="938">
        <v>5</v>
      </c>
      <c r="L4067" s="938">
        <v>12</v>
      </c>
      <c r="M4067" s="980">
        <v>111600</v>
      </c>
      <c r="N4067" s="938">
        <v>5</v>
      </c>
      <c r="O4067" s="938">
        <v>6</v>
      </c>
      <c r="P4067" s="980">
        <v>55800</v>
      </c>
      <c r="Q4067" s="938">
        <v>0</v>
      </c>
      <c r="R4067" s="938">
        <v>12</v>
      </c>
      <c r="S4067" s="981">
        <f t="shared" ref="S4067:S4072" si="33">+E4067*12</f>
        <v>111600</v>
      </c>
    </row>
    <row r="4068" spans="1:19" s="243" customFormat="1" ht="34.9">
      <c r="A4068" s="1041" t="s">
        <v>1030</v>
      </c>
      <c r="B4068" s="887" t="s">
        <v>29742</v>
      </c>
      <c r="C4068" s="887" t="s">
        <v>115</v>
      </c>
      <c r="D4068" s="345" t="s">
        <v>23521</v>
      </c>
      <c r="E4068" s="980">
        <v>7200</v>
      </c>
      <c r="F4068" s="345">
        <v>21869548</v>
      </c>
      <c r="G4068" s="391" t="s">
        <v>29172</v>
      </c>
      <c r="H4068" s="884" t="s">
        <v>29173</v>
      </c>
      <c r="I4068" s="884" t="s">
        <v>28760</v>
      </c>
      <c r="J4068" s="345" t="s">
        <v>23521</v>
      </c>
      <c r="K4068" s="938">
        <v>12</v>
      </c>
      <c r="L4068" s="938">
        <v>12</v>
      </c>
      <c r="M4068" s="980">
        <v>86400</v>
      </c>
      <c r="N4068" s="938">
        <v>12</v>
      </c>
      <c r="O4068" s="938">
        <v>6</v>
      </c>
      <c r="P4068" s="980">
        <v>43200</v>
      </c>
      <c r="Q4068" s="938">
        <v>0</v>
      </c>
      <c r="R4068" s="938">
        <v>12</v>
      </c>
      <c r="S4068" s="981">
        <f t="shared" si="33"/>
        <v>86400</v>
      </c>
    </row>
    <row r="4069" spans="1:19" s="243" customFormat="1" ht="34.9">
      <c r="A4069" s="1041" t="s">
        <v>1030</v>
      </c>
      <c r="B4069" s="887" t="s">
        <v>29742</v>
      </c>
      <c r="C4069" s="887" t="s">
        <v>115</v>
      </c>
      <c r="D4069" s="345" t="s">
        <v>28776</v>
      </c>
      <c r="E4069" s="980">
        <v>6000</v>
      </c>
      <c r="F4069" s="345">
        <v>10714964</v>
      </c>
      <c r="G4069" s="391" t="s">
        <v>29174</v>
      </c>
      <c r="H4069" s="884" t="s">
        <v>29175</v>
      </c>
      <c r="I4069" s="884" t="s">
        <v>28760</v>
      </c>
      <c r="J4069" s="345" t="s">
        <v>28776</v>
      </c>
      <c r="K4069" s="938">
        <v>3</v>
      </c>
      <c r="L4069" s="938">
        <v>12</v>
      </c>
      <c r="M4069" s="980">
        <v>72000</v>
      </c>
      <c r="N4069" s="938">
        <v>3</v>
      </c>
      <c r="O4069" s="938">
        <v>6</v>
      </c>
      <c r="P4069" s="980">
        <v>36000</v>
      </c>
      <c r="Q4069" s="938">
        <v>0</v>
      </c>
      <c r="R4069" s="938">
        <v>12</v>
      </c>
      <c r="S4069" s="981">
        <f t="shared" si="33"/>
        <v>72000</v>
      </c>
    </row>
    <row r="4070" spans="1:19" s="243" customFormat="1" ht="34.9">
      <c r="A4070" s="1041" t="s">
        <v>1030</v>
      </c>
      <c r="B4070" s="887" t="s">
        <v>29742</v>
      </c>
      <c r="C4070" s="887" t="s">
        <v>115</v>
      </c>
      <c r="D4070" s="345" t="s">
        <v>29124</v>
      </c>
      <c r="E4070" s="980">
        <v>7200</v>
      </c>
      <c r="F4070" s="345">
        <v>45424774</v>
      </c>
      <c r="G4070" s="391" t="s">
        <v>29176</v>
      </c>
      <c r="H4070" s="884" t="s">
        <v>19733</v>
      </c>
      <c r="I4070" s="884" t="s">
        <v>28760</v>
      </c>
      <c r="J4070" s="345" t="s">
        <v>29124</v>
      </c>
      <c r="K4070" s="938">
        <v>2</v>
      </c>
      <c r="L4070" s="938">
        <v>12</v>
      </c>
      <c r="M4070" s="980">
        <v>86400</v>
      </c>
      <c r="N4070" s="938">
        <v>2</v>
      </c>
      <c r="O4070" s="938">
        <v>6</v>
      </c>
      <c r="P4070" s="980">
        <v>43200</v>
      </c>
      <c r="Q4070" s="938">
        <v>0</v>
      </c>
      <c r="R4070" s="938">
        <v>12</v>
      </c>
      <c r="S4070" s="981">
        <f t="shared" si="33"/>
        <v>86400</v>
      </c>
    </row>
    <row r="4071" spans="1:19" s="243" customFormat="1" ht="34.9">
      <c r="A4071" s="1041" t="s">
        <v>1030</v>
      </c>
      <c r="B4071" s="887" t="s">
        <v>29742</v>
      </c>
      <c r="C4071" s="887" t="s">
        <v>115</v>
      </c>
      <c r="D4071" s="345" t="s">
        <v>28808</v>
      </c>
      <c r="E4071" s="980">
        <v>6000</v>
      </c>
      <c r="F4071" s="345">
        <v>42188775</v>
      </c>
      <c r="G4071" s="391" t="s">
        <v>29177</v>
      </c>
      <c r="H4071" s="884" t="s">
        <v>19733</v>
      </c>
      <c r="I4071" s="884" t="s">
        <v>28760</v>
      </c>
      <c r="J4071" s="345" t="s">
        <v>28808</v>
      </c>
      <c r="K4071" s="938">
        <v>7</v>
      </c>
      <c r="L4071" s="938">
        <v>12</v>
      </c>
      <c r="M4071" s="980">
        <v>72000</v>
      </c>
      <c r="N4071" s="938">
        <v>7</v>
      </c>
      <c r="O4071" s="938">
        <v>6</v>
      </c>
      <c r="P4071" s="980">
        <v>36000</v>
      </c>
      <c r="Q4071" s="938">
        <v>0</v>
      </c>
      <c r="R4071" s="938">
        <v>12</v>
      </c>
      <c r="S4071" s="981">
        <f t="shared" si="33"/>
        <v>72000</v>
      </c>
    </row>
    <row r="4072" spans="1:19" s="243" customFormat="1" ht="34.9">
      <c r="A4072" s="1041" t="s">
        <v>1030</v>
      </c>
      <c r="B4072" s="887" t="s">
        <v>29742</v>
      </c>
      <c r="C4072" s="887" t="s">
        <v>115</v>
      </c>
      <c r="D4072" s="345" t="s">
        <v>29178</v>
      </c>
      <c r="E4072" s="980">
        <v>1800</v>
      </c>
      <c r="F4072" s="345">
        <v>46596535</v>
      </c>
      <c r="G4072" s="391" t="s">
        <v>29179</v>
      </c>
      <c r="H4072" s="884" t="s">
        <v>21494</v>
      </c>
      <c r="I4072" s="884" t="s">
        <v>28760</v>
      </c>
      <c r="J4072" s="345" t="s">
        <v>29178</v>
      </c>
      <c r="K4072" s="938">
        <v>2</v>
      </c>
      <c r="L4072" s="938">
        <v>12</v>
      </c>
      <c r="M4072" s="980">
        <v>21600</v>
      </c>
      <c r="N4072" s="938">
        <v>2</v>
      </c>
      <c r="O4072" s="938">
        <v>6</v>
      </c>
      <c r="P4072" s="980">
        <v>10800</v>
      </c>
      <c r="Q4072" s="938">
        <v>0</v>
      </c>
      <c r="R4072" s="938">
        <v>12</v>
      </c>
      <c r="S4072" s="981">
        <f t="shared" si="33"/>
        <v>21600</v>
      </c>
    </row>
    <row r="4073" spans="1:19" s="243" customFormat="1" ht="34.9">
      <c r="A4073" s="1041" t="s">
        <v>1030</v>
      </c>
      <c r="B4073" s="887" t="s">
        <v>29742</v>
      </c>
      <c r="C4073" s="887" t="s">
        <v>115</v>
      </c>
      <c r="D4073" s="345" t="s">
        <v>28860</v>
      </c>
      <c r="E4073" s="980">
        <v>11000</v>
      </c>
      <c r="F4073" s="345">
        <v>23982980</v>
      </c>
      <c r="G4073" s="391" t="s">
        <v>29180</v>
      </c>
      <c r="H4073" s="884" t="s">
        <v>24465</v>
      </c>
      <c r="I4073" s="884" t="s">
        <v>28760</v>
      </c>
      <c r="J4073" s="345" t="s">
        <v>28860</v>
      </c>
      <c r="K4073" s="938">
        <v>7</v>
      </c>
      <c r="L4073" s="938">
        <v>12</v>
      </c>
      <c r="M4073" s="980">
        <v>132000</v>
      </c>
      <c r="N4073" s="938">
        <v>7</v>
      </c>
      <c r="O4073" s="938">
        <v>5</v>
      </c>
      <c r="P4073" s="980">
        <v>55000</v>
      </c>
      <c r="Q4073" s="938">
        <v>0</v>
      </c>
      <c r="R4073" s="938">
        <v>0</v>
      </c>
      <c r="S4073" s="981">
        <v>0</v>
      </c>
    </row>
    <row r="4074" spans="1:19" s="243" customFormat="1" ht="34.9">
      <c r="A4074" s="1041" t="s">
        <v>1030</v>
      </c>
      <c r="B4074" s="887" t="s">
        <v>29742</v>
      </c>
      <c r="C4074" s="887" t="s">
        <v>115</v>
      </c>
      <c r="D4074" s="345" t="s">
        <v>29097</v>
      </c>
      <c r="E4074" s="980">
        <v>7200</v>
      </c>
      <c r="F4074" s="345">
        <v>41647796</v>
      </c>
      <c r="G4074" s="391" t="s">
        <v>29181</v>
      </c>
      <c r="H4074" s="884" t="s">
        <v>19713</v>
      </c>
      <c r="I4074" s="884" t="s">
        <v>28760</v>
      </c>
      <c r="J4074" s="345" t="s">
        <v>29097</v>
      </c>
      <c r="K4074" s="938">
        <v>1</v>
      </c>
      <c r="L4074" s="938">
        <v>12</v>
      </c>
      <c r="M4074" s="980">
        <v>54960</v>
      </c>
      <c r="N4074" s="938">
        <v>2</v>
      </c>
      <c r="O4074" s="938">
        <v>6</v>
      </c>
      <c r="P4074" s="980">
        <v>43200</v>
      </c>
      <c r="Q4074" s="938">
        <v>0</v>
      </c>
      <c r="R4074" s="938">
        <v>12</v>
      </c>
      <c r="S4074" s="981">
        <f>+E4074*12</f>
        <v>86400</v>
      </c>
    </row>
    <row r="4075" spans="1:19" s="243" customFormat="1" ht="34.9">
      <c r="A4075" s="1041" t="s">
        <v>1030</v>
      </c>
      <c r="B4075" s="887" t="s">
        <v>29742</v>
      </c>
      <c r="C4075" s="887" t="s">
        <v>115</v>
      </c>
      <c r="D4075" s="345" t="s">
        <v>29026</v>
      </c>
      <c r="E4075" s="980">
        <v>11000</v>
      </c>
      <c r="F4075" s="345">
        <v>46600436</v>
      </c>
      <c r="G4075" s="391" t="s">
        <v>29182</v>
      </c>
      <c r="H4075" s="884" t="s">
        <v>28794</v>
      </c>
      <c r="I4075" s="884" t="s">
        <v>28760</v>
      </c>
      <c r="J4075" s="345" t="s">
        <v>29026</v>
      </c>
      <c r="K4075" s="938">
        <v>2</v>
      </c>
      <c r="L4075" s="938">
        <v>12</v>
      </c>
      <c r="M4075" s="980">
        <v>132000</v>
      </c>
      <c r="N4075" s="938">
        <v>2</v>
      </c>
      <c r="O4075" s="938">
        <v>6</v>
      </c>
      <c r="P4075" s="980">
        <v>66000</v>
      </c>
      <c r="Q4075" s="938">
        <v>0</v>
      </c>
      <c r="R4075" s="938">
        <v>12</v>
      </c>
      <c r="S4075" s="981">
        <f t="shared" ref="S4075:S4085" si="34">+E4075*12</f>
        <v>132000</v>
      </c>
    </row>
    <row r="4076" spans="1:19" s="243" customFormat="1" ht="34.9">
      <c r="A4076" s="1041" t="s">
        <v>1030</v>
      </c>
      <c r="B4076" s="887" t="s">
        <v>29742</v>
      </c>
      <c r="C4076" s="887" t="s">
        <v>115</v>
      </c>
      <c r="D4076" s="345" t="s">
        <v>28796</v>
      </c>
      <c r="E4076" s="980">
        <v>2800</v>
      </c>
      <c r="F4076" s="345">
        <v>42640112</v>
      </c>
      <c r="G4076" s="391" t="s">
        <v>29183</v>
      </c>
      <c r="H4076" s="884" t="s">
        <v>19823</v>
      </c>
      <c r="I4076" s="884" t="s">
        <v>28760</v>
      </c>
      <c r="J4076" s="345" t="s">
        <v>28796</v>
      </c>
      <c r="K4076" s="938">
        <v>3</v>
      </c>
      <c r="L4076" s="938">
        <v>12</v>
      </c>
      <c r="M4076" s="980">
        <v>33600</v>
      </c>
      <c r="N4076" s="938">
        <v>3</v>
      </c>
      <c r="O4076" s="938">
        <v>6</v>
      </c>
      <c r="P4076" s="980">
        <v>16800</v>
      </c>
      <c r="Q4076" s="938">
        <v>0</v>
      </c>
      <c r="R4076" s="938">
        <v>12</v>
      </c>
      <c r="S4076" s="981">
        <f t="shared" si="34"/>
        <v>33600</v>
      </c>
    </row>
    <row r="4077" spans="1:19" s="243" customFormat="1" ht="34.9">
      <c r="A4077" s="1041" t="s">
        <v>1030</v>
      </c>
      <c r="B4077" s="887" t="s">
        <v>29742</v>
      </c>
      <c r="C4077" s="887" t="s">
        <v>115</v>
      </c>
      <c r="D4077" s="345" t="s">
        <v>29184</v>
      </c>
      <c r="E4077" s="980">
        <v>11000</v>
      </c>
      <c r="F4077" s="345">
        <v>44639247</v>
      </c>
      <c r="G4077" s="391" t="s">
        <v>29185</v>
      </c>
      <c r="H4077" s="884" t="s">
        <v>19708</v>
      </c>
      <c r="I4077" s="884" t="s">
        <v>28760</v>
      </c>
      <c r="J4077" s="345" t="s">
        <v>29184</v>
      </c>
      <c r="K4077" s="938">
        <v>1</v>
      </c>
      <c r="L4077" s="938">
        <v>12</v>
      </c>
      <c r="M4077" s="980">
        <v>132000</v>
      </c>
      <c r="N4077" s="938">
        <v>1</v>
      </c>
      <c r="O4077" s="938">
        <v>6</v>
      </c>
      <c r="P4077" s="980">
        <v>66000</v>
      </c>
      <c r="Q4077" s="938">
        <v>0</v>
      </c>
      <c r="R4077" s="938">
        <v>12</v>
      </c>
      <c r="S4077" s="981">
        <f t="shared" si="34"/>
        <v>132000</v>
      </c>
    </row>
    <row r="4078" spans="1:19" s="243" customFormat="1" ht="34.9">
      <c r="A4078" s="1041" t="s">
        <v>1030</v>
      </c>
      <c r="B4078" s="887" t="s">
        <v>29742</v>
      </c>
      <c r="C4078" s="887" t="s">
        <v>115</v>
      </c>
      <c r="D4078" s="345" t="s">
        <v>29186</v>
      </c>
      <c r="E4078" s="980">
        <v>9300</v>
      </c>
      <c r="F4078" s="345">
        <v>41921448</v>
      </c>
      <c r="G4078" s="391" t="s">
        <v>29187</v>
      </c>
      <c r="H4078" s="884" t="s">
        <v>23901</v>
      </c>
      <c r="I4078" s="884" t="s">
        <v>19764</v>
      </c>
      <c r="J4078" s="345" t="s">
        <v>29186</v>
      </c>
      <c r="K4078" s="938">
        <v>2</v>
      </c>
      <c r="L4078" s="938">
        <v>12</v>
      </c>
      <c r="M4078" s="980">
        <v>111600</v>
      </c>
      <c r="N4078" s="938">
        <v>2</v>
      </c>
      <c r="O4078" s="938">
        <v>6</v>
      </c>
      <c r="P4078" s="980">
        <v>55800</v>
      </c>
      <c r="Q4078" s="938">
        <v>0</v>
      </c>
      <c r="R4078" s="938">
        <v>12</v>
      </c>
      <c r="S4078" s="981">
        <f t="shared" si="34"/>
        <v>111600</v>
      </c>
    </row>
    <row r="4079" spans="1:19" s="243" customFormat="1" ht="34.9">
      <c r="A4079" s="1041" t="s">
        <v>1030</v>
      </c>
      <c r="B4079" s="887" t="s">
        <v>29742</v>
      </c>
      <c r="C4079" s="887" t="s">
        <v>115</v>
      </c>
      <c r="D4079" s="345" t="s">
        <v>29188</v>
      </c>
      <c r="E4079" s="980">
        <v>6000</v>
      </c>
      <c r="F4079" s="345">
        <v>40389000</v>
      </c>
      <c r="G4079" s="391" t="s">
        <v>29189</v>
      </c>
      <c r="H4079" s="884" t="s">
        <v>19733</v>
      </c>
      <c r="I4079" s="884" t="s">
        <v>28760</v>
      </c>
      <c r="J4079" s="345" t="s">
        <v>29188</v>
      </c>
      <c r="K4079" s="938">
        <v>1</v>
      </c>
      <c r="L4079" s="938">
        <v>12</v>
      </c>
      <c r="M4079" s="980">
        <v>72000</v>
      </c>
      <c r="N4079" s="938">
        <v>1</v>
      </c>
      <c r="O4079" s="938">
        <v>6</v>
      </c>
      <c r="P4079" s="980">
        <v>36000</v>
      </c>
      <c r="Q4079" s="938">
        <v>0</v>
      </c>
      <c r="R4079" s="938">
        <v>12</v>
      </c>
      <c r="S4079" s="981">
        <f t="shared" si="34"/>
        <v>72000</v>
      </c>
    </row>
    <row r="4080" spans="1:19" s="243" customFormat="1" ht="34.9">
      <c r="A4080" s="1041" t="s">
        <v>1030</v>
      </c>
      <c r="B4080" s="887" t="s">
        <v>29742</v>
      </c>
      <c r="C4080" s="887" t="s">
        <v>115</v>
      </c>
      <c r="D4080" s="345" t="s">
        <v>28842</v>
      </c>
      <c r="E4080" s="980">
        <v>11000</v>
      </c>
      <c r="F4080" s="345">
        <v>40553719</v>
      </c>
      <c r="G4080" s="391" t="s">
        <v>29190</v>
      </c>
      <c r="H4080" s="884" t="s">
        <v>29047</v>
      </c>
      <c r="I4080" s="884" t="s">
        <v>28760</v>
      </c>
      <c r="J4080" s="345" t="s">
        <v>28842</v>
      </c>
      <c r="K4080" s="938">
        <v>3</v>
      </c>
      <c r="L4080" s="938">
        <v>12</v>
      </c>
      <c r="M4080" s="980">
        <v>132000</v>
      </c>
      <c r="N4080" s="938">
        <v>3</v>
      </c>
      <c r="O4080" s="938">
        <v>6</v>
      </c>
      <c r="P4080" s="980">
        <v>66000</v>
      </c>
      <c r="Q4080" s="938">
        <v>0</v>
      </c>
      <c r="R4080" s="938">
        <v>12</v>
      </c>
      <c r="S4080" s="981">
        <f t="shared" si="34"/>
        <v>132000</v>
      </c>
    </row>
    <row r="4081" spans="1:19" s="243" customFormat="1" ht="34.9">
      <c r="A4081" s="1041" t="s">
        <v>1030</v>
      </c>
      <c r="B4081" s="887" t="s">
        <v>29742</v>
      </c>
      <c r="C4081" s="887" t="s">
        <v>115</v>
      </c>
      <c r="D4081" s="345" t="s">
        <v>29191</v>
      </c>
      <c r="E4081" s="980">
        <v>4200</v>
      </c>
      <c r="F4081" s="345">
        <v>72561482</v>
      </c>
      <c r="G4081" s="391" t="s">
        <v>29192</v>
      </c>
      <c r="H4081" s="884" t="s">
        <v>19726</v>
      </c>
      <c r="I4081" s="884" t="s">
        <v>28760</v>
      </c>
      <c r="J4081" s="345" t="s">
        <v>29191</v>
      </c>
      <c r="K4081" s="938">
        <v>2</v>
      </c>
      <c r="L4081" s="938">
        <v>12</v>
      </c>
      <c r="M4081" s="980">
        <v>50400</v>
      </c>
      <c r="N4081" s="938">
        <v>2</v>
      </c>
      <c r="O4081" s="938">
        <v>6</v>
      </c>
      <c r="P4081" s="980">
        <v>25200</v>
      </c>
      <c r="Q4081" s="938">
        <v>0</v>
      </c>
      <c r="R4081" s="938">
        <v>12</v>
      </c>
      <c r="S4081" s="981">
        <f t="shared" si="34"/>
        <v>50400</v>
      </c>
    </row>
    <row r="4082" spans="1:19" s="243" customFormat="1" ht="34.9">
      <c r="A4082" s="1041" t="s">
        <v>1030</v>
      </c>
      <c r="B4082" s="887" t="s">
        <v>29742</v>
      </c>
      <c r="C4082" s="887" t="s">
        <v>115</v>
      </c>
      <c r="D4082" s="345" t="s">
        <v>28860</v>
      </c>
      <c r="E4082" s="980">
        <v>11000</v>
      </c>
      <c r="F4082" s="345">
        <v>6025967</v>
      </c>
      <c r="G4082" s="391" t="s">
        <v>29193</v>
      </c>
      <c r="H4082" s="884" t="s">
        <v>28919</v>
      </c>
      <c r="I4082" s="884" t="s">
        <v>28760</v>
      </c>
      <c r="J4082" s="345" t="s">
        <v>28860</v>
      </c>
      <c r="K4082" s="938">
        <v>6</v>
      </c>
      <c r="L4082" s="938">
        <v>12</v>
      </c>
      <c r="M4082" s="980">
        <v>132000</v>
      </c>
      <c r="N4082" s="938">
        <v>6</v>
      </c>
      <c r="O4082" s="938">
        <v>6</v>
      </c>
      <c r="P4082" s="980">
        <v>66000</v>
      </c>
      <c r="Q4082" s="938">
        <v>0</v>
      </c>
      <c r="R4082" s="938">
        <v>12</v>
      </c>
      <c r="S4082" s="981">
        <f t="shared" si="34"/>
        <v>132000</v>
      </c>
    </row>
    <row r="4083" spans="1:19" s="243" customFormat="1" ht="34.9">
      <c r="A4083" s="1041" t="s">
        <v>1030</v>
      </c>
      <c r="B4083" s="887" t="s">
        <v>29742</v>
      </c>
      <c r="C4083" s="887" t="s">
        <v>115</v>
      </c>
      <c r="D4083" s="345" t="s">
        <v>29026</v>
      </c>
      <c r="E4083" s="980">
        <v>11000</v>
      </c>
      <c r="F4083" s="345">
        <v>23979405</v>
      </c>
      <c r="G4083" s="391" t="s">
        <v>29194</v>
      </c>
      <c r="H4083" s="884" t="s">
        <v>28765</v>
      </c>
      <c r="I4083" s="884" t="s">
        <v>28760</v>
      </c>
      <c r="J4083" s="345" t="s">
        <v>29026</v>
      </c>
      <c r="K4083" s="938">
        <v>5</v>
      </c>
      <c r="L4083" s="938">
        <v>12</v>
      </c>
      <c r="M4083" s="980">
        <v>132000</v>
      </c>
      <c r="N4083" s="938">
        <v>5</v>
      </c>
      <c r="O4083" s="938">
        <v>6</v>
      </c>
      <c r="P4083" s="980">
        <v>66000</v>
      </c>
      <c r="Q4083" s="938">
        <v>0</v>
      </c>
      <c r="R4083" s="938">
        <v>12</v>
      </c>
      <c r="S4083" s="981">
        <f t="shared" si="34"/>
        <v>132000</v>
      </c>
    </row>
    <row r="4084" spans="1:19" s="243" customFormat="1" ht="34.9">
      <c r="A4084" s="1041" t="s">
        <v>1030</v>
      </c>
      <c r="B4084" s="887" t="s">
        <v>29742</v>
      </c>
      <c r="C4084" s="887" t="s">
        <v>115</v>
      </c>
      <c r="D4084" s="345" t="s">
        <v>29195</v>
      </c>
      <c r="E4084" s="980">
        <v>2800</v>
      </c>
      <c r="F4084" s="345">
        <v>42201906</v>
      </c>
      <c r="G4084" s="391" t="s">
        <v>29196</v>
      </c>
      <c r="H4084" s="884" t="s">
        <v>388</v>
      </c>
      <c r="I4084" s="884" t="s">
        <v>28771</v>
      </c>
      <c r="J4084" s="345" t="s">
        <v>29195</v>
      </c>
      <c r="K4084" s="938">
        <v>4</v>
      </c>
      <c r="L4084" s="938">
        <v>12</v>
      </c>
      <c r="M4084" s="980">
        <v>33600</v>
      </c>
      <c r="N4084" s="938">
        <v>4</v>
      </c>
      <c r="O4084" s="938">
        <v>6</v>
      </c>
      <c r="P4084" s="980">
        <v>16800</v>
      </c>
      <c r="Q4084" s="938">
        <v>0</v>
      </c>
      <c r="R4084" s="938">
        <v>12</v>
      </c>
      <c r="S4084" s="981">
        <f t="shared" si="34"/>
        <v>33600</v>
      </c>
    </row>
    <row r="4085" spans="1:19" s="243" customFormat="1" ht="34.9">
      <c r="A4085" s="1041" t="s">
        <v>1030</v>
      </c>
      <c r="B4085" s="887" t="s">
        <v>29742</v>
      </c>
      <c r="C4085" s="887" t="s">
        <v>115</v>
      </c>
      <c r="D4085" s="345" t="s">
        <v>29197</v>
      </c>
      <c r="E4085" s="980">
        <v>9300</v>
      </c>
      <c r="F4085" s="345">
        <v>7625709</v>
      </c>
      <c r="G4085" s="391" t="s">
        <v>29198</v>
      </c>
      <c r="H4085" s="884" t="s">
        <v>28841</v>
      </c>
      <c r="I4085" s="884" t="s">
        <v>28760</v>
      </c>
      <c r="J4085" s="345" t="s">
        <v>29197</v>
      </c>
      <c r="K4085" s="938">
        <v>5</v>
      </c>
      <c r="L4085" s="938">
        <v>12</v>
      </c>
      <c r="M4085" s="980">
        <v>111600</v>
      </c>
      <c r="N4085" s="938">
        <v>5</v>
      </c>
      <c r="O4085" s="938">
        <v>6</v>
      </c>
      <c r="P4085" s="980">
        <v>55800</v>
      </c>
      <c r="Q4085" s="938">
        <v>0</v>
      </c>
      <c r="R4085" s="938">
        <v>12</v>
      </c>
      <c r="S4085" s="981">
        <f t="shared" si="34"/>
        <v>111600</v>
      </c>
    </row>
    <row r="4086" spans="1:19" s="243" customFormat="1" ht="34.9">
      <c r="A4086" s="1041" t="s">
        <v>1030</v>
      </c>
      <c r="B4086" s="887" t="s">
        <v>29742</v>
      </c>
      <c r="C4086" s="887" t="s">
        <v>115</v>
      </c>
      <c r="D4086" s="345" t="s">
        <v>23493</v>
      </c>
      <c r="E4086" s="980">
        <v>3600</v>
      </c>
      <c r="F4086" s="345">
        <v>41612381</v>
      </c>
      <c r="G4086" s="391" t="s">
        <v>29199</v>
      </c>
      <c r="H4086" s="884" t="s">
        <v>23346</v>
      </c>
      <c r="I4086" s="884" t="s">
        <v>20970</v>
      </c>
      <c r="J4086" s="345" t="s">
        <v>23493</v>
      </c>
      <c r="K4086" s="938">
        <v>2</v>
      </c>
      <c r="L4086" s="938">
        <v>12</v>
      </c>
      <c r="M4086" s="980">
        <v>43200</v>
      </c>
      <c r="N4086" s="938">
        <v>2</v>
      </c>
      <c r="O4086" s="938">
        <v>5</v>
      </c>
      <c r="P4086" s="980">
        <v>16440</v>
      </c>
      <c r="Q4086" s="938">
        <v>0</v>
      </c>
      <c r="R4086" s="938">
        <v>0</v>
      </c>
      <c r="S4086" s="981">
        <v>0</v>
      </c>
    </row>
    <row r="4087" spans="1:19" s="243" customFormat="1" ht="34.9">
      <c r="A4087" s="1041" t="s">
        <v>1030</v>
      </c>
      <c r="B4087" s="887" t="s">
        <v>29742</v>
      </c>
      <c r="C4087" s="887" t="s">
        <v>115</v>
      </c>
      <c r="D4087" s="345" t="s">
        <v>29200</v>
      </c>
      <c r="E4087" s="980">
        <v>2800</v>
      </c>
      <c r="F4087" s="345">
        <v>41184134</v>
      </c>
      <c r="G4087" s="391" t="s">
        <v>29201</v>
      </c>
      <c r="H4087" s="884" t="s">
        <v>21494</v>
      </c>
      <c r="I4087" s="884" t="s">
        <v>28760</v>
      </c>
      <c r="J4087" s="345" t="s">
        <v>29200</v>
      </c>
      <c r="K4087" s="938">
        <v>12</v>
      </c>
      <c r="L4087" s="938">
        <v>12</v>
      </c>
      <c r="M4087" s="980">
        <v>33600</v>
      </c>
      <c r="N4087" s="938">
        <v>12</v>
      </c>
      <c r="O4087" s="938">
        <v>6</v>
      </c>
      <c r="P4087" s="980">
        <v>16800</v>
      </c>
      <c r="Q4087" s="938">
        <v>0</v>
      </c>
      <c r="R4087" s="938">
        <v>12</v>
      </c>
      <c r="S4087" s="981">
        <f t="shared" ref="S4087:S4094" si="35">+E4087*12</f>
        <v>33600</v>
      </c>
    </row>
    <row r="4088" spans="1:19" s="243" customFormat="1" ht="34.9">
      <c r="A4088" s="1041" t="s">
        <v>1030</v>
      </c>
      <c r="B4088" s="887" t="s">
        <v>29742</v>
      </c>
      <c r="C4088" s="887" t="s">
        <v>115</v>
      </c>
      <c r="D4088" s="345" t="s">
        <v>29202</v>
      </c>
      <c r="E4088" s="980">
        <v>11000</v>
      </c>
      <c r="F4088" s="345">
        <v>45150000</v>
      </c>
      <c r="G4088" s="391" t="s">
        <v>29203</v>
      </c>
      <c r="H4088" s="884" t="s">
        <v>19708</v>
      </c>
      <c r="I4088" s="884" t="s">
        <v>28760</v>
      </c>
      <c r="J4088" s="345" t="s">
        <v>29202</v>
      </c>
      <c r="K4088" s="938">
        <v>1</v>
      </c>
      <c r="L4088" s="938">
        <v>12</v>
      </c>
      <c r="M4088" s="980">
        <v>132000</v>
      </c>
      <c r="N4088" s="938">
        <v>1</v>
      </c>
      <c r="O4088" s="938">
        <v>6</v>
      </c>
      <c r="P4088" s="980">
        <v>66000</v>
      </c>
      <c r="Q4088" s="938">
        <v>0</v>
      </c>
      <c r="R4088" s="938">
        <v>12</v>
      </c>
      <c r="S4088" s="981">
        <f t="shared" si="35"/>
        <v>132000</v>
      </c>
    </row>
    <row r="4089" spans="1:19" s="243" customFormat="1" ht="34.9">
      <c r="A4089" s="1041" t="s">
        <v>1030</v>
      </c>
      <c r="B4089" s="887" t="s">
        <v>29742</v>
      </c>
      <c r="C4089" s="887" t="s">
        <v>115</v>
      </c>
      <c r="D4089" s="345" t="s">
        <v>28796</v>
      </c>
      <c r="E4089" s="980">
        <v>2800</v>
      </c>
      <c r="F4089" s="345">
        <v>45892770</v>
      </c>
      <c r="G4089" s="391" t="s">
        <v>29204</v>
      </c>
      <c r="H4089" s="884" t="s">
        <v>21494</v>
      </c>
      <c r="I4089" s="884" t="s">
        <v>28760</v>
      </c>
      <c r="J4089" s="345" t="s">
        <v>28796</v>
      </c>
      <c r="K4089" s="938">
        <v>4</v>
      </c>
      <c r="L4089" s="938">
        <v>12</v>
      </c>
      <c r="M4089" s="980">
        <v>33600</v>
      </c>
      <c r="N4089" s="938">
        <v>4</v>
      </c>
      <c r="O4089" s="938">
        <v>6</v>
      </c>
      <c r="P4089" s="980">
        <v>16800</v>
      </c>
      <c r="Q4089" s="938">
        <v>0</v>
      </c>
      <c r="R4089" s="938">
        <v>12</v>
      </c>
      <c r="S4089" s="981">
        <f t="shared" si="35"/>
        <v>33600</v>
      </c>
    </row>
    <row r="4090" spans="1:19" s="243" customFormat="1" ht="34.9">
      <c r="A4090" s="1041" t="s">
        <v>1030</v>
      </c>
      <c r="B4090" s="887" t="s">
        <v>29742</v>
      </c>
      <c r="C4090" s="887" t="s">
        <v>115</v>
      </c>
      <c r="D4090" s="345" t="s">
        <v>28860</v>
      </c>
      <c r="E4090" s="980">
        <v>11000</v>
      </c>
      <c r="F4090" s="345">
        <v>18108023</v>
      </c>
      <c r="G4090" s="391" t="s">
        <v>29205</v>
      </c>
      <c r="H4090" s="884" t="s">
        <v>28804</v>
      </c>
      <c r="I4090" s="884" t="s">
        <v>19764</v>
      </c>
      <c r="J4090" s="345" t="s">
        <v>28860</v>
      </c>
      <c r="K4090" s="938">
        <v>7</v>
      </c>
      <c r="L4090" s="938">
        <v>12</v>
      </c>
      <c r="M4090" s="980">
        <v>132000</v>
      </c>
      <c r="N4090" s="938">
        <v>7</v>
      </c>
      <c r="O4090" s="938">
        <v>6</v>
      </c>
      <c r="P4090" s="980">
        <v>66000</v>
      </c>
      <c r="Q4090" s="938">
        <v>0</v>
      </c>
      <c r="R4090" s="938">
        <v>12</v>
      </c>
      <c r="S4090" s="981">
        <f t="shared" si="35"/>
        <v>132000</v>
      </c>
    </row>
    <row r="4091" spans="1:19" s="243" customFormat="1" ht="34.9">
      <c r="A4091" s="1041" t="s">
        <v>1030</v>
      </c>
      <c r="B4091" s="887" t="s">
        <v>29742</v>
      </c>
      <c r="C4091" s="887" t="s">
        <v>115</v>
      </c>
      <c r="D4091" s="345" t="s">
        <v>28933</v>
      </c>
      <c r="E4091" s="980">
        <v>2800</v>
      </c>
      <c r="F4091" s="345">
        <v>73515657</v>
      </c>
      <c r="G4091" s="391" t="s">
        <v>29206</v>
      </c>
      <c r="H4091" s="884" t="s">
        <v>21494</v>
      </c>
      <c r="I4091" s="884" t="s">
        <v>28760</v>
      </c>
      <c r="J4091" s="345" t="s">
        <v>28933</v>
      </c>
      <c r="K4091" s="938">
        <v>3</v>
      </c>
      <c r="L4091" s="938">
        <v>12</v>
      </c>
      <c r="M4091" s="980">
        <v>33600</v>
      </c>
      <c r="N4091" s="938">
        <v>3</v>
      </c>
      <c r="O4091" s="938">
        <v>6</v>
      </c>
      <c r="P4091" s="980">
        <v>16800</v>
      </c>
      <c r="Q4091" s="938">
        <v>0</v>
      </c>
      <c r="R4091" s="938">
        <v>12</v>
      </c>
      <c r="S4091" s="981">
        <f t="shared" si="35"/>
        <v>33600</v>
      </c>
    </row>
    <row r="4092" spans="1:19" s="243" customFormat="1" ht="34.9">
      <c r="A4092" s="1041" t="s">
        <v>1030</v>
      </c>
      <c r="B4092" s="887" t="s">
        <v>29742</v>
      </c>
      <c r="C4092" s="887" t="s">
        <v>115</v>
      </c>
      <c r="D4092" s="345" t="s">
        <v>28895</v>
      </c>
      <c r="E4092" s="980">
        <v>11000</v>
      </c>
      <c r="F4092" s="345">
        <v>16627347</v>
      </c>
      <c r="G4092" s="391" t="s">
        <v>29207</v>
      </c>
      <c r="H4092" s="884" t="s">
        <v>29028</v>
      </c>
      <c r="I4092" s="884" t="s">
        <v>28760</v>
      </c>
      <c r="J4092" s="345" t="s">
        <v>28895</v>
      </c>
      <c r="K4092" s="938">
        <v>3</v>
      </c>
      <c r="L4092" s="938">
        <v>12</v>
      </c>
      <c r="M4092" s="980">
        <v>132000</v>
      </c>
      <c r="N4092" s="938">
        <v>3</v>
      </c>
      <c r="O4092" s="938">
        <v>6</v>
      </c>
      <c r="P4092" s="980">
        <v>66000</v>
      </c>
      <c r="Q4092" s="938">
        <v>0</v>
      </c>
      <c r="R4092" s="938">
        <v>12</v>
      </c>
      <c r="S4092" s="981">
        <f t="shared" si="35"/>
        <v>132000</v>
      </c>
    </row>
    <row r="4093" spans="1:19" s="243" customFormat="1" ht="34.9">
      <c r="A4093" s="1041" t="s">
        <v>1030</v>
      </c>
      <c r="B4093" s="887" t="s">
        <v>29742</v>
      </c>
      <c r="C4093" s="887" t="s">
        <v>115</v>
      </c>
      <c r="D4093" s="345" t="s">
        <v>19783</v>
      </c>
      <c r="E4093" s="980">
        <v>9300</v>
      </c>
      <c r="F4093" s="345">
        <v>8166559</v>
      </c>
      <c r="G4093" s="391" t="s">
        <v>29208</v>
      </c>
      <c r="H4093" s="884" t="s">
        <v>19708</v>
      </c>
      <c r="I4093" s="884" t="s">
        <v>28760</v>
      </c>
      <c r="J4093" s="345" t="s">
        <v>19783</v>
      </c>
      <c r="K4093" s="938">
        <v>1</v>
      </c>
      <c r="L4093" s="938">
        <v>10</v>
      </c>
      <c r="M4093" s="980">
        <v>90210</v>
      </c>
      <c r="N4093" s="938">
        <v>1</v>
      </c>
      <c r="O4093" s="938">
        <v>6</v>
      </c>
      <c r="P4093" s="980">
        <v>55800</v>
      </c>
      <c r="Q4093" s="938">
        <v>0</v>
      </c>
      <c r="R4093" s="938">
        <v>12</v>
      </c>
      <c r="S4093" s="981">
        <f t="shared" si="35"/>
        <v>111600</v>
      </c>
    </row>
    <row r="4094" spans="1:19" s="243" customFormat="1" ht="34.9">
      <c r="A4094" s="1041" t="s">
        <v>1030</v>
      </c>
      <c r="B4094" s="887" t="s">
        <v>29742</v>
      </c>
      <c r="C4094" s="887" t="s">
        <v>115</v>
      </c>
      <c r="D4094" s="345" t="s">
        <v>29209</v>
      </c>
      <c r="E4094" s="980">
        <v>6000</v>
      </c>
      <c r="F4094" s="345">
        <v>73790872</v>
      </c>
      <c r="G4094" s="391" t="s">
        <v>29210</v>
      </c>
      <c r="H4094" s="884" t="s">
        <v>19713</v>
      </c>
      <c r="I4094" s="884" t="s">
        <v>28760</v>
      </c>
      <c r="J4094" s="345" t="s">
        <v>29209</v>
      </c>
      <c r="K4094" s="938">
        <v>2</v>
      </c>
      <c r="L4094" s="938">
        <v>12</v>
      </c>
      <c r="M4094" s="980">
        <v>72000</v>
      </c>
      <c r="N4094" s="938">
        <v>2</v>
      </c>
      <c r="O4094" s="938">
        <v>6</v>
      </c>
      <c r="P4094" s="980">
        <v>36000</v>
      </c>
      <c r="Q4094" s="938">
        <v>0</v>
      </c>
      <c r="R4094" s="938">
        <v>12</v>
      </c>
      <c r="S4094" s="981">
        <f t="shared" si="35"/>
        <v>72000</v>
      </c>
    </row>
    <row r="4095" spans="1:19" s="243" customFormat="1" ht="34.9">
      <c r="A4095" s="1041" t="s">
        <v>1030</v>
      </c>
      <c r="B4095" s="887" t="s">
        <v>29742</v>
      </c>
      <c r="C4095" s="887" t="s">
        <v>115</v>
      </c>
      <c r="D4095" s="345" t="s">
        <v>29154</v>
      </c>
      <c r="E4095" s="980">
        <v>9300</v>
      </c>
      <c r="F4095" s="345">
        <v>18183627</v>
      </c>
      <c r="G4095" s="391" t="s">
        <v>29211</v>
      </c>
      <c r="H4095" s="884" t="s">
        <v>21508</v>
      </c>
      <c r="I4095" s="884" t="s">
        <v>28760</v>
      </c>
      <c r="J4095" s="345" t="s">
        <v>29154</v>
      </c>
      <c r="K4095" s="938">
        <v>1</v>
      </c>
      <c r="L4095" s="938">
        <v>12</v>
      </c>
      <c r="M4095" s="980">
        <v>69440</v>
      </c>
      <c r="N4095" s="938">
        <v>2</v>
      </c>
      <c r="O4095" s="938">
        <v>6</v>
      </c>
      <c r="P4095" s="980">
        <v>55800</v>
      </c>
      <c r="Q4095" s="938">
        <v>0</v>
      </c>
      <c r="R4095" s="938">
        <v>12</v>
      </c>
      <c r="S4095" s="981">
        <f>+E4095*12</f>
        <v>111600</v>
      </c>
    </row>
    <row r="4096" spans="1:19" s="243" customFormat="1" ht="34.9">
      <c r="A4096" s="1041" t="s">
        <v>1030</v>
      </c>
      <c r="B4096" s="887" t="s">
        <v>29742</v>
      </c>
      <c r="C4096" s="887" t="s">
        <v>115</v>
      </c>
      <c r="D4096" s="345" t="s">
        <v>29212</v>
      </c>
      <c r="E4096" s="980">
        <v>6000</v>
      </c>
      <c r="F4096" s="345">
        <v>70427877</v>
      </c>
      <c r="G4096" s="391" t="s">
        <v>29213</v>
      </c>
      <c r="H4096" s="884" t="s">
        <v>19726</v>
      </c>
      <c r="I4096" s="884" t="s">
        <v>19764</v>
      </c>
      <c r="J4096" s="345" t="s">
        <v>29212</v>
      </c>
      <c r="K4096" s="938">
        <v>7</v>
      </c>
      <c r="L4096" s="938">
        <v>12</v>
      </c>
      <c r="M4096" s="980">
        <v>72000</v>
      </c>
      <c r="N4096" s="938">
        <v>7</v>
      </c>
      <c r="O4096" s="938">
        <v>6</v>
      </c>
      <c r="P4096" s="980">
        <v>36000</v>
      </c>
      <c r="Q4096" s="938">
        <v>0</v>
      </c>
      <c r="R4096" s="938">
        <v>12</v>
      </c>
      <c r="S4096" s="981">
        <f t="shared" ref="S4096:S4103" si="36">+E4096*12</f>
        <v>72000</v>
      </c>
    </row>
    <row r="4097" spans="1:19" s="243" customFormat="1" ht="34.9">
      <c r="A4097" s="1041" t="s">
        <v>1030</v>
      </c>
      <c r="B4097" s="887" t="s">
        <v>29742</v>
      </c>
      <c r="C4097" s="887" t="s">
        <v>115</v>
      </c>
      <c r="D4097" s="345" t="s">
        <v>29214</v>
      </c>
      <c r="E4097" s="980">
        <v>7200</v>
      </c>
      <c r="F4097" s="345">
        <v>44366345</v>
      </c>
      <c r="G4097" s="391" t="s">
        <v>29215</v>
      </c>
      <c r="H4097" s="884" t="s">
        <v>19733</v>
      </c>
      <c r="I4097" s="884" t="s">
        <v>19764</v>
      </c>
      <c r="J4097" s="345" t="s">
        <v>29214</v>
      </c>
      <c r="K4097" s="938">
        <v>2</v>
      </c>
      <c r="L4097" s="938">
        <v>12</v>
      </c>
      <c r="M4097" s="980">
        <v>86400</v>
      </c>
      <c r="N4097" s="938">
        <v>2</v>
      </c>
      <c r="O4097" s="938">
        <v>6</v>
      </c>
      <c r="P4097" s="980">
        <v>43200</v>
      </c>
      <c r="Q4097" s="938">
        <v>0</v>
      </c>
      <c r="R4097" s="938">
        <v>12</v>
      </c>
      <c r="S4097" s="981">
        <f t="shared" si="36"/>
        <v>86400</v>
      </c>
    </row>
    <row r="4098" spans="1:19" s="243" customFormat="1" ht="34.9">
      <c r="A4098" s="1041" t="s">
        <v>1030</v>
      </c>
      <c r="B4098" s="887" t="s">
        <v>29742</v>
      </c>
      <c r="C4098" s="887" t="s">
        <v>115</v>
      </c>
      <c r="D4098" s="345" t="s">
        <v>29073</v>
      </c>
      <c r="E4098" s="980">
        <v>9300</v>
      </c>
      <c r="F4098" s="345">
        <v>80397607</v>
      </c>
      <c r="G4098" s="391" t="s">
        <v>29216</v>
      </c>
      <c r="H4098" s="884" t="s">
        <v>19791</v>
      </c>
      <c r="I4098" s="884" t="s">
        <v>28760</v>
      </c>
      <c r="J4098" s="345" t="s">
        <v>29073</v>
      </c>
      <c r="K4098" s="938">
        <v>2</v>
      </c>
      <c r="L4098" s="938">
        <v>12</v>
      </c>
      <c r="M4098" s="980">
        <v>111600</v>
      </c>
      <c r="N4098" s="938">
        <v>2</v>
      </c>
      <c r="O4098" s="938">
        <v>6</v>
      </c>
      <c r="P4098" s="980">
        <v>55800</v>
      </c>
      <c r="Q4098" s="938">
        <v>0</v>
      </c>
      <c r="R4098" s="938">
        <v>12</v>
      </c>
      <c r="S4098" s="981">
        <f t="shared" si="36"/>
        <v>111600</v>
      </c>
    </row>
    <row r="4099" spans="1:19" s="243" customFormat="1" ht="34.9">
      <c r="A4099" s="1041" t="s">
        <v>1030</v>
      </c>
      <c r="B4099" s="887" t="s">
        <v>29742</v>
      </c>
      <c r="C4099" s="887" t="s">
        <v>115</v>
      </c>
      <c r="D4099" s="345" t="s">
        <v>29217</v>
      </c>
      <c r="E4099" s="980">
        <v>3600</v>
      </c>
      <c r="F4099" s="345">
        <v>7580884</v>
      </c>
      <c r="G4099" s="391" t="s">
        <v>29218</v>
      </c>
      <c r="H4099" s="884" t="s">
        <v>19709</v>
      </c>
      <c r="I4099" s="884" t="s">
        <v>28760</v>
      </c>
      <c r="J4099" s="345" t="s">
        <v>29217</v>
      </c>
      <c r="K4099" s="938">
        <v>11</v>
      </c>
      <c r="L4099" s="938">
        <v>12</v>
      </c>
      <c r="M4099" s="980">
        <v>43200</v>
      </c>
      <c r="N4099" s="938">
        <v>11</v>
      </c>
      <c r="O4099" s="938">
        <v>6</v>
      </c>
      <c r="P4099" s="980">
        <v>21600</v>
      </c>
      <c r="Q4099" s="938">
        <v>0</v>
      </c>
      <c r="R4099" s="938">
        <v>12</v>
      </c>
      <c r="S4099" s="981">
        <f t="shared" si="36"/>
        <v>43200</v>
      </c>
    </row>
    <row r="4100" spans="1:19" s="243" customFormat="1" ht="34.9">
      <c r="A4100" s="1041" t="s">
        <v>1030</v>
      </c>
      <c r="B4100" s="887" t="s">
        <v>29742</v>
      </c>
      <c r="C4100" s="887" t="s">
        <v>115</v>
      </c>
      <c r="D4100" s="345" t="s">
        <v>29219</v>
      </c>
      <c r="E4100" s="980">
        <v>7200</v>
      </c>
      <c r="F4100" s="345">
        <v>47303185</v>
      </c>
      <c r="G4100" s="391" t="s">
        <v>29220</v>
      </c>
      <c r="H4100" s="884" t="s">
        <v>19733</v>
      </c>
      <c r="I4100" s="884" t="s">
        <v>28760</v>
      </c>
      <c r="J4100" s="345" t="s">
        <v>29219</v>
      </c>
      <c r="K4100" s="938">
        <v>1</v>
      </c>
      <c r="L4100" s="938">
        <v>12</v>
      </c>
      <c r="M4100" s="980">
        <v>86400</v>
      </c>
      <c r="N4100" s="938">
        <v>1</v>
      </c>
      <c r="O4100" s="938">
        <v>6</v>
      </c>
      <c r="P4100" s="980">
        <v>43200</v>
      </c>
      <c r="Q4100" s="938">
        <v>0</v>
      </c>
      <c r="R4100" s="938">
        <v>12</v>
      </c>
      <c r="S4100" s="981">
        <f t="shared" si="36"/>
        <v>86400</v>
      </c>
    </row>
    <row r="4101" spans="1:19" s="243" customFormat="1" ht="34.9">
      <c r="A4101" s="1041" t="s">
        <v>1030</v>
      </c>
      <c r="B4101" s="887" t="s">
        <v>29742</v>
      </c>
      <c r="C4101" s="887" t="s">
        <v>115</v>
      </c>
      <c r="D4101" s="345" t="s">
        <v>29221</v>
      </c>
      <c r="E4101" s="980">
        <v>12500</v>
      </c>
      <c r="F4101" s="345">
        <v>21143307</v>
      </c>
      <c r="G4101" s="391" t="s">
        <v>29222</v>
      </c>
      <c r="H4101" s="884" t="s">
        <v>28765</v>
      </c>
      <c r="I4101" s="884" t="s">
        <v>28760</v>
      </c>
      <c r="J4101" s="345" t="s">
        <v>29221</v>
      </c>
      <c r="K4101" s="938">
        <v>1</v>
      </c>
      <c r="L4101" s="938">
        <v>12</v>
      </c>
      <c r="M4101" s="980">
        <v>150000</v>
      </c>
      <c r="N4101" s="938">
        <v>2</v>
      </c>
      <c r="O4101" s="938">
        <v>6</v>
      </c>
      <c r="P4101" s="980">
        <v>75000</v>
      </c>
      <c r="Q4101" s="938">
        <v>0</v>
      </c>
      <c r="R4101" s="938">
        <v>12</v>
      </c>
      <c r="S4101" s="981">
        <f t="shared" si="36"/>
        <v>150000</v>
      </c>
    </row>
    <row r="4102" spans="1:19" s="243" customFormat="1" ht="34.9">
      <c r="A4102" s="1041" t="s">
        <v>1030</v>
      </c>
      <c r="B4102" s="887" t="s">
        <v>29742</v>
      </c>
      <c r="C4102" s="887" t="s">
        <v>115</v>
      </c>
      <c r="D4102" s="345" t="s">
        <v>28933</v>
      </c>
      <c r="E4102" s="980">
        <v>2800</v>
      </c>
      <c r="F4102" s="345">
        <v>70651363</v>
      </c>
      <c r="G4102" s="391" t="s">
        <v>29223</v>
      </c>
      <c r="H4102" s="884" t="s">
        <v>20185</v>
      </c>
      <c r="I4102" s="884" t="s">
        <v>28760</v>
      </c>
      <c r="J4102" s="345" t="s">
        <v>28933</v>
      </c>
      <c r="K4102" s="938">
        <v>4</v>
      </c>
      <c r="L4102" s="938">
        <v>12</v>
      </c>
      <c r="M4102" s="980">
        <v>33600</v>
      </c>
      <c r="N4102" s="938">
        <v>4</v>
      </c>
      <c r="O4102" s="938">
        <v>6</v>
      </c>
      <c r="P4102" s="980">
        <v>16800</v>
      </c>
      <c r="Q4102" s="938">
        <v>0</v>
      </c>
      <c r="R4102" s="938">
        <v>12</v>
      </c>
      <c r="S4102" s="981">
        <f t="shared" si="36"/>
        <v>33600</v>
      </c>
    </row>
    <row r="4103" spans="1:19" s="243" customFormat="1" ht="34.9">
      <c r="A4103" s="1041" t="s">
        <v>1030</v>
      </c>
      <c r="B4103" s="887" t="s">
        <v>29742</v>
      </c>
      <c r="C4103" s="887" t="s">
        <v>115</v>
      </c>
      <c r="D4103" s="345" t="s">
        <v>28810</v>
      </c>
      <c r="E4103" s="980">
        <v>7200</v>
      </c>
      <c r="F4103" s="345">
        <v>32962984</v>
      </c>
      <c r="G4103" s="391" t="s">
        <v>29224</v>
      </c>
      <c r="H4103" s="884" t="s">
        <v>29225</v>
      </c>
      <c r="I4103" s="884" t="s">
        <v>19764</v>
      </c>
      <c r="J4103" s="345" t="s">
        <v>28810</v>
      </c>
      <c r="K4103" s="938">
        <v>6</v>
      </c>
      <c r="L4103" s="938">
        <v>12</v>
      </c>
      <c r="M4103" s="980">
        <v>86400</v>
      </c>
      <c r="N4103" s="938">
        <v>6</v>
      </c>
      <c r="O4103" s="938">
        <v>6</v>
      </c>
      <c r="P4103" s="980">
        <v>43200</v>
      </c>
      <c r="Q4103" s="938">
        <v>0</v>
      </c>
      <c r="R4103" s="938">
        <v>12</v>
      </c>
      <c r="S4103" s="981">
        <f t="shared" si="36"/>
        <v>86400</v>
      </c>
    </row>
    <row r="4104" spans="1:19" s="243" customFormat="1" ht="34.9">
      <c r="A4104" s="1041" t="s">
        <v>1030</v>
      </c>
      <c r="B4104" s="887" t="s">
        <v>29742</v>
      </c>
      <c r="C4104" s="887" t="s">
        <v>115</v>
      </c>
      <c r="D4104" s="345" t="s">
        <v>29226</v>
      </c>
      <c r="E4104" s="980">
        <v>7200</v>
      </c>
      <c r="F4104" s="345">
        <v>45858414</v>
      </c>
      <c r="G4104" s="391" t="s">
        <v>29227</v>
      </c>
      <c r="H4104" s="884" t="s">
        <v>19733</v>
      </c>
      <c r="I4104" s="884" t="s">
        <v>19764</v>
      </c>
      <c r="J4104" s="345" t="s">
        <v>29226</v>
      </c>
      <c r="K4104" s="938">
        <v>3</v>
      </c>
      <c r="L4104" s="938">
        <v>1</v>
      </c>
      <c r="M4104" s="980">
        <v>7200</v>
      </c>
      <c r="N4104" s="938">
        <v>0</v>
      </c>
      <c r="O4104" s="938">
        <v>0</v>
      </c>
      <c r="P4104" s="980">
        <v>0</v>
      </c>
      <c r="Q4104" s="938">
        <v>0</v>
      </c>
      <c r="R4104" s="938">
        <v>0</v>
      </c>
      <c r="S4104" s="981">
        <v>0</v>
      </c>
    </row>
    <row r="4105" spans="1:19" s="243" customFormat="1" ht="34.9">
      <c r="A4105" s="1041" t="s">
        <v>1030</v>
      </c>
      <c r="B4105" s="887" t="s">
        <v>29742</v>
      </c>
      <c r="C4105" s="887" t="s">
        <v>115</v>
      </c>
      <c r="D4105" s="345" t="s">
        <v>20390</v>
      </c>
      <c r="E4105" s="980">
        <v>3600</v>
      </c>
      <c r="F4105" s="345">
        <v>41608654</v>
      </c>
      <c r="G4105" s="391" t="s">
        <v>29228</v>
      </c>
      <c r="H4105" s="884" t="s">
        <v>23633</v>
      </c>
      <c r="I4105" s="884" t="s">
        <v>20970</v>
      </c>
      <c r="J4105" s="345" t="s">
        <v>20390</v>
      </c>
      <c r="K4105" s="938">
        <v>1</v>
      </c>
      <c r="L4105" s="938">
        <v>12</v>
      </c>
      <c r="M4105" s="980">
        <v>6960</v>
      </c>
      <c r="N4105" s="938">
        <v>2</v>
      </c>
      <c r="O4105" s="938">
        <v>6</v>
      </c>
      <c r="P4105" s="980">
        <v>21600</v>
      </c>
      <c r="Q4105" s="938">
        <v>0</v>
      </c>
      <c r="R4105" s="938">
        <v>12</v>
      </c>
      <c r="S4105" s="981">
        <v>0</v>
      </c>
    </row>
    <row r="4106" spans="1:19" s="243" customFormat="1" ht="46.5">
      <c r="A4106" s="1041" t="s">
        <v>1030</v>
      </c>
      <c r="B4106" s="887" t="s">
        <v>29742</v>
      </c>
      <c r="C4106" s="887" t="s">
        <v>115</v>
      </c>
      <c r="D4106" s="345" t="s">
        <v>29229</v>
      </c>
      <c r="E4106" s="980">
        <v>6000</v>
      </c>
      <c r="F4106" s="345">
        <v>42497206</v>
      </c>
      <c r="G4106" s="391" t="s">
        <v>29230</v>
      </c>
      <c r="H4106" s="884" t="s">
        <v>28765</v>
      </c>
      <c r="I4106" s="884" t="s">
        <v>28760</v>
      </c>
      <c r="J4106" s="345" t="s">
        <v>29229</v>
      </c>
      <c r="K4106" s="938">
        <v>6</v>
      </c>
      <c r="L4106" s="938">
        <v>12</v>
      </c>
      <c r="M4106" s="980">
        <v>72000</v>
      </c>
      <c r="N4106" s="938">
        <v>0</v>
      </c>
      <c r="O4106" s="938">
        <v>0</v>
      </c>
      <c r="P4106" s="980">
        <v>0</v>
      </c>
      <c r="Q4106" s="938">
        <v>0</v>
      </c>
      <c r="R4106" s="938">
        <v>0</v>
      </c>
      <c r="S4106" s="981">
        <v>0</v>
      </c>
    </row>
    <row r="4107" spans="1:19" s="243" customFormat="1" ht="34.9">
      <c r="A4107" s="1041" t="s">
        <v>1030</v>
      </c>
      <c r="B4107" s="887" t="s">
        <v>29742</v>
      </c>
      <c r="C4107" s="887" t="s">
        <v>115</v>
      </c>
      <c r="D4107" s="345" t="s">
        <v>29231</v>
      </c>
      <c r="E4107" s="980">
        <v>7200</v>
      </c>
      <c r="F4107" s="345">
        <v>70315337</v>
      </c>
      <c r="G4107" s="391" t="s">
        <v>29232</v>
      </c>
      <c r="H4107" s="884" t="s">
        <v>19733</v>
      </c>
      <c r="I4107" s="884" t="s">
        <v>28760</v>
      </c>
      <c r="J4107" s="345" t="s">
        <v>29231</v>
      </c>
      <c r="K4107" s="938">
        <v>4</v>
      </c>
      <c r="L4107" s="938">
        <v>5</v>
      </c>
      <c r="M4107" s="980">
        <v>30480</v>
      </c>
      <c r="N4107" s="938">
        <v>0</v>
      </c>
      <c r="O4107" s="938">
        <v>0</v>
      </c>
      <c r="P4107" s="980">
        <v>0</v>
      </c>
      <c r="Q4107" s="938">
        <v>0</v>
      </c>
      <c r="R4107" s="938">
        <v>0</v>
      </c>
      <c r="S4107" s="981">
        <v>0</v>
      </c>
    </row>
    <row r="4108" spans="1:19" s="243" customFormat="1" ht="34.9">
      <c r="A4108" s="1041" t="s">
        <v>1030</v>
      </c>
      <c r="B4108" s="887" t="s">
        <v>29742</v>
      </c>
      <c r="C4108" s="887" t="s">
        <v>115</v>
      </c>
      <c r="D4108" s="345" t="s">
        <v>29233</v>
      </c>
      <c r="E4108" s="980">
        <v>11000</v>
      </c>
      <c r="F4108" s="345">
        <v>7524563</v>
      </c>
      <c r="G4108" s="391" t="s">
        <v>29234</v>
      </c>
      <c r="H4108" s="884" t="s">
        <v>19709</v>
      </c>
      <c r="I4108" s="884" t="s">
        <v>28760</v>
      </c>
      <c r="J4108" s="345" t="s">
        <v>29233</v>
      </c>
      <c r="K4108" s="938">
        <v>8</v>
      </c>
      <c r="L4108" s="938">
        <v>12</v>
      </c>
      <c r="M4108" s="980">
        <v>132000</v>
      </c>
      <c r="N4108" s="938">
        <v>8</v>
      </c>
      <c r="O4108" s="938">
        <v>6</v>
      </c>
      <c r="P4108" s="980">
        <v>66000</v>
      </c>
      <c r="Q4108" s="938">
        <v>0</v>
      </c>
      <c r="R4108" s="938">
        <v>12</v>
      </c>
      <c r="S4108" s="981">
        <f t="shared" ref="S4108:S4118" si="37">+E4108*12</f>
        <v>132000</v>
      </c>
    </row>
    <row r="4109" spans="1:19" s="243" customFormat="1" ht="34.9">
      <c r="A4109" s="1041" t="s">
        <v>1030</v>
      </c>
      <c r="B4109" s="887" t="s">
        <v>29742</v>
      </c>
      <c r="C4109" s="887" t="s">
        <v>115</v>
      </c>
      <c r="D4109" s="345" t="s">
        <v>29235</v>
      </c>
      <c r="E4109" s="980">
        <v>6000</v>
      </c>
      <c r="F4109" s="345">
        <v>70469568</v>
      </c>
      <c r="G4109" s="391" t="s">
        <v>29236</v>
      </c>
      <c r="H4109" s="884" t="s">
        <v>19733</v>
      </c>
      <c r="I4109" s="884" t="s">
        <v>28760</v>
      </c>
      <c r="J4109" s="345" t="s">
        <v>29235</v>
      </c>
      <c r="K4109" s="938">
        <v>3</v>
      </c>
      <c r="L4109" s="938">
        <v>12</v>
      </c>
      <c r="M4109" s="980">
        <v>72000</v>
      </c>
      <c r="N4109" s="938">
        <v>3</v>
      </c>
      <c r="O4109" s="938">
        <v>6</v>
      </c>
      <c r="P4109" s="980">
        <v>36000</v>
      </c>
      <c r="Q4109" s="938">
        <v>0</v>
      </c>
      <c r="R4109" s="938">
        <v>12</v>
      </c>
      <c r="S4109" s="981">
        <f t="shared" si="37"/>
        <v>72000</v>
      </c>
    </row>
    <row r="4110" spans="1:19" s="243" customFormat="1" ht="34.9">
      <c r="A4110" s="1041" t="s">
        <v>1030</v>
      </c>
      <c r="B4110" s="887" t="s">
        <v>29742</v>
      </c>
      <c r="C4110" s="887" t="s">
        <v>115</v>
      </c>
      <c r="D4110" s="345" t="s">
        <v>20161</v>
      </c>
      <c r="E4110" s="980">
        <v>9300</v>
      </c>
      <c r="F4110" s="345">
        <v>10182017</v>
      </c>
      <c r="G4110" s="391" t="s">
        <v>29237</v>
      </c>
      <c r="H4110" s="884" t="s">
        <v>19961</v>
      </c>
      <c r="I4110" s="884" t="s">
        <v>28760</v>
      </c>
      <c r="J4110" s="345" t="s">
        <v>20161</v>
      </c>
      <c r="K4110" s="938">
        <v>7</v>
      </c>
      <c r="L4110" s="938">
        <v>12</v>
      </c>
      <c r="M4110" s="980">
        <v>111600</v>
      </c>
      <c r="N4110" s="938">
        <v>7</v>
      </c>
      <c r="O4110" s="938">
        <v>6</v>
      </c>
      <c r="P4110" s="980">
        <v>55800</v>
      </c>
      <c r="Q4110" s="938">
        <v>0</v>
      </c>
      <c r="R4110" s="938">
        <v>12</v>
      </c>
      <c r="S4110" s="981">
        <f t="shared" si="37"/>
        <v>111600</v>
      </c>
    </row>
    <row r="4111" spans="1:19" s="243" customFormat="1" ht="34.9">
      <c r="A4111" s="1041" t="s">
        <v>1030</v>
      </c>
      <c r="B4111" s="887" t="s">
        <v>29742</v>
      </c>
      <c r="C4111" s="887" t="s">
        <v>115</v>
      </c>
      <c r="D4111" s="345" t="s">
        <v>29238</v>
      </c>
      <c r="E4111" s="980">
        <v>12000</v>
      </c>
      <c r="F4111" s="345">
        <v>42177770</v>
      </c>
      <c r="G4111" s="391" t="s">
        <v>29239</v>
      </c>
      <c r="H4111" s="884" t="s">
        <v>28765</v>
      </c>
      <c r="I4111" s="884" t="s">
        <v>28760</v>
      </c>
      <c r="J4111" s="345" t="s">
        <v>29238</v>
      </c>
      <c r="K4111" s="938">
        <v>5</v>
      </c>
      <c r="L4111" s="938">
        <v>12</v>
      </c>
      <c r="M4111" s="980">
        <v>144000</v>
      </c>
      <c r="N4111" s="938">
        <v>5</v>
      </c>
      <c r="O4111" s="938">
        <v>6</v>
      </c>
      <c r="P4111" s="980">
        <v>72000</v>
      </c>
      <c r="Q4111" s="938">
        <v>0</v>
      </c>
      <c r="R4111" s="938">
        <v>12</v>
      </c>
      <c r="S4111" s="981">
        <f t="shared" si="37"/>
        <v>144000</v>
      </c>
    </row>
    <row r="4112" spans="1:19" s="243" customFormat="1" ht="34.9">
      <c r="A4112" s="1041" t="s">
        <v>1030</v>
      </c>
      <c r="B4112" s="887" t="s">
        <v>29742</v>
      </c>
      <c r="C4112" s="887" t="s">
        <v>115</v>
      </c>
      <c r="D4112" s="345" t="s">
        <v>28796</v>
      </c>
      <c r="E4112" s="980">
        <v>2800</v>
      </c>
      <c r="F4112" s="345">
        <v>40868194</v>
      </c>
      <c r="G4112" s="391" t="s">
        <v>29240</v>
      </c>
      <c r="H4112" s="884" t="s">
        <v>21494</v>
      </c>
      <c r="I4112" s="884" t="s">
        <v>28760</v>
      </c>
      <c r="J4112" s="345" t="s">
        <v>28796</v>
      </c>
      <c r="K4112" s="938">
        <v>3</v>
      </c>
      <c r="L4112" s="938">
        <v>12</v>
      </c>
      <c r="M4112" s="980">
        <v>33600</v>
      </c>
      <c r="N4112" s="938">
        <v>3</v>
      </c>
      <c r="O4112" s="938">
        <v>6</v>
      </c>
      <c r="P4112" s="980">
        <v>16800</v>
      </c>
      <c r="Q4112" s="938">
        <v>0</v>
      </c>
      <c r="R4112" s="938">
        <v>12</v>
      </c>
      <c r="S4112" s="981">
        <f t="shared" si="37"/>
        <v>33600</v>
      </c>
    </row>
    <row r="4113" spans="1:19" s="243" customFormat="1" ht="34.9">
      <c r="A4113" s="1041" t="s">
        <v>1030</v>
      </c>
      <c r="B4113" s="887" t="s">
        <v>29742</v>
      </c>
      <c r="C4113" s="887" t="s">
        <v>115</v>
      </c>
      <c r="D4113" s="345" t="s">
        <v>28880</v>
      </c>
      <c r="E4113" s="980">
        <v>1800</v>
      </c>
      <c r="F4113" s="345">
        <v>41532395</v>
      </c>
      <c r="G4113" s="391" t="s">
        <v>29241</v>
      </c>
      <c r="H4113" s="884" t="s">
        <v>23636</v>
      </c>
      <c r="I4113" s="884" t="s">
        <v>20970</v>
      </c>
      <c r="J4113" s="345" t="s">
        <v>28880</v>
      </c>
      <c r="K4113" s="938">
        <v>1</v>
      </c>
      <c r="L4113" s="938">
        <v>12</v>
      </c>
      <c r="M4113" s="980">
        <v>21600</v>
      </c>
      <c r="N4113" s="938">
        <v>1</v>
      </c>
      <c r="O4113" s="938">
        <v>6</v>
      </c>
      <c r="P4113" s="980">
        <v>10800</v>
      </c>
      <c r="Q4113" s="938">
        <v>0</v>
      </c>
      <c r="R4113" s="938">
        <v>12</v>
      </c>
      <c r="S4113" s="981">
        <f t="shared" si="37"/>
        <v>21600</v>
      </c>
    </row>
    <row r="4114" spans="1:19" s="243" customFormat="1" ht="34.9">
      <c r="A4114" s="1041" t="s">
        <v>1030</v>
      </c>
      <c r="B4114" s="887" t="s">
        <v>29742</v>
      </c>
      <c r="C4114" s="887" t="s">
        <v>115</v>
      </c>
      <c r="D4114" s="345" t="s">
        <v>29242</v>
      </c>
      <c r="E4114" s="980">
        <v>6000</v>
      </c>
      <c r="F4114" s="345">
        <v>41818005</v>
      </c>
      <c r="G4114" s="391" t="s">
        <v>29243</v>
      </c>
      <c r="H4114" s="884" t="s">
        <v>23680</v>
      </c>
      <c r="I4114" s="884" t="s">
        <v>28760</v>
      </c>
      <c r="J4114" s="345" t="s">
        <v>29242</v>
      </c>
      <c r="K4114" s="938">
        <v>3</v>
      </c>
      <c r="L4114" s="938">
        <v>12</v>
      </c>
      <c r="M4114" s="980">
        <v>72000</v>
      </c>
      <c r="N4114" s="938">
        <v>3</v>
      </c>
      <c r="O4114" s="938">
        <v>6</v>
      </c>
      <c r="P4114" s="980">
        <v>36000</v>
      </c>
      <c r="Q4114" s="938">
        <v>0</v>
      </c>
      <c r="R4114" s="938">
        <v>12</v>
      </c>
      <c r="S4114" s="981">
        <f t="shared" si="37"/>
        <v>72000</v>
      </c>
    </row>
    <row r="4115" spans="1:19" s="243" customFormat="1" ht="34.9">
      <c r="A4115" s="1041" t="s">
        <v>1030</v>
      </c>
      <c r="B4115" s="887" t="s">
        <v>29742</v>
      </c>
      <c r="C4115" s="887" t="s">
        <v>115</v>
      </c>
      <c r="D4115" s="345" t="s">
        <v>29244</v>
      </c>
      <c r="E4115" s="980">
        <v>7200</v>
      </c>
      <c r="F4115" s="345">
        <v>46894827</v>
      </c>
      <c r="G4115" s="391" t="s">
        <v>29245</v>
      </c>
      <c r="H4115" s="884" t="s">
        <v>23515</v>
      </c>
      <c r="I4115" s="884" t="s">
        <v>28760</v>
      </c>
      <c r="J4115" s="345" t="s">
        <v>29244</v>
      </c>
      <c r="K4115" s="938">
        <v>2</v>
      </c>
      <c r="L4115" s="938">
        <v>12</v>
      </c>
      <c r="M4115" s="980">
        <v>86400</v>
      </c>
      <c r="N4115" s="938">
        <v>2</v>
      </c>
      <c r="O4115" s="938">
        <v>6</v>
      </c>
      <c r="P4115" s="980">
        <v>43200</v>
      </c>
      <c r="Q4115" s="938">
        <v>0</v>
      </c>
      <c r="R4115" s="938">
        <v>12</v>
      </c>
      <c r="S4115" s="981">
        <f t="shared" si="37"/>
        <v>86400</v>
      </c>
    </row>
    <row r="4116" spans="1:19" s="243" customFormat="1" ht="34.9">
      <c r="A4116" s="1041" t="s">
        <v>1030</v>
      </c>
      <c r="B4116" s="887" t="s">
        <v>29742</v>
      </c>
      <c r="C4116" s="887" t="s">
        <v>115</v>
      </c>
      <c r="D4116" s="345" t="s">
        <v>28958</v>
      </c>
      <c r="E4116" s="980">
        <v>2800</v>
      </c>
      <c r="F4116" s="345">
        <v>44202435</v>
      </c>
      <c r="G4116" s="391" t="s">
        <v>29246</v>
      </c>
      <c r="H4116" s="884" t="s">
        <v>21494</v>
      </c>
      <c r="I4116" s="884" t="s">
        <v>28760</v>
      </c>
      <c r="J4116" s="345" t="s">
        <v>28958</v>
      </c>
      <c r="K4116" s="938">
        <v>3</v>
      </c>
      <c r="L4116" s="938">
        <v>12</v>
      </c>
      <c r="M4116" s="980">
        <v>33600</v>
      </c>
      <c r="N4116" s="938">
        <v>3</v>
      </c>
      <c r="O4116" s="938">
        <v>6</v>
      </c>
      <c r="P4116" s="980">
        <v>16800</v>
      </c>
      <c r="Q4116" s="938">
        <v>0</v>
      </c>
      <c r="R4116" s="938">
        <v>12</v>
      </c>
      <c r="S4116" s="981">
        <f t="shared" si="37"/>
        <v>33600</v>
      </c>
    </row>
    <row r="4117" spans="1:19" s="243" customFormat="1" ht="34.9">
      <c r="A4117" s="1041" t="s">
        <v>1030</v>
      </c>
      <c r="B4117" s="887" t="s">
        <v>29742</v>
      </c>
      <c r="C4117" s="887" t="s">
        <v>115</v>
      </c>
      <c r="D4117" s="345" t="s">
        <v>28792</v>
      </c>
      <c r="E4117" s="980">
        <v>11000</v>
      </c>
      <c r="F4117" s="345">
        <v>41584125</v>
      </c>
      <c r="G4117" s="391" t="s">
        <v>29247</v>
      </c>
      <c r="H4117" s="884" t="s">
        <v>28838</v>
      </c>
      <c r="I4117" s="884" t="s">
        <v>28760</v>
      </c>
      <c r="J4117" s="345" t="s">
        <v>28792</v>
      </c>
      <c r="K4117" s="938">
        <v>2</v>
      </c>
      <c r="L4117" s="938">
        <v>12</v>
      </c>
      <c r="M4117" s="980">
        <v>132000</v>
      </c>
      <c r="N4117" s="938">
        <v>2</v>
      </c>
      <c r="O4117" s="938">
        <v>6</v>
      </c>
      <c r="P4117" s="980">
        <v>66000</v>
      </c>
      <c r="Q4117" s="938">
        <v>0</v>
      </c>
      <c r="R4117" s="938">
        <v>12</v>
      </c>
      <c r="S4117" s="981">
        <f t="shared" si="37"/>
        <v>132000</v>
      </c>
    </row>
    <row r="4118" spans="1:19" s="243" customFormat="1" ht="34.9">
      <c r="A4118" s="1041" t="s">
        <v>1030</v>
      </c>
      <c r="B4118" s="887" t="s">
        <v>29742</v>
      </c>
      <c r="C4118" s="887" t="s">
        <v>115</v>
      </c>
      <c r="D4118" s="345" t="s">
        <v>29248</v>
      </c>
      <c r="E4118" s="980">
        <v>12500</v>
      </c>
      <c r="F4118" s="345">
        <v>42053245</v>
      </c>
      <c r="G4118" s="391" t="s">
        <v>29249</v>
      </c>
      <c r="H4118" s="884" t="s">
        <v>28862</v>
      </c>
      <c r="I4118" s="884" t="s">
        <v>28760</v>
      </c>
      <c r="J4118" s="345" t="s">
        <v>29248</v>
      </c>
      <c r="K4118" s="938">
        <v>7</v>
      </c>
      <c r="L4118" s="938">
        <v>12</v>
      </c>
      <c r="M4118" s="980">
        <v>150000</v>
      </c>
      <c r="N4118" s="938">
        <v>7</v>
      </c>
      <c r="O4118" s="938">
        <v>6</v>
      </c>
      <c r="P4118" s="980">
        <v>75000</v>
      </c>
      <c r="Q4118" s="938">
        <v>0</v>
      </c>
      <c r="R4118" s="938">
        <v>12</v>
      </c>
      <c r="S4118" s="981">
        <f t="shared" si="37"/>
        <v>150000</v>
      </c>
    </row>
    <row r="4119" spans="1:19" s="243" customFormat="1" ht="34.9">
      <c r="A4119" s="1041" t="s">
        <v>1030</v>
      </c>
      <c r="B4119" s="887" t="s">
        <v>29742</v>
      </c>
      <c r="C4119" s="887" t="s">
        <v>115</v>
      </c>
      <c r="D4119" s="345" t="s">
        <v>28796</v>
      </c>
      <c r="E4119" s="980">
        <v>2800</v>
      </c>
      <c r="F4119" s="345">
        <v>41408914</v>
      </c>
      <c r="G4119" s="391" t="s">
        <v>29250</v>
      </c>
      <c r="H4119" s="884" t="s">
        <v>29251</v>
      </c>
      <c r="I4119" s="884" t="s">
        <v>19764</v>
      </c>
      <c r="J4119" s="345" t="s">
        <v>28796</v>
      </c>
      <c r="K4119" s="938">
        <v>0</v>
      </c>
      <c r="L4119" s="938">
        <v>0</v>
      </c>
      <c r="M4119" s="980">
        <v>0</v>
      </c>
      <c r="N4119" s="938">
        <v>1</v>
      </c>
      <c r="O4119" s="938">
        <v>1</v>
      </c>
      <c r="P4119" s="980">
        <v>1586.6666666666665</v>
      </c>
      <c r="Q4119" s="938">
        <v>0</v>
      </c>
      <c r="R4119" s="938">
        <v>0</v>
      </c>
      <c r="S4119" s="981">
        <v>0</v>
      </c>
    </row>
    <row r="4120" spans="1:19" s="243" customFormat="1" ht="34.9">
      <c r="A4120" s="1041" t="s">
        <v>1030</v>
      </c>
      <c r="B4120" s="887" t="s">
        <v>29742</v>
      </c>
      <c r="C4120" s="887" t="s">
        <v>115</v>
      </c>
      <c r="D4120" s="345" t="s">
        <v>29252</v>
      </c>
      <c r="E4120" s="980">
        <v>4200</v>
      </c>
      <c r="F4120" s="345">
        <v>71793047</v>
      </c>
      <c r="G4120" s="391" t="s">
        <v>29253</v>
      </c>
      <c r="H4120" s="884" t="s">
        <v>28794</v>
      </c>
      <c r="I4120" s="884" t="s">
        <v>28760</v>
      </c>
      <c r="J4120" s="345" t="s">
        <v>29252</v>
      </c>
      <c r="K4120" s="938">
        <v>1</v>
      </c>
      <c r="L4120" s="938">
        <v>2</v>
      </c>
      <c r="M4120" s="980">
        <v>6160</v>
      </c>
      <c r="N4120" s="938">
        <v>0</v>
      </c>
      <c r="O4120" s="938">
        <v>0</v>
      </c>
      <c r="P4120" s="980">
        <v>0</v>
      </c>
      <c r="Q4120" s="938">
        <v>0</v>
      </c>
      <c r="R4120" s="938">
        <v>0</v>
      </c>
      <c r="S4120" s="981">
        <v>0</v>
      </c>
    </row>
    <row r="4121" spans="1:19" s="243" customFormat="1" ht="34.9">
      <c r="A4121" s="1041" t="s">
        <v>1030</v>
      </c>
      <c r="B4121" s="887" t="s">
        <v>29742</v>
      </c>
      <c r="C4121" s="887" t="s">
        <v>115</v>
      </c>
      <c r="D4121" s="345" t="s">
        <v>28792</v>
      </c>
      <c r="E4121" s="980">
        <v>11000</v>
      </c>
      <c r="F4121" s="345">
        <v>44059234</v>
      </c>
      <c r="G4121" s="391" t="s">
        <v>29254</v>
      </c>
      <c r="H4121" s="884" t="s">
        <v>24465</v>
      </c>
      <c r="I4121" s="884" t="s">
        <v>28760</v>
      </c>
      <c r="J4121" s="345" t="s">
        <v>28792</v>
      </c>
      <c r="K4121" s="938">
        <v>1</v>
      </c>
      <c r="L4121" s="938">
        <v>12</v>
      </c>
      <c r="M4121" s="980">
        <v>132000</v>
      </c>
      <c r="N4121" s="938">
        <v>2</v>
      </c>
      <c r="O4121" s="938">
        <v>6</v>
      </c>
      <c r="P4121" s="980">
        <v>66000</v>
      </c>
      <c r="Q4121" s="938">
        <v>0</v>
      </c>
      <c r="R4121" s="938">
        <v>12</v>
      </c>
      <c r="S4121" s="981">
        <f t="shared" ref="S4121:S4123" si="38">+E4121*12</f>
        <v>132000</v>
      </c>
    </row>
    <row r="4122" spans="1:19" s="243" customFormat="1" ht="34.9">
      <c r="A4122" s="1041" t="s">
        <v>1030</v>
      </c>
      <c r="B4122" s="887" t="s">
        <v>29742</v>
      </c>
      <c r="C4122" s="887" t="s">
        <v>115</v>
      </c>
      <c r="D4122" s="345" t="s">
        <v>29255</v>
      </c>
      <c r="E4122" s="980">
        <v>7200</v>
      </c>
      <c r="F4122" s="345">
        <v>20089938</v>
      </c>
      <c r="G4122" s="391" t="s">
        <v>29256</v>
      </c>
      <c r="H4122" s="884" t="s">
        <v>19726</v>
      </c>
      <c r="I4122" s="884" t="s">
        <v>28760</v>
      </c>
      <c r="J4122" s="345" t="s">
        <v>29255</v>
      </c>
      <c r="K4122" s="938">
        <v>11</v>
      </c>
      <c r="L4122" s="938">
        <v>12</v>
      </c>
      <c r="M4122" s="980">
        <v>86400</v>
      </c>
      <c r="N4122" s="938">
        <v>11</v>
      </c>
      <c r="O4122" s="938">
        <v>6</v>
      </c>
      <c r="P4122" s="980">
        <v>43200</v>
      </c>
      <c r="Q4122" s="938">
        <v>0</v>
      </c>
      <c r="R4122" s="938">
        <v>12</v>
      </c>
      <c r="S4122" s="981">
        <f t="shared" si="38"/>
        <v>86400</v>
      </c>
    </row>
    <row r="4123" spans="1:19" s="243" customFormat="1" ht="34.9">
      <c r="A4123" s="1041" t="s">
        <v>1030</v>
      </c>
      <c r="B4123" s="887" t="s">
        <v>29742</v>
      </c>
      <c r="C4123" s="887" t="s">
        <v>115</v>
      </c>
      <c r="D4123" s="345" t="s">
        <v>28895</v>
      </c>
      <c r="E4123" s="980">
        <v>11000</v>
      </c>
      <c r="F4123" s="345">
        <v>425205</v>
      </c>
      <c r="G4123" s="391" t="s">
        <v>29257</v>
      </c>
      <c r="H4123" s="884" t="s">
        <v>28765</v>
      </c>
      <c r="I4123" s="884" t="s">
        <v>28760</v>
      </c>
      <c r="J4123" s="345" t="s">
        <v>28895</v>
      </c>
      <c r="K4123" s="938">
        <v>3</v>
      </c>
      <c r="L4123" s="938">
        <v>12</v>
      </c>
      <c r="M4123" s="980">
        <v>132000</v>
      </c>
      <c r="N4123" s="938">
        <v>3</v>
      </c>
      <c r="O4123" s="938">
        <v>6</v>
      </c>
      <c r="P4123" s="980">
        <v>66000</v>
      </c>
      <c r="Q4123" s="938">
        <v>0</v>
      </c>
      <c r="R4123" s="938">
        <v>12</v>
      </c>
      <c r="S4123" s="981">
        <f t="shared" si="38"/>
        <v>132000</v>
      </c>
    </row>
    <row r="4124" spans="1:19" s="243" customFormat="1" ht="34.9">
      <c r="A4124" s="1041" t="s">
        <v>1030</v>
      </c>
      <c r="B4124" s="887" t="s">
        <v>29742</v>
      </c>
      <c r="C4124" s="887" t="s">
        <v>115</v>
      </c>
      <c r="D4124" s="345" t="s">
        <v>29258</v>
      </c>
      <c r="E4124" s="980">
        <v>6000</v>
      </c>
      <c r="F4124" s="345">
        <v>45944282</v>
      </c>
      <c r="G4124" s="391" t="s">
        <v>29259</v>
      </c>
      <c r="H4124" s="884" t="s">
        <v>23441</v>
      </c>
      <c r="I4124" s="884" t="s">
        <v>19764</v>
      </c>
      <c r="J4124" s="345" t="s">
        <v>29258</v>
      </c>
      <c r="K4124" s="938">
        <v>1</v>
      </c>
      <c r="L4124" s="938">
        <v>12</v>
      </c>
      <c r="M4124" s="980">
        <v>11600</v>
      </c>
      <c r="N4124" s="938">
        <v>2</v>
      </c>
      <c r="O4124" s="938">
        <v>6</v>
      </c>
      <c r="P4124" s="980">
        <v>36000</v>
      </c>
      <c r="Q4124" s="938">
        <v>0</v>
      </c>
      <c r="R4124" s="938">
        <v>12</v>
      </c>
      <c r="S4124" s="981">
        <v>0</v>
      </c>
    </row>
    <row r="4125" spans="1:19" s="243" customFormat="1" ht="34.9">
      <c r="A4125" s="1041" t="s">
        <v>1030</v>
      </c>
      <c r="B4125" s="887" t="s">
        <v>29742</v>
      </c>
      <c r="C4125" s="887" t="s">
        <v>115</v>
      </c>
      <c r="D4125" s="345" t="s">
        <v>28901</v>
      </c>
      <c r="E4125" s="980">
        <v>12500</v>
      </c>
      <c r="F4125" s="345">
        <v>41047054</v>
      </c>
      <c r="G4125" s="391" t="s">
        <v>29260</v>
      </c>
      <c r="H4125" s="884" t="s">
        <v>19733</v>
      </c>
      <c r="I4125" s="884" t="s">
        <v>28760</v>
      </c>
      <c r="J4125" s="345" t="s">
        <v>28901</v>
      </c>
      <c r="K4125" s="938">
        <v>4</v>
      </c>
      <c r="L4125" s="938">
        <v>12</v>
      </c>
      <c r="M4125" s="980">
        <v>150000</v>
      </c>
      <c r="N4125" s="938">
        <v>4</v>
      </c>
      <c r="O4125" s="938">
        <v>6</v>
      </c>
      <c r="P4125" s="980">
        <v>75000</v>
      </c>
      <c r="Q4125" s="938">
        <v>0</v>
      </c>
      <c r="R4125" s="938">
        <v>12</v>
      </c>
      <c r="S4125" s="981">
        <f t="shared" ref="S4125:S4126" si="39">+E4125*12</f>
        <v>150000</v>
      </c>
    </row>
    <row r="4126" spans="1:19" s="243" customFormat="1" ht="34.9">
      <c r="A4126" s="1041" t="s">
        <v>1030</v>
      </c>
      <c r="B4126" s="887" t="s">
        <v>29742</v>
      </c>
      <c r="C4126" s="887" t="s">
        <v>115</v>
      </c>
      <c r="D4126" s="345" t="s">
        <v>29261</v>
      </c>
      <c r="E4126" s="980">
        <v>11000</v>
      </c>
      <c r="F4126" s="345">
        <v>18889926</v>
      </c>
      <c r="G4126" s="391" t="s">
        <v>29262</v>
      </c>
      <c r="H4126" s="884" t="s">
        <v>24465</v>
      </c>
      <c r="I4126" s="884" t="s">
        <v>28760</v>
      </c>
      <c r="J4126" s="345" t="s">
        <v>29261</v>
      </c>
      <c r="K4126" s="938">
        <v>6</v>
      </c>
      <c r="L4126" s="938">
        <v>12</v>
      </c>
      <c r="M4126" s="980">
        <v>132000</v>
      </c>
      <c r="N4126" s="938">
        <v>6</v>
      </c>
      <c r="O4126" s="938">
        <v>6</v>
      </c>
      <c r="P4126" s="980">
        <v>66000</v>
      </c>
      <c r="Q4126" s="938">
        <v>0</v>
      </c>
      <c r="R4126" s="938">
        <v>12</v>
      </c>
      <c r="S4126" s="981">
        <f t="shared" si="39"/>
        <v>132000</v>
      </c>
    </row>
    <row r="4127" spans="1:19" s="243" customFormat="1" ht="34.9">
      <c r="A4127" s="1041" t="s">
        <v>1030</v>
      </c>
      <c r="B4127" s="887" t="s">
        <v>29742</v>
      </c>
      <c r="C4127" s="887" t="s">
        <v>115</v>
      </c>
      <c r="D4127" s="345" t="s">
        <v>19806</v>
      </c>
      <c r="E4127" s="980">
        <v>9300</v>
      </c>
      <c r="F4127" s="345">
        <v>41584657</v>
      </c>
      <c r="G4127" s="391" t="s">
        <v>29263</v>
      </c>
      <c r="H4127" s="884" t="s">
        <v>19733</v>
      </c>
      <c r="I4127" s="884" t="s">
        <v>28760</v>
      </c>
      <c r="J4127" s="345" t="s">
        <v>19806</v>
      </c>
      <c r="K4127" s="938">
        <v>3</v>
      </c>
      <c r="L4127" s="938">
        <v>6</v>
      </c>
      <c r="M4127" s="980">
        <v>47120</v>
      </c>
      <c r="N4127" s="938">
        <v>0</v>
      </c>
      <c r="O4127" s="938">
        <v>0</v>
      </c>
      <c r="P4127" s="980">
        <v>0</v>
      </c>
      <c r="Q4127" s="938">
        <v>0</v>
      </c>
      <c r="R4127" s="938">
        <v>0</v>
      </c>
      <c r="S4127" s="981">
        <v>0</v>
      </c>
    </row>
    <row r="4128" spans="1:19" s="243" customFormat="1" ht="34.9">
      <c r="A4128" s="1041" t="s">
        <v>1030</v>
      </c>
      <c r="B4128" s="887" t="s">
        <v>29742</v>
      </c>
      <c r="C4128" s="887" t="s">
        <v>115</v>
      </c>
      <c r="D4128" s="345" t="s">
        <v>29264</v>
      </c>
      <c r="E4128" s="980">
        <v>9300</v>
      </c>
      <c r="F4128" s="345">
        <v>41755421</v>
      </c>
      <c r="G4128" s="391" t="s">
        <v>29265</v>
      </c>
      <c r="H4128" s="884" t="s">
        <v>19733</v>
      </c>
      <c r="I4128" s="884" t="s">
        <v>19764</v>
      </c>
      <c r="J4128" s="345" t="s">
        <v>29264</v>
      </c>
      <c r="K4128" s="938">
        <v>0</v>
      </c>
      <c r="L4128" s="938">
        <v>0</v>
      </c>
      <c r="M4128" s="980">
        <v>0</v>
      </c>
      <c r="N4128" s="938">
        <v>1</v>
      </c>
      <c r="O4128" s="938">
        <v>2</v>
      </c>
      <c r="P4128" s="980">
        <v>15190</v>
      </c>
      <c r="Q4128" s="938">
        <v>0</v>
      </c>
      <c r="R4128" s="938">
        <v>0</v>
      </c>
      <c r="S4128" s="981">
        <v>0</v>
      </c>
    </row>
    <row r="4129" spans="1:19" s="243" customFormat="1" ht="34.9">
      <c r="A4129" s="1041" t="s">
        <v>1030</v>
      </c>
      <c r="B4129" s="887" t="s">
        <v>29742</v>
      </c>
      <c r="C4129" s="887" t="s">
        <v>115</v>
      </c>
      <c r="D4129" s="345" t="s">
        <v>29266</v>
      </c>
      <c r="E4129" s="980">
        <v>11000</v>
      </c>
      <c r="F4129" s="345">
        <v>41755421</v>
      </c>
      <c r="G4129" s="391" t="s">
        <v>29265</v>
      </c>
      <c r="H4129" s="884" t="s">
        <v>19733</v>
      </c>
      <c r="I4129" s="884" t="s">
        <v>19764</v>
      </c>
      <c r="J4129" s="345" t="s">
        <v>29266</v>
      </c>
      <c r="K4129" s="938">
        <v>0</v>
      </c>
      <c r="L4129" s="938">
        <v>0</v>
      </c>
      <c r="M4129" s="980">
        <v>0</v>
      </c>
      <c r="N4129" s="938">
        <v>1</v>
      </c>
      <c r="O4129" s="938">
        <v>1</v>
      </c>
      <c r="P4129" s="980">
        <v>6233.3333333333339</v>
      </c>
      <c r="Q4129" s="938">
        <v>0</v>
      </c>
      <c r="R4129" s="938">
        <v>0</v>
      </c>
      <c r="S4129" s="981">
        <v>0</v>
      </c>
    </row>
    <row r="4130" spans="1:19" s="243" customFormat="1" ht="34.9">
      <c r="A4130" s="1041" t="s">
        <v>1030</v>
      </c>
      <c r="B4130" s="887" t="s">
        <v>29742</v>
      </c>
      <c r="C4130" s="887" t="s">
        <v>115</v>
      </c>
      <c r="D4130" s="345" t="s">
        <v>28810</v>
      </c>
      <c r="E4130" s="980">
        <v>7200</v>
      </c>
      <c r="F4130" s="345">
        <v>45755035</v>
      </c>
      <c r="G4130" s="391" t="s">
        <v>29267</v>
      </c>
      <c r="H4130" s="884" t="s">
        <v>21494</v>
      </c>
      <c r="I4130" s="884" t="s">
        <v>28760</v>
      </c>
      <c r="J4130" s="345" t="s">
        <v>28810</v>
      </c>
      <c r="K4130" s="938">
        <v>6</v>
      </c>
      <c r="L4130" s="938">
        <v>12</v>
      </c>
      <c r="M4130" s="980">
        <v>86400</v>
      </c>
      <c r="N4130" s="938">
        <v>6</v>
      </c>
      <c r="O4130" s="938">
        <v>6</v>
      </c>
      <c r="P4130" s="980">
        <v>43200</v>
      </c>
      <c r="Q4130" s="938">
        <v>0</v>
      </c>
      <c r="R4130" s="938">
        <v>12</v>
      </c>
      <c r="S4130" s="981">
        <f t="shared" ref="S4130:S4132" si="40">+E4130*12</f>
        <v>86400</v>
      </c>
    </row>
    <row r="4131" spans="1:19" s="243" customFormat="1" ht="34.9">
      <c r="A4131" s="1041" t="s">
        <v>1030</v>
      </c>
      <c r="B4131" s="887" t="s">
        <v>29742</v>
      </c>
      <c r="C4131" s="887" t="s">
        <v>115</v>
      </c>
      <c r="D4131" s="345" t="s">
        <v>28860</v>
      </c>
      <c r="E4131" s="980">
        <v>11000</v>
      </c>
      <c r="F4131" s="345">
        <v>40007619</v>
      </c>
      <c r="G4131" s="391" t="s">
        <v>29268</v>
      </c>
      <c r="H4131" s="884" t="s">
        <v>19961</v>
      </c>
      <c r="I4131" s="884" t="s">
        <v>28760</v>
      </c>
      <c r="J4131" s="345" t="s">
        <v>28860</v>
      </c>
      <c r="K4131" s="938">
        <v>6</v>
      </c>
      <c r="L4131" s="938">
        <v>12</v>
      </c>
      <c r="M4131" s="980">
        <v>132000</v>
      </c>
      <c r="N4131" s="938">
        <v>6</v>
      </c>
      <c r="O4131" s="938">
        <v>6</v>
      </c>
      <c r="P4131" s="980">
        <v>66000</v>
      </c>
      <c r="Q4131" s="938">
        <v>0</v>
      </c>
      <c r="R4131" s="938">
        <v>12</v>
      </c>
      <c r="S4131" s="981">
        <f t="shared" si="40"/>
        <v>132000</v>
      </c>
    </row>
    <row r="4132" spans="1:19" s="243" customFormat="1" ht="34.9">
      <c r="A4132" s="1041" t="s">
        <v>1030</v>
      </c>
      <c r="B4132" s="887" t="s">
        <v>29742</v>
      </c>
      <c r="C4132" s="887" t="s">
        <v>115</v>
      </c>
      <c r="D4132" s="345" t="s">
        <v>29269</v>
      </c>
      <c r="E4132" s="980">
        <v>4200</v>
      </c>
      <c r="F4132" s="345">
        <v>46123618</v>
      </c>
      <c r="G4132" s="391" t="s">
        <v>29270</v>
      </c>
      <c r="H4132" s="884" t="s">
        <v>29271</v>
      </c>
      <c r="I4132" s="884" t="s">
        <v>19764</v>
      </c>
      <c r="J4132" s="345" t="s">
        <v>29269</v>
      </c>
      <c r="K4132" s="938">
        <v>4</v>
      </c>
      <c r="L4132" s="938">
        <v>12</v>
      </c>
      <c r="M4132" s="980">
        <v>50400</v>
      </c>
      <c r="N4132" s="938">
        <v>4</v>
      </c>
      <c r="O4132" s="938">
        <v>6</v>
      </c>
      <c r="P4132" s="980">
        <v>25200</v>
      </c>
      <c r="Q4132" s="938">
        <v>0</v>
      </c>
      <c r="R4132" s="938">
        <v>12</v>
      </c>
      <c r="S4132" s="981">
        <f t="shared" si="40"/>
        <v>50400</v>
      </c>
    </row>
    <row r="4133" spans="1:19" s="243" customFormat="1" ht="34.9">
      <c r="A4133" s="1041" t="s">
        <v>1030</v>
      </c>
      <c r="B4133" s="887" t="s">
        <v>29742</v>
      </c>
      <c r="C4133" s="887" t="s">
        <v>115</v>
      </c>
      <c r="D4133" s="345" t="s">
        <v>29231</v>
      </c>
      <c r="E4133" s="980">
        <v>7200</v>
      </c>
      <c r="F4133" s="345">
        <v>46184946</v>
      </c>
      <c r="G4133" s="391" t="s">
        <v>29272</v>
      </c>
      <c r="H4133" s="884" t="s">
        <v>19815</v>
      </c>
      <c r="I4133" s="884" t="s">
        <v>20536</v>
      </c>
      <c r="J4133" s="345" t="s">
        <v>29231</v>
      </c>
      <c r="K4133" s="938">
        <v>1</v>
      </c>
      <c r="L4133" s="938">
        <v>12</v>
      </c>
      <c r="M4133" s="980">
        <v>13920</v>
      </c>
      <c r="N4133" s="938">
        <v>2</v>
      </c>
      <c r="O4133" s="938">
        <v>6</v>
      </c>
      <c r="P4133" s="980">
        <v>43200</v>
      </c>
      <c r="Q4133" s="938">
        <v>0</v>
      </c>
      <c r="R4133" s="938">
        <v>12</v>
      </c>
      <c r="S4133" s="981">
        <v>0</v>
      </c>
    </row>
    <row r="4134" spans="1:19" s="243" customFormat="1" ht="34.9">
      <c r="A4134" s="1041" t="s">
        <v>1030</v>
      </c>
      <c r="B4134" s="887" t="s">
        <v>29742</v>
      </c>
      <c r="C4134" s="887" t="s">
        <v>115</v>
      </c>
      <c r="D4134" s="345" t="s">
        <v>28796</v>
      </c>
      <c r="E4134" s="980">
        <v>2800</v>
      </c>
      <c r="F4134" s="345">
        <v>46060872</v>
      </c>
      <c r="G4134" s="391" t="s">
        <v>29273</v>
      </c>
      <c r="H4134" s="884" t="s">
        <v>20463</v>
      </c>
      <c r="I4134" s="884" t="s">
        <v>28760</v>
      </c>
      <c r="J4134" s="345" t="s">
        <v>28796</v>
      </c>
      <c r="K4134" s="938">
        <v>2</v>
      </c>
      <c r="L4134" s="938">
        <v>12</v>
      </c>
      <c r="M4134" s="980">
        <v>33600</v>
      </c>
      <c r="N4134" s="938">
        <v>2</v>
      </c>
      <c r="O4134" s="938">
        <v>6</v>
      </c>
      <c r="P4134" s="980">
        <v>16800</v>
      </c>
      <c r="Q4134" s="938">
        <v>0</v>
      </c>
      <c r="R4134" s="938">
        <v>12</v>
      </c>
      <c r="S4134" s="981">
        <f>+E4134*12</f>
        <v>33600</v>
      </c>
    </row>
    <row r="4135" spans="1:19" s="243" customFormat="1" ht="34.9">
      <c r="A4135" s="1041" t="s">
        <v>1030</v>
      </c>
      <c r="B4135" s="887" t="s">
        <v>29742</v>
      </c>
      <c r="C4135" s="887" t="s">
        <v>115</v>
      </c>
      <c r="D4135" s="345" t="s">
        <v>29274</v>
      </c>
      <c r="E4135" s="980">
        <v>9300</v>
      </c>
      <c r="F4135" s="345">
        <v>20009673</v>
      </c>
      <c r="G4135" s="391" t="s">
        <v>29275</v>
      </c>
      <c r="H4135" s="884" t="s">
        <v>29276</v>
      </c>
      <c r="I4135" s="884" t="s">
        <v>28760</v>
      </c>
      <c r="J4135" s="345" t="s">
        <v>29274</v>
      </c>
      <c r="K4135" s="938">
        <v>1</v>
      </c>
      <c r="L4135" s="938">
        <v>12</v>
      </c>
      <c r="M4135" s="980">
        <v>70990</v>
      </c>
      <c r="N4135" s="938">
        <v>2</v>
      </c>
      <c r="O4135" s="938">
        <v>6</v>
      </c>
      <c r="P4135" s="980">
        <v>55800</v>
      </c>
      <c r="Q4135" s="938">
        <v>0</v>
      </c>
      <c r="R4135" s="938">
        <v>12</v>
      </c>
      <c r="S4135" s="981">
        <f>+E4135*12</f>
        <v>111600</v>
      </c>
    </row>
    <row r="4136" spans="1:19" s="243" customFormat="1" ht="34.9">
      <c r="A4136" s="1041" t="s">
        <v>1030</v>
      </c>
      <c r="B4136" s="887" t="s">
        <v>29742</v>
      </c>
      <c r="C4136" s="887" t="s">
        <v>115</v>
      </c>
      <c r="D4136" s="345" t="s">
        <v>28766</v>
      </c>
      <c r="E4136" s="980">
        <v>11000</v>
      </c>
      <c r="F4136" s="345">
        <v>20040401</v>
      </c>
      <c r="G4136" s="391" t="s">
        <v>29277</v>
      </c>
      <c r="H4136" s="884" t="s">
        <v>28765</v>
      </c>
      <c r="I4136" s="884" t="s">
        <v>28760</v>
      </c>
      <c r="J4136" s="345" t="s">
        <v>28766</v>
      </c>
      <c r="K4136" s="938">
        <v>7</v>
      </c>
      <c r="L4136" s="938">
        <v>12</v>
      </c>
      <c r="M4136" s="980">
        <v>132000</v>
      </c>
      <c r="N4136" s="938">
        <v>7</v>
      </c>
      <c r="O4136" s="938">
        <v>6</v>
      </c>
      <c r="P4136" s="980">
        <v>66000</v>
      </c>
      <c r="Q4136" s="938">
        <v>0</v>
      </c>
      <c r="R4136" s="938">
        <v>12</v>
      </c>
      <c r="S4136" s="981">
        <f>+E4136*12</f>
        <v>132000</v>
      </c>
    </row>
    <row r="4137" spans="1:19" s="243" customFormat="1" ht="34.9">
      <c r="A4137" s="1041" t="s">
        <v>1030</v>
      </c>
      <c r="B4137" s="887" t="s">
        <v>29742</v>
      </c>
      <c r="C4137" s="887" t="s">
        <v>115</v>
      </c>
      <c r="D4137" s="345" t="s">
        <v>29278</v>
      </c>
      <c r="E4137" s="980">
        <v>3600</v>
      </c>
      <c r="F4137" s="345">
        <v>46560257</v>
      </c>
      <c r="G4137" s="391" t="s">
        <v>29279</v>
      </c>
      <c r="H4137" s="884" t="s">
        <v>19733</v>
      </c>
      <c r="I4137" s="884" t="s">
        <v>20536</v>
      </c>
      <c r="J4137" s="345" t="s">
        <v>29278</v>
      </c>
      <c r="K4137" s="938">
        <v>1</v>
      </c>
      <c r="L4137" s="939">
        <v>2</v>
      </c>
      <c r="M4137" s="980">
        <v>4680</v>
      </c>
      <c r="N4137" s="938">
        <v>0</v>
      </c>
      <c r="O4137" s="938">
        <v>0</v>
      </c>
      <c r="P4137" s="980">
        <v>0</v>
      </c>
      <c r="Q4137" s="938">
        <v>0</v>
      </c>
      <c r="R4137" s="938">
        <v>0</v>
      </c>
      <c r="S4137" s="981">
        <v>0</v>
      </c>
    </row>
    <row r="4138" spans="1:19" s="243" customFormat="1" ht="34.9">
      <c r="A4138" s="1041" t="s">
        <v>1030</v>
      </c>
      <c r="B4138" s="887" t="s">
        <v>29742</v>
      </c>
      <c r="C4138" s="887" t="s">
        <v>115</v>
      </c>
      <c r="D4138" s="345" t="s">
        <v>28895</v>
      </c>
      <c r="E4138" s="980">
        <v>11000</v>
      </c>
      <c r="F4138" s="345">
        <v>512027</v>
      </c>
      <c r="G4138" s="391" t="s">
        <v>29280</v>
      </c>
      <c r="H4138" s="884" t="s">
        <v>19703</v>
      </c>
      <c r="I4138" s="884" t="s">
        <v>28760</v>
      </c>
      <c r="J4138" s="345" t="s">
        <v>28895</v>
      </c>
      <c r="K4138" s="938">
        <v>2</v>
      </c>
      <c r="L4138" s="938">
        <v>12</v>
      </c>
      <c r="M4138" s="980">
        <v>132000</v>
      </c>
      <c r="N4138" s="938">
        <v>2</v>
      </c>
      <c r="O4138" s="938">
        <v>6</v>
      </c>
      <c r="P4138" s="980">
        <v>66000</v>
      </c>
      <c r="Q4138" s="938">
        <v>0</v>
      </c>
      <c r="R4138" s="938">
        <v>12</v>
      </c>
      <c r="S4138" s="981">
        <f t="shared" ref="S4138:S4141" si="41">+E4138*12</f>
        <v>132000</v>
      </c>
    </row>
    <row r="4139" spans="1:19" s="243" customFormat="1" ht="34.9">
      <c r="A4139" s="1041" t="s">
        <v>1030</v>
      </c>
      <c r="B4139" s="887" t="s">
        <v>29742</v>
      </c>
      <c r="C4139" s="887" t="s">
        <v>115</v>
      </c>
      <c r="D4139" s="345" t="s">
        <v>29281</v>
      </c>
      <c r="E4139" s="980">
        <v>4200</v>
      </c>
      <c r="F4139" s="345">
        <v>72163575</v>
      </c>
      <c r="G4139" s="391" t="s">
        <v>29282</v>
      </c>
      <c r="H4139" s="884" t="s">
        <v>19733</v>
      </c>
      <c r="I4139" s="884" t="s">
        <v>28760</v>
      </c>
      <c r="J4139" s="345" t="s">
        <v>29281</v>
      </c>
      <c r="K4139" s="938">
        <v>2</v>
      </c>
      <c r="L4139" s="938">
        <v>12</v>
      </c>
      <c r="M4139" s="980">
        <v>50400</v>
      </c>
      <c r="N4139" s="938">
        <v>2</v>
      </c>
      <c r="O4139" s="938">
        <v>6</v>
      </c>
      <c r="P4139" s="980">
        <v>25200</v>
      </c>
      <c r="Q4139" s="938">
        <v>0</v>
      </c>
      <c r="R4139" s="938">
        <v>12</v>
      </c>
      <c r="S4139" s="981">
        <f t="shared" si="41"/>
        <v>50400</v>
      </c>
    </row>
    <row r="4140" spans="1:19" s="243" customFormat="1" ht="34.9">
      <c r="A4140" s="1041" t="s">
        <v>1030</v>
      </c>
      <c r="B4140" s="887" t="s">
        <v>29742</v>
      </c>
      <c r="C4140" s="887" t="s">
        <v>115</v>
      </c>
      <c r="D4140" s="345" t="s">
        <v>28847</v>
      </c>
      <c r="E4140" s="980">
        <v>6000</v>
      </c>
      <c r="F4140" s="345">
        <v>45995482</v>
      </c>
      <c r="G4140" s="391" t="s">
        <v>29283</v>
      </c>
      <c r="H4140" s="884" t="s">
        <v>28765</v>
      </c>
      <c r="I4140" s="884" t="s">
        <v>28760</v>
      </c>
      <c r="J4140" s="345" t="s">
        <v>28847</v>
      </c>
      <c r="K4140" s="938">
        <v>3</v>
      </c>
      <c r="L4140" s="938">
        <v>12</v>
      </c>
      <c r="M4140" s="980">
        <v>72000</v>
      </c>
      <c r="N4140" s="938">
        <v>3</v>
      </c>
      <c r="O4140" s="938">
        <v>6</v>
      </c>
      <c r="P4140" s="980">
        <v>36000</v>
      </c>
      <c r="Q4140" s="938">
        <v>0</v>
      </c>
      <c r="R4140" s="938">
        <v>12</v>
      </c>
      <c r="S4140" s="981">
        <f t="shared" si="41"/>
        <v>72000</v>
      </c>
    </row>
    <row r="4141" spans="1:19" s="243" customFormat="1" ht="34.9">
      <c r="A4141" s="1041" t="s">
        <v>1030</v>
      </c>
      <c r="B4141" s="887" t="s">
        <v>29742</v>
      </c>
      <c r="C4141" s="887" t="s">
        <v>115</v>
      </c>
      <c r="D4141" s="345" t="s">
        <v>29284</v>
      </c>
      <c r="E4141" s="980">
        <v>6000</v>
      </c>
      <c r="F4141" s="345">
        <v>18212273</v>
      </c>
      <c r="G4141" s="391" t="s">
        <v>29285</v>
      </c>
      <c r="H4141" s="884" t="s">
        <v>29286</v>
      </c>
      <c r="I4141" s="884" t="s">
        <v>19764</v>
      </c>
      <c r="J4141" s="345" t="s">
        <v>29284</v>
      </c>
      <c r="K4141" s="938">
        <v>14</v>
      </c>
      <c r="L4141" s="938">
        <v>12</v>
      </c>
      <c r="M4141" s="980">
        <v>72000</v>
      </c>
      <c r="N4141" s="938">
        <v>14</v>
      </c>
      <c r="O4141" s="938">
        <v>6</v>
      </c>
      <c r="P4141" s="980">
        <v>36000</v>
      </c>
      <c r="Q4141" s="938">
        <v>0</v>
      </c>
      <c r="R4141" s="938">
        <v>12</v>
      </c>
      <c r="S4141" s="981">
        <f t="shared" si="41"/>
        <v>72000</v>
      </c>
    </row>
    <row r="4142" spans="1:19" s="243" customFormat="1" ht="34.9">
      <c r="A4142" s="1041" t="s">
        <v>1030</v>
      </c>
      <c r="B4142" s="887" t="s">
        <v>29742</v>
      </c>
      <c r="C4142" s="887" t="s">
        <v>115</v>
      </c>
      <c r="D4142" s="345" t="s">
        <v>29097</v>
      </c>
      <c r="E4142" s="980">
        <v>7200</v>
      </c>
      <c r="F4142" s="345">
        <v>72187228</v>
      </c>
      <c r="G4142" s="391" t="s">
        <v>29287</v>
      </c>
      <c r="H4142" s="884" t="s">
        <v>19815</v>
      </c>
      <c r="I4142" s="884" t="s">
        <v>19764</v>
      </c>
      <c r="J4142" s="345" t="s">
        <v>29097</v>
      </c>
      <c r="K4142" s="938">
        <v>1</v>
      </c>
      <c r="L4142" s="938">
        <v>12</v>
      </c>
      <c r="M4142" s="980">
        <v>54960</v>
      </c>
      <c r="N4142" s="938">
        <v>2</v>
      </c>
      <c r="O4142" s="938">
        <v>6</v>
      </c>
      <c r="P4142" s="980">
        <v>43200</v>
      </c>
      <c r="Q4142" s="938">
        <v>0</v>
      </c>
      <c r="R4142" s="938">
        <v>12</v>
      </c>
      <c r="S4142" s="981">
        <f>+E4142*12</f>
        <v>86400</v>
      </c>
    </row>
    <row r="4143" spans="1:19" s="243" customFormat="1" ht="34.9">
      <c r="A4143" s="1041" t="s">
        <v>1030</v>
      </c>
      <c r="B4143" s="887" t="s">
        <v>29742</v>
      </c>
      <c r="C4143" s="887" t="s">
        <v>115</v>
      </c>
      <c r="D4143" s="345" t="s">
        <v>29238</v>
      </c>
      <c r="E4143" s="980">
        <v>12000</v>
      </c>
      <c r="F4143" s="345">
        <v>41647256</v>
      </c>
      <c r="G4143" s="391" t="s">
        <v>29288</v>
      </c>
      <c r="H4143" s="884" t="s">
        <v>28812</v>
      </c>
      <c r="I4143" s="884" t="s">
        <v>28760</v>
      </c>
      <c r="J4143" s="345" t="s">
        <v>29238</v>
      </c>
      <c r="K4143" s="938">
        <v>8</v>
      </c>
      <c r="L4143" s="938">
        <v>11</v>
      </c>
      <c r="M4143" s="980">
        <v>132000</v>
      </c>
      <c r="N4143" s="938">
        <v>0</v>
      </c>
      <c r="O4143" s="938">
        <v>0</v>
      </c>
      <c r="P4143" s="980">
        <v>0</v>
      </c>
      <c r="Q4143" s="938">
        <v>0</v>
      </c>
      <c r="R4143" s="938">
        <v>0</v>
      </c>
      <c r="S4143" s="981">
        <v>0</v>
      </c>
    </row>
    <row r="4144" spans="1:19" s="243" customFormat="1" ht="34.9">
      <c r="A4144" s="1041" t="s">
        <v>1030</v>
      </c>
      <c r="B4144" s="887" t="s">
        <v>29742</v>
      </c>
      <c r="C4144" s="887" t="s">
        <v>115</v>
      </c>
      <c r="D4144" s="345" t="s">
        <v>29289</v>
      </c>
      <c r="E4144" s="980">
        <v>6000</v>
      </c>
      <c r="F4144" s="345">
        <v>41039598</v>
      </c>
      <c r="G4144" s="391" t="s">
        <v>29290</v>
      </c>
      <c r="H4144" s="884" t="s">
        <v>19733</v>
      </c>
      <c r="I4144" s="884" t="s">
        <v>28760</v>
      </c>
      <c r="J4144" s="345" t="s">
        <v>29289</v>
      </c>
      <c r="K4144" s="938">
        <v>4</v>
      </c>
      <c r="L4144" s="938">
        <v>12</v>
      </c>
      <c r="M4144" s="980">
        <v>72000</v>
      </c>
      <c r="N4144" s="938">
        <v>4</v>
      </c>
      <c r="O4144" s="938">
        <v>6</v>
      </c>
      <c r="P4144" s="980">
        <v>36000</v>
      </c>
      <c r="Q4144" s="938">
        <v>0</v>
      </c>
      <c r="R4144" s="938">
        <v>12</v>
      </c>
      <c r="S4144" s="981">
        <f t="shared" ref="S4144:S4146" si="42">+E4144*12</f>
        <v>72000</v>
      </c>
    </row>
    <row r="4145" spans="1:19" s="243" customFormat="1" ht="34.9">
      <c r="A4145" s="1041" t="s">
        <v>1030</v>
      </c>
      <c r="B4145" s="887" t="s">
        <v>29742</v>
      </c>
      <c r="C4145" s="887" t="s">
        <v>115</v>
      </c>
      <c r="D4145" s="345" t="s">
        <v>28766</v>
      </c>
      <c r="E4145" s="980">
        <v>11000</v>
      </c>
      <c r="F4145" s="345">
        <v>16704972</v>
      </c>
      <c r="G4145" s="391" t="s">
        <v>29291</v>
      </c>
      <c r="H4145" s="884" t="s">
        <v>28812</v>
      </c>
      <c r="I4145" s="884" t="s">
        <v>28760</v>
      </c>
      <c r="J4145" s="345" t="s">
        <v>28766</v>
      </c>
      <c r="K4145" s="938">
        <v>8</v>
      </c>
      <c r="L4145" s="938">
        <v>12</v>
      </c>
      <c r="M4145" s="980">
        <v>132000</v>
      </c>
      <c r="N4145" s="938">
        <v>8</v>
      </c>
      <c r="O4145" s="938">
        <v>6</v>
      </c>
      <c r="P4145" s="980">
        <v>66000</v>
      </c>
      <c r="Q4145" s="938">
        <v>0</v>
      </c>
      <c r="R4145" s="938">
        <v>12</v>
      </c>
      <c r="S4145" s="981">
        <f t="shared" si="42"/>
        <v>132000</v>
      </c>
    </row>
    <row r="4146" spans="1:19" s="243" customFormat="1" ht="34.9">
      <c r="A4146" s="1041" t="s">
        <v>1030</v>
      </c>
      <c r="B4146" s="887" t="s">
        <v>29742</v>
      </c>
      <c r="C4146" s="887" t="s">
        <v>115</v>
      </c>
      <c r="D4146" s="345" t="s">
        <v>29292</v>
      </c>
      <c r="E4146" s="980">
        <v>11000</v>
      </c>
      <c r="F4146" s="345">
        <v>7492930</v>
      </c>
      <c r="G4146" s="391" t="s">
        <v>29293</v>
      </c>
      <c r="H4146" s="884" t="s">
        <v>29294</v>
      </c>
      <c r="I4146" s="884" t="s">
        <v>28760</v>
      </c>
      <c r="J4146" s="345" t="s">
        <v>29292</v>
      </c>
      <c r="K4146" s="938">
        <v>11</v>
      </c>
      <c r="L4146" s="938">
        <v>12</v>
      </c>
      <c r="M4146" s="980">
        <v>132000</v>
      </c>
      <c r="N4146" s="938">
        <v>11</v>
      </c>
      <c r="O4146" s="938">
        <v>6</v>
      </c>
      <c r="P4146" s="980">
        <v>66000</v>
      </c>
      <c r="Q4146" s="938">
        <v>0</v>
      </c>
      <c r="R4146" s="938">
        <v>12</v>
      </c>
      <c r="S4146" s="981">
        <f t="shared" si="42"/>
        <v>132000</v>
      </c>
    </row>
    <row r="4147" spans="1:19" s="243" customFormat="1" ht="34.9">
      <c r="A4147" s="1041" t="s">
        <v>1030</v>
      </c>
      <c r="B4147" s="887" t="s">
        <v>29742</v>
      </c>
      <c r="C4147" s="887" t="s">
        <v>115</v>
      </c>
      <c r="D4147" s="345" t="s">
        <v>29295</v>
      </c>
      <c r="E4147" s="980">
        <v>11000</v>
      </c>
      <c r="F4147" s="345">
        <v>41768322</v>
      </c>
      <c r="G4147" s="391" t="s">
        <v>29296</v>
      </c>
      <c r="H4147" s="884" t="s">
        <v>19733</v>
      </c>
      <c r="I4147" s="884" t="s">
        <v>28760</v>
      </c>
      <c r="J4147" s="345" t="s">
        <v>29295</v>
      </c>
      <c r="K4147" s="938">
        <v>1</v>
      </c>
      <c r="L4147" s="939">
        <v>3</v>
      </c>
      <c r="M4147" s="980">
        <v>39966.666666666664</v>
      </c>
      <c r="N4147" s="938">
        <v>0</v>
      </c>
      <c r="O4147" s="938">
        <v>0</v>
      </c>
      <c r="P4147" s="980">
        <v>0</v>
      </c>
      <c r="Q4147" s="938">
        <v>0</v>
      </c>
      <c r="R4147" s="938">
        <v>0</v>
      </c>
      <c r="S4147" s="981">
        <v>0</v>
      </c>
    </row>
    <row r="4148" spans="1:19" s="243" customFormat="1" ht="34.9">
      <c r="A4148" s="1041" t="s">
        <v>1030</v>
      </c>
      <c r="B4148" s="887" t="s">
        <v>29742</v>
      </c>
      <c r="C4148" s="887" t="s">
        <v>115</v>
      </c>
      <c r="D4148" s="345" t="s">
        <v>4514</v>
      </c>
      <c r="E4148" s="980">
        <v>6000</v>
      </c>
      <c r="F4148" s="345">
        <v>72186651</v>
      </c>
      <c r="G4148" s="391" t="s">
        <v>29297</v>
      </c>
      <c r="H4148" s="884" t="s">
        <v>19733</v>
      </c>
      <c r="I4148" s="884" t="s">
        <v>28760</v>
      </c>
      <c r="J4148" s="345" t="s">
        <v>4514</v>
      </c>
      <c r="K4148" s="938">
        <v>3</v>
      </c>
      <c r="L4148" s="938">
        <v>12</v>
      </c>
      <c r="M4148" s="980">
        <v>72000</v>
      </c>
      <c r="N4148" s="938">
        <v>3</v>
      </c>
      <c r="O4148" s="938">
        <v>6</v>
      </c>
      <c r="P4148" s="980">
        <v>36000</v>
      </c>
      <c r="Q4148" s="938">
        <v>0</v>
      </c>
      <c r="R4148" s="938">
        <v>12</v>
      </c>
      <c r="S4148" s="981">
        <f t="shared" ref="S4148:S4158" si="43">+E4148*12</f>
        <v>72000</v>
      </c>
    </row>
    <row r="4149" spans="1:19" s="243" customFormat="1" ht="34.9">
      <c r="A4149" s="1041" t="s">
        <v>1030</v>
      </c>
      <c r="B4149" s="887" t="s">
        <v>29742</v>
      </c>
      <c r="C4149" s="887" t="s">
        <v>115</v>
      </c>
      <c r="D4149" s="345" t="s">
        <v>29298</v>
      </c>
      <c r="E4149" s="980">
        <v>9300</v>
      </c>
      <c r="F4149" s="345">
        <v>6284000</v>
      </c>
      <c r="G4149" s="391" t="s">
        <v>29299</v>
      </c>
      <c r="H4149" s="884" t="s">
        <v>19733</v>
      </c>
      <c r="I4149" s="884" t="s">
        <v>28760</v>
      </c>
      <c r="J4149" s="345" t="s">
        <v>29298</v>
      </c>
      <c r="K4149" s="938">
        <v>1</v>
      </c>
      <c r="L4149" s="938">
        <v>12</v>
      </c>
      <c r="M4149" s="980">
        <v>111600</v>
      </c>
      <c r="N4149" s="938">
        <v>1</v>
      </c>
      <c r="O4149" s="938">
        <v>6</v>
      </c>
      <c r="P4149" s="980">
        <v>55800</v>
      </c>
      <c r="Q4149" s="938">
        <v>0</v>
      </c>
      <c r="R4149" s="938">
        <v>12</v>
      </c>
      <c r="S4149" s="981">
        <f t="shared" si="43"/>
        <v>111600</v>
      </c>
    </row>
    <row r="4150" spans="1:19" s="243" customFormat="1" ht="34.9">
      <c r="A4150" s="1041" t="s">
        <v>1030</v>
      </c>
      <c r="B4150" s="887" t="s">
        <v>29742</v>
      </c>
      <c r="C4150" s="887" t="s">
        <v>115</v>
      </c>
      <c r="D4150" s="345" t="s">
        <v>29037</v>
      </c>
      <c r="E4150" s="980">
        <v>7200</v>
      </c>
      <c r="F4150" s="345">
        <v>45784899</v>
      </c>
      <c r="G4150" s="391" t="s">
        <v>29300</v>
      </c>
      <c r="H4150" s="884" t="s">
        <v>19726</v>
      </c>
      <c r="I4150" s="884" t="s">
        <v>19764</v>
      </c>
      <c r="J4150" s="345" t="s">
        <v>29037</v>
      </c>
      <c r="K4150" s="938">
        <v>3</v>
      </c>
      <c r="L4150" s="938">
        <v>12</v>
      </c>
      <c r="M4150" s="980">
        <v>86400</v>
      </c>
      <c r="N4150" s="938">
        <v>3</v>
      </c>
      <c r="O4150" s="938">
        <v>6</v>
      </c>
      <c r="P4150" s="980">
        <v>43200</v>
      </c>
      <c r="Q4150" s="938">
        <v>0</v>
      </c>
      <c r="R4150" s="938">
        <v>12</v>
      </c>
      <c r="S4150" s="981">
        <f t="shared" si="43"/>
        <v>86400</v>
      </c>
    </row>
    <row r="4151" spans="1:19" s="243" customFormat="1" ht="46.5">
      <c r="A4151" s="1041" t="s">
        <v>1030</v>
      </c>
      <c r="B4151" s="887" t="s">
        <v>29742</v>
      </c>
      <c r="C4151" s="887" t="s">
        <v>115</v>
      </c>
      <c r="D4151" s="345" t="s">
        <v>29301</v>
      </c>
      <c r="E4151" s="980">
        <v>12500</v>
      </c>
      <c r="F4151" s="345">
        <v>9902166</v>
      </c>
      <c r="G4151" s="391" t="s">
        <v>29302</v>
      </c>
      <c r="H4151" s="884" t="s">
        <v>21494</v>
      </c>
      <c r="I4151" s="884" t="s">
        <v>28760</v>
      </c>
      <c r="J4151" s="345" t="s">
        <v>29301</v>
      </c>
      <c r="K4151" s="938">
        <v>7</v>
      </c>
      <c r="L4151" s="938">
        <v>12</v>
      </c>
      <c r="M4151" s="980">
        <v>150000</v>
      </c>
      <c r="N4151" s="938">
        <v>7</v>
      </c>
      <c r="O4151" s="938">
        <v>6</v>
      </c>
      <c r="P4151" s="980">
        <v>75000</v>
      </c>
      <c r="Q4151" s="938">
        <v>0</v>
      </c>
      <c r="R4151" s="938">
        <v>12</v>
      </c>
      <c r="S4151" s="981">
        <f t="shared" si="43"/>
        <v>150000</v>
      </c>
    </row>
    <row r="4152" spans="1:19" s="243" customFormat="1" ht="34.9">
      <c r="A4152" s="1041" t="s">
        <v>1030</v>
      </c>
      <c r="B4152" s="887" t="s">
        <v>29742</v>
      </c>
      <c r="C4152" s="887" t="s">
        <v>115</v>
      </c>
      <c r="D4152" s="345" t="s">
        <v>28790</v>
      </c>
      <c r="E4152" s="980">
        <v>4200</v>
      </c>
      <c r="F4152" s="345">
        <v>72448508</v>
      </c>
      <c r="G4152" s="391" t="s">
        <v>29303</v>
      </c>
      <c r="H4152" s="884" t="s">
        <v>21494</v>
      </c>
      <c r="I4152" s="884" t="s">
        <v>28760</v>
      </c>
      <c r="J4152" s="345" t="s">
        <v>28790</v>
      </c>
      <c r="K4152" s="938">
        <v>4</v>
      </c>
      <c r="L4152" s="938">
        <v>12</v>
      </c>
      <c r="M4152" s="980">
        <v>50400</v>
      </c>
      <c r="N4152" s="938">
        <v>4</v>
      </c>
      <c r="O4152" s="938">
        <v>6</v>
      </c>
      <c r="P4152" s="980">
        <v>25200</v>
      </c>
      <c r="Q4152" s="938">
        <v>0</v>
      </c>
      <c r="R4152" s="938">
        <v>12</v>
      </c>
      <c r="S4152" s="981">
        <f t="shared" si="43"/>
        <v>50400</v>
      </c>
    </row>
    <row r="4153" spans="1:19" s="243" customFormat="1" ht="34.9">
      <c r="A4153" s="1041" t="s">
        <v>1030</v>
      </c>
      <c r="B4153" s="887" t="s">
        <v>29742</v>
      </c>
      <c r="C4153" s="887" t="s">
        <v>115</v>
      </c>
      <c r="D4153" s="345" t="s">
        <v>28933</v>
      </c>
      <c r="E4153" s="980">
        <v>2800</v>
      </c>
      <c r="F4153" s="345">
        <v>46380180</v>
      </c>
      <c r="G4153" s="391" t="s">
        <v>29304</v>
      </c>
      <c r="H4153" s="884" t="s">
        <v>19733</v>
      </c>
      <c r="I4153" s="884" t="s">
        <v>19764</v>
      </c>
      <c r="J4153" s="345" t="s">
        <v>28933</v>
      </c>
      <c r="K4153" s="938">
        <v>4</v>
      </c>
      <c r="L4153" s="938">
        <v>12</v>
      </c>
      <c r="M4153" s="980">
        <v>33600</v>
      </c>
      <c r="N4153" s="938">
        <v>4</v>
      </c>
      <c r="O4153" s="938">
        <v>6</v>
      </c>
      <c r="P4153" s="980">
        <v>16800</v>
      </c>
      <c r="Q4153" s="938">
        <v>0</v>
      </c>
      <c r="R4153" s="938">
        <v>12</v>
      </c>
      <c r="S4153" s="981">
        <f t="shared" si="43"/>
        <v>33600</v>
      </c>
    </row>
    <row r="4154" spans="1:19" s="243" customFormat="1" ht="34.9">
      <c r="A4154" s="1041" t="s">
        <v>1030</v>
      </c>
      <c r="B4154" s="887" t="s">
        <v>29742</v>
      </c>
      <c r="C4154" s="887" t="s">
        <v>115</v>
      </c>
      <c r="D4154" s="345" t="s">
        <v>24577</v>
      </c>
      <c r="E4154" s="980">
        <v>6000</v>
      </c>
      <c r="F4154" s="345">
        <v>43122510</v>
      </c>
      <c r="G4154" s="391" t="s">
        <v>29305</v>
      </c>
      <c r="H4154" s="884" t="s">
        <v>19842</v>
      </c>
      <c r="I4154" s="884" t="s">
        <v>28760</v>
      </c>
      <c r="J4154" s="345" t="s">
        <v>24577</v>
      </c>
      <c r="K4154" s="938">
        <v>8</v>
      </c>
      <c r="L4154" s="938">
        <v>12</v>
      </c>
      <c r="M4154" s="980">
        <v>72000</v>
      </c>
      <c r="N4154" s="938">
        <v>8</v>
      </c>
      <c r="O4154" s="938">
        <v>6</v>
      </c>
      <c r="P4154" s="980">
        <v>36000</v>
      </c>
      <c r="Q4154" s="938">
        <v>0</v>
      </c>
      <c r="R4154" s="938">
        <v>12</v>
      </c>
      <c r="S4154" s="981">
        <f t="shared" si="43"/>
        <v>72000</v>
      </c>
    </row>
    <row r="4155" spans="1:19" s="243" customFormat="1" ht="34.9">
      <c r="A4155" s="1041" t="s">
        <v>1030</v>
      </c>
      <c r="B4155" s="887" t="s">
        <v>29742</v>
      </c>
      <c r="C4155" s="887" t="s">
        <v>115</v>
      </c>
      <c r="D4155" s="345" t="s">
        <v>29306</v>
      </c>
      <c r="E4155" s="980">
        <v>12500</v>
      </c>
      <c r="F4155" s="345">
        <v>42461654</v>
      </c>
      <c r="G4155" s="391" t="s">
        <v>29307</v>
      </c>
      <c r="H4155" s="884" t="s">
        <v>19824</v>
      </c>
      <c r="I4155" s="884" t="s">
        <v>28760</v>
      </c>
      <c r="J4155" s="345" t="s">
        <v>29306</v>
      </c>
      <c r="K4155" s="938">
        <v>3</v>
      </c>
      <c r="L4155" s="938">
        <v>12</v>
      </c>
      <c r="M4155" s="980">
        <v>150000</v>
      </c>
      <c r="N4155" s="938">
        <v>3</v>
      </c>
      <c r="O4155" s="938">
        <v>6</v>
      </c>
      <c r="P4155" s="980">
        <v>75000</v>
      </c>
      <c r="Q4155" s="938">
        <v>0</v>
      </c>
      <c r="R4155" s="938">
        <v>12</v>
      </c>
      <c r="S4155" s="981">
        <f t="shared" si="43"/>
        <v>150000</v>
      </c>
    </row>
    <row r="4156" spans="1:19" s="243" customFormat="1" ht="34.9">
      <c r="A4156" s="1041" t="s">
        <v>1030</v>
      </c>
      <c r="B4156" s="887" t="s">
        <v>29742</v>
      </c>
      <c r="C4156" s="887" t="s">
        <v>115</v>
      </c>
      <c r="D4156" s="345" t="s">
        <v>29308</v>
      </c>
      <c r="E4156" s="980">
        <v>6000</v>
      </c>
      <c r="F4156" s="345">
        <v>45443324</v>
      </c>
      <c r="G4156" s="391" t="s">
        <v>29309</v>
      </c>
      <c r="H4156" s="884" t="s">
        <v>29310</v>
      </c>
      <c r="I4156" s="884" t="s">
        <v>28760</v>
      </c>
      <c r="J4156" s="345" t="s">
        <v>29308</v>
      </c>
      <c r="K4156" s="938">
        <v>4</v>
      </c>
      <c r="L4156" s="938">
        <v>12</v>
      </c>
      <c r="M4156" s="980">
        <v>72000</v>
      </c>
      <c r="N4156" s="938">
        <v>4</v>
      </c>
      <c r="O4156" s="938">
        <v>6</v>
      </c>
      <c r="P4156" s="980">
        <v>36000</v>
      </c>
      <c r="Q4156" s="938">
        <v>0</v>
      </c>
      <c r="R4156" s="938">
        <v>12</v>
      </c>
      <c r="S4156" s="981">
        <f t="shared" si="43"/>
        <v>72000</v>
      </c>
    </row>
    <row r="4157" spans="1:19" s="243" customFormat="1" ht="34.9">
      <c r="A4157" s="1041" t="s">
        <v>1030</v>
      </c>
      <c r="B4157" s="887" t="s">
        <v>29742</v>
      </c>
      <c r="C4157" s="887" t="s">
        <v>115</v>
      </c>
      <c r="D4157" s="345" t="s">
        <v>28882</v>
      </c>
      <c r="E4157" s="980">
        <v>7200</v>
      </c>
      <c r="F4157" s="345">
        <v>41370135</v>
      </c>
      <c r="G4157" s="391" t="s">
        <v>29311</v>
      </c>
      <c r="H4157" s="884" t="s">
        <v>19815</v>
      </c>
      <c r="I4157" s="884" t="s">
        <v>28760</v>
      </c>
      <c r="J4157" s="345" t="s">
        <v>28882</v>
      </c>
      <c r="K4157" s="938">
        <v>11</v>
      </c>
      <c r="L4157" s="938">
        <v>12</v>
      </c>
      <c r="M4157" s="980">
        <v>86400</v>
      </c>
      <c r="N4157" s="938">
        <v>11</v>
      </c>
      <c r="O4157" s="938">
        <v>6</v>
      </c>
      <c r="P4157" s="980">
        <v>43200</v>
      </c>
      <c r="Q4157" s="938">
        <v>0</v>
      </c>
      <c r="R4157" s="938">
        <v>12</v>
      </c>
      <c r="S4157" s="981">
        <f t="shared" si="43"/>
        <v>86400</v>
      </c>
    </row>
    <row r="4158" spans="1:19" s="243" customFormat="1" ht="34.9">
      <c r="A4158" s="1041" t="s">
        <v>1030</v>
      </c>
      <c r="B4158" s="887" t="s">
        <v>29742</v>
      </c>
      <c r="C4158" s="887" t="s">
        <v>115</v>
      </c>
      <c r="D4158" s="345" t="s">
        <v>28772</v>
      </c>
      <c r="E4158" s="980">
        <v>2800</v>
      </c>
      <c r="F4158" s="345">
        <v>10246862</v>
      </c>
      <c r="G4158" s="391" t="s">
        <v>29312</v>
      </c>
      <c r="H4158" s="884" t="s">
        <v>28771</v>
      </c>
      <c r="I4158" s="884" t="s">
        <v>28771</v>
      </c>
      <c r="J4158" s="345" t="s">
        <v>28772</v>
      </c>
      <c r="K4158" s="938">
        <v>11</v>
      </c>
      <c r="L4158" s="938">
        <v>12</v>
      </c>
      <c r="M4158" s="980">
        <v>33600</v>
      </c>
      <c r="N4158" s="938">
        <v>11</v>
      </c>
      <c r="O4158" s="938">
        <v>6</v>
      </c>
      <c r="P4158" s="980">
        <v>16800</v>
      </c>
      <c r="Q4158" s="938">
        <v>0</v>
      </c>
      <c r="R4158" s="938">
        <v>12</v>
      </c>
      <c r="S4158" s="981">
        <f t="shared" si="43"/>
        <v>33600</v>
      </c>
    </row>
    <row r="4159" spans="1:19" s="243" customFormat="1" ht="34.9">
      <c r="A4159" s="1041" t="s">
        <v>1030</v>
      </c>
      <c r="B4159" s="887" t="s">
        <v>29742</v>
      </c>
      <c r="C4159" s="887" t="s">
        <v>115</v>
      </c>
      <c r="D4159" s="345" t="s">
        <v>28986</v>
      </c>
      <c r="E4159" s="980">
        <v>9300</v>
      </c>
      <c r="F4159" s="345">
        <v>43103343</v>
      </c>
      <c r="G4159" s="391" t="s">
        <v>29313</v>
      </c>
      <c r="H4159" s="884" t="s">
        <v>19726</v>
      </c>
      <c r="I4159" s="884" t="s">
        <v>28760</v>
      </c>
      <c r="J4159" s="345" t="s">
        <v>28986</v>
      </c>
      <c r="K4159" s="938">
        <v>1</v>
      </c>
      <c r="L4159" s="938">
        <v>12</v>
      </c>
      <c r="M4159" s="980">
        <v>70990</v>
      </c>
      <c r="N4159" s="938">
        <v>2</v>
      </c>
      <c r="O4159" s="938">
        <v>6</v>
      </c>
      <c r="P4159" s="980">
        <v>55800</v>
      </c>
      <c r="Q4159" s="938">
        <v>0</v>
      </c>
      <c r="R4159" s="938">
        <v>12</v>
      </c>
      <c r="S4159" s="981">
        <f>+E4159*12</f>
        <v>111600</v>
      </c>
    </row>
    <row r="4160" spans="1:19" s="243" customFormat="1" ht="34.9">
      <c r="A4160" s="1041" t="s">
        <v>1030</v>
      </c>
      <c r="B4160" s="887" t="s">
        <v>29742</v>
      </c>
      <c r="C4160" s="887" t="s">
        <v>115</v>
      </c>
      <c r="D4160" s="345" t="s">
        <v>28860</v>
      </c>
      <c r="E4160" s="980">
        <v>11000</v>
      </c>
      <c r="F4160" s="345">
        <v>3828443</v>
      </c>
      <c r="G4160" s="391" t="s">
        <v>29314</v>
      </c>
      <c r="H4160" s="884" t="s">
        <v>24465</v>
      </c>
      <c r="I4160" s="884" t="s">
        <v>28760</v>
      </c>
      <c r="J4160" s="345" t="s">
        <v>28860</v>
      </c>
      <c r="K4160" s="938">
        <v>11</v>
      </c>
      <c r="L4160" s="938">
        <v>12</v>
      </c>
      <c r="M4160" s="980">
        <v>132000</v>
      </c>
      <c r="N4160" s="938">
        <v>11</v>
      </c>
      <c r="O4160" s="938">
        <v>6</v>
      </c>
      <c r="P4160" s="980">
        <v>66000</v>
      </c>
      <c r="Q4160" s="938">
        <v>0</v>
      </c>
      <c r="R4160" s="938">
        <v>12</v>
      </c>
      <c r="S4160" s="981">
        <f>+E4160*12</f>
        <v>132000</v>
      </c>
    </row>
    <row r="4161" spans="1:19" s="243" customFormat="1" ht="34.9">
      <c r="A4161" s="1041" t="s">
        <v>1030</v>
      </c>
      <c r="B4161" s="887" t="s">
        <v>29742</v>
      </c>
      <c r="C4161" s="887" t="s">
        <v>115</v>
      </c>
      <c r="D4161" s="345" t="s">
        <v>20709</v>
      </c>
      <c r="E4161" s="980">
        <v>6000</v>
      </c>
      <c r="F4161" s="345">
        <v>74212310</v>
      </c>
      <c r="G4161" s="391" t="s">
        <v>29315</v>
      </c>
      <c r="H4161" s="884" t="s">
        <v>29047</v>
      </c>
      <c r="I4161" s="884" t="s">
        <v>28760</v>
      </c>
      <c r="J4161" s="345" t="s">
        <v>20709</v>
      </c>
      <c r="K4161" s="938">
        <v>1</v>
      </c>
      <c r="L4161" s="938">
        <v>12</v>
      </c>
      <c r="M4161" s="980">
        <v>72000</v>
      </c>
      <c r="N4161" s="938">
        <v>1</v>
      </c>
      <c r="O4161" s="938">
        <v>6</v>
      </c>
      <c r="P4161" s="980">
        <v>36000</v>
      </c>
      <c r="Q4161" s="938">
        <v>0</v>
      </c>
      <c r="R4161" s="938">
        <v>12</v>
      </c>
      <c r="S4161" s="981">
        <f>+E4161*12</f>
        <v>72000</v>
      </c>
    </row>
    <row r="4162" spans="1:19" s="243" customFormat="1" ht="34.9">
      <c r="A4162" s="1041" t="s">
        <v>1030</v>
      </c>
      <c r="B4162" s="887" t="s">
        <v>29742</v>
      </c>
      <c r="C4162" s="887" t="s">
        <v>115</v>
      </c>
      <c r="D4162" s="345" t="s">
        <v>29077</v>
      </c>
      <c r="E4162" s="980">
        <v>9300</v>
      </c>
      <c r="F4162" s="345">
        <v>15739771</v>
      </c>
      <c r="G4162" s="391" t="s">
        <v>29316</v>
      </c>
      <c r="H4162" s="884" t="s">
        <v>28841</v>
      </c>
      <c r="I4162" s="884" t="s">
        <v>28760</v>
      </c>
      <c r="J4162" s="345" t="s">
        <v>29077</v>
      </c>
      <c r="K4162" s="938">
        <v>1</v>
      </c>
      <c r="L4162" s="938">
        <v>12</v>
      </c>
      <c r="M4162" s="980">
        <v>70990</v>
      </c>
      <c r="N4162" s="938">
        <v>2</v>
      </c>
      <c r="O4162" s="938">
        <v>6</v>
      </c>
      <c r="P4162" s="980">
        <v>55800</v>
      </c>
      <c r="Q4162" s="938">
        <v>0</v>
      </c>
      <c r="R4162" s="938">
        <v>12</v>
      </c>
      <c r="S4162" s="981">
        <f>+E4162*12</f>
        <v>111600</v>
      </c>
    </row>
    <row r="4163" spans="1:19" s="243" customFormat="1" ht="34.9">
      <c r="A4163" s="1041" t="s">
        <v>1030</v>
      </c>
      <c r="B4163" s="887" t="s">
        <v>29742</v>
      </c>
      <c r="C4163" s="887" t="s">
        <v>115</v>
      </c>
      <c r="D4163" s="345" t="s">
        <v>28790</v>
      </c>
      <c r="E4163" s="980">
        <v>4200</v>
      </c>
      <c r="F4163" s="345">
        <v>70757590</v>
      </c>
      <c r="G4163" s="391" t="s">
        <v>29317</v>
      </c>
      <c r="H4163" s="884" t="s">
        <v>27560</v>
      </c>
      <c r="I4163" s="884" t="s">
        <v>19764</v>
      </c>
      <c r="J4163" s="345" t="s">
        <v>28790</v>
      </c>
      <c r="K4163" s="938">
        <v>1</v>
      </c>
      <c r="L4163" s="938">
        <v>12</v>
      </c>
      <c r="M4163" s="980">
        <v>8120</v>
      </c>
      <c r="N4163" s="938">
        <v>2</v>
      </c>
      <c r="O4163" s="938">
        <v>6</v>
      </c>
      <c r="P4163" s="980">
        <v>25200</v>
      </c>
      <c r="Q4163" s="938">
        <v>0</v>
      </c>
      <c r="R4163" s="938">
        <v>12</v>
      </c>
      <c r="S4163" s="981">
        <v>0</v>
      </c>
    </row>
    <row r="4164" spans="1:19" s="243" customFormat="1" ht="34.9">
      <c r="A4164" s="1041" t="s">
        <v>1030</v>
      </c>
      <c r="B4164" s="887" t="s">
        <v>29742</v>
      </c>
      <c r="C4164" s="887" t="s">
        <v>115</v>
      </c>
      <c r="D4164" s="345" t="s">
        <v>20124</v>
      </c>
      <c r="E4164" s="980">
        <v>9300</v>
      </c>
      <c r="F4164" s="345">
        <v>43688955</v>
      </c>
      <c r="G4164" s="391" t="s">
        <v>29318</v>
      </c>
      <c r="H4164" s="884" t="s">
        <v>19733</v>
      </c>
      <c r="I4164" s="884" t="s">
        <v>28760</v>
      </c>
      <c r="J4164" s="345" t="s">
        <v>20124</v>
      </c>
      <c r="K4164" s="938">
        <v>1</v>
      </c>
      <c r="L4164" s="938">
        <v>12</v>
      </c>
      <c r="M4164" s="980">
        <v>111600</v>
      </c>
      <c r="N4164" s="938">
        <v>2</v>
      </c>
      <c r="O4164" s="938">
        <v>1</v>
      </c>
      <c r="P4164" s="980">
        <v>8370</v>
      </c>
      <c r="Q4164" s="938">
        <v>0</v>
      </c>
      <c r="R4164" s="938">
        <v>0</v>
      </c>
      <c r="S4164" s="981">
        <v>0</v>
      </c>
    </row>
    <row r="4165" spans="1:19" s="243" customFormat="1" ht="34.9">
      <c r="A4165" s="1041" t="s">
        <v>1030</v>
      </c>
      <c r="B4165" s="887" t="s">
        <v>29742</v>
      </c>
      <c r="C4165" s="887" t="s">
        <v>115</v>
      </c>
      <c r="D4165" s="345" t="s">
        <v>28792</v>
      </c>
      <c r="E4165" s="980">
        <v>11000</v>
      </c>
      <c r="F4165" s="345">
        <v>24003704</v>
      </c>
      <c r="G4165" s="391" t="s">
        <v>29319</v>
      </c>
      <c r="H4165" s="884" t="s">
        <v>28864</v>
      </c>
      <c r="I4165" s="884" t="s">
        <v>28760</v>
      </c>
      <c r="J4165" s="345" t="s">
        <v>28792</v>
      </c>
      <c r="K4165" s="938">
        <v>2</v>
      </c>
      <c r="L4165" s="938">
        <v>12</v>
      </c>
      <c r="M4165" s="980">
        <v>132000</v>
      </c>
      <c r="N4165" s="938">
        <v>2</v>
      </c>
      <c r="O4165" s="938">
        <v>6</v>
      </c>
      <c r="P4165" s="980">
        <v>66000</v>
      </c>
      <c r="Q4165" s="938">
        <v>0</v>
      </c>
      <c r="R4165" s="938">
        <v>12</v>
      </c>
      <c r="S4165" s="981">
        <f t="shared" ref="S4165:S4168" si="44">+E4165*12</f>
        <v>132000</v>
      </c>
    </row>
    <row r="4166" spans="1:19" s="243" customFormat="1" ht="34.9">
      <c r="A4166" s="1041" t="s">
        <v>1030</v>
      </c>
      <c r="B4166" s="887" t="s">
        <v>29742</v>
      </c>
      <c r="C4166" s="887" t="s">
        <v>115</v>
      </c>
      <c r="D4166" s="345" t="s">
        <v>28847</v>
      </c>
      <c r="E4166" s="980">
        <v>6000</v>
      </c>
      <c r="F4166" s="345">
        <v>47866381</v>
      </c>
      <c r="G4166" s="391" t="s">
        <v>29320</v>
      </c>
      <c r="H4166" s="884" t="s">
        <v>28925</v>
      </c>
      <c r="I4166" s="884" t="s">
        <v>28760</v>
      </c>
      <c r="J4166" s="345" t="s">
        <v>28847</v>
      </c>
      <c r="K4166" s="938">
        <v>1</v>
      </c>
      <c r="L4166" s="938">
        <v>12</v>
      </c>
      <c r="M4166" s="980">
        <v>72000</v>
      </c>
      <c r="N4166" s="938">
        <v>1</v>
      </c>
      <c r="O4166" s="938">
        <v>6</v>
      </c>
      <c r="P4166" s="980">
        <v>36000</v>
      </c>
      <c r="Q4166" s="938">
        <v>0</v>
      </c>
      <c r="R4166" s="938">
        <v>12</v>
      </c>
      <c r="S4166" s="981">
        <f t="shared" si="44"/>
        <v>72000</v>
      </c>
    </row>
    <row r="4167" spans="1:19" s="243" customFormat="1" ht="34.9">
      <c r="A4167" s="1041" t="s">
        <v>1030</v>
      </c>
      <c r="B4167" s="887" t="s">
        <v>29742</v>
      </c>
      <c r="C4167" s="887" t="s">
        <v>115</v>
      </c>
      <c r="D4167" s="345" t="s">
        <v>28856</v>
      </c>
      <c r="E4167" s="980">
        <v>4200</v>
      </c>
      <c r="F4167" s="345">
        <v>44000763</v>
      </c>
      <c r="G4167" s="391" t="s">
        <v>29321</v>
      </c>
      <c r="H4167" s="884" t="s">
        <v>21494</v>
      </c>
      <c r="I4167" s="884" t="s">
        <v>28760</v>
      </c>
      <c r="J4167" s="345" t="s">
        <v>28856</v>
      </c>
      <c r="K4167" s="938">
        <v>9</v>
      </c>
      <c r="L4167" s="938">
        <v>12</v>
      </c>
      <c r="M4167" s="980">
        <v>50400</v>
      </c>
      <c r="N4167" s="938">
        <v>9</v>
      </c>
      <c r="O4167" s="938">
        <v>6</v>
      </c>
      <c r="P4167" s="980">
        <v>25200</v>
      </c>
      <c r="Q4167" s="938">
        <v>0</v>
      </c>
      <c r="R4167" s="938">
        <v>12</v>
      </c>
      <c r="S4167" s="981">
        <f t="shared" si="44"/>
        <v>50400</v>
      </c>
    </row>
    <row r="4168" spans="1:19" s="243" customFormat="1" ht="34.9">
      <c r="A4168" s="1041" t="s">
        <v>1030</v>
      </c>
      <c r="B4168" s="887" t="s">
        <v>29742</v>
      </c>
      <c r="C4168" s="887" t="s">
        <v>115</v>
      </c>
      <c r="D4168" s="345" t="s">
        <v>22173</v>
      </c>
      <c r="E4168" s="980">
        <v>3600</v>
      </c>
      <c r="F4168" s="345">
        <v>19332967</v>
      </c>
      <c r="G4168" s="391" t="s">
        <v>29322</v>
      </c>
      <c r="H4168" s="884" t="s">
        <v>21494</v>
      </c>
      <c r="I4168" s="884" t="s">
        <v>28760</v>
      </c>
      <c r="J4168" s="345" t="s">
        <v>22173</v>
      </c>
      <c r="K4168" s="938">
        <v>2</v>
      </c>
      <c r="L4168" s="938">
        <v>12</v>
      </c>
      <c r="M4168" s="980">
        <v>43200</v>
      </c>
      <c r="N4168" s="938">
        <v>2</v>
      </c>
      <c r="O4168" s="938">
        <v>6</v>
      </c>
      <c r="P4168" s="980">
        <v>21600</v>
      </c>
      <c r="Q4168" s="938">
        <v>0</v>
      </c>
      <c r="R4168" s="938">
        <v>12</v>
      </c>
      <c r="S4168" s="981">
        <f t="shared" si="44"/>
        <v>43200</v>
      </c>
    </row>
    <row r="4169" spans="1:19" s="243" customFormat="1" ht="34.9">
      <c r="A4169" s="1041" t="s">
        <v>1030</v>
      </c>
      <c r="B4169" s="887" t="s">
        <v>29742</v>
      </c>
      <c r="C4169" s="887" t="s">
        <v>115</v>
      </c>
      <c r="D4169" s="345" t="s">
        <v>28933</v>
      </c>
      <c r="E4169" s="980">
        <v>2800</v>
      </c>
      <c r="F4169" s="345">
        <v>46944787</v>
      </c>
      <c r="G4169" s="391" t="s">
        <v>29323</v>
      </c>
      <c r="H4169" s="884" t="s">
        <v>21494</v>
      </c>
      <c r="I4169" s="884" t="s">
        <v>28760</v>
      </c>
      <c r="J4169" s="345" t="s">
        <v>28933</v>
      </c>
      <c r="K4169" s="938">
        <v>6</v>
      </c>
      <c r="L4169" s="938">
        <v>4</v>
      </c>
      <c r="M4169" s="980">
        <v>9240</v>
      </c>
      <c r="N4169" s="938">
        <v>0</v>
      </c>
      <c r="O4169" s="938">
        <v>0</v>
      </c>
      <c r="P4169" s="980">
        <v>0</v>
      </c>
      <c r="Q4169" s="938">
        <v>0</v>
      </c>
      <c r="R4169" s="938">
        <v>0</v>
      </c>
      <c r="S4169" s="981">
        <v>0</v>
      </c>
    </row>
    <row r="4170" spans="1:19" s="243" customFormat="1" ht="34.9">
      <c r="A4170" s="1041" t="s">
        <v>1030</v>
      </c>
      <c r="B4170" s="887" t="s">
        <v>29742</v>
      </c>
      <c r="C4170" s="887" t="s">
        <v>115</v>
      </c>
      <c r="D4170" s="345" t="s">
        <v>28792</v>
      </c>
      <c r="E4170" s="980">
        <v>11000</v>
      </c>
      <c r="F4170" s="345">
        <v>29425377</v>
      </c>
      <c r="G4170" s="391" t="s">
        <v>29324</v>
      </c>
      <c r="H4170" s="884" t="s">
        <v>28838</v>
      </c>
      <c r="I4170" s="884" t="s">
        <v>28760</v>
      </c>
      <c r="J4170" s="345" t="s">
        <v>28792</v>
      </c>
      <c r="K4170" s="938">
        <v>2</v>
      </c>
      <c r="L4170" s="938">
        <v>12</v>
      </c>
      <c r="M4170" s="980">
        <v>132000</v>
      </c>
      <c r="N4170" s="938">
        <v>2</v>
      </c>
      <c r="O4170" s="938">
        <v>6</v>
      </c>
      <c r="P4170" s="980">
        <v>66000</v>
      </c>
      <c r="Q4170" s="938">
        <v>0</v>
      </c>
      <c r="R4170" s="938">
        <v>12</v>
      </c>
      <c r="S4170" s="981">
        <f t="shared" ref="S4170:S4173" si="45">+E4170*12</f>
        <v>132000</v>
      </c>
    </row>
    <row r="4171" spans="1:19" s="243" customFormat="1" ht="34.9">
      <c r="A4171" s="1041" t="s">
        <v>1030</v>
      </c>
      <c r="B4171" s="887" t="s">
        <v>29742</v>
      </c>
      <c r="C4171" s="887" t="s">
        <v>115</v>
      </c>
      <c r="D4171" s="345" t="s">
        <v>28856</v>
      </c>
      <c r="E4171" s="980">
        <v>4200</v>
      </c>
      <c r="F4171" s="345">
        <v>45388615</v>
      </c>
      <c r="G4171" s="391" t="s">
        <v>29325</v>
      </c>
      <c r="H4171" s="884" t="s">
        <v>21494</v>
      </c>
      <c r="I4171" s="884" t="s">
        <v>28760</v>
      </c>
      <c r="J4171" s="345" t="s">
        <v>28856</v>
      </c>
      <c r="K4171" s="938">
        <v>9</v>
      </c>
      <c r="L4171" s="938">
        <v>12</v>
      </c>
      <c r="M4171" s="980">
        <v>50400</v>
      </c>
      <c r="N4171" s="938">
        <v>9</v>
      </c>
      <c r="O4171" s="938">
        <v>6</v>
      </c>
      <c r="P4171" s="980">
        <v>25200</v>
      </c>
      <c r="Q4171" s="938">
        <v>0</v>
      </c>
      <c r="R4171" s="938">
        <v>12</v>
      </c>
      <c r="S4171" s="981">
        <f t="shared" si="45"/>
        <v>50400</v>
      </c>
    </row>
    <row r="4172" spans="1:19" s="243" customFormat="1" ht="34.9">
      <c r="A4172" s="1041" t="s">
        <v>1030</v>
      </c>
      <c r="B4172" s="887" t="s">
        <v>29742</v>
      </c>
      <c r="C4172" s="887" t="s">
        <v>115</v>
      </c>
      <c r="D4172" s="345" t="s">
        <v>29238</v>
      </c>
      <c r="E4172" s="980">
        <v>12000</v>
      </c>
      <c r="F4172" s="345">
        <v>23881295</v>
      </c>
      <c r="G4172" s="391" t="s">
        <v>29326</v>
      </c>
      <c r="H4172" s="884" t="s">
        <v>28765</v>
      </c>
      <c r="I4172" s="884" t="s">
        <v>28760</v>
      </c>
      <c r="J4172" s="345" t="s">
        <v>29238</v>
      </c>
      <c r="K4172" s="938">
        <v>5</v>
      </c>
      <c r="L4172" s="938">
        <v>12</v>
      </c>
      <c r="M4172" s="980">
        <v>144000</v>
      </c>
      <c r="N4172" s="938">
        <v>5</v>
      </c>
      <c r="O4172" s="938">
        <v>6</v>
      </c>
      <c r="P4172" s="980">
        <v>72000</v>
      </c>
      <c r="Q4172" s="938">
        <v>0</v>
      </c>
      <c r="R4172" s="938">
        <v>12</v>
      </c>
      <c r="S4172" s="981">
        <f t="shared" si="45"/>
        <v>144000</v>
      </c>
    </row>
    <row r="4173" spans="1:19" s="243" customFormat="1" ht="34.9">
      <c r="A4173" s="1041" t="s">
        <v>1030</v>
      </c>
      <c r="B4173" s="887" t="s">
        <v>29742</v>
      </c>
      <c r="C4173" s="887" t="s">
        <v>115</v>
      </c>
      <c r="D4173" s="345" t="s">
        <v>29327</v>
      </c>
      <c r="E4173" s="980">
        <v>3600</v>
      </c>
      <c r="F4173" s="345">
        <v>43852170</v>
      </c>
      <c r="G4173" s="391" t="s">
        <v>29328</v>
      </c>
      <c r="H4173" s="884" t="s">
        <v>19733</v>
      </c>
      <c r="I4173" s="884" t="s">
        <v>28760</v>
      </c>
      <c r="J4173" s="345" t="s">
        <v>29327</v>
      </c>
      <c r="K4173" s="938">
        <v>2</v>
      </c>
      <c r="L4173" s="938">
        <v>12</v>
      </c>
      <c r="M4173" s="980">
        <v>43200</v>
      </c>
      <c r="N4173" s="938">
        <v>2</v>
      </c>
      <c r="O4173" s="938">
        <v>6</v>
      </c>
      <c r="P4173" s="980">
        <v>21600</v>
      </c>
      <c r="Q4173" s="938">
        <v>0</v>
      </c>
      <c r="R4173" s="938">
        <v>12</v>
      </c>
      <c r="S4173" s="981">
        <f t="shared" si="45"/>
        <v>43200</v>
      </c>
    </row>
    <row r="4174" spans="1:19" s="243" customFormat="1" ht="34.9">
      <c r="A4174" s="1041" t="s">
        <v>1030</v>
      </c>
      <c r="B4174" s="887" t="s">
        <v>29742</v>
      </c>
      <c r="C4174" s="887" t="s">
        <v>115</v>
      </c>
      <c r="D4174" s="345" t="s">
        <v>28790</v>
      </c>
      <c r="E4174" s="980">
        <v>4200</v>
      </c>
      <c r="F4174" s="345">
        <v>72413240</v>
      </c>
      <c r="G4174" s="391" t="s">
        <v>29329</v>
      </c>
      <c r="H4174" s="884" t="s">
        <v>19713</v>
      </c>
      <c r="I4174" s="884" t="s">
        <v>19764</v>
      </c>
      <c r="J4174" s="345" t="s">
        <v>28790</v>
      </c>
      <c r="K4174" s="938">
        <v>0</v>
      </c>
      <c r="L4174" s="938">
        <v>0</v>
      </c>
      <c r="M4174" s="980">
        <v>0</v>
      </c>
      <c r="N4174" s="938">
        <v>1</v>
      </c>
      <c r="O4174" s="938">
        <v>2</v>
      </c>
      <c r="P4174" s="980">
        <v>8120</v>
      </c>
      <c r="Q4174" s="938">
        <v>0</v>
      </c>
      <c r="R4174" s="938">
        <v>12</v>
      </c>
      <c r="S4174" s="981">
        <v>0</v>
      </c>
    </row>
    <row r="4175" spans="1:19" s="243" customFormat="1" ht="34.9">
      <c r="A4175" s="1041" t="s">
        <v>1030</v>
      </c>
      <c r="B4175" s="887" t="s">
        <v>29742</v>
      </c>
      <c r="C4175" s="887" t="s">
        <v>115</v>
      </c>
      <c r="D4175" s="345" t="s">
        <v>28856</v>
      </c>
      <c r="E4175" s="980">
        <v>4200</v>
      </c>
      <c r="F4175" s="345">
        <v>42797272</v>
      </c>
      <c r="G4175" s="391" t="s">
        <v>29330</v>
      </c>
      <c r="H4175" s="884" t="s">
        <v>21494</v>
      </c>
      <c r="I4175" s="884" t="s">
        <v>28760</v>
      </c>
      <c r="J4175" s="345" t="s">
        <v>28856</v>
      </c>
      <c r="K4175" s="938">
        <v>10</v>
      </c>
      <c r="L4175" s="938">
        <v>12</v>
      </c>
      <c r="M4175" s="980">
        <v>50400</v>
      </c>
      <c r="N4175" s="938">
        <v>10</v>
      </c>
      <c r="O4175" s="938">
        <v>6</v>
      </c>
      <c r="P4175" s="980">
        <v>25200</v>
      </c>
      <c r="Q4175" s="938">
        <v>0</v>
      </c>
      <c r="R4175" s="938">
        <v>12</v>
      </c>
      <c r="S4175" s="981">
        <f t="shared" ref="S4175:S4181" si="46">+E4175*12</f>
        <v>50400</v>
      </c>
    </row>
    <row r="4176" spans="1:19" s="243" customFormat="1" ht="34.9">
      <c r="A4176" s="1041" t="s">
        <v>1030</v>
      </c>
      <c r="B4176" s="887" t="s">
        <v>29742</v>
      </c>
      <c r="C4176" s="887" t="s">
        <v>115</v>
      </c>
      <c r="D4176" s="345" t="s">
        <v>28802</v>
      </c>
      <c r="E4176" s="980">
        <v>6000</v>
      </c>
      <c r="F4176" s="345">
        <v>2873989</v>
      </c>
      <c r="G4176" s="391" t="s">
        <v>29331</v>
      </c>
      <c r="H4176" s="884" t="s">
        <v>19823</v>
      </c>
      <c r="I4176" s="884" t="s">
        <v>28760</v>
      </c>
      <c r="J4176" s="345" t="s">
        <v>28802</v>
      </c>
      <c r="K4176" s="938">
        <v>1</v>
      </c>
      <c r="L4176" s="938">
        <v>12</v>
      </c>
      <c r="M4176" s="980">
        <v>72000</v>
      </c>
      <c r="N4176" s="938">
        <v>1</v>
      </c>
      <c r="O4176" s="938">
        <v>6</v>
      </c>
      <c r="P4176" s="980">
        <v>36000</v>
      </c>
      <c r="Q4176" s="938">
        <v>0</v>
      </c>
      <c r="R4176" s="938">
        <v>12</v>
      </c>
      <c r="S4176" s="981">
        <f t="shared" si="46"/>
        <v>72000</v>
      </c>
    </row>
    <row r="4177" spans="1:19" s="243" customFormat="1" ht="34.9">
      <c r="A4177" s="1041" t="s">
        <v>1030</v>
      </c>
      <c r="B4177" s="887" t="s">
        <v>29742</v>
      </c>
      <c r="C4177" s="887" t="s">
        <v>115</v>
      </c>
      <c r="D4177" s="345" t="s">
        <v>29332</v>
      </c>
      <c r="E4177" s="980">
        <v>7200</v>
      </c>
      <c r="F4177" s="345">
        <v>41146531</v>
      </c>
      <c r="G4177" s="391" t="s">
        <v>29333</v>
      </c>
      <c r="H4177" s="884" t="s">
        <v>21494</v>
      </c>
      <c r="I4177" s="884" t="s">
        <v>28760</v>
      </c>
      <c r="J4177" s="345" t="s">
        <v>29332</v>
      </c>
      <c r="K4177" s="938">
        <v>7</v>
      </c>
      <c r="L4177" s="938">
        <v>12</v>
      </c>
      <c r="M4177" s="980">
        <v>86400</v>
      </c>
      <c r="N4177" s="938">
        <v>7</v>
      </c>
      <c r="O4177" s="938">
        <v>6</v>
      </c>
      <c r="P4177" s="980">
        <v>43200</v>
      </c>
      <c r="Q4177" s="938">
        <v>0</v>
      </c>
      <c r="R4177" s="938">
        <v>12</v>
      </c>
      <c r="S4177" s="981">
        <f t="shared" si="46"/>
        <v>86400</v>
      </c>
    </row>
    <row r="4178" spans="1:19" s="243" customFormat="1" ht="34.9">
      <c r="A4178" s="1041" t="s">
        <v>1030</v>
      </c>
      <c r="B4178" s="887" t="s">
        <v>29742</v>
      </c>
      <c r="C4178" s="887" t="s">
        <v>115</v>
      </c>
      <c r="D4178" s="345" t="s">
        <v>29334</v>
      </c>
      <c r="E4178" s="980">
        <v>7200</v>
      </c>
      <c r="F4178" s="345">
        <v>47498614</v>
      </c>
      <c r="G4178" s="391" t="s">
        <v>29335</v>
      </c>
      <c r="H4178" s="884" t="s">
        <v>19733</v>
      </c>
      <c r="I4178" s="884" t="s">
        <v>19764</v>
      </c>
      <c r="J4178" s="345" t="s">
        <v>29334</v>
      </c>
      <c r="K4178" s="938">
        <v>3</v>
      </c>
      <c r="L4178" s="938">
        <v>12</v>
      </c>
      <c r="M4178" s="980">
        <v>86400</v>
      </c>
      <c r="N4178" s="938">
        <v>3</v>
      </c>
      <c r="O4178" s="938">
        <v>6</v>
      </c>
      <c r="P4178" s="980">
        <v>43200</v>
      </c>
      <c r="Q4178" s="938">
        <v>0</v>
      </c>
      <c r="R4178" s="938">
        <v>12</v>
      </c>
      <c r="S4178" s="981">
        <f t="shared" si="46"/>
        <v>86400</v>
      </c>
    </row>
    <row r="4179" spans="1:19" s="243" customFormat="1" ht="46.5">
      <c r="A4179" s="1041" t="s">
        <v>1030</v>
      </c>
      <c r="B4179" s="887" t="s">
        <v>29742</v>
      </c>
      <c r="C4179" s="887" t="s">
        <v>115</v>
      </c>
      <c r="D4179" s="345" t="s">
        <v>29336</v>
      </c>
      <c r="E4179" s="980">
        <v>9300</v>
      </c>
      <c r="F4179" s="345">
        <v>43443962</v>
      </c>
      <c r="G4179" s="391" t="s">
        <v>29337</v>
      </c>
      <c r="H4179" s="884" t="s">
        <v>29338</v>
      </c>
      <c r="I4179" s="884" t="s">
        <v>28760</v>
      </c>
      <c r="J4179" s="345" t="s">
        <v>29336</v>
      </c>
      <c r="K4179" s="938">
        <v>2</v>
      </c>
      <c r="L4179" s="938">
        <v>12</v>
      </c>
      <c r="M4179" s="980">
        <v>111600</v>
      </c>
      <c r="N4179" s="938">
        <v>2</v>
      </c>
      <c r="O4179" s="938">
        <v>6</v>
      </c>
      <c r="P4179" s="980">
        <v>55800</v>
      </c>
      <c r="Q4179" s="938">
        <v>0</v>
      </c>
      <c r="R4179" s="938">
        <v>12</v>
      </c>
      <c r="S4179" s="981">
        <f t="shared" si="46"/>
        <v>111600</v>
      </c>
    </row>
    <row r="4180" spans="1:19" s="243" customFormat="1" ht="34.9">
      <c r="A4180" s="1041" t="s">
        <v>1030</v>
      </c>
      <c r="B4180" s="887" t="s">
        <v>29742</v>
      </c>
      <c r="C4180" s="887" t="s">
        <v>115</v>
      </c>
      <c r="D4180" s="345" t="s">
        <v>29339</v>
      </c>
      <c r="E4180" s="980">
        <v>11000</v>
      </c>
      <c r="F4180" s="345">
        <v>40728123</v>
      </c>
      <c r="G4180" s="391" t="s">
        <v>29340</v>
      </c>
      <c r="H4180" s="884" t="s">
        <v>19733</v>
      </c>
      <c r="I4180" s="884" t="s">
        <v>28760</v>
      </c>
      <c r="J4180" s="345" t="s">
        <v>29339</v>
      </c>
      <c r="K4180" s="938">
        <v>1</v>
      </c>
      <c r="L4180" s="938">
        <v>10</v>
      </c>
      <c r="M4180" s="980">
        <v>110000</v>
      </c>
      <c r="N4180" s="938">
        <v>1</v>
      </c>
      <c r="O4180" s="938">
        <v>6</v>
      </c>
      <c r="P4180" s="980">
        <v>66000</v>
      </c>
      <c r="Q4180" s="938">
        <v>0</v>
      </c>
      <c r="R4180" s="938">
        <v>12</v>
      </c>
      <c r="S4180" s="981">
        <f t="shared" si="46"/>
        <v>132000</v>
      </c>
    </row>
    <row r="4181" spans="1:19" s="243" customFormat="1" ht="34.9">
      <c r="A4181" s="1041" t="s">
        <v>1030</v>
      </c>
      <c r="B4181" s="887" t="s">
        <v>29742</v>
      </c>
      <c r="C4181" s="887" t="s">
        <v>115</v>
      </c>
      <c r="D4181" s="345" t="s">
        <v>24577</v>
      </c>
      <c r="E4181" s="980">
        <v>6000</v>
      </c>
      <c r="F4181" s="345">
        <v>41568255</v>
      </c>
      <c r="G4181" s="391" t="s">
        <v>29341</v>
      </c>
      <c r="H4181" s="884" t="s">
        <v>19791</v>
      </c>
      <c r="I4181" s="884" t="s">
        <v>19764</v>
      </c>
      <c r="J4181" s="345" t="s">
        <v>24577</v>
      </c>
      <c r="K4181" s="938">
        <v>7</v>
      </c>
      <c r="L4181" s="938">
        <v>12</v>
      </c>
      <c r="M4181" s="980">
        <v>72000</v>
      </c>
      <c r="N4181" s="938">
        <v>7</v>
      </c>
      <c r="O4181" s="938">
        <v>6</v>
      </c>
      <c r="P4181" s="980">
        <v>36000</v>
      </c>
      <c r="Q4181" s="938">
        <v>0</v>
      </c>
      <c r="R4181" s="938">
        <v>12</v>
      </c>
      <c r="S4181" s="981">
        <f t="shared" si="46"/>
        <v>72000</v>
      </c>
    </row>
    <row r="4182" spans="1:19" s="243" customFormat="1" ht="34.9">
      <c r="A4182" s="1041" t="s">
        <v>1030</v>
      </c>
      <c r="B4182" s="887" t="s">
        <v>29742</v>
      </c>
      <c r="C4182" s="887" t="s">
        <v>115</v>
      </c>
      <c r="D4182" s="345" t="s">
        <v>19783</v>
      </c>
      <c r="E4182" s="980">
        <v>9300</v>
      </c>
      <c r="F4182" s="345">
        <v>7857536</v>
      </c>
      <c r="G4182" s="391" t="s">
        <v>29342</v>
      </c>
      <c r="H4182" s="884" t="s">
        <v>19708</v>
      </c>
      <c r="I4182" s="884" t="s">
        <v>28760</v>
      </c>
      <c r="J4182" s="345" t="s">
        <v>19783</v>
      </c>
      <c r="K4182" s="938">
        <v>2</v>
      </c>
      <c r="L4182" s="938">
        <v>1</v>
      </c>
      <c r="M4182" s="980">
        <v>9300</v>
      </c>
      <c r="N4182" s="938">
        <v>0</v>
      </c>
      <c r="O4182" s="938">
        <v>0</v>
      </c>
      <c r="P4182" s="980">
        <v>0</v>
      </c>
      <c r="Q4182" s="938">
        <v>0</v>
      </c>
      <c r="R4182" s="938">
        <v>0</v>
      </c>
      <c r="S4182" s="981">
        <v>0</v>
      </c>
    </row>
    <row r="4183" spans="1:19" s="243" customFormat="1" ht="34.9">
      <c r="A4183" s="1041" t="s">
        <v>1030</v>
      </c>
      <c r="B4183" s="887" t="s">
        <v>29742</v>
      </c>
      <c r="C4183" s="887" t="s">
        <v>115</v>
      </c>
      <c r="D4183" s="345" t="s">
        <v>29018</v>
      </c>
      <c r="E4183" s="980">
        <v>11000</v>
      </c>
      <c r="F4183" s="345">
        <v>44135270</v>
      </c>
      <c r="G4183" s="391" t="s">
        <v>29343</v>
      </c>
      <c r="H4183" s="884" t="s">
        <v>23515</v>
      </c>
      <c r="I4183" s="884" t="s">
        <v>28760</v>
      </c>
      <c r="J4183" s="345" t="s">
        <v>29018</v>
      </c>
      <c r="K4183" s="938">
        <v>2</v>
      </c>
      <c r="L4183" s="938">
        <v>12</v>
      </c>
      <c r="M4183" s="980">
        <v>132000</v>
      </c>
      <c r="N4183" s="938">
        <v>2</v>
      </c>
      <c r="O4183" s="938">
        <v>6</v>
      </c>
      <c r="P4183" s="980">
        <v>66000</v>
      </c>
      <c r="Q4183" s="938">
        <v>0</v>
      </c>
      <c r="R4183" s="938">
        <v>12</v>
      </c>
      <c r="S4183" s="981">
        <f t="shared" ref="S4183:S4185" si="47">+E4183*12</f>
        <v>132000</v>
      </c>
    </row>
    <row r="4184" spans="1:19" s="243" customFormat="1" ht="34.9">
      <c r="A4184" s="1041" t="s">
        <v>1030</v>
      </c>
      <c r="B4184" s="887" t="s">
        <v>29742</v>
      </c>
      <c r="C4184" s="887" t="s">
        <v>115</v>
      </c>
      <c r="D4184" s="345" t="s">
        <v>29344</v>
      </c>
      <c r="E4184" s="980">
        <v>4200</v>
      </c>
      <c r="F4184" s="345">
        <v>41767173</v>
      </c>
      <c r="G4184" s="391" t="s">
        <v>29345</v>
      </c>
      <c r="H4184" s="884" t="s">
        <v>21494</v>
      </c>
      <c r="I4184" s="884" t="s">
        <v>28760</v>
      </c>
      <c r="J4184" s="345" t="s">
        <v>29344</v>
      </c>
      <c r="K4184" s="938">
        <v>3</v>
      </c>
      <c r="L4184" s="938">
        <v>12</v>
      </c>
      <c r="M4184" s="980">
        <v>50400</v>
      </c>
      <c r="N4184" s="938">
        <v>3</v>
      </c>
      <c r="O4184" s="938">
        <v>6</v>
      </c>
      <c r="P4184" s="980">
        <v>25200</v>
      </c>
      <c r="Q4184" s="938">
        <v>0</v>
      </c>
      <c r="R4184" s="938">
        <v>12</v>
      </c>
      <c r="S4184" s="981">
        <f t="shared" si="47"/>
        <v>50400</v>
      </c>
    </row>
    <row r="4185" spans="1:19" s="243" customFormat="1" ht="34.9">
      <c r="A4185" s="1041" t="s">
        <v>1030</v>
      </c>
      <c r="B4185" s="887" t="s">
        <v>29742</v>
      </c>
      <c r="C4185" s="887" t="s">
        <v>115</v>
      </c>
      <c r="D4185" s="345" t="s">
        <v>20390</v>
      </c>
      <c r="E4185" s="980">
        <v>2940</v>
      </c>
      <c r="F4185" s="345">
        <v>43724135</v>
      </c>
      <c r="G4185" s="391" t="s">
        <v>29346</v>
      </c>
      <c r="H4185" s="884" t="s">
        <v>21494</v>
      </c>
      <c r="I4185" s="884" t="s">
        <v>20970</v>
      </c>
      <c r="J4185" s="345" t="s">
        <v>20390</v>
      </c>
      <c r="K4185" s="938">
        <v>11</v>
      </c>
      <c r="L4185" s="938">
        <v>12</v>
      </c>
      <c r="M4185" s="980">
        <v>35280</v>
      </c>
      <c r="N4185" s="938">
        <v>11</v>
      </c>
      <c r="O4185" s="938">
        <v>6</v>
      </c>
      <c r="P4185" s="980">
        <v>17640</v>
      </c>
      <c r="Q4185" s="938">
        <v>0</v>
      </c>
      <c r="R4185" s="938">
        <v>12</v>
      </c>
      <c r="S4185" s="981">
        <f t="shared" si="47"/>
        <v>35280</v>
      </c>
    </row>
    <row r="4186" spans="1:19" s="243" customFormat="1" ht="34.9">
      <c r="A4186" s="1041" t="s">
        <v>1030</v>
      </c>
      <c r="B4186" s="887" t="s">
        <v>29742</v>
      </c>
      <c r="C4186" s="887" t="s">
        <v>115</v>
      </c>
      <c r="D4186" s="345" t="s">
        <v>29347</v>
      </c>
      <c r="E4186" s="980">
        <v>4200</v>
      </c>
      <c r="F4186" s="345">
        <v>10792016</v>
      </c>
      <c r="G4186" s="391" t="s">
        <v>29348</v>
      </c>
      <c r="H4186" s="884" t="s">
        <v>21494</v>
      </c>
      <c r="I4186" s="884" t="s">
        <v>28760</v>
      </c>
      <c r="J4186" s="345" t="s">
        <v>29347</v>
      </c>
      <c r="K4186" s="938">
        <v>4</v>
      </c>
      <c r="L4186" s="938">
        <v>12</v>
      </c>
      <c r="M4186" s="980">
        <v>50400</v>
      </c>
      <c r="N4186" s="938">
        <v>4</v>
      </c>
      <c r="O4186" s="938">
        <v>6</v>
      </c>
      <c r="P4186" s="980">
        <v>25200</v>
      </c>
      <c r="Q4186" s="938">
        <v>0</v>
      </c>
      <c r="R4186" s="938">
        <v>0</v>
      </c>
      <c r="S4186" s="981">
        <v>0</v>
      </c>
    </row>
    <row r="4187" spans="1:19" s="243" customFormat="1" ht="46.5">
      <c r="A4187" s="1041" t="s">
        <v>1030</v>
      </c>
      <c r="B4187" s="887" t="s">
        <v>29742</v>
      </c>
      <c r="C4187" s="887" t="s">
        <v>115</v>
      </c>
      <c r="D4187" s="345" t="s">
        <v>29349</v>
      </c>
      <c r="E4187" s="980">
        <v>12500</v>
      </c>
      <c r="F4187" s="345">
        <v>8073412</v>
      </c>
      <c r="G4187" s="391" t="s">
        <v>29350</v>
      </c>
      <c r="H4187" s="884" t="s">
        <v>29351</v>
      </c>
      <c r="I4187" s="884" t="s">
        <v>20536</v>
      </c>
      <c r="J4187" s="345" t="s">
        <v>29349</v>
      </c>
      <c r="K4187" s="938">
        <v>3</v>
      </c>
      <c r="L4187" s="938">
        <v>12</v>
      </c>
      <c r="M4187" s="980">
        <v>150000</v>
      </c>
      <c r="N4187" s="938">
        <v>3</v>
      </c>
      <c r="O4187" s="938">
        <v>6</v>
      </c>
      <c r="P4187" s="980">
        <v>75000</v>
      </c>
      <c r="Q4187" s="938">
        <v>0</v>
      </c>
      <c r="R4187" s="938">
        <v>12</v>
      </c>
      <c r="S4187" s="981">
        <f t="shared" ref="S4187:S4191" si="48">+E4187*12</f>
        <v>150000</v>
      </c>
    </row>
    <row r="4188" spans="1:19" s="243" customFormat="1" ht="34.9">
      <c r="A4188" s="1041" t="s">
        <v>1030</v>
      </c>
      <c r="B4188" s="887" t="s">
        <v>29742</v>
      </c>
      <c r="C4188" s="887" t="s">
        <v>115</v>
      </c>
      <c r="D4188" s="345" t="s">
        <v>28792</v>
      </c>
      <c r="E4188" s="980">
        <v>11000</v>
      </c>
      <c r="F4188" s="345">
        <v>9446548</v>
      </c>
      <c r="G4188" s="391" t="s">
        <v>29352</v>
      </c>
      <c r="H4188" s="884" t="s">
        <v>28838</v>
      </c>
      <c r="I4188" s="884" t="s">
        <v>28760</v>
      </c>
      <c r="J4188" s="345" t="s">
        <v>28792</v>
      </c>
      <c r="K4188" s="938">
        <v>1</v>
      </c>
      <c r="L4188" s="938">
        <v>12</v>
      </c>
      <c r="M4188" s="980">
        <v>132000</v>
      </c>
      <c r="N4188" s="938">
        <v>1</v>
      </c>
      <c r="O4188" s="938">
        <v>6</v>
      </c>
      <c r="P4188" s="980">
        <v>66000</v>
      </c>
      <c r="Q4188" s="938">
        <v>0</v>
      </c>
      <c r="R4188" s="938">
        <v>12</v>
      </c>
      <c r="S4188" s="981">
        <f t="shared" si="48"/>
        <v>132000</v>
      </c>
    </row>
    <row r="4189" spans="1:19" s="243" customFormat="1" ht="34.9">
      <c r="A4189" s="1041" t="s">
        <v>1030</v>
      </c>
      <c r="B4189" s="887" t="s">
        <v>29742</v>
      </c>
      <c r="C4189" s="887" t="s">
        <v>115</v>
      </c>
      <c r="D4189" s="345" t="s">
        <v>29095</v>
      </c>
      <c r="E4189" s="980">
        <v>12500</v>
      </c>
      <c r="F4189" s="345">
        <v>6285813</v>
      </c>
      <c r="G4189" s="391" t="s">
        <v>29353</v>
      </c>
      <c r="H4189" s="884" t="s">
        <v>29354</v>
      </c>
      <c r="I4189" s="884" t="s">
        <v>28760</v>
      </c>
      <c r="J4189" s="345" t="s">
        <v>29095</v>
      </c>
      <c r="K4189" s="938">
        <v>7</v>
      </c>
      <c r="L4189" s="938">
        <v>12</v>
      </c>
      <c r="M4189" s="980">
        <v>150000</v>
      </c>
      <c r="N4189" s="938">
        <v>7</v>
      </c>
      <c r="O4189" s="938">
        <v>6</v>
      </c>
      <c r="P4189" s="980">
        <v>75000</v>
      </c>
      <c r="Q4189" s="938">
        <v>0</v>
      </c>
      <c r="R4189" s="938">
        <v>12</v>
      </c>
      <c r="S4189" s="981">
        <f t="shared" si="48"/>
        <v>150000</v>
      </c>
    </row>
    <row r="4190" spans="1:19" s="243" customFormat="1" ht="34.9">
      <c r="A4190" s="1041" t="s">
        <v>1030</v>
      </c>
      <c r="B4190" s="887" t="s">
        <v>29742</v>
      </c>
      <c r="C4190" s="887" t="s">
        <v>115</v>
      </c>
      <c r="D4190" s="345" t="s">
        <v>28792</v>
      </c>
      <c r="E4190" s="980">
        <v>11000</v>
      </c>
      <c r="F4190" s="345">
        <v>48102905</v>
      </c>
      <c r="G4190" s="391" t="s">
        <v>29355</v>
      </c>
      <c r="H4190" s="884" t="s">
        <v>28963</v>
      </c>
      <c r="I4190" s="884" t="s">
        <v>28760</v>
      </c>
      <c r="J4190" s="345" t="s">
        <v>28792</v>
      </c>
      <c r="K4190" s="938">
        <v>2</v>
      </c>
      <c r="L4190" s="938">
        <v>12</v>
      </c>
      <c r="M4190" s="980">
        <v>132000</v>
      </c>
      <c r="N4190" s="938">
        <v>2</v>
      </c>
      <c r="O4190" s="938">
        <v>6</v>
      </c>
      <c r="P4190" s="980">
        <v>66000</v>
      </c>
      <c r="Q4190" s="938">
        <v>0</v>
      </c>
      <c r="R4190" s="938">
        <v>12</v>
      </c>
      <c r="S4190" s="981">
        <f t="shared" si="48"/>
        <v>132000</v>
      </c>
    </row>
    <row r="4191" spans="1:19" s="243" customFormat="1" ht="34.9">
      <c r="A4191" s="1041" t="s">
        <v>1030</v>
      </c>
      <c r="B4191" s="887" t="s">
        <v>29742</v>
      </c>
      <c r="C4191" s="887" t="s">
        <v>115</v>
      </c>
      <c r="D4191" s="345" t="s">
        <v>28768</v>
      </c>
      <c r="E4191" s="980">
        <v>9300</v>
      </c>
      <c r="F4191" s="345">
        <v>41458861</v>
      </c>
      <c r="G4191" s="391" t="s">
        <v>29356</v>
      </c>
      <c r="H4191" s="884" t="s">
        <v>29028</v>
      </c>
      <c r="I4191" s="884" t="s">
        <v>28760</v>
      </c>
      <c r="J4191" s="345" t="s">
        <v>28768</v>
      </c>
      <c r="K4191" s="938">
        <v>5</v>
      </c>
      <c r="L4191" s="938">
        <v>12</v>
      </c>
      <c r="M4191" s="980">
        <v>111600</v>
      </c>
      <c r="N4191" s="938">
        <v>5</v>
      </c>
      <c r="O4191" s="938">
        <v>6</v>
      </c>
      <c r="P4191" s="980">
        <v>55800</v>
      </c>
      <c r="Q4191" s="938">
        <v>0</v>
      </c>
      <c r="R4191" s="938">
        <v>12</v>
      </c>
      <c r="S4191" s="981">
        <f t="shared" si="48"/>
        <v>111600</v>
      </c>
    </row>
    <row r="4192" spans="1:19" s="243" customFormat="1" ht="34.9">
      <c r="A4192" s="1041" t="s">
        <v>1030</v>
      </c>
      <c r="B4192" s="887" t="s">
        <v>29742</v>
      </c>
      <c r="C4192" s="887" t="s">
        <v>115</v>
      </c>
      <c r="D4192" s="345" t="s">
        <v>29274</v>
      </c>
      <c r="E4192" s="980">
        <v>9300</v>
      </c>
      <c r="F4192" s="345">
        <v>19921325</v>
      </c>
      <c r="G4192" s="391" t="s">
        <v>29357</v>
      </c>
      <c r="H4192" s="884" t="s">
        <v>28841</v>
      </c>
      <c r="I4192" s="884" t="s">
        <v>28760</v>
      </c>
      <c r="J4192" s="345" t="s">
        <v>29274</v>
      </c>
      <c r="K4192" s="938">
        <v>3</v>
      </c>
      <c r="L4192" s="938">
        <v>1</v>
      </c>
      <c r="M4192" s="980">
        <v>9300</v>
      </c>
      <c r="N4192" s="938">
        <v>0</v>
      </c>
      <c r="O4192" s="938">
        <v>0</v>
      </c>
      <c r="P4192" s="980">
        <v>0</v>
      </c>
      <c r="Q4192" s="938">
        <v>0</v>
      </c>
      <c r="R4192" s="938">
        <v>0</v>
      </c>
      <c r="S4192" s="981">
        <v>0</v>
      </c>
    </row>
    <row r="4193" spans="1:19" s="243" customFormat="1" ht="34.9">
      <c r="A4193" s="1041" t="s">
        <v>1030</v>
      </c>
      <c r="B4193" s="887" t="s">
        <v>29742</v>
      </c>
      <c r="C4193" s="887" t="s">
        <v>115</v>
      </c>
      <c r="D4193" s="345" t="s">
        <v>29358</v>
      </c>
      <c r="E4193" s="980">
        <v>12500</v>
      </c>
      <c r="F4193" s="345">
        <v>19921325</v>
      </c>
      <c r="G4193" s="391" t="s">
        <v>29357</v>
      </c>
      <c r="H4193" s="884" t="s">
        <v>28841</v>
      </c>
      <c r="I4193" s="884" t="s">
        <v>28760</v>
      </c>
      <c r="J4193" s="345" t="s">
        <v>29358</v>
      </c>
      <c r="K4193" s="938">
        <v>3</v>
      </c>
      <c r="L4193" s="938">
        <v>11</v>
      </c>
      <c r="M4193" s="980">
        <v>137500</v>
      </c>
      <c r="N4193" s="938">
        <v>3</v>
      </c>
      <c r="O4193" s="938">
        <v>6</v>
      </c>
      <c r="P4193" s="980">
        <v>75000</v>
      </c>
      <c r="Q4193" s="938">
        <v>0</v>
      </c>
      <c r="R4193" s="938">
        <v>12</v>
      </c>
      <c r="S4193" s="981">
        <f t="shared" ref="S4193:S4200" si="49">+E4193*12</f>
        <v>150000</v>
      </c>
    </row>
    <row r="4194" spans="1:19" s="243" customFormat="1" ht="34.9">
      <c r="A4194" s="1041" t="s">
        <v>1030</v>
      </c>
      <c r="B4194" s="887" t="s">
        <v>29742</v>
      </c>
      <c r="C4194" s="887" t="s">
        <v>115</v>
      </c>
      <c r="D4194" s="345" t="s">
        <v>28933</v>
      </c>
      <c r="E4194" s="980">
        <v>2800</v>
      </c>
      <c r="F4194" s="345">
        <v>42982602</v>
      </c>
      <c r="G4194" s="391" t="s">
        <v>29359</v>
      </c>
      <c r="H4194" s="884" t="s">
        <v>29225</v>
      </c>
      <c r="I4194" s="884" t="s">
        <v>19764</v>
      </c>
      <c r="J4194" s="345" t="s">
        <v>28933</v>
      </c>
      <c r="K4194" s="938">
        <v>4</v>
      </c>
      <c r="L4194" s="938">
        <v>12</v>
      </c>
      <c r="M4194" s="980">
        <v>33600</v>
      </c>
      <c r="N4194" s="938">
        <v>4</v>
      </c>
      <c r="O4194" s="938">
        <v>6</v>
      </c>
      <c r="P4194" s="980">
        <v>16800</v>
      </c>
      <c r="Q4194" s="938">
        <v>0</v>
      </c>
      <c r="R4194" s="938">
        <v>12</v>
      </c>
      <c r="S4194" s="981">
        <f t="shared" si="49"/>
        <v>33600</v>
      </c>
    </row>
    <row r="4195" spans="1:19" s="243" customFormat="1" ht="34.9">
      <c r="A4195" s="1041" t="s">
        <v>1030</v>
      </c>
      <c r="B4195" s="887" t="s">
        <v>29742</v>
      </c>
      <c r="C4195" s="887" t="s">
        <v>115</v>
      </c>
      <c r="D4195" s="345" t="s">
        <v>29360</v>
      </c>
      <c r="E4195" s="980">
        <v>9300</v>
      </c>
      <c r="F4195" s="345">
        <v>10867419</v>
      </c>
      <c r="G4195" s="391" t="s">
        <v>29361</v>
      </c>
      <c r="H4195" s="884" t="s">
        <v>28765</v>
      </c>
      <c r="I4195" s="884" t="s">
        <v>28760</v>
      </c>
      <c r="J4195" s="345" t="s">
        <v>29360</v>
      </c>
      <c r="K4195" s="938">
        <v>4</v>
      </c>
      <c r="L4195" s="938">
        <v>12</v>
      </c>
      <c r="M4195" s="980">
        <v>111600</v>
      </c>
      <c r="N4195" s="938">
        <v>4</v>
      </c>
      <c r="O4195" s="938">
        <v>6</v>
      </c>
      <c r="P4195" s="980">
        <v>55800</v>
      </c>
      <c r="Q4195" s="938">
        <v>0</v>
      </c>
      <c r="R4195" s="938">
        <v>12</v>
      </c>
      <c r="S4195" s="981">
        <f t="shared" si="49"/>
        <v>111600</v>
      </c>
    </row>
    <row r="4196" spans="1:19" s="243" customFormat="1" ht="34.9">
      <c r="A4196" s="1041" t="s">
        <v>1030</v>
      </c>
      <c r="B4196" s="887" t="s">
        <v>29742</v>
      </c>
      <c r="C4196" s="887" t="s">
        <v>115</v>
      </c>
      <c r="D4196" s="345" t="s">
        <v>29362</v>
      </c>
      <c r="E4196" s="980">
        <v>6000</v>
      </c>
      <c r="F4196" s="345">
        <v>42392009</v>
      </c>
      <c r="G4196" s="391" t="s">
        <v>29363</v>
      </c>
      <c r="H4196" s="884" t="s">
        <v>29364</v>
      </c>
      <c r="I4196" s="884" t="s">
        <v>28760</v>
      </c>
      <c r="J4196" s="345" t="s">
        <v>29362</v>
      </c>
      <c r="K4196" s="938">
        <v>8</v>
      </c>
      <c r="L4196" s="938">
        <v>12</v>
      </c>
      <c r="M4196" s="980">
        <v>72000</v>
      </c>
      <c r="N4196" s="938">
        <v>8</v>
      </c>
      <c r="O4196" s="938">
        <v>6</v>
      </c>
      <c r="P4196" s="980">
        <v>36000</v>
      </c>
      <c r="Q4196" s="938">
        <v>0</v>
      </c>
      <c r="R4196" s="938">
        <v>12</v>
      </c>
      <c r="S4196" s="981">
        <f t="shared" si="49"/>
        <v>72000</v>
      </c>
    </row>
    <row r="4197" spans="1:19" s="243" customFormat="1" ht="34.9">
      <c r="A4197" s="1041" t="s">
        <v>1030</v>
      </c>
      <c r="B4197" s="887" t="s">
        <v>29742</v>
      </c>
      <c r="C4197" s="887" t="s">
        <v>115</v>
      </c>
      <c r="D4197" s="345" t="s">
        <v>28766</v>
      </c>
      <c r="E4197" s="980">
        <v>11000</v>
      </c>
      <c r="F4197" s="345">
        <v>21455359</v>
      </c>
      <c r="G4197" s="391" t="s">
        <v>29365</v>
      </c>
      <c r="H4197" s="884" t="s">
        <v>28812</v>
      </c>
      <c r="I4197" s="884" t="s">
        <v>28760</v>
      </c>
      <c r="J4197" s="345" t="s">
        <v>28766</v>
      </c>
      <c r="K4197" s="938">
        <v>6</v>
      </c>
      <c r="L4197" s="938">
        <v>12</v>
      </c>
      <c r="M4197" s="980">
        <v>132000</v>
      </c>
      <c r="N4197" s="938">
        <v>6</v>
      </c>
      <c r="O4197" s="938">
        <v>6</v>
      </c>
      <c r="P4197" s="980">
        <v>66000</v>
      </c>
      <c r="Q4197" s="938">
        <v>0</v>
      </c>
      <c r="R4197" s="938">
        <v>12</v>
      </c>
      <c r="S4197" s="981">
        <f t="shared" si="49"/>
        <v>132000</v>
      </c>
    </row>
    <row r="4198" spans="1:19" s="243" customFormat="1" ht="34.9">
      <c r="A4198" s="1041" t="s">
        <v>1030</v>
      </c>
      <c r="B4198" s="887" t="s">
        <v>29742</v>
      </c>
      <c r="C4198" s="887" t="s">
        <v>115</v>
      </c>
      <c r="D4198" s="345" t="s">
        <v>28860</v>
      </c>
      <c r="E4198" s="980">
        <v>11000</v>
      </c>
      <c r="F4198" s="345">
        <v>42031903</v>
      </c>
      <c r="G4198" s="391" t="s">
        <v>29366</v>
      </c>
      <c r="H4198" s="884" t="s">
        <v>24465</v>
      </c>
      <c r="I4198" s="884" t="s">
        <v>28760</v>
      </c>
      <c r="J4198" s="345" t="s">
        <v>28860</v>
      </c>
      <c r="K4198" s="938">
        <v>7</v>
      </c>
      <c r="L4198" s="938">
        <v>12</v>
      </c>
      <c r="M4198" s="980">
        <v>132000</v>
      </c>
      <c r="N4198" s="938">
        <v>7</v>
      </c>
      <c r="O4198" s="938">
        <v>6</v>
      </c>
      <c r="P4198" s="980">
        <v>66000</v>
      </c>
      <c r="Q4198" s="938">
        <v>0</v>
      </c>
      <c r="R4198" s="938">
        <v>12</v>
      </c>
      <c r="S4198" s="981">
        <f t="shared" si="49"/>
        <v>132000</v>
      </c>
    </row>
    <row r="4199" spans="1:19" s="243" customFormat="1" ht="34.9">
      <c r="A4199" s="1041" t="s">
        <v>1030</v>
      </c>
      <c r="B4199" s="887" t="s">
        <v>29742</v>
      </c>
      <c r="C4199" s="887" t="s">
        <v>115</v>
      </c>
      <c r="D4199" s="345" t="s">
        <v>29367</v>
      </c>
      <c r="E4199" s="980">
        <v>9300</v>
      </c>
      <c r="F4199" s="345">
        <v>41835159</v>
      </c>
      <c r="G4199" s="391" t="s">
        <v>29368</v>
      </c>
      <c r="H4199" s="884" t="s">
        <v>19726</v>
      </c>
      <c r="I4199" s="884" t="s">
        <v>28760</v>
      </c>
      <c r="J4199" s="345" t="s">
        <v>29367</v>
      </c>
      <c r="K4199" s="938">
        <v>6</v>
      </c>
      <c r="L4199" s="938">
        <v>12</v>
      </c>
      <c r="M4199" s="980">
        <v>111600</v>
      </c>
      <c r="N4199" s="938">
        <v>6</v>
      </c>
      <c r="O4199" s="938">
        <v>6</v>
      </c>
      <c r="P4199" s="980">
        <v>55800</v>
      </c>
      <c r="Q4199" s="938">
        <v>0</v>
      </c>
      <c r="R4199" s="938">
        <v>12</v>
      </c>
      <c r="S4199" s="981">
        <f t="shared" si="49"/>
        <v>111600</v>
      </c>
    </row>
    <row r="4200" spans="1:19" s="243" customFormat="1" ht="34.9">
      <c r="A4200" s="1041" t="s">
        <v>1030</v>
      </c>
      <c r="B4200" s="887" t="s">
        <v>29742</v>
      </c>
      <c r="C4200" s="887" t="s">
        <v>115</v>
      </c>
      <c r="D4200" s="345" t="s">
        <v>29369</v>
      </c>
      <c r="E4200" s="980">
        <v>9300</v>
      </c>
      <c r="F4200" s="345">
        <v>41401114</v>
      </c>
      <c r="G4200" s="391" t="s">
        <v>29370</v>
      </c>
      <c r="H4200" s="884" t="s">
        <v>29138</v>
      </c>
      <c r="I4200" s="884" t="s">
        <v>19764</v>
      </c>
      <c r="J4200" s="345" t="s">
        <v>29369</v>
      </c>
      <c r="K4200" s="938">
        <v>4</v>
      </c>
      <c r="L4200" s="938">
        <v>12</v>
      </c>
      <c r="M4200" s="980">
        <v>111600</v>
      </c>
      <c r="N4200" s="938">
        <v>4</v>
      </c>
      <c r="O4200" s="938">
        <v>6</v>
      </c>
      <c r="P4200" s="980">
        <v>55800</v>
      </c>
      <c r="Q4200" s="938">
        <v>0</v>
      </c>
      <c r="R4200" s="938">
        <v>12</v>
      </c>
      <c r="S4200" s="981">
        <f t="shared" si="49"/>
        <v>111600</v>
      </c>
    </row>
    <row r="4201" spans="1:19" s="243" customFormat="1" ht="34.9">
      <c r="A4201" s="1041" t="s">
        <v>1030</v>
      </c>
      <c r="B4201" s="887" t="s">
        <v>29742</v>
      </c>
      <c r="C4201" s="887" t="s">
        <v>115</v>
      </c>
      <c r="D4201" s="345" t="s">
        <v>29371</v>
      </c>
      <c r="E4201" s="980">
        <v>14000</v>
      </c>
      <c r="F4201" s="345">
        <v>9975519</v>
      </c>
      <c r="G4201" s="391" t="s">
        <v>29372</v>
      </c>
      <c r="H4201" s="884" t="s">
        <v>24465</v>
      </c>
      <c r="I4201" s="884" t="s">
        <v>28760</v>
      </c>
      <c r="J4201" s="345" t="s">
        <v>29371</v>
      </c>
      <c r="K4201" s="938">
        <v>2</v>
      </c>
      <c r="L4201" s="938">
        <v>12</v>
      </c>
      <c r="M4201" s="980">
        <v>168000</v>
      </c>
      <c r="N4201" s="938">
        <v>2</v>
      </c>
      <c r="O4201" s="938">
        <v>6</v>
      </c>
      <c r="P4201" s="980">
        <v>84000</v>
      </c>
      <c r="Q4201" s="938">
        <v>0</v>
      </c>
      <c r="R4201" s="938">
        <v>0</v>
      </c>
      <c r="S4201" s="981">
        <v>0</v>
      </c>
    </row>
    <row r="4202" spans="1:19" s="243" customFormat="1" ht="34.9">
      <c r="A4202" s="1041" t="s">
        <v>1030</v>
      </c>
      <c r="B4202" s="887" t="s">
        <v>29742</v>
      </c>
      <c r="C4202" s="887" t="s">
        <v>115</v>
      </c>
      <c r="D4202" s="345" t="s">
        <v>28792</v>
      </c>
      <c r="E4202" s="980">
        <v>11000</v>
      </c>
      <c r="F4202" s="345">
        <v>18077418</v>
      </c>
      <c r="G4202" s="391" t="s">
        <v>29373</v>
      </c>
      <c r="H4202" s="884" t="s">
        <v>28838</v>
      </c>
      <c r="I4202" s="884" t="s">
        <v>19764</v>
      </c>
      <c r="J4202" s="345" t="s">
        <v>28792</v>
      </c>
      <c r="K4202" s="938">
        <v>1</v>
      </c>
      <c r="L4202" s="938">
        <v>12</v>
      </c>
      <c r="M4202" s="980">
        <v>21266.666666666668</v>
      </c>
      <c r="N4202" s="938">
        <v>2</v>
      </c>
      <c r="O4202" s="938">
        <v>6</v>
      </c>
      <c r="P4202" s="980">
        <v>66000</v>
      </c>
      <c r="Q4202" s="938">
        <v>0</v>
      </c>
      <c r="R4202" s="938">
        <v>12</v>
      </c>
      <c r="S4202" s="981">
        <v>0</v>
      </c>
    </row>
    <row r="4203" spans="1:19" s="243" customFormat="1" ht="34.9">
      <c r="A4203" s="1041" t="s">
        <v>1030</v>
      </c>
      <c r="B4203" s="887" t="s">
        <v>29742</v>
      </c>
      <c r="C4203" s="887" t="s">
        <v>115</v>
      </c>
      <c r="D4203" s="345" t="s">
        <v>29111</v>
      </c>
      <c r="E4203" s="980">
        <v>6000</v>
      </c>
      <c r="F4203" s="345">
        <v>42342989</v>
      </c>
      <c r="G4203" s="391" t="s">
        <v>29374</v>
      </c>
      <c r="H4203" s="884" t="s">
        <v>19791</v>
      </c>
      <c r="I4203" s="884" t="s">
        <v>19764</v>
      </c>
      <c r="J4203" s="345" t="s">
        <v>29111</v>
      </c>
      <c r="K4203" s="938">
        <v>5</v>
      </c>
      <c r="L4203" s="938">
        <v>12</v>
      </c>
      <c r="M4203" s="980">
        <v>72000</v>
      </c>
      <c r="N4203" s="938">
        <v>5</v>
      </c>
      <c r="O4203" s="938">
        <v>6</v>
      </c>
      <c r="P4203" s="980">
        <v>36000</v>
      </c>
      <c r="Q4203" s="938">
        <v>0</v>
      </c>
      <c r="R4203" s="938">
        <v>12</v>
      </c>
      <c r="S4203" s="981">
        <f t="shared" ref="S4203:S4206" si="50">+E4203*12</f>
        <v>72000</v>
      </c>
    </row>
    <row r="4204" spans="1:19" s="243" customFormat="1" ht="34.9">
      <c r="A4204" s="1041" t="s">
        <v>1030</v>
      </c>
      <c r="B4204" s="887" t="s">
        <v>29742</v>
      </c>
      <c r="C4204" s="887" t="s">
        <v>115</v>
      </c>
      <c r="D4204" s="345" t="s">
        <v>28882</v>
      </c>
      <c r="E4204" s="980">
        <v>7200</v>
      </c>
      <c r="F4204" s="345">
        <v>70320266</v>
      </c>
      <c r="G4204" s="391" t="s">
        <v>29375</v>
      </c>
      <c r="H4204" s="884" t="s">
        <v>19733</v>
      </c>
      <c r="I4204" s="884" t="s">
        <v>28760</v>
      </c>
      <c r="J4204" s="345" t="s">
        <v>28882</v>
      </c>
      <c r="K4204" s="938">
        <v>7</v>
      </c>
      <c r="L4204" s="938">
        <v>12</v>
      </c>
      <c r="M4204" s="980">
        <v>86400</v>
      </c>
      <c r="N4204" s="938">
        <v>7</v>
      </c>
      <c r="O4204" s="938">
        <v>6</v>
      </c>
      <c r="P4204" s="980">
        <v>43200</v>
      </c>
      <c r="Q4204" s="938">
        <v>0</v>
      </c>
      <c r="R4204" s="938">
        <v>12</v>
      </c>
      <c r="S4204" s="981">
        <f t="shared" si="50"/>
        <v>86400</v>
      </c>
    </row>
    <row r="4205" spans="1:19" s="243" customFormat="1" ht="34.9">
      <c r="A4205" s="1041" t="s">
        <v>1030</v>
      </c>
      <c r="B4205" s="887" t="s">
        <v>29742</v>
      </c>
      <c r="C4205" s="887" t="s">
        <v>115</v>
      </c>
      <c r="D4205" s="345" t="s">
        <v>29376</v>
      </c>
      <c r="E4205" s="980">
        <v>12500</v>
      </c>
      <c r="F4205" s="345">
        <v>40434574</v>
      </c>
      <c r="G4205" s="391" t="s">
        <v>29377</v>
      </c>
      <c r="H4205" s="884" t="s">
        <v>19733</v>
      </c>
      <c r="I4205" s="884" t="s">
        <v>19764</v>
      </c>
      <c r="J4205" s="345" t="s">
        <v>29376</v>
      </c>
      <c r="K4205" s="938">
        <v>3</v>
      </c>
      <c r="L4205" s="938">
        <v>12</v>
      </c>
      <c r="M4205" s="980">
        <v>150000</v>
      </c>
      <c r="N4205" s="938">
        <v>3</v>
      </c>
      <c r="O4205" s="938">
        <v>6</v>
      </c>
      <c r="P4205" s="980">
        <v>75000</v>
      </c>
      <c r="Q4205" s="938">
        <v>0</v>
      </c>
      <c r="R4205" s="938">
        <v>12</v>
      </c>
      <c r="S4205" s="981">
        <f t="shared" si="50"/>
        <v>150000</v>
      </c>
    </row>
    <row r="4206" spans="1:19" s="243" customFormat="1" ht="34.9">
      <c r="A4206" s="1041" t="s">
        <v>1030</v>
      </c>
      <c r="B4206" s="887" t="s">
        <v>29742</v>
      </c>
      <c r="C4206" s="887" t="s">
        <v>115</v>
      </c>
      <c r="D4206" s="345" t="s">
        <v>4684</v>
      </c>
      <c r="E4206" s="980">
        <v>4200</v>
      </c>
      <c r="F4206" s="345">
        <v>45728625</v>
      </c>
      <c r="G4206" s="391" t="s">
        <v>29378</v>
      </c>
      <c r="H4206" s="884" t="s">
        <v>23367</v>
      </c>
      <c r="I4206" s="884" t="s">
        <v>28760</v>
      </c>
      <c r="J4206" s="345" t="s">
        <v>4684</v>
      </c>
      <c r="K4206" s="938">
        <v>4</v>
      </c>
      <c r="L4206" s="938">
        <v>12</v>
      </c>
      <c r="M4206" s="980">
        <v>50400</v>
      </c>
      <c r="N4206" s="938">
        <v>4</v>
      </c>
      <c r="O4206" s="938">
        <v>6</v>
      </c>
      <c r="P4206" s="980">
        <v>25200</v>
      </c>
      <c r="Q4206" s="938">
        <v>0</v>
      </c>
      <c r="R4206" s="938">
        <v>12</v>
      </c>
      <c r="S4206" s="981">
        <f t="shared" si="50"/>
        <v>50400</v>
      </c>
    </row>
    <row r="4207" spans="1:19" s="243" customFormat="1" ht="34.9">
      <c r="A4207" s="1041" t="s">
        <v>1030</v>
      </c>
      <c r="B4207" s="887" t="s">
        <v>29742</v>
      </c>
      <c r="C4207" s="887" t="s">
        <v>115</v>
      </c>
      <c r="D4207" s="345" t="s">
        <v>29284</v>
      </c>
      <c r="E4207" s="980">
        <v>6000</v>
      </c>
      <c r="F4207" s="345">
        <v>45302869</v>
      </c>
      <c r="G4207" s="391" t="s">
        <v>29379</v>
      </c>
      <c r="H4207" s="884" t="s">
        <v>26513</v>
      </c>
      <c r="I4207" s="884" t="s">
        <v>19764</v>
      </c>
      <c r="J4207" s="345" t="s">
        <v>29284</v>
      </c>
      <c r="K4207" s="938">
        <v>7</v>
      </c>
      <c r="L4207" s="938">
        <v>12</v>
      </c>
      <c r="M4207" s="980">
        <v>72000</v>
      </c>
      <c r="N4207" s="938">
        <v>7</v>
      </c>
      <c r="O4207" s="938">
        <v>6</v>
      </c>
      <c r="P4207" s="980">
        <v>36000</v>
      </c>
      <c r="Q4207" s="938">
        <v>0</v>
      </c>
      <c r="R4207" s="938">
        <v>0</v>
      </c>
      <c r="S4207" s="981">
        <v>0</v>
      </c>
    </row>
    <row r="4208" spans="1:19" s="243" customFormat="1" ht="34.9">
      <c r="A4208" s="1041" t="s">
        <v>1030</v>
      </c>
      <c r="B4208" s="887" t="s">
        <v>29742</v>
      </c>
      <c r="C4208" s="887" t="s">
        <v>115</v>
      </c>
      <c r="D4208" s="345" t="s">
        <v>28792</v>
      </c>
      <c r="E4208" s="980">
        <v>11000</v>
      </c>
      <c r="F4208" s="345">
        <v>16727391</v>
      </c>
      <c r="G4208" s="391" t="s">
        <v>29380</v>
      </c>
      <c r="H4208" s="884" t="s">
        <v>28794</v>
      </c>
      <c r="I4208" s="884" t="s">
        <v>28760</v>
      </c>
      <c r="J4208" s="345" t="s">
        <v>28792</v>
      </c>
      <c r="K4208" s="938">
        <v>1</v>
      </c>
      <c r="L4208" s="938">
        <v>12</v>
      </c>
      <c r="M4208" s="980">
        <v>132000</v>
      </c>
      <c r="N4208" s="938">
        <v>1</v>
      </c>
      <c r="O4208" s="938">
        <v>6</v>
      </c>
      <c r="P4208" s="980">
        <v>66000</v>
      </c>
      <c r="Q4208" s="938">
        <v>0</v>
      </c>
      <c r="R4208" s="938">
        <v>12</v>
      </c>
      <c r="S4208" s="981">
        <f t="shared" ref="S4208:S4216" si="51">+E4208*12</f>
        <v>132000</v>
      </c>
    </row>
    <row r="4209" spans="1:19" s="243" customFormat="1" ht="34.9">
      <c r="A4209" s="1041" t="s">
        <v>1030</v>
      </c>
      <c r="B4209" s="887" t="s">
        <v>29742</v>
      </c>
      <c r="C4209" s="887" t="s">
        <v>115</v>
      </c>
      <c r="D4209" s="345" t="s">
        <v>28766</v>
      </c>
      <c r="E4209" s="980">
        <v>11000</v>
      </c>
      <c r="F4209" s="345">
        <v>23801181</v>
      </c>
      <c r="G4209" s="391" t="s">
        <v>29381</v>
      </c>
      <c r="H4209" s="884" t="s">
        <v>28765</v>
      </c>
      <c r="I4209" s="884" t="s">
        <v>28760</v>
      </c>
      <c r="J4209" s="345" t="s">
        <v>28766</v>
      </c>
      <c r="K4209" s="938">
        <v>6</v>
      </c>
      <c r="L4209" s="938">
        <v>12</v>
      </c>
      <c r="M4209" s="980">
        <v>132000</v>
      </c>
      <c r="N4209" s="938">
        <v>6</v>
      </c>
      <c r="O4209" s="938">
        <v>6</v>
      </c>
      <c r="P4209" s="980">
        <v>66000</v>
      </c>
      <c r="Q4209" s="938">
        <v>0</v>
      </c>
      <c r="R4209" s="938">
        <v>12</v>
      </c>
      <c r="S4209" s="981">
        <f t="shared" si="51"/>
        <v>132000</v>
      </c>
    </row>
    <row r="4210" spans="1:19" s="243" customFormat="1" ht="34.9">
      <c r="A4210" s="1041" t="s">
        <v>1030</v>
      </c>
      <c r="B4210" s="887" t="s">
        <v>29742</v>
      </c>
      <c r="C4210" s="887" t="s">
        <v>115</v>
      </c>
      <c r="D4210" s="345" t="s">
        <v>29382</v>
      </c>
      <c r="E4210" s="980">
        <v>2800</v>
      </c>
      <c r="F4210" s="345">
        <v>43663999</v>
      </c>
      <c r="G4210" s="391" t="s">
        <v>29383</v>
      </c>
      <c r="H4210" s="884" t="s">
        <v>29384</v>
      </c>
      <c r="I4210" s="884" t="s">
        <v>20970</v>
      </c>
      <c r="J4210" s="345" t="s">
        <v>29382</v>
      </c>
      <c r="K4210" s="938">
        <v>1</v>
      </c>
      <c r="L4210" s="938">
        <v>11</v>
      </c>
      <c r="M4210" s="980">
        <v>30800</v>
      </c>
      <c r="N4210" s="938">
        <v>1</v>
      </c>
      <c r="O4210" s="938">
        <v>6</v>
      </c>
      <c r="P4210" s="980">
        <v>16800</v>
      </c>
      <c r="Q4210" s="938">
        <v>0</v>
      </c>
      <c r="R4210" s="938">
        <v>12</v>
      </c>
      <c r="S4210" s="981">
        <f t="shared" si="51"/>
        <v>33600</v>
      </c>
    </row>
    <row r="4211" spans="1:19" s="243" customFormat="1" ht="34.9">
      <c r="A4211" s="1041" t="s">
        <v>1030</v>
      </c>
      <c r="B4211" s="887" t="s">
        <v>29742</v>
      </c>
      <c r="C4211" s="887" t="s">
        <v>115</v>
      </c>
      <c r="D4211" s="345" t="s">
        <v>29233</v>
      </c>
      <c r="E4211" s="980">
        <v>11000</v>
      </c>
      <c r="F4211" s="345">
        <v>41487521</v>
      </c>
      <c r="G4211" s="391" t="s">
        <v>29385</v>
      </c>
      <c r="H4211" s="884" t="s">
        <v>19708</v>
      </c>
      <c r="I4211" s="884" t="s">
        <v>28760</v>
      </c>
      <c r="J4211" s="345" t="s">
        <v>29233</v>
      </c>
      <c r="K4211" s="938">
        <v>3</v>
      </c>
      <c r="L4211" s="938">
        <v>12</v>
      </c>
      <c r="M4211" s="980">
        <v>132000</v>
      </c>
      <c r="N4211" s="938">
        <v>3</v>
      </c>
      <c r="O4211" s="938">
        <v>6</v>
      </c>
      <c r="P4211" s="980">
        <v>66000</v>
      </c>
      <c r="Q4211" s="938">
        <v>0</v>
      </c>
      <c r="R4211" s="938">
        <v>12</v>
      </c>
      <c r="S4211" s="981">
        <f t="shared" si="51"/>
        <v>132000</v>
      </c>
    </row>
    <row r="4212" spans="1:19" s="243" customFormat="1" ht="34.9">
      <c r="A4212" s="1041" t="s">
        <v>1030</v>
      </c>
      <c r="B4212" s="887" t="s">
        <v>29742</v>
      </c>
      <c r="C4212" s="887" t="s">
        <v>115</v>
      </c>
      <c r="D4212" s="345" t="s">
        <v>29386</v>
      </c>
      <c r="E4212" s="980">
        <v>4200</v>
      </c>
      <c r="F4212" s="345">
        <v>42317568</v>
      </c>
      <c r="G4212" s="391" t="s">
        <v>29387</v>
      </c>
      <c r="H4212" s="884" t="s">
        <v>29012</v>
      </c>
      <c r="I4212" s="884" t="s">
        <v>28760</v>
      </c>
      <c r="J4212" s="345" t="s">
        <v>29386</v>
      </c>
      <c r="K4212" s="938">
        <v>4</v>
      </c>
      <c r="L4212" s="938">
        <v>12</v>
      </c>
      <c r="M4212" s="980">
        <v>50400</v>
      </c>
      <c r="N4212" s="938">
        <v>4</v>
      </c>
      <c r="O4212" s="938">
        <v>6</v>
      </c>
      <c r="P4212" s="980">
        <v>25200</v>
      </c>
      <c r="Q4212" s="938">
        <v>0</v>
      </c>
      <c r="R4212" s="938">
        <v>12</v>
      </c>
      <c r="S4212" s="981">
        <f t="shared" si="51"/>
        <v>50400</v>
      </c>
    </row>
    <row r="4213" spans="1:19" s="243" customFormat="1" ht="34.9">
      <c r="A4213" s="1041" t="s">
        <v>1030</v>
      </c>
      <c r="B4213" s="887" t="s">
        <v>29742</v>
      </c>
      <c r="C4213" s="887" t="s">
        <v>115</v>
      </c>
      <c r="D4213" s="345" t="s">
        <v>29388</v>
      </c>
      <c r="E4213" s="980">
        <v>2800</v>
      </c>
      <c r="F4213" s="345">
        <v>9622364</v>
      </c>
      <c r="G4213" s="391" t="s">
        <v>29389</v>
      </c>
      <c r="H4213" s="884" t="s">
        <v>28771</v>
      </c>
      <c r="I4213" s="884" t="s">
        <v>28771</v>
      </c>
      <c r="J4213" s="345" t="s">
        <v>29388</v>
      </c>
      <c r="K4213" s="938">
        <v>12</v>
      </c>
      <c r="L4213" s="938">
        <v>12</v>
      </c>
      <c r="M4213" s="980">
        <v>33600</v>
      </c>
      <c r="N4213" s="938">
        <v>12</v>
      </c>
      <c r="O4213" s="938">
        <v>6</v>
      </c>
      <c r="P4213" s="980">
        <v>16800</v>
      </c>
      <c r="Q4213" s="938">
        <v>0</v>
      </c>
      <c r="R4213" s="938">
        <v>12</v>
      </c>
      <c r="S4213" s="981">
        <f t="shared" si="51"/>
        <v>33600</v>
      </c>
    </row>
    <row r="4214" spans="1:19" s="243" customFormat="1" ht="34.9">
      <c r="A4214" s="1041" t="s">
        <v>1030</v>
      </c>
      <c r="B4214" s="887" t="s">
        <v>29742</v>
      </c>
      <c r="C4214" s="887" t="s">
        <v>115</v>
      </c>
      <c r="D4214" s="345" t="s">
        <v>29097</v>
      </c>
      <c r="E4214" s="980">
        <v>7200</v>
      </c>
      <c r="F4214" s="345">
        <v>41593294</v>
      </c>
      <c r="G4214" s="391" t="s">
        <v>29390</v>
      </c>
      <c r="H4214" s="884" t="s">
        <v>19733</v>
      </c>
      <c r="I4214" s="884" t="s">
        <v>28760</v>
      </c>
      <c r="J4214" s="345" t="s">
        <v>29097</v>
      </c>
      <c r="K4214" s="938">
        <v>1</v>
      </c>
      <c r="L4214" s="938">
        <v>12</v>
      </c>
      <c r="M4214" s="980">
        <v>86400</v>
      </c>
      <c r="N4214" s="938">
        <v>1</v>
      </c>
      <c r="O4214" s="938">
        <v>6</v>
      </c>
      <c r="P4214" s="980">
        <v>43200</v>
      </c>
      <c r="Q4214" s="938">
        <v>0</v>
      </c>
      <c r="R4214" s="938">
        <v>12</v>
      </c>
      <c r="S4214" s="981">
        <f t="shared" si="51"/>
        <v>86400</v>
      </c>
    </row>
    <row r="4215" spans="1:19" s="243" customFormat="1" ht="34.9">
      <c r="A4215" s="1041" t="s">
        <v>1030</v>
      </c>
      <c r="B4215" s="887" t="s">
        <v>29742</v>
      </c>
      <c r="C4215" s="887" t="s">
        <v>115</v>
      </c>
      <c r="D4215" s="345" t="s">
        <v>29391</v>
      </c>
      <c r="E4215" s="980">
        <v>3600</v>
      </c>
      <c r="F4215" s="345">
        <v>42121239</v>
      </c>
      <c r="G4215" s="391" t="s">
        <v>29392</v>
      </c>
      <c r="H4215" s="884" t="s">
        <v>23496</v>
      </c>
      <c r="I4215" s="884" t="s">
        <v>28916</v>
      </c>
      <c r="J4215" s="345" t="s">
        <v>29391</v>
      </c>
      <c r="K4215" s="938">
        <v>11</v>
      </c>
      <c r="L4215" s="938">
        <v>12</v>
      </c>
      <c r="M4215" s="980">
        <v>43200</v>
      </c>
      <c r="N4215" s="938">
        <v>11</v>
      </c>
      <c r="O4215" s="938">
        <v>6</v>
      </c>
      <c r="P4215" s="980">
        <v>21600</v>
      </c>
      <c r="Q4215" s="938">
        <v>0</v>
      </c>
      <c r="R4215" s="938">
        <v>12</v>
      </c>
      <c r="S4215" s="981">
        <f t="shared" si="51"/>
        <v>43200</v>
      </c>
    </row>
    <row r="4216" spans="1:19" s="243" customFormat="1" ht="34.9">
      <c r="A4216" s="1041" t="s">
        <v>1030</v>
      </c>
      <c r="B4216" s="887" t="s">
        <v>29742</v>
      </c>
      <c r="C4216" s="887" t="s">
        <v>115</v>
      </c>
      <c r="D4216" s="345" t="s">
        <v>29298</v>
      </c>
      <c r="E4216" s="980">
        <v>9300</v>
      </c>
      <c r="F4216" s="345">
        <v>44862526</v>
      </c>
      <c r="G4216" s="391" t="s">
        <v>29393</v>
      </c>
      <c r="H4216" s="884" t="s">
        <v>19733</v>
      </c>
      <c r="I4216" s="884" t="s">
        <v>28760</v>
      </c>
      <c r="J4216" s="345" t="s">
        <v>29298</v>
      </c>
      <c r="K4216" s="938">
        <v>2</v>
      </c>
      <c r="L4216" s="938">
        <v>12</v>
      </c>
      <c r="M4216" s="980">
        <v>111600</v>
      </c>
      <c r="N4216" s="938">
        <v>2</v>
      </c>
      <c r="O4216" s="938">
        <v>6</v>
      </c>
      <c r="P4216" s="980">
        <v>55800</v>
      </c>
      <c r="Q4216" s="938">
        <v>0</v>
      </c>
      <c r="R4216" s="938">
        <v>12</v>
      </c>
      <c r="S4216" s="981">
        <f t="shared" si="51"/>
        <v>111600</v>
      </c>
    </row>
    <row r="4217" spans="1:19" s="243" customFormat="1" ht="34.9">
      <c r="A4217" s="1041" t="s">
        <v>1030</v>
      </c>
      <c r="B4217" s="887" t="s">
        <v>29742</v>
      </c>
      <c r="C4217" s="887" t="s">
        <v>115</v>
      </c>
      <c r="D4217" s="345" t="s">
        <v>23544</v>
      </c>
      <c r="E4217" s="980">
        <v>14000</v>
      </c>
      <c r="F4217" s="345">
        <v>40040157</v>
      </c>
      <c r="G4217" s="391" t="s">
        <v>29394</v>
      </c>
      <c r="H4217" s="884" t="s">
        <v>21494</v>
      </c>
      <c r="I4217" s="884" t="s">
        <v>28760</v>
      </c>
      <c r="J4217" s="345" t="s">
        <v>23544</v>
      </c>
      <c r="K4217" s="938">
        <v>1</v>
      </c>
      <c r="L4217" s="938">
        <v>12</v>
      </c>
      <c r="M4217" s="980">
        <v>106866.66666666667</v>
      </c>
      <c r="N4217" s="938">
        <v>2</v>
      </c>
      <c r="O4217" s="938">
        <v>6</v>
      </c>
      <c r="P4217" s="980">
        <v>84000</v>
      </c>
      <c r="Q4217" s="938">
        <v>0</v>
      </c>
      <c r="R4217" s="938">
        <v>12</v>
      </c>
      <c r="S4217" s="981">
        <f>+E4217*12</f>
        <v>168000</v>
      </c>
    </row>
    <row r="4218" spans="1:19" s="243" customFormat="1" ht="34.9">
      <c r="A4218" s="1041" t="s">
        <v>1030</v>
      </c>
      <c r="B4218" s="887" t="s">
        <v>29742</v>
      </c>
      <c r="C4218" s="887" t="s">
        <v>115</v>
      </c>
      <c r="D4218" s="345" t="s">
        <v>29395</v>
      </c>
      <c r="E4218" s="980">
        <v>6000</v>
      </c>
      <c r="F4218" s="345">
        <v>9661536</v>
      </c>
      <c r="G4218" s="391" t="s">
        <v>29396</v>
      </c>
      <c r="H4218" s="884" t="s">
        <v>21494</v>
      </c>
      <c r="I4218" s="884" t="s">
        <v>28760</v>
      </c>
      <c r="J4218" s="345" t="s">
        <v>29395</v>
      </c>
      <c r="K4218" s="938">
        <v>3</v>
      </c>
      <c r="L4218" s="938">
        <v>12</v>
      </c>
      <c r="M4218" s="980">
        <v>72000</v>
      </c>
      <c r="N4218" s="938">
        <v>3</v>
      </c>
      <c r="O4218" s="938">
        <v>6</v>
      </c>
      <c r="P4218" s="980">
        <v>36000</v>
      </c>
      <c r="Q4218" s="938">
        <v>0</v>
      </c>
      <c r="R4218" s="938">
        <v>12</v>
      </c>
      <c r="S4218" s="981">
        <f>+E4218*12</f>
        <v>72000</v>
      </c>
    </row>
    <row r="4219" spans="1:19" s="243" customFormat="1" ht="46.5">
      <c r="A4219" s="1041" t="s">
        <v>1030</v>
      </c>
      <c r="B4219" s="887" t="s">
        <v>29742</v>
      </c>
      <c r="C4219" s="887" t="s">
        <v>115</v>
      </c>
      <c r="D4219" s="345" t="s">
        <v>29397</v>
      </c>
      <c r="E4219" s="980">
        <v>12500</v>
      </c>
      <c r="F4219" s="345">
        <v>80288441</v>
      </c>
      <c r="G4219" s="391" t="s">
        <v>29398</v>
      </c>
      <c r="H4219" s="884" t="s">
        <v>28838</v>
      </c>
      <c r="I4219" s="884" t="s">
        <v>28760</v>
      </c>
      <c r="J4219" s="345" t="s">
        <v>29397</v>
      </c>
      <c r="K4219" s="938">
        <v>1</v>
      </c>
      <c r="L4219" s="938">
        <v>12</v>
      </c>
      <c r="M4219" s="980">
        <v>95416.666666666672</v>
      </c>
      <c r="N4219" s="938">
        <v>2</v>
      </c>
      <c r="O4219" s="938">
        <v>6</v>
      </c>
      <c r="P4219" s="980">
        <v>75000</v>
      </c>
      <c r="Q4219" s="938">
        <v>0</v>
      </c>
      <c r="R4219" s="938">
        <v>12</v>
      </c>
      <c r="S4219" s="981">
        <f>+E4219*12</f>
        <v>150000</v>
      </c>
    </row>
    <row r="4220" spans="1:19" s="243" customFormat="1" ht="34.9">
      <c r="A4220" s="1041" t="s">
        <v>1030</v>
      </c>
      <c r="B4220" s="887" t="s">
        <v>29742</v>
      </c>
      <c r="C4220" s="887" t="s">
        <v>115</v>
      </c>
      <c r="D4220" s="345" t="s">
        <v>29126</v>
      </c>
      <c r="E4220" s="980">
        <v>11000</v>
      </c>
      <c r="F4220" s="345">
        <v>10632122</v>
      </c>
      <c r="G4220" s="391" t="s">
        <v>29399</v>
      </c>
      <c r="H4220" s="884" t="s">
        <v>19709</v>
      </c>
      <c r="I4220" s="884" t="s">
        <v>19764</v>
      </c>
      <c r="J4220" s="345" t="s">
        <v>29126</v>
      </c>
      <c r="K4220" s="938">
        <v>7</v>
      </c>
      <c r="L4220" s="938">
        <v>12</v>
      </c>
      <c r="M4220" s="980">
        <v>132000</v>
      </c>
      <c r="N4220" s="938">
        <v>7</v>
      </c>
      <c r="O4220" s="938">
        <v>6</v>
      </c>
      <c r="P4220" s="980">
        <v>66000</v>
      </c>
      <c r="Q4220" s="938">
        <v>0</v>
      </c>
      <c r="R4220" s="938">
        <v>12</v>
      </c>
      <c r="S4220" s="981">
        <f t="shared" ref="S4220:S4240" si="52">+E4220*12</f>
        <v>132000</v>
      </c>
    </row>
    <row r="4221" spans="1:19" s="243" customFormat="1" ht="34.9">
      <c r="A4221" s="1041" t="s">
        <v>1030</v>
      </c>
      <c r="B4221" s="887" t="s">
        <v>29742</v>
      </c>
      <c r="C4221" s="887" t="s">
        <v>115</v>
      </c>
      <c r="D4221" s="345" t="s">
        <v>29108</v>
      </c>
      <c r="E4221" s="980">
        <v>2800</v>
      </c>
      <c r="F4221" s="345">
        <v>40855853</v>
      </c>
      <c r="G4221" s="391" t="s">
        <v>29400</v>
      </c>
      <c r="H4221" s="884" t="s">
        <v>388</v>
      </c>
      <c r="I4221" s="884" t="s">
        <v>28771</v>
      </c>
      <c r="J4221" s="345" t="s">
        <v>29108</v>
      </c>
      <c r="K4221" s="938">
        <v>7</v>
      </c>
      <c r="L4221" s="938">
        <v>12</v>
      </c>
      <c r="M4221" s="980">
        <v>33600</v>
      </c>
      <c r="N4221" s="938">
        <v>7</v>
      </c>
      <c r="O4221" s="938">
        <v>6</v>
      </c>
      <c r="P4221" s="980">
        <v>16800</v>
      </c>
      <c r="Q4221" s="938">
        <v>0</v>
      </c>
      <c r="R4221" s="938">
        <v>12</v>
      </c>
      <c r="S4221" s="981">
        <f t="shared" si="52"/>
        <v>33600</v>
      </c>
    </row>
    <row r="4222" spans="1:19" s="243" customFormat="1" ht="34.9">
      <c r="A4222" s="1041" t="s">
        <v>1030</v>
      </c>
      <c r="B4222" s="887" t="s">
        <v>29742</v>
      </c>
      <c r="C4222" s="887" t="s">
        <v>115</v>
      </c>
      <c r="D4222" s="345" t="s">
        <v>29255</v>
      </c>
      <c r="E4222" s="980">
        <v>7200</v>
      </c>
      <c r="F4222" s="345">
        <v>8729862</v>
      </c>
      <c r="G4222" s="391" t="s">
        <v>29401</v>
      </c>
      <c r="H4222" s="884" t="s">
        <v>23354</v>
      </c>
      <c r="I4222" s="884" t="s">
        <v>19764</v>
      </c>
      <c r="J4222" s="345" t="s">
        <v>29255</v>
      </c>
      <c r="K4222" s="938">
        <v>8</v>
      </c>
      <c r="L4222" s="938">
        <v>12</v>
      </c>
      <c r="M4222" s="980">
        <v>86400</v>
      </c>
      <c r="N4222" s="938">
        <v>8</v>
      </c>
      <c r="O4222" s="938">
        <v>6</v>
      </c>
      <c r="P4222" s="980">
        <v>43200</v>
      </c>
      <c r="Q4222" s="938">
        <v>0</v>
      </c>
      <c r="R4222" s="938">
        <v>12</v>
      </c>
      <c r="S4222" s="981">
        <f t="shared" si="52"/>
        <v>86400</v>
      </c>
    </row>
    <row r="4223" spans="1:19" s="243" customFormat="1" ht="34.9">
      <c r="A4223" s="1041" t="s">
        <v>1030</v>
      </c>
      <c r="B4223" s="887" t="s">
        <v>29742</v>
      </c>
      <c r="C4223" s="887" t="s">
        <v>115</v>
      </c>
      <c r="D4223" s="345" t="s">
        <v>29008</v>
      </c>
      <c r="E4223" s="980">
        <v>7200</v>
      </c>
      <c r="F4223" s="345">
        <v>41591831</v>
      </c>
      <c r="G4223" s="391" t="s">
        <v>29402</v>
      </c>
      <c r="H4223" s="884" t="s">
        <v>25294</v>
      </c>
      <c r="I4223" s="884" t="s">
        <v>28760</v>
      </c>
      <c r="J4223" s="345" t="s">
        <v>29008</v>
      </c>
      <c r="K4223" s="938">
        <v>12</v>
      </c>
      <c r="L4223" s="938">
        <v>12</v>
      </c>
      <c r="M4223" s="980">
        <v>86400</v>
      </c>
      <c r="N4223" s="938">
        <v>12</v>
      </c>
      <c r="O4223" s="938">
        <v>6</v>
      </c>
      <c r="P4223" s="980">
        <v>43200</v>
      </c>
      <c r="Q4223" s="938">
        <v>0</v>
      </c>
      <c r="R4223" s="938">
        <v>12</v>
      </c>
      <c r="S4223" s="981">
        <f t="shared" si="52"/>
        <v>86400</v>
      </c>
    </row>
    <row r="4224" spans="1:19" s="243" customFormat="1" ht="34.9">
      <c r="A4224" s="1041" t="s">
        <v>1030</v>
      </c>
      <c r="B4224" s="887" t="s">
        <v>29742</v>
      </c>
      <c r="C4224" s="887" t="s">
        <v>115</v>
      </c>
      <c r="D4224" s="345" t="s">
        <v>28856</v>
      </c>
      <c r="E4224" s="980">
        <v>4200</v>
      </c>
      <c r="F4224" s="345">
        <v>31481424</v>
      </c>
      <c r="G4224" s="391" t="s">
        <v>29403</v>
      </c>
      <c r="H4224" s="884" t="s">
        <v>20130</v>
      </c>
      <c r="I4224" s="884" t="s">
        <v>28760</v>
      </c>
      <c r="J4224" s="345" t="s">
        <v>28856</v>
      </c>
      <c r="K4224" s="938">
        <v>9</v>
      </c>
      <c r="L4224" s="938">
        <v>12</v>
      </c>
      <c r="M4224" s="980">
        <v>50400</v>
      </c>
      <c r="N4224" s="938">
        <v>9</v>
      </c>
      <c r="O4224" s="938">
        <v>6</v>
      </c>
      <c r="P4224" s="980">
        <v>25200</v>
      </c>
      <c r="Q4224" s="938">
        <v>0</v>
      </c>
      <c r="R4224" s="938">
        <v>12</v>
      </c>
      <c r="S4224" s="981">
        <f t="shared" si="52"/>
        <v>50400</v>
      </c>
    </row>
    <row r="4225" spans="1:19" s="243" customFormat="1" ht="34.9">
      <c r="A4225" s="1041" t="s">
        <v>1030</v>
      </c>
      <c r="B4225" s="887" t="s">
        <v>29742</v>
      </c>
      <c r="C4225" s="887" t="s">
        <v>115</v>
      </c>
      <c r="D4225" s="345" t="s">
        <v>29404</v>
      </c>
      <c r="E4225" s="980">
        <v>9300</v>
      </c>
      <c r="F4225" s="345">
        <v>41927488</v>
      </c>
      <c r="G4225" s="391" t="s">
        <v>29405</v>
      </c>
      <c r="H4225" s="884" t="s">
        <v>29406</v>
      </c>
      <c r="I4225" s="884" t="s">
        <v>28760</v>
      </c>
      <c r="J4225" s="345" t="s">
        <v>29404</v>
      </c>
      <c r="K4225" s="938">
        <v>4</v>
      </c>
      <c r="L4225" s="938">
        <v>12</v>
      </c>
      <c r="M4225" s="980">
        <v>111600</v>
      </c>
      <c r="N4225" s="938">
        <v>4</v>
      </c>
      <c r="O4225" s="938">
        <v>6</v>
      </c>
      <c r="P4225" s="980">
        <v>55800</v>
      </c>
      <c r="Q4225" s="938">
        <v>0</v>
      </c>
      <c r="R4225" s="938">
        <v>12</v>
      </c>
      <c r="S4225" s="981">
        <f t="shared" si="52"/>
        <v>111600</v>
      </c>
    </row>
    <row r="4226" spans="1:19" s="243" customFormat="1" ht="34.9">
      <c r="A4226" s="1041" t="s">
        <v>1030</v>
      </c>
      <c r="B4226" s="887" t="s">
        <v>29742</v>
      </c>
      <c r="C4226" s="887" t="s">
        <v>115</v>
      </c>
      <c r="D4226" s="345" t="s">
        <v>29407</v>
      </c>
      <c r="E4226" s="980">
        <v>4200</v>
      </c>
      <c r="F4226" s="345">
        <v>73758938</v>
      </c>
      <c r="G4226" s="391" t="s">
        <v>29408</v>
      </c>
      <c r="H4226" s="884" t="s">
        <v>21494</v>
      </c>
      <c r="I4226" s="884" t="s">
        <v>28760</v>
      </c>
      <c r="J4226" s="345" t="s">
        <v>29407</v>
      </c>
      <c r="K4226" s="938">
        <v>4</v>
      </c>
      <c r="L4226" s="938">
        <v>12</v>
      </c>
      <c r="M4226" s="980">
        <v>50400</v>
      </c>
      <c r="N4226" s="938">
        <v>4</v>
      </c>
      <c r="O4226" s="938">
        <v>6</v>
      </c>
      <c r="P4226" s="980">
        <v>25200</v>
      </c>
      <c r="Q4226" s="938">
        <v>0</v>
      </c>
      <c r="R4226" s="938">
        <v>12</v>
      </c>
      <c r="S4226" s="981">
        <f t="shared" si="52"/>
        <v>50400</v>
      </c>
    </row>
    <row r="4227" spans="1:19" s="243" customFormat="1" ht="34.9">
      <c r="A4227" s="1041" t="s">
        <v>1030</v>
      </c>
      <c r="B4227" s="887" t="s">
        <v>29742</v>
      </c>
      <c r="C4227" s="887" t="s">
        <v>115</v>
      </c>
      <c r="D4227" s="345" t="s">
        <v>29409</v>
      </c>
      <c r="E4227" s="980">
        <v>9300</v>
      </c>
      <c r="F4227" s="345">
        <v>40116034</v>
      </c>
      <c r="G4227" s="391" t="s">
        <v>29410</v>
      </c>
      <c r="H4227" s="884" t="s">
        <v>28812</v>
      </c>
      <c r="I4227" s="884" t="s">
        <v>28760</v>
      </c>
      <c r="J4227" s="345" t="s">
        <v>29409</v>
      </c>
      <c r="K4227" s="938">
        <v>7</v>
      </c>
      <c r="L4227" s="938">
        <v>12</v>
      </c>
      <c r="M4227" s="980">
        <v>111600</v>
      </c>
      <c r="N4227" s="938">
        <v>7</v>
      </c>
      <c r="O4227" s="938">
        <v>6</v>
      </c>
      <c r="P4227" s="980">
        <v>55800</v>
      </c>
      <c r="Q4227" s="938">
        <v>0</v>
      </c>
      <c r="R4227" s="938">
        <v>12</v>
      </c>
      <c r="S4227" s="981">
        <f t="shared" si="52"/>
        <v>111600</v>
      </c>
    </row>
    <row r="4228" spans="1:19" s="243" customFormat="1" ht="34.9">
      <c r="A4228" s="1041" t="s">
        <v>1030</v>
      </c>
      <c r="B4228" s="887" t="s">
        <v>29742</v>
      </c>
      <c r="C4228" s="887" t="s">
        <v>115</v>
      </c>
      <c r="D4228" s="345" t="s">
        <v>29411</v>
      </c>
      <c r="E4228" s="980">
        <v>8000</v>
      </c>
      <c r="F4228" s="345">
        <v>21568282</v>
      </c>
      <c r="G4228" s="391" t="s">
        <v>29412</v>
      </c>
      <c r="H4228" s="884" t="s">
        <v>28765</v>
      </c>
      <c r="I4228" s="884" t="s">
        <v>28760</v>
      </c>
      <c r="J4228" s="345" t="s">
        <v>29411</v>
      </c>
      <c r="K4228" s="938">
        <v>11</v>
      </c>
      <c r="L4228" s="938">
        <v>12</v>
      </c>
      <c r="M4228" s="980">
        <v>96000</v>
      </c>
      <c r="N4228" s="938">
        <v>11</v>
      </c>
      <c r="O4228" s="938">
        <v>6</v>
      </c>
      <c r="P4228" s="980">
        <v>48000</v>
      </c>
      <c r="Q4228" s="938">
        <v>0</v>
      </c>
      <c r="R4228" s="938">
        <v>12</v>
      </c>
      <c r="S4228" s="981">
        <f t="shared" si="52"/>
        <v>96000</v>
      </c>
    </row>
    <row r="4229" spans="1:19" s="243" customFormat="1" ht="34.9">
      <c r="A4229" s="1041" t="s">
        <v>1030</v>
      </c>
      <c r="B4229" s="887" t="s">
        <v>29742</v>
      </c>
      <c r="C4229" s="887" t="s">
        <v>115</v>
      </c>
      <c r="D4229" s="345" t="s">
        <v>29191</v>
      </c>
      <c r="E4229" s="980">
        <v>4200</v>
      </c>
      <c r="F4229" s="345">
        <v>7749771</v>
      </c>
      <c r="G4229" s="391" t="s">
        <v>29413</v>
      </c>
      <c r="H4229" s="884" t="s">
        <v>19709</v>
      </c>
      <c r="I4229" s="884" t="s">
        <v>28760</v>
      </c>
      <c r="J4229" s="345" t="s">
        <v>29191</v>
      </c>
      <c r="K4229" s="938">
        <v>3</v>
      </c>
      <c r="L4229" s="938">
        <v>12</v>
      </c>
      <c r="M4229" s="980">
        <v>50400</v>
      </c>
      <c r="N4229" s="938">
        <v>3</v>
      </c>
      <c r="O4229" s="938">
        <v>6</v>
      </c>
      <c r="P4229" s="980">
        <v>25200</v>
      </c>
      <c r="Q4229" s="938">
        <v>0</v>
      </c>
      <c r="R4229" s="938">
        <v>12</v>
      </c>
      <c r="S4229" s="981">
        <f t="shared" si="52"/>
        <v>50400</v>
      </c>
    </row>
    <row r="4230" spans="1:19" s="243" customFormat="1" ht="34.9">
      <c r="A4230" s="1041" t="s">
        <v>1030</v>
      </c>
      <c r="B4230" s="887" t="s">
        <v>29742</v>
      </c>
      <c r="C4230" s="887" t="s">
        <v>115</v>
      </c>
      <c r="D4230" s="345" t="s">
        <v>28860</v>
      </c>
      <c r="E4230" s="980">
        <v>11000</v>
      </c>
      <c r="F4230" s="345">
        <v>23800059</v>
      </c>
      <c r="G4230" s="391" t="s">
        <v>29414</v>
      </c>
      <c r="H4230" s="884" t="s">
        <v>24465</v>
      </c>
      <c r="I4230" s="884" t="s">
        <v>28760</v>
      </c>
      <c r="J4230" s="345" t="s">
        <v>28860</v>
      </c>
      <c r="K4230" s="938">
        <v>11</v>
      </c>
      <c r="L4230" s="938">
        <v>12</v>
      </c>
      <c r="M4230" s="980">
        <v>132000</v>
      </c>
      <c r="N4230" s="938">
        <v>11</v>
      </c>
      <c r="O4230" s="938">
        <v>6</v>
      </c>
      <c r="P4230" s="980">
        <v>66000</v>
      </c>
      <c r="Q4230" s="938">
        <v>0</v>
      </c>
      <c r="R4230" s="938">
        <v>12</v>
      </c>
      <c r="S4230" s="981">
        <f t="shared" si="52"/>
        <v>132000</v>
      </c>
    </row>
    <row r="4231" spans="1:19" s="243" customFormat="1" ht="34.9">
      <c r="A4231" s="1041" t="s">
        <v>1030</v>
      </c>
      <c r="B4231" s="887" t="s">
        <v>29742</v>
      </c>
      <c r="C4231" s="887" t="s">
        <v>115</v>
      </c>
      <c r="D4231" s="345" t="s">
        <v>29415</v>
      </c>
      <c r="E4231" s="980">
        <v>4200</v>
      </c>
      <c r="F4231" s="345">
        <v>48451604</v>
      </c>
      <c r="G4231" s="391" t="s">
        <v>29416</v>
      </c>
      <c r="H4231" s="884" t="s">
        <v>21494</v>
      </c>
      <c r="I4231" s="884" t="s">
        <v>28760</v>
      </c>
      <c r="J4231" s="345" t="s">
        <v>29415</v>
      </c>
      <c r="K4231" s="938">
        <v>5</v>
      </c>
      <c r="L4231" s="938">
        <v>12</v>
      </c>
      <c r="M4231" s="980">
        <v>50400</v>
      </c>
      <c r="N4231" s="938">
        <v>5</v>
      </c>
      <c r="O4231" s="938">
        <v>6</v>
      </c>
      <c r="P4231" s="980">
        <v>25200</v>
      </c>
      <c r="Q4231" s="938">
        <v>0</v>
      </c>
      <c r="R4231" s="938">
        <v>12</v>
      </c>
      <c r="S4231" s="981">
        <f t="shared" si="52"/>
        <v>50400</v>
      </c>
    </row>
    <row r="4232" spans="1:19" s="243" customFormat="1" ht="34.9">
      <c r="A4232" s="1041" t="s">
        <v>1030</v>
      </c>
      <c r="B4232" s="887" t="s">
        <v>29742</v>
      </c>
      <c r="C4232" s="887" t="s">
        <v>115</v>
      </c>
      <c r="D4232" s="345" t="s">
        <v>28766</v>
      </c>
      <c r="E4232" s="980">
        <v>11000</v>
      </c>
      <c r="F4232" s="345">
        <v>20720741</v>
      </c>
      <c r="G4232" s="391" t="s">
        <v>29417</v>
      </c>
      <c r="H4232" s="884" t="s">
        <v>28765</v>
      </c>
      <c r="I4232" s="884" t="s">
        <v>28760</v>
      </c>
      <c r="J4232" s="345" t="s">
        <v>28766</v>
      </c>
      <c r="K4232" s="938">
        <v>6</v>
      </c>
      <c r="L4232" s="938">
        <v>12</v>
      </c>
      <c r="M4232" s="980">
        <v>132000</v>
      </c>
      <c r="N4232" s="938">
        <v>6</v>
      </c>
      <c r="O4232" s="938">
        <v>6</v>
      </c>
      <c r="P4232" s="980">
        <v>66000</v>
      </c>
      <c r="Q4232" s="938">
        <v>0</v>
      </c>
      <c r="R4232" s="938">
        <v>12</v>
      </c>
      <c r="S4232" s="981">
        <f t="shared" si="52"/>
        <v>132000</v>
      </c>
    </row>
    <row r="4233" spans="1:19" s="243" customFormat="1" ht="34.9">
      <c r="A4233" s="1041" t="s">
        <v>1030</v>
      </c>
      <c r="B4233" s="887" t="s">
        <v>29742</v>
      </c>
      <c r="C4233" s="887" t="s">
        <v>115</v>
      </c>
      <c r="D4233" s="345" t="s">
        <v>29132</v>
      </c>
      <c r="E4233" s="980">
        <v>7200</v>
      </c>
      <c r="F4233" s="345">
        <v>9783630</v>
      </c>
      <c r="G4233" s="391" t="s">
        <v>29418</v>
      </c>
      <c r="H4233" s="884" t="s">
        <v>23367</v>
      </c>
      <c r="I4233" s="884" t="s">
        <v>28760</v>
      </c>
      <c r="J4233" s="345" t="s">
        <v>29132</v>
      </c>
      <c r="K4233" s="938">
        <v>9</v>
      </c>
      <c r="L4233" s="938">
        <v>12</v>
      </c>
      <c r="M4233" s="980">
        <v>86400</v>
      </c>
      <c r="N4233" s="938">
        <v>9</v>
      </c>
      <c r="O4233" s="938">
        <v>6</v>
      </c>
      <c r="P4233" s="980">
        <v>43200</v>
      </c>
      <c r="Q4233" s="938">
        <v>0</v>
      </c>
      <c r="R4233" s="938">
        <v>12</v>
      </c>
      <c r="S4233" s="981">
        <f t="shared" si="52"/>
        <v>86400</v>
      </c>
    </row>
    <row r="4234" spans="1:19" s="243" customFormat="1" ht="34.9">
      <c r="A4234" s="1041" t="s">
        <v>1030</v>
      </c>
      <c r="B4234" s="887" t="s">
        <v>29742</v>
      </c>
      <c r="C4234" s="887" t="s">
        <v>115</v>
      </c>
      <c r="D4234" s="345" t="s">
        <v>29419</v>
      </c>
      <c r="E4234" s="980">
        <v>6000</v>
      </c>
      <c r="F4234" s="345">
        <v>45758786</v>
      </c>
      <c r="G4234" s="391" t="s">
        <v>29420</v>
      </c>
      <c r="H4234" s="884" t="s">
        <v>19733</v>
      </c>
      <c r="I4234" s="884" t="s">
        <v>28760</v>
      </c>
      <c r="J4234" s="345" t="s">
        <v>29419</v>
      </c>
      <c r="K4234" s="938">
        <v>2</v>
      </c>
      <c r="L4234" s="938">
        <v>12</v>
      </c>
      <c r="M4234" s="980">
        <v>72000</v>
      </c>
      <c r="N4234" s="938">
        <v>2</v>
      </c>
      <c r="O4234" s="938">
        <v>6</v>
      </c>
      <c r="P4234" s="980">
        <v>36000</v>
      </c>
      <c r="Q4234" s="938">
        <v>0</v>
      </c>
      <c r="R4234" s="938">
        <v>12</v>
      </c>
      <c r="S4234" s="981">
        <f t="shared" si="52"/>
        <v>72000</v>
      </c>
    </row>
    <row r="4235" spans="1:19" s="243" customFormat="1" ht="34.9">
      <c r="A4235" s="1041" t="s">
        <v>1030</v>
      </c>
      <c r="B4235" s="887" t="s">
        <v>29742</v>
      </c>
      <c r="C4235" s="887" t="s">
        <v>115</v>
      </c>
      <c r="D4235" s="345" t="s">
        <v>29421</v>
      </c>
      <c r="E4235" s="980">
        <v>9300</v>
      </c>
      <c r="F4235" s="345">
        <v>41097259</v>
      </c>
      <c r="G4235" s="391" t="s">
        <v>29422</v>
      </c>
      <c r="H4235" s="884" t="s">
        <v>28300</v>
      </c>
      <c r="I4235" s="884" t="s">
        <v>19764</v>
      </c>
      <c r="J4235" s="345" t="s">
        <v>29421</v>
      </c>
      <c r="K4235" s="938">
        <v>9</v>
      </c>
      <c r="L4235" s="938">
        <v>12</v>
      </c>
      <c r="M4235" s="980">
        <v>111600</v>
      </c>
      <c r="N4235" s="938">
        <v>9</v>
      </c>
      <c r="O4235" s="938">
        <v>6</v>
      </c>
      <c r="P4235" s="980">
        <v>55800</v>
      </c>
      <c r="Q4235" s="938">
        <v>0</v>
      </c>
      <c r="R4235" s="938">
        <v>12</v>
      </c>
      <c r="S4235" s="981">
        <f t="shared" si="52"/>
        <v>111600</v>
      </c>
    </row>
    <row r="4236" spans="1:19" s="243" customFormat="1" ht="34.9">
      <c r="A4236" s="1041" t="s">
        <v>1030</v>
      </c>
      <c r="B4236" s="887" t="s">
        <v>29742</v>
      </c>
      <c r="C4236" s="887" t="s">
        <v>115</v>
      </c>
      <c r="D4236" s="345" t="s">
        <v>29423</v>
      </c>
      <c r="E4236" s="980">
        <v>6000</v>
      </c>
      <c r="F4236" s="345">
        <v>43548557</v>
      </c>
      <c r="G4236" s="391" t="s">
        <v>29424</v>
      </c>
      <c r="H4236" s="884" t="s">
        <v>20103</v>
      </c>
      <c r="I4236" s="884" t="s">
        <v>28760</v>
      </c>
      <c r="J4236" s="345" t="s">
        <v>29423</v>
      </c>
      <c r="K4236" s="938">
        <v>3</v>
      </c>
      <c r="L4236" s="938">
        <v>12</v>
      </c>
      <c r="M4236" s="980">
        <v>72000</v>
      </c>
      <c r="N4236" s="938">
        <v>3</v>
      </c>
      <c r="O4236" s="938">
        <v>6</v>
      </c>
      <c r="P4236" s="980">
        <v>36000</v>
      </c>
      <c r="Q4236" s="938">
        <v>0</v>
      </c>
      <c r="R4236" s="938">
        <v>12</v>
      </c>
      <c r="S4236" s="981">
        <f t="shared" si="52"/>
        <v>72000</v>
      </c>
    </row>
    <row r="4237" spans="1:19" s="243" customFormat="1" ht="34.9">
      <c r="A4237" s="1041" t="s">
        <v>1030</v>
      </c>
      <c r="B4237" s="887" t="s">
        <v>29742</v>
      </c>
      <c r="C4237" s="887" t="s">
        <v>115</v>
      </c>
      <c r="D4237" s="345" t="s">
        <v>29425</v>
      </c>
      <c r="E4237" s="980">
        <v>2800</v>
      </c>
      <c r="F4237" s="345">
        <v>25795009</v>
      </c>
      <c r="G4237" s="391" t="s">
        <v>29426</v>
      </c>
      <c r="H4237" s="884" t="s">
        <v>20339</v>
      </c>
      <c r="I4237" s="884" t="s">
        <v>19764</v>
      </c>
      <c r="J4237" s="345" t="s">
        <v>29425</v>
      </c>
      <c r="K4237" s="938">
        <v>10</v>
      </c>
      <c r="L4237" s="938">
        <v>12</v>
      </c>
      <c r="M4237" s="980">
        <v>33600</v>
      </c>
      <c r="N4237" s="938">
        <v>10</v>
      </c>
      <c r="O4237" s="938">
        <v>6</v>
      </c>
      <c r="P4237" s="980">
        <v>16800</v>
      </c>
      <c r="Q4237" s="938">
        <v>0</v>
      </c>
      <c r="R4237" s="938">
        <v>12</v>
      </c>
      <c r="S4237" s="981">
        <f t="shared" si="52"/>
        <v>33600</v>
      </c>
    </row>
    <row r="4238" spans="1:19" s="243" customFormat="1" ht="34.9">
      <c r="A4238" s="1041" t="s">
        <v>1030</v>
      </c>
      <c r="B4238" s="887" t="s">
        <v>29742</v>
      </c>
      <c r="C4238" s="887" t="s">
        <v>115</v>
      </c>
      <c r="D4238" s="345" t="s">
        <v>28842</v>
      </c>
      <c r="E4238" s="980">
        <v>11000</v>
      </c>
      <c r="F4238" s="345">
        <v>480893</v>
      </c>
      <c r="G4238" s="391" t="s">
        <v>29427</v>
      </c>
      <c r="H4238" s="884" t="s">
        <v>28794</v>
      </c>
      <c r="I4238" s="884" t="s">
        <v>28760</v>
      </c>
      <c r="J4238" s="345" t="s">
        <v>28842</v>
      </c>
      <c r="K4238" s="938">
        <v>3</v>
      </c>
      <c r="L4238" s="938">
        <v>12</v>
      </c>
      <c r="M4238" s="980">
        <v>132000</v>
      </c>
      <c r="N4238" s="938">
        <v>3</v>
      </c>
      <c r="O4238" s="938">
        <v>6</v>
      </c>
      <c r="P4238" s="980">
        <v>66000</v>
      </c>
      <c r="Q4238" s="938">
        <v>0</v>
      </c>
      <c r="R4238" s="938">
        <v>12</v>
      </c>
      <c r="S4238" s="981">
        <f t="shared" si="52"/>
        <v>132000</v>
      </c>
    </row>
    <row r="4239" spans="1:19" s="243" customFormat="1" ht="34.9">
      <c r="A4239" s="1041" t="s">
        <v>1030</v>
      </c>
      <c r="B4239" s="887" t="s">
        <v>29742</v>
      </c>
      <c r="C4239" s="887" t="s">
        <v>115</v>
      </c>
      <c r="D4239" s="345" t="s">
        <v>20124</v>
      </c>
      <c r="E4239" s="980">
        <v>11000</v>
      </c>
      <c r="F4239" s="345">
        <v>45533053</v>
      </c>
      <c r="G4239" s="391" t="s">
        <v>29428</v>
      </c>
      <c r="H4239" s="884" t="s">
        <v>19815</v>
      </c>
      <c r="I4239" s="884" t="s">
        <v>28760</v>
      </c>
      <c r="J4239" s="345" t="s">
        <v>20124</v>
      </c>
      <c r="K4239" s="938">
        <v>3</v>
      </c>
      <c r="L4239" s="938">
        <v>12</v>
      </c>
      <c r="M4239" s="980">
        <v>22963.67</v>
      </c>
      <c r="N4239" s="938">
        <v>3</v>
      </c>
      <c r="O4239" s="938">
        <v>0</v>
      </c>
      <c r="P4239" s="980">
        <v>0</v>
      </c>
      <c r="Q4239" s="938">
        <v>0</v>
      </c>
      <c r="R4239" s="938">
        <v>12</v>
      </c>
      <c r="S4239" s="981">
        <f t="shared" si="52"/>
        <v>132000</v>
      </c>
    </row>
    <row r="4240" spans="1:19" s="243" customFormat="1" ht="34.9">
      <c r="A4240" s="1041" t="s">
        <v>1030</v>
      </c>
      <c r="B4240" s="887" t="s">
        <v>29742</v>
      </c>
      <c r="C4240" s="887" t="s">
        <v>115</v>
      </c>
      <c r="D4240" s="345" t="s">
        <v>28783</v>
      </c>
      <c r="E4240" s="980">
        <v>11000</v>
      </c>
      <c r="F4240" s="345">
        <v>43206097</v>
      </c>
      <c r="G4240" s="391" t="s">
        <v>29429</v>
      </c>
      <c r="H4240" s="884" t="s">
        <v>24465</v>
      </c>
      <c r="I4240" s="884" t="s">
        <v>28760</v>
      </c>
      <c r="J4240" s="345" t="s">
        <v>28783</v>
      </c>
      <c r="K4240" s="938">
        <v>3</v>
      </c>
      <c r="L4240" s="938">
        <v>12</v>
      </c>
      <c r="M4240" s="980">
        <v>132000</v>
      </c>
      <c r="N4240" s="938">
        <v>3</v>
      </c>
      <c r="O4240" s="938">
        <v>6</v>
      </c>
      <c r="P4240" s="980">
        <v>66000</v>
      </c>
      <c r="Q4240" s="938">
        <v>0</v>
      </c>
      <c r="R4240" s="938">
        <v>12</v>
      </c>
      <c r="S4240" s="981">
        <f t="shared" si="52"/>
        <v>132000</v>
      </c>
    </row>
    <row r="4241" spans="1:19" s="243" customFormat="1" ht="34.9">
      <c r="A4241" s="1041" t="s">
        <v>1030</v>
      </c>
      <c r="B4241" s="887" t="s">
        <v>29742</v>
      </c>
      <c r="C4241" s="887" t="s">
        <v>115</v>
      </c>
      <c r="D4241" s="345" t="s">
        <v>29336</v>
      </c>
      <c r="E4241" s="980">
        <v>9300</v>
      </c>
      <c r="F4241" s="345">
        <v>10269247</v>
      </c>
      <c r="G4241" s="391" t="s">
        <v>29430</v>
      </c>
      <c r="H4241" s="884" t="s">
        <v>19726</v>
      </c>
      <c r="I4241" s="884" t="s">
        <v>20536</v>
      </c>
      <c r="J4241" s="345" t="s">
        <v>29336</v>
      </c>
      <c r="K4241" s="938">
        <v>0</v>
      </c>
      <c r="L4241" s="938">
        <v>0</v>
      </c>
      <c r="M4241" s="980">
        <v>0</v>
      </c>
      <c r="N4241" s="938">
        <v>1</v>
      </c>
      <c r="O4241" s="938">
        <v>1</v>
      </c>
      <c r="P4241" s="980">
        <v>1240</v>
      </c>
      <c r="Q4241" s="938">
        <v>0</v>
      </c>
      <c r="R4241" s="938">
        <v>0</v>
      </c>
      <c r="S4241" s="981">
        <v>0</v>
      </c>
    </row>
    <row r="4242" spans="1:19" s="243" customFormat="1" ht="46.5">
      <c r="A4242" s="1041" t="s">
        <v>1030</v>
      </c>
      <c r="B4242" s="887" t="s">
        <v>29742</v>
      </c>
      <c r="C4242" s="887" t="s">
        <v>115</v>
      </c>
      <c r="D4242" s="345" t="s">
        <v>29431</v>
      </c>
      <c r="E4242" s="980">
        <v>7200</v>
      </c>
      <c r="F4242" s="345">
        <v>43400780</v>
      </c>
      <c r="G4242" s="391" t="s">
        <v>29432</v>
      </c>
      <c r="H4242" s="884" t="s">
        <v>29433</v>
      </c>
      <c r="I4242" s="884" t="s">
        <v>20536</v>
      </c>
      <c r="J4242" s="345" t="s">
        <v>29431</v>
      </c>
      <c r="K4242" s="938">
        <v>1</v>
      </c>
      <c r="L4242" s="938">
        <v>12</v>
      </c>
      <c r="M4242" s="980">
        <v>54960</v>
      </c>
      <c r="N4242" s="938">
        <v>2</v>
      </c>
      <c r="O4242" s="938">
        <v>6</v>
      </c>
      <c r="P4242" s="980">
        <v>43200</v>
      </c>
      <c r="Q4242" s="938">
        <v>0</v>
      </c>
      <c r="R4242" s="938">
        <v>12</v>
      </c>
      <c r="S4242" s="981">
        <f>+E4242*12</f>
        <v>86400</v>
      </c>
    </row>
    <row r="4243" spans="1:19" s="243" customFormat="1" ht="34.9">
      <c r="A4243" s="1041" t="s">
        <v>1030</v>
      </c>
      <c r="B4243" s="887" t="s">
        <v>29742</v>
      </c>
      <c r="C4243" s="887" t="s">
        <v>115</v>
      </c>
      <c r="D4243" s="345" t="s">
        <v>28933</v>
      </c>
      <c r="E4243" s="980">
        <v>2800</v>
      </c>
      <c r="F4243" s="345">
        <v>43398918</v>
      </c>
      <c r="G4243" s="391" t="s">
        <v>29434</v>
      </c>
      <c r="H4243" s="884" t="s">
        <v>19747</v>
      </c>
      <c r="I4243" s="884" t="s">
        <v>19764</v>
      </c>
      <c r="J4243" s="345" t="s">
        <v>28933</v>
      </c>
      <c r="K4243" s="938">
        <v>6</v>
      </c>
      <c r="L4243" s="938">
        <v>12</v>
      </c>
      <c r="M4243" s="980">
        <v>33600</v>
      </c>
      <c r="N4243" s="938">
        <v>6</v>
      </c>
      <c r="O4243" s="938">
        <v>6</v>
      </c>
      <c r="P4243" s="980">
        <v>16800</v>
      </c>
      <c r="Q4243" s="938">
        <v>0</v>
      </c>
      <c r="R4243" s="938">
        <v>12</v>
      </c>
      <c r="S4243" s="981">
        <f>+E4243*12</f>
        <v>33600</v>
      </c>
    </row>
    <row r="4244" spans="1:19" s="243" customFormat="1" ht="34.9">
      <c r="A4244" s="1041" t="s">
        <v>1030</v>
      </c>
      <c r="B4244" s="887" t="s">
        <v>29742</v>
      </c>
      <c r="C4244" s="887" t="s">
        <v>115</v>
      </c>
      <c r="D4244" s="345" t="s">
        <v>28965</v>
      </c>
      <c r="E4244" s="980">
        <v>7200</v>
      </c>
      <c r="F4244" s="345">
        <v>72655063</v>
      </c>
      <c r="G4244" s="391" t="s">
        <v>29435</v>
      </c>
      <c r="H4244" s="884" t="s">
        <v>19713</v>
      </c>
      <c r="I4244" s="884" t="s">
        <v>28760</v>
      </c>
      <c r="J4244" s="345" t="s">
        <v>28965</v>
      </c>
      <c r="K4244" s="938">
        <v>1</v>
      </c>
      <c r="L4244" s="938">
        <v>12</v>
      </c>
      <c r="M4244" s="980">
        <v>54720</v>
      </c>
      <c r="N4244" s="938">
        <v>2</v>
      </c>
      <c r="O4244" s="938">
        <v>6</v>
      </c>
      <c r="P4244" s="980">
        <v>43200</v>
      </c>
      <c r="Q4244" s="938">
        <v>0</v>
      </c>
      <c r="R4244" s="938">
        <v>12</v>
      </c>
      <c r="S4244" s="981">
        <f>+E4244*12</f>
        <v>86400</v>
      </c>
    </row>
    <row r="4245" spans="1:19" s="243" customFormat="1" ht="34.9">
      <c r="A4245" s="1041" t="s">
        <v>1030</v>
      </c>
      <c r="B4245" s="887" t="s">
        <v>29742</v>
      </c>
      <c r="C4245" s="887" t="s">
        <v>115</v>
      </c>
      <c r="D4245" s="345" t="s">
        <v>29436</v>
      </c>
      <c r="E4245" s="980">
        <v>12500</v>
      </c>
      <c r="F4245" s="345">
        <v>7482393</v>
      </c>
      <c r="G4245" s="391" t="s">
        <v>29437</v>
      </c>
      <c r="H4245" s="884" t="s">
        <v>29354</v>
      </c>
      <c r="I4245" s="884" t="s">
        <v>28760</v>
      </c>
      <c r="J4245" s="345" t="s">
        <v>29436</v>
      </c>
      <c r="K4245" s="938">
        <v>6</v>
      </c>
      <c r="L4245" s="938">
        <v>12</v>
      </c>
      <c r="M4245" s="980">
        <v>150000</v>
      </c>
      <c r="N4245" s="938">
        <v>6</v>
      </c>
      <c r="O4245" s="938">
        <v>6</v>
      </c>
      <c r="P4245" s="980">
        <v>75000</v>
      </c>
      <c r="Q4245" s="938">
        <v>0</v>
      </c>
      <c r="R4245" s="938">
        <v>12</v>
      </c>
      <c r="S4245" s="981">
        <f>+E4245*12</f>
        <v>150000</v>
      </c>
    </row>
    <row r="4246" spans="1:19" s="243" customFormat="1" ht="34.9">
      <c r="A4246" s="1041" t="s">
        <v>1030</v>
      </c>
      <c r="B4246" s="887" t="s">
        <v>29742</v>
      </c>
      <c r="C4246" s="887" t="s">
        <v>115</v>
      </c>
      <c r="D4246" s="345" t="s">
        <v>28766</v>
      </c>
      <c r="E4246" s="980">
        <v>11000</v>
      </c>
      <c r="F4246" s="345">
        <v>19896220</v>
      </c>
      <c r="G4246" s="391" t="s">
        <v>29438</v>
      </c>
      <c r="H4246" s="884" t="s">
        <v>21494</v>
      </c>
      <c r="I4246" s="884" t="s">
        <v>28760</v>
      </c>
      <c r="J4246" s="345" t="s">
        <v>28766</v>
      </c>
      <c r="K4246" s="938">
        <v>12</v>
      </c>
      <c r="L4246" s="938">
        <v>1</v>
      </c>
      <c r="M4246" s="980">
        <v>11000</v>
      </c>
      <c r="N4246" s="938">
        <v>0</v>
      </c>
      <c r="O4246" s="938">
        <v>0</v>
      </c>
      <c r="P4246" s="980">
        <v>0</v>
      </c>
      <c r="Q4246" s="938">
        <v>0</v>
      </c>
      <c r="R4246" s="938">
        <v>0</v>
      </c>
      <c r="S4246" s="981">
        <v>0</v>
      </c>
    </row>
    <row r="4247" spans="1:19" s="243" customFormat="1" ht="34.9">
      <c r="A4247" s="1041" t="s">
        <v>1030</v>
      </c>
      <c r="B4247" s="887" t="s">
        <v>29742</v>
      </c>
      <c r="C4247" s="887" t="s">
        <v>115</v>
      </c>
      <c r="D4247" s="345" t="s">
        <v>29439</v>
      </c>
      <c r="E4247" s="980">
        <v>6000</v>
      </c>
      <c r="F4247" s="345">
        <v>40773477</v>
      </c>
      <c r="G4247" s="391" t="s">
        <v>29440</v>
      </c>
      <c r="H4247" s="884" t="s">
        <v>29113</v>
      </c>
      <c r="I4247" s="884" t="s">
        <v>28760</v>
      </c>
      <c r="J4247" s="345" t="s">
        <v>29439</v>
      </c>
      <c r="K4247" s="938">
        <v>5</v>
      </c>
      <c r="L4247" s="938">
        <v>12</v>
      </c>
      <c r="M4247" s="980">
        <v>72000</v>
      </c>
      <c r="N4247" s="938">
        <v>5</v>
      </c>
      <c r="O4247" s="938">
        <v>6</v>
      </c>
      <c r="P4247" s="980">
        <v>36000</v>
      </c>
      <c r="Q4247" s="938">
        <v>0</v>
      </c>
      <c r="R4247" s="938">
        <v>12</v>
      </c>
      <c r="S4247" s="981">
        <f>+E4247*12</f>
        <v>72000</v>
      </c>
    </row>
    <row r="4248" spans="1:19" s="243" customFormat="1" ht="34.9">
      <c r="A4248" s="1041" t="s">
        <v>1030</v>
      </c>
      <c r="B4248" s="887" t="s">
        <v>29742</v>
      </c>
      <c r="C4248" s="887" t="s">
        <v>115</v>
      </c>
      <c r="D4248" s="345" t="s">
        <v>28965</v>
      </c>
      <c r="E4248" s="980">
        <v>7200</v>
      </c>
      <c r="F4248" s="345">
        <v>41820579</v>
      </c>
      <c r="G4248" s="391" t="s">
        <v>29441</v>
      </c>
      <c r="H4248" s="884" t="s">
        <v>19815</v>
      </c>
      <c r="I4248" s="884" t="s">
        <v>19764</v>
      </c>
      <c r="J4248" s="345" t="s">
        <v>28965</v>
      </c>
      <c r="K4248" s="938">
        <v>1</v>
      </c>
      <c r="L4248" s="938">
        <v>12</v>
      </c>
      <c r="M4248" s="980">
        <v>54960</v>
      </c>
      <c r="N4248" s="938">
        <v>2</v>
      </c>
      <c r="O4248" s="938">
        <v>6</v>
      </c>
      <c r="P4248" s="980">
        <v>43200</v>
      </c>
      <c r="Q4248" s="938">
        <v>0</v>
      </c>
      <c r="R4248" s="938">
        <v>12</v>
      </c>
      <c r="S4248" s="981">
        <f>+E4248*12</f>
        <v>86400</v>
      </c>
    </row>
    <row r="4249" spans="1:19" s="243" customFormat="1" ht="34.9">
      <c r="A4249" s="1041" t="s">
        <v>1030</v>
      </c>
      <c r="B4249" s="887" t="s">
        <v>29742</v>
      </c>
      <c r="C4249" s="887" t="s">
        <v>115</v>
      </c>
      <c r="D4249" s="345" t="s">
        <v>28766</v>
      </c>
      <c r="E4249" s="980">
        <v>11000</v>
      </c>
      <c r="F4249" s="345">
        <v>20049084</v>
      </c>
      <c r="G4249" s="391" t="s">
        <v>29442</v>
      </c>
      <c r="H4249" s="884" t="s">
        <v>28765</v>
      </c>
      <c r="I4249" s="884" t="s">
        <v>28760</v>
      </c>
      <c r="J4249" s="345" t="s">
        <v>28766</v>
      </c>
      <c r="K4249" s="938">
        <v>6</v>
      </c>
      <c r="L4249" s="938">
        <v>12</v>
      </c>
      <c r="M4249" s="980">
        <v>132000</v>
      </c>
      <c r="N4249" s="938">
        <v>6</v>
      </c>
      <c r="O4249" s="938">
        <v>6</v>
      </c>
      <c r="P4249" s="980">
        <v>66000</v>
      </c>
      <c r="Q4249" s="938">
        <v>0</v>
      </c>
      <c r="R4249" s="938">
        <v>12</v>
      </c>
      <c r="S4249" s="981">
        <f t="shared" ref="S4249:S4253" si="53">+E4249*12</f>
        <v>132000</v>
      </c>
    </row>
    <row r="4250" spans="1:19" s="243" customFormat="1" ht="34.9">
      <c r="A4250" s="1041" t="s">
        <v>1030</v>
      </c>
      <c r="B4250" s="887" t="s">
        <v>29742</v>
      </c>
      <c r="C4250" s="887" t="s">
        <v>115</v>
      </c>
      <c r="D4250" s="345" t="s">
        <v>29443</v>
      </c>
      <c r="E4250" s="980">
        <v>9300</v>
      </c>
      <c r="F4250" s="345">
        <v>44273068</v>
      </c>
      <c r="G4250" s="391" t="s">
        <v>29444</v>
      </c>
      <c r="H4250" s="884" t="s">
        <v>20085</v>
      </c>
      <c r="I4250" s="884" t="s">
        <v>28760</v>
      </c>
      <c r="J4250" s="345" t="s">
        <v>29443</v>
      </c>
      <c r="K4250" s="938">
        <v>5</v>
      </c>
      <c r="L4250" s="938">
        <v>12</v>
      </c>
      <c r="M4250" s="980">
        <v>111600</v>
      </c>
      <c r="N4250" s="938">
        <v>5</v>
      </c>
      <c r="O4250" s="938">
        <v>6</v>
      </c>
      <c r="P4250" s="980">
        <v>55800</v>
      </c>
      <c r="Q4250" s="938">
        <v>0</v>
      </c>
      <c r="R4250" s="938">
        <v>12</v>
      </c>
      <c r="S4250" s="981">
        <f t="shared" si="53"/>
        <v>111600</v>
      </c>
    </row>
    <row r="4251" spans="1:19" s="243" customFormat="1" ht="34.9">
      <c r="A4251" s="1041" t="s">
        <v>1030</v>
      </c>
      <c r="B4251" s="887" t="s">
        <v>29742</v>
      </c>
      <c r="C4251" s="887" t="s">
        <v>115</v>
      </c>
      <c r="D4251" s="345" t="s">
        <v>28766</v>
      </c>
      <c r="E4251" s="980">
        <v>11000</v>
      </c>
      <c r="F4251" s="345">
        <v>21428352</v>
      </c>
      <c r="G4251" s="391" t="s">
        <v>29445</v>
      </c>
      <c r="H4251" s="884" t="s">
        <v>28812</v>
      </c>
      <c r="I4251" s="884" t="s">
        <v>28760</v>
      </c>
      <c r="J4251" s="345" t="s">
        <v>28766</v>
      </c>
      <c r="K4251" s="938">
        <v>6</v>
      </c>
      <c r="L4251" s="938">
        <v>12</v>
      </c>
      <c r="M4251" s="980">
        <v>132000</v>
      </c>
      <c r="N4251" s="938">
        <v>6</v>
      </c>
      <c r="O4251" s="938">
        <v>6</v>
      </c>
      <c r="P4251" s="980">
        <v>66000</v>
      </c>
      <c r="Q4251" s="938">
        <v>0</v>
      </c>
      <c r="R4251" s="938">
        <v>12</v>
      </c>
      <c r="S4251" s="981">
        <f t="shared" si="53"/>
        <v>132000</v>
      </c>
    </row>
    <row r="4252" spans="1:19" s="243" customFormat="1" ht="34.9">
      <c r="A4252" s="1041" t="s">
        <v>1030</v>
      </c>
      <c r="B4252" s="887" t="s">
        <v>29742</v>
      </c>
      <c r="C4252" s="887" t="s">
        <v>115</v>
      </c>
      <c r="D4252" s="345" t="s">
        <v>28856</v>
      </c>
      <c r="E4252" s="980">
        <v>4200</v>
      </c>
      <c r="F4252" s="345">
        <v>42240402</v>
      </c>
      <c r="G4252" s="391" t="s">
        <v>29446</v>
      </c>
      <c r="H4252" s="884" t="s">
        <v>21494</v>
      </c>
      <c r="I4252" s="884" t="s">
        <v>28760</v>
      </c>
      <c r="J4252" s="345" t="s">
        <v>28856</v>
      </c>
      <c r="K4252" s="938">
        <v>9</v>
      </c>
      <c r="L4252" s="938">
        <v>12</v>
      </c>
      <c r="M4252" s="980">
        <v>50400</v>
      </c>
      <c r="N4252" s="938">
        <v>9</v>
      </c>
      <c r="O4252" s="938">
        <v>6</v>
      </c>
      <c r="P4252" s="980">
        <v>25200</v>
      </c>
      <c r="Q4252" s="938">
        <v>0</v>
      </c>
      <c r="R4252" s="938">
        <v>12</v>
      </c>
      <c r="S4252" s="981">
        <f t="shared" si="53"/>
        <v>50400</v>
      </c>
    </row>
    <row r="4253" spans="1:19" s="243" customFormat="1" ht="34.9">
      <c r="A4253" s="1041" t="s">
        <v>1030</v>
      </c>
      <c r="B4253" s="887" t="s">
        <v>29742</v>
      </c>
      <c r="C4253" s="887" t="s">
        <v>115</v>
      </c>
      <c r="D4253" s="345" t="s">
        <v>29447</v>
      </c>
      <c r="E4253" s="980">
        <v>7200</v>
      </c>
      <c r="F4253" s="345">
        <v>73110198</v>
      </c>
      <c r="G4253" s="391" t="s">
        <v>29448</v>
      </c>
      <c r="H4253" s="884" t="s">
        <v>28765</v>
      </c>
      <c r="I4253" s="884" t="s">
        <v>28760</v>
      </c>
      <c r="J4253" s="345" t="s">
        <v>29447</v>
      </c>
      <c r="K4253" s="938">
        <v>2</v>
      </c>
      <c r="L4253" s="938">
        <v>12</v>
      </c>
      <c r="M4253" s="980">
        <v>86400</v>
      </c>
      <c r="N4253" s="938">
        <v>2</v>
      </c>
      <c r="O4253" s="938">
        <v>6</v>
      </c>
      <c r="P4253" s="980">
        <v>43200</v>
      </c>
      <c r="Q4253" s="938">
        <v>0</v>
      </c>
      <c r="R4253" s="938">
        <v>12</v>
      </c>
      <c r="S4253" s="981">
        <f t="shared" si="53"/>
        <v>86400</v>
      </c>
    </row>
    <row r="4254" spans="1:19" s="243" customFormat="1" ht="34.9">
      <c r="A4254" s="1041" t="s">
        <v>1030</v>
      </c>
      <c r="B4254" s="887" t="s">
        <v>29742</v>
      </c>
      <c r="C4254" s="887" t="s">
        <v>115</v>
      </c>
      <c r="D4254" s="345" t="s">
        <v>29449</v>
      </c>
      <c r="E4254" s="980">
        <v>12500</v>
      </c>
      <c r="F4254" s="345">
        <v>42748984</v>
      </c>
      <c r="G4254" s="391" t="s">
        <v>29450</v>
      </c>
      <c r="H4254" s="884" t="s">
        <v>19815</v>
      </c>
      <c r="I4254" s="884" t="s">
        <v>28760</v>
      </c>
      <c r="J4254" s="345" t="s">
        <v>29449</v>
      </c>
      <c r="K4254" s="938">
        <v>5</v>
      </c>
      <c r="L4254" s="938">
        <v>11</v>
      </c>
      <c r="M4254" s="980">
        <v>137500</v>
      </c>
      <c r="N4254" s="938">
        <v>0</v>
      </c>
      <c r="O4254" s="938">
        <v>0</v>
      </c>
      <c r="P4254" s="980">
        <v>0</v>
      </c>
      <c r="Q4254" s="938">
        <v>0</v>
      </c>
      <c r="R4254" s="938">
        <v>0</v>
      </c>
      <c r="S4254" s="981">
        <v>0</v>
      </c>
    </row>
    <row r="4255" spans="1:19" s="243" customFormat="1" ht="34.9">
      <c r="A4255" s="1041" t="s">
        <v>1030</v>
      </c>
      <c r="B4255" s="887" t="s">
        <v>29742</v>
      </c>
      <c r="C4255" s="887" t="s">
        <v>115</v>
      </c>
      <c r="D4255" s="345" t="s">
        <v>29451</v>
      </c>
      <c r="E4255" s="980">
        <v>6000</v>
      </c>
      <c r="F4255" s="345">
        <v>45444222</v>
      </c>
      <c r="G4255" s="391" t="s">
        <v>29452</v>
      </c>
      <c r="H4255" s="884" t="s">
        <v>19733</v>
      </c>
      <c r="I4255" s="884" t="s">
        <v>19764</v>
      </c>
      <c r="J4255" s="345" t="s">
        <v>29451</v>
      </c>
      <c r="K4255" s="938">
        <v>2</v>
      </c>
      <c r="L4255" s="938">
        <v>12</v>
      </c>
      <c r="M4255" s="980">
        <v>72000</v>
      </c>
      <c r="N4255" s="938">
        <v>2</v>
      </c>
      <c r="O4255" s="938">
        <v>6</v>
      </c>
      <c r="P4255" s="980">
        <v>36000</v>
      </c>
      <c r="Q4255" s="938">
        <v>0</v>
      </c>
      <c r="R4255" s="938">
        <v>12</v>
      </c>
      <c r="S4255" s="981">
        <f t="shared" ref="S4255:S4257" si="54">+E4255*12</f>
        <v>72000</v>
      </c>
    </row>
    <row r="4256" spans="1:19" s="243" customFormat="1" ht="34.9">
      <c r="A4256" s="1041" t="s">
        <v>1030</v>
      </c>
      <c r="B4256" s="887" t="s">
        <v>29742</v>
      </c>
      <c r="C4256" s="887" t="s">
        <v>115</v>
      </c>
      <c r="D4256" s="345" t="s">
        <v>29447</v>
      </c>
      <c r="E4256" s="980">
        <v>7200</v>
      </c>
      <c r="F4256" s="345">
        <v>7445370</v>
      </c>
      <c r="G4256" s="391" t="s">
        <v>29453</v>
      </c>
      <c r="H4256" s="884" t="s">
        <v>29047</v>
      </c>
      <c r="I4256" s="884" t="s">
        <v>28760</v>
      </c>
      <c r="J4256" s="345" t="s">
        <v>29447</v>
      </c>
      <c r="K4256" s="938">
        <v>5</v>
      </c>
      <c r="L4256" s="938">
        <v>12</v>
      </c>
      <c r="M4256" s="980">
        <v>86400</v>
      </c>
      <c r="N4256" s="938">
        <v>5</v>
      </c>
      <c r="O4256" s="938">
        <v>6</v>
      </c>
      <c r="P4256" s="980">
        <v>43200</v>
      </c>
      <c r="Q4256" s="938">
        <v>0</v>
      </c>
      <c r="R4256" s="938">
        <v>12</v>
      </c>
      <c r="S4256" s="981">
        <f t="shared" si="54"/>
        <v>86400</v>
      </c>
    </row>
    <row r="4257" spans="1:19" s="243" customFormat="1" ht="34.9">
      <c r="A4257" s="1041" t="s">
        <v>1030</v>
      </c>
      <c r="B4257" s="887" t="s">
        <v>29742</v>
      </c>
      <c r="C4257" s="887" t="s">
        <v>115</v>
      </c>
      <c r="D4257" s="345" t="s">
        <v>28993</v>
      </c>
      <c r="E4257" s="980">
        <v>9300</v>
      </c>
      <c r="F4257" s="345">
        <v>42645450</v>
      </c>
      <c r="G4257" s="391" t="s">
        <v>29454</v>
      </c>
      <c r="H4257" s="884" t="s">
        <v>24465</v>
      </c>
      <c r="I4257" s="884" t="s">
        <v>28760</v>
      </c>
      <c r="J4257" s="345" t="s">
        <v>28993</v>
      </c>
      <c r="K4257" s="938">
        <v>5</v>
      </c>
      <c r="L4257" s="938">
        <v>12</v>
      </c>
      <c r="M4257" s="980">
        <v>111600</v>
      </c>
      <c r="N4257" s="938">
        <v>5</v>
      </c>
      <c r="O4257" s="938">
        <v>6</v>
      </c>
      <c r="P4257" s="980">
        <v>55800</v>
      </c>
      <c r="Q4257" s="938">
        <v>0</v>
      </c>
      <c r="R4257" s="938">
        <v>12</v>
      </c>
      <c r="S4257" s="981">
        <f t="shared" si="54"/>
        <v>111600</v>
      </c>
    </row>
    <row r="4258" spans="1:19" s="243" customFormat="1" ht="34.9">
      <c r="A4258" s="1041" t="s">
        <v>1030</v>
      </c>
      <c r="B4258" s="887" t="s">
        <v>29742</v>
      </c>
      <c r="C4258" s="887" t="s">
        <v>115</v>
      </c>
      <c r="D4258" s="345" t="s">
        <v>29132</v>
      </c>
      <c r="E4258" s="980">
        <v>9300</v>
      </c>
      <c r="F4258" s="345">
        <v>4086072</v>
      </c>
      <c r="G4258" s="391" t="s">
        <v>29455</v>
      </c>
      <c r="H4258" s="884" t="s">
        <v>23367</v>
      </c>
      <c r="I4258" s="884" t="s">
        <v>28760</v>
      </c>
      <c r="J4258" s="345" t="s">
        <v>29132</v>
      </c>
      <c r="K4258" s="938">
        <v>9</v>
      </c>
      <c r="L4258" s="938">
        <v>12</v>
      </c>
      <c r="M4258" s="980">
        <v>111600</v>
      </c>
      <c r="N4258" s="938">
        <v>9</v>
      </c>
      <c r="O4258" s="938">
        <v>6</v>
      </c>
      <c r="P4258" s="980">
        <v>55800</v>
      </c>
      <c r="Q4258" s="938">
        <v>0</v>
      </c>
      <c r="R4258" s="938">
        <v>0</v>
      </c>
      <c r="S4258" s="981">
        <v>0</v>
      </c>
    </row>
    <row r="4259" spans="1:19" s="243" customFormat="1" ht="34.9">
      <c r="A4259" s="1041" t="s">
        <v>1030</v>
      </c>
      <c r="B4259" s="887" t="s">
        <v>29742</v>
      </c>
      <c r="C4259" s="887" t="s">
        <v>115</v>
      </c>
      <c r="D4259" s="345" t="s">
        <v>29456</v>
      </c>
      <c r="E4259" s="980">
        <v>9300</v>
      </c>
      <c r="F4259" s="345">
        <v>7500225</v>
      </c>
      <c r="G4259" s="391" t="s">
        <v>29457</v>
      </c>
      <c r="H4259" s="884" t="s">
        <v>19726</v>
      </c>
      <c r="I4259" s="884" t="s">
        <v>28760</v>
      </c>
      <c r="J4259" s="345" t="s">
        <v>29456</v>
      </c>
      <c r="K4259" s="938">
        <v>3</v>
      </c>
      <c r="L4259" s="938">
        <v>12</v>
      </c>
      <c r="M4259" s="980">
        <v>111600</v>
      </c>
      <c r="N4259" s="938">
        <v>3</v>
      </c>
      <c r="O4259" s="938">
        <v>6</v>
      </c>
      <c r="P4259" s="980">
        <v>55800</v>
      </c>
      <c r="Q4259" s="938">
        <v>0</v>
      </c>
      <c r="R4259" s="938">
        <v>12</v>
      </c>
      <c r="S4259" s="981">
        <f t="shared" ref="S4259:S4261" si="55">+E4259*12</f>
        <v>111600</v>
      </c>
    </row>
    <row r="4260" spans="1:19" s="243" customFormat="1" ht="34.9">
      <c r="A4260" s="1041" t="s">
        <v>1030</v>
      </c>
      <c r="B4260" s="887" t="s">
        <v>29742</v>
      </c>
      <c r="C4260" s="887" t="s">
        <v>115</v>
      </c>
      <c r="D4260" s="345" t="s">
        <v>29458</v>
      </c>
      <c r="E4260" s="980">
        <v>12500</v>
      </c>
      <c r="F4260" s="345">
        <v>23960724</v>
      </c>
      <c r="G4260" s="391" t="s">
        <v>29459</v>
      </c>
      <c r="H4260" s="884" t="s">
        <v>29460</v>
      </c>
      <c r="I4260" s="884" t="s">
        <v>28760</v>
      </c>
      <c r="J4260" s="345" t="s">
        <v>29458</v>
      </c>
      <c r="K4260" s="938">
        <v>1</v>
      </c>
      <c r="L4260" s="938">
        <v>12</v>
      </c>
      <c r="M4260" s="980">
        <v>150000</v>
      </c>
      <c r="N4260" s="938">
        <v>1</v>
      </c>
      <c r="O4260" s="938">
        <v>6</v>
      </c>
      <c r="P4260" s="980">
        <v>75000</v>
      </c>
      <c r="Q4260" s="938">
        <v>0</v>
      </c>
      <c r="R4260" s="938">
        <v>12</v>
      </c>
      <c r="S4260" s="981">
        <f t="shared" si="55"/>
        <v>150000</v>
      </c>
    </row>
    <row r="4261" spans="1:19" s="243" customFormat="1" ht="34.9">
      <c r="A4261" s="1041" t="s">
        <v>1030</v>
      </c>
      <c r="B4261" s="887" t="s">
        <v>29742</v>
      </c>
      <c r="C4261" s="887" t="s">
        <v>115</v>
      </c>
      <c r="D4261" s="345" t="s">
        <v>28792</v>
      </c>
      <c r="E4261" s="980">
        <v>11000</v>
      </c>
      <c r="F4261" s="345">
        <v>4083962</v>
      </c>
      <c r="G4261" s="391" t="s">
        <v>29461</v>
      </c>
      <c r="H4261" s="884" t="s">
        <v>28838</v>
      </c>
      <c r="I4261" s="884" t="s">
        <v>28760</v>
      </c>
      <c r="J4261" s="345" t="s">
        <v>28792</v>
      </c>
      <c r="K4261" s="938">
        <v>2</v>
      </c>
      <c r="L4261" s="938">
        <v>12</v>
      </c>
      <c r="M4261" s="980">
        <v>132000</v>
      </c>
      <c r="N4261" s="938">
        <v>2</v>
      </c>
      <c r="O4261" s="938">
        <v>6</v>
      </c>
      <c r="P4261" s="980">
        <v>66000</v>
      </c>
      <c r="Q4261" s="938">
        <v>0</v>
      </c>
      <c r="R4261" s="938">
        <v>12</v>
      </c>
      <c r="S4261" s="981">
        <f t="shared" si="55"/>
        <v>132000</v>
      </c>
    </row>
    <row r="4262" spans="1:19" s="243" customFormat="1" ht="34.9">
      <c r="A4262" s="1041" t="s">
        <v>1030</v>
      </c>
      <c r="B4262" s="887" t="s">
        <v>29742</v>
      </c>
      <c r="C4262" s="887" t="s">
        <v>115</v>
      </c>
      <c r="D4262" s="345" t="s">
        <v>29097</v>
      </c>
      <c r="E4262" s="980">
        <v>7200</v>
      </c>
      <c r="F4262" s="345">
        <v>46687013</v>
      </c>
      <c r="G4262" s="391" t="s">
        <v>29462</v>
      </c>
      <c r="H4262" s="884" t="s">
        <v>19713</v>
      </c>
      <c r="I4262" s="884" t="s">
        <v>28760</v>
      </c>
      <c r="J4262" s="345" t="s">
        <v>29097</v>
      </c>
      <c r="K4262" s="938">
        <v>1</v>
      </c>
      <c r="L4262" s="938">
        <v>12</v>
      </c>
      <c r="M4262" s="980">
        <v>72000</v>
      </c>
      <c r="N4262" s="938">
        <v>1</v>
      </c>
      <c r="O4262" s="938">
        <v>5</v>
      </c>
      <c r="P4262" s="980">
        <v>35280</v>
      </c>
      <c r="Q4262" s="938">
        <v>0</v>
      </c>
      <c r="R4262" s="938">
        <v>0</v>
      </c>
      <c r="S4262" s="981">
        <v>0</v>
      </c>
    </row>
    <row r="4263" spans="1:19" s="243" customFormat="1" ht="34.9">
      <c r="A4263" s="1041" t="s">
        <v>1030</v>
      </c>
      <c r="B4263" s="887" t="s">
        <v>29742</v>
      </c>
      <c r="C4263" s="887" t="s">
        <v>115</v>
      </c>
      <c r="D4263" s="345" t="s">
        <v>28802</v>
      </c>
      <c r="E4263" s="980">
        <v>6000</v>
      </c>
      <c r="F4263" s="345">
        <v>40580822</v>
      </c>
      <c r="G4263" s="391" t="s">
        <v>29463</v>
      </c>
      <c r="H4263" s="884" t="s">
        <v>28765</v>
      </c>
      <c r="I4263" s="884" t="s">
        <v>28760</v>
      </c>
      <c r="J4263" s="345" t="s">
        <v>28802</v>
      </c>
      <c r="K4263" s="938">
        <v>3</v>
      </c>
      <c r="L4263" s="938">
        <v>12</v>
      </c>
      <c r="M4263" s="980">
        <v>72000</v>
      </c>
      <c r="N4263" s="938">
        <v>3</v>
      </c>
      <c r="O4263" s="938">
        <v>6</v>
      </c>
      <c r="P4263" s="980">
        <v>36000</v>
      </c>
      <c r="Q4263" s="938">
        <v>0</v>
      </c>
      <c r="R4263" s="938">
        <v>12</v>
      </c>
      <c r="S4263" s="981">
        <f t="shared" ref="S4263:S4273" si="56">+E4263*12</f>
        <v>72000</v>
      </c>
    </row>
    <row r="4264" spans="1:19" s="243" customFormat="1" ht="34.9">
      <c r="A4264" s="1041" t="s">
        <v>1030</v>
      </c>
      <c r="B4264" s="887" t="s">
        <v>29742</v>
      </c>
      <c r="C4264" s="887" t="s">
        <v>115</v>
      </c>
      <c r="D4264" s="345" t="s">
        <v>29464</v>
      </c>
      <c r="E4264" s="980">
        <v>12500</v>
      </c>
      <c r="F4264" s="345">
        <v>9432435</v>
      </c>
      <c r="G4264" s="391" t="s">
        <v>29465</v>
      </c>
      <c r="H4264" s="884" t="s">
        <v>19733</v>
      </c>
      <c r="I4264" s="884" t="s">
        <v>28760</v>
      </c>
      <c r="J4264" s="345" t="s">
        <v>29464</v>
      </c>
      <c r="K4264" s="938">
        <v>5</v>
      </c>
      <c r="L4264" s="938">
        <v>12</v>
      </c>
      <c r="M4264" s="980">
        <v>150000</v>
      </c>
      <c r="N4264" s="938">
        <v>5</v>
      </c>
      <c r="O4264" s="938">
        <v>6</v>
      </c>
      <c r="P4264" s="980">
        <v>75000</v>
      </c>
      <c r="Q4264" s="938">
        <v>0</v>
      </c>
      <c r="R4264" s="938">
        <v>12</v>
      </c>
      <c r="S4264" s="981">
        <f t="shared" si="56"/>
        <v>150000</v>
      </c>
    </row>
    <row r="4265" spans="1:19" s="243" customFormat="1" ht="34.9">
      <c r="A4265" s="1041" t="s">
        <v>1030</v>
      </c>
      <c r="B4265" s="887" t="s">
        <v>29742</v>
      </c>
      <c r="C4265" s="887" t="s">
        <v>115</v>
      </c>
      <c r="D4265" s="345" t="s">
        <v>28933</v>
      </c>
      <c r="E4265" s="980">
        <v>2800</v>
      </c>
      <c r="F4265" s="345">
        <v>42329375</v>
      </c>
      <c r="G4265" s="391" t="s">
        <v>29466</v>
      </c>
      <c r="H4265" s="884" t="s">
        <v>21494</v>
      </c>
      <c r="I4265" s="884" t="s">
        <v>28760</v>
      </c>
      <c r="J4265" s="345" t="s">
        <v>28933</v>
      </c>
      <c r="K4265" s="938">
        <v>4</v>
      </c>
      <c r="L4265" s="938">
        <v>12</v>
      </c>
      <c r="M4265" s="980">
        <v>33600</v>
      </c>
      <c r="N4265" s="938">
        <v>4</v>
      </c>
      <c r="O4265" s="938">
        <v>6</v>
      </c>
      <c r="P4265" s="980">
        <v>16800</v>
      </c>
      <c r="Q4265" s="938">
        <v>0</v>
      </c>
      <c r="R4265" s="938">
        <v>12</v>
      </c>
      <c r="S4265" s="981">
        <f t="shared" si="56"/>
        <v>33600</v>
      </c>
    </row>
    <row r="4266" spans="1:19" s="243" customFormat="1" ht="34.9">
      <c r="A4266" s="1041" t="s">
        <v>1030</v>
      </c>
      <c r="B4266" s="887" t="s">
        <v>29742</v>
      </c>
      <c r="C4266" s="887" t="s">
        <v>115</v>
      </c>
      <c r="D4266" s="345" t="s">
        <v>28792</v>
      </c>
      <c r="E4266" s="980">
        <v>11000</v>
      </c>
      <c r="F4266" s="345">
        <v>43532859</v>
      </c>
      <c r="G4266" s="391" t="s">
        <v>29467</v>
      </c>
      <c r="H4266" s="884" t="s">
        <v>21508</v>
      </c>
      <c r="I4266" s="884" t="s">
        <v>28760</v>
      </c>
      <c r="J4266" s="345" t="s">
        <v>28792</v>
      </c>
      <c r="K4266" s="938">
        <v>2</v>
      </c>
      <c r="L4266" s="938">
        <v>12</v>
      </c>
      <c r="M4266" s="980">
        <v>132000</v>
      </c>
      <c r="N4266" s="938">
        <v>2</v>
      </c>
      <c r="O4266" s="938">
        <v>6</v>
      </c>
      <c r="P4266" s="980">
        <v>66000</v>
      </c>
      <c r="Q4266" s="938">
        <v>0</v>
      </c>
      <c r="R4266" s="938">
        <v>12</v>
      </c>
      <c r="S4266" s="981">
        <f t="shared" si="56"/>
        <v>132000</v>
      </c>
    </row>
    <row r="4267" spans="1:19" s="243" customFormat="1" ht="34.9">
      <c r="A4267" s="1041" t="s">
        <v>1030</v>
      </c>
      <c r="B4267" s="887" t="s">
        <v>29742</v>
      </c>
      <c r="C4267" s="887" t="s">
        <v>115</v>
      </c>
      <c r="D4267" s="345" t="s">
        <v>29468</v>
      </c>
      <c r="E4267" s="980">
        <v>7200</v>
      </c>
      <c r="F4267" s="345">
        <v>42576808</v>
      </c>
      <c r="G4267" s="391" t="s">
        <v>29469</v>
      </c>
      <c r="H4267" s="884" t="s">
        <v>19815</v>
      </c>
      <c r="I4267" s="884" t="s">
        <v>28760</v>
      </c>
      <c r="J4267" s="345" t="s">
        <v>29468</v>
      </c>
      <c r="K4267" s="938">
        <v>1</v>
      </c>
      <c r="L4267" s="938">
        <v>12</v>
      </c>
      <c r="M4267" s="980">
        <v>86400</v>
      </c>
      <c r="N4267" s="938">
        <v>2</v>
      </c>
      <c r="O4267" s="938">
        <v>6</v>
      </c>
      <c r="P4267" s="980">
        <v>43200</v>
      </c>
      <c r="Q4267" s="938">
        <v>0</v>
      </c>
      <c r="R4267" s="938">
        <v>12</v>
      </c>
      <c r="S4267" s="981">
        <f t="shared" si="56"/>
        <v>86400</v>
      </c>
    </row>
    <row r="4268" spans="1:19" s="243" customFormat="1" ht="34.9">
      <c r="A4268" s="1041" t="s">
        <v>1030</v>
      </c>
      <c r="B4268" s="887" t="s">
        <v>29742</v>
      </c>
      <c r="C4268" s="887" t="s">
        <v>115</v>
      </c>
      <c r="D4268" s="345" t="s">
        <v>28776</v>
      </c>
      <c r="E4268" s="980">
        <v>6000</v>
      </c>
      <c r="F4268" s="345">
        <v>47584265</v>
      </c>
      <c r="G4268" s="391" t="s">
        <v>29470</v>
      </c>
      <c r="H4268" s="884" t="s">
        <v>28841</v>
      </c>
      <c r="I4268" s="884" t="s">
        <v>28760</v>
      </c>
      <c r="J4268" s="345" t="s">
        <v>28776</v>
      </c>
      <c r="K4268" s="938">
        <v>3</v>
      </c>
      <c r="L4268" s="938">
        <v>12</v>
      </c>
      <c r="M4268" s="980">
        <v>72000</v>
      </c>
      <c r="N4268" s="938">
        <v>3</v>
      </c>
      <c r="O4268" s="938">
        <v>6</v>
      </c>
      <c r="P4268" s="980">
        <v>36000</v>
      </c>
      <c r="Q4268" s="938">
        <v>0</v>
      </c>
      <c r="R4268" s="938">
        <v>12</v>
      </c>
      <c r="S4268" s="981">
        <f t="shared" si="56"/>
        <v>72000</v>
      </c>
    </row>
    <row r="4269" spans="1:19" s="243" customFormat="1" ht="34.9">
      <c r="A4269" s="1041" t="s">
        <v>1030</v>
      </c>
      <c r="B4269" s="887" t="s">
        <v>29742</v>
      </c>
      <c r="C4269" s="887" t="s">
        <v>115</v>
      </c>
      <c r="D4269" s="345" t="s">
        <v>28965</v>
      </c>
      <c r="E4269" s="980">
        <v>7200</v>
      </c>
      <c r="F4269" s="345">
        <v>44348160</v>
      </c>
      <c r="G4269" s="391" t="s">
        <v>29471</v>
      </c>
      <c r="H4269" s="884" t="s">
        <v>19733</v>
      </c>
      <c r="I4269" s="884" t="s">
        <v>28760</v>
      </c>
      <c r="J4269" s="345" t="s">
        <v>28965</v>
      </c>
      <c r="K4269" s="938">
        <v>3</v>
      </c>
      <c r="L4269" s="938">
        <v>12</v>
      </c>
      <c r="M4269" s="980">
        <v>86400</v>
      </c>
      <c r="N4269" s="938">
        <v>3</v>
      </c>
      <c r="O4269" s="938">
        <v>6</v>
      </c>
      <c r="P4269" s="980">
        <v>43200</v>
      </c>
      <c r="Q4269" s="938">
        <v>0</v>
      </c>
      <c r="R4269" s="938">
        <v>12</v>
      </c>
      <c r="S4269" s="981">
        <f t="shared" si="56"/>
        <v>86400</v>
      </c>
    </row>
    <row r="4270" spans="1:19" s="243" customFormat="1" ht="34.9">
      <c r="A4270" s="1041" t="s">
        <v>1030</v>
      </c>
      <c r="B4270" s="887" t="s">
        <v>29742</v>
      </c>
      <c r="C4270" s="887" t="s">
        <v>115</v>
      </c>
      <c r="D4270" s="345" t="s">
        <v>28860</v>
      </c>
      <c r="E4270" s="980">
        <v>11000</v>
      </c>
      <c r="F4270" s="345">
        <v>25001793</v>
      </c>
      <c r="G4270" s="391" t="s">
        <v>29472</v>
      </c>
      <c r="H4270" s="884" t="s">
        <v>24465</v>
      </c>
      <c r="I4270" s="884" t="s">
        <v>28760</v>
      </c>
      <c r="J4270" s="345" t="s">
        <v>28860</v>
      </c>
      <c r="K4270" s="938">
        <v>6</v>
      </c>
      <c r="L4270" s="938">
        <v>12</v>
      </c>
      <c r="M4270" s="980">
        <v>132000</v>
      </c>
      <c r="N4270" s="938">
        <v>6</v>
      </c>
      <c r="O4270" s="938">
        <v>6</v>
      </c>
      <c r="P4270" s="980">
        <v>66000</v>
      </c>
      <c r="Q4270" s="938">
        <v>0</v>
      </c>
      <c r="R4270" s="938">
        <v>12</v>
      </c>
      <c r="S4270" s="981">
        <f t="shared" si="56"/>
        <v>132000</v>
      </c>
    </row>
    <row r="4271" spans="1:19" s="243" customFormat="1" ht="34.9">
      <c r="A4271" s="1041" t="s">
        <v>1030</v>
      </c>
      <c r="B4271" s="887" t="s">
        <v>29742</v>
      </c>
      <c r="C4271" s="887" t="s">
        <v>115</v>
      </c>
      <c r="D4271" s="345" t="s">
        <v>29473</v>
      </c>
      <c r="E4271" s="980">
        <v>6000</v>
      </c>
      <c r="F4271" s="345">
        <v>10593815</v>
      </c>
      <c r="G4271" s="391" t="s">
        <v>29474</v>
      </c>
      <c r="H4271" s="884" t="s">
        <v>19815</v>
      </c>
      <c r="I4271" s="884" t="s">
        <v>28760</v>
      </c>
      <c r="J4271" s="345" t="s">
        <v>29473</v>
      </c>
      <c r="K4271" s="938">
        <v>3</v>
      </c>
      <c r="L4271" s="938">
        <v>12</v>
      </c>
      <c r="M4271" s="980">
        <v>72000</v>
      </c>
      <c r="N4271" s="938">
        <v>3</v>
      </c>
      <c r="O4271" s="938">
        <v>6</v>
      </c>
      <c r="P4271" s="980">
        <v>36000</v>
      </c>
      <c r="Q4271" s="938">
        <v>0</v>
      </c>
      <c r="R4271" s="938">
        <v>12</v>
      </c>
      <c r="S4271" s="981">
        <f t="shared" si="56"/>
        <v>72000</v>
      </c>
    </row>
    <row r="4272" spans="1:19" s="243" customFormat="1" ht="34.9">
      <c r="A4272" s="1041" t="s">
        <v>1030</v>
      </c>
      <c r="B4272" s="887" t="s">
        <v>29742</v>
      </c>
      <c r="C4272" s="887" t="s">
        <v>115</v>
      </c>
      <c r="D4272" s="345" t="s">
        <v>28860</v>
      </c>
      <c r="E4272" s="980">
        <v>11000</v>
      </c>
      <c r="F4272" s="345">
        <v>41093670</v>
      </c>
      <c r="G4272" s="391" t="s">
        <v>29475</v>
      </c>
      <c r="H4272" s="884" t="s">
        <v>28812</v>
      </c>
      <c r="I4272" s="884" t="s">
        <v>28760</v>
      </c>
      <c r="J4272" s="345" t="s">
        <v>28860</v>
      </c>
      <c r="K4272" s="938">
        <v>6</v>
      </c>
      <c r="L4272" s="938">
        <v>12</v>
      </c>
      <c r="M4272" s="980">
        <v>132000</v>
      </c>
      <c r="N4272" s="938">
        <v>6</v>
      </c>
      <c r="O4272" s="938">
        <v>6</v>
      </c>
      <c r="P4272" s="980">
        <v>66000</v>
      </c>
      <c r="Q4272" s="938">
        <v>0</v>
      </c>
      <c r="R4272" s="938">
        <v>12</v>
      </c>
      <c r="S4272" s="981">
        <f t="shared" si="56"/>
        <v>132000</v>
      </c>
    </row>
    <row r="4273" spans="1:19" s="243" customFormat="1" ht="34.9">
      <c r="A4273" s="1041" t="s">
        <v>1030</v>
      </c>
      <c r="B4273" s="887" t="s">
        <v>29742</v>
      </c>
      <c r="C4273" s="887" t="s">
        <v>115</v>
      </c>
      <c r="D4273" s="345" t="s">
        <v>20161</v>
      </c>
      <c r="E4273" s="980">
        <v>9300</v>
      </c>
      <c r="F4273" s="345">
        <v>8174339</v>
      </c>
      <c r="G4273" s="391" t="s">
        <v>29476</v>
      </c>
      <c r="H4273" s="884" t="s">
        <v>29477</v>
      </c>
      <c r="I4273" s="884" t="s">
        <v>28760</v>
      </c>
      <c r="J4273" s="345" t="s">
        <v>20161</v>
      </c>
      <c r="K4273" s="938">
        <v>7</v>
      </c>
      <c r="L4273" s="938">
        <v>12</v>
      </c>
      <c r="M4273" s="980">
        <v>111600</v>
      </c>
      <c r="N4273" s="938">
        <v>7</v>
      </c>
      <c r="O4273" s="938">
        <v>6</v>
      </c>
      <c r="P4273" s="980">
        <v>55800</v>
      </c>
      <c r="Q4273" s="938">
        <v>0</v>
      </c>
      <c r="R4273" s="938">
        <v>12</v>
      </c>
      <c r="S4273" s="981">
        <f t="shared" si="56"/>
        <v>111600</v>
      </c>
    </row>
    <row r="4274" spans="1:19" s="243" customFormat="1" ht="34.9">
      <c r="A4274" s="1041" t="s">
        <v>1030</v>
      </c>
      <c r="B4274" s="887" t="s">
        <v>29742</v>
      </c>
      <c r="C4274" s="887" t="s">
        <v>115</v>
      </c>
      <c r="D4274" s="345" t="s">
        <v>28856</v>
      </c>
      <c r="E4274" s="980">
        <v>4200</v>
      </c>
      <c r="F4274" s="345">
        <v>42974517</v>
      </c>
      <c r="G4274" s="391" t="s">
        <v>29478</v>
      </c>
      <c r="H4274" s="884" t="s">
        <v>21494</v>
      </c>
      <c r="I4274" s="884" t="s">
        <v>28760</v>
      </c>
      <c r="J4274" s="345" t="s">
        <v>28856</v>
      </c>
      <c r="K4274" s="938">
        <v>9</v>
      </c>
      <c r="L4274" s="938">
        <v>5</v>
      </c>
      <c r="M4274" s="980">
        <v>18620</v>
      </c>
      <c r="N4274" s="938">
        <v>0</v>
      </c>
      <c r="O4274" s="938">
        <v>0</v>
      </c>
      <c r="P4274" s="980">
        <v>0</v>
      </c>
      <c r="Q4274" s="938">
        <v>0</v>
      </c>
      <c r="R4274" s="938">
        <v>0</v>
      </c>
      <c r="S4274" s="981">
        <v>0</v>
      </c>
    </row>
    <row r="4275" spans="1:19" s="243" customFormat="1" ht="34.9">
      <c r="A4275" s="1041" t="s">
        <v>1030</v>
      </c>
      <c r="B4275" s="887" t="s">
        <v>29742</v>
      </c>
      <c r="C4275" s="887" t="s">
        <v>115</v>
      </c>
      <c r="D4275" s="345" t="s">
        <v>20313</v>
      </c>
      <c r="E4275" s="980">
        <v>12500</v>
      </c>
      <c r="F4275" s="345">
        <v>9678036</v>
      </c>
      <c r="G4275" s="391" t="s">
        <v>29479</v>
      </c>
      <c r="H4275" s="884" t="s">
        <v>19733</v>
      </c>
      <c r="I4275" s="884" t="s">
        <v>28760</v>
      </c>
      <c r="J4275" s="345" t="s">
        <v>20313</v>
      </c>
      <c r="K4275" s="938">
        <v>8</v>
      </c>
      <c r="L4275" s="938">
        <v>12</v>
      </c>
      <c r="M4275" s="980">
        <v>150000</v>
      </c>
      <c r="N4275" s="938">
        <v>8</v>
      </c>
      <c r="O4275" s="938">
        <v>6</v>
      </c>
      <c r="P4275" s="980">
        <v>75000</v>
      </c>
      <c r="Q4275" s="938">
        <v>0</v>
      </c>
      <c r="R4275" s="938">
        <v>12</v>
      </c>
      <c r="S4275" s="981">
        <f t="shared" ref="S4275:S4295" si="57">+E4275*12</f>
        <v>150000</v>
      </c>
    </row>
    <row r="4276" spans="1:19" s="243" customFormat="1" ht="34.9">
      <c r="A4276" s="1041" t="s">
        <v>1030</v>
      </c>
      <c r="B4276" s="887" t="s">
        <v>29742</v>
      </c>
      <c r="C4276" s="887" t="s">
        <v>115</v>
      </c>
      <c r="D4276" s="345" t="s">
        <v>29480</v>
      </c>
      <c r="E4276" s="980">
        <v>7200</v>
      </c>
      <c r="F4276" s="345">
        <v>46989163</v>
      </c>
      <c r="G4276" s="391" t="s">
        <v>29481</v>
      </c>
      <c r="H4276" s="884" t="s">
        <v>21508</v>
      </c>
      <c r="I4276" s="884" t="s">
        <v>28760</v>
      </c>
      <c r="J4276" s="345" t="s">
        <v>29480</v>
      </c>
      <c r="K4276" s="938">
        <v>2</v>
      </c>
      <c r="L4276" s="938">
        <v>12</v>
      </c>
      <c r="M4276" s="980">
        <v>86400</v>
      </c>
      <c r="N4276" s="938">
        <v>2</v>
      </c>
      <c r="O4276" s="938">
        <v>6</v>
      </c>
      <c r="P4276" s="980">
        <v>43200</v>
      </c>
      <c r="Q4276" s="938">
        <v>0</v>
      </c>
      <c r="R4276" s="938">
        <v>12</v>
      </c>
      <c r="S4276" s="981">
        <f t="shared" si="57"/>
        <v>86400</v>
      </c>
    </row>
    <row r="4277" spans="1:19" s="243" customFormat="1" ht="34.9">
      <c r="A4277" s="1041" t="s">
        <v>1030</v>
      </c>
      <c r="B4277" s="887" t="s">
        <v>29742</v>
      </c>
      <c r="C4277" s="887" t="s">
        <v>115</v>
      </c>
      <c r="D4277" s="345" t="s">
        <v>28792</v>
      </c>
      <c r="E4277" s="980">
        <v>11000</v>
      </c>
      <c r="F4277" s="345">
        <v>44114082</v>
      </c>
      <c r="G4277" s="391" t="s">
        <v>29482</v>
      </c>
      <c r="H4277" s="884" t="s">
        <v>28864</v>
      </c>
      <c r="I4277" s="884" t="s">
        <v>28760</v>
      </c>
      <c r="J4277" s="345" t="s">
        <v>28792</v>
      </c>
      <c r="K4277" s="938">
        <v>2</v>
      </c>
      <c r="L4277" s="938">
        <v>12</v>
      </c>
      <c r="M4277" s="980">
        <v>132000</v>
      </c>
      <c r="N4277" s="938">
        <v>2</v>
      </c>
      <c r="O4277" s="938">
        <v>6</v>
      </c>
      <c r="P4277" s="980">
        <v>66000</v>
      </c>
      <c r="Q4277" s="938">
        <v>0</v>
      </c>
      <c r="R4277" s="938">
        <v>12</v>
      </c>
      <c r="S4277" s="981">
        <f t="shared" si="57"/>
        <v>132000</v>
      </c>
    </row>
    <row r="4278" spans="1:19" s="243" customFormat="1" ht="34.9">
      <c r="A4278" s="1041" t="s">
        <v>1030</v>
      </c>
      <c r="B4278" s="887" t="s">
        <v>29742</v>
      </c>
      <c r="C4278" s="887" t="s">
        <v>115</v>
      </c>
      <c r="D4278" s="345" t="s">
        <v>29483</v>
      </c>
      <c r="E4278" s="980">
        <v>7200</v>
      </c>
      <c r="F4278" s="345">
        <v>40174355</v>
      </c>
      <c r="G4278" s="391" t="s">
        <v>29484</v>
      </c>
      <c r="H4278" s="884" t="s">
        <v>19713</v>
      </c>
      <c r="I4278" s="884" t="s">
        <v>28760</v>
      </c>
      <c r="J4278" s="345" t="s">
        <v>29483</v>
      </c>
      <c r="K4278" s="938">
        <v>1</v>
      </c>
      <c r="L4278" s="938">
        <v>12</v>
      </c>
      <c r="M4278" s="980">
        <v>86400</v>
      </c>
      <c r="N4278" s="938">
        <v>1</v>
      </c>
      <c r="O4278" s="938">
        <v>6</v>
      </c>
      <c r="P4278" s="980">
        <v>43200</v>
      </c>
      <c r="Q4278" s="938">
        <v>0</v>
      </c>
      <c r="R4278" s="938">
        <v>12</v>
      </c>
      <c r="S4278" s="981">
        <f t="shared" si="57"/>
        <v>86400</v>
      </c>
    </row>
    <row r="4279" spans="1:19" s="243" customFormat="1" ht="34.9">
      <c r="A4279" s="1041" t="s">
        <v>1030</v>
      </c>
      <c r="B4279" s="887" t="s">
        <v>29742</v>
      </c>
      <c r="C4279" s="887" t="s">
        <v>115</v>
      </c>
      <c r="D4279" s="345" t="s">
        <v>29485</v>
      </c>
      <c r="E4279" s="980">
        <v>9300</v>
      </c>
      <c r="F4279" s="345">
        <v>41004430</v>
      </c>
      <c r="G4279" s="391" t="s">
        <v>29486</v>
      </c>
      <c r="H4279" s="884" t="s">
        <v>28765</v>
      </c>
      <c r="I4279" s="884" t="s">
        <v>28760</v>
      </c>
      <c r="J4279" s="345" t="s">
        <v>29485</v>
      </c>
      <c r="K4279" s="938">
        <v>4</v>
      </c>
      <c r="L4279" s="938">
        <v>12</v>
      </c>
      <c r="M4279" s="980">
        <v>111600</v>
      </c>
      <c r="N4279" s="938">
        <v>4</v>
      </c>
      <c r="O4279" s="938">
        <v>6</v>
      </c>
      <c r="P4279" s="980">
        <v>55800</v>
      </c>
      <c r="Q4279" s="938">
        <v>0</v>
      </c>
      <c r="R4279" s="938">
        <v>12</v>
      </c>
      <c r="S4279" s="981">
        <f t="shared" si="57"/>
        <v>111600</v>
      </c>
    </row>
    <row r="4280" spans="1:19" s="243" customFormat="1" ht="34.9">
      <c r="A4280" s="1041" t="s">
        <v>1030</v>
      </c>
      <c r="B4280" s="887" t="s">
        <v>29742</v>
      </c>
      <c r="C4280" s="887" t="s">
        <v>115</v>
      </c>
      <c r="D4280" s="345" t="s">
        <v>28856</v>
      </c>
      <c r="E4280" s="980">
        <v>4200</v>
      </c>
      <c r="F4280" s="345">
        <v>45516552</v>
      </c>
      <c r="G4280" s="391" t="s">
        <v>29487</v>
      </c>
      <c r="H4280" s="884" t="s">
        <v>19709</v>
      </c>
      <c r="I4280" s="884" t="s">
        <v>28760</v>
      </c>
      <c r="J4280" s="345" t="s">
        <v>28856</v>
      </c>
      <c r="K4280" s="938">
        <v>9</v>
      </c>
      <c r="L4280" s="938">
        <v>12</v>
      </c>
      <c r="M4280" s="980">
        <v>50400</v>
      </c>
      <c r="N4280" s="938">
        <v>9</v>
      </c>
      <c r="O4280" s="938">
        <v>6</v>
      </c>
      <c r="P4280" s="980">
        <v>25200</v>
      </c>
      <c r="Q4280" s="938">
        <v>0</v>
      </c>
      <c r="R4280" s="938">
        <v>12</v>
      </c>
      <c r="S4280" s="981">
        <f t="shared" si="57"/>
        <v>50400</v>
      </c>
    </row>
    <row r="4281" spans="1:19" s="243" customFormat="1" ht="34.9">
      <c r="A4281" s="1041" t="s">
        <v>1030</v>
      </c>
      <c r="B4281" s="887" t="s">
        <v>29742</v>
      </c>
      <c r="C4281" s="887" t="s">
        <v>115</v>
      </c>
      <c r="D4281" s="345" t="s">
        <v>29488</v>
      </c>
      <c r="E4281" s="980">
        <v>9300</v>
      </c>
      <c r="F4281" s="345">
        <v>40233321</v>
      </c>
      <c r="G4281" s="391" t="s">
        <v>29489</v>
      </c>
      <c r="H4281" s="884" t="s">
        <v>29173</v>
      </c>
      <c r="I4281" s="884" t="s">
        <v>28760</v>
      </c>
      <c r="J4281" s="345" t="s">
        <v>29488</v>
      </c>
      <c r="K4281" s="938">
        <v>10</v>
      </c>
      <c r="L4281" s="938">
        <v>12</v>
      </c>
      <c r="M4281" s="980">
        <v>111600</v>
      </c>
      <c r="N4281" s="938">
        <v>10</v>
      </c>
      <c r="O4281" s="938">
        <v>6</v>
      </c>
      <c r="P4281" s="980">
        <v>55800</v>
      </c>
      <c r="Q4281" s="938">
        <v>0</v>
      </c>
      <c r="R4281" s="938">
        <v>12</v>
      </c>
      <c r="S4281" s="981">
        <f t="shared" si="57"/>
        <v>111600</v>
      </c>
    </row>
    <row r="4282" spans="1:19" s="243" customFormat="1" ht="34.9">
      <c r="A4282" s="1041" t="s">
        <v>1030</v>
      </c>
      <c r="B4282" s="887" t="s">
        <v>29742</v>
      </c>
      <c r="C4282" s="887" t="s">
        <v>115</v>
      </c>
      <c r="D4282" s="345" t="s">
        <v>28786</v>
      </c>
      <c r="E4282" s="980">
        <v>6000</v>
      </c>
      <c r="F4282" s="345">
        <v>10770855</v>
      </c>
      <c r="G4282" s="391" t="s">
        <v>29490</v>
      </c>
      <c r="H4282" s="884" t="s">
        <v>19733</v>
      </c>
      <c r="I4282" s="884" t="s">
        <v>28760</v>
      </c>
      <c r="J4282" s="345" t="s">
        <v>28786</v>
      </c>
      <c r="K4282" s="938">
        <v>7</v>
      </c>
      <c r="L4282" s="938">
        <v>12</v>
      </c>
      <c r="M4282" s="980">
        <v>72000</v>
      </c>
      <c r="N4282" s="938">
        <v>7</v>
      </c>
      <c r="O4282" s="938">
        <v>6</v>
      </c>
      <c r="P4282" s="980">
        <v>36000</v>
      </c>
      <c r="Q4282" s="938">
        <v>0</v>
      </c>
      <c r="R4282" s="938">
        <v>12</v>
      </c>
      <c r="S4282" s="981">
        <f t="shared" si="57"/>
        <v>72000</v>
      </c>
    </row>
    <row r="4283" spans="1:19" s="243" customFormat="1" ht="34.9">
      <c r="A4283" s="1041" t="s">
        <v>1030</v>
      </c>
      <c r="B4283" s="887" t="s">
        <v>29742</v>
      </c>
      <c r="C4283" s="887" t="s">
        <v>115</v>
      </c>
      <c r="D4283" s="345" t="s">
        <v>29491</v>
      </c>
      <c r="E4283" s="980">
        <v>4200</v>
      </c>
      <c r="F4283" s="345">
        <v>25585047</v>
      </c>
      <c r="G4283" s="391" t="s">
        <v>29492</v>
      </c>
      <c r="H4283" s="884" t="s">
        <v>29493</v>
      </c>
      <c r="I4283" s="884" t="s">
        <v>19764</v>
      </c>
      <c r="J4283" s="345" t="s">
        <v>29491</v>
      </c>
      <c r="K4283" s="938">
        <v>8</v>
      </c>
      <c r="L4283" s="938">
        <v>12</v>
      </c>
      <c r="M4283" s="980">
        <v>50400</v>
      </c>
      <c r="N4283" s="938">
        <v>8</v>
      </c>
      <c r="O4283" s="938">
        <v>6</v>
      </c>
      <c r="P4283" s="980">
        <v>25200</v>
      </c>
      <c r="Q4283" s="938">
        <v>0</v>
      </c>
      <c r="R4283" s="938">
        <v>12</v>
      </c>
      <c r="S4283" s="981">
        <f t="shared" si="57"/>
        <v>50400</v>
      </c>
    </row>
    <row r="4284" spans="1:19" s="243" customFormat="1" ht="34.9">
      <c r="A4284" s="1041" t="s">
        <v>1030</v>
      </c>
      <c r="B4284" s="887" t="s">
        <v>29742</v>
      </c>
      <c r="C4284" s="887" t="s">
        <v>115</v>
      </c>
      <c r="D4284" s="345" t="s">
        <v>28933</v>
      </c>
      <c r="E4284" s="980">
        <v>2800</v>
      </c>
      <c r="F4284" s="345">
        <v>72160057</v>
      </c>
      <c r="G4284" s="391" t="s">
        <v>29494</v>
      </c>
      <c r="H4284" s="884" t="s">
        <v>28841</v>
      </c>
      <c r="I4284" s="884" t="s">
        <v>28760</v>
      </c>
      <c r="J4284" s="345" t="s">
        <v>28933</v>
      </c>
      <c r="K4284" s="938">
        <v>4</v>
      </c>
      <c r="L4284" s="938">
        <v>12</v>
      </c>
      <c r="M4284" s="980">
        <v>33600</v>
      </c>
      <c r="N4284" s="938">
        <v>4</v>
      </c>
      <c r="O4284" s="938">
        <v>6</v>
      </c>
      <c r="P4284" s="980">
        <v>16800</v>
      </c>
      <c r="Q4284" s="938">
        <v>0</v>
      </c>
      <c r="R4284" s="938">
        <v>12</v>
      </c>
      <c r="S4284" s="981">
        <f t="shared" si="57"/>
        <v>33600</v>
      </c>
    </row>
    <row r="4285" spans="1:19" s="243" customFormat="1" ht="34.9">
      <c r="A4285" s="1041" t="s">
        <v>1030</v>
      </c>
      <c r="B4285" s="887" t="s">
        <v>29742</v>
      </c>
      <c r="C4285" s="887" t="s">
        <v>115</v>
      </c>
      <c r="D4285" s="345" t="s">
        <v>29495</v>
      </c>
      <c r="E4285" s="980">
        <v>9300</v>
      </c>
      <c r="F4285" s="345">
        <v>42169220</v>
      </c>
      <c r="G4285" s="391" t="s">
        <v>29496</v>
      </c>
      <c r="H4285" s="884" t="s">
        <v>19733</v>
      </c>
      <c r="I4285" s="884" t="s">
        <v>28760</v>
      </c>
      <c r="J4285" s="345" t="s">
        <v>29495</v>
      </c>
      <c r="K4285" s="938">
        <v>4</v>
      </c>
      <c r="L4285" s="938">
        <v>12</v>
      </c>
      <c r="M4285" s="980">
        <v>111600</v>
      </c>
      <c r="N4285" s="938">
        <v>4</v>
      </c>
      <c r="O4285" s="938">
        <v>6</v>
      </c>
      <c r="P4285" s="980">
        <v>55800</v>
      </c>
      <c r="Q4285" s="938">
        <v>0</v>
      </c>
      <c r="R4285" s="938">
        <v>12</v>
      </c>
      <c r="S4285" s="981">
        <f t="shared" si="57"/>
        <v>111600</v>
      </c>
    </row>
    <row r="4286" spans="1:19" s="243" customFormat="1" ht="34.9">
      <c r="A4286" s="1041" t="s">
        <v>1030</v>
      </c>
      <c r="B4286" s="887" t="s">
        <v>29742</v>
      </c>
      <c r="C4286" s="887" t="s">
        <v>115</v>
      </c>
      <c r="D4286" s="345" t="s">
        <v>28882</v>
      </c>
      <c r="E4286" s="980">
        <v>7200</v>
      </c>
      <c r="F4286" s="345">
        <v>40374037</v>
      </c>
      <c r="G4286" s="391" t="s">
        <v>29497</v>
      </c>
      <c r="H4286" s="884" t="s">
        <v>19733</v>
      </c>
      <c r="I4286" s="884" t="s">
        <v>28760</v>
      </c>
      <c r="J4286" s="345" t="s">
        <v>28882</v>
      </c>
      <c r="K4286" s="938">
        <v>12</v>
      </c>
      <c r="L4286" s="938">
        <v>12</v>
      </c>
      <c r="M4286" s="980">
        <v>86400</v>
      </c>
      <c r="N4286" s="938">
        <v>12</v>
      </c>
      <c r="O4286" s="938">
        <v>6</v>
      </c>
      <c r="P4286" s="980">
        <v>43200</v>
      </c>
      <c r="Q4286" s="938">
        <v>0</v>
      </c>
      <c r="R4286" s="938">
        <v>12</v>
      </c>
      <c r="S4286" s="981">
        <f t="shared" si="57"/>
        <v>86400</v>
      </c>
    </row>
    <row r="4287" spans="1:19" s="243" customFormat="1" ht="58.15">
      <c r="A4287" s="1041" t="s">
        <v>1030</v>
      </c>
      <c r="B4287" s="887" t="s">
        <v>29742</v>
      </c>
      <c r="C4287" s="887" t="s">
        <v>115</v>
      </c>
      <c r="D4287" s="345" t="s">
        <v>28776</v>
      </c>
      <c r="E4287" s="980">
        <v>6000</v>
      </c>
      <c r="F4287" s="345">
        <v>32959235</v>
      </c>
      <c r="G4287" s="391" t="s">
        <v>29498</v>
      </c>
      <c r="H4287" s="884" t="s">
        <v>29499</v>
      </c>
      <c r="I4287" s="884" t="s">
        <v>19764</v>
      </c>
      <c r="J4287" s="345" t="s">
        <v>28776</v>
      </c>
      <c r="K4287" s="938">
        <v>16</v>
      </c>
      <c r="L4287" s="938">
        <v>12</v>
      </c>
      <c r="M4287" s="980">
        <v>72000</v>
      </c>
      <c r="N4287" s="938">
        <v>16</v>
      </c>
      <c r="O4287" s="938">
        <v>6</v>
      </c>
      <c r="P4287" s="980">
        <v>36000</v>
      </c>
      <c r="Q4287" s="938">
        <v>0</v>
      </c>
      <c r="R4287" s="938">
        <v>12</v>
      </c>
      <c r="S4287" s="981">
        <f t="shared" si="57"/>
        <v>72000</v>
      </c>
    </row>
    <row r="4288" spans="1:19" s="243" customFormat="1" ht="46.5">
      <c r="A4288" s="1041" t="s">
        <v>1030</v>
      </c>
      <c r="B4288" s="887" t="s">
        <v>29742</v>
      </c>
      <c r="C4288" s="887" t="s">
        <v>115</v>
      </c>
      <c r="D4288" s="345" t="s">
        <v>29500</v>
      </c>
      <c r="E4288" s="980">
        <v>12500</v>
      </c>
      <c r="F4288" s="345">
        <v>6945305</v>
      </c>
      <c r="G4288" s="391" t="s">
        <v>29501</v>
      </c>
      <c r="H4288" s="884" t="s">
        <v>29502</v>
      </c>
      <c r="I4288" s="884" t="s">
        <v>20536</v>
      </c>
      <c r="J4288" s="345" t="s">
        <v>29500</v>
      </c>
      <c r="K4288" s="938">
        <v>8</v>
      </c>
      <c r="L4288" s="938">
        <v>12</v>
      </c>
      <c r="M4288" s="980">
        <v>150000</v>
      </c>
      <c r="N4288" s="938">
        <v>8</v>
      </c>
      <c r="O4288" s="938">
        <v>6</v>
      </c>
      <c r="P4288" s="980">
        <v>75000</v>
      </c>
      <c r="Q4288" s="938">
        <v>0</v>
      </c>
      <c r="R4288" s="938">
        <v>12</v>
      </c>
      <c r="S4288" s="981">
        <f t="shared" si="57"/>
        <v>150000</v>
      </c>
    </row>
    <row r="4289" spans="1:19" s="243" customFormat="1" ht="34.9">
      <c r="A4289" s="1041" t="s">
        <v>1030</v>
      </c>
      <c r="B4289" s="887" t="s">
        <v>29742</v>
      </c>
      <c r="C4289" s="887" t="s">
        <v>115</v>
      </c>
      <c r="D4289" s="345" t="s">
        <v>29503</v>
      </c>
      <c r="E4289" s="980">
        <v>11000</v>
      </c>
      <c r="F4289" s="345">
        <v>43897944</v>
      </c>
      <c r="G4289" s="391" t="s">
        <v>29504</v>
      </c>
      <c r="H4289" s="884" t="s">
        <v>22100</v>
      </c>
      <c r="I4289" s="884" t="s">
        <v>28760</v>
      </c>
      <c r="J4289" s="345" t="s">
        <v>29503</v>
      </c>
      <c r="K4289" s="938">
        <v>3</v>
      </c>
      <c r="L4289" s="938">
        <v>12</v>
      </c>
      <c r="M4289" s="980">
        <v>132000</v>
      </c>
      <c r="N4289" s="938">
        <v>3</v>
      </c>
      <c r="O4289" s="938">
        <v>6</v>
      </c>
      <c r="P4289" s="980">
        <v>66000</v>
      </c>
      <c r="Q4289" s="938">
        <v>0</v>
      </c>
      <c r="R4289" s="938">
        <v>12</v>
      </c>
      <c r="S4289" s="981">
        <f t="shared" si="57"/>
        <v>132000</v>
      </c>
    </row>
    <row r="4290" spans="1:19" s="243" customFormat="1" ht="34.9">
      <c r="A4290" s="1041" t="s">
        <v>1030</v>
      </c>
      <c r="B4290" s="887" t="s">
        <v>29742</v>
      </c>
      <c r="C4290" s="887" t="s">
        <v>115</v>
      </c>
      <c r="D4290" s="345" t="s">
        <v>28856</v>
      </c>
      <c r="E4290" s="980">
        <v>4200</v>
      </c>
      <c r="F4290" s="345">
        <v>42582942</v>
      </c>
      <c r="G4290" s="391" t="s">
        <v>29505</v>
      </c>
      <c r="H4290" s="884" t="s">
        <v>21494</v>
      </c>
      <c r="I4290" s="884" t="s">
        <v>28760</v>
      </c>
      <c r="J4290" s="345" t="s">
        <v>28856</v>
      </c>
      <c r="K4290" s="938">
        <v>10</v>
      </c>
      <c r="L4290" s="938">
        <v>12</v>
      </c>
      <c r="M4290" s="980">
        <v>50400</v>
      </c>
      <c r="N4290" s="938">
        <v>10</v>
      </c>
      <c r="O4290" s="938">
        <v>6</v>
      </c>
      <c r="P4290" s="980">
        <v>25200</v>
      </c>
      <c r="Q4290" s="938">
        <v>0</v>
      </c>
      <c r="R4290" s="938">
        <v>12</v>
      </c>
      <c r="S4290" s="981">
        <f t="shared" si="57"/>
        <v>50400</v>
      </c>
    </row>
    <row r="4291" spans="1:19" s="243" customFormat="1" ht="34.9">
      <c r="A4291" s="1041" t="s">
        <v>1030</v>
      </c>
      <c r="B4291" s="887" t="s">
        <v>29742</v>
      </c>
      <c r="C4291" s="887" t="s">
        <v>115</v>
      </c>
      <c r="D4291" s="345" t="s">
        <v>24750</v>
      </c>
      <c r="E4291" s="980">
        <v>4200</v>
      </c>
      <c r="F4291" s="345">
        <v>72529292</v>
      </c>
      <c r="G4291" s="391" t="s">
        <v>29506</v>
      </c>
      <c r="H4291" s="884" t="s">
        <v>19786</v>
      </c>
      <c r="I4291" s="884" t="s">
        <v>28760</v>
      </c>
      <c r="J4291" s="345" t="s">
        <v>24750</v>
      </c>
      <c r="K4291" s="938">
        <v>2</v>
      </c>
      <c r="L4291" s="938">
        <v>12</v>
      </c>
      <c r="M4291" s="980">
        <v>50400</v>
      </c>
      <c r="N4291" s="938">
        <v>2</v>
      </c>
      <c r="O4291" s="938">
        <v>6</v>
      </c>
      <c r="P4291" s="980">
        <v>25200</v>
      </c>
      <c r="Q4291" s="938">
        <v>0</v>
      </c>
      <c r="R4291" s="938">
        <v>12</v>
      </c>
      <c r="S4291" s="981">
        <f t="shared" si="57"/>
        <v>50400</v>
      </c>
    </row>
    <row r="4292" spans="1:19" s="243" customFormat="1" ht="34.9">
      <c r="A4292" s="1041" t="s">
        <v>1030</v>
      </c>
      <c r="B4292" s="887" t="s">
        <v>29742</v>
      </c>
      <c r="C4292" s="887" t="s">
        <v>115</v>
      </c>
      <c r="D4292" s="345" t="s">
        <v>29507</v>
      </c>
      <c r="E4292" s="980">
        <v>12500</v>
      </c>
      <c r="F4292" s="345">
        <v>10684497</v>
      </c>
      <c r="G4292" s="391" t="s">
        <v>29508</v>
      </c>
      <c r="H4292" s="884" t="s">
        <v>21494</v>
      </c>
      <c r="I4292" s="884" t="s">
        <v>28760</v>
      </c>
      <c r="J4292" s="345" t="s">
        <v>29507</v>
      </c>
      <c r="K4292" s="938">
        <v>5</v>
      </c>
      <c r="L4292" s="938">
        <v>12</v>
      </c>
      <c r="M4292" s="980">
        <v>150000</v>
      </c>
      <c r="N4292" s="938">
        <v>5</v>
      </c>
      <c r="O4292" s="938">
        <v>6</v>
      </c>
      <c r="P4292" s="980">
        <v>75000</v>
      </c>
      <c r="Q4292" s="938">
        <v>0</v>
      </c>
      <c r="R4292" s="938">
        <v>12</v>
      </c>
      <c r="S4292" s="981">
        <f t="shared" si="57"/>
        <v>150000</v>
      </c>
    </row>
    <row r="4293" spans="1:19" s="243" customFormat="1" ht="34.9">
      <c r="A4293" s="1041" t="s">
        <v>1030</v>
      </c>
      <c r="B4293" s="887" t="s">
        <v>29742</v>
      </c>
      <c r="C4293" s="887" t="s">
        <v>115</v>
      </c>
      <c r="D4293" s="345" t="s">
        <v>29509</v>
      </c>
      <c r="E4293" s="980">
        <v>11000</v>
      </c>
      <c r="F4293" s="345">
        <v>7623539</v>
      </c>
      <c r="G4293" s="391" t="s">
        <v>29510</v>
      </c>
      <c r="H4293" s="884" t="s">
        <v>19709</v>
      </c>
      <c r="I4293" s="884" t="s">
        <v>28760</v>
      </c>
      <c r="J4293" s="345" t="s">
        <v>29509</v>
      </c>
      <c r="K4293" s="938">
        <v>6</v>
      </c>
      <c r="L4293" s="938">
        <v>12</v>
      </c>
      <c r="M4293" s="980">
        <v>132000</v>
      </c>
      <c r="N4293" s="938">
        <v>6</v>
      </c>
      <c r="O4293" s="938">
        <v>6</v>
      </c>
      <c r="P4293" s="980">
        <v>66000</v>
      </c>
      <c r="Q4293" s="938">
        <v>0</v>
      </c>
      <c r="R4293" s="938">
        <v>12</v>
      </c>
      <c r="S4293" s="981">
        <f t="shared" si="57"/>
        <v>132000</v>
      </c>
    </row>
    <row r="4294" spans="1:19" s="243" customFormat="1" ht="34.9">
      <c r="A4294" s="1041" t="s">
        <v>1030</v>
      </c>
      <c r="B4294" s="887" t="s">
        <v>29742</v>
      </c>
      <c r="C4294" s="887" t="s">
        <v>115</v>
      </c>
      <c r="D4294" s="345" t="s">
        <v>29511</v>
      </c>
      <c r="E4294" s="980">
        <v>6000</v>
      </c>
      <c r="F4294" s="345">
        <v>42855416</v>
      </c>
      <c r="G4294" s="391" t="s">
        <v>29512</v>
      </c>
      <c r="H4294" s="884" t="s">
        <v>29513</v>
      </c>
      <c r="I4294" s="884" t="s">
        <v>28760</v>
      </c>
      <c r="J4294" s="345" t="s">
        <v>29511</v>
      </c>
      <c r="K4294" s="938">
        <v>9</v>
      </c>
      <c r="L4294" s="938">
        <v>12</v>
      </c>
      <c r="M4294" s="980">
        <v>72000</v>
      </c>
      <c r="N4294" s="938">
        <v>9</v>
      </c>
      <c r="O4294" s="938">
        <v>6</v>
      </c>
      <c r="P4294" s="980">
        <v>36000</v>
      </c>
      <c r="Q4294" s="938">
        <v>0</v>
      </c>
      <c r="R4294" s="938">
        <v>12</v>
      </c>
      <c r="S4294" s="981">
        <f t="shared" si="57"/>
        <v>72000</v>
      </c>
    </row>
    <row r="4295" spans="1:19" s="243" customFormat="1" ht="34.9">
      <c r="A4295" s="1041" t="s">
        <v>1030</v>
      </c>
      <c r="B4295" s="887" t="s">
        <v>29742</v>
      </c>
      <c r="C4295" s="887" t="s">
        <v>115</v>
      </c>
      <c r="D4295" s="345" t="s">
        <v>29514</v>
      </c>
      <c r="E4295" s="980">
        <v>7200</v>
      </c>
      <c r="F4295" s="345">
        <v>40456314</v>
      </c>
      <c r="G4295" s="391" t="s">
        <v>29515</v>
      </c>
      <c r="H4295" s="884" t="s">
        <v>20568</v>
      </c>
      <c r="I4295" s="884" t="s">
        <v>19764</v>
      </c>
      <c r="J4295" s="345" t="s">
        <v>29514</v>
      </c>
      <c r="K4295" s="938">
        <v>4</v>
      </c>
      <c r="L4295" s="938">
        <v>12</v>
      </c>
      <c r="M4295" s="980">
        <v>86400</v>
      </c>
      <c r="N4295" s="938">
        <v>4</v>
      </c>
      <c r="O4295" s="938">
        <v>6</v>
      </c>
      <c r="P4295" s="980">
        <v>43200</v>
      </c>
      <c r="Q4295" s="938">
        <v>0</v>
      </c>
      <c r="R4295" s="938">
        <v>12</v>
      </c>
      <c r="S4295" s="981">
        <f t="shared" si="57"/>
        <v>86400</v>
      </c>
    </row>
    <row r="4296" spans="1:19" s="243" customFormat="1" ht="34.9">
      <c r="A4296" s="1041" t="s">
        <v>1030</v>
      </c>
      <c r="B4296" s="887" t="s">
        <v>29742</v>
      </c>
      <c r="C4296" s="887" t="s">
        <v>115</v>
      </c>
      <c r="D4296" s="345" t="s">
        <v>29252</v>
      </c>
      <c r="E4296" s="980">
        <v>4200</v>
      </c>
      <c r="F4296" s="345">
        <v>70603428</v>
      </c>
      <c r="G4296" s="391" t="s">
        <v>29516</v>
      </c>
      <c r="H4296" s="884" t="s">
        <v>29047</v>
      </c>
      <c r="I4296" s="884" t="s">
        <v>28760</v>
      </c>
      <c r="J4296" s="345" t="s">
        <v>29252</v>
      </c>
      <c r="K4296" s="938">
        <v>1</v>
      </c>
      <c r="L4296" s="938">
        <v>12</v>
      </c>
      <c r="M4296" s="980">
        <v>32060</v>
      </c>
      <c r="N4296" s="938">
        <v>2</v>
      </c>
      <c r="O4296" s="938">
        <v>6</v>
      </c>
      <c r="P4296" s="980">
        <v>25200</v>
      </c>
      <c r="Q4296" s="938">
        <v>0</v>
      </c>
      <c r="R4296" s="938">
        <v>12</v>
      </c>
      <c r="S4296" s="981">
        <v>20708</v>
      </c>
    </row>
    <row r="4297" spans="1:19" s="243" customFormat="1" ht="34.9">
      <c r="A4297" s="1041" t="s">
        <v>1030</v>
      </c>
      <c r="B4297" s="887" t="s">
        <v>29742</v>
      </c>
      <c r="C4297" s="887" t="s">
        <v>115</v>
      </c>
      <c r="D4297" s="345" t="s">
        <v>29517</v>
      </c>
      <c r="E4297" s="980">
        <v>9300</v>
      </c>
      <c r="F4297" s="345">
        <v>41314154</v>
      </c>
      <c r="G4297" s="391" t="s">
        <v>29518</v>
      </c>
      <c r="H4297" s="884" t="s">
        <v>19815</v>
      </c>
      <c r="I4297" s="884" t="s">
        <v>28760</v>
      </c>
      <c r="J4297" s="345" t="s">
        <v>29517</v>
      </c>
      <c r="K4297" s="938">
        <v>8</v>
      </c>
      <c r="L4297" s="938">
        <v>12</v>
      </c>
      <c r="M4297" s="980">
        <v>111600</v>
      </c>
      <c r="N4297" s="938">
        <v>8</v>
      </c>
      <c r="O4297" s="938">
        <v>6</v>
      </c>
      <c r="P4297" s="980">
        <v>55800</v>
      </c>
      <c r="Q4297" s="938">
        <v>0</v>
      </c>
      <c r="R4297" s="938">
        <v>12</v>
      </c>
      <c r="S4297" s="981">
        <f t="shared" ref="S4297:S4302" si="58">+E4297*12</f>
        <v>111600</v>
      </c>
    </row>
    <row r="4298" spans="1:19" s="243" customFormat="1" ht="34.9">
      <c r="A4298" s="1041" t="s">
        <v>1030</v>
      </c>
      <c r="B4298" s="887" t="s">
        <v>29742</v>
      </c>
      <c r="C4298" s="887" t="s">
        <v>115</v>
      </c>
      <c r="D4298" s="345" t="s">
        <v>29519</v>
      </c>
      <c r="E4298" s="980">
        <v>9300</v>
      </c>
      <c r="F4298" s="345">
        <v>44695260</v>
      </c>
      <c r="G4298" s="391" t="s">
        <v>29520</v>
      </c>
      <c r="H4298" s="884" t="s">
        <v>19815</v>
      </c>
      <c r="I4298" s="884" t="s">
        <v>28760</v>
      </c>
      <c r="J4298" s="345" t="s">
        <v>29519</v>
      </c>
      <c r="K4298" s="938">
        <v>2</v>
      </c>
      <c r="L4298" s="938">
        <v>12</v>
      </c>
      <c r="M4298" s="980">
        <v>111600</v>
      </c>
      <c r="N4298" s="938">
        <v>2</v>
      </c>
      <c r="O4298" s="938">
        <v>6</v>
      </c>
      <c r="P4298" s="980">
        <v>55800</v>
      </c>
      <c r="Q4298" s="938">
        <v>0</v>
      </c>
      <c r="R4298" s="938">
        <v>12</v>
      </c>
      <c r="S4298" s="981">
        <f t="shared" si="58"/>
        <v>111600</v>
      </c>
    </row>
    <row r="4299" spans="1:19" s="243" customFormat="1" ht="34.9">
      <c r="A4299" s="1041" t="s">
        <v>1030</v>
      </c>
      <c r="B4299" s="887" t="s">
        <v>29742</v>
      </c>
      <c r="C4299" s="887" t="s">
        <v>115</v>
      </c>
      <c r="D4299" s="345" t="s">
        <v>29339</v>
      </c>
      <c r="E4299" s="980">
        <v>11000</v>
      </c>
      <c r="F4299" s="345">
        <v>10714626</v>
      </c>
      <c r="G4299" s="391" t="s">
        <v>29521</v>
      </c>
      <c r="H4299" s="884" t="s">
        <v>19733</v>
      </c>
      <c r="I4299" s="884" t="s">
        <v>28760</v>
      </c>
      <c r="J4299" s="345" t="s">
        <v>29339</v>
      </c>
      <c r="K4299" s="938">
        <v>2</v>
      </c>
      <c r="L4299" s="938">
        <v>12</v>
      </c>
      <c r="M4299" s="980">
        <v>132000</v>
      </c>
      <c r="N4299" s="938">
        <v>2</v>
      </c>
      <c r="O4299" s="938">
        <v>6</v>
      </c>
      <c r="P4299" s="980">
        <v>66000</v>
      </c>
      <c r="Q4299" s="938">
        <v>0</v>
      </c>
      <c r="R4299" s="938">
        <v>12</v>
      </c>
      <c r="S4299" s="981">
        <f t="shared" si="58"/>
        <v>132000</v>
      </c>
    </row>
    <row r="4300" spans="1:19" s="243" customFormat="1" ht="34.9">
      <c r="A4300" s="1041" t="s">
        <v>1030</v>
      </c>
      <c r="B4300" s="887" t="s">
        <v>29742</v>
      </c>
      <c r="C4300" s="887" t="s">
        <v>115</v>
      </c>
      <c r="D4300" s="345" t="s">
        <v>29522</v>
      </c>
      <c r="E4300" s="980">
        <v>11000</v>
      </c>
      <c r="F4300" s="345">
        <v>3506981</v>
      </c>
      <c r="G4300" s="391" t="s">
        <v>29523</v>
      </c>
      <c r="H4300" s="884" t="s">
        <v>19726</v>
      </c>
      <c r="I4300" s="884" t="s">
        <v>28760</v>
      </c>
      <c r="J4300" s="345" t="s">
        <v>29522</v>
      </c>
      <c r="K4300" s="938">
        <v>1</v>
      </c>
      <c r="L4300" s="938">
        <v>11</v>
      </c>
      <c r="M4300" s="980">
        <v>121000</v>
      </c>
      <c r="N4300" s="938">
        <v>1</v>
      </c>
      <c r="O4300" s="938">
        <v>6</v>
      </c>
      <c r="P4300" s="980">
        <v>66000</v>
      </c>
      <c r="Q4300" s="938">
        <v>0</v>
      </c>
      <c r="R4300" s="938">
        <v>12</v>
      </c>
      <c r="S4300" s="981">
        <f t="shared" si="58"/>
        <v>132000</v>
      </c>
    </row>
    <row r="4301" spans="1:19" s="243" customFormat="1" ht="34.9">
      <c r="A4301" s="1041" t="s">
        <v>1030</v>
      </c>
      <c r="B4301" s="887" t="s">
        <v>29742</v>
      </c>
      <c r="C4301" s="887" t="s">
        <v>115</v>
      </c>
      <c r="D4301" s="345" t="s">
        <v>29511</v>
      </c>
      <c r="E4301" s="980">
        <v>6000</v>
      </c>
      <c r="F4301" s="345">
        <v>43687197</v>
      </c>
      <c r="G4301" s="391" t="s">
        <v>29524</v>
      </c>
      <c r="H4301" s="884" t="s">
        <v>20629</v>
      </c>
      <c r="I4301" s="884" t="s">
        <v>19764</v>
      </c>
      <c r="J4301" s="345" t="s">
        <v>29511</v>
      </c>
      <c r="K4301" s="938">
        <v>4</v>
      </c>
      <c r="L4301" s="938">
        <v>12</v>
      </c>
      <c r="M4301" s="980">
        <v>72000</v>
      </c>
      <c r="N4301" s="938">
        <v>4</v>
      </c>
      <c r="O4301" s="938">
        <v>6</v>
      </c>
      <c r="P4301" s="980">
        <v>36000</v>
      </c>
      <c r="Q4301" s="938">
        <v>0</v>
      </c>
      <c r="R4301" s="938">
        <v>12</v>
      </c>
      <c r="S4301" s="981">
        <f t="shared" si="58"/>
        <v>72000</v>
      </c>
    </row>
    <row r="4302" spans="1:19" s="243" customFormat="1" ht="34.9">
      <c r="A4302" s="1041" t="s">
        <v>1030</v>
      </c>
      <c r="B4302" s="887" t="s">
        <v>29742</v>
      </c>
      <c r="C4302" s="887" t="s">
        <v>115</v>
      </c>
      <c r="D4302" s="345" t="s">
        <v>28796</v>
      </c>
      <c r="E4302" s="980">
        <v>2800</v>
      </c>
      <c r="F4302" s="345">
        <v>15433042</v>
      </c>
      <c r="G4302" s="391" t="s">
        <v>29525</v>
      </c>
      <c r="H4302" s="884" t="s">
        <v>19747</v>
      </c>
      <c r="I4302" s="884" t="s">
        <v>19764</v>
      </c>
      <c r="J4302" s="345" t="s">
        <v>28796</v>
      </c>
      <c r="K4302" s="938">
        <v>3</v>
      </c>
      <c r="L4302" s="938">
        <v>12</v>
      </c>
      <c r="M4302" s="980">
        <v>33600</v>
      </c>
      <c r="N4302" s="938">
        <v>3</v>
      </c>
      <c r="O4302" s="938">
        <v>6</v>
      </c>
      <c r="P4302" s="980">
        <v>16800</v>
      </c>
      <c r="Q4302" s="938">
        <v>0</v>
      </c>
      <c r="R4302" s="938">
        <v>12</v>
      </c>
      <c r="S4302" s="981">
        <f t="shared" si="58"/>
        <v>33600</v>
      </c>
    </row>
    <row r="4303" spans="1:19" s="243" customFormat="1" ht="34.9">
      <c r="A4303" s="1041" t="s">
        <v>1030</v>
      </c>
      <c r="B4303" s="887" t="s">
        <v>29742</v>
      </c>
      <c r="C4303" s="887" t="s">
        <v>115</v>
      </c>
      <c r="D4303" s="345" t="s">
        <v>29295</v>
      </c>
      <c r="E4303" s="980">
        <v>11000</v>
      </c>
      <c r="F4303" s="345">
        <v>70159740</v>
      </c>
      <c r="G4303" s="391" t="s">
        <v>29526</v>
      </c>
      <c r="H4303" s="884" t="s">
        <v>19815</v>
      </c>
      <c r="I4303" s="884" t="s">
        <v>20536</v>
      </c>
      <c r="J4303" s="345" t="s">
        <v>29295</v>
      </c>
      <c r="K4303" s="938">
        <v>1</v>
      </c>
      <c r="L4303" s="938">
        <v>12</v>
      </c>
      <c r="M4303" s="980">
        <v>21266.666666666668</v>
      </c>
      <c r="N4303" s="938">
        <v>2</v>
      </c>
      <c r="O4303" s="938">
        <v>6</v>
      </c>
      <c r="P4303" s="980">
        <v>66000</v>
      </c>
      <c r="Q4303" s="938">
        <v>0</v>
      </c>
      <c r="R4303" s="938">
        <v>12</v>
      </c>
      <c r="S4303" s="981">
        <v>0</v>
      </c>
    </row>
    <row r="4304" spans="1:19" s="243" customFormat="1" ht="34.9">
      <c r="A4304" s="1041" t="s">
        <v>1030</v>
      </c>
      <c r="B4304" s="887" t="s">
        <v>29742</v>
      </c>
      <c r="C4304" s="887" t="s">
        <v>115</v>
      </c>
      <c r="D4304" s="345" t="s">
        <v>29527</v>
      </c>
      <c r="E4304" s="980">
        <v>12500</v>
      </c>
      <c r="F4304" s="345">
        <v>9951063</v>
      </c>
      <c r="G4304" s="391" t="s">
        <v>29528</v>
      </c>
      <c r="H4304" s="884" t="s">
        <v>19824</v>
      </c>
      <c r="I4304" s="884" t="s">
        <v>28760</v>
      </c>
      <c r="J4304" s="345" t="s">
        <v>29527</v>
      </c>
      <c r="K4304" s="938">
        <v>3</v>
      </c>
      <c r="L4304" s="938">
        <v>12</v>
      </c>
      <c r="M4304" s="980">
        <v>150000</v>
      </c>
      <c r="N4304" s="938">
        <v>3</v>
      </c>
      <c r="O4304" s="938">
        <v>6</v>
      </c>
      <c r="P4304" s="980">
        <v>75000</v>
      </c>
      <c r="Q4304" s="938">
        <v>0</v>
      </c>
      <c r="R4304" s="938">
        <v>12</v>
      </c>
      <c r="S4304" s="981">
        <f t="shared" ref="S4304:S4308" si="59">+E4304*12</f>
        <v>150000</v>
      </c>
    </row>
    <row r="4305" spans="1:19" s="243" customFormat="1" ht="34.9">
      <c r="A4305" s="1041" t="s">
        <v>1030</v>
      </c>
      <c r="B4305" s="887" t="s">
        <v>29742</v>
      </c>
      <c r="C4305" s="887" t="s">
        <v>115</v>
      </c>
      <c r="D4305" s="345" t="s">
        <v>28792</v>
      </c>
      <c r="E4305" s="980">
        <v>11000</v>
      </c>
      <c r="F4305" s="345">
        <v>72799442</v>
      </c>
      <c r="G4305" s="391" t="s">
        <v>29529</v>
      </c>
      <c r="H4305" s="884" t="s">
        <v>28838</v>
      </c>
      <c r="I4305" s="884" t="s">
        <v>28760</v>
      </c>
      <c r="J4305" s="345" t="s">
        <v>28792</v>
      </c>
      <c r="K4305" s="938">
        <v>2</v>
      </c>
      <c r="L4305" s="938">
        <v>12</v>
      </c>
      <c r="M4305" s="980">
        <v>132000</v>
      </c>
      <c r="N4305" s="938">
        <v>2</v>
      </c>
      <c r="O4305" s="938">
        <v>6</v>
      </c>
      <c r="P4305" s="980">
        <v>66000</v>
      </c>
      <c r="Q4305" s="938">
        <v>0</v>
      </c>
      <c r="R4305" s="938">
        <v>12</v>
      </c>
      <c r="S4305" s="981">
        <f t="shared" si="59"/>
        <v>132000</v>
      </c>
    </row>
    <row r="4306" spans="1:19" s="243" customFormat="1" ht="34.9">
      <c r="A4306" s="1041" t="s">
        <v>1030</v>
      </c>
      <c r="B4306" s="887" t="s">
        <v>29742</v>
      </c>
      <c r="C4306" s="887" t="s">
        <v>115</v>
      </c>
      <c r="D4306" s="345" t="s">
        <v>29530</v>
      </c>
      <c r="E4306" s="980">
        <v>7200</v>
      </c>
      <c r="F4306" s="345">
        <v>20077780</v>
      </c>
      <c r="G4306" s="391" t="s">
        <v>29531</v>
      </c>
      <c r="H4306" s="884" t="s">
        <v>28765</v>
      </c>
      <c r="I4306" s="884" t="s">
        <v>28760</v>
      </c>
      <c r="J4306" s="345" t="s">
        <v>29530</v>
      </c>
      <c r="K4306" s="938">
        <v>6</v>
      </c>
      <c r="L4306" s="938">
        <v>12</v>
      </c>
      <c r="M4306" s="980">
        <v>86400</v>
      </c>
      <c r="N4306" s="938">
        <v>6</v>
      </c>
      <c r="O4306" s="938">
        <v>6</v>
      </c>
      <c r="P4306" s="980">
        <v>43200</v>
      </c>
      <c r="Q4306" s="938">
        <v>0</v>
      </c>
      <c r="R4306" s="938">
        <v>12</v>
      </c>
      <c r="S4306" s="981">
        <f t="shared" si="59"/>
        <v>86400</v>
      </c>
    </row>
    <row r="4307" spans="1:19" s="243" customFormat="1" ht="34.9">
      <c r="A4307" s="1041" t="s">
        <v>1030</v>
      </c>
      <c r="B4307" s="887" t="s">
        <v>29742</v>
      </c>
      <c r="C4307" s="887" t="s">
        <v>115</v>
      </c>
      <c r="D4307" s="345" t="s">
        <v>29532</v>
      </c>
      <c r="E4307" s="980">
        <v>9300</v>
      </c>
      <c r="F4307" s="345">
        <v>45601255</v>
      </c>
      <c r="G4307" s="391" t="s">
        <v>29533</v>
      </c>
      <c r="H4307" s="884" t="s">
        <v>20904</v>
      </c>
      <c r="I4307" s="884" t="s">
        <v>28760</v>
      </c>
      <c r="J4307" s="345" t="s">
        <v>29532</v>
      </c>
      <c r="K4307" s="938">
        <v>1</v>
      </c>
      <c r="L4307" s="938">
        <v>12</v>
      </c>
      <c r="M4307" s="980">
        <v>111600</v>
      </c>
      <c r="N4307" s="938">
        <v>1</v>
      </c>
      <c r="O4307" s="938">
        <v>6</v>
      </c>
      <c r="P4307" s="980">
        <v>55800</v>
      </c>
      <c r="Q4307" s="938">
        <v>0</v>
      </c>
      <c r="R4307" s="938">
        <v>12</v>
      </c>
      <c r="S4307" s="981">
        <f t="shared" si="59"/>
        <v>111600</v>
      </c>
    </row>
    <row r="4308" spans="1:19" s="243" customFormat="1" ht="34.9">
      <c r="A4308" s="1041" t="s">
        <v>1030</v>
      </c>
      <c r="B4308" s="887" t="s">
        <v>29742</v>
      </c>
      <c r="C4308" s="887" t="s">
        <v>115</v>
      </c>
      <c r="D4308" s="345" t="s">
        <v>28856</v>
      </c>
      <c r="E4308" s="980">
        <v>4200</v>
      </c>
      <c r="F4308" s="345">
        <v>43150318</v>
      </c>
      <c r="G4308" s="391" t="s">
        <v>29534</v>
      </c>
      <c r="H4308" s="884" t="s">
        <v>21494</v>
      </c>
      <c r="I4308" s="884" t="s">
        <v>28760</v>
      </c>
      <c r="J4308" s="345" t="s">
        <v>28856</v>
      </c>
      <c r="K4308" s="938">
        <v>10</v>
      </c>
      <c r="L4308" s="938">
        <v>12</v>
      </c>
      <c r="M4308" s="980">
        <v>50400</v>
      </c>
      <c r="N4308" s="938">
        <v>10</v>
      </c>
      <c r="O4308" s="938">
        <v>6</v>
      </c>
      <c r="P4308" s="980">
        <v>25200</v>
      </c>
      <c r="Q4308" s="938">
        <v>0</v>
      </c>
      <c r="R4308" s="938">
        <v>12</v>
      </c>
      <c r="S4308" s="981">
        <f t="shared" si="59"/>
        <v>50400</v>
      </c>
    </row>
    <row r="4309" spans="1:19" s="243" customFormat="1" ht="34.9">
      <c r="A4309" s="1041" t="s">
        <v>1030</v>
      </c>
      <c r="B4309" s="887" t="s">
        <v>29742</v>
      </c>
      <c r="C4309" s="887" t="s">
        <v>115</v>
      </c>
      <c r="D4309" s="345" t="s">
        <v>29163</v>
      </c>
      <c r="E4309" s="980">
        <v>4200</v>
      </c>
      <c r="F4309" s="345">
        <v>70782567</v>
      </c>
      <c r="G4309" s="391" t="s">
        <v>29535</v>
      </c>
      <c r="H4309" s="884" t="s">
        <v>19733</v>
      </c>
      <c r="I4309" s="884" t="s">
        <v>28760</v>
      </c>
      <c r="J4309" s="345" t="s">
        <v>29163</v>
      </c>
      <c r="K4309" s="938">
        <v>1</v>
      </c>
      <c r="L4309" s="938">
        <v>1</v>
      </c>
      <c r="M4309" s="980">
        <v>4060</v>
      </c>
      <c r="N4309" s="938">
        <v>0</v>
      </c>
      <c r="O4309" s="938">
        <v>0</v>
      </c>
      <c r="P4309" s="980">
        <v>0</v>
      </c>
      <c r="Q4309" s="938">
        <v>0</v>
      </c>
      <c r="R4309" s="938">
        <v>0</v>
      </c>
      <c r="S4309" s="981">
        <v>0</v>
      </c>
    </row>
    <row r="4310" spans="1:19" s="243" customFormat="1" ht="34.9">
      <c r="A4310" s="1041" t="s">
        <v>1030</v>
      </c>
      <c r="B4310" s="887" t="s">
        <v>29742</v>
      </c>
      <c r="C4310" s="887" t="s">
        <v>115</v>
      </c>
      <c r="D4310" s="345" t="s">
        <v>28914</v>
      </c>
      <c r="E4310" s="980">
        <v>1800</v>
      </c>
      <c r="F4310" s="345">
        <v>48050360</v>
      </c>
      <c r="G4310" s="391" t="s">
        <v>29536</v>
      </c>
      <c r="H4310" s="884" t="s">
        <v>21495</v>
      </c>
      <c r="I4310" s="884" t="s">
        <v>20970</v>
      </c>
      <c r="J4310" s="345" t="s">
        <v>28914</v>
      </c>
      <c r="K4310" s="938">
        <v>1</v>
      </c>
      <c r="L4310" s="938">
        <v>12</v>
      </c>
      <c r="M4310" s="980">
        <v>3480</v>
      </c>
      <c r="N4310" s="938">
        <v>2</v>
      </c>
      <c r="O4310" s="938">
        <v>6</v>
      </c>
      <c r="P4310" s="980">
        <v>10800</v>
      </c>
      <c r="Q4310" s="938">
        <v>0</v>
      </c>
      <c r="R4310" s="938">
        <v>12</v>
      </c>
      <c r="S4310" s="981">
        <v>0</v>
      </c>
    </row>
    <row r="4311" spans="1:19" s="243" customFormat="1" ht="34.9">
      <c r="A4311" s="1041" t="s">
        <v>1030</v>
      </c>
      <c r="B4311" s="887" t="s">
        <v>29742</v>
      </c>
      <c r="C4311" s="887" t="s">
        <v>115</v>
      </c>
      <c r="D4311" s="345" t="s">
        <v>28856</v>
      </c>
      <c r="E4311" s="980">
        <v>4200</v>
      </c>
      <c r="F4311" s="345">
        <v>43411329</v>
      </c>
      <c r="G4311" s="391" t="s">
        <v>29537</v>
      </c>
      <c r="H4311" s="884" t="s">
        <v>19815</v>
      </c>
      <c r="I4311" s="884" t="s">
        <v>28760</v>
      </c>
      <c r="J4311" s="345" t="s">
        <v>28856</v>
      </c>
      <c r="K4311" s="938">
        <v>10</v>
      </c>
      <c r="L4311" s="938">
        <v>12</v>
      </c>
      <c r="M4311" s="980">
        <v>50400</v>
      </c>
      <c r="N4311" s="938">
        <v>10</v>
      </c>
      <c r="O4311" s="938">
        <v>6</v>
      </c>
      <c r="P4311" s="980">
        <v>25200</v>
      </c>
      <c r="Q4311" s="938">
        <v>0</v>
      </c>
      <c r="R4311" s="938">
        <v>12</v>
      </c>
      <c r="S4311" s="981">
        <f t="shared" ref="S4311:S4313" si="60">+E4311*12</f>
        <v>50400</v>
      </c>
    </row>
    <row r="4312" spans="1:19" s="243" customFormat="1" ht="34.9">
      <c r="A4312" s="1041" t="s">
        <v>1030</v>
      </c>
      <c r="B4312" s="887" t="s">
        <v>29742</v>
      </c>
      <c r="C4312" s="887" t="s">
        <v>115</v>
      </c>
      <c r="D4312" s="345" t="s">
        <v>29097</v>
      </c>
      <c r="E4312" s="980">
        <v>7200</v>
      </c>
      <c r="F4312" s="345">
        <v>43254736</v>
      </c>
      <c r="G4312" s="391" t="s">
        <v>29538</v>
      </c>
      <c r="H4312" s="884" t="s">
        <v>19733</v>
      </c>
      <c r="I4312" s="884" t="s">
        <v>28760</v>
      </c>
      <c r="J4312" s="345" t="s">
        <v>29097</v>
      </c>
      <c r="K4312" s="938">
        <v>1</v>
      </c>
      <c r="L4312" s="938">
        <v>12</v>
      </c>
      <c r="M4312" s="980">
        <v>86400</v>
      </c>
      <c r="N4312" s="938">
        <v>1</v>
      </c>
      <c r="O4312" s="938">
        <v>6</v>
      </c>
      <c r="P4312" s="980">
        <v>43200</v>
      </c>
      <c r="Q4312" s="938">
        <v>0</v>
      </c>
      <c r="R4312" s="938">
        <v>12</v>
      </c>
      <c r="S4312" s="981">
        <f t="shared" si="60"/>
        <v>86400</v>
      </c>
    </row>
    <row r="4313" spans="1:19" s="243" customFormat="1" ht="34.9">
      <c r="A4313" s="1041" t="s">
        <v>1030</v>
      </c>
      <c r="B4313" s="887" t="s">
        <v>29742</v>
      </c>
      <c r="C4313" s="887" t="s">
        <v>115</v>
      </c>
      <c r="D4313" s="345" t="s">
        <v>29278</v>
      </c>
      <c r="E4313" s="980">
        <v>3600</v>
      </c>
      <c r="F4313" s="345">
        <v>70066157</v>
      </c>
      <c r="G4313" s="391" t="s">
        <v>29539</v>
      </c>
      <c r="H4313" s="884" t="s">
        <v>19733</v>
      </c>
      <c r="I4313" s="884" t="s">
        <v>19764</v>
      </c>
      <c r="J4313" s="345" t="s">
        <v>29278</v>
      </c>
      <c r="K4313" s="938">
        <v>6</v>
      </c>
      <c r="L4313" s="938">
        <v>12</v>
      </c>
      <c r="M4313" s="980">
        <v>43200</v>
      </c>
      <c r="N4313" s="938">
        <v>6</v>
      </c>
      <c r="O4313" s="938">
        <v>6</v>
      </c>
      <c r="P4313" s="980">
        <v>21600</v>
      </c>
      <c r="Q4313" s="938">
        <v>0</v>
      </c>
      <c r="R4313" s="938">
        <v>12</v>
      </c>
      <c r="S4313" s="981">
        <f t="shared" si="60"/>
        <v>43200</v>
      </c>
    </row>
    <row r="4314" spans="1:19" s="243" customFormat="1" ht="34.9">
      <c r="A4314" s="1041" t="s">
        <v>1030</v>
      </c>
      <c r="B4314" s="887" t="s">
        <v>29742</v>
      </c>
      <c r="C4314" s="887" t="s">
        <v>115</v>
      </c>
      <c r="D4314" s="345" t="s">
        <v>28937</v>
      </c>
      <c r="E4314" s="980">
        <v>6000</v>
      </c>
      <c r="F4314" s="345">
        <v>47349426</v>
      </c>
      <c r="G4314" s="391" t="s">
        <v>29540</v>
      </c>
      <c r="H4314" s="884" t="s">
        <v>24773</v>
      </c>
      <c r="I4314" s="884" t="s">
        <v>28760</v>
      </c>
      <c r="J4314" s="345" t="s">
        <v>28937</v>
      </c>
      <c r="K4314" s="938">
        <v>1</v>
      </c>
      <c r="L4314" s="938">
        <v>12</v>
      </c>
      <c r="M4314" s="980">
        <v>60000</v>
      </c>
      <c r="N4314" s="938">
        <v>1</v>
      </c>
      <c r="O4314" s="938">
        <v>6</v>
      </c>
      <c r="P4314" s="980">
        <v>36000</v>
      </c>
      <c r="Q4314" s="938">
        <v>0</v>
      </c>
      <c r="R4314" s="938">
        <v>0</v>
      </c>
      <c r="S4314" s="981">
        <v>0</v>
      </c>
    </row>
    <row r="4315" spans="1:19" s="243" customFormat="1" ht="34.9">
      <c r="A4315" s="1041" t="s">
        <v>1030</v>
      </c>
      <c r="B4315" s="887" t="s">
        <v>29742</v>
      </c>
      <c r="C4315" s="887" t="s">
        <v>115</v>
      </c>
      <c r="D4315" s="345" t="s">
        <v>29541</v>
      </c>
      <c r="E4315" s="980">
        <v>1800</v>
      </c>
      <c r="F4315" s="345">
        <v>10766112</v>
      </c>
      <c r="G4315" s="391" t="s">
        <v>29542</v>
      </c>
      <c r="H4315" s="884" t="s">
        <v>29543</v>
      </c>
      <c r="I4315" s="884" t="s">
        <v>20970</v>
      </c>
      <c r="J4315" s="345" t="s">
        <v>29541</v>
      </c>
      <c r="K4315" s="938">
        <v>2</v>
      </c>
      <c r="L4315" s="938">
        <v>12</v>
      </c>
      <c r="M4315" s="980">
        <v>21600</v>
      </c>
      <c r="N4315" s="938">
        <v>2</v>
      </c>
      <c r="O4315" s="938">
        <v>6</v>
      </c>
      <c r="P4315" s="980">
        <v>10800</v>
      </c>
      <c r="Q4315" s="938">
        <v>0</v>
      </c>
      <c r="R4315" s="938">
        <v>12</v>
      </c>
      <c r="S4315" s="981">
        <f t="shared" ref="S4315:S4329" si="61">+E4315*12</f>
        <v>21600</v>
      </c>
    </row>
    <row r="4316" spans="1:19" s="243" customFormat="1" ht="34.9">
      <c r="A4316" s="1041" t="s">
        <v>1030</v>
      </c>
      <c r="B4316" s="887" t="s">
        <v>29742</v>
      </c>
      <c r="C4316" s="887" t="s">
        <v>115</v>
      </c>
      <c r="D4316" s="345" t="s">
        <v>28796</v>
      </c>
      <c r="E4316" s="980">
        <v>2800</v>
      </c>
      <c r="F4316" s="345">
        <v>42287815</v>
      </c>
      <c r="G4316" s="391" t="s">
        <v>29544</v>
      </c>
      <c r="H4316" s="884" t="s">
        <v>21494</v>
      </c>
      <c r="I4316" s="884" t="s">
        <v>28760</v>
      </c>
      <c r="J4316" s="345" t="s">
        <v>28796</v>
      </c>
      <c r="K4316" s="938">
        <v>3</v>
      </c>
      <c r="L4316" s="938">
        <v>12</v>
      </c>
      <c r="M4316" s="980">
        <v>33600</v>
      </c>
      <c r="N4316" s="938">
        <v>3</v>
      </c>
      <c r="O4316" s="938">
        <v>6</v>
      </c>
      <c r="P4316" s="980">
        <v>16800</v>
      </c>
      <c r="Q4316" s="938">
        <v>0</v>
      </c>
      <c r="R4316" s="938">
        <v>12</v>
      </c>
      <c r="S4316" s="981">
        <f t="shared" si="61"/>
        <v>33600</v>
      </c>
    </row>
    <row r="4317" spans="1:19" s="243" customFormat="1" ht="34.9">
      <c r="A4317" s="1041" t="s">
        <v>1030</v>
      </c>
      <c r="B4317" s="887" t="s">
        <v>29742</v>
      </c>
      <c r="C4317" s="887" t="s">
        <v>115</v>
      </c>
      <c r="D4317" s="345" t="s">
        <v>29545</v>
      </c>
      <c r="E4317" s="980">
        <v>11000</v>
      </c>
      <c r="F4317" s="345">
        <v>42514296</v>
      </c>
      <c r="G4317" s="391" t="s">
        <v>29546</v>
      </c>
      <c r="H4317" s="884" t="s">
        <v>19733</v>
      </c>
      <c r="I4317" s="884" t="s">
        <v>28760</v>
      </c>
      <c r="J4317" s="345" t="s">
        <v>29545</v>
      </c>
      <c r="K4317" s="938">
        <v>3</v>
      </c>
      <c r="L4317" s="938">
        <v>12</v>
      </c>
      <c r="M4317" s="980">
        <v>132000</v>
      </c>
      <c r="N4317" s="938">
        <v>3</v>
      </c>
      <c r="O4317" s="938">
        <v>6</v>
      </c>
      <c r="P4317" s="980">
        <v>66000</v>
      </c>
      <c r="Q4317" s="938">
        <v>0</v>
      </c>
      <c r="R4317" s="938">
        <v>12</v>
      </c>
      <c r="S4317" s="981">
        <f t="shared" si="61"/>
        <v>132000</v>
      </c>
    </row>
    <row r="4318" spans="1:19" s="243" customFormat="1" ht="34.9">
      <c r="A4318" s="1041" t="s">
        <v>1030</v>
      </c>
      <c r="B4318" s="887" t="s">
        <v>29742</v>
      </c>
      <c r="C4318" s="887" t="s">
        <v>115</v>
      </c>
      <c r="D4318" s="345" t="s">
        <v>28796</v>
      </c>
      <c r="E4318" s="980">
        <v>2800</v>
      </c>
      <c r="F4318" s="345">
        <v>41199229</v>
      </c>
      <c r="G4318" s="391" t="s">
        <v>29547</v>
      </c>
      <c r="H4318" s="884" t="s">
        <v>19747</v>
      </c>
      <c r="I4318" s="884" t="s">
        <v>19764</v>
      </c>
      <c r="J4318" s="345" t="s">
        <v>28796</v>
      </c>
      <c r="K4318" s="938">
        <v>3</v>
      </c>
      <c r="L4318" s="938">
        <v>12</v>
      </c>
      <c r="M4318" s="980">
        <v>33600</v>
      </c>
      <c r="N4318" s="938">
        <v>3</v>
      </c>
      <c r="O4318" s="938">
        <v>6</v>
      </c>
      <c r="P4318" s="980">
        <v>16800</v>
      </c>
      <c r="Q4318" s="938">
        <v>0</v>
      </c>
      <c r="R4318" s="938">
        <v>12</v>
      </c>
      <c r="S4318" s="981">
        <f t="shared" si="61"/>
        <v>33600</v>
      </c>
    </row>
    <row r="4319" spans="1:19" s="243" customFormat="1" ht="34.9">
      <c r="A4319" s="1041" t="s">
        <v>1030</v>
      </c>
      <c r="B4319" s="887" t="s">
        <v>29742</v>
      </c>
      <c r="C4319" s="887" t="s">
        <v>115</v>
      </c>
      <c r="D4319" s="345" t="s">
        <v>29548</v>
      </c>
      <c r="E4319" s="980">
        <v>2800</v>
      </c>
      <c r="F4319" s="345">
        <v>42912549</v>
      </c>
      <c r="G4319" s="391" t="s">
        <v>29549</v>
      </c>
      <c r="H4319" s="884" t="s">
        <v>20265</v>
      </c>
      <c r="I4319" s="884" t="s">
        <v>28760</v>
      </c>
      <c r="J4319" s="345" t="s">
        <v>29548</v>
      </c>
      <c r="K4319" s="938">
        <v>3</v>
      </c>
      <c r="L4319" s="938">
        <v>12</v>
      </c>
      <c r="M4319" s="980">
        <v>33600</v>
      </c>
      <c r="N4319" s="938">
        <v>3</v>
      </c>
      <c r="O4319" s="938">
        <v>6</v>
      </c>
      <c r="P4319" s="980">
        <v>16800</v>
      </c>
      <c r="Q4319" s="938">
        <v>0</v>
      </c>
      <c r="R4319" s="938">
        <v>12</v>
      </c>
      <c r="S4319" s="981">
        <f t="shared" si="61"/>
        <v>33600</v>
      </c>
    </row>
    <row r="4320" spans="1:19" s="243" customFormat="1" ht="34.9">
      <c r="A4320" s="1041" t="s">
        <v>1030</v>
      </c>
      <c r="B4320" s="887" t="s">
        <v>29742</v>
      </c>
      <c r="C4320" s="887" t="s">
        <v>115</v>
      </c>
      <c r="D4320" s="345" t="s">
        <v>29550</v>
      </c>
      <c r="E4320" s="980">
        <v>3600</v>
      </c>
      <c r="F4320" s="345">
        <v>44223878</v>
      </c>
      <c r="G4320" s="391" t="s">
        <v>29551</v>
      </c>
      <c r="H4320" s="884" t="s">
        <v>21494</v>
      </c>
      <c r="I4320" s="884" t="s">
        <v>28760</v>
      </c>
      <c r="J4320" s="345" t="s">
        <v>29550</v>
      </c>
      <c r="K4320" s="938">
        <v>2</v>
      </c>
      <c r="L4320" s="938">
        <v>12</v>
      </c>
      <c r="M4320" s="980">
        <v>43200</v>
      </c>
      <c r="N4320" s="938">
        <v>2</v>
      </c>
      <c r="O4320" s="938">
        <v>6</v>
      </c>
      <c r="P4320" s="980">
        <v>21600</v>
      </c>
      <c r="Q4320" s="938">
        <v>0</v>
      </c>
      <c r="R4320" s="938">
        <v>12</v>
      </c>
      <c r="S4320" s="981">
        <f t="shared" si="61"/>
        <v>43200</v>
      </c>
    </row>
    <row r="4321" spans="1:19" s="243" customFormat="1" ht="34.9">
      <c r="A4321" s="1041" t="s">
        <v>1030</v>
      </c>
      <c r="B4321" s="887" t="s">
        <v>29742</v>
      </c>
      <c r="C4321" s="887" t="s">
        <v>115</v>
      </c>
      <c r="D4321" s="345" t="s">
        <v>29358</v>
      </c>
      <c r="E4321" s="980">
        <v>12500</v>
      </c>
      <c r="F4321" s="345">
        <v>19803790</v>
      </c>
      <c r="G4321" s="391" t="s">
        <v>29552</v>
      </c>
      <c r="H4321" s="884" t="s">
        <v>29276</v>
      </c>
      <c r="I4321" s="884" t="s">
        <v>28760</v>
      </c>
      <c r="J4321" s="345" t="s">
        <v>29358</v>
      </c>
      <c r="K4321" s="938">
        <v>1</v>
      </c>
      <c r="L4321" s="938">
        <v>12</v>
      </c>
      <c r="M4321" s="980">
        <v>150000</v>
      </c>
      <c r="N4321" s="938">
        <v>1</v>
      </c>
      <c r="O4321" s="938">
        <v>6</v>
      </c>
      <c r="P4321" s="980">
        <v>75000</v>
      </c>
      <c r="Q4321" s="938">
        <v>0</v>
      </c>
      <c r="R4321" s="938">
        <v>12</v>
      </c>
      <c r="S4321" s="981">
        <f t="shared" si="61"/>
        <v>150000</v>
      </c>
    </row>
    <row r="4322" spans="1:19" s="243" customFormat="1" ht="34.9">
      <c r="A4322" s="1041" t="s">
        <v>1030</v>
      </c>
      <c r="B4322" s="887" t="s">
        <v>29742</v>
      </c>
      <c r="C4322" s="887" t="s">
        <v>115</v>
      </c>
      <c r="D4322" s="345" t="s">
        <v>28847</v>
      </c>
      <c r="E4322" s="980">
        <v>6000</v>
      </c>
      <c r="F4322" s="345">
        <v>46982323</v>
      </c>
      <c r="G4322" s="391" t="s">
        <v>29553</v>
      </c>
      <c r="H4322" s="884" t="s">
        <v>29554</v>
      </c>
      <c r="I4322" s="884" t="s">
        <v>28760</v>
      </c>
      <c r="J4322" s="345" t="s">
        <v>28847</v>
      </c>
      <c r="K4322" s="938">
        <v>4</v>
      </c>
      <c r="L4322" s="938">
        <v>12</v>
      </c>
      <c r="M4322" s="980">
        <v>72000</v>
      </c>
      <c r="N4322" s="938">
        <v>4</v>
      </c>
      <c r="O4322" s="938">
        <v>6</v>
      </c>
      <c r="P4322" s="980">
        <v>36000</v>
      </c>
      <c r="Q4322" s="938">
        <v>0</v>
      </c>
      <c r="R4322" s="938">
        <v>12</v>
      </c>
      <c r="S4322" s="981">
        <f t="shared" si="61"/>
        <v>72000</v>
      </c>
    </row>
    <row r="4323" spans="1:19" s="243" customFormat="1" ht="34.9">
      <c r="A4323" s="1041" t="s">
        <v>1030</v>
      </c>
      <c r="B4323" s="887" t="s">
        <v>29742</v>
      </c>
      <c r="C4323" s="887" t="s">
        <v>115</v>
      </c>
      <c r="D4323" s="345" t="s">
        <v>28993</v>
      </c>
      <c r="E4323" s="980">
        <v>9300</v>
      </c>
      <c r="F4323" s="345">
        <v>41311061</v>
      </c>
      <c r="G4323" s="391" t="s">
        <v>29555</v>
      </c>
      <c r="H4323" s="884" t="s">
        <v>24465</v>
      </c>
      <c r="I4323" s="884" t="s">
        <v>28760</v>
      </c>
      <c r="J4323" s="345" t="s">
        <v>28993</v>
      </c>
      <c r="K4323" s="938">
        <v>5</v>
      </c>
      <c r="L4323" s="938">
        <v>12</v>
      </c>
      <c r="M4323" s="980">
        <v>111600</v>
      </c>
      <c r="N4323" s="938">
        <v>5</v>
      </c>
      <c r="O4323" s="938">
        <v>6</v>
      </c>
      <c r="P4323" s="980">
        <v>55800</v>
      </c>
      <c r="Q4323" s="938">
        <v>0</v>
      </c>
      <c r="R4323" s="938">
        <v>12</v>
      </c>
      <c r="S4323" s="981">
        <f t="shared" si="61"/>
        <v>111600</v>
      </c>
    </row>
    <row r="4324" spans="1:19" s="243" customFormat="1" ht="34.9">
      <c r="A4324" s="1041" t="s">
        <v>1030</v>
      </c>
      <c r="B4324" s="887" t="s">
        <v>29742</v>
      </c>
      <c r="C4324" s="887" t="s">
        <v>115</v>
      </c>
      <c r="D4324" s="345" t="s">
        <v>29556</v>
      </c>
      <c r="E4324" s="980">
        <v>12500</v>
      </c>
      <c r="F4324" s="345">
        <v>10435382</v>
      </c>
      <c r="G4324" s="391" t="s">
        <v>29557</v>
      </c>
      <c r="H4324" s="884" t="s">
        <v>28841</v>
      </c>
      <c r="I4324" s="884" t="s">
        <v>28760</v>
      </c>
      <c r="J4324" s="345" t="s">
        <v>29556</v>
      </c>
      <c r="K4324" s="938">
        <v>3</v>
      </c>
      <c r="L4324" s="938">
        <v>12</v>
      </c>
      <c r="M4324" s="980">
        <v>150000</v>
      </c>
      <c r="N4324" s="938">
        <v>3</v>
      </c>
      <c r="O4324" s="938">
        <v>6</v>
      </c>
      <c r="P4324" s="980">
        <v>75000</v>
      </c>
      <c r="Q4324" s="938">
        <v>0</v>
      </c>
      <c r="R4324" s="938">
        <v>12</v>
      </c>
      <c r="S4324" s="981">
        <f t="shared" si="61"/>
        <v>150000</v>
      </c>
    </row>
    <row r="4325" spans="1:19" s="243" customFormat="1" ht="34.9">
      <c r="A4325" s="1041" t="s">
        <v>1030</v>
      </c>
      <c r="B4325" s="887" t="s">
        <v>29742</v>
      </c>
      <c r="C4325" s="887" t="s">
        <v>115</v>
      </c>
      <c r="D4325" s="345" t="s">
        <v>29558</v>
      </c>
      <c r="E4325" s="980">
        <v>9300</v>
      </c>
      <c r="F4325" s="345">
        <v>29373815</v>
      </c>
      <c r="G4325" s="391" t="s">
        <v>29559</v>
      </c>
      <c r="H4325" s="884" t="s">
        <v>29560</v>
      </c>
      <c r="I4325" s="884" t="s">
        <v>28760</v>
      </c>
      <c r="J4325" s="345" t="s">
        <v>29558</v>
      </c>
      <c r="K4325" s="938">
        <v>16</v>
      </c>
      <c r="L4325" s="938">
        <v>12</v>
      </c>
      <c r="M4325" s="980">
        <v>111600</v>
      </c>
      <c r="N4325" s="938">
        <v>16</v>
      </c>
      <c r="O4325" s="938">
        <v>6</v>
      </c>
      <c r="P4325" s="980">
        <v>55800</v>
      </c>
      <c r="Q4325" s="938">
        <v>0</v>
      </c>
      <c r="R4325" s="938">
        <v>12</v>
      </c>
      <c r="S4325" s="981">
        <f t="shared" si="61"/>
        <v>111600</v>
      </c>
    </row>
    <row r="4326" spans="1:19" s="243" customFormat="1" ht="34.9">
      <c r="A4326" s="1041" t="s">
        <v>1030</v>
      </c>
      <c r="B4326" s="887" t="s">
        <v>29742</v>
      </c>
      <c r="C4326" s="887" t="s">
        <v>115</v>
      </c>
      <c r="D4326" s="345" t="s">
        <v>29561</v>
      </c>
      <c r="E4326" s="980">
        <v>6000</v>
      </c>
      <c r="F4326" s="345">
        <v>8872183</v>
      </c>
      <c r="G4326" s="391" t="s">
        <v>29562</v>
      </c>
      <c r="H4326" s="884" t="s">
        <v>20040</v>
      </c>
      <c r="I4326" s="884" t="s">
        <v>19764</v>
      </c>
      <c r="J4326" s="345" t="s">
        <v>29561</v>
      </c>
      <c r="K4326" s="938">
        <v>4</v>
      </c>
      <c r="L4326" s="938">
        <v>12</v>
      </c>
      <c r="M4326" s="980">
        <v>72000</v>
      </c>
      <c r="N4326" s="938">
        <v>4</v>
      </c>
      <c r="O4326" s="938">
        <v>6</v>
      </c>
      <c r="P4326" s="980">
        <v>36000</v>
      </c>
      <c r="Q4326" s="938">
        <v>0</v>
      </c>
      <c r="R4326" s="938">
        <v>12</v>
      </c>
      <c r="S4326" s="981">
        <f t="shared" si="61"/>
        <v>72000</v>
      </c>
    </row>
    <row r="4327" spans="1:19" s="243" customFormat="1" ht="46.5">
      <c r="A4327" s="1041" t="s">
        <v>1030</v>
      </c>
      <c r="B4327" s="887" t="s">
        <v>29742</v>
      </c>
      <c r="C4327" s="887" t="s">
        <v>115</v>
      </c>
      <c r="D4327" s="345" t="s">
        <v>29563</v>
      </c>
      <c r="E4327" s="980">
        <v>12500</v>
      </c>
      <c r="F4327" s="345">
        <v>43960270</v>
      </c>
      <c r="G4327" s="391" t="s">
        <v>29564</v>
      </c>
      <c r="H4327" s="884" t="s">
        <v>19726</v>
      </c>
      <c r="I4327" s="884" t="s">
        <v>28760</v>
      </c>
      <c r="J4327" s="345" t="s">
        <v>29563</v>
      </c>
      <c r="K4327" s="938">
        <v>2</v>
      </c>
      <c r="L4327" s="938">
        <v>12</v>
      </c>
      <c r="M4327" s="980">
        <v>150000</v>
      </c>
      <c r="N4327" s="938">
        <v>2</v>
      </c>
      <c r="O4327" s="938">
        <v>6</v>
      </c>
      <c r="P4327" s="980">
        <v>75000</v>
      </c>
      <c r="Q4327" s="938">
        <v>0</v>
      </c>
      <c r="R4327" s="938">
        <v>12</v>
      </c>
      <c r="S4327" s="981">
        <f t="shared" si="61"/>
        <v>150000</v>
      </c>
    </row>
    <row r="4328" spans="1:19" s="243" customFormat="1" ht="34.9">
      <c r="A4328" s="1041" t="s">
        <v>1030</v>
      </c>
      <c r="B4328" s="887" t="s">
        <v>29742</v>
      </c>
      <c r="C4328" s="887" t="s">
        <v>115</v>
      </c>
      <c r="D4328" s="345" t="s">
        <v>19900</v>
      </c>
      <c r="E4328" s="980">
        <v>2800</v>
      </c>
      <c r="F4328" s="345">
        <v>7886077</v>
      </c>
      <c r="G4328" s="391" t="s">
        <v>29565</v>
      </c>
      <c r="H4328" s="884" t="s">
        <v>388</v>
      </c>
      <c r="I4328" s="884" t="s">
        <v>28771</v>
      </c>
      <c r="J4328" s="345" t="s">
        <v>19900</v>
      </c>
      <c r="K4328" s="938">
        <v>10</v>
      </c>
      <c r="L4328" s="938">
        <v>12</v>
      </c>
      <c r="M4328" s="980">
        <v>33600</v>
      </c>
      <c r="N4328" s="938">
        <v>10</v>
      </c>
      <c r="O4328" s="938">
        <v>6</v>
      </c>
      <c r="P4328" s="980">
        <v>16800</v>
      </c>
      <c r="Q4328" s="938">
        <v>0</v>
      </c>
      <c r="R4328" s="938">
        <v>12</v>
      </c>
      <c r="S4328" s="981">
        <f t="shared" si="61"/>
        <v>33600</v>
      </c>
    </row>
    <row r="4329" spans="1:19" s="243" customFormat="1" ht="34.9">
      <c r="A4329" s="1041" t="s">
        <v>1030</v>
      </c>
      <c r="B4329" s="887" t="s">
        <v>29742</v>
      </c>
      <c r="C4329" s="887" t="s">
        <v>115</v>
      </c>
      <c r="D4329" s="345" t="s">
        <v>29244</v>
      </c>
      <c r="E4329" s="980">
        <v>7200</v>
      </c>
      <c r="F4329" s="345">
        <v>10199380</v>
      </c>
      <c r="G4329" s="391" t="s">
        <v>29566</v>
      </c>
      <c r="H4329" s="884" t="s">
        <v>19709</v>
      </c>
      <c r="I4329" s="884" t="s">
        <v>28760</v>
      </c>
      <c r="J4329" s="345" t="s">
        <v>29244</v>
      </c>
      <c r="K4329" s="938">
        <v>9</v>
      </c>
      <c r="L4329" s="938">
        <v>12</v>
      </c>
      <c r="M4329" s="980">
        <v>86400</v>
      </c>
      <c r="N4329" s="938">
        <v>9</v>
      </c>
      <c r="O4329" s="938">
        <v>6</v>
      </c>
      <c r="P4329" s="980">
        <v>43200</v>
      </c>
      <c r="Q4329" s="938">
        <v>0</v>
      </c>
      <c r="R4329" s="938">
        <v>12</v>
      </c>
      <c r="S4329" s="981">
        <f t="shared" si="61"/>
        <v>86400</v>
      </c>
    </row>
    <row r="4330" spans="1:19" s="243" customFormat="1" ht="34.9">
      <c r="A4330" s="1041" t="s">
        <v>1030</v>
      </c>
      <c r="B4330" s="887" t="s">
        <v>29742</v>
      </c>
      <c r="C4330" s="887" t="s">
        <v>115</v>
      </c>
      <c r="D4330" s="345" t="s">
        <v>29567</v>
      </c>
      <c r="E4330" s="980">
        <v>9300</v>
      </c>
      <c r="F4330" s="345">
        <v>20078507</v>
      </c>
      <c r="G4330" s="391" t="s">
        <v>29568</v>
      </c>
      <c r="H4330" s="884" t="s">
        <v>23441</v>
      </c>
      <c r="I4330" s="884" t="s">
        <v>19764</v>
      </c>
      <c r="J4330" s="345" t="s">
        <v>29567</v>
      </c>
      <c r="K4330" s="938">
        <v>1</v>
      </c>
      <c r="L4330" s="938">
        <v>12</v>
      </c>
      <c r="M4330" s="980">
        <v>17980</v>
      </c>
      <c r="N4330" s="938">
        <v>2</v>
      </c>
      <c r="O4330" s="938">
        <v>2</v>
      </c>
      <c r="P4330" s="980">
        <v>9300</v>
      </c>
      <c r="Q4330" s="938">
        <v>0</v>
      </c>
      <c r="R4330" s="938">
        <v>0</v>
      </c>
      <c r="S4330" s="981">
        <v>0</v>
      </c>
    </row>
    <row r="4331" spans="1:19" s="243" customFormat="1" ht="34.9">
      <c r="A4331" s="1041" t="s">
        <v>1030</v>
      </c>
      <c r="B4331" s="887" t="s">
        <v>29742</v>
      </c>
      <c r="C4331" s="887" t="s">
        <v>115</v>
      </c>
      <c r="D4331" s="345" t="s">
        <v>29569</v>
      </c>
      <c r="E4331" s="980">
        <v>11000</v>
      </c>
      <c r="F4331" s="345">
        <v>21532092</v>
      </c>
      <c r="G4331" s="391" t="s">
        <v>29570</v>
      </c>
      <c r="H4331" s="884" t="s">
        <v>28812</v>
      </c>
      <c r="I4331" s="884" t="s">
        <v>28760</v>
      </c>
      <c r="J4331" s="345" t="s">
        <v>29569</v>
      </c>
      <c r="K4331" s="938">
        <v>11</v>
      </c>
      <c r="L4331" s="938">
        <v>12</v>
      </c>
      <c r="M4331" s="980">
        <v>132000</v>
      </c>
      <c r="N4331" s="938">
        <v>11</v>
      </c>
      <c r="O4331" s="938">
        <v>6</v>
      </c>
      <c r="P4331" s="980">
        <v>66000</v>
      </c>
      <c r="Q4331" s="938">
        <v>0</v>
      </c>
      <c r="R4331" s="938">
        <v>12</v>
      </c>
      <c r="S4331" s="981">
        <f t="shared" ref="S4331:S4333" si="62">+E4331*12</f>
        <v>132000</v>
      </c>
    </row>
    <row r="4332" spans="1:19" s="243" customFormat="1" ht="34.9">
      <c r="A4332" s="1041" t="s">
        <v>1030</v>
      </c>
      <c r="B4332" s="887" t="s">
        <v>29742</v>
      </c>
      <c r="C4332" s="887" t="s">
        <v>115</v>
      </c>
      <c r="D4332" s="345" t="s">
        <v>29571</v>
      </c>
      <c r="E4332" s="980">
        <v>9300</v>
      </c>
      <c r="F4332" s="345">
        <v>41680853</v>
      </c>
      <c r="G4332" s="391" t="s">
        <v>29572</v>
      </c>
      <c r="H4332" s="884" t="s">
        <v>23367</v>
      </c>
      <c r="I4332" s="884" t="s">
        <v>28760</v>
      </c>
      <c r="J4332" s="345" t="s">
        <v>29571</v>
      </c>
      <c r="K4332" s="938">
        <v>1</v>
      </c>
      <c r="L4332" s="938">
        <v>10</v>
      </c>
      <c r="M4332" s="980">
        <v>93000</v>
      </c>
      <c r="N4332" s="938">
        <v>1</v>
      </c>
      <c r="O4332" s="938">
        <v>6</v>
      </c>
      <c r="P4332" s="980">
        <v>55800</v>
      </c>
      <c r="Q4332" s="938">
        <v>0</v>
      </c>
      <c r="R4332" s="938">
        <v>12</v>
      </c>
      <c r="S4332" s="981">
        <f t="shared" si="62"/>
        <v>111600</v>
      </c>
    </row>
    <row r="4333" spans="1:19" s="243" customFormat="1" ht="34.9">
      <c r="A4333" s="1041" t="s">
        <v>1030</v>
      </c>
      <c r="B4333" s="887" t="s">
        <v>29742</v>
      </c>
      <c r="C4333" s="887" t="s">
        <v>115</v>
      </c>
      <c r="D4333" s="345" t="s">
        <v>29573</v>
      </c>
      <c r="E4333" s="980">
        <v>9300</v>
      </c>
      <c r="F4333" s="345">
        <v>7765048</v>
      </c>
      <c r="G4333" s="391" t="s">
        <v>29574</v>
      </c>
      <c r="H4333" s="884" t="s">
        <v>19815</v>
      </c>
      <c r="I4333" s="884" t="s">
        <v>28760</v>
      </c>
      <c r="J4333" s="345" t="s">
        <v>29573</v>
      </c>
      <c r="K4333" s="938">
        <v>7</v>
      </c>
      <c r="L4333" s="938">
        <v>12</v>
      </c>
      <c r="M4333" s="980">
        <v>111600</v>
      </c>
      <c r="N4333" s="938">
        <v>7</v>
      </c>
      <c r="O4333" s="938">
        <v>6</v>
      </c>
      <c r="P4333" s="980">
        <v>55800</v>
      </c>
      <c r="Q4333" s="938">
        <v>0</v>
      </c>
      <c r="R4333" s="938">
        <v>12</v>
      </c>
      <c r="S4333" s="981">
        <f t="shared" si="62"/>
        <v>111600</v>
      </c>
    </row>
    <row r="4334" spans="1:19" s="243" customFormat="1" ht="34.9">
      <c r="A4334" s="1041" t="s">
        <v>1030</v>
      </c>
      <c r="B4334" s="887" t="s">
        <v>29742</v>
      </c>
      <c r="C4334" s="887" t="s">
        <v>115</v>
      </c>
      <c r="D4334" s="345" t="s">
        <v>29575</v>
      </c>
      <c r="E4334" s="980">
        <v>7200</v>
      </c>
      <c r="F4334" s="345">
        <v>47430299</v>
      </c>
      <c r="G4334" s="391" t="s">
        <v>29576</v>
      </c>
      <c r="H4334" s="884" t="s">
        <v>29276</v>
      </c>
      <c r="I4334" s="884" t="s">
        <v>28760</v>
      </c>
      <c r="J4334" s="345" t="s">
        <v>29575</v>
      </c>
      <c r="K4334" s="938">
        <v>1</v>
      </c>
      <c r="L4334" s="938">
        <v>12</v>
      </c>
      <c r="M4334" s="980">
        <v>54960</v>
      </c>
      <c r="N4334" s="938">
        <v>2</v>
      </c>
      <c r="O4334" s="938">
        <v>6</v>
      </c>
      <c r="P4334" s="980">
        <v>43200</v>
      </c>
      <c r="Q4334" s="938">
        <v>0</v>
      </c>
      <c r="R4334" s="938">
        <v>12</v>
      </c>
      <c r="S4334" s="981">
        <v>0</v>
      </c>
    </row>
    <row r="4335" spans="1:19" s="243" customFormat="1" ht="34.9">
      <c r="A4335" s="1041" t="s">
        <v>1030</v>
      </c>
      <c r="B4335" s="887" t="s">
        <v>29742</v>
      </c>
      <c r="C4335" s="887" t="s">
        <v>115</v>
      </c>
      <c r="D4335" s="345" t="s">
        <v>28856</v>
      </c>
      <c r="E4335" s="980">
        <v>4200</v>
      </c>
      <c r="F4335" s="345">
        <v>45688047</v>
      </c>
      <c r="G4335" s="391" t="s">
        <v>29577</v>
      </c>
      <c r="H4335" s="884" t="s">
        <v>21494</v>
      </c>
      <c r="I4335" s="884" t="s">
        <v>28760</v>
      </c>
      <c r="J4335" s="345" t="s">
        <v>28856</v>
      </c>
      <c r="K4335" s="938">
        <v>10</v>
      </c>
      <c r="L4335" s="938">
        <v>11</v>
      </c>
      <c r="M4335" s="980">
        <v>46200</v>
      </c>
      <c r="N4335" s="938">
        <v>0</v>
      </c>
      <c r="O4335" s="938">
        <v>0</v>
      </c>
      <c r="P4335" s="980">
        <v>0</v>
      </c>
      <c r="Q4335" s="938">
        <v>0</v>
      </c>
      <c r="R4335" s="938">
        <v>0</v>
      </c>
      <c r="S4335" s="981">
        <v>0</v>
      </c>
    </row>
    <row r="4336" spans="1:19" s="243" customFormat="1" ht="34.9">
      <c r="A4336" s="1041" t="s">
        <v>1030</v>
      </c>
      <c r="B4336" s="887" t="s">
        <v>29742</v>
      </c>
      <c r="C4336" s="887" t="s">
        <v>115</v>
      </c>
      <c r="D4336" s="345" t="s">
        <v>29578</v>
      </c>
      <c r="E4336" s="980">
        <v>9300</v>
      </c>
      <c r="F4336" s="345">
        <v>44546613</v>
      </c>
      <c r="G4336" s="391" t="s">
        <v>29579</v>
      </c>
      <c r="H4336" s="884" t="s">
        <v>19708</v>
      </c>
      <c r="I4336" s="884" t="s">
        <v>28760</v>
      </c>
      <c r="J4336" s="345" t="s">
        <v>29578</v>
      </c>
      <c r="K4336" s="938">
        <v>1</v>
      </c>
      <c r="L4336" s="938">
        <v>12</v>
      </c>
      <c r="M4336" s="980">
        <v>111600</v>
      </c>
      <c r="N4336" s="938">
        <v>1</v>
      </c>
      <c r="O4336" s="938">
        <v>6</v>
      </c>
      <c r="P4336" s="980">
        <v>55800</v>
      </c>
      <c r="Q4336" s="938">
        <v>0</v>
      </c>
      <c r="R4336" s="938">
        <v>12</v>
      </c>
      <c r="S4336" s="981">
        <f t="shared" ref="S4336:S4344" si="63">+E4336*12</f>
        <v>111600</v>
      </c>
    </row>
    <row r="4337" spans="1:19" s="243" customFormat="1" ht="34.9">
      <c r="A4337" s="1041" t="s">
        <v>1030</v>
      </c>
      <c r="B4337" s="887" t="s">
        <v>29742</v>
      </c>
      <c r="C4337" s="887" t="s">
        <v>115</v>
      </c>
      <c r="D4337" s="345" t="s">
        <v>29580</v>
      </c>
      <c r="E4337" s="980">
        <v>6000</v>
      </c>
      <c r="F4337" s="345">
        <v>72796036</v>
      </c>
      <c r="G4337" s="391" t="s">
        <v>29581</v>
      </c>
      <c r="H4337" s="884" t="s">
        <v>21494</v>
      </c>
      <c r="I4337" s="884" t="s">
        <v>28760</v>
      </c>
      <c r="J4337" s="345" t="s">
        <v>29580</v>
      </c>
      <c r="K4337" s="938">
        <v>1</v>
      </c>
      <c r="L4337" s="938">
        <v>12</v>
      </c>
      <c r="M4337" s="980">
        <v>72000</v>
      </c>
      <c r="N4337" s="938">
        <v>1</v>
      </c>
      <c r="O4337" s="938">
        <v>6</v>
      </c>
      <c r="P4337" s="980">
        <v>36000</v>
      </c>
      <c r="Q4337" s="938">
        <v>0</v>
      </c>
      <c r="R4337" s="938">
        <v>12</v>
      </c>
      <c r="S4337" s="981">
        <f t="shared" si="63"/>
        <v>72000</v>
      </c>
    </row>
    <row r="4338" spans="1:19" s="243" customFormat="1" ht="34.9">
      <c r="A4338" s="1041" t="s">
        <v>1030</v>
      </c>
      <c r="B4338" s="887" t="s">
        <v>29742</v>
      </c>
      <c r="C4338" s="887" t="s">
        <v>115</v>
      </c>
      <c r="D4338" s="345" t="s">
        <v>28766</v>
      </c>
      <c r="E4338" s="980">
        <v>11000</v>
      </c>
      <c r="F4338" s="345">
        <v>10125506</v>
      </c>
      <c r="G4338" s="391" t="s">
        <v>29582</v>
      </c>
      <c r="H4338" s="884" t="s">
        <v>28765</v>
      </c>
      <c r="I4338" s="884" t="s">
        <v>28760</v>
      </c>
      <c r="J4338" s="345" t="s">
        <v>28766</v>
      </c>
      <c r="K4338" s="938">
        <v>10</v>
      </c>
      <c r="L4338" s="938">
        <v>12</v>
      </c>
      <c r="M4338" s="980">
        <v>132000</v>
      </c>
      <c r="N4338" s="938">
        <v>10</v>
      </c>
      <c r="O4338" s="938">
        <v>6</v>
      </c>
      <c r="P4338" s="980">
        <v>66000</v>
      </c>
      <c r="Q4338" s="938">
        <v>0</v>
      </c>
      <c r="R4338" s="938">
        <v>12</v>
      </c>
      <c r="S4338" s="981">
        <f t="shared" si="63"/>
        <v>132000</v>
      </c>
    </row>
    <row r="4339" spans="1:19" s="243" customFormat="1" ht="34.9">
      <c r="A4339" s="1041" t="s">
        <v>1030</v>
      </c>
      <c r="B4339" s="887" t="s">
        <v>29742</v>
      </c>
      <c r="C4339" s="887" t="s">
        <v>115</v>
      </c>
      <c r="D4339" s="345" t="s">
        <v>29583</v>
      </c>
      <c r="E4339" s="980">
        <v>4200</v>
      </c>
      <c r="F4339" s="345">
        <v>43611260</v>
      </c>
      <c r="G4339" s="391" t="s">
        <v>29584</v>
      </c>
      <c r="H4339" s="884" t="s">
        <v>19726</v>
      </c>
      <c r="I4339" s="884" t="s">
        <v>28760</v>
      </c>
      <c r="J4339" s="345" t="s">
        <v>29583</v>
      </c>
      <c r="K4339" s="938">
        <v>6</v>
      </c>
      <c r="L4339" s="938">
        <v>12</v>
      </c>
      <c r="M4339" s="980">
        <v>50400</v>
      </c>
      <c r="N4339" s="938">
        <v>6</v>
      </c>
      <c r="O4339" s="938">
        <v>6</v>
      </c>
      <c r="P4339" s="980">
        <v>25200</v>
      </c>
      <c r="Q4339" s="938">
        <v>0</v>
      </c>
      <c r="R4339" s="938">
        <v>12</v>
      </c>
      <c r="S4339" s="981">
        <f t="shared" si="63"/>
        <v>50400</v>
      </c>
    </row>
    <row r="4340" spans="1:19" s="243" customFormat="1" ht="34.9">
      <c r="A4340" s="1041" t="s">
        <v>1030</v>
      </c>
      <c r="B4340" s="887" t="s">
        <v>29742</v>
      </c>
      <c r="C4340" s="887" t="s">
        <v>115</v>
      </c>
      <c r="D4340" s="345" t="s">
        <v>29585</v>
      </c>
      <c r="E4340" s="980">
        <v>12500</v>
      </c>
      <c r="F4340" s="345">
        <v>9980553</v>
      </c>
      <c r="G4340" s="391" t="s">
        <v>29586</v>
      </c>
      <c r="H4340" s="884" t="s">
        <v>29587</v>
      </c>
      <c r="I4340" s="884" t="s">
        <v>20536</v>
      </c>
      <c r="J4340" s="345" t="s">
        <v>29585</v>
      </c>
      <c r="K4340" s="938">
        <v>5</v>
      </c>
      <c r="L4340" s="938">
        <v>12</v>
      </c>
      <c r="M4340" s="980">
        <v>150000</v>
      </c>
      <c r="N4340" s="938">
        <v>5</v>
      </c>
      <c r="O4340" s="938">
        <v>6</v>
      </c>
      <c r="P4340" s="980">
        <v>75000</v>
      </c>
      <c r="Q4340" s="938">
        <v>0</v>
      </c>
      <c r="R4340" s="938">
        <v>12</v>
      </c>
      <c r="S4340" s="981">
        <f t="shared" si="63"/>
        <v>150000</v>
      </c>
    </row>
    <row r="4341" spans="1:19" s="243" customFormat="1" ht="34.9">
      <c r="A4341" s="1041" t="s">
        <v>1030</v>
      </c>
      <c r="B4341" s="887" t="s">
        <v>29742</v>
      </c>
      <c r="C4341" s="887" t="s">
        <v>115</v>
      </c>
      <c r="D4341" s="345" t="s">
        <v>29588</v>
      </c>
      <c r="E4341" s="980">
        <v>11000</v>
      </c>
      <c r="F4341" s="345">
        <v>40003300</v>
      </c>
      <c r="G4341" s="391" t="s">
        <v>29589</v>
      </c>
      <c r="H4341" s="884" t="s">
        <v>19733</v>
      </c>
      <c r="I4341" s="884" t="s">
        <v>28760</v>
      </c>
      <c r="J4341" s="345" t="s">
        <v>29588</v>
      </c>
      <c r="K4341" s="938">
        <v>1</v>
      </c>
      <c r="L4341" s="938">
        <v>12</v>
      </c>
      <c r="M4341" s="980">
        <v>132000</v>
      </c>
      <c r="N4341" s="938">
        <v>1</v>
      </c>
      <c r="O4341" s="938">
        <v>6</v>
      </c>
      <c r="P4341" s="980">
        <v>66000</v>
      </c>
      <c r="Q4341" s="938">
        <v>0</v>
      </c>
      <c r="R4341" s="938">
        <v>12</v>
      </c>
      <c r="S4341" s="981">
        <f t="shared" si="63"/>
        <v>132000</v>
      </c>
    </row>
    <row r="4342" spans="1:19" s="243" customFormat="1" ht="34.9">
      <c r="A4342" s="1041" t="s">
        <v>1030</v>
      </c>
      <c r="B4342" s="887" t="s">
        <v>29742</v>
      </c>
      <c r="C4342" s="887" t="s">
        <v>115</v>
      </c>
      <c r="D4342" s="345" t="s">
        <v>19733</v>
      </c>
      <c r="E4342" s="980">
        <v>9300</v>
      </c>
      <c r="F4342" s="345">
        <v>42267404</v>
      </c>
      <c r="G4342" s="391" t="s">
        <v>29590</v>
      </c>
      <c r="H4342" s="884" t="s">
        <v>19733</v>
      </c>
      <c r="I4342" s="884" t="s">
        <v>28760</v>
      </c>
      <c r="J4342" s="345" t="s">
        <v>19733</v>
      </c>
      <c r="K4342" s="938">
        <v>1</v>
      </c>
      <c r="L4342" s="938">
        <v>12</v>
      </c>
      <c r="M4342" s="980">
        <v>111600</v>
      </c>
      <c r="N4342" s="938">
        <v>1</v>
      </c>
      <c r="O4342" s="938">
        <v>6</v>
      </c>
      <c r="P4342" s="980">
        <v>55800</v>
      </c>
      <c r="Q4342" s="938">
        <v>0</v>
      </c>
      <c r="R4342" s="938">
        <v>12</v>
      </c>
      <c r="S4342" s="981">
        <f t="shared" si="63"/>
        <v>111600</v>
      </c>
    </row>
    <row r="4343" spans="1:19" s="243" customFormat="1" ht="46.5">
      <c r="A4343" s="1041" t="s">
        <v>1030</v>
      </c>
      <c r="B4343" s="887" t="s">
        <v>29742</v>
      </c>
      <c r="C4343" s="887" t="s">
        <v>115</v>
      </c>
      <c r="D4343" s="345" t="s">
        <v>29591</v>
      </c>
      <c r="E4343" s="980">
        <v>9300</v>
      </c>
      <c r="F4343" s="345">
        <v>45155561</v>
      </c>
      <c r="G4343" s="391" t="s">
        <v>29592</v>
      </c>
      <c r="H4343" s="884" t="s">
        <v>28886</v>
      </c>
      <c r="I4343" s="884" t="s">
        <v>28760</v>
      </c>
      <c r="J4343" s="345" t="s">
        <v>29591</v>
      </c>
      <c r="K4343" s="938">
        <v>1</v>
      </c>
      <c r="L4343" s="938">
        <v>12</v>
      </c>
      <c r="M4343" s="980">
        <v>111600</v>
      </c>
      <c r="N4343" s="938">
        <v>1</v>
      </c>
      <c r="O4343" s="938">
        <v>6</v>
      </c>
      <c r="P4343" s="980">
        <v>55800</v>
      </c>
      <c r="Q4343" s="938">
        <v>0</v>
      </c>
      <c r="R4343" s="938">
        <v>12</v>
      </c>
      <c r="S4343" s="981">
        <f t="shared" si="63"/>
        <v>111600</v>
      </c>
    </row>
    <row r="4344" spans="1:19" s="243" customFormat="1" ht="34.9">
      <c r="A4344" s="1041" t="s">
        <v>1030</v>
      </c>
      <c r="B4344" s="887" t="s">
        <v>29742</v>
      </c>
      <c r="C4344" s="887" t="s">
        <v>115</v>
      </c>
      <c r="D4344" s="345" t="s">
        <v>29593</v>
      </c>
      <c r="E4344" s="980">
        <v>6000</v>
      </c>
      <c r="F4344" s="345">
        <v>40081281</v>
      </c>
      <c r="G4344" s="391" t="s">
        <v>29594</v>
      </c>
      <c r="H4344" s="884" t="s">
        <v>19757</v>
      </c>
      <c r="I4344" s="884" t="s">
        <v>19764</v>
      </c>
      <c r="J4344" s="345" t="s">
        <v>29593</v>
      </c>
      <c r="K4344" s="938">
        <v>8</v>
      </c>
      <c r="L4344" s="938">
        <v>12</v>
      </c>
      <c r="M4344" s="980">
        <v>72000</v>
      </c>
      <c r="N4344" s="938">
        <v>8</v>
      </c>
      <c r="O4344" s="938">
        <v>6</v>
      </c>
      <c r="P4344" s="980">
        <v>36000</v>
      </c>
      <c r="Q4344" s="938">
        <v>0</v>
      </c>
      <c r="R4344" s="938">
        <v>12</v>
      </c>
      <c r="S4344" s="981">
        <f t="shared" si="63"/>
        <v>72000</v>
      </c>
    </row>
    <row r="4345" spans="1:19" s="243" customFormat="1" ht="34.9">
      <c r="A4345" s="1041" t="s">
        <v>1030</v>
      </c>
      <c r="B4345" s="887" t="s">
        <v>29742</v>
      </c>
      <c r="C4345" s="887" t="s">
        <v>115</v>
      </c>
      <c r="D4345" s="345" t="s">
        <v>29595</v>
      </c>
      <c r="E4345" s="980">
        <v>6000</v>
      </c>
      <c r="F4345" s="345">
        <v>46719418</v>
      </c>
      <c r="G4345" s="391" t="s">
        <v>29596</v>
      </c>
      <c r="H4345" s="884" t="s">
        <v>23441</v>
      </c>
      <c r="I4345" s="884" t="s">
        <v>19764</v>
      </c>
      <c r="J4345" s="345" t="s">
        <v>29595</v>
      </c>
      <c r="K4345" s="938">
        <v>1</v>
      </c>
      <c r="L4345" s="938">
        <v>12</v>
      </c>
      <c r="M4345" s="980">
        <v>11600</v>
      </c>
      <c r="N4345" s="938">
        <v>2</v>
      </c>
      <c r="O4345" s="938">
        <v>1</v>
      </c>
      <c r="P4345" s="980">
        <v>6000</v>
      </c>
      <c r="Q4345" s="938">
        <v>0</v>
      </c>
      <c r="R4345" s="938">
        <v>0</v>
      </c>
      <c r="S4345" s="981">
        <v>0</v>
      </c>
    </row>
    <row r="4346" spans="1:19" s="243" customFormat="1" ht="34.9">
      <c r="A4346" s="1041" t="s">
        <v>1030</v>
      </c>
      <c r="B4346" s="887" t="s">
        <v>29742</v>
      </c>
      <c r="C4346" s="887" t="s">
        <v>115</v>
      </c>
      <c r="D4346" s="345" t="s">
        <v>29097</v>
      </c>
      <c r="E4346" s="980">
        <v>7200</v>
      </c>
      <c r="F4346" s="345">
        <v>70578031</v>
      </c>
      <c r="G4346" s="391" t="s">
        <v>29597</v>
      </c>
      <c r="H4346" s="884" t="s">
        <v>19713</v>
      </c>
      <c r="I4346" s="884" t="s">
        <v>28760</v>
      </c>
      <c r="J4346" s="345" t="s">
        <v>29097</v>
      </c>
      <c r="K4346" s="938">
        <v>1</v>
      </c>
      <c r="L4346" s="938">
        <v>12</v>
      </c>
      <c r="M4346" s="980">
        <v>86400</v>
      </c>
      <c r="N4346" s="938">
        <v>1</v>
      </c>
      <c r="O4346" s="938">
        <v>6</v>
      </c>
      <c r="P4346" s="980">
        <v>43200</v>
      </c>
      <c r="Q4346" s="938">
        <v>0</v>
      </c>
      <c r="R4346" s="938">
        <v>12</v>
      </c>
      <c r="S4346" s="981">
        <f>+E4346*12</f>
        <v>86400</v>
      </c>
    </row>
    <row r="4347" spans="1:19" s="243" customFormat="1" ht="34.9">
      <c r="A4347" s="1041" t="s">
        <v>1030</v>
      </c>
      <c r="B4347" s="887" t="s">
        <v>29742</v>
      </c>
      <c r="C4347" s="887" t="s">
        <v>115</v>
      </c>
      <c r="D4347" s="345" t="s">
        <v>19806</v>
      </c>
      <c r="E4347" s="980">
        <v>9300</v>
      </c>
      <c r="F4347" s="345">
        <v>41091651</v>
      </c>
      <c r="G4347" s="391" t="s">
        <v>29598</v>
      </c>
      <c r="H4347" s="884" t="s">
        <v>19815</v>
      </c>
      <c r="I4347" s="884" t="s">
        <v>19764</v>
      </c>
      <c r="J4347" s="345" t="s">
        <v>19806</v>
      </c>
      <c r="K4347" s="938">
        <v>1</v>
      </c>
      <c r="L4347" s="938">
        <v>12</v>
      </c>
      <c r="M4347" s="980">
        <v>17980</v>
      </c>
      <c r="N4347" s="938">
        <v>2</v>
      </c>
      <c r="O4347" s="938">
        <v>6</v>
      </c>
      <c r="P4347" s="980">
        <v>55800</v>
      </c>
      <c r="Q4347" s="938">
        <v>0</v>
      </c>
      <c r="R4347" s="938">
        <v>12</v>
      </c>
      <c r="S4347" s="981">
        <v>0</v>
      </c>
    </row>
    <row r="4348" spans="1:19" s="243" customFormat="1" ht="34.9">
      <c r="A4348" s="1041" t="s">
        <v>1030</v>
      </c>
      <c r="B4348" s="887" t="s">
        <v>29742</v>
      </c>
      <c r="C4348" s="887" t="s">
        <v>115</v>
      </c>
      <c r="D4348" s="345" t="s">
        <v>29599</v>
      </c>
      <c r="E4348" s="980">
        <v>7200</v>
      </c>
      <c r="F4348" s="345">
        <v>46611662</v>
      </c>
      <c r="G4348" s="391" t="s">
        <v>29600</v>
      </c>
      <c r="H4348" s="884" t="s">
        <v>19733</v>
      </c>
      <c r="I4348" s="884" t="s">
        <v>28760</v>
      </c>
      <c r="J4348" s="345" t="s">
        <v>29599</v>
      </c>
      <c r="K4348" s="938">
        <v>3</v>
      </c>
      <c r="L4348" s="938">
        <v>12</v>
      </c>
      <c r="M4348" s="980">
        <v>86400</v>
      </c>
      <c r="N4348" s="938">
        <v>3</v>
      </c>
      <c r="O4348" s="938">
        <v>6</v>
      </c>
      <c r="P4348" s="980">
        <v>43200</v>
      </c>
      <c r="Q4348" s="938">
        <v>0</v>
      </c>
      <c r="R4348" s="938">
        <v>12</v>
      </c>
      <c r="S4348" s="981">
        <f t="shared" ref="S4348:S4355" si="64">+E4348*12</f>
        <v>86400</v>
      </c>
    </row>
    <row r="4349" spans="1:19" s="243" customFormat="1" ht="34.9">
      <c r="A4349" s="1041" t="s">
        <v>1030</v>
      </c>
      <c r="B4349" s="887" t="s">
        <v>29742</v>
      </c>
      <c r="C4349" s="887" t="s">
        <v>115</v>
      </c>
      <c r="D4349" s="345" t="s">
        <v>28786</v>
      </c>
      <c r="E4349" s="980">
        <v>6000</v>
      </c>
      <c r="F4349" s="345">
        <v>46580985</v>
      </c>
      <c r="G4349" s="391" t="s">
        <v>29601</v>
      </c>
      <c r="H4349" s="884" t="s">
        <v>19733</v>
      </c>
      <c r="I4349" s="884" t="s">
        <v>19764</v>
      </c>
      <c r="J4349" s="345" t="s">
        <v>28786</v>
      </c>
      <c r="K4349" s="938">
        <v>7</v>
      </c>
      <c r="L4349" s="938">
        <v>12</v>
      </c>
      <c r="M4349" s="980">
        <v>72000</v>
      </c>
      <c r="N4349" s="938">
        <v>7</v>
      </c>
      <c r="O4349" s="938">
        <v>6</v>
      </c>
      <c r="P4349" s="980">
        <v>36000</v>
      </c>
      <c r="Q4349" s="938">
        <v>0</v>
      </c>
      <c r="R4349" s="938">
        <v>12</v>
      </c>
      <c r="S4349" s="981">
        <f t="shared" si="64"/>
        <v>72000</v>
      </c>
    </row>
    <row r="4350" spans="1:19" s="243" customFormat="1" ht="34.9">
      <c r="A4350" s="1041" t="s">
        <v>1030</v>
      </c>
      <c r="B4350" s="887" t="s">
        <v>29742</v>
      </c>
      <c r="C4350" s="887" t="s">
        <v>115</v>
      </c>
      <c r="D4350" s="345" t="s">
        <v>29602</v>
      </c>
      <c r="E4350" s="980">
        <v>4200</v>
      </c>
      <c r="F4350" s="345">
        <v>72728393</v>
      </c>
      <c r="G4350" s="391" t="s">
        <v>29603</v>
      </c>
      <c r="H4350" s="884" t="s">
        <v>19726</v>
      </c>
      <c r="I4350" s="884" t="s">
        <v>28760</v>
      </c>
      <c r="J4350" s="345" t="s">
        <v>29602</v>
      </c>
      <c r="K4350" s="938">
        <v>3</v>
      </c>
      <c r="L4350" s="938">
        <v>12</v>
      </c>
      <c r="M4350" s="980">
        <v>50400</v>
      </c>
      <c r="N4350" s="938">
        <v>3</v>
      </c>
      <c r="O4350" s="938">
        <v>6</v>
      </c>
      <c r="P4350" s="980">
        <v>25200</v>
      </c>
      <c r="Q4350" s="938">
        <v>0</v>
      </c>
      <c r="R4350" s="938">
        <v>12</v>
      </c>
      <c r="S4350" s="981">
        <f t="shared" si="64"/>
        <v>50400</v>
      </c>
    </row>
    <row r="4351" spans="1:19" s="243" customFormat="1" ht="46.5">
      <c r="A4351" s="1041" t="s">
        <v>1030</v>
      </c>
      <c r="B4351" s="887" t="s">
        <v>29742</v>
      </c>
      <c r="C4351" s="887" t="s">
        <v>115</v>
      </c>
      <c r="D4351" s="345" t="s">
        <v>29604</v>
      </c>
      <c r="E4351" s="980">
        <v>11000</v>
      </c>
      <c r="F4351" s="345">
        <v>10396088</v>
      </c>
      <c r="G4351" s="391" t="s">
        <v>29605</v>
      </c>
      <c r="H4351" s="884" t="s">
        <v>29513</v>
      </c>
      <c r="I4351" s="884" t="s">
        <v>28760</v>
      </c>
      <c r="J4351" s="345" t="s">
        <v>29604</v>
      </c>
      <c r="K4351" s="938">
        <v>8</v>
      </c>
      <c r="L4351" s="938">
        <v>12</v>
      </c>
      <c r="M4351" s="980">
        <v>132000</v>
      </c>
      <c r="N4351" s="938">
        <v>8</v>
      </c>
      <c r="O4351" s="938">
        <v>6</v>
      </c>
      <c r="P4351" s="980">
        <v>66000</v>
      </c>
      <c r="Q4351" s="938">
        <v>0</v>
      </c>
      <c r="R4351" s="938">
        <v>12</v>
      </c>
      <c r="S4351" s="981">
        <f t="shared" si="64"/>
        <v>132000</v>
      </c>
    </row>
    <row r="4352" spans="1:19" s="243" customFormat="1" ht="34.9">
      <c r="A4352" s="1041" t="s">
        <v>1030</v>
      </c>
      <c r="B4352" s="887" t="s">
        <v>29742</v>
      </c>
      <c r="C4352" s="887" t="s">
        <v>115</v>
      </c>
      <c r="D4352" s="345" t="s">
        <v>28780</v>
      </c>
      <c r="E4352" s="980">
        <v>4200</v>
      </c>
      <c r="F4352" s="345">
        <v>70612966</v>
      </c>
      <c r="G4352" s="391" t="s">
        <v>29606</v>
      </c>
      <c r="H4352" s="884" t="s">
        <v>29607</v>
      </c>
      <c r="I4352" s="884" t="s">
        <v>28760</v>
      </c>
      <c r="J4352" s="345" t="s">
        <v>28780</v>
      </c>
      <c r="K4352" s="938">
        <v>2</v>
      </c>
      <c r="L4352" s="938">
        <v>12</v>
      </c>
      <c r="M4352" s="980">
        <v>50400</v>
      </c>
      <c r="N4352" s="938">
        <v>2</v>
      </c>
      <c r="O4352" s="938">
        <v>6</v>
      </c>
      <c r="P4352" s="980">
        <v>25200</v>
      </c>
      <c r="Q4352" s="938">
        <v>0</v>
      </c>
      <c r="R4352" s="938">
        <v>12</v>
      </c>
      <c r="S4352" s="981">
        <f t="shared" si="64"/>
        <v>50400</v>
      </c>
    </row>
    <row r="4353" spans="1:19" s="243" customFormat="1" ht="34.9">
      <c r="A4353" s="1041" t="s">
        <v>1030</v>
      </c>
      <c r="B4353" s="887" t="s">
        <v>29742</v>
      </c>
      <c r="C4353" s="887" t="s">
        <v>115</v>
      </c>
      <c r="D4353" s="345" t="s">
        <v>28860</v>
      </c>
      <c r="E4353" s="980">
        <v>11000</v>
      </c>
      <c r="F4353" s="345">
        <v>8759943</v>
      </c>
      <c r="G4353" s="391" t="s">
        <v>29608</v>
      </c>
      <c r="H4353" s="884" t="s">
        <v>19824</v>
      </c>
      <c r="I4353" s="884" t="s">
        <v>28760</v>
      </c>
      <c r="J4353" s="345" t="s">
        <v>28860</v>
      </c>
      <c r="K4353" s="938">
        <v>11</v>
      </c>
      <c r="L4353" s="938">
        <v>12</v>
      </c>
      <c r="M4353" s="980">
        <v>132000</v>
      </c>
      <c r="N4353" s="938">
        <v>11</v>
      </c>
      <c r="O4353" s="938">
        <v>6</v>
      </c>
      <c r="P4353" s="980">
        <v>66000</v>
      </c>
      <c r="Q4353" s="938">
        <v>0</v>
      </c>
      <c r="R4353" s="938">
        <v>12</v>
      </c>
      <c r="S4353" s="981">
        <f t="shared" si="64"/>
        <v>132000</v>
      </c>
    </row>
    <row r="4354" spans="1:19" s="243" customFormat="1" ht="34.9">
      <c r="A4354" s="1041" t="s">
        <v>1030</v>
      </c>
      <c r="B4354" s="887" t="s">
        <v>29742</v>
      </c>
      <c r="C4354" s="887" t="s">
        <v>115</v>
      </c>
      <c r="D4354" s="345" t="s">
        <v>28842</v>
      </c>
      <c r="E4354" s="980">
        <v>11000</v>
      </c>
      <c r="F4354" s="345">
        <v>21555003</v>
      </c>
      <c r="G4354" s="391" t="s">
        <v>29609</v>
      </c>
      <c r="H4354" s="884" t="s">
        <v>29610</v>
      </c>
      <c r="I4354" s="884" t="s">
        <v>28760</v>
      </c>
      <c r="J4354" s="345" t="s">
        <v>28842</v>
      </c>
      <c r="K4354" s="938">
        <v>5</v>
      </c>
      <c r="L4354" s="938">
        <v>12</v>
      </c>
      <c r="M4354" s="980">
        <v>132000</v>
      </c>
      <c r="N4354" s="938">
        <v>5</v>
      </c>
      <c r="O4354" s="938">
        <v>6</v>
      </c>
      <c r="P4354" s="980">
        <v>66000</v>
      </c>
      <c r="Q4354" s="938">
        <v>0</v>
      </c>
      <c r="R4354" s="938">
        <v>12</v>
      </c>
      <c r="S4354" s="981">
        <f t="shared" si="64"/>
        <v>132000</v>
      </c>
    </row>
    <row r="4355" spans="1:19" s="243" customFormat="1" ht="34.9">
      <c r="A4355" s="1041" t="s">
        <v>1030</v>
      </c>
      <c r="B4355" s="887" t="s">
        <v>29742</v>
      </c>
      <c r="C4355" s="887" t="s">
        <v>115</v>
      </c>
      <c r="D4355" s="345" t="s">
        <v>29611</v>
      </c>
      <c r="E4355" s="980">
        <v>6000</v>
      </c>
      <c r="F4355" s="345">
        <v>41071591</v>
      </c>
      <c r="G4355" s="391" t="s">
        <v>29612</v>
      </c>
      <c r="H4355" s="884" t="s">
        <v>19726</v>
      </c>
      <c r="I4355" s="884" t="s">
        <v>28760</v>
      </c>
      <c r="J4355" s="345" t="s">
        <v>29611</v>
      </c>
      <c r="K4355" s="938">
        <v>6</v>
      </c>
      <c r="L4355" s="938">
        <v>12</v>
      </c>
      <c r="M4355" s="980">
        <v>72000</v>
      </c>
      <c r="N4355" s="938">
        <v>6</v>
      </c>
      <c r="O4355" s="938">
        <v>6</v>
      </c>
      <c r="P4355" s="980">
        <v>36000</v>
      </c>
      <c r="Q4355" s="938">
        <v>0</v>
      </c>
      <c r="R4355" s="938">
        <v>12</v>
      </c>
      <c r="S4355" s="981">
        <f t="shared" si="64"/>
        <v>72000</v>
      </c>
    </row>
    <row r="4356" spans="1:19" s="243" customFormat="1" ht="34.9">
      <c r="A4356" s="1041" t="s">
        <v>1030</v>
      </c>
      <c r="B4356" s="887" t="s">
        <v>29742</v>
      </c>
      <c r="C4356" s="887" t="s">
        <v>115</v>
      </c>
      <c r="D4356" s="345" t="s">
        <v>29005</v>
      </c>
      <c r="E4356" s="980">
        <v>9300</v>
      </c>
      <c r="F4356" s="345">
        <v>72733147</v>
      </c>
      <c r="G4356" s="391" t="s">
        <v>29613</v>
      </c>
      <c r="H4356" s="884" t="s">
        <v>28765</v>
      </c>
      <c r="I4356" s="884" t="s">
        <v>19764</v>
      </c>
      <c r="J4356" s="345" t="s">
        <v>29005</v>
      </c>
      <c r="K4356" s="938">
        <v>0</v>
      </c>
      <c r="L4356" s="938">
        <v>0</v>
      </c>
      <c r="M4356" s="980">
        <v>0</v>
      </c>
      <c r="N4356" s="938">
        <v>1</v>
      </c>
      <c r="O4356" s="938">
        <v>1</v>
      </c>
      <c r="P4356" s="980">
        <v>9300</v>
      </c>
      <c r="Q4356" s="938">
        <v>0</v>
      </c>
      <c r="R4356" s="938">
        <v>12</v>
      </c>
      <c r="S4356" s="981">
        <v>0</v>
      </c>
    </row>
    <row r="4357" spans="1:19" s="243" customFormat="1" ht="34.9">
      <c r="A4357" s="1041" t="s">
        <v>1030</v>
      </c>
      <c r="B4357" s="887" t="s">
        <v>29742</v>
      </c>
      <c r="C4357" s="887" t="s">
        <v>115</v>
      </c>
      <c r="D4357" s="345" t="s">
        <v>29614</v>
      </c>
      <c r="E4357" s="980">
        <v>6000</v>
      </c>
      <c r="F4357" s="345">
        <v>10559331</v>
      </c>
      <c r="G4357" s="391" t="s">
        <v>29615</v>
      </c>
      <c r="H4357" s="884" t="s">
        <v>19810</v>
      </c>
      <c r="I4357" s="884" t="s">
        <v>28760</v>
      </c>
      <c r="J4357" s="345" t="s">
        <v>29614</v>
      </c>
      <c r="K4357" s="938">
        <v>3</v>
      </c>
      <c r="L4357" s="938">
        <v>12</v>
      </c>
      <c r="M4357" s="980">
        <v>72000</v>
      </c>
      <c r="N4357" s="938">
        <v>3</v>
      </c>
      <c r="O4357" s="938">
        <v>6</v>
      </c>
      <c r="P4357" s="980">
        <v>36000</v>
      </c>
      <c r="Q4357" s="938">
        <v>0</v>
      </c>
      <c r="R4357" s="938">
        <v>12</v>
      </c>
      <c r="S4357" s="981">
        <f t="shared" ref="S4357:S4372" si="65">+E4357*12</f>
        <v>72000</v>
      </c>
    </row>
    <row r="4358" spans="1:19" s="243" customFormat="1" ht="34.9">
      <c r="A4358" s="1041" t="s">
        <v>1030</v>
      </c>
      <c r="B4358" s="887" t="s">
        <v>29742</v>
      </c>
      <c r="C4358" s="887" t="s">
        <v>115</v>
      </c>
      <c r="D4358" s="345" t="s">
        <v>29616</v>
      </c>
      <c r="E4358" s="980">
        <v>9300</v>
      </c>
      <c r="F4358" s="345">
        <v>44741887</v>
      </c>
      <c r="G4358" s="391" t="s">
        <v>29617</v>
      </c>
      <c r="H4358" s="884" t="s">
        <v>25294</v>
      </c>
      <c r="I4358" s="884" t="s">
        <v>28760</v>
      </c>
      <c r="J4358" s="345" t="s">
        <v>29616</v>
      </c>
      <c r="K4358" s="938">
        <v>7</v>
      </c>
      <c r="L4358" s="938">
        <v>12</v>
      </c>
      <c r="M4358" s="980">
        <v>111600</v>
      </c>
      <c r="N4358" s="938">
        <v>7</v>
      </c>
      <c r="O4358" s="938">
        <v>6</v>
      </c>
      <c r="P4358" s="980">
        <v>55800</v>
      </c>
      <c r="Q4358" s="938">
        <v>0</v>
      </c>
      <c r="R4358" s="938">
        <v>12</v>
      </c>
      <c r="S4358" s="981">
        <f t="shared" si="65"/>
        <v>111600</v>
      </c>
    </row>
    <row r="4359" spans="1:19" s="243" customFormat="1" ht="34.9">
      <c r="A4359" s="1041" t="s">
        <v>1030</v>
      </c>
      <c r="B4359" s="887" t="s">
        <v>29742</v>
      </c>
      <c r="C4359" s="887" t="s">
        <v>115</v>
      </c>
      <c r="D4359" s="345" t="s">
        <v>29618</v>
      </c>
      <c r="E4359" s="980">
        <v>4200</v>
      </c>
      <c r="F4359" s="345">
        <v>77667049</v>
      </c>
      <c r="G4359" s="391" t="s">
        <v>29619</v>
      </c>
      <c r="H4359" s="884" t="s">
        <v>23515</v>
      </c>
      <c r="I4359" s="884" t="s">
        <v>28760</v>
      </c>
      <c r="J4359" s="345" t="s">
        <v>29618</v>
      </c>
      <c r="K4359" s="938">
        <v>4</v>
      </c>
      <c r="L4359" s="938">
        <v>12</v>
      </c>
      <c r="M4359" s="980">
        <v>50400</v>
      </c>
      <c r="N4359" s="938">
        <v>4</v>
      </c>
      <c r="O4359" s="938">
        <v>6</v>
      </c>
      <c r="P4359" s="980">
        <v>25200</v>
      </c>
      <c r="Q4359" s="938">
        <v>0</v>
      </c>
      <c r="R4359" s="938">
        <v>12</v>
      </c>
      <c r="S4359" s="981">
        <f t="shared" si="65"/>
        <v>50400</v>
      </c>
    </row>
    <row r="4360" spans="1:19" s="243" customFormat="1" ht="34.9">
      <c r="A4360" s="1041" t="s">
        <v>1030</v>
      </c>
      <c r="B4360" s="887" t="s">
        <v>29742</v>
      </c>
      <c r="C4360" s="887" t="s">
        <v>115</v>
      </c>
      <c r="D4360" s="345" t="s">
        <v>20390</v>
      </c>
      <c r="E4360" s="980">
        <v>3600</v>
      </c>
      <c r="F4360" s="345">
        <v>44133910</v>
      </c>
      <c r="G4360" s="391" t="s">
        <v>29620</v>
      </c>
      <c r="H4360" s="884" t="s">
        <v>20971</v>
      </c>
      <c r="I4360" s="884" t="s">
        <v>28916</v>
      </c>
      <c r="J4360" s="345" t="s">
        <v>20390</v>
      </c>
      <c r="K4360" s="938">
        <v>4</v>
      </c>
      <c r="L4360" s="938">
        <v>12</v>
      </c>
      <c r="M4360" s="980">
        <v>43200</v>
      </c>
      <c r="N4360" s="938">
        <v>4</v>
      </c>
      <c r="O4360" s="938">
        <v>6</v>
      </c>
      <c r="P4360" s="980">
        <v>21600</v>
      </c>
      <c r="Q4360" s="938">
        <v>0</v>
      </c>
      <c r="R4360" s="938">
        <v>12</v>
      </c>
      <c r="S4360" s="981">
        <f t="shared" si="65"/>
        <v>43200</v>
      </c>
    </row>
    <row r="4361" spans="1:19" s="243" customFormat="1" ht="34.9">
      <c r="A4361" s="1041" t="s">
        <v>1030</v>
      </c>
      <c r="B4361" s="887" t="s">
        <v>29742</v>
      </c>
      <c r="C4361" s="887" t="s">
        <v>115</v>
      </c>
      <c r="D4361" s="345" t="s">
        <v>4684</v>
      </c>
      <c r="E4361" s="980">
        <v>4200</v>
      </c>
      <c r="F4361" s="345">
        <v>47638292</v>
      </c>
      <c r="G4361" s="391" t="s">
        <v>29621</v>
      </c>
      <c r="H4361" s="884" t="s">
        <v>23367</v>
      </c>
      <c r="I4361" s="884" t="s">
        <v>28760</v>
      </c>
      <c r="J4361" s="345" t="s">
        <v>4684</v>
      </c>
      <c r="K4361" s="938">
        <v>2</v>
      </c>
      <c r="L4361" s="938">
        <v>12</v>
      </c>
      <c r="M4361" s="980">
        <v>50400</v>
      </c>
      <c r="N4361" s="938">
        <v>2</v>
      </c>
      <c r="O4361" s="938">
        <v>6</v>
      </c>
      <c r="P4361" s="980">
        <v>25200</v>
      </c>
      <c r="Q4361" s="938">
        <v>0</v>
      </c>
      <c r="R4361" s="938">
        <v>12</v>
      </c>
      <c r="S4361" s="981">
        <f t="shared" si="65"/>
        <v>50400</v>
      </c>
    </row>
    <row r="4362" spans="1:19" s="243" customFormat="1" ht="34.9">
      <c r="A4362" s="1041" t="s">
        <v>1030</v>
      </c>
      <c r="B4362" s="887" t="s">
        <v>29742</v>
      </c>
      <c r="C4362" s="887" t="s">
        <v>115</v>
      </c>
      <c r="D4362" s="345" t="s">
        <v>28856</v>
      </c>
      <c r="E4362" s="980">
        <v>4200</v>
      </c>
      <c r="F4362" s="345">
        <v>42760175</v>
      </c>
      <c r="G4362" s="391" t="s">
        <v>29622</v>
      </c>
      <c r="H4362" s="884" t="s">
        <v>21494</v>
      </c>
      <c r="I4362" s="884" t="s">
        <v>28760</v>
      </c>
      <c r="J4362" s="345" t="s">
        <v>28856</v>
      </c>
      <c r="K4362" s="938">
        <v>6</v>
      </c>
      <c r="L4362" s="938">
        <v>12</v>
      </c>
      <c r="M4362" s="980">
        <v>50400</v>
      </c>
      <c r="N4362" s="938">
        <v>6</v>
      </c>
      <c r="O4362" s="938">
        <v>6</v>
      </c>
      <c r="P4362" s="980">
        <v>25200</v>
      </c>
      <c r="Q4362" s="938">
        <v>0</v>
      </c>
      <c r="R4362" s="938">
        <v>12</v>
      </c>
      <c r="S4362" s="981">
        <f t="shared" si="65"/>
        <v>50400</v>
      </c>
    </row>
    <row r="4363" spans="1:19" s="243" customFormat="1" ht="34.9">
      <c r="A4363" s="1041" t="s">
        <v>1030</v>
      </c>
      <c r="B4363" s="887" t="s">
        <v>29742</v>
      </c>
      <c r="C4363" s="887" t="s">
        <v>115</v>
      </c>
      <c r="D4363" s="345" t="s">
        <v>29623</v>
      </c>
      <c r="E4363" s="980">
        <v>7200</v>
      </c>
      <c r="F4363" s="345">
        <v>72608580</v>
      </c>
      <c r="G4363" s="391" t="s">
        <v>29624</v>
      </c>
      <c r="H4363" s="884" t="s">
        <v>29276</v>
      </c>
      <c r="I4363" s="884" t="s">
        <v>28760</v>
      </c>
      <c r="J4363" s="345" t="s">
        <v>29623</v>
      </c>
      <c r="K4363" s="938">
        <v>1</v>
      </c>
      <c r="L4363" s="938">
        <v>12</v>
      </c>
      <c r="M4363" s="980">
        <v>86400</v>
      </c>
      <c r="N4363" s="938">
        <v>1</v>
      </c>
      <c r="O4363" s="938">
        <v>6</v>
      </c>
      <c r="P4363" s="980">
        <v>43200</v>
      </c>
      <c r="Q4363" s="938">
        <v>0</v>
      </c>
      <c r="R4363" s="938">
        <v>12</v>
      </c>
      <c r="S4363" s="981">
        <f t="shared" si="65"/>
        <v>86400</v>
      </c>
    </row>
    <row r="4364" spans="1:19" s="243" customFormat="1" ht="34.9">
      <c r="A4364" s="1041" t="s">
        <v>1030</v>
      </c>
      <c r="B4364" s="887" t="s">
        <v>29742</v>
      </c>
      <c r="C4364" s="887" t="s">
        <v>115</v>
      </c>
      <c r="D4364" s="345" t="s">
        <v>28792</v>
      </c>
      <c r="E4364" s="980">
        <v>11000</v>
      </c>
      <c r="F4364" s="345">
        <v>41242550</v>
      </c>
      <c r="G4364" s="391" t="s">
        <v>29625</v>
      </c>
      <c r="H4364" s="884" t="s">
        <v>24465</v>
      </c>
      <c r="I4364" s="884" t="s">
        <v>19764</v>
      </c>
      <c r="J4364" s="345" t="s">
        <v>28792</v>
      </c>
      <c r="K4364" s="938">
        <v>2</v>
      </c>
      <c r="L4364" s="938">
        <v>12</v>
      </c>
      <c r="M4364" s="980">
        <v>132000</v>
      </c>
      <c r="N4364" s="938">
        <v>2</v>
      </c>
      <c r="O4364" s="938">
        <v>6</v>
      </c>
      <c r="P4364" s="980">
        <v>66000</v>
      </c>
      <c r="Q4364" s="938">
        <v>0</v>
      </c>
      <c r="R4364" s="938">
        <v>12</v>
      </c>
      <c r="S4364" s="981">
        <f t="shared" si="65"/>
        <v>132000</v>
      </c>
    </row>
    <row r="4365" spans="1:19" s="243" customFormat="1" ht="34.9">
      <c r="A4365" s="1041" t="s">
        <v>1030</v>
      </c>
      <c r="B4365" s="887" t="s">
        <v>29742</v>
      </c>
      <c r="C4365" s="887" t="s">
        <v>115</v>
      </c>
      <c r="D4365" s="345" t="s">
        <v>29517</v>
      </c>
      <c r="E4365" s="980">
        <v>9300</v>
      </c>
      <c r="F4365" s="345">
        <v>40297265</v>
      </c>
      <c r="G4365" s="391" t="s">
        <v>29626</v>
      </c>
      <c r="H4365" s="884" t="s">
        <v>19733</v>
      </c>
      <c r="I4365" s="884" t="s">
        <v>28760</v>
      </c>
      <c r="J4365" s="345" t="s">
        <v>29517</v>
      </c>
      <c r="K4365" s="938">
        <v>7</v>
      </c>
      <c r="L4365" s="938">
        <v>12</v>
      </c>
      <c r="M4365" s="980">
        <v>111600</v>
      </c>
      <c r="N4365" s="938">
        <v>7</v>
      </c>
      <c r="O4365" s="938">
        <v>6</v>
      </c>
      <c r="P4365" s="980">
        <v>55800</v>
      </c>
      <c r="Q4365" s="938">
        <v>0</v>
      </c>
      <c r="R4365" s="938">
        <v>12</v>
      </c>
      <c r="S4365" s="981">
        <f t="shared" si="65"/>
        <v>111600</v>
      </c>
    </row>
    <row r="4366" spans="1:19" s="243" customFormat="1" ht="34.9">
      <c r="A4366" s="1041" t="s">
        <v>1030</v>
      </c>
      <c r="B4366" s="887" t="s">
        <v>29742</v>
      </c>
      <c r="C4366" s="887" t="s">
        <v>115</v>
      </c>
      <c r="D4366" s="345" t="s">
        <v>28766</v>
      </c>
      <c r="E4366" s="980">
        <v>11000</v>
      </c>
      <c r="F4366" s="345">
        <v>41693648</v>
      </c>
      <c r="G4366" s="391" t="s">
        <v>29627</v>
      </c>
      <c r="H4366" s="884" t="s">
        <v>28765</v>
      </c>
      <c r="I4366" s="884" t="s">
        <v>28760</v>
      </c>
      <c r="J4366" s="345" t="s">
        <v>28766</v>
      </c>
      <c r="K4366" s="938">
        <v>7</v>
      </c>
      <c r="L4366" s="938">
        <v>12</v>
      </c>
      <c r="M4366" s="980">
        <v>132000</v>
      </c>
      <c r="N4366" s="938">
        <v>7</v>
      </c>
      <c r="O4366" s="938">
        <v>6</v>
      </c>
      <c r="P4366" s="980">
        <v>66000</v>
      </c>
      <c r="Q4366" s="938">
        <v>0</v>
      </c>
      <c r="R4366" s="938">
        <v>12</v>
      </c>
      <c r="S4366" s="981">
        <f t="shared" si="65"/>
        <v>132000</v>
      </c>
    </row>
    <row r="4367" spans="1:19" s="243" customFormat="1" ht="34.9">
      <c r="A4367" s="1041" t="s">
        <v>1030</v>
      </c>
      <c r="B4367" s="887" t="s">
        <v>29742</v>
      </c>
      <c r="C4367" s="887" t="s">
        <v>115</v>
      </c>
      <c r="D4367" s="345" t="s">
        <v>29628</v>
      </c>
      <c r="E4367" s="980">
        <v>14000</v>
      </c>
      <c r="F4367" s="345">
        <v>9949820</v>
      </c>
      <c r="G4367" s="391" t="s">
        <v>29629</v>
      </c>
      <c r="H4367" s="884" t="s">
        <v>21494</v>
      </c>
      <c r="I4367" s="884" t="s">
        <v>28760</v>
      </c>
      <c r="J4367" s="345" t="s">
        <v>29628</v>
      </c>
      <c r="K4367" s="938">
        <v>5</v>
      </c>
      <c r="L4367" s="938">
        <v>12</v>
      </c>
      <c r="M4367" s="980">
        <v>168000</v>
      </c>
      <c r="N4367" s="938">
        <v>5</v>
      </c>
      <c r="O4367" s="938">
        <v>6</v>
      </c>
      <c r="P4367" s="980">
        <v>84000</v>
      </c>
      <c r="Q4367" s="938">
        <v>0</v>
      </c>
      <c r="R4367" s="938">
        <v>12</v>
      </c>
      <c r="S4367" s="981">
        <f t="shared" si="65"/>
        <v>168000</v>
      </c>
    </row>
    <row r="4368" spans="1:19" s="243" customFormat="1" ht="34.9">
      <c r="A4368" s="1041" t="s">
        <v>1030</v>
      </c>
      <c r="B4368" s="887" t="s">
        <v>29742</v>
      </c>
      <c r="C4368" s="887" t="s">
        <v>115</v>
      </c>
      <c r="D4368" s="345" t="s">
        <v>29088</v>
      </c>
      <c r="E4368" s="980">
        <v>2800</v>
      </c>
      <c r="F4368" s="345">
        <v>46990554</v>
      </c>
      <c r="G4368" s="391" t="s">
        <v>29630</v>
      </c>
      <c r="H4368" s="884" t="s">
        <v>21494</v>
      </c>
      <c r="I4368" s="884" t="s">
        <v>28760</v>
      </c>
      <c r="J4368" s="345" t="s">
        <v>29088</v>
      </c>
      <c r="K4368" s="938">
        <v>2</v>
      </c>
      <c r="L4368" s="938">
        <v>12</v>
      </c>
      <c r="M4368" s="980">
        <v>33600</v>
      </c>
      <c r="N4368" s="938">
        <v>2</v>
      </c>
      <c r="O4368" s="938">
        <v>6</v>
      </c>
      <c r="P4368" s="980">
        <v>16800</v>
      </c>
      <c r="Q4368" s="938">
        <v>0</v>
      </c>
      <c r="R4368" s="938">
        <v>12</v>
      </c>
      <c r="S4368" s="981">
        <f t="shared" si="65"/>
        <v>33600</v>
      </c>
    </row>
    <row r="4369" spans="1:19" s="243" customFormat="1" ht="34.9">
      <c r="A4369" s="1041" t="s">
        <v>1030</v>
      </c>
      <c r="B4369" s="887" t="s">
        <v>29742</v>
      </c>
      <c r="C4369" s="887" t="s">
        <v>115</v>
      </c>
      <c r="D4369" s="345" t="s">
        <v>29367</v>
      </c>
      <c r="E4369" s="980">
        <v>9300</v>
      </c>
      <c r="F4369" s="345">
        <v>41329599</v>
      </c>
      <c r="G4369" s="391" t="s">
        <v>29631</v>
      </c>
      <c r="H4369" s="884" t="s">
        <v>19726</v>
      </c>
      <c r="I4369" s="884" t="s">
        <v>19764</v>
      </c>
      <c r="J4369" s="345" t="s">
        <v>29367</v>
      </c>
      <c r="K4369" s="938">
        <v>7</v>
      </c>
      <c r="L4369" s="938">
        <v>12</v>
      </c>
      <c r="M4369" s="980">
        <v>111600</v>
      </c>
      <c r="N4369" s="938">
        <v>7</v>
      </c>
      <c r="O4369" s="938">
        <v>6</v>
      </c>
      <c r="P4369" s="980">
        <v>55800</v>
      </c>
      <c r="Q4369" s="938">
        <v>0</v>
      </c>
      <c r="R4369" s="938">
        <v>12</v>
      </c>
      <c r="S4369" s="981">
        <f t="shared" si="65"/>
        <v>111600</v>
      </c>
    </row>
    <row r="4370" spans="1:19" s="243" customFormat="1" ht="34.9">
      <c r="A4370" s="1041" t="s">
        <v>1030</v>
      </c>
      <c r="B4370" s="887" t="s">
        <v>29742</v>
      </c>
      <c r="C4370" s="887" t="s">
        <v>115</v>
      </c>
      <c r="D4370" s="345" t="s">
        <v>28772</v>
      </c>
      <c r="E4370" s="980">
        <v>2800</v>
      </c>
      <c r="F4370" s="345">
        <v>6086754</v>
      </c>
      <c r="G4370" s="391" t="s">
        <v>29632</v>
      </c>
      <c r="H4370" s="884" t="s">
        <v>28771</v>
      </c>
      <c r="I4370" s="884" t="s">
        <v>28771</v>
      </c>
      <c r="J4370" s="345" t="s">
        <v>28772</v>
      </c>
      <c r="K4370" s="938">
        <v>11</v>
      </c>
      <c r="L4370" s="938">
        <v>12</v>
      </c>
      <c r="M4370" s="980">
        <v>33600</v>
      </c>
      <c r="N4370" s="938">
        <v>11</v>
      </c>
      <c r="O4370" s="938">
        <v>6</v>
      </c>
      <c r="P4370" s="980">
        <v>16800</v>
      </c>
      <c r="Q4370" s="938">
        <v>0</v>
      </c>
      <c r="R4370" s="938">
        <v>12</v>
      </c>
      <c r="S4370" s="981">
        <f t="shared" si="65"/>
        <v>33600</v>
      </c>
    </row>
    <row r="4371" spans="1:19" s="243" customFormat="1" ht="34.9">
      <c r="A4371" s="1041" t="s">
        <v>1030</v>
      </c>
      <c r="B4371" s="887" t="s">
        <v>29742</v>
      </c>
      <c r="C4371" s="887" t="s">
        <v>115</v>
      </c>
      <c r="D4371" s="345" t="s">
        <v>28860</v>
      </c>
      <c r="E4371" s="980">
        <v>11000</v>
      </c>
      <c r="F4371" s="345">
        <v>6280528</v>
      </c>
      <c r="G4371" s="391" t="s">
        <v>29633</v>
      </c>
      <c r="H4371" s="884" t="s">
        <v>29477</v>
      </c>
      <c r="I4371" s="884" t="s">
        <v>28760</v>
      </c>
      <c r="J4371" s="345" t="s">
        <v>28860</v>
      </c>
      <c r="K4371" s="938">
        <v>6</v>
      </c>
      <c r="L4371" s="938">
        <v>12</v>
      </c>
      <c r="M4371" s="980">
        <v>132000</v>
      </c>
      <c r="N4371" s="938">
        <v>6</v>
      </c>
      <c r="O4371" s="938">
        <v>6</v>
      </c>
      <c r="P4371" s="980">
        <v>66000</v>
      </c>
      <c r="Q4371" s="938">
        <v>0</v>
      </c>
      <c r="R4371" s="938">
        <v>12</v>
      </c>
      <c r="S4371" s="981">
        <f t="shared" si="65"/>
        <v>132000</v>
      </c>
    </row>
    <row r="4372" spans="1:19" s="243" customFormat="1" ht="34.9">
      <c r="A4372" s="1041" t="s">
        <v>1030</v>
      </c>
      <c r="B4372" s="887" t="s">
        <v>29742</v>
      </c>
      <c r="C4372" s="887" t="s">
        <v>115</v>
      </c>
      <c r="D4372" s="345" t="s">
        <v>19806</v>
      </c>
      <c r="E4372" s="980">
        <v>9300</v>
      </c>
      <c r="F4372" s="345">
        <v>45213259</v>
      </c>
      <c r="G4372" s="391" t="s">
        <v>29634</v>
      </c>
      <c r="H4372" s="884" t="s">
        <v>19733</v>
      </c>
      <c r="I4372" s="884" t="s">
        <v>28760</v>
      </c>
      <c r="J4372" s="345" t="s">
        <v>19806</v>
      </c>
      <c r="K4372" s="938">
        <v>6</v>
      </c>
      <c r="L4372" s="938">
        <v>12</v>
      </c>
      <c r="M4372" s="980">
        <v>111600</v>
      </c>
      <c r="N4372" s="938">
        <v>6</v>
      </c>
      <c r="O4372" s="938">
        <v>6</v>
      </c>
      <c r="P4372" s="980">
        <v>55800</v>
      </c>
      <c r="Q4372" s="938">
        <v>0</v>
      </c>
      <c r="R4372" s="938">
        <v>12</v>
      </c>
      <c r="S4372" s="981">
        <f t="shared" si="65"/>
        <v>111600</v>
      </c>
    </row>
    <row r="4373" spans="1:19" s="243" customFormat="1" ht="34.9">
      <c r="A4373" s="1041" t="s">
        <v>1030</v>
      </c>
      <c r="B4373" s="887" t="s">
        <v>29742</v>
      </c>
      <c r="C4373" s="887" t="s">
        <v>115</v>
      </c>
      <c r="D4373" s="345" t="s">
        <v>28772</v>
      </c>
      <c r="E4373" s="980">
        <v>2800</v>
      </c>
      <c r="F4373" s="345">
        <v>40225638</v>
      </c>
      <c r="G4373" s="391" t="s">
        <v>29635</v>
      </c>
      <c r="H4373" s="884" t="s">
        <v>28771</v>
      </c>
      <c r="I4373" s="884" t="s">
        <v>28771</v>
      </c>
      <c r="J4373" s="345" t="s">
        <v>28772</v>
      </c>
      <c r="K4373" s="938">
        <v>11</v>
      </c>
      <c r="L4373" s="938">
        <v>12</v>
      </c>
      <c r="M4373" s="980">
        <v>33600</v>
      </c>
      <c r="N4373" s="938">
        <v>11</v>
      </c>
      <c r="O4373" s="938">
        <v>5</v>
      </c>
      <c r="P4373" s="980">
        <v>12320</v>
      </c>
      <c r="Q4373" s="938">
        <v>0</v>
      </c>
      <c r="R4373" s="938">
        <v>0</v>
      </c>
      <c r="S4373" s="981">
        <v>0</v>
      </c>
    </row>
    <row r="4374" spans="1:19" s="243" customFormat="1" ht="34.9">
      <c r="A4374" s="1041" t="s">
        <v>1030</v>
      </c>
      <c r="B4374" s="887" t="s">
        <v>29742</v>
      </c>
      <c r="C4374" s="887" t="s">
        <v>115</v>
      </c>
      <c r="D4374" s="345" t="s">
        <v>29571</v>
      </c>
      <c r="E4374" s="980">
        <v>9300</v>
      </c>
      <c r="F4374" s="345">
        <v>43242702</v>
      </c>
      <c r="G4374" s="391" t="s">
        <v>29636</v>
      </c>
      <c r="H4374" s="884" t="s">
        <v>23367</v>
      </c>
      <c r="I4374" s="884" t="s">
        <v>28760</v>
      </c>
      <c r="J4374" s="345" t="s">
        <v>29571</v>
      </c>
      <c r="K4374" s="938">
        <v>1</v>
      </c>
      <c r="L4374" s="938">
        <v>12</v>
      </c>
      <c r="M4374" s="980">
        <v>111600</v>
      </c>
      <c r="N4374" s="938">
        <v>1</v>
      </c>
      <c r="O4374" s="938">
        <v>6</v>
      </c>
      <c r="P4374" s="980">
        <v>55800</v>
      </c>
      <c r="Q4374" s="938">
        <v>0</v>
      </c>
      <c r="R4374" s="938">
        <v>12</v>
      </c>
      <c r="S4374" s="981">
        <f>+E4374*12</f>
        <v>111600</v>
      </c>
    </row>
    <row r="4375" spans="1:19" s="243" customFormat="1" ht="34.9">
      <c r="A4375" s="1041" t="s">
        <v>1030</v>
      </c>
      <c r="B4375" s="887" t="s">
        <v>29742</v>
      </c>
      <c r="C4375" s="887" t="s">
        <v>115</v>
      </c>
      <c r="D4375" s="345" t="s">
        <v>29637</v>
      </c>
      <c r="E4375" s="980">
        <v>11000</v>
      </c>
      <c r="F4375" s="345">
        <v>42883311</v>
      </c>
      <c r="G4375" s="391" t="s">
        <v>29638</v>
      </c>
      <c r="H4375" s="884" t="s">
        <v>20001</v>
      </c>
      <c r="I4375" s="884" t="s">
        <v>19764</v>
      </c>
      <c r="J4375" s="345" t="s">
        <v>29637</v>
      </c>
      <c r="K4375" s="938">
        <v>1</v>
      </c>
      <c r="L4375" s="938">
        <v>12</v>
      </c>
      <c r="M4375" s="980">
        <v>21266.666666666668</v>
      </c>
      <c r="N4375" s="938">
        <v>2</v>
      </c>
      <c r="O4375" s="938">
        <v>6</v>
      </c>
      <c r="P4375" s="980">
        <v>66000</v>
      </c>
      <c r="Q4375" s="938">
        <v>0</v>
      </c>
      <c r="R4375" s="938">
        <v>12</v>
      </c>
      <c r="S4375" s="981">
        <v>0</v>
      </c>
    </row>
    <row r="4376" spans="1:19" s="243" customFormat="1" ht="34.9">
      <c r="A4376" s="1041" t="s">
        <v>1030</v>
      </c>
      <c r="B4376" s="887" t="s">
        <v>29742</v>
      </c>
      <c r="C4376" s="887" t="s">
        <v>115</v>
      </c>
      <c r="D4376" s="345" t="s">
        <v>29639</v>
      </c>
      <c r="E4376" s="980">
        <v>4200</v>
      </c>
      <c r="F4376" s="345">
        <v>42560955</v>
      </c>
      <c r="G4376" s="391" t="s">
        <v>29640</v>
      </c>
      <c r="H4376" s="884" t="s">
        <v>21494</v>
      </c>
      <c r="I4376" s="884" t="s">
        <v>28760</v>
      </c>
      <c r="J4376" s="345" t="s">
        <v>29639</v>
      </c>
      <c r="K4376" s="938">
        <v>7</v>
      </c>
      <c r="L4376" s="938">
        <v>12</v>
      </c>
      <c r="M4376" s="980">
        <v>50400</v>
      </c>
      <c r="N4376" s="938">
        <v>7</v>
      </c>
      <c r="O4376" s="938">
        <v>6</v>
      </c>
      <c r="P4376" s="980">
        <v>25200</v>
      </c>
      <c r="Q4376" s="938">
        <v>0</v>
      </c>
      <c r="R4376" s="938">
        <v>12</v>
      </c>
      <c r="S4376" s="981">
        <f t="shared" ref="S4376:S4379" si="66">+E4376*12</f>
        <v>50400</v>
      </c>
    </row>
    <row r="4377" spans="1:19" s="243" customFormat="1" ht="34.9">
      <c r="A4377" s="1041" t="s">
        <v>1030</v>
      </c>
      <c r="B4377" s="887" t="s">
        <v>29742</v>
      </c>
      <c r="C4377" s="887" t="s">
        <v>115</v>
      </c>
      <c r="D4377" s="345" t="s">
        <v>19907</v>
      </c>
      <c r="E4377" s="980">
        <v>2800</v>
      </c>
      <c r="F4377" s="345">
        <v>40415053</v>
      </c>
      <c r="G4377" s="391" t="s">
        <v>29641</v>
      </c>
      <c r="H4377" s="884" t="s">
        <v>19790</v>
      </c>
      <c r="I4377" s="884" t="s">
        <v>28760</v>
      </c>
      <c r="J4377" s="345" t="s">
        <v>19907</v>
      </c>
      <c r="K4377" s="938">
        <v>3</v>
      </c>
      <c r="L4377" s="938">
        <v>12</v>
      </c>
      <c r="M4377" s="980">
        <v>33600</v>
      </c>
      <c r="N4377" s="938">
        <v>3</v>
      </c>
      <c r="O4377" s="938">
        <v>6</v>
      </c>
      <c r="P4377" s="980">
        <v>16800</v>
      </c>
      <c r="Q4377" s="938">
        <v>0</v>
      </c>
      <c r="R4377" s="938">
        <v>12</v>
      </c>
      <c r="S4377" s="981">
        <f t="shared" si="66"/>
        <v>33600</v>
      </c>
    </row>
    <row r="4378" spans="1:19" s="243" customFormat="1" ht="34.9">
      <c r="A4378" s="1041" t="s">
        <v>1030</v>
      </c>
      <c r="B4378" s="887" t="s">
        <v>29742</v>
      </c>
      <c r="C4378" s="887" t="s">
        <v>115</v>
      </c>
      <c r="D4378" s="345" t="s">
        <v>29642</v>
      </c>
      <c r="E4378" s="980">
        <v>9300</v>
      </c>
      <c r="F4378" s="345">
        <v>43373228</v>
      </c>
      <c r="G4378" s="391" t="s">
        <v>29643</v>
      </c>
      <c r="H4378" s="884" t="s">
        <v>28060</v>
      </c>
      <c r="I4378" s="884" t="s">
        <v>28760</v>
      </c>
      <c r="J4378" s="345" t="s">
        <v>29642</v>
      </c>
      <c r="K4378" s="938">
        <v>2</v>
      </c>
      <c r="L4378" s="938">
        <v>12</v>
      </c>
      <c r="M4378" s="980">
        <v>111600</v>
      </c>
      <c r="N4378" s="938">
        <v>2</v>
      </c>
      <c r="O4378" s="938">
        <v>6</v>
      </c>
      <c r="P4378" s="980">
        <v>55800</v>
      </c>
      <c r="Q4378" s="938">
        <v>0</v>
      </c>
      <c r="R4378" s="938">
        <v>12</v>
      </c>
      <c r="S4378" s="981">
        <f t="shared" si="66"/>
        <v>111600</v>
      </c>
    </row>
    <row r="4379" spans="1:19" s="243" customFormat="1" ht="34.9">
      <c r="A4379" s="1041" t="s">
        <v>1030</v>
      </c>
      <c r="B4379" s="887" t="s">
        <v>29742</v>
      </c>
      <c r="C4379" s="887" t="s">
        <v>115</v>
      </c>
      <c r="D4379" s="345" t="s">
        <v>27034</v>
      </c>
      <c r="E4379" s="980">
        <v>9300</v>
      </c>
      <c r="F4379" s="345">
        <v>10264106</v>
      </c>
      <c r="G4379" s="391" t="s">
        <v>29644</v>
      </c>
      <c r="H4379" s="884" t="s">
        <v>21494</v>
      </c>
      <c r="I4379" s="884" t="s">
        <v>28760</v>
      </c>
      <c r="J4379" s="345" t="s">
        <v>27034</v>
      </c>
      <c r="K4379" s="938">
        <v>9</v>
      </c>
      <c r="L4379" s="938">
        <v>12</v>
      </c>
      <c r="M4379" s="980">
        <v>111600</v>
      </c>
      <c r="N4379" s="938">
        <v>9</v>
      </c>
      <c r="O4379" s="938">
        <v>6</v>
      </c>
      <c r="P4379" s="980">
        <v>55800</v>
      </c>
      <c r="Q4379" s="938">
        <v>0</v>
      </c>
      <c r="R4379" s="938">
        <v>12</v>
      </c>
      <c r="S4379" s="981">
        <f t="shared" si="66"/>
        <v>111600</v>
      </c>
    </row>
    <row r="4380" spans="1:19" s="243" customFormat="1" ht="34.9">
      <c r="A4380" s="1041" t="s">
        <v>1030</v>
      </c>
      <c r="B4380" s="887" t="s">
        <v>29742</v>
      </c>
      <c r="C4380" s="887" t="s">
        <v>115</v>
      </c>
      <c r="D4380" s="345" t="s">
        <v>28790</v>
      </c>
      <c r="E4380" s="980">
        <v>4200</v>
      </c>
      <c r="F4380" s="345">
        <v>43157507</v>
      </c>
      <c r="G4380" s="391" t="s">
        <v>29645</v>
      </c>
      <c r="H4380" s="884" t="s">
        <v>21494</v>
      </c>
      <c r="I4380" s="884" t="s">
        <v>28760</v>
      </c>
      <c r="J4380" s="345" t="s">
        <v>28790</v>
      </c>
      <c r="K4380" s="938">
        <v>4</v>
      </c>
      <c r="L4380" s="938">
        <v>12</v>
      </c>
      <c r="M4380" s="980">
        <v>50400</v>
      </c>
      <c r="N4380" s="938">
        <v>4</v>
      </c>
      <c r="O4380" s="938">
        <v>6</v>
      </c>
      <c r="P4380" s="980">
        <v>25200</v>
      </c>
      <c r="Q4380" s="938">
        <v>0</v>
      </c>
      <c r="R4380" s="938">
        <v>0</v>
      </c>
      <c r="S4380" s="981">
        <v>0</v>
      </c>
    </row>
    <row r="4381" spans="1:19" s="243" customFormat="1" ht="34.9">
      <c r="A4381" s="1041" t="s">
        <v>1030</v>
      </c>
      <c r="B4381" s="887" t="s">
        <v>29742</v>
      </c>
      <c r="C4381" s="887" t="s">
        <v>115</v>
      </c>
      <c r="D4381" s="345" t="s">
        <v>28808</v>
      </c>
      <c r="E4381" s="980">
        <v>6000</v>
      </c>
      <c r="F4381" s="345">
        <v>9943862</v>
      </c>
      <c r="G4381" s="391" t="s">
        <v>29646</v>
      </c>
      <c r="H4381" s="884" t="s">
        <v>19815</v>
      </c>
      <c r="I4381" s="884" t="s">
        <v>28760</v>
      </c>
      <c r="J4381" s="345" t="s">
        <v>28808</v>
      </c>
      <c r="K4381" s="938">
        <v>7</v>
      </c>
      <c r="L4381" s="938">
        <v>12</v>
      </c>
      <c r="M4381" s="980">
        <v>72000</v>
      </c>
      <c r="N4381" s="938">
        <v>7</v>
      </c>
      <c r="O4381" s="938">
        <v>6</v>
      </c>
      <c r="P4381" s="980">
        <v>36000</v>
      </c>
      <c r="Q4381" s="938">
        <v>0</v>
      </c>
      <c r="R4381" s="938">
        <v>12</v>
      </c>
      <c r="S4381" s="981">
        <f t="shared" ref="S4381:S4385" si="67">+E4381*12</f>
        <v>72000</v>
      </c>
    </row>
    <row r="4382" spans="1:19" s="243" customFormat="1" ht="34.9">
      <c r="A4382" s="1041" t="s">
        <v>1030</v>
      </c>
      <c r="B4382" s="887" t="s">
        <v>29742</v>
      </c>
      <c r="C4382" s="887" t="s">
        <v>115</v>
      </c>
      <c r="D4382" s="345" t="s">
        <v>29647</v>
      </c>
      <c r="E4382" s="980">
        <v>6000</v>
      </c>
      <c r="F4382" s="345">
        <v>44244458</v>
      </c>
      <c r="G4382" s="391" t="s">
        <v>29648</v>
      </c>
      <c r="H4382" s="884" t="s">
        <v>29276</v>
      </c>
      <c r="I4382" s="884" t="s">
        <v>28760</v>
      </c>
      <c r="J4382" s="345" t="s">
        <v>29647</v>
      </c>
      <c r="K4382" s="938">
        <v>2</v>
      </c>
      <c r="L4382" s="938">
        <v>12</v>
      </c>
      <c r="M4382" s="980">
        <v>72000</v>
      </c>
      <c r="N4382" s="938">
        <v>2</v>
      </c>
      <c r="O4382" s="938">
        <v>6</v>
      </c>
      <c r="P4382" s="980">
        <v>36000</v>
      </c>
      <c r="Q4382" s="938">
        <v>0</v>
      </c>
      <c r="R4382" s="938">
        <v>12</v>
      </c>
      <c r="S4382" s="981">
        <f t="shared" si="67"/>
        <v>72000</v>
      </c>
    </row>
    <row r="4383" spans="1:19" s="243" customFormat="1" ht="34.9">
      <c r="A4383" s="1041" t="s">
        <v>1030</v>
      </c>
      <c r="B4383" s="887" t="s">
        <v>29742</v>
      </c>
      <c r="C4383" s="887" t="s">
        <v>115</v>
      </c>
      <c r="D4383" s="345" t="s">
        <v>29649</v>
      </c>
      <c r="E4383" s="980">
        <v>9300</v>
      </c>
      <c r="F4383" s="345">
        <v>41460398</v>
      </c>
      <c r="G4383" s="391" t="s">
        <v>29650</v>
      </c>
      <c r="H4383" s="884" t="s">
        <v>19703</v>
      </c>
      <c r="I4383" s="884" t="s">
        <v>28760</v>
      </c>
      <c r="J4383" s="345" t="s">
        <v>29649</v>
      </c>
      <c r="K4383" s="938">
        <v>1</v>
      </c>
      <c r="L4383" s="938">
        <v>12</v>
      </c>
      <c r="M4383" s="980">
        <v>111600</v>
      </c>
      <c r="N4383" s="938">
        <v>2</v>
      </c>
      <c r="O4383" s="938">
        <v>6</v>
      </c>
      <c r="P4383" s="980">
        <v>55800</v>
      </c>
      <c r="Q4383" s="938">
        <v>0</v>
      </c>
      <c r="R4383" s="938">
        <v>12</v>
      </c>
      <c r="S4383" s="981">
        <f t="shared" si="67"/>
        <v>111600</v>
      </c>
    </row>
    <row r="4384" spans="1:19" s="243" customFormat="1" ht="34.9">
      <c r="A4384" s="1041" t="s">
        <v>1030</v>
      </c>
      <c r="B4384" s="887" t="s">
        <v>29742</v>
      </c>
      <c r="C4384" s="887" t="s">
        <v>115</v>
      </c>
      <c r="D4384" s="345" t="s">
        <v>28920</v>
      </c>
      <c r="E4384" s="980">
        <v>6000</v>
      </c>
      <c r="F4384" s="345">
        <v>47766542</v>
      </c>
      <c r="G4384" s="391" t="s">
        <v>29651</v>
      </c>
      <c r="H4384" s="884" t="s">
        <v>29047</v>
      </c>
      <c r="I4384" s="884" t="s">
        <v>28760</v>
      </c>
      <c r="J4384" s="345" t="s">
        <v>28920</v>
      </c>
      <c r="K4384" s="938">
        <v>1</v>
      </c>
      <c r="L4384" s="938">
        <v>10</v>
      </c>
      <c r="M4384" s="980">
        <v>58200</v>
      </c>
      <c r="N4384" s="938">
        <v>1</v>
      </c>
      <c r="O4384" s="938">
        <v>6</v>
      </c>
      <c r="P4384" s="980">
        <v>36000</v>
      </c>
      <c r="Q4384" s="938">
        <v>0</v>
      </c>
      <c r="R4384" s="938">
        <v>12</v>
      </c>
      <c r="S4384" s="981">
        <f t="shared" si="67"/>
        <v>72000</v>
      </c>
    </row>
    <row r="4385" spans="1:19" s="243" customFormat="1" ht="34.9">
      <c r="A4385" s="1041" t="s">
        <v>1030</v>
      </c>
      <c r="B4385" s="887" t="s">
        <v>29742</v>
      </c>
      <c r="C4385" s="887" t="s">
        <v>115</v>
      </c>
      <c r="D4385" s="345" t="s">
        <v>29266</v>
      </c>
      <c r="E4385" s="980">
        <v>11000</v>
      </c>
      <c r="F4385" s="345">
        <v>42545767</v>
      </c>
      <c r="G4385" s="391" t="s">
        <v>29652</v>
      </c>
      <c r="H4385" s="884" t="s">
        <v>29653</v>
      </c>
      <c r="I4385" s="884" t="s">
        <v>28760</v>
      </c>
      <c r="J4385" s="345" t="s">
        <v>29266</v>
      </c>
      <c r="K4385" s="938">
        <v>3</v>
      </c>
      <c r="L4385" s="938">
        <v>12</v>
      </c>
      <c r="M4385" s="980">
        <v>132000</v>
      </c>
      <c r="N4385" s="938">
        <v>3</v>
      </c>
      <c r="O4385" s="938">
        <v>6</v>
      </c>
      <c r="P4385" s="980">
        <v>66000</v>
      </c>
      <c r="Q4385" s="938">
        <v>0</v>
      </c>
      <c r="R4385" s="938">
        <v>12</v>
      </c>
      <c r="S4385" s="981">
        <f t="shared" si="67"/>
        <v>132000</v>
      </c>
    </row>
    <row r="4386" spans="1:19" s="243" customFormat="1" ht="34.9">
      <c r="A4386" s="1041" t="s">
        <v>1030</v>
      </c>
      <c r="B4386" s="887" t="s">
        <v>29742</v>
      </c>
      <c r="C4386" s="887" t="s">
        <v>115</v>
      </c>
      <c r="D4386" s="345" t="s">
        <v>29106</v>
      </c>
      <c r="E4386" s="980">
        <v>4200</v>
      </c>
      <c r="F4386" s="345">
        <v>45731991</v>
      </c>
      <c r="G4386" s="391" t="s">
        <v>29654</v>
      </c>
      <c r="H4386" s="884" t="s">
        <v>29047</v>
      </c>
      <c r="I4386" s="884" t="s">
        <v>28760</v>
      </c>
      <c r="J4386" s="345" t="s">
        <v>29106</v>
      </c>
      <c r="K4386" s="938">
        <v>2</v>
      </c>
      <c r="L4386" s="938">
        <v>12</v>
      </c>
      <c r="M4386" s="980">
        <v>50400</v>
      </c>
      <c r="N4386" s="938">
        <v>2</v>
      </c>
      <c r="O4386" s="938">
        <v>4</v>
      </c>
      <c r="P4386" s="980">
        <v>16800</v>
      </c>
      <c r="Q4386" s="938">
        <v>0</v>
      </c>
      <c r="R4386" s="938">
        <v>0</v>
      </c>
      <c r="S4386" s="981">
        <v>0</v>
      </c>
    </row>
    <row r="4387" spans="1:19" s="243" customFormat="1" ht="34.9">
      <c r="A4387" s="1041" t="s">
        <v>1030</v>
      </c>
      <c r="B4387" s="887" t="s">
        <v>29742</v>
      </c>
      <c r="C4387" s="887" t="s">
        <v>115</v>
      </c>
      <c r="D4387" s="345" t="s">
        <v>29168</v>
      </c>
      <c r="E4387" s="980">
        <v>9300</v>
      </c>
      <c r="F4387" s="345">
        <v>45731991</v>
      </c>
      <c r="G4387" s="391" t="s">
        <v>29654</v>
      </c>
      <c r="H4387" s="884" t="s">
        <v>29047</v>
      </c>
      <c r="I4387" s="884" t="s">
        <v>28760</v>
      </c>
      <c r="J4387" s="345" t="s">
        <v>29168</v>
      </c>
      <c r="K4387" s="938">
        <v>0</v>
      </c>
      <c r="L4387" s="938">
        <v>0</v>
      </c>
      <c r="M4387" s="980">
        <v>0</v>
      </c>
      <c r="N4387" s="938">
        <v>1</v>
      </c>
      <c r="O4387" s="938">
        <v>2</v>
      </c>
      <c r="P4387" s="980">
        <v>17980</v>
      </c>
      <c r="Q4387" s="938">
        <v>0</v>
      </c>
      <c r="R4387" s="938">
        <v>12</v>
      </c>
      <c r="S4387" s="981">
        <v>0</v>
      </c>
    </row>
    <row r="4388" spans="1:19" s="243" customFormat="1" ht="34.9">
      <c r="A4388" s="1041" t="s">
        <v>1030</v>
      </c>
      <c r="B4388" s="887" t="s">
        <v>29742</v>
      </c>
      <c r="C4388" s="887" t="s">
        <v>115</v>
      </c>
      <c r="D4388" s="345" t="s">
        <v>19900</v>
      </c>
      <c r="E4388" s="980">
        <v>2800</v>
      </c>
      <c r="F4388" s="345">
        <v>25774754</v>
      </c>
      <c r="G4388" s="391" t="s">
        <v>29655</v>
      </c>
      <c r="H4388" s="884" t="s">
        <v>388</v>
      </c>
      <c r="I4388" s="884" t="s">
        <v>28771</v>
      </c>
      <c r="J4388" s="345" t="s">
        <v>19900</v>
      </c>
      <c r="K4388" s="938">
        <v>13</v>
      </c>
      <c r="L4388" s="938">
        <v>12</v>
      </c>
      <c r="M4388" s="980">
        <v>33600</v>
      </c>
      <c r="N4388" s="938">
        <v>13</v>
      </c>
      <c r="O4388" s="938">
        <v>6</v>
      </c>
      <c r="P4388" s="980">
        <v>16800</v>
      </c>
      <c r="Q4388" s="938">
        <v>0</v>
      </c>
      <c r="R4388" s="938">
        <v>12</v>
      </c>
      <c r="S4388" s="981">
        <f t="shared" ref="S4388:S4390" si="68">+E4388*12</f>
        <v>33600</v>
      </c>
    </row>
    <row r="4389" spans="1:19" s="243" customFormat="1" ht="34.9">
      <c r="A4389" s="1041" t="s">
        <v>1030</v>
      </c>
      <c r="B4389" s="887" t="s">
        <v>29742</v>
      </c>
      <c r="C4389" s="887" t="s">
        <v>115</v>
      </c>
      <c r="D4389" s="345" t="s">
        <v>28792</v>
      </c>
      <c r="E4389" s="980">
        <v>11000</v>
      </c>
      <c r="F4389" s="345">
        <v>40429206</v>
      </c>
      <c r="G4389" s="391" t="s">
        <v>29656</v>
      </c>
      <c r="H4389" s="884" t="s">
        <v>28838</v>
      </c>
      <c r="I4389" s="884" t="s">
        <v>28760</v>
      </c>
      <c r="J4389" s="345" t="s">
        <v>28792</v>
      </c>
      <c r="K4389" s="938">
        <v>2</v>
      </c>
      <c r="L4389" s="938">
        <v>12</v>
      </c>
      <c r="M4389" s="980">
        <v>132000</v>
      </c>
      <c r="N4389" s="938">
        <v>2</v>
      </c>
      <c r="O4389" s="938">
        <v>6</v>
      </c>
      <c r="P4389" s="980">
        <v>66000</v>
      </c>
      <c r="Q4389" s="938">
        <v>0</v>
      </c>
      <c r="R4389" s="938">
        <v>12</v>
      </c>
      <c r="S4389" s="981">
        <f t="shared" si="68"/>
        <v>132000</v>
      </c>
    </row>
    <row r="4390" spans="1:19" s="243" customFormat="1" ht="34.9">
      <c r="A4390" s="1041" t="s">
        <v>1030</v>
      </c>
      <c r="B4390" s="887" t="s">
        <v>29742</v>
      </c>
      <c r="C4390" s="887" t="s">
        <v>115</v>
      </c>
      <c r="D4390" s="345" t="s">
        <v>29097</v>
      </c>
      <c r="E4390" s="980">
        <v>7200</v>
      </c>
      <c r="F4390" s="345">
        <v>74820288</v>
      </c>
      <c r="G4390" s="391" t="s">
        <v>29657</v>
      </c>
      <c r="H4390" s="884" t="s">
        <v>19713</v>
      </c>
      <c r="I4390" s="884" t="s">
        <v>28760</v>
      </c>
      <c r="J4390" s="345" t="s">
        <v>29097</v>
      </c>
      <c r="K4390" s="938">
        <v>1</v>
      </c>
      <c r="L4390" s="938">
        <v>12</v>
      </c>
      <c r="M4390" s="980">
        <v>86400</v>
      </c>
      <c r="N4390" s="938">
        <v>1</v>
      </c>
      <c r="O4390" s="938">
        <v>6</v>
      </c>
      <c r="P4390" s="980">
        <v>43200</v>
      </c>
      <c r="Q4390" s="938">
        <v>0</v>
      </c>
      <c r="R4390" s="938">
        <v>12</v>
      </c>
      <c r="S4390" s="981">
        <f t="shared" si="68"/>
        <v>86400</v>
      </c>
    </row>
    <row r="4391" spans="1:19" s="243" customFormat="1" ht="34.9">
      <c r="A4391" s="1041" t="s">
        <v>1030</v>
      </c>
      <c r="B4391" s="887" t="s">
        <v>29742</v>
      </c>
      <c r="C4391" s="887" t="s">
        <v>115</v>
      </c>
      <c r="D4391" s="345" t="s">
        <v>29658</v>
      </c>
      <c r="E4391" s="980">
        <v>2800</v>
      </c>
      <c r="F4391" s="345">
        <v>44332952</v>
      </c>
      <c r="G4391" s="391" t="s">
        <v>29659</v>
      </c>
      <c r="H4391" s="884" t="s">
        <v>23515</v>
      </c>
      <c r="I4391" s="884" t="s">
        <v>19764</v>
      </c>
      <c r="J4391" s="345" t="s">
        <v>29658</v>
      </c>
      <c r="K4391" s="938">
        <v>1</v>
      </c>
      <c r="L4391" s="938">
        <v>12</v>
      </c>
      <c r="M4391" s="980">
        <v>5413.333333333333</v>
      </c>
      <c r="N4391" s="938">
        <v>2</v>
      </c>
      <c r="O4391" s="938">
        <v>6</v>
      </c>
      <c r="P4391" s="980">
        <v>16800</v>
      </c>
      <c r="Q4391" s="938">
        <v>0</v>
      </c>
      <c r="R4391" s="938">
        <v>12</v>
      </c>
      <c r="S4391" s="981">
        <v>0</v>
      </c>
    </row>
    <row r="4392" spans="1:19" s="243" customFormat="1" ht="34.9">
      <c r="A4392" s="1041" t="s">
        <v>1030</v>
      </c>
      <c r="B4392" s="887" t="s">
        <v>29742</v>
      </c>
      <c r="C4392" s="887" t="s">
        <v>115</v>
      </c>
      <c r="D4392" s="345" t="s">
        <v>29660</v>
      </c>
      <c r="E4392" s="980">
        <v>9300</v>
      </c>
      <c r="F4392" s="345">
        <v>43477023</v>
      </c>
      <c r="G4392" s="391" t="s">
        <v>29661</v>
      </c>
      <c r="H4392" s="884" t="s">
        <v>29225</v>
      </c>
      <c r="I4392" s="884" t="s">
        <v>28760</v>
      </c>
      <c r="J4392" s="345" t="s">
        <v>29660</v>
      </c>
      <c r="K4392" s="938">
        <v>2</v>
      </c>
      <c r="L4392" s="938">
        <v>12</v>
      </c>
      <c r="M4392" s="980">
        <v>111600</v>
      </c>
      <c r="N4392" s="938">
        <v>2</v>
      </c>
      <c r="O4392" s="938">
        <v>6</v>
      </c>
      <c r="P4392" s="980">
        <v>55800</v>
      </c>
      <c r="Q4392" s="938">
        <v>0</v>
      </c>
      <c r="R4392" s="938">
        <v>12</v>
      </c>
      <c r="S4392" s="981">
        <f t="shared" ref="S4392:S4394" si="69">+E4392*12</f>
        <v>111600</v>
      </c>
    </row>
    <row r="4393" spans="1:19" s="243" customFormat="1" ht="34.9">
      <c r="A4393" s="1041" t="s">
        <v>1030</v>
      </c>
      <c r="B4393" s="887" t="s">
        <v>29742</v>
      </c>
      <c r="C4393" s="887" t="s">
        <v>115</v>
      </c>
      <c r="D4393" s="345" t="s">
        <v>28889</v>
      </c>
      <c r="E4393" s="980">
        <v>11000</v>
      </c>
      <c r="F4393" s="345">
        <v>9832011</v>
      </c>
      <c r="G4393" s="391" t="s">
        <v>29662</v>
      </c>
      <c r="H4393" s="884" t="s">
        <v>19709</v>
      </c>
      <c r="I4393" s="884" t="s">
        <v>28760</v>
      </c>
      <c r="J4393" s="345" t="s">
        <v>28889</v>
      </c>
      <c r="K4393" s="938">
        <v>3</v>
      </c>
      <c r="L4393" s="938">
        <v>12</v>
      </c>
      <c r="M4393" s="980">
        <v>132000</v>
      </c>
      <c r="N4393" s="938">
        <v>3</v>
      </c>
      <c r="O4393" s="938">
        <v>6</v>
      </c>
      <c r="P4393" s="980">
        <v>66000</v>
      </c>
      <c r="Q4393" s="938">
        <v>0</v>
      </c>
      <c r="R4393" s="938">
        <v>12</v>
      </c>
      <c r="S4393" s="981">
        <f t="shared" si="69"/>
        <v>132000</v>
      </c>
    </row>
    <row r="4394" spans="1:19" s="243" customFormat="1" ht="34.9">
      <c r="A4394" s="1041" t="s">
        <v>1030</v>
      </c>
      <c r="B4394" s="887" t="s">
        <v>29742</v>
      </c>
      <c r="C4394" s="887" t="s">
        <v>115</v>
      </c>
      <c r="D4394" s="345" t="s">
        <v>28887</v>
      </c>
      <c r="E4394" s="980">
        <v>4200</v>
      </c>
      <c r="F4394" s="345">
        <v>44603485</v>
      </c>
      <c r="G4394" s="391" t="s">
        <v>29663</v>
      </c>
      <c r="H4394" s="884" t="s">
        <v>21494</v>
      </c>
      <c r="I4394" s="884" t="s">
        <v>28760</v>
      </c>
      <c r="J4394" s="345" t="s">
        <v>28887</v>
      </c>
      <c r="K4394" s="938">
        <v>3</v>
      </c>
      <c r="L4394" s="938">
        <v>12</v>
      </c>
      <c r="M4394" s="980">
        <v>50400</v>
      </c>
      <c r="N4394" s="938">
        <v>3</v>
      </c>
      <c r="O4394" s="938">
        <v>6</v>
      </c>
      <c r="P4394" s="980">
        <v>25200</v>
      </c>
      <c r="Q4394" s="938">
        <v>0</v>
      </c>
      <c r="R4394" s="938">
        <v>12</v>
      </c>
      <c r="S4394" s="981">
        <f t="shared" si="69"/>
        <v>50400</v>
      </c>
    </row>
    <row r="4395" spans="1:19" s="243" customFormat="1" ht="34.9">
      <c r="A4395" s="1041" t="s">
        <v>1030</v>
      </c>
      <c r="B4395" s="887" t="s">
        <v>29742</v>
      </c>
      <c r="C4395" s="887" t="s">
        <v>115</v>
      </c>
      <c r="D4395" s="345" t="s">
        <v>28796</v>
      </c>
      <c r="E4395" s="980">
        <v>2800</v>
      </c>
      <c r="F4395" s="345">
        <v>70489516</v>
      </c>
      <c r="G4395" s="391" t="s">
        <v>29664</v>
      </c>
      <c r="H4395" s="884" t="s">
        <v>21494</v>
      </c>
      <c r="I4395" s="884" t="s">
        <v>28760</v>
      </c>
      <c r="J4395" s="345" t="s">
        <v>28796</v>
      </c>
      <c r="K4395" s="938">
        <v>4</v>
      </c>
      <c r="L4395" s="938">
        <v>12</v>
      </c>
      <c r="M4395" s="980">
        <v>33600</v>
      </c>
      <c r="N4395" s="938">
        <v>4</v>
      </c>
      <c r="O4395" s="938">
        <v>6</v>
      </c>
      <c r="P4395" s="980">
        <v>16800</v>
      </c>
      <c r="Q4395" s="938">
        <v>0</v>
      </c>
      <c r="R4395" s="938">
        <v>0</v>
      </c>
      <c r="S4395" s="981">
        <v>0</v>
      </c>
    </row>
    <row r="4396" spans="1:19" s="243" customFormat="1" ht="34.9">
      <c r="A4396" s="1041" t="s">
        <v>1030</v>
      </c>
      <c r="B4396" s="887" t="s">
        <v>29742</v>
      </c>
      <c r="C4396" s="887" t="s">
        <v>115</v>
      </c>
      <c r="D4396" s="345" t="s">
        <v>29665</v>
      </c>
      <c r="E4396" s="980">
        <v>9300</v>
      </c>
      <c r="F4396" s="345">
        <v>7357579</v>
      </c>
      <c r="G4396" s="391" t="s">
        <v>29666</v>
      </c>
      <c r="H4396" s="884" t="s">
        <v>29667</v>
      </c>
      <c r="I4396" s="884" t="s">
        <v>28760</v>
      </c>
      <c r="J4396" s="345" t="s">
        <v>29665</v>
      </c>
      <c r="K4396" s="938">
        <v>12</v>
      </c>
      <c r="L4396" s="938">
        <v>12</v>
      </c>
      <c r="M4396" s="980">
        <v>111600</v>
      </c>
      <c r="N4396" s="938">
        <v>12</v>
      </c>
      <c r="O4396" s="938">
        <v>6</v>
      </c>
      <c r="P4396" s="980">
        <v>55800</v>
      </c>
      <c r="Q4396" s="938">
        <v>0</v>
      </c>
      <c r="R4396" s="938">
        <v>12</v>
      </c>
      <c r="S4396" s="981">
        <f t="shared" ref="S4396:S4401" si="70">+E4396*12</f>
        <v>111600</v>
      </c>
    </row>
    <row r="4397" spans="1:19" s="243" customFormat="1" ht="34.9">
      <c r="A4397" s="1041" t="s">
        <v>1030</v>
      </c>
      <c r="B4397" s="887" t="s">
        <v>29742</v>
      </c>
      <c r="C4397" s="887" t="s">
        <v>115</v>
      </c>
      <c r="D4397" s="345" t="s">
        <v>29097</v>
      </c>
      <c r="E4397" s="980">
        <v>7200</v>
      </c>
      <c r="F4397" s="345">
        <v>43505710</v>
      </c>
      <c r="G4397" s="391" t="s">
        <v>29668</v>
      </c>
      <c r="H4397" s="884" t="s">
        <v>19733</v>
      </c>
      <c r="I4397" s="884" t="s">
        <v>28760</v>
      </c>
      <c r="J4397" s="345" t="s">
        <v>29097</v>
      </c>
      <c r="K4397" s="938">
        <v>1</v>
      </c>
      <c r="L4397" s="938">
        <v>12</v>
      </c>
      <c r="M4397" s="980">
        <v>86400</v>
      </c>
      <c r="N4397" s="938">
        <v>1</v>
      </c>
      <c r="O4397" s="938">
        <v>6</v>
      </c>
      <c r="P4397" s="980">
        <v>43200</v>
      </c>
      <c r="Q4397" s="938">
        <v>0</v>
      </c>
      <c r="R4397" s="938">
        <v>12</v>
      </c>
      <c r="S4397" s="981">
        <f t="shared" si="70"/>
        <v>86400</v>
      </c>
    </row>
    <row r="4398" spans="1:19" s="243" customFormat="1" ht="34.9">
      <c r="A4398" s="1041" t="s">
        <v>1030</v>
      </c>
      <c r="B4398" s="887" t="s">
        <v>29742</v>
      </c>
      <c r="C4398" s="887" t="s">
        <v>115</v>
      </c>
      <c r="D4398" s="345" t="s">
        <v>28792</v>
      </c>
      <c r="E4398" s="980">
        <v>11000</v>
      </c>
      <c r="F4398" s="345">
        <v>16722830</v>
      </c>
      <c r="G4398" s="391" t="s">
        <v>29669</v>
      </c>
      <c r="H4398" s="884" t="s">
        <v>28794</v>
      </c>
      <c r="I4398" s="884" t="s">
        <v>28760</v>
      </c>
      <c r="J4398" s="345" t="s">
        <v>28792</v>
      </c>
      <c r="K4398" s="938">
        <v>2</v>
      </c>
      <c r="L4398" s="938">
        <v>12</v>
      </c>
      <c r="M4398" s="980">
        <v>132000</v>
      </c>
      <c r="N4398" s="938">
        <v>2</v>
      </c>
      <c r="O4398" s="938">
        <v>6</v>
      </c>
      <c r="P4398" s="980">
        <v>66000</v>
      </c>
      <c r="Q4398" s="938">
        <v>0</v>
      </c>
      <c r="R4398" s="938">
        <v>12</v>
      </c>
      <c r="S4398" s="981">
        <f t="shared" si="70"/>
        <v>132000</v>
      </c>
    </row>
    <row r="4399" spans="1:19" s="243" customFormat="1" ht="34.9">
      <c r="A4399" s="1041" t="s">
        <v>1030</v>
      </c>
      <c r="B4399" s="887" t="s">
        <v>29742</v>
      </c>
      <c r="C4399" s="887" t="s">
        <v>115</v>
      </c>
      <c r="D4399" s="345" t="s">
        <v>20709</v>
      </c>
      <c r="E4399" s="980">
        <v>6000</v>
      </c>
      <c r="F4399" s="345">
        <v>43484869</v>
      </c>
      <c r="G4399" s="391" t="s">
        <v>29670</v>
      </c>
      <c r="H4399" s="884" t="s">
        <v>28794</v>
      </c>
      <c r="I4399" s="884" t="s">
        <v>28760</v>
      </c>
      <c r="J4399" s="345" t="s">
        <v>20709</v>
      </c>
      <c r="K4399" s="938">
        <v>3</v>
      </c>
      <c r="L4399" s="938">
        <v>12</v>
      </c>
      <c r="M4399" s="980">
        <v>72000</v>
      </c>
      <c r="N4399" s="938">
        <v>3</v>
      </c>
      <c r="O4399" s="938">
        <v>6</v>
      </c>
      <c r="P4399" s="980">
        <v>36000</v>
      </c>
      <c r="Q4399" s="938">
        <v>0</v>
      </c>
      <c r="R4399" s="938">
        <v>12</v>
      </c>
      <c r="S4399" s="981">
        <f t="shared" si="70"/>
        <v>72000</v>
      </c>
    </row>
    <row r="4400" spans="1:19" s="243" customFormat="1" ht="34.9">
      <c r="A4400" s="1041" t="s">
        <v>1030</v>
      </c>
      <c r="B4400" s="887" t="s">
        <v>29742</v>
      </c>
      <c r="C4400" s="887" t="s">
        <v>115</v>
      </c>
      <c r="D4400" s="345" t="s">
        <v>29671</v>
      </c>
      <c r="E4400" s="980">
        <v>6000</v>
      </c>
      <c r="F4400" s="345">
        <v>71715034</v>
      </c>
      <c r="G4400" s="391" t="s">
        <v>29672</v>
      </c>
      <c r="H4400" s="884" t="s">
        <v>19713</v>
      </c>
      <c r="I4400" s="884" t="s">
        <v>28760</v>
      </c>
      <c r="J4400" s="345" t="s">
        <v>29671</v>
      </c>
      <c r="K4400" s="938">
        <v>1</v>
      </c>
      <c r="L4400" s="938">
        <v>12</v>
      </c>
      <c r="M4400" s="980">
        <v>72000</v>
      </c>
      <c r="N4400" s="938">
        <v>2</v>
      </c>
      <c r="O4400" s="938">
        <v>6</v>
      </c>
      <c r="P4400" s="980">
        <v>36000</v>
      </c>
      <c r="Q4400" s="938">
        <v>0</v>
      </c>
      <c r="R4400" s="938">
        <v>12</v>
      </c>
      <c r="S4400" s="981">
        <f t="shared" si="70"/>
        <v>72000</v>
      </c>
    </row>
    <row r="4401" spans="1:19" s="243" customFormat="1" ht="34.9">
      <c r="A4401" s="1041" t="s">
        <v>1030</v>
      </c>
      <c r="B4401" s="887" t="s">
        <v>29742</v>
      </c>
      <c r="C4401" s="887" t="s">
        <v>115</v>
      </c>
      <c r="D4401" s="345" t="s">
        <v>25984</v>
      </c>
      <c r="E4401" s="980">
        <v>6000</v>
      </c>
      <c r="F4401" s="345">
        <v>70089470</v>
      </c>
      <c r="G4401" s="391" t="s">
        <v>29673</v>
      </c>
      <c r="H4401" s="884" t="s">
        <v>20463</v>
      </c>
      <c r="I4401" s="884" t="s">
        <v>28760</v>
      </c>
      <c r="J4401" s="345" t="s">
        <v>25984</v>
      </c>
      <c r="K4401" s="938">
        <v>3</v>
      </c>
      <c r="L4401" s="938">
        <v>12</v>
      </c>
      <c r="M4401" s="980">
        <v>72000</v>
      </c>
      <c r="N4401" s="938">
        <v>3</v>
      </c>
      <c r="O4401" s="938">
        <v>6</v>
      </c>
      <c r="P4401" s="980">
        <v>36000</v>
      </c>
      <c r="Q4401" s="938">
        <v>0</v>
      </c>
      <c r="R4401" s="938">
        <v>12</v>
      </c>
      <c r="S4401" s="981">
        <f t="shared" si="70"/>
        <v>72000</v>
      </c>
    </row>
    <row r="4402" spans="1:19" s="243" customFormat="1" ht="34.9">
      <c r="A4402" s="1041" t="s">
        <v>1030</v>
      </c>
      <c r="B4402" s="887" t="s">
        <v>29742</v>
      </c>
      <c r="C4402" s="887" t="s">
        <v>115</v>
      </c>
      <c r="D4402" s="345" t="s">
        <v>29637</v>
      </c>
      <c r="E4402" s="980">
        <v>11000</v>
      </c>
      <c r="F4402" s="345">
        <v>7870933</v>
      </c>
      <c r="G4402" s="391" t="s">
        <v>29674</v>
      </c>
      <c r="H4402" s="884" t="s">
        <v>19824</v>
      </c>
      <c r="I4402" s="884" t="s">
        <v>28760</v>
      </c>
      <c r="J4402" s="345" t="s">
        <v>29637</v>
      </c>
      <c r="K4402" s="938">
        <v>9</v>
      </c>
      <c r="L4402" s="938">
        <v>2</v>
      </c>
      <c r="M4402" s="980">
        <v>16500</v>
      </c>
      <c r="N4402" s="938">
        <v>0</v>
      </c>
      <c r="O4402" s="938">
        <v>0</v>
      </c>
      <c r="P4402" s="980">
        <v>0</v>
      </c>
      <c r="Q4402" s="938">
        <v>0</v>
      </c>
      <c r="R4402" s="938">
        <v>0</v>
      </c>
      <c r="S4402" s="981">
        <v>0</v>
      </c>
    </row>
    <row r="4403" spans="1:19" s="243" customFormat="1" ht="34.9">
      <c r="A4403" s="1041" t="s">
        <v>1030</v>
      </c>
      <c r="B4403" s="887" t="s">
        <v>29742</v>
      </c>
      <c r="C4403" s="887" t="s">
        <v>115</v>
      </c>
      <c r="D4403" s="345" t="s">
        <v>28856</v>
      </c>
      <c r="E4403" s="980">
        <v>4200</v>
      </c>
      <c r="F4403" s="345">
        <v>40745290</v>
      </c>
      <c r="G4403" s="391" t="s">
        <v>29675</v>
      </c>
      <c r="H4403" s="884" t="s">
        <v>19709</v>
      </c>
      <c r="I4403" s="884" t="s">
        <v>28760</v>
      </c>
      <c r="J4403" s="345" t="s">
        <v>28856</v>
      </c>
      <c r="K4403" s="938">
        <v>9</v>
      </c>
      <c r="L4403" s="938">
        <v>12</v>
      </c>
      <c r="M4403" s="980">
        <v>50400</v>
      </c>
      <c r="N4403" s="938">
        <v>9</v>
      </c>
      <c r="O4403" s="938">
        <v>6</v>
      </c>
      <c r="P4403" s="980">
        <v>25200</v>
      </c>
      <c r="Q4403" s="938">
        <v>0</v>
      </c>
      <c r="R4403" s="938">
        <v>12</v>
      </c>
      <c r="S4403" s="981">
        <f t="shared" ref="S4403:S4410" si="71">+E4403*12</f>
        <v>50400</v>
      </c>
    </row>
    <row r="4404" spans="1:19" s="243" customFormat="1" ht="34.9">
      <c r="A4404" s="1041" t="s">
        <v>1030</v>
      </c>
      <c r="B4404" s="887" t="s">
        <v>29742</v>
      </c>
      <c r="C4404" s="887" t="s">
        <v>115</v>
      </c>
      <c r="D4404" s="345" t="s">
        <v>19900</v>
      </c>
      <c r="E4404" s="980">
        <v>2800</v>
      </c>
      <c r="F4404" s="345">
        <v>30833611</v>
      </c>
      <c r="G4404" s="391" t="s">
        <v>29676</v>
      </c>
      <c r="H4404" s="884" t="s">
        <v>388</v>
      </c>
      <c r="I4404" s="884" t="s">
        <v>28771</v>
      </c>
      <c r="J4404" s="345" t="s">
        <v>19900</v>
      </c>
      <c r="K4404" s="938">
        <v>12</v>
      </c>
      <c r="L4404" s="938">
        <v>12</v>
      </c>
      <c r="M4404" s="980">
        <v>33600</v>
      </c>
      <c r="N4404" s="938">
        <v>12</v>
      </c>
      <c r="O4404" s="938">
        <v>6</v>
      </c>
      <c r="P4404" s="980">
        <v>16800</v>
      </c>
      <c r="Q4404" s="938">
        <v>0</v>
      </c>
      <c r="R4404" s="938">
        <v>12</v>
      </c>
      <c r="S4404" s="981">
        <f t="shared" si="71"/>
        <v>33600</v>
      </c>
    </row>
    <row r="4405" spans="1:19" s="243" customFormat="1" ht="34.9">
      <c r="A4405" s="1041" t="s">
        <v>1030</v>
      </c>
      <c r="B4405" s="887" t="s">
        <v>29742</v>
      </c>
      <c r="C4405" s="887" t="s">
        <v>115</v>
      </c>
      <c r="D4405" s="345" t="s">
        <v>29677</v>
      </c>
      <c r="E4405" s="980">
        <v>12500</v>
      </c>
      <c r="F4405" s="345">
        <v>9300744</v>
      </c>
      <c r="G4405" s="391" t="s">
        <v>29678</v>
      </c>
      <c r="H4405" s="884" t="s">
        <v>21335</v>
      </c>
      <c r="I4405" s="884" t="s">
        <v>20536</v>
      </c>
      <c r="J4405" s="345" t="s">
        <v>29677</v>
      </c>
      <c r="K4405" s="938">
        <v>11</v>
      </c>
      <c r="L4405" s="938">
        <v>12</v>
      </c>
      <c r="M4405" s="980">
        <v>150000</v>
      </c>
      <c r="N4405" s="938">
        <v>11</v>
      </c>
      <c r="O4405" s="938">
        <v>6</v>
      </c>
      <c r="P4405" s="980">
        <v>75000</v>
      </c>
      <c r="Q4405" s="938">
        <v>0</v>
      </c>
      <c r="R4405" s="938">
        <v>12</v>
      </c>
      <c r="S4405" s="981">
        <f t="shared" si="71"/>
        <v>150000</v>
      </c>
    </row>
    <row r="4406" spans="1:19" s="243" customFormat="1" ht="34.9">
      <c r="A4406" s="1041" t="s">
        <v>1030</v>
      </c>
      <c r="B4406" s="887" t="s">
        <v>29742</v>
      </c>
      <c r="C4406" s="887" t="s">
        <v>115</v>
      </c>
      <c r="D4406" s="345" t="s">
        <v>29679</v>
      </c>
      <c r="E4406" s="980">
        <v>11000</v>
      </c>
      <c r="F4406" s="345">
        <v>42718079</v>
      </c>
      <c r="G4406" s="391" t="s">
        <v>29680</v>
      </c>
      <c r="H4406" s="884" t="s">
        <v>29681</v>
      </c>
      <c r="I4406" s="884" t="s">
        <v>28760</v>
      </c>
      <c r="J4406" s="345" t="s">
        <v>29679</v>
      </c>
      <c r="K4406" s="938">
        <v>4</v>
      </c>
      <c r="L4406" s="938">
        <v>12</v>
      </c>
      <c r="M4406" s="980">
        <v>132000</v>
      </c>
      <c r="N4406" s="938">
        <v>4</v>
      </c>
      <c r="O4406" s="938">
        <v>6</v>
      </c>
      <c r="P4406" s="980">
        <v>66000</v>
      </c>
      <c r="Q4406" s="938">
        <v>0</v>
      </c>
      <c r="R4406" s="938">
        <v>12</v>
      </c>
      <c r="S4406" s="981">
        <f t="shared" si="71"/>
        <v>132000</v>
      </c>
    </row>
    <row r="4407" spans="1:19" s="243" customFormat="1" ht="34.9">
      <c r="A4407" s="1041" t="s">
        <v>1030</v>
      </c>
      <c r="B4407" s="887" t="s">
        <v>29742</v>
      </c>
      <c r="C4407" s="887" t="s">
        <v>115</v>
      </c>
      <c r="D4407" s="345" t="s">
        <v>28903</v>
      </c>
      <c r="E4407" s="980">
        <v>11000</v>
      </c>
      <c r="F4407" s="345">
        <v>40927357</v>
      </c>
      <c r="G4407" s="391" t="s">
        <v>29682</v>
      </c>
      <c r="H4407" s="884" t="s">
        <v>19733</v>
      </c>
      <c r="I4407" s="884" t="s">
        <v>28760</v>
      </c>
      <c r="J4407" s="345" t="s">
        <v>28903</v>
      </c>
      <c r="K4407" s="938">
        <v>8</v>
      </c>
      <c r="L4407" s="938">
        <v>12</v>
      </c>
      <c r="M4407" s="980">
        <v>132000</v>
      </c>
      <c r="N4407" s="938">
        <v>8</v>
      </c>
      <c r="O4407" s="938">
        <v>6</v>
      </c>
      <c r="P4407" s="980">
        <v>66000</v>
      </c>
      <c r="Q4407" s="938">
        <v>0</v>
      </c>
      <c r="R4407" s="938">
        <v>12</v>
      </c>
      <c r="S4407" s="981">
        <f t="shared" si="71"/>
        <v>132000</v>
      </c>
    </row>
    <row r="4408" spans="1:19" s="243" customFormat="1" ht="34.9">
      <c r="A4408" s="1041" t="s">
        <v>1030</v>
      </c>
      <c r="B4408" s="887" t="s">
        <v>29742</v>
      </c>
      <c r="C4408" s="887" t="s">
        <v>115</v>
      </c>
      <c r="D4408" s="345" t="s">
        <v>20313</v>
      </c>
      <c r="E4408" s="980">
        <v>12500</v>
      </c>
      <c r="F4408" s="345">
        <v>41379332</v>
      </c>
      <c r="G4408" s="391" t="s">
        <v>29683</v>
      </c>
      <c r="H4408" s="884" t="s">
        <v>29294</v>
      </c>
      <c r="I4408" s="884" t="s">
        <v>28760</v>
      </c>
      <c r="J4408" s="345" t="s">
        <v>20313</v>
      </c>
      <c r="K4408" s="938">
        <v>6</v>
      </c>
      <c r="L4408" s="938">
        <v>12</v>
      </c>
      <c r="M4408" s="980">
        <v>150000</v>
      </c>
      <c r="N4408" s="938">
        <v>6</v>
      </c>
      <c r="O4408" s="938">
        <v>6</v>
      </c>
      <c r="P4408" s="980">
        <v>75000</v>
      </c>
      <c r="Q4408" s="938">
        <v>0</v>
      </c>
      <c r="R4408" s="938">
        <v>12</v>
      </c>
      <c r="S4408" s="981">
        <f t="shared" si="71"/>
        <v>150000</v>
      </c>
    </row>
    <row r="4409" spans="1:19" s="243" customFormat="1" ht="34.9">
      <c r="A4409" s="1041" t="s">
        <v>1030</v>
      </c>
      <c r="B4409" s="887" t="s">
        <v>29742</v>
      </c>
      <c r="C4409" s="887" t="s">
        <v>115</v>
      </c>
      <c r="D4409" s="345" t="s">
        <v>28792</v>
      </c>
      <c r="E4409" s="980">
        <v>11000</v>
      </c>
      <c r="F4409" s="345">
        <v>25321127</v>
      </c>
      <c r="G4409" s="391" t="s">
        <v>29684</v>
      </c>
      <c r="H4409" s="884" t="s">
        <v>28864</v>
      </c>
      <c r="I4409" s="884" t="s">
        <v>28760</v>
      </c>
      <c r="J4409" s="345" t="s">
        <v>28792</v>
      </c>
      <c r="K4409" s="938">
        <v>1</v>
      </c>
      <c r="L4409" s="938">
        <v>12</v>
      </c>
      <c r="M4409" s="980">
        <v>132000</v>
      </c>
      <c r="N4409" s="938">
        <v>1</v>
      </c>
      <c r="O4409" s="938">
        <v>6</v>
      </c>
      <c r="P4409" s="980">
        <v>66000</v>
      </c>
      <c r="Q4409" s="938">
        <v>0</v>
      </c>
      <c r="R4409" s="938">
        <v>12</v>
      </c>
      <c r="S4409" s="981">
        <f t="shared" si="71"/>
        <v>132000</v>
      </c>
    </row>
    <row r="4410" spans="1:19" s="243" customFormat="1" ht="34.9">
      <c r="A4410" s="1041" t="s">
        <v>1030</v>
      </c>
      <c r="B4410" s="887" t="s">
        <v>29742</v>
      </c>
      <c r="C4410" s="887" t="s">
        <v>115</v>
      </c>
      <c r="D4410" s="345" t="s">
        <v>29447</v>
      </c>
      <c r="E4410" s="980">
        <v>7200</v>
      </c>
      <c r="F4410" s="345">
        <v>32989042</v>
      </c>
      <c r="G4410" s="391" t="s">
        <v>29685</v>
      </c>
      <c r="H4410" s="884" t="s">
        <v>28886</v>
      </c>
      <c r="I4410" s="884" t="s">
        <v>28760</v>
      </c>
      <c r="J4410" s="345" t="s">
        <v>29447</v>
      </c>
      <c r="K4410" s="938">
        <v>3</v>
      </c>
      <c r="L4410" s="938">
        <v>12</v>
      </c>
      <c r="M4410" s="980">
        <v>86400</v>
      </c>
      <c r="N4410" s="938">
        <v>3</v>
      </c>
      <c r="O4410" s="938">
        <v>6</v>
      </c>
      <c r="P4410" s="980">
        <v>43200</v>
      </c>
      <c r="Q4410" s="938">
        <v>0</v>
      </c>
      <c r="R4410" s="938">
        <v>12</v>
      </c>
      <c r="S4410" s="981">
        <f t="shared" si="71"/>
        <v>86400</v>
      </c>
    </row>
    <row r="4411" spans="1:19" s="243" customFormat="1" ht="34.9">
      <c r="A4411" s="1041" t="s">
        <v>1030</v>
      </c>
      <c r="B4411" s="887" t="s">
        <v>29742</v>
      </c>
      <c r="C4411" s="887" t="s">
        <v>115</v>
      </c>
      <c r="D4411" s="345" t="s">
        <v>28792</v>
      </c>
      <c r="E4411" s="980">
        <v>11000</v>
      </c>
      <c r="F4411" s="345">
        <v>9561792</v>
      </c>
      <c r="G4411" s="391" t="s">
        <v>29686</v>
      </c>
      <c r="H4411" s="884" t="s">
        <v>28838</v>
      </c>
      <c r="I4411" s="884" t="s">
        <v>19764</v>
      </c>
      <c r="J4411" s="345" t="s">
        <v>28792</v>
      </c>
      <c r="K4411" s="938">
        <v>1</v>
      </c>
      <c r="L4411" s="938">
        <v>12</v>
      </c>
      <c r="M4411" s="980">
        <v>21266.666666666668</v>
      </c>
      <c r="N4411" s="938">
        <v>2</v>
      </c>
      <c r="O4411" s="938">
        <v>6</v>
      </c>
      <c r="P4411" s="980">
        <v>66000</v>
      </c>
      <c r="Q4411" s="938">
        <v>0</v>
      </c>
      <c r="R4411" s="938">
        <v>12</v>
      </c>
      <c r="S4411" s="981">
        <v>0</v>
      </c>
    </row>
    <row r="4412" spans="1:19" s="243" customFormat="1" ht="34.9">
      <c r="A4412" s="1041" t="s">
        <v>1030</v>
      </c>
      <c r="B4412" s="887" t="s">
        <v>29742</v>
      </c>
      <c r="C4412" s="887" t="s">
        <v>115</v>
      </c>
      <c r="D4412" s="345" t="s">
        <v>28856</v>
      </c>
      <c r="E4412" s="980">
        <v>4200</v>
      </c>
      <c r="F4412" s="345">
        <v>45935035</v>
      </c>
      <c r="G4412" s="391" t="s">
        <v>29687</v>
      </c>
      <c r="H4412" s="884" t="s">
        <v>19786</v>
      </c>
      <c r="I4412" s="884" t="s">
        <v>28760</v>
      </c>
      <c r="J4412" s="345" t="s">
        <v>28856</v>
      </c>
      <c r="K4412" s="938">
        <v>9</v>
      </c>
      <c r="L4412" s="938">
        <v>12</v>
      </c>
      <c r="M4412" s="980">
        <v>50400</v>
      </c>
      <c r="N4412" s="938">
        <v>9</v>
      </c>
      <c r="O4412" s="938">
        <v>3</v>
      </c>
      <c r="P4412" s="980">
        <v>8400</v>
      </c>
      <c r="Q4412" s="938">
        <v>0</v>
      </c>
      <c r="R4412" s="938">
        <v>0</v>
      </c>
      <c r="S4412" s="981">
        <v>0</v>
      </c>
    </row>
    <row r="4413" spans="1:19" s="243" customFormat="1" ht="46.5">
      <c r="A4413" s="1041" t="s">
        <v>1030</v>
      </c>
      <c r="B4413" s="887" t="s">
        <v>29742</v>
      </c>
      <c r="C4413" s="887" t="s">
        <v>115</v>
      </c>
      <c r="D4413" s="345" t="s">
        <v>29688</v>
      </c>
      <c r="E4413" s="980">
        <v>6000</v>
      </c>
      <c r="F4413" s="345">
        <v>10306965</v>
      </c>
      <c r="G4413" s="391" t="s">
        <v>29689</v>
      </c>
      <c r="H4413" s="884" t="s">
        <v>21494</v>
      </c>
      <c r="I4413" s="884" t="s">
        <v>28760</v>
      </c>
      <c r="J4413" s="345" t="s">
        <v>29688</v>
      </c>
      <c r="K4413" s="938">
        <v>10</v>
      </c>
      <c r="L4413" s="938">
        <v>12</v>
      </c>
      <c r="M4413" s="980">
        <v>72000</v>
      </c>
      <c r="N4413" s="938">
        <v>10</v>
      </c>
      <c r="O4413" s="938">
        <v>6</v>
      </c>
      <c r="P4413" s="980">
        <v>36000</v>
      </c>
      <c r="Q4413" s="938">
        <v>0</v>
      </c>
      <c r="R4413" s="938">
        <v>12</v>
      </c>
      <c r="S4413" s="981">
        <f>+E4413*12</f>
        <v>72000</v>
      </c>
    </row>
    <row r="4414" spans="1:19" s="243" customFormat="1" ht="34.9">
      <c r="A4414" s="1041" t="s">
        <v>1030</v>
      </c>
      <c r="B4414" s="887" t="s">
        <v>29742</v>
      </c>
      <c r="C4414" s="887" t="s">
        <v>115</v>
      </c>
      <c r="D4414" s="345" t="s">
        <v>20390</v>
      </c>
      <c r="E4414" s="980">
        <v>3600</v>
      </c>
      <c r="F4414" s="345">
        <v>47559214</v>
      </c>
      <c r="G4414" s="391" t="s">
        <v>29690</v>
      </c>
      <c r="H4414" s="884" t="s">
        <v>29691</v>
      </c>
      <c r="I4414" s="884" t="s">
        <v>20970</v>
      </c>
      <c r="J4414" s="345" t="s">
        <v>20390</v>
      </c>
      <c r="K4414" s="938">
        <v>1</v>
      </c>
      <c r="L4414" s="939">
        <v>5</v>
      </c>
      <c r="M4414" s="980">
        <v>18000</v>
      </c>
      <c r="N4414" s="938">
        <v>0</v>
      </c>
      <c r="O4414" s="938">
        <v>0</v>
      </c>
      <c r="P4414" s="980">
        <v>0</v>
      </c>
      <c r="Q4414" s="938">
        <v>0</v>
      </c>
      <c r="R4414" s="938">
        <v>0</v>
      </c>
      <c r="S4414" s="981">
        <v>0</v>
      </c>
    </row>
    <row r="4415" spans="1:19" s="243" customFormat="1" ht="34.9">
      <c r="A4415" s="1041" t="s">
        <v>1030</v>
      </c>
      <c r="B4415" s="887" t="s">
        <v>29742</v>
      </c>
      <c r="C4415" s="887" t="s">
        <v>115</v>
      </c>
      <c r="D4415" s="345" t="s">
        <v>28766</v>
      </c>
      <c r="E4415" s="980">
        <v>11000</v>
      </c>
      <c r="F4415" s="345">
        <v>20723715</v>
      </c>
      <c r="G4415" s="391" t="s">
        <v>29692</v>
      </c>
      <c r="H4415" s="884" t="s">
        <v>28765</v>
      </c>
      <c r="I4415" s="884" t="s">
        <v>28760</v>
      </c>
      <c r="J4415" s="345" t="s">
        <v>28766</v>
      </c>
      <c r="K4415" s="938">
        <v>7</v>
      </c>
      <c r="L4415" s="938">
        <v>12</v>
      </c>
      <c r="M4415" s="980">
        <v>132000</v>
      </c>
      <c r="N4415" s="938">
        <v>7</v>
      </c>
      <c r="O4415" s="938">
        <v>6</v>
      </c>
      <c r="P4415" s="980">
        <v>66000</v>
      </c>
      <c r="Q4415" s="938">
        <v>0</v>
      </c>
      <c r="R4415" s="938">
        <v>12</v>
      </c>
      <c r="S4415" s="981">
        <f>+E4415*12</f>
        <v>132000</v>
      </c>
    </row>
    <row r="4416" spans="1:19" s="243" customFormat="1" ht="34.9">
      <c r="A4416" s="1041" t="s">
        <v>1030</v>
      </c>
      <c r="B4416" s="887" t="s">
        <v>29742</v>
      </c>
      <c r="C4416" s="887" t="s">
        <v>115</v>
      </c>
      <c r="D4416" s="345" t="s">
        <v>4514</v>
      </c>
      <c r="E4416" s="980">
        <v>4200</v>
      </c>
      <c r="F4416" s="345">
        <v>45808085</v>
      </c>
      <c r="G4416" s="391" t="s">
        <v>29693</v>
      </c>
      <c r="H4416" s="884" t="s">
        <v>19713</v>
      </c>
      <c r="I4416" s="884" t="s">
        <v>28760</v>
      </c>
      <c r="J4416" s="345" t="s">
        <v>4514</v>
      </c>
      <c r="K4416" s="938">
        <v>1</v>
      </c>
      <c r="L4416" s="938">
        <v>12</v>
      </c>
      <c r="M4416" s="980">
        <v>32060</v>
      </c>
      <c r="N4416" s="938">
        <v>2</v>
      </c>
      <c r="O4416" s="938">
        <v>6</v>
      </c>
      <c r="P4416" s="980">
        <v>25200</v>
      </c>
      <c r="Q4416" s="938">
        <v>0</v>
      </c>
      <c r="R4416" s="938">
        <v>12</v>
      </c>
      <c r="S4416" s="981">
        <v>0</v>
      </c>
    </row>
    <row r="4417" spans="1:19" s="243" customFormat="1" ht="34.9">
      <c r="A4417" s="1041" t="s">
        <v>1030</v>
      </c>
      <c r="B4417" s="887" t="s">
        <v>29742</v>
      </c>
      <c r="C4417" s="887" t="s">
        <v>115</v>
      </c>
      <c r="D4417" s="345" t="s">
        <v>28933</v>
      </c>
      <c r="E4417" s="980">
        <v>2800</v>
      </c>
      <c r="F4417" s="345">
        <v>45530890</v>
      </c>
      <c r="G4417" s="391" t="s">
        <v>29694</v>
      </c>
      <c r="H4417" s="884" t="s">
        <v>29695</v>
      </c>
      <c r="I4417" s="884" t="s">
        <v>19764</v>
      </c>
      <c r="J4417" s="345" t="s">
        <v>28933</v>
      </c>
      <c r="K4417" s="938">
        <v>4</v>
      </c>
      <c r="L4417" s="938">
        <v>12</v>
      </c>
      <c r="M4417" s="980">
        <v>33600</v>
      </c>
      <c r="N4417" s="938">
        <v>4</v>
      </c>
      <c r="O4417" s="938">
        <v>6</v>
      </c>
      <c r="P4417" s="980">
        <v>16800</v>
      </c>
      <c r="Q4417" s="938">
        <v>0</v>
      </c>
      <c r="R4417" s="938">
        <v>12</v>
      </c>
      <c r="S4417" s="981">
        <f t="shared" ref="S4417:S4419" si="72">+E4417*12</f>
        <v>33600</v>
      </c>
    </row>
    <row r="4418" spans="1:19" s="243" customFormat="1" ht="34.9">
      <c r="A4418" s="1041" t="s">
        <v>1030</v>
      </c>
      <c r="B4418" s="887" t="s">
        <v>29742</v>
      </c>
      <c r="C4418" s="887" t="s">
        <v>115</v>
      </c>
      <c r="D4418" s="345" t="s">
        <v>28967</v>
      </c>
      <c r="E4418" s="980">
        <v>6000</v>
      </c>
      <c r="F4418" s="345">
        <v>42746096</v>
      </c>
      <c r="G4418" s="391" t="s">
        <v>29696</v>
      </c>
      <c r="H4418" s="884" t="s">
        <v>21494</v>
      </c>
      <c r="I4418" s="884" t="s">
        <v>28760</v>
      </c>
      <c r="J4418" s="345" t="s">
        <v>28967</v>
      </c>
      <c r="K4418" s="938">
        <v>3</v>
      </c>
      <c r="L4418" s="938">
        <v>12</v>
      </c>
      <c r="M4418" s="980">
        <v>72000</v>
      </c>
      <c r="N4418" s="938">
        <v>3</v>
      </c>
      <c r="O4418" s="938">
        <v>6</v>
      </c>
      <c r="P4418" s="980">
        <v>36000</v>
      </c>
      <c r="Q4418" s="938">
        <v>0</v>
      </c>
      <c r="R4418" s="938">
        <v>12</v>
      </c>
      <c r="S4418" s="981">
        <f t="shared" si="72"/>
        <v>72000</v>
      </c>
    </row>
    <row r="4419" spans="1:19" s="243" customFormat="1" ht="34.9">
      <c r="A4419" s="1041" t="s">
        <v>1030</v>
      </c>
      <c r="B4419" s="887" t="s">
        <v>29742</v>
      </c>
      <c r="C4419" s="887" t="s">
        <v>115</v>
      </c>
      <c r="D4419" s="345" t="s">
        <v>29697</v>
      </c>
      <c r="E4419" s="980">
        <v>4200</v>
      </c>
      <c r="F4419" s="345">
        <v>77344540</v>
      </c>
      <c r="G4419" s="391" t="s">
        <v>29698</v>
      </c>
      <c r="H4419" s="884" t="s">
        <v>21494</v>
      </c>
      <c r="I4419" s="884" t="s">
        <v>28760</v>
      </c>
      <c r="J4419" s="345" t="s">
        <v>29697</v>
      </c>
      <c r="K4419" s="938">
        <v>1</v>
      </c>
      <c r="L4419" s="938">
        <v>12</v>
      </c>
      <c r="M4419" s="980">
        <v>47880</v>
      </c>
      <c r="N4419" s="938">
        <v>1</v>
      </c>
      <c r="O4419" s="938">
        <v>6</v>
      </c>
      <c r="P4419" s="980">
        <v>25200</v>
      </c>
      <c r="Q4419" s="938">
        <v>0</v>
      </c>
      <c r="R4419" s="938">
        <v>12</v>
      </c>
      <c r="S4419" s="981">
        <f t="shared" si="72"/>
        <v>50400</v>
      </c>
    </row>
    <row r="4420" spans="1:19" s="243" customFormat="1" ht="34.9">
      <c r="A4420" s="1041" t="s">
        <v>1030</v>
      </c>
      <c r="B4420" s="887" t="s">
        <v>29742</v>
      </c>
      <c r="C4420" s="887" t="s">
        <v>115</v>
      </c>
      <c r="D4420" s="345" t="s">
        <v>28802</v>
      </c>
      <c r="E4420" s="980">
        <v>6000</v>
      </c>
      <c r="F4420" s="345">
        <v>32962278</v>
      </c>
      <c r="G4420" s="391" t="s">
        <v>29699</v>
      </c>
      <c r="H4420" s="884" t="s">
        <v>28886</v>
      </c>
      <c r="I4420" s="884" t="s">
        <v>28760</v>
      </c>
      <c r="J4420" s="345" t="s">
        <v>28802</v>
      </c>
      <c r="K4420" s="938">
        <v>3</v>
      </c>
      <c r="L4420" s="938">
        <v>12</v>
      </c>
      <c r="M4420" s="980">
        <v>72000</v>
      </c>
      <c r="N4420" s="938">
        <v>3</v>
      </c>
      <c r="O4420" s="938">
        <v>6</v>
      </c>
      <c r="P4420" s="980">
        <v>36000</v>
      </c>
      <c r="Q4420" s="938">
        <v>0</v>
      </c>
      <c r="R4420" s="938">
        <v>0</v>
      </c>
      <c r="S4420" s="981">
        <v>0</v>
      </c>
    </row>
    <row r="4421" spans="1:19" s="243" customFormat="1" ht="34.9">
      <c r="A4421" s="1041" t="s">
        <v>1030</v>
      </c>
      <c r="B4421" s="887" t="s">
        <v>29742</v>
      </c>
      <c r="C4421" s="887" t="s">
        <v>115</v>
      </c>
      <c r="D4421" s="345" t="s">
        <v>29700</v>
      </c>
      <c r="E4421" s="980">
        <v>6000</v>
      </c>
      <c r="F4421" s="345">
        <v>44208864</v>
      </c>
      <c r="G4421" s="391" t="s">
        <v>29701</v>
      </c>
      <c r="H4421" s="884" t="s">
        <v>29173</v>
      </c>
      <c r="I4421" s="884" t="s">
        <v>20536</v>
      </c>
      <c r="J4421" s="345" t="s">
        <v>29700</v>
      </c>
      <c r="K4421" s="938">
        <v>1</v>
      </c>
      <c r="L4421" s="938">
        <v>12</v>
      </c>
      <c r="M4421" s="980">
        <v>11600</v>
      </c>
      <c r="N4421" s="938">
        <v>2</v>
      </c>
      <c r="O4421" s="938">
        <v>3</v>
      </c>
      <c r="P4421" s="980">
        <v>12000</v>
      </c>
      <c r="Q4421" s="938">
        <v>0</v>
      </c>
      <c r="R4421" s="938">
        <v>0</v>
      </c>
      <c r="S4421" s="981">
        <v>0</v>
      </c>
    </row>
    <row r="4422" spans="1:19" s="243" customFormat="1" ht="34.9">
      <c r="A4422" s="1041" t="s">
        <v>1030</v>
      </c>
      <c r="B4422" s="887" t="s">
        <v>29742</v>
      </c>
      <c r="C4422" s="887" t="s">
        <v>115</v>
      </c>
      <c r="D4422" s="345" t="s">
        <v>29702</v>
      </c>
      <c r="E4422" s="980">
        <v>11000</v>
      </c>
      <c r="F4422" s="345">
        <v>10299573</v>
      </c>
      <c r="G4422" s="391" t="s">
        <v>29703</v>
      </c>
      <c r="H4422" s="884" t="s">
        <v>19733</v>
      </c>
      <c r="I4422" s="884" t="s">
        <v>28760</v>
      </c>
      <c r="J4422" s="345" t="s">
        <v>29702</v>
      </c>
      <c r="K4422" s="938">
        <v>3</v>
      </c>
      <c r="L4422" s="938">
        <v>12</v>
      </c>
      <c r="M4422" s="980">
        <v>132000</v>
      </c>
      <c r="N4422" s="938">
        <v>3</v>
      </c>
      <c r="O4422" s="938">
        <v>6</v>
      </c>
      <c r="P4422" s="980">
        <v>66000</v>
      </c>
      <c r="Q4422" s="938">
        <v>0</v>
      </c>
      <c r="R4422" s="938">
        <v>12</v>
      </c>
      <c r="S4422" s="981">
        <f>+E4422*12</f>
        <v>132000</v>
      </c>
    </row>
    <row r="4423" spans="1:19" s="243" customFormat="1" ht="34.9">
      <c r="A4423" s="1041" t="s">
        <v>1030</v>
      </c>
      <c r="B4423" s="887" t="s">
        <v>29742</v>
      </c>
      <c r="C4423" s="887" t="s">
        <v>115</v>
      </c>
      <c r="D4423" s="345" t="s">
        <v>28786</v>
      </c>
      <c r="E4423" s="980">
        <v>6000</v>
      </c>
      <c r="F4423" s="345">
        <v>42746294</v>
      </c>
      <c r="G4423" s="391" t="s">
        <v>29704</v>
      </c>
      <c r="H4423" s="884" t="s">
        <v>19815</v>
      </c>
      <c r="I4423" s="884" t="s">
        <v>28760</v>
      </c>
      <c r="J4423" s="345" t="s">
        <v>28786</v>
      </c>
      <c r="K4423" s="938">
        <v>7</v>
      </c>
      <c r="L4423" s="938">
        <v>12</v>
      </c>
      <c r="M4423" s="980">
        <v>70000</v>
      </c>
      <c r="N4423" s="938">
        <v>0</v>
      </c>
      <c r="O4423" s="938">
        <v>0</v>
      </c>
      <c r="P4423" s="980">
        <v>0</v>
      </c>
      <c r="Q4423" s="938">
        <v>0</v>
      </c>
      <c r="R4423" s="938">
        <v>0</v>
      </c>
      <c r="S4423" s="981">
        <v>0</v>
      </c>
    </row>
    <row r="4424" spans="1:19" s="243" customFormat="1" ht="34.9">
      <c r="A4424" s="1041" t="s">
        <v>1030</v>
      </c>
      <c r="B4424" s="887" t="s">
        <v>29742</v>
      </c>
      <c r="C4424" s="887" t="s">
        <v>115</v>
      </c>
      <c r="D4424" s="345" t="s">
        <v>28792</v>
      </c>
      <c r="E4424" s="980">
        <v>11000</v>
      </c>
      <c r="F4424" s="345">
        <v>23961486</v>
      </c>
      <c r="G4424" s="391" t="s">
        <v>29705</v>
      </c>
      <c r="H4424" s="884" t="s">
        <v>24465</v>
      </c>
      <c r="I4424" s="884" t="s">
        <v>28760</v>
      </c>
      <c r="J4424" s="345" t="s">
        <v>28792</v>
      </c>
      <c r="K4424" s="938">
        <v>4</v>
      </c>
      <c r="L4424" s="938">
        <v>12</v>
      </c>
      <c r="M4424" s="980">
        <v>132000</v>
      </c>
      <c r="N4424" s="938">
        <v>4</v>
      </c>
      <c r="O4424" s="938">
        <v>6</v>
      </c>
      <c r="P4424" s="980">
        <v>66000</v>
      </c>
      <c r="Q4424" s="938">
        <v>0</v>
      </c>
      <c r="R4424" s="938">
        <v>12</v>
      </c>
      <c r="S4424" s="981">
        <f t="shared" ref="S4424:S4425" si="73">+E4424*12</f>
        <v>132000</v>
      </c>
    </row>
    <row r="4425" spans="1:19" s="243" customFormat="1" ht="34.9">
      <c r="A4425" s="1041" t="s">
        <v>1030</v>
      </c>
      <c r="B4425" s="887" t="s">
        <v>29742</v>
      </c>
      <c r="C4425" s="887" t="s">
        <v>115</v>
      </c>
      <c r="D4425" s="345" t="s">
        <v>20313</v>
      </c>
      <c r="E4425" s="980">
        <v>12500</v>
      </c>
      <c r="F4425" s="345">
        <v>18074824</v>
      </c>
      <c r="G4425" s="391" t="s">
        <v>29706</v>
      </c>
      <c r="H4425" s="884" t="s">
        <v>19940</v>
      </c>
      <c r="I4425" s="884" t="s">
        <v>28760</v>
      </c>
      <c r="J4425" s="345" t="s">
        <v>20313</v>
      </c>
      <c r="K4425" s="938">
        <v>7</v>
      </c>
      <c r="L4425" s="938">
        <v>12</v>
      </c>
      <c r="M4425" s="980">
        <v>150000</v>
      </c>
      <c r="N4425" s="938">
        <v>7</v>
      </c>
      <c r="O4425" s="938">
        <v>6</v>
      </c>
      <c r="P4425" s="980">
        <v>75000</v>
      </c>
      <c r="Q4425" s="938">
        <v>0</v>
      </c>
      <c r="R4425" s="938">
        <v>12</v>
      </c>
      <c r="S4425" s="981">
        <f t="shared" si="73"/>
        <v>150000</v>
      </c>
    </row>
    <row r="4426" spans="1:19" s="243" customFormat="1" ht="34.9">
      <c r="A4426" s="1041" t="s">
        <v>1030</v>
      </c>
      <c r="B4426" s="887" t="s">
        <v>29742</v>
      </c>
      <c r="C4426" s="887" t="s">
        <v>115</v>
      </c>
      <c r="D4426" s="345" t="s">
        <v>28933</v>
      </c>
      <c r="E4426" s="980">
        <v>2800</v>
      </c>
      <c r="F4426" s="345">
        <v>43828448</v>
      </c>
      <c r="G4426" s="391" t="s">
        <v>29707</v>
      </c>
      <c r="H4426" s="884" t="s">
        <v>29708</v>
      </c>
      <c r="I4426" s="884" t="s">
        <v>19764</v>
      </c>
      <c r="J4426" s="345" t="s">
        <v>28933</v>
      </c>
      <c r="K4426" s="938">
        <v>0</v>
      </c>
      <c r="L4426" s="938">
        <v>0</v>
      </c>
      <c r="M4426" s="980">
        <v>0</v>
      </c>
      <c r="N4426" s="938">
        <v>1</v>
      </c>
      <c r="O4426" s="938">
        <v>2</v>
      </c>
      <c r="P4426" s="980">
        <v>5506.6666666666661</v>
      </c>
      <c r="Q4426" s="938">
        <v>0</v>
      </c>
      <c r="R4426" s="938">
        <v>0</v>
      </c>
      <c r="S4426" s="981">
        <v>0</v>
      </c>
    </row>
    <row r="4427" spans="1:19" s="243" customFormat="1" ht="34.9">
      <c r="A4427" s="1041" t="s">
        <v>1030</v>
      </c>
      <c r="B4427" s="887" t="s">
        <v>29742</v>
      </c>
      <c r="C4427" s="887" t="s">
        <v>115</v>
      </c>
      <c r="D4427" s="345" t="s">
        <v>28786</v>
      </c>
      <c r="E4427" s="980">
        <v>6000</v>
      </c>
      <c r="F4427" s="345">
        <v>8704034</v>
      </c>
      <c r="G4427" s="391" t="s">
        <v>29709</v>
      </c>
      <c r="H4427" s="884" t="s">
        <v>23609</v>
      </c>
      <c r="I4427" s="884" t="s">
        <v>28760</v>
      </c>
      <c r="J4427" s="345" t="s">
        <v>28786</v>
      </c>
      <c r="K4427" s="938">
        <v>7</v>
      </c>
      <c r="L4427" s="938">
        <v>12</v>
      </c>
      <c r="M4427" s="980">
        <v>72000</v>
      </c>
      <c r="N4427" s="938">
        <v>7</v>
      </c>
      <c r="O4427" s="938">
        <v>6</v>
      </c>
      <c r="P4427" s="980">
        <v>36000</v>
      </c>
      <c r="Q4427" s="938">
        <v>0</v>
      </c>
      <c r="R4427" s="938">
        <v>12</v>
      </c>
      <c r="S4427" s="981">
        <f t="shared" ref="S4427:S4428" si="74">+E4427*12</f>
        <v>72000</v>
      </c>
    </row>
    <row r="4428" spans="1:19" s="243" customFormat="1" ht="34.9">
      <c r="A4428" s="1041" t="s">
        <v>1030</v>
      </c>
      <c r="B4428" s="887" t="s">
        <v>29742</v>
      </c>
      <c r="C4428" s="887" t="s">
        <v>115</v>
      </c>
      <c r="D4428" s="345" t="s">
        <v>28792</v>
      </c>
      <c r="E4428" s="980">
        <v>11000</v>
      </c>
      <c r="F4428" s="345">
        <v>40581852</v>
      </c>
      <c r="G4428" s="391" t="s">
        <v>29710</v>
      </c>
      <c r="H4428" s="884" t="s">
        <v>29047</v>
      </c>
      <c r="I4428" s="884" t="s">
        <v>28760</v>
      </c>
      <c r="J4428" s="345" t="s">
        <v>28792</v>
      </c>
      <c r="K4428" s="938">
        <v>2</v>
      </c>
      <c r="L4428" s="938">
        <v>12</v>
      </c>
      <c r="M4428" s="980">
        <v>132000</v>
      </c>
      <c r="N4428" s="938">
        <v>2</v>
      </c>
      <c r="O4428" s="938">
        <v>6</v>
      </c>
      <c r="P4428" s="980">
        <v>66000</v>
      </c>
      <c r="Q4428" s="938">
        <v>0</v>
      </c>
      <c r="R4428" s="938">
        <v>12</v>
      </c>
      <c r="S4428" s="981">
        <f t="shared" si="74"/>
        <v>132000</v>
      </c>
    </row>
    <row r="4429" spans="1:19" s="243" customFormat="1" ht="34.9">
      <c r="A4429" s="1041" t="s">
        <v>1030</v>
      </c>
      <c r="B4429" s="887" t="s">
        <v>29742</v>
      </c>
      <c r="C4429" s="887" t="s">
        <v>115</v>
      </c>
      <c r="D4429" s="345" t="s">
        <v>29711</v>
      </c>
      <c r="E4429" s="980">
        <v>12500</v>
      </c>
      <c r="F4429" s="345">
        <v>16120424</v>
      </c>
      <c r="G4429" s="391" t="s">
        <v>29712</v>
      </c>
      <c r="H4429" s="884" t="s">
        <v>19733</v>
      </c>
      <c r="I4429" s="884" t="s">
        <v>28760</v>
      </c>
      <c r="J4429" s="345" t="s">
        <v>29711</v>
      </c>
      <c r="K4429" s="938">
        <v>1</v>
      </c>
      <c r="L4429" s="938">
        <v>12</v>
      </c>
      <c r="M4429" s="980">
        <v>150000</v>
      </c>
      <c r="N4429" s="938">
        <v>1</v>
      </c>
      <c r="O4429" s="938">
        <v>1</v>
      </c>
      <c r="P4429" s="980">
        <v>7500</v>
      </c>
      <c r="Q4429" s="938">
        <v>0</v>
      </c>
      <c r="R4429" s="938">
        <v>0</v>
      </c>
      <c r="S4429" s="981">
        <v>0</v>
      </c>
    </row>
    <row r="4430" spans="1:19" s="243" customFormat="1" ht="34.9">
      <c r="A4430" s="1041" t="s">
        <v>1030</v>
      </c>
      <c r="B4430" s="887" t="s">
        <v>29742</v>
      </c>
      <c r="C4430" s="887" t="s">
        <v>115</v>
      </c>
      <c r="D4430" s="345" t="s">
        <v>29713</v>
      </c>
      <c r="E4430" s="980">
        <v>2800</v>
      </c>
      <c r="F4430" s="345">
        <v>44737347</v>
      </c>
      <c r="G4430" s="391" t="s">
        <v>29714</v>
      </c>
      <c r="H4430" s="884" t="s">
        <v>23367</v>
      </c>
      <c r="I4430" s="884" t="s">
        <v>20970</v>
      </c>
      <c r="J4430" s="345" t="s">
        <v>29713</v>
      </c>
      <c r="K4430" s="938">
        <v>2</v>
      </c>
      <c r="L4430" s="938">
        <v>12</v>
      </c>
      <c r="M4430" s="980">
        <v>33600</v>
      </c>
      <c r="N4430" s="938">
        <v>2</v>
      </c>
      <c r="O4430" s="938">
        <v>6</v>
      </c>
      <c r="P4430" s="980">
        <v>16800</v>
      </c>
      <c r="Q4430" s="938">
        <v>0</v>
      </c>
      <c r="R4430" s="938">
        <v>12</v>
      </c>
      <c r="S4430" s="981">
        <f t="shared" ref="S4430:S4437" si="75">+E4430*12</f>
        <v>33600</v>
      </c>
    </row>
    <row r="4431" spans="1:19" s="243" customFormat="1" ht="34.9">
      <c r="A4431" s="1041" t="s">
        <v>1030</v>
      </c>
      <c r="B4431" s="887" t="s">
        <v>29742</v>
      </c>
      <c r="C4431" s="887" t="s">
        <v>115</v>
      </c>
      <c r="D4431" s="345" t="s">
        <v>28802</v>
      </c>
      <c r="E4431" s="980">
        <v>6000</v>
      </c>
      <c r="F4431" s="345">
        <v>42954975</v>
      </c>
      <c r="G4431" s="391" t="s">
        <v>29715</v>
      </c>
      <c r="H4431" s="884" t="s">
        <v>28812</v>
      </c>
      <c r="I4431" s="884" t="s">
        <v>28760</v>
      </c>
      <c r="J4431" s="345" t="s">
        <v>28802</v>
      </c>
      <c r="K4431" s="938">
        <v>3</v>
      </c>
      <c r="L4431" s="938">
        <v>12</v>
      </c>
      <c r="M4431" s="980">
        <v>72000</v>
      </c>
      <c r="N4431" s="938">
        <v>3</v>
      </c>
      <c r="O4431" s="938">
        <v>6</v>
      </c>
      <c r="P4431" s="980">
        <v>36000</v>
      </c>
      <c r="Q4431" s="938">
        <v>0</v>
      </c>
      <c r="R4431" s="938">
        <v>12</v>
      </c>
      <c r="S4431" s="981">
        <f t="shared" si="75"/>
        <v>72000</v>
      </c>
    </row>
    <row r="4432" spans="1:19" s="243" customFormat="1" ht="34.9">
      <c r="A4432" s="1041" t="s">
        <v>1030</v>
      </c>
      <c r="B4432" s="887" t="s">
        <v>29742</v>
      </c>
      <c r="C4432" s="887" t="s">
        <v>115</v>
      </c>
      <c r="D4432" s="345" t="s">
        <v>28856</v>
      </c>
      <c r="E4432" s="980">
        <v>4200</v>
      </c>
      <c r="F4432" s="345">
        <v>45633664</v>
      </c>
      <c r="G4432" s="391" t="s">
        <v>29716</v>
      </c>
      <c r="H4432" s="884" t="s">
        <v>21494</v>
      </c>
      <c r="I4432" s="884" t="s">
        <v>28760</v>
      </c>
      <c r="J4432" s="345" t="s">
        <v>28856</v>
      </c>
      <c r="K4432" s="938">
        <v>9</v>
      </c>
      <c r="L4432" s="938">
        <v>12</v>
      </c>
      <c r="M4432" s="980">
        <v>50400</v>
      </c>
      <c r="N4432" s="938">
        <v>9</v>
      </c>
      <c r="O4432" s="938">
        <v>6</v>
      </c>
      <c r="P4432" s="980">
        <v>25200</v>
      </c>
      <c r="Q4432" s="938">
        <v>0</v>
      </c>
      <c r="R4432" s="938">
        <v>12</v>
      </c>
      <c r="S4432" s="981">
        <f t="shared" si="75"/>
        <v>50400</v>
      </c>
    </row>
    <row r="4433" spans="1:19" s="243" customFormat="1" ht="34.9">
      <c r="A4433" s="1041" t="s">
        <v>1030</v>
      </c>
      <c r="B4433" s="887" t="s">
        <v>29742</v>
      </c>
      <c r="C4433" s="887" t="s">
        <v>115</v>
      </c>
      <c r="D4433" s="345" t="s">
        <v>28860</v>
      </c>
      <c r="E4433" s="980">
        <v>11000</v>
      </c>
      <c r="F4433" s="345">
        <v>25819205</v>
      </c>
      <c r="G4433" s="391" t="s">
        <v>29717</v>
      </c>
      <c r="H4433" s="884" t="s">
        <v>29607</v>
      </c>
      <c r="I4433" s="884" t="s">
        <v>28760</v>
      </c>
      <c r="J4433" s="345" t="s">
        <v>28860</v>
      </c>
      <c r="K4433" s="938">
        <v>6</v>
      </c>
      <c r="L4433" s="938">
        <v>12</v>
      </c>
      <c r="M4433" s="980">
        <v>132000</v>
      </c>
      <c r="N4433" s="938">
        <v>6</v>
      </c>
      <c r="O4433" s="938">
        <v>6</v>
      </c>
      <c r="P4433" s="980">
        <v>66000</v>
      </c>
      <c r="Q4433" s="938">
        <v>0</v>
      </c>
      <c r="R4433" s="938">
        <v>12</v>
      </c>
      <c r="S4433" s="981">
        <f t="shared" si="75"/>
        <v>132000</v>
      </c>
    </row>
    <row r="4434" spans="1:19" s="243" customFormat="1" ht="34.9">
      <c r="A4434" s="1041" t="s">
        <v>1030</v>
      </c>
      <c r="B4434" s="887" t="s">
        <v>29742</v>
      </c>
      <c r="C4434" s="887" t="s">
        <v>115</v>
      </c>
      <c r="D4434" s="345" t="s">
        <v>29362</v>
      </c>
      <c r="E4434" s="980">
        <v>6000</v>
      </c>
      <c r="F4434" s="345">
        <v>72874110</v>
      </c>
      <c r="G4434" s="391" t="s">
        <v>29718</v>
      </c>
      <c r="H4434" s="884" t="s">
        <v>21169</v>
      </c>
      <c r="I4434" s="884" t="s">
        <v>28760</v>
      </c>
      <c r="J4434" s="345" t="s">
        <v>29362</v>
      </c>
      <c r="K4434" s="938">
        <v>3</v>
      </c>
      <c r="L4434" s="938">
        <v>12</v>
      </c>
      <c r="M4434" s="980">
        <v>72000</v>
      </c>
      <c r="N4434" s="938">
        <v>3</v>
      </c>
      <c r="O4434" s="938">
        <v>6</v>
      </c>
      <c r="P4434" s="980">
        <v>36000</v>
      </c>
      <c r="Q4434" s="938">
        <v>0</v>
      </c>
      <c r="R4434" s="938">
        <v>12</v>
      </c>
      <c r="S4434" s="981">
        <f t="shared" si="75"/>
        <v>72000</v>
      </c>
    </row>
    <row r="4435" spans="1:19" s="243" customFormat="1" ht="46.5">
      <c r="A4435" s="1041" t="s">
        <v>1030</v>
      </c>
      <c r="B4435" s="887" t="s">
        <v>29742</v>
      </c>
      <c r="C4435" s="887" t="s">
        <v>115</v>
      </c>
      <c r="D4435" s="345" t="s">
        <v>29719</v>
      </c>
      <c r="E4435" s="980">
        <v>7200</v>
      </c>
      <c r="F4435" s="345">
        <v>45827371</v>
      </c>
      <c r="G4435" s="391" t="s">
        <v>29720</v>
      </c>
      <c r="H4435" s="884" t="s">
        <v>19791</v>
      </c>
      <c r="I4435" s="884" t="s">
        <v>28760</v>
      </c>
      <c r="J4435" s="345" t="s">
        <v>29719</v>
      </c>
      <c r="K4435" s="938">
        <v>7</v>
      </c>
      <c r="L4435" s="938">
        <v>12</v>
      </c>
      <c r="M4435" s="980">
        <v>86400</v>
      </c>
      <c r="N4435" s="938">
        <v>7</v>
      </c>
      <c r="O4435" s="938">
        <v>6</v>
      </c>
      <c r="P4435" s="980">
        <v>43200</v>
      </c>
      <c r="Q4435" s="938">
        <v>0</v>
      </c>
      <c r="R4435" s="938">
        <v>12</v>
      </c>
      <c r="S4435" s="981">
        <f t="shared" si="75"/>
        <v>86400</v>
      </c>
    </row>
    <row r="4436" spans="1:19" s="243" customFormat="1" ht="34.9">
      <c r="A4436" s="1041" t="s">
        <v>1030</v>
      </c>
      <c r="B4436" s="887" t="s">
        <v>29742</v>
      </c>
      <c r="C4436" s="887" t="s">
        <v>115</v>
      </c>
      <c r="D4436" s="345" t="s">
        <v>28766</v>
      </c>
      <c r="E4436" s="980">
        <v>11000</v>
      </c>
      <c r="F4436" s="345">
        <v>40689703</v>
      </c>
      <c r="G4436" s="391" t="s">
        <v>29721</v>
      </c>
      <c r="H4436" s="884" t="s">
        <v>28794</v>
      </c>
      <c r="I4436" s="884" t="s">
        <v>28760</v>
      </c>
      <c r="J4436" s="345" t="s">
        <v>28766</v>
      </c>
      <c r="K4436" s="938">
        <v>2</v>
      </c>
      <c r="L4436" s="938">
        <v>12</v>
      </c>
      <c r="M4436" s="980">
        <v>132000</v>
      </c>
      <c r="N4436" s="938">
        <v>2</v>
      </c>
      <c r="O4436" s="938">
        <v>6</v>
      </c>
      <c r="P4436" s="980">
        <v>66000</v>
      </c>
      <c r="Q4436" s="938">
        <v>0</v>
      </c>
      <c r="R4436" s="938">
        <v>12</v>
      </c>
      <c r="S4436" s="981">
        <f t="shared" si="75"/>
        <v>132000</v>
      </c>
    </row>
    <row r="4437" spans="1:19" s="243" customFormat="1" ht="34.9">
      <c r="A4437" s="1041" t="s">
        <v>1030</v>
      </c>
      <c r="B4437" s="887" t="s">
        <v>29742</v>
      </c>
      <c r="C4437" s="887" t="s">
        <v>115</v>
      </c>
      <c r="D4437" s="345" t="s">
        <v>29722</v>
      </c>
      <c r="E4437" s="980">
        <v>9300</v>
      </c>
      <c r="F4437" s="345">
        <v>9630892</v>
      </c>
      <c r="G4437" s="391" t="s">
        <v>29723</v>
      </c>
      <c r="H4437" s="884" t="s">
        <v>21494</v>
      </c>
      <c r="I4437" s="884" t="s">
        <v>28760</v>
      </c>
      <c r="J4437" s="345" t="s">
        <v>29722</v>
      </c>
      <c r="K4437" s="938">
        <v>2</v>
      </c>
      <c r="L4437" s="938">
        <v>12</v>
      </c>
      <c r="M4437" s="980">
        <v>111600</v>
      </c>
      <c r="N4437" s="938">
        <v>2</v>
      </c>
      <c r="O4437" s="938">
        <v>6</v>
      </c>
      <c r="P4437" s="980">
        <v>55800</v>
      </c>
      <c r="Q4437" s="938">
        <v>0</v>
      </c>
      <c r="R4437" s="938">
        <v>12</v>
      </c>
      <c r="S4437" s="981">
        <f t="shared" si="75"/>
        <v>111600</v>
      </c>
    </row>
    <row r="4438" spans="1:19" s="243" customFormat="1" ht="34.9">
      <c r="A4438" s="1041" t="s">
        <v>1030</v>
      </c>
      <c r="B4438" s="887" t="s">
        <v>29742</v>
      </c>
      <c r="C4438" s="887" t="s">
        <v>115</v>
      </c>
      <c r="D4438" s="345" t="s">
        <v>28860</v>
      </c>
      <c r="E4438" s="980">
        <v>11000</v>
      </c>
      <c r="F4438" s="345">
        <v>8037503</v>
      </c>
      <c r="G4438" s="391" t="s">
        <v>29724</v>
      </c>
      <c r="H4438" s="884" t="s">
        <v>29725</v>
      </c>
      <c r="I4438" s="884" t="s">
        <v>28760</v>
      </c>
      <c r="J4438" s="345" t="s">
        <v>28860</v>
      </c>
      <c r="K4438" s="938">
        <v>6</v>
      </c>
      <c r="L4438" s="938">
        <v>6</v>
      </c>
      <c r="M4438" s="980">
        <v>63433.333333333336</v>
      </c>
      <c r="N4438" s="938">
        <v>0</v>
      </c>
      <c r="O4438" s="938">
        <v>0</v>
      </c>
      <c r="P4438" s="980">
        <v>0</v>
      </c>
      <c r="Q4438" s="938">
        <v>0</v>
      </c>
      <c r="R4438" s="938">
        <v>0</v>
      </c>
      <c r="S4438" s="981">
        <v>0</v>
      </c>
    </row>
    <row r="4439" spans="1:19" s="243" customFormat="1" ht="34.9">
      <c r="A4439" s="1041" t="s">
        <v>1030</v>
      </c>
      <c r="B4439" s="887" t="s">
        <v>29742</v>
      </c>
      <c r="C4439" s="887" t="s">
        <v>115</v>
      </c>
      <c r="D4439" s="345" t="s">
        <v>28967</v>
      </c>
      <c r="E4439" s="980">
        <v>6000</v>
      </c>
      <c r="F4439" s="345">
        <v>44582494</v>
      </c>
      <c r="G4439" s="391" t="s">
        <v>29726</v>
      </c>
      <c r="H4439" s="884" t="s">
        <v>19747</v>
      </c>
      <c r="I4439" s="884" t="s">
        <v>19764</v>
      </c>
      <c r="J4439" s="345" t="s">
        <v>28967</v>
      </c>
      <c r="K4439" s="938">
        <v>3</v>
      </c>
      <c r="L4439" s="938">
        <v>12</v>
      </c>
      <c r="M4439" s="980">
        <v>72000</v>
      </c>
      <c r="N4439" s="938">
        <v>3</v>
      </c>
      <c r="O4439" s="938">
        <v>6</v>
      </c>
      <c r="P4439" s="980">
        <v>36000</v>
      </c>
      <c r="Q4439" s="938">
        <v>0</v>
      </c>
      <c r="R4439" s="938">
        <v>12</v>
      </c>
      <c r="S4439" s="981">
        <f t="shared" ref="S4439:S4441" si="76">+E4439*12</f>
        <v>72000</v>
      </c>
    </row>
    <row r="4440" spans="1:19" s="243" customFormat="1" ht="34.9">
      <c r="A4440" s="1041" t="s">
        <v>1030</v>
      </c>
      <c r="B4440" s="887" t="s">
        <v>29742</v>
      </c>
      <c r="C4440" s="887" t="s">
        <v>115</v>
      </c>
      <c r="D4440" s="345" t="s">
        <v>29558</v>
      </c>
      <c r="E4440" s="980">
        <v>9300</v>
      </c>
      <c r="F4440" s="345">
        <v>477290</v>
      </c>
      <c r="G4440" s="391" t="s">
        <v>29727</v>
      </c>
      <c r="H4440" s="884" t="s">
        <v>29364</v>
      </c>
      <c r="I4440" s="884" t="s">
        <v>28760</v>
      </c>
      <c r="J4440" s="345" t="s">
        <v>29558</v>
      </c>
      <c r="K4440" s="938">
        <v>15</v>
      </c>
      <c r="L4440" s="938">
        <v>12</v>
      </c>
      <c r="M4440" s="980">
        <v>111600</v>
      </c>
      <c r="N4440" s="938">
        <v>15</v>
      </c>
      <c r="O4440" s="938">
        <v>6</v>
      </c>
      <c r="P4440" s="980">
        <v>55800</v>
      </c>
      <c r="Q4440" s="938">
        <v>0</v>
      </c>
      <c r="R4440" s="938">
        <v>12</v>
      </c>
      <c r="S4440" s="981">
        <f t="shared" si="76"/>
        <v>111600</v>
      </c>
    </row>
    <row r="4441" spans="1:19" s="243" customFormat="1" ht="34.9">
      <c r="A4441" s="1041" t="s">
        <v>1030</v>
      </c>
      <c r="B4441" s="887" t="s">
        <v>29742</v>
      </c>
      <c r="C4441" s="887" t="s">
        <v>115</v>
      </c>
      <c r="D4441" s="345" t="s">
        <v>28792</v>
      </c>
      <c r="E4441" s="980">
        <v>11000</v>
      </c>
      <c r="F4441" s="345">
        <v>72210170</v>
      </c>
      <c r="G4441" s="391" t="s">
        <v>29728</v>
      </c>
      <c r="H4441" s="884" t="s">
        <v>20103</v>
      </c>
      <c r="I4441" s="884" t="s">
        <v>19764</v>
      </c>
      <c r="J4441" s="345" t="s">
        <v>28792</v>
      </c>
      <c r="K4441" s="938">
        <v>1</v>
      </c>
      <c r="L4441" s="938">
        <v>12</v>
      </c>
      <c r="M4441" s="980">
        <v>132000</v>
      </c>
      <c r="N4441" s="938">
        <v>1</v>
      </c>
      <c r="O4441" s="938">
        <v>6</v>
      </c>
      <c r="P4441" s="980">
        <v>66000</v>
      </c>
      <c r="Q4441" s="938">
        <v>0</v>
      </c>
      <c r="R4441" s="938">
        <v>12</v>
      </c>
      <c r="S4441" s="981">
        <f t="shared" si="76"/>
        <v>132000</v>
      </c>
    </row>
    <row r="4442" spans="1:19" s="243" customFormat="1" ht="34.9">
      <c r="A4442" s="1041" t="s">
        <v>1030</v>
      </c>
      <c r="B4442" s="887" t="s">
        <v>29742</v>
      </c>
      <c r="C4442" s="887" t="s">
        <v>115</v>
      </c>
      <c r="D4442" s="345" t="s">
        <v>29729</v>
      </c>
      <c r="E4442" s="980">
        <v>9300</v>
      </c>
      <c r="F4442" s="345">
        <v>10668227</v>
      </c>
      <c r="G4442" s="391" t="s">
        <v>29730</v>
      </c>
      <c r="H4442" s="884" t="s">
        <v>23441</v>
      </c>
      <c r="I4442" s="884" t="s">
        <v>19764</v>
      </c>
      <c r="J4442" s="345" t="s">
        <v>29729</v>
      </c>
      <c r="K4442" s="938">
        <v>1</v>
      </c>
      <c r="L4442" s="938">
        <v>12</v>
      </c>
      <c r="M4442" s="980">
        <v>17670</v>
      </c>
      <c r="N4442" s="938">
        <v>2</v>
      </c>
      <c r="O4442" s="938">
        <v>6</v>
      </c>
      <c r="P4442" s="980">
        <v>55800</v>
      </c>
      <c r="Q4442" s="938">
        <v>0</v>
      </c>
      <c r="R4442" s="938">
        <v>12</v>
      </c>
      <c r="S4442" s="981">
        <v>0</v>
      </c>
    </row>
    <row r="4443" spans="1:19" s="243" customFormat="1" ht="34.9">
      <c r="A4443" s="1041" t="s">
        <v>1030</v>
      </c>
      <c r="B4443" s="887" t="s">
        <v>29742</v>
      </c>
      <c r="C4443" s="887" t="s">
        <v>115</v>
      </c>
      <c r="D4443" s="345" t="s">
        <v>24750</v>
      </c>
      <c r="E4443" s="980">
        <v>4200</v>
      </c>
      <c r="F4443" s="345">
        <v>45651291</v>
      </c>
      <c r="G4443" s="391" t="s">
        <v>29731</v>
      </c>
      <c r="H4443" s="884" t="s">
        <v>20978</v>
      </c>
      <c r="I4443" s="884" t="s">
        <v>28760</v>
      </c>
      <c r="J4443" s="345" t="s">
        <v>24750</v>
      </c>
      <c r="K4443" s="938">
        <v>2</v>
      </c>
      <c r="L4443" s="938">
        <v>12</v>
      </c>
      <c r="M4443" s="980">
        <v>50400</v>
      </c>
      <c r="N4443" s="938">
        <v>2</v>
      </c>
      <c r="O4443" s="938">
        <v>6</v>
      </c>
      <c r="P4443" s="980">
        <v>25200</v>
      </c>
      <c r="Q4443" s="938">
        <v>0</v>
      </c>
      <c r="R4443" s="938">
        <v>12</v>
      </c>
      <c r="S4443" s="981">
        <f t="shared" ref="S4443:S4446" si="77">+E4443*12</f>
        <v>50400</v>
      </c>
    </row>
    <row r="4444" spans="1:19" s="243" customFormat="1" ht="34.9">
      <c r="A4444" s="1041" t="s">
        <v>1030</v>
      </c>
      <c r="B4444" s="887" t="s">
        <v>29742</v>
      </c>
      <c r="C4444" s="887" t="s">
        <v>115</v>
      </c>
      <c r="D4444" s="345" t="s">
        <v>29732</v>
      </c>
      <c r="E4444" s="980">
        <v>1800</v>
      </c>
      <c r="F4444" s="345">
        <v>42948203</v>
      </c>
      <c r="G4444" s="391" t="s">
        <v>29733</v>
      </c>
      <c r="H4444" s="884" t="s">
        <v>28771</v>
      </c>
      <c r="I4444" s="884" t="s">
        <v>28771</v>
      </c>
      <c r="J4444" s="345" t="s">
        <v>29732</v>
      </c>
      <c r="K4444" s="938">
        <v>3</v>
      </c>
      <c r="L4444" s="938">
        <v>12</v>
      </c>
      <c r="M4444" s="980">
        <v>21600</v>
      </c>
      <c r="N4444" s="938">
        <v>3</v>
      </c>
      <c r="O4444" s="938">
        <v>6</v>
      </c>
      <c r="P4444" s="980">
        <v>10800</v>
      </c>
      <c r="Q4444" s="938">
        <v>0</v>
      </c>
      <c r="R4444" s="938">
        <v>12</v>
      </c>
      <c r="S4444" s="981">
        <f t="shared" si="77"/>
        <v>21600</v>
      </c>
    </row>
    <row r="4445" spans="1:19" s="243" customFormat="1" ht="34.9">
      <c r="A4445" s="1041" t="s">
        <v>1030</v>
      </c>
      <c r="B4445" s="887" t="s">
        <v>29742</v>
      </c>
      <c r="C4445" s="887" t="s">
        <v>115</v>
      </c>
      <c r="D4445" s="345" t="s">
        <v>29734</v>
      </c>
      <c r="E4445" s="980">
        <v>9300</v>
      </c>
      <c r="F4445" s="345">
        <v>18167317</v>
      </c>
      <c r="G4445" s="391" t="s">
        <v>29735</v>
      </c>
      <c r="H4445" s="884" t="s">
        <v>21508</v>
      </c>
      <c r="I4445" s="884" t="s">
        <v>28760</v>
      </c>
      <c r="J4445" s="345" t="s">
        <v>29734</v>
      </c>
      <c r="K4445" s="938">
        <v>2</v>
      </c>
      <c r="L4445" s="938">
        <v>12</v>
      </c>
      <c r="M4445" s="980">
        <v>111600</v>
      </c>
      <c r="N4445" s="938">
        <v>2</v>
      </c>
      <c r="O4445" s="938">
        <v>6</v>
      </c>
      <c r="P4445" s="980">
        <v>55800</v>
      </c>
      <c r="Q4445" s="938">
        <v>0</v>
      </c>
      <c r="R4445" s="938">
        <v>12</v>
      </c>
      <c r="S4445" s="981">
        <f t="shared" si="77"/>
        <v>111600</v>
      </c>
    </row>
    <row r="4446" spans="1:19" s="243" customFormat="1" ht="34.9">
      <c r="A4446" s="1041" t="s">
        <v>1030</v>
      </c>
      <c r="B4446" s="887" t="s">
        <v>29742</v>
      </c>
      <c r="C4446" s="887" t="s">
        <v>115</v>
      </c>
      <c r="D4446" s="345" t="s">
        <v>29736</v>
      </c>
      <c r="E4446" s="980">
        <v>6000</v>
      </c>
      <c r="F4446" s="345">
        <v>42083524</v>
      </c>
      <c r="G4446" s="391" t="s">
        <v>29737</v>
      </c>
      <c r="H4446" s="884" t="s">
        <v>19810</v>
      </c>
      <c r="I4446" s="884" t="s">
        <v>28760</v>
      </c>
      <c r="J4446" s="345" t="s">
        <v>29736</v>
      </c>
      <c r="K4446" s="938">
        <v>3</v>
      </c>
      <c r="L4446" s="938">
        <v>12</v>
      </c>
      <c r="M4446" s="980">
        <v>72000</v>
      </c>
      <c r="N4446" s="938">
        <v>3</v>
      </c>
      <c r="O4446" s="938">
        <v>6</v>
      </c>
      <c r="P4446" s="980">
        <v>36000</v>
      </c>
      <c r="Q4446" s="938">
        <v>0</v>
      </c>
      <c r="R4446" s="938">
        <v>12</v>
      </c>
      <c r="S4446" s="981">
        <f t="shared" si="77"/>
        <v>72000</v>
      </c>
    </row>
    <row r="4447" spans="1:19" s="243" customFormat="1" ht="34.9">
      <c r="A4447" s="1041" t="s">
        <v>1030</v>
      </c>
      <c r="B4447" s="887" t="s">
        <v>29742</v>
      </c>
      <c r="C4447" s="887" t="s">
        <v>115</v>
      </c>
      <c r="D4447" s="345" t="s">
        <v>29264</v>
      </c>
      <c r="E4447" s="980">
        <v>9300</v>
      </c>
      <c r="F4447" s="345">
        <v>40875728</v>
      </c>
      <c r="G4447" s="391" t="s">
        <v>29738</v>
      </c>
      <c r="H4447" s="884" t="s">
        <v>19733</v>
      </c>
      <c r="I4447" s="884" t="s">
        <v>28760</v>
      </c>
      <c r="J4447" s="345" t="s">
        <v>29264</v>
      </c>
      <c r="K4447" s="938">
        <v>4</v>
      </c>
      <c r="L4447" s="938">
        <v>12</v>
      </c>
      <c r="M4447" s="980">
        <v>111600</v>
      </c>
      <c r="N4447" s="938">
        <v>4</v>
      </c>
      <c r="O4447" s="938">
        <v>6</v>
      </c>
      <c r="P4447" s="980">
        <v>55800</v>
      </c>
      <c r="Q4447" s="938">
        <v>0</v>
      </c>
      <c r="R4447" s="938">
        <v>0</v>
      </c>
      <c r="S4447" s="981">
        <v>0</v>
      </c>
    </row>
    <row r="4448" spans="1:19" s="243" customFormat="1" ht="34.9">
      <c r="A4448" s="1041" t="s">
        <v>1030</v>
      </c>
      <c r="B4448" s="887" t="s">
        <v>29742</v>
      </c>
      <c r="C4448" s="887" t="s">
        <v>115</v>
      </c>
      <c r="D4448" s="345" t="s">
        <v>28796</v>
      </c>
      <c r="E4448" s="980">
        <v>2800</v>
      </c>
      <c r="F4448" s="345">
        <v>42096496</v>
      </c>
      <c r="G4448" s="391" t="s">
        <v>29739</v>
      </c>
      <c r="H4448" s="884" t="s">
        <v>23633</v>
      </c>
      <c r="I4448" s="884" t="s">
        <v>28760</v>
      </c>
      <c r="J4448" s="345" t="s">
        <v>28796</v>
      </c>
      <c r="K4448" s="938">
        <v>2</v>
      </c>
      <c r="L4448" s="938">
        <v>12</v>
      </c>
      <c r="M4448" s="980">
        <v>33600</v>
      </c>
      <c r="N4448" s="938">
        <v>2</v>
      </c>
      <c r="O4448" s="938">
        <v>6</v>
      </c>
      <c r="P4448" s="980">
        <v>16800</v>
      </c>
      <c r="Q4448" s="938">
        <v>0</v>
      </c>
      <c r="R4448" s="938">
        <v>12</v>
      </c>
      <c r="S4448" s="981">
        <f t="shared" ref="S4448:S4449" si="78">+E4448*12</f>
        <v>33600</v>
      </c>
    </row>
    <row r="4449" spans="1:19" s="243" customFormat="1" ht="34.9">
      <c r="A4449" s="1041" t="s">
        <v>1030</v>
      </c>
      <c r="B4449" s="887" t="s">
        <v>29742</v>
      </c>
      <c r="C4449" s="887" t="s">
        <v>115</v>
      </c>
      <c r="D4449" s="345" t="s">
        <v>29095</v>
      </c>
      <c r="E4449" s="980">
        <v>12500</v>
      </c>
      <c r="F4449" s="345">
        <v>3828499</v>
      </c>
      <c r="G4449" s="391" t="s">
        <v>29740</v>
      </c>
      <c r="H4449" s="884" t="s">
        <v>24465</v>
      </c>
      <c r="I4449" s="884" t="s">
        <v>19764</v>
      </c>
      <c r="J4449" s="345" t="s">
        <v>29095</v>
      </c>
      <c r="K4449" s="938">
        <v>7</v>
      </c>
      <c r="L4449" s="938">
        <v>12</v>
      </c>
      <c r="M4449" s="980">
        <v>150000</v>
      </c>
      <c r="N4449" s="938">
        <v>7</v>
      </c>
      <c r="O4449" s="938">
        <v>6</v>
      </c>
      <c r="P4449" s="980">
        <v>75000</v>
      </c>
      <c r="Q4449" s="938">
        <v>0</v>
      </c>
      <c r="R4449" s="938">
        <v>12</v>
      </c>
      <c r="S4449" s="981">
        <f t="shared" si="78"/>
        <v>150000</v>
      </c>
    </row>
    <row r="4450" spans="1:19" s="243" customFormat="1" ht="34.9">
      <c r="A4450" s="1041" t="s">
        <v>1030</v>
      </c>
      <c r="B4450" s="887" t="s">
        <v>29742</v>
      </c>
      <c r="C4450" s="887" t="s">
        <v>115</v>
      </c>
      <c r="D4450" s="345" t="s">
        <v>28933</v>
      </c>
      <c r="E4450" s="980">
        <v>2800</v>
      </c>
      <c r="F4450" s="345">
        <v>70030954</v>
      </c>
      <c r="G4450" s="391" t="s">
        <v>29741</v>
      </c>
      <c r="H4450" s="884" t="s">
        <v>23359</v>
      </c>
      <c r="I4450" s="884" t="s">
        <v>19764</v>
      </c>
      <c r="J4450" s="345" t="s">
        <v>28933</v>
      </c>
      <c r="K4450" s="938">
        <v>1</v>
      </c>
      <c r="L4450" s="938">
        <v>12</v>
      </c>
      <c r="M4450" s="980">
        <v>5413.333333333333</v>
      </c>
      <c r="N4450" s="938">
        <v>2</v>
      </c>
      <c r="O4450" s="938">
        <v>6</v>
      </c>
      <c r="P4450" s="980">
        <v>16800</v>
      </c>
      <c r="Q4450" s="938">
        <v>0</v>
      </c>
      <c r="R4450" s="938">
        <v>0</v>
      </c>
      <c r="S4450" s="981">
        <v>0</v>
      </c>
    </row>
    <row r="4451" spans="1:19" s="892" customFormat="1" ht="18.600000000000001" customHeight="1">
      <c r="A4451" s="883" t="s">
        <v>10</v>
      </c>
      <c r="B4451" s="936"/>
      <c r="C4451" s="936"/>
      <c r="D4451" s="227"/>
      <c r="E4451" s="458"/>
      <c r="F4451" s="936"/>
      <c r="G4451" s="986"/>
      <c r="H4451" s="936"/>
      <c r="I4451" s="936"/>
      <c r="J4451" s="936"/>
      <c r="K4451" s="227"/>
      <c r="L4451" s="940"/>
      <c r="M4451" s="1004">
        <f>SUM(M3846:M4450)</f>
        <v>49883597.003333338</v>
      </c>
      <c r="N4451" s="941"/>
      <c r="O4451" s="941"/>
      <c r="P4451" s="1004">
        <f>SUM(P3846:P4450)</f>
        <v>25256653.723333333</v>
      </c>
      <c r="Q4451" s="941"/>
      <c r="R4451" s="941"/>
      <c r="S4451" s="1014">
        <f>SUM(S3846:S4450)</f>
        <v>47254388</v>
      </c>
    </row>
    <row r="4452" spans="1:19" ht="21" customHeight="1">
      <c r="A4452" s="1405" t="s">
        <v>450</v>
      </c>
      <c r="B4452" s="1406"/>
      <c r="C4452" s="1406"/>
      <c r="D4452" s="1406"/>
      <c r="E4452" s="1406"/>
      <c r="F4452" s="1406"/>
      <c r="G4452" s="1406"/>
      <c r="H4452" s="1406"/>
      <c r="I4452" s="1406"/>
      <c r="J4452" s="1406"/>
      <c r="K4452" s="1406"/>
      <c r="L4452" s="1406"/>
      <c r="M4452" s="1406"/>
      <c r="N4452" s="1406"/>
      <c r="O4452" s="1406"/>
      <c r="P4452" s="1406"/>
      <c r="Q4452" s="1406"/>
      <c r="R4452" s="1406"/>
      <c r="S4452" s="1407"/>
    </row>
    <row r="4453" spans="1:19" s="243" customFormat="1" ht="34.9">
      <c r="A4453" s="926" t="s">
        <v>37672</v>
      </c>
      <c r="B4453" s="887" t="s">
        <v>29742</v>
      </c>
      <c r="C4453" s="887" t="s">
        <v>115</v>
      </c>
      <c r="D4453" s="887" t="s">
        <v>29743</v>
      </c>
      <c r="E4453" s="451">
        <v>4500</v>
      </c>
      <c r="F4453" s="887" t="s">
        <v>29744</v>
      </c>
      <c r="G4453" s="376" t="s">
        <v>29745</v>
      </c>
      <c r="H4453" s="884" t="s">
        <v>19713</v>
      </c>
      <c r="I4453" s="884" t="s">
        <v>19773</v>
      </c>
      <c r="J4453" s="887" t="s">
        <v>19713</v>
      </c>
      <c r="K4453" s="933">
        <v>1</v>
      </c>
      <c r="L4453" s="933">
        <v>4</v>
      </c>
      <c r="M4453" s="451">
        <v>18000</v>
      </c>
      <c r="N4453" s="917"/>
      <c r="O4453" s="933"/>
      <c r="P4453" s="451"/>
      <c r="Q4453" s="933"/>
      <c r="R4453" s="933"/>
      <c r="S4453" s="452"/>
    </row>
    <row r="4454" spans="1:19" s="243" customFormat="1" ht="34.9">
      <c r="A4454" s="926" t="s">
        <v>37672</v>
      </c>
      <c r="B4454" s="887" t="s">
        <v>29742</v>
      </c>
      <c r="C4454" s="887" t="s">
        <v>115</v>
      </c>
      <c r="D4454" s="887" t="s">
        <v>29746</v>
      </c>
      <c r="E4454" s="451">
        <v>4500</v>
      </c>
      <c r="F4454" s="887" t="s">
        <v>29747</v>
      </c>
      <c r="G4454" s="376" t="s">
        <v>29748</v>
      </c>
      <c r="H4454" s="884" t="s">
        <v>19713</v>
      </c>
      <c r="I4454" s="884" t="s">
        <v>29749</v>
      </c>
      <c r="J4454" s="887" t="s">
        <v>19713</v>
      </c>
      <c r="K4454" s="933">
        <v>1</v>
      </c>
      <c r="L4454" s="933">
        <v>2</v>
      </c>
      <c r="M4454" s="451">
        <v>9000</v>
      </c>
      <c r="N4454" s="933">
        <v>2</v>
      </c>
      <c r="O4454" s="933">
        <v>6</v>
      </c>
      <c r="P4454" s="451">
        <v>27000</v>
      </c>
      <c r="Q4454" s="933"/>
      <c r="R4454" s="933"/>
      <c r="S4454" s="452"/>
    </row>
    <row r="4455" spans="1:19" s="243" customFormat="1" ht="34.9">
      <c r="A4455" s="926" t="s">
        <v>37672</v>
      </c>
      <c r="B4455" s="887" t="s">
        <v>29742</v>
      </c>
      <c r="C4455" s="887" t="s">
        <v>115</v>
      </c>
      <c r="D4455" s="887" t="s">
        <v>29750</v>
      </c>
      <c r="E4455" s="451">
        <v>2500</v>
      </c>
      <c r="F4455" s="887" t="s">
        <v>29747</v>
      </c>
      <c r="G4455" s="376" t="s">
        <v>29748</v>
      </c>
      <c r="H4455" s="884" t="s">
        <v>19713</v>
      </c>
      <c r="I4455" s="884" t="s">
        <v>29749</v>
      </c>
      <c r="J4455" s="887" t="s">
        <v>19713</v>
      </c>
      <c r="K4455" s="933">
        <v>1</v>
      </c>
      <c r="L4455" s="933">
        <v>10</v>
      </c>
      <c r="M4455" s="451">
        <v>27090.28</v>
      </c>
      <c r="N4455" s="917"/>
      <c r="O4455" s="933"/>
      <c r="P4455" s="451"/>
      <c r="Q4455" s="917"/>
      <c r="R4455" s="917"/>
      <c r="S4455" s="452"/>
    </row>
    <row r="4456" spans="1:19" s="243" customFormat="1" ht="46.5">
      <c r="A4456" s="926" t="s">
        <v>37672</v>
      </c>
      <c r="B4456" s="887" t="s">
        <v>29742</v>
      </c>
      <c r="C4456" s="887" t="s">
        <v>115</v>
      </c>
      <c r="D4456" s="887" t="s">
        <v>29751</v>
      </c>
      <c r="E4456" s="451">
        <v>9000</v>
      </c>
      <c r="F4456" s="887" t="s">
        <v>29752</v>
      </c>
      <c r="G4456" s="376" t="s">
        <v>29753</v>
      </c>
      <c r="H4456" s="884" t="s">
        <v>29754</v>
      </c>
      <c r="I4456" s="884" t="s">
        <v>19773</v>
      </c>
      <c r="J4456" s="887" t="s">
        <v>29754</v>
      </c>
      <c r="K4456" s="933">
        <v>1</v>
      </c>
      <c r="L4456" s="933">
        <v>12</v>
      </c>
      <c r="M4456" s="451">
        <v>108000</v>
      </c>
      <c r="N4456" s="933">
        <v>1</v>
      </c>
      <c r="O4456" s="933">
        <v>6</v>
      </c>
      <c r="P4456" s="451">
        <v>54000</v>
      </c>
      <c r="Q4456" s="933">
        <v>1</v>
      </c>
      <c r="R4456" s="933">
        <v>12</v>
      </c>
      <c r="S4456" s="452">
        <v>108000</v>
      </c>
    </row>
    <row r="4457" spans="1:19" s="243" customFormat="1" ht="34.9">
      <c r="A4457" s="926" t="s">
        <v>37672</v>
      </c>
      <c r="B4457" s="887" t="s">
        <v>29742</v>
      </c>
      <c r="C4457" s="887" t="s">
        <v>115</v>
      </c>
      <c r="D4457" s="887" t="s">
        <v>29755</v>
      </c>
      <c r="E4457" s="451">
        <v>3000</v>
      </c>
      <c r="F4457" s="887" t="s">
        <v>29756</v>
      </c>
      <c r="G4457" s="376" t="s">
        <v>29757</v>
      </c>
      <c r="H4457" s="884" t="s">
        <v>29758</v>
      </c>
      <c r="I4457" s="884" t="s">
        <v>19829</v>
      </c>
      <c r="J4457" s="887" t="s">
        <v>29758</v>
      </c>
      <c r="K4457" s="917"/>
      <c r="L4457" s="933"/>
      <c r="M4457" s="451"/>
      <c r="N4457" s="933">
        <v>1</v>
      </c>
      <c r="O4457" s="933">
        <v>3</v>
      </c>
      <c r="P4457" s="451">
        <v>9000</v>
      </c>
      <c r="Q4457" s="933"/>
      <c r="R4457" s="933"/>
      <c r="S4457" s="452"/>
    </row>
    <row r="4458" spans="1:19" s="243" customFormat="1" ht="34.9">
      <c r="A4458" s="926" t="s">
        <v>37672</v>
      </c>
      <c r="B4458" s="887" t="s">
        <v>29742</v>
      </c>
      <c r="C4458" s="887" t="s">
        <v>115</v>
      </c>
      <c r="D4458" s="887" t="s">
        <v>29755</v>
      </c>
      <c r="E4458" s="451">
        <v>3000</v>
      </c>
      <c r="F4458" s="887" t="s">
        <v>29759</v>
      </c>
      <c r="G4458" s="376" t="s">
        <v>29760</v>
      </c>
      <c r="H4458" s="884" t="s">
        <v>29758</v>
      </c>
      <c r="I4458" s="884" t="s">
        <v>19829</v>
      </c>
      <c r="J4458" s="887" t="s">
        <v>29758</v>
      </c>
      <c r="K4458" s="917"/>
      <c r="L4458" s="933"/>
      <c r="M4458" s="451"/>
      <c r="N4458" s="933">
        <v>1</v>
      </c>
      <c r="O4458" s="933">
        <v>3</v>
      </c>
      <c r="P4458" s="451">
        <v>9000</v>
      </c>
      <c r="Q4458" s="933"/>
      <c r="R4458" s="933"/>
      <c r="S4458" s="452"/>
    </row>
    <row r="4459" spans="1:19" s="243" customFormat="1" ht="34.9">
      <c r="A4459" s="926" t="s">
        <v>37672</v>
      </c>
      <c r="B4459" s="887" t="s">
        <v>29742</v>
      </c>
      <c r="C4459" s="887" t="s">
        <v>115</v>
      </c>
      <c r="D4459" s="887" t="s">
        <v>29761</v>
      </c>
      <c r="E4459" s="451">
        <v>6000</v>
      </c>
      <c r="F4459" s="887" t="s">
        <v>29762</v>
      </c>
      <c r="G4459" s="376" t="s">
        <v>29763</v>
      </c>
      <c r="H4459" s="884" t="s">
        <v>29764</v>
      </c>
      <c r="I4459" s="884" t="s">
        <v>19773</v>
      </c>
      <c r="J4459" s="887" t="s">
        <v>29764</v>
      </c>
      <c r="K4459" s="933">
        <v>1</v>
      </c>
      <c r="L4459" s="933">
        <v>2</v>
      </c>
      <c r="M4459" s="451">
        <v>12000</v>
      </c>
      <c r="N4459" s="933">
        <v>2</v>
      </c>
      <c r="O4459" s="933">
        <v>6</v>
      </c>
      <c r="P4459" s="451">
        <v>36000</v>
      </c>
      <c r="Q4459" s="933"/>
      <c r="R4459" s="933"/>
      <c r="S4459" s="452"/>
    </row>
    <row r="4460" spans="1:19" s="243" customFormat="1" ht="34.9">
      <c r="A4460" s="926" t="s">
        <v>37672</v>
      </c>
      <c r="B4460" s="887" t="s">
        <v>29742</v>
      </c>
      <c r="C4460" s="887" t="s">
        <v>115</v>
      </c>
      <c r="D4460" s="887" t="s">
        <v>29765</v>
      </c>
      <c r="E4460" s="451">
        <v>3500</v>
      </c>
      <c r="F4460" s="887" t="s">
        <v>29766</v>
      </c>
      <c r="G4460" s="376" t="s">
        <v>29767</v>
      </c>
      <c r="H4460" s="884" t="s">
        <v>29768</v>
      </c>
      <c r="I4460" s="884" t="s">
        <v>29749</v>
      </c>
      <c r="J4460" s="887" t="s">
        <v>29768</v>
      </c>
      <c r="K4460" s="933">
        <v>1</v>
      </c>
      <c r="L4460" s="933">
        <v>8</v>
      </c>
      <c r="M4460" s="451">
        <v>28000</v>
      </c>
      <c r="N4460" s="933">
        <v>1</v>
      </c>
      <c r="O4460" s="933">
        <v>6</v>
      </c>
      <c r="P4460" s="451">
        <v>21000</v>
      </c>
      <c r="Q4460" s="933">
        <v>1</v>
      </c>
      <c r="R4460" s="933">
        <v>12</v>
      </c>
      <c r="S4460" s="452">
        <v>42000</v>
      </c>
    </row>
    <row r="4461" spans="1:19" s="243" customFormat="1" ht="34.9">
      <c r="A4461" s="926" t="s">
        <v>37672</v>
      </c>
      <c r="B4461" s="887" t="s">
        <v>29742</v>
      </c>
      <c r="C4461" s="887" t="s">
        <v>115</v>
      </c>
      <c r="D4461" s="887" t="s">
        <v>29769</v>
      </c>
      <c r="E4461" s="451">
        <v>5500</v>
      </c>
      <c r="F4461" s="887" t="s">
        <v>29770</v>
      </c>
      <c r="G4461" s="376" t="s">
        <v>29771</v>
      </c>
      <c r="H4461" s="884" t="s">
        <v>19790</v>
      </c>
      <c r="I4461" s="884" t="s">
        <v>19773</v>
      </c>
      <c r="J4461" s="887" t="s">
        <v>19790</v>
      </c>
      <c r="K4461" s="917"/>
      <c r="L4461" s="933"/>
      <c r="M4461" s="451"/>
      <c r="N4461" s="933">
        <v>1</v>
      </c>
      <c r="O4461" s="933">
        <v>3</v>
      </c>
      <c r="P4461" s="451">
        <v>16500</v>
      </c>
      <c r="Q4461" s="917"/>
      <c r="R4461" s="917"/>
      <c r="S4461" s="452"/>
    </row>
    <row r="4462" spans="1:19" s="243" customFormat="1" ht="34.9">
      <c r="A4462" s="926" t="s">
        <v>37672</v>
      </c>
      <c r="B4462" s="887" t="s">
        <v>29742</v>
      </c>
      <c r="C4462" s="887" t="s">
        <v>115</v>
      </c>
      <c r="D4462" s="887" t="s">
        <v>29772</v>
      </c>
      <c r="E4462" s="451">
        <v>6000</v>
      </c>
      <c r="F4462" s="887" t="s">
        <v>29773</v>
      </c>
      <c r="G4462" s="376" t="s">
        <v>29774</v>
      </c>
      <c r="H4462" s="884" t="s">
        <v>20153</v>
      </c>
      <c r="I4462" s="884" t="s">
        <v>19773</v>
      </c>
      <c r="J4462" s="887" t="s">
        <v>20153</v>
      </c>
      <c r="K4462" s="917"/>
      <c r="L4462" s="933"/>
      <c r="M4462" s="451"/>
      <c r="N4462" s="933">
        <v>1</v>
      </c>
      <c r="O4462" s="933">
        <v>3</v>
      </c>
      <c r="P4462" s="451">
        <v>18000</v>
      </c>
      <c r="Q4462" s="933"/>
      <c r="R4462" s="933"/>
      <c r="S4462" s="452"/>
    </row>
    <row r="4463" spans="1:19" s="243" customFormat="1" ht="34.9">
      <c r="A4463" s="926" t="s">
        <v>37672</v>
      </c>
      <c r="B4463" s="887" t="s">
        <v>29742</v>
      </c>
      <c r="C4463" s="887" t="s">
        <v>115</v>
      </c>
      <c r="D4463" s="887" t="s">
        <v>29775</v>
      </c>
      <c r="E4463" s="451">
        <v>6000</v>
      </c>
      <c r="F4463" s="887" t="s">
        <v>29776</v>
      </c>
      <c r="G4463" s="376" t="s">
        <v>29777</v>
      </c>
      <c r="H4463" s="884" t="s">
        <v>19729</v>
      </c>
      <c r="I4463" s="884" t="s">
        <v>19773</v>
      </c>
      <c r="J4463" s="887" t="s">
        <v>19729</v>
      </c>
      <c r="K4463" s="933">
        <v>1</v>
      </c>
      <c r="L4463" s="933">
        <v>4</v>
      </c>
      <c r="M4463" s="451">
        <v>24000</v>
      </c>
      <c r="N4463" s="917"/>
      <c r="O4463" s="933"/>
      <c r="P4463" s="451"/>
      <c r="Q4463" s="933"/>
      <c r="R4463" s="933"/>
      <c r="S4463" s="452"/>
    </row>
    <row r="4464" spans="1:19" s="243" customFormat="1" ht="34.9">
      <c r="A4464" s="926" t="s">
        <v>37672</v>
      </c>
      <c r="B4464" s="887" t="s">
        <v>29742</v>
      </c>
      <c r="C4464" s="887" t="s">
        <v>115</v>
      </c>
      <c r="D4464" s="887" t="s">
        <v>29778</v>
      </c>
      <c r="E4464" s="451">
        <v>15500</v>
      </c>
      <c r="F4464" s="887" t="s">
        <v>29779</v>
      </c>
      <c r="G4464" s="376" t="s">
        <v>29780</v>
      </c>
      <c r="H4464" s="884" t="s">
        <v>19747</v>
      </c>
      <c r="I4464" s="884" t="s">
        <v>19773</v>
      </c>
      <c r="J4464" s="887" t="s">
        <v>19747</v>
      </c>
      <c r="K4464" s="933">
        <v>1</v>
      </c>
      <c r="L4464" s="933">
        <v>12</v>
      </c>
      <c r="M4464" s="451">
        <v>189616.66999999998</v>
      </c>
      <c r="N4464" s="933">
        <v>1</v>
      </c>
      <c r="O4464" s="933">
        <v>6</v>
      </c>
      <c r="P4464" s="451">
        <v>93000</v>
      </c>
      <c r="Q4464" s="933">
        <v>1</v>
      </c>
      <c r="R4464" s="933">
        <v>12</v>
      </c>
      <c r="S4464" s="452">
        <v>186000</v>
      </c>
    </row>
    <row r="4465" spans="1:19" s="243" customFormat="1" ht="34.9">
      <c r="A4465" s="926" t="s">
        <v>37672</v>
      </c>
      <c r="B4465" s="887" t="s">
        <v>29742</v>
      </c>
      <c r="C4465" s="887" t="s">
        <v>115</v>
      </c>
      <c r="D4465" s="887" t="s">
        <v>29781</v>
      </c>
      <c r="E4465" s="451">
        <v>6500</v>
      </c>
      <c r="F4465" s="887" t="s">
        <v>29782</v>
      </c>
      <c r="G4465" s="376" t="s">
        <v>29783</v>
      </c>
      <c r="H4465" s="884" t="s">
        <v>29784</v>
      </c>
      <c r="I4465" s="884" t="s">
        <v>19773</v>
      </c>
      <c r="J4465" s="887" t="s">
        <v>29784</v>
      </c>
      <c r="K4465" s="933">
        <v>1</v>
      </c>
      <c r="L4465" s="933">
        <v>12</v>
      </c>
      <c r="M4465" s="451">
        <v>78000</v>
      </c>
      <c r="N4465" s="933">
        <v>1</v>
      </c>
      <c r="O4465" s="933">
        <v>6</v>
      </c>
      <c r="P4465" s="451">
        <v>39000</v>
      </c>
      <c r="Q4465" s="933">
        <v>1</v>
      </c>
      <c r="R4465" s="933">
        <v>12</v>
      </c>
      <c r="S4465" s="452">
        <v>78000</v>
      </c>
    </row>
    <row r="4466" spans="1:19" s="243" customFormat="1" ht="34.9">
      <c r="A4466" s="926" t="s">
        <v>37672</v>
      </c>
      <c r="B4466" s="887" t="s">
        <v>29742</v>
      </c>
      <c r="C4466" s="887" t="s">
        <v>115</v>
      </c>
      <c r="D4466" s="887" t="s">
        <v>29785</v>
      </c>
      <c r="E4466" s="451">
        <v>4000</v>
      </c>
      <c r="F4466" s="887" t="s">
        <v>29786</v>
      </c>
      <c r="G4466" s="376" t="s">
        <v>29787</v>
      </c>
      <c r="H4466" s="884" t="s">
        <v>29788</v>
      </c>
      <c r="I4466" s="884" t="s">
        <v>19773</v>
      </c>
      <c r="J4466" s="887" t="s">
        <v>29788</v>
      </c>
      <c r="K4466" s="933">
        <v>1</v>
      </c>
      <c r="L4466" s="933">
        <v>9</v>
      </c>
      <c r="M4466" s="451">
        <v>36000</v>
      </c>
      <c r="N4466" s="933">
        <v>1</v>
      </c>
      <c r="O4466" s="933">
        <v>6</v>
      </c>
      <c r="P4466" s="451">
        <v>24000</v>
      </c>
      <c r="Q4466" s="933">
        <v>1</v>
      </c>
      <c r="R4466" s="933">
        <v>12</v>
      </c>
      <c r="S4466" s="452">
        <v>48000</v>
      </c>
    </row>
    <row r="4467" spans="1:19" s="243" customFormat="1" ht="34.9">
      <c r="A4467" s="926" t="s">
        <v>37672</v>
      </c>
      <c r="B4467" s="887" t="s">
        <v>29742</v>
      </c>
      <c r="C4467" s="887" t="s">
        <v>115</v>
      </c>
      <c r="D4467" s="887" t="s">
        <v>19900</v>
      </c>
      <c r="E4467" s="451">
        <v>3000</v>
      </c>
      <c r="F4467" s="887" t="s">
        <v>29789</v>
      </c>
      <c r="G4467" s="376" t="s">
        <v>29790</v>
      </c>
      <c r="H4467" s="884" t="s">
        <v>19829</v>
      </c>
      <c r="I4467" s="884" t="s">
        <v>19829</v>
      </c>
      <c r="J4467" s="887" t="s">
        <v>19829</v>
      </c>
      <c r="K4467" s="933">
        <v>1</v>
      </c>
      <c r="L4467" s="933">
        <v>12</v>
      </c>
      <c r="M4467" s="451">
        <v>36000</v>
      </c>
      <c r="N4467" s="933">
        <v>1</v>
      </c>
      <c r="O4467" s="933">
        <v>6</v>
      </c>
      <c r="P4467" s="451">
        <v>18000</v>
      </c>
      <c r="Q4467" s="933">
        <v>1</v>
      </c>
      <c r="R4467" s="933">
        <v>12</v>
      </c>
      <c r="S4467" s="452">
        <v>36000</v>
      </c>
    </row>
    <row r="4468" spans="1:19" s="243" customFormat="1" ht="34.9">
      <c r="A4468" s="926" t="s">
        <v>37672</v>
      </c>
      <c r="B4468" s="887" t="s">
        <v>29742</v>
      </c>
      <c r="C4468" s="887" t="s">
        <v>115</v>
      </c>
      <c r="D4468" s="887" t="s">
        <v>29791</v>
      </c>
      <c r="E4468" s="451">
        <v>1500</v>
      </c>
      <c r="F4468" s="887" t="s">
        <v>29792</v>
      </c>
      <c r="G4468" s="376" t="s">
        <v>29793</v>
      </c>
      <c r="H4468" s="884" t="s">
        <v>29794</v>
      </c>
      <c r="I4468" s="884" t="s">
        <v>29795</v>
      </c>
      <c r="J4468" s="887" t="s">
        <v>29794</v>
      </c>
      <c r="K4468" s="933">
        <v>1</v>
      </c>
      <c r="L4468" s="933">
        <v>12</v>
      </c>
      <c r="M4468" s="451">
        <v>18000</v>
      </c>
      <c r="N4468" s="933">
        <v>1</v>
      </c>
      <c r="O4468" s="933">
        <v>6</v>
      </c>
      <c r="P4468" s="451">
        <v>9000</v>
      </c>
      <c r="Q4468" s="933">
        <v>1</v>
      </c>
      <c r="R4468" s="933">
        <v>12</v>
      </c>
      <c r="S4468" s="452">
        <v>18000</v>
      </c>
    </row>
    <row r="4469" spans="1:19" s="243" customFormat="1" ht="34.9">
      <c r="A4469" s="926" t="s">
        <v>37672</v>
      </c>
      <c r="B4469" s="887" t="s">
        <v>29742</v>
      </c>
      <c r="C4469" s="887" t="s">
        <v>115</v>
      </c>
      <c r="D4469" s="887" t="s">
        <v>19900</v>
      </c>
      <c r="E4469" s="451">
        <v>3000</v>
      </c>
      <c r="F4469" s="887" t="s">
        <v>29796</v>
      </c>
      <c r="G4469" s="376" t="s">
        <v>29797</v>
      </c>
      <c r="H4469" s="884" t="s">
        <v>19829</v>
      </c>
      <c r="I4469" s="884" t="s">
        <v>19829</v>
      </c>
      <c r="J4469" s="887" t="s">
        <v>19829</v>
      </c>
      <c r="K4469" s="933">
        <v>1</v>
      </c>
      <c r="L4469" s="933">
        <v>12</v>
      </c>
      <c r="M4469" s="451">
        <v>36000</v>
      </c>
      <c r="N4469" s="933">
        <v>1</v>
      </c>
      <c r="O4469" s="933">
        <v>6</v>
      </c>
      <c r="P4469" s="451">
        <v>18000</v>
      </c>
      <c r="Q4469" s="933">
        <v>1</v>
      </c>
      <c r="R4469" s="933">
        <v>12</v>
      </c>
      <c r="S4469" s="452">
        <v>36000</v>
      </c>
    </row>
    <row r="4470" spans="1:19" s="243" customFormat="1" ht="34.9">
      <c r="A4470" s="926" t="s">
        <v>37672</v>
      </c>
      <c r="B4470" s="887" t="s">
        <v>29742</v>
      </c>
      <c r="C4470" s="887" t="s">
        <v>115</v>
      </c>
      <c r="D4470" s="887" t="s">
        <v>29798</v>
      </c>
      <c r="E4470" s="451">
        <v>5000</v>
      </c>
      <c r="F4470" s="887" t="s">
        <v>29799</v>
      </c>
      <c r="G4470" s="376" t="s">
        <v>29800</v>
      </c>
      <c r="H4470" s="884" t="s">
        <v>19733</v>
      </c>
      <c r="I4470" s="884" t="s">
        <v>19773</v>
      </c>
      <c r="J4470" s="887" t="s">
        <v>19733</v>
      </c>
      <c r="K4470" s="933">
        <v>1</v>
      </c>
      <c r="L4470" s="933">
        <v>12</v>
      </c>
      <c r="M4470" s="451">
        <v>60000</v>
      </c>
      <c r="N4470" s="933">
        <v>1</v>
      </c>
      <c r="O4470" s="933">
        <v>6</v>
      </c>
      <c r="P4470" s="451">
        <v>30000</v>
      </c>
      <c r="Q4470" s="933">
        <v>1</v>
      </c>
      <c r="R4470" s="933">
        <v>12</v>
      </c>
      <c r="S4470" s="452">
        <v>60000</v>
      </c>
    </row>
    <row r="4471" spans="1:19" s="243" customFormat="1" ht="34.9">
      <c r="A4471" s="926" t="s">
        <v>37672</v>
      </c>
      <c r="B4471" s="887" t="s">
        <v>29742</v>
      </c>
      <c r="C4471" s="887" t="s">
        <v>115</v>
      </c>
      <c r="D4471" s="887" t="s">
        <v>29801</v>
      </c>
      <c r="E4471" s="451">
        <v>5000</v>
      </c>
      <c r="F4471" s="887" t="s">
        <v>29802</v>
      </c>
      <c r="G4471" s="376" t="s">
        <v>29803</v>
      </c>
      <c r="H4471" s="884" t="s">
        <v>19729</v>
      </c>
      <c r="I4471" s="884" t="s">
        <v>19773</v>
      </c>
      <c r="J4471" s="887" t="s">
        <v>19729</v>
      </c>
      <c r="K4471" s="917"/>
      <c r="L4471" s="933"/>
      <c r="M4471" s="451"/>
      <c r="N4471" s="933">
        <v>1</v>
      </c>
      <c r="O4471" s="933">
        <v>3</v>
      </c>
      <c r="P4471" s="451">
        <v>15000</v>
      </c>
      <c r="Q4471" s="933"/>
      <c r="R4471" s="933"/>
      <c r="S4471" s="452"/>
    </row>
    <row r="4472" spans="1:19" s="243" customFormat="1" ht="34.9">
      <c r="A4472" s="926" t="s">
        <v>37672</v>
      </c>
      <c r="B4472" s="887" t="s">
        <v>29742</v>
      </c>
      <c r="C4472" s="887" t="s">
        <v>115</v>
      </c>
      <c r="D4472" s="887" t="s">
        <v>29804</v>
      </c>
      <c r="E4472" s="451">
        <v>5000</v>
      </c>
      <c r="F4472" s="887" t="s">
        <v>29805</v>
      </c>
      <c r="G4472" s="376" t="s">
        <v>29806</v>
      </c>
      <c r="H4472" s="884" t="s">
        <v>29807</v>
      </c>
      <c r="I4472" s="884" t="s">
        <v>29749</v>
      </c>
      <c r="J4472" s="887" t="s">
        <v>29807</v>
      </c>
      <c r="K4472" s="933">
        <v>1</v>
      </c>
      <c r="L4472" s="933">
        <v>4</v>
      </c>
      <c r="M4472" s="451">
        <v>20000</v>
      </c>
      <c r="N4472" s="917"/>
      <c r="O4472" s="933"/>
      <c r="P4472" s="451"/>
      <c r="Q4472" s="933"/>
      <c r="R4472" s="933"/>
      <c r="S4472" s="452"/>
    </row>
    <row r="4473" spans="1:19" s="243" customFormat="1" ht="34.9">
      <c r="A4473" s="926" t="s">
        <v>37672</v>
      </c>
      <c r="B4473" s="887" t="s">
        <v>29742</v>
      </c>
      <c r="C4473" s="887" t="s">
        <v>115</v>
      </c>
      <c r="D4473" s="887" t="s">
        <v>29808</v>
      </c>
      <c r="E4473" s="451">
        <v>5000</v>
      </c>
      <c r="F4473" s="887" t="s">
        <v>29809</v>
      </c>
      <c r="G4473" s="376" t="s">
        <v>29810</v>
      </c>
      <c r="H4473" s="884" t="s">
        <v>19713</v>
      </c>
      <c r="I4473" s="884" t="s">
        <v>19773</v>
      </c>
      <c r="J4473" s="887" t="s">
        <v>19713</v>
      </c>
      <c r="K4473" s="933">
        <v>1</v>
      </c>
      <c r="L4473" s="933">
        <v>12</v>
      </c>
      <c r="M4473" s="451">
        <v>60000</v>
      </c>
      <c r="N4473" s="933">
        <v>1</v>
      </c>
      <c r="O4473" s="933">
        <v>6</v>
      </c>
      <c r="P4473" s="451">
        <v>26334.530000000002</v>
      </c>
      <c r="Q4473" s="942">
        <v>1</v>
      </c>
      <c r="R4473" s="942">
        <v>12</v>
      </c>
      <c r="S4473" s="452">
        <v>60000</v>
      </c>
    </row>
    <row r="4474" spans="1:19" s="243" customFormat="1" ht="34.9">
      <c r="A4474" s="926" t="s">
        <v>37672</v>
      </c>
      <c r="B4474" s="887" t="s">
        <v>29742</v>
      </c>
      <c r="C4474" s="887" t="s">
        <v>115</v>
      </c>
      <c r="D4474" s="887" t="s">
        <v>29811</v>
      </c>
      <c r="E4474" s="451">
        <v>10500</v>
      </c>
      <c r="F4474" s="887" t="s">
        <v>27937</v>
      </c>
      <c r="G4474" s="376" t="s">
        <v>29812</v>
      </c>
      <c r="H4474" s="884" t="s">
        <v>29764</v>
      </c>
      <c r="I4474" s="884" t="s">
        <v>19773</v>
      </c>
      <c r="J4474" s="887" t="s">
        <v>29764</v>
      </c>
      <c r="K4474" s="917"/>
      <c r="L4474" s="933"/>
      <c r="M4474" s="451"/>
      <c r="N4474" s="933">
        <v>1</v>
      </c>
      <c r="O4474" s="933">
        <v>3</v>
      </c>
      <c r="P4474" s="451">
        <v>31500</v>
      </c>
      <c r="Q4474" s="917"/>
      <c r="R4474" s="917"/>
      <c r="S4474" s="452"/>
    </row>
    <row r="4475" spans="1:19" s="243" customFormat="1" ht="34.9">
      <c r="A4475" s="926" t="s">
        <v>37672</v>
      </c>
      <c r="B4475" s="887" t="s">
        <v>29742</v>
      </c>
      <c r="C4475" s="887" t="s">
        <v>115</v>
      </c>
      <c r="D4475" s="887" t="s">
        <v>29813</v>
      </c>
      <c r="E4475" s="451">
        <v>8000</v>
      </c>
      <c r="F4475" s="887" t="s">
        <v>29814</v>
      </c>
      <c r="G4475" s="376" t="s">
        <v>29815</v>
      </c>
      <c r="H4475" s="884" t="s">
        <v>29807</v>
      </c>
      <c r="I4475" s="884" t="s">
        <v>29816</v>
      </c>
      <c r="J4475" s="887" t="s">
        <v>29807</v>
      </c>
      <c r="K4475" s="917"/>
      <c r="L4475" s="933"/>
      <c r="M4475" s="451"/>
      <c r="N4475" s="933">
        <v>1</v>
      </c>
      <c r="O4475" s="933">
        <v>3</v>
      </c>
      <c r="P4475" s="451">
        <v>24000</v>
      </c>
      <c r="Q4475" s="933"/>
      <c r="R4475" s="933"/>
      <c r="S4475" s="452"/>
    </row>
    <row r="4476" spans="1:19" s="243" customFormat="1" ht="34.9">
      <c r="A4476" s="926" t="s">
        <v>37672</v>
      </c>
      <c r="B4476" s="887" t="s">
        <v>29742</v>
      </c>
      <c r="C4476" s="887" t="s">
        <v>115</v>
      </c>
      <c r="D4476" s="887" t="s">
        <v>29817</v>
      </c>
      <c r="E4476" s="451">
        <v>4600</v>
      </c>
      <c r="F4476" s="887" t="s">
        <v>29818</v>
      </c>
      <c r="G4476" s="376" t="s">
        <v>29819</v>
      </c>
      <c r="H4476" s="884" t="s">
        <v>19729</v>
      </c>
      <c r="I4476" s="884" t="s">
        <v>19773</v>
      </c>
      <c r="J4476" s="887" t="s">
        <v>19729</v>
      </c>
      <c r="K4476" s="917"/>
      <c r="L4476" s="933"/>
      <c r="M4476" s="451"/>
      <c r="N4476" s="933">
        <v>1</v>
      </c>
      <c r="O4476" s="933">
        <v>3</v>
      </c>
      <c r="P4476" s="451">
        <v>13800</v>
      </c>
      <c r="Q4476" s="933"/>
      <c r="R4476" s="933"/>
      <c r="S4476" s="452"/>
    </row>
    <row r="4477" spans="1:19" s="243" customFormat="1" ht="34.9">
      <c r="A4477" s="926" t="s">
        <v>37672</v>
      </c>
      <c r="B4477" s="887" t="s">
        <v>29742</v>
      </c>
      <c r="C4477" s="887" t="s">
        <v>115</v>
      </c>
      <c r="D4477" s="887" t="s">
        <v>29769</v>
      </c>
      <c r="E4477" s="451">
        <v>6000</v>
      </c>
      <c r="F4477" s="887" t="s">
        <v>29820</v>
      </c>
      <c r="G4477" s="376" t="s">
        <v>29821</v>
      </c>
      <c r="H4477" s="884" t="s">
        <v>19790</v>
      </c>
      <c r="I4477" s="884" t="s">
        <v>19773</v>
      </c>
      <c r="J4477" s="887" t="s">
        <v>19790</v>
      </c>
      <c r="K4477" s="933">
        <v>1</v>
      </c>
      <c r="L4477" s="933">
        <v>5</v>
      </c>
      <c r="M4477" s="451">
        <v>30000</v>
      </c>
      <c r="N4477" s="917"/>
      <c r="O4477" s="933"/>
      <c r="P4477" s="451"/>
      <c r="Q4477" s="917"/>
      <c r="R4477" s="917"/>
      <c r="S4477" s="452"/>
    </row>
    <row r="4478" spans="1:19" s="243" customFormat="1" ht="34.9">
      <c r="A4478" s="926" t="s">
        <v>37672</v>
      </c>
      <c r="B4478" s="887" t="s">
        <v>29742</v>
      </c>
      <c r="C4478" s="887" t="s">
        <v>115</v>
      </c>
      <c r="D4478" s="887" t="s">
        <v>29822</v>
      </c>
      <c r="E4478" s="451">
        <v>7000</v>
      </c>
      <c r="F4478" s="887" t="s">
        <v>29823</v>
      </c>
      <c r="G4478" s="376" t="s">
        <v>29824</v>
      </c>
      <c r="H4478" s="884" t="s">
        <v>29807</v>
      </c>
      <c r="I4478" s="884" t="s">
        <v>29749</v>
      </c>
      <c r="J4478" s="887" t="s">
        <v>29807</v>
      </c>
      <c r="K4478" s="933">
        <v>1</v>
      </c>
      <c r="L4478" s="933">
        <v>4</v>
      </c>
      <c r="M4478" s="451">
        <v>28000</v>
      </c>
      <c r="N4478" s="917"/>
      <c r="O4478" s="933"/>
      <c r="P4478" s="451"/>
      <c r="Q4478" s="933"/>
      <c r="R4478" s="933"/>
      <c r="S4478" s="452"/>
    </row>
    <row r="4479" spans="1:19" s="243" customFormat="1" ht="34.9">
      <c r="A4479" s="926" t="s">
        <v>37672</v>
      </c>
      <c r="B4479" s="887" t="s">
        <v>29742</v>
      </c>
      <c r="C4479" s="887" t="s">
        <v>115</v>
      </c>
      <c r="D4479" s="887" t="s">
        <v>29825</v>
      </c>
      <c r="E4479" s="451">
        <v>7000</v>
      </c>
      <c r="F4479" s="887" t="s">
        <v>29826</v>
      </c>
      <c r="G4479" s="376" t="s">
        <v>29827</v>
      </c>
      <c r="H4479" s="884" t="s">
        <v>20184</v>
      </c>
      <c r="I4479" s="884" t="s">
        <v>19773</v>
      </c>
      <c r="J4479" s="887" t="s">
        <v>20184</v>
      </c>
      <c r="K4479" s="917"/>
      <c r="L4479" s="933"/>
      <c r="M4479" s="451"/>
      <c r="N4479" s="933">
        <v>1</v>
      </c>
      <c r="O4479" s="933">
        <v>3</v>
      </c>
      <c r="P4479" s="451">
        <v>21000</v>
      </c>
      <c r="Q4479" s="933"/>
      <c r="R4479" s="933"/>
      <c r="S4479" s="452"/>
    </row>
    <row r="4480" spans="1:19" s="243" customFormat="1" ht="34.9">
      <c r="A4480" s="926" t="s">
        <v>37672</v>
      </c>
      <c r="B4480" s="887" t="s">
        <v>29742</v>
      </c>
      <c r="C4480" s="887" t="s">
        <v>115</v>
      </c>
      <c r="D4480" s="887" t="s">
        <v>29828</v>
      </c>
      <c r="E4480" s="451">
        <v>8500</v>
      </c>
      <c r="F4480" s="887" t="s">
        <v>29829</v>
      </c>
      <c r="G4480" s="376" t="s">
        <v>29830</v>
      </c>
      <c r="H4480" s="884" t="s">
        <v>19729</v>
      </c>
      <c r="I4480" s="884" t="s">
        <v>19773</v>
      </c>
      <c r="J4480" s="887" t="s">
        <v>19729</v>
      </c>
      <c r="K4480" s="933">
        <v>1</v>
      </c>
      <c r="L4480" s="933">
        <v>8</v>
      </c>
      <c r="M4480" s="451">
        <v>68000</v>
      </c>
      <c r="N4480" s="933">
        <v>1</v>
      </c>
      <c r="O4480" s="933">
        <v>6</v>
      </c>
      <c r="P4480" s="451">
        <v>51000</v>
      </c>
      <c r="Q4480" s="933">
        <v>1</v>
      </c>
      <c r="R4480" s="933">
        <v>12</v>
      </c>
      <c r="S4480" s="452">
        <v>102000</v>
      </c>
    </row>
    <row r="4481" spans="1:19" s="243" customFormat="1" ht="34.9">
      <c r="A4481" s="926" t="s">
        <v>37672</v>
      </c>
      <c r="B4481" s="887" t="s">
        <v>29742</v>
      </c>
      <c r="C4481" s="887" t="s">
        <v>115</v>
      </c>
      <c r="D4481" s="887" t="s">
        <v>29831</v>
      </c>
      <c r="E4481" s="451">
        <v>6000</v>
      </c>
      <c r="F4481" s="887" t="s">
        <v>29832</v>
      </c>
      <c r="G4481" s="376" t="s">
        <v>29833</v>
      </c>
      <c r="H4481" s="884" t="s">
        <v>29834</v>
      </c>
      <c r="I4481" s="884" t="s">
        <v>29749</v>
      </c>
      <c r="J4481" s="887" t="s">
        <v>29834</v>
      </c>
      <c r="K4481" s="933">
        <v>1</v>
      </c>
      <c r="L4481" s="933">
        <v>3</v>
      </c>
      <c r="M4481" s="451">
        <v>20633.330000000002</v>
      </c>
      <c r="N4481" s="917"/>
      <c r="O4481" s="933"/>
      <c r="P4481" s="451"/>
      <c r="Q4481" s="917"/>
      <c r="R4481" s="917"/>
      <c r="S4481" s="452"/>
    </row>
    <row r="4482" spans="1:19" s="243" customFormat="1" ht="34.9">
      <c r="A4482" s="926" t="s">
        <v>37672</v>
      </c>
      <c r="B4482" s="887" t="s">
        <v>29742</v>
      </c>
      <c r="C4482" s="887" t="s">
        <v>115</v>
      </c>
      <c r="D4482" s="887" t="s">
        <v>29835</v>
      </c>
      <c r="E4482" s="451">
        <v>3500</v>
      </c>
      <c r="F4482" s="887" t="s">
        <v>29836</v>
      </c>
      <c r="G4482" s="376" t="s">
        <v>29837</v>
      </c>
      <c r="H4482" s="884" t="s">
        <v>19818</v>
      </c>
      <c r="I4482" s="884" t="s">
        <v>29838</v>
      </c>
      <c r="J4482" s="887" t="s">
        <v>19818</v>
      </c>
      <c r="K4482" s="917"/>
      <c r="L4482" s="933"/>
      <c r="M4482" s="451"/>
      <c r="N4482" s="933">
        <v>1</v>
      </c>
      <c r="O4482" s="933">
        <v>3</v>
      </c>
      <c r="P4482" s="451">
        <v>10500</v>
      </c>
      <c r="Q4482" s="917"/>
      <c r="R4482" s="917"/>
      <c r="S4482" s="452"/>
    </row>
    <row r="4483" spans="1:19" s="243" customFormat="1" ht="34.9">
      <c r="A4483" s="926" t="s">
        <v>37672</v>
      </c>
      <c r="B4483" s="887" t="s">
        <v>29742</v>
      </c>
      <c r="C4483" s="887" t="s">
        <v>115</v>
      </c>
      <c r="D4483" s="887" t="s">
        <v>29839</v>
      </c>
      <c r="E4483" s="451">
        <v>4500</v>
      </c>
      <c r="F4483" s="887" t="s">
        <v>29840</v>
      </c>
      <c r="G4483" s="376" t="s">
        <v>29841</v>
      </c>
      <c r="H4483" s="884" t="s">
        <v>29764</v>
      </c>
      <c r="I4483" s="884" t="s">
        <v>29749</v>
      </c>
      <c r="J4483" s="887" t="s">
        <v>29764</v>
      </c>
      <c r="K4483" s="933">
        <v>1</v>
      </c>
      <c r="L4483" s="933">
        <v>4</v>
      </c>
      <c r="M4483" s="451">
        <v>18000</v>
      </c>
      <c r="N4483" s="917"/>
      <c r="O4483" s="933"/>
      <c r="P4483" s="451"/>
      <c r="Q4483" s="933"/>
      <c r="R4483" s="933"/>
      <c r="S4483" s="452"/>
    </row>
    <row r="4484" spans="1:19" s="243" customFormat="1" ht="34.9">
      <c r="A4484" s="926" t="s">
        <v>37672</v>
      </c>
      <c r="B4484" s="887" t="s">
        <v>29742</v>
      </c>
      <c r="C4484" s="887" t="s">
        <v>115</v>
      </c>
      <c r="D4484" s="887" t="s">
        <v>29842</v>
      </c>
      <c r="E4484" s="451">
        <v>2500</v>
      </c>
      <c r="F4484" s="887" t="s">
        <v>29843</v>
      </c>
      <c r="G4484" s="376" t="s">
        <v>29844</v>
      </c>
      <c r="H4484" s="884" t="s">
        <v>29768</v>
      </c>
      <c r="I4484" s="884" t="s">
        <v>29749</v>
      </c>
      <c r="J4484" s="887" t="s">
        <v>29768</v>
      </c>
      <c r="K4484" s="933">
        <v>1</v>
      </c>
      <c r="L4484" s="933">
        <v>2</v>
      </c>
      <c r="M4484" s="451">
        <v>5000</v>
      </c>
      <c r="N4484" s="933">
        <v>2</v>
      </c>
      <c r="O4484" s="933">
        <v>6</v>
      </c>
      <c r="P4484" s="451">
        <v>15000</v>
      </c>
      <c r="Q4484" s="933"/>
      <c r="R4484" s="933"/>
      <c r="S4484" s="452"/>
    </row>
    <row r="4485" spans="1:19" s="243" customFormat="1" ht="34.9">
      <c r="A4485" s="926" t="s">
        <v>37672</v>
      </c>
      <c r="B4485" s="887" t="s">
        <v>29742</v>
      </c>
      <c r="C4485" s="887" t="s">
        <v>115</v>
      </c>
      <c r="D4485" s="887" t="s">
        <v>29845</v>
      </c>
      <c r="E4485" s="451">
        <v>6000</v>
      </c>
      <c r="F4485" s="887" t="s">
        <v>29846</v>
      </c>
      <c r="G4485" s="376" t="s">
        <v>29847</v>
      </c>
      <c r="H4485" s="884" t="s">
        <v>29764</v>
      </c>
      <c r="I4485" s="884" t="s">
        <v>19773</v>
      </c>
      <c r="J4485" s="887" t="s">
        <v>29764</v>
      </c>
      <c r="K4485" s="917"/>
      <c r="L4485" s="933"/>
      <c r="M4485" s="451"/>
      <c r="N4485" s="933">
        <v>1</v>
      </c>
      <c r="O4485" s="933">
        <v>3</v>
      </c>
      <c r="P4485" s="451">
        <v>18000</v>
      </c>
      <c r="Q4485" s="933"/>
      <c r="R4485" s="933"/>
      <c r="S4485" s="452"/>
    </row>
    <row r="4486" spans="1:19" s="243" customFormat="1" ht="34.9">
      <c r="A4486" s="926" t="s">
        <v>37672</v>
      </c>
      <c r="B4486" s="887" t="s">
        <v>29742</v>
      </c>
      <c r="C4486" s="887" t="s">
        <v>115</v>
      </c>
      <c r="D4486" s="887" t="s">
        <v>29808</v>
      </c>
      <c r="E4486" s="451">
        <v>5000</v>
      </c>
      <c r="F4486" s="887" t="s">
        <v>29848</v>
      </c>
      <c r="G4486" s="376" t="s">
        <v>29849</v>
      </c>
      <c r="H4486" s="884" t="s">
        <v>19713</v>
      </c>
      <c r="I4486" s="884" t="s">
        <v>19773</v>
      </c>
      <c r="J4486" s="887" t="s">
        <v>19713</v>
      </c>
      <c r="K4486" s="933">
        <v>1</v>
      </c>
      <c r="L4486" s="933">
        <v>5</v>
      </c>
      <c r="M4486" s="451">
        <v>27847.23</v>
      </c>
      <c r="N4486" s="917"/>
      <c r="O4486" s="933"/>
      <c r="P4486" s="451"/>
      <c r="Q4486" s="917"/>
      <c r="R4486" s="917"/>
      <c r="S4486" s="452"/>
    </row>
    <row r="4487" spans="1:19" s="243" customFormat="1" ht="34.9">
      <c r="A4487" s="926" t="s">
        <v>37672</v>
      </c>
      <c r="B4487" s="887" t="s">
        <v>29742</v>
      </c>
      <c r="C4487" s="887" t="s">
        <v>115</v>
      </c>
      <c r="D4487" s="887" t="s">
        <v>29850</v>
      </c>
      <c r="E4487" s="451">
        <v>4500</v>
      </c>
      <c r="F4487" s="887" t="s">
        <v>29851</v>
      </c>
      <c r="G4487" s="376" t="s">
        <v>29852</v>
      </c>
      <c r="H4487" s="884" t="s">
        <v>19895</v>
      </c>
      <c r="I4487" s="884" t="s">
        <v>29853</v>
      </c>
      <c r="J4487" s="887" t="s">
        <v>19895</v>
      </c>
      <c r="K4487" s="933">
        <v>1</v>
      </c>
      <c r="L4487" s="933">
        <v>8</v>
      </c>
      <c r="M4487" s="451">
        <v>36000</v>
      </c>
      <c r="N4487" s="933">
        <v>1</v>
      </c>
      <c r="O4487" s="933">
        <v>6</v>
      </c>
      <c r="P4487" s="451">
        <v>27000</v>
      </c>
      <c r="Q4487" s="933">
        <v>1</v>
      </c>
      <c r="R4487" s="933">
        <v>12</v>
      </c>
      <c r="S4487" s="452">
        <v>54000</v>
      </c>
    </row>
    <row r="4488" spans="1:19" s="243" customFormat="1" ht="34.9">
      <c r="A4488" s="926" t="s">
        <v>37672</v>
      </c>
      <c r="B4488" s="887" t="s">
        <v>29742</v>
      </c>
      <c r="C4488" s="887" t="s">
        <v>115</v>
      </c>
      <c r="D4488" s="887" t="s">
        <v>19815</v>
      </c>
      <c r="E4488" s="451">
        <v>8000</v>
      </c>
      <c r="F4488" s="887" t="s">
        <v>29854</v>
      </c>
      <c r="G4488" s="376" t="s">
        <v>29855</v>
      </c>
      <c r="H4488" s="884" t="s">
        <v>19713</v>
      </c>
      <c r="I4488" s="884" t="s">
        <v>19773</v>
      </c>
      <c r="J4488" s="887" t="s">
        <v>19713</v>
      </c>
      <c r="K4488" s="933">
        <v>1</v>
      </c>
      <c r="L4488" s="933">
        <v>9</v>
      </c>
      <c r="M4488" s="451">
        <v>72000</v>
      </c>
      <c r="N4488" s="933">
        <v>1</v>
      </c>
      <c r="O4488" s="933">
        <v>6</v>
      </c>
      <c r="P4488" s="451">
        <v>48000</v>
      </c>
      <c r="Q4488" s="933">
        <v>1</v>
      </c>
      <c r="R4488" s="933">
        <v>12</v>
      </c>
      <c r="S4488" s="452">
        <v>96000</v>
      </c>
    </row>
    <row r="4489" spans="1:19" s="243" customFormat="1" ht="34.9">
      <c r="A4489" s="926" t="s">
        <v>37672</v>
      </c>
      <c r="B4489" s="887" t="s">
        <v>29742</v>
      </c>
      <c r="C4489" s="887" t="s">
        <v>115</v>
      </c>
      <c r="D4489" s="887" t="s">
        <v>29856</v>
      </c>
      <c r="E4489" s="451">
        <v>4000</v>
      </c>
      <c r="F4489" s="887" t="s">
        <v>29857</v>
      </c>
      <c r="G4489" s="376" t="s">
        <v>29858</v>
      </c>
      <c r="H4489" s="884" t="s">
        <v>19713</v>
      </c>
      <c r="I4489" s="884" t="s">
        <v>19773</v>
      </c>
      <c r="J4489" s="887" t="s">
        <v>19713</v>
      </c>
      <c r="K4489" s="933">
        <v>1</v>
      </c>
      <c r="L4489" s="933">
        <v>12</v>
      </c>
      <c r="M4489" s="451">
        <v>24000</v>
      </c>
      <c r="N4489" s="933"/>
      <c r="O4489" s="933"/>
      <c r="P4489" s="451"/>
      <c r="Q4489" s="917"/>
      <c r="R4489" s="917"/>
      <c r="S4489" s="452"/>
    </row>
    <row r="4490" spans="1:19" s="243" customFormat="1" ht="34.9">
      <c r="A4490" s="926" t="s">
        <v>37672</v>
      </c>
      <c r="B4490" s="887" t="s">
        <v>29742</v>
      </c>
      <c r="C4490" s="887" t="s">
        <v>115</v>
      </c>
      <c r="D4490" s="887" t="s">
        <v>29859</v>
      </c>
      <c r="E4490" s="451">
        <v>5000</v>
      </c>
      <c r="F4490" s="887" t="s">
        <v>28241</v>
      </c>
      <c r="G4490" s="376" t="s">
        <v>28724</v>
      </c>
      <c r="H4490" s="884" t="s">
        <v>19713</v>
      </c>
      <c r="I4490" s="884" t="s">
        <v>19773</v>
      </c>
      <c r="J4490" s="887" t="s">
        <v>19713</v>
      </c>
      <c r="K4490" s="917"/>
      <c r="L4490" s="933"/>
      <c r="M4490" s="451"/>
      <c r="N4490" s="933">
        <v>1</v>
      </c>
      <c r="O4490" s="933">
        <v>4</v>
      </c>
      <c r="P4490" s="451">
        <v>18833.330000000002</v>
      </c>
      <c r="Q4490" s="933">
        <v>1</v>
      </c>
      <c r="R4490" s="933">
        <v>12</v>
      </c>
      <c r="S4490" s="452">
        <v>60000</v>
      </c>
    </row>
    <row r="4491" spans="1:19" s="243" customFormat="1" ht="34.9">
      <c r="A4491" s="926" t="s">
        <v>37672</v>
      </c>
      <c r="B4491" s="887" t="s">
        <v>29742</v>
      </c>
      <c r="C4491" s="887" t="s">
        <v>115</v>
      </c>
      <c r="D4491" s="887" t="s">
        <v>29860</v>
      </c>
      <c r="E4491" s="451">
        <v>9000</v>
      </c>
      <c r="F4491" s="887" t="s">
        <v>29861</v>
      </c>
      <c r="G4491" s="376" t="s">
        <v>29862</v>
      </c>
      <c r="H4491" s="884" t="s">
        <v>27403</v>
      </c>
      <c r="I4491" s="884" t="s">
        <v>19773</v>
      </c>
      <c r="J4491" s="887" t="s">
        <v>27403</v>
      </c>
      <c r="K4491" s="917"/>
      <c r="L4491" s="933"/>
      <c r="M4491" s="451"/>
      <c r="N4491" s="933">
        <v>1</v>
      </c>
      <c r="O4491" s="933">
        <v>3</v>
      </c>
      <c r="P4491" s="451">
        <v>27000</v>
      </c>
      <c r="Q4491" s="933"/>
      <c r="R4491" s="933"/>
      <c r="S4491" s="452"/>
    </row>
    <row r="4492" spans="1:19" s="243" customFormat="1" ht="34.9">
      <c r="A4492" s="926" t="s">
        <v>37672</v>
      </c>
      <c r="B4492" s="887" t="s">
        <v>29742</v>
      </c>
      <c r="C4492" s="887" t="s">
        <v>115</v>
      </c>
      <c r="D4492" s="887" t="s">
        <v>29863</v>
      </c>
      <c r="E4492" s="451">
        <v>5500</v>
      </c>
      <c r="F4492" s="887" t="s">
        <v>29864</v>
      </c>
      <c r="G4492" s="376" t="s">
        <v>29865</v>
      </c>
      <c r="H4492" s="884" t="s">
        <v>29764</v>
      </c>
      <c r="I4492" s="884" t="s">
        <v>19773</v>
      </c>
      <c r="J4492" s="887" t="s">
        <v>29764</v>
      </c>
      <c r="K4492" s="933">
        <v>1</v>
      </c>
      <c r="L4492" s="933">
        <v>8</v>
      </c>
      <c r="M4492" s="451">
        <v>44000</v>
      </c>
      <c r="N4492" s="933">
        <v>1</v>
      </c>
      <c r="O4492" s="933">
        <v>6</v>
      </c>
      <c r="P4492" s="451">
        <v>33000</v>
      </c>
      <c r="Q4492" s="933">
        <v>1</v>
      </c>
      <c r="R4492" s="933">
        <v>12</v>
      </c>
      <c r="S4492" s="452">
        <v>66000</v>
      </c>
    </row>
    <row r="4493" spans="1:19" s="243" customFormat="1" ht="34.9">
      <c r="A4493" s="926" t="s">
        <v>37672</v>
      </c>
      <c r="B4493" s="887" t="s">
        <v>29742</v>
      </c>
      <c r="C4493" s="887" t="s">
        <v>115</v>
      </c>
      <c r="D4493" s="887" t="s">
        <v>29866</v>
      </c>
      <c r="E4493" s="451">
        <v>4500</v>
      </c>
      <c r="F4493" s="887" t="s">
        <v>29867</v>
      </c>
      <c r="G4493" s="376" t="s">
        <v>29868</v>
      </c>
      <c r="H4493" s="884" t="s">
        <v>19713</v>
      </c>
      <c r="I4493" s="884" t="s">
        <v>19773</v>
      </c>
      <c r="J4493" s="887" t="s">
        <v>19713</v>
      </c>
      <c r="K4493" s="933">
        <v>1</v>
      </c>
      <c r="L4493" s="933">
        <v>12</v>
      </c>
      <c r="M4493" s="451">
        <v>54000</v>
      </c>
      <c r="N4493" s="933">
        <v>1</v>
      </c>
      <c r="O4493" s="933">
        <v>6</v>
      </c>
      <c r="P4493" s="451">
        <v>24300</v>
      </c>
      <c r="Q4493" s="942">
        <v>1</v>
      </c>
      <c r="R4493" s="942">
        <v>12</v>
      </c>
      <c r="S4493" s="452">
        <v>54000</v>
      </c>
    </row>
    <row r="4494" spans="1:19" s="243" customFormat="1" ht="34.9">
      <c r="A4494" s="926" t="s">
        <v>37672</v>
      </c>
      <c r="B4494" s="887" t="s">
        <v>29742</v>
      </c>
      <c r="C4494" s="887" t="s">
        <v>115</v>
      </c>
      <c r="D4494" s="887" t="s">
        <v>29869</v>
      </c>
      <c r="E4494" s="451">
        <v>8500</v>
      </c>
      <c r="F4494" s="887" t="s">
        <v>29870</v>
      </c>
      <c r="G4494" s="376" t="s">
        <v>29871</v>
      </c>
      <c r="H4494" s="884" t="s">
        <v>29764</v>
      </c>
      <c r="I4494" s="884" t="s">
        <v>19773</v>
      </c>
      <c r="J4494" s="887" t="s">
        <v>29764</v>
      </c>
      <c r="K4494" s="933">
        <v>1</v>
      </c>
      <c r="L4494" s="933">
        <v>9</v>
      </c>
      <c r="M4494" s="451">
        <v>76629.820000000007</v>
      </c>
      <c r="N4494" s="917"/>
      <c r="O4494" s="933"/>
      <c r="P4494" s="451"/>
      <c r="Q4494" s="917"/>
      <c r="R4494" s="917"/>
      <c r="S4494" s="452"/>
    </row>
    <row r="4495" spans="1:19" s="243" customFormat="1" ht="58.15">
      <c r="A4495" s="926" t="s">
        <v>37672</v>
      </c>
      <c r="B4495" s="887" t="s">
        <v>29742</v>
      </c>
      <c r="C4495" s="887" t="s">
        <v>115</v>
      </c>
      <c r="D4495" s="887" t="s">
        <v>29872</v>
      </c>
      <c r="E4495" s="451">
        <v>4600</v>
      </c>
      <c r="F4495" s="887" t="s">
        <v>29873</v>
      </c>
      <c r="G4495" s="376" t="s">
        <v>29874</v>
      </c>
      <c r="H4495" s="884" t="s">
        <v>21435</v>
      </c>
      <c r="I4495" s="884" t="s">
        <v>29749</v>
      </c>
      <c r="J4495" s="887" t="s">
        <v>21435</v>
      </c>
      <c r="K4495" s="917"/>
      <c r="L4495" s="933"/>
      <c r="M4495" s="451"/>
      <c r="N4495" s="933">
        <v>1</v>
      </c>
      <c r="O4495" s="933">
        <v>3</v>
      </c>
      <c r="P4495" s="451">
        <v>13800</v>
      </c>
      <c r="Q4495" s="933"/>
      <c r="R4495" s="933"/>
      <c r="S4495" s="452"/>
    </row>
    <row r="4496" spans="1:19" s="243" customFormat="1" ht="34.9">
      <c r="A4496" s="926" t="s">
        <v>37672</v>
      </c>
      <c r="B4496" s="887" t="s">
        <v>29742</v>
      </c>
      <c r="C4496" s="887" t="s">
        <v>115</v>
      </c>
      <c r="D4496" s="887" t="s">
        <v>29875</v>
      </c>
      <c r="E4496" s="451">
        <v>3000</v>
      </c>
      <c r="F4496" s="887" t="s">
        <v>29876</v>
      </c>
      <c r="G4496" s="376" t="s">
        <v>29877</v>
      </c>
      <c r="H4496" s="884" t="s">
        <v>19895</v>
      </c>
      <c r="I4496" s="884" t="s">
        <v>29838</v>
      </c>
      <c r="J4496" s="887" t="s">
        <v>19895</v>
      </c>
      <c r="K4496" s="933">
        <v>1</v>
      </c>
      <c r="L4496" s="933">
        <v>4</v>
      </c>
      <c r="M4496" s="451">
        <v>12000</v>
      </c>
      <c r="N4496" s="917"/>
      <c r="O4496" s="933"/>
      <c r="P4496" s="451"/>
      <c r="Q4496" s="933"/>
      <c r="R4496" s="933"/>
      <c r="S4496" s="452"/>
    </row>
    <row r="4497" spans="1:19" s="243" customFormat="1" ht="46.5">
      <c r="A4497" s="926" t="s">
        <v>37672</v>
      </c>
      <c r="B4497" s="887" t="s">
        <v>29742</v>
      </c>
      <c r="C4497" s="887" t="s">
        <v>115</v>
      </c>
      <c r="D4497" s="887" t="s">
        <v>29878</v>
      </c>
      <c r="E4497" s="451">
        <v>5000</v>
      </c>
      <c r="F4497" s="887" t="s">
        <v>29879</v>
      </c>
      <c r="G4497" s="376" t="s">
        <v>29880</v>
      </c>
      <c r="H4497" s="884" t="s">
        <v>19713</v>
      </c>
      <c r="I4497" s="884" t="s">
        <v>19773</v>
      </c>
      <c r="J4497" s="887" t="s">
        <v>19713</v>
      </c>
      <c r="K4497" s="933">
        <v>1</v>
      </c>
      <c r="L4497" s="933">
        <v>12</v>
      </c>
      <c r="M4497" s="451">
        <v>60000</v>
      </c>
      <c r="N4497" s="933">
        <v>1</v>
      </c>
      <c r="O4497" s="933">
        <v>6</v>
      </c>
      <c r="P4497" s="451">
        <v>30000</v>
      </c>
      <c r="Q4497" s="933">
        <v>1</v>
      </c>
      <c r="R4497" s="933">
        <v>12</v>
      </c>
      <c r="S4497" s="452">
        <v>60000</v>
      </c>
    </row>
    <row r="4498" spans="1:19" s="243" customFormat="1" ht="34.9">
      <c r="A4498" s="926" t="s">
        <v>37672</v>
      </c>
      <c r="B4498" s="887" t="s">
        <v>29742</v>
      </c>
      <c r="C4498" s="887" t="s">
        <v>115</v>
      </c>
      <c r="D4498" s="887" t="s">
        <v>29881</v>
      </c>
      <c r="E4498" s="451">
        <v>10500</v>
      </c>
      <c r="F4498" s="887" t="s">
        <v>29882</v>
      </c>
      <c r="G4498" s="376" t="s">
        <v>29883</v>
      </c>
      <c r="H4498" s="884" t="s">
        <v>19790</v>
      </c>
      <c r="I4498" s="884" t="s">
        <v>19773</v>
      </c>
      <c r="J4498" s="887" t="s">
        <v>19790</v>
      </c>
      <c r="K4498" s="933">
        <v>1</v>
      </c>
      <c r="L4498" s="933">
        <v>9</v>
      </c>
      <c r="M4498" s="451">
        <v>94500</v>
      </c>
      <c r="N4498" s="933">
        <v>1</v>
      </c>
      <c r="O4498" s="933">
        <v>6</v>
      </c>
      <c r="P4498" s="451">
        <v>63000</v>
      </c>
      <c r="Q4498" s="933">
        <v>1</v>
      </c>
      <c r="R4498" s="933">
        <v>12</v>
      </c>
      <c r="S4498" s="452">
        <v>126000</v>
      </c>
    </row>
    <row r="4499" spans="1:19" s="243" customFormat="1" ht="34.9">
      <c r="A4499" s="926" t="s">
        <v>37672</v>
      </c>
      <c r="B4499" s="887" t="s">
        <v>29742</v>
      </c>
      <c r="C4499" s="887" t="s">
        <v>115</v>
      </c>
      <c r="D4499" s="887" t="s">
        <v>29884</v>
      </c>
      <c r="E4499" s="451">
        <v>6500</v>
      </c>
      <c r="F4499" s="887" t="s">
        <v>29885</v>
      </c>
      <c r="G4499" s="376" t="s">
        <v>29886</v>
      </c>
      <c r="H4499" s="884" t="s">
        <v>19726</v>
      </c>
      <c r="I4499" s="884" t="s">
        <v>19773</v>
      </c>
      <c r="J4499" s="887" t="s">
        <v>19726</v>
      </c>
      <c r="K4499" s="933">
        <v>1</v>
      </c>
      <c r="L4499" s="933">
        <v>12</v>
      </c>
      <c r="M4499" s="451">
        <v>78000</v>
      </c>
      <c r="N4499" s="933">
        <v>1</v>
      </c>
      <c r="O4499" s="933">
        <v>6</v>
      </c>
      <c r="P4499" s="451">
        <v>39000</v>
      </c>
      <c r="Q4499" s="933">
        <v>1</v>
      </c>
      <c r="R4499" s="933">
        <v>12</v>
      </c>
      <c r="S4499" s="452">
        <v>78000</v>
      </c>
    </row>
    <row r="4500" spans="1:19" s="243" customFormat="1" ht="34.9">
      <c r="A4500" s="926" t="s">
        <v>37672</v>
      </c>
      <c r="B4500" s="887" t="s">
        <v>29742</v>
      </c>
      <c r="C4500" s="887" t="s">
        <v>115</v>
      </c>
      <c r="D4500" s="887" t="s">
        <v>29887</v>
      </c>
      <c r="E4500" s="451">
        <v>9500</v>
      </c>
      <c r="F4500" s="887" t="s">
        <v>29888</v>
      </c>
      <c r="G4500" s="376" t="s">
        <v>29889</v>
      </c>
      <c r="H4500" s="884" t="s">
        <v>19810</v>
      </c>
      <c r="I4500" s="884" t="s">
        <v>19773</v>
      </c>
      <c r="J4500" s="887" t="s">
        <v>19810</v>
      </c>
      <c r="K4500" s="933">
        <v>1</v>
      </c>
      <c r="L4500" s="933">
        <v>12</v>
      </c>
      <c r="M4500" s="451">
        <v>114000</v>
      </c>
      <c r="N4500" s="933">
        <v>1</v>
      </c>
      <c r="O4500" s="933">
        <v>6</v>
      </c>
      <c r="P4500" s="451">
        <v>57000</v>
      </c>
      <c r="Q4500" s="933">
        <v>1</v>
      </c>
      <c r="R4500" s="933">
        <v>12</v>
      </c>
      <c r="S4500" s="452">
        <v>114000</v>
      </c>
    </row>
    <row r="4501" spans="1:19" s="243" customFormat="1" ht="34.9">
      <c r="A4501" s="926" t="s">
        <v>37672</v>
      </c>
      <c r="B4501" s="887" t="s">
        <v>29742</v>
      </c>
      <c r="C4501" s="887" t="s">
        <v>115</v>
      </c>
      <c r="D4501" s="887" t="s">
        <v>29890</v>
      </c>
      <c r="E4501" s="451">
        <v>5000</v>
      </c>
      <c r="F4501" s="887" t="s">
        <v>29891</v>
      </c>
      <c r="G4501" s="376" t="s">
        <v>29892</v>
      </c>
      <c r="H4501" s="884" t="s">
        <v>29764</v>
      </c>
      <c r="I4501" s="884" t="s">
        <v>19773</v>
      </c>
      <c r="J4501" s="887" t="s">
        <v>29764</v>
      </c>
      <c r="K4501" s="933">
        <v>1</v>
      </c>
      <c r="L4501" s="933">
        <v>4</v>
      </c>
      <c r="M4501" s="451">
        <v>20000</v>
      </c>
      <c r="N4501" s="917"/>
      <c r="O4501" s="933"/>
      <c r="P4501" s="451"/>
      <c r="Q4501" s="917"/>
      <c r="R4501" s="917"/>
      <c r="S4501" s="452"/>
    </row>
    <row r="4502" spans="1:19" s="243" customFormat="1" ht="34.9">
      <c r="A4502" s="926" t="s">
        <v>37672</v>
      </c>
      <c r="B4502" s="887" t="s">
        <v>29742</v>
      </c>
      <c r="C4502" s="887" t="s">
        <v>115</v>
      </c>
      <c r="D4502" s="887" t="s">
        <v>29893</v>
      </c>
      <c r="E4502" s="451">
        <v>12000</v>
      </c>
      <c r="F4502" s="887" t="s">
        <v>29894</v>
      </c>
      <c r="G4502" s="376" t="s">
        <v>29895</v>
      </c>
      <c r="H4502" s="884" t="s">
        <v>19713</v>
      </c>
      <c r="I4502" s="884" t="s">
        <v>29896</v>
      </c>
      <c r="J4502" s="887" t="s">
        <v>19713</v>
      </c>
      <c r="K4502" s="917"/>
      <c r="L4502" s="933"/>
      <c r="M4502" s="451"/>
      <c r="N4502" s="933">
        <v>1</v>
      </c>
      <c r="O4502" s="933">
        <v>3</v>
      </c>
      <c r="P4502" s="451">
        <v>36000</v>
      </c>
      <c r="Q4502" s="933"/>
      <c r="R4502" s="933"/>
      <c r="S4502" s="452"/>
    </row>
    <row r="4503" spans="1:19" s="243" customFormat="1" ht="34.9">
      <c r="A4503" s="926" t="s">
        <v>37672</v>
      </c>
      <c r="B4503" s="887" t="s">
        <v>29742</v>
      </c>
      <c r="C4503" s="887" t="s">
        <v>115</v>
      </c>
      <c r="D4503" s="887" t="s">
        <v>29897</v>
      </c>
      <c r="E4503" s="451">
        <v>7000</v>
      </c>
      <c r="F4503" s="887" t="s">
        <v>29898</v>
      </c>
      <c r="G4503" s="376" t="s">
        <v>29899</v>
      </c>
      <c r="H4503" s="884" t="s">
        <v>21156</v>
      </c>
      <c r="I4503" s="884" t="s">
        <v>29749</v>
      </c>
      <c r="J4503" s="887" t="s">
        <v>21156</v>
      </c>
      <c r="K4503" s="933">
        <v>1</v>
      </c>
      <c r="L4503" s="933">
        <v>9</v>
      </c>
      <c r="M4503" s="451">
        <v>63000</v>
      </c>
      <c r="N4503" s="933">
        <v>1</v>
      </c>
      <c r="O4503" s="933">
        <v>6</v>
      </c>
      <c r="P4503" s="451">
        <v>42000</v>
      </c>
      <c r="Q4503" s="942">
        <v>1</v>
      </c>
      <c r="R4503" s="942">
        <v>12</v>
      </c>
      <c r="S4503" s="452">
        <v>84000</v>
      </c>
    </row>
    <row r="4504" spans="1:19" s="243" customFormat="1" ht="36" customHeight="1">
      <c r="A4504" s="926" t="s">
        <v>37672</v>
      </c>
      <c r="B4504" s="887" t="s">
        <v>29742</v>
      </c>
      <c r="C4504" s="887" t="s">
        <v>115</v>
      </c>
      <c r="D4504" s="887" t="s">
        <v>29900</v>
      </c>
      <c r="E4504" s="451">
        <v>9000</v>
      </c>
      <c r="F4504" s="887" t="s">
        <v>29901</v>
      </c>
      <c r="G4504" s="376" t="s">
        <v>29902</v>
      </c>
      <c r="H4504" s="884" t="s">
        <v>29903</v>
      </c>
      <c r="I4504" s="884" t="s">
        <v>19773</v>
      </c>
      <c r="J4504" s="887" t="s">
        <v>29903</v>
      </c>
      <c r="K4504" s="917"/>
      <c r="L4504" s="933"/>
      <c r="M4504" s="451"/>
      <c r="N4504" s="933">
        <v>1</v>
      </c>
      <c r="O4504" s="933">
        <v>3</v>
      </c>
      <c r="P4504" s="451">
        <v>27000</v>
      </c>
      <c r="Q4504" s="933"/>
      <c r="R4504" s="933"/>
      <c r="S4504" s="452"/>
    </row>
    <row r="4505" spans="1:19" s="243" customFormat="1" ht="34.9">
      <c r="A4505" s="926" t="s">
        <v>37672</v>
      </c>
      <c r="B4505" s="887" t="s">
        <v>29742</v>
      </c>
      <c r="C4505" s="887" t="s">
        <v>115</v>
      </c>
      <c r="D4505" s="887" t="s">
        <v>19900</v>
      </c>
      <c r="E4505" s="451">
        <v>3000</v>
      </c>
      <c r="F4505" s="887" t="s">
        <v>29904</v>
      </c>
      <c r="G4505" s="376" t="s">
        <v>29905</v>
      </c>
      <c r="H4505" s="884" t="s">
        <v>21228</v>
      </c>
      <c r="I4505" s="884" t="s">
        <v>19829</v>
      </c>
      <c r="J4505" s="887" t="s">
        <v>21228</v>
      </c>
      <c r="K4505" s="933">
        <v>1</v>
      </c>
      <c r="L4505" s="933">
        <v>12</v>
      </c>
      <c r="M4505" s="451">
        <v>28579.840000000004</v>
      </c>
      <c r="N4505" s="933">
        <v>1</v>
      </c>
      <c r="O4505" s="933">
        <v>6</v>
      </c>
      <c r="P4505" s="451">
        <v>3615.48</v>
      </c>
      <c r="Q4505" s="933">
        <v>1</v>
      </c>
      <c r="R4505" s="933">
        <v>12</v>
      </c>
      <c r="S4505" s="452">
        <v>36000</v>
      </c>
    </row>
    <row r="4506" spans="1:19" s="243" customFormat="1" ht="34.9">
      <c r="A4506" s="926" t="s">
        <v>37672</v>
      </c>
      <c r="B4506" s="887" t="s">
        <v>29742</v>
      </c>
      <c r="C4506" s="887" t="s">
        <v>115</v>
      </c>
      <c r="D4506" s="887" t="s">
        <v>21325</v>
      </c>
      <c r="E4506" s="451">
        <v>8500</v>
      </c>
      <c r="F4506" s="887" t="s">
        <v>29906</v>
      </c>
      <c r="G4506" s="376" t="s">
        <v>29907</v>
      </c>
      <c r="H4506" s="884" t="s">
        <v>21328</v>
      </c>
      <c r="I4506" s="884" t="s">
        <v>19773</v>
      </c>
      <c r="J4506" s="887" t="s">
        <v>21328</v>
      </c>
      <c r="K4506" s="933">
        <v>1</v>
      </c>
      <c r="L4506" s="933">
        <v>9</v>
      </c>
      <c r="M4506" s="451">
        <v>76500</v>
      </c>
      <c r="N4506" s="933">
        <v>1</v>
      </c>
      <c r="O4506" s="933">
        <v>6</v>
      </c>
      <c r="P4506" s="451">
        <v>51000</v>
      </c>
      <c r="Q4506" s="933">
        <v>1</v>
      </c>
      <c r="R4506" s="933">
        <v>12</v>
      </c>
      <c r="S4506" s="452">
        <v>102000</v>
      </c>
    </row>
    <row r="4507" spans="1:19" s="243" customFormat="1" ht="34.9">
      <c r="A4507" s="926" t="s">
        <v>37672</v>
      </c>
      <c r="B4507" s="887" t="s">
        <v>29742</v>
      </c>
      <c r="C4507" s="887" t="s">
        <v>115</v>
      </c>
      <c r="D4507" s="887" t="s">
        <v>29908</v>
      </c>
      <c r="E4507" s="451">
        <v>10000</v>
      </c>
      <c r="F4507" s="887" t="s">
        <v>29909</v>
      </c>
      <c r="G4507" s="376" t="s">
        <v>29910</v>
      </c>
      <c r="H4507" s="884" t="s">
        <v>19713</v>
      </c>
      <c r="I4507" s="884" t="s">
        <v>19773</v>
      </c>
      <c r="J4507" s="887" t="s">
        <v>19713</v>
      </c>
      <c r="K4507" s="917"/>
      <c r="L4507" s="933"/>
      <c r="M4507" s="451"/>
      <c r="N4507" s="933">
        <v>1</v>
      </c>
      <c r="O4507" s="933">
        <v>6</v>
      </c>
      <c r="P4507" s="451">
        <v>60000</v>
      </c>
      <c r="Q4507" s="933"/>
      <c r="R4507" s="933"/>
      <c r="S4507" s="452"/>
    </row>
    <row r="4508" spans="1:19" s="243" customFormat="1" ht="34.9">
      <c r="A4508" s="926" t="s">
        <v>37672</v>
      </c>
      <c r="B4508" s="887" t="s">
        <v>29742</v>
      </c>
      <c r="C4508" s="887" t="s">
        <v>115</v>
      </c>
      <c r="D4508" s="887" t="s">
        <v>29911</v>
      </c>
      <c r="E4508" s="451">
        <v>8000</v>
      </c>
      <c r="F4508" s="887" t="s">
        <v>29912</v>
      </c>
      <c r="G4508" s="376" t="s">
        <v>29913</v>
      </c>
      <c r="H4508" s="884" t="s">
        <v>19708</v>
      </c>
      <c r="I4508" s="884" t="s">
        <v>19773</v>
      </c>
      <c r="J4508" s="887" t="s">
        <v>19708</v>
      </c>
      <c r="K4508" s="917"/>
      <c r="L4508" s="933"/>
      <c r="M4508" s="451"/>
      <c r="N4508" s="933">
        <v>1</v>
      </c>
      <c r="O4508" s="933">
        <v>3</v>
      </c>
      <c r="P4508" s="451">
        <v>24000</v>
      </c>
      <c r="Q4508" s="933"/>
      <c r="R4508" s="933"/>
      <c r="S4508" s="452"/>
    </row>
    <row r="4509" spans="1:19" s="243" customFormat="1" ht="34.9">
      <c r="A4509" s="926" t="s">
        <v>37672</v>
      </c>
      <c r="B4509" s="887" t="s">
        <v>29742</v>
      </c>
      <c r="C4509" s="887" t="s">
        <v>115</v>
      </c>
      <c r="D4509" s="887" t="s">
        <v>29914</v>
      </c>
      <c r="E4509" s="451">
        <v>2500</v>
      </c>
      <c r="F4509" s="887" t="s">
        <v>29915</v>
      </c>
      <c r="G4509" s="376" t="s">
        <v>29916</v>
      </c>
      <c r="H4509" s="884" t="s">
        <v>19828</v>
      </c>
      <c r="I4509" s="884" t="s">
        <v>19829</v>
      </c>
      <c r="J4509" s="887" t="s">
        <v>19828</v>
      </c>
      <c r="K4509" s="933">
        <v>1</v>
      </c>
      <c r="L4509" s="933">
        <v>12</v>
      </c>
      <c r="M4509" s="451">
        <v>30000</v>
      </c>
      <c r="N4509" s="933">
        <v>1</v>
      </c>
      <c r="O4509" s="933">
        <v>6</v>
      </c>
      <c r="P4509" s="451">
        <v>15000</v>
      </c>
      <c r="Q4509" s="933">
        <v>1</v>
      </c>
      <c r="R4509" s="933">
        <v>12</v>
      </c>
      <c r="S4509" s="452">
        <v>30000</v>
      </c>
    </row>
    <row r="4510" spans="1:19" s="243" customFormat="1" ht="34.9">
      <c r="A4510" s="926" t="s">
        <v>37672</v>
      </c>
      <c r="B4510" s="887" t="s">
        <v>29742</v>
      </c>
      <c r="C4510" s="887" t="s">
        <v>115</v>
      </c>
      <c r="D4510" s="887" t="s">
        <v>29917</v>
      </c>
      <c r="E4510" s="451">
        <v>11000</v>
      </c>
      <c r="F4510" s="887" t="s">
        <v>29918</v>
      </c>
      <c r="G4510" s="376" t="s">
        <v>29919</v>
      </c>
      <c r="H4510" s="884" t="s">
        <v>29920</v>
      </c>
      <c r="I4510" s="884" t="s">
        <v>19773</v>
      </c>
      <c r="J4510" s="887" t="s">
        <v>29920</v>
      </c>
      <c r="K4510" s="933">
        <v>1</v>
      </c>
      <c r="L4510" s="933">
        <v>12</v>
      </c>
      <c r="M4510" s="451">
        <v>132000</v>
      </c>
      <c r="N4510" s="933">
        <v>1</v>
      </c>
      <c r="O4510" s="933">
        <v>6</v>
      </c>
      <c r="P4510" s="451">
        <v>66000</v>
      </c>
      <c r="Q4510" s="933">
        <v>1</v>
      </c>
      <c r="R4510" s="933">
        <v>12</v>
      </c>
      <c r="S4510" s="452">
        <v>132000</v>
      </c>
    </row>
    <row r="4511" spans="1:19" s="243" customFormat="1" ht="34.9">
      <c r="A4511" s="926" t="s">
        <v>37672</v>
      </c>
      <c r="B4511" s="887" t="s">
        <v>29742</v>
      </c>
      <c r="C4511" s="887" t="s">
        <v>115</v>
      </c>
      <c r="D4511" s="887" t="s">
        <v>29921</v>
      </c>
      <c r="E4511" s="451">
        <v>5000</v>
      </c>
      <c r="F4511" s="887" t="s">
        <v>28346</v>
      </c>
      <c r="G4511" s="376" t="s">
        <v>28347</v>
      </c>
      <c r="H4511" s="884" t="s">
        <v>19733</v>
      </c>
      <c r="I4511" s="884" t="s">
        <v>19773</v>
      </c>
      <c r="J4511" s="887" t="s">
        <v>19733</v>
      </c>
      <c r="K4511" s="933">
        <v>1</v>
      </c>
      <c r="L4511" s="933">
        <v>9</v>
      </c>
      <c r="M4511" s="451">
        <v>47847.229999999996</v>
      </c>
      <c r="N4511" s="917"/>
      <c r="O4511" s="933"/>
      <c r="P4511" s="451"/>
      <c r="Q4511" s="917"/>
      <c r="R4511" s="917"/>
      <c r="S4511" s="452"/>
    </row>
    <row r="4512" spans="1:19" s="243" customFormat="1" ht="34.9">
      <c r="A4512" s="926" t="s">
        <v>37672</v>
      </c>
      <c r="B4512" s="887" t="s">
        <v>29742</v>
      </c>
      <c r="C4512" s="887" t="s">
        <v>115</v>
      </c>
      <c r="D4512" s="887" t="s">
        <v>29922</v>
      </c>
      <c r="E4512" s="451">
        <v>4500</v>
      </c>
      <c r="F4512" s="887" t="s">
        <v>29923</v>
      </c>
      <c r="G4512" s="376" t="s">
        <v>29924</v>
      </c>
      <c r="H4512" s="884" t="s">
        <v>29764</v>
      </c>
      <c r="I4512" s="884" t="s">
        <v>29749</v>
      </c>
      <c r="J4512" s="887" t="s">
        <v>29764</v>
      </c>
      <c r="K4512" s="933">
        <v>1</v>
      </c>
      <c r="L4512" s="933">
        <v>8</v>
      </c>
      <c r="M4512" s="451">
        <v>36000</v>
      </c>
      <c r="N4512" s="933">
        <v>1</v>
      </c>
      <c r="O4512" s="933">
        <v>6</v>
      </c>
      <c r="P4512" s="451">
        <v>27000</v>
      </c>
      <c r="Q4512" s="933">
        <v>1</v>
      </c>
      <c r="R4512" s="933">
        <v>12</v>
      </c>
      <c r="S4512" s="452">
        <v>54000</v>
      </c>
    </row>
    <row r="4513" spans="1:19" s="243" customFormat="1" ht="34.9">
      <c r="A4513" s="926" t="s">
        <v>37672</v>
      </c>
      <c r="B4513" s="887" t="s">
        <v>29742</v>
      </c>
      <c r="C4513" s="887" t="s">
        <v>115</v>
      </c>
      <c r="D4513" s="887" t="s">
        <v>29925</v>
      </c>
      <c r="E4513" s="451">
        <v>8000</v>
      </c>
      <c r="F4513" s="887" t="s">
        <v>29926</v>
      </c>
      <c r="G4513" s="376" t="s">
        <v>29927</v>
      </c>
      <c r="H4513" s="884" t="s">
        <v>29928</v>
      </c>
      <c r="I4513" s="884" t="s">
        <v>19773</v>
      </c>
      <c r="J4513" s="887" t="s">
        <v>29928</v>
      </c>
      <c r="K4513" s="933">
        <v>1</v>
      </c>
      <c r="L4513" s="933">
        <v>12</v>
      </c>
      <c r="M4513" s="451">
        <v>96000</v>
      </c>
      <c r="N4513" s="933">
        <v>1</v>
      </c>
      <c r="O4513" s="933">
        <v>6</v>
      </c>
      <c r="P4513" s="451">
        <v>48000</v>
      </c>
      <c r="Q4513" s="933">
        <v>1</v>
      </c>
      <c r="R4513" s="933">
        <v>12</v>
      </c>
      <c r="S4513" s="452">
        <v>96000</v>
      </c>
    </row>
    <row r="4514" spans="1:19" s="243" customFormat="1" ht="46.5">
      <c r="A4514" s="926" t="s">
        <v>37672</v>
      </c>
      <c r="B4514" s="887" t="s">
        <v>29742</v>
      </c>
      <c r="C4514" s="887" t="s">
        <v>115</v>
      </c>
      <c r="D4514" s="887" t="s">
        <v>29929</v>
      </c>
      <c r="E4514" s="451">
        <v>4600</v>
      </c>
      <c r="F4514" s="887" t="s">
        <v>29930</v>
      </c>
      <c r="G4514" s="376" t="s">
        <v>29931</v>
      </c>
      <c r="H4514" s="884" t="s">
        <v>19729</v>
      </c>
      <c r="I4514" s="884" t="s">
        <v>19773</v>
      </c>
      <c r="J4514" s="887" t="s">
        <v>19729</v>
      </c>
      <c r="K4514" s="917"/>
      <c r="L4514" s="933"/>
      <c r="M4514" s="451"/>
      <c r="N4514" s="933">
        <v>1</v>
      </c>
      <c r="O4514" s="933">
        <v>3</v>
      </c>
      <c r="P4514" s="451">
        <v>13800</v>
      </c>
      <c r="Q4514" s="933"/>
      <c r="R4514" s="933"/>
      <c r="S4514" s="452"/>
    </row>
    <row r="4515" spans="1:19" s="243" customFormat="1" ht="34.9">
      <c r="A4515" s="926" t="s">
        <v>37672</v>
      </c>
      <c r="B4515" s="887" t="s">
        <v>29742</v>
      </c>
      <c r="C4515" s="887" t="s">
        <v>115</v>
      </c>
      <c r="D4515" s="887" t="s">
        <v>27586</v>
      </c>
      <c r="E4515" s="451">
        <v>8000</v>
      </c>
      <c r="F4515" s="887" t="s">
        <v>29932</v>
      </c>
      <c r="G4515" s="376" t="s">
        <v>29933</v>
      </c>
      <c r="H4515" s="884" t="s">
        <v>19733</v>
      </c>
      <c r="I4515" s="884" t="s">
        <v>29934</v>
      </c>
      <c r="J4515" s="887" t="s">
        <v>19733</v>
      </c>
      <c r="K4515" s="933">
        <v>1</v>
      </c>
      <c r="L4515" s="933">
        <v>9</v>
      </c>
      <c r="M4515" s="451">
        <v>72000</v>
      </c>
      <c r="N4515" s="933">
        <v>1</v>
      </c>
      <c r="O4515" s="933">
        <v>6</v>
      </c>
      <c r="P4515" s="451">
        <v>48000</v>
      </c>
      <c r="Q4515" s="933">
        <v>1</v>
      </c>
      <c r="R4515" s="933">
        <v>12</v>
      </c>
      <c r="S4515" s="452">
        <v>96000</v>
      </c>
    </row>
    <row r="4516" spans="1:19" s="243" customFormat="1" ht="81.400000000000006">
      <c r="A4516" s="926" t="s">
        <v>37672</v>
      </c>
      <c r="B4516" s="887" t="s">
        <v>29742</v>
      </c>
      <c r="C4516" s="887" t="s">
        <v>115</v>
      </c>
      <c r="D4516" s="887" t="s">
        <v>29935</v>
      </c>
      <c r="E4516" s="451">
        <v>5000</v>
      </c>
      <c r="F4516" s="887" t="s">
        <v>29936</v>
      </c>
      <c r="G4516" s="376" t="s">
        <v>29937</v>
      </c>
      <c r="H4516" s="884" t="s">
        <v>19713</v>
      </c>
      <c r="I4516" s="884" t="s">
        <v>19773</v>
      </c>
      <c r="J4516" s="887" t="s">
        <v>19713</v>
      </c>
      <c r="K4516" s="933">
        <v>1</v>
      </c>
      <c r="L4516" s="933">
        <v>2</v>
      </c>
      <c r="M4516" s="451">
        <v>10000</v>
      </c>
      <c r="N4516" s="933">
        <v>2</v>
      </c>
      <c r="O4516" s="933">
        <v>6</v>
      </c>
      <c r="P4516" s="451">
        <v>30000</v>
      </c>
      <c r="Q4516" s="933"/>
      <c r="R4516" s="933"/>
      <c r="S4516" s="452"/>
    </row>
    <row r="4517" spans="1:19" s="243" customFormat="1" ht="34.9">
      <c r="A4517" s="926" t="s">
        <v>37672</v>
      </c>
      <c r="B4517" s="887" t="s">
        <v>29742</v>
      </c>
      <c r="C4517" s="887" t="s">
        <v>115</v>
      </c>
      <c r="D4517" s="887" t="s">
        <v>20055</v>
      </c>
      <c r="E4517" s="451">
        <v>15500</v>
      </c>
      <c r="F4517" s="887" t="s">
        <v>29938</v>
      </c>
      <c r="G4517" s="376" t="s">
        <v>29939</v>
      </c>
      <c r="H4517" s="884" t="s">
        <v>19729</v>
      </c>
      <c r="I4517" s="884" t="s">
        <v>19773</v>
      </c>
      <c r="J4517" s="887" t="s">
        <v>19729</v>
      </c>
      <c r="K4517" s="917"/>
      <c r="L4517" s="933"/>
      <c r="M4517" s="451"/>
      <c r="N4517" s="933">
        <v>1</v>
      </c>
      <c r="O4517" s="933">
        <v>3</v>
      </c>
      <c r="P4517" s="451">
        <v>46500</v>
      </c>
      <c r="Q4517" s="917"/>
      <c r="R4517" s="917"/>
      <c r="S4517" s="452"/>
    </row>
    <row r="4518" spans="1:19" s="243" customFormat="1" ht="34.9">
      <c r="A4518" s="926" t="s">
        <v>37672</v>
      </c>
      <c r="B4518" s="887" t="s">
        <v>29742</v>
      </c>
      <c r="C4518" s="887" t="s">
        <v>115</v>
      </c>
      <c r="D4518" s="887" t="s">
        <v>29940</v>
      </c>
      <c r="E4518" s="451">
        <v>4500</v>
      </c>
      <c r="F4518" s="887" t="s">
        <v>29941</v>
      </c>
      <c r="G4518" s="376" t="s">
        <v>29942</v>
      </c>
      <c r="H4518" s="884" t="s">
        <v>19733</v>
      </c>
      <c r="I4518" s="884" t="s">
        <v>19773</v>
      </c>
      <c r="J4518" s="887" t="s">
        <v>19733</v>
      </c>
      <c r="K4518" s="933">
        <v>1</v>
      </c>
      <c r="L4518" s="933">
        <v>12</v>
      </c>
      <c r="M4518" s="451">
        <v>54000</v>
      </c>
      <c r="N4518" s="933">
        <v>1</v>
      </c>
      <c r="O4518" s="933">
        <v>6</v>
      </c>
      <c r="P4518" s="451">
        <v>27000</v>
      </c>
      <c r="Q4518" s="933">
        <v>1</v>
      </c>
      <c r="R4518" s="933">
        <v>12</v>
      </c>
      <c r="S4518" s="452">
        <v>54000</v>
      </c>
    </row>
    <row r="4519" spans="1:19" s="243" customFormat="1" ht="81.400000000000006">
      <c r="A4519" s="926" t="s">
        <v>37672</v>
      </c>
      <c r="B4519" s="887" t="s">
        <v>29742</v>
      </c>
      <c r="C4519" s="887" t="s">
        <v>115</v>
      </c>
      <c r="D4519" s="887" t="s">
        <v>29935</v>
      </c>
      <c r="E4519" s="451">
        <v>5000</v>
      </c>
      <c r="F4519" s="887" t="s">
        <v>29943</v>
      </c>
      <c r="G4519" s="376" t="s">
        <v>29944</v>
      </c>
      <c r="H4519" s="884" t="s">
        <v>19713</v>
      </c>
      <c r="I4519" s="884" t="s">
        <v>19773</v>
      </c>
      <c r="J4519" s="887" t="s">
        <v>19713</v>
      </c>
      <c r="K4519" s="933">
        <v>1</v>
      </c>
      <c r="L4519" s="933">
        <v>2</v>
      </c>
      <c r="M4519" s="451">
        <v>10000</v>
      </c>
      <c r="N4519" s="933">
        <v>2</v>
      </c>
      <c r="O4519" s="933">
        <v>6</v>
      </c>
      <c r="P4519" s="451">
        <v>30000</v>
      </c>
      <c r="Q4519" s="933"/>
      <c r="R4519" s="933"/>
      <c r="S4519" s="452"/>
    </row>
    <row r="4520" spans="1:19" s="243" customFormat="1" ht="34.9">
      <c r="A4520" s="926" t="s">
        <v>37672</v>
      </c>
      <c r="B4520" s="887" t="s">
        <v>29742</v>
      </c>
      <c r="C4520" s="887" t="s">
        <v>115</v>
      </c>
      <c r="D4520" s="887" t="s">
        <v>29945</v>
      </c>
      <c r="E4520" s="451">
        <v>8000</v>
      </c>
      <c r="F4520" s="887" t="s">
        <v>29946</v>
      </c>
      <c r="G4520" s="376" t="s">
        <v>29947</v>
      </c>
      <c r="H4520" s="884" t="s">
        <v>19708</v>
      </c>
      <c r="I4520" s="884" t="s">
        <v>19773</v>
      </c>
      <c r="J4520" s="887" t="s">
        <v>19708</v>
      </c>
      <c r="K4520" s="933">
        <v>1</v>
      </c>
      <c r="L4520" s="933">
        <v>12</v>
      </c>
      <c r="M4520" s="451">
        <v>96000</v>
      </c>
      <c r="N4520" s="933">
        <v>1</v>
      </c>
      <c r="O4520" s="933">
        <v>6</v>
      </c>
      <c r="P4520" s="451">
        <v>48000</v>
      </c>
      <c r="Q4520" s="933">
        <v>1</v>
      </c>
      <c r="R4520" s="933">
        <v>12</v>
      </c>
      <c r="S4520" s="452">
        <v>96000</v>
      </c>
    </row>
    <row r="4521" spans="1:19" s="243" customFormat="1" ht="34.9">
      <c r="A4521" s="926" t="s">
        <v>37672</v>
      </c>
      <c r="B4521" s="887" t="s">
        <v>29742</v>
      </c>
      <c r="C4521" s="887" t="s">
        <v>115</v>
      </c>
      <c r="D4521" s="887" t="s">
        <v>29948</v>
      </c>
      <c r="E4521" s="451">
        <v>14000</v>
      </c>
      <c r="F4521" s="887" t="s">
        <v>29949</v>
      </c>
      <c r="G4521" s="376" t="s">
        <v>29950</v>
      </c>
      <c r="H4521" s="884" t="s">
        <v>29807</v>
      </c>
      <c r="I4521" s="884" t="s">
        <v>19773</v>
      </c>
      <c r="J4521" s="887" t="s">
        <v>29807</v>
      </c>
      <c r="K4521" s="933">
        <v>1</v>
      </c>
      <c r="L4521" s="933">
        <v>12</v>
      </c>
      <c r="M4521" s="451">
        <v>168000</v>
      </c>
      <c r="N4521" s="933">
        <v>1</v>
      </c>
      <c r="O4521" s="933">
        <v>6</v>
      </c>
      <c r="P4521" s="451">
        <v>84000</v>
      </c>
      <c r="Q4521" s="933">
        <v>1</v>
      </c>
      <c r="R4521" s="933">
        <v>12</v>
      </c>
      <c r="S4521" s="452">
        <v>168000</v>
      </c>
    </row>
    <row r="4522" spans="1:19" s="243" customFormat="1" ht="34.9">
      <c r="A4522" s="926" t="s">
        <v>37672</v>
      </c>
      <c r="B4522" s="887" t="s">
        <v>29742</v>
      </c>
      <c r="C4522" s="887" t="s">
        <v>115</v>
      </c>
      <c r="D4522" s="887" t="s">
        <v>29951</v>
      </c>
      <c r="E4522" s="451">
        <v>8500</v>
      </c>
      <c r="F4522" s="887" t="s">
        <v>29952</v>
      </c>
      <c r="G4522" s="376" t="s">
        <v>29953</v>
      </c>
      <c r="H4522" s="884" t="s">
        <v>20153</v>
      </c>
      <c r="I4522" s="884" t="s">
        <v>19773</v>
      </c>
      <c r="J4522" s="887" t="s">
        <v>20153</v>
      </c>
      <c r="K4522" s="933">
        <v>1</v>
      </c>
      <c r="L4522" s="933">
        <v>2</v>
      </c>
      <c r="M4522" s="451">
        <v>17000</v>
      </c>
      <c r="N4522" s="933">
        <v>2</v>
      </c>
      <c r="O4522" s="933">
        <v>6</v>
      </c>
      <c r="P4522" s="451">
        <v>51000</v>
      </c>
      <c r="Q4522" s="942">
        <v>1</v>
      </c>
      <c r="R4522" s="942">
        <v>12</v>
      </c>
      <c r="S4522" s="452">
        <v>102000</v>
      </c>
    </row>
    <row r="4523" spans="1:19" s="243" customFormat="1" ht="34.9">
      <c r="A4523" s="926" t="s">
        <v>37672</v>
      </c>
      <c r="B4523" s="887" t="s">
        <v>29742</v>
      </c>
      <c r="C4523" s="887" t="s">
        <v>115</v>
      </c>
      <c r="D4523" s="887" t="s">
        <v>20124</v>
      </c>
      <c r="E4523" s="451">
        <v>11000</v>
      </c>
      <c r="F4523" s="887" t="s">
        <v>29954</v>
      </c>
      <c r="G4523" s="376" t="s">
        <v>29955</v>
      </c>
      <c r="H4523" s="884" t="s">
        <v>19713</v>
      </c>
      <c r="I4523" s="884" t="s">
        <v>19773</v>
      </c>
      <c r="J4523" s="887" t="s">
        <v>19713</v>
      </c>
      <c r="K4523" s="933">
        <v>1</v>
      </c>
      <c r="L4523" s="933">
        <v>12</v>
      </c>
      <c r="M4523" s="451">
        <v>132000</v>
      </c>
      <c r="N4523" s="933">
        <v>1</v>
      </c>
      <c r="O4523" s="933">
        <v>6</v>
      </c>
      <c r="P4523" s="451">
        <v>66000</v>
      </c>
      <c r="Q4523" s="933">
        <v>1</v>
      </c>
      <c r="R4523" s="933">
        <v>12</v>
      </c>
      <c r="S4523" s="452">
        <v>132000</v>
      </c>
    </row>
    <row r="4524" spans="1:19" s="243" customFormat="1" ht="34.9">
      <c r="A4524" s="926" t="s">
        <v>37672</v>
      </c>
      <c r="B4524" s="887" t="s">
        <v>29742</v>
      </c>
      <c r="C4524" s="887" t="s">
        <v>115</v>
      </c>
      <c r="D4524" s="887" t="s">
        <v>29917</v>
      </c>
      <c r="E4524" s="451">
        <v>11000</v>
      </c>
      <c r="F4524" s="887" t="s">
        <v>29956</v>
      </c>
      <c r="G4524" s="376" t="s">
        <v>29957</v>
      </c>
      <c r="H4524" s="884" t="s">
        <v>29920</v>
      </c>
      <c r="I4524" s="884" t="s">
        <v>19773</v>
      </c>
      <c r="J4524" s="887" t="s">
        <v>29920</v>
      </c>
      <c r="K4524" s="933">
        <v>1</v>
      </c>
      <c r="L4524" s="933">
        <v>12</v>
      </c>
      <c r="M4524" s="451">
        <v>132000</v>
      </c>
      <c r="N4524" s="933">
        <v>1</v>
      </c>
      <c r="O4524" s="933">
        <v>6</v>
      </c>
      <c r="P4524" s="451">
        <v>66000</v>
      </c>
      <c r="Q4524" s="933">
        <v>1</v>
      </c>
      <c r="R4524" s="933">
        <v>12</v>
      </c>
      <c r="S4524" s="452">
        <v>132000</v>
      </c>
    </row>
    <row r="4525" spans="1:19" s="243" customFormat="1" ht="34.9">
      <c r="A4525" s="926" t="s">
        <v>37672</v>
      </c>
      <c r="B4525" s="887" t="s">
        <v>29742</v>
      </c>
      <c r="C4525" s="887" t="s">
        <v>115</v>
      </c>
      <c r="D4525" s="887" t="s">
        <v>29921</v>
      </c>
      <c r="E4525" s="451">
        <v>5000</v>
      </c>
      <c r="F4525" s="887" t="s">
        <v>29958</v>
      </c>
      <c r="G4525" s="376" t="s">
        <v>29959</v>
      </c>
      <c r="H4525" s="884" t="s">
        <v>19733</v>
      </c>
      <c r="I4525" s="884" t="s">
        <v>19773</v>
      </c>
      <c r="J4525" s="887" t="s">
        <v>19733</v>
      </c>
      <c r="K4525" s="933">
        <v>1</v>
      </c>
      <c r="L4525" s="933">
        <v>10</v>
      </c>
      <c r="M4525" s="451">
        <v>50000</v>
      </c>
      <c r="N4525" s="933">
        <v>1</v>
      </c>
      <c r="O4525" s="933">
        <v>6</v>
      </c>
      <c r="P4525" s="451">
        <v>30000</v>
      </c>
      <c r="Q4525" s="942">
        <v>1</v>
      </c>
      <c r="R4525" s="942">
        <v>12</v>
      </c>
      <c r="S4525" s="452">
        <v>60000</v>
      </c>
    </row>
    <row r="4526" spans="1:19" s="243" customFormat="1" ht="34.9">
      <c r="A4526" s="926" t="s">
        <v>37672</v>
      </c>
      <c r="B4526" s="887" t="s">
        <v>29742</v>
      </c>
      <c r="C4526" s="887" t="s">
        <v>115</v>
      </c>
      <c r="D4526" s="887" t="s">
        <v>20124</v>
      </c>
      <c r="E4526" s="451">
        <v>9000</v>
      </c>
      <c r="F4526" s="887" t="s">
        <v>29960</v>
      </c>
      <c r="G4526" s="376" t="s">
        <v>29961</v>
      </c>
      <c r="H4526" s="884" t="s">
        <v>19713</v>
      </c>
      <c r="I4526" s="884" t="s">
        <v>19773</v>
      </c>
      <c r="J4526" s="887" t="s">
        <v>19713</v>
      </c>
      <c r="K4526" s="933">
        <v>1</v>
      </c>
      <c r="L4526" s="933">
        <v>9</v>
      </c>
      <c r="M4526" s="451">
        <v>81000</v>
      </c>
      <c r="N4526" s="933">
        <v>1</v>
      </c>
      <c r="O4526" s="933">
        <v>6</v>
      </c>
      <c r="P4526" s="451">
        <v>54000</v>
      </c>
      <c r="Q4526" s="933">
        <v>1</v>
      </c>
      <c r="R4526" s="933">
        <v>12</v>
      </c>
      <c r="S4526" s="452">
        <v>108000</v>
      </c>
    </row>
    <row r="4527" spans="1:19" s="243" customFormat="1" ht="34.9">
      <c r="A4527" s="926" t="s">
        <v>37672</v>
      </c>
      <c r="B4527" s="887" t="s">
        <v>29742</v>
      </c>
      <c r="C4527" s="887" t="s">
        <v>115</v>
      </c>
      <c r="D4527" s="887" t="s">
        <v>29962</v>
      </c>
      <c r="E4527" s="451">
        <v>6000</v>
      </c>
      <c r="F4527" s="887" t="s">
        <v>29963</v>
      </c>
      <c r="G4527" s="376" t="s">
        <v>29964</v>
      </c>
      <c r="H4527" s="884" t="s">
        <v>19726</v>
      </c>
      <c r="I4527" s="884" t="s">
        <v>19773</v>
      </c>
      <c r="J4527" s="887" t="s">
        <v>19726</v>
      </c>
      <c r="K4527" s="933">
        <v>1</v>
      </c>
      <c r="L4527" s="933">
        <v>12</v>
      </c>
      <c r="M4527" s="451">
        <v>72000</v>
      </c>
      <c r="N4527" s="933">
        <v>1</v>
      </c>
      <c r="O4527" s="933">
        <v>6</v>
      </c>
      <c r="P4527" s="451">
        <v>36000</v>
      </c>
      <c r="Q4527" s="933">
        <v>1</v>
      </c>
      <c r="R4527" s="933">
        <v>12</v>
      </c>
      <c r="S4527" s="452">
        <v>72000</v>
      </c>
    </row>
    <row r="4528" spans="1:19" s="243" customFormat="1" ht="34.9">
      <c r="A4528" s="926" t="s">
        <v>37672</v>
      </c>
      <c r="B4528" s="887" t="s">
        <v>29742</v>
      </c>
      <c r="C4528" s="887" t="s">
        <v>115</v>
      </c>
      <c r="D4528" s="887" t="s">
        <v>29965</v>
      </c>
      <c r="E4528" s="451">
        <v>8500</v>
      </c>
      <c r="F4528" s="887" t="s">
        <v>29966</v>
      </c>
      <c r="G4528" s="376" t="s">
        <v>29967</v>
      </c>
      <c r="H4528" s="884" t="s">
        <v>19729</v>
      </c>
      <c r="I4528" s="884" t="s">
        <v>19773</v>
      </c>
      <c r="J4528" s="887" t="s">
        <v>19729</v>
      </c>
      <c r="K4528" s="933">
        <v>1</v>
      </c>
      <c r="L4528" s="933">
        <v>2</v>
      </c>
      <c r="M4528" s="451">
        <v>16433.330000000002</v>
      </c>
      <c r="N4528" s="933">
        <v>2</v>
      </c>
      <c r="O4528" s="933">
        <v>3</v>
      </c>
      <c r="P4528" s="451">
        <v>25500</v>
      </c>
      <c r="Q4528" s="933"/>
      <c r="R4528" s="933"/>
      <c r="S4528" s="452"/>
    </row>
    <row r="4529" spans="1:19" s="243" customFormat="1" ht="34.9">
      <c r="A4529" s="926" t="s">
        <v>37672</v>
      </c>
      <c r="B4529" s="887" t="s">
        <v>29742</v>
      </c>
      <c r="C4529" s="887" t="s">
        <v>115</v>
      </c>
      <c r="D4529" s="887" t="s">
        <v>29968</v>
      </c>
      <c r="E4529" s="451">
        <v>7000</v>
      </c>
      <c r="F4529" s="887" t="s">
        <v>29969</v>
      </c>
      <c r="G4529" s="376" t="s">
        <v>29970</v>
      </c>
      <c r="H4529" s="884" t="s">
        <v>19729</v>
      </c>
      <c r="I4529" s="884" t="s">
        <v>19773</v>
      </c>
      <c r="J4529" s="887" t="s">
        <v>19729</v>
      </c>
      <c r="K4529" s="933">
        <v>1</v>
      </c>
      <c r="L4529" s="933">
        <v>2</v>
      </c>
      <c r="M4529" s="451">
        <v>14000</v>
      </c>
      <c r="N4529" s="933">
        <v>2</v>
      </c>
      <c r="O4529" s="933">
        <v>6</v>
      </c>
      <c r="P4529" s="451">
        <v>42000</v>
      </c>
      <c r="Q4529" s="933"/>
      <c r="R4529" s="933"/>
      <c r="S4529" s="452"/>
    </row>
    <row r="4530" spans="1:19" s="243" customFormat="1" ht="34.9">
      <c r="A4530" s="926" t="s">
        <v>37672</v>
      </c>
      <c r="B4530" s="887" t="s">
        <v>29742</v>
      </c>
      <c r="C4530" s="887" t="s">
        <v>115</v>
      </c>
      <c r="D4530" s="887" t="s">
        <v>29798</v>
      </c>
      <c r="E4530" s="451">
        <v>5000</v>
      </c>
      <c r="F4530" s="887" t="s">
        <v>29971</v>
      </c>
      <c r="G4530" s="376" t="s">
        <v>29972</v>
      </c>
      <c r="H4530" s="884" t="s">
        <v>19733</v>
      </c>
      <c r="I4530" s="884" t="s">
        <v>19773</v>
      </c>
      <c r="J4530" s="887" t="s">
        <v>19733</v>
      </c>
      <c r="K4530" s="933">
        <v>1</v>
      </c>
      <c r="L4530" s="933">
        <v>12</v>
      </c>
      <c r="M4530" s="451">
        <v>60000</v>
      </c>
      <c r="N4530" s="933">
        <v>1</v>
      </c>
      <c r="O4530" s="933">
        <v>6</v>
      </c>
      <c r="P4530" s="451">
        <v>30000</v>
      </c>
      <c r="Q4530" s="933">
        <v>1</v>
      </c>
      <c r="R4530" s="933">
        <v>12</v>
      </c>
      <c r="S4530" s="452">
        <v>60000</v>
      </c>
    </row>
    <row r="4531" spans="1:19" s="243" customFormat="1" ht="34.9">
      <c r="A4531" s="926" t="s">
        <v>37672</v>
      </c>
      <c r="B4531" s="887" t="s">
        <v>29742</v>
      </c>
      <c r="C4531" s="887" t="s">
        <v>115</v>
      </c>
      <c r="D4531" s="887" t="s">
        <v>29973</v>
      </c>
      <c r="E4531" s="451">
        <v>8000</v>
      </c>
      <c r="F4531" s="887" t="s">
        <v>29974</v>
      </c>
      <c r="G4531" s="376" t="s">
        <v>29975</v>
      </c>
      <c r="H4531" s="884" t="s">
        <v>29764</v>
      </c>
      <c r="I4531" s="884" t="s">
        <v>19773</v>
      </c>
      <c r="J4531" s="887" t="s">
        <v>29764</v>
      </c>
      <c r="K4531" s="917"/>
      <c r="L4531" s="933"/>
      <c r="M4531" s="451"/>
      <c r="N4531" s="933">
        <v>1</v>
      </c>
      <c r="O4531" s="933">
        <v>3</v>
      </c>
      <c r="P4531" s="451">
        <v>24000</v>
      </c>
      <c r="Q4531" s="933"/>
      <c r="R4531" s="933"/>
      <c r="S4531" s="452"/>
    </row>
    <row r="4532" spans="1:19" s="243" customFormat="1" ht="34.9">
      <c r="A4532" s="926" t="s">
        <v>37672</v>
      </c>
      <c r="B4532" s="887" t="s">
        <v>29742</v>
      </c>
      <c r="C4532" s="887" t="s">
        <v>115</v>
      </c>
      <c r="D4532" s="887" t="s">
        <v>29976</v>
      </c>
      <c r="E4532" s="451">
        <v>7000</v>
      </c>
      <c r="F4532" s="887" t="s">
        <v>29977</v>
      </c>
      <c r="G4532" s="376" t="s">
        <v>29978</v>
      </c>
      <c r="H4532" s="884" t="s">
        <v>19790</v>
      </c>
      <c r="I4532" s="884" t="s">
        <v>19773</v>
      </c>
      <c r="J4532" s="887" t="s">
        <v>19790</v>
      </c>
      <c r="K4532" s="933">
        <v>1</v>
      </c>
      <c r="L4532" s="933">
        <v>9</v>
      </c>
      <c r="M4532" s="451">
        <v>63000</v>
      </c>
      <c r="N4532" s="933">
        <v>1</v>
      </c>
      <c r="O4532" s="933">
        <v>6</v>
      </c>
      <c r="P4532" s="451">
        <v>42000</v>
      </c>
      <c r="Q4532" s="933">
        <v>1</v>
      </c>
      <c r="R4532" s="933">
        <v>12</v>
      </c>
      <c r="S4532" s="452">
        <v>84000</v>
      </c>
    </row>
    <row r="4533" spans="1:19" s="243" customFormat="1" ht="34.9">
      <c r="A4533" s="926" t="s">
        <v>37672</v>
      </c>
      <c r="B4533" s="887" t="s">
        <v>29742</v>
      </c>
      <c r="C4533" s="887" t="s">
        <v>115</v>
      </c>
      <c r="D4533" s="887" t="s">
        <v>19726</v>
      </c>
      <c r="E4533" s="451">
        <v>6000</v>
      </c>
      <c r="F4533" s="887" t="s">
        <v>29979</v>
      </c>
      <c r="G4533" s="376" t="s">
        <v>29980</v>
      </c>
      <c r="H4533" s="884" t="s">
        <v>19726</v>
      </c>
      <c r="I4533" s="884" t="s">
        <v>19773</v>
      </c>
      <c r="J4533" s="887" t="s">
        <v>19726</v>
      </c>
      <c r="K4533" s="933">
        <v>1</v>
      </c>
      <c r="L4533" s="933">
        <v>12</v>
      </c>
      <c r="M4533" s="451">
        <v>72000</v>
      </c>
      <c r="N4533" s="933">
        <v>1</v>
      </c>
      <c r="O4533" s="933">
        <v>6</v>
      </c>
      <c r="P4533" s="451">
        <v>36000</v>
      </c>
      <c r="Q4533" s="933">
        <v>1</v>
      </c>
      <c r="R4533" s="933">
        <v>12</v>
      </c>
      <c r="S4533" s="452">
        <v>72000</v>
      </c>
    </row>
    <row r="4534" spans="1:19" s="243" customFormat="1" ht="34.9">
      <c r="A4534" s="926" t="s">
        <v>37672</v>
      </c>
      <c r="B4534" s="887" t="s">
        <v>29742</v>
      </c>
      <c r="C4534" s="887" t="s">
        <v>115</v>
      </c>
      <c r="D4534" s="887" t="s">
        <v>29981</v>
      </c>
      <c r="E4534" s="451">
        <v>7000</v>
      </c>
      <c r="F4534" s="887" t="s">
        <v>29982</v>
      </c>
      <c r="G4534" s="376" t="s">
        <v>29983</v>
      </c>
      <c r="H4534" s="884" t="s">
        <v>21328</v>
      </c>
      <c r="I4534" s="884" t="s">
        <v>19773</v>
      </c>
      <c r="J4534" s="887" t="s">
        <v>21328</v>
      </c>
      <c r="K4534" s="917"/>
      <c r="L4534" s="933"/>
      <c r="M4534" s="451"/>
      <c r="N4534" s="933">
        <v>1</v>
      </c>
      <c r="O4534" s="933">
        <v>3</v>
      </c>
      <c r="P4534" s="451">
        <v>21000</v>
      </c>
      <c r="Q4534" s="917"/>
      <c r="R4534" s="917"/>
      <c r="S4534" s="452"/>
    </row>
    <row r="4535" spans="1:19" s="243" customFormat="1" ht="34.9">
      <c r="A4535" s="926" t="s">
        <v>37672</v>
      </c>
      <c r="B4535" s="887" t="s">
        <v>29742</v>
      </c>
      <c r="C4535" s="887" t="s">
        <v>115</v>
      </c>
      <c r="D4535" s="887" t="s">
        <v>29984</v>
      </c>
      <c r="E4535" s="451">
        <v>8000</v>
      </c>
      <c r="F4535" s="887" t="s">
        <v>29985</v>
      </c>
      <c r="G4535" s="376" t="s">
        <v>29986</v>
      </c>
      <c r="H4535" s="884" t="s">
        <v>29834</v>
      </c>
      <c r="I4535" s="884" t="s">
        <v>19773</v>
      </c>
      <c r="J4535" s="887" t="s">
        <v>29834</v>
      </c>
      <c r="K4535" s="933">
        <v>1</v>
      </c>
      <c r="L4535" s="933">
        <v>12</v>
      </c>
      <c r="M4535" s="451">
        <v>96000</v>
      </c>
      <c r="N4535" s="933">
        <v>1</v>
      </c>
      <c r="O4535" s="933">
        <v>6</v>
      </c>
      <c r="P4535" s="451">
        <v>48000</v>
      </c>
      <c r="Q4535" s="933">
        <v>1</v>
      </c>
      <c r="R4535" s="933">
        <v>12</v>
      </c>
      <c r="S4535" s="452">
        <v>96000</v>
      </c>
    </row>
    <row r="4536" spans="1:19" s="243" customFormat="1" ht="34.9">
      <c r="A4536" s="926" t="s">
        <v>37672</v>
      </c>
      <c r="B4536" s="887" t="s">
        <v>29742</v>
      </c>
      <c r="C4536" s="887" t="s">
        <v>115</v>
      </c>
      <c r="D4536" s="887" t="s">
        <v>29987</v>
      </c>
      <c r="E4536" s="451">
        <v>12000</v>
      </c>
      <c r="F4536" s="887" t="s">
        <v>29988</v>
      </c>
      <c r="G4536" s="376" t="s">
        <v>29989</v>
      </c>
      <c r="H4536" s="884" t="s">
        <v>19713</v>
      </c>
      <c r="I4536" s="884" t="s">
        <v>29934</v>
      </c>
      <c r="J4536" s="887" t="s">
        <v>19713</v>
      </c>
      <c r="K4536" s="917"/>
      <c r="L4536" s="933"/>
      <c r="M4536" s="451"/>
      <c r="N4536" s="933">
        <v>1</v>
      </c>
      <c r="O4536" s="933">
        <v>3</v>
      </c>
      <c r="P4536" s="451">
        <v>36000</v>
      </c>
      <c r="Q4536" s="933"/>
      <c r="R4536" s="933"/>
      <c r="S4536" s="452"/>
    </row>
    <row r="4537" spans="1:19" s="243" customFormat="1" ht="34.9">
      <c r="A4537" s="926" t="s">
        <v>37672</v>
      </c>
      <c r="B4537" s="887" t="s">
        <v>29742</v>
      </c>
      <c r="C4537" s="887" t="s">
        <v>115</v>
      </c>
      <c r="D4537" s="887" t="s">
        <v>29990</v>
      </c>
      <c r="E4537" s="451">
        <v>7000</v>
      </c>
      <c r="F4537" s="887" t="s">
        <v>29991</v>
      </c>
      <c r="G4537" s="376" t="s">
        <v>29992</v>
      </c>
      <c r="H4537" s="884" t="s">
        <v>19708</v>
      </c>
      <c r="I4537" s="884" t="s">
        <v>19773</v>
      </c>
      <c r="J4537" s="887" t="s">
        <v>19708</v>
      </c>
      <c r="K4537" s="917"/>
      <c r="L4537" s="933"/>
      <c r="M4537" s="451"/>
      <c r="N4537" s="933">
        <v>1</v>
      </c>
      <c r="O4537" s="933">
        <v>3</v>
      </c>
      <c r="P4537" s="451">
        <v>21000</v>
      </c>
      <c r="Q4537" s="933"/>
      <c r="R4537" s="933"/>
      <c r="S4537" s="452"/>
    </row>
    <row r="4538" spans="1:19" s="243" customFormat="1" ht="34.9">
      <c r="A4538" s="926" t="s">
        <v>37672</v>
      </c>
      <c r="B4538" s="887" t="s">
        <v>29742</v>
      </c>
      <c r="C4538" s="887" t="s">
        <v>115</v>
      </c>
      <c r="D4538" s="887" t="s">
        <v>29993</v>
      </c>
      <c r="E4538" s="451">
        <v>6000</v>
      </c>
      <c r="F4538" s="887" t="s">
        <v>29994</v>
      </c>
      <c r="G4538" s="376" t="s">
        <v>29995</v>
      </c>
      <c r="H4538" s="884" t="s">
        <v>19818</v>
      </c>
      <c r="I4538" s="884" t="s">
        <v>29838</v>
      </c>
      <c r="J4538" s="887" t="s">
        <v>19818</v>
      </c>
      <c r="K4538" s="933">
        <v>1</v>
      </c>
      <c r="L4538" s="933">
        <v>12</v>
      </c>
      <c r="M4538" s="451">
        <v>72000</v>
      </c>
      <c r="N4538" s="933">
        <v>1</v>
      </c>
      <c r="O4538" s="933">
        <v>6</v>
      </c>
      <c r="P4538" s="451">
        <v>36000</v>
      </c>
      <c r="Q4538" s="933">
        <v>1</v>
      </c>
      <c r="R4538" s="933">
        <v>12</v>
      </c>
      <c r="S4538" s="452">
        <v>72000</v>
      </c>
    </row>
    <row r="4539" spans="1:19" s="243" customFormat="1" ht="34.9">
      <c r="A4539" s="926" t="s">
        <v>37672</v>
      </c>
      <c r="B4539" s="887" t="s">
        <v>29742</v>
      </c>
      <c r="C4539" s="887" t="s">
        <v>115</v>
      </c>
      <c r="D4539" s="887" t="s">
        <v>29798</v>
      </c>
      <c r="E4539" s="451">
        <v>5000</v>
      </c>
      <c r="F4539" s="887" t="s">
        <v>29996</v>
      </c>
      <c r="G4539" s="376" t="s">
        <v>29997</v>
      </c>
      <c r="H4539" s="884" t="s">
        <v>19713</v>
      </c>
      <c r="I4539" s="884" t="s">
        <v>19773</v>
      </c>
      <c r="J4539" s="887" t="s">
        <v>19713</v>
      </c>
      <c r="K4539" s="933">
        <v>1</v>
      </c>
      <c r="L4539" s="933">
        <v>1</v>
      </c>
      <c r="M4539" s="451">
        <v>3500</v>
      </c>
      <c r="N4539" s="917"/>
      <c r="O4539" s="933"/>
      <c r="P4539" s="451"/>
      <c r="Q4539" s="917"/>
      <c r="R4539" s="917"/>
      <c r="S4539" s="452"/>
    </row>
    <row r="4540" spans="1:19" s="243" customFormat="1" ht="34.9">
      <c r="A4540" s="926" t="s">
        <v>37672</v>
      </c>
      <c r="B4540" s="887" t="s">
        <v>29742</v>
      </c>
      <c r="C4540" s="887" t="s">
        <v>115</v>
      </c>
      <c r="D4540" s="887" t="s">
        <v>29987</v>
      </c>
      <c r="E4540" s="451">
        <v>12000</v>
      </c>
      <c r="F4540" s="887" t="s">
        <v>29998</v>
      </c>
      <c r="G4540" s="376" t="s">
        <v>29999</v>
      </c>
      <c r="H4540" s="884" t="s">
        <v>19713</v>
      </c>
      <c r="I4540" s="884" t="s">
        <v>29934</v>
      </c>
      <c r="J4540" s="887" t="s">
        <v>19713</v>
      </c>
      <c r="K4540" s="917"/>
      <c r="L4540" s="933"/>
      <c r="M4540" s="451"/>
      <c r="N4540" s="933">
        <v>1</v>
      </c>
      <c r="O4540" s="933">
        <v>3</v>
      </c>
      <c r="P4540" s="451">
        <v>36000</v>
      </c>
      <c r="Q4540" s="933"/>
      <c r="R4540" s="933"/>
      <c r="S4540" s="452"/>
    </row>
    <row r="4541" spans="1:19" s="243" customFormat="1" ht="34.9">
      <c r="A4541" s="926" t="s">
        <v>37672</v>
      </c>
      <c r="B4541" s="887" t="s">
        <v>29742</v>
      </c>
      <c r="C4541" s="887" t="s">
        <v>115</v>
      </c>
      <c r="D4541" s="887" t="s">
        <v>30000</v>
      </c>
      <c r="E4541" s="451">
        <v>3500</v>
      </c>
      <c r="F4541" s="887" t="s">
        <v>30001</v>
      </c>
      <c r="G4541" s="376" t="s">
        <v>30002</v>
      </c>
      <c r="H4541" s="884" t="s">
        <v>29764</v>
      </c>
      <c r="I4541" s="884" t="s">
        <v>29749</v>
      </c>
      <c r="J4541" s="887" t="s">
        <v>29764</v>
      </c>
      <c r="K4541" s="917"/>
      <c r="L4541" s="933"/>
      <c r="M4541" s="451"/>
      <c r="N4541" s="933">
        <v>1</v>
      </c>
      <c r="O4541" s="933">
        <v>4</v>
      </c>
      <c r="P4541" s="451">
        <v>13183.33</v>
      </c>
      <c r="Q4541" s="933">
        <v>1</v>
      </c>
      <c r="R4541" s="933">
        <v>12</v>
      </c>
      <c r="S4541" s="452">
        <v>42000</v>
      </c>
    </row>
    <row r="4542" spans="1:19" s="243" customFormat="1" ht="34.9">
      <c r="A4542" s="926" t="s">
        <v>37672</v>
      </c>
      <c r="B4542" s="887" t="s">
        <v>29742</v>
      </c>
      <c r="C4542" s="887" t="s">
        <v>115</v>
      </c>
      <c r="D4542" s="887" t="s">
        <v>30003</v>
      </c>
      <c r="E4542" s="451">
        <v>6000</v>
      </c>
      <c r="F4542" s="887" t="s">
        <v>30004</v>
      </c>
      <c r="G4542" s="376" t="s">
        <v>30005</v>
      </c>
      <c r="H4542" s="884" t="s">
        <v>19790</v>
      </c>
      <c r="I4542" s="884" t="s">
        <v>19773</v>
      </c>
      <c r="J4542" s="887" t="s">
        <v>19790</v>
      </c>
      <c r="K4542" s="917"/>
      <c r="L4542" s="933"/>
      <c r="M4542" s="451"/>
      <c r="N4542" s="933">
        <v>1</v>
      </c>
      <c r="O4542" s="933">
        <v>3</v>
      </c>
      <c r="P4542" s="451">
        <v>18000</v>
      </c>
      <c r="Q4542" s="917"/>
      <c r="R4542" s="917"/>
      <c r="S4542" s="452"/>
    </row>
    <row r="4543" spans="1:19" s="243" customFormat="1" ht="34.9">
      <c r="A4543" s="926" t="s">
        <v>37672</v>
      </c>
      <c r="B4543" s="887" t="s">
        <v>29742</v>
      </c>
      <c r="C4543" s="887" t="s">
        <v>115</v>
      </c>
      <c r="D4543" s="887" t="s">
        <v>30006</v>
      </c>
      <c r="E4543" s="451">
        <v>1700</v>
      </c>
      <c r="F4543" s="887" t="s">
        <v>30007</v>
      </c>
      <c r="G4543" s="376" t="s">
        <v>30008</v>
      </c>
      <c r="H4543" s="884" t="s">
        <v>23633</v>
      </c>
      <c r="I4543" s="884" t="s">
        <v>19773</v>
      </c>
      <c r="J4543" s="887" t="s">
        <v>23633</v>
      </c>
      <c r="K4543" s="933">
        <v>1</v>
      </c>
      <c r="L4543" s="933">
        <v>12</v>
      </c>
      <c r="M4543" s="451">
        <v>20400</v>
      </c>
      <c r="N4543" s="933">
        <v>1</v>
      </c>
      <c r="O4543" s="933">
        <v>6</v>
      </c>
      <c r="P4543" s="451">
        <v>10200</v>
      </c>
      <c r="Q4543" s="933">
        <v>1</v>
      </c>
      <c r="R4543" s="933">
        <v>12</v>
      </c>
      <c r="S4543" s="452">
        <v>20400</v>
      </c>
    </row>
    <row r="4544" spans="1:19" s="243" customFormat="1" ht="34.9">
      <c r="A4544" s="926" t="s">
        <v>37672</v>
      </c>
      <c r="B4544" s="887" t="s">
        <v>29742</v>
      </c>
      <c r="C4544" s="887" t="s">
        <v>115</v>
      </c>
      <c r="D4544" s="887" t="s">
        <v>30009</v>
      </c>
      <c r="E4544" s="451">
        <v>11000</v>
      </c>
      <c r="F4544" s="887" t="s">
        <v>27754</v>
      </c>
      <c r="G4544" s="376" t="s">
        <v>30010</v>
      </c>
      <c r="H4544" s="884" t="s">
        <v>19708</v>
      </c>
      <c r="I4544" s="884" t="s">
        <v>19773</v>
      </c>
      <c r="J4544" s="887" t="s">
        <v>19708</v>
      </c>
      <c r="K4544" s="917"/>
      <c r="L4544" s="933"/>
      <c r="M4544" s="451"/>
      <c r="N4544" s="933">
        <v>1</v>
      </c>
      <c r="O4544" s="933">
        <v>3</v>
      </c>
      <c r="P4544" s="451">
        <v>33000</v>
      </c>
      <c r="Q4544" s="933"/>
      <c r="R4544" s="933"/>
      <c r="S4544" s="452"/>
    </row>
    <row r="4545" spans="1:19" s="243" customFormat="1" ht="34.9">
      <c r="A4545" s="926" t="s">
        <v>37672</v>
      </c>
      <c r="B4545" s="887" t="s">
        <v>29742</v>
      </c>
      <c r="C4545" s="887" t="s">
        <v>115</v>
      </c>
      <c r="D4545" s="887" t="s">
        <v>30011</v>
      </c>
      <c r="E4545" s="451">
        <v>6500</v>
      </c>
      <c r="F4545" s="887" t="s">
        <v>30012</v>
      </c>
      <c r="G4545" s="376" t="s">
        <v>30013</v>
      </c>
      <c r="H4545" s="884" t="s">
        <v>29764</v>
      </c>
      <c r="I4545" s="884" t="s">
        <v>29749</v>
      </c>
      <c r="J4545" s="887" t="s">
        <v>29764</v>
      </c>
      <c r="K4545" s="933">
        <v>1</v>
      </c>
      <c r="L4545" s="933">
        <v>12</v>
      </c>
      <c r="M4545" s="451">
        <v>78000</v>
      </c>
      <c r="N4545" s="933">
        <v>1</v>
      </c>
      <c r="O4545" s="933">
        <v>6</v>
      </c>
      <c r="P4545" s="451">
        <v>39000</v>
      </c>
      <c r="Q4545" s="933">
        <v>1</v>
      </c>
      <c r="R4545" s="933">
        <v>12</v>
      </c>
      <c r="S4545" s="452">
        <v>78000</v>
      </c>
    </row>
    <row r="4546" spans="1:19" s="243" customFormat="1" ht="34.9">
      <c r="A4546" s="926" t="s">
        <v>37672</v>
      </c>
      <c r="B4546" s="887" t="s">
        <v>29742</v>
      </c>
      <c r="C4546" s="887" t="s">
        <v>115</v>
      </c>
      <c r="D4546" s="887" t="s">
        <v>30014</v>
      </c>
      <c r="E4546" s="451">
        <v>6000</v>
      </c>
      <c r="F4546" s="887" t="s">
        <v>30015</v>
      </c>
      <c r="G4546" s="376" t="s">
        <v>30016</v>
      </c>
      <c r="H4546" s="884" t="s">
        <v>21435</v>
      </c>
      <c r="I4546" s="884" t="s">
        <v>29749</v>
      </c>
      <c r="J4546" s="887" t="s">
        <v>21435</v>
      </c>
      <c r="K4546" s="917"/>
      <c r="L4546" s="933"/>
      <c r="M4546" s="451"/>
      <c r="N4546" s="933">
        <v>1</v>
      </c>
      <c r="O4546" s="933">
        <v>3</v>
      </c>
      <c r="P4546" s="451">
        <v>18000</v>
      </c>
      <c r="Q4546" s="933"/>
      <c r="R4546" s="933"/>
      <c r="S4546" s="452"/>
    </row>
    <row r="4547" spans="1:19" s="243" customFormat="1" ht="34.9">
      <c r="A4547" s="926" t="s">
        <v>37672</v>
      </c>
      <c r="B4547" s="887" t="s">
        <v>29742</v>
      </c>
      <c r="C4547" s="887" t="s">
        <v>115</v>
      </c>
      <c r="D4547" s="887" t="s">
        <v>29769</v>
      </c>
      <c r="E4547" s="451">
        <v>6000</v>
      </c>
      <c r="F4547" s="887" t="s">
        <v>30017</v>
      </c>
      <c r="G4547" s="376" t="s">
        <v>30018</v>
      </c>
      <c r="H4547" s="884" t="s">
        <v>30019</v>
      </c>
      <c r="I4547" s="884" t="s">
        <v>29749</v>
      </c>
      <c r="J4547" s="887" t="s">
        <v>30019</v>
      </c>
      <c r="K4547" s="917"/>
      <c r="L4547" s="933"/>
      <c r="M4547" s="451"/>
      <c r="N4547" s="933">
        <v>1</v>
      </c>
      <c r="O4547" s="933">
        <v>2</v>
      </c>
      <c r="P4547" s="451">
        <v>11400</v>
      </c>
      <c r="Q4547" s="933">
        <v>1</v>
      </c>
      <c r="R4547" s="933">
        <v>12</v>
      </c>
      <c r="S4547" s="452">
        <v>72000</v>
      </c>
    </row>
    <row r="4548" spans="1:19" s="243" customFormat="1" ht="34.9">
      <c r="A4548" s="926" t="s">
        <v>37672</v>
      </c>
      <c r="B4548" s="887" t="s">
        <v>29742</v>
      </c>
      <c r="C4548" s="887" t="s">
        <v>115</v>
      </c>
      <c r="D4548" s="887" t="s">
        <v>29940</v>
      </c>
      <c r="E4548" s="451">
        <v>4500</v>
      </c>
      <c r="F4548" s="887" t="s">
        <v>30020</v>
      </c>
      <c r="G4548" s="376" t="s">
        <v>30021</v>
      </c>
      <c r="H4548" s="884" t="s">
        <v>29834</v>
      </c>
      <c r="I4548" s="884" t="s">
        <v>19773</v>
      </c>
      <c r="J4548" s="887" t="s">
        <v>29834</v>
      </c>
      <c r="K4548" s="933">
        <v>1</v>
      </c>
      <c r="L4548" s="933">
        <v>12</v>
      </c>
      <c r="M4548" s="451">
        <v>54000</v>
      </c>
      <c r="N4548" s="933">
        <v>1</v>
      </c>
      <c r="O4548" s="933">
        <v>6</v>
      </c>
      <c r="P4548" s="451">
        <v>27000</v>
      </c>
      <c r="Q4548" s="933">
        <v>1</v>
      </c>
      <c r="R4548" s="933">
        <v>12</v>
      </c>
      <c r="S4548" s="452">
        <v>54000</v>
      </c>
    </row>
    <row r="4549" spans="1:19" s="243" customFormat="1" ht="34.9">
      <c r="A4549" s="926" t="s">
        <v>37672</v>
      </c>
      <c r="B4549" s="887" t="s">
        <v>29742</v>
      </c>
      <c r="C4549" s="887" t="s">
        <v>115</v>
      </c>
      <c r="D4549" s="887" t="s">
        <v>30022</v>
      </c>
      <c r="E4549" s="451">
        <v>4500</v>
      </c>
      <c r="F4549" s="887" t="s">
        <v>30023</v>
      </c>
      <c r="G4549" s="376" t="s">
        <v>30024</v>
      </c>
      <c r="H4549" s="884" t="s">
        <v>29788</v>
      </c>
      <c r="I4549" s="884" t="s">
        <v>29749</v>
      </c>
      <c r="J4549" s="887" t="s">
        <v>29788</v>
      </c>
      <c r="K4549" s="933">
        <v>1</v>
      </c>
      <c r="L4549" s="933">
        <v>12</v>
      </c>
      <c r="M4549" s="451">
        <v>54000</v>
      </c>
      <c r="N4549" s="933">
        <v>1</v>
      </c>
      <c r="O4549" s="933">
        <v>5</v>
      </c>
      <c r="P4549" s="451">
        <v>22500</v>
      </c>
      <c r="Q4549" s="942"/>
      <c r="R4549" s="942"/>
      <c r="S4549" s="452"/>
    </row>
    <row r="4550" spans="1:19" s="243" customFormat="1" ht="58.15">
      <c r="A4550" s="926" t="s">
        <v>37672</v>
      </c>
      <c r="B4550" s="887" t="s">
        <v>29742</v>
      </c>
      <c r="C4550" s="887" t="s">
        <v>115</v>
      </c>
      <c r="D4550" s="887" t="s">
        <v>30025</v>
      </c>
      <c r="E4550" s="451">
        <v>10000</v>
      </c>
      <c r="F4550" s="887" t="s">
        <v>30026</v>
      </c>
      <c r="G4550" s="376" t="s">
        <v>30027</v>
      </c>
      <c r="H4550" s="884" t="s">
        <v>30028</v>
      </c>
      <c r="I4550" s="884" t="s">
        <v>19773</v>
      </c>
      <c r="J4550" s="887" t="s">
        <v>30028</v>
      </c>
      <c r="K4550" s="917"/>
      <c r="L4550" s="933"/>
      <c r="M4550" s="451"/>
      <c r="N4550" s="933">
        <v>1</v>
      </c>
      <c r="O4550" s="933">
        <v>3</v>
      </c>
      <c r="P4550" s="451">
        <v>30000</v>
      </c>
      <c r="Q4550" s="933"/>
      <c r="R4550" s="933"/>
      <c r="S4550" s="452"/>
    </row>
    <row r="4551" spans="1:19" s="243" customFormat="1" ht="34.9">
      <c r="A4551" s="926" t="s">
        <v>37672</v>
      </c>
      <c r="B4551" s="887" t="s">
        <v>29742</v>
      </c>
      <c r="C4551" s="887" t="s">
        <v>115</v>
      </c>
      <c r="D4551" s="887" t="s">
        <v>30029</v>
      </c>
      <c r="E4551" s="451">
        <v>6000</v>
      </c>
      <c r="F4551" s="887" t="s">
        <v>30030</v>
      </c>
      <c r="G4551" s="376" t="s">
        <v>30031</v>
      </c>
      <c r="H4551" s="884" t="s">
        <v>19708</v>
      </c>
      <c r="I4551" s="884" t="s">
        <v>19773</v>
      </c>
      <c r="J4551" s="887" t="s">
        <v>19708</v>
      </c>
      <c r="K4551" s="933">
        <v>3</v>
      </c>
      <c r="L4551" s="933">
        <v>7</v>
      </c>
      <c r="M4551" s="451">
        <v>44600</v>
      </c>
      <c r="N4551" s="933">
        <v>2</v>
      </c>
      <c r="O4551" s="933">
        <v>3</v>
      </c>
      <c r="P4551" s="451">
        <v>18000</v>
      </c>
      <c r="Q4551" s="933"/>
      <c r="R4551" s="933"/>
      <c r="S4551" s="452"/>
    </row>
    <row r="4552" spans="1:19" s="243" customFormat="1" ht="34.9">
      <c r="A4552" s="926" t="s">
        <v>37672</v>
      </c>
      <c r="B4552" s="887" t="s">
        <v>29742</v>
      </c>
      <c r="C4552" s="887" t="s">
        <v>115</v>
      </c>
      <c r="D4552" s="887" t="s">
        <v>30032</v>
      </c>
      <c r="E4552" s="451">
        <v>11000</v>
      </c>
      <c r="F4552" s="887" t="s">
        <v>30033</v>
      </c>
      <c r="G4552" s="376" t="s">
        <v>30034</v>
      </c>
      <c r="H4552" s="884" t="s">
        <v>19729</v>
      </c>
      <c r="I4552" s="884" t="s">
        <v>19773</v>
      </c>
      <c r="J4552" s="887" t="s">
        <v>19729</v>
      </c>
      <c r="K4552" s="933">
        <v>1</v>
      </c>
      <c r="L4552" s="933">
        <v>9</v>
      </c>
      <c r="M4552" s="451">
        <v>99000</v>
      </c>
      <c r="N4552" s="933">
        <v>1</v>
      </c>
      <c r="O4552" s="933">
        <v>6</v>
      </c>
      <c r="P4552" s="451">
        <v>66000</v>
      </c>
      <c r="Q4552" s="933">
        <v>1</v>
      </c>
      <c r="R4552" s="933">
        <v>12</v>
      </c>
      <c r="S4552" s="452">
        <v>132000</v>
      </c>
    </row>
    <row r="4553" spans="1:19" s="243" customFormat="1" ht="34.9">
      <c r="A4553" s="926" t="s">
        <v>37672</v>
      </c>
      <c r="B4553" s="887" t="s">
        <v>29742</v>
      </c>
      <c r="C4553" s="887" t="s">
        <v>115</v>
      </c>
      <c r="D4553" s="887" t="s">
        <v>30035</v>
      </c>
      <c r="E4553" s="451">
        <v>5000</v>
      </c>
      <c r="F4553" s="887" t="s">
        <v>30036</v>
      </c>
      <c r="G4553" s="376" t="s">
        <v>30037</v>
      </c>
      <c r="H4553" s="884" t="s">
        <v>19708</v>
      </c>
      <c r="I4553" s="884" t="s">
        <v>19773</v>
      </c>
      <c r="J4553" s="887" t="s">
        <v>19708</v>
      </c>
      <c r="K4553" s="933">
        <v>1</v>
      </c>
      <c r="L4553" s="933">
        <v>12</v>
      </c>
      <c r="M4553" s="451">
        <v>60000</v>
      </c>
      <c r="N4553" s="933">
        <v>1</v>
      </c>
      <c r="O4553" s="933">
        <v>6</v>
      </c>
      <c r="P4553" s="451">
        <v>30000</v>
      </c>
      <c r="Q4553" s="933">
        <v>1</v>
      </c>
      <c r="R4553" s="933">
        <v>12</v>
      </c>
      <c r="S4553" s="452">
        <v>60000</v>
      </c>
    </row>
    <row r="4554" spans="1:19" s="243" customFormat="1" ht="34.9">
      <c r="A4554" s="926" t="s">
        <v>37672</v>
      </c>
      <c r="B4554" s="887" t="s">
        <v>29742</v>
      </c>
      <c r="C4554" s="887" t="s">
        <v>115</v>
      </c>
      <c r="D4554" s="887" t="s">
        <v>20390</v>
      </c>
      <c r="E4554" s="451">
        <v>3500</v>
      </c>
      <c r="F4554" s="887" t="s">
        <v>30038</v>
      </c>
      <c r="G4554" s="376" t="s">
        <v>30039</v>
      </c>
      <c r="H4554" s="884" t="s">
        <v>19729</v>
      </c>
      <c r="I4554" s="884" t="s">
        <v>19764</v>
      </c>
      <c r="J4554" s="887" t="s">
        <v>19729</v>
      </c>
      <c r="K4554" s="933">
        <v>1</v>
      </c>
      <c r="L4554" s="933">
        <v>12</v>
      </c>
      <c r="M4554" s="451">
        <v>42000</v>
      </c>
      <c r="N4554" s="933">
        <v>1</v>
      </c>
      <c r="O4554" s="933">
        <v>6</v>
      </c>
      <c r="P4554" s="451">
        <v>21000</v>
      </c>
      <c r="Q4554" s="933">
        <v>1</v>
      </c>
      <c r="R4554" s="933">
        <v>12</v>
      </c>
      <c r="S4554" s="452">
        <v>42000</v>
      </c>
    </row>
    <row r="4555" spans="1:19" s="243" customFormat="1" ht="34.9">
      <c r="A4555" s="926" t="s">
        <v>37672</v>
      </c>
      <c r="B4555" s="887" t="s">
        <v>29742</v>
      </c>
      <c r="C4555" s="887" t="s">
        <v>115</v>
      </c>
      <c r="D4555" s="887" t="s">
        <v>30040</v>
      </c>
      <c r="E4555" s="451">
        <v>9000</v>
      </c>
      <c r="F4555" s="887" t="s">
        <v>30041</v>
      </c>
      <c r="G4555" s="376" t="s">
        <v>30042</v>
      </c>
      <c r="H4555" s="884" t="s">
        <v>19802</v>
      </c>
      <c r="I4555" s="884" t="s">
        <v>19773</v>
      </c>
      <c r="J4555" s="887" t="s">
        <v>19802</v>
      </c>
      <c r="K4555" s="933">
        <v>1</v>
      </c>
      <c r="L4555" s="933">
        <v>2</v>
      </c>
      <c r="M4555" s="451">
        <v>18000</v>
      </c>
      <c r="N4555" s="917"/>
      <c r="O4555" s="933"/>
      <c r="P4555" s="451"/>
      <c r="Q4555" s="917"/>
      <c r="R4555" s="917"/>
      <c r="S4555" s="452"/>
    </row>
    <row r="4556" spans="1:19" s="243" customFormat="1" ht="34.9">
      <c r="A4556" s="926" t="s">
        <v>37672</v>
      </c>
      <c r="B4556" s="887" t="s">
        <v>29742</v>
      </c>
      <c r="C4556" s="887" t="s">
        <v>115</v>
      </c>
      <c r="D4556" s="887" t="s">
        <v>20390</v>
      </c>
      <c r="E4556" s="451">
        <v>3500</v>
      </c>
      <c r="F4556" s="887" t="s">
        <v>30043</v>
      </c>
      <c r="G4556" s="376" t="s">
        <v>30044</v>
      </c>
      <c r="H4556" s="884" t="s">
        <v>23633</v>
      </c>
      <c r="I4556" s="884" t="s">
        <v>29795</v>
      </c>
      <c r="J4556" s="887" t="s">
        <v>23633</v>
      </c>
      <c r="K4556" s="933">
        <v>1</v>
      </c>
      <c r="L4556" s="933">
        <v>12</v>
      </c>
      <c r="M4556" s="451">
        <v>42000</v>
      </c>
      <c r="N4556" s="933">
        <v>1</v>
      </c>
      <c r="O4556" s="933">
        <v>6</v>
      </c>
      <c r="P4556" s="451">
        <v>21000</v>
      </c>
      <c r="Q4556" s="933">
        <v>1</v>
      </c>
      <c r="R4556" s="933">
        <v>12</v>
      </c>
      <c r="S4556" s="452">
        <v>42000</v>
      </c>
    </row>
    <row r="4557" spans="1:19" s="243" customFormat="1" ht="34.9">
      <c r="A4557" s="926" t="s">
        <v>37672</v>
      </c>
      <c r="B4557" s="887" t="s">
        <v>29742</v>
      </c>
      <c r="C4557" s="887" t="s">
        <v>115</v>
      </c>
      <c r="D4557" s="887" t="s">
        <v>30045</v>
      </c>
      <c r="E4557" s="451">
        <v>7000</v>
      </c>
      <c r="F4557" s="887" t="s">
        <v>30046</v>
      </c>
      <c r="G4557" s="376" t="s">
        <v>30047</v>
      </c>
      <c r="H4557" s="884" t="s">
        <v>19733</v>
      </c>
      <c r="I4557" s="884" t="s">
        <v>29749</v>
      </c>
      <c r="J4557" s="887" t="s">
        <v>19733</v>
      </c>
      <c r="K4557" s="933">
        <v>1</v>
      </c>
      <c r="L4557" s="933">
        <v>8</v>
      </c>
      <c r="M4557" s="451">
        <v>56000</v>
      </c>
      <c r="N4557" s="933">
        <v>1</v>
      </c>
      <c r="O4557" s="933">
        <v>6</v>
      </c>
      <c r="P4557" s="451">
        <v>42000</v>
      </c>
      <c r="Q4557" s="933">
        <v>1</v>
      </c>
      <c r="R4557" s="933">
        <v>12</v>
      </c>
      <c r="S4557" s="452">
        <v>84000</v>
      </c>
    </row>
    <row r="4558" spans="1:19" s="243" customFormat="1" ht="34.9">
      <c r="A4558" s="926" t="s">
        <v>37672</v>
      </c>
      <c r="B4558" s="887" t="s">
        <v>29742</v>
      </c>
      <c r="C4558" s="887" t="s">
        <v>115</v>
      </c>
      <c r="D4558" s="887" t="s">
        <v>30048</v>
      </c>
      <c r="E4558" s="451">
        <v>7000</v>
      </c>
      <c r="F4558" s="887" t="s">
        <v>30049</v>
      </c>
      <c r="G4558" s="376" t="s">
        <v>30050</v>
      </c>
      <c r="H4558" s="884" t="s">
        <v>19802</v>
      </c>
      <c r="I4558" s="884" t="s">
        <v>19773</v>
      </c>
      <c r="J4558" s="887" t="s">
        <v>19802</v>
      </c>
      <c r="K4558" s="917"/>
      <c r="L4558" s="933"/>
      <c r="M4558" s="451"/>
      <c r="N4558" s="933">
        <v>1</v>
      </c>
      <c r="O4558" s="933">
        <v>3</v>
      </c>
      <c r="P4558" s="451">
        <v>21000</v>
      </c>
      <c r="Q4558" s="933"/>
      <c r="R4558" s="933"/>
      <c r="S4558" s="452"/>
    </row>
    <row r="4559" spans="1:19" s="243" customFormat="1" ht="34.9">
      <c r="A4559" s="926" t="s">
        <v>37672</v>
      </c>
      <c r="B4559" s="887" t="s">
        <v>29742</v>
      </c>
      <c r="C4559" s="887" t="s">
        <v>115</v>
      </c>
      <c r="D4559" s="887" t="s">
        <v>29940</v>
      </c>
      <c r="E4559" s="451">
        <v>4500</v>
      </c>
      <c r="F4559" s="887" t="s">
        <v>30051</v>
      </c>
      <c r="G4559" s="376" t="s">
        <v>30052</v>
      </c>
      <c r="H4559" s="884" t="s">
        <v>29788</v>
      </c>
      <c r="I4559" s="884" t="s">
        <v>19773</v>
      </c>
      <c r="J4559" s="887" t="s">
        <v>29788</v>
      </c>
      <c r="K4559" s="933">
        <v>1</v>
      </c>
      <c r="L4559" s="933">
        <v>12</v>
      </c>
      <c r="M4559" s="451">
        <v>54000</v>
      </c>
      <c r="N4559" s="933">
        <v>1</v>
      </c>
      <c r="O4559" s="933">
        <v>6</v>
      </c>
      <c r="P4559" s="451">
        <v>27000</v>
      </c>
      <c r="Q4559" s="933">
        <v>1</v>
      </c>
      <c r="R4559" s="933">
        <v>12</v>
      </c>
      <c r="S4559" s="452">
        <v>54000</v>
      </c>
    </row>
    <row r="4560" spans="1:19" s="243" customFormat="1" ht="34.9">
      <c r="A4560" s="926" t="s">
        <v>37672</v>
      </c>
      <c r="B4560" s="887" t="s">
        <v>29742</v>
      </c>
      <c r="C4560" s="887" t="s">
        <v>115</v>
      </c>
      <c r="D4560" s="887" t="s">
        <v>30053</v>
      </c>
      <c r="E4560" s="451">
        <v>3000</v>
      </c>
      <c r="F4560" s="887" t="s">
        <v>30054</v>
      </c>
      <c r="G4560" s="376" t="s">
        <v>30055</v>
      </c>
      <c r="H4560" s="884" t="s">
        <v>27606</v>
      </c>
      <c r="I4560" s="884" t="s">
        <v>29749</v>
      </c>
      <c r="J4560" s="887" t="s">
        <v>27606</v>
      </c>
      <c r="K4560" s="933">
        <v>1</v>
      </c>
      <c r="L4560" s="933">
        <v>12</v>
      </c>
      <c r="M4560" s="451">
        <v>36000</v>
      </c>
      <c r="N4560" s="933">
        <v>1</v>
      </c>
      <c r="O4560" s="933">
        <v>4</v>
      </c>
      <c r="P4560" s="451">
        <v>10900</v>
      </c>
      <c r="Q4560" s="917"/>
      <c r="R4560" s="917"/>
      <c r="S4560" s="452"/>
    </row>
    <row r="4561" spans="1:19" s="243" customFormat="1" ht="34.9">
      <c r="A4561" s="926" t="s">
        <v>37672</v>
      </c>
      <c r="B4561" s="887" t="s">
        <v>29742</v>
      </c>
      <c r="C4561" s="887" t="s">
        <v>115</v>
      </c>
      <c r="D4561" s="887" t="s">
        <v>30056</v>
      </c>
      <c r="E4561" s="451">
        <v>6000</v>
      </c>
      <c r="F4561" s="887" t="s">
        <v>30057</v>
      </c>
      <c r="G4561" s="376" t="s">
        <v>30058</v>
      </c>
      <c r="H4561" s="884" t="s">
        <v>19713</v>
      </c>
      <c r="I4561" s="884" t="s">
        <v>19773</v>
      </c>
      <c r="J4561" s="887" t="s">
        <v>19713</v>
      </c>
      <c r="K4561" s="917"/>
      <c r="L4561" s="933"/>
      <c r="M4561" s="451"/>
      <c r="N4561" s="933">
        <v>1</v>
      </c>
      <c r="O4561" s="933">
        <v>3</v>
      </c>
      <c r="P4561" s="451">
        <v>18000</v>
      </c>
      <c r="Q4561" s="933"/>
      <c r="R4561" s="933"/>
      <c r="S4561" s="452"/>
    </row>
    <row r="4562" spans="1:19" s="243" customFormat="1" ht="46.5">
      <c r="A4562" s="926" t="s">
        <v>37672</v>
      </c>
      <c r="B4562" s="887" t="s">
        <v>29742</v>
      </c>
      <c r="C4562" s="887" t="s">
        <v>115</v>
      </c>
      <c r="D4562" s="887" t="s">
        <v>30059</v>
      </c>
      <c r="E4562" s="451">
        <v>4600</v>
      </c>
      <c r="F4562" s="887" t="s">
        <v>30060</v>
      </c>
      <c r="G4562" s="376" t="s">
        <v>30061</v>
      </c>
      <c r="H4562" s="884" t="s">
        <v>19729</v>
      </c>
      <c r="I4562" s="884" t="s">
        <v>29749</v>
      </c>
      <c r="J4562" s="887" t="s">
        <v>19729</v>
      </c>
      <c r="K4562" s="917"/>
      <c r="L4562" s="933"/>
      <c r="M4562" s="451"/>
      <c r="N4562" s="933">
        <v>1</v>
      </c>
      <c r="O4562" s="933">
        <v>3</v>
      </c>
      <c r="P4562" s="451">
        <v>10733.33</v>
      </c>
      <c r="Q4562" s="917"/>
      <c r="R4562" s="917"/>
      <c r="S4562" s="452"/>
    </row>
    <row r="4563" spans="1:19" s="243" customFormat="1" ht="34.9">
      <c r="A4563" s="926" t="s">
        <v>37672</v>
      </c>
      <c r="B4563" s="887" t="s">
        <v>29742</v>
      </c>
      <c r="C4563" s="887" t="s">
        <v>115</v>
      </c>
      <c r="D4563" s="887" t="s">
        <v>30062</v>
      </c>
      <c r="E4563" s="451">
        <v>3500</v>
      </c>
      <c r="F4563" s="887" t="s">
        <v>30063</v>
      </c>
      <c r="G4563" s="376" t="s">
        <v>30064</v>
      </c>
      <c r="H4563" s="884" t="s">
        <v>30065</v>
      </c>
      <c r="I4563" s="884" t="s">
        <v>29749</v>
      </c>
      <c r="J4563" s="887" t="s">
        <v>30065</v>
      </c>
      <c r="K4563" s="933">
        <v>1</v>
      </c>
      <c r="L4563" s="933">
        <v>8</v>
      </c>
      <c r="M4563" s="451">
        <v>28000</v>
      </c>
      <c r="N4563" s="933">
        <v>1</v>
      </c>
      <c r="O4563" s="933">
        <v>6</v>
      </c>
      <c r="P4563" s="451">
        <v>21000</v>
      </c>
      <c r="Q4563" s="933">
        <v>1</v>
      </c>
      <c r="R4563" s="933">
        <v>12</v>
      </c>
      <c r="S4563" s="452">
        <v>42000</v>
      </c>
    </row>
    <row r="4564" spans="1:19" s="243" customFormat="1" ht="34.9">
      <c r="A4564" s="926" t="s">
        <v>37672</v>
      </c>
      <c r="B4564" s="887" t="s">
        <v>29742</v>
      </c>
      <c r="C4564" s="887" t="s">
        <v>115</v>
      </c>
      <c r="D4564" s="887" t="s">
        <v>29754</v>
      </c>
      <c r="E4564" s="451">
        <v>5500</v>
      </c>
      <c r="F4564" s="887" t="s">
        <v>30066</v>
      </c>
      <c r="G4564" s="376" t="s">
        <v>30067</v>
      </c>
      <c r="H4564" s="884" t="s">
        <v>29920</v>
      </c>
      <c r="I4564" s="884" t="s">
        <v>29749</v>
      </c>
      <c r="J4564" s="887" t="s">
        <v>29920</v>
      </c>
      <c r="K4564" s="933">
        <v>1</v>
      </c>
      <c r="L4564" s="933">
        <v>12</v>
      </c>
      <c r="M4564" s="451">
        <v>66000</v>
      </c>
      <c r="N4564" s="933">
        <v>1</v>
      </c>
      <c r="O4564" s="933">
        <v>6</v>
      </c>
      <c r="P4564" s="451">
        <v>33000</v>
      </c>
      <c r="Q4564" s="933">
        <v>1</v>
      </c>
      <c r="R4564" s="933">
        <v>12</v>
      </c>
      <c r="S4564" s="452">
        <v>66000</v>
      </c>
    </row>
    <row r="4565" spans="1:19" s="243" customFormat="1" ht="34.9">
      <c r="A4565" s="926" t="s">
        <v>37672</v>
      </c>
      <c r="B4565" s="887" t="s">
        <v>29742</v>
      </c>
      <c r="C4565" s="887" t="s">
        <v>115</v>
      </c>
      <c r="D4565" s="887" t="s">
        <v>30068</v>
      </c>
      <c r="E4565" s="451">
        <v>6500</v>
      </c>
      <c r="F4565" s="887" t="s">
        <v>30069</v>
      </c>
      <c r="G4565" s="376" t="s">
        <v>30070</v>
      </c>
      <c r="H4565" s="884" t="s">
        <v>30071</v>
      </c>
      <c r="I4565" s="884" t="s">
        <v>29749</v>
      </c>
      <c r="J4565" s="887" t="s">
        <v>30071</v>
      </c>
      <c r="K4565" s="917"/>
      <c r="L4565" s="933"/>
      <c r="M4565" s="451"/>
      <c r="N4565" s="933">
        <v>1</v>
      </c>
      <c r="O4565" s="933">
        <v>3</v>
      </c>
      <c r="P4565" s="451">
        <v>19500</v>
      </c>
      <c r="Q4565" s="933"/>
      <c r="R4565" s="933"/>
      <c r="S4565" s="452"/>
    </row>
    <row r="4566" spans="1:19" s="243" customFormat="1" ht="34.9">
      <c r="A4566" s="926" t="s">
        <v>37672</v>
      </c>
      <c r="B4566" s="887" t="s">
        <v>29742</v>
      </c>
      <c r="C4566" s="887" t="s">
        <v>115</v>
      </c>
      <c r="D4566" s="887" t="s">
        <v>30072</v>
      </c>
      <c r="E4566" s="451">
        <v>7000</v>
      </c>
      <c r="F4566" s="887" t="s">
        <v>30073</v>
      </c>
      <c r="G4566" s="376" t="s">
        <v>30074</v>
      </c>
      <c r="H4566" s="884" t="s">
        <v>29764</v>
      </c>
      <c r="I4566" s="884" t="s">
        <v>19773</v>
      </c>
      <c r="J4566" s="887" t="s">
        <v>29764</v>
      </c>
      <c r="K4566" s="917"/>
      <c r="L4566" s="933"/>
      <c r="M4566" s="451"/>
      <c r="N4566" s="933">
        <v>1</v>
      </c>
      <c r="O4566" s="933">
        <v>3</v>
      </c>
      <c r="P4566" s="451">
        <v>21000</v>
      </c>
      <c r="Q4566" s="933"/>
      <c r="R4566" s="933"/>
      <c r="S4566" s="452"/>
    </row>
    <row r="4567" spans="1:19" s="243" customFormat="1" ht="34.9">
      <c r="A4567" s="926" t="s">
        <v>37672</v>
      </c>
      <c r="B4567" s="887" t="s">
        <v>29742</v>
      </c>
      <c r="C4567" s="887" t="s">
        <v>115</v>
      </c>
      <c r="D4567" s="887" t="s">
        <v>30075</v>
      </c>
      <c r="E4567" s="451">
        <v>8500</v>
      </c>
      <c r="F4567" s="887" t="s">
        <v>30076</v>
      </c>
      <c r="G4567" s="376" t="s">
        <v>30077</v>
      </c>
      <c r="H4567" s="884" t="s">
        <v>19709</v>
      </c>
      <c r="I4567" s="884" t="s">
        <v>19773</v>
      </c>
      <c r="J4567" s="887" t="s">
        <v>19709</v>
      </c>
      <c r="K4567" s="933">
        <v>1</v>
      </c>
      <c r="L4567" s="933">
        <v>12</v>
      </c>
      <c r="M4567" s="451">
        <v>102000</v>
      </c>
      <c r="N4567" s="933">
        <v>1</v>
      </c>
      <c r="O4567" s="933">
        <v>6</v>
      </c>
      <c r="P4567" s="451">
        <v>51000</v>
      </c>
      <c r="Q4567" s="933">
        <v>1</v>
      </c>
      <c r="R4567" s="933">
        <v>12</v>
      </c>
      <c r="S4567" s="452">
        <v>102000</v>
      </c>
    </row>
    <row r="4568" spans="1:19" s="243" customFormat="1" ht="34.9">
      <c r="A4568" s="926" t="s">
        <v>37672</v>
      </c>
      <c r="B4568" s="887" t="s">
        <v>29742</v>
      </c>
      <c r="C4568" s="887" t="s">
        <v>115</v>
      </c>
      <c r="D4568" s="887" t="s">
        <v>28694</v>
      </c>
      <c r="E4568" s="451">
        <v>2500</v>
      </c>
      <c r="F4568" s="887" t="s">
        <v>30078</v>
      </c>
      <c r="G4568" s="376" t="s">
        <v>30079</v>
      </c>
      <c r="H4568" s="884" t="s">
        <v>19729</v>
      </c>
      <c r="I4568" s="884" t="s">
        <v>29749</v>
      </c>
      <c r="J4568" s="887" t="s">
        <v>19729</v>
      </c>
      <c r="K4568" s="933">
        <v>1</v>
      </c>
      <c r="L4568" s="933">
        <v>12</v>
      </c>
      <c r="M4568" s="451">
        <v>30000</v>
      </c>
      <c r="N4568" s="933">
        <v>1</v>
      </c>
      <c r="O4568" s="933">
        <v>6</v>
      </c>
      <c r="P4568" s="451">
        <v>15000</v>
      </c>
      <c r="Q4568" s="933">
        <v>1</v>
      </c>
      <c r="R4568" s="933">
        <v>12</v>
      </c>
      <c r="S4568" s="452">
        <v>30000</v>
      </c>
    </row>
    <row r="4569" spans="1:19" s="243" customFormat="1" ht="34.9">
      <c r="A4569" s="926" t="s">
        <v>37672</v>
      </c>
      <c r="B4569" s="887" t="s">
        <v>29742</v>
      </c>
      <c r="C4569" s="887" t="s">
        <v>115</v>
      </c>
      <c r="D4569" s="887" t="s">
        <v>30080</v>
      </c>
      <c r="E4569" s="451">
        <v>9000</v>
      </c>
      <c r="F4569" s="887" t="s">
        <v>30081</v>
      </c>
      <c r="G4569" s="376" t="s">
        <v>30082</v>
      </c>
      <c r="H4569" s="884" t="s">
        <v>21328</v>
      </c>
      <c r="I4569" s="884" t="s">
        <v>19773</v>
      </c>
      <c r="J4569" s="887" t="s">
        <v>21328</v>
      </c>
      <c r="K4569" s="933">
        <v>1</v>
      </c>
      <c r="L4569" s="933">
        <v>4</v>
      </c>
      <c r="M4569" s="451">
        <v>36000</v>
      </c>
      <c r="N4569" s="917"/>
      <c r="O4569" s="933"/>
      <c r="P4569" s="451"/>
      <c r="Q4569" s="933"/>
      <c r="R4569" s="933"/>
      <c r="S4569" s="452"/>
    </row>
    <row r="4570" spans="1:19" s="243" customFormat="1" ht="34.9">
      <c r="A4570" s="926" t="s">
        <v>37672</v>
      </c>
      <c r="B4570" s="887" t="s">
        <v>29742</v>
      </c>
      <c r="C4570" s="887" t="s">
        <v>115</v>
      </c>
      <c r="D4570" s="887" t="s">
        <v>30083</v>
      </c>
      <c r="E4570" s="451">
        <v>6000</v>
      </c>
      <c r="F4570" s="887" t="s">
        <v>30084</v>
      </c>
      <c r="G4570" s="376" t="s">
        <v>30085</v>
      </c>
      <c r="H4570" s="884" t="s">
        <v>29764</v>
      </c>
      <c r="I4570" s="884" t="s">
        <v>19773</v>
      </c>
      <c r="J4570" s="887" t="s">
        <v>29764</v>
      </c>
      <c r="K4570" s="917"/>
      <c r="L4570" s="933"/>
      <c r="M4570" s="451"/>
      <c r="N4570" s="933">
        <v>1</v>
      </c>
      <c r="O4570" s="933">
        <v>3</v>
      </c>
      <c r="P4570" s="451">
        <v>18000</v>
      </c>
      <c r="Q4570" s="933"/>
      <c r="R4570" s="933"/>
      <c r="S4570" s="452"/>
    </row>
    <row r="4571" spans="1:19" s="243" customFormat="1" ht="34.9">
      <c r="A4571" s="926" t="s">
        <v>37672</v>
      </c>
      <c r="B4571" s="887" t="s">
        <v>29742</v>
      </c>
      <c r="C4571" s="887" t="s">
        <v>115</v>
      </c>
      <c r="D4571" s="887" t="s">
        <v>30086</v>
      </c>
      <c r="E4571" s="451">
        <v>5000</v>
      </c>
      <c r="F4571" s="887" t="s">
        <v>30087</v>
      </c>
      <c r="G4571" s="376" t="s">
        <v>30088</v>
      </c>
      <c r="H4571" s="884" t="s">
        <v>19810</v>
      </c>
      <c r="I4571" s="884" t="s">
        <v>29749</v>
      </c>
      <c r="J4571" s="887" t="s">
        <v>19810</v>
      </c>
      <c r="K4571" s="933">
        <v>1</v>
      </c>
      <c r="L4571" s="933">
        <v>9</v>
      </c>
      <c r="M4571" s="451">
        <v>45000</v>
      </c>
      <c r="N4571" s="933">
        <v>1</v>
      </c>
      <c r="O4571" s="933">
        <v>6</v>
      </c>
      <c r="P4571" s="451">
        <v>30000</v>
      </c>
      <c r="Q4571" s="933">
        <v>1</v>
      </c>
      <c r="R4571" s="933">
        <v>12</v>
      </c>
      <c r="S4571" s="452">
        <v>60000</v>
      </c>
    </row>
    <row r="4572" spans="1:19" s="243" customFormat="1" ht="34.9">
      <c r="A4572" s="926" t="s">
        <v>37672</v>
      </c>
      <c r="B4572" s="887" t="s">
        <v>29742</v>
      </c>
      <c r="C4572" s="887" t="s">
        <v>115</v>
      </c>
      <c r="D4572" s="887" t="s">
        <v>30089</v>
      </c>
      <c r="E4572" s="451">
        <v>2500</v>
      </c>
      <c r="F4572" s="887" t="s">
        <v>30090</v>
      </c>
      <c r="G4572" s="376" t="s">
        <v>30091</v>
      </c>
      <c r="H4572" s="884" t="s">
        <v>29807</v>
      </c>
      <c r="I4572" s="884" t="s">
        <v>29795</v>
      </c>
      <c r="J4572" s="887" t="s">
        <v>29807</v>
      </c>
      <c r="K4572" s="933">
        <v>1</v>
      </c>
      <c r="L4572" s="933">
        <v>2</v>
      </c>
      <c r="M4572" s="451">
        <v>4833.33</v>
      </c>
      <c r="N4572" s="933">
        <v>2</v>
      </c>
      <c r="O4572" s="933">
        <v>6</v>
      </c>
      <c r="P4572" s="451">
        <v>15000</v>
      </c>
      <c r="Q4572" s="942"/>
      <c r="R4572" s="942"/>
      <c r="S4572" s="452"/>
    </row>
    <row r="4573" spans="1:19" s="243" customFormat="1" ht="46.5">
      <c r="A4573" s="926" t="s">
        <v>37672</v>
      </c>
      <c r="B4573" s="887" t="s">
        <v>29742</v>
      </c>
      <c r="C4573" s="887" t="s">
        <v>115</v>
      </c>
      <c r="D4573" s="887" t="s">
        <v>30092</v>
      </c>
      <c r="E4573" s="451">
        <v>4600</v>
      </c>
      <c r="F4573" s="887" t="s">
        <v>30093</v>
      </c>
      <c r="G4573" s="376" t="s">
        <v>30094</v>
      </c>
      <c r="H4573" s="884" t="s">
        <v>19729</v>
      </c>
      <c r="I4573" s="884" t="s">
        <v>19773</v>
      </c>
      <c r="J4573" s="887" t="s">
        <v>19729</v>
      </c>
      <c r="K4573" s="917"/>
      <c r="L4573" s="933"/>
      <c r="M4573" s="451"/>
      <c r="N4573" s="933">
        <v>1</v>
      </c>
      <c r="O4573" s="933">
        <v>3</v>
      </c>
      <c r="P4573" s="451">
        <v>13800</v>
      </c>
      <c r="Q4573" s="933"/>
      <c r="R4573" s="933"/>
      <c r="S4573" s="452"/>
    </row>
    <row r="4574" spans="1:19" s="243" customFormat="1" ht="46.5">
      <c r="A4574" s="926" t="s">
        <v>37672</v>
      </c>
      <c r="B4574" s="887" t="s">
        <v>29742</v>
      </c>
      <c r="C4574" s="887" t="s">
        <v>115</v>
      </c>
      <c r="D4574" s="887" t="s">
        <v>30095</v>
      </c>
      <c r="E4574" s="451">
        <v>4600</v>
      </c>
      <c r="F4574" s="887" t="s">
        <v>30096</v>
      </c>
      <c r="G4574" s="376" t="s">
        <v>30097</v>
      </c>
      <c r="H4574" s="884" t="s">
        <v>19729</v>
      </c>
      <c r="I4574" s="884" t="s">
        <v>29749</v>
      </c>
      <c r="J4574" s="887" t="s">
        <v>19729</v>
      </c>
      <c r="K4574" s="917"/>
      <c r="L4574" s="933"/>
      <c r="M4574" s="451"/>
      <c r="N4574" s="933">
        <v>1</v>
      </c>
      <c r="O4574" s="933">
        <v>3</v>
      </c>
      <c r="P4574" s="451">
        <v>13800</v>
      </c>
      <c r="Q4574" s="933"/>
      <c r="R4574" s="933"/>
      <c r="S4574" s="452"/>
    </row>
    <row r="4575" spans="1:19" s="243" customFormat="1" ht="34.9">
      <c r="A4575" s="926" t="s">
        <v>37672</v>
      </c>
      <c r="B4575" s="887" t="s">
        <v>29742</v>
      </c>
      <c r="C4575" s="887" t="s">
        <v>115</v>
      </c>
      <c r="D4575" s="887" t="s">
        <v>29798</v>
      </c>
      <c r="E4575" s="451">
        <v>5000</v>
      </c>
      <c r="F4575" s="887" t="s">
        <v>30098</v>
      </c>
      <c r="G4575" s="376" t="s">
        <v>30099</v>
      </c>
      <c r="H4575" s="884" t="s">
        <v>19733</v>
      </c>
      <c r="I4575" s="884" t="s">
        <v>19773</v>
      </c>
      <c r="J4575" s="887" t="s">
        <v>19733</v>
      </c>
      <c r="K4575" s="933">
        <v>1</v>
      </c>
      <c r="L4575" s="933">
        <v>12</v>
      </c>
      <c r="M4575" s="451">
        <v>60000</v>
      </c>
      <c r="N4575" s="933">
        <v>1</v>
      </c>
      <c r="O4575" s="933">
        <v>6</v>
      </c>
      <c r="P4575" s="451">
        <v>30000</v>
      </c>
      <c r="Q4575" s="933">
        <v>1</v>
      </c>
      <c r="R4575" s="933">
        <v>12</v>
      </c>
      <c r="S4575" s="452">
        <v>60000</v>
      </c>
    </row>
    <row r="4576" spans="1:19" s="243" customFormat="1" ht="34.9">
      <c r="A4576" s="926" t="s">
        <v>37672</v>
      </c>
      <c r="B4576" s="887" t="s">
        <v>29742</v>
      </c>
      <c r="C4576" s="887" t="s">
        <v>115</v>
      </c>
      <c r="D4576" s="887" t="s">
        <v>30100</v>
      </c>
      <c r="E4576" s="451">
        <v>8800</v>
      </c>
      <c r="F4576" s="887" t="s">
        <v>30101</v>
      </c>
      <c r="G4576" s="376" t="s">
        <v>30102</v>
      </c>
      <c r="H4576" s="884" t="s">
        <v>19790</v>
      </c>
      <c r="I4576" s="884" t="s">
        <v>19773</v>
      </c>
      <c r="J4576" s="887" t="s">
        <v>19790</v>
      </c>
      <c r="K4576" s="933">
        <v>1</v>
      </c>
      <c r="L4576" s="933">
        <v>9</v>
      </c>
      <c r="M4576" s="451">
        <v>79200</v>
      </c>
      <c r="N4576" s="933">
        <v>1</v>
      </c>
      <c r="O4576" s="933">
        <v>6</v>
      </c>
      <c r="P4576" s="451">
        <v>52800</v>
      </c>
      <c r="Q4576" s="933">
        <v>1</v>
      </c>
      <c r="R4576" s="933">
        <v>12</v>
      </c>
      <c r="S4576" s="452">
        <v>105600</v>
      </c>
    </row>
    <row r="4577" spans="1:19" s="243" customFormat="1" ht="34.9">
      <c r="A4577" s="926" t="s">
        <v>37672</v>
      </c>
      <c r="B4577" s="887" t="s">
        <v>29742</v>
      </c>
      <c r="C4577" s="887" t="s">
        <v>115</v>
      </c>
      <c r="D4577" s="887" t="s">
        <v>30103</v>
      </c>
      <c r="E4577" s="451">
        <v>6000</v>
      </c>
      <c r="F4577" s="887" t="s">
        <v>30104</v>
      </c>
      <c r="G4577" s="376" t="s">
        <v>30105</v>
      </c>
      <c r="H4577" s="884" t="s">
        <v>20153</v>
      </c>
      <c r="I4577" s="884" t="s">
        <v>19773</v>
      </c>
      <c r="J4577" s="887" t="s">
        <v>20153</v>
      </c>
      <c r="K4577" s="917"/>
      <c r="L4577" s="933"/>
      <c r="M4577" s="451"/>
      <c r="N4577" s="933">
        <v>1</v>
      </c>
      <c r="O4577" s="933">
        <v>3</v>
      </c>
      <c r="P4577" s="451">
        <v>18000</v>
      </c>
      <c r="Q4577" s="933"/>
      <c r="R4577" s="933"/>
      <c r="S4577" s="452"/>
    </row>
    <row r="4578" spans="1:19" s="243" customFormat="1" ht="46.5">
      <c r="A4578" s="926" t="s">
        <v>37672</v>
      </c>
      <c r="B4578" s="887" t="s">
        <v>29742</v>
      </c>
      <c r="C4578" s="887" t="s">
        <v>115</v>
      </c>
      <c r="D4578" s="887" t="s">
        <v>30106</v>
      </c>
      <c r="E4578" s="451">
        <v>4600</v>
      </c>
      <c r="F4578" s="887" t="s">
        <v>30107</v>
      </c>
      <c r="G4578" s="376" t="s">
        <v>30108</v>
      </c>
      <c r="H4578" s="884" t="s">
        <v>19729</v>
      </c>
      <c r="I4578" s="884" t="s">
        <v>19773</v>
      </c>
      <c r="J4578" s="887" t="s">
        <v>19729</v>
      </c>
      <c r="K4578" s="917"/>
      <c r="L4578" s="933"/>
      <c r="M4578" s="451"/>
      <c r="N4578" s="933">
        <v>1</v>
      </c>
      <c r="O4578" s="933">
        <v>3</v>
      </c>
      <c r="P4578" s="451">
        <v>13800</v>
      </c>
      <c r="Q4578" s="933"/>
      <c r="R4578" s="933"/>
      <c r="S4578" s="452"/>
    </row>
    <row r="4579" spans="1:19" s="243" customFormat="1" ht="34.9">
      <c r="A4579" s="926" t="s">
        <v>37672</v>
      </c>
      <c r="B4579" s="887" t="s">
        <v>29742</v>
      </c>
      <c r="C4579" s="887" t="s">
        <v>115</v>
      </c>
      <c r="D4579" s="887" t="s">
        <v>29940</v>
      </c>
      <c r="E4579" s="451">
        <v>4500</v>
      </c>
      <c r="F4579" s="887" t="s">
        <v>30109</v>
      </c>
      <c r="G4579" s="376" t="s">
        <v>30110</v>
      </c>
      <c r="H4579" s="884" t="s">
        <v>30111</v>
      </c>
      <c r="I4579" s="884" t="s">
        <v>19773</v>
      </c>
      <c r="J4579" s="887" t="s">
        <v>30111</v>
      </c>
      <c r="K4579" s="933">
        <v>1</v>
      </c>
      <c r="L4579" s="933">
        <v>12</v>
      </c>
      <c r="M4579" s="451">
        <v>54000</v>
      </c>
      <c r="N4579" s="933">
        <v>1</v>
      </c>
      <c r="O4579" s="933">
        <v>6</v>
      </c>
      <c r="P4579" s="451">
        <v>27000</v>
      </c>
      <c r="Q4579" s="933">
        <v>1</v>
      </c>
      <c r="R4579" s="933">
        <v>12</v>
      </c>
      <c r="S4579" s="452">
        <v>54000</v>
      </c>
    </row>
    <row r="4580" spans="1:19" s="243" customFormat="1" ht="34.9">
      <c r="A4580" s="926" t="s">
        <v>37672</v>
      </c>
      <c r="B4580" s="887" t="s">
        <v>29742</v>
      </c>
      <c r="C4580" s="887" t="s">
        <v>115</v>
      </c>
      <c r="D4580" s="887" t="s">
        <v>30112</v>
      </c>
      <c r="E4580" s="451">
        <v>6000</v>
      </c>
      <c r="F4580" s="887" t="s">
        <v>30113</v>
      </c>
      <c r="G4580" s="376" t="s">
        <v>30114</v>
      </c>
      <c r="H4580" s="884" t="s">
        <v>29764</v>
      </c>
      <c r="I4580" s="884" t="s">
        <v>19773</v>
      </c>
      <c r="J4580" s="887" t="s">
        <v>29764</v>
      </c>
      <c r="K4580" s="917"/>
      <c r="L4580" s="933"/>
      <c r="M4580" s="451"/>
      <c r="N4580" s="933">
        <v>1</v>
      </c>
      <c r="O4580" s="933">
        <v>3</v>
      </c>
      <c r="P4580" s="451">
        <v>18000</v>
      </c>
      <c r="Q4580" s="933"/>
      <c r="R4580" s="933"/>
      <c r="S4580" s="452"/>
    </row>
    <row r="4581" spans="1:19" s="243" customFormat="1" ht="34.9">
      <c r="A4581" s="926" t="s">
        <v>37672</v>
      </c>
      <c r="B4581" s="887" t="s">
        <v>29742</v>
      </c>
      <c r="C4581" s="887" t="s">
        <v>115</v>
      </c>
      <c r="D4581" s="887" t="s">
        <v>20390</v>
      </c>
      <c r="E4581" s="451">
        <v>3500</v>
      </c>
      <c r="F4581" s="887" t="s">
        <v>30115</v>
      </c>
      <c r="G4581" s="376" t="s">
        <v>30116</v>
      </c>
      <c r="H4581" s="884" t="s">
        <v>20121</v>
      </c>
      <c r="I4581" s="884" t="s">
        <v>29838</v>
      </c>
      <c r="J4581" s="887" t="s">
        <v>20121</v>
      </c>
      <c r="K4581" s="933">
        <v>1</v>
      </c>
      <c r="L4581" s="933">
        <v>12</v>
      </c>
      <c r="M4581" s="451">
        <v>42000</v>
      </c>
      <c r="N4581" s="933">
        <v>1</v>
      </c>
      <c r="O4581" s="933">
        <v>6</v>
      </c>
      <c r="P4581" s="451">
        <v>21000</v>
      </c>
      <c r="Q4581" s="933">
        <v>1</v>
      </c>
      <c r="R4581" s="933">
        <v>12</v>
      </c>
      <c r="S4581" s="452">
        <v>42000</v>
      </c>
    </row>
    <row r="4582" spans="1:19" s="243" customFormat="1" ht="34.9">
      <c r="A4582" s="926" t="s">
        <v>37672</v>
      </c>
      <c r="B4582" s="887" t="s">
        <v>29742</v>
      </c>
      <c r="C4582" s="887" t="s">
        <v>115</v>
      </c>
      <c r="D4582" s="887" t="s">
        <v>30006</v>
      </c>
      <c r="E4582" s="451">
        <v>1700</v>
      </c>
      <c r="F4582" s="887" t="s">
        <v>30117</v>
      </c>
      <c r="G4582" s="376" t="s">
        <v>30118</v>
      </c>
      <c r="H4582" s="884" t="s">
        <v>23633</v>
      </c>
      <c r="I4582" s="884" t="s">
        <v>29838</v>
      </c>
      <c r="J4582" s="887" t="s">
        <v>23633</v>
      </c>
      <c r="K4582" s="933">
        <v>1</v>
      </c>
      <c r="L4582" s="933">
        <v>12</v>
      </c>
      <c r="M4582" s="451">
        <v>20400</v>
      </c>
      <c r="N4582" s="933">
        <v>1</v>
      </c>
      <c r="O4582" s="933">
        <v>6</v>
      </c>
      <c r="P4582" s="451">
        <v>10200</v>
      </c>
      <c r="Q4582" s="933">
        <v>1</v>
      </c>
      <c r="R4582" s="933">
        <v>12</v>
      </c>
      <c r="S4582" s="452">
        <v>20400</v>
      </c>
    </row>
    <row r="4583" spans="1:19" s="243" customFormat="1" ht="34.9">
      <c r="A4583" s="926" t="s">
        <v>37672</v>
      </c>
      <c r="B4583" s="887" t="s">
        <v>29742</v>
      </c>
      <c r="C4583" s="887" t="s">
        <v>115</v>
      </c>
      <c r="D4583" s="887" t="s">
        <v>30119</v>
      </c>
      <c r="E4583" s="451">
        <v>2500</v>
      </c>
      <c r="F4583" s="887" t="s">
        <v>30120</v>
      </c>
      <c r="G4583" s="376" t="s">
        <v>30121</v>
      </c>
      <c r="H4583" s="884" t="s">
        <v>19729</v>
      </c>
      <c r="I4583" s="884" t="s">
        <v>19773</v>
      </c>
      <c r="J4583" s="887" t="s">
        <v>19729</v>
      </c>
      <c r="K4583" s="933">
        <v>1</v>
      </c>
      <c r="L4583" s="933">
        <v>2</v>
      </c>
      <c r="M4583" s="451">
        <v>4833.33</v>
      </c>
      <c r="N4583" s="933">
        <v>2</v>
      </c>
      <c r="O4583" s="933">
        <v>6</v>
      </c>
      <c r="P4583" s="451">
        <v>15000</v>
      </c>
      <c r="Q4583" s="942">
        <v>1</v>
      </c>
      <c r="R4583" s="942">
        <v>10</v>
      </c>
      <c r="S4583" s="452">
        <v>24960</v>
      </c>
    </row>
    <row r="4584" spans="1:19" s="243" customFormat="1" ht="34.9">
      <c r="A4584" s="926" t="s">
        <v>37672</v>
      </c>
      <c r="B4584" s="887" t="s">
        <v>29742</v>
      </c>
      <c r="C4584" s="887" t="s">
        <v>115</v>
      </c>
      <c r="D4584" s="887" t="s">
        <v>19900</v>
      </c>
      <c r="E4584" s="451">
        <v>2500</v>
      </c>
      <c r="F4584" s="887" t="s">
        <v>30122</v>
      </c>
      <c r="G4584" s="376" t="s">
        <v>30123</v>
      </c>
      <c r="H4584" s="884" t="s">
        <v>19862</v>
      </c>
      <c r="I4584" s="884" t="s">
        <v>19829</v>
      </c>
      <c r="J4584" s="887" t="s">
        <v>19862</v>
      </c>
      <c r="K4584" s="933">
        <v>1</v>
      </c>
      <c r="L4584" s="933">
        <v>12</v>
      </c>
      <c r="M4584" s="451">
        <v>30000</v>
      </c>
      <c r="N4584" s="933">
        <v>1</v>
      </c>
      <c r="O4584" s="933">
        <v>6</v>
      </c>
      <c r="P4584" s="451">
        <v>15000</v>
      </c>
      <c r="Q4584" s="933">
        <v>1</v>
      </c>
      <c r="R4584" s="933">
        <v>12</v>
      </c>
      <c r="S4584" s="452">
        <v>30000</v>
      </c>
    </row>
    <row r="4585" spans="1:19" s="243" customFormat="1" ht="34.9">
      <c r="A4585" s="926" t="s">
        <v>37672</v>
      </c>
      <c r="B4585" s="887" t="s">
        <v>29742</v>
      </c>
      <c r="C4585" s="887" t="s">
        <v>115</v>
      </c>
      <c r="D4585" s="887" t="s">
        <v>29940</v>
      </c>
      <c r="E4585" s="451">
        <v>4500</v>
      </c>
      <c r="F4585" s="887" t="s">
        <v>30124</v>
      </c>
      <c r="G4585" s="376" t="s">
        <v>30125</v>
      </c>
      <c r="H4585" s="884" t="s">
        <v>29834</v>
      </c>
      <c r="I4585" s="884" t="s">
        <v>29749</v>
      </c>
      <c r="J4585" s="887" t="s">
        <v>29834</v>
      </c>
      <c r="K4585" s="933">
        <v>1</v>
      </c>
      <c r="L4585" s="933">
        <v>12</v>
      </c>
      <c r="M4585" s="451">
        <v>54000</v>
      </c>
      <c r="N4585" s="933">
        <v>1</v>
      </c>
      <c r="O4585" s="933">
        <v>6</v>
      </c>
      <c r="P4585" s="451">
        <v>27000</v>
      </c>
      <c r="Q4585" s="933">
        <v>1</v>
      </c>
      <c r="R4585" s="933">
        <v>12</v>
      </c>
      <c r="S4585" s="452">
        <v>54000</v>
      </c>
    </row>
    <row r="4586" spans="1:19" s="243" customFormat="1" ht="34.9">
      <c r="A4586" s="926" t="s">
        <v>37672</v>
      </c>
      <c r="B4586" s="887" t="s">
        <v>29742</v>
      </c>
      <c r="C4586" s="887" t="s">
        <v>115</v>
      </c>
      <c r="D4586" s="887" t="s">
        <v>30126</v>
      </c>
      <c r="E4586" s="451">
        <v>7000</v>
      </c>
      <c r="F4586" s="887" t="s">
        <v>30127</v>
      </c>
      <c r="G4586" s="376" t="s">
        <v>30128</v>
      </c>
      <c r="H4586" s="884" t="s">
        <v>19747</v>
      </c>
      <c r="I4586" s="884" t="s">
        <v>29749</v>
      </c>
      <c r="J4586" s="887" t="s">
        <v>19747</v>
      </c>
      <c r="K4586" s="933">
        <v>1</v>
      </c>
      <c r="L4586" s="933">
        <v>12</v>
      </c>
      <c r="M4586" s="451">
        <v>84000</v>
      </c>
      <c r="N4586" s="933">
        <v>1</v>
      </c>
      <c r="O4586" s="933">
        <v>6</v>
      </c>
      <c r="P4586" s="451">
        <v>42000</v>
      </c>
      <c r="Q4586" s="933">
        <v>1</v>
      </c>
      <c r="R4586" s="933">
        <v>12</v>
      </c>
      <c r="S4586" s="452">
        <v>84000</v>
      </c>
    </row>
    <row r="4587" spans="1:19" s="243" customFormat="1" ht="34.9">
      <c r="A4587" s="926" t="s">
        <v>37672</v>
      </c>
      <c r="B4587" s="887" t="s">
        <v>29742</v>
      </c>
      <c r="C4587" s="887" t="s">
        <v>115</v>
      </c>
      <c r="D4587" s="887" t="s">
        <v>30129</v>
      </c>
      <c r="E4587" s="451">
        <v>7000</v>
      </c>
      <c r="F4587" s="887" t="s">
        <v>30130</v>
      </c>
      <c r="G4587" s="376" t="s">
        <v>30131</v>
      </c>
      <c r="H4587" s="884" t="s">
        <v>29794</v>
      </c>
      <c r="I4587" s="884" t="s">
        <v>19773</v>
      </c>
      <c r="J4587" s="887" t="s">
        <v>29794</v>
      </c>
      <c r="K4587" s="933">
        <v>1</v>
      </c>
      <c r="L4587" s="933">
        <v>10</v>
      </c>
      <c r="M4587" s="451">
        <v>68366.67</v>
      </c>
      <c r="N4587" s="933">
        <v>1</v>
      </c>
      <c r="O4587" s="933">
        <v>6</v>
      </c>
      <c r="P4587" s="451">
        <v>42000</v>
      </c>
      <c r="Q4587" s="933">
        <v>1</v>
      </c>
      <c r="R4587" s="933">
        <v>12</v>
      </c>
      <c r="S4587" s="452">
        <v>84000</v>
      </c>
    </row>
    <row r="4588" spans="1:19" s="243" customFormat="1" ht="34.9">
      <c r="A4588" s="926" t="s">
        <v>37672</v>
      </c>
      <c r="B4588" s="887" t="s">
        <v>29742</v>
      </c>
      <c r="C4588" s="887" t="s">
        <v>115</v>
      </c>
      <c r="D4588" s="887" t="s">
        <v>30132</v>
      </c>
      <c r="E4588" s="451">
        <v>9000</v>
      </c>
      <c r="F4588" s="887" t="s">
        <v>30133</v>
      </c>
      <c r="G4588" s="376" t="s">
        <v>30134</v>
      </c>
      <c r="H4588" s="884" t="s">
        <v>21328</v>
      </c>
      <c r="I4588" s="884" t="s">
        <v>19773</v>
      </c>
      <c r="J4588" s="887" t="s">
        <v>21328</v>
      </c>
      <c r="K4588" s="933">
        <v>1</v>
      </c>
      <c r="L4588" s="933">
        <v>4</v>
      </c>
      <c r="M4588" s="451">
        <v>36000</v>
      </c>
      <c r="N4588" s="917"/>
      <c r="O4588" s="933"/>
      <c r="P4588" s="451"/>
      <c r="Q4588" s="933"/>
      <c r="R4588" s="933"/>
      <c r="S4588" s="452"/>
    </row>
    <row r="4589" spans="1:19" s="243" customFormat="1" ht="81.400000000000006">
      <c r="A4589" s="926" t="s">
        <v>37672</v>
      </c>
      <c r="B4589" s="887" t="s">
        <v>29742</v>
      </c>
      <c r="C4589" s="887" t="s">
        <v>115</v>
      </c>
      <c r="D4589" s="887" t="s">
        <v>29935</v>
      </c>
      <c r="E4589" s="451">
        <v>5000</v>
      </c>
      <c r="F4589" s="887" t="s">
        <v>30135</v>
      </c>
      <c r="G4589" s="376" t="s">
        <v>30136</v>
      </c>
      <c r="H4589" s="884" t="s">
        <v>19713</v>
      </c>
      <c r="I4589" s="884" t="s">
        <v>19773</v>
      </c>
      <c r="J4589" s="887" t="s">
        <v>19713</v>
      </c>
      <c r="K4589" s="933">
        <v>1</v>
      </c>
      <c r="L4589" s="933">
        <v>2</v>
      </c>
      <c r="M4589" s="451">
        <v>10000</v>
      </c>
      <c r="N4589" s="933">
        <v>2</v>
      </c>
      <c r="O4589" s="933">
        <v>6</v>
      </c>
      <c r="P4589" s="451">
        <v>30000</v>
      </c>
      <c r="Q4589" s="933"/>
      <c r="R4589" s="933"/>
      <c r="S4589" s="452"/>
    </row>
    <row r="4590" spans="1:19" s="243" customFormat="1" ht="46.5">
      <c r="A4590" s="926" t="s">
        <v>37672</v>
      </c>
      <c r="B4590" s="887" t="s">
        <v>29742</v>
      </c>
      <c r="C4590" s="887" t="s">
        <v>115</v>
      </c>
      <c r="D4590" s="887" t="s">
        <v>30137</v>
      </c>
      <c r="E4590" s="451">
        <v>2000</v>
      </c>
      <c r="F4590" s="887" t="s">
        <v>30138</v>
      </c>
      <c r="G4590" s="376" t="s">
        <v>30139</v>
      </c>
      <c r="H4590" s="884" t="s">
        <v>24448</v>
      </c>
      <c r="I4590" s="884" t="s">
        <v>29749</v>
      </c>
      <c r="J4590" s="887" t="s">
        <v>24448</v>
      </c>
      <c r="K4590" s="933">
        <v>1</v>
      </c>
      <c r="L4590" s="933">
        <v>12</v>
      </c>
      <c r="M4590" s="451">
        <v>24000</v>
      </c>
      <c r="N4590" s="933">
        <v>1</v>
      </c>
      <c r="O4590" s="933">
        <v>6</v>
      </c>
      <c r="P4590" s="451">
        <v>12000</v>
      </c>
      <c r="Q4590" s="933">
        <v>1</v>
      </c>
      <c r="R4590" s="933">
        <v>12</v>
      </c>
      <c r="S4590" s="452">
        <v>24000</v>
      </c>
    </row>
    <row r="4591" spans="1:19" s="243" customFormat="1" ht="34.9">
      <c r="A4591" s="926" t="s">
        <v>37672</v>
      </c>
      <c r="B4591" s="887" t="s">
        <v>29742</v>
      </c>
      <c r="C4591" s="887" t="s">
        <v>115</v>
      </c>
      <c r="D4591" s="887" t="s">
        <v>30140</v>
      </c>
      <c r="E4591" s="451">
        <v>8500</v>
      </c>
      <c r="F4591" s="887" t="s">
        <v>30141</v>
      </c>
      <c r="G4591" s="376" t="s">
        <v>30142</v>
      </c>
      <c r="H4591" s="884" t="s">
        <v>19708</v>
      </c>
      <c r="I4591" s="884" t="s">
        <v>29749</v>
      </c>
      <c r="J4591" s="887" t="s">
        <v>19708</v>
      </c>
      <c r="K4591" s="917"/>
      <c r="L4591" s="933"/>
      <c r="M4591" s="451"/>
      <c r="N4591" s="933">
        <v>1</v>
      </c>
      <c r="O4591" s="933">
        <v>3</v>
      </c>
      <c r="P4591" s="451">
        <v>25500</v>
      </c>
      <c r="Q4591" s="933"/>
      <c r="R4591" s="933"/>
      <c r="S4591" s="452"/>
    </row>
    <row r="4592" spans="1:19" s="243" customFormat="1" ht="34.9">
      <c r="A4592" s="926" t="s">
        <v>37672</v>
      </c>
      <c r="B4592" s="887" t="s">
        <v>29742</v>
      </c>
      <c r="C4592" s="887" t="s">
        <v>115</v>
      </c>
      <c r="D4592" s="887" t="s">
        <v>30143</v>
      </c>
      <c r="E4592" s="451">
        <v>13500</v>
      </c>
      <c r="F4592" s="887" t="s">
        <v>30144</v>
      </c>
      <c r="G4592" s="376" t="s">
        <v>30145</v>
      </c>
      <c r="H4592" s="884" t="s">
        <v>19729</v>
      </c>
      <c r="I4592" s="884" t="s">
        <v>19773</v>
      </c>
      <c r="J4592" s="887" t="s">
        <v>19729</v>
      </c>
      <c r="K4592" s="933">
        <v>1</v>
      </c>
      <c r="L4592" s="933">
        <v>12</v>
      </c>
      <c r="M4592" s="451">
        <v>162000</v>
      </c>
      <c r="N4592" s="933">
        <v>1</v>
      </c>
      <c r="O4592" s="933">
        <v>6</v>
      </c>
      <c r="P4592" s="451">
        <v>81000</v>
      </c>
      <c r="Q4592" s="933">
        <v>1</v>
      </c>
      <c r="R4592" s="933">
        <v>12</v>
      </c>
      <c r="S4592" s="452">
        <v>162000</v>
      </c>
    </row>
    <row r="4593" spans="1:19" s="243" customFormat="1" ht="34.9">
      <c r="A4593" s="926" t="s">
        <v>37672</v>
      </c>
      <c r="B4593" s="887" t="s">
        <v>29742</v>
      </c>
      <c r="C4593" s="887" t="s">
        <v>115</v>
      </c>
      <c r="D4593" s="887" t="s">
        <v>30146</v>
      </c>
      <c r="E4593" s="451">
        <v>5500</v>
      </c>
      <c r="F4593" s="887" t="s">
        <v>30147</v>
      </c>
      <c r="G4593" s="376" t="s">
        <v>30148</v>
      </c>
      <c r="H4593" s="884" t="s">
        <v>29764</v>
      </c>
      <c r="I4593" s="884" t="s">
        <v>29749</v>
      </c>
      <c r="J4593" s="887" t="s">
        <v>29764</v>
      </c>
      <c r="K4593" s="933">
        <v>1</v>
      </c>
      <c r="L4593" s="933">
        <v>12</v>
      </c>
      <c r="M4593" s="451">
        <v>66000</v>
      </c>
      <c r="N4593" s="933">
        <v>1</v>
      </c>
      <c r="O4593" s="933">
        <v>6</v>
      </c>
      <c r="P4593" s="451">
        <v>33000</v>
      </c>
      <c r="Q4593" s="933">
        <v>1</v>
      </c>
      <c r="R4593" s="933">
        <v>12</v>
      </c>
      <c r="S4593" s="452">
        <v>66000</v>
      </c>
    </row>
    <row r="4594" spans="1:19" s="243" customFormat="1" ht="34.9">
      <c r="A4594" s="926" t="s">
        <v>37672</v>
      </c>
      <c r="B4594" s="887" t="s">
        <v>29742</v>
      </c>
      <c r="C4594" s="887" t="s">
        <v>115</v>
      </c>
      <c r="D4594" s="887" t="s">
        <v>30149</v>
      </c>
      <c r="E4594" s="451">
        <v>10000</v>
      </c>
      <c r="F4594" s="887" t="s">
        <v>30150</v>
      </c>
      <c r="G4594" s="376" t="s">
        <v>30151</v>
      </c>
      <c r="H4594" s="884" t="s">
        <v>30152</v>
      </c>
      <c r="I4594" s="884" t="s">
        <v>19773</v>
      </c>
      <c r="J4594" s="887" t="s">
        <v>30152</v>
      </c>
      <c r="K4594" s="933">
        <v>1</v>
      </c>
      <c r="L4594" s="933">
        <v>9</v>
      </c>
      <c r="M4594" s="451">
        <v>90000</v>
      </c>
      <c r="N4594" s="933">
        <v>1</v>
      </c>
      <c r="O4594" s="933">
        <v>6</v>
      </c>
      <c r="P4594" s="451">
        <v>60000</v>
      </c>
      <c r="Q4594" s="942">
        <v>1</v>
      </c>
      <c r="R4594" s="942">
        <v>12</v>
      </c>
      <c r="S4594" s="452">
        <v>120000</v>
      </c>
    </row>
    <row r="4595" spans="1:19" s="243" customFormat="1" ht="34.9">
      <c r="A4595" s="926" t="s">
        <v>37672</v>
      </c>
      <c r="B4595" s="887" t="s">
        <v>29742</v>
      </c>
      <c r="C4595" s="887" t="s">
        <v>115</v>
      </c>
      <c r="D4595" s="887" t="s">
        <v>30153</v>
      </c>
      <c r="E4595" s="451">
        <v>12500</v>
      </c>
      <c r="F4595" s="887" t="s">
        <v>30154</v>
      </c>
      <c r="G4595" s="376" t="s">
        <v>30155</v>
      </c>
      <c r="H4595" s="884" t="s">
        <v>19733</v>
      </c>
      <c r="I4595" s="884" t="s">
        <v>19773</v>
      </c>
      <c r="J4595" s="887" t="s">
        <v>19733</v>
      </c>
      <c r="K4595" s="933">
        <v>1</v>
      </c>
      <c r="L4595" s="933">
        <v>12</v>
      </c>
      <c r="M4595" s="451">
        <v>150000</v>
      </c>
      <c r="N4595" s="933">
        <v>1</v>
      </c>
      <c r="O4595" s="933">
        <v>6</v>
      </c>
      <c r="P4595" s="451">
        <v>75000</v>
      </c>
      <c r="Q4595" s="933">
        <v>1</v>
      </c>
      <c r="R4595" s="933">
        <v>12</v>
      </c>
      <c r="S4595" s="452">
        <v>150000</v>
      </c>
    </row>
    <row r="4596" spans="1:19" s="243" customFormat="1" ht="34.9">
      <c r="A4596" s="926" t="s">
        <v>37672</v>
      </c>
      <c r="B4596" s="887" t="s">
        <v>29742</v>
      </c>
      <c r="C4596" s="887" t="s">
        <v>115</v>
      </c>
      <c r="D4596" s="887" t="s">
        <v>30156</v>
      </c>
      <c r="E4596" s="451">
        <v>3500</v>
      </c>
      <c r="F4596" s="887" t="s">
        <v>30157</v>
      </c>
      <c r="G4596" s="376" t="s">
        <v>30158</v>
      </c>
      <c r="H4596" s="884" t="s">
        <v>23633</v>
      </c>
      <c r="I4596" s="884" t="s">
        <v>29853</v>
      </c>
      <c r="J4596" s="887" t="s">
        <v>23633</v>
      </c>
      <c r="K4596" s="933">
        <v>1</v>
      </c>
      <c r="L4596" s="933">
        <v>12</v>
      </c>
      <c r="M4596" s="451">
        <v>42000</v>
      </c>
      <c r="N4596" s="933">
        <v>1</v>
      </c>
      <c r="O4596" s="933">
        <v>6</v>
      </c>
      <c r="P4596" s="451">
        <v>21000</v>
      </c>
      <c r="Q4596" s="933">
        <v>1</v>
      </c>
      <c r="R4596" s="933">
        <v>12</v>
      </c>
      <c r="S4596" s="452">
        <v>42000</v>
      </c>
    </row>
    <row r="4597" spans="1:19" s="243" customFormat="1" ht="34.9">
      <c r="A4597" s="926" t="s">
        <v>37672</v>
      </c>
      <c r="B4597" s="887" t="s">
        <v>29742</v>
      </c>
      <c r="C4597" s="887" t="s">
        <v>115</v>
      </c>
      <c r="D4597" s="887" t="s">
        <v>30159</v>
      </c>
      <c r="E4597" s="451">
        <v>9000</v>
      </c>
      <c r="F4597" s="887" t="s">
        <v>30160</v>
      </c>
      <c r="G4597" s="376" t="s">
        <v>30161</v>
      </c>
      <c r="H4597" s="884" t="s">
        <v>30162</v>
      </c>
      <c r="I4597" s="884" t="s">
        <v>19773</v>
      </c>
      <c r="J4597" s="887" t="s">
        <v>30162</v>
      </c>
      <c r="K4597" s="933">
        <v>1</v>
      </c>
      <c r="L4597" s="933">
        <v>4</v>
      </c>
      <c r="M4597" s="451">
        <v>36000</v>
      </c>
      <c r="N4597" s="917"/>
      <c r="O4597" s="933"/>
      <c r="P4597" s="451"/>
      <c r="Q4597" s="933"/>
      <c r="R4597" s="933"/>
      <c r="S4597" s="452"/>
    </row>
    <row r="4598" spans="1:19" s="243" customFormat="1" ht="34.9">
      <c r="A4598" s="926" t="s">
        <v>37672</v>
      </c>
      <c r="B4598" s="887" t="s">
        <v>29742</v>
      </c>
      <c r="C4598" s="887" t="s">
        <v>115</v>
      </c>
      <c r="D4598" s="887" t="s">
        <v>30163</v>
      </c>
      <c r="E4598" s="451">
        <v>5000</v>
      </c>
      <c r="F4598" s="887" t="s">
        <v>30164</v>
      </c>
      <c r="G4598" s="376" t="s">
        <v>30165</v>
      </c>
      <c r="H4598" s="884" t="s">
        <v>30166</v>
      </c>
      <c r="I4598" s="884" t="s">
        <v>23386</v>
      </c>
      <c r="J4598" s="887" t="s">
        <v>30166</v>
      </c>
      <c r="K4598" s="933">
        <v>1</v>
      </c>
      <c r="L4598" s="933">
        <v>12</v>
      </c>
      <c r="M4598" s="451">
        <v>60000</v>
      </c>
      <c r="N4598" s="933">
        <v>1</v>
      </c>
      <c r="O4598" s="933">
        <v>6</v>
      </c>
      <c r="P4598" s="451">
        <v>30000</v>
      </c>
      <c r="Q4598" s="933">
        <v>1</v>
      </c>
      <c r="R4598" s="933">
        <v>12</v>
      </c>
      <c r="S4598" s="452">
        <v>60000</v>
      </c>
    </row>
    <row r="4599" spans="1:19" s="243" customFormat="1" ht="34.9">
      <c r="A4599" s="926" t="s">
        <v>37672</v>
      </c>
      <c r="B4599" s="887" t="s">
        <v>29742</v>
      </c>
      <c r="C4599" s="887" t="s">
        <v>115</v>
      </c>
      <c r="D4599" s="887" t="s">
        <v>30167</v>
      </c>
      <c r="E4599" s="451">
        <v>9000</v>
      </c>
      <c r="F4599" s="887" t="s">
        <v>30168</v>
      </c>
      <c r="G4599" s="376" t="s">
        <v>30169</v>
      </c>
      <c r="H4599" s="884" t="s">
        <v>21328</v>
      </c>
      <c r="I4599" s="884" t="s">
        <v>19773</v>
      </c>
      <c r="J4599" s="887" t="s">
        <v>21328</v>
      </c>
      <c r="K4599" s="917"/>
      <c r="L4599" s="933"/>
      <c r="M4599" s="451"/>
      <c r="N4599" s="933">
        <v>1</v>
      </c>
      <c r="O4599" s="933">
        <v>3</v>
      </c>
      <c r="P4599" s="451">
        <v>27000</v>
      </c>
      <c r="Q4599" s="933"/>
      <c r="R4599" s="933"/>
      <c r="S4599" s="452"/>
    </row>
    <row r="4600" spans="1:19" s="243" customFormat="1" ht="34.9">
      <c r="A4600" s="926" t="s">
        <v>37672</v>
      </c>
      <c r="B4600" s="887" t="s">
        <v>29742</v>
      </c>
      <c r="C4600" s="887" t="s">
        <v>115</v>
      </c>
      <c r="D4600" s="887" t="s">
        <v>29921</v>
      </c>
      <c r="E4600" s="451">
        <v>5000</v>
      </c>
      <c r="F4600" s="887" t="s">
        <v>28604</v>
      </c>
      <c r="G4600" s="376" t="s">
        <v>28605</v>
      </c>
      <c r="H4600" s="884" t="s">
        <v>19733</v>
      </c>
      <c r="I4600" s="884" t="s">
        <v>19773</v>
      </c>
      <c r="J4600" s="887" t="s">
        <v>19733</v>
      </c>
      <c r="K4600" s="933">
        <v>1</v>
      </c>
      <c r="L4600" s="933">
        <v>4</v>
      </c>
      <c r="M4600" s="451">
        <v>23111.11</v>
      </c>
      <c r="N4600" s="917"/>
      <c r="O4600" s="933"/>
      <c r="P4600" s="451"/>
      <c r="Q4600" s="917"/>
      <c r="R4600" s="917"/>
      <c r="S4600" s="452"/>
    </row>
    <row r="4601" spans="1:19" s="243" customFormat="1" ht="34.9">
      <c r="A4601" s="926" t="s">
        <v>37672</v>
      </c>
      <c r="B4601" s="887" t="s">
        <v>29742</v>
      </c>
      <c r="C4601" s="887" t="s">
        <v>115</v>
      </c>
      <c r="D4601" s="887" t="s">
        <v>30170</v>
      </c>
      <c r="E4601" s="451">
        <v>6000</v>
      </c>
      <c r="F4601" s="887" t="s">
        <v>30171</v>
      </c>
      <c r="G4601" s="376" t="s">
        <v>30172</v>
      </c>
      <c r="H4601" s="884" t="s">
        <v>20153</v>
      </c>
      <c r="I4601" s="884" t="s">
        <v>19773</v>
      </c>
      <c r="J4601" s="887" t="s">
        <v>20153</v>
      </c>
      <c r="K4601" s="917"/>
      <c r="L4601" s="933"/>
      <c r="M4601" s="451"/>
      <c r="N4601" s="933">
        <v>1</v>
      </c>
      <c r="O4601" s="933">
        <v>3</v>
      </c>
      <c r="P4601" s="451">
        <v>18000</v>
      </c>
      <c r="Q4601" s="933"/>
      <c r="R4601" s="933"/>
      <c r="S4601" s="452"/>
    </row>
    <row r="4602" spans="1:19" s="243" customFormat="1" ht="34.9">
      <c r="A4602" s="926" t="s">
        <v>37672</v>
      </c>
      <c r="B4602" s="887" t="s">
        <v>29742</v>
      </c>
      <c r="C4602" s="887" t="s">
        <v>115</v>
      </c>
      <c r="D4602" s="887" t="s">
        <v>29798</v>
      </c>
      <c r="E4602" s="451">
        <v>5000</v>
      </c>
      <c r="F4602" s="887" t="s">
        <v>30173</v>
      </c>
      <c r="G4602" s="376" t="s">
        <v>30174</v>
      </c>
      <c r="H4602" s="884" t="s">
        <v>19713</v>
      </c>
      <c r="I4602" s="884" t="s">
        <v>19773</v>
      </c>
      <c r="J4602" s="887" t="s">
        <v>19713</v>
      </c>
      <c r="K4602" s="933">
        <v>1</v>
      </c>
      <c r="L4602" s="933">
        <v>1</v>
      </c>
      <c r="M4602" s="451">
        <v>4763.8899999999994</v>
      </c>
      <c r="N4602" s="917"/>
      <c r="O4602" s="933"/>
      <c r="P4602" s="451"/>
      <c r="Q4602" s="917"/>
      <c r="R4602" s="917"/>
      <c r="S4602" s="452"/>
    </row>
    <row r="4603" spans="1:19" s="243" customFormat="1" ht="34.9">
      <c r="A4603" s="926" t="s">
        <v>37672</v>
      </c>
      <c r="B4603" s="887" t="s">
        <v>29742</v>
      </c>
      <c r="C4603" s="887" t="s">
        <v>115</v>
      </c>
      <c r="D4603" s="887" t="s">
        <v>21360</v>
      </c>
      <c r="E4603" s="451">
        <v>3500</v>
      </c>
      <c r="F4603" s="887" t="s">
        <v>30175</v>
      </c>
      <c r="G4603" s="376" t="s">
        <v>30176</v>
      </c>
      <c r="H4603" s="884" t="s">
        <v>19862</v>
      </c>
      <c r="I4603" s="884" t="s">
        <v>19773</v>
      </c>
      <c r="J4603" s="887" t="s">
        <v>19862</v>
      </c>
      <c r="K4603" s="933">
        <v>1</v>
      </c>
      <c r="L4603" s="933">
        <v>12</v>
      </c>
      <c r="M4603" s="451">
        <v>42000</v>
      </c>
      <c r="N4603" s="933">
        <v>1</v>
      </c>
      <c r="O4603" s="933">
        <v>6</v>
      </c>
      <c r="P4603" s="451">
        <v>21000</v>
      </c>
      <c r="Q4603" s="933">
        <v>1</v>
      </c>
      <c r="R4603" s="933">
        <v>12</v>
      </c>
      <c r="S4603" s="452">
        <v>42000</v>
      </c>
    </row>
    <row r="4604" spans="1:19" s="243" customFormat="1" ht="34.9">
      <c r="A4604" s="926" t="s">
        <v>37672</v>
      </c>
      <c r="B4604" s="887" t="s">
        <v>29742</v>
      </c>
      <c r="C4604" s="887" t="s">
        <v>115</v>
      </c>
      <c r="D4604" s="887" t="s">
        <v>30177</v>
      </c>
      <c r="E4604" s="451">
        <v>3500</v>
      </c>
      <c r="F4604" s="887" t="s">
        <v>30178</v>
      </c>
      <c r="G4604" s="376" t="s">
        <v>30179</v>
      </c>
      <c r="H4604" s="884" t="s">
        <v>23633</v>
      </c>
      <c r="I4604" s="884" t="s">
        <v>29838</v>
      </c>
      <c r="J4604" s="887" t="s">
        <v>23633</v>
      </c>
      <c r="K4604" s="917"/>
      <c r="L4604" s="933"/>
      <c r="M4604" s="451"/>
      <c r="N4604" s="933">
        <v>1</v>
      </c>
      <c r="O4604" s="933">
        <v>3</v>
      </c>
      <c r="P4604" s="451">
        <v>10500</v>
      </c>
      <c r="Q4604" s="933"/>
      <c r="R4604" s="933"/>
      <c r="S4604" s="452"/>
    </row>
    <row r="4605" spans="1:19" s="243" customFormat="1" ht="34.9">
      <c r="A4605" s="926" t="s">
        <v>37672</v>
      </c>
      <c r="B4605" s="887" t="s">
        <v>29742</v>
      </c>
      <c r="C4605" s="887" t="s">
        <v>115</v>
      </c>
      <c r="D4605" s="887" t="s">
        <v>30180</v>
      </c>
      <c r="E4605" s="451">
        <v>9000</v>
      </c>
      <c r="F4605" s="887" t="s">
        <v>30181</v>
      </c>
      <c r="G4605" s="376" t="s">
        <v>30182</v>
      </c>
      <c r="H4605" s="884" t="s">
        <v>23718</v>
      </c>
      <c r="I4605" s="884" t="s">
        <v>19773</v>
      </c>
      <c r="J4605" s="887" t="s">
        <v>23718</v>
      </c>
      <c r="K4605" s="917"/>
      <c r="L4605" s="933"/>
      <c r="M4605" s="451"/>
      <c r="N4605" s="933">
        <v>1</v>
      </c>
      <c r="O4605" s="933">
        <v>3</v>
      </c>
      <c r="P4605" s="451">
        <v>27000</v>
      </c>
      <c r="Q4605" s="933"/>
      <c r="R4605" s="933"/>
      <c r="S4605" s="452"/>
    </row>
    <row r="4606" spans="1:19" s="243" customFormat="1" ht="34.9">
      <c r="A4606" s="926" t="s">
        <v>37672</v>
      </c>
      <c r="B4606" s="887" t="s">
        <v>29742</v>
      </c>
      <c r="C4606" s="887" t="s">
        <v>115</v>
      </c>
      <c r="D4606" s="887" t="s">
        <v>30183</v>
      </c>
      <c r="E4606" s="451">
        <v>4500</v>
      </c>
      <c r="F4606" s="887" t="s">
        <v>30184</v>
      </c>
      <c r="G4606" s="376" t="s">
        <v>30185</v>
      </c>
      <c r="H4606" s="884" t="s">
        <v>21435</v>
      </c>
      <c r="I4606" s="884" t="s">
        <v>29749</v>
      </c>
      <c r="J4606" s="887" t="s">
        <v>21435</v>
      </c>
      <c r="K4606" s="933">
        <v>1</v>
      </c>
      <c r="L4606" s="933">
        <v>2</v>
      </c>
      <c r="M4606" s="451">
        <v>9000</v>
      </c>
      <c r="N4606" s="933">
        <v>2</v>
      </c>
      <c r="O4606" s="933">
        <v>6</v>
      </c>
      <c r="P4606" s="451">
        <v>27000</v>
      </c>
      <c r="Q4606" s="933"/>
      <c r="R4606" s="933"/>
      <c r="S4606" s="452"/>
    </row>
    <row r="4607" spans="1:19" s="243" customFormat="1" ht="34.9">
      <c r="A4607" s="926" t="s">
        <v>37672</v>
      </c>
      <c r="B4607" s="887" t="s">
        <v>29742</v>
      </c>
      <c r="C4607" s="887" t="s">
        <v>115</v>
      </c>
      <c r="D4607" s="887" t="s">
        <v>30186</v>
      </c>
      <c r="E4607" s="451">
        <v>2500</v>
      </c>
      <c r="F4607" s="887" t="s">
        <v>30184</v>
      </c>
      <c r="G4607" s="376" t="s">
        <v>30185</v>
      </c>
      <c r="H4607" s="884" t="s">
        <v>21435</v>
      </c>
      <c r="I4607" s="884" t="s">
        <v>29749</v>
      </c>
      <c r="J4607" s="887" t="s">
        <v>21435</v>
      </c>
      <c r="K4607" s="933">
        <v>1</v>
      </c>
      <c r="L4607" s="933">
        <v>10</v>
      </c>
      <c r="M4607" s="451">
        <v>27006.94</v>
      </c>
      <c r="N4607" s="917"/>
      <c r="O4607" s="933"/>
      <c r="P4607" s="451"/>
      <c r="Q4607" s="917"/>
      <c r="R4607" s="917"/>
      <c r="S4607" s="452"/>
    </row>
    <row r="4608" spans="1:19" s="243" customFormat="1" ht="34.9">
      <c r="A4608" s="926" t="s">
        <v>37672</v>
      </c>
      <c r="B4608" s="887" t="s">
        <v>29742</v>
      </c>
      <c r="C4608" s="887" t="s">
        <v>115</v>
      </c>
      <c r="D4608" s="887" t="s">
        <v>30187</v>
      </c>
      <c r="E4608" s="451">
        <v>7000</v>
      </c>
      <c r="F4608" s="887" t="s">
        <v>30188</v>
      </c>
      <c r="G4608" s="376" t="s">
        <v>30189</v>
      </c>
      <c r="H4608" s="884" t="s">
        <v>19729</v>
      </c>
      <c r="I4608" s="884" t="s">
        <v>19773</v>
      </c>
      <c r="J4608" s="887" t="s">
        <v>19729</v>
      </c>
      <c r="K4608" s="933">
        <v>1</v>
      </c>
      <c r="L4608" s="933">
        <v>2</v>
      </c>
      <c r="M4608" s="451">
        <v>14000</v>
      </c>
      <c r="N4608" s="933">
        <v>2</v>
      </c>
      <c r="O4608" s="933">
        <v>6</v>
      </c>
      <c r="P4608" s="451">
        <v>42000</v>
      </c>
      <c r="Q4608" s="933"/>
      <c r="R4608" s="933"/>
      <c r="S4608" s="452"/>
    </row>
    <row r="4609" spans="1:19" s="243" customFormat="1" ht="34.9">
      <c r="A4609" s="926" t="s">
        <v>37672</v>
      </c>
      <c r="B4609" s="887" t="s">
        <v>29742</v>
      </c>
      <c r="C4609" s="887" t="s">
        <v>115</v>
      </c>
      <c r="D4609" s="887" t="s">
        <v>30190</v>
      </c>
      <c r="E4609" s="451">
        <v>5000</v>
      </c>
      <c r="F4609" s="887" t="s">
        <v>30191</v>
      </c>
      <c r="G4609" s="376" t="s">
        <v>30192</v>
      </c>
      <c r="H4609" s="884" t="s">
        <v>23367</v>
      </c>
      <c r="I4609" s="884" t="s">
        <v>19773</v>
      </c>
      <c r="J4609" s="887" t="s">
        <v>23367</v>
      </c>
      <c r="K4609" s="933">
        <v>1</v>
      </c>
      <c r="L4609" s="933">
        <v>12</v>
      </c>
      <c r="M4609" s="451">
        <v>60000</v>
      </c>
      <c r="N4609" s="933">
        <v>1</v>
      </c>
      <c r="O4609" s="933">
        <v>6</v>
      </c>
      <c r="P4609" s="451">
        <v>30000</v>
      </c>
      <c r="Q4609" s="933">
        <v>1</v>
      </c>
      <c r="R4609" s="933">
        <v>12</v>
      </c>
      <c r="S4609" s="452">
        <v>60000</v>
      </c>
    </row>
    <row r="4610" spans="1:19" s="243" customFormat="1" ht="34.9">
      <c r="A4610" s="926" t="s">
        <v>37672</v>
      </c>
      <c r="B4610" s="887" t="s">
        <v>29742</v>
      </c>
      <c r="C4610" s="887" t="s">
        <v>115</v>
      </c>
      <c r="D4610" s="887" t="s">
        <v>21124</v>
      </c>
      <c r="E4610" s="451">
        <v>11000</v>
      </c>
      <c r="F4610" s="887" t="s">
        <v>30193</v>
      </c>
      <c r="G4610" s="376" t="s">
        <v>30194</v>
      </c>
      <c r="H4610" s="884" t="s">
        <v>23718</v>
      </c>
      <c r="I4610" s="884" t="s">
        <v>19773</v>
      </c>
      <c r="J4610" s="887" t="s">
        <v>23718</v>
      </c>
      <c r="K4610" s="917"/>
      <c r="L4610" s="933"/>
      <c r="M4610" s="451"/>
      <c r="N4610" s="933">
        <v>1</v>
      </c>
      <c r="O4610" s="933">
        <v>3</v>
      </c>
      <c r="P4610" s="451">
        <v>33000</v>
      </c>
      <c r="Q4610" s="933"/>
      <c r="R4610" s="933"/>
      <c r="S4610" s="452"/>
    </row>
    <row r="4611" spans="1:19" s="243" customFormat="1" ht="34.9">
      <c r="A4611" s="926" t="s">
        <v>37672</v>
      </c>
      <c r="B4611" s="887" t="s">
        <v>29742</v>
      </c>
      <c r="C4611" s="887" t="s">
        <v>115</v>
      </c>
      <c r="D4611" s="887" t="s">
        <v>30195</v>
      </c>
      <c r="E4611" s="451">
        <v>4500</v>
      </c>
      <c r="F4611" s="887" t="s">
        <v>30196</v>
      </c>
      <c r="G4611" s="376" t="s">
        <v>30197</v>
      </c>
      <c r="H4611" s="884" t="s">
        <v>19790</v>
      </c>
      <c r="I4611" s="884" t="s">
        <v>19773</v>
      </c>
      <c r="J4611" s="887" t="s">
        <v>19790</v>
      </c>
      <c r="K4611" s="933">
        <v>1</v>
      </c>
      <c r="L4611" s="933">
        <v>9</v>
      </c>
      <c r="M4611" s="451">
        <v>40500</v>
      </c>
      <c r="N4611" s="933">
        <v>1</v>
      </c>
      <c r="O4611" s="933">
        <v>6</v>
      </c>
      <c r="P4611" s="451">
        <v>27000</v>
      </c>
      <c r="Q4611" s="933">
        <v>1</v>
      </c>
      <c r="R4611" s="933">
        <v>12</v>
      </c>
      <c r="S4611" s="452">
        <v>54000</v>
      </c>
    </row>
    <row r="4612" spans="1:19" s="243" customFormat="1" ht="34.9">
      <c r="A4612" s="926" t="s">
        <v>37672</v>
      </c>
      <c r="B4612" s="887" t="s">
        <v>29742</v>
      </c>
      <c r="C4612" s="887" t="s">
        <v>115</v>
      </c>
      <c r="D4612" s="887" t="s">
        <v>30198</v>
      </c>
      <c r="E4612" s="451">
        <v>4000</v>
      </c>
      <c r="F4612" s="887" t="s">
        <v>30199</v>
      </c>
      <c r="G4612" s="376" t="s">
        <v>30200</v>
      </c>
      <c r="H4612" s="884" t="s">
        <v>19862</v>
      </c>
      <c r="I4612" s="884" t="s">
        <v>19773</v>
      </c>
      <c r="J4612" s="887" t="s">
        <v>19862</v>
      </c>
      <c r="K4612" s="933">
        <v>1</v>
      </c>
      <c r="L4612" s="933">
        <v>8</v>
      </c>
      <c r="M4612" s="451">
        <v>32000</v>
      </c>
      <c r="N4612" s="933">
        <v>1</v>
      </c>
      <c r="O4612" s="933">
        <v>5</v>
      </c>
      <c r="P4612" s="451">
        <v>17600</v>
      </c>
      <c r="Q4612" s="917"/>
      <c r="R4612" s="917"/>
      <c r="S4612" s="452"/>
    </row>
    <row r="4613" spans="1:19" s="243" customFormat="1" ht="34.9">
      <c r="A4613" s="926" t="s">
        <v>37672</v>
      </c>
      <c r="B4613" s="887" t="s">
        <v>29742</v>
      </c>
      <c r="C4613" s="887" t="s">
        <v>115</v>
      </c>
      <c r="D4613" s="887" t="s">
        <v>30112</v>
      </c>
      <c r="E4613" s="451">
        <v>6000</v>
      </c>
      <c r="F4613" s="887" t="s">
        <v>30201</v>
      </c>
      <c r="G4613" s="376" t="s">
        <v>30202</v>
      </c>
      <c r="H4613" s="884" t="s">
        <v>29764</v>
      </c>
      <c r="I4613" s="884" t="s">
        <v>19773</v>
      </c>
      <c r="J4613" s="887" t="s">
        <v>29764</v>
      </c>
      <c r="K4613" s="917"/>
      <c r="L4613" s="933"/>
      <c r="M4613" s="451"/>
      <c r="N4613" s="933">
        <v>1</v>
      </c>
      <c r="O4613" s="933">
        <v>3</v>
      </c>
      <c r="P4613" s="451">
        <v>18000</v>
      </c>
      <c r="Q4613" s="933"/>
      <c r="R4613" s="933"/>
      <c r="S4613" s="452"/>
    </row>
    <row r="4614" spans="1:19" s="243" customFormat="1" ht="34.9">
      <c r="A4614" s="926" t="s">
        <v>37672</v>
      </c>
      <c r="B4614" s="887" t="s">
        <v>29742</v>
      </c>
      <c r="C4614" s="887" t="s">
        <v>115</v>
      </c>
      <c r="D4614" s="887" t="s">
        <v>30203</v>
      </c>
      <c r="E4614" s="451">
        <v>3500</v>
      </c>
      <c r="F4614" s="887" t="s">
        <v>30204</v>
      </c>
      <c r="G4614" s="376" t="s">
        <v>30205</v>
      </c>
      <c r="H4614" s="884" t="s">
        <v>19747</v>
      </c>
      <c r="I4614" s="884" t="s">
        <v>29749</v>
      </c>
      <c r="J4614" s="887" t="s">
        <v>19747</v>
      </c>
      <c r="K4614" s="933">
        <v>1</v>
      </c>
      <c r="L4614" s="933">
        <v>12</v>
      </c>
      <c r="M4614" s="451">
        <v>42000</v>
      </c>
      <c r="N4614" s="933">
        <v>1</v>
      </c>
      <c r="O4614" s="933">
        <v>1</v>
      </c>
      <c r="P4614" s="451">
        <v>3500</v>
      </c>
      <c r="Q4614" s="917"/>
      <c r="R4614" s="917"/>
      <c r="S4614" s="452"/>
    </row>
    <row r="4615" spans="1:19" s="243" customFormat="1" ht="34.9">
      <c r="A4615" s="926" t="s">
        <v>37672</v>
      </c>
      <c r="B4615" s="887" t="s">
        <v>29742</v>
      </c>
      <c r="C4615" s="887" t="s">
        <v>115</v>
      </c>
      <c r="D4615" s="887" t="s">
        <v>30206</v>
      </c>
      <c r="E4615" s="451">
        <v>7500</v>
      </c>
      <c r="F4615" s="887" t="s">
        <v>30207</v>
      </c>
      <c r="G4615" s="376" t="s">
        <v>30208</v>
      </c>
      <c r="H4615" s="884" t="s">
        <v>19713</v>
      </c>
      <c r="I4615" s="884" t="s">
        <v>19773</v>
      </c>
      <c r="J4615" s="887" t="s">
        <v>19713</v>
      </c>
      <c r="K4615" s="933">
        <v>1</v>
      </c>
      <c r="L4615" s="933">
        <v>9</v>
      </c>
      <c r="M4615" s="451">
        <v>67500</v>
      </c>
      <c r="N4615" s="933">
        <v>1</v>
      </c>
      <c r="O4615" s="933">
        <v>6</v>
      </c>
      <c r="P4615" s="451">
        <v>45000</v>
      </c>
      <c r="Q4615" s="933">
        <v>1</v>
      </c>
      <c r="R4615" s="933">
        <v>12</v>
      </c>
      <c r="S4615" s="452">
        <v>90000</v>
      </c>
    </row>
    <row r="4616" spans="1:19" s="243" customFormat="1" ht="34.9">
      <c r="A4616" s="926" t="s">
        <v>37672</v>
      </c>
      <c r="B4616" s="887" t="s">
        <v>29742</v>
      </c>
      <c r="C4616" s="887" t="s">
        <v>115</v>
      </c>
      <c r="D4616" s="887" t="s">
        <v>23877</v>
      </c>
      <c r="E4616" s="451">
        <v>6000</v>
      </c>
      <c r="F4616" s="887" t="s">
        <v>30209</v>
      </c>
      <c r="G4616" s="376" t="s">
        <v>30210</v>
      </c>
      <c r="H4616" s="884" t="s">
        <v>30211</v>
      </c>
      <c r="I4616" s="884" t="s">
        <v>19773</v>
      </c>
      <c r="J4616" s="887" t="s">
        <v>30211</v>
      </c>
      <c r="K4616" s="933">
        <v>1</v>
      </c>
      <c r="L4616" s="933">
        <v>2</v>
      </c>
      <c r="M4616" s="451">
        <v>12000</v>
      </c>
      <c r="N4616" s="933">
        <v>2</v>
      </c>
      <c r="O4616" s="933">
        <v>6</v>
      </c>
      <c r="P4616" s="451">
        <v>36000</v>
      </c>
      <c r="Q4616" s="933"/>
      <c r="R4616" s="933"/>
      <c r="S4616" s="452"/>
    </row>
    <row r="4617" spans="1:19" s="243" customFormat="1" ht="34.9">
      <c r="A4617" s="926" t="s">
        <v>37672</v>
      </c>
      <c r="B4617" s="887" t="s">
        <v>29742</v>
      </c>
      <c r="C4617" s="887" t="s">
        <v>115</v>
      </c>
      <c r="D4617" s="887" t="s">
        <v>30180</v>
      </c>
      <c r="E4617" s="451">
        <v>9000</v>
      </c>
      <c r="F4617" s="887" t="s">
        <v>30212</v>
      </c>
      <c r="G4617" s="376" t="s">
        <v>30213</v>
      </c>
      <c r="H4617" s="884" t="s">
        <v>19802</v>
      </c>
      <c r="I4617" s="884" t="s">
        <v>19773</v>
      </c>
      <c r="J4617" s="887" t="s">
        <v>19802</v>
      </c>
      <c r="K4617" s="917"/>
      <c r="L4617" s="933"/>
      <c r="M4617" s="451"/>
      <c r="N4617" s="933">
        <v>1</v>
      </c>
      <c r="O4617" s="933">
        <v>3</v>
      </c>
      <c r="P4617" s="451">
        <v>27000</v>
      </c>
      <c r="Q4617" s="933"/>
      <c r="R4617" s="933"/>
      <c r="S4617" s="452"/>
    </row>
    <row r="4618" spans="1:19" s="243" customFormat="1" ht="34.9">
      <c r="A4618" s="926" t="s">
        <v>37672</v>
      </c>
      <c r="B4618" s="887" t="s">
        <v>29742</v>
      </c>
      <c r="C4618" s="887" t="s">
        <v>115</v>
      </c>
      <c r="D4618" s="887" t="s">
        <v>29917</v>
      </c>
      <c r="E4618" s="451">
        <v>11000</v>
      </c>
      <c r="F4618" s="887" t="s">
        <v>30214</v>
      </c>
      <c r="G4618" s="376" t="s">
        <v>30215</v>
      </c>
      <c r="H4618" s="884" t="s">
        <v>29920</v>
      </c>
      <c r="I4618" s="884" t="s">
        <v>19773</v>
      </c>
      <c r="J4618" s="887" t="s">
        <v>29920</v>
      </c>
      <c r="K4618" s="933">
        <v>1</v>
      </c>
      <c r="L4618" s="933">
        <v>12</v>
      </c>
      <c r="M4618" s="451">
        <v>132000</v>
      </c>
      <c r="N4618" s="933">
        <v>1</v>
      </c>
      <c r="O4618" s="933">
        <v>6</v>
      </c>
      <c r="P4618" s="451">
        <v>66000</v>
      </c>
      <c r="Q4618" s="933">
        <v>1</v>
      </c>
      <c r="R4618" s="933">
        <v>12</v>
      </c>
      <c r="S4618" s="452">
        <v>132000</v>
      </c>
    </row>
    <row r="4619" spans="1:19" s="243" customFormat="1" ht="34.9">
      <c r="A4619" s="926" t="s">
        <v>37672</v>
      </c>
      <c r="B4619" s="887" t="s">
        <v>29742</v>
      </c>
      <c r="C4619" s="887" t="s">
        <v>115</v>
      </c>
      <c r="D4619" s="887" t="s">
        <v>30216</v>
      </c>
      <c r="E4619" s="451">
        <v>2500</v>
      </c>
      <c r="F4619" s="887" t="s">
        <v>30217</v>
      </c>
      <c r="G4619" s="376" t="s">
        <v>30218</v>
      </c>
      <c r="H4619" s="884" t="s">
        <v>29834</v>
      </c>
      <c r="I4619" s="884" t="s">
        <v>29749</v>
      </c>
      <c r="J4619" s="887" t="s">
        <v>29834</v>
      </c>
      <c r="K4619" s="933">
        <v>1</v>
      </c>
      <c r="L4619" s="933">
        <v>4</v>
      </c>
      <c r="M4619" s="451">
        <v>10000</v>
      </c>
      <c r="N4619" s="917"/>
      <c r="O4619" s="933"/>
      <c r="P4619" s="451"/>
      <c r="Q4619" s="933"/>
      <c r="R4619" s="933"/>
      <c r="S4619" s="452"/>
    </row>
    <row r="4620" spans="1:19" s="243" customFormat="1" ht="23.25">
      <c r="A4620" s="926" t="s">
        <v>37672</v>
      </c>
      <c r="B4620" s="887" t="s">
        <v>280</v>
      </c>
      <c r="C4620" s="887" t="s">
        <v>115</v>
      </c>
      <c r="D4620" s="887" t="s">
        <v>21202</v>
      </c>
      <c r="E4620" s="451">
        <v>8000</v>
      </c>
      <c r="F4620" s="887" t="s">
        <v>30219</v>
      </c>
      <c r="G4620" s="376" t="s">
        <v>30220</v>
      </c>
      <c r="H4620" s="884" t="s">
        <v>29794</v>
      </c>
      <c r="I4620" s="884" t="s">
        <v>19773</v>
      </c>
      <c r="J4620" s="887" t="s">
        <v>29794</v>
      </c>
      <c r="K4620" s="933">
        <v>1</v>
      </c>
      <c r="L4620" s="933">
        <v>12</v>
      </c>
      <c r="M4620" s="451">
        <v>96000</v>
      </c>
      <c r="N4620" s="933">
        <v>1</v>
      </c>
      <c r="O4620" s="933">
        <v>6</v>
      </c>
      <c r="P4620" s="451">
        <v>48000</v>
      </c>
      <c r="Q4620" s="933">
        <v>1</v>
      </c>
      <c r="R4620" s="933">
        <v>12</v>
      </c>
      <c r="S4620" s="452">
        <v>96000</v>
      </c>
    </row>
    <row r="4621" spans="1:19" s="243" customFormat="1" ht="23.25">
      <c r="A4621" s="926" t="s">
        <v>37672</v>
      </c>
      <c r="B4621" s="887" t="s">
        <v>280</v>
      </c>
      <c r="C4621" s="887" t="s">
        <v>115</v>
      </c>
      <c r="D4621" s="887" t="s">
        <v>30221</v>
      </c>
      <c r="E4621" s="451">
        <v>9000</v>
      </c>
      <c r="F4621" s="887" t="s">
        <v>30222</v>
      </c>
      <c r="G4621" s="376" t="s">
        <v>30223</v>
      </c>
      <c r="H4621" s="884" t="s">
        <v>19729</v>
      </c>
      <c r="I4621" s="884" t="s">
        <v>19773</v>
      </c>
      <c r="J4621" s="887" t="s">
        <v>19729</v>
      </c>
      <c r="K4621" s="933">
        <v>1</v>
      </c>
      <c r="L4621" s="933">
        <v>12</v>
      </c>
      <c r="M4621" s="451">
        <v>108000</v>
      </c>
      <c r="N4621" s="933">
        <v>1</v>
      </c>
      <c r="O4621" s="933">
        <v>6</v>
      </c>
      <c r="P4621" s="451">
        <v>54000</v>
      </c>
      <c r="Q4621" s="933">
        <v>1</v>
      </c>
      <c r="R4621" s="933">
        <v>12</v>
      </c>
      <c r="S4621" s="452">
        <v>108000</v>
      </c>
    </row>
    <row r="4622" spans="1:19" s="243" customFormat="1" ht="34.9">
      <c r="A4622" s="926" t="s">
        <v>37672</v>
      </c>
      <c r="B4622" s="887" t="s">
        <v>280</v>
      </c>
      <c r="C4622" s="887" t="s">
        <v>115</v>
      </c>
      <c r="D4622" s="887" t="s">
        <v>30224</v>
      </c>
      <c r="E4622" s="451">
        <v>2500</v>
      </c>
      <c r="F4622" s="887" t="s">
        <v>30225</v>
      </c>
      <c r="G4622" s="376" t="s">
        <v>30226</v>
      </c>
      <c r="H4622" s="884" t="s">
        <v>30227</v>
      </c>
      <c r="I4622" s="884" t="s">
        <v>19829</v>
      </c>
      <c r="J4622" s="887" t="s">
        <v>30227</v>
      </c>
      <c r="K4622" s="933">
        <v>1</v>
      </c>
      <c r="L4622" s="933">
        <v>12</v>
      </c>
      <c r="M4622" s="451">
        <v>30000</v>
      </c>
      <c r="N4622" s="933">
        <v>1</v>
      </c>
      <c r="O4622" s="933">
        <v>6</v>
      </c>
      <c r="P4622" s="451">
        <v>15000</v>
      </c>
      <c r="Q4622" s="933">
        <v>1</v>
      </c>
      <c r="R4622" s="933">
        <v>12</v>
      </c>
      <c r="S4622" s="452">
        <v>30000</v>
      </c>
    </row>
    <row r="4623" spans="1:19" s="243" customFormat="1" ht="34.9">
      <c r="A4623" s="926" t="s">
        <v>37672</v>
      </c>
      <c r="B4623" s="887" t="s">
        <v>280</v>
      </c>
      <c r="C4623" s="887" t="s">
        <v>115</v>
      </c>
      <c r="D4623" s="887" t="s">
        <v>29743</v>
      </c>
      <c r="E4623" s="451">
        <v>4500</v>
      </c>
      <c r="F4623" s="887" t="s">
        <v>29744</v>
      </c>
      <c r="G4623" s="376" t="s">
        <v>29745</v>
      </c>
      <c r="H4623" s="884" t="s">
        <v>19713</v>
      </c>
      <c r="I4623" s="884" t="s">
        <v>19773</v>
      </c>
      <c r="J4623" s="887" t="s">
        <v>19713</v>
      </c>
      <c r="K4623" s="933">
        <v>1</v>
      </c>
      <c r="L4623" s="933">
        <v>8</v>
      </c>
      <c r="M4623" s="451">
        <v>36000</v>
      </c>
      <c r="N4623" s="933">
        <v>1</v>
      </c>
      <c r="O4623" s="933">
        <v>6</v>
      </c>
      <c r="P4623" s="451">
        <v>27000</v>
      </c>
      <c r="Q4623" s="933">
        <v>1</v>
      </c>
      <c r="R4623" s="933">
        <v>12</v>
      </c>
      <c r="S4623" s="452">
        <v>54000</v>
      </c>
    </row>
    <row r="4624" spans="1:19" s="243" customFormat="1" ht="23.25">
      <c r="A4624" s="926" t="s">
        <v>37672</v>
      </c>
      <c r="B4624" s="887" t="s">
        <v>280</v>
      </c>
      <c r="C4624" s="887" t="s">
        <v>115</v>
      </c>
      <c r="D4624" s="887" t="s">
        <v>30228</v>
      </c>
      <c r="E4624" s="451">
        <v>7000</v>
      </c>
      <c r="F4624" s="887" t="s">
        <v>30229</v>
      </c>
      <c r="G4624" s="376" t="s">
        <v>30230</v>
      </c>
      <c r="H4624" s="884" t="s">
        <v>19729</v>
      </c>
      <c r="I4624" s="884" t="s">
        <v>29749</v>
      </c>
      <c r="J4624" s="887" t="s">
        <v>19729</v>
      </c>
      <c r="K4624" s="933">
        <v>1</v>
      </c>
      <c r="L4624" s="933">
        <v>12</v>
      </c>
      <c r="M4624" s="451">
        <v>84000</v>
      </c>
      <c r="N4624" s="933">
        <v>1</v>
      </c>
      <c r="O4624" s="933">
        <v>6</v>
      </c>
      <c r="P4624" s="451">
        <v>42000</v>
      </c>
      <c r="Q4624" s="933">
        <v>1</v>
      </c>
      <c r="R4624" s="933">
        <v>12</v>
      </c>
      <c r="S4624" s="452">
        <v>84000</v>
      </c>
    </row>
    <row r="4625" spans="1:19" s="243" customFormat="1" ht="23.25">
      <c r="A4625" s="926" t="s">
        <v>37672</v>
      </c>
      <c r="B4625" s="887" t="s">
        <v>280</v>
      </c>
      <c r="C4625" s="887" t="s">
        <v>115</v>
      </c>
      <c r="D4625" s="887" t="s">
        <v>30167</v>
      </c>
      <c r="E4625" s="451">
        <v>9000</v>
      </c>
      <c r="F4625" s="887" t="s">
        <v>30231</v>
      </c>
      <c r="G4625" s="376" t="s">
        <v>30232</v>
      </c>
      <c r="H4625" s="884" t="s">
        <v>21328</v>
      </c>
      <c r="I4625" s="884" t="s">
        <v>19773</v>
      </c>
      <c r="J4625" s="887" t="s">
        <v>21328</v>
      </c>
      <c r="K4625" s="917"/>
      <c r="L4625" s="933"/>
      <c r="M4625" s="451"/>
      <c r="N4625" s="933">
        <v>1</v>
      </c>
      <c r="O4625" s="933">
        <v>1</v>
      </c>
      <c r="P4625" s="451">
        <v>6600</v>
      </c>
      <c r="Q4625" s="933">
        <v>1</v>
      </c>
      <c r="R4625" s="933">
        <v>12</v>
      </c>
      <c r="S4625" s="452">
        <v>108000</v>
      </c>
    </row>
    <row r="4626" spans="1:19" s="243" customFormat="1" ht="34.9">
      <c r="A4626" s="926" t="s">
        <v>37672</v>
      </c>
      <c r="B4626" s="887" t="s">
        <v>280</v>
      </c>
      <c r="C4626" s="887" t="s">
        <v>115</v>
      </c>
      <c r="D4626" s="887" t="s">
        <v>30233</v>
      </c>
      <c r="E4626" s="451">
        <v>9000</v>
      </c>
      <c r="F4626" s="887" t="s">
        <v>30231</v>
      </c>
      <c r="G4626" s="376" t="s">
        <v>30232</v>
      </c>
      <c r="H4626" s="884" t="s">
        <v>21328</v>
      </c>
      <c r="I4626" s="884" t="s">
        <v>19773</v>
      </c>
      <c r="J4626" s="887" t="s">
        <v>21328</v>
      </c>
      <c r="K4626" s="933">
        <v>1</v>
      </c>
      <c r="L4626" s="933">
        <v>2</v>
      </c>
      <c r="M4626" s="451">
        <v>17400</v>
      </c>
      <c r="N4626" s="917"/>
      <c r="O4626" s="933"/>
      <c r="P4626" s="451"/>
      <c r="Q4626" s="917"/>
      <c r="R4626" s="917"/>
      <c r="S4626" s="452"/>
    </row>
    <row r="4627" spans="1:19" s="243" customFormat="1" ht="46.5">
      <c r="A4627" s="926" t="s">
        <v>37672</v>
      </c>
      <c r="B4627" s="887" t="s">
        <v>280</v>
      </c>
      <c r="C4627" s="887" t="s">
        <v>115</v>
      </c>
      <c r="D4627" s="887" t="s">
        <v>30234</v>
      </c>
      <c r="E4627" s="451">
        <v>4600</v>
      </c>
      <c r="F4627" s="887" t="s">
        <v>30235</v>
      </c>
      <c r="G4627" s="376" t="s">
        <v>30236</v>
      </c>
      <c r="H4627" s="884" t="s">
        <v>19729</v>
      </c>
      <c r="I4627" s="884" t="s">
        <v>19773</v>
      </c>
      <c r="J4627" s="887" t="s">
        <v>19729</v>
      </c>
      <c r="K4627" s="933">
        <v>1</v>
      </c>
      <c r="L4627" s="933">
        <v>2</v>
      </c>
      <c r="M4627" s="451">
        <v>8893.33</v>
      </c>
      <c r="N4627" s="917"/>
      <c r="O4627" s="933"/>
      <c r="P4627" s="451"/>
      <c r="Q4627" s="917"/>
      <c r="R4627" s="917"/>
      <c r="S4627" s="452"/>
    </row>
    <row r="4628" spans="1:19" s="243" customFormat="1" ht="23.25">
      <c r="A4628" s="926" t="s">
        <v>37672</v>
      </c>
      <c r="B4628" s="887" t="s">
        <v>280</v>
      </c>
      <c r="C4628" s="887" t="s">
        <v>115</v>
      </c>
      <c r="D4628" s="887" t="s">
        <v>30237</v>
      </c>
      <c r="E4628" s="451">
        <v>8000</v>
      </c>
      <c r="F4628" s="887" t="s">
        <v>30238</v>
      </c>
      <c r="G4628" s="376" t="s">
        <v>30239</v>
      </c>
      <c r="H4628" s="884" t="s">
        <v>23718</v>
      </c>
      <c r="I4628" s="884" t="s">
        <v>19773</v>
      </c>
      <c r="J4628" s="887" t="s">
        <v>23718</v>
      </c>
      <c r="K4628" s="933">
        <v>1</v>
      </c>
      <c r="L4628" s="933">
        <v>12</v>
      </c>
      <c r="M4628" s="451">
        <v>96000</v>
      </c>
      <c r="N4628" s="933">
        <v>1</v>
      </c>
      <c r="O4628" s="933">
        <v>6</v>
      </c>
      <c r="P4628" s="451">
        <v>48000</v>
      </c>
      <c r="Q4628" s="933">
        <v>1</v>
      </c>
      <c r="R4628" s="933">
        <v>12</v>
      </c>
      <c r="S4628" s="452">
        <v>96000</v>
      </c>
    </row>
    <row r="4629" spans="1:19" s="243" customFormat="1" ht="23.25">
      <c r="A4629" s="926" t="s">
        <v>37672</v>
      </c>
      <c r="B4629" s="887" t="s">
        <v>280</v>
      </c>
      <c r="C4629" s="887" t="s">
        <v>115</v>
      </c>
      <c r="D4629" s="887" t="s">
        <v>29973</v>
      </c>
      <c r="E4629" s="451">
        <v>8000</v>
      </c>
      <c r="F4629" s="887" t="s">
        <v>30240</v>
      </c>
      <c r="G4629" s="376" t="s">
        <v>30241</v>
      </c>
      <c r="H4629" s="884" t="s">
        <v>19747</v>
      </c>
      <c r="I4629" s="884" t="s">
        <v>19773</v>
      </c>
      <c r="J4629" s="887" t="s">
        <v>19747</v>
      </c>
      <c r="K4629" s="933">
        <v>1</v>
      </c>
      <c r="L4629" s="933">
        <v>12</v>
      </c>
      <c r="M4629" s="451">
        <v>96000</v>
      </c>
      <c r="N4629" s="933">
        <v>1</v>
      </c>
      <c r="O4629" s="933">
        <v>6</v>
      </c>
      <c r="P4629" s="451">
        <v>47923.22</v>
      </c>
      <c r="Q4629" s="933">
        <v>1</v>
      </c>
      <c r="R4629" s="933">
        <v>12</v>
      </c>
      <c r="S4629" s="452">
        <v>96000</v>
      </c>
    </row>
    <row r="4630" spans="1:19" s="243" customFormat="1" ht="34.9">
      <c r="A4630" s="926" t="s">
        <v>37672</v>
      </c>
      <c r="B4630" s="887" t="s">
        <v>280</v>
      </c>
      <c r="C4630" s="887" t="s">
        <v>115</v>
      </c>
      <c r="D4630" s="887" t="s">
        <v>30242</v>
      </c>
      <c r="E4630" s="451">
        <v>10500</v>
      </c>
      <c r="F4630" s="887" t="s">
        <v>30243</v>
      </c>
      <c r="G4630" s="376" t="s">
        <v>30244</v>
      </c>
      <c r="H4630" s="884" t="s">
        <v>19713</v>
      </c>
      <c r="I4630" s="884" t="s">
        <v>19773</v>
      </c>
      <c r="J4630" s="887" t="s">
        <v>19713</v>
      </c>
      <c r="K4630" s="933">
        <v>1</v>
      </c>
      <c r="L4630" s="933">
        <v>12</v>
      </c>
      <c r="M4630" s="451">
        <v>119350</v>
      </c>
      <c r="N4630" s="933">
        <v>1</v>
      </c>
      <c r="O4630" s="933">
        <v>6</v>
      </c>
      <c r="P4630" s="451">
        <v>63000</v>
      </c>
      <c r="Q4630" s="933">
        <v>1</v>
      </c>
      <c r="R4630" s="933">
        <v>12</v>
      </c>
      <c r="S4630" s="452">
        <v>126000</v>
      </c>
    </row>
    <row r="4631" spans="1:19" s="243" customFormat="1" ht="23.25">
      <c r="A4631" s="926" t="s">
        <v>37672</v>
      </c>
      <c r="B4631" s="887" t="s">
        <v>280</v>
      </c>
      <c r="C4631" s="887" t="s">
        <v>115</v>
      </c>
      <c r="D4631" s="887" t="s">
        <v>30245</v>
      </c>
      <c r="E4631" s="451">
        <v>3500</v>
      </c>
      <c r="F4631" s="887" t="s">
        <v>30246</v>
      </c>
      <c r="G4631" s="376" t="s">
        <v>30247</v>
      </c>
      <c r="H4631" s="884" t="s">
        <v>20251</v>
      </c>
      <c r="I4631" s="884" t="s">
        <v>29795</v>
      </c>
      <c r="J4631" s="887" t="s">
        <v>20251</v>
      </c>
      <c r="K4631" s="933">
        <v>1</v>
      </c>
      <c r="L4631" s="933">
        <v>12</v>
      </c>
      <c r="M4631" s="451">
        <v>42000</v>
      </c>
      <c r="N4631" s="933">
        <v>1</v>
      </c>
      <c r="O4631" s="933">
        <v>6</v>
      </c>
      <c r="P4631" s="451">
        <v>21000</v>
      </c>
      <c r="Q4631" s="933">
        <v>1</v>
      </c>
      <c r="R4631" s="933">
        <v>12</v>
      </c>
      <c r="S4631" s="452">
        <v>42000</v>
      </c>
    </row>
    <row r="4632" spans="1:19" s="243" customFormat="1" ht="23.25">
      <c r="A4632" s="926" t="s">
        <v>37672</v>
      </c>
      <c r="B4632" s="887" t="s">
        <v>280</v>
      </c>
      <c r="C4632" s="887" t="s">
        <v>115</v>
      </c>
      <c r="D4632" s="887" t="s">
        <v>20390</v>
      </c>
      <c r="E4632" s="451">
        <v>3500</v>
      </c>
      <c r="F4632" s="887" t="s">
        <v>30248</v>
      </c>
      <c r="G4632" s="376" t="s">
        <v>30249</v>
      </c>
      <c r="H4632" s="884" t="s">
        <v>19708</v>
      </c>
      <c r="I4632" s="884" t="s">
        <v>19773</v>
      </c>
      <c r="J4632" s="887" t="s">
        <v>19708</v>
      </c>
      <c r="K4632" s="933">
        <v>1</v>
      </c>
      <c r="L4632" s="933">
        <v>12</v>
      </c>
      <c r="M4632" s="451">
        <v>42000</v>
      </c>
      <c r="N4632" s="933">
        <v>1</v>
      </c>
      <c r="O4632" s="933">
        <v>6</v>
      </c>
      <c r="P4632" s="451">
        <v>21000</v>
      </c>
      <c r="Q4632" s="933">
        <v>1</v>
      </c>
      <c r="R4632" s="933">
        <v>12</v>
      </c>
      <c r="S4632" s="452">
        <v>42000</v>
      </c>
    </row>
    <row r="4633" spans="1:19" s="243" customFormat="1" ht="23.25">
      <c r="A4633" s="926" t="s">
        <v>37672</v>
      </c>
      <c r="B4633" s="887" t="s">
        <v>280</v>
      </c>
      <c r="C4633" s="887" t="s">
        <v>115</v>
      </c>
      <c r="D4633" s="887" t="s">
        <v>29822</v>
      </c>
      <c r="E4633" s="451">
        <v>7000</v>
      </c>
      <c r="F4633" s="887" t="s">
        <v>30250</v>
      </c>
      <c r="G4633" s="376" t="s">
        <v>30251</v>
      </c>
      <c r="H4633" s="884" t="s">
        <v>23718</v>
      </c>
      <c r="I4633" s="884" t="s">
        <v>19773</v>
      </c>
      <c r="J4633" s="887" t="s">
        <v>23718</v>
      </c>
      <c r="K4633" s="933">
        <v>1</v>
      </c>
      <c r="L4633" s="933">
        <v>12</v>
      </c>
      <c r="M4633" s="451">
        <v>84000</v>
      </c>
      <c r="N4633" s="933">
        <v>1</v>
      </c>
      <c r="O4633" s="933">
        <v>6</v>
      </c>
      <c r="P4633" s="451">
        <v>42000</v>
      </c>
      <c r="Q4633" s="933">
        <v>1</v>
      </c>
      <c r="R4633" s="933">
        <v>12</v>
      </c>
      <c r="S4633" s="452">
        <v>84000</v>
      </c>
    </row>
    <row r="4634" spans="1:19" s="243" customFormat="1" ht="23.25">
      <c r="A4634" s="926" t="s">
        <v>37672</v>
      </c>
      <c r="B4634" s="887" t="s">
        <v>280</v>
      </c>
      <c r="C4634" s="887" t="s">
        <v>115</v>
      </c>
      <c r="D4634" s="887" t="s">
        <v>30237</v>
      </c>
      <c r="E4634" s="451">
        <v>8000</v>
      </c>
      <c r="F4634" s="887" t="s">
        <v>30252</v>
      </c>
      <c r="G4634" s="376" t="s">
        <v>30253</v>
      </c>
      <c r="H4634" s="884" t="s">
        <v>21328</v>
      </c>
      <c r="I4634" s="884" t="s">
        <v>19773</v>
      </c>
      <c r="J4634" s="887" t="s">
        <v>21328</v>
      </c>
      <c r="K4634" s="933">
        <v>1</v>
      </c>
      <c r="L4634" s="933">
        <v>12</v>
      </c>
      <c r="M4634" s="451">
        <v>96000</v>
      </c>
      <c r="N4634" s="933">
        <v>1</v>
      </c>
      <c r="O4634" s="933">
        <v>6</v>
      </c>
      <c r="P4634" s="451">
        <v>40457.369999999995</v>
      </c>
      <c r="Q4634" s="933">
        <v>1</v>
      </c>
      <c r="R4634" s="933">
        <v>12</v>
      </c>
      <c r="S4634" s="452">
        <v>96000</v>
      </c>
    </row>
    <row r="4635" spans="1:19" s="243" customFormat="1" ht="23.25">
      <c r="A4635" s="926" t="s">
        <v>37672</v>
      </c>
      <c r="B4635" s="887" t="s">
        <v>280</v>
      </c>
      <c r="C4635" s="887" t="s">
        <v>115</v>
      </c>
      <c r="D4635" s="887" t="s">
        <v>29856</v>
      </c>
      <c r="E4635" s="451">
        <v>6000</v>
      </c>
      <c r="F4635" s="887" t="s">
        <v>30254</v>
      </c>
      <c r="G4635" s="376" t="s">
        <v>30255</v>
      </c>
      <c r="H4635" s="884" t="s">
        <v>19713</v>
      </c>
      <c r="I4635" s="884" t="s">
        <v>19773</v>
      </c>
      <c r="J4635" s="887" t="s">
        <v>19713</v>
      </c>
      <c r="K4635" s="933">
        <v>1</v>
      </c>
      <c r="L4635" s="933">
        <v>12</v>
      </c>
      <c r="M4635" s="451">
        <v>72000</v>
      </c>
      <c r="N4635" s="933">
        <v>1</v>
      </c>
      <c r="O4635" s="933">
        <v>6</v>
      </c>
      <c r="P4635" s="451">
        <v>36000</v>
      </c>
      <c r="Q4635" s="933">
        <v>1</v>
      </c>
      <c r="R4635" s="933">
        <v>12</v>
      </c>
      <c r="S4635" s="452">
        <v>72000</v>
      </c>
    </row>
    <row r="4636" spans="1:19" s="243" customFormat="1" ht="23.25">
      <c r="A4636" s="926" t="s">
        <v>37672</v>
      </c>
      <c r="B4636" s="887" t="s">
        <v>280</v>
      </c>
      <c r="C4636" s="887" t="s">
        <v>115</v>
      </c>
      <c r="D4636" s="887" t="s">
        <v>21124</v>
      </c>
      <c r="E4636" s="451">
        <v>11000</v>
      </c>
      <c r="F4636" s="887" t="s">
        <v>30256</v>
      </c>
      <c r="G4636" s="376" t="s">
        <v>30257</v>
      </c>
      <c r="H4636" s="884" t="s">
        <v>19729</v>
      </c>
      <c r="I4636" s="884" t="s">
        <v>19773</v>
      </c>
      <c r="J4636" s="887" t="s">
        <v>19729</v>
      </c>
      <c r="K4636" s="933">
        <v>1</v>
      </c>
      <c r="L4636" s="933">
        <v>12</v>
      </c>
      <c r="M4636" s="451">
        <v>132000</v>
      </c>
      <c r="N4636" s="933">
        <v>1</v>
      </c>
      <c r="O4636" s="933">
        <v>6</v>
      </c>
      <c r="P4636" s="451">
        <v>66000</v>
      </c>
      <c r="Q4636" s="933">
        <v>1</v>
      </c>
      <c r="R4636" s="933">
        <v>12</v>
      </c>
      <c r="S4636" s="452">
        <v>132000</v>
      </c>
    </row>
    <row r="4637" spans="1:19" s="243" customFormat="1" ht="23.25">
      <c r="A4637" s="926" t="s">
        <v>37672</v>
      </c>
      <c r="B4637" s="887" t="s">
        <v>280</v>
      </c>
      <c r="C4637" s="887" t="s">
        <v>115</v>
      </c>
      <c r="D4637" s="887" t="s">
        <v>29808</v>
      </c>
      <c r="E4637" s="451">
        <v>7000</v>
      </c>
      <c r="F4637" s="887" t="s">
        <v>30258</v>
      </c>
      <c r="G4637" s="376" t="s">
        <v>30259</v>
      </c>
      <c r="H4637" s="884" t="s">
        <v>19713</v>
      </c>
      <c r="I4637" s="884" t="s">
        <v>19773</v>
      </c>
      <c r="J4637" s="887" t="s">
        <v>19713</v>
      </c>
      <c r="K4637" s="933">
        <v>1</v>
      </c>
      <c r="L4637" s="933">
        <v>12</v>
      </c>
      <c r="M4637" s="451">
        <v>84000</v>
      </c>
      <c r="N4637" s="933">
        <v>1</v>
      </c>
      <c r="O4637" s="933">
        <v>4</v>
      </c>
      <c r="P4637" s="451">
        <v>28000</v>
      </c>
      <c r="Q4637" s="933">
        <v>1</v>
      </c>
      <c r="R4637" s="933">
        <v>12</v>
      </c>
      <c r="S4637" s="452">
        <v>84000</v>
      </c>
    </row>
    <row r="4638" spans="1:19" s="243" customFormat="1" ht="23.25">
      <c r="A4638" s="926" t="s">
        <v>37672</v>
      </c>
      <c r="B4638" s="887" t="s">
        <v>280</v>
      </c>
      <c r="C4638" s="887" t="s">
        <v>115</v>
      </c>
      <c r="D4638" s="887" t="s">
        <v>30260</v>
      </c>
      <c r="E4638" s="451">
        <v>8500</v>
      </c>
      <c r="F4638" s="887" t="s">
        <v>30261</v>
      </c>
      <c r="G4638" s="376" t="s">
        <v>30262</v>
      </c>
      <c r="H4638" s="884" t="s">
        <v>19708</v>
      </c>
      <c r="I4638" s="884" t="s">
        <v>19773</v>
      </c>
      <c r="J4638" s="887" t="s">
        <v>19708</v>
      </c>
      <c r="K4638" s="933">
        <v>1</v>
      </c>
      <c r="L4638" s="933">
        <v>12</v>
      </c>
      <c r="M4638" s="451">
        <v>102000</v>
      </c>
      <c r="N4638" s="933">
        <v>1</v>
      </c>
      <c r="O4638" s="933">
        <v>6</v>
      </c>
      <c r="P4638" s="451">
        <v>51000</v>
      </c>
      <c r="Q4638" s="933">
        <v>1</v>
      </c>
      <c r="R4638" s="933">
        <v>12</v>
      </c>
      <c r="S4638" s="452">
        <v>102000</v>
      </c>
    </row>
    <row r="4639" spans="1:19" s="243" customFormat="1" ht="23.25">
      <c r="A4639" s="926" t="s">
        <v>37672</v>
      </c>
      <c r="B4639" s="887" t="s">
        <v>280</v>
      </c>
      <c r="C4639" s="887" t="s">
        <v>115</v>
      </c>
      <c r="D4639" s="887" t="s">
        <v>30263</v>
      </c>
      <c r="E4639" s="451">
        <v>3350</v>
      </c>
      <c r="F4639" s="887" t="s">
        <v>30264</v>
      </c>
      <c r="G4639" s="376" t="s">
        <v>30265</v>
      </c>
      <c r="H4639" s="884" t="s">
        <v>19733</v>
      </c>
      <c r="I4639" s="884" t="s">
        <v>19773</v>
      </c>
      <c r="J4639" s="887" t="s">
        <v>19733</v>
      </c>
      <c r="K4639" s="933">
        <v>1</v>
      </c>
      <c r="L4639" s="933">
        <v>10</v>
      </c>
      <c r="M4639" s="451">
        <v>33500</v>
      </c>
      <c r="N4639" s="933">
        <v>1</v>
      </c>
      <c r="O4639" s="933">
        <v>6</v>
      </c>
      <c r="P4639" s="451">
        <v>20100</v>
      </c>
      <c r="Q4639" s="933">
        <v>1</v>
      </c>
      <c r="R4639" s="933">
        <v>12</v>
      </c>
      <c r="S4639" s="452">
        <v>40200</v>
      </c>
    </row>
    <row r="4640" spans="1:19" s="243" customFormat="1" ht="46.5">
      <c r="A4640" s="926" t="s">
        <v>37672</v>
      </c>
      <c r="B4640" s="887" t="s">
        <v>280</v>
      </c>
      <c r="C4640" s="887" t="s">
        <v>115</v>
      </c>
      <c r="D4640" s="887" t="s">
        <v>30266</v>
      </c>
      <c r="E4640" s="451">
        <v>4600</v>
      </c>
      <c r="F4640" s="887" t="s">
        <v>30267</v>
      </c>
      <c r="G4640" s="376" t="s">
        <v>30268</v>
      </c>
      <c r="H4640" s="884" t="s">
        <v>19729</v>
      </c>
      <c r="I4640" s="884" t="s">
        <v>29749</v>
      </c>
      <c r="J4640" s="887" t="s">
        <v>19729</v>
      </c>
      <c r="K4640" s="933">
        <v>1</v>
      </c>
      <c r="L4640" s="933">
        <v>12</v>
      </c>
      <c r="M4640" s="451">
        <v>55200</v>
      </c>
      <c r="N4640" s="933">
        <v>1</v>
      </c>
      <c r="O4640" s="933">
        <v>6</v>
      </c>
      <c r="P4640" s="451">
        <v>25300</v>
      </c>
      <c r="Q4640" s="942">
        <v>1</v>
      </c>
      <c r="R4640" s="942">
        <v>12</v>
      </c>
      <c r="S4640" s="452">
        <v>55200</v>
      </c>
    </row>
    <row r="4641" spans="1:19" s="243" customFormat="1" ht="23.25">
      <c r="A4641" s="926" t="s">
        <v>37672</v>
      </c>
      <c r="B4641" s="887" t="s">
        <v>280</v>
      </c>
      <c r="C4641" s="887" t="s">
        <v>115</v>
      </c>
      <c r="D4641" s="887" t="s">
        <v>29856</v>
      </c>
      <c r="E4641" s="451">
        <v>6000</v>
      </c>
      <c r="F4641" s="887" t="s">
        <v>30269</v>
      </c>
      <c r="G4641" s="376" t="s">
        <v>30270</v>
      </c>
      <c r="H4641" s="884" t="s">
        <v>19713</v>
      </c>
      <c r="I4641" s="884" t="s">
        <v>19773</v>
      </c>
      <c r="J4641" s="887" t="s">
        <v>19713</v>
      </c>
      <c r="K4641" s="933">
        <v>1</v>
      </c>
      <c r="L4641" s="933">
        <v>12</v>
      </c>
      <c r="M4641" s="451">
        <v>72000</v>
      </c>
      <c r="N4641" s="933">
        <v>1</v>
      </c>
      <c r="O4641" s="933">
        <v>6</v>
      </c>
      <c r="P4641" s="451">
        <v>36000</v>
      </c>
      <c r="Q4641" s="933">
        <v>1</v>
      </c>
      <c r="R4641" s="933">
        <v>12</v>
      </c>
      <c r="S4641" s="452">
        <v>72000</v>
      </c>
    </row>
    <row r="4642" spans="1:19" s="243" customFormat="1" ht="34.9">
      <c r="A4642" s="926" t="s">
        <v>37672</v>
      </c>
      <c r="B4642" s="887" t="s">
        <v>280</v>
      </c>
      <c r="C4642" s="887" t="s">
        <v>115</v>
      </c>
      <c r="D4642" s="887" t="s">
        <v>29755</v>
      </c>
      <c r="E4642" s="451">
        <v>3000</v>
      </c>
      <c r="F4642" s="887" t="s">
        <v>29756</v>
      </c>
      <c r="G4642" s="376" t="s">
        <v>29757</v>
      </c>
      <c r="H4642" s="884" t="s">
        <v>29758</v>
      </c>
      <c r="I4642" s="884" t="s">
        <v>19829</v>
      </c>
      <c r="J4642" s="887" t="s">
        <v>29758</v>
      </c>
      <c r="K4642" s="933">
        <v>1</v>
      </c>
      <c r="L4642" s="933">
        <v>2</v>
      </c>
      <c r="M4642" s="451">
        <v>5800</v>
      </c>
      <c r="N4642" s="933">
        <v>2</v>
      </c>
      <c r="O4642" s="933">
        <v>3</v>
      </c>
      <c r="P4642" s="451">
        <v>9000</v>
      </c>
      <c r="Q4642" s="933"/>
      <c r="R4642" s="933"/>
      <c r="S4642" s="452"/>
    </row>
    <row r="4643" spans="1:19" s="243" customFormat="1" ht="23.25">
      <c r="A4643" s="926" t="s">
        <v>37672</v>
      </c>
      <c r="B4643" s="887" t="s">
        <v>280</v>
      </c>
      <c r="C4643" s="887" t="s">
        <v>115</v>
      </c>
      <c r="D4643" s="887" t="s">
        <v>29922</v>
      </c>
      <c r="E4643" s="451">
        <v>4500</v>
      </c>
      <c r="F4643" s="887" t="s">
        <v>30271</v>
      </c>
      <c r="G4643" s="376" t="s">
        <v>30272</v>
      </c>
      <c r="H4643" s="884" t="s">
        <v>19708</v>
      </c>
      <c r="I4643" s="884" t="s">
        <v>29749</v>
      </c>
      <c r="J4643" s="887" t="s">
        <v>19708</v>
      </c>
      <c r="K4643" s="933">
        <v>1</v>
      </c>
      <c r="L4643" s="933">
        <v>12</v>
      </c>
      <c r="M4643" s="451">
        <v>54000</v>
      </c>
      <c r="N4643" s="933">
        <v>1</v>
      </c>
      <c r="O4643" s="933">
        <v>6</v>
      </c>
      <c r="P4643" s="451">
        <v>27000</v>
      </c>
      <c r="Q4643" s="933">
        <v>1</v>
      </c>
      <c r="R4643" s="933">
        <v>12</v>
      </c>
      <c r="S4643" s="452">
        <v>54000</v>
      </c>
    </row>
    <row r="4644" spans="1:19" s="243" customFormat="1" ht="34.9">
      <c r="A4644" s="926" t="s">
        <v>37672</v>
      </c>
      <c r="B4644" s="887" t="s">
        <v>280</v>
      </c>
      <c r="C4644" s="887" t="s">
        <v>115</v>
      </c>
      <c r="D4644" s="887" t="s">
        <v>29755</v>
      </c>
      <c r="E4644" s="451">
        <v>3000</v>
      </c>
      <c r="F4644" s="887" t="s">
        <v>29759</v>
      </c>
      <c r="G4644" s="376" t="s">
        <v>29760</v>
      </c>
      <c r="H4644" s="884" t="s">
        <v>29758</v>
      </c>
      <c r="I4644" s="884" t="s">
        <v>19829</v>
      </c>
      <c r="J4644" s="887" t="s">
        <v>29758</v>
      </c>
      <c r="K4644" s="933">
        <v>1</v>
      </c>
      <c r="L4644" s="933">
        <v>2</v>
      </c>
      <c r="M4644" s="451">
        <v>5800</v>
      </c>
      <c r="N4644" s="933">
        <v>2</v>
      </c>
      <c r="O4644" s="933">
        <v>3</v>
      </c>
      <c r="P4644" s="451">
        <v>9000</v>
      </c>
      <c r="Q4644" s="933"/>
      <c r="R4644" s="933"/>
      <c r="S4644" s="452"/>
    </row>
    <row r="4645" spans="1:19" s="243" customFormat="1" ht="46.5">
      <c r="A4645" s="926" t="s">
        <v>37672</v>
      </c>
      <c r="B4645" s="887" t="s">
        <v>280</v>
      </c>
      <c r="C4645" s="887" t="s">
        <v>115</v>
      </c>
      <c r="D4645" s="887" t="s">
        <v>30273</v>
      </c>
      <c r="E4645" s="451">
        <v>8000</v>
      </c>
      <c r="F4645" s="887" t="s">
        <v>30274</v>
      </c>
      <c r="G4645" s="376" t="s">
        <v>30275</v>
      </c>
      <c r="H4645" s="884" t="s">
        <v>29834</v>
      </c>
      <c r="I4645" s="884" t="s">
        <v>29749</v>
      </c>
      <c r="J4645" s="887" t="s">
        <v>29834</v>
      </c>
      <c r="K4645" s="933">
        <v>1</v>
      </c>
      <c r="L4645" s="933">
        <v>12</v>
      </c>
      <c r="M4645" s="451">
        <v>96000</v>
      </c>
      <c r="N4645" s="933">
        <v>1</v>
      </c>
      <c r="O4645" s="933">
        <v>6</v>
      </c>
      <c r="P4645" s="451">
        <v>48000</v>
      </c>
      <c r="Q4645" s="933">
        <v>1</v>
      </c>
      <c r="R4645" s="933">
        <v>12</v>
      </c>
      <c r="S4645" s="452">
        <v>96000</v>
      </c>
    </row>
    <row r="4646" spans="1:19" s="243" customFormat="1" ht="23.25">
      <c r="A4646" s="926" t="s">
        <v>37672</v>
      </c>
      <c r="B4646" s="887" t="s">
        <v>280</v>
      </c>
      <c r="C4646" s="887" t="s">
        <v>115</v>
      </c>
      <c r="D4646" s="887" t="s">
        <v>29765</v>
      </c>
      <c r="E4646" s="451">
        <v>3500</v>
      </c>
      <c r="F4646" s="887" t="s">
        <v>29766</v>
      </c>
      <c r="G4646" s="376" t="s">
        <v>29767</v>
      </c>
      <c r="H4646" s="884" t="s">
        <v>29768</v>
      </c>
      <c r="I4646" s="884" t="s">
        <v>29749</v>
      </c>
      <c r="J4646" s="887" t="s">
        <v>29768</v>
      </c>
      <c r="K4646" s="933">
        <v>1</v>
      </c>
      <c r="L4646" s="933">
        <v>4</v>
      </c>
      <c r="M4646" s="451">
        <v>14000</v>
      </c>
      <c r="N4646" s="917"/>
      <c r="O4646" s="933"/>
      <c r="P4646" s="451"/>
      <c r="Q4646" s="933"/>
      <c r="R4646" s="933"/>
      <c r="S4646" s="452"/>
    </row>
    <row r="4647" spans="1:19" s="243" customFormat="1" ht="23.25">
      <c r="A4647" s="926" t="s">
        <v>37672</v>
      </c>
      <c r="B4647" s="887" t="s">
        <v>280</v>
      </c>
      <c r="C4647" s="887" t="s">
        <v>115</v>
      </c>
      <c r="D4647" s="887" t="s">
        <v>29884</v>
      </c>
      <c r="E4647" s="451">
        <v>8500</v>
      </c>
      <c r="F4647" s="887" t="s">
        <v>30276</v>
      </c>
      <c r="G4647" s="376" t="s">
        <v>30277</v>
      </c>
      <c r="H4647" s="884" t="s">
        <v>19729</v>
      </c>
      <c r="I4647" s="884" t="s">
        <v>19773</v>
      </c>
      <c r="J4647" s="887" t="s">
        <v>19729</v>
      </c>
      <c r="K4647" s="933">
        <v>1</v>
      </c>
      <c r="L4647" s="933">
        <v>1</v>
      </c>
      <c r="M4647" s="451">
        <v>22619.4</v>
      </c>
      <c r="N4647" s="917"/>
      <c r="O4647" s="933"/>
      <c r="P4647" s="451"/>
      <c r="Q4647" s="917"/>
      <c r="R4647" s="917"/>
      <c r="S4647" s="452"/>
    </row>
    <row r="4648" spans="1:19" s="243" customFormat="1" ht="23.25">
      <c r="A4648" s="926" t="s">
        <v>37672</v>
      </c>
      <c r="B4648" s="887" t="s">
        <v>280</v>
      </c>
      <c r="C4648" s="887" t="s">
        <v>115</v>
      </c>
      <c r="D4648" s="887" t="s">
        <v>29769</v>
      </c>
      <c r="E4648" s="451">
        <v>5500</v>
      </c>
      <c r="F4648" s="887" t="s">
        <v>29770</v>
      </c>
      <c r="G4648" s="376" t="s">
        <v>29771</v>
      </c>
      <c r="H4648" s="884" t="s">
        <v>19790</v>
      </c>
      <c r="I4648" s="884" t="s">
        <v>19773</v>
      </c>
      <c r="J4648" s="887" t="s">
        <v>19790</v>
      </c>
      <c r="K4648" s="933">
        <v>1</v>
      </c>
      <c r="L4648" s="933">
        <v>2</v>
      </c>
      <c r="M4648" s="451">
        <v>11000</v>
      </c>
      <c r="N4648" s="933">
        <v>2</v>
      </c>
      <c r="O4648" s="933">
        <v>3</v>
      </c>
      <c r="P4648" s="451">
        <v>16500</v>
      </c>
      <c r="Q4648" s="917"/>
      <c r="R4648" s="917"/>
      <c r="S4648" s="452"/>
    </row>
    <row r="4649" spans="1:19" s="243" customFormat="1" ht="23.25">
      <c r="A4649" s="926" t="s">
        <v>37672</v>
      </c>
      <c r="B4649" s="887" t="s">
        <v>280</v>
      </c>
      <c r="C4649" s="887" t="s">
        <v>115</v>
      </c>
      <c r="D4649" s="887" t="s">
        <v>29922</v>
      </c>
      <c r="E4649" s="451">
        <v>4500</v>
      </c>
      <c r="F4649" s="887" t="s">
        <v>30278</v>
      </c>
      <c r="G4649" s="376" t="s">
        <v>30279</v>
      </c>
      <c r="H4649" s="884" t="s">
        <v>19708</v>
      </c>
      <c r="I4649" s="884" t="s">
        <v>19773</v>
      </c>
      <c r="J4649" s="887" t="s">
        <v>19708</v>
      </c>
      <c r="K4649" s="933">
        <v>1</v>
      </c>
      <c r="L4649" s="933">
        <v>12</v>
      </c>
      <c r="M4649" s="451">
        <v>54000</v>
      </c>
      <c r="N4649" s="933">
        <v>1</v>
      </c>
      <c r="O4649" s="933">
        <v>6</v>
      </c>
      <c r="P4649" s="451">
        <v>27000</v>
      </c>
      <c r="Q4649" s="933">
        <v>1</v>
      </c>
      <c r="R4649" s="933">
        <v>12</v>
      </c>
      <c r="S4649" s="452">
        <v>54000</v>
      </c>
    </row>
    <row r="4650" spans="1:19" s="243" customFormat="1" ht="23.25">
      <c r="A4650" s="926" t="s">
        <v>37672</v>
      </c>
      <c r="B4650" s="887" t="s">
        <v>280</v>
      </c>
      <c r="C4650" s="887" t="s">
        <v>115</v>
      </c>
      <c r="D4650" s="887" t="s">
        <v>29822</v>
      </c>
      <c r="E4650" s="451">
        <v>7000</v>
      </c>
      <c r="F4650" s="887" t="s">
        <v>30280</v>
      </c>
      <c r="G4650" s="376" t="s">
        <v>30281</v>
      </c>
      <c r="H4650" s="884" t="s">
        <v>23718</v>
      </c>
      <c r="I4650" s="884" t="s">
        <v>19773</v>
      </c>
      <c r="J4650" s="887" t="s">
        <v>23718</v>
      </c>
      <c r="K4650" s="933">
        <v>1</v>
      </c>
      <c r="L4650" s="933">
        <v>12</v>
      </c>
      <c r="M4650" s="451">
        <v>84000</v>
      </c>
      <c r="N4650" s="933">
        <v>1</v>
      </c>
      <c r="O4650" s="933">
        <v>6</v>
      </c>
      <c r="P4650" s="451">
        <v>42000</v>
      </c>
      <c r="Q4650" s="933">
        <v>1</v>
      </c>
      <c r="R4650" s="933">
        <v>12</v>
      </c>
      <c r="S4650" s="452">
        <v>84000</v>
      </c>
    </row>
    <row r="4651" spans="1:19" s="243" customFormat="1" ht="23.25">
      <c r="A4651" s="926" t="s">
        <v>37672</v>
      </c>
      <c r="B4651" s="887" t="s">
        <v>280</v>
      </c>
      <c r="C4651" s="887" t="s">
        <v>115</v>
      </c>
      <c r="D4651" s="887" t="s">
        <v>30282</v>
      </c>
      <c r="E4651" s="451">
        <v>5500</v>
      </c>
      <c r="F4651" s="887" t="s">
        <v>30283</v>
      </c>
      <c r="G4651" s="376" t="s">
        <v>30284</v>
      </c>
      <c r="H4651" s="884" t="s">
        <v>19708</v>
      </c>
      <c r="I4651" s="884" t="s">
        <v>19773</v>
      </c>
      <c r="J4651" s="887" t="s">
        <v>19708</v>
      </c>
      <c r="K4651" s="933">
        <v>1</v>
      </c>
      <c r="L4651" s="933">
        <v>12</v>
      </c>
      <c r="M4651" s="451">
        <v>66000</v>
      </c>
      <c r="N4651" s="933">
        <v>1</v>
      </c>
      <c r="O4651" s="933">
        <v>6</v>
      </c>
      <c r="P4651" s="451">
        <v>33000</v>
      </c>
      <c r="Q4651" s="933">
        <v>1</v>
      </c>
      <c r="R4651" s="933">
        <v>12</v>
      </c>
      <c r="S4651" s="452">
        <v>66000</v>
      </c>
    </row>
    <row r="4652" spans="1:19" s="243" customFormat="1" ht="46.5">
      <c r="A4652" s="926" t="s">
        <v>37672</v>
      </c>
      <c r="B4652" s="887" t="s">
        <v>280</v>
      </c>
      <c r="C4652" s="887" t="s">
        <v>115</v>
      </c>
      <c r="D4652" s="887" t="s">
        <v>30285</v>
      </c>
      <c r="E4652" s="451">
        <v>13000</v>
      </c>
      <c r="F4652" s="887" t="s">
        <v>30286</v>
      </c>
      <c r="G4652" s="376" t="s">
        <v>30287</v>
      </c>
      <c r="H4652" s="884" t="s">
        <v>19713</v>
      </c>
      <c r="I4652" s="884" t="s">
        <v>19773</v>
      </c>
      <c r="J4652" s="887" t="s">
        <v>19713</v>
      </c>
      <c r="K4652" s="933">
        <v>1</v>
      </c>
      <c r="L4652" s="933">
        <v>12</v>
      </c>
      <c r="M4652" s="451">
        <v>156000</v>
      </c>
      <c r="N4652" s="933">
        <v>1</v>
      </c>
      <c r="O4652" s="933">
        <v>6</v>
      </c>
      <c r="P4652" s="451">
        <v>78000</v>
      </c>
      <c r="Q4652" s="933">
        <v>1</v>
      </c>
      <c r="R4652" s="933">
        <v>12</v>
      </c>
      <c r="S4652" s="452">
        <v>156000</v>
      </c>
    </row>
    <row r="4653" spans="1:19" s="243" customFormat="1" ht="23.25">
      <c r="A4653" s="926" t="s">
        <v>37672</v>
      </c>
      <c r="B4653" s="887" t="s">
        <v>280</v>
      </c>
      <c r="C4653" s="887" t="s">
        <v>115</v>
      </c>
      <c r="D4653" s="887" t="s">
        <v>30288</v>
      </c>
      <c r="E4653" s="451">
        <v>4000</v>
      </c>
      <c r="F4653" s="887" t="s">
        <v>30289</v>
      </c>
      <c r="G4653" s="376" t="s">
        <v>30290</v>
      </c>
      <c r="H4653" s="884" t="s">
        <v>19729</v>
      </c>
      <c r="I4653" s="884" t="s">
        <v>29749</v>
      </c>
      <c r="J4653" s="887" t="s">
        <v>19729</v>
      </c>
      <c r="K4653" s="933">
        <v>1</v>
      </c>
      <c r="L4653" s="933">
        <v>12</v>
      </c>
      <c r="M4653" s="451">
        <v>48000</v>
      </c>
      <c r="N4653" s="933">
        <v>1</v>
      </c>
      <c r="O4653" s="933">
        <v>6</v>
      </c>
      <c r="P4653" s="451">
        <v>24000</v>
      </c>
      <c r="Q4653" s="933">
        <v>1</v>
      </c>
      <c r="R4653" s="933">
        <v>12</v>
      </c>
      <c r="S4653" s="452">
        <v>48000</v>
      </c>
    </row>
    <row r="4654" spans="1:19" s="243" customFormat="1" ht="23.25">
      <c r="A4654" s="926" t="s">
        <v>37672</v>
      </c>
      <c r="B4654" s="887" t="s">
        <v>280</v>
      </c>
      <c r="C4654" s="887" t="s">
        <v>115</v>
      </c>
      <c r="D4654" s="887" t="s">
        <v>29973</v>
      </c>
      <c r="E4654" s="451">
        <v>8000</v>
      </c>
      <c r="F4654" s="887" t="s">
        <v>30291</v>
      </c>
      <c r="G4654" s="376" t="s">
        <v>30292</v>
      </c>
      <c r="H4654" s="884" t="s">
        <v>19747</v>
      </c>
      <c r="I4654" s="884" t="s">
        <v>19773</v>
      </c>
      <c r="J4654" s="887" t="s">
        <v>19747</v>
      </c>
      <c r="K4654" s="933">
        <v>1</v>
      </c>
      <c r="L4654" s="933">
        <v>12</v>
      </c>
      <c r="M4654" s="451">
        <v>96000</v>
      </c>
      <c r="N4654" s="933">
        <v>1</v>
      </c>
      <c r="O4654" s="933">
        <v>6</v>
      </c>
      <c r="P4654" s="451">
        <v>48000</v>
      </c>
      <c r="Q4654" s="933">
        <v>1</v>
      </c>
      <c r="R4654" s="933">
        <v>12</v>
      </c>
      <c r="S4654" s="452">
        <v>96000</v>
      </c>
    </row>
    <row r="4655" spans="1:19" s="243" customFormat="1" ht="23.25">
      <c r="A4655" s="926" t="s">
        <v>37672</v>
      </c>
      <c r="B4655" s="887" t="s">
        <v>280</v>
      </c>
      <c r="C4655" s="887" t="s">
        <v>115</v>
      </c>
      <c r="D4655" s="887" t="s">
        <v>29856</v>
      </c>
      <c r="E4655" s="451">
        <v>6000</v>
      </c>
      <c r="F4655" s="887" t="s">
        <v>30293</v>
      </c>
      <c r="G4655" s="376" t="s">
        <v>30294</v>
      </c>
      <c r="H4655" s="884" t="s">
        <v>19713</v>
      </c>
      <c r="I4655" s="884" t="s">
        <v>29749</v>
      </c>
      <c r="J4655" s="887" t="s">
        <v>19713</v>
      </c>
      <c r="K4655" s="933">
        <v>1</v>
      </c>
      <c r="L4655" s="933">
        <v>12</v>
      </c>
      <c r="M4655" s="451">
        <v>72000</v>
      </c>
      <c r="N4655" s="933">
        <v>1</v>
      </c>
      <c r="O4655" s="933">
        <v>6</v>
      </c>
      <c r="P4655" s="451">
        <v>36000</v>
      </c>
      <c r="Q4655" s="933">
        <v>1</v>
      </c>
      <c r="R4655" s="933">
        <v>12</v>
      </c>
      <c r="S4655" s="452">
        <v>72000</v>
      </c>
    </row>
    <row r="4656" spans="1:19" s="243" customFormat="1" ht="23.25">
      <c r="A4656" s="926" t="s">
        <v>37672</v>
      </c>
      <c r="B4656" s="887" t="s">
        <v>280</v>
      </c>
      <c r="C4656" s="887" t="s">
        <v>115</v>
      </c>
      <c r="D4656" s="887" t="s">
        <v>30295</v>
      </c>
      <c r="E4656" s="451">
        <v>7000</v>
      </c>
      <c r="F4656" s="887" t="s">
        <v>30296</v>
      </c>
      <c r="G4656" s="376" t="s">
        <v>30297</v>
      </c>
      <c r="H4656" s="884" t="s">
        <v>29784</v>
      </c>
      <c r="I4656" s="884" t="s">
        <v>19773</v>
      </c>
      <c r="J4656" s="887" t="s">
        <v>29784</v>
      </c>
      <c r="K4656" s="933">
        <v>1</v>
      </c>
      <c r="L4656" s="933">
        <v>1</v>
      </c>
      <c r="M4656" s="451">
        <v>7595.0400000000009</v>
      </c>
      <c r="N4656" s="917"/>
      <c r="O4656" s="933"/>
      <c r="P4656" s="451"/>
      <c r="Q4656" s="917"/>
      <c r="R4656" s="917"/>
      <c r="S4656" s="452"/>
    </row>
    <row r="4657" spans="1:19" s="243" customFormat="1" ht="34.9">
      <c r="A4657" s="926" t="s">
        <v>37672</v>
      </c>
      <c r="B4657" s="887" t="s">
        <v>280</v>
      </c>
      <c r="C4657" s="887" t="s">
        <v>115</v>
      </c>
      <c r="D4657" s="887" t="s">
        <v>30298</v>
      </c>
      <c r="E4657" s="451">
        <v>9000</v>
      </c>
      <c r="F4657" s="887" t="s">
        <v>30299</v>
      </c>
      <c r="G4657" s="376" t="s">
        <v>30300</v>
      </c>
      <c r="H4657" s="884" t="s">
        <v>30162</v>
      </c>
      <c r="I4657" s="884" t="s">
        <v>19773</v>
      </c>
      <c r="J4657" s="887" t="s">
        <v>30162</v>
      </c>
      <c r="K4657" s="933">
        <v>1</v>
      </c>
      <c r="L4657" s="933">
        <v>12</v>
      </c>
      <c r="M4657" s="451">
        <v>108000</v>
      </c>
      <c r="N4657" s="933">
        <v>1</v>
      </c>
      <c r="O4657" s="933">
        <v>6</v>
      </c>
      <c r="P4657" s="451">
        <v>54000</v>
      </c>
      <c r="Q4657" s="933">
        <v>1</v>
      </c>
      <c r="R4657" s="933">
        <v>12</v>
      </c>
      <c r="S4657" s="452">
        <v>108000</v>
      </c>
    </row>
    <row r="4658" spans="1:19" s="243" customFormat="1" ht="23.25">
      <c r="A4658" s="926" t="s">
        <v>37672</v>
      </c>
      <c r="B4658" s="887" t="s">
        <v>280</v>
      </c>
      <c r="C4658" s="887" t="s">
        <v>115</v>
      </c>
      <c r="D4658" s="887" t="s">
        <v>29973</v>
      </c>
      <c r="E4658" s="451">
        <v>8000</v>
      </c>
      <c r="F4658" s="887" t="s">
        <v>30301</v>
      </c>
      <c r="G4658" s="376" t="s">
        <v>30302</v>
      </c>
      <c r="H4658" s="884" t="s">
        <v>19713</v>
      </c>
      <c r="I4658" s="884" t="s">
        <v>19773</v>
      </c>
      <c r="J4658" s="887" t="s">
        <v>19713</v>
      </c>
      <c r="K4658" s="933">
        <v>1</v>
      </c>
      <c r="L4658" s="933">
        <v>12</v>
      </c>
      <c r="M4658" s="451">
        <v>95922.03</v>
      </c>
      <c r="N4658" s="933">
        <v>1</v>
      </c>
      <c r="O4658" s="933">
        <v>6</v>
      </c>
      <c r="P4658" s="451">
        <v>48000</v>
      </c>
      <c r="Q4658" s="933">
        <v>1</v>
      </c>
      <c r="R4658" s="933">
        <v>12</v>
      </c>
      <c r="S4658" s="452">
        <v>96000</v>
      </c>
    </row>
    <row r="4659" spans="1:19" s="243" customFormat="1" ht="23.25">
      <c r="A4659" s="926" t="s">
        <v>37672</v>
      </c>
      <c r="B4659" s="887" t="s">
        <v>280</v>
      </c>
      <c r="C4659" s="887" t="s">
        <v>115</v>
      </c>
      <c r="D4659" s="887" t="s">
        <v>30303</v>
      </c>
      <c r="E4659" s="451">
        <v>6500</v>
      </c>
      <c r="F4659" s="887" t="s">
        <v>30304</v>
      </c>
      <c r="G4659" s="376" t="s">
        <v>30305</v>
      </c>
      <c r="H4659" s="884" t="s">
        <v>19713</v>
      </c>
      <c r="I4659" s="884" t="s">
        <v>19773</v>
      </c>
      <c r="J4659" s="887" t="s">
        <v>19713</v>
      </c>
      <c r="K4659" s="933">
        <v>1</v>
      </c>
      <c r="L4659" s="933">
        <v>12</v>
      </c>
      <c r="M4659" s="451">
        <v>78000</v>
      </c>
      <c r="N4659" s="933">
        <v>1</v>
      </c>
      <c r="O4659" s="933">
        <v>6</v>
      </c>
      <c r="P4659" s="451">
        <v>39000</v>
      </c>
      <c r="Q4659" s="933">
        <v>1</v>
      </c>
      <c r="R4659" s="933">
        <v>12</v>
      </c>
      <c r="S4659" s="452">
        <v>78000</v>
      </c>
    </row>
    <row r="4660" spans="1:19" s="243" customFormat="1" ht="23.25">
      <c r="A4660" s="926" t="s">
        <v>37672</v>
      </c>
      <c r="B4660" s="887" t="s">
        <v>280</v>
      </c>
      <c r="C4660" s="887" t="s">
        <v>115</v>
      </c>
      <c r="D4660" s="887" t="s">
        <v>19900</v>
      </c>
      <c r="E4660" s="451">
        <v>2500</v>
      </c>
      <c r="F4660" s="887" t="s">
        <v>30306</v>
      </c>
      <c r="G4660" s="376" t="s">
        <v>30307</v>
      </c>
      <c r="H4660" s="884" t="s">
        <v>21228</v>
      </c>
      <c r="I4660" s="884" t="s">
        <v>19829</v>
      </c>
      <c r="J4660" s="887" t="s">
        <v>21228</v>
      </c>
      <c r="K4660" s="933">
        <v>1</v>
      </c>
      <c r="L4660" s="933">
        <v>12</v>
      </c>
      <c r="M4660" s="451">
        <v>30000</v>
      </c>
      <c r="N4660" s="933">
        <v>1</v>
      </c>
      <c r="O4660" s="933">
        <v>6</v>
      </c>
      <c r="P4660" s="451">
        <v>15000</v>
      </c>
      <c r="Q4660" s="933">
        <v>1</v>
      </c>
      <c r="R4660" s="933">
        <v>12</v>
      </c>
      <c r="S4660" s="452">
        <v>30000</v>
      </c>
    </row>
    <row r="4661" spans="1:19" s="243" customFormat="1" ht="23.25">
      <c r="A4661" s="926" t="s">
        <v>37672</v>
      </c>
      <c r="B4661" s="887" t="s">
        <v>280</v>
      </c>
      <c r="C4661" s="887" t="s">
        <v>115</v>
      </c>
      <c r="D4661" s="887" t="s">
        <v>29772</v>
      </c>
      <c r="E4661" s="451">
        <v>6000</v>
      </c>
      <c r="F4661" s="887" t="s">
        <v>29773</v>
      </c>
      <c r="G4661" s="376" t="s">
        <v>29774</v>
      </c>
      <c r="H4661" s="884" t="s">
        <v>20153</v>
      </c>
      <c r="I4661" s="884" t="s">
        <v>19773</v>
      </c>
      <c r="J4661" s="887" t="s">
        <v>20153</v>
      </c>
      <c r="K4661" s="933">
        <v>1</v>
      </c>
      <c r="L4661" s="933">
        <v>2</v>
      </c>
      <c r="M4661" s="451">
        <v>12000</v>
      </c>
      <c r="N4661" s="933">
        <v>2</v>
      </c>
      <c r="O4661" s="933">
        <v>3</v>
      </c>
      <c r="P4661" s="451">
        <v>18000</v>
      </c>
      <c r="Q4661" s="933"/>
      <c r="R4661" s="933"/>
      <c r="S4661" s="452"/>
    </row>
    <row r="4662" spans="1:19" s="243" customFormat="1" ht="23.25">
      <c r="A4662" s="926" t="s">
        <v>37672</v>
      </c>
      <c r="B4662" s="887" t="s">
        <v>280</v>
      </c>
      <c r="C4662" s="887" t="s">
        <v>115</v>
      </c>
      <c r="D4662" s="887" t="s">
        <v>29775</v>
      </c>
      <c r="E4662" s="451">
        <v>6000</v>
      </c>
      <c r="F4662" s="887" t="s">
        <v>29776</v>
      </c>
      <c r="G4662" s="376" t="s">
        <v>29777</v>
      </c>
      <c r="H4662" s="884" t="s">
        <v>19729</v>
      </c>
      <c r="I4662" s="884" t="s">
        <v>19773</v>
      </c>
      <c r="J4662" s="887" t="s">
        <v>19729</v>
      </c>
      <c r="K4662" s="933">
        <v>1</v>
      </c>
      <c r="L4662" s="933">
        <v>8</v>
      </c>
      <c r="M4662" s="451">
        <v>34000</v>
      </c>
      <c r="N4662" s="933">
        <v>1</v>
      </c>
      <c r="O4662" s="933">
        <v>6</v>
      </c>
      <c r="P4662" s="451">
        <v>6000</v>
      </c>
      <c r="Q4662" s="933">
        <v>1</v>
      </c>
      <c r="R4662" s="933">
        <v>12</v>
      </c>
      <c r="S4662" s="452">
        <v>72000</v>
      </c>
    </row>
    <row r="4663" spans="1:19" s="243" customFormat="1" ht="23.25">
      <c r="A4663" s="926" t="s">
        <v>37672</v>
      </c>
      <c r="B4663" s="887" t="s">
        <v>280</v>
      </c>
      <c r="C4663" s="887" t="s">
        <v>115</v>
      </c>
      <c r="D4663" s="887" t="s">
        <v>19900</v>
      </c>
      <c r="E4663" s="451">
        <v>2500</v>
      </c>
      <c r="F4663" s="887" t="s">
        <v>30308</v>
      </c>
      <c r="G4663" s="376" t="s">
        <v>30309</v>
      </c>
      <c r="H4663" s="884" t="s">
        <v>21228</v>
      </c>
      <c r="I4663" s="884" t="s">
        <v>19829</v>
      </c>
      <c r="J4663" s="887" t="s">
        <v>21228</v>
      </c>
      <c r="K4663" s="933">
        <v>1</v>
      </c>
      <c r="L4663" s="933">
        <v>12</v>
      </c>
      <c r="M4663" s="451">
        <v>30000</v>
      </c>
      <c r="N4663" s="933">
        <v>1</v>
      </c>
      <c r="O4663" s="933">
        <v>6</v>
      </c>
      <c r="P4663" s="451">
        <v>15000</v>
      </c>
      <c r="Q4663" s="933">
        <v>1</v>
      </c>
      <c r="R4663" s="933">
        <v>12</v>
      </c>
      <c r="S4663" s="452">
        <v>30000</v>
      </c>
    </row>
    <row r="4664" spans="1:19" s="243" customFormat="1" ht="23.25">
      <c r="A4664" s="926" t="s">
        <v>37672</v>
      </c>
      <c r="B4664" s="887" t="s">
        <v>280</v>
      </c>
      <c r="C4664" s="887" t="s">
        <v>115</v>
      </c>
      <c r="D4664" s="887" t="s">
        <v>30310</v>
      </c>
      <c r="E4664" s="451">
        <v>9000</v>
      </c>
      <c r="F4664" s="887" t="s">
        <v>30311</v>
      </c>
      <c r="G4664" s="376" t="s">
        <v>30312</v>
      </c>
      <c r="H4664" s="884" t="s">
        <v>19713</v>
      </c>
      <c r="I4664" s="884" t="s">
        <v>19773</v>
      </c>
      <c r="J4664" s="887" t="s">
        <v>19713</v>
      </c>
      <c r="K4664" s="933">
        <v>1</v>
      </c>
      <c r="L4664" s="933">
        <v>12</v>
      </c>
      <c r="M4664" s="451">
        <v>108000</v>
      </c>
      <c r="N4664" s="933">
        <v>1</v>
      </c>
      <c r="O4664" s="933">
        <v>6</v>
      </c>
      <c r="P4664" s="451">
        <v>54000</v>
      </c>
      <c r="Q4664" s="933">
        <v>1</v>
      </c>
      <c r="R4664" s="933">
        <v>12</v>
      </c>
      <c r="S4664" s="452">
        <v>108000</v>
      </c>
    </row>
    <row r="4665" spans="1:19" s="243" customFormat="1" ht="23.25">
      <c r="A4665" s="926" t="s">
        <v>37672</v>
      </c>
      <c r="B4665" s="887" t="s">
        <v>280</v>
      </c>
      <c r="C4665" s="887" t="s">
        <v>115</v>
      </c>
      <c r="D4665" s="887" t="s">
        <v>30313</v>
      </c>
      <c r="E4665" s="451">
        <v>3000</v>
      </c>
      <c r="F4665" s="887" t="s">
        <v>30314</v>
      </c>
      <c r="G4665" s="376" t="s">
        <v>30315</v>
      </c>
      <c r="H4665" s="884" t="s">
        <v>19862</v>
      </c>
      <c r="I4665" s="884" t="s">
        <v>29896</v>
      </c>
      <c r="J4665" s="887" t="s">
        <v>19862</v>
      </c>
      <c r="K4665" s="933">
        <v>1</v>
      </c>
      <c r="L4665" s="933">
        <v>12</v>
      </c>
      <c r="M4665" s="451">
        <v>36000</v>
      </c>
      <c r="N4665" s="933">
        <v>1</v>
      </c>
      <c r="O4665" s="933">
        <v>6</v>
      </c>
      <c r="P4665" s="451">
        <v>18000</v>
      </c>
      <c r="Q4665" s="933">
        <v>1</v>
      </c>
      <c r="R4665" s="933">
        <v>12</v>
      </c>
      <c r="S4665" s="452">
        <v>36000</v>
      </c>
    </row>
    <row r="4666" spans="1:19" s="243" customFormat="1" ht="34.9">
      <c r="A4666" s="926" t="s">
        <v>37672</v>
      </c>
      <c r="B4666" s="887" t="s">
        <v>280</v>
      </c>
      <c r="C4666" s="887" t="s">
        <v>115</v>
      </c>
      <c r="D4666" s="887" t="s">
        <v>30316</v>
      </c>
      <c r="E4666" s="451">
        <v>4500</v>
      </c>
      <c r="F4666" s="887" t="s">
        <v>30317</v>
      </c>
      <c r="G4666" s="376" t="s">
        <v>30318</v>
      </c>
      <c r="H4666" s="884" t="s">
        <v>29794</v>
      </c>
      <c r="I4666" s="884" t="s">
        <v>19773</v>
      </c>
      <c r="J4666" s="887" t="s">
        <v>29794</v>
      </c>
      <c r="K4666" s="933">
        <v>1</v>
      </c>
      <c r="L4666" s="933">
        <v>12</v>
      </c>
      <c r="M4666" s="451">
        <v>54000</v>
      </c>
      <c r="N4666" s="933">
        <v>1</v>
      </c>
      <c r="O4666" s="933">
        <v>6</v>
      </c>
      <c r="P4666" s="451">
        <v>27000</v>
      </c>
      <c r="Q4666" s="933">
        <v>1</v>
      </c>
      <c r="R4666" s="933">
        <v>12</v>
      </c>
      <c r="S4666" s="452">
        <v>54000</v>
      </c>
    </row>
    <row r="4667" spans="1:19" s="243" customFormat="1" ht="23.25">
      <c r="A4667" s="926" t="s">
        <v>37672</v>
      </c>
      <c r="B4667" s="887" t="s">
        <v>280</v>
      </c>
      <c r="C4667" s="887" t="s">
        <v>115</v>
      </c>
      <c r="D4667" s="887" t="s">
        <v>29822</v>
      </c>
      <c r="E4667" s="451">
        <v>7000</v>
      </c>
      <c r="F4667" s="887" t="s">
        <v>30319</v>
      </c>
      <c r="G4667" s="376" t="s">
        <v>30320</v>
      </c>
      <c r="H4667" s="884" t="s">
        <v>30321</v>
      </c>
      <c r="I4667" s="884" t="s">
        <v>19773</v>
      </c>
      <c r="J4667" s="887" t="s">
        <v>30321</v>
      </c>
      <c r="K4667" s="933">
        <v>1</v>
      </c>
      <c r="L4667" s="933">
        <v>12</v>
      </c>
      <c r="M4667" s="451">
        <v>84000</v>
      </c>
      <c r="N4667" s="933">
        <v>1</v>
      </c>
      <c r="O4667" s="933">
        <v>6</v>
      </c>
      <c r="P4667" s="451">
        <v>42000</v>
      </c>
      <c r="Q4667" s="933">
        <v>1</v>
      </c>
      <c r="R4667" s="933">
        <v>12</v>
      </c>
      <c r="S4667" s="452">
        <v>84000</v>
      </c>
    </row>
    <row r="4668" spans="1:19" s="243" customFormat="1" ht="23.25">
      <c r="A4668" s="926" t="s">
        <v>37672</v>
      </c>
      <c r="B4668" s="887" t="s">
        <v>280</v>
      </c>
      <c r="C4668" s="887" t="s">
        <v>115</v>
      </c>
      <c r="D4668" s="887" t="s">
        <v>30322</v>
      </c>
      <c r="E4668" s="451">
        <v>7000</v>
      </c>
      <c r="F4668" s="887" t="s">
        <v>30323</v>
      </c>
      <c r="G4668" s="376" t="s">
        <v>30324</v>
      </c>
      <c r="H4668" s="884" t="s">
        <v>29920</v>
      </c>
      <c r="I4668" s="884" t="s">
        <v>29749</v>
      </c>
      <c r="J4668" s="887" t="s">
        <v>29920</v>
      </c>
      <c r="K4668" s="933">
        <v>1</v>
      </c>
      <c r="L4668" s="933">
        <v>12</v>
      </c>
      <c r="M4668" s="451">
        <v>70000</v>
      </c>
      <c r="N4668" s="933">
        <v>1</v>
      </c>
      <c r="O4668" s="933">
        <v>6</v>
      </c>
      <c r="P4668" s="451">
        <v>42000</v>
      </c>
      <c r="Q4668" s="942">
        <v>1</v>
      </c>
      <c r="R4668" s="942">
        <v>12</v>
      </c>
      <c r="S4668" s="452">
        <v>84000</v>
      </c>
    </row>
    <row r="4669" spans="1:19" s="243" customFormat="1" ht="34.9">
      <c r="A4669" s="926" t="s">
        <v>37672</v>
      </c>
      <c r="B4669" s="887" t="s">
        <v>280</v>
      </c>
      <c r="C4669" s="887" t="s">
        <v>115</v>
      </c>
      <c r="D4669" s="887" t="s">
        <v>30325</v>
      </c>
      <c r="E4669" s="451">
        <v>6000</v>
      </c>
      <c r="F4669" s="887" t="s">
        <v>30326</v>
      </c>
      <c r="G4669" s="376" t="s">
        <v>30327</v>
      </c>
      <c r="H4669" s="884" t="s">
        <v>30328</v>
      </c>
      <c r="I4669" s="884" t="s">
        <v>19773</v>
      </c>
      <c r="J4669" s="887" t="s">
        <v>30328</v>
      </c>
      <c r="K4669" s="933">
        <v>1</v>
      </c>
      <c r="L4669" s="933">
        <v>12</v>
      </c>
      <c r="M4669" s="451">
        <v>72000</v>
      </c>
      <c r="N4669" s="933">
        <v>1</v>
      </c>
      <c r="O4669" s="933">
        <v>6</v>
      </c>
      <c r="P4669" s="451">
        <v>36000</v>
      </c>
      <c r="Q4669" s="933">
        <v>1</v>
      </c>
      <c r="R4669" s="933">
        <v>12</v>
      </c>
      <c r="S4669" s="452">
        <v>72000</v>
      </c>
    </row>
    <row r="4670" spans="1:19" s="243" customFormat="1" ht="46.5">
      <c r="A4670" s="926" t="s">
        <v>37672</v>
      </c>
      <c r="B4670" s="887" t="s">
        <v>280</v>
      </c>
      <c r="C4670" s="887" t="s">
        <v>115</v>
      </c>
      <c r="D4670" s="887" t="s">
        <v>30329</v>
      </c>
      <c r="E4670" s="451">
        <v>14000</v>
      </c>
      <c r="F4670" s="887" t="s">
        <v>30330</v>
      </c>
      <c r="G4670" s="376" t="s">
        <v>30331</v>
      </c>
      <c r="H4670" s="884" t="s">
        <v>19729</v>
      </c>
      <c r="I4670" s="884" t="s">
        <v>19773</v>
      </c>
      <c r="J4670" s="887" t="s">
        <v>19729</v>
      </c>
      <c r="K4670" s="933">
        <v>1</v>
      </c>
      <c r="L4670" s="933">
        <v>12</v>
      </c>
      <c r="M4670" s="451">
        <v>168000</v>
      </c>
      <c r="N4670" s="933">
        <v>1</v>
      </c>
      <c r="O4670" s="933">
        <v>6</v>
      </c>
      <c r="P4670" s="451">
        <v>84000</v>
      </c>
      <c r="Q4670" s="933">
        <v>1</v>
      </c>
      <c r="R4670" s="933">
        <v>12</v>
      </c>
      <c r="S4670" s="452">
        <v>168000</v>
      </c>
    </row>
    <row r="4671" spans="1:19" s="243" customFormat="1" ht="23.25">
      <c r="A4671" s="926" t="s">
        <v>37672</v>
      </c>
      <c r="B4671" s="887" t="s">
        <v>280</v>
      </c>
      <c r="C4671" s="887" t="s">
        <v>115</v>
      </c>
      <c r="D4671" s="887" t="s">
        <v>29973</v>
      </c>
      <c r="E4671" s="451">
        <v>8000</v>
      </c>
      <c r="F4671" s="887" t="s">
        <v>30332</v>
      </c>
      <c r="G4671" s="376" t="s">
        <v>30333</v>
      </c>
      <c r="H4671" s="884" t="s">
        <v>30321</v>
      </c>
      <c r="I4671" s="884" t="s">
        <v>19773</v>
      </c>
      <c r="J4671" s="887" t="s">
        <v>30321</v>
      </c>
      <c r="K4671" s="933">
        <v>1</v>
      </c>
      <c r="L4671" s="933">
        <v>12</v>
      </c>
      <c r="M4671" s="451">
        <v>96000</v>
      </c>
      <c r="N4671" s="933">
        <v>1</v>
      </c>
      <c r="O4671" s="933">
        <v>6</v>
      </c>
      <c r="P4671" s="451">
        <v>48000</v>
      </c>
      <c r="Q4671" s="933">
        <v>1</v>
      </c>
      <c r="R4671" s="933">
        <v>12</v>
      </c>
      <c r="S4671" s="452">
        <v>96000</v>
      </c>
    </row>
    <row r="4672" spans="1:19" s="243" customFormat="1" ht="23.25">
      <c r="A4672" s="926" t="s">
        <v>37672</v>
      </c>
      <c r="B4672" s="887" t="s">
        <v>280</v>
      </c>
      <c r="C4672" s="887" t="s">
        <v>115</v>
      </c>
      <c r="D4672" s="887" t="s">
        <v>30334</v>
      </c>
      <c r="E4672" s="451">
        <v>4500</v>
      </c>
      <c r="F4672" s="887" t="s">
        <v>30335</v>
      </c>
      <c r="G4672" s="376" t="s">
        <v>30336</v>
      </c>
      <c r="H4672" s="884" t="s">
        <v>27403</v>
      </c>
      <c r="I4672" s="884" t="s">
        <v>29749</v>
      </c>
      <c r="J4672" s="887" t="s">
        <v>27403</v>
      </c>
      <c r="K4672" s="933">
        <v>1</v>
      </c>
      <c r="L4672" s="933">
        <v>12</v>
      </c>
      <c r="M4672" s="451">
        <v>54000</v>
      </c>
      <c r="N4672" s="933">
        <v>1</v>
      </c>
      <c r="O4672" s="933">
        <v>3</v>
      </c>
      <c r="P4672" s="451">
        <v>11700</v>
      </c>
      <c r="Q4672" s="917"/>
      <c r="R4672" s="917"/>
      <c r="S4672" s="452"/>
    </row>
    <row r="4673" spans="1:19" s="243" customFormat="1" ht="34.9">
      <c r="A4673" s="926" t="s">
        <v>37672</v>
      </c>
      <c r="B4673" s="887" t="s">
        <v>280</v>
      </c>
      <c r="C4673" s="887" t="s">
        <v>115</v>
      </c>
      <c r="D4673" s="887" t="s">
        <v>30337</v>
      </c>
      <c r="E4673" s="451">
        <v>10000</v>
      </c>
      <c r="F4673" s="887" t="s">
        <v>30338</v>
      </c>
      <c r="G4673" s="376" t="s">
        <v>30339</v>
      </c>
      <c r="H4673" s="884" t="s">
        <v>30340</v>
      </c>
      <c r="I4673" s="884" t="s">
        <v>19773</v>
      </c>
      <c r="J4673" s="887" t="s">
        <v>30340</v>
      </c>
      <c r="K4673" s="933">
        <v>1</v>
      </c>
      <c r="L4673" s="933">
        <v>12</v>
      </c>
      <c r="M4673" s="451">
        <v>120000</v>
      </c>
      <c r="N4673" s="933">
        <v>1</v>
      </c>
      <c r="O4673" s="933">
        <v>6</v>
      </c>
      <c r="P4673" s="451">
        <v>60000</v>
      </c>
      <c r="Q4673" s="933">
        <v>1</v>
      </c>
      <c r="R4673" s="933">
        <v>12</v>
      </c>
      <c r="S4673" s="452">
        <v>120000</v>
      </c>
    </row>
    <row r="4674" spans="1:19" s="243" customFormat="1" ht="23.25">
      <c r="A4674" s="926" t="s">
        <v>37672</v>
      </c>
      <c r="B4674" s="887" t="s">
        <v>280</v>
      </c>
      <c r="C4674" s="887" t="s">
        <v>115</v>
      </c>
      <c r="D4674" s="887" t="s">
        <v>20055</v>
      </c>
      <c r="E4674" s="451">
        <v>15000</v>
      </c>
      <c r="F4674" s="887" t="s">
        <v>30341</v>
      </c>
      <c r="G4674" s="376" t="s">
        <v>30342</v>
      </c>
      <c r="H4674" s="884" t="s">
        <v>19757</v>
      </c>
      <c r="I4674" s="884" t="s">
        <v>19773</v>
      </c>
      <c r="J4674" s="887" t="s">
        <v>19757</v>
      </c>
      <c r="K4674" s="933">
        <v>1</v>
      </c>
      <c r="L4674" s="933">
        <v>10</v>
      </c>
      <c r="M4674" s="451">
        <v>150000</v>
      </c>
      <c r="N4674" s="917"/>
      <c r="O4674" s="933"/>
      <c r="P4674" s="451"/>
      <c r="Q4674" s="933">
        <v>1</v>
      </c>
      <c r="R4674" s="933">
        <v>12</v>
      </c>
      <c r="S4674" s="452">
        <v>180000</v>
      </c>
    </row>
    <row r="4675" spans="1:19" s="243" customFormat="1" ht="46.5">
      <c r="A4675" s="926" t="s">
        <v>37672</v>
      </c>
      <c r="B4675" s="887" t="s">
        <v>280</v>
      </c>
      <c r="C4675" s="887" t="s">
        <v>115</v>
      </c>
      <c r="D4675" s="887" t="s">
        <v>21124</v>
      </c>
      <c r="E4675" s="451">
        <v>11000</v>
      </c>
      <c r="F4675" s="887" t="s">
        <v>30343</v>
      </c>
      <c r="G4675" s="376" t="s">
        <v>30344</v>
      </c>
      <c r="H4675" s="884" t="s">
        <v>30345</v>
      </c>
      <c r="I4675" s="884" t="s">
        <v>19773</v>
      </c>
      <c r="J4675" s="887" t="s">
        <v>30345</v>
      </c>
      <c r="K4675" s="933">
        <v>1</v>
      </c>
      <c r="L4675" s="933">
        <v>12</v>
      </c>
      <c r="M4675" s="451">
        <v>132000</v>
      </c>
      <c r="N4675" s="933">
        <v>1</v>
      </c>
      <c r="O4675" s="933">
        <v>6</v>
      </c>
      <c r="P4675" s="451">
        <v>66000</v>
      </c>
      <c r="Q4675" s="933">
        <v>1</v>
      </c>
      <c r="R4675" s="933">
        <v>12</v>
      </c>
      <c r="S4675" s="452">
        <v>132000</v>
      </c>
    </row>
    <row r="4676" spans="1:19" s="243" customFormat="1" ht="23.25">
      <c r="A4676" s="926" t="s">
        <v>37672</v>
      </c>
      <c r="B4676" s="887" t="s">
        <v>280</v>
      </c>
      <c r="C4676" s="887" t="s">
        <v>115</v>
      </c>
      <c r="D4676" s="887" t="s">
        <v>30346</v>
      </c>
      <c r="E4676" s="451">
        <v>7500</v>
      </c>
      <c r="F4676" s="887" t="s">
        <v>30347</v>
      </c>
      <c r="G4676" s="376" t="s">
        <v>30348</v>
      </c>
      <c r="H4676" s="884" t="s">
        <v>19708</v>
      </c>
      <c r="I4676" s="884" t="s">
        <v>19773</v>
      </c>
      <c r="J4676" s="887" t="s">
        <v>19708</v>
      </c>
      <c r="K4676" s="933">
        <v>1</v>
      </c>
      <c r="L4676" s="933">
        <v>12</v>
      </c>
      <c r="M4676" s="451">
        <v>90000</v>
      </c>
      <c r="N4676" s="933">
        <v>1</v>
      </c>
      <c r="O4676" s="933">
        <v>6</v>
      </c>
      <c r="P4676" s="451">
        <v>45000</v>
      </c>
      <c r="Q4676" s="933">
        <v>1</v>
      </c>
      <c r="R4676" s="933">
        <v>12</v>
      </c>
      <c r="S4676" s="452">
        <v>90000</v>
      </c>
    </row>
    <row r="4677" spans="1:19" s="243" customFormat="1" ht="23.25">
      <c r="A4677" s="926" t="s">
        <v>37672</v>
      </c>
      <c r="B4677" s="887" t="s">
        <v>280</v>
      </c>
      <c r="C4677" s="887" t="s">
        <v>115</v>
      </c>
      <c r="D4677" s="887" t="s">
        <v>20390</v>
      </c>
      <c r="E4677" s="451">
        <v>3500</v>
      </c>
      <c r="F4677" s="887" t="s">
        <v>30349</v>
      </c>
      <c r="G4677" s="376" t="s">
        <v>30350</v>
      </c>
      <c r="H4677" s="884" t="s">
        <v>19708</v>
      </c>
      <c r="I4677" s="884" t="s">
        <v>19773</v>
      </c>
      <c r="J4677" s="887" t="s">
        <v>19708</v>
      </c>
      <c r="K4677" s="933">
        <v>1</v>
      </c>
      <c r="L4677" s="933">
        <v>12</v>
      </c>
      <c r="M4677" s="451">
        <v>36583.19</v>
      </c>
      <c r="N4677" s="933">
        <v>1</v>
      </c>
      <c r="O4677" s="933">
        <v>6</v>
      </c>
      <c r="P4677" s="451">
        <v>21000</v>
      </c>
      <c r="Q4677" s="933">
        <v>1</v>
      </c>
      <c r="R4677" s="933">
        <v>12</v>
      </c>
      <c r="S4677" s="452">
        <v>42000</v>
      </c>
    </row>
    <row r="4678" spans="1:19" s="243" customFormat="1" ht="23.25">
      <c r="A4678" s="926" t="s">
        <v>37672</v>
      </c>
      <c r="B4678" s="887" t="s">
        <v>280</v>
      </c>
      <c r="C4678" s="887" t="s">
        <v>115</v>
      </c>
      <c r="D4678" s="887" t="s">
        <v>30351</v>
      </c>
      <c r="E4678" s="451">
        <v>7500</v>
      </c>
      <c r="F4678" s="887" t="s">
        <v>30352</v>
      </c>
      <c r="G4678" s="376" t="s">
        <v>30353</v>
      </c>
      <c r="H4678" s="884" t="s">
        <v>19708</v>
      </c>
      <c r="I4678" s="884" t="s">
        <v>19773</v>
      </c>
      <c r="J4678" s="887" t="s">
        <v>19708</v>
      </c>
      <c r="K4678" s="933">
        <v>1</v>
      </c>
      <c r="L4678" s="933">
        <v>12</v>
      </c>
      <c r="M4678" s="451">
        <v>90000</v>
      </c>
      <c r="N4678" s="933">
        <v>1</v>
      </c>
      <c r="O4678" s="933">
        <v>6</v>
      </c>
      <c r="P4678" s="451">
        <v>45000</v>
      </c>
      <c r="Q4678" s="933">
        <v>1</v>
      </c>
      <c r="R4678" s="933">
        <v>12</v>
      </c>
      <c r="S4678" s="452">
        <v>90000</v>
      </c>
    </row>
    <row r="4679" spans="1:19" s="243" customFormat="1" ht="23.25">
      <c r="A4679" s="926" t="s">
        <v>37672</v>
      </c>
      <c r="B4679" s="887" t="s">
        <v>280</v>
      </c>
      <c r="C4679" s="887" t="s">
        <v>115</v>
      </c>
      <c r="D4679" s="887" t="s">
        <v>30354</v>
      </c>
      <c r="E4679" s="451">
        <v>4500</v>
      </c>
      <c r="F4679" s="887" t="s">
        <v>30355</v>
      </c>
      <c r="G4679" s="376" t="s">
        <v>30356</v>
      </c>
      <c r="H4679" s="884" t="s">
        <v>19862</v>
      </c>
      <c r="I4679" s="884" t="s">
        <v>29934</v>
      </c>
      <c r="J4679" s="887" t="s">
        <v>19862</v>
      </c>
      <c r="K4679" s="933">
        <v>1</v>
      </c>
      <c r="L4679" s="933">
        <v>12</v>
      </c>
      <c r="M4679" s="451">
        <v>54000</v>
      </c>
      <c r="N4679" s="933">
        <v>1</v>
      </c>
      <c r="O4679" s="933">
        <v>6</v>
      </c>
      <c r="P4679" s="451">
        <v>27000</v>
      </c>
      <c r="Q4679" s="933">
        <v>1</v>
      </c>
      <c r="R4679" s="933">
        <v>12</v>
      </c>
      <c r="S4679" s="452">
        <v>54000</v>
      </c>
    </row>
    <row r="4680" spans="1:19" s="243" customFormat="1" ht="23.25">
      <c r="A4680" s="926" t="s">
        <v>37672</v>
      </c>
      <c r="B4680" s="887" t="s">
        <v>280</v>
      </c>
      <c r="C4680" s="887" t="s">
        <v>115</v>
      </c>
      <c r="D4680" s="887" t="s">
        <v>30357</v>
      </c>
      <c r="E4680" s="451">
        <v>15000</v>
      </c>
      <c r="F4680" s="887" t="s">
        <v>30358</v>
      </c>
      <c r="G4680" s="376" t="s">
        <v>30359</v>
      </c>
      <c r="H4680" s="884" t="s">
        <v>19713</v>
      </c>
      <c r="I4680" s="884" t="s">
        <v>19773</v>
      </c>
      <c r="J4680" s="887" t="s">
        <v>19713</v>
      </c>
      <c r="K4680" s="933">
        <v>1</v>
      </c>
      <c r="L4680" s="933">
        <v>12</v>
      </c>
      <c r="M4680" s="451">
        <v>180000</v>
      </c>
      <c r="N4680" s="933">
        <v>1</v>
      </c>
      <c r="O4680" s="933">
        <v>6</v>
      </c>
      <c r="P4680" s="451">
        <v>90000</v>
      </c>
      <c r="Q4680" s="933">
        <v>1</v>
      </c>
      <c r="R4680" s="933">
        <v>12</v>
      </c>
      <c r="S4680" s="452">
        <v>180000</v>
      </c>
    </row>
    <row r="4681" spans="1:19" s="243" customFormat="1" ht="23.25">
      <c r="A4681" s="926" t="s">
        <v>37672</v>
      </c>
      <c r="B4681" s="887" t="s">
        <v>280</v>
      </c>
      <c r="C4681" s="887" t="s">
        <v>115</v>
      </c>
      <c r="D4681" s="887" t="s">
        <v>29785</v>
      </c>
      <c r="E4681" s="451">
        <v>4000</v>
      </c>
      <c r="F4681" s="887" t="s">
        <v>29786</v>
      </c>
      <c r="G4681" s="376" t="s">
        <v>29787</v>
      </c>
      <c r="H4681" s="884" t="s">
        <v>29788</v>
      </c>
      <c r="I4681" s="884" t="s">
        <v>19773</v>
      </c>
      <c r="J4681" s="887" t="s">
        <v>29788</v>
      </c>
      <c r="K4681" s="933">
        <v>1</v>
      </c>
      <c r="L4681" s="933">
        <v>3</v>
      </c>
      <c r="M4681" s="451">
        <v>12000</v>
      </c>
      <c r="N4681" s="917"/>
      <c r="O4681" s="933"/>
      <c r="P4681" s="451"/>
      <c r="Q4681" s="933"/>
      <c r="R4681" s="933"/>
      <c r="S4681" s="452"/>
    </row>
    <row r="4682" spans="1:19" s="243" customFormat="1" ht="23.25">
      <c r="A4682" s="926" t="s">
        <v>37672</v>
      </c>
      <c r="B4682" s="887" t="s">
        <v>280</v>
      </c>
      <c r="C4682" s="887" t="s">
        <v>115</v>
      </c>
      <c r="D4682" s="887" t="s">
        <v>29973</v>
      </c>
      <c r="E4682" s="451">
        <v>8000</v>
      </c>
      <c r="F4682" s="887" t="s">
        <v>30360</v>
      </c>
      <c r="G4682" s="376" t="s">
        <v>30361</v>
      </c>
      <c r="H4682" s="884" t="s">
        <v>19757</v>
      </c>
      <c r="I4682" s="884" t="s">
        <v>19773</v>
      </c>
      <c r="J4682" s="887" t="s">
        <v>19757</v>
      </c>
      <c r="K4682" s="933">
        <v>1</v>
      </c>
      <c r="L4682" s="933">
        <v>12</v>
      </c>
      <c r="M4682" s="451">
        <v>96000</v>
      </c>
      <c r="N4682" s="933">
        <v>1</v>
      </c>
      <c r="O4682" s="933">
        <v>6</v>
      </c>
      <c r="P4682" s="451">
        <v>48000</v>
      </c>
      <c r="Q4682" s="933">
        <v>1</v>
      </c>
      <c r="R4682" s="933">
        <v>12</v>
      </c>
      <c r="S4682" s="452">
        <v>96000</v>
      </c>
    </row>
    <row r="4683" spans="1:19" s="243" customFormat="1" ht="23.25">
      <c r="A4683" s="926" t="s">
        <v>37672</v>
      </c>
      <c r="B4683" s="887" t="s">
        <v>280</v>
      </c>
      <c r="C4683" s="887" t="s">
        <v>115</v>
      </c>
      <c r="D4683" s="887" t="s">
        <v>20055</v>
      </c>
      <c r="E4683" s="451">
        <v>15000</v>
      </c>
      <c r="F4683" s="887" t="s">
        <v>30362</v>
      </c>
      <c r="G4683" s="376" t="s">
        <v>30363</v>
      </c>
      <c r="H4683" s="884" t="s">
        <v>19757</v>
      </c>
      <c r="I4683" s="884" t="s">
        <v>19773</v>
      </c>
      <c r="J4683" s="887" t="s">
        <v>19757</v>
      </c>
      <c r="K4683" s="933">
        <v>1</v>
      </c>
      <c r="L4683" s="933">
        <v>12</v>
      </c>
      <c r="M4683" s="451">
        <v>180000</v>
      </c>
      <c r="N4683" s="933">
        <v>1</v>
      </c>
      <c r="O4683" s="933">
        <v>6</v>
      </c>
      <c r="P4683" s="451">
        <v>90000</v>
      </c>
      <c r="Q4683" s="933">
        <v>1</v>
      </c>
      <c r="R4683" s="933">
        <v>12</v>
      </c>
      <c r="S4683" s="452">
        <v>180000</v>
      </c>
    </row>
    <row r="4684" spans="1:19" s="243" customFormat="1" ht="23.25">
      <c r="A4684" s="926" t="s">
        <v>37672</v>
      </c>
      <c r="B4684" s="887" t="s">
        <v>280</v>
      </c>
      <c r="C4684" s="887" t="s">
        <v>115</v>
      </c>
      <c r="D4684" s="887" t="s">
        <v>29973</v>
      </c>
      <c r="E4684" s="451">
        <v>8000</v>
      </c>
      <c r="F4684" s="887" t="s">
        <v>30364</v>
      </c>
      <c r="G4684" s="376" t="s">
        <v>30365</v>
      </c>
      <c r="H4684" s="884" t="s">
        <v>19757</v>
      </c>
      <c r="I4684" s="884" t="s">
        <v>19773</v>
      </c>
      <c r="J4684" s="887" t="s">
        <v>19757</v>
      </c>
      <c r="K4684" s="933">
        <v>1</v>
      </c>
      <c r="L4684" s="933">
        <v>12</v>
      </c>
      <c r="M4684" s="451">
        <v>96000</v>
      </c>
      <c r="N4684" s="933">
        <v>1</v>
      </c>
      <c r="O4684" s="933">
        <v>6</v>
      </c>
      <c r="P4684" s="451">
        <v>48000</v>
      </c>
      <c r="Q4684" s="933">
        <v>1</v>
      </c>
      <c r="R4684" s="933">
        <v>12</v>
      </c>
      <c r="S4684" s="452">
        <v>96000</v>
      </c>
    </row>
    <row r="4685" spans="1:19" s="243" customFormat="1" ht="23.25">
      <c r="A4685" s="926" t="s">
        <v>37672</v>
      </c>
      <c r="B4685" s="887" t="s">
        <v>280</v>
      </c>
      <c r="C4685" s="887" t="s">
        <v>115</v>
      </c>
      <c r="D4685" s="887" t="s">
        <v>30237</v>
      </c>
      <c r="E4685" s="451">
        <v>8000</v>
      </c>
      <c r="F4685" s="887" t="s">
        <v>30366</v>
      </c>
      <c r="G4685" s="376" t="s">
        <v>30367</v>
      </c>
      <c r="H4685" s="884" t="s">
        <v>23718</v>
      </c>
      <c r="I4685" s="884" t="s">
        <v>19773</v>
      </c>
      <c r="J4685" s="887" t="s">
        <v>23718</v>
      </c>
      <c r="K4685" s="933">
        <v>1</v>
      </c>
      <c r="L4685" s="933">
        <v>12</v>
      </c>
      <c r="M4685" s="451">
        <v>96000</v>
      </c>
      <c r="N4685" s="933">
        <v>1</v>
      </c>
      <c r="O4685" s="933">
        <v>6</v>
      </c>
      <c r="P4685" s="451">
        <v>48000</v>
      </c>
      <c r="Q4685" s="933">
        <v>1</v>
      </c>
      <c r="R4685" s="933">
        <v>12</v>
      </c>
      <c r="S4685" s="452">
        <v>96000</v>
      </c>
    </row>
    <row r="4686" spans="1:19" s="243" customFormat="1" ht="23.25">
      <c r="A4686" s="926" t="s">
        <v>37672</v>
      </c>
      <c r="B4686" s="887" t="s">
        <v>280</v>
      </c>
      <c r="C4686" s="887" t="s">
        <v>115</v>
      </c>
      <c r="D4686" s="887" t="s">
        <v>30368</v>
      </c>
      <c r="E4686" s="451">
        <v>4600</v>
      </c>
      <c r="F4686" s="887" t="s">
        <v>30369</v>
      </c>
      <c r="G4686" s="376" t="s">
        <v>30370</v>
      </c>
      <c r="H4686" s="884" t="s">
        <v>19729</v>
      </c>
      <c r="I4686" s="884" t="s">
        <v>19773</v>
      </c>
      <c r="J4686" s="887" t="s">
        <v>19729</v>
      </c>
      <c r="K4686" s="933">
        <v>1</v>
      </c>
      <c r="L4686" s="933">
        <v>12</v>
      </c>
      <c r="M4686" s="451">
        <v>55200</v>
      </c>
      <c r="N4686" s="933">
        <v>1</v>
      </c>
      <c r="O4686" s="933">
        <v>6</v>
      </c>
      <c r="P4686" s="451">
        <v>27600</v>
      </c>
      <c r="Q4686" s="933">
        <v>1</v>
      </c>
      <c r="R4686" s="933">
        <v>12</v>
      </c>
      <c r="S4686" s="452">
        <v>55200</v>
      </c>
    </row>
    <row r="4687" spans="1:19" s="243" customFormat="1" ht="46.5">
      <c r="A4687" s="926" t="s">
        <v>37672</v>
      </c>
      <c r="B4687" s="887" t="s">
        <v>280</v>
      </c>
      <c r="C4687" s="887" t="s">
        <v>115</v>
      </c>
      <c r="D4687" s="887" t="s">
        <v>30371</v>
      </c>
      <c r="E4687" s="451">
        <v>4600</v>
      </c>
      <c r="F4687" s="887" t="s">
        <v>30372</v>
      </c>
      <c r="G4687" s="376" t="s">
        <v>30373</v>
      </c>
      <c r="H4687" s="884" t="s">
        <v>29834</v>
      </c>
      <c r="I4687" s="884" t="s">
        <v>19773</v>
      </c>
      <c r="J4687" s="887" t="s">
        <v>29834</v>
      </c>
      <c r="K4687" s="933">
        <v>1</v>
      </c>
      <c r="L4687" s="933">
        <v>12</v>
      </c>
      <c r="M4687" s="451">
        <v>55200</v>
      </c>
      <c r="N4687" s="933">
        <v>1</v>
      </c>
      <c r="O4687" s="933">
        <v>5</v>
      </c>
      <c r="P4687" s="451">
        <v>23000</v>
      </c>
      <c r="Q4687" s="942">
        <v>1</v>
      </c>
      <c r="R4687" s="942">
        <v>12</v>
      </c>
      <c r="S4687" s="452">
        <v>55200</v>
      </c>
    </row>
    <row r="4688" spans="1:19" s="243" customFormat="1" ht="23.25">
      <c r="A4688" s="926" t="s">
        <v>37672</v>
      </c>
      <c r="B4688" s="887" t="s">
        <v>280</v>
      </c>
      <c r="C4688" s="887" t="s">
        <v>115</v>
      </c>
      <c r="D4688" s="887" t="s">
        <v>30368</v>
      </c>
      <c r="E4688" s="451">
        <v>4600</v>
      </c>
      <c r="F4688" s="887" t="s">
        <v>30374</v>
      </c>
      <c r="G4688" s="376" t="s">
        <v>30375</v>
      </c>
      <c r="H4688" s="884" t="s">
        <v>19729</v>
      </c>
      <c r="I4688" s="884" t="s">
        <v>19773</v>
      </c>
      <c r="J4688" s="887" t="s">
        <v>19729</v>
      </c>
      <c r="K4688" s="933">
        <v>1</v>
      </c>
      <c r="L4688" s="933">
        <v>12</v>
      </c>
      <c r="M4688" s="451">
        <v>55200</v>
      </c>
      <c r="N4688" s="933">
        <v>1</v>
      </c>
      <c r="O4688" s="933">
        <v>6</v>
      </c>
      <c r="P4688" s="451">
        <v>27600</v>
      </c>
      <c r="Q4688" s="933">
        <v>1</v>
      </c>
      <c r="R4688" s="933">
        <v>12</v>
      </c>
      <c r="S4688" s="452">
        <v>55200</v>
      </c>
    </row>
    <row r="4689" spans="1:19" s="243" customFormat="1" ht="23.25">
      <c r="A4689" s="926" t="s">
        <v>37672</v>
      </c>
      <c r="B4689" s="887" t="s">
        <v>280</v>
      </c>
      <c r="C4689" s="887" t="s">
        <v>115</v>
      </c>
      <c r="D4689" s="887" t="s">
        <v>29973</v>
      </c>
      <c r="E4689" s="451">
        <v>8000</v>
      </c>
      <c r="F4689" s="887" t="s">
        <v>30376</v>
      </c>
      <c r="G4689" s="376" t="s">
        <v>30377</v>
      </c>
      <c r="H4689" s="884" t="s">
        <v>19757</v>
      </c>
      <c r="I4689" s="884" t="s">
        <v>19773</v>
      </c>
      <c r="J4689" s="887" t="s">
        <v>19757</v>
      </c>
      <c r="K4689" s="933">
        <v>1</v>
      </c>
      <c r="L4689" s="933">
        <v>12</v>
      </c>
      <c r="M4689" s="451">
        <v>96000</v>
      </c>
      <c r="N4689" s="933">
        <v>1</v>
      </c>
      <c r="O4689" s="933">
        <v>6</v>
      </c>
      <c r="P4689" s="451">
        <v>48000</v>
      </c>
      <c r="Q4689" s="933">
        <v>1</v>
      </c>
      <c r="R4689" s="933">
        <v>12</v>
      </c>
      <c r="S4689" s="452">
        <v>96000</v>
      </c>
    </row>
    <row r="4690" spans="1:19" s="243" customFormat="1" ht="23.25">
      <c r="A4690" s="926" t="s">
        <v>37672</v>
      </c>
      <c r="B4690" s="887" t="s">
        <v>280</v>
      </c>
      <c r="C4690" s="887" t="s">
        <v>115</v>
      </c>
      <c r="D4690" s="887" t="s">
        <v>20390</v>
      </c>
      <c r="E4690" s="451">
        <v>3500</v>
      </c>
      <c r="F4690" s="887" t="s">
        <v>30378</v>
      </c>
      <c r="G4690" s="376" t="s">
        <v>30379</v>
      </c>
      <c r="H4690" s="884" t="s">
        <v>27109</v>
      </c>
      <c r="I4690" s="884" t="s">
        <v>29838</v>
      </c>
      <c r="J4690" s="887" t="s">
        <v>27109</v>
      </c>
      <c r="K4690" s="933">
        <v>1</v>
      </c>
      <c r="L4690" s="933">
        <v>12</v>
      </c>
      <c r="M4690" s="451">
        <v>31850</v>
      </c>
      <c r="N4690" s="933">
        <v>1</v>
      </c>
      <c r="O4690" s="933">
        <v>6</v>
      </c>
      <c r="P4690" s="451">
        <v>20883.330000000002</v>
      </c>
      <c r="Q4690" s="933">
        <v>1</v>
      </c>
      <c r="R4690" s="933">
        <v>12</v>
      </c>
      <c r="S4690" s="452">
        <v>42000</v>
      </c>
    </row>
    <row r="4691" spans="1:19" s="243" customFormat="1" ht="23.25">
      <c r="A4691" s="926" t="s">
        <v>37672</v>
      </c>
      <c r="B4691" s="887" t="s">
        <v>280</v>
      </c>
      <c r="C4691" s="887" t="s">
        <v>115</v>
      </c>
      <c r="D4691" s="887" t="s">
        <v>30112</v>
      </c>
      <c r="E4691" s="451">
        <v>6000</v>
      </c>
      <c r="F4691" s="887" t="s">
        <v>30380</v>
      </c>
      <c r="G4691" s="376" t="s">
        <v>30381</v>
      </c>
      <c r="H4691" s="884" t="s">
        <v>19747</v>
      </c>
      <c r="I4691" s="884" t="s">
        <v>19773</v>
      </c>
      <c r="J4691" s="887" t="s">
        <v>19747</v>
      </c>
      <c r="K4691" s="933">
        <v>1</v>
      </c>
      <c r="L4691" s="933">
        <v>12</v>
      </c>
      <c r="M4691" s="451">
        <v>72000</v>
      </c>
      <c r="N4691" s="933">
        <v>1</v>
      </c>
      <c r="O4691" s="933">
        <v>6</v>
      </c>
      <c r="P4691" s="451">
        <v>36000</v>
      </c>
      <c r="Q4691" s="933">
        <v>1</v>
      </c>
      <c r="R4691" s="933">
        <v>12</v>
      </c>
      <c r="S4691" s="452">
        <v>72000</v>
      </c>
    </row>
    <row r="4692" spans="1:19" s="243" customFormat="1" ht="23.25">
      <c r="A4692" s="926" t="s">
        <v>37672</v>
      </c>
      <c r="B4692" s="887" t="s">
        <v>280</v>
      </c>
      <c r="C4692" s="887" t="s">
        <v>115</v>
      </c>
      <c r="D4692" s="887" t="s">
        <v>30382</v>
      </c>
      <c r="E4692" s="451">
        <v>6500</v>
      </c>
      <c r="F4692" s="887" t="s">
        <v>30383</v>
      </c>
      <c r="G4692" s="376" t="s">
        <v>30384</v>
      </c>
      <c r="H4692" s="884" t="s">
        <v>21422</v>
      </c>
      <c r="I4692" s="884" t="s">
        <v>29749</v>
      </c>
      <c r="J4692" s="887" t="s">
        <v>21422</v>
      </c>
      <c r="K4692" s="933">
        <v>1</v>
      </c>
      <c r="L4692" s="933">
        <v>12</v>
      </c>
      <c r="M4692" s="451">
        <v>78000</v>
      </c>
      <c r="N4692" s="933">
        <v>1</v>
      </c>
      <c r="O4692" s="933">
        <v>6</v>
      </c>
      <c r="P4692" s="451">
        <v>39000</v>
      </c>
      <c r="Q4692" s="933">
        <v>1</v>
      </c>
      <c r="R4692" s="933">
        <v>12</v>
      </c>
      <c r="S4692" s="452">
        <v>78000</v>
      </c>
    </row>
    <row r="4693" spans="1:19" s="243" customFormat="1" ht="23.25">
      <c r="A4693" s="926" t="s">
        <v>37672</v>
      </c>
      <c r="B4693" s="887" t="s">
        <v>280</v>
      </c>
      <c r="C4693" s="887" t="s">
        <v>115</v>
      </c>
      <c r="D4693" s="887" t="s">
        <v>30385</v>
      </c>
      <c r="E4693" s="451">
        <v>4000</v>
      </c>
      <c r="F4693" s="887" t="s">
        <v>30386</v>
      </c>
      <c r="G4693" s="376" t="s">
        <v>30387</v>
      </c>
      <c r="H4693" s="884" t="s">
        <v>29834</v>
      </c>
      <c r="I4693" s="884" t="s">
        <v>29749</v>
      </c>
      <c r="J4693" s="887" t="s">
        <v>29834</v>
      </c>
      <c r="K4693" s="933">
        <v>1</v>
      </c>
      <c r="L4693" s="933">
        <v>12</v>
      </c>
      <c r="M4693" s="451">
        <v>48000</v>
      </c>
      <c r="N4693" s="933">
        <v>1</v>
      </c>
      <c r="O4693" s="933">
        <v>6</v>
      </c>
      <c r="P4693" s="451">
        <v>24000</v>
      </c>
      <c r="Q4693" s="933">
        <v>1</v>
      </c>
      <c r="R4693" s="933">
        <v>12</v>
      </c>
      <c r="S4693" s="452">
        <v>48000</v>
      </c>
    </row>
    <row r="4694" spans="1:19" s="243" customFormat="1" ht="23.25">
      <c r="A4694" s="926" t="s">
        <v>37672</v>
      </c>
      <c r="B4694" s="887" t="s">
        <v>280</v>
      </c>
      <c r="C4694" s="887" t="s">
        <v>115</v>
      </c>
      <c r="D4694" s="887" t="s">
        <v>29822</v>
      </c>
      <c r="E4694" s="451">
        <v>7000</v>
      </c>
      <c r="F4694" s="887" t="s">
        <v>30388</v>
      </c>
      <c r="G4694" s="376" t="s">
        <v>30389</v>
      </c>
      <c r="H4694" s="884" t="s">
        <v>23718</v>
      </c>
      <c r="I4694" s="884" t="s">
        <v>19773</v>
      </c>
      <c r="J4694" s="887" t="s">
        <v>23718</v>
      </c>
      <c r="K4694" s="933">
        <v>1</v>
      </c>
      <c r="L4694" s="933">
        <v>12</v>
      </c>
      <c r="M4694" s="451">
        <v>83931.459999999992</v>
      </c>
      <c r="N4694" s="933">
        <v>1</v>
      </c>
      <c r="O4694" s="933">
        <v>6</v>
      </c>
      <c r="P4694" s="451">
        <v>42000</v>
      </c>
      <c r="Q4694" s="933">
        <v>1</v>
      </c>
      <c r="R4694" s="933">
        <v>12</v>
      </c>
      <c r="S4694" s="452">
        <v>84000</v>
      </c>
    </row>
    <row r="4695" spans="1:19" s="243" customFormat="1" ht="46.5">
      <c r="A4695" s="926" t="s">
        <v>37672</v>
      </c>
      <c r="B4695" s="887" t="s">
        <v>280</v>
      </c>
      <c r="C4695" s="887" t="s">
        <v>115</v>
      </c>
      <c r="D4695" s="887" t="s">
        <v>30390</v>
      </c>
      <c r="E4695" s="451">
        <v>4600</v>
      </c>
      <c r="F4695" s="887" t="s">
        <v>30391</v>
      </c>
      <c r="G4695" s="376" t="s">
        <v>30392</v>
      </c>
      <c r="H4695" s="884" t="s">
        <v>19729</v>
      </c>
      <c r="I4695" s="884" t="s">
        <v>19773</v>
      </c>
      <c r="J4695" s="887" t="s">
        <v>19729</v>
      </c>
      <c r="K4695" s="933">
        <v>1</v>
      </c>
      <c r="L4695" s="933">
        <v>12</v>
      </c>
      <c r="M4695" s="451">
        <v>55200</v>
      </c>
      <c r="N4695" s="933">
        <v>1</v>
      </c>
      <c r="O4695" s="933">
        <v>6</v>
      </c>
      <c r="P4695" s="451">
        <v>27600</v>
      </c>
      <c r="Q4695" s="933">
        <v>1</v>
      </c>
      <c r="R4695" s="933">
        <v>12</v>
      </c>
      <c r="S4695" s="452">
        <v>55200</v>
      </c>
    </row>
    <row r="4696" spans="1:19" s="243" customFormat="1" ht="23.25">
      <c r="A4696" s="926" t="s">
        <v>37672</v>
      </c>
      <c r="B4696" s="887" t="s">
        <v>280</v>
      </c>
      <c r="C4696" s="887" t="s">
        <v>115</v>
      </c>
      <c r="D4696" s="887" t="s">
        <v>29801</v>
      </c>
      <c r="E4696" s="451">
        <v>5000</v>
      </c>
      <c r="F4696" s="887" t="s">
        <v>29802</v>
      </c>
      <c r="G4696" s="376" t="s">
        <v>29803</v>
      </c>
      <c r="H4696" s="884" t="s">
        <v>19729</v>
      </c>
      <c r="I4696" s="884" t="s">
        <v>19773</v>
      </c>
      <c r="J4696" s="887" t="s">
        <v>19729</v>
      </c>
      <c r="K4696" s="933">
        <v>3</v>
      </c>
      <c r="L4696" s="933">
        <v>8</v>
      </c>
      <c r="M4696" s="451">
        <v>24333.33</v>
      </c>
      <c r="N4696" s="933">
        <v>2</v>
      </c>
      <c r="O4696" s="933">
        <v>3</v>
      </c>
      <c r="P4696" s="451">
        <v>14166.67</v>
      </c>
      <c r="Q4696" s="933"/>
      <c r="R4696" s="933"/>
      <c r="S4696" s="452"/>
    </row>
    <row r="4697" spans="1:19" s="243" customFormat="1" ht="23.25">
      <c r="A4697" s="926" t="s">
        <v>37672</v>
      </c>
      <c r="B4697" s="887" t="s">
        <v>280</v>
      </c>
      <c r="C4697" s="887" t="s">
        <v>115</v>
      </c>
      <c r="D4697" s="887" t="s">
        <v>30393</v>
      </c>
      <c r="E4697" s="451">
        <v>12000</v>
      </c>
      <c r="F4697" s="887" t="s">
        <v>30394</v>
      </c>
      <c r="G4697" s="376" t="s">
        <v>30395</v>
      </c>
      <c r="H4697" s="884" t="s">
        <v>30396</v>
      </c>
      <c r="I4697" s="884" t="s">
        <v>19773</v>
      </c>
      <c r="J4697" s="887" t="s">
        <v>30396</v>
      </c>
      <c r="K4697" s="933">
        <v>1</v>
      </c>
      <c r="L4697" s="933">
        <v>1</v>
      </c>
      <c r="M4697" s="451">
        <v>17866.669999999998</v>
      </c>
      <c r="N4697" s="917"/>
      <c r="O4697" s="933"/>
      <c r="P4697" s="451"/>
      <c r="Q4697" s="917"/>
      <c r="R4697" s="917"/>
      <c r="S4697" s="452"/>
    </row>
    <row r="4698" spans="1:19" s="243" customFormat="1" ht="23.25">
      <c r="A4698" s="926" t="s">
        <v>37672</v>
      </c>
      <c r="B4698" s="887" t="s">
        <v>280</v>
      </c>
      <c r="C4698" s="887" t="s">
        <v>115</v>
      </c>
      <c r="D4698" s="887" t="s">
        <v>29804</v>
      </c>
      <c r="E4698" s="451">
        <v>5000</v>
      </c>
      <c r="F4698" s="887" t="s">
        <v>29805</v>
      </c>
      <c r="G4698" s="376" t="s">
        <v>29806</v>
      </c>
      <c r="H4698" s="884" t="s">
        <v>29807</v>
      </c>
      <c r="I4698" s="884" t="s">
        <v>29749</v>
      </c>
      <c r="J4698" s="887" t="s">
        <v>29807</v>
      </c>
      <c r="K4698" s="933">
        <v>1</v>
      </c>
      <c r="L4698" s="933">
        <v>8</v>
      </c>
      <c r="M4698" s="451">
        <v>40000</v>
      </c>
      <c r="N4698" s="933">
        <v>1</v>
      </c>
      <c r="O4698" s="933">
        <v>6</v>
      </c>
      <c r="P4698" s="451">
        <v>30000</v>
      </c>
      <c r="Q4698" s="933">
        <v>1</v>
      </c>
      <c r="R4698" s="933">
        <v>12</v>
      </c>
      <c r="S4698" s="452">
        <v>60000</v>
      </c>
    </row>
    <row r="4699" spans="1:19" s="243" customFormat="1" ht="34.9">
      <c r="A4699" s="926" t="s">
        <v>37672</v>
      </c>
      <c r="B4699" s="887" t="s">
        <v>280</v>
      </c>
      <c r="C4699" s="887" t="s">
        <v>115</v>
      </c>
      <c r="D4699" s="887" t="s">
        <v>30397</v>
      </c>
      <c r="E4699" s="451">
        <v>5500</v>
      </c>
      <c r="F4699" s="887" t="s">
        <v>30398</v>
      </c>
      <c r="G4699" s="376" t="s">
        <v>30399</v>
      </c>
      <c r="H4699" s="884" t="s">
        <v>30400</v>
      </c>
      <c r="I4699" s="884" t="s">
        <v>19773</v>
      </c>
      <c r="J4699" s="887" t="s">
        <v>30400</v>
      </c>
      <c r="K4699" s="933">
        <v>1</v>
      </c>
      <c r="L4699" s="933">
        <v>12</v>
      </c>
      <c r="M4699" s="451">
        <v>66000</v>
      </c>
      <c r="N4699" s="933">
        <v>1</v>
      </c>
      <c r="O4699" s="933">
        <v>6</v>
      </c>
      <c r="P4699" s="451">
        <v>33000</v>
      </c>
      <c r="Q4699" s="933">
        <v>1</v>
      </c>
      <c r="R4699" s="933">
        <v>12</v>
      </c>
      <c r="S4699" s="452">
        <v>66000</v>
      </c>
    </row>
    <row r="4700" spans="1:19" s="243" customFormat="1" ht="23.25">
      <c r="A4700" s="926" t="s">
        <v>37672</v>
      </c>
      <c r="B4700" s="887" t="s">
        <v>280</v>
      </c>
      <c r="C4700" s="887" t="s">
        <v>115</v>
      </c>
      <c r="D4700" s="887" t="s">
        <v>30401</v>
      </c>
      <c r="E4700" s="451">
        <v>4000</v>
      </c>
      <c r="F4700" s="887" t="s">
        <v>30402</v>
      </c>
      <c r="G4700" s="376" t="s">
        <v>30403</v>
      </c>
      <c r="H4700" s="884" t="s">
        <v>19790</v>
      </c>
      <c r="I4700" s="884" t="s">
        <v>29749</v>
      </c>
      <c r="J4700" s="887" t="s">
        <v>19790</v>
      </c>
      <c r="K4700" s="933">
        <v>1</v>
      </c>
      <c r="L4700" s="933">
        <v>12</v>
      </c>
      <c r="M4700" s="451">
        <v>48000</v>
      </c>
      <c r="N4700" s="933">
        <v>1</v>
      </c>
      <c r="O4700" s="933">
        <v>6</v>
      </c>
      <c r="P4700" s="451">
        <v>24000</v>
      </c>
      <c r="Q4700" s="933">
        <v>1</v>
      </c>
      <c r="R4700" s="933">
        <v>12</v>
      </c>
      <c r="S4700" s="452">
        <v>48000</v>
      </c>
    </row>
    <row r="4701" spans="1:19" s="243" customFormat="1" ht="23.25">
      <c r="A4701" s="926" t="s">
        <v>37672</v>
      </c>
      <c r="B4701" s="887" t="s">
        <v>280</v>
      </c>
      <c r="C4701" s="887" t="s">
        <v>115</v>
      </c>
      <c r="D4701" s="887" t="s">
        <v>29808</v>
      </c>
      <c r="E4701" s="451">
        <v>7000</v>
      </c>
      <c r="F4701" s="887" t="s">
        <v>29809</v>
      </c>
      <c r="G4701" s="376" t="s">
        <v>29810</v>
      </c>
      <c r="H4701" s="884" t="s">
        <v>19713</v>
      </c>
      <c r="I4701" s="884" t="s">
        <v>19773</v>
      </c>
      <c r="J4701" s="887" t="s">
        <v>19713</v>
      </c>
      <c r="K4701" s="917"/>
      <c r="L4701" s="933"/>
      <c r="M4701" s="451"/>
      <c r="N4701" s="933">
        <v>1</v>
      </c>
      <c r="O4701" s="933">
        <v>1</v>
      </c>
      <c r="P4701" s="451">
        <v>5133.33</v>
      </c>
      <c r="Q4701" s="933">
        <v>1</v>
      </c>
      <c r="R4701" s="933">
        <v>12</v>
      </c>
      <c r="S4701" s="452">
        <v>84000</v>
      </c>
    </row>
    <row r="4702" spans="1:19" s="243" customFormat="1" ht="23.25">
      <c r="A4702" s="926" t="s">
        <v>37672</v>
      </c>
      <c r="B4702" s="887" t="s">
        <v>280</v>
      </c>
      <c r="C4702" s="887" t="s">
        <v>115</v>
      </c>
      <c r="D4702" s="887" t="s">
        <v>29811</v>
      </c>
      <c r="E4702" s="451">
        <v>10500</v>
      </c>
      <c r="F4702" s="887" t="s">
        <v>27937</v>
      </c>
      <c r="G4702" s="376" t="s">
        <v>29812</v>
      </c>
      <c r="H4702" s="884" t="s">
        <v>29764</v>
      </c>
      <c r="I4702" s="884" t="s">
        <v>19773</v>
      </c>
      <c r="J4702" s="887" t="s">
        <v>29764</v>
      </c>
      <c r="K4702" s="933">
        <v>3</v>
      </c>
      <c r="L4702" s="933">
        <v>8</v>
      </c>
      <c r="M4702" s="451">
        <v>81900</v>
      </c>
      <c r="N4702" s="933">
        <v>2</v>
      </c>
      <c r="O4702" s="933">
        <v>3</v>
      </c>
      <c r="P4702" s="451">
        <v>31500</v>
      </c>
      <c r="Q4702" s="917"/>
      <c r="R4702" s="917"/>
      <c r="S4702" s="452"/>
    </row>
    <row r="4703" spans="1:19" s="243" customFormat="1" ht="34.9">
      <c r="A4703" s="926" t="s">
        <v>37672</v>
      </c>
      <c r="B4703" s="887" t="s">
        <v>280</v>
      </c>
      <c r="C4703" s="887" t="s">
        <v>115</v>
      </c>
      <c r="D4703" s="887" t="s">
        <v>30404</v>
      </c>
      <c r="E4703" s="451">
        <v>7000</v>
      </c>
      <c r="F4703" s="887" t="s">
        <v>30405</v>
      </c>
      <c r="G4703" s="376" t="s">
        <v>30406</v>
      </c>
      <c r="H4703" s="884" t="s">
        <v>19713</v>
      </c>
      <c r="I4703" s="884" t="s">
        <v>19773</v>
      </c>
      <c r="J4703" s="887" t="s">
        <v>19713</v>
      </c>
      <c r="K4703" s="933">
        <v>1</v>
      </c>
      <c r="L4703" s="933">
        <v>12</v>
      </c>
      <c r="M4703" s="451">
        <v>84000</v>
      </c>
      <c r="N4703" s="933">
        <v>1</v>
      </c>
      <c r="O4703" s="933">
        <v>6</v>
      </c>
      <c r="P4703" s="451">
        <v>42000</v>
      </c>
      <c r="Q4703" s="933">
        <v>1</v>
      </c>
      <c r="R4703" s="933">
        <v>12</v>
      </c>
      <c r="S4703" s="452">
        <v>84000</v>
      </c>
    </row>
    <row r="4704" spans="1:19" s="243" customFormat="1" ht="23.25">
      <c r="A4704" s="926" t="s">
        <v>37672</v>
      </c>
      <c r="B4704" s="887" t="s">
        <v>280</v>
      </c>
      <c r="C4704" s="887" t="s">
        <v>115</v>
      </c>
      <c r="D4704" s="887" t="s">
        <v>20055</v>
      </c>
      <c r="E4704" s="451">
        <v>15000</v>
      </c>
      <c r="F4704" s="887" t="s">
        <v>30407</v>
      </c>
      <c r="G4704" s="376" t="s">
        <v>30408</v>
      </c>
      <c r="H4704" s="884" t="s">
        <v>19713</v>
      </c>
      <c r="I4704" s="884" t="s">
        <v>19773</v>
      </c>
      <c r="J4704" s="887" t="s">
        <v>19713</v>
      </c>
      <c r="K4704" s="917"/>
      <c r="L4704" s="933"/>
      <c r="M4704" s="451"/>
      <c r="N4704" s="933">
        <v>1</v>
      </c>
      <c r="O4704" s="933">
        <v>1</v>
      </c>
      <c r="P4704" s="451">
        <v>16000</v>
      </c>
      <c r="Q4704" s="933">
        <v>1</v>
      </c>
      <c r="R4704" s="933">
        <v>12</v>
      </c>
      <c r="S4704" s="452">
        <v>180000</v>
      </c>
    </row>
    <row r="4705" spans="1:19" s="243" customFormat="1" ht="34.9">
      <c r="A4705" s="926" t="s">
        <v>37672</v>
      </c>
      <c r="B4705" s="887" t="s">
        <v>280</v>
      </c>
      <c r="C4705" s="887" t="s">
        <v>115</v>
      </c>
      <c r="D4705" s="887" t="s">
        <v>30409</v>
      </c>
      <c r="E4705" s="451">
        <v>2500</v>
      </c>
      <c r="F4705" s="887" t="s">
        <v>30410</v>
      </c>
      <c r="G4705" s="376" t="s">
        <v>30411</v>
      </c>
      <c r="H4705" s="884" t="s">
        <v>30227</v>
      </c>
      <c r="I4705" s="884" t="s">
        <v>19829</v>
      </c>
      <c r="J4705" s="887" t="s">
        <v>30227</v>
      </c>
      <c r="K4705" s="933">
        <v>1</v>
      </c>
      <c r="L4705" s="933">
        <v>12</v>
      </c>
      <c r="M4705" s="451">
        <v>30000</v>
      </c>
      <c r="N4705" s="933">
        <v>1</v>
      </c>
      <c r="O4705" s="933">
        <v>6</v>
      </c>
      <c r="P4705" s="451">
        <v>15000</v>
      </c>
      <c r="Q4705" s="933">
        <v>1</v>
      </c>
      <c r="R4705" s="933">
        <v>12</v>
      </c>
      <c r="S4705" s="452">
        <v>30000</v>
      </c>
    </row>
    <row r="4706" spans="1:19" s="243" customFormat="1" ht="23.25">
      <c r="A4706" s="926" t="s">
        <v>37672</v>
      </c>
      <c r="B4706" s="887" t="s">
        <v>280</v>
      </c>
      <c r="C4706" s="887" t="s">
        <v>115</v>
      </c>
      <c r="D4706" s="887" t="s">
        <v>30412</v>
      </c>
      <c r="E4706" s="451">
        <v>8500</v>
      </c>
      <c r="F4706" s="887" t="s">
        <v>30413</v>
      </c>
      <c r="G4706" s="376" t="s">
        <v>30414</v>
      </c>
      <c r="H4706" s="884" t="s">
        <v>19729</v>
      </c>
      <c r="I4706" s="884" t="s">
        <v>19764</v>
      </c>
      <c r="J4706" s="887" t="s">
        <v>19729</v>
      </c>
      <c r="K4706" s="933">
        <v>1</v>
      </c>
      <c r="L4706" s="933">
        <v>12</v>
      </c>
      <c r="M4706" s="451">
        <v>102000</v>
      </c>
      <c r="N4706" s="933">
        <v>1</v>
      </c>
      <c r="O4706" s="933">
        <v>6</v>
      </c>
      <c r="P4706" s="451">
        <v>51000</v>
      </c>
      <c r="Q4706" s="933">
        <v>1</v>
      </c>
      <c r="R4706" s="933">
        <v>12</v>
      </c>
      <c r="S4706" s="452">
        <v>102000</v>
      </c>
    </row>
    <row r="4707" spans="1:19" s="243" customFormat="1" ht="23.25">
      <c r="A4707" s="926" t="s">
        <v>37672</v>
      </c>
      <c r="B4707" s="887" t="s">
        <v>280</v>
      </c>
      <c r="C4707" s="887" t="s">
        <v>115</v>
      </c>
      <c r="D4707" s="887" t="s">
        <v>20390</v>
      </c>
      <c r="E4707" s="451">
        <v>3500</v>
      </c>
      <c r="F4707" s="887" t="s">
        <v>30415</v>
      </c>
      <c r="G4707" s="376" t="s">
        <v>30416</v>
      </c>
      <c r="H4707" s="884" t="s">
        <v>19862</v>
      </c>
      <c r="I4707" s="884" t="s">
        <v>19773</v>
      </c>
      <c r="J4707" s="887" t="s">
        <v>19862</v>
      </c>
      <c r="K4707" s="933">
        <v>1</v>
      </c>
      <c r="L4707" s="933">
        <v>12</v>
      </c>
      <c r="M4707" s="451">
        <v>42000</v>
      </c>
      <c r="N4707" s="933">
        <v>1</v>
      </c>
      <c r="O4707" s="933">
        <v>6</v>
      </c>
      <c r="P4707" s="451">
        <v>21000</v>
      </c>
      <c r="Q4707" s="933">
        <v>1</v>
      </c>
      <c r="R4707" s="933">
        <v>12</v>
      </c>
      <c r="S4707" s="452">
        <v>42000</v>
      </c>
    </row>
    <row r="4708" spans="1:19" s="243" customFormat="1" ht="23.25">
      <c r="A4708" s="926" t="s">
        <v>37672</v>
      </c>
      <c r="B4708" s="887" t="s">
        <v>280</v>
      </c>
      <c r="C4708" s="887" t="s">
        <v>115</v>
      </c>
      <c r="D4708" s="887" t="s">
        <v>29813</v>
      </c>
      <c r="E4708" s="451">
        <v>8000</v>
      </c>
      <c r="F4708" s="887" t="s">
        <v>29814</v>
      </c>
      <c r="G4708" s="376" t="s">
        <v>29815</v>
      </c>
      <c r="H4708" s="884" t="s">
        <v>29807</v>
      </c>
      <c r="I4708" s="884" t="s">
        <v>29816</v>
      </c>
      <c r="J4708" s="887" t="s">
        <v>29807</v>
      </c>
      <c r="K4708" s="933">
        <v>3</v>
      </c>
      <c r="L4708" s="933">
        <v>7</v>
      </c>
      <c r="M4708" s="451">
        <v>59733.33</v>
      </c>
      <c r="N4708" s="933">
        <v>2</v>
      </c>
      <c r="O4708" s="933">
        <v>3</v>
      </c>
      <c r="P4708" s="451">
        <v>24000</v>
      </c>
      <c r="Q4708" s="933"/>
      <c r="R4708" s="933"/>
      <c r="S4708" s="452"/>
    </row>
    <row r="4709" spans="1:19" s="243" customFormat="1" ht="23.25">
      <c r="A4709" s="926" t="s">
        <v>37672</v>
      </c>
      <c r="B4709" s="887" t="s">
        <v>280</v>
      </c>
      <c r="C4709" s="887" t="s">
        <v>115</v>
      </c>
      <c r="D4709" s="887" t="s">
        <v>30417</v>
      </c>
      <c r="E4709" s="451">
        <v>10000</v>
      </c>
      <c r="F4709" s="887" t="s">
        <v>30418</v>
      </c>
      <c r="G4709" s="376" t="s">
        <v>30419</v>
      </c>
      <c r="H4709" s="884" t="s">
        <v>29807</v>
      </c>
      <c r="I4709" s="884" t="s">
        <v>19773</v>
      </c>
      <c r="J4709" s="887" t="s">
        <v>29807</v>
      </c>
      <c r="K4709" s="933">
        <v>1</v>
      </c>
      <c r="L4709" s="933">
        <v>12</v>
      </c>
      <c r="M4709" s="451">
        <v>120000</v>
      </c>
      <c r="N4709" s="933">
        <v>1</v>
      </c>
      <c r="O4709" s="933">
        <v>6</v>
      </c>
      <c r="P4709" s="451">
        <v>60000</v>
      </c>
      <c r="Q4709" s="933">
        <v>1</v>
      </c>
      <c r="R4709" s="933">
        <v>12</v>
      </c>
      <c r="S4709" s="452">
        <v>120000</v>
      </c>
    </row>
    <row r="4710" spans="1:19" s="243" customFormat="1" ht="23.25">
      <c r="A4710" s="926" t="s">
        <v>37672</v>
      </c>
      <c r="B4710" s="887" t="s">
        <v>280</v>
      </c>
      <c r="C4710" s="887" t="s">
        <v>115</v>
      </c>
      <c r="D4710" s="887" t="s">
        <v>29801</v>
      </c>
      <c r="E4710" s="451">
        <v>5000</v>
      </c>
      <c r="F4710" s="887" t="s">
        <v>30420</v>
      </c>
      <c r="G4710" s="376" t="s">
        <v>30421</v>
      </c>
      <c r="H4710" s="884" t="s">
        <v>19713</v>
      </c>
      <c r="I4710" s="884" t="s">
        <v>19773</v>
      </c>
      <c r="J4710" s="887" t="s">
        <v>19713</v>
      </c>
      <c r="K4710" s="933">
        <v>1</v>
      </c>
      <c r="L4710" s="933">
        <v>12</v>
      </c>
      <c r="M4710" s="451">
        <v>60000</v>
      </c>
      <c r="N4710" s="933">
        <v>1</v>
      </c>
      <c r="O4710" s="933">
        <v>6</v>
      </c>
      <c r="P4710" s="451">
        <v>30000</v>
      </c>
      <c r="Q4710" s="933">
        <v>1</v>
      </c>
      <c r="R4710" s="933">
        <v>12</v>
      </c>
      <c r="S4710" s="452">
        <v>60000</v>
      </c>
    </row>
    <row r="4711" spans="1:19" s="243" customFormat="1" ht="23.25">
      <c r="A4711" s="926" t="s">
        <v>37672</v>
      </c>
      <c r="B4711" s="887" t="s">
        <v>280</v>
      </c>
      <c r="C4711" s="887" t="s">
        <v>115</v>
      </c>
      <c r="D4711" s="887" t="s">
        <v>20390</v>
      </c>
      <c r="E4711" s="451">
        <v>3500</v>
      </c>
      <c r="F4711" s="887" t="s">
        <v>30422</v>
      </c>
      <c r="G4711" s="376" t="s">
        <v>30423</v>
      </c>
      <c r="H4711" s="884" t="s">
        <v>19862</v>
      </c>
      <c r="I4711" s="884" t="s">
        <v>19773</v>
      </c>
      <c r="J4711" s="887" t="s">
        <v>19862</v>
      </c>
      <c r="K4711" s="933">
        <v>1</v>
      </c>
      <c r="L4711" s="933">
        <v>12</v>
      </c>
      <c r="M4711" s="451">
        <v>39836.800000000003</v>
      </c>
      <c r="N4711" s="933">
        <v>1</v>
      </c>
      <c r="O4711" s="933">
        <v>6</v>
      </c>
      <c r="P4711" s="451">
        <v>21000</v>
      </c>
      <c r="Q4711" s="933">
        <v>1</v>
      </c>
      <c r="R4711" s="933">
        <v>12</v>
      </c>
      <c r="S4711" s="452">
        <v>42000</v>
      </c>
    </row>
    <row r="4712" spans="1:19" s="243" customFormat="1" ht="23.25">
      <c r="A4712" s="926" t="s">
        <v>37672</v>
      </c>
      <c r="B4712" s="887" t="s">
        <v>280</v>
      </c>
      <c r="C4712" s="887" t="s">
        <v>115</v>
      </c>
      <c r="D4712" s="887" t="s">
        <v>29822</v>
      </c>
      <c r="E4712" s="451">
        <v>7000</v>
      </c>
      <c r="F4712" s="887" t="s">
        <v>30424</v>
      </c>
      <c r="G4712" s="376" t="s">
        <v>30425</v>
      </c>
      <c r="H4712" s="884" t="s">
        <v>29788</v>
      </c>
      <c r="I4712" s="884" t="s">
        <v>19773</v>
      </c>
      <c r="J4712" s="887" t="s">
        <v>29788</v>
      </c>
      <c r="K4712" s="933">
        <v>1</v>
      </c>
      <c r="L4712" s="933">
        <v>12</v>
      </c>
      <c r="M4712" s="451">
        <v>84000</v>
      </c>
      <c r="N4712" s="933">
        <v>1</v>
      </c>
      <c r="O4712" s="933">
        <v>6</v>
      </c>
      <c r="P4712" s="451">
        <v>42000</v>
      </c>
      <c r="Q4712" s="933">
        <v>1</v>
      </c>
      <c r="R4712" s="933">
        <v>12</v>
      </c>
      <c r="S4712" s="452">
        <v>84000</v>
      </c>
    </row>
    <row r="4713" spans="1:19" s="243" customFormat="1" ht="23.25">
      <c r="A4713" s="926" t="s">
        <v>37672</v>
      </c>
      <c r="B4713" s="887" t="s">
        <v>280</v>
      </c>
      <c r="C4713" s="887" t="s">
        <v>115</v>
      </c>
      <c r="D4713" s="887" t="s">
        <v>20124</v>
      </c>
      <c r="E4713" s="451">
        <v>10000</v>
      </c>
      <c r="F4713" s="887" t="s">
        <v>30426</v>
      </c>
      <c r="G4713" s="376" t="s">
        <v>30427</v>
      </c>
      <c r="H4713" s="884" t="s">
        <v>19713</v>
      </c>
      <c r="I4713" s="884" t="s">
        <v>19773</v>
      </c>
      <c r="J4713" s="887" t="s">
        <v>19713</v>
      </c>
      <c r="K4713" s="933">
        <v>1</v>
      </c>
      <c r="L4713" s="933">
        <v>12</v>
      </c>
      <c r="M4713" s="451">
        <v>120000</v>
      </c>
      <c r="N4713" s="933">
        <v>1</v>
      </c>
      <c r="O4713" s="933">
        <v>6</v>
      </c>
      <c r="P4713" s="451">
        <v>60000</v>
      </c>
      <c r="Q4713" s="933">
        <v>1</v>
      </c>
      <c r="R4713" s="933">
        <v>12</v>
      </c>
      <c r="S4713" s="452">
        <v>120000</v>
      </c>
    </row>
    <row r="4714" spans="1:19" s="243" customFormat="1" ht="23.25">
      <c r="A4714" s="926" t="s">
        <v>37672</v>
      </c>
      <c r="B4714" s="887" t="s">
        <v>280</v>
      </c>
      <c r="C4714" s="887" t="s">
        <v>115</v>
      </c>
      <c r="D4714" s="887" t="s">
        <v>30428</v>
      </c>
      <c r="E4714" s="451">
        <v>8500</v>
      </c>
      <c r="F4714" s="887" t="s">
        <v>30429</v>
      </c>
      <c r="G4714" s="376" t="s">
        <v>30430</v>
      </c>
      <c r="H4714" s="884" t="s">
        <v>19713</v>
      </c>
      <c r="I4714" s="884" t="s">
        <v>19773</v>
      </c>
      <c r="J4714" s="887" t="s">
        <v>19713</v>
      </c>
      <c r="K4714" s="933">
        <v>1</v>
      </c>
      <c r="L4714" s="933">
        <v>12</v>
      </c>
      <c r="M4714" s="451">
        <v>102000</v>
      </c>
      <c r="N4714" s="933">
        <v>1</v>
      </c>
      <c r="O4714" s="933">
        <v>6</v>
      </c>
      <c r="P4714" s="451">
        <v>51000</v>
      </c>
      <c r="Q4714" s="933">
        <v>1</v>
      </c>
      <c r="R4714" s="933">
        <v>12</v>
      </c>
      <c r="S4714" s="452">
        <v>102000</v>
      </c>
    </row>
    <row r="4715" spans="1:19" s="243" customFormat="1" ht="23.25">
      <c r="A4715" s="926" t="s">
        <v>37672</v>
      </c>
      <c r="B4715" s="887" t="s">
        <v>280</v>
      </c>
      <c r="C4715" s="887" t="s">
        <v>115</v>
      </c>
      <c r="D4715" s="887" t="s">
        <v>30237</v>
      </c>
      <c r="E4715" s="451">
        <v>8000</v>
      </c>
      <c r="F4715" s="887" t="s">
        <v>30431</v>
      </c>
      <c r="G4715" s="376" t="s">
        <v>30432</v>
      </c>
      <c r="H4715" s="884" t="s">
        <v>23718</v>
      </c>
      <c r="I4715" s="884" t="s">
        <v>19773</v>
      </c>
      <c r="J4715" s="887" t="s">
        <v>23718</v>
      </c>
      <c r="K4715" s="933">
        <v>1</v>
      </c>
      <c r="L4715" s="933">
        <v>12</v>
      </c>
      <c r="M4715" s="451">
        <v>96000</v>
      </c>
      <c r="N4715" s="933">
        <v>1</v>
      </c>
      <c r="O4715" s="933">
        <v>6</v>
      </c>
      <c r="P4715" s="451">
        <v>48000</v>
      </c>
      <c r="Q4715" s="933">
        <v>1</v>
      </c>
      <c r="R4715" s="933">
        <v>12</v>
      </c>
      <c r="S4715" s="452">
        <v>96000</v>
      </c>
    </row>
    <row r="4716" spans="1:19" s="243" customFormat="1" ht="23.25">
      <c r="A4716" s="926" t="s">
        <v>37672</v>
      </c>
      <c r="B4716" s="887" t="s">
        <v>280</v>
      </c>
      <c r="C4716" s="887" t="s">
        <v>115</v>
      </c>
      <c r="D4716" s="887" t="s">
        <v>20390</v>
      </c>
      <c r="E4716" s="451">
        <v>3500</v>
      </c>
      <c r="F4716" s="887" t="s">
        <v>30433</v>
      </c>
      <c r="G4716" s="376" t="s">
        <v>30434</v>
      </c>
      <c r="H4716" s="884" t="s">
        <v>19708</v>
      </c>
      <c r="I4716" s="884" t="s">
        <v>19773</v>
      </c>
      <c r="J4716" s="887" t="s">
        <v>19708</v>
      </c>
      <c r="K4716" s="933">
        <v>1</v>
      </c>
      <c r="L4716" s="933">
        <v>12</v>
      </c>
      <c r="M4716" s="451">
        <v>42000</v>
      </c>
      <c r="N4716" s="933">
        <v>1</v>
      </c>
      <c r="O4716" s="933">
        <v>6</v>
      </c>
      <c r="P4716" s="451">
        <v>21000</v>
      </c>
      <c r="Q4716" s="933">
        <v>1</v>
      </c>
      <c r="R4716" s="933">
        <v>12</v>
      </c>
      <c r="S4716" s="452">
        <v>42000</v>
      </c>
    </row>
    <row r="4717" spans="1:19" s="243" customFormat="1" ht="23.25">
      <c r="A4717" s="926" t="s">
        <v>37672</v>
      </c>
      <c r="B4717" s="887" t="s">
        <v>280</v>
      </c>
      <c r="C4717" s="887" t="s">
        <v>115</v>
      </c>
      <c r="D4717" s="887" t="s">
        <v>21124</v>
      </c>
      <c r="E4717" s="451">
        <v>11000</v>
      </c>
      <c r="F4717" s="887" t="s">
        <v>30435</v>
      </c>
      <c r="G4717" s="376" t="s">
        <v>30436</v>
      </c>
      <c r="H4717" s="884" t="s">
        <v>23718</v>
      </c>
      <c r="I4717" s="884" t="s">
        <v>19773</v>
      </c>
      <c r="J4717" s="887" t="s">
        <v>23718</v>
      </c>
      <c r="K4717" s="933">
        <v>1</v>
      </c>
      <c r="L4717" s="933">
        <v>12</v>
      </c>
      <c r="M4717" s="451">
        <v>132000</v>
      </c>
      <c r="N4717" s="933">
        <v>1</v>
      </c>
      <c r="O4717" s="933">
        <v>6</v>
      </c>
      <c r="P4717" s="451">
        <v>66000</v>
      </c>
      <c r="Q4717" s="933">
        <v>1</v>
      </c>
      <c r="R4717" s="933">
        <v>12</v>
      </c>
      <c r="S4717" s="452">
        <v>132000</v>
      </c>
    </row>
    <row r="4718" spans="1:19" s="243" customFormat="1" ht="23.25">
      <c r="A4718" s="926" t="s">
        <v>37672</v>
      </c>
      <c r="B4718" s="887" t="s">
        <v>280</v>
      </c>
      <c r="C4718" s="887" t="s">
        <v>115</v>
      </c>
      <c r="D4718" s="887" t="s">
        <v>29817</v>
      </c>
      <c r="E4718" s="451">
        <v>4600</v>
      </c>
      <c r="F4718" s="887" t="s">
        <v>29818</v>
      </c>
      <c r="G4718" s="376" t="s">
        <v>29819</v>
      </c>
      <c r="H4718" s="884" t="s">
        <v>19729</v>
      </c>
      <c r="I4718" s="884" t="s">
        <v>19773</v>
      </c>
      <c r="J4718" s="887" t="s">
        <v>19729</v>
      </c>
      <c r="K4718" s="933">
        <v>3</v>
      </c>
      <c r="L4718" s="933">
        <v>8</v>
      </c>
      <c r="M4718" s="451">
        <v>36186.67</v>
      </c>
      <c r="N4718" s="933">
        <v>1</v>
      </c>
      <c r="O4718" s="933">
        <v>3</v>
      </c>
      <c r="P4718" s="451">
        <v>13800</v>
      </c>
      <c r="Q4718" s="933"/>
      <c r="R4718" s="933"/>
      <c r="S4718" s="452"/>
    </row>
    <row r="4719" spans="1:19" s="243" customFormat="1" ht="23.25">
      <c r="A4719" s="926" t="s">
        <v>37672</v>
      </c>
      <c r="B4719" s="887" t="s">
        <v>280</v>
      </c>
      <c r="C4719" s="887" t="s">
        <v>115</v>
      </c>
      <c r="D4719" s="887" t="s">
        <v>29856</v>
      </c>
      <c r="E4719" s="451">
        <v>6000</v>
      </c>
      <c r="F4719" s="887" t="s">
        <v>30437</v>
      </c>
      <c r="G4719" s="376" t="s">
        <v>30438</v>
      </c>
      <c r="H4719" s="884" t="s">
        <v>19713</v>
      </c>
      <c r="I4719" s="884" t="s">
        <v>19773</v>
      </c>
      <c r="J4719" s="887" t="s">
        <v>19713</v>
      </c>
      <c r="K4719" s="933">
        <v>1</v>
      </c>
      <c r="L4719" s="933">
        <v>12</v>
      </c>
      <c r="M4719" s="451">
        <v>72000</v>
      </c>
      <c r="N4719" s="933">
        <v>1</v>
      </c>
      <c r="O4719" s="933">
        <v>6</v>
      </c>
      <c r="P4719" s="451">
        <v>36000</v>
      </c>
      <c r="Q4719" s="933">
        <v>1</v>
      </c>
      <c r="R4719" s="933">
        <v>12</v>
      </c>
      <c r="S4719" s="452">
        <v>72000</v>
      </c>
    </row>
    <row r="4720" spans="1:19" s="243" customFormat="1" ht="23.25">
      <c r="A4720" s="926" t="s">
        <v>37672</v>
      </c>
      <c r="B4720" s="887" t="s">
        <v>280</v>
      </c>
      <c r="C4720" s="887" t="s">
        <v>115</v>
      </c>
      <c r="D4720" s="887" t="s">
        <v>30439</v>
      </c>
      <c r="E4720" s="451">
        <v>11000</v>
      </c>
      <c r="F4720" s="887" t="s">
        <v>30440</v>
      </c>
      <c r="G4720" s="376" t="s">
        <v>30441</v>
      </c>
      <c r="H4720" s="884" t="s">
        <v>19823</v>
      </c>
      <c r="I4720" s="884" t="s">
        <v>19773</v>
      </c>
      <c r="J4720" s="887" t="s">
        <v>19823</v>
      </c>
      <c r="K4720" s="933">
        <v>1</v>
      </c>
      <c r="L4720" s="933">
        <v>12</v>
      </c>
      <c r="M4720" s="451">
        <v>132000</v>
      </c>
      <c r="N4720" s="933">
        <v>1</v>
      </c>
      <c r="O4720" s="933">
        <v>6</v>
      </c>
      <c r="P4720" s="451">
        <v>66000</v>
      </c>
      <c r="Q4720" s="933">
        <v>1</v>
      </c>
      <c r="R4720" s="933">
        <v>12</v>
      </c>
      <c r="S4720" s="452">
        <v>132000</v>
      </c>
    </row>
    <row r="4721" spans="1:19" s="243" customFormat="1" ht="23.25">
      <c r="A4721" s="926" t="s">
        <v>37672</v>
      </c>
      <c r="B4721" s="887" t="s">
        <v>280</v>
      </c>
      <c r="C4721" s="887" t="s">
        <v>115</v>
      </c>
      <c r="D4721" s="887" t="s">
        <v>21124</v>
      </c>
      <c r="E4721" s="451">
        <v>11000</v>
      </c>
      <c r="F4721" s="887" t="s">
        <v>30442</v>
      </c>
      <c r="G4721" s="376" t="s">
        <v>30443</v>
      </c>
      <c r="H4721" s="884" t="s">
        <v>19729</v>
      </c>
      <c r="I4721" s="884" t="s">
        <v>19773</v>
      </c>
      <c r="J4721" s="887" t="s">
        <v>19729</v>
      </c>
      <c r="K4721" s="933">
        <v>1</v>
      </c>
      <c r="L4721" s="933">
        <v>12</v>
      </c>
      <c r="M4721" s="451">
        <v>132000</v>
      </c>
      <c r="N4721" s="933">
        <v>1</v>
      </c>
      <c r="O4721" s="933">
        <v>6</v>
      </c>
      <c r="P4721" s="451">
        <v>66000</v>
      </c>
      <c r="Q4721" s="933">
        <v>1</v>
      </c>
      <c r="R4721" s="933">
        <v>12</v>
      </c>
      <c r="S4721" s="452">
        <v>132000</v>
      </c>
    </row>
    <row r="4722" spans="1:19" s="243" customFormat="1" ht="23.25">
      <c r="A4722" s="926" t="s">
        <v>37672</v>
      </c>
      <c r="B4722" s="887" t="s">
        <v>280</v>
      </c>
      <c r="C4722" s="887" t="s">
        <v>115</v>
      </c>
      <c r="D4722" s="887" t="s">
        <v>29822</v>
      </c>
      <c r="E4722" s="451">
        <v>7000</v>
      </c>
      <c r="F4722" s="887" t="s">
        <v>30444</v>
      </c>
      <c r="G4722" s="376" t="s">
        <v>30445</v>
      </c>
      <c r="H4722" s="884" t="s">
        <v>20184</v>
      </c>
      <c r="I4722" s="884" t="s">
        <v>19773</v>
      </c>
      <c r="J4722" s="887" t="s">
        <v>20184</v>
      </c>
      <c r="K4722" s="933">
        <v>1</v>
      </c>
      <c r="L4722" s="933">
        <v>12</v>
      </c>
      <c r="M4722" s="451">
        <v>84000</v>
      </c>
      <c r="N4722" s="933">
        <v>1</v>
      </c>
      <c r="O4722" s="933">
        <v>6</v>
      </c>
      <c r="P4722" s="451">
        <v>42000</v>
      </c>
      <c r="Q4722" s="933">
        <v>1</v>
      </c>
      <c r="R4722" s="933">
        <v>12</v>
      </c>
      <c r="S4722" s="452">
        <v>84000</v>
      </c>
    </row>
    <row r="4723" spans="1:19" s="243" customFormat="1" ht="23.25">
      <c r="A4723" s="926" t="s">
        <v>37672</v>
      </c>
      <c r="B4723" s="887" t="s">
        <v>280</v>
      </c>
      <c r="C4723" s="887" t="s">
        <v>115</v>
      </c>
      <c r="D4723" s="887" t="s">
        <v>30167</v>
      </c>
      <c r="E4723" s="451">
        <v>9000</v>
      </c>
      <c r="F4723" s="887" t="s">
        <v>30446</v>
      </c>
      <c r="G4723" s="376" t="s">
        <v>30447</v>
      </c>
      <c r="H4723" s="884" t="s">
        <v>21328</v>
      </c>
      <c r="I4723" s="884" t="s">
        <v>19773</v>
      </c>
      <c r="J4723" s="887" t="s">
        <v>21328</v>
      </c>
      <c r="K4723" s="933">
        <v>1</v>
      </c>
      <c r="L4723" s="933">
        <v>12</v>
      </c>
      <c r="M4723" s="451">
        <v>100019.98000000001</v>
      </c>
      <c r="N4723" s="933">
        <v>1</v>
      </c>
      <c r="O4723" s="933">
        <v>6</v>
      </c>
      <c r="P4723" s="451">
        <v>54000</v>
      </c>
      <c r="Q4723" s="933">
        <v>1</v>
      </c>
      <c r="R4723" s="933">
        <v>12</v>
      </c>
      <c r="S4723" s="452">
        <v>108000</v>
      </c>
    </row>
    <row r="4724" spans="1:19" s="243" customFormat="1" ht="34.9">
      <c r="A4724" s="926" t="s">
        <v>37672</v>
      </c>
      <c r="B4724" s="887" t="s">
        <v>280</v>
      </c>
      <c r="C4724" s="887" t="s">
        <v>115</v>
      </c>
      <c r="D4724" s="887" t="s">
        <v>30448</v>
      </c>
      <c r="E4724" s="451">
        <v>8000</v>
      </c>
      <c r="F4724" s="887" t="s">
        <v>30449</v>
      </c>
      <c r="G4724" s="376" t="s">
        <v>30450</v>
      </c>
      <c r="H4724" s="884" t="s">
        <v>30451</v>
      </c>
      <c r="I4724" s="884" t="s">
        <v>29749</v>
      </c>
      <c r="J4724" s="887" t="s">
        <v>30451</v>
      </c>
      <c r="K4724" s="933">
        <v>1</v>
      </c>
      <c r="L4724" s="933">
        <v>12</v>
      </c>
      <c r="M4724" s="451">
        <v>96000</v>
      </c>
      <c r="N4724" s="933">
        <v>1</v>
      </c>
      <c r="O4724" s="933">
        <v>6</v>
      </c>
      <c r="P4724" s="451">
        <v>48000</v>
      </c>
      <c r="Q4724" s="933">
        <v>1</v>
      </c>
      <c r="R4724" s="933">
        <v>12</v>
      </c>
      <c r="S4724" s="452">
        <v>96000</v>
      </c>
    </row>
    <row r="4725" spans="1:19" s="243" customFormat="1" ht="23.25">
      <c r="A4725" s="926" t="s">
        <v>37672</v>
      </c>
      <c r="B4725" s="887" t="s">
        <v>280</v>
      </c>
      <c r="C4725" s="887" t="s">
        <v>115</v>
      </c>
      <c r="D4725" s="887" t="s">
        <v>30237</v>
      </c>
      <c r="E4725" s="451">
        <v>8000</v>
      </c>
      <c r="F4725" s="887" t="s">
        <v>30452</v>
      </c>
      <c r="G4725" s="376" t="s">
        <v>30453</v>
      </c>
      <c r="H4725" s="884" t="s">
        <v>23718</v>
      </c>
      <c r="I4725" s="884" t="s">
        <v>19773</v>
      </c>
      <c r="J4725" s="887" t="s">
        <v>23718</v>
      </c>
      <c r="K4725" s="933">
        <v>1</v>
      </c>
      <c r="L4725" s="933">
        <v>12</v>
      </c>
      <c r="M4725" s="451">
        <v>96000</v>
      </c>
      <c r="N4725" s="933">
        <v>1</v>
      </c>
      <c r="O4725" s="933">
        <v>6</v>
      </c>
      <c r="P4725" s="451">
        <v>48000</v>
      </c>
      <c r="Q4725" s="933">
        <v>1</v>
      </c>
      <c r="R4725" s="933">
        <v>12</v>
      </c>
      <c r="S4725" s="452">
        <v>96000</v>
      </c>
    </row>
    <row r="4726" spans="1:19" s="243" customFormat="1" ht="23.25">
      <c r="A4726" s="926" t="s">
        <v>37672</v>
      </c>
      <c r="B4726" s="887" t="s">
        <v>280</v>
      </c>
      <c r="C4726" s="887" t="s">
        <v>115</v>
      </c>
      <c r="D4726" s="887" t="s">
        <v>29769</v>
      </c>
      <c r="E4726" s="451">
        <v>6000</v>
      </c>
      <c r="F4726" s="887" t="s">
        <v>29820</v>
      </c>
      <c r="G4726" s="376" t="s">
        <v>29821</v>
      </c>
      <c r="H4726" s="884" t="s">
        <v>19790</v>
      </c>
      <c r="I4726" s="884" t="s">
        <v>19773</v>
      </c>
      <c r="J4726" s="887" t="s">
        <v>19790</v>
      </c>
      <c r="K4726" s="933">
        <v>1</v>
      </c>
      <c r="L4726" s="933">
        <v>3</v>
      </c>
      <c r="M4726" s="451">
        <v>18000</v>
      </c>
      <c r="N4726" s="917"/>
      <c r="O4726" s="933"/>
      <c r="P4726" s="451"/>
      <c r="Q4726" s="917"/>
      <c r="R4726" s="917"/>
      <c r="S4726" s="452"/>
    </row>
    <row r="4727" spans="1:19" s="243" customFormat="1" ht="23.25">
      <c r="A4727" s="926" t="s">
        <v>37672</v>
      </c>
      <c r="B4727" s="887" t="s">
        <v>280</v>
      </c>
      <c r="C4727" s="887" t="s">
        <v>115</v>
      </c>
      <c r="D4727" s="887" t="s">
        <v>29822</v>
      </c>
      <c r="E4727" s="451">
        <v>7000</v>
      </c>
      <c r="F4727" s="887" t="s">
        <v>29823</v>
      </c>
      <c r="G4727" s="376" t="s">
        <v>29824</v>
      </c>
      <c r="H4727" s="884" t="s">
        <v>29807</v>
      </c>
      <c r="I4727" s="884" t="s">
        <v>29749</v>
      </c>
      <c r="J4727" s="887" t="s">
        <v>29807</v>
      </c>
      <c r="K4727" s="933">
        <v>1</v>
      </c>
      <c r="L4727" s="933">
        <v>8</v>
      </c>
      <c r="M4727" s="451">
        <v>56000</v>
      </c>
      <c r="N4727" s="933">
        <v>1</v>
      </c>
      <c r="O4727" s="933">
        <v>6</v>
      </c>
      <c r="P4727" s="451">
        <v>42000</v>
      </c>
      <c r="Q4727" s="933">
        <v>1</v>
      </c>
      <c r="R4727" s="933">
        <v>12</v>
      </c>
      <c r="S4727" s="452">
        <v>84000</v>
      </c>
    </row>
    <row r="4728" spans="1:19" s="243" customFormat="1" ht="34.9">
      <c r="A4728" s="926" t="s">
        <v>37672</v>
      </c>
      <c r="B4728" s="887" t="s">
        <v>280</v>
      </c>
      <c r="C4728" s="887" t="s">
        <v>115</v>
      </c>
      <c r="D4728" s="887" t="s">
        <v>30454</v>
      </c>
      <c r="E4728" s="451">
        <v>9000</v>
      </c>
      <c r="F4728" s="887" t="s">
        <v>30455</v>
      </c>
      <c r="G4728" s="376" t="s">
        <v>30456</v>
      </c>
      <c r="H4728" s="884" t="s">
        <v>23829</v>
      </c>
      <c r="I4728" s="884" t="s">
        <v>19773</v>
      </c>
      <c r="J4728" s="887" t="s">
        <v>23829</v>
      </c>
      <c r="K4728" s="933">
        <v>1</v>
      </c>
      <c r="L4728" s="933">
        <v>12</v>
      </c>
      <c r="M4728" s="451">
        <v>108000</v>
      </c>
      <c r="N4728" s="933">
        <v>1</v>
      </c>
      <c r="O4728" s="933">
        <v>6</v>
      </c>
      <c r="P4728" s="451">
        <v>54000</v>
      </c>
      <c r="Q4728" s="933">
        <v>1</v>
      </c>
      <c r="R4728" s="933">
        <v>12</v>
      </c>
      <c r="S4728" s="452">
        <v>108000</v>
      </c>
    </row>
    <row r="4729" spans="1:19" s="243" customFormat="1" ht="34.9">
      <c r="A4729" s="926" t="s">
        <v>37672</v>
      </c>
      <c r="B4729" s="887" t="s">
        <v>280</v>
      </c>
      <c r="C4729" s="887" t="s">
        <v>115</v>
      </c>
      <c r="D4729" s="887" t="s">
        <v>29825</v>
      </c>
      <c r="E4729" s="451">
        <v>7000</v>
      </c>
      <c r="F4729" s="887" t="s">
        <v>29826</v>
      </c>
      <c r="G4729" s="376" t="s">
        <v>29827</v>
      </c>
      <c r="H4729" s="884" t="s">
        <v>20184</v>
      </c>
      <c r="I4729" s="884" t="s">
        <v>19773</v>
      </c>
      <c r="J4729" s="887" t="s">
        <v>20184</v>
      </c>
      <c r="K4729" s="933">
        <v>1</v>
      </c>
      <c r="L4729" s="933">
        <v>2</v>
      </c>
      <c r="M4729" s="451">
        <v>14000</v>
      </c>
      <c r="N4729" s="933">
        <v>2</v>
      </c>
      <c r="O4729" s="933">
        <v>3</v>
      </c>
      <c r="P4729" s="451">
        <v>21000</v>
      </c>
      <c r="Q4729" s="933"/>
      <c r="R4729" s="933"/>
      <c r="S4729" s="452"/>
    </row>
    <row r="4730" spans="1:19" s="243" customFormat="1" ht="23.25">
      <c r="A4730" s="926" t="s">
        <v>37672</v>
      </c>
      <c r="B4730" s="887" t="s">
        <v>280</v>
      </c>
      <c r="C4730" s="887" t="s">
        <v>115</v>
      </c>
      <c r="D4730" s="887" t="s">
        <v>20390</v>
      </c>
      <c r="E4730" s="451">
        <v>3500</v>
      </c>
      <c r="F4730" s="887" t="s">
        <v>30457</v>
      </c>
      <c r="G4730" s="376" t="s">
        <v>30458</v>
      </c>
      <c r="H4730" s="884" t="s">
        <v>19862</v>
      </c>
      <c r="I4730" s="884" t="s">
        <v>19773</v>
      </c>
      <c r="J4730" s="887" t="s">
        <v>19862</v>
      </c>
      <c r="K4730" s="933">
        <v>1</v>
      </c>
      <c r="L4730" s="933">
        <v>12</v>
      </c>
      <c r="M4730" s="451">
        <v>42000</v>
      </c>
      <c r="N4730" s="933">
        <v>1</v>
      </c>
      <c r="O4730" s="933">
        <v>6</v>
      </c>
      <c r="P4730" s="451">
        <v>21000</v>
      </c>
      <c r="Q4730" s="933">
        <v>1</v>
      </c>
      <c r="R4730" s="933">
        <v>12</v>
      </c>
      <c r="S4730" s="452">
        <v>42000</v>
      </c>
    </row>
    <row r="4731" spans="1:19" s="243" customFormat="1" ht="23.25">
      <c r="A4731" s="926" t="s">
        <v>37672</v>
      </c>
      <c r="B4731" s="887" t="s">
        <v>280</v>
      </c>
      <c r="C4731" s="887" t="s">
        <v>115</v>
      </c>
      <c r="D4731" s="887" t="s">
        <v>30459</v>
      </c>
      <c r="E4731" s="451">
        <v>11000</v>
      </c>
      <c r="F4731" s="887" t="s">
        <v>30460</v>
      </c>
      <c r="G4731" s="376" t="s">
        <v>30461</v>
      </c>
      <c r="H4731" s="884" t="s">
        <v>27196</v>
      </c>
      <c r="I4731" s="884" t="s">
        <v>19773</v>
      </c>
      <c r="J4731" s="887" t="s">
        <v>27196</v>
      </c>
      <c r="K4731" s="933">
        <v>1</v>
      </c>
      <c r="L4731" s="933">
        <v>12</v>
      </c>
      <c r="M4731" s="451">
        <v>132000</v>
      </c>
      <c r="N4731" s="933">
        <v>1</v>
      </c>
      <c r="O4731" s="933">
        <v>6</v>
      </c>
      <c r="P4731" s="451">
        <v>66000</v>
      </c>
      <c r="Q4731" s="933">
        <v>1</v>
      </c>
      <c r="R4731" s="933">
        <v>12</v>
      </c>
      <c r="S4731" s="452">
        <v>132000</v>
      </c>
    </row>
    <row r="4732" spans="1:19" s="243" customFormat="1" ht="23.25">
      <c r="A4732" s="926" t="s">
        <v>37672</v>
      </c>
      <c r="B4732" s="887" t="s">
        <v>280</v>
      </c>
      <c r="C4732" s="887" t="s">
        <v>115</v>
      </c>
      <c r="D4732" s="887" t="s">
        <v>30462</v>
      </c>
      <c r="E4732" s="451">
        <v>7000</v>
      </c>
      <c r="F4732" s="887" t="s">
        <v>30463</v>
      </c>
      <c r="G4732" s="376" t="s">
        <v>30464</v>
      </c>
      <c r="H4732" s="884" t="s">
        <v>19802</v>
      </c>
      <c r="I4732" s="884" t="s">
        <v>19773</v>
      </c>
      <c r="J4732" s="887" t="s">
        <v>19802</v>
      </c>
      <c r="K4732" s="933">
        <v>1</v>
      </c>
      <c r="L4732" s="933">
        <v>12</v>
      </c>
      <c r="M4732" s="451">
        <v>84000</v>
      </c>
      <c r="N4732" s="933">
        <v>1</v>
      </c>
      <c r="O4732" s="933">
        <v>6</v>
      </c>
      <c r="P4732" s="451">
        <v>42000</v>
      </c>
      <c r="Q4732" s="933">
        <v>1</v>
      </c>
      <c r="R4732" s="933">
        <v>12</v>
      </c>
      <c r="S4732" s="452">
        <v>84000</v>
      </c>
    </row>
    <row r="4733" spans="1:19" s="243" customFormat="1" ht="34.9">
      <c r="A4733" s="926" t="s">
        <v>37672</v>
      </c>
      <c r="B4733" s="887" t="s">
        <v>280</v>
      </c>
      <c r="C4733" s="887" t="s">
        <v>115</v>
      </c>
      <c r="D4733" s="887" t="s">
        <v>30465</v>
      </c>
      <c r="E4733" s="451">
        <v>4500</v>
      </c>
      <c r="F4733" s="887" t="s">
        <v>30466</v>
      </c>
      <c r="G4733" s="376" t="s">
        <v>30467</v>
      </c>
      <c r="H4733" s="884" t="s">
        <v>19713</v>
      </c>
      <c r="I4733" s="884" t="s">
        <v>19773</v>
      </c>
      <c r="J4733" s="887" t="s">
        <v>19713</v>
      </c>
      <c r="K4733" s="933">
        <v>1</v>
      </c>
      <c r="L4733" s="933">
        <v>12</v>
      </c>
      <c r="M4733" s="451">
        <v>54000</v>
      </c>
      <c r="N4733" s="933">
        <v>1</v>
      </c>
      <c r="O4733" s="933">
        <v>6</v>
      </c>
      <c r="P4733" s="451">
        <v>27000</v>
      </c>
      <c r="Q4733" s="933">
        <v>1</v>
      </c>
      <c r="R4733" s="933">
        <v>12</v>
      </c>
      <c r="S4733" s="452">
        <v>54000</v>
      </c>
    </row>
    <row r="4734" spans="1:19" s="243" customFormat="1" ht="23.25">
      <c r="A4734" s="926" t="s">
        <v>37672</v>
      </c>
      <c r="B4734" s="887" t="s">
        <v>280</v>
      </c>
      <c r="C4734" s="887" t="s">
        <v>115</v>
      </c>
      <c r="D4734" s="887" t="s">
        <v>29828</v>
      </c>
      <c r="E4734" s="451">
        <v>8500</v>
      </c>
      <c r="F4734" s="887" t="s">
        <v>29829</v>
      </c>
      <c r="G4734" s="376" t="s">
        <v>29830</v>
      </c>
      <c r="H4734" s="884" t="s">
        <v>19729</v>
      </c>
      <c r="I4734" s="884" t="s">
        <v>19773</v>
      </c>
      <c r="J4734" s="887" t="s">
        <v>19729</v>
      </c>
      <c r="K4734" s="933">
        <v>1</v>
      </c>
      <c r="L4734" s="933">
        <v>4</v>
      </c>
      <c r="M4734" s="451">
        <v>34000</v>
      </c>
      <c r="N4734" s="917"/>
      <c r="O4734" s="933"/>
      <c r="P4734" s="451"/>
      <c r="Q4734" s="933"/>
      <c r="R4734" s="933"/>
      <c r="S4734" s="452"/>
    </row>
    <row r="4735" spans="1:19" s="243" customFormat="1" ht="23.25">
      <c r="A4735" s="926" t="s">
        <v>37672</v>
      </c>
      <c r="B4735" s="887" t="s">
        <v>280</v>
      </c>
      <c r="C4735" s="887" t="s">
        <v>115</v>
      </c>
      <c r="D4735" s="887" t="s">
        <v>29973</v>
      </c>
      <c r="E4735" s="451">
        <v>8000</v>
      </c>
      <c r="F4735" s="887" t="s">
        <v>30468</v>
      </c>
      <c r="G4735" s="376" t="s">
        <v>30469</v>
      </c>
      <c r="H4735" s="884" t="s">
        <v>19747</v>
      </c>
      <c r="I4735" s="884" t="s">
        <v>19773</v>
      </c>
      <c r="J4735" s="887" t="s">
        <v>19747</v>
      </c>
      <c r="K4735" s="933">
        <v>1</v>
      </c>
      <c r="L4735" s="933">
        <v>12</v>
      </c>
      <c r="M4735" s="451">
        <v>96000</v>
      </c>
      <c r="N4735" s="933">
        <v>1</v>
      </c>
      <c r="O4735" s="933">
        <v>6</v>
      </c>
      <c r="P4735" s="451">
        <v>48000</v>
      </c>
      <c r="Q4735" s="933">
        <v>1</v>
      </c>
      <c r="R4735" s="933">
        <v>12</v>
      </c>
      <c r="S4735" s="452">
        <v>96000</v>
      </c>
    </row>
    <row r="4736" spans="1:19" s="243" customFormat="1" ht="46.5">
      <c r="A4736" s="926" t="s">
        <v>37672</v>
      </c>
      <c r="B4736" s="887" t="s">
        <v>280</v>
      </c>
      <c r="C4736" s="887" t="s">
        <v>115</v>
      </c>
      <c r="D4736" s="887" t="s">
        <v>30470</v>
      </c>
      <c r="E4736" s="451">
        <v>4600</v>
      </c>
      <c r="F4736" s="887" t="s">
        <v>30471</v>
      </c>
      <c r="G4736" s="376" t="s">
        <v>30472</v>
      </c>
      <c r="H4736" s="884" t="s">
        <v>29834</v>
      </c>
      <c r="I4736" s="884" t="s">
        <v>19773</v>
      </c>
      <c r="J4736" s="887" t="s">
        <v>29834</v>
      </c>
      <c r="K4736" s="933">
        <v>1</v>
      </c>
      <c r="L4736" s="933">
        <v>12</v>
      </c>
      <c r="M4736" s="451">
        <v>55200</v>
      </c>
      <c r="N4736" s="933">
        <v>1</v>
      </c>
      <c r="O4736" s="933">
        <v>6</v>
      </c>
      <c r="P4736" s="451">
        <v>27600</v>
      </c>
      <c r="Q4736" s="933">
        <v>1</v>
      </c>
      <c r="R4736" s="933">
        <v>12</v>
      </c>
      <c r="S4736" s="452">
        <v>55200</v>
      </c>
    </row>
    <row r="4737" spans="1:19" s="243" customFormat="1" ht="34.9">
      <c r="A4737" s="926" t="s">
        <v>37672</v>
      </c>
      <c r="B4737" s="887" t="s">
        <v>280</v>
      </c>
      <c r="C4737" s="887" t="s">
        <v>115</v>
      </c>
      <c r="D4737" s="887" t="s">
        <v>30473</v>
      </c>
      <c r="E4737" s="451">
        <v>6000</v>
      </c>
      <c r="F4737" s="887" t="s">
        <v>30474</v>
      </c>
      <c r="G4737" s="376" t="s">
        <v>30475</v>
      </c>
      <c r="H4737" s="884" t="s">
        <v>30476</v>
      </c>
      <c r="I4737" s="884" t="s">
        <v>19773</v>
      </c>
      <c r="J4737" s="887" t="s">
        <v>30476</v>
      </c>
      <c r="K4737" s="933">
        <v>1</v>
      </c>
      <c r="L4737" s="933">
        <v>12</v>
      </c>
      <c r="M4737" s="451">
        <v>72000</v>
      </c>
      <c r="N4737" s="933">
        <v>1</v>
      </c>
      <c r="O4737" s="933">
        <v>6</v>
      </c>
      <c r="P4737" s="451">
        <v>36000</v>
      </c>
      <c r="Q4737" s="933">
        <v>1</v>
      </c>
      <c r="R4737" s="933">
        <v>12</v>
      </c>
      <c r="S4737" s="452">
        <v>72000</v>
      </c>
    </row>
    <row r="4738" spans="1:19" s="243" customFormat="1" ht="23.25">
      <c r="A4738" s="926" t="s">
        <v>37672</v>
      </c>
      <c r="B4738" s="887" t="s">
        <v>280</v>
      </c>
      <c r="C4738" s="887" t="s">
        <v>115</v>
      </c>
      <c r="D4738" s="887" t="s">
        <v>20390</v>
      </c>
      <c r="E4738" s="451">
        <v>3500</v>
      </c>
      <c r="F4738" s="887" t="s">
        <v>30477</v>
      </c>
      <c r="G4738" s="376" t="s">
        <v>30478</v>
      </c>
      <c r="H4738" s="884" t="s">
        <v>20674</v>
      </c>
      <c r="I4738" s="884" t="s">
        <v>19773</v>
      </c>
      <c r="J4738" s="887" t="s">
        <v>20674</v>
      </c>
      <c r="K4738" s="933">
        <v>1</v>
      </c>
      <c r="L4738" s="933">
        <v>12</v>
      </c>
      <c r="M4738" s="451">
        <v>42000</v>
      </c>
      <c r="N4738" s="933">
        <v>1</v>
      </c>
      <c r="O4738" s="933">
        <v>6</v>
      </c>
      <c r="P4738" s="451">
        <v>21000</v>
      </c>
      <c r="Q4738" s="933">
        <v>1</v>
      </c>
      <c r="R4738" s="933">
        <v>12</v>
      </c>
      <c r="S4738" s="452">
        <v>42000</v>
      </c>
    </row>
    <row r="4739" spans="1:19" s="243" customFormat="1" ht="23.25">
      <c r="A4739" s="926" t="s">
        <v>37672</v>
      </c>
      <c r="B4739" s="887" t="s">
        <v>280</v>
      </c>
      <c r="C4739" s="887" t="s">
        <v>115</v>
      </c>
      <c r="D4739" s="887" t="s">
        <v>20390</v>
      </c>
      <c r="E4739" s="451">
        <v>3500</v>
      </c>
      <c r="F4739" s="887" t="s">
        <v>30479</v>
      </c>
      <c r="G4739" s="376" t="s">
        <v>30480</v>
      </c>
      <c r="H4739" s="884" t="s">
        <v>19862</v>
      </c>
      <c r="I4739" s="884" t="s">
        <v>29749</v>
      </c>
      <c r="J4739" s="887" t="s">
        <v>19862</v>
      </c>
      <c r="K4739" s="933">
        <v>1</v>
      </c>
      <c r="L4739" s="933">
        <v>12</v>
      </c>
      <c r="M4739" s="451">
        <v>42000</v>
      </c>
      <c r="N4739" s="933">
        <v>1</v>
      </c>
      <c r="O4739" s="933">
        <v>6</v>
      </c>
      <c r="P4739" s="451">
        <v>21000</v>
      </c>
      <c r="Q4739" s="933">
        <v>1</v>
      </c>
      <c r="R4739" s="933">
        <v>12</v>
      </c>
      <c r="S4739" s="452">
        <v>42000</v>
      </c>
    </row>
    <row r="4740" spans="1:19" s="243" customFormat="1" ht="23.25">
      <c r="A4740" s="926" t="s">
        <v>37672</v>
      </c>
      <c r="B4740" s="887" t="s">
        <v>280</v>
      </c>
      <c r="C4740" s="887" t="s">
        <v>115</v>
      </c>
      <c r="D4740" s="887" t="s">
        <v>29835</v>
      </c>
      <c r="E4740" s="451">
        <v>3500</v>
      </c>
      <c r="F4740" s="887" t="s">
        <v>29836</v>
      </c>
      <c r="G4740" s="376" t="s">
        <v>29837</v>
      </c>
      <c r="H4740" s="884" t="s">
        <v>19818</v>
      </c>
      <c r="I4740" s="884" t="s">
        <v>29838</v>
      </c>
      <c r="J4740" s="887" t="s">
        <v>19818</v>
      </c>
      <c r="K4740" s="933">
        <v>1</v>
      </c>
      <c r="L4740" s="933">
        <v>2</v>
      </c>
      <c r="M4740" s="451">
        <v>7000</v>
      </c>
      <c r="N4740" s="933">
        <v>2</v>
      </c>
      <c r="O4740" s="933">
        <v>3</v>
      </c>
      <c r="P4740" s="451">
        <v>10500</v>
      </c>
      <c r="Q4740" s="917"/>
      <c r="R4740" s="917"/>
      <c r="S4740" s="452"/>
    </row>
    <row r="4741" spans="1:19" s="243" customFormat="1" ht="23.25">
      <c r="A4741" s="926" t="s">
        <v>37672</v>
      </c>
      <c r="B4741" s="887" t="s">
        <v>280</v>
      </c>
      <c r="C4741" s="887" t="s">
        <v>115</v>
      </c>
      <c r="D4741" s="887" t="s">
        <v>30368</v>
      </c>
      <c r="E4741" s="451">
        <v>4600</v>
      </c>
      <c r="F4741" s="887" t="s">
        <v>30481</v>
      </c>
      <c r="G4741" s="376" t="s">
        <v>30482</v>
      </c>
      <c r="H4741" s="884" t="s">
        <v>29768</v>
      </c>
      <c r="I4741" s="884" t="s">
        <v>29749</v>
      </c>
      <c r="J4741" s="887" t="s">
        <v>29768</v>
      </c>
      <c r="K4741" s="933">
        <v>1</v>
      </c>
      <c r="L4741" s="933">
        <v>12</v>
      </c>
      <c r="M4741" s="451">
        <v>55200</v>
      </c>
      <c r="N4741" s="933">
        <v>1</v>
      </c>
      <c r="O4741" s="933">
        <v>6</v>
      </c>
      <c r="P4741" s="451">
        <v>27600</v>
      </c>
      <c r="Q4741" s="933">
        <v>1</v>
      </c>
      <c r="R4741" s="933">
        <v>12</v>
      </c>
      <c r="S4741" s="452">
        <v>55200</v>
      </c>
    </row>
    <row r="4742" spans="1:19" s="243" customFormat="1" ht="23.25">
      <c r="A4742" s="926" t="s">
        <v>37672</v>
      </c>
      <c r="B4742" s="887" t="s">
        <v>280</v>
      </c>
      <c r="C4742" s="887" t="s">
        <v>115</v>
      </c>
      <c r="D4742" s="887" t="s">
        <v>30483</v>
      </c>
      <c r="E4742" s="451">
        <v>5000</v>
      </c>
      <c r="F4742" s="887" t="s">
        <v>30484</v>
      </c>
      <c r="G4742" s="376" t="s">
        <v>30485</v>
      </c>
      <c r="H4742" s="884" t="s">
        <v>27403</v>
      </c>
      <c r="I4742" s="884" t="s">
        <v>19773</v>
      </c>
      <c r="J4742" s="887" t="s">
        <v>27403</v>
      </c>
      <c r="K4742" s="933">
        <v>1</v>
      </c>
      <c r="L4742" s="933">
        <v>12</v>
      </c>
      <c r="M4742" s="451">
        <v>60000</v>
      </c>
      <c r="N4742" s="933">
        <v>1</v>
      </c>
      <c r="O4742" s="933">
        <v>6</v>
      </c>
      <c r="P4742" s="451">
        <v>30000</v>
      </c>
      <c r="Q4742" s="933">
        <v>1</v>
      </c>
      <c r="R4742" s="933">
        <v>12</v>
      </c>
      <c r="S4742" s="452">
        <v>60000</v>
      </c>
    </row>
    <row r="4743" spans="1:19" s="243" customFormat="1" ht="34.9">
      <c r="A4743" s="926" t="s">
        <v>37672</v>
      </c>
      <c r="B4743" s="887" t="s">
        <v>280</v>
      </c>
      <c r="C4743" s="887" t="s">
        <v>115</v>
      </c>
      <c r="D4743" s="887" t="s">
        <v>29839</v>
      </c>
      <c r="E4743" s="451">
        <v>4500</v>
      </c>
      <c r="F4743" s="887" t="s">
        <v>29840</v>
      </c>
      <c r="G4743" s="376" t="s">
        <v>29841</v>
      </c>
      <c r="H4743" s="884" t="s">
        <v>29764</v>
      </c>
      <c r="I4743" s="884" t="s">
        <v>29749</v>
      </c>
      <c r="J4743" s="887" t="s">
        <v>29764</v>
      </c>
      <c r="K4743" s="933">
        <v>1</v>
      </c>
      <c r="L4743" s="933">
        <v>8</v>
      </c>
      <c r="M4743" s="451">
        <v>36000</v>
      </c>
      <c r="N4743" s="933">
        <v>1</v>
      </c>
      <c r="O4743" s="933">
        <v>6</v>
      </c>
      <c r="P4743" s="451">
        <v>27000</v>
      </c>
      <c r="Q4743" s="933">
        <v>1</v>
      </c>
      <c r="R4743" s="933">
        <v>12</v>
      </c>
      <c r="S4743" s="452">
        <v>54000</v>
      </c>
    </row>
    <row r="4744" spans="1:19" s="243" customFormat="1" ht="23.25">
      <c r="A4744" s="926" t="s">
        <v>37672</v>
      </c>
      <c r="B4744" s="887" t="s">
        <v>280</v>
      </c>
      <c r="C4744" s="887" t="s">
        <v>115</v>
      </c>
      <c r="D4744" s="887" t="s">
        <v>29856</v>
      </c>
      <c r="E4744" s="451">
        <v>6000</v>
      </c>
      <c r="F4744" s="887" t="s">
        <v>30486</v>
      </c>
      <c r="G4744" s="376" t="s">
        <v>30487</v>
      </c>
      <c r="H4744" s="884" t="s">
        <v>19729</v>
      </c>
      <c r="I4744" s="884" t="s">
        <v>19773</v>
      </c>
      <c r="J4744" s="887" t="s">
        <v>19729</v>
      </c>
      <c r="K4744" s="933">
        <v>1</v>
      </c>
      <c r="L4744" s="933">
        <v>12</v>
      </c>
      <c r="M4744" s="451">
        <v>72000</v>
      </c>
      <c r="N4744" s="933">
        <v>1</v>
      </c>
      <c r="O4744" s="933">
        <v>6</v>
      </c>
      <c r="P4744" s="451">
        <v>36000</v>
      </c>
      <c r="Q4744" s="933">
        <v>1</v>
      </c>
      <c r="R4744" s="933">
        <v>12</v>
      </c>
      <c r="S4744" s="452">
        <v>72000</v>
      </c>
    </row>
    <row r="4745" spans="1:19" s="243" customFormat="1" ht="34.9">
      <c r="A4745" s="926" t="s">
        <v>37672</v>
      </c>
      <c r="B4745" s="887" t="s">
        <v>280</v>
      </c>
      <c r="C4745" s="887" t="s">
        <v>115</v>
      </c>
      <c r="D4745" s="887" t="s">
        <v>30488</v>
      </c>
      <c r="E4745" s="451">
        <v>2500</v>
      </c>
      <c r="F4745" s="887" t="s">
        <v>30489</v>
      </c>
      <c r="G4745" s="376" t="s">
        <v>30490</v>
      </c>
      <c r="H4745" s="884" t="s">
        <v>30227</v>
      </c>
      <c r="I4745" s="884" t="s">
        <v>19829</v>
      </c>
      <c r="J4745" s="887" t="s">
        <v>30227</v>
      </c>
      <c r="K4745" s="933">
        <v>1</v>
      </c>
      <c r="L4745" s="933">
        <v>12</v>
      </c>
      <c r="M4745" s="451">
        <v>30000</v>
      </c>
      <c r="N4745" s="933">
        <v>1</v>
      </c>
      <c r="O4745" s="933">
        <v>6</v>
      </c>
      <c r="P4745" s="451">
        <v>15000</v>
      </c>
      <c r="Q4745" s="933">
        <v>1</v>
      </c>
      <c r="R4745" s="933">
        <v>12</v>
      </c>
      <c r="S4745" s="452">
        <v>30000</v>
      </c>
    </row>
    <row r="4746" spans="1:19" s="243" customFormat="1" ht="23.25">
      <c r="A4746" s="926" t="s">
        <v>37672</v>
      </c>
      <c r="B4746" s="887" t="s">
        <v>280</v>
      </c>
      <c r="C4746" s="887" t="s">
        <v>115</v>
      </c>
      <c r="D4746" s="887" t="s">
        <v>30237</v>
      </c>
      <c r="E4746" s="451">
        <v>8000</v>
      </c>
      <c r="F4746" s="887" t="s">
        <v>30491</v>
      </c>
      <c r="G4746" s="376" t="s">
        <v>30492</v>
      </c>
      <c r="H4746" s="884" t="s">
        <v>20184</v>
      </c>
      <c r="I4746" s="884" t="s">
        <v>19773</v>
      </c>
      <c r="J4746" s="887" t="s">
        <v>20184</v>
      </c>
      <c r="K4746" s="933">
        <v>1</v>
      </c>
      <c r="L4746" s="933">
        <v>12</v>
      </c>
      <c r="M4746" s="451">
        <v>95556.44</v>
      </c>
      <c r="N4746" s="933">
        <v>1</v>
      </c>
      <c r="O4746" s="933">
        <v>6</v>
      </c>
      <c r="P4746" s="451">
        <v>48000</v>
      </c>
      <c r="Q4746" s="933">
        <v>1</v>
      </c>
      <c r="R4746" s="933">
        <v>12</v>
      </c>
      <c r="S4746" s="452">
        <v>96000</v>
      </c>
    </row>
    <row r="4747" spans="1:19" s="243" customFormat="1" ht="34.9">
      <c r="A4747" s="926" t="s">
        <v>37672</v>
      </c>
      <c r="B4747" s="887" t="s">
        <v>280</v>
      </c>
      <c r="C4747" s="887" t="s">
        <v>115</v>
      </c>
      <c r="D4747" s="887" t="s">
        <v>19900</v>
      </c>
      <c r="E4747" s="451">
        <v>2500</v>
      </c>
      <c r="F4747" s="887" t="s">
        <v>30493</v>
      </c>
      <c r="G4747" s="376" t="s">
        <v>30494</v>
      </c>
      <c r="H4747" s="884" t="s">
        <v>30495</v>
      </c>
      <c r="I4747" s="884" t="s">
        <v>29749</v>
      </c>
      <c r="J4747" s="887" t="s">
        <v>30495</v>
      </c>
      <c r="K4747" s="933">
        <v>1</v>
      </c>
      <c r="L4747" s="933">
        <v>12</v>
      </c>
      <c r="M4747" s="451">
        <v>30000</v>
      </c>
      <c r="N4747" s="933">
        <v>1</v>
      </c>
      <c r="O4747" s="933">
        <v>6</v>
      </c>
      <c r="P4747" s="451">
        <v>15000</v>
      </c>
      <c r="Q4747" s="933">
        <v>1</v>
      </c>
      <c r="R4747" s="933">
        <v>12</v>
      </c>
      <c r="S4747" s="452">
        <v>30000</v>
      </c>
    </row>
    <row r="4748" spans="1:19" s="243" customFormat="1" ht="23.25">
      <c r="A4748" s="926" t="s">
        <v>37672</v>
      </c>
      <c r="B4748" s="887" t="s">
        <v>280</v>
      </c>
      <c r="C4748" s="887" t="s">
        <v>115</v>
      </c>
      <c r="D4748" s="887" t="s">
        <v>30496</v>
      </c>
      <c r="E4748" s="451">
        <v>9000</v>
      </c>
      <c r="F4748" s="887" t="s">
        <v>30497</v>
      </c>
      <c r="G4748" s="376" t="s">
        <v>30498</v>
      </c>
      <c r="H4748" s="884" t="s">
        <v>30499</v>
      </c>
      <c r="I4748" s="884" t="s">
        <v>19773</v>
      </c>
      <c r="J4748" s="887" t="s">
        <v>30499</v>
      </c>
      <c r="K4748" s="933">
        <v>1</v>
      </c>
      <c r="L4748" s="933">
        <v>12</v>
      </c>
      <c r="M4748" s="451">
        <v>108000</v>
      </c>
      <c r="N4748" s="933">
        <v>1</v>
      </c>
      <c r="O4748" s="933">
        <v>6</v>
      </c>
      <c r="P4748" s="451">
        <v>54000</v>
      </c>
      <c r="Q4748" s="933">
        <v>1</v>
      </c>
      <c r="R4748" s="933">
        <v>12</v>
      </c>
      <c r="S4748" s="452">
        <v>108000</v>
      </c>
    </row>
    <row r="4749" spans="1:19" s="243" customFormat="1" ht="23.25">
      <c r="A4749" s="926" t="s">
        <v>37672</v>
      </c>
      <c r="B4749" s="887" t="s">
        <v>280</v>
      </c>
      <c r="C4749" s="887" t="s">
        <v>115</v>
      </c>
      <c r="D4749" s="887" t="s">
        <v>30167</v>
      </c>
      <c r="E4749" s="451">
        <v>9000</v>
      </c>
      <c r="F4749" s="887" t="s">
        <v>30500</v>
      </c>
      <c r="G4749" s="376" t="s">
        <v>30501</v>
      </c>
      <c r="H4749" s="884" t="s">
        <v>21328</v>
      </c>
      <c r="I4749" s="884" t="s">
        <v>19773</v>
      </c>
      <c r="J4749" s="887" t="s">
        <v>21328</v>
      </c>
      <c r="K4749" s="933">
        <v>1</v>
      </c>
      <c r="L4749" s="933">
        <v>12</v>
      </c>
      <c r="M4749" s="451">
        <v>108000</v>
      </c>
      <c r="N4749" s="933">
        <v>1</v>
      </c>
      <c r="O4749" s="933">
        <v>6</v>
      </c>
      <c r="P4749" s="451">
        <v>54000</v>
      </c>
      <c r="Q4749" s="933">
        <v>1</v>
      </c>
      <c r="R4749" s="933">
        <v>12</v>
      </c>
      <c r="S4749" s="452">
        <v>108000</v>
      </c>
    </row>
    <row r="4750" spans="1:19" s="243" customFormat="1" ht="23.25">
      <c r="A4750" s="926" t="s">
        <v>37672</v>
      </c>
      <c r="B4750" s="887" t="s">
        <v>280</v>
      </c>
      <c r="C4750" s="887" t="s">
        <v>115</v>
      </c>
      <c r="D4750" s="887" t="s">
        <v>30502</v>
      </c>
      <c r="E4750" s="451">
        <v>5000</v>
      </c>
      <c r="F4750" s="887" t="s">
        <v>30503</v>
      </c>
      <c r="G4750" s="376" t="s">
        <v>30504</v>
      </c>
      <c r="H4750" s="884" t="s">
        <v>19729</v>
      </c>
      <c r="I4750" s="884" t="s">
        <v>29749</v>
      </c>
      <c r="J4750" s="887" t="s">
        <v>19729</v>
      </c>
      <c r="K4750" s="933">
        <v>1</v>
      </c>
      <c r="L4750" s="933">
        <v>12</v>
      </c>
      <c r="M4750" s="451">
        <v>60000</v>
      </c>
      <c r="N4750" s="933">
        <v>1</v>
      </c>
      <c r="O4750" s="933">
        <v>6</v>
      </c>
      <c r="P4750" s="451">
        <v>30000</v>
      </c>
      <c r="Q4750" s="933">
        <v>1</v>
      </c>
      <c r="R4750" s="933">
        <v>12</v>
      </c>
      <c r="S4750" s="452">
        <v>60000</v>
      </c>
    </row>
    <row r="4751" spans="1:19" s="243" customFormat="1" ht="23.25">
      <c r="A4751" s="926" t="s">
        <v>37672</v>
      </c>
      <c r="B4751" s="887" t="s">
        <v>280</v>
      </c>
      <c r="C4751" s="887" t="s">
        <v>115</v>
      </c>
      <c r="D4751" s="887" t="s">
        <v>30112</v>
      </c>
      <c r="E4751" s="451">
        <v>6000</v>
      </c>
      <c r="F4751" s="887" t="s">
        <v>30505</v>
      </c>
      <c r="G4751" s="376" t="s">
        <v>30506</v>
      </c>
      <c r="H4751" s="884" t="s">
        <v>19747</v>
      </c>
      <c r="I4751" s="884" t="s">
        <v>19773</v>
      </c>
      <c r="J4751" s="887" t="s">
        <v>19747</v>
      </c>
      <c r="K4751" s="933">
        <v>1</v>
      </c>
      <c r="L4751" s="933">
        <v>12</v>
      </c>
      <c r="M4751" s="451">
        <v>72000</v>
      </c>
      <c r="N4751" s="933">
        <v>1</v>
      </c>
      <c r="O4751" s="933">
        <v>6</v>
      </c>
      <c r="P4751" s="451">
        <v>36000</v>
      </c>
      <c r="Q4751" s="933">
        <v>1</v>
      </c>
      <c r="R4751" s="933">
        <v>12</v>
      </c>
      <c r="S4751" s="452">
        <v>72000</v>
      </c>
    </row>
    <row r="4752" spans="1:19" s="243" customFormat="1" ht="23.25">
      <c r="A4752" s="926" t="s">
        <v>37672</v>
      </c>
      <c r="B4752" s="887" t="s">
        <v>280</v>
      </c>
      <c r="C4752" s="887" t="s">
        <v>115</v>
      </c>
      <c r="D4752" s="887" t="s">
        <v>29856</v>
      </c>
      <c r="E4752" s="451">
        <v>6000</v>
      </c>
      <c r="F4752" s="887" t="s">
        <v>30507</v>
      </c>
      <c r="G4752" s="376" t="s">
        <v>30508</v>
      </c>
      <c r="H4752" s="884" t="s">
        <v>19713</v>
      </c>
      <c r="I4752" s="884" t="s">
        <v>19773</v>
      </c>
      <c r="J4752" s="887" t="s">
        <v>19713</v>
      </c>
      <c r="K4752" s="933">
        <v>1</v>
      </c>
      <c r="L4752" s="933">
        <v>12</v>
      </c>
      <c r="M4752" s="451">
        <v>72000</v>
      </c>
      <c r="N4752" s="933">
        <v>1</v>
      </c>
      <c r="O4752" s="933">
        <v>6</v>
      </c>
      <c r="P4752" s="451">
        <v>36000</v>
      </c>
      <c r="Q4752" s="933">
        <v>1</v>
      </c>
      <c r="R4752" s="933">
        <v>12</v>
      </c>
      <c r="S4752" s="452">
        <v>72000</v>
      </c>
    </row>
    <row r="4753" spans="1:19" s="243" customFormat="1" ht="34.9">
      <c r="A4753" s="926" t="s">
        <v>37672</v>
      </c>
      <c r="B4753" s="887" t="s">
        <v>280</v>
      </c>
      <c r="C4753" s="887" t="s">
        <v>115</v>
      </c>
      <c r="D4753" s="887" t="s">
        <v>30167</v>
      </c>
      <c r="E4753" s="451">
        <v>9000</v>
      </c>
      <c r="F4753" s="887" t="s">
        <v>30509</v>
      </c>
      <c r="G4753" s="376" t="s">
        <v>30510</v>
      </c>
      <c r="H4753" s="884" t="s">
        <v>30511</v>
      </c>
      <c r="I4753" s="884" t="s">
        <v>19773</v>
      </c>
      <c r="J4753" s="887" t="s">
        <v>30511</v>
      </c>
      <c r="K4753" s="933">
        <v>1</v>
      </c>
      <c r="L4753" s="933">
        <v>12</v>
      </c>
      <c r="M4753" s="451">
        <v>108000</v>
      </c>
      <c r="N4753" s="933">
        <v>1</v>
      </c>
      <c r="O4753" s="933">
        <v>6</v>
      </c>
      <c r="P4753" s="451">
        <v>54000</v>
      </c>
      <c r="Q4753" s="933">
        <v>1</v>
      </c>
      <c r="R4753" s="933">
        <v>12</v>
      </c>
      <c r="S4753" s="452">
        <v>108000</v>
      </c>
    </row>
    <row r="4754" spans="1:19" s="243" customFormat="1" ht="23.25">
      <c r="A4754" s="926" t="s">
        <v>37672</v>
      </c>
      <c r="B4754" s="887" t="s">
        <v>280</v>
      </c>
      <c r="C4754" s="887" t="s">
        <v>115</v>
      </c>
      <c r="D4754" s="887" t="s">
        <v>29856</v>
      </c>
      <c r="E4754" s="451">
        <v>6000</v>
      </c>
      <c r="F4754" s="887" t="s">
        <v>30512</v>
      </c>
      <c r="G4754" s="376" t="s">
        <v>30513</v>
      </c>
      <c r="H4754" s="884" t="s">
        <v>19713</v>
      </c>
      <c r="I4754" s="884" t="s">
        <v>19773</v>
      </c>
      <c r="J4754" s="887" t="s">
        <v>19713</v>
      </c>
      <c r="K4754" s="933">
        <v>1</v>
      </c>
      <c r="L4754" s="933">
        <v>12</v>
      </c>
      <c r="M4754" s="451">
        <v>72000</v>
      </c>
      <c r="N4754" s="933">
        <v>1</v>
      </c>
      <c r="O4754" s="933">
        <v>6</v>
      </c>
      <c r="P4754" s="451">
        <v>36000</v>
      </c>
      <c r="Q4754" s="933">
        <v>1</v>
      </c>
      <c r="R4754" s="933">
        <v>12</v>
      </c>
      <c r="S4754" s="452">
        <v>72000</v>
      </c>
    </row>
    <row r="4755" spans="1:19" s="243" customFormat="1" ht="23.25">
      <c r="A4755" s="926" t="s">
        <v>37672</v>
      </c>
      <c r="B4755" s="887" t="s">
        <v>280</v>
      </c>
      <c r="C4755" s="887" t="s">
        <v>115</v>
      </c>
      <c r="D4755" s="887" t="s">
        <v>30514</v>
      </c>
      <c r="E4755" s="451">
        <v>8000</v>
      </c>
      <c r="F4755" s="887" t="s">
        <v>30515</v>
      </c>
      <c r="G4755" s="376" t="s">
        <v>30516</v>
      </c>
      <c r="H4755" s="884" t="s">
        <v>30517</v>
      </c>
      <c r="I4755" s="884" t="s">
        <v>29749</v>
      </c>
      <c r="J4755" s="887" t="s">
        <v>30517</v>
      </c>
      <c r="K4755" s="933">
        <v>1</v>
      </c>
      <c r="L4755" s="933">
        <v>12</v>
      </c>
      <c r="M4755" s="451">
        <v>96000</v>
      </c>
      <c r="N4755" s="933">
        <v>1</v>
      </c>
      <c r="O4755" s="933">
        <v>6</v>
      </c>
      <c r="P4755" s="451">
        <v>48000</v>
      </c>
      <c r="Q4755" s="933">
        <v>1</v>
      </c>
      <c r="R4755" s="933">
        <v>12</v>
      </c>
      <c r="S4755" s="452">
        <v>96000</v>
      </c>
    </row>
    <row r="4756" spans="1:19" s="243" customFormat="1" ht="23.25">
      <c r="A4756" s="926" t="s">
        <v>37672</v>
      </c>
      <c r="B4756" s="887" t="s">
        <v>280</v>
      </c>
      <c r="C4756" s="887" t="s">
        <v>115</v>
      </c>
      <c r="D4756" s="887" t="s">
        <v>30518</v>
      </c>
      <c r="E4756" s="451">
        <v>9000</v>
      </c>
      <c r="F4756" s="887" t="s">
        <v>30519</v>
      </c>
      <c r="G4756" s="376" t="s">
        <v>30520</v>
      </c>
      <c r="H4756" s="884" t="s">
        <v>19729</v>
      </c>
      <c r="I4756" s="884" t="s">
        <v>19773</v>
      </c>
      <c r="J4756" s="887" t="s">
        <v>19729</v>
      </c>
      <c r="K4756" s="933">
        <v>1</v>
      </c>
      <c r="L4756" s="933">
        <v>12</v>
      </c>
      <c r="M4756" s="451">
        <v>108000</v>
      </c>
      <c r="N4756" s="933">
        <v>1</v>
      </c>
      <c r="O4756" s="933">
        <v>6</v>
      </c>
      <c r="P4756" s="451">
        <v>54000</v>
      </c>
      <c r="Q4756" s="933">
        <v>1</v>
      </c>
      <c r="R4756" s="933">
        <v>12</v>
      </c>
      <c r="S4756" s="452">
        <v>108000</v>
      </c>
    </row>
    <row r="4757" spans="1:19" s="243" customFormat="1" ht="23.25">
      <c r="A4757" s="926" t="s">
        <v>37672</v>
      </c>
      <c r="B4757" s="887" t="s">
        <v>280</v>
      </c>
      <c r="C4757" s="887" t="s">
        <v>115</v>
      </c>
      <c r="D4757" s="887" t="s">
        <v>30521</v>
      </c>
      <c r="E4757" s="451">
        <v>8500</v>
      </c>
      <c r="F4757" s="887" t="s">
        <v>30522</v>
      </c>
      <c r="G4757" s="376" t="s">
        <v>30523</v>
      </c>
      <c r="H4757" s="884" t="s">
        <v>19790</v>
      </c>
      <c r="I4757" s="884" t="s">
        <v>19773</v>
      </c>
      <c r="J4757" s="887" t="s">
        <v>19790</v>
      </c>
      <c r="K4757" s="933">
        <v>1</v>
      </c>
      <c r="L4757" s="933">
        <v>12</v>
      </c>
      <c r="M4757" s="451">
        <v>102000</v>
      </c>
      <c r="N4757" s="933">
        <v>1</v>
      </c>
      <c r="O4757" s="933">
        <v>6</v>
      </c>
      <c r="P4757" s="451">
        <v>51000</v>
      </c>
      <c r="Q4757" s="933">
        <v>1</v>
      </c>
      <c r="R4757" s="933">
        <v>12</v>
      </c>
      <c r="S4757" s="452">
        <v>102000</v>
      </c>
    </row>
    <row r="4758" spans="1:19" s="243" customFormat="1" ht="46.5">
      <c r="A4758" s="926" t="s">
        <v>37672</v>
      </c>
      <c r="B4758" s="887" t="s">
        <v>280</v>
      </c>
      <c r="C4758" s="887" t="s">
        <v>115</v>
      </c>
      <c r="D4758" s="887" t="s">
        <v>30524</v>
      </c>
      <c r="E4758" s="451">
        <v>2500</v>
      </c>
      <c r="F4758" s="887" t="s">
        <v>30525</v>
      </c>
      <c r="G4758" s="376" t="s">
        <v>30526</v>
      </c>
      <c r="H4758" s="884" t="s">
        <v>20184</v>
      </c>
      <c r="I4758" s="884" t="s">
        <v>29749</v>
      </c>
      <c r="J4758" s="887" t="s">
        <v>20184</v>
      </c>
      <c r="K4758" s="933">
        <v>1</v>
      </c>
      <c r="L4758" s="933">
        <v>12</v>
      </c>
      <c r="M4758" s="451">
        <v>30000</v>
      </c>
      <c r="N4758" s="933">
        <v>1</v>
      </c>
      <c r="O4758" s="933">
        <v>6</v>
      </c>
      <c r="P4758" s="451">
        <v>15000</v>
      </c>
      <c r="Q4758" s="933">
        <v>1</v>
      </c>
      <c r="R4758" s="933">
        <v>12</v>
      </c>
      <c r="S4758" s="452">
        <v>30000</v>
      </c>
    </row>
    <row r="4759" spans="1:19" s="243" customFormat="1" ht="23.25">
      <c r="A4759" s="926" t="s">
        <v>37672</v>
      </c>
      <c r="B4759" s="887" t="s">
        <v>280</v>
      </c>
      <c r="C4759" s="887" t="s">
        <v>115</v>
      </c>
      <c r="D4759" s="887" t="s">
        <v>30167</v>
      </c>
      <c r="E4759" s="451">
        <v>9000</v>
      </c>
      <c r="F4759" s="887" t="s">
        <v>30527</v>
      </c>
      <c r="G4759" s="376" t="s">
        <v>30528</v>
      </c>
      <c r="H4759" s="884" t="s">
        <v>19802</v>
      </c>
      <c r="I4759" s="884" t="s">
        <v>19773</v>
      </c>
      <c r="J4759" s="887" t="s">
        <v>19802</v>
      </c>
      <c r="K4759" s="933">
        <v>1</v>
      </c>
      <c r="L4759" s="933">
        <v>1</v>
      </c>
      <c r="M4759" s="451">
        <v>20425</v>
      </c>
      <c r="N4759" s="917"/>
      <c r="O4759" s="933"/>
      <c r="P4759" s="451"/>
      <c r="Q4759" s="933">
        <v>1</v>
      </c>
      <c r="R4759" s="933">
        <v>7</v>
      </c>
      <c r="S4759" s="452">
        <v>67127</v>
      </c>
    </row>
    <row r="4760" spans="1:19" s="243" customFormat="1" ht="23.25">
      <c r="A4760" s="926" t="s">
        <v>37672</v>
      </c>
      <c r="B4760" s="887" t="s">
        <v>280</v>
      </c>
      <c r="C4760" s="887" t="s">
        <v>115</v>
      </c>
      <c r="D4760" s="887" t="s">
        <v>30529</v>
      </c>
      <c r="E4760" s="451">
        <v>8500</v>
      </c>
      <c r="F4760" s="887" t="s">
        <v>30530</v>
      </c>
      <c r="G4760" s="376" t="s">
        <v>30531</v>
      </c>
      <c r="H4760" s="884" t="s">
        <v>19708</v>
      </c>
      <c r="I4760" s="884" t="s">
        <v>19773</v>
      </c>
      <c r="J4760" s="887" t="s">
        <v>19708</v>
      </c>
      <c r="K4760" s="933">
        <v>1</v>
      </c>
      <c r="L4760" s="933">
        <v>12</v>
      </c>
      <c r="M4760" s="451">
        <v>102000</v>
      </c>
      <c r="N4760" s="933">
        <v>1</v>
      </c>
      <c r="O4760" s="933">
        <v>6</v>
      </c>
      <c r="P4760" s="451">
        <v>51000</v>
      </c>
      <c r="Q4760" s="933">
        <v>1</v>
      </c>
      <c r="R4760" s="933">
        <v>12</v>
      </c>
      <c r="S4760" s="452">
        <v>102000</v>
      </c>
    </row>
    <row r="4761" spans="1:19" s="243" customFormat="1" ht="23.25">
      <c r="A4761" s="926" t="s">
        <v>37672</v>
      </c>
      <c r="B4761" s="887" t="s">
        <v>280</v>
      </c>
      <c r="C4761" s="887" t="s">
        <v>115</v>
      </c>
      <c r="D4761" s="887" t="s">
        <v>30112</v>
      </c>
      <c r="E4761" s="451">
        <v>6000</v>
      </c>
      <c r="F4761" s="887" t="s">
        <v>30532</v>
      </c>
      <c r="G4761" s="376" t="s">
        <v>30533</v>
      </c>
      <c r="H4761" s="884" t="s">
        <v>19747</v>
      </c>
      <c r="I4761" s="884" t="s">
        <v>19773</v>
      </c>
      <c r="J4761" s="887" t="s">
        <v>19747</v>
      </c>
      <c r="K4761" s="933">
        <v>1</v>
      </c>
      <c r="L4761" s="933">
        <v>12</v>
      </c>
      <c r="M4761" s="451">
        <v>72000</v>
      </c>
      <c r="N4761" s="933">
        <v>1</v>
      </c>
      <c r="O4761" s="933">
        <v>6</v>
      </c>
      <c r="P4761" s="451">
        <v>36000</v>
      </c>
      <c r="Q4761" s="933">
        <v>1</v>
      </c>
      <c r="R4761" s="933">
        <v>12</v>
      </c>
      <c r="S4761" s="452">
        <v>72000</v>
      </c>
    </row>
    <row r="4762" spans="1:19" s="243" customFormat="1" ht="23.25">
      <c r="A4762" s="926" t="s">
        <v>37672</v>
      </c>
      <c r="B4762" s="887" t="s">
        <v>280</v>
      </c>
      <c r="C4762" s="887" t="s">
        <v>115</v>
      </c>
      <c r="D4762" s="887" t="s">
        <v>30534</v>
      </c>
      <c r="E4762" s="451">
        <v>8000</v>
      </c>
      <c r="F4762" s="887" t="s">
        <v>30535</v>
      </c>
      <c r="G4762" s="376" t="s">
        <v>30536</v>
      </c>
      <c r="H4762" s="884" t="s">
        <v>19709</v>
      </c>
      <c r="I4762" s="884" t="s">
        <v>19773</v>
      </c>
      <c r="J4762" s="887" t="s">
        <v>19709</v>
      </c>
      <c r="K4762" s="933">
        <v>1</v>
      </c>
      <c r="L4762" s="933">
        <v>12</v>
      </c>
      <c r="M4762" s="451">
        <v>96000</v>
      </c>
      <c r="N4762" s="933">
        <v>1</v>
      </c>
      <c r="O4762" s="933">
        <v>6</v>
      </c>
      <c r="P4762" s="451">
        <v>48000</v>
      </c>
      <c r="Q4762" s="933">
        <v>1</v>
      </c>
      <c r="R4762" s="933">
        <v>12</v>
      </c>
      <c r="S4762" s="452">
        <v>96000</v>
      </c>
    </row>
    <row r="4763" spans="1:19" s="243" customFormat="1" ht="23.25">
      <c r="A4763" s="926" t="s">
        <v>37672</v>
      </c>
      <c r="B4763" s="887" t="s">
        <v>280</v>
      </c>
      <c r="C4763" s="887" t="s">
        <v>115</v>
      </c>
      <c r="D4763" s="887" t="s">
        <v>29922</v>
      </c>
      <c r="E4763" s="451">
        <v>4500</v>
      </c>
      <c r="F4763" s="887" t="s">
        <v>30537</v>
      </c>
      <c r="G4763" s="376" t="s">
        <v>30538</v>
      </c>
      <c r="H4763" s="884" t="s">
        <v>19713</v>
      </c>
      <c r="I4763" s="884" t="s">
        <v>19773</v>
      </c>
      <c r="J4763" s="887" t="s">
        <v>19713</v>
      </c>
      <c r="K4763" s="933">
        <v>1</v>
      </c>
      <c r="L4763" s="933">
        <v>12</v>
      </c>
      <c r="M4763" s="451">
        <v>54000</v>
      </c>
      <c r="N4763" s="933">
        <v>1</v>
      </c>
      <c r="O4763" s="933">
        <v>6</v>
      </c>
      <c r="P4763" s="451">
        <v>27000</v>
      </c>
      <c r="Q4763" s="933">
        <v>1</v>
      </c>
      <c r="R4763" s="933">
        <v>12</v>
      </c>
      <c r="S4763" s="452">
        <v>54000</v>
      </c>
    </row>
    <row r="4764" spans="1:19" s="243" customFormat="1" ht="23.25">
      <c r="A4764" s="926" t="s">
        <v>37672</v>
      </c>
      <c r="B4764" s="887" t="s">
        <v>280</v>
      </c>
      <c r="C4764" s="887" t="s">
        <v>115</v>
      </c>
      <c r="D4764" s="887" t="s">
        <v>30539</v>
      </c>
      <c r="E4764" s="451">
        <v>5000</v>
      </c>
      <c r="F4764" s="887" t="s">
        <v>30540</v>
      </c>
      <c r="G4764" s="376" t="s">
        <v>30541</v>
      </c>
      <c r="H4764" s="884" t="s">
        <v>20184</v>
      </c>
      <c r="I4764" s="884" t="s">
        <v>29749</v>
      </c>
      <c r="J4764" s="887" t="s">
        <v>20184</v>
      </c>
      <c r="K4764" s="933">
        <v>1</v>
      </c>
      <c r="L4764" s="933">
        <v>12</v>
      </c>
      <c r="M4764" s="451">
        <v>60000</v>
      </c>
      <c r="N4764" s="933">
        <v>1</v>
      </c>
      <c r="O4764" s="933">
        <v>6</v>
      </c>
      <c r="P4764" s="451">
        <v>30000</v>
      </c>
      <c r="Q4764" s="933">
        <v>1</v>
      </c>
      <c r="R4764" s="933">
        <v>12</v>
      </c>
      <c r="S4764" s="452">
        <v>60000</v>
      </c>
    </row>
    <row r="4765" spans="1:19" s="243" customFormat="1" ht="23.25">
      <c r="A4765" s="926" t="s">
        <v>37672</v>
      </c>
      <c r="B4765" s="887" t="s">
        <v>280</v>
      </c>
      <c r="C4765" s="887" t="s">
        <v>115</v>
      </c>
      <c r="D4765" s="887" t="s">
        <v>21124</v>
      </c>
      <c r="E4765" s="451">
        <v>11000</v>
      </c>
      <c r="F4765" s="887" t="s">
        <v>30542</v>
      </c>
      <c r="G4765" s="376" t="s">
        <v>30543</v>
      </c>
      <c r="H4765" s="884" t="s">
        <v>19939</v>
      </c>
      <c r="I4765" s="884" t="s">
        <v>29749</v>
      </c>
      <c r="J4765" s="887" t="s">
        <v>19939</v>
      </c>
      <c r="K4765" s="933">
        <v>1</v>
      </c>
      <c r="L4765" s="933">
        <v>12</v>
      </c>
      <c r="M4765" s="451">
        <v>132000</v>
      </c>
      <c r="N4765" s="933">
        <v>1</v>
      </c>
      <c r="O4765" s="933">
        <v>6</v>
      </c>
      <c r="P4765" s="451">
        <v>66000</v>
      </c>
      <c r="Q4765" s="933">
        <v>1</v>
      </c>
      <c r="R4765" s="933">
        <v>12</v>
      </c>
      <c r="S4765" s="452">
        <v>132000</v>
      </c>
    </row>
    <row r="4766" spans="1:19" s="243" customFormat="1" ht="23.25">
      <c r="A4766" s="926" t="s">
        <v>37672</v>
      </c>
      <c r="B4766" s="887" t="s">
        <v>280</v>
      </c>
      <c r="C4766" s="887" t="s">
        <v>115</v>
      </c>
      <c r="D4766" s="887" t="s">
        <v>30544</v>
      </c>
      <c r="E4766" s="451">
        <v>7500</v>
      </c>
      <c r="F4766" s="887" t="s">
        <v>30545</v>
      </c>
      <c r="G4766" s="376" t="s">
        <v>30546</v>
      </c>
      <c r="H4766" s="884" t="s">
        <v>27146</v>
      </c>
      <c r="I4766" s="884" t="s">
        <v>19773</v>
      </c>
      <c r="J4766" s="887" t="s">
        <v>27146</v>
      </c>
      <c r="K4766" s="933">
        <v>1</v>
      </c>
      <c r="L4766" s="933">
        <v>12</v>
      </c>
      <c r="M4766" s="451">
        <v>90000</v>
      </c>
      <c r="N4766" s="933">
        <v>1</v>
      </c>
      <c r="O4766" s="933">
        <v>6</v>
      </c>
      <c r="P4766" s="451">
        <v>45000</v>
      </c>
      <c r="Q4766" s="933">
        <v>1</v>
      </c>
      <c r="R4766" s="933">
        <v>12</v>
      </c>
      <c r="S4766" s="452">
        <v>90000</v>
      </c>
    </row>
    <row r="4767" spans="1:19" s="243" customFormat="1" ht="23.25">
      <c r="A4767" s="926" t="s">
        <v>37672</v>
      </c>
      <c r="B4767" s="887" t="s">
        <v>280</v>
      </c>
      <c r="C4767" s="887" t="s">
        <v>115</v>
      </c>
      <c r="D4767" s="887" t="s">
        <v>29822</v>
      </c>
      <c r="E4767" s="451">
        <v>7000</v>
      </c>
      <c r="F4767" s="887" t="s">
        <v>30547</v>
      </c>
      <c r="G4767" s="376" t="s">
        <v>30548</v>
      </c>
      <c r="H4767" s="884" t="s">
        <v>19802</v>
      </c>
      <c r="I4767" s="884" t="s">
        <v>19773</v>
      </c>
      <c r="J4767" s="887" t="s">
        <v>19802</v>
      </c>
      <c r="K4767" s="933">
        <v>1</v>
      </c>
      <c r="L4767" s="933">
        <v>12</v>
      </c>
      <c r="M4767" s="451">
        <v>84000</v>
      </c>
      <c r="N4767" s="933">
        <v>1</v>
      </c>
      <c r="O4767" s="933">
        <v>6</v>
      </c>
      <c r="P4767" s="451">
        <v>42000</v>
      </c>
      <c r="Q4767" s="933">
        <v>1</v>
      </c>
      <c r="R4767" s="933">
        <v>12</v>
      </c>
      <c r="S4767" s="452">
        <v>84000</v>
      </c>
    </row>
    <row r="4768" spans="1:19" s="243" customFormat="1" ht="34.9">
      <c r="A4768" s="926" t="s">
        <v>37672</v>
      </c>
      <c r="B4768" s="887" t="s">
        <v>280</v>
      </c>
      <c r="C4768" s="887" t="s">
        <v>115</v>
      </c>
      <c r="D4768" s="887" t="s">
        <v>29845</v>
      </c>
      <c r="E4768" s="451">
        <v>6000</v>
      </c>
      <c r="F4768" s="887" t="s">
        <v>29846</v>
      </c>
      <c r="G4768" s="376" t="s">
        <v>29847</v>
      </c>
      <c r="H4768" s="884" t="s">
        <v>29764</v>
      </c>
      <c r="I4768" s="884" t="s">
        <v>19773</v>
      </c>
      <c r="J4768" s="887" t="s">
        <v>29764</v>
      </c>
      <c r="K4768" s="933">
        <v>1</v>
      </c>
      <c r="L4768" s="933">
        <v>2</v>
      </c>
      <c r="M4768" s="451">
        <v>12000</v>
      </c>
      <c r="N4768" s="933">
        <v>2</v>
      </c>
      <c r="O4768" s="933">
        <v>3</v>
      </c>
      <c r="P4768" s="451">
        <v>18000</v>
      </c>
      <c r="Q4768" s="933"/>
      <c r="R4768" s="933"/>
      <c r="S4768" s="452"/>
    </row>
    <row r="4769" spans="1:19" s="243" customFormat="1" ht="23.25">
      <c r="A4769" s="926" t="s">
        <v>37672</v>
      </c>
      <c r="B4769" s="887" t="s">
        <v>280</v>
      </c>
      <c r="C4769" s="887" t="s">
        <v>115</v>
      </c>
      <c r="D4769" s="887" t="s">
        <v>20390</v>
      </c>
      <c r="E4769" s="451">
        <v>3500</v>
      </c>
      <c r="F4769" s="887" t="s">
        <v>30549</v>
      </c>
      <c r="G4769" s="376" t="s">
        <v>30550</v>
      </c>
      <c r="H4769" s="884" t="s">
        <v>19862</v>
      </c>
      <c r="I4769" s="884" t="s">
        <v>19773</v>
      </c>
      <c r="J4769" s="887" t="s">
        <v>19862</v>
      </c>
      <c r="K4769" s="933">
        <v>1</v>
      </c>
      <c r="L4769" s="933">
        <v>12</v>
      </c>
      <c r="M4769" s="451">
        <v>42000</v>
      </c>
      <c r="N4769" s="933">
        <v>1</v>
      </c>
      <c r="O4769" s="933">
        <v>6</v>
      </c>
      <c r="P4769" s="451">
        <v>21000</v>
      </c>
      <c r="Q4769" s="933">
        <v>1</v>
      </c>
      <c r="R4769" s="933">
        <v>12</v>
      </c>
      <c r="S4769" s="452">
        <v>42000</v>
      </c>
    </row>
    <row r="4770" spans="1:19" s="243" customFormat="1" ht="34.9">
      <c r="A4770" s="926" t="s">
        <v>37672</v>
      </c>
      <c r="B4770" s="887" t="s">
        <v>280</v>
      </c>
      <c r="C4770" s="887" t="s">
        <v>115</v>
      </c>
      <c r="D4770" s="887" t="s">
        <v>30551</v>
      </c>
      <c r="E4770" s="451">
        <v>8000</v>
      </c>
      <c r="F4770" s="887" t="s">
        <v>30552</v>
      </c>
      <c r="G4770" s="376" t="s">
        <v>30553</v>
      </c>
      <c r="H4770" s="884" t="s">
        <v>29807</v>
      </c>
      <c r="I4770" s="884" t="s">
        <v>19773</v>
      </c>
      <c r="J4770" s="887" t="s">
        <v>29807</v>
      </c>
      <c r="K4770" s="933">
        <v>1</v>
      </c>
      <c r="L4770" s="933">
        <v>12</v>
      </c>
      <c r="M4770" s="451">
        <v>96000</v>
      </c>
      <c r="N4770" s="933">
        <v>1</v>
      </c>
      <c r="O4770" s="933">
        <v>6</v>
      </c>
      <c r="P4770" s="451">
        <v>48000</v>
      </c>
      <c r="Q4770" s="933">
        <v>1</v>
      </c>
      <c r="R4770" s="933">
        <v>12</v>
      </c>
      <c r="S4770" s="452">
        <v>96000</v>
      </c>
    </row>
    <row r="4771" spans="1:19" s="243" customFormat="1" ht="23.25">
      <c r="A4771" s="926" t="s">
        <v>37672</v>
      </c>
      <c r="B4771" s="887" t="s">
        <v>280</v>
      </c>
      <c r="C4771" s="887" t="s">
        <v>115</v>
      </c>
      <c r="D4771" s="887" t="s">
        <v>30237</v>
      </c>
      <c r="E4771" s="451">
        <v>8000</v>
      </c>
      <c r="F4771" s="887" t="s">
        <v>30554</v>
      </c>
      <c r="G4771" s="376" t="s">
        <v>30555</v>
      </c>
      <c r="H4771" s="884" t="s">
        <v>27378</v>
      </c>
      <c r="I4771" s="884" t="s">
        <v>29749</v>
      </c>
      <c r="J4771" s="887" t="s">
        <v>27378</v>
      </c>
      <c r="K4771" s="933">
        <v>1</v>
      </c>
      <c r="L4771" s="933">
        <v>12</v>
      </c>
      <c r="M4771" s="451">
        <v>96000</v>
      </c>
      <c r="N4771" s="933">
        <v>1</v>
      </c>
      <c r="O4771" s="933">
        <v>6</v>
      </c>
      <c r="P4771" s="451">
        <v>48000</v>
      </c>
      <c r="Q4771" s="933">
        <v>1</v>
      </c>
      <c r="R4771" s="933">
        <v>12</v>
      </c>
      <c r="S4771" s="452">
        <v>96000</v>
      </c>
    </row>
    <row r="4772" spans="1:19" s="243" customFormat="1" ht="23.25">
      <c r="A4772" s="926" t="s">
        <v>37672</v>
      </c>
      <c r="B4772" s="887" t="s">
        <v>280</v>
      </c>
      <c r="C4772" s="887" t="s">
        <v>115</v>
      </c>
      <c r="D4772" s="887" t="s">
        <v>30282</v>
      </c>
      <c r="E4772" s="451">
        <v>5500</v>
      </c>
      <c r="F4772" s="887" t="s">
        <v>30556</v>
      </c>
      <c r="G4772" s="376" t="s">
        <v>30557</v>
      </c>
      <c r="H4772" s="884" t="s">
        <v>19708</v>
      </c>
      <c r="I4772" s="884" t="s">
        <v>19773</v>
      </c>
      <c r="J4772" s="887" t="s">
        <v>19708</v>
      </c>
      <c r="K4772" s="933">
        <v>1</v>
      </c>
      <c r="L4772" s="933">
        <v>12</v>
      </c>
      <c r="M4772" s="451">
        <v>66000</v>
      </c>
      <c r="N4772" s="933">
        <v>1</v>
      </c>
      <c r="O4772" s="933">
        <v>6</v>
      </c>
      <c r="P4772" s="451">
        <v>33000</v>
      </c>
      <c r="Q4772" s="933">
        <v>1</v>
      </c>
      <c r="R4772" s="933">
        <v>12</v>
      </c>
      <c r="S4772" s="452">
        <v>66000</v>
      </c>
    </row>
    <row r="4773" spans="1:19" s="243" customFormat="1" ht="23.25">
      <c r="A4773" s="926" t="s">
        <v>37672</v>
      </c>
      <c r="B4773" s="887" t="s">
        <v>280</v>
      </c>
      <c r="C4773" s="887" t="s">
        <v>115</v>
      </c>
      <c r="D4773" s="887" t="s">
        <v>30558</v>
      </c>
      <c r="E4773" s="451">
        <v>5000</v>
      </c>
      <c r="F4773" s="887" t="s">
        <v>30559</v>
      </c>
      <c r="G4773" s="376" t="s">
        <v>30560</v>
      </c>
      <c r="H4773" s="884" t="s">
        <v>19747</v>
      </c>
      <c r="I4773" s="884" t="s">
        <v>29749</v>
      </c>
      <c r="J4773" s="887" t="s">
        <v>19747</v>
      </c>
      <c r="K4773" s="933">
        <v>1</v>
      </c>
      <c r="L4773" s="933">
        <v>12</v>
      </c>
      <c r="M4773" s="451">
        <v>60000</v>
      </c>
      <c r="N4773" s="933">
        <v>1</v>
      </c>
      <c r="O4773" s="933">
        <v>6</v>
      </c>
      <c r="P4773" s="451">
        <v>30000</v>
      </c>
      <c r="Q4773" s="933">
        <v>1</v>
      </c>
      <c r="R4773" s="933">
        <v>12</v>
      </c>
      <c r="S4773" s="452">
        <v>60000</v>
      </c>
    </row>
    <row r="4774" spans="1:19" s="243" customFormat="1" ht="23.25">
      <c r="A4774" s="926" t="s">
        <v>37672</v>
      </c>
      <c r="B4774" s="887" t="s">
        <v>280</v>
      </c>
      <c r="C4774" s="887" t="s">
        <v>115</v>
      </c>
      <c r="D4774" s="887" t="s">
        <v>20390</v>
      </c>
      <c r="E4774" s="451">
        <v>3500</v>
      </c>
      <c r="F4774" s="887" t="s">
        <v>30561</v>
      </c>
      <c r="G4774" s="376" t="s">
        <v>30562</v>
      </c>
      <c r="H4774" s="884" t="s">
        <v>19708</v>
      </c>
      <c r="I4774" s="884" t="s">
        <v>19773</v>
      </c>
      <c r="J4774" s="887" t="s">
        <v>19708</v>
      </c>
      <c r="K4774" s="933">
        <v>1</v>
      </c>
      <c r="L4774" s="933">
        <v>12</v>
      </c>
      <c r="M4774" s="451">
        <v>37360.699999999997</v>
      </c>
      <c r="N4774" s="933">
        <v>1</v>
      </c>
      <c r="O4774" s="933">
        <v>6</v>
      </c>
      <c r="P4774" s="451">
        <v>18231.900000000001</v>
      </c>
      <c r="Q4774" s="933">
        <v>1</v>
      </c>
      <c r="R4774" s="933">
        <v>12</v>
      </c>
      <c r="S4774" s="452">
        <v>42000</v>
      </c>
    </row>
    <row r="4775" spans="1:19" s="243" customFormat="1" ht="23.25">
      <c r="A4775" s="926" t="s">
        <v>37672</v>
      </c>
      <c r="B4775" s="887" t="s">
        <v>280</v>
      </c>
      <c r="C4775" s="887" t="s">
        <v>115</v>
      </c>
      <c r="D4775" s="887" t="s">
        <v>30167</v>
      </c>
      <c r="E4775" s="451">
        <v>9000</v>
      </c>
      <c r="F4775" s="887" t="s">
        <v>30563</v>
      </c>
      <c r="G4775" s="376" t="s">
        <v>30564</v>
      </c>
      <c r="H4775" s="884" t="s">
        <v>21328</v>
      </c>
      <c r="I4775" s="884" t="s">
        <v>19773</v>
      </c>
      <c r="J4775" s="887" t="s">
        <v>21328</v>
      </c>
      <c r="K4775" s="933">
        <v>1</v>
      </c>
      <c r="L4775" s="933">
        <v>12</v>
      </c>
      <c r="M4775" s="451">
        <v>108000</v>
      </c>
      <c r="N4775" s="933">
        <v>1</v>
      </c>
      <c r="O4775" s="933">
        <v>6</v>
      </c>
      <c r="P4775" s="451">
        <v>54000</v>
      </c>
      <c r="Q4775" s="933">
        <v>1</v>
      </c>
      <c r="R4775" s="933">
        <v>12</v>
      </c>
      <c r="S4775" s="452">
        <v>108000</v>
      </c>
    </row>
    <row r="4776" spans="1:19" s="243" customFormat="1" ht="23.25">
      <c r="A4776" s="926" t="s">
        <v>37672</v>
      </c>
      <c r="B4776" s="887" t="s">
        <v>280</v>
      </c>
      <c r="C4776" s="887" t="s">
        <v>115</v>
      </c>
      <c r="D4776" s="887" t="s">
        <v>29822</v>
      </c>
      <c r="E4776" s="451">
        <v>7000</v>
      </c>
      <c r="F4776" s="887" t="s">
        <v>30565</v>
      </c>
      <c r="G4776" s="376" t="s">
        <v>30566</v>
      </c>
      <c r="H4776" s="884" t="s">
        <v>21328</v>
      </c>
      <c r="I4776" s="884" t="s">
        <v>19773</v>
      </c>
      <c r="J4776" s="887" t="s">
        <v>21328</v>
      </c>
      <c r="K4776" s="933">
        <v>1</v>
      </c>
      <c r="L4776" s="933">
        <v>12</v>
      </c>
      <c r="M4776" s="451">
        <v>84000</v>
      </c>
      <c r="N4776" s="933">
        <v>1</v>
      </c>
      <c r="O4776" s="933">
        <v>6</v>
      </c>
      <c r="P4776" s="451">
        <v>42000</v>
      </c>
      <c r="Q4776" s="933">
        <v>1</v>
      </c>
      <c r="R4776" s="933">
        <v>12</v>
      </c>
      <c r="S4776" s="452">
        <v>84000</v>
      </c>
    </row>
    <row r="4777" spans="1:19" s="243" customFormat="1" ht="23.25">
      <c r="A4777" s="926" t="s">
        <v>37672</v>
      </c>
      <c r="B4777" s="887" t="s">
        <v>280</v>
      </c>
      <c r="C4777" s="887" t="s">
        <v>115</v>
      </c>
      <c r="D4777" s="887" t="s">
        <v>30237</v>
      </c>
      <c r="E4777" s="451">
        <v>8000</v>
      </c>
      <c r="F4777" s="887" t="s">
        <v>30567</v>
      </c>
      <c r="G4777" s="376" t="s">
        <v>30568</v>
      </c>
      <c r="H4777" s="884" t="s">
        <v>23718</v>
      </c>
      <c r="I4777" s="884" t="s">
        <v>19773</v>
      </c>
      <c r="J4777" s="887" t="s">
        <v>23718</v>
      </c>
      <c r="K4777" s="933">
        <v>1</v>
      </c>
      <c r="L4777" s="933">
        <v>12</v>
      </c>
      <c r="M4777" s="451">
        <v>96000</v>
      </c>
      <c r="N4777" s="933">
        <v>1</v>
      </c>
      <c r="O4777" s="933">
        <v>6</v>
      </c>
      <c r="P4777" s="451">
        <v>48000</v>
      </c>
      <c r="Q4777" s="933">
        <v>1</v>
      </c>
      <c r="R4777" s="933">
        <v>12</v>
      </c>
      <c r="S4777" s="452">
        <v>96000</v>
      </c>
    </row>
    <row r="4778" spans="1:19" s="243" customFormat="1" ht="23.25">
      <c r="A4778" s="926" t="s">
        <v>37672</v>
      </c>
      <c r="B4778" s="887" t="s">
        <v>280</v>
      </c>
      <c r="C4778" s="887" t="s">
        <v>115</v>
      </c>
      <c r="D4778" s="887" t="s">
        <v>30143</v>
      </c>
      <c r="E4778" s="451">
        <v>14000</v>
      </c>
      <c r="F4778" s="887" t="s">
        <v>30569</v>
      </c>
      <c r="G4778" s="376" t="s">
        <v>30570</v>
      </c>
      <c r="H4778" s="884" t="s">
        <v>19729</v>
      </c>
      <c r="I4778" s="884" t="s">
        <v>19773</v>
      </c>
      <c r="J4778" s="887" t="s">
        <v>19729</v>
      </c>
      <c r="K4778" s="933">
        <v>1</v>
      </c>
      <c r="L4778" s="933">
        <v>12</v>
      </c>
      <c r="M4778" s="451">
        <v>168000</v>
      </c>
      <c r="N4778" s="933">
        <v>1</v>
      </c>
      <c r="O4778" s="933">
        <v>6</v>
      </c>
      <c r="P4778" s="451">
        <v>84000</v>
      </c>
      <c r="Q4778" s="933">
        <v>1</v>
      </c>
      <c r="R4778" s="933">
        <v>12</v>
      </c>
      <c r="S4778" s="452">
        <v>168000</v>
      </c>
    </row>
    <row r="4779" spans="1:19" s="243" customFormat="1" ht="34.9">
      <c r="A4779" s="926" t="s">
        <v>37672</v>
      </c>
      <c r="B4779" s="887" t="s">
        <v>280</v>
      </c>
      <c r="C4779" s="887" t="s">
        <v>115</v>
      </c>
      <c r="D4779" s="887" t="s">
        <v>29859</v>
      </c>
      <c r="E4779" s="451">
        <v>9000</v>
      </c>
      <c r="F4779" s="887" t="s">
        <v>30571</v>
      </c>
      <c r="G4779" s="376" t="s">
        <v>30572</v>
      </c>
      <c r="H4779" s="884" t="s">
        <v>19713</v>
      </c>
      <c r="I4779" s="884" t="s">
        <v>19773</v>
      </c>
      <c r="J4779" s="887" t="s">
        <v>19713</v>
      </c>
      <c r="K4779" s="933">
        <v>1</v>
      </c>
      <c r="L4779" s="933">
        <v>12</v>
      </c>
      <c r="M4779" s="451">
        <v>108000</v>
      </c>
      <c r="N4779" s="933">
        <v>1</v>
      </c>
      <c r="O4779" s="933">
        <v>6</v>
      </c>
      <c r="P4779" s="451">
        <v>54000</v>
      </c>
      <c r="Q4779" s="933">
        <v>1</v>
      </c>
      <c r="R4779" s="933">
        <v>12</v>
      </c>
      <c r="S4779" s="452">
        <v>108000</v>
      </c>
    </row>
    <row r="4780" spans="1:19" s="243" customFormat="1" ht="23.25">
      <c r="A4780" s="926" t="s">
        <v>37672</v>
      </c>
      <c r="B4780" s="887" t="s">
        <v>280</v>
      </c>
      <c r="C4780" s="887" t="s">
        <v>115</v>
      </c>
      <c r="D4780" s="887" t="s">
        <v>30573</v>
      </c>
      <c r="E4780" s="451">
        <v>7000</v>
      </c>
      <c r="F4780" s="887" t="s">
        <v>30574</v>
      </c>
      <c r="G4780" s="376" t="s">
        <v>30575</v>
      </c>
      <c r="H4780" s="884" t="s">
        <v>19709</v>
      </c>
      <c r="I4780" s="884" t="s">
        <v>19829</v>
      </c>
      <c r="J4780" s="887" t="s">
        <v>19709</v>
      </c>
      <c r="K4780" s="933">
        <v>1</v>
      </c>
      <c r="L4780" s="933">
        <v>12</v>
      </c>
      <c r="M4780" s="451">
        <v>84000</v>
      </c>
      <c r="N4780" s="933">
        <v>1</v>
      </c>
      <c r="O4780" s="933">
        <v>6</v>
      </c>
      <c r="P4780" s="451">
        <v>2800</v>
      </c>
      <c r="Q4780" s="933">
        <v>1</v>
      </c>
      <c r="R4780" s="933">
        <v>12</v>
      </c>
      <c r="S4780" s="452">
        <v>84000</v>
      </c>
    </row>
    <row r="4781" spans="1:19" s="243" customFormat="1" ht="23.25">
      <c r="A4781" s="926" t="s">
        <v>37672</v>
      </c>
      <c r="B4781" s="887" t="s">
        <v>280</v>
      </c>
      <c r="C4781" s="887" t="s">
        <v>115</v>
      </c>
      <c r="D4781" s="887" t="s">
        <v>29850</v>
      </c>
      <c r="E4781" s="451">
        <v>4500</v>
      </c>
      <c r="F4781" s="887" t="s">
        <v>29851</v>
      </c>
      <c r="G4781" s="376" t="s">
        <v>29852</v>
      </c>
      <c r="H4781" s="884" t="s">
        <v>19895</v>
      </c>
      <c r="I4781" s="884" t="s">
        <v>29853</v>
      </c>
      <c r="J4781" s="887" t="s">
        <v>19895</v>
      </c>
      <c r="K4781" s="933">
        <v>1</v>
      </c>
      <c r="L4781" s="933">
        <v>4</v>
      </c>
      <c r="M4781" s="451">
        <v>18000</v>
      </c>
      <c r="N4781" s="917"/>
      <c r="O4781" s="933"/>
      <c r="P4781" s="451"/>
      <c r="Q4781" s="933"/>
      <c r="R4781" s="933"/>
      <c r="S4781" s="452"/>
    </row>
    <row r="4782" spans="1:19" s="243" customFormat="1" ht="23.25">
      <c r="A4782" s="926" t="s">
        <v>37672</v>
      </c>
      <c r="B4782" s="887" t="s">
        <v>280</v>
      </c>
      <c r="C4782" s="887" t="s">
        <v>115</v>
      </c>
      <c r="D4782" s="887" t="s">
        <v>19815</v>
      </c>
      <c r="E4782" s="451">
        <v>8000</v>
      </c>
      <c r="F4782" s="887" t="s">
        <v>29854</v>
      </c>
      <c r="G4782" s="376" t="s">
        <v>29855</v>
      </c>
      <c r="H4782" s="884" t="s">
        <v>19713</v>
      </c>
      <c r="I4782" s="884" t="s">
        <v>19773</v>
      </c>
      <c r="J4782" s="887" t="s">
        <v>19713</v>
      </c>
      <c r="K4782" s="933">
        <v>1</v>
      </c>
      <c r="L4782" s="933">
        <v>3</v>
      </c>
      <c r="M4782" s="451">
        <v>24000</v>
      </c>
      <c r="N4782" s="917"/>
      <c r="O4782" s="933"/>
      <c r="P4782" s="451"/>
      <c r="Q4782" s="933">
        <v>1</v>
      </c>
      <c r="R4782" s="933">
        <v>7</v>
      </c>
      <c r="S4782" s="452">
        <v>56000</v>
      </c>
    </row>
    <row r="4783" spans="1:19" s="243" customFormat="1" ht="34.9">
      <c r="A4783" s="926" t="s">
        <v>37672</v>
      </c>
      <c r="B4783" s="887" t="s">
        <v>280</v>
      </c>
      <c r="C4783" s="887" t="s">
        <v>115</v>
      </c>
      <c r="D4783" s="887" t="s">
        <v>30576</v>
      </c>
      <c r="E4783" s="451">
        <v>8000</v>
      </c>
      <c r="F4783" s="887" t="s">
        <v>30577</v>
      </c>
      <c r="G4783" s="376" t="s">
        <v>30578</v>
      </c>
      <c r="H4783" s="884" t="s">
        <v>30579</v>
      </c>
      <c r="I4783" s="884" t="s">
        <v>19773</v>
      </c>
      <c r="J4783" s="887" t="s">
        <v>30579</v>
      </c>
      <c r="K4783" s="933">
        <v>1</v>
      </c>
      <c r="L4783" s="933">
        <v>12</v>
      </c>
      <c r="M4783" s="451">
        <v>96000</v>
      </c>
      <c r="N4783" s="933">
        <v>1</v>
      </c>
      <c r="O4783" s="933">
        <v>6</v>
      </c>
      <c r="P4783" s="451">
        <v>48000</v>
      </c>
      <c r="Q4783" s="933">
        <v>1</v>
      </c>
      <c r="R4783" s="933">
        <v>12</v>
      </c>
      <c r="S4783" s="452">
        <v>96000</v>
      </c>
    </row>
    <row r="4784" spans="1:19" s="243" customFormat="1" ht="23.25">
      <c r="A4784" s="926" t="s">
        <v>37672</v>
      </c>
      <c r="B4784" s="887" t="s">
        <v>280</v>
      </c>
      <c r="C4784" s="887" t="s">
        <v>115</v>
      </c>
      <c r="D4784" s="887" t="s">
        <v>30228</v>
      </c>
      <c r="E4784" s="451">
        <v>7000</v>
      </c>
      <c r="F4784" s="887" t="s">
        <v>30580</v>
      </c>
      <c r="G4784" s="376" t="s">
        <v>30581</v>
      </c>
      <c r="H4784" s="884" t="s">
        <v>19729</v>
      </c>
      <c r="I4784" s="884" t="s">
        <v>29749</v>
      </c>
      <c r="J4784" s="887" t="s">
        <v>19729</v>
      </c>
      <c r="K4784" s="933">
        <v>1</v>
      </c>
      <c r="L4784" s="933">
        <v>12</v>
      </c>
      <c r="M4784" s="451">
        <v>83637.100000000006</v>
      </c>
      <c r="N4784" s="933">
        <v>1</v>
      </c>
      <c r="O4784" s="933">
        <v>6</v>
      </c>
      <c r="P4784" s="451">
        <v>42000</v>
      </c>
      <c r="Q4784" s="933">
        <v>1</v>
      </c>
      <c r="R4784" s="933">
        <v>12</v>
      </c>
      <c r="S4784" s="452">
        <v>84000</v>
      </c>
    </row>
    <row r="4785" spans="1:19" s="243" customFormat="1" ht="23.25">
      <c r="A4785" s="926" t="s">
        <v>37672</v>
      </c>
      <c r="B4785" s="887" t="s">
        <v>280</v>
      </c>
      <c r="C4785" s="887" t="s">
        <v>115</v>
      </c>
      <c r="D4785" s="887" t="s">
        <v>30582</v>
      </c>
      <c r="E4785" s="451">
        <v>9000</v>
      </c>
      <c r="F4785" s="887" t="s">
        <v>30583</v>
      </c>
      <c r="G4785" s="376" t="s">
        <v>30584</v>
      </c>
      <c r="H4785" s="884" t="s">
        <v>19713</v>
      </c>
      <c r="I4785" s="884" t="s">
        <v>19773</v>
      </c>
      <c r="J4785" s="887" t="s">
        <v>19713</v>
      </c>
      <c r="K4785" s="933">
        <v>1</v>
      </c>
      <c r="L4785" s="933">
        <v>12</v>
      </c>
      <c r="M4785" s="451">
        <v>108000</v>
      </c>
      <c r="N4785" s="933">
        <v>1</v>
      </c>
      <c r="O4785" s="933">
        <v>6</v>
      </c>
      <c r="P4785" s="451">
        <v>54000</v>
      </c>
      <c r="Q4785" s="933">
        <v>1</v>
      </c>
      <c r="R4785" s="933">
        <v>12</v>
      </c>
      <c r="S4785" s="452">
        <v>108000</v>
      </c>
    </row>
    <row r="4786" spans="1:19" s="243" customFormat="1" ht="34.9">
      <c r="A4786" s="926" t="s">
        <v>37672</v>
      </c>
      <c r="B4786" s="887" t="s">
        <v>280</v>
      </c>
      <c r="C4786" s="887" t="s">
        <v>115</v>
      </c>
      <c r="D4786" s="887" t="s">
        <v>30409</v>
      </c>
      <c r="E4786" s="451">
        <v>2500</v>
      </c>
      <c r="F4786" s="887" t="s">
        <v>30585</v>
      </c>
      <c r="G4786" s="376" t="s">
        <v>30586</v>
      </c>
      <c r="H4786" s="884" t="s">
        <v>30227</v>
      </c>
      <c r="I4786" s="884" t="s">
        <v>19829</v>
      </c>
      <c r="J4786" s="887" t="s">
        <v>30227</v>
      </c>
      <c r="K4786" s="933">
        <v>1</v>
      </c>
      <c r="L4786" s="933">
        <v>12</v>
      </c>
      <c r="M4786" s="451">
        <v>30000</v>
      </c>
      <c r="N4786" s="933">
        <v>1</v>
      </c>
      <c r="O4786" s="933">
        <v>6</v>
      </c>
      <c r="P4786" s="451">
        <v>15000</v>
      </c>
      <c r="Q4786" s="933">
        <v>1</v>
      </c>
      <c r="R4786" s="933">
        <v>12</v>
      </c>
      <c r="S4786" s="452">
        <v>30000</v>
      </c>
    </row>
    <row r="4787" spans="1:19" s="243" customFormat="1" ht="23.25">
      <c r="A4787" s="926" t="s">
        <v>37672</v>
      </c>
      <c r="B4787" s="887" t="s">
        <v>280</v>
      </c>
      <c r="C4787" s="887" t="s">
        <v>115</v>
      </c>
      <c r="D4787" s="887" t="s">
        <v>30587</v>
      </c>
      <c r="E4787" s="451">
        <v>7000</v>
      </c>
      <c r="F4787" s="887" t="s">
        <v>30588</v>
      </c>
      <c r="G4787" s="376" t="s">
        <v>30589</v>
      </c>
      <c r="H4787" s="884" t="s">
        <v>19823</v>
      </c>
      <c r="I4787" s="884" t="s">
        <v>29749</v>
      </c>
      <c r="J4787" s="887" t="s">
        <v>19823</v>
      </c>
      <c r="K4787" s="933">
        <v>1</v>
      </c>
      <c r="L4787" s="933">
        <v>12</v>
      </c>
      <c r="M4787" s="451">
        <v>84000</v>
      </c>
      <c r="N4787" s="933">
        <v>1</v>
      </c>
      <c r="O4787" s="933">
        <v>6</v>
      </c>
      <c r="P4787" s="451">
        <v>42000</v>
      </c>
      <c r="Q4787" s="933">
        <v>1</v>
      </c>
      <c r="R4787" s="933">
        <v>12</v>
      </c>
      <c r="S4787" s="452">
        <v>84000</v>
      </c>
    </row>
    <row r="4788" spans="1:19" s="243" customFormat="1" ht="23.25">
      <c r="A4788" s="926" t="s">
        <v>37672</v>
      </c>
      <c r="B4788" s="887" t="s">
        <v>280</v>
      </c>
      <c r="C4788" s="887" t="s">
        <v>115</v>
      </c>
      <c r="D4788" s="887" t="s">
        <v>30590</v>
      </c>
      <c r="E4788" s="451">
        <v>3500</v>
      </c>
      <c r="F4788" s="887" t="s">
        <v>30591</v>
      </c>
      <c r="G4788" s="376" t="s">
        <v>30592</v>
      </c>
      <c r="H4788" s="884" t="s">
        <v>24448</v>
      </c>
      <c r="I4788" s="884" t="s">
        <v>29838</v>
      </c>
      <c r="J4788" s="887" t="s">
        <v>24448</v>
      </c>
      <c r="K4788" s="933">
        <v>1</v>
      </c>
      <c r="L4788" s="933">
        <v>12</v>
      </c>
      <c r="M4788" s="451">
        <v>42000</v>
      </c>
      <c r="N4788" s="933">
        <v>1</v>
      </c>
      <c r="O4788" s="933">
        <v>6</v>
      </c>
      <c r="P4788" s="451">
        <v>21000</v>
      </c>
      <c r="Q4788" s="933">
        <v>1</v>
      </c>
      <c r="R4788" s="933">
        <v>12</v>
      </c>
      <c r="S4788" s="452">
        <v>42000</v>
      </c>
    </row>
    <row r="4789" spans="1:19" s="243" customFormat="1" ht="34.9">
      <c r="A4789" s="926" t="s">
        <v>37672</v>
      </c>
      <c r="B4789" s="887" t="s">
        <v>280</v>
      </c>
      <c r="C4789" s="887" t="s">
        <v>115</v>
      </c>
      <c r="D4789" s="887" t="s">
        <v>29860</v>
      </c>
      <c r="E4789" s="451">
        <v>9000</v>
      </c>
      <c r="F4789" s="887" t="s">
        <v>29861</v>
      </c>
      <c r="G4789" s="376" t="s">
        <v>29862</v>
      </c>
      <c r="H4789" s="884" t="s">
        <v>27403</v>
      </c>
      <c r="I4789" s="884" t="s">
        <v>19773</v>
      </c>
      <c r="J4789" s="887" t="s">
        <v>27403</v>
      </c>
      <c r="K4789" s="933">
        <v>1</v>
      </c>
      <c r="L4789" s="933">
        <v>2</v>
      </c>
      <c r="M4789" s="451">
        <v>18000</v>
      </c>
      <c r="N4789" s="933">
        <v>2</v>
      </c>
      <c r="O4789" s="933">
        <v>3</v>
      </c>
      <c r="P4789" s="451">
        <v>27000</v>
      </c>
      <c r="Q4789" s="933"/>
      <c r="R4789" s="933"/>
      <c r="S4789" s="452"/>
    </row>
    <row r="4790" spans="1:19" s="243" customFormat="1" ht="23.25">
      <c r="A4790" s="926" t="s">
        <v>37672</v>
      </c>
      <c r="B4790" s="887" t="s">
        <v>280</v>
      </c>
      <c r="C4790" s="887" t="s">
        <v>115</v>
      </c>
      <c r="D4790" s="887" t="s">
        <v>29822</v>
      </c>
      <c r="E4790" s="451">
        <v>7000</v>
      </c>
      <c r="F4790" s="887" t="s">
        <v>30593</v>
      </c>
      <c r="G4790" s="376" t="s">
        <v>30594</v>
      </c>
      <c r="H4790" s="884" t="s">
        <v>29807</v>
      </c>
      <c r="I4790" s="884" t="s">
        <v>19773</v>
      </c>
      <c r="J4790" s="887" t="s">
        <v>29807</v>
      </c>
      <c r="K4790" s="933">
        <v>1</v>
      </c>
      <c r="L4790" s="933">
        <v>12</v>
      </c>
      <c r="M4790" s="451">
        <v>63700</v>
      </c>
      <c r="N4790" s="933"/>
      <c r="O4790" s="933"/>
      <c r="P4790" s="451"/>
      <c r="Q4790" s="933">
        <v>1</v>
      </c>
      <c r="R4790" s="933">
        <v>12</v>
      </c>
      <c r="S4790" s="452">
        <v>84000</v>
      </c>
    </row>
    <row r="4791" spans="1:19" s="243" customFormat="1" ht="23.25">
      <c r="A4791" s="926" t="s">
        <v>37672</v>
      </c>
      <c r="B4791" s="887" t="s">
        <v>280</v>
      </c>
      <c r="C4791" s="887" t="s">
        <v>115</v>
      </c>
      <c r="D4791" s="887" t="s">
        <v>29863</v>
      </c>
      <c r="E4791" s="451">
        <v>5500</v>
      </c>
      <c r="F4791" s="887" t="s">
        <v>29864</v>
      </c>
      <c r="G4791" s="376" t="s">
        <v>29865</v>
      </c>
      <c r="H4791" s="884" t="s">
        <v>29764</v>
      </c>
      <c r="I4791" s="884" t="s">
        <v>19773</v>
      </c>
      <c r="J4791" s="887" t="s">
        <v>29764</v>
      </c>
      <c r="K4791" s="933">
        <v>1</v>
      </c>
      <c r="L4791" s="933">
        <v>4</v>
      </c>
      <c r="M4791" s="451">
        <v>22000</v>
      </c>
      <c r="N4791" s="917"/>
      <c r="O4791" s="933"/>
      <c r="P4791" s="451"/>
      <c r="Q4791" s="933"/>
      <c r="R4791" s="933"/>
      <c r="S4791" s="452"/>
    </row>
    <row r="4792" spans="1:19" s="243" customFormat="1" ht="23.25">
      <c r="A4792" s="926" t="s">
        <v>37672</v>
      </c>
      <c r="B4792" s="887" t="s">
        <v>280</v>
      </c>
      <c r="C4792" s="887" t="s">
        <v>115</v>
      </c>
      <c r="D4792" s="887" t="s">
        <v>30595</v>
      </c>
      <c r="E4792" s="451">
        <v>8000</v>
      </c>
      <c r="F4792" s="887" t="s">
        <v>29867</v>
      </c>
      <c r="G4792" s="376" t="s">
        <v>29868</v>
      </c>
      <c r="H4792" s="884" t="s">
        <v>19713</v>
      </c>
      <c r="I4792" s="884" t="s">
        <v>19773</v>
      </c>
      <c r="J4792" s="887" t="s">
        <v>19713</v>
      </c>
      <c r="K4792" s="917"/>
      <c r="L4792" s="933"/>
      <c r="M4792" s="451"/>
      <c r="N4792" s="933">
        <v>1</v>
      </c>
      <c r="O4792" s="933">
        <v>1</v>
      </c>
      <c r="P4792" s="451">
        <v>4800</v>
      </c>
      <c r="Q4792" s="933">
        <v>1</v>
      </c>
      <c r="R4792" s="933">
        <v>12</v>
      </c>
      <c r="S4792" s="452">
        <v>96000</v>
      </c>
    </row>
    <row r="4793" spans="1:19" s="243" customFormat="1" ht="23.25">
      <c r="A4793" s="926" t="s">
        <v>37672</v>
      </c>
      <c r="B4793" s="887" t="s">
        <v>280</v>
      </c>
      <c r="C4793" s="887" t="s">
        <v>115</v>
      </c>
      <c r="D4793" s="887" t="s">
        <v>30282</v>
      </c>
      <c r="E4793" s="451">
        <v>5500</v>
      </c>
      <c r="F4793" s="887" t="s">
        <v>30596</v>
      </c>
      <c r="G4793" s="376" t="s">
        <v>30597</v>
      </c>
      <c r="H4793" s="884" t="s">
        <v>19708</v>
      </c>
      <c r="I4793" s="884" t="s">
        <v>19773</v>
      </c>
      <c r="J4793" s="887" t="s">
        <v>19708</v>
      </c>
      <c r="K4793" s="917"/>
      <c r="L4793" s="933"/>
      <c r="M4793" s="451"/>
      <c r="N4793" s="933">
        <v>1</v>
      </c>
      <c r="O4793" s="933">
        <v>4</v>
      </c>
      <c r="P4793" s="451">
        <v>20716.669999999998</v>
      </c>
      <c r="Q4793" s="933">
        <v>1</v>
      </c>
      <c r="R4793" s="933">
        <v>12</v>
      </c>
      <c r="S4793" s="452">
        <v>66000</v>
      </c>
    </row>
    <row r="4794" spans="1:19" s="243" customFormat="1" ht="23.25">
      <c r="A4794" s="926" t="s">
        <v>37672</v>
      </c>
      <c r="B4794" s="887" t="s">
        <v>280</v>
      </c>
      <c r="C4794" s="887" t="s">
        <v>115</v>
      </c>
      <c r="D4794" s="887" t="s">
        <v>30237</v>
      </c>
      <c r="E4794" s="451">
        <v>8000</v>
      </c>
      <c r="F4794" s="887" t="s">
        <v>30598</v>
      </c>
      <c r="G4794" s="376" t="s">
        <v>30599</v>
      </c>
      <c r="H4794" s="884" t="s">
        <v>21328</v>
      </c>
      <c r="I4794" s="884" t="s">
        <v>19773</v>
      </c>
      <c r="J4794" s="887" t="s">
        <v>21328</v>
      </c>
      <c r="K4794" s="933">
        <v>1</v>
      </c>
      <c r="L4794" s="933">
        <v>12</v>
      </c>
      <c r="M4794" s="451">
        <v>96000</v>
      </c>
      <c r="N4794" s="933">
        <v>1</v>
      </c>
      <c r="O4794" s="933">
        <v>6</v>
      </c>
      <c r="P4794" s="451">
        <v>48000</v>
      </c>
      <c r="Q4794" s="933">
        <v>1</v>
      </c>
      <c r="R4794" s="933">
        <v>12</v>
      </c>
      <c r="S4794" s="452">
        <v>96000</v>
      </c>
    </row>
    <row r="4795" spans="1:19" s="243" customFormat="1" ht="23.25">
      <c r="A4795" s="926" t="s">
        <v>37672</v>
      </c>
      <c r="B4795" s="887" t="s">
        <v>280</v>
      </c>
      <c r="C4795" s="887" t="s">
        <v>115</v>
      </c>
      <c r="D4795" s="887" t="s">
        <v>30112</v>
      </c>
      <c r="E4795" s="451">
        <v>6000</v>
      </c>
      <c r="F4795" s="887" t="s">
        <v>30600</v>
      </c>
      <c r="G4795" s="376" t="s">
        <v>30601</v>
      </c>
      <c r="H4795" s="884" t="s">
        <v>19747</v>
      </c>
      <c r="I4795" s="884" t="s">
        <v>19773</v>
      </c>
      <c r="J4795" s="887" t="s">
        <v>19747</v>
      </c>
      <c r="K4795" s="933">
        <v>1</v>
      </c>
      <c r="L4795" s="933">
        <v>12</v>
      </c>
      <c r="M4795" s="451">
        <v>72000</v>
      </c>
      <c r="N4795" s="933">
        <v>1</v>
      </c>
      <c r="O4795" s="933">
        <v>6</v>
      </c>
      <c r="P4795" s="451">
        <v>36000</v>
      </c>
      <c r="Q4795" s="933">
        <v>1</v>
      </c>
      <c r="R4795" s="933">
        <v>12</v>
      </c>
      <c r="S4795" s="452">
        <v>72000</v>
      </c>
    </row>
    <row r="4796" spans="1:19" s="243" customFormat="1" ht="23.25">
      <c r="A4796" s="926" t="s">
        <v>37672</v>
      </c>
      <c r="B4796" s="887" t="s">
        <v>280</v>
      </c>
      <c r="C4796" s="887" t="s">
        <v>115</v>
      </c>
      <c r="D4796" s="887" t="s">
        <v>30602</v>
      </c>
      <c r="E4796" s="451">
        <v>3000</v>
      </c>
      <c r="F4796" s="887" t="s">
        <v>30603</v>
      </c>
      <c r="G4796" s="376" t="s">
        <v>30604</v>
      </c>
      <c r="H4796" s="884" t="s">
        <v>19708</v>
      </c>
      <c r="I4796" s="884" t="s">
        <v>29853</v>
      </c>
      <c r="J4796" s="887" t="s">
        <v>19708</v>
      </c>
      <c r="K4796" s="933">
        <v>1</v>
      </c>
      <c r="L4796" s="933">
        <v>12</v>
      </c>
      <c r="M4796" s="451">
        <v>36000</v>
      </c>
      <c r="N4796" s="933">
        <v>1</v>
      </c>
      <c r="O4796" s="933">
        <v>5</v>
      </c>
      <c r="P4796" s="451">
        <v>15000</v>
      </c>
      <c r="Q4796" s="942">
        <v>1</v>
      </c>
      <c r="R4796" s="942">
        <v>12</v>
      </c>
      <c r="S4796" s="452">
        <v>36000</v>
      </c>
    </row>
    <row r="4797" spans="1:19" s="243" customFormat="1" ht="23.25">
      <c r="A4797" s="926" t="s">
        <v>37672</v>
      </c>
      <c r="B4797" s="887" t="s">
        <v>280</v>
      </c>
      <c r="C4797" s="887" t="s">
        <v>115</v>
      </c>
      <c r="D4797" s="887" t="s">
        <v>29973</v>
      </c>
      <c r="E4797" s="451">
        <v>8000</v>
      </c>
      <c r="F4797" s="887" t="s">
        <v>30605</v>
      </c>
      <c r="G4797" s="376" t="s">
        <v>30606</v>
      </c>
      <c r="H4797" s="884" t="s">
        <v>19747</v>
      </c>
      <c r="I4797" s="884" t="s">
        <v>19773</v>
      </c>
      <c r="J4797" s="887" t="s">
        <v>19747</v>
      </c>
      <c r="K4797" s="933">
        <v>1</v>
      </c>
      <c r="L4797" s="933">
        <v>12</v>
      </c>
      <c r="M4797" s="451">
        <v>96000</v>
      </c>
      <c r="N4797" s="933">
        <v>1</v>
      </c>
      <c r="O4797" s="933">
        <v>6</v>
      </c>
      <c r="P4797" s="451">
        <v>48000</v>
      </c>
      <c r="Q4797" s="933">
        <v>1</v>
      </c>
      <c r="R4797" s="933">
        <v>12</v>
      </c>
      <c r="S4797" s="452">
        <v>96000</v>
      </c>
    </row>
    <row r="4798" spans="1:19" s="243" customFormat="1" ht="23.25">
      <c r="A4798" s="926" t="s">
        <v>37672</v>
      </c>
      <c r="B4798" s="887" t="s">
        <v>280</v>
      </c>
      <c r="C4798" s="887" t="s">
        <v>115</v>
      </c>
      <c r="D4798" s="887" t="s">
        <v>29922</v>
      </c>
      <c r="E4798" s="451">
        <v>4500</v>
      </c>
      <c r="F4798" s="887" t="s">
        <v>30607</v>
      </c>
      <c r="G4798" s="376" t="s">
        <v>30608</v>
      </c>
      <c r="H4798" s="884" t="s">
        <v>19713</v>
      </c>
      <c r="I4798" s="884" t="s">
        <v>19773</v>
      </c>
      <c r="J4798" s="887" t="s">
        <v>19713</v>
      </c>
      <c r="K4798" s="933">
        <v>1</v>
      </c>
      <c r="L4798" s="933">
        <v>12</v>
      </c>
      <c r="M4798" s="451">
        <v>54000</v>
      </c>
      <c r="N4798" s="933">
        <v>1</v>
      </c>
      <c r="O4798" s="933">
        <v>6</v>
      </c>
      <c r="P4798" s="451">
        <v>27000</v>
      </c>
      <c r="Q4798" s="933">
        <v>1</v>
      </c>
      <c r="R4798" s="933">
        <v>12</v>
      </c>
      <c r="S4798" s="452">
        <v>54000</v>
      </c>
    </row>
    <row r="4799" spans="1:19" s="243" customFormat="1" ht="23.25">
      <c r="A4799" s="926" t="s">
        <v>37672</v>
      </c>
      <c r="B4799" s="887" t="s">
        <v>280</v>
      </c>
      <c r="C4799" s="887" t="s">
        <v>115</v>
      </c>
      <c r="D4799" s="887" t="s">
        <v>19951</v>
      </c>
      <c r="E4799" s="451">
        <v>1500</v>
      </c>
      <c r="F4799" s="887" t="s">
        <v>30609</v>
      </c>
      <c r="G4799" s="376" t="s">
        <v>30610</v>
      </c>
      <c r="H4799" s="884" t="s">
        <v>19749</v>
      </c>
      <c r="I4799" s="884" t="s">
        <v>29838</v>
      </c>
      <c r="J4799" s="887" t="s">
        <v>19749</v>
      </c>
      <c r="K4799" s="933">
        <v>1</v>
      </c>
      <c r="L4799" s="933">
        <v>12</v>
      </c>
      <c r="M4799" s="451">
        <v>18000</v>
      </c>
      <c r="N4799" s="933">
        <v>1</v>
      </c>
      <c r="O4799" s="933">
        <v>6</v>
      </c>
      <c r="P4799" s="451">
        <v>9000</v>
      </c>
      <c r="Q4799" s="933">
        <v>1</v>
      </c>
      <c r="R4799" s="933">
        <v>12</v>
      </c>
      <c r="S4799" s="452">
        <v>18000</v>
      </c>
    </row>
    <row r="4800" spans="1:19" s="243" customFormat="1" ht="23.25">
      <c r="A4800" s="926" t="s">
        <v>37672</v>
      </c>
      <c r="B4800" s="887" t="s">
        <v>280</v>
      </c>
      <c r="C4800" s="887" t="s">
        <v>115</v>
      </c>
      <c r="D4800" s="887" t="s">
        <v>20390</v>
      </c>
      <c r="E4800" s="451">
        <v>3500</v>
      </c>
      <c r="F4800" s="887" t="s">
        <v>30611</v>
      </c>
      <c r="G4800" s="376" t="s">
        <v>30612</v>
      </c>
      <c r="H4800" s="884" t="s">
        <v>19708</v>
      </c>
      <c r="I4800" s="884" t="s">
        <v>29749</v>
      </c>
      <c r="J4800" s="887" t="s">
        <v>19708</v>
      </c>
      <c r="K4800" s="933">
        <v>1</v>
      </c>
      <c r="L4800" s="933">
        <v>7</v>
      </c>
      <c r="M4800" s="451">
        <v>18061.77</v>
      </c>
      <c r="N4800" s="917"/>
      <c r="O4800" s="933"/>
      <c r="P4800" s="451"/>
      <c r="Q4800" s="917"/>
      <c r="R4800" s="917"/>
      <c r="S4800" s="452"/>
    </row>
    <row r="4801" spans="1:19" s="243" customFormat="1" ht="23.25">
      <c r="A4801" s="926" t="s">
        <v>37672</v>
      </c>
      <c r="B4801" s="887" t="s">
        <v>280</v>
      </c>
      <c r="C4801" s="887" t="s">
        <v>115</v>
      </c>
      <c r="D4801" s="887" t="s">
        <v>30613</v>
      </c>
      <c r="E4801" s="451">
        <v>8000</v>
      </c>
      <c r="F4801" s="887" t="s">
        <v>30614</v>
      </c>
      <c r="G4801" s="376" t="s">
        <v>30615</v>
      </c>
      <c r="H4801" s="884" t="s">
        <v>19713</v>
      </c>
      <c r="I4801" s="884" t="s">
        <v>19773</v>
      </c>
      <c r="J4801" s="887" t="s">
        <v>19713</v>
      </c>
      <c r="K4801" s="933">
        <v>1</v>
      </c>
      <c r="L4801" s="933">
        <v>12</v>
      </c>
      <c r="M4801" s="451">
        <v>96000</v>
      </c>
      <c r="N4801" s="933">
        <v>1</v>
      </c>
      <c r="O4801" s="933">
        <v>6</v>
      </c>
      <c r="P4801" s="451">
        <v>48000</v>
      </c>
      <c r="Q4801" s="933">
        <v>1</v>
      </c>
      <c r="R4801" s="933">
        <v>12</v>
      </c>
      <c r="S4801" s="452">
        <v>96000</v>
      </c>
    </row>
    <row r="4802" spans="1:19" s="243" customFormat="1" ht="23.25">
      <c r="A4802" s="926" t="s">
        <v>37672</v>
      </c>
      <c r="B4802" s="887" t="s">
        <v>280</v>
      </c>
      <c r="C4802" s="887" t="s">
        <v>115</v>
      </c>
      <c r="D4802" s="887" t="s">
        <v>29973</v>
      </c>
      <c r="E4802" s="451">
        <v>8000</v>
      </c>
      <c r="F4802" s="887" t="s">
        <v>30616</v>
      </c>
      <c r="G4802" s="376" t="s">
        <v>30617</v>
      </c>
      <c r="H4802" s="884" t="s">
        <v>19747</v>
      </c>
      <c r="I4802" s="884" t="s">
        <v>19773</v>
      </c>
      <c r="J4802" s="887" t="s">
        <v>19747</v>
      </c>
      <c r="K4802" s="933">
        <v>1</v>
      </c>
      <c r="L4802" s="933">
        <v>1</v>
      </c>
      <c r="M4802" s="451">
        <v>14111.11</v>
      </c>
      <c r="N4802" s="917"/>
      <c r="O4802" s="933"/>
      <c r="P4802" s="451"/>
      <c r="Q4802" s="917"/>
      <c r="R4802" s="917"/>
      <c r="S4802" s="452"/>
    </row>
    <row r="4803" spans="1:19" s="243" customFormat="1" ht="23.25">
      <c r="A4803" s="926" t="s">
        <v>37672</v>
      </c>
      <c r="B4803" s="887" t="s">
        <v>280</v>
      </c>
      <c r="C4803" s="887" t="s">
        <v>115</v>
      </c>
      <c r="D4803" s="887" t="s">
        <v>30618</v>
      </c>
      <c r="E4803" s="451">
        <v>8000</v>
      </c>
      <c r="F4803" s="887" t="s">
        <v>30619</v>
      </c>
      <c r="G4803" s="376" t="s">
        <v>30620</v>
      </c>
      <c r="H4803" s="884" t="s">
        <v>19802</v>
      </c>
      <c r="I4803" s="884" t="s">
        <v>19773</v>
      </c>
      <c r="J4803" s="887" t="s">
        <v>19802</v>
      </c>
      <c r="K4803" s="933">
        <v>1</v>
      </c>
      <c r="L4803" s="933">
        <v>12</v>
      </c>
      <c r="M4803" s="451">
        <v>96000</v>
      </c>
      <c r="N4803" s="933">
        <v>1</v>
      </c>
      <c r="O4803" s="933">
        <v>6</v>
      </c>
      <c r="P4803" s="451">
        <v>48000</v>
      </c>
      <c r="Q4803" s="933">
        <v>1</v>
      </c>
      <c r="R4803" s="933">
        <v>12</v>
      </c>
      <c r="S4803" s="452">
        <v>96000</v>
      </c>
    </row>
    <row r="4804" spans="1:19" s="243" customFormat="1" ht="23.25">
      <c r="A4804" s="926" t="s">
        <v>37672</v>
      </c>
      <c r="B4804" s="887" t="s">
        <v>280</v>
      </c>
      <c r="C4804" s="887" t="s">
        <v>115</v>
      </c>
      <c r="D4804" s="887" t="s">
        <v>30072</v>
      </c>
      <c r="E4804" s="451">
        <v>7000</v>
      </c>
      <c r="F4804" s="887" t="s">
        <v>30621</v>
      </c>
      <c r="G4804" s="376" t="s">
        <v>30622</v>
      </c>
      <c r="H4804" s="884" t="s">
        <v>29764</v>
      </c>
      <c r="I4804" s="884" t="s">
        <v>19773</v>
      </c>
      <c r="J4804" s="887" t="s">
        <v>29764</v>
      </c>
      <c r="K4804" s="933">
        <v>1</v>
      </c>
      <c r="L4804" s="933">
        <v>2</v>
      </c>
      <c r="M4804" s="451">
        <v>14000</v>
      </c>
      <c r="N4804" s="933">
        <v>1</v>
      </c>
      <c r="O4804" s="933">
        <v>1</v>
      </c>
      <c r="P4804" s="451">
        <v>7000</v>
      </c>
      <c r="Q4804" s="917"/>
      <c r="R4804" s="917"/>
      <c r="S4804" s="452"/>
    </row>
    <row r="4805" spans="1:19" s="243" customFormat="1" ht="23.25">
      <c r="A4805" s="926" t="s">
        <v>37672</v>
      </c>
      <c r="B4805" s="887" t="s">
        <v>280</v>
      </c>
      <c r="C4805" s="887" t="s">
        <v>115</v>
      </c>
      <c r="D4805" s="887" t="s">
        <v>29808</v>
      </c>
      <c r="E4805" s="451">
        <v>5000</v>
      </c>
      <c r="F4805" s="887" t="s">
        <v>28269</v>
      </c>
      <c r="G4805" s="376" t="s">
        <v>28270</v>
      </c>
      <c r="H4805" s="884" t="s">
        <v>19713</v>
      </c>
      <c r="I4805" s="884" t="s">
        <v>19773</v>
      </c>
      <c r="J4805" s="887" t="s">
        <v>19713</v>
      </c>
      <c r="K4805" s="917"/>
      <c r="L4805" s="933"/>
      <c r="M4805" s="451"/>
      <c r="N4805" s="933">
        <v>1</v>
      </c>
      <c r="O4805" s="933">
        <v>4</v>
      </c>
      <c r="P4805" s="451">
        <v>18833.330000000002</v>
      </c>
      <c r="Q4805" s="933">
        <v>1</v>
      </c>
      <c r="R4805" s="933">
        <v>12</v>
      </c>
      <c r="S4805" s="452">
        <v>60000</v>
      </c>
    </row>
    <row r="4806" spans="1:19" s="243" customFormat="1" ht="23.25">
      <c r="A4806" s="926" t="s">
        <v>37672</v>
      </c>
      <c r="B4806" s="887" t="s">
        <v>280</v>
      </c>
      <c r="C4806" s="887" t="s">
        <v>115</v>
      </c>
      <c r="D4806" s="887" t="s">
        <v>30112</v>
      </c>
      <c r="E4806" s="451">
        <v>6000</v>
      </c>
      <c r="F4806" s="887" t="s">
        <v>30623</v>
      </c>
      <c r="G4806" s="376" t="s">
        <v>30624</v>
      </c>
      <c r="H4806" s="884" t="s">
        <v>19747</v>
      </c>
      <c r="I4806" s="884" t="s">
        <v>19773</v>
      </c>
      <c r="J4806" s="887" t="s">
        <v>19747</v>
      </c>
      <c r="K4806" s="933">
        <v>1</v>
      </c>
      <c r="L4806" s="933">
        <v>12</v>
      </c>
      <c r="M4806" s="451">
        <v>72000</v>
      </c>
      <c r="N4806" s="933">
        <v>1</v>
      </c>
      <c r="O4806" s="933">
        <v>6</v>
      </c>
      <c r="P4806" s="451">
        <v>36000</v>
      </c>
      <c r="Q4806" s="933">
        <v>1</v>
      </c>
      <c r="R4806" s="933">
        <v>12</v>
      </c>
      <c r="S4806" s="452">
        <v>72000</v>
      </c>
    </row>
    <row r="4807" spans="1:19" s="243" customFormat="1" ht="34.9">
      <c r="A4807" s="926" t="s">
        <v>37672</v>
      </c>
      <c r="B4807" s="887" t="s">
        <v>280</v>
      </c>
      <c r="C4807" s="887" t="s">
        <v>115</v>
      </c>
      <c r="D4807" s="887" t="s">
        <v>30625</v>
      </c>
      <c r="E4807" s="451">
        <v>2500</v>
      </c>
      <c r="F4807" s="887" t="s">
        <v>30626</v>
      </c>
      <c r="G4807" s="376" t="s">
        <v>30627</v>
      </c>
      <c r="H4807" s="884" t="s">
        <v>30227</v>
      </c>
      <c r="I4807" s="884" t="s">
        <v>19829</v>
      </c>
      <c r="J4807" s="887" t="s">
        <v>30227</v>
      </c>
      <c r="K4807" s="933">
        <v>1</v>
      </c>
      <c r="L4807" s="933">
        <v>12</v>
      </c>
      <c r="M4807" s="451">
        <v>30000</v>
      </c>
      <c r="N4807" s="933">
        <v>1</v>
      </c>
      <c r="O4807" s="933">
        <v>6</v>
      </c>
      <c r="P4807" s="451">
        <v>14763.83</v>
      </c>
      <c r="Q4807" s="933">
        <v>1</v>
      </c>
      <c r="R4807" s="933">
        <v>12</v>
      </c>
      <c r="S4807" s="452">
        <v>30000</v>
      </c>
    </row>
    <row r="4808" spans="1:19" s="243" customFormat="1" ht="23.25">
      <c r="A4808" s="926" t="s">
        <v>37672</v>
      </c>
      <c r="B4808" s="887" t="s">
        <v>280</v>
      </c>
      <c r="C4808" s="887" t="s">
        <v>115</v>
      </c>
      <c r="D4808" s="887" t="s">
        <v>19900</v>
      </c>
      <c r="E4808" s="451">
        <v>2500</v>
      </c>
      <c r="F4808" s="887" t="s">
        <v>30628</v>
      </c>
      <c r="G4808" s="376" t="s">
        <v>30629</v>
      </c>
      <c r="H4808" s="884" t="s">
        <v>21228</v>
      </c>
      <c r="I4808" s="884" t="s">
        <v>19829</v>
      </c>
      <c r="J4808" s="887" t="s">
        <v>21228</v>
      </c>
      <c r="K4808" s="933">
        <v>1</v>
      </c>
      <c r="L4808" s="933">
        <v>12</v>
      </c>
      <c r="M4808" s="451">
        <v>30000</v>
      </c>
      <c r="N4808" s="933">
        <v>1</v>
      </c>
      <c r="O4808" s="933">
        <v>6</v>
      </c>
      <c r="P4808" s="451">
        <v>15000</v>
      </c>
      <c r="Q4808" s="933">
        <v>1</v>
      </c>
      <c r="R4808" s="933">
        <v>12</v>
      </c>
      <c r="S4808" s="452">
        <v>30000</v>
      </c>
    </row>
    <row r="4809" spans="1:19" s="243" customFormat="1" ht="23.25">
      <c r="A4809" s="926" t="s">
        <v>37672</v>
      </c>
      <c r="B4809" s="887" t="s">
        <v>280</v>
      </c>
      <c r="C4809" s="887" t="s">
        <v>115</v>
      </c>
      <c r="D4809" s="887" t="s">
        <v>30167</v>
      </c>
      <c r="E4809" s="451">
        <v>9000</v>
      </c>
      <c r="F4809" s="887" t="s">
        <v>30630</v>
      </c>
      <c r="G4809" s="376" t="s">
        <v>30631</v>
      </c>
      <c r="H4809" s="884" t="s">
        <v>19802</v>
      </c>
      <c r="I4809" s="884" t="s">
        <v>19773</v>
      </c>
      <c r="J4809" s="887" t="s">
        <v>19802</v>
      </c>
      <c r="K4809" s="933">
        <v>1</v>
      </c>
      <c r="L4809" s="933">
        <v>12</v>
      </c>
      <c r="M4809" s="451">
        <v>108000</v>
      </c>
      <c r="N4809" s="933">
        <v>1</v>
      </c>
      <c r="O4809" s="933">
        <v>6</v>
      </c>
      <c r="P4809" s="451">
        <v>54000</v>
      </c>
      <c r="Q4809" s="933">
        <v>1</v>
      </c>
      <c r="R4809" s="933">
        <v>12</v>
      </c>
      <c r="S4809" s="452">
        <v>108000</v>
      </c>
    </row>
    <row r="4810" spans="1:19" s="243" customFormat="1" ht="23.25">
      <c r="A4810" s="926" t="s">
        <v>37672</v>
      </c>
      <c r="B4810" s="887" t="s">
        <v>280</v>
      </c>
      <c r="C4810" s="887" t="s">
        <v>115</v>
      </c>
      <c r="D4810" s="887" t="s">
        <v>30167</v>
      </c>
      <c r="E4810" s="451">
        <v>9000</v>
      </c>
      <c r="F4810" s="887" t="s">
        <v>30632</v>
      </c>
      <c r="G4810" s="376" t="s">
        <v>30633</v>
      </c>
      <c r="H4810" s="884" t="s">
        <v>21328</v>
      </c>
      <c r="I4810" s="884" t="s">
        <v>19773</v>
      </c>
      <c r="J4810" s="887" t="s">
        <v>21328</v>
      </c>
      <c r="K4810" s="933">
        <v>1</v>
      </c>
      <c r="L4810" s="933">
        <v>12</v>
      </c>
      <c r="M4810" s="451">
        <v>108000</v>
      </c>
      <c r="N4810" s="933">
        <v>1</v>
      </c>
      <c r="O4810" s="933">
        <v>6</v>
      </c>
      <c r="P4810" s="451">
        <v>54000</v>
      </c>
      <c r="Q4810" s="933">
        <v>1</v>
      </c>
      <c r="R4810" s="933">
        <v>12</v>
      </c>
      <c r="S4810" s="452">
        <v>108000</v>
      </c>
    </row>
    <row r="4811" spans="1:19" s="243" customFormat="1" ht="23.25">
      <c r="A4811" s="926" t="s">
        <v>37672</v>
      </c>
      <c r="B4811" s="887" t="s">
        <v>280</v>
      </c>
      <c r="C4811" s="887" t="s">
        <v>115</v>
      </c>
      <c r="D4811" s="887" t="s">
        <v>30112</v>
      </c>
      <c r="E4811" s="451">
        <v>6000</v>
      </c>
      <c r="F4811" s="887" t="s">
        <v>30634</v>
      </c>
      <c r="G4811" s="376" t="s">
        <v>30635</v>
      </c>
      <c r="H4811" s="884" t="s">
        <v>19747</v>
      </c>
      <c r="I4811" s="884" t="s">
        <v>19773</v>
      </c>
      <c r="J4811" s="887" t="s">
        <v>19747</v>
      </c>
      <c r="K4811" s="933">
        <v>1</v>
      </c>
      <c r="L4811" s="933">
        <v>12</v>
      </c>
      <c r="M4811" s="451">
        <v>72000</v>
      </c>
      <c r="N4811" s="933">
        <v>1</v>
      </c>
      <c r="O4811" s="933">
        <v>6</v>
      </c>
      <c r="P4811" s="451">
        <v>36000</v>
      </c>
      <c r="Q4811" s="933">
        <v>1</v>
      </c>
      <c r="R4811" s="933">
        <v>12</v>
      </c>
      <c r="S4811" s="452">
        <v>72000</v>
      </c>
    </row>
    <row r="4812" spans="1:19" s="243" customFormat="1" ht="23.25">
      <c r="A4812" s="926" t="s">
        <v>37672</v>
      </c>
      <c r="B4812" s="887" t="s">
        <v>280</v>
      </c>
      <c r="C4812" s="887" t="s">
        <v>115</v>
      </c>
      <c r="D4812" s="887" t="s">
        <v>20390</v>
      </c>
      <c r="E4812" s="451">
        <v>3500</v>
      </c>
      <c r="F4812" s="887" t="s">
        <v>30636</v>
      </c>
      <c r="G4812" s="376" t="s">
        <v>30637</v>
      </c>
      <c r="H4812" s="884" t="s">
        <v>19708</v>
      </c>
      <c r="I4812" s="884" t="s">
        <v>19773</v>
      </c>
      <c r="J4812" s="887" t="s">
        <v>19708</v>
      </c>
      <c r="K4812" s="933">
        <v>1</v>
      </c>
      <c r="L4812" s="933">
        <v>12</v>
      </c>
      <c r="M4812" s="451">
        <v>42000</v>
      </c>
      <c r="N4812" s="933">
        <v>1</v>
      </c>
      <c r="O4812" s="933">
        <v>6</v>
      </c>
      <c r="P4812" s="451">
        <v>21000</v>
      </c>
      <c r="Q4812" s="933">
        <v>1</v>
      </c>
      <c r="R4812" s="933">
        <v>12</v>
      </c>
      <c r="S4812" s="452">
        <v>42000</v>
      </c>
    </row>
    <row r="4813" spans="1:19" s="243" customFormat="1" ht="23.25">
      <c r="A4813" s="926" t="s">
        <v>37672</v>
      </c>
      <c r="B4813" s="887" t="s">
        <v>280</v>
      </c>
      <c r="C4813" s="887" t="s">
        <v>115</v>
      </c>
      <c r="D4813" s="887" t="s">
        <v>29822</v>
      </c>
      <c r="E4813" s="451">
        <v>7000</v>
      </c>
      <c r="F4813" s="887" t="s">
        <v>30638</v>
      </c>
      <c r="G4813" s="376" t="s">
        <v>30639</v>
      </c>
      <c r="H4813" s="884" t="s">
        <v>19802</v>
      </c>
      <c r="I4813" s="884" t="s">
        <v>19773</v>
      </c>
      <c r="J4813" s="887" t="s">
        <v>19802</v>
      </c>
      <c r="K4813" s="933">
        <v>1</v>
      </c>
      <c r="L4813" s="933">
        <v>12</v>
      </c>
      <c r="M4813" s="451">
        <v>61600</v>
      </c>
      <c r="N4813" s="933">
        <v>1</v>
      </c>
      <c r="O4813" s="933">
        <v>6</v>
      </c>
      <c r="P4813" s="451">
        <v>42000</v>
      </c>
      <c r="Q4813" s="933">
        <v>1</v>
      </c>
      <c r="R4813" s="933">
        <v>12</v>
      </c>
      <c r="S4813" s="452">
        <v>84000</v>
      </c>
    </row>
    <row r="4814" spans="1:19" s="243" customFormat="1" ht="23.25">
      <c r="A4814" s="926" t="s">
        <v>37672</v>
      </c>
      <c r="B4814" s="887" t="s">
        <v>280</v>
      </c>
      <c r="C4814" s="887" t="s">
        <v>115</v>
      </c>
      <c r="D4814" s="887" t="s">
        <v>29856</v>
      </c>
      <c r="E4814" s="451">
        <v>6000</v>
      </c>
      <c r="F4814" s="887" t="s">
        <v>30640</v>
      </c>
      <c r="G4814" s="376" t="s">
        <v>30641</v>
      </c>
      <c r="H4814" s="884" t="s">
        <v>19747</v>
      </c>
      <c r="I4814" s="884" t="s">
        <v>19773</v>
      </c>
      <c r="J4814" s="887" t="s">
        <v>19747</v>
      </c>
      <c r="K4814" s="933">
        <v>1</v>
      </c>
      <c r="L4814" s="933">
        <v>12</v>
      </c>
      <c r="M4814" s="451">
        <v>70911.3</v>
      </c>
      <c r="N4814" s="933">
        <v>1</v>
      </c>
      <c r="O4814" s="933">
        <v>6</v>
      </c>
      <c r="P4814" s="451">
        <v>36000</v>
      </c>
      <c r="Q4814" s="933">
        <v>1</v>
      </c>
      <c r="R4814" s="933">
        <v>12</v>
      </c>
      <c r="S4814" s="452">
        <v>72000</v>
      </c>
    </row>
    <row r="4815" spans="1:19" s="243" customFormat="1" ht="58.15">
      <c r="A4815" s="926" t="s">
        <v>37672</v>
      </c>
      <c r="B4815" s="887" t="s">
        <v>280</v>
      </c>
      <c r="C4815" s="887" t="s">
        <v>115</v>
      </c>
      <c r="D4815" s="887" t="s">
        <v>29872</v>
      </c>
      <c r="E4815" s="451">
        <v>4600</v>
      </c>
      <c r="F4815" s="887" t="s">
        <v>29873</v>
      </c>
      <c r="G4815" s="376" t="s">
        <v>29874</v>
      </c>
      <c r="H4815" s="884" t="s">
        <v>21435</v>
      </c>
      <c r="I4815" s="884" t="s">
        <v>29749</v>
      </c>
      <c r="J4815" s="887" t="s">
        <v>21435</v>
      </c>
      <c r="K4815" s="933">
        <v>1</v>
      </c>
      <c r="L4815" s="933">
        <v>2</v>
      </c>
      <c r="M4815" s="451">
        <v>9200</v>
      </c>
      <c r="N4815" s="933">
        <v>1</v>
      </c>
      <c r="O4815" s="933">
        <v>3</v>
      </c>
      <c r="P4815" s="451">
        <v>13800</v>
      </c>
      <c r="Q4815" s="933"/>
      <c r="R4815" s="933"/>
      <c r="S4815" s="452"/>
    </row>
    <row r="4816" spans="1:19" s="243" customFormat="1" ht="23.25">
      <c r="A4816" s="926" t="s">
        <v>37672</v>
      </c>
      <c r="B4816" s="887" t="s">
        <v>280</v>
      </c>
      <c r="C4816" s="887" t="s">
        <v>115</v>
      </c>
      <c r="D4816" s="887" t="s">
        <v>29973</v>
      </c>
      <c r="E4816" s="451">
        <v>8000</v>
      </c>
      <c r="F4816" s="887" t="s">
        <v>30642</v>
      </c>
      <c r="G4816" s="376" t="s">
        <v>30643</v>
      </c>
      <c r="H4816" s="884" t="s">
        <v>19757</v>
      </c>
      <c r="I4816" s="884" t="s">
        <v>19773</v>
      </c>
      <c r="J4816" s="887" t="s">
        <v>19757</v>
      </c>
      <c r="K4816" s="933">
        <v>1</v>
      </c>
      <c r="L4816" s="933">
        <v>12</v>
      </c>
      <c r="M4816" s="451">
        <v>96000</v>
      </c>
      <c r="N4816" s="933">
        <v>1</v>
      </c>
      <c r="O4816" s="933">
        <v>6</v>
      </c>
      <c r="P4816" s="451">
        <v>48000</v>
      </c>
      <c r="Q4816" s="933">
        <v>1</v>
      </c>
      <c r="R4816" s="933">
        <v>12</v>
      </c>
      <c r="S4816" s="452">
        <v>96000</v>
      </c>
    </row>
    <row r="4817" spans="1:19" s="243" customFormat="1" ht="23.25">
      <c r="A4817" s="926" t="s">
        <v>37672</v>
      </c>
      <c r="B4817" s="887" t="s">
        <v>280</v>
      </c>
      <c r="C4817" s="887" t="s">
        <v>115</v>
      </c>
      <c r="D4817" s="887" t="s">
        <v>30237</v>
      </c>
      <c r="E4817" s="451">
        <v>8000</v>
      </c>
      <c r="F4817" s="887" t="s">
        <v>30644</v>
      </c>
      <c r="G4817" s="376" t="s">
        <v>30645</v>
      </c>
      <c r="H4817" s="884" t="s">
        <v>23718</v>
      </c>
      <c r="I4817" s="884" t="s">
        <v>19773</v>
      </c>
      <c r="J4817" s="887" t="s">
        <v>23718</v>
      </c>
      <c r="K4817" s="933">
        <v>1</v>
      </c>
      <c r="L4817" s="933">
        <v>12</v>
      </c>
      <c r="M4817" s="451">
        <v>96000</v>
      </c>
      <c r="N4817" s="933">
        <v>1</v>
      </c>
      <c r="O4817" s="933">
        <v>6</v>
      </c>
      <c r="P4817" s="451">
        <v>48000</v>
      </c>
      <c r="Q4817" s="933">
        <v>1</v>
      </c>
      <c r="R4817" s="933">
        <v>12</v>
      </c>
      <c r="S4817" s="452">
        <v>96000</v>
      </c>
    </row>
    <row r="4818" spans="1:19" s="243" customFormat="1" ht="23.25">
      <c r="A4818" s="926" t="s">
        <v>37672</v>
      </c>
      <c r="B4818" s="887" t="s">
        <v>280</v>
      </c>
      <c r="C4818" s="887" t="s">
        <v>115</v>
      </c>
      <c r="D4818" s="887" t="s">
        <v>30646</v>
      </c>
      <c r="E4818" s="451">
        <v>5000</v>
      </c>
      <c r="F4818" s="887" t="s">
        <v>30647</v>
      </c>
      <c r="G4818" s="376" t="s">
        <v>30648</v>
      </c>
      <c r="H4818" s="884" t="s">
        <v>20184</v>
      </c>
      <c r="I4818" s="884" t="s">
        <v>19773</v>
      </c>
      <c r="J4818" s="887" t="s">
        <v>20184</v>
      </c>
      <c r="K4818" s="933">
        <v>1</v>
      </c>
      <c r="L4818" s="933">
        <v>12</v>
      </c>
      <c r="M4818" s="451">
        <v>60000</v>
      </c>
      <c r="N4818" s="933">
        <v>1</v>
      </c>
      <c r="O4818" s="933">
        <v>6</v>
      </c>
      <c r="P4818" s="451">
        <v>30000</v>
      </c>
      <c r="Q4818" s="933">
        <v>1</v>
      </c>
      <c r="R4818" s="933">
        <v>12</v>
      </c>
      <c r="S4818" s="452">
        <v>60000</v>
      </c>
    </row>
    <row r="4819" spans="1:19" s="243" customFormat="1" ht="34.9">
      <c r="A4819" s="926" t="s">
        <v>37672</v>
      </c>
      <c r="B4819" s="887" t="s">
        <v>280</v>
      </c>
      <c r="C4819" s="887" t="s">
        <v>115</v>
      </c>
      <c r="D4819" s="887" t="s">
        <v>30649</v>
      </c>
      <c r="E4819" s="451">
        <v>2500</v>
      </c>
      <c r="F4819" s="887" t="s">
        <v>30650</v>
      </c>
      <c r="G4819" s="376" t="s">
        <v>30651</v>
      </c>
      <c r="H4819" s="884" t="s">
        <v>30227</v>
      </c>
      <c r="I4819" s="884" t="s">
        <v>19829</v>
      </c>
      <c r="J4819" s="887" t="s">
        <v>30227</v>
      </c>
      <c r="K4819" s="933">
        <v>1</v>
      </c>
      <c r="L4819" s="933">
        <v>12</v>
      </c>
      <c r="M4819" s="451">
        <v>30000</v>
      </c>
      <c r="N4819" s="933">
        <v>1</v>
      </c>
      <c r="O4819" s="933">
        <v>6</v>
      </c>
      <c r="P4819" s="451">
        <v>15000</v>
      </c>
      <c r="Q4819" s="933">
        <v>1</v>
      </c>
      <c r="R4819" s="933">
        <v>12</v>
      </c>
      <c r="S4819" s="452">
        <v>30000</v>
      </c>
    </row>
    <row r="4820" spans="1:19" s="243" customFormat="1" ht="23.25">
      <c r="A4820" s="926" t="s">
        <v>37672</v>
      </c>
      <c r="B4820" s="887" t="s">
        <v>280</v>
      </c>
      <c r="C4820" s="887" t="s">
        <v>115</v>
      </c>
      <c r="D4820" s="887" t="s">
        <v>30652</v>
      </c>
      <c r="E4820" s="451">
        <v>8500</v>
      </c>
      <c r="F4820" s="887" t="s">
        <v>30653</v>
      </c>
      <c r="G4820" s="376" t="s">
        <v>30654</v>
      </c>
      <c r="H4820" s="884" t="s">
        <v>19862</v>
      </c>
      <c r="I4820" s="884" t="s">
        <v>19773</v>
      </c>
      <c r="J4820" s="887" t="s">
        <v>19862</v>
      </c>
      <c r="K4820" s="933">
        <v>1</v>
      </c>
      <c r="L4820" s="933">
        <v>2</v>
      </c>
      <c r="M4820" s="451">
        <v>17000</v>
      </c>
      <c r="N4820" s="933">
        <v>2</v>
      </c>
      <c r="O4820" s="933">
        <v>6</v>
      </c>
      <c r="P4820" s="451">
        <v>51000</v>
      </c>
      <c r="Q4820" s="942">
        <v>1</v>
      </c>
      <c r="R4820" s="942">
        <v>12</v>
      </c>
      <c r="S4820" s="452">
        <v>102000</v>
      </c>
    </row>
    <row r="4821" spans="1:19" s="243" customFormat="1" ht="23.25">
      <c r="A4821" s="926" t="s">
        <v>37672</v>
      </c>
      <c r="B4821" s="887" t="s">
        <v>280</v>
      </c>
      <c r="C4821" s="887" t="s">
        <v>115</v>
      </c>
      <c r="D4821" s="887" t="s">
        <v>29875</v>
      </c>
      <c r="E4821" s="451">
        <v>3000</v>
      </c>
      <c r="F4821" s="887" t="s">
        <v>29876</v>
      </c>
      <c r="G4821" s="376" t="s">
        <v>29877</v>
      </c>
      <c r="H4821" s="884" t="s">
        <v>19895</v>
      </c>
      <c r="I4821" s="884" t="s">
        <v>29838</v>
      </c>
      <c r="J4821" s="887" t="s">
        <v>19895</v>
      </c>
      <c r="K4821" s="933">
        <v>1</v>
      </c>
      <c r="L4821" s="933">
        <v>8</v>
      </c>
      <c r="M4821" s="451">
        <v>24000</v>
      </c>
      <c r="N4821" s="933">
        <v>1</v>
      </c>
      <c r="O4821" s="933">
        <v>6</v>
      </c>
      <c r="P4821" s="451">
        <v>18000</v>
      </c>
      <c r="Q4821" s="933">
        <v>1</v>
      </c>
      <c r="R4821" s="933">
        <v>12</v>
      </c>
      <c r="S4821" s="452">
        <v>36000</v>
      </c>
    </row>
    <row r="4822" spans="1:19" s="243" customFormat="1" ht="23.25">
      <c r="A4822" s="926" t="s">
        <v>37672</v>
      </c>
      <c r="B4822" s="887" t="s">
        <v>280</v>
      </c>
      <c r="C4822" s="887" t="s">
        <v>115</v>
      </c>
      <c r="D4822" s="887" t="s">
        <v>29801</v>
      </c>
      <c r="E4822" s="451">
        <v>5000</v>
      </c>
      <c r="F4822" s="887" t="s">
        <v>30655</v>
      </c>
      <c r="G4822" s="376" t="s">
        <v>30656</v>
      </c>
      <c r="H4822" s="884" t="s">
        <v>19713</v>
      </c>
      <c r="I4822" s="884" t="s">
        <v>19773</v>
      </c>
      <c r="J4822" s="887" t="s">
        <v>19713</v>
      </c>
      <c r="K4822" s="933">
        <v>1</v>
      </c>
      <c r="L4822" s="933">
        <v>12</v>
      </c>
      <c r="M4822" s="451">
        <v>60000</v>
      </c>
      <c r="N4822" s="933">
        <v>1</v>
      </c>
      <c r="O4822" s="933">
        <v>6</v>
      </c>
      <c r="P4822" s="451">
        <v>30000</v>
      </c>
      <c r="Q4822" s="933">
        <v>1</v>
      </c>
      <c r="R4822" s="933">
        <v>12</v>
      </c>
      <c r="S4822" s="452">
        <v>60000</v>
      </c>
    </row>
    <row r="4823" spans="1:19" s="243" customFormat="1" ht="23.25">
      <c r="A4823" s="926" t="s">
        <v>37672</v>
      </c>
      <c r="B4823" s="887" t="s">
        <v>280</v>
      </c>
      <c r="C4823" s="887" t="s">
        <v>115</v>
      </c>
      <c r="D4823" s="887" t="s">
        <v>29881</v>
      </c>
      <c r="E4823" s="451">
        <v>10500</v>
      </c>
      <c r="F4823" s="887" t="s">
        <v>29882</v>
      </c>
      <c r="G4823" s="376" t="s">
        <v>29883</v>
      </c>
      <c r="H4823" s="884" t="s">
        <v>19790</v>
      </c>
      <c r="I4823" s="884" t="s">
        <v>19773</v>
      </c>
      <c r="J4823" s="887" t="s">
        <v>19790</v>
      </c>
      <c r="K4823" s="933">
        <v>1</v>
      </c>
      <c r="L4823" s="933">
        <v>3</v>
      </c>
      <c r="M4823" s="451">
        <v>31500</v>
      </c>
      <c r="N4823" s="917"/>
      <c r="O4823" s="933"/>
      <c r="P4823" s="451"/>
      <c r="Q4823" s="933"/>
      <c r="R4823" s="933"/>
      <c r="S4823" s="452"/>
    </row>
    <row r="4824" spans="1:19" s="243" customFormat="1" ht="23.25">
      <c r="A4824" s="926" t="s">
        <v>37672</v>
      </c>
      <c r="B4824" s="887" t="s">
        <v>280</v>
      </c>
      <c r="C4824" s="887" t="s">
        <v>115</v>
      </c>
      <c r="D4824" s="887" t="s">
        <v>29973</v>
      </c>
      <c r="E4824" s="451">
        <v>8000</v>
      </c>
      <c r="F4824" s="887" t="s">
        <v>30657</v>
      </c>
      <c r="G4824" s="376" t="s">
        <v>30658</v>
      </c>
      <c r="H4824" s="884" t="s">
        <v>19713</v>
      </c>
      <c r="I4824" s="884" t="s">
        <v>19773</v>
      </c>
      <c r="J4824" s="887" t="s">
        <v>19713</v>
      </c>
      <c r="K4824" s="933">
        <v>1</v>
      </c>
      <c r="L4824" s="933">
        <v>12</v>
      </c>
      <c r="M4824" s="451">
        <v>96000</v>
      </c>
      <c r="N4824" s="933">
        <v>1</v>
      </c>
      <c r="O4824" s="933">
        <v>6</v>
      </c>
      <c r="P4824" s="451">
        <v>48000</v>
      </c>
      <c r="Q4824" s="933">
        <v>1</v>
      </c>
      <c r="R4824" s="933">
        <v>12</v>
      </c>
      <c r="S4824" s="452">
        <v>96000</v>
      </c>
    </row>
    <row r="4825" spans="1:19" s="243" customFormat="1" ht="23.25">
      <c r="A4825" s="926" t="s">
        <v>37672</v>
      </c>
      <c r="B4825" s="887" t="s">
        <v>280</v>
      </c>
      <c r="C4825" s="887" t="s">
        <v>115</v>
      </c>
      <c r="D4825" s="887" t="s">
        <v>30237</v>
      </c>
      <c r="E4825" s="451">
        <v>8000</v>
      </c>
      <c r="F4825" s="887" t="s">
        <v>30659</v>
      </c>
      <c r="G4825" s="376" t="s">
        <v>30660</v>
      </c>
      <c r="H4825" s="884" t="s">
        <v>23718</v>
      </c>
      <c r="I4825" s="884" t="s">
        <v>19773</v>
      </c>
      <c r="J4825" s="887" t="s">
        <v>23718</v>
      </c>
      <c r="K4825" s="933">
        <v>1</v>
      </c>
      <c r="L4825" s="933">
        <v>12</v>
      </c>
      <c r="M4825" s="451">
        <v>96000</v>
      </c>
      <c r="N4825" s="933">
        <v>1</v>
      </c>
      <c r="O4825" s="933">
        <v>6</v>
      </c>
      <c r="P4825" s="451">
        <v>48000</v>
      </c>
      <c r="Q4825" s="933">
        <v>1</v>
      </c>
      <c r="R4825" s="933">
        <v>12</v>
      </c>
      <c r="S4825" s="452">
        <v>96000</v>
      </c>
    </row>
    <row r="4826" spans="1:19" s="243" customFormat="1" ht="23.25">
      <c r="A4826" s="926" t="s">
        <v>37672</v>
      </c>
      <c r="B4826" s="887" t="s">
        <v>280</v>
      </c>
      <c r="C4826" s="887" t="s">
        <v>115</v>
      </c>
      <c r="D4826" s="887" t="s">
        <v>30661</v>
      </c>
      <c r="E4826" s="451">
        <v>4500</v>
      </c>
      <c r="F4826" s="887" t="s">
        <v>30662</v>
      </c>
      <c r="G4826" s="376" t="s">
        <v>30663</v>
      </c>
      <c r="H4826" s="884" t="s">
        <v>19729</v>
      </c>
      <c r="I4826" s="884" t="s">
        <v>19773</v>
      </c>
      <c r="J4826" s="887" t="s">
        <v>19729</v>
      </c>
      <c r="K4826" s="933">
        <v>1</v>
      </c>
      <c r="L4826" s="933">
        <v>12</v>
      </c>
      <c r="M4826" s="451">
        <v>54000</v>
      </c>
      <c r="N4826" s="933">
        <v>1</v>
      </c>
      <c r="O4826" s="933">
        <v>6</v>
      </c>
      <c r="P4826" s="451">
        <v>27000</v>
      </c>
      <c r="Q4826" s="933">
        <v>1</v>
      </c>
      <c r="R4826" s="933">
        <v>12</v>
      </c>
      <c r="S4826" s="452">
        <v>54000</v>
      </c>
    </row>
    <row r="4827" spans="1:19" s="243" customFormat="1" ht="23.25">
      <c r="A4827" s="926" t="s">
        <v>37672</v>
      </c>
      <c r="B4827" s="887" t="s">
        <v>280</v>
      </c>
      <c r="C4827" s="887" t="s">
        <v>115</v>
      </c>
      <c r="D4827" s="887" t="s">
        <v>29893</v>
      </c>
      <c r="E4827" s="451">
        <v>12000</v>
      </c>
      <c r="F4827" s="887" t="s">
        <v>29894</v>
      </c>
      <c r="G4827" s="376" t="s">
        <v>29895</v>
      </c>
      <c r="H4827" s="884" t="s">
        <v>19713</v>
      </c>
      <c r="I4827" s="884" t="s">
        <v>29896</v>
      </c>
      <c r="J4827" s="887" t="s">
        <v>19713</v>
      </c>
      <c r="K4827" s="933">
        <v>1</v>
      </c>
      <c r="L4827" s="933">
        <v>2</v>
      </c>
      <c r="M4827" s="451">
        <v>23200</v>
      </c>
      <c r="N4827" s="933">
        <v>2</v>
      </c>
      <c r="O4827" s="933">
        <v>3</v>
      </c>
      <c r="P4827" s="451">
        <v>36000</v>
      </c>
      <c r="Q4827" s="933"/>
      <c r="R4827" s="933"/>
      <c r="S4827" s="452"/>
    </row>
    <row r="4828" spans="1:19" s="243" customFormat="1" ht="23.25">
      <c r="A4828" s="926" t="s">
        <v>37672</v>
      </c>
      <c r="B4828" s="887" t="s">
        <v>280</v>
      </c>
      <c r="C4828" s="887" t="s">
        <v>115</v>
      </c>
      <c r="D4828" s="887" t="s">
        <v>29973</v>
      </c>
      <c r="E4828" s="451">
        <v>9000</v>
      </c>
      <c r="F4828" s="887" t="s">
        <v>30664</v>
      </c>
      <c r="G4828" s="376" t="s">
        <v>30665</v>
      </c>
      <c r="H4828" s="884" t="s">
        <v>19713</v>
      </c>
      <c r="I4828" s="884" t="s">
        <v>19773</v>
      </c>
      <c r="J4828" s="887" t="s">
        <v>19713</v>
      </c>
      <c r="K4828" s="933">
        <v>1</v>
      </c>
      <c r="L4828" s="933">
        <v>12</v>
      </c>
      <c r="M4828" s="451">
        <v>107762.04000000001</v>
      </c>
      <c r="N4828" s="933">
        <v>1</v>
      </c>
      <c r="O4828" s="933">
        <v>6</v>
      </c>
      <c r="P4828" s="451">
        <v>54000</v>
      </c>
      <c r="Q4828" s="933">
        <v>1</v>
      </c>
      <c r="R4828" s="933">
        <v>12</v>
      </c>
      <c r="S4828" s="452">
        <v>108000</v>
      </c>
    </row>
    <row r="4829" spans="1:19" s="243" customFormat="1" ht="23.25">
      <c r="A4829" s="926" t="s">
        <v>37672</v>
      </c>
      <c r="B4829" s="887" t="s">
        <v>280</v>
      </c>
      <c r="C4829" s="887" t="s">
        <v>115</v>
      </c>
      <c r="D4829" s="887" t="s">
        <v>30666</v>
      </c>
      <c r="E4829" s="451">
        <v>9000</v>
      </c>
      <c r="F4829" s="887" t="s">
        <v>30667</v>
      </c>
      <c r="G4829" s="376" t="s">
        <v>30668</v>
      </c>
      <c r="H4829" s="884" t="s">
        <v>19713</v>
      </c>
      <c r="I4829" s="884" t="s">
        <v>19773</v>
      </c>
      <c r="J4829" s="887" t="s">
        <v>19713</v>
      </c>
      <c r="K4829" s="933">
        <v>1</v>
      </c>
      <c r="L4829" s="933">
        <v>12</v>
      </c>
      <c r="M4829" s="451">
        <v>108000</v>
      </c>
      <c r="N4829" s="933">
        <v>1</v>
      </c>
      <c r="O4829" s="933">
        <v>6</v>
      </c>
      <c r="P4829" s="451">
        <v>54000</v>
      </c>
      <c r="Q4829" s="933">
        <v>1</v>
      </c>
      <c r="R4829" s="933">
        <v>12</v>
      </c>
      <c r="S4829" s="452">
        <v>108000</v>
      </c>
    </row>
    <row r="4830" spans="1:19" s="243" customFormat="1" ht="23.25">
      <c r="A4830" s="926" t="s">
        <v>37672</v>
      </c>
      <c r="B4830" s="887" t="s">
        <v>280</v>
      </c>
      <c r="C4830" s="887" t="s">
        <v>115</v>
      </c>
      <c r="D4830" s="887" t="s">
        <v>30669</v>
      </c>
      <c r="E4830" s="451">
        <v>10000</v>
      </c>
      <c r="F4830" s="887" t="s">
        <v>30670</v>
      </c>
      <c r="G4830" s="376" t="s">
        <v>30671</v>
      </c>
      <c r="H4830" s="884" t="s">
        <v>29807</v>
      </c>
      <c r="I4830" s="884" t="s">
        <v>19773</v>
      </c>
      <c r="J4830" s="887" t="s">
        <v>29807</v>
      </c>
      <c r="K4830" s="933">
        <v>1</v>
      </c>
      <c r="L4830" s="933">
        <v>12</v>
      </c>
      <c r="M4830" s="451">
        <v>120000</v>
      </c>
      <c r="N4830" s="933">
        <v>1</v>
      </c>
      <c r="O4830" s="933">
        <v>6</v>
      </c>
      <c r="P4830" s="451">
        <v>60000</v>
      </c>
      <c r="Q4830" s="933">
        <v>1</v>
      </c>
      <c r="R4830" s="933">
        <v>12</v>
      </c>
      <c r="S4830" s="452">
        <v>120000</v>
      </c>
    </row>
    <row r="4831" spans="1:19" s="243" customFormat="1" ht="23.25">
      <c r="A4831" s="926" t="s">
        <v>37672</v>
      </c>
      <c r="B4831" s="887" t="s">
        <v>280</v>
      </c>
      <c r="C4831" s="887" t="s">
        <v>115</v>
      </c>
      <c r="D4831" s="887" t="s">
        <v>30672</v>
      </c>
      <c r="E4831" s="451">
        <v>2800</v>
      </c>
      <c r="F4831" s="887" t="s">
        <v>30673</v>
      </c>
      <c r="G4831" s="376" t="s">
        <v>30674</v>
      </c>
      <c r="H4831" s="884" t="s">
        <v>19713</v>
      </c>
      <c r="I4831" s="884" t="s">
        <v>29749</v>
      </c>
      <c r="J4831" s="887" t="s">
        <v>19713</v>
      </c>
      <c r="K4831" s="933">
        <v>1</v>
      </c>
      <c r="L4831" s="933">
        <v>12</v>
      </c>
      <c r="M4831" s="451">
        <v>33600</v>
      </c>
      <c r="N4831" s="933">
        <v>1</v>
      </c>
      <c r="O4831" s="933">
        <v>6</v>
      </c>
      <c r="P4831" s="451">
        <v>16800</v>
      </c>
      <c r="Q4831" s="933">
        <v>1</v>
      </c>
      <c r="R4831" s="933">
        <v>12</v>
      </c>
      <c r="S4831" s="452">
        <v>33600</v>
      </c>
    </row>
    <row r="4832" spans="1:19" s="243" customFormat="1" ht="23.25">
      <c r="A4832" s="926" t="s">
        <v>37672</v>
      </c>
      <c r="B4832" s="887" t="s">
        <v>280</v>
      </c>
      <c r="C4832" s="887" t="s">
        <v>115</v>
      </c>
      <c r="D4832" s="887" t="s">
        <v>30675</v>
      </c>
      <c r="E4832" s="451">
        <v>5500</v>
      </c>
      <c r="F4832" s="887" t="s">
        <v>30676</v>
      </c>
      <c r="G4832" s="376" t="s">
        <v>30677</v>
      </c>
      <c r="H4832" s="884" t="s">
        <v>19708</v>
      </c>
      <c r="I4832" s="884" t="s">
        <v>19773</v>
      </c>
      <c r="J4832" s="887" t="s">
        <v>19708</v>
      </c>
      <c r="K4832" s="933">
        <v>1</v>
      </c>
      <c r="L4832" s="933">
        <v>12</v>
      </c>
      <c r="M4832" s="451">
        <v>66000</v>
      </c>
      <c r="N4832" s="933">
        <v>1</v>
      </c>
      <c r="O4832" s="933">
        <v>6</v>
      </c>
      <c r="P4832" s="451">
        <v>33000</v>
      </c>
      <c r="Q4832" s="933">
        <v>1</v>
      </c>
      <c r="R4832" s="933">
        <v>12</v>
      </c>
      <c r="S4832" s="452">
        <v>66000</v>
      </c>
    </row>
    <row r="4833" spans="1:19" s="243" customFormat="1" ht="23.25">
      <c r="A4833" s="926" t="s">
        <v>37672</v>
      </c>
      <c r="B4833" s="887" t="s">
        <v>280</v>
      </c>
      <c r="C4833" s="887" t="s">
        <v>115</v>
      </c>
      <c r="D4833" s="887" t="s">
        <v>29897</v>
      </c>
      <c r="E4833" s="451">
        <v>7000</v>
      </c>
      <c r="F4833" s="887" t="s">
        <v>29898</v>
      </c>
      <c r="G4833" s="376" t="s">
        <v>29899</v>
      </c>
      <c r="H4833" s="884" t="s">
        <v>21156</v>
      </c>
      <c r="I4833" s="884" t="s">
        <v>29749</v>
      </c>
      <c r="J4833" s="887" t="s">
        <v>21156</v>
      </c>
      <c r="K4833" s="933">
        <v>1</v>
      </c>
      <c r="L4833" s="933">
        <v>3</v>
      </c>
      <c r="M4833" s="451">
        <v>21000</v>
      </c>
      <c r="N4833" s="917"/>
      <c r="O4833" s="933"/>
      <c r="P4833" s="451"/>
      <c r="Q4833" s="917"/>
      <c r="R4833" s="917"/>
      <c r="S4833" s="452"/>
    </row>
    <row r="4834" spans="1:19" s="243" customFormat="1" ht="23.25">
      <c r="A4834" s="926" t="s">
        <v>37672</v>
      </c>
      <c r="B4834" s="887" t="s">
        <v>280</v>
      </c>
      <c r="C4834" s="887" t="s">
        <v>115</v>
      </c>
      <c r="D4834" s="887" t="s">
        <v>19900</v>
      </c>
      <c r="E4834" s="451">
        <v>2500</v>
      </c>
      <c r="F4834" s="887" t="s">
        <v>30678</v>
      </c>
      <c r="G4834" s="376" t="s">
        <v>30679</v>
      </c>
      <c r="H4834" s="884" t="s">
        <v>24904</v>
      </c>
      <c r="I4834" s="884" t="s">
        <v>19773</v>
      </c>
      <c r="J4834" s="887" t="s">
        <v>24904</v>
      </c>
      <c r="K4834" s="933">
        <v>1</v>
      </c>
      <c r="L4834" s="933">
        <v>12</v>
      </c>
      <c r="M4834" s="451">
        <v>30000</v>
      </c>
      <c r="N4834" s="933">
        <v>1</v>
      </c>
      <c r="O4834" s="933">
        <v>6</v>
      </c>
      <c r="P4834" s="451">
        <v>15000</v>
      </c>
      <c r="Q4834" s="933">
        <v>1</v>
      </c>
      <c r="R4834" s="933">
        <v>12</v>
      </c>
      <c r="S4834" s="452">
        <v>30000</v>
      </c>
    </row>
    <row r="4835" spans="1:19" s="243" customFormat="1" ht="34.9">
      <c r="A4835" s="926" t="s">
        <v>37672</v>
      </c>
      <c r="B4835" s="887" t="s">
        <v>280</v>
      </c>
      <c r="C4835" s="887" t="s">
        <v>115</v>
      </c>
      <c r="D4835" s="887" t="s">
        <v>29900</v>
      </c>
      <c r="E4835" s="451">
        <v>9000</v>
      </c>
      <c r="F4835" s="887" t="s">
        <v>29901</v>
      </c>
      <c r="G4835" s="376" t="s">
        <v>29902</v>
      </c>
      <c r="H4835" s="884" t="s">
        <v>29903</v>
      </c>
      <c r="I4835" s="884" t="s">
        <v>19773</v>
      </c>
      <c r="J4835" s="887" t="s">
        <v>29903</v>
      </c>
      <c r="K4835" s="933">
        <v>1</v>
      </c>
      <c r="L4835" s="933">
        <v>2</v>
      </c>
      <c r="M4835" s="451">
        <v>18000</v>
      </c>
      <c r="N4835" s="933">
        <v>2</v>
      </c>
      <c r="O4835" s="933">
        <v>3</v>
      </c>
      <c r="P4835" s="451">
        <v>27000</v>
      </c>
      <c r="Q4835" s="933"/>
      <c r="R4835" s="933"/>
      <c r="S4835" s="452"/>
    </row>
    <row r="4836" spans="1:19" s="243" customFormat="1" ht="23.25">
      <c r="A4836" s="926" t="s">
        <v>37672</v>
      </c>
      <c r="B4836" s="887" t="s">
        <v>280</v>
      </c>
      <c r="C4836" s="887" t="s">
        <v>115</v>
      </c>
      <c r="D4836" s="887" t="s">
        <v>30228</v>
      </c>
      <c r="E4836" s="451">
        <v>7000</v>
      </c>
      <c r="F4836" s="887" t="s">
        <v>30680</v>
      </c>
      <c r="G4836" s="376" t="s">
        <v>30681</v>
      </c>
      <c r="H4836" s="884" t="s">
        <v>19729</v>
      </c>
      <c r="I4836" s="884" t="s">
        <v>19773</v>
      </c>
      <c r="J4836" s="887" t="s">
        <v>19729</v>
      </c>
      <c r="K4836" s="933">
        <v>1</v>
      </c>
      <c r="L4836" s="933">
        <v>12</v>
      </c>
      <c r="M4836" s="451">
        <v>77120.160000000003</v>
      </c>
      <c r="N4836" s="933">
        <v>1</v>
      </c>
      <c r="O4836" s="933">
        <v>6</v>
      </c>
      <c r="P4836" s="451">
        <v>42000</v>
      </c>
      <c r="Q4836" s="933">
        <v>1</v>
      </c>
      <c r="R4836" s="933">
        <v>12</v>
      </c>
      <c r="S4836" s="452">
        <v>84000</v>
      </c>
    </row>
    <row r="4837" spans="1:19" s="243" customFormat="1" ht="23.25">
      <c r="A4837" s="926" t="s">
        <v>37672</v>
      </c>
      <c r="B4837" s="887" t="s">
        <v>280</v>
      </c>
      <c r="C4837" s="887" t="s">
        <v>115</v>
      </c>
      <c r="D4837" s="887" t="s">
        <v>30167</v>
      </c>
      <c r="E4837" s="451">
        <v>9000</v>
      </c>
      <c r="F4837" s="887" t="s">
        <v>30682</v>
      </c>
      <c r="G4837" s="376" t="s">
        <v>30683</v>
      </c>
      <c r="H4837" s="884" t="s">
        <v>20184</v>
      </c>
      <c r="I4837" s="884" t="s">
        <v>29749</v>
      </c>
      <c r="J4837" s="887" t="s">
        <v>20184</v>
      </c>
      <c r="K4837" s="933">
        <v>1</v>
      </c>
      <c r="L4837" s="933">
        <v>12</v>
      </c>
      <c r="M4837" s="451">
        <v>108000</v>
      </c>
      <c r="N4837" s="933">
        <v>1</v>
      </c>
      <c r="O4837" s="933">
        <v>6</v>
      </c>
      <c r="P4837" s="451">
        <v>54000</v>
      </c>
      <c r="Q4837" s="933">
        <v>1</v>
      </c>
      <c r="R4837" s="933">
        <v>12</v>
      </c>
      <c r="S4837" s="452">
        <v>108000</v>
      </c>
    </row>
    <row r="4838" spans="1:19" s="243" customFormat="1" ht="23.25">
      <c r="A4838" s="926" t="s">
        <v>37672</v>
      </c>
      <c r="B4838" s="887" t="s">
        <v>280</v>
      </c>
      <c r="C4838" s="887" t="s">
        <v>115</v>
      </c>
      <c r="D4838" s="887" t="s">
        <v>30684</v>
      </c>
      <c r="E4838" s="451">
        <v>2500</v>
      </c>
      <c r="F4838" s="887" t="s">
        <v>30685</v>
      </c>
      <c r="G4838" s="376" t="s">
        <v>30686</v>
      </c>
      <c r="H4838" s="884" t="s">
        <v>30687</v>
      </c>
      <c r="I4838" s="884" t="s">
        <v>19829</v>
      </c>
      <c r="J4838" s="887" t="s">
        <v>30687</v>
      </c>
      <c r="K4838" s="933">
        <v>1</v>
      </c>
      <c r="L4838" s="933">
        <v>12</v>
      </c>
      <c r="M4838" s="451">
        <v>30000</v>
      </c>
      <c r="N4838" s="933">
        <v>1</v>
      </c>
      <c r="O4838" s="933">
        <v>6</v>
      </c>
      <c r="P4838" s="451">
        <v>15000</v>
      </c>
      <c r="Q4838" s="933">
        <v>1</v>
      </c>
      <c r="R4838" s="933">
        <v>12</v>
      </c>
      <c r="S4838" s="452">
        <v>30000</v>
      </c>
    </row>
    <row r="4839" spans="1:19" s="243" customFormat="1" ht="34.9">
      <c r="A4839" s="926" t="s">
        <v>37672</v>
      </c>
      <c r="B4839" s="887" t="s">
        <v>280</v>
      </c>
      <c r="C4839" s="887" t="s">
        <v>115</v>
      </c>
      <c r="D4839" s="887" t="s">
        <v>30688</v>
      </c>
      <c r="E4839" s="451">
        <v>14000</v>
      </c>
      <c r="F4839" s="887" t="s">
        <v>30689</v>
      </c>
      <c r="G4839" s="376" t="s">
        <v>30690</v>
      </c>
      <c r="H4839" s="884" t="s">
        <v>19729</v>
      </c>
      <c r="I4839" s="884" t="s">
        <v>30691</v>
      </c>
      <c r="J4839" s="887" t="s">
        <v>19729</v>
      </c>
      <c r="K4839" s="933">
        <v>1</v>
      </c>
      <c r="L4839" s="933">
        <v>12</v>
      </c>
      <c r="M4839" s="451">
        <v>168000</v>
      </c>
      <c r="N4839" s="933">
        <v>1</v>
      </c>
      <c r="O4839" s="933">
        <v>6</v>
      </c>
      <c r="P4839" s="451">
        <v>84000</v>
      </c>
      <c r="Q4839" s="933">
        <v>1</v>
      </c>
      <c r="R4839" s="933">
        <v>12</v>
      </c>
      <c r="S4839" s="452">
        <v>168000</v>
      </c>
    </row>
    <row r="4840" spans="1:19" s="243" customFormat="1" ht="23.25">
      <c r="A4840" s="926" t="s">
        <v>37672</v>
      </c>
      <c r="B4840" s="887" t="s">
        <v>280</v>
      </c>
      <c r="C4840" s="887" t="s">
        <v>115</v>
      </c>
      <c r="D4840" s="887" t="s">
        <v>30692</v>
      </c>
      <c r="E4840" s="451">
        <v>10000</v>
      </c>
      <c r="F4840" s="887" t="s">
        <v>30693</v>
      </c>
      <c r="G4840" s="376" t="s">
        <v>30694</v>
      </c>
      <c r="H4840" s="884" t="s">
        <v>20169</v>
      </c>
      <c r="I4840" s="884" t="s">
        <v>19773</v>
      </c>
      <c r="J4840" s="887" t="s">
        <v>20169</v>
      </c>
      <c r="K4840" s="933">
        <v>1</v>
      </c>
      <c r="L4840" s="933">
        <v>12</v>
      </c>
      <c r="M4840" s="451">
        <v>120000</v>
      </c>
      <c r="N4840" s="933">
        <v>1</v>
      </c>
      <c r="O4840" s="933">
        <v>6</v>
      </c>
      <c r="P4840" s="451">
        <v>60000</v>
      </c>
      <c r="Q4840" s="933">
        <v>1</v>
      </c>
      <c r="R4840" s="933">
        <v>12</v>
      </c>
      <c r="S4840" s="452">
        <v>120000</v>
      </c>
    </row>
    <row r="4841" spans="1:19" s="243" customFormat="1" ht="23.25">
      <c r="A4841" s="926" t="s">
        <v>37672</v>
      </c>
      <c r="B4841" s="887" t="s">
        <v>280</v>
      </c>
      <c r="C4841" s="887" t="s">
        <v>115</v>
      </c>
      <c r="D4841" s="887" t="s">
        <v>30035</v>
      </c>
      <c r="E4841" s="451">
        <v>5500</v>
      </c>
      <c r="F4841" s="887" t="s">
        <v>30695</v>
      </c>
      <c r="G4841" s="376" t="s">
        <v>30696</v>
      </c>
      <c r="H4841" s="884" t="s">
        <v>23367</v>
      </c>
      <c r="I4841" s="884" t="s">
        <v>19773</v>
      </c>
      <c r="J4841" s="887" t="s">
        <v>23367</v>
      </c>
      <c r="K4841" s="933">
        <v>1</v>
      </c>
      <c r="L4841" s="933">
        <v>10</v>
      </c>
      <c r="M4841" s="451">
        <v>55000</v>
      </c>
      <c r="N4841" s="933">
        <v>1</v>
      </c>
      <c r="O4841" s="933">
        <v>6</v>
      </c>
      <c r="P4841" s="451">
        <v>33000</v>
      </c>
      <c r="Q4841" s="933">
        <v>1</v>
      </c>
      <c r="R4841" s="933">
        <v>12</v>
      </c>
      <c r="S4841" s="452">
        <v>66000</v>
      </c>
    </row>
    <row r="4842" spans="1:19" s="243" customFormat="1" ht="23.25">
      <c r="A4842" s="926" t="s">
        <v>37672</v>
      </c>
      <c r="B4842" s="887" t="s">
        <v>280</v>
      </c>
      <c r="C4842" s="887" t="s">
        <v>115</v>
      </c>
      <c r="D4842" s="887" t="s">
        <v>30112</v>
      </c>
      <c r="E4842" s="451">
        <v>6000</v>
      </c>
      <c r="F4842" s="887" t="s">
        <v>30697</v>
      </c>
      <c r="G4842" s="376" t="s">
        <v>30698</v>
      </c>
      <c r="H4842" s="884" t="s">
        <v>19747</v>
      </c>
      <c r="I4842" s="884" t="s">
        <v>19773</v>
      </c>
      <c r="J4842" s="887" t="s">
        <v>19747</v>
      </c>
      <c r="K4842" s="933">
        <v>1</v>
      </c>
      <c r="L4842" s="933">
        <v>12</v>
      </c>
      <c r="M4842" s="451">
        <v>72000</v>
      </c>
      <c r="N4842" s="933">
        <v>1</v>
      </c>
      <c r="O4842" s="933">
        <v>6</v>
      </c>
      <c r="P4842" s="451">
        <v>36000</v>
      </c>
      <c r="Q4842" s="933">
        <v>1</v>
      </c>
      <c r="R4842" s="933">
        <v>12</v>
      </c>
      <c r="S4842" s="452">
        <v>72000</v>
      </c>
    </row>
    <row r="4843" spans="1:19" s="243" customFormat="1" ht="34.9">
      <c r="A4843" s="926" t="s">
        <v>37672</v>
      </c>
      <c r="B4843" s="887" t="s">
        <v>280</v>
      </c>
      <c r="C4843" s="887" t="s">
        <v>115</v>
      </c>
      <c r="D4843" s="887" t="s">
        <v>30699</v>
      </c>
      <c r="E4843" s="451">
        <v>2500</v>
      </c>
      <c r="F4843" s="887" t="s">
        <v>30700</v>
      </c>
      <c r="G4843" s="376" t="s">
        <v>30701</v>
      </c>
      <c r="H4843" s="884" t="s">
        <v>30227</v>
      </c>
      <c r="I4843" s="884" t="s">
        <v>19829</v>
      </c>
      <c r="J4843" s="887" t="s">
        <v>30227</v>
      </c>
      <c r="K4843" s="933">
        <v>1</v>
      </c>
      <c r="L4843" s="933">
        <v>12</v>
      </c>
      <c r="M4843" s="451">
        <v>30000</v>
      </c>
      <c r="N4843" s="933">
        <v>1</v>
      </c>
      <c r="O4843" s="933">
        <v>6</v>
      </c>
      <c r="P4843" s="451">
        <v>15000</v>
      </c>
      <c r="Q4843" s="933">
        <v>1</v>
      </c>
      <c r="R4843" s="933">
        <v>12</v>
      </c>
      <c r="S4843" s="452">
        <v>30000</v>
      </c>
    </row>
    <row r="4844" spans="1:19" s="243" customFormat="1" ht="23.25">
      <c r="A4844" s="926" t="s">
        <v>37672</v>
      </c>
      <c r="B4844" s="887" t="s">
        <v>280</v>
      </c>
      <c r="C4844" s="887" t="s">
        <v>115</v>
      </c>
      <c r="D4844" s="887" t="s">
        <v>30112</v>
      </c>
      <c r="E4844" s="451">
        <v>6000</v>
      </c>
      <c r="F4844" s="887" t="s">
        <v>30702</v>
      </c>
      <c r="G4844" s="376" t="s">
        <v>30703</v>
      </c>
      <c r="H4844" s="884" t="s">
        <v>19747</v>
      </c>
      <c r="I4844" s="884" t="s">
        <v>19773</v>
      </c>
      <c r="J4844" s="887" t="s">
        <v>19747</v>
      </c>
      <c r="K4844" s="933">
        <v>1</v>
      </c>
      <c r="L4844" s="933">
        <v>12</v>
      </c>
      <c r="M4844" s="451">
        <v>72000</v>
      </c>
      <c r="N4844" s="933">
        <v>1</v>
      </c>
      <c r="O4844" s="933">
        <v>6</v>
      </c>
      <c r="P4844" s="451">
        <v>36000</v>
      </c>
      <c r="Q4844" s="933">
        <v>1</v>
      </c>
      <c r="R4844" s="933">
        <v>12</v>
      </c>
      <c r="S4844" s="452">
        <v>72000</v>
      </c>
    </row>
    <row r="4845" spans="1:19" s="243" customFormat="1" ht="23.25">
      <c r="A4845" s="926" t="s">
        <v>37672</v>
      </c>
      <c r="B4845" s="887" t="s">
        <v>280</v>
      </c>
      <c r="C4845" s="887" t="s">
        <v>115</v>
      </c>
      <c r="D4845" s="887" t="s">
        <v>21124</v>
      </c>
      <c r="E4845" s="451">
        <v>11000</v>
      </c>
      <c r="F4845" s="887" t="s">
        <v>30704</v>
      </c>
      <c r="G4845" s="376" t="s">
        <v>30705</v>
      </c>
      <c r="H4845" s="884" t="s">
        <v>29807</v>
      </c>
      <c r="I4845" s="884" t="s">
        <v>19773</v>
      </c>
      <c r="J4845" s="887" t="s">
        <v>29807</v>
      </c>
      <c r="K4845" s="933">
        <v>1</v>
      </c>
      <c r="L4845" s="933">
        <v>12</v>
      </c>
      <c r="M4845" s="451">
        <v>132000</v>
      </c>
      <c r="N4845" s="933">
        <v>1</v>
      </c>
      <c r="O4845" s="933">
        <v>6</v>
      </c>
      <c r="P4845" s="451">
        <v>66000</v>
      </c>
      <c r="Q4845" s="933">
        <v>1</v>
      </c>
      <c r="R4845" s="933">
        <v>12</v>
      </c>
      <c r="S4845" s="452">
        <v>132000</v>
      </c>
    </row>
    <row r="4846" spans="1:19" s="243" customFormat="1" ht="34.9">
      <c r="A4846" s="926" t="s">
        <v>37672</v>
      </c>
      <c r="B4846" s="887" t="s">
        <v>280</v>
      </c>
      <c r="C4846" s="887" t="s">
        <v>115</v>
      </c>
      <c r="D4846" s="887" t="s">
        <v>30706</v>
      </c>
      <c r="E4846" s="451">
        <v>9000</v>
      </c>
      <c r="F4846" s="887" t="s">
        <v>30707</v>
      </c>
      <c r="G4846" s="376" t="s">
        <v>30708</v>
      </c>
      <c r="H4846" s="884" t="s">
        <v>30162</v>
      </c>
      <c r="I4846" s="884" t="s">
        <v>19773</v>
      </c>
      <c r="J4846" s="887" t="s">
        <v>30162</v>
      </c>
      <c r="K4846" s="933">
        <v>1</v>
      </c>
      <c r="L4846" s="933">
        <v>12</v>
      </c>
      <c r="M4846" s="451">
        <v>107527.75</v>
      </c>
      <c r="N4846" s="933">
        <v>1</v>
      </c>
      <c r="O4846" s="933">
        <v>6</v>
      </c>
      <c r="P4846" s="451">
        <v>54000</v>
      </c>
      <c r="Q4846" s="933">
        <v>1</v>
      </c>
      <c r="R4846" s="933">
        <v>12</v>
      </c>
      <c r="S4846" s="452">
        <v>108000</v>
      </c>
    </row>
    <row r="4847" spans="1:19" s="243" customFormat="1" ht="23.25">
      <c r="A4847" s="926" t="s">
        <v>37672</v>
      </c>
      <c r="B4847" s="887" t="s">
        <v>280</v>
      </c>
      <c r="C4847" s="887" t="s">
        <v>115</v>
      </c>
      <c r="D4847" s="887" t="s">
        <v>30167</v>
      </c>
      <c r="E4847" s="451">
        <v>9000</v>
      </c>
      <c r="F4847" s="887" t="s">
        <v>30709</v>
      </c>
      <c r="G4847" s="376" t="s">
        <v>30710</v>
      </c>
      <c r="H4847" s="884" t="s">
        <v>19802</v>
      </c>
      <c r="I4847" s="884" t="s">
        <v>19773</v>
      </c>
      <c r="J4847" s="887" t="s">
        <v>19802</v>
      </c>
      <c r="K4847" s="933">
        <v>1</v>
      </c>
      <c r="L4847" s="933">
        <v>12</v>
      </c>
      <c r="M4847" s="451">
        <v>108000</v>
      </c>
      <c r="N4847" s="933">
        <v>1</v>
      </c>
      <c r="O4847" s="933">
        <v>6</v>
      </c>
      <c r="P4847" s="451">
        <v>54000</v>
      </c>
      <c r="Q4847" s="933">
        <v>1</v>
      </c>
      <c r="R4847" s="933">
        <v>12</v>
      </c>
      <c r="S4847" s="452">
        <v>108000</v>
      </c>
    </row>
    <row r="4848" spans="1:19" s="243" customFormat="1" ht="23.25">
      <c r="A4848" s="926" t="s">
        <v>37672</v>
      </c>
      <c r="B4848" s="887" t="s">
        <v>280</v>
      </c>
      <c r="C4848" s="887" t="s">
        <v>115</v>
      </c>
      <c r="D4848" s="887" t="s">
        <v>30711</v>
      </c>
      <c r="E4848" s="451">
        <v>3500</v>
      </c>
      <c r="F4848" s="887" t="s">
        <v>30712</v>
      </c>
      <c r="G4848" s="376" t="s">
        <v>30713</v>
      </c>
      <c r="H4848" s="884" t="s">
        <v>20674</v>
      </c>
      <c r="I4848" s="884" t="s">
        <v>29853</v>
      </c>
      <c r="J4848" s="887" t="s">
        <v>20674</v>
      </c>
      <c r="K4848" s="933">
        <v>1</v>
      </c>
      <c r="L4848" s="933">
        <v>12</v>
      </c>
      <c r="M4848" s="451">
        <v>42000</v>
      </c>
      <c r="N4848" s="933">
        <v>1</v>
      </c>
      <c r="O4848" s="933">
        <v>6</v>
      </c>
      <c r="P4848" s="451">
        <v>21000</v>
      </c>
      <c r="Q4848" s="933">
        <v>1</v>
      </c>
      <c r="R4848" s="933">
        <v>12</v>
      </c>
      <c r="S4848" s="452">
        <v>42000</v>
      </c>
    </row>
    <row r="4849" spans="1:19" s="243" customFormat="1" ht="23.25">
      <c r="A4849" s="926" t="s">
        <v>37672</v>
      </c>
      <c r="B4849" s="887" t="s">
        <v>280</v>
      </c>
      <c r="C4849" s="887" t="s">
        <v>115</v>
      </c>
      <c r="D4849" s="887" t="s">
        <v>21325</v>
      </c>
      <c r="E4849" s="451">
        <v>8500</v>
      </c>
      <c r="F4849" s="887" t="s">
        <v>29906</v>
      </c>
      <c r="G4849" s="376" t="s">
        <v>29907</v>
      </c>
      <c r="H4849" s="884" t="s">
        <v>21328</v>
      </c>
      <c r="I4849" s="884" t="s">
        <v>19773</v>
      </c>
      <c r="J4849" s="887" t="s">
        <v>21328</v>
      </c>
      <c r="K4849" s="933">
        <v>1</v>
      </c>
      <c r="L4849" s="933">
        <v>3</v>
      </c>
      <c r="M4849" s="451">
        <v>25500</v>
      </c>
      <c r="N4849" s="917"/>
      <c r="O4849" s="933"/>
      <c r="P4849" s="451"/>
      <c r="Q4849" s="933"/>
      <c r="R4849" s="933"/>
      <c r="S4849" s="452"/>
    </row>
    <row r="4850" spans="1:19" s="243" customFormat="1" ht="23.25">
      <c r="A4850" s="926" t="s">
        <v>37672</v>
      </c>
      <c r="B4850" s="887" t="s">
        <v>280</v>
      </c>
      <c r="C4850" s="887" t="s">
        <v>115</v>
      </c>
      <c r="D4850" s="887" t="s">
        <v>21124</v>
      </c>
      <c r="E4850" s="451">
        <v>11000</v>
      </c>
      <c r="F4850" s="887" t="s">
        <v>30714</v>
      </c>
      <c r="G4850" s="376" t="s">
        <v>30715</v>
      </c>
      <c r="H4850" s="884" t="s">
        <v>19729</v>
      </c>
      <c r="I4850" s="884" t="s">
        <v>29749</v>
      </c>
      <c r="J4850" s="887" t="s">
        <v>19729</v>
      </c>
      <c r="K4850" s="933">
        <v>1</v>
      </c>
      <c r="L4850" s="933">
        <v>12</v>
      </c>
      <c r="M4850" s="451">
        <v>131322.49</v>
      </c>
      <c r="N4850" s="933">
        <v>1</v>
      </c>
      <c r="O4850" s="933">
        <v>6</v>
      </c>
      <c r="P4850" s="451">
        <v>66000</v>
      </c>
      <c r="Q4850" s="933">
        <v>1</v>
      </c>
      <c r="R4850" s="933">
        <v>12</v>
      </c>
      <c r="S4850" s="452">
        <v>132000</v>
      </c>
    </row>
    <row r="4851" spans="1:19" s="243" customFormat="1" ht="23.25">
      <c r="A4851" s="926" t="s">
        <v>37672</v>
      </c>
      <c r="B4851" s="887" t="s">
        <v>280</v>
      </c>
      <c r="C4851" s="887" t="s">
        <v>115</v>
      </c>
      <c r="D4851" s="887" t="s">
        <v>30661</v>
      </c>
      <c r="E4851" s="451">
        <v>4500</v>
      </c>
      <c r="F4851" s="887" t="s">
        <v>30716</v>
      </c>
      <c r="G4851" s="376" t="s">
        <v>30717</v>
      </c>
      <c r="H4851" s="884" t="s">
        <v>19862</v>
      </c>
      <c r="I4851" s="884" t="s">
        <v>29749</v>
      </c>
      <c r="J4851" s="887" t="s">
        <v>19862</v>
      </c>
      <c r="K4851" s="933">
        <v>1</v>
      </c>
      <c r="L4851" s="933">
        <v>12</v>
      </c>
      <c r="M4851" s="451">
        <v>54000</v>
      </c>
      <c r="N4851" s="933">
        <v>1</v>
      </c>
      <c r="O4851" s="933">
        <v>6</v>
      </c>
      <c r="P4851" s="451">
        <v>27000</v>
      </c>
      <c r="Q4851" s="933">
        <v>1</v>
      </c>
      <c r="R4851" s="933">
        <v>12</v>
      </c>
      <c r="S4851" s="452">
        <v>54000</v>
      </c>
    </row>
    <row r="4852" spans="1:19" s="243" customFormat="1" ht="23.25">
      <c r="A4852" s="926" t="s">
        <v>37672</v>
      </c>
      <c r="B4852" s="887" t="s">
        <v>280</v>
      </c>
      <c r="C4852" s="887" t="s">
        <v>115</v>
      </c>
      <c r="D4852" s="887" t="s">
        <v>29908</v>
      </c>
      <c r="E4852" s="451">
        <v>10000</v>
      </c>
      <c r="F4852" s="887" t="s">
        <v>29909</v>
      </c>
      <c r="G4852" s="376" t="s">
        <v>29910</v>
      </c>
      <c r="H4852" s="884" t="s">
        <v>19713</v>
      </c>
      <c r="I4852" s="884" t="s">
        <v>19773</v>
      </c>
      <c r="J4852" s="887" t="s">
        <v>19713</v>
      </c>
      <c r="K4852" s="933">
        <v>1</v>
      </c>
      <c r="L4852" s="933">
        <v>2</v>
      </c>
      <c r="M4852" s="451">
        <v>20000</v>
      </c>
      <c r="N4852" s="917"/>
      <c r="O4852" s="933"/>
      <c r="P4852" s="451"/>
      <c r="Q4852" s="933"/>
      <c r="R4852" s="933"/>
      <c r="S4852" s="452"/>
    </row>
    <row r="4853" spans="1:19" s="243" customFormat="1" ht="23.25">
      <c r="A4853" s="926" t="s">
        <v>37672</v>
      </c>
      <c r="B4853" s="887" t="s">
        <v>280</v>
      </c>
      <c r="C4853" s="887" t="s">
        <v>115</v>
      </c>
      <c r="D4853" s="887" t="s">
        <v>30718</v>
      </c>
      <c r="E4853" s="451">
        <v>3500</v>
      </c>
      <c r="F4853" s="887" t="s">
        <v>30719</v>
      </c>
      <c r="G4853" s="376" t="s">
        <v>30720</v>
      </c>
      <c r="H4853" s="884" t="s">
        <v>19862</v>
      </c>
      <c r="I4853" s="884" t="s">
        <v>19773</v>
      </c>
      <c r="J4853" s="887" t="s">
        <v>19862</v>
      </c>
      <c r="K4853" s="933">
        <v>1</v>
      </c>
      <c r="L4853" s="933">
        <v>12</v>
      </c>
      <c r="M4853" s="451">
        <v>42000</v>
      </c>
      <c r="N4853" s="933">
        <v>1</v>
      </c>
      <c r="O4853" s="933">
        <v>6</v>
      </c>
      <c r="P4853" s="451">
        <v>21000</v>
      </c>
      <c r="Q4853" s="942">
        <v>1</v>
      </c>
      <c r="R4853" s="942">
        <v>12</v>
      </c>
      <c r="S4853" s="452">
        <v>42000</v>
      </c>
    </row>
    <row r="4854" spans="1:19" s="243" customFormat="1" ht="23.25">
      <c r="A4854" s="926" t="s">
        <v>37672</v>
      </c>
      <c r="B4854" s="887" t="s">
        <v>280</v>
      </c>
      <c r="C4854" s="887" t="s">
        <v>115</v>
      </c>
      <c r="D4854" s="887" t="s">
        <v>29922</v>
      </c>
      <c r="E4854" s="451">
        <v>4500</v>
      </c>
      <c r="F4854" s="887" t="s">
        <v>30721</v>
      </c>
      <c r="G4854" s="376" t="s">
        <v>30722</v>
      </c>
      <c r="H4854" s="884" t="s">
        <v>19729</v>
      </c>
      <c r="I4854" s="884" t="s">
        <v>19773</v>
      </c>
      <c r="J4854" s="887" t="s">
        <v>19729</v>
      </c>
      <c r="K4854" s="933">
        <v>1</v>
      </c>
      <c r="L4854" s="933">
        <v>12</v>
      </c>
      <c r="M4854" s="451">
        <v>53715.040000000001</v>
      </c>
      <c r="N4854" s="933">
        <v>1</v>
      </c>
      <c r="O4854" s="933">
        <v>6</v>
      </c>
      <c r="P4854" s="451">
        <v>27000</v>
      </c>
      <c r="Q4854" s="933">
        <v>1</v>
      </c>
      <c r="R4854" s="933">
        <v>12</v>
      </c>
      <c r="S4854" s="452">
        <v>54000</v>
      </c>
    </row>
    <row r="4855" spans="1:19" s="243" customFormat="1" ht="34.9">
      <c r="A4855" s="926" t="s">
        <v>37672</v>
      </c>
      <c r="B4855" s="887" t="s">
        <v>280</v>
      </c>
      <c r="C4855" s="887" t="s">
        <v>115</v>
      </c>
      <c r="D4855" s="887" t="s">
        <v>30723</v>
      </c>
      <c r="E4855" s="451">
        <v>3350</v>
      </c>
      <c r="F4855" s="887" t="s">
        <v>30724</v>
      </c>
      <c r="G4855" s="376" t="s">
        <v>30725</v>
      </c>
      <c r="H4855" s="884" t="s">
        <v>19713</v>
      </c>
      <c r="I4855" s="884" t="s">
        <v>19773</v>
      </c>
      <c r="J4855" s="887" t="s">
        <v>19713</v>
      </c>
      <c r="K4855" s="933">
        <v>1</v>
      </c>
      <c r="L4855" s="933">
        <v>12</v>
      </c>
      <c r="M4855" s="451">
        <v>40200</v>
      </c>
      <c r="N4855" s="933">
        <v>1</v>
      </c>
      <c r="O4855" s="933">
        <v>5</v>
      </c>
      <c r="P4855" s="451">
        <v>16750</v>
      </c>
      <c r="Q4855" s="942">
        <v>1</v>
      </c>
      <c r="R4855" s="942">
        <v>12</v>
      </c>
      <c r="S4855" s="452">
        <v>40200</v>
      </c>
    </row>
    <row r="4856" spans="1:19" s="243" customFormat="1" ht="23.25">
      <c r="A4856" s="926" t="s">
        <v>37672</v>
      </c>
      <c r="B4856" s="887" t="s">
        <v>280</v>
      </c>
      <c r="C4856" s="887" t="s">
        <v>115</v>
      </c>
      <c r="D4856" s="887" t="s">
        <v>30726</v>
      </c>
      <c r="E4856" s="451">
        <v>15000</v>
      </c>
      <c r="F4856" s="887" t="s">
        <v>30727</v>
      </c>
      <c r="G4856" s="376" t="s">
        <v>30728</v>
      </c>
      <c r="H4856" s="884" t="s">
        <v>29788</v>
      </c>
      <c r="I4856" s="884" t="s">
        <v>19773</v>
      </c>
      <c r="J4856" s="887" t="s">
        <v>29788</v>
      </c>
      <c r="K4856" s="933">
        <v>1</v>
      </c>
      <c r="L4856" s="933">
        <v>12</v>
      </c>
      <c r="M4856" s="451">
        <v>180000</v>
      </c>
      <c r="N4856" s="933">
        <v>1</v>
      </c>
      <c r="O4856" s="933">
        <v>6</v>
      </c>
      <c r="P4856" s="451">
        <v>90000</v>
      </c>
      <c r="Q4856" s="933">
        <v>1</v>
      </c>
      <c r="R4856" s="933">
        <v>12</v>
      </c>
      <c r="S4856" s="452">
        <v>180000</v>
      </c>
    </row>
    <row r="4857" spans="1:19" s="243" customFormat="1" ht="23.25">
      <c r="A4857" s="926" t="s">
        <v>37672</v>
      </c>
      <c r="B4857" s="887" t="s">
        <v>280</v>
      </c>
      <c r="C4857" s="887" t="s">
        <v>115</v>
      </c>
      <c r="D4857" s="887" t="s">
        <v>29911</v>
      </c>
      <c r="E4857" s="451">
        <v>8000</v>
      </c>
      <c r="F4857" s="887" t="s">
        <v>29912</v>
      </c>
      <c r="G4857" s="376" t="s">
        <v>29913</v>
      </c>
      <c r="H4857" s="884" t="s">
        <v>19708</v>
      </c>
      <c r="I4857" s="884" t="s">
        <v>19773</v>
      </c>
      <c r="J4857" s="887" t="s">
        <v>19708</v>
      </c>
      <c r="K4857" s="933">
        <v>1</v>
      </c>
      <c r="L4857" s="933">
        <v>2</v>
      </c>
      <c r="M4857" s="451">
        <v>16000</v>
      </c>
      <c r="N4857" s="933">
        <v>2</v>
      </c>
      <c r="O4857" s="933">
        <v>3</v>
      </c>
      <c r="P4857" s="451">
        <v>24000</v>
      </c>
      <c r="Q4857" s="933"/>
      <c r="R4857" s="933"/>
      <c r="S4857" s="452"/>
    </row>
    <row r="4858" spans="1:19" s="243" customFormat="1" ht="23.25">
      <c r="A4858" s="926" t="s">
        <v>37672</v>
      </c>
      <c r="B4858" s="887" t="s">
        <v>280</v>
      </c>
      <c r="C4858" s="887" t="s">
        <v>115</v>
      </c>
      <c r="D4858" s="887" t="s">
        <v>30729</v>
      </c>
      <c r="E4858" s="451">
        <v>11000</v>
      </c>
      <c r="F4858" s="887" t="s">
        <v>30730</v>
      </c>
      <c r="G4858" s="376" t="s">
        <v>30731</v>
      </c>
      <c r="H4858" s="884" t="s">
        <v>27378</v>
      </c>
      <c r="I4858" s="884" t="s">
        <v>19773</v>
      </c>
      <c r="J4858" s="887" t="s">
        <v>27378</v>
      </c>
      <c r="K4858" s="933">
        <v>1</v>
      </c>
      <c r="L4858" s="933">
        <v>12</v>
      </c>
      <c r="M4858" s="451">
        <v>132000</v>
      </c>
      <c r="N4858" s="933">
        <v>1</v>
      </c>
      <c r="O4858" s="933">
        <v>6</v>
      </c>
      <c r="P4858" s="451">
        <v>66000</v>
      </c>
      <c r="Q4858" s="933">
        <v>1</v>
      </c>
      <c r="R4858" s="933">
        <v>12</v>
      </c>
      <c r="S4858" s="452">
        <v>132000</v>
      </c>
    </row>
    <row r="4859" spans="1:19" s="243" customFormat="1" ht="23.25">
      <c r="A4859" s="926" t="s">
        <v>37672</v>
      </c>
      <c r="B4859" s="887" t="s">
        <v>280</v>
      </c>
      <c r="C4859" s="887" t="s">
        <v>115</v>
      </c>
      <c r="D4859" s="887" t="s">
        <v>29822</v>
      </c>
      <c r="E4859" s="451">
        <v>7000</v>
      </c>
      <c r="F4859" s="887" t="s">
        <v>30732</v>
      </c>
      <c r="G4859" s="376" t="s">
        <v>30733</v>
      </c>
      <c r="H4859" s="884" t="s">
        <v>19802</v>
      </c>
      <c r="I4859" s="884" t="s">
        <v>19773</v>
      </c>
      <c r="J4859" s="887" t="s">
        <v>19802</v>
      </c>
      <c r="K4859" s="933">
        <v>1</v>
      </c>
      <c r="L4859" s="933">
        <v>12</v>
      </c>
      <c r="M4859" s="451">
        <v>84000</v>
      </c>
      <c r="N4859" s="933">
        <v>1</v>
      </c>
      <c r="O4859" s="933">
        <v>6</v>
      </c>
      <c r="P4859" s="451">
        <v>42000</v>
      </c>
      <c r="Q4859" s="933">
        <v>1</v>
      </c>
      <c r="R4859" s="933">
        <v>12</v>
      </c>
      <c r="S4859" s="452">
        <v>84000</v>
      </c>
    </row>
    <row r="4860" spans="1:19" s="243" customFormat="1" ht="23.25">
      <c r="A4860" s="926" t="s">
        <v>37672</v>
      </c>
      <c r="B4860" s="887" t="s">
        <v>280</v>
      </c>
      <c r="C4860" s="887" t="s">
        <v>115</v>
      </c>
      <c r="D4860" s="887" t="s">
        <v>29922</v>
      </c>
      <c r="E4860" s="451">
        <v>4500</v>
      </c>
      <c r="F4860" s="887" t="s">
        <v>30734</v>
      </c>
      <c r="G4860" s="376" t="s">
        <v>30735</v>
      </c>
      <c r="H4860" s="884" t="s">
        <v>19713</v>
      </c>
      <c r="I4860" s="884" t="s">
        <v>19773</v>
      </c>
      <c r="J4860" s="887" t="s">
        <v>19713</v>
      </c>
      <c r="K4860" s="933">
        <v>1</v>
      </c>
      <c r="L4860" s="933">
        <v>12</v>
      </c>
      <c r="M4860" s="451">
        <v>54000</v>
      </c>
      <c r="N4860" s="933">
        <v>1</v>
      </c>
      <c r="O4860" s="933">
        <v>6</v>
      </c>
      <c r="P4860" s="451">
        <v>27000</v>
      </c>
      <c r="Q4860" s="933">
        <v>1</v>
      </c>
      <c r="R4860" s="933">
        <v>12</v>
      </c>
      <c r="S4860" s="452">
        <v>54000</v>
      </c>
    </row>
    <row r="4861" spans="1:19" s="243" customFormat="1" ht="23.25">
      <c r="A4861" s="926" t="s">
        <v>37672</v>
      </c>
      <c r="B4861" s="887" t="s">
        <v>280</v>
      </c>
      <c r="C4861" s="887" t="s">
        <v>115</v>
      </c>
      <c r="D4861" s="887" t="s">
        <v>29856</v>
      </c>
      <c r="E4861" s="451">
        <v>6000</v>
      </c>
      <c r="F4861" s="887" t="s">
        <v>30736</v>
      </c>
      <c r="G4861" s="376" t="s">
        <v>30737</v>
      </c>
      <c r="H4861" s="884" t="s">
        <v>19713</v>
      </c>
      <c r="I4861" s="884" t="s">
        <v>29749</v>
      </c>
      <c r="J4861" s="887" t="s">
        <v>19713</v>
      </c>
      <c r="K4861" s="933">
        <v>1</v>
      </c>
      <c r="L4861" s="933">
        <v>12</v>
      </c>
      <c r="M4861" s="451">
        <v>72000</v>
      </c>
      <c r="N4861" s="933">
        <v>1</v>
      </c>
      <c r="O4861" s="933">
        <v>6</v>
      </c>
      <c r="P4861" s="451">
        <v>36000</v>
      </c>
      <c r="Q4861" s="933">
        <v>1</v>
      </c>
      <c r="R4861" s="933">
        <v>12</v>
      </c>
      <c r="S4861" s="452">
        <v>72000</v>
      </c>
    </row>
    <row r="4862" spans="1:19" s="243" customFormat="1" ht="23.25">
      <c r="A4862" s="926" t="s">
        <v>37672</v>
      </c>
      <c r="B4862" s="887" t="s">
        <v>280</v>
      </c>
      <c r="C4862" s="887" t="s">
        <v>115</v>
      </c>
      <c r="D4862" s="887" t="s">
        <v>29822</v>
      </c>
      <c r="E4862" s="451">
        <v>7000</v>
      </c>
      <c r="F4862" s="887" t="s">
        <v>30738</v>
      </c>
      <c r="G4862" s="376" t="s">
        <v>30739</v>
      </c>
      <c r="H4862" s="884" t="s">
        <v>19802</v>
      </c>
      <c r="I4862" s="884" t="s">
        <v>19773</v>
      </c>
      <c r="J4862" s="887" t="s">
        <v>19802</v>
      </c>
      <c r="K4862" s="933">
        <v>1</v>
      </c>
      <c r="L4862" s="933">
        <v>12</v>
      </c>
      <c r="M4862" s="451">
        <v>84000</v>
      </c>
      <c r="N4862" s="933">
        <v>1</v>
      </c>
      <c r="O4862" s="933">
        <v>6</v>
      </c>
      <c r="P4862" s="451">
        <v>42000</v>
      </c>
      <c r="Q4862" s="933">
        <v>1</v>
      </c>
      <c r="R4862" s="933">
        <v>12</v>
      </c>
      <c r="S4862" s="452">
        <v>84000</v>
      </c>
    </row>
    <row r="4863" spans="1:19" s="243" customFormat="1" ht="23.25">
      <c r="A4863" s="926" t="s">
        <v>37672</v>
      </c>
      <c r="B4863" s="887" t="s">
        <v>280</v>
      </c>
      <c r="C4863" s="887" t="s">
        <v>115</v>
      </c>
      <c r="D4863" s="887" t="s">
        <v>30167</v>
      </c>
      <c r="E4863" s="451">
        <v>9000</v>
      </c>
      <c r="F4863" s="887" t="s">
        <v>30740</v>
      </c>
      <c r="G4863" s="376" t="s">
        <v>30741</v>
      </c>
      <c r="H4863" s="884" t="s">
        <v>21328</v>
      </c>
      <c r="I4863" s="884" t="s">
        <v>19773</v>
      </c>
      <c r="J4863" s="887" t="s">
        <v>21328</v>
      </c>
      <c r="K4863" s="933">
        <v>1</v>
      </c>
      <c r="L4863" s="933">
        <v>12</v>
      </c>
      <c r="M4863" s="451">
        <v>108000</v>
      </c>
      <c r="N4863" s="933">
        <v>1</v>
      </c>
      <c r="O4863" s="933">
        <v>6</v>
      </c>
      <c r="P4863" s="451">
        <v>54000</v>
      </c>
      <c r="Q4863" s="933">
        <v>1</v>
      </c>
      <c r="R4863" s="933">
        <v>12</v>
      </c>
      <c r="S4863" s="452">
        <v>108000</v>
      </c>
    </row>
    <row r="4864" spans="1:19" s="243" customFormat="1" ht="23.25">
      <c r="A4864" s="926" t="s">
        <v>37672</v>
      </c>
      <c r="B4864" s="887" t="s">
        <v>280</v>
      </c>
      <c r="C4864" s="887" t="s">
        <v>115</v>
      </c>
      <c r="D4864" s="887" t="s">
        <v>20181</v>
      </c>
      <c r="E4864" s="451">
        <v>11000</v>
      </c>
      <c r="F4864" s="887" t="s">
        <v>30742</v>
      </c>
      <c r="G4864" s="376" t="s">
        <v>30743</v>
      </c>
      <c r="H4864" s="884" t="s">
        <v>19729</v>
      </c>
      <c r="I4864" s="884" t="s">
        <v>19773</v>
      </c>
      <c r="J4864" s="887" t="s">
        <v>19729</v>
      </c>
      <c r="K4864" s="933">
        <v>1</v>
      </c>
      <c r="L4864" s="933">
        <v>1</v>
      </c>
      <c r="M4864" s="451">
        <v>11000</v>
      </c>
      <c r="N4864" s="917"/>
      <c r="O4864" s="933"/>
      <c r="P4864" s="451"/>
      <c r="Q4864" s="917"/>
      <c r="R4864" s="917"/>
      <c r="S4864" s="452"/>
    </row>
    <row r="4865" spans="1:19" s="243" customFormat="1" ht="23.25">
      <c r="A4865" s="926" t="s">
        <v>37672</v>
      </c>
      <c r="B4865" s="887" t="s">
        <v>280</v>
      </c>
      <c r="C4865" s="887" t="s">
        <v>115</v>
      </c>
      <c r="D4865" s="887" t="s">
        <v>21124</v>
      </c>
      <c r="E4865" s="451">
        <v>11000</v>
      </c>
      <c r="F4865" s="887" t="s">
        <v>30744</v>
      </c>
      <c r="G4865" s="376" t="s">
        <v>30745</v>
      </c>
      <c r="H4865" s="884" t="s">
        <v>21422</v>
      </c>
      <c r="I4865" s="884" t="s">
        <v>19773</v>
      </c>
      <c r="J4865" s="887" t="s">
        <v>21422</v>
      </c>
      <c r="K4865" s="933">
        <v>1</v>
      </c>
      <c r="L4865" s="933">
        <v>12</v>
      </c>
      <c r="M4865" s="451">
        <v>132000</v>
      </c>
      <c r="N4865" s="933">
        <v>1</v>
      </c>
      <c r="O4865" s="933">
        <v>6</v>
      </c>
      <c r="P4865" s="451">
        <v>66000</v>
      </c>
      <c r="Q4865" s="933">
        <v>1</v>
      </c>
      <c r="R4865" s="933">
        <v>12</v>
      </c>
      <c r="S4865" s="452">
        <v>132000</v>
      </c>
    </row>
    <row r="4866" spans="1:19" s="243" customFormat="1" ht="34.9">
      <c r="A4866" s="926" t="s">
        <v>37672</v>
      </c>
      <c r="B4866" s="887" t="s">
        <v>280</v>
      </c>
      <c r="C4866" s="887" t="s">
        <v>115</v>
      </c>
      <c r="D4866" s="887" t="s">
        <v>30746</v>
      </c>
      <c r="E4866" s="451">
        <v>2500</v>
      </c>
      <c r="F4866" s="887" t="s">
        <v>30747</v>
      </c>
      <c r="G4866" s="376" t="s">
        <v>30748</v>
      </c>
      <c r="H4866" s="884" t="s">
        <v>30227</v>
      </c>
      <c r="I4866" s="884" t="s">
        <v>19829</v>
      </c>
      <c r="J4866" s="887" t="s">
        <v>30227</v>
      </c>
      <c r="K4866" s="933">
        <v>1</v>
      </c>
      <c r="L4866" s="933">
        <v>12</v>
      </c>
      <c r="M4866" s="451">
        <v>30000</v>
      </c>
      <c r="N4866" s="933">
        <v>1</v>
      </c>
      <c r="O4866" s="933">
        <v>6</v>
      </c>
      <c r="P4866" s="451">
        <v>15000</v>
      </c>
      <c r="Q4866" s="933">
        <v>1</v>
      </c>
      <c r="R4866" s="933">
        <v>12</v>
      </c>
      <c r="S4866" s="452">
        <v>30000</v>
      </c>
    </row>
    <row r="4867" spans="1:19" s="243" customFormat="1" ht="23.25">
      <c r="A4867" s="926" t="s">
        <v>37672</v>
      </c>
      <c r="B4867" s="887" t="s">
        <v>280</v>
      </c>
      <c r="C4867" s="887" t="s">
        <v>115</v>
      </c>
      <c r="D4867" s="887" t="s">
        <v>29822</v>
      </c>
      <c r="E4867" s="451">
        <v>7000</v>
      </c>
      <c r="F4867" s="887" t="s">
        <v>30749</v>
      </c>
      <c r="G4867" s="376" t="s">
        <v>30750</v>
      </c>
      <c r="H4867" s="884" t="s">
        <v>27378</v>
      </c>
      <c r="I4867" s="884" t="s">
        <v>19773</v>
      </c>
      <c r="J4867" s="887" t="s">
        <v>27378</v>
      </c>
      <c r="K4867" s="933">
        <v>1</v>
      </c>
      <c r="L4867" s="933">
        <v>12</v>
      </c>
      <c r="M4867" s="451">
        <v>84000</v>
      </c>
      <c r="N4867" s="933">
        <v>1</v>
      </c>
      <c r="O4867" s="933">
        <v>6</v>
      </c>
      <c r="P4867" s="451">
        <v>42000</v>
      </c>
      <c r="Q4867" s="933">
        <v>1</v>
      </c>
      <c r="R4867" s="933">
        <v>12</v>
      </c>
      <c r="S4867" s="452">
        <v>84000</v>
      </c>
    </row>
    <row r="4868" spans="1:19" s="243" customFormat="1" ht="23.25">
      <c r="A4868" s="926" t="s">
        <v>37672</v>
      </c>
      <c r="B4868" s="887" t="s">
        <v>280</v>
      </c>
      <c r="C4868" s="887" t="s">
        <v>115</v>
      </c>
      <c r="D4868" s="887" t="s">
        <v>30237</v>
      </c>
      <c r="E4868" s="451">
        <v>8000</v>
      </c>
      <c r="F4868" s="887" t="s">
        <v>30751</v>
      </c>
      <c r="G4868" s="376" t="s">
        <v>30752</v>
      </c>
      <c r="H4868" s="884" t="s">
        <v>21422</v>
      </c>
      <c r="I4868" s="884" t="s">
        <v>19773</v>
      </c>
      <c r="J4868" s="887" t="s">
        <v>21422</v>
      </c>
      <c r="K4868" s="933">
        <v>1</v>
      </c>
      <c r="L4868" s="933">
        <v>12</v>
      </c>
      <c r="M4868" s="451">
        <v>96000</v>
      </c>
      <c r="N4868" s="933">
        <v>1</v>
      </c>
      <c r="O4868" s="933">
        <v>6</v>
      </c>
      <c r="P4868" s="451">
        <v>48000</v>
      </c>
      <c r="Q4868" s="933">
        <v>1</v>
      </c>
      <c r="R4868" s="933">
        <v>12</v>
      </c>
      <c r="S4868" s="452">
        <v>96000</v>
      </c>
    </row>
    <row r="4869" spans="1:19" s="243" customFormat="1" ht="23.25">
      <c r="A4869" s="926" t="s">
        <v>37672</v>
      </c>
      <c r="B4869" s="887" t="s">
        <v>280</v>
      </c>
      <c r="C4869" s="887" t="s">
        <v>115</v>
      </c>
      <c r="D4869" s="887" t="s">
        <v>30753</v>
      </c>
      <c r="E4869" s="451">
        <v>5000</v>
      </c>
      <c r="F4869" s="887" t="s">
        <v>30754</v>
      </c>
      <c r="G4869" s="376" t="s">
        <v>30755</v>
      </c>
      <c r="H4869" s="884" t="s">
        <v>29807</v>
      </c>
      <c r="I4869" s="884" t="s">
        <v>29749</v>
      </c>
      <c r="J4869" s="887" t="s">
        <v>29807</v>
      </c>
      <c r="K4869" s="933">
        <v>1</v>
      </c>
      <c r="L4869" s="933">
        <v>12</v>
      </c>
      <c r="M4869" s="451">
        <v>60000</v>
      </c>
      <c r="N4869" s="933">
        <v>1</v>
      </c>
      <c r="O4869" s="933">
        <v>6</v>
      </c>
      <c r="P4869" s="451">
        <v>30000</v>
      </c>
      <c r="Q4869" s="933">
        <v>1</v>
      </c>
      <c r="R4869" s="933">
        <v>12</v>
      </c>
      <c r="S4869" s="452">
        <v>60000</v>
      </c>
    </row>
    <row r="4870" spans="1:19" s="243" customFormat="1" ht="34.9">
      <c r="A4870" s="926" t="s">
        <v>37672</v>
      </c>
      <c r="B4870" s="887" t="s">
        <v>280</v>
      </c>
      <c r="C4870" s="887" t="s">
        <v>115</v>
      </c>
      <c r="D4870" s="887" t="s">
        <v>30756</v>
      </c>
      <c r="E4870" s="451">
        <v>2500</v>
      </c>
      <c r="F4870" s="887" t="s">
        <v>30757</v>
      </c>
      <c r="G4870" s="376" t="s">
        <v>30758</v>
      </c>
      <c r="H4870" s="884" t="s">
        <v>30227</v>
      </c>
      <c r="I4870" s="884" t="s">
        <v>19829</v>
      </c>
      <c r="J4870" s="887" t="s">
        <v>30227</v>
      </c>
      <c r="K4870" s="933">
        <v>1</v>
      </c>
      <c r="L4870" s="933">
        <v>2</v>
      </c>
      <c r="M4870" s="451">
        <v>5000</v>
      </c>
      <c r="N4870" s="917"/>
      <c r="O4870" s="933"/>
      <c r="P4870" s="451"/>
      <c r="Q4870" s="917"/>
      <c r="R4870" s="917"/>
      <c r="S4870" s="452"/>
    </row>
    <row r="4871" spans="1:19" s="243" customFormat="1" ht="23.25">
      <c r="A4871" s="926" t="s">
        <v>37672</v>
      </c>
      <c r="B4871" s="887" t="s">
        <v>280</v>
      </c>
      <c r="C4871" s="887" t="s">
        <v>115</v>
      </c>
      <c r="D4871" s="887" t="s">
        <v>30351</v>
      </c>
      <c r="E4871" s="451">
        <v>7500</v>
      </c>
      <c r="F4871" s="887" t="s">
        <v>30759</v>
      </c>
      <c r="G4871" s="376" t="s">
        <v>30760</v>
      </c>
      <c r="H4871" s="884" t="s">
        <v>19708</v>
      </c>
      <c r="I4871" s="884" t="s">
        <v>19773</v>
      </c>
      <c r="J4871" s="887" t="s">
        <v>19708</v>
      </c>
      <c r="K4871" s="933">
        <v>1</v>
      </c>
      <c r="L4871" s="933">
        <v>12</v>
      </c>
      <c r="M4871" s="451">
        <v>90000</v>
      </c>
      <c r="N4871" s="933">
        <v>1</v>
      </c>
      <c r="O4871" s="933">
        <v>6</v>
      </c>
      <c r="P4871" s="451">
        <v>45000</v>
      </c>
      <c r="Q4871" s="933">
        <v>1</v>
      </c>
      <c r="R4871" s="933">
        <v>12</v>
      </c>
      <c r="S4871" s="452">
        <v>90000</v>
      </c>
    </row>
    <row r="4872" spans="1:19" s="243" customFormat="1" ht="23.25">
      <c r="A4872" s="926" t="s">
        <v>37672</v>
      </c>
      <c r="B4872" s="887" t="s">
        <v>280</v>
      </c>
      <c r="C4872" s="887" t="s">
        <v>115</v>
      </c>
      <c r="D4872" s="887" t="s">
        <v>30167</v>
      </c>
      <c r="E4872" s="451">
        <v>9000</v>
      </c>
      <c r="F4872" s="887" t="s">
        <v>30761</v>
      </c>
      <c r="G4872" s="376" t="s">
        <v>30762</v>
      </c>
      <c r="H4872" s="884" t="s">
        <v>21328</v>
      </c>
      <c r="I4872" s="884" t="s">
        <v>19773</v>
      </c>
      <c r="J4872" s="887" t="s">
        <v>21328</v>
      </c>
      <c r="K4872" s="933">
        <v>1</v>
      </c>
      <c r="L4872" s="933">
        <v>12</v>
      </c>
      <c r="M4872" s="451">
        <v>108000</v>
      </c>
      <c r="N4872" s="933">
        <v>1</v>
      </c>
      <c r="O4872" s="933">
        <v>6</v>
      </c>
      <c r="P4872" s="451">
        <v>54000</v>
      </c>
      <c r="Q4872" s="933">
        <v>1</v>
      </c>
      <c r="R4872" s="933">
        <v>12</v>
      </c>
      <c r="S4872" s="452">
        <v>108000</v>
      </c>
    </row>
    <row r="4873" spans="1:19" s="243" customFormat="1" ht="23.25">
      <c r="A4873" s="926" t="s">
        <v>37672</v>
      </c>
      <c r="B4873" s="887" t="s">
        <v>280</v>
      </c>
      <c r="C4873" s="887" t="s">
        <v>115</v>
      </c>
      <c r="D4873" s="887" t="s">
        <v>30669</v>
      </c>
      <c r="E4873" s="451">
        <v>11000</v>
      </c>
      <c r="F4873" s="887" t="s">
        <v>30763</v>
      </c>
      <c r="G4873" s="376" t="s">
        <v>30764</v>
      </c>
      <c r="H4873" s="884" t="s">
        <v>29807</v>
      </c>
      <c r="I4873" s="884" t="s">
        <v>19773</v>
      </c>
      <c r="J4873" s="887" t="s">
        <v>29807</v>
      </c>
      <c r="K4873" s="933">
        <v>1</v>
      </c>
      <c r="L4873" s="933">
        <v>12</v>
      </c>
      <c r="M4873" s="451">
        <v>131932.99</v>
      </c>
      <c r="N4873" s="933">
        <v>1</v>
      </c>
      <c r="O4873" s="933">
        <v>6</v>
      </c>
      <c r="P4873" s="451">
        <v>66000</v>
      </c>
      <c r="Q4873" s="933">
        <v>1</v>
      </c>
      <c r="R4873" s="933">
        <v>12</v>
      </c>
      <c r="S4873" s="452">
        <v>132000</v>
      </c>
    </row>
    <row r="4874" spans="1:19" s="243" customFormat="1" ht="34.9">
      <c r="A4874" s="926" t="s">
        <v>37672</v>
      </c>
      <c r="B4874" s="887" t="s">
        <v>280</v>
      </c>
      <c r="C4874" s="887" t="s">
        <v>115</v>
      </c>
      <c r="D4874" s="887" t="s">
        <v>30765</v>
      </c>
      <c r="E4874" s="451">
        <v>9000</v>
      </c>
      <c r="F4874" s="887" t="s">
        <v>30766</v>
      </c>
      <c r="G4874" s="376" t="s">
        <v>30767</v>
      </c>
      <c r="H4874" s="884" t="s">
        <v>21328</v>
      </c>
      <c r="I4874" s="884" t="s">
        <v>19773</v>
      </c>
      <c r="J4874" s="887" t="s">
        <v>21328</v>
      </c>
      <c r="K4874" s="933">
        <v>1</v>
      </c>
      <c r="L4874" s="933">
        <v>2</v>
      </c>
      <c r="M4874" s="451">
        <v>17400</v>
      </c>
      <c r="N4874" s="917"/>
      <c r="O4874" s="933"/>
      <c r="P4874" s="451"/>
      <c r="Q4874" s="917"/>
      <c r="R4874" s="917"/>
      <c r="S4874" s="452"/>
    </row>
    <row r="4875" spans="1:19" s="243" customFormat="1" ht="23.25">
      <c r="A4875" s="926" t="s">
        <v>37672</v>
      </c>
      <c r="B4875" s="887" t="s">
        <v>280</v>
      </c>
      <c r="C4875" s="887" t="s">
        <v>115</v>
      </c>
      <c r="D4875" s="887" t="s">
        <v>29922</v>
      </c>
      <c r="E4875" s="451">
        <v>4500</v>
      </c>
      <c r="F4875" s="887" t="s">
        <v>29923</v>
      </c>
      <c r="G4875" s="376" t="s">
        <v>29924</v>
      </c>
      <c r="H4875" s="884" t="s">
        <v>29764</v>
      </c>
      <c r="I4875" s="884" t="s">
        <v>29749</v>
      </c>
      <c r="J4875" s="887" t="s">
        <v>29764</v>
      </c>
      <c r="K4875" s="933">
        <v>1</v>
      </c>
      <c r="L4875" s="933">
        <v>4</v>
      </c>
      <c r="M4875" s="451">
        <v>18000</v>
      </c>
      <c r="N4875" s="917"/>
      <c r="O4875" s="933"/>
      <c r="P4875" s="451"/>
      <c r="Q4875" s="933"/>
      <c r="R4875" s="933"/>
      <c r="S4875" s="452"/>
    </row>
    <row r="4876" spans="1:19" s="243" customFormat="1" ht="46.5">
      <c r="A4876" s="926" t="s">
        <v>37672</v>
      </c>
      <c r="B4876" s="887" t="s">
        <v>280</v>
      </c>
      <c r="C4876" s="887" t="s">
        <v>115</v>
      </c>
      <c r="D4876" s="887" t="s">
        <v>29929</v>
      </c>
      <c r="E4876" s="451">
        <v>4600</v>
      </c>
      <c r="F4876" s="887" t="s">
        <v>29930</v>
      </c>
      <c r="G4876" s="376" t="s">
        <v>29931</v>
      </c>
      <c r="H4876" s="884" t="s">
        <v>19729</v>
      </c>
      <c r="I4876" s="884" t="s">
        <v>19773</v>
      </c>
      <c r="J4876" s="887" t="s">
        <v>19729</v>
      </c>
      <c r="K4876" s="933">
        <v>1</v>
      </c>
      <c r="L4876" s="933">
        <v>2</v>
      </c>
      <c r="M4876" s="451">
        <v>8893.33</v>
      </c>
      <c r="N4876" s="933">
        <v>1</v>
      </c>
      <c r="O4876" s="933">
        <v>3</v>
      </c>
      <c r="P4876" s="451">
        <v>13800</v>
      </c>
      <c r="Q4876" s="933"/>
      <c r="R4876" s="933"/>
      <c r="S4876" s="452"/>
    </row>
    <row r="4877" spans="1:19" s="243" customFormat="1" ht="23.25">
      <c r="A4877" s="926" t="s">
        <v>37672</v>
      </c>
      <c r="B4877" s="887" t="s">
        <v>280</v>
      </c>
      <c r="C4877" s="887" t="s">
        <v>115</v>
      </c>
      <c r="D4877" s="887" t="s">
        <v>30237</v>
      </c>
      <c r="E4877" s="451">
        <v>8000</v>
      </c>
      <c r="F4877" s="887" t="s">
        <v>30768</v>
      </c>
      <c r="G4877" s="376" t="s">
        <v>30769</v>
      </c>
      <c r="H4877" s="884" t="s">
        <v>27378</v>
      </c>
      <c r="I4877" s="884" t="s">
        <v>19773</v>
      </c>
      <c r="J4877" s="887" t="s">
        <v>27378</v>
      </c>
      <c r="K4877" s="933">
        <v>1</v>
      </c>
      <c r="L4877" s="933">
        <v>12</v>
      </c>
      <c r="M4877" s="451">
        <v>96000</v>
      </c>
      <c r="N4877" s="933">
        <v>1</v>
      </c>
      <c r="O4877" s="933">
        <v>6</v>
      </c>
      <c r="P4877" s="451">
        <v>48000</v>
      </c>
      <c r="Q4877" s="933">
        <v>1</v>
      </c>
      <c r="R4877" s="933">
        <v>12</v>
      </c>
      <c r="S4877" s="452">
        <v>96000</v>
      </c>
    </row>
    <row r="4878" spans="1:19" s="243" customFormat="1" ht="23.25">
      <c r="A4878" s="926" t="s">
        <v>37672</v>
      </c>
      <c r="B4878" s="887" t="s">
        <v>280</v>
      </c>
      <c r="C4878" s="887" t="s">
        <v>115</v>
      </c>
      <c r="D4878" s="887" t="s">
        <v>30770</v>
      </c>
      <c r="E4878" s="451">
        <v>8500</v>
      </c>
      <c r="F4878" s="887" t="s">
        <v>30771</v>
      </c>
      <c r="G4878" s="376" t="s">
        <v>30772</v>
      </c>
      <c r="H4878" s="884" t="s">
        <v>19862</v>
      </c>
      <c r="I4878" s="884" t="s">
        <v>19773</v>
      </c>
      <c r="J4878" s="887" t="s">
        <v>19862</v>
      </c>
      <c r="K4878" s="933">
        <v>1</v>
      </c>
      <c r="L4878" s="933">
        <v>12</v>
      </c>
      <c r="M4878" s="451">
        <v>102000</v>
      </c>
      <c r="N4878" s="933">
        <v>1</v>
      </c>
      <c r="O4878" s="933">
        <v>6</v>
      </c>
      <c r="P4878" s="451">
        <v>51000</v>
      </c>
      <c r="Q4878" s="933">
        <v>1</v>
      </c>
      <c r="R4878" s="933">
        <v>12</v>
      </c>
      <c r="S4878" s="452">
        <v>102000</v>
      </c>
    </row>
    <row r="4879" spans="1:19" s="243" customFormat="1" ht="23.25">
      <c r="A4879" s="926" t="s">
        <v>37672</v>
      </c>
      <c r="B4879" s="887" t="s">
        <v>280</v>
      </c>
      <c r="C4879" s="887" t="s">
        <v>115</v>
      </c>
      <c r="D4879" s="887" t="s">
        <v>27586</v>
      </c>
      <c r="E4879" s="451">
        <v>8000</v>
      </c>
      <c r="F4879" s="887" t="s">
        <v>29932</v>
      </c>
      <c r="G4879" s="376" t="s">
        <v>29933</v>
      </c>
      <c r="H4879" s="884" t="s">
        <v>19733</v>
      </c>
      <c r="I4879" s="884" t="s">
        <v>29934</v>
      </c>
      <c r="J4879" s="887" t="s">
        <v>19733</v>
      </c>
      <c r="K4879" s="933">
        <v>1</v>
      </c>
      <c r="L4879" s="933">
        <v>1</v>
      </c>
      <c r="M4879" s="451">
        <v>8000</v>
      </c>
      <c r="N4879" s="917"/>
      <c r="O4879" s="933"/>
      <c r="P4879" s="451"/>
      <c r="Q4879" s="933"/>
      <c r="R4879" s="933"/>
      <c r="S4879" s="452"/>
    </row>
    <row r="4880" spans="1:19" s="243" customFormat="1" ht="23.25">
      <c r="A4880" s="926" t="s">
        <v>37672</v>
      </c>
      <c r="B4880" s="887" t="s">
        <v>280</v>
      </c>
      <c r="C4880" s="887" t="s">
        <v>115</v>
      </c>
      <c r="D4880" s="887" t="s">
        <v>19726</v>
      </c>
      <c r="E4880" s="451">
        <v>5000</v>
      </c>
      <c r="F4880" s="887" t="s">
        <v>30773</v>
      </c>
      <c r="G4880" s="376" t="s">
        <v>30774</v>
      </c>
      <c r="H4880" s="884" t="s">
        <v>19729</v>
      </c>
      <c r="I4880" s="884" t="s">
        <v>19773</v>
      </c>
      <c r="J4880" s="887" t="s">
        <v>19729</v>
      </c>
      <c r="K4880" s="933">
        <v>1</v>
      </c>
      <c r="L4880" s="933">
        <v>12</v>
      </c>
      <c r="M4880" s="451">
        <v>60000</v>
      </c>
      <c r="N4880" s="933">
        <v>1</v>
      </c>
      <c r="O4880" s="933">
        <v>6</v>
      </c>
      <c r="P4880" s="451">
        <v>30000</v>
      </c>
      <c r="Q4880" s="933">
        <v>1</v>
      </c>
      <c r="R4880" s="933">
        <v>12</v>
      </c>
      <c r="S4880" s="452">
        <v>60000</v>
      </c>
    </row>
    <row r="4881" spans="1:19" s="243" customFormat="1" ht="23.25">
      <c r="A4881" s="926" t="s">
        <v>37672</v>
      </c>
      <c r="B4881" s="887" t="s">
        <v>280</v>
      </c>
      <c r="C4881" s="887" t="s">
        <v>115</v>
      </c>
      <c r="D4881" s="887" t="s">
        <v>30775</v>
      </c>
      <c r="E4881" s="451">
        <v>11000</v>
      </c>
      <c r="F4881" s="887" t="s">
        <v>30776</v>
      </c>
      <c r="G4881" s="376" t="s">
        <v>30777</v>
      </c>
      <c r="H4881" s="884" t="s">
        <v>19729</v>
      </c>
      <c r="I4881" s="884" t="s">
        <v>19773</v>
      </c>
      <c r="J4881" s="887" t="s">
        <v>19729</v>
      </c>
      <c r="K4881" s="933">
        <v>1</v>
      </c>
      <c r="L4881" s="933">
        <v>12</v>
      </c>
      <c r="M4881" s="451">
        <v>132000</v>
      </c>
      <c r="N4881" s="933">
        <v>1</v>
      </c>
      <c r="O4881" s="933">
        <v>6</v>
      </c>
      <c r="P4881" s="451">
        <v>66000</v>
      </c>
      <c r="Q4881" s="933">
        <v>1</v>
      </c>
      <c r="R4881" s="933">
        <v>12</v>
      </c>
      <c r="S4881" s="452">
        <v>132000</v>
      </c>
    </row>
    <row r="4882" spans="1:19" s="243" customFormat="1" ht="23.25">
      <c r="A4882" s="926" t="s">
        <v>37672</v>
      </c>
      <c r="B4882" s="887" t="s">
        <v>280</v>
      </c>
      <c r="C4882" s="887" t="s">
        <v>115</v>
      </c>
      <c r="D4882" s="887" t="s">
        <v>29940</v>
      </c>
      <c r="E4882" s="451">
        <v>3350</v>
      </c>
      <c r="F4882" s="887" t="s">
        <v>30778</v>
      </c>
      <c r="G4882" s="376" t="s">
        <v>30779</v>
      </c>
      <c r="H4882" s="884" t="s">
        <v>19713</v>
      </c>
      <c r="I4882" s="884" t="s">
        <v>29749</v>
      </c>
      <c r="J4882" s="887" t="s">
        <v>19713</v>
      </c>
      <c r="K4882" s="933">
        <v>1</v>
      </c>
      <c r="L4882" s="933">
        <v>12</v>
      </c>
      <c r="M4882" s="451">
        <v>40200</v>
      </c>
      <c r="N4882" s="933">
        <v>1</v>
      </c>
      <c r="O4882" s="933">
        <v>6</v>
      </c>
      <c r="P4882" s="451">
        <v>20100</v>
      </c>
      <c r="Q4882" s="942">
        <v>1</v>
      </c>
      <c r="R4882" s="942">
        <v>12</v>
      </c>
      <c r="S4882" s="452">
        <v>40200</v>
      </c>
    </row>
    <row r="4883" spans="1:19" s="243" customFormat="1" ht="23.25">
      <c r="A4883" s="926" t="s">
        <v>37672</v>
      </c>
      <c r="B4883" s="887" t="s">
        <v>280</v>
      </c>
      <c r="C4883" s="887" t="s">
        <v>115</v>
      </c>
      <c r="D4883" s="887" t="s">
        <v>29922</v>
      </c>
      <c r="E4883" s="451">
        <v>4500</v>
      </c>
      <c r="F4883" s="887" t="s">
        <v>30780</v>
      </c>
      <c r="G4883" s="376" t="s">
        <v>30781</v>
      </c>
      <c r="H4883" s="884" t="s">
        <v>19862</v>
      </c>
      <c r="I4883" s="884" t="s">
        <v>29749</v>
      </c>
      <c r="J4883" s="887" t="s">
        <v>19862</v>
      </c>
      <c r="K4883" s="933">
        <v>1</v>
      </c>
      <c r="L4883" s="933">
        <v>12</v>
      </c>
      <c r="M4883" s="451">
        <v>54000</v>
      </c>
      <c r="N4883" s="933">
        <v>1</v>
      </c>
      <c r="O4883" s="933">
        <v>6</v>
      </c>
      <c r="P4883" s="451">
        <v>19094.34</v>
      </c>
      <c r="Q4883" s="933">
        <v>1</v>
      </c>
      <c r="R4883" s="933">
        <v>12</v>
      </c>
      <c r="S4883" s="452">
        <v>54000</v>
      </c>
    </row>
    <row r="4884" spans="1:19" s="243" customFormat="1" ht="23.25">
      <c r="A4884" s="926" t="s">
        <v>37672</v>
      </c>
      <c r="B4884" s="887" t="s">
        <v>280</v>
      </c>
      <c r="C4884" s="887" t="s">
        <v>115</v>
      </c>
      <c r="D4884" s="887" t="s">
        <v>29822</v>
      </c>
      <c r="E4884" s="451">
        <v>7000</v>
      </c>
      <c r="F4884" s="887" t="s">
        <v>30782</v>
      </c>
      <c r="G4884" s="376" t="s">
        <v>30783</v>
      </c>
      <c r="H4884" s="884" t="s">
        <v>23718</v>
      </c>
      <c r="I4884" s="884" t="s">
        <v>29749</v>
      </c>
      <c r="J4884" s="887" t="s">
        <v>23718</v>
      </c>
      <c r="K4884" s="933">
        <v>1</v>
      </c>
      <c r="L4884" s="933">
        <v>12</v>
      </c>
      <c r="M4884" s="451">
        <v>84000</v>
      </c>
      <c r="N4884" s="933">
        <v>1</v>
      </c>
      <c r="O4884" s="933">
        <v>6</v>
      </c>
      <c r="P4884" s="451">
        <v>42000</v>
      </c>
      <c r="Q4884" s="933">
        <v>1</v>
      </c>
      <c r="R4884" s="933">
        <v>12</v>
      </c>
      <c r="S4884" s="452">
        <v>84000</v>
      </c>
    </row>
    <row r="4885" spans="1:19" s="243" customFormat="1" ht="23.25">
      <c r="A4885" s="926" t="s">
        <v>37672</v>
      </c>
      <c r="B4885" s="887" t="s">
        <v>280</v>
      </c>
      <c r="C4885" s="887" t="s">
        <v>115</v>
      </c>
      <c r="D4885" s="887" t="s">
        <v>30784</v>
      </c>
      <c r="E4885" s="451">
        <v>6500</v>
      </c>
      <c r="F4885" s="887" t="s">
        <v>30785</v>
      </c>
      <c r="G4885" s="376" t="s">
        <v>30786</v>
      </c>
      <c r="H4885" s="884" t="s">
        <v>19729</v>
      </c>
      <c r="I4885" s="884" t="s">
        <v>19773</v>
      </c>
      <c r="J4885" s="887" t="s">
        <v>19729</v>
      </c>
      <c r="K4885" s="933">
        <v>1</v>
      </c>
      <c r="L4885" s="933">
        <v>12</v>
      </c>
      <c r="M4885" s="451">
        <v>78000</v>
      </c>
      <c r="N4885" s="933">
        <v>1</v>
      </c>
      <c r="O4885" s="933">
        <v>6</v>
      </c>
      <c r="P4885" s="451">
        <v>39000</v>
      </c>
      <c r="Q4885" s="933">
        <v>1</v>
      </c>
      <c r="R4885" s="933">
        <v>12</v>
      </c>
      <c r="S4885" s="452">
        <v>78000</v>
      </c>
    </row>
    <row r="4886" spans="1:19" s="243" customFormat="1" ht="23.25">
      <c r="A4886" s="926" t="s">
        <v>37672</v>
      </c>
      <c r="B4886" s="887" t="s">
        <v>280</v>
      </c>
      <c r="C4886" s="887" t="s">
        <v>115</v>
      </c>
      <c r="D4886" s="887" t="s">
        <v>20055</v>
      </c>
      <c r="E4886" s="451">
        <v>15500</v>
      </c>
      <c r="F4886" s="887" t="s">
        <v>29938</v>
      </c>
      <c r="G4886" s="376" t="s">
        <v>29939</v>
      </c>
      <c r="H4886" s="884" t="s">
        <v>19729</v>
      </c>
      <c r="I4886" s="884" t="s">
        <v>19773</v>
      </c>
      <c r="J4886" s="887" t="s">
        <v>19729</v>
      </c>
      <c r="K4886" s="933">
        <v>1</v>
      </c>
      <c r="L4886" s="933">
        <v>3</v>
      </c>
      <c r="M4886" s="451">
        <v>52700</v>
      </c>
      <c r="N4886" s="933">
        <v>1</v>
      </c>
      <c r="O4886" s="933">
        <v>2</v>
      </c>
      <c r="P4886" s="451">
        <v>22216.67</v>
      </c>
      <c r="Q4886" s="917"/>
      <c r="R4886" s="917"/>
      <c r="S4886" s="452"/>
    </row>
    <row r="4887" spans="1:19" s="243" customFormat="1" ht="23.25">
      <c r="A4887" s="926" t="s">
        <v>37672</v>
      </c>
      <c r="B4887" s="887" t="s">
        <v>280</v>
      </c>
      <c r="C4887" s="887" t="s">
        <v>115</v>
      </c>
      <c r="D4887" s="887" t="s">
        <v>30237</v>
      </c>
      <c r="E4887" s="451">
        <v>8000</v>
      </c>
      <c r="F4887" s="887" t="s">
        <v>30787</v>
      </c>
      <c r="G4887" s="376" t="s">
        <v>30788</v>
      </c>
      <c r="H4887" s="884" t="s">
        <v>23718</v>
      </c>
      <c r="I4887" s="884" t="s">
        <v>19773</v>
      </c>
      <c r="J4887" s="887" t="s">
        <v>23718</v>
      </c>
      <c r="K4887" s="933">
        <v>1</v>
      </c>
      <c r="L4887" s="933">
        <v>12</v>
      </c>
      <c r="M4887" s="451">
        <v>96000</v>
      </c>
      <c r="N4887" s="933">
        <v>1</v>
      </c>
      <c r="O4887" s="933">
        <v>6</v>
      </c>
      <c r="P4887" s="451">
        <v>48000</v>
      </c>
      <c r="Q4887" s="933">
        <v>1</v>
      </c>
      <c r="R4887" s="933">
        <v>12</v>
      </c>
      <c r="S4887" s="452">
        <v>96000</v>
      </c>
    </row>
    <row r="4888" spans="1:19" s="243" customFormat="1" ht="23.25">
      <c r="A4888" s="926" t="s">
        <v>37672</v>
      </c>
      <c r="B4888" s="887" t="s">
        <v>280</v>
      </c>
      <c r="C4888" s="887" t="s">
        <v>115</v>
      </c>
      <c r="D4888" s="887" t="s">
        <v>29856</v>
      </c>
      <c r="E4888" s="451">
        <v>6000</v>
      </c>
      <c r="F4888" s="887" t="s">
        <v>30789</v>
      </c>
      <c r="G4888" s="376" t="s">
        <v>30790</v>
      </c>
      <c r="H4888" s="884" t="s">
        <v>19713</v>
      </c>
      <c r="I4888" s="884" t="s">
        <v>19773</v>
      </c>
      <c r="J4888" s="887" t="s">
        <v>19713</v>
      </c>
      <c r="K4888" s="933">
        <v>1</v>
      </c>
      <c r="L4888" s="933">
        <v>12</v>
      </c>
      <c r="M4888" s="451">
        <v>72000</v>
      </c>
      <c r="N4888" s="933">
        <v>1</v>
      </c>
      <c r="O4888" s="933">
        <v>6</v>
      </c>
      <c r="P4888" s="451">
        <v>36000</v>
      </c>
      <c r="Q4888" s="933">
        <v>1</v>
      </c>
      <c r="R4888" s="933">
        <v>12</v>
      </c>
      <c r="S4888" s="452">
        <v>72000</v>
      </c>
    </row>
    <row r="4889" spans="1:19" s="243" customFormat="1" ht="23.25">
      <c r="A4889" s="926" t="s">
        <v>37672</v>
      </c>
      <c r="B4889" s="887" t="s">
        <v>280</v>
      </c>
      <c r="C4889" s="887" t="s">
        <v>115</v>
      </c>
      <c r="D4889" s="887" t="s">
        <v>30791</v>
      </c>
      <c r="E4889" s="451">
        <v>9000</v>
      </c>
      <c r="F4889" s="887" t="s">
        <v>30792</v>
      </c>
      <c r="G4889" s="376" t="s">
        <v>30793</v>
      </c>
      <c r="H4889" s="884" t="s">
        <v>21328</v>
      </c>
      <c r="I4889" s="884" t="s">
        <v>19773</v>
      </c>
      <c r="J4889" s="887" t="s">
        <v>21328</v>
      </c>
      <c r="K4889" s="933">
        <v>1</v>
      </c>
      <c r="L4889" s="933">
        <v>12</v>
      </c>
      <c r="M4889" s="451">
        <v>108000</v>
      </c>
      <c r="N4889" s="933">
        <v>1</v>
      </c>
      <c r="O4889" s="933">
        <v>6</v>
      </c>
      <c r="P4889" s="451">
        <v>54000</v>
      </c>
      <c r="Q4889" s="933">
        <v>1</v>
      </c>
      <c r="R4889" s="933">
        <v>12</v>
      </c>
      <c r="S4889" s="452">
        <v>108000</v>
      </c>
    </row>
    <row r="4890" spans="1:19" s="243" customFormat="1" ht="46.5">
      <c r="A4890" s="926" t="s">
        <v>37672</v>
      </c>
      <c r="B4890" s="887" t="s">
        <v>280</v>
      </c>
      <c r="C4890" s="887" t="s">
        <v>115</v>
      </c>
      <c r="D4890" s="887" t="s">
        <v>29822</v>
      </c>
      <c r="E4890" s="451">
        <v>7000</v>
      </c>
      <c r="F4890" s="887" t="s">
        <v>30794</v>
      </c>
      <c r="G4890" s="376" t="s">
        <v>30795</v>
      </c>
      <c r="H4890" s="884" t="s">
        <v>30796</v>
      </c>
      <c r="I4890" s="884" t="s">
        <v>19773</v>
      </c>
      <c r="J4890" s="887" t="s">
        <v>30796</v>
      </c>
      <c r="K4890" s="933">
        <v>1</v>
      </c>
      <c r="L4890" s="933">
        <v>12</v>
      </c>
      <c r="M4890" s="451">
        <v>84000</v>
      </c>
      <c r="N4890" s="933">
        <v>1</v>
      </c>
      <c r="O4890" s="933">
        <v>6</v>
      </c>
      <c r="P4890" s="451">
        <v>42000</v>
      </c>
      <c r="Q4890" s="933">
        <v>1</v>
      </c>
      <c r="R4890" s="933">
        <v>12</v>
      </c>
      <c r="S4890" s="452">
        <v>84000</v>
      </c>
    </row>
    <row r="4891" spans="1:19" s="243" customFormat="1" ht="23.25">
      <c r="A4891" s="926" t="s">
        <v>37672</v>
      </c>
      <c r="B4891" s="887" t="s">
        <v>280</v>
      </c>
      <c r="C4891" s="887" t="s">
        <v>115</v>
      </c>
      <c r="D4891" s="887" t="s">
        <v>30797</v>
      </c>
      <c r="E4891" s="451">
        <v>8000</v>
      </c>
      <c r="F4891" s="887" t="s">
        <v>30798</v>
      </c>
      <c r="G4891" s="376" t="s">
        <v>30799</v>
      </c>
      <c r="H4891" s="884" t="s">
        <v>29834</v>
      </c>
      <c r="I4891" s="884" t="s">
        <v>19773</v>
      </c>
      <c r="J4891" s="887" t="s">
        <v>29834</v>
      </c>
      <c r="K4891" s="933">
        <v>1</v>
      </c>
      <c r="L4891" s="933">
        <v>12</v>
      </c>
      <c r="M4891" s="451">
        <v>96000</v>
      </c>
      <c r="N4891" s="933">
        <v>1</v>
      </c>
      <c r="O4891" s="933">
        <v>6</v>
      </c>
      <c r="P4891" s="451">
        <v>48000</v>
      </c>
      <c r="Q4891" s="933">
        <v>1</v>
      </c>
      <c r="R4891" s="933">
        <v>12</v>
      </c>
      <c r="S4891" s="452">
        <v>96000</v>
      </c>
    </row>
    <row r="4892" spans="1:19" s="243" customFormat="1" ht="34.9">
      <c r="A4892" s="926" t="s">
        <v>37672</v>
      </c>
      <c r="B4892" s="887" t="s">
        <v>280</v>
      </c>
      <c r="C4892" s="887" t="s">
        <v>115</v>
      </c>
      <c r="D4892" s="887" t="s">
        <v>30800</v>
      </c>
      <c r="E4892" s="451">
        <v>4500</v>
      </c>
      <c r="F4892" s="887" t="s">
        <v>30801</v>
      </c>
      <c r="G4892" s="376" t="s">
        <v>30802</v>
      </c>
      <c r="H4892" s="884" t="s">
        <v>19713</v>
      </c>
      <c r="I4892" s="884" t="s">
        <v>19773</v>
      </c>
      <c r="J4892" s="887" t="s">
        <v>19713</v>
      </c>
      <c r="K4892" s="933">
        <v>1</v>
      </c>
      <c r="L4892" s="933">
        <v>12</v>
      </c>
      <c r="M4892" s="451">
        <v>54000</v>
      </c>
      <c r="N4892" s="933">
        <v>1</v>
      </c>
      <c r="O4892" s="933">
        <v>6</v>
      </c>
      <c r="P4892" s="451">
        <v>27000</v>
      </c>
      <c r="Q4892" s="933">
        <v>1</v>
      </c>
      <c r="R4892" s="933">
        <v>12</v>
      </c>
      <c r="S4892" s="452">
        <v>54000</v>
      </c>
    </row>
    <row r="4893" spans="1:19" s="243" customFormat="1" ht="23.25">
      <c r="A4893" s="926" t="s">
        <v>37672</v>
      </c>
      <c r="B4893" s="887" t="s">
        <v>280</v>
      </c>
      <c r="C4893" s="887" t="s">
        <v>115</v>
      </c>
      <c r="D4893" s="887" t="s">
        <v>30672</v>
      </c>
      <c r="E4893" s="451">
        <v>2800</v>
      </c>
      <c r="F4893" s="887" t="s">
        <v>30803</v>
      </c>
      <c r="G4893" s="376" t="s">
        <v>30804</v>
      </c>
      <c r="H4893" s="884" t="s">
        <v>30805</v>
      </c>
      <c r="I4893" s="884" t="s">
        <v>29896</v>
      </c>
      <c r="J4893" s="887" t="s">
        <v>30805</v>
      </c>
      <c r="K4893" s="933">
        <v>1</v>
      </c>
      <c r="L4893" s="933">
        <v>12</v>
      </c>
      <c r="M4893" s="451">
        <v>33600</v>
      </c>
      <c r="N4893" s="933">
        <v>1</v>
      </c>
      <c r="O4893" s="933">
        <v>6</v>
      </c>
      <c r="P4893" s="451">
        <v>16800</v>
      </c>
      <c r="Q4893" s="933">
        <v>1</v>
      </c>
      <c r="R4893" s="933">
        <v>12</v>
      </c>
      <c r="S4893" s="452">
        <v>33600</v>
      </c>
    </row>
    <row r="4894" spans="1:19" s="243" customFormat="1" ht="34.9">
      <c r="A4894" s="926" t="s">
        <v>37672</v>
      </c>
      <c r="B4894" s="887" t="s">
        <v>280</v>
      </c>
      <c r="C4894" s="887" t="s">
        <v>115</v>
      </c>
      <c r="D4894" s="887" t="s">
        <v>30806</v>
      </c>
      <c r="E4894" s="451">
        <v>4500</v>
      </c>
      <c r="F4894" s="887" t="s">
        <v>30807</v>
      </c>
      <c r="G4894" s="376" t="s">
        <v>30808</v>
      </c>
      <c r="H4894" s="884" t="s">
        <v>19729</v>
      </c>
      <c r="I4894" s="884" t="s">
        <v>19773</v>
      </c>
      <c r="J4894" s="887" t="s">
        <v>19729</v>
      </c>
      <c r="K4894" s="933">
        <v>1</v>
      </c>
      <c r="L4894" s="933">
        <v>12</v>
      </c>
      <c r="M4894" s="451">
        <v>54000</v>
      </c>
      <c r="N4894" s="933">
        <v>1</v>
      </c>
      <c r="O4894" s="933">
        <v>6</v>
      </c>
      <c r="P4894" s="451">
        <v>27000</v>
      </c>
      <c r="Q4894" s="933">
        <v>1</v>
      </c>
      <c r="R4894" s="933">
        <v>12</v>
      </c>
      <c r="S4894" s="452">
        <v>54000</v>
      </c>
    </row>
    <row r="4895" spans="1:19" s="243" customFormat="1" ht="23.25">
      <c r="A4895" s="926" t="s">
        <v>37672</v>
      </c>
      <c r="B4895" s="887" t="s">
        <v>280</v>
      </c>
      <c r="C4895" s="887" t="s">
        <v>115</v>
      </c>
      <c r="D4895" s="887" t="s">
        <v>19900</v>
      </c>
      <c r="E4895" s="451">
        <v>2500</v>
      </c>
      <c r="F4895" s="887" t="s">
        <v>30809</v>
      </c>
      <c r="G4895" s="376" t="s">
        <v>30810</v>
      </c>
      <c r="H4895" s="884" t="s">
        <v>30811</v>
      </c>
      <c r="I4895" s="884" t="s">
        <v>19773</v>
      </c>
      <c r="J4895" s="887" t="s">
        <v>30811</v>
      </c>
      <c r="K4895" s="933">
        <v>1</v>
      </c>
      <c r="L4895" s="933">
        <v>12</v>
      </c>
      <c r="M4895" s="451">
        <v>30000</v>
      </c>
      <c r="N4895" s="933">
        <v>1</v>
      </c>
      <c r="O4895" s="933">
        <v>6</v>
      </c>
      <c r="P4895" s="451">
        <v>15000</v>
      </c>
      <c r="Q4895" s="933">
        <v>1</v>
      </c>
      <c r="R4895" s="933">
        <v>12</v>
      </c>
      <c r="S4895" s="452">
        <v>30000</v>
      </c>
    </row>
    <row r="4896" spans="1:19" s="243" customFormat="1" ht="23.25">
      <c r="A4896" s="926" t="s">
        <v>37672</v>
      </c>
      <c r="B4896" s="887" t="s">
        <v>280</v>
      </c>
      <c r="C4896" s="887" t="s">
        <v>115</v>
      </c>
      <c r="D4896" s="887" t="s">
        <v>30812</v>
      </c>
      <c r="E4896" s="451">
        <v>6000</v>
      </c>
      <c r="F4896" s="887" t="s">
        <v>30813</v>
      </c>
      <c r="G4896" s="376" t="s">
        <v>30814</v>
      </c>
      <c r="H4896" s="884" t="s">
        <v>19747</v>
      </c>
      <c r="I4896" s="884" t="s">
        <v>19773</v>
      </c>
      <c r="J4896" s="887" t="s">
        <v>19747</v>
      </c>
      <c r="K4896" s="933">
        <v>1</v>
      </c>
      <c r="L4896" s="933">
        <v>12</v>
      </c>
      <c r="M4896" s="451">
        <v>72000</v>
      </c>
      <c r="N4896" s="933">
        <v>1</v>
      </c>
      <c r="O4896" s="933">
        <v>6</v>
      </c>
      <c r="P4896" s="451">
        <v>36000</v>
      </c>
      <c r="Q4896" s="933">
        <v>1</v>
      </c>
      <c r="R4896" s="933">
        <v>12</v>
      </c>
      <c r="S4896" s="452">
        <v>72000</v>
      </c>
    </row>
    <row r="4897" spans="1:19" s="243" customFormat="1" ht="23.25">
      <c r="A4897" s="926" t="s">
        <v>37672</v>
      </c>
      <c r="B4897" s="887" t="s">
        <v>280</v>
      </c>
      <c r="C4897" s="887" t="s">
        <v>115</v>
      </c>
      <c r="D4897" s="887" t="s">
        <v>30815</v>
      </c>
      <c r="E4897" s="451">
        <v>6000</v>
      </c>
      <c r="F4897" s="887" t="s">
        <v>30816</v>
      </c>
      <c r="G4897" s="376" t="s">
        <v>30817</v>
      </c>
      <c r="H4897" s="884" t="s">
        <v>19757</v>
      </c>
      <c r="I4897" s="884" t="s">
        <v>19773</v>
      </c>
      <c r="J4897" s="887" t="s">
        <v>19757</v>
      </c>
      <c r="K4897" s="933">
        <v>1</v>
      </c>
      <c r="L4897" s="933">
        <v>12</v>
      </c>
      <c r="M4897" s="451">
        <v>72000</v>
      </c>
      <c r="N4897" s="933">
        <v>1</v>
      </c>
      <c r="O4897" s="933">
        <v>6</v>
      </c>
      <c r="P4897" s="451">
        <v>36000</v>
      </c>
      <c r="Q4897" s="933">
        <v>1</v>
      </c>
      <c r="R4897" s="933">
        <v>12</v>
      </c>
      <c r="S4897" s="452">
        <v>72000</v>
      </c>
    </row>
    <row r="4898" spans="1:19" s="243" customFormat="1" ht="46.5">
      <c r="A4898" s="926" t="s">
        <v>37672</v>
      </c>
      <c r="B4898" s="887" t="s">
        <v>280</v>
      </c>
      <c r="C4898" s="887" t="s">
        <v>115</v>
      </c>
      <c r="D4898" s="887" t="s">
        <v>30818</v>
      </c>
      <c r="E4898" s="451">
        <v>7000</v>
      </c>
      <c r="F4898" s="887" t="s">
        <v>30819</v>
      </c>
      <c r="G4898" s="376" t="s">
        <v>30820</v>
      </c>
      <c r="H4898" s="884" t="s">
        <v>19713</v>
      </c>
      <c r="I4898" s="884" t="s">
        <v>19773</v>
      </c>
      <c r="J4898" s="887" t="s">
        <v>19713</v>
      </c>
      <c r="K4898" s="933">
        <v>1</v>
      </c>
      <c r="L4898" s="933">
        <v>12</v>
      </c>
      <c r="M4898" s="451">
        <v>83841.350000000006</v>
      </c>
      <c r="N4898" s="933">
        <v>1</v>
      </c>
      <c r="O4898" s="933">
        <v>6</v>
      </c>
      <c r="P4898" s="451">
        <v>42000</v>
      </c>
      <c r="Q4898" s="933">
        <v>1</v>
      </c>
      <c r="R4898" s="933">
        <v>12</v>
      </c>
      <c r="S4898" s="452">
        <v>84000</v>
      </c>
    </row>
    <row r="4899" spans="1:19" s="243" customFormat="1" ht="34.9">
      <c r="A4899" s="926" t="s">
        <v>37672</v>
      </c>
      <c r="B4899" s="887" t="s">
        <v>280</v>
      </c>
      <c r="C4899" s="887" t="s">
        <v>115</v>
      </c>
      <c r="D4899" s="887" t="s">
        <v>30821</v>
      </c>
      <c r="E4899" s="451">
        <v>3500</v>
      </c>
      <c r="F4899" s="887" t="s">
        <v>30822</v>
      </c>
      <c r="G4899" s="376" t="s">
        <v>30823</v>
      </c>
      <c r="H4899" s="884" t="s">
        <v>19862</v>
      </c>
      <c r="I4899" s="884" t="s">
        <v>19773</v>
      </c>
      <c r="J4899" s="887" t="s">
        <v>19862</v>
      </c>
      <c r="K4899" s="933">
        <v>1</v>
      </c>
      <c r="L4899" s="933">
        <v>12</v>
      </c>
      <c r="M4899" s="451">
        <v>42000</v>
      </c>
      <c r="N4899" s="933">
        <v>1</v>
      </c>
      <c r="O4899" s="933">
        <v>6</v>
      </c>
      <c r="P4899" s="451">
        <v>21000</v>
      </c>
      <c r="Q4899" s="933">
        <v>1</v>
      </c>
      <c r="R4899" s="933">
        <v>12</v>
      </c>
      <c r="S4899" s="452">
        <v>42000</v>
      </c>
    </row>
    <row r="4900" spans="1:19" s="243" customFormat="1" ht="23.25">
      <c r="A4900" s="926" t="s">
        <v>37672</v>
      </c>
      <c r="B4900" s="887" t="s">
        <v>280</v>
      </c>
      <c r="C4900" s="887" t="s">
        <v>115</v>
      </c>
      <c r="D4900" s="887" t="s">
        <v>30824</v>
      </c>
      <c r="E4900" s="451">
        <v>6000</v>
      </c>
      <c r="F4900" s="887" t="s">
        <v>30825</v>
      </c>
      <c r="G4900" s="376" t="s">
        <v>30826</v>
      </c>
      <c r="H4900" s="884" t="s">
        <v>30827</v>
      </c>
      <c r="I4900" s="884" t="s">
        <v>29749</v>
      </c>
      <c r="J4900" s="887" t="s">
        <v>30827</v>
      </c>
      <c r="K4900" s="933">
        <v>1</v>
      </c>
      <c r="L4900" s="933">
        <v>12</v>
      </c>
      <c r="M4900" s="451">
        <v>72000</v>
      </c>
      <c r="N4900" s="933">
        <v>1</v>
      </c>
      <c r="O4900" s="933">
        <v>6</v>
      </c>
      <c r="P4900" s="451">
        <v>36000</v>
      </c>
      <c r="Q4900" s="933">
        <v>1</v>
      </c>
      <c r="R4900" s="933">
        <v>12</v>
      </c>
      <c r="S4900" s="452">
        <v>72000</v>
      </c>
    </row>
    <row r="4901" spans="1:19" s="243" customFormat="1" ht="34.9">
      <c r="A4901" s="926" t="s">
        <v>37672</v>
      </c>
      <c r="B4901" s="887" t="s">
        <v>280</v>
      </c>
      <c r="C4901" s="887" t="s">
        <v>115</v>
      </c>
      <c r="D4901" s="887" t="s">
        <v>30828</v>
      </c>
      <c r="E4901" s="451">
        <v>7000</v>
      </c>
      <c r="F4901" s="887" t="s">
        <v>30829</v>
      </c>
      <c r="G4901" s="376" t="s">
        <v>30830</v>
      </c>
      <c r="H4901" s="884" t="s">
        <v>19802</v>
      </c>
      <c r="I4901" s="884" t="s">
        <v>19773</v>
      </c>
      <c r="J4901" s="887" t="s">
        <v>19802</v>
      </c>
      <c r="K4901" s="933">
        <v>1</v>
      </c>
      <c r="L4901" s="933">
        <v>12</v>
      </c>
      <c r="M4901" s="451">
        <v>84000</v>
      </c>
      <c r="N4901" s="933">
        <v>1</v>
      </c>
      <c r="O4901" s="933">
        <v>6</v>
      </c>
      <c r="P4901" s="451">
        <v>41919.03</v>
      </c>
      <c r="Q4901" s="933">
        <v>1</v>
      </c>
      <c r="R4901" s="933">
        <v>12</v>
      </c>
      <c r="S4901" s="452">
        <v>84000</v>
      </c>
    </row>
    <row r="4902" spans="1:19" s="243" customFormat="1" ht="23.25">
      <c r="A4902" s="926" t="s">
        <v>37672</v>
      </c>
      <c r="B4902" s="887" t="s">
        <v>280</v>
      </c>
      <c r="C4902" s="887" t="s">
        <v>115</v>
      </c>
      <c r="D4902" s="887" t="s">
        <v>30143</v>
      </c>
      <c r="E4902" s="451">
        <v>14000</v>
      </c>
      <c r="F4902" s="887" t="s">
        <v>30831</v>
      </c>
      <c r="G4902" s="376" t="s">
        <v>30832</v>
      </c>
      <c r="H4902" s="884" t="s">
        <v>19729</v>
      </c>
      <c r="I4902" s="884" t="s">
        <v>19773</v>
      </c>
      <c r="J4902" s="887" t="s">
        <v>19729</v>
      </c>
      <c r="K4902" s="933">
        <v>1</v>
      </c>
      <c r="L4902" s="933">
        <v>11</v>
      </c>
      <c r="M4902" s="451">
        <v>154000</v>
      </c>
      <c r="N4902" s="917"/>
      <c r="O4902" s="933"/>
      <c r="P4902" s="451"/>
      <c r="Q4902" s="917"/>
      <c r="R4902" s="917"/>
      <c r="S4902" s="452"/>
    </row>
    <row r="4903" spans="1:19" s="243" customFormat="1" ht="23.25">
      <c r="A4903" s="926" t="s">
        <v>37672</v>
      </c>
      <c r="B4903" s="887" t="s">
        <v>280</v>
      </c>
      <c r="C4903" s="887" t="s">
        <v>115</v>
      </c>
      <c r="D4903" s="887" t="s">
        <v>29922</v>
      </c>
      <c r="E4903" s="451">
        <v>4500</v>
      </c>
      <c r="F4903" s="887" t="s">
        <v>30833</v>
      </c>
      <c r="G4903" s="376" t="s">
        <v>30834</v>
      </c>
      <c r="H4903" s="884" t="s">
        <v>19708</v>
      </c>
      <c r="I4903" s="884" t="s">
        <v>29749</v>
      </c>
      <c r="J4903" s="887" t="s">
        <v>19708</v>
      </c>
      <c r="K4903" s="933">
        <v>1</v>
      </c>
      <c r="L4903" s="933">
        <v>12</v>
      </c>
      <c r="M4903" s="451">
        <v>54000</v>
      </c>
      <c r="N4903" s="933">
        <v>1</v>
      </c>
      <c r="O4903" s="933">
        <v>6</v>
      </c>
      <c r="P4903" s="451">
        <v>27000</v>
      </c>
      <c r="Q4903" s="933">
        <v>1</v>
      </c>
      <c r="R4903" s="933">
        <v>12</v>
      </c>
      <c r="S4903" s="452">
        <v>54000</v>
      </c>
    </row>
    <row r="4904" spans="1:19" s="243" customFormat="1" ht="23.25">
      <c r="A4904" s="926" t="s">
        <v>37672</v>
      </c>
      <c r="B4904" s="887" t="s">
        <v>280</v>
      </c>
      <c r="C4904" s="887" t="s">
        <v>115</v>
      </c>
      <c r="D4904" s="887" t="s">
        <v>30167</v>
      </c>
      <c r="E4904" s="451">
        <v>9000</v>
      </c>
      <c r="F4904" s="887" t="s">
        <v>22499</v>
      </c>
      <c r="G4904" s="376" t="s">
        <v>30835</v>
      </c>
      <c r="H4904" s="884" t="s">
        <v>19802</v>
      </c>
      <c r="I4904" s="884" t="s">
        <v>19773</v>
      </c>
      <c r="J4904" s="887" t="s">
        <v>19802</v>
      </c>
      <c r="K4904" s="933">
        <v>1</v>
      </c>
      <c r="L4904" s="933">
        <v>5</v>
      </c>
      <c r="M4904" s="451">
        <v>45000</v>
      </c>
      <c r="N4904" s="917"/>
      <c r="O4904" s="933"/>
      <c r="P4904" s="451"/>
      <c r="Q4904" s="917"/>
      <c r="R4904" s="917"/>
      <c r="S4904" s="452"/>
    </row>
    <row r="4905" spans="1:19" s="243" customFormat="1" ht="23.25">
      <c r="A4905" s="926" t="s">
        <v>37672</v>
      </c>
      <c r="B4905" s="887" t="s">
        <v>280</v>
      </c>
      <c r="C4905" s="887" t="s">
        <v>115</v>
      </c>
      <c r="D4905" s="887" t="s">
        <v>30836</v>
      </c>
      <c r="E4905" s="451">
        <v>9000</v>
      </c>
      <c r="F4905" s="887" t="s">
        <v>30837</v>
      </c>
      <c r="G4905" s="376" t="s">
        <v>30838</v>
      </c>
      <c r="H4905" s="884" t="s">
        <v>20029</v>
      </c>
      <c r="I4905" s="884" t="s">
        <v>19773</v>
      </c>
      <c r="J4905" s="887" t="s">
        <v>20029</v>
      </c>
      <c r="K4905" s="933">
        <v>1</v>
      </c>
      <c r="L4905" s="933">
        <v>12</v>
      </c>
      <c r="M4905" s="451">
        <v>108000</v>
      </c>
      <c r="N4905" s="933">
        <v>1</v>
      </c>
      <c r="O4905" s="933">
        <v>6</v>
      </c>
      <c r="P4905" s="451">
        <v>54000</v>
      </c>
      <c r="Q4905" s="933">
        <v>1</v>
      </c>
      <c r="R4905" s="933">
        <v>12</v>
      </c>
      <c r="S4905" s="452">
        <v>108000</v>
      </c>
    </row>
    <row r="4906" spans="1:19" s="243" customFormat="1" ht="23.25">
      <c r="A4906" s="926" t="s">
        <v>37672</v>
      </c>
      <c r="B4906" s="887" t="s">
        <v>280</v>
      </c>
      <c r="C4906" s="887" t="s">
        <v>115</v>
      </c>
      <c r="D4906" s="887" t="s">
        <v>29856</v>
      </c>
      <c r="E4906" s="451">
        <v>6000</v>
      </c>
      <c r="F4906" s="887" t="s">
        <v>30839</v>
      </c>
      <c r="G4906" s="376" t="s">
        <v>30840</v>
      </c>
      <c r="H4906" s="884" t="s">
        <v>19747</v>
      </c>
      <c r="I4906" s="884" t="s">
        <v>19773</v>
      </c>
      <c r="J4906" s="887" t="s">
        <v>19747</v>
      </c>
      <c r="K4906" s="933">
        <v>1</v>
      </c>
      <c r="L4906" s="933">
        <v>12</v>
      </c>
      <c r="M4906" s="451">
        <v>72000</v>
      </c>
      <c r="N4906" s="933">
        <v>1</v>
      </c>
      <c r="O4906" s="933">
        <v>6</v>
      </c>
      <c r="P4906" s="451">
        <v>36000</v>
      </c>
      <c r="Q4906" s="933">
        <v>1</v>
      </c>
      <c r="R4906" s="933">
        <v>12</v>
      </c>
      <c r="S4906" s="452">
        <v>72000</v>
      </c>
    </row>
    <row r="4907" spans="1:19" s="243" customFormat="1" ht="23.25">
      <c r="A4907" s="926" t="s">
        <v>37672</v>
      </c>
      <c r="B4907" s="887" t="s">
        <v>280</v>
      </c>
      <c r="C4907" s="887" t="s">
        <v>115</v>
      </c>
      <c r="D4907" s="887" t="s">
        <v>19900</v>
      </c>
      <c r="E4907" s="451">
        <v>2500</v>
      </c>
      <c r="F4907" s="887" t="s">
        <v>30841</v>
      </c>
      <c r="G4907" s="376" t="s">
        <v>30842</v>
      </c>
      <c r="H4907" s="884" t="s">
        <v>30687</v>
      </c>
      <c r="I4907" s="884" t="s">
        <v>19773</v>
      </c>
      <c r="J4907" s="887" t="s">
        <v>30687</v>
      </c>
      <c r="K4907" s="933">
        <v>1</v>
      </c>
      <c r="L4907" s="933">
        <v>12</v>
      </c>
      <c r="M4907" s="451">
        <v>22583.33</v>
      </c>
      <c r="N4907" s="933">
        <v>1</v>
      </c>
      <c r="O4907" s="933">
        <v>6</v>
      </c>
      <c r="P4907" s="451">
        <v>15000</v>
      </c>
      <c r="Q4907" s="933">
        <v>1</v>
      </c>
      <c r="R4907" s="933">
        <v>12</v>
      </c>
      <c r="S4907" s="452">
        <v>30000</v>
      </c>
    </row>
    <row r="4908" spans="1:19" s="243" customFormat="1" ht="23.25">
      <c r="A4908" s="926" t="s">
        <v>37672</v>
      </c>
      <c r="B4908" s="887" t="s">
        <v>280</v>
      </c>
      <c r="C4908" s="887" t="s">
        <v>115</v>
      </c>
      <c r="D4908" s="887" t="s">
        <v>29973</v>
      </c>
      <c r="E4908" s="451">
        <v>8000</v>
      </c>
      <c r="F4908" s="887" t="s">
        <v>30843</v>
      </c>
      <c r="G4908" s="376" t="s">
        <v>30844</v>
      </c>
      <c r="H4908" s="884" t="s">
        <v>20184</v>
      </c>
      <c r="I4908" s="884" t="s">
        <v>19773</v>
      </c>
      <c r="J4908" s="887" t="s">
        <v>20184</v>
      </c>
      <c r="K4908" s="933">
        <v>1</v>
      </c>
      <c r="L4908" s="933">
        <v>12</v>
      </c>
      <c r="M4908" s="451">
        <v>96000</v>
      </c>
      <c r="N4908" s="933">
        <v>1</v>
      </c>
      <c r="O4908" s="933">
        <v>6</v>
      </c>
      <c r="P4908" s="451">
        <v>48000</v>
      </c>
      <c r="Q4908" s="933">
        <v>1</v>
      </c>
      <c r="R4908" s="933">
        <v>12</v>
      </c>
      <c r="S4908" s="452">
        <v>96000</v>
      </c>
    </row>
    <row r="4909" spans="1:19" s="243" customFormat="1" ht="34.9">
      <c r="A4909" s="926" t="s">
        <v>37672</v>
      </c>
      <c r="B4909" s="887" t="s">
        <v>280</v>
      </c>
      <c r="C4909" s="887" t="s">
        <v>115</v>
      </c>
      <c r="D4909" s="887" t="s">
        <v>30845</v>
      </c>
      <c r="E4909" s="451">
        <v>7000</v>
      </c>
      <c r="F4909" s="887" t="s">
        <v>30846</v>
      </c>
      <c r="G4909" s="376" t="s">
        <v>30847</v>
      </c>
      <c r="H4909" s="884" t="s">
        <v>19862</v>
      </c>
      <c r="I4909" s="884" t="s">
        <v>19773</v>
      </c>
      <c r="J4909" s="887" t="s">
        <v>19862</v>
      </c>
      <c r="K4909" s="933">
        <v>1</v>
      </c>
      <c r="L4909" s="933">
        <v>2</v>
      </c>
      <c r="M4909" s="451">
        <v>14000</v>
      </c>
      <c r="N4909" s="917"/>
      <c r="O4909" s="933"/>
      <c r="P4909" s="451"/>
      <c r="Q4909" s="917"/>
      <c r="R4909" s="917"/>
      <c r="S4909" s="452"/>
    </row>
    <row r="4910" spans="1:19" s="243" customFormat="1" ht="23.25">
      <c r="A4910" s="926" t="s">
        <v>37672</v>
      </c>
      <c r="B4910" s="887" t="s">
        <v>280</v>
      </c>
      <c r="C4910" s="887" t="s">
        <v>115</v>
      </c>
      <c r="D4910" s="887" t="s">
        <v>30848</v>
      </c>
      <c r="E4910" s="451">
        <v>9000</v>
      </c>
      <c r="F4910" s="887" t="s">
        <v>30849</v>
      </c>
      <c r="G4910" s="376" t="s">
        <v>30850</v>
      </c>
      <c r="H4910" s="884" t="s">
        <v>19713</v>
      </c>
      <c r="I4910" s="884" t="s">
        <v>19773</v>
      </c>
      <c r="J4910" s="887" t="s">
        <v>19713</v>
      </c>
      <c r="K4910" s="933">
        <v>1</v>
      </c>
      <c r="L4910" s="933">
        <v>12</v>
      </c>
      <c r="M4910" s="451">
        <v>108000</v>
      </c>
      <c r="N4910" s="933">
        <v>1</v>
      </c>
      <c r="O4910" s="933">
        <v>6</v>
      </c>
      <c r="P4910" s="451">
        <v>54000</v>
      </c>
      <c r="Q4910" s="933">
        <v>1</v>
      </c>
      <c r="R4910" s="933">
        <v>12</v>
      </c>
      <c r="S4910" s="452">
        <v>108000</v>
      </c>
    </row>
    <row r="4911" spans="1:19" s="243" customFormat="1" ht="23.25">
      <c r="A4911" s="926" t="s">
        <v>37672</v>
      </c>
      <c r="B4911" s="887" t="s">
        <v>280</v>
      </c>
      <c r="C4911" s="887" t="s">
        <v>115</v>
      </c>
      <c r="D4911" s="887" t="s">
        <v>29822</v>
      </c>
      <c r="E4911" s="451">
        <v>7000</v>
      </c>
      <c r="F4911" s="887" t="s">
        <v>30851</v>
      </c>
      <c r="G4911" s="376" t="s">
        <v>30852</v>
      </c>
      <c r="H4911" s="884" t="s">
        <v>23718</v>
      </c>
      <c r="I4911" s="884" t="s">
        <v>19773</v>
      </c>
      <c r="J4911" s="887" t="s">
        <v>23718</v>
      </c>
      <c r="K4911" s="933">
        <v>1</v>
      </c>
      <c r="L4911" s="933">
        <v>12</v>
      </c>
      <c r="M4911" s="451">
        <v>84000</v>
      </c>
      <c r="N4911" s="933">
        <v>1</v>
      </c>
      <c r="O4911" s="933">
        <v>6</v>
      </c>
      <c r="P4911" s="451">
        <v>42000</v>
      </c>
      <c r="Q4911" s="933">
        <v>1</v>
      </c>
      <c r="R4911" s="933">
        <v>12</v>
      </c>
      <c r="S4911" s="452">
        <v>84000</v>
      </c>
    </row>
    <row r="4912" spans="1:19" s="243" customFormat="1" ht="23.25">
      <c r="A4912" s="926" t="s">
        <v>37672</v>
      </c>
      <c r="B4912" s="887" t="s">
        <v>280</v>
      </c>
      <c r="C4912" s="887" t="s">
        <v>115</v>
      </c>
      <c r="D4912" s="887" t="s">
        <v>29822</v>
      </c>
      <c r="E4912" s="451">
        <v>7000</v>
      </c>
      <c r="F4912" s="887" t="s">
        <v>30853</v>
      </c>
      <c r="G4912" s="376" t="s">
        <v>30854</v>
      </c>
      <c r="H4912" s="884" t="s">
        <v>23718</v>
      </c>
      <c r="I4912" s="884" t="s">
        <v>19773</v>
      </c>
      <c r="J4912" s="887" t="s">
        <v>23718</v>
      </c>
      <c r="K4912" s="933">
        <v>1</v>
      </c>
      <c r="L4912" s="933">
        <v>12</v>
      </c>
      <c r="M4912" s="451">
        <v>84000</v>
      </c>
      <c r="N4912" s="933">
        <v>1</v>
      </c>
      <c r="O4912" s="933">
        <v>6</v>
      </c>
      <c r="P4912" s="451">
        <v>42000</v>
      </c>
      <c r="Q4912" s="933">
        <v>1</v>
      </c>
      <c r="R4912" s="933">
        <v>12</v>
      </c>
      <c r="S4912" s="452">
        <v>84000</v>
      </c>
    </row>
    <row r="4913" spans="1:19" s="243" customFormat="1" ht="23.25">
      <c r="A4913" s="926" t="s">
        <v>37672</v>
      </c>
      <c r="B4913" s="887" t="s">
        <v>280</v>
      </c>
      <c r="C4913" s="887" t="s">
        <v>115</v>
      </c>
      <c r="D4913" s="887" t="s">
        <v>29973</v>
      </c>
      <c r="E4913" s="451">
        <v>8000</v>
      </c>
      <c r="F4913" s="887" t="s">
        <v>30855</v>
      </c>
      <c r="G4913" s="376" t="s">
        <v>30856</v>
      </c>
      <c r="H4913" s="884" t="s">
        <v>19713</v>
      </c>
      <c r="I4913" s="884" t="s">
        <v>19773</v>
      </c>
      <c r="J4913" s="887" t="s">
        <v>19713</v>
      </c>
      <c r="K4913" s="933">
        <v>1</v>
      </c>
      <c r="L4913" s="933">
        <v>12</v>
      </c>
      <c r="M4913" s="451">
        <v>96000</v>
      </c>
      <c r="N4913" s="933">
        <v>1</v>
      </c>
      <c r="O4913" s="933">
        <v>6</v>
      </c>
      <c r="P4913" s="451">
        <v>48000</v>
      </c>
      <c r="Q4913" s="933">
        <v>1</v>
      </c>
      <c r="R4913" s="933">
        <v>12</v>
      </c>
      <c r="S4913" s="452">
        <v>96000</v>
      </c>
    </row>
    <row r="4914" spans="1:19" s="243" customFormat="1" ht="23.25">
      <c r="A4914" s="926" t="s">
        <v>37672</v>
      </c>
      <c r="B4914" s="887" t="s">
        <v>280</v>
      </c>
      <c r="C4914" s="887" t="s">
        <v>115</v>
      </c>
      <c r="D4914" s="887" t="s">
        <v>20124</v>
      </c>
      <c r="E4914" s="451">
        <v>9000</v>
      </c>
      <c r="F4914" s="887" t="s">
        <v>29960</v>
      </c>
      <c r="G4914" s="376" t="s">
        <v>29961</v>
      </c>
      <c r="H4914" s="884" t="s">
        <v>19713</v>
      </c>
      <c r="I4914" s="884" t="s">
        <v>19773</v>
      </c>
      <c r="J4914" s="887" t="s">
        <v>19713</v>
      </c>
      <c r="K4914" s="933">
        <v>1</v>
      </c>
      <c r="L4914" s="933">
        <v>3</v>
      </c>
      <c r="M4914" s="451">
        <v>27000</v>
      </c>
      <c r="N4914" s="917"/>
      <c r="O4914" s="933"/>
      <c r="P4914" s="451"/>
      <c r="Q4914" s="933"/>
      <c r="R4914" s="933"/>
      <c r="S4914" s="452"/>
    </row>
    <row r="4915" spans="1:19" s="243" customFormat="1" ht="23.25">
      <c r="A4915" s="926" t="s">
        <v>37672</v>
      </c>
      <c r="B4915" s="887" t="s">
        <v>280</v>
      </c>
      <c r="C4915" s="887" t="s">
        <v>115</v>
      </c>
      <c r="D4915" s="887" t="s">
        <v>29822</v>
      </c>
      <c r="E4915" s="451">
        <v>7000</v>
      </c>
      <c r="F4915" s="887" t="s">
        <v>30857</v>
      </c>
      <c r="G4915" s="376" t="s">
        <v>30858</v>
      </c>
      <c r="H4915" s="884" t="s">
        <v>21328</v>
      </c>
      <c r="I4915" s="884" t="s">
        <v>19773</v>
      </c>
      <c r="J4915" s="887" t="s">
        <v>21328</v>
      </c>
      <c r="K4915" s="933">
        <v>1</v>
      </c>
      <c r="L4915" s="933">
        <v>12</v>
      </c>
      <c r="M4915" s="451">
        <v>84000</v>
      </c>
      <c r="N4915" s="933">
        <v>1</v>
      </c>
      <c r="O4915" s="933">
        <v>6</v>
      </c>
      <c r="P4915" s="451">
        <v>42000</v>
      </c>
      <c r="Q4915" s="933">
        <v>1</v>
      </c>
      <c r="R4915" s="933">
        <v>12</v>
      </c>
      <c r="S4915" s="452">
        <v>84000</v>
      </c>
    </row>
    <row r="4916" spans="1:19" s="243" customFormat="1" ht="34.9">
      <c r="A4916" s="926" t="s">
        <v>37672</v>
      </c>
      <c r="B4916" s="887" t="s">
        <v>280</v>
      </c>
      <c r="C4916" s="887" t="s">
        <v>115</v>
      </c>
      <c r="D4916" s="887" t="s">
        <v>30859</v>
      </c>
      <c r="E4916" s="451">
        <v>2500</v>
      </c>
      <c r="F4916" s="887" t="s">
        <v>30860</v>
      </c>
      <c r="G4916" s="376" t="s">
        <v>30861</v>
      </c>
      <c r="H4916" s="884" t="s">
        <v>29758</v>
      </c>
      <c r="I4916" s="884" t="s">
        <v>19829</v>
      </c>
      <c r="J4916" s="887" t="s">
        <v>29758</v>
      </c>
      <c r="K4916" s="933">
        <v>1</v>
      </c>
      <c r="L4916" s="933">
        <v>2</v>
      </c>
      <c r="M4916" s="451">
        <v>4833.33</v>
      </c>
      <c r="N4916" s="917"/>
      <c r="O4916" s="933"/>
      <c r="P4916" s="451"/>
      <c r="Q4916" s="917"/>
      <c r="R4916" s="917"/>
      <c r="S4916" s="452"/>
    </row>
    <row r="4917" spans="1:19" s="243" customFormat="1" ht="23.25">
      <c r="A4917" s="926" t="s">
        <v>37672</v>
      </c>
      <c r="B4917" s="887" t="s">
        <v>280</v>
      </c>
      <c r="C4917" s="887" t="s">
        <v>115</v>
      </c>
      <c r="D4917" s="887" t="s">
        <v>30862</v>
      </c>
      <c r="E4917" s="451">
        <v>11000</v>
      </c>
      <c r="F4917" s="887" t="s">
        <v>30863</v>
      </c>
      <c r="G4917" s="376" t="s">
        <v>30864</v>
      </c>
      <c r="H4917" s="884" t="s">
        <v>23718</v>
      </c>
      <c r="I4917" s="884" t="s">
        <v>19773</v>
      </c>
      <c r="J4917" s="887" t="s">
        <v>23718</v>
      </c>
      <c r="K4917" s="933">
        <v>1</v>
      </c>
      <c r="L4917" s="933">
        <v>12</v>
      </c>
      <c r="M4917" s="451">
        <v>132000</v>
      </c>
      <c r="N4917" s="933">
        <v>1</v>
      </c>
      <c r="O4917" s="933">
        <v>6</v>
      </c>
      <c r="P4917" s="451">
        <v>66000</v>
      </c>
      <c r="Q4917" s="933">
        <v>1</v>
      </c>
      <c r="R4917" s="933">
        <v>12</v>
      </c>
      <c r="S4917" s="452">
        <v>132000</v>
      </c>
    </row>
    <row r="4918" spans="1:19" s="243" customFormat="1" ht="23.25">
      <c r="A4918" s="926" t="s">
        <v>37672</v>
      </c>
      <c r="B4918" s="887" t="s">
        <v>280</v>
      </c>
      <c r="C4918" s="887" t="s">
        <v>115</v>
      </c>
      <c r="D4918" s="887" t="s">
        <v>21124</v>
      </c>
      <c r="E4918" s="451">
        <v>11000</v>
      </c>
      <c r="F4918" s="887" t="s">
        <v>30865</v>
      </c>
      <c r="G4918" s="376" t="s">
        <v>30866</v>
      </c>
      <c r="H4918" s="884" t="s">
        <v>27403</v>
      </c>
      <c r="I4918" s="884" t="s">
        <v>19773</v>
      </c>
      <c r="J4918" s="887" t="s">
        <v>27403</v>
      </c>
      <c r="K4918" s="933">
        <v>1</v>
      </c>
      <c r="L4918" s="933">
        <v>12</v>
      </c>
      <c r="M4918" s="451">
        <v>132000</v>
      </c>
      <c r="N4918" s="933">
        <v>1</v>
      </c>
      <c r="O4918" s="933">
        <v>6</v>
      </c>
      <c r="P4918" s="451">
        <v>66000</v>
      </c>
      <c r="Q4918" s="933">
        <v>1</v>
      </c>
      <c r="R4918" s="933">
        <v>12</v>
      </c>
      <c r="S4918" s="452">
        <v>132000</v>
      </c>
    </row>
    <row r="4919" spans="1:19" s="243" customFormat="1" ht="23.25">
      <c r="A4919" s="926" t="s">
        <v>37672</v>
      </c>
      <c r="B4919" s="887" t="s">
        <v>280</v>
      </c>
      <c r="C4919" s="887" t="s">
        <v>115</v>
      </c>
      <c r="D4919" s="887" t="s">
        <v>29973</v>
      </c>
      <c r="E4919" s="451">
        <v>8000</v>
      </c>
      <c r="F4919" s="887" t="s">
        <v>30867</v>
      </c>
      <c r="G4919" s="376" t="s">
        <v>30868</v>
      </c>
      <c r="H4919" s="884" t="s">
        <v>19757</v>
      </c>
      <c r="I4919" s="884" t="s">
        <v>19773</v>
      </c>
      <c r="J4919" s="887" t="s">
        <v>19757</v>
      </c>
      <c r="K4919" s="933">
        <v>1</v>
      </c>
      <c r="L4919" s="933">
        <v>12</v>
      </c>
      <c r="M4919" s="451">
        <v>96000</v>
      </c>
      <c r="N4919" s="933">
        <v>1</v>
      </c>
      <c r="O4919" s="933">
        <v>6</v>
      </c>
      <c r="P4919" s="451">
        <v>48000</v>
      </c>
      <c r="Q4919" s="933">
        <v>1</v>
      </c>
      <c r="R4919" s="933">
        <v>12</v>
      </c>
      <c r="S4919" s="452">
        <v>96000</v>
      </c>
    </row>
    <row r="4920" spans="1:19" s="243" customFormat="1" ht="23.25">
      <c r="A4920" s="926" t="s">
        <v>37672</v>
      </c>
      <c r="B4920" s="887" t="s">
        <v>280</v>
      </c>
      <c r="C4920" s="887" t="s">
        <v>115</v>
      </c>
      <c r="D4920" s="887" t="s">
        <v>29822</v>
      </c>
      <c r="E4920" s="451">
        <v>7000</v>
      </c>
      <c r="F4920" s="887" t="s">
        <v>30869</v>
      </c>
      <c r="G4920" s="376" t="s">
        <v>30870</v>
      </c>
      <c r="H4920" s="884" t="s">
        <v>23718</v>
      </c>
      <c r="I4920" s="884" t="s">
        <v>19773</v>
      </c>
      <c r="J4920" s="887" t="s">
        <v>23718</v>
      </c>
      <c r="K4920" s="933">
        <v>1</v>
      </c>
      <c r="L4920" s="933">
        <v>12</v>
      </c>
      <c r="M4920" s="451">
        <v>84000</v>
      </c>
      <c r="N4920" s="933">
        <v>1</v>
      </c>
      <c r="O4920" s="933">
        <v>6</v>
      </c>
      <c r="P4920" s="451">
        <v>42000</v>
      </c>
      <c r="Q4920" s="933">
        <v>1</v>
      </c>
      <c r="R4920" s="933">
        <v>12</v>
      </c>
      <c r="S4920" s="452">
        <v>84000</v>
      </c>
    </row>
    <row r="4921" spans="1:19" s="243" customFormat="1" ht="23.25">
      <c r="A4921" s="926" t="s">
        <v>37672</v>
      </c>
      <c r="B4921" s="887" t="s">
        <v>280</v>
      </c>
      <c r="C4921" s="887" t="s">
        <v>115</v>
      </c>
      <c r="D4921" s="887" t="s">
        <v>30237</v>
      </c>
      <c r="E4921" s="451">
        <v>8000</v>
      </c>
      <c r="F4921" s="887" t="s">
        <v>30871</v>
      </c>
      <c r="G4921" s="376" t="s">
        <v>30872</v>
      </c>
      <c r="H4921" s="884" t="s">
        <v>23718</v>
      </c>
      <c r="I4921" s="884" t="s">
        <v>19773</v>
      </c>
      <c r="J4921" s="887" t="s">
        <v>23718</v>
      </c>
      <c r="K4921" s="933">
        <v>1</v>
      </c>
      <c r="L4921" s="933">
        <v>12</v>
      </c>
      <c r="M4921" s="451">
        <v>90927.24</v>
      </c>
      <c r="N4921" s="933">
        <v>1</v>
      </c>
      <c r="O4921" s="933">
        <v>6</v>
      </c>
      <c r="P4921" s="451">
        <v>48000</v>
      </c>
      <c r="Q4921" s="933">
        <v>1</v>
      </c>
      <c r="R4921" s="933">
        <v>12</v>
      </c>
      <c r="S4921" s="452">
        <v>96000</v>
      </c>
    </row>
    <row r="4922" spans="1:19" s="243" customFormat="1" ht="34.9">
      <c r="A4922" s="926" t="s">
        <v>37672</v>
      </c>
      <c r="B4922" s="887" t="s">
        <v>280</v>
      </c>
      <c r="C4922" s="887" t="s">
        <v>115</v>
      </c>
      <c r="D4922" s="887" t="s">
        <v>30873</v>
      </c>
      <c r="E4922" s="451">
        <v>2500</v>
      </c>
      <c r="F4922" s="887" t="s">
        <v>30874</v>
      </c>
      <c r="G4922" s="376" t="s">
        <v>30875</v>
      </c>
      <c r="H4922" s="884" t="s">
        <v>29758</v>
      </c>
      <c r="I4922" s="884" t="s">
        <v>19829</v>
      </c>
      <c r="J4922" s="887" t="s">
        <v>29758</v>
      </c>
      <c r="K4922" s="917"/>
      <c r="L4922" s="933"/>
      <c r="M4922" s="451"/>
      <c r="N4922" s="933">
        <v>1</v>
      </c>
      <c r="O4922" s="933">
        <v>4</v>
      </c>
      <c r="P4922" s="451">
        <v>9416.67</v>
      </c>
      <c r="Q4922" s="933">
        <v>1</v>
      </c>
      <c r="R4922" s="933">
        <v>12</v>
      </c>
      <c r="S4922" s="452">
        <v>30000</v>
      </c>
    </row>
    <row r="4923" spans="1:19" s="243" customFormat="1" ht="23.25">
      <c r="A4923" s="926" t="s">
        <v>37672</v>
      </c>
      <c r="B4923" s="887" t="s">
        <v>280</v>
      </c>
      <c r="C4923" s="887" t="s">
        <v>115</v>
      </c>
      <c r="D4923" s="887" t="s">
        <v>30237</v>
      </c>
      <c r="E4923" s="451">
        <v>8000</v>
      </c>
      <c r="F4923" s="887" t="s">
        <v>30876</v>
      </c>
      <c r="G4923" s="376" t="s">
        <v>30877</v>
      </c>
      <c r="H4923" s="884" t="s">
        <v>23718</v>
      </c>
      <c r="I4923" s="884" t="s">
        <v>19773</v>
      </c>
      <c r="J4923" s="887" t="s">
        <v>23718</v>
      </c>
      <c r="K4923" s="933">
        <v>1</v>
      </c>
      <c r="L4923" s="933">
        <v>12</v>
      </c>
      <c r="M4923" s="451">
        <v>96000</v>
      </c>
      <c r="N4923" s="933">
        <v>1</v>
      </c>
      <c r="O4923" s="933">
        <v>6</v>
      </c>
      <c r="P4923" s="451">
        <v>48000</v>
      </c>
      <c r="Q4923" s="933">
        <v>1</v>
      </c>
      <c r="R4923" s="933">
        <v>12</v>
      </c>
      <c r="S4923" s="452">
        <v>96000</v>
      </c>
    </row>
    <row r="4924" spans="1:19" s="243" customFormat="1" ht="23.25">
      <c r="A4924" s="926" t="s">
        <v>37672</v>
      </c>
      <c r="B4924" s="887" t="s">
        <v>280</v>
      </c>
      <c r="C4924" s="887" t="s">
        <v>115</v>
      </c>
      <c r="D4924" s="887" t="s">
        <v>29822</v>
      </c>
      <c r="E4924" s="451">
        <v>7000</v>
      </c>
      <c r="F4924" s="887" t="s">
        <v>30878</v>
      </c>
      <c r="G4924" s="376" t="s">
        <v>30879</v>
      </c>
      <c r="H4924" s="884" t="s">
        <v>23718</v>
      </c>
      <c r="I4924" s="884" t="s">
        <v>19773</v>
      </c>
      <c r="J4924" s="887" t="s">
        <v>23718</v>
      </c>
      <c r="K4924" s="933">
        <v>1</v>
      </c>
      <c r="L4924" s="933">
        <v>12</v>
      </c>
      <c r="M4924" s="451">
        <v>84000</v>
      </c>
      <c r="N4924" s="933">
        <v>1</v>
      </c>
      <c r="O4924" s="933">
        <v>6</v>
      </c>
      <c r="P4924" s="451">
        <v>42000</v>
      </c>
      <c r="Q4924" s="933">
        <v>1</v>
      </c>
      <c r="R4924" s="933">
        <v>12</v>
      </c>
      <c r="S4924" s="452">
        <v>84000</v>
      </c>
    </row>
    <row r="4925" spans="1:19" s="243" customFormat="1" ht="23.25">
      <c r="A4925" s="926" t="s">
        <v>37672</v>
      </c>
      <c r="B4925" s="887" t="s">
        <v>280</v>
      </c>
      <c r="C4925" s="887" t="s">
        <v>115</v>
      </c>
      <c r="D4925" s="887" t="s">
        <v>29856</v>
      </c>
      <c r="E4925" s="451">
        <v>6000</v>
      </c>
      <c r="F4925" s="887" t="s">
        <v>30880</v>
      </c>
      <c r="G4925" s="376" t="s">
        <v>30881</v>
      </c>
      <c r="H4925" s="884" t="s">
        <v>19713</v>
      </c>
      <c r="I4925" s="884" t="s">
        <v>19773</v>
      </c>
      <c r="J4925" s="887" t="s">
        <v>19713</v>
      </c>
      <c r="K4925" s="933">
        <v>1</v>
      </c>
      <c r="L4925" s="933">
        <v>12</v>
      </c>
      <c r="M4925" s="451">
        <v>72000</v>
      </c>
      <c r="N4925" s="933">
        <v>1</v>
      </c>
      <c r="O4925" s="933">
        <v>6</v>
      </c>
      <c r="P4925" s="451">
        <v>36000</v>
      </c>
      <c r="Q4925" s="933">
        <v>1</v>
      </c>
      <c r="R4925" s="933">
        <v>12</v>
      </c>
      <c r="S4925" s="452">
        <v>72000</v>
      </c>
    </row>
    <row r="4926" spans="1:19" s="243" customFormat="1" ht="46.5">
      <c r="A4926" s="926" t="s">
        <v>37672</v>
      </c>
      <c r="B4926" s="887" t="s">
        <v>280</v>
      </c>
      <c r="C4926" s="887" t="s">
        <v>115</v>
      </c>
      <c r="D4926" s="887" t="s">
        <v>30882</v>
      </c>
      <c r="E4926" s="451">
        <v>4600</v>
      </c>
      <c r="F4926" s="887" t="s">
        <v>30883</v>
      </c>
      <c r="G4926" s="376" t="s">
        <v>30884</v>
      </c>
      <c r="H4926" s="884" t="s">
        <v>21435</v>
      </c>
      <c r="I4926" s="884" t="s">
        <v>19773</v>
      </c>
      <c r="J4926" s="887" t="s">
        <v>21435</v>
      </c>
      <c r="K4926" s="933">
        <v>1</v>
      </c>
      <c r="L4926" s="933">
        <v>1</v>
      </c>
      <c r="M4926" s="451">
        <v>4600</v>
      </c>
      <c r="N4926" s="917"/>
      <c r="O4926" s="933"/>
      <c r="P4926" s="451"/>
      <c r="Q4926" s="917"/>
      <c r="R4926" s="917"/>
      <c r="S4926" s="452"/>
    </row>
    <row r="4927" spans="1:19" s="243" customFormat="1" ht="23.25">
      <c r="A4927" s="926" t="s">
        <v>37672</v>
      </c>
      <c r="B4927" s="887" t="s">
        <v>280</v>
      </c>
      <c r="C4927" s="887" t="s">
        <v>115</v>
      </c>
      <c r="D4927" s="887" t="s">
        <v>29965</v>
      </c>
      <c r="E4927" s="451">
        <v>8500</v>
      </c>
      <c r="F4927" s="887" t="s">
        <v>29966</v>
      </c>
      <c r="G4927" s="376" t="s">
        <v>29967</v>
      </c>
      <c r="H4927" s="884" t="s">
        <v>19729</v>
      </c>
      <c r="I4927" s="884" t="s">
        <v>19773</v>
      </c>
      <c r="J4927" s="887" t="s">
        <v>19729</v>
      </c>
      <c r="K4927" s="917"/>
      <c r="L4927" s="933"/>
      <c r="M4927" s="451"/>
      <c r="N4927" s="933">
        <v>1</v>
      </c>
      <c r="O4927" s="933">
        <v>3</v>
      </c>
      <c r="P4927" s="451">
        <v>25500</v>
      </c>
      <c r="Q4927" s="933"/>
      <c r="R4927" s="933"/>
      <c r="S4927" s="452"/>
    </row>
    <row r="4928" spans="1:19" s="243" customFormat="1" ht="23.25">
      <c r="A4928" s="926" t="s">
        <v>37672</v>
      </c>
      <c r="B4928" s="887" t="s">
        <v>280</v>
      </c>
      <c r="C4928" s="887" t="s">
        <v>115</v>
      </c>
      <c r="D4928" s="887" t="s">
        <v>30112</v>
      </c>
      <c r="E4928" s="451">
        <v>6000</v>
      </c>
      <c r="F4928" s="887" t="s">
        <v>30885</v>
      </c>
      <c r="G4928" s="376" t="s">
        <v>30886</v>
      </c>
      <c r="H4928" s="884" t="s">
        <v>19747</v>
      </c>
      <c r="I4928" s="884" t="s">
        <v>19773</v>
      </c>
      <c r="J4928" s="887" t="s">
        <v>19747</v>
      </c>
      <c r="K4928" s="933">
        <v>1</v>
      </c>
      <c r="L4928" s="933">
        <v>12</v>
      </c>
      <c r="M4928" s="451">
        <v>72000</v>
      </c>
      <c r="N4928" s="933">
        <v>1</v>
      </c>
      <c r="O4928" s="933">
        <v>6</v>
      </c>
      <c r="P4928" s="451">
        <v>36000</v>
      </c>
      <c r="Q4928" s="933">
        <v>1</v>
      </c>
      <c r="R4928" s="933">
        <v>12</v>
      </c>
      <c r="S4928" s="452">
        <v>72000</v>
      </c>
    </row>
    <row r="4929" spans="1:19" s="243" customFormat="1" ht="23.25">
      <c r="A4929" s="926" t="s">
        <v>37672</v>
      </c>
      <c r="B4929" s="887" t="s">
        <v>280</v>
      </c>
      <c r="C4929" s="887" t="s">
        <v>115</v>
      </c>
      <c r="D4929" s="887" t="s">
        <v>29973</v>
      </c>
      <c r="E4929" s="451">
        <v>8000</v>
      </c>
      <c r="F4929" s="887" t="s">
        <v>29974</v>
      </c>
      <c r="G4929" s="376" t="s">
        <v>29975</v>
      </c>
      <c r="H4929" s="884" t="s">
        <v>29764</v>
      </c>
      <c r="I4929" s="884" t="s">
        <v>19773</v>
      </c>
      <c r="J4929" s="887" t="s">
        <v>29764</v>
      </c>
      <c r="K4929" s="933">
        <v>3</v>
      </c>
      <c r="L4929" s="933">
        <v>8</v>
      </c>
      <c r="M4929" s="451">
        <v>62933.33</v>
      </c>
      <c r="N4929" s="933">
        <v>2</v>
      </c>
      <c r="O4929" s="933">
        <v>3</v>
      </c>
      <c r="P4929" s="451">
        <v>24000</v>
      </c>
      <c r="Q4929" s="933"/>
      <c r="R4929" s="933"/>
      <c r="S4929" s="452"/>
    </row>
    <row r="4930" spans="1:19" s="243" customFormat="1" ht="23.25">
      <c r="A4930" s="926" t="s">
        <v>37672</v>
      </c>
      <c r="B4930" s="887" t="s">
        <v>280</v>
      </c>
      <c r="C4930" s="887" t="s">
        <v>115</v>
      </c>
      <c r="D4930" s="887" t="s">
        <v>29922</v>
      </c>
      <c r="E4930" s="451">
        <v>4500</v>
      </c>
      <c r="F4930" s="887" t="s">
        <v>30887</v>
      </c>
      <c r="G4930" s="376" t="s">
        <v>30888</v>
      </c>
      <c r="H4930" s="884" t="s">
        <v>19713</v>
      </c>
      <c r="I4930" s="884" t="s">
        <v>29749</v>
      </c>
      <c r="J4930" s="887" t="s">
        <v>19713</v>
      </c>
      <c r="K4930" s="933">
        <v>1</v>
      </c>
      <c r="L4930" s="933">
        <v>12</v>
      </c>
      <c r="M4930" s="451">
        <v>54000</v>
      </c>
      <c r="N4930" s="933">
        <v>1</v>
      </c>
      <c r="O4930" s="933">
        <v>6</v>
      </c>
      <c r="P4930" s="451">
        <v>27000</v>
      </c>
      <c r="Q4930" s="933">
        <v>1</v>
      </c>
      <c r="R4930" s="933">
        <v>12</v>
      </c>
      <c r="S4930" s="452">
        <v>54000</v>
      </c>
    </row>
    <row r="4931" spans="1:19" s="243" customFormat="1" ht="23.25">
      <c r="A4931" s="926" t="s">
        <v>37672</v>
      </c>
      <c r="B4931" s="887" t="s">
        <v>280</v>
      </c>
      <c r="C4931" s="887" t="s">
        <v>115</v>
      </c>
      <c r="D4931" s="887" t="s">
        <v>29801</v>
      </c>
      <c r="E4931" s="451">
        <v>5000</v>
      </c>
      <c r="F4931" s="887" t="s">
        <v>30889</v>
      </c>
      <c r="G4931" s="376" t="s">
        <v>30890</v>
      </c>
      <c r="H4931" s="884" t="s">
        <v>19713</v>
      </c>
      <c r="I4931" s="884" t="s">
        <v>19773</v>
      </c>
      <c r="J4931" s="887" t="s">
        <v>19713</v>
      </c>
      <c r="K4931" s="933">
        <v>1</v>
      </c>
      <c r="L4931" s="933">
        <v>12</v>
      </c>
      <c r="M4931" s="451">
        <v>60000</v>
      </c>
      <c r="N4931" s="933">
        <v>1</v>
      </c>
      <c r="O4931" s="933">
        <v>6</v>
      </c>
      <c r="P4931" s="451">
        <v>30000</v>
      </c>
      <c r="Q4931" s="933">
        <v>1</v>
      </c>
      <c r="R4931" s="933">
        <v>12</v>
      </c>
      <c r="S4931" s="452">
        <v>60000</v>
      </c>
    </row>
    <row r="4932" spans="1:19" s="243" customFormat="1" ht="23.25">
      <c r="A4932" s="926" t="s">
        <v>37672</v>
      </c>
      <c r="B4932" s="887" t="s">
        <v>280</v>
      </c>
      <c r="C4932" s="887" t="s">
        <v>115</v>
      </c>
      <c r="D4932" s="887" t="s">
        <v>20390</v>
      </c>
      <c r="E4932" s="451">
        <v>3500</v>
      </c>
      <c r="F4932" s="887" t="s">
        <v>30891</v>
      </c>
      <c r="G4932" s="376" t="s">
        <v>30892</v>
      </c>
      <c r="H4932" s="884" t="s">
        <v>19862</v>
      </c>
      <c r="I4932" s="884" t="s">
        <v>29749</v>
      </c>
      <c r="J4932" s="887" t="s">
        <v>19862</v>
      </c>
      <c r="K4932" s="933">
        <v>1</v>
      </c>
      <c r="L4932" s="933">
        <v>12</v>
      </c>
      <c r="M4932" s="451">
        <v>42000</v>
      </c>
      <c r="N4932" s="933">
        <v>1</v>
      </c>
      <c r="O4932" s="933">
        <v>6</v>
      </c>
      <c r="P4932" s="451">
        <v>21000</v>
      </c>
      <c r="Q4932" s="933">
        <v>1</v>
      </c>
      <c r="R4932" s="933">
        <v>12</v>
      </c>
      <c r="S4932" s="452">
        <v>42000</v>
      </c>
    </row>
    <row r="4933" spans="1:19" s="243" customFormat="1" ht="23.25">
      <c r="A4933" s="926" t="s">
        <v>37672</v>
      </c>
      <c r="B4933" s="887" t="s">
        <v>280</v>
      </c>
      <c r="C4933" s="887" t="s">
        <v>115</v>
      </c>
      <c r="D4933" s="887" t="s">
        <v>29976</v>
      </c>
      <c r="E4933" s="451">
        <v>7000</v>
      </c>
      <c r="F4933" s="887" t="s">
        <v>29977</v>
      </c>
      <c r="G4933" s="376" t="s">
        <v>29978</v>
      </c>
      <c r="H4933" s="884" t="s">
        <v>19790</v>
      </c>
      <c r="I4933" s="884" t="s">
        <v>19773</v>
      </c>
      <c r="J4933" s="887" t="s">
        <v>19790</v>
      </c>
      <c r="K4933" s="933">
        <v>1</v>
      </c>
      <c r="L4933" s="933">
        <v>3</v>
      </c>
      <c r="M4933" s="451">
        <v>21000</v>
      </c>
      <c r="N4933" s="917"/>
      <c r="O4933" s="933"/>
      <c r="P4933" s="451"/>
      <c r="Q4933" s="933"/>
      <c r="R4933" s="933"/>
      <c r="S4933" s="452"/>
    </row>
    <row r="4934" spans="1:19" s="243" customFormat="1" ht="23.25">
      <c r="A4934" s="926" t="s">
        <v>37672</v>
      </c>
      <c r="B4934" s="887" t="s">
        <v>280</v>
      </c>
      <c r="C4934" s="887" t="s">
        <v>115</v>
      </c>
      <c r="D4934" s="887" t="s">
        <v>30893</v>
      </c>
      <c r="E4934" s="451">
        <v>10000</v>
      </c>
      <c r="F4934" s="887" t="s">
        <v>30894</v>
      </c>
      <c r="G4934" s="376" t="s">
        <v>30895</v>
      </c>
      <c r="H4934" s="884" t="s">
        <v>19862</v>
      </c>
      <c r="I4934" s="884" t="s">
        <v>19773</v>
      </c>
      <c r="J4934" s="887" t="s">
        <v>19862</v>
      </c>
      <c r="K4934" s="933">
        <v>1</v>
      </c>
      <c r="L4934" s="933">
        <v>12</v>
      </c>
      <c r="M4934" s="451">
        <v>120000</v>
      </c>
      <c r="N4934" s="933">
        <v>1</v>
      </c>
      <c r="O4934" s="933">
        <v>6</v>
      </c>
      <c r="P4934" s="451">
        <v>60000</v>
      </c>
      <c r="Q4934" s="933">
        <v>1</v>
      </c>
      <c r="R4934" s="933">
        <v>12</v>
      </c>
      <c r="S4934" s="452">
        <v>120000</v>
      </c>
    </row>
    <row r="4935" spans="1:19" s="243" customFormat="1" ht="34.9">
      <c r="A4935" s="926" t="s">
        <v>37672</v>
      </c>
      <c r="B4935" s="887" t="s">
        <v>280</v>
      </c>
      <c r="C4935" s="887" t="s">
        <v>115</v>
      </c>
      <c r="D4935" s="887" t="s">
        <v>29981</v>
      </c>
      <c r="E4935" s="451">
        <v>7000</v>
      </c>
      <c r="F4935" s="887" t="s">
        <v>29982</v>
      </c>
      <c r="G4935" s="376" t="s">
        <v>29983</v>
      </c>
      <c r="H4935" s="884" t="s">
        <v>21328</v>
      </c>
      <c r="I4935" s="884" t="s">
        <v>19773</v>
      </c>
      <c r="J4935" s="887" t="s">
        <v>21328</v>
      </c>
      <c r="K4935" s="933">
        <v>1</v>
      </c>
      <c r="L4935" s="933">
        <v>2</v>
      </c>
      <c r="M4935" s="451">
        <v>14000</v>
      </c>
      <c r="N4935" s="933">
        <v>2</v>
      </c>
      <c r="O4935" s="933">
        <v>3</v>
      </c>
      <c r="P4935" s="451">
        <v>21000</v>
      </c>
      <c r="Q4935" s="917"/>
      <c r="R4935" s="917"/>
      <c r="S4935" s="452"/>
    </row>
    <row r="4936" spans="1:19" s="243" customFormat="1" ht="34.9">
      <c r="A4936" s="926" t="s">
        <v>37672</v>
      </c>
      <c r="B4936" s="887" t="s">
        <v>280</v>
      </c>
      <c r="C4936" s="887" t="s">
        <v>115</v>
      </c>
      <c r="D4936" s="887" t="s">
        <v>30765</v>
      </c>
      <c r="E4936" s="451">
        <v>9000</v>
      </c>
      <c r="F4936" s="887" t="s">
        <v>30896</v>
      </c>
      <c r="G4936" s="376" t="s">
        <v>30897</v>
      </c>
      <c r="H4936" s="884" t="s">
        <v>23718</v>
      </c>
      <c r="I4936" s="884" t="s">
        <v>19773</v>
      </c>
      <c r="J4936" s="887" t="s">
        <v>23718</v>
      </c>
      <c r="K4936" s="933">
        <v>1</v>
      </c>
      <c r="L4936" s="933">
        <v>2</v>
      </c>
      <c r="M4936" s="451">
        <v>17400</v>
      </c>
      <c r="N4936" s="933">
        <v>2</v>
      </c>
      <c r="O4936" s="933">
        <v>6</v>
      </c>
      <c r="P4936" s="451">
        <v>54000</v>
      </c>
      <c r="Q4936" s="942">
        <v>1</v>
      </c>
      <c r="R4936" s="942">
        <v>12</v>
      </c>
      <c r="S4936" s="452">
        <v>108000</v>
      </c>
    </row>
    <row r="4937" spans="1:19" s="243" customFormat="1" ht="23.25">
      <c r="A4937" s="926" t="s">
        <v>37672</v>
      </c>
      <c r="B4937" s="887" t="s">
        <v>280</v>
      </c>
      <c r="C4937" s="887" t="s">
        <v>115</v>
      </c>
      <c r="D4937" s="887" t="s">
        <v>30898</v>
      </c>
      <c r="E4937" s="451">
        <v>4600</v>
      </c>
      <c r="F4937" s="887" t="s">
        <v>30899</v>
      </c>
      <c r="G4937" s="376" t="s">
        <v>30900</v>
      </c>
      <c r="H4937" s="884" t="s">
        <v>30827</v>
      </c>
      <c r="I4937" s="884" t="s">
        <v>19773</v>
      </c>
      <c r="J4937" s="887" t="s">
        <v>30827</v>
      </c>
      <c r="K4937" s="933">
        <v>1</v>
      </c>
      <c r="L4937" s="933">
        <v>12</v>
      </c>
      <c r="M4937" s="451">
        <v>55200</v>
      </c>
      <c r="N4937" s="933">
        <v>1</v>
      </c>
      <c r="O4937" s="933">
        <v>6</v>
      </c>
      <c r="P4937" s="451">
        <v>27600</v>
      </c>
      <c r="Q4937" s="933">
        <v>1</v>
      </c>
      <c r="R4937" s="933">
        <v>12</v>
      </c>
      <c r="S4937" s="452">
        <v>55200</v>
      </c>
    </row>
    <row r="4938" spans="1:19" s="243" customFormat="1" ht="23.25">
      <c r="A4938" s="926" t="s">
        <v>37672</v>
      </c>
      <c r="B4938" s="887" t="s">
        <v>280</v>
      </c>
      <c r="C4938" s="887" t="s">
        <v>115</v>
      </c>
      <c r="D4938" s="887" t="s">
        <v>19900</v>
      </c>
      <c r="E4938" s="451">
        <v>2500</v>
      </c>
      <c r="F4938" s="887" t="s">
        <v>30901</v>
      </c>
      <c r="G4938" s="376" t="s">
        <v>30902</v>
      </c>
      <c r="H4938" s="884" t="s">
        <v>30687</v>
      </c>
      <c r="I4938" s="884" t="s">
        <v>29838</v>
      </c>
      <c r="J4938" s="887" t="s">
        <v>30687</v>
      </c>
      <c r="K4938" s="933">
        <v>1</v>
      </c>
      <c r="L4938" s="933">
        <v>12</v>
      </c>
      <c r="M4938" s="451">
        <v>30000</v>
      </c>
      <c r="N4938" s="933">
        <v>1</v>
      </c>
      <c r="O4938" s="933">
        <v>6</v>
      </c>
      <c r="P4938" s="451">
        <v>15000</v>
      </c>
      <c r="Q4938" s="933">
        <v>1</v>
      </c>
      <c r="R4938" s="933">
        <v>12</v>
      </c>
      <c r="S4938" s="452">
        <v>30000</v>
      </c>
    </row>
    <row r="4939" spans="1:19" s="243" customFormat="1" ht="23.25">
      <c r="A4939" s="926" t="s">
        <v>37672</v>
      </c>
      <c r="B4939" s="887" t="s">
        <v>280</v>
      </c>
      <c r="C4939" s="887" t="s">
        <v>115</v>
      </c>
      <c r="D4939" s="887" t="s">
        <v>30237</v>
      </c>
      <c r="E4939" s="451">
        <v>8000</v>
      </c>
      <c r="F4939" s="887" t="s">
        <v>30903</v>
      </c>
      <c r="G4939" s="376" t="s">
        <v>30904</v>
      </c>
      <c r="H4939" s="884" t="s">
        <v>27378</v>
      </c>
      <c r="I4939" s="884" t="s">
        <v>19773</v>
      </c>
      <c r="J4939" s="887" t="s">
        <v>27378</v>
      </c>
      <c r="K4939" s="933">
        <v>1</v>
      </c>
      <c r="L4939" s="933">
        <v>12</v>
      </c>
      <c r="M4939" s="451">
        <v>96000</v>
      </c>
      <c r="N4939" s="933">
        <v>1</v>
      </c>
      <c r="O4939" s="933">
        <v>6</v>
      </c>
      <c r="P4939" s="451">
        <v>48000</v>
      </c>
      <c r="Q4939" s="933">
        <v>1</v>
      </c>
      <c r="R4939" s="933">
        <v>12</v>
      </c>
      <c r="S4939" s="452">
        <v>96000</v>
      </c>
    </row>
    <row r="4940" spans="1:19" s="243" customFormat="1" ht="34.9">
      <c r="A4940" s="926" t="s">
        <v>37672</v>
      </c>
      <c r="B4940" s="887" t="s">
        <v>280</v>
      </c>
      <c r="C4940" s="887" t="s">
        <v>115</v>
      </c>
      <c r="D4940" s="887" t="s">
        <v>29778</v>
      </c>
      <c r="E4940" s="451">
        <v>15500</v>
      </c>
      <c r="F4940" s="887" t="s">
        <v>30905</v>
      </c>
      <c r="G4940" s="376" t="s">
        <v>30906</v>
      </c>
      <c r="H4940" s="884" t="s">
        <v>30907</v>
      </c>
      <c r="I4940" s="884" t="s">
        <v>19773</v>
      </c>
      <c r="J4940" s="887" t="s">
        <v>30907</v>
      </c>
      <c r="K4940" s="933">
        <v>1</v>
      </c>
      <c r="L4940" s="933">
        <v>12</v>
      </c>
      <c r="M4940" s="451">
        <v>192200</v>
      </c>
      <c r="N4940" s="933">
        <v>1</v>
      </c>
      <c r="O4940" s="933">
        <v>5</v>
      </c>
      <c r="P4940" s="451">
        <v>77500</v>
      </c>
      <c r="Q4940" s="942">
        <v>1</v>
      </c>
      <c r="R4940" s="942">
        <v>12</v>
      </c>
      <c r="S4940" s="452">
        <v>186000</v>
      </c>
    </row>
    <row r="4941" spans="1:19" s="243" customFormat="1" ht="23.25">
      <c r="A4941" s="926" t="s">
        <v>37672</v>
      </c>
      <c r="B4941" s="887" t="s">
        <v>280</v>
      </c>
      <c r="C4941" s="887" t="s">
        <v>115</v>
      </c>
      <c r="D4941" s="887" t="s">
        <v>29856</v>
      </c>
      <c r="E4941" s="451">
        <v>6000</v>
      </c>
      <c r="F4941" s="887" t="s">
        <v>30908</v>
      </c>
      <c r="G4941" s="376" t="s">
        <v>30909</v>
      </c>
      <c r="H4941" s="884" t="s">
        <v>19713</v>
      </c>
      <c r="I4941" s="884" t="s">
        <v>19773</v>
      </c>
      <c r="J4941" s="887" t="s">
        <v>19713</v>
      </c>
      <c r="K4941" s="933">
        <v>1</v>
      </c>
      <c r="L4941" s="933">
        <v>12</v>
      </c>
      <c r="M4941" s="451">
        <v>72000</v>
      </c>
      <c r="N4941" s="933">
        <v>1</v>
      </c>
      <c r="O4941" s="933">
        <v>6</v>
      </c>
      <c r="P4941" s="451">
        <v>36000</v>
      </c>
      <c r="Q4941" s="933">
        <v>1</v>
      </c>
      <c r="R4941" s="933">
        <v>12</v>
      </c>
      <c r="S4941" s="452">
        <v>72000</v>
      </c>
    </row>
    <row r="4942" spans="1:19" s="243" customFormat="1" ht="34.9">
      <c r="A4942" s="926" t="s">
        <v>37672</v>
      </c>
      <c r="B4942" s="887" t="s">
        <v>280</v>
      </c>
      <c r="C4942" s="887" t="s">
        <v>115</v>
      </c>
      <c r="D4942" s="887" t="s">
        <v>30910</v>
      </c>
      <c r="E4942" s="451">
        <v>12000</v>
      </c>
      <c r="F4942" s="887" t="s">
        <v>30911</v>
      </c>
      <c r="G4942" s="376" t="s">
        <v>30912</v>
      </c>
      <c r="H4942" s="884" t="s">
        <v>19729</v>
      </c>
      <c r="I4942" s="884" t="s">
        <v>19773</v>
      </c>
      <c r="J4942" s="887" t="s">
        <v>19729</v>
      </c>
      <c r="K4942" s="933">
        <v>1</v>
      </c>
      <c r="L4942" s="933">
        <v>12</v>
      </c>
      <c r="M4942" s="451">
        <v>144000</v>
      </c>
      <c r="N4942" s="933">
        <v>1</v>
      </c>
      <c r="O4942" s="933">
        <v>6</v>
      </c>
      <c r="P4942" s="451">
        <v>72000</v>
      </c>
      <c r="Q4942" s="933">
        <v>1</v>
      </c>
      <c r="R4942" s="933">
        <v>12</v>
      </c>
      <c r="S4942" s="452">
        <v>144000</v>
      </c>
    </row>
    <row r="4943" spans="1:19" s="243" customFormat="1" ht="23.25">
      <c r="A4943" s="926" t="s">
        <v>37672</v>
      </c>
      <c r="B4943" s="887" t="s">
        <v>280</v>
      </c>
      <c r="C4943" s="887" t="s">
        <v>115</v>
      </c>
      <c r="D4943" s="887" t="s">
        <v>29987</v>
      </c>
      <c r="E4943" s="451">
        <v>12000</v>
      </c>
      <c r="F4943" s="887" t="s">
        <v>29988</v>
      </c>
      <c r="G4943" s="376" t="s">
        <v>29989</v>
      </c>
      <c r="H4943" s="884" t="s">
        <v>19713</v>
      </c>
      <c r="I4943" s="884" t="s">
        <v>29934</v>
      </c>
      <c r="J4943" s="887" t="s">
        <v>19713</v>
      </c>
      <c r="K4943" s="933">
        <v>1</v>
      </c>
      <c r="L4943" s="933">
        <v>2</v>
      </c>
      <c r="M4943" s="451">
        <v>23200</v>
      </c>
      <c r="N4943" s="933">
        <v>2</v>
      </c>
      <c r="O4943" s="933">
        <v>3</v>
      </c>
      <c r="P4943" s="451">
        <v>36000</v>
      </c>
      <c r="Q4943" s="933"/>
      <c r="R4943" s="933"/>
      <c r="S4943" s="452"/>
    </row>
    <row r="4944" spans="1:19" s="243" customFormat="1" ht="23.25">
      <c r="A4944" s="926" t="s">
        <v>37672</v>
      </c>
      <c r="B4944" s="887" t="s">
        <v>280</v>
      </c>
      <c r="C4944" s="887" t="s">
        <v>115</v>
      </c>
      <c r="D4944" s="887" t="s">
        <v>30368</v>
      </c>
      <c r="E4944" s="451">
        <v>4600</v>
      </c>
      <c r="F4944" s="887" t="s">
        <v>30913</v>
      </c>
      <c r="G4944" s="376" t="s">
        <v>30914</v>
      </c>
      <c r="H4944" s="884" t="s">
        <v>19729</v>
      </c>
      <c r="I4944" s="884" t="s">
        <v>19773</v>
      </c>
      <c r="J4944" s="887" t="s">
        <v>19729</v>
      </c>
      <c r="K4944" s="933">
        <v>1</v>
      </c>
      <c r="L4944" s="933">
        <v>12</v>
      </c>
      <c r="M4944" s="451">
        <v>55200</v>
      </c>
      <c r="N4944" s="933">
        <v>1</v>
      </c>
      <c r="O4944" s="933">
        <v>6</v>
      </c>
      <c r="P4944" s="451">
        <v>27600</v>
      </c>
      <c r="Q4944" s="933">
        <v>1</v>
      </c>
      <c r="R4944" s="933">
        <v>12</v>
      </c>
      <c r="S4944" s="452">
        <v>55200</v>
      </c>
    </row>
    <row r="4945" spans="1:19" s="243" customFormat="1" ht="34.9">
      <c r="A4945" s="926" t="s">
        <v>37672</v>
      </c>
      <c r="B4945" s="887" t="s">
        <v>280</v>
      </c>
      <c r="C4945" s="887" t="s">
        <v>115</v>
      </c>
      <c r="D4945" s="887" t="s">
        <v>30915</v>
      </c>
      <c r="E4945" s="451">
        <v>2500</v>
      </c>
      <c r="F4945" s="887" t="s">
        <v>30916</v>
      </c>
      <c r="G4945" s="376" t="s">
        <v>30917</v>
      </c>
      <c r="H4945" s="884" t="s">
        <v>30227</v>
      </c>
      <c r="I4945" s="884" t="s">
        <v>19829</v>
      </c>
      <c r="J4945" s="887" t="s">
        <v>30227</v>
      </c>
      <c r="K4945" s="933">
        <v>1</v>
      </c>
      <c r="L4945" s="933">
        <v>12</v>
      </c>
      <c r="M4945" s="451">
        <v>30000</v>
      </c>
      <c r="N4945" s="933">
        <v>1</v>
      </c>
      <c r="O4945" s="933">
        <v>6</v>
      </c>
      <c r="P4945" s="451">
        <v>15000</v>
      </c>
      <c r="Q4945" s="933">
        <v>1</v>
      </c>
      <c r="R4945" s="933">
        <v>12</v>
      </c>
      <c r="S4945" s="452">
        <v>30000</v>
      </c>
    </row>
    <row r="4946" spans="1:19" s="243" customFormat="1" ht="23.25">
      <c r="A4946" s="926" t="s">
        <v>37672</v>
      </c>
      <c r="B4946" s="887" t="s">
        <v>280</v>
      </c>
      <c r="C4946" s="887" t="s">
        <v>115</v>
      </c>
      <c r="D4946" s="887" t="s">
        <v>29822</v>
      </c>
      <c r="E4946" s="451">
        <v>7000</v>
      </c>
      <c r="F4946" s="887" t="s">
        <v>30918</v>
      </c>
      <c r="G4946" s="376" t="s">
        <v>30919</v>
      </c>
      <c r="H4946" s="884" t="s">
        <v>29788</v>
      </c>
      <c r="I4946" s="884" t="s">
        <v>19773</v>
      </c>
      <c r="J4946" s="887" t="s">
        <v>29788</v>
      </c>
      <c r="K4946" s="933">
        <v>1</v>
      </c>
      <c r="L4946" s="933">
        <v>12</v>
      </c>
      <c r="M4946" s="451">
        <v>84000</v>
      </c>
      <c r="N4946" s="933">
        <v>1</v>
      </c>
      <c r="O4946" s="933">
        <v>6</v>
      </c>
      <c r="P4946" s="451">
        <v>42000</v>
      </c>
      <c r="Q4946" s="933">
        <v>1</v>
      </c>
      <c r="R4946" s="933">
        <v>12</v>
      </c>
      <c r="S4946" s="452">
        <v>84000</v>
      </c>
    </row>
    <row r="4947" spans="1:19" s="243" customFormat="1" ht="34.9">
      <c r="A4947" s="926" t="s">
        <v>37672</v>
      </c>
      <c r="B4947" s="887" t="s">
        <v>280</v>
      </c>
      <c r="C4947" s="887" t="s">
        <v>115</v>
      </c>
      <c r="D4947" s="887" t="s">
        <v>29990</v>
      </c>
      <c r="E4947" s="451">
        <v>7000</v>
      </c>
      <c r="F4947" s="887" t="s">
        <v>29991</v>
      </c>
      <c r="G4947" s="376" t="s">
        <v>29992</v>
      </c>
      <c r="H4947" s="884" t="s">
        <v>19708</v>
      </c>
      <c r="I4947" s="884" t="s">
        <v>19773</v>
      </c>
      <c r="J4947" s="887" t="s">
        <v>19708</v>
      </c>
      <c r="K4947" s="933">
        <v>3</v>
      </c>
      <c r="L4947" s="933">
        <v>8</v>
      </c>
      <c r="M4947" s="451">
        <v>55066.67</v>
      </c>
      <c r="N4947" s="933">
        <v>2</v>
      </c>
      <c r="O4947" s="933">
        <v>3</v>
      </c>
      <c r="P4947" s="451">
        <v>21000</v>
      </c>
      <c r="Q4947" s="933"/>
      <c r="R4947" s="933"/>
      <c r="S4947" s="452"/>
    </row>
    <row r="4948" spans="1:19" s="243" customFormat="1" ht="23.25">
      <c r="A4948" s="926" t="s">
        <v>37672</v>
      </c>
      <c r="B4948" s="887" t="s">
        <v>280</v>
      </c>
      <c r="C4948" s="887" t="s">
        <v>115</v>
      </c>
      <c r="D4948" s="887" t="s">
        <v>30518</v>
      </c>
      <c r="E4948" s="451">
        <v>8000</v>
      </c>
      <c r="F4948" s="887" t="s">
        <v>30920</v>
      </c>
      <c r="G4948" s="376" t="s">
        <v>30921</v>
      </c>
      <c r="H4948" s="884" t="s">
        <v>19729</v>
      </c>
      <c r="I4948" s="884" t="s">
        <v>19773</v>
      </c>
      <c r="J4948" s="887" t="s">
        <v>19729</v>
      </c>
      <c r="K4948" s="933">
        <v>1</v>
      </c>
      <c r="L4948" s="933">
        <v>12</v>
      </c>
      <c r="M4948" s="451">
        <v>96000</v>
      </c>
      <c r="N4948" s="933">
        <v>1</v>
      </c>
      <c r="O4948" s="933">
        <v>6</v>
      </c>
      <c r="P4948" s="451">
        <v>48000</v>
      </c>
      <c r="Q4948" s="933">
        <v>1</v>
      </c>
      <c r="R4948" s="933">
        <v>12</v>
      </c>
      <c r="S4948" s="452">
        <v>96000</v>
      </c>
    </row>
    <row r="4949" spans="1:19" s="243" customFormat="1" ht="23.25">
      <c r="A4949" s="926" t="s">
        <v>37672</v>
      </c>
      <c r="B4949" s="887" t="s">
        <v>280</v>
      </c>
      <c r="C4949" s="887" t="s">
        <v>115</v>
      </c>
      <c r="D4949" s="887" t="s">
        <v>30167</v>
      </c>
      <c r="E4949" s="451">
        <v>9000</v>
      </c>
      <c r="F4949" s="887" t="s">
        <v>30922</v>
      </c>
      <c r="G4949" s="376" t="s">
        <v>30923</v>
      </c>
      <c r="H4949" s="884" t="s">
        <v>19823</v>
      </c>
      <c r="I4949" s="884" t="s">
        <v>19773</v>
      </c>
      <c r="J4949" s="887" t="s">
        <v>19823</v>
      </c>
      <c r="K4949" s="933">
        <v>1</v>
      </c>
      <c r="L4949" s="933">
        <v>12</v>
      </c>
      <c r="M4949" s="451">
        <v>107274.2</v>
      </c>
      <c r="N4949" s="933">
        <v>1</v>
      </c>
      <c r="O4949" s="933">
        <v>6</v>
      </c>
      <c r="P4949" s="451">
        <v>54000</v>
      </c>
      <c r="Q4949" s="933">
        <v>1</v>
      </c>
      <c r="R4949" s="933">
        <v>12</v>
      </c>
      <c r="S4949" s="452">
        <v>108000</v>
      </c>
    </row>
    <row r="4950" spans="1:19" s="243" customFormat="1" ht="23.25">
      <c r="A4950" s="926" t="s">
        <v>37672</v>
      </c>
      <c r="B4950" s="887" t="s">
        <v>280</v>
      </c>
      <c r="C4950" s="887" t="s">
        <v>115</v>
      </c>
      <c r="D4950" s="887" t="s">
        <v>20390</v>
      </c>
      <c r="E4950" s="451">
        <v>3500</v>
      </c>
      <c r="F4950" s="887" t="s">
        <v>30924</v>
      </c>
      <c r="G4950" s="376" t="s">
        <v>30925</v>
      </c>
      <c r="H4950" s="884" t="s">
        <v>19708</v>
      </c>
      <c r="I4950" s="884" t="s">
        <v>19773</v>
      </c>
      <c r="J4950" s="887" t="s">
        <v>19708</v>
      </c>
      <c r="K4950" s="933">
        <v>1</v>
      </c>
      <c r="L4950" s="933">
        <v>12</v>
      </c>
      <c r="M4950" s="451">
        <v>42000</v>
      </c>
      <c r="N4950" s="933">
        <v>1</v>
      </c>
      <c r="O4950" s="933">
        <v>6</v>
      </c>
      <c r="P4950" s="451">
        <v>21000</v>
      </c>
      <c r="Q4950" s="933">
        <v>1</v>
      </c>
      <c r="R4950" s="933">
        <v>12</v>
      </c>
      <c r="S4950" s="452">
        <v>42000</v>
      </c>
    </row>
    <row r="4951" spans="1:19" s="243" customFormat="1" ht="23.25">
      <c r="A4951" s="926" t="s">
        <v>37672</v>
      </c>
      <c r="B4951" s="887" t="s">
        <v>280</v>
      </c>
      <c r="C4951" s="887" t="s">
        <v>115</v>
      </c>
      <c r="D4951" s="887" t="s">
        <v>30496</v>
      </c>
      <c r="E4951" s="451">
        <v>10000</v>
      </c>
      <c r="F4951" s="887" t="s">
        <v>30926</v>
      </c>
      <c r="G4951" s="376" t="s">
        <v>30927</v>
      </c>
      <c r="H4951" s="884" t="s">
        <v>19713</v>
      </c>
      <c r="I4951" s="884" t="s">
        <v>19773</v>
      </c>
      <c r="J4951" s="887" t="s">
        <v>19713</v>
      </c>
      <c r="K4951" s="933">
        <v>1</v>
      </c>
      <c r="L4951" s="933">
        <v>12</v>
      </c>
      <c r="M4951" s="451">
        <v>120000</v>
      </c>
      <c r="N4951" s="933">
        <v>1</v>
      </c>
      <c r="O4951" s="933">
        <v>6</v>
      </c>
      <c r="P4951" s="451">
        <v>60000</v>
      </c>
      <c r="Q4951" s="933">
        <v>1</v>
      </c>
      <c r="R4951" s="933">
        <v>12</v>
      </c>
      <c r="S4951" s="452">
        <v>120000</v>
      </c>
    </row>
    <row r="4952" spans="1:19" s="243" customFormat="1" ht="23.25">
      <c r="A4952" s="926" t="s">
        <v>37672</v>
      </c>
      <c r="B4952" s="887" t="s">
        <v>280</v>
      </c>
      <c r="C4952" s="887" t="s">
        <v>115</v>
      </c>
      <c r="D4952" s="887" t="s">
        <v>30496</v>
      </c>
      <c r="E4952" s="451">
        <v>10000</v>
      </c>
      <c r="F4952" s="887" t="s">
        <v>30928</v>
      </c>
      <c r="G4952" s="376" t="s">
        <v>30929</v>
      </c>
      <c r="H4952" s="884" t="s">
        <v>19713</v>
      </c>
      <c r="I4952" s="884" t="s">
        <v>19773</v>
      </c>
      <c r="J4952" s="887" t="s">
        <v>19713</v>
      </c>
      <c r="K4952" s="933">
        <v>1</v>
      </c>
      <c r="L4952" s="933">
        <v>12</v>
      </c>
      <c r="M4952" s="451">
        <v>119657.28</v>
      </c>
      <c r="N4952" s="933">
        <v>1</v>
      </c>
      <c r="O4952" s="933">
        <v>6</v>
      </c>
      <c r="P4952" s="451">
        <v>60000</v>
      </c>
      <c r="Q4952" s="933">
        <v>1</v>
      </c>
      <c r="R4952" s="933">
        <v>12</v>
      </c>
      <c r="S4952" s="452">
        <v>120000</v>
      </c>
    </row>
    <row r="4953" spans="1:19" s="243" customFormat="1" ht="34.9">
      <c r="A4953" s="926" t="s">
        <v>37672</v>
      </c>
      <c r="B4953" s="887" t="s">
        <v>280</v>
      </c>
      <c r="C4953" s="887" t="s">
        <v>115</v>
      </c>
      <c r="D4953" s="887" t="s">
        <v>30930</v>
      </c>
      <c r="E4953" s="451">
        <v>9000</v>
      </c>
      <c r="F4953" s="887" t="s">
        <v>30931</v>
      </c>
      <c r="G4953" s="376" t="s">
        <v>30932</v>
      </c>
      <c r="H4953" s="884" t="s">
        <v>20184</v>
      </c>
      <c r="I4953" s="884" t="s">
        <v>19773</v>
      </c>
      <c r="J4953" s="887" t="s">
        <v>20184</v>
      </c>
      <c r="K4953" s="933">
        <v>1</v>
      </c>
      <c r="L4953" s="933">
        <v>12</v>
      </c>
      <c r="M4953" s="451">
        <v>76500</v>
      </c>
      <c r="N4953" s="933"/>
      <c r="O4953" s="933"/>
      <c r="P4953" s="451"/>
      <c r="Q4953" s="933"/>
      <c r="R4953" s="933"/>
      <c r="S4953" s="452"/>
    </row>
    <row r="4954" spans="1:19" s="243" customFormat="1" ht="23.25">
      <c r="A4954" s="926" t="s">
        <v>37672</v>
      </c>
      <c r="B4954" s="887" t="s">
        <v>280</v>
      </c>
      <c r="C4954" s="887" t="s">
        <v>115</v>
      </c>
      <c r="D4954" s="887" t="s">
        <v>19900</v>
      </c>
      <c r="E4954" s="451">
        <v>2500</v>
      </c>
      <c r="F4954" s="887" t="s">
        <v>30933</v>
      </c>
      <c r="G4954" s="376" t="s">
        <v>30934</v>
      </c>
      <c r="H4954" s="884" t="s">
        <v>24703</v>
      </c>
      <c r="I4954" s="884" t="s">
        <v>29838</v>
      </c>
      <c r="J4954" s="887" t="s">
        <v>24703</v>
      </c>
      <c r="K4954" s="933">
        <v>1</v>
      </c>
      <c r="L4954" s="933">
        <v>12</v>
      </c>
      <c r="M4954" s="451">
        <v>30000</v>
      </c>
      <c r="N4954" s="933">
        <v>1</v>
      </c>
      <c r="O4954" s="933">
        <v>6</v>
      </c>
      <c r="P4954" s="451">
        <v>15000</v>
      </c>
      <c r="Q4954" s="933">
        <v>1</v>
      </c>
      <c r="R4954" s="933">
        <v>12</v>
      </c>
      <c r="S4954" s="452">
        <v>30000</v>
      </c>
    </row>
    <row r="4955" spans="1:19" s="243" customFormat="1" ht="23.25">
      <c r="A4955" s="926" t="s">
        <v>37672</v>
      </c>
      <c r="B4955" s="887" t="s">
        <v>280</v>
      </c>
      <c r="C4955" s="887" t="s">
        <v>115</v>
      </c>
      <c r="D4955" s="887" t="s">
        <v>29778</v>
      </c>
      <c r="E4955" s="451">
        <v>15500</v>
      </c>
      <c r="F4955" s="887" t="s">
        <v>30935</v>
      </c>
      <c r="G4955" s="376" t="s">
        <v>30936</v>
      </c>
      <c r="H4955" s="884" t="s">
        <v>21156</v>
      </c>
      <c r="I4955" s="884" t="s">
        <v>19773</v>
      </c>
      <c r="J4955" s="887" t="s">
        <v>21156</v>
      </c>
      <c r="K4955" s="917"/>
      <c r="L4955" s="933"/>
      <c r="M4955" s="451"/>
      <c r="N4955" s="933">
        <v>1</v>
      </c>
      <c r="O4955" s="933">
        <v>1</v>
      </c>
      <c r="P4955" s="451">
        <v>16533.330000000002</v>
      </c>
      <c r="Q4955" s="933">
        <v>1</v>
      </c>
      <c r="R4955" s="933">
        <v>12</v>
      </c>
      <c r="S4955" s="452">
        <v>186000</v>
      </c>
    </row>
    <row r="4956" spans="1:19" s="243" customFormat="1" ht="23.25">
      <c r="A4956" s="926" t="s">
        <v>37672</v>
      </c>
      <c r="B4956" s="887" t="s">
        <v>280</v>
      </c>
      <c r="C4956" s="887" t="s">
        <v>115</v>
      </c>
      <c r="D4956" s="887" t="s">
        <v>29856</v>
      </c>
      <c r="E4956" s="451">
        <v>6000</v>
      </c>
      <c r="F4956" s="887" t="s">
        <v>30937</v>
      </c>
      <c r="G4956" s="376" t="s">
        <v>30938</v>
      </c>
      <c r="H4956" s="884" t="s">
        <v>19713</v>
      </c>
      <c r="I4956" s="884" t="s">
        <v>19773</v>
      </c>
      <c r="J4956" s="887" t="s">
        <v>19713</v>
      </c>
      <c r="K4956" s="933">
        <v>1</v>
      </c>
      <c r="L4956" s="933">
        <v>12</v>
      </c>
      <c r="M4956" s="451">
        <v>66085.709999999992</v>
      </c>
      <c r="N4956" s="933">
        <v>1</v>
      </c>
      <c r="O4956" s="933">
        <v>6</v>
      </c>
      <c r="P4956" s="451">
        <v>36000</v>
      </c>
      <c r="Q4956" s="933">
        <v>1</v>
      </c>
      <c r="R4956" s="933">
        <v>12</v>
      </c>
      <c r="S4956" s="452">
        <v>72000</v>
      </c>
    </row>
    <row r="4957" spans="1:19" s="243" customFormat="1" ht="23.25">
      <c r="A4957" s="926" t="s">
        <v>37672</v>
      </c>
      <c r="B4957" s="887" t="s">
        <v>280</v>
      </c>
      <c r="C4957" s="887" t="s">
        <v>115</v>
      </c>
      <c r="D4957" s="887" t="s">
        <v>29973</v>
      </c>
      <c r="E4957" s="451">
        <v>8000</v>
      </c>
      <c r="F4957" s="887" t="s">
        <v>30939</v>
      </c>
      <c r="G4957" s="376" t="s">
        <v>30940</v>
      </c>
      <c r="H4957" s="884" t="s">
        <v>23718</v>
      </c>
      <c r="I4957" s="884" t="s">
        <v>19773</v>
      </c>
      <c r="J4957" s="887" t="s">
        <v>23718</v>
      </c>
      <c r="K4957" s="933">
        <v>1</v>
      </c>
      <c r="L4957" s="933">
        <v>12</v>
      </c>
      <c r="M4957" s="451">
        <v>96000</v>
      </c>
      <c r="N4957" s="933">
        <v>1</v>
      </c>
      <c r="O4957" s="933">
        <v>6</v>
      </c>
      <c r="P4957" s="451">
        <v>48000</v>
      </c>
      <c r="Q4957" s="933">
        <v>1</v>
      </c>
      <c r="R4957" s="933">
        <v>12</v>
      </c>
      <c r="S4957" s="452">
        <v>96000</v>
      </c>
    </row>
    <row r="4958" spans="1:19" s="243" customFormat="1" ht="23.25">
      <c r="A4958" s="926" t="s">
        <v>37672</v>
      </c>
      <c r="B4958" s="887" t="s">
        <v>280</v>
      </c>
      <c r="C4958" s="887" t="s">
        <v>115</v>
      </c>
      <c r="D4958" s="887" t="s">
        <v>30941</v>
      </c>
      <c r="E4958" s="451">
        <v>2500</v>
      </c>
      <c r="F4958" s="887" t="s">
        <v>30942</v>
      </c>
      <c r="G4958" s="376" t="s">
        <v>30943</v>
      </c>
      <c r="H4958" s="884" t="s">
        <v>30687</v>
      </c>
      <c r="I4958" s="884" t="s">
        <v>29838</v>
      </c>
      <c r="J4958" s="887" t="s">
        <v>30687</v>
      </c>
      <c r="K4958" s="933">
        <v>1</v>
      </c>
      <c r="L4958" s="933">
        <v>12</v>
      </c>
      <c r="M4958" s="451">
        <v>30000</v>
      </c>
      <c r="N4958" s="933">
        <v>1</v>
      </c>
      <c r="O4958" s="933">
        <v>6</v>
      </c>
      <c r="P4958" s="451">
        <v>15000</v>
      </c>
      <c r="Q4958" s="933">
        <v>1</v>
      </c>
      <c r="R4958" s="933">
        <v>12</v>
      </c>
      <c r="S4958" s="452">
        <v>30000</v>
      </c>
    </row>
    <row r="4959" spans="1:19" s="243" customFormat="1" ht="23.25">
      <c r="A4959" s="926" t="s">
        <v>37672</v>
      </c>
      <c r="B4959" s="887" t="s">
        <v>280</v>
      </c>
      <c r="C4959" s="887" t="s">
        <v>115</v>
      </c>
      <c r="D4959" s="887" t="s">
        <v>30944</v>
      </c>
      <c r="E4959" s="451">
        <v>9000</v>
      </c>
      <c r="F4959" s="887" t="s">
        <v>30945</v>
      </c>
      <c r="G4959" s="376" t="s">
        <v>30946</v>
      </c>
      <c r="H4959" s="884" t="s">
        <v>19713</v>
      </c>
      <c r="I4959" s="884" t="s">
        <v>19773</v>
      </c>
      <c r="J4959" s="887" t="s">
        <v>19713</v>
      </c>
      <c r="K4959" s="933">
        <v>1</v>
      </c>
      <c r="L4959" s="933">
        <v>12</v>
      </c>
      <c r="M4959" s="451">
        <v>108000</v>
      </c>
      <c r="N4959" s="933">
        <v>1</v>
      </c>
      <c r="O4959" s="933">
        <v>6</v>
      </c>
      <c r="P4959" s="451">
        <v>54000</v>
      </c>
      <c r="Q4959" s="933">
        <v>1</v>
      </c>
      <c r="R4959" s="933">
        <v>12</v>
      </c>
      <c r="S4959" s="452">
        <v>108000</v>
      </c>
    </row>
    <row r="4960" spans="1:19" s="243" customFormat="1" ht="23.25">
      <c r="A4960" s="926" t="s">
        <v>37672</v>
      </c>
      <c r="B4960" s="887" t="s">
        <v>280</v>
      </c>
      <c r="C4960" s="887" t="s">
        <v>115</v>
      </c>
      <c r="D4960" s="887" t="s">
        <v>21124</v>
      </c>
      <c r="E4960" s="451">
        <v>11000</v>
      </c>
      <c r="F4960" s="887" t="s">
        <v>30947</v>
      </c>
      <c r="G4960" s="376" t="s">
        <v>30948</v>
      </c>
      <c r="H4960" s="884" t="s">
        <v>23767</v>
      </c>
      <c r="I4960" s="884" t="s">
        <v>19773</v>
      </c>
      <c r="J4960" s="887" t="s">
        <v>23767</v>
      </c>
      <c r="K4960" s="933">
        <v>1</v>
      </c>
      <c r="L4960" s="933">
        <v>12</v>
      </c>
      <c r="M4960" s="451">
        <v>132000</v>
      </c>
      <c r="N4960" s="933">
        <v>1</v>
      </c>
      <c r="O4960" s="933">
        <v>6</v>
      </c>
      <c r="P4960" s="451">
        <v>66000</v>
      </c>
      <c r="Q4960" s="933">
        <v>1</v>
      </c>
      <c r="R4960" s="933">
        <v>12</v>
      </c>
      <c r="S4960" s="452">
        <v>132000</v>
      </c>
    </row>
    <row r="4961" spans="1:19" s="243" customFormat="1" ht="23.25">
      <c r="A4961" s="926" t="s">
        <v>37672</v>
      </c>
      <c r="B4961" s="887" t="s">
        <v>280</v>
      </c>
      <c r="C4961" s="887" t="s">
        <v>115</v>
      </c>
      <c r="D4961" s="887" t="s">
        <v>30334</v>
      </c>
      <c r="E4961" s="451">
        <v>4500</v>
      </c>
      <c r="F4961" s="887" t="s">
        <v>30949</v>
      </c>
      <c r="G4961" s="376" t="s">
        <v>30950</v>
      </c>
      <c r="H4961" s="884" t="s">
        <v>21422</v>
      </c>
      <c r="I4961" s="884" t="s">
        <v>29749</v>
      </c>
      <c r="J4961" s="887" t="s">
        <v>21422</v>
      </c>
      <c r="K4961" s="917"/>
      <c r="L4961" s="933"/>
      <c r="M4961" s="451"/>
      <c r="N4961" s="933">
        <v>1</v>
      </c>
      <c r="O4961" s="933">
        <v>2</v>
      </c>
      <c r="P4961" s="451">
        <v>8550</v>
      </c>
      <c r="Q4961" s="933">
        <v>1</v>
      </c>
      <c r="R4961" s="933">
        <v>12</v>
      </c>
      <c r="S4961" s="452">
        <v>54000</v>
      </c>
    </row>
    <row r="4962" spans="1:19" s="243" customFormat="1" ht="23.25">
      <c r="A4962" s="926" t="s">
        <v>37672</v>
      </c>
      <c r="B4962" s="887" t="s">
        <v>280</v>
      </c>
      <c r="C4962" s="887" t="s">
        <v>115</v>
      </c>
      <c r="D4962" s="887" t="s">
        <v>19900</v>
      </c>
      <c r="E4962" s="451">
        <v>2500</v>
      </c>
      <c r="F4962" s="887" t="s">
        <v>30951</v>
      </c>
      <c r="G4962" s="376" t="s">
        <v>30952</v>
      </c>
      <c r="H4962" s="884" t="s">
        <v>30687</v>
      </c>
      <c r="I4962" s="884" t="s">
        <v>19829</v>
      </c>
      <c r="J4962" s="887" t="s">
        <v>30687</v>
      </c>
      <c r="K4962" s="933">
        <v>1</v>
      </c>
      <c r="L4962" s="933">
        <v>12</v>
      </c>
      <c r="M4962" s="451">
        <v>30000</v>
      </c>
      <c r="N4962" s="933">
        <v>1</v>
      </c>
      <c r="O4962" s="933">
        <v>6</v>
      </c>
      <c r="P4962" s="451">
        <v>15000</v>
      </c>
      <c r="Q4962" s="933">
        <v>1</v>
      </c>
      <c r="R4962" s="933">
        <v>12</v>
      </c>
      <c r="S4962" s="452">
        <v>30000</v>
      </c>
    </row>
    <row r="4963" spans="1:19" s="243" customFormat="1" ht="23.25">
      <c r="A4963" s="926" t="s">
        <v>37672</v>
      </c>
      <c r="B4963" s="887" t="s">
        <v>280</v>
      </c>
      <c r="C4963" s="887" t="s">
        <v>115</v>
      </c>
      <c r="D4963" s="887" t="s">
        <v>28713</v>
      </c>
      <c r="E4963" s="451">
        <v>5000</v>
      </c>
      <c r="F4963" s="887" t="s">
        <v>30953</v>
      </c>
      <c r="G4963" s="376" t="s">
        <v>30954</v>
      </c>
      <c r="H4963" s="884" t="s">
        <v>30955</v>
      </c>
      <c r="I4963" s="884" t="s">
        <v>19773</v>
      </c>
      <c r="J4963" s="887" t="s">
        <v>30955</v>
      </c>
      <c r="K4963" s="933">
        <v>1</v>
      </c>
      <c r="L4963" s="933">
        <v>12</v>
      </c>
      <c r="M4963" s="451">
        <v>60000</v>
      </c>
      <c r="N4963" s="933">
        <v>1</v>
      </c>
      <c r="O4963" s="933">
        <v>6</v>
      </c>
      <c r="P4963" s="451">
        <v>22524.04</v>
      </c>
      <c r="Q4963" s="933">
        <v>1</v>
      </c>
      <c r="R4963" s="933">
        <v>12</v>
      </c>
      <c r="S4963" s="452">
        <v>60000</v>
      </c>
    </row>
    <row r="4964" spans="1:19" s="243" customFormat="1" ht="23.25">
      <c r="A4964" s="926" t="s">
        <v>37672</v>
      </c>
      <c r="B4964" s="887" t="s">
        <v>280</v>
      </c>
      <c r="C4964" s="887" t="s">
        <v>115</v>
      </c>
      <c r="D4964" s="887" t="s">
        <v>29987</v>
      </c>
      <c r="E4964" s="451">
        <v>12000</v>
      </c>
      <c r="F4964" s="887" t="s">
        <v>29998</v>
      </c>
      <c r="G4964" s="376" t="s">
        <v>29999</v>
      </c>
      <c r="H4964" s="884" t="s">
        <v>19713</v>
      </c>
      <c r="I4964" s="884" t="s">
        <v>29934</v>
      </c>
      <c r="J4964" s="887" t="s">
        <v>19713</v>
      </c>
      <c r="K4964" s="933">
        <v>1</v>
      </c>
      <c r="L4964" s="933">
        <v>2</v>
      </c>
      <c r="M4964" s="451">
        <v>23200</v>
      </c>
      <c r="N4964" s="933">
        <v>2</v>
      </c>
      <c r="O4964" s="933">
        <v>3</v>
      </c>
      <c r="P4964" s="451">
        <v>36000</v>
      </c>
      <c r="Q4964" s="933"/>
      <c r="R4964" s="933"/>
      <c r="S4964" s="452"/>
    </row>
    <row r="4965" spans="1:19" s="243" customFormat="1" ht="23.25">
      <c r="A4965" s="926" t="s">
        <v>37672</v>
      </c>
      <c r="B4965" s="887" t="s">
        <v>280</v>
      </c>
      <c r="C4965" s="887" t="s">
        <v>115</v>
      </c>
      <c r="D4965" s="887" t="s">
        <v>21124</v>
      </c>
      <c r="E4965" s="451">
        <v>11000</v>
      </c>
      <c r="F4965" s="887" t="s">
        <v>30956</v>
      </c>
      <c r="G4965" s="376" t="s">
        <v>30957</v>
      </c>
      <c r="H4965" s="884" t="s">
        <v>19802</v>
      </c>
      <c r="I4965" s="884" t="s">
        <v>19773</v>
      </c>
      <c r="J4965" s="887" t="s">
        <v>19802</v>
      </c>
      <c r="K4965" s="933">
        <v>1</v>
      </c>
      <c r="L4965" s="933">
        <v>12</v>
      </c>
      <c r="M4965" s="451">
        <v>132000</v>
      </c>
      <c r="N4965" s="933">
        <v>1</v>
      </c>
      <c r="O4965" s="933">
        <v>6</v>
      </c>
      <c r="P4965" s="451">
        <v>66000</v>
      </c>
      <c r="Q4965" s="933">
        <v>1</v>
      </c>
      <c r="R4965" s="933">
        <v>12</v>
      </c>
      <c r="S4965" s="452">
        <v>132000</v>
      </c>
    </row>
    <row r="4966" spans="1:19" s="243" customFormat="1" ht="23.25">
      <c r="A4966" s="926" t="s">
        <v>37672</v>
      </c>
      <c r="B4966" s="887" t="s">
        <v>280</v>
      </c>
      <c r="C4966" s="887" t="s">
        <v>115</v>
      </c>
      <c r="D4966" s="887" t="s">
        <v>29973</v>
      </c>
      <c r="E4966" s="451">
        <v>8000</v>
      </c>
      <c r="F4966" s="887" t="s">
        <v>30958</v>
      </c>
      <c r="G4966" s="376" t="s">
        <v>30959</v>
      </c>
      <c r="H4966" s="884" t="s">
        <v>19747</v>
      </c>
      <c r="I4966" s="884" t="s">
        <v>19773</v>
      </c>
      <c r="J4966" s="887" t="s">
        <v>19747</v>
      </c>
      <c r="K4966" s="933">
        <v>1</v>
      </c>
      <c r="L4966" s="933">
        <v>12</v>
      </c>
      <c r="M4966" s="451">
        <v>96000</v>
      </c>
      <c r="N4966" s="933">
        <v>1</v>
      </c>
      <c r="O4966" s="933">
        <v>6</v>
      </c>
      <c r="P4966" s="451">
        <v>48000</v>
      </c>
      <c r="Q4966" s="933">
        <v>1</v>
      </c>
      <c r="R4966" s="933">
        <v>12</v>
      </c>
      <c r="S4966" s="452">
        <v>96000</v>
      </c>
    </row>
    <row r="4967" spans="1:19" s="243" customFormat="1" ht="23.25">
      <c r="A4967" s="926" t="s">
        <v>37672</v>
      </c>
      <c r="B4967" s="887" t="s">
        <v>280</v>
      </c>
      <c r="C4967" s="887" t="s">
        <v>115</v>
      </c>
      <c r="D4967" s="887" t="s">
        <v>21124</v>
      </c>
      <c r="E4967" s="451">
        <v>11000</v>
      </c>
      <c r="F4967" s="887" t="s">
        <v>30960</v>
      </c>
      <c r="G4967" s="376" t="s">
        <v>30961</v>
      </c>
      <c r="H4967" s="884" t="s">
        <v>27403</v>
      </c>
      <c r="I4967" s="884" t="s">
        <v>19773</v>
      </c>
      <c r="J4967" s="887" t="s">
        <v>27403</v>
      </c>
      <c r="K4967" s="933">
        <v>1</v>
      </c>
      <c r="L4967" s="933">
        <v>12</v>
      </c>
      <c r="M4967" s="451">
        <v>132000</v>
      </c>
      <c r="N4967" s="933">
        <v>1</v>
      </c>
      <c r="O4967" s="933">
        <v>6</v>
      </c>
      <c r="P4967" s="451">
        <v>66000</v>
      </c>
      <c r="Q4967" s="933">
        <v>1</v>
      </c>
      <c r="R4967" s="933">
        <v>12</v>
      </c>
      <c r="S4967" s="452">
        <v>132000</v>
      </c>
    </row>
    <row r="4968" spans="1:19" s="243" customFormat="1" ht="23.25">
      <c r="A4968" s="926" t="s">
        <v>37672</v>
      </c>
      <c r="B4968" s="887" t="s">
        <v>280</v>
      </c>
      <c r="C4968" s="887" t="s">
        <v>115</v>
      </c>
      <c r="D4968" s="887" t="s">
        <v>29856</v>
      </c>
      <c r="E4968" s="451">
        <v>6000</v>
      </c>
      <c r="F4968" s="887" t="s">
        <v>30962</v>
      </c>
      <c r="G4968" s="376" t="s">
        <v>30963</v>
      </c>
      <c r="H4968" s="884" t="s">
        <v>19713</v>
      </c>
      <c r="I4968" s="884" t="s">
        <v>19773</v>
      </c>
      <c r="J4968" s="887" t="s">
        <v>19713</v>
      </c>
      <c r="K4968" s="933">
        <v>1</v>
      </c>
      <c r="L4968" s="933">
        <v>12</v>
      </c>
      <c r="M4968" s="451">
        <v>72000</v>
      </c>
      <c r="N4968" s="933">
        <v>1</v>
      </c>
      <c r="O4968" s="933">
        <v>6</v>
      </c>
      <c r="P4968" s="451">
        <v>36000</v>
      </c>
      <c r="Q4968" s="933">
        <v>1</v>
      </c>
      <c r="R4968" s="933">
        <v>12</v>
      </c>
      <c r="S4968" s="452">
        <v>72000</v>
      </c>
    </row>
    <row r="4969" spans="1:19" s="243" customFormat="1" ht="23.25">
      <c r="A4969" s="926" t="s">
        <v>37672</v>
      </c>
      <c r="B4969" s="887" t="s">
        <v>280</v>
      </c>
      <c r="C4969" s="887" t="s">
        <v>115</v>
      </c>
      <c r="D4969" s="887" t="s">
        <v>30964</v>
      </c>
      <c r="E4969" s="451">
        <v>6000</v>
      </c>
      <c r="F4969" s="887" t="s">
        <v>30965</v>
      </c>
      <c r="G4969" s="376" t="s">
        <v>30966</v>
      </c>
      <c r="H4969" s="884" t="s">
        <v>19708</v>
      </c>
      <c r="I4969" s="884" t="s">
        <v>19773</v>
      </c>
      <c r="J4969" s="887" t="s">
        <v>19708</v>
      </c>
      <c r="K4969" s="933">
        <v>1</v>
      </c>
      <c r="L4969" s="933">
        <v>12</v>
      </c>
      <c r="M4969" s="451">
        <v>72000</v>
      </c>
      <c r="N4969" s="933">
        <v>1</v>
      </c>
      <c r="O4969" s="933">
        <v>6</v>
      </c>
      <c r="P4969" s="451">
        <v>36000</v>
      </c>
      <c r="Q4969" s="933">
        <v>1</v>
      </c>
      <c r="R4969" s="933">
        <v>12</v>
      </c>
      <c r="S4969" s="452">
        <v>72000</v>
      </c>
    </row>
    <row r="4970" spans="1:19" s="243" customFormat="1" ht="23.25">
      <c r="A4970" s="926" t="s">
        <v>37672</v>
      </c>
      <c r="B4970" s="887" t="s">
        <v>280</v>
      </c>
      <c r="C4970" s="887" t="s">
        <v>115</v>
      </c>
      <c r="D4970" s="887" t="s">
        <v>20390</v>
      </c>
      <c r="E4970" s="451">
        <v>3500</v>
      </c>
      <c r="F4970" s="887" t="s">
        <v>30967</v>
      </c>
      <c r="G4970" s="376" t="s">
        <v>30968</v>
      </c>
      <c r="H4970" s="884" t="s">
        <v>19862</v>
      </c>
      <c r="I4970" s="884" t="s">
        <v>19773</v>
      </c>
      <c r="J4970" s="887" t="s">
        <v>19862</v>
      </c>
      <c r="K4970" s="933">
        <v>1</v>
      </c>
      <c r="L4970" s="933">
        <v>12</v>
      </c>
      <c r="M4970" s="451">
        <v>42000</v>
      </c>
      <c r="N4970" s="933">
        <v>1</v>
      </c>
      <c r="O4970" s="933">
        <v>6</v>
      </c>
      <c r="P4970" s="451">
        <v>21000</v>
      </c>
      <c r="Q4970" s="933">
        <v>1</v>
      </c>
      <c r="R4970" s="933">
        <v>12</v>
      </c>
      <c r="S4970" s="452">
        <v>42000</v>
      </c>
    </row>
    <row r="4971" spans="1:19" s="243" customFormat="1" ht="23.25">
      <c r="A4971" s="926" t="s">
        <v>37672</v>
      </c>
      <c r="B4971" s="887" t="s">
        <v>280</v>
      </c>
      <c r="C4971" s="887" t="s">
        <v>115</v>
      </c>
      <c r="D4971" s="887" t="s">
        <v>30969</v>
      </c>
      <c r="E4971" s="451">
        <v>4500</v>
      </c>
      <c r="F4971" s="887" t="s">
        <v>30970</v>
      </c>
      <c r="G4971" s="376" t="s">
        <v>30971</v>
      </c>
      <c r="H4971" s="884" t="s">
        <v>20153</v>
      </c>
      <c r="I4971" s="884" t="s">
        <v>19773</v>
      </c>
      <c r="J4971" s="887" t="s">
        <v>20153</v>
      </c>
      <c r="K4971" s="933">
        <v>1</v>
      </c>
      <c r="L4971" s="933">
        <v>12</v>
      </c>
      <c r="M4971" s="451">
        <v>54000</v>
      </c>
      <c r="N4971" s="933">
        <v>1</v>
      </c>
      <c r="O4971" s="933">
        <v>6</v>
      </c>
      <c r="P4971" s="451">
        <v>27000</v>
      </c>
      <c r="Q4971" s="933">
        <v>1</v>
      </c>
      <c r="R4971" s="933">
        <v>12</v>
      </c>
      <c r="S4971" s="452">
        <v>54000</v>
      </c>
    </row>
    <row r="4972" spans="1:19" s="243" customFormat="1" ht="23.25">
      <c r="A4972" s="926" t="s">
        <v>37672</v>
      </c>
      <c r="B4972" s="887" t="s">
        <v>280</v>
      </c>
      <c r="C4972" s="887" t="s">
        <v>115</v>
      </c>
      <c r="D4972" s="887" t="s">
        <v>21360</v>
      </c>
      <c r="E4972" s="451">
        <v>3500</v>
      </c>
      <c r="F4972" s="887" t="s">
        <v>30972</v>
      </c>
      <c r="G4972" s="376" t="s">
        <v>30973</v>
      </c>
      <c r="H4972" s="884" t="s">
        <v>29794</v>
      </c>
      <c r="I4972" s="884" t="s">
        <v>29749</v>
      </c>
      <c r="J4972" s="887" t="s">
        <v>29794</v>
      </c>
      <c r="K4972" s="933">
        <v>1</v>
      </c>
      <c r="L4972" s="933">
        <v>1</v>
      </c>
      <c r="M4972" s="451">
        <v>2100</v>
      </c>
      <c r="N4972" s="917"/>
      <c r="O4972" s="933"/>
      <c r="P4972" s="451"/>
      <c r="Q4972" s="917"/>
      <c r="R4972" s="917"/>
      <c r="S4972" s="452"/>
    </row>
    <row r="4973" spans="1:19" s="243" customFormat="1" ht="23.25">
      <c r="A4973" s="926" t="s">
        <v>37672</v>
      </c>
      <c r="B4973" s="887" t="s">
        <v>280</v>
      </c>
      <c r="C4973" s="887" t="s">
        <v>115</v>
      </c>
      <c r="D4973" s="887" t="s">
        <v>30974</v>
      </c>
      <c r="E4973" s="451">
        <v>2000</v>
      </c>
      <c r="F4973" s="887" t="s">
        <v>30975</v>
      </c>
      <c r="G4973" s="376" t="s">
        <v>30976</v>
      </c>
      <c r="H4973" s="884" t="s">
        <v>20695</v>
      </c>
      <c r="I4973" s="884" t="s">
        <v>29749</v>
      </c>
      <c r="J4973" s="887" t="s">
        <v>20695</v>
      </c>
      <c r="K4973" s="933">
        <v>1</v>
      </c>
      <c r="L4973" s="933">
        <v>12</v>
      </c>
      <c r="M4973" s="451">
        <v>24000</v>
      </c>
      <c r="N4973" s="933">
        <v>1</v>
      </c>
      <c r="O4973" s="933">
        <v>6</v>
      </c>
      <c r="P4973" s="451">
        <v>12000</v>
      </c>
      <c r="Q4973" s="933">
        <v>1</v>
      </c>
      <c r="R4973" s="933">
        <v>12</v>
      </c>
      <c r="S4973" s="452">
        <v>24000</v>
      </c>
    </row>
    <row r="4974" spans="1:19" s="243" customFormat="1" ht="23.25">
      <c r="A4974" s="926" t="s">
        <v>37672</v>
      </c>
      <c r="B4974" s="887" t="s">
        <v>280</v>
      </c>
      <c r="C4974" s="887" t="s">
        <v>115</v>
      </c>
      <c r="D4974" s="887" t="s">
        <v>30003</v>
      </c>
      <c r="E4974" s="451">
        <v>6000</v>
      </c>
      <c r="F4974" s="887" t="s">
        <v>30004</v>
      </c>
      <c r="G4974" s="376" t="s">
        <v>30005</v>
      </c>
      <c r="H4974" s="884" t="s">
        <v>19790</v>
      </c>
      <c r="I4974" s="884" t="s">
        <v>19773</v>
      </c>
      <c r="J4974" s="887" t="s">
        <v>19790</v>
      </c>
      <c r="K4974" s="933">
        <v>1</v>
      </c>
      <c r="L4974" s="933">
        <v>2</v>
      </c>
      <c r="M4974" s="451">
        <v>12000</v>
      </c>
      <c r="N4974" s="933">
        <v>2</v>
      </c>
      <c r="O4974" s="933">
        <v>3</v>
      </c>
      <c r="P4974" s="451">
        <v>18000</v>
      </c>
      <c r="Q4974" s="917"/>
      <c r="R4974" s="917"/>
      <c r="S4974" s="452"/>
    </row>
    <row r="4975" spans="1:19" s="243" customFormat="1" ht="23.25">
      <c r="A4975" s="926" t="s">
        <v>37672</v>
      </c>
      <c r="B4975" s="887" t="s">
        <v>280</v>
      </c>
      <c r="C4975" s="887" t="s">
        <v>115</v>
      </c>
      <c r="D4975" s="887" t="s">
        <v>30753</v>
      </c>
      <c r="E4975" s="451">
        <v>4000</v>
      </c>
      <c r="F4975" s="887" t="s">
        <v>30977</v>
      </c>
      <c r="G4975" s="376" t="s">
        <v>30978</v>
      </c>
      <c r="H4975" s="884" t="s">
        <v>19729</v>
      </c>
      <c r="I4975" s="884" t="s">
        <v>19773</v>
      </c>
      <c r="J4975" s="887" t="s">
        <v>19729</v>
      </c>
      <c r="K4975" s="933">
        <v>1</v>
      </c>
      <c r="L4975" s="933">
        <v>10</v>
      </c>
      <c r="M4975" s="451">
        <v>40000</v>
      </c>
      <c r="N4975" s="917"/>
      <c r="O4975" s="933"/>
      <c r="P4975" s="451"/>
      <c r="Q4975" s="917"/>
      <c r="R4975" s="917"/>
      <c r="S4975" s="452"/>
    </row>
    <row r="4976" spans="1:19" s="243" customFormat="1" ht="23.25">
      <c r="A4976" s="926" t="s">
        <v>37672</v>
      </c>
      <c r="B4976" s="887" t="s">
        <v>280</v>
      </c>
      <c r="C4976" s="887" t="s">
        <v>115</v>
      </c>
      <c r="D4976" s="887" t="s">
        <v>19951</v>
      </c>
      <c r="E4976" s="451">
        <v>2500</v>
      </c>
      <c r="F4976" s="887" t="s">
        <v>30979</v>
      </c>
      <c r="G4976" s="376" t="s">
        <v>30980</v>
      </c>
      <c r="H4976" s="884" t="s">
        <v>19729</v>
      </c>
      <c r="I4976" s="884" t="s">
        <v>19773</v>
      </c>
      <c r="J4976" s="887" t="s">
        <v>19729</v>
      </c>
      <c r="K4976" s="933">
        <v>1</v>
      </c>
      <c r="L4976" s="933">
        <v>12</v>
      </c>
      <c r="M4976" s="451">
        <v>30000</v>
      </c>
      <c r="N4976" s="933">
        <v>1</v>
      </c>
      <c r="O4976" s="933">
        <v>6</v>
      </c>
      <c r="P4976" s="451">
        <v>15000</v>
      </c>
      <c r="Q4976" s="933">
        <v>1</v>
      </c>
      <c r="R4976" s="933">
        <v>12</v>
      </c>
      <c r="S4976" s="452">
        <v>30000</v>
      </c>
    </row>
    <row r="4977" spans="1:19" s="243" customFormat="1" ht="23.25">
      <c r="A4977" s="926" t="s">
        <v>37672</v>
      </c>
      <c r="B4977" s="887" t="s">
        <v>280</v>
      </c>
      <c r="C4977" s="887" t="s">
        <v>115</v>
      </c>
      <c r="D4977" s="887" t="s">
        <v>30167</v>
      </c>
      <c r="E4977" s="451">
        <v>9000</v>
      </c>
      <c r="F4977" s="887" t="s">
        <v>30981</v>
      </c>
      <c r="G4977" s="376" t="s">
        <v>30982</v>
      </c>
      <c r="H4977" s="884" t="s">
        <v>21328</v>
      </c>
      <c r="I4977" s="884" t="s">
        <v>19773</v>
      </c>
      <c r="J4977" s="887" t="s">
        <v>21328</v>
      </c>
      <c r="K4977" s="933">
        <v>1</v>
      </c>
      <c r="L4977" s="933">
        <v>12</v>
      </c>
      <c r="M4977" s="451">
        <v>108000</v>
      </c>
      <c r="N4977" s="933">
        <v>1</v>
      </c>
      <c r="O4977" s="933">
        <v>4</v>
      </c>
      <c r="P4977" s="451">
        <v>32700</v>
      </c>
      <c r="Q4977" s="933">
        <v>1</v>
      </c>
      <c r="R4977" s="933">
        <v>12</v>
      </c>
      <c r="S4977" s="452">
        <v>108000</v>
      </c>
    </row>
    <row r="4978" spans="1:19" s="243" customFormat="1" ht="23.25">
      <c r="A4978" s="926" t="s">
        <v>37672</v>
      </c>
      <c r="B4978" s="887" t="s">
        <v>280</v>
      </c>
      <c r="C4978" s="887" t="s">
        <v>115</v>
      </c>
      <c r="D4978" s="887" t="s">
        <v>21124</v>
      </c>
      <c r="E4978" s="451">
        <v>11000</v>
      </c>
      <c r="F4978" s="887" t="s">
        <v>30983</v>
      </c>
      <c r="G4978" s="376" t="s">
        <v>30984</v>
      </c>
      <c r="H4978" s="884" t="s">
        <v>30985</v>
      </c>
      <c r="I4978" s="884" t="s">
        <v>19773</v>
      </c>
      <c r="J4978" s="887" t="s">
        <v>30985</v>
      </c>
      <c r="K4978" s="933">
        <v>1</v>
      </c>
      <c r="L4978" s="933">
        <v>12</v>
      </c>
      <c r="M4978" s="451">
        <v>132000</v>
      </c>
      <c r="N4978" s="933">
        <v>1</v>
      </c>
      <c r="O4978" s="933">
        <v>6</v>
      </c>
      <c r="P4978" s="451">
        <v>66000</v>
      </c>
      <c r="Q4978" s="933">
        <v>1</v>
      </c>
      <c r="R4978" s="933">
        <v>12</v>
      </c>
      <c r="S4978" s="452">
        <v>132000</v>
      </c>
    </row>
    <row r="4979" spans="1:19" s="243" customFormat="1" ht="23.25">
      <c r="A4979" s="926" t="s">
        <v>37672</v>
      </c>
      <c r="B4979" s="887" t="s">
        <v>280</v>
      </c>
      <c r="C4979" s="887" t="s">
        <v>115</v>
      </c>
      <c r="D4979" s="887" t="s">
        <v>20390</v>
      </c>
      <c r="E4979" s="451">
        <v>3500</v>
      </c>
      <c r="F4979" s="887" t="s">
        <v>30986</v>
      </c>
      <c r="G4979" s="376" t="s">
        <v>30987</v>
      </c>
      <c r="H4979" s="884" t="s">
        <v>19862</v>
      </c>
      <c r="I4979" s="884" t="s">
        <v>19773</v>
      </c>
      <c r="J4979" s="887" t="s">
        <v>19862</v>
      </c>
      <c r="K4979" s="933">
        <v>1</v>
      </c>
      <c r="L4979" s="933">
        <v>12</v>
      </c>
      <c r="M4979" s="451">
        <v>42000</v>
      </c>
      <c r="N4979" s="933">
        <v>1</v>
      </c>
      <c r="O4979" s="933">
        <v>6</v>
      </c>
      <c r="P4979" s="451">
        <v>21000</v>
      </c>
      <c r="Q4979" s="933">
        <v>1</v>
      </c>
      <c r="R4979" s="933">
        <v>12</v>
      </c>
      <c r="S4979" s="452">
        <v>42000</v>
      </c>
    </row>
    <row r="4980" spans="1:19" s="243" customFormat="1" ht="23.25">
      <c r="A4980" s="926" t="s">
        <v>37672</v>
      </c>
      <c r="B4980" s="887" t="s">
        <v>280</v>
      </c>
      <c r="C4980" s="887" t="s">
        <v>115</v>
      </c>
      <c r="D4980" s="887" t="s">
        <v>29808</v>
      </c>
      <c r="E4980" s="451">
        <v>5000</v>
      </c>
      <c r="F4980" s="887" t="s">
        <v>30988</v>
      </c>
      <c r="G4980" s="376" t="s">
        <v>30989</v>
      </c>
      <c r="H4980" s="884" t="s">
        <v>19713</v>
      </c>
      <c r="I4980" s="884" t="s">
        <v>19773</v>
      </c>
      <c r="J4980" s="887" t="s">
        <v>19713</v>
      </c>
      <c r="K4980" s="933">
        <v>1</v>
      </c>
      <c r="L4980" s="933">
        <v>8</v>
      </c>
      <c r="M4980" s="451">
        <v>25166.67</v>
      </c>
      <c r="N4980" s="917"/>
      <c r="O4980" s="933"/>
      <c r="P4980" s="451"/>
      <c r="Q4980" s="917"/>
      <c r="R4980" s="917"/>
      <c r="S4980" s="452"/>
    </row>
    <row r="4981" spans="1:19" s="243" customFormat="1" ht="23.25">
      <c r="A4981" s="926" t="s">
        <v>37672</v>
      </c>
      <c r="B4981" s="887" t="s">
        <v>280</v>
      </c>
      <c r="C4981" s="887" t="s">
        <v>115</v>
      </c>
      <c r="D4981" s="887" t="s">
        <v>21124</v>
      </c>
      <c r="E4981" s="451">
        <v>11000</v>
      </c>
      <c r="F4981" s="887" t="s">
        <v>30990</v>
      </c>
      <c r="G4981" s="376" t="s">
        <v>30991</v>
      </c>
      <c r="H4981" s="884" t="s">
        <v>23718</v>
      </c>
      <c r="I4981" s="884" t="s">
        <v>19773</v>
      </c>
      <c r="J4981" s="887" t="s">
        <v>23718</v>
      </c>
      <c r="K4981" s="933">
        <v>1</v>
      </c>
      <c r="L4981" s="933">
        <v>12</v>
      </c>
      <c r="M4981" s="451">
        <v>132000</v>
      </c>
      <c r="N4981" s="933">
        <v>1</v>
      </c>
      <c r="O4981" s="933">
        <v>6</v>
      </c>
      <c r="P4981" s="451">
        <v>64855.86</v>
      </c>
      <c r="Q4981" s="933">
        <v>1</v>
      </c>
      <c r="R4981" s="933">
        <v>12</v>
      </c>
      <c r="S4981" s="452">
        <v>132000</v>
      </c>
    </row>
    <row r="4982" spans="1:19" s="243" customFormat="1" ht="23.25">
      <c r="A4982" s="926" t="s">
        <v>37672</v>
      </c>
      <c r="B4982" s="887" t="s">
        <v>280</v>
      </c>
      <c r="C4982" s="887" t="s">
        <v>115</v>
      </c>
      <c r="D4982" s="887" t="s">
        <v>28887</v>
      </c>
      <c r="E4982" s="451">
        <v>5000</v>
      </c>
      <c r="F4982" s="887" t="s">
        <v>30992</v>
      </c>
      <c r="G4982" s="376" t="s">
        <v>30993</v>
      </c>
      <c r="H4982" s="884" t="s">
        <v>19810</v>
      </c>
      <c r="I4982" s="884" t="s">
        <v>19773</v>
      </c>
      <c r="J4982" s="887" t="s">
        <v>19810</v>
      </c>
      <c r="K4982" s="933">
        <v>1</v>
      </c>
      <c r="L4982" s="933">
        <v>12</v>
      </c>
      <c r="M4982" s="451">
        <v>60000</v>
      </c>
      <c r="N4982" s="933">
        <v>1</v>
      </c>
      <c r="O4982" s="933">
        <v>6</v>
      </c>
      <c r="P4982" s="451">
        <v>30000</v>
      </c>
      <c r="Q4982" s="933">
        <v>1</v>
      </c>
      <c r="R4982" s="933">
        <v>12</v>
      </c>
      <c r="S4982" s="452">
        <v>60000</v>
      </c>
    </row>
    <row r="4983" spans="1:19" s="243" customFormat="1" ht="23.25">
      <c r="A4983" s="926" t="s">
        <v>37672</v>
      </c>
      <c r="B4983" s="887" t="s">
        <v>280</v>
      </c>
      <c r="C4983" s="887" t="s">
        <v>115</v>
      </c>
      <c r="D4983" s="887" t="s">
        <v>30672</v>
      </c>
      <c r="E4983" s="451">
        <v>2800</v>
      </c>
      <c r="F4983" s="887" t="s">
        <v>30994</v>
      </c>
      <c r="G4983" s="376" t="s">
        <v>30995</v>
      </c>
      <c r="H4983" s="884" t="s">
        <v>19862</v>
      </c>
      <c r="I4983" s="884" t="s">
        <v>29749</v>
      </c>
      <c r="J4983" s="887" t="s">
        <v>19862</v>
      </c>
      <c r="K4983" s="933">
        <v>1</v>
      </c>
      <c r="L4983" s="933">
        <v>12</v>
      </c>
      <c r="M4983" s="451">
        <v>33600</v>
      </c>
      <c r="N4983" s="933">
        <v>1</v>
      </c>
      <c r="O4983" s="933">
        <v>6</v>
      </c>
      <c r="P4983" s="451">
        <v>16800</v>
      </c>
      <c r="Q4983" s="933">
        <v>1</v>
      </c>
      <c r="R4983" s="933">
        <v>12</v>
      </c>
      <c r="S4983" s="452">
        <v>33600</v>
      </c>
    </row>
    <row r="4984" spans="1:19" s="243" customFormat="1" ht="23.25">
      <c r="A4984" s="926" t="s">
        <v>37672</v>
      </c>
      <c r="B4984" s="887" t="s">
        <v>280</v>
      </c>
      <c r="C4984" s="887" t="s">
        <v>115</v>
      </c>
      <c r="D4984" s="887" t="s">
        <v>30009</v>
      </c>
      <c r="E4984" s="451">
        <v>11000</v>
      </c>
      <c r="F4984" s="887" t="s">
        <v>27754</v>
      </c>
      <c r="G4984" s="376" t="s">
        <v>30010</v>
      </c>
      <c r="H4984" s="884" t="s">
        <v>19708</v>
      </c>
      <c r="I4984" s="884" t="s">
        <v>19773</v>
      </c>
      <c r="J4984" s="887" t="s">
        <v>19708</v>
      </c>
      <c r="K4984" s="933">
        <v>1</v>
      </c>
      <c r="L4984" s="933">
        <v>2</v>
      </c>
      <c r="M4984" s="451">
        <v>21266.67</v>
      </c>
      <c r="N4984" s="933">
        <v>2</v>
      </c>
      <c r="O4984" s="933">
        <v>3</v>
      </c>
      <c r="P4984" s="451">
        <v>33000</v>
      </c>
      <c r="Q4984" s="933"/>
      <c r="R4984" s="933"/>
      <c r="S4984" s="452"/>
    </row>
    <row r="4985" spans="1:19" s="243" customFormat="1" ht="23.25">
      <c r="A4985" s="926" t="s">
        <v>37672</v>
      </c>
      <c r="B4985" s="887" t="s">
        <v>280</v>
      </c>
      <c r="C4985" s="887" t="s">
        <v>115</v>
      </c>
      <c r="D4985" s="887" t="s">
        <v>30014</v>
      </c>
      <c r="E4985" s="451">
        <v>6000</v>
      </c>
      <c r="F4985" s="887" t="s">
        <v>30015</v>
      </c>
      <c r="G4985" s="376" t="s">
        <v>30016</v>
      </c>
      <c r="H4985" s="884" t="s">
        <v>21435</v>
      </c>
      <c r="I4985" s="884" t="s">
        <v>29749</v>
      </c>
      <c r="J4985" s="887" t="s">
        <v>21435</v>
      </c>
      <c r="K4985" s="933">
        <v>1</v>
      </c>
      <c r="L4985" s="933">
        <v>2</v>
      </c>
      <c r="M4985" s="451">
        <v>11600</v>
      </c>
      <c r="N4985" s="933">
        <v>2</v>
      </c>
      <c r="O4985" s="933">
        <v>3</v>
      </c>
      <c r="P4985" s="451">
        <v>18000</v>
      </c>
      <c r="Q4985" s="933"/>
      <c r="R4985" s="933"/>
      <c r="S4985" s="452"/>
    </row>
    <row r="4986" spans="1:19" s="243" customFormat="1" ht="23.25">
      <c r="A4986" s="926" t="s">
        <v>37672</v>
      </c>
      <c r="B4986" s="887" t="s">
        <v>280</v>
      </c>
      <c r="C4986" s="887" t="s">
        <v>115</v>
      </c>
      <c r="D4986" s="887" t="s">
        <v>29822</v>
      </c>
      <c r="E4986" s="451">
        <v>7000</v>
      </c>
      <c r="F4986" s="887" t="s">
        <v>30996</v>
      </c>
      <c r="G4986" s="376" t="s">
        <v>30997</v>
      </c>
      <c r="H4986" s="884" t="s">
        <v>19802</v>
      </c>
      <c r="I4986" s="884" t="s">
        <v>19773</v>
      </c>
      <c r="J4986" s="887" t="s">
        <v>19802</v>
      </c>
      <c r="K4986" s="933">
        <v>1</v>
      </c>
      <c r="L4986" s="933">
        <v>12</v>
      </c>
      <c r="M4986" s="451">
        <v>84000</v>
      </c>
      <c r="N4986" s="933">
        <v>1</v>
      </c>
      <c r="O4986" s="933">
        <v>6</v>
      </c>
      <c r="P4986" s="451">
        <v>42000</v>
      </c>
      <c r="Q4986" s="933">
        <v>1</v>
      </c>
      <c r="R4986" s="933">
        <v>12</v>
      </c>
      <c r="S4986" s="452">
        <v>84000</v>
      </c>
    </row>
    <row r="4987" spans="1:19" s="243" customFormat="1" ht="23.25">
      <c r="A4987" s="926" t="s">
        <v>37672</v>
      </c>
      <c r="B4987" s="887" t="s">
        <v>280</v>
      </c>
      <c r="C4987" s="887" t="s">
        <v>115</v>
      </c>
      <c r="D4987" s="887" t="s">
        <v>30998</v>
      </c>
      <c r="E4987" s="451">
        <v>6500</v>
      </c>
      <c r="F4987" s="887" t="s">
        <v>30999</v>
      </c>
      <c r="G4987" s="376" t="s">
        <v>31000</v>
      </c>
      <c r="H4987" s="884" t="s">
        <v>21156</v>
      </c>
      <c r="I4987" s="884" t="s">
        <v>19773</v>
      </c>
      <c r="J4987" s="887" t="s">
        <v>21156</v>
      </c>
      <c r="K4987" s="933">
        <v>1</v>
      </c>
      <c r="L4987" s="933">
        <v>12</v>
      </c>
      <c r="M4987" s="451">
        <v>78000</v>
      </c>
      <c r="N4987" s="933">
        <v>1</v>
      </c>
      <c r="O4987" s="933">
        <v>6</v>
      </c>
      <c r="P4987" s="451">
        <v>39000</v>
      </c>
      <c r="Q4987" s="933">
        <v>1</v>
      </c>
      <c r="R4987" s="933">
        <v>12</v>
      </c>
      <c r="S4987" s="452">
        <v>78000</v>
      </c>
    </row>
    <row r="4988" spans="1:19" s="243" customFormat="1" ht="34.9">
      <c r="A4988" s="926" t="s">
        <v>37672</v>
      </c>
      <c r="B4988" s="887" t="s">
        <v>280</v>
      </c>
      <c r="C4988" s="887" t="s">
        <v>115</v>
      </c>
      <c r="D4988" s="887" t="s">
        <v>31001</v>
      </c>
      <c r="E4988" s="451">
        <v>9000</v>
      </c>
      <c r="F4988" s="887" t="s">
        <v>31002</v>
      </c>
      <c r="G4988" s="376" t="s">
        <v>31003</v>
      </c>
      <c r="H4988" s="884" t="s">
        <v>30579</v>
      </c>
      <c r="I4988" s="884" t="s">
        <v>19773</v>
      </c>
      <c r="J4988" s="887" t="s">
        <v>30579</v>
      </c>
      <c r="K4988" s="933">
        <v>1</v>
      </c>
      <c r="L4988" s="933">
        <v>12</v>
      </c>
      <c r="M4988" s="451">
        <v>108000</v>
      </c>
      <c r="N4988" s="933">
        <v>1</v>
      </c>
      <c r="O4988" s="933">
        <v>6</v>
      </c>
      <c r="P4988" s="451">
        <v>54000</v>
      </c>
      <c r="Q4988" s="933">
        <v>1</v>
      </c>
      <c r="R4988" s="933">
        <v>12</v>
      </c>
      <c r="S4988" s="452">
        <v>108000</v>
      </c>
    </row>
    <row r="4989" spans="1:19" s="243" customFormat="1" ht="23.25">
      <c r="A4989" s="926" t="s">
        <v>37672</v>
      </c>
      <c r="B4989" s="887" t="s">
        <v>280</v>
      </c>
      <c r="C4989" s="887" t="s">
        <v>115</v>
      </c>
      <c r="D4989" s="887" t="s">
        <v>29822</v>
      </c>
      <c r="E4989" s="451">
        <v>7000</v>
      </c>
      <c r="F4989" s="887" t="s">
        <v>31004</v>
      </c>
      <c r="G4989" s="376" t="s">
        <v>31005</v>
      </c>
      <c r="H4989" s="884" t="s">
        <v>23718</v>
      </c>
      <c r="I4989" s="884" t="s">
        <v>19773</v>
      </c>
      <c r="J4989" s="887" t="s">
        <v>23718</v>
      </c>
      <c r="K4989" s="933">
        <v>1</v>
      </c>
      <c r="L4989" s="933">
        <v>12</v>
      </c>
      <c r="M4989" s="451">
        <v>84000</v>
      </c>
      <c r="N4989" s="933">
        <v>1</v>
      </c>
      <c r="O4989" s="933">
        <v>6</v>
      </c>
      <c r="P4989" s="451">
        <v>42000</v>
      </c>
      <c r="Q4989" s="933">
        <v>1</v>
      </c>
      <c r="R4989" s="933">
        <v>12</v>
      </c>
      <c r="S4989" s="452">
        <v>84000</v>
      </c>
    </row>
    <row r="4990" spans="1:19" s="243" customFormat="1" ht="23.25">
      <c r="A4990" s="926" t="s">
        <v>37672</v>
      </c>
      <c r="B4990" s="887" t="s">
        <v>280</v>
      </c>
      <c r="C4990" s="887" t="s">
        <v>115</v>
      </c>
      <c r="D4990" s="887" t="s">
        <v>30167</v>
      </c>
      <c r="E4990" s="451">
        <v>9000</v>
      </c>
      <c r="F4990" s="887" t="s">
        <v>31006</v>
      </c>
      <c r="G4990" s="376" t="s">
        <v>31007</v>
      </c>
      <c r="H4990" s="884" t="s">
        <v>21328</v>
      </c>
      <c r="I4990" s="884" t="s">
        <v>19773</v>
      </c>
      <c r="J4990" s="887" t="s">
        <v>21328</v>
      </c>
      <c r="K4990" s="933">
        <v>1</v>
      </c>
      <c r="L4990" s="933">
        <v>12</v>
      </c>
      <c r="M4990" s="451">
        <v>108000</v>
      </c>
      <c r="N4990" s="933">
        <v>1</v>
      </c>
      <c r="O4990" s="933">
        <v>6</v>
      </c>
      <c r="P4990" s="451">
        <v>54000</v>
      </c>
      <c r="Q4990" s="933">
        <v>1</v>
      </c>
      <c r="R4990" s="933">
        <v>12</v>
      </c>
      <c r="S4990" s="452">
        <v>108000</v>
      </c>
    </row>
    <row r="4991" spans="1:19" s="243" customFormat="1" ht="46.5">
      <c r="A4991" s="926" t="s">
        <v>37672</v>
      </c>
      <c r="B4991" s="887" t="s">
        <v>280</v>
      </c>
      <c r="C4991" s="887" t="s">
        <v>115</v>
      </c>
      <c r="D4991" s="887" t="s">
        <v>30237</v>
      </c>
      <c r="E4991" s="451">
        <v>8000</v>
      </c>
      <c r="F4991" s="887" t="s">
        <v>31008</v>
      </c>
      <c r="G4991" s="376" t="s">
        <v>31009</v>
      </c>
      <c r="H4991" s="884" t="s">
        <v>30796</v>
      </c>
      <c r="I4991" s="884" t="s">
        <v>19773</v>
      </c>
      <c r="J4991" s="887" t="s">
        <v>30796</v>
      </c>
      <c r="K4991" s="933">
        <v>1</v>
      </c>
      <c r="L4991" s="933">
        <v>12</v>
      </c>
      <c r="M4991" s="451">
        <v>96000</v>
      </c>
      <c r="N4991" s="933">
        <v>1</v>
      </c>
      <c r="O4991" s="933">
        <v>6</v>
      </c>
      <c r="P4991" s="451">
        <v>48000</v>
      </c>
      <c r="Q4991" s="933">
        <v>1</v>
      </c>
      <c r="R4991" s="933">
        <v>12</v>
      </c>
      <c r="S4991" s="452">
        <v>96000</v>
      </c>
    </row>
    <row r="4992" spans="1:19" s="243" customFormat="1" ht="23.25">
      <c r="A4992" s="926" t="s">
        <v>37672</v>
      </c>
      <c r="B4992" s="887" t="s">
        <v>280</v>
      </c>
      <c r="C4992" s="887" t="s">
        <v>115</v>
      </c>
      <c r="D4992" s="887" t="s">
        <v>29987</v>
      </c>
      <c r="E4992" s="451">
        <v>12000</v>
      </c>
      <c r="F4992" s="887" t="s">
        <v>28445</v>
      </c>
      <c r="G4992" s="376" t="s">
        <v>28446</v>
      </c>
      <c r="H4992" s="884" t="s">
        <v>19713</v>
      </c>
      <c r="I4992" s="884" t="s">
        <v>29934</v>
      </c>
      <c r="J4992" s="887" t="s">
        <v>19713</v>
      </c>
      <c r="K4992" s="933">
        <v>1</v>
      </c>
      <c r="L4992" s="933">
        <v>2</v>
      </c>
      <c r="M4992" s="451">
        <v>23200</v>
      </c>
      <c r="N4992" s="933">
        <v>2</v>
      </c>
      <c r="O4992" s="933">
        <v>3</v>
      </c>
      <c r="P4992" s="451">
        <v>27093.4</v>
      </c>
      <c r="Q4992" s="917"/>
      <c r="R4992" s="917"/>
      <c r="S4992" s="452"/>
    </row>
    <row r="4993" spans="1:19" s="243" customFormat="1" ht="23.25">
      <c r="A4993" s="926" t="s">
        <v>37672</v>
      </c>
      <c r="B4993" s="887" t="s">
        <v>280</v>
      </c>
      <c r="C4993" s="887" t="s">
        <v>115</v>
      </c>
      <c r="D4993" s="887" t="s">
        <v>27163</v>
      </c>
      <c r="E4993" s="451">
        <v>4500</v>
      </c>
      <c r="F4993" s="887" t="s">
        <v>31010</v>
      </c>
      <c r="G4993" s="376" t="s">
        <v>31011</v>
      </c>
      <c r="H4993" s="884" t="s">
        <v>21156</v>
      </c>
      <c r="I4993" s="884" t="s">
        <v>29795</v>
      </c>
      <c r="J4993" s="887" t="s">
        <v>21156</v>
      </c>
      <c r="K4993" s="933">
        <v>1</v>
      </c>
      <c r="L4993" s="933">
        <v>12</v>
      </c>
      <c r="M4993" s="451">
        <v>54000</v>
      </c>
      <c r="N4993" s="933">
        <v>1</v>
      </c>
      <c r="O4993" s="933">
        <v>6</v>
      </c>
      <c r="P4993" s="451">
        <v>27000</v>
      </c>
      <c r="Q4993" s="933">
        <v>1</v>
      </c>
      <c r="R4993" s="933">
        <v>12</v>
      </c>
      <c r="S4993" s="452">
        <v>54000</v>
      </c>
    </row>
    <row r="4994" spans="1:19" s="243" customFormat="1" ht="23.25">
      <c r="A4994" s="926" t="s">
        <v>37672</v>
      </c>
      <c r="B4994" s="887" t="s">
        <v>280</v>
      </c>
      <c r="C4994" s="887" t="s">
        <v>115</v>
      </c>
      <c r="D4994" s="887" t="s">
        <v>29973</v>
      </c>
      <c r="E4994" s="451">
        <v>8000</v>
      </c>
      <c r="F4994" s="887" t="s">
        <v>31012</v>
      </c>
      <c r="G4994" s="376" t="s">
        <v>31013</v>
      </c>
      <c r="H4994" s="884" t="s">
        <v>19713</v>
      </c>
      <c r="I4994" s="884" t="s">
        <v>19773</v>
      </c>
      <c r="J4994" s="887" t="s">
        <v>19713</v>
      </c>
      <c r="K4994" s="933">
        <v>1</v>
      </c>
      <c r="L4994" s="933">
        <v>12</v>
      </c>
      <c r="M4994" s="451">
        <v>96000</v>
      </c>
      <c r="N4994" s="933">
        <v>1</v>
      </c>
      <c r="O4994" s="933">
        <v>6</v>
      </c>
      <c r="P4994" s="451">
        <v>48000</v>
      </c>
      <c r="Q4994" s="933">
        <v>1</v>
      </c>
      <c r="R4994" s="933">
        <v>12</v>
      </c>
      <c r="S4994" s="452">
        <v>96000</v>
      </c>
    </row>
    <row r="4995" spans="1:19" s="243" customFormat="1" ht="34.9">
      <c r="A4995" s="926" t="s">
        <v>37672</v>
      </c>
      <c r="B4995" s="887" t="s">
        <v>280</v>
      </c>
      <c r="C4995" s="887" t="s">
        <v>115</v>
      </c>
      <c r="D4995" s="887" t="s">
        <v>31014</v>
      </c>
      <c r="E4995" s="451">
        <v>4500</v>
      </c>
      <c r="F4995" s="887" t="s">
        <v>31015</v>
      </c>
      <c r="G4995" s="376" t="s">
        <v>31016</v>
      </c>
      <c r="H4995" s="884" t="s">
        <v>29794</v>
      </c>
      <c r="I4995" s="884" t="s">
        <v>19773</v>
      </c>
      <c r="J4995" s="887" t="s">
        <v>29794</v>
      </c>
      <c r="K4995" s="933">
        <v>1</v>
      </c>
      <c r="L4995" s="933">
        <v>12</v>
      </c>
      <c r="M4995" s="451">
        <v>54000</v>
      </c>
      <c r="N4995" s="933">
        <v>1</v>
      </c>
      <c r="O4995" s="933">
        <v>6</v>
      </c>
      <c r="P4995" s="451">
        <v>27000</v>
      </c>
      <c r="Q4995" s="933">
        <v>1</v>
      </c>
      <c r="R4995" s="933">
        <v>12</v>
      </c>
      <c r="S4995" s="452">
        <v>54000</v>
      </c>
    </row>
    <row r="4996" spans="1:19" s="243" customFormat="1" ht="23.25">
      <c r="A4996" s="926" t="s">
        <v>37672</v>
      </c>
      <c r="B4996" s="887" t="s">
        <v>280</v>
      </c>
      <c r="C4996" s="887" t="s">
        <v>115</v>
      </c>
      <c r="D4996" s="887" t="s">
        <v>31017</v>
      </c>
      <c r="E4996" s="451">
        <v>14000</v>
      </c>
      <c r="F4996" s="887" t="s">
        <v>31018</v>
      </c>
      <c r="G4996" s="376" t="s">
        <v>31019</v>
      </c>
      <c r="H4996" s="884" t="s">
        <v>19862</v>
      </c>
      <c r="I4996" s="884" t="s">
        <v>19773</v>
      </c>
      <c r="J4996" s="887" t="s">
        <v>19862</v>
      </c>
      <c r="K4996" s="933">
        <v>1</v>
      </c>
      <c r="L4996" s="933">
        <v>12</v>
      </c>
      <c r="M4996" s="451">
        <v>168000</v>
      </c>
      <c r="N4996" s="933">
        <v>1</v>
      </c>
      <c r="O4996" s="933">
        <v>6</v>
      </c>
      <c r="P4996" s="451">
        <v>84000</v>
      </c>
      <c r="Q4996" s="933">
        <v>1</v>
      </c>
      <c r="R4996" s="933">
        <v>12</v>
      </c>
      <c r="S4996" s="452">
        <v>168000</v>
      </c>
    </row>
    <row r="4997" spans="1:19" s="243" customFormat="1" ht="23.25">
      <c r="A4997" s="926" t="s">
        <v>37672</v>
      </c>
      <c r="B4997" s="887" t="s">
        <v>280</v>
      </c>
      <c r="C4997" s="887" t="s">
        <v>115</v>
      </c>
      <c r="D4997" s="887" t="s">
        <v>29856</v>
      </c>
      <c r="E4997" s="451">
        <v>6000</v>
      </c>
      <c r="F4997" s="887" t="s">
        <v>31020</v>
      </c>
      <c r="G4997" s="376" t="s">
        <v>31021</v>
      </c>
      <c r="H4997" s="884" t="s">
        <v>19713</v>
      </c>
      <c r="I4997" s="884" t="s">
        <v>19773</v>
      </c>
      <c r="J4997" s="887" t="s">
        <v>19713</v>
      </c>
      <c r="K4997" s="933">
        <v>1</v>
      </c>
      <c r="L4997" s="933">
        <v>12</v>
      </c>
      <c r="M4997" s="451">
        <v>72000</v>
      </c>
      <c r="N4997" s="933">
        <v>1</v>
      </c>
      <c r="O4997" s="933">
        <v>6</v>
      </c>
      <c r="P4997" s="451">
        <v>36000</v>
      </c>
      <c r="Q4997" s="933">
        <v>1</v>
      </c>
      <c r="R4997" s="933">
        <v>12</v>
      </c>
      <c r="S4997" s="452">
        <v>72000</v>
      </c>
    </row>
    <row r="4998" spans="1:19" s="243" customFormat="1" ht="58.15">
      <c r="A4998" s="926" t="s">
        <v>37672</v>
      </c>
      <c r="B4998" s="887" t="s">
        <v>280</v>
      </c>
      <c r="C4998" s="887" t="s">
        <v>115</v>
      </c>
      <c r="D4998" s="887" t="s">
        <v>30025</v>
      </c>
      <c r="E4998" s="451">
        <v>10000</v>
      </c>
      <c r="F4998" s="887" t="s">
        <v>30026</v>
      </c>
      <c r="G4998" s="376" t="s">
        <v>30027</v>
      </c>
      <c r="H4998" s="884" t="s">
        <v>30028</v>
      </c>
      <c r="I4998" s="884" t="s">
        <v>19773</v>
      </c>
      <c r="J4998" s="887" t="s">
        <v>30028</v>
      </c>
      <c r="K4998" s="933">
        <v>1</v>
      </c>
      <c r="L4998" s="933">
        <v>2</v>
      </c>
      <c r="M4998" s="451">
        <v>19333.330000000002</v>
      </c>
      <c r="N4998" s="933">
        <v>2</v>
      </c>
      <c r="O4998" s="933">
        <v>3</v>
      </c>
      <c r="P4998" s="451">
        <v>30000</v>
      </c>
      <c r="Q4998" s="933"/>
      <c r="R4998" s="933"/>
      <c r="S4998" s="452"/>
    </row>
    <row r="4999" spans="1:19" s="243" customFormat="1" ht="23.25">
      <c r="A4999" s="926" t="s">
        <v>37672</v>
      </c>
      <c r="B4999" s="887" t="s">
        <v>280</v>
      </c>
      <c r="C4999" s="887" t="s">
        <v>115</v>
      </c>
      <c r="D4999" s="887" t="s">
        <v>30029</v>
      </c>
      <c r="E4999" s="451">
        <v>6000</v>
      </c>
      <c r="F4999" s="887" t="s">
        <v>30030</v>
      </c>
      <c r="G4999" s="376" t="s">
        <v>30031</v>
      </c>
      <c r="H4999" s="884" t="s">
        <v>19708</v>
      </c>
      <c r="I4999" s="884" t="s">
        <v>19773</v>
      </c>
      <c r="J4999" s="887" t="s">
        <v>19708</v>
      </c>
      <c r="K4999" s="917"/>
      <c r="L4999" s="933"/>
      <c r="M4999" s="451"/>
      <c r="N4999" s="933">
        <v>1</v>
      </c>
      <c r="O4999" s="933">
        <v>3</v>
      </c>
      <c r="P4999" s="451">
        <v>18000</v>
      </c>
      <c r="Q4999" s="933"/>
      <c r="R4999" s="933"/>
      <c r="S4999" s="452"/>
    </row>
    <row r="5000" spans="1:19" s="243" customFormat="1" ht="23.25">
      <c r="A5000" s="926" t="s">
        <v>37672</v>
      </c>
      <c r="B5000" s="887" t="s">
        <v>280</v>
      </c>
      <c r="C5000" s="887" t="s">
        <v>115</v>
      </c>
      <c r="D5000" s="887" t="s">
        <v>30791</v>
      </c>
      <c r="E5000" s="451">
        <v>9000</v>
      </c>
      <c r="F5000" s="887" t="s">
        <v>31022</v>
      </c>
      <c r="G5000" s="376" t="s">
        <v>31023</v>
      </c>
      <c r="H5000" s="884" t="s">
        <v>29807</v>
      </c>
      <c r="I5000" s="884" t="s">
        <v>19773</v>
      </c>
      <c r="J5000" s="887" t="s">
        <v>29807</v>
      </c>
      <c r="K5000" s="933">
        <v>1</v>
      </c>
      <c r="L5000" s="933">
        <v>12</v>
      </c>
      <c r="M5000" s="451">
        <v>108000</v>
      </c>
      <c r="N5000" s="933">
        <v>1</v>
      </c>
      <c r="O5000" s="933">
        <v>6</v>
      </c>
      <c r="P5000" s="451">
        <v>54000</v>
      </c>
      <c r="Q5000" s="933">
        <v>1</v>
      </c>
      <c r="R5000" s="933">
        <v>12</v>
      </c>
      <c r="S5000" s="452">
        <v>108000</v>
      </c>
    </row>
    <row r="5001" spans="1:19" s="243" customFormat="1" ht="23.25">
      <c r="A5001" s="926" t="s">
        <v>37672</v>
      </c>
      <c r="B5001" s="887" t="s">
        <v>280</v>
      </c>
      <c r="C5001" s="887" t="s">
        <v>115</v>
      </c>
      <c r="D5001" s="887" t="s">
        <v>31024</v>
      </c>
      <c r="E5001" s="451">
        <v>5000</v>
      </c>
      <c r="F5001" s="887" t="s">
        <v>31025</v>
      </c>
      <c r="G5001" s="376" t="s">
        <v>31026</v>
      </c>
      <c r="H5001" s="884" t="s">
        <v>30827</v>
      </c>
      <c r="I5001" s="884" t="s">
        <v>19773</v>
      </c>
      <c r="J5001" s="887" t="s">
        <v>30827</v>
      </c>
      <c r="K5001" s="933">
        <v>1</v>
      </c>
      <c r="L5001" s="933">
        <v>12</v>
      </c>
      <c r="M5001" s="451">
        <v>60000</v>
      </c>
      <c r="N5001" s="933">
        <v>1</v>
      </c>
      <c r="O5001" s="933">
        <v>6</v>
      </c>
      <c r="P5001" s="451">
        <v>30000</v>
      </c>
      <c r="Q5001" s="933">
        <v>1</v>
      </c>
      <c r="R5001" s="933">
        <v>12</v>
      </c>
      <c r="S5001" s="452">
        <v>60000</v>
      </c>
    </row>
    <row r="5002" spans="1:19" s="243" customFormat="1" ht="23.25">
      <c r="A5002" s="926" t="s">
        <v>37672</v>
      </c>
      <c r="B5002" s="887" t="s">
        <v>280</v>
      </c>
      <c r="C5002" s="887" t="s">
        <v>115</v>
      </c>
      <c r="D5002" s="887" t="s">
        <v>29922</v>
      </c>
      <c r="E5002" s="451">
        <v>4500</v>
      </c>
      <c r="F5002" s="887" t="s">
        <v>31027</v>
      </c>
      <c r="G5002" s="376" t="s">
        <v>31028</v>
      </c>
      <c r="H5002" s="884" t="s">
        <v>19713</v>
      </c>
      <c r="I5002" s="884" t="s">
        <v>29749</v>
      </c>
      <c r="J5002" s="887" t="s">
        <v>19713</v>
      </c>
      <c r="K5002" s="933">
        <v>1</v>
      </c>
      <c r="L5002" s="933">
        <v>12</v>
      </c>
      <c r="M5002" s="451">
        <v>54000</v>
      </c>
      <c r="N5002" s="933">
        <v>1</v>
      </c>
      <c r="O5002" s="933">
        <v>6</v>
      </c>
      <c r="P5002" s="451">
        <v>27000</v>
      </c>
      <c r="Q5002" s="942">
        <v>1</v>
      </c>
      <c r="R5002" s="942">
        <v>12</v>
      </c>
      <c r="S5002" s="452">
        <v>54000</v>
      </c>
    </row>
    <row r="5003" spans="1:19" s="243" customFormat="1" ht="23.25">
      <c r="A5003" s="926" t="s">
        <v>37672</v>
      </c>
      <c r="B5003" s="887" t="s">
        <v>280</v>
      </c>
      <c r="C5003" s="887" t="s">
        <v>115</v>
      </c>
      <c r="D5003" s="887" t="s">
        <v>19733</v>
      </c>
      <c r="E5003" s="451">
        <v>6500</v>
      </c>
      <c r="F5003" s="887" t="s">
        <v>31029</v>
      </c>
      <c r="G5003" s="376" t="s">
        <v>31030</v>
      </c>
      <c r="H5003" s="884" t="s">
        <v>19713</v>
      </c>
      <c r="I5003" s="884" t="s">
        <v>19773</v>
      </c>
      <c r="J5003" s="887" t="s">
        <v>19713</v>
      </c>
      <c r="K5003" s="933">
        <v>1</v>
      </c>
      <c r="L5003" s="933">
        <v>12</v>
      </c>
      <c r="M5003" s="451">
        <v>78000</v>
      </c>
      <c r="N5003" s="933">
        <v>1</v>
      </c>
      <c r="O5003" s="933">
        <v>5</v>
      </c>
      <c r="P5003" s="451">
        <v>32500</v>
      </c>
      <c r="Q5003" s="942">
        <v>1</v>
      </c>
      <c r="R5003" s="942">
        <v>12</v>
      </c>
      <c r="S5003" s="452">
        <v>78000</v>
      </c>
    </row>
    <row r="5004" spans="1:19" s="243" customFormat="1" ht="23.25">
      <c r="A5004" s="926" t="s">
        <v>37672</v>
      </c>
      <c r="B5004" s="887" t="s">
        <v>280</v>
      </c>
      <c r="C5004" s="887" t="s">
        <v>115</v>
      </c>
      <c r="D5004" s="887" t="s">
        <v>30032</v>
      </c>
      <c r="E5004" s="451">
        <v>11000</v>
      </c>
      <c r="F5004" s="887" t="s">
        <v>30033</v>
      </c>
      <c r="G5004" s="376" t="s">
        <v>30034</v>
      </c>
      <c r="H5004" s="884" t="s">
        <v>19729</v>
      </c>
      <c r="I5004" s="884" t="s">
        <v>19773</v>
      </c>
      <c r="J5004" s="887" t="s">
        <v>19729</v>
      </c>
      <c r="K5004" s="933">
        <v>1</v>
      </c>
      <c r="L5004" s="933">
        <v>3</v>
      </c>
      <c r="M5004" s="451">
        <v>33000</v>
      </c>
      <c r="N5004" s="917"/>
      <c r="O5004" s="933"/>
      <c r="P5004" s="451"/>
      <c r="Q5004" s="933"/>
      <c r="R5004" s="933"/>
      <c r="S5004" s="452"/>
    </row>
    <row r="5005" spans="1:19" s="243" customFormat="1" ht="23.25">
      <c r="A5005" s="926" t="s">
        <v>37672</v>
      </c>
      <c r="B5005" s="887" t="s">
        <v>280</v>
      </c>
      <c r="C5005" s="887" t="s">
        <v>115</v>
      </c>
      <c r="D5005" s="887" t="s">
        <v>19900</v>
      </c>
      <c r="E5005" s="451">
        <v>2500</v>
      </c>
      <c r="F5005" s="887" t="s">
        <v>31031</v>
      </c>
      <c r="G5005" s="376" t="s">
        <v>31032</v>
      </c>
      <c r="H5005" s="884" t="s">
        <v>19862</v>
      </c>
      <c r="I5005" s="884" t="s">
        <v>29896</v>
      </c>
      <c r="J5005" s="887" t="s">
        <v>19862</v>
      </c>
      <c r="K5005" s="933">
        <v>1</v>
      </c>
      <c r="L5005" s="933">
        <v>12</v>
      </c>
      <c r="M5005" s="451">
        <v>30000</v>
      </c>
      <c r="N5005" s="933">
        <v>1</v>
      </c>
      <c r="O5005" s="933">
        <v>6</v>
      </c>
      <c r="P5005" s="451">
        <v>15000</v>
      </c>
      <c r="Q5005" s="933">
        <v>1</v>
      </c>
      <c r="R5005" s="933">
        <v>12</v>
      </c>
      <c r="S5005" s="452">
        <v>30000</v>
      </c>
    </row>
    <row r="5006" spans="1:19" s="243" customFormat="1" ht="23.25">
      <c r="A5006" s="926" t="s">
        <v>37672</v>
      </c>
      <c r="B5006" s="887" t="s">
        <v>280</v>
      </c>
      <c r="C5006" s="887" t="s">
        <v>115</v>
      </c>
      <c r="D5006" s="887" t="s">
        <v>21124</v>
      </c>
      <c r="E5006" s="451">
        <v>11000</v>
      </c>
      <c r="F5006" s="887" t="s">
        <v>31033</v>
      </c>
      <c r="G5006" s="376" t="s">
        <v>31034</v>
      </c>
      <c r="H5006" s="884" t="s">
        <v>19713</v>
      </c>
      <c r="I5006" s="884" t="s">
        <v>29749</v>
      </c>
      <c r="J5006" s="887" t="s">
        <v>19713</v>
      </c>
      <c r="K5006" s="933">
        <v>1</v>
      </c>
      <c r="L5006" s="933">
        <v>12</v>
      </c>
      <c r="M5006" s="451">
        <v>132000</v>
      </c>
      <c r="N5006" s="933">
        <v>1</v>
      </c>
      <c r="O5006" s="933">
        <v>6</v>
      </c>
      <c r="P5006" s="451">
        <v>66000</v>
      </c>
      <c r="Q5006" s="933">
        <v>1</v>
      </c>
      <c r="R5006" s="933">
        <v>12</v>
      </c>
      <c r="S5006" s="452">
        <v>132000</v>
      </c>
    </row>
    <row r="5007" spans="1:19" s="243" customFormat="1" ht="23.25">
      <c r="A5007" s="926" t="s">
        <v>37672</v>
      </c>
      <c r="B5007" s="887" t="s">
        <v>280</v>
      </c>
      <c r="C5007" s="887" t="s">
        <v>115</v>
      </c>
      <c r="D5007" s="887" t="s">
        <v>30898</v>
      </c>
      <c r="E5007" s="451">
        <v>4600</v>
      </c>
      <c r="F5007" s="887" t="s">
        <v>31035</v>
      </c>
      <c r="G5007" s="376" t="s">
        <v>31036</v>
      </c>
      <c r="H5007" s="884" t="s">
        <v>30827</v>
      </c>
      <c r="I5007" s="884" t="s">
        <v>29749</v>
      </c>
      <c r="J5007" s="887" t="s">
        <v>30827</v>
      </c>
      <c r="K5007" s="933">
        <v>1</v>
      </c>
      <c r="L5007" s="933">
        <v>12</v>
      </c>
      <c r="M5007" s="451">
        <v>55200</v>
      </c>
      <c r="N5007" s="933">
        <v>1</v>
      </c>
      <c r="O5007" s="933">
        <v>6</v>
      </c>
      <c r="P5007" s="451">
        <v>27600</v>
      </c>
      <c r="Q5007" s="942">
        <v>1</v>
      </c>
      <c r="R5007" s="942">
        <v>12</v>
      </c>
      <c r="S5007" s="452">
        <v>55200</v>
      </c>
    </row>
    <row r="5008" spans="1:19" s="243" customFormat="1" ht="23.25">
      <c r="A5008" s="926" t="s">
        <v>37672</v>
      </c>
      <c r="B5008" s="887" t="s">
        <v>280</v>
      </c>
      <c r="C5008" s="887" t="s">
        <v>115</v>
      </c>
      <c r="D5008" s="887" t="s">
        <v>20055</v>
      </c>
      <c r="E5008" s="451">
        <v>15000</v>
      </c>
      <c r="F5008" s="887" t="s">
        <v>31037</v>
      </c>
      <c r="G5008" s="376" t="s">
        <v>31038</v>
      </c>
      <c r="H5008" s="884" t="s">
        <v>29834</v>
      </c>
      <c r="I5008" s="884" t="s">
        <v>29934</v>
      </c>
      <c r="J5008" s="887" t="s">
        <v>29834</v>
      </c>
      <c r="K5008" s="933">
        <v>1</v>
      </c>
      <c r="L5008" s="933">
        <v>10</v>
      </c>
      <c r="M5008" s="451">
        <v>150000</v>
      </c>
      <c r="N5008" s="917"/>
      <c r="O5008" s="933"/>
      <c r="P5008" s="451"/>
      <c r="Q5008" s="917"/>
      <c r="R5008" s="917"/>
      <c r="S5008" s="452"/>
    </row>
    <row r="5009" spans="1:19" s="243" customFormat="1" ht="23.25">
      <c r="A5009" s="926" t="s">
        <v>37672</v>
      </c>
      <c r="B5009" s="887" t="s">
        <v>280</v>
      </c>
      <c r="C5009" s="887" t="s">
        <v>115</v>
      </c>
      <c r="D5009" s="887" t="s">
        <v>21124</v>
      </c>
      <c r="E5009" s="451">
        <v>11000</v>
      </c>
      <c r="F5009" s="887" t="s">
        <v>31039</v>
      </c>
      <c r="G5009" s="376" t="s">
        <v>31040</v>
      </c>
      <c r="H5009" s="884" t="s">
        <v>19713</v>
      </c>
      <c r="I5009" s="884" t="s">
        <v>19773</v>
      </c>
      <c r="J5009" s="887" t="s">
        <v>19713</v>
      </c>
      <c r="K5009" s="933">
        <v>1</v>
      </c>
      <c r="L5009" s="933">
        <v>12</v>
      </c>
      <c r="M5009" s="451">
        <v>132000</v>
      </c>
      <c r="N5009" s="933">
        <v>1</v>
      </c>
      <c r="O5009" s="933">
        <v>6</v>
      </c>
      <c r="P5009" s="451">
        <v>66000</v>
      </c>
      <c r="Q5009" s="933">
        <v>1</v>
      </c>
      <c r="R5009" s="933">
        <v>12</v>
      </c>
      <c r="S5009" s="452">
        <v>132000</v>
      </c>
    </row>
    <row r="5010" spans="1:19" s="243" customFormat="1" ht="23.25">
      <c r="A5010" s="926" t="s">
        <v>37672</v>
      </c>
      <c r="B5010" s="887" t="s">
        <v>280</v>
      </c>
      <c r="C5010" s="887" t="s">
        <v>115</v>
      </c>
      <c r="D5010" s="887" t="s">
        <v>30045</v>
      </c>
      <c r="E5010" s="451">
        <v>7000</v>
      </c>
      <c r="F5010" s="887" t="s">
        <v>30046</v>
      </c>
      <c r="G5010" s="376" t="s">
        <v>30047</v>
      </c>
      <c r="H5010" s="884" t="s">
        <v>19733</v>
      </c>
      <c r="I5010" s="884" t="s">
        <v>29749</v>
      </c>
      <c r="J5010" s="887" t="s">
        <v>19733</v>
      </c>
      <c r="K5010" s="933">
        <v>1</v>
      </c>
      <c r="L5010" s="933">
        <v>4</v>
      </c>
      <c r="M5010" s="451">
        <v>28000</v>
      </c>
      <c r="N5010" s="917"/>
      <c r="O5010" s="933"/>
      <c r="P5010" s="451"/>
      <c r="Q5010" s="933"/>
      <c r="R5010" s="933"/>
      <c r="S5010" s="452"/>
    </row>
    <row r="5011" spans="1:19" s="243" customFormat="1" ht="23.25">
      <c r="A5011" s="926" t="s">
        <v>37672</v>
      </c>
      <c r="B5011" s="887" t="s">
        <v>280</v>
      </c>
      <c r="C5011" s="887" t="s">
        <v>115</v>
      </c>
      <c r="D5011" s="887" t="s">
        <v>20124</v>
      </c>
      <c r="E5011" s="451">
        <v>10000</v>
      </c>
      <c r="F5011" s="887" t="s">
        <v>31041</v>
      </c>
      <c r="G5011" s="376" t="s">
        <v>31042</v>
      </c>
      <c r="H5011" s="884" t="s">
        <v>19713</v>
      </c>
      <c r="I5011" s="884" t="s">
        <v>19773</v>
      </c>
      <c r="J5011" s="887" t="s">
        <v>19713</v>
      </c>
      <c r="K5011" s="933">
        <v>1</v>
      </c>
      <c r="L5011" s="933">
        <v>12</v>
      </c>
      <c r="M5011" s="451">
        <v>120000</v>
      </c>
      <c r="N5011" s="933">
        <v>1</v>
      </c>
      <c r="O5011" s="933">
        <v>6</v>
      </c>
      <c r="P5011" s="451">
        <v>60000</v>
      </c>
      <c r="Q5011" s="933">
        <v>1</v>
      </c>
      <c r="R5011" s="933">
        <v>12</v>
      </c>
      <c r="S5011" s="452">
        <v>120000</v>
      </c>
    </row>
    <row r="5012" spans="1:19" s="243" customFormat="1" ht="23.25">
      <c r="A5012" s="926" t="s">
        <v>37672</v>
      </c>
      <c r="B5012" s="887" t="s">
        <v>280</v>
      </c>
      <c r="C5012" s="887" t="s">
        <v>115</v>
      </c>
      <c r="D5012" s="887" t="s">
        <v>30167</v>
      </c>
      <c r="E5012" s="451">
        <v>9000</v>
      </c>
      <c r="F5012" s="887" t="s">
        <v>31043</v>
      </c>
      <c r="G5012" s="376" t="s">
        <v>31044</v>
      </c>
      <c r="H5012" s="884" t="s">
        <v>19802</v>
      </c>
      <c r="I5012" s="884" t="s">
        <v>19773</v>
      </c>
      <c r="J5012" s="887" t="s">
        <v>19802</v>
      </c>
      <c r="K5012" s="933">
        <v>1</v>
      </c>
      <c r="L5012" s="933">
        <v>12</v>
      </c>
      <c r="M5012" s="451">
        <v>107799.33</v>
      </c>
      <c r="N5012" s="933">
        <v>1</v>
      </c>
      <c r="O5012" s="933">
        <v>6</v>
      </c>
      <c r="P5012" s="451">
        <v>54000</v>
      </c>
      <c r="Q5012" s="933">
        <v>1</v>
      </c>
      <c r="R5012" s="933">
        <v>12</v>
      </c>
      <c r="S5012" s="452">
        <v>108000</v>
      </c>
    </row>
    <row r="5013" spans="1:19" s="243" customFormat="1" ht="34.9">
      <c r="A5013" s="926" t="s">
        <v>37672</v>
      </c>
      <c r="B5013" s="887" t="s">
        <v>280</v>
      </c>
      <c r="C5013" s="887" t="s">
        <v>115</v>
      </c>
      <c r="D5013" s="887" t="s">
        <v>31045</v>
      </c>
      <c r="E5013" s="451">
        <v>13000</v>
      </c>
      <c r="F5013" s="887" t="s">
        <v>31046</v>
      </c>
      <c r="G5013" s="376" t="s">
        <v>31047</v>
      </c>
      <c r="H5013" s="884" t="s">
        <v>19713</v>
      </c>
      <c r="I5013" s="884" t="s">
        <v>19773</v>
      </c>
      <c r="J5013" s="887" t="s">
        <v>19713</v>
      </c>
      <c r="K5013" s="933">
        <v>1</v>
      </c>
      <c r="L5013" s="933">
        <v>12</v>
      </c>
      <c r="M5013" s="451">
        <v>156000</v>
      </c>
      <c r="N5013" s="933">
        <v>1</v>
      </c>
      <c r="O5013" s="933">
        <v>6</v>
      </c>
      <c r="P5013" s="451">
        <v>78000</v>
      </c>
      <c r="Q5013" s="933">
        <v>1</v>
      </c>
      <c r="R5013" s="933">
        <v>12</v>
      </c>
      <c r="S5013" s="452">
        <v>156000</v>
      </c>
    </row>
    <row r="5014" spans="1:19" s="243" customFormat="1" ht="34.9">
      <c r="A5014" s="926" t="s">
        <v>37672</v>
      </c>
      <c r="B5014" s="887" t="s">
        <v>280</v>
      </c>
      <c r="C5014" s="887" t="s">
        <v>115</v>
      </c>
      <c r="D5014" s="887" t="s">
        <v>30048</v>
      </c>
      <c r="E5014" s="451">
        <v>7000</v>
      </c>
      <c r="F5014" s="887" t="s">
        <v>30049</v>
      </c>
      <c r="G5014" s="376" t="s">
        <v>30050</v>
      </c>
      <c r="H5014" s="884" t="s">
        <v>19802</v>
      </c>
      <c r="I5014" s="884" t="s">
        <v>19773</v>
      </c>
      <c r="J5014" s="887" t="s">
        <v>19802</v>
      </c>
      <c r="K5014" s="933">
        <v>1</v>
      </c>
      <c r="L5014" s="933">
        <v>2</v>
      </c>
      <c r="M5014" s="451">
        <v>14000</v>
      </c>
      <c r="N5014" s="933">
        <v>2</v>
      </c>
      <c r="O5014" s="933">
        <v>3</v>
      </c>
      <c r="P5014" s="451">
        <v>21000</v>
      </c>
      <c r="Q5014" s="933"/>
      <c r="R5014" s="933"/>
      <c r="S5014" s="452"/>
    </row>
    <row r="5015" spans="1:19" s="243" customFormat="1" ht="23.25">
      <c r="A5015" s="926" t="s">
        <v>37672</v>
      </c>
      <c r="B5015" s="887" t="s">
        <v>280</v>
      </c>
      <c r="C5015" s="887" t="s">
        <v>115</v>
      </c>
      <c r="D5015" s="887" t="s">
        <v>31048</v>
      </c>
      <c r="E5015" s="451">
        <v>9000</v>
      </c>
      <c r="F5015" s="887" t="s">
        <v>31049</v>
      </c>
      <c r="G5015" s="376" t="s">
        <v>31050</v>
      </c>
      <c r="H5015" s="884" t="s">
        <v>19729</v>
      </c>
      <c r="I5015" s="884" t="s">
        <v>19773</v>
      </c>
      <c r="J5015" s="887" t="s">
        <v>19729</v>
      </c>
      <c r="K5015" s="933">
        <v>1</v>
      </c>
      <c r="L5015" s="933">
        <v>12</v>
      </c>
      <c r="M5015" s="451">
        <v>108000</v>
      </c>
      <c r="N5015" s="933">
        <v>1</v>
      </c>
      <c r="O5015" s="933">
        <v>6</v>
      </c>
      <c r="P5015" s="451">
        <v>54000</v>
      </c>
      <c r="Q5015" s="933">
        <v>1</v>
      </c>
      <c r="R5015" s="933">
        <v>12</v>
      </c>
      <c r="S5015" s="452">
        <v>108000</v>
      </c>
    </row>
    <row r="5016" spans="1:19" s="243" customFormat="1" ht="23.25">
      <c r="A5016" s="926" t="s">
        <v>37672</v>
      </c>
      <c r="B5016" s="887" t="s">
        <v>280</v>
      </c>
      <c r="C5016" s="887" t="s">
        <v>115</v>
      </c>
      <c r="D5016" s="887" t="s">
        <v>31051</v>
      </c>
      <c r="E5016" s="451">
        <v>13000</v>
      </c>
      <c r="F5016" s="887" t="s">
        <v>31052</v>
      </c>
      <c r="G5016" s="376" t="s">
        <v>31053</v>
      </c>
      <c r="H5016" s="884" t="s">
        <v>31054</v>
      </c>
      <c r="I5016" s="884" t="s">
        <v>19773</v>
      </c>
      <c r="J5016" s="887" t="s">
        <v>31054</v>
      </c>
      <c r="K5016" s="933">
        <v>1</v>
      </c>
      <c r="L5016" s="933">
        <v>12</v>
      </c>
      <c r="M5016" s="451">
        <v>156000</v>
      </c>
      <c r="N5016" s="933">
        <v>1</v>
      </c>
      <c r="O5016" s="933">
        <v>6</v>
      </c>
      <c r="P5016" s="451">
        <v>78000</v>
      </c>
      <c r="Q5016" s="933">
        <v>1</v>
      </c>
      <c r="R5016" s="933">
        <v>12</v>
      </c>
      <c r="S5016" s="452">
        <v>156000</v>
      </c>
    </row>
    <row r="5017" spans="1:19" s="243" customFormat="1" ht="23.25">
      <c r="A5017" s="926" t="s">
        <v>37672</v>
      </c>
      <c r="B5017" s="887" t="s">
        <v>280</v>
      </c>
      <c r="C5017" s="887" t="s">
        <v>115</v>
      </c>
      <c r="D5017" s="887" t="s">
        <v>30544</v>
      </c>
      <c r="E5017" s="451">
        <v>7000</v>
      </c>
      <c r="F5017" s="887" t="s">
        <v>31055</v>
      </c>
      <c r="G5017" s="376" t="s">
        <v>31056</v>
      </c>
      <c r="H5017" s="884" t="s">
        <v>21422</v>
      </c>
      <c r="I5017" s="884" t="s">
        <v>29749</v>
      </c>
      <c r="J5017" s="887" t="s">
        <v>21422</v>
      </c>
      <c r="K5017" s="933">
        <v>1</v>
      </c>
      <c r="L5017" s="933">
        <v>12</v>
      </c>
      <c r="M5017" s="451">
        <v>84000</v>
      </c>
      <c r="N5017" s="933">
        <v>1</v>
      </c>
      <c r="O5017" s="933">
        <v>6</v>
      </c>
      <c r="P5017" s="451">
        <v>42000</v>
      </c>
      <c r="Q5017" s="933">
        <v>1</v>
      </c>
      <c r="R5017" s="933">
        <v>12</v>
      </c>
      <c r="S5017" s="452">
        <v>84000</v>
      </c>
    </row>
    <row r="5018" spans="1:19" s="243" customFormat="1" ht="34.9">
      <c r="A5018" s="926" t="s">
        <v>37672</v>
      </c>
      <c r="B5018" s="887" t="s">
        <v>280</v>
      </c>
      <c r="C5018" s="887" t="s">
        <v>115</v>
      </c>
      <c r="D5018" s="887" t="s">
        <v>31057</v>
      </c>
      <c r="E5018" s="451">
        <v>3000</v>
      </c>
      <c r="F5018" s="887" t="s">
        <v>31058</v>
      </c>
      <c r="G5018" s="376" t="s">
        <v>31059</v>
      </c>
      <c r="H5018" s="884" t="s">
        <v>19729</v>
      </c>
      <c r="I5018" s="884" t="s">
        <v>19773</v>
      </c>
      <c r="J5018" s="887" t="s">
        <v>19729</v>
      </c>
      <c r="K5018" s="933">
        <v>1</v>
      </c>
      <c r="L5018" s="933">
        <v>12</v>
      </c>
      <c r="M5018" s="451">
        <v>36000</v>
      </c>
      <c r="N5018" s="933">
        <v>1</v>
      </c>
      <c r="O5018" s="933">
        <v>6</v>
      </c>
      <c r="P5018" s="451">
        <v>18000</v>
      </c>
      <c r="Q5018" s="933">
        <v>1</v>
      </c>
      <c r="R5018" s="933">
        <v>12</v>
      </c>
      <c r="S5018" s="452">
        <v>36000</v>
      </c>
    </row>
    <row r="5019" spans="1:19" s="243" customFormat="1" ht="23.25">
      <c r="A5019" s="926" t="s">
        <v>37672</v>
      </c>
      <c r="B5019" s="887" t="s">
        <v>280</v>
      </c>
      <c r="C5019" s="887" t="s">
        <v>115</v>
      </c>
      <c r="D5019" s="887" t="s">
        <v>19900</v>
      </c>
      <c r="E5019" s="451">
        <v>2500</v>
      </c>
      <c r="F5019" s="887" t="s">
        <v>31060</v>
      </c>
      <c r="G5019" s="376" t="s">
        <v>31061</v>
      </c>
      <c r="H5019" s="884" t="s">
        <v>19708</v>
      </c>
      <c r="I5019" s="884" t="s">
        <v>29749</v>
      </c>
      <c r="J5019" s="887" t="s">
        <v>19708</v>
      </c>
      <c r="K5019" s="933">
        <v>1</v>
      </c>
      <c r="L5019" s="933">
        <v>12</v>
      </c>
      <c r="M5019" s="451">
        <v>30000</v>
      </c>
      <c r="N5019" s="933">
        <v>1</v>
      </c>
      <c r="O5019" s="933">
        <v>6</v>
      </c>
      <c r="P5019" s="451">
        <v>15000</v>
      </c>
      <c r="Q5019" s="933">
        <v>1</v>
      </c>
      <c r="R5019" s="933">
        <v>12</v>
      </c>
      <c r="S5019" s="452">
        <v>30000</v>
      </c>
    </row>
    <row r="5020" spans="1:19" s="243" customFormat="1" ht="23.25">
      <c r="A5020" s="926" t="s">
        <v>37672</v>
      </c>
      <c r="B5020" s="887" t="s">
        <v>280</v>
      </c>
      <c r="C5020" s="887" t="s">
        <v>115</v>
      </c>
      <c r="D5020" s="887" t="s">
        <v>30237</v>
      </c>
      <c r="E5020" s="451">
        <v>8000</v>
      </c>
      <c r="F5020" s="887" t="s">
        <v>31062</v>
      </c>
      <c r="G5020" s="376" t="s">
        <v>31063</v>
      </c>
      <c r="H5020" s="884" t="s">
        <v>27378</v>
      </c>
      <c r="I5020" s="884" t="s">
        <v>19773</v>
      </c>
      <c r="J5020" s="887" t="s">
        <v>27378</v>
      </c>
      <c r="K5020" s="933">
        <v>1</v>
      </c>
      <c r="L5020" s="933">
        <v>12</v>
      </c>
      <c r="M5020" s="451">
        <v>96000</v>
      </c>
      <c r="N5020" s="933">
        <v>1</v>
      </c>
      <c r="O5020" s="933">
        <v>6</v>
      </c>
      <c r="P5020" s="451">
        <v>48000</v>
      </c>
      <c r="Q5020" s="933">
        <v>1</v>
      </c>
      <c r="R5020" s="933">
        <v>12</v>
      </c>
      <c r="S5020" s="452">
        <v>96000</v>
      </c>
    </row>
    <row r="5021" spans="1:19" s="243" customFormat="1" ht="23.25">
      <c r="A5021" s="926" t="s">
        <v>37672</v>
      </c>
      <c r="B5021" s="887" t="s">
        <v>280</v>
      </c>
      <c r="C5021" s="887" t="s">
        <v>115</v>
      </c>
      <c r="D5021" s="887" t="s">
        <v>21124</v>
      </c>
      <c r="E5021" s="451">
        <v>11000</v>
      </c>
      <c r="F5021" s="887" t="s">
        <v>31064</v>
      </c>
      <c r="G5021" s="376" t="s">
        <v>31065</v>
      </c>
      <c r="H5021" s="884" t="s">
        <v>19713</v>
      </c>
      <c r="I5021" s="884" t="s">
        <v>19773</v>
      </c>
      <c r="J5021" s="887" t="s">
        <v>19713</v>
      </c>
      <c r="K5021" s="933">
        <v>1</v>
      </c>
      <c r="L5021" s="933">
        <v>12</v>
      </c>
      <c r="M5021" s="451">
        <v>132000</v>
      </c>
      <c r="N5021" s="933">
        <v>1</v>
      </c>
      <c r="O5021" s="933">
        <v>6</v>
      </c>
      <c r="P5021" s="451">
        <v>66000</v>
      </c>
      <c r="Q5021" s="933">
        <v>1</v>
      </c>
      <c r="R5021" s="933">
        <v>12</v>
      </c>
      <c r="S5021" s="452">
        <v>132000</v>
      </c>
    </row>
    <row r="5022" spans="1:19" s="243" customFormat="1" ht="34.9">
      <c r="A5022" s="926" t="s">
        <v>37672</v>
      </c>
      <c r="B5022" s="887" t="s">
        <v>280</v>
      </c>
      <c r="C5022" s="887" t="s">
        <v>115</v>
      </c>
      <c r="D5022" s="887" t="s">
        <v>31066</v>
      </c>
      <c r="E5022" s="451">
        <v>9000</v>
      </c>
      <c r="F5022" s="887" t="s">
        <v>31067</v>
      </c>
      <c r="G5022" s="376" t="s">
        <v>31068</v>
      </c>
      <c r="H5022" s="884" t="s">
        <v>29807</v>
      </c>
      <c r="I5022" s="884" t="s">
        <v>19773</v>
      </c>
      <c r="J5022" s="887" t="s">
        <v>29807</v>
      </c>
      <c r="K5022" s="933">
        <v>1</v>
      </c>
      <c r="L5022" s="933">
        <v>12</v>
      </c>
      <c r="M5022" s="451">
        <v>108000</v>
      </c>
      <c r="N5022" s="933">
        <v>1</v>
      </c>
      <c r="O5022" s="933">
        <v>6</v>
      </c>
      <c r="P5022" s="451">
        <v>54000</v>
      </c>
      <c r="Q5022" s="933">
        <v>1</v>
      </c>
      <c r="R5022" s="933">
        <v>12</v>
      </c>
      <c r="S5022" s="452">
        <v>108000</v>
      </c>
    </row>
    <row r="5023" spans="1:19" s="243" customFormat="1" ht="23.25">
      <c r="A5023" s="926" t="s">
        <v>37672</v>
      </c>
      <c r="B5023" s="887" t="s">
        <v>280</v>
      </c>
      <c r="C5023" s="887" t="s">
        <v>115</v>
      </c>
      <c r="D5023" s="887" t="s">
        <v>29856</v>
      </c>
      <c r="E5023" s="451">
        <v>6000</v>
      </c>
      <c r="F5023" s="887" t="s">
        <v>31069</v>
      </c>
      <c r="G5023" s="376" t="s">
        <v>31070</v>
      </c>
      <c r="H5023" s="884" t="s">
        <v>19713</v>
      </c>
      <c r="I5023" s="884" t="s">
        <v>19773</v>
      </c>
      <c r="J5023" s="887" t="s">
        <v>19713</v>
      </c>
      <c r="K5023" s="933">
        <v>1</v>
      </c>
      <c r="L5023" s="933">
        <v>12</v>
      </c>
      <c r="M5023" s="451">
        <v>72000</v>
      </c>
      <c r="N5023" s="933">
        <v>1</v>
      </c>
      <c r="O5023" s="933">
        <v>6</v>
      </c>
      <c r="P5023" s="451">
        <v>36000</v>
      </c>
      <c r="Q5023" s="933">
        <v>1</v>
      </c>
      <c r="R5023" s="933">
        <v>12</v>
      </c>
      <c r="S5023" s="452">
        <v>72000</v>
      </c>
    </row>
    <row r="5024" spans="1:19" s="243" customFormat="1" ht="23.25">
      <c r="A5024" s="926" t="s">
        <v>37672</v>
      </c>
      <c r="B5024" s="887" t="s">
        <v>280</v>
      </c>
      <c r="C5024" s="887" t="s">
        <v>115</v>
      </c>
      <c r="D5024" s="887" t="s">
        <v>30112</v>
      </c>
      <c r="E5024" s="451">
        <v>6000</v>
      </c>
      <c r="F5024" s="887" t="s">
        <v>31071</v>
      </c>
      <c r="G5024" s="376" t="s">
        <v>31072</v>
      </c>
      <c r="H5024" s="884" t="s">
        <v>19747</v>
      </c>
      <c r="I5024" s="884" t="s">
        <v>19773</v>
      </c>
      <c r="J5024" s="887" t="s">
        <v>19747</v>
      </c>
      <c r="K5024" s="933">
        <v>1</v>
      </c>
      <c r="L5024" s="933">
        <v>12</v>
      </c>
      <c r="M5024" s="451">
        <v>72000</v>
      </c>
      <c r="N5024" s="933">
        <v>1</v>
      </c>
      <c r="O5024" s="933">
        <v>6</v>
      </c>
      <c r="P5024" s="451">
        <v>36000</v>
      </c>
      <c r="Q5024" s="933">
        <v>1</v>
      </c>
      <c r="R5024" s="933">
        <v>12</v>
      </c>
      <c r="S5024" s="452">
        <v>72000</v>
      </c>
    </row>
    <row r="5025" spans="1:19" s="243" customFormat="1" ht="23.25">
      <c r="A5025" s="926" t="s">
        <v>37672</v>
      </c>
      <c r="B5025" s="887" t="s">
        <v>280</v>
      </c>
      <c r="C5025" s="887" t="s">
        <v>115</v>
      </c>
      <c r="D5025" s="887" t="s">
        <v>30056</v>
      </c>
      <c r="E5025" s="451">
        <v>6000</v>
      </c>
      <c r="F5025" s="887" t="s">
        <v>30057</v>
      </c>
      <c r="G5025" s="376" t="s">
        <v>30058</v>
      </c>
      <c r="H5025" s="884" t="s">
        <v>19713</v>
      </c>
      <c r="I5025" s="884" t="s">
        <v>19773</v>
      </c>
      <c r="J5025" s="887" t="s">
        <v>19713</v>
      </c>
      <c r="K5025" s="933">
        <v>1</v>
      </c>
      <c r="L5025" s="933">
        <v>2</v>
      </c>
      <c r="M5025" s="451">
        <v>12000</v>
      </c>
      <c r="N5025" s="933">
        <v>2</v>
      </c>
      <c r="O5025" s="933">
        <v>3</v>
      </c>
      <c r="P5025" s="451">
        <v>18000</v>
      </c>
      <c r="Q5025" s="933"/>
      <c r="R5025" s="933"/>
      <c r="S5025" s="452"/>
    </row>
    <row r="5026" spans="1:19" s="243" customFormat="1" ht="23.25">
      <c r="A5026" s="926" t="s">
        <v>37672</v>
      </c>
      <c r="B5026" s="887" t="s">
        <v>280</v>
      </c>
      <c r="C5026" s="887" t="s">
        <v>115</v>
      </c>
      <c r="D5026" s="887" t="s">
        <v>19900</v>
      </c>
      <c r="E5026" s="451">
        <v>2500</v>
      </c>
      <c r="F5026" s="887" t="s">
        <v>31073</v>
      </c>
      <c r="G5026" s="376" t="s">
        <v>31074</v>
      </c>
      <c r="H5026" s="884" t="s">
        <v>19757</v>
      </c>
      <c r="I5026" s="884" t="s">
        <v>29749</v>
      </c>
      <c r="J5026" s="887" t="s">
        <v>19757</v>
      </c>
      <c r="K5026" s="933">
        <v>1</v>
      </c>
      <c r="L5026" s="933">
        <v>12</v>
      </c>
      <c r="M5026" s="451">
        <v>30000</v>
      </c>
      <c r="N5026" s="933">
        <v>1</v>
      </c>
      <c r="O5026" s="933">
        <v>6</v>
      </c>
      <c r="P5026" s="451">
        <v>15000</v>
      </c>
      <c r="Q5026" s="933">
        <v>1</v>
      </c>
      <c r="R5026" s="933">
        <v>12</v>
      </c>
      <c r="S5026" s="452">
        <v>30000</v>
      </c>
    </row>
    <row r="5027" spans="1:19" s="243" customFormat="1" ht="46.5">
      <c r="A5027" s="926" t="s">
        <v>37672</v>
      </c>
      <c r="B5027" s="887" t="s">
        <v>280</v>
      </c>
      <c r="C5027" s="887" t="s">
        <v>115</v>
      </c>
      <c r="D5027" s="887" t="s">
        <v>30059</v>
      </c>
      <c r="E5027" s="451">
        <v>4600</v>
      </c>
      <c r="F5027" s="887" t="s">
        <v>30060</v>
      </c>
      <c r="G5027" s="376" t="s">
        <v>30061</v>
      </c>
      <c r="H5027" s="884" t="s">
        <v>19729</v>
      </c>
      <c r="I5027" s="884" t="s">
        <v>29749</v>
      </c>
      <c r="J5027" s="887" t="s">
        <v>19729</v>
      </c>
      <c r="K5027" s="933">
        <v>1</v>
      </c>
      <c r="L5027" s="933">
        <v>2</v>
      </c>
      <c r="M5027" s="451">
        <v>8893.33</v>
      </c>
      <c r="N5027" s="933">
        <v>2</v>
      </c>
      <c r="O5027" s="933">
        <v>3</v>
      </c>
      <c r="P5027" s="451">
        <v>13800</v>
      </c>
      <c r="Q5027" s="917"/>
      <c r="R5027" s="917"/>
      <c r="S5027" s="452"/>
    </row>
    <row r="5028" spans="1:19" s="243" customFormat="1" ht="23.25">
      <c r="A5028" s="926" t="s">
        <v>37672</v>
      </c>
      <c r="B5028" s="887" t="s">
        <v>280</v>
      </c>
      <c r="C5028" s="887" t="s">
        <v>115</v>
      </c>
      <c r="D5028" s="887" t="s">
        <v>30062</v>
      </c>
      <c r="E5028" s="451">
        <v>3500</v>
      </c>
      <c r="F5028" s="887" t="s">
        <v>30063</v>
      </c>
      <c r="G5028" s="376" t="s">
        <v>30064</v>
      </c>
      <c r="H5028" s="884" t="s">
        <v>30065</v>
      </c>
      <c r="I5028" s="884" t="s">
        <v>29749</v>
      </c>
      <c r="J5028" s="887" t="s">
        <v>30065</v>
      </c>
      <c r="K5028" s="933">
        <v>1</v>
      </c>
      <c r="L5028" s="933">
        <v>4</v>
      </c>
      <c r="M5028" s="451">
        <v>14000</v>
      </c>
      <c r="N5028" s="917"/>
      <c r="O5028" s="933"/>
      <c r="P5028" s="451"/>
      <c r="Q5028" s="933"/>
      <c r="R5028" s="933"/>
      <c r="S5028" s="452"/>
    </row>
    <row r="5029" spans="1:19" s="243" customFormat="1" ht="23.25">
      <c r="A5029" s="926" t="s">
        <v>37672</v>
      </c>
      <c r="B5029" s="887" t="s">
        <v>280</v>
      </c>
      <c r="C5029" s="887" t="s">
        <v>115</v>
      </c>
      <c r="D5029" s="887" t="s">
        <v>31075</v>
      </c>
      <c r="E5029" s="451">
        <v>3350</v>
      </c>
      <c r="F5029" s="887" t="s">
        <v>31076</v>
      </c>
      <c r="G5029" s="376" t="s">
        <v>31077</v>
      </c>
      <c r="H5029" s="884" t="s">
        <v>19747</v>
      </c>
      <c r="I5029" s="884" t="s">
        <v>19773</v>
      </c>
      <c r="J5029" s="887" t="s">
        <v>19747</v>
      </c>
      <c r="K5029" s="933">
        <v>1</v>
      </c>
      <c r="L5029" s="933">
        <v>12</v>
      </c>
      <c r="M5029" s="451">
        <v>40200</v>
      </c>
      <c r="N5029" s="933">
        <v>1</v>
      </c>
      <c r="O5029" s="933">
        <v>6</v>
      </c>
      <c r="P5029" s="451">
        <v>20100</v>
      </c>
      <c r="Q5029" s="933">
        <v>1</v>
      </c>
      <c r="R5029" s="933">
        <v>12</v>
      </c>
      <c r="S5029" s="452">
        <v>40200</v>
      </c>
    </row>
    <row r="5030" spans="1:19" s="243" customFormat="1" ht="34.9">
      <c r="A5030" s="926" t="s">
        <v>37672</v>
      </c>
      <c r="B5030" s="887" t="s">
        <v>280</v>
      </c>
      <c r="C5030" s="887" t="s">
        <v>115</v>
      </c>
      <c r="D5030" s="887" t="s">
        <v>31078</v>
      </c>
      <c r="E5030" s="451">
        <v>2500</v>
      </c>
      <c r="F5030" s="887" t="s">
        <v>31079</v>
      </c>
      <c r="G5030" s="376" t="s">
        <v>31080</v>
      </c>
      <c r="H5030" s="884" t="s">
        <v>30227</v>
      </c>
      <c r="I5030" s="884" t="s">
        <v>19829</v>
      </c>
      <c r="J5030" s="887" t="s">
        <v>30227</v>
      </c>
      <c r="K5030" s="933">
        <v>1</v>
      </c>
      <c r="L5030" s="933">
        <v>12</v>
      </c>
      <c r="M5030" s="451">
        <v>30000</v>
      </c>
      <c r="N5030" s="933">
        <v>1</v>
      </c>
      <c r="O5030" s="933">
        <v>6</v>
      </c>
      <c r="P5030" s="451">
        <v>15000</v>
      </c>
      <c r="Q5030" s="933">
        <v>1</v>
      </c>
      <c r="R5030" s="933">
        <v>12</v>
      </c>
      <c r="S5030" s="452">
        <v>30000</v>
      </c>
    </row>
    <row r="5031" spans="1:19" s="243" customFormat="1" ht="23.25">
      <c r="A5031" s="926" t="s">
        <v>37672</v>
      </c>
      <c r="B5031" s="887" t="s">
        <v>280</v>
      </c>
      <c r="C5031" s="887" t="s">
        <v>115</v>
      </c>
      <c r="D5031" s="887" t="s">
        <v>29922</v>
      </c>
      <c r="E5031" s="451">
        <v>4500</v>
      </c>
      <c r="F5031" s="887" t="s">
        <v>31081</v>
      </c>
      <c r="G5031" s="376" t="s">
        <v>31082</v>
      </c>
      <c r="H5031" s="884" t="s">
        <v>19708</v>
      </c>
      <c r="I5031" s="884" t="s">
        <v>19773</v>
      </c>
      <c r="J5031" s="887" t="s">
        <v>19708</v>
      </c>
      <c r="K5031" s="933">
        <v>1</v>
      </c>
      <c r="L5031" s="933">
        <v>12</v>
      </c>
      <c r="M5031" s="451">
        <v>54000</v>
      </c>
      <c r="N5031" s="933">
        <v>1</v>
      </c>
      <c r="O5031" s="933">
        <v>6</v>
      </c>
      <c r="P5031" s="451">
        <v>27000</v>
      </c>
      <c r="Q5031" s="933">
        <v>1</v>
      </c>
      <c r="R5031" s="933">
        <v>12</v>
      </c>
      <c r="S5031" s="452">
        <v>54000</v>
      </c>
    </row>
    <row r="5032" spans="1:19" s="243" customFormat="1" ht="23.25">
      <c r="A5032" s="926" t="s">
        <v>37672</v>
      </c>
      <c r="B5032" s="887" t="s">
        <v>280</v>
      </c>
      <c r="C5032" s="887" t="s">
        <v>115</v>
      </c>
      <c r="D5032" s="887" t="s">
        <v>30068</v>
      </c>
      <c r="E5032" s="451">
        <v>6500</v>
      </c>
      <c r="F5032" s="887" t="s">
        <v>30069</v>
      </c>
      <c r="G5032" s="376" t="s">
        <v>30070</v>
      </c>
      <c r="H5032" s="884" t="s">
        <v>30071</v>
      </c>
      <c r="I5032" s="884" t="s">
        <v>29749</v>
      </c>
      <c r="J5032" s="887" t="s">
        <v>30071</v>
      </c>
      <c r="K5032" s="933">
        <v>1</v>
      </c>
      <c r="L5032" s="933">
        <v>2</v>
      </c>
      <c r="M5032" s="451">
        <v>12566.67</v>
      </c>
      <c r="N5032" s="933">
        <v>2</v>
      </c>
      <c r="O5032" s="933">
        <v>3</v>
      </c>
      <c r="P5032" s="451">
        <v>19500</v>
      </c>
      <c r="Q5032" s="933"/>
      <c r="R5032" s="933"/>
      <c r="S5032" s="452"/>
    </row>
    <row r="5033" spans="1:19" s="243" customFormat="1" ht="23.25">
      <c r="A5033" s="926" t="s">
        <v>37672</v>
      </c>
      <c r="B5033" s="887" t="s">
        <v>280</v>
      </c>
      <c r="C5033" s="887" t="s">
        <v>115</v>
      </c>
      <c r="D5033" s="887" t="s">
        <v>31083</v>
      </c>
      <c r="E5033" s="451">
        <v>3500</v>
      </c>
      <c r="F5033" s="887" t="s">
        <v>31084</v>
      </c>
      <c r="G5033" s="376" t="s">
        <v>31085</v>
      </c>
      <c r="H5033" s="884" t="s">
        <v>20040</v>
      </c>
      <c r="I5033" s="884" t="s">
        <v>19773</v>
      </c>
      <c r="J5033" s="887" t="s">
        <v>20040</v>
      </c>
      <c r="K5033" s="933">
        <v>1</v>
      </c>
      <c r="L5033" s="933">
        <v>12</v>
      </c>
      <c r="M5033" s="451">
        <v>42000</v>
      </c>
      <c r="N5033" s="933">
        <v>1</v>
      </c>
      <c r="O5033" s="933">
        <v>6</v>
      </c>
      <c r="P5033" s="451">
        <v>21000</v>
      </c>
      <c r="Q5033" s="933">
        <v>1</v>
      </c>
      <c r="R5033" s="933">
        <v>12</v>
      </c>
      <c r="S5033" s="452">
        <v>42000</v>
      </c>
    </row>
    <row r="5034" spans="1:19" s="243" customFormat="1" ht="34.9">
      <c r="A5034" s="926" t="s">
        <v>37672</v>
      </c>
      <c r="B5034" s="887" t="s">
        <v>280</v>
      </c>
      <c r="C5034" s="887" t="s">
        <v>115</v>
      </c>
      <c r="D5034" s="887" t="s">
        <v>31086</v>
      </c>
      <c r="E5034" s="451">
        <v>9000</v>
      </c>
      <c r="F5034" s="887" t="s">
        <v>31087</v>
      </c>
      <c r="G5034" s="376" t="s">
        <v>31088</v>
      </c>
      <c r="H5034" s="884" t="s">
        <v>19713</v>
      </c>
      <c r="I5034" s="884" t="s">
        <v>19773</v>
      </c>
      <c r="J5034" s="887" t="s">
        <v>19713</v>
      </c>
      <c r="K5034" s="933">
        <v>1</v>
      </c>
      <c r="L5034" s="933">
        <v>12</v>
      </c>
      <c r="M5034" s="451">
        <v>108000</v>
      </c>
      <c r="N5034" s="933">
        <v>1</v>
      </c>
      <c r="O5034" s="933">
        <v>6</v>
      </c>
      <c r="P5034" s="451">
        <v>54000</v>
      </c>
      <c r="Q5034" s="933">
        <v>1</v>
      </c>
      <c r="R5034" s="933">
        <v>12</v>
      </c>
      <c r="S5034" s="452">
        <v>108000</v>
      </c>
    </row>
    <row r="5035" spans="1:19" s="243" customFormat="1" ht="23.25">
      <c r="A5035" s="926" t="s">
        <v>37672</v>
      </c>
      <c r="B5035" s="887" t="s">
        <v>280</v>
      </c>
      <c r="C5035" s="887" t="s">
        <v>115</v>
      </c>
      <c r="D5035" s="887" t="s">
        <v>29922</v>
      </c>
      <c r="E5035" s="451">
        <v>4500</v>
      </c>
      <c r="F5035" s="887" t="s">
        <v>31089</v>
      </c>
      <c r="G5035" s="376" t="s">
        <v>31090</v>
      </c>
      <c r="H5035" s="884" t="s">
        <v>19713</v>
      </c>
      <c r="I5035" s="884" t="s">
        <v>19773</v>
      </c>
      <c r="J5035" s="887" t="s">
        <v>19713</v>
      </c>
      <c r="K5035" s="933">
        <v>1</v>
      </c>
      <c r="L5035" s="933">
        <v>12</v>
      </c>
      <c r="M5035" s="451">
        <v>54000</v>
      </c>
      <c r="N5035" s="933">
        <v>1</v>
      </c>
      <c r="O5035" s="933">
        <v>6</v>
      </c>
      <c r="P5035" s="451">
        <v>27000</v>
      </c>
      <c r="Q5035" s="933">
        <v>1</v>
      </c>
      <c r="R5035" s="933">
        <v>12</v>
      </c>
      <c r="S5035" s="452">
        <v>54000</v>
      </c>
    </row>
    <row r="5036" spans="1:19" s="243" customFormat="1" ht="23.25">
      <c r="A5036" s="926" t="s">
        <v>37672</v>
      </c>
      <c r="B5036" s="887" t="s">
        <v>280</v>
      </c>
      <c r="C5036" s="887" t="s">
        <v>115</v>
      </c>
      <c r="D5036" s="887" t="s">
        <v>30072</v>
      </c>
      <c r="E5036" s="451">
        <v>7000</v>
      </c>
      <c r="F5036" s="887" t="s">
        <v>30073</v>
      </c>
      <c r="G5036" s="376" t="s">
        <v>30074</v>
      </c>
      <c r="H5036" s="884" t="s">
        <v>29764</v>
      </c>
      <c r="I5036" s="884" t="s">
        <v>19773</v>
      </c>
      <c r="J5036" s="887" t="s">
        <v>29764</v>
      </c>
      <c r="K5036" s="917"/>
      <c r="L5036" s="933"/>
      <c r="M5036" s="451"/>
      <c r="N5036" s="933">
        <v>1</v>
      </c>
      <c r="O5036" s="933">
        <v>1</v>
      </c>
      <c r="P5036" s="451">
        <v>5366.67</v>
      </c>
      <c r="Q5036" s="933"/>
      <c r="R5036" s="933"/>
      <c r="S5036" s="452"/>
    </row>
    <row r="5037" spans="1:19" s="243" customFormat="1" ht="23.25">
      <c r="A5037" s="926" t="s">
        <v>37672</v>
      </c>
      <c r="B5037" s="887" t="s">
        <v>280</v>
      </c>
      <c r="C5037" s="887" t="s">
        <v>115</v>
      </c>
      <c r="D5037" s="887" t="s">
        <v>31091</v>
      </c>
      <c r="E5037" s="451">
        <v>7000</v>
      </c>
      <c r="F5037" s="887" t="s">
        <v>31092</v>
      </c>
      <c r="G5037" s="376" t="s">
        <v>31093</v>
      </c>
      <c r="H5037" s="884" t="s">
        <v>19790</v>
      </c>
      <c r="I5037" s="884" t="s">
        <v>19773</v>
      </c>
      <c r="J5037" s="887" t="s">
        <v>19790</v>
      </c>
      <c r="K5037" s="933">
        <v>1</v>
      </c>
      <c r="L5037" s="933">
        <v>12</v>
      </c>
      <c r="M5037" s="451">
        <v>84000</v>
      </c>
      <c r="N5037" s="933">
        <v>1</v>
      </c>
      <c r="O5037" s="933">
        <v>6</v>
      </c>
      <c r="P5037" s="451">
        <v>42000</v>
      </c>
      <c r="Q5037" s="933">
        <v>1</v>
      </c>
      <c r="R5037" s="933">
        <v>12</v>
      </c>
      <c r="S5037" s="452">
        <v>84000</v>
      </c>
    </row>
    <row r="5038" spans="1:19" s="243" customFormat="1" ht="23.25">
      <c r="A5038" s="926" t="s">
        <v>37672</v>
      </c>
      <c r="B5038" s="887" t="s">
        <v>280</v>
      </c>
      <c r="C5038" s="887" t="s">
        <v>115</v>
      </c>
      <c r="D5038" s="887" t="s">
        <v>19900</v>
      </c>
      <c r="E5038" s="451">
        <v>2500</v>
      </c>
      <c r="F5038" s="887" t="s">
        <v>31094</v>
      </c>
      <c r="G5038" s="376" t="s">
        <v>31095</v>
      </c>
      <c r="H5038" s="884" t="s">
        <v>21228</v>
      </c>
      <c r="I5038" s="884" t="s">
        <v>19829</v>
      </c>
      <c r="J5038" s="887" t="s">
        <v>21228</v>
      </c>
      <c r="K5038" s="933">
        <v>1</v>
      </c>
      <c r="L5038" s="933">
        <v>10</v>
      </c>
      <c r="M5038" s="451">
        <v>25000</v>
      </c>
      <c r="N5038" s="917"/>
      <c r="O5038" s="933"/>
      <c r="P5038" s="451"/>
      <c r="Q5038" s="917"/>
      <c r="R5038" s="917"/>
      <c r="S5038" s="452"/>
    </row>
    <row r="5039" spans="1:19" s="243" customFormat="1" ht="34.9">
      <c r="A5039" s="926" t="s">
        <v>37672</v>
      </c>
      <c r="B5039" s="887" t="s">
        <v>280</v>
      </c>
      <c r="C5039" s="887" t="s">
        <v>115</v>
      </c>
      <c r="D5039" s="887" t="s">
        <v>31096</v>
      </c>
      <c r="E5039" s="451">
        <v>2500</v>
      </c>
      <c r="F5039" s="887" t="s">
        <v>31097</v>
      </c>
      <c r="G5039" s="376" t="s">
        <v>31098</v>
      </c>
      <c r="H5039" s="884" t="s">
        <v>29758</v>
      </c>
      <c r="I5039" s="884" t="s">
        <v>19829</v>
      </c>
      <c r="J5039" s="887" t="s">
        <v>29758</v>
      </c>
      <c r="K5039" s="933">
        <v>1</v>
      </c>
      <c r="L5039" s="933">
        <v>2</v>
      </c>
      <c r="M5039" s="451">
        <v>4833.33</v>
      </c>
      <c r="N5039" s="917"/>
      <c r="O5039" s="933"/>
      <c r="P5039" s="451"/>
      <c r="Q5039" s="917"/>
      <c r="R5039" s="917"/>
      <c r="S5039" s="452"/>
    </row>
    <row r="5040" spans="1:19" s="243" customFormat="1" ht="23.25">
      <c r="A5040" s="926" t="s">
        <v>37672</v>
      </c>
      <c r="B5040" s="887" t="s">
        <v>280</v>
      </c>
      <c r="C5040" s="887" t="s">
        <v>115</v>
      </c>
      <c r="D5040" s="887" t="s">
        <v>30237</v>
      </c>
      <c r="E5040" s="451">
        <v>8000</v>
      </c>
      <c r="F5040" s="887" t="s">
        <v>31099</v>
      </c>
      <c r="G5040" s="376" t="s">
        <v>31100</v>
      </c>
      <c r="H5040" s="884" t="s">
        <v>23718</v>
      </c>
      <c r="I5040" s="884" t="s">
        <v>19773</v>
      </c>
      <c r="J5040" s="887" t="s">
        <v>23718</v>
      </c>
      <c r="K5040" s="933">
        <v>1</v>
      </c>
      <c r="L5040" s="933">
        <v>12</v>
      </c>
      <c r="M5040" s="451">
        <v>96000</v>
      </c>
      <c r="N5040" s="933">
        <v>1</v>
      </c>
      <c r="O5040" s="933">
        <v>6</v>
      </c>
      <c r="P5040" s="451">
        <v>48000</v>
      </c>
      <c r="Q5040" s="933">
        <v>1</v>
      </c>
      <c r="R5040" s="933">
        <v>12</v>
      </c>
      <c r="S5040" s="452">
        <v>96000</v>
      </c>
    </row>
    <row r="5041" spans="1:19" s="243" customFormat="1" ht="34.9">
      <c r="A5041" s="926" t="s">
        <v>37672</v>
      </c>
      <c r="B5041" s="887" t="s">
        <v>280</v>
      </c>
      <c r="C5041" s="887" t="s">
        <v>115</v>
      </c>
      <c r="D5041" s="887" t="s">
        <v>30080</v>
      </c>
      <c r="E5041" s="451">
        <v>9000</v>
      </c>
      <c r="F5041" s="887" t="s">
        <v>30081</v>
      </c>
      <c r="G5041" s="376" t="s">
        <v>30082</v>
      </c>
      <c r="H5041" s="884" t="s">
        <v>21328</v>
      </c>
      <c r="I5041" s="884" t="s">
        <v>19773</v>
      </c>
      <c r="J5041" s="887" t="s">
        <v>21328</v>
      </c>
      <c r="K5041" s="933">
        <v>1</v>
      </c>
      <c r="L5041" s="933">
        <v>8</v>
      </c>
      <c r="M5041" s="451">
        <v>72000</v>
      </c>
      <c r="N5041" s="933">
        <v>1</v>
      </c>
      <c r="O5041" s="933">
        <v>6</v>
      </c>
      <c r="P5041" s="451">
        <v>54000</v>
      </c>
      <c r="Q5041" s="933">
        <v>1</v>
      </c>
      <c r="R5041" s="933">
        <v>12</v>
      </c>
      <c r="S5041" s="452">
        <v>108000</v>
      </c>
    </row>
    <row r="5042" spans="1:19" s="243" customFormat="1" ht="23.25">
      <c r="A5042" s="926" t="s">
        <v>37672</v>
      </c>
      <c r="B5042" s="887" t="s">
        <v>280</v>
      </c>
      <c r="C5042" s="887" t="s">
        <v>115</v>
      </c>
      <c r="D5042" s="887" t="s">
        <v>30083</v>
      </c>
      <c r="E5042" s="451">
        <v>6000</v>
      </c>
      <c r="F5042" s="887" t="s">
        <v>30084</v>
      </c>
      <c r="G5042" s="376" t="s">
        <v>30085</v>
      </c>
      <c r="H5042" s="884" t="s">
        <v>29764</v>
      </c>
      <c r="I5042" s="884" t="s">
        <v>19773</v>
      </c>
      <c r="J5042" s="887" t="s">
        <v>29764</v>
      </c>
      <c r="K5042" s="933">
        <v>3</v>
      </c>
      <c r="L5042" s="933">
        <v>8</v>
      </c>
      <c r="M5042" s="451">
        <v>47200</v>
      </c>
      <c r="N5042" s="933">
        <v>2</v>
      </c>
      <c r="O5042" s="933">
        <v>3</v>
      </c>
      <c r="P5042" s="451">
        <v>18000</v>
      </c>
      <c r="Q5042" s="933"/>
      <c r="R5042" s="933"/>
      <c r="S5042" s="452"/>
    </row>
    <row r="5043" spans="1:19" s="243" customFormat="1" ht="23.25">
      <c r="A5043" s="926" t="s">
        <v>37672</v>
      </c>
      <c r="B5043" s="887" t="s">
        <v>280</v>
      </c>
      <c r="C5043" s="887" t="s">
        <v>115</v>
      </c>
      <c r="D5043" s="887" t="s">
        <v>31101</v>
      </c>
      <c r="E5043" s="451">
        <v>8000</v>
      </c>
      <c r="F5043" s="887" t="s">
        <v>31102</v>
      </c>
      <c r="G5043" s="376" t="s">
        <v>31103</v>
      </c>
      <c r="H5043" s="884" t="s">
        <v>30396</v>
      </c>
      <c r="I5043" s="884" t="s">
        <v>19773</v>
      </c>
      <c r="J5043" s="887" t="s">
        <v>30396</v>
      </c>
      <c r="K5043" s="933">
        <v>1</v>
      </c>
      <c r="L5043" s="933">
        <v>12</v>
      </c>
      <c r="M5043" s="451">
        <v>96000</v>
      </c>
      <c r="N5043" s="933">
        <v>1</v>
      </c>
      <c r="O5043" s="933">
        <v>6</v>
      </c>
      <c r="P5043" s="451">
        <v>48000</v>
      </c>
      <c r="Q5043" s="933">
        <v>1</v>
      </c>
      <c r="R5043" s="933">
        <v>12</v>
      </c>
      <c r="S5043" s="452">
        <v>96000</v>
      </c>
    </row>
    <row r="5044" spans="1:19" s="243" customFormat="1" ht="46.5">
      <c r="A5044" s="926" t="s">
        <v>37672</v>
      </c>
      <c r="B5044" s="887" t="s">
        <v>280</v>
      </c>
      <c r="C5044" s="887" t="s">
        <v>115</v>
      </c>
      <c r="D5044" s="887" t="s">
        <v>31104</v>
      </c>
      <c r="E5044" s="451">
        <v>3000</v>
      </c>
      <c r="F5044" s="887" t="s">
        <v>31105</v>
      </c>
      <c r="G5044" s="376" t="s">
        <v>31106</v>
      </c>
      <c r="H5044" s="884" t="s">
        <v>19895</v>
      </c>
      <c r="I5044" s="884" t="s">
        <v>29838</v>
      </c>
      <c r="J5044" s="887" t="s">
        <v>19895</v>
      </c>
      <c r="K5044" s="933">
        <v>1</v>
      </c>
      <c r="L5044" s="933">
        <v>12</v>
      </c>
      <c r="M5044" s="451">
        <v>36000</v>
      </c>
      <c r="N5044" s="933">
        <v>1</v>
      </c>
      <c r="O5044" s="933">
        <v>6</v>
      </c>
      <c r="P5044" s="451">
        <v>18000</v>
      </c>
      <c r="Q5044" s="933">
        <v>1</v>
      </c>
      <c r="R5044" s="933">
        <v>12</v>
      </c>
      <c r="S5044" s="452">
        <v>36000</v>
      </c>
    </row>
    <row r="5045" spans="1:19" s="243" customFormat="1" ht="23.25">
      <c r="A5045" s="926" t="s">
        <v>37672</v>
      </c>
      <c r="B5045" s="887" t="s">
        <v>280</v>
      </c>
      <c r="C5045" s="887" t="s">
        <v>115</v>
      </c>
      <c r="D5045" s="887" t="s">
        <v>30086</v>
      </c>
      <c r="E5045" s="451">
        <v>5000</v>
      </c>
      <c r="F5045" s="887" t="s">
        <v>30087</v>
      </c>
      <c r="G5045" s="376" t="s">
        <v>30088</v>
      </c>
      <c r="H5045" s="884" t="s">
        <v>19810</v>
      </c>
      <c r="I5045" s="884" t="s">
        <v>29749</v>
      </c>
      <c r="J5045" s="887" t="s">
        <v>19810</v>
      </c>
      <c r="K5045" s="933">
        <v>1</v>
      </c>
      <c r="L5045" s="933">
        <v>3</v>
      </c>
      <c r="M5045" s="451">
        <v>15000</v>
      </c>
      <c r="N5045" s="917"/>
      <c r="O5045" s="933"/>
      <c r="P5045" s="451"/>
      <c r="Q5045" s="933"/>
      <c r="R5045" s="933"/>
      <c r="S5045" s="452"/>
    </row>
    <row r="5046" spans="1:19" s="243" customFormat="1" ht="23.25">
      <c r="A5046" s="926" t="s">
        <v>37672</v>
      </c>
      <c r="B5046" s="887" t="s">
        <v>280</v>
      </c>
      <c r="C5046" s="887" t="s">
        <v>115</v>
      </c>
      <c r="D5046" s="887" t="s">
        <v>29801</v>
      </c>
      <c r="E5046" s="451">
        <v>5000</v>
      </c>
      <c r="F5046" s="887" t="s">
        <v>31107</v>
      </c>
      <c r="G5046" s="376" t="s">
        <v>31108</v>
      </c>
      <c r="H5046" s="884" t="s">
        <v>19713</v>
      </c>
      <c r="I5046" s="884" t="s">
        <v>19773</v>
      </c>
      <c r="J5046" s="887" t="s">
        <v>19713</v>
      </c>
      <c r="K5046" s="933">
        <v>1</v>
      </c>
      <c r="L5046" s="933">
        <v>12</v>
      </c>
      <c r="M5046" s="451">
        <v>60000</v>
      </c>
      <c r="N5046" s="933">
        <v>1</v>
      </c>
      <c r="O5046" s="933">
        <v>6</v>
      </c>
      <c r="P5046" s="451">
        <v>30000</v>
      </c>
      <c r="Q5046" s="933">
        <v>1</v>
      </c>
      <c r="R5046" s="933">
        <v>12</v>
      </c>
      <c r="S5046" s="452">
        <v>60000</v>
      </c>
    </row>
    <row r="5047" spans="1:19" s="243" customFormat="1" ht="23.25">
      <c r="A5047" s="926" t="s">
        <v>37672</v>
      </c>
      <c r="B5047" s="887" t="s">
        <v>280</v>
      </c>
      <c r="C5047" s="887" t="s">
        <v>115</v>
      </c>
      <c r="D5047" s="887" t="s">
        <v>30112</v>
      </c>
      <c r="E5047" s="451">
        <v>6000</v>
      </c>
      <c r="F5047" s="887" t="s">
        <v>31109</v>
      </c>
      <c r="G5047" s="376" t="s">
        <v>31110</v>
      </c>
      <c r="H5047" s="884" t="s">
        <v>19747</v>
      </c>
      <c r="I5047" s="884" t="s">
        <v>19773</v>
      </c>
      <c r="J5047" s="887" t="s">
        <v>19747</v>
      </c>
      <c r="K5047" s="933">
        <v>1</v>
      </c>
      <c r="L5047" s="933">
        <v>12</v>
      </c>
      <c r="M5047" s="451">
        <v>72000</v>
      </c>
      <c r="N5047" s="933">
        <v>1</v>
      </c>
      <c r="O5047" s="933">
        <v>6</v>
      </c>
      <c r="P5047" s="451">
        <v>36000</v>
      </c>
      <c r="Q5047" s="933">
        <v>1</v>
      </c>
      <c r="R5047" s="933">
        <v>12</v>
      </c>
      <c r="S5047" s="452">
        <v>72000</v>
      </c>
    </row>
    <row r="5048" spans="1:19" s="243" customFormat="1" ht="23.25">
      <c r="A5048" s="926" t="s">
        <v>37672</v>
      </c>
      <c r="B5048" s="887" t="s">
        <v>280</v>
      </c>
      <c r="C5048" s="887" t="s">
        <v>115</v>
      </c>
      <c r="D5048" s="887" t="s">
        <v>30753</v>
      </c>
      <c r="E5048" s="451">
        <v>4000</v>
      </c>
      <c r="F5048" s="887" t="s">
        <v>31111</v>
      </c>
      <c r="G5048" s="376" t="s">
        <v>31112</v>
      </c>
      <c r="H5048" s="884" t="s">
        <v>29768</v>
      </c>
      <c r="I5048" s="884" t="s">
        <v>29749</v>
      </c>
      <c r="J5048" s="887" t="s">
        <v>29768</v>
      </c>
      <c r="K5048" s="917"/>
      <c r="L5048" s="933"/>
      <c r="M5048" s="451"/>
      <c r="N5048" s="933">
        <v>1</v>
      </c>
      <c r="O5048" s="933">
        <v>2</v>
      </c>
      <c r="P5048" s="451">
        <v>7600</v>
      </c>
      <c r="Q5048" s="917"/>
      <c r="R5048" s="917"/>
      <c r="S5048" s="452"/>
    </row>
    <row r="5049" spans="1:19" s="243" customFormat="1" ht="34.9">
      <c r="A5049" s="926" t="s">
        <v>37672</v>
      </c>
      <c r="B5049" s="887" t="s">
        <v>280</v>
      </c>
      <c r="C5049" s="887" t="s">
        <v>115</v>
      </c>
      <c r="D5049" s="887" t="s">
        <v>30233</v>
      </c>
      <c r="E5049" s="451">
        <v>9000</v>
      </c>
      <c r="F5049" s="887" t="s">
        <v>31113</v>
      </c>
      <c r="G5049" s="376" t="s">
        <v>31114</v>
      </c>
      <c r="H5049" s="884" t="s">
        <v>27403</v>
      </c>
      <c r="I5049" s="884" t="s">
        <v>29934</v>
      </c>
      <c r="J5049" s="887" t="s">
        <v>27403</v>
      </c>
      <c r="K5049" s="933">
        <v>1</v>
      </c>
      <c r="L5049" s="933">
        <v>2</v>
      </c>
      <c r="M5049" s="451">
        <v>17400</v>
      </c>
      <c r="N5049" s="917"/>
      <c r="O5049" s="933"/>
      <c r="P5049" s="451"/>
      <c r="Q5049" s="917"/>
      <c r="R5049" s="917"/>
      <c r="S5049" s="452"/>
    </row>
    <row r="5050" spans="1:19" s="243" customFormat="1" ht="34.9">
      <c r="A5050" s="926" t="s">
        <v>37672</v>
      </c>
      <c r="B5050" s="887" t="s">
        <v>280</v>
      </c>
      <c r="C5050" s="887" t="s">
        <v>115</v>
      </c>
      <c r="D5050" s="887" t="s">
        <v>30756</v>
      </c>
      <c r="E5050" s="451">
        <v>2500</v>
      </c>
      <c r="F5050" s="887" t="s">
        <v>31115</v>
      </c>
      <c r="G5050" s="376" t="s">
        <v>31116</v>
      </c>
      <c r="H5050" s="884" t="s">
        <v>30227</v>
      </c>
      <c r="I5050" s="884" t="s">
        <v>19829</v>
      </c>
      <c r="J5050" s="887" t="s">
        <v>30227</v>
      </c>
      <c r="K5050" s="933">
        <v>1</v>
      </c>
      <c r="L5050" s="933">
        <v>3</v>
      </c>
      <c r="M5050" s="451">
        <v>7500</v>
      </c>
      <c r="N5050" s="917"/>
      <c r="O5050" s="933"/>
      <c r="P5050" s="451"/>
      <c r="Q5050" s="917"/>
      <c r="R5050" s="917"/>
      <c r="S5050" s="452"/>
    </row>
    <row r="5051" spans="1:19" s="243" customFormat="1" ht="23.25">
      <c r="A5051" s="926" t="s">
        <v>37672</v>
      </c>
      <c r="B5051" s="887" t="s">
        <v>280</v>
      </c>
      <c r="C5051" s="887" t="s">
        <v>115</v>
      </c>
      <c r="D5051" s="887" t="s">
        <v>30237</v>
      </c>
      <c r="E5051" s="451">
        <v>8000</v>
      </c>
      <c r="F5051" s="887" t="s">
        <v>31117</v>
      </c>
      <c r="G5051" s="376" t="s">
        <v>31118</v>
      </c>
      <c r="H5051" s="884" t="s">
        <v>20184</v>
      </c>
      <c r="I5051" s="884" t="s">
        <v>19773</v>
      </c>
      <c r="J5051" s="887" t="s">
        <v>20184</v>
      </c>
      <c r="K5051" s="933">
        <v>1</v>
      </c>
      <c r="L5051" s="933">
        <v>12</v>
      </c>
      <c r="M5051" s="451">
        <v>96000</v>
      </c>
      <c r="N5051" s="933">
        <v>1</v>
      </c>
      <c r="O5051" s="933">
        <v>6</v>
      </c>
      <c r="P5051" s="451">
        <v>48000</v>
      </c>
      <c r="Q5051" s="933">
        <v>1</v>
      </c>
      <c r="R5051" s="933">
        <v>12</v>
      </c>
      <c r="S5051" s="452">
        <v>96000</v>
      </c>
    </row>
    <row r="5052" spans="1:19" s="243" customFormat="1" ht="23.25">
      <c r="A5052" s="926" t="s">
        <v>37672</v>
      </c>
      <c r="B5052" s="887" t="s">
        <v>280</v>
      </c>
      <c r="C5052" s="887" t="s">
        <v>115</v>
      </c>
      <c r="D5052" s="887" t="s">
        <v>19900</v>
      </c>
      <c r="E5052" s="451">
        <v>2500</v>
      </c>
      <c r="F5052" s="887" t="s">
        <v>31119</v>
      </c>
      <c r="G5052" s="376" t="s">
        <v>31120</v>
      </c>
      <c r="H5052" s="884" t="s">
        <v>21228</v>
      </c>
      <c r="I5052" s="884" t="s">
        <v>19829</v>
      </c>
      <c r="J5052" s="887" t="s">
        <v>21228</v>
      </c>
      <c r="K5052" s="933">
        <v>1</v>
      </c>
      <c r="L5052" s="933">
        <v>12</v>
      </c>
      <c r="M5052" s="451">
        <v>30000</v>
      </c>
      <c r="N5052" s="933">
        <v>1</v>
      </c>
      <c r="O5052" s="933">
        <v>6</v>
      </c>
      <c r="P5052" s="451">
        <v>15000</v>
      </c>
      <c r="Q5052" s="933">
        <v>1</v>
      </c>
      <c r="R5052" s="933">
        <v>12</v>
      </c>
      <c r="S5052" s="452">
        <v>30000</v>
      </c>
    </row>
    <row r="5053" spans="1:19" s="243" customFormat="1" ht="23.25">
      <c r="A5053" s="926" t="s">
        <v>37672</v>
      </c>
      <c r="B5053" s="887" t="s">
        <v>280</v>
      </c>
      <c r="C5053" s="887" t="s">
        <v>115</v>
      </c>
      <c r="D5053" s="887" t="s">
        <v>21124</v>
      </c>
      <c r="E5053" s="451">
        <v>11000</v>
      </c>
      <c r="F5053" s="887" t="s">
        <v>31121</v>
      </c>
      <c r="G5053" s="376" t="s">
        <v>31122</v>
      </c>
      <c r="H5053" s="884" t="s">
        <v>19757</v>
      </c>
      <c r="I5053" s="884" t="s">
        <v>19773</v>
      </c>
      <c r="J5053" s="887" t="s">
        <v>19757</v>
      </c>
      <c r="K5053" s="933">
        <v>1</v>
      </c>
      <c r="L5053" s="933">
        <v>12</v>
      </c>
      <c r="M5053" s="451">
        <v>132000</v>
      </c>
      <c r="N5053" s="933">
        <v>1</v>
      </c>
      <c r="O5053" s="933">
        <v>6</v>
      </c>
      <c r="P5053" s="451">
        <v>66000</v>
      </c>
      <c r="Q5053" s="933">
        <v>1</v>
      </c>
      <c r="R5053" s="933">
        <v>12</v>
      </c>
      <c r="S5053" s="452">
        <v>132000</v>
      </c>
    </row>
    <row r="5054" spans="1:19" s="243" customFormat="1" ht="23.25">
      <c r="A5054" s="926" t="s">
        <v>37672</v>
      </c>
      <c r="B5054" s="887" t="s">
        <v>280</v>
      </c>
      <c r="C5054" s="887" t="s">
        <v>115</v>
      </c>
      <c r="D5054" s="887" t="s">
        <v>30558</v>
      </c>
      <c r="E5054" s="451">
        <v>5000</v>
      </c>
      <c r="F5054" s="887" t="s">
        <v>31123</v>
      </c>
      <c r="G5054" s="376" t="s">
        <v>31124</v>
      </c>
      <c r="H5054" s="884" t="s">
        <v>19747</v>
      </c>
      <c r="I5054" s="884" t="s">
        <v>29749</v>
      </c>
      <c r="J5054" s="887" t="s">
        <v>19747</v>
      </c>
      <c r="K5054" s="933">
        <v>1</v>
      </c>
      <c r="L5054" s="933">
        <v>12</v>
      </c>
      <c r="M5054" s="451">
        <v>60000</v>
      </c>
      <c r="N5054" s="933">
        <v>1</v>
      </c>
      <c r="O5054" s="933">
        <v>6</v>
      </c>
      <c r="P5054" s="451">
        <v>30000</v>
      </c>
      <c r="Q5054" s="933">
        <v>1</v>
      </c>
      <c r="R5054" s="933">
        <v>12</v>
      </c>
      <c r="S5054" s="452">
        <v>60000</v>
      </c>
    </row>
    <row r="5055" spans="1:19" s="243" customFormat="1" ht="23.25">
      <c r="A5055" s="926" t="s">
        <v>37672</v>
      </c>
      <c r="B5055" s="887" t="s">
        <v>280</v>
      </c>
      <c r="C5055" s="887" t="s">
        <v>115</v>
      </c>
      <c r="D5055" s="887" t="s">
        <v>31125</v>
      </c>
      <c r="E5055" s="451">
        <v>12500</v>
      </c>
      <c r="F5055" s="887" t="s">
        <v>31126</v>
      </c>
      <c r="G5055" s="376" t="s">
        <v>31127</v>
      </c>
      <c r="H5055" s="884" t="s">
        <v>19729</v>
      </c>
      <c r="I5055" s="884" t="s">
        <v>19773</v>
      </c>
      <c r="J5055" s="887" t="s">
        <v>19729</v>
      </c>
      <c r="K5055" s="933">
        <v>1</v>
      </c>
      <c r="L5055" s="933">
        <v>12</v>
      </c>
      <c r="M5055" s="451">
        <v>150000</v>
      </c>
      <c r="N5055" s="933">
        <v>1</v>
      </c>
      <c r="O5055" s="933">
        <v>6</v>
      </c>
      <c r="P5055" s="451">
        <v>75000</v>
      </c>
      <c r="Q5055" s="933">
        <v>1</v>
      </c>
      <c r="R5055" s="933">
        <v>12</v>
      </c>
      <c r="S5055" s="452">
        <v>150000</v>
      </c>
    </row>
    <row r="5056" spans="1:19" s="243" customFormat="1" ht="46.5">
      <c r="A5056" s="926" t="s">
        <v>37672</v>
      </c>
      <c r="B5056" s="887" t="s">
        <v>280</v>
      </c>
      <c r="C5056" s="887" t="s">
        <v>115</v>
      </c>
      <c r="D5056" s="887" t="s">
        <v>30092</v>
      </c>
      <c r="E5056" s="451">
        <v>4600</v>
      </c>
      <c r="F5056" s="887" t="s">
        <v>30093</v>
      </c>
      <c r="G5056" s="376" t="s">
        <v>30094</v>
      </c>
      <c r="H5056" s="884" t="s">
        <v>19729</v>
      </c>
      <c r="I5056" s="884" t="s">
        <v>19773</v>
      </c>
      <c r="J5056" s="887" t="s">
        <v>19729</v>
      </c>
      <c r="K5056" s="933">
        <v>1</v>
      </c>
      <c r="L5056" s="933">
        <v>2</v>
      </c>
      <c r="M5056" s="451">
        <v>9200</v>
      </c>
      <c r="N5056" s="933">
        <v>1</v>
      </c>
      <c r="O5056" s="933">
        <v>3</v>
      </c>
      <c r="P5056" s="451">
        <v>13800</v>
      </c>
      <c r="Q5056" s="933"/>
      <c r="R5056" s="933"/>
      <c r="S5056" s="452"/>
    </row>
    <row r="5057" spans="1:19" s="243" customFormat="1" ht="46.5">
      <c r="A5057" s="926" t="s">
        <v>37672</v>
      </c>
      <c r="B5057" s="887" t="s">
        <v>280</v>
      </c>
      <c r="C5057" s="887" t="s">
        <v>115</v>
      </c>
      <c r="D5057" s="887" t="s">
        <v>30095</v>
      </c>
      <c r="E5057" s="451">
        <v>4600</v>
      </c>
      <c r="F5057" s="887" t="s">
        <v>30096</v>
      </c>
      <c r="G5057" s="376" t="s">
        <v>30097</v>
      </c>
      <c r="H5057" s="884" t="s">
        <v>19729</v>
      </c>
      <c r="I5057" s="884" t="s">
        <v>29749</v>
      </c>
      <c r="J5057" s="887" t="s">
        <v>19729</v>
      </c>
      <c r="K5057" s="933">
        <v>1</v>
      </c>
      <c r="L5057" s="933">
        <v>2</v>
      </c>
      <c r="M5057" s="451">
        <v>8893.33</v>
      </c>
      <c r="N5057" s="933">
        <v>1</v>
      </c>
      <c r="O5057" s="933">
        <v>3</v>
      </c>
      <c r="P5057" s="451">
        <v>13800</v>
      </c>
      <c r="Q5057" s="933"/>
      <c r="R5057" s="933"/>
      <c r="S5057" s="452"/>
    </row>
    <row r="5058" spans="1:19" s="243" customFormat="1" ht="23.25">
      <c r="A5058" s="926" t="s">
        <v>37672</v>
      </c>
      <c r="B5058" s="887" t="s">
        <v>280</v>
      </c>
      <c r="C5058" s="887" t="s">
        <v>115</v>
      </c>
      <c r="D5058" s="887" t="s">
        <v>29973</v>
      </c>
      <c r="E5058" s="451">
        <v>8000</v>
      </c>
      <c r="F5058" s="887" t="s">
        <v>31128</v>
      </c>
      <c r="G5058" s="376" t="s">
        <v>31129</v>
      </c>
      <c r="H5058" s="884" t="s">
        <v>19757</v>
      </c>
      <c r="I5058" s="884" t="s">
        <v>19773</v>
      </c>
      <c r="J5058" s="887" t="s">
        <v>19757</v>
      </c>
      <c r="K5058" s="933">
        <v>1</v>
      </c>
      <c r="L5058" s="933">
        <v>12</v>
      </c>
      <c r="M5058" s="451">
        <v>96000</v>
      </c>
      <c r="N5058" s="933">
        <v>1</v>
      </c>
      <c r="O5058" s="933">
        <v>6</v>
      </c>
      <c r="P5058" s="451">
        <v>48000</v>
      </c>
      <c r="Q5058" s="933">
        <v>1</v>
      </c>
      <c r="R5058" s="933">
        <v>12</v>
      </c>
      <c r="S5058" s="452">
        <v>96000</v>
      </c>
    </row>
    <row r="5059" spans="1:19" s="243" customFormat="1" ht="23.25">
      <c r="A5059" s="926" t="s">
        <v>37672</v>
      </c>
      <c r="B5059" s="887" t="s">
        <v>280</v>
      </c>
      <c r="C5059" s="887" t="s">
        <v>115</v>
      </c>
      <c r="D5059" s="887" t="s">
        <v>21332</v>
      </c>
      <c r="E5059" s="451">
        <v>9000</v>
      </c>
      <c r="F5059" s="887" t="s">
        <v>31130</v>
      </c>
      <c r="G5059" s="376" t="s">
        <v>31131</v>
      </c>
      <c r="H5059" s="884" t="s">
        <v>19862</v>
      </c>
      <c r="I5059" s="884" t="s">
        <v>19773</v>
      </c>
      <c r="J5059" s="887" t="s">
        <v>19862</v>
      </c>
      <c r="K5059" s="933">
        <v>1</v>
      </c>
      <c r="L5059" s="933">
        <v>12</v>
      </c>
      <c r="M5059" s="451">
        <v>108000</v>
      </c>
      <c r="N5059" s="933">
        <v>1</v>
      </c>
      <c r="O5059" s="933">
        <v>6</v>
      </c>
      <c r="P5059" s="451">
        <v>54000</v>
      </c>
      <c r="Q5059" s="933">
        <v>1</v>
      </c>
      <c r="R5059" s="933">
        <v>12</v>
      </c>
      <c r="S5059" s="452">
        <v>108000</v>
      </c>
    </row>
    <row r="5060" spans="1:19" s="243" customFormat="1" ht="23.25">
      <c r="A5060" s="926" t="s">
        <v>37672</v>
      </c>
      <c r="B5060" s="887" t="s">
        <v>280</v>
      </c>
      <c r="C5060" s="887" t="s">
        <v>115</v>
      </c>
      <c r="D5060" s="887" t="s">
        <v>31132</v>
      </c>
      <c r="E5060" s="451">
        <v>5500</v>
      </c>
      <c r="F5060" s="887" t="s">
        <v>31133</v>
      </c>
      <c r="G5060" s="376" t="s">
        <v>31134</v>
      </c>
      <c r="H5060" s="884" t="s">
        <v>19729</v>
      </c>
      <c r="I5060" s="884" t="s">
        <v>19773</v>
      </c>
      <c r="J5060" s="887" t="s">
        <v>19729</v>
      </c>
      <c r="K5060" s="933">
        <v>1</v>
      </c>
      <c r="L5060" s="933">
        <v>12</v>
      </c>
      <c r="M5060" s="451">
        <v>66000</v>
      </c>
      <c r="N5060" s="933">
        <v>1</v>
      </c>
      <c r="O5060" s="933">
        <v>6</v>
      </c>
      <c r="P5060" s="451">
        <v>33000</v>
      </c>
      <c r="Q5060" s="933">
        <v>1</v>
      </c>
      <c r="R5060" s="933">
        <v>12</v>
      </c>
      <c r="S5060" s="452">
        <v>66000</v>
      </c>
    </row>
    <row r="5061" spans="1:19" s="243" customFormat="1" ht="69.75">
      <c r="A5061" s="926" t="s">
        <v>37672</v>
      </c>
      <c r="B5061" s="887" t="s">
        <v>280</v>
      </c>
      <c r="C5061" s="887" t="s">
        <v>115</v>
      </c>
      <c r="D5061" s="887" t="s">
        <v>31135</v>
      </c>
      <c r="E5061" s="451">
        <v>7000</v>
      </c>
      <c r="F5061" s="887" t="s">
        <v>31136</v>
      </c>
      <c r="G5061" s="376" t="s">
        <v>31137</v>
      </c>
      <c r="H5061" s="884" t="s">
        <v>19713</v>
      </c>
      <c r="I5061" s="884" t="s">
        <v>19773</v>
      </c>
      <c r="J5061" s="887" t="s">
        <v>19713</v>
      </c>
      <c r="K5061" s="933">
        <v>1</v>
      </c>
      <c r="L5061" s="933">
        <v>12</v>
      </c>
      <c r="M5061" s="451">
        <v>84000</v>
      </c>
      <c r="N5061" s="933">
        <v>1</v>
      </c>
      <c r="O5061" s="933">
        <v>6</v>
      </c>
      <c r="P5061" s="451">
        <v>42000</v>
      </c>
      <c r="Q5061" s="933">
        <v>1</v>
      </c>
      <c r="R5061" s="933">
        <v>12</v>
      </c>
      <c r="S5061" s="452">
        <v>84000</v>
      </c>
    </row>
    <row r="5062" spans="1:19" s="243" customFormat="1" ht="23.25">
      <c r="A5062" s="926" t="s">
        <v>37672</v>
      </c>
      <c r="B5062" s="887" t="s">
        <v>280</v>
      </c>
      <c r="C5062" s="887" t="s">
        <v>115</v>
      </c>
      <c r="D5062" s="887" t="s">
        <v>30100</v>
      </c>
      <c r="E5062" s="451">
        <v>8800</v>
      </c>
      <c r="F5062" s="887" t="s">
        <v>30101</v>
      </c>
      <c r="G5062" s="376" t="s">
        <v>30102</v>
      </c>
      <c r="H5062" s="884" t="s">
        <v>19790</v>
      </c>
      <c r="I5062" s="884" t="s">
        <v>19773</v>
      </c>
      <c r="J5062" s="887" t="s">
        <v>19790</v>
      </c>
      <c r="K5062" s="933">
        <v>1</v>
      </c>
      <c r="L5062" s="933">
        <v>3</v>
      </c>
      <c r="M5062" s="451">
        <v>26400</v>
      </c>
      <c r="N5062" s="917"/>
      <c r="O5062" s="933"/>
      <c r="P5062" s="451"/>
      <c r="Q5062" s="933"/>
      <c r="R5062" s="933"/>
      <c r="S5062" s="452"/>
    </row>
    <row r="5063" spans="1:19" s="243" customFormat="1" ht="23.25">
      <c r="A5063" s="926" t="s">
        <v>37672</v>
      </c>
      <c r="B5063" s="887" t="s">
        <v>280</v>
      </c>
      <c r="C5063" s="887" t="s">
        <v>115</v>
      </c>
      <c r="D5063" s="887" t="s">
        <v>31138</v>
      </c>
      <c r="E5063" s="451">
        <v>12000</v>
      </c>
      <c r="F5063" s="887" t="s">
        <v>31139</v>
      </c>
      <c r="G5063" s="376" t="s">
        <v>31140</v>
      </c>
      <c r="H5063" s="884" t="s">
        <v>31141</v>
      </c>
      <c r="I5063" s="884" t="s">
        <v>19773</v>
      </c>
      <c r="J5063" s="887" t="s">
        <v>31141</v>
      </c>
      <c r="K5063" s="933">
        <v>1</v>
      </c>
      <c r="L5063" s="933">
        <v>12</v>
      </c>
      <c r="M5063" s="451">
        <v>144000</v>
      </c>
      <c r="N5063" s="933">
        <v>1</v>
      </c>
      <c r="O5063" s="933">
        <v>6</v>
      </c>
      <c r="P5063" s="451">
        <v>72000</v>
      </c>
      <c r="Q5063" s="933">
        <v>1</v>
      </c>
      <c r="R5063" s="933">
        <v>12</v>
      </c>
      <c r="S5063" s="452">
        <v>144000</v>
      </c>
    </row>
    <row r="5064" spans="1:19" s="243" customFormat="1" ht="23.25">
      <c r="A5064" s="926" t="s">
        <v>37672</v>
      </c>
      <c r="B5064" s="887" t="s">
        <v>280</v>
      </c>
      <c r="C5064" s="887" t="s">
        <v>115</v>
      </c>
      <c r="D5064" s="887" t="s">
        <v>29856</v>
      </c>
      <c r="E5064" s="451">
        <v>6000</v>
      </c>
      <c r="F5064" s="887" t="s">
        <v>31142</v>
      </c>
      <c r="G5064" s="376" t="s">
        <v>31143</v>
      </c>
      <c r="H5064" s="884" t="s">
        <v>19747</v>
      </c>
      <c r="I5064" s="884" t="s">
        <v>29749</v>
      </c>
      <c r="J5064" s="887" t="s">
        <v>19747</v>
      </c>
      <c r="K5064" s="933">
        <v>1</v>
      </c>
      <c r="L5064" s="933">
        <v>12</v>
      </c>
      <c r="M5064" s="451">
        <v>72000</v>
      </c>
      <c r="N5064" s="933">
        <v>1</v>
      </c>
      <c r="O5064" s="933">
        <v>6</v>
      </c>
      <c r="P5064" s="451">
        <v>36000</v>
      </c>
      <c r="Q5064" s="933">
        <v>1</v>
      </c>
      <c r="R5064" s="933">
        <v>12</v>
      </c>
      <c r="S5064" s="452">
        <v>72000</v>
      </c>
    </row>
    <row r="5065" spans="1:19" s="243" customFormat="1" ht="23.25">
      <c r="A5065" s="926" t="s">
        <v>37672</v>
      </c>
      <c r="B5065" s="887" t="s">
        <v>280</v>
      </c>
      <c r="C5065" s="887" t="s">
        <v>115</v>
      </c>
      <c r="D5065" s="887" t="s">
        <v>31144</v>
      </c>
      <c r="E5065" s="451">
        <v>3500</v>
      </c>
      <c r="F5065" s="887" t="s">
        <v>31145</v>
      </c>
      <c r="G5065" s="376" t="s">
        <v>31146</v>
      </c>
      <c r="H5065" s="884" t="s">
        <v>19708</v>
      </c>
      <c r="I5065" s="884" t="s">
        <v>19773</v>
      </c>
      <c r="J5065" s="887" t="s">
        <v>19708</v>
      </c>
      <c r="K5065" s="933">
        <v>1</v>
      </c>
      <c r="L5065" s="933">
        <v>12</v>
      </c>
      <c r="M5065" s="451">
        <v>42000</v>
      </c>
      <c r="N5065" s="933">
        <v>1</v>
      </c>
      <c r="O5065" s="933">
        <v>6</v>
      </c>
      <c r="P5065" s="451">
        <v>21000</v>
      </c>
      <c r="Q5065" s="933">
        <v>1</v>
      </c>
      <c r="R5065" s="933">
        <v>12</v>
      </c>
      <c r="S5065" s="452">
        <v>42000</v>
      </c>
    </row>
    <row r="5066" spans="1:19" s="243" customFormat="1" ht="23.25">
      <c r="A5066" s="926" t="s">
        <v>37672</v>
      </c>
      <c r="B5066" s="887" t="s">
        <v>280</v>
      </c>
      <c r="C5066" s="887" t="s">
        <v>115</v>
      </c>
      <c r="D5066" s="887" t="s">
        <v>31147</v>
      </c>
      <c r="E5066" s="451">
        <v>3500</v>
      </c>
      <c r="F5066" s="887" t="s">
        <v>31148</v>
      </c>
      <c r="G5066" s="376" t="s">
        <v>31149</v>
      </c>
      <c r="H5066" s="884" t="s">
        <v>19757</v>
      </c>
      <c r="I5066" s="884" t="s">
        <v>19773</v>
      </c>
      <c r="J5066" s="887" t="s">
        <v>19757</v>
      </c>
      <c r="K5066" s="933">
        <v>1</v>
      </c>
      <c r="L5066" s="933">
        <v>12</v>
      </c>
      <c r="M5066" s="451">
        <v>42000</v>
      </c>
      <c r="N5066" s="933">
        <v>1</v>
      </c>
      <c r="O5066" s="933">
        <v>6</v>
      </c>
      <c r="P5066" s="451">
        <v>21000</v>
      </c>
      <c r="Q5066" s="933">
        <v>1</v>
      </c>
      <c r="R5066" s="933">
        <v>12</v>
      </c>
      <c r="S5066" s="452">
        <v>42000</v>
      </c>
    </row>
    <row r="5067" spans="1:19" s="243" customFormat="1" ht="23.25">
      <c r="A5067" s="926" t="s">
        <v>37672</v>
      </c>
      <c r="B5067" s="887" t="s">
        <v>280</v>
      </c>
      <c r="C5067" s="887" t="s">
        <v>115</v>
      </c>
      <c r="D5067" s="887" t="s">
        <v>30237</v>
      </c>
      <c r="E5067" s="451">
        <v>8000</v>
      </c>
      <c r="F5067" s="887" t="s">
        <v>31150</v>
      </c>
      <c r="G5067" s="376" t="s">
        <v>31151</v>
      </c>
      <c r="H5067" s="884" t="s">
        <v>20184</v>
      </c>
      <c r="I5067" s="884" t="s">
        <v>19773</v>
      </c>
      <c r="J5067" s="887" t="s">
        <v>20184</v>
      </c>
      <c r="K5067" s="933">
        <v>1</v>
      </c>
      <c r="L5067" s="933">
        <v>12</v>
      </c>
      <c r="M5067" s="451">
        <v>96000</v>
      </c>
      <c r="N5067" s="933">
        <v>1</v>
      </c>
      <c r="O5067" s="933">
        <v>6</v>
      </c>
      <c r="P5067" s="451">
        <v>48000</v>
      </c>
      <c r="Q5067" s="933">
        <v>1</v>
      </c>
      <c r="R5067" s="933">
        <v>12</v>
      </c>
      <c r="S5067" s="452">
        <v>96000</v>
      </c>
    </row>
    <row r="5068" spans="1:19" s="243" customFormat="1" ht="34.9">
      <c r="A5068" s="926" t="s">
        <v>37672</v>
      </c>
      <c r="B5068" s="887" t="s">
        <v>280</v>
      </c>
      <c r="C5068" s="887" t="s">
        <v>115</v>
      </c>
      <c r="D5068" s="887" t="s">
        <v>30103</v>
      </c>
      <c r="E5068" s="451">
        <v>6000</v>
      </c>
      <c r="F5068" s="887" t="s">
        <v>30104</v>
      </c>
      <c r="G5068" s="376" t="s">
        <v>30105</v>
      </c>
      <c r="H5068" s="884" t="s">
        <v>20153</v>
      </c>
      <c r="I5068" s="884" t="s">
        <v>19773</v>
      </c>
      <c r="J5068" s="887" t="s">
        <v>20153</v>
      </c>
      <c r="K5068" s="933">
        <v>1</v>
      </c>
      <c r="L5068" s="933">
        <v>2</v>
      </c>
      <c r="M5068" s="451">
        <v>12000</v>
      </c>
      <c r="N5068" s="933">
        <v>2</v>
      </c>
      <c r="O5068" s="933">
        <v>3</v>
      </c>
      <c r="P5068" s="451">
        <v>18000</v>
      </c>
      <c r="Q5068" s="933"/>
      <c r="R5068" s="933"/>
      <c r="S5068" s="452"/>
    </row>
    <row r="5069" spans="1:19" s="243" customFormat="1" ht="46.5">
      <c r="A5069" s="926" t="s">
        <v>37672</v>
      </c>
      <c r="B5069" s="887" t="s">
        <v>280</v>
      </c>
      <c r="C5069" s="887" t="s">
        <v>115</v>
      </c>
      <c r="D5069" s="887" t="s">
        <v>30106</v>
      </c>
      <c r="E5069" s="451">
        <v>4600</v>
      </c>
      <c r="F5069" s="887" t="s">
        <v>30107</v>
      </c>
      <c r="G5069" s="376" t="s">
        <v>30108</v>
      </c>
      <c r="H5069" s="884" t="s">
        <v>19729</v>
      </c>
      <c r="I5069" s="884" t="s">
        <v>19773</v>
      </c>
      <c r="J5069" s="887" t="s">
        <v>19729</v>
      </c>
      <c r="K5069" s="933">
        <v>1</v>
      </c>
      <c r="L5069" s="933">
        <v>2</v>
      </c>
      <c r="M5069" s="451">
        <v>8893.33</v>
      </c>
      <c r="N5069" s="933">
        <v>1</v>
      </c>
      <c r="O5069" s="933">
        <v>3</v>
      </c>
      <c r="P5069" s="451">
        <v>13800</v>
      </c>
      <c r="Q5069" s="933"/>
      <c r="R5069" s="933"/>
      <c r="S5069" s="452"/>
    </row>
    <row r="5070" spans="1:19" s="243" customFormat="1" ht="23.25">
      <c r="A5070" s="926" t="s">
        <v>37672</v>
      </c>
      <c r="B5070" s="887" t="s">
        <v>280</v>
      </c>
      <c r="C5070" s="887" t="s">
        <v>115</v>
      </c>
      <c r="D5070" s="887" t="s">
        <v>31152</v>
      </c>
      <c r="E5070" s="451">
        <v>4500</v>
      </c>
      <c r="F5070" s="887" t="s">
        <v>31153</v>
      </c>
      <c r="G5070" s="376" t="s">
        <v>31154</v>
      </c>
      <c r="H5070" s="884" t="s">
        <v>19713</v>
      </c>
      <c r="I5070" s="884" t="s">
        <v>19773</v>
      </c>
      <c r="J5070" s="887" t="s">
        <v>19713</v>
      </c>
      <c r="K5070" s="933">
        <v>1</v>
      </c>
      <c r="L5070" s="933">
        <v>12</v>
      </c>
      <c r="M5070" s="451">
        <v>54000</v>
      </c>
      <c r="N5070" s="933">
        <v>1</v>
      </c>
      <c r="O5070" s="933">
        <v>6</v>
      </c>
      <c r="P5070" s="451">
        <v>27000</v>
      </c>
      <c r="Q5070" s="933">
        <v>1</v>
      </c>
      <c r="R5070" s="933">
        <v>12</v>
      </c>
      <c r="S5070" s="452">
        <v>54000</v>
      </c>
    </row>
    <row r="5071" spans="1:19" s="243" customFormat="1" ht="23.25">
      <c r="A5071" s="926" t="s">
        <v>37672</v>
      </c>
      <c r="B5071" s="887" t="s">
        <v>280</v>
      </c>
      <c r="C5071" s="887" t="s">
        <v>115</v>
      </c>
      <c r="D5071" s="887" t="s">
        <v>19900</v>
      </c>
      <c r="E5071" s="451">
        <v>2500</v>
      </c>
      <c r="F5071" s="887" t="s">
        <v>31155</v>
      </c>
      <c r="G5071" s="376" t="s">
        <v>31156</v>
      </c>
      <c r="H5071" s="884" t="s">
        <v>21228</v>
      </c>
      <c r="I5071" s="884" t="s">
        <v>19829</v>
      </c>
      <c r="J5071" s="887" t="s">
        <v>21228</v>
      </c>
      <c r="K5071" s="933">
        <v>1</v>
      </c>
      <c r="L5071" s="933">
        <v>12</v>
      </c>
      <c r="M5071" s="451">
        <v>30000</v>
      </c>
      <c r="N5071" s="933">
        <v>1</v>
      </c>
      <c r="O5071" s="933">
        <v>6</v>
      </c>
      <c r="P5071" s="451">
        <v>15000</v>
      </c>
      <c r="Q5071" s="933">
        <v>1</v>
      </c>
      <c r="R5071" s="933">
        <v>12</v>
      </c>
      <c r="S5071" s="452">
        <v>30000</v>
      </c>
    </row>
    <row r="5072" spans="1:19" s="243" customFormat="1" ht="23.25">
      <c r="A5072" s="926" t="s">
        <v>37672</v>
      </c>
      <c r="B5072" s="887" t="s">
        <v>280</v>
      </c>
      <c r="C5072" s="887" t="s">
        <v>115</v>
      </c>
      <c r="D5072" s="887" t="s">
        <v>31157</v>
      </c>
      <c r="E5072" s="451">
        <v>10000</v>
      </c>
      <c r="F5072" s="887" t="s">
        <v>31158</v>
      </c>
      <c r="G5072" s="376" t="s">
        <v>31159</v>
      </c>
      <c r="H5072" s="884" t="s">
        <v>19708</v>
      </c>
      <c r="I5072" s="884" t="s">
        <v>19773</v>
      </c>
      <c r="J5072" s="887" t="s">
        <v>19708</v>
      </c>
      <c r="K5072" s="933">
        <v>1</v>
      </c>
      <c r="L5072" s="933">
        <v>12</v>
      </c>
      <c r="M5072" s="451">
        <v>120000</v>
      </c>
      <c r="N5072" s="933">
        <v>1</v>
      </c>
      <c r="O5072" s="933">
        <v>6</v>
      </c>
      <c r="P5072" s="451">
        <v>60000</v>
      </c>
      <c r="Q5072" s="933">
        <v>1</v>
      </c>
      <c r="R5072" s="933">
        <v>12</v>
      </c>
      <c r="S5072" s="452">
        <v>120000</v>
      </c>
    </row>
    <row r="5073" spans="1:19" s="243" customFormat="1" ht="23.25">
      <c r="A5073" s="926" t="s">
        <v>37672</v>
      </c>
      <c r="B5073" s="887" t="s">
        <v>280</v>
      </c>
      <c r="C5073" s="887" t="s">
        <v>115</v>
      </c>
      <c r="D5073" s="887" t="s">
        <v>31160</v>
      </c>
      <c r="E5073" s="451">
        <v>3000</v>
      </c>
      <c r="F5073" s="887" t="s">
        <v>31161</v>
      </c>
      <c r="G5073" s="376" t="s">
        <v>31162</v>
      </c>
      <c r="H5073" s="884" t="s">
        <v>29794</v>
      </c>
      <c r="I5073" s="884" t="s">
        <v>29853</v>
      </c>
      <c r="J5073" s="887" t="s">
        <v>29794</v>
      </c>
      <c r="K5073" s="933">
        <v>1</v>
      </c>
      <c r="L5073" s="933">
        <v>12</v>
      </c>
      <c r="M5073" s="451">
        <v>36000</v>
      </c>
      <c r="N5073" s="933">
        <v>1</v>
      </c>
      <c r="O5073" s="933">
        <v>6</v>
      </c>
      <c r="P5073" s="451">
        <v>18000</v>
      </c>
      <c r="Q5073" s="933">
        <v>1</v>
      </c>
      <c r="R5073" s="933">
        <v>12</v>
      </c>
      <c r="S5073" s="452">
        <v>36000</v>
      </c>
    </row>
    <row r="5074" spans="1:19" s="243" customFormat="1" ht="23.25">
      <c r="A5074" s="926" t="s">
        <v>37672</v>
      </c>
      <c r="B5074" s="887" t="s">
        <v>280</v>
      </c>
      <c r="C5074" s="887" t="s">
        <v>115</v>
      </c>
      <c r="D5074" s="887" t="s">
        <v>30112</v>
      </c>
      <c r="E5074" s="451">
        <v>6000</v>
      </c>
      <c r="F5074" s="887" t="s">
        <v>30113</v>
      </c>
      <c r="G5074" s="376" t="s">
        <v>30114</v>
      </c>
      <c r="H5074" s="884" t="s">
        <v>29764</v>
      </c>
      <c r="I5074" s="884" t="s">
        <v>19773</v>
      </c>
      <c r="J5074" s="887" t="s">
        <v>29764</v>
      </c>
      <c r="K5074" s="933">
        <v>3</v>
      </c>
      <c r="L5074" s="933">
        <v>8</v>
      </c>
      <c r="M5074" s="451">
        <v>47200</v>
      </c>
      <c r="N5074" s="933">
        <v>2</v>
      </c>
      <c r="O5074" s="933">
        <v>3</v>
      </c>
      <c r="P5074" s="451">
        <v>18000</v>
      </c>
      <c r="Q5074" s="933"/>
      <c r="R5074" s="933"/>
      <c r="S5074" s="452"/>
    </row>
    <row r="5075" spans="1:19" s="243" customFormat="1" ht="23.25">
      <c r="A5075" s="926" t="s">
        <v>37672</v>
      </c>
      <c r="B5075" s="887" t="s">
        <v>280</v>
      </c>
      <c r="C5075" s="887" t="s">
        <v>115</v>
      </c>
      <c r="D5075" s="887" t="s">
        <v>29822</v>
      </c>
      <c r="E5075" s="451">
        <v>7000</v>
      </c>
      <c r="F5075" s="887" t="s">
        <v>31163</v>
      </c>
      <c r="G5075" s="376" t="s">
        <v>31164</v>
      </c>
      <c r="H5075" s="884" t="s">
        <v>29807</v>
      </c>
      <c r="I5075" s="884" t="s">
        <v>19773</v>
      </c>
      <c r="J5075" s="887" t="s">
        <v>29807</v>
      </c>
      <c r="K5075" s="933">
        <v>1</v>
      </c>
      <c r="L5075" s="933">
        <v>12</v>
      </c>
      <c r="M5075" s="451">
        <v>84000</v>
      </c>
      <c r="N5075" s="933">
        <v>1</v>
      </c>
      <c r="O5075" s="933">
        <v>6</v>
      </c>
      <c r="P5075" s="451">
        <v>42000</v>
      </c>
      <c r="Q5075" s="933">
        <v>1</v>
      </c>
      <c r="R5075" s="933">
        <v>12</v>
      </c>
      <c r="S5075" s="452">
        <v>84000</v>
      </c>
    </row>
    <row r="5076" spans="1:19" s="243" customFormat="1" ht="23.25">
      <c r="A5076" s="926" t="s">
        <v>37672</v>
      </c>
      <c r="B5076" s="887" t="s">
        <v>280</v>
      </c>
      <c r="C5076" s="887" t="s">
        <v>115</v>
      </c>
      <c r="D5076" s="887" t="s">
        <v>20390</v>
      </c>
      <c r="E5076" s="451">
        <v>3500</v>
      </c>
      <c r="F5076" s="887" t="s">
        <v>31165</v>
      </c>
      <c r="G5076" s="376" t="s">
        <v>31166</v>
      </c>
      <c r="H5076" s="884" t="s">
        <v>19862</v>
      </c>
      <c r="I5076" s="884" t="s">
        <v>19773</v>
      </c>
      <c r="J5076" s="887" t="s">
        <v>19862</v>
      </c>
      <c r="K5076" s="933">
        <v>1</v>
      </c>
      <c r="L5076" s="933">
        <v>12</v>
      </c>
      <c r="M5076" s="451">
        <v>42000</v>
      </c>
      <c r="N5076" s="933">
        <v>1</v>
      </c>
      <c r="O5076" s="933">
        <v>6</v>
      </c>
      <c r="P5076" s="451">
        <v>21000</v>
      </c>
      <c r="Q5076" s="933">
        <v>1</v>
      </c>
      <c r="R5076" s="933">
        <v>12</v>
      </c>
      <c r="S5076" s="452">
        <v>42000</v>
      </c>
    </row>
    <row r="5077" spans="1:19" s="243" customFormat="1" ht="23.25">
      <c r="A5077" s="926" t="s">
        <v>37672</v>
      </c>
      <c r="B5077" s="887" t="s">
        <v>280</v>
      </c>
      <c r="C5077" s="887" t="s">
        <v>115</v>
      </c>
      <c r="D5077" s="887" t="s">
        <v>30112</v>
      </c>
      <c r="E5077" s="451">
        <v>6000</v>
      </c>
      <c r="F5077" s="887" t="s">
        <v>31167</v>
      </c>
      <c r="G5077" s="376" t="s">
        <v>31168</v>
      </c>
      <c r="H5077" s="884" t="s">
        <v>19747</v>
      </c>
      <c r="I5077" s="884" t="s">
        <v>19773</v>
      </c>
      <c r="J5077" s="887" t="s">
        <v>19747</v>
      </c>
      <c r="K5077" s="933">
        <v>1</v>
      </c>
      <c r="L5077" s="933">
        <v>12</v>
      </c>
      <c r="M5077" s="451">
        <v>72000</v>
      </c>
      <c r="N5077" s="933">
        <v>1</v>
      </c>
      <c r="O5077" s="933">
        <v>6</v>
      </c>
      <c r="P5077" s="451">
        <v>36000</v>
      </c>
      <c r="Q5077" s="933">
        <v>1</v>
      </c>
      <c r="R5077" s="933">
        <v>12</v>
      </c>
      <c r="S5077" s="452">
        <v>72000</v>
      </c>
    </row>
    <row r="5078" spans="1:19" s="243" customFormat="1" ht="23.25">
      <c r="A5078" s="926" t="s">
        <v>37672</v>
      </c>
      <c r="B5078" s="887" t="s">
        <v>280</v>
      </c>
      <c r="C5078" s="887" t="s">
        <v>115</v>
      </c>
      <c r="D5078" s="887" t="s">
        <v>29973</v>
      </c>
      <c r="E5078" s="451">
        <v>8000</v>
      </c>
      <c r="F5078" s="887" t="s">
        <v>31169</v>
      </c>
      <c r="G5078" s="376" t="s">
        <v>31170</v>
      </c>
      <c r="H5078" s="884" t="s">
        <v>23718</v>
      </c>
      <c r="I5078" s="884" t="s">
        <v>19773</v>
      </c>
      <c r="J5078" s="887" t="s">
        <v>23718</v>
      </c>
      <c r="K5078" s="933">
        <v>1</v>
      </c>
      <c r="L5078" s="933">
        <v>12</v>
      </c>
      <c r="M5078" s="451">
        <v>96000</v>
      </c>
      <c r="N5078" s="933">
        <v>1</v>
      </c>
      <c r="O5078" s="933">
        <v>6</v>
      </c>
      <c r="P5078" s="451">
        <v>48000</v>
      </c>
      <c r="Q5078" s="933">
        <v>1</v>
      </c>
      <c r="R5078" s="933">
        <v>12</v>
      </c>
      <c r="S5078" s="452">
        <v>96000</v>
      </c>
    </row>
    <row r="5079" spans="1:19" s="243" customFormat="1" ht="23.25">
      <c r="A5079" s="926" t="s">
        <v>37672</v>
      </c>
      <c r="B5079" s="887" t="s">
        <v>280</v>
      </c>
      <c r="C5079" s="887" t="s">
        <v>115</v>
      </c>
      <c r="D5079" s="887" t="s">
        <v>29922</v>
      </c>
      <c r="E5079" s="451">
        <v>4500</v>
      </c>
      <c r="F5079" s="887" t="s">
        <v>31171</v>
      </c>
      <c r="G5079" s="376" t="s">
        <v>31172</v>
      </c>
      <c r="H5079" s="884" t="s">
        <v>19862</v>
      </c>
      <c r="I5079" s="884" t="s">
        <v>19773</v>
      </c>
      <c r="J5079" s="887" t="s">
        <v>19862</v>
      </c>
      <c r="K5079" s="933">
        <v>1</v>
      </c>
      <c r="L5079" s="933">
        <v>12</v>
      </c>
      <c r="M5079" s="451">
        <v>54000</v>
      </c>
      <c r="N5079" s="933">
        <v>1</v>
      </c>
      <c r="O5079" s="933">
        <v>6</v>
      </c>
      <c r="P5079" s="451">
        <v>27000</v>
      </c>
      <c r="Q5079" s="933">
        <v>1</v>
      </c>
      <c r="R5079" s="933">
        <v>12</v>
      </c>
      <c r="S5079" s="452">
        <v>54000</v>
      </c>
    </row>
    <row r="5080" spans="1:19" s="243" customFormat="1" ht="23.25">
      <c r="A5080" s="926" t="s">
        <v>37672</v>
      </c>
      <c r="B5080" s="887" t="s">
        <v>280</v>
      </c>
      <c r="C5080" s="887" t="s">
        <v>115</v>
      </c>
      <c r="D5080" s="887" t="s">
        <v>19900</v>
      </c>
      <c r="E5080" s="451">
        <v>2500</v>
      </c>
      <c r="F5080" s="887" t="s">
        <v>31173</v>
      </c>
      <c r="G5080" s="376" t="s">
        <v>31174</v>
      </c>
      <c r="H5080" s="884" t="s">
        <v>24703</v>
      </c>
      <c r="I5080" s="884" t="s">
        <v>29838</v>
      </c>
      <c r="J5080" s="887" t="s">
        <v>24703</v>
      </c>
      <c r="K5080" s="933">
        <v>1</v>
      </c>
      <c r="L5080" s="933">
        <v>12</v>
      </c>
      <c r="M5080" s="451">
        <v>30000</v>
      </c>
      <c r="N5080" s="933">
        <v>1</v>
      </c>
      <c r="O5080" s="933">
        <v>6</v>
      </c>
      <c r="P5080" s="451">
        <v>15000</v>
      </c>
      <c r="Q5080" s="933">
        <v>1</v>
      </c>
      <c r="R5080" s="933">
        <v>12</v>
      </c>
      <c r="S5080" s="452">
        <v>30000</v>
      </c>
    </row>
    <row r="5081" spans="1:19" s="243" customFormat="1" ht="23.25">
      <c r="A5081" s="926" t="s">
        <v>37672</v>
      </c>
      <c r="B5081" s="887" t="s">
        <v>280</v>
      </c>
      <c r="C5081" s="887" t="s">
        <v>115</v>
      </c>
      <c r="D5081" s="887" t="s">
        <v>29822</v>
      </c>
      <c r="E5081" s="451">
        <v>7000</v>
      </c>
      <c r="F5081" s="887" t="s">
        <v>31175</v>
      </c>
      <c r="G5081" s="376" t="s">
        <v>31176</v>
      </c>
      <c r="H5081" s="884" t="s">
        <v>19802</v>
      </c>
      <c r="I5081" s="884" t="s">
        <v>19773</v>
      </c>
      <c r="J5081" s="887" t="s">
        <v>19802</v>
      </c>
      <c r="K5081" s="933">
        <v>1</v>
      </c>
      <c r="L5081" s="933">
        <v>12</v>
      </c>
      <c r="M5081" s="451">
        <v>84000</v>
      </c>
      <c r="N5081" s="933">
        <v>1</v>
      </c>
      <c r="O5081" s="933">
        <v>6</v>
      </c>
      <c r="P5081" s="451">
        <v>42000</v>
      </c>
      <c r="Q5081" s="933">
        <v>1</v>
      </c>
      <c r="R5081" s="933">
        <v>12</v>
      </c>
      <c r="S5081" s="452">
        <v>84000</v>
      </c>
    </row>
    <row r="5082" spans="1:19" s="243" customFormat="1" ht="34.9">
      <c r="A5082" s="926" t="s">
        <v>37672</v>
      </c>
      <c r="B5082" s="887" t="s">
        <v>280</v>
      </c>
      <c r="C5082" s="887" t="s">
        <v>115</v>
      </c>
      <c r="D5082" s="887" t="s">
        <v>31177</v>
      </c>
      <c r="E5082" s="451">
        <v>11000</v>
      </c>
      <c r="F5082" s="887" t="s">
        <v>31178</v>
      </c>
      <c r="G5082" s="376" t="s">
        <v>31179</v>
      </c>
      <c r="H5082" s="884" t="s">
        <v>19733</v>
      </c>
      <c r="I5082" s="884" t="s">
        <v>19773</v>
      </c>
      <c r="J5082" s="887" t="s">
        <v>19733</v>
      </c>
      <c r="K5082" s="933">
        <v>1</v>
      </c>
      <c r="L5082" s="933">
        <v>10</v>
      </c>
      <c r="M5082" s="451">
        <v>107433.33</v>
      </c>
      <c r="N5082" s="933">
        <v>1</v>
      </c>
      <c r="O5082" s="933">
        <v>6</v>
      </c>
      <c r="P5082" s="451">
        <v>66000</v>
      </c>
      <c r="Q5082" s="933">
        <v>1</v>
      </c>
      <c r="R5082" s="933">
        <v>12</v>
      </c>
      <c r="S5082" s="452">
        <v>132000</v>
      </c>
    </row>
    <row r="5083" spans="1:19" s="243" customFormat="1" ht="34.9">
      <c r="A5083" s="926" t="s">
        <v>37672</v>
      </c>
      <c r="B5083" s="887" t="s">
        <v>280</v>
      </c>
      <c r="C5083" s="887" t="s">
        <v>115</v>
      </c>
      <c r="D5083" s="887" t="s">
        <v>31180</v>
      </c>
      <c r="E5083" s="451">
        <v>5000</v>
      </c>
      <c r="F5083" s="887" t="s">
        <v>31178</v>
      </c>
      <c r="G5083" s="376" t="s">
        <v>31179</v>
      </c>
      <c r="H5083" s="884" t="s">
        <v>19713</v>
      </c>
      <c r="I5083" s="884" t="s">
        <v>19773</v>
      </c>
      <c r="J5083" s="887" t="s">
        <v>19713</v>
      </c>
      <c r="K5083" s="933">
        <v>1</v>
      </c>
      <c r="L5083" s="933">
        <v>2</v>
      </c>
      <c r="M5083" s="451">
        <v>10000</v>
      </c>
      <c r="N5083" s="917"/>
      <c r="O5083" s="933"/>
      <c r="P5083" s="451"/>
      <c r="Q5083" s="917"/>
      <c r="R5083" s="917"/>
      <c r="S5083" s="452"/>
    </row>
    <row r="5084" spans="1:19" s="243" customFormat="1" ht="23.25">
      <c r="A5084" s="926" t="s">
        <v>37672</v>
      </c>
      <c r="B5084" s="887" t="s">
        <v>280</v>
      </c>
      <c r="C5084" s="887" t="s">
        <v>115</v>
      </c>
      <c r="D5084" s="887" t="s">
        <v>31181</v>
      </c>
      <c r="E5084" s="451">
        <v>10000</v>
      </c>
      <c r="F5084" s="887" t="s">
        <v>31182</v>
      </c>
      <c r="G5084" s="376" t="s">
        <v>31183</v>
      </c>
      <c r="H5084" s="884" t="s">
        <v>19713</v>
      </c>
      <c r="I5084" s="884" t="s">
        <v>19773</v>
      </c>
      <c r="J5084" s="887" t="s">
        <v>19713</v>
      </c>
      <c r="K5084" s="933">
        <v>1</v>
      </c>
      <c r="L5084" s="933">
        <v>12</v>
      </c>
      <c r="M5084" s="451">
        <v>117483.94</v>
      </c>
      <c r="N5084" s="933">
        <v>1</v>
      </c>
      <c r="O5084" s="933">
        <v>6</v>
      </c>
      <c r="P5084" s="451">
        <v>60000</v>
      </c>
      <c r="Q5084" s="933">
        <v>1</v>
      </c>
      <c r="R5084" s="933">
        <v>12</v>
      </c>
      <c r="S5084" s="452">
        <v>120000</v>
      </c>
    </row>
    <row r="5085" spans="1:19" s="243" customFormat="1" ht="23.25">
      <c r="A5085" s="926" t="s">
        <v>37672</v>
      </c>
      <c r="B5085" s="887" t="s">
        <v>280</v>
      </c>
      <c r="C5085" s="887" t="s">
        <v>115</v>
      </c>
      <c r="D5085" s="887" t="s">
        <v>31184</v>
      </c>
      <c r="E5085" s="451">
        <v>7000</v>
      </c>
      <c r="F5085" s="887" t="s">
        <v>31185</v>
      </c>
      <c r="G5085" s="376" t="s">
        <v>31186</v>
      </c>
      <c r="H5085" s="884" t="s">
        <v>29834</v>
      </c>
      <c r="I5085" s="884" t="s">
        <v>19773</v>
      </c>
      <c r="J5085" s="887" t="s">
        <v>29834</v>
      </c>
      <c r="K5085" s="933">
        <v>1</v>
      </c>
      <c r="L5085" s="933">
        <v>12</v>
      </c>
      <c r="M5085" s="451">
        <v>84000</v>
      </c>
      <c r="N5085" s="933">
        <v>1</v>
      </c>
      <c r="O5085" s="933">
        <v>6</v>
      </c>
      <c r="P5085" s="451">
        <v>42000</v>
      </c>
      <c r="Q5085" s="933">
        <v>1</v>
      </c>
      <c r="R5085" s="933">
        <v>12</v>
      </c>
      <c r="S5085" s="452">
        <v>84000</v>
      </c>
    </row>
    <row r="5086" spans="1:19" s="243" customFormat="1" ht="23.25">
      <c r="A5086" s="926" t="s">
        <v>37672</v>
      </c>
      <c r="B5086" s="887" t="s">
        <v>280</v>
      </c>
      <c r="C5086" s="887" t="s">
        <v>115</v>
      </c>
      <c r="D5086" s="887" t="s">
        <v>29856</v>
      </c>
      <c r="E5086" s="451">
        <v>6000</v>
      </c>
      <c r="F5086" s="887" t="s">
        <v>31187</v>
      </c>
      <c r="G5086" s="376" t="s">
        <v>31188</v>
      </c>
      <c r="H5086" s="884" t="s">
        <v>19729</v>
      </c>
      <c r="I5086" s="884" t="s">
        <v>19773</v>
      </c>
      <c r="J5086" s="887" t="s">
        <v>19729</v>
      </c>
      <c r="K5086" s="933">
        <v>1</v>
      </c>
      <c r="L5086" s="933">
        <v>12</v>
      </c>
      <c r="M5086" s="451">
        <v>72000</v>
      </c>
      <c r="N5086" s="933">
        <v>1</v>
      </c>
      <c r="O5086" s="933">
        <v>6</v>
      </c>
      <c r="P5086" s="451">
        <v>36000</v>
      </c>
      <c r="Q5086" s="933">
        <v>1</v>
      </c>
      <c r="R5086" s="933">
        <v>12</v>
      </c>
      <c r="S5086" s="452">
        <v>72000</v>
      </c>
    </row>
    <row r="5087" spans="1:19" s="243" customFormat="1" ht="23.25">
      <c r="A5087" s="926" t="s">
        <v>37672</v>
      </c>
      <c r="B5087" s="887" t="s">
        <v>280</v>
      </c>
      <c r="C5087" s="887" t="s">
        <v>115</v>
      </c>
      <c r="D5087" s="887" t="s">
        <v>30112</v>
      </c>
      <c r="E5087" s="451">
        <v>6000</v>
      </c>
      <c r="F5087" s="887" t="s">
        <v>31189</v>
      </c>
      <c r="G5087" s="376" t="s">
        <v>31190</v>
      </c>
      <c r="H5087" s="884" t="s">
        <v>19747</v>
      </c>
      <c r="I5087" s="884" t="s">
        <v>19773</v>
      </c>
      <c r="J5087" s="887" t="s">
        <v>19747</v>
      </c>
      <c r="K5087" s="933">
        <v>1</v>
      </c>
      <c r="L5087" s="933">
        <v>12</v>
      </c>
      <c r="M5087" s="451">
        <v>72000</v>
      </c>
      <c r="N5087" s="933">
        <v>1</v>
      </c>
      <c r="O5087" s="933">
        <v>6</v>
      </c>
      <c r="P5087" s="451">
        <v>36000</v>
      </c>
      <c r="Q5087" s="933">
        <v>1</v>
      </c>
      <c r="R5087" s="933">
        <v>12</v>
      </c>
      <c r="S5087" s="452">
        <v>72000</v>
      </c>
    </row>
    <row r="5088" spans="1:19" s="243" customFormat="1" ht="46.5">
      <c r="A5088" s="926" t="s">
        <v>37672</v>
      </c>
      <c r="B5088" s="887" t="s">
        <v>280</v>
      </c>
      <c r="C5088" s="887" t="s">
        <v>115</v>
      </c>
      <c r="D5088" s="887" t="s">
        <v>30167</v>
      </c>
      <c r="E5088" s="451">
        <v>9000</v>
      </c>
      <c r="F5088" s="887" t="s">
        <v>31191</v>
      </c>
      <c r="G5088" s="376" t="s">
        <v>31192</v>
      </c>
      <c r="H5088" s="884" t="s">
        <v>30345</v>
      </c>
      <c r="I5088" s="884" t="s">
        <v>19773</v>
      </c>
      <c r="J5088" s="887" t="s">
        <v>30345</v>
      </c>
      <c r="K5088" s="933">
        <v>1</v>
      </c>
      <c r="L5088" s="933">
        <v>12</v>
      </c>
      <c r="M5088" s="451">
        <v>108000</v>
      </c>
      <c r="N5088" s="933">
        <v>1</v>
      </c>
      <c r="O5088" s="933">
        <v>6</v>
      </c>
      <c r="P5088" s="451">
        <v>54000</v>
      </c>
      <c r="Q5088" s="933">
        <v>1</v>
      </c>
      <c r="R5088" s="933">
        <v>12</v>
      </c>
      <c r="S5088" s="452">
        <v>108000</v>
      </c>
    </row>
    <row r="5089" spans="1:19" s="243" customFormat="1" ht="34.9">
      <c r="A5089" s="926" t="s">
        <v>37672</v>
      </c>
      <c r="B5089" s="887" t="s">
        <v>280</v>
      </c>
      <c r="C5089" s="887" t="s">
        <v>115</v>
      </c>
      <c r="D5089" s="887" t="s">
        <v>31193</v>
      </c>
      <c r="E5089" s="451">
        <v>6000</v>
      </c>
      <c r="F5089" s="887" t="s">
        <v>31194</v>
      </c>
      <c r="G5089" s="376" t="s">
        <v>31195</v>
      </c>
      <c r="H5089" s="884" t="s">
        <v>19729</v>
      </c>
      <c r="I5089" s="884" t="s">
        <v>19773</v>
      </c>
      <c r="J5089" s="887" t="s">
        <v>19729</v>
      </c>
      <c r="K5089" s="933">
        <v>1</v>
      </c>
      <c r="L5089" s="933">
        <v>12</v>
      </c>
      <c r="M5089" s="451">
        <v>72000</v>
      </c>
      <c r="N5089" s="933">
        <v>1</v>
      </c>
      <c r="O5089" s="933">
        <v>6</v>
      </c>
      <c r="P5089" s="451">
        <v>36000</v>
      </c>
      <c r="Q5089" s="933">
        <v>1</v>
      </c>
      <c r="R5089" s="933">
        <v>12</v>
      </c>
      <c r="S5089" s="452">
        <v>72000</v>
      </c>
    </row>
    <row r="5090" spans="1:19" s="243" customFormat="1" ht="23.25">
      <c r="A5090" s="926" t="s">
        <v>37672</v>
      </c>
      <c r="B5090" s="887" t="s">
        <v>280</v>
      </c>
      <c r="C5090" s="887" t="s">
        <v>115</v>
      </c>
      <c r="D5090" s="887" t="s">
        <v>31196</v>
      </c>
      <c r="E5090" s="451">
        <v>9000</v>
      </c>
      <c r="F5090" s="887" t="s">
        <v>31197</v>
      </c>
      <c r="G5090" s="376" t="s">
        <v>31198</v>
      </c>
      <c r="H5090" s="884" t="s">
        <v>20507</v>
      </c>
      <c r="I5090" s="884" t="s">
        <v>19773</v>
      </c>
      <c r="J5090" s="887" t="s">
        <v>20507</v>
      </c>
      <c r="K5090" s="933">
        <v>1</v>
      </c>
      <c r="L5090" s="933">
        <v>12</v>
      </c>
      <c r="M5090" s="451">
        <v>108000</v>
      </c>
      <c r="N5090" s="933">
        <v>1</v>
      </c>
      <c r="O5090" s="933">
        <v>6</v>
      </c>
      <c r="P5090" s="451">
        <v>54000</v>
      </c>
      <c r="Q5090" s="933">
        <v>1</v>
      </c>
      <c r="R5090" s="933">
        <v>12</v>
      </c>
      <c r="S5090" s="452">
        <v>108000</v>
      </c>
    </row>
    <row r="5091" spans="1:19" s="243" customFormat="1" ht="23.25">
      <c r="A5091" s="926" t="s">
        <v>37672</v>
      </c>
      <c r="B5091" s="887" t="s">
        <v>280</v>
      </c>
      <c r="C5091" s="887" t="s">
        <v>115</v>
      </c>
      <c r="D5091" s="887" t="s">
        <v>29973</v>
      </c>
      <c r="E5091" s="451">
        <v>8000</v>
      </c>
      <c r="F5091" s="887" t="s">
        <v>31199</v>
      </c>
      <c r="G5091" s="376" t="s">
        <v>31200</v>
      </c>
      <c r="H5091" s="884" t="s">
        <v>20184</v>
      </c>
      <c r="I5091" s="884" t="s">
        <v>19773</v>
      </c>
      <c r="J5091" s="887" t="s">
        <v>20184</v>
      </c>
      <c r="K5091" s="933">
        <v>1</v>
      </c>
      <c r="L5091" s="933">
        <v>12</v>
      </c>
      <c r="M5091" s="451">
        <v>96000</v>
      </c>
      <c r="N5091" s="933">
        <v>1</v>
      </c>
      <c r="O5091" s="933">
        <v>6</v>
      </c>
      <c r="P5091" s="451">
        <v>48000</v>
      </c>
      <c r="Q5091" s="933">
        <v>1</v>
      </c>
      <c r="R5091" s="933">
        <v>12</v>
      </c>
      <c r="S5091" s="452">
        <v>96000</v>
      </c>
    </row>
    <row r="5092" spans="1:19" s="243" customFormat="1" ht="23.25">
      <c r="A5092" s="926" t="s">
        <v>37672</v>
      </c>
      <c r="B5092" s="887" t="s">
        <v>280</v>
      </c>
      <c r="C5092" s="887" t="s">
        <v>115</v>
      </c>
      <c r="D5092" s="887" t="s">
        <v>31201</v>
      </c>
      <c r="E5092" s="451">
        <v>7000</v>
      </c>
      <c r="F5092" s="887" t="s">
        <v>31202</v>
      </c>
      <c r="G5092" s="376" t="s">
        <v>31203</v>
      </c>
      <c r="H5092" s="884" t="s">
        <v>19729</v>
      </c>
      <c r="I5092" s="884" t="s">
        <v>19773</v>
      </c>
      <c r="J5092" s="887" t="s">
        <v>19729</v>
      </c>
      <c r="K5092" s="933">
        <v>1</v>
      </c>
      <c r="L5092" s="933">
        <v>12</v>
      </c>
      <c r="M5092" s="451">
        <v>84000</v>
      </c>
      <c r="N5092" s="933">
        <v>1</v>
      </c>
      <c r="O5092" s="933">
        <v>6</v>
      </c>
      <c r="P5092" s="451">
        <v>42000</v>
      </c>
      <c r="Q5092" s="933">
        <v>1</v>
      </c>
      <c r="R5092" s="933">
        <v>12</v>
      </c>
      <c r="S5092" s="452">
        <v>84000</v>
      </c>
    </row>
    <row r="5093" spans="1:19" s="243" customFormat="1" ht="34.9">
      <c r="A5093" s="926" t="s">
        <v>37672</v>
      </c>
      <c r="B5093" s="887" t="s">
        <v>280</v>
      </c>
      <c r="C5093" s="887" t="s">
        <v>115</v>
      </c>
      <c r="D5093" s="887" t="s">
        <v>30132</v>
      </c>
      <c r="E5093" s="451">
        <v>9000</v>
      </c>
      <c r="F5093" s="887" t="s">
        <v>30133</v>
      </c>
      <c r="G5093" s="376" t="s">
        <v>30134</v>
      </c>
      <c r="H5093" s="884" t="s">
        <v>21328</v>
      </c>
      <c r="I5093" s="884" t="s">
        <v>19773</v>
      </c>
      <c r="J5093" s="887" t="s">
        <v>21328</v>
      </c>
      <c r="K5093" s="933">
        <v>1</v>
      </c>
      <c r="L5093" s="933">
        <v>8</v>
      </c>
      <c r="M5093" s="451">
        <v>72000</v>
      </c>
      <c r="N5093" s="933">
        <v>1</v>
      </c>
      <c r="O5093" s="933">
        <v>6</v>
      </c>
      <c r="P5093" s="451">
        <v>54000</v>
      </c>
      <c r="Q5093" s="933">
        <v>1</v>
      </c>
      <c r="R5093" s="933">
        <v>12</v>
      </c>
      <c r="S5093" s="452">
        <v>108000</v>
      </c>
    </row>
    <row r="5094" spans="1:19" s="243" customFormat="1" ht="23.25">
      <c r="A5094" s="926" t="s">
        <v>37672</v>
      </c>
      <c r="B5094" s="887" t="s">
        <v>280</v>
      </c>
      <c r="C5094" s="887" t="s">
        <v>115</v>
      </c>
      <c r="D5094" s="887" t="s">
        <v>30140</v>
      </c>
      <c r="E5094" s="451">
        <v>8500</v>
      </c>
      <c r="F5094" s="887" t="s">
        <v>30141</v>
      </c>
      <c r="G5094" s="376" t="s">
        <v>30142</v>
      </c>
      <c r="H5094" s="884" t="s">
        <v>19708</v>
      </c>
      <c r="I5094" s="884" t="s">
        <v>29749</v>
      </c>
      <c r="J5094" s="887" t="s">
        <v>19708</v>
      </c>
      <c r="K5094" s="933">
        <v>3</v>
      </c>
      <c r="L5094" s="933">
        <v>8</v>
      </c>
      <c r="M5094" s="451">
        <v>66866.67</v>
      </c>
      <c r="N5094" s="933">
        <v>2</v>
      </c>
      <c r="O5094" s="933">
        <v>3</v>
      </c>
      <c r="P5094" s="451">
        <v>25500</v>
      </c>
      <c r="Q5094" s="933"/>
      <c r="R5094" s="933"/>
      <c r="S5094" s="452"/>
    </row>
    <row r="5095" spans="1:19" s="243" customFormat="1" ht="34.9">
      <c r="A5095" s="926" t="s">
        <v>37672</v>
      </c>
      <c r="B5095" s="887" t="s">
        <v>280</v>
      </c>
      <c r="C5095" s="887" t="s">
        <v>115</v>
      </c>
      <c r="D5095" s="887" t="s">
        <v>31204</v>
      </c>
      <c r="E5095" s="451">
        <v>11000</v>
      </c>
      <c r="F5095" s="887" t="s">
        <v>31205</v>
      </c>
      <c r="G5095" s="376" t="s">
        <v>31206</v>
      </c>
      <c r="H5095" s="884" t="s">
        <v>31207</v>
      </c>
      <c r="I5095" s="884" t="s">
        <v>29934</v>
      </c>
      <c r="J5095" s="887" t="s">
        <v>31207</v>
      </c>
      <c r="K5095" s="933">
        <v>1</v>
      </c>
      <c r="L5095" s="933">
        <v>10</v>
      </c>
      <c r="M5095" s="451">
        <v>107433.33</v>
      </c>
      <c r="N5095" s="933">
        <v>1</v>
      </c>
      <c r="O5095" s="933">
        <v>6</v>
      </c>
      <c r="P5095" s="451">
        <v>66000</v>
      </c>
      <c r="Q5095" s="933">
        <v>1</v>
      </c>
      <c r="R5095" s="933">
        <v>12</v>
      </c>
      <c r="S5095" s="452">
        <v>132000</v>
      </c>
    </row>
    <row r="5096" spans="1:19" s="243" customFormat="1" ht="23.25">
      <c r="A5096" s="926" t="s">
        <v>37672</v>
      </c>
      <c r="B5096" s="887" t="s">
        <v>280</v>
      </c>
      <c r="C5096" s="887" t="s">
        <v>115</v>
      </c>
      <c r="D5096" s="887" t="s">
        <v>29822</v>
      </c>
      <c r="E5096" s="451">
        <v>7000</v>
      </c>
      <c r="F5096" s="887" t="s">
        <v>31208</v>
      </c>
      <c r="G5096" s="376" t="s">
        <v>31209</v>
      </c>
      <c r="H5096" s="884" t="s">
        <v>27378</v>
      </c>
      <c r="I5096" s="884" t="s">
        <v>19773</v>
      </c>
      <c r="J5096" s="887" t="s">
        <v>27378</v>
      </c>
      <c r="K5096" s="933">
        <v>1</v>
      </c>
      <c r="L5096" s="933">
        <v>12</v>
      </c>
      <c r="M5096" s="451">
        <v>84000</v>
      </c>
      <c r="N5096" s="933">
        <v>1</v>
      </c>
      <c r="O5096" s="933">
        <v>6</v>
      </c>
      <c r="P5096" s="451">
        <v>42000</v>
      </c>
      <c r="Q5096" s="933">
        <v>1</v>
      </c>
      <c r="R5096" s="933">
        <v>12</v>
      </c>
      <c r="S5096" s="452">
        <v>84000</v>
      </c>
    </row>
    <row r="5097" spans="1:19" s="243" customFormat="1" ht="23.25">
      <c r="A5097" s="926" t="s">
        <v>37672</v>
      </c>
      <c r="B5097" s="887" t="s">
        <v>280</v>
      </c>
      <c r="C5097" s="887" t="s">
        <v>115</v>
      </c>
      <c r="D5097" s="887" t="s">
        <v>31210</v>
      </c>
      <c r="E5097" s="451">
        <v>9000</v>
      </c>
      <c r="F5097" s="887" t="s">
        <v>31211</v>
      </c>
      <c r="G5097" s="376" t="s">
        <v>31212</v>
      </c>
      <c r="H5097" s="884" t="s">
        <v>20085</v>
      </c>
      <c r="I5097" s="884" t="s">
        <v>19773</v>
      </c>
      <c r="J5097" s="887" t="s">
        <v>20085</v>
      </c>
      <c r="K5097" s="933">
        <v>1</v>
      </c>
      <c r="L5097" s="933">
        <v>5</v>
      </c>
      <c r="M5097" s="451">
        <v>45000</v>
      </c>
      <c r="N5097" s="917"/>
      <c r="O5097" s="933"/>
      <c r="P5097" s="451"/>
      <c r="Q5097" s="917"/>
      <c r="R5097" s="917"/>
      <c r="S5097" s="452"/>
    </row>
    <row r="5098" spans="1:19" s="243" customFormat="1" ht="34.9">
      <c r="A5098" s="926" t="s">
        <v>37672</v>
      </c>
      <c r="B5098" s="887" t="s">
        <v>280</v>
      </c>
      <c r="C5098" s="887" t="s">
        <v>115</v>
      </c>
      <c r="D5098" s="887" t="s">
        <v>30149</v>
      </c>
      <c r="E5098" s="451">
        <v>10000</v>
      </c>
      <c r="F5098" s="887" t="s">
        <v>30150</v>
      </c>
      <c r="G5098" s="376" t="s">
        <v>30151</v>
      </c>
      <c r="H5098" s="884" t="s">
        <v>30152</v>
      </c>
      <c r="I5098" s="884" t="s">
        <v>19773</v>
      </c>
      <c r="J5098" s="887" t="s">
        <v>30152</v>
      </c>
      <c r="K5098" s="933">
        <v>1</v>
      </c>
      <c r="L5098" s="933">
        <v>3</v>
      </c>
      <c r="M5098" s="451">
        <v>30000</v>
      </c>
      <c r="N5098" s="917"/>
      <c r="O5098" s="933"/>
      <c r="P5098" s="451"/>
      <c r="Q5098" s="917"/>
      <c r="R5098" s="917"/>
      <c r="S5098" s="452"/>
    </row>
    <row r="5099" spans="1:19" s="243" customFormat="1" ht="34.9">
      <c r="A5099" s="926" t="s">
        <v>37672</v>
      </c>
      <c r="B5099" s="887" t="s">
        <v>280</v>
      </c>
      <c r="C5099" s="887" t="s">
        <v>115</v>
      </c>
      <c r="D5099" s="887" t="s">
        <v>31213</v>
      </c>
      <c r="E5099" s="451">
        <v>7000</v>
      </c>
      <c r="F5099" s="887" t="s">
        <v>31214</v>
      </c>
      <c r="G5099" s="376" t="s">
        <v>31215</v>
      </c>
      <c r="H5099" s="884" t="s">
        <v>19729</v>
      </c>
      <c r="I5099" s="884" t="s">
        <v>19773</v>
      </c>
      <c r="J5099" s="887" t="s">
        <v>19729</v>
      </c>
      <c r="K5099" s="933">
        <v>1</v>
      </c>
      <c r="L5099" s="933">
        <v>12</v>
      </c>
      <c r="M5099" s="451">
        <v>84000</v>
      </c>
      <c r="N5099" s="933">
        <v>1</v>
      </c>
      <c r="O5099" s="933">
        <v>6</v>
      </c>
      <c r="P5099" s="451">
        <v>42000</v>
      </c>
      <c r="Q5099" s="933">
        <v>1</v>
      </c>
      <c r="R5099" s="933">
        <v>12</v>
      </c>
      <c r="S5099" s="452">
        <v>84000</v>
      </c>
    </row>
    <row r="5100" spans="1:19" s="243" customFormat="1" ht="23.25">
      <c r="A5100" s="926" t="s">
        <v>37672</v>
      </c>
      <c r="B5100" s="887" t="s">
        <v>280</v>
      </c>
      <c r="C5100" s="887" t="s">
        <v>115</v>
      </c>
      <c r="D5100" s="887" t="s">
        <v>21124</v>
      </c>
      <c r="E5100" s="451">
        <v>11000</v>
      </c>
      <c r="F5100" s="887" t="s">
        <v>31216</v>
      </c>
      <c r="G5100" s="376" t="s">
        <v>31217</v>
      </c>
      <c r="H5100" s="884" t="s">
        <v>19862</v>
      </c>
      <c r="I5100" s="884" t="s">
        <v>19773</v>
      </c>
      <c r="J5100" s="887" t="s">
        <v>19862</v>
      </c>
      <c r="K5100" s="933">
        <v>1</v>
      </c>
      <c r="L5100" s="933">
        <v>12</v>
      </c>
      <c r="M5100" s="451">
        <v>132000</v>
      </c>
      <c r="N5100" s="933">
        <v>1</v>
      </c>
      <c r="O5100" s="933">
        <v>6</v>
      </c>
      <c r="P5100" s="451">
        <v>66000</v>
      </c>
      <c r="Q5100" s="933">
        <v>1</v>
      </c>
      <c r="R5100" s="933">
        <v>12</v>
      </c>
      <c r="S5100" s="452">
        <v>132000</v>
      </c>
    </row>
    <row r="5101" spans="1:19" s="243" customFormat="1" ht="23.25">
      <c r="A5101" s="926" t="s">
        <v>37672</v>
      </c>
      <c r="B5101" s="887" t="s">
        <v>280</v>
      </c>
      <c r="C5101" s="887" t="s">
        <v>115</v>
      </c>
      <c r="D5101" s="887" t="s">
        <v>19900</v>
      </c>
      <c r="E5101" s="451">
        <v>2500</v>
      </c>
      <c r="F5101" s="887" t="s">
        <v>31218</v>
      </c>
      <c r="G5101" s="376" t="s">
        <v>31219</v>
      </c>
      <c r="H5101" s="884" t="s">
        <v>21228</v>
      </c>
      <c r="I5101" s="884" t="s">
        <v>19829</v>
      </c>
      <c r="J5101" s="887" t="s">
        <v>21228</v>
      </c>
      <c r="K5101" s="933">
        <v>1</v>
      </c>
      <c r="L5101" s="933">
        <v>12</v>
      </c>
      <c r="M5101" s="451">
        <v>30000</v>
      </c>
      <c r="N5101" s="933">
        <v>1</v>
      </c>
      <c r="O5101" s="933">
        <v>6</v>
      </c>
      <c r="P5101" s="451">
        <v>15000</v>
      </c>
      <c r="Q5101" s="933">
        <v>1</v>
      </c>
      <c r="R5101" s="933">
        <v>12</v>
      </c>
      <c r="S5101" s="452">
        <v>30000</v>
      </c>
    </row>
    <row r="5102" spans="1:19" s="243" customFormat="1" ht="23.25">
      <c r="A5102" s="926" t="s">
        <v>37672</v>
      </c>
      <c r="B5102" s="887" t="s">
        <v>280</v>
      </c>
      <c r="C5102" s="887" t="s">
        <v>115</v>
      </c>
      <c r="D5102" s="887" t="s">
        <v>29822</v>
      </c>
      <c r="E5102" s="451">
        <v>7000</v>
      </c>
      <c r="F5102" s="887" t="s">
        <v>31220</v>
      </c>
      <c r="G5102" s="376" t="s">
        <v>31221</v>
      </c>
      <c r="H5102" s="884" t="s">
        <v>29788</v>
      </c>
      <c r="I5102" s="884" t="s">
        <v>19773</v>
      </c>
      <c r="J5102" s="887" t="s">
        <v>29788</v>
      </c>
      <c r="K5102" s="933">
        <v>1</v>
      </c>
      <c r="L5102" s="933">
        <v>12</v>
      </c>
      <c r="M5102" s="451">
        <v>84000</v>
      </c>
      <c r="N5102" s="933">
        <v>1</v>
      </c>
      <c r="O5102" s="933">
        <v>6</v>
      </c>
      <c r="P5102" s="451">
        <v>42000</v>
      </c>
      <c r="Q5102" s="933">
        <v>1</v>
      </c>
      <c r="R5102" s="933">
        <v>12</v>
      </c>
      <c r="S5102" s="452">
        <v>84000</v>
      </c>
    </row>
    <row r="5103" spans="1:19" s="243" customFormat="1" ht="23.25">
      <c r="A5103" s="926" t="s">
        <v>37672</v>
      </c>
      <c r="B5103" s="887" t="s">
        <v>280</v>
      </c>
      <c r="C5103" s="887" t="s">
        <v>115</v>
      </c>
      <c r="D5103" s="887" t="s">
        <v>29822</v>
      </c>
      <c r="E5103" s="451">
        <v>7000</v>
      </c>
      <c r="F5103" s="887" t="s">
        <v>31222</v>
      </c>
      <c r="G5103" s="376" t="s">
        <v>31223</v>
      </c>
      <c r="H5103" s="884" t="s">
        <v>23718</v>
      </c>
      <c r="I5103" s="884" t="s">
        <v>19773</v>
      </c>
      <c r="J5103" s="887" t="s">
        <v>23718</v>
      </c>
      <c r="K5103" s="933">
        <v>1</v>
      </c>
      <c r="L5103" s="933">
        <v>12</v>
      </c>
      <c r="M5103" s="451">
        <v>84000</v>
      </c>
      <c r="N5103" s="933">
        <v>1</v>
      </c>
      <c r="O5103" s="933">
        <v>6</v>
      </c>
      <c r="P5103" s="451">
        <v>42000</v>
      </c>
      <c r="Q5103" s="933">
        <v>1</v>
      </c>
      <c r="R5103" s="933">
        <v>12</v>
      </c>
      <c r="S5103" s="452">
        <v>84000</v>
      </c>
    </row>
    <row r="5104" spans="1:19" s="243" customFormat="1" ht="23.25">
      <c r="A5104" s="926" t="s">
        <v>37672</v>
      </c>
      <c r="B5104" s="887" t="s">
        <v>280</v>
      </c>
      <c r="C5104" s="887" t="s">
        <v>115</v>
      </c>
      <c r="D5104" s="887" t="s">
        <v>29856</v>
      </c>
      <c r="E5104" s="451">
        <v>6000</v>
      </c>
      <c r="F5104" s="887" t="s">
        <v>31224</v>
      </c>
      <c r="G5104" s="376" t="s">
        <v>31225</v>
      </c>
      <c r="H5104" s="884" t="s">
        <v>19713</v>
      </c>
      <c r="I5104" s="884" t="s">
        <v>19773</v>
      </c>
      <c r="J5104" s="887" t="s">
        <v>19713</v>
      </c>
      <c r="K5104" s="933">
        <v>1</v>
      </c>
      <c r="L5104" s="933">
        <v>12</v>
      </c>
      <c r="M5104" s="451">
        <v>72000</v>
      </c>
      <c r="N5104" s="933">
        <v>1</v>
      </c>
      <c r="O5104" s="933">
        <v>6</v>
      </c>
      <c r="P5104" s="451">
        <v>36000</v>
      </c>
      <c r="Q5104" s="933">
        <v>1</v>
      </c>
      <c r="R5104" s="933">
        <v>12</v>
      </c>
      <c r="S5104" s="452">
        <v>72000</v>
      </c>
    </row>
    <row r="5105" spans="1:19" s="243" customFormat="1" ht="23.25">
      <c r="A5105" s="926" t="s">
        <v>37672</v>
      </c>
      <c r="B5105" s="887" t="s">
        <v>280</v>
      </c>
      <c r="C5105" s="887" t="s">
        <v>115</v>
      </c>
      <c r="D5105" s="887" t="s">
        <v>29973</v>
      </c>
      <c r="E5105" s="451">
        <v>8000</v>
      </c>
      <c r="F5105" s="887" t="s">
        <v>31226</v>
      </c>
      <c r="G5105" s="376" t="s">
        <v>31227</v>
      </c>
      <c r="H5105" s="884" t="s">
        <v>19747</v>
      </c>
      <c r="I5105" s="884" t="s">
        <v>19773</v>
      </c>
      <c r="J5105" s="887" t="s">
        <v>19747</v>
      </c>
      <c r="K5105" s="933">
        <v>1</v>
      </c>
      <c r="L5105" s="933">
        <v>12</v>
      </c>
      <c r="M5105" s="451">
        <v>96000</v>
      </c>
      <c r="N5105" s="933">
        <v>1</v>
      </c>
      <c r="O5105" s="933">
        <v>6</v>
      </c>
      <c r="P5105" s="451">
        <v>48000</v>
      </c>
      <c r="Q5105" s="933">
        <v>1</v>
      </c>
      <c r="R5105" s="933">
        <v>12</v>
      </c>
      <c r="S5105" s="452">
        <v>96000</v>
      </c>
    </row>
    <row r="5106" spans="1:19" s="243" customFormat="1" ht="23.25">
      <c r="A5106" s="926" t="s">
        <v>37672</v>
      </c>
      <c r="B5106" s="887" t="s">
        <v>280</v>
      </c>
      <c r="C5106" s="887" t="s">
        <v>115</v>
      </c>
      <c r="D5106" s="887" t="s">
        <v>31228</v>
      </c>
      <c r="E5106" s="451">
        <v>7000</v>
      </c>
      <c r="F5106" s="887" t="s">
        <v>31229</v>
      </c>
      <c r="G5106" s="376" t="s">
        <v>31230</v>
      </c>
      <c r="H5106" s="884" t="s">
        <v>19790</v>
      </c>
      <c r="I5106" s="884" t="s">
        <v>19773</v>
      </c>
      <c r="J5106" s="887" t="s">
        <v>19790</v>
      </c>
      <c r="K5106" s="933">
        <v>1</v>
      </c>
      <c r="L5106" s="933">
        <v>12</v>
      </c>
      <c r="M5106" s="451">
        <v>84000</v>
      </c>
      <c r="N5106" s="933">
        <v>1</v>
      </c>
      <c r="O5106" s="933">
        <v>6</v>
      </c>
      <c r="P5106" s="451">
        <v>42000</v>
      </c>
      <c r="Q5106" s="933">
        <v>1</v>
      </c>
      <c r="R5106" s="933">
        <v>12</v>
      </c>
      <c r="S5106" s="452">
        <v>84000</v>
      </c>
    </row>
    <row r="5107" spans="1:19" s="243" customFormat="1" ht="23.25">
      <c r="A5107" s="926" t="s">
        <v>37672</v>
      </c>
      <c r="B5107" s="887" t="s">
        <v>280</v>
      </c>
      <c r="C5107" s="887" t="s">
        <v>115</v>
      </c>
      <c r="D5107" s="887" t="s">
        <v>20390</v>
      </c>
      <c r="E5107" s="451">
        <v>3500</v>
      </c>
      <c r="F5107" s="887" t="s">
        <v>31231</v>
      </c>
      <c r="G5107" s="376" t="s">
        <v>31232</v>
      </c>
      <c r="H5107" s="884" t="s">
        <v>19862</v>
      </c>
      <c r="I5107" s="884" t="s">
        <v>19773</v>
      </c>
      <c r="J5107" s="887" t="s">
        <v>19862</v>
      </c>
      <c r="K5107" s="933">
        <v>1</v>
      </c>
      <c r="L5107" s="933">
        <v>12</v>
      </c>
      <c r="M5107" s="451">
        <v>42000</v>
      </c>
      <c r="N5107" s="933">
        <v>1</v>
      </c>
      <c r="O5107" s="933">
        <v>6</v>
      </c>
      <c r="P5107" s="451">
        <v>21000</v>
      </c>
      <c r="Q5107" s="933">
        <v>1</v>
      </c>
      <c r="R5107" s="933">
        <v>12</v>
      </c>
      <c r="S5107" s="452">
        <v>42000</v>
      </c>
    </row>
    <row r="5108" spans="1:19" s="243" customFormat="1" ht="23.25">
      <c r="A5108" s="926" t="s">
        <v>37672</v>
      </c>
      <c r="B5108" s="887" t="s">
        <v>280</v>
      </c>
      <c r="C5108" s="887" t="s">
        <v>115</v>
      </c>
      <c r="D5108" s="887" t="s">
        <v>19900</v>
      </c>
      <c r="E5108" s="451">
        <v>2500</v>
      </c>
      <c r="F5108" s="887" t="s">
        <v>31233</v>
      </c>
      <c r="G5108" s="376" t="s">
        <v>31234</v>
      </c>
      <c r="H5108" s="884" t="s">
        <v>30687</v>
      </c>
      <c r="I5108" s="884" t="s">
        <v>19829</v>
      </c>
      <c r="J5108" s="887" t="s">
        <v>30687</v>
      </c>
      <c r="K5108" s="933">
        <v>1</v>
      </c>
      <c r="L5108" s="933">
        <v>12</v>
      </c>
      <c r="M5108" s="451">
        <v>30000</v>
      </c>
      <c r="N5108" s="933">
        <v>1</v>
      </c>
      <c r="O5108" s="933">
        <v>6</v>
      </c>
      <c r="P5108" s="451">
        <v>15000</v>
      </c>
      <c r="Q5108" s="933">
        <v>1</v>
      </c>
      <c r="R5108" s="933">
        <v>12</v>
      </c>
      <c r="S5108" s="452">
        <v>30000</v>
      </c>
    </row>
    <row r="5109" spans="1:19" s="243" customFormat="1" ht="58.15">
      <c r="A5109" s="926" t="s">
        <v>37672</v>
      </c>
      <c r="B5109" s="887" t="s">
        <v>280</v>
      </c>
      <c r="C5109" s="887" t="s">
        <v>115</v>
      </c>
      <c r="D5109" s="887" t="s">
        <v>31235</v>
      </c>
      <c r="E5109" s="451">
        <v>7000</v>
      </c>
      <c r="F5109" s="887" t="s">
        <v>31236</v>
      </c>
      <c r="G5109" s="376" t="s">
        <v>31237</v>
      </c>
      <c r="H5109" s="884" t="s">
        <v>19733</v>
      </c>
      <c r="I5109" s="884" t="s">
        <v>19773</v>
      </c>
      <c r="J5109" s="887" t="s">
        <v>19733</v>
      </c>
      <c r="K5109" s="933">
        <v>1</v>
      </c>
      <c r="L5109" s="933">
        <v>12</v>
      </c>
      <c r="M5109" s="451">
        <v>84000</v>
      </c>
      <c r="N5109" s="933">
        <v>1</v>
      </c>
      <c r="O5109" s="933">
        <v>6</v>
      </c>
      <c r="P5109" s="451">
        <v>42000</v>
      </c>
      <c r="Q5109" s="933">
        <v>1</v>
      </c>
      <c r="R5109" s="933">
        <v>12</v>
      </c>
      <c r="S5109" s="452">
        <v>84000</v>
      </c>
    </row>
    <row r="5110" spans="1:19" s="243" customFormat="1" ht="23.25">
      <c r="A5110" s="926" t="s">
        <v>37672</v>
      </c>
      <c r="B5110" s="887" t="s">
        <v>280</v>
      </c>
      <c r="C5110" s="887" t="s">
        <v>115</v>
      </c>
      <c r="D5110" s="887" t="s">
        <v>20390</v>
      </c>
      <c r="E5110" s="451">
        <v>3500</v>
      </c>
      <c r="F5110" s="887" t="s">
        <v>31238</v>
      </c>
      <c r="G5110" s="376" t="s">
        <v>31239</v>
      </c>
      <c r="H5110" s="884" t="s">
        <v>19708</v>
      </c>
      <c r="I5110" s="884" t="s">
        <v>29749</v>
      </c>
      <c r="J5110" s="887" t="s">
        <v>19708</v>
      </c>
      <c r="K5110" s="933">
        <v>1</v>
      </c>
      <c r="L5110" s="933">
        <v>12</v>
      </c>
      <c r="M5110" s="451">
        <v>42000</v>
      </c>
      <c r="N5110" s="933">
        <v>1</v>
      </c>
      <c r="O5110" s="933">
        <v>6</v>
      </c>
      <c r="P5110" s="451">
        <v>21000</v>
      </c>
      <c r="Q5110" s="933">
        <v>1</v>
      </c>
      <c r="R5110" s="933">
        <v>12</v>
      </c>
      <c r="S5110" s="452">
        <v>42000</v>
      </c>
    </row>
    <row r="5111" spans="1:19" s="243" customFormat="1" ht="23.25">
      <c r="A5111" s="926" t="s">
        <v>37672</v>
      </c>
      <c r="B5111" s="887" t="s">
        <v>280</v>
      </c>
      <c r="C5111" s="887" t="s">
        <v>115</v>
      </c>
      <c r="D5111" s="887" t="s">
        <v>31240</v>
      </c>
      <c r="E5111" s="451">
        <v>1800</v>
      </c>
      <c r="F5111" s="887" t="s">
        <v>31241</v>
      </c>
      <c r="G5111" s="376" t="s">
        <v>31242</v>
      </c>
      <c r="H5111" s="884" t="s">
        <v>19862</v>
      </c>
      <c r="I5111" s="884" t="s">
        <v>29896</v>
      </c>
      <c r="J5111" s="887" t="s">
        <v>19862</v>
      </c>
      <c r="K5111" s="933">
        <v>1</v>
      </c>
      <c r="L5111" s="933">
        <v>12</v>
      </c>
      <c r="M5111" s="451">
        <v>21600</v>
      </c>
      <c r="N5111" s="933">
        <v>1</v>
      </c>
      <c r="O5111" s="933">
        <v>6</v>
      </c>
      <c r="P5111" s="451">
        <v>10800</v>
      </c>
      <c r="Q5111" s="933">
        <v>1</v>
      </c>
      <c r="R5111" s="933">
        <v>12</v>
      </c>
      <c r="S5111" s="452">
        <v>21600</v>
      </c>
    </row>
    <row r="5112" spans="1:19" s="243" customFormat="1" ht="34.9">
      <c r="A5112" s="926" t="s">
        <v>37672</v>
      </c>
      <c r="B5112" s="887" t="s">
        <v>280</v>
      </c>
      <c r="C5112" s="887" t="s">
        <v>115</v>
      </c>
      <c r="D5112" s="887" t="s">
        <v>31243</v>
      </c>
      <c r="E5112" s="451">
        <v>7000</v>
      </c>
      <c r="F5112" s="887" t="s">
        <v>31244</v>
      </c>
      <c r="G5112" s="376" t="s">
        <v>31245</v>
      </c>
      <c r="H5112" s="884" t="s">
        <v>29807</v>
      </c>
      <c r="I5112" s="884" t="s">
        <v>19773</v>
      </c>
      <c r="J5112" s="887" t="s">
        <v>29807</v>
      </c>
      <c r="K5112" s="933">
        <v>1</v>
      </c>
      <c r="L5112" s="933">
        <v>12</v>
      </c>
      <c r="M5112" s="451">
        <v>84000</v>
      </c>
      <c r="N5112" s="933">
        <v>1</v>
      </c>
      <c r="O5112" s="933">
        <v>6</v>
      </c>
      <c r="P5112" s="451">
        <v>35233.339999999997</v>
      </c>
      <c r="Q5112" s="933">
        <v>1</v>
      </c>
      <c r="R5112" s="933">
        <v>12</v>
      </c>
      <c r="S5112" s="452">
        <v>84000</v>
      </c>
    </row>
    <row r="5113" spans="1:19" s="243" customFormat="1" ht="23.25">
      <c r="A5113" s="926" t="s">
        <v>37672</v>
      </c>
      <c r="B5113" s="887" t="s">
        <v>280</v>
      </c>
      <c r="C5113" s="887" t="s">
        <v>115</v>
      </c>
      <c r="D5113" s="887" t="s">
        <v>21124</v>
      </c>
      <c r="E5113" s="451">
        <v>11000</v>
      </c>
      <c r="F5113" s="887" t="s">
        <v>31246</v>
      </c>
      <c r="G5113" s="376" t="s">
        <v>31247</v>
      </c>
      <c r="H5113" s="884" t="s">
        <v>23921</v>
      </c>
      <c r="I5113" s="884" t="s">
        <v>19773</v>
      </c>
      <c r="J5113" s="887" t="s">
        <v>23921</v>
      </c>
      <c r="K5113" s="933">
        <v>1</v>
      </c>
      <c r="L5113" s="933">
        <v>12</v>
      </c>
      <c r="M5113" s="451">
        <v>131933.10999999999</v>
      </c>
      <c r="N5113" s="933">
        <v>1</v>
      </c>
      <c r="O5113" s="933">
        <v>6</v>
      </c>
      <c r="P5113" s="451">
        <v>66000</v>
      </c>
      <c r="Q5113" s="933">
        <v>1</v>
      </c>
      <c r="R5113" s="933">
        <v>12</v>
      </c>
      <c r="S5113" s="452">
        <v>132000</v>
      </c>
    </row>
    <row r="5114" spans="1:19" s="243" customFormat="1" ht="23.25">
      <c r="A5114" s="926" t="s">
        <v>37672</v>
      </c>
      <c r="B5114" s="887" t="s">
        <v>280</v>
      </c>
      <c r="C5114" s="887" t="s">
        <v>115</v>
      </c>
      <c r="D5114" s="887" t="s">
        <v>20390</v>
      </c>
      <c r="E5114" s="451">
        <v>3500</v>
      </c>
      <c r="F5114" s="887" t="s">
        <v>31248</v>
      </c>
      <c r="G5114" s="376" t="s">
        <v>31249</v>
      </c>
      <c r="H5114" s="884" t="s">
        <v>19862</v>
      </c>
      <c r="I5114" s="884" t="s">
        <v>29853</v>
      </c>
      <c r="J5114" s="887" t="s">
        <v>19862</v>
      </c>
      <c r="K5114" s="933">
        <v>1</v>
      </c>
      <c r="L5114" s="933">
        <v>12</v>
      </c>
      <c r="M5114" s="451">
        <v>42000</v>
      </c>
      <c r="N5114" s="933">
        <v>1</v>
      </c>
      <c r="O5114" s="933">
        <v>6</v>
      </c>
      <c r="P5114" s="451">
        <v>21000</v>
      </c>
      <c r="Q5114" s="933">
        <v>1</v>
      </c>
      <c r="R5114" s="933">
        <v>12</v>
      </c>
      <c r="S5114" s="452">
        <v>42000</v>
      </c>
    </row>
    <row r="5115" spans="1:19" s="243" customFormat="1" ht="23.25">
      <c r="A5115" s="926" t="s">
        <v>37672</v>
      </c>
      <c r="B5115" s="887" t="s">
        <v>280</v>
      </c>
      <c r="C5115" s="887" t="s">
        <v>115</v>
      </c>
      <c r="D5115" s="887" t="s">
        <v>29922</v>
      </c>
      <c r="E5115" s="451">
        <v>4500</v>
      </c>
      <c r="F5115" s="887" t="s">
        <v>31250</v>
      </c>
      <c r="G5115" s="376" t="s">
        <v>31251</v>
      </c>
      <c r="H5115" s="884" t="s">
        <v>19708</v>
      </c>
      <c r="I5115" s="884" t="s">
        <v>19773</v>
      </c>
      <c r="J5115" s="887" t="s">
        <v>19708</v>
      </c>
      <c r="K5115" s="933">
        <v>1</v>
      </c>
      <c r="L5115" s="933">
        <v>12</v>
      </c>
      <c r="M5115" s="451">
        <v>54000</v>
      </c>
      <c r="N5115" s="933">
        <v>1</v>
      </c>
      <c r="O5115" s="933">
        <v>6</v>
      </c>
      <c r="P5115" s="451">
        <v>27000</v>
      </c>
      <c r="Q5115" s="933">
        <v>1</v>
      </c>
      <c r="R5115" s="933">
        <v>12</v>
      </c>
      <c r="S5115" s="452">
        <v>54000</v>
      </c>
    </row>
    <row r="5116" spans="1:19" s="243" customFormat="1" ht="23.25">
      <c r="A5116" s="926" t="s">
        <v>37672</v>
      </c>
      <c r="B5116" s="887" t="s">
        <v>280</v>
      </c>
      <c r="C5116" s="887" t="s">
        <v>115</v>
      </c>
      <c r="D5116" s="887" t="s">
        <v>30590</v>
      </c>
      <c r="E5116" s="451">
        <v>3500</v>
      </c>
      <c r="F5116" s="887" t="s">
        <v>31252</v>
      </c>
      <c r="G5116" s="376" t="s">
        <v>31253</v>
      </c>
      <c r="H5116" s="884" t="s">
        <v>19895</v>
      </c>
      <c r="I5116" s="884" t="s">
        <v>29853</v>
      </c>
      <c r="J5116" s="887" t="s">
        <v>19895</v>
      </c>
      <c r="K5116" s="933">
        <v>1</v>
      </c>
      <c r="L5116" s="933">
        <v>12</v>
      </c>
      <c r="M5116" s="451">
        <v>42000</v>
      </c>
      <c r="N5116" s="933">
        <v>1</v>
      </c>
      <c r="O5116" s="933">
        <v>6</v>
      </c>
      <c r="P5116" s="451">
        <v>21000</v>
      </c>
      <c r="Q5116" s="933">
        <v>1</v>
      </c>
      <c r="R5116" s="933">
        <v>12</v>
      </c>
      <c r="S5116" s="452">
        <v>42000</v>
      </c>
    </row>
    <row r="5117" spans="1:19" s="243" customFormat="1" ht="23.25">
      <c r="A5117" s="926" t="s">
        <v>37672</v>
      </c>
      <c r="B5117" s="887" t="s">
        <v>280</v>
      </c>
      <c r="C5117" s="887" t="s">
        <v>115</v>
      </c>
      <c r="D5117" s="887" t="s">
        <v>29822</v>
      </c>
      <c r="E5117" s="451">
        <v>7000</v>
      </c>
      <c r="F5117" s="887" t="s">
        <v>31254</v>
      </c>
      <c r="G5117" s="376" t="s">
        <v>31255</v>
      </c>
      <c r="H5117" s="884" t="s">
        <v>20184</v>
      </c>
      <c r="I5117" s="884" t="s">
        <v>19773</v>
      </c>
      <c r="J5117" s="887" t="s">
        <v>20184</v>
      </c>
      <c r="K5117" s="933">
        <v>1</v>
      </c>
      <c r="L5117" s="933">
        <v>12</v>
      </c>
      <c r="M5117" s="451">
        <v>84000</v>
      </c>
      <c r="N5117" s="933">
        <v>1</v>
      </c>
      <c r="O5117" s="933">
        <v>6</v>
      </c>
      <c r="P5117" s="451">
        <v>42000</v>
      </c>
      <c r="Q5117" s="933">
        <v>1</v>
      </c>
      <c r="R5117" s="933">
        <v>12</v>
      </c>
      <c r="S5117" s="452">
        <v>84000</v>
      </c>
    </row>
    <row r="5118" spans="1:19" s="243" customFormat="1" ht="23.25">
      <c r="A5118" s="926" t="s">
        <v>37672</v>
      </c>
      <c r="B5118" s="887" t="s">
        <v>280</v>
      </c>
      <c r="C5118" s="887" t="s">
        <v>115</v>
      </c>
      <c r="D5118" s="887" t="s">
        <v>31256</v>
      </c>
      <c r="E5118" s="451">
        <v>10600</v>
      </c>
      <c r="F5118" s="887" t="s">
        <v>31257</v>
      </c>
      <c r="G5118" s="376" t="s">
        <v>31258</v>
      </c>
      <c r="H5118" s="884" t="s">
        <v>26744</v>
      </c>
      <c r="I5118" s="884" t="s">
        <v>29749</v>
      </c>
      <c r="J5118" s="887" t="s">
        <v>26744</v>
      </c>
      <c r="K5118" s="933">
        <v>1</v>
      </c>
      <c r="L5118" s="933">
        <v>12</v>
      </c>
      <c r="M5118" s="451">
        <v>127200</v>
      </c>
      <c r="N5118" s="933">
        <v>1</v>
      </c>
      <c r="O5118" s="933">
        <v>6</v>
      </c>
      <c r="P5118" s="451">
        <v>63600</v>
      </c>
      <c r="Q5118" s="933">
        <v>1</v>
      </c>
      <c r="R5118" s="933">
        <v>12</v>
      </c>
      <c r="S5118" s="452">
        <v>127200</v>
      </c>
    </row>
    <row r="5119" spans="1:19" s="243" customFormat="1" ht="23.25">
      <c r="A5119" s="926" t="s">
        <v>37672</v>
      </c>
      <c r="B5119" s="887" t="s">
        <v>280</v>
      </c>
      <c r="C5119" s="887" t="s">
        <v>115</v>
      </c>
      <c r="D5119" s="887" t="s">
        <v>31259</v>
      </c>
      <c r="E5119" s="451">
        <v>6500</v>
      </c>
      <c r="F5119" s="887" t="s">
        <v>31260</v>
      </c>
      <c r="G5119" s="376" t="s">
        <v>31261</v>
      </c>
      <c r="H5119" s="884" t="s">
        <v>27146</v>
      </c>
      <c r="I5119" s="884" t="s">
        <v>29749</v>
      </c>
      <c r="J5119" s="887" t="s">
        <v>27146</v>
      </c>
      <c r="K5119" s="933">
        <v>1</v>
      </c>
      <c r="L5119" s="933">
        <v>12</v>
      </c>
      <c r="M5119" s="451">
        <v>78000</v>
      </c>
      <c r="N5119" s="933">
        <v>1</v>
      </c>
      <c r="O5119" s="933">
        <v>6</v>
      </c>
      <c r="P5119" s="451">
        <v>39000</v>
      </c>
      <c r="Q5119" s="933">
        <v>1</v>
      </c>
      <c r="R5119" s="933">
        <v>12</v>
      </c>
      <c r="S5119" s="452">
        <v>78000</v>
      </c>
    </row>
    <row r="5120" spans="1:19" s="243" customFormat="1" ht="34.9">
      <c r="A5120" s="926" t="s">
        <v>37672</v>
      </c>
      <c r="B5120" s="887" t="s">
        <v>280</v>
      </c>
      <c r="C5120" s="887" t="s">
        <v>115</v>
      </c>
      <c r="D5120" s="887" t="s">
        <v>31262</v>
      </c>
      <c r="E5120" s="451">
        <v>3350</v>
      </c>
      <c r="F5120" s="887" t="s">
        <v>31263</v>
      </c>
      <c r="G5120" s="376" t="s">
        <v>31264</v>
      </c>
      <c r="H5120" s="884" t="s">
        <v>19713</v>
      </c>
      <c r="I5120" s="884" t="s">
        <v>19773</v>
      </c>
      <c r="J5120" s="887" t="s">
        <v>19713</v>
      </c>
      <c r="K5120" s="933">
        <v>1</v>
      </c>
      <c r="L5120" s="933">
        <v>12</v>
      </c>
      <c r="M5120" s="451">
        <v>40200</v>
      </c>
      <c r="N5120" s="933">
        <v>1</v>
      </c>
      <c r="O5120" s="933">
        <v>6</v>
      </c>
      <c r="P5120" s="451">
        <v>20100</v>
      </c>
      <c r="Q5120" s="933">
        <v>1</v>
      </c>
      <c r="R5120" s="933">
        <v>12</v>
      </c>
      <c r="S5120" s="452">
        <v>40200</v>
      </c>
    </row>
    <row r="5121" spans="1:19" s="243" customFormat="1" ht="23.25">
      <c r="A5121" s="926" t="s">
        <v>37672</v>
      </c>
      <c r="B5121" s="887" t="s">
        <v>280</v>
      </c>
      <c r="C5121" s="887" t="s">
        <v>115</v>
      </c>
      <c r="D5121" s="887" t="s">
        <v>31265</v>
      </c>
      <c r="E5121" s="451">
        <v>9000</v>
      </c>
      <c r="F5121" s="887" t="s">
        <v>31266</v>
      </c>
      <c r="G5121" s="376" t="s">
        <v>31267</v>
      </c>
      <c r="H5121" s="884" t="s">
        <v>19713</v>
      </c>
      <c r="I5121" s="884" t="s">
        <v>19773</v>
      </c>
      <c r="J5121" s="887" t="s">
        <v>19713</v>
      </c>
      <c r="K5121" s="933">
        <v>1</v>
      </c>
      <c r="L5121" s="933">
        <v>12</v>
      </c>
      <c r="M5121" s="451">
        <v>108000</v>
      </c>
      <c r="N5121" s="933">
        <v>1</v>
      </c>
      <c r="O5121" s="933">
        <v>6</v>
      </c>
      <c r="P5121" s="451">
        <v>54000</v>
      </c>
      <c r="Q5121" s="933">
        <v>1</v>
      </c>
      <c r="R5121" s="933">
        <v>12</v>
      </c>
      <c r="S5121" s="452">
        <v>108000</v>
      </c>
    </row>
    <row r="5122" spans="1:19" s="243" customFormat="1" ht="23.25">
      <c r="A5122" s="926" t="s">
        <v>37672</v>
      </c>
      <c r="B5122" s="887" t="s">
        <v>280</v>
      </c>
      <c r="C5122" s="887" t="s">
        <v>115</v>
      </c>
      <c r="D5122" s="887" t="s">
        <v>30035</v>
      </c>
      <c r="E5122" s="451">
        <v>5500</v>
      </c>
      <c r="F5122" s="887" t="s">
        <v>31268</v>
      </c>
      <c r="G5122" s="376" t="s">
        <v>31269</v>
      </c>
      <c r="H5122" s="884" t="s">
        <v>19708</v>
      </c>
      <c r="I5122" s="884" t="s">
        <v>19773</v>
      </c>
      <c r="J5122" s="887" t="s">
        <v>19708</v>
      </c>
      <c r="K5122" s="933">
        <v>1</v>
      </c>
      <c r="L5122" s="933">
        <v>12</v>
      </c>
      <c r="M5122" s="451">
        <v>66000</v>
      </c>
      <c r="N5122" s="933">
        <v>1</v>
      </c>
      <c r="O5122" s="933">
        <v>6</v>
      </c>
      <c r="P5122" s="451">
        <v>33000</v>
      </c>
      <c r="Q5122" s="933">
        <v>1</v>
      </c>
      <c r="R5122" s="933">
        <v>12</v>
      </c>
      <c r="S5122" s="452">
        <v>66000</v>
      </c>
    </row>
    <row r="5123" spans="1:19" s="243" customFormat="1" ht="23.25">
      <c r="A5123" s="926" t="s">
        <v>37672</v>
      </c>
      <c r="B5123" s="887" t="s">
        <v>280</v>
      </c>
      <c r="C5123" s="887" t="s">
        <v>115</v>
      </c>
      <c r="D5123" s="887" t="s">
        <v>31270</v>
      </c>
      <c r="E5123" s="451">
        <v>7500</v>
      </c>
      <c r="F5123" s="887" t="s">
        <v>31271</v>
      </c>
      <c r="G5123" s="376" t="s">
        <v>31272</v>
      </c>
      <c r="H5123" s="884" t="s">
        <v>19708</v>
      </c>
      <c r="I5123" s="884" t="s">
        <v>19773</v>
      </c>
      <c r="J5123" s="887" t="s">
        <v>19708</v>
      </c>
      <c r="K5123" s="933">
        <v>1</v>
      </c>
      <c r="L5123" s="933">
        <v>12</v>
      </c>
      <c r="M5123" s="451">
        <v>90000</v>
      </c>
      <c r="N5123" s="933">
        <v>1</v>
      </c>
      <c r="O5123" s="933">
        <v>6</v>
      </c>
      <c r="P5123" s="451">
        <v>45000</v>
      </c>
      <c r="Q5123" s="933">
        <v>1</v>
      </c>
      <c r="R5123" s="933">
        <v>12</v>
      </c>
      <c r="S5123" s="452">
        <v>90000</v>
      </c>
    </row>
    <row r="5124" spans="1:19" s="243" customFormat="1" ht="34.9">
      <c r="A5124" s="926" t="s">
        <v>37672</v>
      </c>
      <c r="B5124" s="887" t="s">
        <v>280</v>
      </c>
      <c r="C5124" s="887" t="s">
        <v>115</v>
      </c>
      <c r="D5124" s="887" t="s">
        <v>30159</v>
      </c>
      <c r="E5124" s="451">
        <v>9000</v>
      </c>
      <c r="F5124" s="887" t="s">
        <v>30160</v>
      </c>
      <c r="G5124" s="376" t="s">
        <v>30161</v>
      </c>
      <c r="H5124" s="884" t="s">
        <v>30162</v>
      </c>
      <c r="I5124" s="884" t="s">
        <v>19773</v>
      </c>
      <c r="J5124" s="887" t="s">
        <v>30162</v>
      </c>
      <c r="K5124" s="933">
        <v>1</v>
      </c>
      <c r="L5124" s="933">
        <v>8</v>
      </c>
      <c r="M5124" s="451">
        <v>72000</v>
      </c>
      <c r="N5124" s="933">
        <v>1</v>
      </c>
      <c r="O5124" s="933">
        <v>6</v>
      </c>
      <c r="P5124" s="451">
        <v>54000</v>
      </c>
      <c r="Q5124" s="933">
        <v>1</v>
      </c>
      <c r="R5124" s="933">
        <v>12</v>
      </c>
      <c r="S5124" s="452">
        <v>108000</v>
      </c>
    </row>
    <row r="5125" spans="1:19" s="243" customFormat="1" ht="23.25">
      <c r="A5125" s="926" t="s">
        <v>37672</v>
      </c>
      <c r="B5125" s="887" t="s">
        <v>280</v>
      </c>
      <c r="C5125" s="887" t="s">
        <v>115</v>
      </c>
      <c r="D5125" s="887" t="s">
        <v>31273</v>
      </c>
      <c r="E5125" s="451">
        <v>10000</v>
      </c>
      <c r="F5125" s="887" t="s">
        <v>31274</v>
      </c>
      <c r="G5125" s="376" t="s">
        <v>31275</v>
      </c>
      <c r="H5125" s="884" t="s">
        <v>21328</v>
      </c>
      <c r="I5125" s="884" t="s">
        <v>19773</v>
      </c>
      <c r="J5125" s="887" t="s">
        <v>21328</v>
      </c>
      <c r="K5125" s="933">
        <v>1</v>
      </c>
      <c r="L5125" s="933">
        <v>12</v>
      </c>
      <c r="M5125" s="451">
        <v>120000</v>
      </c>
      <c r="N5125" s="933">
        <v>1</v>
      </c>
      <c r="O5125" s="933">
        <v>6</v>
      </c>
      <c r="P5125" s="451">
        <v>60000</v>
      </c>
      <c r="Q5125" s="933">
        <v>1</v>
      </c>
      <c r="R5125" s="933">
        <v>12</v>
      </c>
      <c r="S5125" s="452">
        <v>120000</v>
      </c>
    </row>
    <row r="5126" spans="1:19" s="243" customFormat="1" ht="23.25">
      <c r="A5126" s="926" t="s">
        <v>37672</v>
      </c>
      <c r="B5126" s="887" t="s">
        <v>280</v>
      </c>
      <c r="C5126" s="887" t="s">
        <v>115</v>
      </c>
      <c r="D5126" s="887" t="s">
        <v>30112</v>
      </c>
      <c r="E5126" s="451">
        <v>6000</v>
      </c>
      <c r="F5126" s="887" t="s">
        <v>31276</v>
      </c>
      <c r="G5126" s="376" t="s">
        <v>31277</v>
      </c>
      <c r="H5126" s="884" t="s">
        <v>19747</v>
      </c>
      <c r="I5126" s="884" t="s">
        <v>29749</v>
      </c>
      <c r="J5126" s="887" t="s">
        <v>19747</v>
      </c>
      <c r="K5126" s="933">
        <v>1</v>
      </c>
      <c r="L5126" s="933">
        <v>12</v>
      </c>
      <c r="M5126" s="451">
        <v>72000</v>
      </c>
      <c r="N5126" s="933">
        <v>1</v>
      </c>
      <c r="O5126" s="933">
        <v>6</v>
      </c>
      <c r="P5126" s="451">
        <v>36000</v>
      </c>
      <c r="Q5126" s="933">
        <v>1</v>
      </c>
      <c r="R5126" s="933">
        <v>12</v>
      </c>
      <c r="S5126" s="452">
        <v>72000</v>
      </c>
    </row>
    <row r="5127" spans="1:19" s="243" customFormat="1" ht="23.25">
      <c r="A5127" s="926" t="s">
        <v>37672</v>
      </c>
      <c r="B5127" s="887" t="s">
        <v>280</v>
      </c>
      <c r="C5127" s="887" t="s">
        <v>115</v>
      </c>
      <c r="D5127" s="887" t="s">
        <v>31278</v>
      </c>
      <c r="E5127" s="451">
        <v>6000</v>
      </c>
      <c r="F5127" s="887" t="s">
        <v>31279</v>
      </c>
      <c r="G5127" s="376" t="s">
        <v>31280</v>
      </c>
      <c r="H5127" s="884" t="s">
        <v>29807</v>
      </c>
      <c r="I5127" s="884" t="s">
        <v>19773</v>
      </c>
      <c r="J5127" s="887" t="s">
        <v>29807</v>
      </c>
      <c r="K5127" s="933">
        <v>1</v>
      </c>
      <c r="L5127" s="933">
        <v>12</v>
      </c>
      <c r="M5127" s="451">
        <v>72000</v>
      </c>
      <c r="N5127" s="933">
        <v>1</v>
      </c>
      <c r="O5127" s="933">
        <v>6</v>
      </c>
      <c r="P5127" s="451">
        <v>36000</v>
      </c>
      <c r="Q5127" s="933">
        <v>1</v>
      </c>
      <c r="R5127" s="933">
        <v>12</v>
      </c>
      <c r="S5127" s="452">
        <v>72000</v>
      </c>
    </row>
    <row r="5128" spans="1:19" s="243" customFormat="1" ht="23.25">
      <c r="A5128" s="926" t="s">
        <v>37672</v>
      </c>
      <c r="B5128" s="887" t="s">
        <v>280</v>
      </c>
      <c r="C5128" s="887" t="s">
        <v>115</v>
      </c>
      <c r="D5128" s="887" t="s">
        <v>30167</v>
      </c>
      <c r="E5128" s="451">
        <v>9000</v>
      </c>
      <c r="F5128" s="887" t="s">
        <v>30168</v>
      </c>
      <c r="G5128" s="376" t="s">
        <v>30169</v>
      </c>
      <c r="H5128" s="884" t="s">
        <v>21328</v>
      </c>
      <c r="I5128" s="884" t="s">
        <v>19773</v>
      </c>
      <c r="J5128" s="887" t="s">
        <v>21328</v>
      </c>
      <c r="K5128" s="933">
        <v>3</v>
      </c>
      <c r="L5128" s="933">
        <v>8</v>
      </c>
      <c r="M5128" s="451">
        <v>70800</v>
      </c>
      <c r="N5128" s="933">
        <v>2</v>
      </c>
      <c r="O5128" s="933">
        <v>3</v>
      </c>
      <c r="P5128" s="451">
        <v>27000</v>
      </c>
      <c r="Q5128" s="933"/>
      <c r="R5128" s="933"/>
      <c r="S5128" s="452"/>
    </row>
    <row r="5129" spans="1:19" s="243" customFormat="1" ht="34.9">
      <c r="A5129" s="926" t="s">
        <v>37672</v>
      </c>
      <c r="B5129" s="887" t="s">
        <v>280</v>
      </c>
      <c r="C5129" s="887" t="s">
        <v>115</v>
      </c>
      <c r="D5129" s="887" t="s">
        <v>30170</v>
      </c>
      <c r="E5129" s="451">
        <v>6000</v>
      </c>
      <c r="F5129" s="887" t="s">
        <v>30171</v>
      </c>
      <c r="G5129" s="376" t="s">
        <v>30172</v>
      </c>
      <c r="H5129" s="884" t="s">
        <v>20153</v>
      </c>
      <c r="I5129" s="884" t="s">
        <v>19773</v>
      </c>
      <c r="J5129" s="887" t="s">
        <v>20153</v>
      </c>
      <c r="K5129" s="933">
        <v>1</v>
      </c>
      <c r="L5129" s="933">
        <v>2</v>
      </c>
      <c r="M5129" s="451">
        <v>11600</v>
      </c>
      <c r="N5129" s="933">
        <v>2</v>
      </c>
      <c r="O5129" s="933">
        <v>3</v>
      </c>
      <c r="P5129" s="451">
        <v>18000</v>
      </c>
      <c r="Q5129" s="933"/>
      <c r="R5129" s="933"/>
      <c r="S5129" s="452"/>
    </row>
    <row r="5130" spans="1:19" s="243" customFormat="1" ht="23.25">
      <c r="A5130" s="926" t="s">
        <v>37672</v>
      </c>
      <c r="B5130" s="887" t="s">
        <v>280</v>
      </c>
      <c r="C5130" s="887" t="s">
        <v>115</v>
      </c>
      <c r="D5130" s="887" t="s">
        <v>31281</v>
      </c>
      <c r="E5130" s="451">
        <v>6500</v>
      </c>
      <c r="F5130" s="887" t="s">
        <v>31282</v>
      </c>
      <c r="G5130" s="376" t="s">
        <v>31283</v>
      </c>
      <c r="H5130" s="884" t="s">
        <v>23921</v>
      </c>
      <c r="I5130" s="884" t="s">
        <v>19773</v>
      </c>
      <c r="J5130" s="887" t="s">
        <v>23921</v>
      </c>
      <c r="K5130" s="933">
        <v>1</v>
      </c>
      <c r="L5130" s="933">
        <v>12</v>
      </c>
      <c r="M5130" s="451">
        <v>78000</v>
      </c>
      <c r="N5130" s="933">
        <v>1</v>
      </c>
      <c r="O5130" s="933">
        <v>6</v>
      </c>
      <c r="P5130" s="451">
        <v>39000</v>
      </c>
      <c r="Q5130" s="933">
        <v>1</v>
      </c>
      <c r="R5130" s="933">
        <v>12</v>
      </c>
      <c r="S5130" s="452">
        <v>78000</v>
      </c>
    </row>
    <row r="5131" spans="1:19" s="243" customFormat="1" ht="23.25">
      <c r="A5131" s="926" t="s">
        <v>37672</v>
      </c>
      <c r="B5131" s="887" t="s">
        <v>280</v>
      </c>
      <c r="C5131" s="887" t="s">
        <v>115</v>
      </c>
      <c r="D5131" s="887" t="s">
        <v>31284</v>
      </c>
      <c r="E5131" s="451">
        <v>7000</v>
      </c>
      <c r="F5131" s="887" t="s">
        <v>31285</v>
      </c>
      <c r="G5131" s="376" t="s">
        <v>31286</v>
      </c>
      <c r="H5131" s="884" t="s">
        <v>29764</v>
      </c>
      <c r="I5131" s="884" t="s">
        <v>29749</v>
      </c>
      <c r="J5131" s="887" t="s">
        <v>29764</v>
      </c>
      <c r="K5131" s="933">
        <v>3</v>
      </c>
      <c r="L5131" s="933">
        <v>5</v>
      </c>
      <c r="M5131" s="451">
        <v>34066.67</v>
      </c>
      <c r="N5131" s="917"/>
      <c r="O5131" s="933"/>
      <c r="P5131" s="451"/>
      <c r="Q5131" s="917"/>
      <c r="R5131" s="917"/>
      <c r="S5131" s="452"/>
    </row>
    <row r="5132" spans="1:19" s="243" customFormat="1" ht="46.5">
      <c r="A5132" s="926" t="s">
        <v>37672</v>
      </c>
      <c r="B5132" s="887" t="s">
        <v>280</v>
      </c>
      <c r="C5132" s="887" t="s">
        <v>115</v>
      </c>
      <c r="D5132" s="887" t="s">
        <v>30237</v>
      </c>
      <c r="E5132" s="451">
        <v>8000</v>
      </c>
      <c r="F5132" s="887" t="s">
        <v>31287</v>
      </c>
      <c r="G5132" s="376" t="s">
        <v>31288</v>
      </c>
      <c r="H5132" s="884" t="s">
        <v>30796</v>
      </c>
      <c r="I5132" s="884" t="s">
        <v>19773</v>
      </c>
      <c r="J5132" s="887" t="s">
        <v>30796</v>
      </c>
      <c r="K5132" s="933">
        <v>1</v>
      </c>
      <c r="L5132" s="933">
        <v>12</v>
      </c>
      <c r="M5132" s="451">
        <v>96000</v>
      </c>
      <c r="N5132" s="933">
        <v>1</v>
      </c>
      <c r="O5132" s="933">
        <v>6</v>
      </c>
      <c r="P5132" s="451">
        <v>48000</v>
      </c>
      <c r="Q5132" s="933">
        <v>1</v>
      </c>
      <c r="R5132" s="933">
        <v>12</v>
      </c>
      <c r="S5132" s="452">
        <v>96000</v>
      </c>
    </row>
    <row r="5133" spans="1:19" s="243" customFormat="1" ht="23.25">
      <c r="A5133" s="926" t="s">
        <v>37672</v>
      </c>
      <c r="B5133" s="887" t="s">
        <v>280</v>
      </c>
      <c r="C5133" s="887" t="s">
        <v>115</v>
      </c>
      <c r="D5133" s="887" t="s">
        <v>30770</v>
      </c>
      <c r="E5133" s="451">
        <v>6500</v>
      </c>
      <c r="F5133" s="887" t="s">
        <v>31289</v>
      </c>
      <c r="G5133" s="376" t="s">
        <v>31290</v>
      </c>
      <c r="H5133" s="884" t="s">
        <v>19729</v>
      </c>
      <c r="I5133" s="884" t="s">
        <v>19773</v>
      </c>
      <c r="J5133" s="887" t="s">
        <v>19729</v>
      </c>
      <c r="K5133" s="933">
        <v>1</v>
      </c>
      <c r="L5133" s="933">
        <v>5</v>
      </c>
      <c r="M5133" s="451">
        <v>32500</v>
      </c>
      <c r="N5133" s="917"/>
      <c r="O5133" s="933"/>
      <c r="P5133" s="451"/>
      <c r="Q5133" s="917"/>
      <c r="R5133" s="917"/>
      <c r="S5133" s="452"/>
    </row>
    <row r="5134" spans="1:19" s="243" customFormat="1" ht="34.9">
      <c r="A5134" s="926" t="s">
        <v>37672</v>
      </c>
      <c r="B5134" s="887" t="s">
        <v>280</v>
      </c>
      <c r="C5134" s="887" t="s">
        <v>115</v>
      </c>
      <c r="D5134" s="887" t="s">
        <v>30177</v>
      </c>
      <c r="E5134" s="451">
        <v>3500</v>
      </c>
      <c r="F5134" s="887" t="s">
        <v>30178</v>
      </c>
      <c r="G5134" s="376" t="s">
        <v>30179</v>
      </c>
      <c r="H5134" s="884" t="s">
        <v>23633</v>
      </c>
      <c r="I5134" s="884" t="s">
        <v>29838</v>
      </c>
      <c r="J5134" s="887" t="s">
        <v>23633</v>
      </c>
      <c r="K5134" s="933">
        <v>1</v>
      </c>
      <c r="L5134" s="933">
        <v>2</v>
      </c>
      <c r="M5134" s="451">
        <v>6766.67</v>
      </c>
      <c r="N5134" s="933">
        <v>2</v>
      </c>
      <c r="O5134" s="933">
        <v>3</v>
      </c>
      <c r="P5134" s="451">
        <v>10500</v>
      </c>
      <c r="Q5134" s="933"/>
      <c r="R5134" s="933"/>
      <c r="S5134" s="452"/>
    </row>
    <row r="5135" spans="1:19" s="243" customFormat="1" ht="23.25">
      <c r="A5135" s="926" t="s">
        <v>37672</v>
      </c>
      <c r="B5135" s="887" t="s">
        <v>280</v>
      </c>
      <c r="C5135" s="887" t="s">
        <v>115</v>
      </c>
      <c r="D5135" s="887" t="s">
        <v>30167</v>
      </c>
      <c r="E5135" s="451">
        <v>9000</v>
      </c>
      <c r="F5135" s="887" t="s">
        <v>31291</v>
      </c>
      <c r="G5135" s="376" t="s">
        <v>31292</v>
      </c>
      <c r="H5135" s="884" t="s">
        <v>19802</v>
      </c>
      <c r="I5135" s="884" t="s">
        <v>19773</v>
      </c>
      <c r="J5135" s="887" t="s">
        <v>19802</v>
      </c>
      <c r="K5135" s="933">
        <v>1</v>
      </c>
      <c r="L5135" s="933">
        <v>12</v>
      </c>
      <c r="M5135" s="451">
        <v>108000</v>
      </c>
      <c r="N5135" s="933">
        <v>1</v>
      </c>
      <c r="O5135" s="933">
        <v>6</v>
      </c>
      <c r="P5135" s="451">
        <v>54000</v>
      </c>
      <c r="Q5135" s="933">
        <v>1</v>
      </c>
      <c r="R5135" s="933">
        <v>12</v>
      </c>
      <c r="S5135" s="452">
        <v>108000</v>
      </c>
    </row>
    <row r="5136" spans="1:19" s="243" customFormat="1" ht="34.9">
      <c r="A5136" s="926" t="s">
        <v>37672</v>
      </c>
      <c r="B5136" s="887" t="s">
        <v>280</v>
      </c>
      <c r="C5136" s="887" t="s">
        <v>115</v>
      </c>
      <c r="D5136" s="887" t="s">
        <v>30180</v>
      </c>
      <c r="E5136" s="451">
        <v>9000</v>
      </c>
      <c r="F5136" s="887" t="s">
        <v>30181</v>
      </c>
      <c r="G5136" s="376" t="s">
        <v>30182</v>
      </c>
      <c r="H5136" s="884" t="s">
        <v>23718</v>
      </c>
      <c r="I5136" s="884" t="s">
        <v>19773</v>
      </c>
      <c r="J5136" s="887" t="s">
        <v>23718</v>
      </c>
      <c r="K5136" s="933">
        <v>1</v>
      </c>
      <c r="L5136" s="933">
        <v>2</v>
      </c>
      <c r="M5136" s="451">
        <v>18000</v>
      </c>
      <c r="N5136" s="933">
        <v>2</v>
      </c>
      <c r="O5136" s="933">
        <v>3</v>
      </c>
      <c r="P5136" s="451">
        <v>27000</v>
      </c>
      <c r="Q5136" s="933"/>
      <c r="R5136" s="933"/>
      <c r="S5136" s="452"/>
    </row>
    <row r="5137" spans="1:19" s="243" customFormat="1" ht="34.9">
      <c r="A5137" s="926" t="s">
        <v>37672</v>
      </c>
      <c r="B5137" s="887" t="s">
        <v>280</v>
      </c>
      <c r="C5137" s="887" t="s">
        <v>115</v>
      </c>
      <c r="D5137" s="887" t="s">
        <v>31293</v>
      </c>
      <c r="E5137" s="451">
        <v>4500</v>
      </c>
      <c r="F5137" s="887" t="s">
        <v>31294</v>
      </c>
      <c r="G5137" s="376" t="s">
        <v>31295</v>
      </c>
      <c r="H5137" s="884" t="s">
        <v>29764</v>
      </c>
      <c r="I5137" s="884" t="s">
        <v>19773</v>
      </c>
      <c r="J5137" s="887" t="s">
        <v>29764</v>
      </c>
      <c r="K5137" s="933">
        <v>1</v>
      </c>
      <c r="L5137" s="933">
        <v>12</v>
      </c>
      <c r="M5137" s="451">
        <v>54000</v>
      </c>
      <c r="N5137" s="933">
        <v>1</v>
      </c>
      <c r="O5137" s="933">
        <v>6</v>
      </c>
      <c r="P5137" s="451">
        <v>27000</v>
      </c>
      <c r="Q5137" s="933">
        <v>1</v>
      </c>
      <c r="R5137" s="933">
        <v>12</v>
      </c>
      <c r="S5137" s="452">
        <v>54000</v>
      </c>
    </row>
    <row r="5138" spans="1:19" s="243" customFormat="1" ht="34.9">
      <c r="A5138" s="926" t="s">
        <v>37672</v>
      </c>
      <c r="B5138" s="887" t="s">
        <v>280</v>
      </c>
      <c r="C5138" s="887" t="s">
        <v>115</v>
      </c>
      <c r="D5138" s="887" t="s">
        <v>31296</v>
      </c>
      <c r="E5138" s="451">
        <v>8000</v>
      </c>
      <c r="F5138" s="887" t="s">
        <v>31297</v>
      </c>
      <c r="G5138" s="376" t="s">
        <v>31298</v>
      </c>
      <c r="H5138" s="884" t="s">
        <v>30827</v>
      </c>
      <c r="I5138" s="884" t="s">
        <v>19773</v>
      </c>
      <c r="J5138" s="887" t="s">
        <v>30827</v>
      </c>
      <c r="K5138" s="933">
        <v>1</v>
      </c>
      <c r="L5138" s="933">
        <v>12</v>
      </c>
      <c r="M5138" s="451">
        <v>92295.98000000001</v>
      </c>
      <c r="N5138" s="933">
        <v>1</v>
      </c>
      <c r="O5138" s="933">
        <v>6</v>
      </c>
      <c r="P5138" s="451">
        <v>48000</v>
      </c>
      <c r="Q5138" s="933">
        <v>1</v>
      </c>
      <c r="R5138" s="933">
        <v>12</v>
      </c>
      <c r="S5138" s="452">
        <v>96000</v>
      </c>
    </row>
    <row r="5139" spans="1:19" s="243" customFormat="1" ht="23.25">
      <c r="A5139" s="926" t="s">
        <v>37672</v>
      </c>
      <c r="B5139" s="887" t="s">
        <v>280</v>
      </c>
      <c r="C5139" s="887" t="s">
        <v>115</v>
      </c>
      <c r="D5139" s="887" t="s">
        <v>27163</v>
      </c>
      <c r="E5139" s="451">
        <v>4500</v>
      </c>
      <c r="F5139" s="887" t="s">
        <v>31299</v>
      </c>
      <c r="G5139" s="376" t="s">
        <v>31300</v>
      </c>
      <c r="H5139" s="884" t="s">
        <v>19790</v>
      </c>
      <c r="I5139" s="884" t="s">
        <v>29749</v>
      </c>
      <c r="J5139" s="887" t="s">
        <v>19790</v>
      </c>
      <c r="K5139" s="933">
        <v>1</v>
      </c>
      <c r="L5139" s="933">
        <v>12</v>
      </c>
      <c r="M5139" s="451">
        <v>54000</v>
      </c>
      <c r="N5139" s="933">
        <v>1</v>
      </c>
      <c r="O5139" s="933">
        <v>6</v>
      </c>
      <c r="P5139" s="451">
        <v>27000</v>
      </c>
      <c r="Q5139" s="933">
        <v>1</v>
      </c>
      <c r="R5139" s="933">
        <v>12</v>
      </c>
      <c r="S5139" s="452">
        <v>54000</v>
      </c>
    </row>
    <row r="5140" spans="1:19" s="243" customFormat="1" ht="23.25">
      <c r="A5140" s="926" t="s">
        <v>37672</v>
      </c>
      <c r="B5140" s="887" t="s">
        <v>280</v>
      </c>
      <c r="C5140" s="887" t="s">
        <v>115</v>
      </c>
      <c r="D5140" s="887" t="s">
        <v>29822</v>
      </c>
      <c r="E5140" s="451">
        <v>7000</v>
      </c>
      <c r="F5140" s="887" t="s">
        <v>31301</v>
      </c>
      <c r="G5140" s="376" t="s">
        <v>31302</v>
      </c>
      <c r="H5140" s="884" t="s">
        <v>23718</v>
      </c>
      <c r="I5140" s="884" t="s">
        <v>19773</v>
      </c>
      <c r="J5140" s="887" t="s">
        <v>23718</v>
      </c>
      <c r="K5140" s="933">
        <v>1</v>
      </c>
      <c r="L5140" s="933">
        <v>12</v>
      </c>
      <c r="M5140" s="451">
        <v>82237.429999999993</v>
      </c>
      <c r="N5140" s="933">
        <v>1</v>
      </c>
      <c r="O5140" s="933">
        <v>6</v>
      </c>
      <c r="P5140" s="451">
        <v>42000</v>
      </c>
      <c r="Q5140" s="933">
        <v>1</v>
      </c>
      <c r="R5140" s="933">
        <v>12</v>
      </c>
      <c r="S5140" s="452">
        <v>84000</v>
      </c>
    </row>
    <row r="5141" spans="1:19" s="243" customFormat="1" ht="23.25">
      <c r="A5141" s="926" t="s">
        <v>37672</v>
      </c>
      <c r="B5141" s="887" t="s">
        <v>280</v>
      </c>
      <c r="C5141" s="887" t="s">
        <v>115</v>
      </c>
      <c r="D5141" s="887" t="s">
        <v>20390</v>
      </c>
      <c r="E5141" s="451">
        <v>3500</v>
      </c>
      <c r="F5141" s="887" t="s">
        <v>31303</v>
      </c>
      <c r="G5141" s="376" t="s">
        <v>31304</v>
      </c>
      <c r="H5141" s="884" t="s">
        <v>19862</v>
      </c>
      <c r="I5141" s="884" t="s">
        <v>29838</v>
      </c>
      <c r="J5141" s="887" t="s">
        <v>19862</v>
      </c>
      <c r="K5141" s="933">
        <v>1</v>
      </c>
      <c r="L5141" s="933">
        <v>12</v>
      </c>
      <c r="M5141" s="451">
        <v>42000</v>
      </c>
      <c r="N5141" s="933">
        <v>1</v>
      </c>
      <c r="O5141" s="933">
        <v>6</v>
      </c>
      <c r="P5141" s="451">
        <v>21000</v>
      </c>
      <c r="Q5141" s="933">
        <v>1</v>
      </c>
      <c r="R5141" s="933">
        <v>12</v>
      </c>
      <c r="S5141" s="452">
        <v>42000</v>
      </c>
    </row>
    <row r="5142" spans="1:19" s="243" customFormat="1" ht="23.25">
      <c r="A5142" s="926" t="s">
        <v>37672</v>
      </c>
      <c r="B5142" s="887" t="s">
        <v>280</v>
      </c>
      <c r="C5142" s="887" t="s">
        <v>115</v>
      </c>
      <c r="D5142" s="887" t="s">
        <v>30282</v>
      </c>
      <c r="E5142" s="451">
        <v>5500</v>
      </c>
      <c r="F5142" s="887" t="s">
        <v>31305</v>
      </c>
      <c r="G5142" s="376" t="s">
        <v>31306</v>
      </c>
      <c r="H5142" s="884" t="s">
        <v>19862</v>
      </c>
      <c r="I5142" s="884" t="s">
        <v>19773</v>
      </c>
      <c r="J5142" s="887" t="s">
        <v>19862</v>
      </c>
      <c r="K5142" s="933">
        <v>1</v>
      </c>
      <c r="L5142" s="933">
        <v>12</v>
      </c>
      <c r="M5142" s="451">
        <v>49683.33</v>
      </c>
      <c r="N5142" s="917"/>
      <c r="O5142" s="933"/>
      <c r="P5142" s="451"/>
      <c r="Q5142" s="917"/>
      <c r="R5142" s="917"/>
      <c r="S5142" s="452"/>
    </row>
    <row r="5143" spans="1:19" s="243" customFormat="1" ht="23.25">
      <c r="A5143" s="926" t="s">
        <v>37672</v>
      </c>
      <c r="B5143" s="887" t="s">
        <v>280</v>
      </c>
      <c r="C5143" s="887" t="s">
        <v>115</v>
      </c>
      <c r="D5143" s="887" t="s">
        <v>31307</v>
      </c>
      <c r="E5143" s="451">
        <v>4500</v>
      </c>
      <c r="F5143" s="887" t="s">
        <v>31308</v>
      </c>
      <c r="G5143" s="376" t="s">
        <v>31309</v>
      </c>
      <c r="H5143" s="884" t="s">
        <v>19713</v>
      </c>
      <c r="I5143" s="884" t="s">
        <v>29749</v>
      </c>
      <c r="J5143" s="887" t="s">
        <v>19713</v>
      </c>
      <c r="K5143" s="933">
        <v>1</v>
      </c>
      <c r="L5143" s="933">
        <v>12</v>
      </c>
      <c r="M5143" s="451">
        <v>54000</v>
      </c>
      <c r="N5143" s="933">
        <v>1</v>
      </c>
      <c r="O5143" s="933">
        <v>6</v>
      </c>
      <c r="P5143" s="451">
        <v>27000</v>
      </c>
      <c r="Q5143" s="933">
        <v>1</v>
      </c>
      <c r="R5143" s="933">
        <v>12</v>
      </c>
      <c r="S5143" s="452">
        <v>54000</v>
      </c>
    </row>
    <row r="5144" spans="1:19" s="243" customFormat="1" ht="23.25">
      <c r="A5144" s="926" t="s">
        <v>37672</v>
      </c>
      <c r="B5144" s="887" t="s">
        <v>280</v>
      </c>
      <c r="C5144" s="887" t="s">
        <v>115</v>
      </c>
      <c r="D5144" s="887" t="s">
        <v>29822</v>
      </c>
      <c r="E5144" s="451">
        <v>7000</v>
      </c>
      <c r="F5144" s="887" t="s">
        <v>31310</v>
      </c>
      <c r="G5144" s="376" t="s">
        <v>31311</v>
      </c>
      <c r="H5144" s="884" t="s">
        <v>30162</v>
      </c>
      <c r="I5144" s="884" t="s">
        <v>29749</v>
      </c>
      <c r="J5144" s="887" t="s">
        <v>30162</v>
      </c>
      <c r="K5144" s="933">
        <v>1</v>
      </c>
      <c r="L5144" s="933">
        <v>12</v>
      </c>
      <c r="M5144" s="451">
        <v>84000</v>
      </c>
      <c r="N5144" s="933">
        <v>1</v>
      </c>
      <c r="O5144" s="933">
        <v>6</v>
      </c>
      <c r="P5144" s="451">
        <v>42000</v>
      </c>
      <c r="Q5144" s="933">
        <v>1</v>
      </c>
      <c r="R5144" s="933">
        <v>12</v>
      </c>
      <c r="S5144" s="452">
        <v>84000</v>
      </c>
    </row>
    <row r="5145" spans="1:19" s="243" customFormat="1" ht="23.25">
      <c r="A5145" s="926" t="s">
        <v>37672</v>
      </c>
      <c r="B5145" s="887" t="s">
        <v>280</v>
      </c>
      <c r="C5145" s="887" t="s">
        <v>115</v>
      </c>
      <c r="D5145" s="887" t="s">
        <v>21124</v>
      </c>
      <c r="E5145" s="451">
        <v>11000</v>
      </c>
      <c r="F5145" s="887" t="s">
        <v>30193</v>
      </c>
      <c r="G5145" s="376" t="s">
        <v>30194</v>
      </c>
      <c r="H5145" s="884" t="s">
        <v>23718</v>
      </c>
      <c r="I5145" s="884" t="s">
        <v>19773</v>
      </c>
      <c r="J5145" s="887" t="s">
        <v>23718</v>
      </c>
      <c r="K5145" s="933">
        <v>3</v>
      </c>
      <c r="L5145" s="933">
        <v>8</v>
      </c>
      <c r="M5145" s="451">
        <v>86533.33</v>
      </c>
      <c r="N5145" s="933">
        <v>2</v>
      </c>
      <c r="O5145" s="933">
        <v>3</v>
      </c>
      <c r="P5145" s="451">
        <v>33000</v>
      </c>
      <c r="Q5145" s="933"/>
      <c r="R5145" s="933"/>
      <c r="S5145" s="452"/>
    </row>
    <row r="5146" spans="1:19" s="243" customFormat="1" ht="23.25">
      <c r="A5146" s="926" t="s">
        <v>37672</v>
      </c>
      <c r="B5146" s="887" t="s">
        <v>280</v>
      </c>
      <c r="C5146" s="887" t="s">
        <v>115</v>
      </c>
      <c r="D5146" s="887" t="s">
        <v>30195</v>
      </c>
      <c r="E5146" s="451">
        <v>4500</v>
      </c>
      <c r="F5146" s="887" t="s">
        <v>30196</v>
      </c>
      <c r="G5146" s="376" t="s">
        <v>30197</v>
      </c>
      <c r="H5146" s="884" t="s">
        <v>19790</v>
      </c>
      <c r="I5146" s="884" t="s">
        <v>19773</v>
      </c>
      <c r="J5146" s="887" t="s">
        <v>19790</v>
      </c>
      <c r="K5146" s="933">
        <v>1</v>
      </c>
      <c r="L5146" s="933">
        <v>3</v>
      </c>
      <c r="M5146" s="451">
        <v>13500</v>
      </c>
      <c r="N5146" s="917"/>
      <c r="O5146" s="933"/>
      <c r="P5146" s="451"/>
      <c r="Q5146" s="933"/>
      <c r="R5146" s="933"/>
      <c r="S5146" s="452"/>
    </row>
    <row r="5147" spans="1:19" s="243" customFormat="1" ht="23.25">
      <c r="A5147" s="926" t="s">
        <v>37672</v>
      </c>
      <c r="B5147" s="887" t="s">
        <v>280</v>
      </c>
      <c r="C5147" s="887" t="s">
        <v>115</v>
      </c>
      <c r="D5147" s="887" t="s">
        <v>29856</v>
      </c>
      <c r="E5147" s="451">
        <v>6000</v>
      </c>
      <c r="F5147" s="887" t="s">
        <v>31312</v>
      </c>
      <c r="G5147" s="376" t="s">
        <v>31313</v>
      </c>
      <c r="H5147" s="884" t="s">
        <v>19729</v>
      </c>
      <c r="I5147" s="884" t="s">
        <v>19773</v>
      </c>
      <c r="J5147" s="887" t="s">
        <v>19729</v>
      </c>
      <c r="K5147" s="933">
        <v>1</v>
      </c>
      <c r="L5147" s="933">
        <v>12</v>
      </c>
      <c r="M5147" s="451">
        <v>72000</v>
      </c>
      <c r="N5147" s="933">
        <v>1</v>
      </c>
      <c r="O5147" s="933">
        <v>6</v>
      </c>
      <c r="P5147" s="451">
        <v>36000</v>
      </c>
      <c r="Q5147" s="942">
        <v>1</v>
      </c>
      <c r="R5147" s="942">
        <v>12</v>
      </c>
      <c r="S5147" s="452">
        <v>72000</v>
      </c>
    </row>
    <row r="5148" spans="1:19" s="243" customFormat="1" ht="23.25">
      <c r="A5148" s="926" t="s">
        <v>37672</v>
      </c>
      <c r="B5148" s="887" t="s">
        <v>280</v>
      </c>
      <c r="C5148" s="887" t="s">
        <v>115</v>
      </c>
      <c r="D5148" s="887" t="s">
        <v>29813</v>
      </c>
      <c r="E5148" s="451">
        <v>8000</v>
      </c>
      <c r="F5148" s="887" t="s">
        <v>31314</v>
      </c>
      <c r="G5148" s="376" t="s">
        <v>31315</v>
      </c>
      <c r="H5148" s="884" t="s">
        <v>29807</v>
      </c>
      <c r="I5148" s="884" t="s">
        <v>29749</v>
      </c>
      <c r="J5148" s="887" t="s">
        <v>29807</v>
      </c>
      <c r="K5148" s="933">
        <v>1</v>
      </c>
      <c r="L5148" s="933">
        <v>3</v>
      </c>
      <c r="M5148" s="451">
        <v>24000</v>
      </c>
      <c r="N5148" s="917"/>
      <c r="O5148" s="933"/>
      <c r="P5148" s="451"/>
      <c r="Q5148" s="917"/>
      <c r="R5148" s="917"/>
      <c r="S5148" s="452"/>
    </row>
    <row r="5149" spans="1:19" s="243" customFormat="1" ht="23.25">
      <c r="A5149" s="926" t="s">
        <v>37672</v>
      </c>
      <c r="B5149" s="887" t="s">
        <v>280</v>
      </c>
      <c r="C5149" s="887" t="s">
        <v>115</v>
      </c>
      <c r="D5149" s="887" t="s">
        <v>29811</v>
      </c>
      <c r="E5149" s="451">
        <v>10500</v>
      </c>
      <c r="F5149" s="887" t="s">
        <v>31316</v>
      </c>
      <c r="G5149" s="376" t="s">
        <v>31317</v>
      </c>
      <c r="H5149" s="884" t="s">
        <v>27606</v>
      </c>
      <c r="I5149" s="884" t="s">
        <v>19773</v>
      </c>
      <c r="J5149" s="887" t="s">
        <v>27606</v>
      </c>
      <c r="K5149" s="933">
        <v>1</v>
      </c>
      <c r="L5149" s="933">
        <v>3</v>
      </c>
      <c r="M5149" s="451">
        <v>31500</v>
      </c>
      <c r="N5149" s="917"/>
      <c r="O5149" s="933"/>
      <c r="P5149" s="451"/>
      <c r="Q5149" s="917"/>
      <c r="R5149" s="917"/>
      <c r="S5149" s="452"/>
    </row>
    <row r="5150" spans="1:19" s="243" customFormat="1" ht="34.9">
      <c r="A5150" s="926" t="s">
        <v>37672</v>
      </c>
      <c r="B5150" s="887" t="s">
        <v>280</v>
      </c>
      <c r="C5150" s="887" t="s">
        <v>115</v>
      </c>
      <c r="D5150" s="887" t="s">
        <v>31318</v>
      </c>
      <c r="E5150" s="451">
        <v>4500</v>
      </c>
      <c r="F5150" s="887" t="s">
        <v>31319</v>
      </c>
      <c r="G5150" s="376" t="s">
        <v>31320</v>
      </c>
      <c r="H5150" s="884" t="s">
        <v>19713</v>
      </c>
      <c r="I5150" s="884" t="s">
        <v>19773</v>
      </c>
      <c r="J5150" s="887" t="s">
        <v>19713</v>
      </c>
      <c r="K5150" s="933">
        <v>1</v>
      </c>
      <c r="L5150" s="933">
        <v>12</v>
      </c>
      <c r="M5150" s="451">
        <v>54000</v>
      </c>
      <c r="N5150" s="933">
        <v>1</v>
      </c>
      <c r="O5150" s="933">
        <v>6</v>
      </c>
      <c r="P5150" s="451">
        <v>27000</v>
      </c>
      <c r="Q5150" s="933">
        <v>1</v>
      </c>
      <c r="R5150" s="933">
        <v>12</v>
      </c>
      <c r="S5150" s="452">
        <v>54000</v>
      </c>
    </row>
    <row r="5151" spans="1:19" s="243" customFormat="1" ht="23.25">
      <c r="A5151" s="926" t="s">
        <v>37672</v>
      </c>
      <c r="B5151" s="887" t="s">
        <v>280</v>
      </c>
      <c r="C5151" s="887" t="s">
        <v>115</v>
      </c>
      <c r="D5151" s="887" t="s">
        <v>19900</v>
      </c>
      <c r="E5151" s="451">
        <v>2500</v>
      </c>
      <c r="F5151" s="887" t="s">
        <v>31321</v>
      </c>
      <c r="G5151" s="376" t="s">
        <v>31322</v>
      </c>
      <c r="H5151" s="884" t="s">
        <v>21228</v>
      </c>
      <c r="I5151" s="884" t="s">
        <v>19829</v>
      </c>
      <c r="J5151" s="887" t="s">
        <v>21228</v>
      </c>
      <c r="K5151" s="933">
        <v>1</v>
      </c>
      <c r="L5151" s="933">
        <v>12</v>
      </c>
      <c r="M5151" s="451">
        <v>30000</v>
      </c>
      <c r="N5151" s="933">
        <v>1</v>
      </c>
      <c r="O5151" s="933">
        <v>6</v>
      </c>
      <c r="P5151" s="451">
        <v>15000</v>
      </c>
      <c r="Q5151" s="933">
        <v>1</v>
      </c>
      <c r="R5151" s="933">
        <v>12</v>
      </c>
      <c r="S5151" s="452">
        <v>30000</v>
      </c>
    </row>
    <row r="5152" spans="1:19" s="243" customFormat="1" ht="46.5">
      <c r="A5152" s="926" t="s">
        <v>37672</v>
      </c>
      <c r="B5152" s="887" t="s">
        <v>280</v>
      </c>
      <c r="C5152" s="887" t="s">
        <v>115</v>
      </c>
      <c r="D5152" s="887" t="s">
        <v>31323</v>
      </c>
      <c r="E5152" s="451">
        <v>4600</v>
      </c>
      <c r="F5152" s="887" t="s">
        <v>31324</v>
      </c>
      <c r="G5152" s="376" t="s">
        <v>31325</v>
      </c>
      <c r="H5152" s="884" t="s">
        <v>30955</v>
      </c>
      <c r="I5152" s="884" t="s">
        <v>29749</v>
      </c>
      <c r="J5152" s="887" t="s">
        <v>30955</v>
      </c>
      <c r="K5152" s="933">
        <v>1</v>
      </c>
      <c r="L5152" s="933">
        <v>12</v>
      </c>
      <c r="M5152" s="451">
        <v>55200</v>
      </c>
      <c r="N5152" s="933">
        <v>1</v>
      </c>
      <c r="O5152" s="933">
        <v>6</v>
      </c>
      <c r="P5152" s="451">
        <v>27600</v>
      </c>
      <c r="Q5152" s="933">
        <v>1</v>
      </c>
      <c r="R5152" s="933">
        <v>12</v>
      </c>
      <c r="S5152" s="452">
        <v>55200</v>
      </c>
    </row>
    <row r="5153" spans="1:19" s="243" customFormat="1" ht="23.25">
      <c r="A5153" s="926" t="s">
        <v>37672</v>
      </c>
      <c r="B5153" s="887" t="s">
        <v>280</v>
      </c>
      <c r="C5153" s="887" t="s">
        <v>115</v>
      </c>
      <c r="D5153" s="887" t="s">
        <v>30198</v>
      </c>
      <c r="E5153" s="451">
        <v>4000</v>
      </c>
      <c r="F5153" s="887" t="s">
        <v>30199</v>
      </c>
      <c r="G5153" s="376" t="s">
        <v>30200</v>
      </c>
      <c r="H5153" s="884" t="s">
        <v>19862</v>
      </c>
      <c r="I5153" s="884" t="s">
        <v>19773</v>
      </c>
      <c r="J5153" s="887" t="s">
        <v>19862</v>
      </c>
      <c r="K5153" s="933">
        <v>1</v>
      </c>
      <c r="L5153" s="933">
        <v>4</v>
      </c>
      <c r="M5153" s="451">
        <v>16000</v>
      </c>
      <c r="N5153" s="917"/>
      <c r="O5153" s="933"/>
      <c r="P5153" s="451"/>
      <c r="Q5153" s="917"/>
      <c r="R5153" s="917"/>
      <c r="S5153" s="452"/>
    </row>
    <row r="5154" spans="1:19" s="243" customFormat="1" ht="23.25">
      <c r="A5154" s="926" t="s">
        <v>37672</v>
      </c>
      <c r="B5154" s="887" t="s">
        <v>280</v>
      </c>
      <c r="C5154" s="887" t="s">
        <v>115</v>
      </c>
      <c r="D5154" s="887" t="s">
        <v>29828</v>
      </c>
      <c r="E5154" s="451">
        <v>8500</v>
      </c>
      <c r="F5154" s="887" t="s">
        <v>31326</v>
      </c>
      <c r="G5154" s="376" t="s">
        <v>31327</v>
      </c>
      <c r="H5154" s="884" t="s">
        <v>19729</v>
      </c>
      <c r="I5154" s="884" t="s">
        <v>19773</v>
      </c>
      <c r="J5154" s="887" t="s">
        <v>19729</v>
      </c>
      <c r="K5154" s="933">
        <v>1</v>
      </c>
      <c r="L5154" s="933">
        <v>12</v>
      </c>
      <c r="M5154" s="451">
        <v>102000</v>
      </c>
      <c r="N5154" s="933">
        <v>1</v>
      </c>
      <c r="O5154" s="933">
        <v>6</v>
      </c>
      <c r="P5154" s="451">
        <v>51000</v>
      </c>
      <c r="Q5154" s="933">
        <v>1</v>
      </c>
      <c r="R5154" s="933">
        <v>12</v>
      </c>
      <c r="S5154" s="452">
        <v>102000</v>
      </c>
    </row>
    <row r="5155" spans="1:19" s="243" customFormat="1" ht="23.25">
      <c r="A5155" s="926" t="s">
        <v>37672</v>
      </c>
      <c r="B5155" s="887" t="s">
        <v>280</v>
      </c>
      <c r="C5155" s="887" t="s">
        <v>115</v>
      </c>
      <c r="D5155" s="887" t="s">
        <v>30112</v>
      </c>
      <c r="E5155" s="451">
        <v>6000</v>
      </c>
      <c r="F5155" s="887" t="s">
        <v>30201</v>
      </c>
      <c r="G5155" s="376" t="s">
        <v>30202</v>
      </c>
      <c r="H5155" s="884" t="s">
        <v>29764</v>
      </c>
      <c r="I5155" s="884" t="s">
        <v>19773</v>
      </c>
      <c r="J5155" s="887" t="s">
        <v>29764</v>
      </c>
      <c r="K5155" s="933">
        <v>3</v>
      </c>
      <c r="L5155" s="933">
        <v>8</v>
      </c>
      <c r="M5155" s="451">
        <v>47200</v>
      </c>
      <c r="N5155" s="933">
        <v>2</v>
      </c>
      <c r="O5155" s="933">
        <v>3</v>
      </c>
      <c r="P5155" s="451">
        <v>18000</v>
      </c>
      <c r="Q5155" s="933"/>
      <c r="R5155" s="933"/>
      <c r="S5155" s="452"/>
    </row>
    <row r="5156" spans="1:19" s="243" customFormat="1" ht="23.25">
      <c r="A5156" s="926" t="s">
        <v>37672</v>
      </c>
      <c r="B5156" s="887" t="s">
        <v>280</v>
      </c>
      <c r="C5156" s="887" t="s">
        <v>115</v>
      </c>
      <c r="D5156" s="887" t="s">
        <v>27586</v>
      </c>
      <c r="E5156" s="451">
        <v>8000</v>
      </c>
      <c r="F5156" s="887" t="s">
        <v>31328</v>
      </c>
      <c r="G5156" s="376" t="s">
        <v>31329</v>
      </c>
      <c r="H5156" s="884" t="s">
        <v>19729</v>
      </c>
      <c r="I5156" s="884" t="s">
        <v>19773</v>
      </c>
      <c r="J5156" s="887" t="s">
        <v>19729</v>
      </c>
      <c r="K5156" s="933">
        <v>1</v>
      </c>
      <c r="L5156" s="933">
        <v>1</v>
      </c>
      <c r="M5156" s="451">
        <v>11333.33</v>
      </c>
      <c r="N5156" s="917"/>
      <c r="O5156" s="933"/>
      <c r="P5156" s="451"/>
      <c r="Q5156" s="917"/>
      <c r="R5156" s="917"/>
      <c r="S5156" s="452"/>
    </row>
    <row r="5157" spans="1:19" s="243" customFormat="1" ht="23.25">
      <c r="A5157" s="926" t="s">
        <v>37672</v>
      </c>
      <c r="B5157" s="887" t="s">
        <v>280</v>
      </c>
      <c r="C5157" s="887" t="s">
        <v>115</v>
      </c>
      <c r="D5157" s="887" t="s">
        <v>31330</v>
      </c>
      <c r="E5157" s="451">
        <v>4000</v>
      </c>
      <c r="F5157" s="887" t="s">
        <v>31331</v>
      </c>
      <c r="G5157" s="376" t="s">
        <v>31332</v>
      </c>
      <c r="H5157" s="884" t="s">
        <v>19729</v>
      </c>
      <c r="I5157" s="884" t="s">
        <v>29749</v>
      </c>
      <c r="J5157" s="887" t="s">
        <v>19729</v>
      </c>
      <c r="K5157" s="933">
        <v>1</v>
      </c>
      <c r="L5157" s="933">
        <v>12</v>
      </c>
      <c r="M5157" s="451">
        <v>48000</v>
      </c>
      <c r="N5157" s="933">
        <v>1</v>
      </c>
      <c r="O5157" s="933">
        <v>6</v>
      </c>
      <c r="P5157" s="451">
        <v>24000</v>
      </c>
      <c r="Q5157" s="933">
        <v>1</v>
      </c>
      <c r="R5157" s="933">
        <v>12</v>
      </c>
      <c r="S5157" s="452">
        <v>48000</v>
      </c>
    </row>
    <row r="5158" spans="1:19" s="243" customFormat="1" ht="34.9">
      <c r="A5158" s="926" t="s">
        <v>37672</v>
      </c>
      <c r="B5158" s="887" t="s">
        <v>280</v>
      </c>
      <c r="C5158" s="887" t="s">
        <v>115</v>
      </c>
      <c r="D5158" s="887" t="s">
        <v>20390</v>
      </c>
      <c r="E5158" s="451">
        <v>3500</v>
      </c>
      <c r="F5158" s="887" t="s">
        <v>31333</v>
      </c>
      <c r="G5158" s="376" t="s">
        <v>31334</v>
      </c>
      <c r="H5158" s="884" t="s">
        <v>31335</v>
      </c>
      <c r="I5158" s="884" t="s">
        <v>19773</v>
      </c>
      <c r="J5158" s="887" t="s">
        <v>31335</v>
      </c>
      <c r="K5158" s="933">
        <v>1</v>
      </c>
      <c r="L5158" s="933">
        <v>12</v>
      </c>
      <c r="M5158" s="451">
        <v>42000</v>
      </c>
      <c r="N5158" s="933">
        <v>1</v>
      </c>
      <c r="O5158" s="933">
        <v>6</v>
      </c>
      <c r="P5158" s="451">
        <v>21000</v>
      </c>
      <c r="Q5158" s="933">
        <v>1</v>
      </c>
      <c r="R5158" s="933">
        <v>12</v>
      </c>
      <c r="S5158" s="452">
        <v>42000</v>
      </c>
    </row>
    <row r="5159" spans="1:19" s="243" customFormat="1" ht="23.25">
      <c r="A5159" s="926" t="s">
        <v>37672</v>
      </c>
      <c r="B5159" s="887" t="s">
        <v>280</v>
      </c>
      <c r="C5159" s="887" t="s">
        <v>115</v>
      </c>
      <c r="D5159" s="887" t="s">
        <v>31336</v>
      </c>
      <c r="E5159" s="451">
        <v>2500</v>
      </c>
      <c r="F5159" s="887" t="s">
        <v>31337</v>
      </c>
      <c r="G5159" s="376" t="s">
        <v>31338</v>
      </c>
      <c r="H5159" s="884" t="s">
        <v>30687</v>
      </c>
      <c r="I5159" s="884" t="s">
        <v>29749</v>
      </c>
      <c r="J5159" s="887" t="s">
        <v>30687</v>
      </c>
      <c r="K5159" s="933">
        <v>1</v>
      </c>
      <c r="L5159" s="933">
        <v>12</v>
      </c>
      <c r="M5159" s="451">
        <v>30000</v>
      </c>
      <c r="N5159" s="933">
        <v>1</v>
      </c>
      <c r="O5159" s="933">
        <v>6</v>
      </c>
      <c r="P5159" s="451">
        <v>15000</v>
      </c>
      <c r="Q5159" s="933">
        <v>1</v>
      </c>
      <c r="R5159" s="933">
        <v>12</v>
      </c>
      <c r="S5159" s="452">
        <v>30000</v>
      </c>
    </row>
    <row r="5160" spans="1:19" s="243" customFormat="1" ht="23.25">
      <c r="A5160" s="926" t="s">
        <v>37672</v>
      </c>
      <c r="B5160" s="887" t="s">
        <v>280</v>
      </c>
      <c r="C5160" s="887" t="s">
        <v>115</v>
      </c>
      <c r="D5160" s="887" t="s">
        <v>20055</v>
      </c>
      <c r="E5160" s="451">
        <v>15000</v>
      </c>
      <c r="F5160" s="887" t="s">
        <v>31339</v>
      </c>
      <c r="G5160" s="376" t="s">
        <v>31340</v>
      </c>
      <c r="H5160" s="884" t="s">
        <v>19713</v>
      </c>
      <c r="I5160" s="884" t="s">
        <v>19773</v>
      </c>
      <c r="J5160" s="887" t="s">
        <v>19713</v>
      </c>
      <c r="K5160" s="917"/>
      <c r="L5160" s="933"/>
      <c r="M5160" s="451"/>
      <c r="N5160" s="933">
        <v>1</v>
      </c>
      <c r="O5160" s="933">
        <v>1</v>
      </c>
      <c r="P5160" s="451">
        <v>16000</v>
      </c>
      <c r="Q5160" s="917"/>
      <c r="R5160" s="917"/>
      <c r="S5160" s="452"/>
    </row>
    <row r="5161" spans="1:19" s="243" customFormat="1" ht="23.25">
      <c r="A5161" s="926" t="s">
        <v>37672</v>
      </c>
      <c r="B5161" s="887" t="s">
        <v>280</v>
      </c>
      <c r="C5161" s="887" t="s">
        <v>115</v>
      </c>
      <c r="D5161" s="887" t="s">
        <v>20390</v>
      </c>
      <c r="E5161" s="451">
        <v>3500</v>
      </c>
      <c r="F5161" s="887" t="s">
        <v>31341</v>
      </c>
      <c r="G5161" s="376" t="s">
        <v>31342</v>
      </c>
      <c r="H5161" s="884" t="s">
        <v>19708</v>
      </c>
      <c r="I5161" s="884" t="s">
        <v>19773</v>
      </c>
      <c r="J5161" s="887" t="s">
        <v>19708</v>
      </c>
      <c r="K5161" s="933">
        <v>1</v>
      </c>
      <c r="L5161" s="933">
        <v>12</v>
      </c>
      <c r="M5161" s="451">
        <v>42000</v>
      </c>
      <c r="N5161" s="933">
        <v>1</v>
      </c>
      <c r="O5161" s="933">
        <v>6</v>
      </c>
      <c r="P5161" s="451">
        <v>21000</v>
      </c>
      <c r="Q5161" s="933">
        <v>1</v>
      </c>
      <c r="R5161" s="933">
        <v>12</v>
      </c>
      <c r="S5161" s="452">
        <v>42000</v>
      </c>
    </row>
    <row r="5162" spans="1:19" s="243" customFormat="1" ht="34.9">
      <c r="A5162" s="926" t="s">
        <v>37672</v>
      </c>
      <c r="B5162" s="887" t="s">
        <v>280</v>
      </c>
      <c r="C5162" s="887" t="s">
        <v>115</v>
      </c>
      <c r="D5162" s="887" t="s">
        <v>30930</v>
      </c>
      <c r="E5162" s="451">
        <v>6000</v>
      </c>
      <c r="F5162" s="887" t="s">
        <v>31343</v>
      </c>
      <c r="G5162" s="376" t="s">
        <v>31344</v>
      </c>
      <c r="H5162" s="884" t="s">
        <v>27378</v>
      </c>
      <c r="I5162" s="884" t="s">
        <v>19773</v>
      </c>
      <c r="J5162" s="887" t="s">
        <v>27378</v>
      </c>
      <c r="K5162" s="933">
        <v>1</v>
      </c>
      <c r="L5162" s="933">
        <v>12</v>
      </c>
      <c r="M5162" s="451">
        <v>72000</v>
      </c>
      <c r="N5162" s="933">
        <v>1</v>
      </c>
      <c r="O5162" s="933">
        <v>6</v>
      </c>
      <c r="P5162" s="451">
        <v>36000</v>
      </c>
      <c r="Q5162" s="933">
        <v>1</v>
      </c>
      <c r="R5162" s="933">
        <v>12</v>
      </c>
      <c r="S5162" s="452">
        <v>72000</v>
      </c>
    </row>
    <row r="5163" spans="1:19" s="243" customFormat="1" ht="23.25">
      <c r="A5163" s="926" t="s">
        <v>37672</v>
      </c>
      <c r="B5163" s="887" t="s">
        <v>280</v>
      </c>
      <c r="C5163" s="887" t="s">
        <v>115</v>
      </c>
      <c r="D5163" s="887" t="s">
        <v>29856</v>
      </c>
      <c r="E5163" s="451">
        <v>6000</v>
      </c>
      <c r="F5163" s="887" t="s">
        <v>31345</v>
      </c>
      <c r="G5163" s="376" t="s">
        <v>31346</v>
      </c>
      <c r="H5163" s="884" t="s">
        <v>19713</v>
      </c>
      <c r="I5163" s="884" t="s">
        <v>19773</v>
      </c>
      <c r="J5163" s="887" t="s">
        <v>19713</v>
      </c>
      <c r="K5163" s="933">
        <v>1</v>
      </c>
      <c r="L5163" s="933">
        <v>12</v>
      </c>
      <c r="M5163" s="451">
        <v>72000</v>
      </c>
      <c r="N5163" s="933">
        <v>1</v>
      </c>
      <c r="O5163" s="933">
        <v>6</v>
      </c>
      <c r="P5163" s="451">
        <v>36000</v>
      </c>
      <c r="Q5163" s="933">
        <v>1</v>
      </c>
      <c r="R5163" s="933">
        <v>12</v>
      </c>
      <c r="S5163" s="452">
        <v>72000</v>
      </c>
    </row>
    <row r="5164" spans="1:19" s="243" customFormat="1" ht="23.25">
      <c r="A5164" s="926" t="s">
        <v>37672</v>
      </c>
      <c r="B5164" s="887" t="s">
        <v>280</v>
      </c>
      <c r="C5164" s="887" t="s">
        <v>115</v>
      </c>
      <c r="D5164" s="887" t="s">
        <v>30368</v>
      </c>
      <c r="E5164" s="451">
        <v>4600</v>
      </c>
      <c r="F5164" s="887" t="s">
        <v>31347</v>
      </c>
      <c r="G5164" s="376" t="s">
        <v>31348</v>
      </c>
      <c r="H5164" s="884" t="s">
        <v>19729</v>
      </c>
      <c r="I5164" s="884" t="s">
        <v>19773</v>
      </c>
      <c r="J5164" s="887" t="s">
        <v>19729</v>
      </c>
      <c r="K5164" s="933">
        <v>1</v>
      </c>
      <c r="L5164" s="933">
        <v>12</v>
      </c>
      <c r="M5164" s="451">
        <v>55200</v>
      </c>
      <c r="N5164" s="933">
        <v>1</v>
      </c>
      <c r="O5164" s="933">
        <v>6</v>
      </c>
      <c r="P5164" s="451">
        <v>27600</v>
      </c>
      <c r="Q5164" s="933">
        <v>1</v>
      </c>
      <c r="R5164" s="933">
        <v>12</v>
      </c>
      <c r="S5164" s="452">
        <v>55200</v>
      </c>
    </row>
    <row r="5165" spans="1:19" s="243" customFormat="1" ht="23.25">
      <c r="A5165" s="926" t="s">
        <v>37672</v>
      </c>
      <c r="B5165" s="887" t="s">
        <v>280</v>
      </c>
      <c r="C5165" s="887" t="s">
        <v>115</v>
      </c>
      <c r="D5165" s="887" t="s">
        <v>30206</v>
      </c>
      <c r="E5165" s="451">
        <v>7500</v>
      </c>
      <c r="F5165" s="887" t="s">
        <v>30207</v>
      </c>
      <c r="G5165" s="376" t="s">
        <v>30208</v>
      </c>
      <c r="H5165" s="884" t="s">
        <v>19713</v>
      </c>
      <c r="I5165" s="884" t="s">
        <v>19773</v>
      </c>
      <c r="J5165" s="887" t="s">
        <v>19713</v>
      </c>
      <c r="K5165" s="933">
        <v>1</v>
      </c>
      <c r="L5165" s="933">
        <v>3</v>
      </c>
      <c r="M5165" s="451">
        <v>22500</v>
      </c>
      <c r="N5165" s="917"/>
      <c r="O5165" s="933"/>
      <c r="P5165" s="451"/>
      <c r="Q5165" s="933"/>
      <c r="R5165" s="933"/>
      <c r="S5165" s="452"/>
    </row>
    <row r="5166" spans="1:19" s="243" customFormat="1" ht="23.25">
      <c r="A5166" s="926" t="s">
        <v>37672</v>
      </c>
      <c r="B5166" s="887" t="s">
        <v>280</v>
      </c>
      <c r="C5166" s="887" t="s">
        <v>115</v>
      </c>
      <c r="D5166" s="887" t="s">
        <v>31349</v>
      </c>
      <c r="E5166" s="451">
        <v>7000</v>
      </c>
      <c r="F5166" s="887" t="s">
        <v>31350</v>
      </c>
      <c r="G5166" s="376" t="s">
        <v>31351</v>
      </c>
      <c r="H5166" s="884" t="s">
        <v>19790</v>
      </c>
      <c r="I5166" s="884" t="s">
        <v>19773</v>
      </c>
      <c r="J5166" s="887" t="s">
        <v>19790</v>
      </c>
      <c r="K5166" s="933">
        <v>1</v>
      </c>
      <c r="L5166" s="933">
        <v>12</v>
      </c>
      <c r="M5166" s="451">
        <v>84000</v>
      </c>
      <c r="N5166" s="933">
        <v>1</v>
      </c>
      <c r="O5166" s="933">
        <v>6</v>
      </c>
      <c r="P5166" s="451">
        <v>42000</v>
      </c>
      <c r="Q5166" s="933">
        <v>1</v>
      </c>
      <c r="R5166" s="933">
        <v>12</v>
      </c>
      <c r="S5166" s="452">
        <v>84000</v>
      </c>
    </row>
    <row r="5167" spans="1:19" s="243" customFormat="1" ht="23.25">
      <c r="A5167" s="926" t="s">
        <v>37672</v>
      </c>
      <c r="B5167" s="887" t="s">
        <v>280</v>
      </c>
      <c r="C5167" s="887" t="s">
        <v>115</v>
      </c>
      <c r="D5167" s="887" t="s">
        <v>30898</v>
      </c>
      <c r="E5167" s="451">
        <v>4600</v>
      </c>
      <c r="F5167" s="887" t="s">
        <v>31352</v>
      </c>
      <c r="G5167" s="376" t="s">
        <v>31353</v>
      </c>
      <c r="H5167" s="884" t="s">
        <v>30827</v>
      </c>
      <c r="I5167" s="884" t="s">
        <v>19773</v>
      </c>
      <c r="J5167" s="887" t="s">
        <v>30827</v>
      </c>
      <c r="K5167" s="933">
        <v>1</v>
      </c>
      <c r="L5167" s="933">
        <v>12</v>
      </c>
      <c r="M5167" s="451">
        <v>47975.560000000005</v>
      </c>
      <c r="N5167" s="933">
        <v>1</v>
      </c>
      <c r="O5167" s="933">
        <v>6</v>
      </c>
      <c r="P5167" s="451">
        <v>27600</v>
      </c>
      <c r="Q5167" s="933">
        <v>1</v>
      </c>
      <c r="R5167" s="933">
        <v>12</v>
      </c>
      <c r="S5167" s="452">
        <v>55200</v>
      </c>
    </row>
    <row r="5168" spans="1:19" s="243" customFormat="1" ht="23.25">
      <c r="A5168" s="926" t="s">
        <v>37672</v>
      </c>
      <c r="B5168" s="887" t="s">
        <v>280</v>
      </c>
      <c r="C5168" s="887" t="s">
        <v>115</v>
      </c>
      <c r="D5168" s="887" t="s">
        <v>29856</v>
      </c>
      <c r="E5168" s="451">
        <v>6000</v>
      </c>
      <c r="F5168" s="887" t="s">
        <v>31354</v>
      </c>
      <c r="G5168" s="376" t="s">
        <v>31355</v>
      </c>
      <c r="H5168" s="884" t="s">
        <v>19747</v>
      </c>
      <c r="I5168" s="884" t="s">
        <v>19773</v>
      </c>
      <c r="J5168" s="887" t="s">
        <v>19747</v>
      </c>
      <c r="K5168" s="933">
        <v>1</v>
      </c>
      <c r="L5168" s="933">
        <v>12</v>
      </c>
      <c r="M5168" s="451">
        <v>71849.440000000002</v>
      </c>
      <c r="N5168" s="933">
        <v>1</v>
      </c>
      <c r="O5168" s="933">
        <v>6</v>
      </c>
      <c r="P5168" s="451">
        <v>36000</v>
      </c>
      <c r="Q5168" s="933">
        <v>1</v>
      </c>
      <c r="R5168" s="933">
        <v>12</v>
      </c>
      <c r="S5168" s="452">
        <v>72000</v>
      </c>
    </row>
    <row r="5169" spans="1:19" s="243" customFormat="1" ht="23.25">
      <c r="A5169" s="926" t="s">
        <v>37672</v>
      </c>
      <c r="B5169" s="887" t="s">
        <v>280</v>
      </c>
      <c r="C5169" s="887" t="s">
        <v>115</v>
      </c>
      <c r="D5169" s="887" t="s">
        <v>31356</v>
      </c>
      <c r="E5169" s="451">
        <v>12000</v>
      </c>
      <c r="F5169" s="887" t="s">
        <v>31357</v>
      </c>
      <c r="G5169" s="376" t="s">
        <v>31358</v>
      </c>
      <c r="H5169" s="884" t="s">
        <v>19713</v>
      </c>
      <c r="I5169" s="884" t="s">
        <v>19773</v>
      </c>
      <c r="J5169" s="887" t="s">
        <v>19713</v>
      </c>
      <c r="K5169" s="933">
        <v>1</v>
      </c>
      <c r="L5169" s="933">
        <v>12</v>
      </c>
      <c r="M5169" s="451">
        <v>144000</v>
      </c>
      <c r="N5169" s="933">
        <v>1</v>
      </c>
      <c r="O5169" s="933">
        <v>6</v>
      </c>
      <c r="P5169" s="451">
        <v>72000</v>
      </c>
      <c r="Q5169" s="933">
        <v>1</v>
      </c>
      <c r="R5169" s="933">
        <v>12</v>
      </c>
      <c r="S5169" s="452">
        <v>144000</v>
      </c>
    </row>
    <row r="5170" spans="1:19" s="243" customFormat="1" ht="23.25">
      <c r="A5170" s="926" t="s">
        <v>37672</v>
      </c>
      <c r="B5170" s="887" t="s">
        <v>280</v>
      </c>
      <c r="C5170" s="887" t="s">
        <v>115</v>
      </c>
      <c r="D5170" s="887" t="s">
        <v>30873</v>
      </c>
      <c r="E5170" s="451">
        <v>2500</v>
      </c>
      <c r="F5170" s="887" t="s">
        <v>31359</v>
      </c>
      <c r="G5170" s="376" t="s">
        <v>31360</v>
      </c>
      <c r="H5170" s="884" t="s">
        <v>21228</v>
      </c>
      <c r="I5170" s="884" t="s">
        <v>19829</v>
      </c>
      <c r="J5170" s="887" t="s">
        <v>21228</v>
      </c>
      <c r="K5170" s="933">
        <v>1</v>
      </c>
      <c r="L5170" s="933">
        <v>12</v>
      </c>
      <c r="M5170" s="451">
        <v>30000</v>
      </c>
      <c r="N5170" s="933">
        <v>1</v>
      </c>
      <c r="O5170" s="933">
        <v>6</v>
      </c>
      <c r="P5170" s="451">
        <v>15000</v>
      </c>
      <c r="Q5170" s="933">
        <v>1</v>
      </c>
      <c r="R5170" s="933">
        <v>12</v>
      </c>
      <c r="S5170" s="452">
        <v>30000</v>
      </c>
    </row>
    <row r="5171" spans="1:19" s="243" customFormat="1" ht="34.9">
      <c r="A5171" s="926" t="s">
        <v>37672</v>
      </c>
      <c r="B5171" s="887" t="s">
        <v>280</v>
      </c>
      <c r="C5171" s="887" t="s">
        <v>115</v>
      </c>
      <c r="D5171" s="887" t="s">
        <v>30180</v>
      </c>
      <c r="E5171" s="451">
        <v>9000</v>
      </c>
      <c r="F5171" s="887" t="s">
        <v>30212</v>
      </c>
      <c r="G5171" s="376" t="s">
        <v>30213</v>
      </c>
      <c r="H5171" s="884" t="s">
        <v>19802</v>
      </c>
      <c r="I5171" s="884" t="s">
        <v>19773</v>
      </c>
      <c r="J5171" s="887" t="s">
        <v>19802</v>
      </c>
      <c r="K5171" s="933">
        <v>1</v>
      </c>
      <c r="L5171" s="933">
        <v>2</v>
      </c>
      <c r="M5171" s="451">
        <v>18000</v>
      </c>
      <c r="N5171" s="933">
        <v>2</v>
      </c>
      <c r="O5171" s="933">
        <v>3</v>
      </c>
      <c r="P5171" s="451">
        <v>27000</v>
      </c>
      <c r="Q5171" s="933"/>
      <c r="R5171" s="933"/>
      <c r="S5171" s="452"/>
    </row>
    <row r="5172" spans="1:19" s="243" customFormat="1" ht="23.25">
      <c r="A5172" s="926" t="s">
        <v>37672</v>
      </c>
      <c r="B5172" s="887" t="s">
        <v>280</v>
      </c>
      <c r="C5172" s="887" t="s">
        <v>115</v>
      </c>
      <c r="D5172" s="887" t="s">
        <v>29922</v>
      </c>
      <c r="E5172" s="451">
        <v>4500</v>
      </c>
      <c r="F5172" s="887" t="s">
        <v>31361</v>
      </c>
      <c r="G5172" s="376" t="s">
        <v>31362</v>
      </c>
      <c r="H5172" s="884" t="s">
        <v>19862</v>
      </c>
      <c r="I5172" s="884" t="s">
        <v>29749</v>
      </c>
      <c r="J5172" s="887" t="s">
        <v>19862</v>
      </c>
      <c r="K5172" s="933">
        <v>1</v>
      </c>
      <c r="L5172" s="933">
        <v>12</v>
      </c>
      <c r="M5172" s="451">
        <v>54000</v>
      </c>
      <c r="N5172" s="933">
        <v>1</v>
      </c>
      <c r="O5172" s="933">
        <v>6</v>
      </c>
      <c r="P5172" s="451">
        <v>27000</v>
      </c>
      <c r="Q5172" s="933">
        <v>1</v>
      </c>
      <c r="R5172" s="933">
        <v>12</v>
      </c>
      <c r="S5172" s="452">
        <v>54000</v>
      </c>
    </row>
    <row r="5173" spans="1:19" s="243" customFormat="1" ht="23.25">
      <c r="A5173" s="926" t="s">
        <v>37672</v>
      </c>
      <c r="B5173" s="887" t="s">
        <v>280</v>
      </c>
      <c r="C5173" s="887" t="s">
        <v>115</v>
      </c>
      <c r="D5173" s="887" t="s">
        <v>30112</v>
      </c>
      <c r="E5173" s="451">
        <v>6000</v>
      </c>
      <c r="F5173" s="887" t="s">
        <v>31363</v>
      </c>
      <c r="G5173" s="376" t="s">
        <v>31364</v>
      </c>
      <c r="H5173" s="884" t="s">
        <v>19747</v>
      </c>
      <c r="I5173" s="884" t="s">
        <v>19773</v>
      </c>
      <c r="J5173" s="887" t="s">
        <v>19747</v>
      </c>
      <c r="K5173" s="933">
        <v>1</v>
      </c>
      <c r="L5173" s="933">
        <v>12</v>
      </c>
      <c r="M5173" s="451">
        <v>72000</v>
      </c>
      <c r="N5173" s="933">
        <v>1</v>
      </c>
      <c r="O5173" s="933">
        <v>6</v>
      </c>
      <c r="P5173" s="451">
        <v>36000</v>
      </c>
      <c r="Q5173" s="933">
        <v>1</v>
      </c>
      <c r="R5173" s="933">
        <v>12</v>
      </c>
      <c r="S5173" s="452">
        <v>72000</v>
      </c>
    </row>
    <row r="5174" spans="1:19" s="243" customFormat="1" ht="23.25">
      <c r="A5174" s="926" t="s">
        <v>37672</v>
      </c>
      <c r="B5174" s="887" t="s">
        <v>280</v>
      </c>
      <c r="C5174" s="887" t="s">
        <v>115</v>
      </c>
      <c r="D5174" s="887" t="s">
        <v>30216</v>
      </c>
      <c r="E5174" s="451">
        <v>2500</v>
      </c>
      <c r="F5174" s="887" t="s">
        <v>30217</v>
      </c>
      <c r="G5174" s="376" t="s">
        <v>30218</v>
      </c>
      <c r="H5174" s="884" t="s">
        <v>29834</v>
      </c>
      <c r="I5174" s="884" t="s">
        <v>29749</v>
      </c>
      <c r="J5174" s="887" t="s">
        <v>29834</v>
      </c>
      <c r="K5174" s="933">
        <v>1</v>
      </c>
      <c r="L5174" s="933">
        <v>6</v>
      </c>
      <c r="M5174" s="451">
        <v>15000</v>
      </c>
      <c r="N5174" s="933">
        <v>1</v>
      </c>
      <c r="O5174" s="933">
        <v>6</v>
      </c>
      <c r="P5174" s="451">
        <v>15000</v>
      </c>
      <c r="Q5174" s="933">
        <v>1</v>
      </c>
      <c r="R5174" s="933">
        <v>12</v>
      </c>
      <c r="S5174" s="452">
        <v>30000</v>
      </c>
    </row>
    <row r="5175" spans="1:19" s="243" customFormat="1" ht="23.25">
      <c r="A5175" s="926" t="s">
        <v>37672</v>
      </c>
      <c r="B5175" s="887" t="s">
        <v>280</v>
      </c>
      <c r="C5175" s="887" t="s">
        <v>115</v>
      </c>
      <c r="D5175" s="887" t="s">
        <v>20390</v>
      </c>
      <c r="E5175" s="451">
        <v>3500</v>
      </c>
      <c r="F5175" s="887" t="s">
        <v>31365</v>
      </c>
      <c r="G5175" s="376" t="s">
        <v>31366</v>
      </c>
      <c r="H5175" s="884" t="s">
        <v>19862</v>
      </c>
      <c r="I5175" s="884" t="s">
        <v>19773</v>
      </c>
      <c r="J5175" s="887" t="s">
        <v>19862</v>
      </c>
      <c r="K5175" s="933">
        <v>1</v>
      </c>
      <c r="L5175" s="933">
        <v>12</v>
      </c>
      <c r="M5175" s="451">
        <v>42000</v>
      </c>
      <c r="N5175" s="933">
        <v>1</v>
      </c>
      <c r="O5175" s="933">
        <v>6</v>
      </c>
      <c r="P5175" s="451">
        <v>21000</v>
      </c>
      <c r="Q5175" s="933">
        <v>1</v>
      </c>
      <c r="R5175" s="933">
        <v>12</v>
      </c>
      <c r="S5175" s="452">
        <v>42000</v>
      </c>
    </row>
    <row r="5176" spans="1:19" s="243" customFormat="1" ht="23.25">
      <c r="A5176" s="926" t="s">
        <v>37672</v>
      </c>
      <c r="B5176" s="887" t="s">
        <v>280</v>
      </c>
      <c r="C5176" s="887" t="s">
        <v>115</v>
      </c>
      <c r="D5176" s="887" t="s">
        <v>31367</v>
      </c>
      <c r="E5176" s="451">
        <v>5000</v>
      </c>
      <c r="F5176" s="887" t="s">
        <v>31368</v>
      </c>
      <c r="G5176" s="376" t="s">
        <v>31369</v>
      </c>
      <c r="H5176" s="884" t="s">
        <v>19729</v>
      </c>
      <c r="I5176" s="884" t="s">
        <v>29749</v>
      </c>
      <c r="J5176" s="887" t="s">
        <v>19729</v>
      </c>
      <c r="K5176" s="933">
        <v>1</v>
      </c>
      <c r="L5176" s="933">
        <v>12</v>
      </c>
      <c r="M5176" s="451">
        <v>60000</v>
      </c>
      <c r="N5176" s="933">
        <v>1</v>
      </c>
      <c r="O5176" s="933">
        <v>6</v>
      </c>
      <c r="P5176" s="451">
        <v>30000</v>
      </c>
      <c r="Q5176" s="933">
        <v>1</v>
      </c>
      <c r="R5176" s="933">
        <v>12</v>
      </c>
      <c r="S5176" s="452">
        <v>60000</v>
      </c>
    </row>
    <row r="5177" spans="1:19" s="243" customFormat="1" ht="23.25">
      <c r="A5177" s="926" t="s">
        <v>37672</v>
      </c>
      <c r="B5177" s="887" t="s">
        <v>280</v>
      </c>
      <c r="C5177" s="887" t="s">
        <v>115</v>
      </c>
      <c r="D5177" s="887" t="s">
        <v>31370</v>
      </c>
      <c r="E5177" s="451">
        <v>4500</v>
      </c>
      <c r="F5177" s="887" t="s">
        <v>31371</v>
      </c>
      <c r="G5177" s="376" t="s">
        <v>31372</v>
      </c>
      <c r="H5177" s="884" t="s">
        <v>29794</v>
      </c>
      <c r="I5177" s="884" t="s">
        <v>29749</v>
      </c>
      <c r="J5177" s="887" t="s">
        <v>29794</v>
      </c>
      <c r="K5177" s="933">
        <v>1</v>
      </c>
      <c r="L5177" s="933">
        <v>12</v>
      </c>
      <c r="M5177" s="451">
        <v>54000</v>
      </c>
      <c r="N5177" s="933">
        <v>1</v>
      </c>
      <c r="O5177" s="933">
        <v>6</v>
      </c>
      <c r="P5177" s="451">
        <v>27000</v>
      </c>
      <c r="Q5177" s="933">
        <v>1</v>
      </c>
      <c r="R5177" s="933">
        <v>12</v>
      </c>
      <c r="S5177" s="452">
        <v>54000</v>
      </c>
    </row>
    <row r="5178" spans="1:19" s="892" customFormat="1" ht="15" customHeight="1">
      <c r="A5178" s="245" t="s">
        <v>10</v>
      </c>
      <c r="B5178" s="248"/>
      <c r="C5178" s="248"/>
      <c r="D5178" s="943"/>
      <c r="E5178" s="999"/>
      <c r="F5178" s="248"/>
      <c r="G5178" s="986"/>
      <c r="H5178" s="248"/>
      <c r="I5178" s="248"/>
      <c r="J5178" s="248"/>
      <c r="K5178" s="944"/>
      <c r="L5178" s="944"/>
      <c r="M5178" s="999">
        <f>SUM(M4453:M5177)</f>
        <v>43250991.999999978</v>
      </c>
      <c r="N5178" s="944"/>
      <c r="O5178" s="944"/>
      <c r="P5178" s="999">
        <f>SUM(P4453:P5177)</f>
        <v>22785962.999999996</v>
      </c>
      <c r="Q5178" s="944"/>
      <c r="R5178" s="944"/>
      <c r="S5178" s="1010">
        <f>SUM(S4453:S5177)</f>
        <v>42022687</v>
      </c>
    </row>
    <row r="5179" spans="1:19" ht="19.8" customHeight="1">
      <c r="A5179" s="1405" t="s">
        <v>452</v>
      </c>
      <c r="B5179" s="1406"/>
      <c r="C5179" s="1406"/>
      <c r="D5179" s="1406"/>
      <c r="E5179" s="1406"/>
      <c r="F5179" s="1406"/>
      <c r="G5179" s="1406"/>
      <c r="H5179" s="1406"/>
      <c r="I5179" s="1406"/>
      <c r="J5179" s="1406"/>
      <c r="K5179" s="1406"/>
      <c r="L5179" s="1406"/>
      <c r="M5179" s="1406"/>
      <c r="N5179" s="1406"/>
      <c r="O5179" s="1406"/>
      <c r="P5179" s="1406"/>
      <c r="Q5179" s="1406"/>
      <c r="R5179" s="1406"/>
      <c r="S5179" s="1407"/>
    </row>
    <row r="5180" spans="1:19" s="243" customFormat="1" ht="34.9">
      <c r="A5180" s="945" t="s">
        <v>1031</v>
      </c>
      <c r="B5180" s="415" t="s">
        <v>29742</v>
      </c>
      <c r="C5180" s="405" t="s">
        <v>115</v>
      </c>
      <c r="D5180" s="415" t="s">
        <v>31373</v>
      </c>
      <c r="E5180" s="1005">
        <v>12000</v>
      </c>
      <c r="F5180" s="415" t="s">
        <v>31374</v>
      </c>
      <c r="G5180" s="316" t="s">
        <v>31375</v>
      </c>
      <c r="H5180" s="313" t="s">
        <v>23515</v>
      </c>
      <c r="I5180" s="313" t="s">
        <v>19773</v>
      </c>
      <c r="J5180" s="415" t="s">
        <v>19824</v>
      </c>
      <c r="K5180" s="946">
        <v>1</v>
      </c>
      <c r="L5180" s="946">
        <v>12</v>
      </c>
      <c r="M5180" s="1005">
        <v>144000</v>
      </c>
      <c r="N5180" s="946">
        <v>1</v>
      </c>
      <c r="O5180" s="946">
        <v>6</v>
      </c>
      <c r="P5180" s="1005">
        <v>72000</v>
      </c>
      <c r="Q5180" s="946">
        <v>1</v>
      </c>
      <c r="R5180" s="946">
        <v>12</v>
      </c>
      <c r="S5180" s="1015">
        <f>+E5180*R5180</f>
        <v>144000</v>
      </c>
    </row>
    <row r="5181" spans="1:19" s="243" customFormat="1" ht="34.9">
      <c r="A5181" s="945" t="s">
        <v>1031</v>
      </c>
      <c r="B5181" s="415" t="s">
        <v>29742</v>
      </c>
      <c r="C5181" s="405" t="s">
        <v>115</v>
      </c>
      <c r="D5181" s="415" t="s">
        <v>20390</v>
      </c>
      <c r="E5181" s="1005">
        <v>3500</v>
      </c>
      <c r="F5181" s="415" t="s">
        <v>31376</v>
      </c>
      <c r="G5181" s="316" t="s">
        <v>31377</v>
      </c>
      <c r="H5181" s="313" t="s">
        <v>20121</v>
      </c>
      <c r="I5181" s="313" t="s">
        <v>19773</v>
      </c>
      <c r="J5181" s="415" t="s">
        <v>19741</v>
      </c>
      <c r="K5181" s="946">
        <v>1</v>
      </c>
      <c r="L5181" s="946">
        <v>12</v>
      </c>
      <c r="M5181" s="1005">
        <v>42000</v>
      </c>
      <c r="N5181" s="946">
        <v>1</v>
      </c>
      <c r="O5181" s="946">
        <v>6</v>
      </c>
      <c r="P5181" s="1005">
        <v>21000</v>
      </c>
      <c r="Q5181" s="946">
        <v>1</v>
      </c>
      <c r="R5181" s="946">
        <v>12</v>
      </c>
      <c r="S5181" s="1015">
        <f>+E5181*R5181</f>
        <v>42000</v>
      </c>
    </row>
    <row r="5182" spans="1:19" s="243" customFormat="1" ht="34.9">
      <c r="A5182" s="945" t="s">
        <v>1031</v>
      </c>
      <c r="B5182" s="415" t="s">
        <v>29742</v>
      </c>
      <c r="C5182" s="405" t="s">
        <v>115</v>
      </c>
      <c r="D5182" s="415" t="s">
        <v>31378</v>
      </c>
      <c r="E5182" s="1005">
        <v>12000</v>
      </c>
      <c r="F5182" s="415" t="s">
        <v>31379</v>
      </c>
      <c r="G5182" s="316" t="s">
        <v>31380</v>
      </c>
      <c r="H5182" s="313" t="s">
        <v>23597</v>
      </c>
      <c r="I5182" s="313" t="s">
        <v>19773</v>
      </c>
      <c r="J5182" s="415" t="s">
        <v>20164</v>
      </c>
      <c r="K5182" s="946">
        <v>1</v>
      </c>
      <c r="L5182" s="946">
        <v>12</v>
      </c>
      <c r="M5182" s="1005">
        <v>144000</v>
      </c>
      <c r="N5182" s="946">
        <v>1</v>
      </c>
      <c r="O5182" s="946">
        <v>6</v>
      </c>
      <c r="P5182" s="1005">
        <v>72000</v>
      </c>
      <c r="Q5182" s="946">
        <v>1</v>
      </c>
      <c r="R5182" s="946">
        <v>12</v>
      </c>
      <c r="S5182" s="1015">
        <f t="shared" ref="S5182:S5185" si="79">+E5182*R5182</f>
        <v>144000</v>
      </c>
    </row>
    <row r="5183" spans="1:19" s="243" customFormat="1" ht="34.9">
      <c r="A5183" s="945" t="s">
        <v>1031</v>
      </c>
      <c r="B5183" s="415" t="s">
        <v>29742</v>
      </c>
      <c r="C5183" s="405" t="s">
        <v>115</v>
      </c>
      <c r="D5183" s="415" t="s">
        <v>31381</v>
      </c>
      <c r="E5183" s="1005">
        <v>6000</v>
      </c>
      <c r="F5183" s="415" t="s">
        <v>31382</v>
      </c>
      <c r="G5183" s="316" t="s">
        <v>31383</v>
      </c>
      <c r="H5183" s="313" t="s">
        <v>19708</v>
      </c>
      <c r="I5183" s="313" t="s">
        <v>19773</v>
      </c>
      <c r="J5183" s="415" t="s">
        <v>19786</v>
      </c>
      <c r="K5183" s="946">
        <v>1</v>
      </c>
      <c r="L5183" s="946">
        <v>12</v>
      </c>
      <c r="M5183" s="1005">
        <v>72000</v>
      </c>
      <c r="N5183" s="946">
        <v>1</v>
      </c>
      <c r="O5183" s="946">
        <v>6</v>
      </c>
      <c r="P5183" s="1005">
        <v>36000</v>
      </c>
      <c r="Q5183" s="946">
        <v>1</v>
      </c>
      <c r="R5183" s="946">
        <v>12</v>
      </c>
      <c r="S5183" s="1015">
        <f t="shared" si="79"/>
        <v>72000</v>
      </c>
    </row>
    <row r="5184" spans="1:19" s="243" customFormat="1" ht="34.9">
      <c r="A5184" s="945" t="s">
        <v>1031</v>
      </c>
      <c r="B5184" s="415" t="s">
        <v>29742</v>
      </c>
      <c r="C5184" s="405" t="s">
        <v>115</v>
      </c>
      <c r="D5184" s="415" t="s">
        <v>23614</v>
      </c>
      <c r="E5184" s="1005">
        <v>8000</v>
      </c>
      <c r="F5184" s="415" t="s">
        <v>31384</v>
      </c>
      <c r="G5184" s="316" t="s">
        <v>31385</v>
      </c>
      <c r="H5184" s="313" t="s">
        <v>23359</v>
      </c>
      <c r="I5184" s="313" t="s">
        <v>19764</v>
      </c>
      <c r="J5184" s="415" t="s">
        <v>21224</v>
      </c>
      <c r="K5184" s="946">
        <v>1</v>
      </c>
      <c r="L5184" s="946">
        <v>12</v>
      </c>
      <c r="M5184" s="1005">
        <v>96000</v>
      </c>
      <c r="N5184" s="946">
        <v>1</v>
      </c>
      <c r="O5184" s="946">
        <v>6</v>
      </c>
      <c r="P5184" s="1005">
        <v>48000</v>
      </c>
      <c r="Q5184" s="946">
        <v>1</v>
      </c>
      <c r="R5184" s="946">
        <v>12</v>
      </c>
      <c r="S5184" s="1015">
        <f t="shared" si="79"/>
        <v>96000</v>
      </c>
    </row>
    <row r="5185" spans="1:19" s="243" customFormat="1" ht="69.75">
      <c r="A5185" s="945" t="s">
        <v>1031</v>
      </c>
      <c r="B5185" s="415" t="s">
        <v>29742</v>
      </c>
      <c r="C5185" s="405" t="s">
        <v>115</v>
      </c>
      <c r="D5185" s="415" t="s">
        <v>31386</v>
      </c>
      <c r="E5185" s="1005">
        <v>12600</v>
      </c>
      <c r="F5185" s="415" t="s">
        <v>31387</v>
      </c>
      <c r="G5185" s="316" t="s">
        <v>31388</v>
      </c>
      <c r="H5185" s="313" t="s">
        <v>23597</v>
      </c>
      <c r="I5185" s="313" t="s">
        <v>19773</v>
      </c>
      <c r="J5185" s="415" t="s">
        <v>20164</v>
      </c>
      <c r="K5185" s="946">
        <v>1</v>
      </c>
      <c r="L5185" s="946">
        <v>12</v>
      </c>
      <c r="M5185" s="1005">
        <v>151200</v>
      </c>
      <c r="N5185" s="946">
        <v>1</v>
      </c>
      <c r="O5185" s="946">
        <v>6</v>
      </c>
      <c r="P5185" s="1005">
        <v>75600</v>
      </c>
      <c r="Q5185" s="946">
        <v>1</v>
      </c>
      <c r="R5185" s="946">
        <v>12</v>
      </c>
      <c r="S5185" s="1015">
        <f t="shared" si="79"/>
        <v>151200</v>
      </c>
    </row>
    <row r="5186" spans="1:19" s="243" customFormat="1" ht="34.9">
      <c r="A5186" s="945" t="s">
        <v>1031</v>
      </c>
      <c r="B5186" s="415" t="s">
        <v>29742</v>
      </c>
      <c r="C5186" s="405" t="s">
        <v>115</v>
      </c>
      <c r="D5186" s="415" t="s">
        <v>31389</v>
      </c>
      <c r="E5186" s="1005">
        <v>5500</v>
      </c>
      <c r="F5186" s="415" t="s">
        <v>31390</v>
      </c>
      <c r="G5186" s="316" t="s">
        <v>31391</v>
      </c>
      <c r="H5186" s="313" t="s">
        <v>31392</v>
      </c>
      <c r="I5186" s="313" t="s">
        <v>19773</v>
      </c>
      <c r="J5186" s="415" t="s">
        <v>31393</v>
      </c>
      <c r="K5186" s="946">
        <v>1</v>
      </c>
      <c r="L5186" s="946">
        <v>12</v>
      </c>
      <c r="M5186" s="1005">
        <v>65999.999999999985</v>
      </c>
      <c r="N5186" s="946">
        <v>1</v>
      </c>
      <c r="O5186" s="946">
        <v>4</v>
      </c>
      <c r="P5186" s="1005">
        <v>22000</v>
      </c>
      <c r="Q5186" s="946" t="s">
        <v>388</v>
      </c>
      <c r="R5186" s="946" t="s">
        <v>388</v>
      </c>
      <c r="S5186" s="1015" t="s">
        <v>388</v>
      </c>
    </row>
    <row r="5187" spans="1:19" s="243" customFormat="1" ht="34.9">
      <c r="A5187" s="945" t="s">
        <v>1031</v>
      </c>
      <c r="B5187" s="415" t="s">
        <v>29742</v>
      </c>
      <c r="C5187" s="405" t="s">
        <v>115</v>
      </c>
      <c r="D5187" s="415" t="s">
        <v>31394</v>
      </c>
      <c r="E5187" s="1005">
        <v>7000</v>
      </c>
      <c r="F5187" s="415" t="s">
        <v>31390</v>
      </c>
      <c r="G5187" s="316" t="s">
        <v>31391</v>
      </c>
      <c r="H5187" s="313" t="s">
        <v>31392</v>
      </c>
      <c r="I5187" s="313" t="s">
        <v>19773</v>
      </c>
      <c r="J5187" s="415" t="s">
        <v>31393</v>
      </c>
      <c r="K5187" s="946" t="s">
        <v>388</v>
      </c>
      <c r="L5187" s="946" t="s">
        <v>388</v>
      </c>
      <c r="M5187" s="1005" t="s">
        <v>388</v>
      </c>
      <c r="N5187" s="946">
        <v>1</v>
      </c>
      <c r="O5187" s="946">
        <v>2</v>
      </c>
      <c r="P5187" s="1005">
        <v>14000</v>
      </c>
      <c r="Q5187" s="946">
        <v>1</v>
      </c>
      <c r="R5187" s="946">
        <v>12</v>
      </c>
      <c r="S5187" s="1015">
        <f t="shared" ref="S5187:S5197" si="80">+E5187*R5187</f>
        <v>84000</v>
      </c>
    </row>
    <row r="5188" spans="1:19" s="243" customFormat="1" ht="34.9">
      <c r="A5188" s="945" t="s">
        <v>1031</v>
      </c>
      <c r="B5188" s="415" t="s">
        <v>29742</v>
      </c>
      <c r="C5188" s="405" t="s">
        <v>115</v>
      </c>
      <c r="D5188" s="415" t="s">
        <v>31395</v>
      </c>
      <c r="E5188" s="1005">
        <v>10000</v>
      </c>
      <c r="F5188" s="415" t="s">
        <v>31396</v>
      </c>
      <c r="G5188" s="316" t="s">
        <v>31397</v>
      </c>
      <c r="H5188" s="313" t="s">
        <v>31398</v>
      </c>
      <c r="I5188" s="313" t="s">
        <v>19773</v>
      </c>
      <c r="J5188" s="415" t="s">
        <v>20185</v>
      </c>
      <c r="K5188" s="946">
        <v>1</v>
      </c>
      <c r="L5188" s="946">
        <v>12</v>
      </c>
      <c r="M5188" s="1005">
        <v>120000</v>
      </c>
      <c r="N5188" s="946">
        <v>1</v>
      </c>
      <c r="O5188" s="946">
        <v>6</v>
      </c>
      <c r="P5188" s="1005">
        <v>60000</v>
      </c>
      <c r="Q5188" s="946">
        <v>1</v>
      </c>
      <c r="R5188" s="946">
        <v>12</v>
      </c>
      <c r="S5188" s="1015">
        <f t="shared" si="80"/>
        <v>120000</v>
      </c>
    </row>
    <row r="5189" spans="1:19" s="243" customFormat="1" ht="34.9">
      <c r="A5189" s="945" t="s">
        <v>1031</v>
      </c>
      <c r="B5189" s="415" t="s">
        <v>29742</v>
      </c>
      <c r="C5189" s="405" t="s">
        <v>115</v>
      </c>
      <c r="D5189" s="415" t="s">
        <v>4514</v>
      </c>
      <c r="E5189" s="1005">
        <v>5500</v>
      </c>
      <c r="F5189" s="415" t="s">
        <v>31399</v>
      </c>
      <c r="G5189" s="316" t="s">
        <v>31400</v>
      </c>
      <c r="H5189" s="313" t="s">
        <v>19713</v>
      </c>
      <c r="I5189" s="313" t="s">
        <v>19764</v>
      </c>
      <c r="J5189" s="415" t="s">
        <v>20492</v>
      </c>
      <c r="K5189" s="946">
        <v>1</v>
      </c>
      <c r="L5189" s="946">
        <v>2</v>
      </c>
      <c r="M5189" s="1005">
        <v>11000</v>
      </c>
      <c r="N5189" s="946">
        <v>1</v>
      </c>
      <c r="O5189" s="946">
        <v>6</v>
      </c>
      <c r="P5189" s="1005">
        <v>33000</v>
      </c>
      <c r="Q5189" s="946">
        <v>1</v>
      </c>
      <c r="R5189" s="946">
        <v>12</v>
      </c>
      <c r="S5189" s="1015">
        <f t="shared" si="80"/>
        <v>66000</v>
      </c>
    </row>
    <row r="5190" spans="1:19" s="243" customFormat="1" ht="34.9">
      <c r="A5190" s="945" t="s">
        <v>1031</v>
      </c>
      <c r="B5190" s="415" t="s">
        <v>29742</v>
      </c>
      <c r="C5190" s="405" t="s">
        <v>115</v>
      </c>
      <c r="D5190" s="415" t="s">
        <v>27688</v>
      </c>
      <c r="E5190" s="1005">
        <v>3000</v>
      </c>
      <c r="F5190" s="415" t="s">
        <v>31401</v>
      </c>
      <c r="G5190" s="316" t="s">
        <v>31402</v>
      </c>
      <c r="H5190" s="313" t="s">
        <v>19713</v>
      </c>
      <c r="I5190" s="313" t="s">
        <v>19764</v>
      </c>
      <c r="J5190" s="415" t="s">
        <v>20492</v>
      </c>
      <c r="K5190" s="946" t="s">
        <v>388</v>
      </c>
      <c r="L5190" s="946" t="s">
        <v>388</v>
      </c>
      <c r="M5190" s="1005" t="s">
        <v>388</v>
      </c>
      <c r="N5190" s="946">
        <v>1</v>
      </c>
      <c r="O5190" s="946">
        <v>2</v>
      </c>
      <c r="P5190" s="1005">
        <v>3400</v>
      </c>
      <c r="Q5190" s="946">
        <v>1</v>
      </c>
      <c r="R5190" s="946">
        <v>12</v>
      </c>
      <c r="S5190" s="1015">
        <f t="shared" si="80"/>
        <v>36000</v>
      </c>
    </row>
    <row r="5191" spans="1:19" s="243" customFormat="1" ht="34.9">
      <c r="A5191" s="945" t="s">
        <v>1031</v>
      </c>
      <c r="B5191" s="415" t="s">
        <v>29742</v>
      </c>
      <c r="C5191" s="405" t="s">
        <v>115</v>
      </c>
      <c r="D5191" s="415" t="s">
        <v>31403</v>
      </c>
      <c r="E5191" s="1005">
        <v>2500</v>
      </c>
      <c r="F5191" s="415" t="s">
        <v>31404</v>
      </c>
      <c r="G5191" s="316" t="s">
        <v>31405</v>
      </c>
      <c r="H5191" s="313" t="s">
        <v>388</v>
      </c>
      <c r="I5191" s="313" t="s">
        <v>388</v>
      </c>
      <c r="J5191" s="415" t="s">
        <v>388</v>
      </c>
      <c r="K5191" s="946">
        <v>1</v>
      </c>
      <c r="L5191" s="946">
        <v>12</v>
      </c>
      <c r="M5191" s="1005">
        <v>29919.97</v>
      </c>
      <c r="N5191" s="946">
        <v>1</v>
      </c>
      <c r="O5191" s="946">
        <v>6</v>
      </c>
      <c r="P5191" s="1005">
        <v>14561.460000000001</v>
      </c>
      <c r="Q5191" s="946">
        <v>1</v>
      </c>
      <c r="R5191" s="946">
        <v>12</v>
      </c>
      <c r="S5191" s="1015">
        <f t="shared" si="80"/>
        <v>30000</v>
      </c>
    </row>
    <row r="5192" spans="1:19" s="243" customFormat="1" ht="34.9">
      <c r="A5192" s="945" t="s">
        <v>1031</v>
      </c>
      <c r="B5192" s="415" t="s">
        <v>29742</v>
      </c>
      <c r="C5192" s="405" t="s">
        <v>115</v>
      </c>
      <c r="D5192" s="415" t="s">
        <v>20234</v>
      </c>
      <c r="E5192" s="1005">
        <v>6000</v>
      </c>
      <c r="F5192" s="415" t="s">
        <v>31406</v>
      </c>
      <c r="G5192" s="316" t="s">
        <v>31407</v>
      </c>
      <c r="H5192" s="313" t="s">
        <v>27182</v>
      </c>
      <c r="I5192" s="313" t="s">
        <v>19764</v>
      </c>
      <c r="J5192" s="415" t="s">
        <v>31408</v>
      </c>
      <c r="K5192" s="946">
        <v>1</v>
      </c>
      <c r="L5192" s="946">
        <v>2</v>
      </c>
      <c r="M5192" s="1005">
        <v>12000</v>
      </c>
      <c r="N5192" s="946">
        <v>1</v>
      </c>
      <c r="O5192" s="946">
        <v>6</v>
      </c>
      <c r="P5192" s="1005">
        <v>36000</v>
      </c>
      <c r="Q5192" s="946">
        <v>1</v>
      </c>
      <c r="R5192" s="946">
        <v>12</v>
      </c>
      <c r="S5192" s="1015">
        <f t="shared" si="80"/>
        <v>72000</v>
      </c>
    </row>
    <row r="5193" spans="1:19" s="243" customFormat="1" ht="34.9">
      <c r="A5193" s="945" t="s">
        <v>1031</v>
      </c>
      <c r="B5193" s="415" t="s">
        <v>29742</v>
      </c>
      <c r="C5193" s="405" t="s">
        <v>115</v>
      </c>
      <c r="D5193" s="415" t="s">
        <v>27023</v>
      </c>
      <c r="E5193" s="1005">
        <v>2000</v>
      </c>
      <c r="F5193" s="415" t="s">
        <v>31409</v>
      </c>
      <c r="G5193" s="316" t="s">
        <v>31410</v>
      </c>
      <c r="H5193" s="313" t="s">
        <v>23633</v>
      </c>
      <c r="I5193" s="313" t="s">
        <v>23402</v>
      </c>
      <c r="J5193" s="415" t="s">
        <v>23633</v>
      </c>
      <c r="K5193" s="946">
        <v>1</v>
      </c>
      <c r="L5193" s="946">
        <v>12</v>
      </c>
      <c r="M5193" s="1005">
        <v>24000</v>
      </c>
      <c r="N5193" s="946">
        <v>1</v>
      </c>
      <c r="O5193" s="946">
        <v>6</v>
      </c>
      <c r="P5193" s="1005">
        <v>12000</v>
      </c>
      <c r="Q5193" s="946">
        <v>1</v>
      </c>
      <c r="R5193" s="946">
        <v>12</v>
      </c>
      <c r="S5193" s="1015">
        <f t="shared" si="80"/>
        <v>24000</v>
      </c>
    </row>
    <row r="5194" spans="1:19" s="243" customFormat="1" ht="34.9">
      <c r="A5194" s="945" t="s">
        <v>1031</v>
      </c>
      <c r="B5194" s="415" t="s">
        <v>29742</v>
      </c>
      <c r="C5194" s="405" t="s">
        <v>115</v>
      </c>
      <c r="D5194" s="415" t="s">
        <v>31411</v>
      </c>
      <c r="E5194" s="1005">
        <v>14000</v>
      </c>
      <c r="F5194" s="415" t="s">
        <v>31412</v>
      </c>
      <c r="G5194" s="316" t="s">
        <v>31413</v>
      </c>
      <c r="H5194" s="313" t="s">
        <v>23359</v>
      </c>
      <c r="I5194" s="313" t="s">
        <v>19773</v>
      </c>
      <c r="J5194" s="415" t="s">
        <v>31414</v>
      </c>
      <c r="K5194" s="946">
        <v>1</v>
      </c>
      <c r="L5194" s="946">
        <v>12</v>
      </c>
      <c r="M5194" s="1005">
        <v>168000</v>
      </c>
      <c r="N5194" s="946">
        <v>1</v>
      </c>
      <c r="O5194" s="946">
        <v>6</v>
      </c>
      <c r="P5194" s="1005">
        <v>84000</v>
      </c>
      <c r="Q5194" s="946">
        <v>1</v>
      </c>
      <c r="R5194" s="946">
        <v>12</v>
      </c>
      <c r="S5194" s="1015">
        <f t="shared" si="80"/>
        <v>168000</v>
      </c>
    </row>
    <row r="5195" spans="1:19" s="243" customFormat="1" ht="34.9">
      <c r="A5195" s="945" t="s">
        <v>1031</v>
      </c>
      <c r="B5195" s="415" t="s">
        <v>29742</v>
      </c>
      <c r="C5195" s="405" t="s">
        <v>115</v>
      </c>
      <c r="D5195" s="415" t="s">
        <v>31415</v>
      </c>
      <c r="E5195" s="1005">
        <v>10000</v>
      </c>
      <c r="F5195" s="415" t="s">
        <v>31416</v>
      </c>
      <c r="G5195" s="316" t="s">
        <v>31417</v>
      </c>
      <c r="H5195" s="313" t="s">
        <v>19713</v>
      </c>
      <c r="I5195" s="313" t="s">
        <v>31418</v>
      </c>
      <c r="J5195" s="415" t="s">
        <v>31419</v>
      </c>
      <c r="K5195" s="946">
        <v>1</v>
      </c>
      <c r="L5195" s="946">
        <v>12</v>
      </c>
      <c r="M5195" s="1005">
        <v>120000</v>
      </c>
      <c r="N5195" s="946">
        <v>1</v>
      </c>
      <c r="O5195" s="946">
        <v>6</v>
      </c>
      <c r="P5195" s="1005">
        <v>59997.919999999998</v>
      </c>
      <c r="Q5195" s="946">
        <v>1</v>
      </c>
      <c r="R5195" s="946">
        <v>12</v>
      </c>
      <c r="S5195" s="1015">
        <f t="shared" si="80"/>
        <v>120000</v>
      </c>
    </row>
    <row r="5196" spans="1:19" s="243" customFormat="1" ht="34.9">
      <c r="A5196" s="945" t="s">
        <v>1031</v>
      </c>
      <c r="B5196" s="415" t="s">
        <v>29742</v>
      </c>
      <c r="C5196" s="405" t="s">
        <v>115</v>
      </c>
      <c r="D5196" s="415" t="s">
        <v>31420</v>
      </c>
      <c r="E5196" s="1005">
        <v>7000</v>
      </c>
      <c r="F5196" s="415" t="s">
        <v>31421</v>
      </c>
      <c r="G5196" s="316" t="s">
        <v>31422</v>
      </c>
      <c r="H5196" s="313" t="s">
        <v>23359</v>
      </c>
      <c r="I5196" s="313" t="s">
        <v>23402</v>
      </c>
      <c r="J5196" s="415" t="s">
        <v>31423</v>
      </c>
      <c r="K5196" s="946">
        <v>1</v>
      </c>
      <c r="L5196" s="946">
        <v>12</v>
      </c>
      <c r="M5196" s="1005">
        <v>81666.67</v>
      </c>
      <c r="N5196" s="946">
        <v>1</v>
      </c>
      <c r="O5196" s="946">
        <v>6</v>
      </c>
      <c r="P5196" s="1005">
        <v>42000</v>
      </c>
      <c r="Q5196" s="946">
        <v>1</v>
      </c>
      <c r="R5196" s="946">
        <v>12</v>
      </c>
      <c r="S5196" s="1015">
        <f t="shared" si="80"/>
        <v>84000</v>
      </c>
    </row>
    <row r="5197" spans="1:19" s="243" customFormat="1" ht="34.9">
      <c r="A5197" s="945" t="s">
        <v>1031</v>
      </c>
      <c r="B5197" s="415" t="s">
        <v>29742</v>
      </c>
      <c r="C5197" s="405" t="s">
        <v>115</v>
      </c>
      <c r="D5197" s="415" t="s">
        <v>31424</v>
      </c>
      <c r="E5197" s="1005">
        <v>14500</v>
      </c>
      <c r="F5197" s="415" t="s">
        <v>31425</v>
      </c>
      <c r="G5197" s="316" t="s">
        <v>31426</v>
      </c>
      <c r="H5197" s="313" t="s">
        <v>23597</v>
      </c>
      <c r="I5197" s="313" t="s">
        <v>19773</v>
      </c>
      <c r="J5197" s="415" t="s">
        <v>20164</v>
      </c>
      <c r="K5197" s="946">
        <v>1</v>
      </c>
      <c r="L5197" s="946">
        <v>12</v>
      </c>
      <c r="M5197" s="1005">
        <v>174000.00000000003</v>
      </c>
      <c r="N5197" s="946">
        <v>1</v>
      </c>
      <c r="O5197" s="946">
        <v>6</v>
      </c>
      <c r="P5197" s="1005">
        <v>87000</v>
      </c>
      <c r="Q5197" s="946">
        <v>1</v>
      </c>
      <c r="R5197" s="946">
        <v>12</v>
      </c>
      <c r="S5197" s="1015">
        <f t="shared" si="80"/>
        <v>174000</v>
      </c>
    </row>
    <row r="5198" spans="1:19" s="243" customFormat="1" ht="34.9">
      <c r="A5198" s="945" t="s">
        <v>1031</v>
      </c>
      <c r="B5198" s="415" t="s">
        <v>29742</v>
      </c>
      <c r="C5198" s="405" t="s">
        <v>115</v>
      </c>
      <c r="D5198" s="415" t="s">
        <v>31427</v>
      </c>
      <c r="E5198" s="1005">
        <v>8000</v>
      </c>
      <c r="F5198" s="415" t="s">
        <v>31428</v>
      </c>
      <c r="G5198" s="316" t="s">
        <v>31429</v>
      </c>
      <c r="H5198" s="313" t="s">
        <v>20463</v>
      </c>
      <c r="I5198" s="313" t="s">
        <v>19773</v>
      </c>
      <c r="J5198" s="415" t="s">
        <v>19748</v>
      </c>
      <c r="K5198" s="946">
        <v>8</v>
      </c>
      <c r="L5198" s="946">
        <v>3</v>
      </c>
      <c r="M5198" s="1005">
        <v>59733.33</v>
      </c>
      <c r="N5198" s="946">
        <v>1</v>
      </c>
      <c r="O5198" s="946">
        <v>1</v>
      </c>
      <c r="P5198" s="1005">
        <v>7999.9999999999991</v>
      </c>
      <c r="Q5198" s="946" t="s">
        <v>388</v>
      </c>
      <c r="R5198" s="946" t="s">
        <v>388</v>
      </c>
      <c r="S5198" s="1015" t="s">
        <v>388</v>
      </c>
    </row>
    <row r="5199" spans="1:19" s="243" customFormat="1" ht="34.9">
      <c r="A5199" s="945" t="s">
        <v>1031</v>
      </c>
      <c r="B5199" s="415" t="s">
        <v>29742</v>
      </c>
      <c r="C5199" s="405" t="s">
        <v>115</v>
      </c>
      <c r="D5199" s="415" t="s">
        <v>31430</v>
      </c>
      <c r="E5199" s="1005">
        <v>5500</v>
      </c>
      <c r="F5199" s="415" t="s">
        <v>31431</v>
      </c>
      <c r="G5199" s="316" t="s">
        <v>31432</v>
      </c>
      <c r="H5199" s="313" t="s">
        <v>19713</v>
      </c>
      <c r="I5199" s="313" t="s">
        <v>31418</v>
      </c>
      <c r="J5199" s="415" t="s">
        <v>31419</v>
      </c>
      <c r="K5199" s="946">
        <v>1</v>
      </c>
      <c r="L5199" s="946">
        <v>12</v>
      </c>
      <c r="M5199" s="1005">
        <v>66000</v>
      </c>
      <c r="N5199" s="946">
        <v>1</v>
      </c>
      <c r="O5199" s="946">
        <v>6</v>
      </c>
      <c r="P5199" s="1005">
        <v>33000</v>
      </c>
      <c r="Q5199" s="946">
        <v>1</v>
      </c>
      <c r="R5199" s="946">
        <v>12</v>
      </c>
      <c r="S5199" s="1015">
        <f t="shared" ref="S5199:S5213" si="81">+E5199*R5199</f>
        <v>66000</v>
      </c>
    </row>
    <row r="5200" spans="1:19" s="243" customFormat="1" ht="34.9">
      <c r="A5200" s="945" t="s">
        <v>1031</v>
      </c>
      <c r="B5200" s="415" t="s">
        <v>29742</v>
      </c>
      <c r="C5200" s="405" t="s">
        <v>115</v>
      </c>
      <c r="D5200" s="415" t="s">
        <v>31433</v>
      </c>
      <c r="E5200" s="1005">
        <v>4500</v>
      </c>
      <c r="F5200" s="415" t="s">
        <v>31434</v>
      </c>
      <c r="G5200" s="316" t="s">
        <v>31435</v>
      </c>
      <c r="H5200" s="313" t="s">
        <v>23597</v>
      </c>
      <c r="I5200" s="313" t="s">
        <v>19773</v>
      </c>
      <c r="J5200" s="415" t="s">
        <v>20164</v>
      </c>
      <c r="K5200" s="946">
        <v>1</v>
      </c>
      <c r="L5200" s="946">
        <v>12</v>
      </c>
      <c r="M5200" s="1005">
        <v>54000</v>
      </c>
      <c r="N5200" s="946">
        <v>1</v>
      </c>
      <c r="O5200" s="946">
        <v>6</v>
      </c>
      <c r="P5200" s="1005">
        <v>27000</v>
      </c>
      <c r="Q5200" s="946">
        <v>1</v>
      </c>
      <c r="R5200" s="946">
        <v>12</v>
      </c>
      <c r="S5200" s="1015">
        <f t="shared" si="81"/>
        <v>54000</v>
      </c>
    </row>
    <row r="5201" spans="1:19" s="243" customFormat="1" ht="34.9">
      <c r="A5201" s="945" t="s">
        <v>1031</v>
      </c>
      <c r="B5201" s="415" t="s">
        <v>29742</v>
      </c>
      <c r="C5201" s="405" t="s">
        <v>115</v>
      </c>
      <c r="D5201" s="415" t="s">
        <v>31436</v>
      </c>
      <c r="E5201" s="1005">
        <v>11000</v>
      </c>
      <c r="F5201" s="415" t="s">
        <v>31437</v>
      </c>
      <c r="G5201" s="316" t="s">
        <v>31438</v>
      </c>
      <c r="H5201" s="313" t="s">
        <v>19713</v>
      </c>
      <c r="I5201" s="313" t="s">
        <v>19773</v>
      </c>
      <c r="J5201" s="415" t="s">
        <v>31419</v>
      </c>
      <c r="K5201" s="946">
        <v>1</v>
      </c>
      <c r="L5201" s="946">
        <v>12</v>
      </c>
      <c r="M5201" s="1005">
        <v>132000</v>
      </c>
      <c r="N5201" s="946">
        <v>1</v>
      </c>
      <c r="O5201" s="946">
        <v>6</v>
      </c>
      <c r="P5201" s="1005">
        <v>66000</v>
      </c>
      <c r="Q5201" s="946">
        <v>1</v>
      </c>
      <c r="R5201" s="946">
        <v>12</v>
      </c>
      <c r="S5201" s="1015">
        <f t="shared" si="81"/>
        <v>132000</v>
      </c>
    </row>
    <row r="5202" spans="1:19" s="243" customFormat="1" ht="34.9">
      <c r="A5202" s="945" t="s">
        <v>1031</v>
      </c>
      <c r="B5202" s="415" t="s">
        <v>29742</v>
      </c>
      <c r="C5202" s="405" t="s">
        <v>115</v>
      </c>
      <c r="D5202" s="415" t="s">
        <v>31439</v>
      </c>
      <c r="E5202" s="1005">
        <v>12500</v>
      </c>
      <c r="F5202" s="415" t="s">
        <v>31440</v>
      </c>
      <c r="G5202" s="316" t="s">
        <v>31441</v>
      </c>
      <c r="H5202" s="313" t="s">
        <v>19713</v>
      </c>
      <c r="I5202" s="313" t="s">
        <v>19773</v>
      </c>
      <c r="J5202" s="415" t="s">
        <v>31419</v>
      </c>
      <c r="K5202" s="946">
        <v>1</v>
      </c>
      <c r="L5202" s="946">
        <v>2</v>
      </c>
      <c r="M5202" s="1005">
        <v>23750</v>
      </c>
      <c r="N5202" s="946">
        <v>1</v>
      </c>
      <c r="O5202" s="946">
        <v>6</v>
      </c>
      <c r="P5202" s="1005">
        <v>75000</v>
      </c>
      <c r="Q5202" s="946">
        <v>1</v>
      </c>
      <c r="R5202" s="946">
        <v>12</v>
      </c>
      <c r="S5202" s="1015">
        <f t="shared" si="81"/>
        <v>150000</v>
      </c>
    </row>
    <row r="5203" spans="1:19" s="243" customFormat="1" ht="34.9">
      <c r="A5203" s="945" t="s">
        <v>1031</v>
      </c>
      <c r="B5203" s="415" t="s">
        <v>29742</v>
      </c>
      <c r="C5203" s="405" t="s">
        <v>115</v>
      </c>
      <c r="D5203" s="415" t="s">
        <v>19733</v>
      </c>
      <c r="E5203" s="1005">
        <v>11000</v>
      </c>
      <c r="F5203" s="415" t="s">
        <v>31442</v>
      </c>
      <c r="G5203" s="316" t="s">
        <v>31443</v>
      </c>
      <c r="H5203" s="313" t="s">
        <v>19713</v>
      </c>
      <c r="I5203" s="313" t="s">
        <v>19773</v>
      </c>
      <c r="J5203" s="415" t="s">
        <v>31419</v>
      </c>
      <c r="K5203" s="946">
        <v>1</v>
      </c>
      <c r="L5203" s="946">
        <v>12</v>
      </c>
      <c r="M5203" s="1005">
        <v>132000</v>
      </c>
      <c r="N5203" s="946">
        <v>1</v>
      </c>
      <c r="O5203" s="946">
        <v>6</v>
      </c>
      <c r="P5203" s="1005">
        <v>66000</v>
      </c>
      <c r="Q5203" s="946">
        <v>1</v>
      </c>
      <c r="R5203" s="946">
        <v>12</v>
      </c>
      <c r="S5203" s="1015">
        <f t="shared" si="81"/>
        <v>132000</v>
      </c>
    </row>
    <row r="5204" spans="1:19" s="243" customFormat="1" ht="34.9">
      <c r="A5204" s="945" t="s">
        <v>1031</v>
      </c>
      <c r="B5204" s="415" t="s">
        <v>29742</v>
      </c>
      <c r="C5204" s="405" t="s">
        <v>115</v>
      </c>
      <c r="D5204" s="415" t="s">
        <v>31444</v>
      </c>
      <c r="E5204" s="1005">
        <v>10500</v>
      </c>
      <c r="F5204" s="415" t="s">
        <v>31445</v>
      </c>
      <c r="G5204" s="316" t="s">
        <v>31446</v>
      </c>
      <c r="H5204" s="313" t="s">
        <v>20463</v>
      </c>
      <c r="I5204" s="313" t="s">
        <v>31447</v>
      </c>
      <c r="J5204" s="415" t="s">
        <v>31448</v>
      </c>
      <c r="K5204" s="946">
        <v>1</v>
      </c>
      <c r="L5204" s="946">
        <v>12</v>
      </c>
      <c r="M5204" s="1005">
        <v>126000</v>
      </c>
      <c r="N5204" s="946">
        <v>1</v>
      </c>
      <c r="O5204" s="946">
        <v>6</v>
      </c>
      <c r="P5204" s="1005">
        <v>63000</v>
      </c>
      <c r="Q5204" s="946">
        <v>1</v>
      </c>
      <c r="R5204" s="946">
        <v>12</v>
      </c>
      <c r="S5204" s="1015">
        <f t="shared" si="81"/>
        <v>126000</v>
      </c>
    </row>
    <row r="5205" spans="1:19" s="243" customFormat="1" ht="34.9">
      <c r="A5205" s="945" t="s">
        <v>1031</v>
      </c>
      <c r="B5205" s="415" t="s">
        <v>29742</v>
      </c>
      <c r="C5205" s="405" t="s">
        <v>115</v>
      </c>
      <c r="D5205" s="415" t="s">
        <v>31449</v>
      </c>
      <c r="E5205" s="1005">
        <v>8000</v>
      </c>
      <c r="F5205" s="415" t="s">
        <v>31450</v>
      </c>
      <c r="G5205" s="316" t="s">
        <v>31451</v>
      </c>
      <c r="H5205" s="313" t="s">
        <v>28060</v>
      </c>
      <c r="I5205" s="313" t="s">
        <v>19773</v>
      </c>
      <c r="J5205" s="415" t="s">
        <v>23418</v>
      </c>
      <c r="K5205" s="946">
        <v>1</v>
      </c>
      <c r="L5205" s="946">
        <v>12</v>
      </c>
      <c r="M5205" s="1005">
        <v>96000</v>
      </c>
      <c r="N5205" s="946">
        <v>1</v>
      </c>
      <c r="O5205" s="946">
        <v>6</v>
      </c>
      <c r="P5205" s="1005">
        <v>48000</v>
      </c>
      <c r="Q5205" s="946">
        <v>1</v>
      </c>
      <c r="R5205" s="946">
        <v>12</v>
      </c>
      <c r="S5205" s="1015">
        <f t="shared" si="81"/>
        <v>96000</v>
      </c>
    </row>
    <row r="5206" spans="1:19" s="243" customFormat="1" ht="34.9">
      <c r="A5206" s="945" t="s">
        <v>1031</v>
      </c>
      <c r="B5206" s="415" t="s">
        <v>29742</v>
      </c>
      <c r="C5206" s="405" t="s">
        <v>115</v>
      </c>
      <c r="D5206" s="415" t="s">
        <v>31452</v>
      </c>
      <c r="E5206" s="1005">
        <v>9000</v>
      </c>
      <c r="F5206" s="415" t="s">
        <v>31453</v>
      </c>
      <c r="G5206" s="316" t="s">
        <v>31454</v>
      </c>
      <c r="H5206" s="313" t="s">
        <v>20242</v>
      </c>
      <c r="I5206" s="313" t="s">
        <v>19773</v>
      </c>
      <c r="J5206" s="415" t="s">
        <v>31455</v>
      </c>
      <c r="K5206" s="946">
        <v>1</v>
      </c>
      <c r="L5206" s="946">
        <v>2</v>
      </c>
      <c r="M5206" s="1005">
        <v>18000</v>
      </c>
      <c r="N5206" s="946">
        <v>1</v>
      </c>
      <c r="O5206" s="946">
        <v>6</v>
      </c>
      <c r="P5206" s="1005">
        <v>54000</v>
      </c>
      <c r="Q5206" s="946">
        <v>1</v>
      </c>
      <c r="R5206" s="946">
        <v>12</v>
      </c>
      <c r="S5206" s="1015">
        <f t="shared" si="81"/>
        <v>108000</v>
      </c>
    </row>
    <row r="5207" spans="1:19" s="243" customFormat="1" ht="34.9">
      <c r="A5207" s="945" t="s">
        <v>1031</v>
      </c>
      <c r="B5207" s="415" t="s">
        <v>29742</v>
      </c>
      <c r="C5207" s="405" t="s">
        <v>115</v>
      </c>
      <c r="D5207" s="415" t="s">
        <v>31456</v>
      </c>
      <c r="E5207" s="1005">
        <v>12500</v>
      </c>
      <c r="F5207" s="415" t="s">
        <v>31457</v>
      </c>
      <c r="G5207" s="316" t="s">
        <v>31458</v>
      </c>
      <c r="H5207" s="313" t="s">
        <v>23597</v>
      </c>
      <c r="I5207" s="313" t="s">
        <v>19773</v>
      </c>
      <c r="J5207" s="415" t="s">
        <v>20164</v>
      </c>
      <c r="K5207" s="946">
        <v>1</v>
      </c>
      <c r="L5207" s="946">
        <v>2</v>
      </c>
      <c r="M5207" s="1005">
        <v>25000</v>
      </c>
      <c r="N5207" s="946">
        <v>1</v>
      </c>
      <c r="O5207" s="946">
        <v>6</v>
      </c>
      <c r="P5207" s="1005">
        <v>75000</v>
      </c>
      <c r="Q5207" s="946">
        <v>1</v>
      </c>
      <c r="R5207" s="946">
        <v>12</v>
      </c>
      <c r="S5207" s="1015">
        <f t="shared" si="81"/>
        <v>150000</v>
      </c>
    </row>
    <row r="5208" spans="1:19" s="243" customFormat="1" ht="34.9">
      <c r="A5208" s="945" t="s">
        <v>1031</v>
      </c>
      <c r="B5208" s="415" t="s">
        <v>29742</v>
      </c>
      <c r="C5208" s="405" t="s">
        <v>115</v>
      </c>
      <c r="D5208" s="415" t="s">
        <v>31459</v>
      </c>
      <c r="E5208" s="1005">
        <v>7000</v>
      </c>
      <c r="F5208" s="415" t="s">
        <v>31460</v>
      </c>
      <c r="G5208" s="316" t="s">
        <v>31461</v>
      </c>
      <c r="H5208" s="313" t="s">
        <v>24773</v>
      </c>
      <c r="I5208" s="313" t="s">
        <v>19773</v>
      </c>
      <c r="J5208" s="415" t="s">
        <v>19726</v>
      </c>
      <c r="K5208" s="946">
        <v>1</v>
      </c>
      <c r="L5208" s="946">
        <v>12</v>
      </c>
      <c r="M5208" s="1005">
        <v>84000.000000000015</v>
      </c>
      <c r="N5208" s="946">
        <v>1</v>
      </c>
      <c r="O5208" s="946">
        <v>6</v>
      </c>
      <c r="P5208" s="1005">
        <v>42000</v>
      </c>
      <c r="Q5208" s="946">
        <v>1</v>
      </c>
      <c r="R5208" s="946">
        <v>12</v>
      </c>
      <c r="S5208" s="1015">
        <f t="shared" si="81"/>
        <v>84000</v>
      </c>
    </row>
    <row r="5209" spans="1:19" s="243" customFormat="1" ht="81.400000000000006">
      <c r="A5209" s="945" t="s">
        <v>1031</v>
      </c>
      <c r="B5209" s="415" t="s">
        <v>29742</v>
      </c>
      <c r="C5209" s="405" t="s">
        <v>115</v>
      </c>
      <c r="D5209" s="415" t="s">
        <v>31462</v>
      </c>
      <c r="E5209" s="1005">
        <v>12500</v>
      </c>
      <c r="F5209" s="415" t="s">
        <v>31463</v>
      </c>
      <c r="G5209" s="316" t="s">
        <v>31464</v>
      </c>
      <c r="H5209" s="313" t="s">
        <v>23597</v>
      </c>
      <c r="I5209" s="313" t="s">
        <v>19773</v>
      </c>
      <c r="J5209" s="415" t="s">
        <v>20164</v>
      </c>
      <c r="K5209" s="946">
        <v>1</v>
      </c>
      <c r="L5209" s="946">
        <v>12</v>
      </c>
      <c r="M5209" s="1005">
        <v>150000</v>
      </c>
      <c r="N5209" s="946">
        <v>1</v>
      </c>
      <c r="O5209" s="946">
        <v>6</v>
      </c>
      <c r="P5209" s="1005">
        <v>75000</v>
      </c>
      <c r="Q5209" s="946">
        <v>1</v>
      </c>
      <c r="R5209" s="946">
        <v>12</v>
      </c>
      <c r="S5209" s="1015">
        <f t="shared" si="81"/>
        <v>150000</v>
      </c>
    </row>
    <row r="5210" spans="1:19" s="243" customFormat="1" ht="34.9">
      <c r="A5210" s="945" t="s">
        <v>1031</v>
      </c>
      <c r="B5210" s="415" t="s">
        <v>29742</v>
      </c>
      <c r="C5210" s="405" t="s">
        <v>115</v>
      </c>
      <c r="D5210" s="415" t="s">
        <v>31465</v>
      </c>
      <c r="E5210" s="1005">
        <v>7500</v>
      </c>
      <c r="F5210" s="415" t="s">
        <v>31466</v>
      </c>
      <c r="G5210" s="316" t="s">
        <v>31467</v>
      </c>
      <c r="H5210" s="313" t="s">
        <v>19713</v>
      </c>
      <c r="I5210" s="313" t="s">
        <v>19764</v>
      </c>
      <c r="J5210" s="415" t="s">
        <v>20492</v>
      </c>
      <c r="K5210" s="946">
        <v>1</v>
      </c>
      <c r="L5210" s="946">
        <v>12</v>
      </c>
      <c r="M5210" s="1005">
        <v>90000</v>
      </c>
      <c r="N5210" s="946">
        <v>1</v>
      </c>
      <c r="O5210" s="946">
        <v>6</v>
      </c>
      <c r="P5210" s="1005">
        <v>45000</v>
      </c>
      <c r="Q5210" s="946">
        <v>1</v>
      </c>
      <c r="R5210" s="946">
        <v>12</v>
      </c>
      <c r="S5210" s="1015">
        <f t="shared" si="81"/>
        <v>90000</v>
      </c>
    </row>
    <row r="5211" spans="1:19" s="243" customFormat="1" ht="34.9">
      <c r="A5211" s="945" t="s">
        <v>1031</v>
      </c>
      <c r="B5211" s="415" t="s">
        <v>29742</v>
      </c>
      <c r="C5211" s="405" t="s">
        <v>115</v>
      </c>
      <c r="D5211" s="415" t="s">
        <v>31468</v>
      </c>
      <c r="E5211" s="1005">
        <v>12500</v>
      </c>
      <c r="F5211" s="415" t="s">
        <v>31469</v>
      </c>
      <c r="G5211" s="316" t="s">
        <v>31470</v>
      </c>
      <c r="H5211" s="313" t="s">
        <v>19713</v>
      </c>
      <c r="I5211" s="313" t="s">
        <v>19773</v>
      </c>
      <c r="J5211" s="415" t="s">
        <v>31419</v>
      </c>
      <c r="K5211" s="946">
        <v>1</v>
      </c>
      <c r="L5211" s="946">
        <v>12</v>
      </c>
      <c r="M5211" s="1005">
        <v>150000</v>
      </c>
      <c r="N5211" s="946">
        <v>1</v>
      </c>
      <c r="O5211" s="946">
        <v>6</v>
      </c>
      <c r="P5211" s="1005">
        <v>75000</v>
      </c>
      <c r="Q5211" s="946">
        <v>1</v>
      </c>
      <c r="R5211" s="946">
        <v>12</v>
      </c>
      <c r="S5211" s="1015">
        <f t="shared" si="81"/>
        <v>150000</v>
      </c>
    </row>
    <row r="5212" spans="1:19" s="243" customFormat="1" ht="34.9">
      <c r="A5212" s="945" t="s">
        <v>1031</v>
      </c>
      <c r="B5212" s="415" t="s">
        <v>29742</v>
      </c>
      <c r="C5212" s="405" t="s">
        <v>115</v>
      </c>
      <c r="D5212" s="415" t="s">
        <v>31471</v>
      </c>
      <c r="E5212" s="1005">
        <v>8500</v>
      </c>
      <c r="F5212" s="415" t="s">
        <v>31472</v>
      </c>
      <c r="G5212" s="316" t="s">
        <v>31473</v>
      </c>
      <c r="H5212" s="313" t="s">
        <v>24773</v>
      </c>
      <c r="I5212" s="313" t="s">
        <v>19773</v>
      </c>
      <c r="J5212" s="415" t="s">
        <v>19726</v>
      </c>
      <c r="K5212" s="946">
        <v>1</v>
      </c>
      <c r="L5212" s="946">
        <v>12</v>
      </c>
      <c r="M5212" s="1005">
        <v>101964.58</v>
      </c>
      <c r="N5212" s="946">
        <v>1</v>
      </c>
      <c r="O5212" s="946">
        <v>6</v>
      </c>
      <c r="P5212" s="1005">
        <v>51000</v>
      </c>
      <c r="Q5212" s="946">
        <v>1</v>
      </c>
      <c r="R5212" s="946">
        <v>12</v>
      </c>
      <c r="S5212" s="1015">
        <f t="shared" si="81"/>
        <v>102000</v>
      </c>
    </row>
    <row r="5213" spans="1:19" s="243" customFormat="1" ht="34.9">
      <c r="A5213" s="945" t="s">
        <v>1031</v>
      </c>
      <c r="B5213" s="415" t="s">
        <v>29742</v>
      </c>
      <c r="C5213" s="405" t="s">
        <v>115</v>
      </c>
      <c r="D5213" s="415" t="s">
        <v>28694</v>
      </c>
      <c r="E5213" s="1005">
        <v>6500</v>
      </c>
      <c r="F5213" s="415" t="s">
        <v>31474</v>
      </c>
      <c r="G5213" s="316" t="s">
        <v>31475</v>
      </c>
      <c r="H5213" s="313" t="s">
        <v>24773</v>
      </c>
      <c r="I5213" s="313" t="s">
        <v>19764</v>
      </c>
      <c r="J5213" s="415" t="s">
        <v>20966</v>
      </c>
      <c r="K5213" s="946">
        <v>1</v>
      </c>
      <c r="L5213" s="946">
        <v>12</v>
      </c>
      <c r="M5213" s="1005">
        <v>78000</v>
      </c>
      <c r="N5213" s="946">
        <v>1</v>
      </c>
      <c r="O5213" s="946">
        <v>6</v>
      </c>
      <c r="P5213" s="1005">
        <v>39000</v>
      </c>
      <c r="Q5213" s="946">
        <v>1</v>
      </c>
      <c r="R5213" s="946">
        <v>12</v>
      </c>
      <c r="S5213" s="1015">
        <f t="shared" si="81"/>
        <v>78000</v>
      </c>
    </row>
    <row r="5214" spans="1:19" s="243" customFormat="1" ht="34.9">
      <c r="A5214" s="945" t="s">
        <v>1031</v>
      </c>
      <c r="B5214" s="415" t="s">
        <v>29742</v>
      </c>
      <c r="C5214" s="405" t="s">
        <v>115</v>
      </c>
      <c r="D5214" s="415" t="s">
        <v>31476</v>
      </c>
      <c r="E5214" s="1005">
        <v>12000</v>
      </c>
      <c r="F5214" s="415" t="s">
        <v>31477</v>
      </c>
      <c r="G5214" s="316" t="s">
        <v>31478</v>
      </c>
      <c r="H5214" s="313" t="s">
        <v>23496</v>
      </c>
      <c r="I5214" s="313" t="s">
        <v>31447</v>
      </c>
      <c r="J5214" s="415" t="s">
        <v>31479</v>
      </c>
      <c r="K5214" s="946">
        <v>1</v>
      </c>
      <c r="L5214" s="946">
        <v>3</v>
      </c>
      <c r="M5214" s="1005">
        <v>28400</v>
      </c>
      <c r="N5214" s="946">
        <v>1</v>
      </c>
      <c r="O5214" s="946">
        <v>2</v>
      </c>
      <c r="P5214" s="1005">
        <v>24000</v>
      </c>
      <c r="Q5214" s="946" t="s">
        <v>388</v>
      </c>
      <c r="R5214" s="946" t="s">
        <v>388</v>
      </c>
      <c r="S5214" s="1015" t="s">
        <v>388</v>
      </c>
    </row>
    <row r="5215" spans="1:19" s="243" customFormat="1" ht="34.9">
      <c r="A5215" s="945" t="s">
        <v>1031</v>
      </c>
      <c r="B5215" s="415" t="s">
        <v>29742</v>
      </c>
      <c r="C5215" s="405" t="s">
        <v>115</v>
      </c>
      <c r="D5215" s="415" t="s">
        <v>31480</v>
      </c>
      <c r="E5215" s="1005">
        <v>2800</v>
      </c>
      <c r="F5215" s="415" t="s">
        <v>31481</v>
      </c>
      <c r="G5215" s="316" t="s">
        <v>31482</v>
      </c>
      <c r="H5215" s="313" t="s">
        <v>20390</v>
      </c>
      <c r="I5215" s="313" t="s">
        <v>388</v>
      </c>
      <c r="J5215" s="415" t="s">
        <v>388</v>
      </c>
      <c r="K5215" s="946">
        <v>1</v>
      </c>
      <c r="L5215" s="946">
        <v>12</v>
      </c>
      <c r="M5215" s="1005">
        <v>33600</v>
      </c>
      <c r="N5215" s="946">
        <v>1</v>
      </c>
      <c r="O5215" s="946">
        <v>6</v>
      </c>
      <c r="P5215" s="1005">
        <v>16800</v>
      </c>
      <c r="Q5215" s="946">
        <v>1</v>
      </c>
      <c r="R5215" s="946">
        <v>12</v>
      </c>
      <c r="S5215" s="1015">
        <f t="shared" ref="S5215:S5246" si="82">+E5215*R5215</f>
        <v>33600</v>
      </c>
    </row>
    <row r="5216" spans="1:19" s="243" customFormat="1" ht="34.9">
      <c r="A5216" s="945" t="s">
        <v>1031</v>
      </c>
      <c r="B5216" s="415" t="s">
        <v>29742</v>
      </c>
      <c r="C5216" s="405" t="s">
        <v>115</v>
      </c>
      <c r="D5216" s="415" t="s">
        <v>31483</v>
      </c>
      <c r="E5216" s="1005">
        <v>11000</v>
      </c>
      <c r="F5216" s="415" t="s">
        <v>31484</v>
      </c>
      <c r="G5216" s="316" t="s">
        <v>31485</v>
      </c>
      <c r="H5216" s="313" t="s">
        <v>23597</v>
      </c>
      <c r="I5216" s="313" t="s">
        <v>31486</v>
      </c>
      <c r="J5216" s="415" t="s">
        <v>20164</v>
      </c>
      <c r="K5216" s="946">
        <v>1</v>
      </c>
      <c r="L5216" s="946">
        <v>12</v>
      </c>
      <c r="M5216" s="1005">
        <v>132000</v>
      </c>
      <c r="N5216" s="946">
        <v>1</v>
      </c>
      <c r="O5216" s="946">
        <v>6</v>
      </c>
      <c r="P5216" s="1005">
        <v>66000</v>
      </c>
      <c r="Q5216" s="946">
        <v>1</v>
      </c>
      <c r="R5216" s="946">
        <v>12</v>
      </c>
      <c r="S5216" s="1015">
        <f t="shared" si="82"/>
        <v>132000</v>
      </c>
    </row>
    <row r="5217" spans="1:19" s="243" customFormat="1" ht="34.9">
      <c r="A5217" s="945" t="s">
        <v>1031</v>
      </c>
      <c r="B5217" s="415" t="s">
        <v>29742</v>
      </c>
      <c r="C5217" s="405" t="s">
        <v>115</v>
      </c>
      <c r="D5217" s="415" t="s">
        <v>31487</v>
      </c>
      <c r="E5217" s="1005">
        <v>5500</v>
      </c>
      <c r="F5217" s="415" t="s">
        <v>31488</v>
      </c>
      <c r="G5217" s="316" t="s">
        <v>31489</v>
      </c>
      <c r="H5217" s="313" t="s">
        <v>24773</v>
      </c>
      <c r="I5217" s="313" t="s">
        <v>19764</v>
      </c>
      <c r="J5217" s="415" t="s">
        <v>20779</v>
      </c>
      <c r="K5217" s="946">
        <v>1</v>
      </c>
      <c r="L5217" s="946">
        <v>2</v>
      </c>
      <c r="M5217" s="1005">
        <v>11000</v>
      </c>
      <c r="N5217" s="946">
        <v>1</v>
      </c>
      <c r="O5217" s="946">
        <v>6</v>
      </c>
      <c r="P5217" s="1005">
        <v>33000</v>
      </c>
      <c r="Q5217" s="946">
        <v>1</v>
      </c>
      <c r="R5217" s="946">
        <v>12</v>
      </c>
      <c r="S5217" s="1015">
        <f t="shared" si="82"/>
        <v>66000</v>
      </c>
    </row>
    <row r="5218" spans="1:19" s="243" customFormat="1" ht="46.5">
      <c r="A5218" s="945" t="s">
        <v>1031</v>
      </c>
      <c r="B5218" s="415" t="s">
        <v>29742</v>
      </c>
      <c r="C5218" s="405" t="s">
        <v>115</v>
      </c>
      <c r="D5218" s="415" t="s">
        <v>31395</v>
      </c>
      <c r="E5218" s="1005">
        <v>10000</v>
      </c>
      <c r="F5218" s="415" t="s">
        <v>31490</v>
      </c>
      <c r="G5218" s="316" t="s">
        <v>31491</v>
      </c>
      <c r="H5218" s="313" t="s">
        <v>31492</v>
      </c>
      <c r="I5218" s="313" t="s">
        <v>19773</v>
      </c>
      <c r="J5218" s="415" t="s">
        <v>31493</v>
      </c>
      <c r="K5218" s="946">
        <v>1</v>
      </c>
      <c r="L5218" s="946">
        <v>12</v>
      </c>
      <c r="M5218" s="1005">
        <v>120000</v>
      </c>
      <c r="N5218" s="946">
        <v>1</v>
      </c>
      <c r="O5218" s="946">
        <v>6</v>
      </c>
      <c r="P5218" s="1005">
        <v>60000</v>
      </c>
      <c r="Q5218" s="946">
        <v>1</v>
      </c>
      <c r="R5218" s="946">
        <v>12</v>
      </c>
      <c r="S5218" s="1015">
        <f t="shared" si="82"/>
        <v>120000</v>
      </c>
    </row>
    <row r="5219" spans="1:19" s="243" customFormat="1" ht="34.9">
      <c r="A5219" s="945" t="s">
        <v>1031</v>
      </c>
      <c r="B5219" s="415" t="s">
        <v>29742</v>
      </c>
      <c r="C5219" s="405" t="s">
        <v>115</v>
      </c>
      <c r="D5219" s="415" t="s">
        <v>31494</v>
      </c>
      <c r="E5219" s="1005">
        <v>5500</v>
      </c>
      <c r="F5219" s="415" t="s">
        <v>31495</v>
      </c>
      <c r="G5219" s="316" t="s">
        <v>31496</v>
      </c>
      <c r="H5219" s="313" t="s">
        <v>19713</v>
      </c>
      <c r="I5219" s="313" t="s">
        <v>31486</v>
      </c>
      <c r="J5219" s="415" t="s">
        <v>31419</v>
      </c>
      <c r="K5219" s="946">
        <v>1</v>
      </c>
      <c r="L5219" s="946">
        <v>12</v>
      </c>
      <c r="M5219" s="1005">
        <v>65998.850000000006</v>
      </c>
      <c r="N5219" s="946">
        <v>1</v>
      </c>
      <c r="O5219" s="946">
        <v>6</v>
      </c>
      <c r="P5219" s="1005">
        <v>32988.160000000003</v>
      </c>
      <c r="Q5219" s="946">
        <v>1</v>
      </c>
      <c r="R5219" s="946">
        <v>12</v>
      </c>
      <c r="S5219" s="1015">
        <f t="shared" si="82"/>
        <v>66000</v>
      </c>
    </row>
    <row r="5220" spans="1:19" s="243" customFormat="1" ht="34.9">
      <c r="A5220" s="945" t="s">
        <v>1031</v>
      </c>
      <c r="B5220" s="415" t="s">
        <v>29742</v>
      </c>
      <c r="C5220" s="405" t="s">
        <v>115</v>
      </c>
      <c r="D5220" s="415" t="s">
        <v>19907</v>
      </c>
      <c r="E5220" s="1005">
        <v>2000</v>
      </c>
      <c r="F5220" s="415" t="s">
        <v>31497</v>
      </c>
      <c r="G5220" s="316" t="s">
        <v>31498</v>
      </c>
      <c r="H5220" s="313" t="s">
        <v>19708</v>
      </c>
      <c r="I5220" s="313" t="s">
        <v>388</v>
      </c>
      <c r="J5220" s="415" t="s">
        <v>30166</v>
      </c>
      <c r="K5220" s="946">
        <v>1</v>
      </c>
      <c r="L5220" s="946">
        <v>12</v>
      </c>
      <c r="M5220" s="1005">
        <v>24000</v>
      </c>
      <c r="N5220" s="946">
        <v>1</v>
      </c>
      <c r="O5220" s="946">
        <v>6</v>
      </c>
      <c r="P5220" s="1005">
        <v>12000</v>
      </c>
      <c r="Q5220" s="946">
        <v>1</v>
      </c>
      <c r="R5220" s="946">
        <v>12</v>
      </c>
      <c r="S5220" s="1015">
        <f t="shared" si="82"/>
        <v>24000</v>
      </c>
    </row>
    <row r="5221" spans="1:19" s="243" customFormat="1" ht="46.5">
      <c r="A5221" s="945" t="s">
        <v>1031</v>
      </c>
      <c r="B5221" s="415" t="s">
        <v>29742</v>
      </c>
      <c r="C5221" s="405" t="s">
        <v>115</v>
      </c>
      <c r="D5221" s="415" t="s">
        <v>31499</v>
      </c>
      <c r="E5221" s="1005">
        <v>4000</v>
      </c>
      <c r="F5221" s="415" t="s">
        <v>31500</v>
      </c>
      <c r="G5221" s="316" t="s">
        <v>31501</v>
      </c>
      <c r="H5221" s="313" t="s">
        <v>23496</v>
      </c>
      <c r="I5221" s="313" t="s">
        <v>31502</v>
      </c>
      <c r="J5221" s="415" t="s">
        <v>29090</v>
      </c>
      <c r="K5221" s="946">
        <v>1</v>
      </c>
      <c r="L5221" s="946">
        <v>12</v>
      </c>
      <c r="M5221" s="1005">
        <v>48000</v>
      </c>
      <c r="N5221" s="946">
        <v>1</v>
      </c>
      <c r="O5221" s="946">
        <v>6</v>
      </c>
      <c r="P5221" s="1005">
        <v>24000</v>
      </c>
      <c r="Q5221" s="946">
        <v>1</v>
      </c>
      <c r="R5221" s="946">
        <v>12</v>
      </c>
      <c r="S5221" s="1015">
        <f t="shared" si="82"/>
        <v>48000</v>
      </c>
    </row>
    <row r="5222" spans="1:19" s="243" customFormat="1" ht="34.9">
      <c r="A5222" s="945" t="s">
        <v>1031</v>
      </c>
      <c r="B5222" s="415" t="s">
        <v>29742</v>
      </c>
      <c r="C5222" s="405" t="s">
        <v>115</v>
      </c>
      <c r="D5222" s="415" t="s">
        <v>31503</v>
      </c>
      <c r="E5222" s="1005">
        <v>7500</v>
      </c>
      <c r="F5222" s="415" t="s">
        <v>31504</v>
      </c>
      <c r="G5222" s="316" t="s">
        <v>31505</v>
      </c>
      <c r="H5222" s="313" t="s">
        <v>31506</v>
      </c>
      <c r="I5222" s="313" t="s">
        <v>19764</v>
      </c>
      <c r="J5222" s="415" t="s">
        <v>31506</v>
      </c>
      <c r="K5222" s="946">
        <v>1</v>
      </c>
      <c r="L5222" s="946">
        <v>12</v>
      </c>
      <c r="M5222" s="1005">
        <v>90000</v>
      </c>
      <c r="N5222" s="946">
        <v>1</v>
      </c>
      <c r="O5222" s="946">
        <v>6</v>
      </c>
      <c r="P5222" s="1005">
        <v>45000</v>
      </c>
      <c r="Q5222" s="946">
        <v>1</v>
      </c>
      <c r="R5222" s="946">
        <v>12</v>
      </c>
      <c r="S5222" s="1015">
        <f t="shared" si="82"/>
        <v>90000</v>
      </c>
    </row>
    <row r="5223" spans="1:19" s="243" customFormat="1" ht="34.9">
      <c r="A5223" s="945" t="s">
        <v>1031</v>
      </c>
      <c r="B5223" s="415" t="s">
        <v>29742</v>
      </c>
      <c r="C5223" s="405" t="s">
        <v>115</v>
      </c>
      <c r="D5223" s="415" t="s">
        <v>31507</v>
      </c>
      <c r="E5223" s="1005">
        <v>11000</v>
      </c>
      <c r="F5223" s="415" t="s">
        <v>31508</v>
      </c>
      <c r="G5223" s="316" t="s">
        <v>31509</v>
      </c>
      <c r="H5223" s="313" t="s">
        <v>23597</v>
      </c>
      <c r="I5223" s="313" t="s">
        <v>19773</v>
      </c>
      <c r="J5223" s="415" t="s">
        <v>20164</v>
      </c>
      <c r="K5223" s="946">
        <v>1</v>
      </c>
      <c r="L5223" s="946">
        <v>12</v>
      </c>
      <c r="M5223" s="1005">
        <v>132000</v>
      </c>
      <c r="N5223" s="946">
        <v>1</v>
      </c>
      <c r="O5223" s="946">
        <v>6</v>
      </c>
      <c r="P5223" s="1005">
        <v>66000</v>
      </c>
      <c r="Q5223" s="946">
        <v>1</v>
      </c>
      <c r="R5223" s="946">
        <v>12</v>
      </c>
      <c r="S5223" s="1015">
        <f t="shared" si="82"/>
        <v>132000</v>
      </c>
    </row>
    <row r="5224" spans="1:19" s="243" customFormat="1" ht="34.9">
      <c r="A5224" s="945" t="s">
        <v>1031</v>
      </c>
      <c r="B5224" s="415" t="s">
        <v>29742</v>
      </c>
      <c r="C5224" s="405" t="s">
        <v>115</v>
      </c>
      <c r="D5224" s="415" t="s">
        <v>31510</v>
      </c>
      <c r="E5224" s="1005">
        <v>5500</v>
      </c>
      <c r="F5224" s="415" t="s">
        <v>31511</v>
      </c>
      <c r="G5224" s="316" t="s">
        <v>31512</v>
      </c>
      <c r="H5224" s="313" t="s">
        <v>31513</v>
      </c>
      <c r="I5224" s="313" t="s">
        <v>19764</v>
      </c>
      <c r="J5224" s="415" t="s">
        <v>19915</v>
      </c>
      <c r="K5224" s="946">
        <v>1</v>
      </c>
      <c r="L5224" s="946">
        <v>12</v>
      </c>
      <c r="M5224" s="1005">
        <v>65688.349999999991</v>
      </c>
      <c r="N5224" s="946">
        <v>1</v>
      </c>
      <c r="O5224" s="946">
        <v>6</v>
      </c>
      <c r="P5224" s="1005">
        <v>32838.44</v>
      </c>
      <c r="Q5224" s="946">
        <v>1</v>
      </c>
      <c r="R5224" s="946">
        <v>12</v>
      </c>
      <c r="S5224" s="1015">
        <f t="shared" si="82"/>
        <v>66000</v>
      </c>
    </row>
    <row r="5225" spans="1:19" s="243" customFormat="1" ht="34.9">
      <c r="A5225" s="945" t="s">
        <v>1031</v>
      </c>
      <c r="B5225" s="415" t="s">
        <v>29742</v>
      </c>
      <c r="C5225" s="405" t="s">
        <v>115</v>
      </c>
      <c r="D5225" s="415" t="s">
        <v>31514</v>
      </c>
      <c r="E5225" s="1005">
        <v>6000</v>
      </c>
      <c r="F5225" s="415" t="s">
        <v>31515</v>
      </c>
      <c r="G5225" s="316" t="s">
        <v>31516</v>
      </c>
      <c r="H5225" s="313" t="s">
        <v>20040</v>
      </c>
      <c r="I5225" s="313" t="s">
        <v>19773</v>
      </c>
      <c r="J5225" s="415" t="s">
        <v>25690</v>
      </c>
      <c r="K5225" s="946">
        <v>1</v>
      </c>
      <c r="L5225" s="946">
        <v>12</v>
      </c>
      <c r="M5225" s="1005">
        <v>72000</v>
      </c>
      <c r="N5225" s="946">
        <v>1</v>
      </c>
      <c r="O5225" s="946">
        <v>6</v>
      </c>
      <c r="P5225" s="1005">
        <v>36000</v>
      </c>
      <c r="Q5225" s="946">
        <v>1</v>
      </c>
      <c r="R5225" s="946">
        <v>12</v>
      </c>
      <c r="S5225" s="1015">
        <f t="shared" si="82"/>
        <v>72000</v>
      </c>
    </row>
    <row r="5226" spans="1:19" s="243" customFormat="1" ht="34.9">
      <c r="A5226" s="945" t="s">
        <v>1031</v>
      </c>
      <c r="B5226" s="415" t="s">
        <v>29742</v>
      </c>
      <c r="C5226" s="405" t="s">
        <v>115</v>
      </c>
      <c r="D5226" s="415" t="s">
        <v>31517</v>
      </c>
      <c r="E5226" s="1005">
        <v>10500</v>
      </c>
      <c r="F5226" s="415" t="s">
        <v>31518</v>
      </c>
      <c r="G5226" s="316" t="s">
        <v>31519</v>
      </c>
      <c r="H5226" s="313" t="s">
        <v>19713</v>
      </c>
      <c r="I5226" s="313" t="s">
        <v>31447</v>
      </c>
      <c r="J5226" s="415" t="s">
        <v>31419</v>
      </c>
      <c r="K5226" s="946">
        <v>1</v>
      </c>
      <c r="L5226" s="946">
        <v>12</v>
      </c>
      <c r="M5226" s="1005">
        <v>119456.1</v>
      </c>
      <c r="N5226" s="946">
        <v>1</v>
      </c>
      <c r="O5226" s="946">
        <v>6</v>
      </c>
      <c r="P5226" s="1005">
        <v>63000</v>
      </c>
      <c r="Q5226" s="946">
        <v>1</v>
      </c>
      <c r="R5226" s="946">
        <v>12</v>
      </c>
      <c r="S5226" s="1015">
        <f t="shared" si="82"/>
        <v>126000</v>
      </c>
    </row>
    <row r="5227" spans="1:19" s="243" customFormat="1" ht="34.9">
      <c r="A5227" s="945" t="s">
        <v>1031</v>
      </c>
      <c r="B5227" s="415" t="s">
        <v>29742</v>
      </c>
      <c r="C5227" s="405" t="s">
        <v>115</v>
      </c>
      <c r="D5227" s="415" t="s">
        <v>31439</v>
      </c>
      <c r="E5227" s="1005">
        <v>14000</v>
      </c>
      <c r="F5227" s="415" t="s">
        <v>31520</v>
      </c>
      <c r="G5227" s="316" t="s">
        <v>31521</v>
      </c>
      <c r="H5227" s="313" t="s">
        <v>19713</v>
      </c>
      <c r="I5227" s="313" t="s">
        <v>19773</v>
      </c>
      <c r="J5227" s="415" t="s">
        <v>31419</v>
      </c>
      <c r="K5227" s="946">
        <v>1</v>
      </c>
      <c r="L5227" s="946">
        <v>12</v>
      </c>
      <c r="M5227" s="1005">
        <v>168000</v>
      </c>
      <c r="N5227" s="946">
        <v>1</v>
      </c>
      <c r="O5227" s="946">
        <v>6</v>
      </c>
      <c r="P5227" s="1005">
        <v>84000</v>
      </c>
      <c r="Q5227" s="946">
        <v>1</v>
      </c>
      <c r="R5227" s="946">
        <v>12</v>
      </c>
      <c r="S5227" s="1015">
        <f t="shared" si="82"/>
        <v>168000</v>
      </c>
    </row>
    <row r="5228" spans="1:19" s="243" customFormat="1" ht="34.9">
      <c r="A5228" s="945" t="s">
        <v>1031</v>
      </c>
      <c r="B5228" s="415" t="s">
        <v>29742</v>
      </c>
      <c r="C5228" s="405" t="s">
        <v>115</v>
      </c>
      <c r="D5228" s="415" t="s">
        <v>31522</v>
      </c>
      <c r="E5228" s="1005">
        <v>12500</v>
      </c>
      <c r="F5228" s="415" t="s">
        <v>31523</v>
      </c>
      <c r="G5228" s="316" t="s">
        <v>31524</v>
      </c>
      <c r="H5228" s="313" t="s">
        <v>19713</v>
      </c>
      <c r="I5228" s="313" t="s">
        <v>31418</v>
      </c>
      <c r="J5228" s="415" t="s">
        <v>31419</v>
      </c>
      <c r="K5228" s="946">
        <v>1</v>
      </c>
      <c r="L5228" s="946">
        <v>3</v>
      </c>
      <c r="M5228" s="1005">
        <v>30000</v>
      </c>
      <c r="N5228" s="946">
        <v>1</v>
      </c>
      <c r="O5228" s="946">
        <v>6</v>
      </c>
      <c r="P5228" s="1005">
        <v>75000</v>
      </c>
      <c r="Q5228" s="946">
        <v>1</v>
      </c>
      <c r="R5228" s="946">
        <v>12</v>
      </c>
      <c r="S5228" s="1015">
        <f t="shared" si="82"/>
        <v>150000</v>
      </c>
    </row>
    <row r="5229" spans="1:19" s="243" customFormat="1" ht="34.9">
      <c r="A5229" s="945" t="s">
        <v>1031</v>
      </c>
      <c r="B5229" s="415" t="s">
        <v>29742</v>
      </c>
      <c r="C5229" s="405" t="s">
        <v>115</v>
      </c>
      <c r="D5229" s="415" t="s">
        <v>31465</v>
      </c>
      <c r="E5229" s="1005">
        <v>7000</v>
      </c>
      <c r="F5229" s="415" t="s">
        <v>31525</v>
      </c>
      <c r="G5229" s="316" t="s">
        <v>31526</v>
      </c>
      <c r="H5229" s="313" t="s">
        <v>19713</v>
      </c>
      <c r="I5229" s="313" t="s">
        <v>19773</v>
      </c>
      <c r="J5229" s="415" t="s">
        <v>31419</v>
      </c>
      <c r="K5229" s="946">
        <v>1</v>
      </c>
      <c r="L5229" s="946">
        <v>12</v>
      </c>
      <c r="M5229" s="1005">
        <v>82953.67</v>
      </c>
      <c r="N5229" s="946">
        <v>1</v>
      </c>
      <c r="O5229" s="946">
        <v>6</v>
      </c>
      <c r="P5229" s="1005">
        <v>42000</v>
      </c>
      <c r="Q5229" s="946">
        <v>1</v>
      </c>
      <c r="R5229" s="946">
        <v>12</v>
      </c>
      <c r="S5229" s="1015">
        <f t="shared" si="82"/>
        <v>84000</v>
      </c>
    </row>
    <row r="5230" spans="1:19" s="243" customFormat="1" ht="34.9">
      <c r="A5230" s="945" t="s">
        <v>1031</v>
      </c>
      <c r="B5230" s="415" t="s">
        <v>29742</v>
      </c>
      <c r="C5230" s="405" t="s">
        <v>115</v>
      </c>
      <c r="D5230" s="415" t="s">
        <v>31527</v>
      </c>
      <c r="E5230" s="1005">
        <v>5000</v>
      </c>
      <c r="F5230" s="415" t="s">
        <v>31528</v>
      </c>
      <c r="G5230" s="316" t="s">
        <v>31529</v>
      </c>
      <c r="H5230" s="313" t="s">
        <v>23359</v>
      </c>
      <c r="I5230" s="313" t="s">
        <v>31530</v>
      </c>
      <c r="J5230" s="415" t="s">
        <v>31531</v>
      </c>
      <c r="K5230" s="946">
        <v>1</v>
      </c>
      <c r="L5230" s="946">
        <v>12</v>
      </c>
      <c r="M5230" s="1005">
        <v>60000.000000000015</v>
      </c>
      <c r="N5230" s="946">
        <v>1</v>
      </c>
      <c r="O5230" s="946">
        <v>6</v>
      </c>
      <c r="P5230" s="1005">
        <v>30000</v>
      </c>
      <c r="Q5230" s="946">
        <v>1</v>
      </c>
      <c r="R5230" s="946">
        <v>12</v>
      </c>
      <c r="S5230" s="1015">
        <f t="shared" si="82"/>
        <v>60000</v>
      </c>
    </row>
    <row r="5231" spans="1:19" s="243" customFormat="1" ht="34.9">
      <c r="A5231" s="945" t="s">
        <v>1031</v>
      </c>
      <c r="B5231" s="415" t="s">
        <v>29742</v>
      </c>
      <c r="C5231" s="405" t="s">
        <v>115</v>
      </c>
      <c r="D5231" s="415" t="s">
        <v>31532</v>
      </c>
      <c r="E5231" s="1005">
        <v>7500</v>
      </c>
      <c r="F5231" s="415" t="s">
        <v>31533</v>
      </c>
      <c r="G5231" s="316" t="s">
        <v>31534</v>
      </c>
      <c r="H5231" s="313" t="s">
        <v>19713</v>
      </c>
      <c r="I5231" s="313" t="s">
        <v>31486</v>
      </c>
      <c r="J5231" s="415" t="s">
        <v>31419</v>
      </c>
      <c r="K5231" s="946">
        <v>1</v>
      </c>
      <c r="L5231" s="946">
        <v>12</v>
      </c>
      <c r="M5231" s="1005">
        <v>89933.86</v>
      </c>
      <c r="N5231" s="946">
        <v>1</v>
      </c>
      <c r="O5231" s="946">
        <v>6</v>
      </c>
      <c r="P5231" s="1005">
        <v>44992.19</v>
      </c>
      <c r="Q5231" s="946">
        <v>1</v>
      </c>
      <c r="R5231" s="946">
        <v>12</v>
      </c>
      <c r="S5231" s="1015">
        <f t="shared" si="82"/>
        <v>90000</v>
      </c>
    </row>
    <row r="5232" spans="1:19" s="243" customFormat="1" ht="34.9">
      <c r="A5232" s="945" t="s">
        <v>1031</v>
      </c>
      <c r="B5232" s="415" t="s">
        <v>29742</v>
      </c>
      <c r="C5232" s="405" t="s">
        <v>115</v>
      </c>
      <c r="D5232" s="415" t="s">
        <v>31535</v>
      </c>
      <c r="E5232" s="1005">
        <v>7000</v>
      </c>
      <c r="F5232" s="415" t="s">
        <v>31536</v>
      </c>
      <c r="G5232" s="316" t="s">
        <v>31537</v>
      </c>
      <c r="H5232" s="313" t="s">
        <v>23426</v>
      </c>
      <c r="I5232" s="313" t="s">
        <v>19773</v>
      </c>
      <c r="J5232" s="415" t="s">
        <v>31538</v>
      </c>
      <c r="K5232" s="946">
        <v>1</v>
      </c>
      <c r="L5232" s="946">
        <v>12</v>
      </c>
      <c r="M5232" s="1005">
        <v>84000</v>
      </c>
      <c r="N5232" s="946">
        <v>1</v>
      </c>
      <c r="O5232" s="946">
        <v>6</v>
      </c>
      <c r="P5232" s="1005">
        <v>42000</v>
      </c>
      <c r="Q5232" s="946">
        <v>1</v>
      </c>
      <c r="R5232" s="946">
        <v>12</v>
      </c>
      <c r="S5232" s="1015">
        <f t="shared" si="82"/>
        <v>84000</v>
      </c>
    </row>
    <row r="5233" spans="1:19" s="243" customFormat="1" ht="34.9">
      <c r="A5233" s="945" t="s">
        <v>1031</v>
      </c>
      <c r="B5233" s="415" t="s">
        <v>29742</v>
      </c>
      <c r="C5233" s="405" t="s">
        <v>115</v>
      </c>
      <c r="D5233" s="415" t="s">
        <v>31539</v>
      </c>
      <c r="E5233" s="1005">
        <v>3000</v>
      </c>
      <c r="F5233" s="415" t="s">
        <v>31540</v>
      </c>
      <c r="G5233" s="316" t="s">
        <v>31541</v>
      </c>
      <c r="H5233" s="313" t="s">
        <v>26510</v>
      </c>
      <c r="I5233" s="313" t="s">
        <v>19773</v>
      </c>
      <c r="J5233" s="415" t="s">
        <v>23633</v>
      </c>
      <c r="K5233" s="946">
        <v>1</v>
      </c>
      <c r="L5233" s="946">
        <v>12</v>
      </c>
      <c r="M5233" s="1005">
        <v>36000</v>
      </c>
      <c r="N5233" s="946">
        <v>1</v>
      </c>
      <c r="O5233" s="946">
        <v>6</v>
      </c>
      <c r="P5233" s="1005">
        <v>17825</v>
      </c>
      <c r="Q5233" s="946">
        <v>1</v>
      </c>
      <c r="R5233" s="946">
        <v>12</v>
      </c>
      <c r="S5233" s="1015">
        <f t="shared" si="82"/>
        <v>36000</v>
      </c>
    </row>
    <row r="5234" spans="1:19" s="243" customFormat="1" ht="34.9">
      <c r="A5234" s="945" t="s">
        <v>1031</v>
      </c>
      <c r="B5234" s="415" t="s">
        <v>29742</v>
      </c>
      <c r="C5234" s="405" t="s">
        <v>115</v>
      </c>
      <c r="D5234" s="415" t="s">
        <v>31542</v>
      </c>
      <c r="E5234" s="1005">
        <v>10500</v>
      </c>
      <c r="F5234" s="415" t="s">
        <v>31543</v>
      </c>
      <c r="G5234" s="316" t="s">
        <v>31544</v>
      </c>
      <c r="H5234" s="313" t="s">
        <v>19713</v>
      </c>
      <c r="I5234" s="313" t="s">
        <v>19773</v>
      </c>
      <c r="J5234" s="415" t="s">
        <v>31419</v>
      </c>
      <c r="K5234" s="946">
        <v>1</v>
      </c>
      <c r="L5234" s="946">
        <v>12</v>
      </c>
      <c r="M5234" s="1005">
        <v>126000</v>
      </c>
      <c r="N5234" s="946">
        <v>1</v>
      </c>
      <c r="O5234" s="946">
        <v>6</v>
      </c>
      <c r="P5234" s="1005">
        <v>56393</v>
      </c>
      <c r="Q5234" s="946">
        <v>1</v>
      </c>
      <c r="R5234" s="946">
        <v>12</v>
      </c>
      <c r="S5234" s="1015">
        <f t="shared" si="82"/>
        <v>126000</v>
      </c>
    </row>
    <row r="5235" spans="1:19" s="243" customFormat="1" ht="34.9">
      <c r="A5235" s="945" t="s">
        <v>1031</v>
      </c>
      <c r="B5235" s="415" t="s">
        <v>29742</v>
      </c>
      <c r="C5235" s="405" t="s">
        <v>115</v>
      </c>
      <c r="D5235" s="415" t="s">
        <v>31545</v>
      </c>
      <c r="E5235" s="1005">
        <v>4000</v>
      </c>
      <c r="F5235" s="415" t="s">
        <v>31546</v>
      </c>
      <c r="G5235" s="316" t="s">
        <v>31547</v>
      </c>
      <c r="H5235" s="313" t="s">
        <v>31548</v>
      </c>
      <c r="I5235" s="313" t="s">
        <v>31548</v>
      </c>
      <c r="J5235" s="415" t="s">
        <v>31548</v>
      </c>
      <c r="K5235" s="946">
        <v>1</v>
      </c>
      <c r="L5235" s="946">
        <v>2</v>
      </c>
      <c r="M5235" s="1005">
        <v>8000</v>
      </c>
      <c r="N5235" s="946">
        <v>1</v>
      </c>
      <c r="O5235" s="946">
        <v>6</v>
      </c>
      <c r="P5235" s="1005">
        <v>24000</v>
      </c>
      <c r="Q5235" s="946">
        <v>1</v>
      </c>
      <c r="R5235" s="946">
        <v>12</v>
      </c>
      <c r="S5235" s="1015">
        <f t="shared" si="82"/>
        <v>48000</v>
      </c>
    </row>
    <row r="5236" spans="1:19" s="243" customFormat="1" ht="34.9">
      <c r="A5236" s="945" t="s">
        <v>1031</v>
      </c>
      <c r="B5236" s="415" t="s">
        <v>29742</v>
      </c>
      <c r="C5236" s="405" t="s">
        <v>115</v>
      </c>
      <c r="D5236" s="415" t="s">
        <v>31378</v>
      </c>
      <c r="E5236" s="1005">
        <v>12600</v>
      </c>
      <c r="F5236" s="415" t="s">
        <v>31549</v>
      </c>
      <c r="G5236" s="316" t="s">
        <v>31550</v>
      </c>
      <c r="H5236" s="313" t="s">
        <v>23597</v>
      </c>
      <c r="I5236" s="313" t="s">
        <v>31418</v>
      </c>
      <c r="J5236" s="415" t="s">
        <v>20164</v>
      </c>
      <c r="K5236" s="946">
        <v>1</v>
      </c>
      <c r="L5236" s="946">
        <v>12</v>
      </c>
      <c r="M5236" s="1005">
        <v>151200</v>
      </c>
      <c r="N5236" s="946">
        <v>1</v>
      </c>
      <c r="O5236" s="946">
        <v>6</v>
      </c>
      <c r="P5236" s="1005">
        <v>75600</v>
      </c>
      <c r="Q5236" s="946">
        <v>1</v>
      </c>
      <c r="R5236" s="946">
        <v>12</v>
      </c>
      <c r="S5236" s="1015">
        <f t="shared" si="82"/>
        <v>151200</v>
      </c>
    </row>
    <row r="5237" spans="1:19" s="243" customFormat="1" ht="34.9">
      <c r="A5237" s="945" t="s">
        <v>1031</v>
      </c>
      <c r="B5237" s="415" t="s">
        <v>29742</v>
      </c>
      <c r="C5237" s="405" t="s">
        <v>115</v>
      </c>
      <c r="D5237" s="415" t="s">
        <v>31551</v>
      </c>
      <c r="E5237" s="1005">
        <v>12000</v>
      </c>
      <c r="F5237" s="415" t="s">
        <v>31552</v>
      </c>
      <c r="G5237" s="316" t="s">
        <v>31553</v>
      </c>
      <c r="H5237" s="313" t="s">
        <v>23597</v>
      </c>
      <c r="I5237" s="313" t="s">
        <v>19773</v>
      </c>
      <c r="J5237" s="415" t="s">
        <v>20164</v>
      </c>
      <c r="K5237" s="946">
        <v>1</v>
      </c>
      <c r="L5237" s="946">
        <v>12</v>
      </c>
      <c r="M5237" s="1005">
        <v>144000</v>
      </c>
      <c r="N5237" s="946">
        <v>1</v>
      </c>
      <c r="O5237" s="946">
        <v>6</v>
      </c>
      <c r="P5237" s="1005">
        <v>72000</v>
      </c>
      <c r="Q5237" s="946">
        <v>1</v>
      </c>
      <c r="R5237" s="946">
        <v>12</v>
      </c>
      <c r="S5237" s="1015">
        <f t="shared" si="82"/>
        <v>144000</v>
      </c>
    </row>
    <row r="5238" spans="1:19" s="243" customFormat="1" ht="34.9">
      <c r="A5238" s="945" t="s">
        <v>1031</v>
      </c>
      <c r="B5238" s="415" t="s">
        <v>29742</v>
      </c>
      <c r="C5238" s="405" t="s">
        <v>115</v>
      </c>
      <c r="D5238" s="415" t="s">
        <v>31554</v>
      </c>
      <c r="E5238" s="1005">
        <v>5500</v>
      </c>
      <c r="F5238" s="415" t="s">
        <v>31555</v>
      </c>
      <c r="G5238" s="316" t="s">
        <v>31556</v>
      </c>
      <c r="H5238" s="313" t="s">
        <v>23359</v>
      </c>
      <c r="I5238" s="313" t="s">
        <v>19773</v>
      </c>
      <c r="J5238" s="415" t="s">
        <v>31557</v>
      </c>
      <c r="K5238" s="946">
        <v>1</v>
      </c>
      <c r="L5238" s="946">
        <v>2</v>
      </c>
      <c r="M5238" s="1005">
        <v>10954.55</v>
      </c>
      <c r="N5238" s="946">
        <v>1</v>
      </c>
      <c r="O5238" s="946">
        <v>6</v>
      </c>
      <c r="P5238" s="1005">
        <v>32905.660000000003</v>
      </c>
      <c r="Q5238" s="946">
        <v>1</v>
      </c>
      <c r="R5238" s="946">
        <v>12</v>
      </c>
      <c r="S5238" s="1015">
        <f t="shared" si="82"/>
        <v>66000</v>
      </c>
    </row>
    <row r="5239" spans="1:19" s="243" customFormat="1" ht="34.9">
      <c r="A5239" s="945" t="s">
        <v>1031</v>
      </c>
      <c r="B5239" s="415" t="s">
        <v>29742</v>
      </c>
      <c r="C5239" s="405" t="s">
        <v>115</v>
      </c>
      <c r="D5239" s="415" t="s">
        <v>31558</v>
      </c>
      <c r="E5239" s="1005">
        <v>8500</v>
      </c>
      <c r="F5239" s="415" t="s">
        <v>31559</v>
      </c>
      <c r="G5239" s="316" t="s">
        <v>31560</v>
      </c>
      <c r="H5239" s="313" t="s">
        <v>31506</v>
      </c>
      <c r="I5239" s="313" t="s">
        <v>19764</v>
      </c>
      <c r="J5239" s="415" t="s">
        <v>31506</v>
      </c>
      <c r="K5239" s="946">
        <v>1</v>
      </c>
      <c r="L5239" s="946">
        <v>12</v>
      </c>
      <c r="M5239" s="1005">
        <v>101999.99999999999</v>
      </c>
      <c r="N5239" s="946">
        <v>1</v>
      </c>
      <c r="O5239" s="946">
        <v>6</v>
      </c>
      <c r="P5239" s="1005">
        <v>51000</v>
      </c>
      <c r="Q5239" s="946">
        <v>1</v>
      </c>
      <c r="R5239" s="946">
        <v>12</v>
      </c>
      <c r="S5239" s="1015">
        <f t="shared" si="82"/>
        <v>102000</v>
      </c>
    </row>
    <row r="5240" spans="1:19" s="243" customFormat="1" ht="34.9">
      <c r="A5240" s="945" t="s">
        <v>1031</v>
      </c>
      <c r="B5240" s="415" t="s">
        <v>29742</v>
      </c>
      <c r="C5240" s="405" t="s">
        <v>115</v>
      </c>
      <c r="D5240" s="415" t="s">
        <v>4514</v>
      </c>
      <c r="E5240" s="1005">
        <v>8000</v>
      </c>
      <c r="F5240" s="415" t="s">
        <v>31561</v>
      </c>
      <c r="G5240" s="316" t="s">
        <v>31562</v>
      </c>
      <c r="H5240" s="313" t="s">
        <v>19713</v>
      </c>
      <c r="I5240" s="313" t="s">
        <v>19773</v>
      </c>
      <c r="J5240" s="415" t="s">
        <v>31419</v>
      </c>
      <c r="K5240" s="946">
        <v>1</v>
      </c>
      <c r="L5240" s="946">
        <v>2</v>
      </c>
      <c r="M5240" s="1005">
        <v>16000</v>
      </c>
      <c r="N5240" s="946">
        <v>1</v>
      </c>
      <c r="O5240" s="946">
        <v>6</v>
      </c>
      <c r="P5240" s="1005">
        <v>48000</v>
      </c>
      <c r="Q5240" s="946">
        <v>1</v>
      </c>
      <c r="R5240" s="946">
        <v>12</v>
      </c>
      <c r="S5240" s="1015">
        <f t="shared" si="82"/>
        <v>96000</v>
      </c>
    </row>
    <row r="5241" spans="1:19" s="243" customFormat="1" ht="34.9">
      <c r="A5241" s="945" t="s">
        <v>1031</v>
      </c>
      <c r="B5241" s="415" t="s">
        <v>29742</v>
      </c>
      <c r="C5241" s="405" t="s">
        <v>115</v>
      </c>
      <c r="D5241" s="415" t="s">
        <v>31563</v>
      </c>
      <c r="E5241" s="1005">
        <v>12500</v>
      </c>
      <c r="F5241" s="415" t="s">
        <v>31564</v>
      </c>
      <c r="G5241" s="316" t="s">
        <v>31565</v>
      </c>
      <c r="H5241" s="313" t="s">
        <v>24773</v>
      </c>
      <c r="I5241" s="313" t="s">
        <v>31447</v>
      </c>
      <c r="J5241" s="415" t="s">
        <v>19726</v>
      </c>
      <c r="K5241" s="946">
        <v>1</v>
      </c>
      <c r="L5241" s="946">
        <v>12</v>
      </c>
      <c r="M5241" s="1005">
        <v>149947.92000000001</v>
      </c>
      <c r="N5241" s="946">
        <v>1</v>
      </c>
      <c r="O5241" s="946">
        <v>6</v>
      </c>
      <c r="P5241" s="1005">
        <v>75000</v>
      </c>
      <c r="Q5241" s="946">
        <v>1</v>
      </c>
      <c r="R5241" s="946">
        <v>12</v>
      </c>
      <c r="S5241" s="1015">
        <f t="shared" si="82"/>
        <v>150000</v>
      </c>
    </row>
    <row r="5242" spans="1:19" s="243" customFormat="1" ht="34.9">
      <c r="A5242" s="945" t="s">
        <v>1031</v>
      </c>
      <c r="B5242" s="415" t="s">
        <v>29742</v>
      </c>
      <c r="C5242" s="405" t="s">
        <v>115</v>
      </c>
      <c r="D5242" s="415" t="s">
        <v>31566</v>
      </c>
      <c r="E5242" s="1005">
        <v>6000</v>
      </c>
      <c r="F5242" s="415" t="s">
        <v>31567</v>
      </c>
      <c r="G5242" s="316" t="s">
        <v>31568</v>
      </c>
      <c r="H5242" s="313" t="s">
        <v>31569</v>
      </c>
      <c r="I5242" s="313" t="s">
        <v>19764</v>
      </c>
      <c r="J5242" s="415" t="s">
        <v>31570</v>
      </c>
      <c r="K5242" s="946">
        <v>1</v>
      </c>
      <c r="L5242" s="946">
        <v>12</v>
      </c>
      <c r="M5242" s="1005">
        <v>60000.000000000007</v>
      </c>
      <c r="N5242" s="946">
        <v>1</v>
      </c>
      <c r="O5242" s="946">
        <v>6</v>
      </c>
      <c r="P5242" s="1005">
        <v>30000</v>
      </c>
      <c r="Q5242" s="946">
        <v>1</v>
      </c>
      <c r="R5242" s="946">
        <v>12</v>
      </c>
      <c r="S5242" s="1015">
        <f t="shared" si="82"/>
        <v>72000</v>
      </c>
    </row>
    <row r="5243" spans="1:19" s="243" customFormat="1" ht="34.9">
      <c r="A5243" s="945" t="s">
        <v>1031</v>
      </c>
      <c r="B5243" s="415" t="s">
        <v>29742</v>
      </c>
      <c r="C5243" s="405" t="s">
        <v>115</v>
      </c>
      <c r="D5243" s="415" t="s">
        <v>27688</v>
      </c>
      <c r="E5243" s="1005">
        <v>5000</v>
      </c>
      <c r="F5243" s="415" t="s">
        <v>31571</v>
      </c>
      <c r="G5243" s="316" t="s">
        <v>31572</v>
      </c>
      <c r="H5243" s="313" t="s">
        <v>19713</v>
      </c>
      <c r="I5243" s="313" t="s">
        <v>19773</v>
      </c>
      <c r="J5243" s="415" t="s">
        <v>31419</v>
      </c>
      <c r="K5243" s="946">
        <v>1</v>
      </c>
      <c r="L5243" s="946">
        <v>2</v>
      </c>
      <c r="M5243" s="1005">
        <v>10000</v>
      </c>
      <c r="N5243" s="946">
        <v>1</v>
      </c>
      <c r="O5243" s="946">
        <v>6</v>
      </c>
      <c r="P5243" s="1005">
        <v>30000</v>
      </c>
      <c r="Q5243" s="946">
        <v>1</v>
      </c>
      <c r="R5243" s="946">
        <v>12</v>
      </c>
      <c r="S5243" s="1015">
        <f t="shared" si="82"/>
        <v>60000</v>
      </c>
    </row>
    <row r="5244" spans="1:19" s="243" customFormat="1" ht="34.9">
      <c r="A5244" s="945" t="s">
        <v>1031</v>
      </c>
      <c r="B5244" s="415" t="s">
        <v>29742</v>
      </c>
      <c r="C5244" s="405" t="s">
        <v>115</v>
      </c>
      <c r="D5244" s="415" t="s">
        <v>31476</v>
      </c>
      <c r="E5244" s="1005">
        <v>12000</v>
      </c>
      <c r="F5244" s="415" t="s">
        <v>31573</v>
      </c>
      <c r="G5244" s="316" t="s">
        <v>31574</v>
      </c>
      <c r="H5244" s="313" t="s">
        <v>23515</v>
      </c>
      <c r="I5244" s="313" t="s">
        <v>31418</v>
      </c>
      <c r="J5244" s="415" t="s">
        <v>19824</v>
      </c>
      <c r="K5244" s="946" t="s">
        <v>388</v>
      </c>
      <c r="L5244" s="946" t="s">
        <v>388</v>
      </c>
      <c r="M5244" s="1005" t="s">
        <v>388</v>
      </c>
      <c r="N5244" s="946">
        <v>1</v>
      </c>
      <c r="O5244" s="946">
        <v>1</v>
      </c>
      <c r="P5244" s="1005">
        <v>0</v>
      </c>
      <c r="Q5244" s="946">
        <v>1</v>
      </c>
      <c r="R5244" s="946">
        <v>6</v>
      </c>
      <c r="S5244" s="1015">
        <f t="shared" si="82"/>
        <v>72000</v>
      </c>
    </row>
    <row r="5245" spans="1:19" s="243" customFormat="1" ht="34.9">
      <c r="A5245" s="945" t="s">
        <v>1031</v>
      </c>
      <c r="B5245" s="415" t="s">
        <v>29742</v>
      </c>
      <c r="C5245" s="405" t="s">
        <v>115</v>
      </c>
      <c r="D5245" s="415" t="s">
        <v>19951</v>
      </c>
      <c r="E5245" s="1005">
        <v>2800</v>
      </c>
      <c r="F5245" s="415" t="s">
        <v>31575</v>
      </c>
      <c r="G5245" s="316" t="s">
        <v>31576</v>
      </c>
      <c r="H5245" s="313" t="s">
        <v>20121</v>
      </c>
      <c r="I5245" s="313" t="s">
        <v>19773</v>
      </c>
      <c r="J5245" s="415" t="s">
        <v>20121</v>
      </c>
      <c r="K5245" s="946">
        <v>1</v>
      </c>
      <c r="L5245" s="946">
        <v>12</v>
      </c>
      <c r="M5245" s="1005">
        <v>33600</v>
      </c>
      <c r="N5245" s="946">
        <v>1</v>
      </c>
      <c r="O5245" s="946">
        <v>6</v>
      </c>
      <c r="P5245" s="1005">
        <v>16800</v>
      </c>
      <c r="Q5245" s="946">
        <v>1</v>
      </c>
      <c r="R5245" s="946">
        <v>12</v>
      </c>
      <c r="S5245" s="1015">
        <f t="shared" si="82"/>
        <v>33600</v>
      </c>
    </row>
    <row r="5246" spans="1:19" s="243" customFormat="1" ht="34.9">
      <c r="A5246" s="945" t="s">
        <v>1031</v>
      </c>
      <c r="B5246" s="415" t="s">
        <v>29742</v>
      </c>
      <c r="C5246" s="405" t="s">
        <v>115</v>
      </c>
      <c r="D5246" s="415" t="s">
        <v>4514</v>
      </c>
      <c r="E5246" s="1005">
        <v>8000</v>
      </c>
      <c r="F5246" s="415" t="s">
        <v>31577</v>
      </c>
      <c r="G5246" s="316" t="s">
        <v>31578</v>
      </c>
      <c r="H5246" s="313" t="s">
        <v>19713</v>
      </c>
      <c r="I5246" s="313" t="s">
        <v>31447</v>
      </c>
      <c r="J5246" s="415" t="s">
        <v>31419</v>
      </c>
      <c r="K5246" s="946">
        <v>1</v>
      </c>
      <c r="L5246" s="946">
        <v>2</v>
      </c>
      <c r="M5246" s="1005">
        <v>16000</v>
      </c>
      <c r="N5246" s="946">
        <v>1</v>
      </c>
      <c r="O5246" s="946">
        <v>6</v>
      </c>
      <c r="P5246" s="1005">
        <v>48000</v>
      </c>
      <c r="Q5246" s="946">
        <v>1</v>
      </c>
      <c r="R5246" s="946">
        <v>12</v>
      </c>
      <c r="S5246" s="1015">
        <f t="shared" si="82"/>
        <v>96000</v>
      </c>
    </row>
    <row r="5247" spans="1:19" s="243" customFormat="1" ht="34.9">
      <c r="A5247" s="945" t="s">
        <v>1031</v>
      </c>
      <c r="B5247" s="415" t="s">
        <v>29742</v>
      </c>
      <c r="C5247" s="405" t="s">
        <v>115</v>
      </c>
      <c r="D5247" s="415" t="s">
        <v>4514</v>
      </c>
      <c r="E5247" s="1005">
        <v>6000</v>
      </c>
      <c r="F5247" s="415" t="s">
        <v>31579</v>
      </c>
      <c r="G5247" s="316" t="s">
        <v>31580</v>
      </c>
      <c r="H5247" s="313" t="s">
        <v>19713</v>
      </c>
      <c r="I5247" s="313" t="s">
        <v>31418</v>
      </c>
      <c r="J5247" s="415" t="s">
        <v>31419</v>
      </c>
      <c r="K5247" s="946">
        <v>1</v>
      </c>
      <c r="L5247" s="946">
        <v>12</v>
      </c>
      <c r="M5247" s="1005">
        <v>56000</v>
      </c>
      <c r="N5247" s="946" t="s">
        <v>388</v>
      </c>
      <c r="O5247" s="946" t="s">
        <v>388</v>
      </c>
      <c r="P5247" s="1005" t="s">
        <v>388</v>
      </c>
      <c r="Q5247" s="946" t="s">
        <v>388</v>
      </c>
      <c r="R5247" s="946" t="s">
        <v>388</v>
      </c>
      <c r="S5247" s="1015" t="s">
        <v>388</v>
      </c>
    </row>
    <row r="5248" spans="1:19" s="243" customFormat="1" ht="34.9">
      <c r="A5248" s="945" t="s">
        <v>1031</v>
      </c>
      <c r="B5248" s="415" t="s">
        <v>29742</v>
      </c>
      <c r="C5248" s="405" t="s">
        <v>115</v>
      </c>
      <c r="D5248" s="415" t="s">
        <v>31581</v>
      </c>
      <c r="E5248" s="1005">
        <v>12500</v>
      </c>
      <c r="F5248" s="415" t="s">
        <v>31582</v>
      </c>
      <c r="G5248" s="316" t="s">
        <v>31583</v>
      </c>
      <c r="H5248" s="313" t="s">
        <v>19713</v>
      </c>
      <c r="I5248" s="313" t="s">
        <v>19773</v>
      </c>
      <c r="J5248" s="415" t="s">
        <v>31419</v>
      </c>
      <c r="K5248" s="946">
        <v>1</v>
      </c>
      <c r="L5248" s="946">
        <v>12</v>
      </c>
      <c r="M5248" s="1005">
        <v>150000</v>
      </c>
      <c r="N5248" s="946">
        <v>1</v>
      </c>
      <c r="O5248" s="946">
        <v>6</v>
      </c>
      <c r="P5248" s="1005">
        <v>75000</v>
      </c>
      <c r="Q5248" s="946">
        <v>1</v>
      </c>
      <c r="R5248" s="946">
        <v>12</v>
      </c>
      <c r="S5248" s="1015">
        <f t="shared" ref="S5248:S5253" si="83">+E5248*R5248</f>
        <v>150000</v>
      </c>
    </row>
    <row r="5249" spans="1:19" s="243" customFormat="1" ht="34.9">
      <c r="A5249" s="945" t="s">
        <v>1031</v>
      </c>
      <c r="B5249" s="415" t="s">
        <v>29742</v>
      </c>
      <c r="C5249" s="405" t="s">
        <v>115</v>
      </c>
      <c r="D5249" s="415" t="s">
        <v>20124</v>
      </c>
      <c r="E5249" s="1005">
        <v>10000</v>
      </c>
      <c r="F5249" s="415" t="s">
        <v>31584</v>
      </c>
      <c r="G5249" s="316" t="s">
        <v>31585</v>
      </c>
      <c r="H5249" s="313" t="s">
        <v>19713</v>
      </c>
      <c r="I5249" s="313" t="s">
        <v>31447</v>
      </c>
      <c r="J5249" s="415" t="s">
        <v>31419</v>
      </c>
      <c r="K5249" s="946">
        <v>1</v>
      </c>
      <c r="L5249" s="946">
        <v>2</v>
      </c>
      <c r="M5249" s="1005">
        <v>20000</v>
      </c>
      <c r="N5249" s="946">
        <v>1</v>
      </c>
      <c r="O5249" s="946">
        <v>6</v>
      </c>
      <c r="P5249" s="1005">
        <v>60000</v>
      </c>
      <c r="Q5249" s="946">
        <v>1</v>
      </c>
      <c r="R5249" s="946">
        <v>12</v>
      </c>
      <c r="S5249" s="1015">
        <f t="shared" si="83"/>
        <v>120000</v>
      </c>
    </row>
    <row r="5250" spans="1:19" s="243" customFormat="1" ht="34.9">
      <c r="A5250" s="945" t="s">
        <v>1031</v>
      </c>
      <c r="B5250" s="415" t="s">
        <v>29742</v>
      </c>
      <c r="C5250" s="405" t="s">
        <v>115</v>
      </c>
      <c r="D5250" s="415" t="s">
        <v>31586</v>
      </c>
      <c r="E5250" s="1005">
        <v>12600</v>
      </c>
      <c r="F5250" s="415" t="s">
        <v>31587</v>
      </c>
      <c r="G5250" s="316" t="s">
        <v>31588</v>
      </c>
      <c r="H5250" s="313" t="s">
        <v>23597</v>
      </c>
      <c r="I5250" s="313" t="s">
        <v>19773</v>
      </c>
      <c r="J5250" s="415" t="s">
        <v>20164</v>
      </c>
      <c r="K5250" s="946">
        <v>1</v>
      </c>
      <c r="L5250" s="946">
        <v>12</v>
      </c>
      <c r="M5250" s="1005">
        <v>141932.32</v>
      </c>
      <c r="N5250" s="946">
        <v>1</v>
      </c>
      <c r="O5250" s="946">
        <v>6</v>
      </c>
      <c r="P5250" s="1005">
        <v>70526</v>
      </c>
      <c r="Q5250" s="946">
        <v>1</v>
      </c>
      <c r="R5250" s="946">
        <v>12</v>
      </c>
      <c r="S5250" s="1015">
        <f t="shared" si="83"/>
        <v>151200</v>
      </c>
    </row>
    <row r="5251" spans="1:19" s="243" customFormat="1" ht="34.9">
      <c r="A5251" s="945" t="s">
        <v>1031</v>
      </c>
      <c r="B5251" s="415" t="s">
        <v>29742</v>
      </c>
      <c r="C5251" s="405" t="s">
        <v>115</v>
      </c>
      <c r="D5251" s="415" t="s">
        <v>31589</v>
      </c>
      <c r="E5251" s="1005">
        <v>3500</v>
      </c>
      <c r="F5251" s="415" t="s">
        <v>31590</v>
      </c>
      <c r="G5251" s="316" t="s">
        <v>31591</v>
      </c>
      <c r="H5251" s="313" t="s">
        <v>23359</v>
      </c>
      <c r="I5251" s="313" t="s">
        <v>19764</v>
      </c>
      <c r="J5251" s="415" t="s">
        <v>27017</v>
      </c>
      <c r="K5251" s="946">
        <v>1</v>
      </c>
      <c r="L5251" s="946">
        <v>12</v>
      </c>
      <c r="M5251" s="1005">
        <v>41066.42</v>
      </c>
      <c r="N5251" s="946">
        <v>1</v>
      </c>
      <c r="O5251" s="946">
        <v>6</v>
      </c>
      <c r="P5251" s="1005">
        <v>20979.58</v>
      </c>
      <c r="Q5251" s="946">
        <v>1</v>
      </c>
      <c r="R5251" s="946">
        <v>12</v>
      </c>
      <c r="S5251" s="1015">
        <f t="shared" si="83"/>
        <v>42000</v>
      </c>
    </row>
    <row r="5252" spans="1:19" s="243" customFormat="1" ht="34.9">
      <c r="A5252" s="945" t="s">
        <v>1031</v>
      </c>
      <c r="B5252" s="415" t="s">
        <v>29742</v>
      </c>
      <c r="C5252" s="405" t="s">
        <v>115</v>
      </c>
      <c r="D5252" s="415" t="s">
        <v>31592</v>
      </c>
      <c r="E5252" s="1005">
        <v>12600</v>
      </c>
      <c r="F5252" s="415" t="s">
        <v>31593</v>
      </c>
      <c r="G5252" s="316" t="s">
        <v>31594</v>
      </c>
      <c r="H5252" s="313" t="s">
        <v>23597</v>
      </c>
      <c r="I5252" s="313" t="s">
        <v>19773</v>
      </c>
      <c r="J5252" s="415" t="s">
        <v>20164</v>
      </c>
      <c r="K5252" s="946">
        <v>1</v>
      </c>
      <c r="L5252" s="946">
        <v>12</v>
      </c>
      <c r="M5252" s="1005">
        <v>151200</v>
      </c>
      <c r="N5252" s="946">
        <v>1</v>
      </c>
      <c r="O5252" s="946">
        <v>6</v>
      </c>
      <c r="P5252" s="1005">
        <v>75600</v>
      </c>
      <c r="Q5252" s="946">
        <v>1</v>
      </c>
      <c r="R5252" s="946">
        <v>12</v>
      </c>
      <c r="S5252" s="1015">
        <f t="shared" si="83"/>
        <v>151200</v>
      </c>
    </row>
    <row r="5253" spans="1:19" s="243" customFormat="1" ht="34.9">
      <c r="A5253" s="945" t="s">
        <v>1031</v>
      </c>
      <c r="B5253" s="415" t="s">
        <v>29742</v>
      </c>
      <c r="C5253" s="405" t="s">
        <v>115</v>
      </c>
      <c r="D5253" s="415" t="s">
        <v>31595</v>
      </c>
      <c r="E5253" s="1005">
        <v>3000</v>
      </c>
      <c r="F5253" s="415" t="s">
        <v>31596</v>
      </c>
      <c r="G5253" s="316" t="s">
        <v>31597</v>
      </c>
      <c r="H5253" s="313" t="s">
        <v>388</v>
      </c>
      <c r="I5253" s="313" t="s">
        <v>388</v>
      </c>
      <c r="J5253" s="415" t="s">
        <v>388</v>
      </c>
      <c r="K5253" s="946">
        <v>1</v>
      </c>
      <c r="L5253" s="946">
        <v>12</v>
      </c>
      <c r="M5253" s="1005">
        <v>36000</v>
      </c>
      <c r="N5253" s="946">
        <v>1</v>
      </c>
      <c r="O5253" s="946">
        <v>6</v>
      </c>
      <c r="P5253" s="1005">
        <v>18000</v>
      </c>
      <c r="Q5253" s="946">
        <v>1</v>
      </c>
      <c r="R5253" s="946">
        <v>12</v>
      </c>
      <c r="S5253" s="1015">
        <f t="shared" si="83"/>
        <v>36000</v>
      </c>
    </row>
    <row r="5254" spans="1:19" s="243" customFormat="1" ht="34.9">
      <c r="A5254" s="945" t="s">
        <v>1031</v>
      </c>
      <c r="B5254" s="415" t="s">
        <v>29742</v>
      </c>
      <c r="C5254" s="405" t="s">
        <v>115</v>
      </c>
      <c r="D5254" s="415" t="s">
        <v>31598</v>
      </c>
      <c r="E5254" s="1005">
        <v>2000</v>
      </c>
      <c r="F5254" s="415" t="s">
        <v>31599</v>
      </c>
      <c r="G5254" s="316" t="s">
        <v>31600</v>
      </c>
      <c r="H5254" s="313" t="s">
        <v>31601</v>
      </c>
      <c r="I5254" s="313" t="s">
        <v>31602</v>
      </c>
      <c r="J5254" s="415" t="s">
        <v>31603</v>
      </c>
      <c r="K5254" s="946">
        <v>1</v>
      </c>
      <c r="L5254" s="946">
        <v>12</v>
      </c>
      <c r="M5254" s="1005">
        <v>23234.309999999998</v>
      </c>
      <c r="N5254" s="946">
        <v>1</v>
      </c>
      <c r="O5254" s="946">
        <v>3</v>
      </c>
      <c r="P5254" s="1005">
        <v>5688.34</v>
      </c>
      <c r="Q5254" s="946" t="s">
        <v>388</v>
      </c>
      <c r="R5254" s="946" t="s">
        <v>388</v>
      </c>
      <c r="S5254" s="1015" t="s">
        <v>388</v>
      </c>
    </row>
    <row r="5255" spans="1:19" s="243" customFormat="1" ht="34.9">
      <c r="A5255" s="945" t="s">
        <v>1031</v>
      </c>
      <c r="B5255" s="415" t="s">
        <v>29742</v>
      </c>
      <c r="C5255" s="405" t="s">
        <v>115</v>
      </c>
      <c r="D5255" s="415" t="s">
        <v>31604</v>
      </c>
      <c r="E5255" s="1005">
        <v>12500</v>
      </c>
      <c r="F5255" s="415" t="s">
        <v>31605</v>
      </c>
      <c r="G5255" s="316" t="s">
        <v>31606</v>
      </c>
      <c r="H5255" s="313" t="s">
        <v>23597</v>
      </c>
      <c r="I5255" s="313" t="s">
        <v>19773</v>
      </c>
      <c r="J5255" s="415" t="s">
        <v>20164</v>
      </c>
      <c r="K5255" s="946">
        <v>1</v>
      </c>
      <c r="L5255" s="946">
        <v>12</v>
      </c>
      <c r="M5255" s="1005">
        <v>150000</v>
      </c>
      <c r="N5255" s="946">
        <v>1</v>
      </c>
      <c r="O5255" s="946">
        <v>6</v>
      </c>
      <c r="P5255" s="1005">
        <v>75000</v>
      </c>
      <c r="Q5255" s="946">
        <v>1</v>
      </c>
      <c r="R5255" s="946">
        <v>12</v>
      </c>
      <c r="S5255" s="1015">
        <f t="shared" ref="S5255:S5266" si="84">+E5255*R5255</f>
        <v>150000</v>
      </c>
    </row>
    <row r="5256" spans="1:19" s="243" customFormat="1" ht="34.9">
      <c r="A5256" s="945" t="s">
        <v>1031</v>
      </c>
      <c r="B5256" s="415" t="s">
        <v>29742</v>
      </c>
      <c r="C5256" s="405" t="s">
        <v>115</v>
      </c>
      <c r="D5256" s="415" t="s">
        <v>31607</v>
      </c>
      <c r="E5256" s="1005">
        <v>11000</v>
      </c>
      <c r="F5256" s="415" t="s">
        <v>31608</v>
      </c>
      <c r="G5256" s="316" t="s">
        <v>31609</v>
      </c>
      <c r="H5256" s="313" t="s">
        <v>19713</v>
      </c>
      <c r="I5256" s="313" t="s">
        <v>19773</v>
      </c>
      <c r="J5256" s="415" t="s">
        <v>31419</v>
      </c>
      <c r="K5256" s="946">
        <v>1</v>
      </c>
      <c r="L5256" s="946">
        <v>12</v>
      </c>
      <c r="M5256" s="1005">
        <v>125863.39333333334</v>
      </c>
      <c r="N5256" s="946">
        <v>1</v>
      </c>
      <c r="O5256" s="946">
        <v>6</v>
      </c>
      <c r="P5256" s="1005">
        <v>66000</v>
      </c>
      <c r="Q5256" s="946">
        <v>1</v>
      </c>
      <c r="R5256" s="946">
        <v>12</v>
      </c>
      <c r="S5256" s="1015">
        <f t="shared" si="84"/>
        <v>132000</v>
      </c>
    </row>
    <row r="5257" spans="1:19" s="243" customFormat="1" ht="34.9">
      <c r="A5257" s="945" t="s">
        <v>1031</v>
      </c>
      <c r="B5257" s="415" t="s">
        <v>29742</v>
      </c>
      <c r="C5257" s="405" t="s">
        <v>115</v>
      </c>
      <c r="D5257" s="415" t="s">
        <v>31610</v>
      </c>
      <c r="E5257" s="1005">
        <v>12500</v>
      </c>
      <c r="F5257" s="415" t="s">
        <v>31611</v>
      </c>
      <c r="G5257" s="316" t="s">
        <v>31612</v>
      </c>
      <c r="H5257" s="313" t="s">
        <v>23597</v>
      </c>
      <c r="I5257" s="313" t="s">
        <v>19773</v>
      </c>
      <c r="J5257" s="415" t="s">
        <v>20164</v>
      </c>
      <c r="K5257" s="946">
        <v>1</v>
      </c>
      <c r="L5257" s="946">
        <v>12</v>
      </c>
      <c r="M5257" s="1005">
        <v>150000</v>
      </c>
      <c r="N5257" s="946">
        <v>1</v>
      </c>
      <c r="O5257" s="946">
        <v>6</v>
      </c>
      <c r="P5257" s="1005">
        <v>75000</v>
      </c>
      <c r="Q5257" s="946">
        <v>1</v>
      </c>
      <c r="R5257" s="946">
        <v>12</v>
      </c>
      <c r="S5257" s="1015">
        <f t="shared" si="84"/>
        <v>150000</v>
      </c>
    </row>
    <row r="5258" spans="1:19" s="243" customFormat="1" ht="34.9">
      <c r="A5258" s="945" t="s">
        <v>1031</v>
      </c>
      <c r="B5258" s="415" t="s">
        <v>29742</v>
      </c>
      <c r="C5258" s="405" t="s">
        <v>115</v>
      </c>
      <c r="D5258" s="415" t="s">
        <v>31613</v>
      </c>
      <c r="E5258" s="1005">
        <v>5000</v>
      </c>
      <c r="F5258" s="415" t="s">
        <v>31614</v>
      </c>
      <c r="G5258" s="316" t="s">
        <v>31615</v>
      </c>
      <c r="H5258" s="313" t="s">
        <v>23597</v>
      </c>
      <c r="I5258" s="313" t="s">
        <v>31616</v>
      </c>
      <c r="J5258" s="415" t="s">
        <v>31617</v>
      </c>
      <c r="K5258" s="946">
        <v>1</v>
      </c>
      <c r="L5258" s="946">
        <v>12</v>
      </c>
      <c r="M5258" s="1005">
        <v>60000</v>
      </c>
      <c r="N5258" s="946">
        <v>1</v>
      </c>
      <c r="O5258" s="946">
        <v>6</v>
      </c>
      <c r="P5258" s="1005">
        <v>30000</v>
      </c>
      <c r="Q5258" s="946">
        <v>1</v>
      </c>
      <c r="R5258" s="946">
        <v>12</v>
      </c>
      <c r="S5258" s="1015">
        <f t="shared" si="84"/>
        <v>60000</v>
      </c>
    </row>
    <row r="5259" spans="1:19" s="243" customFormat="1" ht="34.9">
      <c r="A5259" s="945" t="s">
        <v>1031</v>
      </c>
      <c r="B5259" s="415" t="s">
        <v>29742</v>
      </c>
      <c r="C5259" s="405" t="s">
        <v>115</v>
      </c>
      <c r="D5259" s="415" t="s">
        <v>31618</v>
      </c>
      <c r="E5259" s="1005">
        <v>11000</v>
      </c>
      <c r="F5259" s="415" t="s">
        <v>31619</v>
      </c>
      <c r="G5259" s="316" t="s">
        <v>31620</v>
      </c>
      <c r="H5259" s="313" t="s">
        <v>19713</v>
      </c>
      <c r="I5259" s="313" t="s">
        <v>19773</v>
      </c>
      <c r="J5259" s="415" t="s">
        <v>31419</v>
      </c>
      <c r="K5259" s="946">
        <v>1</v>
      </c>
      <c r="L5259" s="946">
        <v>12</v>
      </c>
      <c r="M5259" s="1005">
        <v>132000</v>
      </c>
      <c r="N5259" s="946">
        <v>1</v>
      </c>
      <c r="O5259" s="946">
        <v>6</v>
      </c>
      <c r="P5259" s="1005">
        <v>66000</v>
      </c>
      <c r="Q5259" s="946">
        <v>1</v>
      </c>
      <c r="R5259" s="946">
        <v>12</v>
      </c>
      <c r="S5259" s="1015">
        <f t="shared" si="84"/>
        <v>132000</v>
      </c>
    </row>
    <row r="5260" spans="1:19" s="243" customFormat="1" ht="34.9">
      <c r="A5260" s="945" t="s">
        <v>1031</v>
      </c>
      <c r="B5260" s="415" t="s">
        <v>29742</v>
      </c>
      <c r="C5260" s="405" t="s">
        <v>115</v>
      </c>
      <c r="D5260" s="415" t="s">
        <v>31621</v>
      </c>
      <c r="E5260" s="1005">
        <v>11000</v>
      </c>
      <c r="F5260" s="415" t="s">
        <v>31622</v>
      </c>
      <c r="G5260" s="316" t="s">
        <v>31623</v>
      </c>
      <c r="H5260" s="313" t="s">
        <v>20904</v>
      </c>
      <c r="I5260" s="313" t="s">
        <v>31486</v>
      </c>
      <c r="J5260" s="415" t="s">
        <v>25530</v>
      </c>
      <c r="K5260" s="946">
        <v>1</v>
      </c>
      <c r="L5260" s="946">
        <v>12</v>
      </c>
      <c r="M5260" s="1005">
        <v>132000</v>
      </c>
      <c r="N5260" s="946">
        <v>1</v>
      </c>
      <c r="O5260" s="946">
        <v>6</v>
      </c>
      <c r="P5260" s="1005">
        <v>66000</v>
      </c>
      <c r="Q5260" s="946">
        <v>1</v>
      </c>
      <c r="R5260" s="946">
        <v>12</v>
      </c>
      <c r="S5260" s="1015">
        <f t="shared" si="84"/>
        <v>132000</v>
      </c>
    </row>
    <row r="5261" spans="1:19" s="243" customFormat="1" ht="34.9">
      <c r="A5261" s="945" t="s">
        <v>1031</v>
      </c>
      <c r="B5261" s="415" t="s">
        <v>29742</v>
      </c>
      <c r="C5261" s="405" t="s">
        <v>115</v>
      </c>
      <c r="D5261" s="415" t="s">
        <v>31624</v>
      </c>
      <c r="E5261" s="1005">
        <v>7000</v>
      </c>
      <c r="F5261" s="415" t="s">
        <v>31625</v>
      </c>
      <c r="G5261" s="316" t="s">
        <v>31626</v>
      </c>
      <c r="H5261" s="313" t="s">
        <v>20507</v>
      </c>
      <c r="I5261" s="313" t="s">
        <v>19773</v>
      </c>
      <c r="J5261" s="415" t="s">
        <v>31627</v>
      </c>
      <c r="K5261" s="946">
        <v>1</v>
      </c>
      <c r="L5261" s="946">
        <v>12</v>
      </c>
      <c r="M5261" s="1005">
        <v>84000</v>
      </c>
      <c r="N5261" s="946">
        <v>1</v>
      </c>
      <c r="O5261" s="946">
        <v>6</v>
      </c>
      <c r="P5261" s="1005">
        <v>42000</v>
      </c>
      <c r="Q5261" s="946">
        <v>1</v>
      </c>
      <c r="R5261" s="946">
        <v>12</v>
      </c>
      <c r="S5261" s="1015">
        <f t="shared" si="84"/>
        <v>84000</v>
      </c>
    </row>
    <row r="5262" spans="1:19" s="243" customFormat="1" ht="34.9">
      <c r="A5262" s="945" t="s">
        <v>1031</v>
      </c>
      <c r="B5262" s="415" t="s">
        <v>29742</v>
      </c>
      <c r="C5262" s="405" t="s">
        <v>115</v>
      </c>
      <c r="D5262" s="415" t="s">
        <v>31598</v>
      </c>
      <c r="E5262" s="1005">
        <v>2500</v>
      </c>
      <c r="F5262" s="415" t="s">
        <v>31628</v>
      </c>
      <c r="G5262" s="316" t="s">
        <v>31629</v>
      </c>
      <c r="H5262" s="313" t="s">
        <v>388</v>
      </c>
      <c r="I5262" s="313" t="s">
        <v>388</v>
      </c>
      <c r="J5262" s="415" t="s">
        <v>388</v>
      </c>
      <c r="K5262" s="946">
        <v>1</v>
      </c>
      <c r="L5262" s="946">
        <v>12</v>
      </c>
      <c r="M5262" s="1005">
        <v>29959.72</v>
      </c>
      <c r="N5262" s="946">
        <v>1</v>
      </c>
      <c r="O5262" s="946">
        <v>6</v>
      </c>
      <c r="P5262" s="1005">
        <v>15000</v>
      </c>
      <c r="Q5262" s="946">
        <v>1</v>
      </c>
      <c r="R5262" s="946">
        <v>12</v>
      </c>
      <c r="S5262" s="1015">
        <f t="shared" si="84"/>
        <v>30000</v>
      </c>
    </row>
    <row r="5263" spans="1:19" s="243" customFormat="1" ht="34.9">
      <c r="A5263" s="945" t="s">
        <v>1031</v>
      </c>
      <c r="B5263" s="415" t="s">
        <v>29742</v>
      </c>
      <c r="C5263" s="405" t="s">
        <v>115</v>
      </c>
      <c r="D5263" s="415" t="s">
        <v>4514</v>
      </c>
      <c r="E5263" s="1005">
        <v>6000</v>
      </c>
      <c r="F5263" s="415" t="s">
        <v>31630</v>
      </c>
      <c r="G5263" s="316" t="s">
        <v>31631</v>
      </c>
      <c r="H5263" s="313" t="s">
        <v>19713</v>
      </c>
      <c r="I5263" s="313" t="s">
        <v>19773</v>
      </c>
      <c r="J5263" s="415" t="s">
        <v>31419</v>
      </c>
      <c r="K5263" s="946">
        <v>1</v>
      </c>
      <c r="L5263" s="946">
        <v>12</v>
      </c>
      <c r="M5263" s="1005">
        <v>72000</v>
      </c>
      <c r="N5263" s="946">
        <v>1</v>
      </c>
      <c r="O5263" s="946">
        <v>6</v>
      </c>
      <c r="P5263" s="1005">
        <v>20000</v>
      </c>
      <c r="Q5263" s="946">
        <v>1</v>
      </c>
      <c r="R5263" s="946">
        <v>12</v>
      </c>
      <c r="S5263" s="1015">
        <f t="shared" si="84"/>
        <v>72000</v>
      </c>
    </row>
    <row r="5264" spans="1:19" s="243" customFormat="1" ht="34.9">
      <c r="A5264" s="945" t="s">
        <v>1031</v>
      </c>
      <c r="B5264" s="415" t="s">
        <v>29742</v>
      </c>
      <c r="C5264" s="405" t="s">
        <v>115</v>
      </c>
      <c r="D5264" s="415" t="s">
        <v>31632</v>
      </c>
      <c r="E5264" s="1005">
        <v>9000</v>
      </c>
      <c r="F5264" s="415" t="s">
        <v>31633</v>
      </c>
      <c r="G5264" s="316" t="s">
        <v>31634</v>
      </c>
      <c r="H5264" s="313" t="s">
        <v>23597</v>
      </c>
      <c r="I5264" s="313" t="s">
        <v>31486</v>
      </c>
      <c r="J5264" s="415" t="s">
        <v>20164</v>
      </c>
      <c r="K5264" s="946">
        <v>1</v>
      </c>
      <c r="L5264" s="946">
        <v>12</v>
      </c>
      <c r="M5264" s="1005">
        <v>107988.12</v>
      </c>
      <c r="N5264" s="946">
        <v>1</v>
      </c>
      <c r="O5264" s="946">
        <v>6</v>
      </c>
      <c r="P5264" s="1005">
        <v>54000</v>
      </c>
      <c r="Q5264" s="946">
        <v>1</v>
      </c>
      <c r="R5264" s="946">
        <v>12</v>
      </c>
      <c r="S5264" s="1015">
        <f t="shared" si="84"/>
        <v>108000</v>
      </c>
    </row>
    <row r="5265" spans="1:19" s="243" customFormat="1" ht="34.9">
      <c r="A5265" s="945" t="s">
        <v>1031</v>
      </c>
      <c r="B5265" s="415" t="s">
        <v>29742</v>
      </c>
      <c r="C5265" s="405" t="s">
        <v>115</v>
      </c>
      <c r="D5265" s="415" t="s">
        <v>4514</v>
      </c>
      <c r="E5265" s="1005">
        <v>8000</v>
      </c>
      <c r="F5265" s="415" t="s">
        <v>31635</v>
      </c>
      <c r="G5265" s="316" t="s">
        <v>31636</v>
      </c>
      <c r="H5265" s="313" t="s">
        <v>19713</v>
      </c>
      <c r="I5265" s="313" t="s">
        <v>19773</v>
      </c>
      <c r="J5265" s="415" t="s">
        <v>31419</v>
      </c>
      <c r="K5265" s="946">
        <v>1</v>
      </c>
      <c r="L5265" s="946">
        <v>12</v>
      </c>
      <c r="M5265" s="1005">
        <v>96000</v>
      </c>
      <c r="N5265" s="946">
        <v>1</v>
      </c>
      <c r="O5265" s="946">
        <v>6</v>
      </c>
      <c r="P5265" s="1005">
        <v>32000</v>
      </c>
      <c r="Q5265" s="946">
        <v>1</v>
      </c>
      <c r="R5265" s="946">
        <v>12</v>
      </c>
      <c r="S5265" s="1015">
        <f t="shared" si="84"/>
        <v>96000</v>
      </c>
    </row>
    <row r="5266" spans="1:19" s="243" customFormat="1" ht="46.5">
      <c r="A5266" s="945" t="s">
        <v>1031</v>
      </c>
      <c r="B5266" s="415" t="s">
        <v>29742</v>
      </c>
      <c r="C5266" s="405" t="s">
        <v>115</v>
      </c>
      <c r="D5266" s="415" t="s">
        <v>31637</v>
      </c>
      <c r="E5266" s="1005">
        <v>2500</v>
      </c>
      <c r="F5266" s="415" t="s">
        <v>31638</v>
      </c>
      <c r="G5266" s="316" t="s">
        <v>31639</v>
      </c>
      <c r="H5266" s="313" t="s">
        <v>31640</v>
      </c>
      <c r="I5266" s="313" t="s">
        <v>23402</v>
      </c>
      <c r="J5266" s="415" t="s">
        <v>31641</v>
      </c>
      <c r="K5266" s="946">
        <v>1</v>
      </c>
      <c r="L5266" s="946">
        <v>12</v>
      </c>
      <c r="M5266" s="1005">
        <v>29989.409999999996</v>
      </c>
      <c r="N5266" s="946">
        <v>1</v>
      </c>
      <c r="O5266" s="946">
        <v>6</v>
      </c>
      <c r="P5266" s="1005">
        <v>15000</v>
      </c>
      <c r="Q5266" s="946">
        <v>1</v>
      </c>
      <c r="R5266" s="946">
        <v>12</v>
      </c>
      <c r="S5266" s="1015">
        <f t="shared" si="84"/>
        <v>30000</v>
      </c>
    </row>
    <row r="5267" spans="1:19" s="243" customFormat="1" ht="34.9">
      <c r="A5267" s="945" t="s">
        <v>1031</v>
      </c>
      <c r="B5267" s="415" t="s">
        <v>29742</v>
      </c>
      <c r="C5267" s="405" t="s">
        <v>115</v>
      </c>
      <c r="D5267" s="415" t="s">
        <v>31642</v>
      </c>
      <c r="E5267" s="1005">
        <v>3000</v>
      </c>
      <c r="F5267" s="415" t="s">
        <v>31643</v>
      </c>
      <c r="G5267" s="316" t="s">
        <v>31644</v>
      </c>
      <c r="H5267" s="313" t="s">
        <v>24773</v>
      </c>
      <c r="I5267" s="313" t="s">
        <v>19764</v>
      </c>
      <c r="J5267" s="415" t="s">
        <v>20966</v>
      </c>
      <c r="K5267" s="946">
        <v>1</v>
      </c>
      <c r="L5267" s="946">
        <v>12</v>
      </c>
      <c r="M5267" s="1005">
        <v>25900</v>
      </c>
      <c r="N5267" s="946" t="s">
        <v>388</v>
      </c>
      <c r="O5267" s="946" t="s">
        <v>388</v>
      </c>
      <c r="P5267" s="1005" t="s">
        <v>388</v>
      </c>
      <c r="Q5267" s="946" t="s">
        <v>388</v>
      </c>
      <c r="R5267" s="946" t="s">
        <v>388</v>
      </c>
      <c r="S5267" s="1015" t="s">
        <v>388</v>
      </c>
    </row>
    <row r="5268" spans="1:19" s="243" customFormat="1" ht="34.9">
      <c r="A5268" s="945" t="s">
        <v>1031</v>
      </c>
      <c r="B5268" s="415" t="s">
        <v>29742</v>
      </c>
      <c r="C5268" s="405" t="s">
        <v>115</v>
      </c>
      <c r="D5268" s="415" t="s">
        <v>30035</v>
      </c>
      <c r="E5268" s="1005">
        <v>4000</v>
      </c>
      <c r="F5268" s="415" t="s">
        <v>31645</v>
      </c>
      <c r="G5268" s="316" t="s">
        <v>31646</v>
      </c>
      <c r="H5268" s="313" t="s">
        <v>20978</v>
      </c>
      <c r="I5268" s="313" t="s">
        <v>19764</v>
      </c>
      <c r="J5268" s="415" t="s">
        <v>26587</v>
      </c>
      <c r="K5268" s="946">
        <v>1</v>
      </c>
      <c r="L5268" s="946">
        <v>12</v>
      </c>
      <c r="M5268" s="1005">
        <v>47999.999999999993</v>
      </c>
      <c r="N5268" s="946">
        <v>1</v>
      </c>
      <c r="O5268" s="946">
        <v>6</v>
      </c>
      <c r="P5268" s="1005">
        <v>24000</v>
      </c>
      <c r="Q5268" s="946">
        <v>1</v>
      </c>
      <c r="R5268" s="946">
        <v>12</v>
      </c>
      <c r="S5268" s="1015">
        <f t="shared" ref="S5268:S5285" si="85">+E5268*R5268</f>
        <v>48000</v>
      </c>
    </row>
    <row r="5269" spans="1:19" s="243" customFormat="1" ht="69.75">
      <c r="A5269" s="945" t="s">
        <v>1031</v>
      </c>
      <c r="B5269" s="415" t="s">
        <v>29742</v>
      </c>
      <c r="C5269" s="405" t="s">
        <v>115</v>
      </c>
      <c r="D5269" s="415" t="s">
        <v>31647</v>
      </c>
      <c r="E5269" s="1005">
        <v>12600</v>
      </c>
      <c r="F5269" s="415" t="s">
        <v>31648</v>
      </c>
      <c r="G5269" s="316" t="s">
        <v>31649</v>
      </c>
      <c r="H5269" s="313" t="s">
        <v>23597</v>
      </c>
      <c r="I5269" s="313" t="s">
        <v>19773</v>
      </c>
      <c r="J5269" s="415" t="s">
        <v>20164</v>
      </c>
      <c r="K5269" s="946">
        <v>1</v>
      </c>
      <c r="L5269" s="946">
        <v>12</v>
      </c>
      <c r="M5269" s="1005">
        <v>151200</v>
      </c>
      <c r="N5269" s="946">
        <v>1</v>
      </c>
      <c r="O5269" s="946">
        <v>6</v>
      </c>
      <c r="P5269" s="1005">
        <v>75600</v>
      </c>
      <c r="Q5269" s="946">
        <v>1</v>
      </c>
      <c r="R5269" s="946">
        <v>12</v>
      </c>
      <c r="S5269" s="1015">
        <f t="shared" si="85"/>
        <v>151200</v>
      </c>
    </row>
    <row r="5270" spans="1:19" s="243" customFormat="1" ht="34.9">
      <c r="A5270" s="945" t="s">
        <v>1031</v>
      </c>
      <c r="B5270" s="415" t="s">
        <v>29742</v>
      </c>
      <c r="C5270" s="405" t="s">
        <v>115</v>
      </c>
      <c r="D5270" s="415" t="s">
        <v>31650</v>
      </c>
      <c r="E5270" s="1005">
        <v>11000</v>
      </c>
      <c r="F5270" s="415" t="s">
        <v>31651</v>
      </c>
      <c r="G5270" s="316" t="s">
        <v>31652</v>
      </c>
      <c r="H5270" s="313" t="s">
        <v>19713</v>
      </c>
      <c r="I5270" s="313" t="s">
        <v>19773</v>
      </c>
      <c r="J5270" s="415" t="s">
        <v>31419</v>
      </c>
      <c r="K5270" s="946">
        <v>1</v>
      </c>
      <c r="L5270" s="946">
        <v>12</v>
      </c>
      <c r="M5270" s="1005">
        <v>132000</v>
      </c>
      <c r="N5270" s="946">
        <v>1</v>
      </c>
      <c r="O5270" s="946">
        <v>6</v>
      </c>
      <c r="P5270" s="1005">
        <v>66000</v>
      </c>
      <c r="Q5270" s="946">
        <v>1</v>
      </c>
      <c r="R5270" s="946">
        <v>12</v>
      </c>
      <c r="S5270" s="1015">
        <f t="shared" si="85"/>
        <v>132000</v>
      </c>
    </row>
    <row r="5271" spans="1:19" s="243" customFormat="1" ht="34.9">
      <c r="A5271" s="945" t="s">
        <v>1031</v>
      </c>
      <c r="B5271" s="415" t="s">
        <v>29742</v>
      </c>
      <c r="C5271" s="405" t="s">
        <v>115</v>
      </c>
      <c r="D5271" s="415" t="s">
        <v>31653</v>
      </c>
      <c r="E5271" s="1005">
        <v>8000</v>
      </c>
      <c r="F5271" s="415" t="s">
        <v>31654</v>
      </c>
      <c r="G5271" s="316" t="s">
        <v>31655</v>
      </c>
      <c r="H5271" s="313" t="s">
        <v>24773</v>
      </c>
      <c r="I5271" s="313" t="s">
        <v>19773</v>
      </c>
      <c r="J5271" s="415" t="s">
        <v>19726</v>
      </c>
      <c r="K5271" s="946">
        <v>1</v>
      </c>
      <c r="L5271" s="946">
        <v>2</v>
      </c>
      <c r="M5271" s="1005">
        <v>16000</v>
      </c>
      <c r="N5271" s="946">
        <v>1</v>
      </c>
      <c r="O5271" s="946">
        <v>4</v>
      </c>
      <c r="P5271" s="1005">
        <v>32000</v>
      </c>
      <c r="Q5271" s="946">
        <v>1</v>
      </c>
      <c r="R5271" s="946">
        <v>12</v>
      </c>
      <c r="S5271" s="1015">
        <f t="shared" si="85"/>
        <v>96000</v>
      </c>
    </row>
    <row r="5272" spans="1:19" s="243" customFormat="1" ht="34.9">
      <c r="A5272" s="945" t="s">
        <v>1031</v>
      </c>
      <c r="B5272" s="415" t="s">
        <v>29742</v>
      </c>
      <c r="C5272" s="405" t="s">
        <v>115</v>
      </c>
      <c r="D5272" s="415" t="s">
        <v>31656</v>
      </c>
      <c r="E5272" s="1005">
        <v>10000</v>
      </c>
      <c r="F5272" s="415" t="s">
        <v>31657</v>
      </c>
      <c r="G5272" s="316" t="s">
        <v>31658</v>
      </c>
      <c r="H5272" s="313" t="s">
        <v>28168</v>
      </c>
      <c r="I5272" s="313" t="s">
        <v>19773</v>
      </c>
      <c r="J5272" s="415" t="s">
        <v>20285</v>
      </c>
      <c r="K5272" s="946">
        <v>1</v>
      </c>
      <c r="L5272" s="946">
        <v>12</v>
      </c>
      <c r="M5272" s="1005">
        <v>119114</v>
      </c>
      <c r="N5272" s="946">
        <v>1</v>
      </c>
      <c r="O5272" s="946">
        <v>6</v>
      </c>
      <c r="P5272" s="1005">
        <v>60000</v>
      </c>
      <c r="Q5272" s="946">
        <v>1</v>
      </c>
      <c r="R5272" s="946">
        <v>12</v>
      </c>
      <c r="S5272" s="1015">
        <f t="shared" si="85"/>
        <v>120000</v>
      </c>
    </row>
    <row r="5273" spans="1:19" s="243" customFormat="1" ht="34.9">
      <c r="A5273" s="945" t="s">
        <v>1031</v>
      </c>
      <c r="B5273" s="415" t="s">
        <v>29742</v>
      </c>
      <c r="C5273" s="405" t="s">
        <v>115</v>
      </c>
      <c r="D5273" s="415" t="s">
        <v>31480</v>
      </c>
      <c r="E5273" s="1005">
        <v>3000</v>
      </c>
      <c r="F5273" s="415" t="s">
        <v>31659</v>
      </c>
      <c r="G5273" s="316" t="s">
        <v>31660</v>
      </c>
      <c r="H5273" s="313" t="s">
        <v>23633</v>
      </c>
      <c r="I5273" s="313" t="s">
        <v>19773</v>
      </c>
      <c r="J5273" s="415" t="s">
        <v>23633</v>
      </c>
      <c r="K5273" s="946">
        <v>1</v>
      </c>
      <c r="L5273" s="946">
        <v>12</v>
      </c>
      <c r="M5273" s="1005">
        <v>36000</v>
      </c>
      <c r="N5273" s="946">
        <v>1</v>
      </c>
      <c r="O5273" s="946">
        <v>6</v>
      </c>
      <c r="P5273" s="1005">
        <v>18000</v>
      </c>
      <c r="Q5273" s="946">
        <v>1</v>
      </c>
      <c r="R5273" s="946">
        <v>12</v>
      </c>
      <c r="S5273" s="1015">
        <f t="shared" si="85"/>
        <v>36000</v>
      </c>
    </row>
    <row r="5274" spans="1:19" s="243" customFormat="1" ht="34.9">
      <c r="A5274" s="945" t="s">
        <v>1031</v>
      </c>
      <c r="B5274" s="415" t="s">
        <v>29742</v>
      </c>
      <c r="C5274" s="405" t="s">
        <v>115</v>
      </c>
      <c r="D5274" s="415" t="s">
        <v>31661</v>
      </c>
      <c r="E5274" s="1005">
        <v>12500</v>
      </c>
      <c r="F5274" s="415" t="s">
        <v>31662</v>
      </c>
      <c r="G5274" s="316" t="s">
        <v>31663</v>
      </c>
      <c r="H5274" s="313" t="s">
        <v>23597</v>
      </c>
      <c r="I5274" s="313" t="s">
        <v>19773</v>
      </c>
      <c r="J5274" s="415" t="s">
        <v>20164</v>
      </c>
      <c r="K5274" s="946">
        <v>1</v>
      </c>
      <c r="L5274" s="946">
        <v>12</v>
      </c>
      <c r="M5274" s="1005">
        <v>150000</v>
      </c>
      <c r="N5274" s="946">
        <v>1</v>
      </c>
      <c r="O5274" s="946">
        <v>6</v>
      </c>
      <c r="P5274" s="1005">
        <v>75000</v>
      </c>
      <c r="Q5274" s="946">
        <v>1</v>
      </c>
      <c r="R5274" s="946">
        <v>12</v>
      </c>
      <c r="S5274" s="1015">
        <f t="shared" si="85"/>
        <v>150000</v>
      </c>
    </row>
    <row r="5275" spans="1:19" s="243" customFormat="1" ht="34.9">
      <c r="A5275" s="945" t="s">
        <v>1031</v>
      </c>
      <c r="B5275" s="415" t="s">
        <v>29742</v>
      </c>
      <c r="C5275" s="405" t="s">
        <v>115</v>
      </c>
      <c r="D5275" s="415" t="s">
        <v>20390</v>
      </c>
      <c r="E5275" s="1005">
        <v>2500</v>
      </c>
      <c r="F5275" s="415" t="s">
        <v>31664</v>
      </c>
      <c r="G5275" s="316" t="s">
        <v>31665</v>
      </c>
      <c r="H5275" s="313" t="s">
        <v>23359</v>
      </c>
      <c r="I5275" s="313" t="s">
        <v>23386</v>
      </c>
      <c r="J5275" s="415" t="s">
        <v>21494</v>
      </c>
      <c r="K5275" s="946">
        <v>1</v>
      </c>
      <c r="L5275" s="946">
        <v>12</v>
      </c>
      <c r="M5275" s="1005">
        <v>30000</v>
      </c>
      <c r="N5275" s="946">
        <v>1</v>
      </c>
      <c r="O5275" s="946">
        <v>6</v>
      </c>
      <c r="P5275" s="1005">
        <v>15000</v>
      </c>
      <c r="Q5275" s="946">
        <v>1</v>
      </c>
      <c r="R5275" s="946">
        <v>12</v>
      </c>
      <c r="S5275" s="1015">
        <f t="shared" si="85"/>
        <v>30000</v>
      </c>
    </row>
    <row r="5276" spans="1:19" s="243" customFormat="1" ht="34.9">
      <c r="A5276" s="945" t="s">
        <v>1031</v>
      </c>
      <c r="B5276" s="415" t="s">
        <v>29742</v>
      </c>
      <c r="C5276" s="405" t="s">
        <v>115</v>
      </c>
      <c r="D5276" s="415" t="s">
        <v>20164</v>
      </c>
      <c r="E5276" s="1005">
        <v>12500</v>
      </c>
      <c r="F5276" s="415" t="s">
        <v>31666</v>
      </c>
      <c r="G5276" s="316" t="s">
        <v>31667</v>
      </c>
      <c r="H5276" s="313" t="s">
        <v>23597</v>
      </c>
      <c r="I5276" s="313" t="s">
        <v>19773</v>
      </c>
      <c r="J5276" s="415" t="s">
        <v>20164</v>
      </c>
      <c r="K5276" s="946">
        <v>1</v>
      </c>
      <c r="L5276" s="946">
        <v>12</v>
      </c>
      <c r="M5276" s="1005">
        <v>150000</v>
      </c>
      <c r="N5276" s="946">
        <v>1</v>
      </c>
      <c r="O5276" s="946">
        <v>6</v>
      </c>
      <c r="P5276" s="1005">
        <v>75000</v>
      </c>
      <c r="Q5276" s="946">
        <v>1</v>
      </c>
      <c r="R5276" s="946">
        <v>12</v>
      </c>
      <c r="S5276" s="1015">
        <f t="shared" si="85"/>
        <v>150000</v>
      </c>
    </row>
    <row r="5277" spans="1:19" s="243" customFormat="1" ht="34.9">
      <c r="A5277" s="945" t="s">
        <v>1031</v>
      </c>
      <c r="B5277" s="415" t="s">
        <v>29742</v>
      </c>
      <c r="C5277" s="405" t="s">
        <v>115</v>
      </c>
      <c r="D5277" s="415" t="s">
        <v>31668</v>
      </c>
      <c r="E5277" s="1005">
        <v>7000</v>
      </c>
      <c r="F5277" s="415" t="s">
        <v>31669</v>
      </c>
      <c r="G5277" s="316" t="s">
        <v>31670</v>
      </c>
      <c r="H5277" s="313" t="s">
        <v>31671</v>
      </c>
      <c r="I5277" s="313" t="s">
        <v>19773</v>
      </c>
      <c r="J5277" s="415" t="s">
        <v>31672</v>
      </c>
      <c r="K5277" s="946">
        <v>1</v>
      </c>
      <c r="L5277" s="946">
        <v>12</v>
      </c>
      <c r="M5277" s="1005">
        <v>83130</v>
      </c>
      <c r="N5277" s="946">
        <v>1</v>
      </c>
      <c r="O5277" s="946">
        <v>6</v>
      </c>
      <c r="P5277" s="1005">
        <v>42000</v>
      </c>
      <c r="Q5277" s="946">
        <v>1</v>
      </c>
      <c r="R5277" s="946">
        <v>12</v>
      </c>
      <c r="S5277" s="1015">
        <f t="shared" si="85"/>
        <v>84000</v>
      </c>
    </row>
    <row r="5278" spans="1:19" s="243" customFormat="1" ht="34.9">
      <c r="A5278" s="945" t="s">
        <v>1031</v>
      </c>
      <c r="B5278" s="415" t="s">
        <v>29742</v>
      </c>
      <c r="C5278" s="405" t="s">
        <v>115</v>
      </c>
      <c r="D5278" s="415" t="s">
        <v>31673</v>
      </c>
      <c r="E5278" s="1005">
        <v>12600</v>
      </c>
      <c r="F5278" s="415" t="s">
        <v>31674</v>
      </c>
      <c r="G5278" s="316" t="s">
        <v>31675</v>
      </c>
      <c r="H5278" s="313" t="s">
        <v>23597</v>
      </c>
      <c r="I5278" s="313" t="s">
        <v>19773</v>
      </c>
      <c r="J5278" s="415" t="s">
        <v>20164</v>
      </c>
      <c r="K5278" s="946">
        <v>1</v>
      </c>
      <c r="L5278" s="946">
        <v>12</v>
      </c>
      <c r="M5278" s="1005">
        <v>151200</v>
      </c>
      <c r="N5278" s="946">
        <v>1</v>
      </c>
      <c r="O5278" s="946">
        <v>6</v>
      </c>
      <c r="P5278" s="1005">
        <v>75600</v>
      </c>
      <c r="Q5278" s="946">
        <v>1</v>
      </c>
      <c r="R5278" s="946">
        <v>12</v>
      </c>
      <c r="S5278" s="1015">
        <f t="shared" si="85"/>
        <v>151200</v>
      </c>
    </row>
    <row r="5279" spans="1:19" s="243" customFormat="1" ht="34.9">
      <c r="A5279" s="945" t="s">
        <v>1031</v>
      </c>
      <c r="B5279" s="415" t="s">
        <v>29742</v>
      </c>
      <c r="C5279" s="405" t="s">
        <v>115</v>
      </c>
      <c r="D5279" s="415" t="s">
        <v>31676</v>
      </c>
      <c r="E5279" s="1005">
        <v>4000</v>
      </c>
      <c r="F5279" s="415" t="s">
        <v>31677</v>
      </c>
      <c r="G5279" s="316" t="s">
        <v>31678</v>
      </c>
      <c r="H5279" s="313" t="s">
        <v>19713</v>
      </c>
      <c r="I5279" s="313" t="s">
        <v>31486</v>
      </c>
      <c r="J5279" s="415" t="s">
        <v>31419</v>
      </c>
      <c r="K5279" s="946">
        <v>1</v>
      </c>
      <c r="L5279" s="946">
        <v>12</v>
      </c>
      <c r="M5279" s="1005">
        <v>48000</v>
      </c>
      <c r="N5279" s="946">
        <v>1</v>
      </c>
      <c r="O5279" s="946">
        <v>6</v>
      </c>
      <c r="P5279" s="1005">
        <v>22000</v>
      </c>
      <c r="Q5279" s="946">
        <v>1</v>
      </c>
      <c r="R5279" s="946">
        <v>12</v>
      </c>
      <c r="S5279" s="1015">
        <f t="shared" si="85"/>
        <v>48000</v>
      </c>
    </row>
    <row r="5280" spans="1:19" s="243" customFormat="1" ht="34.9">
      <c r="A5280" s="945" t="s">
        <v>1031</v>
      </c>
      <c r="B5280" s="415" t="s">
        <v>29742</v>
      </c>
      <c r="C5280" s="405" t="s">
        <v>115</v>
      </c>
      <c r="D5280" s="415" t="s">
        <v>31679</v>
      </c>
      <c r="E5280" s="1005">
        <v>7000</v>
      </c>
      <c r="F5280" s="415" t="s">
        <v>31680</v>
      </c>
      <c r="G5280" s="316" t="s">
        <v>31681</v>
      </c>
      <c r="H5280" s="313" t="s">
        <v>20463</v>
      </c>
      <c r="I5280" s="313" t="s">
        <v>19773</v>
      </c>
      <c r="J5280" s="415" t="s">
        <v>20480</v>
      </c>
      <c r="K5280" s="946">
        <v>8</v>
      </c>
      <c r="L5280" s="946">
        <v>3</v>
      </c>
      <c r="M5280" s="1005">
        <v>52266.67</v>
      </c>
      <c r="N5280" s="946">
        <v>1</v>
      </c>
      <c r="O5280" s="946">
        <v>6</v>
      </c>
      <c r="P5280" s="1005">
        <v>42000</v>
      </c>
      <c r="Q5280" s="946">
        <v>1</v>
      </c>
      <c r="R5280" s="946">
        <v>12</v>
      </c>
      <c r="S5280" s="1015">
        <f t="shared" si="85"/>
        <v>84000</v>
      </c>
    </row>
    <row r="5281" spans="1:19" s="243" customFormat="1" ht="34.9">
      <c r="A5281" s="945" t="s">
        <v>1031</v>
      </c>
      <c r="B5281" s="415" t="s">
        <v>29742</v>
      </c>
      <c r="C5281" s="405" t="s">
        <v>115</v>
      </c>
      <c r="D5281" s="415" t="s">
        <v>27556</v>
      </c>
      <c r="E5281" s="1005">
        <v>9000</v>
      </c>
      <c r="F5281" s="415" t="s">
        <v>31682</v>
      </c>
      <c r="G5281" s="316" t="s">
        <v>31683</v>
      </c>
      <c r="H5281" s="313" t="s">
        <v>24773</v>
      </c>
      <c r="I5281" s="313" t="s">
        <v>31447</v>
      </c>
      <c r="J5281" s="415" t="s">
        <v>31684</v>
      </c>
      <c r="K5281" s="946">
        <v>1</v>
      </c>
      <c r="L5281" s="946">
        <v>12</v>
      </c>
      <c r="M5281" s="1005">
        <v>108000</v>
      </c>
      <c r="N5281" s="946">
        <v>1</v>
      </c>
      <c r="O5281" s="946">
        <v>6</v>
      </c>
      <c r="P5281" s="1005">
        <v>54000</v>
      </c>
      <c r="Q5281" s="946">
        <v>1</v>
      </c>
      <c r="R5281" s="946">
        <v>12</v>
      </c>
      <c r="S5281" s="1015">
        <f t="shared" si="85"/>
        <v>108000</v>
      </c>
    </row>
    <row r="5282" spans="1:19" s="243" customFormat="1" ht="34.9">
      <c r="A5282" s="945" t="s">
        <v>1031</v>
      </c>
      <c r="B5282" s="415" t="s">
        <v>29742</v>
      </c>
      <c r="C5282" s="405" t="s">
        <v>115</v>
      </c>
      <c r="D5282" s="415" t="s">
        <v>31685</v>
      </c>
      <c r="E5282" s="1005">
        <v>12500</v>
      </c>
      <c r="F5282" s="415" t="s">
        <v>31686</v>
      </c>
      <c r="G5282" s="316" t="s">
        <v>31687</v>
      </c>
      <c r="H5282" s="313" t="s">
        <v>19713</v>
      </c>
      <c r="I5282" s="313" t="s">
        <v>31418</v>
      </c>
      <c r="J5282" s="415" t="s">
        <v>31419</v>
      </c>
      <c r="K5282" s="946">
        <v>1</v>
      </c>
      <c r="L5282" s="946">
        <v>12</v>
      </c>
      <c r="M5282" s="1005">
        <v>150000.00000000003</v>
      </c>
      <c r="N5282" s="946">
        <v>1</v>
      </c>
      <c r="O5282" s="946">
        <v>6</v>
      </c>
      <c r="P5282" s="1005">
        <v>75000</v>
      </c>
      <c r="Q5282" s="946">
        <v>1</v>
      </c>
      <c r="R5282" s="946">
        <v>12</v>
      </c>
      <c r="S5282" s="1015">
        <f t="shared" si="85"/>
        <v>150000</v>
      </c>
    </row>
    <row r="5283" spans="1:19" s="243" customFormat="1" ht="34.9">
      <c r="A5283" s="945" t="s">
        <v>1031</v>
      </c>
      <c r="B5283" s="415" t="s">
        <v>29742</v>
      </c>
      <c r="C5283" s="405" t="s">
        <v>115</v>
      </c>
      <c r="D5283" s="415" t="s">
        <v>20124</v>
      </c>
      <c r="E5283" s="1005">
        <v>12500</v>
      </c>
      <c r="F5283" s="415" t="s">
        <v>31688</v>
      </c>
      <c r="G5283" s="316" t="s">
        <v>31689</v>
      </c>
      <c r="H5283" s="313" t="s">
        <v>19713</v>
      </c>
      <c r="I5283" s="313" t="s">
        <v>19773</v>
      </c>
      <c r="J5283" s="415" t="s">
        <v>31419</v>
      </c>
      <c r="K5283" s="946" t="s">
        <v>388</v>
      </c>
      <c r="L5283" s="946" t="s">
        <v>388</v>
      </c>
      <c r="M5283" s="1005" t="s">
        <v>388</v>
      </c>
      <c r="N5283" s="946" t="s">
        <v>388</v>
      </c>
      <c r="O5283" s="946" t="s">
        <v>388</v>
      </c>
      <c r="P5283" s="1005" t="s">
        <v>388</v>
      </c>
      <c r="Q5283" s="946">
        <v>1</v>
      </c>
      <c r="R5283" s="946">
        <v>6</v>
      </c>
      <c r="S5283" s="1015">
        <f t="shared" si="85"/>
        <v>75000</v>
      </c>
    </row>
    <row r="5284" spans="1:19" s="243" customFormat="1" ht="34.9">
      <c r="A5284" s="945" t="s">
        <v>1031</v>
      </c>
      <c r="B5284" s="415" t="s">
        <v>29742</v>
      </c>
      <c r="C5284" s="405" t="s">
        <v>115</v>
      </c>
      <c r="D5284" s="415" t="s">
        <v>19900</v>
      </c>
      <c r="E5284" s="1005">
        <v>3500</v>
      </c>
      <c r="F5284" s="415" t="s">
        <v>31690</v>
      </c>
      <c r="G5284" s="316" t="s">
        <v>31691</v>
      </c>
      <c r="H5284" s="313" t="s">
        <v>31692</v>
      </c>
      <c r="I5284" s="313" t="s">
        <v>23386</v>
      </c>
      <c r="J5284" s="415" t="s">
        <v>31692</v>
      </c>
      <c r="K5284" s="946">
        <v>1</v>
      </c>
      <c r="L5284" s="946">
        <v>12</v>
      </c>
      <c r="M5284" s="1005">
        <v>42000</v>
      </c>
      <c r="N5284" s="946">
        <v>1</v>
      </c>
      <c r="O5284" s="946">
        <v>6</v>
      </c>
      <c r="P5284" s="1005">
        <v>21000</v>
      </c>
      <c r="Q5284" s="946">
        <v>1</v>
      </c>
      <c r="R5284" s="946">
        <v>12</v>
      </c>
      <c r="S5284" s="1015">
        <f t="shared" si="85"/>
        <v>42000</v>
      </c>
    </row>
    <row r="5285" spans="1:19" s="243" customFormat="1" ht="34.9">
      <c r="A5285" s="945" t="s">
        <v>1031</v>
      </c>
      <c r="B5285" s="415" t="s">
        <v>29742</v>
      </c>
      <c r="C5285" s="405" t="s">
        <v>115</v>
      </c>
      <c r="D5285" s="415" t="s">
        <v>31693</v>
      </c>
      <c r="E5285" s="1005">
        <v>4000</v>
      </c>
      <c r="F5285" s="415" t="s">
        <v>31694</v>
      </c>
      <c r="G5285" s="316" t="s">
        <v>31695</v>
      </c>
      <c r="H5285" s="313" t="s">
        <v>31513</v>
      </c>
      <c r="I5285" s="313" t="s">
        <v>31696</v>
      </c>
      <c r="J5285" s="415" t="s">
        <v>31697</v>
      </c>
      <c r="K5285" s="946">
        <v>1</v>
      </c>
      <c r="L5285" s="946">
        <v>2</v>
      </c>
      <c r="M5285" s="1005">
        <v>7978.06</v>
      </c>
      <c r="N5285" s="946">
        <v>1</v>
      </c>
      <c r="O5285" s="946">
        <v>6</v>
      </c>
      <c r="P5285" s="1005">
        <v>23878.059999999998</v>
      </c>
      <c r="Q5285" s="946">
        <v>1</v>
      </c>
      <c r="R5285" s="946">
        <v>12</v>
      </c>
      <c r="S5285" s="1015">
        <f t="shared" si="85"/>
        <v>48000</v>
      </c>
    </row>
    <row r="5286" spans="1:19" s="243" customFormat="1" ht="34.9">
      <c r="A5286" s="945" t="s">
        <v>1031</v>
      </c>
      <c r="B5286" s="415" t="s">
        <v>29742</v>
      </c>
      <c r="C5286" s="405" t="s">
        <v>115</v>
      </c>
      <c r="D5286" s="415" t="s">
        <v>31698</v>
      </c>
      <c r="E5286" s="1005">
        <v>12500</v>
      </c>
      <c r="F5286" s="415" t="s">
        <v>31699</v>
      </c>
      <c r="G5286" s="316" t="s">
        <v>31700</v>
      </c>
      <c r="H5286" s="313"/>
      <c r="I5286" s="313"/>
      <c r="J5286" s="415"/>
      <c r="K5286" s="946">
        <v>1</v>
      </c>
      <c r="L5286" s="946">
        <v>5</v>
      </c>
      <c r="M5286" s="1005">
        <v>58333.33</v>
      </c>
      <c r="N5286" s="946" t="s">
        <v>388</v>
      </c>
      <c r="O5286" s="946" t="s">
        <v>388</v>
      </c>
      <c r="P5286" s="1005" t="s">
        <v>388</v>
      </c>
      <c r="Q5286" s="946" t="s">
        <v>388</v>
      </c>
      <c r="R5286" s="946" t="s">
        <v>388</v>
      </c>
      <c r="S5286" s="1015" t="s">
        <v>388</v>
      </c>
    </row>
    <row r="5287" spans="1:19" s="243" customFormat="1" ht="34.9">
      <c r="A5287" s="945" t="s">
        <v>1031</v>
      </c>
      <c r="B5287" s="415" t="s">
        <v>29742</v>
      </c>
      <c r="C5287" s="405" t="s">
        <v>115</v>
      </c>
      <c r="D5287" s="415" t="s">
        <v>31701</v>
      </c>
      <c r="E5287" s="1005">
        <v>5000</v>
      </c>
      <c r="F5287" s="415" t="s">
        <v>31702</v>
      </c>
      <c r="G5287" s="316" t="s">
        <v>31703</v>
      </c>
      <c r="H5287" s="313" t="s">
        <v>31704</v>
      </c>
      <c r="I5287" s="313" t="s">
        <v>19764</v>
      </c>
      <c r="J5287" s="415" t="s">
        <v>31705</v>
      </c>
      <c r="K5287" s="946">
        <v>1</v>
      </c>
      <c r="L5287" s="946">
        <v>12</v>
      </c>
      <c r="M5287" s="1005">
        <v>60000.000000000007</v>
      </c>
      <c r="N5287" s="946">
        <v>1</v>
      </c>
      <c r="O5287" s="946">
        <v>6</v>
      </c>
      <c r="P5287" s="1005">
        <v>30000</v>
      </c>
      <c r="Q5287" s="946">
        <v>1</v>
      </c>
      <c r="R5287" s="946">
        <v>12</v>
      </c>
      <c r="S5287" s="1015">
        <f>+E5287*R5287</f>
        <v>60000</v>
      </c>
    </row>
    <row r="5288" spans="1:19" s="243" customFormat="1" ht="34.9">
      <c r="A5288" s="945" t="s">
        <v>1031</v>
      </c>
      <c r="B5288" s="415" t="s">
        <v>29742</v>
      </c>
      <c r="C5288" s="405" t="s">
        <v>115</v>
      </c>
      <c r="D5288" s="415" t="s">
        <v>27688</v>
      </c>
      <c r="E5288" s="1005">
        <v>3000</v>
      </c>
      <c r="F5288" s="415" t="s">
        <v>31706</v>
      </c>
      <c r="G5288" s="316" t="s">
        <v>31707</v>
      </c>
      <c r="H5288" s="313" t="s">
        <v>19713</v>
      </c>
      <c r="I5288" s="313" t="s">
        <v>19773</v>
      </c>
      <c r="J5288" s="415" t="s">
        <v>31419</v>
      </c>
      <c r="K5288" s="946">
        <v>1</v>
      </c>
      <c r="L5288" s="946">
        <v>12</v>
      </c>
      <c r="M5288" s="1005">
        <v>36000</v>
      </c>
      <c r="N5288" s="946">
        <v>1</v>
      </c>
      <c r="O5288" s="946">
        <v>1</v>
      </c>
      <c r="P5288" s="1005">
        <v>7500</v>
      </c>
      <c r="Q5288" s="946" t="s">
        <v>388</v>
      </c>
      <c r="R5288" s="946" t="s">
        <v>388</v>
      </c>
      <c r="S5288" s="1015" t="s">
        <v>388</v>
      </c>
    </row>
    <row r="5289" spans="1:19" s="243" customFormat="1" ht="34.9">
      <c r="A5289" s="945" t="s">
        <v>1031</v>
      </c>
      <c r="B5289" s="415" t="s">
        <v>29742</v>
      </c>
      <c r="C5289" s="405" t="s">
        <v>115</v>
      </c>
      <c r="D5289" s="415" t="s">
        <v>4514</v>
      </c>
      <c r="E5289" s="1005">
        <v>6000</v>
      </c>
      <c r="F5289" s="415" t="s">
        <v>31706</v>
      </c>
      <c r="G5289" s="316" t="s">
        <v>31707</v>
      </c>
      <c r="H5289" s="313" t="s">
        <v>19713</v>
      </c>
      <c r="I5289" s="313" t="s">
        <v>19773</v>
      </c>
      <c r="J5289" s="415" t="s">
        <v>31419</v>
      </c>
      <c r="K5289" s="946" t="s">
        <v>388</v>
      </c>
      <c r="L5289" s="946" t="s">
        <v>388</v>
      </c>
      <c r="M5289" s="1005" t="s">
        <v>388</v>
      </c>
      <c r="N5289" s="946">
        <v>1</v>
      </c>
      <c r="O5289" s="946">
        <v>3</v>
      </c>
      <c r="P5289" s="1005">
        <f>28300-7500</f>
        <v>20800</v>
      </c>
      <c r="Q5289" s="946">
        <v>1</v>
      </c>
      <c r="R5289" s="946">
        <v>12</v>
      </c>
      <c r="S5289" s="1015">
        <f t="shared" ref="S5289:S5297" si="86">+E5289*R5289</f>
        <v>72000</v>
      </c>
    </row>
    <row r="5290" spans="1:19" s="243" customFormat="1" ht="34.9">
      <c r="A5290" s="945" t="s">
        <v>1031</v>
      </c>
      <c r="B5290" s="415" t="s">
        <v>29742</v>
      </c>
      <c r="C5290" s="405" t="s">
        <v>115</v>
      </c>
      <c r="D5290" s="415" t="s">
        <v>31708</v>
      </c>
      <c r="E5290" s="1005">
        <v>12500</v>
      </c>
      <c r="F5290" s="415" t="s">
        <v>31709</v>
      </c>
      <c r="G5290" s="316" t="s">
        <v>31710</v>
      </c>
      <c r="H5290" s="313" t="s">
        <v>19708</v>
      </c>
      <c r="I5290" s="313" t="s">
        <v>19773</v>
      </c>
      <c r="J5290" s="415" t="s">
        <v>23367</v>
      </c>
      <c r="K5290" s="946">
        <v>1</v>
      </c>
      <c r="L5290" s="946">
        <v>12</v>
      </c>
      <c r="M5290" s="1005">
        <v>150000</v>
      </c>
      <c r="N5290" s="946">
        <v>1</v>
      </c>
      <c r="O5290" s="946">
        <v>6</v>
      </c>
      <c r="P5290" s="1005">
        <v>75000</v>
      </c>
      <c r="Q5290" s="946">
        <v>1</v>
      </c>
      <c r="R5290" s="946">
        <v>12</v>
      </c>
      <c r="S5290" s="1015">
        <f t="shared" si="86"/>
        <v>150000</v>
      </c>
    </row>
    <row r="5291" spans="1:19" s="243" customFormat="1" ht="34.9">
      <c r="A5291" s="945" t="s">
        <v>1031</v>
      </c>
      <c r="B5291" s="415" t="s">
        <v>29742</v>
      </c>
      <c r="C5291" s="405" t="s">
        <v>115</v>
      </c>
      <c r="D5291" s="415" t="s">
        <v>23614</v>
      </c>
      <c r="E5291" s="1005">
        <v>8000</v>
      </c>
      <c r="F5291" s="415" t="s">
        <v>31711</v>
      </c>
      <c r="G5291" s="316" t="s">
        <v>31712</v>
      </c>
      <c r="H5291" s="313" t="s">
        <v>23359</v>
      </c>
      <c r="I5291" s="313" t="s">
        <v>19773</v>
      </c>
      <c r="J5291" s="415" t="s">
        <v>23360</v>
      </c>
      <c r="K5291" s="946">
        <v>1</v>
      </c>
      <c r="L5291" s="946">
        <v>2</v>
      </c>
      <c r="M5291" s="1005">
        <v>16000</v>
      </c>
      <c r="N5291" s="946">
        <v>1</v>
      </c>
      <c r="O5291" s="946">
        <v>6</v>
      </c>
      <c r="P5291" s="1005">
        <v>48000</v>
      </c>
      <c r="Q5291" s="946">
        <v>1</v>
      </c>
      <c r="R5291" s="946">
        <v>12</v>
      </c>
      <c r="S5291" s="1015">
        <f t="shared" si="86"/>
        <v>96000</v>
      </c>
    </row>
    <row r="5292" spans="1:19" s="243" customFormat="1" ht="46.5">
      <c r="A5292" s="945" t="s">
        <v>1031</v>
      </c>
      <c r="B5292" s="415" t="s">
        <v>29742</v>
      </c>
      <c r="C5292" s="405" t="s">
        <v>115</v>
      </c>
      <c r="D5292" s="415" t="s">
        <v>31713</v>
      </c>
      <c r="E5292" s="1005">
        <v>11500</v>
      </c>
      <c r="F5292" s="415" t="s">
        <v>31714</v>
      </c>
      <c r="G5292" s="316" t="s">
        <v>31715</v>
      </c>
      <c r="H5292" s="313" t="s">
        <v>23597</v>
      </c>
      <c r="I5292" s="313" t="s">
        <v>19773</v>
      </c>
      <c r="J5292" s="415" t="s">
        <v>20164</v>
      </c>
      <c r="K5292" s="946">
        <v>1</v>
      </c>
      <c r="L5292" s="946">
        <v>12</v>
      </c>
      <c r="M5292" s="1005">
        <v>138000</v>
      </c>
      <c r="N5292" s="946">
        <v>1</v>
      </c>
      <c r="O5292" s="946">
        <v>6</v>
      </c>
      <c r="P5292" s="1005">
        <v>69000</v>
      </c>
      <c r="Q5292" s="946">
        <v>1</v>
      </c>
      <c r="R5292" s="946">
        <v>12</v>
      </c>
      <c r="S5292" s="1015">
        <f t="shared" si="86"/>
        <v>138000</v>
      </c>
    </row>
    <row r="5293" spans="1:19" s="243" customFormat="1" ht="34.9">
      <c r="A5293" s="945" t="s">
        <v>1031</v>
      </c>
      <c r="B5293" s="415" t="s">
        <v>29742</v>
      </c>
      <c r="C5293" s="405" t="s">
        <v>115</v>
      </c>
      <c r="D5293" s="415" t="s">
        <v>31716</v>
      </c>
      <c r="E5293" s="1005">
        <v>9000</v>
      </c>
      <c r="F5293" s="415" t="s">
        <v>31717</v>
      </c>
      <c r="G5293" s="316" t="s">
        <v>31718</v>
      </c>
      <c r="H5293" s="313" t="s">
        <v>23359</v>
      </c>
      <c r="I5293" s="313" t="s">
        <v>31418</v>
      </c>
      <c r="J5293" s="415" t="s">
        <v>31414</v>
      </c>
      <c r="K5293" s="946">
        <v>1</v>
      </c>
      <c r="L5293" s="946">
        <v>12</v>
      </c>
      <c r="M5293" s="1005">
        <v>108000</v>
      </c>
      <c r="N5293" s="946">
        <v>1</v>
      </c>
      <c r="O5293" s="946">
        <v>6</v>
      </c>
      <c r="P5293" s="1005">
        <v>46192</v>
      </c>
      <c r="Q5293" s="946">
        <v>1</v>
      </c>
      <c r="R5293" s="946">
        <v>12</v>
      </c>
      <c r="S5293" s="1015">
        <f t="shared" si="86"/>
        <v>108000</v>
      </c>
    </row>
    <row r="5294" spans="1:19" s="243" customFormat="1" ht="93">
      <c r="A5294" s="945" t="s">
        <v>1031</v>
      </c>
      <c r="B5294" s="415" t="s">
        <v>29742</v>
      </c>
      <c r="C5294" s="405" t="s">
        <v>115</v>
      </c>
      <c r="D5294" s="415" t="s">
        <v>31719</v>
      </c>
      <c r="E5294" s="1005">
        <v>12600</v>
      </c>
      <c r="F5294" s="415" t="s">
        <v>31720</v>
      </c>
      <c r="G5294" s="316" t="s">
        <v>31721</v>
      </c>
      <c r="H5294" s="313" t="s">
        <v>23597</v>
      </c>
      <c r="I5294" s="313" t="s">
        <v>19773</v>
      </c>
      <c r="J5294" s="415" t="s">
        <v>20164</v>
      </c>
      <c r="K5294" s="946">
        <v>1</v>
      </c>
      <c r="L5294" s="946">
        <v>12</v>
      </c>
      <c r="M5294" s="1005">
        <v>151200</v>
      </c>
      <c r="N5294" s="946">
        <v>1</v>
      </c>
      <c r="O5294" s="946">
        <v>6</v>
      </c>
      <c r="P5294" s="1005">
        <v>75600</v>
      </c>
      <c r="Q5294" s="946">
        <v>1</v>
      </c>
      <c r="R5294" s="946">
        <v>12</v>
      </c>
      <c r="S5294" s="1015">
        <f t="shared" si="86"/>
        <v>151200</v>
      </c>
    </row>
    <row r="5295" spans="1:19" s="243" customFormat="1" ht="34.9">
      <c r="A5295" s="945" t="s">
        <v>1031</v>
      </c>
      <c r="B5295" s="415" t="s">
        <v>29742</v>
      </c>
      <c r="C5295" s="405" t="s">
        <v>115</v>
      </c>
      <c r="D5295" s="415" t="s">
        <v>31722</v>
      </c>
      <c r="E5295" s="1005">
        <v>11000</v>
      </c>
      <c r="F5295" s="415" t="s">
        <v>31723</v>
      </c>
      <c r="G5295" s="316" t="s">
        <v>31724</v>
      </c>
      <c r="H5295" s="313" t="s">
        <v>23597</v>
      </c>
      <c r="I5295" s="313" t="s">
        <v>19773</v>
      </c>
      <c r="J5295" s="415" t="s">
        <v>20164</v>
      </c>
      <c r="K5295" s="946">
        <v>1</v>
      </c>
      <c r="L5295" s="946">
        <v>12</v>
      </c>
      <c r="M5295" s="1005">
        <v>132000</v>
      </c>
      <c r="N5295" s="946">
        <v>1</v>
      </c>
      <c r="O5295" s="946">
        <v>6</v>
      </c>
      <c r="P5295" s="1005">
        <v>66000</v>
      </c>
      <c r="Q5295" s="946">
        <v>1</v>
      </c>
      <c r="R5295" s="946">
        <v>12</v>
      </c>
      <c r="S5295" s="1015">
        <f t="shared" si="86"/>
        <v>132000</v>
      </c>
    </row>
    <row r="5296" spans="1:19" s="243" customFormat="1" ht="34.9">
      <c r="A5296" s="945" t="s">
        <v>1031</v>
      </c>
      <c r="B5296" s="415" t="s">
        <v>29742</v>
      </c>
      <c r="C5296" s="405" t="s">
        <v>115</v>
      </c>
      <c r="D5296" s="415" t="s">
        <v>31427</v>
      </c>
      <c r="E5296" s="1005">
        <v>8000</v>
      </c>
      <c r="F5296" s="415" t="s">
        <v>31725</v>
      </c>
      <c r="G5296" s="316" t="s">
        <v>31726</v>
      </c>
      <c r="H5296" s="313" t="s">
        <v>20463</v>
      </c>
      <c r="I5296" s="313" t="s">
        <v>19773</v>
      </c>
      <c r="J5296" s="415" t="s">
        <v>20480</v>
      </c>
      <c r="K5296" s="946" t="s">
        <v>388</v>
      </c>
      <c r="L5296" s="946" t="s">
        <v>388</v>
      </c>
      <c r="M5296" s="1005" t="s">
        <v>388</v>
      </c>
      <c r="N5296" s="946">
        <v>1</v>
      </c>
      <c r="O5296" s="946">
        <v>2</v>
      </c>
      <c r="P5296" s="1005">
        <v>14933.33</v>
      </c>
      <c r="Q5296" s="946">
        <v>1</v>
      </c>
      <c r="R5296" s="946">
        <v>12</v>
      </c>
      <c r="S5296" s="1015">
        <f t="shared" si="86"/>
        <v>96000</v>
      </c>
    </row>
    <row r="5297" spans="1:19" s="243" customFormat="1" ht="34.9">
      <c r="A5297" s="945" t="s">
        <v>1031</v>
      </c>
      <c r="B5297" s="415" t="s">
        <v>29742</v>
      </c>
      <c r="C5297" s="405" t="s">
        <v>115</v>
      </c>
      <c r="D5297" s="415" t="s">
        <v>31727</v>
      </c>
      <c r="E5297" s="1005">
        <v>3000</v>
      </c>
      <c r="F5297" s="415" t="s">
        <v>31728</v>
      </c>
      <c r="G5297" s="316" t="s">
        <v>31729</v>
      </c>
      <c r="H5297" s="313" t="s">
        <v>31513</v>
      </c>
      <c r="I5297" s="313" t="s">
        <v>19773</v>
      </c>
      <c r="J5297" s="415" t="s">
        <v>31419</v>
      </c>
      <c r="K5297" s="946">
        <v>1</v>
      </c>
      <c r="L5297" s="946">
        <v>2</v>
      </c>
      <c r="M5297" s="1005">
        <v>6000</v>
      </c>
      <c r="N5297" s="946">
        <v>1</v>
      </c>
      <c r="O5297" s="946">
        <v>5</v>
      </c>
      <c r="P5297" s="1005">
        <v>15000</v>
      </c>
      <c r="Q5297" s="946">
        <v>1</v>
      </c>
      <c r="R5297" s="946">
        <v>12</v>
      </c>
      <c r="S5297" s="1015">
        <f t="shared" si="86"/>
        <v>36000</v>
      </c>
    </row>
    <row r="5298" spans="1:19" s="243" customFormat="1" ht="34.9">
      <c r="A5298" s="945" t="s">
        <v>1031</v>
      </c>
      <c r="B5298" s="415" t="s">
        <v>29742</v>
      </c>
      <c r="C5298" s="405" t="s">
        <v>115</v>
      </c>
      <c r="D5298" s="415" t="s">
        <v>31730</v>
      </c>
      <c r="E5298" s="1005">
        <v>7500</v>
      </c>
      <c r="F5298" s="415" t="s">
        <v>31731</v>
      </c>
      <c r="G5298" s="316" t="s">
        <v>31732</v>
      </c>
      <c r="H5298" s="313"/>
      <c r="I5298" s="313"/>
      <c r="J5298" s="415"/>
      <c r="K5298" s="946">
        <v>1</v>
      </c>
      <c r="L5298" s="946">
        <v>1</v>
      </c>
      <c r="M5298" s="1005">
        <v>1490.1</v>
      </c>
      <c r="N5298" s="946" t="s">
        <v>388</v>
      </c>
      <c r="O5298" s="946" t="s">
        <v>388</v>
      </c>
      <c r="P5298" s="1005" t="s">
        <v>388</v>
      </c>
      <c r="Q5298" s="946" t="s">
        <v>388</v>
      </c>
      <c r="R5298" s="946" t="s">
        <v>388</v>
      </c>
      <c r="S5298" s="1015" t="s">
        <v>388</v>
      </c>
    </row>
    <row r="5299" spans="1:19" s="243" customFormat="1" ht="34.9">
      <c r="A5299" s="945" t="s">
        <v>1031</v>
      </c>
      <c r="B5299" s="415" t="s">
        <v>29742</v>
      </c>
      <c r="C5299" s="405" t="s">
        <v>115</v>
      </c>
      <c r="D5299" s="415" t="s">
        <v>27688</v>
      </c>
      <c r="E5299" s="1005">
        <v>3500</v>
      </c>
      <c r="F5299" s="415" t="s">
        <v>31733</v>
      </c>
      <c r="G5299" s="316" t="s">
        <v>31734</v>
      </c>
      <c r="H5299" s="313" t="s">
        <v>19713</v>
      </c>
      <c r="I5299" s="313" t="s">
        <v>19713</v>
      </c>
      <c r="J5299" s="415" t="s">
        <v>31419</v>
      </c>
      <c r="K5299" s="946">
        <v>1</v>
      </c>
      <c r="L5299" s="946">
        <v>2</v>
      </c>
      <c r="M5299" s="1005">
        <v>7000</v>
      </c>
      <c r="N5299" s="946">
        <v>1</v>
      </c>
      <c r="O5299" s="946">
        <v>6</v>
      </c>
      <c r="P5299" s="1005">
        <v>21000</v>
      </c>
      <c r="Q5299" s="946">
        <v>1</v>
      </c>
      <c r="R5299" s="946">
        <v>12</v>
      </c>
      <c r="S5299" s="1015">
        <f t="shared" ref="S5299:S5304" si="87">+E5299*R5299</f>
        <v>42000</v>
      </c>
    </row>
    <row r="5300" spans="1:19" s="243" customFormat="1" ht="34.9">
      <c r="A5300" s="945" t="s">
        <v>1031</v>
      </c>
      <c r="B5300" s="415" t="s">
        <v>29742</v>
      </c>
      <c r="C5300" s="405" t="s">
        <v>115</v>
      </c>
      <c r="D5300" s="415" t="s">
        <v>19733</v>
      </c>
      <c r="E5300" s="1005">
        <v>9500</v>
      </c>
      <c r="F5300" s="415" t="s">
        <v>31735</v>
      </c>
      <c r="G5300" s="316" t="s">
        <v>31736</v>
      </c>
      <c r="H5300" s="313" t="s">
        <v>19713</v>
      </c>
      <c r="I5300" s="313" t="s">
        <v>31447</v>
      </c>
      <c r="J5300" s="415" t="s">
        <v>31419</v>
      </c>
      <c r="K5300" s="946">
        <v>1</v>
      </c>
      <c r="L5300" s="946">
        <v>12</v>
      </c>
      <c r="M5300" s="1005">
        <v>114000</v>
      </c>
      <c r="N5300" s="946">
        <v>1</v>
      </c>
      <c r="O5300" s="946">
        <v>6</v>
      </c>
      <c r="P5300" s="1005">
        <v>57000</v>
      </c>
      <c r="Q5300" s="946">
        <v>1</v>
      </c>
      <c r="R5300" s="946">
        <v>12</v>
      </c>
      <c r="S5300" s="1015">
        <f t="shared" si="87"/>
        <v>114000</v>
      </c>
    </row>
    <row r="5301" spans="1:19" s="243" customFormat="1" ht="34.9">
      <c r="A5301" s="945" t="s">
        <v>1031</v>
      </c>
      <c r="B5301" s="415" t="s">
        <v>29742</v>
      </c>
      <c r="C5301" s="405" t="s">
        <v>115</v>
      </c>
      <c r="D5301" s="415" t="s">
        <v>19900</v>
      </c>
      <c r="E5301" s="1005">
        <v>3000</v>
      </c>
      <c r="F5301" s="415" t="s">
        <v>31737</v>
      </c>
      <c r="G5301" s="316" t="s">
        <v>31738</v>
      </c>
      <c r="H5301" s="313" t="s">
        <v>388</v>
      </c>
      <c r="I5301" s="313" t="s">
        <v>388</v>
      </c>
      <c r="J5301" s="415" t="s">
        <v>388</v>
      </c>
      <c r="K5301" s="946">
        <v>1</v>
      </c>
      <c r="L5301" s="946">
        <v>12</v>
      </c>
      <c r="M5301" s="1005">
        <v>36000</v>
      </c>
      <c r="N5301" s="946">
        <v>1</v>
      </c>
      <c r="O5301" s="946">
        <v>6</v>
      </c>
      <c r="P5301" s="1005">
        <v>18000</v>
      </c>
      <c r="Q5301" s="946">
        <v>1</v>
      </c>
      <c r="R5301" s="946">
        <v>12</v>
      </c>
      <c r="S5301" s="1015">
        <f t="shared" si="87"/>
        <v>36000</v>
      </c>
    </row>
    <row r="5302" spans="1:19" s="243" customFormat="1" ht="34.9">
      <c r="A5302" s="945" t="s">
        <v>1031</v>
      </c>
      <c r="B5302" s="415" t="s">
        <v>29742</v>
      </c>
      <c r="C5302" s="405" t="s">
        <v>115</v>
      </c>
      <c r="D5302" s="415" t="s">
        <v>20124</v>
      </c>
      <c r="E5302" s="1005">
        <v>10000</v>
      </c>
      <c r="F5302" s="415" t="s">
        <v>31739</v>
      </c>
      <c r="G5302" s="316" t="s">
        <v>31740</v>
      </c>
      <c r="H5302" s="313" t="s">
        <v>19713</v>
      </c>
      <c r="I5302" s="313" t="s">
        <v>19773</v>
      </c>
      <c r="J5302" s="415" t="s">
        <v>31419</v>
      </c>
      <c r="K5302" s="946">
        <v>1</v>
      </c>
      <c r="L5302" s="946">
        <v>2</v>
      </c>
      <c r="M5302" s="1005">
        <v>20000</v>
      </c>
      <c r="N5302" s="946">
        <v>1</v>
      </c>
      <c r="O5302" s="946">
        <v>6</v>
      </c>
      <c r="P5302" s="1005">
        <v>60000</v>
      </c>
      <c r="Q5302" s="946">
        <v>1</v>
      </c>
      <c r="R5302" s="946">
        <v>12</v>
      </c>
      <c r="S5302" s="1015">
        <f t="shared" si="87"/>
        <v>120000</v>
      </c>
    </row>
    <row r="5303" spans="1:19" s="243" customFormat="1" ht="46.5">
      <c r="A5303" s="945" t="s">
        <v>1031</v>
      </c>
      <c r="B5303" s="415" t="s">
        <v>29742</v>
      </c>
      <c r="C5303" s="405" t="s">
        <v>115</v>
      </c>
      <c r="D5303" s="415" t="s">
        <v>31741</v>
      </c>
      <c r="E5303" s="1005">
        <v>11500</v>
      </c>
      <c r="F5303" s="415" t="s">
        <v>31742</v>
      </c>
      <c r="G5303" s="316" t="s">
        <v>31743</v>
      </c>
      <c r="H5303" s="313" t="s">
        <v>23597</v>
      </c>
      <c r="I5303" s="313" t="s">
        <v>19773</v>
      </c>
      <c r="J5303" s="415" t="s">
        <v>20164</v>
      </c>
      <c r="K5303" s="946">
        <v>1</v>
      </c>
      <c r="L5303" s="946">
        <v>12</v>
      </c>
      <c r="M5303" s="1005">
        <v>138000</v>
      </c>
      <c r="N5303" s="946">
        <v>1</v>
      </c>
      <c r="O5303" s="946">
        <v>6</v>
      </c>
      <c r="P5303" s="1005">
        <v>69000</v>
      </c>
      <c r="Q5303" s="946">
        <v>1</v>
      </c>
      <c r="R5303" s="946">
        <v>12</v>
      </c>
      <c r="S5303" s="1015">
        <f t="shared" si="87"/>
        <v>138000</v>
      </c>
    </row>
    <row r="5304" spans="1:19" s="243" customFormat="1" ht="34.9">
      <c r="A5304" s="945" t="s">
        <v>1031</v>
      </c>
      <c r="B5304" s="415" t="s">
        <v>29742</v>
      </c>
      <c r="C5304" s="405" t="s">
        <v>115</v>
      </c>
      <c r="D5304" s="415" t="s">
        <v>20390</v>
      </c>
      <c r="E5304" s="1005">
        <v>3500</v>
      </c>
      <c r="F5304" s="415" t="s">
        <v>31744</v>
      </c>
      <c r="G5304" s="316" t="s">
        <v>31745</v>
      </c>
      <c r="H5304" s="313" t="s">
        <v>20121</v>
      </c>
      <c r="I5304" s="313" t="s">
        <v>388</v>
      </c>
      <c r="J5304" s="415" t="s">
        <v>388</v>
      </c>
      <c r="K5304" s="946">
        <v>1</v>
      </c>
      <c r="L5304" s="946">
        <v>12</v>
      </c>
      <c r="M5304" s="1005">
        <v>42000</v>
      </c>
      <c r="N5304" s="946">
        <v>1</v>
      </c>
      <c r="O5304" s="946">
        <v>6</v>
      </c>
      <c r="P5304" s="1005">
        <v>21000</v>
      </c>
      <c r="Q5304" s="946">
        <v>1</v>
      </c>
      <c r="R5304" s="946">
        <v>12</v>
      </c>
      <c r="S5304" s="1015">
        <f t="shared" si="87"/>
        <v>42000</v>
      </c>
    </row>
    <row r="5305" spans="1:19" s="243" customFormat="1" ht="34.9">
      <c r="A5305" s="945" t="s">
        <v>1031</v>
      </c>
      <c r="B5305" s="415" t="s">
        <v>29742</v>
      </c>
      <c r="C5305" s="405" t="s">
        <v>115</v>
      </c>
      <c r="D5305" s="415" t="s">
        <v>31746</v>
      </c>
      <c r="E5305" s="1005">
        <v>12000</v>
      </c>
      <c r="F5305" s="415" t="s">
        <v>31747</v>
      </c>
      <c r="G5305" s="316" t="s">
        <v>31748</v>
      </c>
      <c r="H5305" s="313" t="s">
        <v>23680</v>
      </c>
      <c r="I5305" s="313" t="s">
        <v>31447</v>
      </c>
      <c r="J5305" s="415" t="s">
        <v>29173</v>
      </c>
      <c r="K5305" s="946">
        <v>2</v>
      </c>
      <c r="L5305" s="946">
        <v>9</v>
      </c>
      <c r="M5305" s="1005">
        <v>100000</v>
      </c>
      <c r="N5305" s="946" t="s">
        <v>388</v>
      </c>
      <c r="O5305" s="946" t="s">
        <v>388</v>
      </c>
      <c r="P5305" s="1005" t="s">
        <v>388</v>
      </c>
      <c r="Q5305" s="946" t="s">
        <v>388</v>
      </c>
      <c r="R5305" s="946" t="s">
        <v>388</v>
      </c>
      <c r="S5305" s="1015" t="s">
        <v>388</v>
      </c>
    </row>
    <row r="5306" spans="1:19" s="243" customFormat="1" ht="34.9">
      <c r="A5306" s="945" t="s">
        <v>1031</v>
      </c>
      <c r="B5306" s="415" t="s">
        <v>29742</v>
      </c>
      <c r="C5306" s="405" t="s">
        <v>115</v>
      </c>
      <c r="D5306" s="415" t="s">
        <v>31749</v>
      </c>
      <c r="E5306" s="1005">
        <v>12500</v>
      </c>
      <c r="F5306" s="415" t="s">
        <v>31750</v>
      </c>
      <c r="G5306" s="316" t="s">
        <v>31751</v>
      </c>
      <c r="H5306" s="313" t="s">
        <v>24773</v>
      </c>
      <c r="I5306" s="313" t="s">
        <v>31447</v>
      </c>
      <c r="J5306" s="415" t="s">
        <v>19726</v>
      </c>
      <c r="K5306" s="946">
        <v>1</v>
      </c>
      <c r="L5306" s="946">
        <v>12</v>
      </c>
      <c r="M5306" s="1005">
        <v>150000</v>
      </c>
      <c r="N5306" s="946">
        <v>1</v>
      </c>
      <c r="O5306" s="946">
        <v>6</v>
      </c>
      <c r="P5306" s="1005">
        <v>75000</v>
      </c>
      <c r="Q5306" s="946">
        <v>1</v>
      </c>
      <c r="R5306" s="946">
        <v>12</v>
      </c>
      <c r="S5306" s="1015">
        <f>+E5306*R5306</f>
        <v>150000</v>
      </c>
    </row>
    <row r="5307" spans="1:19" s="243" customFormat="1" ht="34.9">
      <c r="A5307" s="945" t="s">
        <v>1031</v>
      </c>
      <c r="B5307" s="415" t="s">
        <v>29742</v>
      </c>
      <c r="C5307" s="405" t="s">
        <v>115</v>
      </c>
      <c r="D5307" s="415" t="s">
        <v>20633</v>
      </c>
      <c r="E5307" s="1005">
        <v>10500</v>
      </c>
      <c r="F5307" s="415" t="s">
        <v>31752</v>
      </c>
      <c r="G5307" s="316" t="s">
        <v>31753</v>
      </c>
      <c r="H5307" s="313" t="s">
        <v>23515</v>
      </c>
      <c r="I5307" s="313" t="s">
        <v>31754</v>
      </c>
      <c r="J5307" s="415" t="s">
        <v>19824</v>
      </c>
      <c r="K5307" s="946">
        <v>1</v>
      </c>
      <c r="L5307" s="946">
        <v>1</v>
      </c>
      <c r="M5307" s="1005">
        <v>4200</v>
      </c>
      <c r="N5307" s="946" t="s">
        <v>388</v>
      </c>
      <c r="O5307" s="946" t="s">
        <v>388</v>
      </c>
      <c r="P5307" s="1005" t="s">
        <v>388</v>
      </c>
      <c r="Q5307" s="946" t="s">
        <v>388</v>
      </c>
      <c r="R5307" s="946" t="s">
        <v>388</v>
      </c>
      <c r="S5307" s="1015" t="s">
        <v>388</v>
      </c>
    </row>
    <row r="5308" spans="1:19" s="243" customFormat="1" ht="34.9">
      <c r="A5308" s="945" t="s">
        <v>1031</v>
      </c>
      <c r="B5308" s="415" t="s">
        <v>29742</v>
      </c>
      <c r="C5308" s="405" t="s">
        <v>115</v>
      </c>
      <c r="D5308" s="415" t="s">
        <v>31755</v>
      </c>
      <c r="E5308" s="1005">
        <v>12600</v>
      </c>
      <c r="F5308" s="415" t="s">
        <v>31756</v>
      </c>
      <c r="G5308" s="316" t="s">
        <v>31757</v>
      </c>
      <c r="H5308" s="313" t="s">
        <v>23597</v>
      </c>
      <c r="I5308" s="313" t="s">
        <v>19773</v>
      </c>
      <c r="J5308" s="415" t="s">
        <v>20164</v>
      </c>
      <c r="K5308" s="946">
        <v>1</v>
      </c>
      <c r="L5308" s="946">
        <v>12</v>
      </c>
      <c r="M5308" s="1005">
        <v>151200</v>
      </c>
      <c r="N5308" s="946">
        <v>1</v>
      </c>
      <c r="O5308" s="946">
        <v>6</v>
      </c>
      <c r="P5308" s="1005">
        <v>75600</v>
      </c>
      <c r="Q5308" s="946">
        <v>1</v>
      </c>
      <c r="R5308" s="946">
        <v>12</v>
      </c>
      <c r="S5308" s="1015">
        <f t="shared" ref="S5308:S5336" si="88">+E5308*R5308</f>
        <v>151200</v>
      </c>
    </row>
    <row r="5309" spans="1:19" s="243" customFormat="1" ht="34.9">
      <c r="A5309" s="945" t="s">
        <v>1031</v>
      </c>
      <c r="B5309" s="415" t="s">
        <v>29742</v>
      </c>
      <c r="C5309" s="405" t="s">
        <v>115</v>
      </c>
      <c r="D5309" s="415" t="s">
        <v>31758</v>
      </c>
      <c r="E5309" s="1005">
        <v>12500</v>
      </c>
      <c r="F5309" s="415" t="s">
        <v>31759</v>
      </c>
      <c r="G5309" s="316" t="s">
        <v>31760</v>
      </c>
      <c r="H5309" s="313" t="s">
        <v>23597</v>
      </c>
      <c r="I5309" s="313" t="s">
        <v>19773</v>
      </c>
      <c r="J5309" s="415" t="s">
        <v>20164</v>
      </c>
      <c r="K5309" s="946">
        <v>2</v>
      </c>
      <c r="L5309" s="946">
        <v>11</v>
      </c>
      <c r="M5309" s="1005">
        <v>130833.33</v>
      </c>
      <c r="N5309" s="946" t="s">
        <v>388</v>
      </c>
      <c r="O5309" s="946" t="s">
        <v>388</v>
      </c>
      <c r="P5309" s="1005" t="s">
        <v>388</v>
      </c>
      <c r="Q5309" s="946">
        <v>1</v>
      </c>
      <c r="R5309" s="946">
        <v>12</v>
      </c>
      <c r="S5309" s="1015">
        <f t="shared" si="88"/>
        <v>150000</v>
      </c>
    </row>
    <row r="5310" spans="1:19" s="243" customFormat="1" ht="34.9">
      <c r="A5310" s="945" t="s">
        <v>1031</v>
      </c>
      <c r="B5310" s="415" t="s">
        <v>29742</v>
      </c>
      <c r="C5310" s="405" t="s">
        <v>115</v>
      </c>
      <c r="D5310" s="415" t="s">
        <v>20124</v>
      </c>
      <c r="E5310" s="1005">
        <v>12500</v>
      </c>
      <c r="F5310" s="415" t="s">
        <v>31761</v>
      </c>
      <c r="G5310" s="316" t="s">
        <v>31762</v>
      </c>
      <c r="H5310" s="313" t="s">
        <v>19713</v>
      </c>
      <c r="I5310" s="313" t="s">
        <v>19773</v>
      </c>
      <c r="J5310" s="415" t="s">
        <v>31419</v>
      </c>
      <c r="K5310" s="946" t="s">
        <v>388</v>
      </c>
      <c r="L5310" s="946" t="s">
        <v>388</v>
      </c>
      <c r="M5310" s="1005" t="s">
        <v>388</v>
      </c>
      <c r="N5310" s="946">
        <v>1</v>
      </c>
      <c r="O5310" s="946">
        <v>0</v>
      </c>
      <c r="P5310" s="1005">
        <v>0</v>
      </c>
      <c r="Q5310" s="946">
        <v>1</v>
      </c>
      <c r="R5310" s="946">
        <v>6</v>
      </c>
      <c r="S5310" s="1015">
        <f t="shared" si="88"/>
        <v>75000</v>
      </c>
    </row>
    <row r="5311" spans="1:19" s="243" customFormat="1" ht="34.9">
      <c r="A5311" s="945" t="s">
        <v>1031</v>
      </c>
      <c r="B5311" s="415" t="s">
        <v>29742</v>
      </c>
      <c r="C5311" s="405" t="s">
        <v>115</v>
      </c>
      <c r="D5311" s="415" t="s">
        <v>31763</v>
      </c>
      <c r="E5311" s="1005">
        <v>12500</v>
      </c>
      <c r="F5311" s="415" t="s">
        <v>31764</v>
      </c>
      <c r="G5311" s="316" t="s">
        <v>31765</v>
      </c>
      <c r="H5311" s="313" t="s">
        <v>28168</v>
      </c>
      <c r="I5311" s="313" t="s">
        <v>19773</v>
      </c>
      <c r="J5311" s="415" t="s">
        <v>19940</v>
      </c>
      <c r="K5311" s="946">
        <v>1</v>
      </c>
      <c r="L5311" s="946">
        <v>2</v>
      </c>
      <c r="M5311" s="1005">
        <v>25000</v>
      </c>
      <c r="N5311" s="946">
        <v>1</v>
      </c>
      <c r="O5311" s="946">
        <v>6</v>
      </c>
      <c r="P5311" s="1005">
        <v>75000</v>
      </c>
      <c r="Q5311" s="946">
        <v>1</v>
      </c>
      <c r="R5311" s="946">
        <v>12</v>
      </c>
      <c r="S5311" s="1015">
        <f t="shared" si="88"/>
        <v>150000</v>
      </c>
    </row>
    <row r="5312" spans="1:19" s="243" customFormat="1" ht="34.9">
      <c r="A5312" s="945" t="s">
        <v>1031</v>
      </c>
      <c r="B5312" s="415" t="s">
        <v>29742</v>
      </c>
      <c r="C5312" s="405" t="s">
        <v>115</v>
      </c>
      <c r="D5312" s="415" t="s">
        <v>31766</v>
      </c>
      <c r="E5312" s="1005">
        <v>5000</v>
      </c>
      <c r="F5312" s="415" t="s">
        <v>31767</v>
      </c>
      <c r="G5312" s="316" t="s">
        <v>31768</v>
      </c>
      <c r="H5312" s="313" t="s">
        <v>23633</v>
      </c>
      <c r="I5312" s="313" t="s">
        <v>31769</v>
      </c>
      <c r="J5312" s="415" t="s">
        <v>388</v>
      </c>
      <c r="K5312" s="946">
        <v>1</v>
      </c>
      <c r="L5312" s="946">
        <v>12</v>
      </c>
      <c r="M5312" s="1005">
        <v>60000</v>
      </c>
      <c r="N5312" s="946">
        <v>1</v>
      </c>
      <c r="O5312" s="946">
        <v>6</v>
      </c>
      <c r="P5312" s="1005">
        <v>30000</v>
      </c>
      <c r="Q5312" s="946">
        <v>1</v>
      </c>
      <c r="R5312" s="946">
        <v>12</v>
      </c>
      <c r="S5312" s="1015">
        <f t="shared" si="88"/>
        <v>60000</v>
      </c>
    </row>
    <row r="5313" spans="1:19" s="243" customFormat="1" ht="34.9">
      <c r="A5313" s="945" t="s">
        <v>1031</v>
      </c>
      <c r="B5313" s="415" t="s">
        <v>29742</v>
      </c>
      <c r="C5313" s="405" t="s">
        <v>115</v>
      </c>
      <c r="D5313" s="415" t="s">
        <v>31770</v>
      </c>
      <c r="E5313" s="1005">
        <v>8000</v>
      </c>
      <c r="F5313" s="415" t="s">
        <v>31771</v>
      </c>
      <c r="G5313" s="316" t="s">
        <v>31772</v>
      </c>
      <c r="H5313" s="313" t="s">
        <v>31513</v>
      </c>
      <c r="I5313" s="313" t="s">
        <v>19764</v>
      </c>
      <c r="J5313" s="415" t="s">
        <v>19915</v>
      </c>
      <c r="K5313" s="946" t="s">
        <v>388</v>
      </c>
      <c r="L5313" s="946" t="s">
        <v>388</v>
      </c>
      <c r="M5313" s="1005" t="s">
        <v>388</v>
      </c>
      <c r="N5313" s="946">
        <v>1</v>
      </c>
      <c r="O5313" s="946">
        <v>0</v>
      </c>
      <c r="P5313" s="1005">
        <v>0</v>
      </c>
      <c r="Q5313" s="946">
        <v>1</v>
      </c>
      <c r="R5313" s="946">
        <v>6</v>
      </c>
      <c r="S5313" s="1015">
        <f t="shared" si="88"/>
        <v>48000</v>
      </c>
    </row>
    <row r="5314" spans="1:19" s="243" customFormat="1" ht="34.9">
      <c r="A5314" s="945" t="s">
        <v>1031</v>
      </c>
      <c r="B5314" s="415" t="s">
        <v>29742</v>
      </c>
      <c r="C5314" s="405" t="s">
        <v>115</v>
      </c>
      <c r="D5314" s="415" t="s">
        <v>31468</v>
      </c>
      <c r="E5314" s="1005">
        <v>12500</v>
      </c>
      <c r="F5314" s="415" t="s">
        <v>31773</v>
      </c>
      <c r="G5314" s="316" t="s">
        <v>31774</v>
      </c>
      <c r="H5314" s="313" t="s">
        <v>19713</v>
      </c>
      <c r="I5314" s="313" t="s">
        <v>19773</v>
      </c>
      <c r="J5314" s="415" t="s">
        <v>31419</v>
      </c>
      <c r="K5314" s="946">
        <v>1</v>
      </c>
      <c r="L5314" s="946">
        <v>12</v>
      </c>
      <c r="M5314" s="1005">
        <v>150000</v>
      </c>
      <c r="N5314" s="946">
        <v>1</v>
      </c>
      <c r="O5314" s="946">
        <v>6</v>
      </c>
      <c r="P5314" s="1005">
        <v>75000</v>
      </c>
      <c r="Q5314" s="946">
        <v>1</v>
      </c>
      <c r="R5314" s="946">
        <v>12</v>
      </c>
      <c r="S5314" s="1015">
        <f t="shared" si="88"/>
        <v>150000</v>
      </c>
    </row>
    <row r="5315" spans="1:19" s="243" customFormat="1" ht="34.9">
      <c r="A5315" s="945" t="s">
        <v>1031</v>
      </c>
      <c r="B5315" s="415" t="s">
        <v>29742</v>
      </c>
      <c r="C5315" s="405" t="s">
        <v>115</v>
      </c>
      <c r="D5315" s="415" t="s">
        <v>31775</v>
      </c>
      <c r="E5315" s="1005">
        <v>12600</v>
      </c>
      <c r="F5315" s="415" t="s">
        <v>31776</v>
      </c>
      <c r="G5315" s="316" t="s">
        <v>31777</v>
      </c>
      <c r="H5315" s="313" t="s">
        <v>23597</v>
      </c>
      <c r="I5315" s="313" t="s">
        <v>19773</v>
      </c>
      <c r="J5315" s="415" t="s">
        <v>20164</v>
      </c>
      <c r="K5315" s="946">
        <v>1</v>
      </c>
      <c r="L5315" s="946">
        <v>12</v>
      </c>
      <c r="M5315" s="1005">
        <v>151200</v>
      </c>
      <c r="N5315" s="946">
        <v>1</v>
      </c>
      <c r="O5315" s="946">
        <v>6</v>
      </c>
      <c r="P5315" s="1005">
        <v>75600</v>
      </c>
      <c r="Q5315" s="946">
        <v>1</v>
      </c>
      <c r="R5315" s="946">
        <v>12</v>
      </c>
      <c r="S5315" s="1015">
        <f t="shared" si="88"/>
        <v>151200</v>
      </c>
    </row>
    <row r="5316" spans="1:19" s="243" customFormat="1" ht="34.9">
      <c r="A5316" s="945" t="s">
        <v>1031</v>
      </c>
      <c r="B5316" s="415" t="s">
        <v>29742</v>
      </c>
      <c r="C5316" s="405" t="s">
        <v>115</v>
      </c>
      <c r="D5316" s="415" t="s">
        <v>31778</v>
      </c>
      <c r="E5316" s="1005">
        <v>9500</v>
      </c>
      <c r="F5316" s="415" t="s">
        <v>31779</v>
      </c>
      <c r="G5316" s="316" t="s">
        <v>31780</v>
      </c>
      <c r="H5316" s="313" t="s">
        <v>24773</v>
      </c>
      <c r="I5316" s="313" t="s">
        <v>19773</v>
      </c>
      <c r="J5316" s="415" t="s">
        <v>19726</v>
      </c>
      <c r="K5316" s="946">
        <v>1</v>
      </c>
      <c r="L5316" s="946">
        <v>12</v>
      </c>
      <c r="M5316" s="1005">
        <v>114000</v>
      </c>
      <c r="N5316" s="946">
        <v>1</v>
      </c>
      <c r="O5316" s="946">
        <v>6</v>
      </c>
      <c r="P5316" s="1005">
        <v>57000</v>
      </c>
      <c r="Q5316" s="946">
        <v>1</v>
      </c>
      <c r="R5316" s="946">
        <v>12</v>
      </c>
      <c r="S5316" s="1015">
        <f t="shared" si="88"/>
        <v>114000</v>
      </c>
    </row>
    <row r="5317" spans="1:19" s="243" customFormat="1" ht="93">
      <c r="A5317" s="945" t="s">
        <v>1031</v>
      </c>
      <c r="B5317" s="415" t="s">
        <v>29742</v>
      </c>
      <c r="C5317" s="405" t="s">
        <v>115</v>
      </c>
      <c r="D5317" s="415" t="s">
        <v>31781</v>
      </c>
      <c r="E5317" s="1005">
        <v>12600</v>
      </c>
      <c r="F5317" s="415" t="s">
        <v>31782</v>
      </c>
      <c r="G5317" s="316" t="s">
        <v>31783</v>
      </c>
      <c r="H5317" s="313" t="s">
        <v>23597</v>
      </c>
      <c r="I5317" s="313" t="s">
        <v>19773</v>
      </c>
      <c r="J5317" s="415" t="s">
        <v>20164</v>
      </c>
      <c r="K5317" s="946">
        <v>1</v>
      </c>
      <c r="L5317" s="946">
        <v>12</v>
      </c>
      <c r="M5317" s="1005">
        <v>151200</v>
      </c>
      <c r="N5317" s="946">
        <v>1</v>
      </c>
      <c r="O5317" s="946">
        <v>6</v>
      </c>
      <c r="P5317" s="1005">
        <v>75600</v>
      </c>
      <c r="Q5317" s="946">
        <v>1</v>
      </c>
      <c r="R5317" s="946">
        <v>12</v>
      </c>
      <c r="S5317" s="1015">
        <f t="shared" si="88"/>
        <v>151200</v>
      </c>
    </row>
    <row r="5318" spans="1:19" s="243" customFormat="1" ht="34.9">
      <c r="A5318" s="945" t="s">
        <v>1031</v>
      </c>
      <c r="B5318" s="415" t="s">
        <v>29742</v>
      </c>
      <c r="C5318" s="405" t="s">
        <v>115</v>
      </c>
      <c r="D5318" s="415" t="s">
        <v>31784</v>
      </c>
      <c r="E5318" s="1005">
        <v>3000</v>
      </c>
      <c r="F5318" s="415" t="s">
        <v>31785</v>
      </c>
      <c r="G5318" s="316" t="s">
        <v>31786</v>
      </c>
      <c r="H5318" s="313" t="s">
        <v>23354</v>
      </c>
      <c r="I5318" s="313" t="s">
        <v>20970</v>
      </c>
      <c r="J5318" s="415" t="s">
        <v>23354</v>
      </c>
      <c r="K5318" s="946">
        <v>1</v>
      </c>
      <c r="L5318" s="946">
        <v>12</v>
      </c>
      <c r="M5318" s="1005">
        <v>35999.17</v>
      </c>
      <c r="N5318" s="946">
        <v>1</v>
      </c>
      <c r="O5318" s="946">
        <v>6</v>
      </c>
      <c r="P5318" s="1005">
        <v>18000</v>
      </c>
      <c r="Q5318" s="946">
        <v>1</v>
      </c>
      <c r="R5318" s="946">
        <v>12</v>
      </c>
      <c r="S5318" s="1015">
        <f t="shared" si="88"/>
        <v>36000</v>
      </c>
    </row>
    <row r="5319" spans="1:19" s="243" customFormat="1" ht="34.9">
      <c r="A5319" s="945" t="s">
        <v>1031</v>
      </c>
      <c r="B5319" s="415" t="s">
        <v>29742</v>
      </c>
      <c r="C5319" s="405" t="s">
        <v>115</v>
      </c>
      <c r="D5319" s="415" t="s">
        <v>31787</v>
      </c>
      <c r="E5319" s="1005">
        <v>3000</v>
      </c>
      <c r="F5319" s="415" t="s">
        <v>31788</v>
      </c>
      <c r="G5319" s="316" t="s">
        <v>31789</v>
      </c>
      <c r="H5319" s="313" t="s">
        <v>23597</v>
      </c>
      <c r="I5319" s="313" t="s">
        <v>19773</v>
      </c>
      <c r="J5319" s="415" t="s">
        <v>20164</v>
      </c>
      <c r="K5319" s="946">
        <v>1</v>
      </c>
      <c r="L5319" s="946">
        <v>2</v>
      </c>
      <c r="M5319" s="1005">
        <v>6000</v>
      </c>
      <c r="N5319" s="946">
        <v>1</v>
      </c>
      <c r="O5319" s="946">
        <v>6</v>
      </c>
      <c r="P5319" s="1005">
        <v>18000</v>
      </c>
      <c r="Q5319" s="946">
        <v>1</v>
      </c>
      <c r="R5319" s="946">
        <v>12</v>
      </c>
      <c r="S5319" s="1015">
        <f t="shared" si="88"/>
        <v>36000</v>
      </c>
    </row>
    <row r="5320" spans="1:19" s="243" customFormat="1" ht="34.9">
      <c r="A5320" s="945" t="s">
        <v>1031</v>
      </c>
      <c r="B5320" s="415" t="s">
        <v>29742</v>
      </c>
      <c r="C5320" s="405" t="s">
        <v>115</v>
      </c>
      <c r="D5320" s="415" t="s">
        <v>31790</v>
      </c>
      <c r="E5320" s="1005">
        <v>4500</v>
      </c>
      <c r="F5320" s="415" t="s">
        <v>31791</v>
      </c>
      <c r="G5320" s="316" t="s">
        <v>31792</v>
      </c>
      <c r="H5320" s="313" t="s">
        <v>23597</v>
      </c>
      <c r="I5320" s="313" t="s">
        <v>31418</v>
      </c>
      <c r="J5320" s="415" t="s">
        <v>20164</v>
      </c>
      <c r="K5320" s="946" t="s">
        <v>388</v>
      </c>
      <c r="L5320" s="946" t="s">
        <v>388</v>
      </c>
      <c r="M5320" s="1005" t="s">
        <v>388</v>
      </c>
      <c r="N5320" s="946">
        <v>1</v>
      </c>
      <c r="O5320" s="946">
        <v>1</v>
      </c>
      <c r="P5320" s="1005">
        <v>4500</v>
      </c>
      <c r="Q5320" s="946">
        <v>1</v>
      </c>
      <c r="R5320" s="946">
        <v>7</v>
      </c>
      <c r="S5320" s="1015">
        <f t="shared" si="88"/>
        <v>31500</v>
      </c>
    </row>
    <row r="5321" spans="1:19" s="243" customFormat="1" ht="34.9">
      <c r="A5321" s="945" t="s">
        <v>1031</v>
      </c>
      <c r="B5321" s="415" t="s">
        <v>29742</v>
      </c>
      <c r="C5321" s="405" t="s">
        <v>115</v>
      </c>
      <c r="D5321" s="415" t="s">
        <v>31378</v>
      </c>
      <c r="E5321" s="1005">
        <v>12600</v>
      </c>
      <c r="F5321" s="415" t="s">
        <v>31793</v>
      </c>
      <c r="G5321" s="316" t="s">
        <v>31794</v>
      </c>
      <c r="H5321" s="313" t="s">
        <v>23597</v>
      </c>
      <c r="I5321" s="313" t="s">
        <v>19773</v>
      </c>
      <c r="J5321" s="415" t="s">
        <v>20164</v>
      </c>
      <c r="K5321" s="946">
        <v>8</v>
      </c>
      <c r="L5321" s="946">
        <v>3</v>
      </c>
      <c r="M5321" s="1005">
        <v>94080</v>
      </c>
      <c r="N5321" s="946">
        <v>1</v>
      </c>
      <c r="O5321" s="946">
        <v>6</v>
      </c>
      <c r="P5321" s="1005">
        <v>75600</v>
      </c>
      <c r="Q5321" s="946">
        <v>1</v>
      </c>
      <c r="R5321" s="946">
        <v>12</v>
      </c>
      <c r="S5321" s="1015">
        <f t="shared" si="88"/>
        <v>151200</v>
      </c>
    </row>
    <row r="5322" spans="1:19" s="243" customFormat="1" ht="34.9">
      <c r="A5322" s="945" t="s">
        <v>1031</v>
      </c>
      <c r="B5322" s="415" t="s">
        <v>29742</v>
      </c>
      <c r="C5322" s="405" t="s">
        <v>115</v>
      </c>
      <c r="D5322" s="415" t="s">
        <v>31439</v>
      </c>
      <c r="E5322" s="1005">
        <v>12500</v>
      </c>
      <c r="F5322" s="415" t="s">
        <v>31795</v>
      </c>
      <c r="G5322" s="316" t="s">
        <v>31796</v>
      </c>
      <c r="H5322" s="313" t="s">
        <v>19713</v>
      </c>
      <c r="I5322" s="313" t="s">
        <v>31447</v>
      </c>
      <c r="J5322" s="415" t="s">
        <v>31419</v>
      </c>
      <c r="K5322" s="946">
        <v>1</v>
      </c>
      <c r="L5322" s="946">
        <v>12</v>
      </c>
      <c r="M5322" s="1005">
        <v>150000</v>
      </c>
      <c r="N5322" s="946">
        <v>1</v>
      </c>
      <c r="O5322" s="946">
        <v>6</v>
      </c>
      <c r="P5322" s="1005">
        <v>75000</v>
      </c>
      <c r="Q5322" s="946">
        <v>1</v>
      </c>
      <c r="R5322" s="946">
        <v>12</v>
      </c>
      <c r="S5322" s="1015">
        <f t="shared" si="88"/>
        <v>150000</v>
      </c>
    </row>
    <row r="5323" spans="1:19" s="243" customFormat="1" ht="34.9">
      <c r="A5323" s="945" t="s">
        <v>1031</v>
      </c>
      <c r="B5323" s="415" t="s">
        <v>29742</v>
      </c>
      <c r="C5323" s="405" t="s">
        <v>115</v>
      </c>
      <c r="D5323" s="415" t="s">
        <v>4514</v>
      </c>
      <c r="E5323" s="1005">
        <v>8000</v>
      </c>
      <c r="F5323" s="415" t="s">
        <v>31797</v>
      </c>
      <c r="G5323" s="316" t="s">
        <v>31798</v>
      </c>
      <c r="H5323" s="313" t="s">
        <v>19713</v>
      </c>
      <c r="I5323" s="313" t="s">
        <v>19773</v>
      </c>
      <c r="J5323" s="415" t="s">
        <v>31419</v>
      </c>
      <c r="K5323" s="946">
        <v>1</v>
      </c>
      <c r="L5323" s="946">
        <v>12</v>
      </c>
      <c r="M5323" s="1005">
        <v>96000</v>
      </c>
      <c r="N5323" s="946">
        <v>1</v>
      </c>
      <c r="O5323" s="946">
        <v>6</v>
      </c>
      <c r="P5323" s="1005">
        <v>48000</v>
      </c>
      <c r="Q5323" s="946">
        <v>1</v>
      </c>
      <c r="R5323" s="946">
        <v>12</v>
      </c>
      <c r="S5323" s="1015">
        <f t="shared" si="88"/>
        <v>96000</v>
      </c>
    </row>
    <row r="5324" spans="1:19" s="243" customFormat="1" ht="34.9">
      <c r="A5324" s="945" t="s">
        <v>1031</v>
      </c>
      <c r="B5324" s="415" t="s">
        <v>29742</v>
      </c>
      <c r="C5324" s="405" t="s">
        <v>115</v>
      </c>
      <c r="D5324" s="415" t="s">
        <v>31799</v>
      </c>
      <c r="E5324" s="1005">
        <v>2000</v>
      </c>
      <c r="F5324" s="415" t="s">
        <v>31800</v>
      </c>
      <c r="G5324" s="316" t="s">
        <v>31801</v>
      </c>
      <c r="H5324" s="313" t="s">
        <v>23359</v>
      </c>
      <c r="I5324" s="313" t="s">
        <v>19764</v>
      </c>
      <c r="J5324" s="415" t="s">
        <v>27017</v>
      </c>
      <c r="K5324" s="946" t="s">
        <v>388</v>
      </c>
      <c r="L5324" s="946" t="s">
        <v>388</v>
      </c>
      <c r="M5324" s="1005" t="s">
        <v>388</v>
      </c>
      <c r="N5324" s="946">
        <v>1</v>
      </c>
      <c r="O5324" s="946">
        <v>0</v>
      </c>
      <c r="P5324" s="1005">
        <v>0</v>
      </c>
      <c r="Q5324" s="946">
        <v>1</v>
      </c>
      <c r="R5324" s="946">
        <v>7</v>
      </c>
      <c r="S5324" s="1009">
        <f>+E5324*R5324+198</f>
        <v>14198</v>
      </c>
    </row>
    <row r="5325" spans="1:19" s="243" customFormat="1" ht="34.9">
      <c r="A5325" s="945" t="s">
        <v>1031</v>
      </c>
      <c r="B5325" s="415" t="s">
        <v>29742</v>
      </c>
      <c r="C5325" s="405" t="s">
        <v>115</v>
      </c>
      <c r="D5325" s="415" t="s">
        <v>31749</v>
      </c>
      <c r="E5325" s="1005">
        <v>14000</v>
      </c>
      <c r="F5325" s="415" t="s">
        <v>31802</v>
      </c>
      <c r="G5325" s="316" t="s">
        <v>31803</v>
      </c>
      <c r="H5325" s="313" t="s">
        <v>24773</v>
      </c>
      <c r="I5325" s="313" t="s">
        <v>31447</v>
      </c>
      <c r="J5325" s="415" t="s">
        <v>19726</v>
      </c>
      <c r="K5325" s="946">
        <v>1</v>
      </c>
      <c r="L5325" s="946">
        <v>2</v>
      </c>
      <c r="M5325" s="1005">
        <v>28000</v>
      </c>
      <c r="N5325" s="946">
        <v>1</v>
      </c>
      <c r="O5325" s="946">
        <v>6</v>
      </c>
      <c r="P5325" s="1005">
        <v>83204</v>
      </c>
      <c r="Q5325" s="946">
        <v>1</v>
      </c>
      <c r="R5325" s="946">
        <v>12</v>
      </c>
      <c r="S5325" s="1015">
        <f t="shared" si="88"/>
        <v>168000</v>
      </c>
    </row>
    <row r="5326" spans="1:19" s="243" customFormat="1" ht="34.9">
      <c r="A5326" s="945" t="s">
        <v>1031</v>
      </c>
      <c r="B5326" s="415" t="s">
        <v>29742</v>
      </c>
      <c r="C5326" s="405" t="s">
        <v>115</v>
      </c>
      <c r="D5326" s="415" t="s">
        <v>31804</v>
      </c>
      <c r="E5326" s="1005">
        <v>12000</v>
      </c>
      <c r="F5326" s="415" t="s">
        <v>31805</v>
      </c>
      <c r="G5326" s="316" t="s">
        <v>31806</v>
      </c>
      <c r="H5326" s="313" t="s">
        <v>23515</v>
      </c>
      <c r="I5326" s="313" t="s">
        <v>19773</v>
      </c>
      <c r="J5326" s="415" t="s">
        <v>19824</v>
      </c>
      <c r="K5326" s="946">
        <v>1</v>
      </c>
      <c r="L5326" s="946">
        <v>2</v>
      </c>
      <c r="M5326" s="1005">
        <v>24000</v>
      </c>
      <c r="N5326" s="946">
        <v>1</v>
      </c>
      <c r="O5326" s="946">
        <v>6</v>
      </c>
      <c r="P5326" s="1005">
        <v>72000</v>
      </c>
      <c r="Q5326" s="946">
        <v>1</v>
      </c>
      <c r="R5326" s="946">
        <v>12</v>
      </c>
      <c r="S5326" s="1015">
        <f t="shared" si="88"/>
        <v>144000</v>
      </c>
    </row>
    <row r="5327" spans="1:19" s="243" customFormat="1" ht="34.9">
      <c r="A5327" s="945" t="s">
        <v>1031</v>
      </c>
      <c r="B5327" s="415" t="s">
        <v>29742</v>
      </c>
      <c r="C5327" s="405" t="s">
        <v>115</v>
      </c>
      <c r="D5327" s="415" t="s">
        <v>31468</v>
      </c>
      <c r="E5327" s="1005">
        <v>12500</v>
      </c>
      <c r="F5327" s="415" t="s">
        <v>31807</v>
      </c>
      <c r="G5327" s="316" t="s">
        <v>31808</v>
      </c>
      <c r="H5327" s="313" t="s">
        <v>19713</v>
      </c>
      <c r="I5327" s="313" t="s">
        <v>19773</v>
      </c>
      <c r="J5327" s="415" t="s">
        <v>31419</v>
      </c>
      <c r="K5327" s="946">
        <v>1</v>
      </c>
      <c r="L5327" s="946">
        <v>12</v>
      </c>
      <c r="M5327" s="1005">
        <v>150000</v>
      </c>
      <c r="N5327" s="946">
        <v>1</v>
      </c>
      <c r="O5327" s="946">
        <v>6</v>
      </c>
      <c r="P5327" s="1005">
        <v>75000</v>
      </c>
      <c r="Q5327" s="946">
        <v>1</v>
      </c>
      <c r="R5327" s="946">
        <v>12</v>
      </c>
      <c r="S5327" s="1015">
        <f t="shared" si="88"/>
        <v>150000</v>
      </c>
    </row>
    <row r="5328" spans="1:19" s="243" customFormat="1" ht="34.9">
      <c r="A5328" s="945" t="s">
        <v>1031</v>
      </c>
      <c r="B5328" s="415" t="s">
        <v>29742</v>
      </c>
      <c r="C5328" s="405" t="s">
        <v>115</v>
      </c>
      <c r="D5328" s="415" t="s">
        <v>31809</v>
      </c>
      <c r="E5328" s="1005">
        <v>6000</v>
      </c>
      <c r="F5328" s="415" t="s">
        <v>31810</v>
      </c>
      <c r="G5328" s="316" t="s">
        <v>31811</v>
      </c>
      <c r="H5328" s="313" t="s">
        <v>20463</v>
      </c>
      <c r="I5328" s="313" t="s">
        <v>19764</v>
      </c>
      <c r="J5328" s="415" t="s">
        <v>27666</v>
      </c>
      <c r="K5328" s="946">
        <v>1</v>
      </c>
      <c r="L5328" s="946">
        <v>12</v>
      </c>
      <c r="M5328" s="1005">
        <v>71041</v>
      </c>
      <c r="N5328" s="946">
        <v>1</v>
      </c>
      <c r="O5328" s="946">
        <v>6</v>
      </c>
      <c r="P5328" s="1005">
        <v>36000</v>
      </c>
      <c r="Q5328" s="946">
        <v>1</v>
      </c>
      <c r="R5328" s="946">
        <v>12</v>
      </c>
      <c r="S5328" s="1015">
        <f t="shared" si="88"/>
        <v>72000</v>
      </c>
    </row>
    <row r="5329" spans="1:19" s="243" customFormat="1" ht="34.9">
      <c r="A5329" s="945" t="s">
        <v>1031</v>
      </c>
      <c r="B5329" s="415" t="s">
        <v>29742</v>
      </c>
      <c r="C5329" s="405" t="s">
        <v>115</v>
      </c>
      <c r="D5329" s="415" t="s">
        <v>31812</v>
      </c>
      <c r="E5329" s="1005">
        <v>6500</v>
      </c>
      <c r="F5329" s="415" t="s">
        <v>31813</v>
      </c>
      <c r="G5329" s="316" t="s">
        <v>31814</v>
      </c>
      <c r="H5329" s="313" t="s">
        <v>20978</v>
      </c>
      <c r="I5329" s="313" t="s">
        <v>19773</v>
      </c>
      <c r="J5329" s="415" t="s">
        <v>31815</v>
      </c>
      <c r="K5329" s="946">
        <v>1</v>
      </c>
      <c r="L5329" s="946">
        <v>2</v>
      </c>
      <c r="M5329" s="1005">
        <v>13000</v>
      </c>
      <c r="N5329" s="946">
        <v>1</v>
      </c>
      <c r="O5329" s="946">
        <v>6</v>
      </c>
      <c r="P5329" s="1005">
        <v>39000</v>
      </c>
      <c r="Q5329" s="946">
        <v>1</v>
      </c>
      <c r="R5329" s="946">
        <v>12</v>
      </c>
      <c r="S5329" s="1015">
        <f t="shared" si="88"/>
        <v>78000</v>
      </c>
    </row>
    <row r="5330" spans="1:19" s="243" customFormat="1" ht="34.9">
      <c r="A5330" s="945" t="s">
        <v>1031</v>
      </c>
      <c r="B5330" s="415" t="s">
        <v>29742</v>
      </c>
      <c r="C5330" s="405" t="s">
        <v>115</v>
      </c>
      <c r="D5330" s="415" t="s">
        <v>31816</v>
      </c>
      <c r="E5330" s="1005">
        <v>5500</v>
      </c>
      <c r="F5330" s="415" t="s">
        <v>31817</v>
      </c>
      <c r="G5330" s="316" t="s">
        <v>31818</v>
      </c>
      <c r="H5330" s="313" t="s">
        <v>31816</v>
      </c>
      <c r="I5330" s="313" t="s">
        <v>19764</v>
      </c>
      <c r="J5330" s="415" t="s">
        <v>20632</v>
      </c>
      <c r="K5330" s="946" t="s">
        <v>388</v>
      </c>
      <c r="L5330" s="946" t="s">
        <v>388</v>
      </c>
      <c r="M5330" s="1005" t="s">
        <v>388</v>
      </c>
      <c r="N5330" s="946">
        <v>1</v>
      </c>
      <c r="O5330" s="946">
        <v>0</v>
      </c>
      <c r="P5330" s="1005">
        <v>0</v>
      </c>
      <c r="Q5330" s="946">
        <v>1</v>
      </c>
      <c r="R5330" s="946">
        <v>7</v>
      </c>
      <c r="S5330" s="1015">
        <f t="shared" si="88"/>
        <v>38500</v>
      </c>
    </row>
    <row r="5331" spans="1:19" s="243" customFormat="1" ht="104.65">
      <c r="A5331" s="945" t="s">
        <v>1031</v>
      </c>
      <c r="B5331" s="415" t="s">
        <v>29742</v>
      </c>
      <c r="C5331" s="405" t="s">
        <v>115</v>
      </c>
      <c r="D5331" s="415" t="s">
        <v>31819</v>
      </c>
      <c r="E5331" s="1005">
        <v>12600</v>
      </c>
      <c r="F5331" s="415" t="s">
        <v>31820</v>
      </c>
      <c r="G5331" s="316" t="s">
        <v>31821</v>
      </c>
      <c r="H5331" s="313" t="s">
        <v>23597</v>
      </c>
      <c r="I5331" s="313" t="s">
        <v>19773</v>
      </c>
      <c r="J5331" s="415" t="s">
        <v>20164</v>
      </c>
      <c r="K5331" s="946">
        <v>1</v>
      </c>
      <c r="L5331" s="946">
        <v>12</v>
      </c>
      <c r="M5331" s="1005">
        <v>151200</v>
      </c>
      <c r="N5331" s="946">
        <v>1</v>
      </c>
      <c r="O5331" s="946">
        <v>6</v>
      </c>
      <c r="P5331" s="1005">
        <v>75600</v>
      </c>
      <c r="Q5331" s="946">
        <v>1</v>
      </c>
      <c r="R5331" s="946">
        <v>12</v>
      </c>
      <c r="S5331" s="1015">
        <f t="shared" si="88"/>
        <v>151200</v>
      </c>
    </row>
    <row r="5332" spans="1:19" s="243" customFormat="1" ht="34.9">
      <c r="A5332" s="945" t="s">
        <v>1031</v>
      </c>
      <c r="B5332" s="415" t="s">
        <v>29742</v>
      </c>
      <c r="C5332" s="405" t="s">
        <v>115</v>
      </c>
      <c r="D5332" s="415" t="s">
        <v>31822</v>
      </c>
      <c r="E5332" s="1005">
        <v>10000</v>
      </c>
      <c r="F5332" s="415" t="s">
        <v>31823</v>
      </c>
      <c r="G5332" s="316" t="s">
        <v>31824</v>
      </c>
      <c r="H5332" s="313" t="s">
        <v>23597</v>
      </c>
      <c r="I5332" s="313" t="s">
        <v>19773</v>
      </c>
      <c r="J5332" s="415" t="s">
        <v>20164</v>
      </c>
      <c r="K5332" s="946">
        <v>1</v>
      </c>
      <c r="L5332" s="946">
        <v>12</v>
      </c>
      <c r="M5332" s="1005">
        <v>120000</v>
      </c>
      <c r="N5332" s="946">
        <v>1</v>
      </c>
      <c r="O5332" s="946">
        <v>6</v>
      </c>
      <c r="P5332" s="1005">
        <v>60000</v>
      </c>
      <c r="Q5332" s="946">
        <v>1</v>
      </c>
      <c r="R5332" s="946">
        <v>12</v>
      </c>
      <c r="S5332" s="1015">
        <f t="shared" si="88"/>
        <v>120000</v>
      </c>
    </row>
    <row r="5333" spans="1:19" s="243" customFormat="1" ht="34.9">
      <c r="A5333" s="945" t="s">
        <v>1031</v>
      </c>
      <c r="B5333" s="415" t="s">
        <v>29742</v>
      </c>
      <c r="C5333" s="405" t="s">
        <v>115</v>
      </c>
      <c r="D5333" s="415" t="s">
        <v>31825</v>
      </c>
      <c r="E5333" s="1005">
        <v>11500</v>
      </c>
      <c r="F5333" s="415" t="s">
        <v>31826</v>
      </c>
      <c r="G5333" s="316" t="s">
        <v>31827</v>
      </c>
      <c r="H5333" s="313" t="s">
        <v>31828</v>
      </c>
      <c r="I5333" s="313" t="s">
        <v>19773</v>
      </c>
      <c r="J5333" s="415" t="s">
        <v>31829</v>
      </c>
      <c r="K5333" s="946">
        <v>1</v>
      </c>
      <c r="L5333" s="946">
        <v>12</v>
      </c>
      <c r="M5333" s="1005">
        <v>138000</v>
      </c>
      <c r="N5333" s="946">
        <v>1</v>
      </c>
      <c r="O5333" s="946">
        <v>6</v>
      </c>
      <c r="P5333" s="1005">
        <v>69000</v>
      </c>
      <c r="Q5333" s="946">
        <v>1</v>
      </c>
      <c r="R5333" s="946">
        <v>12</v>
      </c>
      <c r="S5333" s="1015">
        <f t="shared" si="88"/>
        <v>138000</v>
      </c>
    </row>
    <row r="5334" spans="1:19" s="243" customFormat="1" ht="34.9">
      <c r="A5334" s="945" t="s">
        <v>1031</v>
      </c>
      <c r="B5334" s="415" t="s">
        <v>29742</v>
      </c>
      <c r="C5334" s="405" t="s">
        <v>115</v>
      </c>
      <c r="D5334" s="415" t="s">
        <v>27688</v>
      </c>
      <c r="E5334" s="1005">
        <v>3000</v>
      </c>
      <c r="F5334" s="415" t="s">
        <v>31830</v>
      </c>
      <c r="G5334" s="316" t="s">
        <v>31831</v>
      </c>
      <c r="H5334" s="313" t="s">
        <v>19713</v>
      </c>
      <c r="I5334" s="313" t="s">
        <v>19764</v>
      </c>
      <c r="J5334" s="415" t="s">
        <v>20492</v>
      </c>
      <c r="K5334" s="946">
        <v>1</v>
      </c>
      <c r="L5334" s="946">
        <v>12</v>
      </c>
      <c r="M5334" s="1005">
        <v>36000</v>
      </c>
      <c r="N5334" s="946">
        <v>1</v>
      </c>
      <c r="O5334" s="946">
        <v>6</v>
      </c>
      <c r="P5334" s="1005">
        <v>17700</v>
      </c>
      <c r="Q5334" s="946">
        <v>1</v>
      </c>
      <c r="R5334" s="946">
        <v>12</v>
      </c>
      <c r="S5334" s="1015">
        <f t="shared" si="88"/>
        <v>36000</v>
      </c>
    </row>
    <row r="5335" spans="1:19" s="243" customFormat="1" ht="34.9">
      <c r="A5335" s="945" t="s">
        <v>1031</v>
      </c>
      <c r="B5335" s="415" t="s">
        <v>29742</v>
      </c>
      <c r="C5335" s="405" t="s">
        <v>115</v>
      </c>
      <c r="D5335" s="415" t="s">
        <v>31832</v>
      </c>
      <c r="E5335" s="1005">
        <v>12600</v>
      </c>
      <c r="F5335" s="415" t="s">
        <v>31833</v>
      </c>
      <c r="G5335" s="316" t="s">
        <v>31834</v>
      </c>
      <c r="H5335" s="313" t="s">
        <v>23597</v>
      </c>
      <c r="I5335" s="313" t="s">
        <v>19773</v>
      </c>
      <c r="J5335" s="415" t="s">
        <v>20164</v>
      </c>
      <c r="K5335" s="946">
        <v>1</v>
      </c>
      <c r="L5335" s="946">
        <v>2</v>
      </c>
      <c r="M5335" s="1005">
        <v>25200</v>
      </c>
      <c r="N5335" s="946">
        <v>1</v>
      </c>
      <c r="O5335" s="946">
        <v>6</v>
      </c>
      <c r="P5335" s="1005">
        <v>75600</v>
      </c>
      <c r="Q5335" s="946">
        <v>1</v>
      </c>
      <c r="R5335" s="946">
        <v>12</v>
      </c>
      <c r="S5335" s="1015">
        <f t="shared" si="88"/>
        <v>151200</v>
      </c>
    </row>
    <row r="5336" spans="1:19" s="243" customFormat="1" ht="34.9">
      <c r="A5336" s="945" t="s">
        <v>1031</v>
      </c>
      <c r="B5336" s="415" t="s">
        <v>29742</v>
      </c>
      <c r="C5336" s="405" t="s">
        <v>115</v>
      </c>
      <c r="D5336" s="415" t="s">
        <v>31835</v>
      </c>
      <c r="E5336" s="1005">
        <v>12600</v>
      </c>
      <c r="F5336" s="415" t="s">
        <v>31836</v>
      </c>
      <c r="G5336" s="316" t="s">
        <v>31837</v>
      </c>
      <c r="H5336" s="313" t="s">
        <v>23597</v>
      </c>
      <c r="I5336" s="313" t="s">
        <v>31447</v>
      </c>
      <c r="J5336" s="415" t="s">
        <v>20164</v>
      </c>
      <c r="K5336" s="946">
        <v>1</v>
      </c>
      <c r="L5336" s="946">
        <v>12</v>
      </c>
      <c r="M5336" s="1005">
        <v>151200</v>
      </c>
      <c r="N5336" s="946">
        <v>1</v>
      </c>
      <c r="O5336" s="946">
        <v>6</v>
      </c>
      <c r="P5336" s="1005">
        <v>75600</v>
      </c>
      <c r="Q5336" s="946">
        <v>1</v>
      </c>
      <c r="R5336" s="946">
        <v>12</v>
      </c>
      <c r="S5336" s="1015">
        <f t="shared" si="88"/>
        <v>151200</v>
      </c>
    </row>
    <row r="5337" spans="1:19" s="243" customFormat="1" ht="34.9">
      <c r="A5337" s="945" t="s">
        <v>1031</v>
      </c>
      <c r="B5337" s="415" t="s">
        <v>29742</v>
      </c>
      <c r="C5337" s="405" t="s">
        <v>115</v>
      </c>
      <c r="D5337" s="415" t="s">
        <v>31613</v>
      </c>
      <c r="E5337" s="1005">
        <v>5000</v>
      </c>
      <c r="F5337" s="415" t="s">
        <v>31838</v>
      </c>
      <c r="G5337" s="316" t="s">
        <v>31839</v>
      </c>
      <c r="H5337" s="313" t="s">
        <v>23597</v>
      </c>
      <c r="I5337" s="313" t="s">
        <v>19773</v>
      </c>
      <c r="J5337" s="415" t="s">
        <v>20164</v>
      </c>
      <c r="K5337" s="946">
        <v>2</v>
      </c>
      <c r="L5337" s="946">
        <v>8</v>
      </c>
      <c r="M5337" s="1005">
        <v>38833.33</v>
      </c>
      <c r="N5337" s="946" t="s">
        <v>388</v>
      </c>
      <c r="O5337" s="946" t="s">
        <v>388</v>
      </c>
      <c r="P5337" s="1005" t="s">
        <v>388</v>
      </c>
      <c r="Q5337" s="946" t="s">
        <v>388</v>
      </c>
      <c r="R5337" s="946" t="s">
        <v>388</v>
      </c>
      <c r="S5337" s="1015" t="s">
        <v>388</v>
      </c>
    </row>
    <row r="5338" spans="1:19" s="243" customFormat="1" ht="34.9">
      <c r="A5338" s="945" t="s">
        <v>1031</v>
      </c>
      <c r="B5338" s="415" t="s">
        <v>29742</v>
      </c>
      <c r="C5338" s="405" t="s">
        <v>115</v>
      </c>
      <c r="D5338" s="415" t="s">
        <v>31465</v>
      </c>
      <c r="E5338" s="1005">
        <v>7500</v>
      </c>
      <c r="F5338" s="415" t="s">
        <v>31840</v>
      </c>
      <c r="G5338" s="316" t="s">
        <v>31841</v>
      </c>
      <c r="H5338" s="313" t="s">
        <v>23359</v>
      </c>
      <c r="I5338" s="313" t="s">
        <v>19773</v>
      </c>
      <c r="J5338" s="415" t="s">
        <v>31414</v>
      </c>
      <c r="K5338" s="946">
        <v>1</v>
      </c>
      <c r="L5338" s="946">
        <v>12</v>
      </c>
      <c r="M5338" s="1005">
        <v>90000</v>
      </c>
      <c r="N5338" s="946">
        <v>1</v>
      </c>
      <c r="O5338" s="946">
        <v>6</v>
      </c>
      <c r="P5338" s="1005">
        <v>45000</v>
      </c>
      <c r="Q5338" s="946">
        <v>1</v>
      </c>
      <c r="R5338" s="946">
        <v>12</v>
      </c>
      <c r="S5338" s="1015">
        <f t="shared" ref="S5338:S5345" si="89">+E5338*R5338</f>
        <v>90000</v>
      </c>
    </row>
    <row r="5339" spans="1:19" s="243" customFormat="1" ht="34.9">
      <c r="A5339" s="945" t="s">
        <v>1031</v>
      </c>
      <c r="B5339" s="415" t="s">
        <v>29742</v>
      </c>
      <c r="C5339" s="405" t="s">
        <v>115</v>
      </c>
      <c r="D5339" s="415" t="s">
        <v>31842</v>
      </c>
      <c r="E5339" s="1005">
        <v>4500</v>
      </c>
      <c r="F5339" s="415" t="s">
        <v>31843</v>
      </c>
      <c r="G5339" s="316" t="s">
        <v>31844</v>
      </c>
      <c r="H5339" s="313" t="s">
        <v>23359</v>
      </c>
      <c r="I5339" s="313" t="s">
        <v>19764</v>
      </c>
      <c r="J5339" s="415" t="s">
        <v>23359</v>
      </c>
      <c r="K5339" s="946">
        <v>1</v>
      </c>
      <c r="L5339" s="946">
        <v>12</v>
      </c>
      <c r="M5339" s="1005">
        <v>53136.55</v>
      </c>
      <c r="N5339" s="946">
        <v>1</v>
      </c>
      <c r="O5339" s="946">
        <v>6</v>
      </c>
      <c r="P5339" s="1005">
        <v>26519.980000000003</v>
      </c>
      <c r="Q5339" s="946">
        <v>1</v>
      </c>
      <c r="R5339" s="946">
        <v>12</v>
      </c>
      <c r="S5339" s="1015">
        <f t="shared" si="89"/>
        <v>54000</v>
      </c>
    </row>
    <row r="5340" spans="1:19" s="243" customFormat="1" ht="34.9">
      <c r="A5340" s="945" t="s">
        <v>1031</v>
      </c>
      <c r="B5340" s="415" t="s">
        <v>29742</v>
      </c>
      <c r="C5340" s="405" t="s">
        <v>115</v>
      </c>
      <c r="D5340" s="415" t="s">
        <v>31845</v>
      </c>
      <c r="E5340" s="1005">
        <v>9000</v>
      </c>
      <c r="F5340" s="415" t="s">
        <v>31846</v>
      </c>
      <c r="G5340" s="316" t="s">
        <v>31847</v>
      </c>
      <c r="H5340" s="313" t="s">
        <v>24773</v>
      </c>
      <c r="I5340" s="313" t="s">
        <v>19773</v>
      </c>
      <c r="J5340" s="415" t="s">
        <v>19726</v>
      </c>
      <c r="K5340" s="946">
        <v>1</v>
      </c>
      <c r="L5340" s="946">
        <v>12</v>
      </c>
      <c r="M5340" s="1005">
        <v>108000</v>
      </c>
      <c r="N5340" s="946">
        <v>1</v>
      </c>
      <c r="O5340" s="946">
        <v>6</v>
      </c>
      <c r="P5340" s="1005">
        <v>54000</v>
      </c>
      <c r="Q5340" s="946">
        <v>1</v>
      </c>
      <c r="R5340" s="946">
        <v>12</v>
      </c>
      <c r="S5340" s="1015">
        <f t="shared" si="89"/>
        <v>108000</v>
      </c>
    </row>
    <row r="5341" spans="1:19" s="243" customFormat="1" ht="34.9">
      <c r="A5341" s="945" t="s">
        <v>1031</v>
      </c>
      <c r="B5341" s="415" t="s">
        <v>29742</v>
      </c>
      <c r="C5341" s="405" t="s">
        <v>115</v>
      </c>
      <c r="D5341" s="415" t="s">
        <v>31848</v>
      </c>
      <c r="E5341" s="1005">
        <v>10000</v>
      </c>
      <c r="F5341" s="415" t="s">
        <v>31849</v>
      </c>
      <c r="G5341" s="316" t="s">
        <v>31850</v>
      </c>
      <c r="H5341" s="313" t="s">
        <v>23441</v>
      </c>
      <c r="I5341" s="313" t="s">
        <v>19773</v>
      </c>
      <c r="J5341" s="415" t="s">
        <v>19791</v>
      </c>
      <c r="K5341" s="946">
        <v>1</v>
      </c>
      <c r="L5341" s="946">
        <v>2</v>
      </c>
      <c r="M5341" s="1005">
        <v>20000</v>
      </c>
      <c r="N5341" s="946">
        <v>1</v>
      </c>
      <c r="O5341" s="946">
        <v>6</v>
      </c>
      <c r="P5341" s="1005">
        <v>60000</v>
      </c>
      <c r="Q5341" s="946">
        <v>1</v>
      </c>
      <c r="R5341" s="946">
        <v>12</v>
      </c>
      <c r="S5341" s="1015">
        <f t="shared" si="89"/>
        <v>120000</v>
      </c>
    </row>
    <row r="5342" spans="1:19" s="243" customFormat="1" ht="34.9">
      <c r="A5342" s="945" t="s">
        <v>1031</v>
      </c>
      <c r="B5342" s="415" t="s">
        <v>29742</v>
      </c>
      <c r="C5342" s="405" t="s">
        <v>115</v>
      </c>
      <c r="D5342" s="415" t="s">
        <v>31851</v>
      </c>
      <c r="E5342" s="1005">
        <v>12500</v>
      </c>
      <c r="F5342" s="415" t="s">
        <v>31852</v>
      </c>
      <c r="G5342" s="316" t="s">
        <v>31853</v>
      </c>
      <c r="H5342" s="313" t="s">
        <v>19713</v>
      </c>
      <c r="I5342" s="313" t="s">
        <v>31447</v>
      </c>
      <c r="J5342" s="415" t="s">
        <v>31419</v>
      </c>
      <c r="K5342" s="946">
        <v>1</v>
      </c>
      <c r="L5342" s="946">
        <v>12</v>
      </c>
      <c r="M5342" s="1005">
        <v>150000.00000000003</v>
      </c>
      <c r="N5342" s="946">
        <v>1</v>
      </c>
      <c r="O5342" s="946">
        <v>6</v>
      </c>
      <c r="P5342" s="1005">
        <v>75000</v>
      </c>
      <c r="Q5342" s="946">
        <v>1</v>
      </c>
      <c r="R5342" s="946">
        <v>12</v>
      </c>
      <c r="S5342" s="1015">
        <f t="shared" si="89"/>
        <v>150000</v>
      </c>
    </row>
    <row r="5343" spans="1:19" s="243" customFormat="1" ht="34.9">
      <c r="A5343" s="945" t="s">
        <v>1031</v>
      </c>
      <c r="B5343" s="415" t="s">
        <v>29742</v>
      </c>
      <c r="C5343" s="405" t="s">
        <v>115</v>
      </c>
      <c r="D5343" s="415" t="s">
        <v>20124</v>
      </c>
      <c r="E5343" s="1005">
        <v>9000</v>
      </c>
      <c r="F5343" s="415" t="s">
        <v>31854</v>
      </c>
      <c r="G5343" s="316" t="s">
        <v>31855</v>
      </c>
      <c r="H5343" s="313" t="s">
        <v>19713</v>
      </c>
      <c r="I5343" s="313" t="s">
        <v>19773</v>
      </c>
      <c r="J5343" s="415" t="s">
        <v>31419</v>
      </c>
      <c r="K5343" s="946">
        <v>1</v>
      </c>
      <c r="L5343" s="946">
        <v>12</v>
      </c>
      <c r="M5343" s="1005">
        <v>108000</v>
      </c>
      <c r="N5343" s="946">
        <v>1</v>
      </c>
      <c r="O5343" s="946">
        <v>6</v>
      </c>
      <c r="P5343" s="1005">
        <v>54000</v>
      </c>
      <c r="Q5343" s="946">
        <v>1</v>
      </c>
      <c r="R5343" s="946">
        <v>12</v>
      </c>
      <c r="S5343" s="1015">
        <f t="shared" si="89"/>
        <v>108000</v>
      </c>
    </row>
    <row r="5344" spans="1:19" s="243" customFormat="1" ht="34.9">
      <c r="A5344" s="945" t="s">
        <v>1031</v>
      </c>
      <c r="B5344" s="415" t="s">
        <v>29742</v>
      </c>
      <c r="C5344" s="405" t="s">
        <v>115</v>
      </c>
      <c r="D5344" s="415" t="s">
        <v>31856</v>
      </c>
      <c r="E5344" s="1005">
        <v>3000</v>
      </c>
      <c r="F5344" s="415" t="s">
        <v>31857</v>
      </c>
      <c r="G5344" s="316" t="s">
        <v>31858</v>
      </c>
      <c r="H5344" s="313" t="s">
        <v>23496</v>
      </c>
      <c r="I5344" s="313" t="s">
        <v>31502</v>
      </c>
      <c r="J5344" s="415" t="s">
        <v>388</v>
      </c>
      <c r="K5344" s="946">
        <v>1</v>
      </c>
      <c r="L5344" s="946">
        <v>12</v>
      </c>
      <c r="M5344" s="1005">
        <v>35786.660000000003</v>
      </c>
      <c r="N5344" s="946">
        <v>1</v>
      </c>
      <c r="O5344" s="946">
        <v>6</v>
      </c>
      <c r="P5344" s="1005">
        <v>17818.14</v>
      </c>
      <c r="Q5344" s="946">
        <v>1</v>
      </c>
      <c r="R5344" s="946">
        <v>12</v>
      </c>
      <c r="S5344" s="1015">
        <f t="shared" si="89"/>
        <v>36000</v>
      </c>
    </row>
    <row r="5345" spans="1:19" s="243" customFormat="1" ht="46.5">
      <c r="A5345" s="945" t="s">
        <v>1031</v>
      </c>
      <c r="B5345" s="415" t="s">
        <v>29742</v>
      </c>
      <c r="C5345" s="405" t="s">
        <v>115</v>
      </c>
      <c r="D5345" s="415" t="s">
        <v>31859</v>
      </c>
      <c r="E5345" s="1005">
        <v>12000</v>
      </c>
      <c r="F5345" s="415" t="s">
        <v>31860</v>
      </c>
      <c r="G5345" s="316" t="s">
        <v>31861</v>
      </c>
      <c r="H5345" s="313" t="s">
        <v>23597</v>
      </c>
      <c r="I5345" s="313" t="s">
        <v>19773</v>
      </c>
      <c r="J5345" s="415" t="s">
        <v>20164</v>
      </c>
      <c r="K5345" s="946">
        <v>1</v>
      </c>
      <c r="L5345" s="946">
        <v>12</v>
      </c>
      <c r="M5345" s="1005">
        <v>144000</v>
      </c>
      <c r="N5345" s="946">
        <v>1</v>
      </c>
      <c r="O5345" s="946">
        <v>6</v>
      </c>
      <c r="P5345" s="1005">
        <v>72000</v>
      </c>
      <c r="Q5345" s="946">
        <v>1</v>
      </c>
      <c r="R5345" s="946">
        <v>12</v>
      </c>
      <c r="S5345" s="1015">
        <f t="shared" si="89"/>
        <v>144000</v>
      </c>
    </row>
    <row r="5346" spans="1:19" s="243" customFormat="1" ht="34.9">
      <c r="A5346" s="945" t="s">
        <v>1031</v>
      </c>
      <c r="B5346" s="415" t="s">
        <v>29742</v>
      </c>
      <c r="C5346" s="405" t="s">
        <v>115</v>
      </c>
      <c r="D5346" s="415" t="s">
        <v>20124</v>
      </c>
      <c r="E5346" s="1005">
        <v>12500</v>
      </c>
      <c r="F5346" s="415" t="s">
        <v>31862</v>
      </c>
      <c r="G5346" s="316" t="s">
        <v>31863</v>
      </c>
      <c r="H5346" s="313" t="s">
        <v>19713</v>
      </c>
      <c r="I5346" s="313" t="s">
        <v>19773</v>
      </c>
      <c r="J5346" s="415" t="s">
        <v>31419</v>
      </c>
      <c r="K5346" s="946">
        <v>1</v>
      </c>
      <c r="L5346" s="946">
        <v>12</v>
      </c>
      <c r="M5346" s="1005">
        <v>150000</v>
      </c>
      <c r="N5346" s="946">
        <v>1</v>
      </c>
      <c r="O5346" s="946">
        <v>3</v>
      </c>
      <c r="P5346" s="1005">
        <v>33750</v>
      </c>
      <c r="Q5346" s="946" t="s">
        <v>388</v>
      </c>
      <c r="R5346" s="946" t="s">
        <v>388</v>
      </c>
      <c r="S5346" s="1015" t="s">
        <v>388</v>
      </c>
    </row>
    <row r="5347" spans="1:19" s="243" customFormat="1" ht="34.9">
      <c r="A5347" s="945" t="s">
        <v>1031</v>
      </c>
      <c r="B5347" s="415" t="s">
        <v>29742</v>
      </c>
      <c r="C5347" s="405" t="s">
        <v>115</v>
      </c>
      <c r="D5347" s="415" t="s">
        <v>31465</v>
      </c>
      <c r="E5347" s="1005">
        <v>6000</v>
      </c>
      <c r="F5347" s="415" t="s">
        <v>31864</v>
      </c>
      <c r="G5347" s="316" t="s">
        <v>31865</v>
      </c>
      <c r="H5347" s="313" t="s">
        <v>23359</v>
      </c>
      <c r="I5347" s="313" t="s">
        <v>19764</v>
      </c>
      <c r="J5347" s="415" t="s">
        <v>21224</v>
      </c>
      <c r="K5347" s="946">
        <v>1</v>
      </c>
      <c r="L5347" s="946">
        <v>2</v>
      </c>
      <c r="M5347" s="1005">
        <v>12000</v>
      </c>
      <c r="N5347" s="946">
        <v>1</v>
      </c>
      <c r="O5347" s="946">
        <v>6</v>
      </c>
      <c r="P5347" s="1005">
        <v>35556.25</v>
      </c>
      <c r="Q5347" s="946">
        <v>1</v>
      </c>
      <c r="R5347" s="946">
        <v>12</v>
      </c>
      <c r="S5347" s="1015">
        <f>+E5347*R5347</f>
        <v>72000</v>
      </c>
    </row>
    <row r="5348" spans="1:19" s="243" customFormat="1" ht="34.9">
      <c r="A5348" s="945" t="s">
        <v>1031</v>
      </c>
      <c r="B5348" s="415" t="s">
        <v>29742</v>
      </c>
      <c r="C5348" s="405" t="s">
        <v>115</v>
      </c>
      <c r="D5348" s="415" t="s">
        <v>31866</v>
      </c>
      <c r="E5348" s="1005">
        <v>4500</v>
      </c>
      <c r="F5348" s="415" t="s">
        <v>31867</v>
      </c>
      <c r="G5348" s="316" t="s">
        <v>31868</v>
      </c>
      <c r="H5348" s="313" t="s">
        <v>23597</v>
      </c>
      <c r="I5348" s="313" t="s">
        <v>19773</v>
      </c>
      <c r="J5348" s="415" t="s">
        <v>20164</v>
      </c>
      <c r="K5348" s="946">
        <v>1</v>
      </c>
      <c r="L5348" s="946">
        <v>2</v>
      </c>
      <c r="M5348" s="1005">
        <v>9000</v>
      </c>
      <c r="N5348" s="946">
        <v>1</v>
      </c>
      <c r="O5348" s="946">
        <v>2</v>
      </c>
      <c r="P5348" s="1005">
        <v>9000</v>
      </c>
      <c r="Q5348" s="946" t="s">
        <v>388</v>
      </c>
      <c r="R5348" s="946" t="s">
        <v>388</v>
      </c>
      <c r="S5348" s="1015" t="s">
        <v>388</v>
      </c>
    </row>
    <row r="5349" spans="1:19" s="243" customFormat="1" ht="34.9">
      <c r="A5349" s="945" t="s">
        <v>1031</v>
      </c>
      <c r="B5349" s="415" t="s">
        <v>29742</v>
      </c>
      <c r="C5349" s="405" t="s">
        <v>115</v>
      </c>
      <c r="D5349" s="415" t="s">
        <v>31869</v>
      </c>
      <c r="E5349" s="1005">
        <v>5500</v>
      </c>
      <c r="F5349" s="415" t="s">
        <v>31870</v>
      </c>
      <c r="G5349" s="316" t="s">
        <v>31871</v>
      </c>
      <c r="H5349" s="313" t="s">
        <v>23359</v>
      </c>
      <c r="I5349" s="313" t="s">
        <v>19773</v>
      </c>
      <c r="J5349" s="415" t="s">
        <v>31414</v>
      </c>
      <c r="K5349" s="946">
        <v>1</v>
      </c>
      <c r="L5349" s="946">
        <v>12</v>
      </c>
      <c r="M5349" s="1005">
        <v>66000</v>
      </c>
      <c r="N5349" s="946">
        <v>1</v>
      </c>
      <c r="O5349" s="946">
        <v>6</v>
      </c>
      <c r="P5349" s="1005">
        <v>33000</v>
      </c>
      <c r="Q5349" s="946">
        <v>1</v>
      </c>
      <c r="R5349" s="946">
        <v>12</v>
      </c>
      <c r="S5349" s="1015">
        <f t="shared" ref="S5349:S5368" si="90">+E5349*R5349</f>
        <v>66000</v>
      </c>
    </row>
    <row r="5350" spans="1:19" s="243" customFormat="1" ht="34.9">
      <c r="A5350" s="945" t="s">
        <v>1031</v>
      </c>
      <c r="B5350" s="415" t="s">
        <v>29742</v>
      </c>
      <c r="C5350" s="405" t="s">
        <v>115</v>
      </c>
      <c r="D5350" s="415" t="s">
        <v>20313</v>
      </c>
      <c r="E5350" s="1005">
        <v>13000</v>
      </c>
      <c r="F5350" s="415" t="s">
        <v>31872</v>
      </c>
      <c r="G5350" s="316" t="s">
        <v>31873</v>
      </c>
      <c r="H5350" s="313" t="s">
        <v>24773</v>
      </c>
      <c r="I5350" s="313" t="s">
        <v>19773</v>
      </c>
      <c r="J5350" s="415" t="s">
        <v>31684</v>
      </c>
      <c r="K5350" s="946">
        <v>1</v>
      </c>
      <c r="L5350" s="946">
        <v>12</v>
      </c>
      <c r="M5350" s="1005">
        <v>156000</v>
      </c>
      <c r="N5350" s="946">
        <v>1</v>
      </c>
      <c r="O5350" s="946">
        <v>6</v>
      </c>
      <c r="P5350" s="1005">
        <v>77350</v>
      </c>
      <c r="Q5350" s="946">
        <v>1</v>
      </c>
      <c r="R5350" s="946">
        <v>12</v>
      </c>
      <c r="S5350" s="1015">
        <f t="shared" si="90"/>
        <v>156000</v>
      </c>
    </row>
    <row r="5351" spans="1:19" s="243" customFormat="1" ht="34.9">
      <c r="A5351" s="945" t="s">
        <v>1031</v>
      </c>
      <c r="B5351" s="415" t="s">
        <v>29742</v>
      </c>
      <c r="C5351" s="405" t="s">
        <v>115</v>
      </c>
      <c r="D5351" s="415" t="s">
        <v>31874</v>
      </c>
      <c r="E5351" s="1005">
        <v>9000</v>
      </c>
      <c r="F5351" s="415" t="s">
        <v>31875</v>
      </c>
      <c r="G5351" s="316" t="s">
        <v>31876</v>
      </c>
      <c r="H5351" s="313" t="s">
        <v>23441</v>
      </c>
      <c r="I5351" s="313" t="s">
        <v>31447</v>
      </c>
      <c r="J5351" s="415" t="s">
        <v>19791</v>
      </c>
      <c r="K5351" s="946">
        <v>1</v>
      </c>
      <c r="L5351" s="946">
        <v>2</v>
      </c>
      <c r="M5351" s="1005">
        <v>18000</v>
      </c>
      <c r="N5351" s="946">
        <v>1</v>
      </c>
      <c r="O5351" s="946">
        <v>6</v>
      </c>
      <c r="P5351" s="1005">
        <v>54000</v>
      </c>
      <c r="Q5351" s="946">
        <v>1</v>
      </c>
      <c r="R5351" s="946">
        <v>12</v>
      </c>
      <c r="S5351" s="1015">
        <f t="shared" si="90"/>
        <v>108000</v>
      </c>
    </row>
    <row r="5352" spans="1:19" s="243" customFormat="1" ht="93">
      <c r="A5352" s="945" t="s">
        <v>1031</v>
      </c>
      <c r="B5352" s="415" t="s">
        <v>29742</v>
      </c>
      <c r="C5352" s="405" t="s">
        <v>115</v>
      </c>
      <c r="D5352" s="415" t="s">
        <v>31781</v>
      </c>
      <c r="E5352" s="1005">
        <v>12600</v>
      </c>
      <c r="F5352" s="415" t="s">
        <v>31877</v>
      </c>
      <c r="G5352" s="316" t="s">
        <v>31878</v>
      </c>
      <c r="H5352" s="313" t="s">
        <v>23597</v>
      </c>
      <c r="I5352" s="313" t="s">
        <v>19773</v>
      </c>
      <c r="J5352" s="415" t="s">
        <v>20164</v>
      </c>
      <c r="K5352" s="946">
        <v>1</v>
      </c>
      <c r="L5352" s="946">
        <v>12</v>
      </c>
      <c r="M5352" s="1005">
        <v>151200</v>
      </c>
      <c r="N5352" s="946">
        <v>1</v>
      </c>
      <c r="O5352" s="946">
        <v>6</v>
      </c>
      <c r="P5352" s="1005">
        <v>75600</v>
      </c>
      <c r="Q5352" s="946">
        <v>1</v>
      </c>
      <c r="R5352" s="946">
        <v>12</v>
      </c>
      <c r="S5352" s="1015">
        <f t="shared" si="90"/>
        <v>151200</v>
      </c>
    </row>
    <row r="5353" spans="1:19" s="243" customFormat="1" ht="34.9">
      <c r="A5353" s="945" t="s">
        <v>1031</v>
      </c>
      <c r="B5353" s="415" t="s">
        <v>29742</v>
      </c>
      <c r="C5353" s="405" t="s">
        <v>115</v>
      </c>
      <c r="D5353" s="415" t="s">
        <v>19726</v>
      </c>
      <c r="E5353" s="1005">
        <v>9500</v>
      </c>
      <c r="F5353" s="415" t="s">
        <v>31879</v>
      </c>
      <c r="G5353" s="316" t="s">
        <v>31880</v>
      </c>
      <c r="H5353" s="313" t="s">
        <v>24773</v>
      </c>
      <c r="I5353" s="313" t="s">
        <v>19764</v>
      </c>
      <c r="J5353" s="415" t="s">
        <v>19726</v>
      </c>
      <c r="K5353" s="946">
        <v>1</v>
      </c>
      <c r="L5353" s="946">
        <v>12</v>
      </c>
      <c r="M5353" s="1005">
        <v>114000</v>
      </c>
      <c r="N5353" s="946">
        <v>1</v>
      </c>
      <c r="O5353" s="946">
        <v>6</v>
      </c>
      <c r="P5353" s="1005">
        <v>57000</v>
      </c>
      <c r="Q5353" s="946">
        <v>1</v>
      </c>
      <c r="R5353" s="946">
        <v>12</v>
      </c>
      <c r="S5353" s="1015">
        <f t="shared" si="90"/>
        <v>114000</v>
      </c>
    </row>
    <row r="5354" spans="1:19" s="243" customFormat="1" ht="34.9">
      <c r="A5354" s="945" t="s">
        <v>1031</v>
      </c>
      <c r="B5354" s="415" t="s">
        <v>29742</v>
      </c>
      <c r="C5354" s="405" t="s">
        <v>115</v>
      </c>
      <c r="D5354" s="415" t="s">
        <v>31881</v>
      </c>
      <c r="E5354" s="1005">
        <v>11000</v>
      </c>
      <c r="F5354" s="415" t="s">
        <v>31882</v>
      </c>
      <c r="G5354" s="316" t="s">
        <v>31883</v>
      </c>
      <c r="H5354" s="313" t="s">
        <v>19713</v>
      </c>
      <c r="I5354" s="313" t="s">
        <v>19773</v>
      </c>
      <c r="J5354" s="415" t="s">
        <v>31419</v>
      </c>
      <c r="K5354" s="946">
        <v>1</v>
      </c>
      <c r="L5354" s="946">
        <v>12</v>
      </c>
      <c r="M5354" s="1005">
        <v>132000</v>
      </c>
      <c r="N5354" s="946">
        <v>1</v>
      </c>
      <c r="O5354" s="946">
        <v>6</v>
      </c>
      <c r="P5354" s="1005">
        <v>66000</v>
      </c>
      <c r="Q5354" s="946">
        <v>1</v>
      </c>
      <c r="R5354" s="946">
        <v>12</v>
      </c>
      <c r="S5354" s="1015">
        <f t="shared" si="90"/>
        <v>132000</v>
      </c>
    </row>
    <row r="5355" spans="1:19" s="243" customFormat="1" ht="34.9">
      <c r="A5355" s="945" t="s">
        <v>1031</v>
      </c>
      <c r="B5355" s="415" t="s">
        <v>29742</v>
      </c>
      <c r="C5355" s="405" t="s">
        <v>115</v>
      </c>
      <c r="D5355" s="415" t="s">
        <v>20164</v>
      </c>
      <c r="E5355" s="1005">
        <v>10000</v>
      </c>
      <c r="F5355" s="415" t="s">
        <v>31884</v>
      </c>
      <c r="G5355" s="316" t="s">
        <v>31885</v>
      </c>
      <c r="H5355" s="313" t="s">
        <v>23597</v>
      </c>
      <c r="I5355" s="313" t="s">
        <v>19773</v>
      </c>
      <c r="J5355" s="415" t="s">
        <v>20164</v>
      </c>
      <c r="K5355" s="946">
        <v>1</v>
      </c>
      <c r="L5355" s="946">
        <v>12</v>
      </c>
      <c r="M5355" s="1005">
        <v>120000</v>
      </c>
      <c r="N5355" s="946">
        <v>1</v>
      </c>
      <c r="O5355" s="946">
        <v>6</v>
      </c>
      <c r="P5355" s="1005">
        <v>60000</v>
      </c>
      <c r="Q5355" s="946">
        <v>1</v>
      </c>
      <c r="R5355" s="946">
        <v>12</v>
      </c>
      <c r="S5355" s="1015">
        <f t="shared" si="90"/>
        <v>120000</v>
      </c>
    </row>
    <row r="5356" spans="1:19" s="243" customFormat="1" ht="34.9">
      <c r="A5356" s="945" t="s">
        <v>1031</v>
      </c>
      <c r="B5356" s="415" t="s">
        <v>29742</v>
      </c>
      <c r="C5356" s="405" t="s">
        <v>115</v>
      </c>
      <c r="D5356" s="415" t="s">
        <v>4514</v>
      </c>
      <c r="E5356" s="1005">
        <v>7000</v>
      </c>
      <c r="F5356" s="415" t="s">
        <v>31886</v>
      </c>
      <c r="G5356" s="316" t="s">
        <v>31887</v>
      </c>
      <c r="H5356" s="313" t="s">
        <v>19713</v>
      </c>
      <c r="I5356" s="313" t="s">
        <v>19773</v>
      </c>
      <c r="J5356" s="415" t="s">
        <v>31419</v>
      </c>
      <c r="K5356" s="946">
        <v>1</v>
      </c>
      <c r="L5356" s="946">
        <v>2</v>
      </c>
      <c r="M5356" s="1005">
        <v>14000</v>
      </c>
      <c r="N5356" s="946">
        <v>1</v>
      </c>
      <c r="O5356" s="946">
        <v>6</v>
      </c>
      <c r="P5356" s="1005">
        <v>42000</v>
      </c>
      <c r="Q5356" s="946">
        <v>1</v>
      </c>
      <c r="R5356" s="946">
        <v>12</v>
      </c>
      <c r="S5356" s="1015">
        <f t="shared" si="90"/>
        <v>84000</v>
      </c>
    </row>
    <row r="5357" spans="1:19" s="243" customFormat="1" ht="46.5">
      <c r="A5357" s="945" t="s">
        <v>1031</v>
      </c>
      <c r="B5357" s="415" t="s">
        <v>29742</v>
      </c>
      <c r="C5357" s="405" t="s">
        <v>115</v>
      </c>
      <c r="D5357" s="415" t="s">
        <v>31888</v>
      </c>
      <c r="E5357" s="1005">
        <v>12500</v>
      </c>
      <c r="F5357" s="415" t="s">
        <v>31889</v>
      </c>
      <c r="G5357" s="316" t="s">
        <v>31890</v>
      </c>
      <c r="H5357" s="313" t="s">
        <v>31506</v>
      </c>
      <c r="I5357" s="313" t="s">
        <v>31486</v>
      </c>
      <c r="J5357" s="415" t="s">
        <v>31891</v>
      </c>
      <c r="K5357" s="946">
        <v>1</v>
      </c>
      <c r="L5357" s="946">
        <v>12</v>
      </c>
      <c r="M5357" s="1005">
        <v>150000</v>
      </c>
      <c r="N5357" s="946">
        <v>1</v>
      </c>
      <c r="O5357" s="946">
        <v>6</v>
      </c>
      <c r="P5357" s="1005">
        <v>75000</v>
      </c>
      <c r="Q5357" s="946">
        <v>1</v>
      </c>
      <c r="R5357" s="946">
        <v>12</v>
      </c>
      <c r="S5357" s="1015">
        <f t="shared" si="90"/>
        <v>150000</v>
      </c>
    </row>
    <row r="5358" spans="1:19" s="243" customFormat="1" ht="34.9">
      <c r="A5358" s="945" t="s">
        <v>1031</v>
      </c>
      <c r="B5358" s="415" t="s">
        <v>29742</v>
      </c>
      <c r="C5358" s="405" t="s">
        <v>115</v>
      </c>
      <c r="D5358" s="415" t="s">
        <v>31545</v>
      </c>
      <c r="E5358" s="1005">
        <v>4000</v>
      </c>
      <c r="F5358" s="415" t="s">
        <v>31892</v>
      </c>
      <c r="G5358" s="316" t="s">
        <v>31893</v>
      </c>
      <c r="H5358" s="313" t="s">
        <v>23496</v>
      </c>
      <c r="I5358" s="313" t="s">
        <v>31502</v>
      </c>
      <c r="J5358" s="415" t="s">
        <v>23346</v>
      </c>
      <c r="K5358" s="946">
        <v>1</v>
      </c>
      <c r="L5358" s="946">
        <v>2</v>
      </c>
      <c r="M5358" s="1005">
        <v>8000</v>
      </c>
      <c r="N5358" s="946">
        <v>1</v>
      </c>
      <c r="O5358" s="946">
        <v>6</v>
      </c>
      <c r="P5358" s="1005">
        <v>24000</v>
      </c>
      <c r="Q5358" s="946">
        <v>1</v>
      </c>
      <c r="R5358" s="946">
        <v>12</v>
      </c>
      <c r="S5358" s="1015">
        <f t="shared" si="90"/>
        <v>48000</v>
      </c>
    </row>
    <row r="5359" spans="1:19" s="243" customFormat="1" ht="34.9">
      <c r="A5359" s="945" t="s">
        <v>1031</v>
      </c>
      <c r="B5359" s="415" t="s">
        <v>29742</v>
      </c>
      <c r="C5359" s="405" t="s">
        <v>115</v>
      </c>
      <c r="D5359" s="415" t="s">
        <v>20234</v>
      </c>
      <c r="E5359" s="1005">
        <v>7500</v>
      </c>
      <c r="F5359" s="415" t="s">
        <v>31894</v>
      </c>
      <c r="G5359" s="316" t="s">
        <v>31895</v>
      </c>
      <c r="H5359" s="313" t="s">
        <v>24773</v>
      </c>
      <c r="I5359" s="313" t="s">
        <v>19773</v>
      </c>
      <c r="J5359" s="415" t="s">
        <v>31684</v>
      </c>
      <c r="K5359" s="946">
        <v>1</v>
      </c>
      <c r="L5359" s="946">
        <v>12</v>
      </c>
      <c r="M5359" s="1005">
        <v>90500</v>
      </c>
      <c r="N5359" s="946">
        <v>1</v>
      </c>
      <c r="O5359" s="946">
        <v>6</v>
      </c>
      <c r="P5359" s="1005">
        <v>45000</v>
      </c>
      <c r="Q5359" s="946">
        <v>1</v>
      </c>
      <c r="R5359" s="946">
        <v>12</v>
      </c>
      <c r="S5359" s="1015">
        <f t="shared" si="90"/>
        <v>90000</v>
      </c>
    </row>
    <row r="5360" spans="1:19" s="243" customFormat="1" ht="34.9">
      <c r="A5360" s="945" t="s">
        <v>1031</v>
      </c>
      <c r="B5360" s="415" t="s">
        <v>29742</v>
      </c>
      <c r="C5360" s="405" t="s">
        <v>115</v>
      </c>
      <c r="D5360" s="415" t="s">
        <v>20144</v>
      </c>
      <c r="E5360" s="1005">
        <v>13000</v>
      </c>
      <c r="F5360" s="415" t="s">
        <v>31896</v>
      </c>
      <c r="G5360" s="316" t="s">
        <v>31897</v>
      </c>
      <c r="H5360" s="313" t="s">
        <v>24773</v>
      </c>
      <c r="I5360" s="313" t="s">
        <v>19773</v>
      </c>
      <c r="J5360" s="415" t="s">
        <v>19726</v>
      </c>
      <c r="K5360" s="946">
        <v>1</v>
      </c>
      <c r="L5360" s="946">
        <v>12</v>
      </c>
      <c r="M5360" s="1005">
        <v>156000</v>
      </c>
      <c r="N5360" s="946">
        <v>1</v>
      </c>
      <c r="O5360" s="946">
        <v>6</v>
      </c>
      <c r="P5360" s="1005">
        <v>78000</v>
      </c>
      <c r="Q5360" s="946">
        <v>1</v>
      </c>
      <c r="R5360" s="946">
        <v>12</v>
      </c>
      <c r="S5360" s="1015">
        <f t="shared" si="90"/>
        <v>156000</v>
      </c>
    </row>
    <row r="5361" spans="1:19" s="243" customFormat="1" ht="34.9">
      <c r="A5361" s="945" t="s">
        <v>1031</v>
      </c>
      <c r="B5361" s="415" t="s">
        <v>29742</v>
      </c>
      <c r="C5361" s="405" t="s">
        <v>115</v>
      </c>
      <c r="D5361" s="415" t="s">
        <v>31898</v>
      </c>
      <c r="E5361" s="1005">
        <v>4000</v>
      </c>
      <c r="F5361" s="415" t="s">
        <v>31899</v>
      </c>
      <c r="G5361" s="316" t="s">
        <v>31900</v>
      </c>
      <c r="H5361" s="313" t="s">
        <v>31601</v>
      </c>
      <c r="I5361" s="313" t="s">
        <v>19773</v>
      </c>
      <c r="J5361" s="415" t="s">
        <v>31901</v>
      </c>
      <c r="K5361" s="946">
        <v>1</v>
      </c>
      <c r="L5361" s="946">
        <v>12</v>
      </c>
      <c r="M5361" s="1005">
        <v>47999.999999999993</v>
      </c>
      <c r="N5361" s="946">
        <v>1</v>
      </c>
      <c r="O5361" s="946">
        <v>6</v>
      </c>
      <c r="P5361" s="1005">
        <v>24000</v>
      </c>
      <c r="Q5361" s="946">
        <v>1</v>
      </c>
      <c r="R5361" s="946">
        <v>12</v>
      </c>
      <c r="S5361" s="1015">
        <f t="shared" si="90"/>
        <v>48000</v>
      </c>
    </row>
    <row r="5362" spans="1:19" s="243" customFormat="1" ht="46.5">
      <c r="A5362" s="945" t="s">
        <v>1031</v>
      </c>
      <c r="B5362" s="415" t="s">
        <v>29742</v>
      </c>
      <c r="C5362" s="405" t="s">
        <v>115</v>
      </c>
      <c r="D5362" s="415" t="s">
        <v>31902</v>
      </c>
      <c r="E5362" s="1005">
        <v>3000</v>
      </c>
      <c r="F5362" s="415" t="s">
        <v>31903</v>
      </c>
      <c r="G5362" s="316" t="s">
        <v>31904</v>
      </c>
      <c r="H5362" s="313" t="s">
        <v>23496</v>
      </c>
      <c r="I5362" s="313" t="s">
        <v>31502</v>
      </c>
      <c r="J5362" s="415" t="s">
        <v>29090</v>
      </c>
      <c r="K5362" s="946">
        <v>1</v>
      </c>
      <c r="L5362" s="946">
        <v>12</v>
      </c>
      <c r="M5362" s="1005">
        <v>35996.870000000003</v>
      </c>
      <c r="N5362" s="946">
        <v>1</v>
      </c>
      <c r="O5362" s="946">
        <v>6</v>
      </c>
      <c r="P5362" s="1005">
        <v>17997.71</v>
      </c>
      <c r="Q5362" s="946">
        <v>1</v>
      </c>
      <c r="R5362" s="946">
        <v>12</v>
      </c>
      <c r="S5362" s="1015">
        <f t="shared" si="90"/>
        <v>36000</v>
      </c>
    </row>
    <row r="5363" spans="1:19" s="243" customFormat="1" ht="34.9">
      <c r="A5363" s="945" t="s">
        <v>1031</v>
      </c>
      <c r="B5363" s="415" t="s">
        <v>29742</v>
      </c>
      <c r="C5363" s="405" t="s">
        <v>115</v>
      </c>
      <c r="D5363" s="415" t="s">
        <v>31905</v>
      </c>
      <c r="E5363" s="1005">
        <v>3000</v>
      </c>
      <c r="F5363" s="415" t="s">
        <v>31906</v>
      </c>
      <c r="G5363" s="316" t="s">
        <v>31907</v>
      </c>
      <c r="H5363" s="313" t="s">
        <v>23496</v>
      </c>
      <c r="I5363" s="313" t="s">
        <v>31502</v>
      </c>
      <c r="J5363" s="415" t="s">
        <v>23346</v>
      </c>
      <c r="K5363" s="946">
        <v>1</v>
      </c>
      <c r="L5363" s="946">
        <v>2</v>
      </c>
      <c r="M5363" s="1005">
        <v>5993.96</v>
      </c>
      <c r="N5363" s="946">
        <v>1</v>
      </c>
      <c r="O5363" s="946">
        <v>6</v>
      </c>
      <c r="P5363" s="1005">
        <v>17974.79</v>
      </c>
      <c r="Q5363" s="946">
        <v>1</v>
      </c>
      <c r="R5363" s="946">
        <v>12</v>
      </c>
      <c r="S5363" s="1015">
        <f t="shared" si="90"/>
        <v>36000</v>
      </c>
    </row>
    <row r="5364" spans="1:19" s="243" customFormat="1" ht="58.15">
      <c r="A5364" s="945" t="s">
        <v>1031</v>
      </c>
      <c r="B5364" s="415" t="s">
        <v>29742</v>
      </c>
      <c r="C5364" s="405" t="s">
        <v>115</v>
      </c>
      <c r="D5364" s="415" t="s">
        <v>31908</v>
      </c>
      <c r="E5364" s="1005">
        <f>15600</f>
        <v>15600</v>
      </c>
      <c r="F5364" s="415" t="s">
        <v>31909</v>
      </c>
      <c r="G5364" s="316" t="s">
        <v>31910</v>
      </c>
      <c r="H5364" s="313" t="s">
        <v>29047</v>
      </c>
      <c r="I5364" s="313" t="s">
        <v>19773</v>
      </c>
      <c r="J5364" s="415" t="s">
        <v>28765</v>
      </c>
      <c r="K5364" s="946">
        <v>1</v>
      </c>
      <c r="L5364" s="946">
        <v>12</v>
      </c>
      <c r="M5364" s="1005">
        <v>187200</v>
      </c>
      <c r="N5364" s="946">
        <v>1</v>
      </c>
      <c r="O5364" s="946">
        <v>6</v>
      </c>
      <c r="P5364" s="1005">
        <v>93600</v>
      </c>
      <c r="Q5364" s="946">
        <v>1</v>
      </c>
      <c r="R5364" s="946">
        <v>12</v>
      </c>
      <c r="S5364" s="1015">
        <f t="shared" si="90"/>
        <v>187200</v>
      </c>
    </row>
    <row r="5365" spans="1:19" s="243" customFormat="1" ht="46.5">
      <c r="A5365" s="945" t="s">
        <v>1031</v>
      </c>
      <c r="B5365" s="415" t="s">
        <v>29742</v>
      </c>
      <c r="C5365" s="405" t="s">
        <v>115</v>
      </c>
      <c r="D5365" s="415" t="s">
        <v>31911</v>
      </c>
      <c r="E5365" s="1005">
        <v>9500</v>
      </c>
      <c r="F5365" s="415" t="s">
        <v>31912</v>
      </c>
      <c r="G5365" s="316" t="s">
        <v>31913</v>
      </c>
      <c r="H5365" s="313" t="s">
        <v>19713</v>
      </c>
      <c r="I5365" s="313" t="s">
        <v>19773</v>
      </c>
      <c r="J5365" s="415" t="s">
        <v>31419</v>
      </c>
      <c r="K5365" s="946">
        <v>1</v>
      </c>
      <c r="L5365" s="946">
        <v>12</v>
      </c>
      <c r="M5365" s="1005">
        <v>114000</v>
      </c>
      <c r="N5365" s="946">
        <v>1</v>
      </c>
      <c r="O5365" s="946">
        <v>6</v>
      </c>
      <c r="P5365" s="1005">
        <v>57000</v>
      </c>
      <c r="Q5365" s="946">
        <v>1</v>
      </c>
      <c r="R5365" s="946">
        <v>12</v>
      </c>
      <c r="S5365" s="1015">
        <f t="shared" si="90"/>
        <v>114000</v>
      </c>
    </row>
    <row r="5366" spans="1:19" s="243" customFormat="1" ht="34.9">
      <c r="A5366" s="945" t="s">
        <v>1031</v>
      </c>
      <c r="B5366" s="415" t="s">
        <v>29742</v>
      </c>
      <c r="C5366" s="405" t="s">
        <v>115</v>
      </c>
      <c r="D5366" s="415" t="s">
        <v>31914</v>
      </c>
      <c r="E5366" s="1005">
        <v>12600</v>
      </c>
      <c r="F5366" s="415" t="s">
        <v>31915</v>
      </c>
      <c r="G5366" s="316" t="s">
        <v>31916</v>
      </c>
      <c r="H5366" s="313" t="s">
        <v>23597</v>
      </c>
      <c r="I5366" s="313" t="s">
        <v>19773</v>
      </c>
      <c r="J5366" s="415" t="s">
        <v>20164</v>
      </c>
      <c r="K5366" s="946">
        <v>1</v>
      </c>
      <c r="L5366" s="946">
        <v>2</v>
      </c>
      <c r="M5366" s="1005">
        <v>25200</v>
      </c>
      <c r="N5366" s="946">
        <v>1</v>
      </c>
      <c r="O5366" s="946">
        <v>6</v>
      </c>
      <c r="P5366" s="1005">
        <v>75600</v>
      </c>
      <c r="Q5366" s="946">
        <v>1</v>
      </c>
      <c r="R5366" s="946">
        <v>12</v>
      </c>
      <c r="S5366" s="1015">
        <f t="shared" si="90"/>
        <v>151200</v>
      </c>
    </row>
    <row r="5367" spans="1:19" s="243" customFormat="1" ht="34.9">
      <c r="A5367" s="945" t="s">
        <v>1031</v>
      </c>
      <c r="B5367" s="415" t="s">
        <v>29742</v>
      </c>
      <c r="C5367" s="405" t="s">
        <v>115</v>
      </c>
      <c r="D5367" s="415" t="s">
        <v>31917</v>
      </c>
      <c r="E5367" s="1005">
        <v>4500</v>
      </c>
      <c r="F5367" s="415" t="s">
        <v>31918</v>
      </c>
      <c r="G5367" s="316" t="s">
        <v>31919</v>
      </c>
      <c r="H5367" s="313" t="s">
        <v>20978</v>
      </c>
      <c r="I5367" s="313" t="s">
        <v>31696</v>
      </c>
      <c r="J5367" s="415" t="s">
        <v>31920</v>
      </c>
      <c r="K5367" s="946">
        <v>1</v>
      </c>
      <c r="L5367" s="946">
        <v>12</v>
      </c>
      <c r="M5367" s="1005">
        <v>54000</v>
      </c>
      <c r="N5367" s="946">
        <v>1</v>
      </c>
      <c r="O5367" s="946">
        <v>6</v>
      </c>
      <c r="P5367" s="1005">
        <v>27000</v>
      </c>
      <c r="Q5367" s="946">
        <v>1</v>
      </c>
      <c r="R5367" s="946">
        <v>12</v>
      </c>
      <c r="S5367" s="1015">
        <f t="shared" si="90"/>
        <v>54000</v>
      </c>
    </row>
    <row r="5368" spans="1:19" s="243" customFormat="1" ht="34.9">
      <c r="A5368" s="945" t="s">
        <v>1031</v>
      </c>
      <c r="B5368" s="415" t="s">
        <v>29742</v>
      </c>
      <c r="C5368" s="405" t="s">
        <v>115</v>
      </c>
      <c r="D5368" s="415" t="s">
        <v>31921</v>
      </c>
      <c r="E5368" s="1005">
        <v>7500</v>
      </c>
      <c r="F5368" s="415" t="s">
        <v>31922</v>
      </c>
      <c r="G5368" s="316" t="s">
        <v>31923</v>
      </c>
      <c r="H5368" s="313" t="s">
        <v>19713</v>
      </c>
      <c r="I5368" s="313" t="s">
        <v>19773</v>
      </c>
      <c r="J5368" s="415" t="s">
        <v>31419</v>
      </c>
      <c r="K5368" s="946">
        <v>1</v>
      </c>
      <c r="L5368" s="946">
        <v>12</v>
      </c>
      <c r="M5368" s="1005">
        <v>82237.960000000006</v>
      </c>
      <c r="N5368" s="946">
        <v>1</v>
      </c>
      <c r="O5368" s="946">
        <v>6</v>
      </c>
      <c r="P5368" s="1005">
        <v>44986.98</v>
      </c>
      <c r="Q5368" s="946">
        <v>1</v>
      </c>
      <c r="R5368" s="946">
        <v>12</v>
      </c>
      <c r="S5368" s="1015">
        <f t="shared" si="90"/>
        <v>90000</v>
      </c>
    </row>
    <row r="5369" spans="1:19" s="243" customFormat="1" ht="34.9">
      <c r="A5369" s="945" t="s">
        <v>1031</v>
      </c>
      <c r="B5369" s="415" t="s">
        <v>29742</v>
      </c>
      <c r="C5369" s="405" t="s">
        <v>115</v>
      </c>
      <c r="D5369" s="415" t="s">
        <v>26493</v>
      </c>
      <c r="E5369" s="1005">
        <v>13500</v>
      </c>
      <c r="F5369" s="415" t="s">
        <v>31924</v>
      </c>
      <c r="G5369" s="316" t="s">
        <v>31925</v>
      </c>
      <c r="H5369" s="313" t="s">
        <v>23597</v>
      </c>
      <c r="I5369" s="313" t="s">
        <v>19773</v>
      </c>
      <c r="J5369" s="415" t="s">
        <v>20164</v>
      </c>
      <c r="K5369" s="946">
        <v>1</v>
      </c>
      <c r="L5369" s="946">
        <v>12</v>
      </c>
      <c r="M5369" s="1005">
        <v>121500</v>
      </c>
      <c r="N5369" s="946" t="s">
        <v>388</v>
      </c>
      <c r="O5369" s="946" t="s">
        <v>388</v>
      </c>
      <c r="P5369" s="1005" t="s">
        <v>388</v>
      </c>
      <c r="Q5369" s="946" t="s">
        <v>388</v>
      </c>
      <c r="R5369" s="946" t="s">
        <v>388</v>
      </c>
      <c r="S5369" s="1015" t="s">
        <v>388</v>
      </c>
    </row>
    <row r="5370" spans="1:19" s="243" customFormat="1" ht="34.9">
      <c r="A5370" s="945" t="s">
        <v>1031</v>
      </c>
      <c r="B5370" s="415" t="s">
        <v>29742</v>
      </c>
      <c r="C5370" s="405" t="s">
        <v>115</v>
      </c>
      <c r="D5370" s="415" t="s">
        <v>31926</v>
      </c>
      <c r="E5370" s="1005">
        <v>2500</v>
      </c>
      <c r="F5370" s="415" t="s">
        <v>31927</v>
      </c>
      <c r="G5370" s="316" t="s">
        <v>31928</v>
      </c>
      <c r="H5370" s="313" t="s">
        <v>23359</v>
      </c>
      <c r="I5370" s="313" t="s">
        <v>38199</v>
      </c>
      <c r="J5370" s="415" t="s">
        <v>388</v>
      </c>
      <c r="K5370" s="946">
        <v>1</v>
      </c>
      <c r="L5370" s="946">
        <v>12</v>
      </c>
      <c r="M5370" s="1005">
        <v>30000</v>
      </c>
      <c r="N5370" s="946">
        <v>1</v>
      </c>
      <c r="O5370" s="946">
        <v>6</v>
      </c>
      <c r="P5370" s="1005">
        <v>15000</v>
      </c>
      <c r="Q5370" s="946">
        <v>1</v>
      </c>
      <c r="R5370" s="946">
        <v>12</v>
      </c>
      <c r="S5370" s="1015">
        <f t="shared" ref="S5370:S5375" si="91">+E5370*R5370</f>
        <v>30000</v>
      </c>
    </row>
    <row r="5371" spans="1:19" s="243" customFormat="1" ht="34.9">
      <c r="A5371" s="945" t="s">
        <v>1031</v>
      </c>
      <c r="B5371" s="415" t="s">
        <v>29742</v>
      </c>
      <c r="C5371" s="405" t="s">
        <v>115</v>
      </c>
      <c r="D5371" s="415" t="s">
        <v>31468</v>
      </c>
      <c r="E5371" s="1005">
        <v>12500</v>
      </c>
      <c r="F5371" s="415" t="s">
        <v>31929</v>
      </c>
      <c r="G5371" s="316" t="s">
        <v>31930</v>
      </c>
      <c r="H5371" s="313" t="s">
        <v>19713</v>
      </c>
      <c r="I5371" s="313" t="s">
        <v>19773</v>
      </c>
      <c r="J5371" s="415" t="s">
        <v>31419</v>
      </c>
      <c r="K5371" s="946">
        <v>1</v>
      </c>
      <c r="L5371" s="946">
        <v>12</v>
      </c>
      <c r="M5371" s="1005">
        <v>150000.00000000003</v>
      </c>
      <c r="N5371" s="946">
        <v>1</v>
      </c>
      <c r="O5371" s="946">
        <v>6</v>
      </c>
      <c r="P5371" s="1005">
        <v>75000</v>
      </c>
      <c r="Q5371" s="946">
        <v>1</v>
      </c>
      <c r="R5371" s="946">
        <v>12</v>
      </c>
      <c r="S5371" s="1015">
        <f t="shared" si="91"/>
        <v>150000</v>
      </c>
    </row>
    <row r="5372" spans="1:19" s="243" customFormat="1" ht="34.9">
      <c r="A5372" s="945" t="s">
        <v>1031</v>
      </c>
      <c r="B5372" s="415" t="s">
        <v>29742</v>
      </c>
      <c r="C5372" s="405" t="s">
        <v>115</v>
      </c>
      <c r="D5372" s="415" t="s">
        <v>31931</v>
      </c>
      <c r="E5372" s="1005">
        <v>10000</v>
      </c>
      <c r="F5372" s="415" t="s">
        <v>31932</v>
      </c>
      <c r="G5372" s="316" t="s">
        <v>31933</v>
      </c>
      <c r="H5372" s="313" t="s">
        <v>31934</v>
      </c>
      <c r="I5372" s="313" t="s">
        <v>19773</v>
      </c>
      <c r="J5372" s="415" t="s">
        <v>31934</v>
      </c>
      <c r="K5372" s="946">
        <v>1</v>
      </c>
      <c r="L5372" s="946">
        <v>12</v>
      </c>
      <c r="M5372" s="1005">
        <v>120000</v>
      </c>
      <c r="N5372" s="946">
        <v>1</v>
      </c>
      <c r="O5372" s="946">
        <v>6</v>
      </c>
      <c r="P5372" s="1005">
        <v>60000</v>
      </c>
      <c r="Q5372" s="946">
        <v>1</v>
      </c>
      <c r="R5372" s="946">
        <v>12</v>
      </c>
      <c r="S5372" s="1015">
        <f t="shared" si="91"/>
        <v>120000</v>
      </c>
    </row>
    <row r="5373" spans="1:19" s="243" customFormat="1" ht="34.9">
      <c r="A5373" s="945" t="s">
        <v>1031</v>
      </c>
      <c r="B5373" s="415" t="s">
        <v>29742</v>
      </c>
      <c r="C5373" s="405" t="s">
        <v>115</v>
      </c>
      <c r="D5373" s="415" t="s">
        <v>31935</v>
      </c>
      <c r="E5373" s="1005">
        <v>9000</v>
      </c>
      <c r="F5373" s="415" t="s">
        <v>31936</v>
      </c>
      <c r="G5373" s="316" t="s">
        <v>31937</v>
      </c>
      <c r="H5373" s="313" t="s">
        <v>19708</v>
      </c>
      <c r="I5373" s="313" t="s">
        <v>19773</v>
      </c>
      <c r="J5373" s="415" t="s">
        <v>31815</v>
      </c>
      <c r="K5373" s="946">
        <v>1</v>
      </c>
      <c r="L5373" s="946">
        <v>12</v>
      </c>
      <c r="M5373" s="1005">
        <v>108000</v>
      </c>
      <c r="N5373" s="946">
        <v>1</v>
      </c>
      <c r="O5373" s="946">
        <v>6</v>
      </c>
      <c r="P5373" s="1005">
        <v>54000</v>
      </c>
      <c r="Q5373" s="946">
        <v>1</v>
      </c>
      <c r="R5373" s="946">
        <v>12</v>
      </c>
      <c r="S5373" s="1015">
        <f t="shared" si="91"/>
        <v>108000</v>
      </c>
    </row>
    <row r="5374" spans="1:19" s="243" customFormat="1" ht="34.9">
      <c r="A5374" s="945" t="s">
        <v>1031</v>
      </c>
      <c r="B5374" s="415" t="s">
        <v>29742</v>
      </c>
      <c r="C5374" s="405" t="s">
        <v>115</v>
      </c>
      <c r="D5374" s="415" t="s">
        <v>31938</v>
      </c>
      <c r="E5374" s="1005">
        <v>10500</v>
      </c>
      <c r="F5374" s="415" t="s">
        <v>31939</v>
      </c>
      <c r="G5374" s="316" t="s">
        <v>31940</v>
      </c>
      <c r="H5374" s="313" t="s">
        <v>31941</v>
      </c>
      <c r="I5374" s="313" t="s">
        <v>19773</v>
      </c>
      <c r="J5374" s="415" t="s">
        <v>38200</v>
      </c>
      <c r="K5374" s="946">
        <v>1</v>
      </c>
      <c r="L5374" s="946">
        <v>12</v>
      </c>
      <c r="M5374" s="1005">
        <v>126000</v>
      </c>
      <c r="N5374" s="946">
        <v>1</v>
      </c>
      <c r="O5374" s="946">
        <v>6</v>
      </c>
      <c r="P5374" s="1005">
        <v>63000</v>
      </c>
      <c r="Q5374" s="946">
        <v>1</v>
      </c>
      <c r="R5374" s="946">
        <v>12</v>
      </c>
      <c r="S5374" s="1015">
        <f t="shared" si="91"/>
        <v>126000</v>
      </c>
    </row>
    <row r="5375" spans="1:19" s="243" customFormat="1" ht="34.9">
      <c r="A5375" s="945" t="s">
        <v>1031</v>
      </c>
      <c r="B5375" s="415" t="s">
        <v>29742</v>
      </c>
      <c r="C5375" s="405" t="s">
        <v>115</v>
      </c>
      <c r="D5375" s="415" t="s">
        <v>31942</v>
      </c>
      <c r="E5375" s="1005">
        <v>11000</v>
      </c>
      <c r="F5375" s="415" t="s">
        <v>31943</v>
      </c>
      <c r="G5375" s="316" t="s">
        <v>31944</v>
      </c>
      <c r="H5375" s="313" t="s">
        <v>20904</v>
      </c>
      <c r="I5375" s="313" t="s">
        <v>19773</v>
      </c>
      <c r="J5375" s="415" t="s">
        <v>31945</v>
      </c>
      <c r="K5375" s="946">
        <v>1</v>
      </c>
      <c r="L5375" s="946">
        <v>12</v>
      </c>
      <c r="M5375" s="1005">
        <v>132000</v>
      </c>
      <c r="N5375" s="946">
        <v>1</v>
      </c>
      <c r="O5375" s="946">
        <v>6</v>
      </c>
      <c r="P5375" s="1005">
        <v>66000</v>
      </c>
      <c r="Q5375" s="946">
        <v>1</v>
      </c>
      <c r="R5375" s="946">
        <v>12</v>
      </c>
      <c r="S5375" s="1015">
        <f t="shared" si="91"/>
        <v>132000</v>
      </c>
    </row>
    <row r="5376" spans="1:19" s="243" customFormat="1" ht="34.9">
      <c r="A5376" s="945" t="s">
        <v>1031</v>
      </c>
      <c r="B5376" s="415" t="s">
        <v>29742</v>
      </c>
      <c r="C5376" s="405" t="s">
        <v>115</v>
      </c>
      <c r="D5376" s="415" t="s">
        <v>31946</v>
      </c>
      <c r="E5376" s="1005">
        <v>7000</v>
      </c>
      <c r="F5376" s="415" t="s">
        <v>31947</v>
      </c>
      <c r="G5376" s="316" t="s">
        <v>31948</v>
      </c>
      <c r="H5376" s="313" t="s">
        <v>28547</v>
      </c>
      <c r="I5376" s="313" t="s">
        <v>31486</v>
      </c>
      <c r="J5376" s="415" t="s">
        <v>19995</v>
      </c>
      <c r="K5376" s="946">
        <v>1</v>
      </c>
      <c r="L5376" s="946">
        <v>12</v>
      </c>
      <c r="M5376" s="1005">
        <v>84000</v>
      </c>
      <c r="N5376" s="946">
        <v>1</v>
      </c>
      <c r="O5376" s="946">
        <v>2</v>
      </c>
      <c r="P5376" s="1005">
        <v>20533.329999999998</v>
      </c>
      <c r="Q5376" s="946" t="s">
        <v>388</v>
      </c>
      <c r="R5376" s="946" t="s">
        <v>388</v>
      </c>
      <c r="S5376" s="1015" t="s">
        <v>388</v>
      </c>
    </row>
    <row r="5377" spans="1:19" s="243" customFormat="1" ht="34.9">
      <c r="A5377" s="945" t="s">
        <v>1031</v>
      </c>
      <c r="B5377" s="415" t="s">
        <v>29742</v>
      </c>
      <c r="C5377" s="405" t="s">
        <v>115</v>
      </c>
      <c r="D5377" s="415" t="s">
        <v>20124</v>
      </c>
      <c r="E5377" s="1005">
        <v>10000</v>
      </c>
      <c r="F5377" s="415" t="s">
        <v>31949</v>
      </c>
      <c r="G5377" s="316" t="s">
        <v>31950</v>
      </c>
      <c r="H5377" s="313" t="s">
        <v>19713</v>
      </c>
      <c r="I5377" s="313" t="s">
        <v>19773</v>
      </c>
      <c r="J5377" s="415" t="s">
        <v>31419</v>
      </c>
      <c r="K5377" s="946">
        <v>8</v>
      </c>
      <c r="L5377" s="946">
        <v>3</v>
      </c>
      <c r="M5377" s="1005">
        <v>74666.67</v>
      </c>
      <c r="N5377" s="946">
        <v>1</v>
      </c>
      <c r="O5377" s="946">
        <v>6</v>
      </c>
      <c r="P5377" s="1005">
        <v>50000</v>
      </c>
      <c r="Q5377" s="946">
        <v>1</v>
      </c>
      <c r="R5377" s="946">
        <v>12</v>
      </c>
      <c r="S5377" s="1015">
        <f t="shared" ref="S5377:S5413" si="92">+E5377*R5377</f>
        <v>120000</v>
      </c>
    </row>
    <row r="5378" spans="1:19" s="243" customFormat="1" ht="34.9">
      <c r="A5378" s="945" t="s">
        <v>1031</v>
      </c>
      <c r="B5378" s="415" t="s">
        <v>29742</v>
      </c>
      <c r="C5378" s="405" t="s">
        <v>115</v>
      </c>
      <c r="D5378" s="415" t="s">
        <v>23544</v>
      </c>
      <c r="E5378" s="1005">
        <v>12500</v>
      </c>
      <c r="F5378" s="415" t="s">
        <v>31951</v>
      </c>
      <c r="G5378" s="316" t="s">
        <v>31952</v>
      </c>
      <c r="H5378" s="313" t="s">
        <v>19713</v>
      </c>
      <c r="I5378" s="313" t="s">
        <v>31447</v>
      </c>
      <c r="J5378" s="415" t="s">
        <v>31419</v>
      </c>
      <c r="K5378" s="946">
        <v>1</v>
      </c>
      <c r="L5378" s="946">
        <v>12</v>
      </c>
      <c r="M5378" s="1005">
        <v>149947.92000000001</v>
      </c>
      <c r="N5378" s="946">
        <v>1</v>
      </c>
      <c r="O5378" s="946">
        <v>6</v>
      </c>
      <c r="P5378" s="1005">
        <v>72395.83</v>
      </c>
      <c r="Q5378" s="946">
        <v>1</v>
      </c>
      <c r="R5378" s="946">
        <v>12</v>
      </c>
      <c r="S5378" s="1015">
        <f t="shared" si="92"/>
        <v>150000</v>
      </c>
    </row>
    <row r="5379" spans="1:19" s="243" customFormat="1" ht="34.9">
      <c r="A5379" s="945" t="s">
        <v>1031</v>
      </c>
      <c r="B5379" s="415" t="s">
        <v>29742</v>
      </c>
      <c r="C5379" s="405" t="s">
        <v>115</v>
      </c>
      <c r="D5379" s="415" t="s">
        <v>30753</v>
      </c>
      <c r="E5379" s="1005">
        <v>7000</v>
      </c>
      <c r="F5379" s="415" t="s">
        <v>31953</v>
      </c>
      <c r="G5379" s="316" t="s">
        <v>31954</v>
      </c>
      <c r="H5379" s="313" t="s">
        <v>24773</v>
      </c>
      <c r="I5379" s="313" t="s">
        <v>19764</v>
      </c>
      <c r="J5379" s="415" t="s">
        <v>20966</v>
      </c>
      <c r="K5379" s="946">
        <v>1</v>
      </c>
      <c r="L5379" s="946">
        <v>12</v>
      </c>
      <c r="M5379" s="1005">
        <v>84000</v>
      </c>
      <c r="N5379" s="946">
        <v>1</v>
      </c>
      <c r="O5379" s="946">
        <v>6</v>
      </c>
      <c r="P5379" s="1005">
        <v>47500</v>
      </c>
      <c r="Q5379" s="946">
        <v>1</v>
      </c>
      <c r="R5379" s="946">
        <v>12</v>
      </c>
      <c r="S5379" s="1015">
        <f t="shared" si="92"/>
        <v>84000</v>
      </c>
    </row>
    <row r="5380" spans="1:19" s="243" customFormat="1" ht="34.9">
      <c r="A5380" s="945" t="s">
        <v>1031</v>
      </c>
      <c r="B5380" s="415" t="s">
        <v>29742</v>
      </c>
      <c r="C5380" s="405" t="s">
        <v>115</v>
      </c>
      <c r="D5380" s="415" t="s">
        <v>31812</v>
      </c>
      <c r="E5380" s="1005">
        <v>8000</v>
      </c>
      <c r="F5380" s="415" t="s">
        <v>31955</v>
      </c>
      <c r="G5380" s="316" t="s">
        <v>31956</v>
      </c>
      <c r="H5380" s="313" t="s">
        <v>19708</v>
      </c>
      <c r="I5380" s="313" t="s">
        <v>19773</v>
      </c>
      <c r="J5380" s="415" t="s">
        <v>31815</v>
      </c>
      <c r="K5380" s="946">
        <v>1</v>
      </c>
      <c r="L5380" s="946">
        <v>12</v>
      </c>
      <c r="M5380" s="1005">
        <v>96000</v>
      </c>
      <c r="N5380" s="946">
        <v>1</v>
      </c>
      <c r="O5380" s="946">
        <v>6</v>
      </c>
      <c r="P5380" s="1005">
        <v>47000</v>
      </c>
      <c r="Q5380" s="946">
        <v>1</v>
      </c>
      <c r="R5380" s="946">
        <v>12</v>
      </c>
      <c r="S5380" s="1015">
        <f t="shared" si="92"/>
        <v>96000</v>
      </c>
    </row>
    <row r="5381" spans="1:19" s="243" customFormat="1" ht="34.9">
      <c r="A5381" s="945" t="s">
        <v>1031</v>
      </c>
      <c r="B5381" s="415" t="s">
        <v>29742</v>
      </c>
      <c r="C5381" s="405" t="s">
        <v>115</v>
      </c>
      <c r="D5381" s="415" t="s">
        <v>31957</v>
      </c>
      <c r="E5381" s="1005">
        <v>6000</v>
      </c>
      <c r="F5381" s="415" t="s">
        <v>31958</v>
      </c>
      <c r="G5381" s="316" t="s">
        <v>31959</v>
      </c>
      <c r="H5381" s="313" t="s">
        <v>23359</v>
      </c>
      <c r="I5381" s="313" t="s">
        <v>31530</v>
      </c>
      <c r="J5381" s="415" t="s">
        <v>31531</v>
      </c>
      <c r="K5381" s="946">
        <v>1</v>
      </c>
      <c r="L5381" s="946">
        <v>12</v>
      </c>
      <c r="M5381" s="1005">
        <v>48000</v>
      </c>
      <c r="N5381" s="946">
        <v>1</v>
      </c>
      <c r="O5381" s="946">
        <v>6</v>
      </c>
      <c r="P5381" s="1005">
        <v>28000</v>
      </c>
      <c r="Q5381" s="946">
        <v>1</v>
      </c>
      <c r="R5381" s="946">
        <v>12</v>
      </c>
      <c r="S5381" s="1015">
        <f t="shared" si="92"/>
        <v>72000</v>
      </c>
    </row>
    <row r="5382" spans="1:19" s="243" customFormat="1" ht="34.9">
      <c r="A5382" s="945" t="s">
        <v>1031</v>
      </c>
      <c r="B5382" s="415" t="s">
        <v>29742</v>
      </c>
      <c r="C5382" s="405" t="s">
        <v>115</v>
      </c>
      <c r="D5382" s="415" t="s">
        <v>31960</v>
      </c>
      <c r="E5382" s="1005">
        <v>13500</v>
      </c>
      <c r="F5382" s="415" t="s">
        <v>31961</v>
      </c>
      <c r="G5382" s="316" t="s">
        <v>31962</v>
      </c>
      <c r="H5382" s="313" t="s">
        <v>23597</v>
      </c>
      <c r="I5382" s="313" t="s">
        <v>19773</v>
      </c>
      <c r="J5382" s="415" t="s">
        <v>20164</v>
      </c>
      <c r="K5382" s="946">
        <v>1</v>
      </c>
      <c r="L5382" s="946">
        <v>2</v>
      </c>
      <c r="M5382" s="1005">
        <v>27000</v>
      </c>
      <c r="N5382" s="946">
        <v>1</v>
      </c>
      <c r="O5382" s="946">
        <v>6</v>
      </c>
      <c r="P5382" s="1005">
        <v>71500</v>
      </c>
      <c r="Q5382" s="946">
        <v>1</v>
      </c>
      <c r="R5382" s="946">
        <v>12</v>
      </c>
      <c r="S5382" s="1015">
        <f t="shared" si="92"/>
        <v>162000</v>
      </c>
    </row>
    <row r="5383" spans="1:19" s="243" customFormat="1" ht="34.9">
      <c r="A5383" s="945" t="s">
        <v>1031</v>
      </c>
      <c r="B5383" s="415" t="s">
        <v>29742</v>
      </c>
      <c r="C5383" s="405" t="s">
        <v>115</v>
      </c>
      <c r="D5383" s="415" t="s">
        <v>30587</v>
      </c>
      <c r="E5383" s="1005">
        <v>9000</v>
      </c>
      <c r="F5383" s="415" t="s">
        <v>31963</v>
      </c>
      <c r="G5383" s="316" t="s">
        <v>31964</v>
      </c>
      <c r="H5383" s="313" t="s">
        <v>23515</v>
      </c>
      <c r="I5383" s="313" t="s">
        <v>31418</v>
      </c>
      <c r="J5383" s="415" t="s">
        <v>19824</v>
      </c>
      <c r="K5383" s="946">
        <v>1</v>
      </c>
      <c r="L5383" s="946">
        <v>12</v>
      </c>
      <c r="M5383" s="1005">
        <v>108000</v>
      </c>
      <c r="N5383" s="946">
        <v>1</v>
      </c>
      <c r="O5383" s="946">
        <v>6</v>
      </c>
      <c r="P5383" s="1005">
        <v>58500</v>
      </c>
      <c r="Q5383" s="946">
        <v>1</v>
      </c>
      <c r="R5383" s="946">
        <v>12</v>
      </c>
      <c r="S5383" s="1015">
        <f t="shared" si="92"/>
        <v>108000</v>
      </c>
    </row>
    <row r="5384" spans="1:19" s="243" customFormat="1" ht="34.9">
      <c r="A5384" s="945" t="s">
        <v>1031</v>
      </c>
      <c r="B5384" s="415" t="s">
        <v>29742</v>
      </c>
      <c r="C5384" s="405" t="s">
        <v>115</v>
      </c>
      <c r="D5384" s="415" t="s">
        <v>30187</v>
      </c>
      <c r="E5384" s="1005">
        <v>8000</v>
      </c>
      <c r="F5384" s="415" t="s">
        <v>31965</v>
      </c>
      <c r="G5384" s="316" t="s">
        <v>31966</v>
      </c>
      <c r="H5384" s="313" t="s">
        <v>27182</v>
      </c>
      <c r="I5384" s="313" t="s">
        <v>19773</v>
      </c>
      <c r="J5384" s="415" t="s">
        <v>27183</v>
      </c>
      <c r="K5384" s="946">
        <v>1</v>
      </c>
      <c r="L5384" s="946">
        <v>2</v>
      </c>
      <c r="M5384" s="1005">
        <v>16000</v>
      </c>
      <c r="N5384" s="946">
        <v>1</v>
      </c>
      <c r="O5384" s="946">
        <v>6</v>
      </c>
      <c r="P5384" s="1005">
        <v>49000</v>
      </c>
      <c r="Q5384" s="946">
        <v>1</v>
      </c>
      <c r="R5384" s="946">
        <v>12</v>
      </c>
      <c r="S5384" s="1015">
        <f t="shared" si="92"/>
        <v>96000</v>
      </c>
    </row>
    <row r="5385" spans="1:19" s="243" customFormat="1" ht="34.9">
      <c r="A5385" s="945" t="s">
        <v>1031</v>
      </c>
      <c r="B5385" s="415" t="s">
        <v>29742</v>
      </c>
      <c r="C5385" s="405" t="s">
        <v>115</v>
      </c>
      <c r="D5385" s="415" t="s">
        <v>23544</v>
      </c>
      <c r="E5385" s="1005">
        <v>12500</v>
      </c>
      <c r="F5385" s="415" t="s">
        <v>31967</v>
      </c>
      <c r="G5385" s="316" t="s">
        <v>31968</v>
      </c>
      <c r="H5385" s="313" t="s">
        <v>19713</v>
      </c>
      <c r="I5385" s="313" t="s">
        <v>19773</v>
      </c>
      <c r="J5385" s="415" t="s">
        <v>31419</v>
      </c>
      <c r="K5385" s="946">
        <v>1</v>
      </c>
      <c r="L5385" s="946">
        <v>3</v>
      </c>
      <c r="M5385" s="1005">
        <v>27500</v>
      </c>
      <c r="N5385" s="946">
        <v>1</v>
      </c>
      <c r="O5385" s="946">
        <v>6</v>
      </c>
      <c r="P5385" s="1005">
        <v>70500</v>
      </c>
      <c r="Q5385" s="946">
        <v>1</v>
      </c>
      <c r="R5385" s="946">
        <v>12</v>
      </c>
      <c r="S5385" s="1015">
        <f t="shared" si="92"/>
        <v>150000</v>
      </c>
    </row>
    <row r="5386" spans="1:19" s="243" customFormat="1" ht="34.9">
      <c r="A5386" s="945" t="s">
        <v>1031</v>
      </c>
      <c r="B5386" s="415" t="s">
        <v>29742</v>
      </c>
      <c r="C5386" s="405" t="s">
        <v>115</v>
      </c>
      <c r="D5386" s="415" t="s">
        <v>31969</v>
      </c>
      <c r="E5386" s="1005">
        <v>3000</v>
      </c>
      <c r="F5386" s="415" t="s">
        <v>31970</v>
      </c>
      <c r="G5386" s="316" t="s">
        <v>31971</v>
      </c>
      <c r="H5386" s="313" t="s">
        <v>20568</v>
      </c>
      <c r="I5386" s="313" t="s">
        <v>19764</v>
      </c>
      <c r="J5386" s="415" t="s">
        <v>20569</v>
      </c>
      <c r="K5386" s="946">
        <v>1</v>
      </c>
      <c r="L5386" s="946">
        <v>2</v>
      </c>
      <c r="M5386" s="1005">
        <v>6000</v>
      </c>
      <c r="N5386" s="946">
        <v>1</v>
      </c>
      <c r="O5386" s="946">
        <v>6</v>
      </c>
      <c r="P5386" s="1005">
        <v>27500</v>
      </c>
      <c r="Q5386" s="946">
        <v>1</v>
      </c>
      <c r="R5386" s="946">
        <v>12</v>
      </c>
      <c r="S5386" s="1015">
        <f t="shared" si="92"/>
        <v>36000</v>
      </c>
    </row>
    <row r="5387" spans="1:19" s="243" customFormat="1" ht="34.9">
      <c r="A5387" s="945" t="s">
        <v>1031</v>
      </c>
      <c r="B5387" s="415" t="s">
        <v>29742</v>
      </c>
      <c r="C5387" s="405" t="s">
        <v>115</v>
      </c>
      <c r="D5387" s="415" t="s">
        <v>31637</v>
      </c>
      <c r="E5387" s="1005">
        <v>2500</v>
      </c>
      <c r="F5387" s="415" t="s">
        <v>31972</v>
      </c>
      <c r="G5387" s="316" t="s">
        <v>31973</v>
      </c>
      <c r="H5387" s="313" t="s">
        <v>23496</v>
      </c>
      <c r="I5387" s="313" t="s">
        <v>20970</v>
      </c>
      <c r="J5387" s="415" t="s">
        <v>23346</v>
      </c>
      <c r="K5387" s="946">
        <v>1</v>
      </c>
      <c r="L5387" s="946">
        <v>12</v>
      </c>
      <c r="M5387" s="1005">
        <v>30000.000000000004</v>
      </c>
      <c r="N5387" s="946">
        <v>1</v>
      </c>
      <c r="O5387" s="946">
        <v>6</v>
      </c>
      <c r="P5387" s="1005">
        <v>15500</v>
      </c>
      <c r="Q5387" s="946">
        <v>1</v>
      </c>
      <c r="R5387" s="946">
        <v>12</v>
      </c>
      <c r="S5387" s="1015">
        <f t="shared" si="92"/>
        <v>30000</v>
      </c>
    </row>
    <row r="5388" spans="1:19" s="243" customFormat="1" ht="46.5">
      <c r="A5388" s="945" t="s">
        <v>1031</v>
      </c>
      <c r="B5388" s="415" t="s">
        <v>29742</v>
      </c>
      <c r="C5388" s="405" t="s">
        <v>115</v>
      </c>
      <c r="D5388" s="415" t="s">
        <v>31974</v>
      </c>
      <c r="E5388" s="1005">
        <v>12000</v>
      </c>
      <c r="F5388" s="415" t="s">
        <v>31975</v>
      </c>
      <c r="G5388" s="316" t="s">
        <v>31976</v>
      </c>
      <c r="H5388" s="313" t="s">
        <v>31977</v>
      </c>
      <c r="I5388" s="313" t="s">
        <v>19773</v>
      </c>
      <c r="J5388" s="415" t="s">
        <v>31978</v>
      </c>
      <c r="K5388" s="946">
        <v>1</v>
      </c>
      <c r="L5388" s="946">
        <v>2</v>
      </c>
      <c r="M5388" s="1005">
        <v>24000</v>
      </c>
      <c r="N5388" s="946">
        <v>1</v>
      </c>
      <c r="O5388" s="946">
        <v>6</v>
      </c>
      <c r="P5388" s="1005">
        <v>62500</v>
      </c>
      <c r="Q5388" s="946">
        <v>1</v>
      </c>
      <c r="R5388" s="946">
        <v>12</v>
      </c>
      <c r="S5388" s="1015">
        <f t="shared" si="92"/>
        <v>144000</v>
      </c>
    </row>
    <row r="5389" spans="1:19" s="243" customFormat="1" ht="34.9">
      <c r="A5389" s="945" t="s">
        <v>1031</v>
      </c>
      <c r="B5389" s="415" t="s">
        <v>29742</v>
      </c>
      <c r="C5389" s="405" t="s">
        <v>115</v>
      </c>
      <c r="D5389" s="415" t="s">
        <v>26493</v>
      </c>
      <c r="E5389" s="1005">
        <v>13500</v>
      </c>
      <c r="F5389" s="415" t="s">
        <v>31979</v>
      </c>
      <c r="G5389" s="316" t="s">
        <v>31980</v>
      </c>
      <c r="H5389" s="313" t="s">
        <v>23597</v>
      </c>
      <c r="I5389" s="313" t="s">
        <v>31447</v>
      </c>
      <c r="J5389" s="415" t="s">
        <v>20164</v>
      </c>
      <c r="K5389" s="946">
        <v>1</v>
      </c>
      <c r="L5389" s="946">
        <v>2</v>
      </c>
      <c r="M5389" s="1005">
        <v>25200</v>
      </c>
      <c r="N5389" s="946">
        <v>1</v>
      </c>
      <c r="O5389" s="946">
        <v>6</v>
      </c>
      <c r="P5389" s="1005">
        <v>79500</v>
      </c>
      <c r="Q5389" s="946">
        <v>1</v>
      </c>
      <c r="R5389" s="946">
        <v>12</v>
      </c>
      <c r="S5389" s="1015">
        <f t="shared" si="92"/>
        <v>162000</v>
      </c>
    </row>
    <row r="5390" spans="1:19" s="243" customFormat="1" ht="34.9">
      <c r="A5390" s="945" t="s">
        <v>1031</v>
      </c>
      <c r="B5390" s="415" t="s">
        <v>29742</v>
      </c>
      <c r="C5390" s="405" t="s">
        <v>115</v>
      </c>
      <c r="D5390" s="415" t="s">
        <v>31981</v>
      </c>
      <c r="E5390" s="1005">
        <v>10500</v>
      </c>
      <c r="F5390" s="415" t="s">
        <v>31982</v>
      </c>
      <c r="G5390" s="316" t="s">
        <v>31983</v>
      </c>
      <c r="H5390" s="313" t="s">
        <v>19708</v>
      </c>
      <c r="I5390" s="313" t="s">
        <v>19773</v>
      </c>
      <c r="J5390" s="415" t="s">
        <v>31815</v>
      </c>
      <c r="K5390" s="946">
        <v>1</v>
      </c>
      <c r="L5390" s="946">
        <v>12</v>
      </c>
      <c r="M5390" s="1005">
        <v>126000</v>
      </c>
      <c r="N5390" s="946">
        <v>1</v>
      </c>
      <c r="O5390" s="946">
        <v>6</v>
      </c>
      <c r="P5390" s="1005">
        <v>66000</v>
      </c>
      <c r="Q5390" s="946">
        <v>1</v>
      </c>
      <c r="R5390" s="946">
        <v>12</v>
      </c>
      <c r="S5390" s="1015">
        <f t="shared" si="92"/>
        <v>126000</v>
      </c>
    </row>
    <row r="5391" spans="1:19" s="243" customFormat="1" ht="34.9">
      <c r="A5391" s="945" t="s">
        <v>1031</v>
      </c>
      <c r="B5391" s="415" t="s">
        <v>29742</v>
      </c>
      <c r="C5391" s="405" t="s">
        <v>115</v>
      </c>
      <c r="D5391" s="415" t="s">
        <v>31984</v>
      </c>
      <c r="E5391" s="1005">
        <v>3000</v>
      </c>
      <c r="F5391" s="415" t="s">
        <v>31985</v>
      </c>
      <c r="G5391" s="316" t="s">
        <v>31986</v>
      </c>
      <c r="H5391" s="313" t="s">
        <v>24773</v>
      </c>
      <c r="I5391" s="313" t="s">
        <v>19764</v>
      </c>
      <c r="J5391" s="415" t="s">
        <v>20966</v>
      </c>
      <c r="K5391" s="946" t="s">
        <v>388</v>
      </c>
      <c r="L5391" s="946" t="s">
        <v>388</v>
      </c>
      <c r="M5391" s="1005" t="s">
        <v>388</v>
      </c>
      <c r="N5391" s="946">
        <v>1</v>
      </c>
      <c r="O5391" s="946">
        <v>1</v>
      </c>
      <c r="P5391" s="1005">
        <v>2500</v>
      </c>
      <c r="Q5391" s="946">
        <v>1</v>
      </c>
      <c r="R5391" s="946">
        <v>7</v>
      </c>
      <c r="S5391" s="1015">
        <f t="shared" si="92"/>
        <v>21000</v>
      </c>
    </row>
    <row r="5392" spans="1:19" s="243" customFormat="1" ht="34.9">
      <c r="A5392" s="945" t="s">
        <v>1031</v>
      </c>
      <c r="B5392" s="415" t="s">
        <v>29742</v>
      </c>
      <c r="C5392" s="405" t="s">
        <v>115</v>
      </c>
      <c r="D5392" s="415" t="s">
        <v>31987</v>
      </c>
      <c r="E5392" s="1005">
        <f>15000</f>
        <v>15000</v>
      </c>
      <c r="F5392" s="415" t="s">
        <v>31988</v>
      </c>
      <c r="G5392" s="316" t="s">
        <v>31989</v>
      </c>
      <c r="H5392" s="313" t="s">
        <v>19713</v>
      </c>
      <c r="I5392" s="313" t="s">
        <v>19773</v>
      </c>
      <c r="J5392" s="415" t="s">
        <v>31419</v>
      </c>
      <c r="K5392" s="946">
        <v>1</v>
      </c>
      <c r="L5392" s="946">
        <v>12</v>
      </c>
      <c r="M5392" s="1005">
        <v>180000</v>
      </c>
      <c r="N5392" s="946">
        <v>1</v>
      </c>
      <c r="O5392" s="946">
        <v>6</v>
      </c>
      <c r="P5392" s="1005">
        <v>85500</v>
      </c>
      <c r="Q5392" s="946">
        <v>1</v>
      </c>
      <c r="R5392" s="946">
        <v>12</v>
      </c>
      <c r="S5392" s="1015">
        <f t="shared" si="92"/>
        <v>180000</v>
      </c>
    </row>
    <row r="5393" spans="1:19" s="243" customFormat="1" ht="34.9">
      <c r="A5393" s="945" t="s">
        <v>1031</v>
      </c>
      <c r="B5393" s="415" t="s">
        <v>29742</v>
      </c>
      <c r="C5393" s="405" t="s">
        <v>115</v>
      </c>
      <c r="D5393" s="415" t="s">
        <v>31990</v>
      </c>
      <c r="E5393" s="1005">
        <v>12600</v>
      </c>
      <c r="F5393" s="415" t="s">
        <v>31991</v>
      </c>
      <c r="G5393" s="316" t="s">
        <v>31992</v>
      </c>
      <c r="H5393" s="313" t="s">
        <v>23597</v>
      </c>
      <c r="I5393" s="313" t="s">
        <v>19773</v>
      </c>
      <c r="J5393" s="415" t="s">
        <v>20164</v>
      </c>
      <c r="K5393" s="946">
        <v>1</v>
      </c>
      <c r="L5393" s="946">
        <v>2</v>
      </c>
      <c r="M5393" s="1005">
        <v>25200</v>
      </c>
      <c r="N5393" s="946">
        <v>1</v>
      </c>
      <c r="O5393" s="946">
        <v>6</v>
      </c>
      <c r="P5393" s="1005">
        <v>78000</v>
      </c>
      <c r="Q5393" s="946">
        <v>1</v>
      </c>
      <c r="R5393" s="946">
        <v>12</v>
      </c>
      <c r="S5393" s="1015">
        <f t="shared" si="92"/>
        <v>151200</v>
      </c>
    </row>
    <row r="5394" spans="1:19" s="243" customFormat="1" ht="34.9">
      <c r="A5394" s="945" t="s">
        <v>1031</v>
      </c>
      <c r="B5394" s="415" t="s">
        <v>29742</v>
      </c>
      <c r="C5394" s="405" t="s">
        <v>115</v>
      </c>
      <c r="D5394" s="415" t="s">
        <v>25360</v>
      </c>
      <c r="E5394" s="1005">
        <v>5000</v>
      </c>
      <c r="F5394" s="415" t="s">
        <v>31993</v>
      </c>
      <c r="G5394" s="316" t="s">
        <v>31994</v>
      </c>
      <c r="H5394" s="313" t="s">
        <v>31995</v>
      </c>
      <c r="I5394" s="313" t="s">
        <v>19773</v>
      </c>
      <c r="J5394" s="415" t="s">
        <v>31996</v>
      </c>
      <c r="K5394" s="946">
        <v>1</v>
      </c>
      <c r="L5394" s="946">
        <v>2</v>
      </c>
      <c r="M5394" s="1005">
        <v>10000</v>
      </c>
      <c r="N5394" s="946">
        <v>1</v>
      </c>
      <c r="O5394" s="946">
        <v>6</v>
      </c>
      <c r="P5394" s="1005">
        <v>37600</v>
      </c>
      <c r="Q5394" s="946">
        <v>1</v>
      </c>
      <c r="R5394" s="946">
        <v>12</v>
      </c>
      <c r="S5394" s="1015">
        <f t="shared" si="92"/>
        <v>60000</v>
      </c>
    </row>
    <row r="5395" spans="1:19" s="243" customFormat="1" ht="34.9">
      <c r="A5395" s="945" t="s">
        <v>1031</v>
      </c>
      <c r="B5395" s="415" t="s">
        <v>29742</v>
      </c>
      <c r="C5395" s="405" t="s">
        <v>115</v>
      </c>
      <c r="D5395" s="415" t="s">
        <v>31775</v>
      </c>
      <c r="E5395" s="1005">
        <v>12500</v>
      </c>
      <c r="F5395" s="415" t="s">
        <v>31997</v>
      </c>
      <c r="G5395" s="316" t="s">
        <v>31998</v>
      </c>
      <c r="H5395" s="313" t="s">
        <v>23597</v>
      </c>
      <c r="I5395" s="313" t="s">
        <v>31418</v>
      </c>
      <c r="J5395" s="415" t="s">
        <v>20164</v>
      </c>
      <c r="K5395" s="946">
        <v>1</v>
      </c>
      <c r="L5395" s="946">
        <v>12</v>
      </c>
      <c r="M5395" s="1005">
        <v>150000</v>
      </c>
      <c r="N5395" s="946">
        <v>1</v>
      </c>
      <c r="O5395" s="946">
        <v>6</v>
      </c>
      <c r="P5395" s="1005">
        <v>67500</v>
      </c>
      <c r="Q5395" s="946">
        <v>1</v>
      </c>
      <c r="R5395" s="946">
        <v>12</v>
      </c>
      <c r="S5395" s="1015">
        <f t="shared" si="92"/>
        <v>150000</v>
      </c>
    </row>
    <row r="5396" spans="1:19" s="243" customFormat="1" ht="34.9">
      <c r="A5396" s="945" t="s">
        <v>1031</v>
      </c>
      <c r="B5396" s="415" t="s">
        <v>29742</v>
      </c>
      <c r="C5396" s="405" t="s">
        <v>115</v>
      </c>
      <c r="D5396" s="415" t="s">
        <v>31999</v>
      </c>
      <c r="E5396" s="1005">
        <v>4200</v>
      </c>
      <c r="F5396" s="415" t="s">
        <v>32000</v>
      </c>
      <c r="G5396" s="316" t="s">
        <v>32001</v>
      </c>
      <c r="H5396" s="313" t="s">
        <v>23597</v>
      </c>
      <c r="I5396" s="313" t="s">
        <v>19764</v>
      </c>
      <c r="J5396" s="415" t="s">
        <v>31617</v>
      </c>
      <c r="K5396" s="946">
        <v>1</v>
      </c>
      <c r="L5396" s="946">
        <v>12</v>
      </c>
      <c r="M5396" s="1005">
        <v>50400</v>
      </c>
      <c r="N5396" s="946">
        <v>1</v>
      </c>
      <c r="O5396" s="946">
        <v>6</v>
      </c>
      <c r="P5396" s="1005">
        <v>33500</v>
      </c>
      <c r="Q5396" s="946">
        <v>1</v>
      </c>
      <c r="R5396" s="946">
        <v>12</v>
      </c>
      <c r="S5396" s="1015">
        <f t="shared" si="92"/>
        <v>50400</v>
      </c>
    </row>
    <row r="5397" spans="1:19" s="243" customFormat="1" ht="34.9">
      <c r="A5397" s="945" t="s">
        <v>1031</v>
      </c>
      <c r="B5397" s="415" t="s">
        <v>29742</v>
      </c>
      <c r="C5397" s="405" t="s">
        <v>115</v>
      </c>
      <c r="D5397" s="415" t="s">
        <v>20124</v>
      </c>
      <c r="E5397" s="1005">
        <v>10000</v>
      </c>
      <c r="F5397" s="415" t="s">
        <v>32002</v>
      </c>
      <c r="G5397" s="316" t="s">
        <v>32003</v>
      </c>
      <c r="H5397" s="313" t="s">
        <v>19713</v>
      </c>
      <c r="I5397" s="313" t="s">
        <v>19773</v>
      </c>
      <c r="J5397" s="415" t="s">
        <v>31419</v>
      </c>
      <c r="K5397" s="946">
        <v>1</v>
      </c>
      <c r="L5397" s="946">
        <v>12</v>
      </c>
      <c r="M5397" s="1005">
        <v>120000.00000000001</v>
      </c>
      <c r="N5397" s="946">
        <v>1</v>
      </c>
      <c r="O5397" s="946">
        <v>6</v>
      </c>
      <c r="P5397" s="1005">
        <v>54200</v>
      </c>
      <c r="Q5397" s="946">
        <v>1</v>
      </c>
      <c r="R5397" s="946">
        <v>12</v>
      </c>
      <c r="S5397" s="1015">
        <f t="shared" si="92"/>
        <v>120000</v>
      </c>
    </row>
    <row r="5398" spans="1:19" s="243" customFormat="1" ht="34.9">
      <c r="A5398" s="945" t="s">
        <v>1031</v>
      </c>
      <c r="B5398" s="415" t="s">
        <v>29742</v>
      </c>
      <c r="C5398" s="405" t="s">
        <v>115</v>
      </c>
      <c r="D5398" s="415" t="s">
        <v>27672</v>
      </c>
      <c r="E5398" s="1005">
        <v>9000</v>
      </c>
      <c r="F5398" s="415" t="s">
        <v>32004</v>
      </c>
      <c r="G5398" s="316" t="s">
        <v>32005</v>
      </c>
      <c r="H5398" s="313" t="s">
        <v>20978</v>
      </c>
      <c r="I5398" s="313" t="s">
        <v>19773</v>
      </c>
      <c r="J5398" s="415" t="s">
        <v>31815</v>
      </c>
      <c r="K5398" s="946">
        <v>2</v>
      </c>
      <c r="L5398" s="946">
        <v>11</v>
      </c>
      <c r="M5398" s="1005">
        <v>94500</v>
      </c>
      <c r="N5398" s="946">
        <v>1</v>
      </c>
      <c r="O5398" s="946">
        <v>6</v>
      </c>
      <c r="P5398" s="1005">
        <v>55000</v>
      </c>
      <c r="Q5398" s="946">
        <v>1</v>
      </c>
      <c r="R5398" s="946">
        <v>12</v>
      </c>
      <c r="S5398" s="1015">
        <f t="shared" si="92"/>
        <v>108000</v>
      </c>
    </row>
    <row r="5399" spans="1:19" s="243" customFormat="1" ht="34.9">
      <c r="A5399" s="945" t="s">
        <v>1031</v>
      </c>
      <c r="B5399" s="415" t="s">
        <v>29742</v>
      </c>
      <c r="C5399" s="405" t="s">
        <v>115</v>
      </c>
      <c r="D5399" s="415" t="s">
        <v>20390</v>
      </c>
      <c r="E5399" s="1005">
        <v>3800</v>
      </c>
      <c r="F5399" s="415" t="s">
        <v>32006</v>
      </c>
      <c r="G5399" s="316" t="s">
        <v>32007</v>
      </c>
      <c r="H5399" s="313" t="s">
        <v>23633</v>
      </c>
      <c r="I5399" s="313" t="s">
        <v>19773</v>
      </c>
      <c r="J5399" s="415" t="s">
        <v>19743</v>
      </c>
      <c r="K5399" s="946">
        <v>1</v>
      </c>
      <c r="L5399" s="946">
        <v>12</v>
      </c>
      <c r="M5399" s="1005">
        <v>45600</v>
      </c>
      <c r="N5399" s="946">
        <v>1</v>
      </c>
      <c r="O5399" s="946">
        <v>6</v>
      </c>
      <c r="P5399" s="1005">
        <v>28000</v>
      </c>
      <c r="Q5399" s="946">
        <v>1</v>
      </c>
      <c r="R5399" s="946">
        <v>12</v>
      </c>
      <c r="S5399" s="1015">
        <f t="shared" si="92"/>
        <v>45600</v>
      </c>
    </row>
    <row r="5400" spans="1:19" s="243" customFormat="1" ht="34.9">
      <c r="A5400" s="945" t="s">
        <v>1031</v>
      </c>
      <c r="B5400" s="415" t="s">
        <v>29742</v>
      </c>
      <c r="C5400" s="405" t="s">
        <v>115</v>
      </c>
      <c r="D5400" s="415" t="s">
        <v>32008</v>
      </c>
      <c r="E5400" s="1005">
        <v>12600</v>
      </c>
      <c r="F5400" s="415" t="s">
        <v>32009</v>
      </c>
      <c r="G5400" s="316" t="s">
        <v>32010</v>
      </c>
      <c r="H5400" s="313" t="s">
        <v>23597</v>
      </c>
      <c r="I5400" s="313" t="s">
        <v>19773</v>
      </c>
      <c r="J5400" s="415" t="s">
        <v>20164</v>
      </c>
      <c r="K5400" s="946">
        <v>1</v>
      </c>
      <c r="L5400" s="946">
        <v>12</v>
      </c>
      <c r="M5400" s="1005">
        <v>151200</v>
      </c>
      <c r="N5400" s="946">
        <v>1</v>
      </c>
      <c r="O5400" s="946">
        <v>6</v>
      </c>
      <c r="P5400" s="1005">
        <v>66800</v>
      </c>
      <c r="Q5400" s="946">
        <v>1</v>
      </c>
      <c r="R5400" s="946">
        <v>12</v>
      </c>
      <c r="S5400" s="1015">
        <f t="shared" si="92"/>
        <v>151200</v>
      </c>
    </row>
    <row r="5401" spans="1:19" s="243" customFormat="1" ht="34.9">
      <c r="A5401" s="945" t="s">
        <v>1031</v>
      </c>
      <c r="B5401" s="415" t="s">
        <v>29742</v>
      </c>
      <c r="C5401" s="405" t="s">
        <v>115</v>
      </c>
      <c r="D5401" s="415" t="s">
        <v>32011</v>
      </c>
      <c r="E5401" s="1005">
        <v>12500</v>
      </c>
      <c r="F5401" s="415" t="s">
        <v>32012</v>
      </c>
      <c r="G5401" s="316" t="s">
        <v>32013</v>
      </c>
      <c r="H5401" s="313" t="s">
        <v>23597</v>
      </c>
      <c r="I5401" s="313" t="s">
        <v>31447</v>
      </c>
      <c r="J5401" s="415" t="s">
        <v>20164</v>
      </c>
      <c r="K5401" s="946">
        <v>1</v>
      </c>
      <c r="L5401" s="946">
        <v>2</v>
      </c>
      <c r="M5401" s="1005">
        <v>25000</v>
      </c>
      <c r="N5401" s="946">
        <v>1</v>
      </c>
      <c r="O5401" s="946">
        <v>6</v>
      </c>
      <c r="P5401" s="1005">
        <v>75100</v>
      </c>
      <c r="Q5401" s="946">
        <v>1</v>
      </c>
      <c r="R5401" s="946">
        <v>12</v>
      </c>
      <c r="S5401" s="1015">
        <f t="shared" si="92"/>
        <v>150000</v>
      </c>
    </row>
    <row r="5402" spans="1:19" s="243" customFormat="1" ht="34.9">
      <c r="A5402" s="945" t="s">
        <v>1031</v>
      </c>
      <c r="B5402" s="415" t="s">
        <v>29742</v>
      </c>
      <c r="C5402" s="405" t="s">
        <v>115</v>
      </c>
      <c r="D5402" s="415" t="s">
        <v>19900</v>
      </c>
      <c r="E5402" s="1005">
        <v>4500</v>
      </c>
      <c r="F5402" s="415" t="s">
        <v>32014</v>
      </c>
      <c r="G5402" s="316" t="s">
        <v>32015</v>
      </c>
      <c r="H5402" s="313" t="s">
        <v>388</v>
      </c>
      <c r="I5402" s="313" t="s">
        <v>388</v>
      </c>
      <c r="J5402" s="415" t="s">
        <v>388</v>
      </c>
      <c r="K5402" s="946">
        <v>1</v>
      </c>
      <c r="L5402" s="946">
        <v>12</v>
      </c>
      <c r="M5402" s="1005">
        <v>54000</v>
      </c>
      <c r="N5402" s="946">
        <v>1</v>
      </c>
      <c r="O5402" s="946">
        <v>6</v>
      </c>
      <c r="P5402" s="1005">
        <v>35000</v>
      </c>
      <c r="Q5402" s="946">
        <v>1</v>
      </c>
      <c r="R5402" s="946">
        <v>12</v>
      </c>
      <c r="S5402" s="1015">
        <f t="shared" si="92"/>
        <v>54000</v>
      </c>
    </row>
    <row r="5403" spans="1:19" s="243" customFormat="1" ht="34.9">
      <c r="A5403" s="945" t="s">
        <v>1031</v>
      </c>
      <c r="B5403" s="415" t="s">
        <v>29742</v>
      </c>
      <c r="C5403" s="405" t="s">
        <v>115</v>
      </c>
      <c r="D5403" s="415" t="s">
        <v>32016</v>
      </c>
      <c r="E5403" s="1005">
        <v>5500</v>
      </c>
      <c r="F5403" s="415" t="s">
        <v>28602</v>
      </c>
      <c r="G5403" s="316" t="s">
        <v>32017</v>
      </c>
      <c r="H5403" s="313" t="s">
        <v>19713</v>
      </c>
      <c r="I5403" s="313" t="s">
        <v>19764</v>
      </c>
      <c r="J5403" s="415" t="s">
        <v>27822</v>
      </c>
      <c r="K5403" s="946">
        <v>1</v>
      </c>
      <c r="L5403" s="946">
        <v>3</v>
      </c>
      <c r="M5403" s="1005">
        <v>11725.31</v>
      </c>
      <c r="N5403" s="946">
        <v>1</v>
      </c>
      <c r="O5403" s="946">
        <v>6</v>
      </c>
      <c r="P5403" s="1005">
        <v>31997.33</v>
      </c>
      <c r="Q5403" s="946">
        <v>1</v>
      </c>
      <c r="R5403" s="946">
        <v>12</v>
      </c>
      <c r="S5403" s="1015">
        <f t="shared" si="92"/>
        <v>66000</v>
      </c>
    </row>
    <row r="5404" spans="1:19" s="243" customFormat="1" ht="34.9">
      <c r="A5404" s="945" t="s">
        <v>1031</v>
      </c>
      <c r="B5404" s="415" t="s">
        <v>29742</v>
      </c>
      <c r="C5404" s="405" t="s">
        <v>115</v>
      </c>
      <c r="D5404" s="415" t="s">
        <v>32018</v>
      </c>
      <c r="E5404" s="1005">
        <v>10000</v>
      </c>
      <c r="F5404" s="415" t="s">
        <v>32019</v>
      </c>
      <c r="G5404" s="316" t="s">
        <v>32020</v>
      </c>
      <c r="H5404" s="313" t="s">
        <v>19708</v>
      </c>
      <c r="I5404" s="313" t="s">
        <v>19773</v>
      </c>
      <c r="J5404" s="415" t="s">
        <v>19786</v>
      </c>
      <c r="K5404" s="946">
        <v>1</v>
      </c>
      <c r="L5404" s="946">
        <v>12</v>
      </c>
      <c r="M5404" s="1005">
        <v>120000</v>
      </c>
      <c r="N5404" s="946">
        <v>1</v>
      </c>
      <c r="O5404" s="946">
        <v>6</v>
      </c>
      <c r="P5404" s="1005">
        <v>55500</v>
      </c>
      <c r="Q5404" s="946">
        <v>1</v>
      </c>
      <c r="R5404" s="946">
        <v>12</v>
      </c>
      <c r="S5404" s="1015">
        <f t="shared" si="92"/>
        <v>120000</v>
      </c>
    </row>
    <row r="5405" spans="1:19" s="243" customFormat="1" ht="34.9">
      <c r="A5405" s="945" t="s">
        <v>1031</v>
      </c>
      <c r="B5405" s="415" t="s">
        <v>29742</v>
      </c>
      <c r="C5405" s="405" t="s">
        <v>115</v>
      </c>
      <c r="D5405" s="415" t="s">
        <v>23614</v>
      </c>
      <c r="E5405" s="1005">
        <v>11500</v>
      </c>
      <c r="F5405" s="415" t="s">
        <v>32021</v>
      </c>
      <c r="G5405" s="316" t="s">
        <v>32022</v>
      </c>
      <c r="H5405" s="313" t="s">
        <v>19713</v>
      </c>
      <c r="I5405" s="313" t="s">
        <v>31418</v>
      </c>
      <c r="J5405" s="415" t="s">
        <v>31419</v>
      </c>
      <c r="K5405" s="946">
        <v>2</v>
      </c>
      <c r="L5405" s="946">
        <v>11</v>
      </c>
      <c r="M5405" s="1005">
        <v>119600</v>
      </c>
      <c r="N5405" s="946">
        <v>1</v>
      </c>
      <c r="O5405" s="946">
        <v>6</v>
      </c>
      <c r="P5405" s="1005">
        <v>67500</v>
      </c>
      <c r="Q5405" s="946">
        <v>1</v>
      </c>
      <c r="R5405" s="946">
        <v>12</v>
      </c>
      <c r="S5405" s="1015">
        <f t="shared" si="92"/>
        <v>138000</v>
      </c>
    </row>
    <row r="5406" spans="1:19" s="243" customFormat="1" ht="34.9">
      <c r="A5406" s="945" t="s">
        <v>1031</v>
      </c>
      <c r="B5406" s="415" t="s">
        <v>29742</v>
      </c>
      <c r="C5406" s="405" t="s">
        <v>115</v>
      </c>
      <c r="D5406" s="415" t="s">
        <v>20633</v>
      </c>
      <c r="E5406" s="1005">
        <v>10500</v>
      </c>
      <c r="F5406" s="415" t="s">
        <v>32023</v>
      </c>
      <c r="G5406" s="316" t="s">
        <v>32024</v>
      </c>
      <c r="H5406" s="313" t="s">
        <v>24773</v>
      </c>
      <c r="I5406" s="313" t="s">
        <v>19773</v>
      </c>
      <c r="J5406" s="415" t="s">
        <v>19726</v>
      </c>
      <c r="K5406" s="946" t="s">
        <v>388</v>
      </c>
      <c r="L5406" s="946" t="s">
        <v>388</v>
      </c>
      <c r="M5406" s="1005" t="s">
        <v>388</v>
      </c>
      <c r="N5406" s="946">
        <v>1</v>
      </c>
      <c r="O5406" s="946">
        <v>0</v>
      </c>
      <c r="P5406" s="1005">
        <v>0</v>
      </c>
      <c r="Q5406" s="946">
        <v>1</v>
      </c>
      <c r="R5406" s="946">
        <v>7</v>
      </c>
      <c r="S5406" s="1015">
        <f t="shared" si="92"/>
        <v>73500</v>
      </c>
    </row>
    <row r="5407" spans="1:19" s="243" customFormat="1" ht="34.9">
      <c r="A5407" s="945" t="s">
        <v>1031</v>
      </c>
      <c r="B5407" s="415" t="s">
        <v>29742</v>
      </c>
      <c r="C5407" s="405" t="s">
        <v>115</v>
      </c>
      <c r="D5407" s="415" t="s">
        <v>4514</v>
      </c>
      <c r="E5407" s="1005">
        <v>8000</v>
      </c>
      <c r="F5407" s="415" t="s">
        <v>32025</v>
      </c>
      <c r="G5407" s="316" t="s">
        <v>32026</v>
      </c>
      <c r="H5407" s="313" t="s">
        <v>19713</v>
      </c>
      <c r="I5407" s="313" t="s">
        <v>19773</v>
      </c>
      <c r="J5407" s="415" t="s">
        <v>31419</v>
      </c>
      <c r="K5407" s="946">
        <v>8</v>
      </c>
      <c r="L5407" s="946">
        <v>3</v>
      </c>
      <c r="M5407" s="1005">
        <v>59692.770000000004</v>
      </c>
      <c r="N5407" s="946">
        <v>1</v>
      </c>
      <c r="O5407" s="946">
        <v>6</v>
      </c>
      <c r="P5407" s="1005">
        <v>51500</v>
      </c>
      <c r="Q5407" s="946">
        <v>1</v>
      </c>
      <c r="R5407" s="946">
        <v>12</v>
      </c>
      <c r="S5407" s="1015">
        <f t="shared" si="92"/>
        <v>96000</v>
      </c>
    </row>
    <row r="5408" spans="1:19" s="243" customFormat="1" ht="34.9">
      <c r="A5408" s="945" t="s">
        <v>1031</v>
      </c>
      <c r="B5408" s="415" t="s">
        <v>29742</v>
      </c>
      <c r="C5408" s="405" t="s">
        <v>115</v>
      </c>
      <c r="D5408" s="415" t="s">
        <v>31775</v>
      </c>
      <c r="E5408" s="1005">
        <v>12500</v>
      </c>
      <c r="F5408" s="415" t="s">
        <v>32027</v>
      </c>
      <c r="G5408" s="316" t="s">
        <v>32028</v>
      </c>
      <c r="H5408" s="313" t="s">
        <v>23597</v>
      </c>
      <c r="I5408" s="313" t="s">
        <v>19773</v>
      </c>
      <c r="J5408" s="415" t="s">
        <v>20164</v>
      </c>
      <c r="K5408" s="946">
        <v>1</v>
      </c>
      <c r="L5408" s="946">
        <v>12</v>
      </c>
      <c r="M5408" s="1005">
        <v>150000</v>
      </c>
      <c r="N5408" s="946">
        <v>1</v>
      </c>
      <c r="O5408" s="946">
        <v>6</v>
      </c>
      <c r="P5408" s="1005">
        <v>70500</v>
      </c>
      <c r="Q5408" s="946">
        <v>1</v>
      </c>
      <c r="R5408" s="946">
        <v>12</v>
      </c>
      <c r="S5408" s="1015">
        <f t="shared" si="92"/>
        <v>150000</v>
      </c>
    </row>
    <row r="5409" spans="1:19" s="243" customFormat="1" ht="34.9">
      <c r="A5409" s="945" t="s">
        <v>1031</v>
      </c>
      <c r="B5409" s="415" t="s">
        <v>29742</v>
      </c>
      <c r="C5409" s="405" t="s">
        <v>115</v>
      </c>
      <c r="D5409" s="415" t="s">
        <v>31987</v>
      </c>
      <c r="E5409" s="1005">
        <v>12500</v>
      </c>
      <c r="F5409" s="415" t="s">
        <v>32029</v>
      </c>
      <c r="G5409" s="316" t="s">
        <v>32030</v>
      </c>
      <c r="H5409" s="313" t="s">
        <v>19713</v>
      </c>
      <c r="I5409" s="313" t="s">
        <v>19773</v>
      </c>
      <c r="J5409" s="415" t="s">
        <v>31419</v>
      </c>
      <c r="K5409" s="946">
        <v>1</v>
      </c>
      <c r="L5409" s="946">
        <v>12</v>
      </c>
      <c r="M5409" s="1005">
        <v>150000</v>
      </c>
      <c r="N5409" s="946">
        <v>1</v>
      </c>
      <c r="O5409" s="946">
        <v>6</v>
      </c>
      <c r="P5409" s="1005">
        <v>75000</v>
      </c>
      <c r="Q5409" s="946">
        <v>1</v>
      </c>
      <c r="R5409" s="946">
        <v>12</v>
      </c>
      <c r="S5409" s="1015">
        <f t="shared" si="92"/>
        <v>150000</v>
      </c>
    </row>
    <row r="5410" spans="1:19" s="243" customFormat="1" ht="34.9">
      <c r="A5410" s="945" t="s">
        <v>1031</v>
      </c>
      <c r="B5410" s="415" t="s">
        <v>29742</v>
      </c>
      <c r="C5410" s="405" t="s">
        <v>115</v>
      </c>
      <c r="D5410" s="415" t="s">
        <v>32031</v>
      </c>
      <c r="E5410" s="1005">
        <v>12500</v>
      </c>
      <c r="F5410" s="415" t="s">
        <v>32032</v>
      </c>
      <c r="G5410" s="316" t="s">
        <v>32033</v>
      </c>
      <c r="H5410" s="313" t="s">
        <v>23597</v>
      </c>
      <c r="I5410" s="313" t="s">
        <v>31447</v>
      </c>
      <c r="J5410" s="415" t="s">
        <v>20164</v>
      </c>
      <c r="K5410" s="946">
        <v>1</v>
      </c>
      <c r="L5410" s="946">
        <v>2</v>
      </c>
      <c r="M5410" s="1005">
        <v>25000</v>
      </c>
      <c r="N5410" s="946">
        <v>1</v>
      </c>
      <c r="O5410" s="946">
        <v>6</v>
      </c>
      <c r="P5410" s="1005">
        <v>75000</v>
      </c>
      <c r="Q5410" s="946">
        <v>1</v>
      </c>
      <c r="R5410" s="946">
        <v>12</v>
      </c>
      <c r="S5410" s="1015">
        <f t="shared" si="92"/>
        <v>150000</v>
      </c>
    </row>
    <row r="5411" spans="1:19" s="243" customFormat="1" ht="34.9">
      <c r="A5411" s="945" t="s">
        <v>1031</v>
      </c>
      <c r="B5411" s="415" t="s">
        <v>29742</v>
      </c>
      <c r="C5411" s="405" t="s">
        <v>115</v>
      </c>
      <c r="D5411" s="415" t="s">
        <v>31935</v>
      </c>
      <c r="E5411" s="1005">
        <v>9000</v>
      </c>
      <c r="F5411" s="415" t="s">
        <v>32034</v>
      </c>
      <c r="G5411" s="316" t="s">
        <v>32035</v>
      </c>
      <c r="H5411" s="313" t="s">
        <v>19708</v>
      </c>
      <c r="I5411" s="313" t="s">
        <v>19773</v>
      </c>
      <c r="J5411" s="415" t="s">
        <v>19786</v>
      </c>
      <c r="K5411" s="946">
        <v>1</v>
      </c>
      <c r="L5411" s="946">
        <v>12</v>
      </c>
      <c r="M5411" s="1005">
        <v>107986.87</v>
      </c>
      <c r="N5411" s="946">
        <v>1</v>
      </c>
      <c r="O5411" s="946">
        <v>6</v>
      </c>
      <c r="P5411" s="1005">
        <v>56856.87</v>
      </c>
      <c r="Q5411" s="946">
        <v>1</v>
      </c>
      <c r="R5411" s="946">
        <v>12</v>
      </c>
      <c r="S5411" s="1015">
        <f t="shared" si="92"/>
        <v>108000</v>
      </c>
    </row>
    <row r="5412" spans="1:19" s="243" customFormat="1" ht="34.9">
      <c r="A5412" s="945" t="s">
        <v>1031</v>
      </c>
      <c r="B5412" s="415" t="s">
        <v>29742</v>
      </c>
      <c r="C5412" s="405" t="s">
        <v>115</v>
      </c>
      <c r="D5412" s="415" t="s">
        <v>26816</v>
      </c>
      <c r="E5412" s="1005">
        <v>5000</v>
      </c>
      <c r="F5412" s="415" t="s">
        <v>32036</v>
      </c>
      <c r="G5412" s="316" t="s">
        <v>32037</v>
      </c>
      <c r="H5412" s="313" t="s">
        <v>27606</v>
      </c>
      <c r="I5412" s="313" t="s">
        <v>19764</v>
      </c>
      <c r="J5412" s="415" t="s">
        <v>32038</v>
      </c>
      <c r="K5412" s="946">
        <v>1</v>
      </c>
      <c r="L5412" s="946">
        <v>12</v>
      </c>
      <c r="M5412" s="1005">
        <v>60000</v>
      </c>
      <c r="N5412" s="946">
        <v>1</v>
      </c>
      <c r="O5412" s="946">
        <v>6</v>
      </c>
      <c r="P5412" s="1005">
        <v>33697</v>
      </c>
      <c r="Q5412" s="946">
        <v>1</v>
      </c>
      <c r="R5412" s="946">
        <v>12</v>
      </c>
      <c r="S5412" s="1015">
        <f t="shared" si="92"/>
        <v>60000</v>
      </c>
    </row>
    <row r="5413" spans="1:19" s="243" customFormat="1" ht="34.9">
      <c r="A5413" s="945" t="s">
        <v>1031</v>
      </c>
      <c r="B5413" s="415" t="s">
        <v>29742</v>
      </c>
      <c r="C5413" s="405" t="s">
        <v>115</v>
      </c>
      <c r="D5413" s="415" t="s">
        <v>32039</v>
      </c>
      <c r="E5413" s="1005">
        <v>3000</v>
      </c>
      <c r="F5413" s="415" t="s">
        <v>32040</v>
      </c>
      <c r="G5413" s="316" t="s">
        <v>32041</v>
      </c>
      <c r="H5413" s="313" t="s">
        <v>24773</v>
      </c>
      <c r="I5413" s="313" t="s">
        <v>19764</v>
      </c>
      <c r="J5413" s="415" t="s">
        <v>20966</v>
      </c>
      <c r="K5413" s="946">
        <v>1</v>
      </c>
      <c r="L5413" s="946">
        <v>2</v>
      </c>
      <c r="M5413" s="1005">
        <v>5100</v>
      </c>
      <c r="N5413" s="946">
        <v>1</v>
      </c>
      <c r="O5413" s="946">
        <v>6</v>
      </c>
      <c r="P5413" s="1005">
        <v>20000</v>
      </c>
      <c r="Q5413" s="946">
        <v>1</v>
      </c>
      <c r="R5413" s="946">
        <v>12</v>
      </c>
      <c r="S5413" s="1015">
        <f t="shared" si="92"/>
        <v>36000</v>
      </c>
    </row>
    <row r="5414" spans="1:19" s="243" customFormat="1" ht="34.9">
      <c r="A5414" s="945" t="s">
        <v>1031</v>
      </c>
      <c r="B5414" s="415" t="s">
        <v>29742</v>
      </c>
      <c r="C5414" s="405" t="s">
        <v>115</v>
      </c>
      <c r="D5414" s="415" t="s">
        <v>31770</v>
      </c>
      <c r="E5414" s="1005">
        <v>8000</v>
      </c>
      <c r="F5414" s="415" t="s">
        <v>32042</v>
      </c>
      <c r="G5414" s="316" t="s">
        <v>32043</v>
      </c>
      <c r="H5414" s="313" t="s">
        <v>19713</v>
      </c>
      <c r="I5414" s="313" t="s">
        <v>31486</v>
      </c>
      <c r="J5414" s="415" t="s">
        <v>31419</v>
      </c>
      <c r="K5414" s="946">
        <v>2</v>
      </c>
      <c r="L5414" s="946">
        <v>10</v>
      </c>
      <c r="M5414" s="1005">
        <v>77333.33</v>
      </c>
      <c r="N5414" s="946">
        <v>1</v>
      </c>
      <c r="O5414" s="946">
        <v>5</v>
      </c>
      <c r="P5414" s="1005">
        <v>29198.78</v>
      </c>
      <c r="Q5414" s="946" t="s">
        <v>388</v>
      </c>
      <c r="R5414" s="946" t="s">
        <v>388</v>
      </c>
      <c r="S5414" s="1015" t="s">
        <v>388</v>
      </c>
    </row>
    <row r="5415" spans="1:19" s="243" customFormat="1" ht="34.9">
      <c r="A5415" s="945" t="s">
        <v>1031</v>
      </c>
      <c r="B5415" s="415" t="s">
        <v>29742</v>
      </c>
      <c r="C5415" s="405" t="s">
        <v>115</v>
      </c>
      <c r="D5415" s="415" t="s">
        <v>20124</v>
      </c>
      <c r="E5415" s="1005">
        <v>12500</v>
      </c>
      <c r="F5415" s="415" t="s">
        <v>32044</v>
      </c>
      <c r="G5415" s="316" t="s">
        <v>32045</v>
      </c>
      <c r="H5415" s="313" t="s">
        <v>19713</v>
      </c>
      <c r="I5415" s="313" t="s">
        <v>19773</v>
      </c>
      <c r="J5415" s="415" t="s">
        <v>31419</v>
      </c>
      <c r="K5415" s="946">
        <v>1</v>
      </c>
      <c r="L5415" s="946">
        <v>12</v>
      </c>
      <c r="M5415" s="1005">
        <v>150000</v>
      </c>
      <c r="N5415" s="946">
        <v>1</v>
      </c>
      <c r="O5415" s="946">
        <v>3</v>
      </c>
      <c r="P5415" s="1005">
        <v>29250</v>
      </c>
      <c r="Q5415" s="946" t="s">
        <v>388</v>
      </c>
      <c r="R5415" s="946" t="s">
        <v>388</v>
      </c>
      <c r="S5415" s="1015" t="s">
        <v>388</v>
      </c>
    </row>
    <row r="5416" spans="1:19" s="243" customFormat="1" ht="34.9">
      <c r="A5416" s="945" t="s">
        <v>1031</v>
      </c>
      <c r="B5416" s="415" t="s">
        <v>29742</v>
      </c>
      <c r="C5416" s="405" t="s">
        <v>115</v>
      </c>
      <c r="D5416" s="415" t="s">
        <v>31613</v>
      </c>
      <c r="E5416" s="1005">
        <v>5000</v>
      </c>
      <c r="F5416" s="415" t="s">
        <v>32046</v>
      </c>
      <c r="G5416" s="316" t="s">
        <v>32047</v>
      </c>
      <c r="H5416" s="313" t="s">
        <v>23597</v>
      </c>
      <c r="I5416" s="313" t="s">
        <v>19773</v>
      </c>
      <c r="J5416" s="415" t="s">
        <v>20164</v>
      </c>
      <c r="K5416" s="946">
        <v>1</v>
      </c>
      <c r="L5416" s="946">
        <v>3</v>
      </c>
      <c r="M5416" s="1005">
        <v>11666.67</v>
      </c>
      <c r="N5416" s="946">
        <v>1</v>
      </c>
      <c r="O5416" s="946">
        <v>6</v>
      </c>
      <c r="P5416" s="1005">
        <v>37500</v>
      </c>
      <c r="Q5416" s="946">
        <v>1</v>
      </c>
      <c r="R5416" s="946">
        <v>12</v>
      </c>
      <c r="S5416" s="1015">
        <f t="shared" ref="S5416:S5421" si="93">+E5416*R5416</f>
        <v>60000</v>
      </c>
    </row>
    <row r="5417" spans="1:19" s="243" customFormat="1" ht="34.9">
      <c r="A5417" s="945" t="s">
        <v>1031</v>
      </c>
      <c r="B5417" s="415" t="s">
        <v>29742</v>
      </c>
      <c r="C5417" s="405" t="s">
        <v>115</v>
      </c>
      <c r="D5417" s="415" t="s">
        <v>32048</v>
      </c>
      <c r="E5417" s="1005">
        <v>12600</v>
      </c>
      <c r="F5417" s="415" t="s">
        <v>32049</v>
      </c>
      <c r="G5417" s="316" t="s">
        <v>32050</v>
      </c>
      <c r="H5417" s="313" t="s">
        <v>23597</v>
      </c>
      <c r="I5417" s="313" t="s">
        <v>19773</v>
      </c>
      <c r="J5417" s="415" t="s">
        <v>20164</v>
      </c>
      <c r="K5417" s="946">
        <v>1</v>
      </c>
      <c r="L5417" s="946">
        <v>12</v>
      </c>
      <c r="M5417" s="1005">
        <v>151200</v>
      </c>
      <c r="N5417" s="946">
        <v>1</v>
      </c>
      <c r="O5417" s="946">
        <v>6</v>
      </c>
      <c r="P5417" s="1005">
        <v>68000</v>
      </c>
      <c r="Q5417" s="946">
        <v>1</v>
      </c>
      <c r="R5417" s="946">
        <v>12</v>
      </c>
      <c r="S5417" s="1015">
        <f t="shared" si="93"/>
        <v>151200</v>
      </c>
    </row>
    <row r="5418" spans="1:19" s="243" customFormat="1" ht="34.9">
      <c r="A5418" s="945" t="s">
        <v>1031</v>
      </c>
      <c r="B5418" s="415" t="s">
        <v>29742</v>
      </c>
      <c r="C5418" s="405" t="s">
        <v>115</v>
      </c>
      <c r="D5418" s="415" t="s">
        <v>31517</v>
      </c>
      <c r="E5418" s="1005">
        <v>10500</v>
      </c>
      <c r="F5418" s="415" t="s">
        <v>32051</v>
      </c>
      <c r="G5418" s="316" t="s">
        <v>32052</v>
      </c>
      <c r="H5418" s="313" t="s">
        <v>19713</v>
      </c>
      <c r="I5418" s="313" t="s">
        <v>31486</v>
      </c>
      <c r="J5418" s="415" t="s">
        <v>31419</v>
      </c>
      <c r="K5418" s="946">
        <v>1</v>
      </c>
      <c r="L5418" s="946">
        <v>12</v>
      </c>
      <c r="M5418" s="1005">
        <v>126000</v>
      </c>
      <c r="N5418" s="946">
        <v>1</v>
      </c>
      <c r="O5418" s="946">
        <v>6</v>
      </c>
      <c r="P5418" s="1005">
        <v>65100</v>
      </c>
      <c r="Q5418" s="946">
        <v>1</v>
      </c>
      <c r="R5418" s="946">
        <v>12</v>
      </c>
      <c r="S5418" s="1015">
        <f t="shared" si="93"/>
        <v>126000</v>
      </c>
    </row>
    <row r="5419" spans="1:19" s="243" customFormat="1" ht="34.9">
      <c r="A5419" s="945" t="s">
        <v>1031</v>
      </c>
      <c r="B5419" s="415" t="s">
        <v>29742</v>
      </c>
      <c r="C5419" s="405" t="s">
        <v>115</v>
      </c>
      <c r="D5419" s="415" t="s">
        <v>4514</v>
      </c>
      <c r="E5419" s="1005">
        <v>8000</v>
      </c>
      <c r="F5419" s="415" t="s">
        <v>32053</v>
      </c>
      <c r="G5419" s="316" t="s">
        <v>32054</v>
      </c>
      <c r="H5419" s="313" t="s">
        <v>19713</v>
      </c>
      <c r="I5419" s="313" t="s">
        <v>19773</v>
      </c>
      <c r="J5419" s="415" t="s">
        <v>31419</v>
      </c>
      <c r="K5419" s="946">
        <v>1</v>
      </c>
      <c r="L5419" s="946">
        <v>12</v>
      </c>
      <c r="M5419" s="1005">
        <v>96000</v>
      </c>
      <c r="N5419" s="946">
        <v>1</v>
      </c>
      <c r="O5419" s="946">
        <v>6</v>
      </c>
      <c r="P5419" s="1005">
        <v>50500</v>
      </c>
      <c r="Q5419" s="946">
        <v>1</v>
      </c>
      <c r="R5419" s="946">
        <v>12</v>
      </c>
      <c r="S5419" s="1015">
        <f t="shared" si="93"/>
        <v>96000</v>
      </c>
    </row>
    <row r="5420" spans="1:19" s="243" customFormat="1" ht="34.9">
      <c r="A5420" s="945" t="s">
        <v>1031</v>
      </c>
      <c r="B5420" s="415" t="s">
        <v>29742</v>
      </c>
      <c r="C5420" s="405" t="s">
        <v>115</v>
      </c>
      <c r="D5420" s="415" t="s">
        <v>31439</v>
      </c>
      <c r="E5420" s="1005">
        <v>12500</v>
      </c>
      <c r="F5420" s="415" t="s">
        <v>32055</v>
      </c>
      <c r="G5420" s="316" t="s">
        <v>32056</v>
      </c>
      <c r="H5420" s="313" t="s">
        <v>19713</v>
      </c>
      <c r="I5420" s="313" t="s">
        <v>31418</v>
      </c>
      <c r="J5420" s="415" t="s">
        <v>31419</v>
      </c>
      <c r="K5420" s="946">
        <v>1</v>
      </c>
      <c r="L5420" s="946">
        <v>2</v>
      </c>
      <c r="M5420" s="1005">
        <v>24166.67</v>
      </c>
      <c r="N5420" s="946">
        <v>1</v>
      </c>
      <c r="O5420" s="946">
        <v>6</v>
      </c>
      <c r="P5420" s="1005">
        <v>70500</v>
      </c>
      <c r="Q5420" s="946">
        <v>1</v>
      </c>
      <c r="R5420" s="946">
        <v>12</v>
      </c>
      <c r="S5420" s="1015">
        <f t="shared" si="93"/>
        <v>150000</v>
      </c>
    </row>
    <row r="5421" spans="1:19" s="243" customFormat="1" ht="46.5">
      <c r="A5421" s="945" t="s">
        <v>1031</v>
      </c>
      <c r="B5421" s="415" t="s">
        <v>29742</v>
      </c>
      <c r="C5421" s="405" t="s">
        <v>115</v>
      </c>
      <c r="D5421" s="415" t="s">
        <v>32057</v>
      </c>
      <c r="E5421" s="1005">
        <v>4500</v>
      </c>
      <c r="F5421" s="415" t="s">
        <v>32058</v>
      </c>
      <c r="G5421" s="316" t="s">
        <v>32059</v>
      </c>
      <c r="H5421" s="313" t="s">
        <v>23597</v>
      </c>
      <c r="I5421" s="313" t="s">
        <v>19764</v>
      </c>
      <c r="J5421" s="415" t="s">
        <v>32060</v>
      </c>
      <c r="K5421" s="946">
        <v>1</v>
      </c>
      <c r="L5421" s="946">
        <v>2</v>
      </c>
      <c r="M5421" s="1005">
        <v>9000</v>
      </c>
      <c r="N5421" s="946">
        <v>1</v>
      </c>
      <c r="O5421" s="946">
        <v>6</v>
      </c>
      <c r="P5421" s="1005">
        <v>35000</v>
      </c>
      <c r="Q5421" s="946">
        <v>1</v>
      </c>
      <c r="R5421" s="946">
        <v>12</v>
      </c>
      <c r="S5421" s="1015">
        <f t="shared" si="93"/>
        <v>54000</v>
      </c>
    </row>
    <row r="5422" spans="1:19" s="243" customFormat="1" ht="34.9">
      <c r="A5422" s="945" t="s">
        <v>1031</v>
      </c>
      <c r="B5422" s="415" t="s">
        <v>29742</v>
      </c>
      <c r="C5422" s="405" t="s">
        <v>115</v>
      </c>
      <c r="D5422" s="415" t="s">
        <v>20124</v>
      </c>
      <c r="E5422" s="1005">
        <v>10000</v>
      </c>
      <c r="F5422" s="415" t="s">
        <v>32061</v>
      </c>
      <c r="G5422" s="316" t="s">
        <v>32062</v>
      </c>
      <c r="H5422" s="313" t="s">
        <v>19713</v>
      </c>
      <c r="I5422" s="313" t="s">
        <v>31486</v>
      </c>
      <c r="J5422" s="415" t="s">
        <v>31419</v>
      </c>
      <c r="K5422" s="946">
        <v>1</v>
      </c>
      <c r="L5422" s="946">
        <v>1</v>
      </c>
      <c r="M5422" s="1005">
        <v>4708.33</v>
      </c>
      <c r="N5422" s="946" t="s">
        <v>388</v>
      </c>
      <c r="O5422" s="946" t="s">
        <v>388</v>
      </c>
      <c r="P5422" s="1005" t="s">
        <v>388</v>
      </c>
      <c r="Q5422" s="946" t="s">
        <v>388</v>
      </c>
      <c r="R5422" s="946" t="s">
        <v>388</v>
      </c>
      <c r="S5422" s="1015" t="s">
        <v>388</v>
      </c>
    </row>
    <row r="5423" spans="1:19" s="243" customFormat="1" ht="34.9">
      <c r="A5423" s="945" t="s">
        <v>1031</v>
      </c>
      <c r="B5423" s="415" t="s">
        <v>29742</v>
      </c>
      <c r="C5423" s="405" t="s">
        <v>115</v>
      </c>
      <c r="D5423" s="415" t="s">
        <v>23544</v>
      </c>
      <c r="E5423" s="1005">
        <v>12500</v>
      </c>
      <c r="F5423" s="415" t="s">
        <v>32063</v>
      </c>
      <c r="G5423" s="316" t="s">
        <v>32064</v>
      </c>
      <c r="H5423" s="313" t="s">
        <v>19713</v>
      </c>
      <c r="I5423" s="313" t="s">
        <v>31486</v>
      </c>
      <c r="J5423" s="415" t="s">
        <v>31419</v>
      </c>
      <c r="K5423" s="946">
        <v>1</v>
      </c>
      <c r="L5423" s="946">
        <v>2</v>
      </c>
      <c r="M5423" s="1005">
        <v>15833.33</v>
      </c>
      <c r="N5423" s="946" t="s">
        <v>388</v>
      </c>
      <c r="O5423" s="946" t="s">
        <v>388</v>
      </c>
      <c r="P5423" s="1005" t="s">
        <v>388</v>
      </c>
      <c r="Q5423" s="946" t="s">
        <v>388</v>
      </c>
      <c r="R5423" s="946" t="s">
        <v>388</v>
      </c>
      <c r="S5423" s="1015" t="s">
        <v>388</v>
      </c>
    </row>
    <row r="5424" spans="1:19" s="243" customFormat="1" ht="34.9">
      <c r="A5424" s="945" t="s">
        <v>1031</v>
      </c>
      <c r="B5424" s="415" t="s">
        <v>29742</v>
      </c>
      <c r="C5424" s="405" t="s">
        <v>115</v>
      </c>
      <c r="D5424" s="415" t="s">
        <v>19948</v>
      </c>
      <c r="E5424" s="1005">
        <v>4000</v>
      </c>
      <c r="F5424" s="415" t="s">
        <v>32065</v>
      </c>
      <c r="G5424" s="316" t="s">
        <v>32066</v>
      </c>
      <c r="H5424" s="313" t="s">
        <v>388</v>
      </c>
      <c r="I5424" s="313" t="s">
        <v>388</v>
      </c>
      <c r="J5424" s="415" t="s">
        <v>388</v>
      </c>
      <c r="K5424" s="946">
        <v>1</v>
      </c>
      <c r="L5424" s="946">
        <v>12</v>
      </c>
      <c r="M5424" s="1005">
        <v>48000</v>
      </c>
      <c r="N5424" s="946">
        <v>1</v>
      </c>
      <c r="O5424" s="946">
        <v>6</v>
      </c>
      <c r="P5424" s="1005">
        <v>24500</v>
      </c>
      <c r="Q5424" s="946">
        <v>1</v>
      </c>
      <c r="R5424" s="946">
        <v>12</v>
      </c>
      <c r="S5424" s="1015">
        <f t="shared" ref="S5424:S5428" si="94">+E5424*R5424</f>
        <v>48000</v>
      </c>
    </row>
    <row r="5425" spans="1:19" s="243" customFormat="1" ht="34.9">
      <c r="A5425" s="945" t="s">
        <v>1031</v>
      </c>
      <c r="B5425" s="415" t="s">
        <v>29742</v>
      </c>
      <c r="C5425" s="405" t="s">
        <v>115</v>
      </c>
      <c r="D5425" s="415" t="s">
        <v>32067</v>
      </c>
      <c r="E5425" s="1005">
        <v>4000</v>
      </c>
      <c r="F5425" s="415" t="s">
        <v>32068</v>
      </c>
      <c r="G5425" s="316" t="s">
        <v>32069</v>
      </c>
      <c r="H5425" s="313" t="s">
        <v>19713</v>
      </c>
      <c r="I5425" s="313" t="s">
        <v>19773</v>
      </c>
      <c r="J5425" s="415" t="s">
        <v>31419</v>
      </c>
      <c r="K5425" s="946">
        <v>1</v>
      </c>
      <c r="L5425" s="946">
        <v>12</v>
      </c>
      <c r="M5425" s="1005">
        <v>48000</v>
      </c>
      <c r="N5425" s="946">
        <v>1</v>
      </c>
      <c r="O5425" s="946">
        <v>5</v>
      </c>
      <c r="P5425" s="1005">
        <v>17333.330000000002</v>
      </c>
      <c r="Q5425" s="946">
        <v>1</v>
      </c>
      <c r="R5425" s="946">
        <v>12</v>
      </c>
      <c r="S5425" s="1015">
        <f t="shared" si="94"/>
        <v>48000</v>
      </c>
    </row>
    <row r="5426" spans="1:19" s="243" customFormat="1" ht="81.400000000000006">
      <c r="A5426" s="945" t="s">
        <v>1031</v>
      </c>
      <c r="B5426" s="415" t="s">
        <v>29742</v>
      </c>
      <c r="C5426" s="405" t="s">
        <v>115</v>
      </c>
      <c r="D5426" s="415" t="s">
        <v>32070</v>
      </c>
      <c r="E5426" s="1005">
        <v>12600</v>
      </c>
      <c r="F5426" s="415" t="s">
        <v>32071</v>
      </c>
      <c r="G5426" s="316" t="s">
        <v>32072</v>
      </c>
      <c r="H5426" s="313" t="s">
        <v>23597</v>
      </c>
      <c r="I5426" s="313" t="s">
        <v>19773</v>
      </c>
      <c r="J5426" s="415" t="s">
        <v>20164</v>
      </c>
      <c r="K5426" s="946">
        <v>1</v>
      </c>
      <c r="L5426" s="946">
        <v>12</v>
      </c>
      <c r="M5426" s="1005">
        <v>151200</v>
      </c>
      <c r="N5426" s="946">
        <v>1</v>
      </c>
      <c r="O5426" s="946">
        <v>6</v>
      </c>
      <c r="P5426" s="1005">
        <v>67000</v>
      </c>
      <c r="Q5426" s="946">
        <v>1</v>
      </c>
      <c r="R5426" s="946">
        <v>12</v>
      </c>
      <c r="S5426" s="1015">
        <f t="shared" si="94"/>
        <v>151200</v>
      </c>
    </row>
    <row r="5427" spans="1:19" s="243" customFormat="1" ht="46.5">
      <c r="A5427" s="945" t="s">
        <v>1031</v>
      </c>
      <c r="B5427" s="415" t="s">
        <v>29742</v>
      </c>
      <c r="C5427" s="405" t="s">
        <v>115</v>
      </c>
      <c r="D5427" s="415" t="s">
        <v>32073</v>
      </c>
      <c r="E5427" s="1005">
        <v>12600</v>
      </c>
      <c r="F5427" s="415" t="s">
        <v>32074</v>
      </c>
      <c r="G5427" s="316" t="s">
        <v>32075</v>
      </c>
      <c r="H5427" s="313" t="s">
        <v>23597</v>
      </c>
      <c r="I5427" s="313" t="s">
        <v>31486</v>
      </c>
      <c r="J5427" s="415" t="s">
        <v>20164</v>
      </c>
      <c r="K5427" s="946">
        <v>1</v>
      </c>
      <c r="L5427" s="946">
        <v>12</v>
      </c>
      <c r="M5427" s="1005">
        <v>151200</v>
      </c>
      <c r="N5427" s="946">
        <v>1</v>
      </c>
      <c r="O5427" s="946">
        <v>6</v>
      </c>
      <c r="P5427" s="1005">
        <v>75600</v>
      </c>
      <c r="Q5427" s="946">
        <v>1</v>
      </c>
      <c r="R5427" s="946">
        <v>12</v>
      </c>
      <c r="S5427" s="1015">
        <f t="shared" si="94"/>
        <v>151200</v>
      </c>
    </row>
    <row r="5428" spans="1:19" s="243" customFormat="1" ht="34.9">
      <c r="A5428" s="945" t="s">
        <v>1031</v>
      </c>
      <c r="B5428" s="415" t="s">
        <v>29742</v>
      </c>
      <c r="C5428" s="405" t="s">
        <v>115</v>
      </c>
      <c r="D5428" s="415" t="s">
        <v>32076</v>
      </c>
      <c r="E5428" s="1005">
        <v>10500</v>
      </c>
      <c r="F5428" s="415" t="s">
        <v>32077</v>
      </c>
      <c r="G5428" s="316" t="s">
        <v>32078</v>
      </c>
      <c r="H5428" s="313" t="s">
        <v>23597</v>
      </c>
      <c r="I5428" s="313" t="s">
        <v>19764</v>
      </c>
      <c r="J5428" s="415" t="s">
        <v>31617</v>
      </c>
      <c r="K5428" s="946">
        <v>1</v>
      </c>
      <c r="L5428" s="946">
        <v>2</v>
      </c>
      <c r="M5428" s="1005">
        <v>21000</v>
      </c>
      <c r="N5428" s="946">
        <v>1</v>
      </c>
      <c r="O5428" s="946">
        <v>6</v>
      </c>
      <c r="P5428" s="1005">
        <v>65100</v>
      </c>
      <c r="Q5428" s="946">
        <v>1</v>
      </c>
      <c r="R5428" s="946">
        <v>12</v>
      </c>
      <c r="S5428" s="1015">
        <f t="shared" si="94"/>
        <v>126000</v>
      </c>
    </row>
    <row r="5429" spans="1:19" s="243" customFormat="1" ht="34.9">
      <c r="A5429" s="945" t="s">
        <v>1031</v>
      </c>
      <c r="B5429" s="415" t="s">
        <v>29742</v>
      </c>
      <c r="C5429" s="405" t="s">
        <v>115</v>
      </c>
      <c r="D5429" s="415" t="s">
        <v>31749</v>
      </c>
      <c r="E5429" s="1005">
        <v>14000</v>
      </c>
      <c r="F5429" s="415" t="s">
        <v>32079</v>
      </c>
      <c r="G5429" s="316" t="s">
        <v>32080</v>
      </c>
      <c r="H5429" s="313" t="s">
        <v>32081</v>
      </c>
      <c r="I5429" s="313" t="s">
        <v>31447</v>
      </c>
      <c r="J5429" s="415" t="s">
        <v>27560</v>
      </c>
      <c r="K5429" s="946">
        <v>1</v>
      </c>
      <c r="L5429" s="946">
        <v>3</v>
      </c>
      <c r="M5429" s="1005">
        <v>29400</v>
      </c>
      <c r="N5429" s="946" t="s">
        <v>388</v>
      </c>
      <c r="O5429" s="946" t="s">
        <v>388</v>
      </c>
      <c r="P5429" s="1005" t="s">
        <v>388</v>
      </c>
      <c r="Q5429" s="946" t="s">
        <v>388</v>
      </c>
      <c r="R5429" s="946" t="s">
        <v>388</v>
      </c>
      <c r="S5429" s="1015" t="s">
        <v>388</v>
      </c>
    </row>
    <row r="5430" spans="1:19" s="243" customFormat="1" ht="34.9">
      <c r="A5430" s="945" t="s">
        <v>1031</v>
      </c>
      <c r="B5430" s="415" t="s">
        <v>29742</v>
      </c>
      <c r="C5430" s="405" t="s">
        <v>115</v>
      </c>
      <c r="D5430" s="415" t="s">
        <v>32082</v>
      </c>
      <c r="E5430" s="1005">
        <v>12600</v>
      </c>
      <c r="F5430" s="415" t="s">
        <v>32083</v>
      </c>
      <c r="G5430" s="316" t="s">
        <v>32084</v>
      </c>
      <c r="H5430" s="313" t="s">
        <v>23597</v>
      </c>
      <c r="I5430" s="313" t="s">
        <v>19773</v>
      </c>
      <c r="J5430" s="415" t="s">
        <v>20164</v>
      </c>
      <c r="K5430" s="946">
        <v>1</v>
      </c>
      <c r="L5430" s="946">
        <v>12</v>
      </c>
      <c r="M5430" s="1005">
        <v>151200</v>
      </c>
      <c r="N5430" s="946">
        <v>1</v>
      </c>
      <c r="O5430" s="946">
        <v>6</v>
      </c>
      <c r="P5430" s="1005">
        <v>73500</v>
      </c>
      <c r="Q5430" s="946">
        <v>1</v>
      </c>
      <c r="R5430" s="946">
        <v>12</v>
      </c>
      <c r="S5430" s="1015">
        <f>+E5430*R5430</f>
        <v>151200</v>
      </c>
    </row>
    <row r="5431" spans="1:19" s="243" customFormat="1">
      <c r="A5431" s="947"/>
      <c r="B5431" s="918"/>
      <c r="C5431" s="948"/>
      <c r="D5431" s="949"/>
      <c r="E5431" s="1023"/>
      <c r="F5431" s="918"/>
      <c r="G5431" s="1032"/>
      <c r="H5431" s="1036"/>
      <c r="I5431" s="1036"/>
      <c r="J5431" s="1036"/>
      <c r="K5431" s="950"/>
      <c r="L5431" s="950"/>
      <c r="M5431" s="999">
        <f>SUM(M5180:M5430)</f>
        <v>19486180.403333332</v>
      </c>
      <c r="N5431" s="951"/>
      <c r="O5431" s="951"/>
      <c r="P5431" s="999">
        <f>SUM(P5180:P5430)</f>
        <v>11381219.459999999</v>
      </c>
      <c r="Q5431" s="951"/>
      <c r="R5431" s="951"/>
      <c r="S5431" s="1010">
        <f>SUM(S5180:S5430)</f>
        <v>23361498</v>
      </c>
    </row>
    <row r="5432" spans="1:19" ht="22.8" customHeight="1">
      <c r="A5432" s="1405" t="s">
        <v>453</v>
      </c>
      <c r="B5432" s="1406"/>
      <c r="C5432" s="1406"/>
      <c r="D5432" s="1406"/>
      <c r="E5432" s="1406"/>
      <c r="F5432" s="1406"/>
      <c r="G5432" s="1406"/>
      <c r="H5432" s="1406"/>
      <c r="I5432" s="1406"/>
      <c r="J5432" s="1406"/>
      <c r="K5432" s="1406"/>
      <c r="L5432" s="1406"/>
      <c r="M5432" s="1406"/>
      <c r="N5432" s="1406"/>
      <c r="O5432" s="1406"/>
      <c r="P5432" s="1406"/>
      <c r="Q5432" s="1406"/>
      <c r="R5432" s="1406"/>
      <c r="S5432" s="1407"/>
    </row>
    <row r="5433" spans="1:19" s="889" customFormat="1" ht="35" customHeight="1">
      <c r="A5433" s="945" t="s">
        <v>1032</v>
      </c>
      <c r="B5433" s="415" t="s">
        <v>280</v>
      </c>
      <c r="C5433" s="415" t="s">
        <v>115</v>
      </c>
      <c r="D5433" s="887" t="s">
        <v>32085</v>
      </c>
      <c r="E5433" s="1005">
        <v>6800</v>
      </c>
      <c r="F5433" s="952" t="s">
        <v>32086</v>
      </c>
      <c r="G5433" s="376" t="s">
        <v>32087</v>
      </c>
      <c r="H5433" s="1037" t="s">
        <v>32088</v>
      </c>
      <c r="I5433" s="634" t="s">
        <v>32089</v>
      </c>
      <c r="J5433" s="634" t="s">
        <v>32089</v>
      </c>
      <c r="K5433" s="415" t="s">
        <v>9245</v>
      </c>
      <c r="L5433" s="900">
        <v>12</v>
      </c>
      <c r="M5433" s="469">
        <v>81600</v>
      </c>
      <c r="N5433" s="415" t="s">
        <v>9245</v>
      </c>
      <c r="O5433" s="916">
        <v>6</v>
      </c>
      <c r="P5433" s="469">
        <v>40800</v>
      </c>
      <c r="Q5433" s="415" t="s">
        <v>9245</v>
      </c>
      <c r="R5433" s="916">
        <v>12</v>
      </c>
      <c r="S5433" s="470">
        <v>81600</v>
      </c>
    </row>
    <row r="5434" spans="1:19" s="889" customFormat="1" ht="23.25">
      <c r="A5434" s="945" t="s">
        <v>1032</v>
      </c>
      <c r="B5434" s="415" t="s">
        <v>280</v>
      </c>
      <c r="C5434" s="415" t="s">
        <v>115</v>
      </c>
      <c r="D5434" s="887" t="s">
        <v>32090</v>
      </c>
      <c r="E5434" s="1005">
        <v>6000</v>
      </c>
      <c r="F5434" s="952" t="s">
        <v>32091</v>
      </c>
      <c r="G5434" s="376" t="s">
        <v>32092</v>
      </c>
      <c r="H5434" s="415" t="s">
        <v>30211</v>
      </c>
      <c r="I5434" s="392" t="s">
        <v>32089</v>
      </c>
      <c r="J5434" s="392" t="s">
        <v>32089</v>
      </c>
      <c r="K5434" s="415" t="s">
        <v>32093</v>
      </c>
      <c r="L5434" s="900">
        <v>12</v>
      </c>
      <c r="M5434" s="469">
        <v>72000</v>
      </c>
      <c r="N5434" s="415" t="s">
        <v>32093</v>
      </c>
      <c r="O5434" s="916">
        <v>6</v>
      </c>
      <c r="P5434" s="469">
        <v>36000</v>
      </c>
      <c r="Q5434" s="415" t="s">
        <v>32093</v>
      </c>
      <c r="R5434" s="916">
        <v>12</v>
      </c>
      <c r="S5434" s="470">
        <v>72000</v>
      </c>
    </row>
    <row r="5435" spans="1:19" s="889" customFormat="1" ht="23.25">
      <c r="A5435" s="945" t="s">
        <v>1032</v>
      </c>
      <c r="B5435" s="415" t="s">
        <v>280</v>
      </c>
      <c r="C5435" s="415" t="s">
        <v>115</v>
      </c>
      <c r="D5435" s="887" t="s">
        <v>32094</v>
      </c>
      <c r="E5435" s="1005">
        <v>3000</v>
      </c>
      <c r="F5435" s="952" t="s">
        <v>32095</v>
      </c>
      <c r="G5435" s="376" t="s">
        <v>32096</v>
      </c>
      <c r="H5435" s="415" t="s">
        <v>32097</v>
      </c>
      <c r="I5435" s="392" t="s">
        <v>19764</v>
      </c>
      <c r="J5435" s="392" t="s">
        <v>19764</v>
      </c>
      <c r="K5435" s="415" t="s">
        <v>32098</v>
      </c>
      <c r="L5435" s="900">
        <v>12</v>
      </c>
      <c r="M5435" s="469">
        <v>36000</v>
      </c>
      <c r="N5435" s="415" t="s">
        <v>32098</v>
      </c>
      <c r="O5435" s="916">
        <v>6</v>
      </c>
      <c r="P5435" s="469">
        <v>18000</v>
      </c>
      <c r="Q5435" s="415" t="s">
        <v>32098</v>
      </c>
      <c r="R5435" s="916">
        <v>12</v>
      </c>
      <c r="S5435" s="470">
        <v>36000</v>
      </c>
    </row>
    <row r="5436" spans="1:19" s="889" customFormat="1" ht="23.25">
      <c r="A5436" s="945" t="s">
        <v>1032</v>
      </c>
      <c r="B5436" s="415" t="s">
        <v>280</v>
      </c>
      <c r="C5436" s="415" t="s">
        <v>115</v>
      </c>
      <c r="D5436" s="887" t="s">
        <v>32099</v>
      </c>
      <c r="E5436" s="342">
        <v>6800</v>
      </c>
      <c r="F5436" s="432" t="s">
        <v>32100</v>
      </c>
      <c r="G5436" s="376" t="s">
        <v>32101</v>
      </c>
      <c r="H5436" s="887" t="s">
        <v>32102</v>
      </c>
      <c r="I5436" s="887" t="s">
        <v>32089</v>
      </c>
      <c r="J5436" s="887" t="s">
        <v>32089</v>
      </c>
      <c r="K5436" s="887" t="s">
        <v>32103</v>
      </c>
      <c r="L5436" s="900">
        <v>12</v>
      </c>
      <c r="M5436" s="469">
        <v>78426.67</v>
      </c>
      <c r="N5436" s="887" t="s">
        <v>32103</v>
      </c>
      <c r="O5436" s="916">
        <v>6</v>
      </c>
      <c r="P5436" s="469">
        <v>40800</v>
      </c>
      <c r="Q5436" s="887" t="s">
        <v>32103</v>
      </c>
      <c r="R5436" s="916">
        <v>12</v>
      </c>
      <c r="S5436" s="470">
        <v>81600</v>
      </c>
    </row>
    <row r="5437" spans="1:19" s="889" customFormat="1" ht="23.25">
      <c r="A5437" s="945" t="s">
        <v>1032</v>
      </c>
      <c r="B5437" s="415" t="s">
        <v>280</v>
      </c>
      <c r="C5437" s="415" t="s">
        <v>115</v>
      </c>
      <c r="D5437" s="887" t="s">
        <v>19907</v>
      </c>
      <c r="E5437" s="342">
        <v>2500</v>
      </c>
      <c r="F5437" s="432" t="s">
        <v>32104</v>
      </c>
      <c r="G5437" s="376" t="s">
        <v>32105</v>
      </c>
      <c r="H5437" s="887" t="s">
        <v>23496</v>
      </c>
      <c r="I5437" s="887" t="s">
        <v>20970</v>
      </c>
      <c r="J5437" s="887" t="s">
        <v>20970</v>
      </c>
      <c r="K5437" s="887" t="s">
        <v>32106</v>
      </c>
      <c r="L5437" s="900">
        <v>12</v>
      </c>
      <c r="M5437" s="469">
        <v>30000</v>
      </c>
      <c r="N5437" s="887" t="s">
        <v>32106</v>
      </c>
      <c r="O5437" s="916">
        <v>6</v>
      </c>
      <c r="P5437" s="469">
        <v>15000</v>
      </c>
      <c r="Q5437" s="887" t="s">
        <v>32106</v>
      </c>
      <c r="R5437" s="916">
        <v>12</v>
      </c>
      <c r="S5437" s="470">
        <v>30000</v>
      </c>
    </row>
    <row r="5438" spans="1:19" s="889" customFormat="1" ht="23.25">
      <c r="A5438" s="945" t="s">
        <v>1032</v>
      </c>
      <c r="B5438" s="415" t="s">
        <v>280</v>
      </c>
      <c r="C5438" s="415" t="s">
        <v>115</v>
      </c>
      <c r="D5438" s="887" t="s">
        <v>32107</v>
      </c>
      <c r="E5438" s="342">
        <v>6000</v>
      </c>
      <c r="F5438" s="432" t="s">
        <v>32108</v>
      </c>
      <c r="G5438" s="376" t="s">
        <v>32109</v>
      </c>
      <c r="H5438" s="887" t="s">
        <v>32110</v>
      </c>
      <c r="I5438" s="887" t="s">
        <v>32089</v>
      </c>
      <c r="J5438" s="887" t="s">
        <v>32089</v>
      </c>
      <c r="K5438" s="887" t="s">
        <v>32111</v>
      </c>
      <c r="L5438" s="900">
        <v>12</v>
      </c>
      <c r="M5438" s="469">
        <v>72000</v>
      </c>
      <c r="N5438" s="887" t="s">
        <v>32111</v>
      </c>
      <c r="O5438" s="916">
        <v>6</v>
      </c>
      <c r="P5438" s="469">
        <v>36000</v>
      </c>
      <c r="Q5438" s="887" t="s">
        <v>32111</v>
      </c>
      <c r="R5438" s="916">
        <v>12</v>
      </c>
      <c r="S5438" s="470">
        <v>72000</v>
      </c>
    </row>
    <row r="5439" spans="1:19" s="889" customFormat="1" ht="23.25">
      <c r="A5439" s="945" t="s">
        <v>1032</v>
      </c>
      <c r="B5439" s="415" t="s">
        <v>280</v>
      </c>
      <c r="C5439" s="415" t="s">
        <v>115</v>
      </c>
      <c r="D5439" s="887" t="s">
        <v>32112</v>
      </c>
      <c r="E5439" s="342">
        <v>6800</v>
      </c>
      <c r="F5439" s="953" t="s">
        <v>32113</v>
      </c>
      <c r="G5439" s="376" t="s">
        <v>32114</v>
      </c>
      <c r="H5439" s="887" t="s">
        <v>32115</v>
      </c>
      <c r="I5439" s="887" t="s">
        <v>32089</v>
      </c>
      <c r="J5439" s="887" t="s">
        <v>32089</v>
      </c>
      <c r="K5439" s="887" t="s">
        <v>32116</v>
      </c>
      <c r="L5439" s="900">
        <v>12</v>
      </c>
      <c r="M5439" s="469">
        <v>81600</v>
      </c>
      <c r="N5439" s="887" t="s">
        <v>32116</v>
      </c>
      <c r="O5439" s="916">
        <v>6</v>
      </c>
      <c r="P5439" s="469">
        <v>40800</v>
      </c>
      <c r="Q5439" s="887" t="s">
        <v>32116</v>
      </c>
      <c r="R5439" s="916">
        <v>12</v>
      </c>
      <c r="S5439" s="470">
        <v>81600</v>
      </c>
    </row>
    <row r="5440" spans="1:19" s="889" customFormat="1" ht="23.25">
      <c r="A5440" s="945" t="s">
        <v>1032</v>
      </c>
      <c r="B5440" s="415" t="s">
        <v>280</v>
      </c>
      <c r="C5440" s="415" t="s">
        <v>115</v>
      </c>
      <c r="D5440" s="887" t="s">
        <v>32117</v>
      </c>
      <c r="E5440" s="1005">
        <v>6800</v>
      </c>
      <c r="F5440" s="954" t="s">
        <v>32118</v>
      </c>
      <c r="G5440" s="376" t="s">
        <v>32119</v>
      </c>
      <c r="H5440" s="415" t="s">
        <v>32120</v>
      </c>
      <c r="I5440" s="392" t="s">
        <v>32089</v>
      </c>
      <c r="J5440" s="392" t="s">
        <v>32089</v>
      </c>
      <c r="K5440" s="415" t="s">
        <v>32121</v>
      </c>
      <c r="L5440" s="900">
        <v>12</v>
      </c>
      <c r="M5440" s="469">
        <v>81600</v>
      </c>
      <c r="N5440" s="415" t="s">
        <v>32121</v>
      </c>
      <c r="O5440" s="916">
        <v>6</v>
      </c>
      <c r="P5440" s="469">
        <v>40800</v>
      </c>
      <c r="Q5440" s="415" t="s">
        <v>32121</v>
      </c>
      <c r="R5440" s="916">
        <v>12</v>
      </c>
      <c r="S5440" s="470">
        <v>81600</v>
      </c>
    </row>
    <row r="5441" spans="1:19" s="889" customFormat="1" ht="23.25">
      <c r="A5441" s="945" t="s">
        <v>1032</v>
      </c>
      <c r="B5441" s="415" t="s">
        <v>280</v>
      </c>
      <c r="C5441" s="415" t="s">
        <v>115</v>
      </c>
      <c r="D5441" s="887" t="s">
        <v>20390</v>
      </c>
      <c r="E5441" s="1005">
        <v>2500</v>
      </c>
      <c r="F5441" s="952" t="s">
        <v>32122</v>
      </c>
      <c r="G5441" s="376" t="s">
        <v>32123</v>
      </c>
      <c r="H5441" s="415" t="s">
        <v>26157</v>
      </c>
      <c r="I5441" s="392" t="s">
        <v>20731</v>
      </c>
      <c r="J5441" s="392" t="s">
        <v>20731</v>
      </c>
      <c r="K5441" s="415" t="s">
        <v>32124</v>
      </c>
      <c r="L5441" s="900">
        <v>12</v>
      </c>
      <c r="M5441" s="469">
        <v>30000</v>
      </c>
      <c r="N5441" s="415" t="s">
        <v>32124</v>
      </c>
      <c r="O5441" s="916">
        <v>6</v>
      </c>
      <c r="P5441" s="469">
        <v>15000</v>
      </c>
      <c r="Q5441" s="415" t="s">
        <v>32124</v>
      </c>
      <c r="R5441" s="916">
        <v>12</v>
      </c>
      <c r="S5441" s="470">
        <v>30000</v>
      </c>
    </row>
    <row r="5442" spans="1:19" s="889" customFormat="1" ht="23.25">
      <c r="A5442" s="945" t="s">
        <v>1032</v>
      </c>
      <c r="B5442" s="415" t="s">
        <v>280</v>
      </c>
      <c r="C5442" s="415" t="s">
        <v>115</v>
      </c>
      <c r="D5442" s="887" t="s">
        <v>32125</v>
      </c>
      <c r="E5442" s="342">
        <v>6000</v>
      </c>
      <c r="F5442" s="432" t="s">
        <v>32126</v>
      </c>
      <c r="G5442" s="376" t="s">
        <v>32127</v>
      </c>
      <c r="H5442" s="887" t="s">
        <v>27606</v>
      </c>
      <c r="I5442" s="887" t="s">
        <v>32089</v>
      </c>
      <c r="J5442" s="887" t="s">
        <v>32089</v>
      </c>
      <c r="K5442" s="887" t="s">
        <v>32128</v>
      </c>
      <c r="L5442" s="900">
        <v>12</v>
      </c>
      <c r="M5442" s="469">
        <v>72000</v>
      </c>
      <c r="N5442" s="887" t="s">
        <v>32128</v>
      </c>
      <c r="O5442" s="916">
        <v>6</v>
      </c>
      <c r="P5442" s="469">
        <v>36000</v>
      </c>
      <c r="Q5442" s="887" t="s">
        <v>32128</v>
      </c>
      <c r="R5442" s="916">
        <v>12</v>
      </c>
      <c r="S5442" s="470">
        <v>72000</v>
      </c>
    </row>
    <row r="5443" spans="1:19" s="889" customFormat="1" ht="23.25">
      <c r="A5443" s="945" t="s">
        <v>1032</v>
      </c>
      <c r="B5443" s="415" t="s">
        <v>280</v>
      </c>
      <c r="C5443" s="415" t="s">
        <v>115</v>
      </c>
      <c r="D5443" s="887" t="s">
        <v>32129</v>
      </c>
      <c r="E5443" s="342">
        <v>6000</v>
      </c>
      <c r="F5443" s="432" t="s">
        <v>32130</v>
      </c>
      <c r="G5443" s="376" t="s">
        <v>32131</v>
      </c>
      <c r="H5443" s="887" t="s">
        <v>32132</v>
      </c>
      <c r="I5443" s="887" t="s">
        <v>19764</v>
      </c>
      <c r="J5443" s="887" t="s">
        <v>19764</v>
      </c>
      <c r="K5443" s="887" t="s">
        <v>32133</v>
      </c>
      <c r="L5443" s="900">
        <v>12</v>
      </c>
      <c r="M5443" s="469">
        <v>72000</v>
      </c>
      <c r="N5443" s="887" t="s">
        <v>32133</v>
      </c>
      <c r="O5443" s="916">
        <v>6</v>
      </c>
      <c r="P5443" s="469">
        <v>36000</v>
      </c>
      <c r="Q5443" s="887" t="s">
        <v>32133</v>
      </c>
      <c r="R5443" s="916">
        <v>12</v>
      </c>
      <c r="S5443" s="470">
        <v>72000</v>
      </c>
    </row>
    <row r="5444" spans="1:19" s="889" customFormat="1" ht="23.25">
      <c r="A5444" s="945" t="s">
        <v>1032</v>
      </c>
      <c r="B5444" s="415" t="s">
        <v>280</v>
      </c>
      <c r="C5444" s="415" t="s">
        <v>115</v>
      </c>
      <c r="D5444" s="887" t="s">
        <v>32134</v>
      </c>
      <c r="E5444" s="342">
        <v>6800</v>
      </c>
      <c r="F5444" s="432" t="s">
        <v>32135</v>
      </c>
      <c r="G5444" s="376" t="s">
        <v>32136</v>
      </c>
      <c r="H5444" s="415" t="s">
        <v>26157</v>
      </c>
      <c r="I5444" s="887" t="s">
        <v>32089</v>
      </c>
      <c r="J5444" s="887" t="s">
        <v>32089</v>
      </c>
      <c r="K5444" s="887" t="s">
        <v>32137</v>
      </c>
      <c r="L5444" s="900">
        <v>12</v>
      </c>
      <c r="M5444" s="469">
        <v>81600</v>
      </c>
      <c r="N5444" s="887" t="s">
        <v>32137</v>
      </c>
      <c r="O5444" s="916">
        <v>6</v>
      </c>
      <c r="P5444" s="469">
        <v>40800</v>
      </c>
      <c r="Q5444" s="887" t="s">
        <v>32137</v>
      </c>
      <c r="R5444" s="916">
        <v>12</v>
      </c>
      <c r="S5444" s="470">
        <v>81600</v>
      </c>
    </row>
    <row r="5445" spans="1:19" s="889" customFormat="1" ht="23.25">
      <c r="A5445" s="945" t="s">
        <v>1032</v>
      </c>
      <c r="B5445" s="415" t="s">
        <v>280</v>
      </c>
      <c r="C5445" s="415" t="s">
        <v>115</v>
      </c>
      <c r="D5445" s="887" t="s">
        <v>32138</v>
      </c>
      <c r="E5445" s="1005">
        <v>6000</v>
      </c>
      <c r="F5445" s="955" t="s">
        <v>32139</v>
      </c>
      <c r="G5445" s="376" t="s">
        <v>32140</v>
      </c>
      <c r="H5445" s="946" t="s">
        <v>32141</v>
      </c>
      <c r="I5445" s="392" t="s">
        <v>32089</v>
      </c>
      <c r="J5445" s="392" t="s">
        <v>32089</v>
      </c>
      <c r="K5445" s="415" t="s">
        <v>32142</v>
      </c>
      <c r="L5445" s="900">
        <v>12</v>
      </c>
      <c r="M5445" s="469">
        <v>72000</v>
      </c>
      <c r="N5445" s="415" t="s">
        <v>32142</v>
      </c>
      <c r="O5445" s="916">
        <v>6</v>
      </c>
      <c r="P5445" s="469">
        <v>36000</v>
      </c>
      <c r="Q5445" s="415" t="s">
        <v>32142</v>
      </c>
      <c r="R5445" s="916">
        <v>12</v>
      </c>
      <c r="S5445" s="470">
        <v>72000</v>
      </c>
    </row>
    <row r="5446" spans="1:19" s="889" customFormat="1" ht="23.25">
      <c r="A5446" s="945" t="s">
        <v>1032</v>
      </c>
      <c r="B5446" s="415" t="s">
        <v>280</v>
      </c>
      <c r="C5446" s="415" t="s">
        <v>115</v>
      </c>
      <c r="D5446" s="887" t="s">
        <v>32143</v>
      </c>
      <c r="E5446" s="1005">
        <v>6000</v>
      </c>
      <c r="F5446" s="954" t="s">
        <v>32144</v>
      </c>
      <c r="G5446" s="376" t="s">
        <v>32145</v>
      </c>
      <c r="H5446" s="415" t="s">
        <v>32146</v>
      </c>
      <c r="I5446" s="415" t="s">
        <v>19764</v>
      </c>
      <c r="J5446" s="415" t="s">
        <v>19764</v>
      </c>
      <c r="K5446" s="415" t="s">
        <v>32147</v>
      </c>
      <c r="L5446" s="900">
        <v>12</v>
      </c>
      <c r="M5446" s="469">
        <v>72000</v>
      </c>
      <c r="N5446" s="415" t="s">
        <v>32147</v>
      </c>
      <c r="O5446" s="916">
        <v>6</v>
      </c>
      <c r="P5446" s="469">
        <v>36000</v>
      </c>
      <c r="Q5446" s="415" t="s">
        <v>32147</v>
      </c>
      <c r="R5446" s="916">
        <v>12</v>
      </c>
      <c r="S5446" s="470">
        <v>72000</v>
      </c>
    </row>
    <row r="5447" spans="1:19" s="889" customFormat="1" ht="23.25">
      <c r="A5447" s="945" t="s">
        <v>1032</v>
      </c>
      <c r="B5447" s="415" t="s">
        <v>280</v>
      </c>
      <c r="C5447" s="415" t="s">
        <v>115</v>
      </c>
      <c r="D5447" s="887" t="s">
        <v>32138</v>
      </c>
      <c r="E5447" s="342">
        <v>6000</v>
      </c>
      <c r="F5447" s="432" t="s">
        <v>32148</v>
      </c>
      <c r="G5447" s="376" t="s">
        <v>32149</v>
      </c>
      <c r="H5447" s="1037" t="s">
        <v>32088</v>
      </c>
      <c r="I5447" s="887" t="s">
        <v>32089</v>
      </c>
      <c r="J5447" s="887" t="s">
        <v>32089</v>
      </c>
      <c r="K5447" s="887" t="s">
        <v>32150</v>
      </c>
      <c r="L5447" s="900">
        <v>12</v>
      </c>
      <c r="M5447" s="469">
        <v>72000</v>
      </c>
      <c r="N5447" s="887" t="s">
        <v>32150</v>
      </c>
      <c r="O5447" s="916">
        <v>6</v>
      </c>
      <c r="P5447" s="469">
        <v>36000</v>
      </c>
      <c r="Q5447" s="887" t="s">
        <v>32150</v>
      </c>
      <c r="R5447" s="916">
        <v>12</v>
      </c>
      <c r="S5447" s="470">
        <v>72000</v>
      </c>
    </row>
    <row r="5448" spans="1:19" s="889" customFormat="1" ht="23.25">
      <c r="A5448" s="945" t="s">
        <v>1032</v>
      </c>
      <c r="B5448" s="415" t="s">
        <v>280</v>
      </c>
      <c r="C5448" s="415" t="s">
        <v>115</v>
      </c>
      <c r="D5448" s="887" t="s">
        <v>20390</v>
      </c>
      <c r="E5448" s="342">
        <v>2500</v>
      </c>
      <c r="F5448" s="432" t="s">
        <v>32151</v>
      </c>
      <c r="G5448" s="376" t="s">
        <v>32152</v>
      </c>
      <c r="H5448" s="887" t="s">
        <v>20121</v>
      </c>
      <c r="I5448" s="392" t="s">
        <v>20970</v>
      </c>
      <c r="J5448" s="392" t="s">
        <v>20970</v>
      </c>
      <c r="K5448" s="887" t="s">
        <v>32153</v>
      </c>
      <c r="L5448" s="900">
        <v>12</v>
      </c>
      <c r="M5448" s="469">
        <v>30000</v>
      </c>
      <c r="N5448" s="887" t="s">
        <v>32153</v>
      </c>
      <c r="O5448" s="916">
        <v>6</v>
      </c>
      <c r="P5448" s="469">
        <v>15000</v>
      </c>
      <c r="Q5448" s="887" t="s">
        <v>32153</v>
      </c>
      <c r="R5448" s="916">
        <v>12</v>
      </c>
      <c r="S5448" s="470">
        <v>30000</v>
      </c>
    </row>
    <row r="5449" spans="1:19" s="889" customFormat="1" ht="23.25">
      <c r="A5449" s="945" t="s">
        <v>1032</v>
      </c>
      <c r="B5449" s="415" t="s">
        <v>280</v>
      </c>
      <c r="C5449" s="415" t="s">
        <v>115</v>
      </c>
      <c r="D5449" s="887" t="s">
        <v>32154</v>
      </c>
      <c r="E5449" s="342">
        <v>6000</v>
      </c>
      <c r="F5449" s="432" t="s">
        <v>32155</v>
      </c>
      <c r="G5449" s="376" t="s">
        <v>32156</v>
      </c>
      <c r="H5449" s="887" t="s">
        <v>32102</v>
      </c>
      <c r="I5449" s="887" t="s">
        <v>19764</v>
      </c>
      <c r="J5449" s="887" t="s">
        <v>19764</v>
      </c>
      <c r="K5449" s="887" t="s">
        <v>32157</v>
      </c>
      <c r="L5449" s="900">
        <v>12</v>
      </c>
      <c r="M5449" s="469">
        <v>72000</v>
      </c>
      <c r="N5449" s="887" t="s">
        <v>32157</v>
      </c>
      <c r="O5449" s="916">
        <v>6</v>
      </c>
      <c r="P5449" s="469">
        <v>36000</v>
      </c>
      <c r="Q5449" s="887" t="s">
        <v>32157</v>
      </c>
      <c r="R5449" s="916">
        <v>12</v>
      </c>
      <c r="S5449" s="470">
        <v>72000</v>
      </c>
    </row>
    <row r="5450" spans="1:19" s="889" customFormat="1" ht="23.25">
      <c r="A5450" s="945" t="s">
        <v>1032</v>
      </c>
      <c r="B5450" s="415" t="s">
        <v>280</v>
      </c>
      <c r="C5450" s="415" t="s">
        <v>115</v>
      </c>
      <c r="D5450" s="887" t="s">
        <v>32158</v>
      </c>
      <c r="E5450" s="342">
        <v>6800</v>
      </c>
      <c r="F5450" s="432" t="s">
        <v>32159</v>
      </c>
      <c r="G5450" s="376" t="s">
        <v>32160</v>
      </c>
      <c r="H5450" s="887" t="s">
        <v>31941</v>
      </c>
      <c r="I5450" s="887" t="s">
        <v>32089</v>
      </c>
      <c r="J5450" s="887" t="s">
        <v>32089</v>
      </c>
      <c r="K5450" s="887" t="s">
        <v>32161</v>
      </c>
      <c r="L5450" s="900">
        <v>12</v>
      </c>
      <c r="M5450" s="469">
        <v>81600</v>
      </c>
      <c r="N5450" s="887" t="s">
        <v>32161</v>
      </c>
      <c r="O5450" s="916">
        <v>6</v>
      </c>
      <c r="P5450" s="469">
        <v>40800</v>
      </c>
      <c r="Q5450" s="887" t="s">
        <v>32161</v>
      </c>
      <c r="R5450" s="916">
        <v>12</v>
      </c>
      <c r="S5450" s="470">
        <v>81600</v>
      </c>
    </row>
    <row r="5451" spans="1:19" s="889" customFormat="1" ht="23.25">
      <c r="A5451" s="945" t="s">
        <v>1032</v>
      </c>
      <c r="B5451" s="415" t="s">
        <v>280</v>
      </c>
      <c r="C5451" s="415" t="s">
        <v>115</v>
      </c>
      <c r="D5451" s="887" t="s">
        <v>32162</v>
      </c>
      <c r="E5451" s="342">
        <v>6000</v>
      </c>
      <c r="F5451" s="432" t="s">
        <v>32163</v>
      </c>
      <c r="G5451" s="376" t="s">
        <v>32164</v>
      </c>
      <c r="H5451" s="887" t="s">
        <v>32165</v>
      </c>
      <c r="I5451" s="887" t="s">
        <v>32089</v>
      </c>
      <c r="J5451" s="887" t="s">
        <v>32089</v>
      </c>
      <c r="K5451" s="887" t="s">
        <v>32166</v>
      </c>
      <c r="L5451" s="900">
        <v>12</v>
      </c>
      <c r="M5451" s="469">
        <v>72000</v>
      </c>
      <c r="N5451" s="887" t="s">
        <v>32166</v>
      </c>
      <c r="O5451" s="916">
        <v>6</v>
      </c>
      <c r="P5451" s="469">
        <v>36000</v>
      </c>
      <c r="Q5451" s="887" t="s">
        <v>32166</v>
      </c>
      <c r="R5451" s="916">
        <v>12</v>
      </c>
      <c r="S5451" s="470">
        <v>72000</v>
      </c>
    </row>
    <row r="5452" spans="1:19" s="889" customFormat="1" ht="23.25">
      <c r="A5452" s="945" t="s">
        <v>1032</v>
      </c>
      <c r="B5452" s="415" t="s">
        <v>280</v>
      </c>
      <c r="C5452" s="415" t="s">
        <v>115</v>
      </c>
      <c r="D5452" s="887" t="s">
        <v>32167</v>
      </c>
      <c r="E5452" s="1005">
        <v>6000</v>
      </c>
      <c r="F5452" s="952" t="s">
        <v>32168</v>
      </c>
      <c r="G5452" s="376" t="s">
        <v>32169</v>
      </c>
      <c r="H5452" s="887" t="s">
        <v>32102</v>
      </c>
      <c r="I5452" s="392" t="s">
        <v>32089</v>
      </c>
      <c r="J5452" s="392" t="s">
        <v>32089</v>
      </c>
      <c r="K5452" s="415" t="s">
        <v>32170</v>
      </c>
      <c r="L5452" s="900">
        <v>12</v>
      </c>
      <c r="M5452" s="469">
        <v>72000</v>
      </c>
      <c r="N5452" s="415" t="s">
        <v>32170</v>
      </c>
      <c r="O5452" s="916">
        <v>6</v>
      </c>
      <c r="P5452" s="469">
        <v>21717.42</v>
      </c>
      <c r="Q5452" s="415" t="s">
        <v>32170</v>
      </c>
      <c r="R5452" s="916">
        <v>12</v>
      </c>
      <c r="S5452" s="470">
        <v>72000</v>
      </c>
    </row>
    <row r="5453" spans="1:19" s="889" customFormat="1" ht="23.25">
      <c r="A5453" s="945" t="s">
        <v>1032</v>
      </c>
      <c r="B5453" s="415" t="s">
        <v>280</v>
      </c>
      <c r="C5453" s="415" t="s">
        <v>115</v>
      </c>
      <c r="D5453" s="887" t="s">
        <v>32129</v>
      </c>
      <c r="E5453" s="1005">
        <v>6000</v>
      </c>
      <c r="F5453" s="952" t="s">
        <v>32171</v>
      </c>
      <c r="G5453" s="376" t="s">
        <v>32172</v>
      </c>
      <c r="H5453" s="887" t="s">
        <v>32110</v>
      </c>
      <c r="I5453" s="392" t="s">
        <v>32089</v>
      </c>
      <c r="J5453" s="392" t="s">
        <v>32089</v>
      </c>
      <c r="K5453" s="415" t="s">
        <v>32173</v>
      </c>
      <c r="L5453" s="900">
        <v>12</v>
      </c>
      <c r="M5453" s="469">
        <v>72000</v>
      </c>
      <c r="N5453" s="415" t="s">
        <v>32173</v>
      </c>
      <c r="O5453" s="916">
        <v>6</v>
      </c>
      <c r="P5453" s="469">
        <v>36000</v>
      </c>
      <c r="Q5453" s="415" t="s">
        <v>32173</v>
      </c>
      <c r="R5453" s="916">
        <v>12</v>
      </c>
      <c r="S5453" s="470">
        <v>72000</v>
      </c>
    </row>
    <row r="5454" spans="1:19" s="889" customFormat="1" ht="23.25">
      <c r="A5454" s="945" t="s">
        <v>1032</v>
      </c>
      <c r="B5454" s="415" t="s">
        <v>280</v>
      </c>
      <c r="C5454" s="415" t="s">
        <v>115</v>
      </c>
      <c r="D5454" s="887" t="s">
        <v>32117</v>
      </c>
      <c r="E5454" s="342">
        <v>6800</v>
      </c>
      <c r="F5454" s="432" t="s">
        <v>32174</v>
      </c>
      <c r="G5454" s="376" t="s">
        <v>32175</v>
      </c>
      <c r="H5454" s="887" t="s">
        <v>32176</v>
      </c>
      <c r="I5454" s="887" t="s">
        <v>32089</v>
      </c>
      <c r="J5454" s="887" t="s">
        <v>32089</v>
      </c>
      <c r="K5454" s="887" t="s">
        <v>32177</v>
      </c>
      <c r="L5454" s="900">
        <v>12</v>
      </c>
      <c r="M5454" s="469">
        <v>81600</v>
      </c>
      <c r="N5454" s="887" t="s">
        <v>32177</v>
      </c>
      <c r="O5454" s="916">
        <v>6</v>
      </c>
      <c r="P5454" s="469">
        <v>40800</v>
      </c>
      <c r="Q5454" s="887" t="s">
        <v>32177</v>
      </c>
      <c r="R5454" s="916">
        <v>12</v>
      </c>
      <c r="S5454" s="470">
        <v>81600</v>
      </c>
    </row>
    <row r="5455" spans="1:19" s="889" customFormat="1" ht="23.25">
      <c r="A5455" s="945" t="s">
        <v>1032</v>
      </c>
      <c r="B5455" s="415" t="s">
        <v>280</v>
      </c>
      <c r="C5455" s="415" t="s">
        <v>115</v>
      </c>
      <c r="D5455" s="887" t="s">
        <v>32178</v>
      </c>
      <c r="E5455" s="1005">
        <v>6800</v>
      </c>
      <c r="F5455" s="952" t="s">
        <v>32179</v>
      </c>
      <c r="G5455" s="376" t="s">
        <v>32180</v>
      </c>
      <c r="H5455" s="1037" t="s">
        <v>19758</v>
      </c>
      <c r="I5455" s="392" t="s">
        <v>32089</v>
      </c>
      <c r="J5455" s="392" t="s">
        <v>32089</v>
      </c>
      <c r="K5455" s="415" t="s">
        <v>32181</v>
      </c>
      <c r="L5455" s="900">
        <v>12</v>
      </c>
      <c r="M5455" s="469">
        <v>81600</v>
      </c>
      <c r="N5455" s="415" t="s">
        <v>32181</v>
      </c>
      <c r="O5455" s="916">
        <v>6</v>
      </c>
      <c r="P5455" s="469">
        <v>40800</v>
      </c>
      <c r="Q5455" s="415" t="s">
        <v>32181</v>
      </c>
      <c r="R5455" s="916">
        <v>12</v>
      </c>
      <c r="S5455" s="470">
        <v>81600</v>
      </c>
    </row>
    <row r="5456" spans="1:19" s="889" customFormat="1" ht="23.25">
      <c r="A5456" s="945" t="s">
        <v>1032</v>
      </c>
      <c r="B5456" s="415" t="s">
        <v>280</v>
      </c>
      <c r="C5456" s="415" t="s">
        <v>115</v>
      </c>
      <c r="D5456" s="887" t="s">
        <v>32182</v>
      </c>
      <c r="E5456" s="342">
        <v>6800</v>
      </c>
      <c r="F5456" s="432" t="s">
        <v>32183</v>
      </c>
      <c r="G5456" s="376" t="s">
        <v>32184</v>
      </c>
      <c r="H5456" s="415" t="s">
        <v>32110</v>
      </c>
      <c r="I5456" s="887" t="s">
        <v>32089</v>
      </c>
      <c r="J5456" s="887" t="s">
        <v>32089</v>
      </c>
      <c r="K5456" s="887" t="s">
        <v>32185</v>
      </c>
      <c r="L5456" s="900">
        <v>12</v>
      </c>
      <c r="M5456" s="469">
        <v>81600</v>
      </c>
      <c r="N5456" s="887" t="s">
        <v>32185</v>
      </c>
      <c r="O5456" s="916">
        <v>6</v>
      </c>
      <c r="P5456" s="469">
        <v>40800</v>
      </c>
      <c r="Q5456" s="887" t="s">
        <v>32185</v>
      </c>
      <c r="R5456" s="916">
        <v>12</v>
      </c>
      <c r="S5456" s="470">
        <v>81600</v>
      </c>
    </row>
    <row r="5457" spans="1:19" s="889" customFormat="1" ht="23.25">
      <c r="A5457" s="945" t="s">
        <v>1032</v>
      </c>
      <c r="B5457" s="415" t="s">
        <v>280</v>
      </c>
      <c r="C5457" s="415" t="s">
        <v>115</v>
      </c>
      <c r="D5457" s="887" t="s">
        <v>32117</v>
      </c>
      <c r="E5457" s="342">
        <v>6800</v>
      </c>
      <c r="F5457" s="432" t="s">
        <v>32186</v>
      </c>
      <c r="G5457" s="376" t="s">
        <v>32187</v>
      </c>
      <c r="H5457" s="1037" t="s">
        <v>32088</v>
      </c>
      <c r="I5457" s="887" t="s">
        <v>32089</v>
      </c>
      <c r="J5457" s="887" t="s">
        <v>32089</v>
      </c>
      <c r="K5457" s="887" t="s">
        <v>32188</v>
      </c>
      <c r="L5457" s="900">
        <v>12</v>
      </c>
      <c r="M5457" s="469">
        <v>81600</v>
      </c>
      <c r="N5457" s="887" t="s">
        <v>32188</v>
      </c>
      <c r="O5457" s="916">
        <v>6</v>
      </c>
      <c r="P5457" s="469">
        <v>40800</v>
      </c>
      <c r="Q5457" s="887" t="s">
        <v>32188</v>
      </c>
      <c r="R5457" s="916">
        <v>12</v>
      </c>
      <c r="S5457" s="470">
        <v>81600</v>
      </c>
    </row>
    <row r="5458" spans="1:19" s="889" customFormat="1" ht="34.9">
      <c r="A5458" s="945" t="s">
        <v>1032</v>
      </c>
      <c r="B5458" s="415" t="s">
        <v>280</v>
      </c>
      <c r="C5458" s="415" t="s">
        <v>115</v>
      </c>
      <c r="D5458" s="887" t="s">
        <v>32189</v>
      </c>
      <c r="E5458" s="1005">
        <v>6800</v>
      </c>
      <c r="F5458" s="954" t="s">
        <v>32190</v>
      </c>
      <c r="G5458" s="376" t="s">
        <v>32191</v>
      </c>
      <c r="H5458" s="415" t="s">
        <v>32192</v>
      </c>
      <c r="I5458" s="392" t="s">
        <v>32089</v>
      </c>
      <c r="J5458" s="392" t="s">
        <v>32089</v>
      </c>
      <c r="K5458" s="415" t="s">
        <v>32193</v>
      </c>
      <c r="L5458" s="900">
        <v>12</v>
      </c>
      <c r="M5458" s="469">
        <v>81600</v>
      </c>
      <c r="N5458" s="415" t="s">
        <v>32193</v>
      </c>
      <c r="O5458" s="916">
        <v>6</v>
      </c>
      <c r="P5458" s="469">
        <v>40800</v>
      </c>
      <c r="Q5458" s="415" t="s">
        <v>32193</v>
      </c>
      <c r="R5458" s="916">
        <v>12</v>
      </c>
      <c r="S5458" s="470">
        <v>81600</v>
      </c>
    </row>
    <row r="5459" spans="1:19" s="889" customFormat="1" ht="23.25">
      <c r="A5459" s="945" t="s">
        <v>1032</v>
      </c>
      <c r="B5459" s="415" t="s">
        <v>280</v>
      </c>
      <c r="C5459" s="415" t="s">
        <v>115</v>
      </c>
      <c r="D5459" s="887" t="s">
        <v>32143</v>
      </c>
      <c r="E5459" s="342">
        <v>6000</v>
      </c>
      <c r="F5459" s="432" t="s">
        <v>32194</v>
      </c>
      <c r="G5459" s="376" t="s">
        <v>32195</v>
      </c>
      <c r="H5459" s="415" t="s">
        <v>32110</v>
      </c>
      <c r="I5459" s="887" t="s">
        <v>32089</v>
      </c>
      <c r="J5459" s="887" t="s">
        <v>32089</v>
      </c>
      <c r="K5459" s="887" t="s">
        <v>32196</v>
      </c>
      <c r="L5459" s="900">
        <v>12</v>
      </c>
      <c r="M5459" s="469">
        <v>72000</v>
      </c>
      <c r="N5459" s="887" t="s">
        <v>32196</v>
      </c>
      <c r="O5459" s="916">
        <v>6</v>
      </c>
      <c r="P5459" s="469">
        <v>36000</v>
      </c>
      <c r="Q5459" s="887" t="s">
        <v>32196</v>
      </c>
      <c r="R5459" s="916">
        <v>12</v>
      </c>
      <c r="S5459" s="470">
        <v>72000</v>
      </c>
    </row>
    <row r="5460" spans="1:19" s="889" customFormat="1" ht="23.25">
      <c r="A5460" s="945" t="s">
        <v>1032</v>
      </c>
      <c r="B5460" s="415" t="s">
        <v>280</v>
      </c>
      <c r="C5460" s="415" t="s">
        <v>115</v>
      </c>
      <c r="D5460" s="887" t="s">
        <v>32197</v>
      </c>
      <c r="E5460" s="1005">
        <v>3000</v>
      </c>
      <c r="F5460" s="954" t="s">
        <v>32198</v>
      </c>
      <c r="G5460" s="376" t="s">
        <v>32199</v>
      </c>
      <c r="H5460" s="887" t="s">
        <v>32110</v>
      </c>
      <c r="I5460" s="415" t="s">
        <v>32089</v>
      </c>
      <c r="J5460" s="415" t="s">
        <v>32089</v>
      </c>
      <c r="K5460" s="415" t="s">
        <v>32200</v>
      </c>
      <c r="L5460" s="900">
        <v>12</v>
      </c>
      <c r="M5460" s="469">
        <v>36000</v>
      </c>
      <c r="N5460" s="415" t="s">
        <v>32200</v>
      </c>
      <c r="O5460" s="916">
        <v>6</v>
      </c>
      <c r="P5460" s="469">
        <v>18000</v>
      </c>
      <c r="Q5460" s="415" t="s">
        <v>32200</v>
      </c>
      <c r="R5460" s="916">
        <v>12</v>
      </c>
      <c r="S5460" s="470">
        <v>36000</v>
      </c>
    </row>
    <row r="5461" spans="1:19" s="889" customFormat="1" ht="23.25">
      <c r="A5461" s="945" t="s">
        <v>1032</v>
      </c>
      <c r="B5461" s="415" t="s">
        <v>280</v>
      </c>
      <c r="C5461" s="415" t="s">
        <v>115</v>
      </c>
      <c r="D5461" s="887" t="s">
        <v>32107</v>
      </c>
      <c r="E5461" s="1005">
        <v>6000</v>
      </c>
      <c r="F5461" s="954" t="s">
        <v>32201</v>
      </c>
      <c r="G5461" s="376" t="s">
        <v>32202</v>
      </c>
      <c r="H5461" s="415" t="s">
        <v>32203</v>
      </c>
      <c r="I5461" s="415" t="s">
        <v>19764</v>
      </c>
      <c r="J5461" s="415" t="s">
        <v>19764</v>
      </c>
      <c r="K5461" s="415" t="s">
        <v>32204</v>
      </c>
      <c r="L5461" s="900">
        <v>12</v>
      </c>
      <c r="M5461" s="469">
        <v>72000</v>
      </c>
      <c r="N5461" s="415" t="s">
        <v>32204</v>
      </c>
      <c r="O5461" s="916">
        <v>6</v>
      </c>
      <c r="P5461" s="469">
        <v>36000</v>
      </c>
      <c r="Q5461" s="415" t="s">
        <v>32204</v>
      </c>
      <c r="R5461" s="916">
        <v>12</v>
      </c>
      <c r="S5461" s="470">
        <v>72000</v>
      </c>
    </row>
    <row r="5462" spans="1:19" s="889" customFormat="1" ht="34.9">
      <c r="A5462" s="945" t="s">
        <v>1032</v>
      </c>
      <c r="B5462" s="415" t="s">
        <v>280</v>
      </c>
      <c r="C5462" s="415" t="s">
        <v>115</v>
      </c>
      <c r="D5462" s="887" t="s">
        <v>32205</v>
      </c>
      <c r="E5462" s="1005">
        <v>6000</v>
      </c>
      <c r="F5462" s="952" t="s">
        <v>32206</v>
      </c>
      <c r="G5462" s="376" t="s">
        <v>32207</v>
      </c>
      <c r="H5462" s="1037" t="s">
        <v>32208</v>
      </c>
      <c r="I5462" s="634" t="s">
        <v>32089</v>
      </c>
      <c r="J5462" s="634" t="s">
        <v>32089</v>
      </c>
      <c r="K5462" s="415" t="s">
        <v>12881</v>
      </c>
      <c r="L5462" s="900">
        <v>12</v>
      </c>
      <c r="M5462" s="469">
        <v>72000</v>
      </c>
      <c r="N5462" s="415" t="s">
        <v>12881</v>
      </c>
      <c r="O5462" s="916">
        <v>6</v>
      </c>
      <c r="P5462" s="469">
        <v>36000</v>
      </c>
      <c r="Q5462" s="415" t="s">
        <v>12881</v>
      </c>
      <c r="R5462" s="916">
        <v>12</v>
      </c>
      <c r="S5462" s="470">
        <v>72000</v>
      </c>
    </row>
    <row r="5463" spans="1:19" s="889" customFormat="1" ht="23.25">
      <c r="A5463" s="945" t="s">
        <v>1032</v>
      </c>
      <c r="B5463" s="415" t="s">
        <v>280</v>
      </c>
      <c r="C5463" s="415" t="s">
        <v>115</v>
      </c>
      <c r="D5463" s="887" t="s">
        <v>32167</v>
      </c>
      <c r="E5463" s="342">
        <v>6000</v>
      </c>
      <c r="F5463" s="432" t="s">
        <v>32209</v>
      </c>
      <c r="G5463" s="376" t="s">
        <v>32210</v>
      </c>
      <c r="H5463" s="887" t="s">
        <v>32102</v>
      </c>
      <c r="I5463" s="887" t="s">
        <v>19764</v>
      </c>
      <c r="J5463" s="887" t="s">
        <v>19764</v>
      </c>
      <c r="K5463" s="887" t="s">
        <v>32211</v>
      </c>
      <c r="L5463" s="900">
        <v>12</v>
      </c>
      <c r="M5463" s="469">
        <v>72000</v>
      </c>
      <c r="N5463" s="887" t="s">
        <v>32211</v>
      </c>
      <c r="O5463" s="916">
        <v>6</v>
      </c>
      <c r="P5463" s="469">
        <v>36000</v>
      </c>
      <c r="Q5463" s="887" t="s">
        <v>32211</v>
      </c>
      <c r="R5463" s="916">
        <v>12</v>
      </c>
      <c r="S5463" s="470">
        <v>72000</v>
      </c>
    </row>
    <row r="5464" spans="1:19" s="889" customFormat="1" ht="23.25">
      <c r="A5464" s="945" t="s">
        <v>1032</v>
      </c>
      <c r="B5464" s="415" t="s">
        <v>280</v>
      </c>
      <c r="C5464" s="415" t="s">
        <v>115</v>
      </c>
      <c r="D5464" s="887" t="s">
        <v>32212</v>
      </c>
      <c r="E5464" s="342">
        <v>6800</v>
      </c>
      <c r="F5464" s="432" t="s">
        <v>32213</v>
      </c>
      <c r="G5464" s="376" t="s">
        <v>32214</v>
      </c>
      <c r="H5464" s="415" t="s">
        <v>32203</v>
      </c>
      <c r="I5464" s="392" t="s">
        <v>32089</v>
      </c>
      <c r="J5464" s="392" t="s">
        <v>32089</v>
      </c>
      <c r="K5464" s="887" t="s">
        <v>32215</v>
      </c>
      <c r="L5464" s="900">
        <v>12</v>
      </c>
      <c r="M5464" s="469">
        <v>81600</v>
      </c>
      <c r="N5464" s="887" t="s">
        <v>32215</v>
      </c>
      <c r="O5464" s="916">
        <v>6</v>
      </c>
      <c r="P5464" s="469">
        <v>40800</v>
      </c>
      <c r="Q5464" s="887" t="s">
        <v>32215</v>
      </c>
      <c r="R5464" s="916">
        <v>12</v>
      </c>
      <c r="S5464" s="470">
        <v>81600</v>
      </c>
    </row>
    <row r="5465" spans="1:19" s="889" customFormat="1" ht="23.25">
      <c r="A5465" s="945" t="s">
        <v>1032</v>
      </c>
      <c r="B5465" s="415" t="s">
        <v>280</v>
      </c>
      <c r="C5465" s="415" t="s">
        <v>115</v>
      </c>
      <c r="D5465" s="887" t="s">
        <v>32216</v>
      </c>
      <c r="E5465" s="342">
        <v>7500</v>
      </c>
      <c r="F5465" s="432" t="s">
        <v>32217</v>
      </c>
      <c r="G5465" s="376" t="s">
        <v>32218</v>
      </c>
      <c r="H5465" s="1037" t="s">
        <v>32088</v>
      </c>
      <c r="I5465" s="887" t="s">
        <v>20536</v>
      </c>
      <c r="J5465" s="887" t="s">
        <v>20536</v>
      </c>
      <c r="K5465" s="887" t="s">
        <v>32219</v>
      </c>
      <c r="L5465" s="900">
        <v>12</v>
      </c>
      <c r="M5465" s="469">
        <v>90000</v>
      </c>
      <c r="N5465" s="887" t="s">
        <v>32219</v>
      </c>
      <c r="O5465" s="916">
        <v>6</v>
      </c>
      <c r="P5465" s="469">
        <v>45000</v>
      </c>
      <c r="Q5465" s="887" t="s">
        <v>32219</v>
      </c>
      <c r="R5465" s="916">
        <v>12</v>
      </c>
      <c r="S5465" s="470">
        <v>90000</v>
      </c>
    </row>
    <row r="5466" spans="1:19" s="889" customFormat="1" ht="23.25">
      <c r="A5466" s="945" t="s">
        <v>1032</v>
      </c>
      <c r="B5466" s="415" t="s">
        <v>280</v>
      </c>
      <c r="C5466" s="415" t="s">
        <v>115</v>
      </c>
      <c r="D5466" s="887" t="s">
        <v>32220</v>
      </c>
      <c r="E5466" s="1005">
        <v>2500</v>
      </c>
      <c r="F5466" s="954" t="s">
        <v>32221</v>
      </c>
      <c r="G5466" s="376" t="s">
        <v>32222</v>
      </c>
      <c r="H5466" s="887" t="s">
        <v>20121</v>
      </c>
      <c r="I5466" s="392" t="s">
        <v>20970</v>
      </c>
      <c r="J5466" s="392" t="s">
        <v>20970</v>
      </c>
      <c r="K5466" s="415" t="s">
        <v>32223</v>
      </c>
      <c r="L5466" s="900">
        <v>12</v>
      </c>
      <c r="M5466" s="469">
        <v>30000</v>
      </c>
      <c r="N5466" s="415" t="s">
        <v>32223</v>
      </c>
      <c r="O5466" s="916">
        <v>6</v>
      </c>
      <c r="P5466" s="469">
        <v>15000</v>
      </c>
      <c r="Q5466" s="415" t="s">
        <v>32223</v>
      </c>
      <c r="R5466" s="916">
        <v>12</v>
      </c>
      <c r="S5466" s="470">
        <v>30000</v>
      </c>
    </row>
    <row r="5467" spans="1:19" s="889" customFormat="1" ht="23.25">
      <c r="A5467" s="945" t="s">
        <v>1032</v>
      </c>
      <c r="B5467" s="415" t="s">
        <v>280</v>
      </c>
      <c r="C5467" s="415" t="s">
        <v>115</v>
      </c>
      <c r="D5467" s="887" t="s">
        <v>32224</v>
      </c>
      <c r="E5467" s="342">
        <v>6000</v>
      </c>
      <c r="F5467" s="432" t="s">
        <v>32225</v>
      </c>
      <c r="G5467" s="376" t="s">
        <v>32226</v>
      </c>
      <c r="H5467" s="887" t="s">
        <v>31941</v>
      </c>
      <c r="I5467" s="887" t="s">
        <v>19764</v>
      </c>
      <c r="J5467" s="887" t="s">
        <v>19764</v>
      </c>
      <c r="K5467" s="887" t="s">
        <v>32227</v>
      </c>
      <c r="L5467" s="900">
        <v>12</v>
      </c>
      <c r="M5467" s="469">
        <v>72000</v>
      </c>
      <c r="N5467" s="887" t="s">
        <v>32227</v>
      </c>
      <c r="O5467" s="916">
        <v>6</v>
      </c>
      <c r="P5467" s="469">
        <v>36000</v>
      </c>
      <c r="Q5467" s="887" t="s">
        <v>32227</v>
      </c>
      <c r="R5467" s="916">
        <v>12</v>
      </c>
      <c r="S5467" s="470">
        <v>72000</v>
      </c>
    </row>
    <row r="5468" spans="1:19" s="889" customFormat="1" ht="23.25">
      <c r="A5468" s="945" t="s">
        <v>1032</v>
      </c>
      <c r="B5468" s="415" t="s">
        <v>280</v>
      </c>
      <c r="C5468" s="415" t="s">
        <v>115</v>
      </c>
      <c r="D5468" s="887" t="s">
        <v>32228</v>
      </c>
      <c r="E5468" s="342">
        <v>6800</v>
      </c>
      <c r="F5468" s="432" t="s">
        <v>32229</v>
      </c>
      <c r="G5468" s="376" t="s">
        <v>32230</v>
      </c>
      <c r="H5468" s="887" t="s">
        <v>31941</v>
      </c>
      <c r="I5468" s="887" t="s">
        <v>32089</v>
      </c>
      <c r="J5468" s="887" t="s">
        <v>32089</v>
      </c>
      <c r="K5468" s="887" t="s">
        <v>32231</v>
      </c>
      <c r="L5468" s="900">
        <v>12</v>
      </c>
      <c r="M5468" s="469">
        <v>81600</v>
      </c>
      <c r="N5468" s="887" t="s">
        <v>32231</v>
      </c>
      <c r="O5468" s="916">
        <v>6</v>
      </c>
      <c r="P5468" s="469">
        <v>40800</v>
      </c>
      <c r="Q5468" s="887" t="s">
        <v>32231</v>
      </c>
      <c r="R5468" s="916">
        <v>12</v>
      </c>
      <c r="S5468" s="470">
        <v>81600</v>
      </c>
    </row>
    <row r="5469" spans="1:19" s="889" customFormat="1" ht="23.25">
      <c r="A5469" s="945" t="s">
        <v>1032</v>
      </c>
      <c r="B5469" s="415" t="s">
        <v>280</v>
      </c>
      <c r="C5469" s="415" t="s">
        <v>115</v>
      </c>
      <c r="D5469" s="887" t="s">
        <v>32107</v>
      </c>
      <c r="E5469" s="342">
        <v>6000</v>
      </c>
      <c r="F5469" s="432" t="s">
        <v>32232</v>
      </c>
      <c r="G5469" s="376" t="s">
        <v>32233</v>
      </c>
      <c r="H5469" s="887" t="s">
        <v>32132</v>
      </c>
      <c r="I5469" s="887" t="s">
        <v>19764</v>
      </c>
      <c r="J5469" s="887" t="s">
        <v>19764</v>
      </c>
      <c r="K5469" s="887" t="s">
        <v>32234</v>
      </c>
      <c r="L5469" s="900">
        <v>12</v>
      </c>
      <c r="M5469" s="469">
        <v>72000</v>
      </c>
      <c r="N5469" s="887" t="s">
        <v>32234</v>
      </c>
      <c r="O5469" s="916">
        <v>6</v>
      </c>
      <c r="P5469" s="469">
        <v>36000</v>
      </c>
      <c r="Q5469" s="887" t="s">
        <v>32234</v>
      </c>
      <c r="R5469" s="916">
        <v>12</v>
      </c>
      <c r="S5469" s="470">
        <v>72000</v>
      </c>
    </row>
    <row r="5470" spans="1:19" s="889" customFormat="1" ht="23.25">
      <c r="A5470" s="945" t="s">
        <v>1032</v>
      </c>
      <c r="B5470" s="415" t="s">
        <v>280</v>
      </c>
      <c r="C5470" s="415" t="s">
        <v>115</v>
      </c>
      <c r="D5470" s="887" t="s">
        <v>32235</v>
      </c>
      <c r="E5470" s="1005">
        <v>6800</v>
      </c>
      <c r="F5470" s="952" t="s">
        <v>32236</v>
      </c>
      <c r="G5470" s="376" t="s">
        <v>32237</v>
      </c>
      <c r="H5470" s="1037" t="s">
        <v>32238</v>
      </c>
      <c r="I5470" s="634" t="s">
        <v>32089</v>
      </c>
      <c r="J5470" s="634" t="s">
        <v>32089</v>
      </c>
      <c r="K5470" s="415" t="s">
        <v>12896</v>
      </c>
      <c r="L5470" s="900">
        <v>12</v>
      </c>
      <c r="M5470" s="469">
        <v>81600</v>
      </c>
      <c r="N5470" s="415" t="s">
        <v>12896</v>
      </c>
      <c r="O5470" s="916">
        <v>6</v>
      </c>
      <c r="P5470" s="469">
        <v>40800</v>
      </c>
      <c r="Q5470" s="415" t="s">
        <v>12896</v>
      </c>
      <c r="R5470" s="916">
        <v>12</v>
      </c>
      <c r="S5470" s="470">
        <v>81600</v>
      </c>
    </row>
    <row r="5471" spans="1:19" s="889" customFormat="1" ht="23.25">
      <c r="A5471" s="945" t="s">
        <v>1032</v>
      </c>
      <c r="B5471" s="415" t="s">
        <v>280</v>
      </c>
      <c r="C5471" s="415" t="s">
        <v>115</v>
      </c>
      <c r="D5471" s="887" t="s">
        <v>20390</v>
      </c>
      <c r="E5471" s="1005">
        <v>2500</v>
      </c>
      <c r="F5471" s="952" t="s">
        <v>32239</v>
      </c>
      <c r="G5471" s="376" t="s">
        <v>32240</v>
      </c>
      <c r="H5471" s="415" t="s">
        <v>23496</v>
      </c>
      <c r="I5471" s="392" t="s">
        <v>23402</v>
      </c>
      <c r="J5471" s="392" t="s">
        <v>23402</v>
      </c>
      <c r="K5471" s="415" t="s">
        <v>32241</v>
      </c>
      <c r="L5471" s="900">
        <v>12</v>
      </c>
      <c r="M5471" s="469">
        <v>30000</v>
      </c>
      <c r="N5471" s="415" t="s">
        <v>32241</v>
      </c>
      <c r="O5471" s="916">
        <v>6</v>
      </c>
      <c r="P5471" s="469">
        <v>15000</v>
      </c>
      <c r="Q5471" s="415" t="s">
        <v>32241</v>
      </c>
      <c r="R5471" s="916">
        <v>12</v>
      </c>
      <c r="S5471" s="470">
        <v>30000</v>
      </c>
    </row>
    <row r="5472" spans="1:19" s="889" customFormat="1" ht="23.25">
      <c r="A5472" s="945" t="s">
        <v>1032</v>
      </c>
      <c r="B5472" s="415" t="s">
        <v>280</v>
      </c>
      <c r="C5472" s="415" t="s">
        <v>115</v>
      </c>
      <c r="D5472" s="887" t="s">
        <v>32242</v>
      </c>
      <c r="E5472" s="1005">
        <v>4000</v>
      </c>
      <c r="F5472" s="954" t="s">
        <v>32243</v>
      </c>
      <c r="G5472" s="376" t="s">
        <v>32244</v>
      </c>
      <c r="H5472" s="946" t="s">
        <v>32141</v>
      </c>
      <c r="I5472" s="415" t="s">
        <v>32089</v>
      </c>
      <c r="J5472" s="415" t="s">
        <v>32089</v>
      </c>
      <c r="K5472" s="415" t="s">
        <v>32245</v>
      </c>
      <c r="L5472" s="900">
        <v>12</v>
      </c>
      <c r="M5472" s="469">
        <v>48000</v>
      </c>
      <c r="N5472" s="415" t="s">
        <v>32245</v>
      </c>
      <c r="O5472" s="916">
        <v>6</v>
      </c>
      <c r="P5472" s="469">
        <v>24000</v>
      </c>
      <c r="Q5472" s="415" t="s">
        <v>32245</v>
      </c>
      <c r="R5472" s="916">
        <v>12</v>
      </c>
      <c r="S5472" s="470">
        <v>48000</v>
      </c>
    </row>
    <row r="5473" spans="1:19" s="889" customFormat="1" ht="23.25">
      <c r="A5473" s="945" t="s">
        <v>1032</v>
      </c>
      <c r="B5473" s="415" t="s">
        <v>280</v>
      </c>
      <c r="C5473" s="415" t="s">
        <v>115</v>
      </c>
      <c r="D5473" s="887" t="s">
        <v>32246</v>
      </c>
      <c r="E5473" s="1005">
        <v>7000</v>
      </c>
      <c r="F5473" s="954" t="s">
        <v>32247</v>
      </c>
      <c r="G5473" s="376" t="s">
        <v>32248</v>
      </c>
      <c r="H5473" s="1037" t="s">
        <v>32249</v>
      </c>
      <c r="I5473" s="634" t="s">
        <v>19764</v>
      </c>
      <c r="J5473" s="634" t="s">
        <v>19764</v>
      </c>
      <c r="K5473" s="415" t="s">
        <v>32250</v>
      </c>
      <c r="L5473" s="900">
        <v>12</v>
      </c>
      <c r="M5473" s="469">
        <v>84000</v>
      </c>
      <c r="N5473" s="415" t="s">
        <v>32250</v>
      </c>
      <c r="O5473" s="916">
        <v>6</v>
      </c>
      <c r="P5473" s="469">
        <v>42000</v>
      </c>
      <c r="Q5473" s="415" t="s">
        <v>32250</v>
      </c>
      <c r="R5473" s="916">
        <v>12</v>
      </c>
      <c r="S5473" s="470">
        <v>84000</v>
      </c>
    </row>
    <row r="5474" spans="1:19" s="889" customFormat="1" ht="34.9">
      <c r="A5474" s="945" t="s">
        <v>1032</v>
      </c>
      <c r="B5474" s="415" t="s">
        <v>280</v>
      </c>
      <c r="C5474" s="415" t="s">
        <v>115</v>
      </c>
      <c r="D5474" s="887" t="s">
        <v>32251</v>
      </c>
      <c r="E5474" s="1005">
        <v>2500</v>
      </c>
      <c r="F5474" s="952" t="s">
        <v>32252</v>
      </c>
      <c r="G5474" s="376" t="s">
        <v>32253</v>
      </c>
      <c r="H5474" s="1037" t="s">
        <v>32254</v>
      </c>
      <c r="I5474" s="392" t="s">
        <v>32089</v>
      </c>
      <c r="J5474" s="392" t="s">
        <v>32089</v>
      </c>
      <c r="K5474" s="415" t="s">
        <v>32255</v>
      </c>
      <c r="L5474" s="900">
        <v>12</v>
      </c>
      <c r="M5474" s="469">
        <v>30000</v>
      </c>
      <c r="N5474" s="415" t="s">
        <v>32255</v>
      </c>
      <c r="O5474" s="916">
        <v>6</v>
      </c>
      <c r="P5474" s="469">
        <v>15000</v>
      </c>
      <c r="Q5474" s="415" t="s">
        <v>32255</v>
      </c>
      <c r="R5474" s="916">
        <v>12</v>
      </c>
      <c r="S5474" s="470">
        <v>30000</v>
      </c>
    </row>
    <row r="5475" spans="1:19" s="889" customFormat="1" ht="23.25">
      <c r="A5475" s="945" t="s">
        <v>1032</v>
      </c>
      <c r="B5475" s="415" t="s">
        <v>280</v>
      </c>
      <c r="C5475" s="415" t="s">
        <v>115</v>
      </c>
      <c r="D5475" s="887" t="s">
        <v>32256</v>
      </c>
      <c r="E5475" s="1005">
        <v>6000</v>
      </c>
      <c r="F5475" s="954" t="s">
        <v>32257</v>
      </c>
      <c r="G5475" s="376" t="s">
        <v>32258</v>
      </c>
      <c r="H5475" s="415" t="s">
        <v>32110</v>
      </c>
      <c r="I5475" s="392" t="s">
        <v>32089</v>
      </c>
      <c r="J5475" s="392" t="s">
        <v>32089</v>
      </c>
      <c r="K5475" s="415" t="s">
        <v>32259</v>
      </c>
      <c r="L5475" s="900">
        <v>12</v>
      </c>
      <c r="M5475" s="469">
        <v>72000</v>
      </c>
      <c r="N5475" s="415" t="s">
        <v>32259</v>
      </c>
      <c r="O5475" s="916">
        <v>6</v>
      </c>
      <c r="P5475" s="469">
        <v>36000</v>
      </c>
      <c r="Q5475" s="415" t="s">
        <v>32259</v>
      </c>
      <c r="R5475" s="916">
        <v>12</v>
      </c>
      <c r="S5475" s="470">
        <v>72000</v>
      </c>
    </row>
    <row r="5476" spans="1:19" s="889" customFormat="1" ht="23.25">
      <c r="A5476" s="945" t="s">
        <v>1032</v>
      </c>
      <c r="B5476" s="415" t="s">
        <v>280</v>
      </c>
      <c r="C5476" s="415" t="s">
        <v>115</v>
      </c>
      <c r="D5476" s="887" t="s">
        <v>32260</v>
      </c>
      <c r="E5476" s="342">
        <v>2500</v>
      </c>
      <c r="F5476" s="432" t="s">
        <v>32261</v>
      </c>
      <c r="G5476" s="376" t="s">
        <v>32262</v>
      </c>
      <c r="H5476" s="946" t="s">
        <v>32141</v>
      </c>
      <c r="I5476" s="392" t="s">
        <v>32089</v>
      </c>
      <c r="J5476" s="392" t="s">
        <v>32089</v>
      </c>
      <c r="K5476" s="887" t="s">
        <v>32263</v>
      </c>
      <c r="L5476" s="900">
        <v>12</v>
      </c>
      <c r="M5476" s="469">
        <v>30000</v>
      </c>
      <c r="N5476" s="887" t="s">
        <v>32263</v>
      </c>
      <c r="O5476" s="916">
        <v>6</v>
      </c>
      <c r="P5476" s="469">
        <v>15000</v>
      </c>
      <c r="Q5476" s="887" t="s">
        <v>32263</v>
      </c>
      <c r="R5476" s="916">
        <v>12</v>
      </c>
      <c r="S5476" s="470">
        <v>30000</v>
      </c>
    </row>
    <row r="5477" spans="1:19" s="889" customFormat="1" ht="23.25">
      <c r="A5477" s="945" t="s">
        <v>1032</v>
      </c>
      <c r="B5477" s="415" t="s">
        <v>280</v>
      </c>
      <c r="C5477" s="415" t="s">
        <v>115</v>
      </c>
      <c r="D5477" s="415" t="s">
        <v>32264</v>
      </c>
      <c r="E5477" s="1005">
        <v>12000</v>
      </c>
      <c r="F5477" s="952" t="s">
        <v>32265</v>
      </c>
      <c r="G5477" s="316" t="s">
        <v>32266</v>
      </c>
      <c r="H5477" s="1037" t="s">
        <v>32088</v>
      </c>
      <c r="I5477" s="634" t="s">
        <v>32089</v>
      </c>
      <c r="J5477" s="634" t="s">
        <v>32089</v>
      </c>
      <c r="K5477" s="415" t="s">
        <v>32267</v>
      </c>
      <c r="L5477" s="956">
        <v>12</v>
      </c>
      <c r="M5477" s="451">
        <v>144000</v>
      </c>
      <c r="N5477" s="415" t="s">
        <v>32267</v>
      </c>
      <c r="O5477" s="957">
        <v>4</v>
      </c>
      <c r="P5477" s="469">
        <v>48800</v>
      </c>
      <c r="Q5477" s="415" t="s">
        <v>32267</v>
      </c>
      <c r="R5477" s="957">
        <v>12</v>
      </c>
      <c r="S5477" s="470">
        <v>144000</v>
      </c>
    </row>
    <row r="5478" spans="1:19" s="889" customFormat="1" ht="23.25">
      <c r="A5478" s="945" t="s">
        <v>1032</v>
      </c>
      <c r="B5478" s="415" t="s">
        <v>280</v>
      </c>
      <c r="C5478" s="415" t="s">
        <v>115</v>
      </c>
      <c r="D5478" s="887" t="s">
        <v>32268</v>
      </c>
      <c r="E5478" s="342">
        <v>6000</v>
      </c>
      <c r="F5478" s="432" t="s">
        <v>32269</v>
      </c>
      <c r="G5478" s="376" t="s">
        <v>32270</v>
      </c>
      <c r="H5478" s="1037" t="s">
        <v>32088</v>
      </c>
      <c r="I5478" s="887" t="s">
        <v>32089</v>
      </c>
      <c r="J5478" s="887" t="s">
        <v>32089</v>
      </c>
      <c r="K5478" s="887" t="s">
        <v>32271</v>
      </c>
      <c r="L5478" s="900">
        <v>12</v>
      </c>
      <c r="M5478" s="469">
        <v>72000</v>
      </c>
      <c r="N5478" s="887" t="s">
        <v>32271</v>
      </c>
      <c r="O5478" s="916">
        <v>6</v>
      </c>
      <c r="P5478" s="469">
        <v>36000</v>
      </c>
      <c r="Q5478" s="887" t="s">
        <v>32271</v>
      </c>
      <c r="R5478" s="916">
        <v>12</v>
      </c>
      <c r="S5478" s="470">
        <v>72000</v>
      </c>
    </row>
    <row r="5479" spans="1:19" s="889" customFormat="1" ht="23.25">
      <c r="A5479" s="945" t="s">
        <v>1032</v>
      </c>
      <c r="B5479" s="415" t="s">
        <v>280</v>
      </c>
      <c r="C5479" s="415" t="s">
        <v>115</v>
      </c>
      <c r="D5479" s="887" t="s">
        <v>32272</v>
      </c>
      <c r="E5479" s="342">
        <v>7000</v>
      </c>
      <c r="F5479" s="953" t="s">
        <v>32273</v>
      </c>
      <c r="G5479" s="376" t="s">
        <v>32274</v>
      </c>
      <c r="H5479" s="1037" t="s">
        <v>32088</v>
      </c>
      <c r="I5479" s="392" t="s">
        <v>32089</v>
      </c>
      <c r="J5479" s="392" t="s">
        <v>32089</v>
      </c>
      <c r="K5479" s="887" t="s">
        <v>32275</v>
      </c>
      <c r="L5479" s="900">
        <v>12</v>
      </c>
      <c r="M5479" s="469">
        <v>84000</v>
      </c>
      <c r="N5479" s="887" t="s">
        <v>32275</v>
      </c>
      <c r="O5479" s="916">
        <v>6</v>
      </c>
      <c r="P5479" s="469">
        <v>42000</v>
      </c>
      <c r="Q5479" s="887" t="s">
        <v>32275</v>
      </c>
      <c r="R5479" s="916">
        <v>12</v>
      </c>
      <c r="S5479" s="470">
        <v>84000</v>
      </c>
    </row>
    <row r="5480" spans="1:19" s="889" customFormat="1" ht="23.25">
      <c r="A5480" s="945" t="s">
        <v>1032</v>
      </c>
      <c r="B5480" s="415" t="s">
        <v>280</v>
      </c>
      <c r="C5480" s="415" t="s">
        <v>115</v>
      </c>
      <c r="D5480" s="415" t="s">
        <v>32276</v>
      </c>
      <c r="E5480" s="1005">
        <v>6000</v>
      </c>
      <c r="F5480" s="954" t="s">
        <v>32277</v>
      </c>
      <c r="G5480" s="316" t="s">
        <v>32278</v>
      </c>
      <c r="H5480" s="1037" t="s">
        <v>32088</v>
      </c>
      <c r="I5480" s="634" t="s">
        <v>32089</v>
      </c>
      <c r="J5480" s="634" t="s">
        <v>32089</v>
      </c>
      <c r="K5480" s="415" t="s">
        <v>32279</v>
      </c>
      <c r="L5480" s="956">
        <v>12</v>
      </c>
      <c r="M5480" s="451">
        <v>72000</v>
      </c>
      <c r="N5480" s="415" t="s">
        <v>32279</v>
      </c>
      <c r="O5480" s="957">
        <v>6</v>
      </c>
      <c r="P5480" s="469">
        <v>36000</v>
      </c>
      <c r="Q5480" s="415" t="s">
        <v>32279</v>
      </c>
      <c r="R5480" s="957">
        <v>12</v>
      </c>
      <c r="S5480" s="470">
        <v>72000</v>
      </c>
    </row>
    <row r="5481" spans="1:19" s="889" customFormat="1" ht="23.25">
      <c r="A5481" s="945" t="s">
        <v>1032</v>
      </c>
      <c r="B5481" s="415" t="s">
        <v>280</v>
      </c>
      <c r="C5481" s="415" t="s">
        <v>115</v>
      </c>
      <c r="D5481" s="887" t="s">
        <v>32280</v>
      </c>
      <c r="E5481" s="342">
        <v>6000</v>
      </c>
      <c r="F5481" s="953" t="s">
        <v>32281</v>
      </c>
      <c r="G5481" s="376" t="s">
        <v>32282</v>
      </c>
      <c r="H5481" s="887" t="s">
        <v>32132</v>
      </c>
      <c r="I5481" s="392" t="s">
        <v>19764</v>
      </c>
      <c r="J5481" s="392" t="s">
        <v>19764</v>
      </c>
      <c r="K5481" s="887" t="s">
        <v>32283</v>
      </c>
      <c r="L5481" s="900">
        <v>12</v>
      </c>
      <c r="M5481" s="469">
        <v>72000</v>
      </c>
      <c r="N5481" s="887" t="s">
        <v>32283</v>
      </c>
      <c r="O5481" s="916">
        <v>6</v>
      </c>
      <c r="P5481" s="469">
        <v>36000</v>
      </c>
      <c r="Q5481" s="887" t="s">
        <v>32283</v>
      </c>
      <c r="R5481" s="916">
        <v>12</v>
      </c>
      <c r="S5481" s="470">
        <v>72000</v>
      </c>
    </row>
    <row r="5482" spans="1:19" s="889" customFormat="1" ht="23.25">
      <c r="A5482" s="945" t="s">
        <v>1032</v>
      </c>
      <c r="B5482" s="415" t="s">
        <v>280</v>
      </c>
      <c r="C5482" s="415" t="s">
        <v>115</v>
      </c>
      <c r="D5482" s="887" t="s">
        <v>32284</v>
      </c>
      <c r="E5482" s="342">
        <v>5000</v>
      </c>
      <c r="F5482" s="953" t="s">
        <v>32285</v>
      </c>
      <c r="G5482" s="376" t="s">
        <v>32286</v>
      </c>
      <c r="H5482" s="946" t="s">
        <v>32141</v>
      </c>
      <c r="I5482" s="392" t="s">
        <v>32089</v>
      </c>
      <c r="J5482" s="392" t="s">
        <v>32089</v>
      </c>
      <c r="K5482" s="887" t="s">
        <v>32287</v>
      </c>
      <c r="L5482" s="900">
        <v>12</v>
      </c>
      <c r="M5482" s="469">
        <v>60000</v>
      </c>
      <c r="N5482" s="887" t="s">
        <v>32287</v>
      </c>
      <c r="O5482" s="916">
        <v>6</v>
      </c>
      <c r="P5482" s="469">
        <v>30000</v>
      </c>
      <c r="Q5482" s="887" t="s">
        <v>32287</v>
      </c>
      <c r="R5482" s="916">
        <v>12</v>
      </c>
      <c r="S5482" s="470">
        <v>60000</v>
      </c>
    </row>
    <row r="5483" spans="1:19" s="889" customFormat="1" ht="23.25">
      <c r="A5483" s="945" t="s">
        <v>1032</v>
      </c>
      <c r="B5483" s="415" t="s">
        <v>280</v>
      </c>
      <c r="C5483" s="415" t="s">
        <v>115</v>
      </c>
      <c r="D5483" s="887" t="s">
        <v>32288</v>
      </c>
      <c r="E5483" s="342">
        <v>4000</v>
      </c>
      <c r="F5483" s="953" t="s">
        <v>32289</v>
      </c>
      <c r="G5483" s="376" t="s">
        <v>32290</v>
      </c>
      <c r="H5483" s="1037" t="s">
        <v>32088</v>
      </c>
      <c r="I5483" s="392" t="s">
        <v>32089</v>
      </c>
      <c r="J5483" s="392" t="s">
        <v>32089</v>
      </c>
      <c r="K5483" s="887" t="s">
        <v>32291</v>
      </c>
      <c r="L5483" s="900">
        <v>12</v>
      </c>
      <c r="M5483" s="469">
        <v>48000</v>
      </c>
      <c r="N5483" s="887" t="s">
        <v>32291</v>
      </c>
      <c r="O5483" s="916">
        <v>6</v>
      </c>
      <c r="P5483" s="469">
        <v>24000</v>
      </c>
      <c r="Q5483" s="887" t="s">
        <v>32291</v>
      </c>
      <c r="R5483" s="916">
        <v>12</v>
      </c>
      <c r="S5483" s="470">
        <v>48000</v>
      </c>
    </row>
    <row r="5484" spans="1:19" s="889" customFormat="1" ht="23.25">
      <c r="A5484" s="945" t="s">
        <v>1032</v>
      </c>
      <c r="B5484" s="415" t="s">
        <v>280</v>
      </c>
      <c r="C5484" s="415" t="s">
        <v>115</v>
      </c>
      <c r="D5484" s="887" t="s">
        <v>32292</v>
      </c>
      <c r="E5484" s="1005">
        <v>6000</v>
      </c>
      <c r="F5484" s="952" t="s">
        <v>32293</v>
      </c>
      <c r="G5484" s="376" t="s">
        <v>32294</v>
      </c>
      <c r="H5484" s="415" t="s">
        <v>32203</v>
      </c>
      <c r="I5484" s="392" t="s">
        <v>32089</v>
      </c>
      <c r="J5484" s="392" t="s">
        <v>32089</v>
      </c>
      <c r="K5484" s="415" t="s">
        <v>32295</v>
      </c>
      <c r="L5484" s="900">
        <v>12</v>
      </c>
      <c r="M5484" s="469">
        <v>72000</v>
      </c>
      <c r="N5484" s="415" t="s">
        <v>32295</v>
      </c>
      <c r="O5484" s="916">
        <v>6</v>
      </c>
      <c r="P5484" s="469">
        <v>36000</v>
      </c>
      <c r="Q5484" s="415" t="s">
        <v>32295</v>
      </c>
      <c r="R5484" s="916">
        <v>12</v>
      </c>
      <c r="S5484" s="470">
        <v>72000</v>
      </c>
    </row>
    <row r="5485" spans="1:19" s="889" customFormat="1" ht="23.25">
      <c r="A5485" s="945" t="s">
        <v>1032</v>
      </c>
      <c r="B5485" s="415" t="s">
        <v>280</v>
      </c>
      <c r="C5485" s="415" t="s">
        <v>115</v>
      </c>
      <c r="D5485" s="887" t="s">
        <v>32284</v>
      </c>
      <c r="E5485" s="342">
        <v>5000</v>
      </c>
      <c r="F5485" s="432" t="s">
        <v>32296</v>
      </c>
      <c r="G5485" s="376" t="s">
        <v>32297</v>
      </c>
      <c r="H5485" s="1037" t="s">
        <v>32088</v>
      </c>
      <c r="I5485" s="887" t="s">
        <v>32089</v>
      </c>
      <c r="J5485" s="887" t="s">
        <v>32089</v>
      </c>
      <c r="K5485" s="887" t="s">
        <v>32298</v>
      </c>
      <c r="L5485" s="900">
        <v>12</v>
      </c>
      <c r="M5485" s="469">
        <v>60000</v>
      </c>
      <c r="N5485" s="887" t="s">
        <v>32298</v>
      </c>
      <c r="O5485" s="916">
        <v>6</v>
      </c>
      <c r="P5485" s="469">
        <v>30000</v>
      </c>
      <c r="Q5485" s="887" t="s">
        <v>32298</v>
      </c>
      <c r="R5485" s="916">
        <v>12</v>
      </c>
      <c r="S5485" s="470">
        <v>60000</v>
      </c>
    </row>
    <row r="5486" spans="1:19" s="889" customFormat="1" ht="23.25">
      <c r="A5486" s="945" t="s">
        <v>1032</v>
      </c>
      <c r="B5486" s="415" t="s">
        <v>280</v>
      </c>
      <c r="C5486" s="415" t="s">
        <v>115</v>
      </c>
      <c r="D5486" s="887" t="s">
        <v>20390</v>
      </c>
      <c r="E5486" s="342">
        <v>1800</v>
      </c>
      <c r="F5486" s="432" t="s">
        <v>32299</v>
      </c>
      <c r="G5486" s="376" t="s">
        <v>32300</v>
      </c>
      <c r="H5486" s="887" t="s">
        <v>19829</v>
      </c>
      <c r="I5486" s="887" t="s">
        <v>19829</v>
      </c>
      <c r="J5486" s="887" t="s">
        <v>19829</v>
      </c>
      <c r="K5486" s="887" t="s">
        <v>32301</v>
      </c>
      <c r="L5486" s="900">
        <v>12</v>
      </c>
      <c r="M5486" s="469">
        <v>21600</v>
      </c>
      <c r="N5486" s="887" t="s">
        <v>32301</v>
      </c>
      <c r="O5486" s="916">
        <v>6</v>
      </c>
      <c r="P5486" s="469">
        <v>10800</v>
      </c>
      <c r="Q5486" s="887" t="s">
        <v>32301</v>
      </c>
      <c r="R5486" s="916">
        <v>12</v>
      </c>
      <c r="S5486" s="470">
        <v>21600</v>
      </c>
    </row>
    <row r="5487" spans="1:19" s="889" customFormat="1" ht="23.25">
      <c r="A5487" s="945" t="s">
        <v>1032</v>
      </c>
      <c r="B5487" s="415" t="s">
        <v>280</v>
      </c>
      <c r="C5487" s="415" t="s">
        <v>115</v>
      </c>
      <c r="D5487" s="887" t="s">
        <v>20390</v>
      </c>
      <c r="E5487" s="342">
        <v>3000</v>
      </c>
      <c r="F5487" s="432" t="s">
        <v>32302</v>
      </c>
      <c r="G5487" s="376" t="s">
        <v>32303</v>
      </c>
      <c r="H5487" s="887" t="s">
        <v>32304</v>
      </c>
      <c r="I5487" s="887" t="s">
        <v>20970</v>
      </c>
      <c r="J5487" s="887" t="s">
        <v>20970</v>
      </c>
      <c r="K5487" s="887" t="s">
        <v>32305</v>
      </c>
      <c r="L5487" s="900">
        <v>12</v>
      </c>
      <c r="M5487" s="469">
        <v>36000</v>
      </c>
      <c r="N5487" s="887" t="s">
        <v>32305</v>
      </c>
      <c r="O5487" s="916">
        <v>6</v>
      </c>
      <c r="P5487" s="469">
        <v>18000</v>
      </c>
      <c r="Q5487" s="887" t="s">
        <v>32305</v>
      </c>
      <c r="R5487" s="916">
        <v>12</v>
      </c>
      <c r="S5487" s="470">
        <v>36000</v>
      </c>
    </row>
    <row r="5488" spans="1:19" s="889" customFormat="1" ht="23.25">
      <c r="A5488" s="945" t="s">
        <v>1032</v>
      </c>
      <c r="B5488" s="415" t="s">
        <v>280</v>
      </c>
      <c r="C5488" s="415" t="s">
        <v>115</v>
      </c>
      <c r="D5488" s="887" t="s">
        <v>20121</v>
      </c>
      <c r="E5488" s="342">
        <v>2500</v>
      </c>
      <c r="F5488" s="432" t="s">
        <v>32306</v>
      </c>
      <c r="G5488" s="376" t="s">
        <v>32307</v>
      </c>
      <c r="H5488" s="946" t="s">
        <v>23359</v>
      </c>
      <c r="I5488" s="887" t="s">
        <v>20970</v>
      </c>
      <c r="J5488" s="887" t="s">
        <v>20970</v>
      </c>
      <c r="K5488" s="887" t="s">
        <v>32308</v>
      </c>
      <c r="L5488" s="900">
        <v>12</v>
      </c>
      <c r="M5488" s="469">
        <v>30000</v>
      </c>
      <c r="N5488" s="887" t="s">
        <v>32308</v>
      </c>
      <c r="O5488" s="916">
        <v>6</v>
      </c>
      <c r="P5488" s="469">
        <v>15000</v>
      </c>
      <c r="Q5488" s="887" t="s">
        <v>32308</v>
      </c>
      <c r="R5488" s="916">
        <v>12</v>
      </c>
      <c r="S5488" s="470">
        <v>30000</v>
      </c>
    </row>
    <row r="5489" spans="1:19" s="889" customFormat="1" ht="23.25">
      <c r="A5489" s="945" t="s">
        <v>1032</v>
      </c>
      <c r="B5489" s="415" t="s">
        <v>280</v>
      </c>
      <c r="C5489" s="415" t="s">
        <v>115</v>
      </c>
      <c r="D5489" s="887" t="s">
        <v>32309</v>
      </c>
      <c r="E5489" s="1005">
        <v>4000</v>
      </c>
      <c r="F5489" s="952" t="s">
        <v>32310</v>
      </c>
      <c r="G5489" s="376" t="s">
        <v>32311</v>
      </c>
      <c r="H5489" s="415" t="s">
        <v>32203</v>
      </c>
      <c r="I5489" s="392" t="s">
        <v>19764</v>
      </c>
      <c r="J5489" s="392" t="s">
        <v>19764</v>
      </c>
      <c r="K5489" s="415" t="s">
        <v>32312</v>
      </c>
      <c r="L5489" s="900">
        <v>12</v>
      </c>
      <c r="M5489" s="469">
        <v>48000</v>
      </c>
      <c r="N5489" s="415" t="s">
        <v>32312</v>
      </c>
      <c r="O5489" s="916">
        <v>6</v>
      </c>
      <c r="P5489" s="469">
        <v>24000</v>
      </c>
      <c r="Q5489" s="415" t="s">
        <v>32312</v>
      </c>
      <c r="R5489" s="916">
        <v>12</v>
      </c>
      <c r="S5489" s="470">
        <v>48000</v>
      </c>
    </row>
    <row r="5490" spans="1:19" s="889" customFormat="1" ht="34.9">
      <c r="A5490" s="945" t="s">
        <v>1032</v>
      </c>
      <c r="B5490" s="415" t="s">
        <v>280</v>
      </c>
      <c r="C5490" s="415" t="s">
        <v>115</v>
      </c>
      <c r="D5490" s="887" t="s">
        <v>32313</v>
      </c>
      <c r="E5490" s="342">
        <v>7000</v>
      </c>
      <c r="F5490" s="953" t="s">
        <v>32314</v>
      </c>
      <c r="G5490" s="376" t="s">
        <v>32315</v>
      </c>
      <c r="H5490" s="1037" t="s">
        <v>32088</v>
      </c>
      <c r="I5490" s="392" t="s">
        <v>32316</v>
      </c>
      <c r="J5490" s="392" t="s">
        <v>32316</v>
      </c>
      <c r="K5490" s="887" t="s">
        <v>32317</v>
      </c>
      <c r="L5490" s="900">
        <v>12</v>
      </c>
      <c r="M5490" s="469">
        <v>84000</v>
      </c>
      <c r="N5490" s="887" t="s">
        <v>32317</v>
      </c>
      <c r="O5490" s="916">
        <v>6</v>
      </c>
      <c r="P5490" s="469">
        <v>42000</v>
      </c>
      <c r="Q5490" s="887" t="s">
        <v>32317</v>
      </c>
      <c r="R5490" s="916">
        <v>12</v>
      </c>
      <c r="S5490" s="470">
        <v>84000</v>
      </c>
    </row>
    <row r="5491" spans="1:19" s="889" customFormat="1" ht="23.25">
      <c r="A5491" s="945" t="s">
        <v>1032</v>
      </c>
      <c r="B5491" s="415" t="s">
        <v>280</v>
      </c>
      <c r="C5491" s="415" t="s">
        <v>115</v>
      </c>
      <c r="D5491" s="887" t="s">
        <v>32318</v>
      </c>
      <c r="E5491" s="342">
        <v>3500</v>
      </c>
      <c r="F5491" s="432" t="s">
        <v>32319</v>
      </c>
      <c r="G5491" s="376" t="s">
        <v>32320</v>
      </c>
      <c r="H5491" s="887" t="s">
        <v>23496</v>
      </c>
      <c r="I5491" s="392" t="s">
        <v>20970</v>
      </c>
      <c r="J5491" s="392" t="s">
        <v>20970</v>
      </c>
      <c r="K5491" s="887" t="s">
        <v>32321</v>
      </c>
      <c r="L5491" s="900">
        <v>12</v>
      </c>
      <c r="M5491" s="469">
        <v>42000</v>
      </c>
      <c r="N5491" s="887" t="s">
        <v>32321</v>
      </c>
      <c r="O5491" s="916">
        <v>6</v>
      </c>
      <c r="P5491" s="469">
        <v>21000</v>
      </c>
      <c r="Q5491" s="887" t="s">
        <v>32321</v>
      </c>
      <c r="R5491" s="916">
        <v>12</v>
      </c>
      <c r="S5491" s="470">
        <v>42000</v>
      </c>
    </row>
    <row r="5492" spans="1:19" s="889" customFormat="1" ht="23.25">
      <c r="A5492" s="945" t="s">
        <v>1032</v>
      </c>
      <c r="B5492" s="415" t="s">
        <v>280</v>
      </c>
      <c r="C5492" s="415" t="s">
        <v>115</v>
      </c>
      <c r="D5492" s="887" t="s">
        <v>32322</v>
      </c>
      <c r="E5492" s="1005">
        <v>2500</v>
      </c>
      <c r="F5492" s="958" t="s">
        <v>32323</v>
      </c>
      <c r="G5492" s="376" t="s">
        <v>32324</v>
      </c>
      <c r="H5492" s="415" t="s">
        <v>23496</v>
      </c>
      <c r="I5492" s="415" t="s">
        <v>19764</v>
      </c>
      <c r="J5492" s="415" t="s">
        <v>19764</v>
      </c>
      <c r="K5492" s="415" t="s">
        <v>32325</v>
      </c>
      <c r="L5492" s="900">
        <v>12</v>
      </c>
      <c r="M5492" s="469">
        <v>30000</v>
      </c>
      <c r="N5492" s="415" t="s">
        <v>32325</v>
      </c>
      <c r="O5492" s="916">
        <v>6</v>
      </c>
      <c r="P5492" s="469">
        <v>15000</v>
      </c>
      <c r="Q5492" s="415" t="s">
        <v>32325</v>
      </c>
      <c r="R5492" s="916">
        <v>12</v>
      </c>
      <c r="S5492" s="470">
        <v>30000</v>
      </c>
    </row>
    <row r="5493" spans="1:19" s="889" customFormat="1" ht="23.25">
      <c r="A5493" s="945" t="s">
        <v>1032</v>
      </c>
      <c r="B5493" s="415" t="s">
        <v>280</v>
      </c>
      <c r="C5493" s="415" t="s">
        <v>115</v>
      </c>
      <c r="D5493" s="887" t="s">
        <v>32326</v>
      </c>
      <c r="E5493" s="1005">
        <v>3500</v>
      </c>
      <c r="F5493" s="955" t="s">
        <v>32327</v>
      </c>
      <c r="G5493" s="376" t="s">
        <v>32328</v>
      </c>
      <c r="H5493" s="415" t="s">
        <v>32203</v>
      </c>
      <c r="I5493" s="392" t="s">
        <v>32089</v>
      </c>
      <c r="J5493" s="392" t="s">
        <v>32089</v>
      </c>
      <c r="K5493" s="415" t="s">
        <v>32329</v>
      </c>
      <c r="L5493" s="900">
        <v>12</v>
      </c>
      <c r="M5493" s="469">
        <v>42000</v>
      </c>
      <c r="N5493" s="415" t="s">
        <v>32329</v>
      </c>
      <c r="O5493" s="916">
        <v>6</v>
      </c>
      <c r="P5493" s="469">
        <v>21000</v>
      </c>
      <c r="Q5493" s="415" t="s">
        <v>32329</v>
      </c>
      <c r="R5493" s="916">
        <v>12</v>
      </c>
      <c r="S5493" s="470">
        <v>42000</v>
      </c>
    </row>
    <row r="5494" spans="1:19" s="889" customFormat="1" ht="23.25">
      <c r="A5494" s="945" t="s">
        <v>1032</v>
      </c>
      <c r="B5494" s="415" t="s">
        <v>280</v>
      </c>
      <c r="C5494" s="415" t="s">
        <v>115</v>
      </c>
      <c r="D5494" s="887" t="s">
        <v>32326</v>
      </c>
      <c r="E5494" s="342">
        <v>3500</v>
      </c>
      <c r="F5494" s="432" t="s">
        <v>32330</v>
      </c>
      <c r="G5494" s="376" t="s">
        <v>32331</v>
      </c>
      <c r="H5494" s="415" t="s">
        <v>32203</v>
      </c>
      <c r="I5494" s="887" t="s">
        <v>32089</v>
      </c>
      <c r="J5494" s="887" t="s">
        <v>32089</v>
      </c>
      <c r="K5494" s="887" t="s">
        <v>32332</v>
      </c>
      <c r="L5494" s="900">
        <v>12</v>
      </c>
      <c r="M5494" s="469">
        <v>42000</v>
      </c>
      <c r="N5494" s="887" t="s">
        <v>32332</v>
      </c>
      <c r="O5494" s="916">
        <v>6</v>
      </c>
      <c r="P5494" s="469">
        <v>21000</v>
      </c>
      <c r="Q5494" s="887" t="s">
        <v>32332</v>
      </c>
      <c r="R5494" s="916">
        <v>12</v>
      </c>
      <c r="S5494" s="470">
        <v>42000</v>
      </c>
    </row>
    <row r="5495" spans="1:19" s="889" customFormat="1" ht="23.25">
      <c r="A5495" s="945" t="s">
        <v>1032</v>
      </c>
      <c r="B5495" s="415" t="s">
        <v>280</v>
      </c>
      <c r="C5495" s="415" t="s">
        <v>115</v>
      </c>
      <c r="D5495" s="887" t="s">
        <v>32333</v>
      </c>
      <c r="E5495" s="1005">
        <v>2500</v>
      </c>
      <c r="F5495" s="952" t="s">
        <v>32334</v>
      </c>
      <c r="G5495" s="376" t="s">
        <v>32335</v>
      </c>
      <c r="H5495" s="415" t="s">
        <v>32120</v>
      </c>
      <c r="I5495" s="392" t="s">
        <v>19764</v>
      </c>
      <c r="J5495" s="392" t="s">
        <v>19764</v>
      </c>
      <c r="K5495" s="415" t="s">
        <v>32336</v>
      </c>
      <c r="L5495" s="900">
        <v>12</v>
      </c>
      <c r="M5495" s="469">
        <v>30000</v>
      </c>
      <c r="N5495" s="415" t="s">
        <v>32336</v>
      </c>
      <c r="O5495" s="916">
        <v>6</v>
      </c>
      <c r="P5495" s="469">
        <v>15000</v>
      </c>
      <c r="Q5495" s="415" t="s">
        <v>32336</v>
      </c>
      <c r="R5495" s="916">
        <v>12</v>
      </c>
      <c r="S5495" s="470">
        <v>30000</v>
      </c>
    </row>
    <row r="5496" spans="1:19" s="889" customFormat="1" ht="34.9">
      <c r="A5496" s="945" t="s">
        <v>1032</v>
      </c>
      <c r="B5496" s="415" t="s">
        <v>280</v>
      </c>
      <c r="C5496" s="415" t="s">
        <v>115</v>
      </c>
      <c r="D5496" s="887" t="s">
        <v>32337</v>
      </c>
      <c r="E5496" s="1005">
        <v>2500</v>
      </c>
      <c r="F5496" s="952" t="s">
        <v>32338</v>
      </c>
      <c r="G5496" s="376" t="s">
        <v>32339</v>
      </c>
      <c r="H5496" s="415" t="s">
        <v>32340</v>
      </c>
      <c r="I5496" s="634" t="s">
        <v>32089</v>
      </c>
      <c r="J5496" s="634" t="s">
        <v>32089</v>
      </c>
      <c r="K5496" s="415" t="s">
        <v>32341</v>
      </c>
      <c r="L5496" s="900">
        <v>12</v>
      </c>
      <c r="M5496" s="469">
        <v>30000</v>
      </c>
      <c r="N5496" s="415" t="s">
        <v>32341</v>
      </c>
      <c r="O5496" s="916">
        <v>6</v>
      </c>
      <c r="P5496" s="469">
        <v>15000</v>
      </c>
      <c r="Q5496" s="415" t="s">
        <v>32341</v>
      </c>
      <c r="R5496" s="916">
        <v>12</v>
      </c>
      <c r="S5496" s="470">
        <v>30000</v>
      </c>
    </row>
    <row r="5497" spans="1:19" s="889" customFormat="1" ht="23.25">
      <c r="A5497" s="945" t="s">
        <v>1032</v>
      </c>
      <c r="B5497" s="415" t="s">
        <v>280</v>
      </c>
      <c r="C5497" s="415" t="s">
        <v>115</v>
      </c>
      <c r="D5497" s="887" t="s">
        <v>32342</v>
      </c>
      <c r="E5497" s="1005">
        <v>5000</v>
      </c>
      <c r="F5497" s="955" t="s">
        <v>32343</v>
      </c>
      <c r="G5497" s="376" t="s">
        <v>32344</v>
      </c>
      <c r="H5497" s="946" t="s">
        <v>32345</v>
      </c>
      <c r="I5497" s="392" t="s">
        <v>32089</v>
      </c>
      <c r="J5497" s="392" t="s">
        <v>32089</v>
      </c>
      <c r="K5497" s="415" t="s">
        <v>32346</v>
      </c>
      <c r="L5497" s="900">
        <v>12</v>
      </c>
      <c r="M5497" s="469">
        <v>60000</v>
      </c>
      <c r="N5497" s="415" t="s">
        <v>32346</v>
      </c>
      <c r="O5497" s="916">
        <v>6</v>
      </c>
      <c r="P5497" s="469">
        <v>30000</v>
      </c>
      <c r="Q5497" s="415" t="s">
        <v>32346</v>
      </c>
      <c r="R5497" s="916">
        <v>12</v>
      </c>
      <c r="S5497" s="470">
        <v>60000</v>
      </c>
    </row>
    <row r="5498" spans="1:19" s="889" customFormat="1" ht="34.9">
      <c r="A5498" s="945" t="s">
        <v>1032</v>
      </c>
      <c r="B5498" s="415" t="s">
        <v>280</v>
      </c>
      <c r="C5498" s="415" t="s">
        <v>115</v>
      </c>
      <c r="D5498" s="887" t="s">
        <v>32347</v>
      </c>
      <c r="E5498" s="1005">
        <v>7000</v>
      </c>
      <c r="F5498" s="954" t="s">
        <v>32348</v>
      </c>
      <c r="G5498" s="376" t="s">
        <v>32349</v>
      </c>
      <c r="H5498" s="415" t="s">
        <v>24013</v>
      </c>
      <c r="I5498" s="634" t="s">
        <v>32316</v>
      </c>
      <c r="J5498" s="634" t="s">
        <v>32316</v>
      </c>
      <c r="K5498" s="415" t="s">
        <v>32350</v>
      </c>
      <c r="L5498" s="900">
        <v>12</v>
      </c>
      <c r="M5498" s="469">
        <v>84000</v>
      </c>
      <c r="N5498" s="415" t="s">
        <v>32350</v>
      </c>
      <c r="O5498" s="916">
        <v>6</v>
      </c>
      <c r="P5498" s="469">
        <v>42000</v>
      </c>
      <c r="Q5498" s="415" t="s">
        <v>32350</v>
      </c>
      <c r="R5498" s="916">
        <v>12</v>
      </c>
      <c r="S5498" s="470">
        <v>84000</v>
      </c>
    </row>
    <row r="5499" spans="1:19" s="889" customFormat="1" ht="23.25">
      <c r="A5499" s="945" t="s">
        <v>1032</v>
      </c>
      <c r="B5499" s="415" t="s">
        <v>280</v>
      </c>
      <c r="C5499" s="415" t="s">
        <v>115</v>
      </c>
      <c r="D5499" s="415" t="s">
        <v>32351</v>
      </c>
      <c r="E5499" s="1005">
        <v>5000</v>
      </c>
      <c r="F5499" s="952" t="s">
        <v>32352</v>
      </c>
      <c r="G5499" s="316" t="s">
        <v>32353</v>
      </c>
      <c r="H5499" s="415" t="s">
        <v>32203</v>
      </c>
      <c r="I5499" s="634" t="s">
        <v>32089</v>
      </c>
      <c r="J5499" s="634" t="s">
        <v>32089</v>
      </c>
      <c r="K5499" s="415" t="s">
        <v>32354</v>
      </c>
      <c r="L5499" s="956">
        <v>12</v>
      </c>
      <c r="M5499" s="451">
        <v>60000</v>
      </c>
      <c r="N5499" s="415" t="s">
        <v>32354</v>
      </c>
      <c r="O5499" s="957">
        <v>6</v>
      </c>
      <c r="P5499" s="469">
        <v>30000</v>
      </c>
      <c r="Q5499" s="415" t="s">
        <v>32354</v>
      </c>
      <c r="R5499" s="957">
        <v>12</v>
      </c>
      <c r="S5499" s="470">
        <v>60000</v>
      </c>
    </row>
    <row r="5500" spans="1:19" s="889" customFormat="1" ht="23.25">
      <c r="A5500" s="945" t="s">
        <v>1032</v>
      </c>
      <c r="B5500" s="415" t="s">
        <v>280</v>
      </c>
      <c r="C5500" s="415" t="s">
        <v>115</v>
      </c>
      <c r="D5500" s="887" t="s">
        <v>32355</v>
      </c>
      <c r="E5500" s="802">
        <v>10000</v>
      </c>
      <c r="F5500" s="921" t="s">
        <v>32356</v>
      </c>
      <c r="G5500" s="376" t="s">
        <v>32357</v>
      </c>
      <c r="H5500" s="415" t="s">
        <v>32203</v>
      </c>
      <c r="I5500" s="798" t="s">
        <v>32089</v>
      </c>
      <c r="J5500" s="798" t="s">
        <v>32089</v>
      </c>
      <c r="K5500" s="797" t="s">
        <v>32358</v>
      </c>
      <c r="L5500" s="900">
        <v>12</v>
      </c>
      <c r="M5500" s="469">
        <v>120000</v>
      </c>
      <c r="N5500" s="797" t="s">
        <v>32358</v>
      </c>
      <c r="O5500" s="916">
        <v>6</v>
      </c>
      <c r="P5500" s="469">
        <v>60000</v>
      </c>
      <c r="Q5500" s="797" t="s">
        <v>32358</v>
      </c>
      <c r="R5500" s="916">
        <v>12</v>
      </c>
      <c r="S5500" s="470">
        <v>120000</v>
      </c>
    </row>
    <row r="5501" spans="1:19" s="889" customFormat="1" ht="23.25">
      <c r="A5501" s="945" t="s">
        <v>1032</v>
      </c>
      <c r="B5501" s="415" t="s">
        <v>280</v>
      </c>
      <c r="C5501" s="415" t="s">
        <v>115</v>
      </c>
      <c r="D5501" s="887" t="s">
        <v>28738</v>
      </c>
      <c r="E5501" s="1005">
        <v>2500</v>
      </c>
      <c r="F5501" s="954" t="s">
        <v>32359</v>
      </c>
      <c r="G5501" s="376" t="s">
        <v>32360</v>
      </c>
      <c r="H5501" s="415" t="s">
        <v>32260</v>
      </c>
      <c r="I5501" s="634" t="s">
        <v>20970</v>
      </c>
      <c r="J5501" s="634" t="s">
        <v>20970</v>
      </c>
      <c r="K5501" s="415" t="s">
        <v>32361</v>
      </c>
      <c r="L5501" s="900">
        <v>12</v>
      </c>
      <c r="M5501" s="469">
        <v>30000</v>
      </c>
      <c r="N5501" s="415" t="s">
        <v>32361</v>
      </c>
      <c r="O5501" s="916">
        <v>6</v>
      </c>
      <c r="P5501" s="469">
        <v>15000</v>
      </c>
      <c r="Q5501" s="415" t="s">
        <v>32361</v>
      </c>
      <c r="R5501" s="916">
        <v>12</v>
      </c>
      <c r="S5501" s="470">
        <v>30000</v>
      </c>
    </row>
    <row r="5502" spans="1:19" s="889" customFormat="1" ht="23.25">
      <c r="A5502" s="945" t="s">
        <v>1032</v>
      </c>
      <c r="B5502" s="415" t="s">
        <v>280</v>
      </c>
      <c r="C5502" s="415" t="s">
        <v>115</v>
      </c>
      <c r="D5502" s="887" t="s">
        <v>32362</v>
      </c>
      <c r="E5502" s="1005">
        <v>2500</v>
      </c>
      <c r="F5502" s="952" t="s">
        <v>32363</v>
      </c>
      <c r="G5502" s="376" t="s">
        <v>32364</v>
      </c>
      <c r="H5502" s="946" t="s">
        <v>32141</v>
      </c>
      <c r="I5502" s="392" t="s">
        <v>19764</v>
      </c>
      <c r="J5502" s="392" t="s">
        <v>19764</v>
      </c>
      <c r="K5502" s="415" t="s">
        <v>32365</v>
      </c>
      <c r="L5502" s="900">
        <v>12</v>
      </c>
      <c r="M5502" s="469">
        <v>30000</v>
      </c>
      <c r="N5502" s="415" t="s">
        <v>32365</v>
      </c>
      <c r="O5502" s="916">
        <v>6</v>
      </c>
      <c r="P5502" s="469">
        <v>15000</v>
      </c>
      <c r="Q5502" s="415" t="s">
        <v>32365</v>
      </c>
      <c r="R5502" s="916">
        <v>12</v>
      </c>
      <c r="S5502" s="470">
        <v>30000</v>
      </c>
    </row>
    <row r="5503" spans="1:19" s="889" customFormat="1" ht="23.25">
      <c r="A5503" s="945" t="s">
        <v>1032</v>
      </c>
      <c r="B5503" s="415" t="s">
        <v>280</v>
      </c>
      <c r="C5503" s="415" t="s">
        <v>115</v>
      </c>
      <c r="D5503" s="887" t="s">
        <v>32366</v>
      </c>
      <c r="E5503" s="1005">
        <v>7000</v>
      </c>
      <c r="F5503" s="954" t="s">
        <v>32367</v>
      </c>
      <c r="G5503" s="376" t="s">
        <v>32368</v>
      </c>
      <c r="H5503" s="415" t="s">
        <v>32203</v>
      </c>
      <c r="I5503" s="634" t="s">
        <v>32089</v>
      </c>
      <c r="J5503" s="634" t="s">
        <v>32089</v>
      </c>
      <c r="K5503" s="415" t="s">
        <v>32369</v>
      </c>
      <c r="L5503" s="900">
        <v>12</v>
      </c>
      <c r="M5503" s="469">
        <v>84000</v>
      </c>
      <c r="N5503" s="415" t="s">
        <v>32369</v>
      </c>
      <c r="O5503" s="916">
        <v>6</v>
      </c>
      <c r="P5503" s="469">
        <v>36866.67</v>
      </c>
      <c r="Q5503" s="415" t="s">
        <v>32369</v>
      </c>
      <c r="R5503" s="916">
        <v>12</v>
      </c>
      <c r="S5503" s="470">
        <v>84000</v>
      </c>
    </row>
    <row r="5504" spans="1:19" s="889" customFormat="1" ht="23.25">
      <c r="A5504" s="945" t="s">
        <v>1032</v>
      </c>
      <c r="B5504" s="415" t="s">
        <v>280</v>
      </c>
      <c r="C5504" s="415" t="s">
        <v>115</v>
      </c>
      <c r="D5504" s="887" t="s">
        <v>32370</v>
      </c>
      <c r="E5504" s="1005">
        <v>3500</v>
      </c>
      <c r="F5504" s="952" t="s">
        <v>32371</v>
      </c>
      <c r="G5504" s="376" t="s">
        <v>32372</v>
      </c>
      <c r="H5504" s="415" t="s">
        <v>32203</v>
      </c>
      <c r="I5504" s="392" t="s">
        <v>19764</v>
      </c>
      <c r="J5504" s="392" t="s">
        <v>19764</v>
      </c>
      <c r="K5504" s="415" t="s">
        <v>32373</v>
      </c>
      <c r="L5504" s="900">
        <v>12</v>
      </c>
      <c r="M5504" s="469">
        <v>42000</v>
      </c>
      <c r="N5504" s="415" t="s">
        <v>32373</v>
      </c>
      <c r="O5504" s="916">
        <v>6</v>
      </c>
      <c r="P5504" s="469">
        <v>21000</v>
      </c>
      <c r="Q5504" s="415" t="s">
        <v>32373</v>
      </c>
      <c r="R5504" s="916">
        <v>12</v>
      </c>
      <c r="S5504" s="470">
        <v>42000</v>
      </c>
    </row>
    <row r="5505" spans="1:19" s="889" customFormat="1" ht="23.25">
      <c r="A5505" s="945" t="s">
        <v>1032</v>
      </c>
      <c r="B5505" s="415" t="s">
        <v>280</v>
      </c>
      <c r="C5505" s="415" t="s">
        <v>115</v>
      </c>
      <c r="D5505" s="415" t="s">
        <v>32374</v>
      </c>
      <c r="E5505" s="1005">
        <v>9500</v>
      </c>
      <c r="F5505" s="952" t="s">
        <v>32375</v>
      </c>
      <c r="G5505" s="316" t="s">
        <v>32376</v>
      </c>
      <c r="H5505" s="415" t="s">
        <v>32203</v>
      </c>
      <c r="I5505" s="634" t="s">
        <v>32089</v>
      </c>
      <c r="J5505" s="634" t="s">
        <v>32089</v>
      </c>
      <c r="K5505" s="959" t="s">
        <v>32377</v>
      </c>
      <c r="L5505" s="956">
        <v>12</v>
      </c>
      <c r="M5505" s="451">
        <v>114000</v>
      </c>
      <c r="N5505" s="959" t="s">
        <v>32377</v>
      </c>
      <c r="O5505" s="957">
        <v>6</v>
      </c>
      <c r="P5505" s="469">
        <v>57000</v>
      </c>
      <c r="Q5505" s="959" t="s">
        <v>32377</v>
      </c>
      <c r="R5505" s="957">
        <v>12</v>
      </c>
      <c r="S5505" s="470">
        <v>114000</v>
      </c>
    </row>
    <row r="5506" spans="1:19" s="889" customFormat="1" ht="23.25">
      <c r="A5506" s="945" t="s">
        <v>1032</v>
      </c>
      <c r="B5506" s="415" t="s">
        <v>280</v>
      </c>
      <c r="C5506" s="415" t="s">
        <v>115</v>
      </c>
      <c r="D5506" s="415" t="s">
        <v>32378</v>
      </c>
      <c r="E5506" s="1005">
        <v>3500</v>
      </c>
      <c r="F5506" s="952" t="s">
        <v>32379</v>
      </c>
      <c r="G5506" s="316" t="s">
        <v>32380</v>
      </c>
      <c r="H5506" s="415" t="s">
        <v>32203</v>
      </c>
      <c r="I5506" s="634" t="s">
        <v>32089</v>
      </c>
      <c r="J5506" s="634" t="s">
        <v>32089</v>
      </c>
      <c r="K5506" s="415" t="s">
        <v>32381</v>
      </c>
      <c r="L5506" s="956">
        <v>12</v>
      </c>
      <c r="M5506" s="451">
        <v>42000</v>
      </c>
      <c r="N5506" s="415" t="s">
        <v>32381</v>
      </c>
      <c r="O5506" s="957">
        <v>6</v>
      </c>
      <c r="P5506" s="469">
        <v>21000</v>
      </c>
      <c r="Q5506" s="415" t="s">
        <v>32381</v>
      </c>
      <c r="R5506" s="957">
        <v>12</v>
      </c>
      <c r="S5506" s="470">
        <v>42000</v>
      </c>
    </row>
    <row r="5507" spans="1:19" s="889" customFormat="1" ht="23.25">
      <c r="A5507" s="945" t="s">
        <v>1032</v>
      </c>
      <c r="B5507" s="415" t="s">
        <v>280</v>
      </c>
      <c r="C5507" s="415" t="s">
        <v>115</v>
      </c>
      <c r="D5507" s="415" t="s">
        <v>32370</v>
      </c>
      <c r="E5507" s="1005">
        <v>3500</v>
      </c>
      <c r="F5507" s="952" t="s">
        <v>32382</v>
      </c>
      <c r="G5507" s="316" t="s">
        <v>32383</v>
      </c>
      <c r="H5507" s="415" t="s">
        <v>32203</v>
      </c>
      <c r="I5507" s="634" t="s">
        <v>32089</v>
      </c>
      <c r="J5507" s="634" t="s">
        <v>32089</v>
      </c>
      <c r="K5507" s="415" t="s">
        <v>32384</v>
      </c>
      <c r="L5507" s="956">
        <v>12</v>
      </c>
      <c r="M5507" s="451">
        <v>42000</v>
      </c>
      <c r="N5507" s="415" t="s">
        <v>32384</v>
      </c>
      <c r="O5507" s="957">
        <v>6</v>
      </c>
      <c r="P5507" s="469">
        <v>21000</v>
      </c>
      <c r="Q5507" s="415" t="s">
        <v>32384</v>
      </c>
      <c r="R5507" s="957">
        <v>12</v>
      </c>
      <c r="S5507" s="470">
        <v>42000</v>
      </c>
    </row>
    <row r="5508" spans="1:19" s="889" customFormat="1" ht="23.25">
      <c r="A5508" s="945" t="s">
        <v>1032</v>
      </c>
      <c r="B5508" s="415" t="s">
        <v>280</v>
      </c>
      <c r="C5508" s="415" t="s">
        <v>115</v>
      </c>
      <c r="D5508" s="415" t="s">
        <v>32385</v>
      </c>
      <c r="E5508" s="1005">
        <v>5000</v>
      </c>
      <c r="F5508" s="952" t="s">
        <v>32386</v>
      </c>
      <c r="G5508" s="316" t="s">
        <v>32387</v>
      </c>
      <c r="H5508" s="415" t="s">
        <v>32132</v>
      </c>
      <c r="I5508" s="634" t="s">
        <v>19764</v>
      </c>
      <c r="J5508" s="634" t="s">
        <v>19764</v>
      </c>
      <c r="K5508" s="415" t="s">
        <v>32388</v>
      </c>
      <c r="L5508" s="956">
        <v>12</v>
      </c>
      <c r="M5508" s="451">
        <v>60000</v>
      </c>
      <c r="N5508" s="415" t="s">
        <v>32388</v>
      </c>
      <c r="O5508" s="957">
        <v>6</v>
      </c>
      <c r="P5508" s="469">
        <v>30000</v>
      </c>
      <c r="Q5508" s="415" t="s">
        <v>32388</v>
      </c>
      <c r="R5508" s="957">
        <v>12</v>
      </c>
      <c r="S5508" s="470">
        <v>60000</v>
      </c>
    </row>
    <row r="5509" spans="1:19" s="889" customFormat="1" ht="23.25">
      <c r="A5509" s="945" t="s">
        <v>1032</v>
      </c>
      <c r="B5509" s="415" t="s">
        <v>280</v>
      </c>
      <c r="C5509" s="415" t="s">
        <v>115</v>
      </c>
      <c r="D5509" s="887" t="s">
        <v>20121</v>
      </c>
      <c r="E5509" s="1005">
        <v>3000</v>
      </c>
      <c r="F5509" s="954" t="s">
        <v>32389</v>
      </c>
      <c r="G5509" s="376" t="s">
        <v>32390</v>
      </c>
      <c r="H5509" s="887" t="s">
        <v>20121</v>
      </c>
      <c r="I5509" s="392" t="s">
        <v>20970</v>
      </c>
      <c r="J5509" s="392" t="s">
        <v>20970</v>
      </c>
      <c r="K5509" s="887" t="s">
        <v>32391</v>
      </c>
      <c r="L5509" s="900">
        <v>12</v>
      </c>
      <c r="M5509" s="469">
        <v>36000</v>
      </c>
      <c r="N5509" s="887" t="s">
        <v>32391</v>
      </c>
      <c r="O5509" s="916">
        <v>6</v>
      </c>
      <c r="P5509" s="469">
        <v>18000</v>
      </c>
      <c r="Q5509" s="887" t="s">
        <v>32391</v>
      </c>
      <c r="R5509" s="916">
        <v>12</v>
      </c>
      <c r="S5509" s="470">
        <v>36000</v>
      </c>
    </row>
    <row r="5510" spans="1:19" s="889" customFormat="1" ht="23.25">
      <c r="A5510" s="945" t="s">
        <v>1032</v>
      </c>
      <c r="B5510" s="415" t="s">
        <v>280</v>
      </c>
      <c r="C5510" s="415" t="s">
        <v>115</v>
      </c>
      <c r="D5510" s="887" t="s">
        <v>19900</v>
      </c>
      <c r="E5510" s="1005">
        <v>3000</v>
      </c>
      <c r="F5510" s="954" t="s">
        <v>32392</v>
      </c>
      <c r="G5510" s="376" t="s">
        <v>32393</v>
      </c>
      <c r="H5510" s="415" t="s">
        <v>19829</v>
      </c>
      <c r="I5510" s="634" t="s">
        <v>19829</v>
      </c>
      <c r="J5510" s="634" t="s">
        <v>19829</v>
      </c>
      <c r="K5510" s="415" t="s">
        <v>32394</v>
      </c>
      <c r="L5510" s="900">
        <v>12</v>
      </c>
      <c r="M5510" s="469">
        <v>36000</v>
      </c>
      <c r="N5510" s="415" t="s">
        <v>32394</v>
      </c>
      <c r="O5510" s="916">
        <v>6</v>
      </c>
      <c r="P5510" s="469">
        <v>18000</v>
      </c>
      <c r="Q5510" s="415" t="s">
        <v>32394</v>
      </c>
      <c r="R5510" s="916">
        <v>12</v>
      </c>
      <c r="S5510" s="470">
        <v>36000</v>
      </c>
    </row>
    <row r="5511" spans="1:19" s="889" customFormat="1" ht="23.25">
      <c r="A5511" s="945" t="s">
        <v>1032</v>
      </c>
      <c r="B5511" s="415" t="s">
        <v>280</v>
      </c>
      <c r="C5511" s="415" t="s">
        <v>115</v>
      </c>
      <c r="D5511" s="887" t="s">
        <v>32395</v>
      </c>
      <c r="E5511" s="1005">
        <v>6000</v>
      </c>
      <c r="F5511" s="952" t="s">
        <v>32396</v>
      </c>
      <c r="G5511" s="376" t="s">
        <v>32397</v>
      </c>
      <c r="H5511" s="946" t="s">
        <v>32141</v>
      </c>
      <c r="I5511" s="392" t="s">
        <v>19764</v>
      </c>
      <c r="J5511" s="392" t="s">
        <v>19764</v>
      </c>
      <c r="K5511" s="415" t="s">
        <v>32398</v>
      </c>
      <c r="L5511" s="900">
        <v>12</v>
      </c>
      <c r="M5511" s="469">
        <v>72000</v>
      </c>
      <c r="N5511" s="415" t="s">
        <v>32398</v>
      </c>
      <c r="O5511" s="916">
        <v>6</v>
      </c>
      <c r="P5511" s="469">
        <v>36000</v>
      </c>
      <c r="Q5511" s="415" t="s">
        <v>32398</v>
      </c>
      <c r="R5511" s="916">
        <v>12</v>
      </c>
      <c r="S5511" s="470">
        <v>72000</v>
      </c>
    </row>
    <row r="5512" spans="1:19" s="889" customFormat="1" ht="23.25">
      <c r="A5512" s="945" t="s">
        <v>1032</v>
      </c>
      <c r="B5512" s="415" t="s">
        <v>280</v>
      </c>
      <c r="C5512" s="415" t="s">
        <v>115</v>
      </c>
      <c r="D5512" s="887" t="s">
        <v>32399</v>
      </c>
      <c r="E5512" s="1005">
        <v>8000</v>
      </c>
      <c r="F5512" s="958" t="s">
        <v>32400</v>
      </c>
      <c r="G5512" s="376" t="s">
        <v>32401</v>
      </c>
      <c r="H5512" s="415" t="s">
        <v>32402</v>
      </c>
      <c r="I5512" s="415" t="s">
        <v>32089</v>
      </c>
      <c r="J5512" s="415" t="s">
        <v>32089</v>
      </c>
      <c r="K5512" s="415" t="s">
        <v>12892</v>
      </c>
      <c r="L5512" s="900">
        <v>12</v>
      </c>
      <c r="M5512" s="469">
        <v>96000</v>
      </c>
      <c r="N5512" s="415" t="s">
        <v>12892</v>
      </c>
      <c r="O5512" s="916">
        <v>6</v>
      </c>
      <c r="P5512" s="469">
        <v>48000</v>
      </c>
      <c r="Q5512" s="415" t="s">
        <v>12892</v>
      </c>
      <c r="R5512" s="916">
        <v>12</v>
      </c>
      <c r="S5512" s="470">
        <v>96000</v>
      </c>
    </row>
    <row r="5513" spans="1:19" s="889" customFormat="1" ht="23.25">
      <c r="A5513" s="945" t="s">
        <v>1032</v>
      </c>
      <c r="B5513" s="415" t="s">
        <v>280</v>
      </c>
      <c r="C5513" s="415" t="s">
        <v>115</v>
      </c>
      <c r="D5513" s="887" t="s">
        <v>32403</v>
      </c>
      <c r="E5513" s="1005">
        <v>5000</v>
      </c>
      <c r="F5513" s="954" t="s">
        <v>32404</v>
      </c>
      <c r="G5513" s="376" t="s">
        <v>32405</v>
      </c>
      <c r="H5513" s="415" t="s">
        <v>32120</v>
      </c>
      <c r="I5513" s="392" t="s">
        <v>32089</v>
      </c>
      <c r="J5513" s="392" t="s">
        <v>32089</v>
      </c>
      <c r="K5513" s="415" t="s">
        <v>32406</v>
      </c>
      <c r="L5513" s="900">
        <v>12</v>
      </c>
      <c r="M5513" s="469">
        <v>58771.38</v>
      </c>
      <c r="N5513" s="415" t="s">
        <v>32406</v>
      </c>
      <c r="O5513" s="916">
        <v>6</v>
      </c>
      <c r="P5513" s="469">
        <v>30000</v>
      </c>
      <c r="Q5513" s="415" t="s">
        <v>32406</v>
      </c>
      <c r="R5513" s="916">
        <v>12</v>
      </c>
      <c r="S5513" s="470">
        <v>60000</v>
      </c>
    </row>
    <row r="5514" spans="1:19" s="889" customFormat="1" ht="23.25">
      <c r="A5514" s="945" t="s">
        <v>1032</v>
      </c>
      <c r="B5514" s="415" t="s">
        <v>280</v>
      </c>
      <c r="C5514" s="415" t="s">
        <v>115</v>
      </c>
      <c r="D5514" s="887" t="s">
        <v>32407</v>
      </c>
      <c r="E5514" s="1005">
        <v>6000</v>
      </c>
      <c r="F5514" s="954" t="s">
        <v>32408</v>
      </c>
      <c r="G5514" s="376" t="s">
        <v>32409</v>
      </c>
      <c r="H5514" s="415" t="s">
        <v>19726</v>
      </c>
      <c r="I5514" s="392" t="s">
        <v>32089</v>
      </c>
      <c r="J5514" s="392" t="s">
        <v>32089</v>
      </c>
      <c r="K5514" s="415" t="s">
        <v>32410</v>
      </c>
      <c r="L5514" s="900">
        <v>12</v>
      </c>
      <c r="M5514" s="469">
        <v>72000</v>
      </c>
      <c r="N5514" s="415" t="s">
        <v>32410</v>
      </c>
      <c r="O5514" s="916">
        <v>6</v>
      </c>
      <c r="P5514" s="469">
        <v>36000</v>
      </c>
      <c r="Q5514" s="415" t="s">
        <v>32410</v>
      </c>
      <c r="R5514" s="916">
        <v>12</v>
      </c>
      <c r="S5514" s="470">
        <v>72000</v>
      </c>
    </row>
    <row r="5515" spans="1:19" s="889" customFormat="1" ht="23.25">
      <c r="A5515" s="945" t="s">
        <v>1032</v>
      </c>
      <c r="B5515" s="415" t="s">
        <v>280</v>
      </c>
      <c r="C5515" s="415" t="s">
        <v>115</v>
      </c>
      <c r="D5515" s="887" t="s">
        <v>20390</v>
      </c>
      <c r="E5515" s="1005">
        <v>3000</v>
      </c>
      <c r="F5515" s="952" t="s">
        <v>32411</v>
      </c>
      <c r="G5515" s="376" t="s">
        <v>32412</v>
      </c>
      <c r="H5515" s="946" t="s">
        <v>32141</v>
      </c>
      <c r="I5515" s="392" t="s">
        <v>19764</v>
      </c>
      <c r="J5515" s="392" t="s">
        <v>19764</v>
      </c>
      <c r="K5515" s="415" t="s">
        <v>32413</v>
      </c>
      <c r="L5515" s="900">
        <v>12</v>
      </c>
      <c r="M5515" s="469">
        <v>36000</v>
      </c>
      <c r="N5515" s="415" t="s">
        <v>32413</v>
      </c>
      <c r="O5515" s="916">
        <v>6</v>
      </c>
      <c r="P5515" s="469">
        <v>18000</v>
      </c>
      <c r="Q5515" s="415" t="s">
        <v>32413</v>
      </c>
      <c r="R5515" s="916">
        <v>12</v>
      </c>
      <c r="S5515" s="470">
        <v>36000</v>
      </c>
    </row>
    <row r="5516" spans="1:19" s="889" customFormat="1" ht="23.25">
      <c r="A5516" s="945" t="s">
        <v>1032</v>
      </c>
      <c r="B5516" s="415" t="s">
        <v>280</v>
      </c>
      <c r="C5516" s="415" t="s">
        <v>115</v>
      </c>
      <c r="D5516" s="887" t="s">
        <v>32414</v>
      </c>
      <c r="E5516" s="1005">
        <v>7000</v>
      </c>
      <c r="F5516" s="954" t="s">
        <v>32415</v>
      </c>
      <c r="G5516" s="376" t="s">
        <v>32416</v>
      </c>
      <c r="H5516" s="415" t="s">
        <v>19726</v>
      </c>
      <c r="I5516" s="392" t="s">
        <v>32089</v>
      </c>
      <c r="J5516" s="392" t="s">
        <v>32089</v>
      </c>
      <c r="K5516" s="415" t="s">
        <v>32417</v>
      </c>
      <c r="L5516" s="900">
        <v>12</v>
      </c>
      <c r="M5516" s="469">
        <v>83533.33</v>
      </c>
      <c r="N5516" s="415" t="s">
        <v>32417</v>
      </c>
      <c r="O5516" s="916">
        <v>6</v>
      </c>
      <c r="P5516" s="469">
        <v>42000</v>
      </c>
      <c r="Q5516" s="415" t="s">
        <v>32417</v>
      </c>
      <c r="R5516" s="916">
        <v>12</v>
      </c>
      <c r="S5516" s="470">
        <v>84000</v>
      </c>
    </row>
    <row r="5517" spans="1:19" s="889" customFormat="1" ht="23.25">
      <c r="A5517" s="945" t="s">
        <v>1032</v>
      </c>
      <c r="B5517" s="415" t="s">
        <v>280</v>
      </c>
      <c r="C5517" s="415" t="s">
        <v>115</v>
      </c>
      <c r="D5517" s="887" t="s">
        <v>32418</v>
      </c>
      <c r="E5517" s="1005">
        <v>6000</v>
      </c>
      <c r="F5517" s="954" t="s">
        <v>32419</v>
      </c>
      <c r="G5517" s="376" t="s">
        <v>32420</v>
      </c>
      <c r="H5517" s="415" t="s">
        <v>26157</v>
      </c>
      <c r="I5517" s="392" t="s">
        <v>19764</v>
      </c>
      <c r="J5517" s="392" t="s">
        <v>19764</v>
      </c>
      <c r="K5517" s="415" t="s">
        <v>32421</v>
      </c>
      <c r="L5517" s="900">
        <v>12</v>
      </c>
      <c r="M5517" s="469">
        <v>72000</v>
      </c>
      <c r="N5517" s="415" t="s">
        <v>32421</v>
      </c>
      <c r="O5517" s="916">
        <v>6</v>
      </c>
      <c r="P5517" s="469">
        <v>36000</v>
      </c>
      <c r="Q5517" s="415" t="s">
        <v>32421</v>
      </c>
      <c r="R5517" s="916">
        <v>12</v>
      </c>
      <c r="S5517" s="470">
        <v>72000</v>
      </c>
    </row>
    <row r="5518" spans="1:19" s="889" customFormat="1" ht="34.9">
      <c r="A5518" s="945" t="s">
        <v>1032</v>
      </c>
      <c r="B5518" s="415" t="s">
        <v>280</v>
      </c>
      <c r="C5518" s="415" t="s">
        <v>115</v>
      </c>
      <c r="D5518" s="887" t="s">
        <v>32422</v>
      </c>
      <c r="E5518" s="1005">
        <v>2500</v>
      </c>
      <c r="F5518" s="952" t="s">
        <v>32423</v>
      </c>
      <c r="G5518" s="376" t="s">
        <v>32424</v>
      </c>
      <c r="H5518" s="415" t="s">
        <v>32425</v>
      </c>
      <c r="I5518" s="392" t="s">
        <v>32089</v>
      </c>
      <c r="J5518" s="392" t="s">
        <v>32089</v>
      </c>
      <c r="K5518" s="415" t="s">
        <v>32426</v>
      </c>
      <c r="L5518" s="900">
        <v>12</v>
      </c>
      <c r="M5518" s="469">
        <v>30000</v>
      </c>
      <c r="N5518" s="415" t="s">
        <v>32426</v>
      </c>
      <c r="O5518" s="916">
        <v>6</v>
      </c>
      <c r="P5518" s="469">
        <v>15000</v>
      </c>
      <c r="Q5518" s="415" t="s">
        <v>32426</v>
      </c>
      <c r="R5518" s="916">
        <v>12</v>
      </c>
      <c r="S5518" s="470">
        <v>30000</v>
      </c>
    </row>
    <row r="5519" spans="1:19" s="889" customFormat="1" ht="23.25">
      <c r="A5519" s="945" t="s">
        <v>1032</v>
      </c>
      <c r="B5519" s="415" t="s">
        <v>280</v>
      </c>
      <c r="C5519" s="415" t="s">
        <v>115</v>
      </c>
      <c r="D5519" s="887" t="s">
        <v>32427</v>
      </c>
      <c r="E5519" s="1005">
        <v>6000</v>
      </c>
      <c r="F5519" s="952" t="s">
        <v>32428</v>
      </c>
      <c r="G5519" s="376" t="s">
        <v>32429</v>
      </c>
      <c r="H5519" s="1037" t="s">
        <v>32088</v>
      </c>
      <c r="I5519" s="392" t="s">
        <v>32089</v>
      </c>
      <c r="J5519" s="392" t="s">
        <v>32089</v>
      </c>
      <c r="K5519" s="415" t="s">
        <v>32430</v>
      </c>
      <c r="L5519" s="900">
        <v>12</v>
      </c>
      <c r="M5519" s="469">
        <v>72000</v>
      </c>
      <c r="N5519" s="415" t="s">
        <v>32430</v>
      </c>
      <c r="O5519" s="916">
        <v>6</v>
      </c>
      <c r="P5519" s="469">
        <v>36000</v>
      </c>
      <c r="Q5519" s="415" t="s">
        <v>32430</v>
      </c>
      <c r="R5519" s="916">
        <v>12</v>
      </c>
      <c r="S5519" s="470">
        <v>72000</v>
      </c>
    </row>
    <row r="5520" spans="1:19" s="889" customFormat="1" ht="23.25">
      <c r="A5520" s="945" t="s">
        <v>1032</v>
      </c>
      <c r="B5520" s="415" t="s">
        <v>280</v>
      </c>
      <c r="C5520" s="415" t="s">
        <v>115</v>
      </c>
      <c r="D5520" s="887" t="s">
        <v>32431</v>
      </c>
      <c r="E5520" s="342">
        <v>6000</v>
      </c>
      <c r="F5520" s="432" t="s">
        <v>32432</v>
      </c>
      <c r="G5520" s="376" t="s">
        <v>32433</v>
      </c>
      <c r="H5520" s="1037" t="s">
        <v>32088</v>
      </c>
      <c r="I5520" s="887" t="s">
        <v>32089</v>
      </c>
      <c r="J5520" s="887" t="s">
        <v>32089</v>
      </c>
      <c r="K5520" s="887" t="s">
        <v>32434</v>
      </c>
      <c r="L5520" s="900">
        <v>12</v>
      </c>
      <c r="M5520" s="469">
        <v>72000</v>
      </c>
      <c r="N5520" s="887" t="s">
        <v>32434</v>
      </c>
      <c r="O5520" s="916">
        <v>6</v>
      </c>
      <c r="P5520" s="469">
        <v>36000</v>
      </c>
      <c r="Q5520" s="887" t="s">
        <v>32434</v>
      </c>
      <c r="R5520" s="916">
        <v>12</v>
      </c>
      <c r="S5520" s="470">
        <v>72000</v>
      </c>
    </row>
    <row r="5521" spans="1:19" s="889" customFormat="1" ht="23.25">
      <c r="A5521" s="945" t="s">
        <v>1032</v>
      </c>
      <c r="B5521" s="415" t="s">
        <v>280</v>
      </c>
      <c r="C5521" s="415" t="s">
        <v>115</v>
      </c>
      <c r="D5521" s="887" t="s">
        <v>32435</v>
      </c>
      <c r="E5521" s="1005">
        <v>6000</v>
      </c>
      <c r="F5521" s="954" t="s">
        <v>32436</v>
      </c>
      <c r="G5521" s="376" t="s">
        <v>32437</v>
      </c>
      <c r="H5521" s="946" t="s">
        <v>32141</v>
      </c>
      <c r="I5521" s="392" t="s">
        <v>19764</v>
      </c>
      <c r="J5521" s="392" t="s">
        <v>19764</v>
      </c>
      <c r="K5521" s="415" t="s">
        <v>32438</v>
      </c>
      <c r="L5521" s="900">
        <v>12</v>
      </c>
      <c r="M5521" s="469">
        <v>72000</v>
      </c>
      <c r="N5521" s="415" t="s">
        <v>32438</v>
      </c>
      <c r="O5521" s="916">
        <v>6</v>
      </c>
      <c r="P5521" s="469">
        <v>36000</v>
      </c>
      <c r="Q5521" s="415" t="s">
        <v>32438</v>
      </c>
      <c r="R5521" s="916">
        <v>12</v>
      </c>
      <c r="S5521" s="470">
        <v>72000</v>
      </c>
    </row>
    <row r="5522" spans="1:19" s="889" customFormat="1" ht="23.25">
      <c r="A5522" s="945" t="s">
        <v>1032</v>
      </c>
      <c r="B5522" s="415" t="s">
        <v>280</v>
      </c>
      <c r="C5522" s="415" t="s">
        <v>115</v>
      </c>
      <c r="D5522" s="887" t="s">
        <v>32439</v>
      </c>
      <c r="E5522" s="1005">
        <v>3000</v>
      </c>
      <c r="F5522" s="954" t="s">
        <v>32440</v>
      </c>
      <c r="G5522" s="376" t="s">
        <v>32441</v>
      </c>
      <c r="H5522" s="415" t="s">
        <v>32442</v>
      </c>
      <c r="I5522" s="392" t="s">
        <v>20970</v>
      </c>
      <c r="J5522" s="392" t="s">
        <v>20970</v>
      </c>
      <c r="K5522" s="415" t="s">
        <v>32443</v>
      </c>
      <c r="L5522" s="900">
        <v>12</v>
      </c>
      <c r="M5522" s="469">
        <v>36000</v>
      </c>
      <c r="N5522" s="415" t="s">
        <v>32443</v>
      </c>
      <c r="O5522" s="916">
        <v>6</v>
      </c>
      <c r="P5522" s="469">
        <v>18000</v>
      </c>
      <c r="Q5522" s="415" t="s">
        <v>32443</v>
      </c>
      <c r="R5522" s="916">
        <v>12</v>
      </c>
      <c r="S5522" s="470">
        <v>36000</v>
      </c>
    </row>
    <row r="5523" spans="1:19" s="889" customFormat="1" ht="23.25">
      <c r="A5523" s="945" t="s">
        <v>1032</v>
      </c>
      <c r="B5523" s="415" t="s">
        <v>280</v>
      </c>
      <c r="C5523" s="415" t="s">
        <v>115</v>
      </c>
      <c r="D5523" s="887" t="s">
        <v>32444</v>
      </c>
      <c r="E5523" s="1005">
        <v>4500</v>
      </c>
      <c r="F5523" s="952" t="s">
        <v>32445</v>
      </c>
      <c r="G5523" s="376" t="s">
        <v>32446</v>
      </c>
      <c r="H5523" s="415" t="s">
        <v>26157</v>
      </c>
      <c r="I5523" s="392" t="s">
        <v>19764</v>
      </c>
      <c r="J5523" s="392" t="s">
        <v>19764</v>
      </c>
      <c r="K5523" s="415" t="s">
        <v>32447</v>
      </c>
      <c r="L5523" s="900">
        <v>12</v>
      </c>
      <c r="M5523" s="469">
        <v>54000</v>
      </c>
      <c r="N5523" s="415" t="s">
        <v>32447</v>
      </c>
      <c r="O5523" s="916">
        <v>6</v>
      </c>
      <c r="P5523" s="469">
        <v>27000</v>
      </c>
      <c r="Q5523" s="415" t="s">
        <v>32447</v>
      </c>
      <c r="R5523" s="916">
        <v>12</v>
      </c>
      <c r="S5523" s="470">
        <v>54000</v>
      </c>
    </row>
    <row r="5524" spans="1:19" s="889" customFormat="1" ht="23.25">
      <c r="A5524" s="945" t="s">
        <v>1032</v>
      </c>
      <c r="B5524" s="415" t="s">
        <v>280</v>
      </c>
      <c r="C5524" s="415" t="s">
        <v>115</v>
      </c>
      <c r="D5524" s="887" t="s">
        <v>32448</v>
      </c>
      <c r="E5524" s="1005">
        <v>3000</v>
      </c>
      <c r="F5524" s="954" t="s">
        <v>32449</v>
      </c>
      <c r="G5524" s="376" t="s">
        <v>32450</v>
      </c>
      <c r="H5524" s="415" t="s">
        <v>32451</v>
      </c>
      <c r="I5524" s="392" t="s">
        <v>19764</v>
      </c>
      <c r="J5524" s="392" t="s">
        <v>19764</v>
      </c>
      <c r="K5524" s="415" t="s">
        <v>32452</v>
      </c>
      <c r="L5524" s="900">
        <v>12</v>
      </c>
      <c r="M5524" s="469">
        <v>36000</v>
      </c>
      <c r="N5524" s="415" t="s">
        <v>32452</v>
      </c>
      <c r="O5524" s="916">
        <v>6</v>
      </c>
      <c r="P5524" s="469">
        <v>18000</v>
      </c>
      <c r="Q5524" s="415" t="s">
        <v>32452</v>
      </c>
      <c r="R5524" s="916">
        <v>12</v>
      </c>
      <c r="S5524" s="470">
        <v>36000</v>
      </c>
    </row>
    <row r="5525" spans="1:19" s="889" customFormat="1" ht="23.25">
      <c r="A5525" s="945" t="s">
        <v>1032</v>
      </c>
      <c r="B5525" s="415" t="s">
        <v>280</v>
      </c>
      <c r="C5525" s="415" t="s">
        <v>115</v>
      </c>
      <c r="D5525" s="887" t="s">
        <v>20121</v>
      </c>
      <c r="E5525" s="342">
        <v>3000</v>
      </c>
      <c r="F5525" s="432" t="s">
        <v>32453</v>
      </c>
      <c r="G5525" s="376" t="s">
        <v>32454</v>
      </c>
      <c r="H5525" s="887" t="s">
        <v>20121</v>
      </c>
      <c r="I5525" s="392" t="s">
        <v>20970</v>
      </c>
      <c r="J5525" s="392" t="s">
        <v>20970</v>
      </c>
      <c r="K5525" s="887" t="s">
        <v>32455</v>
      </c>
      <c r="L5525" s="900">
        <v>12</v>
      </c>
      <c r="M5525" s="469">
        <v>36000</v>
      </c>
      <c r="N5525" s="887" t="s">
        <v>32455</v>
      </c>
      <c r="O5525" s="916">
        <v>6</v>
      </c>
      <c r="P5525" s="469">
        <v>18000</v>
      </c>
      <c r="Q5525" s="887" t="s">
        <v>32455</v>
      </c>
      <c r="R5525" s="916">
        <v>12</v>
      </c>
      <c r="S5525" s="470">
        <v>36000</v>
      </c>
    </row>
    <row r="5526" spans="1:19" s="889" customFormat="1" ht="23.25">
      <c r="A5526" s="945" t="s">
        <v>1032</v>
      </c>
      <c r="B5526" s="415" t="s">
        <v>280</v>
      </c>
      <c r="C5526" s="415" t="s">
        <v>115</v>
      </c>
      <c r="D5526" s="415" t="s">
        <v>19900</v>
      </c>
      <c r="E5526" s="1005">
        <v>3000</v>
      </c>
      <c r="F5526" s="954" t="s">
        <v>32456</v>
      </c>
      <c r="G5526" s="316" t="s">
        <v>32457</v>
      </c>
      <c r="H5526" s="415" t="s">
        <v>19829</v>
      </c>
      <c r="I5526" s="634" t="s">
        <v>19829</v>
      </c>
      <c r="J5526" s="634" t="s">
        <v>19829</v>
      </c>
      <c r="K5526" s="415" t="s">
        <v>32458</v>
      </c>
      <c r="L5526" s="956">
        <v>12</v>
      </c>
      <c r="M5526" s="451">
        <v>34022.479999999996</v>
      </c>
      <c r="N5526" s="415" t="s">
        <v>32458</v>
      </c>
      <c r="O5526" s="957">
        <v>6</v>
      </c>
      <c r="P5526" s="469">
        <v>18000</v>
      </c>
      <c r="Q5526" s="415" t="s">
        <v>32458</v>
      </c>
      <c r="R5526" s="957">
        <v>12</v>
      </c>
      <c r="S5526" s="470">
        <v>36000</v>
      </c>
    </row>
    <row r="5527" spans="1:19" s="889" customFormat="1" ht="23.25">
      <c r="A5527" s="945" t="s">
        <v>1032</v>
      </c>
      <c r="B5527" s="415" t="s">
        <v>280</v>
      </c>
      <c r="C5527" s="415" t="s">
        <v>115</v>
      </c>
      <c r="D5527" s="887" t="s">
        <v>32459</v>
      </c>
      <c r="E5527" s="1005">
        <v>3000</v>
      </c>
      <c r="F5527" s="954" t="s">
        <v>32460</v>
      </c>
      <c r="G5527" s="376" t="s">
        <v>32461</v>
      </c>
      <c r="H5527" s="415" t="s">
        <v>32203</v>
      </c>
      <c r="I5527" s="392" t="s">
        <v>19764</v>
      </c>
      <c r="J5527" s="392" t="s">
        <v>19764</v>
      </c>
      <c r="K5527" s="415" t="s">
        <v>32462</v>
      </c>
      <c r="L5527" s="900">
        <v>12</v>
      </c>
      <c r="M5527" s="469">
        <v>36000</v>
      </c>
      <c r="N5527" s="415" t="s">
        <v>32462</v>
      </c>
      <c r="O5527" s="916">
        <v>6</v>
      </c>
      <c r="P5527" s="469">
        <v>18000</v>
      </c>
      <c r="Q5527" s="415" t="s">
        <v>32462</v>
      </c>
      <c r="R5527" s="916">
        <v>12</v>
      </c>
      <c r="S5527" s="470">
        <v>36000</v>
      </c>
    </row>
    <row r="5528" spans="1:19" s="889" customFormat="1" ht="23.25">
      <c r="A5528" s="945" t="s">
        <v>1032</v>
      </c>
      <c r="B5528" s="415" t="s">
        <v>280</v>
      </c>
      <c r="C5528" s="415" t="s">
        <v>115</v>
      </c>
      <c r="D5528" s="887" t="s">
        <v>31799</v>
      </c>
      <c r="E5528" s="1005">
        <v>2000</v>
      </c>
      <c r="F5528" s="954" t="s">
        <v>32463</v>
      </c>
      <c r="G5528" s="376" t="s">
        <v>32464</v>
      </c>
      <c r="H5528" s="415" t="s">
        <v>20568</v>
      </c>
      <c r="I5528" s="634" t="s">
        <v>19764</v>
      </c>
      <c r="J5528" s="634" t="s">
        <v>19764</v>
      </c>
      <c r="K5528" s="415" t="s">
        <v>32465</v>
      </c>
      <c r="L5528" s="900">
        <v>12</v>
      </c>
      <c r="M5528" s="469">
        <v>24000</v>
      </c>
      <c r="N5528" s="415" t="s">
        <v>32465</v>
      </c>
      <c r="O5528" s="916">
        <v>6</v>
      </c>
      <c r="P5528" s="469">
        <v>12000</v>
      </c>
      <c r="Q5528" s="415" t="s">
        <v>32465</v>
      </c>
      <c r="R5528" s="916">
        <v>12</v>
      </c>
      <c r="S5528" s="470">
        <v>24000</v>
      </c>
    </row>
    <row r="5529" spans="1:19" s="889" customFormat="1" ht="23.25">
      <c r="A5529" s="945" t="s">
        <v>1032</v>
      </c>
      <c r="B5529" s="415" t="s">
        <v>280</v>
      </c>
      <c r="C5529" s="415" t="s">
        <v>115</v>
      </c>
      <c r="D5529" s="887" t="s">
        <v>32466</v>
      </c>
      <c r="E5529" s="342">
        <v>6000</v>
      </c>
      <c r="F5529" s="432" t="s">
        <v>32467</v>
      </c>
      <c r="G5529" s="376" t="s">
        <v>32468</v>
      </c>
      <c r="H5529" s="415" t="s">
        <v>32203</v>
      </c>
      <c r="I5529" s="392" t="s">
        <v>32089</v>
      </c>
      <c r="J5529" s="392" t="s">
        <v>32089</v>
      </c>
      <c r="K5529" s="887" t="s">
        <v>32469</v>
      </c>
      <c r="L5529" s="900">
        <v>12</v>
      </c>
      <c r="M5529" s="469">
        <v>72000</v>
      </c>
      <c r="N5529" s="887" t="s">
        <v>32469</v>
      </c>
      <c r="O5529" s="916">
        <v>6</v>
      </c>
      <c r="P5529" s="469">
        <v>36000</v>
      </c>
      <c r="Q5529" s="887" t="s">
        <v>32469</v>
      </c>
      <c r="R5529" s="916">
        <v>12</v>
      </c>
      <c r="S5529" s="470">
        <v>72000</v>
      </c>
    </row>
    <row r="5530" spans="1:19" s="889" customFormat="1" ht="23.25">
      <c r="A5530" s="945" t="s">
        <v>1032</v>
      </c>
      <c r="B5530" s="415" t="s">
        <v>280</v>
      </c>
      <c r="C5530" s="415" t="s">
        <v>115</v>
      </c>
      <c r="D5530" s="887" t="s">
        <v>19907</v>
      </c>
      <c r="E5530" s="1005">
        <v>1700</v>
      </c>
      <c r="F5530" s="954" t="s">
        <v>32470</v>
      </c>
      <c r="G5530" s="376" t="s">
        <v>32471</v>
      </c>
      <c r="H5530" s="946" t="s">
        <v>32141</v>
      </c>
      <c r="I5530" s="392" t="s">
        <v>32089</v>
      </c>
      <c r="J5530" s="392" t="s">
        <v>32089</v>
      </c>
      <c r="K5530" s="415" t="s">
        <v>32472</v>
      </c>
      <c r="L5530" s="900">
        <v>12</v>
      </c>
      <c r="M5530" s="469">
        <v>20400</v>
      </c>
      <c r="N5530" s="415" t="s">
        <v>32472</v>
      </c>
      <c r="O5530" s="916">
        <v>6</v>
      </c>
      <c r="P5530" s="469">
        <v>10200</v>
      </c>
      <c r="Q5530" s="415" t="s">
        <v>32472</v>
      </c>
      <c r="R5530" s="916">
        <v>12</v>
      </c>
      <c r="S5530" s="470">
        <v>20400</v>
      </c>
    </row>
    <row r="5531" spans="1:19" s="889" customFormat="1" ht="23.25">
      <c r="A5531" s="945" t="s">
        <v>1032</v>
      </c>
      <c r="B5531" s="415" t="s">
        <v>280</v>
      </c>
      <c r="C5531" s="415" t="s">
        <v>115</v>
      </c>
      <c r="D5531" s="887" t="s">
        <v>20124</v>
      </c>
      <c r="E5531" s="342">
        <v>6000</v>
      </c>
      <c r="F5531" s="432" t="s">
        <v>32473</v>
      </c>
      <c r="G5531" s="376" t="s">
        <v>32474</v>
      </c>
      <c r="H5531" s="415" t="s">
        <v>32203</v>
      </c>
      <c r="I5531" s="392" t="s">
        <v>32089</v>
      </c>
      <c r="J5531" s="392" t="s">
        <v>32089</v>
      </c>
      <c r="K5531" s="887" t="s">
        <v>32475</v>
      </c>
      <c r="L5531" s="900">
        <v>12</v>
      </c>
      <c r="M5531" s="469">
        <v>72000</v>
      </c>
      <c r="N5531" s="887" t="s">
        <v>32475</v>
      </c>
      <c r="O5531" s="916">
        <v>6</v>
      </c>
      <c r="P5531" s="469">
        <v>36000</v>
      </c>
      <c r="Q5531" s="887" t="s">
        <v>32475</v>
      </c>
      <c r="R5531" s="916">
        <v>12</v>
      </c>
      <c r="S5531" s="470">
        <v>72000</v>
      </c>
    </row>
    <row r="5532" spans="1:19" s="889" customFormat="1" ht="23.25">
      <c r="A5532" s="945" t="s">
        <v>1032</v>
      </c>
      <c r="B5532" s="415" t="s">
        <v>280</v>
      </c>
      <c r="C5532" s="415" t="s">
        <v>115</v>
      </c>
      <c r="D5532" s="887" t="s">
        <v>19907</v>
      </c>
      <c r="E5532" s="1005">
        <v>2000</v>
      </c>
      <c r="F5532" s="954" t="s">
        <v>32476</v>
      </c>
      <c r="G5532" s="376" t="s">
        <v>32477</v>
      </c>
      <c r="H5532" s="415" t="s">
        <v>23354</v>
      </c>
      <c r="I5532" s="392" t="s">
        <v>20970</v>
      </c>
      <c r="J5532" s="392" t="s">
        <v>20970</v>
      </c>
      <c r="K5532" s="415" t="s">
        <v>32478</v>
      </c>
      <c r="L5532" s="900">
        <v>12</v>
      </c>
      <c r="M5532" s="469">
        <v>24000</v>
      </c>
      <c r="N5532" s="415" t="s">
        <v>32478</v>
      </c>
      <c r="O5532" s="916">
        <v>6</v>
      </c>
      <c r="P5532" s="469">
        <v>12000</v>
      </c>
      <c r="Q5532" s="415" t="s">
        <v>32478</v>
      </c>
      <c r="R5532" s="916">
        <v>12</v>
      </c>
      <c r="S5532" s="470">
        <v>24000</v>
      </c>
    </row>
    <row r="5533" spans="1:19" s="889" customFormat="1" ht="23.25">
      <c r="A5533" s="945" t="s">
        <v>1032</v>
      </c>
      <c r="B5533" s="415" t="s">
        <v>280</v>
      </c>
      <c r="C5533" s="415" t="s">
        <v>115</v>
      </c>
      <c r="D5533" s="887" t="s">
        <v>32479</v>
      </c>
      <c r="E5533" s="1005">
        <v>6000</v>
      </c>
      <c r="F5533" s="952" t="s">
        <v>32480</v>
      </c>
      <c r="G5533" s="376" t="s">
        <v>32481</v>
      </c>
      <c r="H5533" s="415" t="s">
        <v>26157</v>
      </c>
      <c r="I5533" s="392" t="s">
        <v>32089</v>
      </c>
      <c r="J5533" s="392" t="s">
        <v>32089</v>
      </c>
      <c r="K5533" s="415" t="s">
        <v>32482</v>
      </c>
      <c r="L5533" s="900">
        <v>12</v>
      </c>
      <c r="M5533" s="469">
        <v>72000</v>
      </c>
      <c r="N5533" s="415" t="s">
        <v>32482</v>
      </c>
      <c r="O5533" s="916">
        <v>6</v>
      </c>
      <c r="P5533" s="469">
        <v>36000</v>
      </c>
      <c r="Q5533" s="415" t="s">
        <v>32482</v>
      </c>
      <c r="R5533" s="916">
        <v>12</v>
      </c>
      <c r="S5533" s="470">
        <v>72000</v>
      </c>
    </row>
    <row r="5534" spans="1:19" s="889" customFormat="1" ht="23.25">
      <c r="A5534" s="945" t="s">
        <v>1032</v>
      </c>
      <c r="B5534" s="415" t="s">
        <v>280</v>
      </c>
      <c r="C5534" s="415" t="s">
        <v>115</v>
      </c>
      <c r="D5534" s="887" t="s">
        <v>32483</v>
      </c>
      <c r="E5534" s="1005">
        <v>8000</v>
      </c>
      <c r="F5534" s="952" t="s">
        <v>32484</v>
      </c>
      <c r="G5534" s="376" t="s">
        <v>32485</v>
      </c>
      <c r="H5534" s="415" t="s">
        <v>19726</v>
      </c>
      <c r="I5534" s="392" t="s">
        <v>32089</v>
      </c>
      <c r="J5534" s="392" t="s">
        <v>32089</v>
      </c>
      <c r="K5534" s="415" t="s">
        <v>32486</v>
      </c>
      <c r="L5534" s="900">
        <v>12</v>
      </c>
      <c r="M5534" s="469">
        <v>96000</v>
      </c>
      <c r="N5534" s="415" t="s">
        <v>32486</v>
      </c>
      <c r="O5534" s="916">
        <v>6</v>
      </c>
      <c r="P5534" s="469">
        <v>48000</v>
      </c>
      <c r="Q5534" s="415" t="s">
        <v>32486</v>
      </c>
      <c r="R5534" s="916">
        <v>12</v>
      </c>
      <c r="S5534" s="470">
        <v>96000</v>
      </c>
    </row>
    <row r="5535" spans="1:19" s="889" customFormat="1" ht="23.25">
      <c r="A5535" s="945" t="s">
        <v>1032</v>
      </c>
      <c r="B5535" s="415" t="s">
        <v>280</v>
      </c>
      <c r="C5535" s="415" t="s">
        <v>115</v>
      </c>
      <c r="D5535" s="887" t="s">
        <v>23614</v>
      </c>
      <c r="E5535" s="1005">
        <v>8000</v>
      </c>
      <c r="F5535" s="952" t="s">
        <v>32487</v>
      </c>
      <c r="G5535" s="376" t="s">
        <v>32488</v>
      </c>
      <c r="H5535" s="415" t="s">
        <v>32120</v>
      </c>
      <c r="I5535" s="392" t="s">
        <v>32089</v>
      </c>
      <c r="J5535" s="392" t="s">
        <v>32089</v>
      </c>
      <c r="K5535" s="415" t="s">
        <v>32489</v>
      </c>
      <c r="L5535" s="900">
        <v>12</v>
      </c>
      <c r="M5535" s="469">
        <v>96000</v>
      </c>
      <c r="N5535" s="415" t="s">
        <v>32489</v>
      </c>
      <c r="O5535" s="916">
        <v>6</v>
      </c>
      <c r="P5535" s="469">
        <v>48000</v>
      </c>
      <c r="Q5535" s="415" t="s">
        <v>32489</v>
      </c>
      <c r="R5535" s="916">
        <v>12</v>
      </c>
      <c r="S5535" s="470">
        <v>96000</v>
      </c>
    </row>
    <row r="5536" spans="1:19" s="889" customFormat="1" ht="23.25">
      <c r="A5536" s="945" t="s">
        <v>1032</v>
      </c>
      <c r="B5536" s="415" t="s">
        <v>280</v>
      </c>
      <c r="C5536" s="415" t="s">
        <v>115</v>
      </c>
      <c r="D5536" s="887" t="s">
        <v>32490</v>
      </c>
      <c r="E5536" s="1005">
        <v>3000</v>
      </c>
      <c r="F5536" s="952" t="s">
        <v>32491</v>
      </c>
      <c r="G5536" s="376" t="s">
        <v>32492</v>
      </c>
      <c r="H5536" s="415" t="s">
        <v>23496</v>
      </c>
      <c r="I5536" s="392" t="s">
        <v>19749</v>
      </c>
      <c r="J5536" s="392" t="s">
        <v>19749</v>
      </c>
      <c r="K5536" s="415" t="s">
        <v>32493</v>
      </c>
      <c r="L5536" s="900">
        <v>12</v>
      </c>
      <c r="M5536" s="469">
        <v>36000</v>
      </c>
      <c r="N5536" s="415" t="s">
        <v>32493</v>
      </c>
      <c r="O5536" s="916">
        <v>6</v>
      </c>
      <c r="P5536" s="469">
        <v>18000</v>
      </c>
      <c r="Q5536" s="415" t="s">
        <v>32493</v>
      </c>
      <c r="R5536" s="916">
        <v>12</v>
      </c>
      <c r="S5536" s="470">
        <v>36000</v>
      </c>
    </row>
    <row r="5537" spans="1:19" s="889" customFormat="1" ht="23.25">
      <c r="A5537" s="945" t="s">
        <v>1032</v>
      </c>
      <c r="B5537" s="415" t="s">
        <v>280</v>
      </c>
      <c r="C5537" s="415" t="s">
        <v>115</v>
      </c>
      <c r="D5537" s="887" t="s">
        <v>32479</v>
      </c>
      <c r="E5537" s="1005">
        <v>6000</v>
      </c>
      <c r="F5537" s="954" t="s">
        <v>32494</v>
      </c>
      <c r="G5537" s="376" t="s">
        <v>32495</v>
      </c>
      <c r="H5537" s="946" t="s">
        <v>32141</v>
      </c>
      <c r="I5537" s="392" t="s">
        <v>32089</v>
      </c>
      <c r="J5537" s="392" t="s">
        <v>32089</v>
      </c>
      <c r="K5537" s="415" t="s">
        <v>32496</v>
      </c>
      <c r="L5537" s="900">
        <v>12</v>
      </c>
      <c r="M5537" s="469">
        <v>56400</v>
      </c>
      <c r="N5537" s="415" t="s">
        <v>32496</v>
      </c>
      <c r="O5537" s="916">
        <v>6</v>
      </c>
      <c r="P5537" s="469">
        <v>36000</v>
      </c>
      <c r="Q5537" s="415" t="s">
        <v>32496</v>
      </c>
      <c r="R5537" s="916">
        <v>12</v>
      </c>
      <c r="S5537" s="470">
        <v>72000</v>
      </c>
    </row>
    <row r="5538" spans="1:19" s="889" customFormat="1" ht="23.25">
      <c r="A5538" s="945" t="s">
        <v>1032</v>
      </c>
      <c r="B5538" s="415" t="s">
        <v>280</v>
      </c>
      <c r="C5538" s="415" t="s">
        <v>115</v>
      </c>
      <c r="D5538" s="887" t="s">
        <v>19900</v>
      </c>
      <c r="E5538" s="1005">
        <v>2500</v>
      </c>
      <c r="F5538" s="954" t="s">
        <v>32497</v>
      </c>
      <c r="G5538" s="376" t="s">
        <v>32498</v>
      </c>
      <c r="H5538" s="415" t="s">
        <v>19829</v>
      </c>
      <c r="I5538" s="392" t="s">
        <v>19829</v>
      </c>
      <c r="J5538" s="392" t="s">
        <v>19829</v>
      </c>
      <c r="K5538" s="415" t="s">
        <v>32499</v>
      </c>
      <c r="L5538" s="900">
        <v>12</v>
      </c>
      <c r="M5538" s="469">
        <v>30000</v>
      </c>
      <c r="N5538" s="415" t="s">
        <v>32499</v>
      </c>
      <c r="O5538" s="916">
        <v>6</v>
      </c>
      <c r="P5538" s="469">
        <v>15000</v>
      </c>
      <c r="Q5538" s="415" t="s">
        <v>32499</v>
      </c>
      <c r="R5538" s="916">
        <v>12</v>
      </c>
      <c r="S5538" s="470">
        <v>30000</v>
      </c>
    </row>
    <row r="5539" spans="1:19" s="889" customFormat="1" ht="23.25">
      <c r="A5539" s="945" t="s">
        <v>1032</v>
      </c>
      <c r="B5539" s="415" t="s">
        <v>280</v>
      </c>
      <c r="C5539" s="415" t="s">
        <v>115</v>
      </c>
      <c r="D5539" s="887" t="s">
        <v>32479</v>
      </c>
      <c r="E5539" s="1005">
        <v>6000</v>
      </c>
      <c r="F5539" s="954" t="s">
        <v>32500</v>
      </c>
      <c r="G5539" s="376" t="s">
        <v>32501</v>
      </c>
      <c r="H5539" s="415" t="s">
        <v>19726</v>
      </c>
      <c r="I5539" s="392" t="s">
        <v>32089</v>
      </c>
      <c r="J5539" s="392" t="s">
        <v>32089</v>
      </c>
      <c r="K5539" s="415" t="s">
        <v>32502</v>
      </c>
      <c r="L5539" s="900">
        <v>12</v>
      </c>
      <c r="M5539" s="469">
        <v>72000</v>
      </c>
      <c r="N5539" s="415" t="s">
        <v>32502</v>
      </c>
      <c r="O5539" s="916">
        <v>6</v>
      </c>
      <c r="P5539" s="469">
        <v>36000</v>
      </c>
      <c r="Q5539" s="415" t="s">
        <v>32502</v>
      </c>
      <c r="R5539" s="916">
        <v>12</v>
      </c>
      <c r="S5539" s="470">
        <v>72000</v>
      </c>
    </row>
    <row r="5540" spans="1:19" s="889" customFormat="1" ht="23.25">
      <c r="A5540" s="945" t="s">
        <v>1032</v>
      </c>
      <c r="B5540" s="415" t="s">
        <v>280</v>
      </c>
      <c r="C5540" s="415" t="s">
        <v>115</v>
      </c>
      <c r="D5540" s="887" t="s">
        <v>20390</v>
      </c>
      <c r="E5540" s="342">
        <v>2500</v>
      </c>
      <c r="F5540" s="953" t="s">
        <v>32503</v>
      </c>
      <c r="G5540" s="376" t="s">
        <v>32504</v>
      </c>
      <c r="H5540" s="887" t="s">
        <v>32505</v>
      </c>
      <c r="I5540" s="392" t="s">
        <v>20731</v>
      </c>
      <c r="J5540" s="392" t="s">
        <v>20731</v>
      </c>
      <c r="K5540" s="887" t="s">
        <v>32506</v>
      </c>
      <c r="L5540" s="900">
        <v>12</v>
      </c>
      <c r="M5540" s="469">
        <v>30000</v>
      </c>
      <c r="N5540" s="887" t="s">
        <v>32506</v>
      </c>
      <c r="O5540" s="916">
        <v>6</v>
      </c>
      <c r="P5540" s="469">
        <v>15000</v>
      </c>
      <c r="Q5540" s="887" t="s">
        <v>32506</v>
      </c>
      <c r="R5540" s="916">
        <v>12</v>
      </c>
      <c r="S5540" s="470">
        <v>30000</v>
      </c>
    </row>
    <row r="5541" spans="1:19" s="889" customFormat="1" ht="23.25">
      <c r="A5541" s="945" t="s">
        <v>1032</v>
      </c>
      <c r="B5541" s="415" t="s">
        <v>280</v>
      </c>
      <c r="C5541" s="415" t="s">
        <v>115</v>
      </c>
      <c r="D5541" s="887" t="s">
        <v>29010</v>
      </c>
      <c r="E5541" s="342">
        <v>3000</v>
      </c>
      <c r="F5541" s="953" t="s">
        <v>32507</v>
      </c>
      <c r="G5541" s="376" t="s">
        <v>32508</v>
      </c>
      <c r="H5541" s="887" t="s">
        <v>28822</v>
      </c>
      <c r="I5541" s="392" t="s">
        <v>32089</v>
      </c>
      <c r="J5541" s="392" t="s">
        <v>32089</v>
      </c>
      <c r="K5541" s="887" t="s">
        <v>32509</v>
      </c>
      <c r="L5541" s="900">
        <v>12</v>
      </c>
      <c r="M5541" s="469">
        <v>36000</v>
      </c>
      <c r="N5541" s="887" t="s">
        <v>32509</v>
      </c>
      <c r="O5541" s="916">
        <v>6</v>
      </c>
      <c r="P5541" s="469">
        <v>18000</v>
      </c>
      <c r="Q5541" s="887" t="s">
        <v>32509</v>
      </c>
      <c r="R5541" s="916">
        <v>12</v>
      </c>
      <c r="S5541" s="470">
        <v>36000</v>
      </c>
    </row>
    <row r="5542" spans="1:19" s="889" customFormat="1" ht="23.25">
      <c r="A5542" s="945" t="s">
        <v>1032</v>
      </c>
      <c r="B5542" s="415" t="s">
        <v>280</v>
      </c>
      <c r="C5542" s="415" t="s">
        <v>115</v>
      </c>
      <c r="D5542" s="887" t="s">
        <v>19900</v>
      </c>
      <c r="E5542" s="342">
        <v>2500</v>
      </c>
      <c r="F5542" s="930" t="s">
        <v>32510</v>
      </c>
      <c r="G5542" s="376" t="s">
        <v>32511</v>
      </c>
      <c r="H5542" s="942" t="s">
        <v>19829</v>
      </c>
      <c r="I5542" s="392" t="s">
        <v>19829</v>
      </c>
      <c r="J5542" s="392" t="s">
        <v>19829</v>
      </c>
      <c r="K5542" s="887" t="s">
        <v>32512</v>
      </c>
      <c r="L5542" s="900">
        <v>12</v>
      </c>
      <c r="M5542" s="469">
        <v>30000</v>
      </c>
      <c r="N5542" s="887" t="s">
        <v>32512</v>
      </c>
      <c r="O5542" s="916">
        <v>6</v>
      </c>
      <c r="P5542" s="469">
        <v>15000</v>
      </c>
      <c r="Q5542" s="887" t="s">
        <v>32512</v>
      </c>
      <c r="R5542" s="916">
        <v>12</v>
      </c>
      <c r="S5542" s="470">
        <v>30000</v>
      </c>
    </row>
    <row r="5543" spans="1:19" s="889" customFormat="1" ht="46.5">
      <c r="A5543" s="945" t="s">
        <v>1032</v>
      </c>
      <c r="B5543" s="415" t="s">
        <v>280</v>
      </c>
      <c r="C5543" s="415" t="s">
        <v>115</v>
      </c>
      <c r="D5543" s="887" t="s">
        <v>32513</v>
      </c>
      <c r="E5543" s="1005">
        <v>8000</v>
      </c>
      <c r="F5543" s="958" t="s">
        <v>32514</v>
      </c>
      <c r="G5543" s="376" t="s">
        <v>32515</v>
      </c>
      <c r="H5543" s="415" t="s">
        <v>32516</v>
      </c>
      <c r="I5543" s="415" t="s">
        <v>32089</v>
      </c>
      <c r="J5543" s="415" t="s">
        <v>32089</v>
      </c>
      <c r="K5543" s="415" t="s">
        <v>32517</v>
      </c>
      <c r="L5543" s="900">
        <v>12</v>
      </c>
      <c r="M5543" s="469">
        <v>96000</v>
      </c>
      <c r="N5543" s="415" t="s">
        <v>32517</v>
      </c>
      <c r="O5543" s="916">
        <v>6</v>
      </c>
      <c r="P5543" s="469">
        <v>48000</v>
      </c>
      <c r="Q5543" s="415" t="s">
        <v>32517</v>
      </c>
      <c r="R5543" s="916">
        <v>12</v>
      </c>
      <c r="S5543" s="470">
        <v>96000</v>
      </c>
    </row>
    <row r="5544" spans="1:19" s="889" customFormat="1" ht="23.25">
      <c r="A5544" s="945" t="s">
        <v>1032</v>
      </c>
      <c r="B5544" s="415" t="s">
        <v>280</v>
      </c>
      <c r="C5544" s="415" t="s">
        <v>115</v>
      </c>
      <c r="D5544" s="415" t="s">
        <v>23614</v>
      </c>
      <c r="E5544" s="1005">
        <v>8000</v>
      </c>
      <c r="F5544" s="958" t="s">
        <v>32518</v>
      </c>
      <c r="G5544" s="316" t="s">
        <v>32519</v>
      </c>
      <c r="H5544" s="415" t="s">
        <v>19726</v>
      </c>
      <c r="I5544" s="415" t="s">
        <v>32089</v>
      </c>
      <c r="J5544" s="415" t="s">
        <v>32089</v>
      </c>
      <c r="K5544" s="415" t="s">
        <v>32520</v>
      </c>
      <c r="L5544" s="956">
        <v>12</v>
      </c>
      <c r="M5544" s="451">
        <v>96000</v>
      </c>
      <c r="N5544" s="415" t="s">
        <v>32520</v>
      </c>
      <c r="O5544" s="957">
        <v>6</v>
      </c>
      <c r="P5544" s="469">
        <v>48000</v>
      </c>
      <c r="Q5544" s="415" t="s">
        <v>32520</v>
      </c>
      <c r="R5544" s="957">
        <v>12</v>
      </c>
      <c r="S5544" s="470">
        <v>96000</v>
      </c>
    </row>
    <row r="5545" spans="1:19" s="889" customFormat="1" ht="23.25">
      <c r="A5545" s="945" t="s">
        <v>1032</v>
      </c>
      <c r="B5545" s="415" t="s">
        <v>280</v>
      </c>
      <c r="C5545" s="415" t="s">
        <v>115</v>
      </c>
      <c r="D5545" s="887" t="s">
        <v>32521</v>
      </c>
      <c r="E5545" s="1005">
        <v>11000</v>
      </c>
      <c r="F5545" s="958" t="s">
        <v>32522</v>
      </c>
      <c r="G5545" s="376" t="s">
        <v>32523</v>
      </c>
      <c r="H5545" s="946" t="s">
        <v>32141</v>
      </c>
      <c r="I5545" s="415" t="s">
        <v>32089</v>
      </c>
      <c r="J5545" s="415" t="s">
        <v>32089</v>
      </c>
      <c r="K5545" s="415" t="s">
        <v>32524</v>
      </c>
      <c r="L5545" s="900">
        <v>12</v>
      </c>
      <c r="M5545" s="469">
        <v>132000</v>
      </c>
      <c r="N5545" s="415" t="s">
        <v>32524</v>
      </c>
      <c r="O5545" s="916">
        <v>6</v>
      </c>
      <c r="P5545" s="469">
        <v>66000</v>
      </c>
      <c r="Q5545" s="415" t="s">
        <v>32524</v>
      </c>
      <c r="R5545" s="916">
        <v>12</v>
      </c>
      <c r="S5545" s="470">
        <v>132000</v>
      </c>
    </row>
    <row r="5546" spans="1:19" s="889" customFormat="1" ht="23.25">
      <c r="A5546" s="945" t="s">
        <v>1032</v>
      </c>
      <c r="B5546" s="415" t="s">
        <v>280</v>
      </c>
      <c r="C5546" s="415" t="s">
        <v>115</v>
      </c>
      <c r="D5546" s="887" t="s">
        <v>32525</v>
      </c>
      <c r="E5546" s="1005">
        <v>2500</v>
      </c>
      <c r="F5546" s="952" t="s">
        <v>32526</v>
      </c>
      <c r="G5546" s="376" t="s">
        <v>32527</v>
      </c>
      <c r="H5546" s="415" t="s">
        <v>27606</v>
      </c>
      <c r="I5546" s="392" t="s">
        <v>19764</v>
      </c>
      <c r="J5546" s="392" t="s">
        <v>19764</v>
      </c>
      <c r="K5546" s="415" t="s">
        <v>32528</v>
      </c>
      <c r="L5546" s="900">
        <v>12</v>
      </c>
      <c r="M5546" s="469">
        <v>30000</v>
      </c>
      <c r="N5546" s="415" t="s">
        <v>32528</v>
      </c>
      <c r="O5546" s="916">
        <v>6</v>
      </c>
      <c r="P5546" s="469">
        <v>15000</v>
      </c>
      <c r="Q5546" s="415" t="s">
        <v>32528</v>
      </c>
      <c r="R5546" s="916">
        <v>12</v>
      </c>
      <c r="S5546" s="470">
        <v>30000</v>
      </c>
    </row>
    <row r="5547" spans="1:19" s="889" customFormat="1" ht="23.25">
      <c r="A5547" s="945" t="s">
        <v>1032</v>
      </c>
      <c r="B5547" s="415" t="s">
        <v>280</v>
      </c>
      <c r="C5547" s="415" t="s">
        <v>115</v>
      </c>
      <c r="D5547" s="887" t="s">
        <v>32529</v>
      </c>
      <c r="E5547" s="1005">
        <v>4000</v>
      </c>
      <c r="F5547" s="954" t="s">
        <v>32530</v>
      </c>
      <c r="G5547" s="376" t="s">
        <v>32531</v>
      </c>
      <c r="H5547" s="415" t="s">
        <v>27606</v>
      </c>
      <c r="I5547" s="392" t="s">
        <v>19764</v>
      </c>
      <c r="J5547" s="392" t="s">
        <v>19764</v>
      </c>
      <c r="K5547" s="415" t="s">
        <v>32532</v>
      </c>
      <c r="L5547" s="900">
        <v>12</v>
      </c>
      <c r="M5547" s="469">
        <v>48000</v>
      </c>
      <c r="N5547" s="415" t="s">
        <v>32532</v>
      </c>
      <c r="O5547" s="916">
        <v>6</v>
      </c>
      <c r="P5547" s="469">
        <v>22666.66</v>
      </c>
      <c r="Q5547" s="415" t="s">
        <v>32532</v>
      </c>
      <c r="R5547" s="916">
        <v>12</v>
      </c>
      <c r="S5547" s="470">
        <v>48000</v>
      </c>
    </row>
    <row r="5548" spans="1:19" s="889" customFormat="1" ht="23.25">
      <c r="A5548" s="945" t="s">
        <v>1032</v>
      </c>
      <c r="B5548" s="415" t="s">
        <v>280</v>
      </c>
      <c r="C5548" s="415" t="s">
        <v>115</v>
      </c>
      <c r="D5548" s="887" t="s">
        <v>19783</v>
      </c>
      <c r="E5548" s="1005">
        <v>7000</v>
      </c>
      <c r="F5548" s="955" t="s">
        <v>32533</v>
      </c>
      <c r="G5548" s="376" t="s">
        <v>32534</v>
      </c>
      <c r="H5548" s="415" t="s">
        <v>26157</v>
      </c>
      <c r="I5548" s="392" t="s">
        <v>32089</v>
      </c>
      <c r="J5548" s="392" t="s">
        <v>32089</v>
      </c>
      <c r="K5548" s="415" t="s">
        <v>32535</v>
      </c>
      <c r="L5548" s="900">
        <v>12</v>
      </c>
      <c r="M5548" s="469">
        <v>84000</v>
      </c>
      <c r="N5548" s="415" t="s">
        <v>32535</v>
      </c>
      <c r="O5548" s="916">
        <v>6</v>
      </c>
      <c r="P5548" s="469">
        <v>42000</v>
      </c>
      <c r="Q5548" s="415" t="s">
        <v>32535</v>
      </c>
      <c r="R5548" s="916">
        <v>12</v>
      </c>
      <c r="S5548" s="470">
        <v>84000</v>
      </c>
    </row>
    <row r="5549" spans="1:19" s="889" customFormat="1" ht="23.25">
      <c r="A5549" s="945" t="s">
        <v>1032</v>
      </c>
      <c r="B5549" s="415" t="s">
        <v>280</v>
      </c>
      <c r="C5549" s="415" t="s">
        <v>115</v>
      </c>
      <c r="D5549" s="887" t="s">
        <v>32536</v>
      </c>
      <c r="E5549" s="1005">
        <v>7000</v>
      </c>
      <c r="F5549" s="954" t="s">
        <v>32537</v>
      </c>
      <c r="G5549" s="376" t="s">
        <v>32538</v>
      </c>
      <c r="H5549" s="415" t="s">
        <v>26157</v>
      </c>
      <c r="I5549" s="392" t="s">
        <v>32089</v>
      </c>
      <c r="J5549" s="392" t="s">
        <v>32089</v>
      </c>
      <c r="K5549" s="415" t="s">
        <v>32539</v>
      </c>
      <c r="L5549" s="900">
        <v>12</v>
      </c>
      <c r="M5549" s="469">
        <v>84000</v>
      </c>
      <c r="N5549" s="415" t="s">
        <v>32539</v>
      </c>
      <c r="O5549" s="916">
        <v>6</v>
      </c>
      <c r="P5549" s="469">
        <v>35000</v>
      </c>
      <c r="Q5549" s="415" t="s">
        <v>32539</v>
      </c>
      <c r="R5549" s="916">
        <v>12</v>
      </c>
      <c r="S5549" s="470">
        <v>84000</v>
      </c>
    </row>
    <row r="5550" spans="1:19" s="889" customFormat="1" ht="23.25">
      <c r="A5550" s="945" t="s">
        <v>1032</v>
      </c>
      <c r="B5550" s="415" t="s">
        <v>280</v>
      </c>
      <c r="C5550" s="415" t="s">
        <v>115</v>
      </c>
      <c r="D5550" s="887" t="s">
        <v>19948</v>
      </c>
      <c r="E5550" s="1005">
        <v>2500</v>
      </c>
      <c r="F5550" s="954" t="s">
        <v>32540</v>
      </c>
      <c r="G5550" s="376" t="s">
        <v>32541</v>
      </c>
      <c r="H5550" s="415" t="s">
        <v>19829</v>
      </c>
      <c r="I5550" s="392" t="s">
        <v>19829</v>
      </c>
      <c r="J5550" s="392" t="s">
        <v>19829</v>
      </c>
      <c r="K5550" s="415" t="s">
        <v>32542</v>
      </c>
      <c r="L5550" s="900">
        <v>12</v>
      </c>
      <c r="M5550" s="469">
        <v>30000</v>
      </c>
      <c r="N5550" s="415" t="s">
        <v>32542</v>
      </c>
      <c r="O5550" s="916">
        <v>6</v>
      </c>
      <c r="P5550" s="469">
        <v>15000</v>
      </c>
      <c r="Q5550" s="415" t="s">
        <v>32542</v>
      </c>
      <c r="R5550" s="916">
        <v>12</v>
      </c>
      <c r="S5550" s="470">
        <v>30000</v>
      </c>
    </row>
    <row r="5551" spans="1:19" s="889" customFormat="1" ht="23.25">
      <c r="A5551" s="945" t="s">
        <v>1032</v>
      </c>
      <c r="B5551" s="415" t="s">
        <v>280</v>
      </c>
      <c r="C5551" s="415" t="s">
        <v>115</v>
      </c>
      <c r="D5551" s="887" t="s">
        <v>19948</v>
      </c>
      <c r="E5551" s="1005">
        <v>2500</v>
      </c>
      <c r="F5551" s="954" t="s">
        <v>32543</v>
      </c>
      <c r="G5551" s="376" t="s">
        <v>32544</v>
      </c>
      <c r="H5551" s="415" t="s">
        <v>19829</v>
      </c>
      <c r="I5551" s="392" t="s">
        <v>19829</v>
      </c>
      <c r="J5551" s="392" t="s">
        <v>19829</v>
      </c>
      <c r="K5551" s="415" t="s">
        <v>32545</v>
      </c>
      <c r="L5551" s="900">
        <v>12</v>
      </c>
      <c r="M5551" s="469">
        <v>30000</v>
      </c>
      <c r="N5551" s="415" t="s">
        <v>32545</v>
      </c>
      <c r="O5551" s="916">
        <v>6</v>
      </c>
      <c r="P5551" s="469">
        <v>15000</v>
      </c>
      <c r="Q5551" s="415" t="s">
        <v>32545</v>
      </c>
      <c r="R5551" s="916">
        <v>12</v>
      </c>
      <c r="S5551" s="470">
        <v>30000</v>
      </c>
    </row>
    <row r="5552" spans="1:19" s="889" customFormat="1" ht="23.25">
      <c r="A5552" s="945" t="s">
        <v>1032</v>
      </c>
      <c r="B5552" s="415" t="s">
        <v>280</v>
      </c>
      <c r="C5552" s="415" t="s">
        <v>115</v>
      </c>
      <c r="D5552" s="887" t="s">
        <v>31799</v>
      </c>
      <c r="E5552" s="342">
        <v>2000</v>
      </c>
      <c r="F5552" s="432" t="s">
        <v>32546</v>
      </c>
      <c r="G5552" s="376" t="s">
        <v>32547</v>
      </c>
      <c r="H5552" s="415" t="s">
        <v>32548</v>
      </c>
      <c r="I5552" s="392" t="s">
        <v>20731</v>
      </c>
      <c r="J5552" s="392" t="s">
        <v>20731</v>
      </c>
      <c r="K5552" s="887" t="s">
        <v>32549</v>
      </c>
      <c r="L5552" s="900">
        <v>12</v>
      </c>
      <c r="M5552" s="469">
        <v>24000</v>
      </c>
      <c r="N5552" s="887" t="s">
        <v>32549</v>
      </c>
      <c r="O5552" s="916">
        <v>6</v>
      </c>
      <c r="P5552" s="469">
        <v>12000</v>
      </c>
      <c r="Q5552" s="887" t="s">
        <v>32549</v>
      </c>
      <c r="R5552" s="916">
        <v>12</v>
      </c>
      <c r="S5552" s="470">
        <v>24000</v>
      </c>
    </row>
    <row r="5553" spans="1:19" s="889" customFormat="1" ht="23.25">
      <c r="A5553" s="945" t="s">
        <v>1032</v>
      </c>
      <c r="B5553" s="415" t="s">
        <v>280</v>
      </c>
      <c r="C5553" s="415" t="s">
        <v>115</v>
      </c>
      <c r="D5553" s="887" t="s">
        <v>32550</v>
      </c>
      <c r="E5553" s="1005">
        <v>2500</v>
      </c>
      <c r="F5553" s="954" t="s">
        <v>32551</v>
      </c>
      <c r="G5553" s="376" t="s">
        <v>32552</v>
      </c>
      <c r="H5553" s="415" t="s">
        <v>26157</v>
      </c>
      <c r="I5553" s="392" t="s">
        <v>20970</v>
      </c>
      <c r="J5553" s="392" t="s">
        <v>20970</v>
      </c>
      <c r="K5553" s="415" t="s">
        <v>32553</v>
      </c>
      <c r="L5553" s="900">
        <v>12</v>
      </c>
      <c r="M5553" s="469">
        <v>29829.809999999998</v>
      </c>
      <c r="N5553" s="415" t="s">
        <v>32553</v>
      </c>
      <c r="O5553" s="916">
        <v>6</v>
      </c>
      <c r="P5553" s="469">
        <v>15000</v>
      </c>
      <c r="Q5553" s="415" t="s">
        <v>32553</v>
      </c>
      <c r="R5553" s="916">
        <v>12</v>
      </c>
      <c r="S5553" s="470">
        <v>30000</v>
      </c>
    </row>
    <row r="5554" spans="1:19" s="889" customFormat="1" ht="23.25">
      <c r="A5554" s="945" t="s">
        <v>1032</v>
      </c>
      <c r="B5554" s="415" t="s">
        <v>280</v>
      </c>
      <c r="C5554" s="415" t="s">
        <v>115</v>
      </c>
      <c r="D5554" s="887" t="s">
        <v>32554</v>
      </c>
      <c r="E5554" s="342">
        <v>5000</v>
      </c>
      <c r="F5554" s="432" t="s">
        <v>32555</v>
      </c>
      <c r="G5554" s="376" t="s">
        <v>32556</v>
      </c>
      <c r="H5554" s="415" t="s">
        <v>32120</v>
      </c>
      <c r="I5554" s="887" t="s">
        <v>20536</v>
      </c>
      <c r="J5554" s="887" t="s">
        <v>20536</v>
      </c>
      <c r="K5554" s="887" t="s">
        <v>32557</v>
      </c>
      <c r="L5554" s="900">
        <v>12</v>
      </c>
      <c r="M5554" s="469">
        <v>60000</v>
      </c>
      <c r="N5554" s="887" t="s">
        <v>32557</v>
      </c>
      <c r="O5554" s="916">
        <v>6</v>
      </c>
      <c r="P5554" s="469">
        <v>30000</v>
      </c>
      <c r="Q5554" s="887" t="s">
        <v>32557</v>
      </c>
      <c r="R5554" s="916">
        <v>12</v>
      </c>
      <c r="S5554" s="470">
        <v>60000</v>
      </c>
    </row>
    <row r="5555" spans="1:19" s="889" customFormat="1" ht="23.25">
      <c r="A5555" s="945" t="s">
        <v>1032</v>
      </c>
      <c r="B5555" s="415" t="s">
        <v>280</v>
      </c>
      <c r="C5555" s="415" t="s">
        <v>115</v>
      </c>
      <c r="D5555" s="887" t="s">
        <v>31480</v>
      </c>
      <c r="E5555" s="1005">
        <v>2000</v>
      </c>
      <c r="F5555" s="954" t="s">
        <v>32558</v>
      </c>
      <c r="G5555" s="376" t="s">
        <v>32559</v>
      </c>
      <c r="H5555" s="887" t="s">
        <v>20121</v>
      </c>
      <c r="I5555" s="392" t="s">
        <v>20970</v>
      </c>
      <c r="J5555" s="392" t="s">
        <v>20970</v>
      </c>
      <c r="K5555" s="415" t="s">
        <v>32560</v>
      </c>
      <c r="L5555" s="900">
        <v>12</v>
      </c>
      <c r="M5555" s="469">
        <v>24000</v>
      </c>
      <c r="N5555" s="415" t="s">
        <v>32560</v>
      </c>
      <c r="O5555" s="916">
        <v>6</v>
      </c>
      <c r="P5555" s="469">
        <v>12000</v>
      </c>
      <c r="Q5555" s="415" t="s">
        <v>32560</v>
      </c>
      <c r="R5555" s="916">
        <v>12</v>
      </c>
      <c r="S5555" s="470">
        <v>24000</v>
      </c>
    </row>
    <row r="5556" spans="1:19" s="889" customFormat="1" ht="23.25">
      <c r="A5556" s="945" t="s">
        <v>1032</v>
      </c>
      <c r="B5556" s="415" t="s">
        <v>280</v>
      </c>
      <c r="C5556" s="415" t="s">
        <v>115</v>
      </c>
      <c r="D5556" s="887" t="s">
        <v>32561</v>
      </c>
      <c r="E5556" s="1005">
        <v>3000</v>
      </c>
      <c r="F5556" s="954" t="s">
        <v>32562</v>
      </c>
      <c r="G5556" s="376" t="s">
        <v>32563</v>
      </c>
      <c r="H5556" s="415" t="s">
        <v>19726</v>
      </c>
      <c r="I5556" s="392" t="s">
        <v>19764</v>
      </c>
      <c r="J5556" s="392" t="s">
        <v>19764</v>
      </c>
      <c r="K5556" s="415" t="s">
        <v>32564</v>
      </c>
      <c r="L5556" s="900">
        <v>12</v>
      </c>
      <c r="M5556" s="469">
        <v>36000</v>
      </c>
      <c r="N5556" s="415" t="s">
        <v>32564</v>
      </c>
      <c r="O5556" s="916">
        <v>6</v>
      </c>
      <c r="P5556" s="469">
        <v>18000</v>
      </c>
      <c r="Q5556" s="415" t="s">
        <v>32564</v>
      </c>
      <c r="R5556" s="916">
        <v>12</v>
      </c>
      <c r="S5556" s="470">
        <v>36000</v>
      </c>
    </row>
    <row r="5557" spans="1:19" s="889" customFormat="1" ht="23.25">
      <c r="A5557" s="945" t="s">
        <v>1032</v>
      </c>
      <c r="B5557" s="415" t="s">
        <v>280</v>
      </c>
      <c r="C5557" s="415" t="s">
        <v>115</v>
      </c>
      <c r="D5557" s="887" t="s">
        <v>32565</v>
      </c>
      <c r="E5557" s="1005">
        <v>5000</v>
      </c>
      <c r="F5557" s="952" t="s">
        <v>32566</v>
      </c>
      <c r="G5557" s="376" t="s">
        <v>32567</v>
      </c>
      <c r="H5557" s="415" t="s">
        <v>32548</v>
      </c>
      <c r="I5557" s="392" t="s">
        <v>23402</v>
      </c>
      <c r="J5557" s="392" t="s">
        <v>23402</v>
      </c>
      <c r="K5557" s="415" t="s">
        <v>32568</v>
      </c>
      <c r="L5557" s="900">
        <v>12</v>
      </c>
      <c r="M5557" s="469">
        <v>60000</v>
      </c>
      <c r="N5557" s="415" t="s">
        <v>32568</v>
      </c>
      <c r="O5557" s="916">
        <v>6</v>
      </c>
      <c r="P5557" s="469">
        <v>30000</v>
      </c>
      <c r="Q5557" s="415" t="s">
        <v>32568</v>
      </c>
      <c r="R5557" s="916">
        <v>12</v>
      </c>
      <c r="S5557" s="470">
        <v>60000</v>
      </c>
    </row>
    <row r="5558" spans="1:19" s="889" customFormat="1" ht="23.25">
      <c r="A5558" s="945" t="s">
        <v>1032</v>
      </c>
      <c r="B5558" s="415" t="s">
        <v>280</v>
      </c>
      <c r="C5558" s="415" t="s">
        <v>115</v>
      </c>
      <c r="D5558" s="887" t="s">
        <v>31898</v>
      </c>
      <c r="E5558" s="342">
        <v>3000</v>
      </c>
      <c r="F5558" s="432" t="s">
        <v>32569</v>
      </c>
      <c r="G5558" s="376" t="s">
        <v>32570</v>
      </c>
      <c r="H5558" s="887" t="s">
        <v>20568</v>
      </c>
      <c r="I5558" s="392" t="s">
        <v>32089</v>
      </c>
      <c r="J5558" s="392" t="s">
        <v>32089</v>
      </c>
      <c r="K5558" s="887" t="s">
        <v>32571</v>
      </c>
      <c r="L5558" s="900">
        <v>12</v>
      </c>
      <c r="M5558" s="469">
        <v>36000</v>
      </c>
      <c r="N5558" s="887" t="s">
        <v>32571</v>
      </c>
      <c r="O5558" s="916">
        <v>6</v>
      </c>
      <c r="P5558" s="469">
        <v>18000</v>
      </c>
      <c r="Q5558" s="887" t="s">
        <v>32571</v>
      </c>
      <c r="R5558" s="916">
        <v>12</v>
      </c>
      <c r="S5558" s="470">
        <v>36000</v>
      </c>
    </row>
    <row r="5559" spans="1:19" s="889" customFormat="1" ht="23.25">
      <c r="A5559" s="945" t="s">
        <v>1032</v>
      </c>
      <c r="B5559" s="415" t="s">
        <v>280</v>
      </c>
      <c r="C5559" s="415" t="s">
        <v>115</v>
      </c>
      <c r="D5559" s="887" t="s">
        <v>19948</v>
      </c>
      <c r="E5559" s="1005">
        <v>2500</v>
      </c>
      <c r="F5559" s="954" t="s">
        <v>32572</v>
      </c>
      <c r="G5559" s="376" t="s">
        <v>32573</v>
      </c>
      <c r="H5559" s="415" t="s">
        <v>19829</v>
      </c>
      <c r="I5559" s="392" t="s">
        <v>19829</v>
      </c>
      <c r="J5559" s="392" t="s">
        <v>19829</v>
      </c>
      <c r="K5559" s="415" t="s">
        <v>32574</v>
      </c>
      <c r="L5559" s="900">
        <v>12</v>
      </c>
      <c r="M5559" s="469">
        <v>30000</v>
      </c>
      <c r="N5559" s="415" t="s">
        <v>32574</v>
      </c>
      <c r="O5559" s="916">
        <v>6</v>
      </c>
      <c r="P5559" s="469">
        <v>15000</v>
      </c>
      <c r="Q5559" s="415" t="s">
        <v>32574</v>
      </c>
      <c r="R5559" s="916">
        <v>12</v>
      </c>
      <c r="S5559" s="470">
        <v>30000</v>
      </c>
    </row>
    <row r="5560" spans="1:19" s="889" customFormat="1" ht="23.25">
      <c r="A5560" s="945" t="s">
        <v>1032</v>
      </c>
      <c r="B5560" s="415" t="s">
        <v>280</v>
      </c>
      <c r="C5560" s="415" t="s">
        <v>115</v>
      </c>
      <c r="D5560" s="887" t="s">
        <v>32575</v>
      </c>
      <c r="E5560" s="342">
        <v>2000</v>
      </c>
      <c r="F5560" s="432" t="s">
        <v>32576</v>
      </c>
      <c r="G5560" s="376" t="s">
        <v>32577</v>
      </c>
      <c r="H5560" s="887" t="s">
        <v>20121</v>
      </c>
      <c r="I5560" s="887" t="s">
        <v>20970</v>
      </c>
      <c r="J5560" s="887" t="s">
        <v>20970</v>
      </c>
      <c r="K5560" s="887" t="s">
        <v>32578</v>
      </c>
      <c r="L5560" s="900">
        <v>12</v>
      </c>
      <c r="M5560" s="469">
        <v>23533.33</v>
      </c>
      <c r="N5560" s="887" t="s">
        <v>32578</v>
      </c>
      <c r="O5560" s="916">
        <v>6</v>
      </c>
      <c r="P5560" s="469">
        <v>12000</v>
      </c>
      <c r="Q5560" s="887" t="s">
        <v>32578</v>
      </c>
      <c r="R5560" s="916">
        <v>12</v>
      </c>
      <c r="S5560" s="470">
        <v>24000</v>
      </c>
    </row>
    <row r="5561" spans="1:19" s="889" customFormat="1" ht="23.25">
      <c r="A5561" s="945" t="s">
        <v>1032</v>
      </c>
      <c r="B5561" s="415" t="s">
        <v>280</v>
      </c>
      <c r="C5561" s="415" t="s">
        <v>115</v>
      </c>
      <c r="D5561" s="887" t="s">
        <v>31799</v>
      </c>
      <c r="E5561" s="1005">
        <v>2000</v>
      </c>
      <c r="F5561" s="954" t="s">
        <v>32579</v>
      </c>
      <c r="G5561" s="376" t="s">
        <v>32580</v>
      </c>
      <c r="H5561" s="415" t="s">
        <v>32548</v>
      </c>
      <c r="I5561" s="392" t="s">
        <v>20970</v>
      </c>
      <c r="J5561" s="392" t="s">
        <v>20970</v>
      </c>
      <c r="K5561" s="415" t="s">
        <v>32581</v>
      </c>
      <c r="L5561" s="900">
        <v>12</v>
      </c>
      <c r="M5561" s="469">
        <v>24000</v>
      </c>
      <c r="N5561" s="415" t="s">
        <v>32581</v>
      </c>
      <c r="O5561" s="916">
        <v>6</v>
      </c>
      <c r="P5561" s="469">
        <v>12000</v>
      </c>
      <c r="Q5561" s="415" t="s">
        <v>32581</v>
      </c>
      <c r="R5561" s="916">
        <v>12</v>
      </c>
      <c r="S5561" s="470">
        <v>24000</v>
      </c>
    </row>
    <row r="5562" spans="1:19" s="889" customFormat="1" ht="23.25">
      <c r="A5562" s="945" t="s">
        <v>1032</v>
      </c>
      <c r="B5562" s="415" t="s">
        <v>280</v>
      </c>
      <c r="C5562" s="415" t="s">
        <v>115</v>
      </c>
      <c r="D5562" s="887" t="s">
        <v>19948</v>
      </c>
      <c r="E5562" s="1005">
        <v>2500</v>
      </c>
      <c r="F5562" s="954" t="s">
        <v>32582</v>
      </c>
      <c r="G5562" s="376" t="s">
        <v>32583</v>
      </c>
      <c r="H5562" s="415" t="s">
        <v>19829</v>
      </c>
      <c r="I5562" s="392" t="s">
        <v>19829</v>
      </c>
      <c r="J5562" s="392" t="s">
        <v>19829</v>
      </c>
      <c r="K5562" s="415" t="s">
        <v>32584</v>
      </c>
      <c r="L5562" s="900">
        <v>12</v>
      </c>
      <c r="M5562" s="469">
        <v>30000</v>
      </c>
      <c r="N5562" s="415" t="s">
        <v>32584</v>
      </c>
      <c r="O5562" s="916">
        <v>6</v>
      </c>
      <c r="P5562" s="469">
        <v>15000</v>
      </c>
      <c r="Q5562" s="415" t="s">
        <v>32584</v>
      </c>
      <c r="R5562" s="916">
        <v>12</v>
      </c>
      <c r="S5562" s="470">
        <v>30000</v>
      </c>
    </row>
    <row r="5563" spans="1:19" s="889" customFormat="1" ht="23.25">
      <c r="A5563" s="945" t="s">
        <v>1032</v>
      </c>
      <c r="B5563" s="415" t="s">
        <v>280</v>
      </c>
      <c r="C5563" s="415" t="s">
        <v>115</v>
      </c>
      <c r="D5563" s="887" t="s">
        <v>19948</v>
      </c>
      <c r="E5563" s="1005">
        <v>2500</v>
      </c>
      <c r="F5563" s="954" t="s">
        <v>32585</v>
      </c>
      <c r="G5563" s="376" t="s">
        <v>32586</v>
      </c>
      <c r="H5563" s="415" t="s">
        <v>19829</v>
      </c>
      <c r="I5563" s="392" t="s">
        <v>19829</v>
      </c>
      <c r="J5563" s="392" t="s">
        <v>19829</v>
      </c>
      <c r="K5563" s="415" t="s">
        <v>32587</v>
      </c>
      <c r="L5563" s="900">
        <v>12</v>
      </c>
      <c r="M5563" s="469">
        <v>29833.339999999997</v>
      </c>
      <c r="N5563" s="415" t="s">
        <v>32587</v>
      </c>
      <c r="O5563" s="916">
        <v>6</v>
      </c>
      <c r="P5563" s="469">
        <v>15000</v>
      </c>
      <c r="Q5563" s="415" t="s">
        <v>32587</v>
      </c>
      <c r="R5563" s="916">
        <v>12</v>
      </c>
      <c r="S5563" s="470">
        <v>30000</v>
      </c>
    </row>
    <row r="5564" spans="1:19" s="889" customFormat="1" ht="23.25">
      <c r="A5564" s="945" t="s">
        <v>1032</v>
      </c>
      <c r="B5564" s="415" t="s">
        <v>280</v>
      </c>
      <c r="C5564" s="415" t="s">
        <v>115</v>
      </c>
      <c r="D5564" s="887" t="s">
        <v>19948</v>
      </c>
      <c r="E5564" s="1005">
        <v>2500</v>
      </c>
      <c r="F5564" s="954" t="s">
        <v>32588</v>
      </c>
      <c r="G5564" s="376" t="s">
        <v>32589</v>
      </c>
      <c r="H5564" s="415" t="s">
        <v>23496</v>
      </c>
      <c r="I5564" s="392" t="s">
        <v>20970</v>
      </c>
      <c r="J5564" s="392" t="s">
        <v>20970</v>
      </c>
      <c r="K5564" s="415" t="s">
        <v>32590</v>
      </c>
      <c r="L5564" s="900">
        <v>12</v>
      </c>
      <c r="M5564" s="469">
        <v>30000</v>
      </c>
      <c r="N5564" s="415" t="s">
        <v>32590</v>
      </c>
      <c r="O5564" s="916">
        <v>6</v>
      </c>
      <c r="P5564" s="469">
        <v>15000</v>
      </c>
      <c r="Q5564" s="415" t="s">
        <v>32590</v>
      </c>
      <c r="R5564" s="916">
        <v>12</v>
      </c>
      <c r="S5564" s="470">
        <v>30000</v>
      </c>
    </row>
    <row r="5565" spans="1:19" s="889" customFormat="1" ht="23.25">
      <c r="A5565" s="945" t="s">
        <v>1032</v>
      </c>
      <c r="B5565" s="415" t="s">
        <v>280</v>
      </c>
      <c r="C5565" s="415" t="s">
        <v>115</v>
      </c>
      <c r="D5565" s="887" t="s">
        <v>31480</v>
      </c>
      <c r="E5565" s="342">
        <v>2000</v>
      </c>
      <c r="F5565" s="930" t="s">
        <v>32591</v>
      </c>
      <c r="G5565" s="376" t="s">
        <v>32592</v>
      </c>
      <c r="H5565" s="887" t="s">
        <v>20121</v>
      </c>
      <c r="I5565" s="392" t="s">
        <v>32089</v>
      </c>
      <c r="J5565" s="392" t="s">
        <v>32089</v>
      </c>
      <c r="K5565" s="887" t="s">
        <v>32593</v>
      </c>
      <c r="L5565" s="900">
        <v>12</v>
      </c>
      <c r="M5565" s="469">
        <v>24000</v>
      </c>
      <c r="N5565" s="887" t="s">
        <v>32593</v>
      </c>
      <c r="O5565" s="916">
        <v>6</v>
      </c>
      <c r="P5565" s="469">
        <v>12000</v>
      </c>
      <c r="Q5565" s="887" t="s">
        <v>32593</v>
      </c>
      <c r="R5565" s="916">
        <v>12</v>
      </c>
      <c r="S5565" s="470">
        <v>24000</v>
      </c>
    </row>
    <row r="5566" spans="1:19" s="889" customFormat="1" ht="23.25">
      <c r="A5566" s="945" t="s">
        <v>1032</v>
      </c>
      <c r="B5566" s="415" t="s">
        <v>280</v>
      </c>
      <c r="C5566" s="415" t="s">
        <v>115</v>
      </c>
      <c r="D5566" s="887" t="s">
        <v>31799</v>
      </c>
      <c r="E5566" s="342">
        <v>2000</v>
      </c>
      <c r="F5566" s="432" t="s">
        <v>32594</v>
      </c>
      <c r="G5566" s="376" t="s">
        <v>32595</v>
      </c>
      <c r="H5566" s="946" t="s">
        <v>32141</v>
      </c>
      <c r="I5566" s="887" t="s">
        <v>32089</v>
      </c>
      <c r="J5566" s="887" t="s">
        <v>32089</v>
      </c>
      <c r="K5566" s="887" t="s">
        <v>32596</v>
      </c>
      <c r="L5566" s="900">
        <v>12</v>
      </c>
      <c r="M5566" s="469">
        <v>24000</v>
      </c>
      <c r="N5566" s="887" t="s">
        <v>32596</v>
      </c>
      <c r="O5566" s="916">
        <v>6</v>
      </c>
      <c r="P5566" s="469">
        <v>12000</v>
      </c>
      <c r="Q5566" s="887" t="s">
        <v>32596</v>
      </c>
      <c r="R5566" s="916">
        <v>12</v>
      </c>
      <c r="S5566" s="470">
        <v>24000</v>
      </c>
    </row>
    <row r="5567" spans="1:19" s="889" customFormat="1" ht="23.25">
      <c r="A5567" s="945" t="s">
        <v>1032</v>
      </c>
      <c r="B5567" s="415" t="s">
        <v>280</v>
      </c>
      <c r="C5567" s="415" t="s">
        <v>115</v>
      </c>
      <c r="D5567" s="887" t="s">
        <v>32597</v>
      </c>
      <c r="E5567" s="1005">
        <v>6000</v>
      </c>
      <c r="F5567" s="952" t="s">
        <v>32598</v>
      </c>
      <c r="G5567" s="376" t="s">
        <v>32599</v>
      </c>
      <c r="H5567" s="1037" t="s">
        <v>32600</v>
      </c>
      <c r="I5567" s="392" t="s">
        <v>19764</v>
      </c>
      <c r="J5567" s="392" t="s">
        <v>19764</v>
      </c>
      <c r="K5567" s="415" t="s">
        <v>32601</v>
      </c>
      <c r="L5567" s="900">
        <v>12</v>
      </c>
      <c r="M5567" s="469">
        <v>72000</v>
      </c>
      <c r="N5567" s="415" t="s">
        <v>32601</v>
      </c>
      <c r="O5567" s="916">
        <v>6</v>
      </c>
      <c r="P5567" s="469">
        <v>36000</v>
      </c>
      <c r="Q5567" s="415" t="s">
        <v>32601</v>
      </c>
      <c r="R5567" s="916">
        <v>12</v>
      </c>
      <c r="S5567" s="470">
        <v>72000</v>
      </c>
    </row>
    <row r="5568" spans="1:19" s="889" customFormat="1" ht="23.25">
      <c r="A5568" s="945" t="s">
        <v>1032</v>
      </c>
      <c r="B5568" s="415" t="s">
        <v>280</v>
      </c>
      <c r="C5568" s="415" t="s">
        <v>115</v>
      </c>
      <c r="D5568" s="887" t="s">
        <v>32602</v>
      </c>
      <c r="E5568" s="1005">
        <v>6000</v>
      </c>
      <c r="F5568" s="952" t="s">
        <v>32603</v>
      </c>
      <c r="G5568" s="376" t="s">
        <v>32604</v>
      </c>
      <c r="H5568" s="946" t="s">
        <v>32345</v>
      </c>
      <c r="I5568" s="634" t="s">
        <v>32089</v>
      </c>
      <c r="J5568" s="634" t="s">
        <v>32089</v>
      </c>
      <c r="K5568" s="415" t="s">
        <v>32605</v>
      </c>
      <c r="L5568" s="900">
        <v>12</v>
      </c>
      <c r="M5568" s="469">
        <v>72000</v>
      </c>
      <c r="N5568" s="415" t="s">
        <v>32605</v>
      </c>
      <c r="O5568" s="916">
        <v>6</v>
      </c>
      <c r="P5568" s="469">
        <v>36000</v>
      </c>
      <c r="Q5568" s="415" t="s">
        <v>32605</v>
      </c>
      <c r="R5568" s="916">
        <v>12</v>
      </c>
      <c r="S5568" s="470">
        <v>72000</v>
      </c>
    </row>
    <row r="5569" spans="1:19" s="889" customFormat="1" ht="23.25">
      <c r="A5569" s="945" t="s">
        <v>1032</v>
      </c>
      <c r="B5569" s="415" t="s">
        <v>280</v>
      </c>
      <c r="C5569" s="415" t="s">
        <v>115</v>
      </c>
      <c r="D5569" s="887" t="s">
        <v>20554</v>
      </c>
      <c r="E5569" s="342">
        <v>6000</v>
      </c>
      <c r="F5569" s="960" t="s">
        <v>32606</v>
      </c>
      <c r="G5569" s="376" t="s">
        <v>32607</v>
      </c>
      <c r="H5569" s="946" t="s">
        <v>32345</v>
      </c>
      <c r="I5569" s="392" t="s">
        <v>32089</v>
      </c>
      <c r="J5569" s="392" t="s">
        <v>32089</v>
      </c>
      <c r="K5569" s="797" t="s">
        <v>32608</v>
      </c>
      <c r="L5569" s="900">
        <v>12</v>
      </c>
      <c r="M5569" s="469">
        <v>72000</v>
      </c>
      <c r="N5569" s="797" t="s">
        <v>32608</v>
      </c>
      <c r="O5569" s="916">
        <v>6</v>
      </c>
      <c r="P5569" s="469">
        <v>36000</v>
      </c>
      <c r="Q5569" s="797" t="s">
        <v>32608</v>
      </c>
      <c r="R5569" s="916">
        <v>12</v>
      </c>
      <c r="S5569" s="470">
        <v>72000</v>
      </c>
    </row>
    <row r="5570" spans="1:19" s="889" customFormat="1" ht="34.9">
      <c r="A5570" s="945" t="s">
        <v>1032</v>
      </c>
      <c r="B5570" s="415" t="s">
        <v>280</v>
      </c>
      <c r="C5570" s="415" t="s">
        <v>115</v>
      </c>
      <c r="D5570" s="887" t="s">
        <v>32602</v>
      </c>
      <c r="E5570" s="1005">
        <v>6000</v>
      </c>
      <c r="F5570" s="954" t="s">
        <v>32609</v>
      </c>
      <c r="G5570" s="376" t="s">
        <v>32610</v>
      </c>
      <c r="H5570" s="415" t="s">
        <v>32611</v>
      </c>
      <c r="I5570" s="392" t="s">
        <v>32089</v>
      </c>
      <c r="J5570" s="392" t="s">
        <v>32089</v>
      </c>
      <c r="K5570" s="415" t="s">
        <v>32612</v>
      </c>
      <c r="L5570" s="900">
        <v>12</v>
      </c>
      <c r="M5570" s="469">
        <v>72000</v>
      </c>
      <c r="N5570" s="415" t="s">
        <v>32612</v>
      </c>
      <c r="O5570" s="916">
        <v>6</v>
      </c>
      <c r="P5570" s="469">
        <v>36000</v>
      </c>
      <c r="Q5570" s="415" t="s">
        <v>32612</v>
      </c>
      <c r="R5570" s="916">
        <v>12</v>
      </c>
      <c r="S5570" s="470">
        <v>72000</v>
      </c>
    </row>
    <row r="5571" spans="1:19" s="889" customFormat="1" ht="23.25">
      <c r="A5571" s="945" t="s">
        <v>1032</v>
      </c>
      <c r="B5571" s="415" t="s">
        <v>280</v>
      </c>
      <c r="C5571" s="415" t="s">
        <v>115</v>
      </c>
      <c r="D5571" s="887" t="s">
        <v>32613</v>
      </c>
      <c r="E5571" s="1005">
        <v>6000</v>
      </c>
      <c r="F5571" s="954" t="s">
        <v>32614</v>
      </c>
      <c r="G5571" s="376" t="s">
        <v>32615</v>
      </c>
      <c r="H5571" s="946" t="s">
        <v>32345</v>
      </c>
      <c r="I5571" s="392" t="s">
        <v>32089</v>
      </c>
      <c r="J5571" s="392" t="s">
        <v>32089</v>
      </c>
      <c r="K5571" s="415" t="s">
        <v>32616</v>
      </c>
      <c r="L5571" s="900">
        <v>12</v>
      </c>
      <c r="M5571" s="469">
        <v>72000</v>
      </c>
      <c r="N5571" s="415" t="s">
        <v>32616</v>
      </c>
      <c r="O5571" s="916">
        <v>6</v>
      </c>
      <c r="P5571" s="469">
        <v>36000</v>
      </c>
      <c r="Q5571" s="415" t="s">
        <v>32616</v>
      </c>
      <c r="R5571" s="916">
        <v>12</v>
      </c>
      <c r="S5571" s="470">
        <v>72000</v>
      </c>
    </row>
    <row r="5572" spans="1:19" s="889" customFormat="1" ht="23.25">
      <c r="A5572" s="945" t="s">
        <v>1032</v>
      </c>
      <c r="B5572" s="415" t="s">
        <v>280</v>
      </c>
      <c r="C5572" s="415" t="s">
        <v>115</v>
      </c>
      <c r="D5572" s="887" t="s">
        <v>20390</v>
      </c>
      <c r="E5572" s="1005">
        <v>2500</v>
      </c>
      <c r="F5572" s="952" t="s">
        <v>32617</v>
      </c>
      <c r="G5572" s="376" t="s">
        <v>32618</v>
      </c>
      <c r="H5572" s="946" t="s">
        <v>32141</v>
      </c>
      <c r="I5572" s="392" t="s">
        <v>32089</v>
      </c>
      <c r="J5572" s="392" t="s">
        <v>32089</v>
      </c>
      <c r="K5572" s="415" t="s">
        <v>32619</v>
      </c>
      <c r="L5572" s="900">
        <v>12</v>
      </c>
      <c r="M5572" s="469">
        <v>30000</v>
      </c>
      <c r="N5572" s="415" t="s">
        <v>32619</v>
      </c>
      <c r="O5572" s="916">
        <v>6</v>
      </c>
      <c r="P5572" s="469">
        <v>15000</v>
      </c>
      <c r="Q5572" s="415" t="s">
        <v>32619</v>
      </c>
      <c r="R5572" s="916">
        <v>12</v>
      </c>
      <c r="S5572" s="470">
        <v>30000</v>
      </c>
    </row>
    <row r="5573" spans="1:19" s="889" customFormat="1" ht="23.25">
      <c r="A5573" s="945" t="s">
        <v>1032</v>
      </c>
      <c r="B5573" s="415" t="s">
        <v>280</v>
      </c>
      <c r="C5573" s="415" t="s">
        <v>115</v>
      </c>
      <c r="D5573" s="887" t="s">
        <v>32620</v>
      </c>
      <c r="E5573" s="1005">
        <v>7000</v>
      </c>
      <c r="F5573" s="952" t="s">
        <v>32621</v>
      </c>
      <c r="G5573" s="376" t="s">
        <v>32622</v>
      </c>
      <c r="H5573" s="946" t="s">
        <v>32345</v>
      </c>
      <c r="I5573" s="392" t="s">
        <v>32089</v>
      </c>
      <c r="J5573" s="392" t="s">
        <v>32089</v>
      </c>
      <c r="K5573" s="415" t="s">
        <v>32623</v>
      </c>
      <c r="L5573" s="900">
        <v>12</v>
      </c>
      <c r="M5573" s="469">
        <v>84000</v>
      </c>
      <c r="N5573" s="415" t="s">
        <v>32623</v>
      </c>
      <c r="O5573" s="916">
        <v>6</v>
      </c>
      <c r="P5573" s="469">
        <v>42000</v>
      </c>
      <c r="Q5573" s="415" t="s">
        <v>32623</v>
      </c>
      <c r="R5573" s="916">
        <v>12</v>
      </c>
      <c r="S5573" s="470">
        <v>84000</v>
      </c>
    </row>
    <row r="5574" spans="1:19" s="889" customFormat="1" ht="23.25">
      <c r="A5574" s="945" t="s">
        <v>1032</v>
      </c>
      <c r="B5574" s="415" t="s">
        <v>280</v>
      </c>
      <c r="C5574" s="415" t="s">
        <v>115</v>
      </c>
      <c r="D5574" s="887" t="s">
        <v>32624</v>
      </c>
      <c r="E5574" s="1005">
        <v>7000</v>
      </c>
      <c r="F5574" s="954" t="s">
        <v>32625</v>
      </c>
      <c r="G5574" s="376" t="s">
        <v>32626</v>
      </c>
      <c r="H5574" s="946" t="s">
        <v>32345</v>
      </c>
      <c r="I5574" s="392" t="s">
        <v>32089</v>
      </c>
      <c r="J5574" s="392" t="s">
        <v>32089</v>
      </c>
      <c r="K5574" s="415" t="s">
        <v>32627</v>
      </c>
      <c r="L5574" s="900">
        <v>12</v>
      </c>
      <c r="M5574" s="469">
        <v>84000</v>
      </c>
      <c r="N5574" s="415" t="s">
        <v>32627</v>
      </c>
      <c r="O5574" s="916">
        <v>6</v>
      </c>
      <c r="P5574" s="469">
        <v>42000</v>
      </c>
      <c r="Q5574" s="415" t="s">
        <v>32627</v>
      </c>
      <c r="R5574" s="916">
        <v>12</v>
      </c>
      <c r="S5574" s="470">
        <v>84000</v>
      </c>
    </row>
    <row r="5575" spans="1:19" s="889" customFormat="1" ht="23.25">
      <c r="A5575" s="945" t="s">
        <v>1032</v>
      </c>
      <c r="B5575" s="415" t="s">
        <v>280</v>
      </c>
      <c r="C5575" s="415" t="s">
        <v>115</v>
      </c>
      <c r="D5575" s="887" t="s">
        <v>32628</v>
      </c>
      <c r="E5575" s="1005">
        <v>7000</v>
      </c>
      <c r="F5575" s="952" t="s">
        <v>32629</v>
      </c>
      <c r="G5575" s="376" t="s">
        <v>32630</v>
      </c>
      <c r="H5575" s="946" t="s">
        <v>32345</v>
      </c>
      <c r="I5575" s="392" t="s">
        <v>32089</v>
      </c>
      <c r="J5575" s="392" t="s">
        <v>32089</v>
      </c>
      <c r="K5575" s="415" t="s">
        <v>32631</v>
      </c>
      <c r="L5575" s="900">
        <v>12</v>
      </c>
      <c r="M5575" s="469">
        <v>84000</v>
      </c>
      <c r="N5575" s="415" t="s">
        <v>32631</v>
      </c>
      <c r="O5575" s="916">
        <v>6</v>
      </c>
      <c r="P5575" s="469">
        <v>42000</v>
      </c>
      <c r="Q5575" s="415" t="s">
        <v>32631</v>
      </c>
      <c r="R5575" s="916">
        <v>12</v>
      </c>
      <c r="S5575" s="470">
        <v>84000</v>
      </c>
    </row>
    <row r="5576" spans="1:19" s="889" customFormat="1" ht="23.25">
      <c r="A5576" s="945" t="s">
        <v>1032</v>
      </c>
      <c r="B5576" s="415" t="s">
        <v>280</v>
      </c>
      <c r="C5576" s="415" t="s">
        <v>115</v>
      </c>
      <c r="D5576" s="887" t="s">
        <v>24750</v>
      </c>
      <c r="E5576" s="1005">
        <v>3000</v>
      </c>
      <c r="F5576" s="952" t="s">
        <v>32632</v>
      </c>
      <c r="G5576" s="376" t="s">
        <v>32633</v>
      </c>
      <c r="H5576" s="946" t="s">
        <v>32141</v>
      </c>
      <c r="I5576" s="392" t="s">
        <v>32089</v>
      </c>
      <c r="J5576" s="392" t="s">
        <v>32089</v>
      </c>
      <c r="K5576" s="415" t="s">
        <v>32634</v>
      </c>
      <c r="L5576" s="900">
        <v>12</v>
      </c>
      <c r="M5576" s="469">
        <v>36000</v>
      </c>
      <c r="N5576" s="415" t="s">
        <v>32634</v>
      </c>
      <c r="O5576" s="916">
        <v>6</v>
      </c>
      <c r="P5576" s="469">
        <v>18000</v>
      </c>
      <c r="Q5576" s="415" t="s">
        <v>32634</v>
      </c>
      <c r="R5576" s="916">
        <v>12</v>
      </c>
      <c r="S5576" s="470">
        <v>36000</v>
      </c>
    </row>
    <row r="5577" spans="1:19" s="889" customFormat="1" ht="23.25">
      <c r="A5577" s="945" t="s">
        <v>1032</v>
      </c>
      <c r="B5577" s="415" t="s">
        <v>280</v>
      </c>
      <c r="C5577" s="415" t="s">
        <v>115</v>
      </c>
      <c r="D5577" s="887" t="s">
        <v>32635</v>
      </c>
      <c r="E5577" s="1005">
        <v>6000</v>
      </c>
      <c r="F5577" s="954" t="s">
        <v>32636</v>
      </c>
      <c r="G5577" s="376" t="s">
        <v>32637</v>
      </c>
      <c r="H5577" s="415" t="s">
        <v>26157</v>
      </c>
      <c r="I5577" s="392" t="s">
        <v>32089</v>
      </c>
      <c r="J5577" s="392" t="s">
        <v>32089</v>
      </c>
      <c r="K5577" s="415" t="s">
        <v>32638</v>
      </c>
      <c r="L5577" s="900">
        <v>12</v>
      </c>
      <c r="M5577" s="469">
        <v>72000</v>
      </c>
      <c r="N5577" s="415" t="s">
        <v>32638</v>
      </c>
      <c r="O5577" s="916">
        <v>6</v>
      </c>
      <c r="P5577" s="469">
        <v>36000</v>
      </c>
      <c r="Q5577" s="415" t="s">
        <v>32638</v>
      </c>
      <c r="R5577" s="916">
        <v>12</v>
      </c>
      <c r="S5577" s="470">
        <v>72000</v>
      </c>
    </row>
    <row r="5578" spans="1:19" s="889" customFormat="1" ht="23.25">
      <c r="A5578" s="945" t="s">
        <v>1032</v>
      </c>
      <c r="B5578" s="415" t="s">
        <v>280</v>
      </c>
      <c r="C5578" s="415" t="s">
        <v>115</v>
      </c>
      <c r="D5578" s="887" t="s">
        <v>32639</v>
      </c>
      <c r="E5578" s="1005">
        <v>3000</v>
      </c>
      <c r="F5578" s="954" t="s">
        <v>32640</v>
      </c>
      <c r="G5578" s="376" t="s">
        <v>32641</v>
      </c>
      <c r="H5578" s="415" t="s">
        <v>26157</v>
      </c>
      <c r="I5578" s="392" t="s">
        <v>32089</v>
      </c>
      <c r="J5578" s="392" t="s">
        <v>32089</v>
      </c>
      <c r="K5578" s="415" t="s">
        <v>32642</v>
      </c>
      <c r="L5578" s="900">
        <v>12</v>
      </c>
      <c r="M5578" s="469">
        <v>36000</v>
      </c>
      <c r="N5578" s="415" t="s">
        <v>32642</v>
      </c>
      <c r="O5578" s="916">
        <v>6</v>
      </c>
      <c r="P5578" s="469">
        <v>18000</v>
      </c>
      <c r="Q5578" s="415" t="s">
        <v>32642</v>
      </c>
      <c r="R5578" s="916">
        <v>12</v>
      </c>
      <c r="S5578" s="470">
        <v>36000</v>
      </c>
    </row>
    <row r="5579" spans="1:19" s="889" customFormat="1" ht="23.25">
      <c r="A5579" s="945" t="s">
        <v>1032</v>
      </c>
      <c r="B5579" s="415" t="s">
        <v>280</v>
      </c>
      <c r="C5579" s="415" t="s">
        <v>115</v>
      </c>
      <c r="D5579" s="887" t="s">
        <v>32635</v>
      </c>
      <c r="E5579" s="1005">
        <v>6000</v>
      </c>
      <c r="F5579" s="954" t="s">
        <v>32643</v>
      </c>
      <c r="G5579" s="376" t="s">
        <v>32644</v>
      </c>
      <c r="H5579" s="415" t="s">
        <v>26157</v>
      </c>
      <c r="I5579" s="392" t="s">
        <v>32089</v>
      </c>
      <c r="J5579" s="392" t="s">
        <v>32089</v>
      </c>
      <c r="K5579" s="415" t="s">
        <v>32645</v>
      </c>
      <c r="L5579" s="900">
        <v>12</v>
      </c>
      <c r="M5579" s="469">
        <v>72000</v>
      </c>
      <c r="N5579" s="415" t="s">
        <v>32645</v>
      </c>
      <c r="O5579" s="916">
        <v>6</v>
      </c>
      <c r="P5579" s="469">
        <v>36000</v>
      </c>
      <c r="Q5579" s="415" t="s">
        <v>32645</v>
      </c>
      <c r="R5579" s="916">
        <v>12</v>
      </c>
      <c r="S5579" s="470">
        <v>72000</v>
      </c>
    </row>
    <row r="5580" spans="1:19" s="889" customFormat="1" ht="23.25">
      <c r="A5580" s="945" t="s">
        <v>1032</v>
      </c>
      <c r="B5580" s="415" t="s">
        <v>280</v>
      </c>
      <c r="C5580" s="415" t="s">
        <v>115</v>
      </c>
      <c r="D5580" s="887" t="s">
        <v>32646</v>
      </c>
      <c r="E5580" s="342">
        <v>4500</v>
      </c>
      <c r="F5580" s="432" t="s">
        <v>32647</v>
      </c>
      <c r="G5580" s="376" t="s">
        <v>32648</v>
      </c>
      <c r="H5580" s="415" t="s">
        <v>32548</v>
      </c>
      <c r="I5580" s="887" t="s">
        <v>20970</v>
      </c>
      <c r="J5580" s="887" t="s">
        <v>20970</v>
      </c>
      <c r="K5580" s="887" t="s">
        <v>32649</v>
      </c>
      <c r="L5580" s="900">
        <v>12</v>
      </c>
      <c r="M5580" s="469">
        <v>54000</v>
      </c>
      <c r="N5580" s="887" t="s">
        <v>32649</v>
      </c>
      <c r="O5580" s="916">
        <v>6</v>
      </c>
      <c r="P5580" s="469">
        <v>27000</v>
      </c>
      <c r="Q5580" s="887" t="s">
        <v>32649</v>
      </c>
      <c r="R5580" s="916">
        <v>12</v>
      </c>
      <c r="S5580" s="470">
        <v>54000</v>
      </c>
    </row>
    <row r="5581" spans="1:19" s="889" customFormat="1" ht="23.25">
      <c r="A5581" s="945" t="s">
        <v>1032</v>
      </c>
      <c r="B5581" s="415" t="s">
        <v>280</v>
      </c>
      <c r="C5581" s="415" t="s">
        <v>115</v>
      </c>
      <c r="D5581" s="887" t="s">
        <v>32650</v>
      </c>
      <c r="E5581" s="1005">
        <v>3500</v>
      </c>
      <c r="F5581" s="952" t="s">
        <v>32651</v>
      </c>
      <c r="G5581" s="376" t="s">
        <v>32652</v>
      </c>
      <c r="H5581" s="946" t="s">
        <v>32141</v>
      </c>
      <c r="I5581" s="392" t="s">
        <v>19764</v>
      </c>
      <c r="J5581" s="392" t="s">
        <v>19764</v>
      </c>
      <c r="K5581" s="415" t="s">
        <v>32653</v>
      </c>
      <c r="L5581" s="900">
        <v>12</v>
      </c>
      <c r="M5581" s="469">
        <v>42000</v>
      </c>
      <c r="N5581" s="415" t="s">
        <v>32653</v>
      </c>
      <c r="O5581" s="916">
        <v>6</v>
      </c>
      <c r="P5581" s="469">
        <v>21000</v>
      </c>
      <c r="Q5581" s="415" t="s">
        <v>32653</v>
      </c>
      <c r="R5581" s="916">
        <v>12</v>
      </c>
      <c r="S5581" s="470">
        <v>42000</v>
      </c>
    </row>
    <row r="5582" spans="1:19" s="889" customFormat="1" ht="23.25">
      <c r="A5582" s="945" t="s">
        <v>1032</v>
      </c>
      <c r="B5582" s="415" t="s">
        <v>280</v>
      </c>
      <c r="C5582" s="415" t="s">
        <v>115</v>
      </c>
      <c r="D5582" s="887" t="s">
        <v>32654</v>
      </c>
      <c r="E5582" s="1005">
        <v>3000</v>
      </c>
      <c r="F5582" s="952" t="s">
        <v>32655</v>
      </c>
      <c r="G5582" s="376" t="s">
        <v>32656</v>
      </c>
      <c r="H5582" s="946" t="s">
        <v>32141</v>
      </c>
      <c r="I5582" s="392" t="s">
        <v>32089</v>
      </c>
      <c r="J5582" s="392" t="s">
        <v>32089</v>
      </c>
      <c r="K5582" s="415" t="s">
        <v>32657</v>
      </c>
      <c r="L5582" s="900">
        <v>12</v>
      </c>
      <c r="M5582" s="469">
        <v>36000</v>
      </c>
      <c r="N5582" s="415" t="s">
        <v>32657</v>
      </c>
      <c r="O5582" s="916">
        <v>6</v>
      </c>
      <c r="P5582" s="469">
        <v>18000</v>
      </c>
      <c r="Q5582" s="415" t="s">
        <v>32657</v>
      </c>
      <c r="R5582" s="916">
        <v>12</v>
      </c>
      <c r="S5582" s="470">
        <v>36000</v>
      </c>
    </row>
    <row r="5583" spans="1:19" s="889" customFormat="1" ht="23.25">
      <c r="A5583" s="945" t="s">
        <v>1032</v>
      </c>
      <c r="B5583" s="415" t="s">
        <v>280</v>
      </c>
      <c r="C5583" s="415" t="s">
        <v>115</v>
      </c>
      <c r="D5583" s="887" t="s">
        <v>32658</v>
      </c>
      <c r="E5583" s="342">
        <v>3000</v>
      </c>
      <c r="F5583" s="432" t="s">
        <v>32659</v>
      </c>
      <c r="G5583" s="376" t="s">
        <v>32660</v>
      </c>
      <c r="H5583" s="415" t="s">
        <v>32203</v>
      </c>
      <c r="I5583" s="887" t="s">
        <v>19764</v>
      </c>
      <c r="J5583" s="887" t="s">
        <v>19764</v>
      </c>
      <c r="K5583" s="887" t="s">
        <v>32661</v>
      </c>
      <c r="L5583" s="900">
        <v>12</v>
      </c>
      <c r="M5583" s="469">
        <v>36000</v>
      </c>
      <c r="N5583" s="887" t="s">
        <v>32661</v>
      </c>
      <c r="O5583" s="916">
        <v>6</v>
      </c>
      <c r="P5583" s="469">
        <v>18000</v>
      </c>
      <c r="Q5583" s="887" t="s">
        <v>32661</v>
      </c>
      <c r="R5583" s="916">
        <v>12</v>
      </c>
      <c r="S5583" s="470">
        <v>36000</v>
      </c>
    </row>
    <row r="5584" spans="1:19" s="889" customFormat="1" ht="23.25">
      <c r="A5584" s="945" t="s">
        <v>1032</v>
      </c>
      <c r="B5584" s="415" t="s">
        <v>280</v>
      </c>
      <c r="C5584" s="415" t="s">
        <v>115</v>
      </c>
      <c r="D5584" s="887" t="s">
        <v>32459</v>
      </c>
      <c r="E5584" s="1005">
        <v>3000</v>
      </c>
      <c r="F5584" s="954" t="s">
        <v>32662</v>
      </c>
      <c r="G5584" s="376" t="s">
        <v>32663</v>
      </c>
      <c r="H5584" s="415" t="s">
        <v>32203</v>
      </c>
      <c r="I5584" s="392" t="s">
        <v>32089</v>
      </c>
      <c r="J5584" s="392" t="s">
        <v>32089</v>
      </c>
      <c r="K5584" s="415" t="s">
        <v>32664</v>
      </c>
      <c r="L5584" s="900">
        <v>12</v>
      </c>
      <c r="M5584" s="469">
        <v>36000</v>
      </c>
      <c r="N5584" s="415" t="s">
        <v>32664</v>
      </c>
      <c r="O5584" s="916">
        <v>6</v>
      </c>
      <c r="P5584" s="469">
        <v>18000</v>
      </c>
      <c r="Q5584" s="415" t="s">
        <v>32664</v>
      </c>
      <c r="R5584" s="916">
        <v>12</v>
      </c>
      <c r="S5584" s="470">
        <v>36000</v>
      </c>
    </row>
    <row r="5585" spans="1:19" s="889" customFormat="1" ht="23.25">
      <c r="A5585" s="945" t="s">
        <v>1032</v>
      </c>
      <c r="B5585" s="415" t="s">
        <v>280</v>
      </c>
      <c r="C5585" s="415" t="s">
        <v>115</v>
      </c>
      <c r="D5585" s="887" t="s">
        <v>32665</v>
      </c>
      <c r="E5585" s="1005">
        <v>2500</v>
      </c>
      <c r="F5585" s="954" t="s">
        <v>32666</v>
      </c>
      <c r="G5585" s="376" t="s">
        <v>32667</v>
      </c>
      <c r="H5585" s="946" t="s">
        <v>32141</v>
      </c>
      <c r="I5585" s="392" t="s">
        <v>20970</v>
      </c>
      <c r="J5585" s="392" t="s">
        <v>20970</v>
      </c>
      <c r="K5585" s="959" t="s">
        <v>32668</v>
      </c>
      <c r="L5585" s="900">
        <v>12</v>
      </c>
      <c r="M5585" s="469">
        <v>30000</v>
      </c>
      <c r="N5585" s="959" t="s">
        <v>32668</v>
      </c>
      <c r="O5585" s="916">
        <v>6</v>
      </c>
      <c r="P5585" s="469">
        <v>15000</v>
      </c>
      <c r="Q5585" s="959" t="s">
        <v>32668</v>
      </c>
      <c r="R5585" s="916">
        <v>12</v>
      </c>
      <c r="S5585" s="470">
        <v>30000</v>
      </c>
    </row>
    <row r="5586" spans="1:19" s="889" customFormat="1" ht="23.25">
      <c r="A5586" s="945" t="s">
        <v>1032</v>
      </c>
      <c r="B5586" s="415" t="s">
        <v>280</v>
      </c>
      <c r="C5586" s="415" t="s">
        <v>115</v>
      </c>
      <c r="D5586" s="887" t="s">
        <v>4514</v>
      </c>
      <c r="E5586" s="342">
        <v>8000</v>
      </c>
      <c r="F5586" s="432" t="s">
        <v>32669</v>
      </c>
      <c r="G5586" s="376" t="s">
        <v>32670</v>
      </c>
      <c r="H5586" s="415" t="s">
        <v>32203</v>
      </c>
      <c r="I5586" s="392" t="s">
        <v>32089</v>
      </c>
      <c r="J5586" s="392" t="s">
        <v>32089</v>
      </c>
      <c r="K5586" s="887" t="s">
        <v>32671</v>
      </c>
      <c r="L5586" s="900">
        <v>12</v>
      </c>
      <c r="M5586" s="469">
        <v>96000</v>
      </c>
      <c r="N5586" s="887" t="s">
        <v>32671</v>
      </c>
      <c r="O5586" s="916">
        <v>6</v>
      </c>
      <c r="P5586" s="469">
        <v>48000</v>
      </c>
      <c r="Q5586" s="887" t="s">
        <v>32671</v>
      </c>
      <c r="R5586" s="916">
        <v>12</v>
      </c>
      <c r="S5586" s="470">
        <v>96000</v>
      </c>
    </row>
    <row r="5587" spans="1:19" s="889" customFormat="1" ht="23.25">
      <c r="A5587" s="945" t="s">
        <v>1032</v>
      </c>
      <c r="B5587" s="415" t="s">
        <v>280</v>
      </c>
      <c r="C5587" s="415" t="s">
        <v>115</v>
      </c>
      <c r="D5587" s="887" t="s">
        <v>31799</v>
      </c>
      <c r="E5587" s="1005">
        <v>1800</v>
      </c>
      <c r="F5587" s="952" t="s">
        <v>32672</v>
      </c>
      <c r="G5587" s="376" t="s">
        <v>32673</v>
      </c>
      <c r="H5587" s="946" t="s">
        <v>32141</v>
      </c>
      <c r="I5587" s="634" t="s">
        <v>23402</v>
      </c>
      <c r="J5587" s="634" t="s">
        <v>23402</v>
      </c>
      <c r="K5587" s="415" t="s">
        <v>32674</v>
      </c>
      <c r="L5587" s="900">
        <v>12</v>
      </c>
      <c r="M5587" s="469">
        <v>21600</v>
      </c>
      <c r="N5587" s="415" t="s">
        <v>32674</v>
      </c>
      <c r="O5587" s="916">
        <v>6</v>
      </c>
      <c r="P5587" s="469">
        <v>10800</v>
      </c>
      <c r="Q5587" s="415" t="s">
        <v>32674</v>
      </c>
      <c r="R5587" s="916">
        <v>12</v>
      </c>
      <c r="S5587" s="470">
        <v>21600</v>
      </c>
    </row>
    <row r="5588" spans="1:19" s="889" customFormat="1" ht="23.25">
      <c r="A5588" s="945" t="s">
        <v>1032</v>
      </c>
      <c r="B5588" s="415" t="s">
        <v>280</v>
      </c>
      <c r="C5588" s="415" t="s">
        <v>115</v>
      </c>
      <c r="D5588" s="887" t="s">
        <v>32675</v>
      </c>
      <c r="E5588" s="342">
        <v>1200</v>
      </c>
      <c r="F5588" s="432" t="s">
        <v>32676</v>
      </c>
      <c r="G5588" s="376" t="s">
        <v>32677</v>
      </c>
      <c r="H5588" s="887" t="s">
        <v>23354</v>
      </c>
      <c r="I5588" s="392" t="s">
        <v>20970</v>
      </c>
      <c r="J5588" s="392" t="s">
        <v>20970</v>
      </c>
      <c r="K5588" s="887" t="s">
        <v>32678</v>
      </c>
      <c r="L5588" s="900">
        <v>12</v>
      </c>
      <c r="M5588" s="469">
        <v>14400</v>
      </c>
      <c r="N5588" s="887" t="s">
        <v>32678</v>
      </c>
      <c r="O5588" s="916">
        <v>6</v>
      </c>
      <c r="P5588" s="469">
        <v>7200</v>
      </c>
      <c r="Q5588" s="887" t="s">
        <v>32678</v>
      </c>
      <c r="R5588" s="916">
        <v>12</v>
      </c>
      <c r="S5588" s="470">
        <v>14400</v>
      </c>
    </row>
    <row r="5589" spans="1:19" s="889" customFormat="1" ht="23.25">
      <c r="A5589" s="945" t="s">
        <v>1032</v>
      </c>
      <c r="B5589" s="415" t="s">
        <v>280</v>
      </c>
      <c r="C5589" s="415" t="s">
        <v>115</v>
      </c>
      <c r="D5589" s="887" t="s">
        <v>32366</v>
      </c>
      <c r="E5589" s="1005">
        <v>7000</v>
      </c>
      <c r="F5589" s="954" t="s">
        <v>32679</v>
      </c>
      <c r="G5589" s="376" t="s">
        <v>32680</v>
      </c>
      <c r="H5589" s="415" t="s">
        <v>32203</v>
      </c>
      <c r="I5589" s="634" t="s">
        <v>19764</v>
      </c>
      <c r="J5589" s="634" t="s">
        <v>19764</v>
      </c>
      <c r="K5589" s="415" t="s">
        <v>32681</v>
      </c>
      <c r="L5589" s="900">
        <v>12</v>
      </c>
      <c r="M5589" s="469">
        <v>84000</v>
      </c>
      <c r="N5589" s="415" t="s">
        <v>32681</v>
      </c>
      <c r="O5589" s="916">
        <v>6</v>
      </c>
      <c r="P5589" s="469">
        <v>42000</v>
      </c>
      <c r="Q5589" s="415" t="s">
        <v>32681</v>
      </c>
      <c r="R5589" s="916">
        <v>12</v>
      </c>
      <c r="S5589" s="470">
        <v>84000</v>
      </c>
    </row>
    <row r="5590" spans="1:19" s="889" customFormat="1" ht="23.25">
      <c r="A5590" s="945" t="s">
        <v>1032</v>
      </c>
      <c r="B5590" s="415" t="s">
        <v>280</v>
      </c>
      <c r="C5590" s="415" t="s">
        <v>115</v>
      </c>
      <c r="D5590" s="887" t="s">
        <v>32682</v>
      </c>
      <c r="E5590" s="1005">
        <v>1800</v>
      </c>
      <c r="F5590" s="952" t="s">
        <v>32683</v>
      </c>
      <c r="G5590" s="376" t="s">
        <v>32684</v>
      </c>
      <c r="H5590" s="415" t="s">
        <v>23496</v>
      </c>
      <c r="I5590" s="634" t="s">
        <v>23402</v>
      </c>
      <c r="J5590" s="634" t="s">
        <v>23402</v>
      </c>
      <c r="K5590" s="415" t="s">
        <v>32685</v>
      </c>
      <c r="L5590" s="900">
        <v>12</v>
      </c>
      <c r="M5590" s="469">
        <v>21600</v>
      </c>
      <c r="N5590" s="415" t="s">
        <v>32685</v>
      </c>
      <c r="O5590" s="916">
        <v>6</v>
      </c>
      <c r="P5590" s="469">
        <v>10800</v>
      </c>
      <c r="Q5590" s="415" t="s">
        <v>32685</v>
      </c>
      <c r="R5590" s="916">
        <v>12</v>
      </c>
      <c r="S5590" s="470">
        <v>21600</v>
      </c>
    </row>
    <row r="5591" spans="1:19" s="889" customFormat="1" ht="23.25">
      <c r="A5591" s="945" t="s">
        <v>1032</v>
      </c>
      <c r="B5591" s="415" t="s">
        <v>280</v>
      </c>
      <c r="C5591" s="415" t="s">
        <v>115</v>
      </c>
      <c r="D5591" s="887" t="s">
        <v>4514</v>
      </c>
      <c r="E5591" s="1005">
        <v>8000</v>
      </c>
      <c r="F5591" s="954" t="s">
        <v>32686</v>
      </c>
      <c r="G5591" s="376" t="s">
        <v>32687</v>
      </c>
      <c r="H5591" s="415" t="s">
        <v>32203</v>
      </c>
      <c r="I5591" s="415" t="s">
        <v>32089</v>
      </c>
      <c r="J5591" s="415" t="s">
        <v>32089</v>
      </c>
      <c r="K5591" s="415" t="s">
        <v>32688</v>
      </c>
      <c r="L5591" s="900">
        <v>12</v>
      </c>
      <c r="M5591" s="469">
        <v>96000</v>
      </c>
      <c r="N5591" s="415" t="s">
        <v>32688</v>
      </c>
      <c r="O5591" s="916">
        <v>6</v>
      </c>
      <c r="P5591" s="469">
        <v>48000</v>
      </c>
      <c r="Q5591" s="415" t="s">
        <v>32688</v>
      </c>
      <c r="R5591" s="916">
        <v>12</v>
      </c>
      <c r="S5591" s="470">
        <v>96000</v>
      </c>
    </row>
    <row r="5592" spans="1:19" s="889" customFormat="1" ht="23.25">
      <c r="A5592" s="945" t="s">
        <v>1032</v>
      </c>
      <c r="B5592" s="415" t="s">
        <v>280</v>
      </c>
      <c r="C5592" s="415" t="s">
        <v>115</v>
      </c>
      <c r="D5592" s="887" t="s">
        <v>4514</v>
      </c>
      <c r="E5592" s="1005">
        <v>8000</v>
      </c>
      <c r="F5592" s="954" t="s">
        <v>32689</v>
      </c>
      <c r="G5592" s="376" t="s">
        <v>32690</v>
      </c>
      <c r="H5592" s="415" t="s">
        <v>32203</v>
      </c>
      <c r="I5592" s="634" t="s">
        <v>32089</v>
      </c>
      <c r="J5592" s="634" t="s">
        <v>32089</v>
      </c>
      <c r="K5592" s="415" t="s">
        <v>32691</v>
      </c>
      <c r="L5592" s="900">
        <v>12</v>
      </c>
      <c r="M5592" s="469">
        <v>96000</v>
      </c>
      <c r="N5592" s="415" t="s">
        <v>32691</v>
      </c>
      <c r="O5592" s="916">
        <v>6</v>
      </c>
      <c r="P5592" s="469">
        <v>48000</v>
      </c>
      <c r="Q5592" s="415" t="s">
        <v>32691</v>
      </c>
      <c r="R5592" s="916">
        <v>12</v>
      </c>
      <c r="S5592" s="470">
        <v>96000</v>
      </c>
    </row>
    <row r="5593" spans="1:19" s="889" customFormat="1" ht="23.25">
      <c r="A5593" s="945" t="s">
        <v>1032</v>
      </c>
      <c r="B5593" s="415" t="s">
        <v>280</v>
      </c>
      <c r="C5593" s="415" t="s">
        <v>115</v>
      </c>
      <c r="D5593" s="887" t="s">
        <v>32459</v>
      </c>
      <c r="E5593" s="1005">
        <v>3000</v>
      </c>
      <c r="F5593" s="952" t="s">
        <v>32692</v>
      </c>
      <c r="G5593" s="376" t="s">
        <v>32693</v>
      </c>
      <c r="H5593" s="415" t="s">
        <v>32203</v>
      </c>
      <c r="I5593" s="634" t="s">
        <v>32089</v>
      </c>
      <c r="J5593" s="634" t="s">
        <v>32089</v>
      </c>
      <c r="K5593" s="415" t="s">
        <v>32694</v>
      </c>
      <c r="L5593" s="900">
        <v>12</v>
      </c>
      <c r="M5593" s="469">
        <v>36000</v>
      </c>
      <c r="N5593" s="415" t="s">
        <v>32694</v>
      </c>
      <c r="O5593" s="916">
        <v>6</v>
      </c>
      <c r="P5593" s="469">
        <v>18000</v>
      </c>
      <c r="Q5593" s="415" t="s">
        <v>32694</v>
      </c>
      <c r="R5593" s="916">
        <v>12</v>
      </c>
      <c r="S5593" s="470">
        <v>36000</v>
      </c>
    </row>
    <row r="5594" spans="1:19" s="889" customFormat="1" ht="23.25">
      <c r="A5594" s="945" t="s">
        <v>1032</v>
      </c>
      <c r="B5594" s="415" t="s">
        <v>280</v>
      </c>
      <c r="C5594" s="415" t="s">
        <v>115</v>
      </c>
      <c r="D5594" s="887" t="s">
        <v>32695</v>
      </c>
      <c r="E5594" s="1005">
        <v>7000</v>
      </c>
      <c r="F5594" s="958" t="s">
        <v>32696</v>
      </c>
      <c r="G5594" s="376" t="s">
        <v>32697</v>
      </c>
      <c r="H5594" s="415" t="s">
        <v>32203</v>
      </c>
      <c r="I5594" s="415" t="s">
        <v>32089</v>
      </c>
      <c r="J5594" s="415" t="s">
        <v>32089</v>
      </c>
      <c r="K5594" s="415" t="s">
        <v>32698</v>
      </c>
      <c r="L5594" s="900">
        <v>12</v>
      </c>
      <c r="M5594" s="469">
        <v>66033.33</v>
      </c>
      <c r="N5594" s="415" t="s">
        <v>32698</v>
      </c>
      <c r="O5594" s="916">
        <v>6</v>
      </c>
      <c r="P5594" s="469">
        <v>42000</v>
      </c>
      <c r="Q5594" s="415" t="s">
        <v>32698</v>
      </c>
      <c r="R5594" s="916">
        <v>12</v>
      </c>
      <c r="S5594" s="470">
        <v>84000</v>
      </c>
    </row>
    <row r="5595" spans="1:19" s="889" customFormat="1" ht="23.25">
      <c r="A5595" s="945" t="s">
        <v>1032</v>
      </c>
      <c r="B5595" s="415" t="s">
        <v>280</v>
      </c>
      <c r="C5595" s="415" t="s">
        <v>115</v>
      </c>
      <c r="D5595" s="887" t="s">
        <v>32459</v>
      </c>
      <c r="E5595" s="1005">
        <v>3000</v>
      </c>
      <c r="F5595" s="952" t="s">
        <v>32699</v>
      </c>
      <c r="G5595" s="376" t="s">
        <v>32700</v>
      </c>
      <c r="H5595" s="415" t="s">
        <v>32203</v>
      </c>
      <c r="I5595" s="634" t="s">
        <v>19764</v>
      </c>
      <c r="J5595" s="634" t="s">
        <v>19764</v>
      </c>
      <c r="K5595" s="415" t="s">
        <v>32701</v>
      </c>
      <c r="L5595" s="900">
        <v>12</v>
      </c>
      <c r="M5595" s="469">
        <v>36000</v>
      </c>
      <c r="N5595" s="415" t="s">
        <v>32701</v>
      </c>
      <c r="O5595" s="916">
        <v>6</v>
      </c>
      <c r="P5595" s="469">
        <v>18000</v>
      </c>
      <c r="Q5595" s="415" t="s">
        <v>32701</v>
      </c>
      <c r="R5595" s="916">
        <v>12</v>
      </c>
      <c r="S5595" s="470">
        <v>36000</v>
      </c>
    </row>
    <row r="5596" spans="1:19" s="889" customFormat="1" ht="23.25">
      <c r="A5596" s="945" t="s">
        <v>1032</v>
      </c>
      <c r="B5596" s="415" t="s">
        <v>280</v>
      </c>
      <c r="C5596" s="415" t="s">
        <v>115</v>
      </c>
      <c r="D5596" s="887" t="s">
        <v>32459</v>
      </c>
      <c r="E5596" s="1005">
        <v>3000</v>
      </c>
      <c r="F5596" s="952" t="s">
        <v>32702</v>
      </c>
      <c r="G5596" s="376" t="s">
        <v>32703</v>
      </c>
      <c r="H5596" s="415" t="s">
        <v>32203</v>
      </c>
      <c r="I5596" s="634" t="s">
        <v>32089</v>
      </c>
      <c r="J5596" s="634" t="s">
        <v>32089</v>
      </c>
      <c r="K5596" s="415" t="s">
        <v>32704</v>
      </c>
      <c r="L5596" s="900">
        <v>12</v>
      </c>
      <c r="M5596" s="469">
        <v>30000</v>
      </c>
      <c r="N5596" s="415" t="s">
        <v>32704</v>
      </c>
      <c r="O5596" s="916">
        <v>6</v>
      </c>
      <c r="P5596" s="469">
        <v>16084.25</v>
      </c>
      <c r="Q5596" s="415" t="s">
        <v>32704</v>
      </c>
      <c r="R5596" s="916">
        <v>12</v>
      </c>
      <c r="S5596" s="470">
        <v>36000</v>
      </c>
    </row>
    <row r="5597" spans="1:19" s="889" customFormat="1" ht="23.25">
      <c r="A5597" s="945" t="s">
        <v>1032</v>
      </c>
      <c r="B5597" s="415" t="s">
        <v>280</v>
      </c>
      <c r="C5597" s="415" t="s">
        <v>115</v>
      </c>
      <c r="D5597" s="887" t="s">
        <v>32705</v>
      </c>
      <c r="E5597" s="1005">
        <v>3500</v>
      </c>
      <c r="F5597" s="954" t="s">
        <v>32706</v>
      </c>
      <c r="G5597" s="376" t="s">
        <v>32707</v>
      </c>
      <c r="H5597" s="887" t="s">
        <v>20121</v>
      </c>
      <c r="I5597" s="634" t="s">
        <v>20970</v>
      </c>
      <c r="J5597" s="634" t="s">
        <v>20970</v>
      </c>
      <c r="K5597" s="415" t="s">
        <v>32708</v>
      </c>
      <c r="L5597" s="900">
        <v>12</v>
      </c>
      <c r="M5597" s="469">
        <v>42000</v>
      </c>
      <c r="N5597" s="415" t="s">
        <v>32708</v>
      </c>
      <c r="O5597" s="916">
        <v>6</v>
      </c>
      <c r="P5597" s="469">
        <v>21000</v>
      </c>
      <c r="Q5597" s="415" t="s">
        <v>32708</v>
      </c>
      <c r="R5597" s="916">
        <v>12</v>
      </c>
      <c r="S5597" s="470">
        <v>42000</v>
      </c>
    </row>
    <row r="5598" spans="1:19" s="889" customFormat="1" ht="23.25">
      <c r="A5598" s="945" t="s">
        <v>1032</v>
      </c>
      <c r="B5598" s="415" t="s">
        <v>280</v>
      </c>
      <c r="C5598" s="415" t="s">
        <v>115</v>
      </c>
      <c r="D5598" s="887" t="s">
        <v>32709</v>
      </c>
      <c r="E5598" s="1005">
        <v>6000</v>
      </c>
      <c r="F5598" s="952" t="s">
        <v>32710</v>
      </c>
      <c r="G5598" s="376" t="s">
        <v>32711</v>
      </c>
      <c r="H5598" s="415" t="s">
        <v>32203</v>
      </c>
      <c r="I5598" s="634" t="s">
        <v>32089</v>
      </c>
      <c r="J5598" s="634" t="s">
        <v>32089</v>
      </c>
      <c r="K5598" s="415" t="s">
        <v>32712</v>
      </c>
      <c r="L5598" s="900">
        <v>12</v>
      </c>
      <c r="M5598" s="469">
        <v>72000</v>
      </c>
      <c r="N5598" s="415" t="s">
        <v>32712</v>
      </c>
      <c r="O5598" s="916">
        <v>6</v>
      </c>
      <c r="P5598" s="469">
        <v>36000</v>
      </c>
      <c r="Q5598" s="415" t="s">
        <v>32712</v>
      </c>
      <c r="R5598" s="916">
        <v>12</v>
      </c>
      <c r="S5598" s="470">
        <v>72000</v>
      </c>
    </row>
    <row r="5599" spans="1:19" s="889" customFormat="1" ht="23.25">
      <c r="A5599" s="945" t="s">
        <v>1032</v>
      </c>
      <c r="B5599" s="415" t="s">
        <v>280</v>
      </c>
      <c r="C5599" s="415" t="s">
        <v>115</v>
      </c>
      <c r="D5599" s="887" t="s">
        <v>32713</v>
      </c>
      <c r="E5599" s="1005">
        <v>1800</v>
      </c>
      <c r="F5599" s="952" t="s">
        <v>32714</v>
      </c>
      <c r="G5599" s="376" t="s">
        <v>32715</v>
      </c>
      <c r="H5599" s="946" t="s">
        <v>23496</v>
      </c>
      <c r="I5599" s="634" t="s">
        <v>20970</v>
      </c>
      <c r="J5599" s="634" t="s">
        <v>20970</v>
      </c>
      <c r="K5599" s="959" t="s">
        <v>32716</v>
      </c>
      <c r="L5599" s="900">
        <v>12</v>
      </c>
      <c r="M5599" s="469">
        <v>21600</v>
      </c>
      <c r="N5599" s="959" t="s">
        <v>32716</v>
      </c>
      <c r="O5599" s="916">
        <v>6</v>
      </c>
      <c r="P5599" s="469">
        <v>10800</v>
      </c>
      <c r="Q5599" s="959" t="s">
        <v>32716</v>
      </c>
      <c r="R5599" s="916">
        <v>12</v>
      </c>
      <c r="S5599" s="470">
        <v>21600</v>
      </c>
    </row>
    <row r="5600" spans="1:19" s="889" customFormat="1" ht="23.25">
      <c r="A5600" s="945" t="s">
        <v>1032</v>
      </c>
      <c r="B5600" s="415" t="s">
        <v>280</v>
      </c>
      <c r="C5600" s="415" t="s">
        <v>115</v>
      </c>
      <c r="D5600" s="887" t="s">
        <v>32717</v>
      </c>
      <c r="E5600" s="342">
        <v>6000</v>
      </c>
      <c r="F5600" s="953" t="s">
        <v>32718</v>
      </c>
      <c r="G5600" s="376" t="s">
        <v>32719</v>
      </c>
      <c r="H5600" s="1037" t="s">
        <v>32088</v>
      </c>
      <c r="I5600" s="392" t="s">
        <v>19764</v>
      </c>
      <c r="J5600" s="392" t="s">
        <v>19764</v>
      </c>
      <c r="K5600" s="887" t="s">
        <v>12878</v>
      </c>
      <c r="L5600" s="900">
        <v>12</v>
      </c>
      <c r="M5600" s="469">
        <v>72000</v>
      </c>
      <c r="N5600" s="887" t="s">
        <v>12878</v>
      </c>
      <c r="O5600" s="916">
        <v>6</v>
      </c>
      <c r="P5600" s="469">
        <v>36000</v>
      </c>
      <c r="Q5600" s="887" t="s">
        <v>12878</v>
      </c>
      <c r="R5600" s="916">
        <v>12</v>
      </c>
      <c r="S5600" s="470">
        <v>72000</v>
      </c>
    </row>
    <row r="5601" spans="1:19" s="889" customFormat="1" ht="23.25">
      <c r="A5601" s="945" t="s">
        <v>1032</v>
      </c>
      <c r="B5601" s="415" t="s">
        <v>280</v>
      </c>
      <c r="C5601" s="415" t="s">
        <v>115</v>
      </c>
      <c r="D5601" s="887" t="s">
        <v>32720</v>
      </c>
      <c r="E5601" s="1005">
        <v>7000</v>
      </c>
      <c r="F5601" s="952" t="s">
        <v>32721</v>
      </c>
      <c r="G5601" s="376" t="s">
        <v>32722</v>
      </c>
      <c r="H5601" s="415" t="s">
        <v>32120</v>
      </c>
      <c r="I5601" s="634" t="s">
        <v>32089</v>
      </c>
      <c r="J5601" s="634" t="s">
        <v>32089</v>
      </c>
      <c r="K5601" s="415" t="s">
        <v>32723</v>
      </c>
      <c r="L5601" s="900">
        <v>12</v>
      </c>
      <c r="M5601" s="469">
        <v>84000</v>
      </c>
      <c r="N5601" s="415" t="s">
        <v>32723</v>
      </c>
      <c r="O5601" s="916">
        <v>6</v>
      </c>
      <c r="P5601" s="469">
        <v>42000</v>
      </c>
      <c r="Q5601" s="415" t="s">
        <v>32723</v>
      </c>
      <c r="R5601" s="916">
        <v>12</v>
      </c>
      <c r="S5601" s="470">
        <v>84000</v>
      </c>
    </row>
    <row r="5602" spans="1:19" s="889" customFormat="1" ht="23.25">
      <c r="A5602" s="945" t="s">
        <v>1032</v>
      </c>
      <c r="B5602" s="415" t="s">
        <v>280</v>
      </c>
      <c r="C5602" s="415" t="s">
        <v>115</v>
      </c>
      <c r="D5602" s="887" t="s">
        <v>32724</v>
      </c>
      <c r="E5602" s="342">
        <v>4500</v>
      </c>
      <c r="F5602" s="953" t="s">
        <v>32725</v>
      </c>
      <c r="G5602" s="376" t="s">
        <v>32726</v>
      </c>
      <c r="H5602" s="946" t="s">
        <v>32141</v>
      </c>
      <c r="I5602" s="392" t="s">
        <v>32089</v>
      </c>
      <c r="J5602" s="392" t="s">
        <v>32089</v>
      </c>
      <c r="K5602" s="887" t="s">
        <v>32727</v>
      </c>
      <c r="L5602" s="900">
        <v>12</v>
      </c>
      <c r="M5602" s="469">
        <v>54000</v>
      </c>
      <c r="N5602" s="887" t="s">
        <v>32727</v>
      </c>
      <c r="O5602" s="916">
        <v>6</v>
      </c>
      <c r="P5602" s="469">
        <v>27000</v>
      </c>
      <c r="Q5602" s="887" t="s">
        <v>32727</v>
      </c>
      <c r="R5602" s="916">
        <v>12</v>
      </c>
      <c r="S5602" s="470">
        <v>54000</v>
      </c>
    </row>
    <row r="5603" spans="1:19" s="889" customFormat="1" ht="23.25">
      <c r="A5603" s="945" t="s">
        <v>1032</v>
      </c>
      <c r="B5603" s="415" t="s">
        <v>280</v>
      </c>
      <c r="C5603" s="415" t="s">
        <v>115</v>
      </c>
      <c r="D5603" s="887" t="s">
        <v>32728</v>
      </c>
      <c r="E5603" s="802">
        <v>7000</v>
      </c>
      <c r="F5603" s="960" t="s">
        <v>32729</v>
      </c>
      <c r="G5603" s="376" t="s">
        <v>32730</v>
      </c>
      <c r="H5603" s="415" t="s">
        <v>32203</v>
      </c>
      <c r="I5603" s="798" t="s">
        <v>19764</v>
      </c>
      <c r="J5603" s="798" t="s">
        <v>19764</v>
      </c>
      <c r="K5603" s="797" t="s">
        <v>32731</v>
      </c>
      <c r="L5603" s="900">
        <v>12</v>
      </c>
      <c r="M5603" s="469">
        <v>84000</v>
      </c>
      <c r="N5603" s="797" t="s">
        <v>32731</v>
      </c>
      <c r="O5603" s="916">
        <v>6</v>
      </c>
      <c r="P5603" s="469">
        <v>42000</v>
      </c>
      <c r="Q5603" s="797" t="s">
        <v>32731</v>
      </c>
      <c r="R5603" s="916">
        <v>12</v>
      </c>
      <c r="S5603" s="470">
        <v>84000</v>
      </c>
    </row>
    <row r="5604" spans="1:19" s="889" customFormat="1" ht="23.25">
      <c r="A5604" s="945" t="s">
        <v>1032</v>
      </c>
      <c r="B5604" s="415" t="s">
        <v>280</v>
      </c>
      <c r="C5604" s="415" t="s">
        <v>115</v>
      </c>
      <c r="D5604" s="887" t="s">
        <v>32732</v>
      </c>
      <c r="E5604" s="802">
        <v>7000</v>
      </c>
      <c r="F5604" s="960" t="s">
        <v>32733</v>
      </c>
      <c r="G5604" s="376" t="s">
        <v>32734</v>
      </c>
      <c r="H5604" s="797" t="s">
        <v>32735</v>
      </c>
      <c r="I5604" s="798" t="s">
        <v>32089</v>
      </c>
      <c r="J5604" s="798" t="s">
        <v>32089</v>
      </c>
      <c r="K5604" s="797" t="s">
        <v>32736</v>
      </c>
      <c r="L5604" s="900">
        <v>12</v>
      </c>
      <c r="M5604" s="469">
        <v>84000</v>
      </c>
      <c r="N5604" s="797" t="s">
        <v>32736</v>
      </c>
      <c r="O5604" s="916">
        <v>6</v>
      </c>
      <c r="P5604" s="469">
        <v>42000</v>
      </c>
      <c r="Q5604" s="797" t="s">
        <v>32736</v>
      </c>
      <c r="R5604" s="916">
        <v>12</v>
      </c>
      <c r="S5604" s="470">
        <v>84000</v>
      </c>
    </row>
    <row r="5605" spans="1:19" s="889" customFormat="1" ht="23.25">
      <c r="A5605" s="945" t="s">
        <v>1032</v>
      </c>
      <c r="B5605" s="415" t="s">
        <v>280</v>
      </c>
      <c r="C5605" s="415" t="s">
        <v>115</v>
      </c>
      <c r="D5605" s="887" t="s">
        <v>32737</v>
      </c>
      <c r="E5605" s="342">
        <v>7000</v>
      </c>
      <c r="F5605" s="953" t="s">
        <v>32738</v>
      </c>
      <c r="G5605" s="376" t="s">
        <v>32739</v>
      </c>
      <c r="H5605" s="887" t="s">
        <v>32740</v>
      </c>
      <c r="I5605" s="392" t="s">
        <v>32089</v>
      </c>
      <c r="J5605" s="392" t="s">
        <v>32089</v>
      </c>
      <c r="K5605" s="887" t="s">
        <v>32741</v>
      </c>
      <c r="L5605" s="900">
        <v>12</v>
      </c>
      <c r="M5605" s="469">
        <v>84000</v>
      </c>
      <c r="N5605" s="887" t="s">
        <v>32741</v>
      </c>
      <c r="O5605" s="916">
        <v>6</v>
      </c>
      <c r="P5605" s="469">
        <v>42000</v>
      </c>
      <c r="Q5605" s="887" t="s">
        <v>32741</v>
      </c>
      <c r="R5605" s="916">
        <v>12</v>
      </c>
      <c r="S5605" s="470">
        <v>84000</v>
      </c>
    </row>
    <row r="5606" spans="1:19" s="889" customFormat="1" ht="23.25">
      <c r="A5606" s="945" t="s">
        <v>1032</v>
      </c>
      <c r="B5606" s="415" t="s">
        <v>280</v>
      </c>
      <c r="C5606" s="415" t="s">
        <v>115</v>
      </c>
      <c r="D5606" s="887" t="s">
        <v>32742</v>
      </c>
      <c r="E5606" s="342">
        <v>6000</v>
      </c>
      <c r="F5606" s="953" t="s">
        <v>32743</v>
      </c>
      <c r="G5606" s="376" t="s">
        <v>32744</v>
      </c>
      <c r="H5606" s="415" t="s">
        <v>19726</v>
      </c>
      <c r="I5606" s="392" t="s">
        <v>32089</v>
      </c>
      <c r="J5606" s="392" t="s">
        <v>32089</v>
      </c>
      <c r="K5606" s="887" t="s">
        <v>32745</v>
      </c>
      <c r="L5606" s="900">
        <v>12</v>
      </c>
      <c r="M5606" s="469">
        <v>72000</v>
      </c>
      <c r="N5606" s="887" t="s">
        <v>32745</v>
      </c>
      <c r="O5606" s="916">
        <v>6</v>
      </c>
      <c r="P5606" s="469">
        <v>36000</v>
      </c>
      <c r="Q5606" s="887" t="s">
        <v>32745</v>
      </c>
      <c r="R5606" s="916">
        <v>12</v>
      </c>
      <c r="S5606" s="470">
        <v>72000</v>
      </c>
    </row>
    <row r="5607" spans="1:19" s="889" customFormat="1" ht="23.25">
      <c r="A5607" s="945" t="s">
        <v>1032</v>
      </c>
      <c r="B5607" s="415" t="s">
        <v>280</v>
      </c>
      <c r="C5607" s="415" t="s">
        <v>115</v>
      </c>
      <c r="D5607" s="887" t="s">
        <v>32746</v>
      </c>
      <c r="E5607" s="342">
        <v>6000</v>
      </c>
      <c r="F5607" s="953" t="s">
        <v>32747</v>
      </c>
      <c r="G5607" s="376" t="s">
        <v>32748</v>
      </c>
      <c r="H5607" s="946" t="s">
        <v>32141</v>
      </c>
      <c r="I5607" s="392" t="s">
        <v>32089</v>
      </c>
      <c r="J5607" s="392" t="s">
        <v>32089</v>
      </c>
      <c r="K5607" s="887" t="s">
        <v>32749</v>
      </c>
      <c r="L5607" s="900">
        <v>12</v>
      </c>
      <c r="M5607" s="469">
        <v>72000</v>
      </c>
      <c r="N5607" s="887" t="s">
        <v>32749</v>
      </c>
      <c r="O5607" s="916">
        <v>6</v>
      </c>
      <c r="P5607" s="469">
        <v>36000</v>
      </c>
      <c r="Q5607" s="887" t="s">
        <v>32749</v>
      </c>
      <c r="R5607" s="916">
        <v>12</v>
      </c>
      <c r="S5607" s="470">
        <v>72000</v>
      </c>
    </row>
    <row r="5608" spans="1:19" s="889" customFormat="1" ht="23.25">
      <c r="A5608" s="945" t="s">
        <v>1032</v>
      </c>
      <c r="B5608" s="415" t="s">
        <v>280</v>
      </c>
      <c r="C5608" s="415" t="s">
        <v>115</v>
      </c>
      <c r="D5608" s="887" t="s">
        <v>32750</v>
      </c>
      <c r="E5608" s="342">
        <v>7000</v>
      </c>
      <c r="F5608" s="953" t="s">
        <v>32751</v>
      </c>
      <c r="G5608" s="376" t="s">
        <v>32752</v>
      </c>
      <c r="H5608" s="946" t="s">
        <v>32141</v>
      </c>
      <c r="I5608" s="392" t="s">
        <v>20536</v>
      </c>
      <c r="J5608" s="392" t="s">
        <v>20536</v>
      </c>
      <c r="K5608" s="887" t="s">
        <v>32753</v>
      </c>
      <c r="L5608" s="900">
        <v>12</v>
      </c>
      <c r="M5608" s="469">
        <v>84000</v>
      </c>
      <c r="N5608" s="887" t="s">
        <v>32753</v>
      </c>
      <c r="O5608" s="916">
        <v>6</v>
      </c>
      <c r="P5608" s="469">
        <v>42000</v>
      </c>
      <c r="Q5608" s="887" t="s">
        <v>32753</v>
      </c>
      <c r="R5608" s="916">
        <v>12</v>
      </c>
      <c r="S5608" s="470">
        <v>84000</v>
      </c>
    </row>
    <row r="5609" spans="1:19" s="889" customFormat="1" ht="23.25">
      <c r="A5609" s="945" t="s">
        <v>1032</v>
      </c>
      <c r="B5609" s="415" t="s">
        <v>280</v>
      </c>
      <c r="C5609" s="415" t="s">
        <v>115</v>
      </c>
      <c r="D5609" s="887" t="s">
        <v>25355</v>
      </c>
      <c r="E5609" s="342">
        <v>4000</v>
      </c>
      <c r="F5609" s="953" t="s">
        <v>32754</v>
      </c>
      <c r="G5609" s="376" t="s">
        <v>32755</v>
      </c>
      <c r="H5609" s="887" t="s">
        <v>32756</v>
      </c>
      <c r="I5609" s="392" t="s">
        <v>19764</v>
      </c>
      <c r="J5609" s="392" t="s">
        <v>19764</v>
      </c>
      <c r="K5609" s="887" t="s">
        <v>32757</v>
      </c>
      <c r="L5609" s="900">
        <v>12</v>
      </c>
      <c r="M5609" s="469">
        <v>48000</v>
      </c>
      <c r="N5609" s="887" t="s">
        <v>32757</v>
      </c>
      <c r="O5609" s="916">
        <v>6</v>
      </c>
      <c r="P5609" s="469">
        <v>24000</v>
      </c>
      <c r="Q5609" s="887" t="s">
        <v>32757</v>
      </c>
      <c r="R5609" s="916">
        <v>12</v>
      </c>
      <c r="S5609" s="470">
        <v>48000</v>
      </c>
    </row>
    <row r="5610" spans="1:19" s="889" customFormat="1" ht="23.25">
      <c r="A5610" s="945" t="s">
        <v>1032</v>
      </c>
      <c r="B5610" s="415" t="s">
        <v>280</v>
      </c>
      <c r="C5610" s="415" t="s">
        <v>115</v>
      </c>
      <c r="D5610" s="887" t="s">
        <v>32758</v>
      </c>
      <c r="E5610" s="342">
        <v>6800</v>
      </c>
      <c r="F5610" s="953" t="s">
        <v>32759</v>
      </c>
      <c r="G5610" s="376" t="s">
        <v>32760</v>
      </c>
      <c r="H5610" s="887" t="s">
        <v>31941</v>
      </c>
      <c r="I5610" s="392" t="s">
        <v>32089</v>
      </c>
      <c r="J5610" s="392" t="s">
        <v>32089</v>
      </c>
      <c r="K5610" s="887" t="s">
        <v>32761</v>
      </c>
      <c r="L5610" s="900">
        <v>12</v>
      </c>
      <c r="M5610" s="469">
        <v>81600</v>
      </c>
      <c r="N5610" s="887" t="s">
        <v>32761</v>
      </c>
      <c r="O5610" s="916">
        <v>6</v>
      </c>
      <c r="P5610" s="469">
        <v>40800</v>
      </c>
      <c r="Q5610" s="887" t="s">
        <v>32761</v>
      </c>
      <c r="R5610" s="916">
        <v>12</v>
      </c>
      <c r="S5610" s="470">
        <v>81600</v>
      </c>
    </row>
    <row r="5611" spans="1:19" s="889" customFormat="1" ht="23.25">
      <c r="A5611" s="945" t="s">
        <v>1032</v>
      </c>
      <c r="B5611" s="415" t="s">
        <v>280</v>
      </c>
      <c r="C5611" s="415" t="s">
        <v>115</v>
      </c>
      <c r="D5611" s="887" t="s">
        <v>32550</v>
      </c>
      <c r="E5611" s="1005">
        <v>2500</v>
      </c>
      <c r="F5611" s="952" t="s">
        <v>32762</v>
      </c>
      <c r="G5611" s="376" t="s">
        <v>32763</v>
      </c>
      <c r="H5611" s="415" t="s">
        <v>23496</v>
      </c>
      <c r="I5611" s="634" t="s">
        <v>23402</v>
      </c>
      <c r="J5611" s="634" t="s">
        <v>23402</v>
      </c>
      <c r="K5611" s="415" t="s">
        <v>32764</v>
      </c>
      <c r="L5611" s="900">
        <v>12</v>
      </c>
      <c r="M5611" s="469">
        <v>30000</v>
      </c>
      <c r="N5611" s="415" t="s">
        <v>32764</v>
      </c>
      <c r="O5611" s="916">
        <v>6</v>
      </c>
      <c r="P5611" s="469">
        <v>15000</v>
      </c>
      <c r="Q5611" s="415" t="s">
        <v>32764</v>
      </c>
      <c r="R5611" s="916">
        <v>12</v>
      </c>
      <c r="S5611" s="470">
        <v>30000</v>
      </c>
    </row>
    <row r="5612" spans="1:19" s="889" customFormat="1" ht="23.25">
      <c r="A5612" s="945" t="s">
        <v>1032</v>
      </c>
      <c r="B5612" s="415" t="s">
        <v>280</v>
      </c>
      <c r="C5612" s="415" t="s">
        <v>115</v>
      </c>
      <c r="D5612" s="887" t="s">
        <v>32765</v>
      </c>
      <c r="E5612" s="342">
        <v>6000</v>
      </c>
      <c r="F5612" s="953" t="s">
        <v>32766</v>
      </c>
      <c r="G5612" s="376" t="s">
        <v>32767</v>
      </c>
      <c r="H5612" s="887" t="s">
        <v>32141</v>
      </c>
      <c r="I5612" s="392" t="s">
        <v>32089</v>
      </c>
      <c r="J5612" s="392" t="s">
        <v>32089</v>
      </c>
      <c r="K5612" s="887" t="s">
        <v>32768</v>
      </c>
      <c r="L5612" s="900">
        <v>12</v>
      </c>
      <c r="M5612" s="469">
        <v>72000</v>
      </c>
      <c r="N5612" s="887" t="s">
        <v>32768</v>
      </c>
      <c r="O5612" s="916">
        <v>6</v>
      </c>
      <c r="P5612" s="469">
        <v>36000</v>
      </c>
      <c r="Q5612" s="887" t="s">
        <v>32768</v>
      </c>
      <c r="R5612" s="916">
        <v>12</v>
      </c>
      <c r="S5612" s="470">
        <v>72000</v>
      </c>
    </row>
    <row r="5613" spans="1:19" s="889" customFormat="1" ht="23.25">
      <c r="A5613" s="945" t="s">
        <v>1032</v>
      </c>
      <c r="B5613" s="415" t="s">
        <v>280</v>
      </c>
      <c r="C5613" s="415" t="s">
        <v>115</v>
      </c>
      <c r="D5613" s="887" t="s">
        <v>32769</v>
      </c>
      <c r="E5613" s="342">
        <v>2200</v>
      </c>
      <c r="F5613" s="953" t="s">
        <v>32770</v>
      </c>
      <c r="G5613" s="376" t="s">
        <v>32771</v>
      </c>
      <c r="H5613" s="887" t="s">
        <v>32772</v>
      </c>
      <c r="I5613" s="392" t="s">
        <v>23402</v>
      </c>
      <c r="J5613" s="392" t="s">
        <v>23402</v>
      </c>
      <c r="K5613" s="887" t="s">
        <v>32773</v>
      </c>
      <c r="L5613" s="900">
        <v>12</v>
      </c>
      <c r="M5613" s="469">
        <v>26400</v>
      </c>
      <c r="N5613" s="887" t="s">
        <v>32773</v>
      </c>
      <c r="O5613" s="916">
        <v>6</v>
      </c>
      <c r="P5613" s="469">
        <v>13200</v>
      </c>
      <c r="Q5613" s="887" t="s">
        <v>32773</v>
      </c>
      <c r="R5613" s="916">
        <v>12</v>
      </c>
      <c r="S5613" s="470">
        <v>26400</v>
      </c>
    </row>
    <row r="5614" spans="1:19" s="889" customFormat="1" ht="23.25">
      <c r="A5614" s="945" t="s">
        <v>1032</v>
      </c>
      <c r="B5614" s="415" t="s">
        <v>280</v>
      </c>
      <c r="C5614" s="415" t="s">
        <v>115</v>
      </c>
      <c r="D5614" s="887" t="s">
        <v>32107</v>
      </c>
      <c r="E5614" s="342">
        <v>6000</v>
      </c>
      <c r="F5614" s="953" t="s">
        <v>32774</v>
      </c>
      <c r="G5614" s="376" t="s">
        <v>32775</v>
      </c>
      <c r="H5614" s="887" t="s">
        <v>28345</v>
      </c>
      <c r="I5614" s="392" t="s">
        <v>32089</v>
      </c>
      <c r="J5614" s="392" t="s">
        <v>32089</v>
      </c>
      <c r="K5614" s="887" t="s">
        <v>32776</v>
      </c>
      <c r="L5614" s="900">
        <v>12</v>
      </c>
      <c r="M5614" s="469">
        <v>72000</v>
      </c>
      <c r="N5614" s="887" t="s">
        <v>32776</v>
      </c>
      <c r="O5614" s="916">
        <v>6</v>
      </c>
      <c r="P5614" s="469">
        <v>36000</v>
      </c>
      <c r="Q5614" s="887" t="s">
        <v>32776</v>
      </c>
      <c r="R5614" s="916">
        <v>12</v>
      </c>
      <c r="S5614" s="470">
        <v>72000</v>
      </c>
    </row>
    <row r="5615" spans="1:19" s="889" customFormat="1" ht="23.25">
      <c r="A5615" s="945" t="s">
        <v>1032</v>
      </c>
      <c r="B5615" s="415" t="s">
        <v>280</v>
      </c>
      <c r="C5615" s="415" t="s">
        <v>115</v>
      </c>
      <c r="D5615" s="887" t="s">
        <v>20121</v>
      </c>
      <c r="E5615" s="342">
        <v>2500</v>
      </c>
      <c r="F5615" s="953" t="s">
        <v>32777</v>
      </c>
      <c r="G5615" s="376" t="s">
        <v>32778</v>
      </c>
      <c r="H5615" s="887" t="s">
        <v>20121</v>
      </c>
      <c r="I5615" s="392" t="s">
        <v>23402</v>
      </c>
      <c r="J5615" s="392" t="s">
        <v>23402</v>
      </c>
      <c r="K5615" s="887" t="s">
        <v>32779</v>
      </c>
      <c r="L5615" s="900">
        <v>12</v>
      </c>
      <c r="M5615" s="469">
        <v>30000</v>
      </c>
      <c r="N5615" s="887" t="s">
        <v>32779</v>
      </c>
      <c r="O5615" s="916">
        <v>6</v>
      </c>
      <c r="P5615" s="469">
        <v>15000</v>
      </c>
      <c r="Q5615" s="887" t="s">
        <v>32779</v>
      </c>
      <c r="R5615" s="916">
        <v>12</v>
      </c>
      <c r="S5615" s="470">
        <v>30000</v>
      </c>
    </row>
    <row r="5616" spans="1:19" s="889" customFormat="1" ht="23.25">
      <c r="A5616" s="945" t="s">
        <v>1032</v>
      </c>
      <c r="B5616" s="415" t="s">
        <v>280</v>
      </c>
      <c r="C5616" s="415" t="s">
        <v>115</v>
      </c>
      <c r="D5616" s="887" t="s">
        <v>32459</v>
      </c>
      <c r="E5616" s="342">
        <v>3000</v>
      </c>
      <c r="F5616" s="953" t="s">
        <v>32780</v>
      </c>
      <c r="G5616" s="376" t="s">
        <v>32781</v>
      </c>
      <c r="H5616" s="415" t="s">
        <v>32203</v>
      </c>
      <c r="I5616" s="392" t="s">
        <v>32089</v>
      </c>
      <c r="J5616" s="392" t="s">
        <v>32089</v>
      </c>
      <c r="K5616" s="887" t="s">
        <v>9235</v>
      </c>
      <c r="L5616" s="900">
        <v>11</v>
      </c>
      <c r="M5616" s="469">
        <v>34600</v>
      </c>
      <c r="N5616" s="887" t="s">
        <v>9235</v>
      </c>
      <c r="O5616" s="916">
        <v>6</v>
      </c>
      <c r="P5616" s="469">
        <v>18000</v>
      </c>
      <c r="Q5616" s="887" t="s">
        <v>9235</v>
      </c>
      <c r="R5616" s="916">
        <v>12</v>
      </c>
      <c r="S5616" s="470">
        <v>36000</v>
      </c>
    </row>
    <row r="5617" spans="1:19" s="889" customFormat="1" ht="23.25">
      <c r="A5617" s="945" t="s">
        <v>1032</v>
      </c>
      <c r="B5617" s="415" t="s">
        <v>280</v>
      </c>
      <c r="C5617" s="415" t="s">
        <v>115</v>
      </c>
      <c r="D5617" s="887" t="s">
        <v>32635</v>
      </c>
      <c r="E5617" s="342">
        <v>6000</v>
      </c>
      <c r="F5617" s="953" t="s">
        <v>32782</v>
      </c>
      <c r="G5617" s="376" t="s">
        <v>32783</v>
      </c>
      <c r="H5617" s="415" t="s">
        <v>26157</v>
      </c>
      <c r="I5617" s="392" t="s">
        <v>32089</v>
      </c>
      <c r="J5617" s="392" t="s">
        <v>32089</v>
      </c>
      <c r="K5617" s="887" t="s">
        <v>9254</v>
      </c>
      <c r="L5617" s="900">
        <v>11</v>
      </c>
      <c r="M5617" s="469">
        <v>69200</v>
      </c>
      <c r="N5617" s="887" t="s">
        <v>9254</v>
      </c>
      <c r="O5617" s="916">
        <v>6</v>
      </c>
      <c r="P5617" s="469">
        <v>36000</v>
      </c>
      <c r="Q5617" s="887" t="s">
        <v>9254</v>
      </c>
      <c r="R5617" s="916">
        <v>12</v>
      </c>
      <c r="S5617" s="470">
        <v>72000</v>
      </c>
    </row>
    <row r="5618" spans="1:19" s="889" customFormat="1" ht="23.25">
      <c r="A5618" s="945" t="s">
        <v>1032</v>
      </c>
      <c r="B5618" s="415" t="s">
        <v>280</v>
      </c>
      <c r="C5618" s="415" t="s">
        <v>115</v>
      </c>
      <c r="D5618" s="887" t="s">
        <v>32784</v>
      </c>
      <c r="E5618" s="342">
        <v>3500</v>
      </c>
      <c r="F5618" s="953" t="s">
        <v>32785</v>
      </c>
      <c r="G5618" s="376" t="s">
        <v>32786</v>
      </c>
      <c r="H5618" s="415" t="s">
        <v>19726</v>
      </c>
      <c r="I5618" s="392" t="s">
        <v>19764</v>
      </c>
      <c r="J5618" s="392" t="s">
        <v>19764</v>
      </c>
      <c r="K5618" s="887" t="s">
        <v>9259</v>
      </c>
      <c r="L5618" s="900">
        <v>11</v>
      </c>
      <c r="M5618" s="469">
        <v>39900</v>
      </c>
      <c r="N5618" s="887" t="s">
        <v>9259</v>
      </c>
      <c r="O5618" s="916">
        <v>6</v>
      </c>
      <c r="P5618" s="469">
        <v>21000</v>
      </c>
      <c r="Q5618" s="887" t="s">
        <v>9259</v>
      </c>
      <c r="R5618" s="916">
        <v>12</v>
      </c>
      <c r="S5618" s="470">
        <v>42000</v>
      </c>
    </row>
    <row r="5619" spans="1:19" s="889" customFormat="1" ht="23.25">
      <c r="A5619" s="945" t="s">
        <v>1032</v>
      </c>
      <c r="B5619" s="415" t="s">
        <v>280</v>
      </c>
      <c r="C5619" s="415" t="s">
        <v>115</v>
      </c>
      <c r="D5619" s="415" t="s">
        <v>32787</v>
      </c>
      <c r="E5619" s="1005">
        <v>6000</v>
      </c>
      <c r="F5619" s="952" t="s">
        <v>32788</v>
      </c>
      <c r="G5619" s="316" t="s">
        <v>32789</v>
      </c>
      <c r="H5619" s="415" t="s">
        <v>19726</v>
      </c>
      <c r="I5619" s="634" t="s">
        <v>32089</v>
      </c>
      <c r="J5619" s="634" t="s">
        <v>32089</v>
      </c>
      <c r="K5619" s="415" t="s">
        <v>9242</v>
      </c>
      <c r="L5619" s="956">
        <v>11</v>
      </c>
      <c r="M5619" s="451">
        <v>68400</v>
      </c>
      <c r="N5619" s="415" t="s">
        <v>9242</v>
      </c>
      <c r="O5619" s="957">
        <v>6</v>
      </c>
      <c r="P5619" s="469">
        <v>36000</v>
      </c>
      <c r="Q5619" s="415" t="s">
        <v>9242</v>
      </c>
      <c r="R5619" s="957">
        <v>12</v>
      </c>
      <c r="S5619" s="470">
        <v>72000</v>
      </c>
    </row>
    <row r="5620" spans="1:19" s="889" customFormat="1" ht="23.25">
      <c r="A5620" s="945" t="s">
        <v>1032</v>
      </c>
      <c r="B5620" s="415" t="s">
        <v>280</v>
      </c>
      <c r="C5620" s="415" t="s">
        <v>115</v>
      </c>
      <c r="D5620" s="887" t="s">
        <v>20124</v>
      </c>
      <c r="E5620" s="342">
        <v>6000</v>
      </c>
      <c r="F5620" s="953" t="s">
        <v>32790</v>
      </c>
      <c r="G5620" s="376" t="s">
        <v>32791</v>
      </c>
      <c r="H5620" s="415" t="s">
        <v>32203</v>
      </c>
      <c r="I5620" s="392" t="s">
        <v>32089</v>
      </c>
      <c r="J5620" s="392" t="s">
        <v>32089</v>
      </c>
      <c r="K5620" s="887" t="s">
        <v>3436</v>
      </c>
      <c r="L5620" s="900">
        <v>11</v>
      </c>
      <c r="M5620" s="469">
        <v>68400</v>
      </c>
      <c r="N5620" s="887" t="s">
        <v>3436</v>
      </c>
      <c r="O5620" s="916">
        <v>6</v>
      </c>
      <c r="P5620" s="469">
        <v>36000</v>
      </c>
      <c r="Q5620" s="887" t="s">
        <v>3436</v>
      </c>
      <c r="R5620" s="916">
        <v>12</v>
      </c>
      <c r="S5620" s="470">
        <v>72000</v>
      </c>
    </row>
    <row r="5621" spans="1:19" s="889" customFormat="1" ht="23.25">
      <c r="A5621" s="945" t="s">
        <v>1032</v>
      </c>
      <c r="B5621" s="415" t="s">
        <v>280</v>
      </c>
      <c r="C5621" s="415" t="s">
        <v>115</v>
      </c>
      <c r="D5621" s="887" t="s">
        <v>32792</v>
      </c>
      <c r="E5621" s="342">
        <v>7000</v>
      </c>
      <c r="F5621" s="953" t="s">
        <v>32793</v>
      </c>
      <c r="G5621" s="376" t="s">
        <v>32794</v>
      </c>
      <c r="H5621" s="887" t="s">
        <v>32795</v>
      </c>
      <c r="I5621" s="392" t="s">
        <v>32089</v>
      </c>
      <c r="J5621" s="392" t="s">
        <v>32089</v>
      </c>
      <c r="K5621" s="887" t="s">
        <v>12921</v>
      </c>
      <c r="L5621" s="900">
        <v>11</v>
      </c>
      <c r="M5621" s="469">
        <v>79800</v>
      </c>
      <c r="N5621" s="887" t="s">
        <v>12921</v>
      </c>
      <c r="O5621" s="916">
        <v>6</v>
      </c>
      <c r="P5621" s="469">
        <v>42000</v>
      </c>
      <c r="Q5621" s="887" t="s">
        <v>12921</v>
      </c>
      <c r="R5621" s="916">
        <v>12</v>
      </c>
      <c r="S5621" s="470">
        <v>84000</v>
      </c>
    </row>
    <row r="5622" spans="1:19" s="889" customFormat="1" ht="23.25">
      <c r="A5622" s="945" t="s">
        <v>1032</v>
      </c>
      <c r="B5622" s="415" t="s">
        <v>280</v>
      </c>
      <c r="C5622" s="415" t="s">
        <v>115</v>
      </c>
      <c r="D5622" s="887" t="s">
        <v>32796</v>
      </c>
      <c r="E5622" s="342">
        <v>6000</v>
      </c>
      <c r="F5622" s="953" t="s">
        <v>32797</v>
      </c>
      <c r="G5622" s="376" t="s">
        <v>32798</v>
      </c>
      <c r="H5622" s="887" t="s">
        <v>31941</v>
      </c>
      <c r="I5622" s="392" t="s">
        <v>32089</v>
      </c>
      <c r="J5622" s="392" t="s">
        <v>32089</v>
      </c>
      <c r="K5622" s="887" t="s">
        <v>4197</v>
      </c>
      <c r="L5622" s="900">
        <v>11</v>
      </c>
      <c r="M5622" s="469">
        <v>66000</v>
      </c>
      <c r="N5622" s="887" t="s">
        <v>4197</v>
      </c>
      <c r="O5622" s="916">
        <v>6</v>
      </c>
      <c r="P5622" s="469">
        <v>36000</v>
      </c>
      <c r="Q5622" s="887" t="s">
        <v>4197</v>
      </c>
      <c r="R5622" s="916">
        <v>12</v>
      </c>
      <c r="S5622" s="470">
        <v>72000</v>
      </c>
    </row>
    <row r="5623" spans="1:19" s="889" customFormat="1" ht="23.25">
      <c r="A5623" s="945" t="s">
        <v>1032</v>
      </c>
      <c r="B5623" s="415" t="s">
        <v>280</v>
      </c>
      <c r="C5623" s="415" t="s">
        <v>115</v>
      </c>
      <c r="D5623" s="887" t="s">
        <v>32765</v>
      </c>
      <c r="E5623" s="342">
        <v>6000</v>
      </c>
      <c r="F5623" s="953" t="s">
        <v>32799</v>
      </c>
      <c r="G5623" s="376" t="s">
        <v>32800</v>
      </c>
      <c r="H5623" s="887" t="s">
        <v>32110</v>
      </c>
      <c r="I5623" s="392" t="s">
        <v>32089</v>
      </c>
      <c r="J5623" s="392" t="s">
        <v>32089</v>
      </c>
      <c r="K5623" s="887" t="s">
        <v>12926</v>
      </c>
      <c r="L5623" s="900">
        <v>10</v>
      </c>
      <c r="M5623" s="469">
        <v>65800</v>
      </c>
      <c r="N5623" s="887" t="s">
        <v>12926</v>
      </c>
      <c r="O5623" s="916">
        <v>6</v>
      </c>
      <c r="P5623" s="469">
        <v>36000</v>
      </c>
      <c r="Q5623" s="887" t="s">
        <v>12926</v>
      </c>
      <c r="R5623" s="916">
        <v>12</v>
      </c>
      <c r="S5623" s="470">
        <v>72000</v>
      </c>
    </row>
    <row r="5624" spans="1:19" s="889" customFormat="1" ht="23.25">
      <c r="A5624" s="945" t="s">
        <v>1032</v>
      </c>
      <c r="B5624" s="415" t="s">
        <v>280</v>
      </c>
      <c r="C5624" s="415" t="s">
        <v>115</v>
      </c>
      <c r="D5624" s="887" t="s">
        <v>32801</v>
      </c>
      <c r="E5624" s="802">
        <v>6000</v>
      </c>
      <c r="F5624" s="960" t="s">
        <v>32802</v>
      </c>
      <c r="G5624" s="376" t="s">
        <v>32803</v>
      </c>
      <c r="H5624" s="415" t="s">
        <v>32203</v>
      </c>
      <c r="I5624" s="798" t="s">
        <v>32089</v>
      </c>
      <c r="J5624" s="798" t="s">
        <v>32089</v>
      </c>
      <c r="K5624" s="887" t="s">
        <v>9318</v>
      </c>
      <c r="L5624" s="900">
        <v>2</v>
      </c>
      <c r="M5624" s="469">
        <v>14600</v>
      </c>
      <c r="N5624" s="887" t="s">
        <v>9318</v>
      </c>
      <c r="O5624" s="916">
        <v>6</v>
      </c>
      <c r="P5624" s="469">
        <v>36000</v>
      </c>
      <c r="Q5624" s="887" t="s">
        <v>9318</v>
      </c>
      <c r="R5624" s="916">
        <v>12</v>
      </c>
      <c r="S5624" s="470">
        <f t="shared" ref="S5624:S5631" si="95">E5624*12</f>
        <v>72000</v>
      </c>
    </row>
    <row r="5625" spans="1:19" s="889" customFormat="1" ht="23.25">
      <c r="A5625" s="945" t="s">
        <v>1032</v>
      </c>
      <c r="B5625" s="415" t="s">
        <v>280</v>
      </c>
      <c r="C5625" s="415" t="s">
        <v>115</v>
      </c>
      <c r="D5625" s="887" t="s">
        <v>32804</v>
      </c>
      <c r="E5625" s="802">
        <v>6000</v>
      </c>
      <c r="F5625" s="960" t="s">
        <v>32805</v>
      </c>
      <c r="G5625" s="376" t="s">
        <v>32806</v>
      </c>
      <c r="H5625" s="415" t="s">
        <v>26157</v>
      </c>
      <c r="I5625" s="798" t="s">
        <v>32089</v>
      </c>
      <c r="J5625" s="798" t="s">
        <v>32089</v>
      </c>
      <c r="K5625" s="887" t="s">
        <v>32807</v>
      </c>
      <c r="L5625" s="900">
        <v>2</v>
      </c>
      <c r="M5625" s="469">
        <v>14600</v>
      </c>
      <c r="N5625" s="887" t="s">
        <v>32807</v>
      </c>
      <c r="O5625" s="916">
        <v>6</v>
      </c>
      <c r="P5625" s="469">
        <v>36000</v>
      </c>
      <c r="Q5625" s="887" t="s">
        <v>32807</v>
      </c>
      <c r="R5625" s="916">
        <v>12</v>
      </c>
      <c r="S5625" s="470">
        <f t="shared" si="95"/>
        <v>72000</v>
      </c>
    </row>
    <row r="5626" spans="1:19" s="889" customFormat="1" ht="23.25">
      <c r="A5626" s="945" t="s">
        <v>1032</v>
      </c>
      <c r="B5626" s="415" t="s">
        <v>280</v>
      </c>
      <c r="C5626" s="415" t="s">
        <v>115</v>
      </c>
      <c r="D5626" s="887" t="s">
        <v>32808</v>
      </c>
      <c r="E5626" s="802">
        <v>5000</v>
      </c>
      <c r="F5626" s="960" t="s">
        <v>32809</v>
      </c>
      <c r="G5626" s="376" t="s">
        <v>32810</v>
      </c>
      <c r="H5626" s="1038" t="s">
        <v>29784</v>
      </c>
      <c r="I5626" s="798" t="s">
        <v>32089</v>
      </c>
      <c r="J5626" s="798" t="s">
        <v>32089</v>
      </c>
      <c r="K5626" s="887" t="s">
        <v>32811</v>
      </c>
      <c r="L5626" s="900">
        <v>2</v>
      </c>
      <c r="M5626" s="469">
        <v>12166.67</v>
      </c>
      <c r="N5626" s="887" t="s">
        <v>32811</v>
      </c>
      <c r="O5626" s="916">
        <v>6</v>
      </c>
      <c r="P5626" s="469">
        <v>30000</v>
      </c>
      <c r="Q5626" s="887" t="s">
        <v>32811</v>
      </c>
      <c r="R5626" s="916">
        <v>12</v>
      </c>
      <c r="S5626" s="470">
        <f t="shared" si="95"/>
        <v>60000</v>
      </c>
    </row>
    <row r="5627" spans="1:19" s="889" customFormat="1" ht="23.25">
      <c r="A5627" s="945" t="s">
        <v>1032</v>
      </c>
      <c r="B5627" s="415" t="s">
        <v>280</v>
      </c>
      <c r="C5627" s="415" t="s">
        <v>115</v>
      </c>
      <c r="D5627" s="887" t="s">
        <v>32812</v>
      </c>
      <c r="E5627" s="802">
        <v>8000</v>
      </c>
      <c r="F5627" s="960" t="s">
        <v>32813</v>
      </c>
      <c r="G5627" s="376" t="s">
        <v>32814</v>
      </c>
      <c r="H5627" s="415" t="s">
        <v>26157</v>
      </c>
      <c r="I5627" s="798" t="s">
        <v>32089</v>
      </c>
      <c r="J5627" s="798" t="s">
        <v>32089</v>
      </c>
      <c r="K5627" s="887" t="s">
        <v>32815</v>
      </c>
      <c r="L5627" s="797">
        <v>2</v>
      </c>
      <c r="M5627" s="469">
        <v>19466.669999999998</v>
      </c>
      <c r="N5627" s="887" t="s">
        <v>32815</v>
      </c>
      <c r="O5627" s="916">
        <v>6</v>
      </c>
      <c r="P5627" s="469">
        <v>48000</v>
      </c>
      <c r="Q5627" s="887" t="s">
        <v>32815</v>
      </c>
      <c r="R5627" s="916">
        <v>12</v>
      </c>
      <c r="S5627" s="470">
        <f t="shared" si="95"/>
        <v>96000</v>
      </c>
    </row>
    <row r="5628" spans="1:19" s="889" customFormat="1" ht="23.25">
      <c r="A5628" s="945" t="s">
        <v>1032</v>
      </c>
      <c r="B5628" s="415" t="s">
        <v>280</v>
      </c>
      <c r="C5628" s="415" t="s">
        <v>115</v>
      </c>
      <c r="D5628" s="887" t="s">
        <v>32812</v>
      </c>
      <c r="E5628" s="802">
        <v>8000</v>
      </c>
      <c r="F5628" s="960" t="s">
        <v>32816</v>
      </c>
      <c r="G5628" s="376" t="s">
        <v>32817</v>
      </c>
      <c r="H5628" s="415" t="s">
        <v>26157</v>
      </c>
      <c r="I5628" s="798" t="s">
        <v>32089</v>
      </c>
      <c r="J5628" s="798" t="s">
        <v>32089</v>
      </c>
      <c r="K5628" s="887" t="s">
        <v>32818</v>
      </c>
      <c r="L5628" s="797">
        <v>2</v>
      </c>
      <c r="M5628" s="469">
        <v>19466.669999999998</v>
      </c>
      <c r="N5628" s="887" t="s">
        <v>32818</v>
      </c>
      <c r="O5628" s="916">
        <v>6</v>
      </c>
      <c r="P5628" s="469">
        <v>48000</v>
      </c>
      <c r="Q5628" s="887" t="s">
        <v>32818</v>
      </c>
      <c r="R5628" s="916">
        <v>12</v>
      </c>
      <c r="S5628" s="470">
        <f t="shared" si="95"/>
        <v>96000</v>
      </c>
    </row>
    <row r="5629" spans="1:19" s="889" customFormat="1" ht="23.25">
      <c r="A5629" s="945" t="s">
        <v>1032</v>
      </c>
      <c r="B5629" s="415" t="s">
        <v>280</v>
      </c>
      <c r="C5629" s="415" t="s">
        <v>115</v>
      </c>
      <c r="D5629" s="887" t="s">
        <v>32819</v>
      </c>
      <c r="E5629" s="802">
        <v>6000</v>
      </c>
      <c r="F5629" s="960" t="s">
        <v>32820</v>
      </c>
      <c r="G5629" s="376" t="s">
        <v>32821</v>
      </c>
      <c r="H5629" s="946" t="s">
        <v>32141</v>
      </c>
      <c r="I5629" s="798" t="s">
        <v>32089</v>
      </c>
      <c r="J5629" s="798" t="s">
        <v>32089</v>
      </c>
      <c r="K5629" s="887" t="s">
        <v>32822</v>
      </c>
      <c r="L5629" s="797">
        <v>2</v>
      </c>
      <c r="M5629" s="469">
        <v>14600</v>
      </c>
      <c r="N5629" s="887" t="s">
        <v>32822</v>
      </c>
      <c r="O5629" s="916">
        <v>6</v>
      </c>
      <c r="P5629" s="469">
        <v>36000</v>
      </c>
      <c r="Q5629" s="887" t="s">
        <v>32822</v>
      </c>
      <c r="R5629" s="916">
        <v>12</v>
      </c>
      <c r="S5629" s="470">
        <f t="shared" si="95"/>
        <v>72000</v>
      </c>
    </row>
    <row r="5630" spans="1:19" s="889" customFormat="1" ht="23.25">
      <c r="A5630" s="945" t="s">
        <v>1032</v>
      </c>
      <c r="B5630" s="415" t="s">
        <v>280</v>
      </c>
      <c r="C5630" s="415" t="s">
        <v>115</v>
      </c>
      <c r="D5630" s="887" t="s">
        <v>32823</v>
      </c>
      <c r="E5630" s="1005">
        <v>6000</v>
      </c>
      <c r="F5630" s="952" t="s">
        <v>32824</v>
      </c>
      <c r="G5630" s="376" t="s">
        <v>32825</v>
      </c>
      <c r="H5630" s="1037" t="s">
        <v>32088</v>
      </c>
      <c r="I5630" s="634" t="s">
        <v>32089</v>
      </c>
      <c r="J5630" s="634" t="s">
        <v>32089</v>
      </c>
      <c r="K5630" s="415" t="s">
        <v>9275</v>
      </c>
      <c r="L5630" s="797">
        <v>2</v>
      </c>
      <c r="M5630" s="469">
        <v>14600</v>
      </c>
      <c r="N5630" s="415" t="s">
        <v>9275</v>
      </c>
      <c r="O5630" s="916">
        <v>6</v>
      </c>
      <c r="P5630" s="469">
        <v>36000</v>
      </c>
      <c r="Q5630" s="415" t="s">
        <v>9275</v>
      </c>
      <c r="R5630" s="916">
        <v>12</v>
      </c>
      <c r="S5630" s="470">
        <f t="shared" si="95"/>
        <v>72000</v>
      </c>
    </row>
    <row r="5631" spans="1:19" s="889" customFormat="1" ht="23.25">
      <c r="A5631" s="945" t="s">
        <v>1032</v>
      </c>
      <c r="B5631" s="415" t="s">
        <v>280</v>
      </c>
      <c r="C5631" s="415" t="s">
        <v>115</v>
      </c>
      <c r="D5631" s="887" t="s">
        <v>32826</v>
      </c>
      <c r="E5631" s="802">
        <v>6000</v>
      </c>
      <c r="F5631" s="960" t="s">
        <v>32827</v>
      </c>
      <c r="G5631" s="376" t="s">
        <v>32828</v>
      </c>
      <c r="H5631" s="415" t="s">
        <v>32203</v>
      </c>
      <c r="I5631" s="798" t="s">
        <v>32089</v>
      </c>
      <c r="J5631" s="798" t="s">
        <v>32089</v>
      </c>
      <c r="K5631" s="887" t="s">
        <v>32829</v>
      </c>
      <c r="L5631" s="797">
        <v>2</v>
      </c>
      <c r="M5631" s="469">
        <v>14600</v>
      </c>
      <c r="N5631" s="887" t="s">
        <v>32829</v>
      </c>
      <c r="O5631" s="916">
        <v>6</v>
      </c>
      <c r="P5631" s="469">
        <v>36000</v>
      </c>
      <c r="Q5631" s="887" t="s">
        <v>32829</v>
      </c>
      <c r="R5631" s="916">
        <v>12</v>
      </c>
      <c r="S5631" s="470">
        <f t="shared" si="95"/>
        <v>72000</v>
      </c>
    </row>
    <row r="5632" spans="1:19" s="889" customFormat="1" ht="23.25">
      <c r="A5632" s="945" t="s">
        <v>1032</v>
      </c>
      <c r="B5632" s="415" t="s">
        <v>280</v>
      </c>
      <c r="C5632" s="415" t="s">
        <v>115</v>
      </c>
      <c r="D5632" s="887" t="s">
        <v>32823</v>
      </c>
      <c r="E5632" s="342">
        <v>6000</v>
      </c>
      <c r="F5632" s="930" t="s">
        <v>32830</v>
      </c>
      <c r="G5632" s="391" t="s">
        <v>32831</v>
      </c>
      <c r="H5632" s="942" t="s">
        <v>32132</v>
      </c>
      <c r="I5632" s="392" t="s">
        <v>32089</v>
      </c>
      <c r="J5632" s="392" t="s">
        <v>32089</v>
      </c>
      <c r="K5632" s="887" t="s">
        <v>32832</v>
      </c>
      <c r="L5632" s="797">
        <v>1</v>
      </c>
      <c r="M5632" s="469">
        <v>6000</v>
      </c>
      <c r="N5632" s="887" t="s">
        <v>32833</v>
      </c>
      <c r="O5632" s="942">
        <v>0</v>
      </c>
      <c r="P5632" s="469">
        <v>0</v>
      </c>
      <c r="Q5632" s="887" t="s">
        <v>32833</v>
      </c>
      <c r="R5632" s="942">
        <v>0</v>
      </c>
      <c r="S5632" s="470">
        <v>0</v>
      </c>
    </row>
    <row r="5633" spans="1:19" s="889" customFormat="1" ht="23.25">
      <c r="A5633" s="945" t="s">
        <v>1032</v>
      </c>
      <c r="B5633" s="415" t="s">
        <v>280</v>
      </c>
      <c r="C5633" s="415" t="s">
        <v>115</v>
      </c>
      <c r="D5633" s="887" t="s">
        <v>27688</v>
      </c>
      <c r="E5633" s="1005">
        <v>3500</v>
      </c>
      <c r="F5633" s="954" t="s">
        <v>32834</v>
      </c>
      <c r="G5633" s="391" t="s">
        <v>32835</v>
      </c>
      <c r="H5633" s="415" t="s">
        <v>32203</v>
      </c>
      <c r="I5633" s="634" t="s">
        <v>32089</v>
      </c>
      <c r="J5633" s="634" t="s">
        <v>32089</v>
      </c>
      <c r="K5633" s="415" t="s">
        <v>32836</v>
      </c>
      <c r="L5633" s="797">
        <v>1</v>
      </c>
      <c r="M5633" s="469">
        <v>3500</v>
      </c>
      <c r="N5633" s="887" t="s">
        <v>32833</v>
      </c>
      <c r="O5633" s="942">
        <v>0</v>
      </c>
      <c r="P5633" s="469">
        <v>0</v>
      </c>
      <c r="Q5633" s="887" t="s">
        <v>32833</v>
      </c>
      <c r="R5633" s="942">
        <v>0</v>
      </c>
      <c r="S5633" s="470">
        <v>0</v>
      </c>
    </row>
    <row r="5634" spans="1:19" s="889" customFormat="1" ht="23.25">
      <c r="A5634" s="945" t="s">
        <v>1032</v>
      </c>
      <c r="B5634" s="415" t="s">
        <v>280</v>
      </c>
      <c r="C5634" s="415" t="s">
        <v>115</v>
      </c>
      <c r="D5634" s="887" t="s">
        <v>32837</v>
      </c>
      <c r="E5634" s="1005">
        <v>8000</v>
      </c>
      <c r="F5634" s="958" t="s">
        <v>32838</v>
      </c>
      <c r="G5634" s="391" t="s">
        <v>32839</v>
      </c>
      <c r="H5634" s="415" t="s">
        <v>32203</v>
      </c>
      <c r="I5634" s="415" t="s">
        <v>32089</v>
      </c>
      <c r="J5634" s="415" t="s">
        <v>32089</v>
      </c>
      <c r="K5634" s="415" t="s">
        <v>32840</v>
      </c>
      <c r="L5634" s="797">
        <v>1</v>
      </c>
      <c r="M5634" s="469">
        <v>4800</v>
      </c>
      <c r="N5634" s="887" t="s">
        <v>32833</v>
      </c>
      <c r="O5634" s="942">
        <v>0</v>
      </c>
      <c r="P5634" s="469">
        <v>0</v>
      </c>
      <c r="Q5634" s="887" t="s">
        <v>32833</v>
      </c>
      <c r="R5634" s="942">
        <v>0</v>
      </c>
      <c r="S5634" s="470">
        <v>0</v>
      </c>
    </row>
    <row r="5635" spans="1:19" s="889" customFormat="1" ht="23.25">
      <c r="A5635" s="945" t="s">
        <v>1032</v>
      </c>
      <c r="B5635" s="415" t="s">
        <v>280</v>
      </c>
      <c r="C5635" s="415" t="s">
        <v>115</v>
      </c>
      <c r="D5635" s="887" t="s">
        <v>32841</v>
      </c>
      <c r="E5635" s="1005">
        <v>5000</v>
      </c>
      <c r="F5635" s="958" t="s">
        <v>22283</v>
      </c>
      <c r="G5635" s="391" t="s">
        <v>22284</v>
      </c>
      <c r="H5635" s="415" t="s">
        <v>32120</v>
      </c>
      <c r="I5635" s="415" t="s">
        <v>32089</v>
      </c>
      <c r="J5635" s="415" t="s">
        <v>32089</v>
      </c>
      <c r="K5635" s="415" t="s">
        <v>32842</v>
      </c>
      <c r="L5635" s="797">
        <v>1</v>
      </c>
      <c r="M5635" s="469">
        <v>5000</v>
      </c>
      <c r="N5635" s="887" t="s">
        <v>32833</v>
      </c>
      <c r="O5635" s="942">
        <v>0</v>
      </c>
      <c r="P5635" s="469">
        <v>0</v>
      </c>
      <c r="Q5635" s="887" t="s">
        <v>32833</v>
      </c>
      <c r="R5635" s="942">
        <v>0</v>
      </c>
      <c r="S5635" s="470">
        <v>0</v>
      </c>
    </row>
    <row r="5636" spans="1:19" s="889" customFormat="1" ht="23.25">
      <c r="A5636" s="945" t="s">
        <v>1032</v>
      </c>
      <c r="B5636" s="415" t="s">
        <v>280</v>
      </c>
      <c r="C5636" s="415" t="s">
        <v>115</v>
      </c>
      <c r="D5636" s="887" t="s">
        <v>32268</v>
      </c>
      <c r="E5636" s="802">
        <v>6000</v>
      </c>
      <c r="F5636" s="921" t="s">
        <v>32843</v>
      </c>
      <c r="G5636" s="391" t="s">
        <v>32844</v>
      </c>
      <c r="H5636" s="415" t="s">
        <v>32120</v>
      </c>
      <c r="I5636" s="797" t="s">
        <v>32089</v>
      </c>
      <c r="J5636" s="797" t="s">
        <v>32089</v>
      </c>
      <c r="K5636" s="797" t="s">
        <v>32845</v>
      </c>
      <c r="L5636" s="797">
        <v>2</v>
      </c>
      <c r="M5636" s="469">
        <v>9600</v>
      </c>
      <c r="N5636" s="887" t="s">
        <v>32833</v>
      </c>
      <c r="O5636" s="942">
        <v>0</v>
      </c>
      <c r="P5636" s="469">
        <v>0</v>
      </c>
      <c r="Q5636" s="887" t="s">
        <v>32833</v>
      </c>
      <c r="R5636" s="942">
        <v>0</v>
      </c>
      <c r="S5636" s="470">
        <v>0</v>
      </c>
    </row>
    <row r="5637" spans="1:19" s="889" customFormat="1" ht="23.25">
      <c r="A5637" s="945" t="s">
        <v>1032</v>
      </c>
      <c r="B5637" s="415" t="s">
        <v>280</v>
      </c>
      <c r="C5637" s="415" t="s">
        <v>115</v>
      </c>
      <c r="D5637" s="887" t="s">
        <v>32846</v>
      </c>
      <c r="E5637" s="802">
        <v>7000</v>
      </c>
      <c r="F5637" s="960" t="s">
        <v>32847</v>
      </c>
      <c r="G5637" s="391" t="s">
        <v>32848</v>
      </c>
      <c r="H5637" s="415" t="s">
        <v>32120</v>
      </c>
      <c r="I5637" s="798" t="s">
        <v>32089</v>
      </c>
      <c r="J5637" s="798" t="s">
        <v>32089</v>
      </c>
      <c r="K5637" s="797" t="s">
        <v>32849</v>
      </c>
      <c r="L5637" s="797">
        <v>2</v>
      </c>
      <c r="M5637" s="469">
        <v>11200</v>
      </c>
      <c r="N5637" s="887" t="s">
        <v>32833</v>
      </c>
      <c r="O5637" s="942">
        <v>0</v>
      </c>
      <c r="P5637" s="469">
        <v>0</v>
      </c>
      <c r="Q5637" s="887" t="s">
        <v>32833</v>
      </c>
      <c r="R5637" s="942">
        <v>0</v>
      </c>
      <c r="S5637" s="470">
        <v>0</v>
      </c>
    </row>
    <row r="5638" spans="1:19" s="889" customFormat="1" ht="23.25">
      <c r="A5638" s="945" t="s">
        <v>1032</v>
      </c>
      <c r="B5638" s="415" t="s">
        <v>280</v>
      </c>
      <c r="C5638" s="415" t="s">
        <v>115</v>
      </c>
      <c r="D5638" s="887" t="s">
        <v>32378</v>
      </c>
      <c r="E5638" s="802">
        <v>3500</v>
      </c>
      <c r="F5638" s="960" t="s">
        <v>32850</v>
      </c>
      <c r="G5638" s="391" t="s">
        <v>32851</v>
      </c>
      <c r="H5638" s="415" t="s">
        <v>32203</v>
      </c>
      <c r="I5638" s="798" t="s">
        <v>19764</v>
      </c>
      <c r="J5638" s="798" t="s">
        <v>19764</v>
      </c>
      <c r="K5638" s="797" t="s">
        <v>32852</v>
      </c>
      <c r="L5638" s="797">
        <v>2</v>
      </c>
      <c r="M5638" s="469">
        <v>7000</v>
      </c>
      <c r="N5638" s="887" t="s">
        <v>32833</v>
      </c>
      <c r="O5638" s="942">
        <v>0</v>
      </c>
      <c r="P5638" s="469">
        <v>0</v>
      </c>
      <c r="Q5638" s="887" t="s">
        <v>32833</v>
      </c>
      <c r="R5638" s="942">
        <v>0</v>
      </c>
      <c r="S5638" s="470">
        <v>0</v>
      </c>
    </row>
    <row r="5639" spans="1:19" s="889" customFormat="1" ht="23.25">
      <c r="A5639" s="945" t="s">
        <v>1032</v>
      </c>
      <c r="B5639" s="415" t="s">
        <v>280</v>
      </c>
      <c r="C5639" s="415" t="s">
        <v>115</v>
      </c>
      <c r="D5639" s="887" t="s">
        <v>32853</v>
      </c>
      <c r="E5639" s="1005">
        <v>15600</v>
      </c>
      <c r="F5639" s="952" t="s">
        <v>32854</v>
      </c>
      <c r="G5639" s="391" t="s">
        <v>32855</v>
      </c>
      <c r="H5639" s="415" t="s">
        <v>32203</v>
      </c>
      <c r="I5639" s="634" t="s">
        <v>32089</v>
      </c>
      <c r="J5639" s="634" t="s">
        <v>32089</v>
      </c>
      <c r="K5639" s="415" t="s">
        <v>32856</v>
      </c>
      <c r="L5639" s="797">
        <v>2</v>
      </c>
      <c r="M5639" s="469">
        <v>19240</v>
      </c>
      <c r="N5639" s="887" t="s">
        <v>32833</v>
      </c>
      <c r="O5639" s="942">
        <v>0</v>
      </c>
      <c r="P5639" s="469">
        <v>0</v>
      </c>
      <c r="Q5639" s="887" t="s">
        <v>32833</v>
      </c>
      <c r="R5639" s="942">
        <v>0</v>
      </c>
      <c r="S5639" s="470">
        <v>0</v>
      </c>
    </row>
    <row r="5640" spans="1:19" s="889" customFormat="1" ht="23.25">
      <c r="A5640" s="945" t="s">
        <v>1032</v>
      </c>
      <c r="B5640" s="415" t="s">
        <v>280</v>
      </c>
      <c r="C5640" s="415" t="s">
        <v>115</v>
      </c>
      <c r="D5640" s="887" t="s">
        <v>32857</v>
      </c>
      <c r="E5640" s="1005">
        <v>3000</v>
      </c>
      <c r="F5640" s="954" t="s">
        <v>32858</v>
      </c>
      <c r="G5640" s="391" t="s">
        <v>32859</v>
      </c>
      <c r="H5640" s="887" t="s">
        <v>20121</v>
      </c>
      <c r="I5640" s="392" t="s">
        <v>20970</v>
      </c>
      <c r="J5640" s="392" t="s">
        <v>20970</v>
      </c>
      <c r="K5640" s="415" t="s">
        <v>32860</v>
      </c>
      <c r="L5640" s="797">
        <v>2</v>
      </c>
      <c r="M5640" s="469">
        <v>6500</v>
      </c>
      <c r="N5640" s="887" t="s">
        <v>32833</v>
      </c>
      <c r="O5640" s="942">
        <v>0</v>
      </c>
      <c r="P5640" s="469">
        <v>0</v>
      </c>
      <c r="Q5640" s="887" t="s">
        <v>32833</v>
      </c>
      <c r="R5640" s="942">
        <v>0</v>
      </c>
      <c r="S5640" s="470">
        <v>0</v>
      </c>
    </row>
    <row r="5641" spans="1:19" s="889" customFormat="1" ht="23.25">
      <c r="A5641" s="945" t="s">
        <v>1032</v>
      </c>
      <c r="B5641" s="415" t="s">
        <v>280</v>
      </c>
      <c r="C5641" s="415" t="s">
        <v>115</v>
      </c>
      <c r="D5641" s="887" t="s">
        <v>32861</v>
      </c>
      <c r="E5641" s="1005">
        <v>11000</v>
      </c>
      <c r="F5641" s="952" t="s">
        <v>32862</v>
      </c>
      <c r="G5641" s="391" t="s">
        <v>32863</v>
      </c>
      <c r="H5641" s="415" t="s">
        <v>26157</v>
      </c>
      <c r="I5641" s="634" t="s">
        <v>32089</v>
      </c>
      <c r="J5641" s="634" t="s">
        <v>32089</v>
      </c>
      <c r="K5641" s="959" t="s">
        <v>32864</v>
      </c>
      <c r="L5641" s="797">
        <v>4</v>
      </c>
      <c r="M5641" s="469">
        <v>38133.33</v>
      </c>
      <c r="N5641" s="887" t="s">
        <v>32833</v>
      </c>
      <c r="O5641" s="942">
        <v>0</v>
      </c>
      <c r="P5641" s="469">
        <v>0</v>
      </c>
      <c r="Q5641" s="887" t="s">
        <v>32833</v>
      </c>
      <c r="R5641" s="942">
        <v>0</v>
      </c>
      <c r="S5641" s="470">
        <v>0</v>
      </c>
    </row>
    <row r="5642" spans="1:19" s="889" customFormat="1" ht="23.25">
      <c r="A5642" s="945" t="s">
        <v>1032</v>
      </c>
      <c r="B5642" s="415" t="s">
        <v>280</v>
      </c>
      <c r="C5642" s="415" t="s">
        <v>115</v>
      </c>
      <c r="D5642" s="887" t="s">
        <v>32865</v>
      </c>
      <c r="E5642" s="1005">
        <v>11000</v>
      </c>
      <c r="F5642" s="954" t="s">
        <v>32866</v>
      </c>
      <c r="G5642" s="391" t="s">
        <v>32867</v>
      </c>
      <c r="H5642" s="415" t="s">
        <v>32402</v>
      </c>
      <c r="I5642" s="392" t="s">
        <v>32089</v>
      </c>
      <c r="J5642" s="392" t="s">
        <v>32089</v>
      </c>
      <c r="K5642" s="415" t="s">
        <v>32868</v>
      </c>
      <c r="L5642" s="797">
        <v>4</v>
      </c>
      <c r="M5642" s="469">
        <v>39600</v>
      </c>
      <c r="N5642" s="887" t="s">
        <v>32833</v>
      </c>
      <c r="O5642" s="942">
        <v>0</v>
      </c>
      <c r="P5642" s="469">
        <v>0</v>
      </c>
      <c r="Q5642" s="887" t="s">
        <v>32833</v>
      </c>
      <c r="R5642" s="942">
        <v>0</v>
      </c>
      <c r="S5642" s="470">
        <v>0</v>
      </c>
    </row>
    <row r="5643" spans="1:19" s="889" customFormat="1" ht="23.25">
      <c r="A5643" s="945" t="s">
        <v>1032</v>
      </c>
      <c r="B5643" s="415" t="s">
        <v>280</v>
      </c>
      <c r="C5643" s="415" t="s">
        <v>115</v>
      </c>
      <c r="D5643" s="887" t="s">
        <v>32869</v>
      </c>
      <c r="E5643" s="342">
        <v>10000</v>
      </c>
      <c r="F5643" s="432" t="s">
        <v>32870</v>
      </c>
      <c r="G5643" s="391" t="s">
        <v>32871</v>
      </c>
      <c r="H5643" s="415" t="s">
        <v>32203</v>
      </c>
      <c r="I5643" s="392" t="s">
        <v>32089</v>
      </c>
      <c r="J5643" s="392" t="s">
        <v>32089</v>
      </c>
      <c r="K5643" s="887" t="s">
        <v>32872</v>
      </c>
      <c r="L5643" s="797">
        <v>4</v>
      </c>
      <c r="M5643" s="469">
        <v>40000</v>
      </c>
      <c r="N5643" s="887" t="s">
        <v>32833</v>
      </c>
      <c r="O5643" s="942">
        <v>0</v>
      </c>
      <c r="P5643" s="469">
        <v>0</v>
      </c>
      <c r="Q5643" s="887" t="s">
        <v>32833</v>
      </c>
      <c r="R5643" s="942">
        <v>0</v>
      </c>
      <c r="S5643" s="470">
        <v>0</v>
      </c>
    </row>
    <row r="5644" spans="1:19" s="889" customFormat="1" ht="34.9">
      <c r="A5644" s="945" t="s">
        <v>1032</v>
      </c>
      <c r="B5644" s="415" t="s">
        <v>280</v>
      </c>
      <c r="C5644" s="415" t="s">
        <v>115</v>
      </c>
      <c r="D5644" s="887" t="s">
        <v>32873</v>
      </c>
      <c r="E5644" s="802">
        <v>8000</v>
      </c>
      <c r="F5644" s="960" t="s">
        <v>32874</v>
      </c>
      <c r="G5644" s="391" t="s">
        <v>32875</v>
      </c>
      <c r="H5644" s="1037" t="s">
        <v>32088</v>
      </c>
      <c r="I5644" s="798" t="s">
        <v>32089</v>
      </c>
      <c r="J5644" s="798" t="s">
        <v>32089</v>
      </c>
      <c r="K5644" s="797" t="s">
        <v>32876</v>
      </c>
      <c r="L5644" s="797">
        <v>4</v>
      </c>
      <c r="M5644" s="469">
        <v>32000</v>
      </c>
      <c r="N5644" s="887" t="s">
        <v>32833</v>
      </c>
      <c r="O5644" s="942">
        <v>0</v>
      </c>
      <c r="P5644" s="469">
        <v>0</v>
      </c>
      <c r="Q5644" s="887" t="s">
        <v>32833</v>
      </c>
      <c r="R5644" s="942">
        <v>0</v>
      </c>
      <c r="S5644" s="470">
        <v>0</v>
      </c>
    </row>
    <row r="5645" spans="1:19" s="889" customFormat="1" ht="23.25">
      <c r="A5645" s="945" t="s">
        <v>1032</v>
      </c>
      <c r="B5645" s="415" t="s">
        <v>280</v>
      </c>
      <c r="C5645" s="415" t="s">
        <v>115</v>
      </c>
      <c r="D5645" s="887" t="s">
        <v>32877</v>
      </c>
      <c r="E5645" s="802">
        <v>12000</v>
      </c>
      <c r="F5645" s="921" t="s">
        <v>32878</v>
      </c>
      <c r="G5645" s="391" t="s">
        <v>32879</v>
      </c>
      <c r="H5645" s="1037" t="s">
        <v>32088</v>
      </c>
      <c r="I5645" s="797" t="s">
        <v>32089</v>
      </c>
      <c r="J5645" s="797" t="s">
        <v>32089</v>
      </c>
      <c r="K5645" s="797" t="s">
        <v>32880</v>
      </c>
      <c r="L5645" s="797">
        <v>4</v>
      </c>
      <c r="M5645" s="469">
        <v>48000</v>
      </c>
      <c r="N5645" s="887" t="s">
        <v>32833</v>
      </c>
      <c r="O5645" s="942">
        <v>0</v>
      </c>
      <c r="P5645" s="469">
        <v>0</v>
      </c>
      <c r="Q5645" s="887" t="s">
        <v>32833</v>
      </c>
      <c r="R5645" s="942">
        <v>0</v>
      </c>
      <c r="S5645" s="470">
        <v>0</v>
      </c>
    </row>
    <row r="5646" spans="1:19" s="889" customFormat="1" ht="34.9">
      <c r="A5646" s="945" t="s">
        <v>1032</v>
      </c>
      <c r="B5646" s="415" t="s">
        <v>280</v>
      </c>
      <c r="C5646" s="415" t="s">
        <v>115</v>
      </c>
      <c r="D5646" s="887" t="s">
        <v>32881</v>
      </c>
      <c r="E5646" s="802">
        <v>8000</v>
      </c>
      <c r="F5646" s="921" t="s">
        <v>32882</v>
      </c>
      <c r="G5646" s="391" t="s">
        <v>32883</v>
      </c>
      <c r="H5646" s="415" t="s">
        <v>19726</v>
      </c>
      <c r="I5646" s="798" t="s">
        <v>32089</v>
      </c>
      <c r="J5646" s="798" t="s">
        <v>32089</v>
      </c>
      <c r="K5646" s="797" t="s">
        <v>32884</v>
      </c>
      <c r="L5646" s="797">
        <v>4</v>
      </c>
      <c r="M5646" s="469">
        <v>32000</v>
      </c>
      <c r="N5646" s="887" t="s">
        <v>32833</v>
      </c>
      <c r="O5646" s="942">
        <v>0</v>
      </c>
      <c r="P5646" s="469">
        <v>0</v>
      </c>
      <c r="Q5646" s="887" t="s">
        <v>32833</v>
      </c>
      <c r="R5646" s="942">
        <v>0</v>
      </c>
      <c r="S5646" s="470">
        <v>0</v>
      </c>
    </row>
    <row r="5647" spans="1:19" s="889" customFormat="1" ht="23.25">
      <c r="A5647" s="945" t="s">
        <v>1032</v>
      </c>
      <c r="B5647" s="415" t="s">
        <v>280</v>
      </c>
      <c r="C5647" s="415" t="s">
        <v>115</v>
      </c>
      <c r="D5647" s="887" t="s">
        <v>32885</v>
      </c>
      <c r="E5647" s="802">
        <v>9000</v>
      </c>
      <c r="F5647" s="960" t="s">
        <v>32886</v>
      </c>
      <c r="G5647" s="391" t="s">
        <v>32887</v>
      </c>
      <c r="H5647" s="946" t="s">
        <v>32141</v>
      </c>
      <c r="I5647" s="798" t="s">
        <v>32089</v>
      </c>
      <c r="J5647" s="798" t="s">
        <v>32089</v>
      </c>
      <c r="K5647" s="961" t="s">
        <v>32888</v>
      </c>
      <c r="L5647" s="797">
        <v>4</v>
      </c>
      <c r="M5647" s="469">
        <v>36000</v>
      </c>
      <c r="N5647" s="887" t="s">
        <v>32833</v>
      </c>
      <c r="O5647" s="942">
        <v>0</v>
      </c>
      <c r="P5647" s="469">
        <v>0</v>
      </c>
      <c r="Q5647" s="887" t="s">
        <v>32833</v>
      </c>
      <c r="R5647" s="942">
        <v>0</v>
      </c>
      <c r="S5647" s="470">
        <v>0</v>
      </c>
    </row>
    <row r="5648" spans="1:19" s="889" customFormat="1" ht="23.25">
      <c r="A5648" s="945" t="s">
        <v>1032</v>
      </c>
      <c r="B5648" s="415" t="s">
        <v>280</v>
      </c>
      <c r="C5648" s="415" t="s">
        <v>115</v>
      </c>
      <c r="D5648" s="887" t="s">
        <v>32889</v>
      </c>
      <c r="E5648" s="1005">
        <v>7000</v>
      </c>
      <c r="F5648" s="954" t="s">
        <v>32890</v>
      </c>
      <c r="G5648" s="391" t="s">
        <v>32891</v>
      </c>
      <c r="H5648" s="946" t="s">
        <v>32141</v>
      </c>
      <c r="I5648" s="634" t="s">
        <v>32089</v>
      </c>
      <c r="J5648" s="634" t="s">
        <v>32089</v>
      </c>
      <c r="K5648" s="415" t="s">
        <v>32892</v>
      </c>
      <c r="L5648" s="797">
        <v>4</v>
      </c>
      <c r="M5648" s="469">
        <v>28000</v>
      </c>
      <c r="N5648" s="887" t="s">
        <v>32833</v>
      </c>
      <c r="O5648" s="942">
        <v>0</v>
      </c>
      <c r="P5648" s="469">
        <v>0</v>
      </c>
      <c r="Q5648" s="887" t="s">
        <v>32833</v>
      </c>
      <c r="R5648" s="942">
        <v>0</v>
      </c>
      <c r="S5648" s="470">
        <v>0</v>
      </c>
    </row>
    <row r="5649" spans="1:19" s="889" customFormat="1" ht="23.25">
      <c r="A5649" s="945" t="s">
        <v>1032</v>
      </c>
      <c r="B5649" s="415" t="s">
        <v>280</v>
      </c>
      <c r="C5649" s="415" t="s">
        <v>115</v>
      </c>
      <c r="D5649" s="887" t="s">
        <v>32893</v>
      </c>
      <c r="E5649" s="1005">
        <v>9000</v>
      </c>
      <c r="F5649" s="952" t="s">
        <v>32894</v>
      </c>
      <c r="G5649" s="391" t="s">
        <v>32895</v>
      </c>
      <c r="H5649" s="415" t="s">
        <v>19726</v>
      </c>
      <c r="I5649" s="392" t="s">
        <v>32089</v>
      </c>
      <c r="J5649" s="392" t="s">
        <v>32089</v>
      </c>
      <c r="K5649" s="415" t="s">
        <v>32896</v>
      </c>
      <c r="L5649" s="797">
        <v>5</v>
      </c>
      <c r="M5649" s="469">
        <v>39300</v>
      </c>
      <c r="N5649" s="887" t="s">
        <v>32833</v>
      </c>
      <c r="O5649" s="942">
        <v>0</v>
      </c>
      <c r="P5649" s="469">
        <v>0</v>
      </c>
      <c r="Q5649" s="887" t="s">
        <v>32833</v>
      </c>
      <c r="R5649" s="942">
        <v>0</v>
      </c>
      <c r="S5649" s="470">
        <v>0</v>
      </c>
    </row>
    <row r="5650" spans="1:19" s="889" customFormat="1" ht="23.25">
      <c r="A5650" s="945" t="s">
        <v>1032</v>
      </c>
      <c r="B5650" s="415" t="s">
        <v>280</v>
      </c>
      <c r="C5650" s="415" t="s">
        <v>115</v>
      </c>
      <c r="D5650" s="887" t="s">
        <v>32459</v>
      </c>
      <c r="E5650" s="1005">
        <v>3000</v>
      </c>
      <c r="F5650" s="955" t="s">
        <v>32897</v>
      </c>
      <c r="G5650" s="391" t="s">
        <v>32898</v>
      </c>
      <c r="H5650" s="415" t="s">
        <v>32203</v>
      </c>
      <c r="I5650" s="634" t="s">
        <v>32089</v>
      </c>
      <c r="J5650" s="634" t="s">
        <v>32089</v>
      </c>
      <c r="K5650" s="415" t="s">
        <v>32899</v>
      </c>
      <c r="L5650" s="797">
        <v>5</v>
      </c>
      <c r="M5650" s="469">
        <v>15000</v>
      </c>
      <c r="N5650" s="887" t="s">
        <v>32833</v>
      </c>
      <c r="O5650" s="942">
        <v>0</v>
      </c>
      <c r="P5650" s="469">
        <v>0</v>
      </c>
      <c r="Q5650" s="887" t="s">
        <v>32833</v>
      </c>
      <c r="R5650" s="942">
        <v>0</v>
      </c>
      <c r="S5650" s="470">
        <v>0</v>
      </c>
    </row>
    <row r="5651" spans="1:19" s="889" customFormat="1" ht="23.25">
      <c r="A5651" s="945" t="s">
        <v>1032</v>
      </c>
      <c r="B5651" s="415" t="s">
        <v>280</v>
      </c>
      <c r="C5651" s="415" t="s">
        <v>115</v>
      </c>
      <c r="D5651" s="887" t="s">
        <v>32900</v>
      </c>
      <c r="E5651" s="1005">
        <v>7500</v>
      </c>
      <c r="F5651" s="952" t="s">
        <v>32901</v>
      </c>
      <c r="G5651" s="391" t="s">
        <v>32902</v>
      </c>
      <c r="H5651" s="1037" t="s">
        <v>31941</v>
      </c>
      <c r="I5651" s="634" t="s">
        <v>32089</v>
      </c>
      <c r="J5651" s="634" t="s">
        <v>32089</v>
      </c>
      <c r="K5651" s="415" t="s">
        <v>32903</v>
      </c>
      <c r="L5651" s="797">
        <v>5</v>
      </c>
      <c r="M5651" s="469">
        <v>35750</v>
      </c>
      <c r="N5651" s="887" t="s">
        <v>32833</v>
      </c>
      <c r="O5651" s="942">
        <v>0</v>
      </c>
      <c r="P5651" s="469">
        <v>0</v>
      </c>
      <c r="Q5651" s="887" t="s">
        <v>32833</v>
      </c>
      <c r="R5651" s="942">
        <v>0</v>
      </c>
      <c r="S5651" s="470">
        <v>0</v>
      </c>
    </row>
    <row r="5652" spans="1:19" s="889" customFormat="1" ht="23.25">
      <c r="A5652" s="945" t="s">
        <v>1032</v>
      </c>
      <c r="B5652" s="415" t="s">
        <v>280</v>
      </c>
      <c r="C5652" s="415" t="s">
        <v>115</v>
      </c>
      <c r="D5652" s="887" t="s">
        <v>32904</v>
      </c>
      <c r="E5652" s="802">
        <v>10000</v>
      </c>
      <c r="F5652" s="921" t="s">
        <v>32905</v>
      </c>
      <c r="G5652" s="391" t="s">
        <v>32906</v>
      </c>
      <c r="H5652" s="415" t="s">
        <v>32120</v>
      </c>
      <c r="I5652" s="798" t="s">
        <v>20536</v>
      </c>
      <c r="J5652" s="798" t="s">
        <v>20536</v>
      </c>
      <c r="K5652" s="961" t="s">
        <v>32907</v>
      </c>
      <c r="L5652" s="797">
        <v>5</v>
      </c>
      <c r="M5652" s="469">
        <v>50000</v>
      </c>
      <c r="N5652" s="887" t="s">
        <v>32833</v>
      </c>
      <c r="O5652" s="942">
        <v>0</v>
      </c>
      <c r="P5652" s="469">
        <v>0</v>
      </c>
      <c r="Q5652" s="887" t="s">
        <v>32833</v>
      </c>
      <c r="R5652" s="942">
        <v>0</v>
      </c>
      <c r="S5652" s="470">
        <v>0</v>
      </c>
    </row>
    <row r="5653" spans="1:19" s="889" customFormat="1" ht="23.25">
      <c r="A5653" s="945" t="s">
        <v>1032</v>
      </c>
      <c r="B5653" s="415" t="s">
        <v>280</v>
      </c>
      <c r="C5653" s="415" t="s">
        <v>115</v>
      </c>
      <c r="D5653" s="887" t="s">
        <v>32908</v>
      </c>
      <c r="E5653" s="802">
        <v>12000</v>
      </c>
      <c r="F5653" s="921" t="s">
        <v>32909</v>
      </c>
      <c r="G5653" s="391" t="s">
        <v>32910</v>
      </c>
      <c r="H5653" s="415" t="s">
        <v>32203</v>
      </c>
      <c r="I5653" s="798" t="s">
        <v>32089</v>
      </c>
      <c r="J5653" s="798" t="s">
        <v>32089</v>
      </c>
      <c r="K5653" s="961" t="s">
        <v>32911</v>
      </c>
      <c r="L5653" s="797">
        <v>5</v>
      </c>
      <c r="M5653" s="469">
        <v>60000</v>
      </c>
      <c r="N5653" s="887" t="s">
        <v>32833</v>
      </c>
      <c r="O5653" s="942">
        <v>0</v>
      </c>
      <c r="P5653" s="469">
        <v>0</v>
      </c>
      <c r="Q5653" s="887" t="s">
        <v>32833</v>
      </c>
      <c r="R5653" s="942">
        <v>0</v>
      </c>
      <c r="S5653" s="470">
        <v>0</v>
      </c>
    </row>
    <row r="5654" spans="1:19" s="889" customFormat="1" ht="23.25">
      <c r="A5654" s="945" t="s">
        <v>1032</v>
      </c>
      <c r="B5654" s="415" t="s">
        <v>280</v>
      </c>
      <c r="C5654" s="415" t="s">
        <v>115</v>
      </c>
      <c r="D5654" s="887" t="s">
        <v>32908</v>
      </c>
      <c r="E5654" s="802">
        <v>12000</v>
      </c>
      <c r="F5654" s="921" t="s">
        <v>32912</v>
      </c>
      <c r="G5654" s="391" t="s">
        <v>32913</v>
      </c>
      <c r="H5654" s="415" t="s">
        <v>32203</v>
      </c>
      <c r="I5654" s="798" t="s">
        <v>32089</v>
      </c>
      <c r="J5654" s="798" t="s">
        <v>32089</v>
      </c>
      <c r="K5654" s="961" t="s">
        <v>32914</v>
      </c>
      <c r="L5654" s="797">
        <v>5</v>
      </c>
      <c r="M5654" s="469">
        <v>60000</v>
      </c>
      <c r="N5654" s="887" t="s">
        <v>32833</v>
      </c>
      <c r="O5654" s="942">
        <v>0</v>
      </c>
      <c r="P5654" s="469">
        <v>0</v>
      </c>
      <c r="Q5654" s="887" t="s">
        <v>32833</v>
      </c>
      <c r="R5654" s="942">
        <v>0</v>
      </c>
      <c r="S5654" s="470">
        <v>0</v>
      </c>
    </row>
    <row r="5655" spans="1:19" s="889" customFormat="1" ht="23.25">
      <c r="A5655" s="945" t="s">
        <v>1032</v>
      </c>
      <c r="B5655" s="415" t="s">
        <v>280</v>
      </c>
      <c r="C5655" s="415" t="s">
        <v>115</v>
      </c>
      <c r="D5655" s="887" t="s">
        <v>29578</v>
      </c>
      <c r="E5655" s="802">
        <v>9500</v>
      </c>
      <c r="F5655" s="960" t="s">
        <v>32915</v>
      </c>
      <c r="G5655" s="391" t="s">
        <v>32916</v>
      </c>
      <c r="H5655" s="415" t="s">
        <v>32203</v>
      </c>
      <c r="I5655" s="798" t="s">
        <v>32089</v>
      </c>
      <c r="J5655" s="798" t="s">
        <v>32089</v>
      </c>
      <c r="K5655" s="797" t="s">
        <v>32917</v>
      </c>
      <c r="L5655" s="797">
        <v>6</v>
      </c>
      <c r="M5655" s="469">
        <v>51933.33</v>
      </c>
      <c r="N5655" s="887" t="s">
        <v>32833</v>
      </c>
      <c r="O5655" s="942">
        <v>0</v>
      </c>
      <c r="P5655" s="469">
        <v>0</v>
      </c>
      <c r="Q5655" s="887" t="s">
        <v>32833</v>
      </c>
      <c r="R5655" s="942">
        <v>0</v>
      </c>
      <c r="S5655" s="470">
        <v>0</v>
      </c>
    </row>
    <row r="5656" spans="1:19" s="889" customFormat="1" ht="23.25">
      <c r="A5656" s="945" t="s">
        <v>1032</v>
      </c>
      <c r="B5656" s="415" t="s">
        <v>280</v>
      </c>
      <c r="C5656" s="415" t="s">
        <v>115</v>
      </c>
      <c r="D5656" s="887" t="s">
        <v>32804</v>
      </c>
      <c r="E5656" s="802">
        <v>6000</v>
      </c>
      <c r="F5656" s="921" t="s">
        <v>32918</v>
      </c>
      <c r="G5656" s="391" t="s">
        <v>32919</v>
      </c>
      <c r="H5656" s="415" t="s">
        <v>26157</v>
      </c>
      <c r="I5656" s="798" t="s">
        <v>19764</v>
      </c>
      <c r="J5656" s="798" t="s">
        <v>19764</v>
      </c>
      <c r="K5656" s="797" t="s">
        <v>32920</v>
      </c>
      <c r="L5656" s="797">
        <v>6</v>
      </c>
      <c r="M5656" s="469">
        <v>36000</v>
      </c>
      <c r="N5656" s="887" t="s">
        <v>32833</v>
      </c>
      <c r="O5656" s="942">
        <v>0</v>
      </c>
      <c r="P5656" s="469">
        <v>0</v>
      </c>
      <c r="Q5656" s="887" t="s">
        <v>32833</v>
      </c>
      <c r="R5656" s="942">
        <v>0</v>
      </c>
      <c r="S5656" s="470">
        <v>0</v>
      </c>
    </row>
    <row r="5657" spans="1:19" s="889" customFormat="1" ht="23.25">
      <c r="A5657" s="945" t="s">
        <v>1032</v>
      </c>
      <c r="B5657" s="415" t="s">
        <v>280</v>
      </c>
      <c r="C5657" s="415" t="s">
        <v>115</v>
      </c>
      <c r="D5657" s="887" t="s">
        <v>32921</v>
      </c>
      <c r="E5657" s="802">
        <v>5000</v>
      </c>
      <c r="F5657" s="960" t="s">
        <v>32922</v>
      </c>
      <c r="G5657" s="391" t="s">
        <v>32923</v>
      </c>
      <c r="H5657" s="797" t="s">
        <v>27606</v>
      </c>
      <c r="I5657" s="798" t="s">
        <v>32089</v>
      </c>
      <c r="J5657" s="798" t="s">
        <v>32089</v>
      </c>
      <c r="K5657" s="797" t="s">
        <v>32924</v>
      </c>
      <c r="L5657" s="797">
        <v>6</v>
      </c>
      <c r="M5657" s="469">
        <v>30000</v>
      </c>
      <c r="N5657" s="887" t="s">
        <v>32833</v>
      </c>
      <c r="O5657" s="942">
        <v>0</v>
      </c>
      <c r="P5657" s="469">
        <v>0</v>
      </c>
      <c r="Q5657" s="887" t="s">
        <v>32833</v>
      </c>
      <c r="R5657" s="942">
        <v>0</v>
      </c>
      <c r="S5657" s="470">
        <v>0</v>
      </c>
    </row>
    <row r="5658" spans="1:19" s="889" customFormat="1" ht="23.25">
      <c r="A5658" s="945" t="s">
        <v>1032</v>
      </c>
      <c r="B5658" s="415" t="s">
        <v>280</v>
      </c>
      <c r="C5658" s="415" t="s">
        <v>115</v>
      </c>
      <c r="D5658" s="887" t="s">
        <v>23423</v>
      </c>
      <c r="E5658" s="802">
        <v>2200</v>
      </c>
      <c r="F5658" s="921" t="s">
        <v>32925</v>
      </c>
      <c r="G5658" s="391" t="s">
        <v>32926</v>
      </c>
      <c r="H5658" s="797" t="s">
        <v>20695</v>
      </c>
      <c r="I5658" s="798" t="s">
        <v>19764</v>
      </c>
      <c r="J5658" s="798" t="s">
        <v>19764</v>
      </c>
      <c r="K5658" s="797" t="s">
        <v>32927</v>
      </c>
      <c r="L5658" s="797">
        <v>6</v>
      </c>
      <c r="M5658" s="469">
        <v>13200</v>
      </c>
      <c r="N5658" s="887" t="s">
        <v>32833</v>
      </c>
      <c r="O5658" s="942">
        <v>0</v>
      </c>
      <c r="P5658" s="469">
        <v>0</v>
      </c>
      <c r="Q5658" s="887" t="s">
        <v>32833</v>
      </c>
      <c r="R5658" s="942">
        <v>0</v>
      </c>
      <c r="S5658" s="470">
        <v>0</v>
      </c>
    </row>
    <row r="5659" spans="1:19" s="889" customFormat="1" ht="23.25">
      <c r="A5659" s="945" t="s">
        <v>1032</v>
      </c>
      <c r="B5659" s="415" t="s">
        <v>280</v>
      </c>
      <c r="C5659" s="415" t="s">
        <v>115</v>
      </c>
      <c r="D5659" s="887" t="s">
        <v>27688</v>
      </c>
      <c r="E5659" s="802">
        <v>3000</v>
      </c>
      <c r="F5659" s="960" t="s">
        <v>32928</v>
      </c>
      <c r="G5659" s="391" t="s">
        <v>32929</v>
      </c>
      <c r="H5659" s="415" t="s">
        <v>32203</v>
      </c>
      <c r="I5659" s="798" t="s">
        <v>19764</v>
      </c>
      <c r="J5659" s="798" t="s">
        <v>19764</v>
      </c>
      <c r="K5659" s="797" t="s">
        <v>32930</v>
      </c>
      <c r="L5659" s="797">
        <v>8</v>
      </c>
      <c r="M5659" s="469">
        <v>22300</v>
      </c>
      <c r="N5659" s="887" t="s">
        <v>32833</v>
      </c>
      <c r="O5659" s="942">
        <v>0</v>
      </c>
      <c r="P5659" s="469">
        <v>0</v>
      </c>
      <c r="Q5659" s="887" t="s">
        <v>32833</v>
      </c>
      <c r="R5659" s="942">
        <v>0</v>
      </c>
      <c r="S5659" s="470">
        <v>0</v>
      </c>
    </row>
    <row r="5660" spans="1:19" s="889" customFormat="1" ht="23.25">
      <c r="A5660" s="945" t="s">
        <v>1032</v>
      </c>
      <c r="B5660" s="415" t="s">
        <v>280</v>
      </c>
      <c r="C5660" s="415" t="s">
        <v>115</v>
      </c>
      <c r="D5660" s="887" t="s">
        <v>32931</v>
      </c>
      <c r="E5660" s="802">
        <v>7000</v>
      </c>
      <c r="F5660" s="921" t="s">
        <v>32932</v>
      </c>
      <c r="G5660" s="391" t="s">
        <v>32933</v>
      </c>
      <c r="H5660" s="946" t="s">
        <v>32345</v>
      </c>
      <c r="I5660" s="798" t="s">
        <v>32089</v>
      </c>
      <c r="J5660" s="798" t="s">
        <v>32089</v>
      </c>
      <c r="K5660" s="797" t="s">
        <v>32934</v>
      </c>
      <c r="L5660" s="797">
        <v>8</v>
      </c>
      <c r="M5660" s="469">
        <v>56000</v>
      </c>
      <c r="N5660" s="887" t="s">
        <v>32833</v>
      </c>
      <c r="O5660" s="942">
        <v>0</v>
      </c>
      <c r="P5660" s="469">
        <v>0</v>
      </c>
      <c r="Q5660" s="887" t="s">
        <v>32833</v>
      </c>
      <c r="R5660" s="942">
        <v>0</v>
      </c>
      <c r="S5660" s="470">
        <v>0</v>
      </c>
    </row>
    <row r="5661" spans="1:19" s="889" customFormat="1" ht="23.25">
      <c r="A5661" s="945" t="s">
        <v>1032</v>
      </c>
      <c r="B5661" s="415" t="s">
        <v>280</v>
      </c>
      <c r="C5661" s="415" t="s">
        <v>115</v>
      </c>
      <c r="D5661" s="887" t="s">
        <v>32246</v>
      </c>
      <c r="E5661" s="802">
        <v>7000</v>
      </c>
      <c r="F5661" s="921" t="s">
        <v>32935</v>
      </c>
      <c r="G5661" s="391" t="s">
        <v>32936</v>
      </c>
      <c r="H5661" s="946" t="s">
        <v>32141</v>
      </c>
      <c r="I5661" s="798" t="s">
        <v>20536</v>
      </c>
      <c r="J5661" s="798" t="s">
        <v>20536</v>
      </c>
      <c r="K5661" s="797" t="s">
        <v>32937</v>
      </c>
      <c r="L5661" s="797">
        <v>8</v>
      </c>
      <c r="M5661" s="469">
        <v>56000</v>
      </c>
      <c r="N5661" s="887" t="s">
        <v>32833</v>
      </c>
      <c r="O5661" s="942">
        <v>0</v>
      </c>
      <c r="P5661" s="469">
        <v>0</v>
      </c>
      <c r="Q5661" s="887" t="s">
        <v>32833</v>
      </c>
      <c r="R5661" s="942">
        <v>0</v>
      </c>
      <c r="S5661" s="470">
        <v>0</v>
      </c>
    </row>
    <row r="5662" spans="1:19" s="889" customFormat="1" ht="23.25">
      <c r="A5662" s="945" t="s">
        <v>1032</v>
      </c>
      <c r="B5662" s="415" t="s">
        <v>280</v>
      </c>
      <c r="C5662" s="415" t="s">
        <v>115</v>
      </c>
      <c r="D5662" s="887" t="s">
        <v>32938</v>
      </c>
      <c r="E5662" s="802">
        <v>8000</v>
      </c>
      <c r="F5662" s="960" t="s">
        <v>32939</v>
      </c>
      <c r="G5662" s="391" t="s">
        <v>32940</v>
      </c>
      <c r="H5662" s="415" t="s">
        <v>32203</v>
      </c>
      <c r="I5662" s="798" t="s">
        <v>32089</v>
      </c>
      <c r="J5662" s="798" t="s">
        <v>32089</v>
      </c>
      <c r="K5662" s="797" t="s">
        <v>12875</v>
      </c>
      <c r="L5662" s="797">
        <v>8</v>
      </c>
      <c r="M5662" s="469">
        <v>64000</v>
      </c>
      <c r="N5662" s="887" t="s">
        <v>32833</v>
      </c>
      <c r="O5662" s="942">
        <v>0</v>
      </c>
      <c r="P5662" s="469">
        <v>0</v>
      </c>
      <c r="Q5662" s="887" t="s">
        <v>32833</v>
      </c>
      <c r="R5662" s="942">
        <v>0</v>
      </c>
      <c r="S5662" s="470">
        <v>0</v>
      </c>
    </row>
    <row r="5663" spans="1:19" s="889" customFormat="1" ht="23.25">
      <c r="A5663" s="945" t="s">
        <v>1032</v>
      </c>
      <c r="B5663" s="415" t="s">
        <v>280</v>
      </c>
      <c r="C5663" s="415" t="s">
        <v>115</v>
      </c>
      <c r="D5663" s="887" t="s">
        <v>32466</v>
      </c>
      <c r="E5663" s="802">
        <v>9000</v>
      </c>
      <c r="F5663" s="960" t="s">
        <v>32941</v>
      </c>
      <c r="G5663" s="391" t="s">
        <v>32942</v>
      </c>
      <c r="H5663" s="415" t="s">
        <v>32203</v>
      </c>
      <c r="I5663" s="634" t="s">
        <v>32089</v>
      </c>
      <c r="J5663" s="634" t="s">
        <v>32089</v>
      </c>
      <c r="K5663" s="797" t="s">
        <v>32943</v>
      </c>
      <c r="L5663" s="797">
        <v>10</v>
      </c>
      <c r="M5663" s="469">
        <v>74400</v>
      </c>
      <c r="N5663" s="887" t="s">
        <v>32833</v>
      </c>
      <c r="O5663" s="942">
        <v>0</v>
      </c>
      <c r="P5663" s="469">
        <v>0</v>
      </c>
      <c r="Q5663" s="887" t="s">
        <v>32833</v>
      </c>
      <c r="R5663" s="942">
        <v>0</v>
      </c>
      <c r="S5663" s="470">
        <v>0</v>
      </c>
    </row>
    <row r="5664" spans="1:19" s="889" customFormat="1" ht="23.25">
      <c r="A5664" s="945" t="s">
        <v>1032</v>
      </c>
      <c r="B5664" s="415" t="s">
        <v>280</v>
      </c>
      <c r="C5664" s="415" t="s">
        <v>115</v>
      </c>
      <c r="D5664" s="887" t="s">
        <v>32944</v>
      </c>
      <c r="E5664" s="802">
        <v>5000</v>
      </c>
      <c r="F5664" s="960" t="s">
        <v>32945</v>
      </c>
      <c r="G5664" s="391" t="s">
        <v>32946</v>
      </c>
      <c r="H5664" s="415" t="s">
        <v>32203</v>
      </c>
      <c r="I5664" s="798" t="s">
        <v>19764</v>
      </c>
      <c r="J5664" s="798" t="s">
        <v>19764</v>
      </c>
      <c r="K5664" s="797" t="s">
        <v>32947</v>
      </c>
      <c r="L5664" s="797">
        <v>10</v>
      </c>
      <c r="M5664" s="469">
        <v>50000</v>
      </c>
      <c r="N5664" s="887" t="s">
        <v>32833</v>
      </c>
      <c r="O5664" s="942">
        <v>0</v>
      </c>
      <c r="P5664" s="469">
        <v>0</v>
      </c>
      <c r="Q5664" s="887" t="s">
        <v>32833</v>
      </c>
      <c r="R5664" s="942">
        <v>0</v>
      </c>
      <c r="S5664" s="470">
        <v>0</v>
      </c>
    </row>
    <row r="5665" spans="1:19" s="889" customFormat="1" ht="23.25">
      <c r="A5665" s="945" t="s">
        <v>1032</v>
      </c>
      <c r="B5665" s="415" t="s">
        <v>280</v>
      </c>
      <c r="C5665" s="415" t="s">
        <v>115</v>
      </c>
      <c r="D5665" s="887" t="s">
        <v>32366</v>
      </c>
      <c r="E5665" s="802">
        <v>7000</v>
      </c>
      <c r="F5665" s="921" t="s">
        <v>32948</v>
      </c>
      <c r="G5665" s="391" t="s">
        <v>32949</v>
      </c>
      <c r="H5665" s="415" t="s">
        <v>32203</v>
      </c>
      <c r="I5665" s="798" t="s">
        <v>32089</v>
      </c>
      <c r="J5665" s="798" t="s">
        <v>32089</v>
      </c>
      <c r="K5665" s="797" t="s">
        <v>32950</v>
      </c>
      <c r="L5665" s="797">
        <v>10</v>
      </c>
      <c r="M5665" s="469">
        <v>70000</v>
      </c>
      <c r="N5665" s="887" t="s">
        <v>32833</v>
      </c>
      <c r="O5665" s="942">
        <v>0</v>
      </c>
      <c r="P5665" s="469">
        <v>0</v>
      </c>
      <c r="Q5665" s="887" t="s">
        <v>32833</v>
      </c>
      <c r="R5665" s="942">
        <v>0</v>
      </c>
      <c r="S5665" s="470">
        <v>0</v>
      </c>
    </row>
    <row r="5666" spans="1:19" s="889" customFormat="1" ht="23.25">
      <c r="A5666" s="945" t="s">
        <v>1032</v>
      </c>
      <c r="B5666" s="415" t="s">
        <v>280</v>
      </c>
      <c r="C5666" s="415" t="s">
        <v>115</v>
      </c>
      <c r="D5666" s="887" t="s">
        <v>32370</v>
      </c>
      <c r="E5666" s="802">
        <v>3500</v>
      </c>
      <c r="F5666" s="960" t="s">
        <v>32951</v>
      </c>
      <c r="G5666" s="391" t="s">
        <v>32952</v>
      </c>
      <c r="H5666" s="415" t="s">
        <v>32203</v>
      </c>
      <c r="I5666" s="798" t="s">
        <v>19764</v>
      </c>
      <c r="J5666" s="798" t="s">
        <v>19764</v>
      </c>
      <c r="K5666" s="961" t="s">
        <v>32953</v>
      </c>
      <c r="L5666" s="797">
        <v>11</v>
      </c>
      <c r="M5666" s="469">
        <v>35350</v>
      </c>
      <c r="N5666" s="887" t="s">
        <v>32833</v>
      </c>
      <c r="O5666" s="942">
        <v>0</v>
      </c>
      <c r="P5666" s="469">
        <v>0</v>
      </c>
      <c r="Q5666" s="887" t="s">
        <v>32833</v>
      </c>
      <c r="R5666" s="942">
        <v>0</v>
      </c>
      <c r="S5666" s="470">
        <v>0</v>
      </c>
    </row>
    <row r="5667" spans="1:19" s="889" customFormat="1" ht="23.25">
      <c r="A5667" s="945" t="s">
        <v>1032</v>
      </c>
      <c r="B5667" s="415" t="s">
        <v>280</v>
      </c>
      <c r="C5667" s="415" t="s">
        <v>115</v>
      </c>
      <c r="D5667" s="887" t="s">
        <v>32954</v>
      </c>
      <c r="E5667" s="1005">
        <v>7000</v>
      </c>
      <c r="F5667" s="954" t="s">
        <v>32955</v>
      </c>
      <c r="G5667" s="391" t="s">
        <v>32956</v>
      </c>
      <c r="H5667" s="415" t="s">
        <v>32203</v>
      </c>
      <c r="I5667" s="634" t="s">
        <v>32089</v>
      </c>
      <c r="J5667" s="634" t="s">
        <v>32089</v>
      </c>
      <c r="K5667" s="415" t="s">
        <v>32957</v>
      </c>
      <c r="L5667" s="797">
        <v>12</v>
      </c>
      <c r="M5667" s="469">
        <v>77000</v>
      </c>
      <c r="N5667" s="887" t="s">
        <v>32833</v>
      </c>
      <c r="O5667" s="942">
        <v>0</v>
      </c>
      <c r="P5667" s="469">
        <v>0</v>
      </c>
      <c r="Q5667" s="887" t="s">
        <v>32833</v>
      </c>
      <c r="R5667" s="942">
        <v>0</v>
      </c>
      <c r="S5667" s="470">
        <v>0</v>
      </c>
    </row>
    <row r="5668" spans="1:19" s="889" customFormat="1" ht="23.25">
      <c r="A5668" s="945" t="s">
        <v>1032</v>
      </c>
      <c r="B5668" s="415" t="s">
        <v>280</v>
      </c>
      <c r="C5668" s="415" t="s">
        <v>115</v>
      </c>
      <c r="D5668" s="887" t="s">
        <v>32466</v>
      </c>
      <c r="E5668" s="342">
        <v>9000</v>
      </c>
      <c r="F5668" s="953" t="s">
        <v>32958</v>
      </c>
      <c r="G5668" s="391" t="s">
        <v>32959</v>
      </c>
      <c r="H5668" s="415" t="s">
        <v>32203</v>
      </c>
      <c r="I5668" s="392" t="s">
        <v>32089</v>
      </c>
      <c r="J5668" s="392" t="s">
        <v>32089</v>
      </c>
      <c r="K5668" s="887" t="s">
        <v>32960</v>
      </c>
      <c r="L5668" s="797">
        <v>12</v>
      </c>
      <c r="M5668" s="469">
        <v>108000</v>
      </c>
      <c r="N5668" s="887" t="s">
        <v>32833</v>
      </c>
      <c r="O5668" s="942">
        <v>0</v>
      </c>
      <c r="P5668" s="469">
        <v>0</v>
      </c>
      <c r="Q5668" s="887" t="s">
        <v>32833</v>
      </c>
      <c r="R5668" s="942">
        <v>0</v>
      </c>
      <c r="S5668" s="470">
        <v>0</v>
      </c>
    </row>
    <row r="5669" spans="1:19" s="889" customFormat="1" ht="23.25">
      <c r="A5669" s="945" t="s">
        <v>1032</v>
      </c>
      <c r="B5669" s="415" t="s">
        <v>280</v>
      </c>
      <c r="C5669" s="415" t="s">
        <v>115</v>
      </c>
      <c r="D5669" s="887" t="s">
        <v>32366</v>
      </c>
      <c r="E5669" s="1005">
        <v>6000</v>
      </c>
      <c r="F5669" s="954" t="s">
        <v>32834</v>
      </c>
      <c r="G5669" s="391" t="s">
        <v>32835</v>
      </c>
      <c r="H5669" s="415" t="s">
        <v>32203</v>
      </c>
      <c r="I5669" s="415" t="s">
        <v>32089</v>
      </c>
      <c r="J5669" s="415" t="s">
        <v>32089</v>
      </c>
      <c r="K5669" s="415" t="s">
        <v>9248</v>
      </c>
      <c r="L5669" s="797">
        <v>12</v>
      </c>
      <c r="M5669" s="469">
        <f>71900-M5633</f>
        <v>68400</v>
      </c>
      <c r="N5669" s="887" t="s">
        <v>32833</v>
      </c>
      <c r="O5669" s="942">
        <v>0</v>
      </c>
      <c r="P5669" s="469">
        <v>0</v>
      </c>
      <c r="Q5669" s="887" t="s">
        <v>32833</v>
      </c>
      <c r="R5669" s="942">
        <v>0</v>
      </c>
      <c r="S5669" s="470">
        <v>0</v>
      </c>
    </row>
    <row r="5670" spans="1:19" s="889" customFormat="1" ht="23.25">
      <c r="A5670" s="945" t="s">
        <v>1032</v>
      </c>
      <c r="B5670" s="415" t="s">
        <v>280</v>
      </c>
      <c r="C5670" s="415" t="s">
        <v>115</v>
      </c>
      <c r="D5670" s="887" t="s">
        <v>32466</v>
      </c>
      <c r="E5670" s="342">
        <v>6000</v>
      </c>
      <c r="F5670" s="432" t="s">
        <v>32961</v>
      </c>
      <c r="G5670" s="391" t="s">
        <v>32962</v>
      </c>
      <c r="H5670" s="415" t="s">
        <v>32203</v>
      </c>
      <c r="I5670" s="887" t="s">
        <v>32089</v>
      </c>
      <c r="J5670" s="887" t="s">
        <v>32089</v>
      </c>
      <c r="K5670" s="887" t="s">
        <v>32963</v>
      </c>
      <c r="L5670" s="797">
        <v>12</v>
      </c>
      <c r="M5670" s="469">
        <v>72000</v>
      </c>
      <c r="N5670" s="887" t="s">
        <v>32833</v>
      </c>
      <c r="O5670" s="942">
        <v>0</v>
      </c>
      <c r="P5670" s="469">
        <v>0</v>
      </c>
      <c r="Q5670" s="887" t="s">
        <v>32833</v>
      </c>
      <c r="R5670" s="942">
        <v>0</v>
      </c>
      <c r="S5670" s="470">
        <v>0</v>
      </c>
    </row>
    <row r="5671" spans="1:19" s="889" customFormat="1" ht="34.9">
      <c r="A5671" s="945" t="s">
        <v>1032</v>
      </c>
      <c r="B5671" s="415" t="s">
        <v>280</v>
      </c>
      <c r="C5671" s="415" t="s">
        <v>115</v>
      </c>
      <c r="D5671" s="887" t="s">
        <v>32964</v>
      </c>
      <c r="E5671" s="1005">
        <v>7000</v>
      </c>
      <c r="F5671" s="954" t="s">
        <v>32965</v>
      </c>
      <c r="G5671" s="391" t="s">
        <v>32966</v>
      </c>
      <c r="H5671" s="1037" t="s">
        <v>32088</v>
      </c>
      <c r="I5671" s="415" t="s">
        <v>32089</v>
      </c>
      <c r="J5671" s="415" t="s">
        <v>32089</v>
      </c>
      <c r="K5671" s="415" t="s">
        <v>32967</v>
      </c>
      <c r="L5671" s="797">
        <v>12</v>
      </c>
      <c r="M5671" s="469">
        <v>83300</v>
      </c>
      <c r="N5671" s="887" t="s">
        <v>32833</v>
      </c>
      <c r="O5671" s="942">
        <v>0</v>
      </c>
      <c r="P5671" s="469">
        <v>0</v>
      </c>
      <c r="Q5671" s="887" t="s">
        <v>32833</v>
      </c>
      <c r="R5671" s="942">
        <v>0</v>
      </c>
      <c r="S5671" s="470">
        <v>0</v>
      </c>
    </row>
    <row r="5672" spans="1:19" s="889" customFormat="1" ht="23.25">
      <c r="A5672" s="945" t="s">
        <v>1032</v>
      </c>
      <c r="B5672" s="415" t="s">
        <v>280</v>
      </c>
      <c r="C5672" s="415" t="s">
        <v>115</v>
      </c>
      <c r="D5672" s="887" t="s">
        <v>32968</v>
      </c>
      <c r="E5672" s="1005">
        <v>2500</v>
      </c>
      <c r="F5672" s="954" t="s">
        <v>32969</v>
      </c>
      <c r="G5672" s="391" t="s">
        <v>32970</v>
      </c>
      <c r="H5672" s="946" t="s">
        <v>32141</v>
      </c>
      <c r="I5672" s="798" t="s">
        <v>19764</v>
      </c>
      <c r="J5672" s="798" t="s">
        <v>19764</v>
      </c>
      <c r="K5672" s="415" t="s">
        <v>32971</v>
      </c>
      <c r="L5672" s="797">
        <v>12</v>
      </c>
      <c r="M5672" s="469">
        <v>30000</v>
      </c>
      <c r="N5672" s="887" t="s">
        <v>32833</v>
      </c>
      <c r="O5672" s="942">
        <v>0</v>
      </c>
      <c r="P5672" s="469">
        <v>0</v>
      </c>
      <c r="Q5672" s="887" t="s">
        <v>32833</v>
      </c>
      <c r="R5672" s="942">
        <v>0</v>
      </c>
      <c r="S5672" s="470">
        <v>0</v>
      </c>
    </row>
    <row r="5673" spans="1:19" s="889" customFormat="1" ht="23.25">
      <c r="A5673" s="945" t="s">
        <v>1032</v>
      </c>
      <c r="B5673" s="415" t="s">
        <v>280</v>
      </c>
      <c r="C5673" s="415" t="s">
        <v>115</v>
      </c>
      <c r="D5673" s="887" t="s">
        <v>32972</v>
      </c>
      <c r="E5673" s="802">
        <v>3000</v>
      </c>
      <c r="F5673" s="921" t="s">
        <v>32973</v>
      </c>
      <c r="G5673" s="391" t="s">
        <v>32974</v>
      </c>
      <c r="H5673" s="415" t="s">
        <v>32203</v>
      </c>
      <c r="I5673" s="798" t="s">
        <v>19764</v>
      </c>
      <c r="J5673" s="798" t="s">
        <v>19764</v>
      </c>
      <c r="K5673" s="797" t="s">
        <v>32975</v>
      </c>
      <c r="L5673" s="797">
        <v>12</v>
      </c>
      <c r="M5673" s="469">
        <v>36000</v>
      </c>
      <c r="N5673" s="797" t="s">
        <v>32975</v>
      </c>
      <c r="O5673" s="916">
        <v>1</v>
      </c>
      <c r="P5673" s="469">
        <v>300</v>
      </c>
      <c r="Q5673" s="887" t="s">
        <v>32833</v>
      </c>
      <c r="R5673" s="942">
        <v>0</v>
      </c>
      <c r="S5673" s="470">
        <v>0</v>
      </c>
    </row>
    <row r="5674" spans="1:19" s="889" customFormat="1" ht="23.25">
      <c r="A5674" s="945" t="s">
        <v>1032</v>
      </c>
      <c r="B5674" s="415" t="s">
        <v>280</v>
      </c>
      <c r="C5674" s="415" t="s">
        <v>115</v>
      </c>
      <c r="D5674" s="887" t="s">
        <v>32976</v>
      </c>
      <c r="E5674" s="1005">
        <v>7000</v>
      </c>
      <c r="F5674" s="954" t="s">
        <v>32977</v>
      </c>
      <c r="G5674" s="391" t="s">
        <v>32978</v>
      </c>
      <c r="H5674" s="946" t="s">
        <v>32345</v>
      </c>
      <c r="I5674" s="392" t="s">
        <v>20536</v>
      </c>
      <c r="J5674" s="392" t="s">
        <v>20536</v>
      </c>
      <c r="K5674" s="415" t="s">
        <v>32979</v>
      </c>
      <c r="L5674" s="797">
        <v>12</v>
      </c>
      <c r="M5674" s="469">
        <v>84000</v>
      </c>
      <c r="N5674" s="415" t="s">
        <v>32979</v>
      </c>
      <c r="O5674" s="916">
        <v>1</v>
      </c>
      <c r="P5674" s="469">
        <v>700</v>
      </c>
      <c r="Q5674" s="887" t="s">
        <v>32833</v>
      </c>
      <c r="R5674" s="942">
        <v>0</v>
      </c>
      <c r="S5674" s="470">
        <v>0</v>
      </c>
    </row>
    <row r="5675" spans="1:19" s="889" customFormat="1" ht="23.25">
      <c r="A5675" s="945" t="s">
        <v>1032</v>
      </c>
      <c r="B5675" s="415" t="s">
        <v>280</v>
      </c>
      <c r="C5675" s="415" t="s">
        <v>115</v>
      </c>
      <c r="D5675" s="887" t="s">
        <v>32366</v>
      </c>
      <c r="E5675" s="1005">
        <v>7000</v>
      </c>
      <c r="F5675" s="952" t="s">
        <v>32980</v>
      </c>
      <c r="G5675" s="391" t="s">
        <v>32981</v>
      </c>
      <c r="H5675" s="415" t="s">
        <v>32203</v>
      </c>
      <c r="I5675" s="634" t="s">
        <v>32089</v>
      </c>
      <c r="J5675" s="634" t="s">
        <v>32089</v>
      </c>
      <c r="K5675" s="415" t="s">
        <v>32982</v>
      </c>
      <c r="L5675" s="797">
        <v>12</v>
      </c>
      <c r="M5675" s="469">
        <v>84000</v>
      </c>
      <c r="N5675" s="415" t="s">
        <v>32982</v>
      </c>
      <c r="O5675" s="916">
        <v>1</v>
      </c>
      <c r="P5675" s="469">
        <v>3733.33</v>
      </c>
      <c r="Q5675" s="887" t="s">
        <v>32833</v>
      </c>
      <c r="R5675" s="942">
        <v>0</v>
      </c>
      <c r="S5675" s="470">
        <v>0</v>
      </c>
    </row>
    <row r="5676" spans="1:19" s="889" customFormat="1" ht="23.25">
      <c r="A5676" s="945" t="s">
        <v>1032</v>
      </c>
      <c r="B5676" s="415" t="s">
        <v>280</v>
      </c>
      <c r="C5676" s="415" t="s">
        <v>115</v>
      </c>
      <c r="D5676" s="887" t="s">
        <v>32983</v>
      </c>
      <c r="E5676" s="1005">
        <v>7500</v>
      </c>
      <c r="F5676" s="955" t="s">
        <v>32984</v>
      </c>
      <c r="G5676" s="391" t="s">
        <v>32985</v>
      </c>
      <c r="H5676" s="946" t="s">
        <v>32141</v>
      </c>
      <c r="I5676" s="392" t="s">
        <v>32089</v>
      </c>
      <c r="J5676" s="392" t="s">
        <v>32089</v>
      </c>
      <c r="K5676" s="415" t="s">
        <v>32986</v>
      </c>
      <c r="L5676" s="797">
        <v>12</v>
      </c>
      <c r="M5676" s="469">
        <v>90000</v>
      </c>
      <c r="N5676" s="415" t="s">
        <v>32986</v>
      </c>
      <c r="O5676" s="916">
        <v>2</v>
      </c>
      <c r="P5676" s="469">
        <v>15000</v>
      </c>
      <c r="Q5676" s="887" t="s">
        <v>32833</v>
      </c>
      <c r="R5676" s="942">
        <v>0</v>
      </c>
      <c r="S5676" s="470">
        <v>0</v>
      </c>
    </row>
    <row r="5677" spans="1:19" s="889" customFormat="1" ht="23.25">
      <c r="A5677" s="945" t="s">
        <v>1032</v>
      </c>
      <c r="B5677" s="415" t="s">
        <v>280</v>
      </c>
      <c r="C5677" s="415" t="s">
        <v>115</v>
      </c>
      <c r="D5677" s="887" t="s">
        <v>32987</v>
      </c>
      <c r="E5677" s="1005">
        <v>6000</v>
      </c>
      <c r="F5677" s="954" t="s">
        <v>32988</v>
      </c>
      <c r="G5677" s="391" t="s">
        <v>32989</v>
      </c>
      <c r="H5677" s="946" t="s">
        <v>32345</v>
      </c>
      <c r="I5677" s="634" t="s">
        <v>32089</v>
      </c>
      <c r="J5677" s="634" t="s">
        <v>32089</v>
      </c>
      <c r="K5677" s="415" t="s">
        <v>32990</v>
      </c>
      <c r="L5677" s="797">
        <v>12</v>
      </c>
      <c r="M5677" s="469">
        <v>72000</v>
      </c>
      <c r="N5677" s="415" t="s">
        <v>32990</v>
      </c>
      <c r="O5677" s="916">
        <v>2</v>
      </c>
      <c r="P5677" s="469">
        <v>12000</v>
      </c>
      <c r="Q5677" s="887" t="s">
        <v>32833</v>
      </c>
      <c r="R5677" s="942">
        <v>0</v>
      </c>
      <c r="S5677" s="470">
        <v>0</v>
      </c>
    </row>
    <row r="5678" spans="1:19" s="889" customFormat="1" ht="23.25">
      <c r="A5678" s="945" t="s">
        <v>1032</v>
      </c>
      <c r="B5678" s="415" t="s">
        <v>280</v>
      </c>
      <c r="C5678" s="415" t="s">
        <v>115</v>
      </c>
      <c r="D5678" s="887" t="s">
        <v>32991</v>
      </c>
      <c r="E5678" s="1005">
        <v>7000</v>
      </c>
      <c r="F5678" s="952" t="s">
        <v>32830</v>
      </c>
      <c r="G5678" s="391" t="s">
        <v>32831</v>
      </c>
      <c r="H5678" s="887" t="s">
        <v>32132</v>
      </c>
      <c r="I5678" s="634" t="s">
        <v>32089</v>
      </c>
      <c r="J5678" s="634" t="s">
        <v>32089</v>
      </c>
      <c r="K5678" s="415" t="s">
        <v>9252</v>
      </c>
      <c r="L5678" s="797">
        <v>11</v>
      </c>
      <c r="M5678" s="469">
        <v>80033.33</v>
      </c>
      <c r="N5678" s="415" t="s">
        <v>9252</v>
      </c>
      <c r="O5678" s="916">
        <v>3</v>
      </c>
      <c r="P5678" s="469">
        <v>17500</v>
      </c>
      <c r="Q5678" s="887" t="s">
        <v>32833</v>
      </c>
      <c r="R5678" s="942">
        <v>0</v>
      </c>
      <c r="S5678" s="470">
        <v>0</v>
      </c>
    </row>
    <row r="5679" spans="1:19" s="889" customFormat="1" ht="23.25">
      <c r="A5679" s="945" t="s">
        <v>1032</v>
      </c>
      <c r="B5679" s="415" t="s">
        <v>280</v>
      </c>
      <c r="C5679" s="415" t="s">
        <v>115</v>
      </c>
      <c r="D5679" s="887" t="s">
        <v>32992</v>
      </c>
      <c r="E5679" s="1005">
        <v>2500</v>
      </c>
      <c r="F5679" s="952" t="s">
        <v>32993</v>
      </c>
      <c r="G5679" s="391" t="s">
        <v>32994</v>
      </c>
      <c r="H5679" s="1037" t="s">
        <v>32088</v>
      </c>
      <c r="I5679" s="634" t="s">
        <v>32089</v>
      </c>
      <c r="J5679" s="634" t="s">
        <v>32089</v>
      </c>
      <c r="K5679" s="415" t="s">
        <v>32995</v>
      </c>
      <c r="L5679" s="797">
        <v>12</v>
      </c>
      <c r="M5679" s="469">
        <v>30000</v>
      </c>
      <c r="N5679" s="415" t="s">
        <v>32995</v>
      </c>
      <c r="O5679" s="916">
        <v>4</v>
      </c>
      <c r="P5679" s="469">
        <v>8333.33</v>
      </c>
      <c r="Q5679" s="887" t="s">
        <v>32833</v>
      </c>
      <c r="R5679" s="942">
        <v>0</v>
      </c>
      <c r="S5679" s="470">
        <v>0</v>
      </c>
    </row>
    <row r="5680" spans="1:19" s="889" customFormat="1" ht="23.25">
      <c r="A5680" s="945" t="s">
        <v>1032</v>
      </c>
      <c r="B5680" s="415" t="s">
        <v>280</v>
      </c>
      <c r="C5680" s="415" t="s">
        <v>115</v>
      </c>
      <c r="D5680" s="887" t="s">
        <v>32826</v>
      </c>
      <c r="E5680" s="1005">
        <v>6000</v>
      </c>
      <c r="F5680" s="952" t="s">
        <v>32996</v>
      </c>
      <c r="G5680" s="391" t="s">
        <v>32997</v>
      </c>
      <c r="H5680" s="415" t="s">
        <v>32203</v>
      </c>
      <c r="I5680" s="634" t="s">
        <v>32089</v>
      </c>
      <c r="J5680" s="634" t="s">
        <v>32089</v>
      </c>
      <c r="K5680" s="415" t="s">
        <v>12931</v>
      </c>
      <c r="L5680" s="797">
        <v>2</v>
      </c>
      <c r="M5680" s="469">
        <v>14600</v>
      </c>
      <c r="N5680" s="415" t="s">
        <v>12931</v>
      </c>
      <c r="O5680" s="916">
        <v>4</v>
      </c>
      <c r="P5680" s="469">
        <v>24000</v>
      </c>
      <c r="Q5680" s="887" t="s">
        <v>32833</v>
      </c>
      <c r="R5680" s="942">
        <v>0</v>
      </c>
      <c r="S5680" s="470">
        <v>0</v>
      </c>
    </row>
    <row r="5681" spans="1:19" s="889" customFormat="1" ht="23.25">
      <c r="A5681" s="945" t="s">
        <v>1032</v>
      </c>
      <c r="B5681" s="415" t="s">
        <v>280</v>
      </c>
      <c r="C5681" s="415" t="s">
        <v>115</v>
      </c>
      <c r="D5681" s="887" t="s">
        <v>32366</v>
      </c>
      <c r="E5681" s="1005">
        <v>7000</v>
      </c>
      <c r="F5681" s="954" t="s">
        <v>32998</v>
      </c>
      <c r="G5681" s="391" t="s">
        <v>32999</v>
      </c>
      <c r="H5681" s="415" t="s">
        <v>32203</v>
      </c>
      <c r="I5681" s="634" t="s">
        <v>32089</v>
      </c>
      <c r="J5681" s="634" t="s">
        <v>32089</v>
      </c>
      <c r="K5681" s="415" t="s">
        <v>33000</v>
      </c>
      <c r="L5681" s="797">
        <v>12</v>
      </c>
      <c r="M5681" s="469">
        <v>84000</v>
      </c>
      <c r="N5681" s="415" t="s">
        <v>33000</v>
      </c>
      <c r="O5681" s="916">
        <v>6</v>
      </c>
      <c r="P5681" s="469">
        <v>42000</v>
      </c>
      <c r="Q5681" s="887" t="s">
        <v>32833</v>
      </c>
      <c r="R5681" s="942">
        <v>0</v>
      </c>
      <c r="S5681" s="470">
        <v>84000</v>
      </c>
    </row>
    <row r="5682" spans="1:19" s="889" customFormat="1" ht="23.25">
      <c r="A5682" s="945" t="s">
        <v>1032</v>
      </c>
      <c r="B5682" s="415" t="s">
        <v>280</v>
      </c>
      <c r="C5682" s="415" t="s">
        <v>115</v>
      </c>
      <c r="D5682" s="887" t="s">
        <v>33001</v>
      </c>
      <c r="E5682" s="802">
        <v>7000</v>
      </c>
      <c r="F5682" s="960" t="s">
        <v>33002</v>
      </c>
      <c r="G5682" s="391" t="s">
        <v>33003</v>
      </c>
      <c r="H5682" s="415" t="s">
        <v>19726</v>
      </c>
      <c r="I5682" s="798" t="s">
        <v>32089</v>
      </c>
      <c r="J5682" s="798" t="s">
        <v>32089</v>
      </c>
      <c r="K5682" s="887" t="s">
        <v>33004</v>
      </c>
      <c r="L5682" s="797">
        <v>2</v>
      </c>
      <c r="M5682" s="469">
        <v>17033.330000000002</v>
      </c>
      <c r="N5682" s="887" t="s">
        <v>33004</v>
      </c>
      <c r="O5682" s="916">
        <v>6</v>
      </c>
      <c r="P5682" s="469">
        <v>42000</v>
      </c>
      <c r="Q5682" s="887" t="s">
        <v>32833</v>
      </c>
      <c r="R5682" s="942">
        <v>0</v>
      </c>
      <c r="S5682" s="470">
        <f>E5682*3+2113</f>
        <v>23113</v>
      </c>
    </row>
    <row r="5683" spans="1:19" s="889" customFormat="1" ht="34.9">
      <c r="A5683" s="945" t="s">
        <v>1032</v>
      </c>
      <c r="B5683" s="415" t="s">
        <v>280</v>
      </c>
      <c r="C5683" s="415" t="s">
        <v>115</v>
      </c>
      <c r="D5683" s="887" t="s">
        <v>33005</v>
      </c>
      <c r="E5683" s="802">
        <v>6800</v>
      </c>
      <c r="F5683" s="921" t="s">
        <v>33006</v>
      </c>
      <c r="G5683" s="391" t="s">
        <v>33007</v>
      </c>
      <c r="H5683" s="797" t="s">
        <v>33008</v>
      </c>
      <c r="I5683" s="797" t="s">
        <v>20536</v>
      </c>
      <c r="J5683" s="797" t="s">
        <v>20536</v>
      </c>
      <c r="K5683" s="797" t="s">
        <v>33009</v>
      </c>
      <c r="L5683" s="797">
        <v>12</v>
      </c>
      <c r="M5683" s="469">
        <v>81600</v>
      </c>
      <c r="N5683" s="797" t="s">
        <v>33009</v>
      </c>
      <c r="O5683" s="916">
        <v>6</v>
      </c>
      <c r="P5683" s="469">
        <v>40800</v>
      </c>
      <c r="Q5683" s="887" t="s">
        <v>32833</v>
      </c>
      <c r="R5683" s="942">
        <v>0</v>
      </c>
      <c r="S5683" s="470">
        <v>81600</v>
      </c>
    </row>
    <row r="5684" spans="1:19" s="889" customFormat="1" ht="23.25">
      <c r="A5684" s="945" t="s">
        <v>1032</v>
      </c>
      <c r="B5684" s="415" t="s">
        <v>280</v>
      </c>
      <c r="C5684" s="415" t="s">
        <v>115</v>
      </c>
      <c r="D5684" s="887" t="s">
        <v>33010</v>
      </c>
      <c r="E5684" s="802">
        <v>8000</v>
      </c>
      <c r="F5684" s="960" t="s">
        <v>33011</v>
      </c>
      <c r="G5684" s="391" t="s">
        <v>33012</v>
      </c>
      <c r="H5684" s="415" t="s">
        <v>32203</v>
      </c>
      <c r="I5684" s="798" t="s">
        <v>32089</v>
      </c>
      <c r="J5684" s="798" t="s">
        <v>32089</v>
      </c>
      <c r="K5684" s="797" t="s">
        <v>33013</v>
      </c>
      <c r="L5684" s="797">
        <v>12</v>
      </c>
      <c r="M5684" s="469">
        <v>96000</v>
      </c>
      <c r="N5684" s="797" t="s">
        <v>33013</v>
      </c>
      <c r="O5684" s="916">
        <v>6</v>
      </c>
      <c r="P5684" s="469">
        <v>48000</v>
      </c>
      <c r="Q5684" s="887" t="s">
        <v>32833</v>
      </c>
      <c r="R5684" s="942">
        <v>0</v>
      </c>
      <c r="S5684" s="470">
        <v>96000</v>
      </c>
    </row>
    <row r="5685" spans="1:19" s="889" customFormat="1" ht="23.25">
      <c r="A5685" s="945" t="s">
        <v>1032</v>
      </c>
      <c r="B5685" s="415" t="s">
        <v>280</v>
      </c>
      <c r="C5685" s="415" t="s">
        <v>115</v>
      </c>
      <c r="D5685" s="887" t="s">
        <v>33014</v>
      </c>
      <c r="E5685" s="802">
        <v>5000</v>
      </c>
      <c r="F5685" s="921" t="s">
        <v>33015</v>
      </c>
      <c r="G5685" s="391" t="s">
        <v>33016</v>
      </c>
      <c r="H5685" s="946" t="s">
        <v>32345</v>
      </c>
      <c r="I5685" s="798" t="s">
        <v>32089</v>
      </c>
      <c r="J5685" s="798" t="s">
        <v>32089</v>
      </c>
      <c r="K5685" s="797" t="s">
        <v>33017</v>
      </c>
      <c r="L5685" s="797">
        <v>12</v>
      </c>
      <c r="M5685" s="469">
        <v>60000</v>
      </c>
      <c r="N5685" s="797" t="s">
        <v>33017</v>
      </c>
      <c r="O5685" s="916">
        <v>6</v>
      </c>
      <c r="P5685" s="469">
        <v>30000</v>
      </c>
      <c r="Q5685" s="887" t="s">
        <v>32833</v>
      </c>
      <c r="R5685" s="942">
        <v>0</v>
      </c>
      <c r="S5685" s="470">
        <v>60000</v>
      </c>
    </row>
    <row r="5686" spans="1:19" s="889" customFormat="1" ht="23.25">
      <c r="A5686" s="945" t="s">
        <v>1032</v>
      </c>
      <c r="B5686" s="415" t="s">
        <v>280</v>
      </c>
      <c r="C5686" s="415" t="s">
        <v>115</v>
      </c>
      <c r="D5686" s="887" t="s">
        <v>32366</v>
      </c>
      <c r="E5686" s="802">
        <v>7000</v>
      </c>
      <c r="F5686" s="960" t="s">
        <v>33018</v>
      </c>
      <c r="G5686" s="391" t="s">
        <v>33019</v>
      </c>
      <c r="H5686" s="415" t="s">
        <v>32203</v>
      </c>
      <c r="I5686" s="798" t="s">
        <v>32089</v>
      </c>
      <c r="J5686" s="798" t="s">
        <v>32089</v>
      </c>
      <c r="K5686" s="797" t="s">
        <v>33020</v>
      </c>
      <c r="L5686" s="797">
        <v>12</v>
      </c>
      <c r="M5686" s="469">
        <v>84000</v>
      </c>
      <c r="N5686" s="797" t="s">
        <v>33020</v>
      </c>
      <c r="O5686" s="916">
        <v>6</v>
      </c>
      <c r="P5686" s="469">
        <v>42000</v>
      </c>
      <c r="Q5686" s="887" t="s">
        <v>32833</v>
      </c>
      <c r="R5686" s="942">
        <v>0</v>
      </c>
      <c r="S5686" s="470">
        <v>84000</v>
      </c>
    </row>
    <row r="5687" spans="1:19" s="889" customFormat="1" ht="23.25">
      <c r="A5687" s="945" t="s">
        <v>1032</v>
      </c>
      <c r="B5687" s="415" t="s">
        <v>280</v>
      </c>
      <c r="C5687" s="415" t="s">
        <v>115</v>
      </c>
      <c r="D5687" s="887" t="s">
        <v>29561</v>
      </c>
      <c r="E5687" s="802">
        <v>5000</v>
      </c>
      <c r="F5687" s="921" t="s">
        <v>33021</v>
      </c>
      <c r="G5687" s="391" t="s">
        <v>33022</v>
      </c>
      <c r="H5687" s="1037" t="s">
        <v>32238</v>
      </c>
      <c r="I5687" s="798" t="s">
        <v>32089</v>
      </c>
      <c r="J5687" s="798" t="s">
        <v>32089</v>
      </c>
      <c r="K5687" s="797" t="s">
        <v>33023</v>
      </c>
      <c r="L5687" s="797">
        <v>12</v>
      </c>
      <c r="M5687" s="469">
        <v>60000</v>
      </c>
      <c r="N5687" s="797" t="s">
        <v>33023</v>
      </c>
      <c r="O5687" s="916">
        <v>6</v>
      </c>
      <c r="P5687" s="469">
        <v>30000</v>
      </c>
      <c r="Q5687" s="887" t="s">
        <v>32833</v>
      </c>
      <c r="R5687" s="942">
        <v>0</v>
      </c>
      <c r="S5687" s="470">
        <v>60000</v>
      </c>
    </row>
    <row r="5688" spans="1:19" s="889" customFormat="1" ht="23.25">
      <c r="A5688" s="945" t="s">
        <v>1032</v>
      </c>
      <c r="B5688" s="415" t="s">
        <v>280</v>
      </c>
      <c r="C5688" s="415" t="s">
        <v>115</v>
      </c>
      <c r="D5688" s="887" t="s">
        <v>33024</v>
      </c>
      <c r="E5688" s="802">
        <v>2500</v>
      </c>
      <c r="F5688" s="960" t="s">
        <v>33025</v>
      </c>
      <c r="G5688" s="391" t="s">
        <v>33026</v>
      </c>
      <c r="H5688" s="415" t="s">
        <v>26157</v>
      </c>
      <c r="I5688" s="798" t="s">
        <v>32089</v>
      </c>
      <c r="J5688" s="798" t="s">
        <v>32089</v>
      </c>
      <c r="K5688" s="797" t="s">
        <v>33027</v>
      </c>
      <c r="L5688" s="797">
        <v>12</v>
      </c>
      <c r="M5688" s="469">
        <v>30000</v>
      </c>
      <c r="N5688" s="797" t="s">
        <v>33027</v>
      </c>
      <c r="O5688" s="916">
        <v>6</v>
      </c>
      <c r="P5688" s="469">
        <v>15000</v>
      </c>
      <c r="Q5688" s="887" t="s">
        <v>32833</v>
      </c>
      <c r="R5688" s="942">
        <v>0</v>
      </c>
      <c r="S5688" s="470">
        <v>30000</v>
      </c>
    </row>
    <row r="5689" spans="1:19" s="889" customFormat="1" ht="23.25">
      <c r="A5689" s="945" t="s">
        <v>1032</v>
      </c>
      <c r="B5689" s="415" t="s">
        <v>280</v>
      </c>
      <c r="C5689" s="415" t="s">
        <v>115</v>
      </c>
      <c r="D5689" s="887" t="s">
        <v>32944</v>
      </c>
      <c r="E5689" s="802">
        <v>5000</v>
      </c>
      <c r="F5689" s="921" t="s">
        <v>33028</v>
      </c>
      <c r="G5689" s="391" t="s">
        <v>33029</v>
      </c>
      <c r="H5689" s="415" t="s">
        <v>32203</v>
      </c>
      <c r="I5689" s="798" t="s">
        <v>32089</v>
      </c>
      <c r="J5689" s="798" t="s">
        <v>32089</v>
      </c>
      <c r="K5689" s="797" t="s">
        <v>33030</v>
      </c>
      <c r="L5689" s="797">
        <v>12</v>
      </c>
      <c r="M5689" s="469">
        <v>60000</v>
      </c>
      <c r="N5689" s="797" t="s">
        <v>33030</v>
      </c>
      <c r="O5689" s="916">
        <v>6</v>
      </c>
      <c r="P5689" s="469">
        <v>30000</v>
      </c>
      <c r="Q5689" s="887" t="s">
        <v>32833</v>
      </c>
      <c r="R5689" s="942">
        <v>0</v>
      </c>
      <c r="S5689" s="470">
        <v>60000</v>
      </c>
    </row>
    <row r="5690" spans="1:19" s="889" customFormat="1" ht="23.25">
      <c r="A5690" s="945" t="s">
        <v>1032</v>
      </c>
      <c r="B5690" s="415" t="s">
        <v>280</v>
      </c>
      <c r="C5690" s="415" t="s">
        <v>115</v>
      </c>
      <c r="D5690" s="797" t="s">
        <v>33031</v>
      </c>
      <c r="E5690" s="802">
        <v>7000</v>
      </c>
      <c r="F5690" s="960" t="s">
        <v>33032</v>
      </c>
      <c r="G5690" s="391" t="s">
        <v>33033</v>
      </c>
      <c r="H5690" s="415" t="s">
        <v>32120</v>
      </c>
      <c r="I5690" s="798" t="s">
        <v>32089</v>
      </c>
      <c r="J5690" s="798" t="s">
        <v>32089</v>
      </c>
      <c r="K5690" s="887" t="s">
        <v>32833</v>
      </c>
      <c r="L5690" s="916">
        <v>0</v>
      </c>
      <c r="M5690" s="469">
        <v>0</v>
      </c>
      <c r="N5690" s="887" t="s">
        <v>9302</v>
      </c>
      <c r="O5690" s="916">
        <v>3</v>
      </c>
      <c r="P5690" s="469">
        <v>21000</v>
      </c>
      <c r="Q5690" s="887" t="s">
        <v>9302</v>
      </c>
      <c r="R5690" s="916">
        <v>12</v>
      </c>
      <c r="S5690" s="470">
        <v>84000</v>
      </c>
    </row>
    <row r="5691" spans="1:19" s="889" customFormat="1" ht="23.25">
      <c r="A5691" s="945" t="s">
        <v>1032</v>
      </c>
      <c r="B5691" s="415" t="s">
        <v>280</v>
      </c>
      <c r="C5691" s="415" t="s">
        <v>115</v>
      </c>
      <c r="D5691" s="797" t="s">
        <v>33034</v>
      </c>
      <c r="E5691" s="802">
        <v>5000</v>
      </c>
      <c r="F5691" s="960" t="s">
        <v>33035</v>
      </c>
      <c r="G5691" s="391" t="s">
        <v>33036</v>
      </c>
      <c r="H5691" s="415" t="s">
        <v>32203</v>
      </c>
      <c r="I5691" s="798" t="s">
        <v>32089</v>
      </c>
      <c r="J5691" s="798" t="s">
        <v>32089</v>
      </c>
      <c r="K5691" s="887" t="s">
        <v>32833</v>
      </c>
      <c r="L5691" s="916">
        <v>0</v>
      </c>
      <c r="M5691" s="469">
        <v>0</v>
      </c>
      <c r="N5691" s="887" t="s">
        <v>9304</v>
      </c>
      <c r="O5691" s="916">
        <v>3</v>
      </c>
      <c r="P5691" s="469">
        <v>15000</v>
      </c>
      <c r="Q5691" s="887" t="s">
        <v>9304</v>
      </c>
      <c r="R5691" s="916">
        <v>12</v>
      </c>
      <c r="S5691" s="470">
        <v>60000</v>
      </c>
    </row>
    <row r="5692" spans="1:19" s="889" customFormat="1" ht="23.25">
      <c r="A5692" s="945" t="s">
        <v>1032</v>
      </c>
      <c r="B5692" s="415" t="s">
        <v>280</v>
      </c>
      <c r="C5692" s="415" t="s">
        <v>115</v>
      </c>
      <c r="D5692" s="797" t="s">
        <v>33037</v>
      </c>
      <c r="E5692" s="802">
        <v>7000</v>
      </c>
      <c r="F5692" s="960" t="s">
        <v>33038</v>
      </c>
      <c r="G5692" s="391" t="s">
        <v>33039</v>
      </c>
      <c r="H5692" s="415" t="s">
        <v>32203</v>
      </c>
      <c r="I5692" s="798" t="s">
        <v>32089</v>
      </c>
      <c r="J5692" s="798" t="s">
        <v>32089</v>
      </c>
      <c r="K5692" s="887" t="s">
        <v>32833</v>
      </c>
      <c r="L5692" s="916">
        <v>0</v>
      </c>
      <c r="M5692" s="469">
        <v>0</v>
      </c>
      <c r="N5692" s="887" t="s">
        <v>9307</v>
      </c>
      <c r="O5692" s="916">
        <v>3</v>
      </c>
      <c r="P5692" s="469">
        <v>20066.669999999998</v>
      </c>
      <c r="Q5692" s="887" t="s">
        <v>9307</v>
      </c>
      <c r="R5692" s="916">
        <v>12</v>
      </c>
      <c r="S5692" s="470">
        <v>84000</v>
      </c>
    </row>
    <row r="5693" spans="1:19" s="889" customFormat="1" ht="23.25">
      <c r="A5693" s="945" t="s">
        <v>1032</v>
      </c>
      <c r="B5693" s="415" t="s">
        <v>280</v>
      </c>
      <c r="C5693" s="415" t="s">
        <v>115</v>
      </c>
      <c r="D5693" s="797" t="s">
        <v>32968</v>
      </c>
      <c r="E5693" s="802">
        <v>2500</v>
      </c>
      <c r="F5693" s="960" t="s">
        <v>33040</v>
      </c>
      <c r="G5693" s="391" t="s">
        <v>33041</v>
      </c>
      <c r="H5693" s="946" t="s">
        <v>32141</v>
      </c>
      <c r="I5693" s="798" t="s">
        <v>19764</v>
      </c>
      <c r="J5693" s="798" t="s">
        <v>19764</v>
      </c>
      <c r="K5693" s="887" t="s">
        <v>32833</v>
      </c>
      <c r="L5693" s="916">
        <v>0</v>
      </c>
      <c r="M5693" s="469">
        <v>0</v>
      </c>
      <c r="N5693" s="887" t="s">
        <v>9321</v>
      </c>
      <c r="O5693" s="916">
        <v>3</v>
      </c>
      <c r="P5693" s="469">
        <v>6666.67</v>
      </c>
      <c r="Q5693" s="887" t="s">
        <v>9321</v>
      </c>
      <c r="R5693" s="916">
        <v>12</v>
      </c>
      <c r="S5693" s="470">
        <v>30000</v>
      </c>
    </row>
    <row r="5694" spans="1:19" s="889" customFormat="1" ht="23.25">
      <c r="A5694" s="945" t="s">
        <v>1032</v>
      </c>
      <c r="B5694" s="415" t="s">
        <v>280</v>
      </c>
      <c r="C5694" s="415" t="s">
        <v>115</v>
      </c>
      <c r="D5694" s="797" t="s">
        <v>33042</v>
      </c>
      <c r="E5694" s="802">
        <v>9000</v>
      </c>
      <c r="F5694" s="960" t="s">
        <v>33043</v>
      </c>
      <c r="G5694" s="391" t="s">
        <v>33044</v>
      </c>
      <c r="H5694" s="415" t="s">
        <v>32203</v>
      </c>
      <c r="I5694" s="798" t="s">
        <v>32089</v>
      </c>
      <c r="J5694" s="798" t="s">
        <v>32089</v>
      </c>
      <c r="K5694" s="887" t="s">
        <v>32833</v>
      </c>
      <c r="L5694" s="916">
        <v>0</v>
      </c>
      <c r="M5694" s="469">
        <v>0</v>
      </c>
      <c r="N5694" s="887" t="s">
        <v>12951</v>
      </c>
      <c r="O5694" s="916">
        <v>3</v>
      </c>
      <c r="P5694" s="469">
        <v>21900</v>
      </c>
      <c r="Q5694" s="887" t="s">
        <v>12951</v>
      </c>
      <c r="R5694" s="916">
        <v>12</v>
      </c>
      <c r="S5694" s="470">
        <v>108000</v>
      </c>
    </row>
    <row r="5695" spans="1:19" s="889" customFormat="1" ht="23.25">
      <c r="A5695" s="945" t="s">
        <v>1032</v>
      </c>
      <c r="B5695" s="415" t="s">
        <v>280</v>
      </c>
      <c r="C5695" s="415" t="s">
        <v>115</v>
      </c>
      <c r="D5695" s="797" t="s">
        <v>33037</v>
      </c>
      <c r="E5695" s="802">
        <v>7000</v>
      </c>
      <c r="F5695" s="960" t="s">
        <v>33045</v>
      </c>
      <c r="G5695" s="391" t="s">
        <v>33046</v>
      </c>
      <c r="H5695" s="415" t="s">
        <v>32203</v>
      </c>
      <c r="I5695" s="798" t="s">
        <v>32089</v>
      </c>
      <c r="J5695" s="798" t="s">
        <v>32089</v>
      </c>
      <c r="K5695" s="887" t="s">
        <v>32833</v>
      </c>
      <c r="L5695" s="916">
        <v>0</v>
      </c>
      <c r="M5695" s="469">
        <v>0</v>
      </c>
      <c r="N5695" s="887" t="s">
        <v>9324</v>
      </c>
      <c r="O5695" s="916">
        <v>3</v>
      </c>
      <c r="P5695" s="469">
        <v>16800</v>
      </c>
      <c r="Q5695" s="887" t="s">
        <v>9324</v>
      </c>
      <c r="R5695" s="916">
        <v>12</v>
      </c>
      <c r="S5695" s="470">
        <v>84000</v>
      </c>
    </row>
    <row r="5696" spans="1:19" s="893" customFormat="1" ht="21" customHeight="1">
      <c r="A5696" s="245" t="s">
        <v>10</v>
      </c>
      <c r="B5696" s="248"/>
      <c r="C5696" s="248"/>
      <c r="D5696" s="962"/>
      <c r="E5696" s="1024"/>
      <c r="F5696" s="248"/>
      <c r="G5696" s="1033"/>
      <c r="H5696" s="1039"/>
      <c r="I5696" s="1039"/>
      <c r="J5696" s="1039"/>
      <c r="K5696" s="963"/>
      <c r="L5696" s="963"/>
      <c r="M5696" s="999">
        <f>SUM(M5433:M5695)</f>
        <v>13928357</v>
      </c>
      <c r="N5696" s="944"/>
      <c r="O5696" s="932"/>
      <c r="P5696" s="999">
        <f>SUM(P5433:P5695)</f>
        <v>6352735</v>
      </c>
      <c r="Q5696" s="963"/>
      <c r="R5696" s="963"/>
      <c r="S5696" s="1010">
        <f>SUM(S5433:S5695)</f>
        <v>12834313</v>
      </c>
    </row>
    <row r="5697" spans="1:19" ht="21" customHeight="1">
      <c r="A5697" s="1405" t="s">
        <v>454</v>
      </c>
      <c r="B5697" s="1406"/>
      <c r="C5697" s="1406"/>
      <c r="D5697" s="1406"/>
      <c r="E5697" s="1406"/>
      <c r="F5697" s="1406"/>
      <c r="G5697" s="1406"/>
      <c r="H5697" s="1406"/>
      <c r="I5697" s="1406"/>
      <c r="J5697" s="1406"/>
      <c r="K5697" s="1406"/>
      <c r="L5697" s="1406"/>
      <c r="M5697" s="1406"/>
      <c r="N5697" s="1406"/>
      <c r="O5697" s="1406"/>
      <c r="P5697" s="1406"/>
      <c r="Q5697" s="1406"/>
      <c r="R5697" s="1406"/>
      <c r="S5697" s="1407"/>
    </row>
    <row r="5698" spans="1:19" s="889" customFormat="1" ht="35" customHeight="1">
      <c r="A5698" s="964" t="s">
        <v>1033</v>
      </c>
      <c r="B5698" s="415" t="s">
        <v>280</v>
      </c>
      <c r="C5698" s="386" t="s">
        <v>115</v>
      </c>
      <c r="D5698" s="797" t="s">
        <v>33047</v>
      </c>
      <c r="E5698" s="1025">
        <v>4000</v>
      </c>
      <c r="F5698" s="965" t="s">
        <v>33048</v>
      </c>
      <c r="G5698" s="723" t="s">
        <v>33049</v>
      </c>
      <c r="H5698" s="797" t="s">
        <v>19824</v>
      </c>
      <c r="I5698" s="887" t="s">
        <v>19773</v>
      </c>
      <c r="J5698" s="887" t="s">
        <v>21508</v>
      </c>
      <c r="K5698" s="966" t="s">
        <v>33050</v>
      </c>
      <c r="L5698" s="967">
        <v>3</v>
      </c>
      <c r="M5698" s="346">
        <v>9000</v>
      </c>
      <c r="N5698" s="966" t="s">
        <v>33051</v>
      </c>
      <c r="O5698" s="967">
        <v>4</v>
      </c>
      <c r="P5698" s="346">
        <v>19808.25</v>
      </c>
      <c r="Q5698" s="968">
        <v>0</v>
      </c>
      <c r="R5698" s="968">
        <v>0</v>
      </c>
      <c r="S5698" s="467">
        <v>0</v>
      </c>
    </row>
    <row r="5699" spans="1:19" s="889" customFormat="1" ht="46.5">
      <c r="A5699" s="964" t="s">
        <v>1033</v>
      </c>
      <c r="B5699" s="415" t="s">
        <v>280</v>
      </c>
      <c r="C5699" s="386" t="s">
        <v>115</v>
      </c>
      <c r="D5699" s="797" t="s">
        <v>33052</v>
      </c>
      <c r="E5699" s="1025">
        <v>6500</v>
      </c>
      <c r="F5699" s="965" t="s">
        <v>33053</v>
      </c>
      <c r="G5699" s="723" t="s">
        <v>33054</v>
      </c>
      <c r="H5699" s="797" t="s">
        <v>33055</v>
      </c>
      <c r="I5699" s="887" t="s">
        <v>19773</v>
      </c>
      <c r="J5699" s="887" t="s">
        <v>33056</v>
      </c>
      <c r="K5699" s="966" t="s">
        <v>33051</v>
      </c>
      <c r="L5699" s="967">
        <v>12</v>
      </c>
      <c r="M5699" s="346">
        <f>+E5699*12</f>
        <v>78000</v>
      </c>
      <c r="N5699" s="966" t="s">
        <v>33050</v>
      </c>
      <c r="O5699" s="967">
        <v>6</v>
      </c>
      <c r="P5699" s="346">
        <f t="shared" ref="P5699:P5763" si="96">+E5699*6</f>
        <v>39000</v>
      </c>
      <c r="Q5699" s="966" t="s">
        <v>33051</v>
      </c>
      <c r="R5699" s="969">
        <v>12</v>
      </c>
      <c r="S5699" s="1016">
        <v>78000</v>
      </c>
    </row>
    <row r="5700" spans="1:19" s="889" customFormat="1" ht="34.9">
      <c r="A5700" s="964" t="s">
        <v>1033</v>
      </c>
      <c r="B5700" s="415" t="s">
        <v>280</v>
      </c>
      <c r="C5700" s="386" t="s">
        <v>115</v>
      </c>
      <c r="D5700" s="797" t="s">
        <v>33057</v>
      </c>
      <c r="E5700" s="1025">
        <v>2000</v>
      </c>
      <c r="F5700" s="965" t="s">
        <v>33058</v>
      </c>
      <c r="G5700" s="723" t="s">
        <v>33059</v>
      </c>
      <c r="H5700" s="797" t="s">
        <v>33060</v>
      </c>
      <c r="I5700" s="887" t="s">
        <v>19764</v>
      </c>
      <c r="J5700" s="887" t="s">
        <v>19764</v>
      </c>
      <c r="K5700" s="966" t="s">
        <v>33050</v>
      </c>
      <c r="L5700" s="967">
        <v>2</v>
      </c>
      <c r="M5700" s="346">
        <v>3157.78</v>
      </c>
      <c r="N5700" s="968">
        <v>0</v>
      </c>
      <c r="O5700" s="968">
        <v>0</v>
      </c>
      <c r="P5700" s="1006">
        <v>0</v>
      </c>
      <c r="Q5700" s="968">
        <v>0</v>
      </c>
      <c r="R5700" s="968">
        <v>0</v>
      </c>
      <c r="S5700" s="467">
        <v>0</v>
      </c>
    </row>
    <row r="5701" spans="1:19" s="889" customFormat="1" ht="23.25">
      <c r="A5701" s="964" t="s">
        <v>1033</v>
      </c>
      <c r="B5701" s="415" t="s">
        <v>280</v>
      </c>
      <c r="C5701" s="386" t="s">
        <v>115</v>
      </c>
      <c r="D5701" s="797" t="s">
        <v>33061</v>
      </c>
      <c r="E5701" s="1025">
        <v>3000</v>
      </c>
      <c r="F5701" s="965" t="s">
        <v>33062</v>
      </c>
      <c r="G5701" s="723" t="s">
        <v>33063</v>
      </c>
      <c r="H5701" s="797" t="s">
        <v>33064</v>
      </c>
      <c r="I5701" s="887" t="s">
        <v>19764</v>
      </c>
      <c r="J5701" s="887" t="s">
        <v>19764</v>
      </c>
      <c r="K5701" s="966" t="s">
        <v>33051</v>
      </c>
      <c r="L5701" s="967">
        <v>12</v>
      </c>
      <c r="M5701" s="346">
        <f>+E5701*12</f>
        <v>36000</v>
      </c>
      <c r="N5701" s="966" t="s">
        <v>33050</v>
      </c>
      <c r="O5701" s="967">
        <v>6</v>
      </c>
      <c r="P5701" s="346">
        <f t="shared" si="96"/>
        <v>18000</v>
      </c>
      <c r="Q5701" s="966" t="s">
        <v>33051</v>
      </c>
      <c r="R5701" s="969">
        <v>12</v>
      </c>
      <c r="S5701" s="1016">
        <v>36000</v>
      </c>
    </row>
    <row r="5702" spans="1:19" s="889" customFormat="1" ht="23.25">
      <c r="A5702" s="964" t="s">
        <v>1033</v>
      </c>
      <c r="B5702" s="415" t="s">
        <v>280</v>
      </c>
      <c r="C5702" s="386" t="s">
        <v>115</v>
      </c>
      <c r="D5702" s="797" t="s">
        <v>33065</v>
      </c>
      <c r="E5702" s="1025">
        <v>5500</v>
      </c>
      <c r="F5702" s="965" t="s">
        <v>33066</v>
      </c>
      <c r="G5702" s="723" t="s">
        <v>33067</v>
      </c>
      <c r="H5702" s="797" t="s">
        <v>19733</v>
      </c>
      <c r="I5702" s="887" t="s">
        <v>19773</v>
      </c>
      <c r="J5702" s="887" t="s">
        <v>19733</v>
      </c>
      <c r="K5702" s="966" t="s">
        <v>33050</v>
      </c>
      <c r="L5702" s="967">
        <v>2</v>
      </c>
      <c r="M5702" s="346">
        <v>9714.73</v>
      </c>
      <c r="N5702" s="968">
        <v>0</v>
      </c>
      <c r="O5702" s="968">
        <v>0</v>
      </c>
      <c r="P5702" s="1006">
        <v>0</v>
      </c>
      <c r="Q5702" s="968">
        <v>0</v>
      </c>
      <c r="R5702" s="968">
        <v>0</v>
      </c>
      <c r="S5702" s="467">
        <v>0</v>
      </c>
    </row>
    <row r="5703" spans="1:19" s="889" customFormat="1" ht="34.9">
      <c r="A5703" s="964" t="s">
        <v>1033</v>
      </c>
      <c r="B5703" s="415" t="s">
        <v>280</v>
      </c>
      <c r="C5703" s="386" t="s">
        <v>115</v>
      </c>
      <c r="D5703" s="797" t="s">
        <v>33068</v>
      </c>
      <c r="E5703" s="1025">
        <v>7000</v>
      </c>
      <c r="F5703" s="965" t="s">
        <v>33069</v>
      </c>
      <c r="G5703" s="723" t="s">
        <v>33070</v>
      </c>
      <c r="H5703" s="797" t="s">
        <v>33055</v>
      </c>
      <c r="I5703" s="887" t="s">
        <v>19773</v>
      </c>
      <c r="J5703" s="887" t="s">
        <v>38201</v>
      </c>
      <c r="K5703" s="966" t="s">
        <v>33051</v>
      </c>
      <c r="L5703" s="967">
        <v>12</v>
      </c>
      <c r="M5703" s="346">
        <v>84008.56</v>
      </c>
      <c r="N5703" s="968">
        <v>0</v>
      </c>
      <c r="O5703" s="968">
        <v>0</v>
      </c>
      <c r="P5703" s="1006">
        <v>0</v>
      </c>
      <c r="Q5703" s="968">
        <v>0</v>
      </c>
      <c r="R5703" s="968">
        <v>0</v>
      </c>
      <c r="S5703" s="467">
        <v>0</v>
      </c>
    </row>
    <row r="5704" spans="1:19" s="889" customFormat="1" ht="23.25">
      <c r="A5704" s="964" t="s">
        <v>1033</v>
      </c>
      <c r="B5704" s="415" t="s">
        <v>280</v>
      </c>
      <c r="C5704" s="386" t="s">
        <v>115</v>
      </c>
      <c r="D5704" s="797" t="s">
        <v>20390</v>
      </c>
      <c r="E5704" s="1025">
        <v>3000</v>
      </c>
      <c r="F5704" s="965" t="s">
        <v>33071</v>
      </c>
      <c r="G5704" s="723" t="s">
        <v>33072</v>
      </c>
      <c r="H5704" s="797" t="s">
        <v>33073</v>
      </c>
      <c r="I5704" s="887" t="s">
        <v>19764</v>
      </c>
      <c r="J5704" s="887" t="s">
        <v>21494</v>
      </c>
      <c r="K5704" s="966" t="s">
        <v>33051</v>
      </c>
      <c r="L5704" s="967">
        <v>12</v>
      </c>
      <c r="M5704" s="346">
        <f>+E5704*12</f>
        <v>36000</v>
      </c>
      <c r="N5704" s="966" t="s">
        <v>33050</v>
      </c>
      <c r="O5704" s="967">
        <v>6</v>
      </c>
      <c r="P5704" s="346">
        <f t="shared" si="96"/>
        <v>18000</v>
      </c>
      <c r="Q5704" s="966" t="s">
        <v>33051</v>
      </c>
      <c r="R5704" s="969">
        <v>12</v>
      </c>
      <c r="S5704" s="1016">
        <v>36000</v>
      </c>
    </row>
    <row r="5705" spans="1:19" s="889" customFormat="1" ht="23.25">
      <c r="A5705" s="964" t="s">
        <v>1033</v>
      </c>
      <c r="B5705" s="415" t="s">
        <v>280</v>
      </c>
      <c r="C5705" s="386" t="s">
        <v>115</v>
      </c>
      <c r="D5705" s="797" t="s">
        <v>33074</v>
      </c>
      <c r="E5705" s="1025">
        <v>6000</v>
      </c>
      <c r="F5705" s="965" t="s">
        <v>33075</v>
      </c>
      <c r="G5705" s="723" t="s">
        <v>33076</v>
      </c>
      <c r="H5705" s="797" t="s">
        <v>33077</v>
      </c>
      <c r="I5705" s="887" t="s">
        <v>19773</v>
      </c>
      <c r="J5705" s="887" t="s">
        <v>33077</v>
      </c>
      <c r="K5705" s="966" t="s">
        <v>33051</v>
      </c>
      <c r="L5705" s="967">
        <v>12</v>
      </c>
      <c r="M5705" s="346">
        <v>72569.16</v>
      </c>
      <c r="N5705" s="966" t="s">
        <v>33050</v>
      </c>
      <c r="O5705" s="967">
        <v>6</v>
      </c>
      <c r="P5705" s="346">
        <f t="shared" si="96"/>
        <v>36000</v>
      </c>
      <c r="Q5705" s="966" t="s">
        <v>33051</v>
      </c>
      <c r="R5705" s="969">
        <v>12</v>
      </c>
      <c r="S5705" s="1016">
        <v>72000</v>
      </c>
    </row>
    <row r="5706" spans="1:19" s="889" customFormat="1" ht="23.25">
      <c r="A5706" s="964" t="s">
        <v>1033</v>
      </c>
      <c r="B5706" s="415" t="s">
        <v>280</v>
      </c>
      <c r="C5706" s="386" t="s">
        <v>115</v>
      </c>
      <c r="D5706" s="797" t="s">
        <v>33078</v>
      </c>
      <c r="E5706" s="1025">
        <v>6000</v>
      </c>
      <c r="F5706" s="965" t="s">
        <v>33079</v>
      </c>
      <c r="G5706" s="723" t="s">
        <v>33080</v>
      </c>
      <c r="H5706" s="797" t="s">
        <v>19733</v>
      </c>
      <c r="I5706" s="887" t="s">
        <v>19773</v>
      </c>
      <c r="J5706" s="887" t="s">
        <v>19733</v>
      </c>
      <c r="K5706" s="966" t="s">
        <v>33051</v>
      </c>
      <c r="L5706" s="967">
        <v>12</v>
      </c>
      <c r="M5706" s="346">
        <f>+E5706*12</f>
        <v>72000</v>
      </c>
      <c r="N5706" s="966" t="s">
        <v>33050</v>
      </c>
      <c r="O5706" s="967">
        <v>6</v>
      </c>
      <c r="P5706" s="346">
        <f t="shared" si="96"/>
        <v>36000</v>
      </c>
      <c r="Q5706" s="966" t="s">
        <v>33051</v>
      </c>
      <c r="R5706" s="969">
        <v>12</v>
      </c>
      <c r="S5706" s="1016">
        <v>72000</v>
      </c>
    </row>
    <row r="5707" spans="1:19" s="889" customFormat="1" ht="23.25">
      <c r="A5707" s="964" t="s">
        <v>1033</v>
      </c>
      <c r="B5707" s="415" t="s">
        <v>280</v>
      </c>
      <c r="C5707" s="386" t="s">
        <v>115</v>
      </c>
      <c r="D5707" s="797" t="s">
        <v>20055</v>
      </c>
      <c r="E5707" s="1025">
        <v>11000</v>
      </c>
      <c r="F5707" s="965" t="s">
        <v>33081</v>
      </c>
      <c r="G5707" s="723" t="s">
        <v>33082</v>
      </c>
      <c r="H5707" s="797" t="s">
        <v>19733</v>
      </c>
      <c r="I5707" s="887" t="s">
        <v>19773</v>
      </c>
      <c r="J5707" s="887" t="s">
        <v>19733</v>
      </c>
      <c r="K5707" s="966" t="s">
        <v>33051</v>
      </c>
      <c r="L5707" s="967">
        <v>12</v>
      </c>
      <c r="M5707" s="346">
        <f>+E5707*12</f>
        <v>132000</v>
      </c>
      <c r="N5707" s="966" t="s">
        <v>33050</v>
      </c>
      <c r="O5707" s="967">
        <v>6</v>
      </c>
      <c r="P5707" s="346">
        <f t="shared" si="96"/>
        <v>66000</v>
      </c>
      <c r="Q5707" s="966" t="s">
        <v>33051</v>
      </c>
      <c r="R5707" s="969">
        <v>12</v>
      </c>
      <c r="S5707" s="1016">
        <v>132000</v>
      </c>
    </row>
    <row r="5708" spans="1:19" s="889" customFormat="1" ht="23.25">
      <c r="A5708" s="964" t="s">
        <v>1033</v>
      </c>
      <c r="B5708" s="415" t="s">
        <v>280</v>
      </c>
      <c r="C5708" s="386" t="s">
        <v>115</v>
      </c>
      <c r="D5708" s="797" t="s">
        <v>33083</v>
      </c>
      <c r="E5708" s="1025">
        <v>11000</v>
      </c>
      <c r="F5708" s="965" t="s">
        <v>33084</v>
      </c>
      <c r="G5708" s="723" t="s">
        <v>33085</v>
      </c>
      <c r="H5708" s="797" t="s">
        <v>19786</v>
      </c>
      <c r="I5708" s="887" t="s">
        <v>19773</v>
      </c>
      <c r="J5708" s="887" t="s">
        <v>19786</v>
      </c>
      <c r="K5708" s="966" t="s">
        <v>33051</v>
      </c>
      <c r="L5708" s="967">
        <v>12</v>
      </c>
      <c r="M5708" s="346">
        <v>133136.12</v>
      </c>
      <c r="N5708" s="966" t="s">
        <v>33050</v>
      </c>
      <c r="O5708" s="967">
        <v>6</v>
      </c>
      <c r="P5708" s="346">
        <f t="shared" si="96"/>
        <v>66000</v>
      </c>
      <c r="Q5708" s="966" t="s">
        <v>33051</v>
      </c>
      <c r="R5708" s="969">
        <v>12</v>
      </c>
      <c r="S5708" s="1016">
        <v>132000</v>
      </c>
    </row>
    <row r="5709" spans="1:19" s="889" customFormat="1" ht="23.25">
      <c r="A5709" s="964" t="s">
        <v>1033</v>
      </c>
      <c r="B5709" s="415" t="s">
        <v>280</v>
      </c>
      <c r="C5709" s="386" t="s">
        <v>115</v>
      </c>
      <c r="D5709" s="797" t="s">
        <v>33086</v>
      </c>
      <c r="E5709" s="1025">
        <v>3000</v>
      </c>
      <c r="F5709" s="965" t="s">
        <v>33087</v>
      </c>
      <c r="G5709" s="723" t="s">
        <v>33088</v>
      </c>
      <c r="H5709" s="797" t="s">
        <v>19733</v>
      </c>
      <c r="I5709" s="887" t="s">
        <v>19773</v>
      </c>
      <c r="J5709" s="887" t="s">
        <v>19733</v>
      </c>
      <c r="K5709" s="966" t="s">
        <v>33050</v>
      </c>
      <c r="L5709" s="967">
        <v>3</v>
      </c>
      <c r="M5709" s="346">
        <v>5443.33</v>
      </c>
      <c r="N5709" s="966" t="s">
        <v>33050</v>
      </c>
      <c r="O5709" s="967">
        <v>6</v>
      </c>
      <c r="P5709" s="346">
        <f t="shared" si="96"/>
        <v>18000</v>
      </c>
      <c r="Q5709" s="966" t="s">
        <v>33051</v>
      </c>
      <c r="R5709" s="969">
        <v>12</v>
      </c>
      <c r="S5709" s="1016">
        <v>36000</v>
      </c>
    </row>
    <row r="5710" spans="1:19" s="889" customFormat="1" ht="23.25">
      <c r="A5710" s="964" t="s">
        <v>1033</v>
      </c>
      <c r="B5710" s="415" t="s">
        <v>280</v>
      </c>
      <c r="C5710" s="386" t="s">
        <v>115</v>
      </c>
      <c r="D5710" s="797" t="s">
        <v>33089</v>
      </c>
      <c r="E5710" s="1025">
        <v>5000</v>
      </c>
      <c r="F5710" s="965" t="s">
        <v>33090</v>
      </c>
      <c r="G5710" s="723" t="s">
        <v>33091</v>
      </c>
      <c r="H5710" s="797" t="s">
        <v>32238</v>
      </c>
      <c r="I5710" s="887" t="s">
        <v>19773</v>
      </c>
      <c r="J5710" s="887" t="s">
        <v>32238</v>
      </c>
      <c r="K5710" s="966" t="s">
        <v>33051</v>
      </c>
      <c r="L5710" s="967">
        <v>10</v>
      </c>
      <c r="M5710" s="346">
        <v>50000</v>
      </c>
      <c r="N5710" s="968">
        <v>0</v>
      </c>
      <c r="O5710" s="968">
        <v>0</v>
      </c>
      <c r="P5710" s="1006">
        <v>0</v>
      </c>
      <c r="Q5710" s="968">
        <v>0</v>
      </c>
      <c r="R5710" s="968">
        <v>0</v>
      </c>
      <c r="S5710" s="467">
        <v>0</v>
      </c>
    </row>
    <row r="5711" spans="1:19" s="889" customFormat="1" ht="34.9">
      <c r="A5711" s="964" t="s">
        <v>1033</v>
      </c>
      <c r="B5711" s="415" t="s">
        <v>280</v>
      </c>
      <c r="C5711" s="386" t="s">
        <v>115</v>
      </c>
      <c r="D5711" s="797" t="s">
        <v>33068</v>
      </c>
      <c r="E5711" s="1025">
        <v>7000</v>
      </c>
      <c r="F5711" s="965" t="s">
        <v>33092</v>
      </c>
      <c r="G5711" s="723" t="s">
        <v>33093</v>
      </c>
      <c r="H5711" s="797" t="s">
        <v>33055</v>
      </c>
      <c r="I5711" s="887" t="s">
        <v>19773</v>
      </c>
      <c r="J5711" s="1214" t="s">
        <v>38201</v>
      </c>
      <c r="K5711" s="966" t="s">
        <v>33051</v>
      </c>
      <c r="L5711" s="967">
        <v>12</v>
      </c>
      <c r="M5711" s="346">
        <f t="shared" ref="M5711:M5713" si="97">+E5711*12+600</f>
        <v>84600</v>
      </c>
      <c r="N5711" s="966" t="s">
        <v>33050</v>
      </c>
      <c r="O5711" s="967">
        <v>6</v>
      </c>
      <c r="P5711" s="346">
        <f t="shared" si="96"/>
        <v>42000</v>
      </c>
      <c r="Q5711" s="966" t="s">
        <v>33051</v>
      </c>
      <c r="R5711" s="969">
        <v>12</v>
      </c>
      <c r="S5711" s="1016">
        <v>84000</v>
      </c>
    </row>
    <row r="5712" spans="1:19" s="889" customFormat="1" ht="23.25">
      <c r="A5712" s="964" t="s">
        <v>1033</v>
      </c>
      <c r="B5712" s="415" t="s">
        <v>280</v>
      </c>
      <c r="C5712" s="386" t="s">
        <v>115</v>
      </c>
      <c r="D5712" s="797" t="s">
        <v>33094</v>
      </c>
      <c r="E5712" s="1025">
        <v>3000</v>
      </c>
      <c r="F5712" s="965" t="s">
        <v>33095</v>
      </c>
      <c r="G5712" s="723" t="s">
        <v>33096</v>
      </c>
      <c r="H5712" s="797" t="s">
        <v>33097</v>
      </c>
      <c r="I5712" s="887" t="s">
        <v>19773</v>
      </c>
      <c r="J5712" s="887" t="s">
        <v>27378</v>
      </c>
      <c r="K5712" s="966" t="s">
        <v>33050</v>
      </c>
      <c r="L5712" s="967">
        <v>2</v>
      </c>
      <c r="M5712" s="346">
        <v>4488.34</v>
      </c>
      <c r="N5712" s="968">
        <v>0</v>
      </c>
      <c r="O5712" s="968">
        <v>0</v>
      </c>
      <c r="P5712" s="1006">
        <v>0</v>
      </c>
      <c r="Q5712" s="968">
        <v>0</v>
      </c>
      <c r="R5712" s="968">
        <v>0</v>
      </c>
      <c r="S5712" s="467">
        <v>0</v>
      </c>
    </row>
    <row r="5713" spans="1:19" s="889" customFormat="1" ht="23.25">
      <c r="A5713" s="964" t="s">
        <v>1033</v>
      </c>
      <c r="B5713" s="415" t="s">
        <v>280</v>
      </c>
      <c r="C5713" s="386" t="s">
        <v>115</v>
      </c>
      <c r="D5713" s="797" t="s">
        <v>33098</v>
      </c>
      <c r="E5713" s="1025">
        <v>12000</v>
      </c>
      <c r="F5713" s="965" t="s">
        <v>33099</v>
      </c>
      <c r="G5713" s="723" t="s">
        <v>33100</v>
      </c>
      <c r="H5713" s="797" t="s">
        <v>27146</v>
      </c>
      <c r="I5713" s="887" t="s">
        <v>19773</v>
      </c>
      <c r="J5713" s="887" t="s">
        <v>27146</v>
      </c>
      <c r="K5713" s="966" t="s">
        <v>33051</v>
      </c>
      <c r="L5713" s="967">
        <v>12</v>
      </c>
      <c r="M5713" s="346">
        <f t="shared" si="97"/>
        <v>144600</v>
      </c>
      <c r="N5713" s="966" t="s">
        <v>33050</v>
      </c>
      <c r="O5713" s="967">
        <v>6</v>
      </c>
      <c r="P5713" s="346">
        <f t="shared" si="96"/>
        <v>72000</v>
      </c>
      <c r="Q5713" s="966" t="s">
        <v>33051</v>
      </c>
      <c r="R5713" s="969">
        <v>12</v>
      </c>
      <c r="S5713" s="1016">
        <v>144000</v>
      </c>
    </row>
    <row r="5714" spans="1:19" s="889" customFormat="1" ht="23.25">
      <c r="A5714" s="964" t="s">
        <v>1033</v>
      </c>
      <c r="B5714" s="415" t="s">
        <v>280</v>
      </c>
      <c r="C5714" s="386" t="s">
        <v>115</v>
      </c>
      <c r="D5714" s="797" t="s">
        <v>33101</v>
      </c>
      <c r="E5714" s="1025">
        <v>5000</v>
      </c>
      <c r="F5714" s="965" t="s">
        <v>33102</v>
      </c>
      <c r="G5714" s="723" t="s">
        <v>33103</v>
      </c>
      <c r="H5714" s="797" t="s">
        <v>20492</v>
      </c>
      <c r="I5714" s="887" t="s">
        <v>19764</v>
      </c>
      <c r="J5714" s="887" t="s">
        <v>20492</v>
      </c>
      <c r="K5714" s="966" t="s">
        <v>33050</v>
      </c>
      <c r="L5714" s="967">
        <v>3</v>
      </c>
      <c r="M5714" s="346">
        <v>12111.11</v>
      </c>
      <c r="N5714" s="968">
        <v>0</v>
      </c>
      <c r="O5714" s="968">
        <v>0</v>
      </c>
      <c r="P5714" s="1006">
        <v>0</v>
      </c>
      <c r="Q5714" s="968">
        <v>0</v>
      </c>
      <c r="R5714" s="968">
        <v>0</v>
      </c>
      <c r="S5714" s="467">
        <v>0</v>
      </c>
    </row>
    <row r="5715" spans="1:19" s="889" customFormat="1" ht="46.5">
      <c r="A5715" s="964" t="s">
        <v>1033</v>
      </c>
      <c r="B5715" s="415" t="s">
        <v>280</v>
      </c>
      <c r="C5715" s="386" t="s">
        <v>115</v>
      </c>
      <c r="D5715" s="797" t="s">
        <v>33104</v>
      </c>
      <c r="E5715" s="1025">
        <v>4000</v>
      </c>
      <c r="F5715" s="965" t="s">
        <v>33105</v>
      </c>
      <c r="G5715" s="723" t="s">
        <v>33106</v>
      </c>
      <c r="H5715" s="797" t="s">
        <v>33107</v>
      </c>
      <c r="I5715" s="887" t="s">
        <v>19773</v>
      </c>
      <c r="J5715" s="887" t="s">
        <v>33107</v>
      </c>
      <c r="K5715" s="966" t="s">
        <v>33051</v>
      </c>
      <c r="L5715" s="967">
        <v>12</v>
      </c>
      <c r="M5715" s="346">
        <f>+E5715*12</f>
        <v>48000</v>
      </c>
      <c r="N5715" s="966" t="s">
        <v>33050</v>
      </c>
      <c r="O5715" s="967">
        <v>6</v>
      </c>
      <c r="P5715" s="346">
        <f t="shared" si="96"/>
        <v>24000</v>
      </c>
      <c r="Q5715" s="966" t="s">
        <v>33051</v>
      </c>
      <c r="R5715" s="969">
        <v>12</v>
      </c>
      <c r="S5715" s="1016">
        <v>48000</v>
      </c>
    </row>
    <row r="5716" spans="1:19" s="889" customFormat="1" ht="34.9">
      <c r="A5716" s="964" t="s">
        <v>1033</v>
      </c>
      <c r="B5716" s="415" t="s">
        <v>280</v>
      </c>
      <c r="C5716" s="386" t="s">
        <v>115</v>
      </c>
      <c r="D5716" s="797" t="s">
        <v>32682</v>
      </c>
      <c r="E5716" s="1025">
        <v>2000</v>
      </c>
      <c r="F5716" s="965" t="s">
        <v>33108</v>
      </c>
      <c r="G5716" s="723" t="s">
        <v>33109</v>
      </c>
      <c r="H5716" s="797" t="s">
        <v>33055</v>
      </c>
      <c r="I5716" s="887" t="s">
        <v>19764</v>
      </c>
      <c r="J5716" s="1214" t="s">
        <v>38201</v>
      </c>
      <c r="K5716" s="966" t="s">
        <v>33051</v>
      </c>
      <c r="L5716" s="967">
        <v>12</v>
      </c>
      <c r="M5716" s="346">
        <v>24810</v>
      </c>
      <c r="N5716" s="966" t="s">
        <v>33050</v>
      </c>
      <c r="O5716" s="967">
        <v>6</v>
      </c>
      <c r="P5716" s="346">
        <f t="shared" si="96"/>
        <v>12000</v>
      </c>
      <c r="Q5716" s="966" t="s">
        <v>33051</v>
      </c>
      <c r="R5716" s="969">
        <v>12</v>
      </c>
      <c r="S5716" s="1016">
        <v>24000</v>
      </c>
    </row>
    <row r="5717" spans="1:19" s="889" customFormat="1" ht="23.25">
      <c r="A5717" s="964" t="s">
        <v>1033</v>
      </c>
      <c r="B5717" s="415" t="s">
        <v>280</v>
      </c>
      <c r="C5717" s="386" t="s">
        <v>115</v>
      </c>
      <c r="D5717" s="797" t="s">
        <v>33110</v>
      </c>
      <c r="E5717" s="1025">
        <v>6000</v>
      </c>
      <c r="F5717" s="965" t="s">
        <v>33111</v>
      </c>
      <c r="G5717" s="723" t="s">
        <v>33112</v>
      </c>
      <c r="H5717" s="797" t="s">
        <v>33113</v>
      </c>
      <c r="I5717" s="887" t="s">
        <v>19764</v>
      </c>
      <c r="J5717" s="887" t="s">
        <v>33113</v>
      </c>
      <c r="K5717" s="966" t="s">
        <v>33050</v>
      </c>
      <c r="L5717" s="967">
        <v>3</v>
      </c>
      <c r="M5717" s="346">
        <v>12166.67</v>
      </c>
      <c r="N5717" s="966" t="s">
        <v>33050</v>
      </c>
      <c r="O5717" s="967">
        <v>5</v>
      </c>
      <c r="P5717" s="346">
        <f>+E5717*4.5</f>
        <v>27000</v>
      </c>
      <c r="Q5717" s="968">
        <v>0</v>
      </c>
      <c r="R5717" s="968">
        <v>0</v>
      </c>
      <c r="S5717" s="467">
        <v>0</v>
      </c>
    </row>
    <row r="5718" spans="1:19" s="889" customFormat="1" ht="23.25">
      <c r="A5718" s="964" t="s">
        <v>1033</v>
      </c>
      <c r="B5718" s="415" t="s">
        <v>280</v>
      </c>
      <c r="C5718" s="386" t="s">
        <v>115</v>
      </c>
      <c r="D5718" s="797" t="s">
        <v>33114</v>
      </c>
      <c r="E5718" s="1025">
        <v>13000</v>
      </c>
      <c r="F5718" s="965" t="s">
        <v>33115</v>
      </c>
      <c r="G5718" s="723" t="s">
        <v>33116</v>
      </c>
      <c r="H5718" s="797" t="s">
        <v>20496</v>
      </c>
      <c r="I5718" s="887" t="s">
        <v>19773</v>
      </c>
      <c r="J5718" s="887" t="s">
        <v>20496</v>
      </c>
      <c r="K5718" s="966" t="s">
        <v>33051</v>
      </c>
      <c r="L5718" s="967">
        <v>12</v>
      </c>
      <c r="M5718" s="346">
        <f>+E5718*12</f>
        <v>156000</v>
      </c>
      <c r="N5718" s="966" t="s">
        <v>33050</v>
      </c>
      <c r="O5718" s="967">
        <v>6</v>
      </c>
      <c r="P5718" s="346">
        <f t="shared" si="96"/>
        <v>78000</v>
      </c>
      <c r="Q5718" s="966" t="s">
        <v>33051</v>
      </c>
      <c r="R5718" s="969">
        <v>12</v>
      </c>
      <c r="S5718" s="1016">
        <v>156000</v>
      </c>
    </row>
    <row r="5719" spans="1:19" s="889" customFormat="1" ht="23.25">
      <c r="A5719" s="964" t="s">
        <v>1033</v>
      </c>
      <c r="B5719" s="415" t="s">
        <v>280</v>
      </c>
      <c r="C5719" s="386" t="s">
        <v>115</v>
      </c>
      <c r="D5719" s="797" t="s">
        <v>19907</v>
      </c>
      <c r="E5719" s="1025">
        <v>4000</v>
      </c>
      <c r="F5719" s="965" t="s">
        <v>33117</v>
      </c>
      <c r="G5719" s="723" t="s">
        <v>33118</v>
      </c>
      <c r="H5719" s="797" t="s">
        <v>23386</v>
      </c>
      <c r="I5719" s="887" t="s">
        <v>23386</v>
      </c>
      <c r="J5719" s="887" t="s">
        <v>23386</v>
      </c>
      <c r="K5719" s="966" t="s">
        <v>33051</v>
      </c>
      <c r="L5719" s="967">
        <v>12</v>
      </c>
      <c r="M5719" s="346">
        <f>+E5719*12</f>
        <v>48000</v>
      </c>
      <c r="N5719" s="966" t="s">
        <v>33050</v>
      </c>
      <c r="O5719" s="967">
        <v>6</v>
      </c>
      <c r="P5719" s="346">
        <f t="shared" si="96"/>
        <v>24000</v>
      </c>
      <c r="Q5719" s="966" t="s">
        <v>33051</v>
      </c>
      <c r="R5719" s="969">
        <v>12</v>
      </c>
      <c r="S5719" s="1016">
        <v>48000</v>
      </c>
    </row>
    <row r="5720" spans="1:19" s="889" customFormat="1" ht="23.25">
      <c r="A5720" s="964" t="s">
        <v>1033</v>
      </c>
      <c r="B5720" s="415" t="s">
        <v>280</v>
      </c>
      <c r="C5720" s="386" t="s">
        <v>115</v>
      </c>
      <c r="D5720" s="797" t="s">
        <v>23152</v>
      </c>
      <c r="E5720" s="1025">
        <v>6500</v>
      </c>
      <c r="F5720" s="965" t="s">
        <v>33119</v>
      </c>
      <c r="G5720" s="723" t="s">
        <v>33120</v>
      </c>
      <c r="H5720" s="797" t="s">
        <v>19733</v>
      </c>
      <c r="I5720" s="887" t="s">
        <v>19773</v>
      </c>
      <c r="J5720" s="887" t="s">
        <v>19733</v>
      </c>
      <c r="K5720" s="966" t="s">
        <v>33121</v>
      </c>
      <c r="L5720" s="967">
        <v>7</v>
      </c>
      <c r="M5720" s="346">
        <v>42900</v>
      </c>
      <c r="N5720" s="966" t="s">
        <v>33050</v>
      </c>
      <c r="O5720" s="967">
        <v>6</v>
      </c>
      <c r="P5720" s="346">
        <f t="shared" si="96"/>
        <v>39000</v>
      </c>
      <c r="Q5720" s="966" t="s">
        <v>33051</v>
      </c>
      <c r="R5720" s="969">
        <v>12</v>
      </c>
      <c r="S5720" s="1016">
        <v>78000</v>
      </c>
    </row>
    <row r="5721" spans="1:19" s="889" customFormat="1" ht="34.9">
      <c r="A5721" s="964" t="s">
        <v>1033</v>
      </c>
      <c r="B5721" s="415" t="s">
        <v>280</v>
      </c>
      <c r="C5721" s="386" t="s">
        <v>115</v>
      </c>
      <c r="D5721" s="797" t="s">
        <v>33052</v>
      </c>
      <c r="E5721" s="1025">
        <v>7000</v>
      </c>
      <c r="F5721" s="965" t="s">
        <v>33122</v>
      </c>
      <c r="G5721" s="723" t="s">
        <v>33123</v>
      </c>
      <c r="H5721" s="797" t="s">
        <v>33124</v>
      </c>
      <c r="I5721" s="887" t="s">
        <v>19773</v>
      </c>
      <c r="J5721" s="887" t="s">
        <v>33124</v>
      </c>
      <c r="K5721" s="966" t="s">
        <v>33051</v>
      </c>
      <c r="L5721" s="967">
        <v>12</v>
      </c>
      <c r="M5721" s="346">
        <v>75141.67</v>
      </c>
      <c r="N5721" s="968">
        <v>0</v>
      </c>
      <c r="O5721" s="968">
        <v>0</v>
      </c>
      <c r="P5721" s="1006">
        <v>0</v>
      </c>
      <c r="Q5721" s="968">
        <v>0</v>
      </c>
      <c r="R5721" s="968">
        <v>0</v>
      </c>
      <c r="S5721" s="467">
        <v>0</v>
      </c>
    </row>
    <row r="5722" spans="1:19" s="889" customFormat="1" ht="23.25">
      <c r="A5722" s="964" t="s">
        <v>1033</v>
      </c>
      <c r="B5722" s="415" t="s">
        <v>280</v>
      </c>
      <c r="C5722" s="386" t="s">
        <v>115</v>
      </c>
      <c r="D5722" s="797" t="s">
        <v>26786</v>
      </c>
      <c r="E5722" s="1025">
        <v>9000</v>
      </c>
      <c r="F5722" s="965" t="s">
        <v>33125</v>
      </c>
      <c r="G5722" s="723" t="s">
        <v>33126</v>
      </c>
      <c r="H5722" s="797" t="s">
        <v>33073</v>
      </c>
      <c r="I5722" s="887" t="s">
        <v>19773</v>
      </c>
      <c r="J5722" s="887" t="s">
        <v>28798</v>
      </c>
      <c r="K5722" s="966" t="s">
        <v>33051</v>
      </c>
      <c r="L5722" s="967">
        <v>12</v>
      </c>
      <c r="M5722" s="346">
        <v>108436.26</v>
      </c>
      <c r="N5722" s="966" t="s">
        <v>33050</v>
      </c>
      <c r="O5722" s="967">
        <v>6</v>
      </c>
      <c r="P5722" s="346">
        <f t="shared" si="96"/>
        <v>54000</v>
      </c>
      <c r="Q5722" s="966" t="s">
        <v>33051</v>
      </c>
      <c r="R5722" s="969">
        <v>12</v>
      </c>
      <c r="S5722" s="1016">
        <v>108000</v>
      </c>
    </row>
    <row r="5723" spans="1:19" s="889" customFormat="1" ht="23.25">
      <c r="A5723" s="964" t="s">
        <v>1033</v>
      </c>
      <c r="B5723" s="415" t="s">
        <v>280</v>
      </c>
      <c r="C5723" s="386" t="s">
        <v>115</v>
      </c>
      <c r="D5723" s="797" t="s">
        <v>33052</v>
      </c>
      <c r="E5723" s="1025">
        <v>6000</v>
      </c>
      <c r="F5723" s="965" t="s">
        <v>33127</v>
      </c>
      <c r="G5723" s="723" t="s">
        <v>33128</v>
      </c>
      <c r="H5723" s="797" t="s">
        <v>27146</v>
      </c>
      <c r="I5723" s="887" t="s">
        <v>19773</v>
      </c>
      <c r="J5723" s="887" t="s">
        <v>27146</v>
      </c>
      <c r="K5723" s="966" t="s">
        <v>33051</v>
      </c>
      <c r="L5723" s="967">
        <v>12</v>
      </c>
      <c r="M5723" s="346">
        <f>+E5723*12</f>
        <v>72000</v>
      </c>
      <c r="N5723" s="966" t="s">
        <v>33050</v>
      </c>
      <c r="O5723" s="967">
        <v>6</v>
      </c>
      <c r="P5723" s="346">
        <f t="shared" si="96"/>
        <v>36000</v>
      </c>
      <c r="Q5723" s="966" t="s">
        <v>33051</v>
      </c>
      <c r="R5723" s="969">
        <v>12</v>
      </c>
      <c r="S5723" s="1016">
        <v>72000</v>
      </c>
    </row>
    <row r="5724" spans="1:19" s="889" customFormat="1" ht="23.25">
      <c r="A5724" s="964" t="s">
        <v>1033</v>
      </c>
      <c r="B5724" s="415" t="s">
        <v>280</v>
      </c>
      <c r="C5724" s="386" t="s">
        <v>115</v>
      </c>
      <c r="D5724" s="797" t="s">
        <v>32682</v>
      </c>
      <c r="E5724" s="1025">
        <v>2000</v>
      </c>
      <c r="F5724" s="965" t="s">
        <v>33129</v>
      </c>
      <c r="G5724" s="723" t="s">
        <v>33130</v>
      </c>
      <c r="H5724" s="797" t="s">
        <v>19895</v>
      </c>
      <c r="I5724" s="887" t="s">
        <v>19897</v>
      </c>
      <c r="J5724" s="887" t="s">
        <v>19895</v>
      </c>
      <c r="K5724" s="966" t="s">
        <v>33051</v>
      </c>
      <c r="L5724" s="967">
        <v>12</v>
      </c>
      <c r="M5724" s="346">
        <v>24810</v>
      </c>
      <c r="N5724" s="966" t="s">
        <v>33050</v>
      </c>
      <c r="O5724" s="967">
        <v>6</v>
      </c>
      <c r="P5724" s="346">
        <f t="shared" si="96"/>
        <v>12000</v>
      </c>
      <c r="Q5724" s="966" t="s">
        <v>33051</v>
      </c>
      <c r="R5724" s="969">
        <v>12</v>
      </c>
      <c r="S5724" s="1016">
        <v>24000</v>
      </c>
    </row>
    <row r="5725" spans="1:19" s="889" customFormat="1" ht="23.25">
      <c r="A5725" s="964" t="s">
        <v>1033</v>
      </c>
      <c r="B5725" s="415" t="s">
        <v>280</v>
      </c>
      <c r="C5725" s="386" t="s">
        <v>115</v>
      </c>
      <c r="D5725" s="797" t="s">
        <v>33131</v>
      </c>
      <c r="E5725" s="1025">
        <v>5000</v>
      </c>
      <c r="F5725" s="965" t="s">
        <v>33132</v>
      </c>
      <c r="G5725" s="723" t="s">
        <v>33133</v>
      </c>
      <c r="H5725" s="797" t="s">
        <v>20492</v>
      </c>
      <c r="I5725" s="887" t="s">
        <v>19764</v>
      </c>
      <c r="J5725" s="887" t="s">
        <v>20492</v>
      </c>
      <c r="K5725" s="966" t="s">
        <v>33051</v>
      </c>
      <c r="L5725" s="967">
        <v>12</v>
      </c>
      <c r="M5725" s="346">
        <f>+E5725*12</f>
        <v>60000</v>
      </c>
      <c r="N5725" s="966" t="s">
        <v>33050</v>
      </c>
      <c r="O5725" s="967">
        <v>6</v>
      </c>
      <c r="P5725" s="346">
        <f t="shared" si="96"/>
        <v>30000</v>
      </c>
      <c r="Q5725" s="966" t="s">
        <v>33051</v>
      </c>
      <c r="R5725" s="969">
        <v>12</v>
      </c>
      <c r="S5725" s="1016">
        <v>60000</v>
      </c>
    </row>
    <row r="5726" spans="1:19" s="889" customFormat="1" ht="34.9">
      <c r="A5726" s="964" t="s">
        <v>1033</v>
      </c>
      <c r="B5726" s="415" t="s">
        <v>280</v>
      </c>
      <c r="C5726" s="386" t="s">
        <v>115</v>
      </c>
      <c r="D5726" s="797" t="s">
        <v>20390</v>
      </c>
      <c r="E5726" s="1025">
        <v>3000</v>
      </c>
      <c r="F5726" s="965" t="s">
        <v>33134</v>
      </c>
      <c r="G5726" s="723" t="s">
        <v>33135</v>
      </c>
      <c r="H5726" s="797" t="s">
        <v>33136</v>
      </c>
      <c r="I5726" s="887" t="s">
        <v>19773</v>
      </c>
      <c r="J5726" s="887" t="s">
        <v>33137</v>
      </c>
      <c r="K5726" s="966" t="s">
        <v>33050</v>
      </c>
      <c r="L5726" s="967">
        <v>2</v>
      </c>
      <c r="M5726" s="346">
        <v>5166.67</v>
      </c>
      <c r="N5726" s="966" t="s">
        <v>33050</v>
      </c>
      <c r="O5726" s="967">
        <v>6</v>
      </c>
      <c r="P5726" s="346">
        <f t="shared" si="96"/>
        <v>18000</v>
      </c>
      <c r="Q5726" s="966" t="s">
        <v>33051</v>
      </c>
      <c r="R5726" s="969">
        <v>12</v>
      </c>
      <c r="S5726" s="1016">
        <v>36000</v>
      </c>
    </row>
    <row r="5727" spans="1:19" s="889" customFormat="1" ht="34.9">
      <c r="A5727" s="964" t="s">
        <v>1033</v>
      </c>
      <c r="B5727" s="415" t="s">
        <v>280</v>
      </c>
      <c r="C5727" s="386" t="s">
        <v>115</v>
      </c>
      <c r="D5727" s="797" t="s">
        <v>33138</v>
      </c>
      <c r="E5727" s="1025">
        <v>14000</v>
      </c>
      <c r="F5727" s="965" t="s">
        <v>33139</v>
      </c>
      <c r="G5727" s="723" t="s">
        <v>33140</v>
      </c>
      <c r="H5727" s="797" t="s">
        <v>33055</v>
      </c>
      <c r="I5727" s="887" t="s">
        <v>19773</v>
      </c>
      <c r="J5727" s="1214" t="s">
        <v>38201</v>
      </c>
      <c r="K5727" s="966" t="s">
        <v>33051</v>
      </c>
      <c r="L5727" s="967">
        <v>12</v>
      </c>
      <c r="M5727" s="346">
        <f>+E5727*12</f>
        <v>168000</v>
      </c>
      <c r="N5727" s="966" t="s">
        <v>33050</v>
      </c>
      <c r="O5727" s="967">
        <v>6</v>
      </c>
      <c r="P5727" s="346">
        <f t="shared" si="96"/>
        <v>84000</v>
      </c>
      <c r="Q5727" s="966" t="s">
        <v>33051</v>
      </c>
      <c r="R5727" s="969">
        <v>12</v>
      </c>
      <c r="S5727" s="1016">
        <v>168000</v>
      </c>
    </row>
    <row r="5728" spans="1:19" s="889" customFormat="1" ht="23.25">
      <c r="A5728" s="964" t="s">
        <v>1033</v>
      </c>
      <c r="B5728" s="415" t="s">
        <v>280</v>
      </c>
      <c r="C5728" s="386" t="s">
        <v>115</v>
      </c>
      <c r="D5728" s="797" t="s">
        <v>33141</v>
      </c>
      <c r="E5728" s="1025">
        <v>6500</v>
      </c>
      <c r="F5728" s="965" t="s">
        <v>33142</v>
      </c>
      <c r="G5728" s="723" t="s">
        <v>33143</v>
      </c>
      <c r="H5728" s="797" t="s">
        <v>19786</v>
      </c>
      <c r="I5728" s="887" t="s">
        <v>19773</v>
      </c>
      <c r="J5728" s="887" t="s">
        <v>19786</v>
      </c>
      <c r="K5728" s="966" t="s">
        <v>33051</v>
      </c>
      <c r="L5728" s="967">
        <v>12</v>
      </c>
      <c r="M5728" s="346">
        <v>78556.67</v>
      </c>
      <c r="N5728" s="966" t="s">
        <v>33050</v>
      </c>
      <c r="O5728" s="967">
        <v>6</v>
      </c>
      <c r="P5728" s="346">
        <f t="shared" si="96"/>
        <v>39000</v>
      </c>
      <c r="Q5728" s="966" t="s">
        <v>33051</v>
      </c>
      <c r="R5728" s="969">
        <v>12</v>
      </c>
      <c r="S5728" s="1016">
        <v>78000</v>
      </c>
    </row>
    <row r="5729" spans="1:19" s="889" customFormat="1" ht="23.25">
      <c r="A5729" s="964" t="s">
        <v>1033</v>
      </c>
      <c r="B5729" s="415" t="s">
        <v>280</v>
      </c>
      <c r="C5729" s="386" t="s">
        <v>115</v>
      </c>
      <c r="D5729" s="797" t="s">
        <v>33144</v>
      </c>
      <c r="E5729" s="1025">
        <v>5000</v>
      </c>
      <c r="F5729" s="965" t="s">
        <v>33145</v>
      </c>
      <c r="G5729" s="723" t="s">
        <v>33146</v>
      </c>
      <c r="H5729" s="797" t="s">
        <v>19786</v>
      </c>
      <c r="I5729" s="887" t="s">
        <v>19773</v>
      </c>
      <c r="J5729" s="887" t="s">
        <v>19786</v>
      </c>
      <c r="K5729" s="966" t="s">
        <v>33051</v>
      </c>
      <c r="L5729" s="967">
        <v>12</v>
      </c>
      <c r="M5729" s="346">
        <f>+E5729*12</f>
        <v>60000</v>
      </c>
      <c r="N5729" s="966" t="s">
        <v>33050</v>
      </c>
      <c r="O5729" s="967">
        <v>6</v>
      </c>
      <c r="P5729" s="346">
        <f t="shared" si="96"/>
        <v>30000</v>
      </c>
      <c r="Q5729" s="966" t="s">
        <v>33051</v>
      </c>
      <c r="R5729" s="969">
        <v>12</v>
      </c>
      <c r="S5729" s="1016">
        <v>60000</v>
      </c>
    </row>
    <row r="5730" spans="1:19" s="889" customFormat="1" ht="46.5">
      <c r="A5730" s="964" t="s">
        <v>1033</v>
      </c>
      <c r="B5730" s="415" t="s">
        <v>280</v>
      </c>
      <c r="C5730" s="386" t="s">
        <v>115</v>
      </c>
      <c r="D5730" s="797" t="s">
        <v>33052</v>
      </c>
      <c r="E5730" s="1025">
        <v>6000</v>
      </c>
      <c r="F5730" s="965" t="s">
        <v>33147</v>
      </c>
      <c r="G5730" s="723" t="s">
        <v>33148</v>
      </c>
      <c r="H5730" s="797" t="s">
        <v>33055</v>
      </c>
      <c r="I5730" s="887" t="s">
        <v>19773</v>
      </c>
      <c r="J5730" s="887" t="s">
        <v>33056</v>
      </c>
      <c r="K5730" s="966" t="s">
        <v>33051</v>
      </c>
      <c r="L5730" s="967">
        <v>12</v>
      </c>
      <c r="M5730" s="346">
        <f>+E5730*12</f>
        <v>72000</v>
      </c>
      <c r="N5730" s="966" t="s">
        <v>33050</v>
      </c>
      <c r="O5730" s="967">
        <v>6</v>
      </c>
      <c r="P5730" s="346">
        <f t="shared" si="96"/>
        <v>36000</v>
      </c>
      <c r="Q5730" s="966" t="s">
        <v>33051</v>
      </c>
      <c r="R5730" s="969">
        <v>12</v>
      </c>
      <c r="S5730" s="1016">
        <v>72000</v>
      </c>
    </row>
    <row r="5731" spans="1:19" s="889" customFormat="1" ht="23.25">
      <c r="A5731" s="964" t="s">
        <v>1033</v>
      </c>
      <c r="B5731" s="415" t="s">
        <v>280</v>
      </c>
      <c r="C5731" s="386" t="s">
        <v>115</v>
      </c>
      <c r="D5731" s="797" t="s">
        <v>33078</v>
      </c>
      <c r="E5731" s="1025">
        <v>6000</v>
      </c>
      <c r="F5731" s="965" t="s">
        <v>33149</v>
      </c>
      <c r="G5731" s="723" t="s">
        <v>33150</v>
      </c>
      <c r="H5731" s="797" t="s">
        <v>19733</v>
      </c>
      <c r="I5731" s="887" t="s">
        <v>19773</v>
      </c>
      <c r="J5731" s="887" t="s">
        <v>19733</v>
      </c>
      <c r="K5731" s="966" t="s">
        <v>33051</v>
      </c>
      <c r="L5731" s="967">
        <v>12</v>
      </c>
      <c r="M5731" s="346">
        <f>+E5731*12</f>
        <v>72000</v>
      </c>
      <c r="N5731" s="966" t="s">
        <v>33050</v>
      </c>
      <c r="O5731" s="967">
        <v>6</v>
      </c>
      <c r="P5731" s="346">
        <f t="shared" si="96"/>
        <v>36000</v>
      </c>
      <c r="Q5731" s="966" t="s">
        <v>33051</v>
      </c>
      <c r="R5731" s="969">
        <v>12</v>
      </c>
      <c r="S5731" s="1016">
        <v>72000</v>
      </c>
    </row>
    <row r="5732" spans="1:19" s="889" customFormat="1" ht="23.25">
      <c r="A5732" s="964" t="s">
        <v>1033</v>
      </c>
      <c r="B5732" s="415" t="s">
        <v>280</v>
      </c>
      <c r="C5732" s="386" t="s">
        <v>115</v>
      </c>
      <c r="D5732" s="797" t="s">
        <v>33052</v>
      </c>
      <c r="E5732" s="1025">
        <v>7000</v>
      </c>
      <c r="F5732" s="965" t="s">
        <v>33151</v>
      </c>
      <c r="G5732" s="723" t="s">
        <v>33152</v>
      </c>
      <c r="H5732" s="797" t="s">
        <v>27146</v>
      </c>
      <c r="I5732" s="887" t="s">
        <v>19773</v>
      </c>
      <c r="J5732" s="887" t="s">
        <v>25578</v>
      </c>
      <c r="K5732" s="966" t="s">
        <v>33051</v>
      </c>
      <c r="L5732" s="967">
        <v>12</v>
      </c>
      <c r="M5732" s="346">
        <v>75141.67</v>
      </c>
      <c r="N5732" s="968">
        <v>0</v>
      </c>
      <c r="O5732" s="968">
        <v>0</v>
      </c>
      <c r="P5732" s="1006">
        <v>0</v>
      </c>
      <c r="Q5732" s="968">
        <v>0</v>
      </c>
      <c r="R5732" s="968">
        <v>0</v>
      </c>
      <c r="S5732" s="467">
        <v>0</v>
      </c>
    </row>
    <row r="5733" spans="1:19" s="889" customFormat="1" ht="23.25">
      <c r="A5733" s="964" t="s">
        <v>1033</v>
      </c>
      <c r="B5733" s="415" t="s">
        <v>280</v>
      </c>
      <c r="C5733" s="386" t="s">
        <v>115</v>
      </c>
      <c r="D5733" s="797" t="s">
        <v>33153</v>
      </c>
      <c r="E5733" s="1025">
        <v>8000</v>
      </c>
      <c r="F5733" s="965" t="s">
        <v>33154</v>
      </c>
      <c r="G5733" s="723" t="s">
        <v>33155</v>
      </c>
      <c r="H5733" s="797" t="s">
        <v>20185</v>
      </c>
      <c r="I5733" s="887" t="s">
        <v>19773</v>
      </c>
      <c r="J5733" s="887" t="s">
        <v>20185</v>
      </c>
      <c r="K5733" s="966" t="s">
        <v>33051</v>
      </c>
      <c r="L5733" s="967">
        <v>12</v>
      </c>
      <c r="M5733" s="346">
        <f>+E5733*12</f>
        <v>96000</v>
      </c>
      <c r="N5733" s="966" t="s">
        <v>33050</v>
      </c>
      <c r="O5733" s="967">
        <v>6</v>
      </c>
      <c r="P5733" s="346">
        <f t="shared" si="96"/>
        <v>48000</v>
      </c>
      <c r="Q5733" s="966" t="s">
        <v>33051</v>
      </c>
      <c r="R5733" s="969">
        <v>12</v>
      </c>
      <c r="S5733" s="1016">
        <v>96000</v>
      </c>
    </row>
    <row r="5734" spans="1:19" s="889" customFormat="1" ht="23.25">
      <c r="A5734" s="964" t="s">
        <v>1033</v>
      </c>
      <c r="B5734" s="415" t="s">
        <v>280</v>
      </c>
      <c r="C5734" s="386" t="s">
        <v>115</v>
      </c>
      <c r="D5734" s="797" t="s">
        <v>33078</v>
      </c>
      <c r="E5734" s="1025">
        <v>6000</v>
      </c>
      <c r="F5734" s="965" t="s">
        <v>33156</v>
      </c>
      <c r="G5734" s="723" t="s">
        <v>33157</v>
      </c>
      <c r="H5734" s="797" t="s">
        <v>19733</v>
      </c>
      <c r="I5734" s="887" t="s">
        <v>19773</v>
      </c>
      <c r="J5734" s="887" t="s">
        <v>19733</v>
      </c>
      <c r="K5734" s="966" t="s">
        <v>33051</v>
      </c>
      <c r="L5734" s="967">
        <v>12</v>
      </c>
      <c r="M5734" s="346">
        <v>78600</v>
      </c>
      <c r="N5734" s="966" t="s">
        <v>33050</v>
      </c>
      <c r="O5734" s="967">
        <v>6</v>
      </c>
      <c r="P5734" s="346">
        <f t="shared" si="96"/>
        <v>36000</v>
      </c>
      <c r="Q5734" s="966" t="s">
        <v>33051</v>
      </c>
      <c r="R5734" s="969">
        <v>12</v>
      </c>
      <c r="S5734" s="1016">
        <v>72000</v>
      </c>
    </row>
    <row r="5735" spans="1:19" s="889" customFormat="1" ht="23.25">
      <c r="A5735" s="964" t="s">
        <v>1033</v>
      </c>
      <c r="B5735" s="415" t="s">
        <v>280</v>
      </c>
      <c r="C5735" s="386" t="s">
        <v>115</v>
      </c>
      <c r="D5735" s="797" t="s">
        <v>33158</v>
      </c>
      <c r="E5735" s="1025">
        <v>2645</v>
      </c>
      <c r="F5735" s="965">
        <v>47038634</v>
      </c>
      <c r="G5735" s="723" t="s">
        <v>33159</v>
      </c>
      <c r="H5735" s="797" t="s">
        <v>26497</v>
      </c>
      <c r="I5735" s="887" t="s">
        <v>19764</v>
      </c>
      <c r="J5735" s="887" t="s">
        <v>26497</v>
      </c>
      <c r="K5735" s="968">
        <v>0</v>
      </c>
      <c r="L5735" s="968">
        <v>0</v>
      </c>
      <c r="M5735" s="1006">
        <v>0</v>
      </c>
      <c r="N5735" s="966" t="s">
        <v>33050</v>
      </c>
      <c r="O5735" s="967">
        <v>2</v>
      </c>
      <c r="P5735" s="346">
        <v>6000</v>
      </c>
      <c r="Q5735" s="968">
        <v>0</v>
      </c>
      <c r="R5735" s="968">
        <v>0</v>
      </c>
      <c r="S5735" s="467">
        <v>0</v>
      </c>
    </row>
    <row r="5736" spans="1:19" s="889" customFormat="1" ht="34.9">
      <c r="A5736" s="964" t="s">
        <v>1033</v>
      </c>
      <c r="B5736" s="415" t="s">
        <v>280</v>
      </c>
      <c r="C5736" s="386" t="s">
        <v>115</v>
      </c>
      <c r="D5736" s="797" t="s">
        <v>21559</v>
      </c>
      <c r="E5736" s="1025">
        <v>2500</v>
      </c>
      <c r="F5736" s="965" t="s">
        <v>33160</v>
      </c>
      <c r="G5736" s="723" t="s">
        <v>33161</v>
      </c>
      <c r="H5736" s="797" t="s">
        <v>33162</v>
      </c>
      <c r="I5736" s="887" t="s">
        <v>20970</v>
      </c>
      <c r="J5736" s="887" t="s">
        <v>33162</v>
      </c>
      <c r="K5736" s="966" t="s">
        <v>33050</v>
      </c>
      <c r="L5736" s="967">
        <v>3</v>
      </c>
      <c r="M5736" s="346">
        <v>4833.34</v>
      </c>
      <c r="N5736" s="966" t="s">
        <v>33050</v>
      </c>
      <c r="O5736" s="967">
        <v>5</v>
      </c>
      <c r="P5736" s="346">
        <f>+E5736*4.5</f>
        <v>11250</v>
      </c>
      <c r="Q5736" s="968">
        <v>0</v>
      </c>
      <c r="R5736" s="968">
        <v>0</v>
      </c>
      <c r="S5736" s="467">
        <v>0</v>
      </c>
    </row>
    <row r="5737" spans="1:19" s="889" customFormat="1" ht="23.25">
      <c r="A5737" s="964" t="s">
        <v>1033</v>
      </c>
      <c r="B5737" s="415" t="s">
        <v>280</v>
      </c>
      <c r="C5737" s="386" t="s">
        <v>115</v>
      </c>
      <c r="D5737" s="797" t="s">
        <v>23152</v>
      </c>
      <c r="E5737" s="1025">
        <v>9000</v>
      </c>
      <c r="F5737" s="965" t="s">
        <v>33163</v>
      </c>
      <c r="G5737" s="723" t="s">
        <v>33164</v>
      </c>
      <c r="H5737" s="797" t="s">
        <v>19733</v>
      </c>
      <c r="I5737" s="887" t="s">
        <v>19773</v>
      </c>
      <c r="J5737" s="887" t="s">
        <v>19733</v>
      </c>
      <c r="K5737" s="966" t="s">
        <v>33050</v>
      </c>
      <c r="L5737" s="967">
        <v>3</v>
      </c>
      <c r="M5737" s="346">
        <v>16796.669999999998</v>
      </c>
      <c r="N5737" s="966" t="s">
        <v>33050</v>
      </c>
      <c r="O5737" s="967">
        <v>5</v>
      </c>
      <c r="P5737" s="346">
        <f>+E5737*4.5</f>
        <v>40500</v>
      </c>
      <c r="Q5737" s="968">
        <v>0</v>
      </c>
      <c r="R5737" s="968">
        <v>0</v>
      </c>
      <c r="S5737" s="467">
        <v>0</v>
      </c>
    </row>
    <row r="5738" spans="1:19" s="889" customFormat="1" ht="34.9">
      <c r="A5738" s="964" t="s">
        <v>1033</v>
      </c>
      <c r="B5738" s="415" t="s">
        <v>280</v>
      </c>
      <c r="C5738" s="386" t="s">
        <v>115</v>
      </c>
      <c r="D5738" s="797" t="s">
        <v>33165</v>
      </c>
      <c r="E5738" s="1025">
        <v>9000</v>
      </c>
      <c r="F5738" s="965" t="s">
        <v>33166</v>
      </c>
      <c r="G5738" s="723" t="s">
        <v>33167</v>
      </c>
      <c r="H5738" s="797" t="s">
        <v>33168</v>
      </c>
      <c r="I5738" s="887" t="s">
        <v>19773</v>
      </c>
      <c r="J5738" s="887" t="s">
        <v>20900</v>
      </c>
      <c r="K5738" s="966" t="s">
        <v>33121</v>
      </c>
      <c r="L5738" s="967">
        <v>11</v>
      </c>
      <c r="M5738" s="346">
        <v>91300</v>
      </c>
      <c r="N5738" s="966" t="s">
        <v>33050</v>
      </c>
      <c r="O5738" s="967">
        <v>6</v>
      </c>
      <c r="P5738" s="346">
        <f t="shared" si="96"/>
        <v>54000</v>
      </c>
      <c r="Q5738" s="966" t="s">
        <v>33051</v>
      </c>
      <c r="R5738" s="969">
        <v>12</v>
      </c>
      <c r="S5738" s="1016">
        <v>108000</v>
      </c>
    </row>
    <row r="5739" spans="1:19" s="889" customFormat="1" ht="23.25">
      <c r="A5739" s="964" t="s">
        <v>1033</v>
      </c>
      <c r="B5739" s="415" t="s">
        <v>280</v>
      </c>
      <c r="C5739" s="386" t="s">
        <v>115</v>
      </c>
      <c r="D5739" s="797" t="s">
        <v>33169</v>
      </c>
      <c r="E5739" s="1025">
        <v>4000</v>
      </c>
      <c r="F5739" s="965" t="s">
        <v>33170</v>
      </c>
      <c r="G5739" s="723" t="s">
        <v>33171</v>
      </c>
      <c r="H5739" s="797" t="s">
        <v>19726</v>
      </c>
      <c r="I5739" s="887" t="s">
        <v>19773</v>
      </c>
      <c r="J5739" s="887" t="s">
        <v>19726</v>
      </c>
      <c r="K5739" s="966" t="s">
        <v>33051</v>
      </c>
      <c r="L5739" s="967">
        <v>12</v>
      </c>
      <c r="M5739" s="346">
        <f>+E5739*12</f>
        <v>48000</v>
      </c>
      <c r="N5739" s="966" t="s">
        <v>33050</v>
      </c>
      <c r="O5739" s="967">
        <v>6</v>
      </c>
      <c r="P5739" s="346">
        <f t="shared" si="96"/>
        <v>24000</v>
      </c>
      <c r="Q5739" s="966" t="s">
        <v>33051</v>
      </c>
      <c r="R5739" s="969">
        <v>12</v>
      </c>
      <c r="S5739" s="1016">
        <v>48000</v>
      </c>
    </row>
    <row r="5740" spans="1:19" s="889" customFormat="1" ht="23.25">
      <c r="A5740" s="964" t="s">
        <v>1033</v>
      </c>
      <c r="B5740" s="415" t="s">
        <v>280</v>
      </c>
      <c r="C5740" s="386" t="s">
        <v>115</v>
      </c>
      <c r="D5740" s="797" t="s">
        <v>33172</v>
      </c>
      <c r="E5740" s="1025">
        <v>6500</v>
      </c>
      <c r="F5740" s="965" t="s">
        <v>33173</v>
      </c>
      <c r="G5740" s="723" t="s">
        <v>33174</v>
      </c>
      <c r="H5740" s="797" t="s">
        <v>20103</v>
      </c>
      <c r="I5740" s="887" t="s">
        <v>19773</v>
      </c>
      <c r="J5740" s="887" t="s">
        <v>20103</v>
      </c>
      <c r="K5740" s="966" t="s">
        <v>33051</v>
      </c>
      <c r="L5740" s="967">
        <v>12</v>
      </c>
      <c r="M5740" s="346">
        <v>78481.279999999999</v>
      </c>
      <c r="N5740" s="966" t="s">
        <v>33050</v>
      </c>
      <c r="O5740" s="967">
        <v>6</v>
      </c>
      <c r="P5740" s="346">
        <f t="shared" si="96"/>
        <v>39000</v>
      </c>
      <c r="Q5740" s="966" t="s">
        <v>33051</v>
      </c>
      <c r="R5740" s="969">
        <v>12</v>
      </c>
      <c r="S5740" s="1016">
        <v>78000</v>
      </c>
    </row>
    <row r="5741" spans="1:19" s="889" customFormat="1" ht="23.25">
      <c r="A5741" s="964" t="s">
        <v>1033</v>
      </c>
      <c r="B5741" s="415" t="s">
        <v>280</v>
      </c>
      <c r="C5741" s="386" t="s">
        <v>115</v>
      </c>
      <c r="D5741" s="797" t="s">
        <v>19907</v>
      </c>
      <c r="E5741" s="1025">
        <v>3500</v>
      </c>
      <c r="F5741" s="965" t="s">
        <v>33175</v>
      </c>
      <c r="G5741" s="723" t="s">
        <v>33176</v>
      </c>
      <c r="H5741" s="797" t="s">
        <v>19726</v>
      </c>
      <c r="I5741" s="887" t="s">
        <v>19773</v>
      </c>
      <c r="J5741" s="887" t="s">
        <v>19726</v>
      </c>
      <c r="K5741" s="966" t="s">
        <v>33051</v>
      </c>
      <c r="L5741" s="967">
        <v>12</v>
      </c>
      <c r="M5741" s="346">
        <f>+E5741*12</f>
        <v>42000</v>
      </c>
      <c r="N5741" s="966" t="s">
        <v>33050</v>
      </c>
      <c r="O5741" s="967">
        <v>6</v>
      </c>
      <c r="P5741" s="346">
        <f t="shared" si="96"/>
        <v>21000</v>
      </c>
      <c r="Q5741" s="966" t="s">
        <v>33051</v>
      </c>
      <c r="R5741" s="969">
        <v>12</v>
      </c>
      <c r="S5741" s="1016">
        <v>42000</v>
      </c>
    </row>
    <row r="5742" spans="1:19" s="889" customFormat="1" ht="23.25">
      <c r="A5742" s="964" t="s">
        <v>1033</v>
      </c>
      <c r="B5742" s="415" t="s">
        <v>280</v>
      </c>
      <c r="C5742" s="386" t="s">
        <v>115</v>
      </c>
      <c r="D5742" s="797" t="s">
        <v>33177</v>
      </c>
      <c r="E5742" s="1025">
        <v>4500</v>
      </c>
      <c r="F5742" s="965" t="s">
        <v>33178</v>
      </c>
      <c r="G5742" s="723" t="s">
        <v>33179</v>
      </c>
      <c r="H5742" s="797" t="s">
        <v>19786</v>
      </c>
      <c r="I5742" s="887" t="s">
        <v>19773</v>
      </c>
      <c r="J5742" s="887" t="s">
        <v>19786</v>
      </c>
      <c r="K5742" s="966" t="s">
        <v>33051</v>
      </c>
      <c r="L5742" s="967">
        <v>12</v>
      </c>
      <c r="M5742" s="346">
        <v>54576.25</v>
      </c>
      <c r="N5742" s="966" t="s">
        <v>33050</v>
      </c>
      <c r="O5742" s="967">
        <v>6</v>
      </c>
      <c r="P5742" s="346">
        <f t="shared" si="96"/>
        <v>27000</v>
      </c>
      <c r="Q5742" s="966" t="s">
        <v>33051</v>
      </c>
      <c r="R5742" s="969">
        <v>12</v>
      </c>
      <c r="S5742" s="1016">
        <v>54000</v>
      </c>
    </row>
    <row r="5743" spans="1:19" s="889" customFormat="1" ht="34.9">
      <c r="A5743" s="964" t="s">
        <v>1033</v>
      </c>
      <c r="B5743" s="415" t="s">
        <v>280</v>
      </c>
      <c r="C5743" s="386" t="s">
        <v>115</v>
      </c>
      <c r="D5743" s="797" t="s">
        <v>33068</v>
      </c>
      <c r="E5743" s="1025">
        <v>7000</v>
      </c>
      <c r="F5743" s="965" t="s">
        <v>33180</v>
      </c>
      <c r="G5743" s="723" t="s">
        <v>33181</v>
      </c>
      <c r="H5743" s="797" t="s">
        <v>33124</v>
      </c>
      <c r="I5743" s="887" t="s">
        <v>19773</v>
      </c>
      <c r="J5743" s="887" t="s">
        <v>33124</v>
      </c>
      <c r="K5743" s="966" t="s">
        <v>33051</v>
      </c>
      <c r="L5743" s="967">
        <v>12</v>
      </c>
      <c r="M5743" s="346">
        <f>+E5743*12</f>
        <v>84000</v>
      </c>
      <c r="N5743" s="966" t="s">
        <v>33050</v>
      </c>
      <c r="O5743" s="967">
        <v>6</v>
      </c>
      <c r="P5743" s="346">
        <f t="shared" si="96"/>
        <v>42000</v>
      </c>
      <c r="Q5743" s="966" t="s">
        <v>33051</v>
      </c>
      <c r="R5743" s="969">
        <v>12</v>
      </c>
      <c r="S5743" s="1016">
        <v>84000</v>
      </c>
    </row>
    <row r="5744" spans="1:19" s="889" customFormat="1" ht="34.9">
      <c r="A5744" s="964" t="s">
        <v>1033</v>
      </c>
      <c r="B5744" s="415" t="s">
        <v>280</v>
      </c>
      <c r="C5744" s="386" t="s">
        <v>115</v>
      </c>
      <c r="D5744" s="797" t="s">
        <v>33182</v>
      </c>
      <c r="E5744" s="1025">
        <v>6500</v>
      </c>
      <c r="F5744" s="965" t="s">
        <v>33183</v>
      </c>
      <c r="G5744" s="723" t="s">
        <v>33184</v>
      </c>
      <c r="H5744" s="797" t="s">
        <v>31672</v>
      </c>
      <c r="I5744" s="887" t="s">
        <v>19773</v>
      </c>
      <c r="J5744" s="887" t="s">
        <v>31672</v>
      </c>
      <c r="K5744" s="966" t="s">
        <v>33051</v>
      </c>
      <c r="L5744" s="967">
        <v>12</v>
      </c>
      <c r="M5744" s="346">
        <f>+E5744*12</f>
        <v>78000</v>
      </c>
      <c r="N5744" s="966" t="s">
        <v>33050</v>
      </c>
      <c r="O5744" s="967">
        <v>6</v>
      </c>
      <c r="P5744" s="346">
        <f t="shared" si="96"/>
        <v>39000</v>
      </c>
      <c r="Q5744" s="966" t="s">
        <v>33051</v>
      </c>
      <c r="R5744" s="969">
        <v>12</v>
      </c>
      <c r="S5744" s="1016">
        <v>78000</v>
      </c>
    </row>
    <row r="5745" spans="1:19" s="889" customFormat="1" ht="23.25">
      <c r="A5745" s="964" t="s">
        <v>1033</v>
      </c>
      <c r="B5745" s="415" t="s">
        <v>280</v>
      </c>
      <c r="C5745" s="386" t="s">
        <v>115</v>
      </c>
      <c r="D5745" s="797" t="s">
        <v>33185</v>
      </c>
      <c r="E5745" s="1025">
        <v>13000</v>
      </c>
      <c r="F5745" s="965" t="s">
        <v>33186</v>
      </c>
      <c r="G5745" s="723" t="s">
        <v>33187</v>
      </c>
      <c r="H5745" s="797" t="s">
        <v>19733</v>
      </c>
      <c r="I5745" s="887" t="s">
        <v>19773</v>
      </c>
      <c r="J5745" s="887" t="s">
        <v>19733</v>
      </c>
      <c r="K5745" s="966" t="s">
        <v>33051</v>
      </c>
      <c r="L5745" s="967">
        <v>12</v>
      </c>
      <c r="M5745" s="346">
        <f>+E5745*12</f>
        <v>156000</v>
      </c>
      <c r="N5745" s="966" t="s">
        <v>33050</v>
      </c>
      <c r="O5745" s="967">
        <v>6</v>
      </c>
      <c r="P5745" s="346">
        <f t="shared" si="96"/>
        <v>78000</v>
      </c>
      <c r="Q5745" s="966" t="s">
        <v>33051</v>
      </c>
      <c r="R5745" s="969">
        <v>12</v>
      </c>
      <c r="S5745" s="1016">
        <v>156000</v>
      </c>
    </row>
    <row r="5746" spans="1:19" s="889" customFormat="1" ht="23.25">
      <c r="A5746" s="964" t="s">
        <v>1033</v>
      </c>
      <c r="B5746" s="415" t="s">
        <v>280</v>
      </c>
      <c r="C5746" s="386" t="s">
        <v>115</v>
      </c>
      <c r="D5746" s="797" t="s">
        <v>33188</v>
      </c>
      <c r="E5746" s="1025">
        <v>3000</v>
      </c>
      <c r="F5746" s="965" t="s">
        <v>33189</v>
      </c>
      <c r="G5746" s="723" t="s">
        <v>33190</v>
      </c>
      <c r="H5746" s="797" t="s">
        <v>19900</v>
      </c>
      <c r="I5746" s="887" t="s">
        <v>20970</v>
      </c>
      <c r="J5746" s="887" t="s">
        <v>19900</v>
      </c>
      <c r="K5746" s="966" t="s">
        <v>33050</v>
      </c>
      <c r="L5746" s="967">
        <v>3</v>
      </c>
      <c r="M5746" s="346">
        <v>6833.34</v>
      </c>
      <c r="N5746" s="968">
        <v>0</v>
      </c>
      <c r="O5746" s="968">
        <v>0</v>
      </c>
      <c r="P5746" s="1006">
        <v>0</v>
      </c>
      <c r="Q5746" s="968">
        <v>0</v>
      </c>
      <c r="R5746" s="968">
        <v>0</v>
      </c>
      <c r="S5746" s="467">
        <v>0</v>
      </c>
    </row>
    <row r="5747" spans="1:19" s="889" customFormat="1" ht="23.25">
      <c r="A5747" s="964" t="s">
        <v>1033</v>
      </c>
      <c r="B5747" s="415" t="s">
        <v>280</v>
      </c>
      <c r="C5747" s="386" t="s">
        <v>115</v>
      </c>
      <c r="D5747" s="797" t="s">
        <v>33078</v>
      </c>
      <c r="E5747" s="1025">
        <v>6500</v>
      </c>
      <c r="F5747" s="965" t="s">
        <v>33191</v>
      </c>
      <c r="G5747" s="723" t="s">
        <v>33192</v>
      </c>
      <c r="H5747" s="797" t="s">
        <v>19733</v>
      </c>
      <c r="I5747" s="887" t="s">
        <v>19773</v>
      </c>
      <c r="J5747" s="887" t="s">
        <v>19733</v>
      </c>
      <c r="K5747" s="966" t="s">
        <v>33051</v>
      </c>
      <c r="L5747" s="967">
        <v>12</v>
      </c>
      <c r="M5747" s="346">
        <f>+E5747*12</f>
        <v>78000</v>
      </c>
      <c r="N5747" s="966" t="s">
        <v>33050</v>
      </c>
      <c r="O5747" s="967">
        <v>6</v>
      </c>
      <c r="P5747" s="346">
        <f t="shared" si="96"/>
        <v>39000</v>
      </c>
      <c r="Q5747" s="966" t="s">
        <v>33051</v>
      </c>
      <c r="R5747" s="969">
        <v>12</v>
      </c>
      <c r="S5747" s="1016">
        <v>78000</v>
      </c>
    </row>
    <row r="5748" spans="1:19" s="889" customFormat="1" ht="23.25">
      <c r="A5748" s="964" t="s">
        <v>1033</v>
      </c>
      <c r="B5748" s="415" t="s">
        <v>280</v>
      </c>
      <c r="C5748" s="386" t="s">
        <v>115</v>
      </c>
      <c r="D5748" s="797" t="s">
        <v>33193</v>
      </c>
      <c r="E5748" s="1025">
        <v>13000</v>
      </c>
      <c r="F5748" s="965" t="s">
        <v>33194</v>
      </c>
      <c r="G5748" s="723" t="s">
        <v>33195</v>
      </c>
      <c r="H5748" s="797" t="s">
        <v>33196</v>
      </c>
      <c r="I5748" s="887" t="s">
        <v>19773</v>
      </c>
      <c r="J5748" s="887" t="s">
        <v>33196</v>
      </c>
      <c r="K5748" s="966" t="s">
        <v>33051</v>
      </c>
      <c r="L5748" s="967">
        <v>12</v>
      </c>
      <c r="M5748" s="346">
        <f>+E5748*12</f>
        <v>156000</v>
      </c>
      <c r="N5748" s="966" t="s">
        <v>33050</v>
      </c>
      <c r="O5748" s="967">
        <v>6</v>
      </c>
      <c r="P5748" s="346">
        <f t="shared" si="96"/>
        <v>78000</v>
      </c>
      <c r="Q5748" s="966" t="s">
        <v>33051</v>
      </c>
      <c r="R5748" s="969">
        <v>12</v>
      </c>
      <c r="S5748" s="1016">
        <v>156000</v>
      </c>
    </row>
    <row r="5749" spans="1:19" s="889" customFormat="1" ht="23.25">
      <c r="A5749" s="964" t="s">
        <v>1033</v>
      </c>
      <c r="B5749" s="415" t="s">
        <v>280</v>
      </c>
      <c r="C5749" s="386" t="s">
        <v>115</v>
      </c>
      <c r="D5749" s="797" t="s">
        <v>33197</v>
      </c>
      <c r="E5749" s="1025">
        <v>13000</v>
      </c>
      <c r="F5749" s="965" t="s">
        <v>33198</v>
      </c>
      <c r="G5749" s="723" t="s">
        <v>33199</v>
      </c>
      <c r="H5749" s="797" t="s">
        <v>19733</v>
      </c>
      <c r="I5749" s="887" t="s">
        <v>19773</v>
      </c>
      <c r="J5749" s="887" t="s">
        <v>19733</v>
      </c>
      <c r="K5749" s="966" t="s">
        <v>33051</v>
      </c>
      <c r="L5749" s="967">
        <v>12</v>
      </c>
      <c r="M5749" s="346">
        <v>166566.66</v>
      </c>
      <c r="N5749" s="966" t="s">
        <v>33050</v>
      </c>
      <c r="O5749" s="967">
        <v>6</v>
      </c>
      <c r="P5749" s="346">
        <f t="shared" si="96"/>
        <v>78000</v>
      </c>
      <c r="Q5749" s="966" t="s">
        <v>33051</v>
      </c>
      <c r="R5749" s="969">
        <v>12</v>
      </c>
      <c r="S5749" s="1016">
        <v>156000</v>
      </c>
    </row>
    <row r="5750" spans="1:19" s="889" customFormat="1" ht="23.25">
      <c r="A5750" s="964" t="s">
        <v>1033</v>
      </c>
      <c r="B5750" s="415" t="s">
        <v>280</v>
      </c>
      <c r="C5750" s="386" t="s">
        <v>115</v>
      </c>
      <c r="D5750" s="797" t="s">
        <v>33200</v>
      </c>
      <c r="E5750" s="1025">
        <v>11000</v>
      </c>
      <c r="F5750" s="965" t="s">
        <v>33201</v>
      </c>
      <c r="G5750" s="723" t="s">
        <v>33202</v>
      </c>
      <c r="H5750" s="797" t="s">
        <v>19726</v>
      </c>
      <c r="I5750" s="887" t="s">
        <v>19773</v>
      </c>
      <c r="J5750" s="887" t="s">
        <v>19726</v>
      </c>
      <c r="K5750" s="966" t="s">
        <v>33051</v>
      </c>
      <c r="L5750" s="967">
        <v>12</v>
      </c>
      <c r="M5750" s="346">
        <f>+E5750*12</f>
        <v>132000</v>
      </c>
      <c r="N5750" s="966" t="s">
        <v>33050</v>
      </c>
      <c r="O5750" s="967">
        <v>6</v>
      </c>
      <c r="P5750" s="346">
        <f t="shared" si="96"/>
        <v>66000</v>
      </c>
      <c r="Q5750" s="966" t="s">
        <v>33051</v>
      </c>
      <c r="R5750" s="969">
        <v>12</v>
      </c>
      <c r="S5750" s="1016">
        <v>132000</v>
      </c>
    </row>
    <row r="5751" spans="1:19" s="889" customFormat="1" ht="23.25">
      <c r="A5751" s="964" t="s">
        <v>1033</v>
      </c>
      <c r="B5751" s="415" t="s">
        <v>280</v>
      </c>
      <c r="C5751" s="386" t="s">
        <v>115</v>
      </c>
      <c r="D5751" s="797" t="s">
        <v>33203</v>
      </c>
      <c r="E5751" s="1025">
        <v>2000</v>
      </c>
      <c r="F5751" s="965" t="s">
        <v>33204</v>
      </c>
      <c r="G5751" s="723" t="s">
        <v>33205</v>
      </c>
      <c r="H5751" s="797" t="s">
        <v>19829</v>
      </c>
      <c r="I5751" s="887" t="s">
        <v>19897</v>
      </c>
      <c r="J5751" s="887" t="s">
        <v>19829</v>
      </c>
      <c r="K5751" s="966" t="s">
        <v>33051</v>
      </c>
      <c r="L5751" s="967">
        <v>12</v>
      </c>
      <c r="M5751" s="346">
        <v>24810</v>
      </c>
      <c r="N5751" s="966" t="s">
        <v>33050</v>
      </c>
      <c r="O5751" s="967">
        <v>6</v>
      </c>
      <c r="P5751" s="346">
        <f t="shared" si="96"/>
        <v>12000</v>
      </c>
      <c r="Q5751" s="966" t="s">
        <v>33051</v>
      </c>
      <c r="R5751" s="969">
        <v>12</v>
      </c>
      <c r="S5751" s="1016">
        <v>24000</v>
      </c>
    </row>
    <row r="5752" spans="1:19" s="889" customFormat="1" ht="46.5">
      <c r="A5752" s="964" t="s">
        <v>1033</v>
      </c>
      <c r="B5752" s="415" t="s">
        <v>280</v>
      </c>
      <c r="C5752" s="386" t="s">
        <v>115</v>
      </c>
      <c r="D5752" s="797" t="s">
        <v>33052</v>
      </c>
      <c r="E5752" s="1025">
        <v>6500</v>
      </c>
      <c r="F5752" s="965" t="s">
        <v>33206</v>
      </c>
      <c r="G5752" s="723" t="s">
        <v>33207</v>
      </c>
      <c r="H5752" s="797" t="s">
        <v>33055</v>
      </c>
      <c r="I5752" s="887" t="s">
        <v>19773</v>
      </c>
      <c r="J5752" s="887" t="s">
        <v>33056</v>
      </c>
      <c r="K5752" s="966" t="s">
        <v>33051</v>
      </c>
      <c r="L5752" s="967">
        <v>12</v>
      </c>
      <c r="M5752" s="346">
        <f>+E5752*12</f>
        <v>78000</v>
      </c>
      <c r="N5752" s="966" t="s">
        <v>33050</v>
      </c>
      <c r="O5752" s="967">
        <v>6</v>
      </c>
      <c r="P5752" s="346">
        <f t="shared" si="96"/>
        <v>39000</v>
      </c>
      <c r="Q5752" s="966" t="s">
        <v>33051</v>
      </c>
      <c r="R5752" s="969">
        <v>12</v>
      </c>
      <c r="S5752" s="1016">
        <v>78000</v>
      </c>
    </row>
    <row r="5753" spans="1:19" s="889" customFormat="1" ht="23.25">
      <c r="A5753" s="964" t="s">
        <v>1033</v>
      </c>
      <c r="B5753" s="415" t="s">
        <v>280</v>
      </c>
      <c r="C5753" s="386" t="s">
        <v>115</v>
      </c>
      <c r="D5753" s="797" t="s">
        <v>33208</v>
      </c>
      <c r="E5753" s="1025">
        <v>7500</v>
      </c>
      <c r="F5753" s="965" t="s">
        <v>33209</v>
      </c>
      <c r="G5753" s="723" t="s">
        <v>33210</v>
      </c>
      <c r="H5753" s="797" t="s">
        <v>19733</v>
      </c>
      <c r="I5753" s="887" t="s">
        <v>19773</v>
      </c>
      <c r="J5753" s="887" t="s">
        <v>19733</v>
      </c>
      <c r="K5753" s="966" t="s">
        <v>33051</v>
      </c>
      <c r="L5753" s="967">
        <v>12</v>
      </c>
      <c r="M5753" s="346">
        <f>+E5753*12</f>
        <v>90000</v>
      </c>
      <c r="N5753" s="966" t="s">
        <v>33050</v>
      </c>
      <c r="O5753" s="967">
        <v>6</v>
      </c>
      <c r="P5753" s="346">
        <f t="shared" si="96"/>
        <v>45000</v>
      </c>
      <c r="Q5753" s="966" t="s">
        <v>33051</v>
      </c>
      <c r="R5753" s="969">
        <v>12</v>
      </c>
      <c r="S5753" s="1016">
        <v>90000</v>
      </c>
    </row>
    <row r="5754" spans="1:19" s="889" customFormat="1" ht="23.25">
      <c r="A5754" s="964" t="s">
        <v>1033</v>
      </c>
      <c r="B5754" s="415" t="s">
        <v>280</v>
      </c>
      <c r="C5754" s="386" t="s">
        <v>115</v>
      </c>
      <c r="D5754" s="797" t="s">
        <v>20970</v>
      </c>
      <c r="E5754" s="1025">
        <v>3000</v>
      </c>
      <c r="F5754" s="965" t="s">
        <v>33211</v>
      </c>
      <c r="G5754" s="723" t="s">
        <v>33212</v>
      </c>
      <c r="H5754" s="797" t="s">
        <v>33213</v>
      </c>
      <c r="I5754" s="887" t="s">
        <v>20970</v>
      </c>
      <c r="J5754" s="887" t="s">
        <v>33213</v>
      </c>
      <c r="K5754" s="966" t="s">
        <v>33050</v>
      </c>
      <c r="L5754" s="967">
        <v>1</v>
      </c>
      <c r="M5754" s="346">
        <v>100</v>
      </c>
      <c r="N5754" s="968">
        <v>0</v>
      </c>
      <c r="O5754" s="968">
        <v>0</v>
      </c>
      <c r="P5754" s="1006">
        <v>0</v>
      </c>
      <c r="Q5754" s="968">
        <v>0</v>
      </c>
      <c r="R5754" s="968">
        <v>0</v>
      </c>
      <c r="S5754" s="467">
        <v>0</v>
      </c>
    </row>
    <row r="5755" spans="1:19" s="889" customFormat="1" ht="34.9">
      <c r="A5755" s="964" t="s">
        <v>1033</v>
      </c>
      <c r="B5755" s="415" t="s">
        <v>280</v>
      </c>
      <c r="C5755" s="386" t="s">
        <v>115</v>
      </c>
      <c r="D5755" s="797" t="s">
        <v>33052</v>
      </c>
      <c r="E5755" s="1025">
        <v>6000</v>
      </c>
      <c r="F5755" s="965" t="s">
        <v>33214</v>
      </c>
      <c r="G5755" s="723" t="s">
        <v>33215</v>
      </c>
      <c r="H5755" s="797" t="s">
        <v>33060</v>
      </c>
      <c r="I5755" s="887" t="s">
        <v>19764</v>
      </c>
      <c r="J5755" s="887" t="s">
        <v>33060</v>
      </c>
      <c r="K5755" s="966" t="s">
        <v>33051</v>
      </c>
      <c r="L5755" s="967">
        <v>12</v>
      </c>
      <c r="M5755" s="346">
        <v>66146.7</v>
      </c>
      <c r="N5755" s="966" t="s">
        <v>33050</v>
      </c>
      <c r="O5755" s="967">
        <v>6</v>
      </c>
      <c r="P5755" s="346">
        <f t="shared" si="96"/>
        <v>36000</v>
      </c>
      <c r="Q5755" s="966" t="s">
        <v>33051</v>
      </c>
      <c r="R5755" s="969">
        <v>12</v>
      </c>
      <c r="S5755" s="1016">
        <v>72000</v>
      </c>
    </row>
    <row r="5756" spans="1:19" s="889" customFormat="1" ht="23.25">
      <c r="A5756" s="964" t="s">
        <v>1033</v>
      </c>
      <c r="B5756" s="415" t="s">
        <v>280</v>
      </c>
      <c r="C5756" s="386" t="s">
        <v>115</v>
      </c>
      <c r="D5756" s="797" t="s">
        <v>20595</v>
      </c>
      <c r="E5756" s="1025">
        <v>7000</v>
      </c>
      <c r="F5756" s="965" t="s">
        <v>33216</v>
      </c>
      <c r="G5756" s="723" t="s">
        <v>33217</v>
      </c>
      <c r="H5756" s="797" t="s">
        <v>33073</v>
      </c>
      <c r="I5756" s="887" t="s">
        <v>19764</v>
      </c>
      <c r="J5756" s="887" t="s">
        <v>33218</v>
      </c>
      <c r="K5756" s="966" t="s">
        <v>33051</v>
      </c>
      <c r="L5756" s="967">
        <v>12</v>
      </c>
      <c r="M5756" s="346">
        <f>+E5756*12</f>
        <v>84000</v>
      </c>
      <c r="N5756" s="966" t="s">
        <v>33050</v>
      </c>
      <c r="O5756" s="967">
        <v>6</v>
      </c>
      <c r="P5756" s="346">
        <f t="shared" si="96"/>
        <v>42000</v>
      </c>
      <c r="Q5756" s="966" t="s">
        <v>33051</v>
      </c>
      <c r="R5756" s="969">
        <v>12</v>
      </c>
      <c r="S5756" s="1016">
        <v>84000</v>
      </c>
    </row>
    <row r="5757" spans="1:19" s="889" customFormat="1" ht="34.9">
      <c r="A5757" s="964" t="s">
        <v>1033</v>
      </c>
      <c r="B5757" s="415" t="s">
        <v>280</v>
      </c>
      <c r="C5757" s="386" t="s">
        <v>115</v>
      </c>
      <c r="D5757" s="797" t="s">
        <v>19907</v>
      </c>
      <c r="E5757" s="1025">
        <v>2000</v>
      </c>
      <c r="F5757" s="965" t="s">
        <v>33219</v>
      </c>
      <c r="G5757" s="723" t="s">
        <v>33220</v>
      </c>
      <c r="H5757" s="797" t="s">
        <v>33221</v>
      </c>
      <c r="I5757" s="887" t="s">
        <v>19897</v>
      </c>
      <c r="J5757" s="887" t="s">
        <v>33221</v>
      </c>
      <c r="K5757" s="966" t="s">
        <v>33051</v>
      </c>
      <c r="L5757" s="967">
        <v>12</v>
      </c>
      <c r="M5757" s="346">
        <v>24810</v>
      </c>
      <c r="N5757" s="966" t="s">
        <v>33050</v>
      </c>
      <c r="O5757" s="967">
        <v>6</v>
      </c>
      <c r="P5757" s="346">
        <f t="shared" si="96"/>
        <v>12000</v>
      </c>
      <c r="Q5757" s="966" t="s">
        <v>33051</v>
      </c>
      <c r="R5757" s="969">
        <v>12</v>
      </c>
      <c r="S5757" s="1016">
        <v>24000</v>
      </c>
    </row>
    <row r="5758" spans="1:19" s="889" customFormat="1" ht="23.25">
      <c r="A5758" s="964" t="s">
        <v>1033</v>
      </c>
      <c r="B5758" s="415" t="s">
        <v>280</v>
      </c>
      <c r="C5758" s="386" t="s">
        <v>115</v>
      </c>
      <c r="D5758" s="797" t="s">
        <v>33052</v>
      </c>
      <c r="E5758" s="1025">
        <v>6500</v>
      </c>
      <c r="F5758" s="965" t="s">
        <v>33222</v>
      </c>
      <c r="G5758" s="723" t="s">
        <v>33223</v>
      </c>
      <c r="H5758" s="797" t="s">
        <v>27146</v>
      </c>
      <c r="I5758" s="887" t="s">
        <v>19773</v>
      </c>
      <c r="J5758" s="887" t="s">
        <v>27146</v>
      </c>
      <c r="K5758" s="966" t="s">
        <v>33051</v>
      </c>
      <c r="L5758" s="967">
        <v>12</v>
      </c>
      <c r="M5758" s="346">
        <f t="shared" ref="M5758:M5773" si="98">+E5758*12</f>
        <v>78000</v>
      </c>
      <c r="N5758" s="966" t="s">
        <v>33050</v>
      </c>
      <c r="O5758" s="967">
        <v>6</v>
      </c>
      <c r="P5758" s="346">
        <f t="shared" si="96"/>
        <v>39000</v>
      </c>
      <c r="Q5758" s="966" t="s">
        <v>33051</v>
      </c>
      <c r="R5758" s="969">
        <v>12</v>
      </c>
      <c r="S5758" s="1016">
        <v>78000</v>
      </c>
    </row>
    <row r="5759" spans="1:19" s="889" customFormat="1" ht="23.25">
      <c r="A5759" s="964" t="s">
        <v>1033</v>
      </c>
      <c r="B5759" s="415" t="s">
        <v>280</v>
      </c>
      <c r="C5759" s="386" t="s">
        <v>115</v>
      </c>
      <c r="D5759" s="797" t="s">
        <v>33078</v>
      </c>
      <c r="E5759" s="1025">
        <v>7000</v>
      </c>
      <c r="F5759" s="965" t="s">
        <v>33224</v>
      </c>
      <c r="G5759" s="723" t="s">
        <v>33225</v>
      </c>
      <c r="H5759" s="797" t="s">
        <v>19733</v>
      </c>
      <c r="I5759" s="887" t="s">
        <v>19773</v>
      </c>
      <c r="J5759" s="887" t="s">
        <v>19733</v>
      </c>
      <c r="K5759" s="966" t="s">
        <v>33051</v>
      </c>
      <c r="L5759" s="967">
        <v>12</v>
      </c>
      <c r="M5759" s="346">
        <f t="shared" si="98"/>
        <v>84000</v>
      </c>
      <c r="N5759" s="966" t="s">
        <v>33050</v>
      </c>
      <c r="O5759" s="967">
        <v>6</v>
      </c>
      <c r="P5759" s="346">
        <f t="shared" si="96"/>
        <v>42000</v>
      </c>
      <c r="Q5759" s="966" t="s">
        <v>33051</v>
      </c>
      <c r="R5759" s="969">
        <v>12</v>
      </c>
      <c r="S5759" s="1016">
        <v>84000</v>
      </c>
    </row>
    <row r="5760" spans="1:19" s="889" customFormat="1" ht="46.5">
      <c r="A5760" s="964" t="s">
        <v>1033</v>
      </c>
      <c r="B5760" s="415" t="s">
        <v>280</v>
      </c>
      <c r="C5760" s="386" t="s">
        <v>115</v>
      </c>
      <c r="D5760" s="797" t="s">
        <v>33052</v>
      </c>
      <c r="E5760" s="1025">
        <v>6500</v>
      </c>
      <c r="F5760" s="965" t="s">
        <v>33226</v>
      </c>
      <c r="G5760" s="723" t="s">
        <v>33227</v>
      </c>
      <c r="H5760" s="797" t="s">
        <v>33055</v>
      </c>
      <c r="I5760" s="887" t="s">
        <v>19773</v>
      </c>
      <c r="J5760" s="887" t="s">
        <v>33056</v>
      </c>
      <c r="K5760" s="966" t="s">
        <v>33051</v>
      </c>
      <c r="L5760" s="967">
        <v>12</v>
      </c>
      <c r="M5760" s="346">
        <f t="shared" si="98"/>
        <v>78000</v>
      </c>
      <c r="N5760" s="966" t="s">
        <v>33050</v>
      </c>
      <c r="O5760" s="967">
        <v>6</v>
      </c>
      <c r="P5760" s="346">
        <f t="shared" si="96"/>
        <v>39000</v>
      </c>
      <c r="Q5760" s="966" t="s">
        <v>33051</v>
      </c>
      <c r="R5760" s="969">
        <v>12</v>
      </c>
      <c r="S5760" s="1016">
        <v>78000</v>
      </c>
    </row>
    <row r="5761" spans="1:19" s="889" customFormat="1" ht="23.25">
      <c r="A5761" s="964" t="s">
        <v>1033</v>
      </c>
      <c r="B5761" s="415" t="s">
        <v>280</v>
      </c>
      <c r="C5761" s="386" t="s">
        <v>115</v>
      </c>
      <c r="D5761" s="797" t="s">
        <v>33228</v>
      </c>
      <c r="E5761" s="1025">
        <v>8000</v>
      </c>
      <c r="F5761" s="965" t="s">
        <v>33229</v>
      </c>
      <c r="G5761" s="723" t="s">
        <v>33230</v>
      </c>
      <c r="H5761" s="797" t="s">
        <v>33231</v>
      </c>
      <c r="I5761" s="887" t="s">
        <v>19773</v>
      </c>
      <c r="J5761" s="887" t="s">
        <v>21508</v>
      </c>
      <c r="K5761" s="966" t="s">
        <v>33051</v>
      </c>
      <c r="L5761" s="967">
        <v>12</v>
      </c>
      <c r="M5761" s="346">
        <f t="shared" si="98"/>
        <v>96000</v>
      </c>
      <c r="N5761" s="966" t="s">
        <v>33050</v>
      </c>
      <c r="O5761" s="967">
        <v>5</v>
      </c>
      <c r="P5761" s="346">
        <f>+E5761*4.4</f>
        <v>35200</v>
      </c>
      <c r="Q5761" s="968">
        <v>0</v>
      </c>
      <c r="R5761" s="968">
        <v>0</v>
      </c>
      <c r="S5761" s="467">
        <v>0</v>
      </c>
    </row>
    <row r="5762" spans="1:19" s="889" customFormat="1" ht="23.25">
      <c r="A5762" s="964" t="s">
        <v>1033</v>
      </c>
      <c r="B5762" s="415" t="s">
        <v>280</v>
      </c>
      <c r="C5762" s="386" t="s">
        <v>115</v>
      </c>
      <c r="D5762" s="797" t="s">
        <v>33232</v>
      </c>
      <c r="E5762" s="1025">
        <v>7000</v>
      </c>
      <c r="F5762" s="965" t="s">
        <v>33233</v>
      </c>
      <c r="G5762" s="723" t="s">
        <v>33234</v>
      </c>
      <c r="H5762" s="797" t="s">
        <v>31531</v>
      </c>
      <c r="I5762" s="887" t="s">
        <v>23386</v>
      </c>
      <c r="J5762" s="887" t="s">
        <v>31531</v>
      </c>
      <c r="K5762" s="966" t="s">
        <v>33051</v>
      </c>
      <c r="L5762" s="967">
        <v>12</v>
      </c>
      <c r="M5762" s="346">
        <f t="shared" si="98"/>
        <v>84000</v>
      </c>
      <c r="N5762" s="966" t="s">
        <v>33050</v>
      </c>
      <c r="O5762" s="967">
        <v>6</v>
      </c>
      <c r="P5762" s="346">
        <f t="shared" si="96"/>
        <v>42000</v>
      </c>
      <c r="Q5762" s="966" t="s">
        <v>33051</v>
      </c>
      <c r="R5762" s="969">
        <v>12</v>
      </c>
      <c r="S5762" s="1016">
        <v>84000</v>
      </c>
    </row>
    <row r="5763" spans="1:19" s="889" customFormat="1" ht="23.25">
      <c r="A5763" s="964" t="s">
        <v>1033</v>
      </c>
      <c r="B5763" s="415" t="s">
        <v>280</v>
      </c>
      <c r="C5763" s="386" t="s">
        <v>115</v>
      </c>
      <c r="D5763" s="797" t="s">
        <v>33235</v>
      </c>
      <c r="E5763" s="1025">
        <v>4000</v>
      </c>
      <c r="F5763" s="965" t="s">
        <v>33236</v>
      </c>
      <c r="G5763" s="723" t="s">
        <v>33237</v>
      </c>
      <c r="H5763" s="797" t="s">
        <v>23485</v>
      </c>
      <c r="I5763" s="887" t="s">
        <v>19764</v>
      </c>
      <c r="J5763" s="887" t="s">
        <v>19764</v>
      </c>
      <c r="K5763" s="966" t="s">
        <v>33051</v>
      </c>
      <c r="L5763" s="967">
        <v>12</v>
      </c>
      <c r="M5763" s="346">
        <f t="shared" si="98"/>
        <v>48000</v>
      </c>
      <c r="N5763" s="966" t="s">
        <v>33050</v>
      </c>
      <c r="O5763" s="967">
        <v>6</v>
      </c>
      <c r="P5763" s="346">
        <f t="shared" si="96"/>
        <v>24000</v>
      </c>
      <c r="Q5763" s="966" t="s">
        <v>33051</v>
      </c>
      <c r="R5763" s="969">
        <v>12</v>
      </c>
      <c r="S5763" s="1016">
        <v>48000</v>
      </c>
    </row>
    <row r="5764" spans="1:19" s="889" customFormat="1" ht="46.5">
      <c r="A5764" s="964" t="s">
        <v>1033</v>
      </c>
      <c r="B5764" s="415" t="s">
        <v>280</v>
      </c>
      <c r="C5764" s="386" t="s">
        <v>115</v>
      </c>
      <c r="D5764" s="797" t="s">
        <v>33052</v>
      </c>
      <c r="E5764" s="1025">
        <v>7000</v>
      </c>
      <c r="F5764" s="965" t="s">
        <v>33238</v>
      </c>
      <c r="G5764" s="723" t="s">
        <v>33239</v>
      </c>
      <c r="H5764" s="797" t="s">
        <v>33055</v>
      </c>
      <c r="I5764" s="887" t="s">
        <v>19773</v>
      </c>
      <c r="J5764" s="887" t="s">
        <v>33056</v>
      </c>
      <c r="K5764" s="966" t="s">
        <v>33051</v>
      </c>
      <c r="L5764" s="967">
        <v>12</v>
      </c>
      <c r="M5764" s="346">
        <f t="shared" si="98"/>
        <v>84000</v>
      </c>
      <c r="N5764" s="966" t="s">
        <v>33050</v>
      </c>
      <c r="O5764" s="967">
        <v>6</v>
      </c>
      <c r="P5764" s="346">
        <f t="shared" ref="P5764:P5827" si="99">+E5764*6</f>
        <v>42000</v>
      </c>
      <c r="Q5764" s="966" t="s">
        <v>33051</v>
      </c>
      <c r="R5764" s="969">
        <v>12</v>
      </c>
      <c r="S5764" s="1016">
        <v>84000</v>
      </c>
    </row>
    <row r="5765" spans="1:19" s="889" customFormat="1" ht="23.25">
      <c r="A5765" s="964" t="s">
        <v>1033</v>
      </c>
      <c r="B5765" s="415" t="s">
        <v>280</v>
      </c>
      <c r="C5765" s="386" t="s">
        <v>115</v>
      </c>
      <c r="D5765" s="797" t="s">
        <v>33240</v>
      </c>
      <c r="E5765" s="1025">
        <v>12000</v>
      </c>
      <c r="F5765" s="965" t="s">
        <v>33241</v>
      </c>
      <c r="G5765" s="723" t="s">
        <v>33242</v>
      </c>
      <c r="H5765" s="797" t="s">
        <v>19733</v>
      </c>
      <c r="I5765" s="887" t="s">
        <v>19773</v>
      </c>
      <c r="J5765" s="887" t="s">
        <v>19733</v>
      </c>
      <c r="K5765" s="966" t="s">
        <v>33051</v>
      </c>
      <c r="L5765" s="967">
        <v>12</v>
      </c>
      <c r="M5765" s="346">
        <f t="shared" si="98"/>
        <v>144000</v>
      </c>
      <c r="N5765" s="966" t="s">
        <v>33050</v>
      </c>
      <c r="O5765" s="967">
        <v>6</v>
      </c>
      <c r="P5765" s="346">
        <f t="shared" si="99"/>
        <v>72000</v>
      </c>
      <c r="Q5765" s="966" t="s">
        <v>33051</v>
      </c>
      <c r="R5765" s="969">
        <v>12</v>
      </c>
      <c r="S5765" s="1016">
        <v>144000</v>
      </c>
    </row>
    <row r="5766" spans="1:19" s="889" customFormat="1" ht="23.25">
      <c r="A5766" s="964" t="s">
        <v>1033</v>
      </c>
      <c r="B5766" s="415" t="s">
        <v>280</v>
      </c>
      <c r="C5766" s="386" t="s">
        <v>115</v>
      </c>
      <c r="D5766" s="797" t="s">
        <v>33078</v>
      </c>
      <c r="E5766" s="1025">
        <v>6000</v>
      </c>
      <c r="F5766" s="965" t="s">
        <v>33243</v>
      </c>
      <c r="G5766" s="723" t="s">
        <v>33244</v>
      </c>
      <c r="H5766" s="797" t="s">
        <v>19733</v>
      </c>
      <c r="I5766" s="887" t="s">
        <v>19773</v>
      </c>
      <c r="J5766" s="887" t="s">
        <v>19733</v>
      </c>
      <c r="K5766" s="966" t="s">
        <v>33051</v>
      </c>
      <c r="L5766" s="967">
        <v>12</v>
      </c>
      <c r="M5766" s="346">
        <f t="shared" si="98"/>
        <v>72000</v>
      </c>
      <c r="N5766" s="966" t="s">
        <v>33050</v>
      </c>
      <c r="O5766" s="967">
        <v>6</v>
      </c>
      <c r="P5766" s="346">
        <f t="shared" si="99"/>
        <v>36000</v>
      </c>
      <c r="Q5766" s="966" t="s">
        <v>33051</v>
      </c>
      <c r="R5766" s="969">
        <v>12</v>
      </c>
      <c r="S5766" s="1016">
        <v>72000</v>
      </c>
    </row>
    <row r="5767" spans="1:19" s="889" customFormat="1" ht="23.25">
      <c r="A5767" s="964" t="s">
        <v>1033</v>
      </c>
      <c r="B5767" s="415" t="s">
        <v>280</v>
      </c>
      <c r="C5767" s="386" t="s">
        <v>115</v>
      </c>
      <c r="D5767" s="797" t="s">
        <v>33245</v>
      </c>
      <c r="E5767" s="1025">
        <v>10000</v>
      </c>
      <c r="F5767" s="965" t="s">
        <v>33246</v>
      </c>
      <c r="G5767" s="723" t="s">
        <v>33247</v>
      </c>
      <c r="H5767" s="797" t="s">
        <v>19733</v>
      </c>
      <c r="I5767" s="887" t="s">
        <v>19773</v>
      </c>
      <c r="J5767" s="887" t="s">
        <v>19733</v>
      </c>
      <c r="K5767" s="966" t="s">
        <v>33051</v>
      </c>
      <c r="L5767" s="967">
        <v>12</v>
      </c>
      <c r="M5767" s="346">
        <f t="shared" si="98"/>
        <v>120000</v>
      </c>
      <c r="N5767" s="966" t="s">
        <v>33050</v>
      </c>
      <c r="O5767" s="967">
        <v>6</v>
      </c>
      <c r="P5767" s="346">
        <f t="shared" si="99"/>
        <v>60000</v>
      </c>
      <c r="Q5767" s="966" t="s">
        <v>33051</v>
      </c>
      <c r="R5767" s="969">
        <v>12</v>
      </c>
      <c r="S5767" s="1016">
        <v>120000</v>
      </c>
    </row>
    <row r="5768" spans="1:19" s="889" customFormat="1" ht="23.25">
      <c r="A5768" s="964" t="s">
        <v>1033</v>
      </c>
      <c r="B5768" s="415" t="s">
        <v>280</v>
      </c>
      <c r="C5768" s="386" t="s">
        <v>115</v>
      </c>
      <c r="D5768" s="797" t="s">
        <v>33248</v>
      </c>
      <c r="E5768" s="1025">
        <v>6000</v>
      </c>
      <c r="F5768" s="965" t="s">
        <v>33249</v>
      </c>
      <c r="G5768" s="723" t="s">
        <v>33250</v>
      </c>
      <c r="H5768" s="797" t="s">
        <v>33251</v>
      </c>
      <c r="I5768" s="887" t="s">
        <v>19773</v>
      </c>
      <c r="J5768" s="887" t="s">
        <v>33251</v>
      </c>
      <c r="K5768" s="966" t="s">
        <v>33051</v>
      </c>
      <c r="L5768" s="967">
        <v>12</v>
      </c>
      <c r="M5768" s="346">
        <f t="shared" si="98"/>
        <v>72000</v>
      </c>
      <c r="N5768" s="966" t="s">
        <v>33050</v>
      </c>
      <c r="O5768" s="967">
        <v>6</v>
      </c>
      <c r="P5768" s="346">
        <f t="shared" si="99"/>
        <v>36000</v>
      </c>
      <c r="Q5768" s="966" t="s">
        <v>33051</v>
      </c>
      <c r="R5768" s="969">
        <v>12</v>
      </c>
      <c r="S5768" s="1016">
        <v>72000</v>
      </c>
    </row>
    <row r="5769" spans="1:19" s="889" customFormat="1" ht="23.25">
      <c r="A5769" s="964" t="s">
        <v>1033</v>
      </c>
      <c r="B5769" s="415" t="s">
        <v>280</v>
      </c>
      <c r="C5769" s="386" t="s">
        <v>115</v>
      </c>
      <c r="D5769" s="797" t="s">
        <v>20124</v>
      </c>
      <c r="E5769" s="1025">
        <v>7000</v>
      </c>
      <c r="F5769" s="965" t="s">
        <v>33252</v>
      </c>
      <c r="G5769" s="723" t="s">
        <v>33253</v>
      </c>
      <c r="H5769" s="797" t="s">
        <v>19733</v>
      </c>
      <c r="I5769" s="887" t="s">
        <v>19773</v>
      </c>
      <c r="J5769" s="887" t="s">
        <v>19733</v>
      </c>
      <c r="K5769" s="966" t="s">
        <v>33051</v>
      </c>
      <c r="L5769" s="967">
        <v>12</v>
      </c>
      <c r="M5769" s="346">
        <f t="shared" si="98"/>
        <v>84000</v>
      </c>
      <c r="N5769" s="966" t="s">
        <v>33050</v>
      </c>
      <c r="O5769" s="967">
        <v>6</v>
      </c>
      <c r="P5769" s="346">
        <f t="shared" si="99"/>
        <v>42000</v>
      </c>
      <c r="Q5769" s="966" t="s">
        <v>33051</v>
      </c>
      <c r="R5769" s="969">
        <v>12</v>
      </c>
      <c r="S5769" s="1016">
        <v>84000</v>
      </c>
    </row>
    <row r="5770" spans="1:19" s="889" customFormat="1" ht="34.9">
      <c r="A5770" s="964" t="s">
        <v>1033</v>
      </c>
      <c r="B5770" s="415" t="s">
        <v>280</v>
      </c>
      <c r="C5770" s="386" t="s">
        <v>115</v>
      </c>
      <c r="D5770" s="797" t="s">
        <v>33052</v>
      </c>
      <c r="E5770" s="1025">
        <v>6000</v>
      </c>
      <c r="F5770" s="965" t="s">
        <v>33254</v>
      </c>
      <c r="G5770" s="723" t="s">
        <v>33255</v>
      </c>
      <c r="H5770" s="797" t="s">
        <v>33055</v>
      </c>
      <c r="I5770" s="887" t="s">
        <v>19773</v>
      </c>
      <c r="J5770" s="1214" t="s">
        <v>38201</v>
      </c>
      <c r="K5770" s="966" t="s">
        <v>33051</v>
      </c>
      <c r="L5770" s="967">
        <v>12</v>
      </c>
      <c r="M5770" s="346">
        <f t="shared" si="98"/>
        <v>72000</v>
      </c>
      <c r="N5770" s="966" t="s">
        <v>33050</v>
      </c>
      <c r="O5770" s="967">
        <v>6</v>
      </c>
      <c r="P5770" s="346">
        <f t="shared" si="99"/>
        <v>36000</v>
      </c>
      <c r="Q5770" s="966" t="s">
        <v>33051</v>
      </c>
      <c r="R5770" s="969">
        <v>12</v>
      </c>
      <c r="S5770" s="1016">
        <v>72000</v>
      </c>
    </row>
    <row r="5771" spans="1:19" s="889" customFormat="1" ht="23.25">
      <c r="A5771" s="964" t="s">
        <v>1033</v>
      </c>
      <c r="B5771" s="415" t="s">
        <v>280</v>
      </c>
      <c r="C5771" s="386" t="s">
        <v>115</v>
      </c>
      <c r="D5771" s="797" t="s">
        <v>23356</v>
      </c>
      <c r="E5771" s="1025">
        <v>8500</v>
      </c>
      <c r="F5771" s="965" t="s">
        <v>33256</v>
      </c>
      <c r="G5771" s="723" t="s">
        <v>33257</v>
      </c>
      <c r="H5771" s="797" t="s">
        <v>19786</v>
      </c>
      <c r="I5771" s="887" t="s">
        <v>19773</v>
      </c>
      <c r="J5771" s="887" t="s">
        <v>19786</v>
      </c>
      <c r="K5771" s="966" t="s">
        <v>33051</v>
      </c>
      <c r="L5771" s="967">
        <v>12</v>
      </c>
      <c r="M5771" s="346">
        <f t="shared" si="98"/>
        <v>102000</v>
      </c>
      <c r="N5771" s="966" t="s">
        <v>33050</v>
      </c>
      <c r="O5771" s="967">
        <v>6</v>
      </c>
      <c r="P5771" s="346">
        <f t="shared" si="99"/>
        <v>51000</v>
      </c>
      <c r="Q5771" s="966" t="s">
        <v>33051</v>
      </c>
      <c r="R5771" s="969">
        <v>12</v>
      </c>
      <c r="S5771" s="1016">
        <v>102000</v>
      </c>
    </row>
    <row r="5772" spans="1:19" s="889" customFormat="1" ht="34.9">
      <c r="A5772" s="964" t="s">
        <v>1033</v>
      </c>
      <c r="B5772" s="415" t="s">
        <v>280</v>
      </c>
      <c r="C5772" s="386" t="s">
        <v>115</v>
      </c>
      <c r="D5772" s="797" t="s">
        <v>33052</v>
      </c>
      <c r="E5772" s="1025">
        <v>6500</v>
      </c>
      <c r="F5772" s="965" t="s">
        <v>33258</v>
      </c>
      <c r="G5772" s="723" t="s">
        <v>33259</v>
      </c>
      <c r="H5772" s="797" t="s">
        <v>33055</v>
      </c>
      <c r="I5772" s="887" t="s">
        <v>19773</v>
      </c>
      <c r="J5772" s="887" t="s">
        <v>38201</v>
      </c>
      <c r="K5772" s="966" t="s">
        <v>33051</v>
      </c>
      <c r="L5772" s="967">
        <v>12</v>
      </c>
      <c r="M5772" s="346">
        <f t="shared" si="98"/>
        <v>78000</v>
      </c>
      <c r="N5772" s="966" t="s">
        <v>33050</v>
      </c>
      <c r="O5772" s="967">
        <v>6</v>
      </c>
      <c r="P5772" s="346">
        <f t="shared" si="99"/>
        <v>39000</v>
      </c>
      <c r="Q5772" s="966" t="s">
        <v>33051</v>
      </c>
      <c r="R5772" s="969">
        <v>12</v>
      </c>
      <c r="S5772" s="1016">
        <v>78000</v>
      </c>
    </row>
    <row r="5773" spans="1:19" s="889" customFormat="1" ht="23.25">
      <c r="A5773" s="964" t="s">
        <v>1033</v>
      </c>
      <c r="B5773" s="415" t="s">
        <v>280</v>
      </c>
      <c r="C5773" s="386" t="s">
        <v>115</v>
      </c>
      <c r="D5773" s="797" t="s">
        <v>19900</v>
      </c>
      <c r="E5773" s="1025">
        <v>3000</v>
      </c>
      <c r="F5773" s="965" t="s">
        <v>33260</v>
      </c>
      <c r="G5773" s="723" t="s">
        <v>33261</v>
      </c>
      <c r="H5773" s="797" t="s">
        <v>19829</v>
      </c>
      <c r="I5773" s="887" t="s">
        <v>19897</v>
      </c>
      <c r="J5773" s="887" t="s">
        <v>19829</v>
      </c>
      <c r="K5773" s="966" t="s">
        <v>33051</v>
      </c>
      <c r="L5773" s="967">
        <v>12</v>
      </c>
      <c r="M5773" s="346">
        <f t="shared" si="98"/>
        <v>36000</v>
      </c>
      <c r="N5773" s="966" t="s">
        <v>33050</v>
      </c>
      <c r="O5773" s="967">
        <v>6</v>
      </c>
      <c r="P5773" s="346">
        <f t="shared" si="99"/>
        <v>18000</v>
      </c>
      <c r="Q5773" s="966" t="s">
        <v>33051</v>
      </c>
      <c r="R5773" s="969">
        <v>12</v>
      </c>
      <c r="S5773" s="1016">
        <v>36000</v>
      </c>
    </row>
    <row r="5774" spans="1:19" s="889" customFormat="1" ht="23.25">
      <c r="A5774" s="964" t="s">
        <v>1033</v>
      </c>
      <c r="B5774" s="415" t="s">
        <v>280</v>
      </c>
      <c r="C5774" s="386" t="s">
        <v>115</v>
      </c>
      <c r="D5774" s="797" t="s">
        <v>7286</v>
      </c>
      <c r="E5774" s="1025">
        <v>5000</v>
      </c>
      <c r="F5774" s="965" t="s">
        <v>33262</v>
      </c>
      <c r="G5774" s="723" t="s">
        <v>33263</v>
      </c>
      <c r="H5774" s="797" t="s">
        <v>19786</v>
      </c>
      <c r="I5774" s="887" t="s">
        <v>19773</v>
      </c>
      <c r="J5774" s="887" t="s">
        <v>19786</v>
      </c>
      <c r="K5774" s="966" t="s">
        <v>33051</v>
      </c>
      <c r="L5774" s="967">
        <v>12</v>
      </c>
      <c r="M5774" s="346">
        <v>60572.22</v>
      </c>
      <c r="N5774" s="966" t="s">
        <v>33050</v>
      </c>
      <c r="O5774" s="967">
        <v>6</v>
      </c>
      <c r="P5774" s="346">
        <f t="shared" si="99"/>
        <v>30000</v>
      </c>
      <c r="Q5774" s="966" t="s">
        <v>33051</v>
      </c>
      <c r="R5774" s="969">
        <v>12</v>
      </c>
      <c r="S5774" s="1016">
        <v>60000</v>
      </c>
    </row>
    <row r="5775" spans="1:19" s="889" customFormat="1" ht="23.25">
      <c r="A5775" s="964" t="s">
        <v>1033</v>
      </c>
      <c r="B5775" s="415" t="s">
        <v>280</v>
      </c>
      <c r="C5775" s="386" t="s">
        <v>115</v>
      </c>
      <c r="D5775" s="797" t="s">
        <v>33264</v>
      </c>
      <c r="E5775" s="1025">
        <v>13000</v>
      </c>
      <c r="F5775" s="965" t="s">
        <v>33265</v>
      </c>
      <c r="G5775" s="723" t="s">
        <v>33266</v>
      </c>
      <c r="H5775" s="797" t="s">
        <v>19726</v>
      </c>
      <c r="I5775" s="887" t="s">
        <v>19773</v>
      </c>
      <c r="J5775" s="887" t="s">
        <v>19726</v>
      </c>
      <c r="K5775" s="966" t="s">
        <v>33050</v>
      </c>
      <c r="L5775" s="967">
        <v>10</v>
      </c>
      <c r="M5775" s="346">
        <v>130000</v>
      </c>
      <c r="N5775" s="966" t="s">
        <v>33050</v>
      </c>
      <c r="O5775" s="967">
        <v>6</v>
      </c>
      <c r="P5775" s="346">
        <f t="shared" si="99"/>
        <v>78000</v>
      </c>
      <c r="Q5775" s="966" t="s">
        <v>33051</v>
      </c>
      <c r="R5775" s="969">
        <v>12</v>
      </c>
      <c r="S5775" s="1016">
        <v>156000</v>
      </c>
    </row>
    <row r="5776" spans="1:19" s="889" customFormat="1" ht="23.25">
      <c r="A5776" s="964" t="s">
        <v>1033</v>
      </c>
      <c r="B5776" s="415" t="s">
        <v>280</v>
      </c>
      <c r="C5776" s="386" t="s">
        <v>115</v>
      </c>
      <c r="D5776" s="797" t="s">
        <v>33267</v>
      </c>
      <c r="E5776" s="1025">
        <v>6500</v>
      </c>
      <c r="F5776" s="965" t="s">
        <v>33268</v>
      </c>
      <c r="G5776" s="723" t="s">
        <v>33269</v>
      </c>
      <c r="H5776" s="797" t="s">
        <v>33270</v>
      </c>
      <c r="I5776" s="887" t="s">
        <v>19773</v>
      </c>
      <c r="J5776" s="887" t="s">
        <v>33270</v>
      </c>
      <c r="K5776" s="966" t="s">
        <v>33051</v>
      </c>
      <c r="L5776" s="967">
        <v>10</v>
      </c>
      <c r="M5776" s="346">
        <v>65000</v>
      </c>
      <c r="N5776" s="968">
        <v>0</v>
      </c>
      <c r="O5776" s="968">
        <v>0</v>
      </c>
      <c r="P5776" s="1006">
        <v>0</v>
      </c>
      <c r="Q5776" s="968">
        <v>0</v>
      </c>
      <c r="R5776" s="968">
        <v>0</v>
      </c>
      <c r="S5776" s="467">
        <v>0</v>
      </c>
    </row>
    <row r="5777" spans="1:19" s="889" customFormat="1" ht="23.25">
      <c r="A5777" s="964" t="s">
        <v>1033</v>
      </c>
      <c r="B5777" s="415" t="s">
        <v>280</v>
      </c>
      <c r="C5777" s="386" t="s">
        <v>115</v>
      </c>
      <c r="D5777" s="797" t="s">
        <v>33271</v>
      </c>
      <c r="E5777" s="1025">
        <v>11000</v>
      </c>
      <c r="F5777" s="965" t="s">
        <v>33272</v>
      </c>
      <c r="G5777" s="723" t="s">
        <v>33273</v>
      </c>
      <c r="H5777" s="797" t="s">
        <v>19824</v>
      </c>
      <c r="I5777" s="887" t="s">
        <v>19773</v>
      </c>
      <c r="J5777" s="887" t="s">
        <v>19824</v>
      </c>
      <c r="K5777" s="966" t="s">
        <v>33051</v>
      </c>
      <c r="L5777" s="967">
        <v>8</v>
      </c>
      <c r="M5777" s="346">
        <v>85000</v>
      </c>
      <c r="N5777" s="968">
        <v>0</v>
      </c>
      <c r="O5777" s="968">
        <v>0</v>
      </c>
      <c r="P5777" s="1006">
        <v>0</v>
      </c>
      <c r="Q5777" s="968">
        <v>0</v>
      </c>
      <c r="R5777" s="968">
        <v>0</v>
      </c>
      <c r="S5777" s="467">
        <v>0</v>
      </c>
    </row>
    <row r="5778" spans="1:19" s="889" customFormat="1" ht="23.25">
      <c r="A5778" s="964" t="s">
        <v>1033</v>
      </c>
      <c r="B5778" s="415" t="s">
        <v>280</v>
      </c>
      <c r="C5778" s="386" t="s">
        <v>115</v>
      </c>
      <c r="D5778" s="797" t="s">
        <v>33274</v>
      </c>
      <c r="E5778" s="1025">
        <v>6500</v>
      </c>
      <c r="F5778" s="965" t="s">
        <v>33275</v>
      </c>
      <c r="G5778" s="723" t="s">
        <v>33276</v>
      </c>
      <c r="H5778" s="797" t="s">
        <v>33064</v>
      </c>
      <c r="I5778" s="887" t="s">
        <v>19773</v>
      </c>
      <c r="J5778" s="887" t="s">
        <v>33064</v>
      </c>
      <c r="K5778" s="966" t="s">
        <v>33051</v>
      </c>
      <c r="L5778" s="967">
        <v>12</v>
      </c>
      <c r="M5778" s="346">
        <f>+E5778*12</f>
        <v>78000</v>
      </c>
      <c r="N5778" s="966" t="s">
        <v>33050</v>
      </c>
      <c r="O5778" s="967">
        <v>6</v>
      </c>
      <c r="P5778" s="346">
        <f t="shared" si="99"/>
        <v>39000</v>
      </c>
      <c r="Q5778" s="966" t="s">
        <v>33051</v>
      </c>
      <c r="R5778" s="969">
        <v>12</v>
      </c>
      <c r="S5778" s="1016">
        <v>78000</v>
      </c>
    </row>
    <row r="5779" spans="1:19" s="889" customFormat="1" ht="23.25">
      <c r="A5779" s="964" t="s">
        <v>1033</v>
      </c>
      <c r="B5779" s="415" t="s">
        <v>280</v>
      </c>
      <c r="C5779" s="386" t="s">
        <v>115</v>
      </c>
      <c r="D5779" s="797" t="s">
        <v>33277</v>
      </c>
      <c r="E5779" s="1025">
        <v>5000</v>
      </c>
      <c r="F5779" s="965" t="s">
        <v>33278</v>
      </c>
      <c r="G5779" s="723" t="s">
        <v>33279</v>
      </c>
      <c r="H5779" s="797" t="s">
        <v>19786</v>
      </c>
      <c r="I5779" s="887" t="s">
        <v>19773</v>
      </c>
      <c r="J5779" s="887" t="s">
        <v>19786</v>
      </c>
      <c r="K5779" s="966" t="s">
        <v>33050</v>
      </c>
      <c r="L5779" s="967">
        <v>3</v>
      </c>
      <c r="M5779" s="346">
        <v>12111.11</v>
      </c>
      <c r="N5779" s="968">
        <v>0</v>
      </c>
      <c r="O5779" s="968">
        <v>0</v>
      </c>
      <c r="P5779" s="1006">
        <v>0</v>
      </c>
      <c r="Q5779" s="968">
        <v>0</v>
      </c>
      <c r="R5779" s="968">
        <v>0</v>
      </c>
      <c r="S5779" s="467">
        <v>0</v>
      </c>
    </row>
    <row r="5780" spans="1:19" s="889" customFormat="1" ht="23.25">
      <c r="A5780" s="964" t="s">
        <v>1033</v>
      </c>
      <c r="B5780" s="415" t="s">
        <v>280</v>
      </c>
      <c r="C5780" s="386" t="s">
        <v>115</v>
      </c>
      <c r="D5780" s="797" t="s">
        <v>28393</v>
      </c>
      <c r="E5780" s="1025">
        <v>7000</v>
      </c>
      <c r="F5780" s="965" t="s">
        <v>33280</v>
      </c>
      <c r="G5780" s="723" t="s">
        <v>33281</v>
      </c>
      <c r="H5780" s="797" t="s">
        <v>19786</v>
      </c>
      <c r="I5780" s="887" t="s">
        <v>19773</v>
      </c>
      <c r="J5780" s="887" t="s">
        <v>19786</v>
      </c>
      <c r="K5780" s="966" t="s">
        <v>33282</v>
      </c>
      <c r="L5780" s="967">
        <v>7</v>
      </c>
      <c r="M5780" s="346">
        <v>49000</v>
      </c>
      <c r="N5780" s="966" t="s">
        <v>33051</v>
      </c>
      <c r="O5780" s="967">
        <v>5</v>
      </c>
      <c r="P5780" s="346">
        <f>+E5780*5</f>
        <v>35000</v>
      </c>
      <c r="Q5780" s="968">
        <v>0</v>
      </c>
      <c r="R5780" s="968">
        <v>0</v>
      </c>
      <c r="S5780" s="467">
        <v>0</v>
      </c>
    </row>
    <row r="5781" spans="1:19" s="889" customFormat="1" ht="23.25">
      <c r="A5781" s="964" t="s">
        <v>1033</v>
      </c>
      <c r="B5781" s="415" t="s">
        <v>280</v>
      </c>
      <c r="C5781" s="386" t="s">
        <v>115</v>
      </c>
      <c r="D5781" s="797" t="s">
        <v>33052</v>
      </c>
      <c r="E5781" s="1025">
        <v>6000</v>
      </c>
      <c r="F5781" s="965" t="s">
        <v>33283</v>
      </c>
      <c r="G5781" s="723" t="s">
        <v>33284</v>
      </c>
      <c r="H5781" s="797" t="s">
        <v>27146</v>
      </c>
      <c r="I5781" s="887" t="s">
        <v>19773</v>
      </c>
      <c r="J5781" s="887" t="s">
        <v>27146</v>
      </c>
      <c r="K5781" s="966" t="s">
        <v>33051</v>
      </c>
      <c r="L5781" s="967">
        <v>12</v>
      </c>
      <c r="M5781" s="346">
        <f>+E5781*12</f>
        <v>72000</v>
      </c>
      <c r="N5781" s="966" t="s">
        <v>33050</v>
      </c>
      <c r="O5781" s="967">
        <v>6</v>
      </c>
      <c r="P5781" s="346">
        <f t="shared" si="99"/>
        <v>36000</v>
      </c>
      <c r="Q5781" s="966" t="s">
        <v>33051</v>
      </c>
      <c r="R5781" s="969">
        <v>12</v>
      </c>
      <c r="S5781" s="1016">
        <v>72000</v>
      </c>
    </row>
    <row r="5782" spans="1:19" s="889" customFormat="1" ht="23.25">
      <c r="A5782" s="964" t="s">
        <v>1033</v>
      </c>
      <c r="B5782" s="415" t="s">
        <v>280</v>
      </c>
      <c r="C5782" s="386" t="s">
        <v>115</v>
      </c>
      <c r="D5782" s="797" t="s">
        <v>33285</v>
      </c>
      <c r="E5782" s="1025">
        <v>3000</v>
      </c>
      <c r="F5782" s="965" t="s">
        <v>33286</v>
      </c>
      <c r="G5782" s="723" t="s">
        <v>33287</v>
      </c>
      <c r="H5782" s="797" t="s">
        <v>19786</v>
      </c>
      <c r="I5782" s="887" t="s">
        <v>19773</v>
      </c>
      <c r="J5782" s="887" t="s">
        <v>19786</v>
      </c>
      <c r="K5782" s="966" t="s">
        <v>33051</v>
      </c>
      <c r="L5782" s="967">
        <v>12</v>
      </c>
      <c r="M5782" s="346">
        <f>+E5782*12</f>
        <v>36000</v>
      </c>
      <c r="N5782" s="966" t="s">
        <v>33050</v>
      </c>
      <c r="O5782" s="967">
        <v>6</v>
      </c>
      <c r="P5782" s="346">
        <f t="shared" si="99"/>
        <v>18000</v>
      </c>
      <c r="Q5782" s="966" t="s">
        <v>33051</v>
      </c>
      <c r="R5782" s="969">
        <v>12</v>
      </c>
      <c r="S5782" s="1016">
        <v>36000</v>
      </c>
    </row>
    <row r="5783" spans="1:19" s="889" customFormat="1" ht="23.25">
      <c r="A5783" s="964" t="s">
        <v>1033</v>
      </c>
      <c r="B5783" s="415" t="s">
        <v>280</v>
      </c>
      <c r="C5783" s="386" t="s">
        <v>115</v>
      </c>
      <c r="D5783" s="797" t="s">
        <v>33288</v>
      </c>
      <c r="E5783" s="1025">
        <v>2500</v>
      </c>
      <c r="F5783" s="965" t="s">
        <v>33289</v>
      </c>
      <c r="G5783" s="723" t="s">
        <v>33290</v>
      </c>
      <c r="H5783" s="797" t="s">
        <v>38203</v>
      </c>
      <c r="I5783" s="887" t="s">
        <v>19897</v>
      </c>
      <c r="J5783" s="797" t="s">
        <v>38203</v>
      </c>
      <c r="K5783" s="966" t="s">
        <v>33051</v>
      </c>
      <c r="L5783" s="967">
        <v>12</v>
      </c>
      <c r="M5783" s="346">
        <f>+E5783*12</f>
        <v>30000</v>
      </c>
      <c r="N5783" s="966" t="s">
        <v>33050</v>
      </c>
      <c r="O5783" s="967">
        <v>6</v>
      </c>
      <c r="P5783" s="346">
        <f t="shared" si="99"/>
        <v>15000</v>
      </c>
      <c r="Q5783" s="966" t="s">
        <v>33051</v>
      </c>
      <c r="R5783" s="969">
        <v>12</v>
      </c>
      <c r="S5783" s="1016">
        <v>30000</v>
      </c>
    </row>
    <row r="5784" spans="1:19" s="889" customFormat="1" ht="23.25">
      <c r="A5784" s="964" t="s">
        <v>1033</v>
      </c>
      <c r="B5784" s="415" t="s">
        <v>280</v>
      </c>
      <c r="C5784" s="386" t="s">
        <v>115</v>
      </c>
      <c r="D5784" s="797" t="s">
        <v>33094</v>
      </c>
      <c r="E5784" s="1025">
        <v>3000</v>
      </c>
      <c r="F5784" s="965" t="s">
        <v>33291</v>
      </c>
      <c r="G5784" s="723" t="s">
        <v>33292</v>
      </c>
      <c r="H5784" s="797" t="s">
        <v>27146</v>
      </c>
      <c r="I5784" s="887" t="s">
        <v>19773</v>
      </c>
      <c r="J5784" s="887" t="s">
        <v>27146</v>
      </c>
      <c r="K5784" s="966" t="s">
        <v>33050</v>
      </c>
      <c r="L5784" s="967">
        <v>3</v>
      </c>
      <c r="M5784" s="346">
        <v>6051.66</v>
      </c>
      <c r="N5784" s="968">
        <v>0</v>
      </c>
      <c r="O5784" s="968">
        <v>0</v>
      </c>
      <c r="P5784" s="1006">
        <v>0</v>
      </c>
      <c r="Q5784" s="968">
        <v>0</v>
      </c>
      <c r="R5784" s="968">
        <v>0</v>
      </c>
      <c r="S5784" s="467">
        <v>0</v>
      </c>
    </row>
    <row r="5785" spans="1:19" s="889" customFormat="1" ht="23.25">
      <c r="A5785" s="964" t="s">
        <v>1033</v>
      </c>
      <c r="B5785" s="415" t="s">
        <v>280</v>
      </c>
      <c r="C5785" s="386" t="s">
        <v>115</v>
      </c>
      <c r="D5785" s="797" t="s">
        <v>33052</v>
      </c>
      <c r="E5785" s="1025">
        <v>6000</v>
      </c>
      <c r="F5785" s="965" t="s">
        <v>33293</v>
      </c>
      <c r="G5785" s="723" t="s">
        <v>33294</v>
      </c>
      <c r="H5785" s="797" t="s">
        <v>27146</v>
      </c>
      <c r="I5785" s="887" t="s">
        <v>19773</v>
      </c>
      <c r="J5785" s="887" t="s">
        <v>27146</v>
      </c>
      <c r="K5785" s="966" t="s">
        <v>33051</v>
      </c>
      <c r="L5785" s="967">
        <v>12</v>
      </c>
      <c r="M5785" s="346">
        <f>+E5785*12</f>
        <v>72000</v>
      </c>
      <c r="N5785" s="966" t="s">
        <v>33050</v>
      </c>
      <c r="O5785" s="967">
        <v>6</v>
      </c>
      <c r="P5785" s="346">
        <f t="shared" si="99"/>
        <v>36000</v>
      </c>
      <c r="Q5785" s="966" t="s">
        <v>33051</v>
      </c>
      <c r="R5785" s="969">
        <v>12</v>
      </c>
      <c r="S5785" s="1016">
        <v>72000</v>
      </c>
    </row>
    <row r="5786" spans="1:19" s="889" customFormat="1" ht="23.25">
      <c r="A5786" s="964" t="s">
        <v>1033</v>
      </c>
      <c r="B5786" s="415" t="s">
        <v>280</v>
      </c>
      <c r="C5786" s="386" t="s">
        <v>115</v>
      </c>
      <c r="D5786" s="797" t="s">
        <v>19907</v>
      </c>
      <c r="E5786" s="1025">
        <v>3000</v>
      </c>
      <c r="F5786" s="965" t="s">
        <v>33295</v>
      </c>
      <c r="G5786" s="723" t="s">
        <v>33296</v>
      </c>
      <c r="H5786" s="797" t="s">
        <v>23978</v>
      </c>
      <c r="I5786" s="887" t="s">
        <v>38202</v>
      </c>
      <c r="J5786" s="887" t="s">
        <v>23386</v>
      </c>
      <c r="K5786" s="966" t="s">
        <v>33051</v>
      </c>
      <c r="L5786" s="967">
        <v>12</v>
      </c>
      <c r="M5786" s="346">
        <v>35680.44</v>
      </c>
      <c r="N5786" s="966" t="s">
        <v>33050</v>
      </c>
      <c r="O5786" s="967">
        <v>6</v>
      </c>
      <c r="P5786" s="346">
        <f t="shared" si="99"/>
        <v>18000</v>
      </c>
      <c r="Q5786" s="966" t="s">
        <v>33051</v>
      </c>
      <c r="R5786" s="969">
        <v>12</v>
      </c>
      <c r="S5786" s="1016">
        <v>36000</v>
      </c>
    </row>
    <row r="5787" spans="1:19" s="889" customFormat="1" ht="23.25">
      <c r="A5787" s="964" t="s">
        <v>1033</v>
      </c>
      <c r="B5787" s="415" t="s">
        <v>280</v>
      </c>
      <c r="C5787" s="386" t="s">
        <v>115</v>
      </c>
      <c r="D5787" s="797" t="s">
        <v>28338</v>
      </c>
      <c r="E5787" s="1025">
        <v>3500</v>
      </c>
      <c r="F5787" s="965" t="s">
        <v>33297</v>
      </c>
      <c r="G5787" s="723" t="s">
        <v>33298</v>
      </c>
      <c r="H5787" s="797" t="s">
        <v>26497</v>
      </c>
      <c r="I5787" s="887" t="s">
        <v>19764</v>
      </c>
      <c r="J5787" s="887" t="s">
        <v>19764</v>
      </c>
      <c r="K5787" s="966" t="s">
        <v>33121</v>
      </c>
      <c r="L5787" s="967">
        <v>6</v>
      </c>
      <c r="M5787" s="346">
        <v>17580.55</v>
      </c>
      <c r="N5787" s="968">
        <v>0</v>
      </c>
      <c r="O5787" s="968">
        <v>0</v>
      </c>
      <c r="P5787" s="1006">
        <v>0</v>
      </c>
      <c r="Q5787" s="968">
        <v>0</v>
      </c>
      <c r="R5787" s="968">
        <v>0</v>
      </c>
      <c r="S5787" s="467">
        <v>0</v>
      </c>
    </row>
    <row r="5788" spans="1:19" s="889" customFormat="1" ht="23.25">
      <c r="A5788" s="964" t="s">
        <v>1033</v>
      </c>
      <c r="B5788" s="415" t="s">
        <v>280</v>
      </c>
      <c r="C5788" s="386" t="s">
        <v>115</v>
      </c>
      <c r="D5788" s="797" t="s">
        <v>33299</v>
      </c>
      <c r="E5788" s="1025">
        <v>6500</v>
      </c>
      <c r="F5788" s="965" t="s">
        <v>33300</v>
      </c>
      <c r="G5788" s="723" t="s">
        <v>33301</v>
      </c>
      <c r="H5788" s="797" t="s">
        <v>19733</v>
      </c>
      <c r="I5788" s="887" t="s">
        <v>19773</v>
      </c>
      <c r="J5788" s="887" t="s">
        <v>19733</v>
      </c>
      <c r="K5788" s="966" t="s">
        <v>33051</v>
      </c>
      <c r="L5788" s="967">
        <v>12</v>
      </c>
      <c r="M5788" s="346">
        <v>78531.460000000006</v>
      </c>
      <c r="N5788" s="966" t="s">
        <v>33050</v>
      </c>
      <c r="O5788" s="967">
        <v>6</v>
      </c>
      <c r="P5788" s="346">
        <f t="shared" si="99"/>
        <v>39000</v>
      </c>
      <c r="Q5788" s="966" t="s">
        <v>33051</v>
      </c>
      <c r="R5788" s="969">
        <v>12</v>
      </c>
      <c r="S5788" s="1016">
        <v>78000</v>
      </c>
    </row>
    <row r="5789" spans="1:19" s="889" customFormat="1" ht="23.25">
      <c r="A5789" s="964" t="s">
        <v>1033</v>
      </c>
      <c r="B5789" s="415" t="s">
        <v>280</v>
      </c>
      <c r="C5789" s="386" t="s">
        <v>115</v>
      </c>
      <c r="D5789" s="797" t="s">
        <v>33302</v>
      </c>
      <c r="E5789" s="1025">
        <v>6500</v>
      </c>
      <c r="F5789" s="965" t="s">
        <v>33303</v>
      </c>
      <c r="G5789" s="723" t="s">
        <v>33304</v>
      </c>
      <c r="H5789" s="797" t="s">
        <v>33073</v>
      </c>
      <c r="I5789" s="887" t="s">
        <v>19773</v>
      </c>
      <c r="J5789" s="887" t="s">
        <v>33305</v>
      </c>
      <c r="K5789" s="966" t="s">
        <v>33051</v>
      </c>
      <c r="L5789" s="967">
        <v>12</v>
      </c>
      <c r="M5789" s="346">
        <f>+E5789*12</f>
        <v>78000</v>
      </c>
      <c r="N5789" s="966" t="s">
        <v>33050</v>
      </c>
      <c r="O5789" s="967">
        <v>6</v>
      </c>
      <c r="P5789" s="346">
        <f t="shared" si="99"/>
        <v>39000</v>
      </c>
      <c r="Q5789" s="966" t="s">
        <v>33051</v>
      </c>
      <c r="R5789" s="969">
        <v>12</v>
      </c>
      <c r="S5789" s="1016">
        <v>78000</v>
      </c>
    </row>
    <row r="5790" spans="1:19" s="889" customFormat="1" ht="23.25">
      <c r="A5790" s="964" t="s">
        <v>1033</v>
      </c>
      <c r="B5790" s="415" t="s">
        <v>280</v>
      </c>
      <c r="C5790" s="386" t="s">
        <v>115</v>
      </c>
      <c r="D5790" s="797" t="s">
        <v>20390</v>
      </c>
      <c r="E5790" s="1025">
        <v>3000</v>
      </c>
      <c r="F5790" s="965" t="s">
        <v>33306</v>
      </c>
      <c r="G5790" s="723" t="s">
        <v>33307</v>
      </c>
      <c r="H5790" s="797" t="s">
        <v>33073</v>
      </c>
      <c r="I5790" s="887" t="s">
        <v>19773</v>
      </c>
      <c r="J5790" s="887" t="s">
        <v>33305</v>
      </c>
      <c r="K5790" s="966" t="s">
        <v>33050</v>
      </c>
      <c r="L5790" s="967">
        <v>3</v>
      </c>
      <c r="M5790" s="346">
        <v>6051.66</v>
      </c>
      <c r="N5790" s="966" t="s">
        <v>33050</v>
      </c>
      <c r="O5790" s="967">
        <v>6</v>
      </c>
      <c r="P5790" s="346">
        <f t="shared" si="99"/>
        <v>18000</v>
      </c>
      <c r="Q5790" s="966" t="s">
        <v>33051</v>
      </c>
      <c r="R5790" s="969">
        <v>12</v>
      </c>
      <c r="S5790" s="1016">
        <v>36000</v>
      </c>
    </row>
    <row r="5791" spans="1:19" s="889" customFormat="1" ht="23.25">
      <c r="A5791" s="964" t="s">
        <v>1033</v>
      </c>
      <c r="B5791" s="415" t="s">
        <v>280</v>
      </c>
      <c r="C5791" s="386" t="s">
        <v>115</v>
      </c>
      <c r="D5791" s="797" t="s">
        <v>33308</v>
      </c>
      <c r="E5791" s="1025">
        <v>5000</v>
      </c>
      <c r="F5791" s="965" t="s">
        <v>33309</v>
      </c>
      <c r="G5791" s="723" t="s">
        <v>33310</v>
      </c>
      <c r="H5791" s="797" t="s">
        <v>19726</v>
      </c>
      <c r="I5791" s="887" t="s">
        <v>19764</v>
      </c>
      <c r="J5791" s="887" t="s">
        <v>19764</v>
      </c>
      <c r="K5791" s="966" t="s">
        <v>33051</v>
      </c>
      <c r="L5791" s="967">
        <v>12</v>
      </c>
      <c r="M5791" s="346">
        <f>+E5791*12</f>
        <v>60000</v>
      </c>
      <c r="N5791" s="966" t="s">
        <v>33050</v>
      </c>
      <c r="O5791" s="967">
        <v>6</v>
      </c>
      <c r="P5791" s="346">
        <f t="shared" si="99"/>
        <v>30000</v>
      </c>
      <c r="Q5791" s="966" t="s">
        <v>33051</v>
      </c>
      <c r="R5791" s="969">
        <v>12</v>
      </c>
      <c r="S5791" s="1016">
        <v>60000</v>
      </c>
    </row>
    <row r="5792" spans="1:19" s="889" customFormat="1" ht="23.25">
      <c r="A5792" s="964" t="s">
        <v>1033</v>
      </c>
      <c r="B5792" s="415" t="s">
        <v>280</v>
      </c>
      <c r="C5792" s="386" t="s">
        <v>115</v>
      </c>
      <c r="D5792" s="797" t="s">
        <v>23387</v>
      </c>
      <c r="E5792" s="1025">
        <v>2500</v>
      </c>
      <c r="F5792" s="965" t="s">
        <v>33311</v>
      </c>
      <c r="G5792" s="723" t="s">
        <v>33312</v>
      </c>
      <c r="H5792" s="797" t="s">
        <v>27109</v>
      </c>
      <c r="I5792" s="887" t="s">
        <v>20970</v>
      </c>
      <c r="J5792" s="887" t="s">
        <v>27109</v>
      </c>
      <c r="K5792" s="966" t="s">
        <v>33051</v>
      </c>
      <c r="L5792" s="967">
        <v>12</v>
      </c>
      <c r="M5792" s="346">
        <v>23354.86</v>
      </c>
      <c r="N5792" s="966" t="s">
        <v>33050</v>
      </c>
      <c r="O5792" s="967">
        <v>6</v>
      </c>
      <c r="P5792" s="346">
        <f t="shared" si="99"/>
        <v>15000</v>
      </c>
      <c r="Q5792" s="966" t="s">
        <v>33051</v>
      </c>
      <c r="R5792" s="969">
        <v>12</v>
      </c>
      <c r="S5792" s="1016">
        <v>30000</v>
      </c>
    </row>
    <row r="5793" spans="1:19" s="889" customFormat="1" ht="23.25">
      <c r="A5793" s="964" t="s">
        <v>1033</v>
      </c>
      <c r="B5793" s="415" t="s">
        <v>280</v>
      </c>
      <c r="C5793" s="386" t="s">
        <v>115</v>
      </c>
      <c r="D5793" s="797" t="s">
        <v>33313</v>
      </c>
      <c r="E5793" s="1025">
        <v>14000</v>
      </c>
      <c r="F5793" s="965" t="s">
        <v>33314</v>
      </c>
      <c r="G5793" s="723" t="s">
        <v>33315</v>
      </c>
      <c r="H5793" s="797" t="s">
        <v>19733</v>
      </c>
      <c r="I5793" s="887" t="s">
        <v>19773</v>
      </c>
      <c r="J5793" s="887" t="s">
        <v>19733</v>
      </c>
      <c r="K5793" s="966" t="s">
        <v>33051</v>
      </c>
      <c r="L5793" s="967">
        <v>12</v>
      </c>
      <c r="M5793" s="346">
        <f>+E5793*12</f>
        <v>168000</v>
      </c>
      <c r="N5793" s="966" t="s">
        <v>33050</v>
      </c>
      <c r="O5793" s="967">
        <v>6</v>
      </c>
      <c r="P5793" s="346">
        <f t="shared" si="99"/>
        <v>84000</v>
      </c>
      <c r="Q5793" s="966" t="s">
        <v>33051</v>
      </c>
      <c r="R5793" s="969">
        <v>12</v>
      </c>
      <c r="S5793" s="1016">
        <v>168000</v>
      </c>
    </row>
    <row r="5794" spans="1:19" s="889" customFormat="1" ht="23.25">
      <c r="A5794" s="964" t="s">
        <v>1033</v>
      </c>
      <c r="B5794" s="415" t="s">
        <v>280</v>
      </c>
      <c r="C5794" s="386" t="s">
        <v>115</v>
      </c>
      <c r="D5794" s="797" t="s">
        <v>33086</v>
      </c>
      <c r="E5794" s="1025">
        <v>4000</v>
      </c>
      <c r="F5794" s="965" t="s">
        <v>33316</v>
      </c>
      <c r="G5794" s="723" t="s">
        <v>33317</v>
      </c>
      <c r="H5794" s="797" t="s">
        <v>19733</v>
      </c>
      <c r="I5794" s="887" t="s">
        <v>19773</v>
      </c>
      <c r="J5794" s="887" t="s">
        <v>19733</v>
      </c>
      <c r="K5794" s="966" t="s">
        <v>33050</v>
      </c>
      <c r="L5794" s="967">
        <v>3</v>
      </c>
      <c r="M5794" s="346">
        <v>3243.33</v>
      </c>
      <c r="N5794" s="966" t="s">
        <v>33051</v>
      </c>
      <c r="O5794" s="967">
        <v>6</v>
      </c>
      <c r="P5794" s="346">
        <v>30000</v>
      </c>
      <c r="Q5794" s="968">
        <v>0</v>
      </c>
      <c r="R5794" s="968">
        <v>0</v>
      </c>
      <c r="S5794" s="467">
        <v>0</v>
      </c>
    </row>
    <row r="5795" spans="1:19" s="889" customFormat="1" ht="23.25">
      <c r="A5795" s="964" t="s">
        <v>1033</v>
      </c>
      <c r="B5795" s="415" t="s">
        <v>280</v>
      </c>
      <c r="C5795" s="386" t="s">
        <v>115</v>
      </c>
      <c r="D5795" s="797" t="s">
        <v>33318</v>
      </c>
      <c r="E5795" s="1025">
        <v>5000</v>
      </c>
      <c r="F5795" s="965" t="s">
        <v>33319</v>
      </c>
      <c r="G5795" s="723" t="s">
        <v>33320</v>
      </c>
      <c r="H5795" s="797" t="s">
        <v>19895</v>
      </c>
      <c r="I5795" s="887" t="s">
        <v>20970</v>
      </c>
      <c r="J5795" s="887" t="s">
        <v>19895</v>
      </c>
      <c r="K5795" s="966" t="s">
        <v>33051</v>
      </c>
      <c r="L5795" s="967">
        <v>12</v>
      </c>
      <c r="M5795" s="346">
        <f>+E5795*12</f>
        <v>60000</v>
      </c>
      <c r="N5795" s="966" t="s">
        <v>33050</v>
      </c>
      <c r="O5795" s="967">
        <v>6</v>
      </c>
      <c r="P5795" s="346">
        <f t="shared" si="99"/>
        <v>30000</v>
      </c>
      <c r="Q5795" s="966" t="s">
        <v>33051</v>
      </c>
      <c r="R5795" s="969">
        <v>12</v>
      </c>
      <c r="S5795" s="1016">
        <v>60000</v>
      </c>
    </row>
    <row r="5796" spans="1:19" s="889" customFormat="1" ht="23.25">
      <c r="A5796" s="964" t="s">
        <v>1033</v>
      </c>
      <c r="B5796" s="415" t="s">
        <v>280</v>
      </c>
      <c r="C5796" s="386" t="s">
        <v>115</v>
      </c>
      <c r="D5796" s="797" t="s">
        <v>33061</v>
      </c>
      <c r="E5796" s="1025">
        <v>3000</v>
      </c>
      <c r="F5796" s="965" t="s">
        <v>33321</v>
      </c>
      <c r="G5796" s="723" t="s">
        <v>33322</v>
      </c>
      <c r="H5796" s="797" t="s">
        <v>33323</v>
      </c>
      <c r="I5796" s="887" t="s">
        <v>20970</v>
      </c>
      <c r="J5796" s="887" t="s">
        <v>33323</v>
      </c>
      <c r="K5796" s="966" t="s">
        <v>33051</v>
      </c>
      <c r="L5796" s="967">
        <v>12</v>
      </c>
      <c r="M5796" s="346">
        <f>+E5796*12</f>
        <v>36000</v>
      </c>
      <c r="N5796" s="966" t="s">
        <v>33050</v>
      </c>
      <c r="O5796" s="967">
        <v>6</v>
      </c>
      <c r="P5796" s="346">
        <f t="shared" si="99"/>
        <v>18000</v>
      </c>
      <c r="Q5796" s="966" t="s">
        <v>33051</v>
      </c>
      <c r="R5796" s="969">
        <v>12</v>
      </c>
      <c r="S5796" s="1016">
        <v>36000</v>
      </c>
    </row>
    <row r="5797" spans="1:19" s="889" customFormat="1" ht="34.9">
      <c r="A5797" s="964" t="s">
        <v>1033</v>
      </c>
      <c r="B5797" s="415" t="s">
        <v>280</v>
      </c>
      <c r="C5797" s="386" t="s">
        <v>115</v>
      </c>
      <c r="D5797" s="797" t="s">
        <v>33068</v>
      </c>
      <c r="E5797" s="1025">
        <v>6500</v>
      </c>
      <c r="F5797" s="965" t="s">
        <v>33324</v>
      </c>
      <c r="G5797" s="723" t="s">
        <v>33325</v>
      </c>
      <c r="H5797" s="797" t="s">
        <v>33055</v>
      </c>
      <c r="I5797" s="887" t="s">
        <v>19773</v>
      </c>
      <c r="J5797" s="887" t="s">
        <v>38201</v>
      </c>
      <c r="K5797" s="966" t="s">
        <v>33051</v>
      </c>
      <c r="L5797" s="967">
        <v>12</v>
      </c>
      <c r="M5797" s="346">
        <f>+E5797*12</f>
        <v>78000</v>
      </c>
      <c r="N5797" s="966" t="s">
        <v>33050</v>
      </c>
      <c r="O5797" s="967">
        <v>6</v>
      </c>
      <c r="P5797" s="346">
        <f t="shared" si="99"/>
        <v>39000</v>
      </c>
      <c r="Q5797" s="966" t="s">
        <v>33051</v>
      </c>
      <c r="R5797" s="969">
        <v>12</v>
      </c>
      <c r="S5797" s="1016">
        <v>78000</v>
      </c>
    </row>
    <row r="5798" spans="1:19" s="889" customFormat="1" ht="23.25">
      <c r="A5798" s="964" t="s">
        <v>1033</v>
      </c>
      <c r="B5798" s="415" t="s">
        <v>280</v>
      </c>
      <c r="C5798" s="386" t="s">
        <v>115</v>
      </c>
      <c r="D5798" s="797" t="s">
        <v>33326</v>
      </c>
      <c r="E5798" s="1025">
        <v>2000</v>
      </c>
      <c r="F5798" s="965" t="s">
        <v>33327</v>
      </c>
      <c r="G5798" s="723" t="s">
        <v>33328</v>
      </c>
      <c r="H5798" s="797" t="s">
        <v>19895</v>
      </c>
      <c r="I5798" s="887" t="s">
        <v>20970</v>
      </c>
      <c r="J5798" s="887" t="s">
        <v>23787</v>
      </c>
      <c r="K5798" s="966" t="s">
        <v>33050</v>
      </c>
      <c r="L5798" s="967">
        <v>3</v>
      </c>
      <c r="M5798" s="346">
        <v>4054.44</v>
      </c>
      <c r="N5798" s="968">
        <v>0</v>
      </c>
      <c r="O5798" s="968">
        <v>0</v>
      </c>
      <c r="P5798" s="1006">
        <v>0</v>
      </c>
      <c r="Q5798" s="968">
        <v>0</v>
      </c>
      <c r="R5798" s="968">
        <v>0</v>
      </c>
      <c r="S5798" s="467">
        <v>0</v>
      </c>
    </row>
    <row r="5799" spans="1:19" s="889" customFormat="1" ht="23.25">
      <c r="A5799" s="964" t="s">
        <v>1033</v>
      </c>
      <c r="B5799" s="415" t="s">
        <v>280</v>
      </c>
      <c r="C5799" s="386" t="s">
        <v>115</v>
      </c>
      <c r="D5799" s="797" t="s">
        <v>33057</v>
      </c>
      <c r="E5799" s="1025">
        <v>2000</v>
      </c>
      <c r="F5799" s="965" t="s">
        <v>33329</v>
      </c>
      <c r="G5799" s="723" t="s">
        <v>33330</v>
      </c>
      <c r="H5799" s="797" t="s">
        <v>27146</v>
      </c>
      <c r="I5799" s="887" t="s">
        <v>19773</v>
      </c>
      <c r="J5799" s="887" t="s">
        <v>33331</v>
      </c>
      <c r="K5799" s="966" t="s">
        <v>33050</v>
      </c>
      <c r="L5799" s="967">
        <v>3</v>
      </c>
      <c r="M5799" s="346">
        <v>4054.44</v>
      </c>
      <c r="N5799" s="968">
        <v>0</v>
      </c>
      <c r="O5799" s="968">
        <v>0</v>
      </c>
      <c r="P5799" s="1006">
        <v>0</v>
      </c>
      <c r="Q5799" s="968">
        <v>0</v>
      </c>
      <c r="R5799" s="968">
        <v>0</v>
      </c>
      <c r="S5799" s="467">
        <v>0</v>
      </c>
    </row>
    <row r="5800" spans="1:19" s="889" customFormat="1" ht="23.25">
      <c r="A5800" s="964" t="s">
        <v>1033</v>
      </c>
      <c r="B5800" s="415" t="s">
        <v>280</v>
      </c>
      <c r="C5800" s="386" t="s">
        <v>115</v>
      </c>
      <c r="D5800" s="797" t="s">
        <v>33078</v>
      </c>
      <c r="E5800" s="1025">
        <v>6500</v>
      </c>
      <c r="F5800" s="965" t="s">
        <v>33332</v>
      </c>
      <c r="G5800" s="723" t="s">
        <v>33333</v>
      </c>
      <c r="H5800" s="797" t="s">
        <v>19733</v>
      </c>
      <c r="I5800" s="887" t="s">
        <v>19773</v>
      </c>
      <c r="J5800" s="887" t="s">
        <v>19733</v>
      </c>
      <c r="K5800" s="966" t="s">
        <v>33051</v>
      </c>
      <c r="L5800" s="967">
        <v>12</v>
      </c>
      <c r="M5800" s="346">
        <v>71824.800000000003</v>
      </c>
      <c r="N5800" s="966" t="s">
        <v>33050</v>
      </c>
      <c r="O5800" s="967">
        <v>6</v>
      </c>
      <c r="P5800" s="346">
        <f t="shared" si="99"/>
        <v>39000</v>
      </c>
      <c r="Q5800" s="966" t="s">
        <v>33051</v>
      </c>
      <c r="R5800" s="969">
        <v>12</v>
      </c>
      <c r="S5800" s="1016">
        <v>78000</v>
      </c>
    </row>
    <row r="5801" spans="1:19" s="889" customFormat="1" ht="23.25">
      <c r="A5801" s="964" t="s">
        <v>1033</v>
      </c>
      <c r="B5801" s="415" t="s">
        <v>280</v>
      </c>
      <c r="C5801" s="386" t="s">
        <v>115</v>
      </c>
      <c r="D5801" s="797" t="s">
        <v>33334</v>
      </c>
      <c r="E5801" s="1025">
        <v>11000</v>
      </c>
      <c r="F5801" s="965" t="s">
        <v>33335</v>
      </c>
      <c r="G5801" s="723" t="s">
        <v>33336</v>
      </c>
      <c r="H5801" s="797" t="s">
        <v>33337</v>
      </c>
      <c r="I5801" s="887" t="s">
        <v>19773</v>
      </c>
      <c r="J5801" s="887" t="s">
        <v>21508</v>
      </c>
      <c r="K5801" s="966" t="s">
        <v>33051</v>
      </c>
      <c r="L5801" s="967">
        <v>12</v>
      </c>
      <c r="M5801" s="346">
        <f>+E5801*12</f>
        <v>132000</v>
      </c>
      <c r="N5801" s="966" t="s">
        <v>33050</v>
      </c>
      <c r="O5801" s="967">
        <v>6</v>
      </c>
      <c r="P5801" s="346">
        <f t="shared" si="99"/>
        <v>66000</v>
      </c>
      <c r="Q5801" s="966" t="s">
        <v>33051</v>
      </c>
      <c r="R5801" s="969">
        <v>12</v>
      </c>
      <c r="S5801" s="1016">
        <v>132000</v>
      </c>
    </row>
    <row r="5802" spans="1:19" s="889" customFormat="1" ht="23.25">
      <c r="A5802" s="964" t="s">
        <v>1033</v>
      </c>
      <c r="B5802" s="415" t="s">
        <v>280</v>
      </c>
      <c r="C5802" s="386" t="s">
        <v>115</v>
      </c>
      <c r="D5802" s="797" t="s">
        <v>33208</v>
      </c>
      <c r="E5802" s="1025">
        <v>7000</v>
      </c>
      <c r="F5802" s="965" t="s">
        <v>33338</v>
      </c>
      <c r="G5802" s="723" t="s">
        <v>33339</v>
      </c>
      <c r="H5802" s="797" t="s">
        <v>19733</v>
      </c>
      <c r="I5802" s="887" t="s">
        <v>19773</v>
      </c>
      <c r="J5802" s="887" t="s">
        <v>19733</v>
      </c>
      <c r="K5802" s="966" t="s">
        <v>33051</v>
      </c>
      <c r="L5802" s="967">
        <v>12</v>
      </c>
      <c r="M5802" s="346">
        <f>+E5802*12</f>
        <v>84000</v>
      </c>
      <c r="N5802" s="966" t="s">
        <v>33050</v>
      </c>
      <c r="O5802" s="967">
        <v>6</v>
      </c>
      <c r="P5802" s="346">
        <f t="shared" si="99"/>
        <v>42000</v>
      </c>
      <c r="Q5802" s="966" t="s">
        <v>33051</v>
      </c>
      <c r="R5802" s="969">
        <v>12</v>
      </c>
      <c r="S5802" s="1016">
        <v>84000</v>
      </c>
    </row>
    <row r="5803" spans="1:19" s="889" customFormat="1" ht="34.9">
      <c r="A5803" s="964" t="s">
        <v>1033</v>
      </c>
      <c r="B5803" s="415" t="s">
        <v>280</v>
      </c>
      <c r="C5803" s="386" t="s">
        <v>115</v>
      </c>
      <c r="D5803" s="797" t="s">
        <v>33057</v>
      </c>
      <c r="E5803" s="1025">
        <v>2000</v>
      </c>
      <c r="F5803" s="965" t="s">
        <v>33340</v>
      </c>
      <c r="G5803" s="723" t="s">
        <v>33341</v>
      </c>
      <c r="H5803" s="797" t="s">
        <v>33060</v>
      </c>
      <c r="I5803" s="887" t="s">
        <v>19764</v>
      </c>
      <c r="J5803" s="887" t="s">
        <v>19764</v>
      </c>
      <c r="K5803" s="966" t="s">
        <v>33050</v>
      </c>
      <c r="L5803" s="967">
        <v>3</v>
      </c>
      <c r="M5803" s="346">
        <v>3710</v>
      </c>
      <c r="N5803" s="966" t="s">
        <v>33050</v>
      </c>
      <c r="O5803" s="967">
        <v>6</v>
      </c>
      <c r="P5803" s="346">
        <f t="shared" si="99"/>
        <v>12000</v>
      </c>
      <c r="Q5803" s="966" t="s">
        <v>33051</v>
      </c>
      <c r="R5803" s="969">
        <v>12</v>
      </c>
      <c r="S5803" s="1016">
        <v>24000</v>
      </c>
    </row>
    <row r="5804" spans="1:19" s="889" customFormat="1" ht="23.25">
      <c r="A5804" s="964" t="s">
        <v>1033</v>
      </c>
      <c r="B5804" s="415" t="s">
        <v>280</v>
      </c>
      <c r="C5804" s="386" t="s">
        <v>115</v>
      </c>
      <c r="D5804" s="797" t="s">
        <v>33267</v>
      </c>
      <c r="E5804" s="1025">
        <v>5000</v>
      </c>
      <c r="F5804" s="965" t="s">
        <v>33342</v>
      </c>
      <c r="G5804" s="723" t="s">
        <v>33343</v>
      </c>
      <c r="H5804" s="797" t="s">
        <v>33270</v>
      </c>
      <c r="I5804" s="887" t="s">
        <v>19773</v>
      </c>
      <c r="J5804" s="887" t="s">
        <v>33270</v>
      </c>
      <c r="K5804" s="966" t="s">
        <v>33050</v>
      </c>
      <c r="L5804" s="967">
        <v>2</v>
      </c>
      <c r="M5804" s="346">
        <v>8430</v>
      </c>
      <c r="N5804" s="966" t="s">
        <v>33050</v>
      </c>
      <c r="O5804" s="967">
        <v>6</v>
      </c>
      <c r="P5804" s="346">
        <f t="shared" si="99"/>
        <v>30000</v>
      </c>
      <c r="Q5804" s="966" t="s">
        <v>33051</v>
      </c>
      <c r="R5804" s="969">
        <v>12</v>
      </c>
      <c r="S5804" s="1016">
        <v>60000</v>
      </c>
    </row>
    <row r="5805" spans="1:19" s="889" customFormat="1" ht="23.25">
      <c r="A5805" s="964" t="s">
        <v>1033</v>
      </c>
      <c r="B5805" s="415" t="s">
        <v>280</v>
      </c>
      <c r="C5805" s="386" t="s">
        <v>115</v>
      </c>
      <c r="D5805" s="797" t="s">
        <v>33344</v>
      </c>
      <c r="E5805" s="1025">
        <v>7000</v>
      </c>
      <c r="F5805" s="965" t="s">
        <v>33345</v>
      </c>
      <c r="G5805" s="723" t="s">
        <v>33346</v>
      </c>
      <c r="H5805" s="797" t="s">
        <v>21422</v>
      </c>
      <c r="I5805" s="887" t="s">
        <v>19773</v>
      </c>
      <c r="J5805" s="887" t="s">
        <v>21422</v>
      </c>
      <c r="K5805" s="966" t="s">
        <v>33051</v>
      </c>
      <c r="L5805" s="967">
        <v>12</v>
      </c>
      <c r="M5805" s="346">
        <f>+E5805*12</f>
        <v>84000</v>
      </c>
      <c r="N5805" s="966" t="s">
        <v>33050</v>
      </c>
      <c r="O5805" s="967">
        <v>6</v>
      </c>
      <c r="P5805" s="346">
        <f t="shared" si="99"/>
        <v>42000</v>
      </c>
      <c r="Q5805" s="966" t="s">
        <v>33051</v>
      </c>
      <c r="R5805" s="969">
        <v>12</v>
      </c>
      <c r="S5805" s="1016">
        <v>84000</v>
      </c>
    </row>
    <row r="5806" spans="1:19" s="889" customFormat="1" ht="23.25">
      <c r="A5806" s="964" t="s">
        <v>1033</v>
      </c>
      <c r="B5806" s="415" t="s">
        <v>280</v>
      </c>
      <c r="C5806" s="386" t="s">
        <v>115</v>
      </c>
      <c r="D5806" s="797" t="s">
        <v>33347</v>
      </c>
      <c r="E5806" s="1025">
        <v>3500</v>
      </c>
      <c r="F5806" s="965" t="s">
        <v>33348</v>
      </c>
      <c r="G5806" s="723" t="s">
        <v>33349</v>
      </c>
      <c r="H5806" s="797" t="s">
        <v>33350</v>
      </c>
      <c r="I5806" s="887" t="s">
        <v>19773</v>
      </c>
      <c r="J5806" s="887" t="s">
        <v>33350</v>
      </c>
      <c r="K5806" s="966" t="s">
        <v>33050</v>
      </c>
      <c r="L5806" s="967">
        <v>3</v>
      </c>
      <c r="M5806" s="346">
        <v>7500</v>
      </c>
      <c r="N5806" s="966" t="s">
        <v>33050</v>
      </c>
      <c r="O5806" s="967">
        <v>6</v>
      </c>
      <c r="P5806" s="346">
        <f t="shared" si="99"/>
        <v>21000</v>
      </c>
      <c r="Q5806" s="966" t="s">
        <v>33051</v>
      </c>
      <c r="R5806" s="969">
        <v>12</v>
      </c>
      <c r="S5806" s="1016">
        <v>42000</v>
      </c>
    </row>
    <row r="5807" spans="1:19" s="889" customFormat="1" ht="23.25">
      <c r="A5807" s="964" t="s">
        <v>1033</v>
      </c>
      <c r="B5807" s="415" t="s">
        <v>280</v>
      </c>
      <c r="C5807" s="386" t="s">
        <v>115</v>
      </c>
      <c r="D5807" s="797" t="s">
        <v>33351</v>
      </c>
      <c r="E5807" s="1025">
        <v>8000</v>
      </c>
      <c r="F5807" s="965" t="s">
        <v>33352</v>
      </c>
      <c r="G5807" s="723" t="s">
        <v>33353</v>
      </c>
      <c r="H5807" s="797" t="s">
        <v>20103</v>
      </c>
      <c r="I5807" s="887" t="s">
        <v>19773</v>
      </c>
      <c r="J5807" s="887" t="s">
        <v>20103</v>
      </c>
      <c r="K5807" s="966" t="s">
        <v>33051</v>
      </c>
      <c r="L5807" s="967">
        <v>12</v>
      </c>
      <c r="M5807" s="346">
        <f>+E5807*12</f>
        <v>96000</v>
      </c>
      <c r="N5807" s="966" t="s">
        <v>33050</v>
      </c>
      <c r="O5807" s="967">
        <v>6</v>
      </c>
      <c r="P5807" s="346">
        <f t="shared" si="99"/>
        <v>48000</v>
      </c>
      <c r="Q5807" s="966" t="s">
        <v>33051</v>
      </c>
      <c r="R5807" s="969">
        <v>12</v>
      </c>
      <c r="S5807" s="1016">
        <v>96000</v>
      </c>
    </row>
    <row r="5808" spans="1:19" s="889" customFormat="1" ht="23.25">
      <c r="A5808" s="964" t="s">
        <v>1033</v>
      </c>
      <c r="B5808" s="415" t="s">
        <v>280</v>
      </c>
      <c r="C5808" s="386" t="s">
        <v>115</v>
      </c>
      <c r="D5808" s="797" t="s">
        <v>30385</v>
      </c>
      <c r="E5808" s="1025">
        <v>6000</v>
      </c>
      <c r="F5808" s="965" t="s">
        <v>33354</v>
      </c>
      <c r="G5808" s="723" t="s">
        <v>33355</v>
      </c>
      <c r="H5808" s="797" t="s">
        <v>19726</v>
      </c>
      <c r="I5808" s="887" t="s">
        <v>19773</v>
      </c>
      <c r="J5808" s="887" t="s">
        <v>19726</v>
      </c>
      <c r="K5808" s="966" t="s">
        <v>33051</v>
      </c>
      <c r="L5808" s="967">
        <v>12</v>
      </c>
      <c r="M5808" s="346">
        <f>+E5808*12</f>
        <v>72000</v>
      </c>
      <c r="N5808" s="966" t="s">
        <v>33050</v>
      </c>
      <c r="O5808" s="967">
        <v>6</v>
      </c>
      <c r="P5808" s="346">
        <f t="shared" si="99"/>
        <v>36000</v>
      </c>
      <c r="Q5808" s="966" t="s">
        <v>33051</v>
      </c>
      <c r="R5808" s="969">
        <v>12</v>
      </c>
      <c r="S5808" s="1016">
        <v>72000</v>
      </c>
    </row>
    <row r="5809" spans="1:19" s="889" customFormat="1" ht="23.25">
      <c r="A5809" s="964" t="s">
        <v>1033</v>
      </c>
      <c r="B5809" s="415" t="s">
        <v>280</v>
      </c>
      <c r="C5809" s="386" t="s">
        <v>115</v>
      </c>
      <c r="D5809" s="797" t="s">
        <v>33356</v>
      </c>
      <c r="E5809" s="1025">
        <v>7000</v>
      </c>
      <c r="F5809" s="965" t="s">
        <v>33357</v>
      </c>
      <c r="G5809" s="723" t="s">
        <v>33358</v>
      </c>
      <c r="H5809" s="797" t="s">
        <v>23485</v>
      </c>
      <c r="I5809" s="887" t="s">
        <v>19773</v>
      </c>
      <c r="J5809" s="887" t="s">
        <v>21508</v>
      </c>
      <c r="K5809" s="966" t="s">
        <v>33051</v>
      </c>
      <c r="L5809" s="967">
        <v>12</v>
      </c>
      <c r="M5809" s="346">
        <v>84477.5</v>
      </c>
      <c r="N5809" s="966" t="s">
        <v>33050</v>
      </c>
      <c r="O5809" s="967">
        <v>6</v>
      </c>
      <c r="P5809" s="346">
        <f t="shared" si="99"/>
        <v>42000</v>
      </c>
      <c r="Q5809" s="966" t="s">
        <v>33051</v>
      </c>
      <c r="R5809" s="969">
        <v>12</v>
      </c>
      <c r="S5809" s="1016">
        <v>84000</v>
      </c>
    </row>
    <row r="5810" spans="1:19" s="889" customFormat="1" ht="23.25">
      <c r="A5810" s="964" t="s">
        <v>1033</v>
      </c>
      <c r="B5810" s="415" t="s">
        <v>280</v>
      </c>
      <c r="C5810" s="386" t="s">
        <v>115</v>
      </c>
      <c r="D5810" s="797" t="s">
        <v>32682</v>
      </c>
      <c r="E5810" s="1025">
        <v>2000</v>
      </c>
      <c r="F5810" s="965" t="s">
        <v>33359</v>
      </c>
      <c r="G5810" s="723" t="s">
        <v>33360</v>
      </c>
      <c r="H5810" s="797" t="s">
        <v>23386</v>
      </c>
      <c r="I5810" s="887" t="s">
        <v>19897</v>
      </c>
      <c r="J5810" s="887" t="s">
        <v>33361</v>
      </c>
      <c r="K5810" s="966" t="s">
        <v>33051</v>
      </c>
      <c r="L5810" s="967">
        <v>12</v>
      </c>
      <c r="M5810" s="346">
        <v>24810</v>
      </c>
      <c r="N5810" s="966" t="s">
        <v>33050</v>
      </c>
      <c r="O5810" s="967">
        <v>6</v>
      </c>
      <c r="P5810" s="346">
        <f t="shared" si="99"/>
        <v>12000</v>
      </c>
      <c r="Q5810" s="966" t="s">
        <v>33051</v>
      </c>
      <c r="R5810" s="969">
        <v>12</v>
      </c>
      <c r="S5810" s="1016">
        <v>24000</v>
      </c>
    </row>
    <row r="5811" spans="1:19" s="889" customFormat="1" ht="23.25">
      <c r="A5811" s="964" t="s">
        <v>1033</v>
      </c>
      <c r="B5811" s="415" t="s">
        <v>280</v>
      </c>
      <c r="C5811" s="386" t="s">
        <v>115</v>
      </c>
      <c r="D5811" s="797" t="s">
        <v>33362</v>
      </c>
      <c r="E5811" s="1025">
        <v>5000</v>
      </c>
      <c r="F5811" s="965" t="s">
        <v>33363</v>
      </c>
      <c r="G5811" s="723" t="s">
        <v>33364</v>
      </c>
      <c r="H5811" s="797" t="s">
        <v>32238</v>
      </c>
      <c r="I5811" s="887" t="s">
        <v>19773</v>
      </c>
      <c r="J5811" s="887" t="s">
        <v>32238</v>
      </c>
      <c r="K5811" s="966" t="s">
        <v>33050</v>
      </c>
      <c r="L5811" s="967">
        <v>1</v>
      </c>
      <c r="M5811" s="346">
        <v>3000</v>
      </c>
      <c r="N5811" s="966" t="s">
        <v>33050</v>
      </c>
      <c r="O5811" s="967">
        <v>6</v>
      </c>
      <c r="P5811" s="346">
        <f t="shared" si="99"/>
        <v>30000</v>
      </c>
      <c r="Q5811" s="966" t="s">
        <v>33051</v>
      </c>
      <c r="R5811" s="969">
        <v>12</v>
      </c>
      <c r="S5811" s="1016">
        <v>60000</v>
      </c>
    </row>
    <row r="5812" spans="1:19" s="889" customFormat="1" ht="23.25">
      <c r="A5812" s="964" t="s">
        <v>1033</v>
      </c>
      <c r="B5812" s="415" t="s">
        <v>280</v>
      </c>
      <c r="C5812" s="386" t="s">
        <v>115</v>
      </c>
      <c r="D5812" s="797" t="s">
        <v>33365</v>
      </c>
      <c r="E5812" s="1025">
        <v>3000</v>
      </c>
      <c r="F5812" s="965" t="s">
        <v>33366</v>
      </c>
      <c r="G5812" s="723" t="s">
        <v>33367</v>
      </c>
      <c r="H5812" s="797" t="s">
        <v>19829</v>
      </c>
      <c r="I5812" s="887" t="s">
        <v>19897</v>
      </c>
      <c r="J5812" s="887" t="s">
        <v>19829</v>
      </c>
      <c r="K5812" s="966" t="s">
        <v>33051</v>
      </c>
      <c r="L5812" s="967">
        <v>12</v>
      </c>
      <c r="M5812" s="346">
        <f t="shared" ref="M5812:M5817" si="100">+E5812*12</f>
        <v>36000</v>
      </c>
      <c r="N5812" s="966" t="s">
        <v>33050</v>
      </c>
      <c r="O5812" s="967">
        <v>6</v>
      </c>
      <c r="P5812" s="346">
        <f t="shared" si="99"/>
        <v>18000</v>
      </c>
      <c r="Q5812" s="966" t="s">
        <v>33051</v>
      </c>
      <c r="R5812" s="969">
        <v>12</v>
      </c>
      <c r="S5812" s="1016">
        <v>36000</v>
      </c>
    </row>
    <row r="5813" spans="1:19" s="889" customFormat="1" ht="23.25">
      <c r="A5813" s="964" t="s">
        <v>1033</v>
      </c>
      <c r="B5813" s="415" t="s">
        <v>280</v>
      </c>
      <c r="C5813" s="386" t="s">
        <v>115</v>
      </c>
      <c r="D5813" s="797" t="s">
        <v>33078</v>
      </c>
      <c r="E5813" s="1025">
        <v>7000</v>
      </c>
      <c r="F5813" s="965" t="s">
        <v>33368</v>
      </c>
      <c r="G5813" s="723" t="s">
        <v>33369</v>
      </c>
      <c r="H5813" s="797" t="s">
        <v>19733</v>
      </c>
      <c r="I5813" s="887" t="s">
        <v>19773</v>
      </c>
      <c r="J5813" s="887" t="s">
        <v>19733</v>
      </c>
      <c r="K5813" s="966" t="s">
        <v>33051</v>
      </c>
      <c r="L5813" s="967">
        <v>12</v>
      </c>
      <c r="M5813" s="346">
        <f t="shared" si="100"/>
        <v>84000</v>
      </c>
      <c r="N5813" s="966" t="s">
        <v>33050</v>
      </c>
      <c r="O5813" s="967">
        <v>6</v>
      </c>
      <c r="P5813" s="346">
        <f t="shared" si="99"/>
        <v>42000</v>
      </c>
      <c r="Q5813" s="966" t="s">
        <v>33051</v>
      </c>
      <c r="R5813" s="969">
        <v>12</v>
      </c>
      <c r="S5813" s="1016">
        <v>84000</v>
      </c>
    </row>
    <row r="5814" spans="1:19" s="889" customFormat="1" ht="34.9">
      <c r="A5814" s="964" t="s">
        <v>1033</v>
      </c>
      <c r="B5814" s="415" t="s">
        <v>280</v>
      </c>
      <c r="C5814" s="386" t="s">
        <v>115</v>
      </c>
      <c r="D5814" s="797" t="s">
        <v>33370</v>
      </c>
      <c r="E5814" s="1025">
        <v>8000</v>
      </c>
      <c r="F5814" s="965" t="s">
        <v>33371</v>
      </c>
      <c r="G5814" s="723" t="s">
        <v>33372</v>
      </c>
      <c r="H5814" s="797" t="s">
        <v>27764</v>
      </c>
      <c r="I5814" s="887" t="s">
        <v>19773</v>
      </c>
      <c r="J5814" s="887" t="s">
        <v>27764</v>
      </c>
      <c r="K5814" s="966" t="s">
        <v>33051</v>
      </c>
      <c r="L5814" s="967">
        <v>12</v>
      </c>
      <c r="M5814" s="346">
        <f t="shared" si="100"/>
        <v>96000</v>
      </c>
      <c r="N5814" s="966" t="s">
        <v>33050</v>
      </c>
      <c r="O5814" s="967">
        <v>6</v>
      </c>
      <c r="P5814" s="346">
        <f t="shared" si="99"/>
        <v>48000</v>
      </c>
      <c r="Q5814" s="966" t="s">
        <v>33051</v>
      </c>
      <c r="R5814" s="969">
        <v>12</v>
      </c>
      <c r="S5814" s="1016">
        <v>96000</v>
      </c>
    </row>
    <row r="5815" spans="1:19" s="889" customFormat="1" ht="23.25">
      <c r="A5815" s="964" t="s">
        <v>1033</v>
      </c>
      <c r="B5815" s="415" t="s">
        <v>280</v>
      </c>
      <c r="C5815" s="386" t="s">
        <v>115</v>
      </c>
      <c r="D5815" s="797" t="s">
        <v>33373</v>
      </c>
      <c r="E5815" s="1025">
        <v>8000</v>
      </c>
      <c r="F5815" s="965" t="s">
        <v>33374</v>
      </c>
      <c r="G5815" s="723" t="s">
        <v>33375</v>
      </c>
      <c r="H5815" s="797" t="s">
        <v>33376</v>
      </c>
      <c r="I5815" s="887" t="s">
        <v>19773</v>
      </c>
      <c r="J5815" s="887" t="s">
        <v>33376</v>
      </c>
      <c r="K5815" s="966" t="s">
        <v>33051</v>
      </c>
      <c r="L5815" s="967">
        <v>12</v>
      </c>
      <c r="M5815" s="346">
        <f t="shared" si="100"/>
        <v>96000</v>
      </c>
      <c r="N5815" s="966" t="s">
        <v>33050</v>
      </c>
      <c r="O5815" s="967">
        <v>6</v>
      </c>
      <c r="P5815" s="346">
        <f t="shared" si="99"/>
        <v>48000</v>
      </c>
      <c r="Q5815" s="966" t="s">
        <v>33051</v>
      </c>
      <c r="R5815" s="969">
        <v>12</v>
      </c>
      <c r="S5815" s="1016">
        <v>96000</v>
      </c>
    </row>
    <row r="5816" spans="1:19" s="889" customFormat="1" ht="23.25">
      <c r="A5816" s="964" t="s">
        <v>1033</v>
      </c>
      <c r="B5816" s="415" t="s">
        <v>280</v>
      </c>
      <c r="C5816" s="386" t="s">
        <v>115</v>
      </c>
      <c r="D5816" s="797" t="s">
        <v>33078</v>
      </c>
      <c r="E5816" s="1025">
        <v>6500</v>
      </c>
      <c r="F5816" s="965" t="s">
        <v>33377</v>
      </c>
      <c r="G5816" s="723" t="s">
        <v>33378</v>
      </c>
      <c r="H5816" s="797" t="s">
        <v>19733</v>
      </c>
      <c r="I5816" s="887" t="s">
        <v>19773</v>
      </c>
      <c r="J5816" s="887" t="s">
        <v>19733</v>
      </c>
      <c r="K5816" s="966" t="s">
        <v>33051</v>
      </c>
      <c r="L5816" s="967">
        <v>12</v>
      </c>
      <c r="M5816" s="346">
        <f t="shared" si="100"/>
        <v>78000</v>
      </c>
      <c r="N5816" s="966" t="s">
        <v>33050</v>
      </c>
      <c r="O5816" s="967">
        <v>6</v>
      </c>
      <c r="P5816" s="346">
        <f t="shared" si="99"/>
        <v>39000</v>
      </c>
      <c r="Q5816" s="966" t="s">
        <v>33051</v>
      </c>
      <c r="R5816" s="969">
        <v>12</v>
      </c>
      <c r="S5816" s="1016">
        <v>78000</v>
      </c>
    </row>
    <row r="5817" spans="1:19" s="889" customFormat="1" ht="23.25">
      <c r="A5817" s="964" t="s">
        <v>1033</v>
      </c>
      <c r="B5817" s="415" t="s">
        <v>280</v>
      </c>
      <c r="C5817" s="386" t="s">
        <v>115</v>
      </c>
      <c r="D5817" s="797" t="s">
        <v>33052</v>
      </c>
      <c r="E5817" s="1025">
        <v>6500</v>
      </c>
      <c r="F5817" s="965" t="s">
        <v>33379</v>
      </c>
      <c r="G5817" s="723" t="s">
        <v>33380</v>
      </c>
      <c r="H5817" s="797" t="s">
        <v>27146</v>
      </c>
      <c r="I5817" s="887" t="s">
        <v>19773</v>
      </c>
      <c r="J5817" s="887" t="s">
        <v>27146</v>
      </c>
      <c r="K5817" s="966" t="s">
        <v>33051</v>
      </c>
      <c r="L5817" s="967">
        <v>12</v>
      </c>
      <c r="M5817" s="346">
        <f t="shared" si="100"/>
        <v>78000</v>
      </c>
      <c r="N5817" s="966" t="s">
        <v>33050</v>
      </c>
      <c r="O5817" s="967">
        <v>6</v>
      </c>
      <c r="P5817" s="346">
        <f t="shared" si="99"/>
        <v>39000</v>
      </c>
      <c r="Q5817" s="966" t="s">
        <v>33051</v>
      </c>
      <c r="R5817" s="969">
        <v>12</v>
      </c>
      <c r="S5817" s="1016">
        <v>78000</v>
      </c>
    </row>
    <row r="5818" spans="1:19" s="889" customFormat="1" ht="23.25">
      <c r="A5818" s="964" t="s">
        <v>1033</v>
      </c>
      <c r="B5818" s="415" t="s">
        <v>280</v>
      </c>
      <c r="C5818" s="386" t="s">
        <v>115</v>
      </c>
      <c r="D5818" s="797" t="s">
        <v>33381</v>
      </c>
      <c r="E5818" s="1025">
        <v>2000</v>
      </c>
      <c r="F5818" s="965" t="s">
        <v>33382</v>
      </c>
      <c r="G5818" s="723" t="s">
        <v>33383</v>
      </c>
      <c r="H5818" s="797" t="s">
        <v>33384</v>
      </c>
      <c r="I5818" s="887" t="s">
        <v>19773</v>
      </c>
      <c r="J5818" s="887" t="s">
        <v>33384</v>
      </c>
      <c r="K5818" s="966" t="s">
        <v>33050</v>
      </c>
      <c r="L5818" s="967">
        <v>3</v>
      </c>
      <c r="M5818" s="346">
        <v>3625.56</v>
      </c>
      <c r="N5818" s="968">
        <v>0</v>
      </c>
      <c r="O5818" s="968">
        <v>0</v>
      </c>
      <c r="P5818" s="1006">
        <v>0</v>
      </c>
      <c r="Q5818" s="968">
        <v>0</v>
      </c>
      <c r="R5818" s="968">
        <v>0</v>
      </c>
      <c r="S5818" s="467">
        <v>0</v>
      </c>
    </row>
    <row r="5819" spans="1:19" s="889" customFormat="1" ht="23.25">
      <c r="A5819" s="964" t="s">
        <v>1033</v>
      </c>
      <c r="B5819" s="415" t="s">
        <v>280</v>
      </c>
      <c r="C5819" s="386" t="s">
        <v>115</v>
      </c>
      <c r="D5819" s="797" t="s">
        <v>33318</v>
      </c>
      <c r="E5819" s="1025">
        <v>4000</v>
      </c>
      <c r="F5819" s="965" t="s">
        <v>33385</v>
      </c>
      <c r="G5819" s="723" t="s">
        <v>33386</v>
      </c>
      <c r="H5819" s="797" t="s">
        <v>33387</v>
      </c>
      <c r="I5819" s="887" t="s">
        <v>19773</v>
      </c>
      <c r="J5819" s="887" t="s">
        <v>33387</v>
      </c>
      <c r="K5819" s="966" t="s">
        <v>33051</v>
      </c>
      <c r="L5819" s="967">
        <v>12</v>
      </c>
      <c r="M5819" s="346">
        <f>+E5819*12</f>
        <v>48000</v>
      </c>
      <c r="N5819" s="966" t="s">
        <v>33050</v>
      </c>
      <c r="O5819" s="967">
        <v>6</v>
      </c>
      <c r="P5819" s="346">
        <f t="shared" si="99"/>
        <v>24000</v>
      </c>
      <c r="Q5819" s="966" t="s">
        <v>33051</v>
      </c>
      <c r="R5819" s="969">
        <v>12</v>
      </c>
      <c r="S5819" s="1016">
        <v>48000</v>
      </c>
    </row>
    <row r="5820" spans="1:19" s="889" customFormat="1" ht="23.25">
      <c r="A5820" s="964" t="s">
        <v>1033</v>
      </c>
      <c r="B5820" s="415" t="s">
        <v>280</v>
      </c>
      <c r="C5820" s="386" t="s">
        <v>115</v>
      </c>
      <c r="D5820" s="797" t="s">
        <v>20390</v>
      </c>
      <c r="E5820" s="1025">
        <v>4000</v>
      </c>
      <c r="F5820" s="965" t="s">
        <v>33388</v>
      </c>
      <c r="G5820" s="723" t="s">
        <v>33389</v>
      </c>
      <c r="H5820" s="797" t="s">
        <v>19829</v>
      </c>
      <c r="I5820" s="887" t="s">
        <v>19897</v>
      </c>
      <c r="J5820" s="887" t="s">
        <v>19829</v>
      </c>
      <c r="K5820" s="966" t="s">
        <v>33051</v>
      </c>
      <c r="L5820" s="967">
        <v>12</v>
      </c>
      <c r="M5820" s="346">
        <f>+E5820*12</f>
        <v>48000</v>
      </c>
      <c r="N5820" s="966" t="s">
        <v>33050</v>
      </c>
      <c r="O5820" s="967">
        <v>6</v>
      </c>
      <c r="P5820" s="346">
        <f t="shared" si="99"/>
        <v>24000</v>
      </c>
      <c r="Q5820" s="966" t="s">
        <v>33051</v>
      </c>
      <c r="R5820" s="969">
        <v>12</v>
      </c>
      <c r="S5820" s="1016">
        <v>48000</v>
      </c>
    </row>
    <row r="5821" spans="1:19" s="889" customFormat="1" ht="34.9">
      <c r="A5821" s="964" t="s">
        <v>1033</v>
      </c>
      <c r="B5821" s="415" t="s">
        <v>280</v>
      </c>
      <c r="C5821" s="386" t="s">
        <v>115</v>
      </c>
      <c r="D5821" s="797" t="s">
        <v>19907</v>
      </c>
      <c r="E5821" s="1025">
        <v>3000</v>
      </c>
      <c r="F5821" s="965" t="s">
        <v>33390</v>
      </c>
      <c r="G5821" s="723" t="s">
        <v>33391</v>
      </c>
      <c r="H5821" s="797" t="s">
        <v>23346</v>
      </c>
      <c r="I5821" s="887" t="s">
        <v>20970</v>
      </c>
      <c r="J5821" s="887" t="s">
        <v>23346</v>
      </c>
      <c r="K5821" s="966" t="s">
        <v>33051</v>
      </c>
      <c r="L5821" s="967">
        <v>12</v>
      </c>
      <c r="M5821" s="346">
        <v>36581.879999999997</v>
      </c>
      <c r="N5821" s="966" t="s">
        <v>33050</v>
      </c>
      <c r="O5821" s="967">
        <v>6</v>
      </c>
      <c r="P5821" s="346">
        <f t="shared" si="99"/>
        <v>18000</v>
      </c>
      <c r="Q5821" s="966" t="s">
        <v>33051</v>
      </c>
      <c r="R5821" s="969">
        <v>12</v>
      </c>
      <c r="S5821" s="1016">
        <v>36000</v>
      </c>
    </row>
    <row r="5822" spans="1:19" s="889" customFormat="1" ht="46.5">
      <c r="A5822" s="964" t="s">
        <v>1033</v>
      </c>
      <c r="B5822" s="415" t="s">
        <v>280</v>
      </c>
      <c r="C5822" s="386" t="s">
        <v>115</v>
      </c>
      <c r="D5822" s="797" t="s">
        <v>33392</v>
      </c>
      <c r="E5822" s="1025">
        <v>2500</v>
      </c>
      <c r="F5822" s="965" t="s">
        <v>33393</v>
      </c>
      <c r="G5822" s="723" t="s">
        <v>33394</v>
      </c>
      <c r="H5822" s="797" t="s">
        <v>33395</v>
      </c>
      <c r="I5822" s="887" t="s">
        <v>19773</v>
      </c>
      <c r="J5822" s="887" t="s">
        <v>33396</v>
      </c>
      <c r="K5822" s="966" t="s">
        <v>33050</v>
      </c>
      <c r="L5822" s="967">
        <v>3</v>
      </c>
      <c r="M5822" s="346">
        <v>4733.6000000000004</v>
      </c>
      <c r="N5822" s="968">
        <v>0</v>
      </c>
      <c r="O5822" s="968">
        <v>0</v>
      </c>
      <c r="P5822" s="1006">
        <v>0</v>
      </c>
      <c r="Q5822" s="968">
        <v>0</v>
      </c>
      <c r="R5822" s="968">
        <v>0</v>
      </c>
      <c r="S5822" s="467">
        <v>0</v>
      </c>
    </row>
    <row r="5823" spans="1:19" s="889" customFormat="1" ht="23.25">
      <c r="A5823" s="964" t="s">
        <v>1033</v>
      </c>
      <c r="B5823" s="415" t="s">
        <v>280</v>
      </c>
      <c r="C5823" s="386" t="s">
        <v>115</v>
      </c>
      <c r="D5823" s="797" t="s">
        <v>33397</v>
      </c>
      <c r="E5823" s="1025">
        <v>6500</v>
      </c>
      <c r="F5823" s="965" t="s">
        <v>33398</v>
      </c>
      <c r="G5823" s="723" t="s">
        <v>33399</v>
      </c>
      <c r="H5823" s="797" t="s">
        <v>19786</v>
      </c>
      <c r="I5823" s="887" t="s">
        <v>19773</v>
      </c>
      <c r="J5823" s="887" t="s">
        <v>19786</v>
      </c>
      <c r="K5823" s="966" t="s">
        <v>33051</v>
      </c>
      <c r="L5823" s="967">
        <v>12</v>
      </c>
      <c r="M5823" s="346">
        <f>+E5823*12</f>
        <v>78000</v>
      </c>
      <c r="N5823" s="966" t="s">
        <v>33050</v>
      </c>
      <c r="O5823" s="967">
        <v>6</v>
      </c>
      <c r="P5823" s="346">
        <f t="shared" si="99"/>
        <v>39000</v>
      </c>
      <c r="Q5823" s="966" t="s">
        <v>33051</v>
      </c>
      <c r="R5823" s="969">
        <v>12</v>
      </c>
      <c r="S5823" s="1016">
        <v>78000</v>
      </c>
    </row>
    <row r="5824" spans="1:19" s="889" customFormat="1" ht="23.25">
      <c r="A5824" s="964" t="s">
        <v>1033</v>
      </c>
      <c r="B5824" s="415" t="s">
        <v>280</v>
      </c>
      <c r="C5824" s="386" t="s">
        <v>115</v>
      </c>
      <c r="D5824" s="797" t="s">
        <v>33068</v>
      </c>
      <c r="E5824" s="1025">
        <v>7000</v>
      </c>
      <c r="F5824" s="965" t="s">
        <v>33400</v>
      </c>
      <c r="G5824" s="723" t="s">
        <v>33401</v>
      </c>
      <c r="H5824" s="797" t="s">
        <v>27146</v>
      </c>
      <c r="I5824" s="887" t="s">
        <v>19773</v>
      </c>
      <c r="J5824" s="887" t="s">
        <v>27146</v>
      </c>
      <c r="K5824" s="966" t="s">
        <v>33051</v>
      </c>
      <c r="L5824" s="967">
        <v>12</v>
      </c>
      <c r="M5824" s="346">
        <f>+E5824*12</f>
        <v>84000</v>
      </c>
      <c r="N5824" s="966" t="s">
        <v>33050</v>
      </c>
      <c r="O5824" s="967">
        <v>6</v>
      </c>
      <c r="P5824" s="346">
        <f t="shared" si="99"/>
        <v>42000</v>
      </c>
      <c r="Q5824" s="966" t="s">
        <v>33051</v>
      </c>
      <c r="R5824" s="969">
        <v>12</v>
      </c>
      <c r="S5824" s="1016">
        <v>84000</v>
      </c>
    </row>
    <row r="5825" spans="1:19" s="889" customFormat="1" ht="23.25">
      <c r="A5825" s="964" t="s">
        <v>1033</v>
      </c>
      <c r="B5825" s="415" t="s">
        <v>280</v>
      </c>
      <c r="C5825" s="386" t="s">
        <v>115</v>
      </c>
      <c r="D5825" s="797" t="s">
        <v>33068</v>
      </c>
      <c r="E5825" s="1025">
        <v>7000</v>
      </c>
      <c r="F5825" s="965" t="s">
        <v>33402</v>
      </c>
      <c r="G5825" s="723" t="s">
        <v>33403</v>
      </c>
      <c r="H5825" s="797" t="s">
        <v>27146</v>
      </c>
      <c r="I5825" s="887" t="s">
        <v>19773</v>
      </c>
      <c r="J5825" s="887" t="s">
        <v>27146</v>
      </c>
      <c r="K5825" s="966" t="s">
        <v>33051</v>
      </c>
      <c r="L5825" s="967">
        <v>12</v>
      </c>
      <c r="M5825" s="346">
        <f>+E5825*12</f>
        <v>84000</v>
      </c>
      <c r="N5825" s="966" t="s">
        <v>33050</v>
      </c>
      <c r="O5825" s="967">
        <v>6</v>
      </c>
      <c r="P5825" s="346">
        <f t="shared" si="99"/>
        <v>42000</v>
      </c>
      <c r="Q5825" s="966" t="s">
        <v>33051</v>
      </c>
      <c r="R5825" s="969">
        <v>12</v>
      </c>
      <c r="S5825" s="1016">
        <v>84000</v>
      </c>
    </row>
    <row r="5826" spans="1:19" s="889" customFormat="1" ht="34.9">
      <c r="A5826" s="964" t="s">
        <v>1033</v>
      </c>
      <c r="B5826" s="415" t="s">
        <v>280</v>
      </c>
      <c r="C5826" s="386" t="s">
        <v>115</v>
      </c>
      <c r="D5826" s="797" t="s">
        <v>33404</v>
      </c>
      <c r="E5826" s="1025">
        <v>5000</v>
      </c>
      <c r="F5826" s="965" t="s">
        <v>33405</v>
      </c>
      <c r="G5826" s="723" t="s">
        <v>33406</v>
      </c>
      <c r="H5826" s="797" t="s">
        <v>33407</v>
      </c>
      <c r="I5826" s="887" t="s">
        <v>19764</v>
      </c>
      <c r="J5826" s="887" t="s">
        <v>33407</v>
      </c>
      <c r="K5826" s="966" t="s">
        <v>33050</v>
      </c>
      <c r="L5826" s="967">
        <v>3</v>
      </c>
      <c r="M5826" s="346">
        <v>10500</v>
      </c>
      <c r="N5826" s="966" t="s">
        <v>33408</v>
      </c>
      <c r="O5826" s="967">
        <v>5</v>
      </c>
      <c r="P5826" s="346">
        <f>+E5826*5-1047.11</f>
        <v>23952.89</v>
      </c>
      <c r="Q5826" s="968">
        <v>0</v>
      </c>
      <c r="R5826" s="968">
        <v>0</v>
      </c>
      <c r="S5826" s="467">
        <v>0</v>
      </c>
    </row>
    <row r="5827" spans="1:19" s="889" customFormat="1" ht="46.5">
      <c r="A5827" s="964" t="s">
        <v>1033</v>
      </c>
      <c r="B5827" s="415" t="s">
        <v>280</v>
      </c>
      <c r="C5827" s="386" t="s">
        <v>115</v>
      </c>
      <c r="D5827" s="797" t="s">
        <v>33052</v>
      </c>
      <c r="E5827" s="1025">
        <v>6000</v>
      </c>
      <c r="F5827" s="965" t="s">
        <v>33409</v>
      </c>
      <c r="G5827" s="723" t="s">
        <v>33410</v>
      </c>
      <c r="H5827" s="797" t="s">
        <v>33055</v>
      </c>
      <c r="I5827" s="887" t="s">
        <v>19773</v>
      </c>
      <c r="J5827" s="887" t="s">
        <v>33056</v>
      </c>
      <c r="K5827" s="966" t="s">
        <v>33051</v>
      </c>
      <c r="L5827" s="967">
        <v>12</v>
      </c>
      <c r="M5827" s="346">
        <f>+E5827*12</f>
        <v>72000</v>
      </c>
      <c r="N5827" s="966" t="s">
        <v>33050</v>
      </c>
      <c r="O5827" s="967">
        <v>6</v>
      </c>
      <c r="P5827" s="346">
        <f t="shared" si="99"/>
        <v>36000</v>
      </c>
      <c r="Q5827" s="966" t="s">
        <v>33051</v>
      </c>
      <c r="R5827" s="969">
        <v>12</v>
      </c>
      <c r="S5827" s="1016">
        <v>72000</v>
      </c>
    </row>
    <row r="5828" spans="1:19" s="889" customFormat="1" ht="23.25">
      <c r="A5828" s="964" t="s">
        <v>1033</v>
      </c>
      <c r="B5828" s="415" t="s">
        <v>280</v>
      </c>
      <c r="C5828" s="386" t="s">
        <v>115</v>
      </c>
      <c r="D5828" s="797" t="s">
        <v>33411</v>
      </c>
      <c r="E5828" s="1025">
        <v>11000</v>
      </c>
      <c r="F5828" s="965" t="s">
        <v>33412</v>
      </c>
      <c r="G5828" s="723" t="s">
        <v>33413</v>
      </c>
      <c r="H5828" s="797" t="s">
        <v>20103</v>
      </c>
      <c r="I5828" s="887" t="s">
        <v>19773</v>
      </c>
      <c r="J5828" s="887" t="s">
        <v>20103</v>
      </c>
      <c r="K5828" s="966" t="s">
        <v>33050</v>
      </c>
      <c r="L5828" s="967">
        <v>10</v>
      </c>
      <c r="M5828" s="346">
        <v>107300</v>
      </c>
      <c r="N5828" s="966" t="s">
        <v>33050</v>
      </c>
      <c r="O5828" s="967">
        <v>6</v>
      </c>
      <c r="P5828" s="346">
        <f t="shared" ref="P5828:P5890" si="101">+E5828*6</f>
        <v>66000</v>
      </c>
      <c r="Q5828" s="966" t="s">
        <v>33051</v>
      </c>
      <c r="R5828" s="969">
        <v>12</v>
      </c>
      <c r="S5828" s="1016">
        <v>132000</v>
      </c>
    </row>
    <row r="5829" spans="1:19" s="889" customFormat="1" ht="23.25">
      <c r="A5829" s="964" t="s">
        <v>1033</v>
      </c>
      <c r="B5829" s="415" t="s">
        <v>280</v>
      </c>
      <c r="C5829" s="386" t="s">
        <v>115</v>
      </c>
      <c r="D5829" s="797" t="s">
        <v>33414</v>
      </c>
      <c r="E5829" s="1025">
        <v>6500</v>
      </c>
      <c r="F5829" s="965" t="s">
        <v>33415</v>
      </c>
      <c r="G5829" s="723" t="s">
        <v>33416</v>
      </c>
      <c r="H5829" s="797" t="s">
        <v>27800</v>
      </c>
      <c r="I5829" s="887" t="s">
        <v>19773</v>
      </c>
      <c r="J5829" s="887" t="s">
        <v>27800</v>
      </c>
      <c r="K5829" s="966" t="s">
        <v>33051</v>
      </c>
      <c r="L5829" s="967">
        <v>12</v>
      </c>
      <c r="M5829" s="346">
        <v>78058.34</v>
      </c>
      <c r="N5829" s="968">
        <v>0</v>
      </c>
      <c r="O5829" s="968">
        <v>0</v>
      </c>
      <c r="P5829" s="1006">
        <v>0</v>
      </c>
      <c r="Q5829" s="968">
        <v>0</v>
      </c>
      <c r="R5829" s="968">
        <v>0</v>
      </c>
      <c r="S5829" s="467">
        <v>0</v>
      </c>
    </row>
    <row r="5830" spans="1:19" s="889" customFormat="1" ht="23.25">
      <c r="A5830" s="964" t="s">
        <v>1033</v>
      </c>
      <c r="B5830" s="415" t="s">
        <v>280</v>
      </c>
      <c r="C5830" s="386" t="s">
        <v>115</v>
      </c>
      <c r="D5830" s="797" t="s">
        <v>20390</v>
      </c>
      <c r="E5830" s="1025">
        <v>3000</v>
      </c>
      <c r="F5830" s="965" t="s">
        <v>33417</v>
      </c>
      <c r="G5830" s="723" t="s">
        <v>33418</v>
      </c>
      <c r="H5830" s="797" t="s">
        <v>28822</v>
      </c>
      <c r="I5830" s="887" t="s">
        <v>20970</v>
      </c>
      <c r="J5830" s="887" t="s">
        <v>28822</v>
      </c>
      <c r="K5830" s="966" t="s">
        <v>33051</v>
      </c>
      <c r="L5830" s="967">
        <v>12</v>
      </c>
      <c r="M5830" s="346">
        <f>+E5830*12</f>
        <v>36000</v>
      </c>
      <c r="N5830" s="966" t="s">
        <v>33050</v>
      </c>
      <c r="O5830" s="967">
        <v>6</v>
      </c>
      <c r="P5830" s="346">
        <f t="shared" si="101"/>
        <v>18000</v>
      </c>
      <c r="Q5830" s="966" t="s">
        <v>33051</v>
      </c>
      <c r="R5830" s="969">
        <v>12</v>
      </c>
      <c r="S5830" s="1016">
        <v>36000</v>
      </c>
    </row>
    <row r="5831" spans="1:19" s="889" customFormat="1" ht="23.25">
      <c r="A5831" s="964" t="s">
        <v>1033</v>
      </c>
      <c r="B5831" s="415" t="s">
        <v>280</v>
      </c>
      <c r="C5831" s="386" t="s">
        <v>115</v>
      </c>
      <c r="D5831" s="797" t="s">
        <v>33078</v>
      </c>
      <c r="E5831" s="1025">
        <v>6500</v>
      </c>
      <c r="F5831" s="965" t="s">
        <v>33419</v>
      </c>
      <c r="G5831" s="723" t="s">
        <v>33420</v>
      </c>
      <c r="H5831" s="797" t="s">
        <v>19733</v>
      </c>
      <c r="I5831" s="887" t="s">
        <v>19773</v>
      </c>
      <c r="J5831" s="887" t="s">
        <v>19733</v>
      </c>
      <c r="K5831" s="966" t="s">
        <v>33051</v>
      </c>
      <c r="L5831" s="967">
        <v>12</v>
      </c>
      <c r="M5831" s="346">
        <v>90373.01</v>
      </c>
      <c r="N5831" s="968">
        <v>0</v>
      </c>
      <c r="O5831" s="968">
        <v>0</v>
      </c>
      <c r="P5831" s="1006">
        <v>0</v>
      </c>
      <c r="Q5831" s="968">
        <v>0</v>
      </c>
      <c r="R5831" s="968">
        <v>0</v>
      </c>
      <c r="S5831" s="467">
        <v>0</v>
      </c>
    </row>
    <row r="5832" spans="1:19" s="889" customFormat="1" ht="23.25">
      <c r="A5832" s="964" t="s">
        <v>1033</v>
      </c>
      <c r="B5832" s="415" t="s">
        <v>280</v>
      </c>
      <c r="C5832" s="386" t="s">
        <v>115</v>
      </c>
      <c r="D5832" s="797" t="s">
        <v>19897</v>
      </c>
      <c r="E5832" s="1025">
        <v>2000</v>
      </c>
      <c r="F5832" s="965" t="s">
        <v>33421</v>
      </c>
      <c r="G5832" s="723" t="s">
        <v>33422</v>
      </c>
      <c r="H5832" s="797" t="s">
        <v>19829</v>
      </c>
      <c r="I5832" s="887" t="s">
        <v>19828</v>
      </c>
      <c r="J5832" s="887" t="s">
        <v>19829</v>
      </c>
      <c r="K5832" s="966" t="s">
        <v>33051</v>
      </c>
      <c r="L5832" s="967">
        <v>12</v>
      </c>
      <c r="M5832" s="346">
        <v>24810</v>
      </c>
      <c r="N5832" s="966" t="s">
        <v>33050</v>
      </c>
      <c r="O5832" s="967">
        <v>6</v>
      </c>
      <c r="P5832" s="346">
        <f t="shared" si="101"/>
        <v>12000</v>
      </c>
      <c r="Q5832" s="966" t="s">
        <v>33051</v>
      </c>
      <c r="R5832" s="969">
        <v>12</v>
      </c>
      <c r="S5832" s="1016">
        <v>24000</v>
      </c>
    </row>
    <row r="5833" spans="1:19" s="889" customFormat="1" ht="23.25">
      <c r="A5833" s="964" t="s">
        <v>1033</v>
      </c>
      <c r="B5833" s="415" t="s">
        <v>280</v>
      </c>
      <c r="C5833" s="386" t="s">
        <v>115</v>
      </c>
      <c r="D5833" s="797" t="s">
        <v>20009</v>
      </c>
      <c r="E5833" s="1025">
        <v>6500</v>
      </c>
      <c r="F5833" s="965" t="s">
        <v>33423</v>
      </c>
      <c r="G5833" s="723" t="s">
        <v>33424</v>
      </c>
      <c r="H5833" s="797" t="s">
        <v>33168</v>
      </c>
      <c r="I5833" s="887" t="s">
        <v>19773</v>
      </c>
      <c r="J5833" s="887" t="s">
        <v>33168</v>
      </c>
      <c r="K5833" s="966" t="s">
        <v>33051</v>
      </c>
      <c r="L5833" s="967">
        <v>1</v>
      </c>
      <c r="M5833" s="346">
        <v>3100</v>
      </c>
      <c r="N5833" s="968">
        <v>0</v>
      </c>
      <c r="O5833" s="968">
        <v>0</v>
      </c>
      <c r="P5833" s="1006">
        <v>0</v>
      </c>
      <c r="Q5833" s="968">
        <v>0</v>
      </c>
      <c r="R5833" s="968">
        <v>0</v>
      </c>
      <c r="S5833" s="467">
        <v>0</v>
      </c>
    </row>
    <row r="5834" spans="1:19" s="889" customFormat="1" ht="23.25">
      <c r="A5834" s="964" t="s">
        <v>1033</v>
      </c>
      <c r="B5834" s="415" t="s">
        <v>280</v>
      </c>
      <c r="C5834" s="386" t="s">
        <v>115</v>
      </c>
      <c r="D5834" s="797" t="s">
        <v>33425</v>
      </c>
      <c r="E5834" s="1025">
        <v>7000</v>
      </c>
      <c r="F5834" s="965" t="s">
        <v>33426</v>
      </c>
      <c r="G5834" s="723" t="s">
        <v>33427</v>
      </c>
      <c r="H5834" s="797" t="s">
        <v>19786</v>
      </c>
      <c r="I5834" s="887" t="s">
        <v>19773</v>
      </c>
      <c r="J5834" s="887" t="s">
        <v>19786</v>
      </c>
      <c r="K5834" s="966" t="s">
        <v>33051</v>
      </c>
      <c r="L5834" s="967">
        <v>12</v>
      </c>
      <c r="M5834" s="346">
        <f>+E5834*12</f>
        <v>84000</v>
      </c>
      <c r="N5834" s="966" t="s">
        <v>33050</v>
      </c>
      <c r="O5834" s="967">
        <v>6</v>
      </c>
      <c r="P5834" s="346">
        <f t="shared" si="101"/>
        <v>42000</v>
      </c>
      <c r="Q5834" s="966" t="s">
        <v>33051</v>
      </c>
      <c r="R5834" s="969">
        <v>12</v>
      </c>
      <c r="S5834" s="1016">
        <v>84000</v>
      </c>
    </row>
    <row r="5835" spans="1:19" s="889" customFormat="1" ht="23.25">
      <c r="A5835" s="964" t="s">
        <v>1033</v>
      </c>
      <c r="B5835" s="415" t="s">
        <v>280</v>
      </c>
      <c r="C5835" s="386" t="s">
        <v>115</v>
      </c>
      <c r="D5835" s="797" t="s">
        <v>20390</v>
      </c>
      <c r="E5835" s="1025">
        <v>3000</v>
      </c>
      <c r="F5835" s="965" t="s">
        <v>33428</v>
      </c>
      <c r="G5835" s="723" t="s">
        <v>33429</v>
      </c>
      <c r="H5835" s="797" t="s">
        <v>28822</v>
      </c>
      <c r="I5835" s="887" t="s">
        <v>20970</v>
      </c>
      <c r="J5835" s="887" t="s">
        <v>28822</v>
      </c>
      <c r="K5835" s="966" t="s">
        <v>33051</v>
      </c>
      <c r="L5835" s="967">
        <v>12</v>
      </c>
      <c r="M5835" s="346">
        <v>34362.559999999998</v>
      </c>
      <c r="N5835" s="966" t="s">
        <v>33050</v>
      </c>
      <c r="O5835" s="967">
        <v>6</v>
      </c>
      <c r="P5835" s="346">
        <f t="shared" si="101"/>
        <v>18000</v>
      </c>
      <c r="Q5835" s="966" t="s">
        <v>33051</v>
      </c>
      <c r="R5835" s="969">
        <v>12</v>
      </c>
      <c r="S5835" s="1016">
        <v>36000</v>
      </c>
    </row>
    <row r="5836" spans="1:19" s="889" customFormat="1" ht="23.25">
      <c r="A5836" s="964" t="s">
        <v>1033</v>
      </c>
      <c r="B5836" s="415" t="s">
        <v>280</v>
      </c>
      <c r="C5836" s="386" t="s">
        <v>115</v>
      </c>
      <c r="D5836" s="797" t="s">
        <v>20390</v>
      </c>
      <c r="E5836" s="1025">
        <v>3500</v>
      </c>
      <c r="F5836" s="965" t="s">
        <v>33430</v>
      </c>
      <c r="G5836" s="723" t="s">
        <v>33431</v>
      </c>
      <c r="H5836" s="797" t="s">
        <v>19741</v>
      </c>
      <c r="I5836" s="887" t="s">
        <v>33432</v>
      </c>
      <c r="J5836" s="887" t="s">
        <v>19749</v>
      </c>
      <c r="K5836" s="966" t="s">
        <v>33051</v>
      </c>
      <c r="L5836" s="967">
        <v>12</v>
      </c>
      <c r="M5836" s="346">
        <f>+E5836*12</f>
        <v>42000</v>
      </c>
      <c r="N5836" s="966" t="s">
        <v>33050</v>
      </c>
      <c r="O5836" s="967">
        <v>6</v>
      </c>
      <c r="P5836" s="346">
        <f t="shared" si="101"/>
        <v>21000</v>
      </c>
      <c r="Q5836" s="966" t="s">
        <v>33051</v>
      </c>
      <c r="R5836" s="969">
        <v>12</v>
      </c>
      <c r="S5836" s="1016">
        <v>42000</v>
      </c>
    </row>
    <row r="5837" spans="1:19" s="889" customFormat="1" ht="34.9">
      <c r="A5837" s="964" t="s">
        <v>1033</v>
      </c>
      <c r="B5837" s="415" t="s">
        <v>280</v>
      </c>
      <c r="C5837" s="386" t="s">
        <v>115</v>
      </c>
      <c r="D5837" s="797" t="s">
        <v>26645</v>
      </c>
      <c r="E5837" s="1025">
        <v>6000</v>
      </c>
      <c r="F5837" s="965" t="s">
        <v>33433</v>
      </c>
      <c r="G5837" s="723" t="s">
        <v>33434</v>
      </c>
      <c r="H5837" s="797" t="s">
        <v>33435</v>
      </c>
      <c r="I5837" s="887" t="s">
        <v>19764</v>
      </c>
      <c r="J5837" s="887" t="s">
        <v>33435</v>
      </c>
      <c r="K5837" s="966" t="s">
        <v>33051</v>
      </c>
      <c r="L5837" s="967">
        <v>12</v>
      </c>
      <c r="M5837" s="346">
        <f>+E5837*12</f>
        <v>72000</v>
      </c>
      <c r="N5837" s="966" t="s">
        <v>33050</v>
      </c>
      <c r="O5837" s="967">
        <v>6</v>
      </c>
      <c r="P5837" s="346">
        <f t="shared" si="101"/>
        <v>36000</v>
      </c>
      <c r="Q5837" s="966" t="s">
        <v>33051</v>
      </c>
      <c r="R5837" s="969">
        <v>12</v>
      </c>
      <c r="S5837" s="1016">
        <v>72000</v>
      </c>
    </row>
    <row r="5838" spans="1:19" s="889" customFormat="1" ht="34.9">
      <c r="A5838" s="964" t="s">
        <v>1033</v>
      </c>
      <c r="B5838" s="415" t="s">
        <v>280</v>
      </c>
      <c r="C5838" s="386" t="s">
        <v>115</v>
      </c>
      <c r="D5838" s="797" t="s">
        <v>33436</v>
      </c>
      <c r="E5838" s="1025">
        <v>7500</v>
      </c>
      <c r="F5838" s="965" t="s">
        <v>33437</v>
      </c>
      <c r="G5838" s="723" t="s">
        <v>33438</v>
      </c>
      <c r="H5838" s="797" t="s">
        <v>33055</v>
      </c>
      <c r="I5838" s="887" t="s">
        <v>19773</v>
      </c>
      <c r="J5838" s="1214" t="s">
        <v>38201</v>
      </c>
      <c r="K5838" s="966" t="s">
        <v>33051</v>
      </c>
      <c r="L5838" s="967">
        <v>12</v>
      </c>
      <c r="M5838" s="346">
        <f>+E5838*12</f>
        <v>90000</v>
      </c>
      <c r="N5838" s="966" t="s">
        <v>33050</v>
      </c>
      <c r="O5838" s="967">
        <v>6</v>
      </c>
      <c r="P5838" s="346">
        <f t="shared" si="101"/>
        <v>45000</v>
      </c>
      <c r="Q5838" s="966" t="s">
        <v>33051</v>
      </c>
      <c r="R5838" s="969">
        <v>12</v>
      </c>
      <c r="S5838" s="1016">
        <v>90000</v>
      </c>
    </row>
    <row r="5839" spans="1:19" s="889" customFormat="1" ht="23.25">
      <c r="A5839" s="964" t="s">
        <v>1033</v>
      </c>
      <c r="B5839" s="415" t="s">
        <v>280</v>
      </c>
      <c r="C5839" s="386" t="s">
        <v>115</v>
      </c>
      <c r="D5839" s="797" t="s">
        <v>20124</v>
      </c>
      <c r="E5839" s="1025">
        <v>6500</v>
      </c>
      <c r="F5839" s="965" t="s">
        <v>33439</v>
      </c>
      <c r="G5839" s="723" t="s">
        <v>33440</v>
      </c>
      <c r="H5839" s="797" t="s">
        <v>19733</v>
      </c>
      <c r="I5839" s="887" t="s">
        <v>19773</v>
      </c>
      <c r="J5839" s="887" t="s">
        <v>19733</v>
      </c>
      <c r="K5839" s="966" t="s">
        <v>33051</v>
      </c>
      <c r="L5839" s="967">
        <v>3</v>
      </c>
      <c r="M5839" s="346">
        <v>19500</v>
      </c>
      <c r="N5839" s="968">
        <v>0</v>
      </c>
      <c r="O5839" s="968">
        <v>0</v>
      </c>
      <c r="P5839" s="1006">
        <v>0</v>
      </c>
      <c r="Q5839" s="968">
        <v>0</v>
      </c>
      <c r="R5839" s="968">
        <v>0</v>
      </c>
      <c r="S5839" s="467">
        <v>0</v>
      </c>
    </row>
    <row r="5840" spans="1:19" s="889" customFormat="1" ht="23.25">
      <c r="A5840" s="964" t="s">
        <v>1033</v>
      </c>
      <c r="B5840" s="415" t="s">
        <v>280</v>
      </c>
      <c r="C5840" s="386" t="s">
        <v>115</v>
      </c>
      <c r="D5840" s="797" t="s">
        <v>33441</v>
      </c>
      <c r="E5840" s="1025">
        <v>7000</v>
      </c>
      <c r="F5840" s="965" t="s">
        <v>33442</v>
      </c>
      <c r="G5840" s="723" t="s">
        <v>33443</v>
      </c>
      <c r="H5840" s="797" t="s">
        <v>19824</v>
      </c>
      <c r="I5840" s="887" t="s">
        <v>19773</v>
      </c>
      <c r="J5840" s="887" t="s">
        <v>19824</v>
      </c>
      <c r="K5840" s="966" t="s">
        <v>33051</v>
      </c>
      <c r="L5840" s="967">
        <v>7</v>
      </c>
      <c r="M5840" s="346">
        <v>49400</v>
      </c>
      <c r="N5840" s="966" t="s">
        <v>33050</v>
      </c>
      <c r="O5840" s="967">
        <v>6</v>
      </c>
      <c r="P5840" s="346">
        <f t="shared" si="101"/>
        <v>42000</v>
      </c>
      <c r="Q5840" s="968">
        <v>0</v>
      </c>
      <c r="R5840" s="968">
        <v>0</v>
      </c>
      <c r="S5840" s="467">
        <v>0</v>
      </c>
    </row>
    <row r="5841" spans="1:19" s="889" customFormat="1" ht="34.9">
      <c r="A5841" s="964" t="s">
        <v>1033</v>
      </c>
      <c r="B5841" s="415" t="s">
        <v>280</v>
      </c>
      <c r="C5841" s="386" t="s">
        <v>115</v>
      </c>
      <c r="D5841" s="797" t="s">
        <v>33373</v>
      </c>
      <c r="E5841" s="1025">
        <v>8000</v>
      </c>
      <c r="F5841" s="965" t="s">
        <v>33444</v>
      </c>
      <c r="G5841" s="723" t="s">
        <v>33445</v>
      </c>
      <c r="H5841" s="797" t="s">
        <v>33124</v>
      </c>
      <c r="I5841" s="887" t="s">
        <v>19773</v>
      </c>
      <c r="J5841" s="887" t="s">
        <v>33124</v>
      </c>
      <c r="K5841" s="966" t="s">
        <v>33051</v>
      </c>
      <c r="L5841" s="967">
        <v>12</v>
      </c>
      <c r="M5841" s="346">
        <v>94733.33</v>
      </c>
      <c r="N5841" s="966" t="s">
        <v>33050</v>
      </c>
      <c r="O5841" s="967">
        <v>6</v>
      </c>
      <c r="P5841" s="346">
        <f t="shared" si="101"/>
        <v>48000</v>
      </c>
      <c r="Q5841" s="966" t="s">
        <v>33051</v>
      </c>
      <c r="R5841" s="969">
        <v>12</v>
      </c>
      <c r="S5841" s="1016">
        <v>96000</v>
      </c>
    </row>
    <row r="5842" spans="1:19" s="889" customFormat="1" ht="23.25">
      <c r="A5842" s="964" t="s">
        <v>1033</v>
      </c>
      <c r="B5842" s="415" t="s">
        <v>280</v>
      </c>
      <c r="C5842" s="386" t="s">
        <v>115</v>
      </c>
      <c r="D5842" s="797" t="s">
        <v>33446</v>
      </c>
      <c r="E5842" s="1025">
        <v>3000</v>
      </c>
      <c r="F5842" s="965" t="s">
        <v>33447</v>
      </c>
      <c r="G5842" s="723" t="s">
        <v>33448</v>
      </c>
      <c r="H5842" s="797" t="s">
        <v>33449</v>
      </c>
      <c r="I5842" s="887" t="s">
        <v>23386</v>
      </c>
      <c r="J5842" s="887" t="s">
        <v>33450</v>
      </c>
      <c r="K5842" s="966" t="s">
        <v>33051</v>
      </c>
      <c r="L5842" s="967">
        <v>12</v>
      </c>
      <c r="M5842" s="346">
        <f>+E5842*12</f>
        <v>36000</v>
      </c>
      <c r="N5842" s="966" t="s">
        <v>33050</v>
      </c>
      <c r="O5842" s="967">
        <v>6</v>
      </c>
      <c r="P5842" s="346">
        <f t="shared" si="101"/>
        <v>18000</v>
      </c>
      <c r="Q5842" s="966" t="s">
        <v>33051</v>
      </c>
      <c r="R5842" s="969">
        <v>12</v>
      </c>
      <c r="S5842" s="1016">
        <v>36000</v>
      </c>
    </row>
    <row r="5843" spans="1:19" s="889" customFormat="1" ht="34.9">
      <c r="A5843" s="964" t="s">
        <v>1033</v>
      </c>
      <c r="B5843" s="415" t="s">
        <v>280</v>
      </c>
      <c r="C5843" s="386" t="s">
        <v>115</v>
      </c>
      <c r="D5843" s="797" t="s">
        <v>33451</v>
      </c>
      <c r="E5843" s="1025">
        <v>5000</v>
      </c>
      <c r="F5843" s="965" t="s">
        <v>33452</v>
      </c>
      <c r="G5843" s="723" t="s">
        <v>33453</v>
      </c>
      <c r="H5843" s="797" t="s">
        <v>19786</v>
      </c>
      <c r="I5843" s="887" t="s">
        <v>19773</v>
      </c>
      <c r="J5843" s="887" t="s">
        <v>33454</v>
      </c>
      <c r="K5843" s="966" t="s">
        <v>33050</v>
      </c>
      <c r="L5843" s="967">
        <v>3</v>
      </c>
      <c r="M5843" s="346">
        <v>12111.11</v>
      </c>
      <c r="N5843" s="968">
        <v>0</v>
      </c>
      <c r="O5843" s="968">
        <v>0</v>
      </c>
      <c r="P5843" s="1006">
        <v>0</v>
      </c>
      <c r="Q5843" s="968">
        <v>0</v>
      </c>
      <c r="R5843" s="968">
        <v>0</v>
      </c>
      <c r="S5843" s="467">
        <v>0</v>
      </c>
    </row>
    <row r="5844" spans="1:19" s="889" customFormat="1" ht="34.9">
      <c r="A5844" s="964" t="s">
        <v>1033</v>
      </c>
      <c r="B5844" s="415" t="s">
        <v>280</v>
      </c>
      <c r="C5844" s="386" t="s">
        <v>115</v>
      </c>
      <c r="D5844" s="797" t="s">
        <v>33052</v>
      </c>
      <c r="E5844" s="1025">
        <v>6500</v>
      </c>
      <c r="F5844" s="965" t="s">
        <v>33455</v>
      </c>
      <c r="G5844" s="723" t="s">
        <v>33456</v>
      </c>
      <c r="H5844" s="797" t="s">
        <v>33124</v>
      </c>
      <c r="I5844" s="887" t="s">
        <v>19773</v>
      </c>
      <c r="J5844" s="887" t="s">
        <v>33124</v>
      </c>
      <c r="K5844" s="966" t="s">
        <v>33051</v>
      </c>
      <c r="L5844" s="967">
        <v>12</v>
      </c>
      <c r="M5844" s="346">
        <f>+E5844*12</f>
        <v>78000</v>
      </c>
      <c r="N5844" s="966" t="s">
        <v>33050</v>
      </c>
      <c r="O5844" s="967">
        <v>6</v>
      </c>
      <c r="P5844" s="346">
        <f t="shared" si="101"/>
        <v>39000</v>
      </c>
      <c r="Q5844" s="966" t="s">
        <v>33051</v>
      </c>
      <c r="R5844" s="969">
        <v>12</v>
      </c>
      <c r="S5844" s="1016">
        <v>78000</v>
      </c>
    </row>
    <row r="5845" spans="1:19" s="889" customFormat="1" ht="34.9">
      <c r="A5845" s="964" t="s">
        <v>1033</v>
      </c>
      <c r="B5845" s="415" t="s">
        <v>280</v>
      </c>
      <c r="C5845" s="386" t="s">
        <v>115</v>
      </c>
      <c r="D5845" s="797" t="s">
        <v>33457</v>
      </c>
      <c r="E5845" s="1025">
        <v>6000</v>
      </c>
      <c r="F5845" s="965" t="s">
        <v>33458</v>
      </c>
      <c r="G5845" s="723" t="s">
        <v>33459</v>
      </c>
      <c r="H5845" s="797" t="s">
        <v>27666</v>
      </c>
      <c r="I5845" s="887" t="s">
        <v>19764</v>
      </c>
      <c r="J5845" s="887" t="s">
        <v>19764</v>
      </c>
      <c r="K5845" s="966" t="s">
        <v>33050</v>
      </c>
      <c r="L5845" s="967">
        <v>3</v>
      </c>
      <c r="M5845" s="346">
        <v>10743.33</v>
      </c>
      <c r="N5845" s="966" t="s">
        <v>33408</v>
      </c>
      <c r="O5845" s="967">
        <v>5</v>
      </c>
      <c r="P5845" s="346">
        <f>+E5845*5</f>
        <v>30000</v>
      </c>
      <c r="Q5845" s="968">
        <v>0</v>
      </c>
      <c r="R5845" s="968">
        <v>0</v>
      </c>
      <c r="S5845" s="467">
        <v>0</v>
      </c>
    </row>
    <row r="5846" spans="1:19" s="889" customFormat="1" ht="23.25">
      <c r="A5846" s="964" t="s">
        <v>1033</v>
      </c>
      <c r="B5846" s="415" t="s">
        <v>280</v>
      </c>
      <c r="C5846" s="386" t="s">
        <v>115</v>
      </c>
      <c r="D5846" s="797" t="s">
        <v>20390</v>
      </c>
      <c r="E5846" s="1025">
        <v>3500</v>
      </c>
      <c r="F5846" s="965" t="s">
        <v>33460</v>
      </c>
      <c r="G5846" s="723" t="s">
        <v>33461</v>
      </c>
      <c r="H5846" s="797" t="s">
        <v>28822</v>
      </c>
      <c r="I5846" s="887" t="s">
        <v>20970</v>
      </c>
      <c r="J5846" s="887" t="s">
        <v>28822</v>
      </c>
      <c r="K5846" s="966" t="s">
        <v>33051</v>
      </c>
      <c r="L5846" s="967">
        <v>12</v>
      </c>
      <c r="M5846" s="346">
        <v>41202.230000000003</v>
      </c>
      <c r="N5846" s="966" t="s">
        <v>33050</v>
      </c>
      <c r="O5846" s="967">
        <v>6</v>
      </c>
      <c r="P5846" s="346">
        <f t="shared" si="101"/>
        <v>21000</v>
      </c>
      <c r="Q5846" s="966" t="s">
        <v>33051</v>
      </c>
      <c r="R5846" s="969">
        <v>12</v>
      </c>
      <c r="S5846" s="1016">
        <v>42000</v>
      </c>
    </row>
    <row r="5847" spans="1:19" s="889" customFormat="1" ht="34.9">
      <c r="A5847" s="964" t="s">
        <v>1033</v>
      </c>
      <c r="B5847" s="415" t="s">
        <v>280</v>
      </c>
      <c r="C5847" s="386" t="s">
        <v>115</v>
      </c>
      <c r="D5847" s="797" t="s">
        <v>33462</v>
      </c>
      <c r="E5847" s="1025">
        <v>10000</v>
      </c>
      <c r="F5847" s="965" t="s">
        <v>33463</v>
      </c>
      <c r="G5847" s="723" t="s">
        <v>33464</v>
      </c>
      <c r="H5847" s="797" t="s">
        <v>33055</v>
      </c>
      <c r="I5847" s="887" t="s">
        <v>19773</v>
      </c>
      <c r="J5847" s="1214" t="s">
        <v>38201</v>
      </c>
      <c r="K5847" s="966" t="s">
        <v>33282</v>
      </c>
      <c r="L5847" s="967">
        <v>7</v>
      </c>
      <c r="M5847" s="346">
        <v>70400</v>
      </c>
      <c r="N5847" s="966" t="s">
        <v>33050</v>
      </c>
      <c r="O5847" s="967">
        <v>6</v>
      </c>
      <c r="P5847" s="346">
        <f t="shared" si="101"/>
        <v>60000</v>
      </c>
      <c r="Q5847" s="966" t="s">
        <v>33051</v>
      </c>
      <c r="R5847" s="969">
        <v>12</v>
      </c>
      <c r="S5847" s="1016">
        <v>120000</v>
      </c>
    </row>
    <row r="5848" spans="1:19" s="889" customFormat="1" ht="34.9">
      <c r="A5848" s="964" t="s">
        <v>1033</v>
      </c>
      <c r="B5848" s="415" t="s">
        <v>280</v>
      </c>
      <c r="C5848" s="386" t="s">
        <v>115</v>
      </c>
      <c r="D5848" s="797" t="s">
        <v>33465</v>
      </c>
      <c r="E5848" s="1025">
        <v>2500</v>
      </c>
      <c r="F5848" s="965" t="s">
        <v>33466</v>
      </c>
      <c r="G5848" s="723" t="s">
        <v>33467</v>
      </c>
      <c r="H5848" s="797" t="s">
        <v>33468</v>
      </c>
      <c r="I5848" s="887" t="s">
        <v>19764</v>
      </c>
      <c r="J5848" s="887" t="s">
        <v>33468</v>
      </c>
      <c r="K5848" s="966" t="s">
        <v>33051</v>
      </c>
      <c r="L5848" s="967">
        <v>12</v>
      </c>
      <c r="M5848" s="346">
        <f>+E5848*12</f>
        <v>30000</v>
      </c>
      <c r="N5848" s="966" t="s">
        <v>33050</v>
      </c>
      <c r="O5848" s="967">
        <v>6</v>
      </c>
      <c r="P5848" s="346">
        <f t="shared" si="101"/>
        <v>15000</v>
      </c>
      <c r="Q5848" s="966" t="s">
        <v>33051</v>
      </c>
      <c r="R5848" s="969">
        <v>12</v>
      </c>
      <c r="S5848" s="1016">
        <v>30000</v>
      </c>
    </row>
    <row r="5849" spans="1:19" s="889" customFormat="1" ht="23.25">
      <c r="A5849" s="964" t="s">
        <v>1033</v>
      </c>
      <c r="B5849" s="415" t="s">
        <v>280</v>
      </c>
      <c r="C5849" s="386" t="s">
        <v>115</v>
      </c>
      <c r="D5849" s="797" t="s">
        <v>33365</v>
      </c>
      <c r="E5849" s="1025">
        <v>3000</v>
      </c>
      <c r="F5849" s="965" t="s">
        <v>33469</v>
      </c>
      <c r="G5849" s="723" t="s">
        <v>33470</v>
      </c>
      <c r="H5849" s="797" t="s">
        <v>19829</v>
      </c>
      <c r="I5849" s="887" t="s">
        <v>19897</v>
      </c>
      <c r="J5849" s="887" t="s">
        <v>19829</v>
      </c>
      <c r="K5849" s="966" t="s">
        <v>33050</v>
      </c>
      <c r="L5849" s="967">
        <v>3</v>
      </c>
      <c r="M5849" s="346">
        <v>3996.67</v>
      </c>
      <c r="N5849" s="966" t="s">
        <v>33050</v>
      </c>
      <c r="O5849" s="967">
        <v>6</v>
      </c>
      <c r="P5849" s="346">
        <f t="shared" si="101"/>
        <v>18000</v>
      </c>
      <c r="Q5849" s="966" t="s">
        <v>33051</v>
      </c>
      <c r="R5849" s="969">
        <v>12</v>
      </c>
      <c r="S5849" s="1016">
        <v>36000</v>
      </c>
    </row>
    <row r="5850" spans="1:19" s="889" customFormat="1" ht="46.5">
      <c r="A5850" s="964" t="s">
        <v>1033</v>
      </c>
      <c r="B5850" s="415" t="s">
        <v>280</v>
      </c>
      <c r="C5850" s="386" t="s">
        <v>115</v>
      </c>
      <c r="D5850" s="797" t="s">
        <v>33471</v>
      </c>
      <c r="E5850" s="1025">
        <v>8000</v>
      </c>
      <c r="F5850" s="965" t="s">
        <v>33472</v>
      </c>
      <c r="G5850" s="723" t="s">
        <v>33473</v>
      </c>
      <c r="H5850" s="797" t="s">
        <v>33055</v>
      </c>
      <c r="I5850" s="887" t="s">
        <v>19773</v>
      </c>
      <c r="J5850" s="887" t="s">
        <v>33056</v>
      </c>
      <c r="K5850" s="966" t="s">
        <v>33051</v>
      </c>
      <c r="L5850" s="967">
        <v>12</v>
      </c>
      <c r="M5850" s="346">
        <f>+E5850*12</f>
        <v>96000</v>
      </c>
      <c r="N5850" s="966" t="s">
        <v>33050</v>
      </c>
      <c r="O5850" s="967">
        <v>6</v>
      </c>
      <c r="P5850" s="346">
        <f t="shared" si="101"/>
        <v>48000</v>
      </c>
      <c r="Q5850" s="966" t="s">
        <v>33051</v>
      </c>
      <c r="R5850" s="969">
        <v>12</v>
      </c>
      <c r="S5850" s="1016">
        <v>96000</v>
      </c>
    </row>
    <row r="5851" spans="1:19" s="889" customFormat="1" ht="23.25">
      <c r="A5851" s="964" t="s">
        <v>1033</v>
      </c>
      <c r="B5851" s="415" t="s">
        <v>280</v>
      </c>
      <c r="C5851" s="386" t="s">
        <v>115</v>
      </c>
      <c r="D5851" s="797" t="s">
        <v>33047</v>
      </c>
      <c r="E5851" s="1025">
        <v>4000</v>
      </c>
      <c r="F5851" s="965" t="s">
        <v>33474</v>
      </c>
      <c r="G5851" s="723" t="s">
        <v>33475</v>
      </c>
      <c r="H5851" s="797" t="s">
        <v>19733</v>
      </c>
      <c r="I5851" s="887" t="s">
        <v>19764</v>
      </c>
      <c r="J5851" s="887" t="s">
        <v>33476</v>
      </c>
      <c r="K5851" s="966" t="s">
        <v>33050</v>
      </c>
      <c r="L5851" s="967">
        <v>2</v>
      </c>
      <c r="M5851" s="346">
        <v>7466.66</v>
      </c>
      <c r="N5851" s="966" t="s">
        <v>33408</v>
      </c>
      <c r="O5851" s="967">
        <v>5</v>
      </c>
      <c r="P5851" s="346">
        <f>+E5851*5</f>
        <v>20000</v>
      </c>
      <c r="Q5851" s="966" t="s">
        <v>33051</v>
      </c>
      <c r="R5851" s="969">
        <v>12</v>
      </c>
      <c r="S5851" s="1016">
        <v>48000</v>
      </c>
    </row>
    <row r="5852" spans="1:19" s="889" customFormat="1" ht="23.25">
      <c r="A5852" s="964" t="s">
        <v>1033</v>
      </c>
      <c r="B5852" s="415" t="s">
        <v>280</v>
      </c>
      <c r="C5852" s="386" t="s">
        <v>115</v>
      </c>
      <c r="D5852" s="797" t="s">
        <v>33477</v>
      </c>
      <c r="E5852" s="1025">
        <v>5000</v>
      </c>
      <c r="F5852" s="965" t="s">
        <v>33478</v>
      </c>
      <c r="G5852" s="723" t="s">
        <v>33479</v>
      </c>
      <c r="H5852" s="797" t="s">
        <v>33480</v>
      </c>
      <c r="I5852" s="887" t="s">
        <v>19764</v>
      </c>
      <c r="J5852" s="887" t="s">
        <v>33480</v>
      </c>
      <c r="K5852" s="966" t="s">
        <v>33051</v>
      </c>
      <c r="L5852" s="967">
        <v>12</v>
      </c>
      <c r="M5852" s="346">
        <f>+E5852*12</f>
        <v>60000</v>
      </c>
      <c r="N5852" s="966" t="s">
        <v>33050</v>
      </c>
      <c r="O5852" s="967">
        <v>6</v>
      </c>
      <c r="P5852" s="346">
        <f t="shared" si="101"/>
        <v>30000</v>
      </c>
      <c r="Q5852" s="966" t="s">
        <v>33051</v>
      </c>
      <c r="R5852" s="969">
        <v>12</v>
      </c>
      <c r="S5852" s="1016">
        <v>60000</v>
      </c>
    </row>
    <row r="5853" spans="1:19" s="889" customFormat="1" ht="23.25">
      <c r="A5853" s="964" t="s">
        <v>1033</v>
      </c>
      <c r="B5853" s="415" t="s">
        <v>280</v>
      </c>
      <c r="C5853" s="386" t="s">
        <v>115</v>
      </c>
      <c r="D5853" s="797" t="s">
        <v>33365</v>
      </c>
      <c r="E5853" s="1025">
        <v>3000</v>
      </c>
      <c r="F5853" s="965" t="s">
        <v>33481</v>
      </c>
      <c r="G5853" s="723" t="s">
        <v>33482</v>
      </c>
      <c r="H5853" s="797" t="s">
        <v>19829</v>
      </c>
      <c r="I5853" s="887" t="s">
        <v>19897</v>
      </c>
      <c r="J5853" s="887" t="s">
        <v>19829</v>
      </c>
      <c r="K5853" s="966" t="s">
        <v>33051</v>
      </c>
      <c r="L5853" s="967">
        <v>12</v>
      </c>
      <c r="M5853" s="346">
        <f>+E5853*12</f>
        <v>36000</v>
      </c>
      <c r="N5853" s="966" t="s">
        <v>33050</v>
      </c>
      <c r="O5853" s="967">
        <v>6</v>
      </c>
      <c r="P5853" s="346">
        <f t="shared" si="101"/>
        <v>18000</v>
      </c>
      <c r="Q5853" s="966" t="s">
        <v>33051</v>
      </c>
      <c r="R5853" s="969">
        <v>12</v>
      </c>
      <c r="S5853" s="1016">
        <v>36000</v>
      </c>
    </row>
    <row r="5854" spans="1:19" s="889" customFormat="1" ht="23.25">
      <c r="A5854" s="964" t="s">
        <v>1033</v>
      </c>
      <c r="B5854" s="415" t="s">
        <v>280</v>
      </c>
      <c r="C5854" s="386" t="s">
        <v>115</v>
      </c>
      <c r="D5854" s="797" t="s">
        <v>33483</v>
      </c>
      <c r="E5854" s="1025">
        <v>8500</v>
      </c>
      <c r="F5854" s="965" t="s">
        <v>33484</v>
      </c>
      <c r="G5854" s="723" t="s">
        <v>33485</v>
      </c>
      <c r="H5854" s="797" t="s">
        <v>19786</v>
      </c>
      <c r="I5854" s="887" t="s">
        <v>19773</v>
      </c>
      <c r="J5854" s="887" t="s">
        <v>19786</v>
      </c>
      <c r="K5854" s="966" t="s">
        <v>33282</v>
      </c>
      <c r="L5854" s="967">
        <v>12</v>
      </c>
      <c r="M5854" s="346">
        <v>53124.800000000003</v>
      </c>
      <c r="N5854" s="966" t="s">
        <v>33408</v>
      </c>
      <c r="O5854" s="967">
        <v>5</v>
      </c>
      <c r="P5854" s="346">
        <f>+E5854*5</f>
        <v>42500</v>
      </c>
      <c r="Q5854" s="966" t="s">
        <v>33051</v>
      </c>
      <c r="R5854" s="969">
        <v>12</v>
      </c>
      <c r="S5854" s="1016">
        <v>102000</v>
      </c>
    </row>
    <row r="5855" spans="1:19" s="889" customFormat="1" ht="23.25">
      <c r="A5855" s="964" t="s">
        <v>1033</v>
      </c>
      <c r="B5855" s="415" t="s">
        <v>280</v>
      </c>
      <c r="C5855" s="386" t="s">
        <v>115</v>
      </c>
      <c r="D5855" s="797" t="s">
        <v>29588</v>
      </c>
      <c r="E5855" s="1025">
        <v>6500</v>
      </c>
      <c r="F5855" s="965" t="s">
        <v>33486</v>
      </c>
      <c r="G5855" s="723" t="s">
        <v>33487</v>
      </c>
      <c r="H5855" s="797" t="s">
        <v>19733</v>
      </c>
      <c r="I5855" s="887" t="s">
        <v>19773</v>
      </c>
      <c r="J5855" s="887" t="s">
        <v>19733</v>
      </c>
      <c r="K5855" s="966" t="s">
        <v>33051</v>
      </c>
      <c r="L5855" s="967">
        <v>12</v>
      </c>
      <c r="M5855" s="346">
        <v>78548.09</v>
      </c>
      <c r="N5855" s="966" t="s">
        <v>33050</v>
      </c>
      <c r="O5855" s="967">
        <v>6</v>
      </c>
      <c r="P5855" s="346">
        <f t="shared" si="101"/>
        <v>39000</v>
      </c>
      <c r="Q5855" s="966" t="s">
        <v>33051</v>
      </c>
      <c r="R5855" s="969">
        <v>12</v>
      </c>
      <c r="S5855" s="1016">
        <v>78000</v>
      </c>
    </row>
    <row r="5856" spans="1:19" s="889" customFormat="1" ht="34.9">
      <c r="A5856" s="964" t="s">
        <v>1033</v>
      </c>
      <c r="B5856" s="415" t="s">
        <v>280</v>
      </c>
      <c r="C5856" s="386" t="s">
        <v>115</v>
      </c>
      <c r="D5856" s="797" t="s">
        <v>33488</v>
      </c>
      <c r="E5856" s="1025">
        <v>5000</v>
      </c>
      <c r="F5856" s="965" t="s">
        <v>33489</v>
      </c>
      <c r="G5856" s="723" t="s">
        <v>33490</v>
      </c>
      <c r="H5856" s="797" t="s">
        <v>33491</v>
      </c>
      <c r="I5856" s="887" t="s">
        <v>20970</v>
      </c>
      <c r="J5856" s="887" t="s">
        <v>33491</v>
      </c>
      <c r="K5856" s="966" t="s">
        <v>33051</v>
      </c>
      <c r="L5856" s="967">
        <v>12</v>
      </c>
      <c r="M5856" s="346">
        <v>60242.73</v>
      </c>
      <c r="N5856" s="966" t="s">
        <v>33050</v>
      </c>
      <c r="O5856" s="967">
        <v>6</v>
      </c>
      <c r="P5856" s="346">
        <f t="shared" si="101"/>
        <v>30000</v>
      </c>
      <c r="Q5856" s="966" t="s">
        <v>33051</v>
      </c>
      <c r="R5856" s="969">
        <v>12</v>
      </c>
      <c r="S5856" s="1016">
        <v>60000</v>
      </c>
    </row>
    <row r="5857" spans="1:19" s="889" customFormat="1" ht="23.25">
      <c r="A5857" s="964" t="s">
        <v>1033</v>
      </c>
      <c r="B5857" s="415" t="s">
        <v>280</v>
      </c>
      <c r="C5857" s="386" t="s">
        <v>115</v>
      </c>
      <c r="D5857" s="797" t="s">
        <v>33492</v>
      </c>
      <c r="E5857" s="1025">
        <v>6000</v>
      </c>
      <c r="F5857" s="965" t="s">
        <v>33493</v>
      </c>
      <c r="G5857" s="723" t="s">
        <v>33494</v>
      </c>
      <c r="H5857" s="797" t="s">
        <v>23829</v>
      </c>
      <c r="I5857" s="887" t="s">
        <v>19773</v>
      </c>
      <c r="J5857" s="887" t="s">
        <v>33495</v>
      </c>
      <c r="K5857" s="966" t="s">
        <v>33050</v>
      </c>
      <c r="L5857" s="967">
        <v>3</v>
      </c>
      <c r="M5857" s="346">
        <v>15500</v>
      </c>
      <c r="N5857" s="968">
        <v>0</v>
      </c>
      <c r="O5857" s="968">
        <v>0</v>
      </c>
      <c r="P5857" s="1006">
        <v>0</v>
      </c>
      <c r="Q5857" s="968">
        <v>0</v>
      </c>
      <c r="R5857" s="968">
        <v>0</v>
      </c>
      <c r="S5857" s="467">
        <v>0</v>
      </c>
    </row>
    <row r="5858" spans="1:19" s="889" customFormat="1" ht="34.9">
      <c r="A5858" s="964" t="s">
        <v>1033</v>
      </c>
      <c r="B5858" s="415" t="s">
        <v>280</v>
      </c>
      <c r="C5858" s="386" t="s">
        <v>115</v>
      </c>
      <c r="D5858" s="797" t="s">
        <v>33496</v>
      </c>
      <c r="E5858" s="1025">
        <v>2000</v>
      </c>
      <c r="F5858" s="965" t="s">
        <v>33497</v>
      </c>
      <c r="G5858" s="723" t="s">
        <v>33498</v>
      </c>
      <c r="H5858" s="797" t="s">
        <v>33499</v>
      </c>
      <c r="I5858" s="887" t="s">
        <v>19773</v>
      </c>
      <c r="J5858" s="887" t="s">
        <v>33499</v>
      </c>
      <c r="K5858" s="966" t="s">
        <v>33050</v>
      </c>
      <c r="L5858" s="967">
        <v>3</v>
      </c>
      <c r="M5858" s="346">
        <v>5125.5600000000004</v>
      </c>
      <c r="N5858" s="968">
        <v>0</v>
      </c>
      <c r="O5858" s="968">
        <v>0</v>
      </c>
      <c r="P5858" s="1006">
        <v>0</v>
      </c>
      <c r="Q5858" s="968">
        <v>0</v>
      </c>
      <c r="R5858" s="968">
        <v>0</v>
      </c>
      <c r="S5858" s="467">
        <v>0</v>
      </c>
    </row>
    <row r="5859" spans="1:19" s="889" customFormat="1" ht="23.25">
      <c r="A5859" s="964" t="s">
        <v>1033</v>
      </c>
      <c r="B5859" s="415" t="s">
        <v>280</v>
      </c>
      <c r="C5859" s="386" t="s">
        <v>115</v>
      </c>
      <c r="D5859" s="797" t="s">
        <v>33500</v>
      </c>
      <c r="E5859" s="1025">
        <v>7500</v>
      </c>
      <c r="F5859" s="965" t="s">
        <v>33501</v>
      </c>
      <c r="G5859" s="723" t="s">
        <v>33502</v>
      </c>
      <c r="H5859" s="797" t="s">
        <v>19786</v>
      </c>
      <c r="I5859" s="887" t="s">
        <v>19773</v>
      </c>
      <c r="J5859" s="887" t="s">
        <v>19786</v>
      </c>
      <c r="K5859" s="966" t="s">
        <v>33050</v>
      </c>
      <c r="L5859" s="967">
        <v>3</v>
      </c>
      <c r="M5859" s="346">
        <v>19406.669999999998</v>
      </c>
      <c r="N5859" s="966" t="s">
        <v>33408</v>
      </c>
      <c r="O5859" s="967">
        <v>5</v>
      </c>
      <c r="P5859" s="346">
        <f>+E5859*5</f>
        <v>37500</v>
      </c>
      <c r="Q5859" s="966" t="s">
        <v>33051</v>
      </c>
      <c r="R5859" s="969">
        <v>12</v>
      </c>
      <c r="S5859" s="1016">
        <v>90000</v>
      </c>
    </row>
    <row r="5860" spans="1:19" s="889" customFormat="1" ht="23.25">
      <c r="A5860" s="964" t="s">
        <v>1033</v>
      </c>
      <c r="B5860" s="415" t="s">
        <v>280</v>
      </c>
      <c r="C5860" s="386" t="s">
        <v>115</v>
      </c>
      <c r="D5860" s="797" t="s">
        <v>33503</v>
      </c>
      <c r="E5860" s="1025">
        <v>6500</v>
      </c>
      <c r="F5860" s="965" t="s">
        <v>33504</v>
      </c>
      <c r="G5860" s="723" t="s">
        <v>33505</v>
      </c>
      <c r="H5860" s="797" t="s">
        <v>19786</v>
      </c>
      <c r="I5860" s="887" t="s">
        <v>19773</v>
      </c>
      <c r="J5860" s="887" t="s">
        <v>19786</v>
      </c>
      <c r="K5860" s="966" t="s">
        <v>33051</v>
      </c>
      <c r="L5860" s="967">
        <v>12</v>
      </c>
      <c r="M5860" s="346">
        <v>78562.53</v>
      </c>
      <c r="N5860" s="966" t="s">
        <v>33050</v>
      </c>
      <c r="O5860" s="967">
        <v>6</v>
      </c>
      <c r="P5860" s="346">
        <f t="shared" si="101"/>
        <v>39000</v>
      </c>
      <c r="Q5860" s="966" t="s">
        <v>33051</v>
      </c>
      <c r="R5860" s="969">
        <v>12</v>
      </c>
      <c r="S5860" s="1016">
        <v>78000</v>
      </c>
    </row>
    <row r="5861" spans="1:19" s="889" customFormat="1" ht="23.25">
      <c r="A5861" s="964" t="s">
        <v>1033</v>
      </c>
      <c r="B5861" s="415" t="s">
        <v>280</v>
      </c>
      <c r="C5861" s="386" t="s">
        <v>115</v>
      </c>
      <c r="D5861" s="797" t="s">
        <v>33188</v>
      </c>
      <c r="E5861" s="1025">
        <v>3000</v>
      </c>
      <c r="F5861" s="965" t="s">
        <v>33506</v>
      </c>
      <c r="G5861" s="723" t="s">
        <v>33507</v>
      </c>
      <c r="H5861" s="797" t="s">
        <v>19900</v>
      </c>
      <c r="I5861" s="887" t="s">
        <v>20970</v>
      </c>
      <c r="J5861" s="887" t="s">
        <v>33508</v>
      </c>
      <c r="K5861" s="966" t="s">
        <v>33050</v>
      </c>
      <c r="L5861" s="967">
        <v>3</v>
      </c>
      <c r="M5861" s="346">
        <v>8166.67</v>
      </c>
      <c r="N5861" s="966" t="s">
        <v>33050</v>
      </c>
      <c r="O5861" s="967">
        <v>6</v>
      </c>
      <c r="P5861" s="346">
        <f t="shared" si="101"/>
        <v>18000</v>
      </c>
      <c r="Q5861" s="966" t="s">
        <v>33051</v>
      </c>
      <c r="R5861" s="969">
        <v>12</v>
      </c>
      <c r="S5861" s="1016">
        <v>36000</v>
      </c>
    </row>
    <row r="5862" spans="1:19" s="889" customFormat="1" ht="23.25">
      <c r="A5862" s="964" t="s">
        <v>1033</v>
      </c>
      <c r="B5862" s="415" t="s">
        <v>280</v>
      </c>
      <c r="C5862" s="386" t="s">
        <v>115</v>
      </c>
      <c r="D5862" s="797" t="s">
        <v>33509</v>
      </c>
      <c r="E5862" s="1025">
        <v>6500</v>
      </c>
      <c r="F5862" s="965" t="s">
        <v>33510</v>
      </c>
      <c r="G5862" s="723" t="s">
        <v>33511</v>
      </c>
      <c r="H5862" s="797" t="s">
        <v>33270</v>
      </c>
      <c r="I5862" s="887" t="s">
        <v>19773</v>
      </c>
      <c r="J5862" s="887" t="s">
        <v>33270</v>
      </c>
      <c r="K5862" s="966" t="s">
        <v>33051</v>
      </c>
      <c r="L5862" s="967">
        <v>12</v>
      </c>
      <c r="M5862" s="346">
        <f>+E5862*12</f>
        <v>78000</v>
      </c>
      <c r="N5862" s="966" t="s">
        <v>33050</v>
      </c>
      <c r="O5862" s="967">
        <v>6</v>
      </c>
      <c r="P5862" s="346">
        <f t="shared" si="101"/>
        <v>39000</v>
      </c>
      <c r="Q5862" s="966" t="s">
        <v>33051</v>
      </c>
      <c r="R5862" s="969">
        <v>12</v>
      </c>
      <c r="S5862" s="1016">
        <v>78000</v>
      </c>
    </row>
    <row r="5863" spans="1:19" s="889" customFormat="1" ht="23.25">
      <c r="A5863" s="964" t="s">
        <v>1033</v>
      </c>
      <c r="B5863" s="415" t="s">
        <v>280</v>
      </c>
      <c r="C5863" s="386" t="s">
        <v>115</v>
      </c>
      <c r="D5863" s="797" t="s">
        <v>19907</v>
      </c>
      <c r="E5863" s="1025">
        <v>3000</v>
      </c>
      <c r="F5863" s="965" t="s">
        <v>33512</v>
      </c>
      <c r="G5863" s="723" t="s">
        <v>33513</v>
      </c>
      <c r="H5863" s="797" t="s">
        <v>33073</v>
      </c>
      <c r="I5863" s="887" t="s">
        <v>19764</v>
      </c>
      <c r="J5863" s="887" t="s">
        <v>21495</v>
      </c>
      <c r="K5863" s="966" t="s">
        <v>33051</v>
      </c>
      <c r="L5863" s="967">
        <v>12</v>
      </c>
      <c r="M5863" s="346">
        <v>36579.379999999997</v>
      </c>
      <c r="N5863" s="966" t="s">
        <v>33050</v>
      </c>
      <c r="O5863" s="967">
        <v>6</v>
      </c>
      <c r="P5863" s="346">
        <f t="shared" si="101"/>
        <v>18000</v>
      </c>
      <c r="Q5863" s="966" t="s">
        <v>33051</v>
      </c>
      <c r="R5863" s="969">
        <v>12</v>
      </c>
      <c r="S5863" s="1016">
        <v>36000</v>
      </c>
    </row>
    <row r="5864" spans="1:19" s="889" customFormat="1" ht="23.25">
      <c r="A5864" s="964" t="s">
        <v>1033</v>
      </c>
      <c r="B5864" s="415" t="s">
        <v>280</v>
      </c>
      <c r="C5864" s="386" t="s">
        <v>115</v>
      </c>
      <c r="D5864" s="797" t="s">
        <v>32682</v>
      </c>
      <c r="E5864" s="1025">
        <v>2000</v>
      </c>
      <c r="F5864" s="965" t="s">
        <v>33514</v>
      </c>
      <c r="G5864" s="723" t="s">
        <v>33515</v>
      </c>
      <c r="H5864" s="797" t="s">
        <v>21599</v>
      </c>
      <c r="I5864" s="887" t="s">
        <v>20970</v>
      </c>
      <c r="J5864" s="887" t="s">
        <v>20970</v>
      </c>
      <c r="K5864" s="966" t="s">
        <v>33051</v>
      </c>
      <c r="L5864" s="967">
        <v>12</v>
      </c>
      <c r="M5864" s="346">
        <v>24810</v>
      </c>
      <c r="N5864" s="966" t="s">
        <v>33050</v>
      </c>
      <c r="O5864" s="967">
        <v>6</v>
      </c>
      <c r="P5864" s="346">
        <f t="shared" si="101"/>
        <v>12000</v>
      </c>
      <c r="Q5864" s="966" t="s">
        <v>33051</v>
      </c>
      <c r="R5864" s="969">
        <v>12</v>
      </c>
      <c r="S5864" s="1016">
        <v>24000</v>
      </c>
    </row>
    <row r="5865" spans="1:19" s="889" customFormat="1" ht="34.9">
      <c r="A5865" s="964" t="s">
        <v>1033</v>
      </c>
      <c r="B5865" s="415" t="s">
        <v>280</v>
      </c>
      <c r="C5865" s="386" t="s">
        <v>115</v>
      </c>
      <c r="D5865" s="797" t="s">
        <v>33052</v>
      </c>
      <c r="E5865" s="1025">
        <v>6500</v>
      </c>
      <c r="F5865" s="965" t="s">
        <v>33516</v>
      </c>
      <c r="G5865" s="723" t="s">
        <v>33517</v>
      </c>
      <c r="H5865" s="797" t="s">
        <v>33055</v>
      </c>
      <c r="I5865" s="887" t="s">
        <v>19773</v>
      </c>
      <c r="J5865" s="1214" t="s">
        <v>38201</v>
      </c>
      <c r="K5865" s="966" t="s">
        <v>33051</v>
      </c>
      <c r="L5865" s="967">
        <v>12</v>
      </c>
      <c r="M5865" s="346">
        <f>+E5865*12</f>
        <v>78000</v>
      </c>
      <c r="N5865" s="966" t="s">
        <v>33050</v>
      </c>
      <c r="O5865" s="967">
        <v>6</v>
      </c>
      <c r="P5865" s="346">
        <f t="shared" si="101"/>
        <v>39000</v>
      </c>
      <c r="Q5865" s="966" t="s">
        <v>33051</v>
      </c>
      <c r="R5865" s="969">
        <v>12</v>
      </c>
      <c r="S5865" s="1016">
        <v>78000</v>
      </c>
    </row>
    <row r="5866" spans="1:19" s="889" customFormat="1" ht="23.25">
      <c r="A5866" s="964" t="s">
        <v>1033</v>
      </c>
      <c r="B5866" s="415" t="s">
        <v>280</v>
      </c>
      <c r="C5866" s="386" t="s">
        <v>115</v>
      </c>
      <c r="D5866" s="797" t="s">
        <v>33518</v>
      </c>
      <c r="E5866" s="1025">
        <v>7000</v>
      </c>
      <c r="F5866" s="965" t="s">
        <v>33519</v>
      </c>
      <c r="G5866" s="723" t="s">
        <v>33520</v>
      </c>
      <c r="H5866" s="797" t="s">
        <v>33376</v>
      </c>
      <c r="I5866" s="887" t="s">
        <v>19773</v>
      </c>
      <c r="J5866" s="887" t="s">
        <v>33376</v>
      </c>
      <c r="K5866" s="966" t="s">
        <v>33051</v>
      </c>
      <c r="L5866" s="967">
        <v>12</v>
      </c>
      <c r="M5866" s="346">
        <f>+E5866*12</f>
        <v>84000</v>
      </c>
      <c r="N5866" s="966" t="s">
        <v>33050</v>
      </c>
      <c r="O5866" s="967">
        <v>6</v>
      </c>
      <c r="P5866" s="346">
        <f t="shared" si="101"/>
        <v>42000</v>
      </c>
      <c r="Q5866" s="966" t="s">
        <v>33051</v>
      </c>
      <c r="R5866" s="969">
        <v>12</v>
      </c>
      <c r="S5866" s="1016">
        <v>84000</v>
      </c>
    </row>
    <row r="5867" spans="1:19" s="889" customFormat="1" ht="23.25">
      <c r="A5867" s="964" t="s">
        <v>1033</v>
      </c>
      <c r="B5867" s="415" t="s">
        <v>280</v>
      </c>
      <c r="C5867" s="386" t="s">
        <v>115</v>
      </c>
      <c r="D5867" s="797" t="s">
        <v>33446</v>
      </c>
      <c r="E5867" s="1025">
        <v>3000</v>
      </c>
      <c r="F5867" s="965" t="s">
        <v>33521</v>
      </c>
      <c r="G5867" s="723" t="s">
        <v>33522</v>
      </c>
      <c r="H5867" s="797" t="s">
        <v>33523</v>
      </c>
      <c r="I5867" s="887" t="s">
        <v>20970</v>
      </c>
      <c r="J5867" s="887" t="s">
        <v>33523</v>
      </c>
      <c r="K5867" s="966" t="s">
        <v>33051</v>
      </c>
      <c r="L5867" s="967">
        <v>12</v>
      </c>
      <c r="M5867" s="346">
        <f>+E5867*12</f>
        <v>36000</v>
      </c>
      <c r="N5867" s="966" t="s">
        <v>33050</v>
      </c>
      <c r="O5867" s="967">
        <v>6</v>
      </c>
      <c r="P5867" s="346">
        <f t="shared" si="101"/>
        <v>18000</v>
      </c>
      <c r="Q5867" s="966" t="s">
        <v>33051</v>
      </c>
      <c r="R5867" s="969">
        <v>12</v>
      </c>
      <c r="S5867" s="1016">
        <v>36000</v>
      </c>
    </row>
    <row r="5868" spans="1:19" s="889" customFormat="1" ht="34.9">
      <c r="A5868" s="964" t="s">
        <v>1033</v>
      </c>
      <c r="B5868" s="415" t="s">
        <v>280</v>
      </c>
      <c r="C5868" s="386" t="s">
        <v>115</v>
      </c>
      <c r="D5868" s="797" t="s">
        <v>33524</v>
      </c>
      <c r="E5868" s="1025">
        <v>14000</v>
      </c>
      <c r="F5868" s="965" t="s">
        <v>33525</v>
      </c>
      <c r="G5868" s="723" t="s">
        <v>33526</v>
      </c>
      <c r="H5868" s="797" t="s">
        <v>33055</v>
      </c>
      <c r="I5868" s="887" t="s">
        <v>19773</v>
      </c>
      <c r="J5868" s="1214" t="s">
        <v>38201</v>
      </c>
      <c r="K5868" s="966" t="s">
        <v>33051</v>
      </c>
      <c r="L5868" s="967">
        <v>12</v>
      </c>
      <c r="M5868" s="346">
        <f>+E5868*12</f>
        <v>168000</v>
      </c>
      <c r="N5868" s="966" t="s">
        <v>33050</v>
      </c>
      <c r="O5868" s="967">
        <v>6</v>
      </c>
      <c r="P5868" s="346">
        <f t="shared" si="101"/>
        <v>84000</v>
      </c>
      <c r="Q5868" s="966" t="s">
        <v>33051</v>
      </c>
      <c r="R5868" s="969">
        <v>12</v>
      </c>
      <c r="S5868" s="1016">
        <v>168000</v>
      </c>
    </row>
    <row r="5869" spans="1:19" s="889" customFormat="1" ht="23.25">
      <c r="A5869" s="964" t="s">
        <v>1033</v>
      </c>
      <c r="B5869" s="415" t="s">
        <v>280</v>
      </c>
      <c r="C5869" s="386" t="s">
        <v>115</v>
      </c>
      <c r="D5869" s="797" t="s">
        <v>33527</v>
      </c>
      <c r="E5869" s="1025">
        <v>3000</v>
      </c>
      <c r="F5869" s="965" t="s">
        <v>33528</v>
      </c>
      <c r="G5869" s="723" t="s">
        <v>33529</v>
      </c>
      <c r="H5869" s="797" t="s">
        <v>19900</v>
      </c>
      <c r="I5869" s="887" t="s">
        <v>20970</v>
      </c>
      <c r="J5869" s="887" t="s">
        <v>33508</v>
      </c>
      <c r="K5869" s="966" t="s">
        <v>33050</v>
      </c>
      <c r="L5869" s="967">
        <v>3</v>
      </c>
      <c r="M5869" s="346">
        <v>8051.66</v>
      </c>
      <c r="N5869" s="968">
        <v>0</v>
      </c>
      <c r="O5869" s="968">
        <v>0</v>
      </c>
      <c r="P5869" s="1006">
        <v>0</v>
      </c>
      <c r="Q5869" s="968">
        <v>0</v>
      </c>
      <c r="R5869" s="968">
        <v>0</v>
      </c>
      <c r="S5869" s="467">
        <v>0</v>
      </c>
    </row>
    <row r="5870" spans="1:19" s="889" customFormat="1" ht="23.25">
      <c r="A5870" s="964" t="s">
        <v>1033</v>
      </c>
      <c r="B5870" s="415" t="s">
        <v>280</v>
      </c>
      <c r="C5870" s="386" t="s">
        <v>115</v>
      </c>
      <c r="D5870" s="797" t="s">
        <v>33530</v>
      </c>
      <c r="E5870" s="1025">
        <v>15000</v>
      </c>
      <c r="F5870" s="965" t="s">
        <v>33531</v>
      </c>
      <c r="G5870" s="723" t="s">
        <v>33532</v>
      </c>
      <c r="H5870" s="797" t="s">
        <v>29477</v>
      </c>
      <c r="I5870" s="887" t="s">
        <v>19773</v>
      </c>
      <c r="J5870" s="887" t="s">
        <v>29477</v>
      </c>
      <c r="K5870" s="966" t="s">
        <v>33051</v>
      </c>
      <c r="L5870" s="967">
        <v>12</v>
      </c>
      <c r="M5870" s="346">
        <f>+E5870*12</f>
        <v>180000</v>
      </c>
      <c r="N5870" s="966" t="s">
        <v>33050</v>
      </c>
      <c r="O5870" s="967">
        <v>6</v>
      </c>
      <c r="P5870" s="346">
        <f t="shared" si="101"/>
        <v>90000</v>
      </c>
      <c r="Q5870" s="966" t="s">
        <v>33051</v>
      </c>
      <c r="R5870" s="969">
        <v>12</v>
      </c>
      <c r="S5870" s="1016">
        <v>180000</v>
      </c>
    </row>
    <row r="5871" spans="1:19" s="889" customFormat="1" ht="46.5">
      <c r="A5871" s="964" t="s">
        <v>1033</v>
      </c>
      <c r="B5871" s="415" t="s">
        <v>280</v>
      </c>
      <c r="C5871" s="386" t="s">
        <v>115</v>
      </c>
      <c r="D5871" s="797" t="s">
        <v>33533</v>
      </c>
      <c r="E5871" s="1025">
        <v>6000</v>
      </c>
      <c r="F5871" s="965" t="s">
        <v>33534</v>
      </c>
      <c r="G5871" s="723" t="s">
        <v>33535</v>
      </c>
      <c r="H5871" s="797" t="s">
        <v>33055</v>
      </c>
      <c r="I5871" s="887" t="s">
        <v>19773</v>
      </c>
      <c r="J5871" s="887" t="s">
        <v>33056</v>
      </c>
      <c r="K5871" s="966" t="s">
        <v>33051</v>
      </c>
      <c r="L5871" s="967">
        <v>12</v>
      </c>
      <c r="M5871" s="346">
        <f>+E5871*12</f>
        <v>72000</v>
      </c>
      <c r="N5871" s="966" t="s">
        <v>33050</v>
      </c>
      <c r="O5871" s="967">
        <v>6</v>
      </c>
      <c r="P5871" s="346">
        <f t="shared" si="101"/>
        <v>36000</v>
      </c>
      <c r="Q5871" s="966" t="s">
        <v>33051</v>
      </c>
      <c r="R5871" s="969">
        <v>12</v>
      </c>
      <c r="S5871" s="1016">
        <v>72000</v>
      </c>
    </row>
    <row r="5872" spans="1:19" s="889" customFormat="1" ht="23.25">
      <c r="A5872" s="964" t="s">
        <v>1033</v>
      </c>
      <c r="B5872" s="415" t="s">
        <v>280</v>
      </c>
      <c r="C5872" s="386" t="s">
        <v>115</v>
      </c>
      <c r="D5872" s="797" t="s">
        <v>33414</v>
      </c>
      <c r="E5872" s="1025">
        <v>6500</v>
      </c>
      <c r="F5872" s="965">
        <v>44947407</v>
      </c>
      <c r="G5872" s="723" t="s">
        <v>33536</v>
      </c>
      <c r="H5872" s="797" t="s">
        <v>33537</v>
      </c>
      <c r="I5872" s="887" t="s">
        <v>19764</v>
      </c>
      <c r="J5872" s="887" t="s">
        <v>33538</v>
      </c>
      <c r="K5872" s="968">
        <v>0</v>
      </c>
      <c r="L5872" s="968">
        <v>0</v>
      </c>
      <c r="M5872" s="1006">
        <v>0</v>
      </c>
      <c r="N5872" s="966" t="s">
        <v>33408</v>
      </c>
      <c r="O5872" s="967">
        <v>5</v>
      </c>
      <c r="P5872" s="346">
        <f t="shared" si="101"/>
        <v>39000</v>
      </c>
      <c r="Q5872" s="966" t="s">
        <v>33051</v>
      </c>
      <c r="R5872" s="969">
        <v>12</v>
      </c>
      <c r="S5872" s="1016">
        <v>78000</v>
      </c>
    </row>
    <row r="5873" spans="1:19" s="889" customFormat="1" ht="46.5">
      <c r="A5873" s="964" t="s">
        <v>1033</v>
      </c>
      <c r="B5873" s="415" t="s">
        <v>280</v>
      </c>
      <c r="C5873" s="386" t="s">
        <v>115</v>
      </c>
      <c r="D5873" s="797" t="s">
        <v>33052</v>
      </c>
      <c r="E5873" s="1025">
        <v>6000</v>
      </c>
      <c r="F5873" s="965" t="s">
        <v>33539</v>
      </c>
      <c r="G5873" s="723" t="s">
        <v>33540</v>
      </c>
      <c r="H5873" s="797" t="s">
        <v>33055</v>
      </c>
      <c r="I5873" s="887" t="s">
        <v>19773</v>
      </c>
      <c r="J5873" s="887" t="s">
        <v>33056</v>
      </c>
      <c r="K5873" s="966" t="s">
        <v>33051</v>
      </c>
      <c r="L5873" s="967">
        <v>12</v>
      </c>
      <c r="M5873" s="346">
        <v>71941.5</v>
      </c>
      <c r="N5873" s="966" t="s">
        <v>33050</v>
      </c>
      <c r="O5873" s="967">
        <v>6</v>
      </c>
      <c r="P5873" s="346">
        <f t="shared" si="101"/>
        <v>36000</v>
      </c>
      <c r="Q5873" s="966" t="s">
        <v>33051</v>
      </c>
      <c r="R5873" s="969">
        <v>12</v>
      </c>
      <c r="S5873" s="1016">
        <v>72000</v>
      </c>
    </row>
    <row r="5874" spans="1:19" s="889" customFormat="1" ht="23.25">
      <c r="A5874" s="964" t="s">
        <v>1033</v>
      </c>
      <c r="B5874" s="415" t="s">
        <v>280</v>
      </c>
      <c r="C5874" s="386" t="s">
        <v>115</v>
      </c>
      <c r="D5874" s="797" t="s">
        <v>33052</v>
      </c>
      <c r="E5874" s="1025">
        <v>6000</v>
      </c>
      <c r="F5874" s="965" t="s">
        <v>33541</v>
      </c>
      <c r="G5874" s="723" t="s">
        <v>33542</v>
      </c>
      <c r="H5874" s="797" t="s">
        <v>27146</v>
      </c>
      <c r="I5874" s="887" t="s">
        <v>19773</v>
      </c>
      <c r="J5874" s="887" t="s">
        <v>27146</v>
      </c>
      <c r="K5874" s="966" t="s">
        <v>33051</v>
      </c>
      <c r="L5874" s="967">
        <v>12</v>
      </c>
      <c r="M5874" s="346">
        <f>+E5874*12</f>
        <v>72000</v>
      </c>
      <c r="N5874" s="966" t="s">
        <v>33050</v>
      </c>
      <c r="O5874" s="967">
        <v>6</v>
      </c>
      <c r="P5874" s="346">
        <f t="shared" si="101"/>
        <v>36000</v>
      </c>
      <c r="Q5874" s="966" t="s">
        <v>33051</v>
      </c>
      <c r="R5874" s="969">
        <v>12</v>
      </c>
      <c r="S5874" s="1016">
        <v>72000</v>
      </c>
    </row>
    <row r="5875" spans="1:19" s="889" customFormat="1" ht="23.25">
      <c r="A5875" s="964" t="s">
        <v>1033</v>
      </c>
      <c r="B5875" s="415" t="s">
        <v>280</v>
      </c>
      <c r="C5875" s="386" t="s">
        <v>115</v>
      </c>
      <c r="D5875" s="797" t="s">
        <v>19900</v>
      </c>
      <c r="E5875" s="1025">
        <v>3500</v>
      </c>
      <c r="F5875" s="965" t="s">
        <v>33543</v>
      </c>
      <c r="G5875" s="723" t="s">
        <v>33544</v>
      </c>
      <c r="H5875" s="797" t="s">
        <v>19829</v>
      </c>
      <c r="I5875" s="887" t="s">
        <v>19897</v>
      </c>
      <c r="J5875" s="887" t="s">
        <v>19829</v>
      </c>
      <c r="K5875" s="966" t="s">
        <v>33051</v>
      </c>
      <c r="L5875" s="967">
        <v>12</v>
      </c>
      <c r="M5875" s="346">
        <f>+E5875*12</f>
        <v>42000</v>
      </c>
      <c r="N5875" s="966" t="s">
        <v>33050</v>
      </c>
      <c r="O5875" s="967">
        <v>6</v>
      </c>
      <c r="P5875" s="346">
        <f t="shared" si="101"/>
        <v>21000</v>
      </c>
      <c r="Q5875" s="966" t="s">
        <v>33051</v>
      </c>
      <c r="R5875" s="969">
        <v>12</v>
      </c>
      <c r="S5875" s="1016">
        <v>42000</v>
      </c>
    </row>
    <row r="5876" spans="1:19" s="889" customFormat="1" ht="23.25">
      <c r="A5876" s="964" t="s">
        <v>1033</v>
      </c>
      <c r="B5876" s="415" t="s">
        <v>280</v>
      </c>
      <c r="C5876" s="386" t="s">
        <v>115</v>
      </c>
      <c r="D5876" s="797" t="s">
        <v>33545</v>
      </c>
      <c r="E5876" s="1025">
        <v>6500</v>
      </c>
      <c r="F5876" s="965" t="s">
        <v>33546</v>
      </c>
      <c r="G5876" s="723" t="s">
        <v>33547</v>
      </c>
      <c r="H5876" s="797" t="s">
        <v>19786</v>
      </c>
      <c r="I5876" s="887" t="s">
        <v>19773</v>
      </c>
      <c r="J5876" s="887" t="s">
        <v>19786</v>
      </c>
      <c r="K5876" s="966" t="s">
        <v>33051</v>
      </c>
      <c r="L5876" s="967">
        <v>12</v>
      </c>
      <c r="M5876" s="346">
        <f>+E5876*12</f>
        <v>78000</v>
      </c>
      <c r="N5876" s="966" t="s">
        <v>33050</v>
      </c>
      <c r="O5876" s="967">
        <v>6</v>
      </c>
      <c r="P5876" s="346">
        <f t="shared" si="101"/>
        <v>39000</v>
      </c>
      <c r="Q5876" s="966" t="s">
        <v>33051</v>
      </c>
      <c r="R5876" s="969">
        <v>12</v>
      </c>
      <c r="S5876" s="1016">
        <v>78000</v>
      </c>
    </row>
    <row r="5877" spans="1:19" s="889" customFormat="1" ht="23.25">
      <c r="A5877" s="964" t="s">
        <v>1033</v>
      </c>
      <c r="B5877" s="415" t="s">
        <v>280</v>
      </c>
      <c r="C5877" s="386" t="s">
        <v>115</v>
      </c>
      <c r="D5877" s="797" t="s">
        <v>33533</v>
      </c>
      <c r="E5877" s="1025">
        <v>6000</v>
      </c>
      <c r="F5877" s="965" t="s">
        <v>33548</v>
      </c>
      <c r="G5877" s="723" t="s">
        <v>33549</v>
      </c>
      <c r="H5877" s="797" t="s">
        <v>27146</v>
      </c>
      <c r="I5877" s="887" t="s">
        <v>19773</v>
      </c>
      <c r="J5877" s="887" t="s">
        <v>27146</v>
      </c>
      <c r="K5877" s="966" t="s">
        <v>33051</v>
      </c>
      <c r="L5877" s="967">
        <v>12</v>
      </c>
      <c r="M5877" s="346">
        <f>+E5877*12</f>
        <v>72000</v>
      </c>
      <c r="N5877" s="966" t="s">
        <v>33050</v>
      </c>
      <c r="O5877" s="967">
        <v>6</v>
      </c>
      <c r="P5877" s="346">
        <f t="shared" si="101"/>
        <v>36000</v>
      </c>
      <c r="Q5877" s="966" t="s">
        <v>33051</v>
      </c>
      <c r="R5877" s="969">
        <v>12</v>
      </c>
      <c r="S5877" s="1016">
        <v>72000</v>
      </c>
    </row>
    <row r="5878" spans="1:19" s="889" customFormat="1" ht="46.5">
      <c r="A5878" s="964" t="s">
        <v>1033</v>
      </c>
      <c r="B5878" s="415" t="s">
        <v>280</v>
      </c>
      <c r="C5878" s="386" t="s">
        <v>115</v>
      </c>
      <c r="D5878" s="797" t="s">
        <v>33052</v>
      </c>
      <c r="E5878" s="1025">
        <v>7000</v>
      </c>
      <c r="F5878" s="965" t="s">
        <v>33550</v>
      </c>
      <c r="G5878" s="723" t="s">
        <v>33551</v>
      </c>
      <c r="H5878" s="797" t="s">
        <v>33055</v>
      </c>
      <c r="I5878" s="887" t="s">
        <v>19773</v>
      </c>
      <c r="J5878" s="887" t="s">
        <v>33056</v>
      </c>
      <c r="K5878" s="966" t="s">
        <v>33051</v>
      </c>
      <c r="L5878" s="967">
        <v>12</v>
      </c>
      <c r="M5878" s="346">
        <f>+E5878*12</f>
        <v>84000</v>
      </c>
      <c r="N5878" s="966" t="s">
        <v>33050</v>
      </c>
      <c r="O5878" s="967">
        <v>6</v>
      </c>
      <c r="P5878" s="346">
        <f t="shared" si="101"/>
        <v>42000</v>
      </c>
      <c r="Q5878" s="966" t="s">
        <v>33051</v>
      </c>
      <c r="R5878" s="969">
        <v>12</v>
      </c>
      <c r="S5878" s="1016">
        <v>84000</v>
      </c>
    </row>
    <row r="5879" spans="1:19" s="889" customFormat="1" ht="23.25">
      <c r="A5879" s="964" t="s">
        <v>1033</v>
      </c>
      <c r="B5879" s="415" t="s">
        <v>280</v>
      </c>
      <c r="C5879" s="386" t="s">
        <v>115</v>
      </c>
      <c r="D5879" s="797" t="s">
        <v>19907</v>
      </c>
      <c r="E5879" s="1025">
        <v>3000</v>
      </c>
      <c r="F5879" s="965" t="s">
        <v>33552</v>
      </c>
      <c r="G5879" s="723" t="s">
        <v>33553</v>
      </c>
      <c r="H5879" s="797" t="s">
        <v>26001</v>
      </c>
      <c r="I5879" s="887" t="s">
        <v>20970</v>
      </c>
      <c r="J5879" s="887" t="s">
        <v>26001</v>
      </c>
      <c r="K5879" s="966" t="s">
        <v>33051</v>
      </c>
      <c r="L5879" s="967">
        <v>12</v>
      </c>
      <c r="M5879" s="346">
        <v>36600</v>
      </c>
      <c r="N5879" s="966" t="s">
        <v>33050</v>
      </c>
      <c r="O5879" s="967">
        <v>6</v>
      </c>
      <c r="P5879" s="346">
        <f t="shared" si="101"/>
        <v>18000</v>
      </c>
      <c r="Q5879" s="966" t="s">
        <v>33051</v>
      </c>
      <c r="R5879" s="969">
        <v>12</v>
      </c>
      <c r="S5879" s="1016">
        <v>36000</v>
      </c>
    </row>
    <row r="5880" spans="1:19" s="889" customFormat="1" ht="23.25">
      <c r="A5880" s="964" t="s">
        <v>1033</v>
      </c>
      <c r="B5880" s="415" t="s">
        <v>280</v>
      </c>
      <c r="C5880" s="386" t="s">
        <v>115</v>
      </c>
      <c r="D5880" s="797" t="s">
        <v>33554</v>
      </c>
      <c r="E5880" s="1025">
        <v>3500</v>
      </c>
      <c r="F5880" s="965" t="s">
        <v>33555</v>
      </c>
      <c r="G5880" s="723" t="s">
        <v>33556</v>
      </c>
      <c r="H5880" s="797" t="s">
        <v>33557</v>
      </c>
      <c r="I5880" s="887" t="s">
        <v>20970</v>
      </c>
      <c r="J5880" s="887" t="s">
        <v>33557</v>
      </c>
      <c r="K5880" s="966" t="s">
        <v>33051</v>
      </c>
      <c r="L5880" s="967">
        <v>12</v>
      </c>
      <c r="M5880" s="346">
        <f>+E5880*12</f>
        <v>42000</v>
      </c>
      <c r="N5880" s="966" t="s">
        <v>33050</v>
      </c>
      <c r="O5880" s="967">
        <v>6</v>
      </c>
      <c r="P5880" s="346">
        <f t="shared" si="101"/>
        <v>21000</v>
      </c>
      <c r="Q5880" s="966" t="s">
        <v>33051</v>
      </c>
      <c r="R5880" s="969">
        <v>12</v>
      </c>
      <c r="S5880" s="1016">
        <v>42000</v>
      </c>
    </row>
    <row r="5881" spans="1:19" s="889" customFormat="1" ht="34.9">
      <c r="A5881" s="964" t="s">
        <v>1033</v>
      </c>
      <c r="B5881" s="415" t="s">
        <v>280</v>
      </c>
      <c r="C5881" s="386" t="s">
        <v>115</v>
      </c>
      <c r="D5881" s="797" t="s">
        <v>33094</v>
      </c>
      <c r="E5881" s="1025">
        <v>3000</v>
      </c>
      <c r="F5881" s="965" t="s">
        <v>33558</v>
      </c>
      <c r="G5881" s="723" t="s">
        <v>33559</v>
      </c>
      <c r="H5881" s="797" t="s">
        <v>33060</v>
      </c>
      <c r="I5881" s="887" t="s">
        <v>19764</v>
      </c>
      <c r="J5881" s="887" t="s">
        <v>33060</v>
      </c>
      <c r="K5881" s="966" t="s">
        <v>33050</v>
      </c>
      <c r="L5881" s="967">
        <v>2</v>
      </c>
      <c r="M5881" s="346">
        <v>6488.34</v>
      </c>
      <c r="N5881" s="968">
        <v>0</v>
      </c>
      <c r="O5881" s="968">
        <v>0</v>
      </c>
      <c r="P5881" s="1006">
        <v>0</v>
      </c>
      <c r="Q5881" s="968">
        <v>0</v>
      </c>
      <c r="R5881" s="968">
        <v>0</v>
      </c>
      <c r="S5881" s="467">
        <v>0</v>
      </c>
    </row>
    <row r="5882" spans="1:19" s="889" customFormat="1" ht="23.25">
      <c r="A5882" s="964" t="s">
        <v>1033</v>
      </c>
      <c r="B5882" s="415" t="s">
        <v>280</v>
      </c>
      <c r="C5882" s="386" t="s">
        <v>115</v>
      </c>
      <c r="D5882" s="797" t="s">
        <v>33560</v>
      </c>
      <c r="E5882" s="1025">
        <v>7000</v>
      </c>
      <c r="F5882" s="965" t="s">
        <v>33561</v>
      </c>
      <c r="G5882" s="723" t="s">
        <v>33562</v>
      </c>
      <c r="H5882" s="797" t="s">
        <v>28457</v>
      </c>
      <c r="I5882" s="887" t="s">
        <v>19773</v>
      </c>
      <c r="J5882" s="887" t="s">
        <v>19733</v>
      </c>
      <c r="K5882" s="966" t="s">
        <v>33051</v>
      </c>
      <c r="L5882" s="967">
        <v>12</v>
      </c>
      <c r="M5882" s="346">
        <f>+E5882*12</f>
        <v>84000</v>
      </c>
      <c r="N5882" s="966" t="s">
        <v>33050</v>
      </c>
      <c r="O5882" s="967">
        <v>6</v>
      </c>
      <c r="P5882" s="346">
        <f t="shared" si="101"/>
        <v>42000</v>
      </c>
      <c r="Q5882" s="966" t="s">
        <v>33051</v>
      </c>
      <c r="R5882" s="969">
        <v>12</v>
      </c>
      <c r="S5882" s="1016">
        <v>84000</v>
      </c>
    </row>
    <row r="5883" spans="1:19" s="889" customFormat="1" ht="23.25">
      <c r="A5883" s="964" t="s">
        <v>1033</v>
      </c>
      <c r="B5883" s="415" t="s">
        <v>280</v>
      </c>
      <c r="C5883" s="386" t="s">
        <v>115</v>
      </c>
      <c r="D5883" s="797" t="s">
        <v>26698</v>
      </c>
      <c r="E5883" s="1025">
        <v>4000</v>
      </c>
      <c r="F5883" s="965" t="s">
        <v>33563</v>
      </c>
      <c r="G5883" s="723" t="s">
        <v>33564</v>
      </c>
      <c r="H5883" s="797" t="s">
        <v>19895</v>
      </c>
      <c r="I5883" s="887" t="s">
        <v>33432</v>
      </c>
      <c r="J5883" s="887" t="s">
        <v>19749</v>
      </c>
      <c r="K5883" s="966" t="s">
        <v>33051</v>
      </c>
      <c r="L5883" s="967">
        <v>12</v>
      </c>
      <c r="M5883" s="346">
        <f>+E5883*12</f>
        <v>48000</v>
      </c>
      <c r="N5883" s="966" t="s">
        <v>33050</v>
      </c>
      <c r="O5883" s="967">
        <v>6</v>
      </c>
      <c r="P5883" s="346">
        <f t="shared" si="101"/>
        <v>24000</v>
      </c>
      <c r="Q5883" s="966" t="s">
        <v>33051</v>
      </c>
      <c r="R5883" s="969">
        <v>12</v>
      </c>
      <c r="S5883" s="1016">
        <v>48000</v>
      </c>
    </row>
    <row r="5884" spans="1:19" s="889" customFormat="1" ht="23.25">
      <c r="A5884" s="964" t="s">
        <v>1033</v>
      </c>
      <c r="B5884" s="415" t="s">
        <v>280</v>
      </c>
      <c r="C5884" s="386" t="s">
        <v>115</v>
      </c>
      <c r="D5884" s="797" t="s">
        <v>33565</v>
      </c>
      <c r="E5884" s="1025">
        <v>12000</v>
      </c>
      <c r="F5884" s="965" t="s">
        <v>33566</v>
      </c>
      <c r="G5884" s="723" t="s">
        <v>33567</v>
      </c>
      <c r="H5884" s="797" t="s">
        <v>20103</v>
      </c>
      <c r="I5884" s="887" t="s">
        <v>19773</v>
      </c>
      <c r="J5884" s="887" t="s">
        <v>20103</v>
      </c>
      <c r="K5884" s="966" t="s">
        <v>33051</v>
      </c>
      <c r="L5884" s="967">
        <v>12</v>
      </c>
      <c r="M5884" s="346">
        <v>144600</v>
      </c>
      <c r="N5884" s="966" t="s">
        <v>33050</v>
      </c>
      <c r="O5884" s="967">
        <v>6</v>
      </c>
      <c r="P5884" s="346">
        <f t="shared" si="101"/>
        <v>72000</v>
      </c>
      <c r="Q5884" s="966" t="s">
        <v>33051</v>
      </c>
      <c r="R5884" s="969">
        <v>12</v>
      </c>
      <c r="S5884" s="1016">
        <v>144000</v>
      </c>
    </row>
    <row r="5885" spans="1:19" s="889" customFormat="1" ht="23.25">
      <c r="A5885" s="964" t="s">
        <v>1033</v>
      </c>
      <c r="B5885" s="415" t="s">
        <v>280</v>
      </c>
      <c r="C5885" s="386" t="s">
        <v>115</v>
      </c>
      <c r="D5885" s="797" t="s">
        <v>33446</v>
      </c>
      <c r="E5885" s="1025">
        <v>3000</v>
      </c>
      <c r="F5885" s="965" t="s">
        <v>33568</v>
      </c>
      <c r="G5885" s="723" t="s">
        <v>33569</v>
      </c>
      <c r="H5885" s="797" t="s">
        <v>33570</v>
      </c>
      <c r="I5885" s="887" t="s">
        <v>20970</v>
      </c>
      <c r="J5885" s="887" t="s">
        <v>33570</v>
      </c>
      <c r="K5885" s="966" t="s">
        <v>33051</v>
      </c>
      <c r="L5885" s="967">
        <v>12</v>
      </c>
      <c r="M5885" s="346">
        <f>+E5885*12</f>
        <v>36000</v>
      </c>
      <c r="N5885" s="966" t="s">
        <v>33050</v>
      </c>
      <c r="O5885" s="967">
        <v>6</v>
      </c>
      <c r="P5885" s="346">
        <f t="shared" si="101"/>
        <v>18000</v>
      </c>
      <c r="Q5885" s="966" t="s">
        <v>33051</v>
      </c>
      <c r="R5885" s="969">
        <v>12</v>
      </c>
      <c r="S5885" s="1016">
        <v>36000</v>
      </c>
    </row>
    <row r="5886" spans="1:19" s="889" customFormat="1" ht="23.25">
      <c r="A5886" s="964" t="s">
        <v>1033</v>
      </c>
      <c r="B5886" s="415" t="s">
        <v>280</v>
      </c>
      <c r="C5886" s="386" t="s">
        <v>115</v>
      </c>
      <c r="D5886" s="797" t="s">
        <v>33545</v>
      </c>
      <c r="E5886" s="1025">
        <v>6500</v>
      </c>
      <c r="F5886" s="965" t="s">
        <v>33571</v>
      </c>
      <c r="G5886" s="723" t="s">
        <v>33572</v>
      </c>
      <c r="H5886" s="797" t="s">
        <v>33305</v>
      </c>
      <c r="I5886" s="887" t="s">
        <v>19773</v>
      </c>
      <c r="J5886" s="887" t="s">
        <v>33305</v>
      </c>
      <c r="K5886" s="966" t="s">
        <v>33051</v>
      </c>
      <c r="L5886" s="967">
        <v>12</v>
      </c>
      <c r="M5886" s="346">
        <f>+E5886*12</f>
        <v>78000</v>
      </c>
      <c r="N5886" s="966" t="s">
        <v>33050</v>
      </c>
      <c r="O5886" s="967">
        <v>6</v>
      </c>
      <c r="P5886" s="346">
        <f t="shared" si="101"/>
        <v>39000</v>
      </c>
      <c r="Q5886" s="966" t="s">
        <v>33051</v>
      </c>
      <c r="R5886" s="969">
        <v>12</v>
      </c>
      <c r="S5886" s="1016">
        <v>78000</v>
      </c>
    </row>
    <row r="5887" spans="1:19" s="889" customFormat="1" ht="23.25">
      <c r="A5887" s="964" t="s">
        <v>1033</v>
      </c>
      <c r="B5887" s="415" t="s">
        <v>280</v>
      </c>
      <c r="C5887" s="386" t="s">
        <v>115</v>
      </c>
      <c r="D5887" s="797" t="s">
        <v>33392</v>
      </c>
      <c r="E5887" s="1025">
        <v>2500</v>
      </c>
      <c r="F5887" s="965" t="s">
        <v>33573</v>
      </c>
      <c r="G5887" s="723" t="s">
        <v>33574</v>
      </c>
      <c r="H5887" s="797" t="s">
        <v>33073</v>
      </c>
      <c r="I5887" s="887" t="s">
        <v>33575</v>
      </c>
      <c r="J5887" s="887" t="s">
        <v>21494</v>
      </c>
      <c r="K5887" s="966" t="s">
        <v>33050</v>
      </c>
      <c r="L5887" s="967">
        <v>3</v>
      </c>
      <c r="M5887" s="346">
        <v>6733.6</v>
      </c>
      <c r="N5887" s="968">
        <v>0</v>
      </c>
      <c r="O5887" s="968">
        <v>0</v>
      </c>
      <c r="P5887" s="1006">
        <v>0</v>
      </c>
      <c r="Q5887" s="968">
        <v>0</v>
      </c>
      <c r="R5887" s="968">
        <v>0</v>
      </c>
      <c r="S5887" s="467">
        <v>0</v>
      </c>
    </row>
    <row r="5888" spans="1:19" s="889" customFormat="1" ht="23.25">
      <c r="A5888" s="964" t="s">
        <v>1033</v>
      </c>
      <c r="B5888" s="415" t="s">
        <v>280</v>
      </c>
      <c r="C5888" s="386" t="s">
        <v>115</v>
      </c>
      <c r="D5888" s="797" t="s">
        <v>33061</v>
      </c>
      <c r="E5888" s="1025">
        <v>3000</v>
      </c>
      <c r="F5888" s="965" t="s">
        <v>33576</v>
      </c>
      <c r="G5888" s="723" t="s">
        <v>33577</v>
      </c>
      <c r="H5888" s="797" t="s">
        <v>23386</v>
      </c>
      <c r="I5888" s="887" t="s">
        <v>23386</v>
      </c>
      <c r="J5888" s="887" t="s">
        <v>23386</v>
      </c>
      <c r="K5888" s="966" t="s">
        <v>33051</v>
      </c>
      <c r="L5888" s="967">
        <v>12</v>
      </c>
      <c r="M5888" s="346">
        <f>+E5888*12</f>
        <v>36000</v>
      </c>
      <c r="N5888" s="966" t="s">
        <v>33050</v>
      </c>
      <c r="O5888" s="967">
        <v>6</v>
      </c>
      <c r="P5888" s="346">
        <f t="shared" si="101"/>
        <v>18000</v>
      </c>
      <c r="Q5888" s="966" t="s">
        <v>33051</v>
      </c>
      <c r="R5888" s="969">
        <v>12</v>
      </c>
      <c r="S5888" s="1016">
        <v>36000</v>
      </c>
    </row>
    <row r="5889" spans="1:19" s="889" customFormat="1" ht="23.25">
      <c r="A5889" s="964" t="s">
        <v>1033</v>
      </c>
      <c r="B5889" s="415" t="s">
        <v>280</v>
      </c>
      <c r="C5889" s="386" t="s">
        <v>115</v>
      </c>
      <c r="D5889" s="797" t="s">
        <v>33578</v>
      </c>
      <c r="E5889" s="1025">
        <v>4000</v>
      </c>
      <c r="F5889" s="965" t="s">
        <v>33579</v>
      </c>
      <c r="G5889" s="723" t="s">
        <v>33580</v>
      </c>
      <c r="H5889" s="797" t="s">
        <v>19733</v>
      </c>
      <c r="I5889" s="887" t="s">
        <v>19773</v>
      </c>
      <c r="J5889" s="887" t="s">
        <v>19733</v>
      </c>
      <c r="K5889" s="966" t="s">
        <v>33051</v>
      </c>
      <c r="L5889" s="967">
        <v>7</v>
      </c>
      <c r="M5889" s="346">
        <v>28400</v>
      </c>
      <c r="N5889" s="966" t="s">
        <v>33050</v>
      </c>
      <c r="O5889" s="967">
        <v>3</v>
      </c>
      <c r="P5889" s="346">
        <v>18233.330000000002</v>
      </c>
      <c r="Q5889" s="966" t="s">
        <v>33051</v>
      </c>
      <c r="R5889" s="969">
        <v>12</v>
      </c>
      <c r="S5889" s="1016">
        <v>54651</v>
      </c>
    </row>
    <row r="5890" spans="1:19" s="889" customFormat="1" ht="23.25">
      <c r="A5890" s="964" t="s">
        <v>1033</v>
      </c>
      <c r="B5890" s="415" t="s">
        <v>280</v>
      </c>
      <c r="C5890" s="386" t="s">
        <v>115</v>
      </c>
      <c r="D5890" s="797" t="s">
        <v>20390</v>
      </c>
      <c r="E5890" s="1025">
        <v>2500</v>
      </c>
      <c r="F5890" s="965" t="s">
        <v>33581</v>
      </c>
      <c r="G5890" s="723" t="s">
        <v>33582</v>
      </c>
      <c r="H5890" s="797" t="s">
        <v>20390</v>
      </c>
      <c r="I5890" s="887" t="s">
        <v>33583</v>
      </c>
      <c r="J5890" s="887" t="s">
        <v>20390</v>
      </c>
      <c r="K5890" s="966" t="s">
        <v>33051</v>
      </c>
      <c r="L5890" s="967">
        <v>12</v>
      </c>
      <c r="M5890" s="346">
        <f>+E5890*12</f>
        <v>30000</v>
      </c>
      <c r="N5890" s="966" t="s">
        <v>33050</v>
      </c>
      <c r="O5890" s="967">
        <v>6</v>
      </c>
      <c r="P5890" s="346">
        <f t="shared" si="101"/>
        <v>15000</v>
      </c>
      <c r="Q5890" s="966" t="s">
        <v>33051</v>
      </c>
      <c r="R5890" s="969">
        <v>12</v>
      </c>
      <c r="S5890" s="1016">
        <v>30000</v>
      </c>
    </row>
    <row r="5891" spans="1:19" s="889" customFormat="1" ht="23.25">
      <c r="A5891" s="964" t="s">
        <v>1033</v>
      </c>
      <c r="B5891" s="415" t="s">
        <v>280</v>
      </c>
      <c r="C5891" s="386" t="s">
        <v>115</v>
      </c>
      <c r="D5891" s="797" t="s">
        <v>33086</v>
      </c>
      <c r="E5891" s="1025">
        <v>4000</v>
      </c>
      <c r="F5891" s="965" t="s">
        <v>33584</v>
      </c>
      <c r="G5891" s="723" t="s">
        <v>33585</v>
      </c>
      <c r="H5891" s="797" t="s">
        <v>19733</v>
      </c>
      <c r="I5891" s="887" t="s">
        <v>19773</v>
      </c>
      <c r="J5891" s="887" t="s">
        <v>19733</v>
      </c>
      <c r="K5891" s="966" t="s">
        <v>33282</v>
      </c>
      <c r="L5891" s="967">
        <v>7</v>
      </c>
      <c r="M5891" s="346">
        <v>28400</v>
      </c>
      <c r="N5891" s="966" t="s">
        <v>33050</v>
      </c>
      <c r="O5891" s="967">
        <v>6</v>
      </c>
      <c r="P5891" s="346">
        <v>32000</v>
      </c>
      <c r="Q5891" s="966" t="s">
        <v>33051</v>
      </c>
      <c r="R5891" s="969">
        <v>12</v>
      </c>
      <c r="S5891" s="1016">
        <v>48000</v>
      </c>
    </row>
    <row r="5892" spans="1:19" s="889" customFormat="1" ht="23.25">
      <c r="A5892" s="964" t="s">
        <v>1033</v>
      </c>
      <c r="B5892" s="415" t="s">
        <v>280</v>
      </c>
      <c r="C5892" s="386" t="s">
        <v>115</v>
      </c>
      <c r="D5892" s="797" t="s">
        <v>33110</v>
      </c>
      <c r="E5892" s="1025">
        <v>6000</v>
      </c>
      <c r="F5892" s="965" t="s">
        <v>33586</v>
      </c>
      <c r="G5892" s="723" t="s">
        <v>33587</v>
      </c>
      <c r="H5892" s="797" t="s">
        <v>33588</v>
      </c>
      <c r="I5892" s="887" t="s">
        <v>19773</v>
      </c>
      <c r="J5892" s="887" t="s">
        <v>21508</v>
      </c>
      <c r="K5892" s="966" t="s">
        <v>33050</v>
      </c>
      <c r="L5892" s="967">
        <v>3</v>
      </c>
      <c r="M5892" s="346">
        <v>16166.67</v>
      </c>
      <c r="N5892" s="966" t="s">
        <v>33408</v>
      </c>
      <c r="O5892" s="967">
        <v>5</v>
      </c>
      <c r="P5892" s="346">
        <f>+E5892*5</f>
        <v>30000</v>
      </c>
      <c r="Q5892" s="966" t="s">
        <v>33051</v>
      </c>
      <c r="R5892" s="969">
        <v>12</v>
      </c>
      <c r="S5892" s="1016">
        <v>72000</v>
      </c>
    </row>
    <row r="5893" spans="1:19" s="889" customFormat="1" ht="23.25">
      <c r="A5893" s="964" t="s">
        <v>1033</v>
      </c>
      <c r="B5893" s="415" t="s">
        <v>280</v>
      </c>
      <c r="C5893" s="386" t="s">
        <v>115</v>
      </c>
      <c r="D5893" s="797" t="s">
        <v>33052</v>
      </c>
      <c r="E5893" s="1025">
        <v>6000</v>
      </c>
      <c r="F5893" s="965" t="s">
        <v>33589</v>
      </c>
      <c r="G5893" s="723" t="s">
        <v>33590</v>
      </c>
      <c r="H5893" s="797" t="s">
        <v>33055</v>
      </c>
      <c r="I5893" s="887" t="s">
        <v>19773</v>
      </c>
      <c r="J5893" s="887" t="s">
        <v>33055</v>
      </c>
      <c r="K5893" s="966" t="s">
        <v>33051</v>
      </c>
      <c r="L5893" s="967">
        <v>12</v>
      </c>
      <c r="M5893" s="346">
        <f>+E5893*12</f>
        <v>72000</v>
      </c>
      <c r="N5893" s="966" t="s">
        <v>33050</v>
      </c>
      <c r="O5893" s="967">
        <v>6</v>
      </c>
      <c r="P5893" s="346">
        <f t="shared" ref="P5893:P5927" si="102">+E5893*6</f>
        <v>36000</v>
      </c>
      <c r="Q5893" s="966" t="s">
        <v>33051</v>
      </c>
      <c r="R5893" s="969">
        <v>12</v>
      </c>
      <c r="S5893" s="1016">
        <v>72000</v>
      </c>
    </row>
    <row r="5894" spans="1:19" s="889" customFormat="1" ht="23.25">
      <c r="A5894" s="964" t="s">
        <v>1033</v>
      </c>
      <c r="B5894" s="415" t="s">
        <v>280</v>
      </c>
      <c r="C5894" s="386" t="s">
        <v>115</v>
      </c>
      <c r="D5894" s="797" t="s">
        <v>33078</v>
      </c>
      <c r="E5894" s="1025">
        <v>6000</v>
      </c>
      <c r="F5894" s="965" t="s">
        <v>33591</v>
      </c>
      <c r="G5894" s="723" t="s">
        <v>33592</v>
      </c>
      <c r="H5894" s="797" t="s">
        <v>19733</v>
      </c>
      <c r="I5894" s="887" t="s">
        <v>19773</v>
      </c>
      <c r="J5894" s="887" t="s">
        <v>19733</v>
      </c>
      <c r="K5894" s="966" t="s">
        <v>33051</v>
      </c>
      <c r="L5894" s="967">
        <v>12</v>
      </c>
      <c r="M5894" s="346">
        <f>+E5894*12</f>
        <v>72000</v>
      </c>
      <c r="N5894" s="966" t="s">
        <v>33050</v>
      </c>
      <c r="O5894" s="967">
        <v>6</v>
      </c>
      <c r="P5894" s="346">
        <f t="shared" si="102"/>
        <v>36000</v>
      </c>
      <c r="Q5894" s="966" t="s">
        <v>33051</v>
      </c>
      <c r="R5894" s="969">
        <v>12</v>
      </c>
      <c r="S5894" s="1016">
        <v>72000</v>
      </c>
    </row>
    <row r="5895" spans="1:19" s="889" customFormat="1" ht="23.25">
      <c r="A5895" s="964" t="s">
        <v>1033</v>
      </c>
      <c r="B5895" s="415" t="s">
        <v>280</v>
      </c>
      <c r="C5895" s="386" t="s">
        <v>115</v>
      </c>
      <c r="D5895" s="797" t="s">
        <v>19907</v>
      </c>
      <c r="E5895" s="1025">
        <v>3000</v>
      </c>
      <c r="F5895" s="965" t="s">
        <v>33593</v>
      </c>
      <c r="G5895" s="723" t="s">
        <v>33594</v>
      </c>
      <c r="H5895" s="797" t="s">
        <v>19895</v>
      </c>
      <c r="I5895" s="887" t="s">
        <v>20970</v>
      </c>
      <c r="J5895" s="887" t="s">
        <v>19895</v>
      </c>
      <c r="K5895" s="966" t="s">
        <v>33051</v>
      </c>
      <c r="L5895" s="967">
        <v>12</v>
      </c>
      <c r="M5895" s="555">
        <v>36343.399999999994</v>
      </c>
      <c r="N5895" s="966" t="s">
        <v>33050</v>
      </c>
      <c r="O5895" s="967">
        <v>6</v>
      </c>
      <c r="P5895" s="346">
        <f t="shared" si="102"/>
        <v>18000</v>
      </c>
      <c r="Q5895" s="966" t="s">
        <v>33051</v>
      </c>
      <c r="R5895" s="969">
        <v>12</v>
      </c>
      <c r="S5895" s="1016">
        <v>36000</v>
      </c>
    </row>
    <row r="5896" spans="1:19" s="889" customFormat="1" ht="23.25">
      <c r="A5896" s="964" t="s">
        <v>1033</v>
      </c>
      <c r="B5896" s="415" t="s">
        <v>280</v>
      </c>
      <c r="C5896" s="386" t="s">
        <v>115</v>
      </c>
      <c r="D5896" s="797" t="s">
        <v>33595</v>
      </c>
      <c r="E5896" s="1025">
        <v>11000</v>
      </c>
      <c r="F5896" s="965" t="s">
        <v>33596</v>
      </c>
      <c r="G5896" s="723" t="s">
        <v>33597</v>
      </c>
      <c r="H5896" s="797" t="s">
        <v>33073</v>
      </c>
      <c r="I5896" s="887" t="s">
        <v>19773</v>
      </c>
      <c r="J5896" s="887" t="s">
        <v>28798</v>
      </c>
      <c r="K5896" s="966" t="s">
        <v>33051</v>
      </c>
      <c r="L5896" s="967">
        <v>12</v>
      </c>
      <c r="M5896" s="346">
        <f t="shared" ref="M5896:M5901" si="103">+E5896*12</f>
        <v>132000</v>
      </c>
      <c r="N5896" s="966" t="s">
        <v>33050</v>
      </c>
      <c r="O5896" s="967">
        <v>6</v>
      </c>
      <c r="P5896" s="346">
        <f t="shared" si="102"/>
        <v>66000</v>
      </c>
      <c r="Q5896" s="966" t="s">
        <v>33051</v>
      </c>
      <c r="R5896" s="969">
        <v>12</v>
      </c>
      <c r="S5896" s="1016">
        <v>132000</v>
      </c>
    </row>
    <row r="5897" spans="1:19" s="889" customFormat="1" ht="23.25">
      <c r="A5897" s="964" t="s">
        <v>1033</v>
      </c>
      <c r="B5897" s="415" t="s">
        <v>280</v>
      </c>
      <c r="C5897" s="386" t="s">
        <v>115</v>
      </c>
      <c r="D5897" s="797" t="s">
        <v>33208</v>
      </c>
      <c r="E5897" s="1025">
        <v>7500</v>
      </c>
      <c r="F5897" s="965" t="s">
        <v>33598</v>
      </c>
      <c r="G5897" s="723" t="s">
        <v>33599</v>
      </c>
      <c r="H5897" s="797" t="s">
        <v>19733</v>
      </c>
      <c r="I5897" s="887" t="s">
        <v>19773</v>
      </c>
      <c r="J5897" s="887" t="s">
        <v>19733</v>
      </c>
      <c r="K5897" s="966" t="s">
        <v>33051</v>
      </c>
      <c r="L5897" s="967">
        <v>12</v>
      </c>
      <c r="M5897" s="346">
        <f t="shared" si="103"/>
        <v>90000</v>
      </c>
      <c r="N5897" s="966" t="s">
        <v>33050</v>
      </c>
      <c r="O5897" s="967">
        <v>6</v>
      </c>
      <c r="P5897" s="346">
        <f t="shared" si="102"/>
        <v>45000</v>
      </c>
      <c r="Q5897" s="966" t="s">
        <v>33051</v>
      </c>
      <c r="R5897" s="969">
        <v>12</v>
      </c>
      <c r="S5897" s="1016">
        <v>90000</v>
      </c>
    </row>
    <row r="5898" spans="1:19" s="889" customFormat="1" ht="23.25">
      <c r="A5898" s="964" t="s">
        <v>1033</v>
      </c>
      <c r="B5898" s="415" t="s">
        <v>280</v>
      </c>
      <c r="C5898" s="386" t="s">
        <v>115</v>
      </c>
      <c r="D5898" s="797" t="s">
        <v>21238</v>
      </c>
      <c r="E5898" s="1025">
        <v>6000</v>
      </c>
      <c r="F5898" s="965" t="s">
        <v>33600</v>
      </c>
      <c r="G5898" s="723" t="s">
        <v>33601</v>
      </c>
      <c r="H5898" s="797" t="s">
        <v>19786</v>
      </c>
      <c r="I5898" s="887" t="s">
        <v>19773</v>
      </c>
      <c r="J5898" s="887" t="s">
        <v>19786</v>
      </c>
      <c r="K5898" s="966" t="s">
        <v>33051</v>
      </c>
      <c r="L5898" s="967">
        <v>12</v>
      </c>
      <c r="M5898" s="346">
        <f t="shared" si="103"/>
        <v>72000</v>
      </c>
      <c r="N5898" s="966" t="s">
        <v>33050</v>
      </c>
      <c r="O5898" s="967">
        <v>6</v>
      </c>
      <c r="P5898" s="346">
        <f t="shared" si="102"/>
        <v>36000</v>
      </c>
      <c r="Q5898" s="966" t="s">
        <v>33051</v>
      </c>
      <c r="R5898" s="969">
        <v>12</v>
      </c>
      <c r="S5898" s="1016">
        <v>72000</v>
      </c>
    </row>
    <row r="5899" spans="1:19" s="889" customFormat="1" ht="23.25">
      <c r="A5899" s="964" t="s">
        <v>1033</v>
      </c>
      <c r="B5899" s="415" t="s">
        <v>280</v>
      </c>
      <c r="C5899" s="386" t="s">
        <v>115</v>
      </c>
      <c r="D5899" s="797" t="s">
        <v>33078</v>
      </c>
      <c r="E5899" s="1025">
        <v>7000</v>
      </c>
      <c r="F5899" s="965" t="s">
        <v>33602</v>
      </c>
      <c r="G5899" s="723" t="s">
        <v>33603</v>
      </c>
      <c r="H5899" s="797" t="s">
        <v>19733</v>
      </c>
      <c r="I5899" s="887" t="s">
        <v>19773</v>
      </c>
      <c r="J5899" s="887" t="s">
        <v>19733</v>
      </c>
      <c r="K5899" s="966" t="s">
        <v>33051</v>
      </c>
      <c r="L5899" s="967">
        <v>12</v>
      </c>
      <c r="M5899" s="346">
        <f t="shared" si="103"/>
        <v>84000</v>
      </c>
      <c r="N5899" s="966" t="s">
        <v>33050</v>
      </c>
      <c r="O5899" s="967">
        <v>6</v>
      </c>
      <c r="P5899" s="346">
        <f t="shared" si="102"/>
        <v>42000</v>
      </c>
      <c r="Q5899" s="966" t="s">
        <v>33051</v>
      </c>
      <c r="R5899" s="969">
        <v>12</v>
      </c>
      <c r="S5899" s="1016">
        <v>84000</v>
      </c>
    </row>
    <row r="5900" spans="1:19" s="889" customFormat="1" ht="46.5">
      <c r="A5900" s="964" t="s">
        <v>1033</v>
      </c>
      <c r="B5900" s="415" t="s">
        <v>280</v>
      </c>
      <c r="C5900" s="386" t="s">
        <v>115</v>
      </c>
      <c r="D5900" s="797" t="s">
        <v>33604</v>
      </c>
      <c r="E5900" s="1025">
        <v>12000</v>
      </c>
      <c r="F5900" s="965" t="s">
        <v>33605</v>
      </c>
      <c r="G5900" s="723" t="s">
        <v>33606</v>
      </c>
      <c r="H5900" s="797" t="s">
        <v>23829</v>
      </c>
      <c r="I5900" s="887" t="s">
        <v>19773</v>
      </c>
      <c r="J5900" s="887" t="s">
        <v>23829</v>
      </c>
      <c r="K5900" s="966" t="s">
        <v>33051</v>
      </c>
      <c r="L5900" s="967">
        <v>12</v>
      </c>
      <c r="M5900" s="346">
        <f t="shared" si="103"/>
        <v>144000</v>
      </c>
      <c r="N5900" s="966" t="s">
        <v>33050</v>
      </c>
      <c r="O5900" s="967">
        <v>6</v>
      </c>
      <c r="P5900" s="346">
        <f t="shared" si="102"/>
        <v>72000</v>
      </c>
      <c r="Q5900" s="966" t="s">
        <v>33051</v>
      </c>
      <c r="R5900" s="969">
        <v>12</v>
      </c>
      <c r="S5900" s="1016">
        <v>144000</v>
      </c>
    </row>
    <row r="5901" spans="1:19" s="889" customFormat="1" ht="23.25">
      <c r="A5901" s="964" t="s">
        <v>1033</v>
      </c>
      <c r="B5901" s="415" t="s">
        <v>280</v>
      </c>
      <c r="C5901" s="386" t="s">
        <v>115</v>
      </c>
      <c r="D5901" s="797" t="s">
        <v>33607</v>
      </c>
      <c r="E5901" s="1025">
        <v>7000</v>
      </c>
      <c r="F5901" s="965" t="s">
        <v>33608</v>
      </c>
      <c r="G5901" s="723" t="s">
        <v>33609</v>
      </c>
      <c r="H5901" s="797" t="s">
        <v>33610</v>
      </c>
      <c r="I5901" s="887" t="s">
        <v>19764</v>
      </c>
      <c r="J5901" s="887" t="s">
        <v>33610</v>
      </c>
      <c r="K5901" s="966" t="s">
        <v>33051</v>
      </c>
      <c r="L5901" s="967">
        <v>12</v>
      </c>
      <c r="M5901" s="346">
        <f t="shared" si="103"/>
        <v>84000</v>
      </c>
      <c r="N5901" s="966" t="s">
        <v>33050</v>
      </c>
      <c r="O5901" s="967">
        <v>6</v>
      </c>
      <c r="P5901" s="346">
        <f t="shared" si="102"/>
        <v>42000</v>
      </c>
      <c r="Q5901" s="966" t="s">
        <v>33051</v>
      </c>
      <c r="R5901" s="969">
        <v>12</v>
      </c>
      <c r="S5901" s="1016">
        <v>84000</v>
      </c>
    </row>
    <row r="5902" spans="1:19" s="889" customFormat="1" ht="23.25">
      <c r="A5902" s="964" t="s">
        <v>1033</v>
      </c>
      <c r="B5902" s="415" t="s">
        <v>280</v>
      </c>
      <c r="C5902" s="386" t="s">
        <v>115</v>
      </c>
      <c r="D5902" s="797" t="s">
        <v>33611</v>
      </c>
      <c r="E5902" s="1025">
        <v>6500</v>
      </c>
      <c r="F5902" s="965" t="s">
        <v>33612</v>
      </c>
      <c r="G5902" s="723" t="s">
        <v>33613</v>
      </c>
      <c r="H5902" s="797" t="s">
        <v>19842</v>
      </c>
      <c r="I5902" s="887" t="s">
        <v>19773</v>
      </c>
      <c r="J5902" s="887" t="s">
        <v>19842</v>
      </c>
      <c r="K5902" s="966" t="s">
        <v>33282</v>
      </c>
      <c r="L5902" s="967">
        <v>7</v>
      </c>
      <c r="M5902" s="346">
        <v>45900</v>
      </c>
      <c r="N5902" s="966" t="s">
        <v>33050</v>
      </c>
      <c r="O5902" s="967">
        <v>6</v>
      </c>
      <c r="P5902" s="346">
        <f t="shared" si="102"/>
        <v>39000</v>
      </c>
      <c r="Q5902" s="966" t="s">
        <v>33051</v>
      </c>
      <c r="R5902" s="969">
        <v>12</v>
      </c>
      <c r="S5902" s="1016">
        <v>78000</v>
      </c>
    </row>
    <row r="5903" spans="1:19" s="889" customFormat="1" ht="23.25">
      <c r="A5903" s="964" t="s">
        <v>1033</v>
      </c>
      <c r="B5903" s="415" t="s">
        <v>280</v>
      </c>
      <c r="C5903" s="386" t="s">
        <v>115</v>
      </c>
      <c r="D5903" s="797" t="s">
        <v>33614</v>
      </c>
      <c r="E5903" s="1025">
        <v>6000</v>
      </c>
      <c r="F5903" s="965" t="s">
        <v>33615</v>
      </c>
      <c r="G5903" s="723" t="s">
        <v>33616</v>
      </c>
      <c r="H5903" s="797" t="s">
        <v>19726</v>
      </c>
      <c r="I5903" s="887" t="s">
        <v>19773</v>
      </c>
      <c r="J5903" s="887" t="s">
        <v>19726</v>
      </c>
      <c r="K5903" s="966" t="s">
        <v>33617</v>
      </c>
      <c r="L5903" s="967">
        <v>11</v>
      </c>
      <c r="M5903" s="346">
        <v>64600</v>
      </c>
      <c r="N5903" s="966" t="s">
        <v>33050</v>
      </c>
      <c r="O5903" s="967">
        <v>6</v>
      </c>
      <c r="P5903" s="346">
        <f t="shared" si="102"/>
        <v>36000</v>
      </c>
      <c r="Q5903" s="966" t="s">
        <v>33051</v>
      </c>
      <c r="R5903" s="969">
        <v>12</v>
      </c>
      <c r="S5903" s="1016">
        <v>72000</v>
      </c>
    </row>
    <row r="5904" spans="1:19" s="889" customFormat="1" ht="23.25">
      <c r="A5904" s="964" t="s">
        <v>1033</v>
      </c>
      <c r="B5904" s="415" t="s">
        <v>280</v>
      </c>
      <c r="C5904" s="386" t="s">
        <v>115</v>
      </c>
      <c r="D5904" s="797" t="s">
        <v>20124</v>
      </c>
      <c r="E5904" s="1025">
        <v>6500</v>
      </c>
      <c r="F5904" s="965" t="s">
        <v>33618</v>
      </c>
      <c r="G5904" s="723" t="s">
        <v>33619</v>
      </c>
      <c r="H5904" s="797" t="s">
        <v>19733</v>
      </c>
      <c r="I5904" s="887" t="s">
        <v>19773</v>
      </c>
      <c r="J5904" s="887" t="s">
        <v>19733</v>
      </c>
      <c r="K5904" s="966" t="s">
        <v>33051</v>
      </c>
      <c r="L5904" s="967">
        <v>12</v>
      </c>
      <c r="M5904" s="346">
        <f>+E5904*12</f>
        <v>78000</v>
      </c>
      <c r="N5904" s="966" t="s">
        <v>33050</v>
      </c>
      <c r="O5904" s="967">
        <v>6</v>
      </c>
      <c r="P5904" s="346">
        <f t="shared" si="102"/>
        <v>39000</v>
      </c>
      <c r="Q5904" s="966" t="s">
        <v>33051</v>
      </c>
      <c r="R5904" s="969">
        <v>12</v>
      </c>
      <c r="S5904" s="1016">
        <v>78000</v>
      </c>
    </row>
    <row r="5905" spans="1:19" s="889" customFormat="1" ht="23.25">
      <c r="A5905" s="964" t="s">
        <v>1033</v>
      </c>
      <c r="B5905" s="415" t="s">
        <v>280</v>
      </c>
      <c r="C5905" s="386" t="s">
        <v>115</v>
      </c>
      <c r="D5905" s="797" t="s">
        <v>20390</v>
      </c>
      <c r="E5905" s="1025">
        <v>4000</v>
      </c>
      <c r="F5905" s="965">
        <v>73461906</v>
      </c>
      <c r="G5905" s="723" t="s">
        <v>33620</v>
      </c>
      <c r="H5905" s="797" t="s">
        <v>26497</v>
      </c>
      <c r="I5905" s="887" t="s">
        <v>19764</v>
      </c>
      <c r="J5905" s="887" t="s">
        <v>33218</v>
      </c>
      <c r="K5905" s="968">
        <v>0</v>
      </c>
      <c r="L5905" s="968">
        <v>0</v>
      </c>
      <c r="M5905" s="1006">
        <v>0</v>
      </c>
      <c r="N5905" s="966" t="s">
        <v>33408</v>
      </c>
      <c r="O5905" s="967">
        <v>1</v>
      </c>
      <c r="P5905" s="346">
        <v>4000</v>
      </c>
      <c r="Q5905" s="966" t="s">
        <v>33051</v>
      </c>
      <c r="R5905" s="969">
        <v>12</v>
      </c>
      <c r="S5905" s="1016">
        <v>48000</v>
      </c>
    </row>
    <row r="5906" spans="1:19" s="889" customFormat="1" ht="23.25">
      <c r="A5906" s="964" t="s">
        <v>1033</v>
      </c>
      <c r="B5906" s="415" t="s">
        <v>280</v>
      </c>
      <c r="C5906" s="386" t="s">
        <v>115</v>
      </c>
      <c r="D5906" s="797" t="s">
        <v>33621</v>
      </c>
      <c r="E5906" s="1025">
        <v>15600</v>
      </c>
      <c r="F5906" s="965" t="s">
        <v>33622</v>
      </c>
      <c r="G5906" s="723" t="s">
        <v>33623</v>
      </c>
      <c r="H5906" s="797" t="s">
        <v>33624</v>
      </c>
      <c r="I5906" s="887" t="s">
        <v>19773</v>
      </c>
      <c r="J5906" s="887" t="s">
        <v>33624</v>
      </c>
      <c r="K5906" s="966" t="s">
        <v>33051</v>
      </c>
      <c r="L5906" s="967">
        <v>12</v>
      </c>
      <c r="M5906" s="346">
        <f t="shared" ref="M5906:M5913" si="104">+E5906*12</f>
        <v>187200</v>
      </c>
      <c r="N5906" s="966" t="s">
        <v>33050</v>
      </c>
      <c r="O5906" s="967">
        <v>6</v>
      </c>
      <c r="P5906" s="346">
        <f t="shared" si="102"/>
        <v>93600</v>
      </c>
      <c r="Q5906" s="966" t="s">
        <v>33051</v>
      </c>
      <c r="R5906" s="969">
        <v>12</v>
      </c>
      <c r="S5906" s="1016">
        <v>187200</v>
      </c>
    </row>
    <row r="5907" spans="1:19" s="889" customFormat="1" ht="34.9">
      <c r="A5907" s="964" t="s">
        <v>1033</v>
      </c>
      <c r="B5907" s="415" t="s">
        <v>280</v>
      </c>
      <c r="C5907" s="386" t="s">
        <v>115</v>
      </c>
      <c r="D5907" s="797" t="s">
        <v>33052</v>
      </c>
      <c r="E5907" s="1025">
        <v>6500</v>
      </c>
      <c r="F5907" s="965" t="s">
        <v>33625</v>
      </c>
      <c r="G5907" s="723" t="s">
        <v>33626</v>
      </c>
      <c r="H5907" s="797" t="s">
        <v>33124</v>
      </c>
      <c r="I5907" s="887" t="s">
        <v>19773</v>
      </c>
      <c r="J5907" s="887" t="s">
        <v>33124</v>
      </c>
      <c r="K5907" s="966" t="s">
        <v>33051</v>
      </c>
      <c r="L5907" s="967">
        <v>12</v>
      </c>
      <c r="M5907" s="346">
        <f t="shared" si="104"/>
        <v>78000</v>
      </c>
      <c r="N5907" s="966" t="s">
        <v>33050</v>
      </c>
      <c r="O5907" s="967">
        <v>6</v>
      </c>
      <c r="P5907" s="346">
        <f t="shared" si="102"/>
        <v>39000</v>
      </c>
      <c r="Q5907" s="966" t="s">
        <v>33051</v>
      </c>
      <c r="R5907" s="969">
        <v>12</v>
      </c>
      <c r="S5907" s="1016">
        <v>78000</v>
      </c>
    </row>
    <row r="5908" spans="1:19" s="889" customFormat="1" ht="34.9">
      <c r="A5908" s="964" t="s">
        <v>1033</v>
      </c>
      <c r="B5908" s="415" t="s">
        <v>280</v>
      </c>
      <c r="C5908" s="386" t="s">
        <v>115</v>
      </c>
      <c r="D5908" s="797" t="s">
        <v>33627</v>
      </c>
      <c r="E5908" s="1025">
        <v>8000</v>
      </c>
      <c r="F5908" s="965" t="s">
        <v>33628</v>
      </c>
      <c r="G5908" s="723" t="s">
        <v>33629</v>
      </c>
      <c r="H5908" s="797" t="s">
        <v>33055</v>
      </c>
      <c r="I5908" s="887" t="s">
        <v>19773</v>
      </c>
      <c r="J5908" s="1214" t="s">
        <v>38201</v>
      </c>
      <c r="K5908" s="966" t="s">
        <v>33051</v>
      </c>
      <c r="L5908" s="967">
        <v>12</v>
      </c>
      <c r="M5908" s="346">
        <f t="shared" si="104"/>
        <v>96000</v>
      </c>
      <c r="N5908" s="966" t="s">
        <v>33050</v>
      </c>
      <c r="O5908" s="967">
        <v>6</v>
      </c>
      <c r="P5908" s="346">
        <f t="shared" si="102"/>
        <v>48000</v>
      </c>
      <c r="Q5908" s="966" t="s">
        <v>33051</v>
      </c>
      <c r="R5908" s="969">
        <v>12</v>
      </c>
      <c r="S5908" s="1016">
        <v>96000</v>
      </c>
    </row>
    <row r="5909" spans="1:19" s="889" customFormat="1" ht="23.25">
      <c r="A5909" s="964" t="s">
        <v>1033</v>
      </c>
      <c r="B5909" s="415" t="s">
        <v>280</v>
      </c>
      <c r="C5909" s="386" t="s">
        <v>115</v>
      </c>
      <c r="D5909" s="797" t="s">
        <v>33436</v>
      </c>
      <c r="E5909" s="1025">
        <v>7000</v>
      </c>
      <c r="F5909" s="965" t="s">
        <v>33630</v>
      </c>
      <c r="G5909" s="723" t="s">
        <v>33631</v>
      </c>
      <c r="H5909" s="797" t="s">
        <v>27146</v>
      </c>
      <c r="I5909" s="887" t="s">
        <v>19773</v>
      </c>
      <c r="J5909" s="887" t="s">
        <v>27146</v>
      </c>
      <c r="K5909" s="966" t="s">
        <v>33051</v>
      </c>
      <c r="L5909" s="967">
        <v>12</v>
      </c>
      <c r="M5909" s="346">
        <f t="shared" si="104"/>
        <v>84000</v>
      </c>
      <c r="N5909" s="966" t="s">
        <v>33050</v>
      </c>
      <c r="O5909" s="967">
        <v>6</v>
      </c>
      <c r="P5909" s="346">
        <f t="shared" si="102"/>
        <v>42000</v>
      </c>
      <c r="Q5909" s="966" t="s">
        <v>33051</v>
      </c>
      <c r="R5909" s="969">
        <v>12</v>
      </c>
      <c r="S5909" s="1016">
        <v>84000</v>
      </c>
    </row>
    <row r="5910" spans="1:19" s="889" customFormat="1" ht="23.25">
      <c r="A5910" s="964" t="s">
        <v>1033</v>
      </c>
      <c r="B5910" s="415" t="s">
        <v>280</v>
      </c>
      <c r="C5910" s="386" t="s">
        <v>115</v>
      </c>
      <c r="D5910" s="797" t="s">
        <v>20124</v>
      </c>
      <c r="E5910" s="1025">
        <v>8500</v>
      </c>
      <c r="F5910" s="965" t="s">
        <v>33632</v>
      </c>
      <c r="G5910" s="723" t="s">
        <v>33633</v>
      </c>
      <c r="H5910" s="797" t="s">
        <v>19733</v>
      </c>
      <c r="I5910" s="887" t="s">
        <v>19773</v>
      </c>
      <c r="J5910" s="887" t="s">
        <v>19733</v>
      </c>
      <c r="K5910" s="966" t="s">
        <v>33051</v>
      </c>
      <c r="L5910" s="967">
        <v>12</v>
      </c>
      <c r="M5910" s="346">
        <f t="shared" si="104"/>
        <v>102000</v>
      </c>
      <c r="N5910" s="966" t="s">
        <v>33050</v>
      </c>
      <c r="O5910" s="967">
        <v>6</v>
      </c>
      <c r="P5910" s="346">
        <f t="shared" si="102"/>
        <v>51000</v>
      </c>
      <c r="Q5910" s="966" t="s">
        <v>33051</v>
      </c>
      <c r="R5910" s="969">
        <v>12</v>
      </c>
      <c r="S5910" s="1016">
        <v>102000</v>
      </c>
    </row>
    <row r="5911" spans="1:19" s="889" customFormat="1" ht="23.25">
      <c r="A5911" s="964" t="s">
        <v>1033</v>
      </c>
      <c r="B5911" s="415" t="s">
        <v>280</v>
      </c>
      <c r="C5911" s="386" t="s">
        <v>115</v>
      </c>
      <c r="D5911" s="797" t="s">
        <v>4629</v>
      </c>
      <c r="E5911" s="1025">
        <v>5000</v>
      </c>
      <c r="F5911" s="965" t="s">
        <v>33634</v>
      </c>
      <c r="G5911" s="723" t="s">
        <v>33635</v>
      </c>
      <c r="H5911" s="797" t="s">
        <v>33073</v>
      </c>
      <c r="I5911" s="887" t="s">
        <v>19764</v>
      </c>
      <c r="J5911" s="887" t="s">
        <v>28798</v>
      </c>
      <c r="K5911" s="966" t="s">
        <v>33051</v>
      </c>
      <c r="L5911" s="967">
        <v>12</v>
      </c>
      <c r="M5911" s="346">
        <f t="shared" si="104"/>
        <v>60000</v>
      </c>
      <c r="N5911" s="966" t="s">
        <v>33050</v>
      </c>
      <c r="O5911" s="967">
        <v>6</v>
      </c>
      <c r="P5911" s="346">
        <f t="shared" si="102"/>
        <v>30000</v>
      </c>
      <c r="Q5911" s="966" t="s">
        <v>33051</v>
      </c>
      <c r="R5911" s="969">
        <v>12</v>
      </c>
      <c r="S5911" s="1016">
        <v>60000</v>
      </c>
    </row>
    <row r="5912" spans="1:19" s="889" customFormat="1" ht="23.25">
      <c r="A5912" s="964" t="s">
        <v>1033</v>
      </c>
      <c r="B5912" s="415" t="s">
        <v>280</v>
      </c>
      <c r="C5912" s="386" t="s">
        <v>115</v>
      </c>
      <c r="D5912" s="797" t="s">
        <v>33636</v>
      </c>
      <c r="E5912" s="1025">
        <v>11000</v>
      </c>
      <c r="F5912" s="965" t="s">
        <v>33637</v>
      </c>
      <c r="G5912" s="723" t="s">
        <v>33638</v>
      </c>
      <c r="H5912" s="797" t="s">
        <v>33073</v>
      </c>
      <c r="I5912" s="887" t="s">
        <v>19773</v>
      </c>
      <c r="J5912" s="887" t="s">
        <v>28798</v>
      </c>
      <c r="K5912" s="966" t="s">
        <v>33051</v>
      </c>
      <c r="L5912" s="967">
        <v>12</v>
      </c>
      <c r="M5912" s="346">
        <f t="shared" si="104"/>
        <v>132000</v>
      </c>
      <c r="N5912" s="966" t="s">
        <v>33050</v>
      </c>
      <c r="O5912" s="967">
        <v>6</v>
      </c>
      <c r="P5912" s="346">
        <f t="shared" si="102"/>
        <v>66000</v>
      </c>
      <c r="Q5912" s="966" t="s">
        <v>33051</v>
      </c>
      <c r="R5912" s="969">
        <v>12</v>
      </c>
      <c r="S5912" s="1016">
        <v>132000</v>
      </c>
    </row>
    <row r="5913" spans="1:19" s="889" customFormat="1" ht="23.25">
      <c r="A5913" s="964" t="s">
        <v>1033</v>
      </c>
      <c r="B5913" s="415" t="s">
        <v>280</v>
      </c>
      <c r="C5913" s="386" t="s">
        <v>115</v>
      </c>
      <c r="D5913" s="797" t="s">
        <v>33639</v>
      </c>
      <c r="E5913" s="1025">
        <v>6500</v>
      </c>
      <c r="F5913" s="965" t="s">
        <v>33640</v>
      </c>
      <c r="G5913" s="723" t="s">
        <v>33641</v>
      </c>
      <c r="H5913" s="797" t="s">
        <v>19786</v>
      </c>
      <c r="I5913" s="887" t="s">
        <v>19773</v>
      </c>
      <c r="J5913" s="887" t="s">
        <v>19786</v>
      </c>
      <c r="K5913" s="966" t="s">
        <v>33051</v>
      </c>
      <c r="L5913" s="967">
        <v>12</v>
      </c>
      <c r="M5913" s="346">
        <f t="shared" si="104"/>
        <v>78000</v>
      </c>
      <c r="N5913" s="966" t="s">
        <v>33050</v>
      </c>
      <c r="O5913" s="967">
        <v>6</v>
      </c>
      <c r="P5913" s="346">
        <f t="shared" si="102"/>
        <v>39000</v>
      </c>
      <c r="Q5913" s="966" t="s">
        <v>33051</v>
      </c>
      <c r="R5913" s="969">
        <v>12</v>
      </c>
      <c r="S5913" s="1016">
        <v>78000</v>
      </c>
    </row>
    <row r="5914" spans="1:19" s="889" customFormat="1" ht="34.9">
      <c r="A5914" s="964" t="s">
        <v>1033</v>
      </c>
      <c r="B5914" s="415" t="s">
        <v>280</v>
      </c>
      <c r="C5914" s="386" t="s">
        <v>115</v>
      </c>
      <c r="D5914" s="797" t="s">
        <v>20390</v>
      </c>
      <c r="E5914" s="1025">
        <v>3000</v>
      </c>
      <c r="F5914" s="965" t="s">
        <v>33642</v>
      </c>
      <c r="G5914" s="723" t="s">
        <v>33643</v>
      </c>
      <c r="H5914" s="797" t="s">
        <v>33073</v>
      </c>
      <c r="I5914" s="887" t="s">
        <v>33644</v>
      </c>
      <c r="J5914" s="887" t="s">
        <v>33645</v>
      </c>
      <c r="K5914" s="966" t="s">
        <v>33050</v>
      </c>
      <c r="L5914" s="967">
        <v>3</v>
      </c>
      <c r="M5914" s="346">
        <v>8833.34</v>
      </c>
      <c r="N5914" s="968">
        <v>0</v>
      </c>
      <c r="O5914" s="968">
        <v>0</v>
      </c>
      <c r="P5914" s="1006">
        <v>0</v>
      </c>
      <c r="Q5914" s="968">
        <v>0</v>
      </c>
      <c r="R5914" s="968">
        <v>0</v>
      </c>
      <c r="S5914" s="467">
        <v>0</v>
      </c>
    </row>
    <row r="5915" spans="1:19" s="889" customFormat="1" ht="23.25">
      <c r="A5915" s="964" t="s">
        <v>1033</v>
      </c>
      <c r="B5915" s="415" t="s">
        <v>280</v>
      </c>
      <c r="C5915" s="386" t="s">
        <v>115</v>
      </c>
      <c r="D5915" s="797" t="s">
        <v>33078</v>
      </c>
      <c r="E5915" s="1025">
        <v>6500</v>
      </c>
      <c r="F5915" s="965" t="s">
        <v>33646</v>
      </c>
      <c r="G5915" s="723" t="s">
        <v>33647</v>
      </c>
      <c r="H5915" s="797" t="s">
        <v>19733</v>
      </c>
      <c r="I5915" s="887" t="s">
        <v>19773</v>
      </c>
      <c r="J5915" s="887" t="s">
        <v>19733</v>
      </c>
      <c r="K5915" s="966" t="s">
        <v>33051</v>
      </c>
      <c r="L5915" s="967">
        <v>12</v>
      </c>
      <c r="M5915" s="346">
        <f>+E5915*12</f>
        <v>78000</v>
      </c>
      <c r="N5915" s="966" t="s">
        <v>33050</v>
      </c>
      <c r="O5915" s="967">
        <v>6</v>
      </c>
      <c r="P5915" s="346">
        <f t="shared" si="102"/>
        <v>39000</v>
      </c>
      <c r="Q5915" s="966" t="s">
        <v>33051</v>
      </c>
      <c r="R5915" s="969">
        <v>12</v>
      </c>
      <c r="S5915" s="1016">
        <v>78000</v>
      </c>
    </row>
    <row r="5916" spans="1:19" s="889" customFormat="1" ht="23.25">
      <c r="A5916" s="964" t="s">
        <v>1033</v>
      </c>
      <c r="B5916" s="415" t="s">
        <v>280</v>
      </c>
      <c r="C5916" s="386" t="s">
        <v>115</v>
      </c>
      <c r="D5916" s="797" t="s">
        <v>33648</v>
      </c>
      <c r="E5916" s="1025">
        <v>7000</v>
      </c>
      <c r="F5916" s="965" t="s">
        <v>33649</v>
      </c>
      <c r="G5916" s="723" t="s">
        <v>33650</v>
      </c>
      <c r="H5916" s="797" t="s">
        <v>19733</v>
      </c>
      <c r="I5916" s="887" t="s">
        <v>19773</v>
      </c>
      <c r="J5916" s="887" t="s">
        <v>19733</v>
      </c>
      <c r="K5916" s="966" t="s">
        <v>33050</v>
      </c>
      <c r="L5916" s="967">
        <v>3</v>
      </c>
      <c r="M5916" s="346">
        <v>18123.34</v>
      </c>
      <c r="N5916" s="966" t="s">
        <v>33408</v>
      </c>
      <c r="O5916" s="967">
        <v>5</v>
      </c>
      <c r="P5916" s="346">
        <f>+E5916*5</f>
        <v>35000</v>
      </c>
      <c r="Q5916" s="966" t="s">
        <v>33051</v>
      </c>
      <c r="R5916" s="969">
        <v>12</v>
      </c>
      <c r="S5916" s="1016">
        <v>84000</v>
      </c>
    </row>
    <row r="5917" spans="1:19" s="889" customFormat="1" ht="23.25">
      <c r="A5917" s="964" t="s">
        <v>1033</v>
      </c>
      <c r="B5917" s="415" t="s">
        <v>280</v>
      </c>
      <c r="C5917" s="386" t="s">
        <v>115</v>
      </c>
      <c r="D5917" s="797" t="s">
        <v>20390</v>
      </c>
      <c r="E5917" s="1025">
        <v>3000</v>
      </c>
      <c r="F5917" s="965" t="s">
        <v>33651</v>
      </c>
      <c r="G5917" s="723" t="s">
        <v>33652</v>
      </c>
      <c r="H5917" s="797" t="s">
        <v>19786</v>
      </c>
      <c r="I5917" s="887" t="s">
        <v>19773</v>
      </c>
      <c r="J5917" s="887" t="s">
        <v>19786</v>
      </c>
      <c r="K5917" s="966" t="s">
        <v>33050</v>
      </c>
      <c r="L5917" s="967">
        <v>3</v>
      </c>
      <c r="M5917" s="346">
        <v>8833.34</v>
      </c>
      <c r="N5917" s="968">
        <v>0</v>
      </c>
      <c r="O5917" s="968">
        <v>0</v>
      </c>
      <c r="P5917" s="1006">
        <v>0</v>
      </c>
      <c r="Q5917" s="968">
        <v>0</v>
      </c>
      <c r="R5917" s="968">
        <v>0</v>
      </c>
      <c r="S5917" s="467">
        <v>0</v>
      </c>
    </row>
    <row r="5918" spans="1:19" s="889" customFormat="1" ht="23.25">
      <c r="A5918" s="964" t="s">
        <v>1033</v>
      </c>
      <c r="B5918" s="415" t="s">
        <v>280</v>
      </c>
      <c r="C5918" s="386" t="s">
        <v>115</v>
      </c>
      <c r="D5918" s="797" t="s">
        <v>31898</v>
      </c>
      <c r="E5918" s="1025">
        <v>3500</v>
      </c>
      <c r="F5918" s="965" t="s">
        <v>33653</v>
      </c>
      <c r="G5918" s="723" t="s">
        <v>33654</v>
      </c>
      <c r="H5918" s="797" t="s">
        <v>20568</v>
      </c>
      <c r="I5918" s="887" t="s">
        <v>19773</v>
      </c>
      <c r="J5918" s="887" t="s">
        <v>20568</v>
      </c>
      <c r="K5918" s="966" t="s">
        <v>33051</v>
      </c>
      <c r="L5918" s="967">
        <v>5</v>
      </c>
      <c r="M5918" s="346">
        <v>15672.45</v>
      </c>
      <c r="N5918" s="968">
        <v>0</v>
      </c>
      <c r="O5918" s="968">
        <v>0</v>
      </c>
      <c r="P5918" s="1006">
        <v>0</v>
      </c>
      <c r="Q5918" s="966" t="s">
        <v>33050</v>
      </c>
      <c r="R5918" s="969">
        <v>12</v>
      </c>
      <c r="S5918" s="1016">
        <v>42000</v>
      </c>
    </row>
    <row r="5919" spans="1:19" s="889" customFormat="1" ht="23.25">
      <c r="A5919" s="964" t="s">
        <v>1033</v>
      </c>
      <c r="B5919" s="415" t="s">
        <v>280</v>
      </c>
      <c r="C5919" s="411" t="s">
        <v>115</v>
      </c>
      <c r="D5919" s="415" t="s">
        <v>33436</v>
      </c>
      <c r="E5919" s="1026">
        <v>7000</v>
      </c>
      <c r="F5919" s="970" t="s">
        <v>33655</v>
      </c>
      <c r="G5919" s="1034" t="s">
        <v>33656</v>
      </c>
      <c r="H5919" s="415" t="s">
        <v>27146</v>
      </c>
      <c r="I5919" s="415" t="s">
        <v>19773</v>
      </c>
      <c r="J5919" s="415" t="s">
        <v>27146</v>
      </c>
      <c r="K5919" s="971" t="s">
        <v>33282</v>
      </c>
      <c r="L5919" s="972">
        <v>7</v>
      </c>
      <c r="M5919" s="555">
        <f>49400</f>
        <v>49400</v>
      </c>
      <c r="N5919" s="971" t="s">
        <v>33050</v>
      </c>
      <c r="O5919" s="972">
        <v>6</v>
      </c>
      <c r="P5919" s="555">
        <f>+E5919*6</f>
        <v>42000</v>
      </c>
      <c r="Q5919" s="971" t="s">
        <v>33051</v>
      </c>
      <c r="R5919" s="973">
        <v>12</v>
      </c>
      <c r="S5919" s="464">
        <v>84000</v>
      </c>
    </row>
    <row r="5920" spans="1:19" s="889" customFormat="1" ht="46.5">
      <c r="A5920" s="964" t="s">
        <v>1033</v>
      </c>
      <c r="B5920" s="415" t="s">
        <v>280</v>
      </c>
      <c r="C5920" s="386" t="s">
        <v>115</v>
      </c>
      <c r="D5920" s="797" t="s">
        <v>33471</v>
      </c>
      <c r="E5920" s="1025">
        <v>8000</v>
      </c>
      <c r="F5920" s="965" t="s">
        <v>33657</v>
      </c>
      <c r="G5920" s="723" t="s">
        <v>33658</v>
      </c>
      <c r="H5920" s="797" t="s">
        <v>27146</v>
      </c>
      <c r="I5920" s="887" t="s">
        <v>19773</v>
      </c>
      <c r="J5920" s="887" t="s">
        <v>33056</v>
      </c>
      <c r="K5920" s="966" t="s">
        <v>33051</v>
      </c>
      <c r="L5920" s="967">
        <v>12</v>
      </c>
      <c r="M5920" s="346">
        <f>+E5920*12</f>
        <v>96000</v>
      </c>
      <c r="N5920" s="966" t="s">
        <v>33050</v>
      </c>
      <c r="O5920" s="967">
        <v>6</v>
      </c>
      <c r="P5920" s="346">
        <f t="shared" si="102"/>
        <v>48000</v>
      </c>
      <c r="Q5920" s="966" t="s">
        <v>33051</v>
      </c>
      <c r="R5920" s="969">
        <v>12</v>
      </c>
      <c r="S5920" s="1016">
        <v>96000</v>
      </c>
    </row>
    <row r="5921" spans="1:19" s="889" customFormat="1" ht="23.25">
      <c r="A5921" s="964" t="s">
        <v>1033</v>
      </c>
      <c r="B5921" s="415" t="s">
        <v>280</v>
      </c>
      <c r="C5921" s="386" t="s">
        <v>115</v>
      </c>
      <c r="D5921" s="797" t="s">
        <v>32682</v>
      </c>
      <c r="E5921" s="1025">
        <v>2000</v>
      </c>
      <c r="F5921" s="965" t="s">
        <v>33659</v>
      </c>
      <c r="G5921" s="723" t="s">
        <v>33660</v>
      </c>
      <c r="H5921" s="797" t="s">
        <v>23386</v>
      </c>
      <c r="I5921" s="887" t="s">
        <v>19897</v>
      </c>
      <c r="J5921" s="887" t="s">
        <v>33361</v>
      </c>
      <c r="K5921" s="966" t="s">
        <v>33051</v>
      </c>
      <c r="L5921" s="967">
        <v>12</v>
      </c>
      <c r="M5921" s="346">
        <v>24810</v>
      </c>
      <c r="N5921" s="966" t="s">
        <v>33050</v>
      </c>
      <c r="O5921" s="967">
        <v>6</v>
      </c>
      <c r="P5921" s="346">
        <f t="shared" si="102"/>
        <v>12000</v>
      </c>
      <c r="Q5921" s="966" t="s">
        <v>33051</v>
      </c>
      <c r="R5921" s="969">
        <v>12</v>
      </c>
      <c r="S5921" s="1016">
        <v>24000</v>
      </c>
    </row>
    <row r="5922" spans="1:19" s="889" customFormat="1" ht="23.25">
      <c r="A5922" s="964" t="s">
        <v>1033</v>
      </c>
      <c r="B5922" s="415" t="s">
        <v>280</v>
      </c>
      <c r="C5922" s="386" t="s">
        <v>115</v>
      </c>
      <c r="D5922" s="797" t="s">
        <v>33661</v>
      </c>
      <c r="E5922" s="1025">
        <v>6000</v>
      </c>
      <c r="F5922" s="965" t="s">
        <v>33662</v>
      </c>
      <c r="G5922" s="723" t="s">
        <v>33663</v>
      </c>
      <c r="H5922" s="797" t="s">
        <v>19733</v>
      </c>
      <c r="I5922" s="887" t="s">
        <v>19773</v>
      </c>
      <c r="J5922" s="887" t="s">
        <v>19733</v>
      </c>
      <c r="K5922" s="966" t="s">
        <v>33051</v>
      </c>
      <c r="L5922" s="967">
        <v>12</v>
      </c>
      <c r="M5922" s="346">
        <f>+E5922*12</f>
        <v>72000</v>
      </c>
      <c r="N5922" s="966" t="s">
        <v>33050</v>
      </c>
      <c r="O5922" s="967">
        <v>6</v>
      </c>
      <c r="P5922" s="346">
        <f t="shared" si="102"/>
        <v>36000</v>
      </c>
      <c r="Q5922" s="966" t="s">
        <v>33051</v>
      </c>
      <c r="R5922" s="969">
        <v>12</v>
      </c>
      <c r="S5922" s="1016">
        <v>72000</v>
      </c>
    </row>
    <row r="5923" spans="1:19" s="889" customFormat="1" ht="23.25">
      <c r="A5923" s="964" t="s">
        <v>1033</v>
      </c>
      <c r="B5923" s="415" t="s">
        <v>280</v>
      </c>
      <c r="C5923" s="386" t="s">
        <v>115</v>
      </c>
      <c r="D5923" s="797" t="s">
        <v>33347</v>
      </c>
      <c r="E5923" s="1025">
        <v>3500</v>
      </c>
      <c r="F5923" s="965" t="s">
        <v>33664</v>
      </c>
      <c r="G5923" s="723" t="s">
        <v>33665</v>
      </c>
      <c r="H5923" s="797" t="s">
        <v>33666</v>
      </c>
      <c r="I5923" s="887" t="s">
        <v>20970</v>
      </c>
      <c r="J5923" s="887" t="s">
        <v>23787</v>
      </c>
      <c r="K5923" s="966" t="s">
        <v>33050</v>
      </c>
      <c r="L5923" s="967">
        <v>1</v>
      </c>
      <c r="M5923" s="346">
        <v>2216.67</v>
      </c>
      <c r="N5923" s="968">
        <v>0</v>
      </c>
      <c r="O5923" s="968">
        <v>0</v>
      </c>
      <c r="P5923" s="1006">
        <v>0</v>
      </c>
      <c r="Q5923" s="968">
        <v>0</v>
      </c>
      <c r="R5923" s="968">
        <v>0</v>
      </c>
      <c r="S5923" s="467">
        <v>0</v>
      </c>
    </row>
    <row r="5924" spans="1:19" s="889" customFormat="1" ht="23.25">
      <c r="A5924" s="964" t="s">
        <v>1033</v>
      </c>
      <c r="B5924" s="415" t="s">
        <v>280</v>
      </c>
      <c r="C5924" s="386" t="s">
        <v>115</v>
      </c>
      <c r="D5924" s="797" t="s">
        <v>20124</v>
      </c>
      <c r="E5924" s="1025">
        <v>5000</v>
      </c>
      <c r="F5924" s="965" t="s">
        <v>33667</v>
      </c>
      <c r="G5924" s="723" t="s">
        <v>33668</v>
      </c>
      <c r="H5924" s="797" t="s">
        <v>19733</v>
      </c>
      <c r="I5924" s="887" t="s">
        <v>19773</v>
      </c>
      <c r="J5924" s="887" t="s">
        <v>19733</v>
      </c>
      <c r="K5924" s="966" t="s">
        <v>33051</v>
      </c>
      <c r="L5924" s="967">
        <v>12</v>
      </c>
      <c r="M5924" s="346">
        <f>+E5924*12</f>
        <v>60000</v>
      </c>
      <c r="N5924" s="966" t="s">
        <v>33050</v>
      </c>
      <c r="O5924" s="967">
        <v>6</v>
      </c>
      <c r="P5924" s="346">
        <f t="shared" si="102"/>
        <v>30000</v>
      </c>
      <c r="Q5924" s="966" t="s">
        <v>33051</v>
      </c>
      <c r="R5924" s="969">
        <v>12</v>
      </c>
      <c r="S5924" s="1016">
        <v>60000</v>
      </c>
    </row>
    <row r="5925" spans="1:19" s="889" customFormat="1" ht="23.25">
      <c r="A5925" s="964" t="s">
        <v>1033</v>
      </c>
      <c r="B5925" s="415" t="s">
        <v>280</v>
      </c>
      <c r="C5925" s="386" t="s">
        <v>115</v>
      </c>
      <c r="D5925" s="797" t="s">
        <v>33669</v>
      </c>
      <c r="E5925" s="1025">
        <v>6500</v>
      </c>
      <c r="F5925" s="965" t="s">
        <v>33670</v>
      </c>
      <c r="G5925" s="723" t="s">
        <v>33671</v>
      </c>
      <c r="H5925" s="797" t="s">
        <v>19824</v>
      </c>
      <c r="I5925" s="887" t="s">
        <v>19773</v>
      </c>
      <c r="J5925" s="887" t="s">
        <v>19824</v>
      </c>
      <c r="K5925" s="966" t="s">
        <v>33051</v>
      </c>
      <c r="L5925" s="967">
        <v>12</v>
      </c>
      <c r="M5925" s="346">
        <f>+E5925*12</f>
        <v>78000</v>
      </c>
      <c r="N5925" s="966" t="s">
        <v>33050</v>
      </c>
      <c r="O5925" s="967">
        <v>6</v>
      </c>
      <c r="P5925" s="346">
        <f t="shared" si="102"/>
        <v>39000</v>
      </c>
      <c r="Q5925" s="966" t="s">
        <v>33051</v>
      </c>
      <c r="R5925" s="969">
        <v>12</v>
      </c>
      <c r="S5925" s="1016">
        <v>78000</v>
      </c>
    </row>
    <row r="5926" spans="1:19" s="889" customFormat="1" ht="23.25">
      <c r="A5926" s="964" t="s">
        <v>1033</v>
      </c>
      <c r="B5926" s="415" t="s">
        <v>280</v>
      </c>
      <c r="C5926" s="386" t="s">
        <v>115</v>
      </c>
      <c r="D5926" s="797" t="s">
        <v>33078</v>
      </c>
      <c r="E5926" s="1025">
        <v>6500</v>
      </c>
      <c r="F5926" s="965" t="s">
        <v>33672</v>
      </c>
      <c r="G5926" s="723" t="s">
        <v>33673</v>
      </c>
      <c r="H5926" s="797" t="s">
        <v>19733</v>
      </c>
      <c r="I5926" s="887" t="s">
        <v>19773</v>
      </c>
      <c r="J5926" s="887" t="s">
        <v>19733</v>
      </c>
      <c r="K5926" s="966" t="s">
        <v>33051</v>
      </c>
      <c r="L5926" s="967">
        <v>12</v>
      </c>
      <c r="M5926" s="346">
        <v>74002.2</v>
      </c>
      <c r="N5926" s="966" t="s">
        <v>33050</v>
      </c>
      <c r="O5926" s="967">
        <v>6</v>
      </c>
      <c r="P5926" s="346">
        <f t="shared" si="102"/>
        <v>39000</v>
      </c>
      <c r="Q5926" s="966" t="s">
        <v>33051</v>
      </c>
      <c r="R5926" s="969">
        <v>12</v>
      </c>
      <c r="S5926" s="1016">
        <v>78000</v>
      </c>
    </row>
    <row r="5927" spans="1:19" s="889" customFormat="1" ht="23.25">
      <c r="A5927" s="964" t="s">
        <v>1033</v>
      </c>
      <c r="B5927" s="415" t="s">
        <v>280</v>
      </c>
      <c r="C5927" s="386" t="s">
        <v>115</v>
      </c>
      <c r="D5927" s="797" t="s">
        <v>33446</v>
      </c>
      <c r="E5927" s="1025">
        <v>3000</v>
      </c>
      <c r="F5927" s="965" t="s">
        <v>33674</v>
      </c>
      <c r="G5927" s="723" t="s">
        <v>33675</v>
      </c>
      <c r="H5927" s="797" t="s">
        <v>33676</v>
      </c>
      <c r="I5927" s="887" t="s">
        <v>20970</v>
      </c>
      <c r="J5927" s="887" t="s">
        <v>33676</v>
      </c>
      <c r="K5927" s="966" t="s">
        <v>33051</v>
      </c>
      <c r="L5927" s="967">
        <v>12</v>
      </c>
      <c r="M5927" s="346">
        <f>+E5927*12</f>
        <v>36000</v>
      </c>
      <c r="N5927" s="966" t="s">
        <v>33050</v>
      </c>
      <c r="O5927" s="967">
        <v>6</v>
      </c>
      <c r="P5927" s="346">
        <f t="shared" si="102"/>
        <v>18000</v>
      </c>
      <c r="Q5927" s="966" t="s">
        <v>33051</v>
      </c>
      <c r="R5927" s="969">
        <v>12</v>
      </c>
      <c r="S5927" s="1016">
        <v>36000</v>
      </c>
    </row>
    <row r="5928" spans="1:19" s="889" customFormat="1" ht="81.400000000000006">
      <c r="A5928" s="964" t="s">
        <v>1033</v>
      </c>
      <c r="B5928" s="887" t="s">
        <v>29742</v>
      </c>
      <c r="C5928" s="386" t="s">
        <v>115</v>
      </c>
      <c r="D5928" s="797" t="s">
        <v>33677</v>
      </c>
      <c r="E5928" s="1025">
        <v>5000</v>
      </c>
      <c r="F5928" s="965">
        <v>76325174</v>
      </c>
      <c r="G5928" s="723" t="s">
        <v>33678</v>
      </c>
      <c r="H5928" s="797" t="s">
        <v>33679</v>
      </c>
      <c r="I5928" s="887" t="s">
        <v>19764</v>
      </c>
      <c r="J5928" s="887" t="s">
        <v>33679</v>
      </c>
      <c r="K5928" s="966" t="s">
        <v>33050</v>
      </c>
      <c r="L5928" s="967">
        <v>3</v>
      </c>
      <c r="M5928" s="346">
        <v>13111.11</v>
      </c>
      <c r="N5928" s="968">
        <v>0</v>
      </c>
      <c r="O5928" s="968">
        <v>0</v>
      </c>
      <c r="P5928" s="1006">
        <v>0</v>
      </c>
      <c r="Q5928" s="968">
        <v>0</v>
      </c>
      <c r="R5928" s="968">
        <v>0</v>
      </c>
      <c r="S5928" s="467">
        <v>0</v>
      </c>
    </row>
    <row r="5929" spans="1:19" s="889" customFormat="1" ht="34.9">
      <c r="A5929" s="964" t="s">
        <v>1033</v>
      </c>
      <c r="B5929" s="887" t="s">
        <v>29742</v>
      </c>
      <c r="C5929" s="386" t="s">
        <v>115</v>
      </c>
      <c r="D5929" s="797" t="s">
        <v>33182</v>
      </c>
      <c r="E5929" s="1025">
        <v>6500</v>
      </c>
      <c r="F5929" s="965" t="s">
        <v>33680</v>
      </c>
      <c r="G5929" s="723" t="s">
        <v>33681</v>
      </c>
      <c r="H5929" s="797" t="s">
        <v>27146</v>
      </c>
      <c r="I5929" s="887" t="s">
        <v>19773</v>
      </c>
      <c r="J5929" s="887" t="s">
        <v>27146</v>
      </c>
      <c r="K5929" s="966" t="s">
        <v>33682</v>
      </c>
      <c r="L5929" s="967">
        <v>12</v>
      </c>
      <c r="M5929" s="346">
        <f>+E5929*12</f>
        <v>78000</v>
      </c>
      <c r="N5929" s="966" t="s">
        <v>33051</v>
      </c>
      <c r="O5929" s="967">
        <v>6</v>
      </c>
      <c r="P5929" s="346">
        <f t="shared" ref="P5929:P5936" si="105">+E5929*6</f>
        <v>39000</v>
      </c>
      <c r="Q5929" s="968">
        <v>0</v>
      </c>
      <c r="R5929" s="968">
        <v>0</v>
      </c>
      <c r="S5929" s="467">
        <v>0</v>
      </c>
    </row>
    <row r="5930" spans="1:19" s="889" customFormat="1" ht="34.9">
      <c r="A5930" s="964" t="s">
        <v>1033</v>
      </c>
      <c r="B5930" s="887" t="s">
        <v>29742</v>
      </c>
      <c r="C5930" s="386" t="s">
        <v>115</v>
      </c>
      <c r="D5930" s="797" t="s">
        <v>33052</v>
      </c>
      <c r="E5930" s="1025">
        <v>6500</v>
      </c>
      <c r="F5930" s="965" t="s">
        <v>33683</v>
      </c>
      <c r="G5930" s="723" t="s">
        <v>33684</v>
      </c>
      <c r="H5930" s="797" t="s">
        <v>27146</v>
      </c>
      <c r="I5930" s="887" t="s">
        <v>19773</v>
      </c>
      <c r="J5930" s="887" t="s">
        <v>27146</v>
      </c>
      <c r="K5930" s="966" t="s">
        <v>33682</v>
      </c>
      <c r="L5930" s="967">
        <v>12</v>
      </c>
      <c r="M5930" s="346">
        <f>+E5930*12</f>
        <v>78000</v>
      </c>
      <c r="N5930" s="966" t="s">
        <v>33051</v>
      </c>
      <c r="O5930" s="967">
        <v>6</v>
      </c>
      <c r="P5930" s="346">
        <f t="shared" si="105"/>
        <v>39000</v>
      </c>
      <c r="Q5930" s="968">
        <v>0</v>
      </c>
      <c r="R5930" s="968">
        <v>0</v>
      </c>
      <c r="S5930" s="467">
        <v>0</v>
      </c>
    </row>
    <row r="5931" spans="1:19" s="889" customFormat="1" ht="34.9">
      <c r="A5931" s="964" t="s">
        <v>1033</v>
      </c>
      <c r="B5931" s="887" t="s">
        <v>29742</v>
      </c>
      <c r="C5931" s="386" t="s">
        <v>115</v>
      </c>
      <c r="D5931" s="797" t="s">
        <v>33685</v>
      </c>
      <c r="E5931" s="1025">
        <v>6000</v>
      </c>
      <c r="F5931" s="965">
        <v>46142625</v>
      </c>
      <c r="G5931" s="723" t="s">
        <v>33686</v>
      </c>
      <c r="H5931" s="797" t="s">
        <v>27146</v>
      </c>
      <c r="I5931" s="887" t="s">
        <v>19773</v>
      </c>
      <c r="J5931" s="887" t="s">
        <v>27146</v>
      </c>
      <c r="K5931" s="966" t="s">
        <v>33050</v>
      </c>
      <c r="L5931" s="967">
        <v>3</v>
      </c>
      <c r="M5931" s="346">
        <v>16222.22</v>
      </c>
      <c r="N5931" s="968">
        <v>0</v>
      </c>
      <c r="O5931" s="968">
        <v>0</v>
      </c>
      <c r="P5931" s="1006">
        <v>0</v>
      </c>
      <c r="Q5931" s="968">
        <v>0</v>
      </c>
      <c r="R5931" s="968">
        <v>0</v>
      </c>
      <c r="S5931" s="467">
        <v>0</v>
      </c>
    </row>
    <row r="5932" spans="1:19" s="889" customFormat="1" ht="34.9">
      <c r="A5932" s="964" t="s">
        <v>1033</v>
      </c>
      <c r="B5932" s="887" t="s">
        <v>29742</v>
      </c>
      <c r="C5932" s="386" t="s">
        <v>115</v>
      </c>
      <c r="D5932" s="797" t="s">
        <v>33248</v>
      </c>
      <c r="E5932" s="1025">
        <v>6500</v>
      </c>
      <c r="F5932" s="965" t="s">
        <v>33687</v>
      </c>
      <c r="G5932" s="723" t="s">
        <v>33688</v>
      </c>
      <c r="H5932" s="797" t="s">
        <v>33689</v>
      </c>
      <c r="I5932" s="887" t="s">
        <v>19773</v>
      </c>
      <c r="J5932" s="887" t="s">
        <v>33689</v>
      </c>
      <c r="K5932" s="966" t="s">
        <v>33682</v>
      </c>
      <c r="L5932" s="967">
        <v>12</v>
      </c>
      <c r="M5932" s="346">
        <f>+E5932*12</f>
        <v>78000</v>
      </c>
      <c r="N5932" s="966" t="s">
        <v>33051</v>
      </c>
      <c r="O5932" s="967">
        <v>6</v>
      </c>
      <c r="P5932" s="346">
        <f t="shared" si="105"/>
        <v>39000</v>
      </c>
      <c r="Q5932" s="968">
        <v>0</v>
      </c>
      <c r="R5932" s="968">
        <v>0</v>
      </c>
      <c r="S5932" s="467">
        <v>0</v>
      </c>
    </row>
    <row r="5933" spans="1:19" s="889" customFormat="1" ht="34.9">
      <c r="A5933" s="964" t="s">
        <v>1033</v>
      </c>
      <c r="B5933" s="887" t="s">
        <v>29742</v>
      </c>
      <c r="C5933" s="386" t="s">
        <v>115</v>
      </c>
      <c r="D5933" s="797" t="s">
        <v>33052</v>
      </c>
      <c r="E5933" s="1025">
        <v>6500</v>
      </c>
      <c r="F5933" s="965" t="s">
        <v>33690</v>
      </c>
      <c r="G5933" s="723" t="s">
        <v>33691</v>
      </c>
      <c r="H5933" s="797" t="s">
        <v>27145</v>
      </c>
      <c r="I5933" s="887" t="s">
        <v>19773</v>
      </c>
      <c r="J5933" s="887" t="s">
        <v>27145</v>
      </c>
      <c r="K5933" s="966" t="s">
        <v>33682</v>
      </c>
      <c r="L5933" s="967">
        <v>12</v>
      </c>
      <c r="M5933" s="346">
        <f>+E5933*12</f>
        <v>78000</v>
      </c>
      <c r="N5933" s="966" t="s">
        <v>33051</v>
      </c>
      <c r="O5933" s="967">
        <v>6</v>
      </c>
      <c r="P5933" s="346">
        <f t="shared" si="105"/>
        <v>39000</v>
      </c>
      <c r="Q5933" s="968">
        <v>0</v>
      </c>
      <c r="R5933" s="968">
        <v>0</v>
      </c>
      <c r="S5933" s="467">
        <v>0</v>
      </c>
    </row>
    <row r="5934" spans="1:19" s="889" customFormat="1" ht="81.400000000000006">
      <c r="A5934" s="964" t="s">
        <v>1033</v>
      </c>
      <c r="B5934" s="887" t="s">
        <v>29742</v>
      </c>
      <c r="C5934" s="386" t="s">
        <v>115</v>
      </c>
      <c r="D5934" s="797" t="s">
        <v>33692</v>
      </c>
      <c r="E5934" s="1025">
        <v>6000</v>
      </c>
      <c r="F5934" s="965" t="s">
        <v>33693</v>
      </c>
      <c r="G5934" s="723" t="s">
        <v>33694</v>
      </c>
      <c r="H5934" s="797" t="s">
        <v>33695</v>
      </c>
      <c r="I5934" s="887" t="s">
        <v>19773</v>
      </c>
      <c r="J5934" s="887" t="s">
        <v>33695</v>
      </c>
      <c r="K5934" s="966" t="s">
        <v>33682</v>
      </c>
      <c r="L5934" s="967">
        <v>12</v>
      </c>
      <c r="M5934" s="346">
        <f>+E5934*12</f>
        <v>72000</v>
      </c>
      <c r="N5934" s="966" t="s">
        <v>33051</v>
      </c>
      <c r="O5934" s="967">
        <v>6</v>
      </c>
      <c r="P5934" s="346">
        <f t="shared" si="105"/>
        <v>36000</v>
      </c>
      <c r="Q5934" s="968">
        <v>0</v>
      </c>
      <c r="R5934" s="968">
        <v>0</v>
      </c>
      <c r="S5934" s="467">
        <v>0</v>
      </c>
    </row>
    <row r="5935" spans="1:19" s="889" customFormat="1" ht="34.9">
      <c r="A5935" s="964" t="s">
        <v>1033</v>
      </c>
      <c r="B5935" s="887" t="s">
        <v>29742</v>
      </c>
      <c r="C5935" s="386" t="s">
        <v>115</v>
      </c>
      <c r="D5935" s="797" t="s">
        <v>33052</v>
      </c>
      <c r="E5935" s="1025">
        <v>6500</v>
      </c>
      <c r="F5935" s="965" t="s">
        <v>33696</v>
      </c>
      <c r="G5935" s="723" t="s">
        <v>33697</v>
      </c>
      <c r="H5935" s="797" t="s">
        <v>33698</v>
      </c>
      <c r="I5935" s="887" t="s">
        <v>19773</v>
      </c>
      <c r="J5935" s="887" t="s">
        <v>33698</v>
      </c>
      <c r="K5935" s="966" t="s">
        <v>33682</v>
      </c>
      <c r="L5935" s="967">
        <v>12</v>
      </c>
      <c r="M5935" s="346">
        <f>+E5935*12</f>
        <v>78000</v>
      </c>
      <c r="N5935" s="966" t="s">
        <v>33051</v>
      </c>
      <c r="O5935" s="967">
        <v>6</v>
      </c>
      <c r="P5935" s="346">
        <f t="shared" si="105"/>
        <v>39000</v>
      </c>
      <c r="Q5935" s="968">
        <v>0</v>
      </c>
      <c r="R5935" s="968">
        <v>0</v>
      </c>
      <c r="S5935" s="467">
        <v>0</v>
      </c>
    </row>
    <row r="5936" spans="1:19" s="889" customFormat="1" ht="69.75">
      <c r="A5936" s="964" t="s">
        <v>1033</v>
      </c>
      <c r="B5936" s="887" t="s">
        <v>29742</v>
      </c>
      <c r="C5936" s="386" t="s">
        <v>115</v>
      </c>
      <c r="D5936" s="797" t="s">
        <v>33436</v>
      </c>
      <c r="E5936" s="1025">
        <v>6000</v>
      </c>
      <c r="F5936" s="965" t="s">
        <v>33699</v>
      </c>
      <c r="G5936" s="723" t="s">
        <v>33700</v>
      </c>
      <c r="H5936" s="797" t="s">
        <v>33701</v>
      </c>
      <c r="I5936" s="887" t="s">
        <v>19773</v>
      </c>
      <c r="J5936" s="887" t="s">
        <v>33701</v>
      </c>
      <c r="K5936" s="966" t="s">
        <v>33682</v>
      </c>
      <c r="L5936" s="967">
        <v>12</v>
      </c>
      <c r="M5936" s="346">
        <f>+E5936*12</f>
        <v>72000</v>
      </c>
      <c r="N5936" s="966" t="s">
        <v>33051</v>
      </c>
      <c r="O5936" s="967">
        <v>5.5</v>
      </c>
      <c r="P5936" s="346">
        <f t="shared" si="105"/>
        <v>36000</v>
      </c>
      <c r="Q5936" s="968">
        <v>0</v>
      </c>
      <c r="R5936" s="968">
        <v>0</v>
      </c>
      <c r="S5936" s="467">
        <v>0</v>
      </c>
    </row>
    <row r="5937" spans="1:19" s="889" customFormat="1" ht="34.9">
      <c r="A5937" s="964" t="s">
        <v>1033</v>
      </c>
      <c r="B5937" s="887" t="s">
        <v>29742</v>
      </c>
      <c r="C5937" s="386" t="s">
        <v>115</v>
      </c>
      <c r="D5937" s="797" t="s">
        <v>21559</v>
      </c>
      <c r="E5937" s="1025">
        <v>2500</v>
      </c>
      <c r="F5937" s="965" t="s">
        <v>33160</v>
      </c>
      <c r="G5937" s="723" t="s">
        <v>33161</v>
      </c>
      <c r="H5937" s="797" t="s">
        <v>33162</v>
      </c>
      <c r="I5937" s="887" t="s">
        <v>19773</v>
      </c>
      <c r="J5937" s="887" t="s">
        <v>33162</v>
      </c>
      <c r="K5937" s="968">
        <v>0</v>
      </c>
      <c r="L5937" s="968">
        <v>0</v>
      </c>
      <c r="M5937" s="1006">
        <v>0</v>
      </c>
      <c r="N5937" s="966" t="s">
        <v>33408</v>
      </c>
      <c r="O5937" s="967">
        <v>1</v>
      </c>
      <c r="P5937" s="346">
        <f>+E5937*1</f>
        <v>2500</v>
      </c>
      <c r="Q5937" s="968">
        <v>0</v>
      </c>
      <c r="R5937" s="968">
        <v>0</v>
      </c>
      <c r="S5937" s="467">
        <v>0</v>
      </c>
    </row>
    <row r="5938" spans="1:19" s="889" customFormat="1" ht="34.9">
      <c r="A5938" s="964" t="s">
        <v>1033</v>
      </c>
      <c r="B5938" s="887" t="s">
        <v>29742</v>
      </c>
      <c r="C5938" s="386" t="s">
        <v>115</v>
      </c>
      <c r="D5938" s="797" t="s">
        <v>23152</v>
      </c>
      <c r="E5938" s="1025">
        <v>9000</v>
      </c>
      <c r="F5938" s="965" t="s">
        <v>33163</v>
      </c>
      <c r="G5938" s="723" t="s">
        <v>33164</v>
      </c>
      <c r="H5938" s="797" t="s">
        <v>19733</v>
      </c>
      <c r="I5938" s="887" t="s">
        <v>19773</v>
      </c>
      <c r="J5938" s="887" t="s">
        <v>19733</v>
      </c>
      <c r="K5938" s="968">
        <v>0</v>
      </c>
      <c r="L5938" s="968">
        <v>0</v>
      </c>
      <c r="M5938" s="1006">
        <v>0</v>
      </c>
      <c r="N5938" s="966" t="s">
        <v>33408</v>
      </c>
      <c r="O5938" s="967">
        <v>1.5</v>
      </c>
      <c r="P5938" s="346">
        <f>+E5938*1.5-1433.33</f>
        <v>12066.67</v>
      </c>
      <c r="Q5938" s="968">
        <v>0</v>
      </c>
      <c r="R5938" s="968">
        <v>0</v>
      </c>
      <c r="S5938" s="467">
        <v>0</v>
      </c>
    </row>
    <row r="5939" spans="1:19" s="889" customFormat="1" ht="34.9">
      <c r="A5939" s="964" t="s">
        <v>1033</v>
      </c>
      <c r="B5939" s="887" t="s">
        <v>29742</v>
      </c>
      <c r="C5939" s="386" t="s">
        <v>115</v>
      </c>
      <c r="D5939" s="797" t="s">
        <v>33457</v>
      </c>
      <c r="E5939" s="1025">
        <v>6000</v>
      </c>
      <c r="F5939" s="965" t="s">
        <v>33458</v>
      </c>
      <c r="G5939" s="723" t="s">
        <v>33459</v>
      </c>
      <c r="H5939" s="797" t="s">
        <v>27666</v>
      </c>
      <c r="I5939" s="887" t="s">
        <v>19764</v>
      </c>
      <c r="J5939" s="887" t="s">
        <v>19764</v>
      </c>
      <c r="K5939" s="968">
        <v>0</v>
      </c>
      <c r="L5939" s="968">
        <v>0</v>
      </c>
      <c r="M5939" s="1006">
        <v>0</v>
      </c>
      <c r="N5939" s="966" t="s">
        <v>33408</v>
      </c>
      <c r="O5939" s="967">
        <v>1</v>
      </c>
      <c r="P5939" s="346">
        <f t="shared" ref="P5939:P5947" si="106">+E5939*1</f>
        <v>6000</v>
      </c>
      <c r="Q5939" s="968">
        <v>0</v>
      </c>
      <c r="R5939" s="968">
        <v>0</v>
      </c>
      <c r="S5939" s="467">
        <v>0</v>
      </c>
    </row>
    <row r="5940" spans="1:19" s="889" customFormat="1" ht="34.9">
      <c r="A5940" s="964" t="s">
        <v>1033</v>
      </c>
      <c r="B5940" s="887" t="s">
        <v>29742</v>
      </c>
      <c r="C5940" s="386" t="s">
        <v>115</v>
      </c>
      <c r="D5940" s="797" t="s">
        <v>33047</v>
      </c>
      <c r="E5940" s="1025">
        <v>4000</v>
      </c>
      <c r="F5940" s="965" t="s">
        <v>33474</v>
      </c>
      <c r="G5940" s="723" t="s">
        <v>33475</v>
      </c>
      <c r="H5940" s="797" t="s">
        <v>19733</v>
      </c>
      <c r="I5940" s="887" t="s">
        <v>19764</v>
      </c>
      <c r="J5940" s="887" t="s">
        <v>33476</v>
      </c>
      <c r="K5940" s="968">
        <v>0</v>
      </c>
      <c r="L5940" s="968">
        <v>0</v>
      </c>
      <c r="M5940" s="1006">
        <v>0</v>
      </c>
      <c r="N5940" s="966" t="s">
        <v>33408</v>
      </c>
      <c r="O5940" s="967">
        <v>1</v>
      </c>
      <c r="P5940" s="346">
        <f t="shared" si="106"/>
        <v>4000</v>
      </c>
      <c r="Q5940" s="968">
        <v>0</v>
      </c>
      <c r="R5940" s="968">
        <v>0</v>
      </c>
      <c r="S5940" s="467">
        <v>0</v>
      </c>
    </row>
    <row r="5941" spans="1:19" s="889" customFormat="1" ht="34.9">
      <c r="A5941" s="964" t="s">
        <v>1033</v>
      </c>
      <c r="B5941" s="887" t="s">
        <v>29742</v>
      </c>
      <c r="C5941" s="386" t="s">
        <v>115</v>
      </c>
      <c r="D5941" s="797" t="s">
        <v>33483</v>
      </c>
      <c r="E5941" s="1025">
        <v>8500</v>
      </c>
      <c r="F5941" s="965" t="s">
        <v>33484</v>
      </c>
      <c r="G5941" s="723" t="s">
        <v>33485</v>
      </c>
      <c r="H5941" s="797" t="s">
        <v>33483</v>
      </c>
      <c r="I5941" s="887" t="s">
        <v>19773</v>
      </c>
      <c r="J5941" s="887" t="s">
        <v>33483</v>
      </c>
      <c r="K5941" s="968">
        <v>0</v>
      </c>
      <c r="L5941" s="968">
        <v>0</v>
      </c>
      <c r="M5941" s="1006">
        <v>0</v>
      </c>
      <c r="N5941" s="966" t="s">
        <v>33408</v>
      </c>
      <c r="O5941" s="967">
        <v>1</v>
      </c>
      <c r="P5941" s="346">
        <f t="shared" si="106"/>
        <v>8500</v>
      </c>
      <c r="Q5941" s="968">
        <v>0</v>
      </c>
      <c r="R5941" s="968">
        <v>0</v>
      </c>
      <c r="S5941" s="467">
        <v>0</v>
      </c>
    </row>
    <row r="5942" spans="1:19" s="889" customFormat="1" ht="34.9">
      <c r="A5942" s="964" t="s">
        <v>1033</v>
      </c>
      <c r="B5942" s="887" t="s">
        <v>29742</v>
      </c>
      <c r="C5942" s="386" t="s">
        <v>115</v>
      </c>
      <c r="D5942" s="797" t="s">
        <v>33500</v>
      </c>
      <c r="E5942" s="1025">
        <v>7500</v>
      </c>
      <c r="F5942" s="965" t="s">
        <v>33501</v>
      </c>
      <c r="G5942" s="723" t="s">
        <v>33502</v>
      </c>
      <c r="H5942" s="797" t="s">
        <v>22252</v>
      </c>
      <c r="I5942" s="887" t="s">
        <v>19773</v>
      </c>
      <c r="J5942" s="887" t="s">
        <v>22252</v>
      </c>
      <c r="K5942" s="968">
        <v>0</v>
      </c>
      <c r="L5942" s="968">
        <v>0</v>
      </c>
      <c r="M5942" s="1006">
        <v>0</v>
      </c>
      <c r="N5942" s="966" t="s">
        <v>33408</v>
      </c>
      <c r="O5942" s="967">
        <v>1</v>
      </c>
      <c r="P5942" s="346">
        <f t="shared" si="106"/>
        <v>7500</v>
      </c>
      <c r="Q5942" s="968">
        <v>0</v>
      </c>
      <c r="R5942" s="968">
        <v>0</v>
      </c>
      <c r="S5942" s="467">
        <v>0</v>
      </c>
    </row>
    <row r="5943" spans="1:19" s="889" customFormat="1" ht="34.9">
      <c r="A5943" s="964" t="s">
        <v>1033</v>
      </c>
      <c r="B5943" s="887" t="s">
        <v>29742</v>
      </c>
      <c r="C5943" s="386" t="s">
        <v>115</v>
      </c>
      <c r="D5943" s="797" t="s">
        <v>33702</v>
      </c>
      <c r="E5943" s="1025">
        <v>4000</v>
      </c>
      <c r="F5943" s="965" t="s">
        <v>33316</v>
      </c>
      <c r="G5943" s="723" t="s">
        <v>33317</v>
      </c>
      <c r="H5943" s="797" t="s">
        <v>19733</v>
      </c>
      <c r="I5943" s="887" t="s">
        <v>19773</v>
      </c>
      <c r="J5943" s="887" t="s">
        <v>19733</v>
      </c>
      <c r="K5943" s="968">
        <v>0</v>
      </c>
      <c r="L5943" s="968">
        <v>0</v>
      </c>
      <c r="M5943" s="1006">
        <v>0</v>
      </c>
      <c r="N5943" s="966" t="s">
        <v>33051</v>
      </c>
      <c r="O5943" s="967">
        <v>1</v>
      </c>
      <c r="P5943" s="346">
        <f t="shared" si="106"/>
        <v>4000</v>
      </c>
      <c r="Q5943" s="968">
        <v>0</v>
      </c>
      <c r="R5943" s="968">
        <v>0</v>
      </c>
      <c r="S5943" s="467">
        <v>0</v>
      </c>
    </row>
    <row r="5944" spans="1:19" s="889" customFormat="1" ht="34.9">
      <c r="A5944" s="964" t="s">
        <v>1033</v>
      </c>
      <c r="B5944" s="887" t="s">
        <v>29742</v>
      </c>
      <c r="C5944" s="386" t="s">
        <v>115</v>
      </c>
      <c r="D5944" s="797" t="s">
        <v>33110</v>
      </c>
      <c r="E5944" s="1025">
        <v>6000</v>
      </c>
      <c r="F5944" s="965" t="s">
        <v>33111</v>
      </c>
      <c r="G5944" s="723" t="s">
        <v>33112</v>
      </c>
      <c r="H5944" s="797" t="s">
        <v>33113</v>
      </c>
      <c r="I5944" s="887" t="s">
        <v>19764</v>
      </c>
      <c r="J5944" s="887" t="s">
        <v>33113</v>
      </c>
      <c r="K5944" s="968">
        <v>0</v>
      </c>
      <c r="L5944" s="968">
        <v>0</v>
      </c>
      <c r="M5944" s="1006">
        <v>0</v>
      </c>
      <c r="N5944" s="966" t="s">
        <v>33408</v>
      </c>
      <c r="O5944" s="967">
        <v>1</v>
      </c>
      <c r="P5944" s="346">
        <f t="shared" si="106"/>
        <v>6000</v>
      </c>
      <c r="Q5944" s="968">
        <v>0</v>
      </c>
      <c r="R5944" s="968">
        <v>0</v>
      </c>
      <c r="S5944" s="467">
        <v>0</v>
      </c>
    </row>
    <row r="5945" spans="1:19" s="889" customFormat="1" ht="34.9">
      <c r="A5945" s="964" t="s">
        <v>1033</v>
      </c>
      <c r="B5945" s="887" t="s">
        <v>29742</v>
      </c>
      <c r="C5945" s="386" t="s">
        <v>115</v>
      </c>
      <c r="D5945" s="797" t="s">
        <v>33110</v>
      </c>
      <c r="E5945" s="1025">
        <v>6000</v>
      </c>
      <c r="F5945" s="965" t="s">
        <v>33586</v>
      </c>
      <c r="G5945" s="723" t="s">
        <v>33587</v>
      </c>
      <c r="H5945" s="797" t="s">
        <v>33588</v>
      </c>
      <c r="I5945" s="887" t="s">
        <v>19773</v>
      </c>
      <c r="J5945" s="887" t="s">
        <v>21508</v>
      </c>
      <c r="K5945" s="968">
        <v>0</v>
      </c>
      <c r="L5945" s="968">
        <v>0</v>
      </c>
      <c r="M5945" s="1006">
        <v>0</v>
      </c>
      <c r="N5945" s="966" t="s">
        <v>33408</v>
      </c>
      <c r="O5945" s="967">
        <v>1</v>
      </c>
      <c r="P5945" s="346">
        <f t="shared" si="106"/>
        <v>6000</v>
      </c>
      <c r="Q5945" s="968">
        <v>0</v>
      </c>
      <c r="R5945" s="968">
        <v>0</v>
      </c>
      <c r="S5945" s="467">
        <v>0</v>
      </c>
    </row>
    <row r="5946" spans="1:19" s="889" customFormat="1" ht="34.9">
      <c r="A5946" s="964" t="s">
        <v>1033</v>
      </c>
      <c r="B5946" s="887" t="s">
        <v>29742</v>
      </c>
      <c r="C5946" s="386" t="s">
        <v>115</v>
      </c>
      <c r="D5946" s="797" t="s">
        <v>33648</v>
      </c>
      <c r="E5946" s="1025">
        <v>7000</v>
      </c>
      <c r="F5946" s="965" t="s">
        <v>33649</v>
      </c>
      <c r="G5946" s="723" t="s">
        <v>33650</v>
      </c>
      <c r="H5946" s="797" t="s">
        <v>19733</v>
      </c>
      <c r="I5946" s="887" t="s">
        <v>19773</v>
      </c>
      <c r="J5946" s="887" t="s">
        <v>19733</v>
      </c>
      <c r="K5946" s="968">
        <v>0</v>
      </c>
      <c r="L5946" s="968">
        <v>0</v>
      </c>
      <c r="M5946" s="1006">
        <v>0</v>
      </c>
      <c r="N5946" s="966" t="s">
        <v>33408</v>
      </c>
      <c r="O5946" s="967">
        <v>1</v>
      </c>
      <c r="P5946" s="346">
        <f t="shared" si="106"/>
        <v>7000</v>
      </c>
      <c r="Q5946" s="968">
        <v>0</v>
      </c>
      <c r="R5946" s="968">
        <v>0</v>
      </c>
      <c r="S5946" s="467">
        <v>0</v>
      </c>
    </row>
    <row r="5947" spans="1:19" s="889" customFormat="1" ht="34.9">
      <c r="A5947" s="964" t="s">
        <v>1033</v>
      </c>
      <c r="B5947" s="887" t="s">
        <v>29742</v>
      </c>
      <c r="C5947" s="386" t="s">
        <v>115</v>
      </c>
      <c r="D5947" s="797" t="s">
        <v>33404</v>
      </c>
      <c r="E5947" s="1025">
        <v>5000</v>
      </c>
      <c r="F5947" s="965" t="s">
        <v>33405</v>
      </c>
      <c r="G5947" s="723" t="s">
        <v>33406</v>
      </c>
      <c r="H5947" s="797" t="s">
        <v>33407</v>
      </c>
      <c r="I5947" s="887" t="s">
        <v>19764</v>
      </c>
      <c r="J5947" s="887" t="s">
        <v>33407</v>
      </c>
      <c r="K5947" s="968">
        <v>0</v>
      </c>
      <c r="L5947" s="968">
        <v>0</v>
      </c>
      <c r="M5947" s="1006">
        <v>0</v>
      </c>
      <c r="N5947" s="966" t="s">
        <v>33408</v>
      </c>
      <c r="O5947" s="967">
        <v>1</v>
      </c>
      <c r="P5947" s="346">
        <f t="shared" si="106"/>
        <v>5000</v>
      </c>
      <c r="Q5947" s="968">
        <v>0</v>
      </c>
      <c r="R5947" s="968">
        <v>0</v>
      </c>
      <c r="S5947" s="467">
        <v>0</v>
      </c>
    </row>
    <row r="5948" spans="1:19" s="889" customFormat="1" ht="23.25">
      <c r="A5948" s="964" t="s">
        <v>1033</v>
      </c>
      <c r="B5948" s="415" t="s">
        <v>280</v>
      </c>
      <c r="C5948" s="386" t="s">
        <v>115</v>
      </c>
      <c r="D5948" s="797" t="s">
        <v>33182</v>
      </c>
      <c r="E5948" s="1025">
        <v>6500</v>
      </c>
      <c r="F5948" s="965" t="s">
        <v>33680</v>
      </c>
      <c r="G5948" s="723" t="s">
        <v>33681</v>
      </c>
      <c r="H5948" s="797" t="s">
        <v>27146</v>
      </c>
      <c r="I5948" s="887" t="s">
        <v>19773</v>
      </c>
      <c r="J5948" s="887" t="s">
        <v>27146</v>
      </c>
      <c r="K5948" s="968">
        <v>0</v>
      </c>
      <c r="L5948" s="968">
        <v>0</v>
      </c>
      <c r="M5948" s="1006">
        <v>0</v>
      </c>
      <c r="N5948" s="968">
        <v>0</v>
      </c>
      <c r="O5948" s="968">
        <v>0</v>
      </c>
      <c r="P5948" s="1006">
        <v>0</v>
      </c>
      <c r="Q5948" s="966" t="s">
        <v>33051</v>
      </c>
      <c r="R5948" s="969">
        <v>12</v>
      </c>
      <c r="S5948" s="1016">
        <v>78000</v>
      </c>
    </row>
    <row r="5949" spans="1:19" s="889" customFormat="1" ht="23.25">
      <c r="A5949" s="964" t="s">
        <v>1033</v>
      </c>
      <c r="B5949" s="415" t="s">
        <v>280</v>
      </c>
      <c r="C5949" s="386" t="s">
        <v>115</v>
      </c>
      <c r="D5949" s="797" t="s">
        <v>33052</v>
      </c>
      <c r="E5949" s="1025">
        <v>6500</v>
      </c>
      <c r="F5949" s="965" t="s">
        <v>33683</v>
      </c>
      <c r="G5949" s="723" t="s">
        <v>33684</v>
      </c>
      <c r="H5949" s="797" t="s">
        <v>27146</v>
      </c>
      <c r="I5949" s="887" t="s">
        <v>19773</v>
      </c>
      <c r="J5949" s="887" t="s">
        <v>27146</v>
      </c>
      <c r="K5949" s="968">
        <v>0</v>
      </c>
      <c r="L5949" s="968">
        <v>0</v>
      </c>
      <c r="M5949" s="1006">
        <v>0</v>
      </c>
      <c r="N5949" s="968">
        <v>0</v>
      </c>
      <c r="O5949" s="968">
        <v>0</v>
      </c>
      <c r="P5949" s="1006">
        <v>0</v>
      </c>
      <c r="Q5949" s="966" t="s">
        <v>33051</v>
      </c>
      <c r="R5949" s="969">
        <v>12</v>
      </c>
      <c r="S5949" s="1016">
        <v>78000</v>
      </c>
    </row>
    <row r="5950" spans="1:19" s="889" customFormat="1" ht="23.25">
      <c r="A5950" s="964" t="s">
        <v>1033</v>
      </c>
      <c r="B5950" s="415" t="s">
        <v>280</v>
      </c>
      <c r="C5950" s="386" t="s">
        <v>115</v>
      </c>
      <c r="D5950" s="797" t="s">
        <v>33248</v>
      </c>
      <c r="E5950" s="1025">
        <v>6500</v>
      </c>
      <c r="F5950" s="965" t="s">
        <v>33687</v>
      </c>
      <c r="G5950" s="723" t="s">
        <v>33688</v>
      </c>
      <c r="H5950" s="797" t="s">
        <v>33689</v>
      </c>
      <c r="I5950" s="887" t="s">
        <v>19773</v>
      </c>
      <c r="J5950" s="887" t="s">
        <v>33689</v>
      </c>
      <c r="K5950" s="968">
        <v>0</v>
      </c>
      <c r="L5950" s="968">
        <v>0</v>
      </c>
      <c r="M5950" s="1006">
        <v>0</v>
      </c>
      <c r="N5950" s="968">
        <v>0</v>
      </c>
      <c r="O5950" s="968">
        <v>0</v>
      </c>
      <c r="P5950" s="1006">
        <v>0</v>
      </c>
      <c r="Q5950" s="966" t="s">
        <v>33051</v>
      </c>
      <c r="R5950" s="969">
        <v>12</v>
      </c>
      <c r="S5950" s="1016">
        <v>78000</v>
      </c>
    </row>
    <row r="5951" spans="1:19" s="889" customFormat="1" ht="23.25">
      <c r="A5951" s="964" t="s">
        <v>1033</v>
      </c>
      <c r="B5951" s="415" t="s">
        <v>280</v>
      </c>
      <c r="C5951" s="386" t="s">
        <v>115</v>
      </c>
      <c r="D5951" s="797" t="s">
        <v>33052</v>
      </c>
      <c r="E5951" s="1025">
        <v>6500</v>
      </c>
      <c r="F5951" s="965" t="s">
        <v>33690</v>
      </c>
      <c r="G5951" s="723" t="s">
        <v>33691</v>
      </c>
      <c r="H5951" s="797" t="s">
        <v>27145</v>
      </c>
      <c r="I5951" s="887" t="s">
        <v>19773</v>
      </c>
      <c r="J5951" s="887" t="s">
        <v>27145</v>
      </c>
      <c r="K5951" s="968">
        <v>0</v>
      </c>
      <c r="L5951" s="968">
        <v>0</v>
      </c>
      <c r="M5951" s="1006">
        <v>0</v>
      </c>
      <c r="N5951" s="968">
        <v>0</v>
      </c>
      <c r="O5951" s="968">
        <v>0</v>
      </c>
      <c r="P5951" s="1006">
        <v>0</v>
      </c>
      <c r="Q5951" s="966" t="s">
        <v>33051</v>
      </c>
      <c r="R5951" s="969">
        <v>12</v>
      </c>
      <c r="S5951" s="1016">
        <v>78000</v>
      </c>
    </row>
    <row r="5952" spans="1:19" s="889" customFormat="1" ht="81.400000000000006">
      <c r="A5952" s="964" t="s">
        <v>1033</v>
      </c>
      <c r="B5952" s="415" t="s">
        <v>280</v>
      </c>
      <c r="C5952" s="386" t="s">
        <v>115</v>
      </c>
      <c r="D5952" s="797" t="s">
        <v>33692</v>
      </c>
      <c r="E5952" s="1025">
        <v>6000</v>
      </c>
      <c r="F5952" s="965" t="s">
        <v>33693</v>
      </c>
      <c r="G5952" s="723" t="s">
        <v>33694</v>
      </c>
      <c r="H5952" s="797" t="s">
        <v>33695</v>
      </c>
      <c r="I5952" s="887" t="s">
        <v>19773</v>
      </c>
      <c r="J5952" s="887" t="s">
        <v>33695</v>
      </c>
      <c r="K5952" s="968">
        <v>0</v>
      </c>
      <c r="L5952" s="968">
        <v>0</v>
      </c>
      <c r="M5952" s="1006">
        <v>0</v>
      </c>
      <c r="N5952" s="968">
        <v>0</v>
      </c>
      <c r="O5952" s="968">
        <v>0</v>
      </c>
      <c r="P5952" s="1006">
        <v>0</v>
      </c>
      <c r="Q5952" s="966" t="s">
        <v>33051</v>
      </c>
      <c r="R5952" s="969">
        <v>12</v>
      </c>
      <c r="S5952" s="1016">
        <v>72000</v>
      </c>
    </row>
    <row r="5953" spans="1:19" s="889" customFormat="1" ht="23.25">
      <c r="A5953" s="964" t="s">
        <v>1033</v>
      </c>
      <c r="B5953" s="415" t="s">
        <v>280</v>
      </c>
      <c r="C5953" s="386" t="s">
        <v>115</v>
      </c>
      <c r="D5953" s="797" t="s">
        <v>33052</v>
      </c>
      <c r="E5953" s="1025">
        <v>6500</v>
      </c>
      <c r="F5953" s="965" t="s">
        <v>33696</v>
      </c>
      <c r="G5953" s="723" t="s">
        <v>33697</v>
      </c>
      <c r="H5953" s="797" t="s">
        <v>33698</v>
      </c>
      <c r="I5953" s="887" t="s">
        <v>19773</v>
      </c>
      <c r="J5953" s="887" t="s">
        <v>33698</v>
      </c>
      <c r="K5953" s="968">
        <v>0</v>
      </c>
      <c r="L5953" s="968">
        <v>0</v>
      </c>
      <c r="M5953" s="1006">
        <v>0</v>
      </c>
      <c r="N5953" s="968">
        <v>0</v>
      </c>
      <c r="O5953" s="968">
        <v>0</v>
      </c>
      <c r="P5953" s="1006">
        <v>0</v>
      </c>
      <c r="Q5953" s="966" t="s">
        <v>33051</v>
      </c>
      <c r="R5953" s="969">
        <v>12</v>
      </c>
      <c r="S5953" s="1016">
        <v>78000</v>
      </c>
    </row>
    <row r="5954" spans="1:19" s="889" customFormat="1" ht="69.75">
      <c r="A5954" s="964" t="s">
        <v>1033</v>
      </c>
      <c r="B5954" s="415" t="s">
        <v>280</v>
      </c>
      <c r="C5954" s="386" t="s">
        <v>115</v>
      </c>
      <c r="D5954" s="797" t="s">
        <v>33436</v>
      </c>
      <c r="E5954" s="1025">
        <v>6000</v>
      </c>
      <c r="F5954" s="965" t="s">
        <v>33699</v>
      </c>
      <c r="G5954" s="723" t="s">
        <v>33700</v>
      </c>
      <c r="H5954" s="797" t="s">
        <v>33701</v>
      </c>
      <c r="I5954" s="887" t="s">
        <v>19773</v>
      </c>
      <c r="J5954" s="887" t="s">
        <v>33701</v>
      </c>
      <c r="K5954" s="968">
        <v>0</v>
      </c>
      <c r="L5954" s="968">
        <v>0</v>
      </c>
      <c r="M5954" s="1006">
        <v>0</v>
      </c>
      <c r="N5954" s="968">
        <v>0</v>
      </c>
      <c r="O5954" s="968">
        <v>0</v>
      </c>
      <c r="P5954" s="1006">
        <v>0</v>
      </c>
      <c r="Q5954" s="966" t="s">
        <v>33051</v>
      </c>
      <c r="R5954" s="969">
        <v>12</v>
      </c>
      <c r="S5954" s="1016">
        <v>72000</v>
      </c>
    </row>
    <row r="5955" spans="1:19" s="889" customFormat="1" ht="34.9">
      <c r="A5955" s="964" t="s">
        <v>1033</v>
      </c>
      <c r="B5955" s="415" t="s">
        <v>280</v>
      </c>
      <c r="C5955" s="386" t="s">
        <v>115</v>
      </c>
      <c r="D5955" s="797" t="s">
        <v>21559</v>
      </c>
      <c r="E5955" s="1025">
        <v>2500</v>
      </c>
      <c r="F5955" s="965" t="s">
        <v>33160</v>
      </c>
      <c r="G5955" s="723" t="s">
        <v>33161</v>
      </c>
      <c r="H5955" s="797" t="s">
        <v>33162</v>
      </c>
      <c r="I5955" s="887" t="s">
        <v>19773</v>
      </c>
      <c r="J5955" s="887" t="s">
        <v>33162</v>
      </c>
      <c r="K5955" s="968">
        <v>0</v>
      </c>
      <c r="L5955" s="968">
        <v>0</v>
      </c>
      <c r="M5955" s="1006">
        <v>0</v>
      </c>
      <c r="N5955" s="968">
        <v>0</v>
      </c>
      <c r="O5955" s="968">
        <v>0</v>
      </c>
      <c r="P5955" s="1006">
        <v>0</v>
      </c>
      <c r="Q5955" s="966" t="s">
        <v>33051</v>
      </c>
      <c r="R5955" s="969">
        <v>12</v>
      </c>
      <c r="S5955" s="1016">
        <v>30000</v>
      </c>
    </row>
    <row r="5956" spans="1:19" s="889" customFormat="1" ht="23.25">
      <c r="A5956" s="964" t="s">
        <v>1033</v>
      </c>
      <c r="B5956" s="415" t="s">
        <v>280</v>
      </c>
      <c r="C5956" s="386" t="s">
        <v>115</v>
      </c>
      <c r="D5956" s="797" t="s">
        <v>23152</v>
      </c>
      <c r="E5956" s="1025">
        <v>9000</v>
      </c>
      <c r="F5956" s="965" t="s">
        <v>33163</v>
      </c>
      <c r="G5956" s="723" t="s">
        <v>33164</v>
      </c>
      <c r="H5956" s="797" t="s">
        <v>19733</v>
      </c>
      <c r="I5956" s="887" t="s">
        <v>19773</v>
      </c>
      <c r="J5956" s="887" t="s">
        <v>19733</v>
      </c>
      <c r="K5956" s="968">
        <v>0</v>
      </c>
      <c r="L5956" s="968">
        <v>0</v>
      </c>
      <c r="M5956" s="1006">
        <v>0</v>
      </c>
      <c r="N5956" s="968">
        <v>0</v>
      </c>
      <c r="O5956" s="968">
        <v>0</v>
      </c>
      <c r="P5956" s="1006">
        <v>0</v>
      </c>
      <c r="Q5956" s="966" t="s">
        <v>33051</v>
      </c>
      <c r="R5956" s="969">
        <v>12</v>
      </c>
      <c r="S5956" s="1016">
        <v>108000</v>
      </c>
    </row>
    <row r="5957" spans="1:19" s="889" customFormat="1" ht="34.9">
      <c r="A5957" s="964" t="s">
        <v>1033</v>
      </c>
      <c r="B5957" s="415" t="s">
        <v>280</v>
      </c>
      <c r="C5957" s="386" t="s">
        <v>115</v>
      </c>
      <c r="D5957" s="797" t="s">
        <v>33457</v>
      </c>
      <c r="E5957" s="1025">
        <v>6000</v>
      </c>
      <c r="F5957" s="965" t="s">
        <v>33458</v>
      </c>
      <c r="G5957" s="723" t="s">
        <v>33459</v>
      </c>
      <c r="H5957" s="797" t="s">
        <v>27666</v>
      </c>
      <c r="I5957" s="887" t="s">
        <v>19764</v>
      </c>
      <c r="J5957" s="887" t="s">
        <v>19764</v>
      </c>
      <c r="K5957" s="968">
        <v>0</v>
      </c>
      <c r="L5957" s="968">
        <v>0</v>
      </c>
      <c r="M5957" s="1006">
        <v>0</v>
      </c>
      <c r="N5957" s="968">
        <v>0</v>
      </c>
      <c r="O5957" s="968">
        <v>0</v>
      </c>
      <c r="P5957" s="1006">
        <v>0</v>
      </c>
      <c r="Q5957" s="966" t="s">
        <v>33051</v>
      </c>
      <c r="R5957" s="969">
        <v>12</v>
      </c>
      <c r="S5957" s="1016">
        <v>72000</v>
      </c>
    </row>
    <row r="5958" spans="1:19" s="889" customFormat="1" ht="23.25">
      <c r="A5958" s="964" t="s">
        <v>1033</v>
      </c>
      <c r="B5958" s="415" t="s">
        <v>280</v>
      </c>
      <c r="C5958" s="386" t="s">
        <v>115</v>
      </c>
      <c r="D5958" s="797" t="s">
        <v>33047</v>
      </c>
      <c r="E5958" s="1025">
        <v>4000</v>
      </c>
      <c r="F5958" s="965" t="s">
        <v>33474</v>
      </c>
      <c r="G5958" s="723" t="s">
        <v>33475</v>
      </c>
      <c r="H5958" s="797" t="s">
        <v>19733</v>
      </c>
      <c r="I5958" s="887" t="s">
        <v>19764</v>
      </c>
      <c r="J5958" s="887" t="s">
        <v>33476</v>
      </c>
      <c r="K5958" s="968">
        <v>0</v>
      </c>
      <c r="L5958" s="968">
        <v>0</v>
      </c>
      <c r="M5958" s="1006">
        <v>0</v>
      </c>
      <c r="N5958" s="968">
        <v>0</v>
      </c>
      <c r="O5958" s="968">
        <v>0</v>
      </c>
      <c r="P5958" s="1006">
        <v>0</v>
      </c>
      <c r="Q5958" s="966" t="s">
        <v>33051</v>
      </c>
      <c r="R5958" s="969">
        <v>12</v>
      </c>
      <c r="S5958" s="1016">
        <v>48000</v>
      </c>
    </row>
    <row r="5959" spans="1:19" s="889" customFormat="1" ht="23.25">
      <c r="A5959" s="964" t="s">
        <v>1033</v>
      </c>
      <c r="B5959" s="415" t="s">
        <v>280</v>
      </c>
      <c r="C5959" s="386" t="s">
        <v>115</v>
      </c>
      <c r="D5959" s="797" t="s">
        <v>33483</v>
      </c>
      <c r="E5959" s="1025">
        <v>8500</v>
      </c>
      <c r="F5959" s="965" t="s">
        <v>33484</v>
      </c>
      <c r="G5959" s="723" t="s">
        <v>33485</v>
      </c>
      <c r="H5959" s="797" t="s">
        <v>33483</v>
      </c>
      <c r="I5959" s="887" t="s">
        <v>19773</v>
      </c>
      <c r="J5959" s="887" t="s">
        <v>33483</v>
      </c>
      <c r="K5959" s="968">
        <v>0</v>
      </c>
      <c r="L5959" s="968">
        <v>0</v>
      </c>
      <c r="M5959" s="1006">
        <v>0</v>
      </c>
      <c r="N5959" s="968">
        <v>0</v>
      </c>
      <c r="O5959" s="968">
        <v>0</v>
      </c>
      <c r="P5959" s="1006">
        <v>0</v>
      </c>
      <c r="Q5959" s="966" t="s">
        <v>33051</v>
      </c>
      <c r="R5959" s="969">
        <v>12</v>
      </c>
      <c r="S5959" s="1016">
        <v>102000</v>
      </c>
    </row>
    <row r="5960" spans="1:19" s="889" customFormat="1" ht="23.25">
      <c r="A5960" s="964" t="s">
        <v>1033</v>
      </c>
      <c r="B5960" s="415" t="s">
        <v>280</v>
      </c>
      <c r="C5960" s="386" t="s">
        <v>115</v>
      </c>
      <c r="D5960" s="797" t="s">
        <v>33500</v>
      </c>
      <c r="E5960" s="1025">
        <v>7500</v>
      </c>
      <c r="F5960" s="965" t="s">
        <v>33501</v>
      </c>
      <c r="G5960" s="723" t="s">
        <v>33502</v>
      </c>
      <c r="H5960" s="797" t="s">
        <v>22252</v>
      </c>
      <c r="I5960" s="887" t="s">
        <v>19773</v>
      </c>
      <c r="J5960" s="887" t="s">
        <v>22252</v>
      </c>
      <c r="K5960" s="968">
        <v>0</v>
      </c>
      <c r="L5960" s="968">
        <v>0</v>
      </c>
      <c r="M5960" s="1006">
        <v>0</v>
      </c>
      <c r="N5960" s="968">
        <v>0</v>
      </c>
      <c r="O5960" s="968">
        <v>0</v>
      </c>
      <c r="P5960" s="1006">
        <v>0</v>
      </c>
      <c r="Q5960" s="966" t="s">
        <v>33051</v>
      </c>
      <c r="R5960" s="969">
        <v>12</v>
      </c>
      <c r="S5960" s="1016">
        <v>90000</v>
      </c>
    </row>
    <row r="5961" spans="1:19" s="889" customFormat="1" ht="23.25">
      <c r="A5961" s="964" t="s">
        <v>1033</v>
      </c>
      <c r="B5961" s="415" t="s">
        <v>280</v>
      </c>
      <c r="C5961" s="386" t="s">
        <v>115</v>
      </c>
      <c r="D5961" s="797" t="s">
        <v>33702</v>
      </c>
      <c r="E5961" s="1025">
        <v>4000</v>
      </c>
      <c r="F5961" s="965" t="s">
        <v>33316</v>
      </c>
      <c r="G5961" s="723" t="s">
        <v>33317</v>
      </c>
      <c r="H5961" s="797" t="s">
        <v>19733</v>
      </c>
      <c r="I5961" s="887" t="s">
        <v>19773</v>
      </c>
      <c r="J5961" s="887" t="s">
        <v>19733</v>
      </c>
      <c r="K5961" s="968">
        <v>0</v>
      </c>
      <c r="L5961" s="968">
        <v>0</v>
      </c>
      <c r="M5961" s="1006">
        <v>0</v>
      </c>
      <c r="N5961" s="968">
        <v>0</v>
      </c>
      <c r="O5961" s="968">
        <v>0</v>
      </c>
      <c r="P5961" s="1006">
        <v>0</v>
      </c>
      <c r="Q5961" s="966" t="s">
        <v>33051</v>
      </c>
      <c r="R5961" s="969">
        <v>12</v>
      </c>
      <c r="S5961" s="1016">
        <v>48000</v>
      </c>
    </row>
    <row r="5962" spans="1:19" s="889" customFormat="1" ht="23.25">
      <c r="A5962" s="964" t="s">
        <v>1033</v>
      </c>
      <c r="B5962" s="415" t="s">
        <v>280</v>
      </c>
      <c r="C5962" s="386" t="s">
        <v>115</v>
      </c>
      <c r="D5962" s="797" t="s">
        <v>33110</v>
      </c>
      <c r="E5962" s="1025">
        <v>6000</v>
      </c>
      <c r="F5962" s="965" t="s">
        <v>33111</v>
      </c>
      <c r="G5962" s="723" t="s">
        <v>33112</v>
      </c>
      <c r="H5962" s="797" t="s">
        <v>33113</v>
      </c>
      <c r="I5962" s="887" t="s">
        <v>19764</v>
      </c>
      <c r="J5962" s="887" t="s">
        <v>33113</v>
      </c>
      <c r="K5962" s="968">
        <v>0</v>
      </c>
      <c r="L5962" s="968">
        <v>0</v>
      </c>
      <c r="M5962" s="1006">
        <v>0</v>
      </c>
      <c r="N5962" s="968">
        <v>0</v>
      </c>
      <c r="O5962" s="968">
        <v>0</v>
      </c>
      <c r="P5962" s="1006">
        <v>0</v>
      </c>
      <c r="Q5962" s="966" t="s">
        <v>33051</v>
      </c>
      <c r="R5962" s="969">
        <v>12</v>
      </c>
      <c r="S5962" s="1016">
        <v>72000</v>
      </c>
    </row>
    <row r="5963" spans="1:19" s="889" customFormat="1" ht="23.25">
      <c r="A5963" s="964" t="s">
        <v>1033</v>
      </c>
      <c r="B5963" s="415" t="s">
        <v>280</v>
      </c>
      <c r="C5963" s="386" t="s">
        <v>115</v>
      </c>
      <c r="D5963" s="797" t="s">
        <v>33110</v>
      </c>
      <c r="E5963" s="1025">
        <v>6000</v>
      </c>
      <c r="F5963" s="965" t="s">
        <v>33586</v>
      </c>
      <c r="G5963" s="723" t="s">
        <v>33587</v>
      </c>
      <c r="H5963" s="797" t="s">
        <v>33588</v>
      </c>
      <c r="I5963" s="887" t="s">
        <v>19773</v>
      </c>
      <c r="J5963" s="887" t="s">
        <v>21508</v>
      </c>
      <c r="K5963" s="968">
        <v>0</v>
      </c>
      <c r="L5963" s="968">
        <v>0</v>
      </c>
      <c r="M5963" s="1006">
        <v>0</v>
      </c>
      <c r="N5963" s="968">
        <v>0</v>
      </c>
      <c r="O5963" s="968">
        <v>0</v>
      </c>
      <c r="P5963" s="1006">
        <v>0</v>
      </c>
      <c r="Q5963" s="966" t="s">
        <v>33051</v>
      </c>
      <c r="R5963" s="969">
        <v>12</v>
      </c>
      <c r="S5963" s="1016">
        <v>72000</v>
      </c>
    </row>
    <row r="5964" spans="1:19" s="889" customFormat="1" ht="23.25">
      <c r="A5964" s="964" t="s">
        <v>1033</v>
      </c>
      <c r="B5964" s="415" t="s">
        <v>280</v>
      </c>
      <c r="C5964" s="386" t="s">
        <v>115</v>
      </c>
      <c r="D5964" s="797" t="s">
        <v>33648</v>
      </c>
      <c r="E5964" s="1025">
        <v>7000</v>
      </c>
      <c r="F5964" s="965" t="s">
        <v>33649</v>
      </c>
      <c r="G5964" s="723" t="s">
        <v>33650</v>
      </c>
      <c r="H5964" s="797" t="s">
        <v>19733</v>
      </c>
      <c r="I5964" s="887" t="s">
        <v>19773</v>
      </c>
      <c r="J5964" s="887" t="s">
        <v>19733</v>
      </c>
      <c r="K5964" s="968">
        <v>0</v>
      </c>
      <c r="L5964" s="968">
        <v>0</v>
      </c>
      <c r="M5964" s="1006">
        <v>0</v>
      </c>
      <c r="N5964" s="968">
        <v>0</v>
      </c>
      <c r="O5964" s="968">
        <v>0</v>
      </c>
      <c r="P5964" s="1006">
        <v>0</v>
      </c>
      <c r="Q5964" s="966" t="s">
        <v>33051</v>
      </c>
      <c r="R5964" s="969">
        <v>12</v>
      </c>
      <c r="S5964" s="1016">
        <v>84000</v>
      </c>
    </row>
    <row r="5965" spans="1:19" s="889" customFormat="1" ht="34.9">
      <c r="A5965" s="964" t="s">
        <v>1033</v>
      </c>
      <c r="B5965" s="415" t="s">
        <v>280</v>
      </c>
      <c r="C5965" s="386" t="s">
        <v>115</v>
      </c>
      <c r="D5965" s="797" t="s">
        <v>33404</v>
      </c>
      <c r="E5965" s="1025">
        <v>5000</v>
      </c>
      <c r="F5965" s="965" t="s">
        <v>33405</v>
      </c>
      <c r="G5965" s="723" t="s">
        <v>33406</v>
      </c>
      <c r="H5965" s="797" t="s">
        <v>33407</v>
      </c>
      <c r="I5965" s="887" t="s">
        <v>19764</v>
      </c>
      <c r="J5965" s="887" t="s">
        <v>33407</v>
      </c>
      <c r="K5965" s="968">
        <v>0</v>
      </c>
      <c r="L5965" s="968">
        <v>0</v>
      </c>
      <c r="M5965" s="1006">
        <v>0</v>
      </c>
      <c r="N5965" s="968">
        <v>0</v>
      </c>
      <c r="O5965" s="968">
        <v>0</v>
      </c>
      <c r="P5965" s="1006">
        <v>0</v>
      </c>
      <c r="Q5965" s="966" t="s">
        <v>33051</v>
      </c>
      <c r="R5965" s="969">
        <v>12</v>
      </c>
      <c r="S5965" s="1016">
        <v>60000</v>
      </c>
    </row>
    <row r="5966" spans="1:19" s="889" customFormat="1" ht="42.6" customHeight="1">
      <c r="A5966" s="964" t="s">
        <v>1033</v>
      </c>
      <c r="B5966" s="415" t="s">
        <v>37671</v>
      </c>
      <c r="C5966" s="415" t="s">
        <v>33703</v>
      </c>
      <c r="D5966" s="415" t="s">
        <v>33436</v>
      </c>
      <c r="E5966" s="1026">
        <v>1520</v>
      </c>
      <c r="F5966" s="970" t="s">
        <v>33655</v>
      </c>
      <c r="G5966" s="1034" t="s">
        <v>33656</v>
      </c>
      <c r="H5966" s="415" t="s">
        <v>27146</v>
      </c>
      <c r="I5966" s="415" t="s">
        <v>19773</v>
      </c>
      <c r="J5966" s="415" t="s">
        <v>27146</v>
      </c>
      <c r="K5966" s="971" t="s">
        <v>33050</v>
      </c>
      <c r="L5966" s="972">
        <v>5</v>
      </c>
      <c r="M5966" s="555">
        <f>7600</f>
        <v>7600</v>
      </c>
      <c r="N5966" s="974">
        <v>0</v>
      </c>
      <c r="O5966" s="974">
        <v>0</v>
      </c>
      <c r="P5966" s="466">
        <v>0</v>
      </c>
      <c r="Q5966" s="974">
        <v>0</v>
      </c>
      <c r="R5966" s="974">
        <v>0</v>
      </c>
      <c r="S5966" s="468">
        <v>0</v>
      </c>
    </row>
    <row r="5967" spans="1:19" s="889" customFormat="1">
      <c r="A5967" s="975"/>
      <c r="B5967" s="379"/>
      <c r="C5967" s="379"/>
      <c r="D5967" s="380"/>
      <c r="E5967" s="458"/>
      <c r="F5967" s="936"/>
      <c r="G5967" s="986"/>
      <c r="H5967" s="936"/>
      <c r="I5967" s="936"/>
      <c r="J5967" s="936"/>
      <c r="K5967" s="976"/>
      <c r="L5967" s="976"/>
      <c r="M5967" s="1004">
        <f>SUM(M5698:M5966)</f>
        <v>14613166</v>
      </c>
      <c r="N5967" s="977"/>
      <c r="O5967" s="977"/>
      <c r="P5967" s="1004">
        <f>SUM(P5698:P5966)</f>
        <v>7564111.1400000006</v>
      </c>
      <c r="Q5967" s="977"/>
      <c r="R5967" s="977"/>
      <c r="S5967" s="1014">
        <f>SUM(S5698:S5966)</f>
        <v>15325851</v>
      </c>
    </row>
    <row r="5968" spans="1:19" ht="20.45" customHeight="1">
      <c r="A5968" s="1405" t="s">
        <v>455</v>
      </c>
      <c r="B5968" s="1406"/>
      <c r="C5968" s="1406"/>
      <c r="D5968" s="1406"/>
      <c r="E5968" s="1406"/>
      <c r="F5968" s="1406"/>
      <c r="G5968" s="1406"/>
      <c r="H5968" s="1406"/>
      <c r="I5968" s="1406"/>
      <c r="J5968" s="1406"/>
      <c r="K5968" s="1406"/>
      <c r="L5968" s="1406"/>
      <c r="M5968" s="1406"/>
      <c r="N5968" s="1406"/>
      <c r="O5968" s="1406"/>
      <c r="P5968" s="1406"/>
      <c r="Q5968" s="1406"/>
      <c r="R5968" s="1406"/>
      <c r="S5968" s="1407"/>
    </row>
    <row r="5969" spans="1:19" s="889" customFormat="1" ht="35" customHeight="1">
      <c r="A5969" s="978" t="s">
        <v>1034</v>
      </c>
      <c r="B5969" s="415" t="s">
        <v>280</v>
      </c>
      <c r="C5969" s="979" t="s">
        <v>115</v>
      </c>
      <c r="D5969" s="887" t="s">
        <v>33704</v>
      </c>
      <c r="E5969" s="342">
        <v>3500</v>
      </c>
      <c r="F5969" s="738" t="s">
        <v>33705</v>
      </c>
      <c r="G5969" s="734" t="s">
        <v>33706</v>
      </c>
      <c r="H5969" s="884" t="s">
        <v>33707</v>
      </c>
      <c r="I5969" s="884" t="s">
        <v>11529</v>
      </c>
      <c r="J5969" s="884" t="s">
        <v>11529</v>
      </c>
      <c r="K5969" s="432">
        <v>1</v>
      </c>
      <c r="L5969" s="432">
        <v>12</v>
      </c>
      <c r="M5969" s="342">
        <v>42900</v>
      </c>
      <c r="N5969" s="432">
        <v>1</v>
      </c>
      <c r="O5969" s="432">
        <v>6</v>
      </c>
      <c r="P5969" s="342">
        <v>21000</v>
      </c>
      <c r="Q5969" s="432">
        <v>1</v>
      </c>
      <c r="R5969" s="887">
        <v>12</v>
      </c>
      <c r="S5969" s="1009">
        <v>42000</v>
      </c>
    </row>
    <row r="5970" spans="1:19" s="889" customFormat="1" ht="34.9">
      <c r="A5970" s="978" t="s">
        <v>1034</v>
      </c>
      <c r="B5970" s="415" t="s">
        <v>280</v>
      </c>
      <c r="C5970" s="979" t="s">
        <v>115</v>
      </c>
      <c r="D5970" s="887" t="s">
        <v>23544</v>
      </c>
      <c r="E5970" s="342">
        <v>10000</v>
      </c>
      <c r="F5970" s="738" t="s">
        <v>33708</v>
      </c>
      <c r="G5970" s="734" t="s">
        <v>33709</v>
      </c>
      <c r="H5970" s="884" t="s">
        <v>19815</v>
      </c>
      <c r="I5970" s="884" t="s">
        <v>33710</v>
      </c>
      <c r="J5970" s="884" t="s">
        <v>33711</v>
      </c>
      <c r="K5970" s="432">
        <v>1</v>
      </c>
      <c r="L5970" s="432" t="s">
        <v>23695</v>
      </c>
      <c r="M5970" s="342">
        <v>120900</v>
      </c>
      <c r="N5970" s="432">
        <v>1</v>
      </c>
      <c r="O5970" s="432">
        <v>6</v>
      </c>
      <c r="P5970" s="342">
        <v>60000</v>
      </c>
      <c r="Q5970" s="432">
        <v>1</v>
      </c>
      <c r="R5970" s="887">
        <v>12</v>
      </c>
      <c r="S5970" s="1009">
        <v>120000</v>
      </c>
    </row>
    <row r="5971" spans="1:19" s="889" customFormat="1" ht="34.9">
      <c r="A5971" s="978" t="s">
        <v>1034</v>
      </c>
      <c r="B5971" s="415" t="s">
        <v>280</v>
      </c>
      <c r="C5971" s="979" t="s">
        <v>115</v>
      </c>
      <c r="D5971" s="887" t="s">
        <v>20144</v>
      </c>
      <c r="E5971" s="342">
        <v>4000</v>
      </c>
      <c r="F5971" s="738" t="s">
        <v>33712</v>
      </c>
      <c r="G5971" s="734" t="s">
        <v>33713</v>
      </c>
      <c r="H5971" s="884" t="s">
        <v>33714</v>
      </c>
      <c r="I5971" s="884" t="s">
        <v>19764</v>
      </c>
      <c r="J5971" s="884" t="s">
        <v>33715</v>
      </c>
      <c r="K5971" s="432">
        <v>1</v>
      </c>
      <c r="L5971" s="432" t="s">
        <v>23695</v>
      </c>
      <c r="M5971" s="342">
        <v>48900</v>
      </c>
      <c r="N5971" s="432">
        <v>1</v>
      </c>
      <c r="O5971" s="432">
        <v>6</v>
      </c>
      <c r="P5971" s="342">
        <v>24000</v>
      </c>
      <c r="Q5971" s="432">
        <v>1</v>
      </c>
      <c r="R5971" s="887">
        <v>12</v>
      </c>
      <c r="S5971" s="1009">
        <v>48000</v>
      </c>
    </row>
    <row r="5972" spans="1:19" s="889" customFormat="1" ht="93">
      <c r="A5972" s="978" t="s">
        <v>1034</v>
      </c>
      <c r="B5972" s="415" t="s">
        <v>280</v>
      </c>
      <c r="C5972" s="979" t="s">
        <v>115</v>
      </c>
      <c r="D5972" s="887" t="s">
        <v>33716</v>
      </c>
      <c r="E5972" s="342">
        <v>15500</v>
      </c>
      <c r="F5972" s="738" t="s">
        <v>33717</v>
      </c>
      <c r="G5972" s="734" t="s">
        <v>33718</v>
      </c>
      <c r="H5972" s="884" t="s">
        <v>23515</v>
      </c>
      <c r="I5972" s="884" t="s">
        <v>19824</v>
      </c>
      <c r="J5972" s="884" t="s">
        <v>33719</v>
      </c>
      <c r="K5972" s="432">
        <v>1</v>
      </c>
      <c r="L5972" s="432" t="s">
        <v>33720</v>
      </c>
      <c r="M5972" s="342">
        <v>155300</v>
      </c>
      <c r="N5972" s="432"/>
      <c r="O5972" s="432"/>
      <c r="P5972" s="342"/>
      <c r="Q5972" s="432"/>
      <c r="R5972" s="887"/>
      <c r="S5972" s="1009"/>
    </row>
    <row r="5973" spans="1:19" s="889" customFormat="1" ht="69.75">
      <c r="A5973" s="978" t="s">
        <v>1034</v>
      </c>
      <c r="B5973" s="415" t="s">
        <v>280</v>
      </c>
      <c r="C5973" s="979" t="s">
        <v>115</v>
      </c>
      <c r="D5973" s="887" t="s">
        <v>20144</v>
      </c>
      <c r="E5973" s="342">
        <v>8000</v>
      </c>
      <c r="F5973" s="738" t="s">
        <v>33721</v>
      </c>
      <c r="G5973" s="734" t="s">
        <v>33722</v>
      </c>
      <c r="H5973" s="884" t="s">
        <v>33723</v>
      </c>
      <c r="I5973" s="884" t="s">
        <v>21508</v>
      </c>
      <c r="J5973" s="884" t="s">
        <v>33724</v>
      </c>
      <c r="K5973" s="432">
        <v>1</v>
      </c>
      <c r="L5973" s="432" t="s">
        <v>23695</v>
      </c>
      <c r="M5973" s="342">
        <v>96900</v>
      </c>
      <c r="N5973" s="432">
        <v>1</v>
      </c>
      <c r="O5973" s="432">
        <v>6</v>
      </c>
      <c r="P5973" s="342">
        <v>48000</v>
      </c>
      <c r="Q5973" s="432">
        <v>1</v>
      </c>
      <c r="R5973" s="887">
        <v>12</v>
      </c>
      <c r="S5973" s="1009">
        <v>96000</v>
      </c>
    </row>
    <row r="5974" spans="1:19" s="889" customFormat="1" ht="46.5">
      <c r="A5974" s="978" t="s">
        <v>1034</v>
      </c>
      <c r="B5974" s="415" t="s">
        <v>280</v>
      </c>
      <c r="C5974" s="979" t="s">
        <v>115</v>
      </c>
      <c r="D5974" s="887" t="s">
        <v>33725</v>
      </c>
      <c r="E5974" s="342">
        <v>2800</v>
      </c>
      <c r="F5974" s="738" t="s">
        <v>33726</v>
      </c>
      <c r="G5974" s="734" t="s">
        <v>33727</v>
      </c>
      <c r="H5974" s="884" t="s">
        <v>23426</v>
      </c>
      <c r="I5974" s="884" t="s">
        <v>33645</v>
      </c>
      <c r="J5974" s="884" t="s">
        <v>33728</v>
      </c>
      <c r="K5974" s="432">
        <v>1</v>
      </c>
      <c r="L5974" s="432" t="s">
        <v>23695</v>
      </c>
      <c r="M5974" s="342">
        <v>34500</v>
      </c>
      <c r="N5974" s="432">
        <v>1</v>
      </c>
      <c r="O5974" s="432">
        <v>6</v>
      </c>
      <c r="P5974" s="342">
        <v>16800</v>
      </c>
      <c r="Q5974" s="432">
        <v>1</v>
      </c>
      <c r="R5974" s="887">
        <v>12</v>
      </c>
      <c r="S5974" s="1009">
        <v>33600</v>
      </c>
    </row>
    <row r="5975" spans="1:19" s="889" customFormat="1" ht="81.400000000000006">
      <c r="A5975" s="978" t="s">
        <v>1034</v>
      </c>
      <c r="B5975" s="415" t="s">
        <v>280</v>
      </c>
      <c r="C5975" s="979" t="s">
        <v>115</v>
      </c>
      <c r="D5975" s="887" t="s">
        <v>33729</v>
      </c>
      <c r="E5975" s="342">
        <v>4500</v>
      </c>
      <c r="F5975" s="738" t="s">
        <v>33730</v>
      </c>
      <c r="G5975" s="734" t="s">
        <v>33731</v>
      </c>
      <c r="H5975" s="884" t="s">
        <v>23426</v>
      </c>
      <c r="I5975" s="884" t="s">
        <v>33645</v>
      </c>
      <c r="J5975" s="884" t="s">
        <v>33732</v>
      </c>
      <c r="K5975" s="432">
        <v>1</v>
      </c>
      <c r="L5975" s="432" t="s">
        <v>23695</v>
      </c>
      <c r="M5975" s="342">
        <v>54900</v>
      </c>
      <c r="N5975" s="432">
        <v>1</v>
      </c>
      <c r="O5975" s="432">
        <v>6</v>
      </c>
      <c r="P5975" s="342">
        <v>27000</v>
      </c>
      <c r="Q5975" s="432">
        <v>1</v>
      </c>
      <c r="R5975" s="887">
        <v>12</v>
      </c>
      <c r="S5975" s="1009">
        <v>54000</v>
      </c>
    </row>
    <row r="5976" spans="1:19" s="889" customFormat="1" ht="46.5">
      <c r="A5976" s="978" t="s">
        <v>1034</v>
      </c>
      <c r="B5976" s="415" t="s">
        <v>280</v>
      </c>
      <c r="C5976" s="979" t="s">
        <v>115</v>
      </c>
      <c r="D5976" s="887" t="s">
        <v>33733</v>
      </c>
      <c r="E5976" s="342">
        <v>6000</v>
      </c>
      <c r="F5976" s="738" t="s">
        <v>33734</v>
      </c>
      <c r="G5976" s="734" t="s">
        <v>33735</v>
      </c>
      <c r="H5976" s="884" t="s">
        <v>23680</v>
      </c>
      <c r="I5976" s="884" t="s">
        <v>21508</v>
      </c>
      <c r="J5976" s="884" t="s">
        <v>33736</v>
      </c>
      <c r="K5976" s="432">
        <v>1</v>
      </c>
      <c r="L5976" s="432" t="s">
        <v>23695</v>
      </c>
      <c r="M5976" s="342">
        <v>72900</v>
      </c>
      <c r="N5976" s="432">
        <v>1</v>
      </c>
      <c r="O5976" s="432">
        <v>6</v>
      </c>
      <c r="P5976" s="342">
        <v>36000</v>
      </c>
      <c r="Q5976" s="432">
        <v>1</v>
      </c>
      <c r="R5976" s="887">
        <v>12</v>
      </c>
      <c r="S5976" s="1009">
        <v>72000</v>
      </c>
    </row>
    <row r="5977" spans="1:19" s="889" customFormat="1" ht="23.25">
      <c r="A5977" s="978" t="s">
        <v>1034</v>
      </c>
      <c r="B5977" s="415" t="s">
        <v>280</v>
      </c>
      <c r="C5977" s="979" t="s">
        <v>115</v>
      </c>
      <c r="D5977" s="887" t="s">
        <v>33729</v>
      </c>
      <c r="E5977" s="342">
        <v>6000</v>
      </c>
      <c r="F5977" s="738" t="s">
        <v>33737</v>
      </c>
      <c r="G5977" s="734" t="s">
        <v>33738</v>
      </c>
      <c r="H5977" s="884" t="s">
        <v>19708</v>
      </c>
      <c r="I5977" s="884" t="s">
        <v>19786</v>
      </c>
      <c r="J5977" s="884" t="s">
        <v>19786</v>
      </c>
      <c r="K5977" s="432">
        <v>1</v>
      </c>
      <c r="L5977" s="432" t="s">
        <v>33739</v>
      </c>
      <c r="M5977" s="342">
        <v>47280</v>
      </c>
      <c r="N5977" s="432">
        <v>1</v>
      </c>
      <c r="O5977" s="432">
        <v>6</v>
      </c>
      <c r="P5977" s="342">
        <v>36000</v>
      </c>
      <c r="Q5977" s="432">
        <v>1</v>
      </c>
      <c r="R5977" s="887">
        <v>12</v>
      </c>
      <c r="S5977" s="1009">
        <v>72000</v>
      </c>
    </row>
    <row r="5978" spans="1:19" s="889" customFormat="1" ht="58.15">
      <c r="A5978" s="978" t="s">
        <v>1034</v>
      </c>
      <c r="B5978" s="415" t="s">
        <v>280</v>
      </c>
      <c r="C5978" s="979" t="s">
        <v>115</v>
      </c>
      <c r="D5978" s="887" t="s">
        <v>20144</v>
      </c>
      <c r="E5978" s="342">
        <v>10000</v>
      </c>
      <c r="F5978" s="738" t="s">
        <v>33740</v>
      </c>
      <c r="G5978" s="734" t="s">
        <v>33741</v>
      </c>
      <c r="H5978" s="884" t="s">
        <v>24334</v>
      </c>
      <c r="I5978" s="884" t="s">
        <v>33742</v>
      </c>
      <c r="J5978" s="884" t="s">
        <v>33743</v>
      </c>
      <c r="K5978" s="432">
        <v>1</v>
      </c>
      <c r="L5978" s="432" t="s">
        <v>33739</v>
      </c>
      <c r="M5978" s="342">
        <v>75047.34</v>
      </c>
      <c r="N5978" s="432">
        <v>1</v>
      </c>
      <c r="O5978" s="432">
        <v>4</v>
      </c>
      <c r="P5978" s="342">
        <v>40000</v>
      </c>
      <c r="Q5978" s="432"/>
      <c r="R5978" s="887"/>
      <c r="S5978" s="1009"/>
    </row>
    <row r="5979" spans="1:19" s="889" customFormat="1" ht="58.15">
      <c r="A5979" s="978" t="s">
        <v>1034</v>
      </c>
      <c r="B5979" s="415" t="s">
        <v>280</v>
      </c>
      <c r="C5979" s="979" t="s">
        <v>115</v>
      </c>
      <c r="D5979" s="887" t="s">
        <v>33744</v>
      </c>
      <c r="E5979" s="342">
        <v>13000</v>
      </c>
      <c r="F5979" s="738" t="s">
        <v>33740</v>
      </c>
      <c r="G5979" s="734" t="s">
        <v>33741</v>
      </c>
      <c r="H5979" s="884" t="s">
        <v>24334</v>
      </c>
      <c r="I5979" s="884" t="s">
        <v>33742</v>
      </c>
      <c r="J5979" s="884" t="s">
        <v>33743</v>
      </c>
      <c r="K5979" s="432"/>
      <c r="L5979" s="432"/>
      <c r="M5979" s="342"/>
      <c r="N5979" s="432"/>
      <c r="O5979" s="432"/>
      <c r="P5979" s="342"/>
      <c r="Q5979" s="432">
        <v>1</v>
      </c>
      <c r="R5979" s="887">
        <v>12</v>
      </c>
      <c r="S5979" s="1009">
        <v>156000</v>
      </c>
    </row>
    <row r="5980" spans="1:19" s="889" customFormat="1" ht="23.25">
      <c r="A5980" s="978" t="s">
        <v>1034</v>
      </c>
      <c r="B5980" s="415" t="s">
        <v>280</v>
      </c>
      <c r="C5980" s="979" t="s">
        <v>115</v>
      </c>
      <c r="D5980" s="887" t="s">
        <v>20144</v>
      </c>
      <c r="E5980" s="342">
        <v>7000</v>
      </c>
      <c r="F5980" s="738" t="s">
        <v>33745</v>
      </c>
      <c r="G5980" s="734" t="s">
        <v>33746</v>
      </c>
      <c r="H5980" s="884" t="s">
        <v>19708</v>
      </c>
      <c r="I5980" s="884" t="s">
        <v>23427</v>
      </c>
      <c r="J5980" s="884" t="s">
        <v>23427</v>
      </c>
      <c r="K5980" s="432">
        <v>1</v>
      </c>
      <c r="L5980" s="432" t="s">
        <v>23695</v>
      </c>
      <c r="M5980" s="342">
        <v>84900</v>
      </c>
      <c r="N5980" s="432">
        <v>1</v>
      </c>
      <c r="O5980" s="432">
        <v>6</v>
      </c>
      <c r="P5980" s="342">
        <v>42000</v>
      </c>
      <c r="Q5980" s="432">
        <v>1</v>
      </c>
      <c r="R5980" s="887">
        <v>12</v>
      </c>
      <c r="S5980" s="1009">
        <v>84000</v>
      </c>
    </row>
    <row r="5981" spans="1:19" s="889" customFormat="1" ht="23.25">
      <c r="A5981" s="978" t="s">
        <v>1034</v>
      </c>
      <c r="B5981" s="415" t="s">
        <v>280</v>
      </c>
      <c r="C5981" s="979" t="s">
        <v>115</v>
      </c>
      <c r="D5981" s="887" t="s">
        <v>20144</v>
      </c>
      <c r="E5981" s="342">
        <v>8000</v>
      </c>
      <c r="F5981" s="738" t="s">
        <v>33747</v>
      </c>
      <c r="G5981" s="734" t="s">
        <v>33748</v>
      </c>
      <c r="H5981" s="884" t="s">
        <v>33749</v>
      </c>
      <c r="I5981" s="884" t="s">
        <v>19764</v>
      </c>
      <c r="J5981" s="884" t="s">
        <v>26485</v>
      </c>
      <c r="K5981" s="432"/>
      <c r="L5981" s="432"/>
      <c r="M5981" s="342"/>
      <c r="N5981" s="432">
        <v>1</v>
      </c>
      <c r="O5981" s="432">
        <v>5</v>
      </c>
      <c r="P5981" s="342">
        <v>40000</v>
      </c>
      <c r="Q5981" s="432"/>
      <c r="R5981" s="887"/>
      <c r="S5981" s="1009"/>
    </row>
    <row r="5982" spans="1:19" s="889" customFormat="1" ht="81.400000000000006">
      <c r="A5982" s="978" t="s">
        <v>1034</v>
      </c>
      <c r="B5982" s="415" t="s">
        <v>280</v>
      </c>
      <c r="C5982" s="979" t="s">
        <v>115</v>
      </c>
      <c r="D5982" s="887" t="s">
        <v>21375</v>
      </c>
      <c r="E5982" s="342">
        <v>15000</v>
      </c>
      <c r="F5982" s="738" t="s">
        <v>33750</v>
      </c>
      <c r="G5982" s="734" t="s">
        <v>33751</v>
      </c>
      <c r="H5982" s="884" t="s">
        <v>33752</v>
      </c>
      <c r="I5982" s="884" t="s">
        <v>19726</v>
      </c>
      <c r="J5982" s="884" t="s">
        <v>33753</v>
      </c>
      <c r="K5982" s="432">
        <v>1</v>
      </c>
      <c r="L5982" s="432" t="s">
        <v>33754</v>
      </c>
      <c r="M5982" s="342">
        <v>90500</v>
      </c>
      <c r="N5982" s="432"/>
      <c r="O5982" s="432"/>
      <c r="P5982" s="342"/>
      <c r="Q5982" s="432"/>
      <c r="R5982" s="887"/>
      <c r="S5982" s="1009"/>
    </row>
    <row r="5983" spans="1:19" s="889" customFormat="1" ht="23.25">
      <c r="A5983" s="978" t="s">
        <v>1034</v>
      </c>
      <c r="B5983" s="415" t="s">
        <v>280</v>
      </c>
      <c r="C5983" s="979" t="s">
        <v>115</v>
      </c>
      <c r="D5983" s="887" t="s">
        <v>33755</v>
      </c>
      <c r="E5983" s="342">
        <v>7000</v>
      </c>
      <c r="F5983" s="738" t="s">
        <v>33756</v>
      </c>
      <c r="G5983" s="734" t="s">
        <v>33757</v>
      </c>
      <c r="H5983" s="884" t="s">
        <v>20904</v>
      </c>
      <c r="I5983" s="884" t="s">
        <v>19764</v>
      </c>
      <c r="J5983" s="884" t="s">
        <v>33758</v>
      </c>
      <c r="K5983" s="432">
        <v>1</v>
      </c>
      <c r="L5983" s="432" t="s">
        <v>33759</v>
      </c>
      <c r="M5983" s="342">
        <v>20016.66</v>
      </c>
      <c r="N5983" s="432">
        <v>1</v>
      </c>
      <c r="O5983" s="432">
        <v>6</v>
      </c>
      <c r="P5983" s="342">
        <v>42000</v>
      </c>
      <c r="Q5983" s="432">
        <v>1</v>
      </c>
      <c r="R5983" s="887">
        <v>12</v>
      </c>
      <c r="S5983" s="1009">
        <v>84000</v>
      </c>
    </row>
    <row r="5984" spans="1:19" s="889" customFormat="1" ht="23.25">
      <c r="A5984" s="978" t="s">
        <v>1034</v>
      </c>
      <c r="B5984" s="415" t="s">
        <v>280</v>
      </c>
      <c r="C5984" s="979" t="s">
        <v>115</v>
      </c>
      <c r="D5984" s="887" t="s">
        <v>20124</v>
      </c>
      <c r="E5984" s="342">
        <v>9000</v>
      </c>
      <c r="F5984" s="738" t="s">
        <v>33760</v>
      </c>
      <c r="G5984" s="734" t="s">
        <v>33761</v>
      </c>
      <c r="H5984" s="884" t="s">
        <v>19733</v>
      </c>
      <c r="I5984" s="884" t="s">
        <v>19733</v>
      </c>
      <c r="J5984" s="884" t="s">
        <v>19733</v>
      </c>
      <c r="K5984" s="432">
        <v>1</v>
      </c>
      <c r="L5984" s="432" t="s">
        <v>23695</v>
      </c>
      <c r="M5984" s="342">
        <v>108900</v>
      </c>
      <c r="N5984" s="432">
        <v>1</v>
      </c>
      <c r="O5984" s="432">
        <v>6</v>
      </c>
      <c r="P5984" s="342">
        <v>54000</v>
      </c>
      <c r="Q5984" s="432">
        <v>1</v>
      </c>
      <c r="R5984" s="887">
        <v>12</v>
      </c>
      <c r="S5984" s="1009">
        <v>108000</v>
      </c>
    </row>
    <row r="5985" spans="1:19" s="889" customFormat="1" ht="23.25">
      <c r="A5985" s="978" t="s">
        <v>1034</v>
      </c>
      <c r="B5985" s="415" t="s">
        <v>280</v>
      </c>
      <c r="C5985" s="979" t="s">
        <v>115</v>
      </c>
      <c r="D5985" s="887" t="s">
        <v>19749</v>
      </c>
      <c r="E5985" s="342">
        <v>4000</v>
      </c>
      <c r="F5985" s="738">
        <v>70437382</v>
      </c>
      <c r="G5985" s="734" t="s">
        <v>33762</v>
      </c>
      <c r="H5985" s="884" t="s">
        <v>21045</v>
      </c>
      <c r="I5985" s="884" t="s">
        <v>33645</v>
      </c>
      <c r="J5985" s="884" t="s">
        <v>33763</v>
      </c>
      <c r="K5985" s="432">
        <v>1</v>
      </c>
      <c r="L5985" s="432" t="s">
        <v>25633</v>
      </c>
      <c r="M5985" s="342">
        <v>9466.66</v>
      </c>
      <c r="N5985" s="432">
        <v>1</v>
      </c>
      <c r="O5985" s="432">
        <v>6</v>
      </c>
      <c r="P5985" s="342">
        <v>24000</v>
      </c>
      <c r="Q5985" s="432"/>
      <c r="R5985" s="887"/>
      <c r="S5985" s="1009"/>
    </row>
    <row r="5986" spans="1:19" s="889" customFormat="1" ht="46.5">
      <c r="A5986" s="978" t="s">
        <v>1034</v>
      </c>
      <c r="B5986" s="415" t="s">
        <v>280</v>
      </c>
      <c r="C5986" s="979" t="s">
        <v>115</v>
      </c>
      <c r="D5986" s="887" t="s">
        <v>20215</v>
      </c>
      <c r="E5986" s="342">
        <v>5000</v>
      </c>
      <c r="F5986" s="738" t="s">
        <v>33764</v>
      </c>
      <c r="G5986" s="734" t="s">
        <v>33765</v>
      </c>
      <c r="H5986" s="884" t="s">
        <v>33766</v>
      </c>
      <c r="I5986" s="884" t="s">
        <v>19764</v>
      </c>
      <c r="J5986" s="884" t="s">
        <v>33767</v>
      </c>
      <c r="K5986" s="432">
        <v>1</v>
      </c>
      <c r="L5986" s="432" t="s">
        <v>23695</v>
      </c>
      <c r="M5986" s="342">
        <v>60900</v>
      </c>
      <c r="N5986" s="432">
        <v>1</v>
      </c>
      <c r="O5986" s="432">
        <v>6</v>
      </c>
      <c r="P5986" s="342">
        <v>30000</v>
      </c>
      <c r="Q5986" s="432">
        <v>1</v>
      </c>
      <c r="R5986" s="887">
        <v>12</v>
      </c>
      <c r="S5986" s="1009">
        <v>60000</v>
      </c>
    </row>
    <row r="5987" spans="1:19" s="889" customFormat="1" ht="93">
      <c r="A5987" s="978" t="s">
        <v>1034</v>
      </c>
      <c r="B5987" s="415" t="s">
        <v>280</v>
      </c>
      <c r="C5987" s="979" t="s">
        <v>115</v>
      </c>
      <c r="D5987" s="887" t="s">
        <v>33768</v>
      </c>
      <c r="E5987" s="342">
        <v>10000</v>
      </c>
      <c r="F5987" s="738" t="s">
        <v>33769</v>
      </c>
      <c r="G5987" s="734" t="s">
        <v>33770</v>
      </c>
      <c r="H5987" s="884" t="s">
        <v>33771</v>
      </c>
      <c r="I5987" s="884" t="s">
        <v>33772</v>
      </c>
      <c r="J5987" s="884" t="s">
        <v>33773</v>
      </c>
      <c r="K5987" s="432">
        <v>1</v>
      </c>
      <c r="L5987" s="432" t="s">
        <v>33759</v>
      </c>
      <c r="M5987" s="342">
        <v>27300</v>
      </c>
      <c r="N5987" s="432"/>
      <c r="O5987" s="432"/>
      <c r="P5987" s="342"/>
      <c r="Q5987" s="432"/>
      <c r="R5987" s="887"/>
      <c r="S5987" s="1009"/>
    </row>
    <row r="5988" spans="1:19" s="889" customFormat="1" ht="139.5">
      <c r="A5988" s="978" t="s">
        <v>1034</v>
      </c>
      <c r="B5988" s="415" t="s">
        <v>280</v>
      </c>
      <c r="C5988" s="979" t="s">
        <v>115</v>
      </c>
      <c r="D5988" s="887" t="s">
        <v>33774</v>
      </c>
      <c r="E5988" s="342">
        <v>11500</v>
      </c>
      <c r="F5988" s="738" t="s">
        <v>33775</v>
      </c>
      <c r="G5988" s="734" t="s">
        <v>33776</v>
      </c>
      <c r="H5988" s="884" t="s">
        <v>33777</v>
      </c>
      <c r="I5988" s="884" t="s">
        <v>33778</v>
      </c>
      <c r="J5988" s="884" t="s">
        <v>33779</v>
      </c>
      <c r="K5988" s="432">
        <v>1</v>
      </c>
      <c r="L5988" s="432" t="s">
        <v>33759</v>
      </c>
      <c r="M5988" s="342">
        <v>32966.67</v>
      </c>
      <c r="N5988" s="432"/>
      <c r="O5988" s="432"/>
      <c r="P5988" s="342"/>
      <c r="Q5988" s="432"/>
      <c r="R5988" s="887"/>
      <c r="S5988" s="1009"/>
    </row>
    <row r="5989" spans="1:19" s="889" customFormat="1" ht="139.5">
      <c r="A5989" s="978" t="s">
        <v>1034</v>
      </c>
      <c r="B5989" s="415" t="s">
        <v>280</v>
      </c>
      <c r="C5989" s="979" t="s">
        <v>115</v>
      </c>
      <c r="D5989" s="887" t="s">
        <v>21375</v>
      </c>
      <c r="E5989" s="342">
        <v>15000</v>
      </c>
      <c r="F5989" s="738" t="s">
        <v>33775</v>
      </c>
      <c r="G5989" s="734" t="s">
        <v>33776</v>
      </c>
      <c r="H5989" s="884" t="s">
        <v>33777</v>
      </c>
      <c r="I5989" s="884" t="s">
        <v>33778</v>
      </c>
      <c r="J5989" s="884" t="s">
        <v>33779</v>
      </c>
      <c r="K5989" s="432">
        <v>1</v>
      </c>
      <c r="L5989" s="432" t="s">
        <v>33780</v>
      </c>
      <c r="M5989" s="342">
        <v>80500</v>
      </c>
      <c r="N5989" s="432">
        <v>1</v>
      </c>
      <c r="O5989" s="432">
        <v>6</v>
      </c>
      <c r="P5989" s="342">
        <v>90000</v>
      </c>
      <c r="Q5989" s="432"/>
      <c r="R5989" s="887"/>
      <c r="S5989" s="1009"/>
    </row>
    <row r="5990" spans="1:19" s="889" customFormat="1" ht="139.5">
      <c r="A5990" s="978" t="s">
        <v>1034</v>
      </c>
      <c r="B5990" s="415" t="s">
        <v>280</v>
      </c>
      <c r="C5990" s="979" t="s">
        <v>115</v>
      </c>
      <c r="D5990" s="887" t="s">
        <v>33716</v>
      </c>
      <c r="E5990" s="342">
        <v>15000</v>
      </c>
      <c r="F5990" s="738" t="s">
        <v>33775</v>
      </c>
      <c r="G5990" s="734" t="s">
        <v>33776</v>
      </c>
      <c r="H5990" s="884" t="s">
        <v>33777</v>
      </c>
      <c r="I5990" s="884" t="s">
        <v>33778</v>
      </c>
      <c r="J5990" s="884" t="s">
        <v>33779</v>
      </c>
      <c r="K5990" s="432"/>
      <c r="L5990" s="432"/>
      <c r="M5990" s="342"/>
      <c r="N5990" s="432"/>
      <c r="O5990" s="432"/>
      <c r="P5990" s="342"/>
      <c r="Q5990" s="432">
        <v>1</v>
      </c>
      <c r="R5990" s="887">
        <v>12</v>
      </c>
      <c r="S5990" s="1009">
        <v>180000</v>
      </c>
    </row>
    <row r="5991" spans="1:19" s="889" customFormat="1" ht="23.25">
      <c r="A5991" s="978" t="s">
        <v>1034</v>
      </c>
      <c r="B5991" s="415" t="s">
        <v>280</v>
      </c>
      <c r="C5991" s="979" t="s">
        <v>115</v>
      </c>
      <c r="D5991" s="887" t="s">
        <v>33768</v>
      </c>
      <c r="E5991" s="342">
        <v>9000</v>
      </c>
      <c r="F5991" s="738" t="s">
        <v>33781</v>
      </c>
      <c r="G5991" s="734" t="s">
        <v>33782</v>
      </c>
      <c r="H5991" s="884" t="s">
        <v>20442</v>
      </c>
      <c r="I5991" s="884" t="s">
        <v>19764</v>
      </c>
      <c r="J5991" s="884" t="s">
        <v>21022</v>
      </c>
      <c r="K5991" s="432"/>
      <c r="L5991" s="432"/>
      <c r="M5991" s="342"/>
      <c r="N5991" s="432">
        <v>1</v>
      </c>
      <c r="O5991" s="432">
        <v>5</v>
      </c>
      <c r="P5991" s="342">
        <v>45000</v>
      </c>
      <c r="Q5991" s="432"/>
      <c r="R5991" s="887"/>
      <c r="S5991" s="1009"/>
    </row>
    <row r="5992" spans="1:19" s="889" customFormat="1" ht="46.5">
      <c r="A5992" s="978" t="s">
        <v>1034</v>
      </c>
      <c r="B5992" s="415" t="s">
        <v>280</v>
      </c>
      <c r="C5992" s="979" t="s">
        <v>115</v>
      </c>
      <c r="D5992" s="887" t="s">
        <v>20215</v>
      </c>
      <c r="E5992" s="342">
        <v>5000</v>
      </c>
      <c r="F5992" s="738" t="s">
        <v>33783</v>
      </c>
      <c r="G5992" s="734" t="s">
        <v>33784</v>
      </c>
      <c r="H5992" s="884" t="s">
        <v>23426</v>
      </c>
      <c r="I5992" s="884" t="s">
        <v>33645</v>
      </c>
      <c r="J5992" s="884" t="s">
        <v>33785</v>
      </c>
      <c r="K5992" s="432">
        <v>1</v>
      </c>
      <c r="L5992" s="432" t="s">
        <v>23695</v>
      </c>
      <c r="M5992" s="342">
        <v>60900</v>
      </c>
      <c r="N5992" s="432">
        <v>1</v>
      </c>
      <c r="O5992" s="432">
        <v>6</v>
      </c>
      <c r="P5992" s="342">
        <v>30000</v>
      </c>
      <c r="Q5992" s="432">
        <v>1</v>
      </c>
      <c r="R5992" s="887">
        <v>12</v>
      </c>
      <c r="S5992" s="1009">
        <v>60000</v>
      </c>
    </row>
    <row r="5993" spans="1:19" s="889" customFormat="1" ht="46.5">
      <c r="A5993" s="978" t="s">
        <v>1034</v>
      </c>
      <c r="B5993" s="415" t="s">
        <v>280</v>
      </c>
      <c r="C5993" s="979" t="s">
        <v>115</v>
      </c>
      <c r="D5993" s="887" t="s">
        <v>33768</v>
      </c>
      <c r="E5993" s="342">
        <v>8000</v>
      </c>
      <c r="F5993" s="738" t="s">
        <v>33786</v>
      </c>
      <c r="G5993" s="734" t="s">
        <v>33787</v>
      </c>
      <c r="H5993" s="884" t="s">
        <v>33788</v>
      </c>
      <c r="I5993" s="884" t="s">
        <v>33789</v>
      </c>
      <c r="J5993" s="884" t="s">
        <v>33790</v>
      </c>
      <c r="K5993" s="432">
        <v>1</v>
      </c>
      <c r="L5993" s="432" t="s">
        <v>33780</v>
      </c>
      <c r="M5993" s="342">
        <v>39100</v>
      </c>
      <c r="N5993" s="432"/>
      <c r="O5993" s="432"/>
      <c r="P5993" s="342"/>
      <c r="Q5993" s="432"/>
      <c r="R5993" s="887"/>
      <c r="S5993" s="1009"/>
    </row>
    <row r="5994" spans="1:19" s="889" customFormat="1" ht="46.5">
      <c r="A5994" s="978" t="s">
        <v>1034</v>
      </c>
      <c r="B5994" s="415" t="s">
        <v>280</v>
      </c>
      <c r="C5994" s="979" t="s">
        <v>115</v>
      </c>
      <c r="D5994" s="887" t="s">
        <v>20212</v>
      </c>
      <c r="E5994" s="342">
        <v>3500</v>
      </c>
      <c r="F5994" s="738" t="s">
        <v>33791</v>
      </c>
      <c r="G5994" s="734" t="s">
        <v>33792</v>
      </c>
      <c r="H5994" s="884" t="s">
        <v>23359</v>
      </c>
      <c r="I5994" s="884" t="s">
        <v>19764</v>
      </c>
      <c r="J5994" s="884" t="s">
        <v>33793</v>
      </c>
      <c r="K5994" s="432"/>
      <c r="L5994" s="432"/>
      <c r="M5994" s="342"/>
      <c r="N5994" s="432">
        <v>1</v>
      </c>
      <c r="O5994" s="432">
        <v>5</v>
      </c>
      <c r="P5994" s="342">
        <v>17500</v>
      </c>
      <c r="Q5994" s="432"/>
      <c r="R5994" s="887"/>
      <c r="S5994" s="1009"/>
    </row>
    <row r="5995" spans="1:19" s="889" customFormat="1" ht="34.9">
      <c r="A5995" s="978" t="s">
        <v>1034</v>
      </c>
      <c r="B5995" s="415" t="s">
        <v>280</v>
      </c>
      <c r="C5995" s="979" t="s">
        <v>115</v>
      </c>
      <c r="D5995" s="887" t="s">
        <v>20144</v>
      </c>
      <c r="E5995" s="342">
        <v>11000</v>
      </c>
      <c r="F5995" s="738" t="s">
        <v>33794</v>
      </c>
      <c r="G5995" s="734" t="s">
        <v>33795</v>
      </c>
      <c r="H5995" s="884" t="s">
        <v>33796</v>
      </c>
      <c r="I5995" s="884" t="s">
        <v>25227</v>
      </c>
      <c r="J5995" s="884" t="s">
        <v>33797</v>
      </c>
      <c r="K5995" s="432">
        <v>1</v>
      </c>
      <c r="L5995" s="432" t="s">
        <v>33798</v>
      </c>
      <c r="M5995" s="342">
        <v>300</v>
      </c>
      <c r="N5995" s="432"/>
      <c r="O5995" s="432"/>
      <c r="P5995" s="342"/>
      <c r="Q5995" s="432"/>
      <c r="R5995" s="887"/>
      <c r="S5995" s="1009"/>
    </row>
    <row r="5996" spans="1:19" s="889" customFormat="1" ht="34.9">
      <c r="A5996" s="978" t="s">
        <v>1034</v>
      </c>
      <c r="B5996" s="415" t="s">
        <v>280</v>
      </c>
      <c r="C5996" s="979" t="s">
        <v>115</v>
      </c>
      <c r="D5996" s="887" t="s">
        <v>33799</v>
      </c>
      <c r="E5996" s="342">
        <v>2000</v>
      </c>
      <c r="F5996" s="738" t="s">
        <v>33800</v>
      </c>
      <c r="G5996" s="734" t="s">
        <v>33801</v>
      </c>
      <c r="H5996" s="884" t="s">
        <v>20121</v>
      </c>
      <c r="I5996" s="884" t="s">
        <v>21001</v>
      </c>
      <c r="J5996" s="884" t="s">
        <v>33802</v>
      </c>
      <c r="K5996" s="432">
        <v>1</v>
      </c>
      <c r="L5996" s="432" t="s">
        <v>23695</v>
      </c>
      <c r="M5996" s="342">
        <v>25110</v>
      </c>
      <c r="N5996" s="432">
        <v>1</v>
      </c>
      <c r="O5996" s="432">
        <v>6</v>
      </c>
      <c r="P5996" s="342">
        <v>12000</v>
      </c>
      <c r="Q5996" s="432">
        <v>1</v>
      </c>
      <c r="R5996" s="887">
        <v>12</v>
      </c>
      <c r="S5996" s="1009">
        <v>24000</v>
      </c>
    </row>
    <row r="5997" spans="1:19" s="889" customFormat="1" ht="34.9">
      <c r="A5997" s="978" t="s">
        <v>1034</v>
      </c>
      <c r="B5997" s="415" t="s">
        <v>280</v>
      </c>
      <c r="C5997" s="979" t="s">
        <v>115</v>
      </c>
      <c r="D5997" s="887" t="s">
        <v>27688</v>
      </c>
      <c r="E5997" s="342">
        <v>4000</v>
      </c>
      <c r="F5997" s="738" t="s">
        <v>33803</v>
      </c>
      <c r="G5997" s="734" t="s">
        <v>33804</v>
      </c>
      <c r="H5997" s="884" t="s">
        <v>33805</v>
      </c>
      <c r="I5997" s="884" t="s">
        <v>33645</v>
      </c>
      <c r="J5997" s="884" t="s">
        <v>20796</v>
      </c>
      <c r="K5997" s="432">
        <v>1</v>
      </c>
      <c r="L5997" s="432" t="s">
        <v>23695</v>
      </c>
      <c r="M5997" s="342">
        <v>48900</v>
      </c>
      <c r="N5997" s="432">
        <v>1</v>
      </c>
      <c r="O5997" s="432">
        <v>6</v>
      </c>
      <c r="P5997" s="342">
        <v>24000</v>
      </c>
      <c r="Q5997" s="432">
        <v>1</v>
      </c>
      <c r="R5997" s="887">
        <v>12</v>
      </c>
      <c r="S5997" s="1009">
        <v>48000</v>
      </c>
    </row>
    <row r="5998" spans="1:19" s="889" customFormat="1" ht="34.9">
      <c r="A5998" s="978" t="s">
        <v>1034</v>
      </c>
      <c r="B5998" s="415" t="s">
        <v>280</v>
      </c>
      <c r="C5998" s="979" t="s">
        <v>115</v>
      </c>
      <c r="D5998" s="887" t="s">
        <v>20055</v>
      </c>
      <c r="E5998" s="342">
        <v>10000</v>
      </c>
      <c r="F5998" s="738" t="s">
        <v>33806</v>
      </c>
      <c r="G5998" s="734" t="s">
        <v>33807</v>
      </c>
      <c r="H5998" s="884" t="s">
        <v>19815</v>
      </c>
      <c r="I5998" s="884" t="s">
        <v>19815</v>
      </c>
      <c r="J5998" s="884" t="s">
        <v>33808</v>
      </c>
      <c r="K5998" s="432">
        <v>1</v>
      </c>
      <c r="L5998" s="432" t="s">
        <v>23695</v>
      </c>
      <c r="M5998" s="342">
        <v>120900</v>
      </c>
      <c r="N5998" s="432">
        <v>1</v>
      </c>
      <c r="O5998" s="432">
        <v>6</v>
      </c>
      <c r="P5998" s="342">
        <v>60000</v>
      </c>
      <c r="Q5998" s="432">
        <v>1</v>
      </c>
      <c r="R5998" s="887">
        <v>12</v>
      </c>
      <c r="S5998" s="1009">
        <v>120000</v>
      </c>
    </row>
    <row r="5999" spans="1:19" s="889" customFormat="1" ht="69.75">
      <c r="A5999" s="978" t="s">
        <v>1034</v>
      </c>
      <c r="B5999" s="415" t="s">
        <v>280</v>
      </c>
      <c r="C5999" s="979" t="s">
        <v>115</v>
      </c>
      <c r="D5999" s="887" t="s">
        <v>20215</v>
      </c>
      <c r="E5999" s="342">
        <v>5000</v>
      </c>
      <c r="F5999" s="738" t="s">
        <v>33809</v>
      </c>
      <c r="G5999" s="734" t="s">
        <v>33810</v>
      </c>
      <c r="H5999" s="884" t="s">
        <v>20103</v>
      </c>
      <c r="I5999" s="884" t="s">
        <v>11529</v>
      </c>
      <c r="J5999" s="884" t="s">
        <v>33811</v>
      </c>
      <c r="K5999" s="432">
        <v>1</v>
      </c>
      <c r="L5999" s="432" t="s">
        <v>23695</v>
      </c>
      <c r="M5999" s="342">
        <v>60900</v>
      </c>
      <c r="N5999" s="432">
        <v>1</v>
      </c>
      <c r="O5999" s="432">
        <v>6</v>
      </c>
      <c r="P5999" s="342">
        <v>30000</v>
      </c>
      <c r="Q5999" s="432">
        <v>1</v>
      </c>
      <c r="R5999" s="887">
        <v>12</v>
      </c>
      <c r="S5999" s="1009">
        <v>60000</v>
      </c>
    </row>
    <row r="6000" spans="1:19" s="889" customFormat="1" ht="23.25">
      <c r="A6000" s="978" t="s">
        <v>1034</v>
      </c>
      <c r="B6000" s="415" t="s">
        <v>280</v>
      </c>
      <c r="C6000" s="979" t="s">
        <v>115</v>
      </c>
      <c r="D6000" s="887" t="s">
        <v>19733</v>
      </c>
      <c r="E6000" s="342">
        <v>9000</v>
      </c>
      <c r="F6000" s="738" t="s">
        <v>33812</v>
      </c>
      <c r="G6000" s="734" t="s">
        <v>33813</v>
      </c>
      <c r="H6000" s="884" t="s">
        <v>19815</v>
      </c>
      <c r="I6000" s="884" t="s">
        <v>19815</v>
      </c>
      <c r="J6000" s="884" t="s">
        <v>19815</v>
      </c>
      <c r="K6000" s="432">
        <v>1</v>
      </c>
      <c r="L6000" s="432" t="s">
        <v>23695</v>
      </c>
      <c r="M6000" s="342">
        <v>108900</v>
      </c>
      <c r="N6000" s="432">
        <v>1</v>
      </c>
      <c r="O6000" s="432">
        <v>6</v>
      </c>
      <c r="P6000" s="342">
        <v>54000</v>
      </c>
      <c r="Q6000" s="432">
        <v>1</v>
      </c>
      <c r="R6000" s="887">
        <v>12</v>
      </c>
      <c r="S6000" s="1009">
        <v>108000</v>
      </c>
    </row>
    <row r="6001" spans="1:19" s="889" customFormat="1" ht="34.9">
      <c r="A6001" s="978" t="s">
        <v>1034</v>
      </c>
      <c r="B6001" s="415" t="s">
        <v>280</v>
      </c>
      <c r="C6001" s="979" t="s">
        <v>115</v>
      </c>
      <c r="D6001" s="887" t="s">
        <v>27800</v>
      </c>
      <c r="E6001" s="342">
        <v>6000</v>
      </c>
      <c r="F6001" s="738" t="s">
        <v>33814</v>
      </c>
      <c r="G6001" s="734" t="s">
        <v>33815</v>
      </c>
      <c r="H6001" s="884" t="s">
        <v>20463</v>
      </c>
      <c r="I6001" s="884" t="s">
        <v>19764</v>
      </c>
      <c r="J6001" s="884" t="s">
        <v>20480</v>
      </c>
      <c r="K6001" s="432"/>
      <c r="L6001" s="432"/>
      <c r="M6001" s="342"/>
      <c r="N6001" s="432">
        <v>1</v>
      </c>
      <c r="O6001" s="432">
        <v>5</v>
      </c>
      <c r="P6001" s="342">
        <v>30000</v>
      </c>
      <c r="Q6001" s="432"/>
      <c r="R6001" s="887"/>
      <c r="S6001" s="1009"/>
    </row>
    <row r="6002" spans="1:19" s="889" customFormat="1" ht="23.25">
      <c r="A6002" s="978" t="s">
        <v>1034</v>
      </c>
      <c r="B6002" s="415" t="s">
        <v>280</v>
      </c>
      <c r="C6002" s="979" t="s">
        <v>115</v>
      </c>
      <c r="D6002" s="887" t="s">
        <v>31480</v>
      </c>
      <c r="E6002" s="342">
        <v>2500</v>
      </c>
      <c r="F6002" s="738" t="s">
        <v>33816</v>
      </c>
      <c r="G6002" s="734" t="s">
        <v>33817</v>
      </c>
      <c r="H6002" s="884" t="s">
        <v>23386</v>
      </c>
      <c r="I6002" s="884" t="s">
        <v>23359</v>
      </c>
      <c r="J6002" s="345" t="s">
        <v>33818</v>
      </c>
      <c r="K6002" s="432"/>
      <c r="L6002" s="432"/>
      <c r="M6002" s="342"/>
      <c r="N6002" s="432">
        <v>1</v>
      </c>
      <c r="O6002" s="432">
        <v>5</v>
      </c>
      <c r="P6002" s="342">
        <v>12500</v>
      </c>
      <c r="Q6002" s="432"/>
      <c r="R6002" s="887"/>
      <c r="S6002" s="1009"/>
    </row>
    <row r="6003" spans="1:19" s="889" customFormat="1" ht="93">
      <c r="A6003" s="978" t="s">
        <v>1034</v>
      </c>
      <c r="B6003" s="415" t="s">
        <v>280</v>
      </c>
      <c r="C6003" s="979" t="s">
        <v>115</v>
      </c>
      <c r="D6003" s="887" t="s">
        <v>21124</v>
      </c>
      <c r="E6003" s="342">
        <v>12000</v>
      </c>
      <c r="F6003" s="738" t="s">
        <v>33819</v>
      </c>
      <c r="G6003" s="734" t="s">
        <v>33820</v>
      </c>
      <c r="H6003" s="884" t="s">
        <v>33821</v>
      </c>
      <c r="I6003" s="884" t="s">
        <v>33822</v>
      </c>
      <c r="J6003" s="884" t="s">
        <v>33823</v>
      </c>
      <c r="K6003" s="432">
        <v>1</v>
      </c>
      <c r="L6003" s="432" t="s">
        <v>23695</v>
      </c>
      <c r="M6003" s="342">
        <v>144900</v>
      </c>
      <c r="N6003" s="432">
        <v>1</v>
      </c>
      <c r="O6003" s="432">
        <v>6</v>
      </c>
      <c r="P6003" s="342">
        <v>72000</v>
      </c>
      <c r="Q6003" s="432">
        <v>1</v>
      </c>
      <c r="R6003" s="887">
        <v>12</v>
      </c>
      <c r="S6003" s="1009">
        <v>144000</v>
      </c>
    </row>
    <row r="6004" spans="1:19" s="889" customFormat="1" ht="58.15">
      <c r="A6004" s="978" t="s">
        <v>1034</v>
      </c>
      <c r="B6004" s="415" t="s">
        <v>280</v>
      </c>
      <c r="C6004" s="979" t="s">
        <v>115</v>
      </c>
      <c r="D6004" s="887" t="s">
        <v>20950</v>
      </c>
      <c r="E6004" s="342">
        <v>8000</v>
      </c>
      <c r="F6004" s="738" t="s">
        <v>33824</v>
      </c>
      <c r="G6004" s="734" t="s">
        <v>33825</v>
      </c>
      <c r="H6004" s="884" t="s">
        <v>33826</v>
      </c>
      <c r="I6004" s="884" t="s">
        <v>31455</v>
      </c>
      <c r="J6004" s="884" t="s">
        <v>33827</v>
      </c>
      <c r="K6004" s="432">
        <v>1</v>
      </c>
      <c r="L6004" s="432" t="s">
        <v>33739</v>
      </c>
      <c r="M6004" s="342">
        <v>57750</v>
      </c>
      <c r="N6004" s="432">
        <v>1</v>
      </c>
      <c r="O6004" s="432">
        <v>6</v>
      </c>
      <c r="P6004" s="342">
        <v>48000</v>
      </c>
      <c r="Q6004" s="432"/>
      <c r="R6004" s="887"/>
      <c r="S6004" s="1009"/>
    </row>
    <row r="6005" spans="1:19" s="889" customFormat="1" ht="58.15">
      <c r="A6005" s="978" t="s">
        <v>1034</v>
      </c>
      <c r="B6005" s="415" t="s">
        <v>280</v>
      </c>
      <c r="C6005" s="979" t="s">
        <v>115</v>
      </c>
      <c r="D6005" s="887" t="s">
        <v>19738</v>
      </c>
      <c r="E6005" s="342">
        <v>6000</v>
      </c>
      <c r="F6005" s="738" t="s">
        <v>33828</v>
      </c>
      <c r="G6005" s="734" t="s">
        <v>33829</v>
      </c>
      <c r="H6005" s="884" t="s">
        <v>24295</v>
      </c>
      <c r="I6005" s="884" t="s">
        <v>33830</v>
      </c>
      <c r="J6005" s="884" t="s">
        <v>33831</v>
      </c>
      <c r="K6005" s="432">
        <v>1</v>
      </c>
      <c r="L6005" s="432" t="s">
        <v>33832</v>
      </c>
      <c r="M6005" s="342">
        <v>69500</v>
      </c>
      <c r="N6005" s="432">
        <v>1</v>
      </c>
      <c r="O6005" s="432">
        <v>6</v>
      </c>
      <c r="P6005" s="342">
        <v>36000</v>
      </c>
      <c r="Q6005" s="432">
        <v>1</v>
      </c>
      <c r="R6005" s="887">
        <v>12</v>
      </c>
      <c r="S6005" s="1009">
        <v>72000</v>
      </c>
    </row>
    <row r="6006" spans="1:19" s="889" customFormat="1" ht="46.5">
      <c r="A6006" s="978" t="s">
        <v>1034</v>
      </c>
      <c r="B6006" s="415" t="s">
        <v>280</v>
      </c>
      <c r="C6006" s="979" t="s">
        <v>115</v>
      </c>
      <c r="D6006" s="887" t="s">
        <v>20390</v>
      </c>
      <c r="E6006" s="342">
        <v>3500</v>
      </c>
      <c r="F6006" s="738" t="s">
        <v>33833</v>
      </c>
      <c r="G6006" s="734" t="s">
        <v>33834</v>
      </c>
      <c r="H6006" s="884" t="s">
        <v>23633</v>
      </c>
      <c r="I6006" s="884" t="s">
        <v>33835</v>
      </c>
      <c r="J6006" s="884" t="s">
        <v>33836</v>
      </c>
      <c r="K6006" s="432">
        <v>1</v>
      </c>
      <c r="L6006" s="432" t="s">
        <v>23695</v>
      </c>
      <c r="M6006" s="342">
        <v>42900</v>
      </c>
      <c r="N6006" s="432">
        <v>1</v>
      </c>
      <c r="O6006" s="432">
        <v>6</v>
      </c>
      <c r="P6006" s="342">
        <v>21000</v>
      </c>
      <c r="Q6006" s="432">
        <v>1</v>
      </c>
      <c r="R6006" s="887">
        <v>12</v>
      </c>
      <c r="S6006" s="1009">
        <v>42000</v>
      </c>
    </row>
    <row r="6007" spans="1:19" s="889" customFormat="1" ht="23.25">
      <c r="A6007" s="978" t="s">
        <v>1034</v>
      </c>
      <c r="B6007" s="415" t="s">
        <v>280</v>
      </c>
      <c r="C6007" s="979" t="s">
        <v>115</v>
      </c>
      <c r="D6007" s="887" t="s">
        <v>33837</v>
      </c>
      <c r="E6007" s="342">
        <v>4000</v>
      </c>
      <c r="F6007" s="738" t="s">
        <v>33838</v>
      </c>
      <c r="G6007" s="734" t="s">
        <v>33839</v>
      </c>
      <c r="H6007" s="884" t="s">
        <v>23441</v>
      </c>
      <c r="I6007" s="884" t="s">
        <v>21508</v>
      </c>
      <c r="J6007" s="884" t="s">
        <v>19791</v>
      </c>
      <c r="K6007" s="432">
        <v>1</v>
      </c>
      <c r="L6007" s="432" t="s">
        <v>23695</v>
      </c>
      <c r="M6007" s="342">
        <v>48900</v>
      </c>
      <c r="N6007" s="432">
        <v>1</v>
      </c>
      <c r="O6007" s="432">
        <v>6</v>
      </c>
      <c r="P6007" s="342">
        <v>24000</v>
      </c>
      <c r="Q6007" s="432">
        <v>1</v>
      </c>
      <c r="R6007" s="887">
        <v>12</v>
      </c>
      <c r="S6007" s="1009">
        <v>48000</v>
      </c>
    </row>
    <row r="6008" spans="1:19" s="889" customFormat="1" ht="23.25">
      <c r="A6008" s="978" t="s">
        <v>1034</v>
      </c>
      <c r="B6008" s="415" t="s">
        <v>280</v>
      </c>
      <c r="C6008" s="979" t="s">
        <v>115</v>
      </c>
      <c r="D6008" s="887" t="s">
        <v>20215</v>
      </c>
      <c r="E6008" s="342">
        <v>5000</v>
      </c>
      <c r="F6008" s="738" t="s">
        <v>33840</v>
      </c>
      <c r="G6008" s="734" t="s">
        <v>33841</v>
      </c>
      <c r="H6008" s="884" t="s">
        <v>23441</v>
      </c>
      <c r="I6008" s="884" t="s">
        <v>21508</v>
      </c>
      <c r="J6008" s="884" t="s">
        <v>19791</v>
      </c>
      <c r="K6008" s="432">
        <v>1</v>
      </c>
      <c r="L6008" s="432" t="s">
        <v>23695</v>
      </c>
      <c r="M6008" s="342">
        <v>60900</v>
      </c>
      <c r="N6008" s="432">
        <v>1</v>
      </c>
      <c r="O6008" s="432">
        <v>6</v>
      </c>
      <c r="P6008" s="342">
        <v>30000</v>
      </c>
      <c r="Q6008" s="432">
        <v>1</v>
      </c>
      <c r="R6008" s="887">
        <v>12</v>
      </c>
      <c r="S6008" s="1009">
        <v>60000</v>
      </c>
    </row>
    <row r="6009" spans="1:19" s="889" customFormat="1" ht="34.9">
      <c r="A6009" s="978" t="s">
        <v>1034</v>
      </c>
      <c r="B6009" s="415" t="s">
        <v>280</v>
      </c>
      <c r="C6009" s="979" t="s">
        <v>115</v>
      </c>
      <c r="D6009" s="887" t="s">
        <v>20215</v>
      </c>
      <c r="E6009" s="342">
        <v>6500</v>
      </c>
      <c r="F6009" s="738" t="s">
        <v>33842</v>
      </c>
      <c r="G6009" s="734" t="s">
        <v>33843</v>
      </c>
      <c r="H6009" s="884" t="s">
        <v>20463</v>
      </c>
      <c r="I6009" s="884" t="s">
        <v>19764</v>
      </c>
      <c r="J6009" s="884" t="s">
        <v>27666</v>
      </c>
      <c r="K6009" s="432"/>
      <c r="L6009" s="432"/>
      <c r="M6009" s="342"/>
      <c r="N6009" s="432">
        <v>1</v>
      </c>
      <c r="O6009" s="432">
        <v>5</v>
      </c>
      <c r="P6009" s="342">
        <v>32500</v>
      </c>
      <c r="Q6009" s="432"/>
      <c r="R6009" s="887"/>
      <c r="S6009" s="1009"/>
    </row>
    <row r="6010" spans="1:19" s="889" customFormat="1" ht="46.5">
      <c r="A6010" s="978" t="s">
        <v>1034</v>
      </c>
      <c r="B6010" s="415" t="s">
        <v>280</v>
      </c>
      <c r="C6010" s="979" t="s">
        <v>115</v>
      </c>
      <c r="D6010" s="887" t="s">
        <v>32444</v>
      </c>
      <c r="E6010" s="342">
        <v>3000</v>
      </c>
      <c r="F6010" s="738" t="s">
        <v>33844</v>
      </c>
      <c r="G6010" s="734" t="s">
        <v>33845</v>
      </c>
      <c r="H6010" s="884" t="s">
        <v>33846</v>
      </c>
      <c r="I6010" s="884" t="s">
        <v>33846</v>
      </c>
      <c r="J6010" s="884" t="s">
        <v>33847</v>
      </c>
      <c r="K6010" s="432">
        <v>1</v>
      </c>
      <c r="L6010" s="432" t="s">
        <v>23695</v>
      </c>
      <c r="M6010" s="342">
        <v>36900</v>
      </c>
      <c r="N6010" s="432">
        <v>1</v>
      </c>
      <c r="O6010" s="432">
        <v>6</v>
      </c>
      <c r="P6010" s="342">
        <v>18000</v>
      </c>
      <c r="Q6010" s="432">
        <v>1</v>
      </c>
      <c r="R6010" s="887">
        <v>12</v>
      </c>
      <c r="S6010" s="1009">
        <v>36000</v>
      </c>
    </row>
    <row r="6011" spans="1:19" s="889" customFormat="1" ht="23.25">
      <c r="A6011" s="978" t="s">
        <v>1034</v>
      </c>
      <c r="B6011" s="415" t="s">
        <v>280</v>
      </c>
      <c r="C6011" s="979" t="s">
        <v>115</v>
      </c>
      <c r="D6011" s="887" t="s">
        <v>33848</v>
      </c>
      <c r="E6011" s="342">
        <v>8000</v>
      </c>
      <c r="F6011" s="738" t="s">
        <v>33849</v>
      </c>
      <c r="G6011" s="734" t="s">
        <v>33850</v>
      </c>
      <c r="H6011" s="884" t="s">
        <v>24773</v>
      </c>
      <c r="I6011" s="884" t="s">
        <v>19726</v>
      </c>
      <c r="J6011" s="884" t="s">
        <v>19726</v>
      </c>
      <c r="K6011" s="432">
        <v>1</v>
      </c>
      <c r="L6011" s="432" t="s">
        <v>23695</v>
      </c>
      <c r="M6011" s="342">
        <v>96900</v>
      </c>
      <c r="N6011" s="432">
        <v>1</v>
      </c>
      <c r="O6011" s="432">
        <v>6</v>
      </c>
      <c r="P6011" s="342">
        <v>48000</v>
      </c>
      <c r="Q6011" s="432">
        <v>1</v>
      </c>
      <c r="R6011" s="887">
        <v>12</v>
      </c>
      <c r="S6011" s="1009">
        <v>96000</v>
      </c>
    </row>
    <row r="6012" spans="1:19" s="889" customFormat="1" ht="34.9">
      <c r="A6012" s="978" t="s">
        <v>1034</v>
      </c>
      <c r="B6012" s="415" t="s">
        <v>280</v>
      </c>
      <c r="C6012" s="979" t="s">
        <v>115</v>
      </c>
      <c r="D6012" s="887" t="s">
        <v>33851</v>
      </c>
      <c r="E6012" s="342">
        <v>12000</v>
      </c>
      <c r="F6012" s="738" t="s">
        <v>33852</v>
      </c>
      <c r="G6012" s="734" t="s">
        <v>33853</v>
      </c>
      <c r="H6012" s="884" t="s">
        <v>33854</v>
      </c>
      <c r="I6012" s="884" t="s">
        <v>19824</v>
      </c>
      <c r="J6012" s="884" t="s">
        <v>33855</v>
      </c>
      <c r="K6012" s="432">
        <v>1</v>
      </c>
      <c r="L6012" s="432" t="s">
        <v>33739</v>
      </c>
      <c r="M6012" s="342">
        <v>94080</v>
      </c>
      <c r="N6012" s="432">
        <v>1</v>
      </c>
      <c r="O6012" s="432">
        <v>6</v>
      </c>
      <c r="P6012" s="342">
        <v>72000</v>
      </c>
      <c r="Q6012" s="432">
        <v>1</v>
      </c>
      <c r="R6012" s="887">
        <v>12</v>
      </c>
      <c r="S6012" s="1009">
        <v>144000</v>
      </c>
    </row>
    <row r="6013" spans="1:19" s="889" customFormat="1" ht="34.9">
      <c r="A6013" s="978" t="s">
        <v>1034</v>
      </c>
      <c r="B6013" s="415" t="s">
        <v>280</v>
      </c>
      <c r="C6013" s="979" t="s">
        <v>115</v>
      </c>
      <c r="D6013" s="887" t="s">
        <v>33856</v>
      </c>
      <c r="E6013" s="342">
        <v>15000</v>
      </c>
      <c r="F6013" s="738" t="s">
        <v>33857</v>
      </c>
      <c r="G6013" s="734" t="s">
        <v>33858</v>
      </c>
      <c r="H6013" s="884" t="s">
        <v>33859</v>
      </c>
      <c r="I6013" s="884" t="s">
        <v>20285</v>
      </c>
      <c r="J6013" s="884" t="s">
        <v>33860</v>
      </c>
      <c r="K6013" s="432">
        <v>1</v>
      </c>
      <c r="L6013" s="432" t="s">
        <v>33739</v>
      </c>
      <c r="M6013" s="342">
        <v>124526.67</v>
      </c>
      <c r="N6013" s="432">
        <v>1</v>
      </c>
      <c r="O6013" s="432">
        <v>6</v>
      </c>
      <c r="P6013" s="342">
        <v>90000</v>
      </c>
      <c r="Q6013" s="432">
        <v>1</v>
      </c>
      <c r="R6013" s="887">
        <v>12</v>
      </c>
      <c r="S6013" s="1009">
        <v>180000</v>
      </c>
    </row>
    <row r="6014" spans="1:19" s="889" customFormat="1" ht="81.400000000000006">
      <c r="A6014" s="978" t="s">
        <v>1034</v>
      </c>
      <c r="B6014" s="415" t="s">
        <v>280</v>
      </c>
      <c r="C6014" s="979" t="s">
        <v>115</v>
      </c>
      <c r="D6014" s="887" t="s">
        <v>20144</v>
      </c>
      <c r="E6014" s="342">
        <v>8000</v>
      </c>
      <c r="F6014" s="738" t="s">
        <v>33861</v>
      </c>
      <c r="G6014" s="734" t="s">
        <v>33862</v>
      </c>
      <c r="H6014" s="884" t="s">
        <v>20507</v>
      </c>
      <c r="I6014" s="884" t="s">
        <v>20508</v>
      </c>
      <c r="J6014" s="884" t="s">
        <v>33863</v>
      </c>
      <c r="K6014" s="432">
        <v>1</v>
      </c>
      <c r="L6014" s="432" t="s">
        <v>23695</v>
      </c>
      <c r="M6014" s="342">
        <v>96900</v>
      </c>
      <c r="N6014" s="432">
        <v>1</v>
      </c>
      <c r="O6014" s="432">
        <v>6</v>
      </c>
      <c r="P6014" s="342">
        <v>48000</v>
      </c>
      <c r="Q6014" s="432">
        <v>1</v>
      </c>
      <c r="R6014" s="887">
        <v>12</v>
      </c>
      <c r="S6014" s="1009">
        <v>96000</v>
      </c>
    </row>
    <row r="6015" spans="1:19" s="889" customFormat="1" ht="69.75">
      <c r="A6015" s="978" t="s">
        <v>1034</v>
      </c>
      <c r="B6015" s="415" t="s">
        <v>280</v>
      </c>
      <c r="C6015" s="979" t="s">
        <v>115</v>
      </c>
      <c r="D6015" s="887" t="s">
        <v>33864</v>
      </c>
      <c r="E6015" s="342">
        <v>12000</v>
      </c>
      <c r="F6015" s="738" t="s">
        <v>33865</v>
      </c>
      <c r="G6015" s="734" t="s">
        <v>33866</v>
      </c>
      <c r="H6015" s="884" t="s">
        <v>23515</v>
      </c>
      <c r="I6015" s="884" t="s">
        <v>20536</v>
      </c>
      <c r="J6015" s="884" t="s">
        <v>33867</v>
      </c>
      <c r="K6015" s="432">
        <v>1</v>
      </c>
      <c r="L6015" s="432" t="s">
        <v>23695</v>
      </c>
      <c r="M6015" s="342">
        <v>144900</v>
      </c>
      <c r="N6015" s="432">
        <v>1</v>
      </c>
      <c r="O6015" s="432">
        <v>6</v>
      </c>
      <c r="P6015" s="342">
        <v>72000</v>
      </c>
      <c r="Q6015" s="432">
        <v>1</v>
      </c>
      <c r="R6015" s="887">
        <v>12</v>
      </c>
      <c r="S6015" s="1009">
        <v>131262</v>
      </c>
    </row>
    <row r="6016" spans="1:19" s="889" customFormat="1" ht="69.75">
      <c r="A6016" s="978" t="s">
        <v>1034</v>
      </c>
      <c r="B6016" s="415" t="s">
        <v>280</v>
      </c>
      <c r="C6016" s="979" t="s">
        <v>115</v>
      </c>
      <c r="D6016" s="887" t="s">
        <v>33868</v>
      </c>
      <c r="E6016" s="342">
        <v>15000</v>
      </c>
      <c r="F6016" s="738" t="s">
        <v>33865</v>
      </c>
      <c r="G6016" s="734" t="s">
        <v>33866</v>
      </c>
      <c r="H6016" s="884" t="s">
        <v>23515</v>
      </c>
      <c r="I6016" s="884" t="s">
        <v>20536</v>
      </c>
      <c r="J6016" s="884" t="s">
        <v>33867</v>
      </c>
      <c r="K6016" s="432"/>
      <c r="L6016" s="432"/>
      <c r="M6016" s="342"/>
      <c r="N6016" s="432"/>
      <c r="O6016" s="432"/>
      <c r="P6016" s="342"/>
      <c r="Q6016" s="432">
        <v>1</v>
      </c>
      <c r="R6016" s="887">
        <v>12</v>
      </c>
      <c r="S6016" s="1009">
        <v>180000</v>
      </c>
    </row>
    <row r="6017" spans="1:19" s="889" customFormat="1" ht="23.25">
      <c r="A6017" s="978" t="s">
        <v>1034</v>
      </c>
      <c r="B6017" s="415" t="s">
        <v>280</v>
      </c>
      <c r="C6017" s="979" t="s">
        <v>115</v>
      </c>
      <c r="D6017" s="887" t="s">
        <v>33768</v>
      </c>
      <c r="E6017" s="342">
        <v>8000</v>
      </c>
      <c r="F6017" s="738" t="s">
        <v>33869</v>
      </c>
      <c r="G6017" s="734" t="s">
        <v>33870</v>
      </c>
      <c r="H6017" s="884" t="s">
        <v>33854</v>
      </c>
      <c r="I6017" s="884" t="s">
        <v>19824</v>
      </c>
      <c r="J6017" s="884" t="s">
        <v>19824</v>
      </c>
      <c r="K6017" s="432">
        <v>1</v>
      </c>
      <c r="L6017" s="432" t="s">
        <v>33739</v>
      </c>
      <c r="M6017" s="342">
        <v>57480</v>
      </c>
      <c r="N6017" s="432">
        <v>1</v>
      </c>
      <c r="O6017" s="432">
        <v>6</v>
      </c>
      <c r="P6017" s="342">
        <v>48000</v>
      </c>
      <c r="Q6017" s="432">
        <v>1</v>
      </c>
      <c r="R6017" s="887">
        <v>12</v>
      </c>
      <c r="S6017" s="1009">
        <v>96000</v>
      </c>
    </row>
    <row r="6018" spans="1:19" s="889" customFormat="1" ht="34.9">
      <c r="A6018" s="978" t="s">
        <v>1034</v>
      </c>
      <c r="B6018" s="415" t="s">
        <v>280</v>
      </c>
      <c r="C6018" s="979" t="s">
        <v>115</v>
      </c>
      <c r="D6018" s="887" t="s">
        <v>21124</v>
      </c>
      <c r="E6018" s="342">
        <v>8000</v>
      </c>
      <c r="F6018" s="738" t="s">
        <v>33871</v>
      </c>
      <c r="G6018" s="734" t="s">
        <v>33872</v>
      </c>
      <c r="H6018" s="884" t="s">
        <v>28168</v>
      </c>
      <c r="I6018" s="884" t="s">
        <v>19764</v>
      </c>
      <c r="J6018" s="884" t="s">
        <v>33873</v>
      </c>
      <c r="K6018" s="432">
        <v>1</v>
      </c>
      <c r="L6018" s="432" t="s">
        <v>23695</v>
      </c>
      <c r="M6018" s="342">
        <v>96900</v>
      </c>
      <c r="N6018" s="432">
        <v>1</v>
      </c>
      <c r="O6018" s="432">
        <v>6</v>
      </c>
      <c r="P6018" s="342">
        <v>48000</v>
      </c>
      <c r="Q6018" s="432">
        <v>1</v>
      </c>
      <c r="R6018" s="887">
        <v>12</v>
      </c>
      <c r="S6018" s="1009">
        <v>96000</v>
      </c>
    </row>
    <row r="6019" spans="1:19" s="889" customFormat="1" ht="23.25">
      <c r="A6019" s="978" t="s">
        <v>1034</v>
      </c>
      <c r="B6019" s="415" t="s">
        <v>280</v>
      </c>
      <c r="C6019" s="979" t="s">
        <v>115</v>
      </c>
      <c r="D6019" s="887" t="s">
        <v>29360</v>
      </c>
      <c r="E6019" s="342">
        <v>6500</v>
      </c>
      <c r="F6019" s="738" t="s">
        <v>33874</v>
      </c>
      <c r="G6019" s="734" t="s">
        <v>33875</v>
      </c>
      <c r="H6019" s="884" t="s">
        <v>19786</v>
      </c>
      <c r="I6019" s="884" t="s">
        <v>19786</v>
      </c>
      <c r="J6019" s="884" t="s">
        <v>19786</v>
      </c>
      <c r="K6019" s="432">
        <v>1</v>
      </c>
      <c r="L6019" s="432" t="s">
        <v>23695</v>
      </c>
      <c r="M6019" s="342">
        <v>78900</v>
      </c>
      <c r="N6019" s="432">
        <v>1</v>
      </c>
      <c r="O6019" s="432">
        <v>6</v>
      </c>
      <c r="P6019" s="342">
        <v>39000</v>
      </c>
      <c r="Q6019" s="432">
        <v>1</v>
      </c>
      <c r="R6019" s="887">
        <v>12</v>
      </c>
      <c r="S6019" s="1009">
        <v>78000</v>
      </c>
    </row>
    <row r="6020" spans="1:19" s="889" customFormat="1" ht="34.9">
      <c r="A6020" s="978" t="s">
        <v>1034</v>
      </c>
      <c r="B6020" s="415" t="s">
        <v>280</v>
      </c>
      <c r="C6020" s="979" t="s">
        <v>115</v>
      </c>
      <c r="D6020" s="887" t="s">
        <v>20144</v>
      </c>
      <c r="E6020" s="342">
        <v>8000</v>
      </c>
      <c r="F6020" s="738" t="s">
        <v>33876</v>
      </c>
      <c r="G6020" s="734" t="s">
        <v>33877</v>
      </c>
      <c r="H6020" s="884" t="s">
        <v>20285</v>
      </c>
      <c r="I6020" s="884" t="s">
        <v>25227</v>
      </c>
      <c r="J6020" s="884" t="s">
        <v>33878</v>
      </c>
      <c r="K6020" s="432">
        <v>1</v>
      </c>
      <c r="L6020" s="432" t="s">
        <v>33759</v>
      </c>
      <c r="M6020" s="342">
        <v>23260</v>
      </c>
      <c r="N6020" s="432">
        <v>1</v>
      </c>
      <c r="O6020" s="432">
        <v>4</v>
      </c>
      <c r="P6020" s="342">
        <v>32000</v>
      </c>
      <c r="Q6020" s="432"/>
      <c r="R6020" s="887"/>
      <c r="S6020" s="1009"/>
    </row>
    <row r="6021" spans="1:19" s="889" customFormat="1" ht="23.25">
      <c r="A6021" s="978" t="s">
        <v>1034</v>
      </c>
      <c r="B6021" s="415" t="s">
        <v>280</v>
      </c>
      <c r="C6021" s="979" t="s">
        <v>115</v>
      </c>
      <c r="D6021" s="887" t="s">
        <v>20144</v>
      </c>
      <c r="E6021" s="342">
        <v>10000</v>
      </c>
      <c r="F6021" s="738" t="s">
        <v>33879</v>
      </c>
      <c r="G6021" s="734" t="s">
        <v>33880</v>
      </c>
      <c r="H6021" s="884" t="s">
        <v>19786</v>
      </c>
      <c r="I6021" s="884" t="s">
        <v>19786</v>
      </c>
      <c r="J6021" s="884" t="s">
        <v>19786</v>
      </c>
      <c r="K6021" s="432">
        <v>1</v>
      </c>
      <c r="L6021" s="432" t="s">
        <v>23695</v>
      </c>
      <c r="M6021" s="342">
        <v>120000</v>
      </c>
      <c r="N6021" s="432">
        <v>1</v>
      </c>
      <c r="O6021" s="432">
        <v>6</v>
      </c>
      <c r="P6021" s="342">
        <v>60000</v>
      </c>
      <c r="Q6021" s="432">
        <v>1</v>
      </c>
      <c r="R6021" s="887">
        <v>12</v>
      </c>
      <c r="S6021" s="1009">
        <v>120000</v>
      </c>
    </row>
    <row r="6022" spans="1:19" s="889" customFormat="1" ht="23.25">
      <c r="A6022" s="978" t="s">
        <v>1034</v>
      </c>
      <c r="B6022" s="415" t="s">
        <v>280</v>
      </c>
      <c r="C6022" s="979" t="s">
        <v>115</v>
      </c>
      <c r="D6022" s="887" t="s">
        <v>20144</v>
      </c>
      <c r="E6022" s="342">
        <v>10000</v>
      </c>
      <c r="F6022" s="738" t="s">
        <v>33881</v>
      </c>
      <c r="G6022" s="734" t="s">
        <v>33882</v>
      </c>
      <c r="H6022" s="884" t="s">
        <v>24773</v>
      </c>
      <c r="I6022" s="884" t="s">
        <v>19764</v>
      </c>
      <c r="J6022" s="884" t="s">
        <v>19726</v>
      </c>
      <c r="K6022" s="432"/>
      <c r="L6022" s="432"/>
      <c r="M6022" s="342"/>
      <c r="N6022" s="432">
        <v>1</v>
      </c>
      <c r="O6022" s="432">
        <v>5</v>
      </c>
      <c r="P6022" s="342">
        <v>50000</v>
      </c>
      <c r="Q6022" s="432"/>
      <c r="R6022" s="887"/>
      <c r="S6022" s="1009"/>
    </row>
    <row r="6023" spans="1:19" s="889" customFormat="1" ht="69.75">
      <c r="A6023" s="978" t="s">
        <v>1034</v>
      </c>
      <c r="B6023" s="415" t="s">
        <v>280</v>
      </c>
      <c r="C6023" s="979" t="s">
        <v>115</v>
      </c>
      <c r="D6023" s="887" t="s">
        <v>29360</v>
      </c>
      <c r="E6023" s="342">
        <v>9000</v>
      </c>
      <c r="F6023" s="738" t="s">
        <v>33883</v>
      </c>
      <c r="G6023" s="734" t="s">
        <v>33884</v>
      </c>
      <c r="H6023" s="884" t="s">
        <v>33885</v>
      </c>
      <c r="I6023" s="884" t="s">
        <v>33886</v>
      </c>
      <c r="J6023" s="884" t="s">
        <v>33887</v>
      </c>
      <c r="K6023" s="432">
        <v>1</v>
      </c>
      <c r="L6023" s="432" t="s">
        <v>23695</v>
      </c>
      <c r="M6023" s="342">
        <v>101522.78</v>
      </c>
      <c r="N6023" s="432">
        <v>1</v>
      </c>
      <c r="O6023" s="432">
        <v>6</v>
      </c>
      <c r="P6023" s="342">
        <v>54000</v>
      </c>
      <c r="Q6023" s="432">
        <v>1</v>
      </c>
      <c r="R6023" s="887">
        <v>12</v>
      </c>
      <c r="S6023" s="1009">
        <v>108000</v>
      </c>
    </row>
    <row r="6024" spans="1:19" s="889" customFormat="1" ht="23.25">
      <c r="A6024" s="978" t="s">
        <v>1034</v>
      </c>
      <c r="B6024" s="415" t="s">
        <v>280</v>
      </c>
      <c r="C6024" s="979" t="s">
        <v>115</v>
      </c>
      <c r="D6024" s="887" t="s">
        <v>33768</v>
      </c>
      <c r="E6024" s="342">
        <v>7000</v>
      </c>
      <c r="F6024" s="738" t="s">
        <v>33888</v>
      </c>
      <c r="G6024" s="734" t="s">
        <v>33889</v>
      </c>
      <c r="H6024" s="884" t="s">
        <v>23441</v>
      </c>
      <c r="I6024" s="884" t="s">
        <v>33749</v>
      </c>
      <c r="J6024" s="884" t="s">
        <v>33749</v>
      </c>
      <c r="K6024" s="432">
        <v>1</v>
      </c>
      <c r="L6024" s="432" t="s">
        <v>23695</v>
      </c>
      <c r="M6024" s="342">
        <v>83900</v>
      </c>
      <c r="N6024" s="432">
        <v>1</v>
      </c>
      <c r="O6024" s="432">
        <v>6</v>
      </c>
      <c r="P6024" s="342">
        <v>42000</v>
      </c>
      <c r="Q6024" s="432">
        <v>1</v>
      </c>
      <c r="R6024" s="887">
        <v>12</v>
      </c>
      <c r="S6024" s="1009">
        <v>84000</v>
      </c>
    </row>
    <row r="6025" spans="1:19" s="889" customFormat="1" ht="23.25">
      <c r="A6025" s="978" t="s">
        <v>1034</v>
      </c>
      <c r="B6025" s="415" t="s">
        <v>280</v>
      </c>
      <c r="C6025" s="979" t="s">
        <v>115</v>
      </c>
      <c r="D6025" s="887" t="s">
        <v>29360</v>
      </c>
      <c r="E6025" s="342">
        <v>9000</v>
      </c>
      <c r="F6025" s="738" t="s">
        <v>33890</v>
      </c>
      <c r="G6025" s="734" t="s">
        <v>33891</v>
      </c>
      <c r="H6025" s="884" t="s">
        <v>24773</v>
      </c>
      <c r="I6025" s="884" t="s">
        <v>19726</v>
      </c>
      <c r="J6025" s="884" t="s">
        <v>19726</v>
      </c>
      <c r="K6025" s="432">
        <v>1</v>
      </c>
      <c r="L6025" s="432" t="s">
        <v>23695</v>
      </c>
      <c r="M6025" s="342">
        <v>108900</v>
      </c>
      <c r="N6025" s="432">
        <v>1</v>
      </c>
      <c r="O6025" s="432">
        <v>6</v>
      </c>
      <c r="P6025" s="342">
        <v>54000</v>
      </c>
      <c r="Q6025" s="432">
        <v>1</v>
      </c>
      <c r="R6025" s="887">
        <v>12</v>
      </c>
      <c r="S6025" s="1009">
        <v>108000</v>
      </c>
    </row>
    <row r="6026" spans="1:19" s="889" customFormat="1" ht="174.4">
      <c r="A6026" s="978" t="s">
        <v>1034</v>
      </c>
      <c r="B6026" s="415" t="s">
        <v>280</v>
      </c>
      <c r="C6026" s="979" t="s">
        <v>115</v>
      </c>
      <c r="D6026" s="887" t="s">
        <v>20215</v>
      </c>
      <c r="E6026" s="342">
        <v>5400</v>
      </c>
      <c r="F6026" s="738" t="s">
        <v>33892</v>
      </c>
      <c r="G6026" s="734" t="s">
        <v>33893</v>
      </c>
      <c r="H6026" s="884" t="s">
        <v>33894</v>
      </c>
      <c r="I6026" s="884" t="s">
        <v>33895</v>
      </c>
      <c r="J6026" s="884" t="s">
        <v>33896</v>
      </c>
      <c r="K6026" s="432">
        <v>1</v>
      </c>
      <c r="L6026" s="432" t="s">
        <v>23695</v>
      </c>
      <c r="M6026" s="342">
        <v>65700</v>
      </c>
      <c r="N6026" s="432">
        <v>1</v>
      </c>
      <c r="O6026" s="432">
        <v>6</v>
      </c>
      <c r="P6026" s="342">
        <v>32400</v>
      </c>
      <c r="Q6026" s="432">
        <v>1</v>
      </c>
      <c r="R6026" s="887">
        <v>12</v>
      </c>
      <c r="S6026" s="1009">
        <v>64800</v>
      </c>
    </row>
    <row r="6027" spans="1:19" s="889" customFormat="1" ht="23.25">
      <c r="A6027" s="978" t="s">
        <v>1034</v>
      </c>
      <c r="B6027" s="415" t="s">
        <v>280</v>
      </c>
      <c r="C6027" s="979" t="s">
        <v>115</v>
      </c>
      <c r="D6027" s="887" t="s">
        <v>33897</v>
      </c>
      <c r="E6027" s="342">
        <v>6000</v>
      </c>
      <c r="F6027" s="738" t="s">
        <v>33898</v>
      </c>
      <c r="G6027" s="734" t="s">
        <v>33899</v>
      </c>
      <c r="H6027" s="884" t="s">
        <v>28168</v>
      </c>
      <c r="I6027" s="884" t="s">
        <v>21508</v>
      </c>
      <c r="J6027" s="884" t="s">
        <v>20285</v>
      </c>
      <c r="K6027" s="432">
        <v>1</v>
      </c>
      <c r="L6027" s="432" t="s">
        <v>23695</v>
      </c>
      <c r="M6027" s="342">
        <v>72900</v>
      </c>
      <c r="N6027" s="432">
        <v>1</v>
      </c>
      <c r="O6027" s="432">
        <v>6</v>
      </c>
      <c r="P6027" s="342">
        <v>36000</v>
      </c>
      <c r="Q6027" s="432">
        <v>1</v>
      </c>
      <c r="R6027" s="887">
        <v>12</v>
      </c>
      <c r="S6027" s="1009">
        <v>72000</v>
      </c>
    </row>
    <row r="6028" spans="1:19" s="889" customFormat="1" ht="58.15">
      <c r="A6028" s="978" t="s">
        <v>1034</v>
      </c>
      <c r="B6028" s="415" t="s">
        <v>280</v>
      </c>
      <c r="C6028" s="979" t="s">
        <v>115</v>
      </c>
      <c r="D6028" s="887" t="s">
        <v>20124</v>
      </c>
      <c r="E6028" s="342">
        <v>10000</v>
      </c>
      <c r="F6028" s="738" t="s">
        <v>33265</v>
      </c>
      <c r="G6028" s="734" t="s">
        <v>33900</v>
      </c>
      <c r="H6028" s="884" t="s">
        <v>24773</v>
      </c>
      <c r="I6028" s="884" t="s">
        <v>33901</v>
      </c>
      <c r="J6028" s="884" t="s">
        <v>33902</v>
      </c>
      <c r="K6028" s="432">
        <v>1</v>
      </c>
      <c r="L6028" s="432" t="s">
        <v>33759</v>
      </c>
      <c r="M6028" s="342">
        <v>20300</v>
      </c>
      <c r="N6028" s="432"/>
      <c r="O6028" s="432"/>
      <c r="P6028" s="342"/>
      <c r="Q6028" s="432"/>
      <c r="R6028" s="887"/>
      <c r="S6028" s="1009"/>
    </row>
    <row r="6029" spans="1:19" s="889" customFormat="1" ht="34.9">
      <c r="A6029" s="978" t="s">
        <v>1034</v>
      </c>
      <c r="B6029" s="415" t="s">
        <v>280</v>
      </c>
      <c r="C6029" s="979" t="s">
        <v>115</v>
      </c>
      <c r="D6029" s="887" t="s">
        <v>20009</v>
      </c>
      <c r="E6029" s="342">
        <v>9000</v>
      </c>
      <c r="F6029" s="738" t="s">
        <v>33903</v>
      </c>
      <c r="G6029" s="734" t="s">
        <v>33904</v>
      </c>
      <c r="H6029" s="884" t="s">
        <v>20463</v>
      </c>
      <c r="I6029" s="884" t="s">
        <v>26676</v>
      </c>
      <c r="J6029" s="884" t="s">
        <v>20480</v>
      </c>
      <c r="K6029" s="432">
        <v>1</v>
      </c>
      <c r="L6029" s="432" t="s">
        <v>23695</v>
      </c>
      <c r="M6029" s="342">
        <v>108900</v>
      </c>
      <c r="N6029" s="432">
        <v>1</v>
      </c>
      <c r="O6029" s="432">
        <v>6</v>
      </c>
      <c r="P6029" s="342">
        <v>54000</v>
      </c>
      <c r="Q6029" s="432">
        <v>1</v>
      </c>
      <c r="R6029" s="887">
        <v>12</v>
      </c>
      <c r="S6029" s="1009">
        <v>108000</v>
      </c>
    </row>
    <row r="6030" spans="1:19" s="889" customFormat="1" ht="58.15">
      <c r="A6030" s="978" t="s">
        <v>1034</v>
      </c>
      <c r="B6030" s="415" t="s">
        <v>280</v>
      </c>
      <c r="C6030" s="979" t="s">
        <v>115</v>
      </c>
      <c r="D6030" s="887" t="s">
        <v>20144</v>
      </c>
      <c r="E6030" s="342">
        <v>12000</v>
      </c>
      <c r="F6030" s="738" t="s">
        <v>33905</v>
      </c>
      <c r="G6030" s="734" t="s">
        <v>33906</v>
      </c>
      <c r="H6030" s="884" t="s">
        <v>23680</v>
      </c>
      <c r="I6030" s="884" t="s">
        <v>33907</v>
      </c>
      <c r="J6030" s="884" t="s">
        <v>33908</v>
      </c>
      <c r="K6030" s="432">
        <v>1</v>
      </c>
      <c r="L6030" s="432" t="s">
        <v>33739</v>
      </c>
      <c r="M6030" s="342">
        <v>69360</v>
      </c>
      <c r="N6030" s="432"/>
      <c r="O6030" s="432"/>
      <c r="P6030" s="342"/>
      <c r="Q6030" s="432"/>
      <c r="R6030" s="887"/>
      <c r="S6030" s="1009"/>
    </row>
    <row r="6031" spans="1:19" s="889" customFormat="1" ht="23.25">
      <c r="A6031" s="978" t="s">
        <v>1034</v>
      </c>
      <c r="B6031" s="415" t="s">
        <v>280</v>
      </c>
      <c r="C6031" s="979" t="s">
        <v>115</v>
      </c>
      <c r="D6031" s="887" t="s">
        <v>21124</v>
      </c>
      <c r="E6031" s="342">
        <v>12000</v>
      </c>
      <c r="F6031" s="738" t="s">
        <v>33909</v>
      </c>
      <c r="G6031" s="734" t="s">
        <v>33910</v>
      </c>
      <c r="H6031" s="884" t="s">
        <v>23441</v>
      </c>
      <c r="I6031" s="884" t="s">
        <v>21508</v>
      </c>
      <c r="J6031" s="884" t="s">
        <v>19791</v>
      </c>
      <c r="K6031" s="432">
        <v>1</v>
      </c>
      <c r="L6031" s="432" t="s">
        <v>23695</v>
      </c>
      <c r="M6031" s="342">
        <v>144900</v>
      </c>
      <c r="N6031" s="432">
        <v>1</v>
      </c>
      <c r="O6031" s="432">
        <v>6</v>
      </c>
      <c r="P6031" s="342">
        <v>72000</v>
      </c>
      <c r="Q6031" s="432">
        <v>1</v>
      </c>
      <c r="R6031" s="887">
        <v>12</v>
      </c>
      <c r="S6031" s="1009">
        <v>144000</v>
      </c>
    </row>
    <row r="6032" spans="1:19" s="889" customFormat="1" ht="69.75">
      <c r="A6032" s="978" t="s">
        <v>1034</v>
      </c>
      <c r="B6032" s="415" t="s">
        <v>280</v>
      </c>
      <c r="C6032" s="979" t="s">
        <v>115</v>
      </c>
      <c r="D6032" s="887" t="s">
        <v>20144</v>
      </c>
      <c r="E6032" s="342">
        <v>8000</v>
      </c>
      <c r="F6032" s="738" t="s">
        <v>33911</v>
      </c>
      <c r="G6032" s="734" t="s">
        <v>33912</v>
      </c>
      <c r="H6032" s="884" t="s">
        <v>23359</v>
      </c>
      <c r="I6032" s="884" t="s">
        <v>33645</v>
      </c>
      <c r="J6032" s="884" t="s">
        <v>33913</v>
      </c>
      <c r="K6032" s="432">
        <v>1</v>
      </c>
      <c r="L6032" s="432" t="s">
        <v>23695</v>
      </c>
      <c r="M6032" s="342">
        <v>96900</v>
      </c>
      <c r="N6032" s="432">
        <v>1</v>
      </c>
      <c r="O6032" s="432">
        <v>6</v>
      </c>
      <c r="P6032" s="342">
        <v>48000</v>
      </c>
      <c r="Q6032" s="432">
        <v>1</v>
      </c>
      <c r="R6032" s="887">
        <v>12</v>
      </c>
      <c r="S6032" s="1009">
        <v>96000</v>
      </c>
    </row>
    <row r="6033" spans="1:19" s="889" customFormat="1" ht="34.9">
      <c r="A6033" s="978" t="s">
        <v>1034</v>
      </c>
      <c r="B6033" s="415" t="s">
        <v>280</v>
      </c>
      <c r="C6033" s="979" t="s">
        <v>115</v>
      </c>
      <c r="D6033" s="887" t="s">
        <v>20144</v>
      </c>
      <c r="E6033" s="342">
        <v>7500</v>
      </c>
      <c r="F6033" s="738">
        <v>42039747</v>
      </c>
      <c r="G6033" s="734" t="s">
        <v>33914</v>
      </c>
      <c r="H6033" s="884" t="s">
        <v>33915</v>
      </c>
      <c r="I6033" s="884" t="s">
        <v>19764</v>
      </c>
      <c r="J6033" s="884" t="s">
        <v>33916</v>
      </c>
      <c r="K6033" s="432"/>
      <c r="L6033" s="432"/>
      <c r="M6033" s="342"/>
      <c r="N6033" s="432">
        <v>1</v>
      </c>
      <c r="O6033" s="432">
        <v>5</v>
      </c>
      <c r="P6033" s="342">
        <v>37500</v>
      </c>
      <c r="Q6033" s="432"/>
      <c r="R6033" s="887"/>
      <c r="S6033" s="1009"/>
    </row>
    <row r="6034" spans="1:19" s="889" customFormat="1" ht="34.9">
      <c r="A6034" s="978" t="s">
        <v>1034</v>
      </c>
      <c r="B6034" s="415" t="s">
        <v>280</v>
      </c>
      <c r="C6034" s="979" t="s">
        <v>115</v>
      </c>
      <c r="D6034" s="887" t="s">
        <v>21124</v>
      </c>
      <c r="E6034" s="342">
        <v>9500</v>
      </c>
      <c r="F6034" s="738" t="s">
        <v>33917</v>
      </c>
      <c r="G6034" s="734" t="s">
        <v>33918</v>
      </c>
      <c r="H6034" s="884" t="s">
        <v>31513</v>
      </c>
      <c r="I6034" s="884" t="s">
        <v>20536</v>
      </c>
      <c r="J6034" s="884" t="s">
        <v>33919</v>
      </c>
      <c r="K6034" s="432"/>
      <c r="L6034" s="432"/>
      <c r="M6034" s="342"/>
      <c r="N6034" s="432">
        <v>1</v>
      </c>
      <c r="O6034" s="432">
        <v>5</v>
      </c>
      <c r="P6034" s="342">
        <v>47500</v>
      </c>
      <c r="Q6034" s="432">
        <v>1</v>
      </c>
      <c r="R6034" s="887">
        <v>12</v>
      </c>
      <c r="S6034" s="1009">
        <v>114000</v>
      </c>
    </row>
    <row r="6035" spans="1:19" s="889" customFormat="1" ht="58.15">
      <c r="A6035" s="978" t="s">
        <v>1034</v>
      </c>
      <c r="B6035" s="415" t="s">
        <v>280</v>
      </c>
      <c r="C6035" s="979" t="s">
        <v>115</v>
      </c>
      <c r="D6035" s="887" t="s">
        <v>29360</v>
      </c>
      <c r="E6035" s="342">
        <v>9000</v>
      </c>
      <c r="F6035" s="738" t="s">
        <v>33920</v>
      </c>
      <c r="G6035" s="734" t="s">
        <v>33921</v>
      </c>
      <c r="H6035" s="884" t="s">
        <v>31455</v>
      </c>
      <c r="I6035" s="884" t="s">
        <v>31455</v>
      </c>
      <c r="J6035" s="884" t="s">
        <v>33922</v>
      </c>
      <c r="K6035" s="432">
        <v>1</v>
      </c>
      <c r="L6035" s="432" t="s">
        <v>23695</v>
      </c>
      <c r="M6035" s="342">
        <v>108900</v>
      </c>
      <c r="N6035" s="432">
        <v>1</v>
      </c>
      <c r="O6035" s="432">
        <v>2</v>
      </c>
      <c r="P6035" s="342">
        <v>15000</v>
      </c>
      <c r="Q6035" s="432"/>
      <c r="R6035" s="887"/>
      <c r="S6035" s="1009"/>
    </row>
    <row r="6036" spans="1:19" s="889" customFormat="1" ht="34.9">
      <c r="A6036" s="978" t="s">
        <v>1034</v>
      </c>
      <c r="B6036" s="415" t="s">
        <v>280</v>
      </c>
      <c r="C6036" s="979" t="s">
        <v>115</v>
      </c>
      <c r="D6036" s="887" t="s">
        <v>17343</v>
      </c>
      <c r="E6036" s="342">
        <v>10000</v>
      </c>
      <c r="F6036" s="738" t="s">
        <v>33923</v>
      </c>
      <c r="G6036" s="734" t="s">
        <v>33924</v>
      </c>
      <c r="H6036" s="884" t="s">
        <v>19786</v>
      </c>
      <c r="I6036" s="884" t="s">
        <v>19786</v>
      </c>
      <c r="J6036" s="884" t="s">
        <v>33925</v>
      </c>
      <c r="K6036" s="432">
        <v>1</v>
      </c>
      <c r="L6036" s="432" t="s">
        <v>23695</v>
      </c>
      <c r="M6036" s="342">
        <v>120900</v>
      </c>
      <c r="N6036" s="432">
        <v>1</v>
      </c>
      <c r="O6036" s="432">
        <v>6</v>
      </c>
      <c r="P6036" s="342">
        <v>60000</v>
      </c>
      <c r="Q6036" s="432">
        <v>1</v>
      </c>
      <c r="R6036" s="887">
        <v>12</v>
      </c>
      <c r="S6036" s="1009">
        <v>120000</v>
      </c>
    </row>
    <row r="6037" spans="1:19" s="889" customFormat="1" ht="23.25">
      <c r="A6037" s="978" t="s">
        <v>1034</v>
      </c>
      <c r="B6037" s="415" t="s">
        <v>280</v>
      </c>
      <c r="C6037" s="979" t="s">
        <v>115</v>
      </c>
      <c r="D6037" s="887" t="s">
        <v>20144</v>
      </c>
      <c r="E6037" s="342">
        <v>8000</v>
      </c>
      <c r="F6037" s="738" t="s">
        <v>33926</v>
      </c>
      <c r="G6037" s="734" t="s">
        <v>33927</v>
      </c>
      <c r="H6037" s="884" t="s">
        <v>20568</v>
      </c>
      <c r="I6037" s="884" t="s">
        <v>19764</v>
      </c>
      <c r="J6037" s="884" t="s">
        <v>20569</v>
      </c>
      <c r="K6037" s="432">
        <v>1</v>
      </c>
      <c r="L6037" s="432" t="s">
        <v>23695</v>
      </c>
      <c r="M6037" s="342">
        <v>96900</v>
      </c>
      <c r="N6037" s="432">
        <v>1</v>
      </c>
      <c r="O6037" s="432">
        <v>6</v>
      </c>
      <c r="P6037" s="342">
        <v>48000</v>
      </c>
      <c r="Q6037" s="432">
        <v>1</v>
      </c>
      <c r="R6037" s="887">
        <v>12</v>
      </c>
      <c r="S6037" s="1009">
        <v>96000</v>
      </c>
    </row>
    <row r="6038" spans="1:19" s="889" customFormat="1" ht="69.75">
      <c r="A6038" s="978" t="s">
        <v>1034</v>
      </c>
      <c r="B6038" s="415" t="s">
        <v>280</v>
      </c>
      <c r="C6038" s="979" t="s">
        <v>115</v>
      </c>
      <c r="D6038" s="887" t="s">
        <v>20215</v>
      </c>
      <c r="E6038" s="342">
        <v>6000</v>
      </c>
      <c r="F6038" s="738" t="s">
        <v>33928</v>
      </c>
      <c r="G6038" s="734" t="s">
        <v>33929</v>
      </c>
      <c r="H6038" s="884" t="s">
        <v>23359</v>
      </c>
      <c r="I6038" s="884" t="s">
        <v>33645</v>
      </c>
      <c r="J6038" s="884" t="s">
        <v>33913</v>
      </c>
      <c r="K6038" s="432">
        <v>1</v>
      </c>
      <c r="L6038" s="432" t="s">
        <v>23695</v>
      </c>
      <c r="M6038" s="342">
        <v>72900</v>
      </c>
      <c r="N6038" s="432">
        <v>1</v>
      </c>
      <c r="O6038" s="432">
        <v>6</v>
      </c>
      <c r="P6038" s="342">
        <v>36000</v>
      </c>
      <c r="Q6038" s="432">
        <v>1</v>
      </c>
      <c r="R6038" s="887">
        <v>12</v>
      </c>
      <c r="S6038" s="1009">
        <v>72000</v>
      </c>
    </row>
    <row r="6039" spans="1:19" s="889" customFormat="1" ht="23.25">
      <c r="A6039" s="978" t="s">
        <v>1034</v>
      </c>
      <c r="B6039" s="415" t="s">
        <v>280</v>
      </c>
      <c r="C6039" s="979" t="s">
        <v>115</v>
      </c>
      <c r="D6039" s="887" t="s">
        <v>26453</v>
      </c>
      <c r="E6039" s="342">
        <v>2500</v>
      </c>
      <c r="F6039" s="738" t="s">
        <v>33930</v>
      </c>
      <c r="G6039" s="734" t="s">
        <v>33931</v>
      </c>
      <c r="H6039" s="884" t="s">
        <v>23359</v>
      </c>
      <c r="I6039" s="884" t="s">
        <v>23359</v>
      </c>
      <c r="J6039" s="884" t="s">
        <v>33932</v>
      </c>
      <c r="K6039" s="432">
        <v>1</v>
      </c>
      <c r="L6039" s="432" t="s">
        <v>23695</v>
      </c>
      <c r="M6039" s="342">
        <v>30900</v>
      </c>
      <c r="N6039" s="432">
        <v>1</v>
      </c>
      <c r="O6039" s="432">
        <v>6</v>
      </c>
      <c r="P6039" s="342">
        <v>15000</v>
      </c>
      <c r="Q6039" s="432">
        <v>1</v>
      </c>
      <c r="R6039" s="887">
        <v>12</v>
      </c>
      <c r="S6039" s="1009">
        <v>30000</v>
      </c>
    </row>
    <row r="6040" spans="1:19" s="889" customFormat="1" ht="23.25">
      <c r="A6040" s="978" t="s">
        <v>1034</v>
      </c>
      <c r="B6040" s="415" t="s">
        <v>280</v>
      </c>
      <c r="C6040" s="979" t="s">
        <v>115</v>
      </c>
      <c r="D6040" s="887" t="s">
        <v>19907</v>
      </c>
      <c r="E6040" s="342">
        <v>2500</v>
      </c>
      <c r="F6040" s="738">
        <v>44811850</v>
      </c>
      <c r="G6040" s="734" t="s">
        <v>33933</v>
      </c>
      <c r="H6040" s="884" t="s">
        <v>11529</v>
      </c>
      <c r="I6040" s="884" t="s">
        <v>11529</v>
      </c>
      <c r="J6040" s="884" t="s">
        <v>11529</v>
      </c>
      <c r="K6040" s="432">
        <v>1</v>
      </c>
      <c r="L6040" s="432" t="s">
        <v>25633</v>
      </c>
      <c r="M6040" s="342">
        <v>4926.66</v>
      </c>
      <c r="N6040" s="432">
        <v>1</v>
      </c>
      <c r="O6040" s="432">
        <v>3</v>
      </c>
      <c r="P6040" s="342">
        <v>5000</v>
      </c>
      <c r="Q6040" s="432"/>
      <c r="R6040" s="887"/>
      <c r="S6040" s="1009"/>
    </row>
    <row r="6041" spans="1:19" s="889" customFormat="1" ht="93">
      <c r="A6041" s="978" t="s">
        <v>1034</v>
      </c>
      <c r="B6041" s="415" t="s">
        <v>280</v>
      </c>
      <c r="C6041" s="979" t="s">
        <v>115</v>
      </c>
      <c r="D6041" s="887" t="s">
        <v>29784</v>
      </c>
      <c r="E6041" s="342">
        <v>8000</v>
      </c>
      <c r="F6041" s="738" t="s">
        <v>33934</v>
      </c>
      <c r="G6041" s="734" t="s">
        <v>33935</v>
      </c>
      <c r="H6041" s="884" t="s">
        <v>33936</v>
      </c>
      <c r="I6041" s="884" t="s">
        <v>33937</v>
      </c>
      <c r="J6041" s="884" t="s">
        <v>33938</v>
      </c>
      <c r="K6041" s="432">
        <v>1</v>
      </c>
      <c r="L6041" s="432" t="s">
        <v>23695</v>
      </c>
      <c r="M6041" s="342">
        <v>96900</v>
      </c>
      <c r="N6041" s="432">
        <v>1</v>
      </c>
      <c r="O6041" s="432">
        <v>6</v>
      </c>
      <c r="P6041" s="342">
        <v>48000</v>
      </c>
      <c r="Q6041" s="432">
        <v>1</v>
      </c>
      <c r="R6041" s="887">
        <v>12</v>
      </c>
      <c r="S6041" s="1009">
        <v>96000</v>
      </c>
    </row>
    <row r="6042" spans="1:19" s="889" customFormat="1" ht="162.75">
      <c r="A6042" s="978" t="s">
        <v>1034</v>
      </c>
      <c r="B6042" s="415" t="s">
        <v>280</v>
      </c>
      <c r="C6042" s="979" t="s">
        <v>115</v>
      </c>
      <c r="D6042" s="887" t="s">
        <v>20144</v>
      </c>
      <c r="E6042" s="342">
        <v>8000</v>
      </c>
      <c r="F6042" s="738" t="s">
        <v>33939</v>
      </c>
      <c r="G6042" s="734" t="s">
        <v>33940</v>
      </c>
      <c r="H6042" s="884" t="s">
        <v>33941</v>
      </c>
      <c r="I6042" s="884" t="s">
        <v>33942</v>
      </c>
      <c r="J6042" s="884" t="s">
        <v>33943</v>
      </c>
      <c r="K6042" s="432">
        <v>1</v>
      </c>
      <c r="L6042" s="432" t="s">
        <v>23695</v>
      </c>
      <c r="M6042" s="342">
        <v>96900</v>
      </c>
      <c r="N6042" s="432">
        <v>1</v>
      </c>
      <c r="O6042" s="432">
        <v>6</v>
      </c>
      <c r="P6042" s="342">
        <v>48000</v>
      </c>
      <c r="Q6042" s="432">
        <v>1</v>
      </c>
      <c r="R6042" s="887">
        <v>12</v>
      </c>
      <c r="S6042" s="1009">
        <v>96000</v>
      </c>
    </row>
    <row r="6043" spans="1:19" s="889" customFormat="1" ht="23.25">
      <c r="A6043" s="978" t="s">
        <v>1034</v>
      </c>
      <c r="B6043" s="415" t="s">
        <v>280</v>
      </c>
      <c r="C6043" s="979" t="s">
        <v>115</v>
      </c>
      <c r="D6043" s="887" t="s">
        <v>19897</v>
      </c>
      <c r="E6043" s="342">
        <v>2800</v>
      </c>
      <c r="F6043" s="738" t="s">
        <v>33944</v>
      </c>
      <c r="G6043" s="734" t="s">
        <v>33945</v>
      </c>
      <c r="H6043" s="884" t="s">
        <v>19828</v>
      </c>
      <c r="I6043" s="884" t="s">
        <v>19828</v>
      </c>
      <c r="J6043" s="884" t="s">
        <v>19828</v>
      </c>
      <c r="K6043" s="432">
        <v>1</v>
      </c>
      <c r="L6043" s="432" t="s">
        <v>23695</v>
      </c>
      <c r="M6043" s="342">
        <v>34500</v>
      </c>
      <c r="N6043" s="432">
        <v>1</v>
      </c>
      <c r="O6043" s="432">
        <v>2</v>
      </c>
      <c r="P6043" s="342">
        <v>2893.33</v>
      </c>
      <c r="Q6043" s="432"/>
      <c r="R6043" s="887"/>
      <c r="S6043" s="1009"/>
    </row>
    <row r="6044" spans="1:19" s="889" customFormat="1" ht="23.25">
      <c r="A6044" s="978" t="s">
        <v>1034</v>
      </c>
      <c r="B6044" s="415" t="s">
        <v>280</v>
      </c>
      <c r="C6044" s="979" t="s">
        <v>115</v>
      </c>
      <c r="D6044" s="887" t="s">
        <v>20215</v>
      </c>
      <c r="E6044" s="342">
        <v>5000</v>
      </c>
      <c r="F6044" s="738" t="s">
        <v>33946</v>
      </c>
      <c r="G6044" s="734" t="s">
        <v>33947</v>
      </c>
      <c r="H6044" s="884" t="s">
        <v>24773</v>
      </c>
      <c r="I6044" s="884" t="s">
        <v>19764</v>
      </c>
      <c r="J6044" s="884" t="s">
        <v>20966</v>
      </c>
      <c r="K6044" s="432">
        <v>1</v>
      </c>
      <c r="L6044" s="432" t="s">
        <v>23695</v>
      </c>
      <c r="M6044" s="342">
        <v>60900</v>
      </c>
      <c r="N6044" s="432">
        <v>1</v>
      </c>
      <c r="O6044" s="432">
        <v>6</v>
      </c>
      <c r="P6044" s="342">
        <v>30000</v>
      </c>
      <c r="Q6044" s="432">
        <v>1</v>
      </c>
      <c r="R6044" s="887">
        <v>12</v>
      </c>
      <c r="S6044" s="1009">
        <v>60000</v>
      </c>
    </row>
    <row r="6045" spans="1:19" s="889" customFormat="1" ht="69.75">
      <c r="A6045" s="978" t="s">
        <v>1034</v>
      </c>
      <c r="B6045" s="415" t="s">
        <v>280</v>
      </c>
      <c r="C6045" s="979" t="s">
        <v>115</v>
      </c>
      <c r="D6045" s="887" t="s">
        <v>20144</v>
      </c>
      <c r="E6045" s="342">
        <v>9000</v>
      </c>
      <c r="F6045" s="738" t="s">
        <v>33948</v>
      </c>
      <c r="G6045" s="734" t="s">
        <v>33949</v>
      </c>
      <c r="H6045" s="884" t="s">
        <v>28168</v>
      </c>
      <c r="I6045" s="884" t="s">
        <v>20285</v>
      </c>
      <c r="J6045" s="884" t="s">
        <v>33950</v>
      </c>
      <c r="K6045" s="432">
        <v>1</v>
      </c>
      <c r="L6045" s="432" t="s">
        <v>23695</v>
      </c>
      <c r="M6045" s="342">
        <v>108900</v>
      </c>
      <c r="N6045" s="432">
        <v>1</v>
      </c>
      <c r="O6045" s="432">
        <v>6</v>
      </c>
      <c r="P6045" s="342">
        <v>54000</v>
      </c>
      <c r="Q6045" s="432">
        <v>1</v>
      </c>
      <c r="R6045" s="887">
        <v>12</v>
      </c>
      <c r="S6045" s="1009">
        <v>108000</v>
      </c>
    </row>
    <row r="6046" spans="1:19" s="889" customFormat="1" ht="34.9">
      <c r="A6046" s="978" t="s">
        <v>1034</v>
      </c>
      <c r="B6046" s="415" t="s">
        <v>280</v>
      </c>
      <c r="C6046" s="979" t="s">
        <v>115</v>
      </c>
      <c r="D6046" s="887" t="s">
        <v>20144</v>
      </c>
      <c r="E6046" s="342">
        <v>12000</v>
      </c>
      <c r="F6046" s="738" t="s">
        <v>33951</v>
      </c>
      <c r="G6046" s="734" t="s">
        <v>33952</v>
      </c>
      <c r="H6046" s="884" t="s">
        <v>19733</v>
      </c>
      <c r="I6046" s="884" t="s">
        <v>19733</v>
      </c>
      <c r="J6046" s="884" t="s">
        <v>33953</v>
      </c>
      <c r="K6046" s="432">
        <v>1</v>
      </c>
      <c r="L6046" s="432" t="s">
        <v>23695</v>
      </c>
      <c r="M6046" s="342">
        <v>144900</v>
      </c>
      <c r="N6046" s="432">
        <v>1</v>
      </c>
      <c r="O6046" s="432">
        <v>6</v>
      </c>
      <c r="P6046" s="342">
        <v>72000</v>
      </c>
      <c r="Q6046" s="432">
        <v>1</v>
      </c>
      <c r="R6046" s="887">
        <v>12</v>
      </c>
      <c r="S6046" s="1009">
        <v>144000</v>
      </c>
    </row>
    <row r="6047" spans="1:19" s="889" customFormat="1" ht="23.25">
      <c r="A6047" s="978" t="s">
        <v>1034</v>
      </c>
      <c r="B6047" s="415" t="s">
        <v>280</v>
      </c>
      <c r="C6047" s="979" t="s">
        <v>115</v>
      </c>
      <c r="D6047" s="887" t="s">
        <v>20390</v>
      </c>
      <c r="E6047" s="342">
        <v>4000</v>
      </c>
      <c r="F6047" s="738" t="s">
        <v>33954</v>
      </c>
      <c r="G6047" s="734" t="s">
        <v>33955</v>
      </c>
      <c r="H6047" s="884" t="s">
        <v>23359</v>
      </c>
      <c r="I6047" s="884" t="s">
        <v>19764</v>
      </c>
      <c r="J6047" s="884" t="s">
        <v>27017</v>
      </c>
      <c r="K6047" s="432">
        <v>1</v>
      </c>
      <c r="L6047" s="432" t="s">
        <v>23695</v>
      </c>
      <c r="M6047" s="342">
        <v>48900</v>
      </c>
      <c r="N6047" s="432">
        <v>1</v>
      </c>
      <c r="O6047" s="432">
        <v>6</v>
      </c>
      <c r="P6047" s="342">
        <v>24000</v>
      </c>
      <c r="Q6047" s="432">
        <v>1</v>
      </c>
      <c r="R6047" s="887">
        <v>12</v>
      </c>
      <c r="S6047" s="1009">
        <v>48000</v>
      </c>
    </row>
    <row r="6048" spans="1:19" s="889" customFormat="1" ht="81.400000000000006">
      <c r="A6048" s="978" t="s">
        <v>1034</v>
      </c>
      <c r="B6048" s="415" t="s">
        <v>280</v>
      </c>
      <c r="C6048" s="979" t="s">
        <v>115</v>
      </c>
      <c r="D6048" s="887" t="s">
        <v>20144</v>
      </c>
      <c r="E6048" s="342">
        <v>8000</v>
      </c>
      <c r="F6048" s="738" t="s">
        <v>33956</v>
      </c>
      <c r="G6048" s="734" t="s">
        <v>33957</v>
      </c>
      <c r="H6048" s="884" t="s">
        <v>33958</v>
      </c>
      <c r="I6048" s="884" t="s">
        <v>26790</v>
      </c>
      <c r="J6048" s="884" t="s">
        <v>33959</v>
      </c>
      <c r="K6048" s="432">
        <v>1</v>
      </c>
      <c r="L6048" s="432" t="s">
        <v>23695</v>
      </c>
      <c r="M6048" s="342">
        <v>96900</v>
      </c>
      <c r="N6048" s="432">
        <v>1</v>
      </c>
      <c r="O6048" s="432">
        <v>6</v>
      </c>
      <c r="P6048" s="342">
        <v>48000</v>
      </c>
      <c r="Q6048" s="432">
        <v>1</v>
      </c>
      <c r="R6048" s="887">
        <v>12</v>
      </c>
      <c r="S6048" s="1009">
        <v>96000</v>
      </c>
    </row>
    <row r="6049" spans="1:19" s="889" customFormat="1" ht="58.15">
      <c r="A6049" s="978" t="s">
        <v>1034</v>
      </c>
      <c r="B6049" s="415" t="s">
        <v>280</v>
      </c>
      <c r="C6049" s="979" t="s">
        <v>115</v>
      </c>
      <c r="D6049" s="887" t="s">
        <v>33864</v>
      </c>
      <c r="E6049" s="342">
        <v>9500</v>
      </c>
      <c r="F6049" s="738" t="s">
        <v>33960</v>
      </c>
      <c r="G6049" s="734" t="s">
        <v>33961</v>
      </c>
      <c r="H6049" s="884" t="s">
        <v>11529</v>
      </c>
      <c r="I6049" s="884" t="s">
        <v>33962</v>
      </c>
      <c r="J6049" s="884" t="s">
        <v>33963</v>
      </c>
      <c r="K6049" s="432">
        <v>1</v>
      </c>
      <c r="L6049" s="432" t="s">
        <v>23695</v>
      </c>
      <c r="M6049" s="342">
        <v>114900</v>
      </c>
      <c r="N6049" s="432">
        <v>1</v>
      </c>
      <c r="O6049" s="432">
        <v>6</v>
      </c>
      <c r="P6049" s="342">
        <v>66600</v>
      </c>
      <c r="Q6049" s="432">
        <v>1</v>
      </c>
      <c r="R6049" s="887">
        <v>12</v>
      </c>
      <c r="S6049" s="1009">
        <v>114000</v>
      </c>
    </row>
    <row r="6050" spans="1:19" s="889" customFormat="1" ht="58.15">
      <c r="A6050" s="978" t="s">
        <v>1034</v>
      </c>
      <c r="B6050" s="415" t="s">
        <v>280</v>
      </c>
      <c r="C6050" s="979" t="s">
        <v>115</v>
      </c>
      <c r="D6050" s="887" t="s">
        <v>33864</v>
      </c>
      <c r="E6050" s="342">
        <v>13000</v>
      </c>
      <c r="F6050" s="738" t="s">
        <v>33960</v>
      </c>
      <c r="G6050" s="734" t="s">
        <v>33961</v>
      </c>
      <c r="H6050" s="884" t="s">
        <v>11529</v>
      </c>
      <c r="I6050" s="884" t="s">
        <v>33962</v>
      </c>
      <c r="J6050" s="884" t="s">
        <v>33963</v>
      </c>
      <c r="K6050" s="432"/>
      <c r="L6050" s="432"/>
      <c r="M6050" s="342"/>
      <c r="N6050" s="432"/>
      <c r="O6050" s="432"/>
      <c r="P6050" s="342"/>
      <c r="Q6050" s="432">
        <v>1</v>
      </c>
      <c r="R6050" s="887">
        <v>12</v>
      </c>
      <c r="S6050" s="1009">
        <v>156000</v>
      </c>
    </row>
    <row r="6051" spans="1:19" s="889" customFormat="1" ht="23.25">
      <c r="A6051" s="978" t="s">
        <v>1034</v>
      </c>
      <c r="B6051" s="415" t="s">
        <v>280</v>
      </c>
      <c r="C6051" s="979" t="s">
        <v>115</v>
      </c>
      <c r="D6051" s="887" t="s">
        <v>20144</v>
      </c>
      <c r="E6051" s="342">
        <v>8000</v>
      </c>
      <c r="F6051" s="738" t="s">
        <v>33964</v>
      </c>
      <c r="G6051" s="734" t="s">
        <v>33965</v>
      </c>
      <c r="H6051" s="884" t="s">
        <v>33749</v>
      </c>
      <c r="I6051" s="884" t="s">
        <v>19764</v>
      </c>
      <c r="J6051" s="884" t="s">
        <v>19842</v>
      </c>
      <c r="K6051" s="432"/>
      <c r="L6051" s="432"/>
      <c r="M6051" s="342"/>
      <c r="N6051" s="432">
        <v>1</v>
      </c>
      <c r="O6051" s="432">
        <v>5</v>
      </c>
      <c r="P6051" s="342">
        <v>40000</v>
      </c>
      <c r="Q6051" s="432"/>
      <c r="R6051" s="887"/>
      <c r="S6051" s="1009"/>
    </row>
    <row r="6052" spans="1:19" s="889" customFormat="1" ht="23.25">
      <c r="A6052" s="978" t="s">
        <v>1034</v>
      </c>
      <c r="B6052" s="415" t="s">
        <v>280</v>
      </c>
      <c r="C6052" s="979" t="s">
        <v>115</v>
      </c>
      <c r="D6052" s="887" t="s">
        <v>20144</v>
      </c>
      <c r="E6052" s="342">
        <v>7000</v>
      </c>
      <c r="F6052" s="738" t="s">
        <v>33966</v>
      </c>
      <c r="G6052" s="734" t="s">
        <v>33967</v>
      </c>
      <c r="H6052" s="884" t="s">
        <v>23441</v>
      </c>
      <c r="I6052" s="884" t="s">
        <v>33968</v>
      </c>
      <c r="J6052" s="884" t="s">
        <v>19842</v>
      </c>
      <c r="K6052" s="432">
        <v>1</v>
      </c>
      <c r="L6052" s="432" t="s">
        <v>23695</v>
      </c>
      <c r="M6052" s="342">
        <v>84900</v>
      </c>
      <c r="N6052" s="432">
        <v>1</v>
      </c>
      <c r="O6052" s="432">
        <v>6</v>
      </c>
      <c r="P6052" s="342">
        <v>42000</v>
      </c>
      <c r="Q6052" s="432">
        <v>1</v>
      </c>
      <c r="R6052" s="887">
        <v>12</v>
      </c>
      <c r="S6052" s="1009">
        <v>84000</v>
      </c>
    </row>
    <row r="6053" spans="1:19" s="889" customFormat="1" ht="23.25">
      <c r="A6053" s="978" t="s">
        <v>1034</v>
      </c>
      <c r="B6053" s="415" t="s">
        <v>280</v>
      </c>
      <c r="C6053" s="979" t="s">
        <v>115</v>
      </c>
      <c r="D6053" s="887" t="s">
        <v>20144</v>
      </c>
      <c r="E6053" s="342">
        <v>15500</v>
      </c>
      <c r="F6053" s="738" t="s">
        <v>33969</v>
      </c>
      <c r="G6053" s="734" t="s">
        <v>33970</v>
      </c>
      <c r="H6053" s="884" t="s">
        <v>33971</v>
      </c>
      <c r="I6053" s="884" t="s">
        <v>25227</v>
      </c>
      <c r="J6053" s="884" t="s">
        <v>33972</v>
      </c>
      <c r="K6053" s="432">
        <v>1</v>
      </c>
      <c r="L6053" s="432" t="s">
        <v>23695</v>
      </c>
      <c r="M6053" s="342">
        <v>186900</v>
      </c>
      <c r="N6053" s="432">
        <v>1</v>
      </c>
      <c r="O6053" s="432">
        <v>6</v>
      </c>
      <c r="P6053" s="342">
        <v>93000</v>
      </c>
      <c r="Q6053" s="432">
        <v>1</v>
      </c>
      <c r="R6053" s="887">
        <v>12</v>
      </c>
      <c r="S6053" s="1009">
        <v>186000</v>
      </c>
    </row>
    <row r="6054" spans="1:19" s="889" customFormat="1" ht="34.9">
      <c r="A6054" s="978" t="s">
        <v>1034</v>
      </c>
      <c r="B6054" s="415" t="s">
        <v>280</v>
      </c>
      <c r="C6054" s="979" t="s">
        <v>115</v>
      </c>
      <c r="D6054" s="887" t="s">
        <v>20144</v>
      </c>
      <c r="E6054" s="342">
        <v>8000</v>
      </c>
      <c r="F6054" s="738">
        <v>8075877</v>
      </c>
      <c r="G6054" s="734" t="s">
        <v>33973</v>
      </c>
      <c r="H6054" s="884" t="s">
        <v>31513</v>
      </c>
      <c r="I6054" s="884" t="s">
        <v>19764</v>
      </c>
      <c r="J6054" s="884" t="s">
        <v>27820</v>
      </c>
      <c r="K6054" s="432"/>
      <c r="L6054" s="432"/>
      <c r="M6054" s="342"/>
      <c r="N6054" s="432">
        <v>1</v>
      </c>
      <c r="O6054" s="432">
        <v>5</v>
      </c>
      <c r="P6054" s="342">
        <v>40000</v>
      </c>
      <c r="Q6054" s="432"/>
      <c r="R6054" s="887"/>
      <c r="S6054" s="1009"/>
    </row>
    <row r="6055" spans="1:19" s="889" customFormat="1" ht="116.25">
      <c r="A6055" s="978" t="s">
        <v>1034</v>
      </c>
      <c r="B6055" s="415" t="s">
        <v>280</v>
      </c>
      <c r="C6055" s="979" t="s">
        <v>115</v>
      </c>
      <c r="D6055" s="887" t="s">
        <v>20055</v>
      </c>
      <c r="E6055" s="342">
        <v>15000</v>
      </c>
      <c r="F6055" s="738" t="s">
        <v>33974</v>
      </c>
      <c r="G6055" s="734" t="s">
        <v>33975</v>
      </c>
      <c r="H6055" s="884" t="s">
        <v>33976</v>
      </c>
      <c r="I6055" s="884" t="s">
        <v>33977</v>
      </c>
      <c r="J6055" s="884" t="s">
        <v>33978</v>
      </c>
      <c r="K6055" s="432">
        <v>1</v>
      </c>
      <c r="L6055" s="432" t="s">
        <v>33979</v>
      </c>
      <c r="M6055" s="342">
        <v>60000</v>
      </c>
      <c r="N6055" s="432"/>
      <c r="O6055" s="432"/>
      <c r="P6055" s="342"/>
      <c r="Q6055" s="432"/>
      <c r="R6055" s="887"/>
      <c r="S6055" s="1009"/>
    </row>
    <row r="6056" spans="1:19" s="889" customFormat="1" ht="34.9">
      <c r="A6056" s="978" t="s">
        <v>1034</v>
      </c>
      <c r="B6056" s="415" t="s">
        <v>280</v>
      </c>
      <c r="C6056" s="979" t="s">
        <v>115</v>
      </c>
      <c r="D6056" s="887" t="s">
        <v>21375</v>
      </c>
      <c r="E6056" s="342">
        <v>10000</v>
      </c>
      <c r="F6056" s="738" t="s">
        <v>33980</v>
      </c>
      <c r="G6056" s="734" t="s">
        <v>33981</v>
      </c>
      <c r="H6056" s="884" t="s">
        <v>19733</v>
      </c>
      <c r="I6056" s="884" t="s">
        <v>19733</v>
      </c>
      <c r="J6056" s="884" t="s">
        <v>33982</v>
      </c>
      <c r="K6056" s="432">
        <v>1</v>
      </c>
      <c r="L6056" s="432" t="s">
        <v>23695</v>
      </c>
      <c r="M6056" s="342">
        <v>120900</v>
      </c>
      <c r="N6056" s="432">
        <v>1</v>
      </c>
      <c r="O6056" s="432">
        <v>6</v>
      </c>
      <c r="P6056" s="342">
        <v>60000</v>
      </c>
      <c r="Q6056" s="432">
        <v>1</v>
      </c>
      <c r="R6056" s="887">
        <v>12</v>
      </c>
      <c r="S6056" s="1009">
        <v>120000</v>
      </c>
    </row>
    <row r="6057" spans="1:19" s="889" customFormat="1" ht="81.400000000000006">
      <c r="A6057" s="978" t="s">
        <v>1034</v>
      </c>
      <c r="B6057" s="415" t="s">
        <v>280</v>
      </c>
      <c r="C6057" s="979" t="s">
        <v>115</v>
      </c>
      <c r="D6057" s="887" t="s">
        <v>23544</v>
      </c>
      <c r="E6057" s="342">
        <v>12000</v>
      </c>
      <c r="F6057" s="738" t="s">
        <v>33412</v>
      </c>
      <c r="G6057" s="734" t="s">
        <v>33983</v>
      </c>
      <c r="H6057" s="884" t="s">
        <v>23515</v>
      </c>
      <c r="I6057" s="884" t="s">
        <v>33968</v>
      </c>
      <c r="J6057" s="884" t="s">
        <v>33984</v>
      </c>
      <c r="K6057" s="432">
        <v>1</v>
      </c>
      <c r="L6057" s="432" t="s">
        <v>33759</v>
      </c>
      <c r="M6057" s="342">
        <v>27500</v>
      </c>
      <c r="N6057" s="432"/>
      <c r="O6057" s="432"/>
      <c r="P6057" s="342"/>
      <c r="Q6057" s="432"/>
      <c r="R6057" s="887"/>
      <c r="S6057" s="1009"/>
    </row>
    <row r="6058" spans="1:19" s="889" customFormat="1" ht="34.9">
      <c r="A6058" s="978" t="s">
        <v>1034</v>
      </c>
      <c r="B6058" s="415" t="s">
        <v>280</v>
      </c>
      <c r="C6058" s="979" t="s">
        <v>115</v>
      </c>
      <c r="D6058" s="887" t="s">
        <v>21124</v>
      </c>
      <c r="E6058" s="342">
        <v>3000</v>
      </c>
      <c r="F6058" s="738">
        <v>72376576</v>
      </c>
      <c r="G6058" s="734" t="s">
        <v>33985</v>
      </c>
      <c r="H6058" s="884" t="s">
        <v>33986</v>
      </c>
      <c r="I6058" s="884" t="s">
        <v>19764</v>
      </c>
      <c r="J6058" s="884" t="s">
        <v>33987</v>
      </c>
      <c r="K6058" s="432">
        <v>1</v>
      </c>
      <c r="L6058" s="432" t="s">
        <v>25633</v>
      </c>
      <c r="M6058" s="342">
        <v>7030</v>
      </c>
      <c r="N6058" s="432"/>
      <c r="O6058" s="432"/>
      <c r="P6058" s="342"/>
      <c r="Q6058" s="432"/>
      <c r="R6058" s="887"/>
      <c r="S6058" s="1009"/>
    </row>
    <row r="6059" spans="1:19" s="889" customFormat="1" ht="23.25">
      <c r="A6059" s="978" t="s">
        <v>1034</v>
      </c>
      <c r="B6059" s="415" t="s">
        <v>280</v>
      </c>
      <c r="C6059" s="979" t="s">
        <v>115</v>
      </c>
      <c r="D6059" s="887" t="s">
        <v>20215</v>
      </c>
      <c r="E6059" s="342">
        <v>6000</v>
      </c>
      <c r="F6059" s="738" t="s">
        <v>33988</v>
      </c>
      <c r="G6059" s="734" t="s">
        <v>33989</v>
      </c>
      <c r="H6059" s="884" t="s">
        <v>23359</v>
      </c>
      <c r="I6059" s="884" t="s">
        <v>19764</v>
      </c>
      <c r="J6059" s="884" t="s">
        <v>33990</v>
      </c>
      <c r="K6059" s="432">
        <v>1</v>
      </c>
      <c r="L6059" s="432" t="s">
        <v>25633</v>
      </c>
      <c r="M6059" s="342">
        <v>12300</v>
      </c>
      <c r="N6059" s="432"/>
      <c r="O6059" s="432"/>
      <c r="P6059" s="342"/>
      <c r="Q6059" s="432"/>
      <c r="R6059" s="887"/>
      <c r="S6059" s="1009"/>
    </row>
    <row r="6060" spans="1:19" s="889" customFormat="1" ht="23.25">
      <c r="A6060" s="978" t="s">
        <v>1034</v>
      </c>
      <c r="B6060" s="415" t="s">
        <v>280</v>
      </c>
      <c r="C6060" s="979" t="s">
        <v>115</v>
      </c>
      <c r="D6060" s="887" t="s">
        <v>20144</v>
      </c>
      <c r="E6060" s="342">
        <v>7000</v>
      </c>
      <c r="F6060" s="738" t="s">
        <v>33991</v>
      </c>
      <c r="G6060" s="734" t="s">
        <v>33992</v>
      </c>
      <c r="H6060" s="884" t="s">
        <v>20153</v>
      </c>
      <c r="I6060" s="884" t="s">
        <v>19764</v>
      </c>
      <c r="J6060" s="884" t="s">
        <v>20577</v>
      </c>
      <c r="K6060" s="432">
        <v>1</v>
      </c>
      <c r="L6060" s="432" t="s">
        <v>25633</v>
      </c>
      <c r="M6060" s="342">
        <v>16703.34</v>
      </c>
      <c r="N6060" s="432">
        <v>1</v>
      </c>
      <c r="O6060" s="432">
        <v>6</v>
      </c>
      <c r="P6060" s="342">
        <v>42000</v>
      </c>
      <c r="Q6060" s="432"/>
      <c r="R6060" s="887"/>
      <c r="S6060" s="1009"/>
    </row>
    <row r="6061" spans="1:19" s="889" customFormat="1" ht="81.400000000000006">
      <c r="A6061" s="978" t="s">
        <v>1034</v>
      </c>
      <c r="B6061" s="415" t="s">
        <v>280</v>
      </c>
      <c r="C6061" s="979" t="s">
        <v>115</v>
      </c>
      <c r="D6061" s="887" t="s">
        <v>20144</v>
      </c>
      <c r="E6061" s="342">
        <v>9000</v>
      </c>
      <c r="F6061" s="738" t="s">
        <v>33993</v>
      </c>
      <c r="G6061" s="734" t="s">
        <v>33994</v>
      </c>
      <c r="H6061" s="884" t="s">
        <v>23372</v>
      </c>
      <c r="I6061" s="884" t="s">
        <v>33968</v>
      </c>
      <c r="J6061" s="884" t="s">
        <v>33995</v>
      </c>
      <c r="K6061" s="432">
        <v>1</v>
      </c>
      <c r="L6061" s="432" t="s">
        <v>23695</v>
      </c>
      <c r="M6061" s="342">
        <v>108900</v>
      </c>
      <c r="N6061" s="432">
        <v>1</v>
      </c>
      <c r="O6061" s="432">
        <v>6</v>
      </c>
      <c r="P6061" s="342">
        <v>54000</v>
      </c>
      <c r="Q6061" s="432">
        <v>1</v>
      </c>
      <c r="R6061" s="887">
        <v>12</v>
      </c>
      <c r="S6061" s="1009">
        <v>108000</v>
      </c>
    </row>
    <row r="6062" spans="1:19" s="889" customFormat="1" ht="58.15">
      <c r="A6062" s="978" t="s">
        <v>1034</v>
      </c>
      <c r="B6062" s="415" t="s">
        <v>280</v>
      </c>
      <c r="C6062" s="979" t="s">
        <v>115</v>
      </c>
      <c r="D6062" s="887" t="s">
        <v>33270</v>
      </c>
      <c r="E6062" s="342">
        <v>7000</v>
      </c>
      <c r="F6062" s="738" t="s">
        <v>33996</v>
      </c>
      <c r="G6062" s="734" t="s">
        <v>33997</v>
      </c>
      <c r="H6062" s="884" t="s">
        <v>20904</v>
      </c>
      <c r="I6062" s="884" t="s">
        <v>19887</v>
      </c>
      <c r="J6062" s="884" t="s">
        <v>33998</v>
      </c>
      <c r="K6062" s="432">
        <v>1</v>
      </c>
      <c r="L6062" s="432" t="s">
        <v>33999</v>
      </c>
      <c r="M6062" s="342">
        <v>53660</v>
      </c>
      <c r="N6062" s="432">
        <v>1</v>
      </c>
      <c r="O6062" s="432">
        <v>5</v>
      </c>
      <c r="P6062" s="342">
        <v>28933.33</v>
      </c>
      <c r="Q6062" s="432"/>
      <c r="R6062" s="887"/>
      <c r="S6062" s="1009"/>
    </row>
    <row r="6063" spans="1:19" s="889" customFormat="1" ht="34.9">
      <c r="A6063" s="978" t="s">
        <v>1034</v>
      </c>
      <c r="B6063" s="415" t="s">
        <v>280</v>
      </c>
      <c r="C6063" s="979" t="s">
        <v>115</v>
      </c>
      <c r="D6063" s="887" t="s">
        <v>21375</v>
      </c>
      <c r="E6063" s="342">
        <v>15000</v>
      </c>
      <c r="F6063" s="738" t="s">
        <v>34000</v>
      </c>
      <c r="G6063" s="734" t="s">
        <v>34001</v>
      </c>
      <c r="H6063" s="884" t="s">
        <v>19815</v>
      </c>
      <c r="I6063" s="884" t="s">
        <v>19815</v>
      </c>
      <c r="J6063" s="884" t="s">
        <v>34002</v>
      </c>
      <c r="K6063" s="432">
        <v>1</v>
      </c>
      <c r="L6063" s="432" t="s">
        <v>23695</v>
      </c>
      <c r="M6063" s="342">
        <v>180900</v>
      </c>
      <c r="N6063" s="432">
        <v>1</v>
      </c>
      <c r="O6063" s="432">
        <v>6</v>
      </c>
      <c r="P6063" s="342">
        <v>90000</v>
      </c>
      <c r="Q6063" s="432">
        <v>1</v>
      </c>
      <c r="R6063" s="887">
        <v>12</v>
      </c>
      <c r="S6063" s="1009">
        <v>180000</v>
      </c>
    </row>
    <row r="6064" spans="1:19" s="889" customFormat="1" ht="23.25">
      <c r="A6064" s="978" t="s">
        <v>1034</v>
      </c>
      <c r="B6064" s="415" t="s">
        <v>280</v>
      </c>
      <c r="C6064" s="979" t="s">
        <v>115</v>
      </c>
      <c r="D6064" s="887" t="s">
        <v>26453</v>
      </c>
      <c r="E6064" s="342">
        <v>3500</v>
      </c>
      <c r="F6064" s="738" t="s">
        <v>34003</v>
      </c>
      <c r="G6064" s="734" t="s">
        <v>34004</v>
      </c>
      <c r="H6064" s="884" t="s">
        <v>19828</v>
      </c>
      <c r="I6064" s="884" t="s">
        <v>19828</v>
      </c>
      <c r="J6064" s="884" t="s">
        <v>19828</v>
      </c>
      <c r="K6064" s="432">
        <v>1</v>
      </c>
      <c r="L6064" s="432" t="s">
        <v>23695</v>
      </c>
      <c r="M6064" s="342">
        <v>42900</v>
      </c>
      <c r="N6064" s="432">
        <v>1</v>
      </c>
      <c r="O6064" s="432">
        <v>6</v>
      </c>
      <c r="P6064" s="342">
        <v>21000</v>
      </c>
      <c r="Q6064" s="432">
        <v>1</v>
      </c>
      <c r="R6064" s="887">
        <v>12</v>
      </c>
      <c r="S6064" s="1009">
        <v>42000</v>
      </c>
    </row>
    <row r="6065" spans="1:19" s="889" customFormat="1" ht="93">
      <c r="A6065" s="978" t="s">
        <v>1034</v>
      </c>
      <c r="B6065" s="415" t="s">
        <v>280</v>
      </c>
      <c r="C6065" s="979" t="s">
        <v>115</v>
      </c>
      <c r="D6065" s="887" t="s">
        <v>29360</v>
      </c>
      <c r="E6065" s="342">
        <v>10000</v>
      </c>
      <c r="F6065" s="738" t="s">
        <v>34005</v>
      </c>
      <c r="G6065" s="734" t="s">
        <v>34006</v>
      </c>
      <c r="H6065" s="884" t="s">
        <v>19859</v>
      </c>
      <c r="I6065" s="884" t="s">
        <v>33968</v>
      </c>
      <c r="J6065" s="884" t="s">
        <v>34007</v>
      </c>
      <c r="K6065" s="432">
        <v>1</v>
      </c>
      <c r="L6065" s="432" t="s">
        <v>23695</v>
      </c>
      <c r="M6065" s="342">
        <v>116331</v>
      </c>
      <c r="N6065" s="432">
        <v>1</v>
      </c>
      <c r="O6065" s="432">
        <v>6</v>
      </c>
      <c r="P6065" s="342">
        <v>60000</v>
      </c>
      <c r="Q6065" s="432">
        <v>1</v>
      </c>
      <c r="R6065" s="887">
        <v>12</v>
      </c>
      <c r="S6065" s="1009">
        <v>120000</v>
      </c>
    </row>
    <row r="6066" spans="1:19" s="889" customFormat="1" ht="23.25">
      <c r="A6066" s="978" t="s">
        <v>1034</v>
      </c>
      <c r="B6066" s="415" t="s">
        <v>280</v>
      </c>
      <c r="C6066" s="979" t="s">
        <v>115</v>
      </c>
      <c r="D6066" s="887" t="s">
        <v>25498</v>
      </c>
      <c r="E6066" s="342">
        <v>3500</v>
      </c>
      <c r="F6066" s="738" t="s">
        <v>34008</v>
      </c>
      <c r="G6066" s="734" t="s">
        <v>34009</v>
      </c>
      <c r="H6066" s="884" t="s">
        <v>34010</v>
      </c>
      <c r="I6066" s="884" t="s">
        <v>19749</v>
      </c>
      <c r="J6066" s="884" t="s">
        <v>34011</v>
      </c>
      <c r="K6066" s="432"/>
      <c r="L6066" s="432"/>
      <c r="M6066" s="342"/>
      <c r="N6066" s="432">
        <v>1</v>
      </c>
      <c r="O6066" s="432">
        <v>5</v>
      </c>
      <c r="P6066" s="342">
        <v>17500</v>
      </c>
      <c r="Q6066" s="432"/>
      <c r="R6066" s="887"/>
      <c r="S6066" s="1009"/>
    </row>
    <row r="6067" spans="1:19" s="889" customFormat="1" ht="46.5">
      <c r="A6067" s="978" t="s">
        <v>1034</v>
      </c>
      <c r="B6067" s="415" t="s">
        <v>280</v>
      </c>
      <c r="C6067" s="979" t="s">
        <v>115</v>
      </c>
      <c r="D6067" s="887" t="s">
        <v>20970</v>
      </c>
      <c r="E6067" s="342">
        <v>4000</v>
      </c>
      <c r="F6067" s="738" t="s">
        <v>34012</v>
      </c>
      <c r="G6067" s="734" t="s">
        <v>34013</v>
      </c>
      <c r="H6067" s="884" t="s">
        <v>34014</v>
      </c>
      <c r="I6067" s="884" t="s">
        <v>19764</v>
      </c>
      <c r="J6067" s="884" t="s">
        <v>34015</v>
      </c>
      <c r="K6067" s="432">
        <v>1</v>
      </c>
      <c r="L6067" s="432" t="s">
        <v>25633</v>
      </c>
      <c r="M6067" s="342">
        <v>9603.34</v>
      </c>
      <c r="N6067" s="432">
        <v>1</v>
      </c>
      <c r="O6067" s="432">
        <v>6</v>
      </c>
      <c r="P6067" s="342">
        <v>24000</v>
      </c>
      <c r="Q6067" s="432"/>
      <c r="R6067" s="887"/>
      <c r="S6067" s="1009"/>
    </row>
    <row r="6068" spans="1:19" s="889" customFormat="1" ht="46.5">
      <c r="A6068" s="978" t="s">
        <v>1034</v>
      </c>
      <c r="B6068" s="415" t="s">
        <v>280</v>
      </c>
      <c r="C6068" s="979" t="s">
        <v>115</v>
      </c>
      <c r="D6068" s="887" t="s">
        <v>34016</v>
      </c>
      <c r="E6068" s="342">
        <v>12000</v>
      </c>
      <c r="F6068" s="738" t="s">
        <v>34017</v>
      </c>
      <c r="G6068" s="734" t="s">
        <v>34018</v>
      </c>
      <c r="H6068" s="884" t="s">
        <v>34019</v>
      </c>
      <c r="I6068" s="884" t="s">
        <v>34020</v>
      </c>
      <c r="J6068" s="884" t="s">
        <v>34021</v>
      </c>
      <c r="K6068" s="432">
        <v>1</v>
      </c>
      <c r="L6068" s="432" t="s">
        <v>25633</v>
      </c>
      <c r="M6068" s="342">
        <v>24300</v>
      </c>
      <c r="N6068" s="432"/>
      <c r="O6068" s="432"/>
      <c r="P6068" s="342"/>
      <c r="Q6068" s="432"/>
      <c r="R6068" s="887"/>
      <c r="S6068" s="1009"/>
    </row>
    <row r="6069" spans="1:19" s="889" customFormat="1" ht="46.5">
      <c r="A6069" s="978" t="s">
        <v>1034</v>
      </c>
      <c r="B6069" s="415" t="s">
        <v>280</v>
      </c>
      <c r="C6069" s="979" t="s">
        <v>115</v>
      </c>
      <c r="D6069" s="887" t="s">
        <v>29360</v>
      </c>
      <c r="E6069" s="342">
        <v>10000</v>
      </c>
      <c r="F6069" s="738" t="s">
        <v>34022</v>
      </c>
      <c r="G6069" s="734" t="s">
        <v>34023</v>
      </c>
      <c r="H6069" s="884" t="s">
        <v>34024</v>
      </c>
      <c r="I6069" s="884" t="s">
        <v>33376</v>
      </c>
      <c r="J6069" s="884" t="s">
        <v>34025</v>
      </c>
      <c r="K6069" s="432">
        <v>1</v>
      </c>
      <c r="L6069" s="432" t="s">
        <v>23695</v>
      </c>
      <c r="M6069" s="342">
        <v>120900</v>
      </c>
      <c r="N6069" s="432">
        <v>1</v>
      </c>
      <c r="O6069" s="432">
        <v>6</v>
      </c>
      <c r="P6069" s="342">
        <v>60000</v>
      </c>
      <c r="Q6069" s="432">
        <v>1</v>
      </c>
      <c r="R6069" s="887">
        <v>12</v>
      </c>
      <c r="S6069" s="1009">
        <v>120000</v>
      </c>
    </row>
    <row r="6070" spans="1:19" s="889" customFormat="1" ht="23.25">
      <c r="A6070" s="978" t="s">
        <v>1034</v>
      </c>
      <c r="B6070" s="415" t="s">
        <v>280</v>
      </c>
      <c r="C6070" s="979" t="s">
        <v>115</v>
      </c>
      <c r="D6070" s="887" t="s">
        <v>20144</v>
      </c>
      <c r="E6070" s="342">
        <v>8000</v>
      </c>
      <c r="F6070" s="738" t="s">
        <v>34026</v>
      </c>
      <c r="G6070" s="734" t="s">
        <v>34027</v>
      </c>
      <c r="H6070" s="884" t="s">
        <v>19726</v>
      </c>
      <c r="I6070" s="884" t="s">
        <v>19726</v>
      </c>
      <c r="J6070" s="884" t="s">
        <v>11529</v>
      </c>
      <c r="K6070" s="432">
        <v>1</v>
      </c>
      <c r="L6070" s="432" t="s">
        <v>23695</v>
      </c>
      <c r="M6070" s="342">
        <v>96900</v>
      </c>
      <c r="N6070" s="432">
        <v>1</v>
      </c>
      <c r="O6070" s="432">
        <v>6</v>
      </c>
      <c r="P6070" s="342">
        <v>48000</v>
      </c>
      <c r="Q6070" s="432">
        <v>1</v>
      </c>
      <c r="R6070" s="887">
        <v>12</v>
      </c>
      <c r="S6070" s="1009">
        <v>96000</v>
      </c>
    </row>
    <row r="6071" spans="1:19" s="889" customFormat="1" ht="46.5">
      <c r="A6071" s="978" t="s">
        <v>1034</v>
      </c>
      <c r="B6071" s="415" t="s">
        <v>280</v>
      </c>
      <c r="C6071" s="979" t="s">
        <v>115</v>
      </c>
      <c r="D6071" s="887" t="s">
        <v>20144</v>
      </c>
      <c r="E6071" s="342">
        <v>10000</v>
      </c>
      <c r="F6071" s="738" t="s">
        <v>34028</v>
      </c>
      <c r="G6071" s="734" t="s">
        <v>34029</v>
      </c>
      <c r="H6071" s="884" t="s">
        <v>19708</v>
      </c>
      <c r="I6071" s="884" t="s">
        <v>19786</v>
      </c>
      <c r="J6071" s="884" t="s">
        <v>34030</v>
      </c>
      <c r="K6071" s="432">
        <v>1</v>
      </c>
      <c r="L6071" s="432" t="s">
        <v>33832</v>
      </c>
      <c r="M6071" s="342">
        <v>116933.33</v>
      </c>
      <c r="N6071" s="432">
        <v>1</v>
      </c>
      <c r="O6071" s="432">
        <v>6</v>
      </c>
      <c r="P6071" s="342">
        <v>60000</v>
      </c>
      <c r="Q6071" s="432">
        <v>1</v>
      </c>
      <c r="R6071" s="887">
        <v>12</v>
      </c>
      <c r="S6071" s="1009">
        <v>120000</v>
      </c>
    </row>
    <row r="6072" spans="1:19" s="889" customFormat="1" ht="23.25">
      <c r="A6072" s="978" t="s">
        <v>1034</v>
      </c>
      <c r="B6072" s="415" t="s">
        <v>280</v>
      </c>
      <c r="C6072" s="979" t="s">
        <v>115</v>
      </c>
      <c r="D6072" s="887" t="s">
        <v>20055</v>
      </c>
      <c r="E6072" s="342">
        <v>10000</v>
      </c>
      <c r="F6072" s="738" t="s">
        <v>34031</v>
      </c>
      <c r="G6072" s="734" t="s">
        <v>34032</v>
      </c>
      <c r="H6072" s="884" t="s">
        <v>19713</v>
      </c>
      <c r="I6072" s="884" t="s">
        <v>19764</v>
      </c>
      <c r="J6072" s="884" t="s">
        <v>19733</v>
      </c>
      <c r="K6072" s="432">
        <v>1</v>
      </c>
      <c r="L6072" s="432" t="s">
        <v>33759</v>
      </c>
      <c r="M6072" s="342">
        <v>29500.54</v>
      </c>
      <c r="N6072" s="432"/>
      <c r="O6072" s="432"/>
      <c r="P6072" s="342"/>
      <c r="Q6072" s="432"/>
      <c r="R6072" s="887"/>
      <c r="S6072" s="1009"/>
    </row>
    <row r="6073" spans="1:19" s="889" customFormat="1" ht="93">
      <c r="A6073" s="978" t="s">
        <v>1034</v>
      </c>
      <c r="B6073" s="415" t="s">
        <v>280</v>
      </c>
      <c r="C6073" s="979" t="s">
        <v>115</v>
      </c>
      <c r="D6073" s="887" t="s">
        <v>20055</v>
      </c>
      <c r="E6073" s="342">
        <v>15000</v>
      </c>
      <c r="F6073" s="738" t="s">
        <v>34033</v>
      </c>
      <c r="G6073" s="734" t="s">
        <v>34034</v>
      </c>
      <c r="H6073" s="884" t="s">
        <v>34035</v>
      </c>
      <c r="I6073" s="884" t="s">
        <v>33886</v>
      </c>
      <c r="J6073" s="884" t="s">
        <v>34036</v>
      </c>
      <c r="K6073" s="432">
        <v>1</v>
      </c>
      <c r="L6073" s="432" t="s">
        <v>23695</v>
      </c>
      <c r="M6073" s="342">
        <v>180900</v>
      </c>
      <c r="N6073" s="432">
        <v>1</v>
      </c>
      <c r="O6073" s="432">
        <v>6</v>
      </c>
      <c r="P6073" s="342">
        <v>90000</v>
      </c>
      <c r="Q6073" s="432">
        <v>1</v>
      </c>
      <c r="R6073" s="887">
        <v>12</v>
      </c>
      <c r="S6073" s="1009">
        <v>180000</v>
      </c>
    </row>
    <row r="6074" spans="1:19" s="889" customFormat="1" ht="104.65">
      <c r="A6074" s="978" t="s">
        <v>1034</v>
      </c>
      <c r="B6074" s="415" t="s">
        <v>280</v>
      </c>
      <c r="C6074" s="979" t="s">
        <v>115</v>
      </c>
      <c r="D6074" s="887" t="s">
        <v>20144</v>
      </c>
      <c r="E6074" s="342">
        <v>9000</v>
      </c>
      <c r="F6074" s="738" t="s">
        <v>34037</v>
      </c>
      <c r="G6074" s="734" t="s">
        <v>34038</v>
      </c>
      <c r="H6074" s="884" t="s">
        <v>34039</v>
      </c>
      <c r="I6074" s="884" t="s">
        <v>34040</v>
      </c>
      <c r="J6074" s="884" t="s">
        <v>34041</v>
      </c>
      <c r="K6074" s="432">
        <v>1</v>
      </c>
      <c r="L6074" s="432" t="s">
        <v>33832</v>
      </c>
      <c r="M6074" s="342">
        <v>99647</v>
      </c>
      <c r="N6074" s="432"/>
      <c r="O6074" s="432"/>
      <c r="P6074" s="342"/>
      <c r="Q6074" s="432">
        <v>1</v>
      </c>
      <c r="R6074" s="887">
        <v>12</v>
      </c>
      <c r="S6074" s="1009">
        <v>108000</v>
      </c>
    </row>
    <row r="6075" spans="1:19" s="889" customFormat="1" ht="23.25">
      <c r="A6075" s="978" t="s">
        <v>1034</v>
      </c>
      <c r="B6075" s="415" t="s">
        <v>280</v>
      </c>
      <c r="C6075" s="979" t="s">
        <v>115</v>
      </c>
      <c r="D6075" s="887" t="s">
        <v>30029</v>
      </c>
      <c r="E6075" s="342">
        <v>6000</v>
      </c>
      <c r="F6075" s="738" t="s">
        <v>34042</v>
      </c>
      <c r="G6075" s="734" t="s">
        <v>34043</v>
      </c>
      <c r="H6075" s="884" t="s">
        <v>23359</v>
      </c>
      <c r="I6075" s="884" t="s">
        <v>33645</v>
      </c>
      <c r="J6075" s="884" t="s">
        <v>33990</v>
      </c>
      <c r="K6075" s="432">
        <v>1</v>
      </c>
      <c r="L6075" s="432" t="s">
        <v>33832</v>
      </c>
      <c r="M6075" s="342">
        <v>69534</v>
      </c>
      <c r="N6075" s="432">
        <v>1</v>
      </c>
      <c r="O6075" s="432">
        <v>6</v>
      </c>
      <c r="P6075" s="342">
        <v>36000</v>
      </c>
      <c r="Q6075" s="432">
        <v>1</v>
      </c>
      <c r="R6075" s="887">
        <v>12</v>
      </c>
      <c r="S6075" s="1009">
        <v>72000</v>
      </c>
    </row>
    <row r="6076" spans="1:19" s="889" customFormat="1" ht="58.15">
      <c r="A6076" s="978" t="s">
        <v>1034</v>
      </c>
      <c r="B6076" s="415" t="s">
        <v>280</v>
      </c>
      <c r="C6076" s="979" t="s">
        <v>115</v>
      </c>
      <c r="D6076" s="887" t="s">
        <v>20144</v>
      </c>
      <c r="E6076" s="342">
        <v>10000</v>
      </c>
      <c r="F6076" s="738" t="s">
        <v>34044</v>
      </c>
      <c r="G6076" s="734" t="s">
        <v>34045</v>
      </c>
      <c r="H6076" s="884" t="s">
        <v>19842</v>
      </c>
      <c r="I6076" s="884" t="s">
        <v>33968</v>
      </c>
      <c r="J6076" s="884" t="s">
        <v>34046</v>
      </c>
      <c r="K6076" s="432">
        <v>1</v>
      </c>
      <c r="L6076" s="432" t="s">
        <v>33798</v>
      </c>
      <c r="M6076" s="342">
        <v>300</v>
      </c>
      <c r="N6076" s="432"/>
      <c r="O6076" s="432"/>
      <c r="P6076" s="342"/>
      <c r="Q6076" s="432"/>
      <c r="R6076" s="887"/>
      <c r="S6076" s="1009"/>
    </row>
    <row r="6077" spans="1:19" s="889" customFormat="1" ht="58.15">
      <c r="A6077" s="978" t="s">
        <v>1034</v>
      </c>
      <c r="B6077" s="415" t="s">
        <v>280</v>
      </c>
      <c r="C6077" s="979" t="s">
        <v>115</v>
      </c>
      <c r="D6077" s="887" t="s">
        <v>20144</v>
      </c>
      <c r="E6077" s="342">
        <v>11000</v>
      </c>
      <c r="F6077" s="738" t="s">
        <v>34047</v>
      </c>
      <c r="G6077" s="734" t="s">
        <v>34048</v>
      </c>
      <c r="H6077" s="884" t="s">
        <v>33796</v>
      </c>
      <c r="I6077" s="884" t="s">
        <v>34049</v>
      </c>
      <c r="J6077" s="884" t="s">
        <v>34050</v>
      </c>
      <c r="K6077" s="432">
        <v>1</v>
      </c>
      <c r="L6077" s="432" t="s">
        <v>23695</v>
      </c>
      <c r="M6077" s="342">
        <v>132900</v>
      </c>
      <c r="N6077" s="432">
        <v>1</v>
      </c>
      <c r="O6077" s="432">
        <v>6</v>
      </c>
      <c r="P6077" s="342">
        <v>66000</v>
      </c>
      <c r="Q6077" s="432">
        <v>1</v>
      </c>
      <c r="R6077" s="887">
        <v>12</v>
      </c>
      <c r="S6077" s="1009">
        <v>132000</v>
      </c>
    </row>
    <row r="6078" spans="1:19" s="889" customFormat="1" ht="151.15">
      <c r="A6078" s="978" t="s">
        <v>1034</v>
      </c>
      <c r="B6078" s="415" t="s">
        <v>280</v>
      </c>
      <c r="C6078" s="979" t="s">
        <v>115</v>
      </c>
      <c r="D6078" s="887" t="s">
        <v>33848</v>
      </c>
      <c r="E6078" s="342">
        <v>8000</v>
      </c>
      <c r="F6078" s="738" t="s">
        <v>34051</v>
      </c>
      <c r="G6078" s="734" t="s">
        <v>34052</v>
      </c>
      <c r="H6078" s="884" t="s">
        <v>23515</v>
      </c>
      <c r="I6078" s="884" t="s">
        <v>21508</v>
      </c>
      <c r="J6078" s="884" t="s">
        <v>34053</v>
      </c>
      <c r="K6078" s="432">
        <v>1</v>
      </c>
      <c r="L6078" s="432" t="s">
        <v>33798</v>
      </c>
      <c r="M6078" s="342">
        <v>300</v>
      </c>
      <c r="N6078" s="432"/>
      <c r="O6078" s="432"/>
      <c r="P6078" s="342"/>
      <c r="Q6078" s="432"/>
      <c r="R6078" s="887"/>
      <c r="S6078" s="1009"/>
    </row>
    <row r="6079" spans="1:19" s="889" customFormat="1" ht="58.15">
      <c r="A6079" s="978" t="s">
        <v>1034</v>
      </c>
      <c r="B6079" s="415" t="s">
        <v>280</v>
      </c>
      <c r="C6079" s="979" t="s">
        <v>115</v>
      </c>
      <c r="D6079" s="887" t="s">
        <v>20144</v>
      </c>
      <c r="E6079" s="342">
        <v>9000</v>
      </c>
      <c r="F6079" s="738" t="s">
        <v>34054</v>
      </c>
      <c r="G6079" s="734" t="s">
        <v>34055</v>
      </c>
      <c r="H6079" s="884" t="s">
        <v>31455</v>
      </c>
      <c r="I6079" s="884" t="s">
        <v>31455</v>
      </c>
      <c r="J6079" s="884" t="s">
        <v>34056</v>
      </c>
      <c r="K6079" s="432">
        <v>1</v>
      </c>
      <c r="L6079" s="432" t="s">
        <v>23695</v>
      </c>
      <c r="M6079" s="342">
        <v>108900</v>
      </c>
      <c r="N6079" s="432">
        <v>1</v>
      </c>
      <c r="O6079" s="432">
        <v>6</v>
      </c>
      <c r="P6079" s="342">
        <v>54000</v>
      </c>
      <c r="Q6079" s="432">
        <v>1</v>
      </c>
      <c r="R6079" s="887">
        <v>12</v>
      </c>
      <c r="S6079" s="1009">
        <v>108000</v>
      </c>
    </row>
    <row r="6080" spans="1:19" s="889" customFormat="1" ht="23.25">
      <c r="A6080" s="978" t="s">
        <v>1034</v>
      </c>
      <c r="B6080" s="415" t="s">
        <v>280</v>
      </c>
      <c r="C6080" s="979" t="s">
        <v>115</v>
      </c>
      <c r="D6080" s="887" t="s">
        <v>20215</v>
      </c>
      <c r="E6080" s="342">
        <v>5000</v>
      </c>
      <c r="F6080" s="738" t="s">
        <v>34057</v>
      </c>
      <c r="G6080" s="734" t="s">
        <v>34058</v>
      </c>
      <c r="H6080" s="884" t="s">
        <v>20153</v>
      </c>
      <c r="I6080" s="884" t="s">
        <v>26676</v>
      </c>
      <c r="J6080" s="884" t="s">
        <v>20154</v>
      </c>
      <c r="K6080" s="432">
        <v>1</v>
      </c>
      <c r="L6080" s="432" t="s">
        <v>23695</v>
      </c>
      <c r="M6080" s="342">
        <v>60900</v>
      </c>
      <c r="N6080" s="432">
        <v>1</v>
      </c>
      <c r="O6080" s="432">
        <v>6</v>
      </c>
      <c r="P6080" s="342">
        <v>30000</v>
      </c>
      <c r="Q6080" s="432">
        <v>1</v>
      </c>
      <c r="R6080" s="887">
        <v>12</v>
      </c>
      <c r="S6080" s="1009">
        <v>60000</v>
      </c>
    </row>
    <row r="6081" spans="1:19" s="889" customFormat="1" ht="23.25">
      <c r="A6081" s="978" t="s">
        <v>1034</v>
      </c>
      <c r="B6081" s="415" t="s">
        <v>280</v>
      </c>
      <c r="C6081" s="979" t="s">
        <v>115</v>
      </c>
      <c r="D6081" s="887" t="s">
        <v>20215</v>
      </c>
      <c r="E6081" s="342">
        <v>5000</v>
      </c>
      <c r="F6081" s="738" t="s">
        <v>34059</v>
      </c>
      <c r="G6081" s="734" t="s">
        <v>34060</v>
      </c>
      <c r="H6081" s="884" t="s">
        <v>20153</v>
      </c>
      <c r="I6081" s="884" t="s">
        <v>26676</v>
      </c>
      <c r="J6081" s="884" t="s">
        <v>11529</v>
      </c>
      <c r="K6081" s="432">
        <v>1</v>
      </c>
      <c r="L6081" s="432" t="s">
        <v>23695</v>
      </c>
      <c r="M6081" s="342">
        <v>60900</v>
      </c>
      <c r="N6081" s="432">
        <v>1</v>
      </c>
      <c r="O6081" s="432">
        <v>6</v>
      </c>
      <c r="P6081" s="342">
        <v>30000</v>
      </c>
      <c r="Q6081" s="432">
        <v>1</v>
      </c>
      <c r="R6081" s="887">
        <v>12</v>
      </c>
      <c r="S6081" s="1009">
        <v>60000</v>
      </c>
    </row>
    <row r="6082" spans="1:19" s="889" customFormat="1" ht="34.9">
      <c r="A6082" s="978" t="s">
        <v>1034</v>
      </c>
      <c r="B6082" s="415" t="s">
        <v>280</v>
      </c>
      <c r="C6082" s="979" t="s">
        <v>115</v>
      </c>
      <c r="D6082" s="887" t="s">
        <v>20144</v>
      </c>
      <c r="E6082" s="342">
        <v>9000</v>
      </c>
      <c r="F6082" s="738" t="s">
        <v>34061</v>
      </c>
      <c r="G6082" s="734" t="s">
        <v>34062</v>
      </c>
      <c r="H6082" s="884" t="s">
        <v>19726</v>
      </c>
      <c r="I6082" s="884" t="s">
        <v>20536</v>
      </c>
      <c r="J6082" s="884" t="s">
        <v>34063</v>
      </c>
      <c r="K6082" s="432"/>
      <c r="L6082" s="432"/>
      <c r="M6082" s="342"/>
      <c r="N6082" s="432">
        <v>1</v>
      </c>
      <c r="O6082" s="432">
        <v>5</v>
      </c>
      <c r="P6082" s="342">
        <v>45000</v>
      </c>
      <c r="Q6082" s="432"/>
      <c r="R6082" s="887"/>
      <c r="S6082" s="1009"/>
    </row>
    <row r="6083" spans="1:19" s="889" customFormat="1" ht="23.25">
      <c r="A6083" s="978" t="s">
        <v>1034</v>
      </c>
      <c r="B6083" s="415" t="s">
        <v>280</v>
      </c>
      <c r="C6083" s="979" t="s">
        <v>115</v>
      </c>
      <c r="D6083" s="887" t="s">
        <v>20144</v>
      </c>
      <c r="E6083" s="342">
        <v>8000</v>
      </c>
      <c r="F6083" s="738" t="s">
        <v>34064</v>
      </c>
      <c r="G6083" s="734" t="s">
        <v>34065</v>
      </c>
      <c r="H6083" s="884" t="s">
        <v>23441</v>
      </c>
      <c r="I6083" s="884" t="s">
        <v>19764</v>
      </c>
      <c r="J6083" s="884" t="s">
        <v>19791</v>
      </c>
      <c r="K6083" s="432"/>
      <c r="L6083" s="432"/>
      <c r="M6083" s="342"/>
      <c r="N6083" s="432">
        <v>1</v>
      </c>
      <c r="O6083" s="432">
        <v>5</v>
      </c>
      <c r="P6083" s="342">
        <v>40000</v>
      </c>
      <c r="Q6083" s="432"/>
      <c r="R6083" s="887"/>
      <c r="S6083" s="1009"/>
    </row>
    <row r="6084" spans="1:19" s="889" customFormat="1" ht="23.25">
      <c r="A6084" s="978" t="s">
        <v>1034</v>
      </c>
      <c r="B6084" s="415" t="s">
        <v>280</v>
      </c>
      <c r="C6084" s="979" t="s">
        <v>115</v>
      </c>
      <c r="D6084" s="887" t="s">
        <v>21124</v>
      </c>
      <c r="E6084" s="342">
        <v>12000</v>
      </c>
      <c r="F6084" s="738" t="s">
        <v>34066</v>
      </c>
      <c r="G6084" s="734" t="s">
        <v>34067</v>
      </c>
      <c r="H6084" s="884" t="s">
        <v>32081</v>
      </c>
      <c r="I6084" s="884" t="s">
        <v>21508</v>
      </c>
      <c r="J6084" s="884" t="s">
        <v>27560</v>
      </c>
      <c r="K6084" s="432">
        <v>1</v>
      </c>
      <c r="L6084" s="432" t="s">
        <v>23695</v>
      </c>
      <c r="M6084" s="342">
        <v>144900</v>
      </c>
      <c r="N6084" s="432">
        <v>1</v>
      </c>
      <c r="O6084" s="432">
        <v>6</v>
      </c>
      <c r="P6084" s="342">
        <v>72000</v>
      </c>
      <c r="Q6084" s="432">
        <v>1</v>
      </c>
      <c r="R6084" s="887">
        <v>12</v>
      </c>
      <c r="S6084" s="1009">
        <v>144000</v>
      </c>
    </row>
    <row r="6085" spans="1:19" s="889" customFormat="1" ht="46.5">
      <c r="A6085" s="978" t="s">
        <v>1034</v>
      </c>
      <c r="B6085" s="415" t="s">
        <v>280</v>
      </c>
      <c r="C6085" s="979" t="s">
        <v>115</v>
      </c>
      <c r="D6085" s="887" t="s">
        <v>29360</v>
      </c>
      <c r="E6085" s="342">
        <v>10000</v>
      </c>
      <c r="F6085" s="738" t="s">
        <v>34068</v>
      </c>
      <c r="G6085" s="734" t="s">
        <v>34069</v>
      </c>
      <c r="H6085" s="884" t="s">
        <v>28864</v>
      </c>
      <c r="I6085" s="884" t="s">
        <v>21508</v>
      </c>
      <c r="J6085" s="884" t="s">
        <v>34070</v>
      </c>
      <c r="K6085" s="432">
        <v>1</v>
      </c>
      <c r="L6085" s="432" t="s">
        <v>23695</v>
      </c>
      <c r="M6085" s="342">
        <v>120900</v>
      </c>
      <c r="N6085" s="432">
        <v>1</v>
      </c>
      <c r="O6085" s="432">
        <v>6</v>
      </c>
      <c r="P6085" s="342">
        <v>60000</v>
      </c>
      <c r="Q6085" s="432">
        <v>1</v>
      </c>
      <c r="R6085" s="887">
        <v>12</v>
      </c>
      <c r="S6085" s="1009">
        <v>120000</v>
      </c>
    </row>
    <row r="6086" spans="1:19" s="889" customFormat="1" ht="23.25">
      <c r="A6086" s="978" t="s">
        <v>1034</v>
      </c>
      <c r="B6086" s="415" t="s">
        <v>280</v>
      </c>
      <c r="C6086" s="979" t="s">
        <v>115</v>
      </c>
      <c r="D6086" s="887" t="s">
        <v>34071</v>
      </c>
      <c r="E6086" s="342">
        <v>2800</v>
      </c>
      <c r="F6086" s="738" t="s">
        <v>34072</v>
      </c>
      <c r="G6086" s="734" t="s">
        <v>34073</v>
      </c>
      <c r="H6086" s="884" t="s">
        <v>34074</v>
      </c>
      <c r="I6086" s="884" t="s">
        <v>19764</v>
      </c>
      <c r="J6086" s="884" t="s">
        <v>34075</v>
      </c>
      <c r="K6086" s="432">
        <v>1</v>
      </c>
      <c r="L6086" s="432" t="s">
        <v>23695</v>
      </c>
      <c r="M6086" s="342">
        <v>34500</v>
      </c>
      <c r="N6086" s="432">
        <v>1</v>
      </c>
      <c r="O6086" s="432">
        <v>6</v>
      </c>
      <c r="P6086" s="342">
        <v>16800</v>
      </c>
      <c r="Q6086" s="432">
        <v>1</v>
      </c>
      <c r="R6086" s="887">
        <v>12</v>
      </c>
      <c r="S6086" s="1009">
        <v>33600</v>
      </c>
    </row>
    <row r="6087" spans="1:19" s="889" customFormat="1" ht="34.9">
      <c r="A6087" s="978" t="s">
        <v>1034</v>
      </c>
      <c r="B6087" s="415" t="s">
        <v>280</v>
      </c>
      <c r="C6087" s="979" t="s">
        <v>115</v>
      </c>
      <c r="D6087" s="887" t="s">
        <v>28071</v>
      </c>
      <c r="E6087" s="342">
        <v>7000</v>
      </c>
      <c r="F6087" s="738" t="s">
        <v>34076</v>
      </c>
      <c r="G6087" s="734" t="s">
        <v>34077</v>
      </c>
      <c r="H6087" s="884" t="s">
        <v>19786</v>
      </c>
      <c r="I6087" s="884" t="s">
        <v>34078</v>
      </c>
      <c r="J6087" s="884" t="s">
        <v>34079</v>
      </c>
      <c r="K6087" s="432">
        <v>1</v>
      </c>
      <c r="L6087" s="432" t="s">
        <v>33798</v>
      </c>
      <c r="M6087" s="342">
        <v>300</v>
      </c>
      <c r="N6087" s="432"/>
      <c r="O6087" s="432"/>
      <c r="P6087" s="342"/>
      <c r="Q6087" s="432"/>
      <c r="R6087" s="887"/>
      <c r="S6087" s="1009"/>
    </row>
    <row r="6088" spans="1:19" s="889" customFormat="1" ht="34.9">
      <c r="A6088" s="978" t="s">
        <v>1034</v>
      </c>
      <c r="B6088" s="415" t="s">
        <v>280</v>
      </c>
      <c r="C6088" s="979" t="s">
        <v>115</v>
      </c>
      <c r="D6088" s="887" t="s">
        <v>28946</v>
      </c>
      <c r="E6088" s="342">
        <v>2000</v>
      </c>
      <c r="F6088" s="738" t="s">
        <v>34080</v>
      </c>
      <c r="G6088" s="734" t="s">
        <v>34081</v>
      </c>
      <c r="H6088" s="884" t="s">
        <v>23441</v>
      </c>
      <c r="I6088" s="884" t="s">
        <v>33435</v>
      </c>
      <c r="J6088" s="884" t="s">
        <v>33435</v>
      </c>
      <c r="K6088" s="432">
        <v>1</v>
      </c>
      <c r="L6088" s="432" t="s">
        <v>33739</v>
      </c>
      <c r="M6088" s="342">
        <v>16430</v>
      </c>
      <c r="N6088" s="432"/>
      <c r="O6088" s="432"/>
      <c r="P6088" s="342"/>
      <c r="Q6088" s="432"/>
      <c r="R6088" s="887"/>
      <c r="S6088" s="1009"/>
    </row>
    <row r="6089" spans="1:19" s="889" customFormat="1" ht="23.25">
      <c r="A6089" s="978" t="s">
        <v>1034</v>
      </c>
      <c r="B6089" s="415" t="s">
        <v>280</v>
      </c>
      <c r="C6089" s="979" t="s">
        <v>115</v>
      </c>
      <c r="D6089" s="887" t="s">
        <v>23544</v>
      </c>
      <c r="E6089" s="342">
        <v>10000</v>
      </c>
      <c r="F6089" s="738" t="s">
        <v>34082</v>
      </c>
      <c r="G6089" s="734" t="s">
        <v>34083</v>
      </c>
      <c r="H6089" s="884" t="s">
        <v>19815</v>
      </c>
      <c r="I6089" s="884" t="s">
        <v>21174</v>
      </c>
      <c r="J6089" s="884" t="s">
        <v>34084</v>
      </c>
      <c r="K6089" s="432">
        <v>1</v>
      </c>
      <c r="L6089" s="432" t="s">
        <v>23695</v>
      </c>
      <c r="M6089" s="342">
        <v>120900</v>
      </c>
      <c r="N6089" s="432">
        <v>1</v>
      </c>
      <c r="O6089" s="432">
        <v>6</v>
      </c>
      <c r="P6089" s="342">
        <v>60000</v>
      </c>
      <c r="Q6089" s="432">
        <v>1</v>
      </c>
      <c r="R6089" s="887">
        <v>12</v>
      </c>
      <c r="S6089" s="1009">
        <v>120000</v>
      </c>
    </row>
    <row r="6090" spans="1:19" s="889" customFormat="1" ht="127.9">
      <c r="A6090" s="978" t="s">
        <v>1034</v>
      </c>
      <c r="B6090" s="415" t="s">
        <v>280</v>
      </c>
      <c r="C6090" s="979" t="s">
        <v>115</v>
      </c>
      <c r="D6090" s="887" t="s">
        <v>20215</v>
      </c>
      <c r="E6090" s="342">
        <v>5000</v>
      </c>
      <c r="F6090" s="738" t="s">
        <v>34085</v>
      </c>
      <c r="G6090" s="734" t="s">
        <v>34086</v>
      </c>
      <c r="H6090" s="884" t="s">
        <v>34087</v>
      </c>
      <c r="I6090" s="884" t="s">
        <v>34088</v>
      </c>
      <c r="J6090" s="884" t="s">
        <v>34089</v>
      </c>
      <c r="K6090" s="432">
        <v>1</v>
      </c>
      <c r="L6090" s="432" t="s">
        <v>33798</v>
      </c>
      <c r="M6090" s="342">
        <v>300</v>
      </c>
      <c r="N6090" s="432"/>
      <c r="O6090" s="432"/>
      <c r="P6090" s="342"/>
      <c r="Q6090" s="432"/>
      <c r="R6090" s="887"/>
      <c r="S6090" s="1009"/>
    </row>
    <row r="6091" spans="1:19" s="889" customFormat="1" ht="46.5">
      <c r="A6091" s="978" t="s">
        <v>1034</v>
      </c>
      <c r="B6091" s="415" t="s">
        <v>280</v>
      </c>
      <c r="C6091" s="979" t="s">
        <v>115</v>
      </c>
      <c r="D6091" s="887" t="s">
        <v>34090</v>
      </c>
      <c r="E6091" s="342">
        <v>12000</v>
      </c>
      <c r="F6091" s="738" t="s">
        <v>34091</v>
      </c>
      <c r="G6091" s="734" t="s">
        <v>34092</v>
      </c>
      <c r="H6091" s="884" t="s">
        <v>34093</v>
      </c>
      <c r="I6091" s="884" t="s">
        <v>34094</v>
      </c>
      <c r="J6091" s="884" t="s">
        <v>34095</v>
      </c>
      <c r="K6091" s="432">
        <v>1</v>
      </c>
      <c r="L6091" s="432" t="s">
        <v>23695</v>
      </c>
      <c r="M6091" s="342">
        <v>144900</v>
      </c>
      <c r="N6091" s="432">
        <v>1</v>
      </c>
      <c r="O6091" s="432">
        <v>6</v>
      </c>
      <c r="P6091" s="342">
        <v>72000</v>
      </c>
      <c r="Q6091" s="432">
        <v>1</v>
      </c>
      <c r="R6091" s="887">
        <v>12</v>
      </c>
      <c r="S6091" s="1009">
        <v>144000</v>
      </c>
    </row>
    <row r="6092" spans="1:19" s="889" customFormat="1" ht="69.75">
      <c r="A6092" s="978" t="s">
        <v>1034</v>
      </c>
      <c r="B6092" s="415" t="s">
        <v>280</v>
      </c>
      <c r="C6092" s="979" t="s">
        <v>115</v>
      </c>
      <c r="D6092" s="887" t="s">
        <v>21124</v>
      </c>
      <c r="E6092" s="342">
        <v>13000</v>
      </c>
      <c r="F6092" s="738" t="s">
        <v>34096</v>
      </c>
      <c r="G6092" s="734" t="s">
        <v>34097</v>
      </c>
      <c r="H6092" s="884" t="s">
        <v>20153</v>
      </c>
      <c r="I6092" s="884" t="s">
        <v>26676</v>
      </c>
      <c r="J6092" s="884" t="s">
        <v>34098</v>
      </c>
      <c r="K6092" s="432">
        <v>1</v>
      </c>
      <c r="L6092" s="432" t="s">
        <v>23695</v>
      </c>
      <c r="M6092" s="342">
        <v>156900</v>
      </c>
      <c r="N6092" s="432">
        <v>1</v>
      </c>
      <c r="O6092" s="432">
        <v>6</v>
      </c>
      <c r="P6092" s="342">
        <v>78000</v>
      </c>
      <c r="Q6092" s="432">
        <v>1</v>
      </c>
      <c r="R6092" s="887">
        <v>12</v>
      </c>
      <c r="S6092" s="1009">
        <v>156000</v>
      </c>
    </row>
    <row r="6093" spans="1:19" s="889" customFormat="1" ht="58.15">
      <c r="A6093" s="978" t="s">
        <v>1034</v>
      </c>
      <c r="B6093" s="415" t="s">
        <v>280</v>
      </c>
      <c r="C6093" s="979" t="s">
        <v>115</v>
      </c>
      <c r="D6093" s="887" t="s">
        <v>20390</v>
      </c>
      <c r="E6093" s="342">
        <v>2500</v>
      </c>
      <c r="F6093" s="738" t="s">
        <v>34099</v>
      </c>
      <c r="G6093" s="734" t="s">
        <v>34100</v>
      </c>
      <c r="H6093" s="884" t="s">
        <v>34101</v>
      </c>
      <c r="I6093" s="884" t="s">
        <v>20121</v>
      </c>
      <c r="J6093" s="884" t="s">
        <v>34102</v>
      </c>
      <c r="K6093" s="432">
        <v>1</v>
      </c>
      <c r="L6093" s="432" t="s">
        <v>23695</v>
      </c>
      <c r="M6093" s="342">
        <v>30900</v>
      </c>
      <c r="N6093" s="432">
        <v>1</v>
      </c>
      <c r="O6093" s="432">
        <v>6</v>
      </c>
      <c r="P6093" s="342">
        <v>14921.28</v>
      </c>
      <c r="Q6093" s="432">
        <v>1</v>
      </c>
      <c r="R6093" s="887">
        <v>12</v>
      </c>
      <c r="S6093" s="1009">
        <v>30000</v>
      </c>
    </row>
    <row r="6094" spans="1:19" s="889" customFormat="1" ht="69.75">
      <c r="A6094" s="978" t="s">
        <v>1034</v>
      </c>
      <c r="B6094" s="415" t="s">
        <v>280</v>
      </c>
      <c r="C6094" s="979" t="s">
        <v>115</v>
      </c>
      <c r="D6094" s="887" t="s">
        <v>20144</v>
      </c>
      <c r="E6094" s="342">
        <v>8000</v>
      </c>
      <c r="F6094" s="738" t="s">
        <v>34103</v>
      </c>
      <c r="G6094" s="734" t="s">
        <v>34104</v>
      </c>
      <c r="H6094" s="884" t="s">
        <v>24773</v>
      </c>
      <c r="I6094" s="884" t="s">
        <v>34105</v>
      </c>
      <c r="J6094" s="884" t="s">
        <v>34106</v>
      </c>
      <c r="K6094" s="432">
        <v>1</v>
      </c>
      <c r="L6094" s="432" t="s">
        <v>23695</v>
      </c>
      <c r="M6094" s="342">
        <v>96900</v>
      </c>
      <c r="N6094" s="432">
        <v>1</v>
      </c>
      <c r="O6094" s="432">
        <v>6</v>
      </c>
      <c r="P6094" s="342">
        <v>48000</v>
      </c>
      <c r="Q6094" s="432">
        <v>1</v>
      </c>
      <c r="R6094" s="887">
        <v>12</v>
      </c>
      <c r="S6094" s="1009">
        <v>96000</v>
      </c>
    </row>
    <row r="6095" spans="1:19" s="889" customFormat="1" ht="69.75">
      <c r="A6095" s="978" t="s">
        <v>1034</v>
      </c>
      <c r="B6095" s="415" t="s">
        <v>280</v>
      </c>
      <c r="C6095" s="979" t="s">
        <v>115</v>
      </c>
      <c r="D6095" s="887" t="s">
        <v>20394</v>
      </c>
      <c r="E6095" s="342">
        <v>6000</v>
      </c>
      <c r="F6095" s="738" t="s">
        <v>34107</v>
      </c>
      <c r="G6095" s="734" t="s">
        <v>34108</v>
      </c>
      <c r="H6095" s="884" t="s">
        <v>11529</v>
      </c>
      <c r="I6095" s="884" t="s">
        <v>34109</v>
      </c>
      <c r="J6095" s="884" t="s">
        <v>34110</v>
      </c>
      <c r="K6095" s="432">
        <v>1</v>
      </c>
      <c r="L6095" s="432" t="s">
        <v>33720</v>
      </c>
      <c r="M6095" s="342">
        <v>62700</v>
      </c>
      <c r="N6095" s="432">
        <v>1</v>
      </c>
      <c r="O6095" s="432">
        <v>6</v>
      </c>
      <c r="P6095" s="342">
        <v>36000</v>
      </c>
      <c r="Q6095" s="432">
        <v>1</v>
      </c>
      <c r="R6095" s="887">
        <v>12</v>
      </c>
      <c r="S6095" s="1009">
        <v>72000</v>
      </c>
    </row>
    <row r="6096" spans="1:19" s="889" customFormat="1" ht="23.25">
      <c r="A6096" s="978" t="s">
        <v>1034</v>
      </c>
      <c r="B6096" s="415" t="s">
        <v>280</v>
      </c>
      <c r="C6096" s="979" t="s">
        <v>115</v>
      </c>
      <c r="D6096" s="887" t="s">
        <v>19749</v>
      </c>
      <c r="E6096" s="342">
        <v>4500</v>
      </c>
      <c r="F6096" s="738" t="s">
        <v>34111</v>
      </c>
      <c r="G6096" s="734" t="s">
        <v>34112</v>
      </c>
      <c r="H6096" s="884" t="s">
        <v>34010</v>
      </c>
      <c r="I6096" s="884" t="s">
        <v>19749</v>
      </c>
      <c r="J6096" s="884" t="s">
        <v>34011</v>
      </c>
      <c r="K6096" s="432">
        <v>1</v>
      </c>
      <c r="L6096" s="432" t="s">
        <v>25633</v>
      </c>
      <c r="M6096" s="342">
        <v>10786.67</v>
      </c>
      <c r="N6096" s="432">
        <v>1</v>
      </c>
      <c r="O6096" s="432">
        <v>6</v>
      </c>
      <c r="P6096" s="342">
        <v>27000</v>
      </c>
      <c r="Q6096" s="432"/>
      <c r="R6096" s="887"/>
      <c r="S6096" s="1009"/>
    </row>
    <row r="6097" spans="1:19" s="889" customFormat="1" ht="34.9">
      <c r="A6097" s="978" t="s">
        <v>1034</v>
      </c>
      <c r="B6097" s="415" t="s">
        <v>280</v>
      </c>
      <c r="C6097" s="979" t="s">
        <v>115</v>
      </c>
      <c r="D6097" s="887" t="s">
        <v>20144</v>
      </c>
      <c r="E6097" s="342">
        <v>6500</v>
      </c>
      <c r="F6097" s="738" t="s">
        <v>34113</v>
      </c>
      <c r="G6097" s="734" t="s">
        <v>34114</v>
      </c>
      <c r="H6097" s="884" t="s">
        <v>29708</v>
      </c>
      <c r="I6097" s="884" t="s">
        <v>21508</v>
      </c>
      <c r="J6097" s="884" t="s">
        <v>25834</v>
      </c>
      <c r="K6097" s="432">
        <v>1</v>
      </c>
      <c r="L6097" s="432" t="s">
        <v>23695</v>
      </c>
      <c r="M6097" s="342">
        <v>78870</v>
      </c>
      <c r="N6097" s="432">
        <v>1</v>
      </c>
      <c r="O6097" s="432">
        <v>6</v>
      </c>
      <c r="P6097" s="342">
        <v>39000</v>
      </c>
      <c r="Q6097" s="432">
        <v>1</v>
      </c>
      <c r="R6097" s="887">
        <v>12</v>
      </c>
      <c r="S6097" s="1009">
        <v>78000</v>
      </c>
    </row>
    <row r="6098" spans="1:19" s="889" customFormat="1" ht="23.25">
      <c r="A6098" s="978" t="s">
        <v>1034</v>
      </c>
      <c r="B6098" s="415" t="s">
        <v>280</v>
      </c>
      <c r="C6098" s="979" t="s">
        <v>115</v>
      </c>
      <c r="D6098" s="887" t="s">
        <v>21124</v>
      </c>
      <c r="E6098" s="342">
        <v>12000</v>
      </c>
      <c r="F6098" s="738" t="s">
        <v>34115</v>
      </c>
      <c r="G6098" s="734" t="s">
        <v>34116</v>
      </c>
      <c r="H6098" s="884" t="s">
        <v>23441</v>
      </c>
      <c r="I6098" s="884" t="s">
        <v>21508</v>
      </c>
      <c r="J6098" s="884" t="s">
        <v>19791</v>
      </c>
      <c r="K6098" s="432">
        <v>1</v>
      </c>
      <c r="L6098" s="432" t="s">
        <v>23695</v>
      </c>
      <c r="M6098" s="342">
        <v>144900</v>
      </c>
      <c r="N6098" s="432">
        <v>1</v>
      </c>
      <c r="O6098" s="432">
        <v>6</v>
      </c>
      <c r="P6098" s="342">
        <v>72000</v>
      </c>
      <c r="Q6098" s="432">
        <v>1</v>
      </c>
      <c r="R6098" s="887">
        <v>12</v>
      </c>
      <c r="S6098" s="1009">
        <v>144000</v>
      </c>
    </row>
    <row r="6099" spans="1:19" s="889" customFormat="1" ht="23.25">
      <c r="A6099" s="978" t="s">
        <v>1034</v>
      </c>
      <c r="B6099" s="415" t="s">
        <v>280</v>
      </c>
      <c r="C6099" s="979" t="s">
        <v>115</v>
      </c>
      <c r="D6099" s="887" t="s">
        <v>26453</v>
      </c>
      <c r="E6099" s="342">
        <v>2500</v>
      </c>
      <c r="F6099" s="738" t="s">
        <v>34117</v>
      </c>
      <c r="G6099" s="734" t="s">
        <v>34118</v>
      </c>
      <c r="H6099" s="884" t="s">
        <v>19828</v>
      </c>
      <c r="I6099" s="884" t="s">
        <v>19828</v>
      </c>
      <c r="J6099" s="884" t="s">
        <v>19828</v>
      </c>
      <c r="K6099" s="432">
        <v>1</v>
      </c>
      <c r="L6099" s="432" t="s">
        <v>23695</v>
      </c>
      <c r="M6099" s="342">
        <v>30900</v>
      </c>
      <c r="N6099" s="432">
        <v>1</v>
      </c>
      <c r="O6099" s="432">
        <v>6</v>
      </c>
      <c r="P6099" s="342">
        <v>15000</v>
      </c>
      <c r="Q6099" s="432">
        <v>1</v>
      </c>
      <c r="R6099" s="887">
        <v>12</v>
      </c>
      <c r="S6099" s="1009">
        <v>30000</v>
      </c>
    </row>
    <row r="6100" spans="1:19" s="889" customFormat="1" ht="34.9">
      <c r="A6100" s="978" t="s">
        <v>1034</v>
      </c>
      <c r="B6100" s="415" t="s">
        <v>280</v>
      </c>
      <c r="C6100" s="979" t="s">
        <v>115</v>
      </c>
      <c r="D6100" s="887" t="s">
        <v>34119</v>
      </c>
      <c r="E6100" s="342">
        <v>8000</v>
      </c>
      <c r="F6100" s="738" t="s">
        <v>34120</v>
      </c>
      <c r="G6100" s="734" t="s">
        <v>34121</v>
      </c>
      <c r="H6100" s="884" t="s">
        <v>34122</v>
      </c>
      <c r="I6100" s="884" t="s">
        <v>33916</v>
      </c>
      <c r="J6100" s="884" t="s">
        <v>33916</v>
      </c>
      <c r="K6100" s="432">
        <v>1</v>
      </c>
      <c r="L6100" s="432" t="s">
        <v>25633</v>
      </c>
      <c r="M6100" s="342">
        <v>15933</v>
      </c>
      <c r="N6100" s="432"/>
      <c r="O6100" s="432"/>
      <c r="P6100" s="342"/>
      <c r="Q6100" s="432"/>
      <c r="R6100" s="887"/>
      <c r="S6100" s="1009"/>
    </row>
    <row r="6101" spans="1:19" s="889" customFormat="1" ht="23.25">
      <c r="A6101" s="978" t="s">
        <v>1034</v>
      </c>
      <c r="B6101" s="415" t="s">
        <v>280</v>
      </c>
      <c r="C6101" s="979" t="s">
        <v>115</v>
      </c>
      <c r="D6101" s="887" t="s">
        <v>20144</v>
      </c>
      <c r="E6101" s="342">
        <v>10000</v>
      </c>
      <c r="F6101" s="738" t="s">
        <v>34123</v>
      </c>
      <c r="G6101" s="734" t="s">
        <v>34124</v>
      </c>
      <c r="H6101" s="884" t="s">
        <v>19726</v>
      </c>
      <c r="I6101" s="884" t="s">
        <v>19726</v>
      </c>
      <c r="J6101" s="884" t="s">
        <v>19726</v>
      </c>
      <c r="K6101" s="432">
        <v>1</v>
      </c>
      <c r="L6101" s="432" t="s">
        <v>23695</v>
      </c>
      <c r="M6101" s="342">
        <v>120900</v>
      </c>
      <c r="N6101" s="432">
        <v>1</v>
      </c>
      <c r="O6101" s="432">
        <v>6</v>
      </c>
      <c r="P6101" s="342">
        <v>60000</v>
      </c>
      <c r="Q6101" s="432">
        <v>1</v>
      </c>
      <c r="R6101" s="887">
        <v>12</v>
      </c>
      <c r="S6101" s="1009">
        <v>120000</v>
      </c>
    </row>
    <row r="6102" spans="1:19" s="889" customFormat="1" ht="23.25">
      <c r="A6102" s="978" t="s">
        <v>1034</v>
      </c>
      <c r="B6102" s="415" t="s">
        <v>280</v>
      </c>
      <c r="C6102" s="979" t="s">
        <v>115</v>
      </c>
      <c r="D6102" s="887" t="s">
        <v>34125</v>
      </c>
      <c r="E6102" s="342">
        <v>6500</v>
      </c>
      <c r="F6102" s="738" t="s">
        <v>34126</v>
      </c>
      <c r="G6102" s="734" t="s">
        <v>34127</v>
      </c>
      <c r="H6102" s="884" t="s">
        <v>23441</v>
      </c>
      <c r="I6102" s="884" t="s">
        <v>21508</v>
      </c>
      <c r="J6102" s="884" t="s">
        <v>19791</v>
      </c>
      <c r="K6102" s="432">
        <v>1</v>
      </c>
      <c r="L6102" s="432" t="s">
        <v>23695</v>
      </c>
      <c r="M6102" s="342">
        <v>78900</v>
      </c>
      <c r="N6102" s="432">
        <v>1</v>
      </c>
      <c r="O6102" s="432">
        <v>6</v>
      </c>
      <c r="P6102" s="342">
        <v>39000</v>
      </c>
      <c r="Q6102" s="432">
        <v>1</v>
      </c>
      <c r="R6102" s="887">
        <v>12</v>
      </c>
      <c r="S6102" s="1009">
        <v>78000</v>
      </c>
    </row>
    <row r="6103" spans="1:19" s="889" customFormat="1" ht="34.9">
      <c r="A6103" s="978" t="s">
        <v>1034</v>
      </c>
      <c r="B6103" s="415" t="s">
        <v>280</v>
      </c>
      <c r="C6103" s="979" t="s">
        <v>115</v>
      </c>
      <c r="D6103" s="887" t="s">
        <v>20215</v>
      </c>
      <c r="E6103" s="342">
        <v>6500</v>
      </c>
      <c r="F6103" s="738" t="s">
        <v>34128</v>
      </c>
      <c r="G6103" s="734" t="s">
        <v>34129</v>
      </c>
      <c r="H6103" s="884" t="s">
        <v>34130</v>
      </c>
      <c r="I6103" s="884" t="s">
        <v>19764</v>
      </c>
      <c r="J6103" s="884" t="s">
        <v>34131</v>
      </c>
      <c r="K6103" s="432"/>
      <c r="L6103" s="432"/>
      <c r="M6103" s="342"/>
      <c r="N6103" s="432">
        <v>1</v>
      </c>
      <c r="O6103" s="432">
        <v>5</v>
      </c>
      <c r="P6103" s="342">
        <v>32500</v>
      </c>
      <c r="Q6103" s="432"/>
      <c r="R6103" s="887"/>
      <c r="S6103" s="1009"/>
    </row>
    <row r="6104" spans="1:19" s="889" customFormat="1" ht="23.25">
      <c r="A6104" s="978" t="s">
        <v>1034</v>
      </c>
      <c r="B6104" s="415" t="s">
        <v>280</v>
      </c>
      <c r="C6104" s="979" t="s">
        <v>115</v>
      </c>
      <c r="D6104" s="887" t="s">
        <v>19897</v>
      </c>
      <c r="E6104" s="342">
        <v>3000</v>
      </c>
      <c r="F6104" s="738" t="s">
        <v>34132</v>
      </c>
      <c r="G6104" s="734" t="s">
        <v>34133</v>
      </c>
      <c r="H6104" s="884" t="s">
        <v>23402</v>
      </c>
      <c r="I6104" s="884" t="s">
        <v>34134</v>
      </c>
      <c r="J6104" s="884" t="s">
        <v>34134</v>
      </c>
      <c r="K6104" s="432">
        <v>1</v>
      </c>
      <c r="L6104" s="432" t="s">
        <v>25633</v>
      </c>
      <c r="M6104" s="342">
        <v>5993.33</v>
      </c>
      <c r="N6104" s="432">
        <v>1</v>
      </c>
      <c r="O6104" s="432">
        <v>6</v>
      </c>
      <c r="P6104" s="342">
        <v>18000</v>
      </c>
      <c r="Q6104" s="432"/>
      <c r="R6104" s="887"/>
      <c r="S6104" s="1009"/>
    </row>
    <row r="6105" spans="1:19" s="889" customFormat="1" ht="93">
      <c r="A6105" s="978" t="s">
        <v>1034</v>
      </c>
      <c r="B6105" s="415" t="s">
        <v>280</v>
      </c>
      <c r="C6105" s="979" t="s">
        <v>115</v>
      </c>
      <c r="D6105" s="887" t="s">
        <v>20144</v>
      </c>
      <c r="E6105" s="342">
        <v>7000</v>
      </c>
      <c r="F6105" s="738" t="s">
        <v>34135</v>
      </c>
      <c r="G6105" s="734" t="s">
        <v>34136</v>
      </c>
      <c r="H6105" s="884" t="s">
        <v>23515</v>
      </c>
      <c r="I6105" s="884" t="s">
        <v>21508</v>
      </c>
      <c r="J6105" s="884" t="s">
        <v>34137</v>
      </c>
      <c r="K6105" s="432">
        <v>1</v>
      </c>
      <c r="L6105" s="432" t="s">
        <v>23695</v>
      </c>
      <c r="M6105" s="342">
        <v>84900</v>
      </c>
      <c r="N6105" s="432">
        <v>1</v>
      </c>
      <c r="O6105" s="432">
        <v>6</v>
      </c>
      <c r="P6105" s="342">
        <v>42000</v>
      </c>
      <c r="Q6105" s="432">
        <v>1</v>
      </c>
      <c r="R6105" s="887">
        <v>12</v>
      </c>
      <c r="S6105" s="1009">
        <v>84000</v>
      </c>
    </row>
    <row r="6106" spans="1:19" s="889" customFormat="1" ht="23.25">
      <c r="A6106" s="978" t="s">
        <v>1034</v>
      </c>
      <c r="B6106" s="415" t="s">
        <v>280</v>
      </c>
      <c r="C6106" s="979" t="s">
        <v>115</v>
      </c>
      <c r="D6106" s="887" t="s">
        <v>33768</v>
      </c>
      <c r="E6106" s="342">
        <v>8000</v>
      </c>
      <c r="F6106" s="738" t="s">
        <v>34138</v>
      </c>
      <c r="G6106" s="734" t="s">
        <v>34139</v>
      </c>
      <c r="H6106" s="884" t="s">
        <v>20904</v>
      </c>
      <c r="I6106" s="884" t="s">
        <v>34140</v>
      </c>
      <c r="J6106" s="884" t="s">
        <v>34140</v>
      </c>
      <c r="K6106" s="432">
        <v>1</v>
      </c>
      <c r="L6106" s="432" t="s">
        <v>33739</v>
      </c>
      <c r="M6106" s="342">
        <v>60180</v>
      </c>
      <c r="N6106" s="432"/>
      <c r="O6106" s="432"/>
      <c r="P6106" s="342"/>
      <c r="Q6106" s="432"/>
      <c r="R6106" s="887"/>
      <c r="S6106" s="1009"/>
    </row>
    <row r="6107" spans="1:19" s="889" customFormat="1" ht="34.9">
      <c r="A6107" s="978" t="s">
        <v>1034</v>
      </c>
      <c r="B6107" s="415" t="s">
        <v>280</v>
      </c>
      <c r="C6107" s="979" t="s">
        <v>115</v>
      </c>
      <c r="D6107" s="887" t="s">
        <v>20970</v>
      </c>
      <c r="E6107" s="342">
        <v>4500</v>
      </c>
      <c r="F6107" s="738" t="s">
        <v>34141</v>
      </c>
      <c r="G6107" s="734" t="s">
        <v>34142</v>
      </c>
      <c r="H6107" s="884" t="s">
        <v>23496</v>
      </c>
      <c r="I6107" s="884" t="s">
        <v>23346</v>
      </c>
      <c r="J6107" s="884" t="s">
        <v>23346</v>
      </c>
      <c r="K6107" s="432">
        <v>1</v>
      </c>
      <c r="L6107" s="432" t="s">
        <v>23695</v>
      </c>
      <c r="M6107" s="342">
        <v>54150</v>
      </c>
      <c r="N6107" s="432">
        <v>1</v>
      </c>
      <c r="O6107" s="432">
        <v>6</v>
      </c>
      <c r="P6107" s="342">
        <v>27000</v>
      </c>
      <c r="Q6107" s="432">
        <v>1</v>
      </c>
      <c r="R6107" s="887">
        <v>12</v>
      </c>
      <c r="S6107" s="1009">
        <v>54000</v>
      </c>
    </row>
    <row r="6108" spans="1:19" s="889" customFormat="1" ht="58.15">
      <c r="A6108" s="978" t="s">
        <v>1034</v>
      </c>
      <c r="B6108" s="415" t="s">
        <v>280</v>
      </c>
      <c r="C6108" s="979" t="s">
        <v>115</v>
      </c>
      <c r="D6108" s="887" t="s">
        <v>21124</v>
      </c>
      <c r="E6108" s="342">
        <v>13000</v>
      </c>
      <c r="F6108" s="738" t="s">
        <v>34143</v>
      </c>
      <c r="G6108" s="734" t="s">
        <v>34144</v>
      </c>
      <c r="H6108" s="884" t="s">
        <v>34145</v>
      </c>
      <c r="I6108" s="884" t="s">
        <v>34145</v>
      </c>
      <c r="J6108" s="884" t="s">
        <v>34146</v>
      </c>
      <c r="K6108" s="432">
        <v>1</v>
      </c>
      <c r="L6108" s="432" t="s">
        <v>23695</v>
      </c>
      <c r="M6108" s="342">
        <v>156900</v>
      </c>
      <c r="N6108" s="432">
        <v>1</v>
      </c>
      <c r="O6108" s="432">
        <v>4</v>
      </c>
      <c r="P6108" s="342">
        <v>77133.33</v>
      </c>
      <c r="Q6108" s="432"/>
      <c r="R6108" s="887"/>
      <c r="S6108" s="1009"/>
    </row>
    <row r="6109" spans="1:19" s="889" customFormat="1" ht="58.15">
      <c r="A6109" s="978" t="s">
        <v>1034</v>
      </c>
      <c r="B6109" s="415" t="s">
        <v>280</v>
      </c>
      <c r="C6109" s="979" t="s">
        <v>115</v>
      </c>
      <c r="D6109" s="887" t="s">
        <v>34147</v>
      </c>
      <c r="E6109" s="342">
        <v>13000</v>
      </c>
      <c r="F6109" s="738" t="s">
        <v>34148</v>
      </c>
      <c r="G6109" s="734" t="s">
        <v>34149</v>
      </c>
      <c r="H6109" s="884" t="s">
        <v>24773</v>
      </c>
      <c r="I6109" s="884" t="s">
        <v>26676</v>
      </c>
      <c r="J6109" s="884" t="s">
        <v>34150</v>
      </c>
      <c r="K6109" s="432">
        <v>1</v>
      </c>
      <c r="L6109" s="432" t="s">
        <v>23695</v>
      </c>
      <c r="M6109" s="342">
        <v>156900</v>
      </c>
      <c r="N6109" s="432">
        <v>1</v>
      </c>
      <c r="O6109" s="432">
        <v>4</v>
      </c>
      <c r="P6109" s="342">
        <v>82766.67</v>
      </c>
      <c r="Q6109" s="432"/>
      <c r="R6109" s="887"/>
      <c r="S6109" s="1009"/>
    </row>
    <row r="6110" spans="1:19" s="889" customFormat="1" ht="46.5">
      <c r="A6110" s="978" t="s">
        <v>1034</v>
      </c>
      <c r="B6110" s="415" t="s">
        <v>280</v>
      </c>
      <c r="C6110" s="979" t="s">
        <v>115</v>
      </c>
      <c r="D6110" s="887" t="s">
        <v>20144</v>
      </c>
      <c r="E6110" s="342">
        <v>9000</v>
      </c>
      <c r="F6110" s="738" t="s">
        <v>34151</v>
      </c>
      <c r="G6110" s="734" t="s">
        <v>34152</v>
      </c>
      <c r="H6110" s="884" t="s">
        <v>33796</v>
      </c>
      <c r="I6110" s="884" t="s">
        <v>26676</v>
      </c>
      <c r="J6110" s="884" t="s">
        <v>34153</v>
      </c>
      <c r="K6110" s="432">
        <v>1</v>
      </c>
      <c r="L6110" s="432" t="s">
        <v>23695</v>
      </c>
      <c r="M6110" s="342">
        <v>108900</v>
      </c>
      <c r="N6110" s="432">
        <v>1</v>
      </c>
      <c r="O6110" s="432">
        <v>6</v>
      </c>
      <c r="P6110" s="342">
        <v>54000</v>
      </c>
      <c r="Q6110" s="432">
        <v>1</v>
      </c>
      <c r="R6110" s="887">
        <v>12</v>
      </c>
      <c r="S6110" s="1009">
        <v>108000</v>
      </c>
    </row>
    <row r="6111" spans="1:19" s="889" customFormat="1" ht="104.65">
      <c r="A6111" s="978" t="s">
        <v>1034</v>
      </c>
      <c r="B6111" s="415" t="s">
        <v>280</v>
      </c>
      <c r="C6111" s="979" t="s">
        <v>115</v>
      </c>
      <c r="D6111" s="887" t="s">
        <v>20215</v>
      </c>
      <c r="E6111" s="342">
        <v>6500</v>
      </c>
      <c r="F6111" s="738" t="s">
        <v>34154</v>
      </c>
      <c r="G6111" s="734" t="s">
        <v>34155</v>
      </c>
      <c r="H6111" s="884" t="s">
        <v>34156</v>
      </c>
      <c r="I6111" s="884" t="s">
        <v>26676</v>
      </c>
      <c r="J6111" s="884" t="s">
        <v>34157</v>
      </c>
      <c r="K6111" s="432">
        <v>1</v>
      </c>
      <c r="L6111" s="432" t="s">
        <v>23695</v>
      </c>
      <c r="M6111" s="342">
        <v>82150</v>
      </c>
      <c r="N6111" s="432">
        <v>1</v>
      </c>
      <c r="O6111" s="432">
        <v>6</v>
      </c>
      <c r="P6111" s="342">
        <v>39000</v>
      </c>
      <c r="Q6111" s="432">
        <v>1</v>
      </c>
      <c r="R6111" s="887">
        <v>12</v>
      </c>
      <c r="S6111" s="1009">
        <v>78000</v>
      </c>
    </row>
    <row r="6112" spans="1:19" s="889" customFormat="1" ht="23.25">
      <c r="A6112" s="978" t="s">
        <v>1034</v>
      </c>
      <c r="B6112" s="415" t="s">
        <v>280</v>
      </c>
      <c r="C6112" s="979" t="s">
        <v>115</v>
      </c>
      <c r="D6112" s="887" t="s">
        <v>20390</v>
      </c>
      <c r="E6112" s="342">
        <v>3500</v>
      </c>
      <c r="F6112" s="738" t="s">
        <v>34158</v>
      </c>
      <c r="G6112" s="734" t="s">
        <v>34159</v>
      </c>
      <c r="H6112" s="884" t="s">
        <v>23359</v>
      </c>
      <c r="I6112" s="884" t="s">
        <v>26676</v>
      </c>
      <c r="J6112" s="884" t="s">
        <v>33990</v>
      </c>
      <c r="K6112" s="432">
        <v>1</v>
      </c>
      <c r="L6112" s="432" t="s">
        <v>23695</v>
      </c>
      <c r="M6112" s="342">
        <v>42900</v>
      </c>
      <c r="N6112" s="432">
        <v>1</v>
      </c>
      <c r="O6112" s="432">
        <v>6</v>
      </c>
      <c r="P6112" s="342">
        <v>21000</v>
      </c>
      <c r="Q6112" s="432">
        <v>1</v>
      </c>
      <c r="R6112" s="887">
        <v>12</v>
      </c>
      <c r="S6112" s="1009">
        <v>42000</v>
      </c>
    </row>
    <row r="6113" spans="1:19" s="889" customFormat="1" ht="46.5">
      <c r="A6113" s="978" t="s">
        <v>1034</v>
      </c>
      <c r="B6113" s="415" t="s">
        <v>280</v>
      </c>
      <c r="C6113" s="979" t="s">
        <v>115</v>
      </c>
      <c r="D6113" s="887" t="s">
        <v>20144</v>
      </c>
      <c r="E6113" s="342">
        <v>8000</v>
      </c>
      <c r="F6113" s="738" t="s">
        <v>34160</v>
      </c>
      <c r="G6113" s="734" t="s">
        <v>34161</v>
      </c>
      <c r="H6113" s="884" t="s">
        <v>23496</v>
      </c>
      <c r="I6113" s="884" t="s">
        <v>11529</v>
      </c>
      <c r="J6113" s="884" t="s">
        <v>29090</v>
      </c>
      <c r="K6113" s="432">
        <v>1</v>
      </c>
      <c r="L6113" s="432" t="s">
        <v>33759</v>
      </c>
      <c r="M6113" s="342">
        <v>23120</v>
      </c>
      <c r="N6113" s="432">
        <v>1</v>
      </c>
      <c r="O6113" s="432">
        <v>6</v>
      </c>
      <c r="P6113" s="342">
        <v>48000</v>
      </c>
      <c r="Q6113" s="432"/>
      <c r="R6113" s="887"/>
      <c r="S6113" s="1009"/>
    </row>
    <row r="6114" spans="1:19" s="889" customFormat="1" ht="93">
      <c r="A6114" s="978" t="s">
        <v>1034</v>
      </c>
      <c r="B6114" s="415" t="s">
        <v>280</v>
      </c>
      <c r="C6114" s="979" t="s">
        <v>115</v>
      </c>
      <c r="D6114" s="887" t="s">
        <v>20144</v>
      </c>
      <c r="E6114" s="342">
        <v>6000</v>
      </c>
      <c r="F6114" s="738" t="s">
        <v>34162</v>
      </c>
      <c r="G6114" s="734" t="s">
        <v>34163</v>
      </c>
      <c r="H6114" s="884" t="s">
        <v>24773</v>
      </c>
      <c r="I6114" s="884" t="s">
        <v>19726</v>
      </c>
      <c r="J6114" s="884" t="s">
        <v>34164</v>
      </c>
      <c r="K6114" s="432">
        <v>1</v>
      </c>
      <c r="L6114" s="432" t="s">
        <v>23695</v>
      </c>
      <c r="M6114" s="342">
        <v>72900</v>
      </c>
      <c r="N6114" s="432">
        <v>1</v>
      </c>
      <c r="O6114" s="432">
        <v>6</v>
      </c>
      <c r="P6114" s="342">
        <v>36000</v>
      </c>
      <c r="Q6114" s="432">
        <v>1</v>
      </c>
      <c r="R6114" s="887">
        <v>12</v>
      </c>
      <c r="S6114" s="1009">
        <v>72000</v>
      </c>
    </row>
    <row r="6115" spans="1:19" s="889" customFormat="1" ht="34.9">
      <c r="A6115" s="978" t="s">
        <v>1034</v>
      </c>
      <c r="B6115" s="415" t="s">
        <v>280</v>
      </c>
      <c r="C6115" s="979" t="s">
        <v>115</v>
      </c>
      <c r="D6115" s="887" t="s">
        <v>34165</v>
      </c>
      <c r="E6115" s="342">
        <v>3000</v>
      </c>
      <c r="F6115" s="738" t="s">
        <v>34166</v>
      </c>
      <c r="G6115" s="734" t="s">
        <v>34167</v>
      </c>
      <c r="H6115" s="884" t="s">
        <v>20971</v>
      </c>
      <c r="I6115" s="884" t="s">
        <v>11529</v>
      </c>
      <c r="J6115" s="884" t="s">
        <v>20971</v>
      </c>
      <c r="K6115" s="432">
        <v>1</v>
      </c>
      <c r="L6115" s="432" t="s">
        <v>23695</v>
      </c>
      <c r="M6115" s="342">
        <v>36900</v>
      </c>
      <c r="N6115" s="432">
        <v>1</v>
      </c>
      <c r="O6115" s="432">
        <v>6</v>
      </c>
      <c r="P6115" s="342">
        <v>18000</v>
      </c>
      <c r="Q6115" s="432">
        <v>1</v>
      </c>
      <c r="R6115" s="887">
        <v>12</v>
      </c>
      <c r="S6115" s="1009">
        <v>36000</v>
      </c>
    </row>
    <row r="6116" spans="1:19" s="889" customFormat="1" ht="46.5">
      <c r="A6116" s="978" t="s">
        <v>1034</v>
      </c>
      <c r="B6116" s="415" t="s">
        <v>280</v>
      </c>
      <c r="C6116" s="979" t="s">
        <v>115</v>
      </c>
      <c r="D6116" s="887" t="s">
        <v>23544</v>
      </c>
      <c r="E6116" s="342">
        <v>10000</v>
      </c>
      <c r="F6116" s="738" t="s">
        <v>34168</v>
      </c>
      <c r="G6116" s="734" t="s">
        <v>34169</v>
      </c>
      <c r="H6116" s="884" t="s">
        <v>19733</v>
      </c>
      <c r="I6116" s="884" t="s">
        <v>19733</v>
      </c>
      <c r="J6116" s="884" t="s">
        <v>34170</v>
      </c>
      <c r="K6116" s="432">
        <v>1</v>
      </c>
      <c r="L6116" s="432" t="s">
        <v>23695</v>
      </c>
      <c r="M6116" s="342">
        <v>120900</v>
      </c>
      <c r="N6116" s="432">
        <v>1</v>
      </c>
      <c r="O6116" s="432" t="s">
        <v>33780</v>
      </c>
      <c r="P6116" s="342">
        <v>50000</v>
      </c>
      <c r="Q6116" s="432"/>
      <c r="R6116" s="887"/>
      <c r="S6116" s="1009"/>
    </row>
    <row r="6117" spans="1:19" s="889" customFormat="1" ht="46.5">
      <c r="A6117" s="978" t="s">
        <v>1034</v>
      </c>
      <c r="B6117" s="415" t="s">
        <v>280</v>
      </c>
      <c r="C6117" s="979" t="s">
        <v>115</v>
      </c>
      <c r="D6117" s="887" t="s">
        <v>34171</v>
      </c>
      <c r="E6117" s="342">
        <v>15000</v>
      </c>
      <c r="F6117" s="738" t="s">
        <v>34168</v>
      </c>
      <c r="G6117" s="734" t="s">
        <v>34169</v>
      </c>
      <c r="H6117" s="884" t="s">
        <v>19733</v>
      </c>
      <c r="I6117" s="884" t="s">
        <v>19733</v>
      </c>
      <c r="J6117" s="884" t="s">
        <v>34170</v>
      </c>
      <c r="K6117" s="432"/>
      <c r="L6117" s="432"/>
      <c r="M6117" s="342"/>
      <c r="N6117" s="432">
        <v>1</v>
      </c>
      <c r="O6117" s="432" t="s">
        <v>23687</v>
      </c>
      <c r="P6117" s="342">
        <v>18500</v>
      </c>
      <c r="Q6117" s="432">
        <v>1</v>
      </c>
      <c r="R6117" s="887">
        <v>12</v>
      </c>
      <c r="S6117" s="1009">
        <v>180000</v>
      </c>
    </row>
    <row r="6118" spans="1:19" s="889" customFormat="1" ht="46.5">
      <c r="A6118" s="978" t="s">
        <v>1034</v>
      </c>
      <c r="B6118" s="415" t="s">
        <v>280</v>
      </c>
      <c r="C6118" s="979" t="s">
        <v>115</v>
      </c>
      <c r="D6118" s="887" t="s">
        <v>26652</v>
      </c>
      <c r="E6118" s="342">
        <v>2800</v>
      </c>
      <c r="F6118" s="738" t="s">
        <v>34172</v>
      </c>
      <c r="G6118" s="734" t="s">
        <v>34173</v>
      </c>
      <c r="H6118" s="884" t="s">
        <v>34174</v>
      </c>
      <c r="I6118" s="884" t="s">
        <v>20970</v>
      </c>
      <c r="J6118" s="884" t="s">
        <v>34175</v>
      </c>
      <c r="K6118" s="432">
        <v>1</v>
      </c>
      <c r="L6118" s="432" t="s">
        <v>23695</v>
      </c>
      <c r="M6118" s="342">
        <v>34500</v>
      </c>
      <c r="N6118" s="432">
        <v>1</v>
      </c>
      <c r="O6118" s="432">
        <v>6</v>
      </c>
      <c r="P6118" s="342">
        <v>16800</v>
      </c>
      <c r="Q6118" s="432">
        <v>1</v>
      </c>
      <c r="R6118" s="887">
        <v>12</v>
      </c>
      <c r="S6118" s="1009">
        <v>33600</v>
      </c>
    </row>
    <row r="6119" spans="1:19" s="889" customFormat="1" ht="23.25">
      <c r="A6119" s="978" t="s">
        <v>1034</v>
      </c>
      <c r="B6119" s="415" t="s">
        <v>280</v>
      </c>
      <c r="C6119" s="979" t="s">
        <v>115</v>
      </c>
      <c r="D6119" s="887" t="s">
        <v>20144</v>
      </c>
      <c r="E6119" s="342">
        <v>8000</v>
      </c>
      <c r="F6119" s="738" t="s">
        <v>34176</v>
      </c>
      <c r="G6119" s="734" t="s">
        <v>34177</v>
      </c>
      <c r="H6119" s="884" t="s">
        <v>23927</v>
      </c>
      <c r="I6119" s="884" t="s">
        <v>34178</v>
      </c>
      <c r="J6119" s="884" t="s">
        <v>34179</v>
      </c>
      <c r="K6119" s="432"/>
      <c r="L6119" s="432"/>
      <c r="M6119" s="342"/>
      <c r="N6119" s="432">
        <v>1</v>
      </c>
      <c r="O6119" s="432">
        <v>5</v>
      </c>
      <c r="P6119" s="342">
        <v>40000</v>
      </c>
      <c r="Q6119" s="432"/>
      <c r="R6119" s="887"/>
      <c r="S6119" s="1009"/>
    </row>
    <row r="6120" spans="1:19" s="889" customFormat="1" ht="58.15">
      <c r="A6120" s="978" t="s">
        <v>1034</v>
      </c>
      <c r="B6120" s="415" t="s">
        <v>280</v>
      </c>
      <c r="C6120" s="979" t="s">
        <v>115</v>
      </c>
      <c r="D6120" s="887" t="s">
        <v>20144</v>
      </c>
      <c r="E6120" s="342">
        <v>9000</v>
      </c>
      <c r="F6120" s="738" t="s">
        <v>34180</v>
      </c>
      <c r="G6120" s="734" t="s">
        <v>34181</v>
      </c>
      <c r="H6120" s="884" t="s">
        <v>34182</v>
      </c>
      <c r="I6120" s="884" t="s">
        <v>21508</v>
      </c>
      <c r="J6120" s="884" t="s">
        <v>34183</v>
      </c>
      <c r="K6120" s="432">
        <v>1</v>
      </c>
      <c r="L6120" s="432" t="s">
        <v>25633</v>
      </c>
      <c r="M6120" s="342">
        <v>18300</v>
      </c>
      <c r="N6120" s="432"/>
      <c r="O6120" s="432"/>
      <c r="P6120" s="342"/>
      <c r="Q6120" s="432"/>
      <c r="R6120" s="887"/>
      <c r="S6120" s="1009"/>
    </row>
    <row r="6121" spans="1:19" s="889" customFormat="1" ht="23.25">
      <c r="A6121" s="978" t="s">
        <v>1034</v>
      </c>
      <c r="B6121" s="415" t="s">
        <v>280</v>
      </c>
      <c r="C6121" s="979" t="s">
        <v>115</v>
      </c>
      <c r="D6121" s="887" t="s">
        <v>21375</v>
      </c>
      <c r="E6121" s="342">
        <v>15000</v>
      </c>
      <c r="F6121" s="738" t="s">
        <v>34184</v>
      </c>
      <c r="G6121" s="734" t="s">
        <v>34185</v>
      </c>
      <c r="H6121" s="884" t="s">
        <v>19815</v>
      </c>
      <c r="I6121" s="884" t="s">
        <v>19815</v>
      </c>
      <c r="J6121" s="884" t="s">
        <v>19815</v>
      </c>
      <c r="K6121" s="432">
        <v>1</v>
      </c>
      <c r="L6121" s="432" t="s">
        <v>23695</v>
      </c>
      <c r="M6121" s="342">
        <v>180900</v>
      </c>
      <c r="N6121" s="432">
        <v>1</v>
      </c>
      <c r="O6121" s="432">
        <v>5</v>
      </c>
      <c r="P6121" s="342">
        <v>76919.06</v>
      </c>
      <c r="Q6121" s="432"/>
      <c r="R6121" s="887">
        <v>0</v>
      </c>
      <c r="S6121" s="1009">
        <v>0</v>
      </c>
    </row>
    <row r="6122" spans="1:19" s="889" customFormat="1" ht="23.25">
      <c r="A6122" s="978" t="s">
        <v>1034</v>
      </c>
      <c r="B6122" s="415" t="s">
        <v>280</v>
      </c>
      <c r="C6122" s="979" t="s">
        <v>115</v>
      </c>
      <c r="D6122" s="887" t="s">
        <v>33716</v>
      </c>
      <c r="E6122" s="342">
        <v>15500</v>
      </c>
      <c r="F6122" s="738"/>
      <c r="G6122" s="734" t="s">
        <v>23491</v>
      </c>
      <c r="H6122" s="884" t="s">
        <v>11529</v>
      </c>
      <c r="I6122" s="884" t="s">
        <v>11529</v>
      </c>
      <c r="J6122" s="884" t="s">
        <v>11529</v>
      </c>
      <c r="K6122" s="432"/>
      <c r="L6122" s="432"/>
      <c r="M6122" s="342"/>
      <c r="N6122" s="432"/>
      <c r="O6122" s="432"/>
      <c r="P6122" s="342"/>
      <c r="Q6122" s="432">
        <v>1</v>
      </c>
      <c r="R6122" s="887">
        <v>12</v>
      </c>
      <c r="S6122" s="1009">
        <v>186000</v>
      </c>
    </row>
    <row r="6123" spans="1:19" s="889" customFormat="1" ht="23.25">
      <c r="A6123" s="978" t="s">
        <v>1034</v>
      </c>
      <c r="B6123" s="415" t="s">
        <v>280</v>
      </c>
      <c r="C6123" s="979" t="s">
        <v>115</v>
      </c>
      <c r="D6123" s="887" t="s">
        <v>34186</v>
      </c>
      <c r="E6123" s="342">
        <v>15600</v>
      </c>
      <c r="F6123" s="738"/>
      <c r="G6123" s="734" t="s">
        <v>23491</v>
      </c>
      <c r="H6123" s="884" t="s">
        <v>11529</v>
      </c>
      <c r="I6123" s="884" t="s">
        <v>11529</v>
      </c>
      <c r="J6123" s="884" t="s">
        <v>11529</v>
      </c>
      <c r="K6123" s="432"/>
      <c r="L6123" s="432"/>
      <c r="M6123" s="342"/>
      <c r="N6123" s="432"/>
      <c r="O6123" s="432"/>
      <c r="P6123" s="342"/>
      <c r="Q6123" s="432">
        <v>1</v>
      </c>
      <c r="R6123" s="887">
        <v>12</v>
      </c>
      <c r="S6123" s="1009">
        <v>187200</v>
      </c>
    </row>
    <row r="6124" spans="1:19" s="889" customFormat="1" ht="23.25">
      <c r="A6124" s="978" t="s">
        <v>1034</v>
      </c>
      <c r="B6124" s="415" t="s">
        <v>280</v>
      </c>
      <c r="C6124" s="979" t="s">
        <v>115</v>
      </c>
      <c r="D6124" s="887" t="s">
        <v>34187</v>
      </c>
      <c r="E6124" s="342">
        <v>15600</v>
      </c>
      <c r="F6124" s="738"/>
      <c r="G6124" s="734" t="s">
        <v>23491</v>
      </c>
      <c r="H6124" s="884" t="s">
        <v>11529</v>
      </c>
      <c r="I6124" s="884" t="s">
        <v>11529</v>
      </c>
      <c r="J6124" s="884" t="s">
        <v>11529</v>
      </c>
      <c r="K6124" s="432"/>
      <c r="L6124" s="432"/>
      <c r="M6124" s="342"/>
      <c r="N6124" s="432"/>
      <c r="O6124" s="432"/>
      <c r="P6124" s="342"/>
      <c r="Q6124" s="432">
        <v>1</v>
      </c>
      <c r="R6124" s="887">
        <v>12</v>
      </c>
      <c r="S6124" s="1009">
        <v>187200</v>
      </c>
    </row>
    <row r="6125" spans="1:19" s="889" customFormat="1" ht="23.25">
      <c r="A6125" s="978" t="s">
        <v>1034</v>
      </c>
      <c r="B6125" s="415" t="s">
        <v>280</v>
      </c>
      <c r="C6125" s="979" t="s">
        <v>115</v>
      </c>
      <c r="D6125" s="887" t="s">
        <v>34188</v>
      </c>
      <c r="E6125" s="342">
        <v>15000</v>
      </c>
      <c r="F6125" s="738"/>
      <c r="G6125" s="734" t="s">
        <v>23491</v>
      </c>
      <c r="H6125" s="884" t="s">
        <v>11529</v>
      </c>
      <c r="I6125" s="884" t="s">
        <v>11529</v>
      </c>
      <c r="J6125" s="884" t="s">
        <v>11529</v>
      </c>
      <c r="K6125" s="432"/>
      <c r="L6125" s="432"/>
      <c r="M6125" s="342"/>
      <c r="N6125" s="432"/>
      <c r="O6125" s="432"/>
      <c r="P6125" s="342"/>
      <c r="Q6125" s="432">
        <v>1</v>
      </c>
      <c r="R6125" s="887">
        <v>12</v>
      </c>
      <c r="S6125" s="1009">
        <v>180000</v>
      </c>
    </row>
    <row r="6126" spans="1:19" s="889" customFormat="1" ht="23.25">
      <c r="A6126" s="978" t="s">
        <v>1034</v>
      </c>
      <c r="B6126" s="415" t="s">
        <v>280</v>
      </c>
      <c r="C6126" s="979" t="s">
        <v>115</v>
      </c>
      <c r="D6126" s="887" t="s">
        <v>34189</v>
      </c>
      <c r="E6126" s="342">
        <v>12000</v>
      </c>
      <c r="F6126" s="738"/>
      <c r="G6126" s="734" t="s">
        <v>23491</v>
      </c>
      <c r="H6126" s="884" t="s">
        <v>11529</v>
      </c>
      <c r="I6126" s="884" t="s">
        <v>11529</v>
      </c>
      <c r="J6126" s="884" t="s">
        <v>11529</v>
      </c>
      <c r="K6126" s="432"/>
      <c r="L6126" s="432"/>
      <c r="M6126" s="342"/>
      <c r="N6126" s="432"/>
      <c r="O6126" s="432"/>
      <c r="P6126" s="342"/>
      <c r="Q6126" s="432">
        <v>1</v>
      </c>
      <c r="R6126" s="887">
        <v>12</v>
      </c>
      <c r="S6126" s="1009">
        <v>144000</v>
      </c>
    </row>
    <row r="6127" spans="1:19" s="889" customFormat="1" ht="23.25">
      <c r="A6127" s="978" t="s">
        <v>1034</v>
      </c>
      <c r="B6127" s="415" t="s">
        <v>280</v>
      </c>
      <c r="C6127" s="979" t="s">
        <v>115</v>
      </c>
      <c r="D6127" s="887" t="s">
        <v>34190</v>
      </c>
      <c r="E6127" s="342">
        <v>9000</v>
      </c>
      <c r="F6127" s="738"/>
      <c r="G6127" s="734" t="s">
        <v>23491</v>
      </c>
      <c r="H6127" s="884" t="s">
        <v>11529</v>
      </c>
      <c r="I6127" s="884" t="s">
        <v>11529</v>
      </c>
      <c r="J6127" s="884" t="s">
        <v>11529</v>
      </c>
      <c r="K6127" s="432"/>
      <c r="L6127" s="432"/>
      <c r="M6127" s="342"/>
      <c r="N6127" s="432"/>
      <c r="O6127" s="432"/>
      <c r="P6127" s="342"/>
      <c r="Q6127" s="432">
        <v>1</v>
      </c>
      <c r="R6127" s="887">
        <v>12</v>
      </c>
      <c r="S6127" s="1009">
        <v>108000</v>
      </c>
    </row>
    <row r="6128" spans="1:19" s="889" customFormat="1" ht="23.25">
      <c r="A6128" s="978" t="s">
        <v>1034</v>
      </c>
      <c r="B6128" s="415" t="s">
        <v>280</v>
      </c>
      <c r="C6128" s="979" t="s">
        <v>115</v>
      </c>
      <c r="D6128" s="887" t="s">
        <v>34191</v>
      </c>
      <c r="E6128" s="342">
        <v>8000</v>
      </c>
      <c r="F6128" s="738"/>
      <c r="G6128" s="734" t="s">
        <v>23491</v>
      </c>
      <c r="H6128" s="884" t="s">
        <v>11529</v>
      </c>
      <c r="I6128" s="884" t="s">
        <v>11529</v>
      </c>
      <c r="J6128" s="884" t="s">
        <v>11529</v>
      </c>
      <c r="K6128" s="432"/>
      <c r="L6128" s="432"/>
      <c r="M6128" s="342"/>
      <c r="N6128" s="432"/>
      <c r="O6128" s="432"/>
      <c r="P6128" s="342"/>
      <c r="Q6128" s="432">
        <v>1</v>
      </c>
      <c r="R6128" s="887">
        <v>12</v>
      </c>
      <c r="S6128" s="1009">
        <v>96000</v>
      </c>
    </row>
    <row r="6129" spans="1:19" s="889" customFormat="1" ht="23.25">
      <c r="A6129" s="978" t="s">
        <v>1034</v>
      </c>
      <c r="B6129" s="415" t="s">
        <v>280</v>
      </c>
      <c r="C6129" s="979" t="s">
        <v>115</v>
      </c>
      <c r="D6129" s="887" t="s">
        <v>34192</v>
      </c>
      <c r="E6129" s="342">
        <v>2800</v>
      </c>
      <c r="F6129" s="738"/>
      <c r="G6129" s="734" t="s">
        <v>23491</v>
      </c>
      <c r="H6129" s="884" t="s">
        <v>11529</v>
      </c>
      <c r="I6129" s="884" t="s">
        <v>11529</v>
      </c>
      <c r="J6129" s="884" t="s">
        <v>11529</v>
      </c>
      <c r="K6129" s="432"/>
      <c r="L6129" s="432"/>
      <c r="M6129" s="342"/>
      <c r="N6129" s="432"/>
      <c r="O6129" s="432"/>
      <c r="P6129" s="342"/>
      <c r="Q6129" s="432">
        <v>1</v>
      </c>
      <c r="R6129" s="887">
        <v>12</v>
      </c>
      <c r="S6129" s="1009">
        <v>33600</v>
      </c>
    </row>
    <row r="6130" spans="1:19" s="889" customFormat="1" ht="23.25">
      <c r="A6130" s="978" t="s">
        <v>1034</v>
      </c>
      <c r="B6130" s="415" t="s">
        <v>280</v>
      </c>
      <c r="C6130" s="979" t="s">
        <v>115</v>
      </c>
      <c r="D6130" s="887" t="s">
        <v>34193</v>
      </c>
      <c r="E6130" s="342">
        <v>11900</v>
      </c>
      <c r="F6130" s="738"/>
      <c r="G6130" s="734" t="s">
        <v>23491</v>
      </c>
      <c r="H6130" s="884" t="s">
        <v>11529</v>
      </c>
      <c r="I6130" s="884" t="s">
        <v>11529</v>
      </c>
      <c r="J6130" s="884" t="s">
        <v>11529</v>
      </c>
      <c r="K6130" s="432"/>
      <c r="L6130" s="432"/>
      <c r="M6130" s="342"/>
      <c r="N6130" s="432"/>
      <c r="O6130" s="432"/>
      <c r="P6130" s="342"/>
      <c r="Q6130" s="432">
        <v>1</v>
      </c>
      <c r="R6130" s="887">
        <v>12</v>
      </c>
      <c r="S6130" s="1009">
        <v>142800</v>
      </c>
    </row>
    <row r="6131" spans="1:19" s="889" customFormat="1" ht="23.25">
      <c r="A6131" s="978" t="s">
        <v>1034</v>
      </c>
      <c r="B6131" s="415" t="s">
        <v>280</v>
      </c>
      <c r="C6131" s="979" t="s">
        <v>115</v>
      </c>
      <c r="D6131" s="887" t="s">
        <v>23544</v>
      </c>
      <c r="E6131" s="342">
        <v>10000</v>
      </c>
      <c r="F6131" s="738"/>
      <c r="G6131" s="734" t="s">
        <v>23491</v>
      </c>
      <c r="H6131" s="884" t="s">
        <v>11529</v>
      </c>
      <c r="I6131" s="884" t="s">
        <v>11529</v>
      </c>
      <c r="J6131" s="884" t="s">
        <v>11529</v>
      </c>
      <c r="K6131" s="432"/>
      <c r="L6131" s="432"/>
      <c r="M6131" s="342"/>
      <c r="N6131" s="432"/>
      <c r="O6131" s="432"/>
      <c r="P6131" s="342"/>
      <c r="Q6131" s="432">
        <v>1</v>
      </c>
      <c r="R6131" s="887">
        <v>12</v>
      </c>
      <c r="S6131" s="1009">
        <v>120000</v>
      </c>
    </row>
    <row r="6132" spans="1:19" s="889" customFormat="1" ht="23.25">
      <c r="A6132" s="978" t="s">
        <v>1034</v>
      </c>
      <c r="B6132" s="415" t="s">
        <v>280</v>
      </c>
      <c r="C6132" s="979" t="s">
        <v>115</v>
      </c>
      <c r="D6132" s="887" t="s">
        <v>34194</v>
      </c>
      <c r="E6132" s="342">
        <v>7000</v>
      </c>
      <c r="F6132" s="738"/>
      <c r="G6132" s="734" t="s">
        <v>23491</v>
      </c>
      <c r="H6132" s="884" t="s">
        <v>11529</v>
      </c>
      <c r="I6132" s="884" t="s">
        <v>11529</v>
      </c>
      <c r="J6132" s="884" t="s">
        <v>11529</v>
      </c>
      <c r="K6132" s="432"/>
      <c r="L6132" s="432"/>
      <c r="M6132" s="342"/>
      <c r="N6132" s="432"/>
      <c r="O6132" s="432"/>
      <c r="P6132" s="342"/>
      <c r="Q6132" s="432">
        <v>1</v>
      </c>
      <c r="R6132" s="887">
        <v>12</v>
      </c>
      <c r="S6132" s="1009">
        <v>84000</v>
      </c>
    </row>
    <row r="6133" spans="1:19" s="889" customFormat="1" ht="23.25">
      <c r="A6133" s="978" t="s">
        <v>1034</v>
      </c>
      <c r="B6133" s="415" t="s">
        <v>280</v>
      </c>
      <c r="C6133" s="979" t="s">
        <v>115</v>
      </c>
      <c r="D6133" s="887" t="s">
        <v>34195</v>
      </c>
      <c r="E6133" s="342">
        <v>8000</v>
      </c>
      <c r="F6133" s="738"/>
      <c r="G6133" s="734" t="s">
        <v>23491</v>
      </c>
      <c r="H6133" s="884" t="s">
        <v>11529</v>
      </c>
      <c r="I6133" s="884" t="s">
        <v>11529</v>
      </c>
      <c r="J6133" s="884" t="s">
        <v>11529</v>
      </c>
      <c r="K6133" s="432"/>
      <c r="L6133" s="432"/>
      <c r="M6133" s="342"/>
      <c r="N6133" s="432"/>
      <c r="O6133" s="432"/>
      <c r="P6133" s="342"/>
      <c r="Q6133" s="432">
        <v>1</v>
      </c>
      <c r="R6133" s="887">
        <v>12</v>
      </c>
      <c r="S6133" s="1009">
        <v>96000</v>
      </c>
    </row>
    <row r="6134" spans="1:19" s="889" customFormat="1" ht="23.25">
      <c r="A6134" s="978" t="s">
        <v>1034</v>
      </c>
      <c r="B6134" s="415" t="s">
        <v>280</v>
      </c>
      <c r="C6134" s="979" t="s">
        <v>115</v>
      </c>
      <c r="D6134" s="887" t="s">
        <v>34196</v>
      </c>
      <c r="E6134" s="342">
        <v>9000</v>
      </c>
      <c r="F6134" s="738"/>
      <c r="G6134" s="734" t="s">
        <v>23491</v>
      </c>
      <c r="H6134" s="884" t="s">
        <v>11529</v>
      </c>
      <c r="I6134" s="884" t="s">
        <v>11529</v>
      </c>
      <c r="J6134" s="884" t="s">
        <v>11529</v>
      </c>
      <c r="K6134" s="432"/>
      <c r="L6134" s="432"/>
      <c r="M6134" s="342"/>
      <c r="N6134" s="432"/>
      <c r="O6134" s="432"/>
      <c r="P6134" s="342"/>
      <c r="Q6134" s="432">
        <v>1</v>
      </c>
      <c r="R6134" s="887">
        <v>12</v>
      </c>
      <c r="S6134" s="1009">
        <v>108000</v>
      </c>
    </row>
    <row r="6135" spans="1:19" s="889" customFormat="1" ht="23.25">
      <c r="A6135" s="978" t="s">
        <v>1034</v>
      </c>
      <c r="B6135" s="415" t="s">
        <v>280</v>
      </c>
      <c r="C6135" s="979" t="s">
        <v>115</v>
      </c>
      <c r="D6135" s="887" t="s">
        <v>34197</v>
      </c>
      <c r="E6135" s="342">
        <v>8000</v>
      </c>
      <c r="F6135" s="738"/>
      <c r="G6135" s="734" t="s">
        <v>23491</v>
      </c>
      <c r="H6135" s="884" t="s">
        <v>11529</v>
      </c>
      <c r="I6135" s="884" t="s">
        <v>11529</v>
      </c>
      <c r="J6135" s="884" t="s">
        <v>11529</v>
      </c>
      <c r="K6135" s="432"/>
      <c r="L6135" s="432"/>
      <c r="M6135" s="342"/>
      <c r="N6135" s="432"/>
      <c r="O6135" s="432"/>
      <c r="P6135" s="342"/>
      <c r="Q6135" s="432">
        <v>1</v>
      </c>
      <c r="R6135" s="887">
        <v>12</v>
      </c>
      <c r="S6135" s="1009">
        <v>96000</v>
      </c>
    </row>
    <row r="6136" spans="1:19" s="889" customFormat="1" ht="23.25">
      <c r="A6136" s="978" t="s">
        <v>1034</v>
      </c>
      <c r="B6136" s="415" t="s">
        <v>280</v>
      </c>
      <c r="C6136" s="979" t="s">
        <v>115</v>
      </c>
      <c r="D6136" s="887" t="s">
        <v>20055</v>
      </c>
      <c r="E6136" s="342">
        <v>10000</v>
      </c>
      <c r="F6136" s="738"/>
      <c r="G6136" s="734" t="s">
        <v>23491</v>
      </c>
      <c r="H6136" s="884" t="s">
        <v>11529</v>
      </c>
      <c r="I6136" s="884" t="s">
        <v>11529</v>
      </c>
      <c r="J6136" s="884" t="s">
        <v>11529</v>
      </c>
      <c r="K6136" s="432"/>
      <c r="L6136" s="432"/>
      <c r="M6136" s="342"/>
      <c r="N6136" s="432"/>
      <c r="O6136" s="432"/>
      <c r="P6136" s="342"/>
      <c r="Q6136" s="432">
        <v>1</v>
      </c>
      <c r="R6136" s="887">
        <v>12</v>
      </c>
      <c r="S6136" s="1009">
        <v>120000</v>
      </c>
    </row>
    <row r="6137" spans="1:19" s="889" customFormat="1" ht="23.25">
      <c r="A6137" s="978" t="s">
        <v>1034</v>
      </c>
      <c r="B6137" s="415" t="s">
        <v>280</v>
      </c>
      <c r="C6137" s="979" t="s">
        <v>115</v>
      </c>
      <c r="D6137" s="887" t="s">
        <v>34198</v>
      </c>
      <c r="E6137" s="342">
        <v>7000</v>
      </c>
      <c r="F6137" s="738"/>
      <c r="G6137" s="734" t="s">
        <v>23491</v>
      </c>
      <c r="H6137" s="884" t="s">
        <v>11529</v>
      </c>
      <c r="I6137" s="884" t="s">
        <v>11529</v>
      </c>
      <c r="J6137" s="884" t="s">
        <v>11529</v>
      </c>
      <c r="K6137" s="432"/>
      <c r="L6137" s="432"/>
      <c r="M6137" s="342"/>
      <c r="N6137" s="432"/>
      <c r="O6137" s="432"/>
      <c r="P6137" s="342"/>
      <c r="Q6137" s="432">
        <v>1</v>
      </c>
      <c r="R6137" s="887">
        <v>12</v>
      </c>
      <c r="S6137" s="1009">
        <v>84000</v>
      </c>
    </row>
    <row r="6138" spans="1:19" s="889" customFormat="1" ht="23.25">
      <c r="A6138" s="978" t="s">
        <v>1034</v>
      </c>
      <c r="B6138" s="415" t="s">
        <v>280</v>
      </c>
      <c r="C6138" s="979" t="s">
        <v>115</v>
      </c>
      <c r="D6138" s="887" t="s">
        <v>34199</v>
      </c>
      <c r="E6138" s="342">
        <v>8000</v>
      </c>
      <c r="F6138" s="738"/>
      <c r="G6138" s="734" t="s">
        <v>23491</v>
      </c>
      <c r="H6138" s="884"/>
      <c r="I6138" s="884" t="s">
        <v>11529</v>
      </c>
      <c r="J6138" s="884" t="s">
        <v>11529</v>
      </c>
      <c r="K6138" s="432"/>
      <c r="L6138" s="432"/>
      <c r="M6138" s="342"/>
      <c r="N6138" s="432"/>
      <c r="O6138" s="432"/>
      <c r="P6138" s="342"/>
      <c r="Q6138" s="432">
        <v>1</v>
      </c>
      <c r="R6138" s="887">
        <v>12</v>
      </c>
      <c r="S6138" s="1009">
        <v>96000</v>
      </c>
    </row>
    <row r="6139" spans="1:19" s="889" customFormat="1" ht="23.25">
      <c r="A6139" s="978" t="s">
        <v>1034</v>
      </c>
      <c r="B6139" s="415" t="s">
        <v>280</v>
      </c>
      <c r="C6139" s="979" t="s">
        <v>115</v>
      </c>
      <c r="D6139" s="887" t="s">
        <v>34200</v>
      </c>
      <c r="E6139" s="342">
        <v>5000</v>
      </c>
      <c r="F6139" s="738"/>
      <c r="G6139" s="734" t="s">
        <v>23491</v>
      </c>
      <c r="H6139" s="884"/>
      <c r="I6139" s="884" t="s">
        <v>11529</v>
      </c>
      <c r="J6139" s="884" t="s">
        <v>11529</v>
      </c>
      <c r="K6139" s="432"/>
      <c r="L6139" s="432"/>
      <c r="M6139" s="342"/>
      <c r="N6139" s="432"/>
      <c r="O6139" s="432"/>
      <c r="P6139" s="342"/>
      <c r="Q6139" s="432">
        <v>1</v>
      </c>
      <c r="R6139" s="887">
        <v>12</v>
      </c>
      <c r="S6139" s="1009">
        <v>60000</v>
      </c>
    </row>
    <row r="6140" spans="1:19" s="889" customFormat="1" ht="23.25">
      <c r="A6140" s="978" t="s">
        <v>1034</v>
      </c>
      <c r="B6140" s="415" t="s">
        <v>280</v>
      </c>
      <c r="C6140" s="979" t="s">
        <v>115</v>
      </c>
      <c r="D6140" s="887" t="s">
        <v>34201</v>
      </c>
      <c r="E6140" s="342">
        <v>4500</v>
      </c>
      <c r="F6140" s="738"/>
      <c r="G6140" s="734" t="s">
        <v>23491</v>
      </c>
      <c r="H6140" s="884"/>
      <c r="I6140" s="887" t="s">
        <v>11529</v>
      </c>
      <c r="J6140" s="884" t="s">
        <v>11529</v>
      </c>
      <c r="K6140" s="432"/>
      <c r="L6140" s="432"/>
      <c r="M6140" s="342"/>
      <c r="N6140" s="432"/>
      <c r="O6140" s="432"/>
      <c r="P6140" s="342"/>
      <c r="Q6140" s="432">
        <v>1</v>
      </c>
      <c r="R6140" s="887">
        <v>12</v>
      </c>
      <c r="S6140" s="1009">
        <v>54000</v>
      </c>
    </row>
    <row r="6141" spans="1:19" s="889" customFormat="1" ht="23.25">
      <c r="A6141" s="978" t="s">
        <v>1034</v>
      </c>
      <c r="B6141" s="415" t="s">
        <v>280</v>
      </c>
      <c r="C6141" s="979" t="s">
        <v>115</v>
      </c>
      <c r="D6141" s="887" t="s">
        <v>34202</v>
      </c>
      <c r="E6141" s="342">
        <v>9000</v>
      </c>
      <c r="F6141" s="738"/>
      <c r="G6141" s="734" t="s">
        <v>23491</v>
      </c>
      <c r="H6141" s="884"/>
      <c r="I6141" s="887" t="s">
        <v>11529</v>
      </c>
      <c r="J6141" s="884" t="s">
        <v>11529</v>
      </c>
      <c r="K6141" s="432"/>
      <c r="L6141" s="432"/>
      <c r="M6141" s="342"/>
      <c r="N6141" s="432"/>
      <c r="O6141" s="432"/>
      <c r="P6141" s="342"/>
      <c r="Q6141" s="432">
        <v>1</v>
      </c>
      <c r="R6141" s="887">
        <v>12</v>
      </c>
      <c r="S6141" s="1009">
        <v>108000</v>
      </c>
    </row>
    <row r="6142" spans="1:19" s="889" customFormat="1" ht="23.25">
      <c r="A6142" s="978" t="s">
        <v>1034</v>
      </c>
      <c r="B6142" s="415" t="s">
        <v>280</v>
      </c>
      <c r="C6142" s="979" t="s">
        <v>115</v>
      </c>
      <c r="D6142" s="887" t="s">
        <v>34203</v>
      </c>
      <c r="E6142" s="342">
        <v>8000</v>
      </c>
      <c r="F6142" s="738"/>
      <c r="G6142" s="734" t="s">
        <v>23491</v>
      </c>
      <c r="H6142" s="884"/>
      <c r="I6142" s="887" t="s">
        <v>11529</v>
      </c>
      <c r="J6142" s="887" t="s">
        <v>11529</v>
      </c>
      <c r="K6142" s="432"/>
      <c r="L6142" s="432"/>
      <c r="M6142" s="342"/>
      <c r="N6142" s="432"/>
      <c r="O6142" s="432"/>
      <c r="P6142" s="342"/>
      <c r="Q6142" s="432">
        <v>1</v>
      </c>
      <c r="R6142" s="887">
        <v>12</v>
      </c>
      <c r="S6142" s="1009">
        <v>96000</v>
      </c>
    </row>
    <row r="6143" spans="1:19" s="889" customFormat="1" ht="34.9">
      <c r="A6143" s="978" t="s">
        <v>1034</v>
      </c>
      <c r="B6143" s="415" t="s">
        <v>280</v>
      </c>
      <c r="C6143" s="979" t="s">
        <v>115</v>
      </c>
      <c r="D6143" s="887" t="s">
        <v>34204</v>
      </c>
      <c r="E6143" s="342">
        <v>9000</v>
      </c>
      <c r="F6143" s="738"/>
      <c r="G6143" s="734" t="s">
        <v>23491</v>
      </c>
      <c r="H6143" s="884"/>
      <c r="I6143" s="887" t="s">
        <v>11529</v>
      </c>
      <c r="J6143" s="887" t="s">
        <v>11529</v>
      </c>
      <c r="K6143" s="432"/>
      <c r="L6143" s="432"/>
      <c r="M6143" s="342"/>
      <c r="N6143" s="432"/>
      <c r="O6143" s="432"/>
      <c r="P6143" s="342"/>
      <c r="Q6143" s="432">
        <v>1</v>
      </c>
      <c r="R6143" s="887">
        <v>12</v>
      </c>
      <c r="S6143" s="1009">
        <v>108000</v>
      </c>
    </row>
    <row r="6144" spans="1:19" s="889" customFormat="1" ht="23.25">
      <c r="A6144" s="1042" t="s">
        <v>37673</v>
      </c>
      <c r="B6144" s="415" t="s">
        <v>280</v>
      </c>
      <c r="C6144" s="979" t="s">
        <v>115</v>
      </c>
      <c r="D6144" s="887" t="s">
        <v>20144</v>
      </c>
      <c r="E6144" s="342">
        <v>8000</v>
      </c>
      <c r="F6144" s="738" t="s">
        <v>33747</v>
      </c>
      <c r="G6144" s="734" t="s">
        <v>33748</v>
      </c>
      <c r="H6144" s="884" t="s">
        <v>33749</v>
      </c>
      <c r="I6144" s="884" t="s">
        <v>19764</v>
      </c>
      <c r="J6144" s="884" t="s">
        <v>26485</v>
      </c>
      <c r="K6144" s="432"/>
      <c r="L6144" s="432"/>
      <c r="M6144" s="342"/>
      <c r="N6144" s="432"/>
      <c r="O6144" s="432"/>
      <c r="P6144" s="342"/>
      <c r="Q6144" s="432">
        <v>1</v>
      </c>
      <c r="R6144" s="887">
        <v>11</v>
      </c>
      <c r="S6144" s="1009">
        <v>88000</v>
      </c>
    </row>
    <row r="6145" spans="1:19" s="889" customFormat="1" ht="23.25">
      <c r="A6145" s="1042" t="s">
        <v>37673</v>
      </c>
      <c r="B6145" s="415" t="s">
        <v>280</v>
      </c>
      <c r="C6145" s="979" t="s">
        <v>115</v>
      </c>
      <c r="D6145" s="887" t="s">
        <v>33768</v>
      </c>
      <c r="E6145" s="342">
        <v>9000</v>
      </c>
      <c r="F6145" s="738" t="s">
        <v>33781</v>
      </c>
      <c r="G6145" s="734" t="s">
        <v>33782</v>
      </c>
      <c r="H6145" s="884" t="s">
        <v>20442</v>
      </c>
      <c r="I6145" s="884" t="s">
        <v>19764</v>
      </c>
      <c r="J6145" s="884" t="s">
        <v>21022</v>
      </c>
      <c r="K6145" s="432"/>
      <c r="L6145" s="432"/>
      <c r="M6145" s="342"/>
      <c r="N6145" s="432"/>
      <c r="O6145" s="432"/>
      <c r="P6145" s="342"/>
      <c r="Q6145" s="432">
        <v>1</v>
      </c>
      <c r="R6145" s="887">
        <v>11</v>
      </c>
      <c r="S6145" s="1009">
        <v>99000</v>
      </c>
    </row>
    <row r="6146" spans="1:19" s="889" customFormat="1" ht="46.5">
      <c r="A6146" s="1042" t="s">
        <v>37673</v>
      </c>
      <c r="B6146" s="415" t="s">
        <v>280</v>
      </c>
      <c r="C6146" s="979" t="s">
        <v>115</v>
      </c>
      <c r="D6146" s="887" t="s">
        <v>20212</v>
      </c>
      <c r="E6146" s="342">
        <v>3500</v>
      </c>
      <c r="F6146" s="738" t="s">
        <v>33791</v>
      </c>
      <c r="G6146" s="734" t="s">
        <v>33792</v>
      </c>
      <c r="H6146" s="884" t="s">
        <v>23359</v>
      </c>
      <c r="I6146" s="884" t="s">
        <v>19764</v>
      </c>
      <c r="J6146" s="884" t="s">
        <v>33793</v>
      </c>
      <c r="K6146" s="432"/>
      <c r="L6146" s="432"/>
      <c r="M6146" s="342"/>
      <c r="N6146" s="432"/>
      <c r="O6146" s="432"/>
      <c r="P6146" s="342"/>
      <c r="Q6146" s="432">
        <v>1</v>
      </c>
      <c r="R6146" s="887">
        <v>11</v>
      </c>
      <c r="S6146" s="1009">
        <v>38500</v>
      </c>
    </row>
    <row r="6147" spans="1:19" s="889" customFormat="1" ht="34.9">
      <c r="A6147" s="1042" t="s">
        <v>37673</v>
      </c>
      <c r="B6147" s="415" t="s">
        <v>280</v>
      </c>
      <c r="C6147" s="979" t="s">
        <v>115</v>
      </c>
      <c r="D6147" s="887" t="s">
        <v>27800</v>
      </c>
      <c r="E6147" s="342">
        <v>6000</v>
      </c>
      <c r="F6147" s="738" t="s">
        <v>33814</v>
      </c>
      <c r="G6147" s="734" t="s">
        <v>33815</v>
      </c>
      <c r="H6147" s="884" t="s">
        <v>20463</v>
      </c>
      <c r="I6147" s="884" t="s">
        <v>19764</v>
      </c>
      <c r="J6147" s="884" t="s">
        <v>20480</v>
      </c>
      <c r="K6147" s="432"/>
      <c r="L6147" s="432"/>
      <c r="M6147" s="342"/>
      <c r="N6147" s="432"/>
      <c r="O6147" s="432"/>
      <c r="P6147" s="342"/>
      <c r="Q6147" s="432">
        <v>1</v>
      </c>
      <c r="R6147" s="887">
        <v>11</v>
      </c>
      <c r="S6147" s="1009">
        <v>66000</v>
      </c>
    </row>
    <row r="6148" spans="1:19" s="889" customFormat="1" ht="23.25">
      <c r="A6148" s="1042" t="s">
        <v>37673</v>
      </c>
      <c r="B6148" s="415" t="s">
        <v>280</v>
      </c>
      <c r="C6148" s="979" t="s">
        <v>115</v>
      </c>
      <c r="D6148" s="887" t="s">
        <v>31480</v>
      </c>
      <c r="E6148" s="342">
        <v>2500</v>
      </c>
      <c r="F6148" s="738" t="s">
        <v>33816</v>
      </c>
      <c r="G6148" s="734" t="s">
        <v>33817</v>
      </c>
      <c r="H6148" s="884" t="s">
        <v>23386</v>
      </c>
      <c r="I6148" s="884" t="s">
        <v>23359</v>
      </c>
      <c r="J6148" s="345" t="s">
        <v>33818</v>
      </c>
      <c r="K6148" s="432"/>
      <c r="L6148" s="432"/>
      <c r="M6148" s="342"/>
      <c r="N6148" s="432"/>
      <c r="O6148" s="432"/>
      <c r="P6148" s="342"/>
      <c r="Q6148" s="432">
        <v>1</v>
      </c>
      <c r="R6148" s="887">
        <v>11</v>
      </c>
      <c r="S6148" s="1009">
        <v>27500</v>
      </c>
    </row>
    <row r="6149" spans="1:19" s="889" customFormat="1" ht="34.9">
      <c r="A6149" s="1042" t="s">
        <v>37673</v>
      </c>
      <c r="B6149" s="415" t="s">
        <v>280</v>
      </c>
      <c r="C6149" s="979" t="s">
        <v>115</v>
      </c>
      <c r="D6149" s="887" t="s">
        <v>20215</v>
      </c>
      <c r="E6149" s="342">
        <v>6500</v>
      </c>
      <c r="F6149" s="738" t="s">
        <v>33842</v>
      </c>
      <c r="G6149" s="734" t="s">
        <v>33843</v>
      </c>
      <c r="H6149" s="884" t="s">
        <v>20463</v>
      </c>
      <c r="I6149" s="884" t="s">
        <v>19764</v>
      </c>
      <c r="J6149" s="884" t="s">
        <v>27666</v>
      </c>
      <c r="K6149" s="432"/>
      <c r="L6149" s="432"/>
      <c r="M6149" s="342"/>
      <c r="N6149" s="432"/>
      <c r="O6149" s="432"/>
      <c r="P6149" s="342"/>
      <c r="Q6149" s="432">
        <v>1</v>
      </c>
      <c r="R6149" s="887">
        <v>11</v>
      </c>
      <c r="S6149" s="1009">
        <v>71500</v>
      </c>
    </row>
    <row r="6150" spans="1:19" s="889" customFormat="1" ht="23.25">
      <c r="A6150" s="1042" t="s">
        <v>37673</v>
      </c>
      <c r="B6150" s="415" t="s">
        <v>280</v>
      </c>
      <c r="C6150" s="979" t="s">
        <v>115</v>
      </c>
      <c r="D6150" s="887" t="s">
        <v>20144</v>
      </c>
      <c r="E6150" s="342">
        <v>10000</v>
      </c>
      <c r="F6150" s="738" t="s">
        <v>33881</v>
      </c>
      <c r="G6150" s="734" t="s">
        <v>33882</v>
      </c>
      <c r="H6150" s="884" t="s">
        <v>24773</v>
      </c>
      <c r="I6150" s="884" t="s">
        <v>19764</v>
      </c>
      <c r="J6150" s="884" t="s">
        <v>19726</v>
      </c>
      <c r="K6150" s="432"/>
      <c r="L6150" s="432"/>
      <c r="M6150" s="342"/>
      <c r="N6150" s="432"/>
      <c r="O6150" s="432"/>
      <c r="P6150" s="342"/>
      <c r="Q6150" s="432">
        <v>1</v>
      </c>
      <c r="R6150" s="887">
        <v>11</v>
      </c>
      <c r="S6150" s="1009">
        <v>110000</v>
      </c>
    </row>
    <row r="6151" spans="1:19" s="889" customFormat="1" ht="34.9">
      <c r="A6151" s="1042" t="s">
        <v>37673</v>
      </c>
      <c r="B6151" s="415" t="s">
        <v>280</v>
      </c>
      <c r="C6151" s="979" t="s">
        <v>115</v>
      </c>
      <c r="D6151" s="887" t="s">
        <v>20144</v>
      </c>
      <c r="E6151" s="342">
        <v>7500</v>
      </c>
      <c r="F6151" s="738">
        <v>42039747</v>
      </c>
      <c r="G6151" s="734" t="s">
        <v>33914</v>
      </c>
      <c r="H6151" s="884" t="s">
        <v>33915</v>
      </c>
      <c r="I6151" s="884" t="s">
        <v>19764</v>
      </c>
      <c r="J6151" s="884" t="s">
        <v>33916</v>
      </c>
      <c r="K6151" s="432"/>
      <c r="L6151" s="432"/>
      <c r="M6151" s="342"/>
      <c r="N6151" s="432"/>
      <c r="O6151" s="432"/>
      <c r="P6151" s="342"/>
      <c r="Q6151" s="432">
        <v>1</v>
      </c>
      <c r="R6151" s="887">
        <v>11</v>
      </c>
      <c r="S6151" s="1009">
        <v>82500</v>
      </c>
    </row>
    <row r="6152" spans="1:19" s="889" customFormat="1" ht="23.25">
      <c r="A6152" s="1042" t="s">
        <v>37673</v>
      </c>
      <c r="B6152" s="415" t="s">
        <v>280</v>
      </c>
      <c r="C6152" s="979" t="s">
        <v>115</v>
      </c>
      <c r="D6152" s="887" t="s">
        <v>20144</v>
      </c>
      <c r="E6152" s="342">
        <v>8000</v>
      </c>
      <c r="F6152" s="738" t="s">
        <v>33964</v>
      </c>
      <c r="G6152" s="734" t="s">
        <v>33965</v>
      </c>
      <c r="H6152" s="884" t="s">
        <v>33749</v>
      </c>
      <c r="I6152" s="884" t="s">
        <v>19764</v>
      </c>
      <c r="J6152" s="884" t="s">
        <v>19842</v>
      </c>
      <c r="K6152" s="432"/>
      <c r="L6152" s="432"/>
      <c r="M6152" s="342"/>
      <c r="N6152" s="432"/>
      <c r="O6152" s="432"/>
      <c r="P6152" s="342"/>
      <c r="Q6152" s="432">
        <v>1</v>
      </c>
      <c r="R6152" s="887">
        <v>11</v>
      </c>
      <c r="S6152" s="1009">
        <v>88000</v>
      </c>
    </row>
    <row r="6153" spans="1:19" s="889" customFormat="1" ht="34.9">
      <c r="A6153" s="1042" t="s">
        <v>37673</v>
      </c>
      <c r="B6153" s="415" t="s">
        <v>280</v>
      </c>
      <c r="C6153" s="979" t="s">
        <v>115</v>
      </c>
      <c r="D6153" s="887" t="s">
        <v>20144</v>
      </c>
      <c r="E6153" s="342">
        <v>8000</v>
      </c>
      <c r="F6153" s="738">
        <v>8075877</v>
      </c>
      <c r="G6153" s="734" t="s">
        <v>33973</v>
      </c>
      <c r="H6153" s="884" t="s">
        <v>31513</v>
      </c>
      <c r="I6153" s="884" t="s">
        <v>19764</v>
      </c>
      <c r="J6153" s="884" t="s">
        <v>27820</v>
      </c>
      <c r="K6153" s="432"/>
      <c r="L6153" s="432"/>
      <c r="M6153" s="342"/>
      <c r="N6153" s="432"/>
      <c r="O6153" s="432"/>
      <c r="P6153" s="342"/>
      <c r="Q6153" s="432">
        <v>1</v>
      </c>
      <c r="R6153" s="887">
        <v>11</v>
      </c>
      <c r="S6153" s="1009">
        <v>88000</v>
      </c>
    </row>
    <row r="6154" spans="1:19" s="889" customFormat="1" ht="23.25">
      <c r="A6154" s="1042" t="s">
        <v>37673</v>
      </c>
      <c r="B6154" s="415" t="s">
        <v>280</v>
      </c>
      <c r="C6154" s="979" t="s">
        <v>115</v>
      </c>
      <c r="D6154" s="887" t="s">
        <v>25498</v>
      </c>
      <c r="E6154" s="342">
        <v>3500</v>
      </c>
      <c r="F6154" s="738" t="s">
        <v>34008</v>
      </c>
      <c r="G6154" s="734" t="s">
        <v>34009</v>
      </c>
      <c r="H6154" s="884" t="s">
        <v>34010</v>
      </c>
      <c r="I6154" s="884" t="s">
        <v>19749</v>
      </c>
      <c r="J6154" s="884" t="s">
        <v>34011</v>
      </c>
      <c r="K6154" s="432"/>
      <c r="L6154" s="432"/>
      <c r="M6154" s="342"/>
      <c r="N6154" s="432"/>
      <c r="O6154" s="432"/>
      <c r="P6154" s="342"/>
      <c r="Q6154" s="432">
        <v>1</v>
      </c>
      <c r="R6154" s="887">
        <v>11</v>
      </c>
      <c r="S6154" s="1009">
        <v>38500</v>
      </c>
    </row>
    <row r="6155" spans="1:19" s="889" customFormat="1" ht="34.9">
      <c r="A6155" s="1042" t="s">
        <v>37673</v>
      </c>
      <c r="B6155" s="415" t="s">
        <v>280</v>
      </c>
      <c r="C6155" s="979" t="s">
        <v>115</v>
      </c>
      <c r="D6155" s="887" t="s">
        <v>20144</v>
      </c>
      <c r="E6155" s="342">
        <v>9000</v>
      </c>
      <c r="F6155" s="738" t="s">
        <v>34061</v>
      </c>
      <c r="G6155" s="734" t="s">
        <v>34062</v>
      </c>
      <c r="H6155" s="884" t="s">
        <v>19726</v>
      </c>
      <c r="I6155" s="884" t="s">
        <v>20536</v>
      </c>
      <c r="J6155" s="884" t="s">
        <v>34063</v>
      </c>
      <c r="K6155" s="432"/>
      <c r="L6155" s="432"/>
      <c r="M6155" s="342"/>
      <c r="N6155" s="432"/>
      <c r="O6155" s="432"/>
      <c r="P6155" s="342"/>
      <c r="Q6155" s="432">
        <v>1</v>
      </c>
      <c r="R6155" s="887">
        <v>11</v>
      </c>
      <c r="S6155" s="1009">
        <v>99000</v>
      </c>
    </row>
    <row r="6156" spans="1:19" s="889" customFormat="1" ht="23.25">
      <c r="A6156" s="1042" t="s">
        <v>37673</v>
      </c>
      <c r="B6156" s="415" t="s">
        <v>280</v>
      </c>
      <c r="C6156" s="979" t="s">
        <v>115</v>
      </c>
      <c r="D6156" s="887" t="s">
        <v>20144</v>
      </c>
      <c r="E6156" s="342">
        <v>8000</v>
      </c>
      <c r="F6156" s="738" t="s">
        <v>34064</v>
      </c>
      <c r="G6156" s="734" t="s">
        <v>34065</v>
      </c>
      <c r="H6156" s="884" t="s">
        <v>23441</v>
      </c>
      <c r="I6156" s="884" t="s">
        <v>19764</v>
      </c>
      <c r="J6156" s="884" t="s">
        <v>19791</v>
      </c>
      <c r="K6156" s="432"/>
      <c r="L6156" s="432"/>
      <c r="M6156" s="342"/>
      <c r="N6156" s="432"/>
      <c r="O6156" s="432"/>
      <c r="P6156" s="342"/>
      <c r="Q6156" s="432">
        <v>1</v>
      </c>
      <c r="R6156" s="887">
        <v>11</v>
      </c>
      <c r="S6156" s="1009">
        <v>88000</v>
      </c>
    </row>
    <row r="6157" spans="1:19" s="889" customFormat="1" ht="34.9">
      <c r="A6157" s="1042" t="s">
        <v>37673</v>
      </c>
      <c r="B6157" s="415" t="s">
        <v>280</v>
      </c>
      <c r="C6157" s="979" t="s">
        <v>115</v>
      </c>
      <c r="D6157" s="887" t="s">
        <v>20215</v>
      </c>
      <c r="E6157" s="342">
        <v>6500</v>
      </c>
      <c r="F6157" s="738" t="s">
        <v>34128</v>
      </c>
      <c r="G6157" s="734" t="s">
        <v>34129</v>
      </c>
      <c r="H6157" s="884" t="s">
        <v>34130</v>
      </c>
      <c r="I6157" s="884" t="s">
        <v>19764</v>
      </c>
      <c r="J6157" s="884" t="s">
        <v>34131</v>
      </c>
      <c r="K6157" s="432"/>
      <c r="L6157" s="432"/>
      <c r="M6157" s="342"/>
      <c r="N6157" s="432"/>
      <c r="O6157" s="432"/>
      <c r="P6157" s="342"/>
      <c r="Q6157" s="432">
        <v>1</v>
      </c>
      <c r="R6157" s="887">
        <v>11</v>
      </c>
      <c r="S6157" s="1009">
        <v>71500</v>
      </c>
    </row>
    <row r="6158" spans="1:19" s="889" customFormat="1" ht="23.25">
      <c r="A6158" s="1042" t="s">
        <v>37673</v>
      </c>
      <c r="B6158" s="415" t="s">
        <v>280</v>
      </c>
      <c r="C6158" s="979" t="s">
        <v>115</v>
      </c>
      <c r="D6158" s="887" t="s">
        <v>20144</v>
      </c>
      <c r="E6158" s="342">
        <v>8000</v>
      </c>
      <c r="F6158" s="738" t="s">
        <v>34176</v>
      </c>
      <c r="G6158" s="734" t="s">
        <v>34177</v>
      </c>
      <c r="H6158" s="884" t="s">
        <v>23927</v>
      </c>
      <c r="I6158" s="884" t="s">
        <v>34178</v>
      </c>
      <c r="J6158" s="884" t="s">
        <v>34179</v>
      </c>
      <c r="K6158" s="432"/>
      <c r="L6158" s="432"/>
      <c r="M6158" s="342"/>
      <c r="N6158" s="432"/>
      <c r="O6158" s="432"/>
      <c r="P6158" s="342"/>
      <c r="Q6158" s="432">
        <v>1</v>
      </c>
      <c r="R6158" s="887">
        <v>11</v>
      </c>
      <c r="S6158" s="1009">
        <v>88000</v>
      </c>
    </row>
    <row r="6159" spans="1:19" s="889" customFormat="1" ht="23.25">
      <c r="A6159" s="1042" t="s">
        <v>37673</v>
      </c>
      <c r="B6159" s="415" t="s">
        <v>280</v>
      </c>
      <c r="C6159" s="345" t="s">
        <v>115</v>
      </c>
      <c r="D6159" s="345" t="s">
        <v>34205</v>
      </c>
      <c r="E6159" s="980">
        <v>10000</v>
      </c>
      <c r="F6159" s="345" t="s">
        <v>34206</v>
      </c>
      <c r="G6159" s="829" t="s">
        <v>34207</v>
      </c>
      <c r="H6159" s="345" t="s">
        <v>19729</v>
      </c>
      <c r="I6159" s="345" t="s">
        <v>19726</v>
      </c>
      <c r="J6159" s="345" t="s">
        <v>34208</v>
      </c>
      <c r="K6159" s="904">
        <v>1</v>
      </c>
      <c r="L6159" s="904">
        <v>12</v>
      </c>
      <c r="M6159" s="980">
        <v>120000</v>
      </c>
      <c r="N6159" s="904">
        <v>1</v>
      </c>
      <c r="O6159" s="904">
        <v>6</v>
      </c>
      <c r="P6159" s="980">
        <v>60000</v>
      </c>
      <c r="Q6159" s="904">
        <v>1</v>
      </c>
      <c r="R6159" s="904">
        <v>12</v>
      </c>
      <c r="S6159" s="981">
        <v>120000</v>
      </c>
    </row>
    <row r="6160" spans="1:19" s="889" customFormat="1" ht="46.5">
      <c r="A6160" s="1042" t="s">
        <v>37673</v>
      </c>
      <c r="B6160" s="415" t="s">
        <v>280</v>
      </c>
      <c r="C6160" s="345" t="s">
        <v>115</v>
      </c>
      <c r="D6160" s="345" t="s">
        <v>34209</v>
      </c>
      <c r="E6160" s="980">
        <v>13000</v>
      </c>
      <c r="F6160" s="982" t="s">
        <v>34210</v>
      </c>
      <c r="G6160" s="829" t="s">
        <v>34211</v>
      </c>
      <c r="H6160" s="345" t="s">
        <v>34212</v>
      </c>
      <c r="I6160" s="345" t="s">
        <v>23418</v>
      </c>
      <c r="J6160" s="345" t="s">
        <v>34213</v>
      </c>
      <c r="K6160" s="904">
        <v>1</v>
      </c>
      <c r="L6160" s="904">
        <v>6</v>
      </c>
      <c r="M6160" s="980">
        <v>78000</v>
      </c>
      <c r="N6160" s="904" t="s">
        <v>388</v>
      </c>
      <c r="O6160" s="904" t="s">
        <v>388</v>
      </c>
      <c r="P6160" s="980" t="s">
        <v>388</v>
      </c>
      <c r="Q6160" s="904" t="s">
        <v>388</v>
      </c>
      <c r="R6160" s="904" t="s">
        <v>388</v>
      </c>
      <c r="S6160" s="981" t="s">
        <v>388</v>
      </c>
    </row>
    <row r="6161" spans="1:19" s="889" customFormat="1" ht="23.25">
      <c r="A6161" s="1042" t="s">
        <v>37673</v>
      </c>
      <c r="B6161" s="415" t="s">
        <v>280</v>
      </c>
      <c r="C6161" s="345" t="s">
        <v>115</v>
      </c>
      <c r="D6161" s="345" t="s">
        <v>20390</v>
      </c>
      <c r="E6161" s="980">
        <v>4000</v>
      </c>
      <c r="F6161" s="983" t="s">
        <v>34214</v>
      </c>
      <c r="G6161" s="829" t="s">
        <v>34215</v>
      </c>
      <c r="H6161" s="345" t="s">
        <v>19741</v>
      </c>
      <c r="I6161" s="345" t="s">
        <v>34216</v>
      </c>
      <c r="J6161" s="345" t="s">
        <v>34216</v>
      </c>
      <c r="K6161" s="904">
        <v>1</v>
      </c>
      <c r="L6161" s="904">
        <v>12</v>
      </c>
      <c r="M6161" s="980">
        <v>48000</v>
      </c>
      <c r="N6161" s="904">
        <v>1</v>
      </c>
      <c r="O6161" s="904">
        <v>6</v>
      </c>
      <c r="P6161" s="980">
        <v>24000</v>
      </c>
      <c r="Q6161" s="904">
        <v>1</v>
      </c>
      <c r="R6161" s="904">
        <v>12</v>
      </c>
      <c r="S6161" s="981">
        <v>48000</v>
      </c>
    </row>
    <row r="6162" spans="1:19" s="889" customFormat="1" ht="23.25">
      <c r="A6162" s="1042" t="s">
        <v>37673</v>
      </c>
      <c r="B6162" s="415" t="s">
        <v>280</v>
      </c>
      <c r="C6162" s="345" t="s">
        <v>115</v>
      </c>
      <c r="D6162" s="345" t="s">
        <v>34217</v>
      </c>
      <c r="E6162" s="980">
        <v>8000</v>
      </c>
      <c r="F6162" s="345" t="s">
        <v>34218</v>
      </c>
      <c r="G6162" s="829" t="s">
        <v>34219</v>
      </c>
      <c r="H6162" s="345" t="s">
        <v>19729</v>
      </c>
      <c r="I6162" s="345" t="s">
        <v>19726</v>
      </c>
      <c r="J6162" s="345" t="s">
        <v>34208</v>
      </c>
      <c r="K6162" s="904" t="s">
        <v>388</v>
      </c>
      <c r="L6162" s="904" t="s">
        <v>388</v>
      </c>
      <c r="M6162" s="980" t="s">
        <v>388</v>
      </c>
      <c r="N6162" s="904">
        <v>1</v>
      </c>
      <c r="O6162" s="904">
        <v>3</v>
      </c>
      <c r="P6162" s="980">
        <v>24000</v>
      </c>
      <c r="Q6162" s="904">
        <v>1</v>
      </c>
      <c r="R6162" s="904">
        <v>12</v>
      </c>
      <c r="S6162" s="981">
        <v>96000</v>
      </c>
    </row>
    <row r="6163" spans="1:19" s="889" customFormat="1" ht="23.25">
      <c r="A6163" s="1042" t="s">
        <v>37673</v>
      </c>
      <c r="B6163" s="415" t="s">
        <v>280</v>
      </c>
      <c r="C6163" s="345" t="s">
        <v>115</v>
      </c>
      <c r="D6163" s="345" t="s">
        <v>19907</v>
      </c>
      <c r="E6163" s="980">
        <v>3000</v>
      </c>
      <c r="F6163" s="345">
        <v>46929517</v>
      </c>
      <c r="G6163" s="829" t="s">
        <v>34220</v>
      </c>
      <c r="H6163" s="345" t="s">
        <v>19741</v>
      </c>
      <c r="I6163" s="345" t="s">
        <v>34216</v>
      </c>
      <c r="J6163" s="345" t="s">
        <v>27718</v>
      </c>
      <c r="K6163" s="904">
        <v>1</v>
      </c>
      <c r="L6163" s="904">
        <v>12</v>
      </c>
      <c r="M6163" s="980">
        <v>36000</v>
      </c>
      <c r="N6163" s="904">
        <v>1</v>
      </c>
      <c r="O6163" s="904">
        <v>6</v>
      </c>
      <c r="P6163" s="980">
        <v>18000</v>
      </c>
      <c r="Q6163" s="904">
        <v>1</v>
      </c>
      <c r="R6163" s="904">
        <v>12</v>
      </c>
      <c r="S6163" s="981">
        <v>36000</v>
      </c>
    </row>
    <row r="6164" spans="1:19" s="889" customFormat="1" ht="23.25">
      <c r="A6164" s="1042" t="s">
        <v>37673</v>
      </c>
      <c r="B6164" s="415" t="s">
        <v>280</v>
      </c>
      <c r="C6164" s="345" t="s">
        <v>115</v>
      </c>
      <c r="D6164" s="345" t="s">
        <v>34221</v>
      </c>
      <c r="E6164" s="980">
        <v>7000</v>
      </c>
      <c r="F6164" s="983" t="s">
        <v>34222</v>
      </c>
      <c r="G6164" s="829" t="s">
        <v>34223</v>
      </c>
      <c r="H6164" s="345" t="s">
        <v>20904</v>
      </c>
      <c r="I6164" s="345" t="s">
        <v>19811</v>
      </c>
      <c r="J6164" s="345" t="s">
        <v>34224</v>
      </c>
      <c r="K6164" s="904">
        <v>1</v>
      </c>
      <c r="L6164" s="904">
        <v>12</v>
      </c>
      <c r="M6164" s="980">
        <v>84000</v>
      </c>
      <c r="N6164" s="904">
        <v>1</v>
      </c>
      <c r="O6164" s="904">
        <v>6</v>
      </c>
      <c r="P6164" s="980">
        <v>42000</v>
      </c>
      <c r="Q6164" s="904">
        <v>1</v>
      </c>
      <c r="R6164" s="904">
        <v>12</v>
      </c>
      <c r="S6164" s="981">
        <v>84000</v>
      </c>
    </row>
    <row r="6165" spans="1:19" s="889" customFormat="1" ht="23.25">
      <c r="A6165" s="1042" t="s">
        <v>37673</v>
      </c>
      <c r="B6165" s="415" t="s">
        <v>280</v>
      </c>
      <c r="C6165" s="345" t="s">
        <v>115</v>
      </c>
      <c r="D6165" s="345" t="s">
        <v>20390</v>
      </c>
      <c r="E6165" s="980">
        <v>3500</v>
      </c>
      <c r="F6165" s="345">
        <v>44747709</v>
      </c>
      <c r="G6165" s="829" t="s">
        <v>34225</v>
      </c>
      <c r="H6165" s="345" t="s">
        <v>19741</v>
      </c>
      <c r="I6165" s="345" t="s">
        <v>34216</v>
      </c>
      <c r="J6165" s="345" t="s">
        <v>34216</v>
      </c>
      <c r="K6165" s="904">
        <v>1</v>
      </c>
      <c r="L6165" s="904">
        <v>12</v>
      </c>
      <c r="M6165" s="980">
        <v>42000</v>
      </c>
      <c r="N6165" s="904">
        <v>1</v>
      </c>
      <c r="O6165" s="904">
        <v>6</v>
      </c>
      <c r="P6165" s="980">
        <v>21000</v>
      </c>
      <c r="Q6165" s="904">
        <v>1</v>
      </c>
      <c r="R6165" s="904">
        <v>12</v>
      </c>
      <c r="S6165" s="981">
        <v>42000</v>
      </c>
    </row>
    <row r="6166" spans="1:19" s="889" customFormat="1" ht="23.25">
      <c r="A6166" s="1042" t="s">
        <v>37673</v>
      </c>
      <c r="B6166" s="415" t="s">
        <v>280</v>
      </c>
      <c r="C6166" s="345" t="s">
        <v>115</v>
      </c>
      <c r="D6166" s="345" t="s">
        <v>20144</v>
      </c>
      <c r="E6166" s="980">
        <v>8000</v>
      </c>
      <c r="F6166" s="982">
        <v>10298711</v>
      </c>
      <c r="G6166" s="734" t="s">
        <v>33748</v>
      </c>
      <c r="H6166" s="884" t="s">
        <v>33749</v>
      </c>
      <c r="I6166" s="884" t="s">
        <v>19764</v>
      </c>
      <c r="J6166" s="884" t="s">
        <v>26485</v>
      </c>
      <c r="K6166" s="904">
        <v>1</v>
      </c>
      <c r="L6166" s="904">
        <v>10</v>
      </c>
      <c r="M6166" s="980">
        <v>80000</v>
      </c>
      <c r="N6166" s="904">
        <v>1</v>
      </c>
      <c r="O6166" s="904">
        <v>1</v>
      </c>
      <c r="P6166" s="980">
        <v>8000</v>
      </c>
      <c r="Q6166" s="904" t="s">
        <v>388</v>
      </c>
      <c r="R6166" s="904" t="s">
        <v>388</v>
      </c>
      <c r="S6166" s="981" t="s">
        <v>388</v>
      </c>
    </row>
    <row r="6167" spans="1:19" s="889" customFormat="1" ht="23.25">
      <c r="A6167" s="1042" t="s">
        <v>37673</v>
      </c>
      <c r="B6167" s="415" t="s">
        <v>280</v>
      </c>
      <c r="C6167" s="345" t="s">
        <v>115</v>
      </c>
      <c r="D6167" s="345" t="s">
        <v>20144</v>
      </c>
      <c r="E6167" s="980">
        <v>8000</v>
      </c>
      <c r="F6167" s="345">
        <v>40293848</v>
      </c>
      <c r="G6167" s="829" t="s">
        <v>34226</v>
      </c>
      <c r="H6167" s="345" t="s">
        <v>19729</v>
      </c>
      <c r="I6167" s="345" t="s">
        <v>19726</v>
      </c>
      <c r="J6167" s="345" t="s">
        <v>34208</v>
      </c>
      <c r="K6167" s="904">
        <v>1</v>
      </c>
      <c r="L6167" s="904">
        <v>9.7666662500000001</v>
      </c>
      <c r="M6167" s="980">
        <v>78133.33</v>
      </c>
      <c r="N6167" s="904">
        <v>1</v>
      </c>
      <c r="O6167" s="904">
        <v>6</v>
      </c>
      <c r="P6167" s="980">
        <v>48000</v>
      </c>
      <c r="Q6167" s="904">
        <v>1</v>
      </c>
      <c r="R6167" s="904">
        <v>12</v>
      </c>
      <c r="S6167" s="981">
        <v>96000</v>
      </c>
    </row>
    <row r="6168" spans="1:19" s="889" customFormat="1" ht="23.25">
      <c r="A6168" s="1042" t="s">
        <v>37673</v>
      </c>
      <c r="B6168" s="415" t="s">
        <v>280</v>
      </c>
      <c r="C6168" s="345" t="s">
        <v>115</v>
      </c>
      <c r="D6168" s="345" t="s">
        <v>20144</v>
      </c>
      <c r="E6168" s="980">
        <v>9000</v>
      </c>
      <c r="F6168" s="982" t="s">
        <v>33781</v>
      </c>
      <c r="G6168" s="734" t="s">
        <v>33782</v>
      </c>
      <c r="H6168" s="884" t="s">
        <v>20442</v>
      </c>
      <c r="I6168" s="884" t="s">
        <v>19764</v>
      </c>
      <c r="J6168" s="884" t="s">
        <v>21022</v>
      </c>
      <c r="K6168" s="904">
        <v>1</v>
      </c>
      <c r="L6168" s="904">
        <v>12</v>
      </c>
      <c r="M6168" s="980">
        <v>108000</v>
      </c>
      <c r="N6168" s="904">
        <v>1</v>
      </c>
      <c r="O6168" s="904">
        <v>1</v>
      </c>
      <c r="P6168" s="980">
        <v>9000</v>
      </c>
      <c r="Q6168" s="904" t="s">
        <v>388</v>
      </c>
      <c r="R6168" s="904" t="s">
        <v>388</v>
      </c>
      <c r="S6168" s="981" t="s">
        <v>388</v>
      </c>
    </row>
    <row r="6169" spans="1:19" s="889" customFormat="1" ht="46.5">
      <c r="A6169" s="1042" t="s">
        <v>37673</v>
      </c>
      <c r="B6169" s="415" t="s">
        <v>280</v>
      </c>
      <c r="C6169" s="345" t="s">
        <v>115</v>
      </c>
      <c r="D6169" s="887" t="s">
        <v>20212</v>
      </c>
      <c r="E6169" s="980">
        <v>3500</v>
      </c>
      <c r="F6169" s="738" t="s">
        <v>33791</v>
      </c>
      <c r="G6169" s="734" t="s">
        <v>33792</v>
      </c>
      <c r="H6169" s="884" t="s">
        <v>23359</v>
      </c>
      <c r="I6169" s="884" t="s">
        <v>19764</v>
      </c>
      <c r="J6169" s="884" t="s">
        <v>33793</v>
      </c>
      <c r="K6169" s="904">
        <v>1</v>
      </c>
      <c r="L6169" s="904">
        <v>12</v>
      </c>
      <c r="M6169" s="980">
        <v>42000</v>
      </c>
      <c r="N6169" s="904">
        <v>1</v>
      </c>
      <c r="O6169" s="904">
        <v>1</v>
      </c>
      <c r="P6169" s="980">
        <v>3500</v>
      </c>
      <c r="Q6169" s="904" t="s">
        <v>388</v>
      </c>
      <c r="R6169" s="904" t="s">
        <v>388</v>
      </c>
      <c r="S6169" s="981" t="s">
        <v>388</v>
      </c>
    </row>
    <row r="6170" spans="1:19" s="889" customFormat="1" ht="34.9">
      <c r="A6170" s="1042" t="s">
        <v>37673</v>
      </c>
      <c r="B6170" s="415" t="s">
        <v>280</v>
      </c>
      <c r="C6170" s="345" t="s">
        <v>115</v>
      </c>
      <c r="D6170" s="345" t="s">
        <v>34227</v>
      </c>
      <c r="E6170" s="980">
        <v>13000</v>
      </c>
      <c r="F6170" s="345">
        <v>41187017</v>
      </c>
      <c r="G6170" s="829" t="s">
        <v>34228</v>
      </c>
      <c r="H6170" s="345" t="s">
        <v>34229</v>
      </c>
      <c r="I6170" s="345" t="s">
        <v>34230</v>
      </c>
      <c r="J6170" s="345" t="s">
        <v>34231</v>
      </c>
      <c r="K6170" s="904">
        <v>1</v>
      </c>
      <c r="L6170" s="904">
        <v>5.933333076923077</v>
      </c>
      <c r="M6170" s="980">
        <v>77133.33</v>
      </c>
      <c r="N6170" s="904">
        <v>1</v>
      </c>
      <c r="O6170" s="904">
        <v>6</v>
      </c>
      <c r="P6170" s="980">
        <v>78000</v>
      </c>
      <c r="Q6170" s="904">
        <v>1</v>
      </c>
      <c r="R6170" s="904">
        <v>12</v>
      </c>
      <c r="S6170" s="981">
        <v>156000</v>
      </c>
    </row>
    <row r="6171" spans="1:19" s="889" customFormat="1" ht="34.9">
      <c r="A6171" s="1042" t="s">
        <v>37673</v>
      </c>
      <c r="B6171" s="415" t="s">
        <v>280</v>
      </c>
      <c r="C6171" s="345" t="s">
        <v>115</v>
      </c>
      <c r="D6171" s="345" t="s">
        <v>26562</v>
      </c>
      <c r="E6171" s="980">
        <v>6000</v>
      </c>
      <c r="F6171" s="982">
        <v>41334508</v>
      </c>
      <c r="G6171" s="734" t="s">
        <v>33815</v>
      </c>
      <c r="H6171" s="884" t="s">
        <v>20463</v>
      </c>
      <c r="I6171" s="884" t="s">
        <v>19764</v>
      </c>
      <c r="J6171" s="884" t="s">
        <v>20480</v>
      </c>
      <c r="K6171" s="904">
        <v>1</v>
      </c>
      <c r="L6171" s="904">
        <v>12</v>
      </c>
      <c r="M6171" s="980">
        <v>72000</v>
      </c>
      <c r="N6171" s="904">
        <v>1</v>
      </c>
      <c r="O6171" s="904">
        <v>1</v>
      </c>
      <c r="P6171" s="980">
        <v>6000</v>
      </c>
      <c r="Q6171" s="904" t="s">
        <v>388</v>
      </c>
      <c r="R6171" s="904" t="s">
        <v>388</v>
      </c>
      <c r="S6171" s="981" t="s">
        <v>388</v>
      </c>
    </row>
    <row r="6172" spans="1:19" s="889" customFormat="1" ht="23.25">
      <c r="A6172" s="1042" t="s">
        <v>37673</v>
      </c>
      <c r="B6172" s="415" t="s">
        <v>280</v>
      </c>
      <c r="C6172" s="345" t="s">
        <v>115</v>
      </c>
      <c r="D6172" s="345" t="s">
        <v>31480</v>
      </c>
      <c r="E6172" s="980">
        <v>2500</v>
      </c>
      <c r="F6172" s="345">
        <v>45745655</v>
      </c>
      <c r="G6172" s="734" t="s">
        <v>33817</v>
      </c>
      <c r="H6172" s="884" t="s">
        <v>23386</v>
      </c>
      <c r="I6172" s="884" t="s">
        <v>23359</v>
      </c>
      <c r="J6172" s="345" t="s">
        <v>33818</v>
      </c>
      <c r="K6172" s="904">
        <v>1</v>
      </c>
      <c r="L6172" s="904">
        <v>12</v>
      </c>
      <c r="M6172" s="980">
        <v>30000</v>
      </c>
      <c r="N6172" s="904">
        <v>1</v>
      </c>
      <c r="O6172" s="904">
        <v>1</v>
      </c>
      <c r="P6172" s="980">
        <v>2500</v>
      </c>
      <c r="Q6172" s="904" t="s">
        <v>388</v>
      </c>
      <c r="R6172" s="904" t="s">
        <v>388</v>
      </c>
      <c r="S6172" s="981" t="s">
        <v>388</v>
      </c>
    </row>
    <row r="6173" spans="1:19" s="889" customFormat="1" ht="23.25">
      <c r="A6173" s="1042" t="s">
        <v>37673</v>
      </c>
      <c r="B6173" s="415" t="s">
        <v>280</v>
      </c>
      <c r="C6173" s="345" t="s">
        <v>115</v>
      </c>
      <c r="D6173" s="345" t="s">
        <v>34232</v>
      </c>
      <c r="E6173" s="980">
        <v>6000</v>
      </c>
      <c r="F6173" s="345" t="s">
        <v>34233</v>
      </c>
      <c r="G6173" s="829" t="s">
        <v>34234</v>
      </c>
      <c r="H6173" s="345" t="s">
        <v>19729</v>
      </c>
      <c r="I6173" s="345" t="s">
        <v>20779</v>
      </c>
      <c r="J6173" s="345" t="s">
        <v>20779</v>
      </c>
      <c r="K6173" s="904">
        <v>1</v>
      </c>
      <c r="L6173" s="904">
        <v>12</v>
      </c>
      <c r="M6173" s="980">
        <v>72000</v>
      </c>
      <c r="N6173" s="904">
        <v>1</v>
      </c>
      <c r="O6173" s="904">
        <v>6</v>
      </c>
      <c r="P6173" s="980">
        <v>36000</v>
      </c>
      <c r="Q6173" s="904">
        <v>1</v>
      </c>
      <c r="R6173" s="904">
        <v>12</v>
      </c>
      <c r="S6173" s="981">
        <v>72000</v>
      </c>
    </row>
    <row r="6174" spans="1:19" s="889" customFormat="1" ht="23.25">
      <c r="A6174" s="1042" t="s">
        <v>37673</v>
      </c>
      <c r="B6174" s="415" t="s">
        <v>280</v>
      </c>
      <c r="C6174" s="345" t="s">
        <v>115</v>
      </c>
      <c r="D6174" s="345" t="s">
        <v>19783</v>
      </c>
      <c r="E6174" s="980">
        <v>7000</v>
      </c>
      <c r="F6174" s="345">
        <v>21575223</v>
      </c>
      <c r="G6174" s="829" t="s">
        <v>34235</v>
      </c>
      <c r="H6174" s="345" t="s">
        <v>19708</v>
      </c>
      <c r="I6174" s="345" t="s">
        <v>23367</v>
      </c>
      <c r="J6174" s="345" t="s">
        <v>34236</v>
      </c>
      <c r="K6174" s="904">
        <v>1</v>
      </c>
      <c r="L6174" s="904">
        <v>12</v>
      </c>
      <c r="M6174" s="980">
        <v>84000</v>
      </c>
      <c r="N6174" s="904">
        <v>1</v>
      </c>
      <c r="O6174" s="904">
        <v>6</v>
      </c>
      <c r="P6174" s="980">
        <v>42000</v>
      </c>
      <c r="Q6174" s="904">
        <v>1</v>
      </c>
      <c r="R6174" s="904">
        <v>12</v>
      </c>
      <c r="S6174" s="981">
        <v>84000</v>
      </c>
    </row>
    <row r="6175" spans="1:19" s="889" customFormat="1" ht="23.25">
      <c r="A6175" s="1042" t="s">
        <v>37673</v>
      </c>
      <c r="B6175" s="415" t="s">
        <v>280</v>
      </c>
      <c r="C6175" s="345" t="s">
        <v>115</v>
      </c>
      <c r="D6175" s="345" t="s">
        <v>19907</v>
      </c>
      <c r="E6175" s="980">
        <v>2500</v>
      </c>
      <c r="F6175" s="345">
        <v>71260537</v>
      </c>
      <c r="G6175" s="829" t="s">
        <v>34237</v>
      </c>
      <c r="H6175" s="345" t="s">
        <v>19829</v>
      </c>
      <c r="I6175" s="345" t="s">
        <v>19829</v>
      </c>
      <c r="J6175" s="345" t="s">
        <v>19829</v>
      </c>
      <c r="K6175" s="904">
        <v>1</v>
      </c>
      <c r="L6175" s="904">
        <v>12</v>
      </c>
      <c r="M6175" s="980">
        <v>30000</v>
      </c>
      <c r="N6175" s="904">
        <v>1</v>
      </c>
      <c r="O6175" s="904">
        <v>6</v>
      </c>
      <c r="P6175" s="980">
        <v>15000</v>
      </c>
      <c r="Q6175" s="904">
        <v>1</v>
      </c>
      <c r="R6175" s="904">
        <v>12</v>
      </c>
      <c r="S6175" s="981">
        <v>30000</v>
      </c>
    </row>
    <row r="6176" spans="1:19" s="889" customFormat="1" ht="34.9">
      <c r="A6176" s="1042" t="s">
        <v>37673</v>
      </c>
      <c r="B6176" s="415" t="s">
        <v>280</v>
      </c>
      <c r="C6176" s="345" t="s">
        <v>115</v>
      </c>
      <c r="D6176" s="345" t="s">
        <v>20215</v>
      </c>
      <c r="E6176" s="980">
        <v>6500</v>
      </c>
      <c r="F6176" s="982">
        <v>41204342</v>
      </c>
      <c r="G6176" s="734" t="s">
        <v>33843</v>
      </c>
      <c r="H6176" s="884" t="s">
        <v>20463</v>
      </c>
      <c r="I6176" s="884" t="s">
        <v>19764</v>
      </c>
      <c r="J6176" s="884" t="s">
        <v>27666</v>
      </c>
      <c r="K6176" s="904">
        <v>1</v>
      </c>
      <c r="L6176" s="904">
        <v>10.896615384615385</v>
      </c>
      <c r="M6176" s="980">
        <v>70828</v>
      </c>
      <c r="N6176" s="904">
        <v>1</v>
      </c>
      <c r="O6176" s="904">
        <v>1</v>
      </c>
      <c r="P6176" s="980">
        <v>6500</v>
      </c>
      <c r="Q6176" s="904" t="s">
        <v>388</v>
      </c>
      <c r="R6176" s="904" t="s">
        <v>388</v>
      </c>
      <c r="S6176" s="981" t="s">
        <v>388</v>
      </c>
    </row>
    <row r="6177" spans="1:19" s="889" customFormat="1" ht="34.9">
      <c r="A6177" s="1042" t="s">
        <v>37673</v>
      </c>
      <c r="B6177" s="415" t="s">
        <v>280</v>
      </c>
      <c r="C6177" s="345" t="s">
        <v>115</v>
      </c>
      <c r="D6177" s="345" t="s">
        <v>34238</v>
      </c>
      <c r="E6177" s="980">
        <v>10000</v>
      </c>
      <c r="F6177" s="345">
        <v>7814632</v>
      </c>
      <c r="G6177" s="829" t="s">
        <v>34239</v>
      </c>
      <c r="H6177" s="345" t="s">
        <v>19729</v>
      </c>
      <c r="I6177" s="345" t="s">
        <v>19726</v>
      </c>
      <c r="J6177" s="345" t="s">
        <v>34240</v>
      </c>
      <c r="K6177" s="904">
        <v>1</v>
      </c>
      <c r="L6177" s="904">
        <v>12</v>
      </c>
      <c r="M6177" s="980">
        <v>120000</v>
      </c>
      <c r="N6177" s="904">
        <v>1</v>
      </c>
      <c r="O6177" s="904">
        <v>6</v>
      </c>
      <c r="P6177" s="980">
        <v>60000</v>
      </c>
      <c r="Q6177" s="904">
        <v>1</v>
      </c>
      <c r="R6177" s="904">
        <v>12</v>
      </c>
      <c r="S6177" s="981">
        <v>120000</v>
      </c>
    </row>
    <row r="6178" spans="1:19" s="889" customFormat="1" ht="34.9">
      <c r="A6178" s="1042" t="s">
        <v>37673</v>
      </c>
      <c r="B6178" s="415" t="s">
        <v>280</v>
      </c>
      <c r="C6178" s="345" t="s">
        <v>115</v>
      </c>
      <c r="D6178" s="345" t="s">
        <v>20124</v>
      </c>
      <c r="E6178" s="980">
        <v>8000</v>
      </c>
      <c r="F6178" s="982">
        <v>70428822</v>
      </c>
      <c r="G6178" s="829" t="s">
        <v>34241</v>
      </c>
      <c r="H6178" s="345" t="s">
        <v>19713</v>
      </c>
      <c r="I6178" s="345" t="s">
        <v>19815</v>
      </c>
      <c r="J6178" s="345" t="s">
        <v>34242</v>
      </c>
      <c r="K6178" s="904">
        <v>1</v>
      </c>
      <c r="L6178" s="904">
        <v>9</v>
      </c>
      <c r="M6178" s="980">
        <v>72000</v>
      </c>
      <c r="N6178" s="904" t="s">
        <v>388</v>
      </c>
      <c r="O6178" s="904" t="s">
        <v>388</v>
      </c>
      <c r="P6178" s="980" t="s">
        <v>388</v>
      </c>
      <c r="Q6178" s="904" t="s">
        <v>388</v>
      </c>
      <c r="R6178" s="904" t="s">
        <v>388</v>
      </c>
      <c r="S6178" s="981" t="s">
        <v>388</v>
      </c>
    </row>
    <row r="6179" spans="1:19" s="889" customFormat="1" ht="23.25">
      <c r="A6179" s="1042" t="s">
        <v>37673</v>
      </c>
      <c r="B6179" s="415" t="s">
        <v>280</v>
      </c>
      <c r="C6179" s="345" t="s">
        <v>115</v>
      </c>
      <c r="D6179" s="345" t="s">
        <v>34243</v>
      </c>
      <c r="E6179" s="980">
        <v>12000</v>
      </c>
      <c r="F6179" s="345">
        <v>5371053</v>
      </c>
      <c r="G6179" s="829" t="s">
        <v>34244</v>
      </c>
      <c r="H6179" s="345" t="s">
        <v>19729</v>
      </c>
      <c r="I6179" s="345" t="s">
        <v>19726</v>
      </c>
      <c r="J6179" s="345" t="s">
        <v>34208</v>
      </c>
      <c r="K6179" s="904">
        <v>1</v>
      </c>
      <c r="L6179" s="904">
        <v>12</v>
      </c>
      <c r="M6179" s="980">
        <v>144000</v>
      </c>
      <c r="N6179" s="904">
        <v>1</v>
      </c>
      <c r="O6179" s="904">
        <v>6</v>
      </c>
      <c r="P6179" s="980">
        <v>72000</v>
      </c>
      <c r="Q6179" s="904">
        <v>1</v>
      </c>
      <c r="R6179" s="904">
        <v>12</v>
      </c>
      <c r="S6179" s="981">
        <v>144000</v>
      </c>
    </row>
    <row r="6180" spans="1:19" s="889" customFormat="1" ht="34.9">
      <c r="A6180" s="1042" t="s">
        <v>37673</v>
      </c>
      <c r="B6180" s="415" t="s">
        <v>280</v>
      </c>
      <c r="C6180" s="345" t="s">
        <v>115</v>
      </c>
      <c r="D6180" s="345" t="s">
        <v>34245</v>
      </c>
      <c r="E6180" s="980">
        <v>8000</v>
      </c>
      <c r="F6180" s="345">
        <v>20055612</v>
      </c>
      <c r="G6180" s="829" t="s">
        <v>34246</v>
      </c>
      <c r="H6180" s="345" t="s">
        <v>21495</v>
      </c>
      <c r="I6180" s="345" t="s">
        <v>24493</v>
      </c>
      <c r="J6180" s="345" t="s">
        <v>34247</v>
      </c>
      <c r="K6180" s="904">
        <v>1</v>
      </c>
      <c r="L6180" s="904">
        <v>12</v>
      </c>
      <c r="M6180" s="980">
        <v>96000</v>
      </c>
      <c r="N6180" s="904">
        <v>1</v>
      </c>
      <c r="O6180" s="904">
        <v>6</v>
      </c>
      <c r="P6180" s="980">
        <v>48000</v>
      </c>
      <c r="Q6180" s="904">
        <v>1</v>
      </c>
      <c r="R6180" s="904">
        <v>12</v>
      </c>
      <c r="S6180" s="981">
        <v>96000</v>
      </c>
    </row>
    <row r="6181" spans="1:19" s="889" customFormat="1" ht="23.25">
      <c r="A6181" s="1042" t="s">
        <v>37673</v>
      </c>
      <c r="B6181" s="415" t="s">
        <v>280</v>
      </c>
      <c r="C6181" s="345" t="s">
        <v>115</v>
      </c>
      <c r="D6181" s="345" t="s">
        <v>20144</v>
      </c>
      <c r="E6181" s="980">
        <v>10000</v>
      </c>
      <c r="F6181" s="982">
        <v>10302248</v>
      </c>
      <c r="G6181" s="734" t="s">
        <v>33882</v>
      </c>
      <c r="H6181" s="884" t="s">
        <v>24773</v>
      </c>
      <c r="I6181" s="884" t="s">
        <v>19764</v>
      </c>
      <c r="J6181" s="884" t="s">
        <v>19726</v>
      </c>
      <c r="K6181" s="904">
        <v>1</v>
      </c>
      <c r="L6181" s="904">
        <v>11.986599999999999</v>
      </c>
      <c r="M6181" s="980">
        <v>119866</v>
      </c>
      <c r="N6181" s="904">
        <v>1</v>
      </c>
      <c r="O6181" s="904">
        <v>1</v>
      </c>
      <c r="P6181" s="980">
        <v>10000</v>
      </c>
      <c r="Q6181" s="904" t="s">
        <v>388</v>
      </c>
      <c r="R6181" s="904" t="s">
        <v>388</v>
      </c>
      <c r="S6181" s="981" t="s">
        <v>388</v>
      </c>
    </row>
    <row r="6182" spans="1:19" s="889" customFormat="1" ht="23.25">
      <c r="A6182" s="1042" t="s">
        <v>37673</v>
      </c>
      <c r="B6182" s="415" t="s">
        <v>280</v>
      </c>
      <c r="C6182" s="345" t="s">
        <v>115</v>
      </c>
      <c r="D6182" s="345" t="s">
        <v>34248</v>
      </c>
      <c r="E6182" s="980">
        <v>8000</v>
      </c>
      <c r="F6182" s="345">
        <v>40048243</v>
      </c>
      <c r="G6182" s="829" t="s">
        <v>34249</v>
      </c>
      <c r="H6182" s="345" t="s">
        <v>19708</v>
      </c>
      <c r="I6182" s="345" t="s">
        <v>19786</v>
      </c>
      <c r="J6182" s="345" t="s">
        <v>34236</v>
      </c>
      <c r="K6182" s="904">
        <v>1</v>
      </c>
      <c r="L6182" s="904">
        <v>7.6666662500000005</v>
      </c>
      <c r="M6182" s="980">
        <v>61333.33</v>
      </c>
      <c r="N6182" s="904">
        <v>1</v>
      </c>
      <c r="O6182" s="904">
        <v>6</v>
      </c>
      <c r="P6182" s="980">
        <v>48000</v>
      </c>
      <c r="Q6182" s="904"/>
      <c r="R6182" s="904"/>
      <c r="S6182" s="981"/>
    </row>
    <row r="6183" spans="1:19" s="889" customFormat="1" ht="23.25">
      <c r="A6183" s="1042" t="s">
        <v>37673</v>
      </c>
      <c r="B6183" s="415" t="s">
        <v>280</v>
      </c>
      <c r="C6183" s="345" t="s">
        <v>115</v>
      </c>
      <c r="D6183" s="345" t="s">
        <v>34250</v>
      </c>
      <c r="E6183" s="980">
        <v>6000</v>
      </c>
      <c r="F6183" s="345" t="s">
        <v>34251</v>
      </c>
      <c r="G6183" s="829" t="s">
        <v>34252</v>
      </c>
      <c r="H6183" s="345" t="s">
        <v>19708</v>
      </c>
      <c r="I6183" s="345" t="s">
        <v>19786</v>
      </c>
      <c r="J6183" s="345" t="s">
        <v>34236</v>
      </c>
      <c r="K6183" s="904">
        <v>1</v>
      </c>
      <c r="L6183" s="904">
        <v>12</v>
      </c>
      <c r="M6183" s="980">
        <v>72000</v>
      </c>
      <c r="N6183" s="904">
        <v>1</v>
      </c>
      <c r="O6183" s="904">
        <v>6</v>
      </c>
      <c r="P6183" s="980">
        <v>36000</v>
      </c>
      <c r="Q6183" s="904">
        <v>1</v>
      </c>
      <c r="R6183" s="904">
        <v>12</v>
      </c>
      <c r="S6183" s="981">
        <v>72000</v>
      </c>
    </row>
    <row r="6184" spans="1:19" s="889" customFormat="1" ht="23.25">
      <c r="A6184" s="1042" t="s">
        <v>37673</v>
      </c>
      <c r="B6184" s="415" t="s">
        <v>280</v>
      </c>
      <c r="C6184" s="345" t="s">
        <v>115</v>
      </c>
      <c r="D6184" s="345" t="s">
        <v>20799</v>
      </c>
      <c r="E6184" s="980">
        <v>8000</v>
      </c>
      <c r="F6184" s="983" t="s">
        <v>34253</v>
      </c>
      <c r="G6184" s="829" t="s">
        <v>34254</v>
      </c>
      <c r="H6184" s="345" t="s">
        <v>19729</v>
      </c>
      <c r="I6184" s="345" t="s">
        <v>19726</v>
      </c>
      <c r="J6184" s="345" t="s">
        <v>34208</v>
      </c>
      <c r="K6184" s="904">
        <v>1</v>
      </c>
      <c r="L6184" s="904">
        <v>3</v>
      </c>
      <c r="M6184" s="980">
        <v>24000</v>
      </c>
      <c r="N6184" s="904" t="s">
        <v>388</v>
      </c>
      <c r="O6184" s="904" t="s">
        <v>388</v>
      </c>
      <c r="P6184" s="980" t="s">
        <v>388</v>
      </c>
      <c r="Q6184" s="904" t="s">
        <v>388</v>
      </c>
      <c r="R6184" s="904" t="s">
        <v>388</v>
      </c>
      <c r="S6184" s="981" t="s">
        <v>388</v>
      </c>
    </row>
    <row r="6185" spans="1:19" s="889" customFormat="1" ht="34.9">
      <c r="A6185" s="1042" t="s">
        <v>37673</v>
      </c>
      <c r="B6185" s="415" t="s">
        <v>280</v>
      </c>
      <c r="C6185" s="345" t="s">
        <v>115</v>
      </c>
      <c r="D6185" s="345" t="s">
        <v>34255</v>
      </c>
      <c r="E6185" s="980">
        <v>7000</v>
      </c>
      <c r="F6185" s="983" t="s">
        <v>34256</v>
      </c>
      <c r="G6185" s="829" t="s">
        <v>34257</v>
      </c>
      <c r="H6185" s="345" t="s">
        <v>19823</v>
      </c>
      <c r="I6185" s="345" t="s">
        <v>19824</v>
      </c>
      <c r="J6185" s="345" t="s">
        <v>34258</v>
      </c>
      <c r="K6185" s="904">
        <v>1</v>
      </c>
      <c r="L6185" s="904">
        <v>12</v>
      </c>
      <c r="M6185" s="980">
        <v>84000</v>
      </c>
      <c r="N6185" s="904">
        <v>1</v>
      </c>
      <c r="O6185" s="904">
        <v>6</v>
      </c>
      <c r="P6185" s="980">
        <v>42000</v>
      </c>
      <c r="Q6185" s="904">
        <v>1</v>
      </c>
      <c r="R6185" s="904">
        <v>12</v>
      </c>
      <c r="S6185" s="981">
        <v>94808</v>
      </c>
    </row>
    <row r="6186" spans="1:19" s="889" customFormat="1" ht="23.25">
      <c r="A6186" s="1042" t="s">
        <v>37673</v>
      </c>
      <c r="B6186" s="415" t="s">
        <v>280</v>
      </c>
      <c r="C6186" s="345" t="s">
        <v>115</v>
      </c>
      <c r="D6186" s="345" t="s">
        <v>34259</v>
      </c>
      <c r="E6186" s="980">
        <v>13000</v>
      </c>
      <c r="F6186" s="345" t="s">
        <v>34260</v>
      </c>
      <c r="G6186" s="829" t="s">
        <v>34261</v>
      </c>
      <c r="H6186" s="345" t="s">
        <v>19729</v>
      </c>
      <c r="I6186" s="345" t="s">
        <v>19726</v>
      </c>
      <c r="J6186" s="345" t="s">
        <v>34208</v>
      </c>
      <c r="K6186" s="904">
        <v>1</v>
      </c>
      <c r="L6186" s="904">
        <v>12</v>
      </c>
      <c r="M6186" s="980">
        <v>156000</v>
      </c>
      <c r="N6186" s="904">
        <v>1</v>
      </c>
      <c r="O6186" s="904">
        <v>6</v>
      </c>
      <c r="P6186" s="980">
        <v>78000</v>
      </c>
      <c r="Q6186" s="904">
        <v>1</v>
      </c>
      <c r="R6186" s="904">
        <v>12</v>
      </c>
      <c r="S6186" s="981">
        <v>156000</v>
      </c>
    </row>
    <row r="6187" spans="1:19" s="889" customFormat="1" ht="23.25">
      <c r="A6187" s="1042" t="s">
        <v>37673</v>
      </c>
      <c r="B6187" s="415" t="s">
        <v>280</v>
      </c>
      <c r="C6187" s="345" t="s">
        <v>115</v>
      </c>
      <c r="D6187" s="345" t="s">
        <v>20144</v>
      </c>
      <c r="E6187" s="980">
        <v>7000</v>
      </c>
      <c r="F6187" s="982">
        <v>10403234</v>
      </c>
      <c r="G6187" s="829" t="s">
        <v>34262</v>
      </c>
      <c r="H6187" s="345" t="s">
        <v>19708</v>
      </c>
      <c r="I6187" s="345" t="s">
        <v>19786</v>
      </c>
      <c r="J6187" s="345" t="s">
        <v>34236</v>
      </c>
      <c r="K6187" s="904">
        <v>1</v>
      </c>
      <c r="L6187" s="904">
        <v>2</v>
      </c>
      <c r="M6187" s="980">
        <v>14000</v>
      </c>
      <c r="N6187" s="904" t="s">
        <v>388</v>
      </c>
      <c r="O6187" s="904" t="s">
        <v>388</v>
      </c>
      <c r="P6187" s="980" t="s">
        <v>388</v>
      </c>
      <c r="Q6187" s="904" t="s">
        <v>388</v>
      </c>
      <c r="R6187" s="904" t="s">
        <v>388</v>
      </c>
      <c r="S6187" s="981" t="s">
        <v>388</v>
      </c>
    </row>
    <row r="6188" spans="1:19" s="889" customFormat="1" ht="34.9">
      <c r="A6188" s="1042" t="s">
        <v>37673</v>
      </c>
      <c r="B6188" s="415" t="s">
        <v>280</v>
      </c>
      <c r="C6188" s="345" t="s">
        <v>115</v>
      </c>
      <c r="D6188" s="887" t="s">
        <v>20144</v>
      </c>
      <c r="E6188" s="980">
        <v>7500</v>
      </c>
      <c r="F6188" s="982">
        <v>42039747</v>
      </c>
      <c r="G6188" s="734" t="s">
        <v>33914</v>
      </c>
      <c r="H6188" s="884" t="s">
        <v>33915</v>
      </c>
      <c r="I6188" s="884" t="s">
        <v>19764</v>
      </c>
      <c r="J6188" s="884" t="s">
        <v>33916</v>
      </c>
      <c r="K6188" s="904">
        <v>1</v>
      </c>
      <c r="L6188" s="904">
        <v>12</v>
      </c>
      <c r="M6188" s="980">
        <v>90000</v>
      </c>
      <c r="N6188" s="904">
        <v>1</v>
      </c>
      <c r="O6188" s="904">
        <v>1</v>
      </c>
      <c r="P6188" s="980">
        <v>7500</v>
      </c>
      <c r="Q6188" s="904">
        <v>1</v>
      </c>
      <c r="R6188" s="904">
        <v>12</v>
      </c>
      <c r="S6188" s="981" t="s">
        <v>388</v>
      </c>
    </row>
    <row r="6189" spans="1:19" s="889" customFormat="1" ht="34.9">
      <c r="A6189" s="1042" t="s">
        <v>37673</v>
      </c>
      <c r="B6189" s="415" t="s">
        <v>280</v>
      </c>
      <c r="C6189" s="345" t="s">
        <v>115</v>
      </c>
      <c r="D6189" s="345" t="s">
        <v>20215</v>
      </c>
      <c r="E6189" s="980">
        <v>9500</v>
      </c>
      <c r="F6189" s="982">
        <v>41180596</v>
      </c>
      <c r="G6189" s="734" t="s">
        <v>33918</v>
      </c>
      <c r="H6189" s="884" t="s">
        <v>31513</v>
      </c>
      <c r="I6189" s="884" t="s">
        <v>20536</v>
      </c>
      <c r="J6189" s="884" t="s">
        <v>33919</v>
      </c>
      <c r="K6189" s="904">
        <v>1</v>
      </c>
      <c r="L6189" s="904">
        <v>7.4666663157894737</v>
      </c>
      <c r="M6189" s="980">
        <v>70933.33</v>
      </c>
      <c r="N6189" s="904">
        <v>1</v>
      </c>
      <c r="O6189" s="904">
        <v>1</v>
      </c>
      <c r="P6189" s="980">
        <v>9500</v>
      </c>
      <c r="Q6189" s="904">
        <v>1</v>
      </c>
      <c r="R6189" s="904">
        <v>12</v>
      </c>
      <c r="S6189" s="981" t="s">
        <v>388</v>
      </c>
    </row>
    <row r="6190" spans="1:19" s="889" customFormat="1" ht="23.25">
      <c r="A6190" s="1042" t="s">
        <v>37673</v>
      </c>
      <c r="B6190" s="415" t="s">
        <v>280</v>
      </c>
      <c r="C6190" s="345" t="s">
        <v>115</v>
      </c>
      <c r="D6190" s="345" t="s">
        <v>20124</v>
      </c>
      <c r="E6190" s="980">
        <v>9000</v>
      </c>
      <c r="F6190" s="345">
        <v>41176046</v>
      </c>
      <c r="G6190" s="829" t="s">
        <v>34263</v>
      </c>
      <c r="H6190" s="345" t="s">
        <v>19713</v>
      </c>
      <c r="I6190" s="345" t="s">
        <v>19733</v>
      </c>
      <c r="J6190" s="345" t="s">
        <v>34264</v>
      </c>
      <c r="K6190" s="904">
        <v>1</v>
      </c>
      <c r="L6190" s="904">
        <v>12</v>
      </c>
      <c r="M6190" s="980">
        <v>108000</v>
      </c>
      <c r="N6190" s="904">
        <v>1</v>
      </c>
      <c r="O6190" s="904">
        <v>6</v>
      </c>
      <c r="P6190" s="980">
        <v>54000</v>
      </c>
      <c r="Q6190" s="904">
        <v>1</v>
      </c>
      <c r="R6190" s="904">
        <v>12</v>
      </c>
      <c r="S6190" s="981">
        <v>108000</v>
      </c>
    </row>
    <row r="6191" spans="1:19" s="889" customFormat="1" ht="23.25">
      <c r="A6191" s="1042" t="s">
        <v>37673</v>
      </c>
      <c r="B6191" s="415" t="s">
        <v>280</v>
      </c>
      <c r="C6191" s="345" t="s">
        <v>115</v>
      </c>
      <c r="D6191" s="345" t="s">
        <v>20144</v>
      </c>
      <c r="E6191" s="980">
        <v>10000</v>
      </c>
      <c r="F6191" s="982">
        <v>40846097</v>
      </c>
      <c r="G6191" s="829" t="s">
        <v>34265</v>
      </c>
      <c r="H6191" s="345" t="s">
        <v>19729</v>
      </c>
      <c r="I6191" s="345" t="s">
        <v>19726</v>
      </c>
      <c r="J6191" s="345" t="s">
        <v>34266</v>
      </c>
      <c r="K6191" s="904">
        <v>1</v>
      </c>
      <c r="L6191" s="904">
        <v>7.5333329999999998</v>
      </c>
      <c r="M6191" s="980">
        <v>75333.33</v>
      </c>
      <c r="N6191" s="904">
        <v>1</v>
      </c>
      <c r="O6191" s="904">
        <v>5.61</v>
      </c>
      <c r="P6191" s="980">
        <v>56100</v>
      </c>
      <c r="Q6191" s="904">
        <v>1</v>
      </c>
      <c r="R6191" s="904">
        <v>12</v>
      </c>
      <c r="S6191" s="981" t="s">
        <v>388</v>
      </c>
    </row>
    <row r="6192" spans="1:19" s="889" customFormat="1" ht="23.25">
      <c r="A6192" s="1042" t="s">
        <v>37673</v>
      </c>
      <c r="B6192" s="415" t="s">
        <v>280</v>
      </c>
      <c r="C6192" s="345" t="s">
        <v>115</v>
      </c>
      <c r="D6192" s="345" t="s">
        <v>20124</v>
      </c>
      <c r="E6192" s="980">
        <v>8000</v>
      </c>
      <c r="F6192" s="345" t="s">
        <v>34267</v>
      </c>
      <c r="G6192" s="829" t="s">
        <v>34268</v>
      </c>
      <c r="H6192" s="345" t="s">
        <v>19713</v>
      </c>
      <c r="I6192" s="345" t="s">
        <v>19733</v>
      </c>
      <c r="J6192" s="345" t="s">
        <v>34269</v>
      </c>
      <c r="K6192" s="904">
        <v>1</v>
      </c>
      <c r="L6192" s="904">
        <v>12</v>
      </c>
      <c r="M6192" s="980">
        <v>96000</v>
      </c>
      <c r="N6192" s="904">
        <v>1</v>
      </c>
      <c r="O6192" s="904">
        <v>6</v>
      </c>
      <c r="P6192" s="980">
        <v>48000</v>
      </c>
      <c r="Q6192" s="904">
        <v>1</v>
      </c>
      <c r="R6192" s="904">
        <v>12</v>
      </c>
      <c r="S6192" s="981">
        <v>96000</v>
      </c>
    </row>
    <row r="6193" spans="1:19" s="889" customFormat="1" ht="46.5">
      <c r="A6193" s="1042" t="s">
        <v>37673</v>
      </c>
      <c r="B6193" s="415" t="s">
        <v>280</v>
      </c>
      <c r="C6193" s="345" t="s">
        <v>115</v>
      </c>
      <c r="D6193" s="345" t="s">
        <v>20390</v>
      </c>
      <c r="E6193" s="980">
        <v>5000</v>
      </c>
      <c r="F6193" s="982">
        <v>47732244</v>
      </c>
      <c r="G6193" s="829" t="s">
        <v>34270</v>
      </c>
      <c r="H6193" s="345" t="s">
        <v>34271</v>
      </c>
      <c r="I6193" s="345" t="s">
        <v>34272</v>
      </c>
      <c r="J6193" s="345" t="s">
        <v>34273</v>
      </c>
      <c r="K6193" s="904">
        <v>1</v>
      </c>
      <c r="L6193" s="904">
        <v>12</v>
      </c>
      <c r="M6193" s="980">
        <v>65288.86</v>
      </c>
      <c r="N6193" s="904">
        <v>1</v>
      </c>
      <c r="O6193" s="904">
        <v>5</v>
      </c>
      <c r="P6193" s="980">
        <v>25000</v>
      </c>
      <c r="Q6193" s="904">
        <v>1</v>
      </c>
      <c r="R6193" s="904">
        <v>12</v>
      </c>
      <c r="S6193" s="981" t="s">
        <v>388</v>
      </c>
    </row>
    <row r="6194" spans="1:19" s="889" customFormat="1" ht="34.9">
      <c r="A6194" s="1042" t="s">
        <v>37673</v>
      </c>
      <c r="B6194" s="415" t="s">
        <v>280</v>
      </c>
      <c r="C6194" s="345" t="s">
        <v>115</v>
      </c>
      <c r="D6194" s="345" t="s">
        <v>20215</v>
      </c>
      <c r="E6194" s="980">
        <v>6000</v>
      </c>
      <c r="F6194" s="982">
        <v>47161124</v>
      </c>
      <c r="G6194" s="829" t="s">
        <v>34274</v>
      </c>
      <c r="H6194" s="345" t="s">
        <v>19823</v>
      </c>
      <c r="I6194" s="345" t="s">
        <v>19824</v>
      </c>
      <c r="J6194" s="345" t="s">
        <v>34258</v>
      </c>
      <c r="K6194" s="904">
        <v>1</v>
      </c>
      <c r="L6194" s="904">
        <v>3.8</v>
      </c>
      <c r="M6194" s="980">
        <v>22800</v>
      </c>
      <c r="N6194" s="904" t="s">
        <v>388</v>
      </c>
      <c r="O6194" s="904" t="s">
        <v>388</v>
      </c>
      <c r="P6194" s="980" t="s">
        <v>388</v>
      </c>
      <c r="Q6194" s="904" t="s">
        <v>388</v>
      </c>
      <c r="R6194" s="904" t="s">
        <v>388</v>
      </c>
      <c r="S6194" s="981" t="s">
        <v>388</v>
      </c>
    </row>
    <row r="6195" spans="1:19" s="889" customFormat="1" ht="34.9">
      <c r="A6195" s="1042" t="s">
        <v>37673</v>
      </c>
      <c r="B6195" s="415" t="s">
        <v>280</v>
      </c>
      <c r="C6195" s="345" t="s">
        <v>115</v>
      </c>
      <c r="D6195" s="345" t="s">
        <v>34275</v>
      </c>
      <c r="E6195" s="980">
        <v>6000</v>
      </c>
      <c r="F6195" s="345">
        <v>9537080</v>
      </c>
      <c r="G6195" s="829" t="s">
        <v>34276</v>
      </c>
      <c r="H6195" s="345" t="s">
        <v>19719</v>
      </c>
      <c r="I6195" s="345" t="s">
        <v>19720</v>
      </c>
      <c r="J6195" s="345" t="s">
        <v>34277</v>
      </c>
      <c r="K6195" s="904">
        <v>1</v>
      </c>
      <c r="L6195" s="904">
        <v>12</v>
      </c>
      <c r="M6195" s="980">
        <v>72000</v>
      </c>
      <c r="N6195" s="904">
        <v>1</v>
      </c>
      <c r="O6195" s="904">
        <v>6</v>
      </c>
      <c r="P6195" s="980">
        <v>36000</v>
      </c>
      <c r="Q6195" s="904">
        <v>1</v>
      </c>
      <c r="R6195" s="904">
        <v>12</v>
      </c>
      <c r="S6195" s="981">
        <v>72000</v>
      </c>
    </row>
    <row r="6196" spans="1:19" s="889" customFormat="1" ht="23.25">
      <c r="A6196" s="1042" t="s">
        <v>37673</v>
      </c>
      <c r="B6196" s="415" t="s">
        <v>280</v>
      </c>
      <c r="C6196" s="345" t="s">
        <v>115</v>
      </c>
      <c r="D6196" s="887" t="s">
        <v>20144</v>
      </c>
      <c r="E6196" s="980">
        <v>8000</v>
      </c>
      <c r="F6196" s="982" t="s">
        <v>33964</v>
      </c>
      <c r="G6196" s="829" t="s">
        <v>34278</v>
      </c>
      <c r="H6196" s="884" t="s">
        <v>33749</v>
      </c>
      <c r="I6196" s="884" t="s">
        <v>19764</v>
      </c>
      <c r="J6196" s="884" t="s">
        <v>19842</v>
      </c>
      <c r="K6196" s="904">
        <v>1</v>
      </c>
      <c r="L6196" s="904">
        <v>12</v>
      </c>
      <c r="M6196" s="980">
        <v>96000</v>
      </c>
      <c r="N6196" s="904">
        <v>1</v>
      </c>
      <c r="O6196" s="904">
        <v>1</v>
      </c>
      <c r="P6196" s="980">
        <v>8000</v>
      </c>
      <c r="Q6196" s="904">
        <v>1</v>
      </c>
      <c r="R6196" s="904">
        <v>12</v>
      </c>
      <c r="S6196" s="981" t="s">
        <v>388</v>
      </c>
    </row>
    <row r="6197" spans="1:19" s="889" customFormat="1" ht="23.25">
      <c r="A6197" s="1042" t="s">
        <v>37673</v>
      </c>
      <c r="B6197" s="415" t="s">
        <v>280</v>
      </c>
      <c r="C6197" s="345" t="s">
        <v>115</v>
      </c>
      <c r="D6197" s="345" t="s">
        <v>34279</v>
      </c>
      <c r="E6197" s="980">
        <v>8500</v>
      </c>
      <c r="F6197" s="345">
        <v>7243344</v>
      </c>
      <c r="G6197" s="829" t="s">
        <v>34280</v>
      </c>
      <c r="H6197" s="345" t="s">
        <v>19708</v>
      </c>
      <c r="I6197" s="345" t="s">
        <v>19786</v>
      </c>
      <c r="J6197" s="345" t="s">
        <v>34236</v>
      </c>
      <c r="K6197" s="904">
        <v>1</v>
      </c>
      <c r="L6197" s="904">
        <v>7.8333329411764705</v>
      </c>
      <c r="M6197" s="980">
        <v>66583.33</v>
      </c>
      <c r="N6197" s="904">
        <v>1</v>
      </c>
      <c r="O6197" s="904">
        <v>6</v>
      </c>
      <c r="P6197" s="980">
        <v>51000</v>
      </c>
      <c r="Q6197" s="904">
        <v>1</v>
      </c>
      <c r="R6197" s="904">
        <v>12</v>
      </c>
      <c r="S6197" s="981">
        <v>102000</v>
      </c>
    </row>
    <row r="6198" spans="1:19" s="889" customFormat="1" ht="34.9">
      <c r="A6198" s="1042" t="s">
        <v>37673</v>
      </c>
      <c r="B6198" s="415" t="s">
        <v>280</v>
      </c>
      <c r="C6198" s="345" t="s">
        <v>115</v>
      </c>
      <c r="D6198" s="345" t="s">
        <v>34281</v>
      </c>
      <c r="E6198" s="980">
        <v>9000</v>
      </c>
      <c r="F6198" s="345" t="s">
        <v>34282</v>
      </c>
      <c r="G6198" s="829" t="s">
        <v>34283</v>
      </c>
      <c r="H6198" s="345" t="s">
        <v>19823</v>
      </c>
      <c r="I6198" s="345" t="s">
        <v>19824</v>
      </c>
      <c r="J6198" s="345" t="s">
        <v>34258</v>
      </c>
      <c r="K6198" s="904">
        <v>1</v>
      </c>
      <c r="L6198" s="904">
        <v>12</v>
      </c>
      <c r="M6198" s="980">
        <v>108000</v>
      </c>
      <c r="N6198" s="904">
        <v>1</v>
      </c>
      <c r="O6198" s="904">
        <v>6</v>
      </c>
      <c r="P6198" s="980">
        <v>54000</v>
      </c>
      <c r="Q6198" s="904">
        <v>1</v>
      </c>
      <c r="R6198" s="904">
        <v>12</v>
      </c>
      <c r="S6198" s="981">
        <v>108000</v>
      </c>
    </row>
    <row r="6199" spans="1:19" s="889" customFormat="1" ht="34.9">
      <c r="A6199" s="1042" t="s">
        <v>37673</v>
      </c>
      <c r="B6199" s="415" t="s">
        <v>280</v>
      </c>
      <c r="C6199" s="345" t="s">
        <v>115</v>
      </c>
      <c r="D6199" s="887" t="s">
        <v>20144</v>
      </c>
      <c r="E6199" s="980">
        <v>8000</v>
      </c>
      <c r="F6199" s="982" t="s">
        <v>34284</v>
      </c>
      <c r="G6199" s="734" t="s">
        <v>33973</v>
      </c>
      <c r="H6199" s="884" t="s">
        <v>31513</v>
      </c>
      <c r="I6199" s="884" t="s">
        <v>19764</v>
      </c>
      <c r="J6199" s="884" t="s">
        <v>27820</v>
      </c>
      <c r="K6199" s="904">
        <v>1</v>
      </c>
      <c r="L6199" s="904">
        <v>9.7666662500000001</v>
      </c>
      <c r="M6199" s="980">
        <v>78133.33</v>
      </c>
      <c r="N6199" s="904">
        <v>1</v>
      </c>
      <c r="O6199" s="904">
        <v>1</v>
      </c>
      <c r="P6199" s="980">
        <v>8000</v>
      </c>
      <c r="Q6199" s="904">
        <v>1</v>
      </c>
      <c r="R6199" s="904">
        <v>12</v>
      </c>
      <c r="S6199" s="981" t="s">
        <v>388</v>
      </c>
    </row>
    <row r="6200" spans="1:19" s="889" customFormat="1" ht="23.25">
      <c r="A6200" s="1042" t="s">
        <v>37673</v>
      </c>
      <c r="B6200" s="415" t="s">
        <v>280</v>
      </c>
      <c r="C6200" s="345" t="s">
        <v>115</v>
      </c>
      <c r="D6200" s="345" t="s">
        <v>34285</v>
      </c>
      <c r="E6200" s="980">
        <v>8000</v>
      </c>
      <c r="F6200" s="345">
        <v>40193464</v>
      </c>
      <c r="G6200" s="829" t="s">
        <v>34286</v>
      </c>
      <c r="H6200" s="345" t="s">
        <v>33796</v>
      </c>
      <c r="I6200" s="345" t="s">
        <v>30579</v>
      </c>
      <c r="J6200" s="345" t="s">
        <v>34287</v>
      </c>
      <c r="K6200" s="904">
        <v>1</v>
      </c>
      <c r="L6200" s="904">
        <v>12</v>
      </c>
      <c r="M6200" s="980">
        <v>96000</v>
      </c>
      <c r="N6200" s="904">
        <v>1</v>
      </c>
      <c r="O6200" s="904">
        <v>6</v>
      </c>
      <c r="P6200" s="980">
        <v>48000</v>
      </c>
      <c r="Q6200" s="904">
        <v>1</v>
      </c>
      <c r="R6200" s="904">
        <v>12</v>
      </c>
      <c r="S6200" s="981">
        <v>96000</v>
      </c>
    </row>
    <row r="6201" spans="1:19" s="889" customFormat="1" ht="46.5">
      <c r="A6201" s="1042" t="s">
        <v>37673</v>
      </c>
      <c r="B6201" s="415" t="s">
        <v>280</v>
      </c>
      <c r="C6201" s="345" t="s">
        <v>115</v>
      </c>
      <c r="D6201" s="345" t="s">
        <v>27163</v>
      </c>
      <c r="E6201" s="980">
        <v>3500</v>
      </c>
      <c r="F6201" s="345">
        <v>10115092</v>
      </c>
      <c r="G6201" s="829" t="s">
        <v>34288</v>
      </c>
      <c r="H6201" s="345" t="s">
        <v>20265</v>
      </c>
      <c r="I6201" s="345" t="s">
        <v>20788</v>
      </c>
      <c r="J6201" s="345" t="s">
        <v>21078</v>
      </c>
      <c r="K6201" s="904">
        <v>1</v>
      </c>
      <c r="L6201" s="904">
        <v>12</v>
      </c>
      <c r="M6201" s="980">
        <v>42000</v>
      </c>
      <c r="N6201" s="904">
        <v>1</v>
      </c>
      <c r="O6201" s="904">
        <v>6</v>
      </c>
      <c r="P6201" s="980">
        <v>21000</v>
      </c>
      <c r="Q6201" s="904">
        <v>1</v>
      </c>
      <c r="R6201" s="904">
        <v>12</v>
      </c>
      <c r="S6201" s="981">
        <v>42000</v>
      </c>
    </row>
    <row r="6202" spans="1:19" s="889" customFormat="1" ht="23.25">
      <c r="A6202" s="1042" t="s">
        <v>37673</v>
      </c>
      <c r="B6202" s="415" t="s">
        <v>280</v>
      </c>
      <c r="C6202" s="345" t="s">
        <v>115</v>
      </c>
      <c r="D6202" s="345" t="s">
        <v>34289</v>
      </c>
      <c r="E6202" s="980">
        <v>7500</v>
      </c>
      <c r="F6202" s="345" t="s">
        <v>33988</v>
      </c>
      <c r="G6202" s="829" t="s">
        <v>34290</v>
      </c>
      <c r="H6202" s="884" t="s">
        <v>23359</v>
      </c>
      <c r="I6202" s="884" t="s">
        <v>19764</v>
      </c>
      <c r="J6202" s="884" t="s">
        <v>33990</v>
      </c>
      <c r="K6202" s="904">
        <v>1</v>
      </c>
      <c r="L6202" s="904">
        <v>10</v>
      </c>
      <c r="M6202" s="980">
        <v>75000</v>
      </c>
      <c r="N6202" s="904">
        <v>1</v>
      </c>
      <c r="O6202" s="904">
        <v>6</v>
      </c>
      <c r="P6202" s="980">
        <v>45000</v>
      </c>
      <c r="Q6202" s="904">
        <v>1</v>
      </c>
      <c r="R6202" s="904">
        <v>12</v>
      </c>
      <c r="S6202" s="981">
        <v>90000</v>
      </c>
    </row>
    <row r="6203" spans="1:19" s="889" customFormat="1" ht="23.25">
      <c r="A6203" s="1042" t="s">
        <v>37673</v>
      </c>
      <c r="B6203" s="415" t="s">
        <v>280</v>
      </c>
      <c r="C6203" s="345" t="s">
        <v>115</v>
      </c>
      <c r="D6203" s="345" t="s">
        <v>34291</v>
      </c>
      <c r="E6203" s="980">
        <v>10000</v>
      </c>
      <c r="F6203" s="982" t="s">
        <v>34292</v>
      </c>
      <c r="G6203" s="829" t="s">
        <v>34293</v>
      </c>
      <c r="H6203" s="345" t="s">
        <v>19708</v>
      </c>
      <c r="I6203" s="345" t="s">
        <v>19786</v>
      </c>
      <c r="J6203" s="345" t="s">
        <v>34236</v>
      </c>
      <c r="K6203" s="904">
        <v>1</v>
      </c>
      <c r="L6203" s="904">
        <v>2.2472249999999998</v>
      </c>
      <c r="M6203" s="980">
        <v>22472.25</v>
      </c>
      <c r="N6203" s="904" t="s">
        <v>388</v>
      </c>
      <c r="O6203" s="904" t="s">
        <v>388</v>
      </c>
      <c r="P6203" s="980" t="s">
        <v>388</v>
      </c>
      <c r="Q6203" s="904" t="s">
        <v>388</v>
      </c>
      <c r="R6203" s="904" t="s">
        <v>388</v>
      </c>
      <c r="S6203" s="981" t="s">
        <v>388</v>
      </c>
    </row>
    <row r="6204" spans="1:19" s="889" customFormat="1" ht="23.25">
      <c r="A6204" s="1042" t="s">
        <v>37673</v>
      </c>
      <c r="B6204" s="415" t="s">
        <v>280</v>
      </c>
      <c r="C6204" s="345" t="s">
        <v>115</v>
      </c>
      <c r="D6204" s="345" t="s">
        <v>20390</v>
      </c>
      <c r="E6204" s="980">
        <v>3500</v>
      </c>
      <c r="F6204" s="345" t="s">
        <v>34294</v>
      </c>
      <c r="G6204" s="829" t="s">
        <v>34295</v>
      </c>
      <c r="H6204" s="345" t="s">
        <v>19741</v>
      </c>
      <c r="I6204" s="345" t="s">
        <v>27718</v>
      </c>
      <c r="J6204" s="345" t="s">
        <v>34216</v>
      </c>
      <c r="K6204" s="904">
        <v>1</v>
      </c>
      <c r="L6204" s="904">
        <v>12</v>
      </c>
      <c r="M6204" s="980">
        <v>42000</v>
      </c>
      <c r="N6204" s="904">
        <v>1</v>
      </c>
      <c r="O6204" s="904">
        <v>6</v>
      </c>
      <c r="P6204" s="980">
        <v>21000</v>
      </c>
      <c r="Q6204" s="904">
        <v>1</v>
      </c>
      <c r="R6204" s="904">
        <v>12</v>
      </c>
      <c r="S6204" s="981">
        <v>42000</v>
      </c>
    </row>
    <row r="6205" spans="1:19" s="889" customFormat="1" ht="23.25">
      <c r="A6205" s="1042" t="s">
        <v>37673</v>
      </c>
      <c r="B6205" s="415" t="s">
        <v>280</v>
      </c>
      <c r="C6205" s="345" t="s">
        <v>115</v>
      </c>
      <c r="D6205" s="887" t="s">
        <v>25498</v>
      </c>
      <c r="E6205" s="980">
        <v>3500</v>
      </c>
      <c r="F6205" s="345">
        <v>41897941</v>
      </c>
      <c r="G6205" s="734" t="s">
        <v>34009</v>
      </c>
      <c r="H6205" s="884" t="s">
        <v>34010</v>
      </c>
      <c r="I6205" s="884" t="s">
        <v>19749</v>
      </c>
      <c r="J6205" s="884" t="s">
        <v>34011</v>
      </c>
      <c r="K6205" s="904">
        <v>1</v>
      </c>
      <c r="L6205" s="904">
        <v>12</v>
      </c>
      <c r="M6205" s="980">
        <v>42000</v>
      </c>
      <c r="N6205" s="904">
        <v>1</v>
      </c>
      <c r="O6205" s="904">
        <v>1</v>
      </c>
      <c r="P6205" s="980">
        <v>3500</v>
      </c>
      <c r="Q6205" s="904">
        <v>1</v>
      </c>
      <c r="R6205" s="904">
        <v>12</v>
      </c>
      <c r="S6205" s="981" t="s">
        <v>388</v>
      </c>
    </row>
    <row r="6206" spans="1:19" s="889" customFormat="1" ht="34.9">
      <c r="A6206" s="1042" t="s">
        <v>37673</v>
      </c>
      <c r="B6206" s="415" t="s">
        <v>280</v>
      </c>
      <c r="C6206" s="345" t="s">
        <v>115</v>
      </c>
      <c r="D6206" s="345" t="s">
        <v>34296</v>
      </c>
      <c r="E6206" s="980">
        <v>10000</v>
      </c>
      <c r="F6206" s="345">
        <v>23865929</v>
      </c>
      <c r="G6206" s="829" t="s">
        <v>34297</v>
      </c>
      <c r="H6206" s="345" t="s">
        <v>34298</v>
      </c>
      <c r="I6206" s="345" t="s">
        <v>34299</v>
      </c>
      <c r="J6206" s="345" t="s">
        <v>34300</v>
      </c>
      <c r="K6206" s="904" t="s">
        <v>388</v>
      </c>
      <c r="L6206" s="904" t="s">
        <v>388</v>
      </c>
      <c r="M6206" s="980" t="s">
        <v>388</v>
      </c>
      <c r="N6206" s="904" t="s">
        <v>388</v>
      </c>
      <c r="O6206" s="904" t="s">
        <v>388</v>
      </c>
      <c r="P6206" s="980" t="s">
        <v>388</v>
      </c>
      <c r="Q6206" s="904">
        <v>1</v>
      </c>
      <c r="R6206" s="904">
        <v>12</v>
      </c>
      <c r="S6206" s="981">
        <v>120000</v>
      </c>
    </row>
    <row r="6207" spans="1:19" s="889" customFormat="1" ht="58.15">
      <c r="A6207" s="1042" t="s">
        <v>37673</v>
      </c>
      <c r="B6207" s="415" t="s">
        <v>280</v>
      </c>
      <c r="C6207" s="345" t="s">
        <v>115</v>
      </c>
      <c r="D6207" s="345" t="s">
        <v>20144</v>
      </c>
      <c r="E6207" s="980">
        <v>8000</v>
      </c>
      <c r="F6207" s="982" t="s">
        <v>34301</v>
      </c>
      <c r="G6207" s="829" t="s">
        <v>34302</v>
      </c>
      <c r="H6207" s="345" t="s">
        <v>33796</v>
      </c>
      <c r="I6207" s="345" t="s">
        <v>23718</v>
      </c>
      <c r="J6207" s="345" t="s">
        <v>34303</v>
      </c>
      <c r="K6207" s="904">
        <v>1</v>
      </c>
      <c r="L6207" s="904">
        <v>4.8666662500000006</v>
      </c>
      <c r="M6207" s="980">
        <v>38933.33</v>
      </c>
      <c r="N6207" s="904" t="s">
        <v>388</v>
      </c>
      <c r="O6207" s="904" t="s">
        <v>388</v>
      </c>
      <c r="P6207" s="980" t="s">
        <v>388</v>
      </c>
      <c r="Q6207" s="904" t="s">
        <v>388</v>
      </c>
      <c r="R6207" s="904" t="s">
        <v>388</v>
      </c>
      <c r="S6207" s="981" t="s">
        <v>388</v>
      </c>
    </row>
    <row r="6208" spans="1:19" s="889" customFormat="1" ht="23.25">
      <c r="A6208" s="1042" t="s">
        <v>37673</v>
      </c>
      <c r="B6208" s="415" t="s">
        <v>280</v>
      </c>
      <c r="C6208" s="345" t="s">
        <v>115</v>
      </c>
      <c r="D6208" s="345" t="s">
        <v>34304</v>
      </c>
      <c r="E6208" s="980">
        <v>10000</v>
      </c>
      <c r="F6208" s="345">
        <v>15750619</v>
      </c>
      <c r="G6208" s="829" t="s">
        <v>34305</v>
      </c>
      <c r="H6208" s="345" t="s">
        <v>19708</v>
      </c>
      <c r="I6208" s="345" t="s">
        <v>19786</v>
      </c>
      <c r="J6208" s="345" t="s">
        <v>34236</v>
      </c>
      <c r="K6208" s="904">
        <v>1</v>
      </c>
      <c r="L6208" s="904">
        <v>12</v>
      </c>
      <c r="M6208" s="980">
        <v>120000</v>
      </c>
      <c r="N6208" s="904">
        <v>1</v>
      </c>
      <c r="O6208" s="904">
        <v>6</v>
      </c>
      <c r="P6208" s="980">
        <v>60000</v>
      </c>
      <c r="Q6208" s="904">
        <v>1</v>
      </c>
      <c r="R6208" s="904">
        <v>12</v>
      </c>
      <c r="S6208" s="981">
        <v>120000</v>
      </c>
    </row>
    <row r="6209" spans="1:19" s="889" customFormat="1" ht="34.9">
      <c r="A6209" s="1042" t="s">
        <v>37673</v>
      </c>
      <c r="B6209" s="415" t="s">
        <v>280</v>
      </c>
      <c r="C6209" s="345" t="s">
        <v>115</v>
      </c>
      <c r="D6209" s="345" t="s">
        <v>20144</v>
      </c>
      <c r="E6209" s="980">
        <v>9000</v>
      </c>
      <c r="F6209" s="982" t="s">
        <v>34306</v>
      </c>
      <c r="G6209" s="829" t="s">
        <v>34307</v>
      </c>
      <c r="H6209" s="345" t="s">
        <v>23921</v>
      </c>
      <c r="I6209" s="345" t="s">
        <v>26790</v>
      </c>
      <c r="J6209" s="345" t="s">
        <v>34308</v>
      </c>
      <c r="K6209" s="904">
        <v>1</v>
      </c>
      <c r="L6209" s="904">
        <v>10</v>
      </c>
      <c r="M6209" s="980">
        <v>100025</v>
      </c>
      <c r="N6209" s="904">
        <v>1</v>
      </c>
      <c r="O6209" s="904">
        <v>4.0222222222222221</v>
      </c>
      <c r="P6209" s="980">
        <v>36200</v>
      </c>
      <c r="Q6209" s="904">
        <v>1</v>
      </c>
      <c r="R6209" s="904">
        <v>12</v>
      </c>
      <c r="S6209" s="981" t="s">
        <v>388</v>
      </c>
    </row>
    <row r="6210" spans="1:19" s="889" customFormat="1" ht="34.9">
      <c r="A6210" s="1042" t="s">
        <v>37673</v>
      </c>
      <c r="B6210" s="415" t="s">
        <v>280</v>
      </c>
      <c r="C6210" s="345" t="s">
        <v>115</v>
      </c>
      <c r="D6210" s="345" t="s">
        <v>21332</v>
      </c>
      <c r="E6210" s="980">
        <v>9000</v>
      </c>
      <c r="F6210" s="982" t="s">
        <v>34061</v>
      </c>
      <c r="G6210" s="734" t="s">
        <v>34062</v>
      </c>
      <c r="H6210" s="884" t="s">
        <v>19726</v>
      </c>
      <c r="I6210" s="884" t="s">
        <v>20536</v>
      </c>
      <c r="J6210" s="884" t="s">
        <v>34063</v>
      </c>
      <c r="K6210" s="904">
        <v>1</v>
      </c>
      <c r="L6210" s="904">
        <v>12</v>
      </c>
      <c r="M6210" s="980">
        <v>108000</v>
      </c>
      <c r="N6210" s="904">
        <v>1</v>
      </c>
      <c r="O6210" s="904">
        <v>1</v>
      </c>
      <c r="P6210" s="980">
        <v>9000</v>
      </c>
      <c r="Q6210" s="904">
        <v>1</v>
      </c>
      <c r="R6210" s="904">
        <v>12</v>
      </c>
      <c r="S6210" s="981" t="s">
        <v>388</v>
      </c>
    </row>
    <row r="6211" spans="1:19" s="889" customFormat="1" ht="23.25">
      <c r="A6211" s="1042" t="s">
        <v>37673</v>
      </c>
      <c r="B6211" s="415" t="s">
        <v>280</v>
      </c>
      <c r="C6211" s="345" t="s">
        <v>115</v>
      </c>
      <c r="D6211" s="345" t="s">
        <v>20144</v>
      </c>
      <c r="E6211" s="980">
        <v>8000</v>
      </c>
      <c r="F6211" s="982">
        <v>43823513</v>
      </c>
      <c r="G6211" s="734" t="s">
        <v>34065</v>
      </c>
      <c r="H6211" s="884" t="s">
        <v>23441</v>
      </c>
      <c r="I6211" s="884" t="s">
        <v>19764</v>
      </c>
      <c r="J6211" s="884" t="s">
        <v>19791</v>
      </c>
      <c r="K6211" s="904">
        <v>1</v>
      </c>
      <c r="L6211" s="904">
        <v>12</v>
      </c>
      <c r="M6211" s="980">
        <v>96000</v>
      </c>
      <c r="N6211" s="904">
        <v>1</v>
      </c>
      <c r="O6211" s="904">
        <v>1</v>
      </c>
      <c r="P6211" s="980">
        <v>8000</v>
      </c>
      <c r="Q6211" s="904">
        <v>1</v>
      </c>
      <c r="R6211" s="904">
        <v>12</v>
      </c>
      <c r="S6211" s="981" t="s">
        <v>388</v>
      </c>
    </row>
    <row r="6212" spans="1:19" s="889" customFormat="1" ht="23.25">
      <c r="A6212" s="1042" t="s">
        <v>37673</v>
      </c>
      <c r="B6212" s="415" t="s">
        <v>280</v>
      </c>
      <c r="C6212" s="345" t="s">
        <v>115</v>
      </c>
      <c r="D6212" s="345" t="s">
        <v>20144</v>
      </c>
      <c r="E6212" s="980">
        <v>8000</v>
      </c>
      <c r="F6212" s="982" t="s">
        <v>34309</v>
      </c>
      <c r="G6212" s="829" t="s">
        <v>34310</v>
      </c>
      <c r="H6212" s="345" t="s">
        <v>19729</v>
      </c>
      <c r="I6212" s="345" t="s">
        <v>19726</v>
      </c>
      <c r="J6212" s="345" t="s">
        <v>34208</v>
      </c>
      <c r="K6212" s="904">
        <v>1</v>
      </c>
      <c r="L6212" s="904">
        <v>1</v>
      </c>
      <c r="M6212" s="980">
        <v>8000</v>
      </c>
      <c r="N6212" s="904" t="s">
        <v>388</v>
      </c>
      <c r="O6212" s="904" t="s">
        <v>388</v>
      </c>
      <c r="P6212" s="980" t="s">
        <v>388</v>
      </c>
      <c r="Q6212" s="904" t="s">
        <v>388</v>
      </c>
      <c r="R6212" s="904" t="s">
        <v>388</v>
      </c>
      <c r="S6212" s="981" t="s">
        <v>388</v>
      </c>
    </row>
    <row r="6213" spans="1:19" s="889" customFormat="1" ht="23.25">
      <c r="A6213" s="1042" t="s">
        <v>37673</v>
      </c>
      <c r="B6213" s="415" t="s">
        <v>280</v>
      </c>
      <c r="C6213" s="345" t="s">
        <v>115</v>
      </c>
      <c r="D6213" s="345" t="s">
        <v>20124</v>
      </c>
      <c r="E6213" s="980">
        <v>9000</v>
      </c>
      <c r="F6213" s="983" t="s">
        <v>34311</v>
      </c>
      <c r="G6213" s="829" t="s">
        <v>34312</v>
      </c>
      <c r="H6213" s="345" t="s">
        <v>19713</v>
      </c>
      <c r="I6213" s="345" t="s">
        <v>19733</v>
      </c>
      <c r="J6213" s="345" t="s">
        <v>34269</v>
      </c>
      <c r="K6213" s="904" t="s">
        <v>388</v>
      </c>
      <c r="L6213" s="904" t="s">
        <v>388</v>
      </c>
      <c r="M6213" s="980"/>
      <c r="N6213" s="904" t="s">
        <v>388</v>
      </c>
      <c r="O6213" s="904" t="s">
        <v>388</v>
      </c>
      <c r="P6213" s="980" t="s">
        <v>388</v>
      </c>
      <c r="Q6213" s="904">
        <v>1</v>
      </c>
      <c r="R6213" s="904">
        <v>12</v>
      </c>
      <c r="S6213" s="981">
        <v>108000</v>
      </c>
    </row>
    <row r="6214" spans="1:19" s="889" customFormat="1" ht="23.25">
      <c r="A6214" s="1042" t="s">
        <v>37673</v>
      </c>
      <c r="B6214" s="415" t="s">
        <v>280</v>
      </c>
      <c r="C6214" s="345" t="s">
        <v>115</v>
      </c>
      <c r="D6214" s="345" t="s">
        <v>34313</v>
      </c>
      <c r="E6214" s="980">
        <v>4500</v>
      </c>
      <c r="F6214" s="345">
        <v>15440764</v>
      </c>
      <c r="G6214" s="829" t="s">
        <v>34314</v>
      </c>
      <c r="H6214" s="345" t="s">
        <v>19708</v>
      </c>
      <c r="I6214" s="345" t="s">
        <v>27109</v>
      </c>
      <c r="J6214" s="345" t="s">
        <v>27109</v>
      </c>
      <c r="K6214" s="904">
        <v>1</v>
      </c>
      <c r="L6214" s="904">
        <v>12</v>
      </c>
      <c r="M6214" s="980">
        <v>54000</v>
      </c>
      <c r="N6214" s="904">
        <v>1</v>
      </c>
      <c r="O6214" s="904">
        <v>6</v>
      </c>
      <c r="P6214" s="980">
        <v>27000</v>
      </c>
      <c r="Q6214" s="904">
        <v>1</v>
      </c>
      <c r="R6214" s="904">
        <v>12</v>
      </c>
      <c r="S6214" s="981">
        <v>54000</v>
      </c>
    </row>
    <row r="6215" spans="1:19" s="889" customFormat="1" ht="23.25">
      <c r="A6215" s="1042" t="s">
        <v>37673</v>
      </c>
      <c r="B6215" s="415" t="s">
        <v>280</v>
      </c>
      <c r="C6215" s="345" t="s">
        <v>115</v>
      </c>
      <c r="D6215" s="345" t="s">
        <v>34315</v>
      </c>
      <c r="E6215" s="980">
        <v>13000</v>
      </c>
      <c r="F6215" s="345" t="s">
        <v>34316</v>
      </c>
      <c r="G6215" s="829" t="s">
        <v>34317</v>
      </c>
      <c r="H6215" s="345" t="s">
        <v>33796</v>
      </c>
      <c r="I6215" s="345" t="s">
        <v>33796</v>
      </c>
      <c r="J6215" s="345" t="s">
        <v>34287</v>
      </c>
      <c r="K6215" s="904">
        <v>1</v>
      </c>
      <c r="L6215" s="904">
        <v>12</v>
      </c>
      <c r="M6215" s="980">
        <v>263555.53000000003</v>
      </c>
      <c r="N6215" s="904">
        <v>1</v>
      </c>
      <c r="O6215" s="904">
        <v>6</v>
      </c>
      <c r="P6215" s="980">
        <v>78000</v>
      </c>
      <c r="Q6215" s="904">
        <v>1</v>
      </c>
      <c r="R6215" s="904">
        <v>12</v>
      </c>
      <c r="S6215" s="981">
        <v>156000</v>
      </c>
    </row>
    <row r="6216" spans="1:19" s="889" customFormat="1" ht="23.25">
      <c r="A6216" s="1042" t="s">
        <v>37673</v>
      </c>
      <c r="B6216" s="415" t="s">
        <v>280</v>
      </c>
      <c r="C6216" s="345" t="s">
        <v>115</v>
      </c>
      <c r="D6216" s="345" t="s">
        <v>34318</v>
      </c>
      <c r="E6216" s="980">
        <v>9000</v>
      </c>
      <c r="F6216" s="345" t="s">
        <v>34319</v>
      </c>
      <c r="G6216" s="829" t="s">
        <v>34320</v>
      </c>
      <c r="H6216" s="345" t="s">
        <v>33796</v>
      </c>
      <c r="I6216" s="345" t="s">
        <v>34321</v>
      </c>
      <c r="J6216" s="345" t="s">
        <v>34321</v>
      </c>
      <c r="K6216" s="904">
        <v>1</v>
      </c>
      <c r="L6216" s="904">
        <v>12</v>
      </c>
      <c r="M6216" s="980">
        <v>108000</v>
      </c>
      <c r="N6216" s="904">
        <v>1</v>
      </c>
      <c r="O6216" s="904">
        <v>6</v>
      </c>
      <c r="P6216" s="980">
        <v>54000</v>
      </c>
      <c r="Q6216" s="904">
        <v>1</v>
      </c>
      <c r="R6216" s="904">
        <v>12</v>
      </c>
      <c r="S6216" s="981">
        <v>108000</v>
      </c>
    </row>
    <row r="6217" spans="1:19" s="889" customFormat="1" ht="34.9">
      <c r="A6217" s="1042" t="s">
        <v>37673</v>
      </c>
      <c r="B6217" s="415" t="s">
        <v>280</v>
      </c>
      <c r="C6217" s="345" t="s">
        <v>115</v>
      </c>
      <c r="D6217" s="345" t="s">
        <v>34322</v>
      </c>
      <c r="E6217" s="980">
        <v>15600</v>
      </c>
      <c r="F6217" s="983" t="s">
        <v>34323</v>
      </c>
      <c r="G6217" s="829" t="s">
        <v>34324</v>
      </c>
      <c r="H6217" s="345" t="s">
        <v>34325</v>
      </c>
      <c r="I6217" s="345" t="s">
        <v>25227</v>
      </c>
      <c r="J6217" s="345" t="s">
        <v>34326</v>
      </c>
      <c r="K6217" s="904">
        <v>1</v>
      </c>
      <c r="L6217" s="904">
        <v>12</v>
      </c>
      <c r="M6217" s="980">
        <v>187200</v>
      </c>
      <c r="N6217" s="904">
        <v>1</v>
      </c>
      <c r="O6217" s="904">
        <v>6</v>
      </c>
      <c r="P6217" s="980">
        <v>93600</v>
      </c>
      <c r="Q6217" s="904">
        <v>1</v>
      </c>
      <c r="R6217" s="904">
        <v>12</v>
      </c>
      <c r="S6217" s="981">
        <v>187200</v>
      </c>
    </row>
    <row r="6218" spans="1:19" s="889" customFormat="1" ht="46.5">
      <c r="A6218" s="1042" t="s">
        <v>37673</v>
      </c>
      <c r="B6218" s="415" t="s">
        <v>280</v>
      </c>
      <c r="C6218" s="345" t="s">
        <v>115</v>
      </c>
      <c r="D6218" s="345" t="s">
        <v>34327</v>
      </c>
      <c r="E6218" s="980">
        <v>8000</v>
      </c>
      <c r="F6218" s="345" t="s">
        <v>34328</v>
      </c>
      <c r="G6218" s="829" t="s">
        <v>34329</v>
      </c>
      <c r="H6218" s="345" t="s">
        <v>19858</v>
      </c>
      <c r="I6218" s="345" t="s">
        <v>19859</v>
      </c>
      <c r="J6218" s="345" t="s">
        <v>34330</v>
      </c>
      <c r="K6218" s="904">
        <v>1</v>
      </c>
      <c r="L6218" s="904">
        <v>12</v>
      </c>
      <c r="M6218" s="980">
        <v>96000</v>
      </c>
      <c r="N6218" s="904">
        <v>1</v>
      </c>
      <c r="O6218" s="904">
        <v>6</v>
      </c>
      <c r="P6218" s="980">
        <v>48000</v>
      </c>
      <c r="Q6218" s="904">
        <v>1</v>
      </c>
      <c r="R6218" s="904">
        <v>12</v>
      </c>
      <c r="S6218" s="981">
        <v>96000</v>
      </c>
    </row>
    <row r="6219" spans="1:19" s="889" customFormat="1" ht="23.25">
      <c r="A6219" s="1042" t="s">
        <v>37673</v>
      </c>
      <c r="B6219" s="415" t="s">
        <v>280</v>
      </c>
      <c r="C6219" s="345" t="s">
        <v>115</v>
      </c>
      <c r="D6219" s="345" t="s">
        <v>20124</v>
      </c>
      <c r="E6219" s="980">
        <v>8000</v>
      </c>
      <c r="F6219" s="345">
        <v>43981449</v>
      </c>
      <c r="G6219" s="829" t="s">
        <v>34331</v>
      </c>
      <c r="H6219" s="345" t="s">
        <v>19713</v>
      </c>
      <c r="I6219" s="345" t="s">
        <v>19733</v>
      </c>
      <c r="J6219" s="345" t="s">
        <v>34269</v>
      </c>
      <c r="K6219" s="904" t="s">
        <v>388</v>
      </c>
      <c r="L6219" s="904" t="s">
        <v>388</v>
      </c>
      <c r="M6219" s="980" t="s">
        <v>388</v>
      </c>
      <c r="N6219" s="904">
        <v>1</v>
      </c>
      <c r="O6219" s="904">
        <v>4.8</v>
      </c>
      <c r="P6219" s="980">
        <v>38400</v>
      </c>
      <c r="Q6219" s="904">
        <v>1</v>
      </c>
      <c r="R6219" s="904">
        <v>12</v>
      </c>
      <c r="S6219" s="981">
        <v>96000</v>
      </c>
    </row>
    <row r="6220" spans="1:19" s="889" customFormat="1" ht="23.25">
      <c r="A6220" s="1042" t="s">
        <v>37673</v>
      </c>
      <c r="B6220" s="415" t="s">
        <v>280</v>
      </c>
      <c r="C6220" s="345" t="s">
        <v>115</v>
      </c>
      <c r="D6220" s="345" t="s">
        <v>34332</v>
      </c>
      <c r="E6220" s="980">
        <v>4500</v>
      </c>
      <c r="F6220" s="345">
        <v>44934709</v>
      </c>
      <c r="G6220" s="829" t="s">
        <v>34333</v>
      </c>
      <c r="H6220" s="345" t="s">
        <v>19708</v>
      </c>
      <c r="I6220" s="345" t="s">
        <v>19786</v>
      </c>
      <c r="J6220" s="345" t="s">
        <v>34236</v>
      </c>
      <c r="K6220" s="904">
        <v>1</v>
      </c>
      <c r="L6220" s="904">
        <v>12</v>
      </c>
      <c r="M6220" s="980">
        <v>54000</v>
      </c>
      <c r="N6220" s="904">
        <v>1</v>
      </c>
      <c r="O6220" s="904">
        <v>6</v>
      </c>
      <c r="P6220" s="980">
        <v>27000</v>
      </c>
      <c r="Q6220" s="904">
        <v>1</v>
      </c>
      <c r="R6220" s="904">
        <v>12</v>
      </c>
      <c r="S6220" s="981">
        <v>54000</v>
      </c>
    </row>
    <row r="6221" spans="1:19" s="889" customFormat="1" ht="34.9">
      <c r="A6221" s="1042" t="s">
        <v>37673</v>
      </c>
      <c r="B6221" s="415" t="s">
        <v>280</v>
      </c>
      <c r="C6221" s="345" t="s">
        <v>115</v>
      </c>
      <c r="D6221" s="345" t="s">
        <v>20215</v>
      </c>
      <c r="E6221" s="980">
        <v>6500</v>
      </c>
      <c r="F6221" s="982">
        <v>41328716</v>
      </c>
      <c r="G6221" s="734" t="s">
        <v>34129</v>
      </c>
      <c r="H6221" s="884" t="s">
        <v>34130</v>
      </c>
      <c r="I6221" s="884" t="s">
        <v>19764</v>
      </c>
      <c r="J6221" s="884" t="s">
        <v>34131</v>
      </c>
      <c r="K6221" s="904">
        <v>1</v>
      </c>
      <c r="L6221" s="904">
        <v>10</v>
      </c>
      <c r="M6221" s="980">
        <v>65000</v>
      </c>
      <c r="N6221" s="904">
        <v>1</v>
      </c>
      <c r="O6221" s="904">
        <v>1</v>
      </c>
      <c r="P6221" s="980">
        <v>6500</v>
      </c>
      <c r="Q6221" s="904" t="s">
        <v>388</v>
      </c>
      <c r="R6221" s="904" t="s">
        <v>388</v>
      </c>
      <c r="S6221" s="981" t="s">
        <v>388</v>
      </c>
    </row>
    <row r="6222" spans="1:19" s="889" customFormat="1" ht="34.9">
      <c r="A6222" s="1042" t="s">
        <v>37673</v>
      </c>
      <c r="B6222" s="415" t="s">
        <v>280</v>
      </c>
      <c r="C6222" s="345" t="s">
        <v>115</v>
      </c>
      <c r="D6222" s="345" t="s">
        <v>34334</v>
      </c>
      <c r="E6222" s="980">
        <v>8000</v>
      </c>
      <c r="F6222" s="345">
        <v>25783562</v>
      </c>
      <c r="G6222" s="829" t="s">
        <v>34335</v>
      </c>
      <c r="H6222" s="345" t="s">
        <v>19895</v>
      </c>
      <c r="I6222" s="345" t="s">
        <v>19896</v>
      </c>
      <c r="J6222" s="345" t="s">
        <v>34336</v>
      </c>
      <c r="K6222" s="904">
        <v>1</v>
      </c>
      <c r="L6222" s="904">
        <v>12</v>
      </c>
      <c r="M6222" s="980">
        <v>96000</v>
      </c>
      <c r="N6222" s="904">
        <v>1</v>
      </c>
      <c r="O6222" s="904">
        <v>6</v>
      </c>
      <c r="P6222" s="980">
        <v>48000</v>
      </c>
      <c r="Q6222" s="904">
        <v>1</v>
      </c>
      <c r="R6222" s="904">
        <v>12</v>
      </c>
      <c r="S6222" s="981">
        <v>96000</v>
      </c>
    </row>
    <row r="6223" spans="1:19" s="889" customFormat="1" ht="34.9">
      <c r="A6223" s="1042" t="s">
        <v>37673</v>
      </c>
      <c r="B6223" s="415" t="s">
        <v>280</v>
      </c>
      <c r="C6223" s="345" t="s">
        <v>115</v>
      </c>
      <c r="D6223" s="345" t="s">
        <v>34337</v>
      </c>
      <c r="E6223" s="980">
        <v>10000</v>
      </c>
      <c r="F6223" s="345">
        <v>41889221</v>
      </c>
      <c r="G6223" s="829" t="s">
        <v>34338</v>
      </c>
      <c r="H6223" s="345" t="s">
        <v>34339</v>
      </c>
      <c r="I6223" s="345" t="s">
        <v>34340</v>
      </c>
      <c r="J6223" s="345" t="s">
        <v>34341</v>
      </c>
      <c r="K6223" s="904">
        <v>1</v>
      </c>
      <c r="L6223" s="904">
        <v>7.6666669999999995</v>
      </c>
      <c r="M6223" s="980">
        <v>76666.67</v>
      </c>
      <c r="N6223" s="904">
        <v>1</v>
      </c>
      <c r="O6223" s="904">
        <v>6</v>
      </c>
      <c r="P6223" s="980">
        <v>60000</v>
      </c>
      <c r="Q6223" s="904">
        <v>1</v>
      </c>
      <c r="R6223" s="904">
        <v>12</v>
      </c>
      <c r="S6223" s="981">
        <v>120000</v>
      </c>
    </row>
    <row r="6224" spans="1:19" s="889" customFormat="1" ht="23.25">
      <c r="A6224" s="1042" t="s">
        <v>37673</v>
      </c>
      <c r="B6224" s="415" t="s">
        <v>280</v>
      </c>
      <c r="C6224" s="345" t="s">
        <v>115</v>
      </c>
      <c r="D6224" s="345" t="s">
        <v>20124</v>
      </c>
      <c r="E6224" s="980">
        <v>8000</v>
      </c>
      <c r="F6224" s="982" t="s">
        <v>34342</v>
      </c>
      <c r="G6224" s="829" t="s">
        <v>34343</v>
      </c>
      <c r="H6224" s="345" t="s">
        <v>19713</v>
      </c>
      <c r="I6224" s="345" t="s">
        <v>19733</v>
      </c>
      <c r="J6224" s="345" t="s">
        <v>34269</v>
      </c>
      <c r="K6224" s="904">
        <v>1</v>
      </c>
      <c r="L6224" s="904">
        <v>5.3333399999999997</v>
      </c>
      <c r="M6224" s="980">
        <v>42666.720000000001</v>
      </c>
      <c r="N6224" s="904">
        <v>1</v>
      </c>
      <c r="O6224" s="904">
        <v>3</v>
      </c>
      <c r="P6224" s="980">
        <v>24000</v>
      </c>
      <c r="Q6224" s="904" t="s">
        <v>388</v>
      </c>
      <c r="R6224" s="904" t="s">
        <v>388</v>
      </c>
      <c r="S6224" s="981" t="s">
        <v>388</v>
      </c>
    </row>
    <row r="6225" spans="1:19" s="889" customFormat="1" ht="23.25">
      <c r="A6225" s="1042" t="s">
        <v>37673</v>
      </c>
      <c r="B6225" s="415" t="s">
        <v>280</v>
      </c>
      <c r="C6225" s="345" t="s">
        <v>115</v>
      </c>
      <c r="D6225" s="345" t="s">
        <v>27759</v>
      </c>
      <c r="E6225" s="980">
        <v>7000</v>
      </c>
      <c r="F6225" s="345">
        <v>44606753</v>
      </c>
      <c r="G6225" s="829" t="s">
        <v>34344</v>
      </c>
      <c r="H6225" s="345" t="s">
        <v>19729</v>
      </c>
      <c r="I6225" s="345" t="s">
        <v>19726</v>
      </c>
      <c r="J6225" s="345" t="s">
        <v>34208</v>
      </c>
      <c r="K6225" s="904">
        <v>1</v>
      </c>
      <c r="L6225" s="904">
        <v>1.9333328571428572</v>
      </c>
      <c r="M6225" s="980">
        <v>13533.33</v>
      </c>
      <c r="N6225" s="904">
        <v>1</v>
      </c>
      <c r="O6225" s="904">
        <v>6</v>
      </c>
      <c r="P6225" s="980">
        <v>42000</v>
      </c>
      <c r="Q6225" s="904">
        <v>1</v>
      </c>
      <c r="R6225" s="904">
        <v>12</v>
      </c>
      <c r="S6225" s="981">
        <v>84000</v>
      </c>
    </row>
    <row r="6226" spans="1:19" s="889" customFormat="1" ht="34.9">
      <c r="A6226" s="1042" t="s">
        <v>37673</v>
      </c>
      <c r="B6226" s="415" t="s">
        <v>280</v>
      </c>
      <c r="C6226" s="345" t="s">
        <v>115</v>
      </c>
      <c r="D6226" s="345" t="s">
        <v>34285</v>
      </c>
      <c r="E6226" s="980">
        <v>8000</v>
      </c>
      <c r="F6226" s="345" t="s">
        <v>34345</v>
      </c>
      <c r="G6226" s="829" t="s">
        <v>34346</v>
      </c>
      <c r="H6226" s="345" t="s">
        <v>28838</v>
      </c>
      <c r="I6226" s="345" t="s">
        <v>28838</v>
      </c>
      <c r="J6226" s="345" t="s">
        <v>34347</v>
      </c>
      <c r="K6226" s="904">
        <v>1</v>
      </c>
      <c r="L6226" s="904">
        <v>12</v>
      </c>
      <c r="M6226" s="980">
        <v>96000</v>
      </c>
      <c r="N6226" s="904">
        <v>1</v>
      </c>
      <c r="O6226" s="904">
        <v>6</v>
      </c>
      <c r="P6226" s="980">
        <v>48000</v>
      </c>
      <c r="Q6226" s="904">
        <v>1</v>
      </c>
      <c r="R6226" s="904">
        <v>12</v>
      </c>
      <c r="S6226" s="981">
        <v>96000</v>
      </c>
    </row>
    <row r="6227" spans="1:19" s="889" customFormat="1" ht="34.9">
      <c r="A6227" s="1042" t="s">
        <v>37673</v>
      </c>
      <c r="B6227" s="415" t="s">
        <v>280</v>
      </c>
      <c r="C6227" s="345" t="s">
        <v>115</v>
      </c>
      <c r="D6227" s="345" t="s">
        <v>34348</v>
      </c>
      <c r="E6227" s="980">
        <v>9000</v>
      </c>
      <c r="F6227" s="345" t="s">
        <v>34349</v>
      </c>
      <c r="G6227" s="829" t="s">
        <v>34350</v>
      </c>
      <c r="H6227" s="345" t="s">
        <v>27403</v>
      </c>
      <c r="I6227" s="345" t="s">
        <v>25422</v>
      </c>
      <c r="J6227" s="345" t="s">
        <v>34347</v>
      </c>
      <c r="K6227" s="904">
        <v>1</v>
      </c>
      <c r="L6227" s="904">
        <v>12</v>
      </c>
      <c r="M6227" s="980">
        <v>108000</v>
      </c>
      <c r="N6227" s="904">
        <v>1</v>
      </c>
      <c r="O6227" s="904">
        <v>6</v>
      </c>
      <c r="P6227" s="980">
        <v>54000</v>
      </c>
      <c r="Q6227" s="904">
        <v>1</v>
      </c>
      <c r="R6227" s="904">
        <v>12</v>
      </c>
      <c r="S6227" s="981">
        <v>108000</v>
      </c>
    </row>
    <row r="6228" spans="1:19" s="889" customFormat="1" ht="23.25">
      <c r="A6228" s="1042" t="s">
        <v>37673</v>
      </c>
      <c r="B6228" s="415" t="s">
        <v>280</v>
      </c>
      <c r="C6228" s="345" t="s">
        <v>115</v>
      </c>
      <c r="D6228" s="345" t="s">
        <v>34351</v>
      </c>
      <c r="E6228" s="980">
        <v>10000</v>
      </c>
      <c r="F6228" s="345">
        <v>22502752</v>
      </c>
      <c r="G6228" s="829" t="s">
        <v>34352</v>
      </c>
      <c r="H6228" s="345" t="s">
        <v>19708</v>
      </c>
      <c r="I6228" s="345" t="s">
        <v>19786</v>
      </c>
      <c r="J6228" s="345" t="s">
        <v>34236</v>
      </c>
      <c r="K6228" s="904">
        <v>1</v>
      </c>
      <c r="L6228" s="904">
        <v>12</v>
      </c>
      <c r="M6228" s="980">
        <v>120000</v>
      </c>
      <c r="N6228" s="904">
        <v>1</v>
      </c>
      <c r="O6228" s="904">
        <v>6</v>
      </c>
      <c r="P6228" s="980">
        <v>60000</v>
      </c>
      <c r="Q6228" s="904">
        <v>1</v>
      </c>
      <c r="R6228" s="904">
        <v>12</v>
      </c>
      <c r="S6228" s="981">
        <v>120000</v>
      </c>
    </row>
    <row r="6229" spans="1:19" s="889" customFormat="1" ht="23.25">
      <c r="A6229" s="1042" t="s">
        <v>37673</v>
      </c>
      <c r="B6229" s="415" t="s">
        <v>280</v>
      </c>
      <c r="C6229" s="345" t="s">
        <v>115</v>
      </c>
      <c r="D6229" s="345" t="s">
        <v>30068</v>
      </c>
      <c r="E6229" s="980">
        <v>6000</v>
      </c>
      <c r="F6229" s="345">
        <v>42277448</v>
      </c>
      <c r="G6229" s="829" t="s">
        <v>34353</v>
      </c>
      <c r="H6229" s="345" t="s">
        <v>19708</v>
      </c>
      <c r="I6229" s="345" t="s">
        <v>20054</v>
      </c>
      <c r="J6229" s="345" t="s">
        <v>20054</v>
      </c>
      <c r="K6229" s="904" t="s">
        <v>388</v>
      </c>
      <c r="L6229" s="904" t="s">
        <v>388</v>
      </c>
      <c r="M6229" s="980" t="s">
        <v>388</v>
      </c>
      <c r="N6229" s="904">
        <v>1</v>
      </c>
      <c r="O6229" s="904">
        <v>4.4666666666666668</v>
      </c>
      <c r="P6229" s="980">
        <v>26800</v>
      </c>
      <c r="Q6229" s="904">
        <v>1</v>
      </c>
      <c r="R6229" s="904">
        <v>12</v>
      </c>
      <c r="S6229" s="981">
        <v>72000</v>
      </c>
    </row>
    <row r="6230" spans="1:19" s="889" customFormat="1" ht="34.9">
      <c r="A6230" s="1042" t="s">
        <v>37673</v>
      </c>
      <c r="B6230" s="415" t="s">
        <v>280</v>
      </c>
      <c r="C6230" s="345" t="s">
        <v>115</v>
      </c>
      <c r="D6230" s="345" t="s">
        <v>34354</v>
      </c>
      <c r="E6230" s="980">
        <v>4000</v>
      </c>
      <c r="F6230" s="345">
        <v>23901486</v>
      </c>
      <c r="G6230" s="829" t="s">
        <v>34355</v>
      </c>
      <c r="H6230" s="345" t="s">
        <v>34356</v>
      </c>
      <c r="I6230" s="345" t="s">
        <v>34357</v>
      </c>
      <c r="J6230" s="345" t="s">
        <v>34358</v>
      </c>
      <c r="K6230" s="904">
        <v>1</v>
      </c>
      <c r="L6230" s="904">
        <v>12</v>
      </c>
      <c r="M6230" s="980">
        <v>48000</v>
      </c>
      <c r="N6230" s="904">
        <v>1</v>
      </c>
      <c r="O6230" s="904">
        <v>6</v>
      </c>
      <c r="P6230" s="980">
        <v>24000</v>
      </c>
      <c r="Q6230" s="904">
        <v>1</v>
      </c>
      <c r="R6230" s="904">
        <v>12</v>
      </c>
      <c r="S6230" s="981">
        <v>48000</v>
      </c>
    </row>
    <row r="6231" spans="1:19" s="889" customFormat="1" ht="23.25">
      <c r="A6231" s="1042" t="s">
        <v>37673</v>
      </c>
      <c r="B6231" s="415" t="s">
        <v>280</v>
      </c>
      <c r="C6231" s="345" t="s">
        <v>115</v>
      </c>
      <c r="D6231" s="887" t="s">
        <v>20144</v>
      </c>
      <c r="E6231" s="980">
        <v>8000</v>
      </c>
      <c r="F6231" s="982" t="s">
        <v>34176</v>
      </c>
      <c r="G6231" s="734" t="s">
        <v>34177</v>
      </c>
      <c r="H6231" s="884" t="s">
        <v>23927</v>
      </c>
      <c r="I6231" s="884" t="s">
        <v>34178</v>
      </c>
      <c r="J6231" s="884" t="s">
        <v>34179</v>
      </c>
      <c r="K6231" s="904">
        <v>1</v>
      </c>
      <c r="L6231" s="904">
        <v>9.9</v>
      </c>
      <c r="M6231" s="980">
        <v>79200</v>
      </c>
      <c r="N6231" s="904">
        <v>1</v>
      </c>
      <c r="O6231" s="904">
        <v>1</v>
      </c>
      <c r="P6231" s="980">
        <v>8000</v>
      </c>
      <c r="Q6231" s="904" t="s">
        <v>388</v>
      </c>
      <c r="R6231" s="904" t="s">
        <v>388</v>
      </c>
      <c r="S6231" s="981" t="s">
        <v>388</v>
      </c>
    </row>
    <row r="6232" spans="1:19" s="889" customFormat="1" ht="34.9">
      <c r="A6232" s="1042" t="s">
        <v>37673</v>
      </c>
      <c r="B6232" s="415" t="s">
        <v>280</v>
      </c>
      <c r="C6232" s="345" t="s">
        <v>115</v>
      </c>
      <c r="D6232" s="345" t="s">
        <v>26588</v>
      </c>
      <c r="E6232" s="980">
        <v>8000</v>
      </c>
      <c r="F6232" s="345">
        <v>43565615</v>
      </c>
      <c r="G6232" s="829" t="s">
        <v>34359</v>
      </c>
      <c r="H6232" s="345" t="s">
        <v>21151</v>
      </c>
      <c r="I6232" s="345" t="s">
        <v>34360</v>
      </c>
      <c r="J6232" s="345" t="s">
        <v>34361</v>
      </c>
      <c r="K6232" s="904">
        <v>1</v>
      </c>
      <c r="L6232" s="904">
        <v>12</v>
      </c>
      <c r="M6232" s="980">
        <v>96000</v>
      </c>
      <c r="N6232" s="904">
        <v>1</v>
      </c>
      <c r="O6232" s="904">
        <v>6</v>
      </c>
      <c r="P6232" s="980">
        <v>48000</v>
      </c>
      <c r="Q6232" s="904">
        <v>1</v>
      </c>
      <c r="R6232" s="904">
        <v>12</v>
      </c>
      <c r="S6232" s="981">
        <v>96000</v>
      </c>
    </row>
    <row r="6233" spans="1:19" s="889" customFormat="1" ht="34.9">
      <c r="A6233" s="1042" t="s">
        <v>37673</v>
      </c>
      <c r="B6233" s="415" t="s">
        <v>280</v>
      </c>
      <c r="C6233" s="345" t="s">
        <v>115</v>
      </c>
      <c r="D6233" s="345" t="s">
        <v>34362</v>
      </c>
      <c r="E6233" s="980">
        <v>5500</v>
      </c>
      <c r="F6233" s="345">
        <v>43586846</v>
      </c>
      <c r="G6233" s="829" t="s">
        <v>34363</v>
      </c>
      <c r="H6233" s="345" t="s">
        <v>21495</v>
      </c>
      <c r="I6233" s="345" t="s">
        <v>34364</v>
      </c>
      <c r="J6233" s="345" t="s">
        <v>34365</v>
      </c>
      <c r="K6233" s="904" t="s">
        <v>388</v>
      </c>
      <c r="L6233" s="904" t="s">
        <v>388</v>
      </c>
      <c r="M6233" s="980" t="s">
        <v>388</v>
      </c>
      <c r="N6233" s="904" t="s">
        <v>388</v>
      </c>
      <c r="O6233" s="904" t="s">
        <v>388</v>
      </c>
      <c r="P6233" s="980" t="s">
        <v>388</v>
      </c>
      <c r="Q6233" s="904">
        <v>1</v>
      </c>
      <c r="R6233" s="904">
        <v>12</v>
      </c>
      <c r="S6233" s="981">
        <v>66000</v>
      </c>
    </row>
    <row r="6234" spans="1:19" s="889" customFormat="1" ht="23.25">
      <c r="A6234" s="1042" t="s">
        <v>37673</v>
      </c>
      <c r="B6234" s="415" t="s">
        <v>280</v>
      </c>
      <c r="C6234" s="345" t="s">
        <v>115</v>
      </c>
      <c r="D6234" s="345" t="s">
        <v>34366</v>
      </c>
      <c r="E6234" s="980">
        <v>11000</v>
      </c>
      <c r="F6234" s="345" t="s">
        <v>388</v>
      </c>
      <c r="G6234" s="829" t="s">
        <v>23491</v>
      </c>
      <c r="H6234" s="904" t="s">
        <v>388</v>
      </c>
      <c r="I6234" s="984" t="s">
        <v>388</v>
      </c>
      <c r="J6234" s="345" t="s">
        <v>388</v>
      </c>
      <c r="K6234" s="904" t="s">
        <v>388</v>
      </c>
      <c r="L6234" s="904" t="s">
        <v>388</v>
      </c>
      <c r="M6234" s="980" t="s">
        <v>388</v>
      </c>
      <c r="N6234" s="904" t="s">
        <v>388</v>
      </c>
      <c r="O6234" s="904" t="s">
        <v>388</v>
      </c>
      <c r="P6234" s="980" t="s">
        <v>388</v>
      </c>
      <c r="Q6234" s="904">
        <v>1</v>
      </c>
      <c r="R6234" s="904">
        <v>12</v>
      </c>
      <c r="S6234" s="981">
        <v>132000</v>
      </c>
    </row>
    <row r="6235" spans="1:19" s="889" customFormat="1" ht="23.25">
      <c r="A6235" s="1042" t="s">
        <v>37673</v>
      </c>
      <c r="B6235" s="415" t="s">
        <v>280</v>
      </c>
      <c r="C6235" s="345" t="s">
        <v>115</v>
      </c>
      <c r="D6235" s="345" t="s">
        <v>34367</v>
      </c>
      <c r="E6235" s="1027">
        <v>11000</v>
      </c>
      <c r="F6235" s="345" t="s">
        <v>388</v>
      </c>
      <c r="G6235" s="829" t="s">
        <v>23491</v>
      </c>
      <c r="H6235" s="904" t="s">
        <v>388</v>
      </c>
      <c r="I6235" s="984" t="s">
        <v>388</v>
      </c>
      <c r="J6235" s="345" t="s">
        <v>388</v>
      </c>
      <c r="K6235" s="904" t="s">
        <v>388</v>
      </c>
      <c r="L6235" s="904" t="s">
        <v>388</v>
      </c>
      <c r="M6235" s="980" t="s">
        <v>388</v>
      </c>
      <c r="N6235" s="904" t="s">
        <v>388</v>
      </c>
      <c r="O6235" s="904" t="s">
        <v>388</v>
      </c>
      <c r="P6235" s="980" t="s">
        <v>388</v>
      </c>
      <c r="Q6235" s="904">
        <v>1</v>
      </c>
      <c r="R6235" s="904">
        <v>12</v>
      </c>
      <c r="S6235" s="981">
        <v>132000</v>
      </c>
    </row>
    <row r="6236" spans="1:19" s="889" customFormat="1" ht="23.25">
      <c r="A6236" s="1042" t="s">
        <v>37673</v>
      </c>
      <c r="B6236" s="415" t="s">
        <v>280</v>
      </c>
      <c r="C6236" s="345" t="s">
        <v>115</v>
      </c>
      <c r="D6236" s="345" t="s">
        <v>34367</v>
      </c>
      <c r="E6236" s="1027">
        <v>11000</v>
      </c>
      <c r="F6236" s="345" t="s">
        <v>388</v>
      </c>
      <c r="G6236" s="829" t="s">
        <v>23491</v>
      </c>
      <c r="H6236" s="904" t="s">
        <v>388</v>
      </c>
      <c r="I6236" s="984" t="s">
        <v>388</v>
      </c>
      <c r="J6236" s="345" t="s">
        <v>388</v>
      </c>
      <c r="K6236" s="904" t="s">
        <v>388</v>
      </c>
      <c r="L6236" s="904" t="s">
        <v>388</v>
      </c>
      <c r="M6236" s="980" t="s">
        <v>388</v>
      </c>
      <c r="N6236" s="904" t="s">
        <v>388</v>
      </c>
      <c r="O6236" s="904" t="s">
        <v>388</v>
      </c>
      <c r="P6236" s="980" t="s">
        <v>388</v>
      </c>
      <c r="Q6236" s="904">
        <v>1</v>
      </c>
      <c r="R6236" s="904">
        <v>12</v>
      </c>
      <c r="S6236" s="981">
        <v>132000</v>
      </c>
    </row>
    <row r="6237" spans="1:19" s="889" customFormat="1" ht="23.25">
      <c r="A6237" s="1042" t="s">
        <v>37673</v>
      </c>
      <c r="B6237" s="415" t="s">
        <v>280</v>
      </c>
      <c r="C6237" s="345" t="s">
        <v>115</v>
      </c>
      <c r="D6237" s="345" t="s">
        <v>20144</v>
      </c>
      <c r="E6237" s="1027">
        <v>9000</v>
      </c>
      <c r="F6237" s="345" t="s">
        <v>388</v>
      </c>
      <c r="G6237" s="829" t="s">
        <v>23491</v>
      </c>
      <c r="H6237" s="904" t="s">
        <v>388</v>
      </c>
      <c r="I6237" s="984" t="s">
        <v>388</v>
      </c>
      <c r="J6237" s="345" t="s">
        <v>388</v>
      </c>
      <c r="K6237" s="904" t="s">
        <v>388</v>
      </c>
      <c r="L6237" s="904" t="s">
        <v>388</v>
      </c>
      <c r="M6237" s="980" t="s">
        <v>388</v>
      </c>
      <c r="N6237" s="904" t="s">
        <v>388</v>
      </c>
      <c r="O6237" s="904" t="s">
        <v>388</v>
      </c>
      <c r="P6237" s="980" t="s">
        <v>388</v>
      </c>
      <c r="Q6237" s="904">
        <v>1</v>
      </c>
      <c r="R6237" s="904">
        <v>12</v>
      </c>
      <c r="S6237" s="981">
        <v>108000</v>
      </c>
    </row>
    <row r="6238" spans="1:19" s="889" customFormat="1" ht="23.25">
      <c r="A6238" s="1042" t="s">
        <v>37673</v>
      </c>
      <c r="B6238" s="415" t="s">
        <v>280</v>
      </c>
      <c r="C6238" s="345" t="s">
        <v>115</v>
      </c>
      <c r="D6238" s="345" t="s">
        <v>20144</v>
      </c>
      <c r="E6238" s="1027">
        <v>8000</v>
      </c>
      <c r="F6238" s="345" t="s">
        <v>388</v>
      </c>
      <c r="G6238" s="829" t="s">
        <v>23491</v>
      </c>
      <c r="H6238" s="904" t="s">
        <v>388</v>
      </c>
      <c r="I6238" s="984" t="s">
        <v>388</v>
      </c>
      <c r="J6238" s="345" t="s">
        <v>388</v>
      </c>
      <c r="K6238" s="904" t="s">
        <v>388</v>
      </c>
      <c r="L6238" s="904" t="s">
        <v>388</v>
      </c>
      <c r="M6238" s="980" t="s">
        <v>388</v>
      </c>
      <c r="N6238" s="904" t="s">
        <v>388</v>
      </c>
      <c r="O6238" s="904" t="s">
        <v>388</v>
      </c>
      <c r="P6238" s="980" t="s">
        <v>388</v>
      </c>
      <c r="Q6238" s="904">
        <v>1</v>
      </c>
      <c r="R6238" s="904">
        <v>12</v>
      </c>
      <c r="S6238" s="981">
        <v>96000</v>
      </c>
    </row>
    <row r="6239" spans="1:19" s="889" customFormat="1" ht="23.25">
      <c r="A6239" s="1042" t="s">
        <v>37673</v>
      </c>
      <c r="B6239" s="415" t="s">
        <v>280</v>
      </c>
      <c r="C6239" s="345" t="s">
        <v>115</v>
      </c>
      <c r="D6239" s="345" t="s">
        <v>20144</v>
      </c>
      <c r="E6239" s="1027">
        <v>8000</v>
      </c>
      <c r="F6239" s="345" t="s">
        <v>388</v>
      </c>
      <c r="G6239" s="829" t="s">
        <v>23491</v>
      </c>
      <c r="H6239" s="904" t="s">
        <v>388</v>
      </c>
      <c r="I6239" s="984" t="s">
        <v>388</v>
      </c>
      <c r="J6239" s="345" t="s">
        <v>388</v>
      </c>
      <c r="K6239" s="904" t="s">
        <v>388</v>
      </c>
      <c r="L6239" s="904" t="s">
        <v>388</v>
      </c>
      <c r="M6239" s="980" t="s">
        <v>388</v>
      </c>
      <c r="N6239" s="904" t="s">
        <v>388</v>
      </c>
      <c r="O6239" s="904" t="s">
        <v>388</v>
      </c>
      <c r="P6239" s="980" t="s">
        <v>388</v>
      </c>
      <c r="Q6239" s="904">
        <v>1</v>
      </c>
      <c r="R6239" s="904">
        <v>12</v>
      </c>
      <c r="S6239" s="981">
        <v>96000</v>
      </c>
    </row>
    <row r="6240" spans="1:19" s="889" customFormat="1" ht="23.25">
      <c r="A6240" s="1042" t="s">
        <v>37673</v>
      </c>
      <c r="B6240" s="415" t="s">
        <v>280</v>
      </c>
      <c r="C6240" s="345" t="s">
        <v>115</v>
      </c>
      <c r="D6240" s="345" t="s">
        <v>20144</v>
      </c>
      <c r="E6240" s="1027">
        <v>8000</v>
      </c>
      <c r="F6240" s="345" t="s">
        <v>388</v>
      </c>
      <c r="G6240" s="829" t="s">
        <v>23491</v>
      </c>
      <c r="H6240" s="904" t="s">
        <v>388</v>
      </c>
      <c r="I6240" s="984" t="s">
        <v>388</v>
      </c>
      <c r="J6240" s="345" t="s">
        <v>388</v>
      </c>
      <c r="K6240" s="904" t="s">
        <v>388</v>
      </c>
      <c r="L6240" s="904" t="s">
        <v>388</v>
      </c>
      <c r="M6240" s="980" t="s">
        <v>388</v>
      </c>
      <c r="N6240" s="904" t="s">
        <v>388</v>
      </c>
      <c r="O6240" s="904" t="s">
        <v>388</v>
      </c>
      <c r="P6240" s="980" t="s">
        <v>388</v>
      </c>
      <c r="Q6240" s="904">
        <v>1</v>
      </c>
      <c r="R6240" s="904">
        <v>12</v>
      </c>
      <c r="S6240" s="981">
        <v>96000</v>
      </c>
    </row>
    <row r="6241" spans="1:19" s="889" customFormat="1" ht="23.25">
      <c r="A6241" s="1042" t="s">
        <v>37673</v>
      </c>
      <c r="B6241" s="415" t="s">
        <v>280</v>
      </c>
      <c r="C6241" s="345" t="s">
        <v>115</v>
      </c>
      <c r="D6241" s="345" t="s">
        <v>34368</v>
      </c>
      <c r="E6241" s="1027">
        <v>8000</v>
      </c>
      <c r="F6241" s="345" t="s">
        <v>388</v>
      </c>
      <c r="G6241" s="829" t="s">
        <v>23491</v>
      </c>
      <c r="H6241" s="904" t="s">
        <v>388</v>
      </c>
      <c r="I6241" s="984" t="s">
        <v>388</v>
      </c>
      <c r="J6241" s="345" t="s">
        <v>388</v>
      </c>
      <c r="K6241" s="904" t="s">
        <v>388</v>
      </c>
      <c r="L6241" s="904" t="s">
        <v>388</v>
      </c>
      <c r="M6241" s="980" t="s">
        <v>388</v>
      </c>
      <c r="N6241" s="904" t="s">
        <v>388</v>
      </c>
      <c r="O6241" s="904" t="s">
        <v>388</v>
      </c>
      <c r="P6241" s="980" t="s">
        <v>388</v>
      </c>
      <c r="Q6241" s="904">
        <v>1</v>
      </c>
      <c r="R6241" s="904">
        <v>12</v>
      </c>
      <c r="S6241" s="981">
        <v>96000</v>
      </c>
    </row>
    <row r="6242" spans="1:19" s="889" customFormat="1" ht="23.25">
      <c r="A6242" s="1042" t="s">
        <v>37673</v>
      </c>
      <c r="B6242" s="415" t="s">
        <v>280</v>
      </c>
      <c r="C6242" s="345" t="s">
        <v>115</v>
      </c>
      <c r="D6242" s="345" t="s">
        <v>34369</v>
      </c>
      <c r="E6242" s="1027">
        <v>5500</v>
      </c>
      <c r="F6242" s="345" t="s">
        <v>388</v>
      </c>
      <c r="G6242" s="829" t="s">
        <v>23491</v>
      </c>
      <c r="H6242" s="904" t="s">
        <v>388</v>
      </c>
      <c r="I6242" s="984" t="s">
        <v>388</v>
      </c>
      <c r="J6242" s="345" t="s">
        <v>388</v>
      </c>
      <c r="K6242" s="904" t="s">
        <v>388</v>
      </c>
      <c r="L6242" s="904" t="s">
        <v>388</v>
      </c>
      <c r="M6242" s="980" t="s">
        <v>388</v>
      </c>
      <c r="N6242" s="904" t="s">
        <v>388</v>
      </c>
      <c r="O6242" s="904" t="s">
        <v>388</v>
      </c>
      <c r="P6242" s="980" t="s">
        <v>388</v>
      </c>
      <c r="Q6242" s="904">
        <v>1</v>
      </c>
      <c r="R6242" s="904">
        <v>12</v>
      </c>
      <c r="S6242" s="981">
        <v>66000</v>
      </c>
    </row>
    <row r="6243" spans="1:19" s="889" customFormat="1" ht="23.25">
      <c r="A6243" s="1042" t="s">
        <v>37673</v>
      </c>
      <c r="B6243" s="415" t="s">
        <v>280</v>
      </c>
      <c r="C6243" s="345" t="s">
        <v>115</v>
      </c>
      <c r="D6243" s="345" t="s">
        <v>20144</v>
      </c>
      <c r="E6243" s="980">
        <v>3000</v>
      </c>
      <c r="F6243" s="345"/>
      <c r="G6243" s="829" t="s">
        <v>23491</v>
      </c>
      <c r="H6243" s="345"/>
      <c r="I6243" s="345"/>
      <c r="J6243" s="904" t="s">
        <v>388</v>
      </c>
      <c r="K6243" s="904" t="s">
        <v>388</v>
      </c>
      <c r="L6243" s="985" t="s">
        <v>388</v>
      </c>
      <c r="M6243" s="980" t="s">
        <v>388</v>
      </c>
      <c r="N6243" s="904" t="s">
        <v>388</v>
      </c>
      <c r="O6243" s="985" t="s">
        <v>388</v>
      </c>
      <c r="P6243" s="980"/>
      <c r="Q6243" s="904">
        <v>1</v>
      </c>
      <c r="R6243" s="904">
        <v>12</v>
      </c>
      <c r="S6243" s="981">
        <v>36000</v>
      </c>
    </row>
    <row r="6244" spans="1:19" s="894" customFormat="1" ht="17.45" customHeight="1">
      <c r="A6244" s="245" t="s">
        <v>10</v>
      </c>
      <c r="B6244" s="248"/>
      <c r="C6244" s="248"/>
      <c r="D6244" s="943"/>
      <c r="E6244" s="999"/>
      <c r="F6244" s="248"/>
      <c r="G6244" s="986"/>
      <c r="H6244" s="248"/>
      <c r="I6244" s="248"/>
      <c r="J6244" s="248"/>
      <c r="K6244" s="944"/>
      <c r="L6244" s="944"/>
      <c r="M6244" s="987">
        <f>SUM(M5969:M6243)</f>
        <v>15480167.99</v>
      </c>
      <c r="N6244" s="987"/>
      <c r="O6244" s="987"/>
      <c r="P6244" s="987">
        <f>SUM(P5969:P6243)</f>
        <v>7724567</v>
      </c>
      <c r="Q6244" s="987"/>
      <c r="R6244" s="987"/>
      <c r="S6244" s="988">
        <f>SUM(S5969:S6243)</f>
        <v>18269670</v>
      </c>
    </row>
    <row r="6245" spans="1:19" ht="21" customHeight="1">
      <c r="A6245" s="1405" t="s">
        <v>456</v>
      </c>
      <c r="B6245" s="1406"/>
      <c r="C6245" s="1406"/>
      <c r="D6245" s="1406"/>
      <c r="E6245" s="1406"/>
      <c r="F6245" s="1406"/>
      <c r="G6245" s="1406"/>
      <c r="H6245" s="1406"/>
      <c r="I6245" s="1406"/>
      <c r="J6245" s="1406"/>
      <c r="K6245" s="1406"/>
      <c r="L6245" s="1406"/>
      <c r="M6245" s="1406"/>
      <c r="N6245" s="1406"/>
      <c r="O6245" s="1406"/>
      <c r="P6245" s="1406"/>
      <c r="Q6245" s="1406"/>
      <c r="R6245" s="1406"/>
      <c r="S6245" s="1407"/>
    </row>
    <row r="6246" spans="1:19" s="889" customFormat="1" ht="34.9">
      <c r="A6246" s="989" t="s">
        <v>1035</v>
      </c>
      <c r="B6246" s="399" t="s">
        <v>29742</v>
      </c>
      <c r="C6246" s="399" t="s">
        <v>115</v>
      </c>
      <c r="D6246" s="399" t="s">
        <v>34370</v>
      </c>
      <c r="E6246" s="342">
        <v>2500</v>
      </c>
      <c r="F6246" s="432" t="s">
        <v>34371</v>
      </c>
      <c r="G6246" s="778" t="s">
        <v>34372</v>
      </c>
      <c r="H6246" s="990" t="s">
        <v>19733</v>
      </c>
      <c r="I6246" s="990" t="s">
        <v>19764</v>
      </c>
      <c r="J6246" s="990" t="s">
        <v>19764</v>
      </c>
      <c r="K6246" s="797" t="s">
        <v>34373</v>
      </c>
      <c r="L6246" s="797">
        <v>12</v>
      </c>
      <c r="M6246" s="655">
        <v>30000</v>
      </c>
      <c r="N6246" s="797" t="s">
        <v>34373</v>
      </c>
      <c r="O6246" s="797">
        <v>6</v>
      </c>
      <c r="P6246" s="655">
        <v>15000</v>
      </c>
      <c r="Q6246" s="797" t="s">
        <v>34373</v>
      </c>
      <c r="R6246" s="797">
        <v>12</v>
      </c>
      <c r="S6246" s="1009">
        <v>30000</v>
      </c>
    </row>
    <row r="6247" spans="1:19" s="889" customFormat="1" ht="34.9">
      <c r="A6247" s="989" t="s">
        <v>1035</v>
      </c>
      <c r="B6247" s="399" t="s">
        <v>29742</v>
      </c>
      <c r="C6247" s="399" t="s">
        <v>115</v>
      </c>
      <c r="D6247" s="399" t="s">
        <v>34374</v>
      </c>
      <c r="E6247" s="342">
        <v>2800</v>
      </c>
      <c r="F6247" s="432" t="s">
        <v>34375</v>
      </c>
      <c r="G6247" s="778" t="s">
        <v>34376</v>
      </c>
      <c r="H6247" s="990" t="s">
        <v>23633</v>
      </c>
      <c r="I6247" s="990" t="s">
        <v>34377</v>
      </c>
      <c r="J6247" s="990" t="s">
        <v>19749</v>
      </c>
      <c r="K6247" s="797" t="s">
        <v>34378</v>
      </c>
      <c r="L6247" s="797">
        <v>12</v>
      </c>
      <c r="M6247" s="655">
        <v>33600</v>
      </c>
      <c r="N6247" s="797" t="s">
        <v>34378</v>
      </c>
      <c r="O6247" s="797">
        <v>6</v>
      </c>
      <c r="P6247" s="655">
        <v>16800</v>
      </c>
      <c r="Q6247" s="797" t="s">
        <v>34378</v>
      </c>
      <c r="R6247" s="797">
        <v>12</v>
      </c>
      <c r="S6247" s="1009">
        <v>33600</v>
      </c>
    </row>
    <row r="6248" spans="1:19" s="889" customFormat="1" ht="34.9">
      <c r="A6248" s="989" t="s">
        <v>1035</v>
      </c>
      <c r="B6248" s="399" t="s">
        <v>29742</v>
      </c>
      <c r="C6248" s="399" t="s">
        <v>115</v>
      </c>
      <c r="D6248" s="399" t="s">
        <v>34379</v>
      </c>
      <c r="E6248" s="342">
        <v>1700</v>
      </c>
      <c r="F6248" s="432" t="s">
        <v>34380</v>
      </c>
      <c r="G6248" s="778" t="s">
        <v>34381</v>
      </c>
      <c r="H6248" s="990" t="s">
        <v>34382</v>
      </c>
      <c r="I6248" s="990" t="s">
        <v>19829</v>
      </c>
      <c r="J6248" s="990" t="s">
        <v>34382</v>
      </c>
      <c r="K6248" s="797" t="s">
        <v>34383</v>
      </c>
      <c r="L6248" s="797">
        <v>12</v>
      </c>
      <c r="M6248" s="655">
        <v>20400</v>
      </c>
      <c r="N6248" s="797" t="s">
        <v>34383</v>
      </c>
      <c r="O6248" s="797">
        <v>6</v>
      </c>
      <c r="P6248" s="655">
        <v>10200</v>
      </c>
      <c r="Q6248" s="797" t="s">
        <v>34383</v>
      </c>
      <c r="R6248" s="797">
        <v>12</v>
      </c>
      <c r="S6248" s="1009">
        <v>20400</v>
      </c>
    </row>
    <row r="6249" spans="1:19" s="889" customFormat="1" ht="34.9">
      <c r="A6249" s="989" t="s">
        <v>1035</v>
      </c>
      <c r="B6249" s="399" t="s">
        <v>29742</v>
      </c>
      <c r="C6249" s="399" t="s">
        <v>115</v>
      </c>
      <c r="D6249" s="399" t="s">
        <v>34384</v>
      </c>
      <c r="E6249" s="342">
        <v>3000</v>
      </c>
      <c r="F6249" s="432" t="s">
        <v>34385</v>
      </c>
      <c r="G6249" s="778" t="s">
        <v>34386</v>
      </c>
      <c r="H6249" s="990" t="s">
        <v>19733</v>
      </c>
      <c r="I6249" s="990" t="s">
        <v>19773</v>
      </c>
      <c r="J6249" s="990" t="s">
        <v>19703</v>
      </c>
      <c r="K6249" s="797" t="s">
        <v>34387</v>
      </c>
      <c r="L6249" s="797">
        <v>12</v>
      </c>
      <c r="M6249" s="655">
        <v>36100</v>
      </c>
      <c r="N6249" s="797" t="s">
        <v>34387</v>
      </c>
      <c r="O6249" s="797">
        <v>6</v>
      </c>
      <c r="P6249" s="655">
        <v>18000</v>
      </c>
      <c r="Q6249" s="797" t="s">
        <v>34387</v>
      </c>
      <c r="R6249" s="797">
        <v>12</v>
      </c>
      <c r="S6249" s="1009">
        <v>36000</v>
      </c>
    </row>
    <row r="6250" spans="1:19" s="889" customFormat="1" ht="34.9">
      <c r="A6250" s="989" t="s">
        <v>1035</v>
      </c>
      <c r="B6250" s="399" t="s">
        <v>29742</v>
      </c>
      <c r="C6250" s="399" t="s">
        <v>115</v>
      </c>
      <c r="D6250" s="399" t="s">
        <v>34388</v>
      </c>
      <c r="E6250" s="342">
        <v>3000</v>
      </c>
      <c r="F6250" s="432" t="s">
        <v>34389</v>
      </c>
      <c r="G6250" s="778" t="s">
        <v>34390</v>
      </c>
      <c r="H6250" s="990" t="s">
        <v>19733</v>
      </c>
      <c r="I6250" s="990" t="s">
        <v>19764</v>
      </c>
      <c r="J6250" s="990" t="s">
        <v>19764</v>
      </c>
      <c r="K6250" s="797" t="s">
        <v>34391</v>
      </c>
      <c r="L6250" s="797">
        <v>6</v>
      </c>
      <c r="M6250" s="655">
        <v>21350</v>
      </c>
      <c r="N6250" s="797" t="s">
        <v>34391</v>
      </c>
      <c r="O6250" s="797">
        <v>0</v>
      </c>
      <c r="P6250" s="655">
        <v>0</v>
      </c>
      <c r="Q6250" s="797"/>
      <c r="R6250" s="797">
        <v>0</v>
      </c>
      <c r="S6250" s="1009">
        <v>0</v>
      </c>
    </row>
    <row r="6251" spans="1:19" s="889" customFormat="1" ht="34.9">
      <c r="A6251" s="989" t="s">
        <v>1035</v>
      </c>
      <c r="B6251" s="399" t="s">
        <v>29742</v>
      </c>
      <c r="C6251" s="399" t="s">
        <v>115</v>
      </c>
      <c r="D6251" s="399" t="s">
        <v>34392</v>
      </c>
      <c r="E6251" s="342">
        <v>1200</v>
      </c>
      <c r="F6251" s="432" t="s">
        <v>34393</v>
      </c>
      <c r="G6251" s="778" t="s">
        <v>34394</v>
      </c>
      <c r="H6251" s="990" t="s">
        <v>23633</v>
      </c>
      <c r="I6251" s="990" t="s">
        <v>34377</v>
      </c>
      <c r="J6251" s="990" t="s">
        <v>19749</v>
      </c>
      <c r="K6251" s="797" t="s">
        <v>34395</v>
      </c>
      <c r="L6251" s="797">
        <v>12</v>
      </c>
      <c r="M6251" s="655">
        <v>14447.9</v>
      </c>
      <c r="N6251" s="797" t="s">
        <v>34395</v>
      </c>
      <c r="O6251" s="797">
        <v>6</v>
      </c>
      <c r="P6251" s="655">
        <v>7208</v>
      </c>
      <c r="Q6251" s="797" t="s">
        <v>34395</v>
      </c>
      <c r="R6251" s="797">
        <v>12</v>
      </c>
      <c r="S6251" s="1009">
        <v>14400</v>
      </c>
    </row>
    <row r="6252" spans="1:19" s="889" customFormat="1" ht="34.9">
      <c r="A6252" s="989" t="s">
        <v>1035</v>
      </c>
      <c r="B6252" s="399" t="s">
        <v>29742</v>
      </c>
      <c r="C6252" s="399" t="s">
        <v>115</v>
      </c>
      <c r="D6252" s="399" t="s">
        <v>34396</v>
      </c>
      <c r="E6252" s="342">
        <v>5000</v>
      </c>
      <c r="F6252" s="432" t="s">
        <v>34397</v>
      </c>
      <c r="G6252" s="778" t="s">
        <v>34398</v>
      </c>
      <c r="H6252" s="990" t="s">
        <v>34399</v>
      </c>
      <c r="I6252" s="990" t="s">
        <v>19764</v>
      </c>
      <c r="J6252" s="990" t="s">
        <v>19764</v>
      </c>
      <c r="K6252" s="797" t="s">
        <v>34400</v>
      </c>
      <c r="L6252" s="797">
        <v>12</v>
      </c>
      <c r="M6252" s="655">
        <v>60000</v>
      </c>
      <c r="N6252" s="797" t="s">
        <v>34400</v>
      </c>
      <c r="O6252" s="797">
        <v>6</v>
      </c>
      <c r="P6252" s="655">
        <v>30000</v>
      </c>
      <c r="Q6252" s="797" t="s">
        <v>34400</v>
      </c>
      <c r="R6252" s="797">
        <v>12</v>
      </c>
      <c r="S6252" s="1009">
        <v>60000</v>
      </c>
    </row>
    <row r="6253" spans="1:19" s="889" customFormat="1" ht="34.9">
      <c r="A6253" s="989" t="s">
        <v>1035</v>
      </c>
      <c r="B6253" s="399" t="s">
        <v>29742</v>
      </c>
      <c r="C6253" s="399" t="s">
        <v>115</v>
      </c>
      <c r="D6253" s="399" t="s">
        <v>34401</v>
      </c>
      <c r="E6253" s="342">
        <v>3000</v>
      </c>
      <c r="F6253" s="432" t="s">
        <v>34402</v>
      </c>
      <c r="G6253" s="778" t="s">
        <v>34403</v>
      </c>
      <c r="H6253" s="990" t="s">
        <v>19733</v>
      </c>
      <c r="I6253" s="990" t="s">
        <v>19764</v>
      </c>
      <c r="J6253" s="990" t="s">
        <v>19764</v>
      </c>
      <c r="K6253" s="797" t="s">
        <v>32520</v>
      </c>
      <c r="L6253" s="797">
        <v>12</v>
      </c>
      <c r="M6253" s="655">
        <v>36000</v>
      </c>
      <c r="N6253" s="797" t="s">
        <v>32520</v>
      </c>
      <c r="O6253" s="797">
        <v>6</v>
      </c>
      <c r="P6253" s="655">
        <v>18000</v>
      </c>
      <c r="Q6253" s="797" t="s">
        <v>32520</v>
      </c>
      <c r="R6253" s="797">
        <v>12</v>
      </c>
      <c r="S6253" s="1009">
        <v>36000</v>
      </c>
    </row>
    <row r="6254" spans="1:19" s="889" customFormat="1" ht="34.9">
      <c r="A6254" s="989" t="s">
        <v>1035</v>
      </c>
      <c r="B6254" s="399" t="s">
        <v>29742</v>
      </c>
      <c r="C6254" s="399" t="s">
        <v>115</v>
      </c>
      <c r="D6254" s="399" t="s">
        <v>34404</v>
      </c>
      <c r="E6254" s="342">
        <v>1700</v>
      </c>
      <c r="F6254" s="432" t="s">
        <v>34405</v>
      </c>
      <c r="G6254" s="778" t="s">
        <v>34406</v>
      </c>
      <c r="H6254" s="990" t="s">
        <v>34407</v>
      </c>
      <c r="I6254" s="990" t="s">
        <v>34377</v>
      </c>
      <c r="J6254" s="990" t="s">
        <v>19749</v>
      </c>
      <c r="K6254" s="797" t="s">
        <v>34408</v>
      </c>
      <c r="L6254" s="797">
        <v>12</v>
      </c>
      <c r="M6254" s="655">
        <v>20400</v>
      </c>
      <c r="N6254" s="797" t="s">
        <v>34408</v>
      </c>
      <c r="O6254" s="797">
        <v>6</v>
      </c>
      <c r="P6254" s="655">
        <v>10200</v>
      </c>
      <c r="Q6254" s="797" t="s">
        <v>34408</v>
      </c>
      <c r="R6254" s="797">
        <v>12</v>
      </c>
      <c r="S6254" s="1009">
        <v>20400</v>
      </c>
    </row>
    <row r="6255" spans="1:19" s="889" customFormat="1" ht="34.9">
      <c r="A6255" s="989" t="s">
        <v>1035</v>
      </c>
      <c r="B6255" s="399" t="s">
        <v>29742</v>
      </c>
      <c r="C6255" s="399" t="s">
        <v>115</v>
      </c>
      <c r="D6255" s="399" t="s">
        <v>34409</v>
      </c>
      <c r="E6255" s="342">
        <v>2500</v>
      </c>
      <c r="F6255" s="432" t="s">
        <v>34410</v>
      </c>
      <c r="G6255" s="778" t="s">
        <v>34411</v>
      </c>
      <c r="H6255" s="990" t="s">
        <v>21495</v>
      </c>
      <c r="I6255" s="990" t="s">
        <v>19773</v>
      </c>
      <c r="J6255" s="990" t="s">
        <v>19703</v>
      </c>
      <c r="K6255" s="797" t="s">
        <v>34412</v>
      </c>
      <c r="L6255" s="797">
        <v>12</v>
      </c>
      <c r="M6255" s="655">
        <v>30000</v>
      </c>
      <c r="N6255" s="797" t="s">
        <v>34412</v>
      </c>
      <c r="O6255" s="797">
        <v>6</v>
      </c>
      <c r="P6255" s="655">
        <v>15000</v>
      </c>
      <c r="Q6255" s="797" t="s">
        <v>34412</v>
      </c>
      <c r="R6255" s="797">
        <v>12</v>
      </c>
      <c r="S6255" s="1009">
        <v>30000</v>
      </c>
    </row>
    <row r="6256" spans="1:19" s="889" customFormat="1" ht="46.5">
      <c r="A6256" s="989" t="s">
        <v>1035</v>
      </c>
      <c r="B6256" s="399" t="s">
        <v>29742</v>
      </c>
      <c r="C6256" s="399" t="s">
        <v>115</v>
      </c>
      <c r="D6256" s="399" t="s">
        <v>34413</v>
      </c>
      <c r="E6256" s="342">
        <v>3000</v>
      </c>
      <c r="F6256" s="432" t="s">
        <v>34414</v>
      </c>
      <c r="G6256" s="778" t="s">
        <v>34415</v>
      </c>
      <c r="H6256" s="990" t="s">
        <v>20442</v>
      </c>
      <c r="I6256" s="990" t="s">
        <v>19764</v>
      </c>
      <c r="J6256" s="990" t="s">
        <v>19764</v>
      </c>
      <c r="K6256" s="797" t="s">
        <v>34416</v>
      </c>
      <c r="L6256" s="797">
        <v>7</v>
      </c>
      <c r="M6256" s="655">
        <v>21700</v>
      </c>
      <c r="N6256" s="797" t="s">
        <v>34416</v>
      </c>
      <c r="O6256" s="797">
        <v>6</v>
      </c>
      <c r="P6256" s="655">
        <v>18000</v>
      </c>
      <c r="Q6256" s="797" t="s">
        <v>34416</v>
      </c>
      <c r="R6256" s="797">
        <v>12</v>
      </c>
      <c r="S6256" s="1009">
        <v>36000</v>
      </c>
    </row>
    <row r="6257" spans="1:19" s="889" customFormat="1" ht="46.5">
      <c r="A6257" s="989" t="s">
        <v>1035</v>
      </c>
      <c r="B6257" s="399" t="s">
        <v>29742</v>
      </c>
      <c r="C6257" s="399" t="s">
        <v>115</v>
      </c>
      <c r="D6257" s="399" t="s">
        <v>34417</v>
      </c>
      <c r="E6257" s="342">
        <v>2500</v>
      </c>
      <c r="F6257" s="432" t="s">
        <v>34418</v>
      </c>
      <c r="G6257" s="778" t="s">
        <v>34419</v>
      </c>
      <c r="H6257" s="990" t="s">
        <v>19713</v>
      </c>
      <c r="I6257" s="990" t="s">
        <v>19764</v>
      </c>
      <c r="J6257" s="990" t="s">
        <v>19764</v>
      </c>
      <c r="K6257" s="797" t="s">
        <v>34420</v>
      </c>
      <c r="L6257" s="797">
        <v>7</v>
      </c>
      <c r="M6257" s="655">
        <v>18083.330000000002</v>
      </c>
      <c r="N6257" s="797" t="s">
        <v>34420</v>
      </c>
      <c r="O6257" s="797">
        <v>6</v>
      </c>
      <c r="P6257" s="655">
        <v>15000</v>
      </c>
      <c r="Q6257" s="797" t="s">
        <v>34420</v>
      </c>
      <c r="R6257" s="797">
        <v>12</v>
      </c>
      <c r="S6257" s="1009">
        <v>30000</v>
      </c>
    </row>
    <row r="6258" spans="1:19" s="889" customFormat="1" ht="34.9">
      <c r="A6258" s="989" t="s">
        <v>1035</v>
      </c>
      <c r="B6258" s="399" t="s">
        <v>29742</v>
      </c>
      <c r="C6258" s="399" t="s">
        <v>115</v>
      </c>
      <c r="D6258" s="399" t="s">
        <v>34421</v>
      </c>
      <c r="E6258" s="342">
        <v>3000</v>
      </c>
      <c r="F6258" s="432" t="s">
        <v>34422</v>
      </c>
      <c r="G6258" s="778" t="s">
        <v>34423</v>
      </c>
      <c r="H6258" s="990" t="s">
        <v>19733</v>
      </c>
      <c r="I6258" s="990" t="s">
        <v>19764</v>
      </c>
      <c r="J6258" s="990" t="s">
        <v>19764</v>
      </c>
      <c r="K6258" s="797" t="s">
        <v>34424</v>
      </c>
      <c r="L6258" s="797">
        <v>12</v>
      </c>
      <c r="M6258" s="655">
        <v>36000</v>
      </c>
      <c r="N6258" s="797" t="s">
        <v>34424</v>
      </c>
      <c r="O6258" s="797">
        <v>6</v>
      </c>
      <c r="P6258" s="655">
        <v>18100.669999999998</v>
      </c>
      <c r="Q6258" s="797" t="s">
        <v>34424</v>
      </c>
      <c r="R6258" s="797">
        <v>12</v>
      </c>
      <c r="S6258" s="1009">
        <v>36000</v>
      </c>
    </row>
    <row r="6259" spans="1:19" s="889" customFormat="1" ht="34.9">
      <c r="A6259" s="989" t="s">
        <v>1035</v>
      </c>
      <c r="B6259" s="399" t="s">
        <v>29742</v>
      </c>
      <c r="C6259" s="399" t="s">
        <v>115</v>
      </c>
      <c r="D6259" s="399" t="s">
        <v>34425</v>
      </c>
      <c r="E6259" s="342">
        <v>6300</v>
      </c>
      <c r="F6259" s="432" t="s">
        <v>34426</v>
      </c>
      <c r="G6259" s="778" t="s">
        <v>34427</v>
      </c>
      <c r="H6259" s="990" t="s">
        <v>23359</v>
      </c>
      <c r="I6259" s="990" t="s">
        <v>34428</v>
      </c>
      <c r="J6259" s="990" t="s">
        <v>19773</v>
      </c>
      <c r="K6259" s="797" t="s">
        <v>34429</v>
      </c>
      <c r="L6259" s="797">
        <v>12</v>
      </c>
      <c r="M6259" s="655">
        <v>75600</v>
      </c>
      <c r="N6259" s="797" t="s">
        <v>34429</v>
      </c>
      <c r="O6259" s="797">
        <v>6</v>
      </c>
      <c r="P6259" s="655">
        <v>37800</v>
      </c>
      <c r="Q6259" s="797" t="s">
        <v>34429</v>
      </c>
      <c r="R6259" s="797">
        <v>12</v>
      </c>
      <c r="S6259" s="1009">
        <v>75600</v>
      </c>
    </row>
    <row r="6260" spans="1:19" s="889" customFormat="1" ht="34.9">
      <c r="A6260" s="989" t="s">
        <v>1035</v>
      </c>
      <c r="B6260" s="399" t="s">
        <v>29742</v>
      </c>
      <c r="C6260" s="399" t="s">
        <v>115</v>
      </c>
      <c r="D6260" s="399" t="s">
        <v>34430</v>
      </c>
      <c r="E6260" s="342">
        <v>2500</v>
      </c>
      <c r="F6260" s="432" t="s">
        <v>34431</v>
      </c>
      <c r="G6260" s="778" t="s">
        <v>34432</v>
      </c>
      <c r="H6260" s="990" t="s">
        <v>19733</v>
      </c>
      <c r="I6260" s="990" t="s">
        <v>19764</v>
      </c>
      <c r="J6260" s="990" t="s">
        <v>19764</v>
      </c>
      <c r="K6260" s="797" t="s">
        <v>34433</v>
      </c>
      <c r="L6260" s="797">
        <v>12</v>
      </c>
      <c r="M6260" s="655">
        <v>30000</v>
      </c>
      <c r="N6260" s="797" t="s">
        <v>34433</v>
      </c>
      <c r="O6260" s="797">
        <v>6</v>
      </c>
      <c r="P6260" s="655">
        <v>15000</v>
      </c>
      <c r="Q6260" s="797" t="s">
        <v>34433</v>
      </c>
      <c r="R6260" s="797">
        <v>12</v>
      </c>
      <c r="S6260" s="1009">
        <v>30000</v>
      </c>
    </row>
    <row r="6261" spans="1:19" s="889" customFormat="1" ht="34.9">
      <c r="A6261" s="989" t="s">
        <v>1035</v>
      </c>
      <c r="B6261" s="399" t="s">
        <v>29742</v>
      </c>
      <c r="C6261" s="399" t="s">
        <v>115</v>
      </c>
      <c r="D6261" s="399" t="s">
        <v>34434</v>
      </c>
      <c r="E6261" s="342">
        <v>5500</v>
      </c>
      <c r="F6261" s="432" t="s">
        <v>34435</v>
      </c>
      <c r="G6261" s="778" t="s">
        <v>34436</v>
      </c>
      <c r="H6261" s="990" t="s">
        <v>19733</v>
      </c>
      <c r="I6261" s="990" t="s">
        <v>19773</v>
      </c>
      <c r="J6261" s="990" t="s">
        <v>19703</v>
      </c>
      <c r="K6261" s="797" t="s">
        <v>34437</v>
      </c>
      <c r="L6261" s="797">
        <v>12</v>
      </c>
      <c r="M6261" s="655">
        <v>66000</v>
      </c>
      <c r="N6261" s="797" t="s">
        <v>34437</v>
      </c>
      <c r="O6261" s="797">
        <v>6</v>
      </c>
      <c r="P6261" s="655">
        <v>33000</v>
      </c>
      <c r="Q6261" s="797" t="s">
        <v>34437</v>
      </c>
      <c r="R6261" s="797">
        <v>12</v>
      </c>
      <c r="S6261" s="1009">
        <v>66000</v>
      </c>
    </row>
    <row r="6262" spans="1:19" s="889" customFormat="1" ht="34.9">
      <c r="A6262" s="989" t="s">
        <v>1035</v>
      </c>
      <c r="B6262" s="399" t="s">
        <v>29742</v>
      </c>
      <c r="C6262" s="399" t="s">
        <v>115</v>
      </c>
      <c r="D6262" s="399" t="s">
        <v>34438</v>
      </c>
      <c r="E6262" s="342">
        <v>2500</v>
      </c>
      <c r="F6262" s="432" t="s">
        <v>34439</v>
      </c>
      <c r="G6262" s="778" t="s">
        <v>34440</v>
      </c>
      <c r="H6262" s="990" t="s">
        <v>19741</v>
      </c>
      <c r="I6262" s="990" t="s">
        <v>34377</v>
      </c>
      <c r="J6262" s="990" t="s">
        <v>19749</v>
      </c>
      <c r="K6262" s="797" t="s">
        <v>34441</v>
      </c>
      <c r="L6262" s="797">
        <v>12</v>
      </c>
      <c r="M6262" s="655">
        <v>30000</v>
      </c>
      <c r="N6262" s="797" t="s">
        <v>34441</v>
      </c>
      <c r="O6262" s="797">
        <v>6</v>
      </c>
      <c r="P6262" s="655">
        <v>15173.380000000001</v>
      </c>
      <c r="Q6262" s="797" t="s">
        <v>34441</v>
      </c>
      <c r="R6262" s="797">
        <v>12</v>
      </c>
      <c r="S6262" s="1009">
        <v>30000</v>
      </c>
    </row>
    <row r="6263" spans="1:19" s="889" customFormat="1" ht="34.9">
      <c r="A6263" s="989" t="s">
        <v>1035</v>
      </c>
      <c r="B6263" s="399" t="s">
        <v>29742</v>
      </c>
      <c r="C6263" s="399" t="s">
        <v>115</v>
      </c>
      <c r="D6263" s="399" t="s">
        <v>34442</v>
      </c>
      <c r="E6263" s="342">
        <v>5000</v>
      </c>
      <c r="F6263" s="432" t="s">
        <v>34443</v>
      </c>
      <c r="G6263" s="778" t="s">
        <v>34444</v>
      </c>
      <c r="H6263" s="990" t="s">
        <v>19733</v>
      </c>
      <c r="I6263" s="990" t="s">
        <v>19764</v>
      </c>
      <c r="J6263" s="990" t="s">
        <v>19764</v>
      </c>
      <c r="K6263" s="797" t="s">
        <v>34445</v>
      </c>
      <c r="L6263" s="797">
        <v>12</v>
      </c>
      <c r="M6263" s="655">
        <v>60166.67</v>
      </c>
      <c r="N6263" s="797" t="s">
        <v>34445</v>
      </c>
      <c r="O6263" s="797">
        <v>6</v>
      </c>
      <c r="P6263" s="655">
        <v>33805.56</v>
      </c>
      <c r="Q6263" s="797" t="s">
        <v>34445</v>
      </c>
      <c r="R6263" s="797">
        <v>0</v>
      </c>
      <c r="S6263" s="1009">
        <v>0</v>
      </c>
    </row>
    <row r="6264" spans="1:19" s="889" customFormat="1" ht="34.9">
      <c r="A6264" s="989" t="s">
        <v>1035</v>
      </c>
      <c r="B6264" s="399" t="s">
        <v>29742</v>
      </c>
      <c r="C6264" s="399" t="s">
        <v>115</v>
      </c>
      <c r="D6264" s="399" t="s">
        <v>34446</v>
      </c>
      <c r="E6264" s="342">
        <v>3000</v>
      </c>
      <c r="F6264" s="432" t="s">
        <v>34447</v>
      </c>
      <c r="G6264" s="778" t="s">
        <v>34448</v>
      </c>
      <c r="H6264" s="990" t="s">
        <v>19733</v>
      </c>
      <c r="I6264" s="990" t="s">
        <v>19764</v>
      </c>
      <c r="J6264" s="990" t="s">
        <v>19764</v>
      </c>
      <c r="K6264" s="797" t="s">
        <v>34449</v>
      </c>
      <c r="L6264" s="797">
        <v>12</v>
      </c>
      <c r="M6264" s="655">
        <v>36021.040000000001</v>
      </c>
      <c r="N6264" s="797" t="s">
        <v>34449</v>
      </c>
      <c r="O6264" s="797">
        <v>6</v>
      </c>
      <c r="P6264" s="655">
        <v>18000</v>
      </c>
      <c r="Q6264" s="797" t="s">
        <v>34449</v>
      </c>
      <c r="R6264" s="797">
        <v>12</v>
      </c>
      <c r="S6264" s="1009">
        <v>36000</v>
      </c>
    </row>
    <row r="6265" spans="1:19" s="889" customFormat="1" ht="34.9">
      <c r="A6265" s="989" t="s">
        <v>1035</v>
      </c>
      <c r="B6265" s="399" t="s">
        <v>29742</v>
      </c>
      <c r="C6265" s="399" t="s">
        <v>115</v>
      </c>
      <c r="D6265" s="399" t="s">
        <v>34450</v>
      </c>
      <c r="E6265" s="342">
        <v>5500</v>
      </c>
      <c r="F6265" s="432" t="s">
        <v>34451</v>
      </c>
      <c r="G6265" s="778" t="s">
        <v>34452</v>
      </c>
      <c r="H6265" s="990" t="s">
        <v>19733</v>
      </c>
      <c r="I6265" s="990" t="s">
        <v>19764</v>
      </c>
      <c r="J6265" s="990" t="s">
        <v>19764</v>
      </c>
      <c r="K6265" s="797" t="s">
        <v>9259</v>
      </c>
      <c r="L6265" s="797">
        <v>11</v>
      </c>
      <c r="M6265" s="655">
        <v>64166.67</v>
      </c>
      <c r="N6265" s="797" t="s">
        <v>9259</v>
      </c>
      <c r="O6265" s="797">
        <v>6</v>
      </c>
      <c r="P6265" s="655">
        <v>33000</v>
      </c>
      <c r="Q6265" s="797" t="s">
        <v>9259</v>
      </c>
      <c r="R6265" s="797">
        <v>12</v>
      </c>
      <c r="S6265" s="1009">
        <v>66000</v>
      </c>
    </row>
    <row r="6266" spans="1:19" s="889" customFormat="1" ht="34.9">
      <c r="A6266" s="989" t="s">
        <v>1035</v>
      </c>
      <c r="B6266" s="399" t="s">
        <v>29742</v>
      </c>
      <c r="C6266" s="399" t="s">
        <v>115</v>
      </c>
      <c r="D6266" s="399" t="s">
        <v>34453</v>
      </c>
      <c r="E6266" s="342">
        <v>6500</v>
      </c>
      <c r="F6266" s="432" t="s">
        <v>34454</v>
      </c>
      <c r="G6266" s="778" t="s">
        <v>34455</v>
      </c>
      <c r="H6266" s="990" t="s">
        <v>19733</v>
      </c>
      <c r="I6266" s="990" t="s">
        <v>19773</v>
      </c>
      <c r="J6266" s="990" t="s">
        <v>19703</v>
      </c>
      <c r="K6266" s="797" t="s">
        <v>34456</v>
      </c>
      <c r="L6266" s="797">
        <v>12</v>
      </c>
      <c r="M6266" s="655">
        <v>77999.989999999991</v>
      </c>
      <c r="N6266" s="797" t="s">
        <v>34456</v>
      </c>
      <c r="O6266" s="797">
        <v>6</v>
      </c>
      <c r="P6266" s="655">
        <v>39218.119999999995</v>
      </c>
      <c r="Q6266" s="797" t="s">
        <v>34456</v>
      </c>
      <c r="R6266" s="797">
        <v>12</v>
      </c>
      <c r="S6266" s="1009">
        <v>78000</v>
      </c>
    </row>
    <row r="6267" spans="1:19" s="889" customFormat="1" ht="34.9">
      <c r="A6267" s="989" t="s">
        <v>1035</v>
      </c>
      <c r="B6267" s="399" t="s">
        <v>29742</v>
      </c>
      <c r="C6267" s="399" t="s">
        <v>115</v>
      </c>
      <c r="D6267" s="399" t="s">
        <v>34388</v>
      </c>
      <c r="E6267" s="342">
        <v>2500</v>
      </c>
      <c r="F6267" s="432" t="s">
        <v>34457</v>
      </c>
      <c r="G6267" s="778" t="s">
        <v>34458</v>
      </c>
      <c r="H6267" s="990" t="s">
        <v>19733</v>
      </c>
      <c r="I6267" s="990" t="s">
        <v>19764</v>
      </c>
      <c r="J6267" s="990" t="s">
        <v>19764</v>
      </c>
      <c r="K6267" s="797" t="s">
        <v>34459</v>
      </c>
      <c r="L6267" s="797">
        <v>12</v>
      </c>
      <c r="M6267" s="655">
        <v>30000</v>
      </c>
      <c r="N6267" s="797" t="s">
        <v>34459</v>
      </c>
      <c r="O6267" s="797">
        <v>6</v>
      </c>
      <c r="P6267" s="655">
        <v>15000</v>
      </c>
      <c r="Q6267" s="797" t="s">
        <v>34459</v>
      </c>
      <c r="R6267" s="797">
        <v>12</v>
      </c>
      <c r="S6267" s="1009">
        <v>30000</v>
      </c>
    </row>
    <row r="6268" spans="1:19" s="889" customFormat="1" ht="34.9">
      <c r="A6268" s="989" t="s">
        <v>1035</v>
      </c>
      <c r="B6268" s="399" t="s">
        <v>29742</v>
      </c>
      <c r="C6268" s="399" t="s">
        <v>115</v>
      </c>
      <c r="D6268" s="399" t="s">
        <v>34460</v>
      </c>
      <c r="E6268" s="342">
        <v>8000</v>
      </c>
      <c r="F6268" s="432" t="s">
        <v>34461</v>
      </c>
      <c r="G6268" s="778" t="s">
        <v>34462</v>
      </c>
      <c r="H6268" s="990" t="s">
        <v>21495</v>
      </c>
      <c r="I6268" s="990" t="s">
        <v>19773</v>
      </c>
      <c r="J6268" s="990" t="s">
        <v>19703</v>
      </c>
      <c r="K6268" s="797" t="s">
        <v>34463</v>
      </c>
      <c r="L6268" s="797">
        <v>12</v>
      </c>
      <c r="M6268" s="655">
        <v>96000</v>
      </c>
      <c r="N6268" s="797" t="s">
        <v>34463</v>
      </c>
      <c r="O6268" s="797">
        <v>6</v>
      </c>
      <c r="P6268" s="655">
        <v>48000</v>
      </c>
      <c r="Q6268" s="797" t="s">
        <v>34463</v>
      </c>
      <c r="R6268" s="797">
        <v>12</v>
      </c>
      <c r="S6268" s="1009">
        <v>96000</v>
      </c>
    </row>
    <row r="6269" spans="1:19" s="889" customFormat="1" ht="34.9">
      <c r="A6269" s="989" t="s">
        <v>1035</v>
      </c>
      <c r="B6269" s="399" t="s">
        <v>29742</v>
      </c>
      <c r="C6269" s="399" t="s">
        <v>115</v>
      </c>
      <c r="D6269" s="399" t="s">
        <v>34464</v>
      </c>
      <c r="E6269" s="342">
        <v>2500</v>
      </c>
      <c r="F6269" s="432" t="s">
        <v>34465</v>
      </c>
      <c r="G6269" s="778" t="s">
        <v>34466</v>
      </c>
      <c r="H6269" s="990" t="s">
        <v>19733</v>
      </c>
      <c r="I6269" s="990" t="s">
        <v>19764</v>
      </c>
      <c r="J6269" s="990" t="s">
        <v>19764</v>
      </c>
      <c r="K6269" s="797" t="s">
        <v>34467</v>
      </c>
      <c r="L6269" s="797">
        <v>1</v>
      </c>
      <c r="M6269" s="655">
        <v>3735.83</v>
      </c>
      <c r="N6269" s="797" t="s">
        <v>34467</v>
      </c>
      <c r="O6269" s="797">
        <v>0</v>
      </c>
      <c r="P6269" s="655">
        <v>0</v>
      </c>
      <c r="Q6269" s="797"/>
      <c r="R6269" s="797">
        <v>0</v>
      </c>
      <c r="S6269" s="1009">
        <v>0</v>
      </c>
    </row>
    <row r="6270" spans="1:19" s="889" customFormat="1" ht="34.9">
      <c r="A6270" s="989" t="s">
        <v>1035</v>
      </c>
      <c r="B6270" s="399" t="s">
        <v>29742</v>
      </c>
      <c r="C6270" s="399" t="s">
        <v>115</v>
      </c>
      <c r="D6270" s="399" t="s">
        <v>34468</v>
      </c>
      <c r="E6270" s="342">
        <v>5000</v>
      </c>
      <c r="F6270" s="432" t="s">
        <v>34469</v>
      </c>
      <c r="G6270" s="778" t="s">
        <v>34470</v>
      </c>
      <c r="H6270" s="990" t="s">
        <v>19790</v>
      </c>
      <c r="I6270" s="990" t="s">
        <v>34428</v>
      </c>
      <c r="J6270" s="990" t="s">
        <v>19773</v>
      </c>
      <c r="K6270" s="797" t="s">
        <v>34471</v>
      </c>
      <c r="L6270" s="797">
        <v>12</v>
      </c>
      <c r="M6270" s="655">
        <v>60000</v>
      </c>
      <c r="N6270" s="797" t="s">
        <v>34471</v>
      </c>
      <c r="O6270" s="797">
        <v>6</v>
      </c>
      <c r="P6270" s="655">
        <v>30000</v>
      </c>
      <c r="Q6270" s="797" t="s">
        <v>34471</v>
      </c>
      <c r="R6270" s="797">
        <v>12</v>
      </c>
      <c r="S6270" s="1009">
        <v>60000</v>
      </c>
    </row>
    <row r="6271" spans="1:19" s="889" customFormat="1" ht="34.9">
      <c r="A6271" s="989" t="s">
        <v>1035</v>
      </c>
      <c r="B6271" s="399" t="s">
        <v>29742</v>
      </c>
      <c r="C6271" s="399" t="s">
        <v>115</v>
      </c>
      <c r="D6271" s="399" t="s">
        <v>34446</v>
      </c>
      <c r="E6271" s="342">
        <v>2000</v>
      </c>
      <c r="F6271" s="432" t="s">
        <v>34472</v>
      </c>
      <c r="G6271" s="778" t="s">
        <v>34473</v>
      </c>
      <c r="H6271" s="990" t="s">
        <v>19733</v>
      </c>
      <c r="I6271" s="990" t="s">
        <v>19764</v>
      </c>
      <c r="J6271" s="990" t="s">
        <v>19764</v>
      </c>
      <c r="K6271" s="797" t="s">
        <v>34474</v>
      </c>
      <c r="L6271" s="797">
        <v>12</v>
      </c>
      <c r="M6271" s="655">
        <v>24000</v>
      </c>
      <c r="N6271" s="797" t="s">
        <v>34474</v>
      </c>
      <c r="O6271" s="797">
        <v>6</v>
      </c>
      <c r="P6271" s="655">
        <v>12107.11</v>
      </c>
      <c r="Q6271" s="797" t="s">
        <v>34474</v>
      </c>
      <c r="R6271" s="797">
        <v>12</v>
      </c>
      <c r="S6271" s="1009">
        <v>24000</v>
      </c>
    </row>
    <row r="6272" spans="1:19" s="889" customFormat="1" ht="34.9">
      <c r="A6272" s="989" t="s">
        <v>1035</v>
      </c>
      <c r="B6272" s="399" t="s">
        <v>29742</v>
      </c>
      <c r="C6272" s="399" t="s">
        <v>115</v>
      </c>
      <c r="D6272" s="399" t="s">
        <v>34401</v>
      </c>
      <c r="E6272" s="342">
        <v>3000</v>
      </c>
      <c r="F6272" s="432" t="s">
        <v>34475</v>
      </c>
      <c r="G6272" s="778" t="s">
        <v>34476</v>
      </c>
      <c r="H6272" s="990" t="s">
        <v>19733</v>
      </c>
      <c r="I6272" s="990" t="s">
        <v>19764</v>
      </c>
      <c r="J6272" s="990" t="s">
        <v>19764</v>
      </c>
      <c r="K6272" s="797" t="s">
        <v>34477</v>
      </c>
      <c r="L6272" s="797">
        <v>12</v>
      </c>
      <c r="M6272" s="655">
        <v>36000</v>
      </c>
      <c r="N6272" s="797" t="s">
        <v>34477</v>
      </c>
      <c r="O6272" s="797">
        <v>6</v>
      </c>
      <c r="P6272" s="655">
        <v>18000</v>
      </c>
      <c r="Q6272" s="797" t="s">
        <v>34477</v>
      </c>
      <c r="R6272" s="797">
        <v>12</v>
      </c>
      <c r="S6272" s="1009">
        <v>36000</v>
      </c>
    </row>
    <row r="6273" spans="1:19" s="889" customFormat="1" ht="34.9">
      <c r="A6273" s="989" t="s">
        <v>1035</v>
      </c>
      <c r="B6273" s="399" t="s">
        <v>29742</v>
      </c>
      <c r="C6273" s="399" t="s">
        <v>115</v>
      </c>
      <c r="D6273" s="399" t="s">
        <v>34478</v>
      </c>
      <c r="E6273" s="342">
        <v>4500</v>
      </c>
      <c r="F6273" s="432" t="s">
        <v>34479</v>
      </c>
      <c r="G6273" s="778" t="s">
        <v>34480</v>
      </c>
      <c r="H6273" s="990" t="s">
        <v>21495</v>
      </c>
      <c r="I6273" s="990" t="s">
        <v>19773</v>
      </c>
      <c r="J6273" s="990" t="s">
        <v>19703</v>
      </c>
      <c r="K6273" s="797" t="s">
        <v>34481</v>
      </c>
      <c r="L6273" s="797">
        <v>12</v>
      </c>
      <c r="M6273" s="655">
        <v>54000</v>
      </c>
      <c r="N6273" s="797" t="s">
        <v>34481</v>
      </c>
      <c r="O6273" s="797">
        <v>6</v>
      </c>
      <c r="P6273" s="655">
        <v>27000</v>
      </c>
      <c r="Q6273" s="797" t="s">
        <v>34481</v>
      </c>
      <c r="R6273" s="797">
        <v>12</v>
      </c>
      <c r="S6273" s="1009">
        <v>54000</v>
      </c>
    </row>
    <row r="6274" spans="1:19" s="889" customFormat="1" ht="46.5">
      <c r="A6274" s="989" t="s">
        <v>1035</v>
      </c>
      <c r="B6274" s="399" t="s">
        <v>29742</v>
      </c>
      <c r="C6274" s="399" t="s">
        <v>115</v>
      </c>
      <c r="D6274" s="399" t="s">
        <v>34482</v>
      </c>
      <c r="E6274" s="342">
        <v>7000</v>
      </c>
      <c r="F6274" s="432" t="s">
        <v>34483</v>
      </c>
      <c r="G6274" s="778" t="s">
        <v>34484</v>
      </c>
      <c r="H6274" s="990" t="s">
        <v>19733</v>
      </c>
      <c r="I6274" s="990" t="s">
        <v>19773</v>
      </c>
      <c r="J6274" s="990" t="s">
        <v>19703</v>
      </c>
      <c r="K6274" s="797" t="s">
        <v>34485</v>
      </c>
      <c r="L6274" s="797">
        <v>7</v>
      </c>
      <c r="M6274" s="655">
        <v>50633.33</v>
      </c>
      <c r="N6274" s="797" t="s">
        <v>34485</v>
      </c>
      <c r="O6274" s="797">
        <v>6</v>
      </c>
      <c r="P6274" s="655">
        <v>42000</v>
      </c>
      <c r="Q6274" s="797" t="s">
        <v>34485</v>
      </c>
      <c r="R6274" s="797">
        <v>12</v>
      </c>
      <c r="S6274" s="1009">
        <v>84000</v>
      </c>
    </row>
    <row r="6275" spans="1:19" s="889" customFormat="1" ht="34.9">
      <c r="A6275" s="989" t="s">
        <v>1035</v>
      </c>
      <c r="B6275" s="399" t="s">
        <v>29742</v>
      </c>
      <c r="C6275" s="399" t="s">
        <v>115</v>
      </c>
      <c r="D6275" s="399" t="s">
        <v>34486</v>
      </c>
      <c r="E6275" s="342">
        <v>7000</v>
      </c>
      <c r="F6275" s="432" t="s">
        <v>34487</v>
      </c>
      <c r="G6275" s="778" t="s">
        <v>34488</v>
      </c>
      <c r="H6275" s="990" t="s">
        <v>19708</v>
      </c>
      <c r="I6275" s="990" t="s">
        <v>19773</v>
      </c>
      <c r="J6275" s="990" t="s">
        <v>19703</v>
      </c>
      <c r="K6275" s="797" t="s">
        <v>34489</v>
      </c>
      <c r="L6275" s="797">
        <v>12</v>
      </c>
      <c r="M6275" s="655">
        <v>84000</v>
      </c>
      <c r="N6275" s="797" t="s">
        <v>34489</v>
      </c>
      <c r="O6275" s="797">
        <v>6</v>
      </c>
      <c r="P6275" s="655">
        <v>42000</v>
      </c>
      <c r="Q6275" s="797" t="s">
        <v>34489</v>
      </c>
      <c r="R6275" s="797">
        <v>12</v>
      </c>
      <c r="S6275" s="1009">
        <v>84000</v>
      </c>
    </row>
    <row r="6276" spans="1:19" s="889" customFormat="1" ht="34.9">
      <c r="A6276" s="989" t="s">
        <v>1035</v>
      </c>
      <c r="B6276" s="399" t="s">
        <v>29742</v>
      </c>
      <c r="C6276" s="399" t="s">
        <v>115</v>
      </c>
      <c r="D6276" s="399" t="s">
        <v>34490</v>
      </c>
      <c r="E6276" s="342">
        <v>3000</v>
      </c>
      <c r="F6276" s="432" t="s">
        <v>34491</v>
      </c>
      <c r="G6276" s="778" t="s">
        <v>34492</v>
      </c>
      <c r="H6276" s="990" t="s">
        <v>34493</v>
      </c>
      <c r="I6276" s="990" t="s">
        <v>34494</v>
      </c>
      <c r="J6276" s="990" t="s">
        <v>19749</v>
      </c>
      <c r="K6276" s="797" t="s">
        <v>32142</v>
      </c>
      <c r="L6276" s="797">
        <v>12</v>
      </c>
      <c r="M6276" s="655">
        <v>36341.880000000005</v>
      </c>
      <c r="N6276" s="797" t="s">
        <v>32142</v>
      </c>
      <c r="O6276" s="797">
        <v>6</v>
      </c>
      <c r="P6276" s="655">
        <v>18000</v>
      </c>
      <c r="Q6276" s="797" t="s">
        <v>32142</v>
      </c>
      <c r="R6276" s="797">
        <v>12</v>
      </c>
      <c r="S6276" s="1009">
        <v>36000</v>
      </c>
    </row>
    <row r="6277" spans="1:19" s="889" customFormat="1" ht="34.9">
      <c r="A6277" s="989" t="s">
        <v>1035</v>
      </c>
      <c r="B6277" s="399" t="s">
        <v>29742</v>
      </c>
      <c r="C6277" s="399" t="s">
        <v>115</v>
      </c>
      <c r="D6277" s="399" t="s">
        <v>34495</v>
      </c>
      <c r="E6277" s="342">
        <v>6000</v>
      </c>
      <c r="F6277" s="432" t="s">
        <v>34496</v>
      </c>
      <c r="G6277" s="778" t="s">
        <v>34497</v>
      </c>
      <c r="H6277" s="990" t="s">
        <v>19733</v>
      </c>
      <c r="I6277" s="990" t="s">
        <v>34498</v>
      </c>
      <c r="J6277" s="990" t="s">
        <v>20890</v>
      </c>
      <c r="K6277" s="797" t="s">
        <v>34499</v>
      </c>
      <c r="L6277" s="797">
        <v>12</v>
      </c>
      <c r="M6277" s="655">
        <v>72200</v>
      </c>
      <c r="N6277" s="797" t="s">
        <v>34499</v>
      </c>
      <c r="O6277" s="797">
        <v>6</v>
      </c>
      <c r="P6277" s="655">
        <v>36000</v>
      </c>
      <c r="Q6277" s="797" t="s">
        <v>34499</v>
      </c>
      <c r="R6277" s="797">
        <v>12</v>
      </c>
      <c r="S6277" s="1009">
        <v>72000</v>
      </c>
    </row>
    <row r="6278" spans="1:19" s="889" customFormat="1" ht="46.5">
      <c r="A6278" s="989" t="s">
        <v>1035</v>
      </c>
      <c r="B6278" s="399" t="s">
        <v>29742</v>
      </c>
      <c r="C6278" s="399" t="s">
        <v>115</v>
      </c>
      <c r="D6278" s="399" t="s">
        <v>34500</v>
      </c>
      <c r="E6278" s="342">
        <v>6000</v>
      </c>
      <c r="F6278" s="432" t="s">
        <v>34501</v>
      </c>
      <c r="G6278" s="778" t="s">
        <v>34502</v>
      </c>
      <c r="H6278" s="990" t="s">
        <v>19810</v>
      </c>
      <c r="I6278" s="990" t="s">
        <v>19764</v>
      </c>
      <c r="J6278" s="990" t="s">
        <v>19764</v>
      </c>
      <c r="K6278" s="797" t="s">
        <v>34503</v>
      </c>
      <c r="L6278" s="797">
        <v>7</v>
      </c>
      <c r="M6278" s="655">
        <v>44600</v>
      </c>
      <c r="N6278" s="797" t="s">
        <v>34503</v>
      </c>
      <c r="O6278" s="797">
        <v>6</v>
      </c>
      <c r="P6278" s="655">
        <v>36000</v>
      </c>
      <c r="Q6278" s="797" t="s">
        <v>34503</v>
      </c>
      <c r="R6278" s="797">
        <v>12</v>
      </c>
      <c r="S6278" s="1009">
        <v>72000</v>
      </c>
    </row>
    <row r="6279" spans="1:19" s="889" customFormat="1" ht="34.9">
      <c r="A6279" s="989" t="s">
        <v>1035</v>
      </c>
      <c r="B6279" s="399" t="s">
        <v>29742</v>
      </c>
      <c r="C6279" s="399" t="s">
        <v>115</v>
      </c>
      <c r="D6279" s="399" t="s">
        <v>34504</v>
      </c>
      <c r="E6279" s="342">
        <v>4000</v>
      </c>
      <c r="F6279" s="432" t="s">
        <v>34505</v>
      </c>
      <c r="G6279" s="778" t="s">
        <v>34506</v>
      </c>
      <c r="H6279" s="990" t="s">
        <v>19810</v>
      </c>
      <c r="I6279" s="990" t="s">
        <v>19773</v>
      </c>
      <c r="J6279" s="990" t="s">
        <v>19703</v>
      </c>
      <c r="K6279" s="797" t="s">
        <v>34507</v>
      </c>
      <c r="L6279" s="797">
        <v>12</v>
      </c>
      <c r="M6279" s="655">
        <v>48000</v>
      </c>
      <c r="N6279" s="797" t="s">
        <v>34507</v>
      </c>
      <c r="O6279" s="797">
        <v>6</v>
      </c>
      <c r="P6279" s="655">
        <v>24000</v>
      </c>
      <c r="Q6279" s="797" t="s">
        <v>34507</v>
      </c>
      <c r="R6279" s="797">
        <v>12</v>
      </c>
      <c r="S6279" s="1009">
        <v>48000</v>
      </c>
    </row>
    <row r="6280" spans="1:19" s="889" customFormat="1" ht="34.9">
      <c r="A6280" s="989" t="s">
        <v>1035</v>
      </c>
      <c r="B6280" s="399" t="s">
        <v>29742</v>
      </c>
      <c r="C6280" s="399" t="s">
        <v>115</v>
      </c>
      <c r="D6280" s="399" t="s">
        <v>34508</v>
      </c>
      <c r="E6280" s="342">
        <v>5500</v>
      </c>
      <c r="F6280" s="432" t="s">
        <v>34509</v>
      </c>
      <c r="G6280" s="778" t="s">
        <v>34510</v>
      </c>
      <c r="H6280" s="990" t="s">
        <v>19713</v>
      </c>
      <c r="I6280" s="990" t="s">
        <v>19773</v>
      </c>
      <c r="J6280" s="990" t="s">
        <v>19703</v>
      </c>
      <c r="K6280" s="797" t="s">
        <v>34511</v>
      </c>
      <c r="L6280" s="797">
        <v>12</v>
      </c>
      <c r="M6280" s="655">
        <v>66000</v>
      </c>
      <c r="N6280" s="797" t="s">
        <v>34511</v>
      </c>
      <c r="O6280" s="797">
        <v>6</v>
      </c>
      <c r="P6280" s="655">
        <v>33000</v>
      </c>
      <c r="Q6280" s="797" t="s">
        <v>34511</v>
      </c>
      <c r="R6280" s="797">
        <v>12</v>
      </c>
      <c r="S6280" s="1009">
        <v>66000</v>
      </c>
    </row>
    <row r="6281" spans="1:19" s="889" customFormat="1" ht="34.9">
      <c r="A6281" s="989" t="s">
        <v>1035</v>
      </c>
      <c r="B6281" s="399" t="s">
        <v>29742</v>
      </c>
      <c r="C6281" s="399" t="s">
        <v>115</v>
      </c>
      <c r="D6281" s="399" t="s">
        <v>34512</v>
      </c>
      <c r="E6281" s="342">
        <v>2000</v>
      </c>
      <c r="F6281" s="432" t="s">
        <v>34513</v>
      </c>
      <c r="G6281" s="778" t="s">
        <v>34514</v>
      </c>
      <c r="H6281" s="990" t="s">
        <v>19733</v>
      </c>
      <c r="I6281" s="990" t="s">
        <v>19764</v>
      </c>
      <c r="J6281" s="990" t="s">
        <v>19764</v>
      </c>
      <c r="K6281" s="797" t="s">
        <v>34515</v>
      </c>
      <c r="L6281" s="797">
        <v>12</v>
      </c>
      <c r="M6281" s="655">
        <v>24000</v>
      </c>
      <c r="N6281" s="797" t="s">
        <v>34515</v>
      </c>
      <c r="O6281" s="797">
        <v>6</v>
      </c>
      <c r="P6281" s="655">
        <v>12000</v>
      </c>
      <c r="Q6281" s="797" t="s">
        <v>34515</v>
      </c>
      <c r="R6281" s="797">
        <v>12</v>
      </c>
      <c r="S6281" s="1009">
        <v>24000</v>
      </c>
    </row>
    <row r="6282" spans="1:19" s="889" customFormat="1" ht="34.9">
      <c r="A6282" s="989" t="s">
        <v>1035</v>
      </c>
      <c r="B6282" s="399" t="s">
        <v>29742</v>
      </c>
      <c r="C6282" s="399" t="s">
        <v>115</v>
      </c>
      <c r="D6282" s="399" t="s">
        <v>34516</v>
      </c>
      <c r="E6282" s="342">
        <v>8000</v>
      </c>
      <c r="F6282" s="432" t="s">
        <v>34517</v>
      </c>
      <c r="G6282" s="778" t="s">
        <v>34518</v>
      </c>
      <c r="H6282" s="990" t="s">
        <v>19790</v>
      </c>
      <c r="I6282" s="990" t="s">
        <v>19773</v>
      </c>
      <c r="J6282" s="990" t="s">
        <v>19703</v>
      </c>
      <c r="K6282" s="797" t="s">
        <v>34519</v>
      </c>
      <c r="L6282" s="797">
        <v>12</v>
      </c>
      <c r="M6282" s="655">
        <v>96000</v>
      </c>
      <c r="N6282" s="797" t="s">
        <v>34519</v>
      </c>
      <c r="O6282" s="797">
        <v>6</v>
      </c>
      <c r="P6282" s="655">
        <v>48000</v>
      </c>
      <c r="Q6282" s="797" t="s">
        <v>34519</v>
      </c>
      <c r="R6282" s="797">
        <v>12</v>
      </c>
      <c r="S6282" s="1009">
        <v>96000</v>
      </c>
    </row>
    <row r="6283" spans="1:19" s="889" customFormat="1" ht="34.9">
      <c r="A6283" s="989" t="s">
        <v>1035</v>
      </c>
      <c r="B6283" s="399" t="s">
        <v>29742</v>
      </c>
      <c r="C6283" s="399" t="s">
        <v>115</v>
      </c>
      <c r="D6283" s="399" t="s">
        <v>34520</v>
      </c>
      <c r="E6283" s="342">
        <v>3000</v>
      </c>
      <c r="F6283" s="432" t="s">
        <v>34521</v>
      </c>
      <c r="G6283" s="778" t="s">
        <v>34522</v>
      </c>
      <c r="H6283" s="990" t="s">
        <v>19733</v>
      </c>
      <c r="I6283" s="990" t="s">
        <v>19764</v>
      </c>
      <c r="J6283" s="990" t="s">
        <v>19764</v>
      </c>
      <c r="K6283" s="797" t="s">
        <v>34523</v>
      </c>
      <c r="L6283" s="797">
        <v>12</v>
      </c>
      <c r="M6283" s="655">
        <v>35600</v>
      </c>
      <c r="N6283" s="797" t="s">
        <v>34523</v>
      </c>
      <c r="O6283" s="797">
        <v>6</v>
      </c>
      <c r="P6283" s="655">
        <v>18000</v>
      </c>
      <c r="Q6283" s="797" t="s">
        <v>34523</v>
      </c>
      <c r="R6283" s="797">
        <v>12</v>
      </c>
      <c r="S6283" s="1009">
        <v>36000</v>
      </c>
    </row>
    <row r="6284" spans="1:19" s="889" customFormat="1" ht="34.9">
      <c r="A6284" s="989" t="s">
        <v>1035</v>
      </c>
      <c r="B6284" s="399" t="s">
        <v>29742</v>
      </c>
      <c r="C6284" s="399" t="s">
        <v>115</v>
      </c>
      <c r="D6284" s="399" t="s">
        <v>34524</v>
      </c>
      <c r="E6284" s="342">
        <v>5500</v>
      </c>
      <c r="F6284" s="432" t="s">
        <v>34525</v>
      </c>
      <c r="G6284" s="778" t="s">
        <v>34526</v>
      </c>
      <c r="H6284" s="990" t="s">
        <v>19733</v>
      </c>
      <c r="I6284" s="990" t="s">
        <v>19773</v>
      </c>
      <c r="J6284" s="990" t="s">
        <v>19703</v>
      </c>
      <c r="K6284" s="797" t="s">
        <v>34527</v>
      </c>
      <c r="L6284" s="797">
        <v>2</v>
      </c>
      <c r="M6284" s="655">
        <v>12375</v>
      </c>
      <c r="N6284" s="797" t="s">
        <v>34527</v>
      </c>
      <c r="O6284" s="797">
        <v>0</v>
      </c>
      <c r="P6284" s="655">
        <v>0</v>
      </c>
      <c r="Q6284" s="797"/>
      <c r="R6284" s="797">
        <v>0</v>
      </c>
      <c r="S6284" s="1009">
        <v>0</v>
      </c>
    </row>
    <row r="6285" spans="1:19" s="889" customFormat="1" ht="34.9">
      <c r="A6285" s="989" t="s">
        <v>1035</v>
      </c>
      <c r="B6285" s="399" t="s">
        <v>29742</v>
      </c>
      <c r="C6285" s="399" t="s">
        <v>115</v>
      </c>
      <c r="D6285" s="399" t="s">
        <v>34528</v>
      </c>
      <c r="E6285" s="342">
        <v>3600</v>
      </c>
      <c r="F6285" s="432" t="s">
        <v>34529</v>
      </c>
      <c r="G6285" s="778" t="s">
        <v>34530</v>
      </c>
      <c r="H6285" s="990" t="s">
        <v>19733</v>
      </c>
      <c r="I6285" s="990" t="s">
        <v>19764</v>
      </c>
      <c r="J6285" s="990" t="s">
        <v>19764</v>
      </c>
      <c r="K6285" s="797" t="s">
        <v>34531</v>
      </c>
      <c r="L6285" s="797">
        <v>12</v>
      </c>
      <c r="M6285" s="655">
        <v>43204.75</v>
      </c>
      <c r="N6285" s="797" t="s">
        <v>34531</v>
      </c>
      <c r="O6285" s="797">
        <v>6</v>
      </c>
      <c r="P6285" s="655">
        <v>21600</v>
      </c>
      <c r="Q6285" s="797" t="s">
        <v>34531</v>
      </c>
      <c r="R6285" s="797">
        <v>12</v>
      </c>
      <c r="S6285" s="1009">
        <v>43200</v>
      </c>
    </row>
    <row r="6286" spans="1:19" s="889" customFormat="1" ht="34.9">
      <c r="A6286" s="989" t="s">
        <v>1035</v>
      </c>
      <c r="B6286" s="399" t="s">
        <v>29742</v>
      </c>
      <c r="C6286" s="399" t="s">
        <v>115</v>
      </c>
      <c r="D6286" s="399" t="s">
        <v>34446</v>
      </c>
      <c r="E6286" s="342">
        <v>3000</v>
      </c>
      <c r="F6286" s="432" t="s">
        <v>34532</v>
      </c>
      <c r="G6286" s="778" t="s">
        <v>34533</v>
      </c>
      <c r="H6286" s="990" t="s">
        <v>19733</v>
      </c>
      <c r="I6286" s="990" t="s">
        <v>19764</v>
      </c>
      <c r="J6286" s="990" t="s">
        <v>19764</v>
      </c>
      <c r="K6286" s="797" t="s">
        <v>34534</v>
      </c>
      <c r="L6286" s="797">
        <v>12</v>
      </c>
      <c r="M6286" s="655">
        <v>36000</v>
      </c>
      <c r="N6286" s="797" t="s">
        <v>34534</v>
      </c>
      <c r="O6286" s="797">
        <v>6</v>
      </c>
      <c r="P6286" s="655">
        <v>18000</v>
      </c>
      <c r="Q6286" s="797" t="s">
        <v>34534</v>
      </c>
      <c r="R6286" s="797">
        <v>12</v>
      </c>
      <c r="S6286" s="1009">
        <v>36000</v>
      </c>
    </row>
    <row r="6287" spans="1:19" s="889" customFormat="1" ht="34.9">
      <c r="A6287" s="989" t="s">
        <v>1035</v>
      </c>
      <c r="B6287" s="399" t="s">
        <v>29742</v>
      </c>
      <c r="C6287" s="399" t="s">
        <v>115</v>
      </c>
      <c r="D6287" s="399" t="s">
        <v>34535</v>
      </c>
      <c r="E6287" s="342">
        <v>4000</v>
      </c>
      <c r="F6287" s="432" t="s">
        <v>34536</v>
      </c>
      <c r="G6287" s="778" t="s">
        <v>34537</v>
      </c>
      <c r="H6287" s="990" t="s">
        <v>19733</v>
      </c>
      <c r="I6287" s="990" t="s">
        <v>19764</v>
      </c>
      <c r="J6287" s="990" t="s">
        <v>19764</v>
      </c>
      <c r="K6287" s="797" t="s">
        <v>34538</v>
      </c>
      <c r="L6287" s="797">
        <v>12</v>
      </c>
      <c r="M6287" s="655">
        <v>48000</v>
      </c>
      <c r="N6287" s="797" t="s">
        <v>34538</v>
      </c>
      <c r="O6287" s="797">
        <v>6</v>
      </c>
      <c r="P6287" s="655">
        <v>24000</v>
      </c>
      <c r="Q6287" s="797" t="s">
        <v>34538</v>
      </c>
      <c r="R6287" s="797">
        <v>12</v>
      </c>
      <c r="S6287" s="1009">
        <v>48000</v>
      </c>
    </row>
    <row r="6288" spans="1:19" s="889" customFormat="1" ht="34.9">
      <c r="A6288" s="989" t="s">
        <v>1035</v>
      </c>
      <c r="B6288" s="399" t="s">
        <v>29742</v>
      </c>
      <c r="C6288" s="399" t="s">
        <v>115</v>
      </c>
      <c r="D6288" s="399" t="s">
        <v>34539</v>
      </c>
      <c r="E6288" s="342">
        <v>8000</v>
      </c>
      <c r="F6288" s="432" t="s">
        <v>34540</v>
      </c>
      <c r="G6288" s="778" t="s">
        <v>34541</v>
      </c>
      <c r="H6288" s="990" t="s">
        <v>19733</v>
      </c>
      <c r="I6288" s="990" t="s">
        <v>19773</v>
      </c>
      <c r="J6288" s="990" t="s">
        <v>19703</v>
      </c>
      <c r="K6288" s="797" t="s">
        <v>34542</v>
      </c>
      <c r="L6288" s="797">
        <v>12</v>
      </c>
      <c r="M6288" s="655">
        <v>96054.34</v>
      </c>
      <c r="N6288" s="797" t="s">
        <v>34542</v>
      </c>
      <c r="O6288" s="797">
        <v>6</v>
      </c>
      <c r="P6288" s="655">
        <v>48000.01</v>
      </c>
      <c r="Q6288" s="797" t="s">
        <v>34542</v>
      </c>
      <c r="R6288" s="797">
        <v>12</v>
      </c>
      <c r="S6288" s="1009">
        <v>96000</v>
      </c>
    </row>
    <row r="6289" spans="1:19" s="889" customFormat="1" ht="34.9">
      <c r="A6289" s="989" t="s">
        <v>1035</v>
      </c>
      <c r="B6289" s="399" t="s">
        <v>29742</v>
      </c>
      <c r="C6289" s="399" t="s">
        <v>115</v>
      </c>
      <c r="D6289" s="399" t="s">
        <v>34543</v>
      </c>
      <c r="E6289" s="342">
        <v>3800</v>
      </c>
      <c r="F6289" s="432" t="s">
        <v>34544</v>
      </c>
      <c r="G6289" s="778" t="s">
        <v>34545</v>
      </c>
      <c r="H6289" s="990" t="s">
        <v>23633</v>
      </c>
      <c r="I6289" s="990" t="s">
        <v>34377</v>
      </c>
      <c r="J6289" s="990" t="s">
        <v>19749</v>
      </c>
      <c r="K6289" s="797" t="s">
        <v>34546</v>
      </c>
      <c r="L6289" s="797">
        <v>12</v>
      </c>
      <c r="M6289" s="655">
        <v>45600</v>
      </c>
      <c r="N6289" s="797" t="s">
        <v>34546</v>
      </c>
      <c r="O6289" s="797">
        <v>6</v>
      </c>
      <c r="P6289" s="655">
        <v>22800</v>
      </c>
      <c r="Q6289" s="797" t="s">
        <v>34546</v>
      </c>
      <c r="R6289" s="797">
        <v>12</v>
      </c>
      <c r="S6289" s="1009">
        <v>45600</v>
      </c>
    </row>
    <row r="6290" spans="1:19" s="889" customFormat="1" ht="34.9">
      <c r="A6290" s="989" t="s">
        <v>1035</v>
      </c>
      <c r="B6290" s="399" t="s">
        <v>29742</v>
      </c>
      <c r="C6290" s="399" t="s">
        <v>115</v>
      </c>
      <c r="D6290" s="399" t="s">
        <v>27688</v>
      </c>
      <c r="E6290" s="342">
        <v>2500</v>
      </c>
      <c r="F6290" s="432" t="s">
        <v>34547</v>
      </c>
      <c r="G6290" s="778" t="s">
        <v>34548</v>
      </c>
      <c r="H6290" s="990" t="s">
        <v>19713</v>
      </c>
      <c r="I6290" s="990" t="s">
        <v>34549</v>
      </c>
      <c r="J6290" s="990" t="s">
        <v>19773</v>
      </c>
      <c r="K6290" s="797" t="s">
        <v>34550</v>
      </c>
      <c r="L6290" s="797">
        <v>4</v>
      </c>
      <c r="M6290" s="655">
        <v>11881.67</v>
      </c>
      <c r="N6290" s="797" t="s">
        <v>34550</v>
      </c>
      <c r="O6290" s="797">
        <v>0</v>
      </c>
      <c r="P6290" s="655">
        <v>0</v>
      </c>
      <c r="Q6290" s="797"/>
      <c r="R6290" s="797">
        <v>0</v>
      </c>
      <c r="S6290" s="1009">
        <v>0</v>
      </c>
    </row>
    <row r="6291" spans="1:19" s="889" customFormat="1" ht="34.9">
      <c r="A6291" s="989" t="s">
        <v>1035</v>
      </c>
      <c r="B6291" s="399" t="s">
        <v>29742</v>
      </c>
      <c r="C6291" s="399" t="s">
        <v>115</v>
      </c>
      <c r="D6291" s="399" t="s">
        <v>34551</v>
      </c>
      <c r="E6291" s="342">
        <v>6000</v>
      </c>
      <c r="F6291" s="432" t="s">
        <v>34552</v>
      </c>
      <c r="G6291" s="778" t="s">
        <v>34553</v>
      </c>
      <c r="H6291" s="990" t="s">
        <v>19733</v>
      </c>
      <c r="I6291" s="990" t="s">
        <v>19773</v>
      </c>
      <c r="J6291" s="990" t="s">
        <v>19703</v>
      </c>
      <c r="K6291" s="797" t="s">
        <v>34554</v>
      </c>
      <c r="L6291" s="797">
        <v>12</v>
      </c>
      <c r="M6291" s="655">
        <v>72000</v>
      </c>
      <c r="N6291" s="797" t="s">
        <v>34554</v>
      </c>
      <c r="O6291" s="797">
        <v>6</v>
      </c>
      <c r="P6291" s="655">
        <v>36000</v>
      </c>
      <c r="Q6291" s="797" t="s">
        <v>34554</v>
      </c>
      <c r="R6291" s="797">
        <v>12</v>
      </c>
      <c r="S6291" s="1009">
        <v>72000</v>
      </c>
    </row>
    <row r="6292" spans="1:19" s="889" customFormat="1" ht="34.9">
      <c r="A6292" s="989" t="s">
        <v>1035</v>
      </c>
      <c r="B6292" s="399" t="s">
        <v>29742</v>
      </c>
      <c r="C6292" s="399" t="s">
        <v>115</v>
      </c>
      <c r="D6292" s="399" t="s">
        <v>34396</v>
      </c>
      <c r="E6292" s="342">
        <v>5000</v>
      </c>
      <c r="F6292" s="432" t="s">
        <v>34555</v>
      </c>
      <c r="G6292" s="778" t="s">
        <v>34556</v>
      </c>
      <c r="H6292" s="990" t="s">
        <v>34399</v>
      </c>
      <c r="I6292" s="990" t="s">
        <v>34428</v>
      </c>
      <c r="J6292" s="990" t="s">
        <v>19773</v>
      </c>
      <c r="K6292" s="797" t="s">
        <v>34557</v>
      </c>
      <c r="L6292" s="797">
        <v>12</v>
      </c>
      <c r="M6292" s="655">
        <v>60000</v>
      </c>
      <c r="N6292" s="797" t="s">
        <v>34557</v>
      </c>
      <c r="O6292" s="797">
        <v>6</v>
      </c>
      <c r="P6292" s="655">
        <v>30000</v>
      </c>
      <c r="Q6292" s="797" t="s">
        <v>34557</v>
      </c>
      <c r="R6292" s="797">
        <v>12</v>
      </c>
      <c r="S6292" s="1009">
        <v>60000</v>
      </c>
    </row>
    <row r="6293" spans="1:19" s="889" customFormat="1" ht="34.9">
      <c r="A6293" s="989" t="s">
        <v>1035</v>
      </c>
      <c r="B6293" s="399" t="s">
        <v>29742</v>
      </c>
      <c r="C6293" s="399" t="s">
        <v>115</v>
      </c>
      <c r="D6293" s="399" t="s">
        <v>34558</v>
      </c>
      <c r="E6293" s="342">
        <v>7500</v>
      </c>
      <c r="F6293" s="432" t="s">
        <v>34559</v>
      </c>
      <c r="G6293" s="778" t="s">
        <v>34560</v>
      </c>
      <c r="H6293" s="990" t="s">
        <v>19733</v>
      </c>
      <c r="I6293" s="990" t="s">
        <v>19764</v>
      </c>
      <c r="J6293" s="990" t="s">
        <v>19764</v>
      </c>
      <c r="K6293" s="797" t="s">
        <v>34561</v>
      </c>
      <c r="L6293" s="797">
        <v>8</v>
      </c>
      <c r="M6293" s="655">
        <v>65066.67</v>
      </c>
      <c r="N6293" s="797" t="s">
        <v>34561</v>
      </c>
      <c r="O6293" s="797">
        <v>0</v>
      </c>
      <c r="P6293" s="655">
        <v>0</v>
      </c>
      <c r="Q6293" s="797"/>
      <c r="R6293" s="797">
        <v>0</v>
      </c>
      <c r="S6293" s="1009">
        <v>0</v>
      </c>
    </row>
    <row r="6294" spans="1:19" s="889" customFormat="1" ht="34.9">
      <c r="A6294" s="989" t="s">
        <v>1035</v>
      </c>
      <c r="B6294" s="399" t="s">
        <v>29742</v>
      </c>
      <c r="C6294" s="399" t="s">
        <v>115</v>
      </c>
      <c r="D6294" s="399" t="s">
        <v>34562</v>
      </c>
      <c r="E6294" s="342">
        <v>5000</v>
      </c>
      <c r="F6294" s="432" t="s">
        <v>34563</v>
      </c>
      <c r="G6294" s="778" t="s">
        <v>34564</v>
      </c>
      <c r="H6294" s="990" t="s">
        <v>19733</v>
      </c>
      <c r="I6294" s="990" t="s">
        <v>19773</v>
      </c>
      <c r="J6294" s="990" t="s">
        <v>19703</v>
      </c>
      <c r="K6294" s="797" t="s">
        <v>34565</v>
      </c>
      <c r="L6294" s="797">
        <v>12</v>
      </c>
      <c r="M6294" s="655">
        <v>50854.92</v>
      </c>
      <c r="N6294" s="797" t="s">
        <v>34565</v>
      </c>
      <c r="O6294" s="797">
        <v>6</v>
      </c>
      <c r="P6294" s="655">
        <v>30000</v>
      </c>
      <c r="Q6294" s="797" t="s">
        <v>34565</v>
      </c>
      <c r="R6294" s="797">
        <v>12</v>
      </c>
      <c r="S6294" s="1009">
        <v>60000</v>
      </c>
    </row>
    <row r="6295" spans="1:19" s="889" customFormat="1" ht="34.9">
      <c r="A6295" s="989" t="s">
        <v>1035</v>
      </c>
      <c r="B6295" s="399" t="s">
        <v>29742</v>
      </c>
      <c r="C6295" s="399" t="s">
        <v>115</v>
      </c>
      <c r="D6295" s="399" t="s">
        <v>34566</v>
      </c>
      <c r="E6295" s="342">
        <v>3000</v>
      </c>
      <c r="F6295" s="432" t="s">
        <v>34567</v>
      </c>
      <c r="G6295" s="778" t="s">
        <v>34568</v>
      </c>
      <c r="H6295" s="990" t="s">
        <v>19713</v>
      </c>
      <c r="I6295" s="990" t="s">
        <v>34428</v>
      </c>
      <c r="J6295" s="990" t="s">
        <v>19773</v>
      </c>
      <c r="K6295" s="797" t="s">
        <v>34569</v>
      </c>
      <c r="L6295" s="797">
        <v>12</v>
      </c>
      <c r="M6295" s="655">
        <v>36000</v>
      </c>
      <c r="N6295" s="797" t="s">
        <v>34569</v>
      </c>
      <c r="O6295" s="797">
        <v>2</v>
      </c>
      <c r="P6295" s="655">
        <v>8133</v>
      </c>
      <c r="Q6295" s="797" t="s">
        <v>34569</v>
      </c>
      <c r="R6295" s="797">
        <v>12</v>
      </c>
      <c r="S6295" s="1009">
        <v>36000</v>
      </c>
    </row>
    <row r="6296" spans="1:19" s="889" customFormat="1" ht="34.9">
      <c r="A6296" s="989" t="s">
        <v>1035</v>
      </c>
      <c r="B6296" s="399" t="s">
        <v>29742</v>
      </c>
      <c r="C6296" s="399" t="s">
        <v>115</v>
      </c>
      <c r="D6296" s="399" t="s">
        <v>34562</v>
      </c>
      <c r="E6296" s="342">
        <v>4000</v>
      </c>
      <c r="F6296" s="432" t="s">
        <v>34570</v>
      </c>
      <c r="G6296" s="778" t="s">
        <v>34571</v>
      </c>
      <c r="H6296" s="990" t="s">
        <v>19733</v>
      </c>
      <c r="I6296" s="990" t="s">
        <v>19764</v>
      </c>
      <c r="J6296" s="990" t="s">
        <v>19764</v>
      </c>
      <c r="K6296" s="797" t="s">
        <v>34572</v>
      </c>
      <c r="L6296" s="797">
        <v>12</v>
      </c>
      <c r="M6296" s="655">
        <v>48000</v>
      </c>
      <c r="N6296" s="797" t="s">
        <v>34572</v>
      </c>
      <c r="O6296" s="797">
        <v>3</v>
      </c>
      <c r="P6296" s="655">
        <v>15033.33</v>
      </c>
      <c r="Q6296" s="797" t="s">
        <v>34572</v>
      </c>
      <c r="R6296" s="797">
        <v>12</v>
      </c>
      <c r="S6296" s="1009">
        <v>48000</v>
      </c>
    </row>
    <row r="6297" spans="1:19" s="889" customFormat="1" ht="34.9">
      <c r="A6297" s="989" t="s">
        <v>1035</v>
      </c>
      <c r="B6297" s="399" t="s">
        <v>29742</v>
      </c>
      <c r="C6297" s="399" t="s">
        <v>115</v>
      </c>
      <c r="D6297" s="399" t="s">
        <v>34404</v>
      </c>
      <c r="E6297" s="342">
        <v>1700</v>
      </c>
      <c r="F6297" s="432" t="s">
        <v>34573</v>
      </c>
      <c r="G6297" s="778" t="s">
        <v>34574</v>
      </c>
      <c r="H6297" s="990" t="s">
        <v>34382</v>
      </c>
      <c r="I6297" s="990" t="s">
        <v>19829</v>
      </c>
      <c r="J6297" s="990" t="s">
        <v>34382</v>
      </c>
      <c r="K6297" s="797" t="s">
        <v>34575</v>
      </c>
      <c r="L6297" s="797">
        <v>12</v>
      </c>
      <c r="M6297" s="655">
        <v>20400</v>
      </c>
      <c r="N6297" s="797" t="s">
        <v>34575</v>
      </c>
      <c r="O6297" s="797">
        <v>6</v>
      </c>
      <c r="P6297" s="655">
        <v>10200</v>
      </c>
      <c r="Q6297" s="797" t="s">
        <v>34575</v>
      </c>
      <c r="R6297" s="797">
        <v>12</v>
      </c>
      <c r="S6297" s="1009">
        <v>20400</v>
      </c>
    </row>
    <row r="6298" spans="1:19" s="889" customFormat="1" ht="46.5">
      <c r="A6298" s="989" t="s">
        <v>1035</v>
      </c>
      <c r="B6298" s="399" t="s">
        <v>29742</v>
      </c>
      <c r="C6298" s="399" t="s">
        <v>115</v>
      </c>
      <c r="D6298" s="399" t="s">
        <v>34576</v>
      </c>
      <c r="E6298" s="342">
        <v>5000</v>
      </c>
      <c r="F6298" s="432" t="s">
        <v>34577</v>
      </c>
      <c r="G6298" s="778" t="s">
        <v>34578</v>
      </c>
      <c r="H6298" s="990" t="s">
        <v>19713</v>
      </c>
      <c r="I6298" s="990" t="s">
        <v>19773</v>
      </c>
      <c r="J6298" s="990" t="s">
        <v>19703</v>
      </c>
      <c r="K6298" s="797" t="s">
        <v>34579</v>
      </c>
      <c r="L6298" s="797">
        <v>7</v>
      </c>
      <c r="M6298" s="655">
        <v>39166.67</v>
      </c>
      <c r="N6298" s="797" t="s">
        <v>34579</v>
      </c>
      <c r="O6298" s="797">
        <v>0</v>
      </c>
      <c r="P6298" s="655">
        <v>0</v>
      </c>
      <c r="Q6298" s="797"/>
      <c r="R6298" s="797">
        <v>0</v>
      </c>
      <c r="S6298" s="1009">
        <v>0</v>
      </c>
    </row>
    <row r="6299" spans="1:19" s="889" customFormat="1" ht="34.9">
      <c r="A6299" s="989" t="s">
        <v>1035</v>
      </c>
      <c r="B6299" s="399" t="s">
        <v>29742</v>
      </c>
      <c r="C6299" s="399" t="s">
        <v>115</v>
      </c>
      <c r="D6299" s="399" t="s">
        <v>34580</v>
      </c>
      <c r="E6299" s="342">
        <v>2300</v>
      </c>
      <c r="F6299" s="432" t="s">
        <v>34581</v>
      </c>
      <c r="G6299" s="778" t="s">
        <v>34582</v>
      </c>
      <c r="H6299" s="990" t="s">
        <v>23633</v>
      </c>
      <c r="I6299" s="990" t="s">
        <v>34377</v>
      </c>
      <c r="J6299" s="990" t="s">
        <v>19749</v>
      </c>
      <c r="K6299" s="797" t="s">
        <v>34583</v>
      </c>
      <c r="L6299" s="797">
        <v>12</v>
      </c>
      <c r="M6299" s="655">
        <v>27600</v>
      </c>
      <c r="N6299" s="797" t="s">
        <v>34583</v>
      </c>
      <c r="O6299" s="797">
        <v>6</v>
      </c>
      <c r="P6299" s="655">
        <v>13800</v>
      </c>
      <c r="Q6299" s="797" t="s">
        <v>34583</v>
      </c>
      <c r="R6299" s="797">
        <v>12</v>
      </c>
      <c r="S6299" s="1009">
        <v>27600</v>
      </c>
    </row>
    <row r="6300" spans="1:19" s="889" customFormat="1" ht="34.9">
      <c r="A6300" s="989" t="s">
        <v>1035</v>
      </c>
      <c r="B6300" s="399" t="s">
        <v>29742</v>
      </c>
      <c r="C6300" s="399" t="s">
        <v>115</v>
      </c>
      <c r="D6300" s="399" t="s">
        <v>34584</v>
      </c>
      <c r="E6300" s="342">
        <v>5000</v>
      </c>
      <c r="F6300" s="432" t="s">
        <v>34585</v>
      </c>
      <c r="G6300" s="778" t="s">
        <v>34586</v>
      </c>
      <c r="H6300" s="990" t="s">
        <v>19708</v>
      </c>
      <c r="I6300" s="990" t="s">
        <v>19773</v>
      </c>
      <c r="J6300" s="990" t="s">
        <v>19703</v>
      </c>
      <c r="K6300" s="797" t="s">
        <v>34587</v>
      </c>
      <c r="L6300" s="797">
        <v>12</v>
      </c>
      <c r="M6300" s="655">
        <v>60000</v>
      </c>
      <c r="N6300" s="797" t="s">
        <v>34587</v>
      </c>
      <c r="O6300" s="797">
        <v>6</v>
      </c>
      <c r="P6300" s="655">
        <v>30000</v>
      </c>
      <c r="Q6300" s="797" t="s">
        <v>34587</v>
      </c>
      <c r="R6300" s="797">
        <v>12</v>
      </c>
      <c r="S6300" s="1009">
        <v>60000</v>
      </c>
    </row>
    <row r="6301" spans="1:19" s="889" customFormat="1" ht="34.9">
      <c r="A6301" s="989" t="s">
        <v>1035</v>
      </c>
      <c r="B6301" s="399" t="s">
        <v>29742</v>
      </c>
      <c r="C6301" s="399" t="s">
        <v>115</v>
      </c>
      <c r="D6301" s="399" t="s">
        <v>34588</v>
      </c>
      <c r="E6301" s="342">
        <v>2300</v>
      </c>
      <c r="F6301" s="432" t="s">
        <v>34589</v>
      </c>
      <c r="G6301" s="778" t="s">
        <v>34590</v>
      </c>
      <c r="H6301" s="990" t="s">
        <v>34591</v>
      </c>
      <c r="I6301" s="990" t="s">
        <v>29838</v>
      </c>
      <c r="J6301" s="990" t="s">
        <v>19749</v>
      </c>
      <c r="K6301" s="797" t="s">
        <v>34592</v>
      </c>
      <c r="L6301" s="797">
        <v>12</v>
      </c>
      <c r="M6301" s="655">
        <v>27600</v>
      </c>
      <c r="N6301" s="797" t="s">
        <v>34592</v>
      </c>
      <c r="O6301" s="797">
        <v>6</v>
      </c>
      <c r="P6301" s="655">
        <v>13800</v>
      </c>
      <c r="Q6301" s="797" t="s">
        <v>34592</v>
      </c>
      <c r="R6301" s="797">
        <v>12</v>
      </c>
      <c r="S6301" s="1009">
        <v>27600</v>
      </c>
    </row>
    <row r="6302" spans="1:19" s="889" customFormat="1" ht="34.9">
      <c r="A6302" s="989" t="s">
        <v>1035</v>
      </c>
      <c r="B6302" s="399" t="s">
        <v>29742</v>
      </c>
      <c r="C6302" s="399" t="s">
        <v>115</v>
      </c>
      <c r="D6302" s="399" t="s">
        <v>34593</v>
      </c>
      <c r="E6302" s="342">
        <v>2500</v>
      </c>
      <c r="F6302" s="432" t="s">
        <v>34594</v>
      </c>
      <c r="G6302" s="778" t="s">
        <v>34595</v>
      </c>
      <c r="H6302" s="990" t="s">
        <v>23633</v>
      </c>
      <c r="I6302" s="990" t="s">
        <v>34377</v>
      </c>
      <c r="J6302" s="990" t="s">
        <v>19749</v>
      </c>
      <c r="K6302" s="797" t="s">
        <v>34596</v>
      </c>
      <c r="L6302" s="797">
        <v>12</v>
      </c>
      <c r="M6302" s="655">
        <v>29841.360000000001</v>
      </c>
      <c r="N6302" s="797" t="s">
        <v>34596</v>
      </c>
      <c r="O6302" s="797">
        <v>6</v>
      </c>
      <c r="P6302" s="655">
        <v>15000</v>
      </c>
      <c r="Q6302" s="797" t="s">
        <v>34596</v>
      </c>
      <c r="R6302" s="797">
        <v>12</v>
      </c>
      <c r="S6302" s="1009">
        <v>30000</v>
      </c>
    </row>
    <row r="6303" spans="1:19" s="889" customFormat="1" ht="34.9">
      <c r="A6303" s="989" t="s">
        <v>1035</v>
      </c>
      <c r="B6303" s="399" t="s">
        <v>29742</v>
      </c>
      <c r="C6303" s="399" t="s">
        <v>115</v>
      </c>
      <c r="D6303" s="399" t="s">
        <v>34597</v>
      </c>
      <c r="E6303" s="342">
        <v>6000</v>
      </c>
      <c r="F6303" s="432" t="s">
        <v>34598</v>
      </c>
      <c r="G6303" s="778" t="s">
        <v>34599</v>
      </c>
      <c r="H6303" s="990" t="s">
        <v>19733</v>
      </c>
      <c r="I6303" s="990" t="s">
        <v>19764</v>
      </c>
      <c r="J6303" s="990" t="s">
        <v>19764</v>
      </c>
      <c r="K6303" s="797" t="s">
        <v>34600</v>
      </c>
      <c r="L6303" s="797">
        <v>12</v>
      </c>
      <c r="M6303" s="655">
        <v>72000</v>
      </c>
      <c r="N6303" s="797" t="s">
        <v>34600</v>
      </c>
      <c r="O6303" s="797">
        <v>6</v>
      </c>
      <c r="P6303" s="655">
        <v>36000</v>
      </c>
      <c r="Q6303" s="797" t="s">
        <v>34600</v>
      </c>
      <c r="R6303" s="797">
        <v>12</v>
      </c>
      <c r="S6303" s="1009">
        <v>72000</v>
      </c>
    </row>
    <row r="6304" spans="1:19" s="889" customFormat="1" ht="34.9">
      <c r="A6304" s="989" t="s">
        <v>1035</v>
      </c>
      <c r="B6304" s="399" t="s">
        <v>29742</v>
      </c>
      <c r="C6304" s="399" t="s">
        <v>115</v>
      </c>
      <c r="D6304" s="399" t="s">
        <v>34601</v>
      </c>
      <c r="E6304" s="342">
        <v>6000</v>
      </c>
      <c r="F6304" s="432" t="s">
        <v>34602</v>
      </c>
      <c r="G6304" s="778" t="s">
        <v>34603</v>
      </c>
      <c r="H6304" s="990" t="s">
        <v>19790</v>
      </c>
      <c r="I6304" s="990" t="s">
        <v>19773</v>
      </c>
      <c r="J6304" s="990" t="s">
        <v>19703</v>
      </c>
      <c r="K6304" s="797" t="s">
        <v>34604</v>
      </c>
      <c r="L6304" s="797">
        <v>12</v>
      </c>
      <c r="M6304" s="655">
        <v>72000</v>
      </c>
      <c r="N6304" s="797" t="s">
        <v>34604</v>
      </c>
      <c r="O6304" s="797">
        <v>6</v>
      </c>
      <c r="P6304" s="655">
        <v>36000</v>
      </c>
      <c r="Q6304" s="797" t="s">
        <v>34604</v>
      </c>
      <c r="R6304" s="797">
        <v>12</v>
      </c>
      <c r="S6304" s="1009">
        <v>72000</v>
      </c>
    </row>
    <row r="6305" spans="1:19" s="889" customFormat="1" ht="34.9">
      <c r="A6305" s="989" t="s">
        <v>1035</v>
      </c>
      <c r="B6305" s="399" t="s">
        <v>29742</v>
      </c>
      <c r="C6305" s="399" t="s">
        <v>115</v>
      </c>
      <c r="D6305" s="399" t="s">
        <v>34605</v>
      </c>
      <c r="E6305" s="342">
        <v>1700</v>
      </c>
      <c r="F6305" s="432" t="s">
        <v>34606</v>
      </c>
      <c r="G6305" s="778" t="s">
        <v>34607</v>
      </c>
      <c r="H6305" s="990" t="s">
        <v>34608</v>
      </c>
      <c r="I6305" s="990" t="s">
        <v>34428</v>
      </c>
      <c r="J6305" s="990" t="s">
        <v>19773</v>
      </c>
      <c r="K6305" s="797" t="s">
        <v>34609</v>
      </c>
      <c r="L6305" s="797">
        <v>12</v>
      </c>
      <c r="M6305" s="655">
        <v>20400</v>
      </c>
      <c r="N6305" s="797" t="s">
        <v>34609</v>
      </c>
      <c r="O6305" s="797">
        <v>6</v>
      </c>
      <c r="P6305" s="655">
        <v>10200</v>
      </c>
      <c r="Q6305" s="797" t="s">
        <v>34609</v>
      </c>
      <c r="R6305" s="797">
        <v>12</v>
      </c>
      <c r="S6305" s="1009">
        <v>20400</v>
      </c>
    </row>
    <row r="6306" spans="1:19" s="889" customFormat="1" ht="34.9">
      <c r="A6306" s="989" t="s">
        <v>1035</v>
      </c>
      <c r="B6306" s="399" t="s">
        <v>29742</v>
      </c>
      <c r="C6306" s="399" t="s">
        <v>115</v>
      </c>
      <c r="D6306" s="399" t="s">
        <v>34610</v>
      </c>
      <c r="E6306" s="342">
        <v>9000</v>
      </c>
      <c r="F6306" s="432" t="s">
        <v>34611</v>
      </c>
      <c r="G6306" s="778" t="s">
        <v>34612</v>
      </c>
      <c r="H6306" s="990" t="s">
        <v>34399</v>
      </c>
      <c r="I6306" s="990" t="s">
        <v>19773</v>
      </c>
      <c r="J6306" s="990" t="s">
        <v>19703</v>
      </c>
      <c r="K6306" s="797" t="s">
        <v>34613</v>
      </c>
      <c r="L6306" s="797">
        <v>12</v>
      </c>
      <c r="M6306" s="655">
        <v>108000</v>
      </c>
      <c r="N6306" s="797" t="s">
        <v>34613</v>
      </c>
      <c r="O6306" s="797">
        <v>6</v>
      </c>
      <c r="P6306" s="655">
        <v>54000</v>
      </c>
      <c r="Q6306" s="797" t="s">
        <v>34613</v>
      </c>
      <c r="R6306" s="797">
        <v>12</v>
      </c>
      <c r="S6306" s="1009">
        <v>108000</v>
      </c>
    </row>
    <row r="6307" spans="1:19" s="889" customFormat="1" ht="34.9">
      <c r="A6307" s="989" t="s">
        <v>1035</v>
      </c>
      <c r="B6307" s="399" t="s">
        <v>29742</v>
      </c>
      <c r="C6307" s="399" t="s">
        <v>115</v>
      </c>
      <c r="D6307" s="399" t="s">
        <v>34614</v>
      </c>
      <c r="E6307" s="342">
        <v>2000</v>
      </c>
      <c r="F6307" s="432" t="s">
        <v>34615</v>
      </c>
      <c r="G6307" s="778" t="s">
        <v>34616</v>
      </c>
      <c r="H6307" s="990" t="s">
        <v>19733</v>
      </c>
      <c r="I6307" s="990" t="s">
        <v>19764</v>
      </c>
      <c r="J6307" s="990" t="s">
        <v>19764</v>
      </c>
      <c r="K6307" s="797" t="s">
        <v>34617</v>
      </c>
      <c r="L6307" s="797">
        <v>12</v>
      </c>
      <c r="M6307" s="655">
        <v>24000</v>
      </c>
      <c r="N6307" s="797" t="s">
        <v>34617</v>
      </c>
      <c r="O6307" s="797">
        <v>6</v>
      </c>
      <c r="P6307" s="655">
        <v>12013.130000000001</v>
      </c>
      <c r="Q6307" s="797" t="s">
        <v>34617</v>
      </c>
      <c r="R6307" s="797">
        <v>12</v>
      </c>
      <c r="S6307" s="1009">
        <v>24000</v>
      </c>
    </row>
    <row r="6308" spans="1:19" s="889" customFormat="1" ht="34.9">
      <c r="A6308" s="989" t="s">
        <v>1035</v>
      </c>
      <c r="B6308" s="399" t="s">
        <v>29742</v>
      </c>
      <c r="C6308" s="399" t="s">
        <v>115</v>
      </c>
      <c r="D6308" s="399" t="s">
        <v>34618</v>
      </c>
      <c r="E6308" s="342">
        <v>1800</v>
      </c>
      <c r="F6308" s="432" t="s">
        <v>34619</v>
      </c>
      <c r="G6308" s="778" t="s">
        <v>34620</v>
      </c>
      <c r="H6308" s="990" t="s">
        <v>19733</v>
      </c>
      <c r="I6308" s="990" t="s">
        <v>19764</v>
      </c>
      <c r="J6308" s="990" t="s">
        <v>19764</v>
      </c>
      <c r="K6308" s="797" t="s">
        <v>34621</v>
      </c>
      <c r="L6308" s="797">
        <v>12</v>
      </c>
      <c r="M6308" s="655">
        <v>21600</v>
      </c>
      <c r="N6308" s="797" t="s">
        <v>34621</v>
      </c>
      <c r="O6308" s="797">
        <v>6</v>
      </c>
      <c r="P6308" s="655">
        <v>10800</v>
      </c>
      <c r="Q6308" s="797" t="s">
        <v>34621</v>
      </c>
      <c r="R6308" s="797">
        <v>12</v>
      </c>
      <c r="S6308" s="1009">
        <v>21600</v>
      </c>
    </row>
    <row r="6309" spans="1:19" s="889" customFormat="1" ht="34.9">
      <c r="A6309" s="989" t="s">
        <v>1035</v>
      </c>
      <c r="B6309" s="399" t="s">
        <v>29742</v>
      </c>
      <c r="C6309" s="399" t="s">
        <v>115</v>
      </c>
      <c r="D6309" s="399" t="s">
        <v>34622</v>
      </c>
      <c r="E6309" s="342">
        <v>4500</v>
      </c>
      <c r="F6309" s="432" t="s">
        <v>34623</v>
      </c>
      <c r="G6309" s="778" t="s">
        <v>34624</v>
      </c>
      <c r="H6309" s="990" t="s">
        <v>34399</v>
      </c>
      <c r="I6309" s="990" t="s">
        <v>19773</v>
      </c>
      <c r="J6309" s="990" t="s">
        <v>19703</v>
      </c>
      <c r="K6309" s="797" t="s">
        <v>34625</v>
      </c>
      <c r="L6309" s="797">
        <v>12</v>
      </c>
      <c r="M6309" s="655">
        <v>54000</v>
      </c>
      <c r="N6309" s="797" t="s">
        <v>34625</v>
      </c>
      <c r="O6309" s="797">
        <v>6</v>
      </c>
      <c r="P6309" s="655">
        <v>27000</v>
      </c>
      <c r="Q6309" s="797" t="s">
        <v>34625</v>
      </c>
      <c r="R6309" s="797">
        <v>12</v>
      </c>
      <c r="S6309" s="1009">
        <v>54000</v>
      </c>
    </row>
    <row r="6310" spans="1:19" s="889" customFormat="1" ht="34.9">
      <c r="A6310" s="989" t="s">
        <v>1035</v>
      </c>
      <c r="B6310" s="399" t="s">
        <v>29742</v>
      </c>
      <c r="C6310" s="399" t="s">
        <v>115</v>
      </c>
      <c r="D6310" s="399" t="s">
        <v>34626</v>
      </c>
      <c r="E6310" s="342">
        <v>1000</v>
      </c>
      <c r="F6310" s="432" t="s">
        <v>34627</v>
      </c>
      <c r="G6310" s="778" t="s">
        <v>34628</v>
      </c>
      <c r="H6310" s="990" t="s">
        <v>34382</v>
      </c>
      <c r="I6310" s="990" t="s">
        <v>19829</v>
      </c>
      <c r="J6310" s="990" t="s">
        <v>34382</v>
      </c>
      <c r="K6310" s="797" t="s">
        <v>34629</v>
      </c>
      <c r="L6310" s="797">
        <v>10</v>
      </c>
      <c r="M6310" s="655">
        <v>10466.67</v>
      </c>
      <c r="N6310" s="797" t="s">
        <v>34629</v>
      </c>
      <c r="O6310" s="797">
        <v>2</v>
      </c>
      <c r="P6310" s="655">
        <v>3044.33</v>
      </c>
      <c r="Q6310" s="797" t="s">
        <v>34629</v>
      </c>
      <c r="R6310" s="797">
        <v>12</v>
      </c>
      <c r="S6310" s="1009">
        <v>12000</v>
      </c>
    </row>
    <row r="6311" spans="1:19" s="889" customFormat="1" ht="34.9">
      <c r="A6311" s="989" t="s">
        <v>1035</v>
      </c>
      <c r="B6311" s="399" t="s">
        <v>29742</v>
      </c>
      <c r="C6311" s="399" t="s">
        <v>115</v>
      </c>
      <c r="D6311" s="399" t="s">
        <v>34630</v>
      </c>
      <c r="E6311" s="342">
        <v>8000</v>
      </c>
      <c r="F6311" s="432" t="s">
        <v>34631</v>
      </c>
      <c r="G6311" s="778" t="s">
        <v>34632</v>
      </c>
      <c r="H6311" s="990" t="s">
        <v>23359</v>
      </c>
      <c r="I6311" s="990" t="s">
        <v>19773</v>
      </c>
      <c r="J6311" s="990" t="s">
        <v>19703</v>
      </c>
      <c r="K6311" s="797" t="s">
        <v>34633</v>
      </c>
      <c r="L6311" s="797">
        <v>12</v>
      </c>
      <c r="M6311" s="655">
        <v>96000</v>
      </c>
      <c r="N6311" s="797" t="s">
        <v>34633</v>
      </c>
      <c r="O6311" s="797">
        <v>6</v>
      </c>
      <c r="P6311" s="655">
        <v>48000</v>
      </c>
      <c r="Q6311" s="797" t="s">
        <v>34633</v>
      </c>
      <c r="R6311" s="797">
        <v>12</v>
      </c>
      <c r="S6311" s="1009">
        <v>96000</v>
      </c>
    </row>
    <row r="6312" spans="1:19" s="889" customFormat="1" ht="34.9">
      <c r="A6312" s="989" t="s">
        <v>1035</v>
      </c>
      <c r="B6312" s="399" t="s">
        <v>29742</v>
      </c>
      <c r="C6312" s="399" t="s">
        <v>115</v>
      </c>
      <c r="D6312" s="399" t="s">
        <v>34634</v>
      </c>
      <c r="E6312" s="342">
        <v>4000</v>
      </c>
      <c r="F6312" s="432" t="s">
        <v>34635</v>
      </c>
      <c r="G6312" s="778" t="s">
        <v>34636</v>
      </c>
      <c r="H6312" s="990" t="s">
        <v>19733</v>
      </c>
      <c r="I6312" s="990" t="s">
        <v>19773</v>
      </c>
      <c r="J6312" s="990" t="s">
        <v>19703</v>
      </c>
      <c r="K6312" s="797" t="s">
        <v>34637</v>
      </c>
      <c r="L6312" s="797">
        <v>12</v>
      </c>
      <c r="M6312" s="655">
        <v>48000</v>
      </c>
      <c r="N6312" s="797" t="s">
        <v>34637</v>
      </c>
      <c r="O6312" s="797">
        <v>6</v>
      </c>
      <c r="P6312" s="655">
        <v>24000</v>
      </c>
      <c r="Q6312" s="797" t="s">
        <v>34637</v>
      </c>
      <c r="R6312" s="797">
        <v>12</v>
      </c>
      <c r="S6312" s="1009">
        <v>48000</v>
      </c>
    </row>
    <row r="6313" spans="1:19" s="889" customFormat="1" ht="34.9">
      <c r="A6313" s="989" t="s">
        <v>1035</v>
      </c>
      <c r="B6313" s="399" t="s">
        <v>29742</v>
      </c>
      <c r="C6313" s="399" t="s">
        <v>115</v>
      </c>
      <c r="D6313" s="399" t="s">
        <v>34638</v>
      </c>
      <c r="E6313" s="342">
        <v>5000</v>
      </c>
      <c r="F6313" s="432" t="s">
        <v>34639</v>
      </c>
      <c r="G6313" s="778" t="s">
        <v>34640</v>
      </c>
      <c r="H6313" s="990" t="s">
        <v>19733</v>
      </c>
      <c r="I6313" s="990" t="s">
        <v>19764</v>
      </c>
      <c r="J6313" s="990" t="s">
        <v>19764</v>
      </c>
      <c r="K6313" s="797" t="s">
        <v>34641</v>
      </c>
      <c r="L6313" s="797">
        <v>12</v>
      </c>
      <c r="M6313" s="655">
        <v>60000</v>
      </c>
      <c r="N6313" s="797" t="s">
        <v>34641</v>
      </c>
      <c r="O6313" s="797">
        <v>6</v>
      </c>
      <c r="P6313" s="655">
        <v>30000</v>
      </c>
      <c r="Q6313" s="797" t="s">
        <v>34641</v>
      </c>
      <c r="R6313" s="797">
        <v>12</v>
      </c>
      <c r="S6313" s="1009">
        <v>60000</v>
      </c>
    </row>
    <row r="6314" spans="1:19" s="889" customFormat="1" ht="34.9">
      <c r="A6314" s="989" t="s">
        <v>1035</v>
      </c>
      <c r="B6314" s="399" t="s">
        <v>29742</v>
      </c>
      <c r="C6314" s="399" t="s">
        <v>115</v>
      </c>
      <c r="D6314" s="399" t="s">
        <v>34642</v>
      </c>
      <c r="E6314" s="342">
        <v>9000</v>
      </c>
      <c r="F6314" s="432" t="s">
        <v>34643</v>
      </c>
      <c r="G6314" s="778" t="s">
        <v>34644</v>
      </c>
      <c r="H6314" s="990" t="s">
        <v>19733</v>
      </c>
      <c r="I6314" s="990" t="s">
        <v>19764</v>
      </c>
      <c r="J6314" s="990" t="s">
        <v>19764</v>
      </c>
      <c r="K6314" s="797" t="s">
        <v>34645</v>
      </c>
      <c r="L6314" s="797">
        <v>12</v>
      </c>
      <c r="M6314" s="655">
        <v>108000</v>
      </c>
      <c r="N6314" s="797" t="s">
        <v>34645</v>
      </c>
      <c r="O6314" s="797">
        <v>6</v>
      </c>
      <c r="P6314" s="655">
        <v>54000</v>
      </c>
      <c r="Q6314" s="797" t="s">
        <v>34645</v>
      </c>
      <c r="R6314" s="797">
        <v>12</v>
      </c>
      <c r="S6314" s="1009">
        <v>108000</v>
      </c>
    </row>
    <row r="6315" spans="1:19" s="889" customFormat="1" ht="34.9">
      <c r="A6315" s="989" t="s">
        <v>1035</v>
      </c>
      <c r="B6315" s="399" t="s">
        <v>29742</v>
      </c>
      <c r="C6315" s="399" t="s">
        <v>115</v>
      </c>
      <c r="D6315" s="399" t="s">
        <v>27688</v>
      </c>
      <c r="E6315" s="342">
        <v>3000</v>
      </c>
      <c r="F6315" s="432" t="s">
        <v>34646</v>
      </c>
      <c r="G6315" s="778" t="s">
        <v>34647</v>
      </c>
      <c r="H6315" s="990" t="s">
        <v>19713</v>
      </c>
      <c r="I6315" s="990" t="s">
        <v>19764</v>
      </c>
      <c r="J6315" s="990" t="s">
        <v>19764</v>
      </c>
      <c r="K6315" s="797" t="s">
        <v>34648</v>
      </c>
      <c r="L6315" s="797">
        <v>12</v>
      </c>
      <c r="M6315" s="655">
        <v>37221.160000000003</v>
      </c>
      <c r="N6315" s="797" t="s">
        <v>34648</v>
      </c>
      <c r="O6315" s="797">
        <v>6</v>
      </c>
      <c r="P6315" s="655">
        <v>18000</v>
      </c>
      <c r="Q6315" s="797" t="s">
        <v>34648</v>
      </c>
      <c r="R6315" s="797">
        <v>12</v>
      </c>
      <c r="S6315" s="1009">
        <v>36000</v>
      </c>
    </row>
    <row r="6316" spans="1:19" s="889" customFormat="1" ht="34.9">
      <c r="A6316" s="989" t="s">
        <v>1035</v>
      </c>
      <c r="B6316" s="399" t="s">
        <v>29742</v>
      </c>
      <c r="C6316" s="399" t="s">
        <v>115</v>
      </c>
      <c r="D6316" s="399" t="s">
        <v>34649</v>
      </c>
      <c r="E6316" s="342">
        <v>3250</v>
      </c>
      <c r="F6316" s="432" t="s">
        <v>34650</v>
      </c>
      <c r="G6316" s="778" t="s">
        <v>34651</v>
      </c>
      <c r="H6316" s="990" t="s">
        <v>19713</v>
      </c>
      <c r="I6316" s="990" t="s">
        <v>19764</v>
      </c>
      <c r="J6316" s="990" t="s">
        <v>19764</v>
      </c>
      <c r="K6316" s="797" t="s">
        <v>34652</v>
      </c>
      <c r="L6316" s="797">
        <v>12</v>
      </c>
      <c r="M6316" s="655">
        <v>39000</v>
      </c>
      <c r="N6316" s="797" t="s">
        <v>34652</v>
      </c>
      <c r="O6316" s="797">
        <v>6</v>
      </c>
      <c r="P6316" s="655">
        <v>19500</v>
      </c>
      <c r="Q6316" s="797" t="s">
        <v>34652</v>
      </c>
      <c r="R6316" s="797">
        <v>12</v>
      </c>
      <c r="S6316" s="1009">
        <v>39000</v>
      </c>
    </row>
    <row r="6317" spans="1:19" s="889" customFormat="1" ht="34.9">
      <c r="A6317" s="989" t="s">
        <v>1035</v>
      </c>
      <c r="B6317" s="399" t="s">
        <v>29742</v>
      </c>
      <c r="C6317" s="399" t="s">
        <v>115</v>
      </c>
      <c r="D6317" s="399" t="s">
        <v>34653</v>
      </c>
      <c r="E6317" s="342">
        <v>4000</v>
      </c>
      <c r="F6317" s="432" t="s">
        <v>34654</v>
      </c>
      <c r="G6317" s="778" t="s">
        <v>34655</v>
      </c>
      <c r="H6317" s="990" t="s">
        <v>19733</v>
      </c>
      <c r="I6317" s="990" t="s">
        <v>19764</v>
      </c>
      <c r="J6317" s="990" t="s">
        <v>19764</v>
      </c>
      <c r="K6317" s="797" t="s">
        <v>34656</v>
      </c>
      <c r="L6317" s="797">
        <v>12</v>
      </c>
      <c r="M6317" s="655">
        <v>48000</v>
      </c>
      <c r="N6317" s="797" t="s">
        <v>34656</v>
      </c>
      <c r="O6317" s="797">
        <v>6</v>
      </c>
      <c r="P6317" s="655">
        <v>24000</v>
      </c>
      <c r="Q6317" s="797" t="s">
        <v>34656</v>
      </c>
      <c r="R6317" s="797">
        <v>12</v>
      </c>
      <c r="S6317" s="1009">
        <v>48000</v>
      </c>
    </row>
    <row r="6318" spans="1:19" s="889" customFormat="1" ht="34.9">
      <c r="A6318" s="989" t="s">
        <v>1035</v>
      </c>
      <c r="B6318" s="399" t="s">
        <v>29742</v>
      </c>
      <c r="C6318" s="399" t="s">
        <v>115</v>
      </c>
      <c r="D6318" s="399" t="s">
        <v>34657</v>
      </c>
      <c r="E6318" s="342">
        <v>2500</v>
      </c>
      <c r="F6318" s="432" t="s">
        <v>34658</v>
      </c>
      <c r="G6318" s="778" t="s">
        <v>34659</v>
      </c>
      <c r="H6318" s="990" t="s">
        <v>19713</v>
      </c>
      <c r="I6318" s="990" t="s">
        <v>19764</v>
      </c>
      <c r="J6318" s="990" t="s">
        <v>19764</v>
      </c>
      <c r="K6318" s="797" t="s">
        <v>34660</v>
      </c>
      <c r="L6318" s="797">
        <v>7</v>
      </c>
      <c r="M6318" s="655">
        <v>18445.830000000002</v>
      </c>
      <c r="N6318" s="797" t="s">
        <v>34660</v>
      </c>
      <c r="O6318" s="797">
        <v>0</v>
      </c>
      <c r="P6318" s="655">
        <v>0</v>
      </c>
      <c r="Q6318" s="797"/>
      <c r="R6318" s="797">
        <v>0</v>
      </c>
      <c r="S6318" s="1009">
        <v>0</v>
      </c>
    </row>
    <row r="6319" spans="1:19" s="889" customFormat="1" ht="34.9">
      <c r="A6319" s="989" t="s">
        <v>1035</v>
      </c>
      <c r="B6319" s="399" t="s">
        <v>29742</v>
      </c>
      <c r="C6319" s="399" t="s">
        <v>115</v>
      </c>
      <c r="D6319" s="399" t="s">
        <v>34661</v>
      </c>
      <c r="E6319" s="342">
        <v>3250</v>
      </c>
      <c r="F6319" s="432" t="s">
        <v>34662</v>
      </c>
      <c r="G6319" s="778" t="s">
        <v>34663</v>
      </c>
      <c r="H6319" s="990" t="s">
        <v>19733</v>
      </c>
      <c r="I6319" s="990" t="s">
        <v>19773</v>
      </c>
      <c r="J6319" s="990" t="s">
        <v>19703</v>
      </c>
      <c r="K6319" s="797" t="s">
        <v>34664</v>
      </c>
      <c r="L6319" s="797">
        <v>12</v>
      </c>
      <c r="M6319" s="655">
        <v>39000</v>
      </c>
      <c r="N6319" s="797" t="s">
        <v>34664</v>
      </c>
      <c r="O6319" s="797">
        <v>6</v>
      </c>
      <c r="P6319" s="655">
        <v>19500</v>
      </c>
      <c r="Q6319" s="797" t="s">
        <v>34664</v>
      </c>
      <c r="R6319" s="797">
        <v>12</v>
      </c>
      <c r="S6319" s="1009">
        <v>39000</v>
      </c>
    </row>
    <row r="6320" spans="1:19" s="889" customFormat="1" ht="34.9">
      <c r="A6320" s="989" t="s">
        <v>1035</v>
      </c>
      <c r="B6320" s="399" t="s">
        <v>29742</v>
      </c>
      <c r="C6320" s="399" t="s">
        <v>115</v>
      </c>
      <c r="D6320" s="399" t="s">
        <v>34597</v>
      </c>
      <c r="E6320" s="342">
        <v>6000</v>
      </c>
      <c r="F6320" s="432" t="s">
        <v>34665</v>
      </c>
      <c r="G6320" s="778" t="s">
        <v>34666</v>
      </c>
      <c r="H6320" s="990" t="s">
        <v>19713</v>
      </c>
      <c r="I6320" s="990" t="s">
        <v>19773</v>
      </c>
      <c r="J6320" s="990" t="s">
        <v>19703</v>
      </c>
      <c r="K6320" s="797" t="s">
        <v>34667</v>
      </c>
      <c r="L6320" s="797">
        <v>12</v>
      </c>
      <c r="M6320" s="655">
        <v>72000</v>
      </c>
      <c r="N6320" s="797" t="s">
        <v>34667</v>
      </c>
      <c r="O6320" s="797">
        <v>6</v>
      </c>
      <c r="P6320" s="655">
        <v>36000</v>
      </c>
      <c r="Q6320" s="797" t="s">
        <v>34667</v>
      </c>
      <c r="R6320" s="797">
        <v>12</v>
      </c>
      <c r="S6320" s="1009">
        <v>72000</v>
      </c>
    </row>
    <row r="6321" spans="1:19" s="889" customFormat="1" ht="34.9">
      <c r="A6321" s="989" t="s">
        <v>1035</v>
      </c>
      <c r="B6321" s="399" t="s">
        <v>29742</v>
      </c>
      <c r="C6321" s="399" t="s">
        <v>115</v>
      </c>
      <c r="D6321" s="399" t="s">
        <v>34668</v>
      </c>
      <c r="E6321" s="342">
        <v>3500</v>
      </c>
      <c r="F6321" s="432" t="s">
        <v>34669</v>
      </c>
      <c r="G6321" s="778" t="s">
        <v>34670</v>
      </c>
      <c r="H6321" s="990" t="s">
        <v>19733</v>
      </c>
      <c r="I6321" s="990" t="s">
        <v>19764</v>
      </c>
      <c r="J6321" s="990" t="s">
        <v>19764</v>
      </c>
      <c r="K6321" s="797" t="s">
        <v>34671</v>
      </c>
      <c r="L6321" s="797">
        <v>12</v>
      </c>
      <c r="M6321" s="655">
        <v>42000</v>
      </c>
      <c r="N6321" s="797" t="s">
        <v>34671</v>
      </c>
      <c r="O6321" s="797">
        <v>6</v>
      </c>
      <c r="P6321" s="655">
        <v>24500.02</v>
      </c>
      <c r="Q6321" s="797" t="s">
        <v>34671</v>
      </c>
      <c r="R6321" s="797">
        <v>12</v>
      </c>
      <c r="S6321" s="1009">
        <v>42000</v>
      </c>
    </row>
    <row r="6322" spans="1:19" s="889" customFormat="1" ht="34.9">
      <c r="A6322" s="989" t="s">
        <v>1035</v>
      </c>
      <c r="B6322" s="399" t="s">
        <v>29742</v>
      </c>
      <c r="C6322" s="399" t="s">
        <v>115</v>
      </c>
      <c r="D6322" s="399" t="s">
        <v>34672</v>
      </c>
      <c r="E6322" s="342">
        <v>6000</v>
      </c>
      <c r="F6322" s="432" t="s">
        <v>34673</v>
      </c>
      <c r="G6322" s="778" t="s">
        <v>34674</v>
      </c>
      <c r="H6322" s="990" t="s">
        <v>19733</v>
      </c>
      <c r="I6322" s="990" t="s">
        <v>19773</v>
      </c>
      <c r="J6322" s="990" t="s">
        <v>19703</v>
      </c>
      <c r="K6322" s="797" t="s">
        <v>34675</v>
      </c>
      <c r="L6322" s="797">
        <v>2</v>
      </c>
      <c r="M6322" s="655">
        <v>13350</v>
      </c>
      <c r="N6322" s="797" t="s">
        <v>34675</v>
      </c>
      <c r="O6322" s="797">
        <v>0</v>
      </c>
      <c r="P6322" s="655">
        <v>0</v>
      </c>
      <c r="Q6322" s="797"/>
      <c r="R6322" s="797">
        <v>0</v>
      </c>
      <c r="S6322" s="1009">
        <v>0</v>
      </c>
    </row>
    <row r="6323" spans="1:19" s="889" customFormat="1" ht="34.9">
      <c r="A6323" s="989" t="s">
        <v>1035</v>
      </c>
      <c r="B6323" s="399" t="s">
        <v>29742</v>
      </c>
      <c r="C6323" s="399" t="s">
        <v>115</v>
      </c>
      <c r="D6323" s="399" t="s">
        <v>34676</v>
      </c>
      <c r="E6323" s="342">
        <v>2500</v>
      </c>
      <c r="F6323" s="432" t="s">
        <v>34677</v>
      </c>
      <c r="G6323" s="778" t="s">
        <v>34678</v>
      </c>
      <c r="H6323" s="990" t="s">
        <v>19733</v>
      </c>
      <c r="I6323" s="990" t="s">
        <v>19764</v>
      </c>
      <c r="J6323" s="990" t="s">
        <v>19764</v>
      </c>
      <c r="K6323" s="797" t="s">
        <v>34679</v>
      </c>
      <c r="L6323" s="797">
        <v>1</v>
      </c>
      <c r="M6323" s="655">
        <v>4423.33</v>
      </c>
      <c r="N6323" s="797" t="s">
        <v>34679</v>
      </c>
      <c r="O6323" s="797">
        <v>0</v>
      </c>
      <c r="P6323" s="655">
        <v>0</v>
      </c>
      <c r="Q6323" s="797"/>
      <c r="R6323" s="797">
        <v>0</v>
      </c>
      <c r="S6323" s="1009">
        <v>0</v>
      </c>
    </row>
    <row r="6324" spans="1:19" s="889" customFormat="1" ht="46.5">
      <c r="A6324" s="989" t="s">
        <v>1035</v>
      </c>
      <c r="B6324" s="399" t="s">
        <v>29742</v>
      </c>
      <c r="C6324" s="399" t="s">
        <v>115</v>
      </c>
      <c r="D6324" s="399" t="s">
        <v>34680</v>
      </c>
      <c r="E6324" s="342">
        <v>2000</v>
      </c>
      <c r="F6324" s="432" t="s">
        <v>34681</v>
      </c>
      <c r="G6324" s="778" t="s">
        <v>34682</v>
      </c>
      <c r="H6324" s="990" t="s">
        <v>19713</v>
      </c>
      <c r="I6324" s="990" t="s">
        <v>19764</v>
      </c>
      <c r="J6324" s="990" t="s">
        <v>19764</v>
      </c>
      <c r="K6324" s="797" t="s">
        <v>34683</v>
      </c>
      <c r="L6324" s="797">
        <v>7</v>
      </c>
      <c r="M6324" s="655">
        <v>14866.67</v>
      </c>
      <c r="N6324" s="797" t="s">
        <v>34683</v>
      </c>
      <c r="O6324" s="797">
        <v>6</v>
      </c>
      <c r="P6324" s="655">
        <v>12000</v>
      </c>
      <c r="Q6324" s="797" t="s">
        <v>34683</v>
      </c>
      <c r="R6324" s="797">
        <v>12</v>
      </c>
      <c r="S6324" s="1009">
        <v>24000</v>
      </c>
    </row>
    <row r="6325" spans="1:19" s="889" customFormat="1" ht="34.9">
      <c r="A6325" s="989" t="s">
        <v>1035</v>
      </c>
      <c r="B6325" s="399" t="s">
        <v>29742</v>
      </c>
      <c r="C6325" s="399" t="s">
        <v>115</v>
      </c>
      <c r="D6325" s="399" t="s">
        <v>34684</v>
      </c>
      <c r="E6325" s="342">
        <v>3000</v>
      </c>
      <c r="F6325" s="432" t="s">
        <v>34685</v>
      </c>
      <c r="G6325" s="778" t="s">
        <v>34686</v>
      </c>
      <c r="H6325" s="990" t="s">
        <v>19733</v>
      </c>
      <c r="I6325" s="990" t="s">
        <v>19764</v>
      </c>
      <c r="J6325" s="990" t="s">
        <v>19764</v>
      </c>
      <c r="K6325" s="797" t="s">
        <v>34687</v>
      </c>
      <c r="L6325" s="797">
        <v>12</v>
      </c>
      <c r="M6325" s="655">
        <v>36000</v>
      </c>
      <c r="N6325" s="797" t="s">
        <v>34687</v>
      </c>
      <c r="O6325" s="797">
        <v>6</v>
      </c>
      <c r="P6325" s="655">
        <v>18000</v>
      </c>
      <c r="Q6325" s="797" t="s">
        <v>34687</v>
      </c>
      <c r="R6325" s="797">
        <v>12</v>
      </c>
      <c r="S6325" s="1009">
        <v>36000</v>
      </c>
    </row>
    <row r="6326" spans="1:19" s="889" customFormat="1" ht="34.9">
      <c r="A6326" s="989" t="s">
        <v>1035</v>
      </c>
      <c r="B6326" s="399" t="s">
        <v>29742</v>
      </c>
      <c r="C6326" s="399" t="s">
        <v>115</v>
      </c>
      <c r="D6326" s="399" t="s">
        <v>34442</v>
      </c>
      <c r="E6326" s="342">
        <v>3500</v>
      </c>
      <c r="F6326" s="432" t="s">
        <v>34688</v>
      </c>
      <c r="G6326" s="778" t="s">
        <v>34689</v>
      </c>
      <c r="H6326" s="990" t="s">
        <v>19733</v>
      </c>
      <c r="I6326" s="990" t="s">
        <v>19773</v>
      </c>
      <c r="J6326" s="990" t="s">
        <v>19703</v>
      </c>
      <c r="K6326" s="797" t="s">
        <v>34690</v>
      </c>
      <c r="L6326" s="797">
        <v>4</v>
      </c>
      <c r="M6326" s="655">
        <v>43827.979999999996</v>
      </c>
      <c r="N6326" s="797" t="s">
        <v>34690</v>
      </c>
      <c r="O6326" s="797">
        <v>0</v>
      </c>
      <c r="P6326" s="655">
        <v>0</v>
      </c>
      <c r="Q6326" s="797"/>
      <c r="R6326" s="797">
        <v>0</v>
      </c>
      <c r="S6326" s="1009">
        <v>0</v>
      </c>
    </row>
    <row r="6327" spans="1:19" s="889" customFormat="1" ht="34.9">
      <c r="A6327" s="989" t="s">
        <v>1035</v>
      </c>
      <c r="B6327" s="399" t="s">
        <v>29742</v>
      </c>
      <c r="C6327" s="399" t="s">
        <v>115</v>
      </c>
      <c r="D6327" s="399" t="s">
        <v>34691</v>
      </c>
      <c r="E6327" s="342">
        <v>2500</v>
      </c>
      <c r="F6327" s="432" t="s">
        <v>34692</v>
      </c>
      <c r="G6327" s="778" t="s">
        <v>34693</v>
      </c>
      <c r="H6327" s="990" t="s">
        <v>23633</v>
      </c>
      <c r="I6327" s="990" t="s">
        <v>34377</v>
      </c>
      <c r="J6327" s="990" t="s">
        <v>19749</v>
      </c>
      <c r="K6327" s="797" t="s">
        <v>34694</v>
      </c>
      <c r="L6327" s="797">
        <v>12</v>
      </c>
      <c r="M6327" s="655">
        <v>30000</v>
      </c>
      <c r="N6327" s="797" t="s">
        <v>34694</v>
      </c>
      <c r="O6327" s="797">
        <v>6</v>
      </c>
      <c r="P6327" s="655">
        <v>15000</v>
      </c>
      <c r="Q6327" s="797" t="s">
        <v>34694</v>
      </c>
      <c r="R6327" s="797">
        <v>12</v>
      </c>
      <c r="S6327" s="1009">
        <v>30000</v>
      </c>
    </row>
    <row r="6328" spans="1:19" s="889" customFormat="1" ht="34.9">
      <c r="A6328" s="989" t="s">
        <v>1035</v>
      </c>
      <c r="B6328" s="399" t="s">
        <v>29742</v>
      </c>
      <c r="C6328" s="399" t="s">
        <v>115</v>
      </c>
      <c r="D6328" s="399" t="s">
        <v>34695</v>
      </c>
      <c r="E6328" s="342">
        <v>2500</v>
      </c>
      <c r="F6328" s="432" t="s">
        <v>34696</v>
      </c>
      <c r="G6328" s="778" t="s">
        <v>34697</v>
      </c>
      <c r="H6328" s="990" t="s">
        <v>19733</v>
      </c>
      <c r="I6328" s="990" t="s">
        <v>19764</v>
      </c>
      <c r="J6328" s="990" t="s">
        <v>19764</v>
      </c>
      <c r="K6328" s="797" t="s">
        <v>34698</v>
      </c>
      <c r="L6328" s="797">
        <v>12</v>
      </c>
      <c r="M6328" s="655">
        <v>30000</v>
      </c>
      <c r="N6328" s="797" t="s">
        <v>34698</v>
      </c>
      <c r="O6328" s="797">
        <v>6</v>
      </c>
      <c r="P6328" s="655">
        <v>15131.39</v>
      </c>
      <c r="Q6328" s="797" t="s">
        <v>34698</v>
      </c>
      <c r="R6328" s="797">
        <v>12</v>
      </c>
      <c r="S6328" s="1009">
        <v>30000</v>
      </c>
    </row>
    <row r="6329" spans="1:19" s="889" customFormat="1" ht="58.15">
      <c r="A6329" s="989" t="s">
        <v>1035</v>
      </c>
      <c r="B6329" s="399" t="s">
        <v>29742</v>
      </c>
      <c r="C6329" s="399" t="s">
        <v>34699</v>
      </c>
      <c r="D6329" s="399" t="s">
        <v>34700</v>
      </c>
      <c r="E6329" s="342">
        <v>6200</v>
      </c>
      <c r="F6329" s="432" t="s">
        <v>34701</v>
      </c>
      <c r="G6329" s="778" t="s">
        <v>34702</v>
      </c>
      <c r="H6329" s="990" t="s">
        <v>19823</v>
      </c>
      <c r="I6329" s="990" t="s">
        <v>19773</v>
      </c>
      <c r="J6329" s="990" t="s">
        <v>19703</v>
      </c>
      <c r="K6329" s="797" t="s">
        <v>34703</v>
      </c>
      <c r="L6329" s="797">
        <v>7</v>
      </c>
      <c r="M6329" s="655">
        <v>44846.67</v>
      </c>
      <c r="N6329" s="797" t="s">
        <v>34703</v>
      </c>
      <c r="O6329" s="797">
        <v>3</v>
      </c>
      <c r="P6329" s="655">
        <v>20886.53</v>
      </c>
      <c r="Q6329" s="797" t="s">
        <v>34703</v>
      </c>
      <c r="R6329" s="797">
        <v>0</v>
      </c>
      <c r="S6329" s="1009">
        <v>0</v>
      </c>
    </row>
    <row r="6330" spans="1:19" s="889" customFormat="1" ht="34.9">
      <c r="A6330" s="989" t="s">
        <v>1035</v>
      </c>
      <c r="B6330" s="399" t="s">
        <v>29742</v>
      </c>
      <c r="C6330" s="399" t="s">
        <v>115</v>
      </c>
      <c r="D6330" s="399" t="s">
        <v>34430</v>
      </c>
      <c r="E6330" s="342">
        <v>3000</v>
      </c>
      <c r="F6330" s="432" t="s">
        <v>34704</v>
      </c>
      <c r="G6330" s="778" t="s">
        <v>34705</v>
      </c>
      <c r="H6330" s="990" t="s">
        <v>19733</v>
      </c>
      <c r="I6330" s="990" t="s">
        <v>19764</v>
      </c>
      <c r="J6330" s="990" t="s">
        <v>19764</v>
      </c>
      <c r="K6330" s="797" t="s">
        <v>34706</v>
      </c>
      <c r="L6330" s="797">
        <v>12</v>
      </c>
      <c r="M6330" s="655">
        <v>36000</v>
      </c>
      <c r="N6330" s="797" t="s">
        <v>34706</v>
      </c>
      <c r="O6330" s="797">
        <v>6</v>
      </c>
      <c r="P6330" s="655">
        <v>18000</v>
      </c>
      <c r="Q6330" s="797" t="s">
        <v>34706</v>
      </c>
      <c r="R6330" s="797">
        <v>12</v>
      </c>
      <c r="S6330" s="1009">
        <v>36000</v>
      </c>
    </row>
    <row r="6331" spans="1:19" s="889" customFormat="1" ht="58.15">
      <c r="A6331" s="989" t="s">
        <v>1035</v>
      </c>
      <c r="B6331" s="399" t="s">
        <v>29742</v>
      </c>
      <c r="C6331" s="399" t="s">
        <v>34707</v>
      </c>
      <c r="D6331" s="399" t="s">
        <v>34708</v>
      </c>
      <c r="E6331" s="342">
        <v>14000</v>
      </c>
      <c r="F6331" s="432" t="s">
        <v>34709</v>
      </c>
      <c r="G6331" s="778" t="s">
        <v>34710</v>
      </c>
      <c r="H6331" s="990" t="s">
        <v>19713</v>
      </c>
      <c r="I6331" s="990" t="s">
        <v>19773</v>
      </c>
      <c r="J6331" s="990" t="s">
        <v>19703</v>
      </c>
      <c r="K6331" s="797" t="s">
        <v>34711</v>
      </c>
      <c r="L6331" s="797">
        <v>7</v>
      </c>
      <c r="M6331" s="655">
        <v>104066.67</v>
      </c>
      <c r="N6331" s="797" t="s">
        <v>34711</v>
      </c>
      <c r="O6331" s="797">
        <v>2</v>
      </c>
      <c r="P6331" s="655">
        <v>35348.519999999997</v>
      </c>
      <c r="Q6331" s="797" t="s">
        <v>34711</v>
      </c>
      <c r="R6331" s="797">
        <v>0</v>
      </c>
      <c r="S6331" s="1009">
        <v>0</v>
      </c>
    </row>
    <row r="6332" spans="1:19" s="889" customFormat="1" ht="34.9">
      <c r="A6332" s="989" t="s">
        <v>1035</v>
      </c>
      <c r="B6332" s="399" t="s">
        <v>29742</v>
      </c>
      <c r="C6332" s="399" t="s">
        <v>115</v>
      </c>
      <c r="D6332" s="399" t="s">
        <v>34712</v>
      </c>
      <c r="E6332" s="342">
        <v>9000</v>
      </c>
      <c r="F6332" s="432" t="s">
        <v>34713</v>
      </c>
      <c r="G6332" s="778" t="s">
        <v>34714</v>
      </c>
      <c r="H6332" s="990" t="s">
        <v>19729</v>
      </c>
      <c r="I6332" s="990" t="s">
        <v>19773</v>
      </c>
      <c r="J6332" s="990" t="s">
        <v>19703</v>
      </c>
      <c r="K6332" s="797" t="s">
        <v>34715</v>
      </c>
      <c r="L6332" s="797">
        <v>12</v>
      </c>
      <c r="M6332" s="655">
        <v>108000</v>
      </c>
      <c r="N6332" s="797" t="s">
        <v>34715</v>
      </c>
      <c r="O6332" s="797">
        <v>6</v>
      </c>
      <c r="P6332" s="655">
        <v>54000</v>
      </c>
      <c r="Q6332" s="797" t="s">
        <v>34715</v>
      </c>
      <c r="R6332" s="797">
        <v>12</v>
      </c>
      <c r="S6332" s="1009">
        <v>108000</v>
      </c>
    </row>
    <row r="6333" spans="1:19" s="889" customFormat="1" ht="34.9">
      <c r="A6333" s="989" t="s">
        <v>1035</v>
      </c>
      <c r="B6333" s="399" t="s">
        <v>29742</v>
      </c>
      <c r="C6333" s="399" t="s">
        <v>115</v>
      </c>
      <c r="D6333" s="399" t="s">
        <v>34716</v>
      </c>
      <c r="E6333" s="342">
        <v>2000</v>
      </c>
      <c r="F6333" s="432" t="s">
        <v>34717</v>
      </c>
      <c r="G6333" s="778" t="s">
        <v>34718</v>
      </c>
      <c r="H6333" s="990" t="s">
        <v>19713</v>
      </c>
      <c r="I6333" s="990" t="s">
        <v>19764</v>
      </c>
      <c r="J6333" s="990" t="s">
        <v>19764</v>
      </c>
      <c r="K6333" s="797" t="s">
        <v>34719</v>
      </c>
      <c r="L6333" s="797">
        <v>12</v>
      </c>
      <c r="M6333" s="655">
        <v>24000</v>
      </c>
      <c r="N6333" s="797" t="s">
        <v>34719</v>
      </c>
      <c r="O6333" s="797">
        <v>6</v>
      </c>
      <c r="P6333" s="655">
        <v>12000.01</v>
      </c>
      <c r="Q6333" s="797" t="s">
        <v>34719</v>
      </c>
      <c r="R6333" s="797">
        <v>12</v>
      </c>
      <c r="S6333" s="1009">
        <v>24000</v>
      </c>
    </row>
    <row r="6334" spans="1:19" s="889" customFormat="1" ht="34.9">
      <c r="A6334" s="989" t="s">
        <v>1035</v>
      </c>
      <c r="B6334" s="399" t="s">
        <v>29742</v>
      </c>
      <c r="C6334" s="399" t="s">
        <v>115</v>
      </c>
      <c r="D6334" s="399" t="s">
        <v>34720</v>
      </c>
      <c r="E6334" s="342">
        <v>9000</v>
      </c>
      <c r="F6334" s="432" t="s">
        <v>34721</v>
      </c>
      <c r="G6334" s="778" t="s">
        <v>34722</v>
      </c>
      <c r="H6334" s="990" t="s">
        <v>21495</v>
      </c>
      <c r="I6334" s="990" t="s">
        <v>19764</v>
      </c>
      <c r="J6334" s="990" t="s">
        <v>19764</v>
      </c>
      <c r="K6334" s="797" t="s">
        <v>34723</v>
      </c>
      <c r="L6334" s="797">
        <v>12</v>
      </c>
      <c r="M6334" s="655">
        <v>108000</v>
      </c>
      <c r="N6334" s="797" t="s">
        <v>34723</v>
      </c>
      <c r="O6334" s="797">
        <v>6</v>
      </c>
      <c r="P6334" s="655">
        <v>54312.08</v>
      </c>
      <c r="Q6334" s="797" t="s">
        <v>34723</v>
      </c>
      <c r="R6334" s="797">
        <v>12</v>
      </c>
      <c r="S6334" s="1009">
        <v>108000</v>
      </c>
    </row>
    <row r="6335" spans="1:19" s="889" customFormat="1" ht="34.9">
      <c r="A6335" s="989" t="s">
        <v>1035</v>
      </c>
      <c r="B6335" s="399" t="s">
        <v>29742</v>
      </c>
      <c r="C6335" s="399" t="s">
        <v>115</v>
      </c>
      <c r="D6335" s="399" t="s">
        <v>34535</v>
      </c>
      <c r="E6335" s="342">
        <v>4000</v>
      </c>
      <c r="F6335" s="432" t="s">
        <v>34724</v>
      </c>
      <c r="G6335" s="778" t="s">
        <v>34725</v>
      </c>
      <c r="H6335" s="990" t="s">
        <v>19733</v>
      </c>
      <c r="I6335" s="990" t="s">
        <v>19764</v>
      </c>
      <c r="J6335" s="990" t="s">
        <v>19764</v>
      </c>
      <c r="K6335" s="797" t="s">
        <v>34726</v>
      </c>
      <c r="L6335" s="797">
        <v>12</v>
      </c>
      <c r="M6335" s="655">
        <v>48000</v>
      </c>
      <c r="N6335" s="797" t="s">
        <v>34726</v>
      </c>
      <c r="O6335" s="797">
        <v>6</v>
      </c>
      <c r="P6335" s="655">
        <v>24000</v>
      </c>
      <c r="Q6335" s="797" t="s">
        <v>34726</v>
      </c>
      <c r="R6335" s="797">
        <v>12</v>
      </c>
      <c r="S6335" s="1009">
        <v>48000</v>
      </c>
    </row>
    <row r="6336" spans="1:19" s="889" customFormat="1" ht="34.9">
      <c r="A6336" s="989" t="s">
        <v>1035</v>
      </c>
      <c r="B6336" s="399" t="s">
        <v>29742</v>
      </c>
      <c r="C6336" s="399" t="s">
        <v>115</v>
      </c>
      <c r="D6336" s="399" t="s">
        <v>34727</v>
      </c>
      <c r="E6336" s="342">
        <v>2500</v>
      </c>
      <c r="F6336" s="432" t="s">
        <v>34728</v>
      </c>
      <c r="G6336" s="778" t="s">
        <v>34729</v>
      </c>
      <c r="H6336" s="990" t="s">
        <v>23633</v>
      </c>
      <c r="I6336" s="990" t="s">
        <v>34377</v>
      </c>
      <c r="J6336" s="990" t="s">
        <v>19749</v>
      </c>
      <c r="K6336" s="797" t="s">
        <v>32619</v>
      </c>
      <c r="L6336" s="797">
        <v>12</v>
      </c>
      <c r="M6336" s="655">
        <v>23602.35</v>
      </c>
      <c r="N6336" s="797" t="s">
        <v>32619</v>
      </c>
      <c r="O6336" s="797">
        <v>6</v>
      </c>
      <c r="P6336" s="655">
        <v>17305</v>
      </c>
      <c r="Q6336" s="797" t="s">
        <v>32619</v>
      </c>
      <c r="R6336" s="797">
        <v>12</v>
      </c>
      <c r="S6336" s="1009">
        <v>30000</v>
      </c>
    </row>
    <row r="6337" spans="1:19" s="889" customFormat="1" ht="34.9">
      <c r="A6337" s="989" t="s">
        <v>1035</v>
      </c>
      <c r="B6337" s="399" t="s">
        <v>29742</v>
      </c>
      <c r="C6337" s="399" t="s">
        <v>115</v>
      </c>
      <c r="D6337" s="399" t="s">
        <v>34730</v>
      </c>
      <c r="E6337" s="342">
        <v>3000</v>
      </c>
      <c r="F6337" s="432" t="s">
        <v>34731</v>
      </c>
      <c r="G6337" s="778" t="s">
        <v>34732</v>
      </c>
      <c r="H6337" s="990" t="s">
        <v>20415</v>
      </c>
      <c r="I6337" s="990" t="s">
        <v>34549</v>
      </c>
      <c r="J6337" s="990" t="s">
        <v>19773</v>
      </c>
      <c r="K6337" s="797" t="s">
        <v>34733</v>
      </c>
      <c r="L6337" s="797">
        <v>12</v>
      </c>
      <c r="M6337" s="655">
        <v>36000</v>
      </c>
      <c r="N6337" s="797" t="s">
        <v>34733</v>
      </c>
      <c r="O6337" s="797">
        <v>6</v>
      </c>
      <c r="P6337" s="655">
        <v>18000</v>
      </c>
      <c r="Q6337" s="797" t="s">
        <v>34733</v>
      </c>
      <c r="R6337" s="797">
        <v>12</v>
      </c>
      <c r="S6337" s="1009">
        <v>36000</v>
      </c>
    </row>
    <row r="6338" spans="1:19" s="889" customFormat="1" ht="34.9">
      <c r="A6338" s="989" t="s">
        <v>1035</v>
      </c>
      <c r="B6338" s="399" t="s">
        <v>29742</v>
      </c>
      <c r="C6338" s="399" t="s">
        <v>115</v>
      </c>
      <c r="D6338" s="399" t="s">
        <v>34734</v>
      </c>
      <c r="E6338" s="342">
        <v>8500</v>
      </c>
      <c r="F6338" s="432" t="s">
        <v>34735</v>
      </c>
      <c r="G6338" s="778" t="s">
        <v>34736</v>
      </c>
      <c r="H6338" s="990" t="s">
        <v>19733</v>
      </c>
      <c r="I6338" s="990" t="s">
        <v>19764</v>
      </c>
      <c r="J6338" s="990" t="s">
        <v>19764</v>
      </c>
      <c r="K6338" s="797" t="s">
        <v>34737</v>
      </c>
      <c r="L6338" s="797">
        <v>8</v>
      </c>
      <c r="M6338" s="655">
        <v>88329</v>
      </c>
      <c r="N6338" s="797" t="s">
        <v>34737</v>
      </c>
      <c r="O6338" s="797">
        <v>0</v>
      </c>
      <c r="P6338" s="655">
        <v>0</v>
      </c>
      <c r="Q6338" s="797"/>
      <c r="R6338" s="797">
        <v>0</v>
      </c>
      <c r="S6338" s="1009">
        <v>0</v>
      </c>
    </row>
    <row r="6339" spans="1:19" s="889" customFormat="1" ht="34.9">
      <c r="A6339" s="989" t="s">
        <v>1035</v>
      </c>
      <c r="B6339" s="399" t="s">
        <v>29742</v>
      </c>
      <c r="C6339" s="399" t="s">
        <v>115</v>
      </c>
      <c r="D6339" s="399" t="s">
        <v>34430</v>
      </c>
      <c r="E6339" s="342">
        <v>3000</v>
      </c>
      <c r="F6339" s="432" t="s">
        <v>34738</v>
      </c>
      <c r="G6339" s="778" t="s">
        <v>34739</v>
      </c>
      <c r="H6339" s="990" t="s">
        <v>19733</v>
      </c>
      <c r="I6339" s="990" t="s">
        <v>19764</v>
      </c>
      <c r="J6339" s="990" t="s">
        <v>19764</v>
      </c>
      <c r="K6339" s="797" t="s">
        <v>34740</v>
      </c>
      <c r="L6339" s="797">
        <v>10</v>
      </c>
      <c r="M6339" s="655">
        <v>32317</v>
      </c>
      <c r="N6339" s="797" t="s">
        <v>34740</v>
      </c>
      <c r="O6339" s="797">
        <v>0</v>
      </c>
      <c r="P6339" s="655">
        <v>0</v>
      </c>
      <c r="Q6339" s="797"/>
      <c r="R6339" s="797">
        <v>0</v>
      </c>
      <c r="S6339" s="1009">
        <v>0</v>
      </c>
    </row>
    <row r="6340" spans="1:19" s="889" customFormat="1" ht="34.9">
      <c r="A6340" s="989" t="s">
        <v>1035</v>
      </c>
      <c r="B6340" s="399" t="s">
        <v>29742</v>
      </c>
      <c r="C6340" s="399" t="s">
        <v>115</v>
      </c>
      <c r="D6340" s="399" t="s">
        <v>34741</v>
      </c>
      <c r="E6340" s="342">
        <v>7500</v>
      </c>
      <c r="F6340" s="432" t="s">
        <v>34742</v>
      </c>
      <c r="G6340" s="778" t="s">
        <v>34743</v>
      </c>
      <c r="H6340" s="990" t="s">
        <v>19733</v>
      </c>
      <c r="I6340" s="990" t="s">
        <v>19764</v>
      </c>
      <c r="J6340" s="990" t="s">
        <v>19764</v>
      </c>
      <c r="K6340" s="797" t="s">
        <v>34744</v>
      </c>
      <c r="L6340" s="797">
        <v>2</v>
      </c>
      <c r="M6340" s="655">
        <v>28355</v>
      </c>
      <c r="N6340" s="797" t="s">
        <v>34744</v>
      </c>
      <c r="O6340" s="797">
        <v>0</v>
      </c>
      <c r="P6340" s="655">
        <v>0</v>
      </c>
      <c r="Q6340" s="797"/>
      <c r="R6340" s="797">
        <v>0</v>
      </c>
      <c r="S6340" s="1009">
        <v>0</v>
      </c>
    </row>
    <row r="6341" spans="1:19" s="889" customFormat="1" ht="34.9">
      <c r="A6341" s="989" t="s">
        <v>1035</v>
      </c>
      <c r="B6341" s="399" t="s">
        <v>29742</v>
      </c>
      <c r="C6341" s="399" t="s">
        <v>115</v>
      </c>
      <c r="D6341" s="399" t="s">
        <v>34745</v>
      </c>
      <c r="E6341" s="342">
        <v>3500</v>
      </c>
      <c r="F6341" s="432" t="s">
        <v>34746</v>
      </c>
      <c r="G6341" s="778" t="s">
        <v>34747</v>
      </c>
      <c r="H6341" s="990" t="s">
        <v>19741</v>
      </c>
      <c r="I6341" s="990" t="s">
        <v>34377</v>
      </c>
      <c r="J6341" s="990" t="s">
        <v>19749</v>
      </c>
      <c r="K6341" s="797" t="s">
        <v>34748</v>
      </c>
      <c r="L6341" s="797">
        <v>12</v>
      </c>
      <c r="M6341" s="655">
        <v>42000</v>
      </c>
      <c r="N6341" s="797" t="s">
        <v>34748</v>
      </c>
      <c r="O6341" s="797">
        <v>6</v>
      </c>
      <c r="P6341" s="655">
        <v>21000</v>
      </c>
      <c r="Q6341" s="797" t="s">
        <v>34748</v>
      </c>
      <c r="R6341" s="797">
        <v>12</v>
      </c>
      <c r="S6341" s="1009">
        <v>42000</v>
      </c>
    </row>
    <row r="6342" spans="1:19" s="889" customFormat="1" ht="34.9">
      <c r="A6342" s="989" t="s">
        <v>1035</v>
      </c>
      <c r="B6342" s="399" t="s">
        <v>29742</v>
      </c>
      <c r="C6342" s="399" t="s">
        <v>34707</v>
      </c>
      <c r="D6342" s="399" t="s">
        <v>34749</v>
      </c>
      <c r="E6342" s="342">
        <v>2000</v>
      </c>
      <c r="F6342" s="432" t="s">
        <v>34750</v>
      </c>
      <c r="G6342" s="778" t="s">
        <v>34751</v>
      </c>
      <c r="H6342" s="990" t="s">
        <v>19713</v>
      </c>
      <c r="I6342" s="990" t="s">
        <v>34549</v>
      </c>
      <c r="J6342" s="990" t="s">
        <v>19773</v>
      </c>
      <c r="K6342" s="797" t="s">
        <v>34752</v>
      </c>
      <c r="L6342" s="797">
        <v>7</v>
      </c>
      <c r="M6342" s="655">
        <v>14466.67</v>
      </c>
      <c r="N6342" s="797" t="s">
        <v>34752</v>
      </c>
      <c r="O6342" s="797">
        <v>6</v>
      </c>
      <c r="P6342" s="655">
        <v>12000</v>
      </c>
      <c r="Q6342" s="797" t="s">
        <v>34752</v>
      </c>
      <c r="R6342" s="797">
        <v>12</v>
      </c>
      <c r="S6342" s="1009">
        <v>3245</v>
      </c>
    </row>
    <row r="6343" spans="1:19" s="889" customFormat="1" ht="34.9">
      <c r="A6343" s="989" t="s">
        <v>1035</v>
      </c>
      <c r="B6343" s="399" t="s">
        <v>29742</v>
      </c>
      <c r="C6343" s="399" t="s">
        <v>115</v>
      </c>
      <c r="D6343" s="399" t="s">
        <v>34753</v>
      </c>
      <c r="E6343" s="342">
        <v>3000</v>
      </c>
      <c r="F6343" s="432" t="s">
        <v>34754</v>
      </c>
      <c r="G6343" s="778" t="s">
        <v>34755</v>
      </c>
      <c r="H6343" s="990" t="s">
        <v>19733</v>
      </c>
      <c r="I6343" s="990" t="s">
        <v>19764</v>
      </c>
      <c r="J6343" s="990" t="s">
        <v>19764</v>
      </c>
      <c r="K6343" s="797" t="s">
        <v>34756</v>
      </c>
      <c r="L6343" s="797">
        <v>6</v>
      </c>
      <c r="M6343" s="655">
        <v>20533</v>
      </c>
      <c r="N6343" s="797" t="s">
        <v>34756</v>
      </c>
      <c r="O6343" s="797">
        <v>0</v>
      </c>
      <c r="P6343" s="655">
        <v>0</v>
      </c>
      <c r="Q6343" s="797"/>
      <c r="R6343" s="797">
        <v>0</v>
      </c>
      <c r="S6343" s="1009">
        <v>0</v>
      </c>
    </row>
    <row r="6344" spans="1:19" s="889" customFormat="1" ht="34.9">
      <c r="A6344" s="989" t="s">
        <v>1035</v>
      </c>
      <c r="B6344" s="399" t="s">
        <v>29742</v>
      </c>
      <c r="C6344" s="399" t="s">
        <v>115</v>
      </c>
      <c r="D6344" s="399" t="s">
        <v>34757</v>
      </c>
      <c r="E6344" s="342">
        <v>7000</v>
      </c>
      <c r="F6344" s="432" t="s">
        <v>34758</v>
      </c>
      <c r="G6344" s="778" t="s">
        <v>34759</v>
      </c>
      <c r="H6344" s="990" t="s">
        <v>19733</v>
      </c>
      <c r="I6344" s="990" t="s">
        <v>19773</v>
      </c>
      <c r="J6344" s="990" t="s">
        <v>19703</v>
      </c>
      <c r="K6344" s="797" t="s">
        <v>34760</v>
      </c>
      <c r="L6344" s="797">
        <v>12</v>
      </c>
      <c r="M6344" s="655">
        <v>84128.92</v>
      </c>
      <c r="N6344" s="797" t="s">
        <v>34760</v>
      </c>
      <c r="O6344" s="797">
        <v>6</v>
      </c>
      <c r="P6344" s="655">
        <v>42000</v>
      </c>
      <c r="Q6344" s="797" t="s">
        <v>34760</v>
      </c>
      <c r="R6344" s="797">
        <v>12</v>
      </c>
      <c r="S6344" s="1009">
        <v>84000</v>
      </c>
    </row>
    <row r="6345" spans="1:19" s="889" customFormat="1" ht="34.9">
      <c r="A6345" s="989" t="s">
        <v>1035</v>
      </c>
      <c r="B6345" s="399" t="s">
        <v>29742</v>
      </c>
      <c r="C6345" s="399" t="s">
        <v>115</v>
      </c>
      <c r="D6345" s="399" t="s">
        <v>34761</v>
      </c>
      <c r="E6345" s="342">
        <v>2400</v>
      </c>
      <c r="F6345" s="432" t="s">
        <v>34762</v>
      </c>
      <c r="G6345" s="778" t="s">
        <v>34763</v>
      </c>
      <c r="H6345" s="990" t="s">
        <v>23633</v>
      </c>
      <c r="I6345" s="990" t="s">
        <v>34377</v>
      </c>
      <c r="J6345" s="990" t="s">
        <v>19749</v>
      </c>
      <c r="K6345" s="797" t="s">
        <v>34764</v>
      </c>
      <c r="L6345" s="797">
        <v>12</v>
      </c>
      <c r="M6345" s="655">
        <v>28800</v>
      </c>
      <c r="N6345" s="797" t="s">
        <v>34764</v>
      </c>
      <c r="O6345" s="797">
        <v>6</v>
      </c>
      <c r="P6345" s="655">
        <v>14400</v>
      </c>
      <c r="Q6345" s="797" t="s">
        <v>34764</v>
      </c>
      <c r="R6345" s="797">
        <v>12</v>
      </c>
      <c r="S6345" s="1009">
        <v>28800</v>
      </c>
    </row>
    <row r="6346" spans="1:19" s="889" customFormat="1" ht="34.9">
      <c r="A6346" s="989" t="s">
        <v>1035</v>
      </c>
      <c r="B6346" s="399" t="s">
        <v>29742</v>
      </c>
      <c r="C6346" s="399" t="s">
        <v>115</v>
      </c>
      <c r="D6346" s="399" t="s">
        <v>34649</v>
      </c>
      <c r="E6346" s="342">
        <v>3320</v>
      </c>
      <c r="F6346" s="432" t="s">
        <v>34765</v>
      </c>
      <c r="G6346" s="778" t="s">
        <v>34766</v>
      </c>
      <c r="H6346" s="990" t="s">
        <v>19733</v>
      </c>
      <c r="I6346" s="990" t="s">
        <v>19764</v>
      </c>
      <c r="J6346" s="990" t="s">
        <v>19764</v>
      </c>
      <c r="K6346" s="797" t="s">
        <v>34767</v>
      </c>
      <c r="L6346" s="797">
        <v>12</v>
      </c>
      <c r="M6346" s="655">
        <v>32537.839999999997</v>
      </c>
      <c r="N6346" s="797" t="s">
        <v>34767</v>
      </c>
      <c r="O6346" s="797">
        <v>1</v>
      </c>
      <c r="P6346" s="655">
        <v>1817.15</v>
      </c>
      <c r="Q6346" s="797" t="s">
        <v>34767</v>
      </c>
      <c r="R6346" s="797">
        <v>12</v>
      </c>
      <c r="S6346" s="1009">
        <v>39840</v>
      </c>
    </row>
    <row r="6347" spans="1:19" s="889" customFormat="1" ht="34.9">
      <c r="A6347" s="989" t="s">
        <v>1035</v>
      </c>
      <c r="B6347" s="399" t="s">
        <v>29742</v>
      </c>
      <c r="C6347" s="399" t="s">
        <v>115</v>
      </c>
      <c r="D6347" s="399" t="s">
        <v>34768</v>
      </c>
      <c r="E6347" s="342">
        <v>3500</v>
      </c>
      <c r="F6347" s="432" t="s">
        <v>34769</v>
      </c>
      <c r="G6347" s="778" t="s">
        <v>34770</v>
      </c>
      <c r="H6347" s="990" t="s">
        <v>19733</v>
      </c>
      <c r="I6347" s="990" t="s">
        <v>19764</v>
      </c>
      <c r="J6347" s="990" t="s">
        <v>19764</v>
      </c>
      <c r="K6347" s="797" t="s">
        <v>32986</v>
      </c>
      <c r="L6347" s="797">
        <v>12</v>
      </c>
      <c r="M6347" s="655">
        <v>42000</v>
      </c>
      <c r="N6347" s="797" t="s">
        <v>32986</v>
      </c>
      <c r="O6347" s="797">
        <v>0</v>
      </c>
      <c r="P6347" s="655">
        <v>0</v>
      </c>
      <c r="Q6347" s="797"/>
      <c r="R6347" s="797">
        <v>12</v>
      </c>
      <c r="S6347" s="1009">
        <v>42000</v>
      </c>
    </row>
    <row r="6348" spans="1:19" s="889" customFormat="1" ht="34.9">
      <c r="A6348" s="989" t="s">
        <v>1035</v>
      </c>
      <c r="B6348" s="399" t="s">
        <v>29742</v>
      </c>
      <c r="C6348" s="399" t="s">
        <v>115</v>
      </c>
      <c r="D6348" s="399" t="s">
        <v>34771</v>
      </c>
      <c r="E6348" s="342">
        <v>3000</v>
      </c>
      <c r="F6348" s="432" t="s">
        <v>34772</v>
      </c>
      <c r="G6348" s="778" t="s">
        <v>34773</v>
      </c>
      <c r="H6348" s="990" t="s">
        <v>19733</v>
      </c>
      <c r="I6348" s="990" t="s">
        <v>19764</v>
      </c>
      <c r="J6348" s="990" t="s">
        <v>19764</v>
      </c>
      <c r="K6348" s="797" t="s">
        <v>34774</v>
      </c>
      <c r="L6348" s="797">
        <v>12</v>
      </c>
      <c r="M6348" s="655">
        <v>36000</v>
      </c>
      <c r="N6348" s="797" t="s">
        <v>34774</v>
      </c>
      <c r="O6348" s="797">
        <v>1</v>
      </c>
      <c r="P6348" s="655">
        <v>5817</v>
      </c>
      <c r="Q6348" s="797" t="s">
        <v>34774</v>
      </c>
      <c r="R6348" s="797">
        <v>12</v>
      </c>
      <c r="S6348" s="1009">
        <v>36000</v>
      </c>
    </row>
    <row r="6349" spans="1:19" s="889" customFormat="1" ht="34.9">
      <c r="A6349" s="989" t="s">
        <v>1035</v>
      </c>
      <c r="B6349" s="399" t="s">
        <v>29742</v>
      </c>
      <c r="C6349" s="399" t="s">
        <v>115</v>
      </c>
      <c r="D6349" s="399" t="s">
        <v>34775</v>
      </c>
      <c r="E6349" s="342">
        <v>2000</v>
      </c>
      <c r="F6349" s="432" t="s">
        <v>34776</v>
      </c>
      <c r="G6349" s="778" t="s">
        <v>34777</v>
      </c>
      <c r="H6349" s="990" t="s">
        <v>34399</v>
      </c>
      <c r="I6349" s="990" t="s">
        <v>34428</v>
      </c>
      <c r="J6349" s="990" t="s">
        <v>19773</v>
      </c>
      <c r="K6349" s="797" t="s">
        <v>34778</v>
      </c>
      <c r="L6349" s="797">
        <v>12</v>
      </c>
      <c r="M6349" s="655">
        <v>24000</v>
      </c>
      <c r="N6349" s="797" t="s">
        <v>34778</v>
      </c>
      <c r="O6349" s="797">
        <v>6</v>
      </c>
      <c r="P6349" s="655">
        <v>12000</v>
      </c>
      <c r="Q6349" s="797" t="s">
        <v>34778</v>
      </c>
      <c r="R6349" s="797">
        <v>12</v>
      </c>
      <c r="S6349" s="1009">
        <v>24000</v>
      </c>
    </row>
    <row r="6350" spans="1:19" s="889" customFormat="1" ht="34.9">
      <c r="A6350" s="989" t="s">
        <v>1035</v>
      </c>
      <c r="B6350" s="399" t="s">
        <v>29742</v>
      </c>
      <c r="C6350" s="399" t="s">
        <v>115</v>
      </c>
      <c r="D6350" s="399" t="s">
        <v>34779</v>
      </c>
      <c r="E6350" s="342">
        <v>4500</v>
      </c>
      <c r="F6350" s="432" t="s">
        <v>34780</v>
      </c>
      <c r="G6350" s="778" t="s">
        <v>34781</v>
      </c>
      <c r="H6350" s="990" t="s">
        <v>21495</v>
      </c>
      <c r="I6350" s="990" t="s">
        <v>19764</v>
      </c>
      <c r="J6350" s="990" t="s">
        <v>19764</v>
      </c>
      <c r="K6350" s="797" t="s">
        <v>34782</v>
      </c>
      <c r="L6350" s="797">
        <v>12</v>
      </c>
      <c r="M6350" s="655">
        <v>54000</v>
      </c>
      <c r="N6350" s="797" t="s">
        <v>34782</v>
      </c>
      <c r="O6350" s="797">
        <v>6</v>
      </c>
      <c r="P6350" s="655">
        <v>27000</v>
      </c>
      <c r="Q6350" s="797" t="s">
        <v>34782</v>
      </c>
      <c r="R6350" s="797">
        <v>12</v>
      </c>
      <c r="S6350" s="1009">
        <v>54000</v>
      </c>
    </row>
    <row r="6351" spans="1:19" s="889" customFormat="1" ht="34.9">
      <c r="A6351" s="989" t="s">
        <v>1035</v>
      </c>
      <c r="B6351" s="399" t="s">
        <v>29742</v>
      </c>
      <c r="C6351" s="399" t="s">
        <v>115</v>
      </c>
      <c r="D6351" s="399" t="s">
        <v>34783</v>
      </c>
      <c r="E6351" s="342">
        <v>5000</v>
      </c>
      <c r="F6351" s="432" t="s">
        <v>34784</v>
      </c>
      <c r="G6351" s="778" t="s">
        <v>34785</v>
      </c>
      <c r="H6351" s="990" t="s">
        <v>19713</v>
      </c>
      <c r="I6351" s="990" t="s">
        <v>19773</v>
      </c>
      <c r="J6351" s="990" t="s">
        <v>19703</v>
      </c>
      <c r="K6351" s="797" t="s">
        <v>34786</v>
      </c>
      <c r="L6351" s="797">
        <v>7</v>
      </c>
      <c r="M6351" s="655">
        <v>36166.67</v>
      </c>
      <c r="N6351" s="797" t="s">
        <v>34786</v>
      </c>
      <c r="O6351" s="797">
        <v>6</v>
      </c>
      <c r="P6351" s="655">
        <v>30000</v>
      </c>
      <c r="Q6351" s="797" t="s">
        <v>34786</v>
      </c>
      <c r="R6351" s="797">
        <v>12</v>
      </c>
      <c r="S6351" s="1009">
        <v>60000</v>
      </c>
    </row>
    <row r="6352" spans="1:19" s="889" customFormat="1" ht="34.9">
      <c r="A6352" s="989" t="s">
        <v>1035</v>
      </c>
      <c r="B6352" s="399" t="s">
        <v>29742</v>
      </c>
      <c r="C6352" s="399" t="s">
        <v>115</v>
      </c>
      <c r="D6352" s="399" t="s">
        <v>34787</v>
      </c>
      <c r="E6352" s="342">
        <v>3000</v>
      </c>
      <c r="F6352" s="432" t="s">
        <v>34788</v>
      </c>
      <c r="G6352" s="778" t="s">
        <v>34789</v>
      </c>
      <c r="H6352" s="990" t="s">
        <v>19713</v>
      </c>
      <c r="I6352" s="990" t="s">
        <v>19773</v>
      </c>
      <c r="J6352" s="990" t="s">
        <v>19703</v>
      </c>
      <c r="K6352" s="797" t="s">
        <v>34790</v>
      </c>
      <c r="L6352" s="797">
        <v>12</v>
      </c>
      <c r="M6352" s="655">
        <v>36000</v>
      </c>
      <c r="N6352" s="797" t="s">
        <v>34790</v>
      </c>
      <c r="O6352" s="797">
        <v>6</v>
      </c>
      <c r="P6352" s="655">
        <v>18000</v>
      </c>
      <c r="Q6352" s="797" t="s">
        <v>34790</v>
      </c>
      <c r="R6352" s="797">
        <v>12</v>
      </c>
      <c r="S6352" s="1009">
        <v>36000</v>
      </c>
    </row>
    <row r="6353" spans="1:19" s="889" customFormat="1" ht="34.9">
      <c r="A6353" s="989" t="s">
        <v>1035</v>
      </c>
      <c r="B6353" s="399" t="s">
        <v>29742</v>
      </c>
      <c r="C6353" s="399" t="s">
        <v>115</v>
      </c>
      <c r="D6353" s="399" t="s">
        <v>34791</v>
      </c>
      <c r="E6353" s="342">
        <v>2000</v>
      </c>
      <c r="F6353" s="432" t="s">
        <v>34792</v>
      </c>
      <c r="G6353" s="778" t="s">
        <v>34793</v>
      </c>
      <c r="H6353" s="990" t="s">
        <v>19713</v>
      </c>
      <c r="I6353" s="990" t="s">
        <v>19764</v>
      </c>
      <c r="J6353" s="990" t="s">
        <v>19764</v>
      </c>
      <c r="K6353" s="797" t="s">
        <v>34794</v>
      </c>
      <c r="L6353" s="797">
        <v>12</v>
      </c>
      <c r="M6353" s="655">
        <v>24000</v>
      </c>
      <c r="N6353" s="797" t="s">
        <v>34794</v>
      </c>
      <c r="O6353" s="797">
        <v>5</v>
      </c>
      <c r="P6353" s="655">
        <v>7600</v>
      </c>
      <c r="Q6353" s="797" t="s">
        <v>34794</v>
      </c>
      <c r="R6353" s="797">
        <v>12</v>
      </c>
      <c r="S6353" s="1009">
        <v>24000</v>
      </c>
    </row>
    <row r="6354" spans="1:19" s="889" customFormat="1" ht="34.9">
      <c r="A6354" s="989" t="s">
        <v>1035</v>
      </c>
      <c r="B6354" s="399" t="s">
        <v>29742</v>
      </c>
      <c r="C6354" s="399" t="s">
        <v>115</v>
      </c>
      <c r="D6354" s="399" t="s">
        <v>34795</v>
      </c>
      <c r="E6354" s="342">
        <v>3000</v>
      </c>
      <c r="F6354" s="432" t="s">
        <v>34796</v>
      </c>
      <c r="G6354" s="778" t="s">
        <v>34797</v>
      </c>
      <c r="H6354" s="990" t="s">
        <v>19733</v>
      </c>
      <c r="I6354" s="990" t="s">
        <v>19773</v>
      </c>
      <c r="J6354" s="990" t="s">
        <v>19703</v>
      </c>
      <c r="K6354" s="797" t="s">
        <v>34798</v>
      </c>
      <c r="L6354" s="797">
        <v>12</v>
      </c>
      <c r="M6354" s="655">
        <v>28923.679999999997</v>
      </c>
      <c r="N6354" s="797" t="s">
        <v>34798</v>
      </c>
      <c r="O6354" s="797">
        <v>6</v>
      </c>
      <c r="P6354" s="655">
        <v>17849.440000000002</v>
      </c>
      <c r="Q6354" s="797" t="s">
        <v>34798</v>
      </c>
      <c r="R6354" s="797">
        <v>12</v>
      </c>
      <c r="S6354" s="1009">
        <v>36000</v>
      </c>
    </row>
    <row r="6355" spans="1:19" s="889" customFormat="1" ht="34.9">
      <c r="A6355" s="989" t="s">
        <v>1035</v>
      </c>
      <c r="B6355" s="399" t="s">
        <v>29742</v>
      </c>
      <c r="C6355" s="399" t="s">
        <v>115</v>
      </c>
      <c r="D6355" s="399" t="s">
        <v>34799</v>
      </c>
      <c r="E6355" s="342">
        <v>6500</v>
      </c>
      <c r="F6355" s="432" t="s">
        <v>34800</v>
      </c>
      <c r="G6355" s="778" t="s">
        <v>34801</v>
      </c>
      <c r="H6355" s="990" t="s">
        <v>19733</v>
      </c>
      <c r="I6355" s="990" t="s">
        <v>19764</v>
      </c>
      <c r="J6355" s="990" t="s">
        <v>19764</v>
      </c>
      <c r="K6355" s="797" t="s">
        <v>34802</v>
      </c>
      <c r="L6355" s="797">
        <v>12</v>
      </c>
      <c r="M6355" s="655">
        <v>78000</v>
      </c>
      <c r="N6355" s="797" t="s">
        <v>34802</v>
      </c>
      <c r="O6355" s="797">
        <v>6</v>
      </c>
      <c r="P6355" s="655">
        <v>39000</v>
      </c>
      <c r="Q6355" s="797" t="s">
        <v>34802</v>
      </c>
      <c r="R6355" s="797">
        <v>12</v>
      </c>
      <c r="S6355" s="1009">
        <v>78000</v>
      </c>
    </row>
    <row r="6356" spans="1:19" s="889" customFormat="1" ht="58.15">
      <c r="A6356" s="989" t="s">
        <v>1035</v>
      </c>
      <c r="B6356" s="399" t="s">
        <v>29742</v>
      </c>
      <c r="C6356" s="399" t="s">
        <v>115</v>
      </c>
      <c r="D6356" s="399" t="s">
        <v>34430</v>
      </c>
      <c r="E6356" s="342">
        <v>2500</v>
      </c>
      <c r="F6356" s="432" t="s">
        <v>34803</v>
      </c>
      <c r="G6356" s="778" t="s">
        <v>34804</v>
      </c>
      <c r="H6356" s="990" t="s">
        <v>19713</v>
      </c>
      <c r="I6356" s="990" t="s">
        <v>19773</v>
      </c>
      <c r="J6356" s="990" t="s">
        <v>19703</v>
      </c>
      <c r="K6356" s="797" t="s">
        <v>34805</v>
      </c>
      <c r="L6356" s="797">
        <v>7</v>
      </c>
      <c r="M6356" s="655">
        <v>18083.330000000002</v>
      </c>
      <c r="N6356" s="797" t="s">
        <v>34805</v>
      </c>
      <c r="O6356" s="797">
        <v>6</v>
      </c>
      <c r="P6356" s="655">
        <v>15000</v>
      </c>
      <c r="Q6356" s="797" t="s">
        <v>34805</v>
      </c>
      <c r="R6356" s="797">
        <v>12</v>
      </c>
      <c r="S6356" s="1009">
        <v>30000</v>
      </c>
    </row>
    <row r="6357" spans="1:19" s="889" customFormat="1" ht="34.9">
      <c r="A6357" s="989" t="s">
        <v>1035</v>
      </c>
      <c r="B6357" s="399" t="s">
        <v>29742</v>
      </c>
      <c r="C6357" s="399" t="s">
        <v>115</v>
      </c>
      <c r="D6357" s="399" t="s">
        <v>34806</v>
      </c>
      <c r="E6357" s="342">
        <v>1800</v>
      </c>
      <c r="F6357" s="432" t="s">
        <v>34807</v>
      </c>
      <c r="G6357" s="778" t="s">
        <v>34808</v>
      </c>
      <c r="H6357" s="990" t="s">
        <v>23633</v>
      </c>
      <c r="I6357" s="990" t="s">
        <v>34377</v>
      </c>
      <c r="J6357" s="990" t="s">
        <v>19749</v>
      </c>
      <c r="K6357" s="797" t="s">
        <v>34809</v>
      </c>
      <c r="L6357" s="797">
        <v>12</v>
      </c>
      <c r="M6357" s="655">
        <v>21600</v>
      </c>
      <c r="N6357" s="797" t="s">
        <v>34809</v>
      </c>
      <c r="O6357" s="797">
        <v>1</v>
      </c>
      <c r="P6357" s="655">
        <v>2470.1999999999998</v>
      </c>
      <c r="Q6357" s="797" t="s">
        <v>34809</v>
      </c>
      <c r="R6357" s="797">
        <v>12</v>
      </c>
      <c r="S6357" s="1009">
        <v>21600</v>
      </c>
    </row>
    <row r="6358" spans="1:19" s="889" customFormat="1" ht="34.9">
      <c r="A6358" s="989" t="s">
        <v>1035</v>
      </c>
      <c r="B6358" s="399" t="s">
        <v>29742</v>
      </c>
      <c r="C6358" s="399" t="s">
        <v>115</v>
      </c>
      <c r="D6358" s="399" t="s">
        <v>34810</v>
      </c>
      <c r="E6358" s="342">
        <v>4500</v>
      </c>
      <c r="F6358" s="432" t="s">
        <v>34811</v>
      </c>
      <c r="G6358" s="778" t="s">
        <v>34812</v>
      </c>
      <c r="H6358" s="990" t="s">
        <v>19713</v>
      </c>
      <c r="I6358" s="990" t="s">
        <v>19773</v>
      </c>
      <c r="J6358" s="990" t="s">
        <v>19703</v>
      </c>
      <c r="K6358" s="797" t="s">
        <v>34813</v>
      </c>
      <c r="L6358" s="797">
        <v>12</v>
      </c>
      <c r="M6358" s="655">
        <v>54000</v>
      </c>
      <c r="N6358" s="797" t="s">
        <v>34813</v>
      </c>
      <c r="O6358" s="797">
        <v>6</v>
      </c>
      <c r="P6358" s="655">
        <v>27000</v>
      </c>
      <c r="Q6358" s="797" t="s">
        <v>34813</v>
      </c>
      <c r="R6358" s="797">
        <v>12</v>
      </c>
      <c r="S6358" s="1009">
        <v>54000</v>
      </c>
    </row>
    <row r="6359" spans="1:19" s="889" customFormat="1" ht="34.9">
      <c r="A6359" s="989" t="s">
        <v>1035</v>
      </c>
      <c r="B6359" s="399" t="s">
        <v>29742</v>
      </c>
      <c r="C6359" s="399" t="s">
        <v>115</v>
      </c>
      <c r="D6359" s="399" t="s">
        <v>34814</v>
      </c>
      <c r="E6359" s="342">
        <v>2500</v>
      </c>
      <c r="F6359" s="432" t="s">
        <v>34815</v>
      </c>
      <c r="G6359" s="778" t="s">
        <v>34816</v>
      </c>
      <c r="H6359" s="990" t="s">
        <v>19733</v>
      </c>
      <c r="I6359" s="990" t="s">
        <v>19764</v>
      </c>
      <c r="J6359" s="990" t="s">
        <v>19764</v>
      </c>
      <c r="K6359" s="797" t="s">
        <v>34817</v>
      </c>
      <c r="L6359" s="797">
        <v>12</v>
      </c>
      <c r="M6359" s="655">
        <v>30000</v>
      </c>
      <c r="N6359" s="797" t="s">
        <v>34817</v>
      </c>
      <c r="O6359" s="797">
        <v>6</v>
      </c>
      <c r="P6359" s="655">
        <v>15000</v>
      </c>
      <c r="Q6359" s="797" t="s">
        <v>34817</v>
      </c>
      <c r="R6359" s="797">
        <v>12</v>
      </c>
      <c r="S6359" s="1009">
        <v>30000</v>
      </c>
    </row>
    <row r="6360" spans="1:19" s="889" customFormat="1" ht="58.15">
      <c r="A6360" s="989" t="s">
        <v>1035</v>
      </c>
      <c r="B6360" s="399" t="s">
        <v>29742</v>
      </c>
      <c r="C6360" s="399" t="s">
        <v>115</v>
      </c>
      <c r="D6360" s="399" t="s">
        <v>34818</v>
      </c>
      <c r="E6360" s="342">
        <v>8000</v>
      </c>
      <c r="F6360" s="432" t="s">
        <v>34819</v>
      </c>
      <c r="G6360" s="778" t="s">
        <v>34820</v>
      </c>
      <c r="H6360" s="990" t="s">
        <v>19713</v>
      </c>
      <c r="I6360" s="990" t="s">
        <v>19773</v>
      </c>
      <c r="J6360" s="990" t="s">
        <v>19703</v>
      </c>
      <c r="K6360" s="797" t="s">
        <v>34821</v>
      </c>
      <c r="L6360" s="797">
        <v>5</v>
      </c>
      <c r="M6360" s="655">
        <v>44690.67</v>
      </c>
      <c r="N6360" s="797" t="s">
        <v>34821</v>
      </c>
      <c r="O6360" s="797">
        <v>0</v>
      </c>
      <c r="P6360" s="655">
        <v>0</v>
      </c>
      <c r="Q6360" s="797"/>
      <c r="R6360" s="797">
        <v>0</v>
      </c>
      <c r="S6360" s="1009">
        <v>0</v>
      </c>
    </row>
    <row r="6361" spans="1:19" s="889" customFormat="1" ht="34.9">
      <c r="A6361" s="989" t="s">
        <v>1035</v>
      </c>
      <c r="B6361" s="399" t="s">
        <v>29742</v>
      </c>
      <c r="C6361" s="399" t="s">
        <v>115</v>
      </c>
      <c r="D6361" s="399" t="s">
        <v>34822</v>
      </c>
      <c r="E6361" s="342">
        <v>6000</v>
      </c>
      <c r="F6361" s="432" t="s">
        <v>34823</v>
      </c>
      <c r="G6361" s="778" t="s">
        <v>34824</v>
      </c>
      <c r="H6361" s="990" t="s">
        <v>19713</v>
      </c>
      <c r="I6361" s="990" t="s">
        <v>34549</v>
      </c>
      <c r="J6361" s="990" t="s">
        <v>19773</v>
      </c>
      <c r="K6361" s="797" t="s">
        <v>34825</v>
      </c>
      <c r="L6361" s="797">
        <v>11</v>
      </c>
      <c r="M6361" s="655">
        <v>60268</v>
      </c>
      <c r="N6361" s="797" t="s">
        <v>34825</v>
      </c>
      <c r="O6361" s="797">
        <v>0</v>
      </c>
      <c r="P6361" s="655">
        <v>0</v>
      </c>
      <c r="Q6361" s="797"/>
      <c r="R6361" s="797">
        <v>12</v>
      </c>
      <c r="S6361" s="1009">
        <v>72000</v>
      </c>
    </row>
    <row r="6362" spans="1:19" s="889" customFormat="1" ht="34.9">
      <c r="A6362" s="989" t="s">
        <v>1035</v>
      </c>
      <c r="B6362" s="399" t="s">
        <v>29742</v>
      </c>
      <c r="C6362" s="399" t="s">
        <v>115</v>
      </c>
      <c r="D6362" s="399" t="s">
        <v>34826</v>
      </c>
      <c r="E6362" s="342">
        <v>3000</v>
      </c>
      <c r="F6362" s="432" t="s">
        <v>34827</v>
      </c>
      <c r="G6362" s="778" t="s">
        <v>34828</v>
      </c>
      <c r="H6362" s="990" t="s">
        <v>19733</v>
      </c>
      <c r="I6362" s="990" t="s">
        <v>19764</v>
      </c>
      <c r="J6362" s="990" t="s">
        <v>19764</v>
      </c>
      <c r="K6362" s="797" t="s">
        <v>34829</v>
      </c>
      <c r="L6362" s="797">
        <v>11</v>
      </c>
      <c r="M6362" s="655">
        <v>36000</v>
      </c>
      <c r="N6362" s="797" t="s">
        <v>34829</v>
      </c>
      <c r="O6362" s="797">
        <v>6</v>
      </c>
      <c r="P6362" s="655">
        <v>18000</v>
      </c>
      <c r="Q6362" s="797" t="s">
        <v>34829</v>
      </c>
      <c r="R6362" s="797">
        <v>12</v>
      </c>
      <c r="S6362" s="1009">
        <v>36000</v>
      </c>
    </row>
    <row r="6363" spans="1:19" s="889" customFormat="1" ht="34.9">
      <c r="A6363" s="989" t="s">
        <v>1035</v>
      </c>
      <c r="B6363" s="399" t="s">
        <v>29742</v>
      </c>
      <c r="C6363" s="399" t="s">
        <v>115</v>
      </c>
      <c r="D6363" s="399" t="s">
        <v>34830</v>
      </c>
      <c r="E6363" s="342">
        <v>1200</v>
      </c>
      <c r="F6363" s="432" t="s">
        <v>34831</v>
      </c>
      <c r="G6363" s="778" t="s">
        <v>34832</v>
      </c>
      <c r="H6363" s="990" t="s">
        <v>34382</v>
      </c>
      <c r="I6363" s="990" t="s">
        <v>19829</v>
      </c>
      <c r="J6363" s="990" t="s">
        <v>34382</v>
      </c>
      <c r="K6363" s="797" t="s">
        <v>34833</v>
      </c>
      <c r="L6363" s="797">
        <v>12</v>
      </c>
      <c r="M6363" s="655">
        <v>14400</v>
      </c>
      <c r="N6363" s="797" t="s">
        <v>34833</v>
      </c>
      <c r="O6363" s="797">
        <v>6</v>
      </c>
      <c r="P6363" s="655">
        <v>7200</v>
      </c>
      <c r="Q6363" s="797" t="s">
        <v>34833</v>
      </c>
      <c r="R6363" s="797">
        <v>12</v>
      </c>
      <c r="S6363" s="1009">
        <v>14400</v>
      </c>
    </row>
    <row r="6364" spans="1:19" s="889" customFormat="1" ht="34.9">
      <c r="A6364" s="989" t="s">
        <v>1035</v>
      </c>
      <c r="B6364" s="399" t="s">
        <v>29742</v>
      </c>
      <c r="C6364" s="399" t="s">
        <v>115</v>
      </c>
      <c r="D6364" s="399" t="s">
        <v>34834</v>
      </c>
      <c r="E6364" s="342">
        <v>2250</v>
      </c>
      <c r="F6364" s="432" t="s">
        <v>34835</v>
      </c>
      <c r="G6364" s="778" t="s">
        <v>34836</v>
      </c>
      <c r="H6364" s="990" t="s">
        <v>34837</v>
      </c>
      <c r="I6364" s="990" t="s">
        <v>34377</v>
      </c>
      <c r="J6364" s="990" t="s">
        <v>19749</v>
      </c>
      <c r="K6364" s="797" t="s">
        <v>34838</v>
      </c>
      <c r="L6364" s="797">
        <v>12</v>
      </c>
      <c r="M6364" s="655">
        <v>27000</v>
      </c>
      <c r="N6364" s="797" t="s">
        <v>34838</v>
      </c>
      <c r="O6364" s="797">
        <v>6</v>
      </c>
      <c r="P6364" s="655">
        <v>13501.9</v>
      </c>
      <c r="Q6364" s="797" t="s">
        <v>34838</v>
      </c>
      <c r="R6364" s="797">
        <v>12</v>
      </c>
      <c r="S6364" s="1009">
        <v>27000</v>
      </c>
    </row>
    <row r="6365" spans="1:19" s="889" customFormat="1" ht="34.9">
      <c r="A6365" s="989" t="s">
        <v>1035</v>
      </c>
      <c r="B6365" s="399" t="s">
        <v>29742</v>
      </c>
      <c r="C6365" s="399" t="s">
        <v>115</v>
      </c>
      <c r="D6365" s="399" t="s">
        <v>34839</v>
      </c>
      <c r="E6365" s="342">
        <v>6000</v>
      </c>
      <c r="F6365" s="432" t="s">
        <v>34840</v>
      </c>
      <c r="G6365" s="778" t="s">
        <v>34841</v>
      </c>
      <c r="H6365" s="990" t="s">
        <v>19733</v>
      </c>
      <c r="I6365" s="990" t="s">
        <v>34498</v>
      </c>
      <c r="J6365" s="990" t="s">
        <v>19703</v>
      </c>
      <c r="K6365" s="797" t="s">
        <v>34842</v>
      </c>
      <c r="L6365" s="797">
        <v>12</v>
      </c>
      <c r="M6365" s="655">
        <v>72000</v>
      </c>
      <c r="N6365" s="797" t="s">
        <v>34842</v>
      </c>
      <c r="O6365" s="797">
        <v>6</v>
      </c>
      <c r="P6365" s="655">
        <v>36000</v>
      </c>
      <c r="Q6365" s="797" t="s">
        <v>34842</v>
      </c>
      <c r="R6365" s="797">
        <v>12</v>
      </c>
      <c r="S6365" s="1009">
        <v>72000</v>
      </c>
    </row>
    <row r="6366" spans="1:19" s="889" customFormat="1" ht="34.9">
      <c r="A6366" s="989" t="s">
        <v>1035</v>
      </c>
      <c r="B6366" s="399" t="s">
        <v>29742</v>
      </c>
      <c r="C6366" s="399" t="s">
        <v>115</v>
      </c>
      <c r="D6366" s="399" t="s">
        <v>34843</v>
      </c>
      <c r="E6366" s="342">
        <v>13000</v>
      </c>
      <c r="F6366" s="432" t="s">
        <v>34844</v>
      </c>
      <c r="G6366" s="778" t="s">
        <v>34845</v>
      </c>
      <c r="H6366" s="990" t="s">
        <v>19713</v>
      </c>
      <c r="I6366" s="990" t="s">
        <v>34428</v>
      </c>
      <c r="J6366" s="990" t="s">
        <v>19773</v>
      </c>
      <c r="K6366" s="797" t="s">
        <v>34846</v>
      </c>
      <c r="L6366" s="797">
        <v>12</v>
      </c>
      <c r="M6366" s="655">
        <v>156000</v>
      </c>
      <c r="N6366" s="797" t="s">
        <v>34846</v>
      </c>
      <c r="O6366" s="797">
        <v>6</v>
      </c>
      <c r="P6366" s="655">
        <v>78000</v>
      </c>
      <c r="Q6366" s="797" t="s">
        <v>34846</v>
      </c>
      <c r="R6366" s="797">
        <v>12</v>
      </c>
      <c r="S6366" s="1009">
        <v>156000</v>
      </c>
    </row>
    <row r="6367" spans="1:19" s="889" customFormat="1" ht="58.15">
      <c r="A6367" s="989" t="s">
        <v>1035</v>
      </c>
      <c r="B6367" s="399" t="s">
        <v>29742</v>
      </c>
      <c r="C6367" s="399" t="s">
        <v>34707</v>
      </c>
      <c r="D6367" s="399" t="s">
        <v>34847</v>
      </c>
      <c r="E6367" s="342">
        <v>12000</v>
      </c>
      <c r="F6367" s="432" t="s">
        <v>34848</v>
      </c>
      <c r="G6367" s="778" t="s">
        <v>34849</v>
      </c>
      <c r="H6367" s="990" t="s">
        <v>19713</v>
      </c>
      <c r="I6367" s="990" t="s">
        <v>19773</v>
      </c>
      <c r="J6367" s="990" t="s">
        <v>19703</v>
      </c>
      <c r="K6367" s="797" t="s">
        <v>34850</v>
      </c>
      <c r="L6367" s="797">
        <v>7</v>
      </c>
      <c r="M6367" s="655">
        <v>86800</v>
      </c>
      <c r="N6367" s="797" t="s">
        <v>34850</v>
      </c>
      <c r="O6367" s="797">
        <v>3</v>
      </c>
      <c r="P6367" s="655">
        <v>40064.21</v>
      </c>
      <c r="Q6367" s="797" t="s">
        <v>34850</v>
      </c>
      <c r="R6367" s="797">
        <v>0</v>
      </c>
      <c r="S6367" s="1009">
        <v>0</v>
      </c>
    </row>
    <row r="6368" spans="1:19" s="889" customFormat="1" ht="34.9">
      <c r="A6368" s="989" t="s">
        <v>1035</v>
      </c>
      <c r="B6368" s="399" t="s">
        <v>29742</v>
      </c>
      <c r="C6368" s="399" t="s">
        <v>115</v>
      </c>
      <c r="D6368" s="399" t="s">
        <v>34851</v>
      </c>
      <c r="E6368" s="342">
        <v>12200</v>
      </c>
      <c r="F6368" s="432" t="s">
        <v>34852</v>
      </c>
      <c r="G6368" s="778" t="s">
        <v>34853</v>
      </c>
      <c r="H6368" s="990" t="s">
        <v>19713</v>
      </c>
      <c r="I6368" s="990" t="s">
        <v>34428</v>
      </c>
      <c r="J6368" s="990" t="s">
        <v>19773</v>
      </c>
      <c r="K6368" s="797" t="s">
        <v>34854</v>
      </c>
      <c r="L6368" s="797">
        <v>12</v>
      </c>
      <c r="M6368" s="655">
        <v>146400</v>
      </c>
      <c r="N6368" s="797" t="s">
        <v>34854</v>
      </c>
      <c r="O6368" s="797">
        <v>6</v>
      </c>
      <c r="P6368" s="655">
        <v>73200</v>
      </c>
      <c r="Q6368" s="797" t="s">
        <v>34854</v>
      </c>
      <c r="R6368" s="797">
        <v>12</v>
      </c>
      <c r="S6368" s="1009">
        <v>146400</v>
      </c>
    </row>
    <row r="6369" spans="1:19" s="889" customFormat="1" ht="34.9">
      <c r="A6369" s="989" t="s">
        <v>1035</v>
      </c>
      <c r="B6369" s="399" t="s">
        <v>29742</v>
      </c>
      <c r="C6369" s="399" t="s">
        <v>115</v>
      </c>
      <c r="D6369" s="399" t="s">
        <v>34855</v>
      </c>
      <c r="E6369" s="342">
        <v>3000</v>
      </c>
      <c r="F6369" s="432" t="s">
        <v>34856</v>
      </c>
      <c r="G6369" s="778" t="s">
        <v>34857</v>
      </c>
      <c r="H6369" s="990" t="s">
        <v>19713</v>
      </c>
      <c r="I6369" s="990" t="s">
        <v>34428</v>
      </c>
      <c r="J6369" s="990" t="s">
        <v>19773</v>
      </c>
      <c r="K6369" s="797" t="s">
        <v>34858</v>
      </c>
      <c r="L6369" s="797">
        <v>12</v>
      </c>
      <c r="M6369" s="655">
        <v>36400</v>
      </c>
      <c r="N6369" s="797" t="s">
        <v>34858</v>
      </c>
      <c r="O6369" s="797">
        <v>6</v>
      </c>
      <c r="P6369" s="655">
        <v>21367</v>
      </c>
      <c r="Q6369" s="797" t="s">
        <v>34858</v>
      </c>
      <c r="R6369" s="797">
        <v>12</v>
      </c>
      <c r="S6369" s="1009">
        <v>36000</v>
      </c>
    </row>
    <row r="6370" spans="1:19" s="889" customFormat="1" ht="34.9">
      <c r="A6370" s="989" t="s">
        <v>1035</v>
      </c>
      <c r="B6370" s="399" t="s">
        <v>29742</v>
      </c>
      <c r="C6370" s="399" t="s">
        <v>115</v>
      </c>
      <c r="D6370" s="399" t="s">
        <v>34859</v>
      </c>
      <c r="E6370" s="342">
        <v>3000</v>
      </c>
      <c r="F6370" s="432" t="s">
        <v>34860</v>
      </c>
      <c r="G6370" s="778" t="s">
        <v>34861</v>
      </c>
      <c r="H6370" s="990" t="s">
        <v>19733</v>
      </c>
      <c r="I6370" s="990" t="s">
        <v>19764</v>
      </c>
      <c r="J6370" s="990" t="s">
        <v>19764</v>
      </c>
      <c r="K6370" s="797" t="s">
        <v>34862</v>
      </c>
      <c r="L6370" s="797">
        <v>12</v>
      </c>
      <c r="M6370" s="655">
        <v>36000</v>
      </c>
      <c r="N6370" s="797" t="s">
        <v>34862</v>
      </c>
      <c r="O6370" s="797">
        <v>6</v>
      </c>
      <c r="P6370" s="655">
        <v>18000</v>
      </c>
      <c r="Q6370" s="797" t="s">
        <v>34862</v>
      </c>
      <c r="R6370" s="797">
        <v>12</v>
      </c>
      <c r="S6370" s="1009">
        <v>36000</v>
      </c>
    </row>
    <row r="6371" spans="1:19" s="889" customFormat="1" ht="34.9">
      <c r="A6371" s="989" t="s">
        <v>1035</v>
      </c>
      <c r="B6371" s="399" t="s">
        <v>29742</v>
      </c>
      <c r="C6371" s="399" t="s">
        <v>115</v>
      </c>
      <c r="D6371" s="399" t="s">
        <v>34863</v>
      </c>
      <c r="E6371" s="342">
        <v>12000</v>
      </c>
      <c r="F6371" s="432" t="s">
        <v>34864</v>
      </c>
      <c r="G6371" s="778" t="s">
        <v>34865</v>
      </c>
      <c r="H6371" s="990" t="s">
        <v>19713</v>
      </c>
      <c r="I6371" s="990" t="s">
        <v>19773</v>
      </c>
      <c r="J6371" s="990" t="s">
        <v>19703</v>
      </c>
      <c r="K6371" s="797" t="s">
        <v>34866</v>
      </c>
      <c r="L6371" s="797">
        <v>9</v>
      </c>
      <c r="M6371" s="655">
        <v>36146.080000000002</v>
      </c>
      <c r="N6371" s="797" t="s">
        <v>34866</v>
      </c>
      <c r="O6371" s="797">
        <v>0</v>
      </c>
      <c r="P6371" s="655">
        <v>0</v>
      </c>
      <c r="Q6371" s="797"/>
      <c r="R6371" s="797">
        <v>12</v>
      </c>
      <c r="S6371" s="1009">
        <v>144000</v>
      </c>
    </row>
    <row r="6372" spans="1:19" s="889" customFormat="1" ht="34.9">
      <c r="A6372" s="989" t="s">
        <v>1035</v>
      </c>
      <c r="B6372" s="399" t="s">
        <v>29742</v>
      </c>
      <c r="C6372" s="399" t="s">
        <v>115</v>
      </c>
      <c r="D6372" s="399" t="s">
        <v>34822</v>
      </c>
      <c r="E6372" s="342">
        <v>6000</v>
      </c>
      <c r="F6372" s="432" t="s">
        <v>34867</v>
      </c>
      <c r="G6372" s="778" t="s">
        <v>34868</v>
      </c>
      <c r="H6372" s="990" t="s">
        <v>19733</v>
      </c>
      <c r="I6372" s="990" t="s">
        <v>19764</v>
      </c>
      <c r="J6372" s="990" t="s">
        <v>19764</v>
      </c>
      <c r="K6372" s="797" t="s">
        <v>34869</v>
      </c>
      <c r="L6372" s="797">
        <v>12</v>
      </c>
      <c r="M6372" s="655">
        <v>72200</v>
      </c>
      <c r="N6372" s="797" t="s">
        <v>34869</v>
      </c>
      <c r="O6372" s="797">
        <v>6</v>
      </c>
      <c r="P6372" s="655">
        <v>28600.320000000003</v>
      </c>
      <c r="Q6372" s="797" t="s">
        <v>34869</v>
      </c>
      <c r="R6372" s="797">
        <v>12</v>
      </c>
      <c r="S6372" s="1009">
        <v>72000</v>
      </c>
    </row>
    <row r="6373" spans="1:19" s="889" customFormat="1" ht="34.9">
      <c r="A6373" s="989" t="s">
        <v>1035</v>
      </c>
      <c r="B6373" s="399" t="s">
        <v>29742</v>
      </c>
      <c r="C6373" s="399" t="s">
        <v>115</v>
      </c>
      <c r="D6373" s="399" t="s">
        <v>34638</v>
      </c>
      <c r="E6373" s="342">
        <v>5000</v>
      </c>
      <c r="F6373" s="432" t="s">
        <v>34870</v>
      </c>
      <c r="G6373" s="778" t="s">
        <v>34871</v>
      </c>
      <c r="H6373" s="990" t="s">
        <v>19733</v>
      </c>
      <c r="I6373" s="990" t="s">
        <v>19773</v>
      </c>
      <c r="J6373" s="990" t="s">
        <v>19703</v>
      </c>
      <c r="K6373" s="797" t="s">
        <v>34872</v>
      </c>
      <c r="L6373" s="797">
        <v>12</v>
      </c>
      <c r="M6373" s="655">
        <v>60000</v>
      </c>
      <c r="N6373" s="797" t="s">
        <v>34872</v>
      </c>
      <c r="O6373" s="797">
        <v>6</v>
      </c>
      <c r="P6373" s="655">
        <v>30000</v>
      </c>
      <c r="Q6373" s="797" t="s">
        <v>34872</v>
      </c>
      <c r="R6373" s="797">
        <v>12</v>
      </c>
      <c r="S6373" s="1009">
        <v>60000</v>
      </c>
    </row>
    <row r="6374" spans="1:19" s="889" customFormat="1" ht="34.9">
      <c r="A6374" s="989" t="s">
        <v>1035</v>
      </c>
      <c r="B6374" s="399" t="s">
        <v>29742</v>
      </c>
      <c r="C6374" s="399" t="s">
        <v>115</v>
      </c>
      <c r="D6374" s="399" t="s">
        <v>34873</v>
      </c>
      <c r="E6374" s="342">
        <v>3500</v>
      </c>
      <c r="F6374" s="432" t="s">
        <v>34874</v>
      </c>
      <c r="G6374" s="778" t="s">
        <v>34875</v>
      </c>
      <c r="H6374" s="990" t="s">
        <v>20568</v>
      </c>
      <c r="I6374" s="990" t="s">
        <v>19764</v>
      </c>
      <c r="J6374" s="990" t="s">
        <v>19764</v>
      </c>
      <c r="K6374" s="797" t="s">
        <v>34876</v>
      </c>
      <c r="L6374" s="797">
        <v>12</v>
      </c>
      <c r="M6374" s="655">
        <v>42000</v>
      </c>
      <c r="N6374" s="797" t="s">
        <v>34876</v>
      </c>
      <c r="O6374" s="797">
        <v>6</v>
      </c>
      <c r="P6374" s="655">
        <v>21000</v>
      </c>
      <c r="Q6374" s="797" t="s">
        <v>34876</v>
      </c>
      <c r="R6374" s="797">
        <v>12</v>
      </c>
      <c r="S6374" s="1009">
        <v>42000</v>
      </c>
    </row>
    <row r="6375" spans="1:19" s="889" customFormat="1" ht="34.9">
      <c r="A6375" s="989" t="s">
        <v>1035</v>
      </c>
      <c r="B6375" s="399" t="s">
        <v>29742</v>
      </c>
      <c r="C6375" s="399" t="s">
        <v>115</v>
      </c>
      <c r="D6375" s="399" t="s">
        <v>34877</v>
      </c>
      <c r="E6375" s="342">
        <v>8000</v>
      </c>
      <c r="F6375" s="432" t="s">
        <v>34878</v>
      </c>
      <c r="G6375" s="778" t="s">
        <v>34879</v>
      </c>
      <c r="H6375" s="990" t="s">
        <v>19733</v>
      </c>
      <c r="I6375" s="990" t="s">
        <v>19773</v>
      </c>
      <c r="J6375" s="990" t="s">
        <v>19703</v>
      </c>
      <c r="K6375" s="797" t="s">
        <v>34880</v>
      </c>
      <c r="L6375" s="797">
        <v>1</v>
      </c>
      <c r="M6375" s="655">
        <v>16445.330000000002</v>
      </c>
      <c r="N6375" s="797" t="s">
        <v>34880</v>
      </c>
      <c r="O6375" s="797">
        <v>0</v>
      </c>
      <c r="P6375" s="655">
        <v>0</v>
      </c>
      <c r="Q6375" s="797"/>
      <c r="R6375" s="797">
        <v>0</v>
      </c>
      <c r="S6375" s="1009">
        <v>0</v>
      </c>
    </row>
    <row r="6376" spans="1:19" s="889" customFormat="1" ht="34.9">
      <c r="A6376" s="989" t="s">
        <v>1035</v>
      </c>
      <c r="B6376" s="399" t="s">
        <v>29742</v>
      </c>
      <c r="C6376" s="399" t="s">
        <v>115</v>
      </c>
      <c r="D6376" s="399" t="s">
        <v>34881</v>
      </c>
      <c r="E6376" s="342">
        <v>4000</v>
      </c>
      <c r="F6376" s="432" t="s">
        <v>34882</v>
      </c>
      <c r="G6376" s="778" t="s">
        <v>34883</v>
      </c>
      <c r="H6376" s="990" t="s">
        <v>19708</v>
      </c>
      <c r="I6376" s="990" t="s">
        <v>19773</v>
      </c>
      <c r="J6376" s="990" t="s">
        <v>19703</v>
      </c>
      <c r="K6376" s="797" t="s">
        <v>34884</v>
      </c>
      <c r="L6376" s="797">
        <v>12</v>
      </c>
      <c r="M6376" s="655">
        <v>48000</v>
      </c>
      <c r="N6376" s="797" t="s">
        <v>34884</v>
      </c>
      <c r="O6376" s="797">
        <v>6</v>
      </c>
      <c r="P6376" s="655">
        <v>24000</v>
      </c>
      <c r="Q6376" s="797" t="s">
        <v>34884</v>
      </c>
      <c r="R6376" s="797">
        <v>12</v>
      </c>
      <c r="S6376" s="1009">
        <v>48000</v>
      </c>
    </row>
    <row r="6377" spans="1:19" s="889" customFormat="1" ht="34.9">
      <c r="A6377" s="989" t="s">
        <v>1035</v>
      </c>
      <c r="B6377" s="399" t="s">
        <v>29742</v>
      </c>
      <c r="C6377" s="399" t="s">
        <v>115</v>
      </c>
      <c r="D6377" s="399" t="s">
        <v>34430</v>
      </c>
      <c r="E6377" s="342">
        <v>2500</v>
      </c>
      <c r="F6377" s="432" t="s">
        <v>34885</v>
      </c>
      <c r="G6377" s="778" t="s">
        <v>34886</v>
      </c>
      <c r="H6377" s="990" t="s">
        <v>19713</v>
      </c>
      <c r="I6377" s="990" t="s">
        <v>34549</v>
      </c>
      <c r="J6377" s="990" t="s">
        <v>23402</v>
      </c>
      <c r="K6377" s="797" t="s">
        <v>34887</v>
      </c>
      <c r="L6377" s="797">
        <v>12</v>
      </c>
      <c r="M6377" s="655">
        <v>30000</v>
      </c>
      <c r="N6377" s="797" t="s">
        <v>34887</v>
      </c>
      <c r="O6377" s="797">
        <v>6</v>
      </c>
      <c r="P6377" s="655">
        <v>14999.99</v>
      </c>
      <c r="Q6377" s="797" t="s">
        <v>34887</v>
      </c>
      <c r="R6377" s="797">
        <v>12</v>
      </c>
      <c r="S6377" s="1009">
        <v>30000</v>
      </c>
    </row>
    <row r="6378" spans="1:19" s="889" customFormat="1" ht="34.9">
      <c r="A6378" s="989" t="s">
        <v>1035</v>
      </c>
      <c r="B6378" s="399" t="s">
        <v>29742</v>
      </c>
      <c r="C6378" s="399" t="s">
        <v>115</v>
      </c>
      <c r="D6378" s="399" t="s">
        <v>34888</v>
      </c>
      <c r="E6378" s="342">
        <v>1700</v>
      </c>
      <c r="F6378" s="432" t="s">
        <v>34889</v>
      </c>
      <c r="G6378" s="778" t="s">
        <v>34890</v>
      </c>
      <c r="H6378" s="990" t="s">
        <v>34382</v>
      </c>
      <c r="I6378" s="990" t="s">
        <v>19829</v>
      </c>
      <c r="J6378" s="990" t="s">
        <v>34382</v>
      </c>
      <c r="K6378" s="797" t="s">
        <v>34891</v>
      </c>
      <c r="L6378" s="797">
        <v>12</v>
      </c>
      <c r="M6378" s="655">
        <v>20400</v>
      </c>
      <c r="N6378" s="797" t="s">
        <v>34891</v>
      </c>
      <c r="O6378" s="797">
        <v>6</v>
      </c>
      <c r="P6378" s="655">
        <v>10200</v>
      </c>
      <c r="Q6378" s="797" t="s">
        <v>34891</v>
      </c>
      <c r="R6378" s="797">
        <v>12</v>
      </c>
      <c r="S6378" s="1009">
        <v>20400</v>
      </c>
    </row>
    <row r="6379" spans="1:19" s="889" customFormat="1" ht="34.9">
      <c r="A6379" s="989" t="s">
        <v>1035</v>
      </c>
      <c r="B6379" s="399" t="s">
        <v>29742</v>
      </c>
      <c r="C6379" s="399" t="s">
        <v>115</v>
      </c>
      <c r="D6379" s="399" t="s">
        <v>34892</v>
      </c>
      <c r="E6379" s="342">
        <v>2000</v>
      </c>
      <c r="F6379" s="432" t="s">
        <v>34893</v>
      </c>
      <c r="G6379" s="778" t="s">
        <v>34894</v>
      </c>
      <c r="H6379" s="990" t="s">
        <v>20568</v>
      </c>
      <c r="I6379" s="990" t="s">
        <v>19764</v>
      </c>
      <c r="J6379" s="990" t="s">
        <v>19764</v>
      </c>
      <c r="K6379" s="797" t="s">
        <v>34895</v>
      </c>
      <c r="L6379" s="797">
        <v>12</v>
      </c>
      <c r="M6379" s="655">
        <v>24000</v>
      </c>
      <c r="N6379" s="797" t="s">
        <v>34895</v>
      </c>
      <c r="O6379" s="797">
        <v>6</v>
      </c>
      <c r="P6379" s="655">
        <v>12000</v>
      </c>
      <c r="Q6379" s="797" t="s">
        <v>34895</v>
      </c>
      <c r="R6379" s="797">
        <v>12</v>
      </c>
      <c r="S6379" s="1009">
        <v>24000</v>
      </c>
    </row>
    <row r="6380" spans="1:19" s="889" customFormat="1" ht="34.9">
      <c r="A6380" s="989" t="s">
        <v>1035</v>
      </c>
      <c r="B6380" s="399" t="s">
        <v>29742</v>
      </c>
      <c r="C6380" s="399" t="s">
        <v>115</v>
      </c>
      <c r="D6380" s="399" t="s">
        <v>34430</v>
      </c>
      <c r="E6380" s="342">
        <v>2500</v>
      </c>
      <c r="F6380" s="432" t="s">
        <v>34896</v>
      </c>
      <c r="G6380" s="778" t="s">
        <v>34897</v>
      </c>
      <c r="H6380" s="990" t="s">
        <v>19733</v>
      </c>
      <c r="I6380" s="990" t="s">
        <v>19764</v>
      </c>
      <c r="J6380" s="990" t="s">
        <v>19764</v>
      </c>
      <c r="K6380" s="797" t="s">
        <v>34898</v>
      </c>
      <c r="L6380" s="797">
        <v>12</v>
      </c>
      <c r="M6380" s="655">
        <v>30000.010000000002</v>
      </c>
      <c r="N6380" s="797" t="s">
        <v>34898</v>
      </c>
      <c r="O6380" s="797">
        <v>6</v>
      </c>
      <c r="P6380" s="655">
        <v>14999.99</v>
      </c>
      <c r="Q6380" s="797" t="s">
        <v>34898</v>
      </c>
      <c r="R6380" s="797">
        <v>12</v>
      </c>
      <c r="S6380" s="1009">
        <v>30000</v>
      </c>
    </row>
    <row r="6381" spans="1:19" s="889" customFormat="1" ht="34.9">
      <c r="A6381" s="989" t="s">
        <v>1035</v>
      </c>
      <c r="B6381" s="399" t="s">
        <v>29742</v>
      </c>
      <c r="C6381" s="399" t="s">
        <v>115</v>
      </c>
      <c r="D6381" s="399" t="s">
        <v>34899</v>
      </c>
      <c r="E6381" s="342">
        <v>1700</v>
      </c>
      <c r="F6381" s="432" t="s">
        <v>34900</v>
      </c>
      <c r="G6381" s="778" t="s">
        <v>34901</v>
      </c>
      <c r="H6381" s="990" t="s">
        <v>34382</v>
      </c>
      <c r="I6381" s="990" t="s">
        <v>19829</v>
      </c>
      <c r="J6381" s="990" t="s">
        <v>34382</v>
      </c>
      <c r="K6381" s="797" t="s">
        <v>34902</v>
      </c>
      <c r="L6381" s="797">
        <v>12</v>
      </c>
      <c r="M6381" s="655">
        <v>20400</v>
      </c>
      <c r="N6381" s="797" t="s">
        <v>34902</v>
      </c>
      <c r="O6381" s="797">
        <v>6</v>
      </c>
      <c r="P6381" s="655">
        <v>10200</v>
      </c>
      <c r="Q6381" s="797" t="s">
        <v>34902</v>
      </c>
      <c r="R6381" s="797">
        <v>12</v>
      </c>
      <c r="S6381" s="1009">
        <v>20400</v>
      </c>
    </row>
    <row r="6382" spans="1:19" s="889" customFormat="1" ht="34.9">
      <c r="A6382" s="989" t="s">
        <v>1035</v>
      </c>
      <c r="B6382" s="399" t="s">
        <v>29742</v>
      </c>
      <c r="C6382" s="399" t="s">
        <v>115</v>
      </c>
      <c r="D6382" s="399" t="s">
        <v>34903</v>
      </c>
      <c r="E6382" s="342">
        <v>1200</v>
      </c>
      <c r="F6382" s="432" t="s">
        <v>34904</v>
      </c>
      <c r="G6382" s="778" t="s">
        <v>34905</v>
      </c>
      <c r="H6382" s="990" t="s">
        <v>34382</v>
      </c>
      <c r="I6382" s="990" t="s">
        <v>19829</v>
      </c>
      <c r="J6382" s="990" t="s">
        <v>34382</v>
      </c>
      <c r="K6382" s="797" t="s">
        <v>34906</v>
      </c>
      <c r="L6382" s="797">
        <v>12</v>
      </c>
      <c r="M6382" s="655">
        <v>14400</v>
      </c>
      <c r="N6382" s="797" t="s">
        <v>34906</v>
      </c>
      <c r="O6382" s="797">
        <v>6</v>
      </c>
      <c r="P6382" s="655">
        <v>7200</v>
      </c>
      <c r="Q6382" s="797" t="s">
        <v>34906</v>
      </c>
      <c r="R6382" s="797">
        <v>12</v>
      </c>
      <c r="S6382" s="1009">
        <v>14400</v>
      </c>
    </row>
    <row r="6383" spans="1:19" s="889" customFormat="1" ht="34.9">
      <c r="A6383" s="989" t="s">
        <v>1035</v>
      </c>
      <c r="B6383" s="399" t="s">
        <v>29742</v>
      </c>
      <c r="C6383" s="399" t="s">
        <v>115</v>
      </c>
      <c r="D6383" s="399" t="s">
        <v>34907</v>
      </c>
      <c r="E6383" s="342">
        <v>8000</v>
      </c>
      <c r="F6383" s="432" t="s">
        <v>34908</v>
      </c>
      <c r="G6383" s="778" t="s">
        <v>34909</v>
      </c>
      <c r="H6383" s="990" t="s">
        <v>19733</v>
      </c>
      <c r="I6383" s="990" t="s">
        <v>19764</v>
      </c>
      <c r="J6383" s="990" t="s">
        <v>19764</v>
      </c>
      <c r="K6383" s="797" t="s">
        <v>34910</v>
      </c>
      <c r="L6383" s="797">
        <v>12</v>
      </c>
      <c r="M6383" s="655">
        <v>96000</v>
      </c>
      <c r="N6383" s="797" t="s">
        <v>34910</v>
      </c>
      <c r="O6383" s="797">
        <v>6</v>
      </c>
      <c r="P6383" s="655">
        <v>48000</v>
      </c>
      <c r="Q6383" s="797" t="s">
        <v>34910</v>
      </c>
      <c r="R6383" s="797">
        <v>12</v>
      </c>
      <c r="S6383" s="1009">
        <v>96000</v>
      </c>
    </row>
    <row r="6384" spans="1:19" s="889" customFormat="1" ht="34.9">
      <c r="A6384" s="989" t="s">
        <v>1035</v>
      </c>
      <c r="B6384" s="399" t="s">
        <v>29742</v>
      </c>
      <c r="C6384" s="399" t="s">
        <v>115</v>
      </c>
      <c r="D6384" s="399" t="s">
        <v>34911</v>
      </c>
      <c r="E6384" s="342">
        <v>2000</v>
      </c>
      <c r="F6384" s="432" t="s">
        <v>34912</v>
      </c>
      <c r="G6384" s="778" t="s">
        <v>34913</v>
      </c>
      <c r="H6384" s="990" t="s">
        <v>19733</v>
      </c>
      <c r="I6384" s="990" t="s">
        <v>19764</v>
      </c>
      <c r="J6384" s="990" t="s">
        <v>19764</v>
      </c>
      <c r="K6384" s="797" t="s">
        <v>34914</v>
      </c>
      <c r="L6384" s="797">
        <v>12</v>
      </c>
      <c r="M6384" s="655">
        <v>24000</v>
      </c>
      <c r="N6384" s="797" t="s">
        <v>34914</v>
      </c>
      <c r="O6384" s="797">
        <v>6</v>
      </c>
      <c r="P6384" s="655">
        <v>12138.7</v>
      </c>
      <c r="Q6384" s="797" t="s">
        <v>34914</v>
      </c>
      <c r="R6384" s="797">
        <v>12</v>
      </c>
      <c r="S6384" s="1009">
        <v>24000</v>
      </c>
    </row>
    <row r="6385" spans="1:19" s="889" customFormat="1" ht="58.15">
      <c r="A6385" s="989" t="s">
        <v>1035</v>
      </c>
      <c r="B6385" s="399" t="s">
        <v>29742</v>
      </c>
      <c r="C6385" s="399" t="s">
        <v>115</v>
      </c>
      <c r="D6385" s="399" t="s">
        <v>34915</v>
      </c>
      <c r="E6385" s="342">
        <v>9000</v>
      </c>
      <c r="F6385" s="432" t="s">
        <v>34916</v>
      </c>
      <c r="G6385" s="778" t="s">
        <v>34917</v>
      </c>
      <c r="H6385" s="990" t="s">
        <v>19823</v>
      </c>
      <c r="I6385" s="990" t="s">
        <v>19773</v>
      </c>
      <c r="J6385" s="990" t="s">
        <v>19703</v>
      </c>
      <c r="K6385" s="797" t="s">
        <v>34918</v>
      </c>
      <c r="L6385" s="797">
        <v>7</v>
      </c>
      <c r="M6385" s="655">
        <v>65100</v>
      </c>
      <c r="N6385" s="797" t="s">
        <v>34918</v>
      </c>
      <c r="O6385" s="797">
        <v>6</v>
      </c>
      <c r="P6385" s="655">
        <v>54000</v>
      </c>
      <c r="Q6385" s="797" t="s">
        <v>34918</v>
      </c>
      <c r="R6385" s="797">
        <v>12</v>
      </c>
      <c r="S6385" s="1009">
        <v>108000</v>
      </c>
    </row>
    <row r="6386" spans="1:19" s="889" customFormat="1" ht="58.15">
      <c r="A6386" s="989" t="s">
        <v>1035</v>
      </c>
      <c r="B6386" s="399" t="s">
        <v>29742</v>
      </c>
      <c r="C6386" s="399" t="s">
        <v>34707</v>
      </c>
      <c r="D6386" s="399" t="s">
        <v>34919</v>
      </c>
      <c r="E6386" s="342">
        <v>11000</v>
      </c>
      <c r="F6386" s="432" t="s">
        <v>34920</v>
      </c>
      <c r="G6386" s="778" t="s">
        <v>34921</v>
      </c>
      <c r="H6386" s="990" t="s">
        <v>19713</v>
      </c>
      <c r="I6386" s="990" t="s">
        <v>19773</v>
      </c>
      <c r="J6386" s="990" t="s">
        <v>19703</v>
      </c>
      <c r="K6386" s="797" t="s">
        <v>34922</v>
      </c>
      <c r="L6386" s="797">
        <v>7</v>
      </c>
      <c r="M6386" s="655">
        <v>79566.67</v>
      </c>
      <c r="N6386" s="797" t="s">
        <v>34922</v>
      </c>
      <c r="O6386" s="797">
        <v>2</v>
      </c>
      <c r="P6386" s="655">
        <v>30066.67</v>
      </c>
      <c r="Q6386" s="797" t="s">
        <v>34922</v>
      </c>
      <c r="R6386" s="797">
        <v>0</v>
      </c>
      <c r="S6386" s="1009">
        <v>0</v>
      </c>
    </row>
    <row r="6387" spans="1:19" s="889" customFormat="1" ht="34.9">
      <c r="A6387" s="989" t="s">
        <v>1035</v>
      </c>
      <c r="B6387" s="399" t="s">
        <v>29742</v>
      </c>
      <c r="C6387" s="399" t="s">
        <v>115</v>
      </c>
      <c r="D6387" s="399" t="s">
        <v>34814</v>
      </c>
      <c r="E6387" s="342">
        <v>3000</v>
      </c>
      <c r="F6387" s="432" t="s">
        <v>34923</v>
      </c>
      <c r="G6387" s="778" t="s">
        <v>34924</v>
      </c>
      <c r="H6387" s="990" t="s">
        <v>19733</v>
      </c>
      <c r="I6387" s="990" t="s">
        <v>19764</v>
      </c>
      <c r="J6387" s="990" t="s">
        <v>19764</v>
      </c>
      <c r="K6387" s="797" t="s">
        <v>34925</v>
      </c>
      <c r="L6387" s="797">
        <v>12</v>
      </c>
      <c r="M6387" s="655">
        <v>36000</v>
      </c>
      <c r="N6387" s="797" t="s">
        <v>34925</v>
      </c>
      <c r="O6387" s="797">
        <v>6</v>
      </c>
      <c r="P6387" s="655">
        <v>18000</v>
      </c>
      <c r="Q6387" s="797" t="s">
        <v>34925</v>
      </c>
      <c r="R6387" s="797">
        <v>12</v>
      </c>
      <c r="S6387" s="1009">
        <v>36000</v>
      </c>
    </row>
    <row r="6388" spans="1:19" s="889" customFormat="1" ht="34.9">
      <c r="A6388" s="989" t="s">
        <v>1035</v>
      </c>
      <c r="B6388" s="399" t="s">
        <v>29742</v>
      </c>
      <c r="C6388" s="399" t="s">
        <v>115</v>
      </c>
      <c r="D6388" s="399" t="s">
        <v>34926</v>
      </c>
      <c r="E6388" s="342">
        <v>1200</v>
      </c>
      <c r="F6388" s="432" t="s">
        <v>34927</v>
      </c>
      <c r="G6388" s="778" t="s">
        <v>34928</v>
      </c>
      <c r="H6388" s="990" t="s">
        <v>34382</v>
      </c>
      <c r="I6388" s="990" t="s">
        <v>19829</v>
      </c>
      <c r="J6388" s="990" t="s">
        <v>34382</v>
      </c>
      <c r="K6388" s="797" t="s">
        <v>34929</v>
      </c>
      <c r="L6388" s="797">
        <v>12</v>
      </c>
      <c r="M6388" s="655">
        <v>14400</v>
      </c>
      <c r="N6388" s="797" t="s">
        <v>34929</v>
      </c>
      <c r="O6388" s="797">
        <v>6</v>
      </c>
      <c r="P6388" s="655">
        <v>7200</v>
      </c>
      <c r="Q6388" s="797" t="s">
        <v>34929</v>
      </c>
      <c r="R6388" s="797">
        <v>12</v>
      </c>
      <c r="S6388" s="1009">
        <v>14400</v>
      </c>
    </row>
    <row r="6389" spans="1:19" s="889" customFormat="1" ht="34.9">
      <c r="A6389" s="989" t="s">
        <v>1035</v>
      </c>
      <c r="B6389" s="399" t="s">
        <v>29742</v>
      </c>
      <c r="C6389" s="399" t="s">
        <v>115</v>
      </c>
      <c r="D6389" s="399" t="s">
        <v>34930</v>
      </c>
      <c r="E6389" s="342">
        <v>3500</v>
      </c>
      <c r="F6389" s="432" t="s">
        <v>34931</v>
      </c>
      <c r="G6389" s="778" t="s">
        <v>34932</v>
      </c>
      <c r="H6389" s="990" t="s">
        <v>21495</v>
      </c>
      <c r="I6389" s="990" t="s">
        <v>19773</v>
      </c>
      <c r="J6389" s="990" t="s">
        <v>19703</v>
      </c>
      <c r="K6389" s="797" t="s">
        <v>34933</v>
      </c>
      <c r="L6389" s="797">
        <v>12</v>
      </c>
      <c r="M6389" s="655">
        <v>40783.58</v>
      </c>
      <c r="N6389" s="797" t="s">
        <v>34933</v>
      </c>
      <c r="O6389" s="797">
        <v>6</v>
      </c>
      <c r="P6389" s="655">
        <v>21000</v>
      </c>
      <c r="Q6389" s="797" t="s">
        <v>34933</v>
      </c>
      <c r="R6389" s="797">
        <v>12</v>
      </c>
      <c r="S6389" s="1009">
        <v>42000</v>
      </c>
    </row>
    <row r="6390" spans="1:19" s="889" customFormat="1" ht="34.9">
      <c r="A6390" s="989" t="s">
        <v>1035</v>
      </c>
      <c r="B6390" s="399" t="s">
        <v>29742</v>
      </c>
      <c r="C6390" s="399" t="s">
        <v>115</v>
      </c>
      <c r="D6390" s="399" t="s">
        <v>34814</v>
      </c>
      <c r="E6390" s="342">
        <v>3000</v>
      </c>
      <c r="F6390" s="432" t="s">
        <v>34934</v>
      </c>
      <c r="G6390" s="778" t="s">
        <v>34935</v>
      </c>
      <c r="H6390" s="990" t="s">
        <v>19733</v>
      </c>
      <c r="I6390" s="990" t="s">
        <v>19773</v>
      </c>
      <c r="J6390" s="990" t="s">
        <v>19703</v>
      </c>
      <c r="K6390" s="797" t="s">
        <v>34936</v>
      </c>
      <c r="L6390" s="797">
        <v>12</v>
      </c>
      <c r="M6390" s="655">
        <v>36000</v>
      </c>
      <c r="N6390" s="797" t="s">
        <v>34936</v>
      </c>
      <c r="O6390" s="797">
        <v>6</v>
      </c>
      <c r="P6390" s="655">
        <v>18000</v>
      </c>
      <c r="Q6390" s="797" t="s">
        <v>34936</v>
      </c>
      <c r="R6390" s="797">
        <v>12</v>
      </c>
      <c r="S6390" s="1009">
        <v>36000</v>
      </c>
    </row>
    <row r="6391" spans="1:19" s="889" customFormat="1" ht="58.15">
      <c r="A6391" s="989" t="s">
        <v>1035</v>
      </c>
      <c r="B6391" s="399" t="s">
        <v>29742</v>
      </c>
      <c r="C6391" s="399" t="s">
        <v>115</v>
      </c>
      <c r="D6391" s="399" t="s">
        <v>34937</v>
      </c>
      <c r="E6391" s="342">
        <v>3000</v>
      </c>
      <c r="F6391" s="432" t="s">
        <v>34938</v>
      </c>
      <c r="G6391" s="778" t="s">
        <v>34939</v>
      </c>
      <c r="H6391" s="990" t="s">
        <v>19713</v>
      </c>
      <c r="I6391" s="990" t="s">
        <v>19764</v>
      </c>
      <c r="J6391" s="990" t="s">
        <v>19764</v>
      </c>
      <c r="K6391" s="797" t="s">
        <v>34940</v>
      </c>
      <c r="L6391" s="797">
        <v>7</v>
      </c>
      <c r="M6391" s="655">
        <v>22300</v>
      </c>
      <c r="N6391" s="797" t="s">
        <v>34940</v>
      </c>
      <c r="O6391" s="797">
        <v>6</v>
      </c>
      <c r="P6391" s="655">
        <v>18000</v>
      </c>
      <c r="Q6391" s="797" t="s">
        <v>34940</v>
      </c>
      <c r="R6391" s="797">
        <v>12</v>
      </c>
      <c r="S6391" s="1009">
        <v>36000</v>
      </c>
    </row>
    <row r="6392" spans="1:19" s="889" customFormat="1" ht="34.9">
      <c r="A6392" s="989" t="s">
        <v>1035</v>
      </c>
      <c r="B6392" s="399" t="s">
        <v>29742</v>
      </c>
      <c r="C6392" s="399" t="s">
        <v>115</v>
      </c>
      <c r="D6392" s="399" t="s">
        <v>34941</v>
      </c>
      <c r="E6392" s="342">
        <v>7000</v>
      </c>
      <c r="F6392" s="432" t="s">
        <v>34942</v>
      </c>
      <c r="G6392" s="778" t="s">
        <v>34943</v>
      </c>
      <c r="H6392" s="990" t="s">
        <v>24113</v>
      </c>
      <c r="I6392" s="990" t="s">
        <v>34549</v>
      </c>
      <c r="J6392" s="990" t="s">
        <v>23402</v>
      </c>
      <c r="K6392" s="797" t="s">
        <v>34944</v>
      </c>
      <c r="L6392" s="797">
        <v>12</v>
      </c>
      <c r="M6392" s="655">
        <v>84000</v>
      </c>
      <c r="N6392" s="797" t="s">
        <v>34944</v>
      </c>
      <c r="O6392" s="797">
        <v>6</v>
      </c>
      <c r="P6392" s="655">
        <v>42000</v>
      </c>
      <c r="Q6392" s="797" t="s">
        <v>34944</v>
      </c>
      <c r="R6392" s="797">
        <v>12</v>
      </c>
      <c r="S6392" s="1009">
        <v>84000</v>
      </c>
    </row>
    <row r="6393" spans="1:19" s="889" customFormat="1" ht="34.9">
      <c r="A6393" s="989" t="s">
        <v>1035</v>
      </c>
      <c r="B6393" s="399" t="s">
        <v>29742</v>
      </c>
      <c r="C6393" s="399" t="s">
        <v>115</v>
      </c>
      <c r="D6393" s="399" t="s">
        <v>34945</v>
      </c>
      <c r="E6393" s="342">
        <v>3500</v>
      </c>
      <c r="F6393" s="432" t="s">
        <v>34946</v>
      </c>
      <c r="G6393" s="778" t="s">
        <v>34947</v>
      </c>
      <c r="H6393" s="990" t="s">
        <v>19733</v>
      </c>
      <c r="I6393" s="990" t="s">
        <v>19764</v>
      </c>
      <c r="J6393" s="990" t="s">
        <v>19764</v>
      </c>
      <c r="K6393" s="797" t="s">
        <v>34948</v>
      </c>
      <c r="L6393" s="797">
        <v>12</v>
      </c>
      <c r="M6393" s="655">
        <v>42000</v>
      </c>
      <c r="N6393" s="797" t="s">
        <v>34948</v>
      </c>
      <c r="O6393" s="797">
        <v>6</v>
      </c>
      <c r="P6393" s="655">
        <v>21000</v>
      </c>
      <c r="Q6393" s="797" t="s">
        <v>34948</v>
      </c>
      <c r="R6393" s="797">
        <v>12</v>
      </c>
      <c r="S6393" s="1009">
        <v>42000</v>
      </c>
    </row>
    <row r="6394" spans="1:19" s="889" customFormat="1" ht="34.9">
      <c r="A6394" s="989" t="s">
        <v>1035</v>
      </c>
      <c r="B6394" s="399" t="s">
        <v>29742</v>
      </c>
      <c r="C6394" s="399" t="s">
        <v>115</v>
      </c>
      <c r="D6394" s="399" t="s">
        <v>34661</v>
      </c>
      <c r="E6394" s="342">
        <v>2500</v>
      </c>
      <c r="F6394" s="432" t="s">
        <v>34949</v>
      </c>
      <c r="G6394" s="778" t="s">
        <v>34950</v>
      </c>
      <c r="H6394" s="990" t="s">
        <v>19713</v>
      </c>
      <c r="I6394" s="990" t="s">
        <v>19764</v>
      </c>
      <c r="J6394" s="990" t="s">
        <v>19764</v>
      </c>
      <c r="K6394" s="797" t="s">
        <v>34951</v>
      </c>
      <c r="L6394" s="797">
        <v>11</v>
      </c>
      <c r="M6394" s="655">
        <v>27500</v>
      </c>
      <c r="N6394" s="797" t="s">
        <v>34951</v>
      </c>
      <c r="O6394" s="797">
        <v>6</v>
      </c>
      <c r="P6394" s="655">
        <v>15000</v>
      </c>
      <c r="Q6394" s="797" t="s">
        <v>34951</v>
      </c>
      <c r="R6394" s="797">
        <v>12</v>
      </c>
      <c r="S6394" s="1009">
        <v>30000</v>
      </c>
    </row>
    <row r="6395" spans="1:19" s="889" customFormat="1" ht="34.9">
      <c r="A6395" s="989" t="s">
        <v>1035</v>
      </c>
      <c r="B6395" s="399" t="s">
        <v>29742</v>
      </c>
      <c r="C6395" s="399" t="s">
        <v>115</v>
      </c>
      <c r="D6395" s="399" t="s">
        <v>34952</v>
      </c>
      <c r="E6395" s="342">
        <v>2500</v>
      </c>
      <c r="F6395" s="432" t="s">
        <v>34953</v>
      </c>
      <c r="G6395" s="778" t="s">
        <v>34954</v>
      </c>
      <c r="H6395" s="990" t="s">
        <v>23633</v>
      </c>
      <c r="I6395" s="990" t="s">
        <v>34377</v>
      </c>
      <c r="J6395" s="990" t="s">
        <v>19749</v>
      </c>
      <c r="K6395" s="797" t="s">
        <v>34955</v>
      </c>
      <c r="L6395" s="797">
        <v>12</v>
      </c>
      <c r="M6395" s="655">
        <v>30000</v>
      </c>
      <c r="N6395" s="797" t="s">
        <v>34955</v>
      </c>
      <c r="O6395" s="797">
        <v>6</v>
      </c>
      <c r="P6395" s="655">
        <v>15250</v>
      </c>
      <c r="Q6395" s="797" t="s">
        <v>34955</v>
      </c>
      <c r="R6395" s="797">
        <v>12</v>
      </c>
      <c r="S6395" s="1009">
        <v>30000</v>
      </c>
    </row>
    <row r="6396" spans="1:19" s="889" customFormat="1" ht="34.9">
      <c r="A6396" s="989" t="s">
        <v>1035</v>
      </c>
      <c r="B6396" s="399" t="s">
        <v>29742</v>
      </c>
      <c r="C6396" s="399" t="s">
        <v>115</v>
      </c>
      <c r="D6396" s="399" t="s">
        <v>34601</v>
      </c>
      <c r="E6396" s="342">
        <v>6000</v>
      </c>
      <c r="F6396" s="432" t="s">
        <v>34956</v>
      </c>
      <c r="G6396" s="778" t="s">
        <v>34957</v>
      </c>
      <c r="H6396" s="990" t="s">
        <v>19790</v>
      </c>
      <c r="I6396" s="990" t="s">
        <v>19773</v>
      </c>
      <c r="J6396" s="990" t="s">
        <v>19703</v>
      </c>
      <c r="K6396" s="797" t="s">
        <v>34958</v>
      </c>
      <c r="L6396" s="797">
        <v>12</v>
      </c>
      <c r="M6396" s="655">
        <v>71012.25</v>
      </c>
      <c r="N6396" s="797" t="s">
        <v>34958</v>
      </c>
      <c r="O6396" s="797">
        <v>6</v>
      </c>
      <c r="P6396" s="655">
        <v>36000</v>
      </c>
      <c r="Q6396" s="797" t="s">
        <v>34958</v>
      </c>
      <c r="R6396" s="797">
        <v>12</v>
      </c>
      <c r="S6396" s="1009">
        <v>72000</v>
      </c>
    </row>
    <row r="6397" spans="1:19" s="889" customFormat="1" ht="34.9">
      <c r="A6397" s="989" t="s">
        <v>1035</v>
      </c>
      <c r="B6397" s="399" t="s">
        <v>29742</v>
      </c>
      <c r="C6397" s="399" t="s">
        <v>115</v>
      </c>
      <c r="D6397" s="399" t="s">
        <v>34959</v>
      </c>
      <c r="E6397" s="342">
        <v>2500</v>
      </c>
      <c r="F6397" s="432" t="s">
        <v>34960</v>
      </c>
      <c r="G6397" s="778" t="s">
        <v>34961</v>
      </c>
      <c r="H6397" s="990" t="s">
        <v>19713</v>
      </c>
      <c r="I6397" s="990" t="s">
        <v>34428</v>
      </c>
      <c r="J6397" s="990" t="s">
        <v>19773</v>
      </c>
      <c r="K6397" s="797" t="s">
        <v>34962</v>
      </c>
      <c r="L6397" s="797">
        <v>12</v>
      </c>
      <c r="M6397" s="655">
        <v>30250</v>
      </c>
      <c r="N6397" s="797" t="s">
        <v>34962</v>
      </c>
      <c r="O6397" s="797">
        <v>6</v>
      </c>
      <c r="P6397" s="655">
        <v>15000</v>
      </c>
      <c r="Q6397" s="797" t="s">
        <v>34962</v>
      </c>
      <c r="R6397" s="797">
        <v>12</v>
      </c>
      <c r="S6397" s="1009">
        <v>30000</v>
      </c>
    </row>
    <row r="6398" spans="1:19" s="889" customFormat="1" ht="34.9">
      <c r="A6398" s="989" t="s">
        <v>1035</v>
      </c>
      <c r="B6398" s="399" t="s">
        <v>29742</v>
      </c>
      <c r="C6398" s="399" t="s">
        <v>115</v>
      </c>
      <c r="D6398" s="399" t="s">
        <v>34963</v>
      </c>
      <c r="E6398" s="342">
        <v>2500</v>
      </c>
      <c r="F6398" s="432" t="s">
        <v>34964</v>
      </c>
      <c r="G6398" s="778" t="s">
        <v>34965</v>
      </c>
      <c r="H6398" s="990" t="s">
        <v>20568</v>
      </c>
      <c r="I6398" s="990" t="s">
        <v>19764</v>
      </c>
      <c r="J6398" s="990" t="s">
        <v>19764</v>
      </c>
      <c r="K6398" s="797" t="s">
        <v>34966</v>
      </c>
      <c r="L6398" s="797">
        <v>12</v>
      </c>
      <c r="M6398" s="655">
        <v>30000</v>
      </c>
      <c r="N6398" s="797" t="s">
        <v>34966</v>
      </c>
      <c r="O6398" s="797">
        <v>6</v>
      </c>
      <c r="P6398" s="655">
        <v>15000</v>
      </c>
      <c r="Q6398" s="797" t="s">
        <v>34966</v>
      </c>
      <c r="R6398" s="797">
        <v>12</v>
      </c>
      <c r="S6398" s="1009">
        <v>30000</v>
      </c>
    </row>
    <row r="6399" spans="1:19" s="889" customFormat="1" ht="34.9">
      <c r="A6399" s="989" t="s">
        <v>1035</v>
      </c>
      <c r="B6399" s="399" t="s">
        <v>29742</v>
      </c>
      <c r="C6399" s="399" t="s">
        <v>115</v>
      </c>
      <c r="D6399" s="399" t="s">
        <v>34967</v>
      </c>
      <c r="E6399" s="342">
        <v>5000</v>
      </c>
      <c r="F6399" s="432" t="s">
        <v>34968</v>
      </c>
      <c r="G6399" s="778" t="s">
        <v>34969</v>
      </c>
      <c r="H6399" s="990" t="s">
        <v>19729</v>
      </c>
      <c r="I6399" s="990" t="s">
        <v>19773</v>
      </c>
      <c r="J6399" s="990" t="s">
        <v>19703</v>
      </c>
      <c r="K6399" s="797" t="s">
        <v>34970</v>
      </c>
      <c r="L6399" s="797">
        <v>12</v>
      </c>
      <c r="M6399" s="655">
        <v>60000</v>
      </c>
      <c r="N6399" s="797" t="s">
        <v>34970</v>
      </c>
      <c r="O6399" s="797">
        <v>6</v>
      </c>
      <c r="P6399" s="655">
        <v>30000</v>
      </c>
      <c r="Q6399" s="797" t="s">
        <v>34970</v>
      </c>
      <c r="R6399" s="797">
        <v>12</v>
      </c>
      <c r="S6399" s="1009">
        <v>60000</v>
      </c>
    </row>
    <row r="6400" spans="1:19" s="889" customFormat="1" ht="34.9">
      <c r="A6400" s="989" t="s">
        <v>1035</v>
      </c>
      <c r="B6400" s="399" t="s">
        <v>29742</v>
      </c>
      <c r="C6400" s="399" t="s">
        <v>115</v>
      </c>
      <c r="D6400" s="399" t="s">
        <v>34971</v>
      </c>
      <c r="E6400" s="342">
        <v>11500</v>
      </c>
      <c r="F6400" s="432" t="s">
        <v>34972</v>
      </c>
      <c r="G6400" s="778" t="s">
        <v>34973</v>
      </c>
      <c r="H6400" s="990" t="s">
        <v>19733</v>
      </c>
      <c r="I6400" s="990" t="s">
        <v>34498</v>
      </c>
      <c r="J6400" s="990" t="s">
        <v>20890</v>
      </c>
      <c r="K6400" s="797" t="s">
        <v>34974</v>
      </c>
      <c r="L6400" s="797">
        <v>1</v>
      </c>
      <c r="M6400" s="655">
        <v>10678.71</v>
      </c>
      <c r="N6400" s="797" t="s">
        <v>34974</v>
      </c>
      <c r="O6400" s="797">
        <v>0</v>
      </c>
      <c r="P6400" s="655">
        <v>0</v>
      </c>
      <c r="Q6400" s="797"/>
      <c r="R6400" s="797">
        <v>0</v>
      </c>
      <c r="S6400" s="1009">
        <v>0</v>
      </c>
    </row>
    <row r="6401" spans="1:19" s="889" customFormat="1" ht="34.9">
      <c r="A6401" s="989" t="s">
        <v>1035</v>
      </c>
      <c r="B6401" s="399" t="s">
        <v>29742</v>
      </c>
      <c r="C6401" s="399" t="s">
        <v>115</v>
      </c>
      <c r="D6401" s="399" t="s">
        <v>34975</v>
      </c>
      <c r="E6401" s="342">
        <v>2400</v>
      </c>
      <c r="F6401" s="432" t="s">
        <v>34976</v>
      </c>
      <c r="G6401" s="778" t="s">
        <v>34977</v>
      </c>
      <c r="H6401" s="990" t="s">
        <v>23633</v>
      </c>
      <c r="I6401" s="990" t="s">
        <v>34377</v>
      </c>
      <c r="J6401" s="990" t="s">
        <v>19749</v>
      </c>
      <c r="K6401" s="797" t="s">
        <v>34978</v>
      </c>
      <c r="L6401" s="797">
        <v>3</v>
      </c>
      <c r="M6401" s="655">
        <v>6520</v>
      </c>
      <c r="N6401" s="797" t="s">
        <v>34978</v>
      </c>
      <c r="O6401" s="797">
        <v>0</v>
      </c>
      <c r="P6401" s="655">
        <v>0</v>
      </c>
      <c r="Q6401" s="797"/>
      <c r="R6401" s="797">
        <v>0</v>
      </c>
      <c r="S6401" s="1009">
        <v>0</v>
      </c>
    </row>
    <row r="6402" spans="1:19" s="889" customFormat="1" ht="34.9">
      <c r="A6402" s="989" t="s">
        <v>1035</v>
      </c>
      <c r="B6402" s="399" t="s">
        <v>29742</v>
      </c>
      <c r="C6402" s="399" t="s">
        <v>115</v>
      </c>
      <c r="D6402" s="399" t="s">
        <v>34979</v>
      </c>
      <c r="E6402" s="342">
        <v>5000</v>
      </c>
      <c r="F6402" s="432" t="s">
        <v>34980</v>
      </c>
      <c r="G6402" s="778" t="s">
        <v>34981</v>
      </c>
      <c r="H6402" s="990" t="s">
        <v>19713</v>
      </c>
      <c r="I6402" s="990" t="s">
        <v>19764</v>
      </c>
      <c r="J6402" s="990" t="s">
        <v>19764</v>
      </c>
      <c r="K6402" s="797" t="s">
        <v>34982</v>
      </c>
      <c r="L6402" s="797">
        <v>12</v>
      </c>
      <c r="M6402" s="655">
        <v>60000</v>
      </c>
      <c r="N6402" s="797" t="s">
        <v>34982</v>
      </c>
      <c r="O6402" s="797">
        <v>6</v>
      </c>
      <c r="P6402" s="655">
        <v>30000</v>
      </c>
      <c r="Q6402" s="797" t="s">
        <v>34982</v>
      </c>
      <c r="R6402" s="797">
        <v>12</v>
      </c>
      <c r="S6402" s="1009">
        <v>60000</v>
      </c>
    </row>
    <row r="6403" spans="1:19" s="889" customFormat="1" ht="58.15">
      <c r="A6403" s="989" t="s">
        <v>1035</v>
      </c>
      <c r="B6403" s="399" t="s">
        <v>29742</v>
      </c>
      <c r="C6403" s="399" t="s">
        <v>115</v>
      </c>
      <c r="D6403" s="399" t="s">
        <v>34983</v>
      </c>
      <c r="E6403" s="342">
        <v>3500</v>
      </c>
      <c r="F6403" s="432" t="s">
        <v>34984</v>
      </c>
      <c r="G6403" s="778" t="s">
        <v>34985</v>
      </c>
      <c r="H6403" s="990" t="s">
        <v>19713</v>
      </c>
      <c r="I6403" s="990" t="s">
        <v>19773</v>
      </c>
      <c r="J6403" s="990" t="s">
        <v>19703</v>
      </c>
      <c r="K6403" s="797" t="s">
        <v>34986</v>
      </c>
      <c r="L6403" s="797">
        <v>7</v>
      </c>
      <c r="M6403" s="655">
        <v>25316.67</v>
      </c>
      <c r="N6403" s="797" t="s">
        <v>34986</v>
      </c>
      <c r="O6403" s="797">
        <v>5</v>
      </c>
      <c r="P6403" s="655">
        <v>21000</v>
      </c>
      <c r="Q6403" s="797" t="s">
        <v>34986</v>
      </c>
      <c r="R6403" s="797">
        <v>12</v>
      </c>
      <c r="S6403" s="1009">
        <v>42000</v>
      </c>
    </row>
    <row r="6404" spans="1:19" s="889" customFormat="1" ht="34.9">
      <c r="A6404" s="989" t="s">
        <v>1035</v>
      </c>
      <c r="B6404" s="399" t="s">
        <v>29742</v>
      </c>
      <c r="C6404" s="399" t="s">
        <v>115</v>
      </c>
      <c r="D6404" s="399" t="s">
        <v>34987</v>
      </c>
      <c r="E6404" s="342">
        <v>2000</v>
      </c>
      <c r="F6404" s="432" t="s">
        <v>34988</v>
      </c>
      <c r="G6404" s="778" t="s">
        <v>34989</v>
      </c>
      <c r="H6404" s="990" t="s">
        <v>19713</v>
      </c>
      <c r="I6404" s="990" t="s">
        <v>19764</v>
      </c>
      <c r="J6404" s="990" t="s">
        <v>19764</v>
      </c>
      <c r="K6404" s="797" t="s">
        <v>34990</v>
      </c>
      <c r="L6404" s="797">
        <v>12</v>
      </c>
      <c r="M6404" s="655">
        <v>24000</v>
      </c>
      <c r="N6404" s="797" t="s">
        <v>34990</v>
      </c>
      <c r="O6404" s="797">
        <v>6</v>
      </c>
      <c r="P6404" s="655">
        <v>12000</v>
      </c>
      <c r="Q6404" s="797" t="s">
        <v>34990</v>
      </c>
      <c r="R6404" s="797">
        <v>12</v>
      </c>
      <c r="S6404" s="1009">
        <v>24000</v>
      </c>
    </row>
    <row r="6405" spans="1:19" s="889" customFormat="1" ht="34.9">
      <c r="A6405" s="989" t="s">
        <v>1035</v>
      </c>
      <c r="B6405" s="399" t="s">
        <v>29742</v>
      </c>
      <c r="C6405" s="399" t="s">
        <v>115</v>
      </c>
      <c r="D6405" s="399" t="s">
        <v>34991</v>
      </c>
      <c r="E6405" s="342">
        <v>7300</v>
      </c>
      <c r="F6405" s="432" t="s">
        <v>34992</v>
      </c>
      <c r="G6405" s="778" t="s">
        <v>34993</v>
      </c>
      <c r="H6405" s="990" t="s">
        <v>19733</v>
      </c>
      <c r="I6405" s="990" t="s">
        <v>19764</v>
      </c>
      <c r="J6405" s="990" t="s">
        <v>19764</v>
      </c>
      <c r="K6405" s="797" t="s">
        <v>34994</v>
      </c>
      <c r="L6405" s="797">
        <v>4</v>
      </c>
      <c r="M6405" s="655">
        <v>35733.03</v>
      </c>
      <c r="N6405" s="797" t="s">
        <v>34994</v>
      </c>
      <c r="O6405" s="797">
        <v>0</v>
      </c>
      <c r="P6405" s="655">
        <v>0</v>
      </c>
      <c r="Q6405" s="797"/>
      <c r="R6405" s="797">
        <v>0</v>
      </c>
      <c r="S6405" s="1009">
        <v>0</v>
      </c>
    </row>
    <row r="6406" spans="1:19" s="889" customFormat="1" ht="34.9">
      <c r="A6406" s="989" t="s">
        <v>1035</v>
      </c>
      <c r="B6406" s="399" t="s">
        <v>29742</v>
      </c>
      <c r="C6406" s="399" t="s">
        <v>115</v>
      </c>
      <c r="D6406" s="399" t="s">
        <v>34430</v>
      </c>
      <c r="E6406" s="342">
        <v>3000</v>
      </c>
      <c r="F6406" s="432" t="s">
        <v>34995</v>
      </c>
      <c r="G6406" s="778" t="s">
        <v>34996</v>
      </c>
      <c r="H6406" s="990" t="s">
        <v>19713</v>
      </c>
      <c r="I6406" s="990" t="s">
        <v>34549</v>
      </c>
      <c r="J6406" s="990" t="s">
        <v>23402</v>
      </c>
      <c r="K6406" s="797" t="s">
        <v>34997</v>
      </c>
      <c r="L6406" s="797">
        <v>12</v>
      </c>
      <c r="M6406" s="655">
        <v>36000</v>
      </c>
      <c r="N6406" s="797" t="s">
        <v>34997</v>
      </c>
      <c r="O6406" s="797">
        <v>6</v>
      </c>
      <c r="P6406" s="655">
        <v>18000</v>
      </c>
      <c r="Q6406" s="797" t="s">
        <v>34997</v>
      </c>
      <c r="R6406" s="797">
        <v>12</v>
      </c>
      <c r="S6406" s="1009">
        <v>36000</v>
      </c>
    </row>
    <row r="6407" spans="1:19" s="889" customFormat="1" ht="34.9">
      <c r="A6407" s="989" t="s">
        <v>1035</v>
      </c>
      <c r="B6407" s="399" t="s">
        <v>29742</v>
      </c>
      <c r="C6407" s="399" t="s">
        <v>115</v>
      </c>
      <c r="D6407" s="399" t="s">
        <v>34998</v>
      </c>
      <c r="E6407" s="342">
        <v>4000</v>
      </c>
      <c r="F6407" s="432" t="s">
        <v>34999</v>
      </c>
      <c r="G6407" s="778" t="s">
        <v>35000</v>
      </c>
      <c r="H6407" s="990" t="s">
        <v>19733</v>
      </c>
      <c r="I6407" s="990" t="s">
        <v>19764</v>
      </c>
      <c r="J6407" s="990" t="s">
        <v>19764</v>
      </c>
      <c r="K6407" s="797" t="s">
        <v>35001</v>
      </c>
      <c r="L6407" s="797">
        <v>12</v>
      </c>
      <c r="M6407" s="655">
        <v>48000</v>
      </c>
      <c r="N6407" s="797" t="s">
        <v>35001</v>
      </c>
      <c r="O6407" s="797">
        <v>6</v>
      </c>
      <c r="P6407" s="655">
        <v>24000</v>
      </c>
      <c r="Q6407" s="797" t="s">
        <v>35001</v>
      </c>
      <c r="R6407" s="797">
        <v>12</v>
      </c>
      <c r="S6407" s="1009">
        <v>48000</v>
      </c>
    </row>
    <row r="6408" spans="1:19" s="889" customFormat="1" ht="34.9">
      <c r="A6408" s="989" t="s">
        <v>1035</v>
      </c>
      <c r="B6408" s="399" t="s">
        <v>29742</v>
      </c>
      <c r="C6408" s="399" t="s">
        <v>115</v>
      </c>
      <c r="D6408" s="399" t="s">
        <v>35002</v>
      </c>
      <c r="E6408" s="342">
        <v>3000</v>
      </c>
      <c r="F6408" s="432" t="s">
        <v>35003</v>
      </c>
      <c r="G6408" s="778" t="s">
        <v>35004</v>
      </c>
      <c r="H6408" s="990" t="s">
        <v>20774</v>
      </c>
      <c r="I6408" s="990" t="s">
        <v>34428</v>
      </c>
      <c r="J6408" s="990" t="s">
        <v>19773</v>
      </c>
      <c r="K6408" s="797" t="s">
        <v>35005</v>
      </c>
      <c r="L6408" s="797">
        <v>12</v>
      </c>
      <c r="M6408" s="655">
        <v>36000</v>
      </c>
      <c r="N6408" s="797" t="s">
        <v>35005</v>
      </c>
      <c r="O6408" s="797">
        <v>6</v>
      </c>
      <c r="P6408" s="655">
        <v>18000</v>
      </c>
      <c r="Q6408" s="797" t="s">
        <v>35005</v>
      </c>
      <c r="R6408" s="797">
        <v>12</v>
      </c>
      <c r="S6408" s="1009">
        <v>36000</v>
      </c>
    </row>
    <row r="6409" spans="1:19" s="889" customFormat="1" ht="34.9">
      <c r="A6409" s="989" t="s">
        <v>1035</v>
      </c>
      <c r="B6409" s="399" t="s">
        <v>29742</v>
      </c>
      <c r="C6409" s="399" t="s">
        <v>115</v>
      </c>
      <c r="D6409" s="399" t="s">
        <v>35006</v>
      </c>
      <c r="E6409" s="342">
        <v>4800</v>
      </c>
      <c r="F6409" s="432" t="s">
        <v>35007</v>
      </c>
      <c r="G6409" s="778" t="s">
        <v>35008</v>
      </c>
      <c r="H6409" s="990" t="s">
        <v>19733</v>
      </c>
      <c r="I6409" s="990" t="s">
        <v>19764</v>
      </c>
      <c r="J6409" s="990" t="s">
        <v>19764</v>
      </c>
      <c r="K6409" s="797" t="s">
        <v>35009</v>
      </c>
      <c r="L6409" s="797">
        <v>12</v>
      </c>
      <c r="M6409" s="655">
        <v>50457.84</v>
      </c>
      <c r="N6409" s="797" t="s">
        <v>35009</v>
      </c>
      <c r="O6409" s="797">
        <v>1</v>
      </c>
      <c r="P6409" s="655">
        <v>3227.2</v>
      </c>
      <c r="Q6409" s="797" t="s">
        <v>35009</v>
      </c>
      <c r="R6409" s="797">
        <v>12</v>
      </c>
      <c r="S6409" s="1009">
        <v>57600</v>
      </c>
    </row>
    <row r="6410" spans="1:19" s="889" customFormat="1" ht="34.9">
      <c r="A6410" s="989" t="s">
        <v>1035</v>
      </c>
      <c r="B6410" s="399" t="s">
        <v>29742</v>
      </c>
      <c r="C6410" s="399" t="s">
        <v>115</v>
      </c>
      <c r="D6410" s="399" t="s">
        <v>35010</v>
      </c>
      <c r="E6410" s="342">
        <v>3500</v>
      </c>
      <c r="F6410" s="432" t="s">
        <v>35011</v>
      </c>
      <c r="G6410" s="778" t="s">
        <v>35012</v>
      </c>
      <c r="H6410" s="990" t="s">
        <v>19733</v>
      </c>
      <c r="I6410" s="990" t="s">
        <v>19764</v>
      </c>
      <c r="J6410" s="990" t="s">
        <v>19764</v>
      </c>
      <c r="K6410" s="797" t="s">
        <v>35013</v>
      </c>
      <c r="L6410" s="797">
        <v>11</v>
      </c>
      <c r="M6410" s="655">
        <v>42000</v>
      </c>
      <c r="N6410" s="797" t="s">
        <v>35013</v>
      </c>
      <c r="O6410" s="797">
        <v>6</v>
      </c>
      <c r="P6410" s="655">
        <v>21086.13</v>
      </c>
      <c r="Q6410" s="797" t="s">
        <v>35013</v>
      </c>
      <c r="R6410" s="797">
        <v>12</v>
      </c>
      <c r="S6410" s="1009">
        <v>42000</v>
      </c>
    </row>
    <row r="6411" spans="1:19" s="889" customFormat="1" ht="34.9">
      <c r="A6411" s="989" t="s">
        <v>1035</v>
      </c>
      <c r="B6411" s="399" t="s">
        <v>29742</v>
      </c>
      <c r="C6411" s="399" t="s">
        <v>115</v>
      </c>
      <c r="D6411" s="399" t="s">
        <v>35014</v>
      </c>
      <c r="E6411" s="342">
        <v>3000</v>
      </c>
      <c r="F6411" s="432" t="s">
        <v>35015</v>
      </c>
      <c r="G6411" s="778" t="s">
        <v>35016</v>
      </c>
      <c r="H6411" s="990" t="s">
        <v>19713</v>
      </c>
      <c r="I6411" s="990" t="s">
        <v>34428</v>
      </c>
      <c r="J6411" s="990" t="s">
        <v>19773</v>
      </c>
      <c r="K6411" s="797" t="s">
        <v>35017</v>
      </c>
      <c r="L6411" s="797">
        <v>10</v>
      </c>
      <c r="M6411" s="655">
        <v>33583</v>
      </c>
      <c r="N6411" s="797" t="s">
        <v>35017</v>
      </c>
      <c r="O6411" s="797">
        <v>0</v>
      </c>
      <c r="P6411" s="655">
        <v>0</v>
      </c>
      <c r="Q6411" s="797"/>
      <c r="R6411" s="797">
        <v>12</v>
      </c>
      <c r="S6411" s="1009">
        <v>36000</v>
      </c>
    </row>
    <row r="6412" spans="1:19" s="889" customFormat="1" ht="34.9">
      <c r="A6412" s="989" t="s">
        <v>1035</v>
      </c>
      <c r="B6412" s="399" t="s">
        <v>29742</v>
      </c>
      <c r="C6412" s="399" t="s">
        <v>115</v>
      </c>
      <c r="D6412" s="399" t="s">
        <v>34672</v>
      </c>
      <c r="E6412" s="342">
        <v>3500</v>
      </c>
      <c r="F6412" s="432" t="s">
        <v>35018</v>
      </c>
      <c r="G6412" s="778" t="s">
        <v>35019</v>
      </c>
      <c r="H6412" s="990" t="s">
        <v>19713</v>
      </c>
      <c r="I6412" s="990" t="s">
        <v>19764</v>
      </c>
      <c r="J6412" s="990" t="s">
        <v>19764</v>
      </c>
      <c r="K6412" s="797" t="s">
        <v>9252</v>
      </c>
      <c r="L6412" s="797">
        <v>7</v>
      </c>
      <c r="M6412" s="655">
        <v>25404.170000000002</v>
      </c>
      <c r="N6412" s="797" t="s">
        <v>9252</v>
      </c>
      <c r="O6412" s="797">
        <v>0</v>
      </c>
      <c r="P6412" s="655">
        <v>0</v>
      </c>
      <c r="Q6412" s="797"/>
      <c r="R6412" s="797">
        <v>0</v>
      </c>
      <c r="S6412" s="1009">
        <v>0</v>
      </c>
    </row>
    <row r="6413" spans="1:19" s="889" customFormat="1" ht="34.9">
      <c r="A6413" s="989" t="s">
        <v>1035</v>
      </c>
      <c r="B6413" s="399" t="s">
        <v>29742</v>
      </c>
      <c r="C6413" s="399" t="s">
        <v>115</v>
      </c>
      <c r="D6413" s="399" t="s">
        <v>35020</v>
      </c>
      <c r="E6413" s="342">
        <v>3000</v>
      </c>
      <c r="F6413" s="432" t="s">
        <v>35021</v>
      </c>
      <c r="G6413" s="778" t="s">
        <v>35022</v>
      </c>
      <c r="H6413" s="990" t="s">
        <v>19733</v>
      </c>
      <c r="I6413" s="990" t="s">
        <v>19773</v>
      </c>
      <c r="J6413" s="990" t="s">
        <v>19703</v>
      </c>
      <c r="K6413" s="797" t="s">
        <v>35023</v>
      </c>
      <c r="L6413" s="797">
        <v>12</v>
      </c>
      <c r="M6413" s="655">
        <v>30112.78</v>
      </c>
      <c r="N6413" s="797" t="s">
        <v>35023</v>
      </c>
      <c r="O6413" s="797">
        <v>6</v>
      </c>
      <c r="P6413" s="655">
        <v>18000</v>
      </c>
      <c r="Q6413" s="797" t="s">
        <v>35023</v>
      </c>
      <c r="R6413" s="797">
        <v>12</v>
      </c>
      <c r="S6413" s="1009">
        <v>36000</v>
      </c>
    </row>
    <row r="6414" spans="1:19" s="889" customFormat="1" ht="34.9">
      <c r="A6414" s="989" t="s">
        <v>1035</v>
      </c>
      <c r="B6414" s="399" t="s">
        <v>29742</v>
      </c>
      <c r="C6414" s="399" t="s">
        <v>34707</v>
      </c>
      <c r="D6414" s="399" t="s">
        <v>35024</v>
      </c>
      <c r="E6414" s="342">
        <v>5500</v>
      </c>
      <c r="F6414" s="432" t="s">
        <v>35025</v>
      </c>
      <c r="G6414" s="778" t="s">
        <v>35026</v>
      </c>
      <c r="H6414" s="990" t="s">
        <v>19713</v>
      </c>
      <c r="I6414" s="990" t="s">
        <v>19764</v>
      </c>
      <c r="J6414" s="990" t="s">
        <v>19764</v>
      </c>
      <c r="K6414" s="797" t="s">
        <v>9292</v>
      </c>
      <c r="L6414" s="797">
        <v>7</v>
      </c>
      <c r="M6414" s="655">
        <v>39783.33</v>
      </c>
      <c r="N6414" s="797" t="s">
        <v>9292</v>
      </c>
      <c r="O6414" s="797">
        <v>6</v>
      </c>
      <c r="P6414" s="655">
        <v>38958.33</v>
      </c>
      <c r="Q6414" s="797" t="s">
        <v>9292</v>
      </c>
      <c r="R6414" s="797">
        <v>0</v>
      </c>
      <c r="S6414" s="1009">
        <v>0</v>
      </c>
    </row>
    <row r="6415" spans="1:19" s="889" customFormat="1" ht="34.9">
      <c r="A6415" s="989" t="s">
        <v>1035</v>
      </c>
      <c r="B6415" s="399" t="s">
        <v>29742</v>
      </c>
      <c r="C6415" s="399" t="s">
        <v>115</v>
      </c>
      <c r="D6415" s="399" t="s">
        <v>35027</v>
      </c>
      <c r="E6415" s="342">
        <v>4000</v>
      </c>
      <c r="F6415" s="432" t="s">
        <v>35028</v>
      </c>
      <c r="G6415" s="778" t="s">
        <v>35029</v>
      </c>
      <c r="H6415" s="990" t="s">
        <v>25071</v>
      </c>
      <c r="I6415" s="990" t="s">
        <v>34428</v>
      </c>
      <c r="J6415" s="990" t="s">
        <v>19773</v>
      </c>
      <c r="K6415" s="797" t="s">
        <v>32896</v>
      </c>
      <c r="L6415" s="797">
        <v>12</v>
      </c>
      <c r="M6415" s="655">
        <v>48000</v>
      </c>
      <c r="N6415" s="797" t="s">
        <v>32896</v>
      </c>
      <c r="O6415" s="797">
        <v>6</v>
      </c>
      <c r="P6415" s="655">
        <v>24000</v>
      </c>
      <c r="Q6415" s="797" t="s">
        <v>32896</v>
      </c>
      <c r="R6415" s="797">
        <v>12</v>
      </c>
      <c r="S6415" s="1009">
        <v>48000</v>
      </c>
    </row>
    <row r="6416" spans="1:19" s="889" customFormat="1" ht="34.9">
      <c r="A6416" s="989" t="s">
        <v>1035</v>
      </c>
      <c r="B6416" s="399" t="s">
        <v>29742</v>
      </c>
      <c r="C6416" s="399" t="s">
        <v>115</v>
      </c>
      <c r="D6416" s="399" t="s">
        <v>35030</v>
      </c>
      <c r="E6416" s="342">
        <v>2400</v>
      </c>
      <c r="F6416" s="432" t="s">
        <v>35031</v>
      </c>
      <c r="G6416" s="778" t="s">
        <v>35032</v>
      </c>
      <c r="H6416" s="990" t="s">
        <v>23633</v>
      </c>
      <c r="I6416" s="990" t="s">
        <v>34377</v>
      </c>
      <c r="J6416" s="990" t="s">
        <v>19749</v>
      </c>
      <c r="K6416" s="797" t="s">
        <v>35033</v>
      </c>
      <c r="L6416" s="797">
        <v>12</v>
      </c>
      <c r="M6416" s="655">
        <v>28800</v>
      </c>
      <c r="N6416" s="797" t="s">
        <v>35033</v>
      </c>
      <c r="O6416" s="797">
        <v>6</v>
      </c>
      <c r="P6416" s="655">
        <v>14400</v>
      </c>
      <c r="Q6416" s="797" t="s">
        <v>35033</v>
      </c>
      <c r="R6416" s="797">
        <v>12</v>
      </c>
      <c r="S6416" s="1009">
        <v>28800</v>
      </c>
    </row>
    <row r="6417" spans="1:19" s="889" customFormat="1" ht="34.9">
      <c r="A6417" s="989" t="s">
        <v>1035</v>
      </c>
      <c r="B6417" s="399" t="s">
        <v>29742</v>
      </c>
      <c r="C6417" s="399" t="s">
        <v>115</v>
      </c>
      <c r="D6417" s="399" t="s">
        <v>34672</v>
      </c>
      <c r="E6417" s="342">
        <v>3250</v>
      </c>
      <c r="F6417" s="432" t="s">
        <v>28176</v>
      </c>
      <c r="G6417" s="778" t="s">
        <v>28177</v>
      </c>
      <c r="H6417" s="990" t="s">
        <v>19713</v>
      </c>
      <c r="I6417" s="990" t="s">
        <v>19764</v>
      </c>
      <c r="J6417" s="990" t="s">
        <v>19764</v>
      </c>
      <c r="K6417" s="797" t="s">
        <v>35034</v>
      </c>
      <c r="L6417" s="797">
        <v>2</v>
      </c>
      <c r="M6417" s="655">
        <v>4568.42</v>
      </c>
      <c r="N6417" s="797" t="s">
        <v>35034</v>
      </c>
      <c r="O6417" s="797">
        <v>0</v>
      </c>
      <c r="P6417" s="655">
        <v>0</v>
      </c>
      <c r="Q6417" s="797"/>
      <c r="R6417" s="797">
        <v>0</v>
      </c>
      <c r="S6417" s="1009">
        <v>0</v>
      </c>
    </row>
    <row r="6418" spans="1:19" s="889" customFormat="1" ht="34.9">
      <c r="A6418" s="989" t="s">
        <v>1035</v>
      </c>
      <c r="B6418" s="399" t="s">
        <v>29742</v>
      </c>
      <c r="C6418" s="399" t="s">
        <v>115</v>
      </c>
      <c r="D6418" s="399" t="s">
        <v>35035</v>
      </c>
      <c r="E6418" s="342">
        <v>5000</v>
      </c>
      <c r="F6418" s="432" t="s">
        <v>35036</v>
      </c>
      <c r="G6418" s="778" t="s">
        <v>35037</v>
      </c>
      <c r="H6418" s="990" t="s">
        <v>19733</v>
      </c>
      <c r="I6418" s="990" t="s">
        <v>19764</v>
      </c>
      <c r="J6418" s="990" t="s">
        <v>19764</v>
      </c>
      <c r="K6418" s="797" t="s">
        <v>35038</v>
      </c>
      <c r="L6418" s="797">
        <v>12</v>
      </c>
      <c r="M6418" s="655">
        <v>60000</v>
      </c>
      <c r="N6418" s="797" t="s">
        <v>35038</v>
      </c>
      <c r="O6418" s="797">
        <v>6</v>
      </c>
      <c r="P6418" s="655">
        <v>30000</v>
      </c>
      <c r="Q6418" s="797" t="s">
        <v>35038</v>
      </c>
      <c r="R6418" s="797">
        <v>0</v>
      </c>
      <c r="S6418" s="1009">
        <v>0</v>
      </c>
    </row>
    <row r="6419" spans="1:19" s="889" customFormat="1" ht="34.9">
      <c r="A6419" s="989" t="s">
        <v>1035</v>
      </c>
      <c r="B6419" s="399" t="s">
        <v>29742</v>
      </c>
      <c r="C6419" s="399" t="s">
        <v>115</v>
      </c>
      <c r="D6419" s="399" t="s">
        <v>35039</v>
      </c>
      <c r="E6419" s="342">
        <v>4000</v>
      </c>
      <c r="F6419" s="432" t="s">
        <v>35040</v>
      </c>
      <c r="G6419" s="778" t="s">
        <v>35041</v>
      </c>
      <c r="H6419" s="990" t="s">
        <v>19733</v>
      </c>
      <c r="I6419" s="990" t="s">
        <v>19764</v>
      </c>
      <c r="J6419" s="990" t="s">
        <v>19764</v>
      </c>
      <c r="K6419" s="797" t="s">
        <v>35042</v>
      </c>
      <c r="L6419" s="797">
        <v>12</v>
      </c>
      <c r="M6419" s="655">
        <v>48000</v>
      </c>
      <c r="N6419" s="797" t="s">
        <v>35042</v>
      </c>
      <c r="O6419" s="797">
        <v>6</v>
      </c>
      <c r="P6419" s="655">
        <v>24000</v>
      </c>
      <c r="Q6419" s="797" t="s">
        <v>35042</v>
      </c>
      <c r="R6419" s="797">
        <v>12</v>
      </c>
      <c r="S6419" s="1009">
        <v>48000</v>
      </c>
    </row>
    <row r="6420" spans="1:19" s="889" customFormat="1" ht="34.9">
      <c r="A6420" s="989" t="s">
        <v>1035</v>
      </c>
      <c r="B6420" s="399" t="s">
        <v>29742</v>
      </c>
      <c r="C6420" s="399" t="s">
        <v>115</v>
      </c>
      <c r="D6420" s="399" t="s">
        <v>35043</v>
      </c>
      <c r="E6420" s="342">
        <v>5500</v>
      </c>
      <c r="F6420" s="432" t="s">
        <v>35044</v>
      </c>
      <c r="G6420" s="778" t="s">
        <v>35045</v>
      </c>
      <c r="H6420" s="990" t="s">
        <v>19733</v>
      </c>
      <c r="I6420" s="990" t="s">
        <v>19773</v>
      </c>
      <c r="J6420" s="990" t="s">
        <v>19703</v>
      </c>
      <c r="K6420" s="797" t="s">
        <v>35046</v>
      </c>
      <c r="L6420" s="797">
        <v>12</v>
      </c>
      <c r="M6420" s="655">
        <v>66000</v>
      </c>
      <c r="N6420" s="797" t="s">
        <v>35046</v>
      </c>
      <c r="O6420" s="797">
        <v>6</v>
      </c>
      <c r="P6420" s="655">
        <v>33000</v>
      </c>
      <c r="Q6420" s="797" t="s">
        <v>35046</v>
      </c>
      <c r="R6420" s="797">
        <v>0</v>
      </c>
      <c r="S6420" s="1009">
        <v>0</v>
      </c>
    </row>
    <row r="6421" spans="1:19" s="889" customFormat="1" ht="34.9">
      <c r="A6421" s="989" t="s">
        <v>1035</v>
      </c>
      <c r="B6421" s="399" t="s">
        <v>29742</v>
      </c>
      <c r="C6421" s="399" t="s">
        <v>115</v>
      </c>
      <c r="D6421" s="399" t="s">
        <v>35047</v>
      </c>
      <c r="E6421" s="342">
        <v>3800</v>
      </c>
      <c r="F6421" s="432" t="s">
        <v>35048</v>
      </c>
      <c r="G6421" s="778" t="s">
        <v>35049</v>
      </c>
      <c r="H6421" s="990" t="s">
        <v>23633</v>
      </c>
      <c r="I6421" s="990" t="s">
        <v>34377</v>
      </c>
      <c r="J6421" s="990" t="s">
        <v>19749</v>
      </c>
      <c r="K6421" s="797" t="s">
        <v>32377</v>
      </c>
      <c r="L6421" s="797">
        <v>12</v>
      </c>
      <c r="M6421" s="655">
        <v>45621.85</v>
      </c>
      <c r="N6421" s="797" t="s">
        <v>32377</v>
      </c>
      <c r="O6421" s="797">
        <v>6</v>
      </c>
      <c r="P6421" s="655">
        <v>22800</v>
      </c>
      <c r="Q6421" s="797" t="s">
        <v>32377</v>
      </c>
      <c r="R6421" s="797">
        <v>12</v>
      </c>
      <c r="S6421" s="1009">
        <v>45600</v>
      </c>
    </row>
    <row r="6422" spans="1:19" s="889" customFormat="1" ht="34.9">
      <c r="A6422" s="989" t="s">
        <v>1035</v>
      </c>
      <c r="B6422" s="399" t="s">
        <v>29742</v>
      </c>
      <c r="C6422" s="399" t="s">
        <v>115</v>
      </c>
      <c r="D6422" s="399" t="s">
        <v>34434</v>
      </c>
      <c r="E6422" s="342">
        <v>5500</v>
      </c>
      <c r="F6422" s="432" t="s">
        <v>35050</v>
      </c>
      <c r="G6422" s="778" t="s">
        <v>35051</v>
      </c>
      <c r="H6422" s="990" t="s">
        <v>19733</v>
      </c>
      <c r="I6422" s="990" t="s">
        <v>19773</v>
      </c>
      <c r="J6422" s="990" t="s">
        <v>19703</v>
      </c>
      <c r="K6422" s="797" t="s">
        <v>35052</v>
      </c>
      <c r="L6422" s="797">
        <v>12</v>
      </c>
      <c r="M6422" s="655">
        <v>59482.57</v>
      </c>
      <c r="N6422" s="797" t="s">
        <v>35052</v>
      </c>
      <c r="O6422" s="797">
        <v>6</v>
      </c>
      <c r="P6422" s="655">
        <v>33000</v>
      </c>
      <c r="Q6422" s="797" t="s">
        <v>35052</v>
      </c>
      <c r="R6422" s="797">
        <v>12</v>
      </c>
      <c r="S6422" s="1009">
        <v>66000</v>
      </c>
    </row>
    <row r="6423" spans="1:19" s="889" customFormat="1" ht="46.5">
      <c r="A6423" s="989" t="s">
        <v>1035</v>
      </c>
      <c r="B6423" s="399" t="s">
        <v>29742</v>
      </c>
      <c r="C6423" s="399" t="s">
        <v>115</v>
      </c>
      <c r="D6423" s="399" t="s">
        <v>35053</v>
      </c>
      <c r="E6423" s="342">
        <v>3000</v>
      </c>
      <c r="F6423" s="432" t="s">
        <v>35054</v>
      </c>
      <c r="G6423" s="778" t="s">
        <v>35055</v>
      </c>
      <c r="H6423" s="990" t="s">
        <v>35056</v>
      </c>
      <c r="I6423" s="990" t="s">
        <v>19764</v>
      </c>
      <c r="J6423" s="990" t="s">
        <v>19764</v>
      </c>
      <c r="K6423" s="797" t="s">
        <v>35057</v>
      </c>
      <c r="L6423" s="797">
        <v>7</v>
      </c>
      <c r="M6423" s="655">
        <v>22300</v>
      </c>
      <c r="N6423" s="797" t="s">
        <v>35057</v>
      </c>
      <c r="O6423" s="797">
        <v>3</v>
      </c>
      <c r="P6423" s="655">
        <v>10500</v>
      </c>
      <c r="Q6423" s="797" t="s">
        <v>35057</v>
      </c>
      <c r="R6423" s="797">
        <v>12</v>
      </c>
      <c r="S6423" s="1009">
        <v>36000</v>
      </c>
    </row>
    <row r="6424" spans="1:19" s="889" customFormat="1" ht="34.9">
      <c r="A6424" s="989" t="s">
        <v>1035</v>
      </c>
      <c r="B6424" s="399" t="s">
        <v>29742</v>
      </c>
      <c r="C6424" s="399" t="s">
        <v>115</v>
      </c>
      <c r="D6424" s="399" t="s">
        <v>34528</v>
      </c>
      <c r="E6424" s="342">
        <v>3752</v>
      </c>
      <c r="F6424" s="432" t="s">
        <v>35058</v>
      </c>
      <c r="G6424" s="778" t="s">
        <v>35059</v>
      </c>
      <c r="H6424" s="990" t="s">
        <v>19713</v>
      </c>
      <c r="I6424" s="990" t="s">
        <v>34428</v>
      </c>
      <c r="J6424" s="990" t="s">
        <v>19773</v>
      </c>
      <c r="K6424" s="797" t="s">
        <v>35060</v>
      </c>
      <c r="L6424" s="797">
        <v>10</v>
      </c>
      <c r="M6424" s="655">
        <v>38145.33</v>
      </c>
      <c r="N6424" s="797" t="s">
        <v>35060</v>
      </c>
      <c r="O6424" s="797">
        <v>6</v>
      </c>
      <c r="P6424" s="655">
        <v>22512.010000000002</v>
      </c>
      <c r="Q6424" s="797" t="s">
        <v>35060</v>
      </c>
      <c r="R6424" s="797">
        <v>12</v>
      </c>
      <c r="S6424" s="1009">
        <v>45024</v>
      </c>
    </row>
    <row r="6425" spans="1:19" s="889" customFormat="1" ht="34.9">
      <c r="A6425" s="989" t="s">
        <v>1035</v>
      </c>
      <c r="B6425" s="399" t="s">
        <v>29742</v>
      </c>
      <c r="C6425" s="399" t="s">
        <v>115</v>
      </c>
      <c r="D6425" s="399" t="s">
        <v>35061</v>
      </c>
      <c r="E6425" s="342">
        <v>5500</v>
      </c>
      <c r="F6425" s="432" t="s">
        <v>35062</v>
      </c>
      <c r="G6425" s="778" t="s">
        <v>35063</v>
      </c>
      <c r="H6425" s="990" t="s">
        <v>19713</v>
      </c>
      <c r="I6425" s="990" t="s">
        <v>19773</v>
      </c>
      <c r="J6425" s="990" t="s">
        <v>19703</v>
      </c>
      <c r="K6425" s="797" t="s">
        <v>35064</v>
      </c>
      <c r="L6425" s="797">
        <v>7</v>
      </c>
      <c r="M6425" s="655">
        <v>40883.33</v>
      </c>
      <c r="N6425" s="797" t="s">
        <v>35064</v>
      </c>
      <c r="O6425" s="797">
        <v>6</v>
      </c>
      <c r="P6425" s="655">
        <v>33000</v>
      </c>
      <c r="Q6425" s="797" t="s">
        <v>35064</v>
      </c>
      <c r="R6425" s="797">
        <v>12</v>
      </c>
      <c r="S6425" s="1009">
        <v>66000</v>
      </c>
    </row>
    <row r="6426" spans="1:19" s="889" customFormat="1" ht="34.9">
      <c r="A6426" s="989" t="s">
        <v>1035</v>
      </c>
      <c r="B6426" s="399" t="s">
        <v>29742</v>
      </c>
      <c r="C6426" s="399" t="s">
        <v>115</v>
      </c>
      <c r="D6426" s="399" t="s">
        <v>35065</v>
      </c>
      <c r="E6426" s="342">
        <v>3500</v>
      </c>
      <c r="F6426" s="432" t="s">
        <v>35066</v>
      </c>
      <c r="G6426" s="778" t="s">
        <v>35067</v>
      </c>
      <c r="H6426" s="990" t="s">
        <v>19733</v>
      </c>
      <c r="I6426" s="990" t="s">
        <v>19764</v>
      </c>
      <c r="J6426" s="990" t="s">
        <v>19764</v>
      </c>
      <c r="K6426" s="797" t="s">
        <v>35068</v>
      </c>
      <c r="L6426" s="797">
        <v>12</v>
      </c>
      <c r="M6426" s="655">
        <v>42116.67</v>
      </c>
      <c r="N6426" s="797" t="s">
        <v>35068</v>
      </c>
      <c r="O6426" s="797">
        <v>6</v>
      </c>
      <c r="P6426" s="655">
        <v>21000</v>
      </c>
      <c r="Q6426" s="797" t="s">
        <v>35068</v>
      </c>
      <c r="R6426" s="797">
        <v>12</v>
      </c>
      <c r="S6426" s="1009">
        <v>42000</v>
      </c>
    </row>
    <row r="6427" spans="1:19" s="889" customFormat="1" ht="34.9">
      <c r="A6427" s="989" t="s">
        <v>1035</v>
      </c>
      <c r="B6427" s="399" t="s">
        <v>29742</v>
      </c>
      <c r="C6427" s="399" t="s">
        <v>115</v>
      </c>
      <c r="D6427" s="399" t="s">
        <v>35069</v>
      </c>
      <c r="E6427" s="342">
        <v>3800</v>
      </c>
      <c r="F6427" s="432" t="s">
        <v>35070</v>
      </c>
      <c r="G6427" s="778" t="s">
        <v>35071</v>
      </c>
      <c r="H6427" s="990" t="s">
        <v>19741</v>
      </c>
      <c r="I6427" s="990" t="s">
        <v>34377</v>
      </c>
      <c r="J6427" s="990" t="s">
        <v>19749</v>
      </c>
      <c r="K6427" s="797" t="s">
        <v>35072</v>
      </c>
      <c r="L6427" s="797">
        <v>12</v>
      </c>
      <c r="M6427" s="655">
        <v>45600</v>
      </c>
      <c r="N6427" s="797" t="s">
        <v>35072</v>
      </c>
      <c r="O6427" s="797">
        <v>6</v>
      </c>
      <c r="P6427" s="655">
        <v>22800</v>
      </c>
      <c r="Q6427" s="797" t="s">
        <v>35072</v>
      </c>
      <c r="R6427" s="797">
        <v>12</v>
      </c>
      <c r="S6427" s="1009">
        <v>45600</v>
      </c>
    </row>
    <row r="6428" spans="1:19" s="889" customFormat="1" ht="34.9">
      <c r="A6428" s="989" t="s">
        <v>1035</v>
      </c>
      <c r="B6428" s="399" t="s">
        <v>29742</v>
      </c>
      <c r="C6428" s="399" t="s">
        <v>115</v>
      </c>
      <c r="D6428" s="399" t="s">
        <v>34430</v>
      </c>
      <c r="E6428" s="342">
        <v>3000</v>
      </c>
      <c r="F6428" s="432" t="s">
        <v>35073</v>
      </c>
      <c r="G6428" s="778" t="s">
        <v>35074</v>
      </c>
      <c r="H6428" s="990" t="s">
        <v>19733</v>
      </c>
      <c r="I6428" s="990" t="s">
        <v>19764</v>
      </c>
      <c r="J6428" s="990" t="s">
        <v>19764</v>
      </c>
      <c r="K6428" s="797" t="s">
        <v>35075</v>
      </c>
      <c r="L6428" s="797">
        <v>12</v>
      </c>
      <c r="M6428" s="655">
        <v>36000</v>
      </c>
      <c r="N6428" s="797" t="s">
        <v>35075</v>
      </c>
      <c r="O6428" s="797">
        <v>6</v>
      </c>
      <c r="P6428" s="655">
        <v>18104.03</v>
      </c>
      <c r="Q6428" s="797" t="s">
        <v>35075</v>
      </c>
      <c r="R6428" s="797">
        <v>12</v>
      </c>
      <c r="S6428" s="1009">
        <v>36000</v>
      </c>
    </row>
    <row r="6429" spans="1:19" s="889" customFormat="1" ht="34.9">
      <c r="A6429" s="989" t="s">
        <v>1035</v>
      </c>
      <c r="B6429" s="399" t="s">
        <v>29742</v>
      </c>
      <c r="C6429" s="399" t="s">
        <v>115</v>
      </c>
      <c r="D6429" s="399" t="s">
        <v>35076</v>
      </c>
      <c r="E6429" s="342">
        <v>2500</v>
      </c>
      <c r="F6429" s="432" t="s">
        <v>35077</v>
      </c>
      <c r="G6429" s="778" t="s">
        <v>35078</v>
      </c>
      <c r="H6429" s="990" t="s">
        <v>19713</v>
      </c>
      <c r="I6429" s="990" t="s">
        <v>19764</v>
      </c>
      <c r="J6429" s="990" t="s">
        <v>19764</v>
      </c>
      <c r="K6429" s="797" t="s">
        <v>35079</v>
      </c>
      <c r="L6429" s="797">
        <v>7</v>
      </c>
      <c r="M6429" s="655">
        <v>18083.330000000002</v>
      </c>
      <c r="N6429" s="797" t="s">
        <v>35079</v>
      </c>
      <c r="O6429" s="797">
        <v>6</v>
      </c>
      <c r="P6429" s="655">
        <v>15000</v>
      </c>
      <c r="Q6429" s="797" t="s">
        <v>35079</v>
      </c>
      <c r="R6429" s="797">
        <v>12</v>
      </c>
      <c r="S6429" s="1009">
        <v>30000</v>
      </c>
    </row>
    <row r="6430" spans="1:19" s="889" customFormat="1" ht="34.9">
      <c r="A6430" s="989" t="s">
        <v>1035</v>
      </c>
      <c r="B6430" s="399" t="s">
        <v>29742</v>
      </c>
      <c r="C6430" s="399" t="s">
        <v>115</v>
      </c>
      <c r="D6430" s="399" t="s">
        <v>35080</v>
      </c>
      <c r="E6430" s="342">
        <v>4500</v>
      </c>
      <c r="F6430" s="432" t="s">
        <v>35081</v>
      </c>
      <c r="G6430" s="778" t="s">
        <v>35082</v>
      </c>
      <c r="H6430" s="990" t="s">
        <v>19733</v>
      </c>
      <c r="I6430" s="990" t="s">
        <v>19773</v>
      </c>
      <c r="J6430" s="990" t="s">
        <v>19703</v>
      </c>
      <c r="K6430" s="797" t="s">
        <v>32124</v>
      </c>
      <c r="L6430" s="797">
        <v>12</v>
      </c>
      <c r="M6430" s="655">
        <v>54000</v>
      </c>
      <c r="N6430" s="797" t="s">
        <v>32124</v>
      </c>
      <c r="O6430" s="797">
        <v>6</v>
      </c>
      <c r="P6430" s="655">
        <v>27000</v>
      </c>
      <c r="Q6430" s="797" t="s">
        <v>32124</v>
      </c>
      <c r="R6430" s="797">
        <v>12</v>
      </c>
      <c r="S6430" s="1009">
        <v>54000</v>
      </c>
    </row>
    <row r="6431" spans="1:19" s="889" customFormat="1" ht="34.9">
      <c r="A6431" s="989" t="s">
        <v>1035</v>
      </c>
      <c r="B6431" s="399" t="s">
        <v>29742</v>
      </c>
      <c r="C6431" s="399" t="s">
        <v>115</v>
      </c>
      <c r="D6431" s="399" t="s">
        <v>35083</v>
      </c>
      <c r="E6431" s="342">
        <v>4500</v>
      </c>
      <c r="F6431" s="432" t="s">
        <v>35084</v>
      </c>
      <c r="G6431" s="778" t="s">
        <v>35085</v>
      </c>
      <c r="H6431" s="990" t="s">
        <v>19733</v>
      </c>
      <c r="I6431" s="990" t="s">
        <v>19773</v>
      </c>
      <c r="J6431" s="990" t="s">
        <v>19703</v>
      </c>
      <c r="K6431" s="797" t="s">
        <v>35086</v>
      </c>
      <c r="L6431" s="797">
        <v>12</v>
      </c>
      <c r="M6431" s="655">
        <v>54000</v>
      </c>
      <c r="N6431" s="797" t="s">
        <v>35086</v>
      </c>
      <c r="O6431" s="797">
        <v>6</v>
      </c>
      <c r="P6431" s="655">
        <v>27000</v>
      </c>
      <c r="Q6431" s="797" t="s">
        <v>35086</v>
      </c>
      <c r="R6431" s="797">
        <v>12</v>
      </c>
      <c r="S6431" s="1009">
        <v>54000</v>
      </c>
    </row>
    <row r="6432" spans="1:19" s="889" customFormat="1" ht="34.9">
      <c r="A6432" s="989" t="s">
        <v>1035</v>
      </c>
      <c r="B6432" s="399" t="s">
        <v>29742</v>
      </c>
      <c r="C6432" s="399" t="s">
        <v>115</v>
      </c>
      <c r="D6432" s="399" t="s">
        <v>35087</v>
      </c>
      <c r="E6432" s="342">
        <v>4000</v>
      </c>
      <c r="F6432" s="432" t="s">
        <v>35088</v>
      </c>
      <c r="G6432" s="778" t="s">
        <v>35089</v>
      </c>
      <c r="H6432" s="990" t="s">
        <v>19733</v>
      </c>
      <c r="I6432" s="990" t="s">
        <v>19764</v>
      </c>
      <c r="J6432" s="990" t="s">
        <v>19764</v>
      </c>
      <c r="K6432" s="797" t="s">
        <v>35090</v>
      </c>
      <c r="L6432" s="797">
        <v>12</v>
      </c>
      <c r="M6432" s="655">
        <v>48000</v>
      </c>
      <c r="N6432" s="797" t="s">
        <v>35090</v>
      </c>
      <c r="O6432" s="797">
        <v>6</v>
      </c>
      <c r="P6432" s="655">
        <v>24000</v>
      </c>
      <c r="Q6432" s="797" t="s">
        <v>35090</v>
      </c>
      <c r="R6432" s="797">
        <v>12</v>
      </c>
      <c r="S6432" s="1009">
        <v>48000</v>
      </c>
    </row>
    <row r="6433" spans="1:19" s="889" customFormat="1" ht="34.9">
      <c r="A6433" s="989" t="s">
        <v>1035</v>
      </c>
      <c r="B6433" s="399" t="s">
        <v>29742</v>
      </c>
      <c r="C6433" s="399" t="s">
        <v>115</v>
      </c>
      <c r="D6433" s="399" t="s">
        <v>35091</v>
      </c>
      <c r="E6433" s="342">
        <v>8000</v>
      </c>
      <c r="F6433" s="432" t="s">
        <v>35092</v>
      </c>
      <c r="G6433" s="778" t="s">
        <v>35093</v>
      </c>
      <c r="H6433" s="990" t="s">
        <v>19729</v>
      </c>
      <c r="I6433" s="990" t="s">
        <v>19773</v>
      </c>
      <c r="J6433" s="990" t="s">
        <v>19703</v>
      </c>
      <c r="K6433" s="797" t="s">
        <v>35094</v>
      </c>
      <c r="L6433" s="797">
        <v>12</v>
      </c>
      <c r="M6433" s="655">
        <v>96000</v>
      </c>
      <c r="N6433" s="797" t="s">
        <v>35094</v>
      </c>
      <c r="O6433" s="797">
        <v>6</v>
      </c>
      <c r="P6433" s="655">
        <v>48411.33</v>
      </c>
      <c r="Q6433" s="797" t="s">
        <v>35094</v>
      </c>
      <c r="R6433" s="797">
        <v>0</v>
      </c>
      <c r="S6433" s="1009">
        <v>0</v>
      </c>
    </row>
    <row r="6434" spans="1:19" s="889" customFormat="1" ht="34.9">
      <c r="A6434" s="989" t="s">
        <v>1035</v>
      </c>
      <c r="B6434" s="399" t="s">
        <v>29742</v>
      </c>
      <c r="C6434" s="399" t="s">
        <v>115</v>
      </c>
      <c r="D6434" s="399" t="s">
        <v>34430</v>
      </c>
      <c r="E6434" s="342">
        <v>3000</v>
      </c>
      <c r="F6434" s="432" t="s">
        <v>35095</v>
      </c>
      <c r="G6434" s="778" t="s">
        <v>35096</v>
      </c>
      <c r="H6434" s="990" t="s">
        <v>19733</v>
      </c>
      <c r="I6434" s="990" t="s">
        <v>19764</v>
      </c>
      <c r="J6434" s="990" t="s">
        <v>19764</v>
      </c>
      <c r="K6434" s="797" t="s">
        <v>35097</v>
      </c>
      <c r="L6434" s="797">
        <v>12</v>
      </c>
      <c r="M6434" s="655">
        <v>35274.199999999997</v>
      </c>
      <c r="N6434" s="797" t="s">
        <v>35097</v>
      </c>
      <c r="O6434" s="797">
        <v>6</v>
      </c>
      <c r="P6434" s="655">
        <v>18000</v>
      </c>
      <c r="Q6434" s="797" t="s">
        <v>35097</v>
      </c>
      <c r="R6434" s="797">
        <v>12</v>
      </c>
      <c r="S6434" s="1009">
        <v>36000</v>
      </c>
    </row>
    <row r="6435" spans="1:19" s="889" customFormat="1" ht="34.9">
      <c r="A6435" s="989" t="s">
        <v>1035</v>
      </c>
      <c r="B6435" s="399" t="s">
        <v>29742</v>
      </c>
      <c r="C6435" s="399" t="s">
        <v>115</v>
      </c>
      <c r="D6435" s="399" t="s">
        <v>35098</v>
      </c>
      <c r="E6435" s="342">
        <v>5000</v>
      </c>
      <c r="F6435" s="432" t="s">
        <v>35099</v>
      </c>
      <c r="G6435" s="778" t="s">
        <v>35100</v>
      </c>
      <c r="H6435" s="990" t="s">
        <v>19733</v>
      </c>
      <c r="I6435" s="990" t="s">
        <v>19764</v>
      </c>
      <c r="J6435" s="990" t="s">
        <v>19764</v>
      </c>
      <c r="K6435" s="797" t="s">
        <v>35101</v>
      </c>
      <c r="L6435" s="797">
        <v>10</v>
      </c>
      <c r="M6435" s="655">
        <v>46778.33</v>
      </c>
      <c r="N6435" s="797" t="s">
        <v>35101</v>
      </c>
      <c r="O6435" s="797">
        <v>0</v>
      </c>
      <c r="P6435" s="655">
        <v>0</v>
      </c>
      <c r="Q6435" s="797"/>
      <c r="R6435" s="797">
        <v>12</v>
      </c>
      <c r="S6435" s="1009">
        <v>60000</v>
      </c>
    </row>
    <row r="6436" spans="1:19" s="889" customFormat="1" ht="34.9">
      <c r="A6436" s="989" t="s">
        <v>1035</v>
      </c>
      <c r="B6436" s="399" t="s">
        <v>29742</v>
      </c>
      <c r="C6436" s="399" t="s">
        <v>115</v>
      </c>
      <c r="D6436" s="399" t="s">
        <v>35102</v>
      </c>
      <c r="E6436" s="342">
        <v>1800</v>
      </c>
      <c r="F6436" s="432" t="s">
        <v>35103</v>
      </c>
      <c r="G6436" s="778" t="s">
        <v>35104</v>
      </c>
      <c r="H6436" s="990" t="s">
        <v>23633</v>
      </c>
      <c r="I6436" s="990" t="s">
        <v>34377</v>
      </c>
      <c r="J6436" s="990" t="s">
        <v>19749</v>
      </c>
      <c r="K6436" s="797" t="s">
        <v>35105</v>
      </c>
      <c r="L6436" s="797">
        <v>12</v>
      </c>
      <c r="M6436" s="655">
        <v>21600</v>
      </c>
      <c r="N6436" s="797" t="s">
        <v>35105</v>
      </c>
      <c r="O6436" s="797">
        <v>6</v>
      </c>
      <c r="P6436" s="655">
        <v>10800</v>
      </c>
      <c r="Q6436" s="797" t="s">
        <v>35105</v>
      </c>
      <c r="R6436" s="797">
        <v>12</v>
      </c>
      <c r="S6436" s="1009">
        <v>21600</v>
      </c>
    </row>
    <row r="6437" spans="1:19" s="889" customFormat="1" ht="34.9">
      <c r="A6437" s="989" t="s">
        <v>1035</v>
      </c>
      <c r="B6437" s="399" t="s">
        <v>29742</v>
      </c>
      <c r="C6437" s="399" t="s">
        <v>115</v>
      </c>
      <c r="D6437" s="399" t="s">
        <v>35080</v>
      </c>
      <c r="E6437" s="342">
        <v>4500</v>
      </c>
      <c r="F6437" s="432" t="s">
        <v>35106</v>
      </c>
      <c r="G6437" s="778" t="s">
        <v>35107</v>
      </c>
      <c r="H6437" s="990" t="s">
        <v>19713</v>
      </c>
      <c r="I6437" s="990" t="s">
        <v>34428</v>
      </c>
      <c r="J6437" s="990" t="s">
        <v>19773</v>
      </c>
      <c r="K6437" s="797" t="s">
        <v>35108</v>
      </c>
      <c r="L6437" s="797">
        <v>12</v>
      </c>
      <c r="M6437" s="655">
        <v>54000</v>
      </c>
      <c r="N6437" s="797" t="s">
        <v>35108</v>
      </c>
      <c r="O6437" s="797">
        <v>6</v>
      </c>
      <c r="P6437" s="655">
        <v>27000</v>
      </c>
      <c r="Q6437" s="797" t="s">
        <v>35108</v>
      </c>
      <c r="R6437" s="797">
        <v>12</v>
      </c>
      <c r="S6437" s="1009">
        <v>54000</v>
      </c>
    </row>
    <row r="6438" spans="1:19" s="889" customFormat="1" ht="34.9">
      <c r="A6438" s="989" t="s">
        <v>1035</v>
      </c>
      <c r="B6438" s="399" t="s">
        <v>29742</v>
      </c>
      <c r="C6438" s="399" t="s">
        <v>115</v>
      </c>
      <c r="D6438" s="399" t="s">
        <v>35109</v>
      </c>
      <c r="E6438" s="342">
        <v>2800</v>
      </c>
      <c r="F6438" s="432" t="s">
        <v>35110</v>
      </c>
      <c r="G6438" s="778" t="s">
        <v>35111</v>
      </c>
      <c r="H6438" s="990" t="s">
        <v>27182</v>
      </c>
      <c r="I6438" s="990" t="s">
        <v>19764</v>
      </c>
      <c r="J6438" s="990" t="s">
        <v>19764</v>
      </c>
      <c r="K6438" s="797" t="s">
        <v>35112</v>
      </c>
      <c r="L6438" s="797">
        <v>2</v>
      </c>
      <c r="M6438" s="655">
        <v>8236.66</v>
      </c>
      <c r="N6438" s="797" t="s">
        <v>35112</v>
      </c>
      <c r="O6438" s="797">
        <v>0</v>
      </c>
      <c r="P6438" s="655">
        <v>0</v>
      </c>
      <c r="Q6438" s="797"/>
      <c r="R6438" s="797">
        <v>0</v>
      </c>
      <c r="S6438" s="1009">
        <v>0</v>
      </c>
    </row>
    <row r="6439" spans="1:19" s="889" customFormat="1" ht="34.9">
      <c r="A6439" s="989" t="s">
        <v>1035</v>
      </c>
      <c r="B6439" s="399" t="s">
        <v>29742</v>
      </c>
      <c r="C6439" s="399" t="s">
        <v>115</v>
      </c>
      <c r="D6439" s="399" t="s">
        <v>35113</v>
      </c>
      <c r="E6439" s="342">
        <v>3000</v>
      </c>
      <c r="F6439" s="432" t="s">
        <v>35114</v>
      </c>
      <c r="G6439" s="778" t="s">
        <v>35115</v>
      </c>
      <c r="H6439" s="990" t="s">
        <v>19733</v>
      </c>
      <c r="I6439" s="990" t="s">
        <v>19773</v>
      </c>
      <c r="J6439" s="990" t="s">
        <v>19703</v>
      </c>
      <c r="K6439" s="797" t="s">
        <v>35116</v>
      </c>
      <c r="L6439" s="797">
        <v>12</v>
      </c>
      <c r="M6439" s="655">
        <v>36000</v>
      </c>
      <c r="N6439" s="797" t="s">
        <v>35116</v>
      </c>
      <c r="O6439" s="797">
        <v>6</v>
      </c>
      <c r="P6439" s="655">
        <v>18000</v>
      </c>
      <c r="Q6439" s="797" t="s">
        <v>35116</v>
      </c>
      <c r="R6439" s="797">
        <v>12</v>
      </c>
      <c r="S6439" s="1009">
        <v>36000</v>
      </c>
    </row>
    <row r="6440" spans="1:19" s="889" customFormat="1" ht="34.9">
      <c r="A6440" s="989" t="s">
        <v>1035</v>
      </c>
      <c r="B6440" s="399" t="s">
        <v>29742</v>
      </c>
      <c r="C6440" s="399" t="s">
        <v>115</v>
      </c>
      <c r="D6440" s="399" t="s">
        <v>35117</v>
      </c>
      <c r="E6440" s="342">
        <v>13000</v>
      </c>
      <c r="F6440" s="432" t="s">
        <v>35118</v>
      </c>
      <c r="G6440" s="778" t="s">
        <v>35119</v>
      </c>
      <c r="H6440" s="990" t="s">
        <v>21107</v>
      </c>
      <c r="I6440" s="990" t="s">
        <v>34498</v>
      </c>
      <c r="J6440" s="990" t="s">
        <v>20890</v>
      </c>
      <c r="K6440" s="907" t="s">
        <v>35120</v>
      </c>
      <c r="L6440" s="797">
        <v>2</v>
      </c>
      <c r="M6440" s="655">
        <v>24881.99</v>
      </c>
      <c r="N6440" s="907" t="s">
        <v>35120</v>
      </c>
      <c r="O6440" s="797">
        <v>0</v>
      </c>
      <c r="P6440" s="655">
        <v>0</v>
      </c>
      <c r="Q6440" s="907"/>
      <c r="R6440" s="907">
        <v>0</v>
      </c>
      <c r="S6440" s="1009">
        <v>0</v>
      </c>
    </row>
    <row r="6441" spans="1:19" s="889" customFormat="1" ht="34.9">
      <c r="A6441" s="989" t="s">
        <v>1035</v>
      </c>
      <c r="B6441" s="399" t="s">
        <v>29742</v>
      </c>
      <c r="C6441" s="399" t="s">
        <v>115</v>
      </c>
      <c r="D6441" s="399" t="s">
        <v>34672</v>
      </c>
      <c r="E6441" s="342">
        <v>9000</v>
      </c>
      <c r="F6441" s="432" t="s">
        <v>35121</v>
      </c>
      <c r="G6441" s="778" t="s">
        <v>35122</v>
      </c>
      <c r="H6441" s="990" t="s">
        <v>19713</v>
      </c>
      <c r="I6441" s="990" t="s">
        <v>19773</v>
      </c>
      <c r="J6441" s="990" t="s">
        <v>19703</v>
      </c>
      <c r="K6441" s="991" t="s">
        <v>35123</v>
      </c>
      <c r="L6441" s="797">
        <v>1</v>
      </c>
      <c r="M6441" s="655">
        <v>10299</v>
      </c>
      <c r="N6441" s="991" t="s">
        <v>35123</v>
      </c>
      <c r="O6441" s="797">
        <v>0</v>
      </c>
      <c r="P6441" s="655">
        <v>0</v>
      </c>
      <c r="Q6441" s="991"/>
      <c r="R6441" s="797">
        <v>0</v>
      </c>
      <c r="S6441" s="1009">
        <v>0</v>
      </c>
    </row>
    <row r="6442" spans="1:19" s="889" customFormat="1" ht="34.9">
      <c r="A6442" s="989" t="s">
        <v>1035</v>
      </c>
      <c r="B6442" s="399" t="s">
        <v>29742</v>
      </c>
      <c r="C6442" s="399" t="s">
        <v>115</v>
      </c>
      <c r="D6442" s="399" t="s">
        <v>34672</v>
      </c>
      <c r="E6442" s="342">
        <v>3000</v>
      </c>
      <c r="F6442" s="432" t="s">
        <v>35124</v>
      </c>
      <c r="G6442" s="778" t="s">
        <v>35125</v>
      </c>
      <c r="H6442" s="990" t="s">
        <v>19713</v>
      </c>
      <c r="I6442" s="990" t="s">
        <v>19764</v>
      </c>
      <c r="J6442" s="990" t="s">
        <v>19764</v>
      </c>
      <c r="K6442" s="797" t="s">
        <v>35126</v>
      </c>
      <c r="L6442" s="797">
        <v>5</v>
      </c>
      <c r="M6442" s="655">
        <v>14142</v>
      </c>
      <c r="N6442" s="797" t="s">
        <v>35126</v>
      </c>
      <c r="O6442" s="797">
        <v>0</v>
      </c>
      <c r="P6442" s="655">
        <v>0</v>
      </c>
      <c r="Q6442" s="797"/>
      <c r="R6442" s="797">
        <v>0</v>
      </c>
      <c r="S6442" s="1009">
        <v>0</v>
      </c>
    </row>
    <row r="6443" spans="1:19" s="889" customFormat="1" ht="34.9">
      <c r="A6443" s="989" t="s">
        <v>1035</v>
      </c>
      <c r="B6443" s="399" t="s">
        <v>29742</v>
      </c>
      <c r="C6443" s="399" t="s">
        <v>115</v>
      </c>
      <c r="D6443" s="399" t="s">
        <v>35127</v>
      </c>
      <c r="E6443" s="342">
        <v>7000</v>
      </c>
      <c r="F6443" s="432" t="s">
        <v>35128</v>
      </c>
      <c r="G6443" s="778" t="s">
        <v>35129</v>
      </c>
      <c r="H6443" s="990" t="s">
        <v>21489</v>
      </c>
      <c r="I6443" s="990" t="s">
        <v>19773</v>
      </c>
      <c r="J6443" s="990" t="s">
        <v>19703</v>
      </c>
      <c r="K6443" s="797" t="s">
        <v>32354</v>
      </c>
      <c r="L6443" s="797">
        <v>12</v>
      </c>
      <c r="M6443" s="655">
        <v>84000</v>
      </c>
      <c r="N6443" s="797" t="s">
        <v>32354</v>
      </c>
      <c r="O6443" s="797">
        <v>6</v>
      </c>
      <c r="P6443" s="655">
        <v>42000</v>
      </c>
      <c r="Q6443" s="797" t="s">
        <v>32354</v>
      </c>
      <c r="R6443" s="797">
        <v>12</v>
      </c>
      <c r="S6443" s="1009">
        <v>84000</v>
      </c>
    </row>
    <row r="6444" spans="1:19" s="889" customFormat="1" ht="34.9">
      <c r="A6444" s="989" t="s">
        <v>1035</v>
      </c>
      <c r="B6444" s="399" t="s">
        <v>29742</v>
      </c>
      <c r="C6444" s="399" t="s">
        <v>115</v>
      </c>
      <c r="D6444" s="399" t="s">
        <v>35039</v>
      </c>
      <c r="E6444" s="342">
        <v>4000</v>
      </c>
      <c r="F6444" s="432" t="s">
        <v>35130</v>
      </c>
      <c r="G6444" s="778" t="s">
        <v>35131</v>
      </c>
      <c r="H6444" s="990" t="s">
        <v>19733</v>
      </c>
      <c r="I6444" s="990" t="s">
        <v>19773</v>
      </c>
      <c r="J6444" s="990" t="s">
        <v>19703</v>
      </c>
      <c r="K6444" s="797" t="s">
        <v>35132</v>
      </c>
      <c r="L6444" s="797">
        <v>12</v>
      </c>
      <c r="M6444" s="655">
        <v>48266.67</v>
      </c>
      <c r="N6444" s="797" t="s">
        <v>35132</v>
      </c>
      <c r="O6444" s="797">
        <v>6</v>
      </c>
      <c r="P6444" s="655">
        <v>24000</v>
      </c>
      <c r="Q6444" s="797" t="s">
        <v>35132</v>
      </c>
      <c r="R6444" s="797">
        <v>12</v>
      </c>
      <c r="S6444" s="1009">
        <v>48000</v>
      </c>
    </row>
    <row r="6445" spans="1:19" s="889" customFormat="1" ht="34.9">
      <c r="A6445" s="989" t="s">
        <v>1035</v>
      </c>
      <c r="B6445" s="399" t="s">
        <v>29742</v>
      </c>
      <c r="C6445" s="399" t="s">
        <v>115</v>
      </c>
      <c r="D6445" s="399" t="s">
        <v>35133</v>
      </c>
      <c r="E6445" s="342">
        <v>14000</v>
      </c>
      <c r="F6445" s="432" t="s">
        <v>35134</v>
      </c>
      <c r="G6445" s="778" t="s">
        <v>35135</v>
      </c>
      <c r="H6445" s="990" t="s">
        <v>19713</v>
      </c>
      <c r="I6445" s="990" t="s">
        <v>34428</v>
      </c>
      <c r="J6445" s="990" t="s">
        <v>19773</v>
      </c>
      <c r="K6445" s="797" t="s">
        <v>35136</v>
      </c>
      <c r="L6445" s="797">
        <v>1</v>
      </c>
      <c r="M6445" s="655">
        <v>18212.669999999998</v>
      </c>
      <c r="N6445" s="797" t="s">
        <v>35136</v>
      </c>
      <c r="O6445" s="797">
        <v>0</v>
      </c>
      <c r="P6445" s="655">
        <v>0</v>
      </c>
      <c r="Q6445" s="797"/>
      <c r="R6445" s="797">
        <v>0</v>
      </c>
      <c r="S6445" s="1009">
        <v>0</v>
      </c>
    </row>
    <row r="6446" spans="1:19" s="889" customFormat="1" ht="34.9">
      <c r="A6446" s="989" t="s">
        <v>1035</v>
      </c>
      <c r="B6446" s="399" t="s">
        <v>29742</v>
      </c>
      <c r="C6446" s="399" t="s">
        <v>115</v>
      </c>
      <c r="D6446" s="399" t="s">
        <v>34787</v>
      </c>
      <c r="E6446" s="342">
        <v>2500</v>
      </c>
      <c r="F6446" s="432" t="s">
        <v>35137</v>
      </c>
      <c r="G6446" s="778" t="s">
        <v>35138</v>
      </c>
      <c r="H6446" s="990" t="s">
        <v>19733</v>
      </c>
      <c r="I6446" s="990" t="s">
        <v>19764</v>
      </c>
      <c r="J6446" s="990" t="s">
        <v>19764</v>
      </c>
      <c r="K6446" s="797" t="s">
        <v>35139</v>
      </c>
      <c r="L6446" s="797">
        <v>12</v>
      </c>
      <c r="M6446" s="655">
        <v>30000</v>
      </c>
      <c r="N6446" s="797" t="s">
        <v>35139</v>
      </c>
      <c r="O6446" s="797">
        <v>6</v>
      </c>
      <c r="P6446" s="655">
        <v>15000</v>
      </c>
      <c r="Q6446" s="797" t="s">
        <v>35139</v>
      </c>
      <c r="R6446" s="797">
        <v>12</v>
      </c>
      <c r="S6446" s="1009">
        <v>30000</v>
      </c>
    </row>
    <row r="6447" spans="1:19" s="889" customFormat="1" ht="34.9">
      <c r="A6447" s="989" t="s">
        <v>1035</v>
      </c>
      <c r="B6447" s="399" t="s">
        <v>29742</v>
      </c>
      <c r="C6447" s="399" t="s">
        <v>115</v>
      </c>
      <c r="D6447" s="399" t="s">
        <v>35140</v>
      </c>
      <c r="E6447" s="342">
        <v>10000</v>
      </c>
      <c r="F6447" s="432" t="s">
        <v>35141</v>
      </c>
      <c r="G6447" s="778" t="s">
        <v>35142</v>
      </c>
      <c r="H6447" s="990" t="s">
        <v>34399</v>
      </c>
      <c r="I6447" s="990" t="s">
        <v>19773</v>
      </c>
      <c r="J6447" s="990" t="s">
        <v>19703</v>
      </c>
      <c r="K6447" s="797" t="s">
        <v>35143</v>
      </c>
      <c r="L6447" s="797">
        <v>12</v>
      </c>
      <c r="M6447" s="655">
        <v>119021.36</v>
      </c>
      <c r="N6447" s="797" t="s">
        <v>35143</v>
      </c>
      <c r="O6447" s="797">
        <v>6</v>
      </c>
      <c r="P6447" s="655">
        <v>60000</v>
      </c>
      <c r="Q6447" s="797" t="s">
        <v>35143</v>
      </c>
      <c r="R6447" s="797">
        <v>12</v>
      </c>
      <c r="S6447" s="1009">
        <v>120000</v>
      </c>
    </row>
    <row r="6448" spans="1:19" s="889" customFormat="1" ht="34.9">
      <c r="A6448" s="989" t="s">
        <v>1035</v>
      </c>
      <c r="B6448" s="399" t="s">
        <v>29742</v>
      </c>
      <c r="C6448" s="399" t="s">
        <v>115</v>
      </c>
      <c r="D6448" s="399" t="s">
        <v>35144</v>
      </c>
      <c r="E6448" s="342">
        <v>5500</v>
      </c>
      <c r="F6448" s="432" t="s">
        <v>35145</v>
      </c>
      <c r="G6448" s="778" t="s">
        <v>35146</v>
      </c>
      <c r="H6448" s="990" t="s">
        <v>19729</v>
      </c>
      <c r="I6448" s="990" t="s">
        <v>19773</v>
      </c>
      <c r="J6448" s="990" t="s">
        <v>19703</v>
      </c>
      <c r="K6448" s="797" t="s">
        <v>35147</v>
      </c>
      <c r="L6448" s="797">
        <v>10</v>
      </c>
      <c r="M6448" s="655">
        <v>61248</v>
      </c>
      <c r="N6448" s="797" t="s">
        <v>35147</v>
      </c>
      <c r="O6448" s="797">
        <v>0</v>
      </c>
      <c r="P6448" s="655">
        <v>0</v>
      </c>
      <c r="Q6448" s="797"/>
      <c r="R6448" s="797">
        <v>12</v>
      </c>
      <c r="S6448" s="1009">
        <v>66000</v>
      </c>
    </row>
    <row r="6449" spans="1:19" s="889" customFormat="1" ht="34.9">
      <c r="A6449" s="989" t="s">
        <v>1035</v>
      </c>
      <c r="B6449" s="399" t="s">
        <v>29742</v>
      </c>
      <c r="C6449" s="399" t="s">
        <v>115</v>
      </c>
      <c r="D6449" s="399" t="s">
        <v>35148</v>
      </c>
      <c r="E6449" s="342">
        <v>8000</v>
      </c>
      <c r="F6449" s="432" t="s">
        <v>29848</v>
      </c>
      <c r="G6449" s="778" t="s">
        <v>29849</v>
      </c>
      <c r="H6449" s="990" t="s">
        <v>19713</v>
      </c>
      <c r="I6449" s="990" t="s">
        <v>19773</v>
      </c>
      <c r="J6449" s="990" t="s">
        <v>19703</v>
      </c>
      <c r="K6449" s="797" t="s">
        <v>9280</v>
      </c>
      <c r="L6449" s="797">
        <v>7</v>
      </c>
      <c r="M6449" s="655">
        <v>57866.67</v>
      </c>
      <c r="N6449" s="797" t="s">
        <v>9280</v>
      </c>
      <c r="O6449" s="797">
        <v>6</v>
      </c>
      <c r="P6449" s="655">
        <v>48000</v>
      </c>
      <c r="Q6449" s="797" t="s">
        <v>9280</v>
      </c>
      <c r="R6449" s="797">
        <v>12</v>
      </c>
      <c r="S6449" s="1009">
        <v>96000</v>
      </c>
    </row>
    <row r="6450" spans="1:19" s="889" customFormat="1" ht="34.9">
      <c r="A6450" s="989" t="s">
        <v>1035</v>
      </c>
      <c r="B6450" s="399" t="s">
        <v>29742</v>
      </c>
      <c r="C6450" s="399" t="s">
        <v>115</v>
      </c>
      <c r="D6450" s="399" t="s">
        <v>35149</v>
      </c>
      <c r="E6450" s="342">
        <v>12000</v>
      </c>
      <c r="F6450" s="432" t="s">
        <v>35150</v>
      </c>
      <c r="G6450" s="778" t="s">
        <v>35151</v>
      </c>
      <c r="H6450" s="990" t="s">
        <v>19713</v>
      </c>
      <c r="I6450" s="990" t="s">
        <v>34428</v>
      </c>
      <c r="J6450" s="990" t="s">
        <v>19773</v>
      </c>
      <c r="K6450" s="797" t="s">
        <v>35152</v>
      </c>
      <c r="L6450" s="797">
        <v>5</v>
      </c>
      <c r="M6450" s="655">
        <v>75368</v>
      </c>
      <c r="N6450" s="797" t="s">
        <v>35152</v>
      </c>
      <c r="O6450" s="797">
        <v>0</v>
      </c>
      <c r="P6450" s="655">
        <v>0</v>
      </c>
      <c r="Q6450" s="797"/>
      <c r="R6450" s="797">
        <v>0</v>
      </c>
      <c r="S6450" s="1009">
        <v>0</v>
      </c>
    </row>
    <row r="6451" spans="1:19" s="889" customFormat="1" ht="34.9">
      <c r="A6451" s="989" t="s">
        <v>1035</v>
      </c>
      <c r="B6451" s="399" t="s">
        <v>29742</v>
      </c>
      <c r="C6451" s="399" t="s">
        <v>115</v>
      </c>
      <c r="D6451" s="399" t="s">
        <v>35153</v>
      </c>
      <c r="E6451" s="342">
        <v>2500</v>
      </c>
      <c r="F6451" s="432" t="s">
        <v>35154</v>
      </c>
      <c r="G6451" s="778" t="s">
        <v>35155</v>
      </c>
      <c r="H6451" s="990" t="s">
        <v>19733</v>
      </c>
      <c r="I6451" s="990" t="s">
        <v>19764</v>
      </c>
      <c r="J6451" s="990" t="s">
        <v>19764</v>
      </c>
      <c r="K6451" s="797" t="s">
        <v>35156</v>
      </c>
      <c r="L6451" s="797">
        <v>12</v>
      </c>
      <c r="M6451" s="655">
        <v>30000</v>
      </c>
      <c r="N6451" s="797" t="s">
        <v>35156</v>
      </c>
      <c r="O6451" s="797">
        <v>6</v>
      </c>
      <c r="P6451" s="655">
        <v>15000</v>
      </c>
      <c r="Q6451" s="797" t="s">
        <v>35156</v>
      </c>
      <c r="R6451" s="797">
        <v>12</v>
      </c>
      <c r="S6451" s="1009">
        <v>30000</v>
      </c>
    </row>
    <row r="6452" spans="1:19" s="889" customFormat="1" ht="34.9">
      <c r="A6452" s="989" t="s">
        <v>1035</v>
      </c>
      <c r="B6452" s="399" t="s">
        <v>29742</v>
      </c>
      <c r="C6452" s="399" t="s">
        <v>115</v>
      </c>
      <c r="D6452" s="399" t="s">
        <v>35157</v>
      </c>
      <c r="E6452" s="342">
        <v>2000</v>
      </c>
      <c r="F6452" s="432" t="s">
        <v>35158</v>
      </c>
      <c r="G6452" s="778" t="s">
        <v>35159</v>
      </c>
      <c r="H6452" s="990" t="s">
        <v>19713</v>
      </c>
      <c r="I6452" s="990" t="s">
        <v>34549</v>
      </c>
      <c r="J6452" s="990" t="s">
        <v>23402</v>
      </c>
      <c r="K6452" s="797" t="s">
        <v>35160</v>
      </c>
      <c r="L6452" s="797">
        <v>10</v>
      </c>
      <c r="M6452" s="655">
        <v>20933.330000000002</v>
      </c>
      <c r="N6452" s="797" t="s">
        <v>35160</v>
      </c>
      <c r="O6452" s="797">
        <v>6</v>
      </c>
      <c r="P6452" s="655">
        <v>12000</v>
      </c>
      <c r="Q6452" s="797" t="s">
        <v>35160</v>
      </c>
      <c r="R6452" s="797">
        <v>12</v>
      </c>
      <c r="S6452" s="1009">
        <v>24000</v>
      </c>
    </row>
    <row r="6453" spans="1:19" s="889" customFormat="1" ht="34.9">
      <c r="A6453" s="989" t="s">
        <v>1035</v>
      </c>
      <c r="B6453" s="399" t="s">
        <v>29742</v>
      </c>
      <c r="C6453" s="399" t="s">
        <v>115</v>
      </c>
      <c r="D6453" s="399" t="s">
        <v>35161</v>
      </c>
      <c r="E6453" s="342">
        <v>2400</v>
      </c>
      <c r="F6453" s="432" t="s">
        <v>35162</v>
      </c>
      <c r="G6453" s="778" t="s">
        <v>35163</v>
      </c>
      <c r="H6453" s="990" t="s">
        <v>23633</v>
      </c>
      <c r="I6453" s="990" t="s">
        <v>34377</v>
      </c>
      <c r="J6453" s="990" t="s">
        <v>19749</v>
      </c>
      <c r="K6453" s="797" t="s">
        <v>35164</v>
      </c>
      <c r="L6453" s="797">
        <v>12</v>
      </c>
      <c r="M6453" s="655">
        <v>28881.5</v>
      </c>
      <c r="N6453" s="797" t="s">
        <v>35164</v>
      </c>
      <c r="O6453" s="797">
        <v>6</v>
      </c>
      <c r="P6453" s="655">
        <v>8335.5</v>
      </c>
      <c r="Q6453" s="797" t="s">
        <v>35164</v>
      </c>
      <c r="R6453" s="797">
        <v>12</v>
      </c>
      <c r="S6453" s="1009">
        <v>28800</v>
      </c>
    </row>
    <row r="6454" spans="1:19" s="889" customFormat="1" ht="34.9">
      <c r="A6454" s="989" t="s">
        <v>1035</v>
      </c>
      <c r="B6454" s="399" t="s">
        <v>29742</v>
      </c>
      <c r="C6454" s="399" t="s">
        <v>115</v>
      </c>
      <c r="D6454" s="399" t="s">
        <v>35165</v>
      </c>
      <c r="E6454" s="342">
        <v>7000</v>
      </c>
      <c r="F6454" s="432" t="s">
        <v>35166</v>
      </c>
      <c r="G6454" s="778" t="s">
        <v>35167</v>
      </c>
      <c r="H6454" s="990" t="s">
        <v>19713</v>
      </c>
      <c r="I6454" s="990" t="s">
        <v>19764</v>
      </c>
      <c r="J6454" s="990" t="s">
        <v>19764</v>
      </c>
      <c r="K6454" s="797" t="s">
        <v>32764</v>
      </c>
      <c r="L6454" s="797">
        <v>12</v>
      </c>
      <c r="M6454" s="655">
        <v>84000</v>
      </c>
      <c r="N6454" s="797" t="s">
        <v>32764</v>
      </c>
      <c r="O6454" s="797">
        <v>6</v>
      </c>
      <c r="P6454" s="655">
        <v>42000</v>
      </c>
      <c r="Q6454" s="797" t="s">
        <v>32764</v>
      </c>
      <c r="R6454" s="797">
        <v>12</v>
      </c>
      <c r="S6454" s="1009">
        <v>84000</v>
      </c>
    </row>
    <row r="6455" spans="1:19" s="889" customFormat="1" ht="58.15">
      <c r="A6455" s="989" t="s">
        <v>1035</v>
      </c>
      <c r="B6455" s="399" t="s">
        <v>29742</v>
      </c>
      <c r="C6455" s="399" t="s">
        <v>115</v>
      </c>
      <c r="D6455" s="399" t="s">
        <v>35168</v>
      </c>
      <c r="E6455" s="342">
        <v>3500</v>
      </c>
      <c r="F6455" s="432" t="s">
        <v>35169</v>
      </c>
      <c r="G6455" s="778" t="s">
        <v>35170</v>
      </c>
      <c r="H6455" s="990" t="s">
        <v>19895</v>
      </c>
      <c r="I6455" s="990" t="s">
        <v>34494</v>
      </c>
      <c r="J6455" s="990" t="s">
        <v>19749</v>
      </c>
      <c r="K6455" s="797" t="s">
        <v>35171</v>
      </c>
      <c r="L6455" s="797">
        <v>7</v>
      </c>
      <c r="M6455" s="655">
        <v>26016.67</v>
      </c>
      <c r="N6455" s="797" t="s">
        <v>35171</v>
      </c>
      <c r="O6455" s="797">
        <v>6</v>
      </c>
      <c r="P6455" s="655">
        <v>21000</v>
      </c>
      <c r="Q6455" s="797" t="s">
        <v>35171</v>
      </c>
      <c r="R6455" s="797">
        <v>12</v>
      </c>
      <c r="S6455" s="1009">
        <v>42000</v>
      </c>
    </row>
    <row r="6456" spans="1:19" s="889" customFormat="1" ht="34.9">
      <c r="A6456" s="989" t="s">
        <v>1035</v>
      </c>
      <c r="B6456" s="399" t="s">
        <v>29742</v>
      </c>
      <c r="C6456" s="399" t="s">
        <v>115</v>
      </c>
      <c r="D6456" s="399" t="s">
        <v>35172</v>
      </c>
      <c r="E6456" s="342">
        <v>7000</v>
      </c>
      <c r="F6456" s="432" t="s">
        <v>35173</v>
      </c>
      <c r="G6456" s="778" t="s">
        <v>35174</v>
      </c>
      <c r="H6456" s="990" t="s">
        <v>20348</v>
      </c>
      <c r="I6456" s="990" t="s">
        <v>19773</v>
      </c>
      <c r="J6456" s="990" t="s">
        <v>19703</v>
      </c>
      <c r="K6456" s="797" t="s">
        <v>35175</v>
      </c>
      <c r="L6456" s="797">
        <v>12</v>
      </c>
      <c r="M6456" s="655">
        <v>84000</v>
      </c>
      <c r="N6456" s="797" t="s">
        <v>35175</v>
      </c>
      <c r="O6456" s="797">
        <v>6</v>
      </c>
      <c r="P6456" s="655">
        <v>42000</v>
      </c>
      <c r="Q6456" s="797" t="s">
        <v>35175</v>
      </c>
      <c r="R6456" s="797">
        <v>12</v>
      </c>
      <c r="S6456" s="1009">
        <v>84000</v>
      </c>
    </row>
    <row r="6457" spans="1:19" s="889" customFormat="1" ht="34.9">
      <c r="A6457" s="989" t="s">
        <v>1035</v>
      </c>
      <c r="B6457" s="399" t="s">
        <v>29742</v>
      </c>
      <c r="C6457" s="399" t="s">
        <v>115</v>
      </c>
      <c r="D6457" s="399" t="s">
        <v>35176</v>
      </c>
      <c r="E6457" s="342">
        <v>2000</v>
      </c>
      <c r="F6457" s="432" t="s">
        <v>35177</v>
      </c>
      <c r="G6457" s="778" t="s">
        <v>35178</v>
      </c>
      <c r="H6457" s="990" t="s">
        <v>19733</v>
      </c>
      <c r="I6457" s="990" t="s">
        <v>19764</v>
      </c>
      <c r="J6457" s="990" t="s">
        <v>19764</v>
      </c>
      <c r="K6457" s="797" t="s">
        <v>35179</v>
      </c>
      <c r="L6457" s="797">
        <v>12</v>
      </c>
      <c r="M6457" s="655">
        <v>24000</v>
      </c>
      <c r="N6457" s="797" t="s">
        <v>35179</v>
      </c>
      <c r="O6457" s="797">
        <v>6</v>
      </c>
      <c r="P6457" s="655">
        <v>11933.33</v>
      </c>
      <c r="Q6457" s="797" t="s">
        <v>35179</v>
      </c>
      <c r="R6457" s="797">
        <v>12</v>
      </c>
      <c r="S6457" s="1009">
        <v>24000</v>
      </c>
    </row>
    <row r="6458" spans="1:19" s="889" customFormat="1" ht="34.9">
      <c r="A6458" s="989" t="s">
        <v>1035</v>
      </c>
      <c r="B6458" s="399" t="s">
        <v>29742</v>
      </c>
      <c r="C6458" s="399" t="s">
        <v>115</v>
      </c>
      <c r="D6458" s="399" t="s">
        <v>35180</v>
      </c>
      <c r="E6458" s="342">
        <v>6500</v>
      </c>
      <c r="F6458" s="432" t="s">
        <v>35181</v>
      </c>
      <c r="G6458" s="778" t="s">
        <v>35182</v>
      </c>
      <c r="H6458" s="990" t="s">
        <v>25266</v>
      </c>
      <c r="I6458" s="990" t="s">
        <v>19773</v>
      </c>
      <c r="J6458" s="990" t="s">
        <v>19703</v>
      </c>
      <c r="K6458" s="797" t="s">
        <v>35183</v>
      </c>
      <c r="L6458" s="797">
        <v>12</v>
      </c>
      <c r="M6458" s="655">
        <v>78216.67</v>
      </c>
      <c r="N6458" s="797" t="s">
        <v>35183</v>
      </c>
      <c r="O6458" s="797">
        <v>6</v>
      </c>
      <c r="P6458" s="655">
        <v>34883.33</v>
      </c>
      <c r="Q6458" s="797" t="s">
        <v>35183</v>
      </c>
      <c r="R6458" s="797">
        <v>12</v>
      </c>
      <c r="S6458" s="1009">
        <v>78000</v>
      </c>
    </row>
    <row r="6459" spans="1:19" s="889" customFormat="1" ht="34.9">
      <c r="A6459" s="989" t="s">
        <v>1035</v>
      </c>
      <c r="B6459" s="399" t="s">
        <v>29742</v>
      </c>
      <c r="C6459" s="399" t="s">
        <v>115</v>
      </c>
      <c r="D6459" s="399" t="s">
        <v>35043</v>
      </c>
      <c r="E6459" s="342">
        <v>5500</v>
      </c>
      <c r="F6459" s="432" t="s">
        <v>35184</v>
      </c>
      <c r="G6459" s="778" t="s">
        <v>35185</v>
      </c>
      <c r="H6459" s="990" t="s">
        <v>19733</v>
      </c>
      <c r="I6459" s="990" t="s">
        <v>19764</v>
      </c>
      <c r="J6459" s="990" t="s">
        <v>19764</v>
      </c>
      <c r="K6459" s="797" t="s">
        <v>32093</v>
      </c>
      <c r="L6459" s="797">
        <v>12</v>
      </c>
      <c r="M6459" s="655">
        <v>66000</v>
      </c>
      <c r="N6459" s="797" t="s">
        <v>32093</v>
      </c>
      <c r="O6459" s="797">
        <v>6</v>
      </c>
      <c r="P6459" s="655">
        <v>33000.01</v>
      </c>
      <c r="Q6459" s="797" t="s">
        <v>32093</v>
      </c>
      <c r="R6459" s="797">
        <v>12</v>
      </c>
      <c r="S6459" s="1009">
        <v>66000</v>
      </c>
    </row>
    <row r="6460" spans="1:19" s="889" customFormat="1" ht="34.9">
      <c r="A6460" s="989" t="s">
        <v>1035</v>
      </c>
      <c r="B6460" s="399" t="s">
        <v>29742</v>
      </c>
      <c r="C6460" s="399" t="s">
        <v>115</v>
      </c>
      <c r="D6460" s="399" t="s">
        <v>35186</v>
      </c>
      <c r="E6460" s="342">
        <v>3000</v>
      </c>
      <c r="F6460" s="432" t="s">
        <v>35187</v>
      </c>
      <c r="G6460" s="778" t="s">
        <v>35188</v>
      </c>
      <c r="H6460" s="990" t="s">
        <v>19749</v>
      </c>
      <c r="I6460" s="990" t="s">
        <v>29838</v>
      </c>
      <c r="J6460" s="990" t="s">
        <v>19749</v>
      </c>
      <c r="K6460" s="797" t="s">
        <v>35189</v>
      </c>
      <c r="L6460" s="797">
        <v>12</v>
      </c>
      <c r="M6460" s="655">
        <v>36000</v>
      </c>
      <c r="N6460" s="797" t="s">
        <v>35189</v>
      </c>
      <c r="O6460" s="797">
        <v>6</v>
      </c>
      <c r="P6460" s="655">
        <v>18000</v>
      </c>
      <c r="Q6460" s="797" t="s">
        <v>35189</v>
      </c>
      <c r="R6460" s="797">
        <v>12</v>
      </c>
      <c r="S6460" s="1009">
        <v>36000</v>
      </c>
    </row>
    <row r="6461" spans="1:19" s="889" customFormat="1" ht="34.9">
      <c r="A6461" s="989" t="s">
        <v>1035</v>
      </c>
      <c r="B6461" s="399" t="s">
        <v>29742</v>
      </c>
      <c r="C6461" s="399" t="s">
        <v>115</v>
      </c>
      <c r="D6461" s="399" t="s">
        <v>35190</v>
      </c>
      <c r="E6461" s="342">
        <v>2000</v>
      </c>
      <c r="F6461" s="432" t="s">
        <v>35191</v>
      </c>
      <c r="G6461" s="778" t="s">
        <v>35192</v>
      </c>
      <c r="H6461" s="990" t="s">
        <v>19749</v>
      </c>
      <c r="I6461" s="990" t="s">
        <v>35193</v>
      </c>
      <c r="J6461" s="990" t="s">
        <v>19749</v>
      </c>
      <c r="K6461" s="797" t="s">
        <v>35194</v>
      </c>
      <c r="L6461" s="797">
        <v>12</v>
      </c>
      <c r="M6461" s="655">
        <v>24000</v>
      </c>
      <c r="N6461" s="797" t="s">
        <v>35194</v>
      </c>
      <c r="O6461" s="797">
        <v>6</v>
      </c>
      <c r="P6461" s="655">
        <v>12000</v>
      </c>
      <c r="Q6461" s="797" t="s">
        <v>35194</v>
      </c>
      <c r="R6461" s="797">
        <v>12</v>
      </c>
      <c r="S6461" s="1009">
        <v>24000</v>
      </c>
    </row>
    <row r="6462" spans="1:19" s="889" customFormat="1" ht="34.9">
      <c r="A6462" s="989" t="s">
        <v>1035</v>
      </c>
      <c r="B6462" s="399" t="s">
        <v>29742</v>
      </c>
      <c r="C6462" s="399" t="s">
        <v>115</v>
      </c>
      <c r="D6462" s="399" t="s">
        <v>35195</v>
      </c>
      <c r="E6462" s="342">
        <v>4500</v>
      </c>
      <c r="F6462" s="432" t="s">
        <v>35196</v>
      </c>
      <c r="G6462" s="778" t="s">
        <v>35197</v>
      </c>
      <c r="H6462" s="990" t="s">
        <v>19733</v>
      </c>
      <c r="I6462" s="990" t="s">
        <v>19764</v>
      </c>
      <c r="J6462" s="990" t="s">
        <v>19764</v>
      </c>
      <c r="K6462" s="797" t="s">
        <v>35198</v>
      </c>
      <c r="L6462" s="797">
        <v>2</v>
      </c>
      <c r="M6462" s="655">
        <v>12275</v>
      </c>
      <c r="N6462" s="797" t="s">
        <v>35198</v>
      </c>
      <c r="O6462" s="797">
        <v>0</v>
      </c>
      <c r="P6462" s="655">
        <v>0</v>
      </c>
      <c r="Q6462" s="797"/>
      <c r="R6462" s="797">
        <v>0</v>
      </c>
      <c r="S6462" s="1009">
        <v>0</v>
      </c>
    </row>
    <row r="6463" spans="1:19" s="889" customFormat="1" ht="34.9">
      <c r="A6463" s="989" t="s">
        <v>1035</v>
      </c>
      <c r="B6463" s="399" t="s">
        <v>29742</v>
      </c>
      <c r="C6463" s="399" t="s">
        <v>115</v>
      </c>
      <c r="D6463" s="399" t="s">
        <v>35199</v>
      </c>
      <c r="E6463" s="342">
        <v>10000</v>
      </c>
      <c r="F6463" s="432" t="s">
        <v>35200</v>
      </c>
      <c r="G6463" s="778" t="s">
        <v>35201</v>
      </c>
      <c r="H6463" s="990" t="s">
        <v>35202</v>
      </c>
      <c r="I6463" s="990" t="s">
        <v>34498</v>
      </c>
      <c r="J6463" s="990" t="s">
        <v>20890</v>
      </c>
      <c r="K6463" s="797" t="s">
        <v>35203</v>
      </c>
      <c r="L6463" s="797">
        <v>12</v>
      </c>
      <c r="M6463" s="655">
        <v>120000</v>
      </c>
      <c r="N6463" s="797" t="s">
        <v>35203</v>
      </c>
      <c r="O6463" s="797">
        <v>6</v>
      </c>
      <c r="P6463" s="655">
        <v>60208.33</v>
      </c>
      <c r="Q6463" s="797" t="s">
        <v>35203</v>
      </c>
      <c r="R6463" s="797">
        <v>12</v>
      </c>
      <c r="S6463" s="1009">
        <v>120000</v>
      </c>
    </row>
    <row r="6464" spans="1:19" s="889" customFormat="1" ht="34.9">
      <c r="A6464" s="989" t="s">
        <v>1035</v>
      </c>
      <c r="B6464" s="399" t="s">
        <v>29742</v>
      </c>
      <c r="C6464" s="399" t="s">
        <v>115</v>
      </c>
      <c r="D6464" s="399" t="s">
        <v>35204</v>
      </c>
      <c r="E6464" s="342">
        <v>3500</v>
      </c>
      <c r="F6464" s="432" t="s">
        <v>35205</v>
      </c>
      <c r="G6464" s="778" t="s">
        <v>35206</v>
      </c>
      <c r="H6464" s="990" t="s">
        <v>19713</v>
      </c>
      <c r="I6464" s="990" t="s">
        <v>19764</v>
      </c>
      <c r="J6464" s="990" t="s">
        <v>19764</v>
      </c>
      <c r="K6464" s="797" t="s">
        <v>35207</v>
      </c>
      <c r="L6464" s="797">
        <v>12</v>
      </c>
      <c r="M6464" s="655">
        <v>42000</v>
      </c>
      <c r="N6464" s="797" t="s">
        <v>35207</v>
      </c>
      <c r="O6464" s="797">
        <v>6</v>
      </c>
      <c r="P6464" s="655">
        <v>21000</v>
      </c>
      <c r="Q6464" s="797" t="s">
        <v>35207</v>
      </c>
      <c r="R6464" s="797">
        <v>12</v>
      </c>
      <c r="S6464" s="1009">
        <v>42000</v>
      </c>
    </row>
    <row r="6465" spans="1:19" s="889" customFormat="1" ht="34.9">
      <c r="A6465" s="989" t="s">
        <v>1035</v>
      </c>
      <c r="B6465" s="399" t="s">
        <v>29742</v>
      </c>
      <c r="C6465" s="399" t="s">
        <v>115</v>
      </c>
      <c r="D6465" s="399" t="s">
        <v>34528</v>
      </c>
      <c r="E6465" s="342">
        <v>2500</v>
      </c>
      <c r="F6465" s="432" t="s">
        <v>35208</v>
      </c>
      <c r="G6465" s="778" t="s">
        <v>35209</v>
      </c>
      <c r="H6465" s="990" t="s">
        <v>19733</v>
      </c>
      <c r="I6465" s="990" t="s">
        <v>19764</v>
      </c>
      <c r="J6465" s="990" t="s">
        <v>19764</v>
      </c>
      <c r="K6465" s="797" t="s">
        <v>35210</v>
      </c>
      <c r="L6465" s="797">
        <v>12</v>
      </c>
      <c r="M6465" s="655">
        <v>30000</v>
      </c>
      <c r="N6465" s="797" t="s">
        <v>35210</v>
      </c>
      <c r="O6465" s="797">
        <v>6</v>
      </c>
      <c r="P6465" s="655">
        <v>15000</v>
      </c>
      <c r="Q6465" s="797" t="s">
        <v>35210</v>
      </c>
      <c r="R6465" s="797">
        <v>12</v>
      </c>
      <c r="S6465" s="1009">
        <v>30000</v>
      </c>
    </row>
    <row r="6466" spans="1:19" s="889" customFormat="1" ht="58.15">
      <c r="A6466" s="989" t="s">
        <v>1035</v>
      </c>
      <c r="B6466" s="399" t="s">
        <v>29742</v>
      </c>
      <c r="C6466" s="399" t="s">
        <v>34707</v>
      </c>
      <c r="D6466" s="399" t="s">
        <v>34749</v>
      </c>
      <c r="E6466" s="342">
        <v>2000</v>
      </c>
      <c r="F6466" s="432" t="s">
        <v>35211</v>
      </c>
      <c r="G6466" s="778" t="s">
        <v>35212</v>
      </c>
      <c r="H6466" s="990" t="s">
        <v>19713</v>
      </c>
      <c r="I6466" s="990" t="s">
        <v>34549</v>
      </c>
      <c r="J6466" s="990" t="s">
        <v>23402</v>
      </c>
      <c r="K6466" s="797" t="s">
        <v>35213</v>
      </c>
      <c r="L6466" s="797">
        <v>7</v>
      </c>
      <c r="M6466" s="655">
        <v>14466.67</v>
      </c>
      <c r="N6466" s="797" t="s">
        <v>35213</v>
      </c>
      <c r="O6466" s="797">
        <v>6</v>
      </c>
      <c r="P6466" s="655">
        <v>12000</v>
      </c>
      <c r="Q6466" s="797" t="s">
        <v>35213</v>
      </c>
      <c r="R6466" s="797">
        <v>12</v>
      </c>
      <c r="S6466" s="1009">
        <v>24000</v>
      </c>
    </row>
    <row r="6467" spans="1:19" s="889" customFormat="1" ht="34.9">
      <c r="A6467" s="989" t="s">
        <v>1035</v>
      </c>
      <c r="B6467" s="399" t="s">
        <v>29742</v>
      </c>
      <c r="C6467" s="399" t="s">
        <v>115</v>
      </c>
      <c r="D6467" s="399" t="s">
        <v>35214</v>
      </c>
      <c r="E6467" s="342">
        <v>13500</v>
      </c>
      <c r="F6467" s="432" t="s">
        <v>35215</v>
      </c>
      <c r="G6467" s="778" t="s">
        <v>35216</v>
      </c>
      <c r="H6467" s="990" t="s">
        <v>23359</v>
      </c>
      <c r="I6467" s="990" t="s">
        <v>34428</v>
      </c>
      <c r="J6467" s="990" t="s">
        <v>19773</v>
      </c>
      <c r="K6467" s="797" t="s">
        <v>35217</v>
      </c>
      <c r="L6467" s="797">
        <v>12</v>
      </c>
      <c r="M6467" s="655">
        <v>162000</v>
      </c>
      <c r="N6467" s="797" t="s">
        <v>35217</v>
      </c>
      <c r="O6467" s="797">
        <v>6</v>
      </c>
      <c r="P6467" s="655">
        <v>81000</v>
      </c>
      <c r="Q6467" s="797" t="s">
        <v>35217</v>
      </c>
      <c r="R6467" s="797">
        <v>12</v>
      </c>
      <c r="S6467" s="1009">
        <v>162000</v>
      </c>
    </row>
    <row r="6468" spans="1:19" s="889" customFormat="1" ht="34.9">
      <c r="A6468" s="989" t="s">
        <v>1035</v>
      </c>
      <c r="B6468" s="399" t="s">
        <v>29742</v>
      </c>
      <c r="C6468" s="399" t="s">
        <v>115</v>
      </c>
      <c r="D6468" s="399" t="s">
        <v>35218</v>
      </c>
      <c r="E6468" s="342">
        <v>3000</v>
      </c>
      <c r="F6468" s="432" t="s">
        <v>35219</v>
      </c>
      <c r="G6468" s="778" t="s">
        <v>35220</v>
      </c>
      <c r="H6468" s="990" t="s">
        <v>19733</v>
      </c>
      <c r="I6468" s="990" t="s">
        <v>19773</v>
      </c>
      <c r="J6468" s="990" t="s">
        <v>19703</v>
      </c>
      <c r="K6468" s="797" t="s">
        <v>12878</v>
      </c>
      <c r="L6468" s="797">
        <v>12</v>
      </c>
      <c r="M6468" s="655">
        <v>36000</v>
      </c>
      <c r="N6468" s="797" t="s">
        <v>12878</v>
      </c>
      <c r="O6468" s="797">
        <v>6</v>
      </c>
      <c r="P6468" s="655">
        <v>18000</v>
      </c>
      <c r="Q6468" s="797" t="s">
        <v>12878</v>
      </c>
      <c r="R6468" s="797">
        <v>12</v>
      </c>
      <c r="S6468" s="1009">
        <v>36000</v>
      </c>
    </row>
    <row r="6469" spans="1:19" s="889" customFormat="1" ht="34.9">
      <c r="A6469" s="989" t="s">
        <v>1035</v>
      </c>
      <c r="B6469" s="399" t="s">
        <v>29742</v>
      </c>
      <c r="C6469" s="399" t="s">
        <v>115</v>
      </c>
      <c r="D6469" s="399" t="s">
        <v>35221</v>
      </c>
      <c r="E6469" s="342">
        <v>8000</v>
      </c>
      <c r="F6469" s="432" t="s">
        <v>35222</v>
      </c>
      <c r="G6469" s="778" t="s">
        <v>35223</v>
      </c>
      <c r="H6469" s="990" t="s">
        <v>19733</v>
      </c>
      <c r="I6469" s="990" t="s">
        <v>19773</v>
      </c>
      <c r="J6469" s="990" t="s">
        <v>19703</v>
      </c>
      <c r="K6469" s="797" t="s">
        <v>35224</v>
      </c>
      <c r="L6469" s="797">
        <v>12</v>
      </c>
      <c r="M6469" s="655">
        <v>96000</v>
      </c>
      <c r="N6469" s="797" t="s">
        <v>35224</v>
      </c>
      <c r="O6469" s="797">
        <v>6</v>
      </c>
      <c r="P6469" s="655">
        <v>48000</v>
      </c>
      <c r="Q6469" s="797" t="s">
        <v>35224</v>
      </c>
      <c r="R6469" s="797">
        <v>12</v>
      </c>
      <c r="S6469" s="1009">
        <v>96000</v>
      </c>
    </row>
    <row r="6470" spans="1:19" s="889" customFormat="1" ht="34.9">
      <c r="A6470" s="989" t="s">
        <v>1035</v>
      </c>
      <c r="B6470" s="399" t="s">
        <v>29742</v>
      </c>
      <c r="C6470" s="399" t="s">
        <v>115</v>
      </c>
      <c r="D6470" s="399" t="s">
        <v>35225</v>
      </c>
      <c r="E6470" s="342">
        <v>5000</v>
      </c>
      <c r="F6470" s="432" t="s">
        <v>35226</v>
      </c>
      <c r="G6470" s="778" t="s">
        <v>35227</v>
      </c>
      <c r="H6470" s="990" t="s">
        <v>23753</v>
      </c>
      <c r="I6470" s="990" t="s">
        <v>19773</v>
      </c>
      <c r="J6470" s="990" t="s">
        <v>19703</v>
      </c>
      <c r="K6470" s="797" t="s">
        <v>35228</v>
      </c>
      <c r="L6470" s="797">
        <v>12</v>
      </c>
      <c r="M6470" s="655">
        <v>60030.21</v>
      </c>
      <c r="N6470" s="797" t="s">
        <v>35228</v>
      </c>
      <c r="O6470" s="797">
        <v>6</v>
      </c>
      <c r="P6470" s="655">
        <v>30039.239999999998</v>
      </c>
      <c r="Q6470" s="797" t="s">
        <v>35228</v>
      </c>
      <c r="R6470" s="797">
        <v>12</v>
      </c>
      <c r="S6470" s="1009">
        <v>60000</v>
      </c>
    </row>
    <row r="6471" spans="1:19" s="889" customFormat="1" ht="34.9">
      <c r="A6471" s="989" t="s">
        <v>1035</v>
      </c>
      <c r="B6471" s="399" t="s">
        <v>29742</v>
      </c>
      <c r="C6471" s="399" t="s">
        <v>115</v>
      </c>
      <c r="D6471" s="399" t="s">
        <v>34757</v>
      </c>
      <c r="E6471" s="342">
        <v>7000</v>
      </c>
      <c r="F6471" s="432" t="s">
        <v>35229</v>
      </c>
      <c r="G6471" s="778" t="s">
        <v>35230</v>
      </c>
      <c r="H6471" s="990" t="s">
        <v>19733</v>
      </c>
      <c r="I6471" s="990" t="s">
        <v>19773</v>
      </c>
      <c r="J6471" s="990" t="s">
        <v>19703</v>
      </c>
      <c r="K6471" s="797" t="s">
        <v>35231</v>
      </c>
      <c r="L6471" s="797">
        <v>12</v>
      </c>
      <c r="M6471" s="655">
        <v>84000</v>
      </c>
      <c r="N6471" s="797" t="s">
        <v>35231</v>
      </c>
      <c r="O6471" s="797">
        <v>6</v>
      </c>
      <c r="P6471" s="655">
        <v>42000</v>
      </c>
      <c r="Q6471" s="797" t="s">
        <v>35231</v>
      </c>
      <c r="R6471" s="797">
        <v>12</v>
      </c>
      <c r="S6471" s="1009">
        <v>84000</v>
      </c>
    </row>
    <row r="6472" spans="1:19" s="889" customFormat="1" ht="34.9">
      <c r="A6472" s="989" t="s">
        <v>1035</v>
      </c>
      <c r="B6472" s="399" t="s">
        <v>29742</v>
      </c>
      <c r="C6472" s="399" t="s">
        <v>115</v>
      </c>
      <c r="D6472" s="399" t="s">
        <v>35232</v>
      </c>
      <c r="E6472" s="342">
        <v>4500</v>
      </c>
      <c r="F6472" s="432" t="s">
        <v>35233</v>
      </c>
      <c r="G6472" s="778" t="s">
        <v>35234</v>
      </c>
      <c r="H6472" s="990" t="s">
        <v>19713</v>
      </c>
      <c r="I6472" s="990" t="s">
        <v>34428</v>
      </c>
      <c r="J6472" s="990" t="s">
        <v>19773</v>
      </c>
      <c r="K6472" s="797" t="s">
        <v>35235</v>
      </c>
      <c r="L6472" s="797">
        <v>6</v>
      </c>
      <c r="M6472" s="655">
        <v>45230</v>
      </c>
      <c r="N6472" s="797" t="s">
        <v>35235</v>
      </c>
      <c r="O6472" s="797">
        <v>0</v>
      </c>
      <c r="P6472" s="655">
        <v>0</v>
      </c>
      <c r="Q6472" s="797"/>
      <c r="R6472" s="797">
        <v>0</v>
      </c>
      <c r="S6472" s="1009">
        <v>0</v>
      </c>
    </row>
    <row r="6473" spans="1:19" s="889" customFormat="1" ht="34.9">
      <c r="A6473" s="989" t="s">
        <v>1035</v>
      </c>
      <c r="B6473" s="399" t="s">
        <v>29742</v>
      </c>
      <c r="C6473" s="399" t="s">
        <v>115</v>
      </c>
      <c r="D6473" s="399" t="s">
        <v>35236</v>
      </c>
      <c r="E6473" s="342">
        <v>2400</v>
      </c>
      <c r="F6473" s="432" t="s">
        <v>35237</v>
      </c>
      <c r="G6473" s="778" t="s">
        <v>35238</v>
      </c>
      <c r="H6473" s="990" t="s">
        <v>23633</v>
      </c>
      <c r="I6473" s="990" t="s">
        <v>34377</v>
      </c>
      <c r="J6473" s="990" t="s">
        <v>19749</v>
      </c>
      <c r="K6473" s="797" t="s">
        <v>35239</v>
      </c>
      <c r="L6473" s="797">
        <v>12</v>
      </c>
      <c r="M6473" s="655">
        <v>28800</v>
      </c>
      <c r="N6473" s="797" t="s">
        <v>35239</v>
      </c>
      <c r="O6473" s="797">
        <v>6</v>
      </c>
      <c r="P6473" s="655">
        <v>14400</v>
      </c>
      <c r="Q6473" s="797" t="s">
        <v>35239</v>
      </c>
      <c r="R6473" s="797">
        <v>12</v>
      </c>
      <c r="S6473" s="1009">
        <v>28800</v>
      </c>
    </row>
    <row r="6474" spans="1:19" s="889" customFormat="1" ht="34.9">
      <c r="A6474" s="989" t="s">
        <v>1035</v>
      </c>
      <c r="B6474" s="399" t="s">
        <v>29742</v>
      </c>
      <c r="C6474" s="399" t="s">
        <v>115</v>
      </c>
      <c r="D6474" s="399" t="s">
        <v>35240</v>
      </c>
      <c r="E6474" s="342">
        <v>8000</v>
      </c>
      <c r="F6474" s="432" t="s">
        <v>35241</v>
      </c>
      <c r="G6474" s="778" t="s">
        <v>35242</v>
      </c>
      <c r="H6474" s="990" t="s">
        <v>19810</v>
      </c>
      <c r="I6474" s="990" t="s">
        <v>19773</v>
      </c>
      <c r="J6474" s="990" t="s">
        <v>19703</v>
      </c>
      <c r="K6474" s="797" t="s">
        <v>35243</v>
      </c>
      <c r="L6474" s="797">
        <v>5</v>
      </c>
      <c r="M6474" s="655">
        <v>57088</v>
      </c>
      <c r="N6474" s="797" t="s">
        <v>35243</v>
      </c>
      <c r="O6474" s="797">
        <v>0</v>
      </c>
      <c r="P6474" s="655">
        <v>0</v>
      </c>
      <c r="Q6474" s="797"/>
      <c r="R6474" s="797">
        <v>0</v>
      </c>
      <c r="S6474" s="1009">
        <v>0</v>
      </c>
    </row>
    <row r="6475" spans="1:19" s="889" customFormat="1" ht="34.9">
      <c r="A6475" s="989" t="s">
        <v>1035</v>
      </c>
      <c r="B6475" s="399" t="s">
        <v>29742</v>
      </c>
      <c r="C6475" s="399" t="s">
        <v>115</v>
      </c>
      <c r="D6475" s="399" t="s">
        <v>35244</v>
      </c>
      <c r="E6475" s="342">
        <v>5800</v>
      </c>
      <c r="F6475" s="432" t="s">
        <v>35245</v>
      </c>
      <c r="G6475" s="778" t="s">
        <v>35246</v>
      </c>
      <c r="H6475" s="990" t="s">
        <v>19708</v>
      </c>
      <c r="I6475" s="990" t="s">
        <v>19773</v>
      </c>
      <c r="J6475" s="990" t="s">
        <v>19703</v>
      </c>
      <c r="K6475" s="797" t="s">
        <v>35247</v>
      </c>
      <c r="L6475" s="797">
        <v>12</v>
      </c>
      <c r="M6475" s="655">
        <v>69600</v>
      </c>
      <c r="N6475" s="797" t="s">
        <v>35247</v>
      </c>
      <c r="O6475" s="797">
        <v>6</v>
      </c>
      <c r="P6475" s="655">
        <v>34901.64</v>
      </c>
      <c r="Q6475" s="797" t="s">
        <v>35247</v>
      </c>
      <c r="R6475" s="797">
        <v>12</v>
      </c>
      <c r="S6475" s="1009">
        <v>69600</v>
      </c>
    </row>
    <row r="6476" spans="1:19" s="889" customFormat="1" ht="34.9">
      <c r="A6476" s="989" t="s">
        <v>1035</v>
      </c>
      <c r="B6476" s="399" t="s">
        <v>29742</v>
      </c>
      <c r="C6476" s="399" t="s">
        <v>115</v>
      </c>
      <c r="D6476" s="399" t="s">
        <v>34892</v>
      </c>
      <c r="E6476" s="342">
        <v>2000</v>
      </c>
      <c r="F6476" s="432" t="s">
        <v>35248</v>
      </c>
      <c r="G6476" s="778" t="s">
        <v>35249</v>
      </c>
      <c r="H6476" s="990" t="s">
        <v>20568</v>
      </c>
      <c r="I6476" s="990" t="s">
        <v>19764</v>
      </c>
      <c r="J6476" s="990" t="s">
        <v>19764</v>
      </c>
      <c r="K6476" s="797" t="s">
        <v>35250</v>
      </c>
      <c r="L6476" s="797">
        <v>12</v>
      </c>
      <c r="M6476" s="655">
        <v>24000</v>
      </c>
      <c r="N6476" s="797" t="s">
        <v>35250</v>
      </c>
      <c r="O6476" s="797">
        <v>6</v>
      </c>
      <c r="P6476" s="655">
        <v>12000</v>
      </c>
      <c r="Q6476" s="797" t="s">
        <v>35250</v>
      </c>
      <c r="R6476" s="797">
        <v>12</v>
      </c>
      <c r="S6476" s="1009">
        <v>24000</v>
      </c>
    </row>
    <row r="6477" spans="1:19" s="889" customFormat="1" ht="34.9">
      <c r="A6477" s="989" t="s">
        <v>1035</v>
      </c>
      <c r="B6477" s="399" t="s">
        <v>29742</v>
      </c>
      <c r="C6477" s="399" t="s">
        <v>115</v>
      </c>
      <c r="D6477" s="399" t="s">
        <v>35251</v>
      </c>
      <c r="E6477" s="342">
        <v>3000</v>
      </c>
      <c r="F6477" s="432" t="s">
        <v>35252</v>
      </c>
      <c r="G6477" s="778" t="s">
        <v>35253</v>
      </c>
      <c r="H6477" s="990" t="s">
        <v>19733</v>
      </c>
      <c r="I6477" s="990" t="s">
        <v>19764</v>
      </c>
      <c r="J6477" s="990" t="s">
        <v>19764</v>
      </c>
      <c r="K6477" s="797" t="s">
        <v>35254</v>
      </c>
      <c r="L6477" s="797">
        <v>12</v>
      </c>
      <c r="M6477" s="655">
        <v>36000</v>
      </c>
      <c r="N6477" s="797" t="s">
        <v>35254</v>
      </c>
      <c r="O6477" s="797">
        <v>6</v>
      </c>
      <c r="P6477" s="655">
        <v>18000</v>
      </c>
      <c r="Q6477" s="797" t="s">
        <v>35254</v>
      </c>
      <c r="R6477" s="797">
        <v>12</v>
      </c>
      <c r="S6477" s="1009">
        <v>36000</v>
      </c>
    </row>
    <row r="6478" spans="1:19" s="889" customFormat="1" ht="34.9">
      <c r="A6478" s="989" t="s">
        <v>1035</v>
      </c>
      <c r="B6478" s="399" t="s">
        <v>29742</v>
      </c>
      <c r="C6478" s="399" t="s">
        <v>115</v>
      </c>
      <c r="D6478" s="399" t="s">
        <v>35255</v>
      </c>
      <c r="E6478" s="342">
        <v>2500</v>
      </c>
      <c r="F6478" s="432" t="s">
        <v>35256</v>
      </c>
      <c r="G6478" s="778" t="s">
        <v>35257</v>
      </c>
      <c r="H6478" s="990" t="s">
        <v>23633</v>
      </c>
      <c r="I6478" s="990" t="s">
        <v>34377</v>
      </c>
      <c r="J6478" s="990" t="s">
        <v>19749</v>
      </c>
      <c r="K6478" s="797" t="s">
        <v>35258</v>
      </c>
      <c r="L6478" s="797">
        <v>10</v>
      </c>
      <c r="M6478" s="655">
        <v>29485.83</v>
      </c>
      <c r="N6478" s="797" t="s">
        <v>35258</v>
      </c>
      <c r="O6478" s="797">
        <v>0</v>
      </c>
      <c r="P6478" s="655">
        <v>0</v>
      </c>
      <c r="Q6478" s="797"/>
      <c r="R6478" s="797">
        <v>12</v>
      </c>
      <c r="S6478" s="1009">
        <v>30000</v>
      </c>
    </row>
    <row r="6479" spans="1:19" s="889" customFormat="1" ht="34.9">
      <c r="A6479" s="989" t="s">
        <v>1035</v>
      </c>
      <c r="B6479" s="399" t="s">
        <v>29742</v>
      </c>
      <c r="C6479" s="399" t="s">
        <v>115</v>
      </c>
      <c r="D6479" s="399" t="s">
        <v>35259</v>
      </c>
      <c r="E6479" s="342">
        <v>3000</v>
      </c>
      <c r="F6479" s="432" t="s">
        <v>35260</v>
      </c>
      <c r="G6479" s="778" t="s">
        <v>35261</v>
      </c>
      <c r="H6479" s="990" t="s">
        <v>34399</v>
      </c>
      <c r="I6479" s="990" t="s">
        <v>19764</v>
      </c>
      <c r="J6479" s="990" t="s">
        <v>19764</v>
      </c>
      <c r="K6479" s="797" t="s">
        <v>32947</v>
      </c>
      <c r="L6479" s="797">
        <v>12</v>
      </c>
      <c r="M6479" s="655">
        <v>36000</v>
      </c>
      <c r="N6479" s="797" t="s">
        <v>32947</v>
      </c>
      <c r="O6479" s="797">
        <v>6</v>
      </c>
      <c r="P6479" s="655">
        <v>18000</v>
      </c>
      <c r="Q6479" s="797" t="s">
        <v>32947</v>
      </c>
      <c r="R6479" s="797">
        <v>12</v>
      </c>
      <c r="S6479" s="1009">
        <v>36000</v>
      </c>
    </row>
    <row r="6480" spans="1:19" s="889" customFormat="1" ht="34.9">
      <c r="A6480" s="989" t="s">
        <v>1035</v>
      </c>
      <c r="B6480" s="399" t="s">
        <v>29742</v>
      </c>
      <c r="C6480" s="399" t="s">
        <v>115</v>
      </c>
      <c r="D6480" s="399" t="s">
        <v>35262</v>
      </c>
      <c r="E6480" s="342">
        <v>1800</v>
      </c>
      <c r="F6480" s="432" t="s">
        <v>35263</v>
      </c>
      <c r="G6480" s="778" t="s">
        <v>35264</v>
      </c>
      <c r="H6480" s="990" t="s">
        <v>20121</v>
      </c>
      <c r="I6480" s="990" t="s">
        <v>34377</v>
      </c>
      <c r="J6480" s="990" t="s">
        <v>19749</v>
      </c>
      <c r="K6480" s="797" t="s">
        <v>35265</v>
      </c>
      <c r="L6480" s="797">
        <v>12</v>
      </c>
      <c r="M6480" s="655">
        <v>21660</v>
      </c>
      <c r="N6480" s="797" t="s">
        <v>35265</v>
      </c>
      <c r="O6480" s="797">
        <v>6</v>
      </c>
      <c r="P6480" s="655">
        <v>13245</v>
      </c>
      <c r="Q6480" s="797" t="s">
        <v>35265</v>
      </c>
      <c r="R6480" s="797">
        <v>12</v>
      </c>
      <c r="S6480" s="1009">
        <v>21600</v>
      </c>
    </row>
    <row r="6481" spans="1:19" s="889" customFormat="1" ht="34.9">
      <c r="A6481" s="989" t="s">
        <v>1035</v>
      </c>
      <c r="B6481" s="399" t="s">
        <v>29742</v>
      </c>
      <c r="C6481" s="399" t="s">
        <v>115</v>
      </c>
      <c r="D6481" s="399" t="s">
        <v>35266</v>
      </c>
      <c r="E6481" s="342">
        <v>6250</v>
      </c>
      <c r="F6481" s="432" t="s">
        <v>35267</v>
      </c>
      <c r="G6481" s="778" t="s">
        <v>35268</v>
      </c>
      <c r="H6481" s="990" t="s">
        <v>19733</v>
      </c>
      <c r="I6481" s="990" t="s">
        <v>19773</v>
      </c>
      <c r="J6481" s="990" t="s">
        <v>19703</v>
      </c>
      <c r="K6481" s="797" t="s">
        <v>35269</v>
      </c>
      <c r="L6481" s="797">
        <v>12</v>
      </c>
      <c r="M6481" s="655">
        <v>75000</v>
      </c>
      <c r="N6481" s="797" t="s">
        <v>35269</v>
      </c>
      <c r="O6481" s="797">
        <v>6</v>
      </c>
      <c r="P6481" s="655">
        <v>37500</v>
      </c>
      <c r="Q6481" s="797" t="s">
        <v>35269</v>
      </c>
      <c r="R6481" s="797">
        <v>12</v>
      </c>
      <c r="S6481" s="1009">
        <v>75000</v>
      </c>
    </row>
    <row r="6482" spans="1:19" s="889" customFormat="1" ht="34.9">
      <c r="A6482" s="989" t="s">
        <v>1035</v>
      </c>
      <c r="B6482" s="399" t="s">
        <v>29742</v>
      </c>
      <c r="C6482" s="399" t="s">
        <v>115</v>
      </c>
      <c r="D6482" s="399" t="s">
        <v>34384</v>
      </c>
      <c r="E6482" s="342">
        <v>3500</v>
      </c>
      <c r="F6482" s="432" t="s">
        <v>35270</v>
      </c>
      <c r="G6482" s="778" t="s">
        <v>35271</v>
      </c>
      <c r="H6482" s="990" t="s">
        <v>19733</v>
      </c>
      <c r="I6482" s="990" t="s">
        <v>19764</v>
      </c>
      <c r="J6482" s="990" t="s">
        <v>19764</v>
      </c>
      <c r="K6482" s="797" t="s">
        <v>35272</v>
      </c>
      <c r="L6482" s="797">
        <v>12</v>
      </c>
      <c r="M6482" s="655">
        <v>35614.5</v>
      </c>
      <c r="N6482" s="797" t="s">
        <v>35272</v>
      </c>
      <c r="O6482" s="797">
        <v>6</v>
      </c>
      <c r="P6482" s="655">
        <v>21000</v>
      </c>
      <c r="Q6482" s="797" t="s">
        <v>35272</v>
      </c>
      <c r="R6482" s="797">
        <v>12</v>
      </c>
      <c r="S6482" s="1009">
        <v>42000</v>
      </c>
    </row>
    <row r="6483" spans="1:19" s="889" customFormat="1" ht="34.9">
      <c r="A6483" s="989" t="s">
        <v>1035</v>
      </c>
      <c r="B6483" s="399" t="s">
        <v>29742</v>
      </c>
      <c r="C6483" s="399" t="s">
        <v>115</v>
      </c>
      <c r="D6483" s="399" t="s">
        <v>35273</v>
      </c>
      <c r="E6483" s="342">
        <v>5000</v>
      </c>
      <c r="F6483" s="432" t="s">
        <v>35274</v>
      </c>
      <c r="G6483" s="778" t="s">
        <v>35275</v>
      </c>
      <c r="H6483" s="990" t="s">
        <v>19733</v>
      </c>
      <c r="I6483" s="990" t="s">
        <v>19764</v>
      </c>
      <c r="J6483" s="990" t="s">
        <v>19764</v>
      </c>
      <c r="K6483" s="797" t="s">
        <v>35276</v>
      </c>
      <c r="L6483" s="797">
        <v>12</v>
      </c>
      <c r="M6483" s="655">
        <v>60000</v>
      </c>
      <c r="N6483" s="797" t="s">
        <v>35276</v>
      </c>
      <c r="O6483" s="797">
        <v>6</v>
      </c>
      <c r="P6483" s="655">
        <v>30000</v>
      </c>
      <c r="Q6483" s="797" t="s">
        <v>35276</v>
      </c>
      <c r="R6483" s="797">
        <v>12</v>
      </c>
      <c r="S6483" s="1009">
        <v>60000</v>
      </c>
    </row>
    <row r="6484" spans="1:19" s="889" customFormat="1" ht="34.9">
      <c r="A6484" s="989" t="s">
        <v>1035</v>
      </c>
      <c r="B6484" s="399" t="s">
        <v>29742</v>
      </c>
      <c r="C6484" s="399" t="s">
        <v>115</v>
      </c>
      <c r="D6484" s="399" t="s">
        <v>35172</v>
      </c>
      <c r="E6484" s="342">
        <v>7000</v>
      </c>
      <c r="F6484" s="432" t="s">
        <v>35277</v>
      </c>
      <c r="G6484" s="778" t="s">
        <v>35278</v>
      </c>
      <c r="H6484" s="990" t="s">
        <v>19790</v>
      </c>
      <c r="I6484" s="990" t="s">
        <v>19773</v>
      </c>
      <c r="J6484" s="990" t="s">
        <v>19703</v>
      </c>
      <c r="K6484" s="797" t="s">
        <v>35279</v>
      </c>
      <c r="L6484" s="797">
        <v>12</v>
      </c>
      <c r="M6484" s="655">
        <v>84000</v>
      </c>
      <c r="N6484" s="797" t="s">
        <v>35279</v>
      </c>
      <c r="O6484" s="797">
        <v>6</v>
      </c>
      <c r="P6484" s="655">
        <v>42000</v>
      </c>
      <c r="Q6484" s="797" t="s">
        <v>35279</v>
      </c>
      <c r="R6484" s="797">
        <v>12</v>
      </c>
      <c r="S6484" s="1009">
        <v>84000</v>
      </c>
    </row>
    <row r="6485" spans="1:19" s="889" customFormat="1" ht="34.9">
      <c r="A6485" s="989" t="s">
        <v>1035</v>
      </c>
      <c r="B6485" s="399" t="s">
        <v>29742</v>
      </c>
      <c r="C6485" s="399" t="s">
        <v>115</v>
      </c>
      <c r="D6485" s="399" t="s">
        <v>34676</v>
      </c>
      <c r="E6485" s="342">
        <v>4000</v>
      </c>
      <c r="F6485" s="432" t="s">
        <v>35280</v>
      </c>
      <c r="G6485" s="778" t="s">
        <v>35281</v>
      </c>
      <c r="H6485" s="990" t="s">
        <v>19713</v>
      </c>
      <c r="I6485" s="990" t="s">
        <v>19773</v>
      </c>
      <c r="J6485" s="990" t="s">
        <v>19703</v>
      </c>
      <c r="K6485" s="797" t="s">
        <v>35282</v>
      </c>
      <c r="L6485" s="797">
        <v>12</v>
      </c>
      <c r="M6485" s="655">
        <v>48000</v>
      </c>
      <c r="N6485" s="797" t="s">
        <v>35282</v>
      </c>
      <c r="O6485" s="797">
        <v>6</v>
      </c>
      <c r="P6485" s="655">
        <v>24818.67</v>
      </c>
      <c r="Q6485" s="797" t="s">
        <v>35282</v>
      </c>
      <c r="R6485" s="797">
        <v>12</v>
      </c>
      <c r="S6485" s="1009">
        <v>48000</v>
      </c>
    </row>
    <row r="6486" spans="1:19" s="889" customFormat="1" ht="34.9">
      <c r="A6486" s="989" t="s">
        <v>1035</v>
      </c>
      <c r="B6486" s="399" t="s">
        <v>29742</v>
      </c>
      <c r="C6486" s="399" t="s">
        <v>115</v>
      </c>
      <c r="D6486" s="399" t="s">
        <v>35283</v>
      </c>
      <c r="E6486" s="342">
        <v>2300</v>
      </c>
      <c r="F6486" s="432" t="s">
        <v>35284</v>
      </c>
      <c r="G6486" s="778" t="s">
        <v>35285</v>
      </c>
      <c r="H6486" s="990" t="s">
        <v>19749</v>
      </c>
      <c r="I6486" s="990" t="s">
        <v>29838</v>
      </c>
      <c r="J6486" s="990" t="s">
        <v>19749</v>
      </c>
      <c r="K6486" s="797" t="s">
        <v>35286</v>
      </c>
      <c r="L6486" s="797">
        <v>12</v>
      </c>
      <c r="M6486" s="655">
        <v>27600</v>
      </c>
      <c r="N6486" s="797" t="s">
        <v>35286</v>
      </c>
      <c r="O6486" s="797">
        <v>6</v>
      </c>
      <c r="P6486" s="655">
        <v>13800</v>
      </c>
      <c r="Q6486" s="797" t="s">
        <v>35286</v>
      </c>
      <c r="R6486" s="797">
        <v>12</v>
      </c>
      <c r="S6486" s="1009">
        <v>27600</v>
      </c>
    </row>
    <row r="6487" spans="1:19" s="889" customFormat="1" ht="34.9">
      <c r="A6487" s="989" t="s">
        <v>1035</v>
      </c>
      <c r="B6487" s="399" t="s">
        <v>29742</v>
      </c>
      <c r="C6487" s="399" t="s">
        <v>115</v>
      </c>
      <c r="D6487" s="399" t="s">
        <v>34967</v>
      </c>
      <c r="E6487" s="342">
        <v>5000</v>
      </c>
      <c r="F6487" s="432" t="s">
        <v>35287</v>
      </c>
      <c r="G6487" s="778" t="s">
        <v>35288</v>
      </c>
      <c r="H6487" s="990" t="s">
        <v>19729</v>
      </c>
      <c r="I6487" s="990" t="s">
        <v>19764</v>
      </c>
      <c r="J6487" s="990" t="s">
        <v>19764</v>
      </c>
      <c r="K6487" s="797" t="s">
        <v>35289</v>
      </c>
      <c r="L6487" s="797">
        <v>12</v>
      </c>
      <c r="M6487" s="655">
        <v>60000</v>
      </c>
      <c r="N6487" s="797" t="s">
        <v>35289</v>
      </c>
      <c r="O6487" s="797">
        <v>6</v>
      </c>
      <c r="P6487" s="655">
        <v>30000</v>
      </c>
      <c r="Q6487" s="797" t="s">
        <v>35289</v>
      </c>
      <c r="R6487" s="797">
        <v>12</v>
      </c>
      <c r="S6487" s="1009">
        <v>60000</v>
      </c>
    </row>
    <row r="6488" spans="1:19" s="889" customFormat="1" ht="34.9">
      <c r="A6488" s="989" t="s">
        <v>1035</v>
      </c>
      <c r="B6488" s="399" t="s">
        <v>29742</v>
      </c>
      <c r="C6488" s="399" t="s">
        <v>115</v>
      </c>
      <c r="D6488" s="399" t="s">
        <v>35290</v>
      </c>
      <c r="E6488" s="342">
        <v>3000</v>
      </c>
      <c r="F6488" s="432" t="s">
        <v>35291</v>
      </c>
      <c r="G6488" s="778" t="s">
        <v>35292</v>
      </c>
      <c r="H6488" s="990" t="s">
        <v>23633</v>
      </c>
      <c r="I6488" s="990" t="s">
        <v>34377</v>
      </c>
      <c r="J6488" s="990" t="s">
        <v>19749</v>
      </c>
      <c r="K6488" s="907" t="s">
        <v>35293</v>
      </c>
      <c r="L6488" s="797">
        <v>12</v>
      </c>
      <c r="M6488" s="655">
        <v>28959.739999999998</v>
      </c>
      <c r="N6488" s="907" t="s">
        <v>35293</v>
      </c>
      <c r="O6488" s="797">
        <v>6</v>
      </c>
      <c r="P6488" s="655">
        <v>18000</v>
      </c>
      <c r="Q6488" s="907" t="s">
        <v>35293</v>
      </c>
      <c r="R6488" s="907">
        <v>12</v>
      </c>
      <c r="S6488" s="1009">
        <v>36000</v>
      </c>
    </row>
    <row r="6489" spans="1:19" s="889" customFormat="1" ht="34.9">
      <c r="A6489" s="989" t="s">
        <v>1035</v>
      </c>
      <c r="B6489" s="399" t="s">
        <v>29742</v>
      </c>
      <c r="C6489" s="399" t="s">
        <v>115</v>
      </c>
      <c r="D6489" s="399" t="s">
        <v>35294</v>
      </c>
      <c r="E6489" s="342">
        <v>3000</v>
      </c>
      <c r="F6489" s="432" t="s">
        <v>35295</v>
      </c>
      <c r="G6489" s="778" t="s">
        <v>35296</v>
      </c>
      <c r="H6489" s="990" t="s">
        <v>19733</v>
      </c>
      <c r="I6489" s="990" t="s">
        <v>19764</v>
      </c>
      <c r="J6489" s="990" t="s">
        <v>19764</v>
      </c>
      <c r="K6489" s="907" t="s">
        <v>35297</v>
      </c>
      <c r="L6489" s="797">
        <v>12</v>
      </c>
      <c r="M6489" s="655">
        <v>36000</v>
      </c>
      <c r="N6489" s="907" t="s">
        <v>35297</v>
      </c>
      <c r="O6489" s="797">
        <v>6</v>
      </c>
      <c r="P6489" s="655">
        <v>18000</v>
      </c>
      <c r="Q6489" s="907" t="s">
        <v>35297</v>
      </c>
      <c r="R6489" s="907">
        <v>12</v>
      </c>
      <c r="S6489" s="1009">
        <v>36000</v>
      </c>
    </row>
    <row r="6490" spans="1:19" s="889" customFormat="1" ht="34.9">
      <c r="A6490" s="989" t="s">
        <v>1035</v>
      </c>
      <c r="B6490" s="399" t="s">
        <v>29742</v>
      </c>
      <c r="C6490" s="399" t="s">
        <v>115</v>
      </c>
      <c r="D6490" s="399" t="s">
        <v>35298</v>
      </c>
      <c r="E6490" s="342">
        <v>5500</v>
      </c>
      <c r="F6490" s="432" t="s">
        <v>35299</v>
      </c>
      <c r="G6490" s="778" t="s">
        <v>35300</v>
      </c>
      <c r="H6490" s="990" t="s">
        <v>19733</v>
      </c>
      <c r="I6490" s="990" t="s">
        <v>19773</v>
      </c>
      <c r="J6490" s="990" t="s">
        <v>19703</v>
      </c>
      <c r="K6490" s="907" t="s">
        <v>35301</v>
      </c>
      <c r="L6490" s="797">
        <v>12</v>
      </c>
      <c r="M6490" s="655">
        <v>65704.28</v>
      </c>
      <c r="N6490" s="907" t="s">
        <v>35301</v>
      </c>
      <c r="O6490" s="797">
        <v>6</v>
      </c>
      <c r="P6490" s="655">
        <v>33000</v>
      </c>
      <c r="Q6490" s="907" t="s">
        <v>35301</v>
      </c>
      <c r="R6490" s="907">
        <v>12</v>
      </c>
      <c r="S6490" s="1009">
        <v>66000</v>
      </c>
    </row>
    <row r="6491" spans="1:19" s="889" customFormat="1" ht="34.9">
      <c r="A6491" s="989" t="s">
        <v>1035</v>
      </c>
      <c r="B6491" s="399" t="s">
        <v>29742</v>
      </c>
      <c r="C6491" s="399" t="s">
        <v>115</v>
      </c>
      <c r="D6491" s="399" t="s">
        <v>35302</v>
      </c>
      <c r="E6491" s="342">
        <v>4700</v>
      </c>
      <c r="F6491" s="432" t="s">
        <v>35303</v>
      </c>
      <c r="G6491" s="778" t="s">
        <v>35304</v>
      </c>
      <c r="H6491" s="990" t="s">
        <v>25498</v>
      </c>
      <c r="I6491" s="990" t="s">
        <v>34377</v>
      </c>
      <c r="J6491" s="990" t="s">
        <v>19749</v>
      </c>
      <c r="K6491" s="907" t="s">
        <v>35305</v>
      </c>
      <c r="L6491" s="797">
        <v>12</v>
      </c>
      <c r="M6491" s="655">
        <v>56400</v>
      </c>
      <c r="N6491" s="907" t="s">
        <v>35305</v>
      </c>
      <c r="O6491" s="797">
        <v>6</v>
      </c>
      <c r="P6491" s="655">
        <v>28200</v>
      </c>
      <c r="Q6491" s="907" t="s">
        <v>35305</v>
      </c>
      <c r="R6491" s="907">
        <v>12</v>
      </c>
      <c r="S6491" s="1009">
        <v>56400</v>
      </c>
    </row>
    <row r="6492" spans="1:19" s="889" customFormat="1" ht="34.9">
      <c r="A6492" s="989" t="s">
        <v>1035</v>
      </c>
      <c r="B6492" s="399" t="s">
        <v>29742</v>
      </c>
      <c r="C6492" s="399" t="s">
        <v>115</v>
      </c>
      <c r="D6492" s="399" t="s">
        <v>35306</v>
      </c>
      <c r="E6492" s="342">
        <v>1800</v>
      </c>
      <c r="F6492" s="432" t="s">
        <v>35307</v>
      </c>
      <c r="G6492" s="778" t="s">
        <v>35308</v>
      </c>
      <c r="H6492" s="990" t="s">
        <v>19749</v>
      </c>
      <c r="I6492" s="990" t="s">
        <v>29838</v>
      </c>
      <c r="J6492" s="990" t="s">
        <v>19749</v>
      </c>
      <c r="K6492" s="907" t="s">
        <v>35309</v>
      </c>
      <c r="L6492" s="797">
        <v>12</v>
      </c>
      <c r="M6492" s="655">
        <v>21600</v>
      </c>
      <c r="N6492" s="907" t="s">
        <v>35309</v>
      </c>
      <c r="O6492" s="797">
        <v>6</v>
      </c>
      <c r="P6492" s="655">
        <v>10800</v>
      </c>
      <c r="Q6492" s="907" t="s">
        <v>35309</v>
      </c>
      <c r="R6492" s="907">
        <v>12</v>
      </c>
      <c r="S6492" s="1009">
        <v>21600</v>
      </c>
    </row>
    <row r="6493" spans="1:19" s="889" customFormat="1" ht="34.9">
      <c r="A6493" s="989" t="s">
        <v>1035</v>
      </c>
      <c r="B6493" s="399" t="s">
        <v>29742</v>
      </c>
      <c r="C6493" s="399" t="s">
        <v>115</v>
      </c>
      <c r="D6493" s="399" t="s">
        <v>35310</v>
      </c>
      <c r="E6493" s="342">
        <v>3000</v>
      </c>
      <c r="F6493" s="432" t="s">
        <v>35311</v>
      </c>
      <c r="G6493" s="778" t="s">
        <v>35312</v>
      </c>
      <c r="H6493" s="990" t="s">
        <v>19713</v>
      </c>
      <c r="I6493" s="990" t="s">
        <v>19764</v>
      </c>
      <c r="J6493" s="990" t="s">
        <v>19764</v>
      </c>
      <c r="K6493" s="907" t="s">
        <v>35313</v>
      </c>
      <c r="L6493" s="797">
        <v>12</v>
      </c>
      <c r="M6493" s="655">
        <v>25897.52</v>
      </c>
      <c r="N6493" s="907" t="s">
        <v>35313</v>
      </c>
      <c r="O6493" s="797">
        <v>6</v>
      </c>
      <c r="P6493" s="655">
        <v>18100</v>
      </c>
      <c r="Q6493" s="907" t="s">
        <v>35313</v>
      </c>
      <c r="R6493" s="907">
        <v>12</v>
      </c>
      <c r="S6493" s="1009">
        <v>36000</v>
      </c>
    </row>
    <row r="6494" spans="1:19" s="889" customFormat="1" ht="34.9">
      <c r="A6494" s="989" t="s">
        <v>1035</v>
      </c>
      <c r="B6494" s="399" t="s">
        <v>29742</v>
      </c>
      <c r="C6494" s="399" t="s">
        <v>115</v>
      </c>
      <c r="D6494" s="399" t="s">
        <v>35314</v>
      </c>
      <c r="E6494" s="342">
        <v>8600</v>
      </c>
      <c r="F6494" s="432" t="s">
        <v>35315</v>
      </c>
      <c r="G6494" s="778" t="s">
        <v>35316</v>
      </c>
      <c r="H6494" s="990" t="s">
        <v>35202</v>
      </c>
      <c r="I6494" s="990" t="s">
        <v>34498</v>
      </c>
      <c r="J6494" s="990" t="s">
        <v>20890</v>
      </c>
      <c r="K6494" s="907" t="s">
        <v>35317</v>
      </c>
      <c r="L6494" s="797">
        <v>10</v>
      </c>
      <c r="M6494" s="655">
        <v>85140</v>
      </c>
      <c r="N6494" s="907" t="s">
        <v>35317</v>
      </c>
      <c r="O6494" s="797">
        <v>6</v>
      </c>
      <c r="P6494" s="655">
        <v>51600</v>
      </c>
      <c r="Q6494" s="907" t="s">
        <v>35317</v>
      </c>
      <c r="R6494" s="907">
        <v>12</v>
      </c>
      <c r="S6494" s="1009">
        <v>103200</v>
      </c>
    </row>
    <row r="6495" spans="1:19" s="889" customFormat="1" ht="34.9">
      <c r="A6495" s="989" t="s">
        <v>1035</v>
      </c>
      <c r="B6495" s="399" t="s">
        <v>29742</v>
      </c>
      <c r="C6495" s="399" t="s">
        <v>115</v>
      </c>
      <c r="D6495" s="399" t="s">
        <v>35318</v>
      </c>
      <c r="E6495" s="342">
        <v>5000</v>
      </c>
      <c r="F6495" s="432" t="s">
        <v>35319</v>
      </c>
      <c r="G6495" s="778" t="s">
        <v>35320</v>
      </c>
      <c r="H6495" s="990" t="s">
        <v>34399</v>
      </c>
      <c r="I6495" s="990" t="s">
        <v>19773</v>
      </c>
      <c r="J6495" s="990" t="s">
        <v>19703</v>
      </c>
      <c r="K6495" s="907" t="s">
        <v>35321</v>
      </c>
      <c r="L6495" s="797">
        <v>12</v>
      </c>
      <c r="M6495" s="655">
        <v>60000</v>
      </c>
      <c r="N6495" s="907" t="s">
        <v>35321</v>
      </c>
      <c r="O6495" s="797">
        <v>6</v>
      </c>
      <c r="P6495" s="655">
        <v>30000</v>
      </c>
      <c r="Q6495" s="907" t="s">
        <v>35321</v>
      </c>
      <c r="R6495" s="907">
        <v>12</v>
      </c>
      <c r="S6495" s="1009">
        <v>60000</v>
      </c>
    </row>
    <row r="6496" spans="1:19" s="889" customFormat="1" ht="34.9">
      <c r="A6496" s="989" t="s">
        <v>1035</v>
      </c>
      <c r="B6496" s="399" t="s">
        <v>29742</v>
      </c>
      <c r="C6496" s="399" t="s">
        <v>115</v>
      </c>
      <c r="D6496" s="399" t="s">
        <v>35322</v>
      </c>
      <c r="E6496" s="342">
        <v>5000</v>
      </c>
      <c r="F6496" s="432" t="s">
        <v>35323</v>
      </c>
      <c r="G6496" s="778" t="s">
        <v>35324</v>
      </c>
      <c r="H6496" s="990" t="s">
        <v>19708</v>
      </c>
      <c r="I6496" s="990" t="s">
        <v>19773</v>
      </c>
      <c r="J6496" s="990" t="s">
        <v>19703</v>
      </c>
      <c r="K6496" s="907" t="s">
        <v>35325</v>
      </c>
      <c r="L6496" s="797">
        <v>12</v>
      </c>
      <c r="M6496" s="655">
        <v>60000</v>
      </c>
      <c r="N6496" s="907" t="s">
        <v>35325</v>
      </c>
      <c r="O6496" s="797">
        <v>6</v>
      </c>
      <c r="P6496" s="655">
        <v>30000</v>
      </c>
      <c r="Q6496" s="907" t="s">
        <v>35325</v>
      </c>
      <c r="R6496" s="907">
        <v>12</v>
      </c>
      <c r="S6496" s="1009">
        <v>60000</v>
      </c>
    </row>
    <row r="6497" spans="1:19" s="889" customFormat="1" ht="34.9">
      <c r="A6497" s="989" t="s">
        <v>1035</v>
      </c>
      <c r="B6497" s="399" t="s">
        <v>29742</v>
      </c>
      <c r="C6497" s="399" t="s">
        <v>115</v>
      </c>
      <c r="D6497" s="399" t="s">
        <v>35326</v>
      </c>
      <c r="E6497" s="342">
        <v>2400</v>
      </c>
      <c r="F6497" s="432" t="s">
        <v>35327</v>
      </c>
      <c r="G6497" s="778" t="s">
        <v>35328</v>
      </c>
      <c r="H6497" s="990" t="s">
        <v>23633</v>
      </c>
      <c r="I6497" s="990" t="s">
        <v>34377</v>
      </c>
      <c r="J6497" s="990" t="s">
        <v>19749</v>
      </c>
      <c r="K6497" s="907" t="s">
        <v>35329</v>
      </c>
      <c r="L6497" s="797">
        <v>12</v>
      </c>
      <c r="M6497" s="655">
        <v>28800</v>
      </c>
      <c r="N6497" s="907" t="s">
        <v>35329</v>
      </c>
      <c r="O6497" s="797">
        <v>6</v>
      </c>
      <c r="P6497" s="655">
        <v>14720</v>
      </c>
      <c r="Q6497" s="907" t="s">
        <v>35329</v>
      </c>
      <c r="R6497" s="907">
        <v>12</v>
      </c>
      <c r="S6497" s="1009">
        <v>28800</v>
      </c>
    </row>
    <row r="6498" spans="1:19" s="889" customFormat="1" ht="34.9">
      <c r="A6498" s="989" t="s">
        <v>1035</v>
      </c>
      <c r="B6498" s="399" t="s">
        <v>29742</v>
      </c>
      <c r="C6498" s="399" t="s">
        <v>115</v>
      </c>
      <c r="D6498" s="399" t="s">
        <v>35330</v>
      </c>
      <c r="E6498" s="342">
        <v>10000</v>
      </c>
      <c r="F6498" s="432" t="s">
        <v>35331</v>
      </c>
      <c r="G6498" s="778" t="s">
        <v>35332</v>
      </c>
      <c r="H6498" s="990" t="s">
        <v>19733</v>
      </c>
      <c r="I6498" s="990" t="s">
        <v>19773</v>
      </c>
      <c r="J6498" s="990" t="s">
        <v>19703</v>
      </c>
      <c r="K6498" s="797" t="s">
        <v>35333</v>
      </c>
      <c r="L6498" s="797">
        <v>12</v>
      </c>
      <c r="M6498" s="655">
        <v>120000</v>
      </c>
      <c r="N6498" s="797" t="s">
        <v>35333</v>
      </c>
      <c r="O6498" s="797">
        <v>6</v>
      </c>
      <c r="P6498" s="655">
        <v>60000</v>
      </c>
      <c r="Q6498" s="797" t="s">
        <v>35333</v>
      </c>
      <c r="R6498" s="797">
        <v>12</v>
      </c>
      <c r="S6498" s="1009">
        <v>120000</v>
      </c>
    </row>
    <row r="6499" spans="1:19" s="889" customFormat="1" ht="34.9">
      <c r="A6499" s="989" t="s">
        <v>1035</v>
      </c>
      <c r="B6499" s="399" t="s">
        <v>29742</v>
      </c>
      <c r="C6499" s="399" t="s">
        <v>115</v>
      </c>
      <c r="D6499" s="399" t="s">
        <v>34430</v>
      </c>
      <c r="E6499" s="342">
        <v>3000</v>
      </c>
      <c r="F6499" s="432" t="s">
        <v>35334</v>
      </c>
      <c r="G6499" s="778" t="s">
        <v>35335</v>
      </c>
      <c r="H6499" s="990" t="s">
        <v>19733</v>
      </c>
      <c r="I6499" s="990" t="s">
        <v>19764</v>
      </c>
      <c r="J6499" s="990" t="s">
        <v>19764</v>
      </c>
      <c r="K6499" s="797" t="s">
        <v>35336</v>
      </c>
      <c r="L6499" s="797">
        <v>12</v>
      </c>
      <c r="M6499" s="655">
        <v>36007.71</v>
      </c>
      <c r="N6499" s="797" t="s">
        <v>35336</v>
      </c>
      <c r="O6499" s="797">
        <v>6</v>
      </c>
      <c r="P6499" s="655">
        <v>18000</v>
      </c>
      <c r="Q6499" s="797" t="s">
        <v>35336</v>
      </c>
      <c r="R6499" s="797">
        <v>12</v>
      </c>
      <c r="S6499" s="1009">
        <v>36000</v>
      </c>
    </row>
    <row r="6500" spans="1:19" s="889" customFormat="1" ht="34.9">
      <c r="A6500" s="989" t="s">
        <v>1035</v>
      </c>
      <c r="B6500" s="399" t="s">
        <v>29742</v>
      </c>
      <c r="C6500" s="399" t="s">
        <v>115</v>
      </c>
      <c r="D6500" s="399" t="s">
        <v>34404</v>
      </c>
      <c r="E6500" s="342">
        <v>1700</v>
      </c>
      <c r="F6500" s="432" t="s">
        <v>35337</v>
      </c>
      <c r="G6500" s="778" t="s">
        <v>35338</v>
      </c>
      <c r="H6500" s="990" t="s">
        <v>34382</v>
      </c>
      <c r="I6500" s="990" t="s">
        <v>19829</v>
      </c>
      <c r="J6500" s="990" t="s">
        <v>34382</v>
      </c>
      <c r="K6500" s="797" t="s">
        <v>35339</v>
      </c>
      <c r="L6500" s="797">
        <v>12</v>
      </c>
      <c r="M6500" s="655">
        <v>20400</v>
      </c>
      <c r="N6500" s="797" t="s">
        <v>35339</v>
      </c>
      <c r="O6500" s="797">
        <v>6</v>
      </c>
      <c r="P6500" s="655">
        <v>10200</v>
      </c>
      <c r="Q6500" s="797" t="s">
        <v>35339</v>
      </c>
      <c r="R6500" s="797">
        <v>12</v>
      </c>
      <c r="S6500" s="1009">
        <v>20400</v>
      </c>
    </row>
    <row r="6501" spans="1:19" s="889" customFormat="1" ht="34.9">
      <c r="A6501" s="989" t="s">
        <v>1035</v>
      </c>
      <c r="B6501" s="399" t="s">
        <v>29742</v>
      </c>
      <c r="C6501" s="399" t="s">
        <v>115</v>
      </c>
      <c r="D6501" s="399" t="s">
        <v>35340</v>
      </c>
      <c r="E6501" s="342">
        <v>3000</v>
      </c>
      <c r="F6501" s="432" t="s">
        <v>35341</v>
      </c>
      <c r="G6501" s="778" t="s">
        <v>35342</v>
      </c>
      <c r="H6501" s="990" t="s">
        <v>19733</v>
      </c>
      <c r="I6501" s="990" t="s">
        <v>19764</v>
      </c>
      <c r="J6501" s="990" t="s">
        <v>19764</v>
      </c>
      <c r="K6501" s="797" t="s">
        <v>35343</v>
      </c>
      <c r="L6501" s="797">
        <v>12</v>
      </c>
      <c r="M6501" s="655">
        <v>36000</v>
      </c>
      <c r="N6501" s="797" t="s">
        <v>35343</v>
      </c>
      <c r="O6501" s="797">
        <v>6</v>
      </c>
      <c r="P6501" s="655">
        <v>18000</v>
      </c>
      <c r="Q6501" s="797" t="s">
        <v>35343</v>
      </c>
      <c r="R6501" s="797">
        <v>12</v>
      </c>
      <c r="S6501" s="1009">
        <v>36000</v>
      </c>
    </row>
    <row r="6502" spans="1:19" s="889" customFormat="1" ht="34.9">
      <c r="A6502" s="989" t="s">
        <v>1035</v>
      </c>
      <c r="B6502" s="399" t="s">
        <v>29742</v>
      </c>
      <c r="C6502" s="399" t="s">
        <v>115</v>
      </c>
      <c r="D6502" s="399" t="s">
        <v>34430</v>
      </c>
      <c r="E6502" s="342">
        <v>3000</v>
      </c>
      <c r="F6502" s="432" t="s">
        <v>35344</v>
      </c>
      <c r="G6502" s="778" t="s">
        <v>35345</v>
      </c>
      <c r="H6502" s="990" t="s">
        <v>35202</v>
      </c>
      <c r="I6502" s="990" t="s">
        <v>34498</v>
      </c>
      <c r="J6502" s="990" t="s">
        <v>20890</v>
      </c>
      <c r="K6502" s="797" t="s">
        <v>35346</v>
      </c>
      <c r="L6502" s="797">
        <v>12</v>
      </c>
      <c r="M6502" s="655">
        <v>36000</v>
      </c>
      <c r="N6502" s="797" t="s">
        <v>35346</v>
      </c>
      <c r="O6502" s="797">
        <v>6</v>
      </c>
      <c r="P6502" s="655">
        <v>18000</v>
      </c>
      <c r="Q6502" s="797" t="s">
        <v>35346</v>
      </c>
      <c r="R6502" s="797">
        <v>12</v>
      </c>
      <c r="S6502" s="1009">
        <v>36000</v>
      </c>
    </row>
    <row r="6503" spans="1:19" s="889" customFormat="1" ht="34.9">
      <c r="A6503" s="989" t="s">
        <v>1035</v>
      </c>
      <c r="B6503" s="399" t="s">
        <v>29742</v>
      </c>
      <c r="C6503" s="399" t="s">
        <v>115</v>
      </c>
      <c r="D6503" s="399" t="s">
        <v>35347</v>
      </c>
      <c r="E6503" s="342">
        <v>2500</v>
      </c>
      <c r="F6503" s="432" t="s">
        <v>35348</v>
      </c>
      <c r="G6503" s="778" t="s">
        <v>35349</v>
      </c>
      <c r="H6503" s="990" t="s">
        <v>19733</v>
      </c>
      <c r="I6503" s="990" t="s">
        <v>19764</v>
      </c>
      <c r="J6503" s="990" t="s">
        <v>19764</v>
      </c>
      <c r="K6503" s="797" t="s">
        <v>35350</v>
      </c>
      <c r="L6503" s="797">
        <v>12</v>
      </c>
      <c r="M6503" s="655">
        <v>30000</v>
      </c>
      <c r="N6503" s="797" t="s">
        <v>35350</v>
      </c>
      <c r="O6503" s="797">
        <v>6</v>
      </c>
      <c r="P6503" s="655">
        <v>15000</v>
      </c>
      <c r="Q6503" s="797" t="s">
        <v>35350</v>
      </c>
      <c r="R6503" s="797">
        <v>12</v>
      </c>
      <c r="S6503" s="1009">
        <v>30000</v>
      </c>
    </row>
    <row r="6504" spans="1:19" s="889" customFormat="1" ht="34.9">
      <c r="A6504" s="989" t="s">
        <v>1035</v>
      </c>
      <c r="B6504" s="399" t="s">
        <v>29742</v>
      </c>
      <c r="C6504" s="399" t="s">
        <v>115</v>
      </c>
      <c r="D6504" s="399" t="s">
        <v>35351</v>
      </c>
      <c r="E6504" s="342">
        <v>6000</v>
      </c>
      <c r="F6504" s="432" t="s">
        <v>35352</v>
      </c>
      <c r="G6504" s="778" t="s">
        <v>35353</v>
      </c>
      <c r="H6504" s="990" t="s">
        <v>19733</v>
      </c>
      <c r="I6504" s="990" t="s">
        <v>19764</v>
      </c>
      <c r="J6504" s="990" t="s">
        <v>19764</v>
      </c>
      <c r="K6504" s="797" t="s">
        <v>35354</v>
      </c>
      <c r="L6504" s="797">
        <v>12</v>
      </c>
      <c r="M6504" s="655">
        <v>72800</v>
      </c>
      <c r="N6504" s="797" t="s">
        <v>35354</v>
      </c>
      <c r="O6504" s="797">
        <v>6</v>
      </c>
      <c r="P6504" s="655">
        <v>36000</v>
      </c>
      <c r="Q6504" s="797" t="s">
        <v>35354</v>
      </c>
      <c r="R6504" s="797">
        <v>12</v>
      </c>
      <c r="S6504" s="1009">
        <v>72000</v>
      </c>
    </row>
    <row r="6505" spans="1:19" s="889" customFormat="1" ht="34.9">
      <c r="A6505" s="989" t="s">
        <v>1035</v>
      </c>
      <c r="B6505" s="399" t="s">
        <v>29742</v>
      </c>
      <c r="C6505" s="399" t="s">
        <v>115</v>
      </c>
      <c r="D6505" s="399" t="s">
        <v>35355</v>
      </c>
      <c r="E6505" s="342">
        <v>2500</v>
      </c>
      <c r="F6505" s="432" t="s">
        <v>35356</v>
      </c>
      <c r="G6505" s="778" t="s">
        <v>35357</v>
      </c>
      <c r="H6505" s="990" t="s">
        <v>23633</v>
      </c>
      <c r="I6505" s="990" t="s">
        <v>34377</v>
      </c>
      <c r="J6505" s="990" t="s">
        <v>19749</v>
      </c>
      <c r="K6505" s="797" t="s">
        <v>35358</v>
      </c>
      <c r="L6505" s="797">
        <v>3</v>
      </c>
      <c r="M6505" s="655">
        <v>8923.34</v>
      </c>
      <c r="N6505" s="797" t="s">
        <v>35358</v>
      </c>
      <c r="O6505" s="797">
        <v>0</v>
      </c>
      <c r="P6505" s="655">
        <v>0</v>
      </c>
      <c r="Q6505" s="797"/>
      <c r="R6505" s="797">
        <v>0</v>
      </c>
      <c r="S6505" s="1009">
        <v>0</v>
      </c>
    </row>
    <row r="6506" spans="1:19" s="889" customFormat="1" ht="34.9">
      <c r="A6506" s="989" t="s">
        <v>1035</v>
      </c>
      <c r="B6506" s="399" t="s">
        <v>29742</v>
      </c>
      <c r="C6506" s="399" t="s">
        <v>115</v>
      </c>
      <c r="D6506" s="399" t="s">
        <v>34562</v>
      </c>
      <c r="E6506" s="342">
        <v>4000</v>
      </c>
      <c r="F6506" s="432" t="s">
        <v>35359</v>
      </c>
      <c r="G6506" s="778" t="s">
        <v>35360</v>
      </c>
      <c r="H6506" s="990" t="s">
        <v>19713</v>
      </c>
      <c r="I6506" s="990" t="s">
        <v>19773</v>
      </c>
      <c r="J6506" s="990" t="s">
        <v>19703</v>
      </c>
      <c r="K6506" s="797" t="s">
        <v>35361</v>
      </c>
      <c r="L6506" s="797">
        <v>12</v>
      </c>
      <c r="M6506" s="655">
        <v>48000</v>
      </c>
      <c r="N6506" s="797" t="s">
        <v>35361</v>
      </c>
      <c r="O6506" s="797">
        <v>6</v>
      </c>
      <c r="P6506" s="655">
        <v>24000</v>
      </c>
      <c r="Q6506" s="797" t="s">
        <v>35361</v>
      </c>
      <c r="R6506" s="797">
        <v>12</v>
      </c>
      <c r="S6506" s="1009">
        <v>48000</v>
      </c>
    </row>
    <row r="6507" spans="1:19" s="889" customFormat="1" ht="34.9">
      <c r="A6507" s="989" t="s">
        <v>1035</v>
      </c>
      <c r="B6507" s="399" t="s">
        <v>29742</v>
      </c>
      <c r="C6507" s="399" t="s">
        <v>115</v>
      </c>
      <c r="D6507" s="399" t="s">
        <v>35362</v>
      </c>
      <c r="E6507" s="342">
        <v>4000</v>
      </c>
      <c r="F6507" s="432" t="s">
        <v>35363</v>
      </c>
      <c r="G6507" s="778" t="s">
        <v>35364</v>
      </c>
      <c r="H6507" s="990" t="s">
        <v>19810</v>
      </c>
      <c r="I6507" s="990" t="s">
        <v>19773</v>
      </c>
      <c r="J6507" s="990" t="s">
        <v>19703</v>
      </c>
      <c r="K6507" s="797" t="s">
        <v>35365</v>
      </c>
      <c r="L6507" s="797">
        <v>12</v>
      </c>
      <c r="M6507" s="655">
        <v>48000</v>
      </c>
      <c r="N6507" s="797" t="s">
        <v>35365</v>
      </c>
      <c r="O6507" s="797">
        <v>6</v>
      </c>
      <c r="P6507" s="655">
        <v>24022.23</v>
      </c>
      <c r="Q6507" s="797" t="s">
        <v>35365</v>
      </c>
      <c r="R6507" s="797">
        <v>12</v>
      </c>
      <c r="S6507" s="1009">
        <v>48000</v>
      </c>
    </row>
    <row r="6508" spans="1:19" s="889" customFormat="1" ht="34.9">
      <c r="A6508" s="989" t="s">
        <v>1035</v>
      </c>
      <c r="B6508" s="399" t="s">
        <v>29742</v>
      </c>
      <c r="C6508" s="399" t="s">
        <v>115</v>
      </c>
      <c r="D6508" s="399" t="s">
        <v>35113</v>
      </c>
      <c r="E6508" s="342">
        <v>3000</v>
      </c>
      <c r="F6508" s="432" t="s">
        <v>35366</v>
      </c>
      <c r="G6508" s="778" t="s">
        <v>35367</v>
      </c>
      <c r="H6508" s="990" t="s">
        <v>19713</v>
      </c>
      <c r="I6508" s="990" t="s">
        <v>34428</v>
      </c>
      <c r="J6508" s="990" t="s">
        <v>19773</v>
      </c>
      <c r="K6508" s="797" t="s">
        <v>35368</v>
      </c>
      <c r="L6508" s="797">
        <v>12</v>
      </c>
      <c r="M6508" s="655">
        <v>36062.5</v>
      </c>
      <c r="N6508" s="797" t="s">
        <v>35368</v>
      </c>
      <c r="O6508" s="797">
        <v>6</v>
      </c>
      <c r="P6508" s="655">
        <v>18000</v>
      </c>
      <c r="Q6508" s="797" t="s">
        <v>35368</v>
      </c>
      <c r="R6508" s="797">
        <v>12</v>
      </c>
      <c r="S6508" s="1009">
        <v>36000</v>
      </c>
    </row>
    <row r="6509" spans="1:19" s="889" customFormat="1" ht="34.9">
      <c r="A6509" s="989" t="s">
        <v>1035</v>
      </c>
      <c r="B6509" s="399" t="s">
        <v>29742</v>
      </c>
      <c r="C6509" s="399" t="s">
        <v>115</v>
      </c>
      <c r="D6509" s="399" t="s">
        <v>34370</v>
      </c>
      <c r="E6509" s="342">
        <v>2000</v>
      </c>
      <c r="F6509" s="432" t="s">
        <v>35369</v>
      </c>
      <c r="G6509" s="778" t="s">
        <v>35370</v>
      </c>
      <c r="H6509" s="990" t="s">
        <v>19713</v>
      </c>
      <c r="I6509" s="990" t="s">
        <v>34428</v>
      </c>
      <c r="J6509" s="990" t="s">
        <v>19773</v>
      </c>
      <c r="K6509" s="797" t="s">
        <v>35371</v>
      </c>
      <c r="L6509" s="797">
        <v>12</v>
      </c>
      <c r="M6509" s="655">
        <v>23800</v>
      </c>
      <c r="N6509" s="797" t="s">
        <v>35371</v>
      </c>
      <c r="O6509" s="797">
        <v>6</v>
      </c>
      <c r="P6509" s="655">
        <v>12000</v>
      </c>
      <c r="Q6509" s="797" t="s">
        <v>35371</v>
      </c>
      <c r="R6509" s="797">
        <v>12</v>
      </c>
      <c r="S6509" s="1009">
        <v>24000</v>
      </c>
    </row>
    <row r="6510" spans="1:19" s="889" customFormat="1" ht="34.9">
      <c r="A6510" s="989" t="s">
        <v>1035</v>
      </c>
      <c r="B6510" s="399" t="s">
        <v>29742</v>
      </c>
      <c r="C6510" s="399" t="s">
        <v>115</v>
      </c>
      <c r="D6510" s="399" t="s">
        <v>35372</v>
      </c>
      <c r="E6510" s="342">
        <v>6000</v>
      </c>
      <c r="F6510" s="432" t="s">
        <v>35373</v>
      </c>
      <c r="G6510" s="778" t="s">
        <v>35374</v>
      </c>
      <c r="H6510" s="990" t="s">
        <v>19713</v>
      </c>
      <c r="I6510" s="990" t="s">
        <v>19773</v>
      </c>
      <c r="J6510" s="990" t="s">
        <v>19703</v>
      </c>
      <c r="K6510" s="797" t="s">
        <v>35375</v>
      </c>
      <c r="L6510" s="797">
        <v>12</v>
      </c>
      <c r="M6510" s="655">
        <v>72000</v>
      </c>
      <c r="N6510" s="797" t="s">
        <v>35375</v>
      </c>
      <c r="O6510" s="797">
        <v>6</v>
      </c>
      <c r="P6510" s="655">
        <v>36000</v>
      </c>
      <c r="Q6510" s="797" t="s">
        <v>35375</v>
      </c>
      <c r="R6510" s="797">
        <v>12</v>
      </c>
      <c r="S6510" s="1009">
        <v>72000</v>
      </c>
    </row>
    <row r="6511" spans="1:19" s="889" customFormat="1" ht="34.9">
      <c r="A6511" s="989" t="s">
        <v>1035</v>
      </c>
      <c r="B6511" s="399" t="s">
        <v>29742</v>
      </c>
      <c r="C6511" s="399" t="s">
        <v>115</v>
      </c>
      <c r="D6511" s="399" t="s">
        <v>34446</v>
      </c>
      <c r="E6511" s="342">
        <v>3000</v>
      </c>
      <c r="F6511" s="432" t="s">
        <v>35376</v>
      </c>
      <c r="G6511" s="778" t="s">
        <v>35377</v>
      </c>
      <c r="H6511" s="990" t="s">
        <v>19733</v>
      </c>
      <c r="I6511" s="990" t="s">
        <v>19764</v>
      </c>
      <c r="J6511" s="990" t="s">
        <v>19764</v>
      </c>
      <c r="K6511" s="797" t="s">
        <v>32924</v>
      </c>
      <c r="L6511" s="797">
        <v>12</v>
      </c>
      <c r="M6511" s="655">
        <v>36200</v>
      </c>
      <c r="N6511" s="797" t="s">
        <v>32924</v>
      </c>
      <c r="O6511" s="797">
        <v>6</v>
      </c>
      <c r="P6511" s="655">
        <v>18102.68</v>
      </c>
      <c r="Q6511" s="797" t="s">
        <v>32924</v>
      </c>
      <c r="R6511" s="797">
        <v>12</v>
      </c>
      <c r="S6511" s="1009">
        <v>36000</v>
      </c>
    </row>
    <row r="6512" spans="1:19" s="889" customFormat="1" ht="34.9">
      <c r="A6512" s="989" t="s">
        <v>1035</v>
      </c>
      <c r="B6512" s="399" t="s">
        <v>29742</v>
      </c>
      <c r="C6512" s="399" t="s">
        <v>115</v>
      </c>
      <c r="D6512" s="399" t="s">
        <v>35378</v>
      </c>
      <c r="E6512" s="342">
        <v>8500</v>
      </c>
      <c r="F6512" s="432" t="s">
        <v>35379</v>
      </c>
      <c r="G6512" s="778" t="s">
        <v>35380</v>
      </c>
      <c r="H6512" s="990" t="s">
        <v>19713</v>
      </c>
      <c r="I6512" s="990" t="s">
        <v>19773</v>
      </c>
      <c r="J6512" s="990" t="s">
        <v>19703</v>
      </c>
      <c r="K6512" s="797" t="s">
        <v>35079</v>
      </c>
      <c r="L6512" s="797">
        <v>12</v>
      </c>
      <c r="M6512" s="655">
        <v>102000</v>
      </c>
      <c r="N6512" s="797" t="s">
        <v>35079</v>
      </c>
      <c r="O6512" s="797">
        <v>6</v>
      </c>
      <c r="P6512" s="655">
        <v>51000</v>
      </c>
      <c r="Q6512" s="797" t="s">
        <v>35079</v>
      </c>
      <c r="R6512" s="797">
        <v>12</v>
      </c>
      <c r="S6512" s="1009">
        <v>102000</v>
      </c>
    </row>
    <row r="6513" spans="1:19" s="889" customFormat="1" ht="34.9">
      <c r="A6513" s="989" t="s">
        <v>1035</v>
      </c>
      <c r="B6513" s="399" t="s">
        <v>29742</v>
      </c>
      <c r="C6513" s="399" t="s">
        <v>115</v>
      </c>
      <c r="D6513" s="399" t="s">
        <v>34446</v>
      </c>
      <c r="E6513" s="342">
        <v>3000</v>
      </c>
      <c r="F6513" s="432" t="s">
        <v>35381</v>
      </c>
      <c r="G6513" s="778" t="s">
        <v>35382</v>
      </c>
      <c r="H6513" s="990" t="s">
        <v>19733</v>
      </c>
      <c r="I6513" s="990" t="s">
        <v>19764</v>
      </c>
      <c r="J6513" s="990" t="s">
        <v>19764</v>
      </c>
      <c r="K6513" s="797" t="s">
        <v>35383</v>
      </c>
      <c r="L6513" s="797">
        <v>2</v>
      </c>
      <c r="M6513" s="655">
        <v>7617</v>
      </c>
      <c r="N6513" s="797" t="s">
        <v>35383</v>
      </c>
      <c r="O6513" s="797">
        <v>0</v>
      </c>
      <c r="P6513" s="655">
        <v>0</v>
      </c>
      <c r="Q6513" s="797"/>
      <c r="R6513" s="797">
        <v>0</v>
      </c>
      <c r="S6513" s="1009">
        <v>0</v>
      </c>
    </row>
    <row r="6514" spans="1:19" s="889" customFormat="1" ht="34.9">
      <c r="A6514" s="989" t="s">
        <v>1035</v>
      </c>
      <c r="B6514" s="399" t="s">
        <v>29742</v>
      </c>
      <c r="C6514" s="399" t="s">
        <v>115</v>
      </c>
      <c r="D6514" s="399" t="s">
        <v>35384</v>
      </c>
      <c r="E6514" s="342">
        <v>1200</v>
      </c>
      <c r="F6514" s="432" t="s">
        <v>35385</v>
      </c>
      <c r="G6514" s="778" t="s">
        <v>35386</v>
      </c>
      <c r="H6514" s="990" t="s">
        <v>19895</v>
      </c>
      <c r="I6514" s="990" t="s">
        <v>34377</v>
      </c>
      <c r="J6514" s="990" t="s">
        <v>19749</v>
      </c>
      <c r="K6514" s="797" t="s">
        <v>35387</v>
      </c>
      <c r="L6514" s="797">
        <v>12</v>
      </c>
      <c r="M6514" s="655">
        <v>14400</v>
      </c>
      <c r="N6514" s="797" t="s">
        <v>35387</v>
      </c>
      <c r="O6514" s="797">
        <v>6</v>
      </c>
      <c r="P6514" s="655">
        <v>7307.67</v>
      </c>
      <c r="Q6514" s="797" t="s">
        <v>35387</v>
      </c>
      <c r="R6514" s="797">
        <v>12</v>
      </c>
      <c r="S6514" s="1009">
        <v>14400</v>
      </c>
    </row>
    <row r="6515" spans="1:19" s="889" customFormat="1" ht="34.9">
      <c r="A6515" s="989" t="s">
        <v>1035</v>
      </c>
      <c r="B6515" s="399" t="s">
        <v>29742</v>
      </c>
      <c r="C6515" s="399" t="s">
        <v>115</v>
      </c>
      <c r="D6515" s="399" t="s">
        <v>35388</v>
      </c>
      <c r="E6515" s="342">
        <v>2500</v>
      </c>
      <c r="F6515" s="432" t="s">
        <v>35389</v>
      </c>
      <c r="G6515" s="778" t="s">
        <v>35390</v>
      </c>
      <c r="H6515" s="990" t="s">
        <v>23633</v>
      </c>
      <c r="I6515" s="990" t="s">
        <v>34377</v>
      </c>
      <c r="J6515" s="990" t="s">
        <v>19749</v>
      </c>
      <c r="K6515" s="797" t="s">
        <v>35391</v>
      </c>
      <c r="L6515" s="797">
        <v>12</v>
      </c>
      <c r="M6515" s="655">
        <v>30000</v>
      </c>
      <c r="N6515" s="797" t="s">
        <v>35391</v>
      </c>
      <c r="O6515" s="797">
        <v>6</v>
      </c>
      <c r="P6515" s="655">
        <v>15000</v>
      </c>
      <c r="Q6515" s="797" t="s">
        <v>35391</v>
      </c>
      <c r="R6515" s="797">
        <v>12</v>
      </c>
      <c r="S6515" s="1009">
        <v>30000</v>
      </c>
    </row>
    <row r="6516" spans="1:19" s="889" customFormat="1" ht="34.9">
      <c r="A6516" s="989" t="s">
        <v>1035</v>
      </c>
      <c r="B6516" s="399" t="s">
        <v>29742</v>
      </c>
      <c r="C6516" s="399" t="s">
        <v>115</v>
      </c>
      <c r="D6516" s="399" t="s">
        <v>35392</v>
      </c>
      <c r="E6516" s="342">
        <v>10000</v>
      </c>
      <c r="F6516" s="432" t="s">
        <v>35393</v>
      </c>
      <c r="G6516" s="778" t="s">
        <v>35394</v>
      </c>
      <c r="H6516" s="990" t="s">
        <v>19729</v>
      </c>
      <c r="I6516" s="990" t="s">
        <v>34428</v>
      </c>
      <c r="J6516" s="990" t="s">
        <v>19773</v>
      </c>
      <c r="K6516" s="797" t="s">
        <v>35395</v>
      </c>
      <c r="L6516" s="797">
        <v>12</v>
      </c>
      <c r="M6516" s="655">
        <v>120000</v>
      </c>
      <c r="N6516" s="797" t="s">
        <v>35395</v>
      </c>
      <c r="O6516" s="797">
        <v>6</v>
      </c>
      <c r="P6516" s="655">
        <v>60000</v>
      </c>
      <c r="Q6516" s="797" t="s">
        <v>35395</v>
      </c>
      <c r="R6516" s="797">
        <v>12</v>
      </c>
      <c r="S6516" s="1009">
        <v>120000</v>
      </c>
    </row>
    <row r="6517" spans="1:19" s="889" customFormat="1" ht="34.9">
      <c r="A6517" s="989" t="s">
        <v>1035</v>
      </c>
      <c r="B6517" s="399" t="s">
        <v>29742</v>
      </c>
      <c r="C6517" s="399" t="s">
        <v>115</v>
      </c>
      <c r="D6517" s="399" t="s">
        <v>34930</v>
      </c>
      <c r="E6517" s="342">
        <v>3500</v>
      </c>
      <c r="F6517" s="432" t="s">
        <v>35396</v>
      </c>
      <c r="G6517" s="778" t="s">
        <v>35397</v>
      </c>
      <c r="H6517" s="990" t="s">
        <v>23359</v>
      </c>
      <c r="I6517" s="990" t="s">
        <v>19764</v>
      </c>
      <c r="J6517" s="990" t="s">
        <v>19764</v>
      </c>
      <c r="K6517" s="797" t="s">
        <v>35398</v>
      </c>
      <c r="L6517" s="797">
        <v>12</v>
      </c>
      <c r="M6517" s="655">
        <v>42000</v>
      </c>
      <c r="N6517" s="797" t="s">
        <v>35398</v>
      </c>
      <c r="O6517" s="797">
        <v>6</v>
      </c>
      <c r="P6517" s="655">
        <v>21000.010000000002</v>
      </c>
      <c r="Q6517" s="797" t="s">
        <v>35398</v>
      </c>
      <c r="R6517" s="797">
        <v>12</v>
      </c>
      <c r="S6517" s="1009">
        <v>42000</v>
      </c>
    </row>
    <row r="6518" spans="1:19" s="889" customFormat="1" ht="34.9">
      <c r="A6518" s="989" t="s">
        <v>1035</v>
      </c>
      <c r="B6518" s="399" t="s">
        <v>29742</v>
      </c>
      <c r="C6518" s="399" t="s">
        <v>115</v>
      </c>
      <c r="D6518" s="399" t="s">
        <v>35399</v>
      </c>
      <c r="E6518" s="342">
        <v>3000</v>
      </c>
      <c r="F6518" s="432" t="s">
        <v>35400</v>
      </c>
      <c r="G6518" s="778" t="s">
        <v>35401</v>
      </c>
      <c r="H6518" s="990" t="s">
        <v>21495</v>
      </c>
      <c r="I6518" s="990" t="s">
        <v>34428</v>
      </c>
      <c r="J6518" s="990" t="s">
        <v>19773</v>
      </c>
      <c r="K6518" s="797" t="s">
        <v>32911</v>
      </c>
      <c r="L6518" s="797">
        <v>12</v>
      </c>
      <c r="M6518" s="655">
        <v>36000</v>
      </c>
      <c r="N6518" s="797" t="s">
        <v>32911</v>
      </c>
      <c r="O6518" s="797">
        <v>6</v>
      </c>
      <c r="P6518" s="655">
        <v>18000</v>
      </c>
      <c r="Q6518" s="797" t="s">
        <v>32911</v>
      </c>
      <c r="R6518" s="797">
        <v>12</v>
      </c>
      <c r="S6518" s="1009">
        <v>36000</v>
      </c>
    </row>
    <row r="6519" spans="1:19" s="889" customFormat="1" ht="34.9">
      <c r="A6519" s="989" t="s">
        <v>1035</v>
      </c>
      <c r="B6519" s="399" t="s">
        <v>29742</v>
      </c>
      <c r="C6519" s="399" t="s">
        <v>115</v>
      </c>
      <c r="D6519" s="399" t="s">
        <v>35402</v>
      </c>
      <c r="E6519" s="342">
        <v>13000</v>
      </c>
      <c r="F6519" s="432" t="s">
        <v>35403</v>
      </c>
      <c r="G6519" s="778" t="s">
        <v>35404</v>
      </c>
      <c r="H6519" s="990" t="s">
        <v>19729</v>
      </c>
      <c r="I6519" s="990" t="s">
        <v>19773</v>
      </c>
      <c r="J6519" s="990" t="s">
        <v>19703</v>
      </c>
      <c r="K6519" s="797" t="s">
        <v>35405</v>
      </c>
      <c r="L6519" s="797">
        <v>6</v>
      </c>
      <c r="M6519" s="655">
        <v>85065.33</v>
      </c>
      <c r="N6519" s="797" t="s">
        <v>35405</v>
      </c>
      <c r="O6519" s="797">
        <v>0</v>
      </c>
      <c r="P6519" s="655">
        <v>0</v>
      </c>
      <c r="Q6519" s="797"/>
      <c r="R6519" s="797">
        <v>0</v>
      </c>
      <c r="S6519" s="1009">
        <v>0</v>
      </c>
    </row>
    <row r="6520" spans="1:19" s="889" customFormat="1" ht="34.9">
      <c r="A6520" s="989" t="s">
        <v>1035</v>
      </c>
      <c r="B6520" s="399" t="s">
        <v>29742</v>
      </c>
      <c r="C6520" s="399" t="s">
        <v>115</v>
      </c>
      <c r="D6520" s="399" t="s">
        <v>34649</v>
      </c>
      <c r="E6520" s="342">
        <v>4000</v>
      </c>
      <c r="F6520" s="432" t="s">
        <v>35406</v>
      </c>
      <c r="G6520" s="778" t="s">
        <v>35407</v>
      </c>
      <c r="H6520" s="990" t="s">
        <v>19733</v>
      </c>
      <c r="I6520" s="990" t="s">
        <v>19764</v>
      </c>
      <c r="J6520" s="990" t="s">
        <v>19764</v>
      </c>
      <c r="K6520" s="797" t="s">
        <v>35408</v>
      </c>
      <c r="L6520" s="797">
        <v>10</v>
      </c>
      <c r="M6520" s="655">
        <v>41600</v>
      </c>
      <c r="N6520" s="797" t="s">
        <v>35408</v>
      </c>
      <c r="O6520" s="797">
        <v>6</v>
      </c>
      <c r="P6520" s="655">
        <v>24000</v>
      </c>
      <c r="Q6520" s="797" t="s">
        <v>35408</v>
      </c>
      <c r="R6520" s="797">
        <v>12</v>
      </c>
      <c r="S6520" s="1009">
        <v>48000</v>
      </c>
    </row>
    <row r="6521" spans="1:19" s="889" customFormat="1" ht="34.9">
      <c r="A6521" s="989" t="s">
        <v>1035</v>
      </c>
      <c r="B6521" s="399" t="s">
        <v>29742</v>
      </c>
      <c r="C6521" s="399" t="s">
        <v>115</v>
      </c>
      <c r="D6521" s="399" t="s">
        <v>35409</v>
      </c>
      <c r="E6521" s="342">
        <v>2000</v>
      </c>
      <c r="F6521" s="432" t="s">
        <v>35410</v>
      </c>
      <c r="G6521" s="778" t="s">
        <v>35411</v>
      </c>
      <c r="H6521" s="990" t="s">
        <v>23359</v>
      </c>
      <c r="I6521" s="990" t="s">
        <v>34494</v>
      </c>
      <c r="J6521" s="990" t="s">
        <v>19749</v>
      </c>
      <c r="K6521" s="797" t="s">
        <v>35412</v>
      </c>
      <c r="L6521" s="797">
        <v>9</v>
      </c>
      <c r="M6521" s="655">
        <v>17866.66</v>
      </c>
      <c r="N6521" s="797" t="s">
        <v>35412</v>
      </c>
      <c r="O6521" s="797">
        <v>6</v>
      </c>
      <c r="P6521" s="655">
        <v>12000</v>
      </c>
      <c r="Q6521" s="797" t="s">
        <v>35412</v>
      </c>
      <c r="R6521" s="797">
        <v>12</v>
      </c>
      <c r="S6521" s="1009">
        <v>24000</v>
      </c>
    </row>
    <row r="6522" spans="1:19" s="889" customFormat="1" ht="46.5">
      <c r="A6522" s="989" t="s">
        <v>1035</v>
      </c>
      <c r="B6522" s="399" t="s">
        <v>29742</v>
      </c>
      <c r="C6522" s="399" t="s">
        <v>34707</v>
      </c>
      <c r="D6522" s="399" t="s">
        <v>35413</v>
      </c>
      <c r="E6522" s="342">
        <v>5000</v>
      </c>
      <c r="F6522" s="432" t="s">
        <v>28269</v>
      </c>
      <c r="G6522" s="778" t="s">
        <v>28270</v>
      </c>
      <c r="H6522" s="990" t="s">
        <v>19713</v>
      </c>
      <c r="I6522" s="990" t="s">
        <v>19764</v>
      </c>
      <c r="J6522" s="990" t="s">
        <v>19764</v>
      </c>
      <c r="K6522" s="797" t="s">
        <v>35414</v>
      </c>
      <c r="L6522" s="797">
        <v>7</v>
      </c>
      <c r="M6522" s="655">
        <v>36166.67</v>
      </c>
      <c r="N6522" s="797" t="s">
        <v>35414</v>
      </c>
      <c r="O6522" s="797">
        <v>2</v>
      </c>
      <c r="P6522" s="655">
        <v>8971.67</v>
      </c>
      <c r="Q6522" s="797" t="s">
        <v>35414</v>
      </c>
      <c r="R6522" s="797">
        <v>0</v>
      </c>
      <c r="S6522" s="1009">
        <v>0</v>
      </c>
    </row>
    <row r="6523" spans="1:19" s="889" customFormat="1" ht="34.9">
      <c r="A6523" s="989" t="s">
        <v>1035</v>
      </c>
      <c r="B6523" s="399" t="s">
        <v>29742</v>
      </c>
      <c r="C6523" s="399" t="s">
        <v>115</v>
      </c>
      <c r="D6523" s="399" t="s">
        <v>34768</v>
      </c>
      <c r="E6523" s="342">
        <v>3500</v>
      </c>
      <c r="F6523" s="432" t="s">
        <v>35415</v>
      </c>
      <c r="G6523" s="778" t="s">
        <v>35416</v>
      </c>
      <c r="H6523" s="990" t="s">
        <v>19733</v>
      </c>
      <c r="I6523" s="990" t="s">
        <v>19764</v>
      </c>
      <c r="J6523" s="990" t="s">
        <v>19764</v>
      </c>
      <c r="K6523" s="797" t="s">
        <v>32899</v>
      </c>
      <c r="L6523" s="797">
        <v>12</v>
      </c>
      <c r="M6523" s="655">
        <v>42000</v>
      </c>
      <c r="N6523" s="797" t="s">
        <v>32899</v>
      </c>
      <c r="O6523" s="797">
        <v>6</v>
      </c>
      <c r="P6523" s="655">
        <v>18159.14</v>
      </c>
      <c r="Q6523" s="797" t="s">
        <v>32899</v>
      </c>
      <c r="R6523" s="797">
        <v>12</v>
      </c>
      <c r="S6523" s="1009">
        <v>42000</v>
      </c>
    </row>
    <row r="6524" spans="1:19" s="889" customFormat="1" ht="34.9">
      <c r="A6524" s="989" t="s">
        <v>1035</v>
      </c>
      <c r="B6524" s="399" t="s">
        <v>29742</v>
      </c>
      <c r="C6524" s="399" t="s">
        <v>115</v>
      </c>
      <c r="D6524" s="399" t="s">
        <v>35221</v>
      </c>
      <c r="E6524" s="342">
        <v>8000</v>
      </c>
      <c r="F6524" s="432" t="s">
        <v>35417</v>
      </c>
      <c r="G6524" s="778" t="s">
        <v>35418</v>
      </c>
      <c r="H6524" s="990" t="s">
        <v>19733</v>
      </c>
      <c r="I6524" s="990" t="s">
        <v>19764</v>
      </c>
      <c r="J6524" s="990" t="s">
        <v>19764</v>
      </c>
      <c r="K6524" s="797" t="s">
        <v>35419</v>
      </c>
      <c r="L6524" s="797">
        <v>12</v>
      </c>
      <c r="M6524" s="655">
        <v>96000</v>
      </c>
      <c r="N6524" s="797" t="s">
        <v>35419</v>
      </c>
      <c r="O6524" s="797">
        <v>6</v>
      </c>
      <c r="P6524" s="655">
        <v>50554.67</v>
      </c>
      <c r="Q6524" s="797" t="s">
        <v>35419</v>
      </c>
      <c r="R6524" s="797">
        <v>0</v>
      </c>
      <c r="S6524" s="1009">
        <v>0</v>
      </c>
    </row>
    <row r="6525" spans="1:19" s="889" customFormat="1" ht="34.9">
      <c r="A6525" s="989" t="s">
        <v>1035</v>
      </c>
      <c r="B6525" s="399" t="s">
        <v>29742</v>
      </c>
      <c r="C6525" s="399" t="s">
        <v>115</v>
      </c>
      <c r="D6525" s="399" t="s">
        <v>34535</v>
      </c>
      <c r="E6525" s="342">
        <v>4000</v>
      </c>
      <c r="F6525" s="432" t="s">
        <v>35420</v>
      </c>
      <c r="G6525" s="778" t="s">
        <v>35421</v>
      </c>
      <c r="H6525" s="990" t="s">
        <v>19733</v>
      </c>
      <c r="I6525" s="990" t="s">
        <v>19764</v>
      </c>
      <c r="J6525" s="990" t="s">
        <v>19764</v>
      </c>
      <c r="K6525" s="797" t="s">
        <v>32832</v>
      </c>
      <c r="L6525" s="797">
        <v>12</v>
      </c>
      <c r="M6525" s="655">
        <v>48000</v>
      </c>
      <c r="N6525" s="797" t="s">
        <v>32832</v>
      </c>
      <c r="O6525" s="797">
        <v>6</v>
      </c>
      <c r="P6525" s="655">
        <v>24000</v>
      </c>
      <c r="Q6525" s="797" t="s">
        <v>32832</v>
      </c>
      <c r="R6525" s="797">
        <v>12</v>
      </c>
      <c r="S6525" s="1009">
        <v>48000</v>
      </c>
    </row>
    <row r="6526" spans="1:19" s="889" customFormat="1" ht="46.5">
      <c r="A6526" s="989" t="s">
        <v>1035</v>
      </c>
      <c r="B6526" s="399" t="s">
        <v>29742</v>
      </c>
      <c r="C6526" s="399" t="s">
        <v>115</v>
      </c>
      <c r="D6526" s="399" t="s">
        <v>35204</v>
      </c>
      <c r="E6526" s="342">
        <v>2500</v>
      </c>
      <c r="F6526" s="432" t="s">
        <v>35422</v>
      </c>
      <c r="G6526" s="778" t="s">
        <v>35423</v>
      </c>
      <c r="H6526" s="990" t="s">
        <v>19713</v>
      </c>
      <c r="I6526" s="990" t="s">
        <v>19764</v>
      </c>
      <c r="J6526" s="990" t="s">
        <v>19764</v>
      </c>
      <c r="K6526" s="797" t="s">
        <v>35424</v>
      </c>
      <c r="L6526" s="797">
        <v>7</v>
      </c>
      <c r="M6526" s="655">
        <v>18583.330000000002</v>
      </c>
      <c r="N6526" s="797" t="s">
        <v>35424</v>
      </c>
      <c r="O6526" s="797">
        <v>6</v>
      </c>
      <c r="P6526" s="655">
        <v>15000</v>
      </c>
      <c r="Q6526" s="797" t="s">
        <v>35424</v>
      </c>
      <c r="R6526" s="797">
        <v>12</v>
      </c>
      <c r="S6526" s="1009">
        <v>30000</v>
      </c>
    </row>
    <row r="6527" spans="1:19" s="889" customFormat="1" ht="34.9">
      <c r="A6527" s="989" t="s">
        <v>1035</v>
      </c>
      <c r="B6527" s="399" t="s">
        <v>29742</v>
      </c>
      <c r="C6527" s="399" t="s">
        <v>115</v>
      </c>
      <c r="D6527" s="399" t="s">
        <v>35425</v>
      </c>
      <c r="E6527" s="342">
        <v>2500</v>
      </c>
      <c r="F6527" s="432" t="s">
        <v>35426</v>
      </c>
      <c r="G6527" s="778" t="s">
        <v>35427</v>
      </c>
      <c r="H6527" s="990" t="s">
        <v>23359</v>
      </c>
      <c r="I6527" s="990" t="s">
        <v>34494</v>
      </c>
      <c r="J6527" s="990" t="s">
        <v>19749</v>
      </c>
      <c r="K6527" s="797" t="s">
        <v>35428</v>
      </c>
      <c r="L6527" s="797">
        <v>12</v>
      </c>
      <c r="M6527" s="655">
        <v>30000</v>
      </c>
      <c r="N6527" s="797" t="s">
        <v>35428</v>
      </c>
      <c r="O6527" s="797">
        <v>6</v>
      </c>
      <c r="P6527" s="655">
        <v>15000</v>
      </c>
      <c r="Q6527" s="797" t="s">
        <v>35428</v>
      </c>
      <c r="R6527" s="797">
        <v>12</v>
      </c>
      <c r="S6527" s="1009">
        <v>30000</v>
      </c>
    </row>
    <row r="6528" spans="1:19" s="889" customFormat="1" ht="46.5">
      <c r="A6528" s="989" t="s">
        <v>1035</v>
      </c>
      <c r="B6528" s="399" t="s">
        <v>29742</v>
      </c>
      <c r="C6528" s="399" t="s">
        <v>115</v>
      </c>
      <c r="D6528" s="399" t="s">
        <v>34482</v>
      </c>
      <c r="E6528" s="342">
        <v>7000</v>
      </c>
      <c r="F6528" s="432" t="s">
        <v>35429</v>
      </c>
      <c r="G6528" s="778" t="s">
        <v>35430</v>
      </c>
      <c r="H6528" s="990" t="s">
        <v>19713</v>
      </c>
      <c r="I6528" s="990" t="s">
        <v>19773</v>
      </c>
      <c r="J6528" s="990" t="s">
        <v>19703</v>
      </c>
      <c r="K6528" s="797" t="s">
        <v>35431</v>
      </c>
      <c r="L6528" s="797">
        <v>7</v>
      </c>
      <c r="M6528" s="655">
        <v>50633.33</v>
      </c>
      <c r="N6528" s="797" t="s">
        <v>35431</v>
      </c>
      <c r="O6528" s="797">
        <v>6</v>
      </c>
      <c r="P6528" s="655">
        <v>42000</v>
      </c>
      <c r="Q6528" s="797" t="s">
        <v>35431</v>
      </c>
      <c r="R6528" s="797">
        <v>12</v>
      </c>
      <c r="S6528" s="1009">
        <v>84000</v>
      </c>
    </row>
    <row r="6529" spans="1:19" s="889" customFormat="1" ht="34.9">
      <c r="A6529" s="989" t="s">
        <v>1035</v>
      </c>
      <c r="B6529" s="399" t="s">
        <v>29742</v>
      </c>
      <c r="C6529" s="399" t="s">
        <v>115</v>
      </c>
      <c r="D6529" s="399" t="s">
        <v>35432</v>
      </c>
      <c r="E6529" s="342">
        <v>2000</v>
      </c>
      <c r="F6529" s="432" t="s">
        <v>35433</v>
      </c>
      <c r="G6529" s="778" t="s">
        <v>35434</v>
      </c>
      <c r="H6529" s="990" t="s">
        <v>19713</v>
      </c>
      <c r="I6529" s="990" t="s">
        <v>34428</v>
      </c>
      <c r="J6529" s="990" t="s">
        <v>19773</v>
      </c>
      <c r="K6529" s="797" t="s">
        <v>35435</v>
      </c>
      <c r="L6529" s="797">
        <v>3</v>
      </c>
      <c r="M6529" s="655">
        <v>8271.99</v>
      </c>
      <c r="N6529" s="797" t="s">
        <v>35435</v>
      </c>
      <c r="O6529" s="797">
        <v>0</v>
      </c>
      <c r="P6529" s="655">
        <v>0</v>
      </c>
      <c r="Q6529" s="797"/>
      <c r="R6529" s="797">
        <v>0</v>
      </c>
      <c r="S6529" s="1009">
        <v>0</v>
      </c>
    </row>
    <row r="6530" spans="1:19" s="889" customFormat="1" ht="34.9">
      <c r="A6530" s="989" t="s">
        <v>1035</v>
      </c>
      <c r="B6530" s="399" t="s">
        <v>29742</v>
      </c>
      <c r="C6530" s="399" t="s">
        <v>115</v>
      </c>
      <c r="D6530" s="399" t="s">
        <v>35436</v>
      </c>
      <c r="E6530" s="342">
        <v>2500</v>
      </c>
      <c r="F6530" s="432" t="s">
        <v>35437</v>
      </c>
      <c r="G6530" s="778" t="s">
        <v>35438</v>
      </c>
      <c r="H6530" s="990" t="s">
        <v>19741</v>
      </c>
      <c r="I6530" s="990" t="s">
        <v>35193</v>
      </c>
      <c r="J6530" s="990" t="s">
        <v>19749</v>
      </c>
      <c r="K6530" s="797" t="s">
        <v>9235</v>
      </c>
      <c r="L6530" s="797">
        <v>12</v>
      </c>
      <c r="M6530" s="655">
        <v>29583.33</v>
      </c>
      <c r="N6530" s="797" t="s">
        <v>9235</v>
      </c>
      <c r="O6530" s="797">
        <v>6</v>
      </c>
      <c r="P6530" s="655">
        <v>15000</v>
      </c>
      <c r="Q6530" s="797" t="s">
        <v>9235</v>
      </c>
      <c r="R6530" s="797">
        <v>12</v>
      </c>
      <c r="S6530" s="1009">
        <v>30000</v>
      </c>
    </row>
    <row r="6531" spans="1:19" s="889" customFormat="1" ht="34.9">
      <c r="A6531" s="989" t="s">
        <v>1035</v>
      </c>
      <c r="B6531" s="399" t="s">
        <v>29742</v>
      </c>
      <c r="C6531" s="399" t="s">
        <v>115</v>
      </c>
      <c r="D6531" s="399" t="s">
        <v>34768</v>
      </c>
      <c r="E6531" s="342">
        <v>4000</v>
      </c>
      <c r="F6531" s="432" t="s">
        <v>35439</v>
      </c>
      <c r="G6531" s="778" t="s">
        <v>35440</v>
      </c>
      <c r="H6531" s="990" t="s">
        <v>19733</v>
      </c>
      <c r="I6531" s="990" t="s">
        <v>19764</v>
      </c>
      <c r="J6531" s="990" t="s">
        <v>19764</v>
      </c>
      <c r="K6531" s="797" t="s">
        <v>35441</v>
      </c>
      <c r="L6531" s="797">
        <v>4</v>
      </c>
      <c r="M6531" s="655">
        <v>17056</v>
      </c>
      <c r="N6531" s="797" t="s">
        <v>35441</v>
      </c>
      <c r="O6531" s="797">
        <v>0</v>
      </c>
      <c r="P6531" s="655">
        <v>0</v>
      </c>
      <c r="Q6531" s="797"/>
      <c r="R6531" s="797">
        <v>0</v>
      </c>
      <c r="S6531" s="1009">
        <v>0</v>
      </c>
    </row>
    <row r="6532" spans="1:19" s="889" customFormat="1" ht="34.9">
      <c r="A6532" s="989" t="s">
        <v>1035</v>
      </c>
      <c r="B6532" s="399" t="s">
        <v>29742</v>
      </c>
      <c r="C6532" s="399" t="s">
        <v>115</v>
      </c>
      <c r="D6532" s="399" t="s">
        <v>35442</v>
      </c>
      <c r="E6532" s="342">
        <v>3500</v>
      </c>
      <c r="F6532" s="432" t="s">
        <v>35443</v>
      </c>
      <c r="G6532" s="778" t="s">
        <v>35444</v>
      </c>
      <c r="H6532" s="990" t="s">
        <v>19733</v>
      </c>
      <c r="I6532" s="990" t="s">
        <v>19764</v>
      </c>
      <c r="J6532" s="990" t="s">
        <v>19764</v>
      </c>
      <c r="K6532" s="797" t="s">
        <v>35445</v>
      </c>
      <c r="L6532" s="797">
        <v>12</v>
      </c>
      <c r="M6532" s="655">
        <v>42000</v>
      </c>
      <c r="N6532" s="797" t="s">
        <v>35445</v>
      </c>
      <c r="O6532" s="797">
        <v>6</v>
      </c>
      <c r="P6532" s="655">
        <v>21000</v>
      </c>
      <c r="Q6532" s="797" t="s">
        <v>35445</v>
      </c>
      <c r="R6532" s="797">
        <v>12</v>
      </c>
      <c r="S6532" s="1009">
        <v>42000</v>
      </c>
    </row>
    <row r="6533" spans="1:19" s="889" customFormat="1" ht="34.9">
      <c r="A6533" s="989" t="s">
        <v>1035</v>
      </c>
      <c r="B6533" s="399" t="s">
        <v>29742</v>
      </c>
      <c r="C6533" s="399" t="s">
        <v>115</v>
      </c>
      <c r="D6533" s="399" t="s">
        <v>35446</v>
      </c>
      <c r="E6533" s="342">
        <v>2500</v>
      </c>
      <c r="F6533" s="432" t="s">
        <v>35447</v>
      </c>
      <c r="G6533" s="778" t="s">
        <v>35448</v>
      </c>
      <c r="H6533" s="990" t="s">
        <v>19713</v>
      </c>
      <c r="I6533" s="990" t="s">
        <v>19764</v>
      </c>
      <c r="J6533" s="990" t="s">
        <v>19764</v>
      </c>
      <c r="K6533" s="797" t="s">
        <v>33004</v>
      </c>
      <c r="L6533" s="797">
        <v>11</v>
      </c>
      <c r="M6533" s="655">
        <v>27833.33</v>
      </c>
      <c r="N6533" s="797" t="s">
        <v>33004</v>
      </c>
      <c r="O6533" s="797">
        <v>6</v>
      </c>
      <c r="P6533" s="655">
        <v>14920.310000000001</v>
      </c>
      <c r="Q6533" s="797" t="s">
        <v>33004</v>
      </c>
      <c r="R6533" s="797">
        <v>12</v>
      </c>
      <c r="S6533" s="1009">
        <v>30000</v>
      </c>
    </row>
    <row r="6534" spans="1:19" s="889" customFormat="1" ht="34.9">
      <c r="A6534" s="989" t="s">
        <v>1035</v>
      </c>
      <c r="B6534" s="399" t="s">
        <v>29742</v>
      </c>
      <c r="C6534" s="399" t="s">
        <v>115</v>
      </c>
      <c r="D6534" s="399" t="s">
        <v>35449</v>
      </c>
      <c r="E6534" s="342">
        <v>6000</v>
      </c>
      <c r="F6534" s="432" t="s">
        <v>35450</v>
      </c>
      <c r="G6534" s="778" t="s">
        <v>35451</v>
      </c>
      <c r="H6534" s="990" t="s">
        <v>19713</v>
      </c>
      <c r="I6534" s="990" t="s">
        <v>34428</v>
      </c>
      <c r="J6534" s="990" t="s">
        <v>19773</v>
      </c>
      <c r="K6534" s="797" t="s">
        <v>35452</v>
      </c>
      <c r="L6534" s="797">
        <v>12</v>
      </c>
      <c r="M6534" s="655">
        <v>72000</v>
      </c>
      <c r="N6534" s="797" t="s">
        <v>35452</v>
      </c>
      <c r="O6534" s="797">
        <v>6</v>
      </c>
      <c r="P6534" s="655">
        <v>36000</v>
      </c>
      <c r="Q6534" s="797" t="s">
        <v>35452</v>
      </c>
      <c r="R6534" s="797">
        <v>12</v>
      </c>
      <c r="S6534" s="1009">
        <v>72000</v>
      </c>
    </row>
    <row r="6535" spans="1:19" s="889" customFormat="1" ht="34.9">
      <c r="A6535" s="989" t="s">
        <v>1035</v>
      </c>
      <c r="B6535" s="399" t="s">
        <v>29742</v>
      </c>
      <c r="C6535" s="399" t="s">
        <v>115</v>
      </c>
      <c r="D6535" s="399" t="s">
        <v>35453</v>
      </c>
      <c r="E6535" s="342">
        <v>13500</v>
      </c>
      <c r="F6535" s="432" t="s">
        <v>35454</v>
      </c>
      <c r="G6535" s="778" t="s">
        <v>35455</v>
      </c>
      <c r="H6535" s="990" t="s">
        <v>20378</v>
      </c>
      <c r="I6535" s="990" t="s">
        <v>19773</v>
      </c>
      <c r="J6535" s="990" t="s">
        <v>19703</v>
      </c>
      <c r="K6535" s="797" t="s">
        <v>35456</v>
      </c>
      <c r="L6535" s="797">
        <v>11</v>
      </c>
      <c r="M6535" s="655">
        <v>148500</v>
      </c>
      <c r="N6535" s="797" t="s">
        <v>35456</v>
      </c>
      <c r="O6535" s="797">
        <v>6</v>
      </c>
      <c r="P6535" s="655">
        <v>81000</v>
      </c>
      <c r="Q6535" s="797" t="s">
        <v>35456</v>
      </c>
      <c r="R6535" s="797">
        <v>12</v>
      </c>
      <c r="S6535" s="1009">
        <v>162000</v>
      </c>
    </row>
    <row r="6536" spans="1:19" s="889" customFormat="1" ht="34.9">
      <c r="A6536" s="989" t="s">
        <v>1035</v>
      </c>
      <c r="B6536" s="399" t="s">
        <v>29742</v>
      </c>
      <c r="C6536" s="399" t="s">
        <v>115</v>
      </c>
      <c r="D6536" s="399" t="s">
        <v>34442</v>
      </c>
      <c r="E6536" s="342">
        <v>4000</v>
      </c>
      <c r="F6536" s="432" t="s">
        <v>35457</v>
      </c>
      <c r="G6536" s="778" t="s">
        <v>35458</v>
      </c>
      <c r="H6536" s="990" t="s">
        <v>19733</v>
      </c>
      <c r="I6536" s="990" t="s">
        <v>19764</v>
      </c>
      <c r="J6536" s="990" t="s">
        <v>19764</v>
      </c>
      <c r="K6536" s="797" t="s">
        <v>32664</v>
      </c>
      <c r="L6536" s="797">
        <v>12</v>
      </c>
      <c r="M6536" s="655">
        <v>48000</v>
      </c>
      <c r="N6536" s="797" t="s">
        <v>32664</v>
      </c>
      <c r="O6536" s="797">
        <v>6</v>
      </c>
      <c r="P6536" s="655">
        <v>24000</v>
      </c>
      <c r="Q6536" s="797" t="s">
        <v>32664</v>
      </c>
      <c r="R6536" s="797">
        <v>12</v>
      </c>
      <c r="S6536" s="1009">
        <v>48000</v>
      </c>
    </row>
    <row r="6537" spans="1:19" s="889" customFormat="1" ht="34.9">
      <c r="A6537" s="989" t="s">
        <v>1035</v>
      </c>
      <c r="B6537" s="399" t="s">
        <v>29742</v>
      </c>
      <c r="C6537" s="399" t="s">
        <v>115</v>
      </c>
      <c r="D6537" s="399" t="s">
        <v>35459</v>
      </c>
      <c r="E6537" s="342">
        <v>5000</v>
      </c>
      <c r="F6537" s="432" t="s">
        <v>35460</v>
      </c>
      <c r="G6537" s="778" t="s">
        <v>35461</v>
      </c>
      <c r="H6537" s="990" t="s">
        <v>19733</v>
      </c>
      <c r="I6537" s="990" t="s">
        <v>19773</v>
      </c>
      <c r="J6537" s="990" t="s">
        <v>19703</v>
      </c>
      <c r="K6537" s="797" t="s">
        <v>35462</v>
      </c>
      <c r="L6537" s="797">
        <v>12</v>
      </c>
      <c r="M6537" s="655">
        <v>60000</v>
      </c>
      <c r="N6537" s="797" t="s">
        <v>35462</v>
      </c>
      <c r="O6537" s="797">
        <v>6</v>
      </c>
      <c r="P6537" s="655">
        <v>30167.79</v>
      </c>
      <c r="Q6537" s="797" t="s">
        <v>35462</v>
      </c>
      <c r="R6537" s="797">
        <v>12</v>
      </c>
      <c r="S6537" s="1009">
        <v>60000</v>
      </c>
    </row>
    <row r="6538" spans="1:19" s="889" customFormat="1" ht="34.9">
      <c r="A6538" s="989" t="s">
        <v>1035</v>
      </c>
      <c r="B6538" s="399" t="s">
        <v>29742</v>
      </c>
      <c r="C6538" s="399" t="s">
        <v>115</v>
      </c>
      <c r="D6538" s="399" t="s">
        <v>35463</v>
      </c>
      <c r="E6538" s="342">
        <v>3000</v>
      </c>
      <c r="F6538" s="432" t="s">
        <v>35464</v>
      </c>
      <c r="G6538" s="778" t="s">
        <v>35465</v>
      </c>
      <c r="H6538" s="990" t="s">
        <v>19713</v>
      </c>
      <c r="I6538" s="990" t="s">
        <v>19773</v>
      </c>
      <c r="J6538" s="990" t="s">
        <v>19703</v>
      </c>
      <c r="K6538" s="797" t="s">
        <v>35466</v>
      </c>
      <c r="L6538" s="797">
        <v>12</v>
      </c>
      <c r="M6538" s="655">
        <v>36000</v>
      </c>
      <c r="N6538" s="797" t="s">
        <v>35466</v>
      </c>
      <c r="O6538" s="797">
        <v>6</v>
      </c>
      <c r="P6538" s="655">
        <v>18000</v>
      </c>
      <c r="Q6538" s="797" t="s">
        <v>35466</v>
      </c>
      <c r="R6538" s="797">
        <v>12</v>
      </c>
      <c r="S6538" s="1009">
        <v>36000</v>
      </c>
    </row>
    <row r="6539" spans="1:19" s="889" customFormat="1" ht="34.9">
      <c r="A6539" s="989" t="s">
        <v>1035</v>
      </c>
      <c r="B6539" s="399" t="s">
        <v>29742</v>
      </c>
      <c r="C6539" s="399" t="s">
        <v>115</v>
      </c>
      <c r="D6539" s="399" t="s">
        <v>35467</v>
      </c>
      <c r="E6539" s="342">
        <v>5000</v>
      </c>
      <c r="F6539" s="432" t="s">
        <v>35468</v>
      </c>
      <c r="G6539" s="778" t="s">
        <v>35469</v>
      </c>
      <c r="H6539" s="990" t="s">
        <v>19733</v>
      </c>
      <c r="I6539" s="990" t="s">
        <v>19764</v>
      </c>
      <c r="J6539" s="990" t="s">
        <v>19764</v>
      </c>
      <c r="K6539" s="797" t="s">
        <v>35470</v>
      </c>
      <c r="L6539" s="797">
        <v>12</v>
      </c>
      <c r="M6539" s="655">
        <v>60000</v>
      </c>
      <c r="N6539" s="797" t="s">
        <v>35470</v>
      </c>
      <c r="O6539" s="797">
        <v>6</v>
      </c>
      <c r="P6539" s="655">
        <v>30000</v>
      </c>
      <c r="Q6539" s="797" t="s">
        <v>35470</v>
      </c>
      <c r="R6539" s="797">
        <v>12</v>
      </c>
      <c r="S6539" s="1009">
        <v>60000</v>
      </c>
    </row>
    <row r="6540" spans="1:19" s="889" customFormat="1" ht="46.5">
      <c r="A6540" s="989" t="s">
        <v>1035</v>
      </c>
      <c r="B6540" s="399" t="s">
        <v>29742</v>
      </c>
      <c r="C6540" s="399" t="s">
        <v>34707</v>
      </c>
      <c r="D6540" s="399" t="s">
        <v>35471</v>
      </c>
      <c r="E6540" s="342">
        <v>2000</v>
      </c>
      <c r="F6540" s="432" t="s">
        <v>35472</v>
      </c>
      <c r="G6540" s="778" t="s">
        <v>35473</v>
      </c>
      <c r="H6540" s="990" t="s">
        <v>21495</v>
      </c>
      <c r="I6540" s="990" t="s">
        <v>19764</v>
      </c>
      <c r="J6540" s="990" t="s">
        <v>19764</v>
      </c>
      <c r="K6540" s="797" t="s">
        <v>35474</v>
      </c>
      <c r="L6540" s="797">
        <v>7</v>
      </c>
      <c r="M6540" s="655">
        <v>14866.67</v>
      </c>
      <c r="N6540" s="797" t="s">
        <v>35474</v>
      </c>
      <c r="O6540" s="797">
        <v>6</v>
      </c>
      <c r="P6540" s="655">
        <v>12000</v>
      </c>
      <c r="Q6540" s="797" t="s">
        <v>35474</v>
      </c>
      <c r="R6540" s="797">
        <v>0</v>
      </c>
      <c r="S6540" s="1009">
        <v>0</v>
      </c>
    </row>
    <row r="6541" spans="1:19" s="889" customFormat="1" ht="34.9">
      <c r="A6541" s="989" t="s">
        <v>1035</v>
      </c>
      <c r="B6541" s="399" t="s">
        <v>29742</v>
      </c>
      <c r="C6541" s="399" t="s">
        <v>115</v>
      </c>
      <c r="D6541" s="399" t="s">
        <v>35475</v>
      </c>
      <c r="E6541" s="342">
        <v>2500</v>
      </c>
      <c r="F6541" s="432" t="s">
        <v>35476</v>
      </c>
      <c r="G6541" s="778" t="s">
        <v>35477</v>
      </c>
      <c r="H6541" s="990" t="s">
        <v>19741</v>
      </c>
      <c r="I6541" s="990" t="s">
        <v>34377</v>
      </c>
      <c r="J6541" s="990" t="s">
        <v>19749</v>
      </c>
      <c r="K6541" s="797" t="s">
        <v>35478</v>
      </c>
      <c r="L6541" s="797">
        <v>12</v>
      </c>
      <c r="M6541" s="655">
        <v>30000</v>
      </c>
      <c r="N6541" s="797" t="s">
        <v>35478</v>
      </c>
      <c r="O6541" s="797">
        <v>6</v>
      </c>
      <c r="P6541" s="655">
        <v>15000</v>
      </c>
      <c r="Q6541" s="797" t="s">
        <v>35478</v>
      </c>
      <c r="R6541" s="797">
        <v>12</v>
      </c>
      <c r="S6541" s="1009">
        <v>30000</v>
      </c>
    </row>
    <row r="6542" spans="1:19" s="889" customFormat="1" ht="34.9">
      <c r="A6542" s="989" t="s">
        <v>1035</v>
      </c>
      <c r="B6542" s="399" t="s">
        <v>29742</v>
      </c>
      <c r="C6542" s="399" t="s">
        <v>115</v>
      </c>
      <c r="D6542" s="399" t="s">
        <v>35479</v>
      </c>
      <c r="E6542" s="342">
        <v>9000</v>
      </c>
      <c r="F6542" s="432" t="s">
        <v>35480</v>
      </c>
      <c r="G6542" s="778" t="s">
        <v>35481</v>
      </c>
      <c r="H6542" s="990" t="s">
        <v>21495</v>
      </c>
      <c r="I6542" s="990" t="s">
        <v>34428</v>
      </c>
      <c r="J6542" s="990" t="s">
        <v>19773</v>
      </c>
      <c r="K6542" s="921" t="s">
        <v>35482</v>
      </c>
      <c r="L6542" s="797">
        <v>11</v>
      </c>
      <c r="M6542" s="655">
        <v>102900</v>
      </c>
      <c r="N6542" s="921" t="s">
        <v>35482</v>
      </c>
      <c r="O6542" s="797">
        <v>6</v>
      </c>
      <c r="P6542" s="655">
        <v>54000</v>
      </c>
      <c r="Q6542" s="921" t="s">
        <v>35482</v>
      </c>
      <c r="R6542" s="921">
        <v>12</v>
      </c>
      <c r="S6542" s="1009">
        <v>108000</v>
      </c>
    </row>
    <row r="6543" spans="1:19" s="889" customFormat="1" ht="34.9">
      <c r="A6543" s="989" t="s">
        <v>1035</v>
      </c>
      <c r="B6543" s="399" t="s">
        <v>29742</v>
      </c>
      <c r="C6543" s="399" t="s">
        <v>115</v>
      </c>
      <c r="D6543" s="399" t="s">
        <v>34649</v>
      </c>
      <c r="E6543" s="342">
        <v>3800</v>
      </c>
      <c r="F6543" s="432" t="s">
        <v>35483</v>
      </c>
      <c r="G6543" s="778" t="s">
        <v>35484</v>
      </c>
      <c r="H6543" s="990" t="s">
        <v>19895</v>
      </c>
      <c r="I6543" s="990" t="s">
        <v>34494</v>
      </c>
      <c r="J6543" s="990" t="s">
        <v>19749</v>
      </c>
      <c r="K6543" s="921" t="s">
        <v>35485</v>
      </c>
      <c r="L6543" s="797">
        <v>11</v>
      </c>
      <c r="M6543" s="655">
        <v>43446.67</v>
      </c>
      <c r="N6543" s="921" t="s">
        <v>35485</v>
      </c>
      <c r="O6543" s="797">
        <v>5</v>
      </c>
      <c r="P6543" s="655">
        <v>17928.46</v>
      </c>
      <c r="Q6543" s="921" t="s">
        <v>35485</v>
      </c>
      <c r="R6543" s="921">
        <v>12</v>
      </c>
      <c r="S6543" s="1009">
        <v>45600</v>
      </c>
    </row>
    <row r="6544" spans="1:19" s="889" customFormat="1" ht="34.9">
      <c r="A6544" s="989" t="s">
        <v>1035</v>
      </c>
      <c r="B6544" s="399" t="s">
        <v>29742</v>
      </c>
      <c r="C6544" s="399" t="s">
        <v>115</v>
      </c>
      <c r="D6544" s="399" t="s">
        <v>35486</v>
      </c>
      <c r="E6544" s="342">
        <v>4500</v>
      </c>
      <c r="F6544" s="432" t="s">
        <v>35487</v>
      </c>
      <c r="G6544" s="778" t="s">
        <v>35488</v>
      </c>
      <c r="H6544" s="990" t="s">
        <v>19733</v>
      </c>
      <c r="I6544" s="990" t="s">
        <v>19764</v>
      </c>
      <c r="J6544" s="990" t="s">
        <v>19764</v>
      </c>
      <c r="K6544" s="797" t="s">
        <v>35489</v>
      </c>
      <c r="L6544" s="797">
        <v>12</v>
      </c>
      <c r="M6544" s="655">
        <v>54000</v>
      </c>
      <c r="N6544" s="797" t="s">
        <v>35489</v>
      </c>
      <c r="O6544" s="797">
        <v>6</v>
      </c>
      <c r="P6544" s="655">
        <v>27000</v>
      </c>
      <c r="Q6544" s="797" t="s">
        <v>35489</v>
      </c>
      <c r="R6544" s="797">
        <v>12</v>
      </c>
      <c r="S6544" s="1009">
        <v>54000</v>
      </c>
    </row>
    <row r="6545" spans="1:19" s="889" customFormat="1" ht="34.9">
      <c r="A6545" s="989" t="s">
        <v>1035</v>
      </c>
      <c r="B6545" s="399" t="s">
        <v>29742</v>
      </c>
      <c r="C6545" s="399" t="s">
        <v>115</v>
      </c>
      <c r="D6545" s="399" t="s">
        <v>35490</v>
      </c>
      <c r="E6545" s="342">
        <v>2000</v>
      </c>
      <c r="F6545" s="432" t="s">
        <v>35491</v>
      </c>
      <c r="G6545" s="778" t="s">
        <v>35492</v>
      </c>
      <c r="H6545" s="990" t="s">
        <v>19733</v>
      </c>
      <c r="I6545" s="990" t="s">
        <v>19764</v>
      </c>
      <c r="J6545" s="990" t="s">
        <v>19764</v>
      </c>
      <c r="K6545" s="797" t="s">
        <v>12892</v>
      </c>
      <c r="L6545" s="797">
        <v>12</v>
      </c>
      <c r="M6545" s="655">
        <v>24000</v>
      </c>
      <c r="N6545" s="797" t="s">
        <v>12892</v>
      </c>
      <c r="O6545" s="797">
        <v>6</v>
      </c>
      <c r="P6545" s="655">
        <v>12000</v>
      </c>
      <c r="Q6545" s="797" t="s">
        <v>12892</v>
      </c>
      <c r="R6545" s="797">
        <v>12</v>
      </c>
      <c r="S6545" s="1009">
        <v>24000</v>
      </c>
    </row>
    <row r="6546" spans="1:19" s="889" customFormat="1" ht="34.9">
      <c r="A6546" s="989" t="s">
        <v>1035</v>
      </c>
      <c r="B6546" s="399" t="s">
        <v>29742</v>
      </c>
      <c r="C6546" s="399" t="s">
        <v>115</v>
      </c>
      <c r="D6546" s="399" t="s">
        <v>35493</v>
      </c>
      <c r="E6546" s="342">
        <v>2000</v>
      </c>
      <c r="F6546" s="432" t="s">
        <v>35494</v>
      </c>
      <c r="G6546" s="778" t="s">
        <v>35495</v>
      </c>
      <c r="H6546" s="990" t="s">
        <v>23359</v>
      </c>
      <c r="I6546" s="990" t="s">
        <v>19764</v>
      </c>
      <c r="J6546" s="990" t="s">
        <v>19764</v>
      </c>
      <c r="K6546" s="797" t="s">
        <v>35496</v>
      </c>
      <c r="L6546" s="797">
        <v>12</v>
      </c>
      <c r="M6546" s="655">
        <v>24000</v>
      </c>
      <c r="N6546" s="797" t="s">
        <v>35496</v>
      </c>
      <c r="O6546" s="797">
        <v>6</v>
      </c>
      <c r="P6546" s="655">
        <v>12000</v>
      </c>
      <c r="Q6546" s="797" t="s">
        <v>35496</v>
      </c>
      <c r="R6546" s="797">
        <v>12</v>
      </c>
      <c r="S6546" s="1009">
        <v>24000</v>
      </c>
    </row>
    <row r="6547" spans="1:19" s="889" customFormat="1" ht="34.9">
      <c r="A6547" s="989" t="s">
        <v>1035</v>
      </c>
      <c r="B6547" s="399" t="s">
        <v>29742</v>
      </c>
      <c r="C6547" s="399" t="s">
        <v>115</v>
      </c>
      <c r="D6547" s="399" t="s">
        <v>35497</v>
      </c>
      <c r="E6547" s="342">
        <v>1000</v>
      </c>
      <c r="F6547" s="432" t="s">
        <v>35498</v>
      </c>
      <c r="G6547" s="778" t="s">
        <v>35499</v>
      </c>
      <c r="H6547" s="990" t="s">
        <v>34382</v>
      </c>
      <c r="I6547" s="990" t="s">
        <v>19829</v>
      </c>
      <c r="J6547" s="990" t="s">
        <v>34382</v>
      </c>
      <c r="K6547" s="797" t="s">
        <v>35500</v>
      </c>
      <c r="L6547" s="797">
        <v>12</v>
      </c>
      <c r="M6547" s="655">
        <v>12000</v>
      </c>
      <c r="N6547" s="797" t="s">
        <v>35500</v>
      </c>
      <c r="O6547" s="797">
        <v>4</v>
      </c>
      <c r="P6547" s="655">
        <v>4491.66</v>
      </c>
      <c r="Q6547" s="797" t="s">
        <v>35500</v>
      </c>
      <c r="R6547" s="797">
        <v>12</v>
      </c>
      <c r="S6547" s="1009">
        <v>12000</v>
      </c>
    </row>
    <row r="6548" spans="1:19" s="889" customFormat="1" ht="58.15">
      <c r="A6548" s="989" t="s">
        <v>1035</v>
      </c>
      <c r="B6548" s="399" t="s">
        <v>29742</v>
      </c>
      <c r="C6548" s="399" t="s">
        <v>34707</v>
      </c>
      <c r="D6548" s="399" t="s">
        <v>34413</v>
      </c>
      <c r="E6548" s="342">
        <v>3500</v>
      </c>
      <c r="F6548" s="432" t="s">
        <v>35501</v>
      </c>
      <c r="G6548" s="778" t="s">
        <v>35502</v>
      </c>
      <c r="H6548" s="990" t="s">
        <v>19713</v>
      </c>
      <c r="I6548" s="990" t="s">
        <v>19764</v>
      </c>
      <c r="J6548" s="990" t="s">
        <v>19764</v>
      </c>
      <c r="K6548" s="797" t="s">
        <v>35503</v>
      </c>
      <c r="L6548" s="797">
        <v>7</v>
      </c>
      <c r="M6548" s="655">
        <v>25783.33</v>
      </c>
      <c r="N6548" s="797" t="s">
        <v>35503</v>
      </c>
      <c r="O6548" s="797">
        <v>1</v>
      </c>
      <c r="P6548" s="655">
        <v>6058.12</v>
      </c>
      <c r="Q6548" s="797" t="s">
        <v>35503</v>
      </c>
      <c r="R6548" s="797">
        <v>0</v>
      </c>
      <c r="S6548" s="1009">
        <v>0</v>
      </c>
    </row>
    <row r="6549" spans="1:19" s="889" customFormat="1" ht="34.9">
      <c r="A6549" s="989" t="s">
        <v>1035</v>
      </c>
      <c r="B6549" s="399" t="s">
        <v>29742</v>
      </c>
      <c r="C6549" s="399" t="s">
        <v>115</v>
      </c>
      <c r="D6549" s="399" t="s">
        <v>34409</v>
      </c>
      <c r="E6549" s="342">
        <v>3600</v>
      </c>
      <c r="F6549" s="432" t="s">
        <v>35504</v>
      </c>
      <c r="G6549" s="778" t="s">
        <v>35505</v>
      </c>
      <c r="H6549" s="990" t="s">
        <v>21495</v>
      </c>
      <c r="I6549" s="990" t="s">
        <v>19764</v>
      </c>
      <c r="J6549" s="990" t="s">
        <v>19764</v>
      </c>
      <c r="K6549" s="797" t="s">
        <v>35506</v>
      </c>
      <c r="L6549" s="797">
        <v>12</v>
      </c>
      <c r="M6549" s="655">
        <v>43200</v>
      </c>
      <c r="N6549" s="797" t="s">
        <v>35506</v>
      </c>
      <c r="O6549" s="797">
        <v>6</v>
      </c>
      <c r="P6549" s="655">
        <v>21600</v>
      </c>
      <c r="Q6549" s="797" t="s">
        <v>35506</v>
      </c>
      <c r="R6549" s="797">
        <v>12</v>
      </c>
      <c r="S6549" s="1009">
        <v>43200</v>
      </c>
    </row>
    <row r="6550" spans="1:19" s="889" customFormat="1" ht="34.9">
      <c r="A6550" s="989" t="s">
        <v>1035</v>
      </c>
      <c r="B6550" s="399" t="s">
        <v>29742</v>
      </c>
      <c r="C6550" s="399" t="s">
        <v>115</v>
      </c>
      <c r="D6550" s="399" t="s">
        <v>35507</v>
      </c>
      <c r="E6550" s="342">
        <v>2000</v>
      </c>
      <c r="F6550" s="432" t="s">
        <v>35508</v>
      </c>
      <c r="G6550" s="778" t="s">
        <v>35509</v>
      </c>
      <c r="H6550" s="990" t="s">
        <v>19713</v>
      </c>
      <c r="I6550" s="990" t="s">
        <v>19764</v>
      </c>
      <c r="J6550" s="990" t="s">
        <v>19764</v>
      </c>
      <c r="K6550" s="797" t="s">
        <v>35510</v>
      </c>
      <c r="L6550" s="797">
        <v>12</v>
      </c>
      <c r="M6550" s="655">
        <v>24000</v>
      </c>
      <c r="N6550" s="797" t="s">
        <v>35510</v>
      </c>
      <c r="O6550" s="797">
        <v>6</v>
      </c>
      <c r="P6550" s="655">
        <v>12031.32</v>
      </c>
      <c r="Q6550" s="797" t="s">
        <v>35510</v>
      </c>
      <c r="R6550" s="797">
        <v>12</v>
      </c>
      <c r="S6550" s="1009">
        <v>24000</v>
      </c>
    </row>
    <row r="6551" spans="1:19" s="889" customFormat="1" ht="58.15">
      <c r="A6551" s="989" t="s">
        <v>1035</v>
      </c>
      <c r="B6551" s="399" t="s">
        <v>29742</v>
      </c>
      <c r="C6551" s="399" t="s">
        <v>115</v>
      </c>
      <c r="D6551" s="399" t="s">
        <v>35511</v>
      </c>
      <c r="E6551" s="342">
        <v>5000</v>
      </c>
      <c r="F6551" s="432" t="s">
        <v>35512</v>
      </c>
      <c r="G6551" s="778" t="s">
        <v>35513</v>
      </c>
      <c r="H6551" s="990" t="s">
        <v>19729</v>
      </c>
      <c r="I6551" s="990" t="s">
        <v>19764</v>
      </c>
      <c r="J6551" s="990" t="s">
        <v>19764</v>
      </c>
      <c r="K6551" s="797" t="s">
        <v>35514</v>
      </c>
      <c r="L6551" s="797">
        <v>7</v>
      </c>
      <c r="M6551" s="655">
        <v>36166.67</v>
      </c>
      <c r="N6551" s="797" t="s">
        <v>35514</v>
      </c>
      <c r="O6551" s="797">
        <v>6</v>
      </c>
      <c r="P6551" s="655">
        <v>30000</v>
      </c>
      <c r="Q6551" s="797" t="s">
        <v>35514</v>
      </c>
      <c r="R6551" s="797">
        <v>12</v>
      </c>
      <c r="S6551" s="1009">
        <v>60000</v>
      </c>
    </row>
    <row r="6552" spans="1:19" s="889" customFormat="1" ht="34.9">
      <c r="A6552" s="989" t="s">
        <v>1035</v>
      </c>
      <c r="B6552" s="399" t="s">
        <v>29742</v>
      </c>
      <c r="C6552" s="399" t="s">
        <v>115</v>
      </c>
      <c r="D6552" s="399" t="s">
        <v>35515</v>
      </c>
      <c r="E6552" s="342">
        <v>10000</v>
      </c>
      <c r="F6552" s="432" t="s">
        <v>35516</v>
      </c>
      <c r="G6552" s="778" t="s">
        <v>35517</v>
      </c>
      <c r="H6552" s="990" t="s">
        <v>19733</v>
      </c>
      <c r="I6552" s="990" t="s">
        <v>19764</v>
      </c>
      <c r="J6552" s="990" t="s">
        <v>19764</v>
      </c>
      <c r="K6552" s="797" t="s">
        <v>35518</v>
      </c>
      <c r="L6552" s="797">
        <v>12</v>
      </c>
      <c r="M6552" s="655">
        <v>120000</v>
      </c>
      <c r="N6552" s="797" t="s">
        <v>35518</v>
      </c>
      <c r="O6552" s="797">
        <v>6</v>
      </c>
      <c r="P6552" s="655">
        <v>60289.34</v>
      </c>
      <c r="Q6552" s="797" t="s">
        <v>35518</v>
      </c>
      <c r="R6552" s="797">
        <v>12</v>
      </c>
      <c r="S6552" s="1009">
        <v>120000</v>
      </c>
    </row>
    <row r="6553" spans="1:19" s="889" customFormat="1" ht="34.9">
      <c r="A6553" s="989" t="s">
        <v>1035</v>
      </c>
      <c r="B6553" s="399" t="s">
        <v>29742</v>
      </c>
      <c r="C6553" s="399" t="s">
        <v>115</v>
      </c>
      <c r="D6553" s="399" t="s">
        <v>34757</v>
      </c>
      <c r="E6553" s="342">
        <v>7000</v>
      </c>
      <c r="F6553" s="432" t="s">
        <v>35519</v>
      </c>
      <c r="G6553" s="778" t="s">
        <v>35520</v>
      </c>
      <c r="H6553" s="990" t="s">
        <v>19733</v>
      </c>
      <c r="I6553" s="990" t="s">
        <v>19773</v>
      </c>
      <c r="J6553" s="990" t="s">
        <v>19703</v>
      </c>
      <c r="K6553" s="797" t="s">
        <v>35521</v>
      </c>
      <c r="L6553" s="797">
        <v>12</v>
      </c>
      <c r="M6553" s="655">
        <v>84577.5</v>
      </c>
      <c r="N6553" s="797" t="s">
        <v>35521</v>
      </c>
      <c r="O6553" s="797">
        <v>6</v>
      </c>
      <c r="P6553" s="655">
        <v>42000</v>
      </c>
      <c r="Q6553" s="797" t="s">
        <v>35521</v>
      </c>
      <c r="R6553" s="797">
        <v>12</v>
      </c>
      <c r="S6553" s="1009">
        <v>84000</v>
      </c>
    </row>
    <row r="6554" spans="1:19" s="889" customFormat="1" ht="34.9">
      <c r="A6554" s="989" t="s">
        <v>1035</v>
      </c>
      <c r="B6554" s="399" t="s">
        <v>29742</v>
      </c>
      <c r="C6554" s="399" t="s">
        <v>115</v>
      </c>
      <c r="D6554" s="399" t="s">
        <v>34562</v>
      </c>
      <c r="E6554" s="342">
        <v>4000</v>
      </c>
      <c r="F6554" s="432" t="s">
        <v>35522</v>
      </c>
      <c r="G6554" s="778" t="s">
        <v>35523</v>
      </c>
      <c r="H6554" s="990" t="s">
        <v>19713</v>
      </c>
      <c r="I6554" s="990" t="s">
        <v>19773</v>
      </c>
      <c r="J6554" s="990" t="s">
        <v>19703</v>
      </c>
      <c r="K6554" s="797" t="s">
        <v>35524</v>
      </c>
      <c r="L6554" s="797">
        <v>12</v>
      </c>
      <c r="M6554" s="655">
        <v>48000.01</v>
      </c>
      <c r="N6554" s="797" t="s">
        <v>35524</v>
      </c>
      <c r="O6554" s="797">
        <v>2</v>
      </c>
      <c r="P6554" s="655">
        <v>8010.66</v>
      </c>
      <c r="Q6554" s="797" t="s">
        <v>35524</v>
      </c>
      <c r="R6554" s="797">
        <v>12</v>
      </c>
      <c r="S6554" s="1009">
        <v>48000</v>
      </c>
    </row>
    <row r="6555" spans="1:19" s="889" customFormat="1" ht="34.9">
      <c r="A6555" s="989" t="s">
        <v>1035</v>
      </c>
      <c r="B6555" s="399" t="s">
        <v>29742</v>
      </c>
      <c r="C6555" s="399" t="s">
        <v>115</v>
      </c>
      <c r="D6555" s="399" t="s">
        <v>34757</v>
      </c>
      <c r="E6555" s="342">
        <v>7000</v>
      </c>
      <c r="F6555" s="432" t="s">
        <v>35525</v>
      </c>
      <c r="G6555" s="778" t="s">
        <v>35526</v>
      </c>
      <c r="H6555" s="990" t="s">
        <v>19733</v>
      </c>
      <c r="I6555" s="990" t="s">
        <v>19773</v>
      </c>
      <c r="J6555" s="990" t="s">
        <v>19703</v>
      </c>
      <c r="K6555" s="797" t="s">
        <v>35527</v>
      </c>
      <c r="L6555" s="797">
        <v>12</v>
      </c>
      <c r="M6555" s="655">
        <v>83742</v>
      </c>
      <c r="N6555" s="797" t="s">
        <v>35527</v>
      </c>
      <c r="O6555" s="797">
        <v>6</v>
      </c>
      <c r="P6555" s="655">
        <v>42000</v>
      </c>
      <c r="Q6555" s="797" t="s">
        <v>35527</v>
      </c>
      <c r="R6555" s="797">
        <v>12</v>
      </c>
      <c r="S6555" s="1009">
        <v>84000</v>
      </c>
    </row>
    <row r="6556" spans="1:19" s="889" customFormat="1" ht="34.9">
      <c r="A6556" s="989" t="s">
        <v>1035</v>
      </c>
      <c r="B6556" s="399" t="s">
        <v>29742</v>
      </c>
      <c r="C6556" s="399" t="s">
        <v>115</v>
      </c>
      <c r="D6556" s="399" t="s">
        <v>35528</v>
      </c>
      <c r="E6556" s="342">
        <v>8000</v>
      </c>
      <c r="F6556" s="432" t="s">
        <v>35529</v>
      </c>
      <c r="G6556" s="778" t="s">
        <v>35530</v>
      </c>
      <c r="H6556" s="990" t="s">
        <v>19729</v>
      </c>
      <c r="I6556" s="990" t="s">
        <v>34428</v>
      </c>
      <c r="J6556" s="990" t="s">
        <v>19773</v>
      </c>
      <c r="K6556" s="797" t="s">
        <v>32685</v>
      </c>
      <c r="L6556" s="797">
        <v>12</v>
      </c>
      <c r="M6556" s="655">
        <v>96000</v>
      </c>
      <c r="N6556" s="797" t="s">
        <v>32685</v>
      </c>
      <c r="O6556" s="797">
        <v>6</v>
      </c>
      <c r="P6556" s="655">
        <v>48000</v>
      </c>
      <c r="Q6556" s="797" t="s">
        <v>32685</v>
      </c>
      <c r="R6556" s="797">
        <v>12</v>
      </c>
      <c r="S6556" s="1009">
        <v>96000</v>
      </c>
    </row>
    <row r="6557" spans="1:19" s="889" customFormat="1" ht="34.9">
      <c r="A6557" s="989" t="s">
        <v>1035</v>
      </c>
      <c r="B6557" s="399" t="s">
        <v>29742</v>
      </c>
      <c r="C6557" s="399" t="s">
        <v>115</v>
      </c>
      <c r="D6557" s="399" t="s">
        <v>34464</v>
      </c>
      <c r="E6557" s="342">
        <v>2500</v>
      </c>
      <c r="F6557" s="432" t="s">
        <v>35531</v>
      </c>
      <c r="G6557" s="778" t="s">
        <v>35532</v>
      </c>
      <c r="H6557" s="990" t="s">
        <v>19713</v>
      </c>
      <c r="I6557" s="990" t="s">
        <v>19764</v>
      </c>
      <c r="J6557" s="990" t="s">
        <v>19764</v>
      </c>
      <c r="K6557" s="797" t="s">
        <v>35533</v>
      </c>
      <c r="L6557" s="797">
        <v>10</v>
      </c>
      <c r="M6557" s="655">
        <v>25000</v>
      </c>
      <c r="N6557" s="797" t="s">
        <v>35533</v>
      </c>
      <c r="O6557" s="797">
        <v>6</v>
      </c>
      <c r="P6557" s="655">
        <v>15173.380000000001</v>
      </c>
      <c r="Q6557" s="797" t="s">
        <v>35533</v>
      </c>
      <c r="R6557" s="797">
        <v>12</v>
      </c>
      <c r="S6557" s="1009">
        <v>30000</v>
      </c>
    </row>
    <row r="6558" spans="1:19" s="889" customFormat="1" ht="34.9">
      <c r="A6558" s="989" t="s">
        <v>1035</v>
      </c>
      <c r="B6558" s="399" t="s">
        <v>29742</v>
      </c>
      <c r="C6558" s="399" t="s">
        <v>115</v>
      </c>
      <c r="D6558" s="399" t="s">
        <v>35534</v>
      </c>
      <c r="E6558" s="342">
        <v>3500</v>
      </c>
      <c r="F6558" s="432" t="s">
        <v>35535</v>
      </c>
      <c r="G6558" s="778" t="s">
        <v>35536</v>
      </c>
      <c r="H6558" s="990" t="s">
        <v>23633</v>
      </c>
      <c r="I6558" s="990" t="s">
        <v>34377</v>
      </c>
      <c r="J6558" s="990" t="s">
        <v>19749</v>
      </c>
      <c r="K6558" s="797" t="s">
        <v>35537</v>
      </c>
      <c r="L6558" s="797">
        <v>12</v>
      </c>
      <c r="M6558" s="655">
        <v>42000</v>
      </c>
      <c r="N6558" s="797" t="s">
        <v>35537</v>
      </c>
      <c r="O6558" s="797">
        <v>6</v>
      </c>
      <c r="P6558" s="655">
        <v>21000</v>
      </c>
      <c r="Q6558" s="797" t="s">
        <v>35537</v>
      </c>
      <c r="R6558" s="797">
        <v>12</v>
      </c>
      <c r="S6558" s="1009">
        <v>42000</v>
      </c>
    </row>
    <row r="6559" spans="1:19" s="889" customFormat="1" ht="34.9">
      <c r="A6559" s="989" t="s">
        <v>1035</v>
      </c>
      <c r="B6559" s="399" t="s">
        <v>29742</v>
      </c>
      <c r="C6559" s="399" t="s">
        <v>115</v>
      </c>
      <c r="D6559" s="399" t="s">
        <v>35538</v>
      </c>
      <c r="E6559" s="342">
        <v>5000</v>
      </c>
      <c r="F6559" s="432" t="s">
        <v>35539</v>
      </c>
      <c r="G6559" s="778" t="s">
        <v>35540</v>
      </c>
      <c r="H6559" s="990" t="s">
        <v>19733</v>
      </c>
      <c r="I6559" s="990" t="s">
        <v>19773</v>
      </c>
      <c r="J6559" s="990" t="s">
        <v>19703</v>
      </c>
      <c r="K6559" s="797" t="s">
        <v>32876</v>
      </c>
      <c r="L6559" s="797">
        <v>12</v>
      </c>
      <c r="M6559" s="655">
        <v>60000</v>
      </c>
      <c r="N6559" s="797" t="s">
        <v>32876</v>
      </c>
      <c r="O6559" s="797">
        <v>6</v>
      </c>
      <c r="P6559" s="655">
        <v>29300.25</v>
      </c>
      <c r="Q6559" s="797" t="s">
        <v>32876</v>
      </c>
      <c r="R6559" s="797">
        <v>12</v>
      </c>
      <c r="S6559" s="1009">
        <v>60000</v>
      </c>
    </row>
    <row r="6560" spans="1:19" s="889" customFormat="1" ht="34.9">
      <c r="A6560" s="989" t="s">
        <v>1035</v>
      </c>
      <c r="B6560" s="399" t="s">
        <v>29742</v>
      </c>
      <c r="C6560" s="399" t="s">
        <v>115</v>
      </c>
      <c r="D6560" s="399" t="s">
        <v>34822</v>
      </c>
      <c r="E6560" s="342">
        <v>6000</v>
      </c>
      <c r="F6560" s="432" t="s">
        <v>35541</v>
      </c>
      <c r="G6560" s="778" t="s">
        <v>35542</v>
      </c>
      <c r="H6560" s="990" t="s">
        <v>19733</v>
      </c>
      <c r="I6560" s="990" t="s">
        <v>19773</v>
      </c>
      <c r="J6560" s="990" t="s">
        <v>19703</v>
      </c>
      <c r="K6560" s="797" t="s">
        <v>35543</v>
      </c>
      <c r="L6560" s="797">
        <v>12</v>
      </c>
      <c r="M6560" s="655">
        <v>72200</v>
      </c>
      <c r="N6560" s="797" t="s">
        <v>35543</v>
      </c>
      <c r="O6560" s="797">
        <v>6</v>
      </c>
      <c r="P6560" s="655">
        <v>40766</v>
      </c>
      <c r="Q6560" s="797" t="s">
        <v>35543</v>
      </c>
      <c r="R6560" s="797">
        <v>12</v>
      </c>
      <c r="S6560" s="1009">
        <v>72000</v>
      </c>
    </row>
    <row r="6561" spans="1:19" s="889" customFormat="1" ht="34.9">
      <c r="A6561" s="989" t="s">
        <v>1035</v>
      </c>
      <c r="B6561" s="399" t="s">
        <v>29742</v>
      </c>
      <c r="C6561" s="399" t="s">
        <v>115</v>
      </c>
      <c r="D6561" s="399" t="s">
        <v>35544</v>
      </c>
      <c r="E6561" s="342">
        <v>2500</v>
      </c>
      <c r="F6561" s="432" t="s">
        <v>35545</v>
      </c>
      <c r="G6561" s="778" t="s">
        <v>35546</v>
      </c>
      <c r="H6561" s="990" t="s">
        <v>19733</v>
      </c>
      <c r="I6561" s="990" t="s">
        <v>19773</v>
      </c>
      <c r="J6561" s="990" t="s">
        <v>19703</v>
      </c>
      <c r="K6561" s="797" t="s">
        <v>35547</v>
      </c>
      <c r="L6561" s="797">
        <v>12</v>
      </c>
      <c r="M6561" s="655">
        <v>30000</v>
      </c>
      <c r="N6561" s="797" t="s">
        <v>35547</v>
      </c>
      <c r="O6561" s="797">
        <v>6</v>
      </c>
      <c r="P6561" s="655">
        <v>15000</v>
      </c>
      <c r="Q6561" s="797" t="s">
        <v>35547</v>
      </c>
      <c r="R6561" s="797">
        <v>12</v>
      </c>
      <c r="S6561" s="1009">
        <v>30000</v>
      </c>
    </row>
    <row r="6562" spans="1:19" s="889" customFormat="1" ht="34.9">
      <c r="A6562" s="989" t="s">
        <v>1035</v>
      </c>
      <c r="B6562" s="399" t="s">
        <v>29742</v>
      </c>
      <c r="C6562" s="399" t="s">
        <v>115</v>
      </c>
      <c r="D6562" s="399" t="s">
        <v>35548</v>
      </c>
      <c r="E6562" s="342">
        <v>3000</v>
      </c>
      <c r="F6562" s="432" t="s">
        <v>35549</v>
      </c>
      <c r="G6562" s="778" t="s">
        <v>35550</v>
      </c>
      <c r="H6562" s="990" t="s">
        <v>19733</v>
      </c>
      <c r="I6562" s="990" t="s">
        <v>19764</v>
      </c>
      <c r="J6562" s="990" t="s">
        <v>19764</v>
      </c>
      <c r="K6562" s="797" t="s">
        <v>35551</v>
      </c>
      <c r="L6562" s="797">
        <v>12</v>
      </c>
      <c r="M6562" s="655">
        <v>36000</v>
      </c>
      <c r="N6562" s="797" t="s">
        <v>35551</v>
      </c>
      <c r="O6562" s="797">
        <v>6</v>
      </c>
      <c r="P6562" s="655">
        <v>18000</v>
      </c>
      <c r="Q6562" s="797" t="s">
        <v>35551</v>
      </c>
      <c r="R6562" s="797">
        <v>12</v>
      </c>
      <c r="S6562" s="1009">
        <v>36000</v>
      </c>
    </row>
    <row r="6563" spans="1:19" s="889" customFormat="1" ht="34.9">
      <c r="A6563" s="989" t="s">
        <v>1035</v>
      </c>
      <c r="B6563" s="399" t="s">
        <v>29742</v>
      </c>
      <c r="C6563" s="399" t="s">
        <v>115</v>
      </c>
      <c r="D6563" s="399" t="s">
        <v>34430</v>
      </c>
      <c r="E6563" s="342">
        <v>3000</v>
      </c>
      <c r="F6563" s="432" t="s">
        <v>35552</v>
      </c>
      <c r="G6563" s="778" t="s">
        <v>35553</v>
      </c>
      <c r="H6563" s="990" t="s">
        <v>19733</v>
      </c>
      <c r="I6563" s="990" t="s">
        <v>19773</v>
      </c>
      <c r="J6563" s="990" t="s">
        <v>19703</v>
      </c>
      <c r="K6563" s="797" t="s">
        <v>35554</v>
      </c>
      <c r="L6563" s="797">
        <v>12</v>
      </c>
      <c r="M6563" s="655">
        <v>36000</v>
      </c>
      <c r="N6563" s="797" t="s">
        <v>35554</v>
      </c>
      <c r="O6563" s="797">
        <v>6</v>
      </c>
      <c r="P6563" s="655">
        <v>18000</v>
      </c>
      <c r="Q6563" s="797" t="s">
        <v>35554</v>
      </c>
      <c r="R6563" s="797">
        <v>12</v>
      </c>
      <c r="S6563" s="1009">
        <v>36000</v>
      </c>
    </row>
    <row r="6564" spans="1:19" s="889" customFormat="1" ht="34.9">
      <c r="A6564" s="989" t="s">
        <v>1035</v>
      </c>
      <c r="B6564" s="399" t="s">
        <v>29742</v>
      </c>
      <c r="C6564" s="399" t="s">
        <v>115</v>
      </c>
      <c r="D6564" s="399" t="s">
        <v>35555</v>
      </c>
      <c r="E6564" s="342">
        <v>2500</v>
      </c>
      <c r="F6564" s="432" t="s">
        <v>35556</v>
      </c>
      <c r="G6564" s="778" t="s">
        <v>35557</v>
      </c>
      <c r="H6564" s="990" t="s">
        <v>21495</v>
      </c>
      <c r="I6564" s="990" t="s">
        <v>19773</v>
      </c>
      <c r="J6564" s="990" t="s">
        <v>19703</v>
      </c>
      <c r="K6564" s="797" t="s">
        <v>35558</v>
      </c>
      <c r="L6564" s="797">
        <v>12</v>
      </c>
      <c r="M6564" s="655">
        <v>30000</v>
      </c>
      <c r="N6564" s="797" t="s">
        <v>35558</v>
      </c>
      <c r="O6564" s="797">
        <v>6</v>
      </c>
      <c r="P6564" s="655">
        <v>15000</v>
      </c>
      <c r="Q6564" s="797" t="s">
        <v>35558</v>
      </c>
      <c r="R6564" s="797">
        <v>12</v>
      </c>
      <c r="S6564" s="1009">
        <v>30000</v>
      </c>
    </row>
    <row r="6565" spans="1:19" s="889" customFormat="1" ht="34.9">
      <c r="A6565" s="989" t="s">
        <v>1035</v>
      </c>
      <c r="B6565" s="399" t="s">
        <v>29742</v>
      </c>
      <c r="C6565" s="399" t="s">
        <v>115</v>
      </c>
      <c r="D6565" s="399" t="s">
        <v>35043</v>
      </c>
      <c r="E6565" s="342">
        <v>5500</v>
      </c>
      <c r="F6565" s="432" t="s">
        <v>35559</v>
      </c>
      <c r="G6565" s="778" t="s">
        <v>35560</v>
      </c>
      <c r="H6565" s="990" t="s">
        <v>19733</v>
      </c>
      <c r="I6565" s="990" t="s">
        <v>19764</v>
      </c>
      <c r="J6565" s="990" t="s">
        <v>19764</v>
      </c>
      <c r="K6565" s="797" t="s">
        <v>35561</v>
      </c>
      <c r="L6565" s="797">
        <v>12</v>
      </c>
      <c r="M6565" s="655">
        <v>65444.76</v>
      </c>
      <c r="N6565" s="797" t="s">
        <v>35561</v>
      </c>
      <c r="O6565" s="797">
        <v>6</v>
      </c>
      <c r="P6565" s="655">
        <v>33000</v>
      </c>
      <c r="Q6565" s="797" t="s">
        <v>35561</v>
      </c>
      <c r="R6565" s="797">
        <v>12</v>
      </c>
      <c r="S6565" s="1009">
        <v>66000</v>
      </c>
    </row>
    <row r="6566" spans="1:19" s="889" customFormat="1" ht="34.9">
      <c r="A6566" s="989" t="s">
        <v>1035</v>
      </c>
      <c r="B6566" s="399" t="s">
        <v>29742</v>
      </c>
      <c r="C6566" s="399" t="s">
        <v>115</v>
      </c>
      <c r="D6566" s="399" t="s">
        <v>35087</v>
      </c>
      <c r="E6566" s="342">
        <v>4000</v>
      </c>
      <c r="F6566" s="432" t="s">
        <v>35562</v>
      </c>
      <c r="G6566" s="778" t="s">
        <v>35563</v>
      </c>
      <c r="H6566" s="990" t="s">
        <v>19713</v>
      </c>
      <c r="I6566" s="990" t="s">
        <v>19764</v>
      </c>
      <c r="J6566" s="990" t="s">
        <v>19764</v>
      </c>
      <c r="K6566" s="797" t="s">
        <v>35564</v>
      </c>
      <c r="L6566" s="797">
        <v>12</v>
      </c>
      <c r="M6566" s="655">
        <v>48000</v>
      </c>
      <c r="N6566" s="797" t="s">
        <v>35564</v>
      </c>
      <c r="O6566" s="797">
        <v>6</v>
      </c>
      <c r="P6566" s="655">
        <v>24000</v>
      </c>
      <c r="Q6566" s="797" t="s">
        <v>35564</v>
      </c>
      <c r="R6566" s="797">
        <v>12</v>
      </c>
      <c r="S6566" s="1009">
        <v>48000</v>
      </c>
    </row>
    <row r="6567" spans="1:19" s="889" customFormat="1" ht="34.9">
      <c r="A6567" s="989" t="s">
        <v>1035</v>
      </c>
      <c r="B6567" s="399" t="s">
        <v>29742</v>
      </c>
      <c r="C6567" s="399" t="s">
        <v>115</v>
      </c>
      <c r="D6567" s="399" t="s">
        <v>35565</v>
      </c>
      <c r="E6567" s="342">
        <v>2500</v>
      </c>
      <c r="F6567" s="432" t="s">
        <v>35566</v>
      </c>
      <c r="G6567" s="778" t="s">
        <v>35567</v>
      </c>
      <c r="H6567" s="990" t="s">
        <v>19713</v>
      </c>
      <c r="I6567" s="990" t="s">
        <v>19764</v>
      </c>
      <c r="J6567" s="990" t="s">
        <v>19764</v>
      </c>
      <c r="K6567" s="797" t="s">
        <v>35568</v>
      </c>
      <c r="L6567" s="797">
        <v>12</v>
      </c>
      <c r="M6567" s="655">
        <v>32225.410000000003</v>
      </c>
      <c r="N6567" s="797" t="s">
        <v>35568</v>
      </c>
      <c r="O6567" s="797">
        <v>0</v>
      </c>
      <c r="P6567" s="655">
        <v>0</v>
      </c>
      <c r="Q6567" s="797"/>
      <c r="R6567" s="797">
        <v>12</v>
      </c>
      <c r="S6567" s="1009">
        <v>30000</v>
      </c>
    </row>
    <row r="6568" spans="1:19" s="889" customFormat="1" ht="34.9">
      <c r="A6568" s="989" t="s">
        <v>1035</v>
      </c>
      <c r="B6568" s="399" t="s">
        <v>29742</v>
      </c>
      <c r="C6568" s="399" t="s">
        <v>115</v>
      </c>
      <c r="D6568" s="399" t="s">
        <v>35569</v>
      </c>
      <c r="E6568" s="342">
        <v>10500</v>
      </c>
      <c r="F6568" s="432" t="s">
        <v>35570</v>
      </c>
      <c r="G6568" s="778" t="s">
        <v>35571</v>
      </c>
      <c r="H6568" s="990" t="s">
        <v>19733</v>
      </c>
      <c r="I6568" s="990" t="s">
        <v>19773</v>
      </c>
      <c r="J6568" s="990" t="s">
        <v>19703</v>
      </c>
      <c r="K6568" s="797" t="s">
        <v>35572</v>
      </c>
      <c r="L6568" s="797">
        <v>12</v>
      </c>
      <c r="M6568" s="655">
        <v>126000</v>
      </c>
      <c r="N6568" s="797" t="s">
        <v>35572</v>
      </c>
      <c r="O6568" s="797">
        <v>6</v>
      </c>
      <c r="P6568" s="655">
        <v>63000</v>
      </c>
      <c r="Q6568" s="797" t="s">
        <v>35572</v>
      </c>
      <c r="R6568" s="797">
        <v>12</v>
      </c>
      <c r="S6568" s="1009">
        <v>126000</v>
      </c>
    </row>
    <row r="6569" spans="1:19" s="889" customFormat="1" ht="34.9">
      <c r="A6569" s="989" t="s">
        <v>1035</v>
      </c>
      <c r="B6569" s="399" t="s">
        <v>29742</v>
      </c>
      <c r="C6569" s="399" t="s">
        <v>115</v>
      </c>
      <c r="D6569" s="399" t="s">
        <v>35573</v>
      </c>
      <c r="E6569" s="342">
        <v>5000</v>
      </c>
      <c r="F6569" s="432" t="s">
        <v>35574</v>
      </c>
      <c r="G6569" s="778" t="s">
        <v>35575</v>
      </c>
      <c r="H6569" s="990" t="s">
        <v>19729</v>
      </c>
      <c r="I6569" s="990" t="s">
        <v>19773</v>
      </c>
      <c r="J6569" s="990" t="s">
        <v>19703</v>
      </c>
      <c r="K6569" s="797" t="s">
        <v>35576</v>
      </c>
      <c r="L6569" s="797">
        <v>12</v>
      </c>
      <c r="M6569" s="655">
        <v>60000</v>
      </c>
      <c r="N6569" s="797" t="s">
        <v>35576</v>
      </c>
      <c r="O6569" s="797">
        <v>6</v>
      </c>
      <c r="P6569" s="655">
        <v>30000</v>
      </c>
      <c r="Q6569" s="797" t="s">
        <v>35576</v>
      </c>
      <c r="R6569" s="797">
        <v>12</v>
      </c>
      <c r="S6569" s="1009">
        <v>60000</v>
      </c>
    </row>
    <row r="6570" spans="1:19" s="889" customFormat="1" ht="34.9">
      <c r="A6570" s="989" t="s">
        <v>1035</v>
      </c>
      <c r="B6570" s="399" t="s">
        <v>29742</v>
      </c>
      <c r="C6570" s="399" t="s">
        <v>115</v>
      </c>
      <c r="D6570" s="399" t="s">
        <v>35577</v>
      </c>
      <c r="E6570" s="342">
        <v>2000</v>
      </c>
      <c r="F6570" s="432" t="s">
        <v>35578</v>
      </c>
      <c r="G6570" s="778" t="s">
        <v>35579</v>
      </c>
      <c r="H6570" s="990" t="s">
        <v>19733</v>
      </c>
      <c r="I6570" s="990" t="s">
        <v>19764</v>
      </c>
      <c r="J6570" s="990" t="s">
        <v>19764</v>
      </c>
      <c r="K6570" s="797" t="s">
        <v>35580</v>
      </c>
      <c r="L6570" s="797">
        <v>12</v>
      </c>
      <c r="M6570" s="655">
        <v>24000</v>
      </c>
      <c r="N6570" s="797" t="s">
        <v>35580</v>
      </c>
      <c r="O6570" s="797">
        <v>6</v>
      </c>
      <c r="P6570" s="655">
        <v>12000</v>
      </c>
      <c r="Q6570" s="797" t="s">
        <v>35580</v>
      </c>
      <c r="R6570" s="797">
        <v>12</v>
      </c>
      <c r="S6570" s="1009">
        <v>24000</v>
      </c>
    </row>
    <row r="6571" spans="1:19" s="889" customFormat="1" ht="34.9">
      <c r="A6571" s="989" t="s">
        <v>1035</v>
      </c>
      <c r="B6571" s="399" t="s">
        <v>29742</v>
      </c>
      <c r="C6571" s="399" t="s">
        <v>115</v>
      </c>
      <c r="D6571" s="399" t="s">
        <v>34795</v>
      </c>
      <c r="E6571" s="342">
        <v>2500</v>
      </c>
      <c r="F6571" s="432" t="s">
        <v>35581</v>
      </c>
      <c r="G6571" s="778" t="s">
        <v>35582</v>
      </c>
      <c r="H6571" s="990" t="s">
        <v>19733</v>
      </c>
      <c r="I6571" s="990" t="s">
        <v>19764</v>
      </c>
      <c r="J6571" s="990" t="s">
        <v>19764</v>
      </c>
      <c r="K6571" s="797" t="s">
        <v>35583</v>
      </c>
      <c r="L6571" s="797">
        <v>12</v>
      </c>
      <c r="M6571" s="655">
        <v>25448.720000000001</v>
      </c>
      <c r="N6571" s="797" t="s">
        <v>35583</v>
      </c>
      <c r="O6571" s="797">
        <v>6</v>
      </c>
      <c r="P6571" s="655">
        <v>15000</v>
      </c>
      <c r="Q6571" s="797" t="s">
        <v>35583</v>
      </c>
      <c r="R6571" s="797">
        <v>12</v>
      </c>
      <c r="S6571" s="1009">
        <v>30000</v>
      </c>
    </row>
    <row r="6572" spans="1:19" s="889" customFormat="1" ht="34.9">
      <c r="A6572" s="989" t="s">
        <v>1035</v>
      </c>
      <c r="B6572" s="399" t="s">
        <v>29742</v>
      </c>
      <c r="C6572" s="399" t="s">
        <v>115</v>
      </c>
      <c r="D6572" s="399" t="s">
        <v>34388</v>
      </c>
      <c r="E6572" s="342">
        <v>3000</v>
      </c>
      <c r="F6572" s="432" t="s">
        <v>35584</v>
      </c>
      <c r="G6572" s="778" t="s">
        <v>35585</v>
      </c>
      <c r="H6572" s="990" t="s">
        <v>19733</v>
      </c>
      <c r="I6572" s="990" t="s">
        <v>19773</v>
      </c>
      <c r="J6572" s="990" t="s">
        <v>19703</v>
      </c>
      <c r="K6572" s="797" t="s">
        <v>35586</v>
      </c>
      <c r="L6572" s="797">
        <v>12</v>
      </c>
      <c r="M6572" s="655">
        <v>36000</v>
      </c>
      <c r="N6572" s="797" t="s">
        <v>35586</v>
      </c>
      <c r="O6572" s="797">
        <v>6</v>
      </c>
      <c r="P6572" s="655">
        <v>18000</v>
      </c>
      <c r="Q6572" s="797" t="s">
        <v>35586</v>
      </c>
      <c r="R6572" s="797">
        <v>12</v>
      </c>
      <c r="S6572" s="1009">
        <v>36000</v>
      </c>
    </row>
    <row r="6573" spans="1:19" s="889" customFormat="1" ht="34.9">
      <c r="A6573" s="989" t="s">
        <v>1035</v>
      </c>
      <c r="B6573" s="399" t="s">
        <v>29742</v>
      </c>
      <c r="C6573" s="399" t="s">
        <v>115</v>
      </c>
      <c r="D6573" s="399" t="s">
        <v>35587</v>
      </c>
      <c r="E6573" s="342">
        <v>7000</v>
      </c>
      <c r="F6573" s="432" t="s">
        <v>35588</v>
      </c>
      <c r="G6573" s="778" t="s">
        <v>35589</v>
      </c>
      <c r="H6573" s="990" t="s">
        <v>19733</v>
      </c>
      <c r="I6573" s="990" t="s">
        <v>19773</v>
      </c>
      <c r="J6573" s="990" t="s">
        <v>19703</v>
      </c>
      <c r="K6573" s="797" t="s">
        <v>35590</v>
      </c>
      <c r="L6573" s="797">
        <v>11</v>
      </c>
      <c r="M6573" s="655">
        <v>78166.67</v>
      </c>
      <c r="N6573" s="797" t="s">
        <v>35590</v>
      </c>
      <c r="O6573" s="797">
        <v>6</v>
      </c>
      <c r="P6573" s="655">
        <v>42000</v>
      </c>
      <c r="Q6573" s="797" t="s">
        <v>35590</v>
      </c>
      <c r="R6573" s="797">
        <v>12</v>
      </c>
      <c r="S6573" s="1009">
        <v>84000</v>
      </c>
    </row>
    <row r="6574" spans="1:19" s="889" customFormat="1" ht="34.9">
      <c r="A6574" s="989" t="s">
        <v>1035</v>
      </c>
      <c r="B6574" s="399" t="s">
        <v>29742</v>
      </c>
      <c r="C6574" s="399" t="s">
        <v>115</v>
      </c>
      <c r="D6574" s="399" t="s">
        <v>34795</v>
      </c>
      <c r="E6574" s="342">
        <v>3000</v>
      </c>
      <c r="F6574" s="432" t="s">
        <v>35591</v>
      </c>
      <c r="G6574" s="778" t="s">
        <v>35592</v>
      </c>
      <c r="H6574" s="990" t="s">
        <v>19733</v>
      </c>
      <c r="I6574" s="990" t="s">
        <v>19773</v>
      </c>
      <c r="J6574" s="990" t="s">
        <v>19703</v>
      </c>
      <c r="K6574" s="797" t="s">
        <v>35593</v>
      </c>
      <c r="L6574" s="797">
        <v>12</v>
      </c>
      <c r="M6574" s="655">
        <v>36200</v>
      </c>
      <c r="N6574" s="797" t="s">
        <v>35593</v>
      </c>
      <c r="O6574" s="797">
        <v>6</v>
      </c>
      <c r="P6574" s="655">
        <v>18000</v>
      </c>
      <c r="Q6574" s="797" t="s">
        <v>35593</v>
      </c>
      <c r="R6574" s="797">
        <v>12</v>
      </c>
      <c r="S6574" s="1009">
        <v>36000</v>
      </c>
    </row>
    <row r="6575" spans="1:19" s="889" customFormat="1" ht="34.9">
      <c r="A6575" s="989" t="s">
        <v>1035</v>
      </c>
      <c r="B6575" s="399" t="s">
        <v>29742</v>
      </c>
      <c r="C6575" s="399" t="s">
        <v>115</v>
      </c>
      <c r="D6575" s="399" t="s">
        <v>34979</v>
      </c>
      <c r="E6575" s="342">
        <v>5500</v>
      </c>
      <c r="F6575" s="432" t="s">
        <v>35594</v>
      </c>
      <c r="G6575" s="778" t="s">
        <v>35595</v>
      </c>
      <c r="H6575" s="990" t="s">
        <v>19733</v>
      </c>
      <c r="I6575" s="990" t="s">
        <v>19773</v>
      </c>
      <c r="J6575" s="990" t="s">
        <v>19703</v>
      </c>
      <c r="K6575" s="797" t="s">
        <v>35596</v>
      </c>
      <c r="L6575" s="797">
        <v>12</v>
      </c>
      <c r="M6575" s="655">
        <v>63593.66</v>
      </c>
      <c r="N6575" s="797" t="s">
        <v>35596</v>
      </c>
      <c r="O6575" s="797">
        <v>0</v>
      </c>
      <c r="P6575" s="655">
        <v>0</v>
      </c>
      <c r="Q6575" s="797"/>
      <c r="R6575" s="797">
        <v>12</v>
      </c>
      <c r="S6575" s="1009">
        <v>66000</v>
      </c>
    </row>
    <row r="6576" spans="1:19" s="889" customFormat="1" ht="34.9">
      <c r="A6576" s="989" t="s">
        <v>1035</v>
      </c>
      <c r="B6576" s="399" t="s">
        <v>29742</v>
      </c>
      <c r="C6576" s="399" t="s">
        <v>115</v>
      </c>
      <c r="D6576" s="399" t="s">
        <v>35597</v>
      </c>
      <c r="E6576" s="342">
        <v>2500</v>
      </c>
      <c r="F6576" s="432" t="s">
        <v>35598</v>
      </c>
      <c r="G6576" s="778" t="s">
        <v>35599</v>
      </c>
      <c r="H6576" s="990" t="s">
        <v>19713</v>
      </c>
      <c r="I6576" s="990" t="s">
        <v>19764</v>
      </c>
      <c r="J6576" s="990" t="s">
        <v>19764</v>
      </c>
      <c r="K6576" s="797" t="s">
        <v>35600</v>
      </c>
      <c r="L6576" s="797">
        <v>10</v>
      </c>
      <c r="M6576" s="655">
        <v>26500</v>
      </c>
      <c r="N6576" s="797" t="s">
        <v>35600</v>
      </c>
      <c r="O6576" s="797">
        <v>1</v>
      </c>
      <c r="P6576" s="655">
        <v>4266.67</v>
      </c>
      <c r="Q6576" s="797" t="s">
        <v>35600</v>
      </c>
      <c r="R6576" s="797">
        <v>12</v>
      </c>
      <c r="S6576" s="1009">
        <v>30000</v>
      </c>
    </row>
    <row r="6577" spans="1:19" s="889" customFormat="1" ht="34.9">
      <c r="A6577" s="989" t="s">
        <v>1035</v>
      </c>
      <c r="B6577" s="399" t="s">
        <v>29742</v>
      </c>
      <c r="C6577" s="399" t="s">
        <v>115</v>
      </c>
      <c r="D6577" s="399" t="s">
        <v>35601</v>
      </c>
      <c r="E6577" s="342">
        <v>10000</v>
      </c>
      <c r="F6577" s="432" t="s">
        <v>35602</v>
      </c>
      <c r="G6577" s="778" t="s">
        <v>35603</v>
      </c>
      <c r="H6577" s="990" t="s">
        <v>19733</v>
      </c>
      <c r="I6577" s="990" t="s">
        <v>19773</v>
      </c>
      <c r="J6577" s="990" t="s">
        <v>19703</v>
      </c>
      <c r="K6577" s="797" t="s">
        <v>35604</v>
      </c>
      <c r="L6577" s="797">
        <v>12</v>
      </c>
      <c r="M6577" s="655">
        <v>120000</v>
      </c>
      <c r="N6577" s="797" t="s">
        <v>35604</v>
      </c>
      <c r="O6577" s="797">
        <v>6</v>
      </c>
      <c r="P6577" s="655">
        <v>60000</v>
      </c>
      <c r="Q6577" s="797" t="s">
        <v>35604</v>
      </c>
      <c r="R6577" s="797">
        <v>12</v>
      </c>
      <c r="S6577" s="1009">
        <v>120000</v>
      </c>
    </row>
    <row r="6578" spans="1:19" s="889" customFormat="1" ht="34.9">
      <c r="A6578" s="989" t="s">
        <v>1035</v>
      </c>
      <c r="B6578" s="399" t="s">
        <v>29742</v>
      </c>
      <c r="C6578" s="399" t="s">
        <v>115</v>
      </c>
      <c r="D6578" s="399" t="s">
        <v>35605</v>
      </c>
      <c r="E6578" s="342">
        <v>5000</v>
      </c>
      <c r="F6578" s="432" t="s">
        <v>35606</v>
      </c>
      <c r="G6578" s="778" t="s">
        <v>35607</v>
      </c>
      <c r="H6578" s="990" t="s">
        <v>19823</v>
      </c>
      <c r="I6578" s="990" t="s">
        <v>19764</v>
      </c>
      <c r="J6578" s="990" t="s">
        <v>19764</v>
      </c>
      <c r="K6578" s="797" t="s">
        <v>35608</v>
      </c>
      <c r="L6578" s="797">
        <v>12</v>
      </c>
      <c r="M6578" s="655">
        <v>59924.72</v>
      </c>
      <c r="N6578" s="797" t="s">
        <v>35608</v>
      </c>
      <c r="O6578" s="797">
        <v>6</v>
      </c>
      <c r="P6578" s="655">
        <v>30000</v>
      </c>
      <c r="Q6578" s="797" t="s">
        <v>35608</v>
      </c>
      <c r="R6578" s="797">
        <v>12</v>
      </c>
      <c r="S6578" s="1009">
        <v>60000</v>
      </c>
    </row>
    <row r="6579" spans="1:19" s="889" customFormat="1" ht="34.9">
      <c r="A6579" s="989" t="s">
        <v>1035</v>
      </c>
      <c r="B6579" s="399" t="s">
        <v>29742</v>
      </c>
      <c r="C6579" s="399" t="s">
        <v>115</v>
      </c>
      <c r="D6579" s="399" t="s">
        <v>35609</v>
      </c>
      <c r="E6579" s="342">
        <v>3500</v>
      </c>
      <c r="F6579" s="432" t="s">
        <v>35610</v>
      </c>
      <c r="G6579" s="778" t="s">
        <v>35611</v>
      </c>
      <c r="H6579" s="990" t="s">
        <v>19733</v>
      </c>
      <c r="I6579" s="990" t="s">
        <v>19773</v>
      </c>
      <c r="J6579" s="990" t="s">
        <v>19703</v>
      </c>
      <c r="K6579" s="797" t="s">
        <v>35612</v>
      </c>
      <c r="L6579" s="797">
        <v>12</v>
      </c>
      <c r="M6579" s="655">
        <v>42039.380000000005</v>
      </c>
      <c r="N6579" s="797" t="s">
        <v>35612</v>
      </c>
      <c r="O6579" s="797">
        <v>6</v>
      </c>
      <c r="P6579" s="655">
        <v>21116.67</v>
      </c>
      <c r="Q6579" s="797" t="s">
        <v>35612</v>
      </c>
      <c r="R6579" s="797">
        <v>12</v>
      </c>
      <c r="S6579" s="1009">
        <v>42000</v>
      </c>
    </row>
    <row r="6580" spans="1:19" s="889" customFormat="1" ht="34.9">
      <c r="A6580" s="989" t="s">
        <v>1035</v>
      </c>
      <c r="B6580" s="399" t="s">
        <v>29742</v>
      </c>
      <c r="C6580" s="399" t="s">
        <v>115</v>
      </c>
      <c r="D6580" s="399" t="s">
        <v>35613</v>
      </c>
      <c r="E6580" s="342">
        <v>2500</v>
      </c>
      <c r="F6580" s="432" t="s">
        <v>35614</v>
      </c>
      <c r="G6580" s="778" t="s">
        <v>35615</v>
      </c>
      <c r="H6580" s="990" t="s">
        <v>34837</v>
      </c>
      <c r="I6580" s="990" t="s">
        <v>29838</v>
      </c>
      <c r="J6580" s="990" t="s">
        <v>19749</v>
      </c>
      <c r="K6580" s="797" t="s">
        <v>35616</v>
      </c>
      <c r="L6580" s="797">
        <v>12</v>
      </c>
      <c r="M6580" s="655">
        <v>29920.68</v>
      </c>
      <c r="N6580" s="797" t="s">
        <v>35616</v>
      </c>
      <c r="O6580" s="797">
        <v>6</v>
      </c>
      <c r="P6580" s="655">
        <v>7305.96</v>
      </c>
      <c r="Q6580" s="797" t="s">
        <v>35616</v>
      </c>
      <c r="R6580" s="797">
        <v>12</v>
      </c>
      <c r="S6580" s="1009">
        <v>30000</v>
      </c>
    </row>
    <row r="6581" spans="1:19" s="889" customFormat="1" ht="34.9">
      <c r="A6581" s="989" t="s">
        <v>1035</v>
      </c>
      <c r="B6581" s="399" t="s">
        <v>29742</v>
      </c>
      <c r="C6581" s="399" t="s">
        <v>115</v>
      </c>
      <c r="D6581" s="399" t="s">
        <v>35617</v>
      </c>
      <c r="E6581" s="1005">
        <v>6000</v>
      </c>
      <c r="F6581" s="432" t="s">
        <v>35618</v>
      </c>
      <c r="G6581" s="778" t="s">
        <v>35619</v>
      </c>
      <c r="H6581" s="990" t="s">
        <v>19790</v>
      </c>
      <c r="I6581" s="990" t="s">
        <v>19773</v>
      </c>
      <c r="J6581" s="990" t="s">
        <v>19703</v>
      </c>
      <c r="K6581" s="797" t="s">
        <v>35620</v>
      </c>
      <c r="L6581" s="797">
        <v>1</v>
      </c>
      <c r="M6581" s="655">
        <v>18200</v>
      </c>
      <c r="N6581" s="797" t="s">
        <v>35620</v>
      </c>
      <c r="O6581" s="797">
        <v>0</v>
      </c>
      <c r="P6581" s="655">
        <v>0</v>
      </c>
      <c r="Q6581" s="797"/>
      <c r="R6581" s="797">
        <v>0</v>
      </c>
      <c r="S6581" s="1009">
        <v>0</v>
      </c>
    </row>
    <row r="6582" spans="1:19" s="889" customFormat="1" ht="34.9">
      <c r="A6582" s="989" t="s">
        <v>1035</v>
      </c>
      <c r="B6582" s="399" t="s">
        <v>29742</v>
      </c>
      <c r="C6582" s="399" t="s">
        <v>115</v>
      </c>
      <c r="D6582" s="399" t="s">
        <v>35621</v>
      </c>
      <c r="E6582" s="342">
        <v>2500</v>
      </c>
      <c r="F6582" s="432" t="s">
        <v>35622</v>
      </c>
      <c r="G6582" s="778" t="s">
        <v>35623</v>
      </c>
      <c r="H6582" s="990" t="s">
        <v>35624</v>
      </c>
      <c r="I6582" s="990" t="s">
        <v>34377</v>
      </c>
      <c r="J6582" s="990" t="s">
        <v>19749</v>
      </c>
      <c r="K6582" s="797" t="s">
        <v>35625</v>
      </c>
      <c r="L6582" s="797">
        <v>12</v>
      </c>
      <c r="M6582" s="655">
        <v>30000</v>
      </c>
      <c r="N6582" s="797" t="s">
        <v>35625</v>
      </c>
      <c r="O6582" s="797">
        <v>6</v>
      </c>
      <c r="P6582" s="655">
        <v>15000</v>
      </c>
      <c r="Q6582" s="797" t="s">
        <v>35625</v>
      </c>
      <c r="R6582" s="797">
        <v>12</v>
      </c>
      <c r="S6582" s="1009">
        <v>30000</v>
      </c>
    </row>
    <row r="6583" spans="1:19" s="889" customFormat="1" ht="34.9">
      <c r="A6583" s="989" t="s">
        <v>1035</v>
      </c>
      <c r="B6583" s="399" t="s">
        <v>29742</v>
      </c>
      <c r="C6583" s="399" t="s">
        <v>115</v>
      </c>
      <c r="D6583" s="399" t="s">
        <v>35043</v>
      </c>
      <c r="E6583" s="342">
        <v>5500</v>
      </c>
      <c r="F6583" s="432" t="s">
        <v>35626</v>
      </c>
      <c r="G6583" s="778" t="s">
        <v>35627</v>
      </c>
      <c r="H6583" s="990" t="s">
        <v>19733</v>
      </c>
      <c r="I6583" s="990" t="s">
        <v>19773</v>
      </c>
      <c r="J6583" s="990" t="s">
        <v>19703</v>
      </c>
      <c r="K6583" s="797" t="s">
        <v>35628</v>
      </c>
      <c r="L6583" s="797">
        <v>12</v>
      </c>
      <c r="M6583" s="655">
        <v>66000</v>
      </c>
      <c r="N6583" s="797" t="s">
        <v>35628</v>
      </c>
      <c r="O6583" s="797">
        <v>6</v>
      </c>
      <c r="P6583" s="655">
        <v>33000</v>
      </c>
      <c r="Q6583" s="797" t="s">
        <v>35628</v>
      </c>
      <c r="R6583" s="797">
        <v>12</v>
      </c>
      <c r="S6583" s="1009">
        <v>66000</v>
      </c>
    </row>
    <row r="6584" spans="1:19" s="889" customFormat="1" ht="34.9">
      <c r="A6584" s="989" t="s">
        <v>1035</v>
      </c>
      <c r="B6584" s="399" t="s">
        <v>29742</v>
      </c>
      <c r="C6584" s="399" t="s">
        <v>115</v>
      </c>
      <c r="D6584" s="399" t="s">
        <v>35629</v>
      </c>
      <c r="E6584" s="342">
        <v>4000</v>
      </c>
      <c r="F6584" s="432" t="s">
        <v>35630</v>
      </c>
      <c r="G6584" s="778" t="s">
        <v>35631</v>
      </c>
      <c r="H6584" s="990" t="s">
        <v>23718</v>
      </c>
      <c r="I6584" s="990" t="s">
        <v>19773</v>
      </c>
      <c r="J6584" s="990" t="s">
        <v>19703</v>
      </c>
      <c r="K6584" s="797" t="s">
        <v>35632</v>
      </c>
      <c r="L6584" s="797">
        <v>12</v>
      </c>
      <c r="M6584" s="655">
        <v>48000</v>
      </c>
      <c r="N6584" s="797" t="s">
        <v>35632</v>
      </c>
      <c r="O6584" s="797">
        <v>3</v>
      </c>
      <c r="P6584" s="655">
        <v>10489.33</v>
      </c>
      <c r="Q6584" s="797" t="s">
        <v>35632</v>
      </c>
      <c r="R6584" s="797">
        <v>12</v>
      </c>
      <c r="S6584" s="1009">
        <v>48000</v>
      </c>
    </row>
    <row r="6585" spans="1:19" s="889" customFormat="1" ht="34.9">
      <c r="A6585" s="989" t="s">
        <v>1035</v>
      </c>
      <c r="B6585" s="399" t="s">
        <v>29742</v>
      </c>
      <c r="C6585" s="399" t="s">
        <v>115</v>
      </c>
      <c r="D6585" s="399" t="s">
        <v>34605</v>
      </c>
      <c r="E6585" s="342">
        <v>1700</v>
      </c>
      <c r="F6585" s="432" t="s">
        <v>35633</v>
      </c>
      <c r="G6585" s="778" t="s">
        <v>35634</v>
      </c>
      <c r="H6585" s="990" t="s">
        <v>34382</v>
      </c>
      <c r="I6585" s="990" t="s">
        <v>19829</v>
      </c>
      <c r="J6585" s="990" t="s">
        <v>34382</v>
      </c>
      <c r="K6585" s="797" t="s">
        <v>35635</v>
      </c>
      <c r="L6585" s="797">
        <v>12</v>
      </c>
      <c r="M6585" s="655">
        <v>20400</v>
      </c>
      <c r="N6585" s="797" t="s">
        <v>35635</v>
      </c>
      <c r="O6585" s="797">
        <v>6</v>
      </c>
      <c r="P6585" s="655">
        <v>10200</v>
      </c>
      <c r="Q6585" s="797" t="s">
        <v>35635</v>
      </c>
      <c r="R6585" s="797">
        <v>12</v>
      </c>
      <c r="S6585" s="1009">
        <v>20400</v>
      </c>
    </row>
    <row r="6586" spans="1:19" s="889" customFormat="1" ht="34.9">
      <c r="A6586" s="989" t="s">
        <v>1035</v>
      </c>
      <c r="B6586" s="399" t="s">
        <v>29742</v>
      </c>
      <c r="C6586" s="399" t="s">
        <v>115</v>
      </c>
      <c r="D6586" s="399" t="s">
        <v>34716</v>
      </c>
      <c r="E6586" s="342">
        <v>2500</v>
      </c>
      <c r="F6586" s="432" t="s">
        <v>35636</v>
      </c>
      <c r="G6586" s="778" t="s">
        <v>35637</v>
      </c>
      <c r="H6586" s="990" t="s">
        <v>19733</v>
      </c>
      <c r="I6586" s="990" t="s">
        <v>19764</v>
      </c>
      <c r="J6586" s="990" t="s">
        <v>19764</v>
      </c>
      <c r="K6586" s="797" t="s">
        <v>35638</v>
      </c>
      <c r="L6586" s="797">
        <v>8</v>
      </c>
      <c r="M6586" s="655">
        <v>32810.17</v>
      </c>
      <c r="N6586" s="797" t="s">
        <v>35638</v>
      </c>
      <c r="O6586" s="797">
        <v>0</v>
      </c>
      <c r="P6586" s="655">
        <v>0</v>
      </c>
      <c r="Q6586" s="797"/>
      <c r="R6586" s="797">
        <v>0</v>
      </c>
      <c r="S6586" s="1009">
        <v>0</v>
      </c>
    </row>
    <row r="6587" spans="1:19" s="889" customFormat="1" ht="34.9">
      <c r="A6587" s="989" t="s">
        <v>1035</v>
      </c>
      <c r="B6587" s="399" t="s">
        <v>29742</v>
      </c>
      <c r="C6587" s="399" t="s">
        <v>115</v>
      </c>
      <c r="D6587" s="399" t="s">
        <v>35639</v>
      </c>
      <c r="E6587" s="342">
        <v>3000</v>
      </c>
      <c r="F6587" s="432" t="s">
        <v>35640</v>
      </c>
      <c r="G6587" s="778" t="s">
        <v>35641</v>
      </c>
      <c r="H6587" s="990" t="s">
        <v>19733</v>
      </c>
      <c r="I6587" s="990" t="s">
        <v>19764</v>
      </c>
      <c r="J6587" s="990" t="s">
        <v>19764</v>
      </c>
      <c r="K6587" s="797" t="s">
        <v>35642</v>
      </c>
      <c r="L6587" s="797">
        <v>1</v>
      </c>
      <c r="M6587" s="655">
        <v>6275</v>
      </c>
      <c r="N6587" s="797" t="s">
        <v>35642</v>
      </c>
      <c r="O6587" s="797">
        <v>0</v>
      </c>
      <c r="P6587" s="655">
        <v>0</v>
      </c>
      <c r="Q6587" s="797"/>
      <c r="R6587" s="797">
        <v>0</v>
      </c>
      <c r="S6587" s="1009">
        <v>0</v>
      </c>
    </row>
    <row r="6588" spans="1:19" s="889" customFormat="1" ht="34.9">
      <c r="A6588" s="989" t="s">
        <v>1035</v>
      </c>
      <c r="B6588" s="399" t="s">
        <v>29742</v>
      </c>
      <c r="C6588" s="399" t="s">
        <v>115</v>
      </c>
      <c r="D6588" s="399" t="s">
        <v>35643</v>
      </c>
      <c r="E6588" s="342">
        <v>8000</v>
      </c>
      <c r="F6588" s="432" t="s">
        <v>35644</v>
      </c>
      <c r="G6588" s="778" t="s">
        <v>35645</v>
      </c>
      <c r="H6588" s="990" t="s">
        <v>19733</v>
      </c>
      <c r="I6588" s="990" t="s">
        <v>19764</v>
      </c>
      <c r="J6588" s="990" t="s">
        <v>19764</v>
      </c>
      <c r="K6588" s="797" t="s">
        <v>32776</v>
      </c>
      <c r="L6588" s="797">
        <v>12</v>
      </c>
      <c r="M6588" s="655">
        <v>96000</v>
      </c>
      <c r="N6588" s="797" t="s">
        <v>32776</v>
      </c>
      <c r="O6588" s="797">
        <v>6</v>
      </c>
      <c r="P6588" s="655">
        <v>48000</v>
      </c>
      <c r="Q6588" s="797" t="s">
        <v>32776</v>
      </c>
      <c r="R6588" s="797">
        <v>12</v>
      </c>
      <c r="S6588" s="1009">
        <v>96000</v>
      </c>
    </row>
    <row r="6589" spans="1:19" s="889" customFormat="1" ht="34.9">
      <c r="A6589" s="989" t="s">
        <v>1035</v>
      </c>
      <c r="B6589" s="399" t="s">
        <v>29742</v>
      </c>
      <c r="C6589" s="399" t="s">
        <v>115</v>
      </c>
      <c r="D6589" s="399" t="s">
        <v>34814</v>
      </c>
      <c r="E6589" s="342">
        <v>3000</v>
      </c>
      <c r="F6589" s="432" t="s">
        <v>35646</v>
      </c>
      <c r="G6589" s="778" t="s">
        <v>35647</v>
      </c>
      <c r="H6589" s="990" t="s">
        <v>19733</v>
      </c>
      <c r="I6589" s="990" t="s">
        <v>19764</v>
      </c>
      <c r="J6589" s="990" t="s">
        <v>19764</v>
      </c>
      <c r="K6589" s="797" t="s">
        <v>35648</v>
      </c>
      <c r="L6589" s="797">
        <v>12</v>
      </c>
      <c r="M6589" s="655">
        <v>36000</v>
      </c>
      <c r="N6589" s="797" t="s">
        <v>35648</v>
      </c>
      <c r="O6589" s="797">
        <v>6</v>
      </c>
      <c r="P6589" s="655">
        <v>18000</v>
      </c>
      <c r="Q6589" s="797" t="s">
        <v>35648</v>
      </c>
      <c r="R6589" s="797">
        <v>12</v>
      </c>
      <c r="S6589" s="1009">
        <v>36000</v>
      </c>
    </row>
    <row r="6590" spans="1:19" s="889" customFormat="1" ht="34.9">
      <c r="A6590" s="989" t="s">
        <v>1035</v>
      </c>
      <c r="B6590" s="399" t="s">
        <v>29742</v>
      </c>
      <c r="C6590" s="399" t="s">
        <v>115</v>
      </c>
      <c r="D6590" s="399" t="s">
        <v>35649</v>
      </c>
      <c r="E6590" s="342">
        <v>2300</v>
      </c>
      <c r="F6590" s="432" t="s">
        <v>35650</v>
      </c>
      <c r="G6590" s="778" t="s">
        <v>35651</v>
      </c>
      <c r="H6590" s="990" t="s">
        <v>19895</v>
      </c>
      <c r="I6590" s="990" t="s">
        <v>34377</v>
      </c>
      <c r="J6590" s="990" t="s">
        <v>19749</v>
      </c>
      <c r="K6590" s="797" t="s">
        <v>35652</v>
      </c>
      <c r="L6590" s="797">
        <v>12</v>
      </c>
      <c r="M6590" s="655">
        <v>27600</v>
      </c>
      <c r="N6590" s="797" t="s">
        <v>35652</v>
      </c>
      <c r="O6590" s="797">
        <v>6</v>
      </c>
      <c r="P6590" s="655">
        <v>13800</v>
      </c>
      <c r="Q6590" s="797" t="s">
        <v>35652</v>
      </c>
      <c r="R6590" s="797">
        <v>12</v>
      </c>
      <c r="S6590" s="1009">
        <v>27600</v>
      </c>
    </row>
    <row r="6591" spans="1:19" s="889" customFormat="1" ht="34.9">
      <c r="A6591" s="989" t="s">
        <v>1035</v>
      </c>
      <c r="B6591" s="399" t="s">
        <v>29742</v>
      </c>
      <c r="C6591" s="399" t="s">
        <v>115</v>
      </c>
      <c r="D6591" s="399" t="s">
        <v>35653</v>
      </c>
      <c r="E6591" s="342">
        <v>2300</v>
      </c>
      <c r="F6591" s="432" t="s">
        <v>35654</v>
      </c>
      <c r="G6591" s="778" t="s">
        <v>35655</v>
      </c>
      <c r="H6591" s="990" t="s">
        <v>23633</v>
      </c>
      <c r="I6591" s="990" t="s">
        <v>34377</v>
      </c>
      <c r="J6591" s="990" t="s">
        <v>19749</v>
      </c>
      <c r="K6591" s="797" t="s">
        <v>35656</v>
      </c>
      <c r="L6591" s="797">
        <v>12</v>
      </c>
      <c r="M6591" s="655">
        <v>20820.669999999998</v>
      </c>
      <c r="N6591" s="797" t="s">
        <v>35656</v>
      </c>
      <c r="O6591" s="797">
        <v>6</v>
      </c>
      <c r="P6591" s="655">
        <v>13800</v>
      </c>
      <c r="Q6591" s="797" t="s">
        <v>35656</v>
      </c>
      <c r="R6591" s="797">
        <v>12</v>
      </c>
      <c r="S6591" s="1009">
        <v>27600</v>
      </c>
    </row>
    <row r="6592" spans="1:19" s="889" customFormat="1" ht="34.9">
      <c r="A6592" s="989" t="s">
        <v>1035</v>
      </c>
      <c r="B6592" s="399" t="s">
        <v>29742</v>
      </c>
      <c r="C6592" s="399" t="s">
        <v>115</v>
      </c>
      <c r="D6592" s="399" t="s">
        <v>34672</v>
      </c>
      <c r="E6592" s="342">
        <v>3000</v>
      </c>
      <c r="F6592" s="432" t="s">
        <v>35657</v>
      </c>
      <c r="G6592" s="778" t="s">
        <v>35658</v>
      </c>
      <c r="H6592" s="990" t="s">
        <v>19713</v>
      </c>
      <c r="I6592" s="990" t="s">
        <v>19764</v>
      </c>
      <c r="J6592" s="990" t="s">
        <v>19764</v>
      </c>
      <c r="K6592" s="797" t="s">
        <v>35659</v>
      </c>
      <c r="L6592" s="797">
        <v>5</v>
      </c>
      <c r="M6592" s="655">
        <v>13957.880000000001</v>
      </c>
      <c r="N6592" s="797" t="s">
        <v>35659</v>
      </c>
      <c r="O6592" s="797">
        <v>0</v>
      </c>
      <c r="P6592" s="655">
        <v>0</v>
      </c>
      <c r="Q6592" s="797"/>
      <c r="R6592" s="797">
        <v>0</v>
      </c>
      <c r="S6592" s="1009">
        <v>0</v>
      </c>
    </row>
    <row r="6593" spans="1:19" s="889" customFormat="1" ht="34.9">
      <c r="A6593" s="989" t="s">
        <v>1035</v>
      </c>
      <c r="B6593" s="399" t="s">
        <v>29742</v>
      </c>
      <c r="C6593" s="399" t="s">
        <v>115</v>
      </c>
      <c r="D6593" s="399" t="s">
        <v>34430</v>
      </c>
      <c r="E6593" s="342">
        <v>3000</v>
      </c>
      <c r="F6593" s="432" t="s">
        <v>35660</v>
      </c>
      <c r="G6593" s="778" t="s">
        <v>35661</v>
      </c>
      <c r="H6593" s="990" t="s">
        <v>19733</v>
      </c>
      <c r="I6593" s="990" t="s">
        <v>19764</v>
      </c>
      <c r="J6593" s="990" t="s">
        <v>19764</v>
      </c>
      <c r="K6593" s="797" t="s">
        <v>35662</v>
      </c>
      <c r="L6593" s="797">
        <v>12</v>
      </c>
      <c r="M6593" s="655">
        <v>36000</v>
      </c>
      <c r="N6593" s="797" t="s">
        <v>35662</v>
      </c>
      <c r="O6593" s="797">
        <v>6</v>
      </c>
      <c r="P6593" s="655">
        <v>18000</v>
      </c>
      <c r="Q6593" s="797" t="s">
        <v>35662</v>
      </c>
      <c r="R6593" s="797">
        <v>12</v>
      </c>
      <c r="S6593" s="1009">
        <v>36000</v>
      </c>
    </row>
    <row r="6594" spans="1:19" s="889" customFormat="1" ht="34.9">
      <c r="A6594" s="989" t="s">
        <v>1035</v>
      </c>
      <c r="B6594" s="399" t="s">
        <v>29742</v>
      </c>
      <c r="C6594" s="399" t="s">
        <v>115</v>
      </c>
      <c r="D6594" s="399" t="s">
        <v>35663</v>
      </c>
      <c r="E6594" s="342">
        <v>1800</v>
      </c>
      <c r="F6594" s="432" t="s">
        <v>35664</v>
      </c>
      <c r="G6594" s="778" t="s">
        <v>35665</v>
      </c>
      <c r="H6594" s="990" t="s">
        <v>19895</v>
      </c>
      <c r="I6594" s="990" t="s">
        <v>34494</v>
      </c>
      <c r="J6594" s="990" t="s">
        <v>19749</v>
      </c>
      <c r="K6594" s="797" t="s">
        <v>32336</v>
      </c>
      <c r="L6594" s="797">
        <v>12</v>
      </c>
      <c r="M6594" s="655">
        <v>20580</v>
      </c>
      <c r="N6594" s="797" t="s">
        <v>32336</v>
      </c>
      <c r="O6594" s="797">
        <v>3</v>
      </c>
      <c r="P6594" s="655">
        <v>6069.8</v>
      </c>
      <c r="Q6594" s="797" t="s">
        <v>32336</v>
      </c>
      <c r="R6594" s="797">
        <v>12</v>
      </c>
      <c r="S6594" s="1009">
        <v>21600</v>
      </c>
    </row>
    <row r="6595" spans="1:19" s="889" customFormat="1" ht="34.9">
      <c r="A6595" s="989" t="s">
        <v>1035</v>
      </c>
      <c r="B6595" s="399" t="s">
        <v>29742</v>
      </c>
      <c r="C6595" s="399" t="s">
        <v>115</v>
      </c>
      <c r="D6595" s="399" t="s">
        <v>35666</v>
      </c>
      <c r="E6595" s="342">
        <v>1800</v>
      </c>
      <c r="F6595" s="432" t="s">
        <v>35667</v>
      </c>
      <c r="G6595" s="778" t="s">
        <v>35668</v>
      </c>
      <c r="H6595" s="990" t="s">
        <v>34382</v>
      </c>
      <c r="I6595" s="990" t="s">
        <v>19829</v>
      </c>
      <c r="J6595" s="990" t="s">
        <v>34382</v>
      </c>
      <c r="K6595" s="797" t="s">
        <v>35669</v>
      </c>
      <c r="L6595" s="797">
        <v>12</v>
      </c>
      <c r="M6595" s="655">
        <v>21504.53</v>
      </c>
      <c r="N6595" s="797" t="s">
        <v>35669</v>
      </c>
      <c r="O6595" s="797">
        <v>6</v>
      </c>
      <c r="P6595" s="655">
        <v>10800</v>
      </c>
      <c r="Q6595" s="797" t="s">
        <v>35669</v>
      </c>
      <c r="R6595" s="797">
        <v>12</v>
      </c>
      <c r="S6595" s="1009">
        <v>21600</v>
      </c>
    </row>
    <row r="6596" spans="1:19" s="889" customFormat="1" ht="34.9">
      <c r="A6596" s="989" t="s">
        <v>1035</v>
      </c>
      <c r="B6596" s="399" t="s">
        <v>29742</v>
      </c>
      <c r="C6596" s="399" t="s">
        <v>115</v>
      </c>
      <c r="D6596" s="399" t="s">
        <v>35670</v>
      </c>
      <c r="E6596" s="342">
        <v>2500</v>
      </c>
      <c r="F6596" s="432" t="s">
        <v>35671</v>
      </c>
      <c r="G6596" s="778" t="s">
        <v>35672</v>
      </c>
      <c r="H6596" s="990" t="s">
        <v>23633</v>
      </c>
      <c r="I6596" s="990" t="s">
        <v>34377</v>
      </c>
      <c r="J6596" s="990" t="s">
        <v>19749</v>
      </c>
      <c r="K6596" s="797" t="s">
        <v>35673</v>
      </c>
      <c r="L6596" s="797">
        <v>12</v>
      </c>
      <c r="M6596" s="655">
        <v>30000</v>
      </c>
      <c r="N6596" s="797" t="s">
        <v>35673</v>
      </c>
      <c r="O6596" s="797">
        <v>6</v>
      </c>
      <c r="P6596" s="655">
        <v>15000</v>
      </c>
      <c r="Q6596" s="797" t="s">
        <v>35673</v>
      </c>
      <c r="R6596" s="797">
        <v>12</v>
      </c>
      <c r="S6596" s="1009">
        <v>30000</v>
      </c>
    </row>
    <row r="6597" spans="1:19" s="889" customFormat="1" ht="34.9">
      <c r="A6597" s="989" t="s">
        <v>1035</v>
      </c>
      <c r="B6597" s="399" t="s">
        <v>29742</v>
      </c>
      <c r="C6597" s="399" t="s">
        <v>115</v>
      </c>
      <c r="D6597" s="399" t="s">
        <v>35674</v>
      </c>
      <c r="E6597" s="342">
        <v>5000</v>
      </c>
      <c r="F6597" s="432" t="s">
        <v>35675</v>
      </c>
      <c r="G6597" s="778" t="s">
        <v>35676</v>
      </c>
      <c r="H6597" s="990" t="s">
        <v>19713</v>
      </c>
      <c r="I6597" s="990" t="s">
        <v>34428</v>
      </c>
      <c r="J6597" s="990" t="s">
        <v>19773</v>
      </c>
      <c r="K6597" s="797" t="s">
        <v>35677</v>
      </c>
      <c r="L6597" s="797">
        <v>12</v>
      </c>
      <c r="M6597" s="655">
        <v>60000</v>
      </c>
      <c r="N6597" s="797" t="s">
        <v>35677</v>
      </c>
      <c r="O6597" s="797">
        <v>6</v>
      </c>
      <c r="P6597" s="655">
        <v>30000</v>
      </c>
      <c r="Q6597" s="797" t="s">
        <v>35677</v>
      </c>
      <c r="R6597" s="797">
        <v>12</v>
      </c>
      <c r="S6597" s="1009">
        <v>60000</v>
      </c>
    </row>
    <row r="6598" spans="1:19" s="889" customFormat="1" ht="34.9">
      <c r="A6598" s="989" t="s">
        <v>1035</v>
      </c>
      <c r="B6598" s="399" t="s">
        <v>29742</v>
      </c>
      <c r="C6598" s="399" t="s">
        <v>115</v>
      </c>
      <c r="D6598" s="399" t="s">
        <v>35678</v>
      </c>
      <c r="E6598" s="342">
        <v>4500</v>
      </c>
      <c r="F6598" s="432" t="s">
        <v>35679</v>
      </c>
      <c r="G6598" s="778" t="s">
        <v>35680</v>
      </c>
      <c r="H6598" s="990" t="s">
        <v>25872</v>
      </c>
      <c r="I6598" s="990" t="s">
        <v>19773</v>
      </c>
      <c r="J6598" s="990" t="s">
        <v>19703</v>
      </c>
      <c r="K6598" s="797" t="s">
        <v>35681</v>
      </c>
      <c r="L6598" s="797">
        <v>12</v>
      </c>
      <c r="M6598" s="655">
        <v>54000</v>
      </c>
      <c r="N6598" s="797" t="s">
        <v>35681</v>
      </c>
      <c r="O6598" s="797">
        <v>6</v>
      </c>
      <c r="P6598" s="655">
        <v>27000</v>
      </c>
      <c r="Q6598" s="797" t="s">
        <v>35681</v>
      </c>
      <c r="R6598" s="797">
        <v>12</v>
      </c>
      <c r="S6598" s="1009">
        <v>54000</v>
      </c>
    </row>
    <row r="6599" spans="1:19" s="889" customFormat="1" ht="34.9">
      <c r="A6599" s="989" t="s">
        <v>1035</v>
      </c>
      <c r="B6599" s="399" t="s">
        <v>29742</v>
      </c>
      <c r="C6599" s="399" t="s">
        <v>115</v>
      </c>
      <c r="D6599" s="399" t="s">
        <v>35682</v>
      </c>
      <c r="E6599" s="342">
        <v>1700</v>
      </c>
      <c r="F6599" s="432" t="s">
        <v>35683</v>
      </c>
      <c r="G6599" s="778" t="s">
        <v>35684</v>
      </c>
      <c r="H6599" s="990" t="s">
        <v>34382</v>
      </c>
      <c r="I6599" s="990" t="s">
        <v>19829</v>
      </c>
      <c r="J6599" s="990" t="s">
        <v>34382</v>
      </c>
      <c r="K6599" s="797" t="s">
        <v>35685</v>
      </c>
      <c r="L6599" s="797">
        <v>12</v>
      </c>
      <c r="M6599" s="655">
        <v>20400</v>
      </c>
      <c r="N6599" s="797" t="s">
        <v>35685</v>
      </c>
      <c r="O6599" s="797">
        <v>6</v>
      </c>
      <c r="P6599" s="655">
        <v>10200</v>
      </c>
      <c r="Q6599" s="797" t="s">
        <v>35685</v>
      </c>
      <c r="R6599" s="797">
        <v>12</v>
      </c>
      <c r="S6599" s="1009">
        <v>20400</v>
      </c>
    </row>
    <row r="6600" spans="1:19" s="889" customFormat="1" ht="34.9">
      <c r="A6600" s="989" t="s">
        <v>1035</v>
      </c>
      <c r="B6600" s="399" t="s">
        <v>29742</v>
      </c>
      <c r="C6600" s="399" t="s">
        <v>115</v>
      </c>
      <c r="D6600" s="399" t="s">
        <v>35686</v>
      </c>
      <c r="E6600" s="342">
        <v>7300</v>
      </c>
      <c r="F6600" s="432" t="s">
        <v>35687</v>
      </c>
      <c r="G6600" s="778" t="s">
        <v>35688</v>
      </c>
      <c r="H6600" s="990" t="s">
        <v>19729</v>
      </c>
      <c r="I6600" s="990" t="s">
        <v>19764</v>
      </c>
      <c r="J6600" s="990" t="s">
        <v>19764</v>
      </c>
      <c r="K6600" s="797" t="s">
        <v>35689</v>
      </c>
      <c r="L6600" s="797">
        <v>10</v>
      </c>
      <c r="M6600" s="655">
        <v>77988.33</v>
      </c>
      <c r="N6600" s="797" t="s">
        <v>35689</v>
      </c>
      <c r="O6600" s="797">
        <v>0</v>
      </c>
      <c r="P6600" s="655">
        <v>0</v>
      </c>
      <c r="Q6600" s="797"/>
      <c r="R6600" s="797">
        <v>12</v>
      </c>
      <c r="S6600" s="1009">
        <v>87600</v>
      </c>
    </row>
    <row r="6601" spans="1:19" s="889" customFormat="1" ht="34.9">
      <c r="A6601" s="989" t="s">
        <v>1035</v>
      </c>
      <c r="B6601" s="399" t="s">
        <v>29742</v>
      </c>
      <c r="C6601" s="399" t="s">
        <v>115</v>
      </c>
      <c r="D6601" s="399" t="s">
        <v>35690</v>
      </c>
      <c r="E6601" s="342">
        <v>1200</v>
      </c>
      <c r="F6601" s="432" t="s">
        <v>35691</v>
      </c>
      <c r="G6601" s="778" t="s">
        <v>35692</v>
      </c>
      <c r="H6601" s="990" t="s">
        <v>34382</v>
      </c>
      <c r="I6601" s="990" t="s">
        <v>19829</v>
      </c>
      <c r="J6601" s="990" t="s">
        <v>34382</v>
      </c>
      <c r="K6601" s="797" t="s">
        <v>35693</v>
      </c>
      <c r="L6601" s="797">
        <v>12</v>
      </c>
      <c r="M6601" s="655">
        <v>14430</v>
      </c>
      <c r="N6601" s="797" t="s">
        <v>35693</v>
      </c>
      <c r="O6601" s="797">
        <v>6</v>
      </c>
      <c r="P6601" s="655">
        <v>7120</v>
      </c>
      <c r="Q6601" s="797" t="s">
        <v>35693</v>
      </c>
      <c r="R6601" s="797">
        <v>12</v>
      </c>
      <c r="S6601" s="1009">
        <v>14400</v>
      </c>
    </row>
    <row r="6602" spans="1:19" s="889" customFormat="1" ht="34.9">
      <c r="A6602" s="989" t="s">
        <v>1035</v>
      </c>
      <c r="B6602" s="399" t="s">
        <v>29742</v>
      </c>
      <c r="C6602" s="399" t="s">
        <v>115</v>
      </c>
      <c r="D6602" s="399" t="s">
        <v>35694</v>
      </c>
      <c r="E6602" s="342">
        <v>1200</v>
      </c>
      <c r="F6602" s="432" t="s">
        <v>35695</v>
      </c>
      <c r="G6602" s="778" t="s">
        <v>35696</v>
      </c>
      <c r="H6602" s="990" t="s">
        <v>34382</v>
      </c>
      <c r="I6602" s="990" t="s">
        <v>19829</v>
      </c>
      <c r="J6602" s="990" t="s">
        <v>34382</v>
      </c>
      <c r="K6602" s="797" t="s">
        <v>35697</v>
      </c>
      <c r="L6602" s="797">
        <v>12</v>
      </c>
      <c r="M6602" s="655">
        <v>14400</v>
      </c>
      <c r="N6602" s="797" t="s">
        <v>35697</v>
      </c>
      <c r="O6602" s="797">
        <v>6</v>
      </c>
      <c r="P6602" s="655">
        <v>7200</v>
      </c>
      <c r="Q6602" s="797" t="s">
        <v>35697</v>
      </c>
      <c r="R6602" s="797">
        <v>12</v>
      </c>
      <c r="S6602" s="1009">
        <v>14400</v>
      </c>
    </row>
    <row r="6603" spans="1:19" s="889" customFormat="1" ht="34.9">
      <c r="A6603" s="989" t="s">
        <v>1035</v>
      </c>
      <c r="B6603" s="399" t="s">
        <v>29742</v>
      </c>
      <c r="C6603" s="399" t="s">
        <v>115</v>
      </c>
      <c r="D6603" s="399" t="s">
        <v>35698</v>
      </c>
      <c r="E6603" s="342">
        <v>2500</v>
      </c>
      <c r="F6603" s="432" t="s">
        <v>35699</v>
      </c>
      <c r="G6603" s="778" t="s">
        <v>35700</v>
      </c>
      <c r="H6603" s="990" t="s">
        <v>19895</v>
      </c>
      <c r="I6603" s="990" t="s">
        <v>34377</v>
      </c>
      <c r="J6603" s="990" t="s">
        <v>19749</v>
      </c>
      <c r="K6603" s="797" t="s">
        <v>35701</v>
      </c>
      <c r="L6603" s="797">
        <v>12</v>
      </c>
      <c r="M6603" s="655">
        <v>30000</v>
      </c>
      <c r="N6603" s="797" t="s">
        <v>35701</v>
      </c>
      <c r="O6603" s="797">
        <v>6</v>
      </c>
      <c r="P6603" s="655">
        <v>15000</v>
      </c>
      <c r="Q6603" s="797" t="s">
        <v>35701</v>
      </c>
      <c r="R6603" s="797">
        <v>12</v>
      </c>
      <c r="S6603" s="1009">
        <v>30000</v>
      </c>
    </row>
    <row r="6604" spans="1:19" s="889" customFormat="1" ht="34.9">
      <c r="A6604" s="989" t="s">
        <v>1035</v>
      </c>
      <c r="B6604" s="399" t="s">
        <v>29742</v>
      </c>
      <c r="C6604" s="399" t="s">
        <v>115</v>
      </c>
      <c r="D6604" s="399" t="s">
        <v>34691</v>
      </c>
      <c r="E6604" s="342">
        <v>2500</v>
      </c>
      <c r="F6604" s="432" t="s">
        <v>35702</v>
      </c>
      <c r="G6604" s="778" t="s">
        <v>35703</v>
      </c>
      <c r="H6604" s="990" t="s">
        <v>23633</v>
      </c>
      <c r="I6604" s="990" t="s">
        <v>34377</v>
      </c>
      <c r="J6604" s="990" t="s">
        <v>19749</v>
      </c>
      <c r="K6604" s="797" t="s">
        <v>35704</v>
      </c>
      <c r="L6604" s="797">
        <v>12</v>
      </c>
      <c r="M6604" s="655">
        <v>30000</v>
      </c>
      <c r="N6604" s="797" t="s">
        <v>35704</v>
      </c>
      <c r="O6604" s="797">
        <v>6</v>
      </c>
      <c r="P6604" s="655">
        <v>15000</v>
      </c>
      <c r="Q6604" s="797" t="s">
        <v>35704</v>
      </c>
      <c r="R6604" s="797">
        <v>12</v>
      </c>
      <c r="S6604" s="1009">
        <v>30000</v>
      </c>
    </row>
    <row r="6605" spans="1:19" s="889" customFormat="1" ht="34.9">
      <c r="A6605" s="989" t="s">
        <v>1035</v>
      </c>
      <c r="B6605" s="399" t="s">
        <v>29742</v>
      </c>
      <c r="C6605" s="399" t="s">
        <v>115</v>
      </c>
      <c r="D6605" s="399" t="s">
        <v>35705</v>
      </c>
      <c r="E6605" s="342">
        <v>3000</v>
      </c>
      <c r="F6605" s="432" t="s">
        <v>35706</v>
      </c>
      <c r="G6605" s="778" t="s">
        <v>35707</v>
      </c>
      <c r="H6605" s="990" t="s">
        <v>19895</v>
      </c>
      <c r="I6605" s="990" t="s">
        <v>34377</v>
      </c>
      <c r="J6605" s="990" t="s">
        <v>19749</v>
      </c>
      <c r="K6605" s="797" t="s">
        <v>35708</v>
      </c>
      <c r="L6605" s="797">
        <v>12</v>
      </c>
      <c r="M6605" s="655">
        <v>36000</v>
      </c>
      <c r="N6605" s="797" t="s">
        <v>35708</v>
      </c>
      <c r="O6605" s="797">
        <v>6</v>
      </c>
      <c r="P6605" s="655">
        <v>18000</v>
      </c>
      <c r="Q6605" s="797" t="s">
        <v>35708</v>
      </c>
      <c r="R6605" s="797">
        <v>12</v>
      </c>
      <c r="S6605" s="1009">
        <v>36000</v>
      </c>
    </row>
    <row r="6606" spans="1:19" s="889" customFormat="1" ht="34.9">
      <c r="A6606" s="989" t="s">
        <v>1035</v>
      </c>
      <c r="B6606" s="399" t="s">
        <v>29742</v>
      </c>
      <c r="C6606" s="399" t="s">
        <v>115</v>
      </c>
      <c r="D6606" s="399" t="s">
        <v>35709</v>
      </c>
      <c r="E6606" s="342">
        <v>4800</v>
      </c>
      <c r="F6606" s="432" t="s">
        <v>35710</v>
      </c>
      <c r="G6606" s="778" t="s">
        <v>35711</v>
      </c>
      <c r="H6606" s="990" t="s">
        <v>19733</v>
      </c>
      <c r="I6606" s="990" t="s">
        <v>19773</v>
      </c>
      <c r="J6606" s="990" t="s">
        <v>19703</v>
      </c>
      <c r="K6606" s="797" t="s">
        <v>35712</v>
      </c>
      <c r="L6606" s="797">
        <v>12</v>
      </c>
      <c r="M6606" s="655">
        <v>57600</v>
      </c>
      <c r="N6606" s="797" t="s">
        <v>35712</v>
      </c>
      <c r="O6606" s="797">
        <v>6</v>
      </c>
      <c r="P6606" s="655">
        <v>28800</v>
      </c>
      <c r="Q6606" s="797" t="s">
        <v>35712</v>
      </c>
      <c r="R6606" s="797">
        <v>12</v>
      </c>
      <c r="S6606" s="1009">
        <v>57600</v>
      </c>
    </row>
    <row r="6607" spans="1:19" s="889" customFormat="1" ht="34.9">
      <c r="A6607" s="989" t="s">
        <v>1035</v>
      </c>
      <c r="B6607" s="399" t="s">
        <v>29742</v>
      </c>
      <c r="C6607" s="399" t="s">
        <v>115</v>
      </c>
      <c r="D6607" s="399" t="s">
        <v>35713</v>
      </c>
      <c r="E6607" s="342">
        <v>4500</v>
      </c>
      <c r="F6607" s="432" t="s">
        <v>35714</v>
      </c>
      <c r="G6607" s="778" t="s">
        <v>35715</v>
      </c>
      <c r="H6607" s="990" t="s">
        <v>21495</v>
      </c>
      <c r="I6607" s="990" t="s">
        <v>19773</v>
      </c>
      <c r="J6607" s="990" t="s">
        <v>19703</v>
      </c>
      <c r="K6607" s="797" t="s">
        <v>35716</v>
      </c>
      <c r="L6607" s="797">
        <v>12</v>
      </c>
      <c r="M6607" s="655">
        <v>54000</v>
      </c>
      <c r="N6607" s="797" t="s">
        <v>35716</v>
      </c>
      <c r="O6607" s="797">
        <v>6</v>
      </c>
      <c r="P6607" s="655">
        <v>27000</v>
      </c>
      <c r="Q6607" s="797" t="s">
        <v>35716</v>
      </c>
      <c r="R6607" s="797">
        <v>12</v>
      </c>
      <c r="S6607" s="1009">
        <v>54000</v>
      </c>
    </row>
    <row r="6608" spans="1:19" s="889" customFormat="1" ht="34.9">
      <c r="A6608" s="989" t="s">
        <v>1035</v>
      </c>
      <c r="B6608" s="399" t="s">
        <v>29742</v>
      </c>
      <c r="C6608" s="399" t="s">
        <v>115</v>
      </c>
      <c r="D6608" s="399" t="s">
        <v>35717</v>
      </c>
      <c r="E6608" s="342">
        <v>3000</v>
      </c>
      <c r="F6608" s="432" t="s">
        <v>35718</v>
      </c>
      <c r="G6608" s="778" t="s">
        <v>35719</v>
      </c>
      <c r="H6608" s="990" t="s">
        <v>19733</v>
      </c>
      <c r="I6608" s="990" t="s">
        <v>19764</v>
      </c>
      <c r="J6608" s="990" t="s">
        <v>19764</v>
      </c>
      <c r="K6608" s="797" t="s">
        <v>35720</v>
      </c>
      <c r="L6608" s="797">
        <v>12</v>
      </c>
      <c r="M6608" s="655">
        <v>36000</v>
      </c>
      <c r="N6608" s="797" t="s">
        <v>35720</v>
      </c>
      <c r="O6608" s="797">
        <v>6</v>
      </c>
      <c r="P6608" s="655">
        <v>18000</v>
      </c>
      <c r="Q6608" s="797" t="s">
        <v>35720</v>
      </c>
      <c r="R6608" s="797">
        <v>12</v>
      </c>
      <c r="S6608" s="1009">
        <v>36000</v>
      </c>
    </row>
    <row r="6609" spans="1:19" s="889" customFormat="1" ht="34.9">
      <c r="A6609" s="989" t="s">
        <v>1035</v>
      </c>
      <c r="B6609" s="399" t="s">
        <v>29742</v>
      </c>
      <c r="C6609" s="399" t="s">
        <v>115</v>
      </c>
      <c r="D6609" s="399" t="s">
        <v>35721</v>
      </c>
      <c r="E6609" s="342">
        <v>1700</v>
      </c>
      <c r="F6609" s="432" t="s">
        <v>35722</v>
      </c>
      <c r="G6609" s="778" t="s">
        <v>35723</v>
      </c>
      <c r="H6609" s="990" t="s">
        <v>34382</v>
      </c>
      <c r="I6609" s="990" t="s">
        <v>19829</v>
      </c>
      <c r="J6609" s="990" t="s">
        <v>34382</v>
      </c>
      <c r="K6609" s="797" t="s">
        <v>35724</v>
      </c>
      <c r="L6609" s="797">
        <v>12</v>
      </c>
      <c r="M6609" s="655">
        <v>20400</v>
      </c>
      <c r="N6609" s="797" t="s">
        <v>35724</v>
      </c>
      <c r="O6609" s="797">
        <v>6</v>
      </c>
      <c r="P6609" s="655">
        <v>9803.33</v>
      </c>
      <c r="Q6609" s="797" t="s">
        <v>35724</v>
      </c>
      <c r="R6609" s="797">
        <v>12</v>
      </c>
      <c r="S6609" s="1009">
        <v>20400</v>
      </c>
    </row>
    <row r="6610" spans="1:19" s="889" customFormat="1" ht="34.9">
      <c r="A6610" s="989" t="s">
        <v>1035</v>
      </c>
      <c r="B6610" s="399" t="s">
        <v>29742</v>
      </c>
      <c r="C6610" s="399" t="s">
        <v>115</v>
      </c>
      <c r="D6610" s="399" t="s">
        <v>35725</v>
      </c>
      <c r="E6610" s="342">
        <v>9000</v>
      </c>
      <c r="F6610" s="432" t="s">
        <v>35726</v>
      </c>
      <c r="G6610" s="778" t="s">
        <v>35727</v>
      </c>
      <c r="H6610" s="990" t="s">
        <v>19708</v>
      </c>
      <c r="I6610" s="990" t="s">
        <v>34428</v>
      </c>
      <c r="J6610" s="990" t="s">
        <v>19773</v>
      </c>
      <c r="K6610" s="797" t="s">
        <v>35728</v>
      </c>
      <c r="L6610" s="797">
        <v>10</v>
      </c>
      <c r="M6610" s="655">
        <v>93900</v>
      </c>
      <c r="N6610" s="797" t="s">
        <v>35728</v>
      </c>
      <c r="O6610" s="797">
        <v>6</v>
      </c>
      <c r="P6610" s="655">
        <v>54000</v>
      </c>
      <c r="Q6610" s="797" t="s">
        <v>35728</v>
      </c>
      <c r="R6610" s="797">
        <v>12</v>
      </c>
      <c r="S6610" s="1009">
        <v>108000</v>
      </c>
    </row>
    <row r="6611" spans="1:19" s="889" customFormat="1" ht="34.9">
      <c r="A6611" s="989" t="s">
        <v>1035</v>
      </c>
      <c r="B6611" s="399" t="s">
        <v>29742</v>
      </c>
      <c r="C6611" s="399" t="s">
        <v>115</v>
      </c>
      <c r="D6611" s="399" t="s">
        <v>35729</v>
      </c>
      <c r="E6611" s="342">
        <v>1200</v>
      </c>
      <c r="F6611" s="432" t="s">
        <v>35730</v>
      </c>
      <c r="G6611" s="778" t="s">
        <v>35731</v>
      </c>
      <c r="H6611" s="990" t="s">
        <v>34382</v>
      </c>
      <c r="I6611" s="990" t="s">
        <v>19829</v>
      </c>
      <c r="J6611" s="990" t="s">
        <v>34382</v>
      </c>
      <c r="K6611" s="797" t="s">
        <v>35732</v>
      </c>
      <c r="L6611" s="797">
        <v>12</v>
      </c>
      <c r="M6611" s="655">
        <v>14400</v>
      </c>
      <c r="N6611" s="797" t="s">
        <v>35732</v>
      </c>
      <c r="O6611" s="797">
        <v>6</v>
      </c>
      <c r="P6611" s="655">
        <v>7200</v>
      </c>
      <c r="Q6611" s="797" t="s">
        <v>35732</v>
      </c>
      <c r="R6611" s="797">
        <v>12</v>
      </c>
      <c r="S6611" s="1009">
        <v>14400</v>
      </c>
    </row>
    <row r="6612" spans="1:19" s="889" customFormat="1" ht="34.9">
      <c r="A6612" s="989" t="s">
        <v>1035</v>
      </c>
      <c r="B6612" s="399" t="s">
        <v>29742</v>
      </c>
      <c r="C6612" s="399" t="s">
        <v>115</v>
      </c>
      <c r="D6612" s="399" t="s">
        <v>35014</v>
      </c>
      <c r="E6612" s="342">
        <v>3000</v>
      </c>
      <c r="F6612" s="432" t="s">
        <v>35733</v>
      </c>
      <c r="G6612" s="778" t="s">
        <v>35734</v>
      </c>
      <c r="H6612" s="990" t="s">
        <v>19713</v>
      </c>
      <c r="I6612" s="990" t="s">
        <v>34428</v>
      </c>
      <c r="J6612" s="990" t="s">
        <v>19773</v>
      </c>
      <c r="K6612" s="797" t="s">
        <v>35735</v>
      </c>
      <c r="L6612" s="797">
        <v>10</v>
      </c>
      <c r="M6612" s="655">
        <v>31000</v>
      </c>
      <c r="N6612" s="797" t="s">
        <v>35735</v>
      </c>
      <c r="O6612" s="797">
        <v>6</v>
      </c>
      <c r="P6612" s="655">
        <v>18000</v>
      </c>
      <c r="Q6612" s="797" t="s">
        <v>35735</v>
      </c>
      <c r="R6612" s="797">
        <v>12</v>
      </c>
      <c r="S6612" s="1009">
        <v>36000</v>
      </c>
    </row>
    <row r="6613" spans="1:19" s="889" customFormat="1" ht="34.9">
      <c r="A6613" s="989" t="s">
        <v>1035</v>
      </c>
      <c r="B6613" s="399" t="s">
        <v>29742</v>
      </c>
      <c r="C6613" s="399" t="s">
        <v>115</v>
      </c>
      <c r="D6613" s="399" t="s">
        <v>35736</v>
      </c>
      <c r="E6613" s="342">
        <v>2000</v>
      </c>
      <c r="F6613" s="432" t="s">
        <v>35737</v>
      </c>
      <c r="G6613" s="778" t="s">
        <v>35738</v>
      </c>
      <c r="H6613" s="990" t="s">
        <v>20568</v>
      </c>
      <c r="I6613" s="990" t="s">
        <v>34428</v>
      </c>
      <c r="J6613" s="990" t="s">
        <v>19773</v>
      </c>
      <c r="K6613" s="797" t="s">
        <v>35739</v>
      </c>
      <c r="L6613" s="797">
        <v>12</v>
      </c>
      <c r="M6613" s="655">
        <v>24000</v>
      </c>
      <c r="N6613" s="797" t="s">
        <v>35739</v>
      </c>
      <c r="O6613" s="797">
        <v>6</v>
      </c>
      <c r="P6613" s="655">
        <v>12000</v>
      </c>
      <c r="Q6613" s="797" t="s">
        <v>35739</v>
      </c>
      <c r="R6613" s="797">
        <v>12</v>
      </c>
      <c r="S6613" s="1009">
        <v>24000</v>
      </c>
    </row>
    <row r="6614" spans="1:19" s="889" customFormat="1" ht="34.9">
      <c r="A6614" s="989" t="s">
        <v>1035</v>
      </c>
      <c r="B6614" s="399" t="s">
        <v>29742</v>
      </c>
      <c r="C6614" s="399" t="s">
        <v>115</v>
      </c>
      <c r="D6614" s="399" t="s">
        <v>35740</v>
      </c>
      <c r="E6614" s="342">
        <v>3000</v>
      </c>
      <c r="F6614" s="432" t="s">
        <v>35741</v>
      </c>
      <c r="G6614" s="778" t="s">
        <v>35742</v>
      </c>
      <c r="H6614" s="990" t="s">
        <v>19741</v>
      </c>
      <c r="I6614" s="990" t="s">
        <v>34377</v>
      </c>
      <c r="J6614" s="990" t="s">
        <v>19749</v>
      </c>
      <c r="K6614" s="797" t="s">
        <v>35743</v>
      </c>
      <c r="L6614" s="797">
        <v>12</v>
      </c>
      <c r="M6614" s="655">
        <v>36000</v>
      </c>
      <c r="N6614" s="797" t="s">
        <v>35743</v>
      </c>
      <c r="O6614" s="797">
        <v>6</v>
      </c>
      <c r="P6614" s="655">
        <v>18000</v>
      </c>
      <c r="Q6614" s="797" t="s">
        <v>35743</v>
      </c>
      <c r="R6614" s="797">
        <v>12</v>
      </c>
      <c r="S6614" s="1009">
        <v>36000</v>
      </c>
    </row>
    <row r="6615" spans="1:19" s="889" customFormat="1" ht="34.9">
      <c r="A6615" s="989" t="s">
        <v>1035</v>
      </c>
      <c r="B6615" s="399" t="s">
        <v>29742</v>
      </c>
      <c r="C6615" s="399" t="s">
        <v>115</v>
      </c>
      <c r="D6615" s="399" t="s">
        <v>35744</v>
      </c>
      <c r="E6615" s="342">
        <v>4000</v>
      </c>
      <c r="F6615" s="432" t="s">
        <v>35745</v>
      </c>
      <c r="G6615" s="778" t="s">
        <v>35746</v>
      </c>
      <c r="H6615" s="990" t="s">
        <v>19790</v>
      </c>
      <c r="I6615" s="990" t="s">
        <v>19764</v>
      </c>
      <c r="J6615" s="990" t="s">
        <v>19764</v>
      </c>
      <c r="K6615" s="797" t="s">
        <v>35747</v>
      </c>
      <c r="L6615" s="797">
        <v>12</v>
      </c>
      <c r="M6615" s="655">
        <v>48000</v>
      </c>
      <c r="N6615" s="797" t="s">
        <v>35747</v>
      </c>
      <c r="O6615" s="797">
        <v>6</v>
      </c>
      <c r="P6615" s="655">
        <v>24000</v>
      </c>
      <c r="Q6615" s="797" t="s">
        <v>35747</v>
      </c>
      <c r="R6615" s="797">
        <v>12</v>
      </c>
      <c r="S6615" s="1009">
        <v>48000</v>
      </c>
    </row>
    <row r="6616" spans="1:19" s="889" customFormat="1" ht="34.9">
      <c r="A6616" s="989" t="s">
        <v>1035</v>
      </c>
      <c r="B6616" s="399" t="s">
        <v>29742</v>
      </c>
      <c r="C6616" s="399" t="s">
        <v>115</v>
      </c>
      <c r="D6616" s="399" t="s">
        <v>34695</v>
      </c>
      <c r="E6616" s="342">
        <v>3000</v>
      </c>
      <c r="F6616" s="432" t="s">
        <v>35748</v>
      </c>
      <c r="G6616" s="778" t="s">
        <v>35749</v>
      </c>
      <c r="H6616" s="990" t="s">
        <v>19713</v>
      </c>
      <c r="I6616" s="990" t="s">
        <v>19764</v>
      </c>
      <c r="J6616" s="990" t="s">
        <v>19764</v>
      </c>
      <c r="K6616" s="797" t="s">
        <v>32631</v>
      </c>
      <c r="L6616" s="797">
        <v>12</v>
      </c>
      <c r="M6616" s="655">
        <v>36000</v>
      </c>
      <c r="N6616" s="797" t="s">
        <v>32631</v>
      </c>
      <c r="O6616" s="797">
        <v>6</v>
      </c>
      <c r="P6616" s="655">
        <v>18000</v>
      </c>
      <c r="Q6616" s="797" t="s">
        <v>32631</v>
      </c>
      <c r="R6616" s="797">
        <v>12</v>
      </c>
      <c r="S6616" s="1009">
        <v>36000</v>
      </c>
    </row>
    <row r="6617" spans="1:19" s="889" customFormat="1" ht="34.9">
      <c r="A6617" s="989" t="s">
        <v>1035</v>
      </c>
      <c r="B6617" s="399" t="s">
        <v>29742</v>
      </c>
      <c r="C6617" s="399" t="s">
        <v>115</v>
      </c>
      <c r="D6617" s="399" t="s">
        <v>34676</v>
      </c>
      <c r="E6617" s="342">
        <v>2500</v>
      </c>
      <c r="F6617" s="432" t="s">
        <v>35750</v>
      </c>
      <c r="G6617" s="778" t="s">
        <v>35751</v>
      </c>
      <c r="H6617" s="990" t="s">
        <v>19713</v>
      </c>
      <c r="I6617" s="990" t="s">
        <v>34428</v>
      </c>
      <c r="J6617" s="990" t="s">
        <v>19773</v>
      </c>
      <c r="K6617" s="797" t="s">
        <v>35752</v>
      </c>
      <c r="L6617" s="797">
        <v>12</v>
      </c>
      <c r="M6617" s="655">
        <v>30208.85</v>
      </c>
      <c r="N6617" s="797" t="s">
        <v>35752</v>
      </c>
      <c r="O6617" s="797">
        <v>6</v>
      </c>
      <c r="P6617" s="655">
        <v>15624.99</v>
      </c>
      <c r="Q6617" s="797" t="s">
        <v>35752</v>
      </c>
      <c r="R6617" s="797">
        <v>12</v>
      </c>
      <c r="S6617" s="1009">
        <v>30000</v>
      </c>
    </row>
    <row r="6618" spans="1:19" s="889" customFormat="1" ht="34.9">
      <c r="A6618" s="989" t="s">
        <v>1035</v>
      </c>
      <c r="B6618" s="399" t="s">
        <v>29742</v>
      </c>
      <c r="C6618" s="399" t="s">
        <v>115</v>
      </c>
      <c r="D6618" s="399" t="s">
        <v>35753</v>
      </c>
      <c r="E6618" s="342">
        <v>8000</v>
      </c>
      <c r="F6618" s="432" t="s">
        <v>35754</v>
      </c>
      <c r="G6618" s="778" t="s">
        <v>35755</v>
      </c>
      <c r="H6618" s="990" t="s">
        <v>19733</v>
      </c>
      <c r="I6618" s="990" t="s">
        <v>19773</v>
      </c>
      <c r="J6618" s="990" t="s">
        <v>19703</v>
      </c>
      <c r="K6618" s="797" t="s">
        <v>32223</v>
      </c>
      <c r="L6618" s="797">
        <v>12</v>
      </c>
      <c r="M6618" s="655">
        <v>96129.85</v>
      </c>
      <c r="N6618" s="797" t="s">
        <v>32223</v>
      </c>
      <c r="O6618" s="797">
        <v>6</v>
      </c>
      <c r="P6618" s="655">
        <v>48000</v>
      </c>
      <c r="Q6618" s="797" t="s">
        <v>32223</v>
      </c>
      <c r="R6618" s="797">
        <v>0</v>
      </c>
      <c r="S6618" s="1009">
        <v>0</v>
      </c>
    </row>
    <row r="6619" spans="1:19" s="889" customFormat="1" ht="34.9">
      <c r="A6619" s="989" t="s">
        <v>1035</v>
      </c>
      <c r="B6619" s="399" t="s">
        <v>29742</v>
      </c>
      <c r="C6619" s="399" t="s">
        <v>115</v>
      </c>
      <c r="D6619" s="399" t="s">
        <v>35102</v>
      </c>
      <c r="E6619" s="342">
        <v>1800</v>
      </c>
      <c r="F6619" s="432" t="s">
        <v>35756</v>
      </c>
      <c r="G6619" s="778" t="s">
        <v>35757</v>
      </c>
      <c r="H6619" s="990" t="s">
        <v>19895</v>
      </c>
      <c r="I6619" s="990" t="s">
        <v>34494</v>
      </c>
      <c r="J6619" s="990" t="s">
        <v>35758</v>
      </c>
      <c r="K6619" s="797" t="s">
        <v>35759</v>
      </c>
      <c r="L6619" s="797">
        <v>12</v>
      </c>
      <c r="M6619" s="655">
        <v>21600</v>
      </c>
      <c r="N6619" s="797" t="s">
        <v>35759</v>
      </c>
      <c r="O6619" s="797">
        <v>6</v>
      </c>
      <c r="P6619" s="655">
        <v>10800</v>
      </c>
      <c r="Q6619" s="797" t="s">
        <v>35759</v>
      </c>
      <c r="R6619" s="797">
        <v>12</v>
      </c>
      <c r="S6619" s="1009">
        <v>21600</v>
      </c>
    </row>
    <row r="6620" spans="1:19" s="889" customFormat="1" ht="34.9">
      <c r="A6620" s="989" t="s">
        <v>1035</v>
      </c>
      <c r="B6620" s="399" t="s">
        <v>29742</v>
      </c>
      <c r="C6620" s="399" t="s">
        <v>115</v>
      </c>
      <c r="D6620" s="399" t="s">
        <v>35760</v>
      </c>
      <c r="E6620" s="342">
        <v>4500</v>
      </c>
      <c r="F6620" s="432" t="s">
        <v>35761</v>
      </c>
      <c r="G6620" s="778" t="s">
        <v>35762</v>
      </c>
      <c r="H6620" s="990" t="s">
        <v>23359</v>
      </c>
      <c r="I6620" s="990" t="s">
        <v>19773</v>
      </c>
      <c r="J6620" s="990" t="s">
        <v>19703</v>
      </c>
      <c r="K6620" s="797" t="s">
        <v>35763</v>
      </c>
      <c r="L6620" s="797">
        <v>12</v>
      </c>
      <c r="M6620" s="655">
        <v>54000</v>
      </c>
      <c r="N6620" s="797" t="s">
        <v>35763</v>
      </c>
      <c r="O6620" s="797">
        <v>6</v>
      </c>
      <c r="P6620" s="655">
        <v>27000</v>
      </c>
      <c r="Q6620" s="797" t="s">
        <v>35763</v>
      </c>
      <c r="R6620" s="797">
        <v>12</v>
      </c>
      <c r="S6620" s="1009">
        <v>54000</v>
      </c>
    </row>
    <row r="6621" spans="1:19" s="889" customFormat="1" ht="34.9">
      <c r="A6621" s="989" t="s">
        <v>1035</v>
      </c>
      <c r="B6621" s="399" t="s">
        <v>29742</v>
      </c>
      <c r="C6621" s="399" t="s">
        <v>115</v>
      </c>
      <c r="D6621" s="399" t="s">
        <v>35764</v>
      </c>
      <c r="E6621" s="342">
        <v>2500</v>
      </c>
      <c r="F6621" s="432" t="s">
        <v>35765</v>
      </c>
      <c r="G6621" s="778" t="s">
        <v>35766</v>
      </c>
      <c r="H6621" s="990" t="s">
        <v>19895</v>
      </c>
      <c r="I6621" s="990" t="s">
        <v>34377</v>
      </c>
      <c r="J6621" s="990" t="s">
        <v>19749</v>
      </c>
      <c r="K6621" s="797" t="s">
        <v>35767</v>
      </c>
      <c r="L6621" s="797">
        <v>12</v>
      </c>
      <c r="M6621" s="655">
        <v>30000</v>
      </c>
      <c r="N6621" s="797" t="s">
        <v>35767</v>
      </c>
      <c r="O6621" s="797">
        <v>5</v>
      </c>
      <c r="P6621" s="655">
        <v>12770.83</v>
      </c>
      <c r="Q6621" s="797" t="s">
        <v>35767</v>
      </c>
      <c r="R6621" s="797">
        <v>12</v>
      </c>
      <c r="S6621" s="1009">
        <v>30000</v>
      </c>
    </row>
    <row r="6622" spans="1:19" s="889" customFormat="1" ht="34.9">
      <c r="A6622" s="989" t="s">
        <v>1035</v>
      </c>
      <c r="B6622" s="399" t="s">
        <v>29742</v>
      </c>
      <c r="C6622" s="399" t="s">
        <v>115</v>
      </c>
      <c r="D6622" s="399" t="s">
        <v>35597</v>
      </c>
      <c r="E6622" s="342">
        <v>3000</v>
      </c>
      <c r="F6622" s="432" t="s">
        <v>35768</v>
      </c>
      <c r="G6622" s="778" t="s">
        <v>35769</v>
      </c>
      <c r="H6622" s="990" t="s">
        <v>19733</v>
      </c>
      <c r="I6622" s="990" t="s">
        <v>19764</v>
      </c>
      <c r="J6622" s="990" t="s">
        <v>19764</v>
      </c>
      <c r="K6622" s="797" t="s">
        <v>35770</v>
      </c>
      <c r="L6622" s="797">
        <v>12</v>
      </c>
      <c r="M6622" s="655">
        <v>36000</v>
      </c>
      <c r="N6622" s="797" t="s">
        <v>35770</v>
      </c>
      <c r="O6622" s="797">
        <v>6</v>
      </c>
      <c r="P6622" s="655">
        <v>18000</v>
      </c>
      <c r="Q6622" s="797" t="s">
        <v>35770</v>
      </c>
      <c r="R6622" s="797">
        <v>12</v>
      </c>
      <c r="S6622" s="1009">
        <v>36000</v>
      </c>
    </row>
    <row r="6623" spans="1:19" s="889" customFormat="1" ht="34.9">
      <c r="A6623" s="989" t="s">
        <v>1035</v>
      </c>
      <c r="B6623" s="399" t="s">
        <v>29742</v>
      </c>
      <c r="C6623" s="399" t="s">
        <v>115</v>
      </c>
      <c r="D6623" s="399" t="s">
        <v>35771</v>
      </c>
      <c r="E6623" s="342">
        <v>3000</v>
      </c>
      <c r="F6623" s="432" t="s">
        <v>35772</v>
      </c>
      <c r="G6623" s="778" t="s">
        <v>35773</v>
      </c>
      <c r="H6623" s="990" t="s">
        <v>19713</v>
      </c>
      <c r="I6623" s="990" t="s">
        <v>34549</v>
      </c>
      <c r="J6623" s="990" t="s">
        <v>23402</v>
      </c>
      <c r="K6623" s="797" t="s">
        <v>35774</v>
      </c>
      <c r="L6623" s="797">
        <v>7</v>
      </c>
      <c r="M6623" s="655">
        <v>21700</v>
      </c>
      <c r="N6623" s="797" t="s">
        <v>35774</v>
      </c>
      <c r="O6623" s="797">
        <v>6</v>
      </c>
      <c r="P6623" s="655">
        <v>18208.05</v>
      </c>
      <c r="Q6623" s="797" t="s">
        <v>35774</v>
      </c>
      <c r="R6623" s="797">
        <v>12</v>
      </c>
      <c r="S6623" s="1009">
        <v>36000</v>
      </c>
    </row>
    <row r="6624" spans="1:19" s="889" customFormat="1" ht="34.9">
      <c r="A6624" s="989" t="s">
        <v>1035</v>
      </c>
      <c r="B6624" s="399" t="s">
        <v>29742</v>
      </c>
      <c r="C6624" s="399" t="s">
        <v>115</v>
      </c>
      <c r="D6624" s="399" t="s">
        <v>35775</v>
      </c>
      <c r="E6624" s="342">
        <v>3000</v>
      </c>
      <c r="F6624" s="432" t="s">
        <v>35776</v>
      </c>
      <c r="G6624" s="778" t="s">
        <v>35777</v>
      </c>
      <c r="H6624" s="990" t="s">
        <v>19733</v>
      </c>
      <c r="I6624" s="990" t="s">
        <v>19773</v>
      </c>
      <c r="J6624" s="990" t="s">
        <v>19703</v>
      </c>
      <c r="K6624" s="797" t="s">
        <v>35778</v>
      </c>
      <c r="L6624" s="797">
        <v>12</v>
      </c>
      <c r="M6624" s="655">
        <v>36000</v>
      </c>
      <c r="N6624" s="797" t="s">
        <v>35778</v>
      </c>
      <c r="O6624" s="797">
        <v>6</v>
      </c>
      <c r="P6624" s="655">
        <v>18000</v>
      </c>
      <c r="Q6624" s="797" t="s">
        <v>35778</v>
      </c>
      <c r="R6624" s="797">
        <v>12</v>
      </c>
      <c r="S6624" s="1009">
        <v>36000</v>
      </c>
    </row>
    <row r="6625" spans="1:19" s="889" customFormat="1" ht="34.9">
      <c r="A6625" s="989" t="s">
        <v>1035</v>
      </c>
      <c r="B6625" s="399" t="s">
        <v>29742</v>
      </c>
      <c r="C6625" s="399" t="s">
        <v>115</v>
      </c>
      <c r="D6625" s="399" t="s">
        <v>34768</v>
      </c>
      <c r="E6625" s="342">
        <v>3000</v>
      </c>
      <c r="F6625" s="432" t="s">
        <v>35779</v>
      </c>
      <c r="G6625" s="778" t="s">
        <v>35780</v>
      </c>
      <c r="H6625" s="990" t="s">
        <v>19733</v>
      </c>
      <c r="I6625" s="990" t="s">
        <v>19764</v>
      </c>
      <c r="J6625" s="990" t="s">
        <v>19764</v>
      </c>
      <c r="K6625" s="797" t="s">
        <v>35781</v>
      </c>
      <c r="L6625" s="797">
        <v>11</v>
      </c>
      <c r="M6625" s="655">
        <v>32650</v>
      </c>
      <c r="N6625" s="797" t="s">
        <v>35781</v>
      </c>
      <c r="O6625" s="797">
        <v>0</v>
      </c>
      <c r="P6625" s="655">
        <v>0</v>
      </c>
      <c r="Q6625" s="797"/>
      <c r="R6625" s="797">
        <v>12</v>
      </c>
      <c r="S6625" s="1009">
        <v>36000</v>
      </c>
    </row>
    <row r="6626" spans="1:19" s="889" customFormat="1" ht="34.9">
      <c r="A6626" s="989" t="s">
        <v>1035</v>
      </c>
      <c r="B6626" s="399" t="s">
        <v>29742</v>
      </c>
      <c r="C6626" s="399" t="s">
        <v>115</v>
      </c>
      <c r="D6626" s="399" t="s">
        <v>35782</v>
      </c>
      <c r="E6626" s="342">
        <v>3500</v>
      </c>
      <c r="F6626" s="432" t="s">
        <v>35783</v>
      </c>
      <c r="G6626" s="778" t="s">
        <v>35784</v>
      </c>
      <c r="H6626" s="990" t="s">
        <v>20500</v>
      </c>
      <c r="I6626" s="990" t="s">
        <v>34428</v>
      </c>
      <c r="J6626" s="990" t="s">
        <v>19773</v>
      </c>
      <c r="K6626" s="797" t="s">
        <v>35785</v>
      </c>
      <c r="L6626" s="797">
        <v>12</v>
      </c>
      <c r="M6626" s="655">
        <v>42000</v>
      </c>
      <c r="N6626" s="797" t="s">
        <v>35785</v>
      </c>
      <c r="O6626" s="797">
        <v>6</v>
      </c>
      <c r="P6626" s="655">
        <v>21000</v>
      </c>
      <c r="Q6626" s="797" t="s">
        <v>35785</v>
      </c>
      <c r="R6626" s="797">
        <v>12</v>
      </c>
      <c r="S6626" s="1009">
        <v>42000</v>
      </c>
    </row>
    <row r="6627" spans="1:19" s="889" customFormat="1" ht="34.9">
      <c r="A6627" s="989" t="s">
        <v>1035</v>
      </c>
      <c r="B6627" s="399" t="s">
        <v>29742</v>
      </c>
      <c r="C6627" s="399" t="s">
        <v>115</v>
      </c>
      <c r="D6627" s="399" t="s">
        <v>35786</v>
      </c>
      <c r="E6627" s="342">
        <v>2400</v>
      </c>
      <c r="F6627" s="432" t="s">
        <v>35787</v>
      </c>
      <c r="G6627" s="778" t="s">
        <v>35788</v>
      </c>
      <c r="H6627" s="990" t="s">
        <v>23633</v>
      </c>
      <c r="I6627" s="990" t="s">
        <v>34377</v>
      </c>
      <c r="J6627" s="990" t="s">
        <v>19749</v>
      </c>
      <c r="K6627" s="797" t="s">
        <v>35789</v>
      </c>
      <c r="L6627" s="797">
        <v>12</v>
      </c>
      <c r="M6627" s="655">
        <v>28800</v>
      </c>
      <c r="N6627" s="797" t="s">
        <v>35789</v>
      </c>
      <c r="O6627" s="797">
        <v>6</v>
      </c>
      <c r="P6627" s="655">
        <v>14400</v>
      </c>
      <c r="Q6627" s="797" t="s">
        <v>35789</v>
      </c>
      <c r="R6627" s="797">
        <v>12</v>
      </c>
      <c r="S6627" s="1009">
        <v>28800</v>
      </c>
    </row>
    <row r="6628" spans="1:19" s="889" customFormat="1" ht="34.9">
      <c r="A6628" s="989" t="s">
        <v>1035</v>
      </c>
      <c r="B6628" s="399" t="s">
        <v>29742</v>
      </c>
      <c r="C6628" s="399" t="s">
        <v>115</v>
      </c>
      <c r="D6628" s="399" t="s">
        <v>35609</v>
      </c>
      <c r="E6628" s="342">
        <v>3500</v>
      </c>
      <c r="F6628" s="432" t="s">
        <v>35790</v>
      </c>
      <c r="G6628" s="778" t="s">
        <v>35791</v>
      </c>
      <c r="H6628" s="990" t="s">
        <v>19733</v>
      </c>
      <c r="I6628" s="990" t="s">
        <v>19764</v>
      </c>
      <c r="J6628" s="990" t="s">
        <v>19764</v>
      </c>
      <c r="K6628" s="797" t="s">
        <v>35792</v>
      </c>
      <c r="L6628" s="797">
        <v>12</v>
      </c>
      <c r="M6628" s="655">
        <v>42000</v>
      </c>
      <c r="N6628" s="797" t="s">
        <v>35792</v>
      </c>
      <c r="O6628" s="797">
        <v>6</v>
      </c>
      <c r="P6628" s="655">
        <v>21000</v>
      </c>
      <c r="Q6628" s="797" t="s">
        <v>35792</v>
      </c>
      <c r="R6628" s="797">
        <v>12</v>
      </c>
      <c r="S6628" s="1009">
        <v>42000</v>
      </c>
    </row>
    <row r="6629" spans="1:19" s="889" customFormat="1" ht="34.9">
      <c r="A6629" s="989" t="s">
        <v>1035</v>
      </c>
      <c r="B6629" s="399" t="s">
        <v>29742</v>
      </c>
      <c r="C6629" s="399" t="s">
        <v>115</v>
      </c>
      <c r="D6629" s="399" t="s">
        <v>35793</v>
      </c>
      <c r="E6629" s="342">
        <v>3000</v>
      </c>
      <c r="F6629" s="432" t="s">
        <v>35794</v>
      </c>
      <c r="G6629" s="778" t="s">
        <v>35795</v>
      </c>
      <c r="H6629" s="990" t="s">
        <v>34399</v>
      </c>
      <c r="I6629" s="990" t="s">
        <v>34428</v>
      </c>
      <c r="J6629" s="990" t="s">
        <v>19773</v>
      </c>
      <c r="K6629" s="797" t="s">
        <v>32704</v>
      </c>
      <c r="L6629" s="797">
        <v>12</v>
      </c>
      <c r="M6629" s="655">
        <v>36062.5</v>
      </c>
      <c r="N6629" s="797" t="s">
        <v>32704</v>
      </c>
      <c r="O6629" s="797">
        <v>6</v>
      </c>
      <c r="P6629" s="655">
        <v>18000</v>
      </c>
      <c r="Q6629" s="797" t="s">
        <v>32704</v>
      </c>
      <c r="R6629" s="797">
        <v>12</v>
      </c>
      <c r="S6629" s="1009">
        <v>36000</v>
      </c>
    </row>
    <row r="6630" spans="1:19" s="889" customFormat="1" ht="34.9">
      <c r="A6630" s="989" t="s">
        <v>1035</v>
      </c>
      <c r="B6630" s="399" t="s">
        <v>29742</v>
      </c>
      <c r="C6630" s="399" t="s">
        <v>115</v>
      </c>
      <c r="D6630" s="399" t="s">
        <v>34672</v>
      </c>
      <c r="E6630" s="342">
        <v>3250</v>
      </c>
      <c r="F6630" s="432" t="s">
        <v>35796</v>
      </c>
      <c r="G6630" s="778" t="s">
        <v>35797</v>
      </c>
      <c r="H6630" s="990" t="s">
        <v>19713</v>
      </c>
      <c r="I6630" s="990" t="s">
        <v>34498</v>
      </c>
      <c r="J6630" s="990" t="s">
        <v>20890</v>
      </c>
      <c r="K6630" s="797" t="s">
        <v>35798</v>
      </c>
      <c r="L6630" s="797">
        <v>12</v>
      </c>
      <c r="M6630" s="655">
        <v>40400.33</v>
      </c>
      <c r="N6630" s="797" t="s">
        <v>35798</v>
      </c>
      <c r="O6630" s="797">
        <v>6</v>
      </c>
      <c r="P6630" s="655">
        <v>22479.16</v>
      </c>
      <c r="Q6630" s="797" t="s">
        <v>35798</v>
      </c>
      <c r="R6630" s="797">
        <v>12</v>
      </c>
      <c r="S6630" s="1009">
        <v>39000</v>
      </c>
    </row>
    <row r="6631" spans="1:19" s="889" customFormat="1" ht="34.9">
      <c r="A6631" s="989" t="s">
        <v>1035</v>
      </c>
      <c r="B6631" s="399" t="s">
        <v>29742</v>
      </c>
      <c r="C6631" s="399" t="s">
        <v>34707</v>
      </c>
      <c r="D6631" s="399" t="s">
        <v>35799</v>
      </c>
      <c r="E6631" s="342">
        <v>2000</v>
      </c>
      <c r="F6631" s="432" t="s">
        <v>35800</v>
      </c>
      <c r="G6631" s="778" t="s">
        <v>35801</v>
      </c>
      <c r="H6631" s="990" t="s">
        <v>20500</v>
      </c>
      <c r="I6631" s="990" t="s">
        <v>19764</v>
      </c>
      <c r="J6631" s="990" t="s">
        <v>19764</v>
      </c>
      <c r="K6631" s="797" t="s">
        <v>35802</v>
      </c>
      <c r="L6631" s="797">
        <v>7</v>
      </c>
      <c r="M6631" s="655">
        <v>14866.67</v>
      </c>
      <c r="N6631" s="797" t="s">
        <v>35802</v>
      </c>
      <c r="O6631" s="797">
        <v>6</v>
      </c>
      <c r="P6631" s="655">
        <v>12000</v>
      </c>
      <c r="Q6631" s="797" t="s">
        <v>35802</v>
      </c>
      <c r="R6631" s="797">
        <v>12</v>
      </c>
      <c r="S6631" s="1009">
        <v>24000</v>
      </c>
    </row>
    <row r="6632" spans="1:19" s="889" customFormat="1" ht="34.9">
      <c r="A6632" s="989" t="s">
        <v>1035</v>
      </c>
      <c r="B6632" s="399" t="s">
        <v>29742</v>
      </c>
      <c r="C6632" s="399" t="s">
        <v>115</v>
      </c>
      <c r="D6632" s="399" t="s">
        <v>35803</v>
      </c>
      <c r="E6632" s="342">
        <v>9800</v>
      </c>
      <c r="F6632" s="432" t="s">
        <v>35804</v>
      </c>
      <c r="G6632" s="778" t="s">
        <v>35805</v>
      </c>
      <c r="H6632" s="990" t="s">
        <v>19733</v>
      </c>
      <c r="I6632" s="990" t="s">
        <v>19773</v>
      </c>
      <c r="J6632" s="990" t="s">
        <v>19703</v>
      </c>
      <c r="K6632" s="797" t="s">
        <v>35806</v>
      </c>
      <c r="L6632" s="797">
        <v>12</v>
      </c>
      <c r="M6632" s="655">
        <v>117600</v>
      </c>
      <c r="N6632" s="797" t="s">
        <v>35806</v>
      </c>
      <c r="O6632" s="797">
        <v>6</v>
      </c>
      <c r="P6632" s="655">
        <v>58800</v>
      </c>
      <c r="Q6632" s="797" t="s">
        <v>35806</v>
      </c>
      <c r="R6632" s="797">
        <v>12</v>
      </c>
      <c r="S6632" s="1009">
        <v>117600</v>
      </c>
    </row>
    <row r="6633" spans="1:19" s="889" customFormat="1" ht="34.9">
      <c r="A6633" s="989" t="s">
        <v>1035</v>
      </c>
      <c r="B6633" s="399" t="s">
        <v>29742</v>
      </c>
      <c r="C6633" s="399" t="s">
        <v>115</v>
      </c>
      <c r="D6633" s="399" t="s">
        <v>35807</v>
      </c>
      <c r="E6633" s="342">
        <v>3000</v>
      </c>
      <c r="F6633" s="432" t="s">
        <v>35808</v>
      </c>
      <c r="G6633" s="778" t="s">
        <v>35809</v>
      </c>
      <c r="H6633" s="990" t="s">
        <v>23359</v>
      </c>
      <c r="I6633" s="990" t="s">
        <v>19773</v>
      </c>
      <c r="J6633" s="990" t="s">
        <v>19703</v>
      </c>
      <c r="K6633" s="797" t="s">
        <v>32486</v>
      </c>
      <c r="L6633" s="797">
        <v>12</v>
      </c>
      <c r="M6633" s="655">
        <v>36000</v>
      </c>
      <c r="N6633" s="797" t="s">
        <v>32486</v>
      </c>
      <c r="O6633" s="797">
        <v>6</v>
      </c>
      <c r="P6633" s="655">
        <v>18208.05</v>
      </c>
      <c r="Q6633" s="797" t="s">
        <v>32486</v>
      </c>
      <c r="R6633" s="797">
        <v>12</v>
      </c>
      <c r="S6633" s="1009">
        <v>36000</v>
      </c>
    </row>
    <row r="6634" spans="1:19" s="889" customFormat="1" ht="34.9">
      <c r="A6634" s="989" t="s">
        <v>1035</v>
      </c>
      <c r="B6634" s="399" t="s">
        <v>29742</v>
      </c>
      <c r="C6634" s="399" t="s">
        <v>115</v>
      </c>
      <c r="D6634" s="399" t="s">
        <v>35810</v>
      </c>
      <c r="E6634" s="342">
        <v>5300</v>
      </c>
      <c r="F6634" s="432" t="s">
        <v>35811</v>
      </c>
      <c r="G6634" s="778" t="s">
        <v>35812</v>
      </c>
      <c r="H6634" s="990" t="s">
        <v>23921</v>
      </c>
      <c r="I6634" s="990" t="s">
        <v>19773</v>
      </c>
      <c r="J6634" s="990" t="s">
        <v>19703</v>
      </c>
      <c r="K6634" s="797" t="s">
        <v>35813</v>
      </c>
      <c r="L6634" s="797">
        <v>12</v>
      </c>
      <c r="M6634" s="655">
        <v>63600</v>
      </c>
      <c r="N6634" s="797" t="s">
        <v>35813</v>
      </c>
      <c r="O6634" s="797">
        <v>6</v>
      </c>
      <c r="P6634" s="655">
        <v>31800</v>
      </c>
      <c r="Q6634" s="797" t="s">
        <v>35813</v>
      </c>
      <c r="R6634" s="797">
        <v>12</v>
      </c>
      <c r="S6634" s="1009">
        <v>63600</v>
      </c>
    </row>
    <row r="6635" spans="1:19" s="889" customFormat="1" ht="34.9">
      <c r="A6635" s="989" t="s">
        <v>1035</v>
      </c>
      <c r="B6635" s="399" t="s">
        <v>29742</v>
      </c>
      <c r="C6635" s="399" t="s">
        <v>115</v>
      </c>
      <c r="D6635" s="399" t="s">
        <v>35814</v>
      </c>
      <c r="E6635" s="342">
        <v>2000</v>
      </c>
      <c r="F6635" s="432" t="s">
        <v>35815</v>
      </c>
      <c r="G6635" s="778" t="s">
        <v>35816</v>
      </c>
      <c r="H6635" s="990" t="s">
        <v>19733</v>
      </c>
      <c r="I6635" s="990" t="s">
        <v>19773</v>
      </c>
      <c r="J6635" s="990" t="s">
        <v>19703</v>
      </c>
      <c r="K6635" s="797" t="s">
        <v>35817</v>
      </c>
      <c r="L6635" s="797">
        <v>12</v>
      </c>
      <c r="M6635" s="655">
        <v>24000</v>
      </c>
      <c r="N6635" s="797" t="s">
        <v>35817</v>
      </c>
      <c r="O6635" s="797">
        <v>6</v>
      </c>
      <c r="P6635" s="655">
        <v>12000</v>
      </c>
      <c r="Q6635" s="797" t="s">
        <v>35817</v>
      </c>
      <c r="R6635" s="797">
        <v>12</v>
      </c>
      <c r="S6635" s="1009">
        <v>24000</v>
      </c>
    </row>
    <row r="6636" spans="1:19" s="889" customFormat="1" ht="34.9">
      <c r="A6636" s="989" t="s">
        <v>1035</v>
      </c>
      <c r="B6636" s="399" t="s">
        <v>29742</v>
      </c>
      <c r="C6636" s="399" t="s">
        <v>115</v>
      </c>
      <c r="D6636" s="399" t="s">
        <v>34963</v>
      </c>
      <c r="E6636" s="342">
        <v>2500</v>
      </c>
      <c r="F6636" s="432" t="s">
        <v>35818</v>
      </c>
      <c r="G6636" s="778" t="s">
        <v>35819</v>
      </c>
      <c r="H6636" s="990" t="s">
        <v>20568</v>
      </c>
      <c r="I6636" s="990" t="s">
        <v>19764</v>
      </c>
      <c r="J6636" s="990" t="s">
        <v>19764</v>
      </c>
      <c r="K6636" s="797" t="s">
        <v>35820</v>
      </c>
      <c r="L6636" s="797">
        <v>12</v>
      </c>
      <c r="M6636" s="655">
        <v>30000</v>
      </c>
      <c r="N6636" s="797" t="s">
        <v>35820</v>
      </c>
      <c r="O6636" s="797">
        <v>6</v>
      </c>
      <c r="P6636" s="655">
        <v>15000</v>
      </c>
      <c r="Q6636" s="797" t="s">
        <v>35820</v>
      </c>
      <c r="R6636" s="797">
        <v>12</v>
      </c>
      <c r="S6636" s="1009">
        <v>30000</v>
      </c>
    </row>
    <row r="6637" spans="1:19" s="889" customFormat="1" ht="34.9">
      <c r="A6637" s="989" t="s">
        <v>1035</v>
      </c>
      <c r="B6637" s="399" t="s">
        <v>29742</v>
      </c>
      <c r="C6637" s="399" t="s">
        <v>115</v>
      </c>
      <c r="D6637" s="399" t="s">
        <v>34775</v>
      </c>
      <c r="E6637" s="342">
        <v>2000</v>
      </c>
      <c r="F6637" s="432" t="s">
        <v>35821</v>
      </c>
      <c r="G6637" s="778" t="s">
        <v>35822</v>
      </c>
      <c r="H6637" s="990" t="s">
        <v>35823</v>
      </c>
      <c r="I6637" s="990" t="s">
        <v>19764</v>
      </c>
      <c r="J6637" s="990" t="s">
        <v>19764</v>
      </c>
      <c r="K6637" s="797" t="s">
        <v>35824</v>
      </c>
      <c r="L6637" s="797">
        <v>12</v>
      </c>
      <c r="M6637" s="655">
        <v>24000</v>
      </c>
      <c r="N6637" s="797" t="s">
        <v>35824</v>
      </c>
      <c r="O6637" s="797">
        <v>6</v>
      </c>
      <c r="P6637" s="655">
        <v>12000</v>
      </c>
      <c r="Q6637" s="797" t="s">
        <v>35824</v>
      </c>
      <c r="R6637" s="797">
        <v>12</v>
      </c>
      <c r="S6637" s="1009">
        <v>24000</v>
      </c>
    </row>
    <row r="6638" spans="1:19" s="889" customFormat="1" ht="34.9">
      <c r="A6638" s="989" t="s">
        <v>1035</v>
      </c>
      <c r="B6638" s="399" t="s">
        <v>29742</v>
      </c>
      <c r="C6638" s="399" t="s">
        <v>115</v>
      </c>
      <c r="D6638" s="399" t="s">
        <v>35544</v>
      </c>
      <c r="E6638" s="342">
        <v>3000</v>
      </c>
      <c r="F6638" s="432" t="s">
        <v>35825</v>
      </c>
      <c r="G6638" s="778" t="s">
        <v>35826</v>
      </c>
      <c r="H6638" s="990" t="s">
        <v>19733</v>
      </c>
      <c r="I6638" s="990" t="s">
        <v>19764</v>
      </c>
      <c r="J6638" s="990" t="s">
        <v>19764</v>
      </c>
      <c r="K6638" s="797" t="s">
        <v>35827</v>
      </c>
      <c r="L6638" s="797">
        <v>12</v>
      </c>
      <c r="M6638" s="655">
        <v>34520.159999999996</v>
      </c>
      <c r="N6638" s="797" t="s">
        <v>35827</v>
      </c>
      <c r="O6638" s="797">
        <v>6</v>
      </c>
      <c r="P6638" s="655">
        <v>18000</v>
      </c>
      <c r="Q6638" s="797" t="s">
        <v>35827</v>
      </c>
      <c r="R6638" s="797">
        <v>12</v>
      </c>
      <c r="S6638" s="1009">
        <v>36000</v>
      </c>
    </row>
    <row r="6639" spans="1:19" s="889" customFormat="1" ht="34.9">
      <c r="A6639" s="989" t="s">
        <v>1035</v>
      </c>
      <c r="B6639" s="399" t="s">
        <v>29742</v>
      </c>
      <c r="C6639" s="399" t="s">
        <v>115</v>
      </c>
      <c r="D6639" s="399" t="s">
        <v>35828</v>
      </c>
      <c r="E6639" s="342">
        <v>3000</v>
      </c>
      <c r="F6639" s="432" t="s">
        <v>35829</v>
      </c>
      <c r="G6639" s="778" t="s">
        <v>35830</v>
      </c>
      <c r="H6639" s="990" t="s">
        <v>20500</v>
      </c>
      <c r="I6639" s="990" t="s">
        <v>34428</v>
      </c>
      <c r="J6639" s="990" t="s">
        <v>19773</v>
      </c>
      <c r="K6639" s="797" t="s">
        <v>35831</v>
      </c>
      <c r="L6639" s="797">
        <v>12</v>
      </c>
      <c r="M6639" s="655">
        <v>36000</v>
      </c>
      <c r="N6639" s="797" t="s">
        <v>35831</v>
      </c>
      <c r="O6639" s="797">
        <v>6</v>
      </c>
      <c r="P6639" s="655">
        <v>18000</v>
      </c>
      <c r="Q6639" s="797" t="s">
        <v>35831</v>
      </c>
      <c r="R6639" s="797">
        <v>12</v>
      </c>
      <c r="S6639" s="1009">
        <v>36000</v>
      </c>
    </row>
    <row r="6640" spans="1:19" s="889" customFormat="1" ht="34.9">
      <c r="A6640" s="989" t="s">
        <v>1035</v>
      </c>
      <c r="B6640" s="399" t="s">
        <v>29742</v>
      </c>
      <c r="C6640" s="399" t="s">
        <v>115</v>
      </c>
      <c r="D6640" s="399" t="s">
        <v>35832</v>
      </c>
      <c r="E6640" s="342">
        <v>2500</v>
      </c>
      <c r="F6640" s="432" t="s">
        <v>35833</v>
      </c>
      <c r="G6640" s="778" t="s">
        <v>35834</v>
      </c>
      <c r="H6640" s="990" t="s">
        <v>19895</v>
      </c>
      <c r="I6640" s="990" t="s">
        <v>35835</v>
      </c>
      <c r="J6640" s="990" t="s">
        <v>19749</v>
      </c>
      <c r="K6640" s="797" t="s">
        <v>32634</v>
      </c>
      <c r="L6640" s="797">
        <v>12</v>
      </c>
      <c r="M6640" s="655">
        <v>30012.85</v>
      </c>
      <c r="N6640" s="797" t="s">
        <v>32634</v>
      </c>
      <c r="O6640" s="797">
        <v>6</v>
      </c>
      <c r="P6640" s="655">
        <v>15000</v>
      </c>
      <c r="Q6640" s="797" t="s">
        <v>32634</v>
      </c>
      <c r="R6640" s="797">
        <v>12</v>
      </c>
      <c r="S6640" s="1009">
        <v>30000</v>
      </c>
    </row>
    <row r="6641" spans="1:19" s="889" customFormat="1" ht="34.9">
      <c r="A6641" s="989" t="s">
        <v>1035</v>
      </c>
      <c r="B6641" s="399" t="s">
        <v>29742</v>
      </c>
      <c r="C6641" s="399" t="s">
        <v>115</v>
      </c>
      <c r="D6641" s="399" t="s">
        <v>35836</v>
      </c>
      <c r="E6641" s="342">
        <v>3000</v>
      </c>
      <c r="F6641" s="432" t="s">
        <v>35837</v>
      </c>
      <c r="G6641" s="778" t="s">
        <v>35838</v>
      </c>
      <c r="H6641" s="990" t="s">
        <v>23359</v>
      </c>
      <c r="I6641" s="990" t="s">
        <v>19764</v>
      </c>
      <c r="J6641" s="990" t="s">
        <v>19764</v>
      </c>
      <c r="K6641" s="797" t="s">
        <v>32634</v>
      </c>
      <c r="L6641" s="797">
        <v>12</v>
      </c>
      <c r="M6641" s="655">
        <v>35260.699999999997</v>
      </c>
      <c r="N6641" s="797" t="s">
        <v>32634</v>
      </c>
      <c r="O6641" s="797">
        <v>6</v>
      </c>
      <c r="P6641" s="655">
        <v>18000</v>
      </c>
      <c r="Q6641" s="797" t="s">
        <v>32634</v>
      </c>
      <c r="R6641" s="797">
        <v>12</v>
      </c>
      <c r="S6641" s="1009">
        <v>36000</v>
      </c>
    </row>
    <row r="6642" spans="1:19" s="889" customFormat="1" ht="34.9">
      <c r="A6642" s="989" t="s">
        <v>1035</v>
      </c>
      <c r="B6642" s="399" t="s">
        <v>29742</v>
      </c>
      <c r="C6642" s="399" t="s">
        <v>115</v>
      </c>
      <c r="D6642" s="399" t="s">
        <v>34911</v>
      </c>
      <c r="E6642" s="342">
        <v>2000</v>
      </c>
      <c r="F6642" s="432" t="s">
        <v>35839</v>
      </c>
      <c r="G6642" s="778" t="s">
        <v>35840</v>
      </c>
      <c r="H6642" s="990" t="s">
        <v>23359</v>
      </c>
      <c r="I6642" s="990" t="s">
        <v>34549</v>
      </c>
      <c r="J6642" s="990" t="s">
        <v>23402</v>
      </c>
      <c r="K6642" s="797" t="s">
        <v>19063</v>
      </c>
      <c r="L6642" s="797">
        <v>10</v>
      </c>
      <c r="M6642" s="655">
        <v>19800</v>
      </c>
      <c r="N6642" s="797" t="s">
        <v>19063</v>
      </c>
      <c r="O6642" s="797">
        <v>6</v>
      </c>
      <c r="P6642" s="655">
        <v>12138.7</v>
      </c>
      <c r="Q6642" s="797" t="s">
        <v>19063</v>
      </c>
      <c r="R6642" s="797">
        <v>12</v>
      </c>
      <c r="S6642" s="1009">
        <v>24000</v>
      </c>
    </row>
    <row r="6643" spans="1:19" s="889" customFormat="1" ht="34.9">
      <c r="A6643" s="989" t="s">
        <v>1035</v>
      </c>
      <c r="B6643" s="399" t="s">
        <v>29742</v>
      </c>
      <c r="C6643" s="399" t="s">
        <v>115</v>
      </c>
      <c r="D6643" s="399" t="s">
        <v>35841</v>
      </c>
      <c r="E6643" s="342">
        <v>6000</v>
      </c>
      <c r="F6643" s="432" t="s">
        <v>35842</v>
      </c>
      <c r="G6643" s="778" t="s">
        <v>35843</v>
      </c>
      <c r="H6643" s="990" t="s">
        <v>19733</v>
      </c>
      <c r="I6643" s="990" t="s">
        <v>19773</v>
      </c>
      <c r="J6643" s="990" t="s">
        <v>19703</v>
      </c>
      <c r="K6643" s="797" t="s">
        <v>35844</v>
      </c>
      <c r="L6643" s="797">
        <v>12</v>
      </c>
      <c r="M6643" s="655">
        <v>72000</v>
      </c>
      <c r="N6643" s="797" t="s">
        <v>35844</v>
      </c>
      <c r="O6643" s="797">
        <v>6</v>
      </c>
      <c r="P6643" s="655">
        <v>36000</v>
      </c>
      <c r="Q6643" s="797" t="s">
        <v>35844</v>
      </c>
      <c r="R6643" s="797">
        <v>12</v>
      </c>
      <c r="S6643" s="1009">
        <v>72000</v>
      </c>
    </row>
    <row r="6644" spans="1:19" s="889" customFormat="1" ht="34.9">
      <c r="A6644" s="989" t="s">
        <v>1035</v>
      </c>
      <c r="B6644" s="399" t="s">
        <v>29742</v>
      </c>
      <c r="C6644" s="399" t="s">
        <v>115</v>
      </c>
      <c r="D6644" s="399" t="s">
        <v>35845</v>
      </c>
      <c r="E6644" s="342">
        <v>14500</v>
      </c>
      <c r="F6644" s="432" t="s">
        <v>35846</v>
      </c>
      <c r="G6644" s="778" t="s">
        <v>35847</v>
      </c>
      <c r="H6644" s="990" t="s">
        <v>19733</v>
      </c>
      <c r="I6644" s="990" t="s">
        <v>19773</v>
      </c>
      <c r="J6644" s="990" t="s">
        <v>19703</v>
      </c>
      <c r="K6644" s="797" t="s">
        <v>35848</v>
      </c>
      <c r="L6644" s="797">
        <v>6</v>
      </c>
      <c r="M6644" s="655">
        <v>87000</v>
      </c>
      <c r="N6644" s="797" t="s">
        <v>35848</v>
      </c>
      <c r="O6644" s="797">
        <v>3</v>
      </c>
      <c r="P6644" s="655">
        <v>40566.67</v>
      </c>
      <c r="Q6644" s="797" t="s">
        <v>35848</v>
      </c>
      <c r="R6644" s="797">
        <v>12</v>
      </c>
      <c r="S6644" s="1009">
        <v>174000</v>
      </c>
    </row>
    <row r="6645" spans="1:19" s="889" customFormat="1" ht="34.9">
      <c r="A6645" s="989" t="s">
        <v>1035</v>
      </c>
      <c r="B6645" s="399" t="s">
        <v>29742</v>
      </c>
      <c r="C6645" s="399" t="s">
        <v>115</v>
      </c>
      <c r="D6645" s="399" t="s">
        <v>34404</v>
      </c>
      <c r="E6645" s="342">
        <v>1700</v>
      </c>
      <c r="F6645" s="432" t="s">
        <v>35849</v>
      </c>
      <c r="G6645" s="778" t="s">
        <v>35850</v>
      </c>
      <c r="H6645" s="990" t="s">
        <v>19900</v>
      </c>
      <c r="I6645" s="990" t="s">
        <v>34377</v>
      </c>
      <c r="J6645" s="990" t="s">
        <v>19749</v>
      </c>
      <c r="K6645" s="797" t="s">
        <v>35851</v>
      </c>
      <c r="L6645" s="797">
        <v>12</v>
      </c>
      <c r="M6645" s="655">
        <v>20400</v>
      </c>
      <c r="N6645" s="797" t="s">
        <v>35851</v>
      </c>
      <c r="O6645" s="797">
        <v>6</v>
      </c>
      <c r="P6645" s="655">
        <v>10200</v>
      </c>
      <c r="Q6645" s="797" t="s">
        <v>35851</v>
      </c>
      <c r="R6645" s="797">
        <v>12</v>
      </c>
      <c r="S6645" s="1009">
        <v>20400</v>
      </c>
    </row>
    <row r="6646" spans="1:19" s="889" customFormat="1" ht="34.9">
      <c r="A6646" s="989" t="s">
        <v>1035</v>
      </c>
      <c r="B6646" s="399" t="s">
        <v>29742</v>
      </c>
      <c r="C6646" s="399" t="s">
        <v>115</v>
      </c>
      <c r="D6646" s="399" t="s">
        <v>35852</v>
      </c>
      <c r="E6646" s="342">
        <v>3000</v>
      </c>
      <c r="F6646" s="432" t="s">
        <v>35853</v>
      </c>
      <c r="G6646" s="778" t="s">
        <v>35854</v>
      </c>
      <c r="H6646" s="990" t="s">
        <v>19895</v>
      </c>
      <c r="I6646" s="990" t="s">
        <v>34377</v>
      </c>
      <c r="J6646" s="990" t="s">
        <v>19749</v>
      </c>
      <c r="K6646" s="797" t="s">
        <v>35855</v>
      </c>
      <c r="L6646" s="797">
        <v>12</v>
      </c>
      <c r="M6646" s="655">
        <v>36100</v>
      </c>
      <c r="N6646" s="797" t="s">
        <v>35855</v>
      </c>
      <c r="O6646" s="797">
        <v>6</v>
      </c>
      <c r="P6646" s="655">
        <v>18000</v>
      </c>
      <c r="Q6646" s="797" t="s">
        <v>35855</v>
      </c>
      <c r="R6646" s="797">
        <v>12</v>
      </c>
      <c r="S6646" s="1009">
        <v>36000</v>
      </c>
    </row>
    <row r="6647" spans="1:19" s="889" customFormat="1" ht="34.9">
      <c r="A6647" s="989" t="s">
        <v>1035</v>
      </c>
      <c r="B6647" s="399" t="s">
        <v>29742</v>
      </c>
      <c r="C6647" s="399" t="s">
        <v>115</v>
      </c>
      <c r="D6647" s="399" t="s">
        <v>35856</v>
      </c>
      <c r="E6647" s="342">
        <v>5000</v>
      </c>
      <c r="F6647" s="432" t="s">
        <v>35857</v>
      </c>
      <c r="G6647" s="778" t="s">
        <v>35858</v>
      </c>
      <c r="H6647" s="990" t="s">
        <v>23359</v>
      </c>
      <c r="I6647" s="990" t="s">
        <v>34498</v>
      </c>
      <c r="J6647" s="990" t="s">
        <v>20890</v>
      </c>
      <c r="K6647" s="797" t="s">
        <v>35859</v>
      </c>
      <c r="L6647" s="797">
        <v>12</v>
      </c>
      <c r="M6647" s="655">
        <v>59865.549999999996</v>
      </c>
      <c r="N6647" s="797" t="s">
        <v>35859</v>
      </c>
      <c r="O6647" s="797">
        <v>6</v>
      </c>
      <c r="P6647" s="655">
        <v>30000</v>
      </c>
      <c r="Q6647" s="797" t="s">
        <v>35859</v>
      </c>
      <c r="R6647" s="797">
        <v>12</v>
      </c>
      <c r="S6647" s="1009">
        <v>60000</v>
      </c>
    </row>
    <row r="6648" spans="1:19" s="889" customFormat="1" ht="34.9">
      <c r="A6648" s="989" t="s">
        <v>1035</v>
      </c>
      <c r="B6648" s="399" t="s">
        <v>29742</v>
      </c>
      <c r="C6648" s="399" t="s">
        <v>115</v>
      </c>
      <c r="D6648" s="399" t="s">
        <v>35860</v>
      </c>
      <c r="E6648" s="342">
        <v>4500</v>
      </c>
      <c r="F6648" s="432" t="s">
        <v>35861</v>
      </c>
      <c r="G6648" s="778" t="s">
        <v>35862</v>
      </c>
      <c r="H6648" s="990" t="s">
        <v>19733</v>
      </c>
      <c r="I6648" s="990" t="s">
        <v>19764</v>
      </c>
      <c r="J6648" s="990" t="s">
        <v>19764</v>
      </c>
      <c r="K6648" s="797" t="s">
        <v>35863</v>
      </c>
      <c r="L6648" s="797">
        <v>12</v>
      </c>
      <c r="M6648" s="655">
        <v>54000</v>
      </c>
      <c r="N6648" s="797" t="s">
        <v>35863</v>
      </c>
      <c r="O6648" s="797">
        <v>6</v>
      </c>
      <c r="P6648" s="655">
        <v>27000</v>
      </c>
      <c r="Q6648" s="797" t="s">
        <v>35863</v>
      </c>
      <c r="R6648" s="797">
        <v>12</v>
      </c>
      <c r="S6648" s="1009">
        <v>54000</v>
      </c>
    </row>
    <row r="6649" spans="1:19" s="889" customFormat="1" ht="34.9">
      <c r="A6649" s="989" t="s">
        <v>1035</v>
      </c>
      <c r="B6649" s="399" t="s">
        <v>29742</v>
      </c>
      <c r="C6649" s="399" t="s">
        <v>115</v>
      </c>
      <c r="D6649" s="399" t="s">
        <v>35609</v>
      </c>
      <c r="E6649" s="342">
        <v>3500</v>
      </c>
      <c r="F6649" s="432" t="s">
        <v>35864</v>
      </c>
      <c r="G6649" s="778" t="s">
        <v>35865</v>
      </c>
      <c r="H6649" s="990" t="s">
        <v>19733</v>
      </c>
      <c r="I6649" s="990" t="s">
        <v>19764</v>
      </c>
      <c r="J6649" s="990" t="s">
        <v>19764</v>
      </c>
      <c r="K6649" s="797" t="s">
        <v>35866</v>
      </c>
      <c r="L6649" s="797">
        <v>12</v>
      </c>
      <c r="M6649" s="655">
        <v>39578.54</v>
      </c>
      <c r="N6649" s="797" t="s">
        <v>35866</v>
      </c>
      <c r="O6649" s="797">
        <v>6</v>
      </c>
      <c r="P6649" s="655">
        <v>20012.53</v>
      </c>
      <c r="Q6649" s="797" t="s">
        <v>35866</v>
      </c>
      <c r="R6649" s="797">
        <v>12</v>
      </c>
      <c r="S6649" s="1009">
        <v>42000</v>
      </c>
    </row>
    <row r="6650" spans="1:19" s="889" customFormat="1" ht="34.9">
      <c r="A6650" s="989" t="s">
        <v>1035</v>
      </c>
      <c r="B6650" s="399" t="s">
        <v>29742</v>
      </c>
      <c r="C6650" s="399" t="s">
        <v>115</v>
      </c>
      <c r="D6650" s="399" t="s">
        <v>34434</v>
      </c>
      <c r="E6650" s="342">
        <v>7000</v>
      </c>
      <c r="F6650" s="432" t="s">
        <v>35867</v>
      </c>
      <c r="G6650" s="778" t="s">
        <v>35868</v>
      </c>
      <c r="H6650" s="990" t="s">
        <v>19733</v>
      </c>
      <c r="I6650" s="990" t="s">
        <v>19773</v>
      </c>
      <c r="J6650" s="990" t="s">
        <v>19703</v>
      </c>
      <c r="K6650" s="797" t="s">
        <v>35869</v>
      </c>
      <c r="L6650" s="797">
        <v>12</v>
      </c>
      <c r="M6650" s="655">
        <v>84000</v>
      </c>
      <c r="N6650" s="797" t="s">
        <v>35869</v>
      </c>
      <c r="O6650" s="797">
        <v>6</v>
      </c>
      <c r="P6650" s="655">
        <v>42000</v>
      </c>
      <c r="Q6650" s="797" t="s">
        <v>35869</v>
      </c>
      <c r="R6650" s="797">
        <v>12</v>
      </c>
      <c r="S6650" s="1009">
        <v>84000</v>
      </c>
    </row>
    <row r="6651" spans="1:19" s="889" customFormat="1" ht="34.9">
      <c r="A6651" s="989" t="s">
        <v>1035</v>
      </c>
      <c r="B6651" s="399" t="s">
        <v>29742</v>
      </c>
      <c r="C6651" s="399" t="s">
        <v>115</v>
      </c>
      <c r="D6651" s="399" t="s">
        <v>35870</v>
      </c>
      <c r="E6651" s="342">
        <v>2000</v>
      </c>
      <c r="F6651" s="432" t="s">
        <v>35871</v>
      </c>
      <c r="G6651" s="778" t="s">
        <v>35872</v>
      </c>
      <c r="H6651" s="990" t="s">
        <v>19713</v>
      </c>
      <c r="I6651" s="990" t="s">
        <v>19764</v>
      </c>
      <c r="J6651" s="990" t="s">
        <v>19764</v>
      </c>
      <c r="K6651" s="797" t="s">
        <v>35873</v>
      </c>
      <c r="L6651" s="797">
        <v>10</v>
      </c>
      <c r="M6651" s="655">
        <v>21200</v>
      </c>
      <c r="N6651" s="797" t="s">
        <v>35873</v>
      </c>
      <c r="O6651" s="797">
        <v>6</v>
      </c>
      <c r="P6651" s="655">
        <v>12000</v>
      </c>
      <c r="Q6651" s="797" t="s">
        <v>35873</v>
      </c>
      <c r="R6651" s="797">
        <v>12</v>
      </c>
      <c r="S6651" s="1009">
        <v>24000</v>
      </c>
    </row>
    <row r="6652" spans="1:19" s="889" customFormat="1" ht="34.9">
      <c r="A6652" s="989" t="s">
        <v>1035</v>
      </c>
      <c r="B6652" s="399" t="s">
        <v>29742</v>
      </c>
      <c r="C6652" s="399" t="s">
        <v>115</v>
      </c>
      <c r="D6652" s="399" t="s">
        <v>35874</v>
      </c>
      <c r="E6652" s="342">
        <v>3500</v>
      </c>
      <c r="F6652" s="432" t="s">
        <v>35875</v>
      </c>
      <c r="G6652" s="778" t="s">
        <v>35876</v>
      </c>
      <c r="H6652" s="990" t="s">
        <v>35202</v>
      </c>
      <c r="I6652" s="990" t="s">
        <v>34498</v>
      </c>
      <c r="J6652" s="990" t="s">
        <v>20890</v>
      </c>
      <c r="K6652" s="797" t="s">
        <v>32295</v>
      </c>
      <c r="L6652" s="797">
        <v>12</v>
      </c>
      <c r="M6652" s="655">
        <v>42000</v>
      </c>
      <c r="N6652" s="797" t="s">
        <v>32295</v>
      </c>
      <c r="O6652" s="797">
        <v>6</v>
      </c>
      <c r="P6652" s="655">
        <v>21000</v>
      </c>
      <c r="Q6652" s="797" t="s">
        <v>32295</v>
      </c>
      <c r="R6652" s="797">
        <v>12</v>
      </c>
      <c r="S6652" s="1009">
        <v>42000</v>
      </c>
    </row>
    <row r="6653" spans="1:19" s="889" customFormat="1" ht="34.9">
      <c r="A6653" s="989" t="s">
        <v>1035</v>
      </c>
      <c r="B6653" s="399" t="s">
        <v>29742</v>
      </c>
      <c r="C6653" s="399" t="s">
        <v>115</v>
      </c>
      <c r="D6653" s="399" t="s">
        <v>35877</v>
      </c>
      <c r="E6653" s="342">
        <v>11000</v>
      </c>
      <c r="F6653" s="432" t="s">
        <v>35878</v>
      </c>
      <c r="G6653" s="778" t="s">
        <v>35879</v>
      </c>
      <c r="H6653" s="990" t="s">
        <v>19733</v>
      </c>
      <c r="I6653" s="990" t="s">
        <v>19764</v>
      </c>
      <c r="J6653" s="990" t="s">
        <v>19764</v>
      </c>
      <c r="K6653" s="797" t="s">
        <v>35880</v>
      </c>
      <c r="L6653" s="797">
        <v>8</v>
      </c>
      <c r="M6653" s="655">
        <v>88633.33</v>
      </c>
      <c r="N6653" s="797" t="s">
        <v>35880</v>
      </c>
      <c r="O6653" s="797">
        <v>0</v>
      </c>
      <c r="P6653" s="655">
        <v>0</v>
      </c>
      <c r="Q6653" s="797"/>
      <c r="R6653" s="797">
        <v>0</v>
      </c>
      <c r="S6653" s="1009">
        <v>0</v>
      </c>
    </row>
    <row r="6654" spans="1:19" s="889" customFormat="1" ht="34.9">
      <c r="A6654" s="989" t="s">
        <v>1035</v>
      </c>
      <c r="B6654" s="399" t="s">
        <v>29742</v>
      </c>
      <c r="C6654" s="399" t="s">
        <v>115</v>
      </c>
      <c r="D6654" s="399" t="s">
        <v>35881</v>
      </c>
      <c r="E6654" s="1005">
        <v>6000</v>
      </c>
      <c r="F6654" s="432" t="s">
        <v>35882</v>
      </c>
      <c r="G6654" s="778" t="s">
        <v>35883</v>
      </c>
      <c r="H6654" s="990" t="s">
        <v>19733</v>
      </c>
      <c r="I6654" s="990" t="s">
        <v>19773</v>
      </c>
      <c r="J6654" s="990" t="s">
        <v>19703</v>
      </c>
      <c r="K6654" s="797" t="s">
        <v>35884</v>
      </c>
      <c r="L6654" s="797">
        <v>1</v>
      </c>
      <c r="M6654" s="655">
        <v>19884</v>
      </c>
      <c r="N6654" s="797" t="s">
        <v>35884</v>
      </c>
      <c r="O6654" s="797">
        <v>0</v>
      </c>
      <c r="P6654" s="655">
        <v>0</v>
      </c>
      <c r="Q6654" s="797"/>
      <c r="R6654" s="797">
        <v>0</v>
      </c>
      <c r="S6654" s="1009">
        <v>0</v>
      </c>
    </row>
    <row r="6655" spans="1:19" s="889" customFormat="1" ht="34.9">
      <c r="A6655" s="989" t="s">
        <v>1035</v>
      </c>
      <c r="B6655" s="399" t="s">
        <v>29742</v>
      </c>
      <c r="C6655" s="399" t="s">
        <v>115</v>
      </c>
      <c r="D6655" s="399" t="s">
        <v>35153</v>
      </c>
      <c r="E6655" s="342">
        <v>2000</v>
      </c>
      <c r="F6655" s="432" t="s">
        <v>35885</v>
      </c>
      <c r="G6655" s="778" t="s">
        <v>35886</v>
      </c>
      <c r="H6655" s="990" t="s">
        <v>19733</v>
      </c>
      <c r="I6655" s="990" t="s">
        <v>19764</v>
      </c>
      <c r="J6655" s="990" t="s">
        <v>19764</v>
      </c>
      <c r="K6655" s="797" t="s">
        <v>35887</v>
      </c>
      <c r="L6655" s="797">
        <v>12</v>
      </c>
      <c r="M6655" s="655">
        <v>23933.33</v>
      </c>
      <c r="N6655" s="797" t="s">
        <v>35887</v>
      </c>
      <c r="O6655" s="797">
        <v>6</v>
      </c>
      <c r="P6655" s="655">
        <v>12000</v>
      </c>
      <c r="Q6655" s="797" t="s">
        <v>35887</v>
      </c>
      <c r="R6655" s="797">
        <v>12</v>
      </c>
      <c r="S6655" s="1009">
        <v>24000</v>
      </c>
    </row>
    <row r="6656" spans="1:19" s="889" customFormat="1" ht="58.15">
      <c r="A6656" s="989" t="s">
        <v>1035</v>
      </c>
      <c r="B6656" s="399" t="s">
        <v>29742</v>
      </c>
      <c r="C6656" s="399" t="s">
        <v>115</v>
      </c>
      <c r="D6656" s="399" t="s">
        <v>35888</v>
      </c>
      <c r="E6656" s="342">
        <v>2500</v>
      </c>
      <c r="F6656" s="432" t="s">
        <v>35889</v>
      </c>
      <c r="G6656" s="778" t="s">
        <v>35890</v>
      </c>
      <c r="H6656" s="990" t="s">
        <v>34382</v>
      </c>
      <c r="I6656" s="990" t="s">
        <v>19829</v>
      </c>
      <c r="J6656" s="990" t="s">
        <v>34382</v>
      </c>
      <c r="K6656" s="797" t="s">
        <v>35891</v>
      </c>
      <c r="L6656" s="797">
        <v>7</v>
      </c>
      <c r="M6656" s="655">
        <v>18083.330000000002</v>
      </c>
      <c r="N6656" s="797" t="s">
        <v>35891</v>
      </c>
      <c r="O6656" s="797">
        <v>6</v>
      </c>
      <c r="P6656" s="655">
        <v>15000</v>
      </c>
      <c r="Q6656" s="797" t="s">
        <v>35891</v>
      </c>
      <c r="R6656" s="797">
        <v>12</v>
      </c>
      <c r="S6656" s="1009">
        <v>30000</v>
      </c>
    </row>
    <row r="6657" spans="1:19" s="889" customFormat="1" ht="34.9">
      <c r="A6657" s="989" t="s">
        <v>1035</v>
      </c>
      <c r="B6657" s="399" t="s">
        <v>29742</v>
      </c>
      <c r="C6657" s="399" t="s">
        <v>115</v>
      </c>
      <c r="D6657" s="399" t="s">
        <v>34520</v>
      </c>
      <c r="E6657" s="342">
        <v>3000</v>
      </c>
      <c r="F6657" s="432" t="s">
        <v>35892</v>
      </c>
      <c r="G6657" s="778" t="s">
        <v>35893</v>
      </c>
      <c r="H6657" s="990" t="s">
        <v>19733</v>
      </c>
      <c r="I6657" s="990" t="s">
        <v>19764</v>
      </c>
      <c r="J6657" s="990" t="s">
        <v>19764</v>
      </c>
      <c r="K6657" s="797" t="s">
        <v>35894</v>
      </c>
      <c r="L6657" s="797">
        <v>12</v>
      </c>
      <c r="M6657" s="655">
        <v>36000</v>
      </c>
      <c r="N6657" s="797" t="s">
        <v>35894</v>
      </c>
      <c r="O6657" s="797">
        <v>6</v>
      </c>
      <c r="P6657" s="655">
        <v>18000</v>
      </c>
      <c r="Q6657" s="797" t="s">
        <v>35894</v>
      </c>
      <c r="R6657" s="797">
        <v>12</v>
      </c>
      <c r="S6657" s="1009">
        <v>36000</v>
      </c>
    </row>
    <row r="6658" spans="1:19" s="889" customFormat="1" ht="34.9">
      <c r="A6658" s="989" t="s">
        <v>1035</v>
      </c>
      <c r="B6658" s="399" t="s">
        <v>29742</v>
      </c>
      <c r="C6658" s="399" t="s">
        <v>115</v>
      </c>
      <c r="D6658" s="399" t="s">
        <v>35895</v>
      </c>
      <c r="E6658" s="342">
        <v>2000</v>
      </c>
      <c r="F6658" s="432" t="s">
        <v>35896</v>
      </c>
      <c r="G6658" s="778" t="s">
        <v>35897</v>
      </c>
      <c r="H6658" s="990" t="s">
        <v>19733</v>
      </c>
      <c r="I6658" s="990" t="s">
        <v>19764</v>
      </c>
      <c r="J6658" s="990" t="s">
        <v>19764</v>
      </c>
      <c r="K6658" s="797" t="s">
        <v>35898</v>
      </c>
      <c r="L6658" s="797">
        <v>12</v>
      </c>
      <c r="M6658" s="655">
        <v>24000</v>
      </c>
      <c r="N6658" s="797" t="s">
        <v>35898</v>
      </c>
      <c r="O6658" s="797">
        <v>6</v>
      </c>
      <c r="P6658" s="655">
        <v>12067.11</v>
      </c>
      <c r="Q6658" s="797" t="s">
        <v>35898</v>
      </c>
      <c r="R6658" s="797">
        <v>12</v>
      </c>
      <c r="S6658" s="1009">
        <v>24000</v>
      </c>
    </row>
    <row r="6659" spans="1:19" s="889" customFormat="1" ht="34.9">
      <c r="A6659" s="989" t="s">
        <v>1035</v>
      </c>
      <c r="B6659" s="399" t="s">
        <v>29742</v>
      </c>
      <c r="C6659" s="399" t="s">
        <v>115</v>
      </c>
      <c r="D6659" s="399" t="s">
        <v>35899</v>
      </c>
      <c r="E6659" s="342">
        <v>5500</v>
      </c>
      <c r="F6659" s="432" t="s">
        <v>35900</v>
      </c>
      <c r="G6659" s="778" t="s">
        <v>35901</v>
      </c>
      <c r="H6659" s="990" t="s">
        <v>21328</v>
      </c>
      <c r="I6659" s="990" t="s">
        <v>19773</v>
      </c>
      <c r="J6659" s="990" t="s">
        <v>19703</v>
      </c>
      <c r="K6659" s="797" t="s">
        <v>35902</v>
      </c>
      <c r="L6659" s="797">
        <v>12</v>
      </c>
      <c r="M6659" s="655">
        <v>66000</v>
      </c>
      <c r="N6659" s="797" t="s">
        <v>35902</v>
      </c>
      <c r="O6659" s="797">
        <v>6</v>
      </c>
      <c r="P6659" s="655">
        <v>33000</v>
      </c>
      <c r="Q6659" s="797" t="s">
        <v>35902</v>
      </c>
      <c r="R6659" s="797">
        <v>12</v>
      </c>
      <c r="S6659" s="1009">
        <v>66000</v>
      </c>
    </row>
    <row r="6660" spans="1:19" s="889" customFormat="1" ht="34.9">
      <c r="A6660" s="989" t="s">
        <v>1035</v>
      </c>
      <c r="B6660" s="399" t="s">
        <v>29742</v>
      </c>
      <c r="C6660" s="399" t="s">
        <v>115</v>
      </c>
      <c r="D6660" s="399" t="s">
        <v>35903</v>
      </c>
      <c r="E6660" s="342">
        <v>2500</v>
      </c>
      <c r="F6660" s="432" t="s">
        <v>35904</v>
      </c>
      <c r="G6660" s="778" t="s">
        <v>35905</v>
      </c>
      <c r="H6660" s="990" t="s">
        <v>19733</v>
      </c>
      <c r="I6660" s="990" t="s">
        <v>19764</v>
      </c>
      <c r="J6660" s="990" t="s">
        <v>19764</v>
      </c>
      <c r="K6660" s="797" t="s">
        <v>35906</v>
      </c>
      <c r="L6660" s="797">
        <v>12</v>
      </c>
      <c r="M6660" s="655">
        <v>30385.410000000003</v>
      </c>
      <c r="N6660" s="797" t="s">
        <v>35906</v>
      </c>
      <c r="O6660" s="797">
        <v>6</v>
      </c>
      <c r="P6660" s="655">
        <v>15000</v>
      </c>
      <c r="Q6660" s="797" t="s">
        <v>35906</v>
      </c>
      <c r="R6660" s="797">
        <v>12</v>
      </c>
      <c r="S6660" s="1009">
        <v>30000</v>
      </c>
    </row>
    <row r="6661" spans="1:19" s="889" customFormat="1" ht="34.9">
      <c r="A6661" s="989" t="s">
        <v>1035</v>
      </c>
      <c r="B6661" s="399" t="s">
        <v>29742</v>
      </c>
      <c r="C6661" s="399" t="s">
        <v>115</v>
      </c>
      <c r="D6661" s="399" t="s">
        <v>35907</v>
      </c>
      <c r="E6661" s="342">
        <v>3000</v>
      </c>
      <c r="F6661" s="432" t="s">
        <v>35908</v>
      </c>
      <c r="G6661" s="778" t="s">
        <v>35909</v>
      </c>
      <c r="H6661" s="990" t="s">
        <v>34399</v>
      </c>
      <c r="I6661" s="990" t="s">
        <v>19764</v>
      </c>
      <c r="J6661" s="990" t="s">
        <v>19764</v>
      </c>
      <c r="K6661" s="797" t="s">
        <v>35910</v>
      </c>
      <c r="L6661" s="797">
        <v>12</v>
      </c>
      <c r="M6661" s="655">
        <v>36000</v>
      </c>
      <c r="N6661" s="797" t="s">
        <v>35910</v>
      </c>
      <c r="O6661" s="797">
        <v>6</v>
      </c>
      <c r="P6661" s="655">
        <v>18000</v>
      </c>
      <c r="Q6661" s="797" t="s">
        <v>35910</v>
      </c>
      <c r="R6661" s="797">
        <v>12</v>
      </c>
      <c r="S6661" s="1009">
        <v>36000</v>
      </c>
    </row>
    <row r="6662" spans="1:19" s="889" customFormat="1" ht="34.9">
      <c r="A6662" s="989" t="s">
        <v>1035</v>
      </c>
      <c r="B6662" s="399" t="s">
        <v>29742</v>
      </c>
      <c r="C6662" s="399" t="s">
        <v>115</v>
      </c>
      <c r="D6662" s="399" t="s">
        <v>35911</v>
      </c>
      <c r="E6662" s="342">
        <v>2500</v>
      </c>
      <c r="F6662" s="432" t="s">
        <v>35912</v>
      </c>
      <c r="G6662" s="778" t="s">
        <v>35913</v>
      </c>
      <c r="H6662" s="990" t="s">
        <v>19713</v>
      </c>
      <c r="I6662" s="990" t="s">
        <v>19773</v>
      </c>
      <c r="J6662" s="990" t="s">
        <v>19703</v>
      </c>
      <c r="K6662" s="797" t="s">
        <v>35914</v>
      </c>
      <c r="L6662" s="797">
        <v>10</v>
      </c>
      <c r="M6662" s="655">
        <v>24833.33</v>
      </c>
      <c r="N6662" s="797" t="s">
        <v>35914</v>
      </c>
      <c r="O6662" s="797">
        <v>6</v>
      </c>
      <c r="P6662" s="655">
        <v>14999.99</v>
      </c>
      <c r="Q6662" s="797" t="s">
        <v>35914</v>
      </c>
      <c r="R6662" s="797">
        <v>12</v>
      </c>
      <c r="S6662" s="1009">
        <v>30000</v>
      </c>
    </row>
    <row r="6663" spans="1:19" s="889" customFormat="1" ht="34.9">
      <c r="A6663" s="989" t="s">
        <v>1035</v>
      </c>
      <c r="B6663" s="399" t="s">
        <v>29742</v>
      </c>
      <c r="C6663" s="399" t="s">
        <v>115</v>
      </c>
      <c r="D6663" s="399" t="s">
        <v>34384</v>
      </c>
      <c r="E6663" s="342">
        <v>8000</v>
      </c>
      <c r="F6663" s="432" t="s">
        <v>35915</v>
      </c>
      <c r="G6663" s="778" t="s">
        <v>35916</v>
      </c>
      <c r="H6663" s="990" t="s">
        <v>19733</v>
      </c>
      <c r="I6663" s="990" t="s">
        <v>19773</v>
      </c>
      <c r="J6663" s="990" t="s">
        <v>19703</v>
      </c>
      <c r="K6663" s="797" t="s">
        <v>35917</v>
      </c>
      <c r="L6663" s="797">
        <v>12</v>
      </c>
      <c r="M6663" s="655">
        <v>95200</v>
      </c>
      <c r="N6663" s="797" t="s">
        <v>35917</v>
      </c>
      <c r="O6663" s="797">
        <v>6</v>
      </c>
      <c r="P6663" s="655">
        <v>48268.47</v>
      </c>
      <c r="Q6663" s="797" t="s">
        <v>35917</v>
      </c>
      <c r="R6663" s="797">
        <v>12</v>
      </c>
      <c r="S6663" s="1009">
        <v>96000</v>
      </c>
    </row>
    <row r="6664" spans="1:19" s="889" customFormat="1" ht="34.9">
      <c r="A6664" s="989" t="s">
        <v>1035</v>
      </c>
      <c r="B6664" s="399" t="s">
        <v>29742</v>
      </c>
      <c r="C6664" s="399" t="s">
        <v>115</v>
      </c>
      <c r="D6664" s="399" t="s">
        <v>35918</v>
      </c>
      <c r="E6664" s="342">
        <v>3000</v>
      </c>
      <c r="F6664" s="432" t="s">
        <v>35919</v>
      </c>
      <c r="G6664" s="778" t="s">
        <v>35920</v>
      </c>
      <c r="H6664" s="990" t="s">
        <v>19733</v>
      </c>
      <c r="I6664" s="990" t="s">
        <v>19773</v>
      </c>
      <c r="J6664" s="990" t="s">
        <v>19703</v>
      </c>
      <c r="K6664" s="797" t="s">
        <v>35921</v>
      </c>
      <c r="L6664" s="797">
        <v>1</v>
      </c>
      <c r="M6664" s="655">
        <v>5858</v>
      </c>
      <c r="N6664" s="797" t="s">
        <v>35921</v>
      </c>
      <c r="O6664" s="797">
        <v>0</v>
      </c>
      <c r="P6664" s="655">
        <v>0</v>
      </c>
      <c r="Q6664" s="797"/>
      <c r="R6664" s="797">
        <v>0</v>
      </c>
      <c r="S6664" s="1009">
        <v>0</v>
      </c>
    </row>
    <row r="6665" spans="1:19" s="889" customFormat="1" ht="34.9">
      <c r="A6665" s="989" t="s">
        <v>1035</v>
      </c>
      <c r="B6665" s="399" t="s">
        <v>29742</v>
      </c>
      <c r="C6665" s="399" t="s">
        <v>115</v>
      </c>
      <c r="D6665" s="399" t="s">
        <v>35922</v>
      </c>
      <c r="E6665" s="342">
        <v>4000</v>
      </c>
      <c r="F6665" s="432" t="s">
        <v>35923</v>
      </c>
      <c r="G6665" s="778" t="s">
        <v>35924</v>
      </c>
      <c r="H6665" s="990" t="s">
        <v>19810</v>
      </c>
      <c r="I6665" s="990" t="s">
        <v>19773</v>
      </c>
      <c r="J6665" s="990" t="s">
        <v>19703</v>
      </c>
      <c r="K6665" s="797" t="s">
        <v>35925</v>
      </c>
      <c r="L6665" s="797">
        <v>12</v>
      </c>
      <c r="M6665" s="655">
        <v>48000</v>
      </c>
      <c r="N6665" s="797" t="s">
        <v>35925</v>
      </c>
      <c r="O6665" s="797">
        <v>6</v>
      </c>
      <c r="P6665" s="655">
        <v>24000</v>
      </c>
      <c r="Q6665" s="797" t="s">
        <v>35925</v>
      </c>
      <c r="R6665" s="797">
        <v>12</v>
      </c>
      <c r="S6665" s="1009">
        <v>48000</v>
      </c>
    </row>
    <row r="6666" spans="1:19" s="889" customFormat="1" ht="34.9">
      <c r="A6666" s="989" t="s">
        <v>1035</v>
      </c>
      <c r="B6666" s="399" t="s">
        <v>29742</v>
      </c>
      <c r="C6666" s="399" t="s">
        <v>115</v>
      </c>
      <c r="D6666" s="399" t="s">
        <v>35926</v>
      </c>
      <c r="E6666" s="342">
        <v>3000</v>
      </c>
      <c r="F6666" s="432" t="s">
        <v>35927</v>
      </c>
      <c r="G6666" s="778" t="s">
        <v>35928</v>
      </c>
      <c r="H6666" s="990" t="s">
        <v>19708</v>
      </c>
      <c r="I6666" s="990" t="s">
        <v>19764</v>
      </c>
      <c r="J6666" s="990" t="s">
        <v>19764</v>
      </c>
      <c r="K6666" s="797" t="s">
        <v>35929</v>
      </c>
      <c r="L6666" s="797">
        <v>12</v>
      </c>
      <c r="M6666" s="655">
        <v>36000</v>
      </c>
      <c r="N6666" s="797" t="s">
        <v>35929</v>
      </c>
      <c r="O6666" s="797">
        <v>6</v>
      </c>
      <c r="P6666" s="655">
        <v>17696.760000000002</v>
      </c>
      <c r="Q6666" s="797" t="s">
        <v>35929</v>
      </c>
      <c r="R6666" s="797">
        <v>12</v>
      </c>
      <c r="S6666" s="1009">
        <v>36000</v>
      </c>
    </row>
    <row r="6667" spans="1:19" s="889" customFormat="1" ht="34.9">
      <c r="A6667" s="989" t="s">
        <v>1035</v>
      </c>
      <c r="B6667" s="399" t="s">
        <v>29742</v>
      </c>
      <c r="C6667" s="399" t="s">
        <v>115</v>
      </c>
      <c r="D6667" s="399" t="s">
        <v>35930</v>
      </c>
      <c r="E6667" s="342">
        <v>2100</v>
      </c>
      <c r="F6667" s="432" t="s">
        <v>35931</v>
      </c>
      <c r="G6667" s="778" t="s">
        <v>35932</v>
      </c>
      <c r="H6667" s="990" t="s">
        <v>20971</v>
      </c>
      <c r="I6667" s="990" t="s">
        <v>34377</v>
      </c>
      <c r="J6667" s="990" t="s">
        <v>19749</v>
      </c>
      <c r="K6667" s="797" t="s">
        <v>35933</v>
      </c>
      <c r="L6667" s="797">
        <v>2</v>
      </c>
      <c r="M6667" s="655">
        <v>4598.6200000000008</v>
      </c>
      <c r="N6667" s="797" t="s">
        <v>35933</v>
      </c>
      <c r="O6667" s="797">
        <v>0</v>
      </c>
      <c r="P6667" s="655">
        <v>0</v>
      </c>
      <c r="Q6667" s="797"/>
      <c r="R6667" s="797">
        <v>0</v>
      </c>
      <c r="S6667" s="1009">
        <v>0</v>
      </c>
    </row>
    <row r="6668" spans="1:19" s="889" customFormat="1" ht="34.9">
      <c r="A6668" s="989" t="s">
        <v>1035</v>
      </c>
      <c r="B6668" s="399" t="s">
        <v>29742</v>
      </c>
      <c r="C6668" s="399" t="s">
        <v>115</v>
      </c>
      <c r="D6668" s="399" t="s">
        <v>35934</v>
      </c>
      <c r="E6668" s="342">
        <v>5500</v>
      </c>
      <c r="F6668" s="432" t="s">
        <v>35935</v>
      </c>
      <c r="G6668" s="778" t="s">
        <v>35936</v>
      </c>
      <c r="H6668" s="990" t="s">
        <v>19713</v>
      </c>
      <c r="I6668" s="990" t="s">
        <v>19773</v>
      </c>
      <c r="J6668" s="990" t="s">
        <v>19703</v>
      </c>
      <c r="K6668" s="797" t="s">
        <v>35937</v>
      </c>
      <c r="L6668" s="797">
        <v>7</v>
      </c>
      <c r="M6668" s="655">
        <v>39783.33</v>
      </c>
      <c r="N6668" s="797" t="s">
        <v>35937</v>
      </c>
      <c r="O6668" s="797">
        <v>6</v>
      </c>
      <c r="P6668" s="655">
        <v>33000</v>
      </c>
      <c r="Q6668" s="797" t="s">
        <v>35937</v>
      </c>
      <c r="R6668" s="797">
        <v>12</v>
      </c>
      <c r="S6668" s="1009">
        <v>66000</v>
      </c>
    </row>
    <row r="6669" spans="1:19" s="889" customFormat="1" ht="34.9">
      <c r="A6669" s="989" t="s">
        <v>1035</v>
      </c>
      <c r="B6669" s="399" t="s">
        <v>29742</v>
      </c>
      <c r="C6669" s="399" t="s">
        <v>115</v>
      </c>
      <c r="D6669" s="399" t="s">
        <v>35938</v>
      </c>
      <c r="E6669" s="342">
        <v>2000</v>
      </c>
      <c r="F6669" s="432" t="s">
        <v>35939</v>
      </c>
      <c r="G6669" s="778" t="s">
        <v>35940</v>
      </c>
      <c r="H6669" s="990" t="s">
        <v>23633</v>
      </c>
      <c r="I6669" s="990" t="s">
        <v>34377</v>
      </c>
      <c r="J6669" s="990" t="s">
        <v>19749</v>
      </c>
      <c r="K6669" s="797" t="s">
        <v>35941</v>
      </c>
      <c r="L6669" s="797">
        <v>12</v>
      </c>
      <c r="M6669" s="655">
        <v>24000</v>
      </c>
      <c r="N6669" s="797" t="s">
        <v>35941</v>
      </c>
      <c r="O6669" s="797">
        <v>6</v>
      </c>
      <c r="P6669" s="655">
        <v>12000</v>
      </c>
      <c r="Q6669" s="797" t="s">
        <v>35941</v>
      </c>
      <c r="R6669" s="797">
        <v>12</v>
      </c>
      <c r="S6669" s="1009">
        <v>24000</v>
      </c>
    </row>
    <row r="6670" spans="1:19" s="889" customFormat="1" ht="34.9">
      <c r="A6670" s="989" t="s">
        <v>1035</v>
      </c>
      <c r="B6670" s="399" t="s">
        <v>29742</v>
      </c>
      <c r="C6670" s="399" t="s">
        <v>115</v>
      </c>
      <c r="D6670" s="399" t="s">
        <v>35942</v>
      </c>
      <c r="E6670" s="342">
        <v>2500</v>
      </c>
      <c r="F6670" s="921" t="s">
        <v>35943</v>
      </c>
      <c r="G6670" s="778" t="s">
        <v>35944</v>
      </c>
      <c r="H6670" s="990" t="s">
        <v>23633</v>
      </c>
      <c r="I6670" s="990" t="s">
        <v>34377</v>
      </c>
      <c r="J6670" s="990" t="s">
        <v>19749</v>
      </c>
      <c r="K6670" s="797" t="s">
        <v>35945</v>
      </c>
      <c r="L6670" s="797">
        <v>12</v>
      </c>
      <c r="M6670" s="655">
        <v>30000</v>
      </c>
      <c r="N6670" s="797" t="s">
        <v>35945</v>
      </c>
      <c r="O6670" s="797">
        <v>6</v>
      </c>
      <c r="P6670" s="655">
        <v>15000</v>
      </c>
      <c r="Q6670" s="797" t="s">
        <v>35945</v>
      </c>
      <c r="R6670" s="797">
        <v>0</v>
      </c>
      <c r="S6670" s="1008">
        <v>0</v>
      </c>
    </row>
    <row r="6671" spans="1:19" s="889" customFormat="1" ht="34.9">
      <c r="A6671" s="989" t="s">
        <v>1035</v>
      </c>
      <c r="B6671" s="399" t="s">
        <v>29742</v>
      </c>
      <c r="C6671" s="399" t="s">
        <v>115</v>
      </c>
      <c r="D6671" s="399" t="s">
        <v>35946</v>
      </c>
      <c r="E6671" s="342">
        <v>4000</v>
      </c>
      <c r="F6671" s="432" t="s">
        <v>35947</v>
      </c>
      <c r="G6671" s="778" t="s">
        <v>35948</v>
      </c>
      <c r="H6671" s="990" t="s">
        <v>19713</v>
      </c>
      <c r="I6671" s="990" t="s">
        <v>19773</v>
      </c>
      <c r="J6671" s="990" t="s">
        <v>19703</v>
      </c>
      <c r="K6671" s="797" t="s">
        <v>35949</v>
      </c>
      <c r="L6671" s="797">
        <v>12</v>
      </c>
      <c r="M6671" s="655">
        <v>48000</v>
      </c>
      <c r="N6671" s="797" t="s">
        <v>35949</v>
      </c>
      <c r="O6671" s="797">
        <v>1</v>
      </c>
      <c r="P6671" s="655">
        <v>4177.34</v>
      </c>
      <c r="Q6671" s="797" t="s">
        <v>35949</v>
      </c>
      <c r="R6671" s="797">
        <v>12</v>
      </c>
      <c r="S6671" s="1009">
        <v>48000</v>
      </c>
    </row>
    <row r="6672" spans="1:19" s="889" customFormat="1" ht="34.9">
      <c r="A6672" s="989" t="s">
        <v>1035</v>
      </c>
      <c r="B6672" s="399" t="s">
        <v>29742</v>
      </c>
      <c r="C6672" s="399" t="s">
        <v>115</v>
      </c>
      <c r="D6672" s="399" t="s">
        <v>34695</v>
      </c>
      <c r="E6672" s="342">
        <v>2000</v>
      </c>
      <c r="F6672" s="432" t="s">
        <v>35950</v>
      </c>
      <c r="G6672" s="778" t="s">
        <v>35951</v>
      </c>
      <c r="H6672" s="990" t="s">
        <v>20500</v>
      </c>
      <c r="I6672" s="990" t="s">
        <v>19764</v>
      </c>
      <c r="J6672" s="990" t="s">
        <v>19764</v>
      </c>
      <c r="K6672" s="797" t="s">
        <v>35952</v>
      </c>
      <c r="L6672" s="797">
        <v>12</v>
      </c>
      <c r="M6672" s="655">
        <v>24375</v>
      </c>
      <c r="N6672" s="797" t="s">
        <v>35952</v>
      </c>
      <c r="O6672" s="797">
        <v>6</v>
      </c>
      <c r="P6672" s="655">
        <v>12000</v>
      </c>
      <c r="Q6672" s="797" t="s">
        <v>35952</v>
      </c>
      <c r="R6672" s="797">
        <v>12</v>
      </c>
      <c r="S6672" s="1009">
        <v>24000</v>
      </c>
    </row>
    <row r="6673" spans="1:19" s="889" customFormat="1" ht="34.9">
      <c r="A6673" s="989" t="s">
        <v>1035</v>
      </c>
      <c r="B6673" s="399" t="s">
        <v>29742</v>
      </c>
      <c r="C6673" s="399" t="s">
        <v>115</v>
      </c>
      <c r="D6673" s="399" t="s">
        <v>34430</v>
      </c>
      <c r="E6673" s="342">
        <v>3000</v>
      </c>
      <c r="F6673" s="432" t="s">
        <v>35953</v>
      </c>
      <c r="G6673" s="778" t="s">
        <v>35954</v>
      </c>
      <c r="H6673" s="990" t="s">
        <v>19733</v>
      </c>
      <c r="I6673" s="990" t="s">
        <v>19773</v>
      </c>
      <c r="J6673" s="990" t="s">
        <v>19703</v>
      </c>
      <c r="K6673" s="797" t="s">
        <v>35955</v>
      </c>
      <c r="L6673" s="797">
        <v>12</v>
      </c>
      <c r="M6673" s="655">
        <v>35556.019999999997</v>
      </c>
      <c r="N6673" s="797" t="s">
        <v>35955</v>
      </c>
      <c r="O6673" s="797">
        <v>6</v>
      </c>
      <c r="P6673" s="655">
        <v>18000</v>
      </c>
      <c r="Q6673" s="797" t="s">
        <v>35955</v>
      </c>
      <c r="R6673" s="797">
        <v>12</v>
      </c>
      <c r="S6673" s="1009">
        <v>36000</v>
      </c>
    </row>
    <row r="6674" spans="1:19" s="889" customFormat="1" ht="34.9">
      <c r="A6674" s="989" t="s">
        <v>1035</v>
      </c>
      <c r="B6674" s="399" t="s">
        <v>29742</v>
      </c>
      <c r="C6674" s="399" t="s">
        <v>115</v>
      </c>
      <c r="D6674" s="399" t="s">
        <v>35956</v>
      </c>
      <c r="E6674" s="342">
        <v>2000</v>
      </c>
      <c r="F6674" s="432" t="s">
        <v>35957</v>
      </c>
      <c r="G6674" s="778" t="s">
        <v>35958</v>
      </c>
      <c r="H6674" s="990" t="s">
        <v>34382</v>
      </c>
      <c r="I6674" s="990" t="s">
        <v>19829</v>
      </c>
      <c r="J6674" s="990" t="s">
        <v>34382</v>
      </c>
      <c r="K6674" s="797" t="s">
        <v>35959</v>
      </c>
      <c r="L6674" s="797">
        <v>12</v>
      </c>
      <c r="M6674" s="655">
        <v>24000</v>
      </c>
      <c r="N6674" s="797" t="s">
        <v>35959</v>
      </c>
      <c r="O6674" s="797">
        <v>6</v>
      </c>
      <c r="P6674" s="655">
        <v>12000</v>
      </c>
      <c r="Q6674" s="797" t="s">
        <v>35959</v>
      </c>
      <c r="R6674" s="797">
        <v>12</v>
      </c>
      <c r="S6674" s="1009">
        <v>24000</v>
      </c>
    </row>
    <row r="6675" spans="1:19" s="889" customFormat="1" ht="34.9">
      <c r="A6675" s="989" t="s">
        <v>1035</v>
      </c>
      <c r="B6675" s="399" t="s">
        <v>29742</v>
      </c>
      <c r="C6675" s="399" t="s">
        <v>115</v>
      </c>
      <c r="D6675" s="399" t="s">
        <v>35960</v>
      </c>
      <c r="E6675" s="342">
        <v>7000</v>
      </c>
      <c r="F6675" s="432" t="s">
        <v>35961</v>
      </c>
      <c r="G6675" s="778" t="s">
        <v>35962</v>
      </c>
      <c r="H6675" s="990" t="s">
        <v>19708</v>
      </c>
      <c r="I6675" s="990" t="s">
        <v>34428</v>
      </c>
      <c r="J6675" s="990" t="s">
        <v>19773</v>
      </c>
      <c r="K6675" s="797" t="s">
        <v>35963</v>
      </c>
      <c r="L6675" s="797">
        <v>12</v>
      </c>
      <c r="M6675" s="655">
        <v>84510.41</v>
      </c>
      <c r="N6675" s="797" t="s">
        <v>35963</v>
      </c>
      <c r="O6675" s="797">
        <v>6</v>
      </c>
      <c r="P6675" s="655">
        <v>42000</v>
      </c>
      <c r="Q6675" s="797" t="s">
        <v>35963</v>
      </c>
      <c r="R6675" s="797">
        <v>0</v>
      </c>
      <c r="S6675" s="1009">
        <v>0</v>
      </c>
    </row>
    <row r="6676" spans="1:19" s="889" customFormat="1" ht="34.9">
      <c r="A6676" s="989" t="s">
        <v>1035</v>
      </c>
      <c r="B6676" s="399" t="s">
        <v>29742</v>
      </c>
      <c r="C6676" s="399" t="s">
        <v>115</v>
      </c>
      <c r="D6676" s="399" t="s">
        <v>35964</v>
      </c>
      <c r="E6676" s="342">
        <v>4000</v>
      </c>
      <c r="F6676" s="432" t="s">
        <v>35965</v>
      </c>
      <c r="G6676" s="778" t="s">
        <v>35966</v>
      </c>
      <c r="H6676" s="990" t="s">
        <v>19733</v>
      </c>
      <c r="I6676" s="990" t="s">
        <v>19764</v>
      </c>
      <c r="J6676" s="990" t="s">
        <v>19764</v>
      </c>
      <c r="K6676" s="797" t="s">
        <v>35967</v>
      </c>
      <c r="L6676" s="797">
        <v>6</v>
      </c>
      <c r="M6676" s="655">
        <v>24066.66</v>
      </c>
      <c r="N6676" s="797" t="s">
        <v>35967</v>
      </c>
      <c r="O6676" s="797">
        <v>0</v>
      </c>
      <c r="P6676" s="655">
        <v>0</v>
      </c>
      <c r="Q6676" s="797"/>
      <c r="R6676" s="797">
        <v>0</v>
      </c>
      <c r="S6676" s="1009">
        <v>0</v>
      </c>
    </row>
    <row r="6677" spans="1:19" s="889" customFormat="1" ht="34.9">
      <c r="A6677" s="989" t="s">
        <v>1035</v>
      </c>
      <c r="B6677" s="399" t="s">
        <v>29742</v>
      </c>
      <c r="C6677" s="399" t="s">
        <v>115</v>
      </c>
      <c r="D6677" s="399" t="s">
        <v>35968</v>
      </c>
      <c r="E6677" s="342">
        <v>5000</v>
      </c>
      <c r="F6677" s="432" t="s">
        <v>35969</v>
      </c>
      <c r="G6677" s="778" t="s">
        <v>35970</v>
      </c>
      <c r="H6677" s="990" t="s">
        <v>19790</v>
      </c>
      <c r="I6677" s="990" t="s">
        <v>19764</v>
      </c>
      <c r="J6677" s="990" t="s">
        <v>19764</v>
      </c>
      <c r="K6677" s="797" t="s">
        <v>35971</v>
      </c>
      <c r="L6677" s="797">
        <v>12</v>
      </c>
      <c r="M6677" s="655">
        <v>60000</v>
      </c>
      <c r="N6677" s="797" t="s">
        <v>35971</v>
      </c>
      <c r="O6677" s="797">
        <v>6</v>
      </c>
      <c r="P6677" s="655">
        <v>30167.79</v>
      </c>
      <c r="Q6677" s="797" t="s">
        <v>35971</v>
      </c>
      <c r="R6677" s="797">
        <v>12</v>
      </c>
      <c r="S6677" s="1009">
        <v>60000</v>
      </c>
    </row>
    <row r="6678" spans="1:19" s="889" customFormat="1" ht="34.9">
      <c r="A6678" s="989" t="s">
        <v>1035</v>
      </c>
      <c r="B6678" s="399" t="s">
        <v>29742</v>
      </c>
      <c r="C6678" s="399" t="s">
        <v>115</v>
      </c>
      <c r="D6678" s="399" t="s">
        <v>35972</v>
      </c>
      <c r="E6678" s="342">
        <v>13000</v>
      </c>
      <c r="F6678" s="432" t="s">
        <v>35973</v>
      </c>
      <c r="G6678" s="778" t="s">
        <v>35974</v>
      </c>
      <c r="H6678" s="990" t="s">
        <v>19733</v>
      </c>
      <c r="I6678" s="990" t="s">
        <v>19764</v>
      </c>
      <c r="J6678" s="990" t="s">
        <v>19764</v>
      </c>
      <c r="K6678" s="797" t="s">
        <v>35975</v>
      </c>
      <c r="L6678" s="797">
        <v>12</v>
      </c>
      <c r="M6678" s="655">
        <v>156000</v>
      </c>
      <c r="N6678" s="797" t="s">
        <v>35975</v>
      </c>
      <c r="O6678" s="797">
        <v>6</v>
      </c>
      <c r="P6678" s="655">
        <v>78000</v>
      </c>
      <c r="Q6678" s="797" t="s">
        <v>35975</v>
      </c>
      <c r="R6678" s="797">
        <v>12</v>
      </c>
      <c r="S6678" s="1009">
        <v>156000</v>
      </c>
    </row>
    <row r="6679" spans="1:19" s="889" customFormat="1" ht="34.9">
      <c r="A6679" s="989" t="s">
        <v>1035</v>
      </c>
      <c r="B6679" s="399" t="s">
        <v>29742</v>
      </c>
      <c r="C6679" s="399" t="s">
        <v>115</v>
      </c>
      <c r="D6679" s="399" t="s">
        <v>35976</v>
      </c>
      <c r="E6679" s="342">
        <v>5000</v>
      </c>
      <c r="F6679" s="432" t="s">
        <v>35977</v>
      </c>
      <c r="G6679" s="778" t="s">
        <v>35978</v>
      </c>
      <c r="H6679" s="990" t="s">
        <v>35979</v>
      </c>
      <c r="I6679" s="990" t="s">
        <v>19773</v>
      </c>
      <c r="J6679" s="990" t="s">
        <v>19703</v>
      </c>
      <c r="K6679" s="797" t="s">
        <v>35980</v>
      </c>
      <c r="L6679" s="797">
        <v>12</v>
      </c>
      <c r="M6679" s="655">
        <v>60000</v>
      </c>
      <c r="N6679" s="797" t="s">
        <v>35980</v>
      </c>
      <c r="O6679" s="797">
        <v>6</v>
      </c>
      <c r="P6679" s="655">
        <v>30000</v>
      </c>
      <c r="Q6679" s="797" t="s">
        <v>35980</v>
      </c>
      <c r="R6679" s="797">
        <v>12</v>
      </c>
      <c r="S6679" s="1009">
        <v>60000</v>
      </c>
    </row>
    <row r="6680" spans="1:19" s="889" customFormat="1" ht="34.9">
      <c r="A6680" s="989" t="s">
        <v>1035</v>
      </c>
      <c r="B6680" s="399" t="s">
        <v>29742</v>
      </c>
      <c r="C6680" s="399" t="s">
        <v>115</v>
      </c>
      <c r="D6680" s="399" t="s">
        <v>35981</v>
      </c>
      <c r="E6680" s="342">
        <v>3000</v>
      </c>
      <c r="F6680" s="432" t="s">
        <v>35982</v>
      </c>
      <c r="G6680" s="778" t="s">
        <v>35983</v>
      </c>
      <c r="H6680" s="990" t="s">
        <v>21495</v>
      </c>
      <c r="I6680" s="990" t="s">
        <v>34549</v>
      </c>
      <c r="J6680" s="990" t="s">
        <v>23402</v>
      </c>
      <c r="K6680" s="797" t="s">
        <v>35984</v>
      </c>
      <c r="L6680" s="797">
        <v>12</v>
      </c>
      <c r="M6680" s="655">
        <v>36000</v>
      </c>
      <c r="N6680" s="797" t="s">
        <v>35984</v>
      </c>
      <c r="O6680" s="797">
        <v>6</v>
      </c>
      <c r="P6680" s="655">
        <v>18000</v>
      </c>
      <c r="Q6680" s="797" t="s">
        <v>35984</v>
      </c>
      <c r="R6680" s="797">
        <v>12</v>
      </c>
      <c r="S6680" s="1009">
        <v>36000</v>
      </c>
    </row>
    <row r="6681" spans="1:19" s="889" customFormat="1" ht="34.9">
      <c r="A6681" s="989" t="s">
        <v>1035</v>
      </c>
      <c r="B6681" s="399" t="s">
        <v>29742</v>
      </c>
      <c r="C6681" s="399" t="s">
        <v>115</v>
      </c>
      <c r="D6681" s="399" t="s">
        <v>34649</v>
      </c>
      <c r="E6681" s="342">
        <v>3000</v>
      </c>
      <c r="F6681" s="432" t="s">
        <v>35985</v>
      </c>
      <c r="G6681" s="778" t="s">
        <v>35986</v>
      </c>
      <c r="H6681" s="990" t="s">
        <v>19713</v>
      </c>
      <c r="I6681" s="990" t="s">
        <v>19764</v>
      </c>
      <c r="J6681" s="990" t="s">
        <v>19764</v>
      </c>
      <c r="K6681" s="797" t="s">
        <v>35987</v>
      </c>
      <c r="L6681" s="797">
        <v>11</v>
      </c>
      <c r="M6681" s="655">
        <v>32800</v>
      </c>
      <c r="N6681" s="797" t="s">
        <v>35987</v>
      </c>
      <c r="O6681" s="797">
        <v>6</v>
      </c>
      <c r="P6681" s="655">
        <v>18000</v>
      </c>
      <c r="Q6681" s="797" t="s">
        <v>35987</v>
      </c>
      <c r="R6681" s="797">
        <v>12</v>
      </c>
      <c r="S6681" s="1009">
        <v>36000</v>
      </c>
    </row>
    <row r="6682" spans="1:19" s="889" customFormat="1" ht="34.9">
      <c r="A6682" s="989" t="s">
        <v>1035</v>
      </c>
      <c r="B6682" s="399" t="s">
        <v>29742</v>
      </c>
      <c r="C6682" s="399" t="s">
        <v>115</v>
      </c>
      <c r="D6682" s="399" t="s">
        <v>35988</v>
      </c>
      <c r="E6682" s="342">
        <v>6000</v>
      </c>
      <c r="F6682" s="432" t="s">
        <v>35989</v>
      </c>
      <c r="G6682" s="778" t="s">
        <v>35990</v>
      </c>
      <c r="H6682" s="990" t="s">
        <v>19733</v>
      </c>
      <c r="I6682" s="990" t="s">
        <v>19773</v>
      </c>
      <c r="J6682" s="990" t="s">
        <v>19703</v>
      </c>
      <c r="K6682" s="797" t="s">
        <v>35991</v>
      </c>
      <c r="L6682" s="797">
        <v>12</v>
      </c>
      <c r="M6682" s="655">
        <v>72000</v>
      </c>
      <c r="N6682" s="797" t="s">
        <v>35991</v>
      </c>
      <c r="O6682" s="797">
        <v>6</v>
      </c>
      <c r="P6682" s="655">
        <v>36000</v>
      </c>
      <c r="Q6682" s="797" t="s">
        <v>35991</v>
      </c>
      <c r="R6682" s="797">
        <v>12</v>
      </c>
      <c r="S6682" s="1009">
        <v>72000</v>
      </c>
    </row>
    <row r="6683" spans="1:19" s="889" customFormat="1" ht="34.9">
      <c r="A6683" s="989" t="s">
        <v>1035</v>
      </c>
      <c r="B6683" s="399" t="s">
        <v>29742</v>
      </c>
      <c r="C6683" s="399" t="s">
        <v>115</v>
      </c>
      <c r="D6683" s="399" t="s">
        <v>35992</v>
      </c>
      <c r="E6683" s="342">
        <v>2500</v>
      </c>
      <c r="F6683" s="432" t="s">
        <v>35993</v>
      </c>
      <c r="G6683" s="778" t="s">
        <v>35994</v>
      </c>
      <c r="H6683" s="990" t="s">
        <v>19733</v>
      </c>
      <c r="I6683" s="990" t="s">
        <v>19764</v>
      </c>
      <c r="J6683" s="990" t="s">
        <v>19764</v>
      </c>
      <c r="K6683" s="797" t="s">
        <v>35995</v>
      </c>
      <c r="L6683" s="797">
        <v>12</v>
      </c>
      <c r="M6683" s="655">
        <v>30177.08</v>
      </c>
      <c r="N6683" s="797" t="s">
        <v>35995</v>
      </c>
      <c r="O6683" s="797">
        <v>6</v>
      </c>
      <c r="P6683" s="655">
        <v>15000</v>
      </c>
      <c r="Q6683" s="797" t="s">
        <v>35995</v>
      </c>
      <c r="R6683" s="797">
        <v>12</v>
      </c>
      <c r="S6683" s="1009">
        <v>30000</v>
      </c>
    </row>
    <row r="6684" spans="1:19" s="889" customFormat="1" ht="34.9">
      <c r="A6684" s="989" t="s">
        <v>1035</v>
      </c>
      <c r="B6684" s="399" t="s">
        <v>29742</v>
      </c>
      <c r="C6684" s="399" t="s">
        <v>115</v>
      </c>
      <c r="D6684" s="399" t="s">
        <v>35996</v>
      </c>
      <c r="E6684" s="342">
        <v>3500</v>
      </c>
      <c r="F6684" s="432" t="s">
        <v>35997</v>
      </c>
      <c r="G6684" s="778" t="s">
        <v>35998</v>
      </c>
      <c r="H6684" s="990" t="s">
        <v>25872</v>
      </c>
      <c r="I6684" s="990" t="s">
        <v>19764</v>
      </c>
      <c r="J6684" s="990" t="s">
        <v>19764</v>
      </c>
      <c r="K6684" s="797" t="s">
        <v>35999</v>
      </c>
      <c r="L6684" s="797">
        <v>12</v>
      </c>
      <c r="M6684" s="655">
        <v>42110.07</v>
      </c>
      <c r="N6684" s="797" t="s">
        <v>35999</v>
      </c>
      <c r="O6684" s="797">
        <v>6</v>
      </c>
      <c r="P6684" s="655">
        <v>21000</v>
      </c>
      <c r="Q6684" s="797" t="s">
        <v>35999</v>
      </c>
      <c r="R6684" s="797">
        <v>12</v>
      </c>
      <c r="S6684" s="1009">
        <v>42000</v>
      </c>
    </row>
    <row r="6685" spans="1:19" s="889" customFormat="1" ht="34.9">
      <c r="A6685" s="989" t="s">
        <v>1035</v>
      </c>
      <c r="B6685" s="399" t="s">
        <v>29742</v>
      </c>
      <c r="C6685" s="399" t="s">
        <v>115</v>
      </c>
      <c r="D6685" s="399" t="s">
        <v>36000</v>
      </c>
      <c r="E6685" s="342">
        <v>2000</v>
      </c>
      <c r="F6685" s="432" t="s">
        <v>36001</v>
      </c>
      <c r="G6685" s="778" t="s">
        <v>36002</v>
      </c>
      <c r="H6685" s="990" t="s">
        <v>19713</v>
      </c>
      <c r="I6685" s="990" t="s">
        <v>19773</v>
      </c>
      <c r="J6685" s="990" t="s">
        <v>19703</v>
      </c>
      <c r="K6685" s="797" t="s">
        <v>36003</v>
      </c>
      <c r="L6685" s="797">
        <v>12</v>
      </c>
      <c r="M6685" s="655">
        <v>24000</v>
      </c>
      <c r="N6685" s="797" t="s">
        <v>36003</v>
      </c>
      <c r="O6685" s="797">
        <v>6</v>
      </c>
      <c r="P6685" s="655">
        <v>12000</v>
      </c>
      <c r="Q6685" s="797" t="s">
        <v>36003</v>
      </c>
      <c r="R6685" s="797">
        <v>12</v>
      </c>
      <c r="S6685" s="1009">
        <v>24000</v>
      </c>
    </row>
    <row r="6686" spans="1:19" s="889" customFormat="1" ht="34.9">
      <c r="A6686" s="989" t="s">
        <v>1035</v>
      </c>
      <c r="B6686" s="399" t="s">
        <v>29742</v>
      </c>
      <c r="C6686" s="399" t="s">
        <v>115</v>
      </c>
      <c r="D6686" s="399" t="s">
        <v>36004</v>
      </c>
      <c r="E6686" s="342">
        <v>10000</v>
      </c>
      <c r="F6686" s="432" t="s">
        <v>36005</v>
      </c>
      <c r="G6686" s="778" t="s">
        <v>36006</v>
      </c>
      <c r="H6686" s="990" t="s">
        <v>19713</v>
      </c>
      <c r="I6686" s="990" t="s">
        <v>19773</v>
      </c>
      <c r="J6686" s="990" t="s">
        <v>19703</v>
      </c>
      <c r="K6686" s="797" t="s">
        <v>32818</v>
      </c>
      <c r="L6686" s="797">
        <v>11</v>
      </c>
      <c r="M6686" s="655">
        <v>110333.33</v>
      </c>
      <c r="N6686" s="797" t="s">
        <v>32818</v>
      </c>
      <c r="O6686" s="797">
        <v>6</v>
      </c>
      <c r="P6686" s="655">
        <v>60000</v>
      </c>
      <c r="Q6686" s="797" t="s">
        <v>32818</v>
      </c>
      <c r="R6686" s="797">
        <v>0</v>
      </c>
      <c r="S6686" s="1009">
        <v>0</v>
      </c>
    </row>
    <row r="6687" spans="1:19" s="889" customFormat="1" ht="34.9">
      <c r="A6687" s="989" t="s">
        <v>1035</v>
      </c>
      <c r="B6687" s="399" t="s">
        <v>29742</v>
      </c>
      <c r="C6687" s="399" t="s">
        <v>115</v>
      </c>
      <c r="D6687" s="399" t="s">
        <v>36007</v>
      </c>
      <c r="E6687" s="342">
        <v>2000</v>
      </c>
      <c r="F6687" s="432" t="s">
        <v>36008</v>
      </c>
      <c r="G6687" s="778" t="s">
        <v>36009</v>
      </c>
      <c r="H6687" s="990" t="s">
        <v>19713</v>
      </c>
      <c r="I6687" s="990" t="s">
        <v>19764</v>
      </c>
      <c r="J6687" s="990" t="s">
        <v>19764</v>
      </c>
      <c r="K6687" s="797" t="s">
        <v>36010</v>
      </c>
      <c r="L6687" s="797">
        <v>7</v>
      </c>
      <c r="M6687" s="655">
        <v>14866.67</v>
      </c>
      <c r="N6687" s="797" t="s">
        <v>36010</v>
      </c>
      <c r="O6687" s="797">
        <v>6</v>
      </c>
      <c r="P6687" s="655">
        <v>12000</v>
      </c>
      <c r="Q6687" s="797" t="s">
        <v>36010</v>
      </c>
      <c r="R6687" s="797">
        <v>12</v>
      </c>
      <c r="S6687" s="1009">
        <v>24000</v>
      </c>
    </row>
    <row r="6688" spans="1:19" s="889" customFormat="1" ht="34.9">
      <c r="A6688" s="989" t="s">
        <v>1035</v>
      </c>
      <c r="B6688" s="399" t="s">
        <v>29742</v>
      </c>
      <c r="C6688" s="399" t="s">
        <v>115</v>
      </c>
      <c r="D6688" s="399" t="s">
        <v>36011</v>
      </c>
      <c r="E6688" s="342">
        <v>1200</v>
      </c>
      <c r="F6688" s="432" t="s">
        <v>36012</v>
      </c>
      <c r="G6688" s="778" t="s">
        <v>36013</v>
      </c>
      <c r="H6688" s="990" t="s">
        <v>34382</v>
      </c>
      <c r="I6688" s="990" t="s">
        <v>19829</v>
      </c>
      <c r="J6688" s="990" t="s">
        <v>34382</v>
      </c>
      <c r="K6688" s="797" t="s">
        <v>36014</v>
      </c>
      <c r="L6688" s="797">
        <v>12</v>
      </c>
      <c r="M6688" s="655">
        <v>14400</v>
      </c>
      <c r="N6688" s="797" t="s">
        <v>36014</v>
      </c>
      <c r="O6688" s="797">
        <v>6</v>
      </c>
      <c r="P6688" s="655">
        <v>7200</v>
      </c>
      <c r="Q6688" s="797" t="s">
        <v>36014</v>
      </c>
      <c r="R6688" s="797">
        <v>12</v>
      </c>
      <c r="S6688" s="1009">
        <v>14400</v>
      </c>
    </row>
    <row r="6689" spans="1:19" s="889" customFormat="1" ht="34.9">
      <c r="A6689" s="989" t="s">
        <v>1035</v>
      </c>
      <c r="B6689" s="399" t="s">
        <v>29742</v>
      </c>
      <c r="C6689" s="399" t="s">
        <v>115</v>
      </c>
      <c r="D6689" s="399" t="s">
        <v>34434</v>
      </c>
      <c r="E6689" s="342">
        <v>5170</v>
      </c>
      <c r="F6689" s="432" t="s">
        <v>36015</v>
      </c>
      <c r="G6689" s="778" t="s">
        <v>36016</v>
      </c>
      <c r="H6689" s="990" t="s">
        <v>19733</v>
      </c>
      <c r="I6689" s="990" t="s">
        <v>19773</v>
      </c>
      <c r="J6689" s="990" t="s">
        <v>19703</v>
      </c>
      <c r="K6689" s="797" t="s">
        <v>36017</v>
      </c>
      <c r="L6689" s="797">
        <v>12</v>
      </c>
      <c r="M6689" s="655">
        <v>62040</v>
      </c>
      <c r="N6689" s="797" t="s">
        <v>36017</v>
      </c>
      <c r="O6689" s="797">
        <v>6</v>
      </c>
      <c r="P6689" s="655">
        <v>31199.27</v>
      </c>
      <c r="Q6689" s="797" t="s">
        <v>36017</v>
      </c>
      <c r="R6689" s="797">
        <v>12</v>
      </c>
      <c r="S6689" s="1009">
        <v>62040</v>
      </c>
    </row>
    <row r="6690" spans="1:19" s="889" customFormat="1" ht="34.9">
      <c r="A6690" s="989" t="s">
        <v>1035</v>
      </c>
      <c r="B6690" s="399" t="s">
        <v>29742</v>
      </c>
      <c r="C6690" s="399" t="s">
        <v>115</v>
      </c>
      <c r="D6690" s="399" t="s">
        <v>36018</v>
      </c>
      <c r="E6690" s="342">
        <v>8000</v>
      </c>
      <c r="F6690" s="432" t="s">
        <v>36019</v>
      </c>
      <c r="G6690" s="778" t="s">
        <v>36020</v>
      </c>
      <c r="H6690" s="990" t="s">
        <v>19729</v>
      </c>
      <c r="I6690" s="990" t="s">
        <v>19773</v>
      </c>
      <c r="J6690" s="990" t="s">
        <v>19703</v>
      </c>
      <c r="K6690" s="901" t="s">
        <v>36021</v>
      </c>
      <c r="L6690" s="797">
        <v>12</v>
      </c>
      <c r="M6690" s="655">
        <v>96000</v>
      </c>
      <c r="N6690" s="901" t="s">
        <v>36021</v>
      </c>
      <c r="O6690" s="797">
        <v>6</v>
      </c>
      <c r="P6690" s="655">
        <v>48000</v>
      </c>
      <c r="Q6690" s="901" t="s">
        <v>36021</v>
      </c>
      <c r="R6690" s="992">
        <v>12</v>
      </c>
      <c r="S6690" s="1009">
        <v>96000</v>
      </c>
    </row>
    <row r="6691" spans="1:19" s="889" customFormat="1" ht="34.9">
      <c r="A6691" s="989" t="s">
        <v>1035</v>
      </c>
      <c r="B6691" s="399" t="s">
        <v>29742</v>
      </c>
      <c r="C6691" s="399" t="s">
        <v>115</v>
      </c>
      <c r="D6691" s="399" t="s">
        <v>36022</v>
      </c>
      <c r="E6691" s="342">
        <v>3500</v>
      </c>
      <c r="F6691" s="432" t="s">
        <v>36023</v>
      </c>
      <c r="G6691" s="778" t="s">
        <v>36024</v>
      </c>
      <c r="H6691" s="990" t="s">
        <v>19733</v>
      </c>
      <c r="I6691" s="990" t="s">
        <v>19764</v>
      </c>
      <c r="J6691" s="990" t="s">
        <v>19764</v>
      </c>
      <c r="K6691" s="797" t="s">
        <v>36025</v>
      </c>
      <c r="L6691" s="797">
        <v>12</v>
      </c>
      <c r="M6691" s="655">
        <v>42000</v>
      </c>
      <c r="N6691" s="797" t="s">
        <v>36025</v>
      </c>
      <c r="O6691" s="797">
        <v>6</v>
      </c>
      <c r="P6691" s="655">
        <v>21000.010000000002</v>
      </c>
      <c r="Q6691" s="797" t="s">
        <v>36025</v>
      </c>
      <c r="R6691" s="797">
        <v>12</v>
      </c>
      <c r="S6691" s="1009">
        <v>42000</v>
      </c>
    </row>
    <row r="6692" spans="1:19" s="889" customFormat="1" ht="34.9">
      <c r="A6692" s="989" t="s">
        <v>1035</v>
      </c>
      <c r="B6692" s="399" t="s">
        <v>29742</v>
      </c>
      <c r="C6692" s="399" t="s">
        <v>115</v>
      </c>
      <c r="D6692" s="399" t="s">
        <v>35186</v>
      </c>
      <c r="E6692" s="342">
        <v>3000</v>
      </c>
      <c r="F6692" s="432" t="s">
        <v>36026</v>
      </c>
      <c r="G6692" s="778" t="s">
        <v>36027</v>
      </c>
      <c r="H6692" s="990" t="s">
        <v>34382</v>
      </c>
      <c r="I6692" s="990" t="s">
        <v>19829</v>
      </c>
      <c r="J6692" s="990" t="s">
        <v>34382</v>
      </c>
      <c r="K6692" s="797" t="s">
        <v>32413</v>
      </c>
      <c r="L6692" s="797">
        <v>12</v>
      </c>
      <c r="M6692" s="655">
        <v>36000</v>
      </c>
      <c r="N6692" s="797" t="s">
        <v>32413</v>
      </c>
      <c r="O6692" s="797">
        <v>6</v>
      </c>
      <c r="P6692" s="655">
        <v>18000</v>
      </c>
      <c r="Q6692" s="797" t="s">
        <v>32413</v>
      </c>
      <c r="R6692" s="797">
        <v>12</v>
      </c>
      <c r="S6692" s="1009">
        <v>36000</v>
      </c>
    </row>
    <row r="6693" spans="1:19" s="889" customFormat="1" ht="34.9">
      <c r="A6693" s="989" t="s">
        <v>1035</v>
      </c>
      <c r="B6693" s="399" t="s">
        <v>29742</v>
      </c>
      <c r="C6693" s="399" t="s">
        <v>115</v>
      </c>
      <c r="D6693" s="399" t="s">
        <v>35544</v>
      </c>
      <c r="E6693" s="342">
        <v>2200</v>
      </c>
      <c r="F6693" s="432" t="s">
        <v>36028</v>
      </c>
      <c r="G6693" s="778" t="s">
        <v>36029</v>
      </c>
      <c r="H6693" s="990" t="s">
        <v>19733</v>
      </c>
      <c r="I6693" s="990" t="s">
        <v>19764</v>
      </c>
      <c r="J6693" s="990" t="s">
        <v>19764</v>
      </c>
      <c r="K6693" s="797" t="s">
        <v>36030</v>
      </c>
      <c r="L6693" s="797">
        <v>12</v>
      </c>
      <c r="M6693" s="655">
        <v>26400</v>
      </c>
      <c r="N6693" s="797" t="s">
        <v>36030</v>
      </c>
      <c r="O6693" s="797">
        <v>6</v>
      </c>
      <c r="P6693" s="655">
        <v>13200</v>
      </c>
      <c r="Q6693" s="797" t="s">
        <v>36030</v>
      </c>
      <c r="R6693" s="797">
        <v>12</v>
      </c>
      <c r="S6693" s="1009">
        <v>26400</v>
      </c>
    </row>
    <row r="6694" spans="1:19" s="889" customFormat="1" ht="34.9">
      <c r="A6694" s="989" t="s">
        <v>1035</v>
      </c>
      <c r="B6694" s="399" t="s">
        <v>29742</v>
      </c>
      <c r="C6694" s="399" t="s">
        <v>115</v>
      </c>
      <c r="D6694" s="399" t="s">
        <v>36031</v>
      </c>
      <c r="E6694" s="342">
        <v>4500</v>
      </c>
      <c r="F6694" s="432" t="s">
        <v>36032</v>
      </c>
      <c r="G6694" s="778" t="s">
        <v>36033</v>
      </c>
      <c r="H6694" s="990" t="s">
        <v>21508</v>
      </c>
      <c r="I6694" s="990" t="s">
        <v>19764</v>
      </c>
      <c r="J6694" s="990" t="s">
        <v>19764</v>
      </c>
      <c r="K6694" s="797" t="s">
        <v>36034</v>
      </c>
      <c r="L6694" s="797">
        <v>12</v>
      </c>
      <c r="M6694" s="655">
        <v>54150</v>
      </c>
      <c r="N6694" s="797" t="s">
        <v>36034</v>
      </c>
      <c r="O6694" s="797">
        <v>6</v>
      </c>
      <c r="P6694" s="655">
        <v>27000</v>
      </c>
      <c r="Q6694" s="797" t="s">
        <v>36034</v>
      </c>
      <c r="R6694" s="797">
        <v>12</v>
      </c>
      <c r="S6694" s="1009">
        <v>54000</v>
      </c>
    </row>
    <row r="6695" spans="1:19" s="889" customFormat="1" ht="34.9">
      <c r="A6695" s="989" t="s">
        <v>1035</v>
      </c>
      <c r="B6695" s="399" t="s">
        <v>29742</v>
      </c>
      <c r="C6695" s="399" t="s">
        <v>115</v>
      </c>
      <c r="D6695" s="399" t="s">
        <v>36035</v>
      </c>
      <c r="E6695" s="342">
        <v>13000</v>
      </c>
      <c r="F6695" s="432" t="s">
        <v>36036</v>
      </c>
      <c r="G6695" s="778" t="s">
        <v>36037</v>
      </c>
      <c r="H6695" s="990" t="s">
        <v>19713</v>
      </c>
      <c r="I6695" s="990" t="s">
        <v>34498</v>
      </c>
      <c r="J6695" s="990" t="s">
        <v>20890</v>
      </c>
      <c r="K6695" s="797" t="s">
        <v>36038</v>
      </c>
      <c r="L6695" s="797">
        <v>9</v>
      </c>
      <c r="M6695" s="655">
        <v>126966.67</v>
      </c>
      <c r="N6695" s="797" t="s">
        <v>36038</v>
      </c>
      <c r="O6695" s="797">
        <v>6</v>
      </c>
      <c r="P6695" s="655">
        <v>78000</v>
      </c>
      <c r="Q6695" s="797" t="s">
        <v>36038</v>
      </c>
      <c r="R6695" s="797">
        <v>12</v>
      </c>
      <c r="S6695" s="1009">
        <v>156000</v>
      </c>
    </row>
    <row r="6696" spans="1:19" s="889" customFormat="1" ht="34.9">
      <c r="A6696" s="989" t="s">
        <v>1035</v>
      </c>
      <c r="B6696" s="399" t="s">
        <v>29742</v>
      </c>
      <c r="C6696" s="399" t="s">
        <v>115</v>
      </c>
      <c r="D6696" s="399" t="s">
        <v>34695</v>
      </c>
      <c r="E6696" s="342">
        <v>2000</v>
      </c>
      <c r="F6696" s="432" t="s">
        <v>36039</v>
      </c>
      <c r="G6696" s="778" t="s">
        <v>36040</v>
      </c>
      <c r="H6696" s="990" t="s">
        <v>19713</v>
      </c>
      <c r="I6696" s="990" t="s">
        <v>34549</v>
      </c>
      <c r="J6696" s="990" t="s">
        <v>23402</v>
      </c>
      <c r="K6696" s="797" t="s">
        <v>36041</v>
      </c>
      <c r="L6696" s="797">
        <v>11</v>
      </c>
      <c r="M6696" s="655">
        <v>22000</v>
      </c>
      <c r="N6696" s="797" t="s">
        <v>36041</v>
      </c>
      <c r="O6696" s="797">
        <v>6</v>
      </c>
      <c r="P6696" s="655">
        <v>12000</v>
      </c>
      <c r="Q6696" s="797" t="s">
        <v>36041</v>
      </c>
      <c r="R6696" s="797">
        <v>12</v>
      </c>
      <c r="S6696" s="1009">
        <v>24000</v>
      </c>
    </row>
    <row r="6697" spans="1:19" s="889" customFormat="1" ht="34.9">
      <c r="A6697" s="989" t="s">
        <v>1035</v>
      </c>
      <c r="B6697" s="399" t="s">
        <v>29742</v>
      </c>
      <c r="C6697" s="399" t="s">
        <v>115</v>
      </c>
      <c r="D6697" s="399" t="s">
        <v>36042</v>
      </c>
      <c r="E6697" s="342">
        <v>3000</v>
      </c>
      <c r="F6697" s="432" t="s">
        <v>36043</v>
      </c>
      <c r="G6697" s="778" t="s">
        <v>36044</v>
      </c>
      <c r="H6697" s="990" t="s">
        <v>19733</v>
      </c>
      <c r="I6697" s="990" t="s">
        <v>19773</v>
      </c>
      <c r="J6697" s="990" t="s">
        <v>19703</v>
      </c>
      <c r="K6697" s="797" t="s">
        <v>36045</v>
      </c>
      <c r="L6697" s="797">
        <v>12</v>
      </c>
      <c r="M6697" s="655">
        <v>36000</v>
      </c>
      <c r="N6697" s="797" t="s">
        <v>36045</v>
      </c>
      <c r="O6697" s="797">
        <v>6</v>
      </c>
      <c r="P6697" s="655">
        <v>18000</v>
      </c>
      <c r="Q6697" s="797" t="s">
        <v>36045</v>
      </c>
      <c r="R6697" s="797">
        <v>12</v>
      </c>
      <c r="S6697" s="1009">
        <v>36000</v>
      </c>
    </row>
    <row r="6698" spans="1:19" s="889" customFormat="1" ht="34.9">
      <c r="A6698" s="989" t="s">
        <v>1035</v>
      </c>
      <c r="B6698" s="399" t="s">
        <v>29742</v>
      </c>
      <c r="C6698" s="399" t="s">
        <v>115</v>
      </c>
      <c r="D6698" s="399" t="s">
        <v>34404</v>
      </c>
      <c r="E6698" s="342">
        <v>1700</v>
      </c>
      <c r="F6698" s="432" t="s">
        <v>36046</v>
      </c>
      <c r="G6698" s="778" t="s">
        <v>36047</v>
      </c>
      <c r="H6698" s="990" t="s">
        <v>34382</v>
      </c>
      <c r="I6698" s="990" t="s">
        <v>19829</v>
      </c>
      <c r="J6698" s="990" t="s">
        <v>34382</v>
      </c>
      <c r="K6698" s="797" t="s">
        <v>36048</v>
      </c>
      <c r="L6698" s="797">
        <v>12</v>
      </c>
      <c r="M6698" s="655">
        <v>20400</v>
      </c>
      <c r="N6698" s="797" t="s">
        <v>36048</v>
      </c>
      <c r="O6698" s="797">
        <v>6</v>
      </c>
      <c r="P6698" s="655">
        <v>10200</v>
      </c>
      <c r="Q6698" s="797" t="s">
        <v>36048</v>
      </c>
      <c r="R6698" s="797">
        <v>12</v>
      </c>
      <c r="S6698" s="1009">
        <v>20400</v>
      </c>
    </row>
    <row r="6699" spans="1:19" s="889" customFormat="1" ht="34.9">
      <c r="A6699" s="989" t="s">
        <v>1035</v>
      </c>
      <c r="B6699" s="399" t="s">
        <v>29742</v>
      </c>
      <c r="C6699" s="399" t="s">
        <v>115</v>
      </c>
      <c r="D6699" s="399" t="s">
        <v>36049</v>
      </c>
      <c r="E6699" s="342">
        <v>6000</v>
      </c>
      <c r="F6699" s="432" t="s">
        <v>36050</v>
      </c>
      <c r="G6699" s="778" t="s">
        <v>36051</v>
      </c>
      <c r="H6699" s="990" t="s">
        <v>21328</v>
      </c>
      <c r="I6699" s="990" t="s">
        <v>19773</v>
      </c>
      <c r="J6699" s="990" t="s">
        <v>19703</v>
      </c>
      <c r="K6699" s="797" t="s">
        <v>36052</v>
      </c>
      <c r="L6699" s="797">
        <v>12</v>
      </c>
      <c r="M6699" s="655">
        <v>72000</v>
      </c>
      <c r="N6699" s="797" t="s">
        <v>36052</v>
      </c>
      <c r="O6699" s="797">
        <v>6</v>
      </c>
      <c r="P6699" s="655">
        <v>36000</v>
      </c>
      <c r="Q6699" s="797" t="s">
        <v>36052</v>
      </c>
      <c r="R6699" s="797">
        <v>0</v>
      </c>
      <c r="S6699" s="1009">
        <v>0</v>
      </c>
    </row>
    <row r="6700" spans="1:19" s="889" customFormat="1" ht="34.9">
      <c r="A6700" s="989" t="s">
        <v>1035</v>
      </c>
      <c r="B6700" s="399" t="s">
        <v>29742</v>
      </c>
      <c r="C6700" s="399" t="s">
        <v>115</v>
      </c>
      <c r="D6700" s="399" t="s">
        <v>36053</v>
      </c>
      <c r="E6700" s="342">
        <v>5000</v>
      </c>
      <c r="F6700" s="432" t="s">
        <v>36054</v>
      </c>
      <c r="G6700" s="778" t="s">
        <v>36055</v>
      </c>
      <c r="H6700" s="990" t="s">
        <v>19708</v>
      </c>
      <c r="I6700" s="990" t="s">
        <v>19764</v>
      </c>
      <c r="J6700" s="990" t="s">
        <v>19764</v>
      </c>
      <c r="K6700" s="901" t="s">
        <v>36056</v>
      </c>
      <c r="L6700" s="797">
        <v>12</v>
      </c>
      <c r="M6700" s="655">
        <v>60000</v>
      </c>
      <c r="N6700" s="901" t="s">
        <v>36056</v>
      </c>
      <c r="O6700" s="797">
        <v>6</v>
      </c>
      <c r="P6700" s="655">
        <v>30000</v>
      </c>
      <c r="Q6700" s="901" t="s">
        <v>36056</v>
      </c>
      <c r="R6700" s="992">
        <v>12</v>
      </c>
      <c r="S6700" s="1009">
        <v>60000</v>
      </c>
    </row>
    <row r="6701" spans="1:19" s="889" customFormat="1" ht="34.9">
      <c r="A6701" s="989" t="s">
        <v>1035</v>
      </c>
      <c r="B6701" s="399" t="s">
        <v>29742</v>
      </c>
      <c r="C6701" s="399" t="s">
        <v>115</v>
      </c>
      <c r="D6701" s="399" t="s">
        <v>36057</v>
      </c>
      <c r="E6701" s="342">
        <v>4000</v>
      </c>
      <c r="F6701" s="432" t="s">
        <v>36058</v>
      </c>
      <c r="G6701" s="778" t="s">
        <v>36059</v>
      </c>
      <c r="H6701" s="990" t="s">
        <v>19708</v>
      </c>
      <c r="I6701" s="990" t="s">
        <v>19773</v>
      </c>
      <c r="J6701" s="990" t="s">
        <v>19703</v>
      </c>
      <c r="K6701" s="797" t="s">
        <v>36060</v>
      </c>
      <c r="L6701" s="797">
        <v>12</v>
      </c>
      <c r="M6701" s="655">
        <v>48000</v>
      </c>
      <c r="N6701" s="797" t="s">
        <v>36060</v>
      </c>
      <c r="O6701" s="797">
        <v>6</v>
      </c>
      <c r="P6701" s="655">
        <v>24000</v>
      </c>
      <c r="Q6701" s="797" t="s">
        <v>36060</v>
      </c>
      <c r="R6701" s="797">
        <v>12</v>
      </c>
      <c r="S6701" s="1009">
        <v>48000</v>
      </c>
    </row>
    <row r="6702" spans="1:19" s="889" customFormat="1" ht="34.9">
      <c r="A6702" s="989" t="s">
        <v>1035</v>
      </c>
      <c r="B6702" s="399" t="s">
        <v>29742</v>
      </c>
      <c r="C6702" s="399" t="s">
        <v>115</v>
      </c>
      <c r="D6702" s="399" t="s">
        <v>36061</v>
      </c>
      <c r="E6702" s="342">
        <v>3000</v>
      </c>
      <c r="F6702" s="432" t="s">
        <v>36062</v>
      </c>
      <c r="G6702" s="778" t="s">
        <v>36063</v>
      </c>
      <c r="H6702" s="990" t="s">
        <v>34407</v>
      </c>
      <c r="I6702" s="990" t="s">
        <v>34377</v>
      </c>
      <c r="J6702" s="990" t="s">
        <v>19749</v>
      </c>
      <c r="K6702" s="797" t="s">
        <v>36064</v>
      </c>
      <c r="L6702" s="797">
        <v>12</v>
      </c>
      <c r="M6702" s="655">
        <v>35844.06</v>
      </c>
      <c r="N6702" s="797" t="s">
        <v>36064</v>
      </c>
      <c r="O6702" s="797">
        <v>6</v>
      </c>
      <c r="P6702" s="655">
        <v>18000</v>
      </c>
      <c r="Q6702" s="797" t="s">
        <v>36064</v>
      </c>
      <c r="R6702" s="797">
        <v>12</v>
      </c>
      <c r="S6702" s="1009">
        <v>36000</v>
      </c>
    </row>
    <row r="6703" spans="1:19" s="889" customFormat="1" ht="34.9">
      <c r="A6703" s="989" t="s">
        <v>1035</v>
      </c>
      <c r="B6703" s="399" t="s">
        <v>29742</v>
      </c>
      <c r="C6703" s="399" t="s">
        <v>115</v>
      </c>
      <c r="D6703" s="399" t="s">
        <v>36065</v>
      </c>
      <c r="E6703" s="342">
        <v>6500</v>
      </c>
      <c r="F6703" s="432" t="s">
        <v>36066</v>
      </c>
      <c r="G6703" s="778" t="s">
        <v>36067</v>
      </c>
      <c r="H6703" s="990" t="s">
        <v>19733</v>
      </c>
      <c r="I6703" s="990" t="s">
        <v>19773</v>
      </c>
      <c r="J6703" s="990" t="s">
        <v>19703</v>
      </c>
      <c r="K6703" s="797" t="s">
        <v>36068</v>
      </c>
      <c r="L6703" s="797">
        <v>12</v>
      </c>
      <c r="M6703" s="655">
        <v>78000</v>
      </c>
      <c r="N6703" s="797" t="s">
        <v>36068</v>
      </c>
      <c r="O6703" s="797">
        <v>6</v>
      </c>
      <c r="P6703" s="655">
        <v>39450.78</v>
      </c>
      <c r="Q6703" s="797" t="s">
        <v>36068</v>
      </c>
      <c r="R6703" s="797">
        <v>12</v>
      </c>
      <c r="S6703" s="1009">
        <v>78000</v>
      </c>
    </row>
    <row r="6704" spans="1:19" s="889" customFormat="1" ht="34.9">
      <c r="A6704" s="989" t="s">
        <v>1035</v>
      </c>
      <c r="B6704" s="399" t="s">
        <v>29742</v>
      </c>
      <c r="C6704" s="399" t="s">
        <v>115</v>
      </c>
      <c r="D6704" s="399" t="s">
        <v>36069</v>
      </c>
      <c r="E6704" s="342">
        <v>2300</v>
      </c>
      <c r="F6704" s="432" t="s">
        <v>36070</v>
      </c>
      <c r="G6704" s="778" t="s">
        <v>36071</v>
      </c>
      <c r="H6704" s="990" t="s">
        <v>34382</v>
      </c>
      <c r="I6704" s="990" t="s">
        <v>19829</v>
      </c>
      <c r="J6704" s="990" t="s">
        <v>34382</v>
      </c>
      <c r="K6704" s="921" t="s">
        <v>36072</v>
      </c>
      <c r="L6704" s="797">
        <v>11</v>
      </c>
      <c r="M6704" s="655">
        <v>25760</v>
      </c>
      <c r="N6704" s="921" t="s">
        <v>36072</v>
      </c>
      <c r="O6704" s="797">
        <v>6</v>
      </c>
      <c r="P6704" s="655">
        <v>13800</v>
      </c>
      <c r="Q6704" s="921" t="s">
        <v>36072</v>
      </c>
      <c r="R6704" s="921">
        <v>12</v>
      </c>
      <c r="S6704" s="1009">
        <v>27600</v>
      </c>
    </row>
    <row r="6705" spans="1:19" s="889" customFormat="1" ht="34.9">
      <c r="A6705" s="989" t="s">
        <v>1035</v>
      </c>
      <c r="B6705" s="399" t="s">
        <v>29742</v>
      </c>
      <c r="C6705" s="399" t="s">
        <v>115</v>
      </c>
      <c r="D6705" s="399" t="s">
        <v>34998</v>
      </c>
      <c r="E6705" s="342">
        <v>3000</v>
      </c>
      <c r="F6705" s="432" t="s">
        <v>36073</v>
      </c>
      <c r="G6705" s="778" t="s">
        <v>36074</v>
      </c>
      <c r="H6705" s="990" t="s">
        <v>19733</v>
      </c>
      <c r="I6705" s="990" t="s">
        <v>19764</v>
      </c>
      <c r="J6705" s="990" t="s">
        <v>19764</v>
      </c>
      <c r="K6705" s="921" t="s">
        <v>36075</v>
      </c>
      <c r="L6705" s="797">
        <v>5</v>
      </c>
      <c r="M6705" s="655">
        <v>16975</v>
      </c>
      <c r="N6705" s="921" t="s">
        <v>36075</v>
      </c>
      <c r="O6705" s="797">
        <v>0</v>
      </c>
      <c r="P6705" s="655">
        <v>0</v>
      </c>
      <c r="Q6705" s="921"/>
      <c r="R6705" s="921" t="s">
        <v>33798</v>
      </c>
      <c r="S6705" s="1009">
        <v>0</v>
      </c>
    </row>
    <row r="6706" spans="1:19" s="889" customFormat="1" ht="34.9">
      <c r="A6706" s="989" t="s">
        <v>1035</v>
      </c>
      <c r="B6706" s="399" t="s">
        <v>29742</v>
      </c>
      <c r="C6706" s="399" t="s">
        <v>115</v>
      </c>
      <c r="D6706" s="399" t="s">
        <v>36076</v>
      </c>
      <c r="E6706" s="342">
        <v>3000</v>
      </c>
      <c r="F6706" s="432" t="s">
        <v>36077</v>
      </c>
      <c r="G6706" s="778" t="s">
        <v>36078</v>
      </c>
      <c r="H6706" s="990" t="s">
        <v>19733</v>
      </c>
      <c r="I6706" s="990" t="s">
        <v>19764</v>
      </c>
      <c r="J6706" s="990" t="s">
        <v>19764</v>
      </c>
      <c r="K6706" s="797" t="s">
        <v>6860</v>
      </c>
      <c r="L6706" s="797">
        <v>12</v>
      </c>
      <c r="M6706" s="655">
        <v>36102.92</v>
      </c>
      <c r="N6706" s="797" t="s">
        <v>6860</v>
      </c>
      <c r="O6706" s="797">
        <v>6</v>
      </c>
      <c r="P6706" s="655">
        <v>18000</v>
      </c>
      <c r="Q6706" s="797" t="s">
        <v>6860</v>
      </c>
      <c r="R6706" s="797">
        <v>12</v>
      </c>
      <c r="S6706" s="1009">
        <v>36000</v>
      </c>
    </row>
    <row r="6707" spans="1:19" s="889" customFormat="1" ht="34.9">
      <c r="A6707" s="989" t="s">
        <v>1035</v>
      </c>
      <c r="B6707" s="399" t="s">
        <v>29742</v>
      </c>
      <c r="C6707" s="399" t="s">
        <v>115</v>
      </c>
      <c r="D6707" s="399" t="s">
        <v>35814</v>
      </c>
      <c r="E6707" s="342">
        <v>2500</v>
      </c>
      <c r="F6707" s="432" t="s">
        <v>36079</v>
      </c>
      <c r="G6707" s="778" t="s">
        <v>36080</v>
      </c>
      <c r="H6707" s="990" t="s">
        <v>19713</v>
      </c>
      <c r="I6707" s="990" t="s">
        <v>34428</v>
      </c>
      <c r="J6707" s="990" t="s">
        <v>19773</v>
      </c>
      <c r="K6707" s="797" t="s">
        <v>36081</v>
      </c>
      <c r="L6707" s="797">
        <v>12</v>
      </c>
      <c r="M6707" s="655">
        <v>30000</v>
      </c>
      <c r="N6707" s="797" t="s">
        <v>36081</v>
      </c>
      <c r="O6707" s="797">
        <v>6</v>
      </c>
      <c r="P6707" s="655">
        <v>15000</v>
      </c>
      <c r="Q6707" s="797" t="s">
        <v>36081</v>
      </c>
      <c r="R6707" s="797">
        <v>12</v>
      </c>
      <c r="S6707" s="1009">
        <v>30000</v>
      </c>
    </row>
    <row r="6708" spans="1:19" s="889" customFormat="1" ht="34.9">
      <c r="A6708" s="989" t="s">
        <v>1035</v>
      </c>
      <c r="B6708" s="399" t="s">
        <v>29742</v>
      </c>
      <c r="C6708" s="399" t="s">
        <v>115</v>
      </c>
      <c r="D6708" s="399" t="s">
        <v>34672</v>
      </c>
      <c r="E6708" s="342">
        <v>6000</v>
      </c>
      <c r="F6708" s="432" t="s">
        <v>36082</v>
      </c>
      <c r="G6708" s="778" t="s">
        <v>36083</v>
      </c>
      <c r="H6708" s="990" t="s">
        <v>19713</v>
      </c>
      <c r="I6708" s="990" t="s">
        <v>19773</v>
      </c>
      <c r="J6708" s="990" t="s">
        <v>19703</v>
      </c>
      <c r="K6708" s="797" t="s">
        <v>36084</v>
      </c>
      <c r="L6708" s="797">
        <v>5</v>
      </c>
      <c r="M6708" s="655">
        <v>28266</v>
      </c>
      <c r="N6708" s="797" t="s">
        <v>36084</v>
      </c>
      <c r="O6708" s="797">
        <v>0</v>
      </c>
      <c r="P6708" s="655">
        <v>0</v>
      </c>
      <c r="Q6708" s="797"/>
      <c r="R6708" s="797">
        <v>0</v>
      </c>
      <c r="S6708" s="1009">
        <v>0</v>
      </c>
    </row>
    <row r="6709" spans="1:19" s="889" customFormat="1" ht="34.9">
      <c r="A6709" s="989" t="s">
        <v>1035</v>
      </c>
      <c r="B6709" s="399" t="s">
        <v>29742</v>
      </c>
      <c r="C6709" s="399" t="s">
        <v>115</v>
      </c>
      <c r="D6709" s="399" t="s">
        <v>36085</v>
      </c>
      <c r="E6709" s="342">
        <v>3300</v>
      </c>
      <c r="F6709" s="432" t="s">
        <v>36086</v>
      </c>
      <c r="G6709" s="778" t="s">
        <v>36087</v>
      </c>
      <c r="H6709" s="990" t="s">
        <v>23633</v>
      </c>
      <c r="I6709" s="990" t="s">
        <v>34377</v>
      </c>
      <c r="J6709" s="990" t="s">
        <v>19749</v>
      </c>
      <c r="K6709" s="797" t="s">
        <v>36088</v>
      </c>
      <c r="L6709" s="797">
        <v>12</v>
      </c>
      <c r="M6709" s="655">
        <v>39600</v>
      </c>
      <c r="N6709" s="797" t="s">
        <v>36088</v>
      </c>
      <c r="O6709" s="797">
        <v>6</v>
      </c>
      <c r="P6709" s="655">
        <v>19800</v>
      </c>
      <c r="Q6709" s="797" t="s">
        <v>36088</v>
      </c>
      <c r="R6709" s="797">
        <v>12</v>
      </c>
      <c r="S6709" s="1009">
        <v>39600</v>
      </c>
    </row>
    <row r="6710" spans="1:19" s="889" customFormat="1" ht="34.9">
      <c r="A6710" s="989" t="s">
        <v>1035</v>
      </c>
      <c r="B6710" s="399" t="s">
        <v>29742</v>
      </c>
      <c r="C6710" s="399" t="s">
        <v>115</v>
      </c>
      <c r="D6710" s="399" t="s">
        <v>36089</v>
      </c>
      <c r="E6710" s="342">
        <v>3000</v>
      </c>
      <c r="F6710" s="432" t="s">
        <v>36090</v>
      </c>
      <c r="G6710" s="778" t="s">
        <v>36091</v>
      </c>
      <c r="H6710" s="990" t="s">
        <v>20040</v>
      </c>
      <c r="I6710" s="990" t="s">
        <v>34428</v>
      </c>
      <c r="J6710" s="990" t="s">
        <v>19773</v>
      </c>
      <c r="K6710" s="797" t="s">
        <v>36092</v>
      </c>
      <c r="L6710" s="797">
        <v>4</v>
      </c>
      <c r="M6710" s="655">
        <v>15683</v>
      </c>
      <c r="N6710" s="797" t="s">
        <v>36092</v>
      </c>
      <c r="O6710" s="797">
        <v>0</v>
      </c>
      <c r="P6710" s="655">
        <v>0</v>
      </c>
      <c r="Q6710" s="797"/>
      <c r="R6710" s="797">
        <v>0</v>
      </c>
      <c r="S6710" s="1009">
        <v>0</v>
      </c>
    </row>
    <row r="6711" spans="1:19" s="889" customFormat="1" ht="34.9">
      <c r="A6711" s="989" t="s">
        <v>1035</v>
      </c>
      <c r="B6711" s="399" t="s">
        <v>29742</v>
      </c>
      <c r="C6711" s="399" t="s">
        <v>115</v>
      </c>
      <c r="D6711" s="399" t="s">
        <v>33768</v>
      </c>
      <c r="E6711" s="342">
        <v>3583</v>
      </c>
      <c r="F6711" s="432" t="s">
        <v>36093</v>
      </c>
      <c r="G6711" s="778" t="s">
        <v>36094</v>
      </c>
      <c r="H6711" s="990" t="s">
        <v>19713</v>
      </c>
      <c r="I6711" s="990" t="s">
        <v>19764</v>
      </c>
      <c r="J6711" s="990" t="s">
        <v>19764</v>
      </c>
      <c r="K6711" s="797" t="s">
        <v>36095</v>
      </c>
      <c r="L6711" s="797">
        <v>3</v>
      </c>
      <c r="M6711" s="655">
        <v>10750</v>
      </c>
      <c r="N6711" s="797" t="s">
        <v>36095</v>
      </c>
      <c r="O6711" s="797">
        <v>0</v>
      </c>
      <c r="P6711" s="655">
        <v>0</v>
      </c>
      <c r="Q6711" s="797"/>
      <c r="R6711" s="797">
        <v>0</v>
      </c>
      <c r="S6711" s="1009">
        <v>0</v>
      </c>
    </row>
    <row r="6712" spans="1:19" s="889" customFormat="1" ht="34.9">
      <c r="A6712" s="989" t="s">
        <v>1035</v>
      </c>
      <c r="B6712" s="399" t="s">
        <v>29742</v>
      </c>
      <c r="C6712" s="399" t="s">
        <v>115</v>
      </c>
      <c r="D6712" s="399" t="s">
        <v>36096</v>
      </c>
      <c r="E6712" s="342">
        <v>2500</v>
      </c>
      <c r="F6712" s="432" t="s">
        <v>36097</v>
      </c>
      <c r="G6712" s="778" t="s">
        <v>36098</v>
      </c>
      <c r="H6712" s="990" t="s">
        <v>19713</v>
      </c>
      <c r="I6712" s="990" t="s">
        <v>19773</v>
      </c>
      <c r="J6712" s="990" t="s">
        <v>19703</v>
      </c>
      <c r="K6712" s="797" t="s">
        <v>36099</v>
      </c>
      <c r="L6712" s="797">
        <v>12</v>
      </c>
      <c r="M6712" s="655">
        <v>30000</v>
      </c>
      <c r="N6712" s="797" t="s">
        <v>36099</v>
      </c>
      <c r="O6712" s="797">
        <v>6</v>
      </c>
      <c r="P6712" s="655">
        <v>15000</v>
      </c>
      <c r="Q6712" s="797" t="s">
        <v>36099</v>
      </c>
      <c r="R6712" s="797">
        <v>12</v>
      </c>
      <c r="S6712" s="1009">
        <v>30000</v>
      </c>
    </row>
    <row r="6713" spans="1:19" s="889" customFormat="1" ht="34.9">
      <c r="A6713" s="989" t="s">
        <v>1035</v>
      </c>
      <c r="B6713" s="399" t="s">
        <v>29742</v>
      </c>
      <c r="C6713" s="399" t="s">
        <v>115</v>
      </c>
      <c r="D6713" s="399" t="s">
        <v>35262</v>
      </c>
      <c r="E6713" s="342">
        <v>1600</v>
      </c>
      <c r="F6713" s="432" t="s">
        <v>36100</v>
      </c>
      <c r="G6713" s="778" t="s">
        <v>36101</v>
      </c>
      <c r="H6713" s="990" t="s">
        <v>19741</v>
      </c>
      <c r="I6713" s="990" t="s">
        <v>34377</v>
      </c>
      <c r="J6713" s="990" t="s">
        <v>19749</v>
      </c>
      <c r="K6713" s="797" t="s">
        <v>36102</v>
      </c>
      <c r="L6713" s="797">
        <v>12</v>
      </c>
      <c r="M6713" s="655">
        <v>19200</v>
      </c>
      <c r="N6713" s="797" t="s">
        <v>36102</v>
      </c>
      <c r="O6713" s="797">
        <v>6</v>
      </c>
      <c r="P6713" s="655">
        <v>9600</v>
      </c>
      <c r="Q6713" s="797" t="s">
        <v>36102</v>
      </c>
      <c r="R6713" s="797">
        <v>12</v>
      </c>
      <c r="S6713" s="1009">
        <v>19200</v>
      </c>
    </row>
    <row r="6714" spans="1:19" s="889" customFormat="1" ht="34.9">
      <c r="A6714" s="989" t="s">
        <v>1035</v>
      </c>
      <c r="B6714" s="399" t="s">
        <v>29742</v>
      </c>
      <c r="C6714" s="399" t="s">
        <v>115</v>
      </c>
      <c r="D6714" s="399" t="s">
        <v>36103</v>
      </c>
      <c r="E6714" s="342">
        <v>2000</v>
      </c>
      <c r="F6714" s="432" t="s">
        <v>36104</v>
      </c>
      <c r="G6714" s="778" t="s">
        <v>36105</v>
      </c>
      <c r="H6714" s="990" t="s">
        <v>19733</v>
      </c>
      <c r="I6714" s="990" t="s">
        <v>19773</v>
      </c>
      <c r="J6714" s="990" t="s">
        <v>19703</v>
      </c>
      <c r="K6714" s="797" t="s">
        <v>36106</v>
      </c>
      <c r="L6714" s="797">
        <v>12</v>
      </c>
      <c r="M6714" s="655">
        <v>24000</v>
      </c>
      <c r="N6714" s="797" t="s">
        <v>36106</v>
      </c>
      <c r="O6714" s="797">
        <v>6</v>
      </c>
      <c r="P6714" s="655">
        <v>12000</v>
      </c>
      <c r="Q6714" s="797" t="s">
        <v>36106</v>
      </c>
      <c r="R6714" s="797">
        <v>12</v>
      </c>
      <c r="S6714" s="1009">
        <v>24000</v>
      </c>
    </row>
    <row r="6715" spans="1:19" s="889" customFormat="1" ht="34.9">
      <c r="A6715" s="989" t="s">
        <v>1035</v>
      </c>
      <c r="B6715" s="399" t="s">
        <v>29742</v>
      </c>
      <c r="C6715" s="399" t="s">
        <v>115</v>
      </c>
      <c r="D6715" s="399" t="s">
        <v>34442</v>
      </c>
      <c r="E6715" s="342">
        <v>5500</v>
      </c>
      <c r="F6715" s="432" t="s">
        <v>36107</v>
      </c>
      <c r="G6715" s="778" t="s">
        <v>36108</v>
      </c>
      <c r="H6715" s="990" t="s">
        <v>19733</v>
      </c>
      <c r="I6715" s="990" t="s">
        <v>19773</v>
      </c>
      <c r="J6715" s="990" t="s">
        <v>19703</v>
      </c>
      <c r="K6715" s="797" t="s">
        <v>36109</v>
      </c>
      <c r="L6715" s="797">
        <v>12</v>
      </c>
      <c r="M6715" s="655">
        <v>66000</v>
      </c>
      <c r="N6715" s="797" t="s">
        <v>36109</v>
      </c>
      <c r="O6715" s="797">
        <v>6</v>
      </c>
      <c r="P6715" s="655">
        <v>33000</v>
      </c>
      <c r="Q6715" s="797" t="s">
        <v>36109</v>
      </c>
      <c r="R6715" s="797">
        <v>12</v>
      </c>
      <c r="S6715" s="1009">
        <v>66000</v>
      </c>
    </row>
    <row r="6716" spans="1:19" s="889" customFormat="1" ht="34.9">
      <c r="A6716" s="989" t="s">
        <v>1035</v>
      </c>
      <c r="B6716" s="399" t="s">
        <v>29742</v>
      </c>
      <c r="C6716" s="399" t="s">
        <v>115</v>
      </c>
      <c r="D6716" s="399" t="s">
        <v>36110</v>
      </c>
      <c r="E6716" s="342">
        <v>5500</v>
      </c>
      <c r="F6716" s="432" t="s">
        <v>36111</v>
      </c>
      <c r="G6716" s="778" t="s">
        <v>36112</v>
      </c>
      <c r="H6716" s="990" t="s">
        <v>21508</v>
      </c>
      <c r="I6716" s="990" t="s">
        <v>19764</v>
      </c>
      <c r="J6716" s="990" t="s">
        <v>19764</v>
      </c>
      <c r="K6716" s="797" t="s">
        <v>36113</v>
      </c>
      <c r="L6716" s="797">
        <v>12</v>
      </c>
      <c r="M6716" s="655">
        <v>66000</v>
      </c>
      <c r="N6716" s="797" t="s">
        <v>36113</v>
      </c>
      <c r="O6716" s="797">
        <v>6</v>
      </c>
      <c r="P6716" s="655">
        <v>33000</v>
      </c>
      <c r="Q6716" s="797" t="s">
        <v>36113</v>
      </c>
      <c r="R6716" s="797">
        <v>12</v>
      </c>
      <c r="S6716" s="1009">
        <v>66000</v>
      </c>
    </row>
    <row r="6717" spans="1:19" s="889" customFormat="1" ht="34.9">
      <c r="A6717" s="989" t="s">
        <v>1035</v>
      </c>
      <c r="B6717" s="399" t="s">
        <v>29742</v>
      </c>
      <c r="C6717" s="399" t="s">
        <v>115</v>
      </c>
      <c r="D6717" s="399" t="s">
        <v>34430</v>
      </c>
      <c r="E6717" s="342">
        <v>3000</v>
      </c>
      <c r="F6717" s="432" t="s">
        <v>36114</v>
      </c>
      <c r="G6717" s="778" t="s">
        <v>36115</v>
      </c>
      <c r="H6717" s="990" t="s">
        <v>19733</v>
      </c>
      <c r="I6717" s="990" t="s">
        <v>19773</v>
      </c>
      <c r="J6717" s="990" t="s">
        <v>19703</v>
      </c>
      <c r="K6717" s="797" t="s">
        <v>36116</v>
      </c>
      <c r="L6717" s="797">
        <v>12</v>
      </c>
      <c r="M6717" s="655">
        <v>35865.619999999995</v>
      </c>
      <c r="N6717" s="797" t="s">
        <v>36116</v>
      </c>
      <c r="O6717" s="797">
        <v>6</v>
      </c>
      <c r="P6717" s="655">
        <v>18000</v>
      </c>
      <c r="Q6717" s="797" t="s">
        <v>36116</v>
      </c>
      <c r="R6717" s="797">
        <v>12</v>
      </c>
      <c r="S6717" s="1009">
        <v>36000</v>
      </c>
    </row>
    <row r="6718" spans="1:19" s="889" customFormat="1" ht="34.9">
      <c r="A6718" s="989" t="s">
        <v>1035</v>
      </c>
      <c r="B6718" s="399" t="s">
        <v>29742</v>
      </c>
      <c r="C6718" s="399" t="s">
        <v>115</v>
      </c>
      <c r="D6718" s="399" t="s">
        <v>34734</v>
      </c>
      <c r="E6718" s="342">
        <v>13000</v>
      </c>
      <c r="F6718" s="432" t="s">
        <v>36117</v>
      </c>
      <c r="G6718" s="778" t="s">
        <v>36118</v>
      </c>
      <c r="H6718" s="990" t="s">
        <v>19733</v>
      </c>
      <c r="I6718" s="990" t="s">
        <v>19773</v>
      </c>
      <c r="J6718" s="990" t="s">
        <v>19703</v>
      </c>
      <c r="K6718" s="797" t="s">
        <v>36119</v>
      </c>
      <c r="L6718" s="797">
        <v>12</v>
      </c>
      <c r="M6718" s="655">
        <v>156000</v>
      </c>
      <c r="N6718" s="797" t="s">
        <v>36119</v>
      </c>
      <c r="O6718" s="797">
        <v>6</v>
      </c>
      <c r="P6718" s="655">
        <v>78000</v>
      </c>
      <c r="Q6718" s="797" t="s">
        <v>36119</v>
      </c>
      <c r="R6718" s="797">
        <v>12</v>
      </c>
      <c r="S6718" s="1009">
        <v>156000</v>
      </c>
    </row>
    <row r="6719" spans="1:19" s="889" customFormat="1" ht="34.9">
      <c r="A6719" s="989" t="s">
        <v>1035</v>
      </c>
      <c r="B6719" s="399" t="s">
        <v>29742</v>
      </c>
      <c r="C6719" s="399" t="s">
        <v>115</v>
      </c>
      <c r="D6719" s="399" t="s">
        <v>36120</v>
      </c>
      <c r="E6719" s="342">
        <v>3500</v>
      </c>
      <c r="F6719" s="432" t="s">
        <v>36121</v>
      </c>
      <c r="G6719" s="778" t="s">
        <v>36122</v>
      </c>
      <c r="H6719" s="990" t="s">
        <v>19713</v>
      </c>
      <c r="I6719" s="990" t="s">
        <v>34428</v>
      </c>
      <c r="J6719" s="990" t="s">
        <v>19773</v>
      </c>
      <c r="K6719" s="797" t="s">
        <v>36123</v>
      </c>
      <c r="L6719" s="797">
        <v>12</v>
      </c>
      <c r="M6719" s="655">
        <v>42007.78</v>
      </c>
      <c r="N6719" s="797" t="s">
        <v>36123</v>
      </c>
      <c r="O6719" s="797">
        <v>6</v>
      </c>
      <c r="P6719" s="655">
        <v>23566.67</v>
      </c>
      <c r="Q6719" s="797" t="s">
        <v>36123</v>
      </c>
      <c r="R6719" s="797">
        <v>12</v>
      </c>
      <c r="S6719" s="1009">
        <v>42000</v>
      </c>
    </row>
    <row r="6720" spans="1:19" s="889" customFormat="1" ht="34.9">
      <c r="A6720" s="989" t="s">
        <v>1035</v>
      </c>
      <c r="B6720" s="399" t="s">
        <v>29742</v>
      </c>
      <c r="C6720" s="399" t="s">
        <v>115</v>
      </c>
      <c r="D6720" s="399" t="s">
        <v>36124</v>
      </c>
      <c r="E6720" s="342">
        <v>3000</v>
      </c>
      <c r="F6720" s="432" t="s">
        <v>36125</v>
      </c>
      <c r="G6720" s="778" t="s">
        <v>36126</v>
      </c>
      <c r="H6720" s="990" t="s">
        <v>20568</v>
      </c>
      <c r="I6720" s="990" t="s">
        <v>19764</v>
      </c>
      <c r="J6720" s="990" t="s">
        <v>19764</v>
      </c>
      <c r="K6720" s="797" t="s">
        <v>36127</v>
      </c>
      <c r="L6720" s="797">
        <v>12</v>
      </c>
      <c r="M6720" s="655">
        <v>36000</v>
      </c>
      <c r="N6720" s="797" t="s">
        <v>36127</v>
      </c>
      <c r="O6720" s="797">
        <v>6</v>
      </c>
      <c r="P6720" s="655">
        <v>18000</v>
      </c>
      <c r="Q6720" s="797" t="s">
        <v>36127</v>
      </c>
      <c r="R6720" s="797">
        <v>12</v>
      </c>
      <c r="S6720" s="1009">
        <v>36000</v>
      </c>
    </row>
    <row r="6721" spans="1:19" s="889" customFormat="1" ht="34.9">
      <c r="A6721" s="989" t="s">
        <v>1035</v>
      </c>
      <c r="B6721" s="399" t="s">
        <v>29742</v>
      </c>
      <c r="C6721" s="399" t="s">
        <v>115</v>
      </c>
      <c r="D6721" s="399" t="s">
        <v>36128</v>
      </c>
      <c r="E6721" s="1005">
        <v>13000</v>
      </c>
      <c r="F6721" s="432" t="s">
        <v>31802</v>
      </c>
      <c r="G6721" s="778" t="s">
        <v>36129</v>
      </c>
      <c r="H6721" s="990" t="s">
        <v>36130</v>
      </c>
      <c r="I6721" s="990" t="s">
        <v>19773</v>
      </c>
      <c r="J6721" s="990" t="s">
        <v>19703</v>
      </c>
      <c r="K6721" s="797" t="s">
        <v>36131</v>
      </c>
      <c r="L6721" s="797">
        <v>1</v>
      </c>
      <c r="M6721" s="655">
        <v>21198.66</v>
      </c>
      <c r="N6721" s="797" t="s">
        <v>36131</v>
      </c>
      <c r="O6721" s="797">
        <v>0</v>
      </c>
      <c r="P6721" s="655">
        <v>0</v>
      </c>
      <c r="Q6721" s="797"/>
      <c r="R6721" s="797">
        <v>0</v>
      </c>
      <c r="S6721" s="1009">
        <v>0</v>
      </c>
    </row>
    <row r="6722" spans="1:19" s="889" customFormat="1" ht="34.9">
      <c r="A6722" s="989" t="s">
        <v>1035</v>
      </c>
      <c r="B6722" s="399" t="s">
        <v>29742</v>
      </c>
      <c r="C6722" s="399" t="s">
        <v>115</v>
      </c>
      <c r="D6722" s="399" t="s">
        <v>36132</v>
      </c>
      <c r="E6722" s="342">
        <v>13500</v>
      </c>
      <c r="F6722" s="432" t="s">
        <v>36133</v>
      </c>
      <c r="G6722" s="778" t="s">
        <v>36134</v>
      </c>
      <c r="H6722" s="990" t="s">
        <v>19733</v>
      </c>
      <c r="I6722" s="990" t="s">
        <v>34498</v>
      </c>
      <c r="J6722" s="990" t="s">
        <v>20890</v>
      </c>
      <c r="K6722" s="797" t="s">
        <v>36135</v>
      </c>
      <c r="L6722" s="797">
        <v>6</v>
      </c>
      <c r="M6722" s="655">
        <v>83634.31</v>
      </c>
      <c r="N6722" s="797" t="s">
        <v>36135</v>
      </c>
      <c r="O6722" s="797">
        <v>0</v>
      </c>
      <c r="P6722" s="655">
        <v>0</v>
      </c>
      <c r="Q6722" s="797"/>
      <c r="R6722" s="797">
        <v>0</v>
      </c>
      <c r="S6722" s="1009">
        <v>0</v>
      </c>
    </row>
    <row r="6723" spans="1:19" s="889" customFormat="1" ht="34.9">
      <c r="A6723" s="989" t="s">
        <v>1035</v>
      </c>
      <c r="B6723" s="399" t="s">
        <v>29742</v>
      </c>
      <c r="C6723" s="399" t="s">
        <v>115</v>
      </c>
      <c r="D6723" s="399" t="s">
        <v>35870</v>
      </c>
      <c r="E6723" s="342">
        <v>2500</v>
      </c>
      <c r="F6723" s="432" t="s">
        <v>36136</v>
      </c>
      <c r="G6723" s="778" t="s">
        <v>36137</v>
      </c>
      <c r="H6723" s="990" t="s">
        <v>19713</v>
      </c>
      <c r="I6723" s="990" t="s">
        <v>34428</v>
      </c>
      <c r="J6723" s="990" t="s">
        <v>19773</v>
      </c>
      <c r="K6723" s="797" t="s">
        <v>36138</v>
      </c>
      <c r="L6723" s="797">
        <v>12</v>
      </c>
      <c r="M6723" s="655">
        <v>30000</v>
      </c>
      <c r="N6723" s="797" t="s">
        <v>36138</v>
      </c>
      <c r="O6723" s="797">
        <v>6</v>
      </c>
      <c r="P6723" s="655">
        <v>14308.980000000001</v>
      </c>
      <c r="Q6723" s="797" t="s">
        <v>36138</v>
      </c>
      <c r="R6723" s="797">
        <v>12</v>
      </c>
      <c r="S6723" s="1009">
        <v>30000</v>
      </c>
    </row>
    <row r="6724" spans="1:19" s="889" customFormat="1" ht="34.9">
      <c r="A6724" s="989" t="s">
        <v>1035</v>
      </c>
      <c r="B6724" s="399" t="s">
        <v>29742</v>
      </c>
      <c r="C6724" s="399" t="s">
        <v>115</v>
      </c>
      <c r="D6724" s="399" t="s">
        <v>36139</v>
      </c>
      <c r="E6724" s="342">
        <v>2500</v>
      </c>
      <c r="F6724" s="432" t="s">
        <v>36140</v>
      </c>
      <c r="G6724" s="778" t="s">
        <v>36141</v>
      </c>
      <c r="H6724" s="990" t="s">
        <v>19733</v>
      </c>
      <c r="I6724" s="990" t="s">
        <v>19764</v>
      </c>
      <c r="J6724" s="990" t="s">
        <v>19764</v>
      </c>
      <c r="K6724" s="797" t="s">
        <v>36142</v>
      </c>
      <c r="L6724" s="797">
        <v>12</v>
      </c>
      <c r="M6724" s="655">
        <v>30000</v>
      </c>
      <c r="N6724" s="797" t="s">
        <v>36142</v>
      </c>
      <c r="O6724" s="797">
        <v>6</v>
      </c>
      <c r="P6724" s="655">
        <v>14999.99</v>
      </c>
      <c r="Q6724" s="797" t="s">
        <v>36142</v>
      </c>
      <c r="R6724" s="797">
        <v>12</v>
      </c>
      <c r="S6724" s="1009">
        <v>30000</v>
      </c>
    </row>
    <row r="6725" spans="1:19" s="889" customFormat="1" ht="34.9">
      <c r="A6725" s="989" t="s">
        <v>1035</v>
      </c>
      <c r="B6725" s="399" t="s">
        <v>29742</v>
      </c>
      <c r="C6725" s="399" t="s">
        <v>115</v>
      </c>
      <c r="D6725" s="399" t="s">
        <v>34430</v>
      </c>
      <c r="E6725" s="342">
        <v>3000</v>
      </c>
      <c r="F6725" s="432" t="s">
        <v>36143</v>
      </c>
      <c r="G6725" s="778" t="s">
        <v>36144</v>
      </c>
      <c r="H6725" s="990" t="s">
        <v>19733</v>
      </c>
      <c r="I6725" s="990" t="s">
        <v>19773</v>
      </c>
      <c r="J6725" s="990" t="s">
        <v>19703</v>
      </c>
      <c r="K6725" s="797" t="s">
        <v>36145</v>
      </c>
      <c r="L6725" s="797">
        <v>6</v>
      </c>
      <c r="M6725" s="655">
        <v>20192</v>
      </c>
      <c r="N6725" s="797" t="s">
        <v>36145</v>
      </c>
      <c r="O6725" s="797">
        <v>0</v>
      </c>
      <c r="P6725" s="655">
        <v>0</v>
      </c>
      <c r="Q6725" s="797"/>
      <c r="R6725" s="797">
        <v>0</v>
      </c>
      <c r="S6725" s="1009">
        <v>0</v>
      </c>
    </row>
    <row r="6726" spans="1:19" s="889" customFormat="1" ht="34.9">
      <c r="A6726" s="989" t="s">
        <v>1035</v>
      </c>
      <c r="B6726" s="399" t="s">
        <v>29742</v>
      </c>
      <c r="C6726" s="399" t="s">
        <v>115</v>
      </c>
      <c r="D6726" s="399" t="s">
        <v>36146</v>
      </c>
      <c r="E6726" s="342">
        <v>2400</v>
      </c>
      <c r="F6726" s="432" t="s">
        <v>36147</v>
      </c>
      <c r="G6726" s="778" t="s">
        <v>36148</v>
      </c>
      <c r="H6726" s="990" t="s">
        <v>24448</v>
      </c>
      <c r="I6726" s="990" t="s">
        <v>34377</v>
      </c>
      <c r="J6726" s="990" t="s">
        <v>19749</v>
      </c>
      <c r="K6726" s="797" t="s">
        <v>36149</v>
      </c>
      <c r="L6726" s="797">
        <v>12</v>
      </c>
      <c r="M6726" s="655">
        <v>28800</v>
      </c>
      <c r="N6726" s="797" t="s">
        <v>36149</v>
      </c>
      <c r="O6726" s="797">
        <v>6</v>
      </c>
      <c r="P6726" s="655">
        <v>14400</v>
      </c>
      <c r="Q6726" s="797" t="s">
        <v>36149</v>
      </c>
      <c r="R6726" s="797">
        <v>12</v>
      </c>
      <c r="S6726" s="1009">
        <v>28800</v>
      </c>
    </row>
    <row r="6727" spans="1:19" s="889" customFormat="1" ht="34.9">
      <c r="A6727" s="989" t="s">
        <v>1035</v>
      </c>
      <c r="B6727" s="399" t="s">
        <v>29742</v>
      </c>
      <c r="C6727" s="399" t="s">
        <v>115</v>
      </c>
      <c r="D6727" s="399" t="s">
        <v>36150</v>
      </c>
      <c r="E6727" s="342">
        <v>2000</v>
      </c>
      <c r="F6727" s="432" t="s">
        <v>36151</v>
      </c>
      <c r="G6727" s="778" t="s">
        <v>36152</v>
      </c>
      <c r="H6727" s="990" t="s">
        <v>20568</v>
      </c>
      <c r="I6727" s="990" t="s">
        <v>34428</v>
      </c>
      <c r="J6727" s="990" t="s">
        <v>19773</v>
      </c>
      <c r="K6727" s="797" t="s">
        <v>36153</v>
      </c>
      <c r="L6727" s="797">
        <v>9</v>
      </c>
      <c r="M6727" s="655">
        <v>22066.67</v>
      </c>
      <c r="N6727" s="797" t="s">
        <v>36153</v>
      </c>
      <c r="O6727" s="797">
        <v>6</v>
      </c>
      <c r="P6727" s="655">
        <v>12000</v>
      </c>
      <c r="Q6727" s="797" t="s">
        <v>36153</v>
      </c>
      <c r="R6727" s="797">
        <v>12</v>
      </c>
      <c r="S6727" s="1009">
        <v>24000</v>
      </c>
    </row>
    <row r="6728" spans="1:19" s="889" customFormat="1" ht="34.9">
      <c r="A6728" s="989" t="s">
        <v>1035</v>
      </c>
      <c r="B6728" s="399" t="s">
        <v>29742</v>
      </c>
      <c r="C6728" s="399" t="s">
        <v>115</v>
      </c>
      <c r="D6728" s="399" t="s">
        <v>36154</v>
      </c>
      <c r="E6728" s="342">
        <v>2400</v>
      </c>
      <c r="F6728" s="432" t="s">
        <v>36155</v>
      </c>
      <c r="G6728" s="778" t="s">
        <v>36156</v>
      </c>
      <c r="H6728" s="990" t="s">
        <v>23633</v>
      </c>
      <c r="I6728" s="990" t="s">
        <v>34377</v>
      </c>
      <c r="J6728" s="990" t="s">
        <v>19749</v>
      </c>
      <c r="K6728" s="797" t="s">
        <v>36157</v>
      </c>
      <c r="L6728" s="797">
        <v>12</v>
      </c>
      <c r="M6728" s="655">
        <v>28800</v>
      </c>
      <c r="N6728" s="797" t="s">
        <v>36157</v>
      </c>
      <c r="O6728" s="797">
        <v>6</v>
      </c>
      <c r="P6728" s="655">
        <v>14400</v>
      </c>
      <c r="Q6728" s="797" t="s">
        <v>36157</v>
      </c>
      <c r="R6728" s="797">
        <v>12</v>
      </c>
      <c r="S6728" s="1009">
        <v>28800</v>
      </c>
    </row>
    <row r="6729" spans="1:19" s="889" customFormat="1" ht="46.5">
      <c r="A6729" s="989" t="s">
        <v>1035</v>
      </c>
      <c r="B6729" s="399" t="s">
        <v>29742</v>
      </c>
      <c r="C6729" s="399" t="s">
        <v>115</v>
      </c>
      <c r="D6729" s="399" t="s">
        <v>36158</v>
      </c>
      <c r="E6729" s="342">
        <v>4500</v>
      </c>
      <c r="F6729" s="432" t="s">
        <v>36159</v>
      </c>
      <c r="G6729" s="778" t="s">
        <v>36160</v>
      </c>
      <c r="H6729" s="990" t="s">
        <v>19713</v>
      </c>
      <c r="I6729" s="990" t="s">
        <v>19764</v>
      </c>
      <c r="J6729" s="990" t="s">
        <v>19764</v>
      </c>
      <c r="K6729" s="797" t="s">
        <v>36161</v>
      </c>
      <c r="L6729" s="797">
        <v>7</v>
      </c>
      <c r="M6729" s="655">
        <v>32550</v>
      </c>
      <c r="N6729" s="797" t="s">
        <v>36161</v>
      </c>
      <c r="O6729" s="797">
        <v>6</v>
      </c>
      <c r="P6729" s="655">
        <v>27030.2</v>
      </c>
      <c r="Q6729" s="797" t="s">
        <v>36161</v>
      </c>
      <c r="R6729" s="797">
        <v>12</v>
      </c>
      <c r="S6729" s="1009">
        <v>54000</v>
      </c>
    </row>
    <row r="6730" spans="1:19" s="889" customFormat="1" ht="34.9">
      <c r="A6730" s="989" t="s">
        <v>1035</v>
      </c>
      <c r="B6730" s="399" t="s">
        <v>29742</v>
      </c>
      <c r="C6730" s="399" t="s">
        <v>115</v>
      </c>
      <c r="D6730" s="399" t="s">
        <v>36162</v>
      </c>
      <c r="E6730" s="342">
        <v>9000</v>
      </c>
      <c r="F6730" s="432" t="s">
        <v>36163</v>
      </c>
      <c r="G6730" s="778" t="s">
        <v>36164</v>
      </c>
      <c r="H6730" s="990" t="s">
        <v>19713</v>
      </c>
      <c r="I6730" s="990" t="s">
        <v>19773</v>
      </c>
      <c r="J6730" s="990" t="s">
        <v>19703</v>
      </c>
      <c r="K6730" s="797" t="s">
        <v>36165</v>
      </c>
      <c r="L6730" s="797">
        <v>12</v>
      </c>
      <c r="M6730" s="655">
        <v>108000</v>
      </c>
      <c r="N6730" s="797" t="s">
        <v>36165</v>
      </c>
      <c r="O6730" s="797">
        <v>6</v>
      </c>
      <c r="P6730" s="655">
        <v>54000</v>
      </c>
      <c r="Q6730" s="797" t="s">
        <v>36165</v>
      </c>
      <c r="R6730" s="797">
        <v>12</v>
      </c>
      <c r="S6730" s="1009">
        <v>108000</v>
      </c>
    </row>
    <row r="6731" spans="1:19" s="889" customFormat="1" ht="34.9">
      <c r="A6731" s="989" t="s">
        <v>1035</v>
      </c>
      <c r="B6731" s="399" t="s">
        <v>29742</v>
      </c>
      <c r="C6731" s="399" t="s">
        <v>115</v>
      </c>
      <c r="D6731" s="399" t="s">
        <v>36166</v>
      </c>
      <c r="E6731" s="342">
        <v>3200</v>
      </c>
      <c r="F6731" s="432" t="s">
        <v>36167</v>
      </c>
      <c r="G6731" s="778" t="s">
        <v>36168</v>
      </c>
      <c r="H6731" s="990" t="s">
        <v>21495</v>
      </c>
      <c r="I6731" s="990" t="s">
        <v>19773</v>
      </c>
      <c r="J6731" s="990" t="s">
        <v>19703</v>
      </c>
      <c r="K6731" s="797" t="s">
        <v>36169</v>
      </c>
      <c r="L6731" s="797">
        <v>12</v>
      </c>
      <c r="M6731" s="655">
        <v>38400</v>
      </c>
      <c r="N6731" s="797" t="s">
        <v>36169</v>
      </c>
      <c r="O6731" s="797">
        <v>6</v>
      </c>
      <c r="P6731" s="655">
        <v>19200</v>
      </c>
      <c r="Q6731" s="797" t="s">
        <v>36169</v>
      </c>
      <c r="R6731" s="797">
        <v>12</v>
      </c>
      <c r="S6731" s="1009">
        <v>38400</v>
      </c>
    </row>
    <row r="6732" spans="1:19" s="889" customFormat="1" ht="34.9">
      <c r="A6732" s="989" t="s">
        <v>1035</v>
      </c>
      <c r="B6732" s="399" t="s">
        <v>29742</v>
      </c>
      <c r="C6732" s="399" t="s">
        <v>115</v>
      </c>
      <c r="D6732" s="399" t="s">
        <v>35968</v>
      </c>
      <c r="E6732" s="342">
        <v>5000</v>
      </c>
      <c r="F6732" s="432" t="s">
        <v>36170</v>
      </c>
      <c r="G6732" s="778" t="s">
        <v>36171</v>
      </c>
      <c r="H6732" s="990" t="s">
        <v>19790</v>
      </c>
      <c r="I6732" s="990" t="s">
        <v>19764</v>
      </c>
      <c r="J6732" s="990" t="s">
        <v>19764</v>
      </c>
      <c r="K6732" s="797" t="s">
        <v>36172</v>
      </c>
      <c r="L6732" s="797">
        <v>12</v>
      </c>
      <c r="M6732" s="655">
        <v>60000</v>
      </c>
      <c r="N6732" s="797" t="s">
        <v>36172</v>
      </c>
      <c r="O6732" s="797">
        <v>6</v>
      </c>
      <c r="P6732" s="655">
        <v>30000</v>
      </c>
      <c r="Q6732" s="797" t="s">
        <v>36172</v>
      </c>
      <c r="R6732" s="797">
        <v>12</v>
      </c>
      <c r="S6732" s="1009">
        <v>60000</v>
      </c>
    </row>
    <row r="6733" spans="1:19" s="889" customFormat="1" ht="46.5">
      <c r="A6733" s="989" t="s">
        <v>1035</v>
      </c>
      <c r="B6733" s="399" t="s">
        <v>29742</v>
      </c>
      <c r="C6733" s="399" t="s">
        <v>115</v>
      </c>
      <c r="D6733" s="399" t="s">
        <v>36173</v>
      </c>
      <c r="E6733" s="342">
        <v>6000</v>
      </c>
      <c r="F6733" s="432" t="s">
        <v>36174</v>
      </c>
      <c r="G6733" s="778" t="s">
        <v>36175</v>
      </c>
      <c r="H6733" s="990" t="s">
        <v>36176</v>
      </c>
      <c r="I6733" s="990" t="s">
        <v>34494</v>
      </c>
      <c r="J6733" s="990" t="s">
        <v>19749</v>
      </c>
      <c r="K6733" s="797" t="s">
        <v>36177</v>
      </c>
      <c r="L6733" s="797">
        <v>12</v>
      </c>
      <c r="M6733" s="655">
        <v>72000</v>
      </c>
      <c r="N6733" s="797" t="s">
        <v>36177</v>
      </c>
      <c r="O6733" s="797">
        <v>6</v>
      </c>
      <c r="P6733" s="655">
        <v>36000</v>
      </c>
      <c r="Q6733" s="797" t="s">
        <v>36177</v>
      </c>
      <c r="R6733" s="797">
        <v>12</v>
      </c>
      <c r="S6733" s="1009">
        <v>72000</v>
      </c>
    </row>
    <row r="6734" spans="1:19" s="889" customFormat="1" ht="34.9">
      <c r="A6734" s="989" t="s">
        <v>1035</v>
      </c>
      <c r="B6734" s="399" t="s">
        <v>29742</v>
      </c>
      <c r="C6734" s="399" t="s">
        <v>115</v>
      </c>
      <c r="D6734" s="399" t="s">
        <v>36178</v>
      </c>
      <c r="E6734" s="342">
        <v>11750</v>
      </c>
      <c r="F6734" s="432" t="s">
        <v>36179</v>
      </c>
      <c r="G6734" s="778" t="s">
        <v>36180</v>
      </c>
      <c r="H6734" s="990" t="s">
        <v>19733</v>
      </c>
      <c r="I6734" s="990" t="s">
        <v>19773</v>
      </c>
      <c r="J6734" s="990" t="s">
        <v>19703</v>
      </c>
      <c r="K6734" s="797" t="s">
        <v>36181</v>
      </c>
      <c r="L6734" s="797">
        <v>12</v>
      </c>
      <c r="M6734" s="655">
        <v>134875.95000000001</v>
      </c>
      <c r="N6734" s="797" t="s">
        <v>36181</v>
      </c>
      <c r="O6734" s="797">
        <v>6</v>
      </c>
      <c r="P6734" s="655">
        <v>70500</v>
      </c>
      <c r="Q6734" s="797" t="s">
        <v>36181</v>
      </c>
      <c r="R6734" s="797">
        <v>12</v>
      </c>
      <c r="S6734" s="1009">
        <v>141000</v>
      </c>
    </row>
    <row r="6735" spans="1:19" s="889" customFormat="1" ht="34.9">
      <c r="A6735" s="989" t="s">
        <v>1035</v>
      </c>
      <c r="B6735" s="399" t="s">
        <v>29742</v>
      </c>
      <c r="C6735" s="399" t="s">
        <v>115</v>
      </c>
      <c r="D6735" s="399" t="s">
        <v>35544</v>
      </c>
      <c r="E6735" s="342">
        <v>2500</v>
      </c>
      <c r="F6735" s="432" t="s">
        <v>36182</v>
      </c>
      <c r="G6735" s="778" t="s">
        <v>36183</v>
      </c>
      <c r="H6735" s="990" t="s">
        <v>19733</v>
      </c>
      <c r="I6735" s="990" t="s">
        <v>19764</v>
      </c>
      <c r="J6735" s="990" t="s">
        <v>19764</v>
      </c>
      <c r="K6735" s="797" t="s">
        <v>36184</v>
      </c>
      <c r="L6735" s="797">
        <v>12</v>
      </c>
      <c r="M6735" s="655">
        <v>30000</v>
      </c>
      <c r="N6735" s="797" t="s">
        <v>36184</v>
      </c>
      <c r="O6735" s="797">
        <v>6</v>
      </c>
      <c r="P6735" s="655">
        <v>15000</v>
      </c>
      <c r="Q6735" s="797" t="s">
        <v>36184</v>
      </c>
      <c r="R6735" s="797">
        <v>12</v>
      </c>
      <c r="S6735" s="1009">
        <v>30000</v>
      </c>
    </row>
    <row r="6736" spans="1:19" s="889" customFormat="1" ht="34.9">
      <c r="A6736" s="989" t="s">
        <v>1035</v>
      </c>
      <c r="B6736" s="399" t="s">
        <v>29742</v>
      </c>
      <c r="C6736" s="399" t="s">
        <v>115</v>
      </c>
      <c r="D6736" s="399" t="s">
        <v>34430</v>
      </c>
      <c r="E6736" s="342">
        <v>3000</v>
      </c>
      <c r="F6736" s="432" t="s">
        <v>36185</v>
      </c>
      <c r="G6736" s="778" t="s">
        <v>36186</v>
      </c>
      <c r="H6736" s="990" t="s">
        <v>19733</v>
      </c>
      <c r="I6736" s="990" t="s">
        <v>19764</v>
      </c>
      <c r="J6736" s="990" t="s">
        <v>19764</v>
      </c>
      <c r="K6736" s="797" t="s">
        <v>36187</v>
      </c>
      <c r="L6736" s="797">
        <v>12</v>
      </c>
      <c r="M6736" s="655">
        <v>36050</v>
      </c>
      <c r="N6736" s="797" t="s">
        <v>36187</v>
      </c>
      <c r="O6736" s="797">
        <v>6</v>
      </c>
      <c r="P6736" s="655">
        <v>18100.669999999998</v>
      </c>
      <c r="Q6736" s="797" t="s">
        <v>36187</v>
      </c>
      <c r="R6736" s="797">
        <v>12</v>
      </c>
      <c r="S6736" s="1009">
        <v>36000</v>
      </c>
    </row>
    <row r="6737" spans="1:19" s="889" customFormat="1" ht="34.9">
      <c r="A6737" s="989" t="s">
        <v>1035</v>
      </c>
      <c r="B6737" s="399" t="s">
        <v>29742</v>
      </c>
      <c r="C6737" s="399" t="s">
        <v>115</v>
      </c>
      <c r="D6737" s="399" t="s">
        <v>35442</v>
      </c>
      <c r="E6737" s="342">
        <v>3000</v>
      </c>
      <c r="F6737" s="432" t="s">
        <v>36188</v>
      </c>
      <c r="G6737" s="778" t="s">
        <v>36189</v>
      </c>
      <c r="H6737" s="990" t="s">
        <v>19733</v>
      </c>
      <c r="I6737" s="990" t="s">
        <v>19773</v>
      </c>
      <c r="J6737" s="990" t="s">
        <v>19703</v>
      </c>
      <c r="K6737" s="797" t="s">
        <v>36190</v>
      </c>
      <c r="L6737" s="797">
        <v>12</v>
      </c>
      <c r="M6737" s="655">
        <v>36100</v>
      </c>
      <c r="N6737" s="797" t="s">
        <v>36190</v>
      </c>
      <c r="O6737" s="797">
        <v>6</v>
      </c>
      <c r="P6737" s="655">
        <v>18000</v>
      </c>
      <c r="Q6737" s="797" t="s">
        <v>36190</v>
      </c>
      <c r="R6737" s="797">
        <v>12</v>
      </c>
      <c r="S6737" s="1009">
        <v>36000</v>
      </c>
    </row>
    <row r="6738" spans="1:19" s="889" customFormat="1" ht="34.9">
      <c r="A6738" s="989" t="s">
        <v>1035</v>
      </c>
      <c r="B6738" s="399" t="s">
        <v>29742</v>
      </c>
      <c r="C6738" s="399" t="s">
        <v>115</v>
      </c>
      <c r="D6738" s="399" t="s">
        <v>34638</v>
      </c>
      <c r="E6738" s="342">
        <v>5000</v>
      </c>
      <c r="F6738" s="432" t="s">
        <v>36191</v>
      </c>
      <c r="G6738" s="778" t="s">
        <v>36192</v>
      </c>
      <c r="H6738" s="990" t="s">
        <v>19733</v>
      </c>
      <c r="I6738" s="990" t="s">
        <v>29838</v>
      </c>
      <c r="J6738" s="990" t="s">
        <v>19749</v>
      </c>
      <c r="K6738" s="797" t="s">
        <v>32512</v>
      </c>
      <c r="L6738" s="797">
        <v>12</v>
      </c>
      <c r="M6738" s="655">
        <v>60000</v>
      </c>
      <c r="N6738" s="797" t="s">
        <v>32512</v>
      </c>
      <c r="O6738" s="797">
        <v>6</v>
      </c>
      <c r="P6738" s="655">
        <v>30000</v>
      </c>
      <c r="Q6738" s="797" t="s">
        <v>32512</v>
      </c>
      <c r="R6738" s="797">
        <v>12</v>
      </c>
      <c r="S6738" s="1009">
        <v>60000</v>
      </c>
    </row>
    <row r="6739" spans="1:19" s="889" customFormat="1" ht="46.5">
      <c r="A6739" s="989" t="s">
        <v>1035</v>
      </c>
      <c r="B6739" s="399" t="s">
        <v>29742</v>
      </c>
      <c r="C6739" s="399" t="s">
        <v>115</v>
      </c>
      <c r="D6739" s="399" t="s">
        <v>36193</v>
      </c>
      <c r="E6739" s="342">
        <v>2400</v>
      </c>
      <c r="F6739" s="432" t="s">
        <v>36194</v>
      </c>
      <c r="G6739" s="778" t="s">
        <v>36195</v>
      </c>
      <c r="H6739" s="990" t="s">
        <v>19733</v>
      </c>
      <c r="I6739" s="990" t="s">
        <v>19764</v>
      </c>
      <c r="J6739" s="990" t="s">
        <v>19764</v>
      </c>
      <c r="K6739" s="797" t="s">
        <v>36196</v>
      </c>
      <c r="L6739" s="797">
        <v>7</v>
      </c>
      <c r="M6739" s="655">
        <v>17840</v>
      </c>
      <c r="N6739" s="797" t="s">
        <v>36196</v>
      </c>
      <c r="O6739" s="797">
        <v>6</v>
      </c>
      <c r="P6739" s="655">
        <v>14400</v>
      </c>
      <c r="Q6739" s="797" t="s">
        <v>36196</v>
      </c>
      <c r="R6739" s="797">
        <v>12</v>
      </c>
      <c r="S6739" s="1009">
        <v>28800</v>
      </c>
    </row>
    <row r="6740" spans="1:19" s="889" customFormat="1" ht="34.9">
      <c r="A6740" s="989" t="s">
        <v>1035</v>
      </c>
      <c r="B6740" s="399" t="s">
        <v>29742</v>
      </c>
      <c r="C6740" s="399" t="s">
        <v>115</v>
      </c>
      <c r="D6740" s="399" t="s">
        <v>36197</v>
      </c>
      <c r="E6740" s="342">
        <v>2500</v>
      </c>
      <c r="F6740" s="432" t="s">
        <v>36198</v>
      </c>
      <c r="G6740" s="778" t="s">
        <v>36199</v>
      </c>
      <c r="H6740" s="990" t="s">
        <v>23633</v>
      </c>
      <c r="I6740" s="990" t="s">
        <v>34377</v>
      </c>
      <c r="J6740" s="990" t="s">
        <v>19749</v>
      </c>
      <c r="K6740" s="797" t="s">
        <v>32840</v>
      </c>
      <c r="L6740" s="797">
        <v>12</v>
      </c>
      <c r="M6740" s="655">
        <v>30000</v>
      </c>
      <c r="N6740" s="797" t="s">
        <v>32840</v>
      </c>
      <c r="O6740" s="797">
        <v>6</v>
      </c>
      <c r="P6740" s="655">
        <v>15000</v>
      </c>
      <c r="Q6740" s="797" t="s">
        <v>32840</v>
      </c>
      <c r="R6740" s="797">
        <v>12</v>
      </c>
      <c r="S6740" s="1009">
        <v>30000</v>
      </c>
    </row>
    <row r="6741" spans="1:19" s="889" customFormat="1" ht="34.9">
      <c r="A6741" s="989" t="s">
        <v>1035</v>
      </c>
      <c r="B6741" s="399" t="s">
        <v>29742</v>
      </c>
      <c r="C6741" s="399" t="s">
        <v>115</v>
      </c>
      <c r="D6741" s="399" t="s">
        <v>36200</v>
      </c>
      <c r="E6741" s="342">
        <v>2800</v>
      </c>
      <c r="F6741" s="432" t="s">
        <v>36201</v>
      </c>
      <c r="G6741" s="778" t="s">
        <v>36202</v>
      </c>
      <c r="H6741" s="990" t="s">
        <v>19895</v>
      </c>
      <c r="I6741" s="990" t="s">
        <v>34377</v>
      </c>
      <c r="J6741" s="990" t="s">
        <v>19749</v>
      </c>
      <c r="K6741" s="797" t="s">
        <v>36203</v>
      </c>
      <c r="L6741" s="797">
        <v>11</v>
      </c>
      <c r="M6741" s="655">
        <v>33600</v>
      </c>
      <c r="N6741" s="797" t="s">
        <v>36203</v>
      </c>
      <c r="O6741" s="797">
        <v>6</v>
      </c>
      <c r="P6741" s="655">
        <v>16800</v>
      </c>
      <c r="Q6741" s="797" t="s">
        <v>36203</v>
      </c>
      <c r="R6741" s="797">
        <v>12</v>
      </c>
      <c r="S6741" s="1009">
        <v>33600</v>
      </c>
    </row>
    <row r="6742" spans="1:19" s="889" customFormat="1" ht="46.5">
      <c r="A6742" s="989" t="s">
        <v>1035</v>
      </c>
      <c r="B6742" s="399" t="s">
        <v>29742</v>
      </c>
      <c r="C6742" s="399" t="s">
        <v>115</v>
      </c>
      <c r="D6742" s="399" t="s">
        <v>36204</v>
      </c>
      <c r="E6742" s="342">
        <v>2000</v>
      </c>
      <c r="F6742" s="432" t="s">
        <v>36205</v>
      </c>
      <c r="G6742" s="778" t="s">
        <v>36206</v>
      </c>
      <c r="H6742" s="990" t="s">
        <v>19713</v>
      </c>
      <c r="I6742" s="990" t="s">
        <v>19773</v>
      </c>
      <c r="J6742" s="990" t="s">
        <v>19703</v>
      </c>
      <c r="K6742" s="797" t="s">
        <v>36207</v>
      </c>
      <c r="L6742" s="797">
        <v>7</v>
      </c>
      <c r="M6742" s="655">
        <v>14466.67</v>
      </c>
      <c r="N6742" s="797" t="s">
        <v>36207</v>
      </c>
      <c r="O6742" s="797">
        <v>6</v>
      </c>
      <c r="P6742" s="655">
        <v>12000</v>
      </c>
      <c r="Q6742" s="797" t="s">
        <v>36207</v>
      </c>
      <c r="R6742" s="797">
        <v>12</v>
      </c>
      <c r="S6742" s="1009">
        <v>24000</v>
      </c>
    </row>
    <row r="6743" spans="1:19" s="889" customFormat="1" ht="34.9">
      <c r="A6743" s="989" t="s">
        <v>1035</v>
      </c>
      <c r="B6743" s="399" t="s">
        <v>29742</v>
      </c>
      <c r="C6743" s="399" t="s">
        <v>115</v>
      </c>
      <c r="D6743" s="399" t="s">
        <v>27688</v>
      </c>
      <c r="E6743" s="342">
        <v>3000</v>
      </c>
      <c r="F6743" s="432" t="s">
        <v>36208</v>
      </c>
      <c r="G6743" s="778" t="s">
        <v>36209</v>
      </c>
      <c r="H6743" s="990" t="s">
        <v>19713</v>
      </c>
      <c r="I6743" s="990" t="s">
        <v>19764</v>
      </c>
      <c r="J6743" s="990" t="s">
        <v>19764</v>
      </c>
      <c r="K6743" s="797" t="s">
        <v>36210</v>
      </c>
      <c r="L6743" s="797">
        <v>5</v>
      </c>
      <c r="M6743" s="655">
        <v>13625</v>
      </c>
      <c r="N6743" s="797" t="s">
        <v>36210</v>
      </c>
      <c r="O6743" s="797">
        <v>0</v>
      </c>
      <c r="P6743" s="655">
        <v>0</v>
      </c>
      <c r="Q6743" s="797"/>
      <c r="R6743" s="797">
        <v>0</v>
      </c>
      <c r="S6743" s="1009">
        <v>0</v>
      </c>
    </row>
    <row r="6744" spans="1:19" s="889" customFormat="1" ht="34.9">
      <c r="A6744" s="989" t="s">
        <v>1035</v>
      </c>
      <c r="B6744" s="399" t="s">
        <v>29742</v>
      </c>
      <c r="C6744" s="399" t="s">
        <v>115</v>
      </c>
      <c r="D6744" s="399" t="s">
        <v>36211</v>
      </c>
      <c r="E6744" s="342">
        <v>2500</v>
      </c>
      <c r="F6744" s="432" t="s">
        <v>36212</v>
      </c>
      <c r="G6744" s="778" t="s">
        <v>36213</v>
      </c>
      <c r="H6744" s="990" t="s">
        <v>19733</v>
      </c>
      <c r="I6744" s="990" t="s">
        <v>19764</v>
      </c>
      <c r="J6744" s="990" t="s">
        <v>19764</v>
      </c>
      <c r="K6744" s="797" t="s">
        <v>36214</v>
      </c>
      <c r="L6744" s="797">
        <v>12</v>
      </c>
      <c r="M6744" s="655">
        <v>30000</v>
      </c>
      <c r="N6744" s="797" t="s">
        <v>36214</v>
      </c>
      <c r="O6744" s="797">
        <v>6</v>
      </c>
      <c r="P6744" s="655">
        <v>15083.89</v>
      </c>
      <c r="Q6744" s="797" t="s">
        <v>36214</v>
      </c>
      <c r="R6744" s="797">
        <v>12</v>
      </c>
      <c r="S6744" s="1009">
        <v>30000</v>
      </c>
    </row>
    <row r="6745" spans="1:19" s="889" customFormat="1" ht="34.9">
      <c r="A6745" s="989" t="s">
        <v>1035</v>
      </c>
      <c r="B6745" s="399" t="s">
        <v>29742</v>
      </c>
      <c r="C6745" s="399" t="s">
        <v>115</v>
      </c>
      <c r="D6745" s="399" t="s">
        <v>36215</v>
      </c>
      <c r="E6745" s="342">
        <v>5500</v>
      </c>
      <c r="F6745" s="432" t="s">
        <v>36216</v>
      </c>
      <c r="G6745" s="778" t="s">
        <v>36217</v>
      </c>
      <c r="H6745" s="990" t="s">
        <v>19733</v>
      </c>
      <c r="I6745" s="990" t="s">
        <v>19773</v>
      </c>
      <c r="J6745" s="990" t="s">
        <v>19703</v>
      </c>
      <c r="K6745" s="797" t="s">
        <v>36218</v>
      </c>
      <c r="L6745" s="797">
        <v>12</v>
      </c>
      <c r="M6745" s="655">
        <v>66183.33</v>
      </c>
      <c r="N6745" s="797" t="s">
        <v>36218</v>
      </c>
      <c r="O6745" s="797">
        <v>6</v>
      </c>
      <c r="P6745" s="655">
        <v>33000</v>
      </c>
      <c r="Q6745" s="797" t="s">
        <v>36218</v>
      </c>
      <c r="R6745" s="797">
        <v>12</v>
      </c>
      <c r="S6745" s="1009">
        <v>66000</v>
      </c>
    </row>
    <row r="6746" spans="1:19" s="889" customFormat="1" ht="34.9">
      <c r="A6746" s="989" t="s">
        <v>1035</v>
      </c>
      <c r="B6746" s="399" t="s">
        <v>29742</v>
      </c>
      <c r="C6746" s="399" t="s">
        <v>115</v>
      </c>
      <c r="D6746" s="399" t="s">
        <v>36219</v>
      </c>
      <c r="E6746" s="342">
        <v>2050</v>
      </c>
      <c r="F6746" s="432" t="s">
        <v>36220</v>
      </c>
      <c r="G6746" s="778" t="s">
        <v>36221</v>
      </c>
      <c r="H6746" s="990" t="s">
        <v>36222</v>
      </c>
      <c r="I6746" s="990" t="s">
        <v>34377</v>
      </c>
      <c r="J6746" s="990" t="s">
        <v>19749</v>
      </c>
      <c r="K6746" s="797" t="s">
        <v>36223</v>
      </c>
      <c r="L6746" s="797">
        <v>12</v>
      </c>
      <c r="M6746" s="655">
        <v>24599.989999999998</v>
      </c>
      <c r="N6746" s="797" t="s">
        <v>36223</v>
      </c>
      <c r="O6746" s="797">
        <v>6</v>
      </c>
      <c r="P6746" s="655">
        <v>12300</v>
      </c>
      <c r="Q6746" s="797" t="s">
        <v>36223</v>
      </c>
      <c r="R6746" s="797">
        <v>12</v>
      </c>
      <c r="S6746" s="1009">
        <v>24600</v>
      </c>
    </row>
    <row r="6747" spans="1:19" s="889" customFormat="1" ht="34.9">
      <c r="A6747" s="989" t="s">
        <v>1035</v>
      </c>
      <c r="B6747" s="399" t="s">
        <v>29742</v>
      </c>
      <c r="C6747" s="399" t="s">
        <v>115</v>
      </c>
      <c r="D6747" s="399" t="s">
        <v>36224</v>
      </c>
      <c r="E6747" s="342">
        <v>4000</v>
      </c>
      <c r="F6747" s="432" t="s">
        <v>36225</v>
      </c>
      <c r="G6747" s="778" t="s">
        <v>36226</v>
      </c>
      <c r="H6747" s="990" t="s">
        <v>23359</v>
      </c>
      <c r="I6747" s="990" t="s">
        <v>19764</v>
      </c>
      <c r="J6747" s="990" t="s">
        <v>19764</v>
      </c>
      <c r="K6747" s="797" t="s">
        <v>32430</v>
      </c>
      <c r="L6747" s="797">
        <v>12</v>
      </c>
      <c r="M6747" s="655">
        <v>48000</v>
      </c>
      <c r="N6747" s="797" t="s">
        <v>32430</v>
      </c>
      <c r="O6747" s="797">
        <v>6</v>
      </c>
      <c r="P6747" s="655">
        <v>24000</v>
      </c>
      <c r="Q6747" s="797" t="s">
        <v>32430</v>
      </c>
      <c r="R6747" s="797">
        <v>12</v>
      </c>
      <c r="S6747" s="1009">
        <v>48000</v>
      </c>
    </row>
    <row r="6748" spans="1:19" s="889" customFormat="1" ht="34.9">
      <c r="A6748" s="989" t="s">
        <v>1035</v>
      </c>
      <c r="B6748" s="399" t="s">
        <v>29742</v>
      </c>
      <c r="C6748" s="399" t="s">
        <v>115</v>
      </c>
      <c r="D6748" s="399" t="s">
        <v>36227</v>
      </c>
      <c r="E6748" s="342">
        <v>5500</v>
      </c>
      <c r="F6748" s="432" t="s">
        <v>36228</v>
      </c>
      <c r="G6748" s="778" t="s">
        <v>36229</v>
      </c>
      <c r="H6748" s="990" t="s">
        <v>19733</v>
      </c>
      <c r="I6748" s="990" t="s">
        <v>19773</v>
      </c>
      <c r="J6748" s="990" t="s">
        <v>19703</v>
      </c>
      <c r="K6748" s="797" t="s">
        <v>36230</v>
      </c>
      <c r="L6748" s="797">
        <v>12</v>
      </c>
      <c r="M6748" s="655">
        <v>65611.5</v>
      </c>
      <c r="N6748" s="797" t="s">
        <v>36230</v>
      </c>
      <c r="O6748" s="797">
        <v>6</v>
      </c>
      <c r="P6748" s="655">
        <v>33000</v>
      </c>
      <c r="Q6748" s="797" t="s">
        <v>36230</v>
      </c>
      <c r="R6748" s="797">
        <v>12</v>
      </c>
      <c r="S6748" s="1009">
        <v>66000</v>
      </c>
    </row>
    <row r="6749" spans="1:19" s="889" customFormat="1" ht="34.9">
      <c r="A6749" s="989" t="s">
        <v>1035</v>
      </c>
      <c r="B6749" s="399" t="s">
        <v>29742</v>
      </c>
      <c r="C6749" s="399" t="s">
        <v>115</v>
      </c>
      <c r="D6749" s="399" t="s">
        <v>34430</v>
      </c>
      <c r="E6749" s="342">
        <v>3000</v>
      </c>
      <c r="F6749" s="432" t="s">
        <v>36231</v>
      </c>
      <c r="G6749" s="778" t="s">
        <v>36232</v>
      </c>
      <c r="H6749" s="990" t="s">
        <v>19733</v>
      </c>
      <c r="I6749" s="990" t="s">
        <v>19773</v>
      </c>
      <c r="J6749" s="990" t="s">
        <v>19703</v>
      </c>
      <c r="K6749" s="797" t="s">
        <v>36233</v>
      </c>
      <c r="L6749" s="797">
        <v>12</v>
      </c>
      <c r="M6749" s="655">
        <v>31402.199999999997</v>
      </c>
      <c r="N6749" s="797" t="s">
        <v>36233</v>
      </c>
      <c r="O6749" s="797">
        <v>6</v>
      </c>
      <c r="P6749" s="655">
        <v>15394.58</v>
      </c>
      <c r="Q6749" s="797" t="s">
        <v>36233</v>
      </c>
      <c r="R6749" s="797">
        <v>12</v>
      </c>
      <c r="S6749" s="1009">
        <v>36000</v>
      </c>
    </row>
    <row r="6750" spans="1:19" s="889" customFormat="1" ht="34.9">
      <c r="A6750" s="989" t="s">
        <v>1035</v>
      </c>
      <c r="B6750" s="399" t="s">
        <v>29742</v>
      </c>
      <c r="C6750" s="399" t="s">
        <v>115</v>
      </c>
      <c r="D6750" s="399" t="s">
        <v>36234</v>
      </c>
      <c r="E6750" s="342">
        <v>3000</v>
      </c>
      <c r="F6750" s="432" t="s">
        <v>36235</v>
      </c>
      <c r="G6750" s="778" t="s">
        <v>36236</v>
      </c>
      <c r="H6750" s="990" t="s">
        <v>21495</v>
      </c>
      <c r="I6750" s="990" t="s">
        <v>19773</v>
      </c>
      <c r="J6750" s="990" t="s">
        <v>19703</v>
      </c>
      <c r="K6750" s="797" t="s">
        <v>36237</v>
      </c>
      <c r="L6750" s="797">
        <v>12</v>
      </c>
      <c r="M6750" s="655">
        <v>36000</v>
      </c>
      <c r="N6750" s="797" t="s">
        <v>36237</v>
      </c>
      <c r="O6750" s="797">
        <v>6</v>
      </c>
      <c r="P6750" s="655">
        <v>18000</v>
      </c>
      <c r="Q6750" s="797" t="s">
        <v>36237</v>
      </c>
      <c r="R6750" s="797">
        <v>12</v>
      </c>
      <c r="S6750" s="1009">
        <v>36000</v>
      </c>
    </row>
    <row r="6751" spans="1:19" s="889" customFormat="1" ht="34.9">
      <c r="A6751" s="989" t="s">
        <v>1035</v>
      </c>
      <c r="B6751" s="399" t="s">
        <v>29742</v>
      </c>
      <c r="C6751" s="399" t="s">
        <v>115</v>
      </c>
      <c r="D6751" s="399" t="s">
        <v>34528</v>
      </c>
      <c r="E6751" s="342">
        <v>3752</v>
      </c>
      <c r="F6751" s="432" t="s">
        <v>36238</v>
      </c>
      <c r="G6751" s="778" t="s">
        <v>36239</v>
      </c>
      <c r="H6751" s="990" t="s">
        <v>19713</v>
      </c>
      <c r="I6751" s="990" t="s">
        <v>19764</v>
      </c>
      <c r="J6751" s="990" t="s">
        <v>19764</v>
      </c>
      <c r="K6751" s="797" t="s">
        <v>36240</v>
      </c>
      <c r="L6751" s="797">
        <v>12</v>
      </c>
      <c r="M6751" s="655">
        <v>45024</v>
      </c>
      <c r="N6751" s="797" t="s">
        <v>36240</v>
      </c>
      <c r="O6751" s="797">
        <v>6</v>
      </c>
      <c r="P6751" s="655">
        <v>22512</v>
      </c>
      <c r="Q6751" s="797" t="s">
        <v>36240</v>
      </c>
      <c r="R6751" s="797">
        <v>12</v>
      </c>
      <c r="S6751" s="1009">
        <v>45024</v>
      </c>
    </row>
    <row r="6752" spans="1:19" s="889" customFormat="1" ht="34.9">
      <c r="A6752" s="989" t="s">
        <v>1035</v>
      </c>
      <c r="B6752" s="399" t="s">
        <v>29742</v>
      </c>
      <c r="C6752" s="399" t="s">
        <v>115</v>
      </c>
      <c r="D6752" s="399" t="s">
        <v>35340</v>
      </c>
      <c r="E6752" s="342">
        <v>2000</v>
      </c>
      <c r="F6752" s="432" t="s">
        <v>36241</v>
      </c>
      <c r="G6752" s="778" t="s">
        <v>36242</v>
      </c>
      <c r="H6752" s="990" t="s">
        <v>19733</v>
      </c>
      <c r="I6752" s="990" t="s">
        <v>19764</v>
      </c>
      <c r="J6752" s="990" t="s">
        <v>19764</v>
      </c>
      <c r="K6752" s="797" t="s">
        <v>36243</v>
      </c>
      <c r="L6752" s="797">
        <v>12</v>
      </c>
      <c r="M6752" s="655">
        <v>24000</v>
      </c>
      <c r="N6752" s="797" t="s">
        <v>36243</v>
      </c>
      <c r="O6752" s="797">
        <v>6</v>
      </c>
      <c r="P6752" s="655">
        <v>14755.33</v>
      </c>
      <c r="Q6752" s="797" t="s">
        <v>36243</v>
      </c>
      <c r="R6752" s="797">
        <v>12</v>
      </c>
      <c r="S6752" s="1009">
        <v>24000</v>
      </c>
    </row>
    <row r="6753" spans="1:19" s="889" customFormat="1" ht="34.9">
      <c r="A6753" s="989" t="s">
        <v>1035</v>
      </c>
      <c r="B6753" s="399" t="s">
        <v>29742</v>
      </c>
      <c r="C6753" s="399" t="s">
        <v>115</v>
      </c>
      <c r="D6753" s="399" t="s">
        <v>36244</v>
      </c>
      <c r="E6753" s="342">
        <v>3500</v>
      </c>
      <c r="F6753" s="432" t="s">
        <v>36245</v>
      </c>
      <c r="G6753" s="778" t="s">
        <v>36246</v>
      </c>
      <c r="H6753" s="990" t="s">
        <v>20568</v>
      </c>
      <c r="I6753" s="990" t="s">
        <v>19773</v>
      </c>
      <c r="J6753" s="990" t="s">
        <v>19703</v>
      </c>
      <c r="K6753" s="797" t="s">
        <v>36247</v>
      </c>
      <c r="L6753" s="797">
        <v>12</v>
      </c>
      <c r="M6753" s="655">
        <v>42000.01</v>
      </c>
      <c r="N6753" s="797" t="s">
        <v>36247</v>
      </c>
      <c r="O6753" s="797">
        <v>6</v>
      </c>
      <c r="P6753" s="655">
        <v>21000.010000000002</v>
      </c>
      <c r="Q6753" s="797" t="s">
        <v>36247</v>
      </c>
      <c r="R6753" s="797">
        <v>12</v>
      </c>
      <c r="S6753" s="1009">
        <v>42000</v>
      </c>
    </row>
    <row r="6754" spans="1:19" s="889" customFormat="1" ht="34.9">
      <c r="A6754" s="989" t="s">
        <v>1035</v>
      </c>
      <c r="B6754" s="399" t="s">
        <v>29742</v>
      </c>
      <c r="C6754" s="399" t="s">
        <v>115</v>
      </c>
      <c r="D6754" s="399" t="s">
        <v>36215</v>
      </c>
      <c r="E6754" s="342">
        <v>9000</v>
      </c>
      <c r="F6754" s="432" t="s">
        <v>36248</v>
      </c>
      <c r="G6754" s="778" t="s">
        <v>36249</v>
      </c>
      <c r="H6754" s="990" t="s">
        <v>19733</v>
      </c>
      <c r="I6754" s="990" t="s">
        <v>19764</v>
      </c>
      <c r="J6754" s="990" t="s">
        <v>19764</v>
      </c>
      <c r="K6754" s="797" t="s">
        <v>36250</v>
      </c>
      <c r="L6754" s="797">
        <v>12</v>
      </c>
      <c r="M6754" s="655">
        <v>102445</v>
      </c>
      <c r="N6754" s="797" t="s">
        <v>36250</v>
      </c>
      <c r="O6754" s="797">
        <v>6</v>
      </c>
      <c r="P6754" s="655">
        <v>54000</v>
      </c>
      <c r="Q6754" s="797" t="s">
        <v>36250</v>
      </c>
      <c r="R6754" s="797">
        <v>12</v>
      </c>
      <c r="S6754" s="1009">
        <v>108000</v>
      </c>
    </row>
    <row r="6755" spans="1:19" s="889" customFormat="1" ht="34.9">
      <c r="A6755" s="989" t="s">
        <v>1035</v>
      </c>
      <c r="B6755" s="399" t="s">
        <v>29742</v>
      </c>
      <c r="C6755" s="399" t="s">
        <v>115</v>
      </c>
      <c r="D6755" s="399" t="s">
        <v>34430</v>
      </c>
      <c r="E6755" s="342">
        <v>3000</v>
      </c>
      <c r="F6755" s="432" t="s">
        <v>36251</v>
      </c>
      <c r="G6755" s="778" t="s">
        <v>36252</v>
      </c>
      <c r="H6755" s="990" t="s">
        <v>19733</v>
      </c>
      <c r="I6755" s="990" t="s">
        <v>19764</v>
      </c>
      <c r="J6755" s="990" t="s">
        <v>19764</v>
      </c>
      <c r="K6755" s="797" t="s">
        <v>36253</v>
      </c>
      <c r="L6755" s="797">
        <v>12</v>
      </c>
      <c r="M6755" s="655">
        <v>36000</v>
      </c>
      <c r="N6755" s="797" t="s">
        <v>36253</v>
      </c>
      <c r="O6755" s="797">
        <v>6</v>
      </c>
      <c r="P6755" s="655">
        <v>18000</v>
      </c>
      <c r="Q6755" s="797" t="s">
        <v>36253</v>
      </c>
      <c r="R6755" s="797">
        <v>12</v>
      </c>
      <c r="S6755" s="1009">
        <v>36000</v>
      </c>
    </row>
    <row r="6756" spans="1:19" s="889" customFormat="1" ht="34.9">
      <c r="A6756" s="989" t="s">
        <v>1035</v>
      </c>
      <c r="B6756" s="399" t="s">
        <v>29742</v>
      </c>
      <c r="C6756" s="399" t="s">
        <v>115</v>
      </c>
      <c r="D6756" s="399" t="s">
        <v>34597</v>
      </c>
      <c r="E6756" s="342">
        <v>5500</v>
      </c>
      <c r="F6756" s="432" t="s">
        <v>36254</v>
      </c>
      <c r="G6756" s="778" t="s">
        <v>36255</v>
      </c>
      <c r="H6756" s="990" t="s">
        <v>19733</v>
      </c>
      <c r="I6756" s="990" t="s">
        <v>19773</v>
      </c>
      <c r="J6756" s="990" t="s">
        <v>19703</v>
      </c>
      <c r="K6756" s="797" t="s">
        <v>36256</v>
      </c>
      <c r="L6756" s="797">
        <v>12</v>
      </c>
      <c r="M6756" s="655">
        <v>66000</v>
      </c>
      <c r="N6756" s="797" t="s">
        <v>36256</v>
      </c>
      <c r="O6756" s="797">
        <v>6</v>
      </c>
      <c r="P6756" s="655">
        <v>33000</v>
      </c>
      <c r="Q6756" s="797" t="s">
        <v>36256</v>
      </c>
      <c r="R6756" s="797">
        <v>12</v>
      </c>
      <c r="S6756" s="1009">
        <v>66000</v>
      </c>
    </row>
    <row r="6757" spans="1:19" s="889" customFormat="1" ht="34.9">
      <c r="A6757" s="989" t="s">
        <v>1035</v>
      </c>
      <c r="B6757" s="399" t="s">
        <v>29742</v>
      </c>
      <c r="C6757" s="399" t="s">
        <v>115</v>
      </c>
      <c r="D6757" s="399" t="s">
        <v>36257</v>
      </c>
      <c r="E6757" s="342">
        <v>6000</v>
      </c>
      <c r="F6757" s="432" t="s">
        <v>36258</v>
      </c>
      <c r="G6757" s="778" t="s">
        <v>36259</v>
      </c>
      <c r="H6757" s="990" t="s">
        <v>19733</v>
      </c>
      <c r="I6757" s="990" t="s">
        <v>19764</v>
      </c>
      <c r="J6757" s="990" t="s">
        <v>19764</v>
      </c>
      <c r="K6757" s="797" t="s">
        <v>36260</v>
      </c>
      <c r="L6757" s="797">
        <v>12</v>
      </c>
      <c r="M6757" s="655">
        <v>72000</v>
      </c>
      <c r="N6757" s="797" t="s">
        <v>36260</v>
      </c>
      <c r="O6757" s="797">
        <v>6</v>
      </c>
      <c r="P6757" s="655">
        <v>36000</v>
      </c>
      <c r="Q6757" s="797" t="s">
        <v>36260</v>
      </c>
      <c r="R6757" s="797">
        <v>12</v>
      </c>
      <c r="S6757" s="1009">
        <v>72000</v>
      </c>
    </row>
    <row r="6758" spans="1:19" s="889" customFormat="1" ht="34.9">
      <c r="A6758" s="989" t="s">
        <v>1035</v>
      </c>
      <c r="B6758" s="399" t="s">
        <v>29742</v>
      </c>
      <c r="C6758" s="399" t="s">
        <v>115</v>
      </c>
      <c r="D6758" s="399" t="s">
        <v>36261</v>
      </c>
      <c r="E6758" s="342">
        <v>1800</v>
      </c>
      <c r="F6758" s="432" t="s">
        <v>36262</v>
      </c>
      <c r="G6758" s="778" t="s">
        <v>36263</v>
      </c>
      <c r="H6758" s="990" t="s">
        <v>23633</v>
      </c>
      <c r="I6758" s="990" t="s">
        <v>34377</v>
      </c>
      <c r="J6758" s="990" t="s">
        <v>19749</v>
      </c>
      <c r="K6758" s="797" t="s">
        <v>36264</v>
      </c>
      <c r="L6758" s="797">
        <v>4</v>
      </c>
      <c r="M6758" s="655">
        <v>8650.2000000000007</v>
      </c>
      <c r="N6758" s="797" t="s">
        <v>36264</v>
      </c>
      <c r="O6758" s="797">
        <v>0</v>
      </c>
      <c r="P6758" s="655">
        <v>0</v>
      </c>
      <c r="Q6758" s="797"/>
      <c r="R6758" s="797">
        <v>0</v>
      </c>
      <c r="S6758" s="1009">
        <v>0</v>
      </c>
    </row>
    <row r="6759" spans="1:19" s="889" customFormat="1" ht="34.9">
      <c r="A6759" s="989" t="s">
        <v>1035</v>
      </c>
      <c r="B6759" s="399" t="s">
        <v>29742</v>
      </c>
      <c r="C6759" s="399" t="s">
        <v>115</v>
      </c>
      <c r="D6759" s="399" t="s">
        <v>36265</v>
      </c>
      <c r="E6759" s="342">
        <v>6000</v>
      </c>
      <c r="F6759" s="432" t="s">
        <v>36266</v>
      </c>
      <c r="G6759" s="778" t="s">
        <v>36267</v>
      </c>
      <c r="H6759" s="990" t="s">
        <v>19939</v>
      </c>
      <c r="I6759" s="990" t="s">
        <v>19764</v>
      </c>
      <c r="J6759" s="990" t="s">
        <v>19764</v>
      </c>
      <c r="K6759" s="797" t="s">
        <v>36268</v>
      </c>
      <c r="L6759" s="797">
        <v>12</v>
      </c>
      <c r="M6759" s="655">
        <v>72000</v>
      </c>
      <c r="N6759" s="797" t="s">
        <v>36268</v>
      </c>
      <c r="O6759" s="797">
        <v>6</v>
      </c>
      <c r="P6759" s="655">
        <v>36000</v>
      </c>
      <c r="Q6759" s="797" t="s">
        <v>36268</v>
      </c>
      <c r="R6759" s="797">
        <v>12</v>
      </c>
      <c r="S6759" s="1009">
        <v>72000</v>
      </c>
    </row>
    <row r="6760" spans="1:19" s="889" customFormat="1" ht="34.9">
      <c r="A6760" s="989" t="s">
        <v>1035</v>
      </c>
      <c r="B6760" s="399" t="s">
        <v>29742</v>
      </c>
      <c r="C6760" s="399" t="s">
        <v>115</v>
      </c>
      <c r="D6760" s="399" t="s">
        <v>36269</v>
      </c>
      <c r="E6760" s="342">
        <v>1500</v>
      </c>
      <c r="F6760" s="432" t="s">
        <v>36270</v>
      </c>
      <c r="G6760" s="778" t="s">
        <v>36271</v>
      </c>
      <c r="H6760" s="990" t="s">
        <v>25390</v>
      </c>
      <c r="I6760" s="990" t="s">
        <v>34494</v>
      </c>
      <c r="J6760" s="990" t="s">
        <v>19749</v>
      </c>
      <c r="K6760" s="797" t="s">
        <v>36272</v>
      </c>
      <c r="L6760" s="797">
        <v>12</v>
      </c>
      <c r="M6760" s="655">
        <v>18000</v>
      </c>
      <c r="N6760" s="797" t="s">
        <v>36272</v>
      </c>
      <c r="O6760" s="797">
        <v>6</v>
      </c>
      <c r="P6760" s="655">
        <v>9000</v>
      </c>
      <c r="Q6760" s="797" t="s">
        <v>36272</v>
      </c>
      <c r="R6760" s="797">
        <v>12</v>
      </c>
      <c r="S6760" s="1009">
        <v>18000</v>
      </c>
    </row>
    <row r="6761" spans="1:19" s="889" customFormat="1" ht="34.9">
      <c r="A6761" s="989" t="s">
        <v>1035</v>
      </c>
      <c r="B6761" s="399" t="s">
        <v>29742</v>
      </c>
      <c r="C6761" s="399" t="s">
        <v>115</v>
      </c>
      <c r="D6761" s="399" t="s">
        <v>36273</v>
      </c>
      <c r="E6761" s="342">
        <v>1700</v>
      </c>
      <c r="F6761" s="432" t="s">
        <v>36274</v>
      </c>
      <c r="G6761" s="778" t="s">
        <v>36275</v>
      </c>
      <c r="H6761" s="990" t="s">
        <v>34382</v>
      </c>
      <c r="I6761" s="990" t="s">
        <v>19829</v>
      </c>
      <c r="J6761" s="990" t="s">
        <v>34382</v>
      </c>
      <c r="K6761" s="797" t="s">
        <v>36276</v>
      </c>
      <c r="L6761" s="797">
        <v>12</v>
      </c>
      <c r="M6761" s="655">
        <v>20400</v>
      </c>
      <c r="N6761" s="797" t="s">
        <v>36276</v>
      </c>
      <c r="O6761" s="797">
        <v>6</v>
      </c>
      <c r="P6761" s="655">
        <v>10200</v>
      </c>
      <c r="Q6761" s="797" t="s">
        <v>36276</v>
      </c>
      <c r="R6761" s="797">
        <v>12</v>
      </c>
      <c r="S6761" s="1009">
        <v>20400</v>
      </c>
    </row>
    <row r="6762" spans="1:19" s="889" customFormat="1" ht="34.9">
      <c r="A6762" s="989" t="s">
        <v>1035</v>
      </c>
      <c r="B6762" s="399" t="s">
        <v>29742</v>
      </c>
      <c r="C6762" s="399" t="s">
        <v>115</v>
      </c>
      <c r="D6762" s="399" t="s">
        <v>36277</v>
      </c>
      <c r="E6762" s="342">
        <v>4000</v>
      </c>
      <c r="F6762" s="432" t="s">
        <v>36278</v>
      </c>
      <c r="G6762" s="778" t="s">
        <v>36279</v>
      </c>
      <c r="H6762" s="990" t="s">
        <v>20442</v>
      </c>
      <c r="I6762" s="990" t="s">
        <v>19764</v>
      </c>
      <c r="J6762" s="990" t="s">
        <v>19764</v>
      </c>
      <c r="K6762" s="797" t="s">
        <v>36280</v>
      </c>
      <c r="L6762" s="797">
        <v>7</v>
      </c>
      <c r="M6762" s="655">
        <v>28933.33</v>
      </c>
      <c r="N6762" s="797" t="s">
        <v>36280</v>
      </c>
      <c r="O6762" s="797">
        <v>5</v>
      </c>
      <c r="P6762" s="655">
        <v>23356</v>
      </c>
      <c r="Q6762" s="797" t="s">
        <v>36280</v>
      </c>
      <c r="R6762" s="797">
        <v>12</v>
      </c>
      <c r="S6762" s="1009">
        <v>48000</v>
      </c>
    </row>
    <row r="6763" spans="1:19" s="889" customFormat="1" ht="34.9">
      <c r="A6763" s="989" t="s">
        <v>1035</v>
      </c>
      <c r="B6763" s="399" t="s">
        <v>29742</v>
      </c>
      <c r="C6763" s="399" t="s">
        <v>115</v>
      </c>
      <c r="D6763" s="399" t="s">
        <v>34520</v>
      </c>
      <c r="E6763" s="342">
        <v>2500</v>
      </c>
      <c r="F6763" s="432" t="s">
        <v>36281</v>
      </c>
      <c r="G6763" s="778" t="s">
        <v>36282</v>
      </c>
      <c r="H6763" s="990" t="s">
        <v>19733</v>
      </c>
      <c r="I6763" s="990" t="s">
        <v>19773</v>
      </c>
      <c r="J6763" s="990" t="s">
        <v>19703</v>
      </c>
      <c r="K6763" s="797" t="s">
        <v>36283</v>
      </c>
      <c r="L6763" s="797">
        <v>12</v>
      </c>
      <c r="M6763" s="655">
        <v>30000</v>
      </c>
      <c r="N6763" s="797" t="s">
        <v>36283</v>
      </c>
      <c r="O6763" s="797">
        <v>6</v>
      </c>
      <c r="P6763" s="655">
        <v>15000</v>
      </c>
      <c r="Q6763" s="797" t="s">
        <v>36283</v>
      </c>
      <c r="R6763" s="797">
        <v>12</v>
      </c>
      <c r="S6763" s="1009">
        <v>30000</v>
      </c>
    </row>
    <row r="6764" spans="1:19" s="889" customFormat="1" ht="34.9">
      <c r="A6764" s="989" t="s">
        <v>1035</v>
      </c>
      <c r="B6764" s="399" t="s">
        <v>29742</v>
      </c>
      <c r="C6764" s="399" t="s">
        <v>115</v>
      </c>
      <c r="D6764" s="399" t="s">
        <v>36284</v>
      </c>
      <c r="E6764" s="342">
        <v>4500</v>
      </c>
      <c r="F6764" s="432" t="s">
        <v>36285</v>
      </c>
      <c r="G6764" s="778" t="s">
        <v>36286</v>
      </c>
      <c r="H6764" s="990" t="s">
        <v>19733</v>
      </c>
      <c r="I6764" s="990" t="s">
        <v>19764</v>
      </c>
      <c r="J6764" s="990" t="s">
        <v>19764</v>
      </c>
      <c r="K6764" s="797" t="s">
        <v>36287</v>
      </c>
      <c r="L6764" s="797">
        <v>12</v>
      </c>
      <c r="M6764" s="655">
        <v>54000</v>
      </c>
      <c r="N6764" s="797" t="s">
        <v>36287</v>
      </c>
      <c r="O6764" s="797">
        <v>6</v>
      </c>
      <c r="P6764" s="655">
        <v>20080.25</v>
      </c>
      <c r="Q6764" s="797" t="s">
        <v>36287</v>
      </c>
      <c r="R6764" s="797">
        <v>12</v>
      </c>
      <c r="S6764" s="1009">
        <v>54000</v>
      </c>
    </row>
    <row r="6765" spans="1:19" s="889" customFormat="1" ht="34.9">
      <c r="A6765" s="989" t="s">
        <v>1035</v>
      </c>
      <c r="B6765" s="399" t="s">
        <v>29742</v>
      </c>
      <c r="C6765" s="399" t="s">
        <v>115</v>
      </c>
      <c r="D6765" s="399" t="s">
        <v>36288</v>
      </c>
      <c r="E6765" s="342">
        <v>2300</v>
      </c>
      <c r="F6765" s="432" t="s">
        <v>36289</v>
      </c>
      <c r="G6765" s="778" t="s">
        <v>36290</v>
      </c>
      <c r="H6765" s="990" t="s">
        <v>24448</v>
      </c>
      <c r="I6765" s="990" t="s">
        <v>34377</v>
      </c>
      <c r="J6765" s="990" t="s">
        <v>19749</v>
      </c>
      <c r="K6765" s="797" t="s">
        <v>36291</v>
      </c>
      <c r="L6765" s="797">
        <v>12</v>
      </c>
      <c r="M6765" s="655">
        <v>26645.86</v>
      </c>
      <c r="N6765" s="797" t="s">
        <v>36291</v>
      </c>
      <c r="O6765" s="797">
        <v>5</v>
      </c>
      <c r="P6765" s="655">
        <v>12075</v>
      </c>
      <c r="Q6765" s="797" t="s">
        <v>36291</v>
      </c>
      <c r="R6765" s="797">
        <v>12</v>
      </c>
      <c r="S6765" s="1009">
        <v>27600</v>
      </c>
    </row>
    <row r="6766" spans="1:19" s="889" customFormat="1" ht="34.9">
      <c r="A6766" s="989" t="s">
        <v>1035</v>
      </c>
      <c r="B6766" s="399" t="s">
        <v>29742</v>
      </c>
      <c r="C6766" s="399" t="s">
        <v>115</v>
      </c>
      <c r="D6766" s="399" t="s">
        <v>34668</v>
      </c>
      <c r="E6766" s="342">
        <v>3000</v>
      </c>
      <c r="F6766" s="432" t="s">
        <v>36292</v>
      </c>
      <c r="G6766" s="778" t="s">
        <v>36293</v>
      </c>
      <c r="H6766" s="990" t="s">
        <v>19713</v>
      </c>
      <c r="I6766" s="990" t="s">
        <v>34428</v>
      </c>
      <c r="J6766" s="990" t="s">
        <v>19773</v>
      </c>
      <c r="K6766" s="797" t="s">
        <v>36294</v>
      </c>
      <c r="L6766" s="797">
        <v>12</v>
      </c>
      <c r="M6766" s="655">
        <v>36500</v>
      </c>
      <c r="N6766" s="797" t="s">
        <v>36294</v>
      </c>
      <c r="O6766" s="797">
        <v>6</v>
      </c>
      <c r="P6766" s="655">
        <v>18000</v>
      </c>
      <c r="Q6766" s="797" t="s">
        <v>36294</v>
      </c>
      <c r="R6766" s="797">
        <v>12</v>
      </c>
      <c r="S6766" s="1009">
        <v>36000</v>
      </c>
    </row>
    <row r="6767" spans="1:19" s="889" customFormat="1" ht="34.9">
      <c r="A6767" s="989" t="s">
        <v>1035</v>
      </c>
      <c r="B6767" s="399" t="s">
        <v>29742</v>
      </c>
      <c r="C6767" s="399" t="s">
        <v>115</v>
      </c>
      <c r="D6767" s="399" t="s">
        <v>36295</v>
      </c>
      <c r="E6767" s="342">
        <v>4500</v>
      </c>
      <c r="F6767" s="432" t="s">
        <v>36296</v>
      </c>
      <c r="G6767" s="778" t="s">
        <v>36297</v>
      </c>
      <c r="H6767" s="990" t="s">
        <v>19733</v>
      </c>
      <c r="I6767" s="990" t="s">
        <v>19773</v>
      </c>
      <c r="J6767" s="990" t="s">
        <v>19703</v>
      </c>
      <c r="K6767" s="797" t="s">
        <v>36298</v>
      </c>
      <c r="L6767" s="797">
        <v>12</v>
      </c>
      <c r="M6767" s="655">
        <v>54000</v>
      </c>
      <c r="N6767" s="797" t="s">
        <v>36298</v>
      </c>
      <c r="O6767" s="797">
        <v>6</v>
      </c>
      <c r="P6767" s="655">
        <v>27000</v>
      </c>
      <c r="Q6767" s="797" t="s">
        <v>36298</v>
      </c>
      <c r="R6767" s="797">
        <v>12</v>
      </c>
      <c r="S6767" s="1009">
        <v>54000</v>
      </c>
    </row>
    <row r="6768" spans="1:19" s="889" customFormat="1" ht="34.9">
      <c r="A6768" s="989" t="s">
        <v>1035</v>
      </c>
      <c r="B6768" s="399" t="s">
        <v>29742</v>
      </c>
      <c r="C6768" s="399" t="s">
        <v>115</v>
      </c>
      <c r="D6768" s="399" t="s">
        <v>36299</v>
      </c>
      <c r="E6768" s="342">
        <v>8300</v>
      </c>
      <c r="F6768" s="432" t="s">
        <v>36300</v>
      </c>
      <c r="G6768" s="778" t="s">
        <v>36301</v>
      </c>
      <c r="H6768" s="990" t="s">
        <v>19733</v>
      </c>
      <c r="I6768" s="990" t="s">
        <v>19773</v>
      </c>
      <c r="J6768" s="990" t="s">
        <v>19703</v>
      </c>
      <c r="K6768" s="797" t="s">
        <v>36302</v>
      </c>
      <c r="L6768" s="797">
        <v>12</v>
      </c>
      <c r="M6768" s="655">
        <v>99600</v>
      </c>
      <c r="N6768" s="797" t="s">
        <v>36302</v>
      </c>
      <c r="O6768" s="797">
        <v>4</v>
      </c>
      <c r="P6768" s="655">
        <v>35127.129999999997</v>
      </c>
      <c r="Q6768" s="797" t="s">
        <v>36302</v>
      </c>
      <c r="R6768" s="797">
        <v>12</v>
      </c>
      <c r="S6768" s="1009">
        <v>99600</v>
      </c>
    </row>
    <row r="6769" spans="1:19" s="889" customFormat="1" ht="34.9">
      <c r="A6769" s="989" t="s">
        <v>1035</v>
      </c>
      <c r="B6769" s="399" t="s">
        <v>29742</v>
      </c>
      <c r="C6769" s="399" t="s">
        <v>115</v>
      </c>
      <c r="D6769" s="399" t="s">
        <v>36303</v>
      </c>
      <c r="E6769" s="342">
        <v>2500</v>
      </c>
      <c r="F6769" s="432" t="s">
        <v>36304</v>
      </c>
      <c r="G6769" s="778" t="s">
        <v>36305</v>
      </c>
      <c r="H6769" s="990" t="s">
        <v>21495</v>
      </c>
      <c r="I6769" s="990" t="s">
        <v>19773</v>
      </c>
      <c r="J6769" s="990" t="s">
        <v>19703</v>
      </c>
      <c r="K6769" s="797" t="s">
        <v>36306</v>
      </c>
      <c r="L6769" s="797">
        <v>12</v>
      </c>
      <c r="M6769" s="655">
        <v>30296.880000000001</v>
      </c>
      <c r="N6769" s="797" t="s">
        <v>36306</v>
      </c>
      <c r="O6769" s="797">
        <v>6</v>
      </c>
      <c r="P6769" s="655">
        <v>15000</v>
      </c>
      <c r="Q6769" s="797" t="s">
        <v>36306</v>
      </c>
      <c r="R6769" s="797">
        <v>12</v>
      </c>
      <c r="S6769" s="1009">
        <v>30000</v>
      </c>
    </row>
    <row r="6770" spans="1:19" s="889" customFormat="1" ht="34.9">
      <c r="A6770" s="989" t="s">
        <v>1035</v>
      </c>
      <c r="B6770" s="399" t="s">
        <v>29742</v>
      </c>
      <c r="C6770" s="399" t="s">
        <v>115</v>
      </c>
      <c r="D6770" s="399" t="s">
        <v>34588</v>
      </c>
      <c r="E6770" s="342">
        <v>2300</v>
      </c>
      <c r="F6770" s="432" t="s">
        <v>36307</v>
      </c>
      <c r="G6770" s="778" t="s">
        <v>36308</v>
      </c>
      <c r="H6770" s="990" t="s">
        <v>34382</v>
      </c>
      <c r="I6770" s="990" t="s">
        <v>19829</v>
      </c>
      <c r="J6770" s="990" t="s">
        <v>34382</v>
      </c>
      <c r="K6770" s="797" t="s">
        <v>36309</v>
      </c>
      <c r="L6770" s="797">
        <v>12</v>
      </c>
      <c r="M6770" s="655">
        <v>27600</v>
      </c>
      <c r="N6770" s="797" t="s">
        <v>36309</v>
      </c>
      <c r="O6770" s="797">
        <v>6</v>
      </c>
      <c r="P6770" s="655">
        <v>13800</v>
      </c>
      <c r="Q6770" s="797" t="s">
        <v>36309</v>
      </c>
      <c r="R6770" s="797">
        <v>12</v>
      </c>
      <c r="S6770" s="1009">
        <v>27600</v>
      </c>
    </row>
    <row r="6771" spans="1:19" s="889" customFormat="1" ht="34.9">
      <c r="A6771" s="989" t="s">
        <v>1035</v>
      </c>
      <c r="B6771" s="399" t="s">
        <v>29742</v>
      </c>
      <c r="C6771" s="399" t="s">
        <v>115</v>
      </c>
      <c r="D6771" s="399" t="s">
        <v>34430</v>
      </c>
      <c r="E6771" s="342">
        <v>2500</v>
      </c>
      <c r="F6771" s="432" t="s">
        <v>36310</v>
      </c>
      <c r="G6771" s="778" t="s">
        <v>36311</v>
      </c>
      <c r="H6771" s="990" t="s">
        <v>19733</v>
      </c>
      <c r="I6771" s="990" t="s">
        <v>19764</v>
      </c>
      <c r="J6771" s="990" t="s">
        <v>19764</v>
      </c>
      <c r="K6771" s="797" t="s">
        <v>36312</v>
      </c>
      <c r="L6771" s="797">
        <v>12</v>
      </c>
      <c r="M6771" s="655">
        <v>30000</v>
      </c>
      <c r="N6771" s="797" t="s">
        <v>36312</v>
      </c>
      <c r="O6771" s="797">
        <v>6</v>
      </c>
      <c r="P6771" s="655">
        <v>15000</v>
      </c>
      <c r="Q6771" s="797" t="s">
        <v>36312</v>
      </c>
      <c r="R6771" s="797">
        <v>12</v>
      </c>
      <c r="S6771" s="1009">
        <v>30000</v>
      </c>
    </row>
    <row r="6772" spans="1:19" s="889" customFormat="1" ht="34.9">
      <c r="A6772" s="989" t="s">
        <v>1035</v>
      </c>
      <c r="B6772" s="399" t="s">
        <v>29742</v>
      </c>
      <c r="C6772" s="399" t="s">
        <v>115</v>
      </c>
      <c r="D6772" s="399" t="s">
        <v>34642</v>
      </c>
      <c r="E6772" s="342">
        <v>10250</v>
      </c>
      <c r="F6772" s="432" t="s">
        <v>36313</v>
      </c>
      <c r="G6772" s="778" t="s">
        <v>36314</v>
      </c>
      <c r="H6772" s="990" t="s">
        <v>19733</v>
      </c>
      <c r="I6772" s="990" t="s">
        <v>19764</v>
      </c>
      <c r="J6772" s="990" t="s">
        <v>19764</v>
      </c>
      <c r="K6772" s="797" t="s">
        <v>36315</v>
      </c>
      <c r="L6772" s="797">
        <v>12</v>
      </c>
      <c r="M6772" s="655">
        <v>123000</v>
      </c>
      <c r="N6772" s="797" t="s">
        <v>36315</v>
      </c>
      <c r="O6772" s="797">
        <v>6</v>
      </c>
      <c r="P6772" s="655">
        <v>61500</v>
      </c>
      <c r="Q6772" s="797" t="s">
        <v>36315</v>
      </c>
      <c r="R6772" s="797">
        <v>12</v>
      </c>
      <c r="S6772" s="1009">
        <v>123000</v>
      </c>
    </row>
    <row r="6773" spans="1:19" s="889" customFormat="1" ht="34.9">
      <c r="A6773" s="989" t="s">
        <v>1035</v>
      </c>
      <c r="B6773" s="399" t="s">
        <v>29742</v>
      </c>
      <c r="C6773" s="399" t="s">
        <v>115</v>
      </c>
      <c r="D6773" s="399" t="s">
        <v>36316</v>
      </c>
      <c r="E6773" s="342">
        <v>1200</v>
      </c>
      <c r="F6773" s="432" t="s">
        <v>36317</v>
      </c>
      <c r="G6773" s="778" t="s">
        <v>36318</v>
      </c>
      <c r="H6773" s="990" t="s">
        <v>34382</v>
      </c>
      <c r="I6773" s="990" t="s">
        <v>19829</v>
      </c>
      <c r="J6773" s="990" t="s">
        <v>34382</v>
      </c>
      <c r="K6773" s="797" t="s">
        <v>36319</v>
      </c>
      <c r="L6773" s="797">
        <v>12</v>
      </c>
      <c r="M6773" s="655">
        <v>14400</v>
      </c>
      <c r="N6773" s="797" t="s">
        <v>36319</v>
      </c>
      <c r="O6773" s="797">
        <v>6</v>
      </c>
      <c r="P6773" s="655">
        <v>7200</v>
      </c>
      <c r="Q6773" s="797" t="s">
        <v>36319</v>
      </c>
      <c r="R6773" s="797">
        <v>12</v>
      </c>
      <c r="S6773" s="1009">
        <v>14400</v>
      </c>
    </row>
    <row r="6774" spans="1:19" s="889" customFormat="1" ht="34.9">
      <c r="A6774" s="989" t="s">
        <v>1035</v>
      </c>
      <c r="B6774" s="399" t="s">
        <v>29742</v>
      </c>
      <c r="C6774" s="399" t="s">
        <v>115</v>
      </c>
      <c r="D6774" s="399" t="s">
        <v>36320</v>
      </c>
      <c r="E6774" s="342">
        <v>9000</v>
      </c>
      <c r="F6774" s="432" t="s">
        <v>36321</v>
      </c>
      <c r="G6774" s="778" t="s">
        <v>36322</v>
      </c>
      <c r="H6774" s="990" t="s">
        <v>19733</v>
      </c>
      <c r="I6774" s="990" t="s">
        <v>19773</v>
      </c>
      <c r="J6774" s="990" t="s">
        <v>19703</v>
      </c>
      <c r="K6774" s="797" t="s">
        <v>36323</v>
      </c>
      <c r="L6774" s="797">
        <v>12</v>
      </c>
      <c r="M6774" s="655">
        <v>108000</v>
      </c>
      <c r="N6774" s="797" t="s">
        <v>36323</v>
      </c>
      <c r="O6774" s="797">
        <v>6</v>
      </c>
      <c r="P6774" s="655">
        <v>54000</v>
      </c>
      <c r="Q6774" s="797" t="s">
        <v>36323</v>
      </c>
      <c r="R6774" s="797">
        <v>12</v>
      </c>
      <c r="S6774" s="1009">
        <v>108000</v>
      </c>
    </row>
    <row r="6775" spans="1:19" s="889" customFormat="1" ht="34.9">
      <c r="A6775" s="989" t="s">
        <v>1035</v>
      </c>
      <c r="B6775" s="399" t="s">
        <v>29742</v>
      </c>
      <c r="C6775" s="399" t="s">
        <v>115</v>
      </c>
      <c r="D6775" s="399" t="s">
        <v>36324</v>
      </c>
      <c r="E6775" s="342">
        <v>1800</v>
      </c>
      <c r="F6775" s="432" t="s">
        <v>36325</v>
      </c>
      <c r="G6775" s="778" t="s">
        <v>36326</v>
      </c>
      <c r="H6775" s="990" t="s">
        <v>19895</v>
      </c>
      <c r="I6775" s="990" t="s">
        <v>34377</v>
      </c>
      <c r="J6775" s="990" t="s">
        <v>19749</v>
      </c>
      <c r="K6775" s="797" t="s">
        <v>36327</v>
      </c>
      <c r="L6775" s="797">
        <v>12</v>
      </c>
      <c r="M6775" s="655">
        <v>21600</v>
      </c>
      <c r="N6775" s="797" t="s">
        <v>36327</v>
      </c>
      <c r="O6775" s="797">
        <v>6</v>
      </c>
      <c r="P6775" s="655">
        <v>10800</v>
      </c>
      <c r="Q6775" s="797" t="s">
        <v>36327</v>
      </c>
      <c r="R6775" s="797">
        <v>12</v>
      </c>
      <c r="S6775" s="1009">
        <v>21600</v>
      </c>
    </row>
    <row r="6776" spans="1:19" s="889" customFormat="1" ht="34.9">
      <c r="A6776" s="989" t="s">
        <v>1035</v>
      </c>
      <c r="B6776" s="399" t="s">
        <v>29742</v>
      </c>
      <c r="C6776" s="399" t="s">
        <v>115</v>
      </c>
      <c r="D6776" s="399" t="s">
        <v>36328</v>
      </c>
      <c r="E6776" s="342">
        <v>3000</v>
      </c>
      <c r="F6776" s="432" t="s">
        <v>36329</v>
      </c>
      <c r="G6776" s="778" t="s">
        <v>36330</v>
      </c>
      <c r="H6776" s="990" t="s">
        <v>19733</v>
      </c>
      <c r="I6776" s="990" t="s">
        <v>19764</v>
      </c>
      <c r="J6776" s="990" t="s">
        <v>19764</v>
      </c>
      <c r="K6776" s="797" t="s">
        <v>36331</v>
      </c>
      <c r="L6776" s="797">
        <v>12</v>
      </c>
      <c r="M6776" s="655">
        <v>36000</v>
      </c>
      <c r="N6776" s="797" t="s">
        <v>36331</v>
      </c>
      <c r="O6776" s="797">
        <v>6</v>
      </c>
      <c r="P6776" s="655">
        <v>18000</v>
      </c>
      <c r="Q6776" s="797" t="s">
        <v>36331</v>
      </c>
      <c r="R6776" s="797">
        <v>12</v>
      </c>
      <c r="S6776" s="1009">
        <v>36000</v>
      </c>
    </row>
    <row r="6777" spans="1:19" s="889" customFormat="1" ht="34.9">
      <c r="A6777" s="989" t="s">
        <v>1035</v>
      </c>
      <c r="B6777" s="399" t="s">
        <v>29742</v>
      </c>
      <c r="C6777" s="399" t="s">
        <v>115</v>
      </c>
      <c r="D6777" s="399" t="s">
        <v>36332</v>
      </c>
      <c r="E6777" s="342">
        <v>4000</v>
      </c>
      <c r="F6777" s="432" t="s">
        <v>36333</v>
      </c>
      <c r="G6777" s="778" t="s">
        <v>36334</v>
      </c>
      <c r="H6777" s="990" t="s">
        <v>19713</v>
      </c>
      <c r="I6777" s="990" t="s">
        <v>34428</v>
      </c>
      <c r="J6777" s="990" t="s">
        <v>19773</v>
      </c>
      <c r="K6777" s="797" t="s">
        <v>36335</v>
      </c>
      <c r="L6777" s="797">
        <v>12</v>
      </c>
      <c r="M6777" s="655">
        <v>48000</v>
      </c>
      <c r="N6777" s="797" t="s">
        <v>36335</v>
      </c>
      <c r="O6777" s="797">
        <v>6</v>
      </c>
      <c r="P6777" s="655">
        <v>24000</v>
      </c>
      <c r="Q6777" s="797" t="s">
        <v>36335</v>
      </c>
      <c r="R6777" s="797">
        <v>12</v>
      </c>
      <c r="S6777" s="1009">
        <v>48000</v>
      </c>
    </row>
    <row r="6778" spans="1:19" s="889" customFormat="1" ht="34.9">
      <c r="A6778" s="989" t="s">
        <v>1035</v>
      </c>
      <c r="B6778" s="399" t="s">
        <v>29742</v>
      </c>
      <c r="C6778" s="399" t="s">
        <v>115</v>
      </c>
      <c r="D6778" s="399" t="s">
        <v>36336</v>
      </c>
      <c r="E6778" s="342">
        <v>2500</v>
      </c>
      <c r="F6778" s="432" t="s">
        <v>36337</v>
      </c>
      <c r="G6778" s="778" t="s">
        <v>36338</v>
      </c>
      <c r="H6778" s="990" t="s">
        <v>19733</v>
      </c>
      <c r="I6778" s="990" t="s">
        <v>19764</v>
      </c>
      <c r="J6778" s="990" t="s">
        <v>19764</v>
      </c>
      <c r="K6778" s="797" t="s">
        <v>36339</v>
      </c>
      <c r="L6778" s="797">
        <v>12</v>
      </c>
      <c r="M6778" s="655">
        <v>30166.67</v>
      </c>
      <c r="N6778" s="797" t="s">
        <v>36339</v>
      </c>
      <c r="O6778" s="797">
        <v>6</v>
      </c>
      <c r="P6778" s="655">
        <v>15000</v>
      </c>
      <c r="Q6778" s="797" t="s">
        <v>36339</v>
      </c>
      <c r="R6778" s="797">
        <v>12</v>
      </c>
      <c r="S6778" s="1009">
        <v>30000</v>
      </c>
    </row>
    <row r="6779" spans="1:19" s="889" customFormat="1" ht="34.9">
      <c r="A6779" s="989" t="s">
        <v>1035</v>
      </c>
      <c r="B6779" s="399" t="s">
        <v>29742</v>
      </c>
      <c r="C6779" s="399" t="s">
        <v>115</v>
      </c>
      <c r="D6779" s="399" t="s">
        <v>36340</v>
      </c>
      <c r="E6779" s="342">
        <v>1200</v>
      </c>
      <c r="F6779" s="432" t="s">
        <v>36341</v>
      </c>
      <c r="G6779" s="778" t="s">
        <v>36342</v>
      </c>
      <c r="H6779" s="990" t="s">
        <v>34382</v>
      </c>
      <c r="I6779" s="990" t="s">
        <v>19829</v>
      </c>
      <c r="J6779" s="990" t="s">
        <v>34382</v>
      </c>
      <c r="K6779" s="797" t="s">
        <v>36343</v>
      </c>
      <c r="L6779" s="797">
        <v>12</v>
      </c>
      <c r="M6779" s="655">
        <v>14400</v>
      </c>
      <c r="N6779" s="797" t="s">
        <v>36343</v>
      </c>
      <c r="O6779" s="797">
        <v>6</v>
      </c>
      <c r="P6779" s="655">
        <v>7200</v>
      </c>
      <c r="Q6779" s="797" t="s">
        <v>36343</v>
      </c>
      <c r="R6779" s="797">
        <v>12</v>
      </c>
      <c r="S6779" s="1009">
        <v>14400</v>
      </c>
    </row>
    <row r="6780" spans="1:19" s="889" customFormat="1" ht="46.5">
      <c r="A6780" s="989" t="s">
        <v>1035</v>
      </c>
      <c r="B6780" s="399" t="s">
        <v>29742</v>
      </c>
      <c r="C6780" s="399" t="s">
        <v>115</v>
      </c>
      <c r="D6780" s="399" t="s">
        <v>36344</v>
      </c>
      <c r="E6780" s="342">
        <v>3000</v>
      </c>
      <c r="F6780" s="432" t="s">
        <v>36345</v>
      </c>
      <c r="G6780" s="778" t="s">
        <v>36346</v>
      </c>
      <c r="H6780" s="990" t="s">
        <v>36347</v>
      </c>
      <c r="I6780" s="990" t="s">
        <v>19764</v>
      </c>
      <c r="J6780" s="990" t="s">
        <v>19764</v>
      </c>
      <c r="K6780" s="797" t="s">
        <v>36348</v>
      </c>
      <c r="L6780" s="797">
        <v>12</v>
      </c>
      <c r="M6780" s="655">
        <v>36000</v>
      </c>
      <c r="N6780" s="797" t="s">
        <v>36348</v>
      </c>
      <c r="O6780" s="797">
        <v>6</v>
      </c>
      <c r="P6780" s="655">
        <v>18000</v>
      </c>
      <c r="Q6780" s="797" t="s">
        <v>36348</v>
      </c>
      <c r="R6780" s="797">
        <v>12</v>
      </c>
      <c r="S6780" s="1009">
        <v>36000</v>
      </c>
    </row>
    <row r="6781" spans="1:19" s="889" customFormat="1" ht="34.9">
      <c r="A6781" s="989" t="s">
        <v>1035</v>
      </c>
      <c r="B6781" s="399" t="s">
        <v>29742</v>
      </c>
      <c r="C6781" s="399" t="s">
        <v>115</v>
      </c>
      <c r="D6781" s="399" t="s">
        <v>34757</v>
      </c>
      <c r="E6781" s="342">
        <v>7000</v>
      </c>
      <c r="F6781" s="432" t="s">
        <v>36349</v>
      </c>
      <c r="G6781" s="778" t="s">
        <v>36350</v>
      </c>
      <c r="H6781" s="990" t="s">
        <v>19733</v>
      </c>
      <c r="I6781" s="990" t="s">
        <v>19773</v>
      </c>
      <c r="J6781" s="990" t="s">
        <v>19703</v>
      </c>
      <c r="K6781" s="797" t="s">
        <v>36351</v>
      </c>
      <c r="L6781" s="797">
        <v>12</v>
      </c>
      <c r="M6781" s="655">
        <v>84000</v>
      </c>
      <c r="N6781" s="797" t="s">
        <v>36351</v>
      </c>
      <c r="O6781" s="797">
        <v>6</v>
      </c>
      <c r="P6781" s="655">
        <v>42000</v>
      </c>
      <c r="Q6781" s="797" t="s">
        <v>36351</v>
      </c>
      <c r="R6781" s="797">
        <v>12</v>
      </c>
      <c r="S6781" s="1009">
        <v>84000</v>
      </c>
    </row>
    <row r="6782" spans="1:19" s="889" customFormat="1" ht="34.9">
      <c r="A6782" s="989" t="s">
        <v>1035</v>
      </c>
      <c r="B6782" s="399" t="s">
        <v>29742</v>
      </c>
      <c r="C6782" s="399" t="s">
        <v>115</v>
      </c>
      <c r="D6782" s="399" t="s">
        <v>36352</v>
      </c>
      <c r="E6782" s="342">
        <v>8000</v>
      </c>
      <c r="F6782" s="432" t="s">
        <v>36353</v>
      </c>
      <c r="G6782" s="778" t="s">
        <v>36354</v>
      </c>
      <c r="H6782" s="990" t="s">
        <v>19708</v>
      </c>
      <c r="I6782" s="990" t="s">
        <v>19773</v>
      </c>
      <c r="J6782" s="990" t="s">
        <v>19703</v>
      </c>
      <c r="K6782" s="797" t="s">
        <v>36355</v>
      </c>
      <c r="L6782" s="797">
        <v>12</v>
      </c>
      <c r="M6782" s="655">
        <v>96000</v>
      </c>
      <c r="N6782" s="797" t="s">
        <v>36355</v>
      </c>
      <c r="O6782" s="797">
        <v>6</v>
      </c>
      <c r="P6782" s="655">
        <v>48000</v>
      </c>
      <c r="Q6782" s="797" t="s">
        <v>36355</v>
      </c>
      <c r="R6782" s="797">
        <v>12</v>
      </c>
      <c r="S6782" s="1009">
        <v>96000</v>
      </c>
    </row>
    <row r="6783" spans="1:19" s="889" customFormat="1" ht="34.9">
      <c r="A6783" s="989" t="s">
        <v>1035</v>
      </c>
      <c r="B6783" s="399" t="s">
        <v>29742</v>
      </c>
      <c r="C6783" s="399" t="s">
        <v>115</v>
      </c>
      <c r="D6783" s="399" t="s">
        <v>36356</v>
      </c>
      <c r="E6783" s="342">
        <v>7500</v>
      </c>
      <c r="F6783" s="432" t="s">
        <v>36357</v>
      </c>
      <c r="G6783" s="778" t="s">
        <v>36358</v>
      </c>
      <c r="H6783" s="990" t="s">
        <v>19729</v>
      </c>
      <c r="I6783" s="990" t="s">
        <v>19764</v>
      </c>
      <c r="J6783" s="990" t="s">
        <v>19764</v>
      </c>
      <c r="K6783" s="797" t="s">
        <v>36359</v>
      </c>
      <c r="L6783" s="797">
        <v>9</v>
      </c>
      <c r="M6783" s="655">
        <v>68000</v>
      </c>
      <c r="N6783" s="797" t="s">
        <v>36359</v>
      </c>
      <c r="O6783" s="797">
        <v>0</v>
      </c>
      <c r="P6783" s="655">
        <v>0</v>
      </c>
      <c r="Q6783" s="797"/>
      <c r="R6783" s="797">
        <v>12</v>
      </c>
      <c r="S6783" s="1009">
        <v>90000</v>
      </c>
    </row>
    <row r="6784" spans="1:19" s="889" customFormat="1" ht="34.9">
      <c r="A6784" s="989" t="s">
        <v>1035</v>
      </c>
      <c r="B6784" s="399" t="s">
        <v>29742</v>
      </c>
      <c r="C6784" s="399" t="s">
        <v>115</v>
      </c>
      <c r="D6784" s="399" t="s">
        <v>36360</v>
      </c>
      <c r="E6784" s="342">
        <v>9000</v>
      </c>
      <c r="F6784" s="432" t="s">
        <v>36361</v>
      </c>
      <c r="G6784" s="778" t="s">
        <v>36362</v>
      </c>
      <c r="H6784" s="990" t="s">
        <v>19733</v>
      </c>
      <c r="I6784" s="990" t="s">
        <v>19764</v>
      </c>
      <c r="J6784" s="990" t="s">
        <v>19764</v>
      </c>
      <c r="K6784" s="797" t="s">
        <v>36363</v>
      </c>
      <c r="L6784" s="797">
        <v>12</v>
      </c>
      <c r="M6784" s="655">
        <v>108000</v>
      </c>
      <c r="N6784" s="797" t="s">
        <v>36363</v>
      </c>
      <c r="O6784" s="797">
        <v>6</v>
      </c>
      <c r="P6784" s="655">
        <v>54000</v>
      </c>
      <c r="Q6784" s="797" t="s">
        <v>36363</v>
      </c>
      <c r="R6784" s="797">
        <v>12</v>
      </c>
      <c r="S6784" s="1009">
        <v>108000</v>
      </c>
    </row>
    <row r="6785" spans="1:19" s="889" customFormat="1" ht="34.9">
      <c r="A6785" s="989" t="s">
        <v>1035</v>
      </c>
      <c r="B6785" s="399" t="s">
        <v>29742</v>
      </c>
      <c r="C6785" s="399" t="s">
        <v>115</v>
      </c>
      <c r="D6785" s="399" t="s">
        <v>36364</v>
      </c>
      <c r="E6785" s="342">
        <v>10000</v>
      </c>
      <c r="F6785" s="432" t="s">
        <v>36365</v>
      </c>
      <c r="G6785" s="778" t="s">
        <v>36366</v>
      </c>
      <c r="H6785" s="990" t="s">
        <v>19713</v>
      </c>
      <c r="I6785" s="990" t="s">
        <v>34428</v>
      </c>
      <c r="J6785" s="990" t="s">
        <v>19773</v>
      </c>
      <c r="K6785" s="797" t="s">
        <v>36367</v>
      </c>
      <c r="L6785" s="797">
        <v>11</v>
      </c>
      <c r="M6785" s="655">
        <v>109333.33</v>
      </c>
      <c r="N6785" s="797" t="s">
        <v>36367</v>
      </c>
      <c r="O6785" s="797">
        <v>6</v>
      </c>
      <c r="P6785" s="655">
        <v>60000</v>
      </c>
      <c r="Q6785" s="797" t="s">
        <v>36367</v>
      </c>
      <c r="R6785" s="797">
        <v>12</v>
      </c>
      <c r="S6785" s="1009">
        <v>120000</v>
      </c>
    </row>
    <row r="6786" spans="1:19" s="889" customFormat="1" ht="34.9">
      <c r="A6786" s="989" t="s">
        <v>1035</v>
      </c>
      <c r="B6786" s="399" t="s">
        <v>29742</v>
      </c>
      <c r="C6786" s="399" t="s">
        <v>115</v>
      </c>
      <c r="D6786" s="399" t="s">
        <v>34401</v>
      </c>
      <c r="E6786" s="342">
        <v>2000</v>
      </c>
      <c r="F6786" s="432" t="s">
        <v>36368</v>
      </c>
      <c r="G6786" s="778" t="s">
        <v>36369</v>
      </c>
      <c r="H6786" s="990" t="s">
        <v>19733</v>
      </c>
      <c r="I6786" s="990" t="s">
        <v>19764</v>
      </c>
      <c r="J6786" s="990" t="s">
        <v>19764</v>
      </c>
      <c r="K6786" s="797" t="s">
        <v>36370</v>
      </c>
      <c r="L6786" s="797">
        <v>12</v>
      </c>
      <c r="M6786" s="655">
        <v>24000</v>
      </c>
      <c r="N6786" s="797" t="s">
        <v>36370</v>
      </c>
      <c r="O6786" s="797">
        <v>6</v>
      </c>
      <c r="P6786" s="655">
        <v>12000</v>
      </c>
      <c r="Q6786" s="797" t="s">
        <v>36370</v>
      </c>
      <c r="R6786" s="797">
        <v>12</v>
      </c>
      <c r="S6786" s="1009">
        <v>24000</v>
      </c>
    </row>
    <row r="6787" spans="1:19" s="889" customFormat="1" ht="34.9">
      <c r="A6787" s="989" t="s">
        <v>1035</v>
      </c>
      <c r="B6787" s="399" t="s">
        <v>29742</v>
      </c>
      <c r="C6787" s="399" t="s">
        <v>115</v>
      </c>
      <c r="D6787" s="399" t="s">
        <v>34430</v>
      </c>
      <c r="E6787" s="342">
        <v>2500</v>
      </c>
      <c r="F6787" s="432" t="s">
        <v>36371</v>
      </c>
      <c r="G6787" s="778" t="s">
        <v>36372</v>
      </c>
      <c r="H6787" s="990" t="s">
        <v>19713</v>
      </c>
      <c r="I6787" s="990" t="s">
        <v>34549</v>
      </c>
      <c r="J6787" s="990" t="s">
        <v>23402</v>
      </c>
      <c r="K6787" s="797" t="s">
        <v>36373</v>
      </c>
      <c r="L6787" s="797">
        <v>12</v>
      </c>
      <c r="M6787" s="655">
        <v>30052.080000000002</v>
      </c>
      <c r="N6787" s="797" t="s">
        <v>36373</v>
      </c>
      <c r="O6787" s="797">
        <v>6</v>
      </c>
      <c r="P6787" s="655">
        <v>15000</v>
      </c>
      <c r="Q6787" s="797" t="s">
        <v>36373</v>
      </c>
      <c r="R6787" s="797">
        <v>12</v>
      </c>
      <c r="S6787" s="1009">
        <v>30000</v>
      </c>
    </row>
    <row r="6788" spans="1:19" s="889" customFormat="1" ht="34.9">
      <c r="A6788" s="989" t="s">
        <v>1035</v>
      </c>
      <c r="B6788" s="399" t="s">
        <v>29742</v>
      </c>
      <c r="C6788" s="399" t="s">
        <v>115</v>
      </c>
      <c r="D6788" s="399" t="s">
        <v>34676</v>
      </c>
      <c r="E6788" s="342">
        <v>2500</v>
      </c>
      <c r="F6788" s="432" t="s">
        <v>36374</v>
      </c>
      <c r="G6788" s="778" t="s">
        <v>36375</v>
      </c>
      <c r="H6788" s="990" t="s">
        <v>19733</v>
      </c>
      <c r="I6788" s="990" t="s">
        <v>19764</v>
      </c>
      <c r="J6788" s="990" t="s">
        <v>19764</v>
      </c>
      <c r="K6788" s="797" t="s">
        <v>36376</v>
      </c>
      <c r="L6788" s="797">
        <v>2</v>
      </c>
      <c r="M6788" s="655">
        <v>5895.84</v>
      </c>
      <c r="N6788" s="797" t="s">
        <v>36376</v>
      </c>
      <c r="O6788" s="797">
        <v>0</v>
      </c>
      <c r="P6788" s="655">
        <v>0</v>
      </c>
      <c r="Q6788" s="797"/>
      <c r="R6788" s="797">
        <v>0</v>
      </c>
      <c r="S6788" s="1009">
        <v>0</v>
      </c>
    </row>
    <row r="6789" spans="1:19" s="889" customFormat="1" ht="34.9">
      <c r="A6789" s="989" t="s">
        <v>1035</v>
      </c>
      <c r="B6789" s="399" t="s">
        <v>29742</v>
      </c>
      <c r="C6789" s="399" t="s">
        <v>115</v>
      </c>
      <c r="D6789" s="399" t="s">
        <v>36377</v>
      </c>
      <c r="E6789" s="342">
        <v>3200</v>
      </c>
      <c r="F6789" s="432" t="s">
        <v>36378</v>
      </c>
      <c r="G6789" s="778" t="s">
        <v>36379</v>
      </c>
      <c r="H6789" s="990" t="s">
        <v>20568</v>
      </c>
      <c r="I6789" s="990" t="s">
        <v>19764</v>
      </c>
      <c r="J6789" s="990" t="s">
        <v>19764</v>
      </c>
      <c r="K6789" s="797" t="s">
        <v>36380</v>
      </c>
      <c r="L6789" s="797">
        <v>12</v>
      </c>
      <c r="M6789" s="655">
        <v>38417.07</v>
      </c>
      <c r="N6789" s="797" t="s">
        <v>36380</v>
      </c>
      <c r="O6789" s="797">
        <v>6</v>
      </c>
      <c r="P6789" s="655">
        <v>19200</v>
      </c>
      <c r="Q6789" s="797" t="s">
        <v>36380</v>
      </c>
      <c r="R6789" s="797">
        <v>12</v>
      </c>
      <c r="S6789" s="1009">
        <v>38400</v>
      </c>
    </row>
    <row r="6790" spans="1:19" s="889" customFormat="1" ht="34.9">
      <c r="A6790" s="989" t="s">
        <v>1035</v>
      </c>
      <c r="B6790" s="399" t="s">
        <v>29742</v>
      </c>
      <c r="C6790" s="399" t="s">
        <v>115</v>
      </c>
      <c r="D6790" s="399" t="s">
        <v>36381</v>
      </c>
      <c r="E6790" s="342">
        <v>1800</v>
      </c>
      <c r="F6790" s="432" t="s">
        <v>36382</v>
      </c>
      <c r="G6790" s="778" t="s">
        <v>36383</v>
      </c>
      <c r="H6790" s="990" t="s">
        <v>23633</v>
      </c>
      <c r="I6790" s="990" t="s">
        <v>34377</v>
      </c>
      <c r="J6790" s="990" t="s">
        <v>19749</v>
      </c>
      <c r="K6790" s="797" t="s">
        <v>36384</v>
      </c>
      <c r="L6790" s="797">
        <v>12</v>
      </c>
      <c r="M6790" s="655">
        <v>21600</v>
      </c>
      <c r="N6790" s="797" t="s">
        <v>36384</v>
      </c>
      <c r="O6790" s="797">
        <v>6</v>
      </c>
      <c r="P6790" s="655">
        <v>10800</v>
      </c>
      <c r="Q6790" s="797" t="s">
        <v>36384</v>
      </c>
      <c r="R6790" s="797">
        <v>12</v>
      </c>
      <c r="S6790" s="1009">
        <v>21600</v>
      </c>
    </row>
    <row r="6791" spans="1:19" s="889" customFormat="1" ht="34.9">
      <c r="A6791" s="989" t="s">
        <v>1035</v>
      </c>
      <c r="B6791" s="399" t="s">
        <v>29742</v>
      </c>
      <c r="C6791" s="399" t="s">
        <v>115</v>
      </c>
      <c r="D6791" s="399" t="s">
        <v>36385</v>
      </c>
      <c r="E6791" s="342">
        <v>3000</v>
      </c>
      <c r="F6791" s="432" t="s">
        <v>36386</v>
      </c>
      <c r="G6791" s="778" t="s">
        <v>36387</v>
      </c>
      <c r="H6791" s="990" t="s">
        <v>19790</v>
      </c>
      <c r="I6791" s="990" t="s">
        <v>19773</v>
      </c>
      <c r="J6791" s="990" t="s">
        <v>19703</v>
      </c>
      <c r="K6791" s="797" t="s">
        <v>36388</v>
      </c>
      <c r="L6791" s="797">
        <v>12</v>
      </c>
      <c r="M6791" s="655">
        <v>36000</v>
      </c>
      <c r="N6791" s="797" t="s">
        <v>36388</v>
      </c>
      <c r="O6791" s="797">
        <v>6</v>
      </c>
      <c r="P6791" s="655">
        <v>18000</v>
      </c>
      <c r="Q6791" s="797" t="s">
        <v>36388</v>
      </c>
      <c r="R6791" s="797">
        <v>12</v>
      </c>
      <c r="S6791" s="1009">
        <v>36000</v>
      </c>
    </row>
    <row r="6792" spans="1:19" s="889" customFormat="1" ht="34.9">
      <c r="A6792" s="989" t="s">
        <v>1035</v>
      </c>
      <c r="B6792" s="399" t="s">
        <v>29742</v>
      </c>
      <c r="C6792" s="399" t="s">
        <v>115</v>
      </c>
      <c r="D6792" s="399" t="s">
        <v>36389</v>
      </c>
      <c r="E6792" s="342">
        <v>2500</v>
      </c>
      <c r="F6792" s="432" t="s">
        <v>36390</v>
      </c>
      <c r="G6792" s="778" t="s">
        <v>36391</v>
      </c>
      <c r="H6792" s="990" t="s">
        <v>19733</v>
      </c>
      <c r="I6792" s="990" t="s">
        <v>19764</v>
      </c>
      <c r="J6792" s="990" t="s">
        <v>19764</v>
      </c>
      <c r="K6792" s="797" t="s">
        <v>36392</v>
      </c>
      <c r="L6792" s="797">
        <v>12</v>
      </c>
      <c r="M6792" s="655">
        <v>30000</v>
      </c>
      <c r="N6792" s="797" t="s">
        <v>36392</v>
      </c>
      <c r="O6792" s="797">
        <v>6</v>
      </c>
      <c r="P6792" s="655">
        <v>15173.380000000001</v>
      </c>
      <c r="Q6792" s="797" t="s">
        <v>36392</v>
      </c>
      <c r="R6792" s="797">
        <v>12</v>
      </c>
      <c r="S6792" s="1009">
        <v>30000</v>
      </c>
    </row>
    <row r="6793" spans="1:19" s="889" customFormat="1" ht="34.9">
      <c r="A6793" s="989" t="s">
        <v>1035</v>
      </c>
      <c r="B6793" s="399" t="s">
        <v>29742</v>
      </c>
      <c r="C6793" s="399" t="s">
        <v>115</v>
      </c>
      <c r="D6793" s="399" t="s">
        <v>35298</v>
      </c>
      <c r="E6793" s="342">
        <v>5500</v>
      </c>
      <c r="F6793" s="432" t="s">
        <v>36393</v>
      </c>
      <c r="G6793" s="778" t="s">
        <v>36394</v>
      </c>
      <c r="H6793" s="990" t="s">
        <v>19733</v>
      </c>
      <c r="I6793" s="990" t="s">
        <v>19764</v>
      </c>
      <c r="J6793" s="990" t="s">
        <v>19764</v>
      </c>
      <c r="K6793" s="797" t="s">
        <v>36395</v>
      </c>
      <c r="L6793" s="797">
        <v>12</v>
      </c>
      <c r="M6793" s="655">
        <v>66000</v>
      </c>
      <c r="N6793" s="797" t="s">
        <v>36395</v>
      </c>
      <c r="O6793" s="797">
        <v>6</v>
      </c>
      <c r="P6793" s="655">
        <v>33000</v>
      </c>
      <c r="Q6793" s="797" t="s">
        <v>36395</v>
      </c>
      <c r="R6793" s="797">
        <v>12</v>
      </c>
      <c r="S6793" s="1009">
        <v>66000</v>
      </c>
    </row>
    <row r="6794" spans="1:19" s="889" customFormat="1" ht="34.9">
      <c r="A6794" s="989" t="s">
        <v>1035</v>
      </c>
      <c r="B6794" s="399" t="s">
        <v>29742</v>
      </c>
      <c r="C6794" s="399" t="s">
        <v>115</v>
      </c>
      <c r="D6794" s="399" t="s">
        <v>35172</v>
      </c>
      <c r="E6794" s="342">
        <v>7000</v>
      </c>
      <c r="F6794" s="432" t="s">
        <v>36396</v>
      </c>
      <c r="G6794" s="778" t="s">
        <v>36397</v>
      </c>
      <c r="H6794" s="990" t="s">
        <v>19790</v>
      </c>
      <c r="I6794" s="990" t="s">
        <v>19773</v>
      </c>
      <c r="J6794" s="990" t="s">
        <v>19703</v>
      </c>
      <c r="K6794" s="797" t="s">
        <v>36398</v>
      </c>
      <c r="L6794" s="797">
        <v>12</v>
      </c>
      <c r="M6794" s="655">
        <v>84000</v>
      </c>
      <c r="N6794" s="797" t="s">
        <v>36398</v>
      </c>
      <c r="O6794" s="797">
        <v>5</v>
      </c>
      <c r="P6794" s="655">
        <v>42291.67</v>
      </c>
      <c r="Q6794" s="797" t="s">
        <v>36398</v>
      </c>
      <c r="R6794" s="797">
        <v>0</v>
      </c>
      <c r="S6794" s="1009">
        <v>0</v>
      </c>
    </row>
    <row r="6795" spans="1:19" s="889" customFormat="1" ht="34.9">
      <c r="A6795" s="989" t="s">
        <v>1035</v>
      </c>
      <c r="B6795" s="399" t="s">
        <v>29742</v>
      </c>
      <c r="C6795" s="399" t="s">
        <v>115</v>
      </c>
      <c r="D6795" s="399" t="s">
        <v>36399</v>
      </c>
      <c r="E6795" s="342">
        <v>2500</v>
      </c>
      <c r="F6795" s="432" t="s">
        <v>36400</v>
      </c>
      <c r="G6795" s="778" t="s">
        <v>36401</v>
      </c>
      <c r="H6795" s="990" t="s">
        <v>23633</v>
      </c>
      <c r="I6795" s="990" t="s">
        <v>34377</v>
      </c>
      <c r="J6795" s="990" t="s">
        <v>19749</v>
      </c>
      <c r="K6795" s="797" t="s">
        <v>36402</v>
      </c>
      <c r="L6795" s="797">
        <v>12</v>
      </c>
      <c r="M6795" s="655">
        <v>30166.67</v>
      </c>
      <c r="N6795" s="797" t="s">
        <v>36402</v>
      </c>
      <c r="O6795" s="797">
        <v>6</v>
      </c>
      <c r="P6795" s="655">
        <v>15000</v>
      </c>
      <c r="Q6795" s="797" t="s">
        <v>36402</v>
      </c>
      <c r="R6795" s="797">
        <v>12</v>
      </c>
      <c r="S6795" s="1009">
        <v>30000</v>
      </c>
    </row>
    <row r="6796" spans="1:19" s="889" customFormat="1" ht="34.9">
      <c r="A6796" s="989" t="s">
        <v>1035</v>
      </c>
      <c r="B6796" s="399" t="s">
        <v>29742</v>
      </c>
      <c r="C6796" s="399" t="s">
        <v>115</v>
      </c>
      <c r="D6796" s="399" t="s">
        <v>35035</v>
      </c>
      <c r="E6796" s="342">
        <v>5000</v>
      </c>
      <c r="F6796" s="432" t="s">
        <v>36403</v>
      </c>
      <c r="G6796" s="778" t="s">
        <v>36404</v>
      </c>
      <c r="H6796" s="990" t="s">
        <v>19733</v>
      </c>
      <c r="I6796" s="990" t="s">
        <v>19764</v>
      </c>
      <c r="J6796" s="990" t="s">
        <v>19764</v>
      </c>
      <c r="K6796" s="797" t="s">
        <v>36405</v>
      </c>
      <c r="L6796" s="797">
        <v>12</v>
      </c>
      <c r="M6796" s="655">
        <v>60000</v>
      </c>
      <c r="N6796" s="797" t="s">
        <v>36405</v>
      </c>
      <c r="O6796" s="797">
        <v>6</v>
      </c>
      <c r="P6796" s="655">
        <v>30000</v>
      </c>
      <c r="Q6796" s="797" t="s">
        <v>36405</v>
      </c>
      <c r="R6796" s="797">
        <v>12</v>
      </c>
      <c r="S6796" s="1009">
        <v>60000</v>
      </c>
    </row>
    <row r="6797" spans="1:19" s="889" customFormat="1" ht="58.15">
      <c r="A6797" s="989" t="s">
        <v>1035</v>
      </c>
      <c r="B6797" s="399" t="s">
        <v>29742</v>
      </c>
      <c r="C6797" s="399" t="s">
        <v>115</v>
      </c>
      <c r="D6797" s="399" t="s">
        <v>36406</v>
      </c>
      <c r="E6797" s="342">
        <v>3000</v>
      </c>
      <c r="F6797" s="432" t="s">
        <v>36407</v>
      </c>
      <c r="G6797" s="778" t="s">
        <v>36408</v>
      </c>
      <c r="H6797" s="990" t="s">
        <v>19713</v>
      </c>
      <c r="I6797" s="990" t="s">
        <v>19764</v>
      </c>
      <c r="J6797" s="990" t="s">
        <v>19764</v>
      </c>
      <c r="K6797" s="797" t="s">
        <v>36409</v>
      </c>
      <c r="L6797" s="797">
        <v>1</v>
      </c>
      <c r="M6797" s="655">
        <v>800</v>
      </c>
      <c r="N6797" s="797" t="s">
        <v>36409</v>
      </c>
      <c r="O6797" s="797">
        <v>0</v>
      </c>
      <c r="P6797" s="655">
        <v>0</v>
      </c>
      <c r="Q6797" s="797"/>
      <c r="R6797" s="797">
        <v>0</v>
      </c>
      <c r="S6797" s="1009">
        <v>0</v>
      </c>
    </row>
    <row r="6798" spans="1:19" s="889" customFormat="1" ht="34.9">
      <c r="A6798" s="989" t="s">
        <v>1035</v>
      </c>
      <c r="B6798" s="399" t="s">
        <v>29742</v>
      </c>
      <c r="C6798" s="399" t="s">
        <v>115</v>
      </c>
      <c r="D6798" s="399" t="s">
        <v>34979</v>
      </c>
      <c r="E6798" s="342">
        <v>5500</v>
      </c>
      <c r="F6798" s="432" t="s">
        <v>36410</v>
      </c>
      <c r="G6798" s="778" t="s">
        <v>36411</v>
      </c>
      <c r="H6798" s="990" t="s">
        <v>19733</v>
      </c>
      <c r="I6798" s="990" t="s">
        <v>19773</v>
      </c>
      <c r="J6798" s="990" t="s">
        <v>19703</v>
      </c>
      <c r="K6798" s="797" t="s">
        <v>36412</v>
      </c>
      <c r="L6798" s="797">
        <v>12</v>
      </c>
      <c r="M6798" s="655">
        <v>55290.270000000004</v>
      </c>
      <c r="N6798" s="797" t="s">
        <v>36412</v>
      </c>
      <c r="O6798" s="797">
        <v>6</v>
      </c>
      <c r="P6798" s="655">
        <v>33000</v>
      </c>
      <c r="Q6798" s="797" t="s">
        <v>36412</v>
      </c>
      <c r="R6798" s="797">
        <v>0</v>
      </c>
      <c r="S6798" s="1009">
        <v>0</v>
      </c>
    </row>
    <row r="6799" spans="1:19" s="889" customFormat="1" ht="34.9">
      <c r="A6799" s="989" t="s">
        <v>1035</v>
      </c>
      <c r="B6799" s="399" t="s">
        <v>29742</v>
      </c>
      <c r="C6799" s="399" t="s">
        <v>115</v>
      </c>
      <c r="D6799" s="399" t="s">
        <v>34430</v>
      </c>
      <c r="E6799" s="342">
        <v>3000</v>
      </c>
      <c r="F6799" s="432" t="s">
        <v>36413</v>
      </c>
      <c r="G6799" s="778" t="s">
        <v>36414</v>
      </c>
      <c r="H6799" s="990" t="s">
        <v>19713</v>
      </c>
      <c r="I6799" s="990" t="s">
        <v>19773</v>
      </c>
      <c r="J6799" s="990" t="s">
        <v>19703</v>
      </c>
      <c r="K6799" s="797" t="s">
        <v>36415</v>
      </c>
      <c r="L6799" s="797">
        <v>12</v>
      </c>
      <c r="M6799" s="655">
        <v>36101.880000000005</v>
      </c>
      <c r="N6799" s="797" t="s">
        <v>36415</v>
      </c>
      <c r="O6799" s="797">
        <v>4</v>
      </c>
      <c r="P6799" s="655">
        <v>15817</v>
      </c>
      <c r="Q6799" s="797" t="s">
        <v>36415</v>
      </c>
      <c r="R6799" s="797">
        <v>12</v>
      </c>
      <c r="S6799" s="1009">
        <v>36000</v>
      </c>
    </row>
    <row r="6800" spans="1:19" s="889" customFormat="1" ht="46.5">
      <c r="A6800" s="989" t="s">
        <v>1035</v>
      </c>
      <c r="B6800" s="399" t="s">
        <v>29742</v>
      </c>
      <c r="C6800" s="399" t="s">
        <v>115</v>
      </c>
      <c r="D6800" s="399" t="s">
        <v>34524</v>
      </c>
      <c r="E6800" s="342">
        <v>5500</v>
      </c>
      <c r="F6800" s="432" t="s">
        <v>28473</v>
      </c>
      <c r="G6800" s="778" t="s">
        <v>36416</v>
      </c>
      <c r="H6800" s="990" t="s">
        <v>19713</v>
      </c>
      <c r="I6800" s="990" t="s">
        <v>19773</v>
      </c>
      <c r="J6800" s="990" t="s">
        <v>19703</v>
      </c>
      <c r="K6800" s="797" t="s">
        <v>36417</v>
      </c>
      <c r="L6800" s="797">
        <v>7</v>
      </c>
      <c r="M6800" s="655">
        <v>43061.33</v>
      </c>
      <c r="N6800" s="797" t="s">
        <v>36417</v>
      </c>
      <c r="O6800" s="797">
        <v>0</v>
      </c>
      <c r="P6800" s="655">
        <v>0</v>
      </c>
      <c r="Q6800" s="797"/>
      <c r="R6800" s="797">
        <v>0</v>
      </c>
      <c r="S6800" s="1009">
        <v>0</v>
      </c>
    </row>
    <row r="6801" spans="1:19" s="889" customFormat="1" ht="34.9">
      <c r="A6801" s="989" t="s">
        <v>1035</v>
      </c>
      <c r="B6801" s="399" t="s">
        <v>29742</v>
      </c>
      <c r="C6801" s="399" t="s">
        <v>115</v>
      </c>
      <c r="D6801" s="399" t="s">
        <v>34404</v>
      </c>
      <c r="E6801" s="342">
        <v>1700</v>
      </c>
      <c r="F6801" s="432" t="s">
        <v>36418</v>
      </c>
      <c r="G6801" s="778" t="s">
        <v>36419</v>
      </c>
      <c r="H6801" s="990" t="s">
        <v>34382</v>
      </c>
      <c r="I6801" s="990" t="s">
        <v>19829</v>
      </c>
      <c r="J6801" s="990" t="s">
        <v>34382</v>
      </c>
      <c r="K6801" s="797" t="s">
        <v>36420</v>
      </c>
      <c r="L6801" s="797">
        <v>12</v>
      </c>
      <c r="M6801" s="655">
        <v>20400</v>
      </c>
      <c r="N6801" s="797" t="s">
        <v>36420</v>
      </c>
      <c r="O6801" s="797">
        <v>6</v>
      </c>
      <c r="P6801" s="655">
        <v>10200</v>
      </c>
      <c r="Q6801" s="797" t="s">
        <v>36420</v>
      </c>
      <c r="R6801" s="797">
        <v>12</v>
      </c>
      <c r="S6801" s="1009">
        <v>20400</v>
      </c>
    </row>
    <row r="6802" spans="1:19" s="889" customFormat="1" ht="34.9">
      <c r="A6802" s="989" t="s">
        <v>1035</v>
      </c>
      <c r="B6802" s="399" t="s">
        <v>29742</v>
      </c>
      <c r="C6802" s="399" t="s">
        <v>115</v>
      </c>
      <c r="D6802" s="399" t="s">
        <v>36421</v>
      </c>
      <c r="E6802" s="342">
        <v>1500</v>
      </c>
      <c r="F6802" s="432" t="s">
        <v>36422</v>
      </c>
      <c r="G6802" s="778" t="s">
        <v>36423</v>
      </c>
      <c r="H6802" s="990" t="s">
        <v>19733</v>
      </c>
      <c r="I6802" s="990" t="s">
        <v>34549</v>
      </c>
      <c r="J6802" s="990" t="s">
        <v>19773</v>
      </c>
      <c r="K6802" s="797" t="s">
        <v>36424</v>
      </c>
      <c r="L6802" s="797">
        <v>12</v>
      </c>
      <c r="M6802" s="655">
        <v>18000</v>
      </c>
      <c r="N6802" s="797" t="s">
        <v>36424</v>
      </c>
      <c r="O6802" s="797">
        <v>6</v>
      </c>
      <c r="P6802" s="655">
        <v>9000</v>
      </c>
      <c r="Q6802" s="797" t="s">
        <v>36424</v>
      </c>
      <c r="R6802" s="797">
        <v>12</v>
      </c>
      <c r="S6802" s="1009">
        <v>18000</v>
      </c>
    </row>
    <row r="6803" spans="1:19" s="889" customFormat="1" ht="34.9">
      <c r="A6803" s="989" t="s">
        <v>1035</v>
      </c>
      <c r="B6803" s="399" t="s">
        <v>29742</v>
      </c>
      <c r="C6803" s="399" t="s">
        <v>115</v>
      </c>
      <c r="D6803" s="399" t="s">
        <v>36425</v>
      </c>
      <c r="E6803" s="342">
        <v>7000</v>
      </c>
      <c r="F6803" s="432" t="s">
        <v>36426</v>
      </c>
      <c r="G6803" s="778" t="s">
        <v>36427</v>
      </c>
      <c r="H6803" s="990" t="s">
        <v>19733</v>
      </c>
      <c r="I6803" s="990" t="s">
        <v>19764</v>
      </c>
      <c r="J6803" s="990" t="s">
        <v>19764</v>
      </c>
      <c r="K6803" s="797" t="s">
        <v>36428</v>
      </c>
      <c r="L6803" s="797">
        <v>12</v>
      </c>
      <c r="M6803" s="655">
        <v>84000</v>
      </c>
      <c r="N6803" s="797" t="s">
        <v>36428</v>
      </c>
      <c r="O6803" s="797">
        <v>6</v>
      </c>
      <c r="P6803" s="655">
        <v>42485.46</v>
      </c>
      <c r="Q6803" s="797" t="s">
        <v>36428</v>
      </c>
      <c r="R6803" s="797">
        <v>12</v>
      </c>
      <c r="S6803" s="1009">
        <v>84000</v>
      </c>
    </row>
    <row r="6804" spans="1:19" s="889" customFormat="1" ht="34.9">
      <c r="A6804" s="989" t="s">
        <v>1035</v>
      </c>
      <c r="B6804" s="399" t="s">
        <v>29742</v>
      </c>
      <c r="C6804" s="399" t="s">
        <v>115</v>
      </c>
      <c r="D6804" s="399" t="s">
        <v>35597</v>
      </c>
      <c r="E6804" s="342">
        <v>5000</v>
      </c>
      <c r="F6804" s="432" t="s">
        <v>36429</v>
      </c>
      <c r="G6804" s="778" t="s">
        <v>36430</v>
      </c>
      <c r="H6804" s="990" t="s">
        <v>19733</v>
      </c>
      <c r="I6804" s="990" t="s">
        <v>19764</v>
      </c>
      <c r="J6804" s="990" t="s">
        <v>19764</v>
      </c>
      <c r="K6804" s="797" t="s">
        <v>36431</v>
      </c>
      <c r="L6804" s="797">
        <v>12</v>
      </c>
      <c r="M6804" s="655">
        <v>60000</v>
      </c>
      <c r="N6804" s="797" t="s">
        <v>36431</v>
      </c>
      <c r="O6804" s="797">
        <v>6</v>
      </c>
      <c r="P6804" s="655">
        <v>30000</v>
      </c>
      <c r="Q6804" s="797" t="s">
        <v>36431</v>
      </c>
      <c r="R6804" s="797">
        <v>12</v>
      </c>
      <c r="S6804" s="1009">
        <v>60000</v>
      </c>
    </row>
    <row r="6805" spans="1:19" s="889" customFormat="1" ht="34.9">
      <c r="A6805" s="989" t="s">
        <v>1035</v>
      </c>
      <c r="B6805" s="399" t="s">
        <v>29742</v>
      </c>
      <c r="C6805" s="399" t="s">
        <v>115</v>
      </c>
      <c r="D6805" s="399" t="s">
        <v>36432</v>
      </c>
      <c r="E6805" s="342">
        <v>8500</v>
      </c>
      <c r="F6805" s="432" t="s">
        <v>36433</v>
      </c>
      <c r="G6805" s="778" t="s">
        <v>36434</v>
      </c>
      <c r="H6805" s="990" t="s">
        <v>19733</v>
      </c>
      <c r="I6805" s="990" t="s">
        <v>19773</v>
      </c>
      <c r="J6805" s="990" t="s">
        <v>19703</v>
      </c>
      <c r="K6805" s="797" t="s">
        <v>36435</v>
      </c>
      <c r="L6805" s="797">
        <v>12</v>
      </c>
      <c r="M6805" s="655">
        <v>102000</v>
      </c>
      <c r="N6805" s="797" t="s">
        <v>36435</v>
      </c>
      <c r="O6805" s="797">
        <v>6</v>
      </c>
      <c r="P6805" s="655">
        <v>51589.49</v>
      </c>
      <c r="Q6805" s="797" t="s">
        <v>36435</v>
      </c>
      <c r="R6805" s="797">
        <v>12</v>
      </c>
      <c r="S6805" s="1009">
        <v>102000</v>
      </c>
    </row>
    <row r="6806" spans="1:19" s="889" customFormat="1" ht="34.9">
      <c r="A6806" s="989" t="s">
        <v>1035</v>
      </c>
      <c r="B6806" s="399" t="s">
        <v>29742</v>
      </c>
      <c r="C6806" s="399" t="s">
        <v>115</v>
      </c>
      <c r="D6806" s="399" t="s">
        <v>34851</v>
      </c>
      <c r="E6806" s="342">
        <v>12200</v>
      </c>
      <c r="F6806" s="432" t="s">
        <v>36436</v>
      </c>
      <c r="G6806" s="778" t="s">
        <v>36437</v>
      </c>
      <c r="H6806" s="990" t="s">
        <v>19713</v>
      </c>
      <c r="I6806" s="990" t="s">
        <v>34428</v>
      </c>
      <c r="J6806" s="990" t="s">
        <v>19773</v>
      </c>
      <c r="K6806" s="797" t="s">
        <v>33020</v>
      </c>
      <c r="L6806" s="797">
        <v>12</v>
      </c>
      <c r="M6806" s="655">
        <v>146400</v>
      </c>
      <c r="N6806" s="797" t="s">
        <v>33020</v>
      </c>
      <c r="O6806" s="797">
        <v>6</v>
      </c>
      <c r="P6806" s="655">
        <v>73200</v>
      </c>
      <c r="Q6806" s="797" t="s">
        <v>33020</v>
      </c>
      <c r="R6806" s="797">
        <v>12</v>
      </c>
      <c r="S6806" s="1009">
        <v>146400</v>
      </c>
    </row>
    <row r="6807" spans="1:19" s="889" customFormat="1" ht="34.9">
      <c r="A6807" s="989" t="s">
        <v>1035</v>
      </c>
      <c r="B6807" s="399" t="s">
        <v>29742</v>
      </c>
      <c r="C6807" s="399" t="s">
        <v>115</v>
      </c>
      <c r="D6807" s="399" t="s">
        <v>34672</v>
      </c>
      <c r="E6807" s="342">
        <v>2500</v>
      </c>
      <c r="F6807" s="432" t="s">
        <v>36438</v>
      </c>
      <c r="G6807" s="778" t="s">
        <v>36439</v>
      </c>
      <c r="H6807" s="990" t="s">
        <v>19713</v>
      </c>
      <c r="I6807" s="990" t="s">
        <v>19764</v>
      </c>
      <c r="J6807" s="990" t="s">
        <v>19764</v>
      </c>
      <c r="K6807" s="797" t="s">
        <v>36440</v>
      </c>
      <c r="L6807" s="797">
        <v>8</v>
      </c>
      <c r="M6807" s="655">
        <v>20006.669999999998</v>
      </c>
      <c r="N6807" s="797" t="s">
        <v>36440</v>
      </c>
      <c r="O6807" s="797">
        <v>0</v>
      </c>
      <c r="P6807" s="655">
        <v>0</v>
      </c>
      <c r="Q6807" s="797"/>
      <c r="R6807" s="797">
        <v>0</v>
      </c>
      <c r="S6807" s="1009">
        <v>0</v>
      </c>
    </row>
    <row r="6808" spans="1:19" s="889" customFormat="1" ht="34.9">
      <c r="A6808" s="989" t="s">
        <v>1035</v>
      </c>
      <c r="B6808" s="399" t="s">
        <v>29742</v>
      </c>
      <c r="C6808" s="399" t="s">
        <v>115</v>
      </c>
      <c r="D6808" s="399" t="s">
        <v>36441</v>
      </c>
      <c r="E6808" s="342">
        <v>1500</v>
      </c>
      <c r="F6808" s="432" t="s">
        <v>36442</v>
      </c>
      <c r="G6808" s="778" t="s">
        <v>36443</v>
      </c>
      <c r="H6808" s="990" t="s">
        <v>20568</v>
      </c>
      <c r="I6808" s="990" t="s">
        <v>34549</v>
      </c>
      <c r="J6808" s="990" t="s">
        <v>23402</v>
      </c>
      <c r="K6808" s="797" t="s">
        <v>36444</v>
      </c>
      <c r="L6808" s="797">
        <v>12</v>
      </c>
      <c r="M6808" s="655">
        <v>18000</v>
      </c>
      <c r="N6808" s="797" t="s">
        <v>36444</v>
      </c>
      <c r="O6808" s="797">
        <v>6</v>
      </c>
      <c r="P6808" s="655">
        <v>9000</v>
      </c>
      <c r="Q6808" s="797" t="s">
        <v>36444</v>
      </c>
      <c r="R6808" s="797">
        <v>12</v>
      </c>
      <c r="S6808" s="1009">
        <v>18000</v>
      </c>
    </row>
    <row r="6809" spans="1:19" s="889" customFormat="1" ht="34.9">
      <c r="A6809" s="989" t="s">
        <v>1035</v>
      </c>
      <c r="B6809" s="399" t="s">
        <v>29742</v>
      </c>
      <c r="C6809" s="399" t="s">
        <v>115</v>
      </c>
      <c r="D6809" s="399" t="s">
        <v>36445</v>
      </c>
      <c r="E6809" s="342">
        <v>12000</v>
      </c>
      <c r="F6809" s="432" t="s">
        <v>36446</v>
      </c>
      <c r="G6809" s="778" t="s">
        <v>36447</v>
      </c>
      <c r="H6809" s="990" t="s">
        <v>21495</v>
      </c>
      <c r="I6809" s="990" t="s">
        <v>34498</v>
      </c>
      <c r="J6809" s="990" t="s">
        <v>20890</v>
      </c>
      <c r="K6809" s="797" t="s">
        <v>36448</v>
      </c>
      <c r="L6809" s="797">
        <v>10</v>
      </c>
      <c r="M6809" s="655">
        <v>122800</v>
      </c>
      <c r="N6809" s="797" t="s">
        <v>36448</v>
      </c>
      <c r="O6809" s="797">
        <v>6</v>
      </c>
      <c r="P6809" s="655">
        <v>72000</v>
      </c>
      <c r="Q6809" s="797" t="s">
        <v>36448</v>
      </c>
      <c r="R6809" s="797">
        <v>12</v>
      </c>
      <c r="S6809" s="1009">
        <v>144000</v>
      </c>
    </row>
    <row r="6810" spans="1:19" s="889" customFormat="1" ht="34.9">
      <c r="A6810" s="989" t="s">
        <v>1035</v>
      </c>
      <c r="B6810" s="399" t="s">
        <v>29742</v>
      </c>
      <c r="C6810" s="399" t="s">
        <v>115</v>
      </c>
      <c r="D6810" s="399" t="s">
        <v>36449</v>
      </c>
      <c r="E6810" s="342">
        <v>3000</v>
      </c>
      <c r="F6810" s="432" t="s">
        <v>36450</v>
      </c>
      <c r="G6810" s="778" t="s">
        <v>36451</v>
      </c>
      <c r="H6810" s="990" t="s">
        <v>23633</v>
      </c>
      <c r="I6810" s="990" t="s">
        <v>34377</v>
      </c>
      <c r="J6810" s="990" t="s">
        <v>19749</v>
      </c>
      <c r="K6810" s="797" t="s">
        <v>36452</v>
      </c>
      <c r="L6810" s="797">
        <v>12</v>
      </c>
      <c r="M6810" s="655">
        <v>36000</v>
      </c>
      <c r="N6810" s="797" t="s">
        <v>36452</v>
      </c>
      <c r="O6810" s="797">
        <v>6</v>
      </c>
      <c r="P6810" s="655">
        <v>18000</v>
      </c>
      <c r="Q6810" s="797" t="s">
        <v>36452</v>
      </c>
      <c r="R6810" s="797">
        <v>12</v>
      </c>
      <c r="S6810" s="1009">
        <v>36000</v>
      </c>
    </row>
    <row r="6811" spans="1:19" s="889" customFormat="1" ht="34.9">
      <c r="A6811" s="989" t="s">
        <v>1035</v>
      </c>
      <c r="B6811" s="399" t="s">
        <v>29742</v>
      </c>
      <c r="C6811" s="399" t="s">
        <v>115</v>
      </c>
      <c r="D6811" s="399" t="s">
        <v>36453</v>
      </c>
      <c r="E6811" s="342">
        <v>3000</v>
      </c>
      <c r="F6811" s="432" t="s">
        <v>36454</v>
      </c>
      <c r="G6811" s="778" t="s">
        <v>36455</v>
      </c>
      <c r="H6811" s="990" t="s">
        <v>20568</v>
      </c>
      <c r="I6811" s="990" t="s">
        <v>19764</v>
      </c>
      <c r="J6811" s="990" t="s">
        <v>19764</v>
      </c>
      <c r="K6811" s="797" t="s">
        <v>36456</v>
      </c>
      <c r="L6811" s="797">
        <v>12</v>
      </c>
      <c r="M6811" s="655">
        <v>36000</v>
      </c>
      <c r="N6811" s="797" t="s">
        <v>36456</v>
      </c>
      <c r="O6811" s="797">
        <v>6</v>
      </c>
      <c r="P6811" s="655">
        <v>18000</v>
      </c>
      <c r="Q6811" s="797" t="s">
        <v>36456</v>
      </c>
      <c r="R6811" s="797">
        <v>12</v>
      </c>
      <c r="S6811" s="1009">
        <v>36000</v>
      </c>
    </row>
    <row r="6812" spans="1:19" s="889" customFormat="1" ht="34.9">
      <c r="A6812" s="989" t="s">
        <v>1035</v>
      </c>
      <c r="B6812" s="399" t="s">
        <v>29742</v>
      </c>
      <c r="C6812" s="399" t="s">
        <v>115</v>
      </c>
      <c r="D6812" s="399" t="s">
        <v>36457</v>
      </c>
      <c r="E6812" s="342">
        <v>3000</v>
      </c>
      <c r="F6812" s="432" t="s">
        <v>36458</v>
      </c>
      <c r="G6812" s="778" t="s">
        <v>36459</v>
      </c>
      <c r="H6812" s="990" t="s">
        <v>19733</v>
      </c>
      <c r="I6812" s="990" t="s">
        <v>19764</v>
      </c>
      <c r="J6812" s="990" t="s">
        <v>19764</v>
      </c>
      <c r="K6812" s="797" t="s">
        <v>36460</v>
      </c>
      <c r="L6812" s="797">
        <v>9</v>
      </c>
      <c r="M6812" s="655">
        <v>30058</v>
      </c>
      <c r="N6812" s="797" t="s">
        <v>36460</v>
      </c>
      <c r="O6812" s="797">
        <v>0</v>
      </c>
      <c r="P6812" s="655">
        <v>0</v>
      </c>
      <c r="Q6812" s="797"/>
      <c r="R6812" s="797">
        <v>12</v>
      </c>
      <c r="S6812" s="1009">
        <v>36000</v>
      </c>
    </row>
    <row r="6813" spans="1:19" s="889" customFormat="1" ht="34.9">
      <c r="A6813" s="989" t="s">
        <v>1035</v>
      </c>
      <c r="B6813" s="399" t="s">
        <v>29742</v>
      </c>
      <c r="C6813" s="399" t="s">
        <v>115</v>
      </c>
      <c r="D6813" s="399" t="s">
        <v>36461</v>
      </c>
      <c r="E6813" s="342">
        <v>2000</v>
      </c>
      <c r="F6813" s="432" t="s">
        <v>36462</v>
      </c>
      <c r="G6813" s="778" t="s">
        <v>36463</v>
      </c>
      <c r="H6813" s="990" t="s">
        <v>34399</v>
      </c>
      <c r="I6813" s="990" t="s">
        <v>19773</v>
      </c>
      <c r="J6813" s="990" t="s">
        <v>19703</v>
      </c>
      <c r="K6813" s="797" t="s">
        <v>36464</v>
      </c>
      <c r="L6813" s="797">
        <v>2</v>
      </c>
      <c r="M6813" s="655">
        <v>6050</v>
      </c>
      <c r="N6813" s="797" t="s">
        <v>36464</v>
      </c>
      <c r="O6813" s="797">
        <v>0</v>
      </c>
      <c r="P6813" s="655">
        <v>0</v>
      </c>
      <c r="Q6813" s="797"/>
      <c r="R6813" s="797">
        <v>0</v>
      </c>
      <c r="S6813" s="1009">
        <v>0</v>
      </c>
    </row>
    <row r="6814" spans="1:19" s="889" customFormat="1" ht="34.9">
      <c r="A6814" s="989" t="s">
        <v>1035</v>
      </c>
      <c r="B6814" s="399" t="s">
        <v>29742</v>
      </c>
      <c r="C6814" s="399" t="s">
        <v>115</v>
      </c>
      <c r="D6814" s="399" t="s">
        <v>36465</v>
      </c>
      <c r="E6814" s="342">
        <v>4000</v>
      </c>
      <c r="F6814" s="432" t="s">
        <v>36466</v>
      </c>
      <c r="G6814" s="778" t="s">
        <v>36467</v>
      </c>
      <c r="H6814" s="990" t="s">
        <v>19713</v>
      </c>
      <c r="I6814" s="990" t="s">
        <v>19773</v>
      </c>
      <c r="J6814" s="990" t="s">
        <v>19703</v>
      </c>
      <c r="K6814" s="797" t="s">
        <v>36468</v>
      </c>
      <c r="L6814" s="797">
        <v>9</v>
      </c>
      <c r="M6814" s="655">
        <v>38000</v>
      </c>
      <c r="N6814" s="797" t="s">
        <v>36468</v>
      </c>
      <c r="O6814" s="797">
        <v>6</v>
      </c>
      <c r="P6814" s="655">
        <v>24000</v>
      </c>
      <c r="Q6814" s="797" t="s">
        <v>36468</v>
      </c>
      <c r="R6814" s="797">
        <v>12</v>
      </c>
      <c r="S6814" s="1009">
        <v>48000</v>
      </c>
    </row>
    <row r="6815" spans="1:19" s="889" customFormat="1" ht="34.9">
      <c r="A6815" s="989" t="s">
        <v>1035</v>
      </c>
      <c r="B6815" s="399" t="s">
        <v>29742</v>
      </c>
      <c r="C6815" s="399" t="s">
        <v>115</v>
      </c>
      <c r="D6815" s="399" t="s">
        <v>35221</v>
      </c>
      <c r="E6815" s="342">
        <v>8000</v>
      </c>
      <c r="F6815" s="432" t="s">
        <v>36469</v>
      </c>
      <c r="G6815" s="778" t="s">
        <v>36470</v>
      </c>
      <c r="H6815" s="990" t="s">
        <v>19733</v>
      </c>
      <c r="I6815" s="990" t="s">
        <v>19773</v>
      </c>
      <c r="J6815" s="990" t="s">
        <v>19703</v>
      </c>
      <c r="K6815" s="797" t="s">
        <v>36471</v>
      </c>
      <c r="L6815" s="797">
        <v>1</v>
      </c>
      <c r="M6815" s="655">
        <v>15045.33</v>
      </c>
      <c r="N6815" s="797" t="s">
        <v>36471</v>
      </c>
      <c r="O6815" s="797">
        <v>0</v>
      </c>
      <c r="P6815" s="655">
        <v>0</v>
      </c>
      <c r="Q6815" s="797"/>
      <c r="R6815" s="797">
        <v>0</v>
      </c>
      <c r="S6815" s="1009">
        <v>0</v>
      </c>
    </row>
    <row r="6816" spans="1:19" s="889" customFormat="1" ht="34.9">
      <c r="A6816" s="989" t="s">
        <v>1035</v>
      </c>
      <c r="B6816" s="399" t="s">
        <v>29742</v>
      </c>
      <c r="C6816" s="399" t="s">
        <v>115</v>
      </c>
      <c r="D6816" s="399" t="s">
        <v>36472</v>
      </c>
      <c r="E6816" s="342">
        <v>8000</v>
      </c>
      <c r="F6816" s="432" t="s">
        <v>36473</v>
      </c>
      <c r="G6816" s="778" t="s">
        <v>36474</v>
      </c>
      <c r="H6816" s="990" t="s">
        <v>19729</v>
      </c>
      <c r="I6816" s="990" t="s">
        <v>34498</v>
      </c>
      <c r="J6816" s="990" t="s">
        <v>20890</v>
      </c>
      <c r="K6816" s="797" t="s">
        <v>36475</v>
      </c>
      <c r="L6816" s="797">
        <v>9</v>
      </c>
      <c r="M6816" s="655">
        <v>76533.34</v>
      </c>
      <c r="N6816" s="797" t="s">
        <v>36475</v>
      </c>
      <c r="O6816" s="797">
        <v>6</v>
      </c>
      <c r="P6816" s="655">
        <v>48000</v>
      </c>
      <c r="Q6816" s="797" t="s">
        <v>36475</v>
      </c>
      <c r="R6816" s="797">
        <v>12</v>
      </c>
      <c r="S6816" s="1009">
        <v>96000</v>
      </c>
    </row>
    <row r="6817" spans="1:19" s="889" customFormat="1" ht="58.15">
      <c r="A6817" s="989" t="s">
        <v>1035</v>
      </c>
      <c r="B6817" s="399" t="s">
        <v>29742</v>
      </c>
      <c r="C6817" s="399" t="s">
        <v>115</v>
      </c>
      <c r="D6817" s="399" t="s">
        <v>35934</v>
      </c>
      <c r="E6817" s="342">
        <v>6000</v>
      </c>
      <c r="F6817" s="432" t="s">
        <v>36476</v>
      </c>
      <c r="G6817" s="778" t="s">
        <v>36477</v>
      </c>
      <c r="H6817" s="990" t="s">
        <v>19713</v>
      </c>
      <c r="I6817" s="990" t="s">
        <v>19773</v>
      </c>
      <c r="J6817" s="990" t="s">
        <v>19703</v>
      </c>
      <c r="K6817" s="797" t="s">
        <v>36478</v>
      </c>
      <c r="L6817" s="797">
        <v>7</v>
      </c>
      <c r="M6817" s="655">
        <v>43400</v>
      </c>
      <c r="N6817" s="797" t="s">
        <v>36478</v>
      </c>
      <c r="O6817" s="797">
        <v>1</v>
      </c>
      <c r="P6817" s="655">
        <v>5216</v>
      </c>
      <c r="Q6817" s="797" t="s">
        <v>36478</v>
      </c>
      <c r="R6817" s="797">
        <v>0</v>
      </c>
      <c r="S6817" s="1009">
        <v>0</v>
      </c>
    </row>
    <row r="6818" spans="1:19" s="889" customFormat="1" ht="34.9">
      <c r="A6818" s="989" t="s">
        <v>1035</v>
      </c>
      <c r="B6818" s="399" t="s">
        <v>29742</v>
      </c>
      <c r="C6818" s="399" t="s">
        <v>115</v>
      </c>
      <c r="D6818" s="399" t="s">
        <v>34430</v>
      </c>
      <c r="E6818" s="342">
        <v>2500</v>
      </c>
      <c r="F6818" s="432" t="s">
        <v>36479</v>
      </c>
      <c r="G6818" s="778" t="s">
        <v>36480</v>
      </c>
      <c r="H6818" s="990" t="s">
        <v>19733</v>
      </c>
      <c r="I6818" s="990" t="s">
        <v>19764</v>
      </c>
      <c r="J6818" s="990" t="s">
        <v>19764</v>
      </c>
      <c r="K6818" s="797" t="s">
        <v>36481</v>
      </c>
      <c r="L6818" s="797">
        <v>12</v>
      </c>
      <c r="M6818" s="655">
        <v>30000</v>
      </c>
      <c r="N6818" s="797" t="s">
        <v>36481</v>
      </c>
      <c r="O6818" s="797">
        <v>6</v>
      </c>
      <c r="P6818" s="655">
        <v>15000</v>
      </c>
      <c r="Q6818" s="797" t="s">
        <v>36481</v>
      </c>
      <c r="R6818" s="797">
        <v>12</v>
      </c>
      <c r="S6818" s="1009">
        <v>30000</v>
      </c>
    </row>
    <row r="6819" spans="1:19" s="889" customFormat="1" ht="34.9">
      <c r="A6819" s="989" t="s">
        <v>1035</v>
      </c>
      <c r="B6819" s="399" t="s">
        <v>29742</v>
      </c>
      <c r="C6819" s="399" t="s">
        <v>115</v>
      </c>
      <c r="D6819" s="399" t="s">
        <v>34430</v>
      </c>
      <c r="E6819" s="342">
        <v>3000</v>
      </c>
      <c r="F6819" s="432" t="s">
        <v>36482</v>
      </c>
      <c r="G6819" s="778" t="s">
        <v>36483</v>
      </c>
      <c r="H6819" s="990" t="s">
        <v>19733</v>
      </c>
      <c r="I6819" s="990" t="s">
        <v>19764</v>
      </c>
      <c r="J6819" s="990" t="s">
        <v>19764</v>
      </c>
      <c r="K6819" s="797" t="s">
        <v>36484</v>
      </c>
      <c r="L6819" s="797">
        <v>12</v>
      </c>
      <c r="M6819" s="655">
        <v>36000</v>
      </c>
      <c r="N6819" s="797" t="s">
        <v>36484</v>
      </c>
      <c r="O6819" s="797">
        <v>6</v>
      </c>
      <c r="P6819" s="655">
        <v>18000</v>
      </c>
      <c r="Q6819" s="797" t="s">
        <v>36484</v>
      </c>
      <c r="R6819" s="797">
        <v>12</v>
      </c>
      <c r="S6819" s="1009">
        <v>36000</v>
      </c>
    </row>
    <row r="6820" spans="1:19" s="889" customFormat="1" ht="34.9">
      <c r="A6820" s="989" t="s">
        <v>1035</v>
      </c>
      <c r="B6820" s="399" t="s">
        <v>29742</v>
      </c>
      <c r="C6820" s="399" t="s">
        <v>115</v>
      </c>
      <c r="D6820" s="399" t="s">
        <v>35087</v>
      </c>
      <c r="E6820" s="342">
        <v>4000</v>
      </c>
      <c r="F6820" s="432" t="s">
        <v>36485</v>
      </c>
      <c r="G6820" s="778" t="s">
        <v>36486</v>
      </c>
      <c r="H6820" s="990" t="s">
        <v>19733</v>
      </c>
      <c r="I6820" s="990" t="s">
        <v>19764</v>
      </c>
      <c r="J6820" s="990" t="s">
        <v>19764</v>
      </c>
      <c r="K6820" s="797" t="s">
        <v>36487</v>
      </c>
      <c r="L6820" s="797">
        <v>12</v>
      </c>
      <c r="M6820" s="655">
        <v>48000</v>
      </c>
      <c r="N6820" s="797" t="s">
        <v>36487</v>
      </c>
      <c r="O6820" s="797">
        <v>6</v>
      </c>
      <c r="P6820" s="655">
        <v>24000</v>
      </c>
      <c r="Q6820" s="797" t="s">
        <v>36487</v>
      </c>
      <c r="R6820" s="797">
        <v>12</v>
      </c>
      <c r="S6820" s="1009">
        <v>48000</v>
      </c>
    </row>
    <row r="6821" spans="1:19" s="889" customFormat="1" ht="46.5">
      <c r="A6821" s="989" t="s">
        <v>1035</v>
      </c>
      <c r="B6821" s="399" t="s">
        <v>29742</v>
      </c>
      <c r="C6821" s="399" t="s">
        <v>115</v>
      </c>
      <c r="D6821" s="399" t="s">
        <v>36488</v>
      </c>
      <c r="E6821" s="342">
        <v>3000</v>
      </c>
      <c r="F6821" s="432" t="s">
        <v>36489</v>
      </c>
      <c r="G6821" s="778" t="s">
        <v>36490</v>
      </c>
      <c r="H6821" s="990" t="s">
        <v>19713</v>
      </c>
      <c r="I6821" s="990" t="s">
        <v>19764</v>
      </c>
      <c r="J6821" s="990" t="s">
        <v>19764</v>
      </c>
      <c r="K6821" s="797" t="s">
        <v>36491</v>
      </c>
      <c r="L6821" s="797">
        <v>7</v>
      </c>
      <c r="M6821" s="655">
        <v>22300</v>
      </c>
      <c r="N6821" s="797" t="s">
        <v>36491</v>
      </c>
      <c r="O6821" s="797">
        <v>6</v>
      </c>
      <c r="P6821" s="655">
        <v>18100.669999999998</v>
      </c>
      <c r="Q6821" s="797" t="s">
        <v>36491</v>
      </c>
      <c r="R6821" s="797">
        <v>12</v>
      </c>
      <c r="S6821" s="1009">
        <v>36000</v>
      </c>
    </row>
    <row r="6822" spans="1:19" s="889" customFormat="1" ht="34.9">
      <c r="A6822" s="989" t="s">
        <v>1035</v>
      </c>
      <c r="B6822" s="399" t="s">
        <v>29742</v>
      </c>
      <c r="C6822" s="399" t="s">
        <v>115</v>
      </c>
      <c r="D6822" s="399" t="s">
        <v>36124</v>
      </c>
      <c r="E6822" s="342">
        <v>3000</v>
      </c>
      <c r="F6822" s="432" t="s">
        <v>36492</v>
      </c>
      <c r="G6822" s="778" t="s">
        <v>36493</v>
      </c>
      <c r="H6822" s="990" t="s">
        <v>20568</v>
      </c>
      <c r="I6822" s="990" t="s">
        <v>19764</v>
      </c>
      <c r="J6822" s="990" t="s">
        <v>19764</v>
      </c>
      <c r="K6822" s="797" t="s">
        <v>36494</v>
      </c>
      <c r="L6822" s="797">
        <v>12</v>
      </c>
      <c r="M6822" s="655">
        <v>36300</v>
      </c>
      <c r="N6822" s="797" t="s">
        <v>36494</v>
      </c>
      <c r="O6822" s="797">
        <v>6</v>
      </c>
      <c r="P6822" s="655">
        <v>18000</v>
      </c>
      <c r="Q6822" s="797" t="s">
        <v>36494</v>
      </c>
      <c r="R6822" s="797">
        <v>12</v>
      </c>
      <c r="S6822" s="1009">
        <v>36000</v>
      </c>
    </row>
    <row r="6823" spans="1:19" s="889" customFormat="1" ht="34.9">
      <c r="A6823" s="989" t="s">
        <v>1035</v>
      </c>
      <c r="B6823" s="399" t="s">
        <v>29742</v>
      </c>
      <c r="C6823" s="399" t="s">
        <v>115</v>
      </c>
      <c r="D6823" s="399" t="s">
        <v>36495</v>
      </c>
      <c r="E6823" s="342">
        <v>9000</v>
      </c>
      <c r="F6823" s="432" t="s">
        <v>36496</v>
      </c>
      <c r="G6823" s="778" t="s">
        <v>36497</v>
      </c>
      <c r="H6823" s="990" t="s">
        <v>19733</v>
      </c>
      <c r="I6823" s="990" t="s">
        <v>19773</v>
      </c>
      <c r="J6823" s="990" t="s">
        <v>19703</v>
      </c>
      <c r="K6823" s="797" t="s">
        <v>36498</v>
      </c>
      <c r="L6823" s="797">
        <v>12</v>
      </c>
      <c r="M6823" s="655">
        <v>107657.3</v>
      </c>
      <c r="N6823" s="797" t="s">
        <v>36498</v>
      </c>
      <c r="O6823" s="797">
        <v>6</v>
      </c>
      <c r="P6823" s="655">
        <v>54000</v>
      </c>
      <c r="Q6823" s="797" t="s">
        <v>36498</v>
      </c>
      <c r="R6823" s="797">
        <v>12</v>
      </c>
      <c r="S6823" s="1009">
        <v>108000</v>
      </c>
    </row>
    <row r="6824" spans="1:19" s="889" customFormat="1" ht="34.9">
      <c r="A6824" s="989" t="s">
        <v>1035</v>
      </c>
      <c r="B6824" s="399" t="s">
        <v>29742</v>
      </c>
      <c r="C6824" s="399" t="s">
        <v>115</v>
      </c>
      <c r="D6824" s="399" t="s">
        <v>34930</v>
      </c>
      <c r="E6824" s="342">
        <v>3500</v>
      </c>
      <c r="F6824" s="432" t="s">
        <v>36499</v>
      </c>
      <c r="G6824" s="778" t="s">
        <v>36500</v>
      </c>
      <c r="H6824" s="990" t="s">
        <v>21495</v>
      </c>
      <c r="I6824" s="990" t="s">
        <v>19773</v>
      </c>
      <c r="J6824" s="990" t="s">
        <v>19703</v>
      </c>
      <c r="K6824" s="797" t="s">
        <v>36501</v>
      </c>
      <c r="L6824" s="797">
        <v>12</v>
      </c>
      <c r="M6824" s="655">
        <v>42026.25</v>
      </c>
      <c r="N6824" s="797" t="s">
        <v>36501</v>
      </c>
      <c r="O6824" s="797">
        <v>6</v>
      </c>
      <c r="P6824" s="655">
        <v>20999.989999999998</v>
      </c>
      <c r="Q6824" s="797" t="s">
        <v>36501</v>
      </c>
      <c r="R6824" s="797">
        <v>12</v>
      </c>
      <c r="S6824" s="1009">
        <v>42000</v>
      </c>
    </row>
    <row r="6825" spans="1:19" s="889" customFormat="1" ht="34.9">
      <c r="A6825" s="989" t="s">
        <v>1035</v>
      </c>
      <c r="B6825" s="399" t="s">
        <v>29742</v>
      </c>
      <c r="C6825" s="399" t="s">
        <v>115</v>
      </c>
      <c r="D6825" s="399" t="s">
        <v>36502</v>
      </c>
      <c r="E6825" s="342">
        <v>3000</v>
      </c>
      <c r="F6825" s="432" t="s">
        <v>36503</v>
      </c>
      <c r="G6825" s="778" t="s">
        <v>36504</v>
      </c>
      <c r="H6825" s="990" t="s">
        <v>19733</v>
      </c>
      <c r="I6825" s="990" t="s">
        <v>19764</v>
      </c>
      <c r="J6825" s="990" t="s">
        <v>19764</v>
      </c>
      <c r="K6825" s="797" t="s">
        <v>36505</v>
      </c>
      <c r="L6825" s="797">
        <v>12</v>
      </c>
      <c r="M6825" s="655">
        <v>36000</v>
      </c>
      <c r="N6825" s="797" t="s">
        <v>36505</v>
      </c>
      <c r="O6825" s="797">
        <v>6</v>
      </c>
      <c r="P6825" s="655">
        <v>18000</v>
      </c>
      <c r="Q6825" s="797" t="s">
        <v>36505</v>
      </c>
      <c r="R6825" s="797">
        <v>12</v>
      </c>
      <c r="S6825" s="1009">
        <v>36000</v>
      </c>
    </row>
    <row r="6826" spans="1:19" s="889" customFormat="1" ht="34.9">
      <c r="A6826" s="989" t="s">
        <v>1035</v>
      </c>
      <c r="B6826" s="399" t="s">
        <v>29742</v>
      </c>
      <c r="C6826" s="399" t="s">
        <v>115</v>
      </c>
      <c r="D6826" s="399" t="s">
        <v>36506</v>
      </c>
      <c r="E6826" s="342">
        <v>1200</v>
      </c>
      <c r="F6826" s="432" t="s">
        <v>36507</v>
      </c>
      <c r="G6826" s="778" t="s">
        <v>36508</v>
      </c>
      <c r="H6826" s="990" t="s">
        <v>23633</v>
      </c>
      <c r="I6826" s="990" t="s">
        <v>34377</v>
      </c>
      <c r="J6826" s="990" t="s">
        <v>19749</v>
      </c>
      <c r="K6826" s="797" t="s">
        <v>36509</v>
      </c>
      <c r="L6826" s="797">
        <v>7</v>
      </c>
      <c r="M6826" s="655">
        <v>9790</v>
      </c>
      <c r="N6826" s="797" t="s">
        <v>36509</v>
      </c>
      <c r="O6826" s="797">
        <v>0</v>
      </c>
      <c r="P6826" s="655">
        <v>0</v>
      </c>
      <c r="Q6826" s="797"/>
      <c r="R6826" s="797">
        <v>0</v>
      </c>
      <c r="S6826" s="1009">
        <v>0</v>
      </c>
    </row>
    <row r="6827" spans="1:19" s="889" customFormat="1" ht="34.9">
      <c r="A6827" s="989" t="s">
        <v>1035</v>
      </c>
      <c r="B6827" s="399" t="s">
        <v>29742</v>
      </c>
      <c r="C6827" s="399" t="s">
        <v>115</v>
      </c>
      <c r="D6827" s="399" t="s">
        <v>36510</v>
      </c>
      <c r="E6827" s="342">
        <v>4000</v>
      </c>
      <c r="F6827" s="432" t="s">
        <v>36511</v>
      </c>
      <c r="G6827" s="778" t="s">
        <v>36512</v>
      </c>
      <c r="H6827" s="990" t="s">
        <v>23359</v>
      </c>
      <c r="I6827" s="990" t="s">
        <v>19773</v>
      </c>
      <c r="J6827" s="990" t="s">
        <v>19703</v>
      </c>
      <c r="K6827" s="797" t="s">
        <v>36513</v>
      </c>
      <c r="L6827" s="797">
        <v>12</v>
      </c>
      <c r="M6827" s="655">
        <v>48000</v>
      </c>
      <c r="N6827" s="797" t="s">
        <v>36513</v>
      </c>
      <c r="O6827" s="797">
        <v>6</v>
      </c>
      <c r="P6827" s="655">
        <v>24000</v>
      </c>
      <c r="Q6827" s="797" t="s">
        <v>36513</v>
      </c>
      <c r="R6827" s="797">
        <v>12</v>
      </c>
      <c r="S6827" s="1009">
        <v>48000</v>
      </c>
    </row>
    <row r="6828" spans="1:19" s="889" customFormat="1" ht="34.9">
      <c r="A6828" s="989" t="s">
        <v>1035</v>
      </c>
      <c r="B6828" s="399" t="s">
        <v>29742</v>
      </c>
      <c r="C6828" s="399" t="s">
        <v>115</v>
      </c>
      <c r="D6828" s="399" t="s">
        <v>36514</v>
      </c>
      <c r="E6828" s="342">
        <v>9200</v>
      </c>
      <c r="F6828" s="432" t="s">
        <v>36515</v>
      </c>
      <c r="G6828" s="778" t="s">
        <v>36516</v>
      </c>
      <c r="H6828" s="990" t="s">
        <v>19729</v>
      </c>
      <c r="I6828" s="990" t="s">
        <v>34428</v>
      </c>
      <c r="J6828" s="990" t="s">
        <v>19773</v>
      </c>
      <c r="K6828" s="797" t="s">
        <v>36517</v>
      </c>
      <c r="L6828" s="797">
        <v>12</v>
      </c>
      <c r="M6828" s="655">
        <v>110400</v>
      </c>
      <c r="N6828" s="797" t="s">
        <v>36517</v>
      </c>
      <c r="O6828" s="797">
        <v>6</v>
      </c>
      <c r="P6828" s="655">
        <v>55200</v>
      </c>
      <c r="Q6828" s="797" t="s">
        <v>36517</v>
      </c>
      <c r="R6828" s="797">
        <v>12</v>
      </c>
      <c r="S6828" s="1009">
        <v>110400</v>
      </c>
    </row>
    <row r="6829" spans="1:19" s="889" customFormat="1" ht="46.5">
      <c r="A6829" s="989" t="s">
        <v>1035</v>
      </c>
      <c r="B6829" s="399" t="s">
        <v>29742</v>
      </c>
      <c r="C6829" s="399" t="s">
        <v>115</v>
      </c>
      <c r="D6829" s="399" t="s">
        <v>36518</v>
      </c>
      <c r="E6829" s="342">
        <v>2500</v>
      </c>
      <c r="F6829" s="432" t="s">
        <v>36519</v>
      </c>
      <c r="G6829" s="778" t="s">
        <v>36520</v>
      </c>
      <c r="H6829" s="990" t="s">
        <v>19713</v>
      </c>
      <c r="I6829" s="990" t="s">
        <v>19764</v>
      </c>
      <c r="J6829" s="990" t="s">
        <v>19764</v>
      </c>
      <c r="K6829" s="797" t="s">
        <v>36521</v>
      </c>
      <c r="L6829" s="797">
        <v>7</v>
      </c>
      <c r="M6829" s="655">
        <v>18083.330000000002</v>
      </c>
      <c r="N6829" s="797" t="s">
        <v>36521</v>
      </c>
      <c r="O6829" s="797">
        <v>6</v>
      </c>
      <c r="P6829" s="655">
        <v>15076.609999999999</v>
      </c>
      <c r="Q6829" s="797" t="s">
        <v>36521</v>
      </c>
      <c r="R6829" s="797">
        <v>12</v>
      </c>
      <c r="S6829" s="1009">
        <v>30000</v>
      </c>
    </row>
    <row r="6830" spans="1:19" s="889" customFormat="1" ht="34.9">
      <c r="A6830" s="989" t="s">
        <v>1035</v>
      </c>
      <c r="B6830" s="399" t="s">
        <v>29742</v>
      </c>
      <c r="C6830" s="399" t="s">
        <v>115</v>
      </c>
      <c r="D6830" s="399" t="s">
        <v>36522</v>
      </c>
      <c r="E6830" s="342">
        <v>1700</v>
      </c>
      <c r="F6830" s="432" t="s">
        <v>36523</v>
      </c>
      <c r="G6830" s="778" t="s">
        <v>36524</v>
      </c>
      <c r="H6830" s="990" t="s">
        <v>36525</v>
      </c>
      <c r="I6830" s="990" t="s">
        <v>34377</v>
      </c>
      <c r="J6830" s="990" t="s">
        <v>19749</v>
      </c>
      <c r="K6830" s="797" t="s">
        <v>36526</v>
      </c>
      <c r="L6830" s="797">
        <v>12</v>
      </c>
      <c r="M6830" s="655">
        <v>20400</v>
      </c>
      <c r="N6830" s="797" t="s">
        <v>36526</v>
      </c>
      <c r="O6830" s="797">
        <v>6</v>
      </c>
      <c r="P6830" s="655">
        <v>10200</v>
      </c>
      <c r="Q6830" s="797" t="s">
        <v>36526</v>
      </c>
      <c r="R6830" s="797">
        <v>12</v>
      </c>
      <c r="S6830" s="1009">
        <v>20400</v>
      </c>
    </row>
    <row r="6831" spans="1:19" s="889" customFormat="1" ht="34.9">
      <c r="A6831" s="989" t="s">
        <v>1035</v>
      </c>
      <c r="B6831" s="399" t="s">
        <v>29742</v>
      </c>
      <c r="C6831" s="399" t="s">
        <v>115</v>
      </c>
      <c r="D6831" s="399" t="s">
        <v>36527</v>
      </c>
      <c r="E6831" s="342">
        <v>3000</v>
      </c>
      <c r="F6831" s="432" t="s">
        <v>27337</v>
      </c>
      <c r="G6831" s="778" t="s">
        <v>36528</v>
      </c>
      <c r="H6831" s="990" t="s">
        <v>23359</v>
      </c>
      <c r="I6831" s="990" t="s">
        <v>19764</v>
      </c>
      <c r="J6831" s="990" t="s">
        <v>19764</v>
      </c>
      <c r="K6831" s="797" t="s">
        <v>36529</v>
      </c>
      <c r="L6831" s="797">
        <v>2</v>
      </c>
      <c r="M6831" s="655">
        <v>10508</v>
      </c>
      <c r="N6831" s="797" t="s">
        <v>36529</v>
      </c>
      <c r="O6831" s="797">
        <v>0</v>
      </c>
      <c r="P6831" s="655">
        <v>0</v>
      </c>
      <c r="Q6831" s="797"/>
      <c r="R6831" s="797">
        <v>0</v>
      </c>
      <c r="S6831" s="1009">
        <v>0</v>
      </c>
    </row>
    <row r="6832" spans="1:19" s="889" customFormat="1" ht="34.9">
      <c r="A6832" s="989" t="s">
        <v>1035</v>
      </c>
      <c r="B6832" s="399" t="s">
        <v>29742</v>
      </c>
      <c r="C6832" s="399" t="s">
        <v>115</v>
      </c>
      <c r="D6832" s="399" t="s">
        <v>35039</v>
      </c>
      <c r="E6832" s="342">
        <v>4000</v>
      </c>
      <c r="F6832" s="432" t="s">
        <v>36530</v>
      </c>
      <c r="G6832" s="778" t="s">
        <v>36531</v>
      </c>
      <c r="H6832" s="990" t="s">
        <v>19733</v>
      </c>
      <c r="I6832" s="990" t="s">
        <v>19773</v>
      </c>
      <c r="J6832" s="990" t="s">
        <v>19703</v>
      </c>
      <c r="K6832" s="797" t="s">
        <v>32524</v>
      </c>
      <c r="L6832" s="797">
        <v>12</v>
      </c>
      <c r="M6832" s="655">
        <v>47130.33</v>
      </c>
      <c r="N6832" s="797" t="s">
        <v>32524</v>
      </c>
      <c r="O6832" s="797">
        <v>6</v>
      </c>
      <c r="P6832" s="655">
        <v>21926.94</v>
      </c>
      <c r="Q6832" s="797" t="s">
        <v>32524</v>
      </c>
      <c r="R6832" s="797">
        <v>12</v>
      </c>
      <c r="S6832" s="1009">
        <v>48000</v>
      </c>
    </row>
    <row r="6833" spans="1:19" s="889" customFormat="1" ht="34.9">
      <c r="A6833" s="989" t="s">
        <v>1035</v>
      </c>
      <c r="B6833" s="399" t="s">
        <v>29742</v>
      </c>
      <c r="C6833" s="399" t="s">
        <v>115</v>
      </c>
      <c r="D6833" s="399" t="s">
        <v>34649</v>
      </c>
      <c r="E6833" s="342">
        <v>3800</v>
      </c>
      <c r="F6833" s="432" t="s">
        <v>36532</v>
      </c>
      <c r="G6833" s="778" t="s">
        <v>36533</v>
      </c>
      <c r="H6833" s="990" t="s">
        <v>19713</v>
      </c>
      <c r="I6833" s="990" t="s">
        <v>19773</v>
      </c>
      <c r="J6833" s="990" t="s">
        <v>19703</v>
      </c>
      <c r="K6833" s="797" t="s">
        <v>36534</v>
      </c>
      <c r="L6833" s="797">
        <v>12</v>
      </c>
      <c r="M6833" s="655">
        <v>45600</v>
      </c>
      <c r="N6833" s="797" t="s">
        <v>36534</v>
      </c>
      <c r="O6833" s="797">
        <v>6</v>
      </c>
      <c r="P6833" s="655">
        <v>22800</v>
      </c>
      <c r="Q6833" s="797" t="s">
        <v>36534</v>
      </c>
      <c r="R6833" s="797">
        <v>12</v>
      </c>
      <c r="S6833" s="1009">
        <v>45600</v>
      </c>
    </row>
    <row r="6834" spans="1:19" s="889" customFormat="1" ht="34.9">
      <c r="A6834" s="989" t="s">
        <v>1035</v>
      </c>
      <c r="B6834" s="399" t="s">
        <v>29742</v>
      </c>
      <c r="C6834" s="399" t="s">
        <v>115</v>
      </c>
      <c r="D6834" s="399" t="s">
        <v>34404</v>
      </c>
      <c r="E6834" s="342">
        <v>1700</v>
      </c>
      <c r="F6834" s="432" t="s">
        <v>36535</v>
      </c>
      <c r="G6834" s="778" t="s">
        <v>36536</v>
      </c>
      <c r="H6834" s="990" t="s">
        <v>34382</v>
      </c>
      <c r="I6834" s="990" t="s">
        <v>19829</v>
      </c>
      <c r="J6834" s="990" t="s">
        <v>34382</v>
      </c>
      <c r="K6834" s="797" t="s">
        <v>36537</v>
      </c>
      <c r="L6834" s="797">
        <v>12</v>
      </c>
      <c r="M6834" s="655">
        <v>20400</v>
      </c>
      <c r="N6834" s="797" t="s">
        <v>36537</v>
      </c>
      <c r="O6834" s="797">
        <v>6</v>
      </c>
      <c r="P6834" s="655">
        <v>10200</v>
      </c>
      <c r="Q6834" s="797" t="s">
        <v>36537</v>
      </c>
      <c r="R6834" s="797">
        <v>12</v>
      </c>
      <c r="S6834" s="1009">
        <v>20400</v>
      </c>
    </row>
    <row r="6835" spans="1:19" s="889" customFormat="1" ht="34.9">
      <c r="A6835" s="989" t="s">
        <v>1035</v>
      </c>
      <c r="B6835" s="399" t="s">
        <v>29742</v>
      </c>
      <c r="C6835" s="399" t="s">
        <v>115</v>
      </c>
      <c r="D6835" s="399" t="s">
        <v>34622</v>
      </c>
      <c r="E6835" s="342">
        <v>4500</v>
      </c>
      <c r="F6835" s="432" t="s">
        <v>36538</v>
      </c>
      <c r="G6835" s="778" t="s">
        <v>36539</v>
      </c>
      <c r="H6835" s="990" t="s">
        <v>34399</v>
      </c>
      <c r="I6835" s="990" t="s">
        <v>19773</v>
      </c>
      <c r="J6835" s="990" t="s">
        <v>19703</v>
      </c>
      <c r="K6835" s="797" t="s">
        <v>36540</v>
      </c>
      <c r="L6835" s="797">
        <v>12</v>
      </c>
      <c r="M6835" s="655">
        <v>54000</v>
      </c>
      <c r="N6835" s="797" t="s">
        <v>36540</v>
      </c>
      <c r="O6835" s="797">
        <v>6</v>
      </c>
      <c r="P6835" s="655">
        <v>27000</v>
      </c>
      <c r="Q6835" s="797" t="s">
        <v>36540</v>
      </c>
      <c r="R6835" s="797">
        <v>12</v>
      </c>
      <c r="S6835" s="1009">
        <v>54000</v>
      </c>
    </row>
    <row r="6836" spans="1:19" s="889" customFormat="1" ht="34.9">
      <c r="A6836" s="989" t="s">
        <v>1035</v>
      </c>
      <c r="B6836" s="399" t="s">
        <v>29742</v>
      </c>
      <c r="C6836" s="399" t="s">
        <v>115</v>
      </c>
      <c r="D6836" s="399" t="s">
        <v>36320</v>
      </c>
      <c r="E6836" s="342">
        <v>9000</v>
      </c>
      <c r="F6836" s="432" t="s">
        <v>36541</v>
      </c>
      <c r="G6836" s="778" t="s">
        <v>36542</v>
      </c>
      <c r="H6836" s="990" t="s">
        <v>19733</v>
      </c>
      <c r="I6836" s="990" t="s">
        <v>34498</v>
      </c>
      <c r="J6836" s="990" t="s">
        <v>20890</v>
      </c>
      <c r="K6836" s="797" t="s">
        <v>36543</v>
      </c>
      <c r="L6836" s="797">
        <v>12</v>
      </c>
      <c r="M6836" s="655">
        <v>108000</v>
      </c>
      <c r="N6836" s="797" t="s">
        <v>36543</v>
      </c>
      <c r="O6836" s="797">
        <v>6</v>
      </c>
      <c r="P6836" s="655">
        <v>54000</v>
      </c>
      <c r="Q6836" s="797" t="s">
        <v>36543</v>
      </c>
      <c r="R6836" s="797">
        <v>12</v>
      </c>
      <c r="S6836" s="1009">
        <v>108000</v>
      </c>
    </row>
    <row r="6837" spans="1:19" s="889" customFormat="1" ht="34.9">
      <c r="A6837" s="989" t="s">
        <v>1035</v>
      </c>
      <c r="B6837" s="399" t="s">
        <v>29742</v>
      </c>
      <c r="C6837" s="399" t="s">
        <v>115</v>
      </c>
      <c r="D6837" s="399" t="s">
        <v>36544</v>
      </c>
      <c r="E6837" s="342">
        <v>4500</v>
      </c>
      <c r="F6837" s="432" t="s">
        <v>36545</v>
      </c>
      <c r="G6837" s="778" t="s">
        <v>36546</v>
      </c>
      <c r="H6837" s="990" t="s">
        <v>23359</v>
      </c>
      <c r="I6837" s="990" t="s">
        <v>34498</v>
      </c>
      <c r="J6837" s="990" t="s">
        <v>20890</v>
      </c>
      <c r="K6837" s="797" t="s">
        <v>36547</v>
      </c>
      <c r="L6837" s="797">
        <v>12</v>
      </c>
      <c r="M6837" s="655">
        <v>53298.270000000004</v>
      </c>
      <c r="N6837" s="797" t="s">
        <v>36547</v>
      </c>
      <c r="O6837" s="797">
        <v>6</v>
      </c>
      <c r="P6837" s="655">
        <v>27000</v>
      </c>
      <c r="Q6837" s="797" t="s">
        <v>36547</v>
      </c>
      <c r="R6837" s="797">
        <v>12</v>
      </c>
      <c r="S6837" s="1009">
        <v>54000</v>
      </c>
    </row>
    <row r="6838" spans="1:19" s="889" customFormat="1" ht="34.9">
      <c r="A6838" s="989" t="s">
        <v>1035</v>
      </c>
      <c r="B6838" s="399" t="s">
        <v>29742</v>
      </c>
      <c r="C6838" s="399" t="s">
        <v>115</v>
      </c>
      <c r="D6838" s="399" t="s">
        <v>36548</v>
      </c>
      <c r="E6838" s="342">
        <v>1200</v>
      </c>
      <c r="F6838" s="432" t="s">
        <v>36549</v>
      </c>
      <c r="G6838" s="778" t="s">
        <v>36550</v>
      </c>
      <c r="H6838" s="990" t="s">
        <v>34382</v>
      </c>
      <c r="I6838" s="990" t="s">
        <v>19829</v>
      </c>
      <c r="J6838" s="990" t="s">
        <v>34382</v>
      </c>
      <c r="K6838" s="797" t="s">
        <v>36551</v>
      </c>
      <c r="L6838" s="797">
        <v>12</v>
      </c>
      <c r="M6838" s="655">
        <v>14680</v>
      </c>
      <c r="N6838" s="797" t="s">
        <v>36551</v>
      </c>
      <c r="O6838" s="797">
        <v>6</v>
      </c>
      <c r="P6838" s="655">
        <v>7200</v>
      </c>
      <c r="Q6838" s="797" t="s">
        <v>36551</v>
      </c>
      <c r="R6838" s="797">
        <v>12</v>
      </c>
      <c r="S6838" s="1009">
        <v>14400</v>
      </c>
    </row>
    <row r="6839" spans="1:19" s="889" customFormat="1" ht="34.9">
      <c r="A6839" s="989" t="s">
        <v>1035</v>
      </c>
      <c r="B6839" s="399" t="s">
        <v>29742</v>
      </c>
      <c r="C6839" s="399" t="s">
        <v>115</v>
      </c>
      <c r="D6839" s="399" t="s">
        <v>35372</v>
      </c>
      <c r="E6839" s="342">
        <v>6000</v>
      </c>
      <c r="F6839" s="432" t="s">
        <v>36552</v>
      </c>
      <c r="G6839" s="778" t="s">
        <v>36553</v>
      </c>
      <c r="H6839" s="990" t="s">
        <v>19733</v>
      </c>
      <c r="I6839" s="990" t="s">
        <v>34494</v>
      </c>
      <c r="J6839" s="990" t="s">
        <v>19749</v>
      </c>
      <c r="K6839" s="797" t="s">
        <v>36554</v>
      </c>
      <c r="L6839" s="797">
        <v>2</v>
      </c>
      <c r="M6839" s="655">
        <v>24216</v>
      </c>
      <c r="N6839" s="797" t="s">
        <v>36554</v>
      </c>
      <c r="O6839" s="797">
        <v>0</v>
      </c>
      <c r="P6839" s="655">
        <v>0</v>
      </c>
      <c r="Q6839" s="797"/>
      <c r="R6839" s="797">
        <v>0</v>
      </c>
      <c r="S6839" s="1009">
        <v>0</v>
      </c>
    </row>
    <row r="6840" spans="1:19" s="889" customFormat="1" ht="34.9">
      <c r="A6840" s="989" t="s">
        <v>1035</v>
      </c>
      <c r="B6840" s="399" t="s">
        <v>29742</v>
      </c>
      <c r="C6840" s="399" t="s">
        <v>115</v>
      </c>
      <c r="D6840" s="399" t="s">
        <v>34672</v>
      </c>
      <c r="E6840" s="342">
        <v>6000</v>
      </c>
      <c r="F6840" s="432" t="s">
        <v>36555</v>
      </c>
      <c r="G6840" s="778" t="s">
        <v>36556</v>
      </c>
      <c r="H6840" s="990" t="s">
        <v>19713</v>
      </c>
      <c r="I6840" s="990" t="s">
        <v>19764</v>
      </c>
      <c r="J6840" s="990" t="s">
        <v>19764</v>
      </c>
      <c r="K6840" s="797" t="s">
        <v>36557</v>
      </c>
      <c r="L6840" s="797">
        <v>12</v>
      </c>
      <c r="M6840" s="655">
        <v>71656.17</v>
      </c>
      <c r="N6840" s="797" t="s">
        <v>36557</v>
      </c>
      <c r="O6840" s="797">
        <v>6</v>
      </c>
      <c r="P6840" s="655">
        <v>36000</v>
      </c>
      <c r="Q6840" s="797" t="s">
        <v>36557</v>
      </c>
      <c r="R6840" s="797">
        <v>12</v>
      </c>
      <c r="S6840" s="1009">
        <v>72000</v>
      </c>
    </row>
    <row r="6841" spans="1:19" s="889" customFormat="1" ht="34.9">
      <c r="A6841" s="989" t="s">
        <v>1035</v>
      </c>
      <c r="B6841" s="399" t="s">
        <v>29742</v>
      </c>
      <c r="C6841" s="399" t="s">
        <v>115</v>
      </c>
      <c r="D6841" s="399" t="s">
        <v>36558</v>
      </c>
      <c r="E6841" s="342">
        <v>1800</v>
      </c>
      <c r="F6841" s="432" t="s">
        <v>36559</v>
      </c>
      <c r="G6841" s="778" t="s">
        <v>36560</v>
      </c>
      <c r="H6841" s="990" t="s">
        <v>23633</v>
      </c>
      <c r="I6841" s="990" t="s">
        <v>34377</v>
      </c>
      <c r="J6841" s="990" t="s">
        <v>19749</v>
      </c>
      <c r="K6841" s="797" t="s">
        <v>36561</v>
      </c>
      <c r="L6841" s="797">
        <v>12</v>
      </c>
      <c r="M6841" s="655">
        <v>21668.78</v>
      </c>
      <c r="N6841" s="797" t="s">
        <v>36561</v>
      </c>
      <c r="O6841" s="797">
        <v>6</v>
      </c>
      <c r="P6841" s="655">
        <v>10800</v>
      </c>
      <c r="Q6841" s="797" t="s">
        <v>36561</v>
      </c>
      <c r="R6841" s="797">
        <v>12</v>
      </c>
      <c r="S6841" s="1009">
        <v>21600</v>
      </c>
    </row>
    <row r="6842" spans="1:19" s="889" customFormat="1" ht="34.9">
      <c r="A6842" s="989" t="s">
        <v>1035</v>
      </c>
      <c r="B6842" s="399" t="s">
        <v>29742</v>
      </c>
      <c r="C6842" s="399" t="s">
        <v>115</v>
      </c>
      <c r="D6842" s="399" t="s">
        <v>34826</v>
      </c>
      <c r="E6842" s="342">
        <v>3000</v>
      </c>
      <c r="F6842" s="432" t="s">
        <v>36562</v>
      </c>
      <c r="G6842" s="778" t="s">
        <v>36563</v>
      </c>
      <c r="H6842" s="990" t="s">
        <v>19733</v>
      </c>
      <c r="I6842" s="990" t="s">
        <v>19764</v>
      </c>
      <c r="J6842" s="990" t="s">
        <v>19764</v>
      </c>
      <c r="K6842" s="797" t="s">
        <v>36564</v>
      </c>
      <c r="L6842" s="797">
        <v>12</v>
      </c>
      <c r="M6842" s="655">
        <v>36000</v>
      </c>
      <c r="N6842" s="797" t="s">
        <v>36564</v>
      </c>
      <c r="O6842" s="797">
        <v>6</v>
      </c>
      <c r="P6842" s="655">
        <v>18000</v>
      </c>
      <c r="Q6842" s="797" t="s">
        <v>36564</v>
      </c>
      <c r="R6842" s="797">
        <v>12</v>
      </c>
      <c r="S6842" s="1009">
        <v>36000</v>
      </c>
    </row>
    <row r="6843" spans="1:19" s="889" customFormat="1" ht="34.9">
      <c r="A6843" s="989" t="s">
        <v>1035</v>
      </c>
      <c r="B6843" s="399" t="s">
        <v>29742</v>
      </c>
      <c r="C6843" s="399" t="s">
        <v>115</v>
      </c>
      <c r="D6843" s="399" t="s">
        <v>34388</v>
      </c>
      <c r="E6843" s="342">
        <v>3000</v>
      </c>
      <c r="F6843" s="432" t="s">
        <v>36565</v>
      </c>
      <c r="G6843" s="778" t="s">
        <v>36566</v>
      </c>
      <c r="H6843" s="990" t="s">
        <v>19733</v>
      </c>
      <c r="I6843" s="990" t="s">
        <v>19773</v>
      </c>
      <c r="J6843" s="990" t="s">
        <v>19703</v>
      </c>
      <c r="K6843" s="797" t="s">
        <v>36567</v>
      </c>
      <c r="L6843" s="797">
        <v>12</v>
      </c>
      <c r="M6843" s="655">
        <v>36000</v>
      </c>
      <c r="N6843" s="797" t="s">
        <v>36567</v>
      </c>
      <c r="O6843" s="797">
        <v>6</v>
      </c>
      <c r="P6843" s="655">
        <v>18000</v>
      </c>
      <c r="Q6843" s="797" t="s">
        <v>36567</v>
      </c>
      <c r="R6843" s="797">
        <v>12</v>
      </c>
      <c r="S6843" s="1009">
        <v>36000</v>
      </c>
    </row>
    <row r="6844" spans="1:19" s="889" customFormat="1" ht="34.9">
      <c r="A6844" s="989" t="s">
        <v>1035</v>
      </c>
      <c r="B6844" s="399" t="s">
        <v>29742</v>
      </c>
      <c r="C6844" s="399" t="s">
        <v>115</v>
      </c>
      <c r="D6844" s="399" t="s">
        <v>36568</v>
      </c>
      <c r="E6844" s="342">
        <v>2000</v>
      </c>
      <c r="F6844" s="432" t="s">
        <v>36569</v>
      </c>
      <c r="G6844" s="778" t="s">
        <v>36570</v>
      </c>
      <c r="H6844" s="990" t="s">
        <v>23633</v>
      </c>
      <c r="I6844" s="990" t="s">
        <v>34377</v>
      </c>
      <c r="J6844" s="990" t="s">
        <v>19749</v>
      </c>
      <c r="K6844" s="797" t="s">
        <v>32365</v>
      </c>
      <c r="L6844" s="797">
        <v>12</v>
      </c>
      <c r="M6844" s="655">
        <v>24000</v>
      </c>
      <c r="N6844" s="797" t="s">
        <v>32365</v>
      </c>
      <c r="O6844" s="797">
        <v>6</v>
      </c>
      <c r="P6844" s="655">
        <v>12000</v>
      </c>
      <c r="Q6844" s="797" t="s">
        <v>32365</v>
      </c>
      <c r="R6844" s="797">
        <v>12</v>
      </c>
      <c r="S6844" s="1009">
        <v>24000</v>
      </c>
    </row>
    <row r="6845" spans="1:19" s="889" customFormat="1" ht="34.9">
      <c r="A6845" s="989" t="s">
        <v>1035</v>
      </c>
      <c r="B6845" s="399" t="s">
        <v>29742</v>
      </c>
      <c r="C6845" s="399" t="s">
        <v>115</v>
      </c>
      <c r="D6845" s="399" t="s">
        <v>35544</v>
      </c>
      <c r="E6845" s="342">
        <v>3000</v>
      </c>
      <c r="F6845" s="432" t="s">
        <v>36571</v>
      </c>
      <c r="G6845" s="778" t="s">
        <v>36572</v>
      </c>
      <c r="H6845" s="990" t="s">
        <v>19733</v>
      </c>
      <c r="I6845" s="990" t="s">
        <v>19773</v>
      </c>
      <c r="J6845" s="990" t="s">
        <v>19703</v>
      </c>
      <c r="K6845" s="797" t="s">
        <v>36573</v>
      </c>
      <c r="L6845" s="797">
        <v>12</v>
      </c>
      <c r="M6845" s="655">
        <v>36000</v>
      </c>
      <c r="N6845" s="797" t="s">
        <v>36573</v>
      </c>
      <c r="O6845" s="797">
        <v>6</v>
      </c>
      <c r="P6845" s="655">
        <v>18000</v>
      </c>
      <c r="Q6845" s="797" t="s">
        <v>36573</v>
      </c>
      <c r="R6845" s="797">
        <v>12</v>
      </c>
      <c r="S6845" s="1009">
        <v>36000</v>
      </c>
    </row>
    <row r="6846" spans="1:19" s="889" customFormat="1" ht="34.9">
      <c r="A6846" s="989" t="s">
        <v>1035</v>
      </c>
      <c r="B6846" s="399" t="s">
        <v>29742</v>
      </c>
      <c r="C6846" s="399" t="s">
        <v>115</v>
      </c>
      <c r="D6846" s="399" t="s">
        <v>35340</v>
      </c>
      <c r="E6846" s="342">
        <v>3000</v>
      </c>
      <c r="F6846" s="432" t="s">
        <v>36574</v>
      </c>
      <c r="G6846" s="778" t="s">
        <v>36575</v>
      </c>
      <c r="H6846" s="990" t="s">
        <v>19713</v>
      </c>
      <c r="I6846" s="990" t="s">
        <v>19773</v>
      </c>
      <c r="J6846" s="990" t="s">
        <v>19703</v>
      </c>
      <c r="K6846" s="797" t="s">
        <v>36576</v>
      </c>
      <c r="L6846" s="797">
        <v>11</v>
      </c>
      <c r="M6846" s="655">
        <v>32500</v>
      </c>
      <c r="N6846" s="797" t="s">
        <v>36576</v>
      </c>
      <c r="O6846" s="797">
        <v>0</v>
      </c>
      <c r="P6846" s="655">
        <v>0</v>
      </c>
      <c r="Q6846" s="797"/>
      <c r="R6846" s="797">
        <v>12</v>
      </c>
      <c r="S6846" s="1009">
        <v>36000</v>
      </c>
    </row>
    <row r="6847" spans="1:19" s="889" customFormat="1" ht="34.9">
      <c r="A6847" s="989" t="s">
        <v>1035</v>
      </c>
      <c r="B6847" s="399" t="s">
        <v>29742</v>
      </c>
      <c r="C6847" s="399" t="s">
        <v>115</v>
      </c>
      <c r="D6847" s="399" t="s">
        <v>36577</v>
      </c>
      <c r="E6847" s="342">
        <v>3000</v>
      </c>
      <c r="F6847" s="432" t="s">
        <v>36578</v>
      </c>
      <c r="G6847" s="778" t="s">
        <v>36579</v>
      </c>
      <c r="H6847" s="990" t="s">
        <v>19733</v>
      </c>
      <c r="I6847" s="990" t="s">
        <v>19773</v>
      </c>
      <c r="J6847" s="990" t="s">
        <v>19703</v>
      </c>
      <c r="K6847" s="797" t="s">
        <v>36580</v>
      </c>
      <c r="L6847" s="797">
        <v>12</v>
      </c>
      <c r="M6847" s="655">
        <v>36000</v>
      </c>
      <c r="N6847" s="797" t="s">
        <v>36580</v>
      </c>
      <c r="O6847" s="797">
        <v>6</v>
      </c>
      <c r="P6847" s="655">
        <v>18000</v>
      </c>
      <c r="Q6847" s="797" t="s">
        <v>36580</v>
      </c>
      <c r="R6847" s="797">
        <v>12</v>
      </c>
      <c r="S6847" s="1009">
        <v>36000</v>
      </c>
    </row>
    <row r="6848" spans="1:19" s="889" customFormat="1" ht="34.9">
      <c r="A6848" s="989" t="s">
        <v>1035</v>
      </c>
      <c r="B6848" s="399" t="s">
        <v>29742</v>
      </c>
      <c r="C6848" s="399" t="s">
        <v>115</v>
      </c>
      <c r="D6848" s="399" t="s">
        <v>35717</v>
      </c>
      <c r="E6848" s="342">
        <v>3000</v>
      </c>
      <c r="F6848" s="432" t="s">
        <v>36581</v>
      </c>
      <c r="G6848" s="778" t="s">
        <v>36582</v>
      </c>
      <c r="H6848" s="990" t="s">
        <v>19733</v>
      </c>
      <c r="I6848" s="990" t="s">
        <v>19764</v>
      </c>
      <c r="J6848" s="990" t="s">
        <v>19764</v>
      </c>
      <c r="K6848" s="797" t="s">
        <v>36583</v>
      </c>
      <c r="L6848" s="797">
        <v>12</v>
      </c>
      <c r="M6848" s="655">
        <v>36000</v>
      </c>
      <c r="N6848" s="797" t="s">
        <v>36583</v>
      </c>
      <c r="O6848" s="797">
        <v>6</v>
      </c>
      <c r="P6848" s="655">
        <v>18000</v>
      </c>
      <c r="Q6848" s="797" t="s">
        <v>36583</v>
      </c>
      <c r="R6848" s="797">
        <v>12</v>
      </c>
      <c r="S6848" s="1009">
        <v>36000</v>
      </c>
    </row>
    <row r="6849" spans="1:19" s="889" customFormat="1" ht="46.5">
      <c r="A6849" s="989" t="s">
        <v>1035</v>
      </c>
      <c r="B6849" s="399" t="s">
        <v>29742</v>
      </c>
      <c r="C6849" s="399" t="s">
        <v>115</v>
      </c>
      <c r="D6849" s="399" t="s">
        <v>36584</v>
      </c>
      <c r="E6849" s="342">
        <v>3500</v>
      </c>
      <c r="F6849" s="432" t="s">
        <v>36585</v>
      </c>
      <c r="G6849" s="778" t="s">
        <v>36586</v>
      </c>
      <c r="H6849" s="990" t="s">
        <v>19713</v>
      </c>
      <c r="I6849" s="990" t="s">
        <v>34428</v>
      </c>
      <c r="J6849" s="990" t="s">
        <v>19773</v>
      </c>
      <c r="K6849" s="797" t="s">
        <v>36587</v>
      </c>
      <c r="L6849" s="797">
        <v>7</v>
      </c>
      <c r="M6849" s="655">
        <v>26016.67</v>
      </c>
      <c r="N6849" s="797" t="s">
        <v>36587</v>
      </c>
      <c r="O6849" s="797">
        <v>6</v>
      </c>
      <c r="P6849" s="655">
        <v>21000</v>
      </c>
      <c r="Q6849" s="797" t="s">
        <v>36587</v>
      </c>
      <c r="R6849" s="797">
        <v>12</v>
      </c>
      <c r="S6849" s="1009">
        <v>42000</v>
      </c>
    </row>
    <row r="6850" spans="1:19" s="889" customFormat="1" ht="34.9">
      <c r="A6850" s="989" t="s">
        <v>1035</v>
      </c>
      <c r="B6850" s="399" t="s">
        <v>29742</v>
      </c>
      <c r="C6850" s="399" t="s">
        <v>115</v>
      </c>
      <c r="D6850" s="399" t="s">
        <v>34430</v>
      </c>
      <c r="E6850" s="342">
        <v>2500</v>
      </c>
      <c r="F6850" s="432" t="s">
        <v>36588</v>
      </c>
      <c r="G6850" s="778" t="s">
        <v>36589</v>
      </c>
      <c r="H6850" s="990" t="s">
        <v>19733</v>
      </c>
      <c r="I6850" s="990" t="s">
        <v>19764</v>
      </c>
      <c r="J6850" s="990" t="s">
        <v>19764</v>
      </c>
      <c r="K6850" s="797" t="s">
        <v>36590</v>
      </c>
      <c r="L6850" s="797">
        <v>12</v>
      </c>
      <c r="M6850" s="655">
        <v>30000</v>
      </c>
      <c r="N6850" s="797" t="s">
        <v>36590</v>
      </c>
      <c r="O6850" s="797">
        <v>6</v>
      </c>
      <c r="P6850" s="655">
        <v>14999.99</v>
      </c>
      <c r="Q6850" s="797" t="s">
        <v>36590</v>
      </c>
      <c r="R6850" s="797">
        <v>12</v>
      </c>
      <c r="S6850" s="1009">
        <v>30000</v>
      </c>
    </row>
    <row r="6851" spans="1:19" s="889" customFormat="1" ht="34.9">
      <c r="A6851" s="989" t="s">
        <v>1035</v>
      </c>
      <c r="B6851" s="399" t="s">
        <v>29742</v>
      </c>
      <c r="C6851" s="399" t="s">
        <v>115</v>
      </c>
      <c r="D6851" s="399" t="s">
        <v>36591</v>
      </c>
      <c r="E6851" s="342">
        <v>2500</v>
      </c>
      <c r="F6851" s="432" t="s">
        <v>36592</v>
      </c>
      <c r="G6851" s="778" t="s">
        <v>36593</v>
      </c>
      <c r="H6851" s="990" t="s">
        <v>19713</v>
      </c>
      <c r="I6851" s="990" t="s">
        <v>19764</v>
      </c>
      <c r="J6851" s="990" t="s">
        <v>19764</v>
      </c>
      <c r="K6851" s="797" t="s">
        <v>36594</v>
      </c>
      <c r="L6851" s="797">
        <v>9</v>
      </c>
      <c r="M6851" s="655">
        <v>23750</v>
      </c>
      <c r="N6851" s="797" t="s">
        <v>36594</v>
      </c>
      <c r="O6851" s="797">
        <v>6</v>
      </c>
      <c r="P6851" s="655">
        <v>15000</v>
      </c>
      <c r="Q6851" s="797" t="s">
        <v>36594</v>
      </c>
      <c r="R6851" s="797">
        <v>12</v>
      </c>
      <c r="S6851" s="1009">
        <v>30000</v>
      </c>
    </row>
    <row r="6852" spans="1:19" s="889" customFormat="1" ht="34.9">
      <c r="A6852" s="989" t="s">
        <v>1035</v>
      </c>
      <c r="B6852" s="399" t="s">
        <v>29742</v>
      </c>
      <c r="C6852" s="399" t="s">
        <v>115</v>
      </c>
      <c r="D6852" s="399" t="s">
        <v>36595</v>
      </c>
      <c r="E6852" s="342">
        <v>5000</v>
      </c>
      <c r="F6852" s="432" t="s">
        <v>36596</v>
      </c>
      <c r="G6852" s="778" t="s">
        <v>36597</v>
      </c>
      <c r="H6852" s="990" t="s">
        <v>19810</v>
      </c>
      <c r="I6852" s="990" t="s">
        <v>19773</v>
      </c>
      <c r="J6852" s="990" t="s">
        <v>19703</v>
      </c>
      <c r="K6852" s="797" t="s">
        <v>36598</v>
      </c>
      <c r="L6852" s="797">
        <v>12</v>
      </c>
      <c r="M6852" s="655">
        <v>60000</v>
      </c>
      <c r="N6852" s="797" t="s">
        <v>36598</v>
      </c>
      <c r="O6852" s="797">
        <v>6</v>
      </c>
      <c r="P6852" s="655">
        <v>30000</v>
      </c>
      <c r="Q6852" s="797" t="s">
        <v>36598</v>
      </c>
      <c r="R6852" s="797">
        <v>12</v>
      </c>
      <c r="S6852" s="1009">
        <v>60000</v>
      </c>
    </row>
    <row r="6853" spans="1:19" s="889" customFormat="1" ht="34.9">
      <c r="A6853" s="989" t="s">
        <v>1035</v>
      </c>
      <c r="B6853" s="399" t="s">
        <v>29742</v>
      </c>
      <c r="C6853" s="399" t="s">
        <v>115</v>
      </c>
      <c r="D6853" s="399" t="s">
        <v>36599</v>
      </c>
      <c r="E6853" s="342">
        <v>5500</v>
      </c>
      <c r="F6853" s="432" t="s">
        <v>36600</v>
      </c>
      <c r="G6853" s="778" t="s">
        <v>36601</v>
      </c>
      <c r="H6853" s="990" t="s">
        <v>25267</v>
      </c>
      <c r="I6853" s="990" t="s">
        <v>19764</v>
      </c>
      <c r="J6853" s="990" t="s">
        <v>19764</v>
      </c>
      <c r="K6853" s="797" t="s">
        <v>36602</v>
      </c>
      <c r="L6853" s="797">
        <v>12</v>
      </c>
      <c r="M6853" s="655">
        <v>66000</v>
      </c>
      <c r="N6853" s="797" t="s">
        <v>36602</v>
      </c>
      <c r="O6853" s="797">
        <v>6</v>
      </c>
      <c r="P6853" s="655">
        <v>33000</v>
      </c>
      <c r="Q6853" s="797" t="s">
        <v>36602</v>
      </c>
      <c r="R6853" s="797">
        <v>12</v>
      </c>
      <c r="S6853" s="1009">
        <v>66000</v>
      </c>
    </row>
    <row r="6854" spans="1:19" s="889" customFormat="1" ht="34.9">
      <c r="A6854" s="989" t="s">
        <v>1035</v>
      </c>
      <c r="B6854" s="399" t="s">
        <v>29742</v>
      </c>
      <c r="C6854" s="399" t="s">
        <v>115</v>
      </c>
      <c r="D6854" s="399" t="s">
        <v>36603</v>
      </c>
      <c r="E6854" s="342">
        <v>1200</v>
      </c>
      <c r="F6854" s="432" t="s">
        <v>36604</v>
      </c>
      <c r="G6854" s="778" t="s">
        <v>36605</v>
      </c>
      <c r="H6854" s="990" t="s">
        <v>34382</v>
      </c>
      <c r="I6854" s="990" t="s">
        <v>19829</v>
      </c>
      <c r="J6854" s="990" t="s">
        <v>34382</v>
      </c>
      <c r="K6854" s="797" t="s">
        <v>36606</v>
      </c>
      <c r="L6854" s="797">
        <v>12</v>
      </c>
      <c r="M6854" s="655">
        <v>14425</v>
      </c>
      <c r="N6854" s="797" t="s">
        <v>36606</v>
      </c>
      <c r="O6854" s="797">
        <v>6</v>
      </c>
      <c r="P6854" s="655">
        <v>7200</v>
      </c>
      <c r="Q6854" s="797" t="s">
        <v>36606</v>
      </c>
      <c r="R6854" s="797">
        <v>12</v>
      </c>
      <c r="S6854" s="1009">
        <v>14400</v>
      </c>
    </row>
    <row r="6855" spans="1:19" s="889" customFormat="1" ht="34.9">
      <c r="A6855" s="989" t="s">
        <v>1035</v>
      </c>
      <c r="B6855" s="399" t="s">
        <v>29742</v>
      </c>
      <c r="C6855" s="399" t="s">
        <v>115</v>
      </c>
      <c r="D6855" s="399" t="s">
        <v>36607</v>
      </c>
      <c r="E6855" s="342">
        <v>5000</v>
      </c>
      <c r="F6855" s="432" t="s">
        <v>36608</v>
      </c>
      <c r="G6855" s="778" t="s">
        <v>36609</v>
      </c>
      <c r="H6855" s="990" t="s">
        <v>20348</v>
      </c>
      <c r="I6855" s="990" t="s">
        <v>19764</v>
      </c>
      <c r="J6855" s="990" t="s">
        <v>19764</v>
      </c>
      <c r="K6855" s="797" t="s">
        <v>36610</v>
      </c>
      <c r="L6855" s="797">
        <v>12</v>
      </c>
      <c r="M6855" s="655">
        <v>60000</v>
      </c>
      <c r="N6855" s="797" t="s">
        <v>36610</v>
      </c>
      <c r="O6855" s="797">
        <v>6</v>
      </c>
      <c r="P6855" s="655">
        <v>30000</v>
      </c>
      <c r="Q6855" s="797" t="s">
        <v>36610</v>
      </c>
      <c r="R6855" s="797">
        <v>12</v>
      </c>
      <c r="S6855" s="1009">
        <v>60000</v>
      </c>
    </row>
    <row r="6856" spans="1:19" s="889" customFormat="1" ht="34.9">
      <c r="A6856" s="989" t="s">
        <v>1035</v>
      </c>
      <c r="B6856" s="399" t="s">
        <v>29742</v>
      </c>
      <c r="C6856" s="399" t="s">
        <v>115</v>
      </c>
      <c r="D6856" s="399" t="s">
        <v>34668</v>
      </c>
      <c r="E6856" s="342">
        <v>3000</v>
      </c>
      <c r="F6856" s="432" t="s">
        <v>36611</v>
      </c>
      <c r="G6856" s="778" t="s">
        <v>36612</v>
      </c>
      <c r="H6856" s="990" t="s">
        <v>19713</v>
      </c>
      <c r="I6856" s="990" t="s">
        <v>19773</v>
      </c>
      <c r="J6856" s="990" t="s">
        <v>19703</v>
      </c>
      <c r="K6856" s="797" t="s">
        <v>36613</v>
      </c>
      <c r="L6856" s="797">
        <v>12</v>
      </c>
      <c r="M6856" s="655">
        <v>36000</v>
      </c>
      <c r="N6856" s="797" t="s">
        <v>36613</v>
      </c>
      <c r="O6856" s="797">
        <v>6</v>
      </c>
      <c r="P6856" s="655">
        <v>18000</v>
      </c>
      <c r="Q6856" s="797" t="s">
        <v>36613</v>
      </c>
      <c r="R6856" s="797">
        <v>12</v>
      </c>
      <c r="S6856" s="1009">
        <v>36000</v>
      </c>
    </row>
    <row r="6857" spans="1:19" s="889" customFormat="1" ht="34.9">
      <c r="A6857" s="989" t="s">
        <v>1035</v>
      </c>
      <c r="B6857" s="399" t="s">
        <v>29742</v>
      </c>
      <c r="C6857" s="399" t="s">
        <v>115</v>
      </c>
      <c r="D6857" s="399" t="s">
        <v>34388</v>
      </c>
      <c r="E6857" s="342">
        <v>2000</v>
      </c>
      <c r="F6857" s="432" t="s">
        <v>36614</v>
      </c>
      <c r="G6857" s="778" t="s">
        <v>36615</v>
      </c>
      <c r="H6857" s="990" t="s">
        <v>19733</v>
      </c>
      <c r="I6857" s="990" t="s">
        <v>19773</v>
      </c>
      <c r="J6857" s="990" t="s">
        <v>19703</v>
      </c>
      <c r="K6857" s="797" t="s">
        <v>36616</v>
      </c>
      <c r="L6857" s="797">
        <v>12</v>
      </c>
      <c r="M6857" s="655">
        <v>24000</v>
      </c>
      <c r="N6857" s="797" t="s">
        <v>36616</v>
      </c>
      <c r="O6857" s="797">
        <v>6</v>
      </c>
      <c r="P6857" s="655">
        <v>12000</v>
      </c>
      <c r="Q6857" s="797" t="s">
        <v>36616</v>
      </c>
      <c r="R6857" s="797">
        <v>12</v>
      </c>
      <c r="S6857" s="1009">
        <v>24000</v>
      </c>
    </row>
    <row r="6858" spans="1:19" s="889" customFormat="1" ht="46.5">
      <c r="A6858" s="989" t="s">
        <v>1035</v>
      </c>
      <c r="B6858" s="399" t="s">
        <v>29742</v>
      </c>
      <c r="C6858" s="399" t="s">
        <v>115</v>
      </c>
      <c r="D6858" s="399" t="s">
        <v>35717</v>
      </c>
      <c r="E6858" s="342">
        <v>3000</v>
      </c>
      <c r="F6858" s="432" t="s">
        <v>36617</v>
      </c>
      <c r="G6858" s="778" t="s">
        <v>36618</v>
      </c>
      <c r="H6858" s="990" t="s">
        <v>19733</v>
      </c>
      <c r="I6858" s="990" t="s">
        <v>19764</v>
      </c>
      <c r="J6858" s="990" t="s">
        <v>19764</v>
      </c>
      <c r="K6858" s="797" t="s">
        <v>36619</v>
      </c>
      <c r="L6858" s="797">
        <v>7</v>
      </c>
      <c r="M6858" s="655">
        <v>22300</v>
      </c>
      <c r="N6858" s="797" t="s">
        <v>36619</v>
      </c>
      <c r="O6858" s="797">
        <v>6</v>
      </c>
      <c r="P6858" s="655">
        <v>18000</v>
      </c>
      <c r="Q6858" s="797" t="s">
        <v>36619</v>
      </c>
      <c r="R6858" s="797">
        <v>12</v>
      </c>
      <c r="S6858" s="1009">
        <v>36000</v>
      </c>
    </row>
    <row r="6859" spans="1:19" s="889" customFormat="1" ht="34.9">
      <c r="A6859" s="989" t="s">
        <v>1035</v>
      </c>
      <c r="B6859" s="399" t="s">
        <v>29742</v>
      </c>
      <c r="C6859" s="399" t="s">
        <v>115</v>
      </c>
      <c r="D6859" s="399" t="s">
        <v>34676</v>
      </c>
      <c r="E6859" s="342">
        <v>2500</v>
      </c>
      <c r="F6859" s="432" t="s">
        <v>36620</v>
      </c>
      <c r="G6859" s="778" t="s">
        <v>36621</v>
      </c>
      <c r="H6859" s="990" t="s">
        <v>19713</v>
      </c>
      <c r="I6859" s="990" t="s">
        <v>34428</v>
      </c>
      <c r="J6859" s="990" t="s">
        <v>19773</v>
      </c>
      <c r="K6859" s="797" t="s">
        <v>36622</v>
      </c>
      <c r="L6859" s="797">
        <v>9</v>
      </c>
      <c r="M6859" s="655">
        <v>24166.67</v>
      </c>
      <c r="N6859" s="797" t="s">
        <v>36622</v>
      </c>
      <c r="O6859" s="797">
        <v>5</v>
      </c>
      <c r="P6859" s="655">
        <v>14833.33</v>
      </c>
      <c r="Q6859" s="797" t="s">
        <v>36622</v>
      </c>
      <c r="R6859" s="797">
        <v>12</v>
      </c>
      <c r="S6859" s="1009">
        <v>30000</v>
      </c>
    </row>
    <row r="6860" spans="1:19" s="889" customFormat="1" ht="34.9">
      <c r="A6860" s="989" t="s">
        <v>1035</v>
      </c>
      <c r="B6860" s="399" t="s">
        <v>29742</v>
      </c>
      <c r="C6860" s="399" t="s">
        <v>115</v>
      </c>
      <c r="D6860" s="399" t="s">
        <v>36623</v>
      </c>
      <c r="E6860" s="342">
        <v>3000</v>
      </c>
      <c r="F6860" s="432" t="s">
        <v>36624</v>
      </c>
      <c r="G6860" s="778" t="s">
        <v>36625</v>
      </c>
      <c r="H6860" s="990" t="s">
        <v>19733</v>
      </c>
      <c r="I6860" s="990" t="s">
        <v>19764</v>
      </c>
      <c r="J6860" s="990" t="s">
        <v>19764</v>
      </c>
      <c r="K6860" s="797" t="s">
        <v>36626</v>
      </c>
      <c r="L6860" s="797">
        <v>12</v>
      </c>
      <c r="M6860" s="655">
        <v>36000</v>
      </c>
      <c r="N6860" s="797" t="s">
        <v>36626</v>
      </c>
      <c r="O6860" s="797">
        <v>6</v>
      </c>
      <c r="P6860" s="655">
        <v>18000</v>
      </c>
      <c r="Q6860" s="797" t="s">
        <v>36626</v>
      </c>
      <c r="R6860" s="797">
        <v>12</v>
      </c>
      <c r="S6860" s="1009">
        <v>36000</v>
      </c>
    </row>
    <row r="6861" spans="1:19" s="889" customFormat="1" ht="34.9">
      <c r="A6861" s="989" t="s">
        <v>1035</v>
      </c>
      <c r="B6861" s="399" t="s">
        <v>29742</v>
      </c>
      <c r="C6861" s="399" t="s">
        <v>115</v>
      </c>
      <c r="D6861" s="399" t="s">
        <v>36627</v>
      </c>
      <c r="E6861" s="342">
        <v>5000</v>
      </c>
      <c r="F6861" s="432" t="s">
        <v>36628</v>
      </c>
      <c r="G6861" s="778" t="s">
        <v>36629</v>
      </c>
      <c r="H6861" s="990" t="s">
        <v>19733</v>
      </c>
      <c r="I6861" s="990" t="s">
        <v>19764</v>
      </c>
      <c r="J6861" s="990" t="s">
        <v>19764</v>
      </c>
      <c r="K6861" s="797" t="s">
        <v>36630</v>
      </c>
      <c r="L6861" s="797">
        <v>12</v>
      </c>
      <c r="M6861" s="655">
        <v>60000</v>
      </c>
      <c r="N6861" s="797" t="s">
        <v>36630</v>
      </c>
      <c r="O6861" s="797">
        <v>6</v>
      </c>
      <c r="P6861" s="655">
        <v>30000</v>
      </c>
      <c r="Q6861" s="797" t="s">
        <v>36630</v>
      </c>
      <c r="R6861" s="797">
        <v>12</v>
      </c>
      <c r="S6861" s="1009">
        <v>60000</v>
      </c>
    </row>
    <row r="6862" spans="1:19" s="889" customFormat="1" ht="34.9">
      <c r="A6862" s="989" t="s">
        <v>1035</v>
      </c>
      <c r="B6862" s="399" t="s">
        <v>29742</v>
      </c>
      <c r="C6862" s="399" t="s">
        <v>115</v>
      </c>
      <c r="D6862" s="399" t="s">
        <v>36631</v>
      </c>
      <c r="E6862" s="342">
        <v>3200</v>
      </c>
      <c r="F6862" s="432" t="s">
        <v>36632</v>
      </c>
      <c r="G6862" s="778" t="s">
        <v>36633</v>
      </c>
      <c r="H6862" s="990" t="s">
        <v>23633</v>
      </c>
      <c r="I6862" s="990" t="s">
        <v>34377</v>
      </c>
      <c r="J6862" s="990" t="s">
        <v>19749</v>
      </c>
      <c r="K6862" s="797" t="s">
        <v>36634</v>
      </c>
      <c r="L6862" s="797">
        <v>12</v>
      </c>
      <c r="M6862" s="655">
        <v>38400</v>
      </c>
      <c r="N6862" s="797" t="s">
        <v>36634</v>
      </c>
      <c r="O6862" s="797">
        <v>6</v>
      </c>
      <c r="P6862" s="655">
        <v>19200</v>
      </c>
      <c r="Q6862" s="797" t="s">
        <v>36634</v>
      </c>
      <c r="R6862" s="797">
        <v>12</v>
      </c>
      <c r="S6862" s="1009">
        <v>38400</v>
      </c>
    </row>
    <row r="6863" spans="1:19" s="889" customFormat="1" ht="34.9">
      <c r="A6863" s="989" t="s">
        <v>1035</v>
      </c>
      <c r="B6863" s="399" t="s">
        <v>29742</v>
      </c>
      <c r="C6863" s="399" t="s">
        <v>115</v>
      </c>
      <c r="D6863" s="399" t="s">
        <v>36635</v>
      </c>
      <c r="E6863" s="342">
        <v>2500</v>
      </c>
      <c r="F6863" s="432" t="s">
        <v>36636</v>
      </c>
      <c r="G6863" s="778" t="s">
        <v>36637</v>
      </c>
      <c r="H6863" s="990" t="s">
        <v>20415</v>
      </c>
      <c r="I6863" s="990" t="s">
        <v>19773</v>
      </c>
      <c r="J6863" s="990" t="s">
        <v>19703</v>
      </c>
      <c r="K6863" s="797" t="s">
        <v>32255</v>
      </c>
      <c r="L6863" s="797">
        <v>9</v>
      </c>
      <c r="M6863" s="655">
        <v>73208.33</v>
      </c>
      <c r="N6863" s="797" t="s">
        <v>32255</v>
      </c>
      <c r="O6863" s="797">
        <v>0</v>
      </c>
      <c r="P6863" s="655">
        <v>0</v>
      </c>
      <c r="Q6863" s="797"/>
      <c r="R6863" s="797">
        <v>12</v>
      </c>
      <c r="S6863" s="1009">
        <v>30000</v>
      </c>
    </row>
    <row r="6864" spans="1:19" s="889" customFormat="1" ht="34.9">
      <c r="A6864" s="989" t="s">
        <v>1035</v>
      </c>
      <c r="B6864" s="399" t="s">
        <v>29742</v>
      </c>
      <c r="C6864" s="399" t="s">
        <v>115</v>
      </c>
      <c r="D6864" s="399" t="s">
        <v>36638</v>
      </c>
      <c r="E6864" s="342">
        <v>5000</v>
      </c>
      <c r="F6864" s="432" t="s">
        <v>36639</v>
      </c>
      <c r="G6864" s="778" t="s">
        <v>36640</v>
      </c>
      <c r="H6864" s="990" t="s">
        <v>35823</v>
      </c>
      <c r="I6864" s="990" t="s">
        <v>19764</v>
      </c>
      <c r="J6864" s="990" t="s">
        <v>19764</v>
      </c>
      <c r="K6864" s="797" t="s">
        <v>36641</v>
      </c>
      <c r="L6864" s="797">
        <v>12</v>
      </c>
      <c r="M6864" s="655">
        <v>60000</v>
      </c>
      <c r="N6864" s="797" t="s">
        <v>36641</v>
      </c>
      <c r="O6864" s="797">
        <v>6</v>
      </c>
      <c r="P6864" s="655">
        <v>30000.010000000002</v>
      </c>
      <c r="Q6864" s="797" t="s">
        <v>36641</v>
      </c>
      <c r="R6864" s="797">
        <v>12</v>
      </c>
      <c r="S6864" s="1009">
        <v>60000</v>
      </c>
    </row>
    <row r="6865" spans="1:19" s="889" customFormat="1" ht="34.9">
      <c r="A6865" s="989" t="s">
        <v>1035</v>
      </c>
      <c r="B6865" s="399" t="s">
        <v>29742</v>
      </c>
      <c r="C6865" s="399" t="s">
        <v>115</v>
      </c>
      <c r="D6865" s="399" t="s">
        <v>35006</v>
      </c>
      <c r="E6865" s="342">
        <v>3800</v>
      </c>
      <c r="F6865" s="432" t="s">
        <v>36642</v>
      </c>
      <c r="G6865" s="778" t="s">
        <v>36643</v>
      </c>
      <c r="H6865" s="990" t="s">
        <v>19713</v>
      </c>
      <c r="I6865" s="990" t="s">
        <v>19764</v>
      </c>
      <c r="J6865" s="990" t="s">
        <v>19764</v>
      </c>
      <c r="K6865" s="797" t="s">
        <v>36644</v>
      </c>
      <c r="L6865" s="797">
        <v>9</v>
      </c>
      <c r="M6865" s="655">
        <v>36860</v>
      </c>
      <c r="N6865" s="797" t="s">
        <v>36644</v>
      </c>
      <c r="O6865" s="797">
        <v>6</v>
      </c>
      <c r="P6865" s="655">
        <v>26336.53</v>
      </c>
      <c r="Q6865" s="797" t="s">
        <v>36644</v>
      </c>
      <c r="R6865" s="797">
        <v>12</v>
      </c>
      <c r="S6865" s="1009">
        <v>45600</v>
      </c>
    </row>
    <row r="6866" spans="1:19" s="889" customFormat="1" ht="34.9">
      <c r="A6866" s="989" t="s">
        <v>1035</v>
      </c>
      <c r="B6866" s="399" t="s">
        <v>29742</v>
      </c>
      <c r="C6866" s="399" t="s">
        <v>115</v>
      </c>
      <c r="D6866" s="399" t="s">
        <v>34430</v>
      </c>
      <c r="E6866" s="342">
        <v>2500</v>
      </c>
      <c r="F6866" s="432" t="s">
        <v>36645</v>
      </c>
      <c r="G6866" s="778" t="s">
        <v>36646</v>
      </c>
      <c r="H6866" s="990" t="s">
        <v>19713</v>
      </c>
      <c r="I6866" s="990" t="s">
        <v>19773</v>
      </c>
      <c r="J6866" s="990" t="s">
        <v>19703</v>
      </c>
      <c r="K6866" s="797" t="s">
        <v>36647</v>
      </c>
      <c r="L6866" s="797">
        <v>12</v>
      </c>
      <c r="M6866" s="655">
        <v>30000</v>
      </c>
      <c r="N6866" s="797" t="s">
        <v>36647</v>
      </c>
      <c r="O6866" s="797">
        <v>6</v>
      </c>
      <c r="P6866" s="655">
        <v>15000</v>
      </c>
      <c r="Q6866" s="797" t="s">
        <v>36647</v>
      </c>
      <c r="R6866" s="797">
        <v>12</v>
      </c>
      <c r="S6866" s="1009">
        <v>30000</v>
      </c>
    </row>
    <row r="6867" spans="1:19" s="889" customFormat="1" ht="34.9">
      <c r="A6867" s="989" t="s">
        <v>1035</v>
      </c>
      <c r="B6867" s="399" t="s">
        <v>29742</v>
      </c>
      <c r="C6867" s="399" t="s">
        <v>115</v>
      </c>
      <c r="D6867" s="399" t="s">
        <v>36648</v>
      </c>
      <c r="E6867" s="342">
        <v>4000</v>
      </c>
      <c r="F6867" s="432" t="s">
        <v>36649</v>
      </c>
      <c r="G6867" s="778" t="s">
        <v>36650</v>
      </c>
      <c r="H6867" s="990" t="s">
        <v>19729</v>
      </c>
      <c r="I6867" s="990" t="s">
        <v>34428</v>
      </c>
      <c r="J6867" s="990" t="s">
        <v>19773</v>
      </c>
      <c r="K6867" s="797" t="s">
        <v>36644</v>
      </c>
      <c r="L6867" s="797">
        <v>12</v>
      </c>
      <c r="M6867" s="655">
        <v>48000</v>
      </c>
      <c r="N6867" s="797" t="s">
        <v>36644</v>
      </c>
      <c r="O6867" s="797">
        <v>6</v>
      </c>
      <c r="P6867" s="655">
        <v>24000</v>
      </c>
      <c r="Q6867" s="797" t="s">
        <v>36644</v>
      </c>
      <c r="R6867" s="797">
        <v>12</v>
      </c>
      <c r="S6867" s="1009">
        <v>48000</v>
      </c>
    </row>
    <row r="6868" spans="1:19" s="889" customFormat="1" ht="34.9">
      <c r="A6868" s="989" t="s">
        <v>1035</v>
      </c>
      <c r="B6868" s="399" t="s">
        <v>29742</v>
      </c>
      <c r="C6868" s="399" t="s">
        <v>115</v>
      </c>
      <c r="D6868" s="399" t="s">
        <v>36651</v>
      </c>
      <c r="E6868" s="342">
        <v>2500</v>
      </c>
      <c r="F6868" s="432" t="s">
        <v>36652</v>
      </c>
      <c r="G6868" s="778" t="s">
        <v>36653</v>
      </c>
      <c r="H6868" s="990" t="s">
        <v>24448</v>
      </c>
      <c r="I6868" s="990" t="s">
        <v>34377</v>
      </c>
      <c r="J6868" s="990" t="s">
        <v>19749</v>
      </c>
      <c r="K6868" s="797" t="s">
        <v>36654</v>
      </c>
      <c r="L6868" s="797">
        <v>12</v>
      </c>
      <c r="M6868" s="655">
        <v>30000</v>
      </c>
      <c r="N6868" s="797" t="s">
        <v>36654</v>
      </c>
      <c r="O6868" s="797">
        <v>6</v>
      </c>
      <c r="P6868" s="655">
        <v>15000</v>
      </c>
      <c r="Q6868" s="797" t="s">
        <v>36654</v>
      </c>
      <c r="R6868" s="797">
        <v>12</v>
      </c>
      <c r="S6868" s="1009">
        <v>30000</v>
      </c>
    </row>
    <row r="6869" spans="1:19" s="889" customFormat="1" ht="34.9">
      <c r="A6869" s="989" t="s">
        <v>1035</v>
      </c>
      <c r="B6869" s="399" t="s">
        <v>29742</v>
      </c>
      <c r="C6869" s="399" t="s">
        <v>115</v>
      </c>
      <c r="D6869" s="399" t="s">
        <v>34430</v>
      </c>
      <c r="E6869" s="342">
        <v>3000</v>
      </c>
      <c r="F6869" s="432" t="s">
        <v>36655</v>
      </c>
      <c r="G6869" s="778" t="s">
        <v>36656</v>
      </c>
      <c r="H6869" s="990" t="s">
        <v>19733</v>
      </c>
      <c r="I6869" s="990" t="s">
        <v>19764</v>
      </c>
      <c r="J6869" s="990" t="s">
        <v>19764</v>
      </c>
      <c r="K6869" s="797" t="s">
        <v>36657</v>
      </c>
      <c r="L6869" s="797">
        <v>12</v>
      </c>
      <c r="M6869" s="655">
        <v>36000</v>
      </c>
      <c r="N6869" s="797" t="s">
        <v>36657</v>
      </c>
      <c r="O6869" s="797">
        <v>6</v>
      </c>
      <c r="P6869" s="655">
        <v>18000</v>
      </c>
      <c r="Q6869" s="797" t="s">
        <v>36657</v>
      </c>
      <c r="R6869" s="797">
        <v>12</v>
      </c>
      <c r="S6869" s="1009">
        <v>36000</v>
      </c>
    </row>
    <row r="6870" spans="1:19" s="889" customFormat="1" ht="34.9">
      <c r="A6870" s="989" t="s">
        <v>1035</v>
      </c>
      <c r="B6870" s="399" t="s">
        <v>29742</v>
      </c>
      <c r="C6870" s="399" t="s">
        <v>115</v>
      </c>
      <c r="D6870" s="399" t="s">
        <v>34430</v>
      </c>
      <c r="E6870" s="342">
        <v>3000</v>
      </c>
      <c r="F6870" s="432" t="s">
        <v>36658</v>
      </c>
      <c r="G6870" s="778" t="s">
        <v>36659</v>
      </c>
      <c r="H6870" s="990" t="s">
        <v>19733</v>
      </c>
      <c r="I6870" s="990" t="s">
        <v>19773</v>
      </c>
      <c r="J6870" s="990" t="s">
        <v>19703</v>
      </c>
      <c r="K6870" s="797" t="s">
        <v>32350</v>
      </c>
      <c r="L6870" s="797">
        <v>12</v>
      </c>
      <c r="M6870" s="655">
        <v>36000</v>
      </c>
      <c r="N6870" s="797" t="s">
        <v>32350</v>
      </c>
      <c r="O6870" s="797">
        <v>6</v>
      </c>
      <c r="P6870" s="655">
        <v>18000</v>
      </c>
      <c r="Q6870" s="797" t="s">
        <v>32350</v>
      </c>
      <c r="R6870" s="797">
        <v>12</v>
      </c>
      <c r="S6870" s="1009">
        <v>36000</v>
      </c>
    </row>
    <row r="6871" spans="1:19" s="889" customFormat="1" ht="34.9">
      <c r="A6871" s="989" t="s">
        <v>1035</v>
      </c>
      <c r="B6871" s="399" t="s">
        <v>29742</v>
      </c>
      <c r="C6871" s="399" t="s">
        <v>115</v>
      </c>
      <c r="D6871" s="399" t="s">
        <v>36660</v>
      </c>
      <c r="E6871" s="342">
        <v>11750</v>
      </c>
      <c r="F6871" s="432" t="s">
        <v>36661</v>
      </c>
      <c r="G6871" s="778" t="s">
        <v>36662</v>
      </c>
      <c r="H6871" s="990" t="s">
        <v>19733</v>
      </c>
      <c r="I6871" s="990" t="s">
        <v>19773</v>
      </c>
      <c r="J6871" s="990" t="s">
        <v>19703</v>
      </c>
      <c r="K6871" s="797" t="s">
        <v>36663</v>
      </c>
      <c r="L6871" s="797">
        <v>5</v>
      </c>
      <c r="M6871" s="655">
        <v>74127.25</v>
      </c>
      <c r="N6871" s="797" t="s">
        <v>36663</v>
      </c>
      <c r="O6871" s="797">
        <v>0</v>
      </c>
      <c r="P6871" s="655">
        <v>0</v>
      </c>
      <c r="Q6871" s="797"/>
      <c r="R6871" s="797">
        <v>0</v>
      </c>
      <c r="S6871" s="1009">
        <v>0</v>
      </c>
    </row>
    <row r="6872" spans="1:19" s="889" customFormat="1" ht="34.9">
      <c r="A6872" s="989" t="s">
        <v>1035</v>
      </c>
      <c r="B6872" s="399" t="s">
        <v>29742</v>
      </c>
      <c r="C6872" s="399" t="s">
        <v>115</v>
      </c>
      <c r="D6872" s="399" t="s">
        <v>36664</v>
      </c>
      <c r="E6872" s="342">
        <v>6000</v>
      </c>
      <c r="F6872" s="432" t="s">
        <v>36665</v>
      </c>
      <c r="G6872" s="778" t="s">
        <v>36666</v>
      </c>
      <c r="H6872" s="990" t="s">
        <v>23359</v>
      </c>
      <c r="I6872" s="990" t="s">
        <v>19773</v>
      </c>
      <c r="J6872" s="990" t="s">
        <v>19703</v>
      </c>
      <c r="K6872" s="797" t="s">
        <v>36667</v>
      </c>
      <c r="L6872" s="797">
        <v>12</v>
      </c>
      <c r="M6872" s="655">
        <v>72000</v>
      </c>
      <c r="N6872" s="797" t="s">
        <v>36667</v>
      </c>
      <c r="O6872" s="797">
        <v>6</v>
      </c>
      <c r="P6872" s="655">
        <v>36000</v>
      </c>
      <c r="Q6872" s="797" t="s">
        <v>36667</v>
      </c>
      <c r="R6872" s="797">
        <v>12</v>
      </c>
      <c r="S6872" s="1009">
        <v>72000</v>
      </c>
    </row>
    <row r="6873" spans="1:19" s="889" customFormat="1" ht="34.9">
      <c r="A6873" s="989" t="s">
        <v>1035</v>
      </c>
      <c r="B6873" s="399" t="s">
        <v>29742</v>
      </c>
      <c r="C6873" s="399" t="s">
        <v>115</v>
      </c>
      <c r="D6873" s="399" t="s">
        <v>36668</v>
      </c>
      <c r="E6873" s="342">
        <v>2400</v>
      </c>
      <c r="F6873" s="432" t="s">
        <v>36669</v>
      </c>
      <c r="G6873" s="778" t="s">
        <v>36670</v>
      </c>
      <c r="H6873" s="990" t="s">
        <v>19741</v>
      </c>
      <c r="I6873" s="990" t="s">
        <v>34377</v>
      </c>
      <c r="J6873" s="990" t="s">
        <v>19749</v>
      </c>
      <c r="K6873" s="797" t="s">
        <v>36671</v>
      </c>
      <c r="L6873" s="797">
        <v>12</v>
      </c>
      <c r="M6873" s="655">
        <v>28457.3</v>
      </c>
      <c r="N6873" s="797" t="s">
        <v>36671</v>
      </c>
      <c r="O6873" s="797">
        <v>6</v>
      </c>
      <c r="P6873" s="655">
        <v>14400</v>
      </c>
      <c r="Q6873" s="797" t="s">
        <v>36671</v>
      </c>
      <c r="R6873" s="797">
        <v>12</v>
      </c>
      <c r="S6873" s="1009">
        <v>28800</v>
      </c>
    </row>
    <row r="6874" spans="1:19" s="889" customFormat="1" ht="34.9">
      <c r="A6874" s="989" t="s">
        <v>1035</v>
      </c>
      <c r="B6874" s="399" t="s">
        <v>29742</v>
      </c>
      <c r="C6874" s="399" t="s">
        <v>115</v>
      </c>
      <c r="D6874" s="399" t="s">
        <v>36672</v>
      </c>
      <c r="E6874" s="342">
        <v>2500</v>
      </c>
      <c r="F6874" s="432" t="s">
        <v>36673</v>
      </c>
      <c r="G6874" s="778" t="s">
        <v>36674</v>
      </c>
      <c r="H6874" s="990" t="s">
        <v>19733</v>
      </c>
      <c r="I6874" s="990" t="s">
        <v>19764</v>
      </c>
      <c r="J6874" s="990" t="s">
        <v>19764</v>
      </c>
      <c r="K6874" s="797" t="s">
        <v>36675</v>
      </c>
      <c r="L6874" s="797">
        <v>4</v>
      </c>
      <c r="M6874" s="655">
        <v>12402.5</v>
      </c>
      <c r="N6874" s="797" t="s">
        <v>36675</v>
      </c>
      <c r="O6874" s="797">
        <v>0</v>
      </c>
      <c r="P6874" s="655">
        <v>0</v>
      </c>
      <c r="Q6874" s="797"/>
      <c r="R6874" s="797">
        <v>0</v>
      </c>
      <c r="S6874" s="1009">
        <v>0</v>
      </c>
    </row>
    <row r="6875" spans="1:19" s="889" customFormat="1" ht="34.9">
      <c r="A6875" s="989" t="s">
        <v>1035</v>
      </c>
      <c r="B6875" s="399" t="s">
        <v>29742</v>
      </c>
      <c r="C6875" s="399" t="s">
        <v>115</v>
      </c>
      <c r="D6875" s="399" t="s">
        <v>34430</v>
      </c>
      <c r="E6875" s="342">
        <v>3000</v>
      </c>
      <c r="F6875" s="432" t="s">
        <v>36676</v>
      </c>
      <c r="G6875" s="778" t="s">
        <v>36677</v>
      </c>
      <c r="H6875" s="990" t="s">
        <v>19733</v>
      </c>
      <c r="I6875" s="990" t="s">
        <v>19764</v>
      </c>
      <c r="J6875" s="990" t="s">
        <v>19764</v>
      </c>
      <c r="K6875" s="797" t="s">
        <v>36678</v>
      </c>
      <c r="L6875" s="797">
        <v>12</v>
      </c>
      <c r="M6875" s="655">
        <v>36000</v>
      </c>
      <c r="N6875" s="797" t="s">
        <v>36678</v>
      </c>
      <c r="O6875" s="797">
        <v>6</v>
      </c>
      <c r="P6875" s="655">
        <v>18104.03</v>
      </c>
      <c r="Q6875" s="797" t="s">
        <v>36678</v>
      </c>
      <c r="R6875" s="797">
        <v>12</v>
      </c>
      <c r="S6875" s="1009">
        <v>36000</v>
      </c>
    </row>
    <row r="6876" spans="1:19" s="889" customFormat="1" ht="34.9">
      <c r="A6876" s="989" t="s">
        <v>1035</v>
      </c>
      <c r="B6876" s="399" t="s">
        <v>29742</v>
      </c>
      <c r="C6876" s="399" t="s">
        <v>115</v>
      </c>
      <c r="D6876" s="399" t="s">
        <v>35442</v>
      </c>
      <c r="E6876" s="342">
        <v>3500</v>
      </c>
      <c r="F6876" s="432" t="s">
        <v>36679</v>
      </c>
      <c r="G6876" s="778" t="s">
        <v>36680</v>
      </c>
      <c r="H6876" s="990" t="s">
        <v>19733</v>
      </c>
      <c r="I6876" s="990" t="s">
        <v>19764</v>
      </c>
      <c r="J6876" s="990" t="s">
        <v>19764</v>
      </c>
      <c r="K6876" s="797" t="s">
        <v>36681</v>
      </c>
      <c r="L6876" s="797">
        <v>3</v>
      </c>
      <c r="M6876" s="655">
        <v>13203.16</v>
      </c>
      <c r="N6876" s="797" t="s">
        <v>36681</v>
      </c>
      <c r="O6876" s="797">
        <v>0</v>
      </c>
      <c r="P6876" s="655">
        <v>0</v>
      </c>
      <c r="Q6876" s="797"/>
      <c r="R6876" s="797">
        <v>0</v>
      </c>
      <c r="S6876" s="1009">
        <v>0</v>
      </c>
    </row>
    <row r="6877" spans="1:19" s="889" customFormat="1" ht="34.9">
      <c r="A6877" s="989" t="s">
        <v>1035</v>
      </c>
      <c r="B6877" s="399" t="s">
        <v>29742</v>
      </c>
      <c r="C6877" s="399" t="s">
        <v>115</v>
      </c>
      <c r="D6877" s="399" t="s">
        <v>36682</v>
      </c>
      <c r="E6877" s="342">
        <v>5500</v>
      </c>
      <c r="F6877" s="432" t="s">
        <v>36683</v>
      </c>
      <c r="G6877" s="778" t="s">
        <v>36684</v>
      </c>
      <c r="H6877" s="990" t="s">
        <v>19939</v>
      </c>
      <c r="I6877" s="990" t="s">
        <v>19773</v>
      </c>
      <c r="J6877" s="990" t="s">
        <v>19703</v>
      </c>
      <c r="K6877" s="797" t="s">
        <v>36685</v>
      </c>
      <c r="L6877" s="797">
        <v>12</v>
      </c>
      <c r="M6877" s="655">
        <v>66000</v>
      </c>
      <c r="N6877" s="797" t="s">
        <v>36685</v>
      </c>
      <c r="O6877" s="797">
        <v>6</v>
      </c>
      <c r="P6877" s="655">
        <v>33000</v>
      </c>
      <c r="Q6877" s="797" t="s">
        <v>36685</v>
      </c>
      <c r="R6877" s="797">
        <v>12</v>
      </c>
      <c r="S6877" s="1009">
        <v>66000</v>
      </c>
    </row>
    <row r="6878" spans="1:19" s="889" customFormat="1" ht="34.9">
      <c r="A6878" s="989" t="s">
        <v>1035</v>
      </c>
      <c r="B6878" s="399" t="s">
        <v>29742</v>
      </c>
      <c r="C6878" s="399" t="s">
        <v>115</v>
      </c>
      <c r="D6878" s="399" t="s">
        <v>36686</v>
      </c>
      <c r="E6878" s="342">
        <v>7000</v>
      </c>
      <c r="F6878" s="432" t="s">
        <v>36687</v>
      </c>
      <c r="G6878" s="778" t="s">
        <v>36688</v>
      </c>
      <c r="H6878" s="990" t="s">
        <v>19729</v>
      </c>
      <c r="I6878" s="990" t="s">
        <v>19773</v>
      </c>
      <c r="J6878" s="990" t="s">
        <v>19703</v>
      </c>
      <c r="K6878" s="797" t="s">
        <v>36689</v>
      </c>
      <c r="L6878" s="797">
        <v>12</v>
      </c>
      <c r="M6878" s="655">
        <v>84466.66</v>
      </c>
      <c r="N6878" s="797" t="s">
        <v>36689</v>
      </c>
      <c r="O6878" s="797">
        <v>6</v>
      </c>
      <c r="P6878" s="655">
        <v>42242.729999999996</v>
      </c>
      <c r="Q6878" s="797" t="s">
        <v>36689</v>
      </c>
      <c r="R6878" s="797">
        <v>12</v>
      </c>
      <c r="S6878" s="1009">
        <v>84000</v>
      </c>
    </row>
    <row r="6879" spans="1:19" s="889" customFormat="1" ht="34.9">
      <c r="A6879" s="989" t="s">
        <v>1035</v>
      </c>
      <c r="B6879" s="399" t="s">
        <v>29742</v>
      </c>
      <c r="C6879" s="399" t="s">
        <v>115</v>
      </c>
      <c r="D6879" s="399" t="s">
        <v>35080</v>
      </c>
      <c r="E6879" s="342">
        <v>4500</v>
      </c>
      <c r="F6879" s="432" t="s">
        <v>36690</v>
      </c>
      <c r="G6879" s="778" t="s">
        <v>36691</v>
      </c>
      <c r="H6879" s="990" t="s">
        <v>19733</v>
      </c>
      <c r="I6879" s="990" t="s">
        <v>19764</v>
      </c>
      <c r="J6879" s="990" t="s">
        <v>19764</v>
      </c>
      <c r="K6879" s="797" t="s">
        <v>36692</v>
      </c>
      <c r="L6879" s="797">
        <v>12</v>
      </c>
      <c r="M6879" s="655">
        <v>57187.5</v>
      </c>
      <c r="N6879" s="797" t="s">
        <v>36692</v>
      </c>
      <c r="O6879" s="797">
        <v>0</v>
      </c>
      <c r="P6879" s="655">
        <v>0</v>
      </c>
      <c r="Q6879" s="797"/>
      <c r="R6879" s="797">
        <v>12</v>
      </c>
      <c r="S6879" s="1009">
        <v>54000</v>
      </c>
    </row>
    <row r="6880" spans="1:19" s="889" customFormat="1" ht="34.9">
      <c r="A6880" s="989" t="s">
        <v>1035</v>
      </c>
      <c r="B6880" s="399" t="s">
        <v>29742</v>
      </c>
      <c r="C6880" s="399" t="s">
        <v>115</v>
      </c>
      <c r="D6880" s="399" t="s">
        <v>36693</v>
      </c>
      <c r="E6880" s="342">
        <v>5500</v>
      </c>
      <c r="F6880" s="432" t="s">
        <v>36694</v>
      </c>
      <c r="G6880" s="778" t="s">
        <v>36695</v>
      </c>
      <c r="H6880" s="990" t="s">
        <v>25266</v>
      </c>
      <c r="I6880" s="990" t="s">
        <v>19773</v>
      </c>
      <c r="J6880" s="990" t="s">
        <v>19703</v>
      </c>
      <c r="K6880" s="797" t="s">
        <v>36696</v>
      </c>
      <c r="L6880" s="797">
        <v>12</v>
      </c>
      <c r="M6880" s="655">
        <v>66000</v>
      </c>
      <c r="N6880" s="797" t="s">
        <v>36696</v>
      </c>
      <c r="O6880" s="797">
        <v>6</v>
      </c>
      <c r="P6880" s="655">
        <v>33000</v>
      </c>
      <c r="Q6880" s="797" t="s">
        <v>36696</v>
      </c>
      <c r="R6880" s="797">
        <v>12</v>
      </c>
      <c r="S6880" s="1009">
        <v>66000</v>
      </c>
    </row>
    <row r="6881" spans="1:19" s="889" customFormat="1" ht="34.9">
      <c r="A6881" s="989" t="s">
        <v>1035</v>
      </c>
      <c r="B6881" s="399" t="s">
        <v>29742</v>
      </c>
      <c r="C6881" s="399" t="s">
        <v>115</v>
      </c>
      <c r="D6881" s="399" t="s">
        <v>36697</v>
      </c>
      <c r="E6881" s="342">
        <v>9250</v>
      </c>
      <c r="F6881" s="432" t="s">
        <v>36698</v>
      </c>
      <c r="G6881" s="778" t="s">
        <v>36699</v>
      </c>
      <c r="H6881" s="990" t="s">
        <v>19733</v>
      </c>
      <c r="I6881" s="990" t="s">
        <v>19764</v>
      </c>
      <c r="J6881" s="990" t="s">
        <v>19764</v>
      </c>
      <c r="K6881" s="797" t="s">
        <v>36700</v>
      </c>
      <c r="L6881" s="797">
        <v>12</v>
      </c>
      <c r="M6881" s="655">
        <v>111000</v>
      </c>
      <c r="N6881" s="797" t="s">
        <v>36700</v>
      </c>
      <c r="O6881" s="797">
        <v>6</v>
      </c>
      <c r="P6881" s="655">
        <v>55500</v>
      </c>
      <c r="Q6881" s="797" t="s">
        <v>36700</v>
      </c>
      <c r="R6881" s="797">
        <v>12</v>
      </c>
      <c r="S6881" s="1009">
        <v>111000</v>
      </c>
    </row>
    <row r="6882" spans="1:19" s="889" customFormat="1" ht="34.9">
      <c r="A6882" s="989" t="s">
        <v>1035</v>
      </c>
      <c r="B6882" s="399" t="s">
        <v>29742</v>
      </c>
      <c r="C6882" s="399" t="s">
        <v>115</v>
      </c>
      <c r="D6882" s="399" t="s">
        <v>36701</v>
      </c>
      <c r="E6882" s="342">
        <v>13000</v>
      </c>
      <c r="F6882" s="432" t="s">
        <v>36702</v>
      </c>
      <c r="G6882" s="778" t="s">
        <v>36703</v>
      </c>
      <c r="H6882" s="990" t="s">
        <v>36704</v>
      </c>
      <c r="I6882" s="990" t="s">
        <v>34498</v>
      </c>
      <c r="J6882" s="990" t="s">
        <v>20890</v>
      </c>
      <c r="K6882" s="797" t="s">
        <v>36705</v>
      </c>
      <c r="L6882" s="797">
        <v>12</v>
      </c>
      <c r="M6882" s="655">
        <v>156000</v>
      </c>
      <c r="N6882" s="797" t="s">
        <v>36705</v>
      </c>
      <c r="O6882" s="797">
        <v>4</v>
      </c>
      <c r="P6882" s="655">
        <v>56333.33</v>
      </c>
      <c r="Q6882" s="797" t="s">
        <v>36705</v>
      </c>
      <c r="R6882" s="797">
        <v>0</v>
      </c>
      <c r="S6882" s="1009">
        <v>0</v>
      </c>
    </row>
    <row r="6883" spans="1:19" s="889" customFormat="1" ht="34.9">
      <c r="A6883" s="989" t="s">
        <v>1035</v>
      </c>
      <c r="B6883" s="399" t="s">
        <v>29742</v>
      </c>
      <c r="C6883" s="399" t="s">
        <v>115</v>
      </c>
      <c r="D6883" s="399" t="s">
        <v>34649</v>
      </c>
      <c r="E6883" s="342">
        <v>5500</v>
      </c>
      <c r="F6883" s="432" t="s">
        <v>36706</v>
      </c>
      <c r="G6883" s="778" t="s">
        <v>36707</v>
      </c>
      <c r="H6883" s="990" t="s">
        <v>19733</v>
      </c>
      <c r="I6883" s="990" t="s">
        <v>19773</v>
      </c>
      <c r="J6883" s="990" t="s">
        <v>19703</v>
      </c>
      <c r="K6883" s="797" t="s">
        <v>36708</v>
      </c>
      <c r="L6883" s="797">
        <v>12</v>
      </c>
      <c r="M6883" s="655">
        <v>66000</v>
      </c>
      <c r="N6883" s="797" t="s">
        <v>36708</v>
      </c>
      <c r="O6883" s="797">
        <v>6</v>
      </c>
      <c r="P6883" s="655">
        <v>33000</v>
      </c>
      <c r="Q6883" s="797" t="s">
        <v>36708</v>
      </c>
      <c r="R6883" s="797">
        <v>12</v>
      </c>
      <c r="S6883" s="1009">
        <v>66000</v>
      </c>
    </row>
    <row r="6884" spans="1:19" s="889" customFormat="1" ht="34.9">
      <c r="A6884" s="989" t="s">
        <v>1035</v>
      </c>
      <c r="B6884" s="399" t="s">
        <v>29742</v>
      </c>
      <c r="C6884" s="399" t="s">
        <v>115</v>
      </c>
      <c r="D6884" s="399" t="s">
        <v>36709</v>
      </c>
      <c r="E6884" s="342">
        <v>4000</v>
      </c>
      <c r="F6884" s="432" t="s">
        <v>36710</v>
      </c>
      <c r="G6884" s="778" t="s">
        <v>36711</v>
      </c>
      <c r="H6884" s="990" t="s">
        <v>19733</v>
      </c>
      <c r="I6884" s="990" t="s">
        <v>19773</v>
      </c>
      <c r="J6884" s="990" t="s">
        <v>19703</v>
      </c>
      <c r="K6884" s="797" t="s">
        <v>36712</v>
      </c>
      <c r="L6884" s="797">
        <v>12</v>
      </c>
      <c r="M6884" s="655">
        <v>48000</v>
      </c>
      <c r="N6884" s="797" t="s">
        <v>36712</v>
      </c>
      <c r="O6884" s="797">
        <v>6</v>
      </c>
      <c r="P6884" s="655">
        <v>23733.33</v>
      </c>
      <c r="Q6884" s="797" t="s">
        <v>36712</v>
      </c>
      <c r="R6884" s="797">
        <v>12</v>
      </c>
      <c r="S6884" s="1009">
        <v>48000</v>
      </c>
    </row>
    <row r="6885" spans="1:19" s="889" customFormat="1" ht="34.9">
      <c r="A6885" s="989" t="s">
        <v>1035</v>
      </c>
      <c r="B6885" s="399" t="s">
        <v>29742</v>
      </c>
      <c r="C6885" s="399" t="s">
        <v>115</v>
      </c>
      <c r="D6885" s="399" t="s">
        <v>36713</v>
      </c>
      <c r="E6885" s="342">
        <v>2500</v>
      </c>
      <c r="F6885" s="432" t="s">
        <v>36714</v>
      </c>
      <c r="G6885" s="778" t="s">
        <v>36715</v>
      </c>
      <c r="H6885" s="990" t="s">
        <v>36716</v>
      </c>
      <c r="I6885" s="990" t="s">
        <v>34494</v>
      </c>
      <c r="J6885" s="990" t="s">
        <v>19749</v>
      </c>
      <c r="K6885" s="797" t="s">
        <v>36717</v>
      </c>
      <c r="L6885" s="797">
        <v>12</v>
      </c>
      <c r="M6885" s="655">
        <v>30000</v>
      </c>
      <c r="N6885" s="797" t="s">
        <v>36717</v>
      </c>
      <c r="O6885" s="797">
        <v>6</v>
      </c>
      <c r="P6885" s="655">
        <v>15000</v>
      </c>
      <c r="Q6885" s="797" t="s">
        <v>36717</v>
      </c>
      <c r="R6885" s="797">
        <v>12</v>
      </c>
      <c r="S6885" s="1009">
        <v>30000</v>
      </c>
    </row>
    <row r="6886" spans="1:19" s="889" customFormat="1" ht="34.9">
      <c r="A6886" s="989" t="s">
        <v>1035</v>
      </c>
      <c r="B6886" s="399" t="s">
        <v>29742</v>
      </c>
      <c r="C6886" s="399" t="s">
        <v>115</v>
      </c>
      <c r="D6886" s="399" t="s">
        <v>35372</v>
      </c>
      <c r="E6886" s="342">
        <v>6000</v>
      </c>
      <c r="F6886" s="432" t="s">
        <v>36718</v>
      </c>
      <c r="G6886" s="778" t="s">
        <v>36719</v>
      </c>
      <c r="H6886" s="990" t="s">
        <v>19733</v>
      </c>
      <c r="I6886" s="990" t="s">
        <v>34498</v>
      </c>
      <c r="J6886" s="990" t="s">
        <v>20890</v>
      </c>
      <c r="K6886" s="797" t="s">
        <v>36720</v>
      </c>
      <c r="L6886" s="797">
        <v>2</v>
      </c>
      <c r="M6886" s="655">
        <v>18366</v>
      </c>
      <c r="N6886" s="797" t="s">
        <v>36720</v>
      </c>
      <c r="O6886" s="797">
        <v>0</v>
      </c>
      <c r="P6886" s="655">
        <v>0</v>
      </c>
      <c r="Q6886" s="797"/>
      <c r="R6886" s="797">
        <v>0</v>
      </c>
      <c r="S6886" s="1009">
        <v>0</v>
      </c>
    </row>
    <row r="6887" spans="1:19" s="889" customFormat="1" ht="34.9">
      <c r="A6887" s="989" t="s">
        <v>1035</v>
      </c>
      <c r="B6887" s="399" t="s">
        <v>29742</v>
      </c>
      <c r="C6887" s="399" t="s">
        <v>115</v>
      </c>
      <c r="D6887" s="399" t="s">
        <v>35538</v>
      </c>
      <c r="E6887" s="342">
        <v>5000</v>
      </c>
      <c r="F6887" s="432" t="s">
        <v>36721</v>
      </c>
      <c r="G6887" s="778" t="s">
        <v>36722</v>
      </c>
      <c r="H6887" s="990" t="s">
        <v>19733</v>
      </c>
      <c r="I6887" s="990" t="s">
        <v>19773</v>
      </c>
      <c r="J6887" s="990" t="s">
        <v>19703</v>
      </c>
      <c r="K6887" s="797" t="s">
        <v>32291</v>
      </c>
      <c r="L6887" s="797">
        <v>12</v>
      </c>
      <c r="M6887" s="655">
        <v>60000</v>
      </c>
      <c r="N6887" s="797" t="s">
        <v>32291</v>
      </c>
      <c r="O6887" s="797">
        <v>6</v>
      </c>
      <c r="P6887" s="655">
        <v>30000</v>
      </c>
      <c r="Q6887" s="797" t="s">
        <v>32291</v>
      </c>
      <c r="R6887" s="797">
        <v>12</v>
      </c>
      <c r="S6887" s="1009">
        <v>60000</v>
      </c>
    </row>
    <row r="6888" spans="1:19" s="889" customFormat="1" ht="34.9">
      <c r="A6888" s="989" t="s">
        <v>1035</v>
      </c>
      <c r="B6888" s="399" t="s">
        <v>29742</v>
      </c>
      <c r="C6888" s="399" t="s">
        <v>115</v>
      </c>
      <c r="D6888" s="399" t="s">
        <v>36723</v>
      </c>
      <c r="E6888" s="342">
        <v>8000</v>
      </c>
      <c r="F6888" s="432" t="s">
        <v>36724</v>
      </c>
      <c r="G6888" s="778" t="s">
        <v>36725</v>
      </c>
      <c r="H6888" s="990" t="s">
        <v>19733</v>
      </c>
      <c r="I6888" s="990" t="s">
        <v>19764</v>
      </c>
      <c r="J6888" s="990" t="s">
        <v>19764</v>
      </c>
      <c r="K6888" s="797" t="s">
        <v>36726</v>
      </c>
      <c r="L6888" s="797">
        <v>12</v>
      </c>
      <c r="M6888" s="655">
        <v>96000</v>
      </c>
      <c r="N6888" s="797" t="s">
        <v>36726</v>
      </c>
      <c r="O6888" s="797">
        <v>6</v>
      </c>
      <c r="P6888" s="655">
        <v>48000</v>
      </c>
      <c r="Q6888" s="797" t="s">
        <v>36726</v>
      </c>
      <c r="R6888" s="797">
        <v>12</v>
      </c>
      <c r="S6888" s="1009">
        <v>96000</v>
      </c>
    </row>
    <row r="6889" spans="1:19" s="889" customFormat="1" ht="34.9">
      <c r="A6889" s="989" t="s">
        <v>1035</v>
      </c>
      <c r="B6889" s="399" t="s">
        <v>29742</v>
      </c>
      <c r="C6889" s="399" t="s">
        <v>115</v>
      </c>
      <c r="D6889" s="399" t="s">
        <v>36727</v>
      </c>
      <c r="E6889" s="342">
        <v>3000</v>
      </c>
      <c r="F6889" s="432" t="s">
        <v>36728</v>
      </c>
      <c r="G6889" s="778" t="s">
        <v>36729</v>
      </c>
      <c r="H6889" s="990" t="s">
        <v>19733</v>
      </c>
      <c r="I6889" s="990" t="s">
        <v>19773</v>
      </c>
      <c r="J6889" s="990" t="s">
        <v>19703</v>
      </c>
      <c r="K6889" s="797" t="s">
        <v>36730</v>
      </c>
      <c r="L6889" s="797">
        <v>12</v>
      </c>
      <c r="M6889" s="655">
        <v>38077.29</v>
      </c>
      <c r="N6889" s="797" t="s">
        <v>36730</v>
      </c>
      <c r="O6889" s="797">
        <v>0</v>
      </c>
      <c r="P6889" s="655">
        <v>0</v>
      </c>
      <c r="Q6889" s="797"/>
      <c r="R6889" s="797">
        <v>12</v>
      </c>
      <c r="S6889" s="1009">
        <v>36000</v>
      </c>
    </row>
    <row r="6890" spans="1:19" s="889" customFormat="1" ht="34.9">
      <c r="A6890" s="989" t="s">
        <v>1035</v>
      </c>
      <c r="B6890" s="399" t="s">
        <v>29742</v>
      </c>
      <c r="C6890" s="399" t="s">
        <v>115</v>
      </c>
      <c r="D6890" s="399" t="s">
        <v>36731</v>
      </c>
      <c r="E6890" s="342">
        <v>3000</v>
      </c>
      <c r="F6890" s="432" t="s">
        <v>36732</v>
      </c>
      <c r="G6890" s="778" t="s">
        <v>36733</v>
      </c>
      <c r="H6890" s="990" t="s">
        <v>19733</v>
      </c>
      <c r="I6890" s="990" t="s">
        <v>19764</v>
      </c>
      <c r="J6890" s="990" t="s">
        <v>19764</v>
      </c>
      <c r="K6890" s="797" t="s">
        <v>36734</v>
      </c>
      <c r="L6890" s="797">
        <v>12</v>
      </c>
      <c r="M6890" s="655">
        <v>36000</v>
      </c>
      <c r="N6890" s="797" t="s">
        <v>36734</v>
      </c>
      <c r="O6890" s="797">
        <v>6</v>
      </c>
      <c r="P6890" s="655">
        <v>18000</v>
      </c>
      <c r="Q6890" s="797" t="s">
        <v>36734</v>
      </c>
      <c r="R6890" s="797">
        <v>12</v>
      </c>
      <c r="S6890" s="1009">
        <v>36000</v>
      </c>
    </row>
    <row r="6891" spans="1:19" s="889" customFormat="1" ht="34.9">
      <c r="A6891" s="989" t="s">
        <v>1035</v>
      </c>
      <c r="B6891" s="399" t="s">
        <v>29742</v>
      </c>
      <c r="C6891" s="399" t="s">
        <v>115</v>
      </c>
      <c r="D6891" s="399" t="s">
        <v>36735</v>
      </c>
      <c r="E6891" s="342">
        <v>4000</v>
      </c>
      <c r="F6891" s="432" t="s">
        <v>36736</v>
      </c>
      <c r="G6891" s="778" t="s">
        <v>36737</v>
      </c>
      <c r="H6891" s="990" t="s">
        <v>19733</v>
      </c>
      <c r="I6891" s="990" t="s">
        <v>19764</v>
      </c>
      <c r="J6891" s="990" t="s">
        <v>19764</v>
      </c>
      <c r="K6891" s="797" t="s">
        <v>36738</v>
      </c>
      <c r="L6891" s="797">
        <v>12</v>
      </c>
      <c r="M6891" s="655">
        <v>48000</v>
      </c>
      <c r="N6891" s="797" t="s">
        <v>36738</v>
      </c>
      <c r="O6891" s="797">
        <v>6</v>
      </c>
      <c r="P6891" s="655">
        <v>24000</v>
      </c>
      <c r="Q6891" s="797" t="s">
        <v>36738</v>
      </c>
      <c r="R6891" s="797">
        <v>12</v>
      </c>
      <c r="S6891" s="1009">
        <v>48000</v>
      </c>
    </row>
    <row r="6892" spans="1:19" s="889" customFormat="1" ht="34.9">
      <c r="A6892" s="989" t="s">
        <v>1035</v>
      </c>
      <c r="B6892" s="399" t="s">
        <v>29742</v>
      </c>
      <c r="C6892" s="399" t="s">
        <v>115</v>
      </c>
      <c r="D6892" s="399" t="s">
        <v>35459</v>
      </c>
      <c r="E6892" s="342">
        <v>5500</v>
      </c>
      <c r="F6892" s="432" t="s">
        <v>36739</v>
      </c>
      <c r="G6892" s="778" t="s">
        <v>36740</v>
      </c>
      <c r="H6892" s="990" t="s">
        <v>19713</v>
      </c>
      <c r="I6892" s="990" t="s">
        <v>19773</v>
      </c>
      <c r="J6892" s="990" t="s">
        <v>19703</v>
      </c>
      <c r="K6892" s="797" t="s">
        <v>36741</v>
      </c>
      <c r="L6892" s="797">
        <v>12</v>
      </c>
      <c r="M6892" s="655">
        <v>66000</v>
      </c>
      <c r="N6892" s="797" t="s">
        <v>36741</v>
      </c>
      <c r="O6892" s="797">
        <v>6</v>
      </c>
      <c r="P6892" s="655">
        <v>33184.559999999998</v>
      </c>
      <c r="Q6892" s="797" t="s">
        <v>36741</v>
      </c>
      <c r="R6892" s="797">
        <v>12</v>
      </c>
      <c r="S6892" s="1009">
        <v>66000</v>
      </c>
    </row>
    <row r="6893" spans="1:19" s="889" customFormat="1" ht="34.9">
      <c r="A6893" s="989" t="s">
        <v>1035</v>
      </c>
      <c r="B6893" s="399" t="s">
        <v>29742</v>
      </c>
      <c r="C6893" s="399" t="s">
        <v>115</v>
      </c>
      <c r="D6893" s="399" t="s">
        <v>36742</v>
      </c>
      <c r="E6893" s="342">
        <v>6000</v>
      </c>
      <c r="F6893" s="432" t="s">
        <v>36743</v>
      </c>
      <c r="G6893" s="778" t="s">
        <v>36744</v>
      </c>
      <c r="H6893" s="990" t="s">
        <v>19733</v>
      </c>
      <c r="I6893" s="990" t="s">
        <v>19764</v>
      </c>
      <c r="J6893" s="990" t="s">
        <v>19764</v>
      </c>
      <c r="K6893" s="797" t="s">
        <v>36745</v>
      </c>
      <c r="L6893" s="797">
        <v>12</v>
      </c>
      <c r="M6893" s="655">
        <v>72000</v>
      </c>
      <c r="N6893" s="797" t="s">
        <v>36745</v>
      </c>
      <c r="O6893" s="797">
        <v>6</v>
      </c>
      <c r="P6893" s="655">
        <v>36000</v>
      </c>
      <c r="Q6893" s="797" t="s">
        <v>36745</v>
      </c>
      <c r="R6893" s="797">
        <v>12</v>
      </c>
      <c r="S6893" s="1009">
        <v>72000</v>
      </c>
    </row>
    <row r="6894" spans="1:19" s="889" customFormat="1" ht="34.9">
      <c r="A6894" s="989" t="s">
        <v>1035</v>
      </c>
      <c r="B6894" s="399" t="s">
        <v>29742</v>
      </c>
      <c r="C6894" s="399" t="s">
        <v>115</v>
      </c>
      <c r="D6894" s="399" t="s">
        <v>36746</v>
      </c>
      <c r="E6894" s="342">
        <v>1500</v>
      </c>
      <c r="F6894" s="432" t="s">
        <v>36747</v>
      </c>
      <c r="G6894" s="778" t="s">
        <v>36748</v>
      </c>
      <c r="H6894" s="990" t="s">
        <v>20121</v>
      </c>
      <c r="I6894" s="990" t="s">
        <v>34377</v>
      </c>
      <c r="J6894" s="990" t="s">
        <v>19749</v>
      </c>
      <c r="K6894" s="797" t="s">
        <v>36749</v>
      </c>
      <c r="L6894" s="797">
        <v>12</v>
      </c>
      <c r="M6894" s="655">
        <v>18000</v>
      </c>
      <c r="N6894" s="797" t="s">
        <v>36749</v>
      </c>
      <c r="O6894" s="797">
        <v>6</v>
      </c>
      <c r="P6894" s="655">
        <v>9000</v>
      </c>
      <c r="Q6894" s="797" t="s">
        <v>36749</v>
      </c>
      <c r="R6894" s="797">
        <v>12</v>
      </c>
      <c r="S6894" s="1009">
        <v>18000</v>
      </c>
    </row>
    <row r="6895" spans="1:19" s="889" customFormat="1" ht="58.15">
      <c r="A6895" s="989" t="s">
        <v>1035</v>
      </c>
      <c r="B6895" s="399" t="s">
        <v>29742</v>
      </c>
      <c r="C6895" s="399" t="s">
        <v>115</v>
      </c>
      <c r="D6895" s="399" t="s">
        <v>36750</v>
      </c>
      <c r="E6895" s="342">
        <v>3000</v>
      </c>
      <c r="F6895" s="432" t="s">
        <v>36751</v>
      </c>
      <c r="G6895" s="778" t="s">
        <v>36752</v>
      </c>
      <c r="H6895" s="990" t="s">
        <v>19713</v>
      </c>
      <c r="I6895" s="990" t="s">
        <v>19773</v>
      </c>
      <c r="J6895" s="990" t="s">
        <v>19703</v>
      </c>
      <c r="K6895" s="797" t="s">
        <v>36753</v>
      </c>
      <c r="L6895" s="797">
        <v>7</v>
      </c>
      <c r="M6895" s="655">
        <v>21773.040000000001</v>
      </c>
      <c r="N6895" s="797" t="s">
        <v>36753</v>
      </c>
      <c r="O6895" s="797">
        <v>6</v>
      </c>
      <c r="P6895" s="655">
        <v>18104.03</v>
      </c>
      <c r="Q6895" s="797" t="s">
        <v>36753</v>
      </c>
      <c r="R6895" s="797">
        <v>12</v>
      </c>
      <c r="S6895" s="1009">
        <v>36000</v>
      </c>
    </row>
    <row r="6896" spans="1:19" s="889" customFormat="1" ht="34.9">
      <c r="A6896" s="989" t="s">
        <v>1035</v>
      </c>
      <c r="B6896" s="399" t="s">
        <v>29742</v>
      </c>
      <c r="C6896" s="399" t="s">
        <v>115</v>
      </c>
      <c r="D6896" s="399" t="s">
        <v>27688</v>
      </c>
      <c r="E6896" s="342">
        <v>2000</v>
      </c>
      <c r="F6896" s="432" t="s">
        <v>36754</v>
      </c>
      <c r="G6896" s="778" t="s">
        <v>36755</v>
      </c>
      <c r="H6896" s="990" t="s">
        <v>19713</v>
      </c>
      <c r="I6896" s="990" t="s">
        <v>19773</v>
      </c>
      <c r="J6896" s="990" t="s">
        <v>19703</v>
      </c>
      <c r="K6896" s="797" t="s">
        <v>36756</v>
      </c>
      <c r="L6896" s="797">
        <v>4</v>
      </c>
      <c r="M6896" s="655">
        <v>8705.33</v>
      </c>
      <c r="N6896" s="797" t="s">
        <v>36756</v>
      </c>
      <c r="O6896" s="797">
        <v>0</v>
      </c>
      <c r="P6896" s="655">
        <v>0</v>
      </c>
      <c r="Q6896" s="797"/>
      <c r="R6896" s="797">
        <v>0</v>
      </c>
      <c r="S6896" s="1009">
        <v>0</v>
      </c>
    </row>
    <row r="6897" spans="1:19" s="889" customFormat="1" ht="34.9">
      <c r="A6897" s="989" t="s">
        <v>1035</v>
      </c>
      <c r="B6897" s="399" t="s">
        <v>29742</v>
      </c>
      <c r="C6897" s="399" t="s">
        <v>115</v>
      </c>
      <c r="D6897" s="399" t="s">
        <v>36757</v>
      </c>
      <c r="E6897" s="342">
        <v>2000</v>
      </c>
      <c r="F6897" s="432" t="s">
        <v>36758</v>
      </c>
      <c r="G6897" s="778" t="s">
        <v>36759</v>
      </c>
      <c r="H6897" s="990" t="s">
        <v>19733</v>
      </c>
      <c r="I6897" s="990" t="s">
        <v>19773</v>
      </c>
      <c r="J6897" s="990" t="s">
        <v>19703</v>
      </c>
      <c r="K6897" s="797" t="s">
        <v>36760</v>
      </c>
      <c r="L6897" s="797">
        <v>1</v>
      </c>
      <c r="M6897" s="655">
        <v>6556</v>
      </c>
      <c r="N6897" s="797" t="s">
        <v>36760</v>
      </c>
      <c r="O6897" s="797">
        <v>0</v>
      </c>
      <c r="P6897" s="655">
        <v>0</v>
      </c>
      <c r="Q6897" s="797"/>
      <c r="R6897" s="797">
        <v>0</v>
      </c>
      <c r="S6897" s="1009">
        <v>0</v>
      </c>
    </row>
    <row r="6898" spans="1:19" s="889" customFormat="1" ht="34.9">
      <c r="A6898" s="989" t="s">
        <v>1035</v>
      </c>
      <c r="B6898" s="399" t="s">
        <v>29742</v>
      </c>
      <c r="C6898" s="399" t="s">
        <v>115</v>
      </c>
      <c r="D6898" s="399" t="s">
        <v>36761</v>
      </c>
      <c r="E6898" s="342">
        <v>3000</v>
      </c>
      <c r="F6898" s="432" t="s">
        <v>36762</v>
      </c>
      <c r="G6898" s="778" t="s">
        <v>36763</v>
      </c>
      <c r="H6898" s="990" t="s">
        <v>19713</v>
      </c>
      <c r="I6898" s="990" t="s">
        <v>19764</v>
      </c>
      <c r="J6898" s="990" t="s">
        <v>19764</v>
      </c>
      <c r="K6898" s="797" t="s">
        <v>36764</v>
      </c>
      <c r="L6898" s="797">
        <v>12</v>
      </c>
      <c r="M6898" s="655">
        <v>35700</v>
      </c>
      <c r="N6898" s="797" t="s">
        <v>36764</v>
      </c>
      <c r="O6898" s="797">
        <v>6</v>
      </c>
      <c r="P6898" s="655">
        <v>18000</v>
      </c>
      <c r="Q6898" s="797" t="s">
        <v>36764</v>
      </c>
      <c r="R6898" s="797">
        <v>12</v>
      </c>
      <c r="S6898" s="1009">
        <v>36000</v>
      </c>
    </row>
    <row r="6899" spans="1:19" s="889" customFormat="1" ht="34.9">
      <c r="A6899" s="989" t="s">
        <v>1035</v>
      </c>
      <c r="B6899" s="399" t="s">
        <v>29742</v>
      </c>
      <c r="C6899" s="399" t="s">
        <v>115</v>
      </c>
      <c r="D6899" s="399" t="s">
        <v>36765</v>
      </c>
      <c r="E6899" s="342">
        <v>1900</v>
      </c>
      <c r="F6899" s="432" t="s">
        <v>36766</v>
      </c>
      <c r="G6899" s="778" t="s">
        <v>36767</v>
      </c>
      <c r="H6899" s="990" t="s">
        <v>23359</v>
      </c>
      <c r="I6899" s="990" t="s">
        <v>19764</v>
      </c>
      <c r="J6899" s="990" t="s">
        <v>19764</v>
      </c>
      <c r="K6899" s="797" t="s">
        <v>36768</v>
      </c>
      <c r="L6899" s="797">
        <v>12</v>
      </c>
      <c r="M6899" s="655">
        <v>20646.68</v>
      </c>
      <c r="N6899" s="797" t="s">
        <v>36768</v>
      </c>
      <c r="O6899" s="797">
        <v>6</v>
      </c>
      <c r="P6899" s="655">
        <v>11400</v>
      </c>
      <c r="Q6899" s="797" t="s">
        <v>36768</v>
      </c>
      <c r="R6899" s="797">
        <v>12</v>
      </c>
      <c r="S6899" s="1009">
        <v>22800</v>
      </c>
    </row>
    <row r="6900" spans="1:19" s="889" customFormat="1" ht="34.9">
      <c r="A6900" s="989" t="s">
        <v>1035</v>
      </c>
      <c r="B6900" s="399" t="s">
        <v>29742</v>
      </c>
      <c r="C6900" s="399" t="s">
        <v>115</v>
      </c>
      <c r="D6900" s="399" t="s">
        <v>36769</v>
      </c>
      <c r="E6900" s="342">
        <v>2000</v>
      </c>
      <c r="F6900" s="432" t="s">
        <v>36770</v>
      </c>
      <c r="G6900" s="778" t="s">
        <v>36771</v>
      </c>
      <c r="H6900" s="990" t="s">
        <v>19733</v>
      </c>
      <c r="I6900" s="990" t="s">
        <v>19764</v>
      </c>
      <c r="J6900" s="990" t="s">
        <v>19764</v>
      </c>
      <c r="K6900" s="797" t="s">
        <v>36772</v>
      </c>
      <c r="L6900" s="797">
        <v>7</v>
      </c>
      <c r="M6900" s="655">
        <v>15883.33</v>
      </c>
      <c r="N6900" s="797" t="s">
        <v>36772</v>
      </c>
      <c r="O6900" s="797">
        <v>0</v>
      </c>
      <c r="P6900" s="655">
        <v>0</v>
      </c>
      <c r="Q6900" s="797"/>
      <c r="R6900" s="797">
        <v>0</v>
      </c>
      <c r="S6900" s="1009">
        <v>0</v>
      </c>
    </row>
    <row r="6901" spans="1:19" s="889" customFormat="1" ht="34.9">
      <c r="A6901" s="989" t="s">
        <v>1035</v>
      </c>
      <c r="B6901" s="399" t="s">
        <v>29742</v>
      </c>
      <c r="C6901" s="399" t="s">
        <v>115</v>
      </c>
      <c r="D6901" s="399" t="s">
        <v>34768</v>
      </c>
      <c r="E6901" s="342">
        <v>2000</v>
      </c>
      <c r="F6901" s="432" t="s">
        <v>36773</v>
      </c>
      <c r="G6901" s="778" t="s">
        <v>36774</v>
      </c>
      <c r="H6901" s="990" t="s">
        <v>19733</v>
      </c>
      <c r="I6901" s="990" t="s">
        <v>19764</v>
      </c>
      <c r="J6901" s="990" t="s">
        <v>19764</v>
      </c>
      <c r="K6901" s="797" t="s">
        <v>36775</v>
      </c>
      <c r="L6901" s="797">
        <v>12</v>
      </c>
      <c r="M6901" s="655">
        <v>24000</v>
      </c>
      <c r="N6901" s="797" t="s">
        <v>36775</v>
      </c>
      <c r="O6901" s="797">
        <v>6</v>
      </c>
      <c r="P6901" s="655">
        <v>12000</v>
      </c>
      <c r="Q6901" s="797" t="s">
        <v>36775</v>
      </c>
      <c r="R6901" s="797">
        <v>12</v>
      </c>
      <c r="S6901" s="1009">
        <v>24000</v>
      </c>
    </row>
    <row r="6902" spans="1:19" s="889" customFormat="1" ht="34.9">
      <c r="A6902" s="989" t="s">
        <v>1035</v>
      </c>
      <c r="B6902" s="399" t="s">
        <v>29742</v>
      </c>
      <c r="C6902" s="399" t="s">
        <v>115</v>
      </c>
      <c r="D6902" s="399" t="s">
        <v>34730</v>
      </c>
      <c r="E6902" s="342">
        <v>3500</v>
      </c>
      <c r="F6902" s="432" t="s">
        <v>36776</v>
      </c>
      <c r="G6902" s="778" t="s">
        <v>36777</v>
      </c>
      <c r="H6902" s="990" t="s">
        <v>19790</v>
      </c>
      <c r="I6902" s="990" t="s">
        <v>34377</v>
      </c>
      <c r="J6902" s="990" t="s">
        <v>19749</v>
      </c>
      <c r="K6902" s="797" t="s">
        <v>36778</v>
      </c>
      <c r="L6902" s="797">
        <v>12</v>
      </c>
      <c r="M6902" s="655">
        <v>42000</v>
      </c>
      <c r="N6902" s="797" t="s">
        <v>36778</v>
      </c>
      <c r="O6902" s="797">
        <v>6</v>
      </c>
      <c r="P6902" s="655">
        <v>21000</v>
      </c>
      <c r="Q6902" s="797" t="s">
        <v>36778</v>
      </c>
      <c r="R6902" s="797">
        <v>12</v>
      </c>
      <c r="S6902" s="1009">
        <v>42000</v>
      </c>
    </row>
    <row r="6903" spans="1:19" s="889" customFormat="1" ht="34.9">
      <c r="A6903" s="989" t="s">
        <v>1035</v>
      </c>
      <c r="B6903" s="399" t="s">
        <v>29742</v>
      </c>
      <c r="C6903" s="399" t="s">
        <v>115</v>
      </c>
      <c r="D6903" s="399" t="s">
        <v>36779</v>
      </c>
      <c r="E6903" s="342">
        <v>3000</v>
      </c>
      <c r="F6903" s="432" t="s">
        <v>36780</v>
      </c>
      <c r="G6903" s="778" t="s">
        <v>36781</v>
      </c>
      <c r="H6903" s="990" t="s">
        <v>19741</v>
      </c>
      <c r="I6903" s="990" t="s">
        <v>34377</v>
      </c>
      <c r="J6903" s="990" t="s">
        <v>19749</v>
      </c>
      <c r="K6903" s="797" t="s">
        <v>36782</v>
      </c>
      <c r="L6903" s="797">
        <v>12</v>
      </c>
      <c r="M6903" s="655">
        <v>36000</v>
      </c>
      <c r="N6903" s="797" t="s">
        <v>36782</v>
      </c>
      <c r="O6903" s="797">
        <v>6</v>
      </c>
      <c r="P6903" s="655">
        <v>18000</v>
      </c>
      <c r="Q6903" s="797" t="s">
        <v>36782</v>
      </c>
      <c r="R6903" s="797">
        <v>12</v>
      </c>
      <c r="S6903" s="1009">
        <v>36000</v>
      </c>
    </row>
    <row r="6904" spans="1:19" s="889" customFormat="1" ht="34.9">
      <c r="A6904" s="989" t="s">
        <v>1035</v>
      </c>
      <c r="B6904" s="399" t="s">
        <v>29742</v>
      </c>
      <c r="C6904" s="399" t="s">
        <v>115</v>
      </c>
      <c r="D6904" s="399" t="s">
        <v>36783</v>
      </c>
      <c r="E6904" s="342">
        <v>1800</v>
      </c>
      <c r="F6904" s="432" t="s">
        <v>36784</v>
      </c>
      <c r="G6904" s="778" t="s">
        <v>36785</v>
      </c>
      <c r="H6904" s="990" t="s">
        <v>34382</v>
      </c>
      <c r="I6904" s="990" t="s">
        <v>19829</v>
      </c>
      <c r="J6904" s="990" t="s">
        <v>34382</v>
      </c>
      <c r="K6904" s="797" t="s">
        <v>36786</v>
      </c>
      <c r="L6904" s="797">
        <v>12</v>
      </c>
      <c r="M6904" s="655">
        <v>21600</v>
      </c>
      <c r="N6904" s="797" t="s">
        <v>36786</v>
      </c>
      <c r="O6904" s="797">
        <v>6</v>
      </c>
      <c r="P6904" s="655">
        <v>10800</v>
      </c>
      <c r="Q6904" s="797" t="s">
        <v>36786</v>
      </c>
      <c r="R6904" s="797">
        <v>12</v>
      </c>
      <c r="S6904" s="1009">
        <v>21600</v>
      </c>
    </row>
    <row r="6905" spans="1:19" s="889" customFormat="1" ht="34.9">
      <c r="A6905" s="989" t="s">
        <v>1035</v>
      </c>
      <c r="B6905" s="399" t="s">
        <v>29742</v>
      </c>
      <c r="C6905" s="399" t="s">
        <v>115</v>
      </c>
      <c r="D6905" s="399" t="s">
        <v>35643</v>
      </c>
      <c r="E6905" s="342">
        <v>8000</v>
      </c>
      <c r="F6905" s="432" t="s">
        <v>36787</v>
      </c>
      <c r="G6905" s="778" t="s">
        <v>36788</v>
      </c>
      <c r="H6905" s="990" t="s">
        <v>19733</v>
      </c>
      <c r="I6905" s="990" t="s">
        <v>19773</v>
      </c>
      <c r="J6905" s="990" t="s">
        <v>19703</v>
      </c>
      <c r="K6905" s="797" t="s">
        <v>36789</v>
      </c>
      <c r="L6905" s="797">
        <v>9</v>
      </c>
      <c r="M6905" s="655">
        <v>76266.67</v>
      </c>
      <c r="N6905" s="797" t="s">
        <v>36789</v>
      </c>
      <c r="O6905" s="797">
        <v>4</v>
      </c>
      <c r="P6905" s="655">
        <v>41021.33</v>
      </c>
      <c r="Q6905" s="797" t="s">
        <v>36789</v>
      </c>
      <c r="R6905" s="797">
        <v>0</v>
      </c>
      <c r="S6905" s="1009">
        <v>0</v>
      </c>
    </row>
    <row r="6906" spans="1:19" s="889" customFormat="1" ht="34.9">
      <c r="A6906" s="989" t="s">
        <v>1035</v>
      </c>
      <c r="B6906" s="399" t="s">
        <v>29742</v>
      </c>
      <c r="C6906" s="399" t="s">
        <v>115</v>
      </c>
      <c r="D6906" s="399" t="s">
        <v>36790</v>
      </c>
      <c r="E6906" s="342">
        <v>6000</v>
      </c>
      <c r="F6906" s="432" t="s">
        <v>36791</v>
      </c>
      <c r="G6906" s="778" t="s">
        <v>36792</v>
      </c>
      <c r="H6906" s="990" t="s">
        <v>19713</v>
      </c>
      <c r="I6906" s="990" t="s">
        <v>19773</v>
      </c>
      <c r="J6906" s="990" t="s">
        <v>19703</v>
      </c>
      <c r="K6906" s="797" t="s">
        <v>36793</v>
      </c>
      <c r="L6906" s="797">
        <v>12</v>
      </c>
      <c r="M6906" s="655">
        <v>72600</v>
      </c>
      <c r="N6906" s="797" t="s">
        <v>36793</v>
      </c>
      <c r="O6906" s="797">
        <v>6</v>
      </c>
      <c r="P6906" s="655">
        <v>36000</v>
      </c>
      <c r="Q6906" s="797" t="s">
        <v>36793</v>
      </c>
      <c r="R6906" s="797">
        <v>12</v>
      </c>
      <c r="S6906" s="1009">
        <v>72000</v>
      </c>
    </row>
    <row r="6907" spans="1:19" s="889" customFormat="1" ht="34.9">
      <c r="A6907" s="989" t="s">
        <v>1035</v>
      </c>
      <c r="B6907" s="399" t="s">
        <v>29742</v>
      </c>
      <c r="C6907" s="399" t="s">
        <v>115</v>
      </c>
      <c r="D6907" s="399" t="s">
        <v>34401</v>
      </c>
      <c r="E6907" s="342">
        <v>2000</v>
      </c>
      <c r="F6907" s="432" t="s">
        <v>36794</v>
      </c>
      <c r="G6907" s="778" t="s">
        <v>36795</v>
      </c>
      <c r="H6907" s="990" t="s">
        <v>19733</v>
      </c>
      <c r="I6907" s="990" t="s">
        <v>19764</v>
      </c>
      <c r="J6907" s="990" t="s">
        <v>19764</v>
      </c>
      <c r="K6907" s="797" t="s">
        <v>36796</v>
      </c>
      <c r="L6907" s="797">
        <v>12</v>
      </c>
      <c r="M6907" s="655">
        <v>24000.010000000002</v>
      </c>
      <c r="N6907" s="797" t="s">
        <v>36796</v>
      </c>
      <c r="O6907" s="797">
        <v>6</v>
      </c>
      <c r="P6907" s="655">
        <v>12000</v>
      </c>
      <c r="Q6907" s="797" t="s">
        <v>36796</v>
      </c>
      <c r="R6907" s="797">
        <v>12</v>
      </c>
      <c r="S6907" s="1009">
        <v>24000</v>
      </c>
    </row>
    <row r="6908" spans="1:19" s="889" customFormat="1" ht="34.9">
      <c r="A6908" s="989" t="s">
        <v>1035</v>
      </c>
      <c r="B6908" s="399" t="s">
        <v>29742</v>
      </c>
      <c r="C6908" s="399" t="s">
        <v>115</v>
      </c>
      <c r="D6908" s="399" t="s">
        <v>36797</v>
      </c>
      <c r="E6908" s="342">
        <v>6000</v>
      </c>
      <c r="F6908" s="432" t="s">
        <v>36798</v>
      </c>
      <c r="G6908" s="778" t="s">
        <v>36799</v>
      </c>
      <c r="H6908" s="990" t="s">
        <v>19733</v>
      </c>
      <c r="I6908" s="990" t="s">
        <v>19773</v>
      </c>
      <c r="J6908" s="990" t="s">
        <v>19703</v>
      </c>
      <c r="K6908" s="797" t="s">
        <v>36800</v>
      </c>
      <c r="L6908" s="797">
        <v>12</v>
      </c>
      <c r="M6908" s="655">
        <v>72000</v>
      </c>
      <c r="N6908" s="797" t="s">
        <v>36800</v>
      </c>
      <c r="O6908" s="797">
        <v>6</v>
      </c>
      <c r="P6908" s="655">
        <v>36000</v>
      </c>
      <c r="Q6908" s="797" t="s">
        <v>36800</v>
      </c>
      <c r="R6908" s="797">
        <v>12</v>
      </c>
      <c r="S6908" s="1009">
        <v>72000</v>
      </c>
    </row>
    <row r="6909" spans="1:19" s="889" customFormat="1" ht="34.9">
      <c r="A6909" s="989" t="s">
        <v>1035</v>
      </c>
      <c r="B6909" s="399" t="s">
        <v>29742</v>
      </c>
      <c r="C6909" s="399" t="s">
        <v>115</v>
      </c>
      <c r="D6909" s="399" t="s">
        <v>35911</v>
      </c>
      <c r="E6909" s="342">
        <v>3000</v>
      </c>
      <c r="F6909" s="432" t="s">
        <v>36801</v>
      </c>
      <c r="G6909" s="778" t="s">
        <v>36802</v>
      </c>
      <c r="H6909" s="990" t="s">
        <v>19733</v>
      </c>
      <c r="I6909" s="990" t="s">
        <v>19764</v>
      </c>
      <c r="J6909" s="990" t="s">
        <v>19764</v>
      </c>
      <c r="K6909" s="797" t="s">
        <v>36803</v>
      </c>
      <c r="L6909" s="797">
        <v>12</v>
      </c>
      <c r="M6909" s="655">
        <v>39046.46</v>
      </c>
      <c r="N6909" s="797" t="s">
        <v>36803</v>
      </c>
      <c r="O6909" s="797">
        <v>6</v>
      </c>
      <c r="P6909" s="655">
        <v>18000</v>
      </c>
      <c r="Q6909" s="797" t="s">
        <v>36803</v>
      </c>
      <c r="R6909" s="797">
        <v>12</v>
      </c>
      <c r="S6909" s="1009">
        <v>36000</v>
      </c>
    </row>
    <row r="6910" spans="1:19" s="889" customFormat="1" ht="34.9">
      <c r="A6910" s="989" t="s">
        <v>1035</v>
      </c>
      <c r="B6910" s="399" t="s">
        <v>29742</v>
      </c>
      <c r="C6910" s="399" t="s">
        <v>115</v>
      </c>
      <c r="D6910" s="399" t="s">
        <v>34775</v>
      </c>
      <c r="E6910" s="342">
        <v>2000</v>
      </c>
      <c r="F6910" s="432" t="s">
        <v>36804</v>
      </c>
      <c r="G6910" s="778" t="s">
        <v>36805</v>
      </c>
      <c r="H6910" s="990" t="s">
        <v>34382</v>
      </c>
      <c r="I6910" s="990" t="s">
        <v>19829</v>
      </c>
      <c r="J6910" s="990" t="s">
        <v>34382</v>
      </c>
      <c r="K6910" s="797" t="s">
        <v>36806</v>
      </c>
      <c r="L6910" s="797">
        <v>12</v>
      </c>
      <c r="M6910" s="655">
        <v>24000</v>
      </c>
      <c r="N6910" s="797" t="s">
        <v>36806</v>
      </c>
      <c r="O6910" s="797">
        <v>6</v>
      </c>
      <c r="P6910" s="655">
        <v>12000</v>
      </c>
      <c r="Q6910" s="797" t="s">
        <v>36806</v>
      </c>
      <c r="R6910" s="797">
        <v>12</v>
      </c>
      <c r="S6910" s="1009">
        <v>24000</v>
      </c>
    </row>
    <row r="6911" spans="1:19" s="889" customFormat="1" ht="34.9">
      <c r="A6911" s="989" t="s">
        <v>1035</v>
      </c>
      <c r="B6911" s="399" t="s">
        <v>29742</v>
      </c>
      <c r="C6911" s="399" t="s">
        <v>115</v>
      </c>
      <c r="D6911" s="399" t="s">
        <v>36257</v>
      </c>
      <c r="E6911" s="342">
        <v>5500</v>
      </c>
      <c r="F6911" s="432" t="s">
        <v>36807</v>
      </c>
      <c r="G6911" s="778" t="s">
        <v>36808</v>
      </c>
      <c r="H6911" s="990" t="s">
        <v>19733</v>
      </c>
      <c r="I6911" s="990" t="s">
        <v>19764</v>
      </c>
      <c r="J6911" s="990" t="s">
        <v>19764</v>
      </c>
      <c r="K6911" s="797" t="s">
        <v>36809</v>
      </c>
      <c r="L6911" s="797">
        <v>12</v>
      </c>
      <c r="M6911" s="655">
        <v>66000</v>
      </c>
      <c r="N6911" s="797" t="s">
        <v>36809</v>
      </c>
      <c r="O6911" s="797">
        <v>6</v>
      </c>
      <c r="P6911" s="655">
        <v>33000</v>
      </c>
      <c r="Q6911" s="797" t="s">
        <v>36809</v>
      </c>
      <c r="R6911" s="797">
        <v>12</v>
      </c>
      <c r="S6911" s="1009">
        <v>66000</v>
      </c>
    </row>
    <row r="6912" spans="1:19" s="889" customFormat="1" ht="34.9">
      <c r="A6912" s="989" t="s">
        <v>1035</v>
      </c>
      <c r="B6912" s="399" t="s">
        <v>29742</v>
      </c>
      <c r="C6912" s="399" t="s">
        <v>115</v>
      </c>
      <c r="D6912" s="399" t="s">
        <v>36810</v>
      </c>
      <c r="E6912" s="342">
        <v>3000</v>
      </c>
      <c r="F6912" s="432" t="s">
        <v>36811</v>
      </c>
      <c r="G6912" s="778" t="s">
        <v>36812</v>
      </c>
      <c r="H6912" s="990" t="s">
        <v>19733</v>
      </c>
      <c r="I6912" s="990" t="s">
        <v>19764</v>
      </c>
      <c r="J6912" s="990" t="s">
        <v>19764</v>
      </c>
      <c r="K6912" s="797" t="s">
        <v>36813</v>
      </c>
      <c r="L6912" s="797">
        <v>12</v>
      </c>
      <c r="M6912" s="655">
        <v>36000</v>
      </c>
      <c r="N6912" s="797" t="s">
        <v>36813</v>
      </c>
      <c r="O6912" s="797">
        <v>6</v>
      </c>
      <c r="P6912" s="655">
        <v>18000</v>
      </c>
      <c r="Q6912" s="797" t="s">
        <v>36813</v>
      </c>
      <c r="R6912" s="797">
        <v>12</v>
      </c>
      <c r="S6912" s="1009">
        <v>36000</v>
      </c>
    </row>
    <row r="6913" spans="1:19" s="889" customFormat="1" ht="34.9">
      <c r="A6913" s="989" t="s">
        <v>1035</v>
      </c>
      <c r="B6913" s="399" t="s">
        <v>29742</v>
      </c>
      <c r="C6913" s="399" t="s">
        <v>115</v>
      </c>
      <c r="D6913" s="399" t="s">
        <v>34593</v>
      </c>
      <c r="E6913" s="342">
        <v>2500</v>
      </c>
      <c r="F6913" s="432" t="s">
        <v>36814</v>
      </c>
      <c r="G6913" s="778" t="s">
        <v>36815</v>
      </c>
      <c r="H6913" s="990" t="s">
        <v>19713</v>
      </c>
      <c r="I6913" s="990" t="s">
        <v>19764</v>
      </c>
      <c r="J6913" s="990" t="s">
        <v>19764</v>
      </c>
      <c r="K6913" s="797" t="s">
        <v>36816</v>
      </c>
      <c r="L6913" s="797">
        <v>12</v>
      </c>
      <c r="M6913" s="655">
        <v>30000</v>
      </c>
      <c r="N6913" s="797" t="s">
        <v>36816</v>
      </c>
      <c r="O6913" s="797">
        <v>6</v>
      </c>
      <c r="P6913" s="655">
        <v>14193.3</v>
      </c>
      <c r="Q6913" s="797" t="s">
        <v>36816</v>
      </c>
      <c r="R6913" s="797">
        <v>12</v>
      </c>
      <c r="S6913" s="1009">
        <v>30000</v>
      </c>
    </row>
    <row r="6914" spans="1:19" s="889" customFormat="1" ht="34.9">
      <c r="A6914" s="989" t="s">
        <v>1035</v>
      </c>
      <c r="B6914" s="399" t="s">
        <v>29742</v>
      </c>
      <c r="C6914" s="399" t="s">
        <v>115</v>
      </c>
      <c r="D6914" s="399" t="s">
        <v>34768</v>
      </c>
      <c r="E6914" s="342">
        <v>3000</v>
      </c>
      <c r="F6914" s="432" t="s">
        <v>36817</v>
      </c>
      <c r="G6914" s="778" t="s">
        <v>36818</v>
      </c>
      <c r="H6914" s="990" t="s">
        <v>19733</v>
      </c>
      <c r="I6914" s="990" t="s">
        <v>19764</v>
      </c>
      <c r="J6914" s="990" t="s">
        <v>19764</v>
      </c>
      <c r="K6914" s="797" t="s">
        <v>36819</v>
      </c>
      <c r="L6914" s="797">
        <v>12</v>
      </c>
      <c r="M6914" s="655">
        <v>41627.649999999994</v>
      </c>
      <c r="N6914" s="797" t="s">
        <v>36819</v>
      </c>
      <c r="O6914" s="797">
        <v>3</v>
      </c>
      <c r="P6914" s="655">
        <v>11065.66</v>
      </c>
      <c r="Q6914" s="797" t="s">
        <v>36819</v>
      </c>
      <c r="R6914" s="797">
        <v>0</v>
      </c>
      <c r="S6914" s="1009">
        <v>0</v>
      </c>
    </row>
    <row r="6915" spans="1:19" s="889" customFormat="1" ht="34.9">
      <c r="A6915" s="989" t="s">
        <v>1035</v>
      </c>
      <c r="B6915" s="399" t="s">
        <v>29742</v>
      </c>
      <c r="C6915" s="399" t="s">
        <v>115</v>
      </c>
      <c r="D6915" s="399" t="s">
        <v>36820</v>
      </c>
      <c r="E6915" s="342">
        <v>10000</v>
      </c>
      <c r="F6915" s="432" t="s">
        <v>36821</v>
      </c>
      <c r="G6915" s="778" t="s">
        <v>36822</v>
      </c>
      <c r="H6915" s="990" t="s">
        <v>19733</v>
      </c>
      <c r="I6915" s="990" t="s">
        <v>19773</v>
      </c>
      <c r="J6915" s="990" t="s">
        <v>19703</v>
      </c>
      <c r="K6915" s="797" t="s">
        <v>36823</v>
      </c>
      <c r="L6915" s="797">
        <v>11</v>
      </c>
      <c r="M6915" s="655">
        <v>109000</v>
      </c>
      <c r="N6915" s="797" t="s">
        <v>36823</v>
      </c>
      <c r="O6915" s="797">
        <v>6</v>
      </c>
      <c r="P6915" s="655">
        <v>60000</v>
      </c>
      <c r="Q6915" s="797" t="s">
        <v>36823</v>
      </c>
      <c r="R6915" s="797">
        <v>12</v>
      </c>
      <c r="S6915" s="1009">
        <v>120000</v>
      </c>
    </row>
    <row r="6916" spans="1:19" s="889" customFormat="1" ht="34.9">
      <c r="A6916" s="989" t="s">
        <v>1035</v>
      </c>
      <c r="B6916" s="399" t="s">
        <v>29742</v>
      </c>
      <c r="C6916" s="399" t="s">
        <v>115</v>
      </c>
      <c r="D6916" s="399" t="s">
        <v>36824</v>
      </c>
      <c r="E6916" s="342">
        <v>2000</v>
      </c>
      <c r="F6916" s="432" t="s">
        <v>36825</v>
      </c>
      <c r="G6916" s="778" t="s">
        <v>36826</v>
      </c>
      <c r="H6916" s="990" t="s">
        <v>19733</v>
      </c>
      <c r="I6916" s="990" t="s">
        <v>19764</v>
      </c>
      <c r="J6916" s="990" t="s">
        <v>19764</v>
      </c>
      <c r="K6916" s="797" t="s">
        <v>36827</v>
      </c>
      <c r="L6916" s="797">
        <v>12</v>
      </c>
      <c r="M6916" s="655">
        <v>24000</v>
      </c>
      <c r="N6916" s="797" t="s">
        <v>36827</v>
      </c>
      <c r="O6916" s="797">
        <v>6</v>
      </c>
      <c r="P6916" s="655">
        <v>12000</v>
      </c>
      <c r="Q6916" s="797" t="s">
        <v>36827</v>
      </c>
      <c r="R6916" s="797">
        <v>12</v>
      </c>
      <c r="S6916" s="1009">
        <v>24000</v>
      </c>
    </row>
    <row r="6917" spans="1:19" s="889" customFormat="1" ht="34.9">
      <c r="A6917" s="989" t="s">
        <v>1035</v>
      </c>
      <c r="B6917" s="399" t="s">
        <v>29742</v>
      </c>
      <c r="C6917" s="399" t="s">
        <v>115</v>
      </c>
      <c r="D6917" s="399" t="s">
        <v>36828</v>
      </c>
      <c r="E6917" s="342">
        <v>3000</v>
      </c>
      <c r="F6917" s="432" t="s">
        <v>36829</v>
      </c>
      <c r="G6917" s="778" t="s">
        <v>36830</v>
      </c>
      <c r="H6917" s="990" t="s">
        <v>19733</v>
      </c>
      <c r="I6917" s="990" t="s">
        <v>19764</v>
      </c>
      <c r="J6917" s="990" t="s">
        <v>19764</v>
      </c>
      <c r="K6917" s="797" t="s">
        <v>36831</v>
      </c>
      <c r="L6917" s="797">
        <v>12</v>
      </c>
      <c r="M6917" s="655">
        <v>36000</v>
      </c>
      <c r="N6917" s="797" t="s">
        <v>36831</v>
      </c>
      <c r="O6917" s="797">
        <v>6</v>
      </c>
      <c r="P6917" s="655">
        <v>18000</v>
      </c>
      <c r="Q6917" s="797" t="s">
        <v>36831</v>
      </c>
      <c r="R6917" s="797">
        <v>0</v>
      </c>
      <c r="S6917" s="1009">
        <v>0</v>
      </c>
    </row>
    <row r="6918" spans="1:19" s="889" customFormat="1" ht="34.9">
      <c r="A6918" s="989" t="s">
        <v>1035</v>
      </c>
      <c r="B6918" s="399" t="s">
        <v>29742</v>
      </c>
      <c r="C6918" s="399" t="s">
        <v>115</v>
      </c>
      <c r="D6918" s="399" t="s">
        <v>36832</v>
      </c>
      <c r="E6918" s="342">
        <v>3000</v>
      </c>
      <c r="F6918" s="432" t="s">
        <v>36833</v>
      </c>
      <c r="G6918" s="778" t="s">
        <v>36834</v>
      </c>
      <c r="H6918" s="990" t="s">
        <v>19733</v>
      </c>
      <c r="I6918" s="990" t="s">
        <v>19764</v>
      </c>
      <c r="J6918" s="990" t="s">
        <v>19764</v>
      </c>
      <c r="K6918" s="797" t="s">
        <v>36835</v>
      </c>
      <c r="L6918" s="797">
        <v>12</v>
      </c>
      <c r="M6918" s="655">
        <v>36000</v>
      </c>
      <c r="N6918" s="797" t="s">
        <v>36835</v>
      </c>
      <c r="O6918" s="797">
        <v>6</v>
      </c>
      <c r="P6918" s="655">
        <v>18000</v>
      </c>
      <c r="Q6918" s="797" t="s">
        <v>36835</v>
      </c>
      <c r="R6918" s="797">
        <v>12</v>
      </c>
      <c r="S6918" s="1009">
        <v>36000</v>
      </c>
    </row>
    <row r="6919" spans="1:19" s="889" customFormat="1" ht="34.9">
      <c r="A6919" s="989" t="s">
        <v>1035</v>
      </c>
      <c r="B6919" s="399" t="s">
        <v>29742</v>
      </c>
      <c r="C6919" s="399" t="s">
        <v>115</v>
      </c>
      <c r="D6919" s="399" t="s">
        <v>34404</v>
      </c>
      <c r="E6919" s="342">
        <v>1700</v>
      </c>
      <c r="F6919" s="432" t="s">
        <v>36836</v>
      </c>
      <c r="G6919" s="778" t="s">
        <v>36837</v>
      </c>
      <c r="H6919" s="990" t="s">
        <v>34382</v>
      </c>
      <c r="I6919" s="990" t="s">
        <v>19829</v>
      </c>
      <c r="J6919" s="990" t="s">
        <v>34382</v>
      </c>
      <c r="K6919" s="797" t="s">
        <v>36838</v>
      </c>
      <c r="L6919" s="797">
        <v>12</v>
      </c>
      <c r="M6919" s="655">
        <v>20400</v>
      </c>
      <c r="N6919" s="797" t="s">
        <v>36838</v>
      </c>
      <c r="O6919" s="797">
        <v>6</v>
      </c>
      <c r="P6919" s="655">
        <v>10200</v>
      </c>
      <c r="Q6919" s="797" t="s">
        <v>36838</v>
      </c>
      <c r="R6919" s="797">
        <v>12</v>
      </c>
      <c r="S6919" s="1009">
        <v>20400</v>
      </c>
    </row>
    <row r="6920" spans="1:19" s="889" customFormat="1" ht="34.9">
      <c r="A6920" s="989" t="s">
        <v>1035</v>
      </c>
      <c r="B6920" s="399" t="s">
        <v>29742</v>
      </c>
      <c r="C6920" s="399" t="s">
        <v>115</v>
      </c>
      <c r="D6920" s="399" t="s">
        <v>36839</v>
      </c>
      <c r="E6920" s="342">
        <v>1500</v>
      </c>
      <c r="F6920" s="432" t="s">
        <v>36840</v>
      </c>
      <c r="G6920" s="778" t="s">
        <v>36841</v>
      </c>
      <c r="H6920" s="990" t="s">
        <v>36842</v>
      </c>
      <c r="I6920" s="990" t="s">
        <v>35193</v>
      </c>
      <c r="J6920" s="990" t="s">
        <v>19749</v>
      </c>
      <c r="K6920" s="797" t="s">
        <v>36843</v>
      </c>
      <c r="L6920" s="797">
        <v>10</v>
      </c>
      <c r="M6920" s="655">
        <v>16050</v>
      </c>
      <c r="N6920" s="797" t="s">
        <v>36843</v>
      </c>
      <c r="O6920" s="797">
        <v>6</v>
      </c>
      <c r="P6920" s="655">
        <v>9000</v>
      </c>
      <c r="Q6920" s="797" t="s">
        <v>36843</v>
      </c>
      <c r="R6920" s="797">
        <v>12</v>
      </c>
      <c r="S6920" s="1009">
        <v>18000</v>
      </c>
    </row>
    <row r="6921" spans="1:19" s="889" customFormat="1" ht="34.9">
      <c r="A6921" s="989" t="s">
        <v>1035</v>
      </c>
      <c r="B6921" s="399" t="s">
        <v>29742</v>
      </c>
      <c r="C6921" s="399" t="s">
        <v>115</v>
      </c>
      <c r="D6921" s="399" t="s">
        <v>36844</v>
      </c>
      <c r="E6921" s="342">
        <v>2000</v>
      </c>
      <c r="F6921" s="432" t="s">
        <v>36845</v>
      </c>
      <c r="G6921" s="778" t="s">
        <v>36846</v>
      </c>
      <c r="H6921" s="990" t="s">
        <v>20463</v>
      </c>
      <c r="I6921" s="990" t="s">
        <v>19764</v>
      </c>
      <c r="J6921" s="990" t="s">
        <v>19764</v>
      </c>
      <c r="K6921" s="797" t="s">
        <v>36847</v>
      </c>
      <c r="L6921" s="797">
        <v>12</v>
      </c>
      <c r="M6921" s="655">
        <v>24000</v>
      </c>
      <c r="N6921" s="797" t="s">
        <v>36847</v>
      </c>
      <c r="O6921" s="797">
        <v>6</v>
      </c>
      <c r="P6921" s="655">
        <v>12000</v>
      </c>
      <c r="Q6921" s="797" t="s">
        <v>36847</v>
      </c>
      <c r="R6921" s="797">
        <v>12</v>
      </c>
      <c r="S6921" s="1009">
        <v>24000</v>
      </c>
    </row>
    <row r="6922" spans="1:19" s="889" customFormat="1" ht="34.9">
      <c r="A6922" s="989" t="s">
        <v>1035</v>
      </c>
      <c r="B6922" s="399" t="s">
        <v>29742</v>
      </c>
      <c r="C6922" s="399" t="s">
        <v>115</v>
      </c>
      <c r="D6922" s="399" t="s">
        <v>35870</v>
      </c>
      <c r="E6922" s="342">
        <v>2000</v>
      </c>
      <c r="F6922" s="432" t="s">
        <v>36848</v>
      </c>
      <c r="G6922" s="778" t="s">
        <v>36849</v>
      </c>
      <c r="H6922" s="990" t="s">
        <v>19733</v>
      </c>
      <c r="I6922" s="990" t="s">
        <v>19764</v>
      </c>
      <c r="J6922" s="990" t="s">
        <v>19764</v>
      </c>
      <c r="K6922" s="797" t="s">
        <v>36850</v>
      </c>
      <c r="L6922" s="797">
        <v>6</v>
      </c>
      <c r="M6922" s="655">
        <v>17062.510000000002</v>
      </c>
      <c r="N6922" s="797" t="s">
        <v>36850</v>
      </c>
      <c r="O6922" s="797">
        <v>0</v>
      </c>
      <c r="P6922" s="655">
        <v>0</v>
      </c>
      <c r="Q6922" s="797"/>
      <c r="R6922" s="797">
        <v>0</v>
      </c>
      <c r="S6922" s="1009">
        <v>0</v>
      </c>
    </row>
    <row r="6923" spans="1:19" s="889" customFormat="1" ht="34.9">
      <c r="A6923" s="989" t="s">
        <v>1035</v>
      </c>
      <c r="B6923" s="399" t="s">
        <v>29742</v>
      </c>
      <c r="C6923" s="399" t="s">
        <v>115</v>
      </c>
      <c r="D6923" s="399" t="s">
        <v>36851</v>
      </c>
      <c r="E6923" s="342">
        <v>6000</v>
      </c>
      <c r="F6923" s="432" t="s">
        <v>36852</v>
      </c>
      <c r="G6923" s="778" t="s">
        <v>36853</v>
      </c>
      <c r="H6923" s="990" t="s">
        <v>21489</v>
      </c>
      <c r="I6923" s="990" t="s">
        <v>19773</v>
      </c>
      <c r="J6923" s="990" t="s">
        <v>19703</v>
      </c>
      <c r="K6923" s="797" t="s">
        <v>36854</v>
      </c>
      <c r="L6923" s="797">
        <v>4</v>
      </c>
      <c r="M6923" s="655">
        <v>28134</v>
      </c>
      <c r="N6923" s="797" t="s">
        <v>36854</v>
      </c>
      <c r="O6923" s="797">
        <v>0</v>
      </c>
      <c r="P6923" s="655">
        <v>0</v>
      </c>
      <c r="Q6923" s="797"/>
      <c r="R6923" s="797">
        <v>0</v>
      </c>
      <c r="S6923" s="1009">
        <v>0</v>
      </c>
    </row>
    <row r="6924" spans="1:19" s="889" customFormat="1" ht="34.9">
      <c r="A6924" s="989" t="s">
        <v>1035</v>
      </c>
      <c r="B6924" s="399" t="s">
        <v>29742</v>
      </c>
      <c r="C6924" s="399" t="s">
        <v>115</v>
      </c>
      <c r="D6924" s="399" t="s">
        <v>36855</v>
      </c>
      <c r="E6924" s="342">
        <v>2500</v>
      </c>
      <c r="F6924" s="432" t="s">
        <v>36856</v>
      </c>
      <c r="G6924" s="778" t="s">
        <v>36857</v>
      </c>
      <c r="H6924" s="990" t="s">
        <v>19713</v>
      </c>
      <c r="I6924" s="990" t="s">
        <v>19764</v>
      </c>
      <c r="J6924" s="990" t="s">
        <v>19764</v>
      </c>
      <c r="K6924" s="797" t="s">
        <v>32811</v>
      </c>
      <c r="L6924" s="797">
        <v>11</v>
      </c>
      <c r="M6924" s="655">
        <v>26960.81</v>
      </c>
      <c r="N6924" s="797" t="s">
        <v>32811</v>
      </c>
      <c r="O6924" s="797">
        <v>6</v>
      </c>
      <c r="P6924" s="655">
        <v>15000</v>
      </c>
      <c r="Q6924" s="797" t="s">
        <v>32811</v>
      </c>
      <c r="R6924" s="797">
        <v>12</v>
      </c>
      <c r="S6924" s="1009">
        <v>30000</v>
      </c>
    </row>
    <row r="6925" spans="1:19" s="889" customFormat="1" ht="34.9">
      <c r="A6925" s="989" t="s">
        <v>1035</v>
      </c>
      <c r="B6925" s="399" t="s">
        <v>29742</v>
      </c>
      <c r="C6925" s="399" t="s">
        <v>115</v>
      </c>
      <c r="D6925" s="399" t="s">
        <v>36858</v>
      </c>
      <c r="E6925" s="342">
        <v>4000</v>
      </c>
      <c r="F6925" s="432" t="s">
        <v>36859</v>
      </c>
      <c r="G6925" s="778" t="s">
        <v>36860</v>
      </c>
      <c r="H6925" s="990" t="s">
        <v>19708</v>
      </c>
      <c r="I6925" s="990" t="s">
        <v>19773</v>
      </c>
      <c r="J6925" s="990" t="s">
        <v>19703</v>
      </c>
      <c r="K6925" s="797" t="s">
        <v>36861</v>
      </c>
      <c r="L6925" s="797">
        <v>1</v>
      </c>
      <c r="M6925" s="655">
        <v>13144</v>
      </c>
      <c r="N6925" s="797" t="s">
        <v>36861</v>
      </c>
      <c r="O6925" s="797">
        <v>0</v>
      </c>
      <c r="P6925" s="655">
        <v>0</v>
      </c>
      <c r="Q6925" s="797"/>
      <c r="R6925" s="797">
        <v>0</v>
      </c>
      <c r="S6925" s="1009">
        <v>0</v>
      </c>
    </row>
    <row r="6926" spans="1:19" s="889" customFormat="1" ht="34.9">
      <c r="A6926" s="989" t="s">
        <v>1035</v>
      </c>
      <c r="B6926" s="399" t="s">
        <v>29742</v>
      </c>
      <c r="C6926" s="399" t="s">
        <v>115</v>
      </c>
      <c r="D6926" s="399" t="s">
        <v>36862</v>
      </c>
      <c r="E6926" s="342">
        <v>2000</v>
      </c>
      <c r="F6926" s="432" t="s">
        <v>36863</v>
      </c>
      <c r="G6926" s="778" t="s">
        <v>36864</v>
      </c>
      <c r="H6926" s="990" t="s">
        <v>23426</v>
      </c>
      <c r="I6926" s="990" t="s">
        <v>19764</v>
      </c>
      <c r="J6926" s="990" t="s">
        <v>19764</v>
      </c>
      <c r="K6926" s="797" t="s">
        <v>36865</v>
      </c>
      <c r="L6926" s="797">
        <v>8</v>
      </c>
      <c r="M6926" s="655">
        <v>17088.669999999998</v>
      </c>
      <c r="N6926" s="797" t="s">
        <v>36865</v>
      </c>
      <c r="O6926" s="797">
        <v>0</v>
      </c>
      <c r="P6926" s="655">
        <v>0</v>
      </c>
      <c r="Q6926" s="797"/>
      <c r="R6926" s="797">
        <v>0</v>
      </c>
      <c r="S6926" s="1009">
        <v>0</v>
      </c>
    </row>
    <row r="6927" spans="1:19" s="889" customFormat="1" ht="34.9">
      <c r="A6927" s="989" t="s">
        <v>1035</v>
      </c>
      <c r="B6927" s="399" t="s">
        <v>29742</v>
      </c>
      <c r="C6927" s="399" t="s">
        <v>115</v>
      </c>
      <c r="D6927" s="399" t="s">
        <v>36866</v>
      </c>
      <c r="E6927" s="342">
        <v>2000</v>
      </c>
      <c r="F6927" s="432" t="s">
        <v>36867</v>
      </c>
      <c r="G6927" s="778" t="s">
        <v>36868</v>
      </c>
      <c r="H6927" s="990" t="s">
        <v>20774</v>
      </c>
      <c r="I6927" s="990" t="s">
        <v>19764</v>
      </c>
      <c r="J6927" s="990" t="s">
        <v>19764</v>
      </c>
      <c r="K6927" s="797" t="s">
        <v>36869</v>
      </c>
      <c r="L6927" s="797">
        <v>5</v>
      </c>
      <c r="M6927" s="655">
        <v>10244.67</v>
      </c>
      <c r="N6927" s="797" t="s">
        <v>36869</v>
      </c>
      <c r="O6927" s="797">
        <v>0</v>
      </c>
      <c r="P6927" s="655">
        <v>0</v>
      </c>
      <c r="Q6927" s="797"/>
      <c r="R6927" s="797">
        <v>0</v>
      </c>
      <c r="S6927" s="1009">
        <v>0</v>
      </c>
    </row>
    <row r="6928" spans="1:19" s="889" customFormat="1" ht="34.9">
      <c r="A6928" s="989" t="s">
        <v>1035</v>
      </c>
      <c r="B6928" s="399" t="s">
        <v>29742</v>
      </c>
      <c r="C6928" s="399" t="s">
        <v>115</v>
      </c>
      <c r="D6928" s="399" t="s">
        <v>36810</v>
      </c>
      <c r="E6928" s="342">
        <v>3000</v>
      </c>
      <c r="F6928" s="432" t="s">
        <v>36870</v>
      </c>
      <c r="G6928" s="778" t="s">
        <v>36871</v>
      </c>
      <c r="H6928" s="990" t="s">
        <v>19733</v>
      </c>
      <c r="I6928" s="990" t="s">
        <v>19764</v>
      </c>
      <c r="J6928" s="990" t="s">
        <v>19764</v>
      </c>
      <c r="K6928" s="797" t="s">
        <v>36872</v>
      </c>
      <c r="L6928" s="797">
        <v>12</v>
      </c>
      <c r="M6928" s="655">
        <v>36000</v>
      </c>
      <c r="N6928" s="797" t="s">
        <v>36872</v>
      </c>
      <c r="O6928" s="797">
        <v>5</v>
      </c>
      <c r="P6928" s="655">
        <v>15450</v>
      </c>
      <c r="Q6928" s="797" t="s">
        <v>36872</v>
      </c>
      <c r="R6928" s="797">
        <v>12</v>
      </c>
      <c r="S6928" s="1009">
        <v>36000</v>
      </c>
    </row>
    <row r="6929" spans="1:19" s="889" customFormat="1" ht="34.9">
      <c r="A6929" s="989" t="s">
        <v>1035</v>
      </c>
      <c r="B6929" s="399" t="s">
        <v>29742</v>
      </c>
      <c r="C6929" s="399" t="s">
        <v>115</v>
      </c>
      <c r="D6929" s="399" t="s">
        <v>34450</v>
      </c>
      <c r="E6929" s="342">
        <v>5500</v>
      </c>
      <c r="F6929" s="432" t="s">
        <v>36873</v>
      </c>
      <c r="G6929" s="778" t="s">
        <v>36874</v>
      </c>
      <c r="H6929" s="990" t="s">
        <v>19733</v>
      </c>
      <c r="I6929" s="990" t="s">
        <v>19773</v>
      </c>
      <c r="J6929" s="990" t="s">
        <v>19703</v>
      </c>
      <c r="K6929" s="797" t="s">
        <v>36875</v>
      </c>
      <c r="L6929" s="797">
        <v>1</v>
      </c>
      <c r="M6929" s="655">
        <v>11021.33</v>
      </c>
      <c r="N6929" s="797" t="s">
        <v>36875</v>
      </c>
      <c r="O6929" s="797">
        <v>0</v>
      </c>
      <c r="P6929" s="655">
        <v>0</v>
      </c>
      <c r="Q6929" s="797"/>
      <c r="R6929" s="797">
        <v>0</v>
      </c>
      <c r="S6929" s="1009">
        <v>0</v>
      </c>
    </row>
    <row r="6930" spans="1:19" s="889" customFormat="1" ht="58.15">
      <c r="A6930" s="989" t="s">
        <v>1035</v>
      </c>
      <c r="B6930" s="399" t="s">
        <v>29742</v>
      </c>
      <c r="C6930" s="399" t="s">
        <v>115</v>
      </c>
      <c r="D6930" s="399" t="s">
        <v>36876</v>
      </c>
      <c r="E6930" s="342">
        <v>5000</v>
      </c>
      <c r="F6930" s="432" t="s">
        <v>36877</v>
      </c>
      <c r="G6930" s="778" t="s">
        <v>36878</v>
      </c>
      <c r="H6930" s="990" t="s">
        <v>19729</v>
      </c>
      <c r="I6930" s="990" t="s">
        <v>19773</v>
      </c>
      <c r="J6930" s="990" t="s">
        <v>19703</v>
      </c>
      <c r="K6930" s="797" t="s">
        <v>36879</v>
      </c>
      <c r="L6930" s="797">
        <v>7</v>
      </c>
      <c r="M6930" s="655">
        <v>36166.67</v>
      </c>
      <c r="N6930" s="797" t="s">
        <v>36879</v>
      </c>
      <c r="O6930" s="797">
        <v>6</v>
      </c>
      <c r="P6930" s="655">
        <v>30000</v>
      </c>
      <c r="Q6930" s="797" t="s">
        <v>36879</v>
      </c>
      <c r="R6930" s="797">
        <v>12</v>
      </c>
      <c r="S6930" s="1009">
        <v>60000</v>
      </c>
    </row>
    <row r="6931" spans="1:19" s="889" customFormat="1" ht="34.9">
      <c r="A6931" s="989" t="s">
        <v>1035</v>
      </c>
      <c r="B6931" s="399" t="s">
        <v>29742</v>
      </c>
      <c r="C6931" s="399" t="s">
        <v>115</v>
      </c>
      <c r="D6931" s="399" t="s">
        <v>35490</v>
      </c>
      <c r="E6931" s="342">
        <v>2000</v>
      </c>
      <c r="F6931" s="432" t="s">
        <v>36880</v>
      </c>
      <c r="G6931" s="778" t="s">
        <v>36881</v>
      </c>
      <c r="H6931" s="990" t="s">
        <v>19733</v>
      </c>
      <c r="I6931" s="990" t="s">
        <v>19764</v>
      </c>
      <c r="J6931" s="990" t="s">
        <v>19764</v>
      </c>
      <c r="K6931" s="797" t="s">
        <v>36882</v>
      </c>
      <c r="L6931" s="797">
        <v>12</v>
      </c>
      <c r="M6931" s="655">
        <v>24000.010000000002</v>
      </c>
      <c r="N6931" s="797" t="s">
        <v>36882</v>
      </c>
      <c r="O6931" s="797">
        <v>6</v>
      </c>
      <c r="P6931" s="655">
        <v>12000</v>
      </c>
      <c r="Q6931" s="797" t="s">
        <v>36882</v>
      </c>
      <c r="R6931" s="797">
        <v>12</v>
      </c>
      <c r="S6931" s="1009">
        <v>24000</v>
      </c>
    </row>
    <row r="6932" spans="1:19" s="889" customFormat="1" ht="34.9">
      <c r="A6932" s="989" t="s">
        <v>1035</v>
      </c>
      <c r="B6932" s="399" t="s">
        <v>29742</v>
      </c>
      <c r="C6932" s="399" t="s">
        <v>115</v>
      </c>
      <c r="D6932" s="399" t="s">
        <v>36883</v>
      </c>
      <c r="E6932" s="342">
        <v>6000</v>
      </c>
      <c r="F6932" s="432" t="s">
        <v>36884</v>
      </c>
      <c r="G6932" s="778" t="s">
        <v>36885</v>
      </c>
      <c r="H6932" s="990" t="s">
        <v>21495</v>
      </c>
      <c r="I6932" s="990" t="s">
        <v>34498</v>
      </c>
      <c r="J6932" s="990" t="s">
        <v>20890</v>
      </c>
      <c r="K6932" s="797" t="s">
        <v>36886</v>
      </c>
      <c r="L6932" s="797">
        <v>12</v>
      </c>
      <c r="M6932" s="655">
        <v>72000</v>
      </c>
      <c r="N6932" s="797" t="s">
        <v>36886</v>
      </c>
      <c r="O6932" s="797">
        <v>6</v>
      </c>
      <c r="P6932" s="655">
        <v>36147.65</v>
      </c>
      <c r="Q6932" s="797" t="s">
        <v>36886</v>
      </c>
      <c r="R6932" s="797">
        <v>0</v>
      </c>
      <c r="S6932" s="1009">
        <v>0</v>
      </c>
    </row>
    <row r="6933" spans="1:19" s="889" customFormat="1" ht="34.9">
      <c r="A6933" s="989" t="s">
        <v>1035</v>
      </c>
      <c r="B6933" s="399" t="s">
        <v>29742</v>
      </c>
      <c r="C6933" s="399" t="s">
        <v>115</v>
      </c>
      <c r="D6933" s="399" t="s">
        <v>36887</v>
      </c>
      <c r="E6933" s="342">
        <v>13000</v>
      </c>
      <c r="F6933" s="432" t="s">
        <v>36888</v>
      </c>
      <c r="G6933" s="778" t="s">
        <v>36889</v>
      </c>
      <c r="H6933" s="990" t="s">
        <v>36890</v>
      </c>
      <c r="I6933" s="990" t="s">
        <v>34498</v>
      </c>
      <c r="J6933" s="990" t="s">
        <v>20890</v>
      </c>
      <c r="K6933" s="797" t="s">
        <v>36891</v>
      </c>
      <c r="L6933" s="797">
        <v>6</v>
      </c>
      <c r="M6933" s="655">
        <v>74500</v>
      </c>
      <c r="N6933" s="797" t="s">
        <v>36891</v>
      </c>
      <c r="O6933" s="797">
        <v>0</v>
      </c>
      <c r="P6933" s="655">
        <v>0</v>
      </c>
      <c r="Q6933" s="797"/>
      <c r="R6933" s="797">
        <v>0</v>
      </c>
      <c r="S6933" s="1009">
        <v>0</v>
      </c>
    </row>
    <row r="6934" spans="1:19" s="889" customFormat="1" ht="34.9">
      <c r="A6934" s="989" t="s">
        <v>1035</v>
      </c>
      <c r="B6934" s="399" t="s">
        <v>29742</v>
      </c>
      <c r="C6934" s="399" t="s">
        <v>115</v>
      </c>
      <c r="D6934" s="399" t="s">
        <v>36892</v>
      </c>
      <c r="E6934" s="342">
        <v>2500</v>
      </c>
      <c r="F6934" s="432" t="s">
        <v>36893</v>
      </c>
      <c r="G6934" s="778" t="s">
        <v>36894</v>
      </c>
      <c r="H6934" s="990" t="s">
        <v>25498</v>
      </c>
      <c r="I6934" s="990" t="s">
        <v>34377</v>
      </c>
      <c r="J6934" s="990" t="s">
        <v>19749</v>
      </c>
      <c r="K6934" s="797" t="s">
        <v>36895</v>
      </c>
      <c r="L6934" s="797">
        <v>12</v>
      </c>
      <c r="M6934" s="655">
        <v>30000</v>
      </c>
      <c r="N6934" s="797" t="s">
        <v>36895</v>
      </c>
      <c r="O6934" s="797">
        <v>6</v>
      </c>
      <c r="P6934" s="655">
        <v>15000</v>
      </c>
      <c r="Q6934" s="797" t="s">
        <v>36895</v>
      </c>
      <c r="R6934" s="797">
        <v>12</v>
      </c>
      <c r="S6934" s="1009">
        <v>30000</v>
      </c>
    </row>
    <row r="6935" spans="1:19" s="889" customFormat="1" ht="34.9">
      <c r="A6935" s="989" t="s">
        <v>1035</v>
      </c>
      <c r="B6935" s="399" t="s">
        <v>29742</v>
      </c>
      <c r="C6935" s="399" t="s">
        <v>115</v>
      </c>
      <c r="D6935" s="399" t="s">
        <v>36896</v>
      </c>
      <c r="E6935" s="342">
        <v>2000</v>
      </c>
      <c r="F6935" s="432" t="s">
        <v>36897</v>
      </c>
      <c r="G6935" s="778" t="s">
        <v>36898</v>
      </c>
      <c r="H6935" s="990" t="s">
        <v>34608</v>
      </c>
      <c r="I6935" s="990" t="s">
        <v>34377</v>
      </c>
      <c r="J6935" s="990" t="s">
        <v>19749</v>
      </c>
      <c r="K6935" s="797" t="s">
        <v>36899</v>
      </c>
      <c r="L6935" s="797">
        <v>12</v>
      </c>
      <c r="M6935" s="655">
        <v>25800</v>
      </c>
      <c r="N6935" s="797" t="s">
        <v>36899</v>
      </c>
      <c r="O6935" s="797">
        <v>6</v>
      </c>
      <c r="P6935" s="655">
        <v>12000</v>
      </c>
      <c r="Q6935" s="797" t="s">
        <v>36899</v>
      </c>
      <c r="R6935" s="797">
        <v>12</v>
      </c>
      <c r="S6935" s="1009">
        <v>24000</v>
      </c>
    </row>
    <row r="6936" spans="1:19" s="889" customFormat="1" ht="34.9">
      <c r="A6936" s="989" t="s">
        <v>1035</v>
      </c>
      <c r="B6936" s="399" t="s">
        <v>29742</v>
      </c>
      <c r="C6936" s="399" t="s">
        <v>115</v>
      </c>
      <c r="D6936" s="399" t="s">
        <v>36900</v>
      </c>
      <c r="E6936" s="342">
        <v>3800</v>
      </c>
      <c r="F6936" s="432" t="s">
        <v>36901</v>
      </c>
      <c r="G6936" s="778" t="s">
        <v>36902</v>
      </c>
      <c r="H6936" s="990" t="s">
        <v>23633</v>
      </c>
      <c r="I6936" s="990" t="s">
        <v>34377</v>
      </c>
      <c r="J6936" s="990" t="s">
        <v>19749</v>
      </c>
      <c r="K6936" s="797" t="s">
        <v>36903</v>
      </c>
      <c r="L6936" s="797">
        <v>12</v>
      </c>
      <c r="M6936" s="655">
        <v>45600</v>
      </c>
      <c r="N6936" s="797" t="s">
        <v>36903</v>
      </c>
      <c r="O6936" s="797">
        <v>6</v>
      </c>
      <c r="P6936" s="655">
        <v>22800.010000000002</v>
      </c>
      <c r="Q6936" s="797" t="s">
        <v>36903</v>
      </c>
      <c r="R6936" s="797">
        <v>12</v>
      </c>
      <c r="S6936" s="1009">
        <v>45600</v>
      </c>
    </row>
    <row r="6937" spans="1:19" s="889" customFormat="1" ht="34.9">
      <c r="A6937" s="989" t="s">
        <v>1035</v>
      </c>
      <c r="B6937" s="399" t="s">
        <v>29742</v>
      </c>
      <c r="C6937" s="399" t="s">
        <v>115</v>
      </c>
      <c r="D6937" s="399" t="s">
        <v>35663</v>
      </c>
      <c r="E6937" s="342">
        <v>1800</v>
      </c>
      <c r="F6937" s="432" t="s">
        <v>36904</v>
      </c>
      <c r="G6937" s="778" t="s">
        <v>36905</v>
      </c>
      <c r="H6937" s="990" t="s">
        <v>19895</v>
      </c>
      <c r="I6937" s="990" t="s">
        <v>34549</v>
      </c>
      <c r="J6937" s="990" t="s">
        <v>23402</v>
      </c>
      <c r="K6937" s="797" t="s">
        <v>36906</v>
      </c>
      <c r="L6937" s="797">
        <v>12</v>
      </c>
      <c r="M6937" s="655">
        <v>21600</v>
      </c>
      <c r="N6937" s="797" t="s">
        <v>36906</v>
      </c>
      <c r="O6937" s="797">
        <v>6</v>
      </c>
      <c r="P6937" s="655">
        <v>10800</v>
      </c>
      <c r="Q6937" s="797" t="s">
        <v>36906</v>
      </c>
      <c r="R6937" s="797">
        <v>12</v>
      </c>
      <c r="S6937" s="1009">
        <v>21600</v>
      </c>
    </row>
    <row r="6938" spans="1:19" s="889" customFormat="1" ht="34.9">
      <c r="A6938" s="989" t="s">
        <v>1035</v>
      </c>
      <c r="B6938" s="399" t="s">
        <v>29742</v>
      </c>
      <c r="C6938" s="399" t="s">
        <v>115</v>
      </c>
      <c r="D6938" s="399" t="s">
        <v>36907</v>
      </c>
      <c r="E6938" s="342">
        <v>3000</v>
      </c>
      <c r="F6938" s="432" t="s">
        <v>36908</v>
      </c>
      <c r="G6938" s="778" t="s">
        <v>36909</v>
      </c>
      <c r="H6938" s="990" t="s">
        <v>23359</v>
      </c>
      <c r="I6938" s="990" t="s">
        <v>19764</v>
      </c>
      <c r="J6938" s="990" t="s">
        <v>19764</v>
      </c>
      <c r="K6938" s="797" t="s">
        <v>36910</v>
      </c>
      <c r="L6938" s="797">
        <v>12</v>
      </c>
      <c r="M6938" s="655">
        <v>36000</v>
      </c>
      <c r="N6938" s="797" t="s">
        <v>36910</v>
      </c>
      <c r="O6938" s="797">
        <v>6</v>
      </c>
      <c r="P6938" s="655">
        <v>17900</v>
      </c>
      <c r="Q6938" s="797" t="s">
        <v>36910</v>
      </c>
      <c r="R6938" s="797">
        <v>12</v>
      </c>
      <c r="S6938" s="1009">
        <v>36000</v>
      </c>
    </row>
    <row r="6939" spans="1:19" s="889" customFormat="1" ht="34.9">
      <c r="A6939" s="989" t="s">
        <v>1035</v>
      </c>
      <c r="B6939" s="399" t="s">
        <v>29742</v>
      </c>
      <c r="C6939" s="399" t="s">
        <v>115</v>
      </c>
      <c r="D6939" s="399" t="s">
        <v>36911</v>
      </c>
      <c r="E6939" s="342">
        <v>12000</v>
      </c>
      <c r="F6939" s="432" t="s">
        <v>36912</v>
      </c>
      <c r="G6939" s="778" t="s">
        <v>36913</v>
      </c>
      <c r="H6939" s="990" t="s">
        <v>19713</v>
      </c>
      <c r="I6939" s="990" t="s">
        <v>34428</v>
      </c>
      <c r="J6939" s="990" t="s">
        <v>19773</v>
      </c>
      <c r="K6939" s="797" t="s">
        <v>36914</v>
      </c>
      <c r="L6939" s="797">
        <v>12</v>
      </c>
      <c r="M6939" s="655">
        <v>144000</v>
      </c>
      <c r="N6939" s="797" t="s">
        <v>36914</v>
      </c>
      <c r="O6939" s="797">
        <v>6</v>
      </c>
      <c r="P6939" s="655">
        <v>72000</v>
      </c>
      <c r="Q6939" s="797" t="s">
        <v>36914</v>
      </c>
      <c r="R6939" s="797">
        <v>12</v>
      </c>
      <c r="S6939" s="1009">
        <v>144000</v>
      </c>
    </row>
    <row r="6940" spans="1:19" s="889" customFormat="1" ht="34.9">
      <c r="A6940" s="989" t="s">
        <v>1035</v>
      </c>
      <c r="B6940" s="399" t="s">
        <v>29742</v>
      </c>
      <c r="C6940" s="399" t="s">
        <v>115</v>
      </c>
      <c r="D6940" s="399" t="s">
        <v>34979</v>
      </c>
      <c r="E6940" s="342">
        <v>5500</v>
      </c>
      <c r="F6940" s="432" t="s">
        <v>36915</v>
      </c>
      <c r="G6940" s="778" t="s">
        <v>36916</v>
      </c>
      <c r="H6940" s="990" t="s">
        <v>19713</v>
      </c>
      <c r="I6940" s="990" t="s">
        <v>34428</v>
      </c>
      <c r="J6940" s="990" t="s">
        <v>19773</v>
      </c>
      <c r="K6940" s="993" t="s">
        <v>36917</v>
      </c>
      <c r="L6940" s="797">
        <v>11</v>
      </c>
      <c r="M6940" s="655">
        <v>62883.33</v>
      </c>
      <c r="N6940" s="993" t="s">
        <v>36917</v>
      </c>
      <c r="O6940" s="797">
        <v>6</v>
      </c>
      <c r="P6940" s="655">
        <v>33184.559999999998</v>
      </c>
      <c r="Q6940" s="993" t="s">
        <v>36917</v>
      </c>
      <c r="R6940" s="907">
        <v>12</v>
      </c>
      <c r="S6940" s="1009">
        <v>66000</v>
      </c>
    </row>
    <row r="6941" spans="1:19" s="889" customFormat="1" ht="34.9">
      <c r="A6941" s="989" t="s">
        <v>1035</v>
      </c>
      <c r="B6941" s="399" t="s">
        <v>29742</v>
      </c>
      <c r="C6941" s="399" t="s">
        <v>115</v>
      </c>
      <c r="D6941" s="399" t="s">
        <v>36918</v>
      </c>
      <c r="E6941" s="342">
        <v>2000</v>
      </c>
      <c r="F6941" s="432" t="s">
        <v>36919</v>
      </c>
      <c r="G6941" s="778" t="s">
        <v>36920</v>
      </c>
      <c r="H6941" s="990" t="s">
        <v>20568</v>
      </c>
      <c r="I6941" s="990" t="s">
        <v>19764</v>
      </c>
      <c r="J6941" s="990" t="s">
        <v>19764</v>
      </c>
      <c r="K6941" s="797" t="s">
        <v>36921</v>
      </c>
      <c r="L6941" s="797">
        <v>12</v>
      </c>
      <c r="M6941" s="655">
        <v>24000</v>
      </c>
      <c r="N6941" s="797" t="s">
        <v>36921</v>
      </c>
      <c r="O6941" s="797">
        <v>6</v>
      </c>
      <c r="P6941" s="655">
        <v>12000</v>
      </c>
      <c r="Q6941" s="797" t="s">
        <v>36921</v>
      </c>
      <c r="R6941" s="797">
        <v>12</v>
      </c>
      <c r="S6941" s="1009">
        <v>24000</v>
      </c>
    </row>
    <row r="6942" spans="1:19" s="889" customFormat="1" ht="34.9">
      <c r="A6942" s="989" t="s">
        <v>1035</v>
      </c>
      <c r="B6942" s="399" t="s">
        <v>29742</v>
      </c>
      <c r="C6942" s="399" t="s">
        <v>115</v>
      </c>
      <c r="D6942" s="399" t="s">
        <v>36922</v>
      </c>
      <c r="E6942" s="342">
        <v>10000</v>
      </c>
      <c r="F6942" s="432" t="s">
        <v>36923</v>
      </c>
      <c r="G6942" s="778" t="s">
        <v>36924</v>
      </c>
      <c r="H6942" s="990" t="s">
        <v>23901</v>
      </c>
      <c r="I6942" s="990" t="s">
        <v>19773</v>
      </c>
      <c r="J6942" s="990" t="s">
        <v>19703</v>
      </c>
      <c r="K6942" s="797" t="s">
        <v>9298</v>
      </c>
      <c r="L6942" s="797">
        <v>6</v>
      </c>
      <c r="M6942" s="655">
        <v>58500</v>
      </c>
      <c r="N6942" s="797" t="s">
        <v>9298</v>
      </c>
      <c r="O6942" s="797">
        <v>0</v>
      </c>
      <c r="P6942" s="655">
        <v>0</v>
      </c>
      <c r="Q6942" s="797"/>
      <c r="R6942" s="797">
        <v>0</v>
      </c>
      <c r="S6942" s="1009">
        <v>0</v>
      </c>
    </row>
    <row r="6943" spans="1:19" s="889" customFormat="1" ht="34.9">
      <c r="A6943" s="989" t="s">
        <v>1035</v>
      </c>
      <c r="B6943" s="399" t="s">
        <v>29742</v>
      </c>
      <c r="C6943" s="399" t="s">
        <v>115</v>
      </c>
      <c r="D6943" s="399" t="s">
        <v>36925</v>
      </c>
      <c r="E6943" s="342">
        <v>2500</v>
      </c>
      <c r="F6943" s="432" t="s">
        <v>36926</v>
      </c>
      <c r="G6943" s="778" t="s">
        <v>36927</v>
      </c>
      <c r="H6943" s="990" t="s">
        <v>19733</v>
      </c>
      <c r="I6943" s="990" t="s">
        <v>19764</v>
      </c>
      <c r="J6943" s="990" t="s">
        <v>19764</v>
      </c>
      <c r="K6943" s="797" t="s">
        <v>36928</v>
      </c>
      <c r="L6943" s="797">
        <v>12</v>
      </c>
      <c r="M6943" s="655">
        <v>30000</v>
      </c>
      <c r="N6943" s="797" t="s">
        <v>36928</v>
      </c>
      <c r="O6943" s="797">
        <v>6</v>
      </c>
      <c r="P6943" s="655">
        <v>15000</v>
      </c>
      <c r="Q6943" s="797" t="s">
        <v>36928</v>
      </c>
      <c r="R6943" s="797">
        <v>12</v>
      </c>
      <c r="S6943" s="1009">
        <v>30000</v>
      </c>
    </row>
    <row r="6944" spans="1:19" s="889" customFormat="1" ht="34.9">
      <c r="A6944" s="989" t="s">
        <v>1035</v>
      </c>
      <c r="B6944" s="399" t="s">
        <v>29742</v>
      </c>
      <c r="C6944" s="399" t="s">
        <v>115</v>
      </c>
      <c r="D6944" s="399" t="s">
        <v>36360</v>
      </c>
      <c r="E6944" s="342">
        <v>9000</v>
      </c>
      <c r="F6944" s="432" t="s">
        <v>36929</v>
      </c>
      <c r="G6944" s="778" t="s">
        <v>36930</v>
      </c>
      <c r="H6944" s="990" t="s">
        <v>19733</v>
      </c>
      <c r="I6944" s="990" t="s">
        <v>19764</v>
      </c>
      <c r="J6944" s="990" t="s">
        <v>19764</v>
      </c>
      <c r="K6944" s="797" t="s">
        <v>36931</v>
      </c>
      <c r="L6944" s="797">
        <v>12</v>
      </c>
      <c r="M6944" s="655">
        <v>101482.57</v>
      </c>
      <c r="N6944" s="797" t="s">
        <v>36931</v>
      </c>
      <c r="O6944" s="797">
        <v>6</v>
      </c>
      <c r="P6944" s="655">
        <v>54000</v>
      </c>
      <c r="Q6944" s="797" t="s">
        <v>36931</v>
      </c>
      <c r="R6944" s="797">
        <v>12</v>
      </c>
      <c r="S6944" s="1009">
        <v>108000</v>
      </c>
    </row>
    <row r="6945" spans="1:19" s="889" customFormat="1" ht="34.9">
      <c r="A6945" s="989" t="s">
        <v>1035</v>
      </c>
      <c r="B6945" s="399" t="s">
        <v>29742</v>
      </c>
      <c r="C6945" s="399" t="s">
        <v>115</v>
      </c>
      <c r="D6945" s="399" t="s">
        <v>36932</v>
      </c>
      <c r="E6945" s="342">
        <v>6000</v>
      </c>
      <c r="F6945" s="432" t="s">
        <v>36933</v>
      </c>
      <c r="G6945" s="778" t="s">
        <v>36934</v>
      </c>
      <c r="H6945" s="990" t="s">
        <v>19708</v>
      </c>
      <c r="I6945" s="990" t="s">
        <v>34428</v>
      </c>
      <c r="J6945" s="990" t="s">
        <v>19773</v>
      </c>
      <c r="K6945" s="797" t="s">
        <v>36935</v>
      </c>
      <c r="L6945" s="797">
        <v>12</v>
      </c>
      <c r="M6945" s="655">
        <v>71370.989999999991</v>
      </c>
      <c r="N6945" s="797" t="s">
        <v>36935</v>
      </c>
      <c r="O6945" s="797">
        <v>6</v>
      </c>
      <c r="P6945" s="655">
        <v>36000</v>
      </c>
      <c r="Q6945" s="797" t="s">
        <v>36935</v>
      </c>
      <c r="R6945" s="797">
        <v>12</v>
      </c>
      <c r="S6945" s="1009">
        <v>72000</v>
      </c>
    </row>
    <row r="6946" spans="1:19" s="889" customFormat="1" ht="34.9">
      <c r="A6946" s="989" t="s">
        <v>1035</v>
      </c>
      <c r="B6946" s="399" t="s">
        <v>29742</v>
      </c>
      <c r="C6946" s="399" t="s">
        <v>115</v>
      </c>
      <c r="D6946" s="399" t="s">
        <v>34450</v>
      </c>
      <c r="E6946" s="342">
        <v>6000</v>
      </c>
      <c r="F6946" s="432" t="s">
        <v>36936</v>
      </c>
      <c r="G6946" s="778" t="s">
        <v>36937</v>
      </c>
      <c r="H6946" s="990" t="s">
        <v>19713</v>
      </c>
      <c r="I6946" s="990" t="s">
        <v>19773</v>
      </c>
      <c r="J6946" s="990" t="s">
        <v>19703</v>
      </c>
      <c r="K6946" s="797" t="s">
        <v>36938</v>
      </c>
      <c r="L6946" s="797">
        <v>12</v>
      </c>
      <c r="M6946" s="655">
        <v>72033.25</v>
      </c>
      <c r="N6946" s="797" t="s">
        <v>36938</v>
      </c>
      <c r="O6946" s="797">
        <v>6</v>
      </c>
      <c r="P6946" s="655">
        <v>36000</v>
      </c>
      <c r="Q6946" s="797" t="s">
        <v>36938</v>
      </c>
      <c r="R6946" s="797">
        <v>12</v>
      </c>
      <c r="S6946" s="1009">
        <v>72000</v>
      </c>
    </row>
    <row r="6947" spans="1:19" s="889" customFormat="1" ht="34.9">
      <c r="A6947" s="989" t="s">
        <v>1035</v>
      </c>
      <c r="B6947" s="399" t="s">
        <v>29742</v>
      </c>
      <c r="C6947" s="399" t="s">
        <v>115</v>
      </c>
      <c r="D6947" s="399" t="s">
        <v>34783</v>
      </c>
      <c r="E6947" s="342">
        <v>5000</v>
      </c>
      <c r="F6947" s="432" t="s">
        <v>36939</v>
      </c>
      <c r="G6947" s="778" t="s">
        <v>36940</v>
      </c>
      <c r="H6947" s="990" t="s">
        <v>19713</v>
      </c>
      <c r="I6947" s="990" t="s">
        <v>19773</v>
      </c>
      <c r="J6947" s="990" t="s">
        <v>19703</v>
      </c>
      <c r="K6947" s="797" t="s">
        <v>36941</v>
      </c>
      <c r="L6947" s="797">
        <v>7</v>
      </c>
      <c r="M6947" s="655">
        <v>39180</v>
      </c>
      <c r="N6947" s="797" t="s">
        <v>36941</v>
      </c>
      <c r="O6947" s="797">
        <v>0</v>
      </c>
      <c r="P6947" s="655">
        <v>0</v>
      </c>
      <c r="Q6947" s="797"/>
      <c r="R6947" s="797">
        <v>0</v>
      </c>
      <c r="S6947" s="1009">
        <v>0</v>
      </c>
    </row>
    <row r="6948" spans="1:19" s="889" customFormat="1" ht="34.9">
      <c r="A6948" s="989" t="s">
        <v>1035</v>
      </c>
      <c r="B6948" s="399" t="s">
        <v>29742</v>
      </c>
      <c r="C6948" s="399" t="s">
        <v>115</v>
      </c>
      <c r="D6948" s="399" t="s">
        <v>34434</v>
      </c>
      <c r="E6948" s="342">
        <v>5500</v>
      </c>
      <c r="F6948" s="432" t="s">
        <v>36942</v>
      </c>
      <c r="G6948" s="778" t="s">
        <v>36943</v>
      </c>
      <c r="H6948" s="990" t="s">
        <v>19713</v>
      </c>
      <c r="I6948" s="990" t="s">
        <v>19773</v>
      </c>
      <c r="J6948" s="990" t="s">
        <v>19703</v>
      </c>
      <c r="K6948" s="797" t="s">
        <v>36944</v>
      </c>
      <c r="L6948" s="797">
        <v>12</v>
      </c>
      <c r="M6948" s="655">
        <v>66000</v>
      </c>
      <c r="N6948" s="797" t="s">
        <v>36944</v>
      </c>
      <c r="O6948" s="797">
        <v>6</v>
      </c>
      <c r="P6948" s="655">
        <v>33000</v>
      </c>
      <c r="Q6948" s="797" t="s">
        <v>36944</v>
      </c>
      <c r="R6948" s="797">
        <v>12</v>
      </c>
      <c r="S6948" s="1009">
        <v>66000</v>
      </c>
    </row>
    <row r="6949" spans="1:19" s="889" customFormat="1" ht="34.9">
      <c r="A6949" s="989" t="s">
        <v>1035</v>
      </c>
      <c r="B6949" s="399" t="s">
        <v>29742</v>
      </c>
      <c r="C6949" s="399" t="s">
        <v>115</v>
      </c>
      <c r="D6949" s="399" t="s">
        <v>35102</v>
      </c>
      <c r="E6949" s="342">
        <v>1800</v>
      </c>
      <c r="F6949" s="432" t="s">
        <v>36945</v>
      </c>
      <c r="G6949" s="778" t="s">
        <v>36946</v>
      </c>
      <c r="H6949" s="990" t="s">
        <v>24448</v>
      </c>
      <c r="I6949" s="990" t="s">
        <v>19773</v>
      </c>
      <c r="J6949" s="990" t="s">
        <v>19703</v>
      </c>
      <c r="K6949" s="797" t="s">
        <v>36947</v>
      </c>
      <c r="L6949" s="797">
        <v>12</v>
      </c>
      <c r="M6949" s="655">
        <v>21600</v>
      </c>
      <c r="N6949" s="797" t="s">
        <v>36947</v>
      </c>
      <c r="O6949" s="797">
        <v>6</v>
      </c>
      <c r="P6949" s="655">
        <v>10800</v>
      </c>
      <c r="Q6949" s="797" t="s">
        <v>36947</v>
      </c>
      <c r="R6949" s="797">
        <v>12</v>
      </c>
      <c r="S6949" s="1009">
        <v>21600</v>
      </c>
    </row>
    <row r="6950" spans="1:19" s="889" customFormat="1" ht="34.9">
      <c r="A6950" s="989" t="s">
        <v>1035</v>
      </c>
      <c r="B6950" s="399" t="s">
        <v>29742</v>
      </c>
      <c r="C6950" s="399" t="s">
        <v>115</v>
      </c>
      <c r="D6950" s="399" t="s">
        <v>36948</v>
      </c>
      <c r="E6950" s="342">
        <v>3200</v>
      </c>
      <c r="F6950" s="432" t="s">
        <v>36949</v>
      </c>
      <c r="G6950" s="778" t="s">
        <v>36950</v>
      </c>
      <c r="H6950" s="990" t="s">
        <v>19729</v>
      </c>
      <c r="I6950" s="990" t="s">
        <v>19764</v>
      </c>
      <c r="J6950" s="990" t="s">
        <v>19764</v>
      </c>
      <c r="K6950" s="797" t="s">
        <v>36951</v>
      </c>
      <c r="L6950" s="797">
        <v>12</v>
      </c>
      <c r="M6950" s="655">
        <v>38400</v>
      </c>
      <c r="N6950" s="797" t="s">
        <v>36951</v>
      </c>
      <c r="O6950" s="797">
        <v>5</v>
      </c>
      <c r="P6950" s="655">
        <v>15573.33</v>
      </c>
      <c r="Q6950" s="797" t="s">
        <v>36951</v>
      </c>
      <c r="R6950" s="797">
        <v>12</v>
      </c>
      <c r="S6950" s="1009">
        <v>38400</v>
      </c>
    </row>
    <row r="6951" spans="1:19" s="889" customFormat="1" ht="34.9">
      <c r="A6951" s="989" t="s">
        <v>1035</v>
      </c>
      <c r="B6951" s="399" t="s">
        <v>29742</v>
      </c>
      <c r="C6951" s="399" t="s">
        <v>115</v>
      </c>
      <c r="D6951" s="399" t="s">
        <v>36952</v>
      </c>
      <c r="E6951" s="342">
        <v>9000</v>
      </c>
      <c r="F6951" s="432" t="s">
        <v>36953</v>
      </c>
      <c r="G6951" s="778" t="s">
        <v>36954</v>
      </c>
      <c r="H6951" s="990" t="s">
        <v>19733</v>
      </c>
      <c r="I6951" s="990" t="s">
        <v>19764</v>
      </c>
      <c r="J6951" s="990" t="s">
        <v>19764</v>
      </c>
      <c r="K6951" s="797" t="s">
        <v>36955</v>
      </c>
      <c r="L6951" s="797">
        <v>12</v>
      </c>
      <c r="M6951" s="655">
        <v>108000</v>
      </c>
      <c r="N6951" s="797" t="s">
        <v>36955</v>
      </c>
      <c r="O6951" s="797">
        <v>6</v>
      </c>
      <c r="P6951" s="655">
        <v>54000</v>
      </c>
      <c r="Q6951" s="797" t="s">
        <v>36955</v>
      </c>
      <c r="R6951" s="797">
        <v>12</v>
      </c>
      <c r="S6951" s="1009">
        <v>108000</v>
      </c>
    </row>
    <row r="6952" spans="1:19" s="889" customFormat="1" ht="34.9">
      <c r="A6952" s="989" t="s">
        <v>1035</v>
      </c>
      <c r="B6952" s="399" t="s">
        <v>29742</v>
      </c>
      <c r="C6952" s="399" t="s">
        <v>115</v>
      </c>
      <c r="D6952" s="399" t="s">
        <v>35587</v>
      </c>
      <c r="E6952" s="342">
        <v>5500</v>
      </c>
      <c r="F6952" s="432" t="s">
        <v>36956</v>
      </c>
      <c r="G6952" s="778" t="s">
        <v>36957</v>
      </c>
      <c r="H6952" s="990" t="s">
        <v>19733</v>
      </c>
      <c r="I6952" s="990" t="s">
        <v>19773</v>
      </c>
      <c r="J6952" s="990" t="s">
        <v>19703</v>
      </c>
      <c r="K6952" s="797" t="s">
        <v>36958</v>
      </c>
      <c r="L6952" s="797">
        <v>12</v>
      </c>
      <c r="M6952" s="655">
        <v>66000</v>
      </c>
      <c r="N6952" s="797" t="s">
        <v>36958</v>
      </c>
      <c r="O6952" s="797">
        <v>6</v>
      </c>
      <c r="P6952" s="655">
        <v>33000</v>
      </c>
      <c r="Q6952" s="797" t="s">
        <v>36958</v>
      </c>
      <c r="R6952" s="797">
        <v>12</v>
      </c>
      <c r="S6952" s="1009">
        <v>66000</v>
      </c>
    </row>
    <row r="6953" spans="1:19" s="889" customFormat="1" ht="34.9">
      <c r="A6953" s="989" t="s">
        <v>1035</v>
      </c>
      <c r="B6953" s="399" t="s">
        <v>29742</v>
      </c>
      <c r="C6953" s="399" t="s">
        <v>115</v>
      </c>
      <c r="D6953" s="399" t="s">
        <v>36959</v>
      </c>
      <c r="E6953" s="342">
        <v>3000</v>
      </c>
      <c r="F6953" s="432" t="s">
        <v>36960</v>
      </c>
      <c r="G6953" s="778" t="s">
        <v>36961</v>
      </c>
      <c r="H6953" s="990" t="s">
        <v>23359</v>
      </c>
      <c r="I6953" s="990" t="s">
        <v>19764</v>
      </c>
      <c r="J6953" s="990" t="s">
        <v>19764</v>
      </c>
      <c r="K6953" s="797" t="s">
        <v>36962</v>
      </c>
      <c r="L6953" s="797">
        <v>12</v>
      </c>
      <c r="M6953" s="655">
        <v>36000</v>
      </c>
      <c r="N6953" s="797" t="s">
        <v>36962</v>
      </c>
      <c r="O6953" s="797">
        <v>6</v>
      </c>
      <c r="P6953" s="655">
        <v>18000</v>
      </c>
      <c r="Q6953" s="797" t="s">
        <v>36962</v>
      </c>
      <c r="R6953" s="797">
        <v>12</v>
      </c>
      <c r="S6953" s="1009">
        <v>36000</v>
      </c>
    </row>
    <row r="6954" spans="1:19" s="889" customFormat="1" ht="34.9">
      <c r="A6954" s="989" t="s">
        <v>1035</v>
      </c>
      <c r="B6954" s="399" t="s">
        <v>29742</v>
      </c>
      <c r="C6954" s="399" t="s">
        <v>115</v>
      </c>
      <c r="D6954" s="399" t="s">
        <v>34672</v>
      </c>
      <c r="E6954" s="342">
        <v>2500</v>
      </c>
      <c r="F6954" s="432" t="s">
        <v>36963</v>
      </c>
      <c r="G6954" s="778" t="s">
        <v>36964</v>
      </c>
      <c r="H6954" s="990" t="s">
        <v>19713</v>
      </c>
      <c r="I6954" s="990" t="s">
        <v>19773</v>
      </c>
      <c r="J6954" s="990" t="s">
        <v>19703</v>
      </c>
      <c r="K6954" s="797" t="s">
        <v>36965</v>
      </c>
      <c r="L6954" s="797">
        <v>10</v>
      </c>
      <c r="M6954" s="655">
        <v>47250</v>
      </c>
      <c r="N6954" s="797" t="s">
        <v>36965</v>
      </c>
      <c r="O6954" s="797">
        <v>0</v>
      </c>
      <c r="P6954" s="655">
        <v>0</v>
      </c>
      <c r="Q6954" s="797"/>
      <c r="R6954" s="797">
        <v>0</v>
      </c>
      <c r="S6954" s="1009">
        <v>0</v>
      </c>
    </row>
    <row r="6955" spans="1:19" s="889" customFormat="1" ht="34.9">
      <c r="A6955" s="989" t="s">
        <v>1035</v>
      </c>
      <c r="B6955" s="399" t="s">
        <v>29742</v>
      </c>
      <c r="C6955" s="399" t="s">
        <v>115</v>
      </c>
      <c r="D6955" s="399" t="s">
        <v>36966</v>
      </c>
      <c r="E6955" s="342">
        <v>5000</v>
      </c>
      <c r="F6955" s="432" t="s">
        <v>36967</v>
      </c>
      <c r="G6955" s="778" t="s">
        <v>36968</v>
      </c>
      <c r="H6955" s="990" t="s">
        <v>19733</v>
      </c>
      <c r="I6955" s="990" t="s">
        <v>19764</v>
      </c>
      <c r="J6955" s="990" t="s">
        <v>19764</v>
      </c>
      <c r="K6955" s="797" t="s">
        <v>36969</v>
      </c>
      <c r="L6955" s="797">
        <v>10</v>
      </c>
      <c r="M6955" s="655">
        <v>81645</v>
      </c>
      <c r="N6955" s="797" t="s">
        <v>36969</v>
      </c>
      <c r="O6955" s="797">
        <v>0</v>
      </c>
      <c r="P6955" s="655">
        <v>0</v>
      </c>
      <c r="Q6955" s="797"/>
      <c r="R6955" s="797">
        <v>0</v>
      </c>
      <c r="S6955" s="1009">
        <v>0</v>
      </c>
    </row>
    <row r="6956" spans="1:19" s="889" customFormat="1" ht="34.9">
      <c r="A6956" s="989" t="s">
        <v>1035</v>
      </c>
      <c r="B6956" s="399" t="s">
        <v>29742</v>
      </c>
      <c r="C6956" s="399" t="s">
        <v>115</v>
      </c>
      <c r="D6956" s="399" t="s">
        <v>34892</v>
      </c>
      <c r="E6956" s="342">
        <v>2000</v>
      </c>
      <c r="F6956" s="432" t="s">
        <v>36970</v>
      </c>
      <c r="G6956" s="778" t="s">
        <v>36971</v>
      </c>
      <c r="H6956" s="990" t="s">
        <v>20568</v>
      </c>
      <c r="I6956" s="990" t="s">
        <v>19764</v>
      </c>
      <c r="J6956" s="990" t="s">
        <v>19764</v>
      </c>
      <c r="K6956" s="797" t="s">
        <v>36972</v>
      </c>
      <c r="L6956" s="797">
        <v>12</v>
      </c>
      <c r="M6956" s="655">
        <v>24000</v>
      </c>
      <c r="N6956" s="797" t="s">
        <v>36972</v>
      </c>
      <c r="O6956" s="797">
        <v>6</v>
      </c>
      <c r="P6956" s="655">
        <v>12000</v>
      </c>
      <c r="Q6956" s="797" t="s">
        <v>36972</v>
      </c>
      <c r="R6956" s="797">
        <v>12</v>
      </c>
      <c r="S6956" s="1009">
        <v>24000</v>
      </c>
    </row>
    <row r="6957" spans="1:19" s="889" customFormat="1" ht="34.9">
      <c r="A6957" s="989" t="s">
        <v>1035</v>
      </c>
      <c r="B6957" s="399" t="s">
        <v>29742</v>
      </c>
      <c r="C6957" s="399" t="s">
        <v>115</v>
      </c>
      <c r="D6957" s="399" t="s">
        <v>34622</v>
      </c>
      <c r="E6957" s="342">
        <v>4000</v>
      </c>
      <c r="F6957" s="432" t="s">
        <v>36973</v>
      </c>
      <c r="G6957" s="778" t="s">
        <v>36974</v>
      </c>
      <c r="H6957" s="990" t="s">
        <v>34399</v>
      </c>
      <c r="I6957" s="990" t="s">
        <v>19773</v>
      </c>
      <c r="J6957" s="990" t="s">
        <v>19703</v>
      </c>
      <c r="K6957" s="797" t="s">
        <v>36975</v>
      </c>
      <c r="L6957" s="797">
        <v>12</v>
      </c>
      <c r="M6957" s="655">
        <v>48000</v>
      </c>
      <c r="N6957" s="797" t="s">
        <v>36975</v>
      </c>
      <c r="O6957" s="797">
        <v>6</v>
      </c>
      <c r="P6957" s="655">
        <v>24000</v>
      </c>
      <c r="Q6957" s="797" t="s">
        <v>36975</v>
      </c>
      <c r="R6957" s="797">
        <v>12</v>
      </c>
      <c r="S6957" s="1009">
        <v>48000</v>
      </c>
    </row>
    <row r="6958" spans="1:19" s="889" customFormat="1" ht="34.9">
      <c r="A6958" s="989" t="s">
        <v>1035</v>
      </c>
      <c r="B6958" s="399" t="s">
        <v>29742</v>
      </c>
      <c r="C6958" s="399" t="s">
        <v>115</v>
      </c>
      <c r="D6958" s="399" t="s">
        <v>36328</v>
      </c>
      <c r="E6958" s="342">
        <v>3000</v>
      </c>
      <c r="F6958" s="432" t="s">
        <v>36976</v>
      </c>
      <c r="G6958" s="778" t="s">
        <v>36977</v>
      </c>
      <c r="H6958" s="990" t="s">
        <v>19733</v>
      </c>
      <c r="I6958" s="990" t="s">
        <v>19764</v>
      </c>
      <c r="J6958" s="990" t="s">
        <v>19764</v>
      </c>
      <c r="K6958" s="797" t="s">
        <v>36978</v>
      </c>
      <c r="L6958" s="797">
        <v>12</v>
      </c>
      <c r="M6958" s="655">
        <v>36000</v>
      </c>
      <c r="N6958" s="797" t="s">
        <v>36978</v>
      </c>
      <c r="O6958" s="797">
        <v>6</v>
      </c>
      <c r="P6958" s="655">
        <v>18000</v>
      </c>
      <c r="Q6958" s="797" t="s">
        <v>36978</v>
      </c>
      <c r="R6958" s="797">
        <v>12</v>
      </c>
      <c r="S6958" s="1009">
        <v>36000</v>
      </c>
    </row>
    <row r="6959" spans="1:19" s="889" customFormat="1" ht="34.9">
      <c r="A6959" s="989" t="s">
        <v>1035</v>
      </c>
      <c r="B6959" s="399" t="s">
        <v>29742</v>
      </c>
      <c r="C6959" s="399" t="s">
        <v>115</v>
      </c>
      <c r="D6959" s="399" t="s">
        <v>36979</v>
      </c>
      <c r="E6959" s="342">
        <v>2000</v>
      </c>
      <c r="F6959" s="432" t="s">
        <v>36980</v>
      </c>
      <c r="G6959" s="778" t="s">
        <v>36981</v>
      </c>
      <c r="H6959" s="990" t="s">
        <v>19713</v>
      </c>
      <c r="I6959" s="990" t="s">
        <v>19764</v>
      </c>
      <c r="J6959" s="990" t="s">
        <v>19764</v>
      </c>
      <c r="K6959" s="797" t="s">
        <v>36982</v>
      </c>
      <c r="L6959" s="797">
        <v>12</v>
      </c>
      <c r="M6959" s="655">
        <v>24000</v>
      </c>
      <c r="N6959" s="797" t="s">
        <v>36982</v>
      </c>
      <c r="O6959" s="797">
        <v>6</v>
      </c>
      <c r="P6959" s="655">
        <v>12000</v>
      </c>
      <c r="Q6959" s="797" t="s">
        <v>36982</v>
      </c>
      <c r="R6959" s="797">
        <v>12</v>
      </c>
      <c r="S6959" s="1009">
        <v>24000</v>
      </c>
    </row>
    <row r="6960" spans="1:19" s="889" customFormat="1" ht="34.9">
      <c r="A6960" s="989" t="s">
        <v>1035</v>
      </c>
      <c r="B6960" s="399" t="s">
        <v>29742</v>
      </c>
      <c r="C6960" s="399" t="s">
        <v>115</v>
      </c>
      <c r="D6960" s="399" t="s">
        <v>36983</v>
      </c>
      <c r="E6960" s="342">
        <v>4000</v>
      </c>
      <c r="F6960" s="432" t="s">
        <v>36984</v>
      </c>
      <c r="G6960" s="778" t="s">
        <v>36985</v>
      </c>
      <c r="H6960" s="990" t="s">
        <v>23359</v>
      </c>
      <c r="I6960" s="990" t="s">
        <v>19773</v>
      </c>
      <c r="J6960" s="990" t="s">
        <v>19703</v>
      </c>
      <c r="K6960" s="797" t="s">
        <v>36986</v>
      </c>
      <c r="L6960" s="797">
        <v>7</v>
      </c>
      <c r="M6960" s="655">
        <v>29733.33</v>
      </c>
      <c r="N6960" s="797" t="s">
        <v>36986</v>
      </c>
      <c r="O6960" s="797">
        <v>6</v>
      </c>
      <c r="P6960" s="655">
        <v>24000</v>
      </c>
      <c r="Q6960" s="797" t="s">
        <v>36986</v>
      </c>
      <c r="R6960" s="797">
        <v>12</v>
      </c>
      <c r="S6960" s="1009">
        <v>48000</v>
      </c>
    </row>
    <row r="6961" spans="1:19" s="889" customFormat="1" ht="34.9">
      <c r="A6961" s="989" t="s">
        <v>1035</v>
      </c>
      <c r="B6961" s="399" t="s">
        <v>29742</v>
      </c>
      <c r="C6961" s="399" t="s">
        <v>115</v>
      </c>
      <c r="D6961" s="399" t="s">
        <v>34695</v>
      </c>
      <c r="E6961" s="342">
        <v>2000</v>
      </c>
      <c r="F6961" s="432" t="s">
        <v>36987</v>
      </c>
      <c r="G6961" s="778" t="s">
        <v>36988</v>
      </c>
      <c r="H6961" s="990" t="s">
        <v>19713</v>
      </c>
      <c r="I6961" s="990" t="s">
        <v>34549</v>
      </c>
      <c r="J6961" s="990" t="s">
        <v>23402</v>
      </c>
      <c r="K6961" s="797" t="s">
        <v>36989</v>
      </c>
      <c r="L6961" s="797">
        <v>12</v>
      </c>
      <c r="M6961" s="655">
        <v>24000</v>
      </c>
      <c r="N6961" s="797" t="s">
        <v>36989</v>
      </c>
      <c r="O6961" s="797">
        <v>6</v>
      </c>
      <c r="P6961" s="655">
        <v>12000</v>
      </c>
      <c r="Q6961" s="797" t="s">
        <v>36989</v>
      </c>
      <c r="R6961" s="797">
        <v>12</v>
      </c>
      <c r="S6961" s="1009">
        <v>24000</v>
      </c>
    </row>
    <row r="6962" spans="1:19" s="889" customFormat="1" ht="34.9">
      <c r="A6962" s="989" t="s">
        <v>1035</v>
      </c>
      <c r="B6962" s="399" t="s">
        <v>29742</v>
      </c>
      <c r="C6962" s="399" t="s">
        <v>115</v>
      </c>
      <c r="D6962" s="399" t="s">
        <v>36990</v>
      </c>
      <c r="E6962" s="342">
        <v>2000</v>
      </c>
      <c r="F6962" s="432" t="s">
        <v>36991</v>
      </c>
      <c r="G6962" s="778" t="s">
        <v>36992</v>
      </c>
      <c r="H6962" s="990" t="s">
        <v>19713</v>
      </c>
      <c r="I6962" s="990" t="s">
        <v>34428</v>
      </c>
      <c r="J6962" s="990" t="s">
        <v>19773</v>
      </c>
      <c r="K6962" s="797" t="s">
        <v>36993</v>
      </c>
      <c r="L6962" s="797">
        <v>9</v>
      </c>
      <c r="M6962" s="655">
        <v>19000</v>
      </c>
      <c r="N6962" s="797" t="s">
        <v>36993</v>
      </c>
      <c r="O6962" s="797">
        <v>6</v>
      </c>
      <c r="P6962" s="655">
        <v>12000.01</v>
      </c>
      <c r="Q6962" s="797" t="s">
        <v>36993</v>
      </c>
      <c r="R6962" s="797">
        <v>12</v>
      </c>
      <c r="S6962" s="1009">
        <v>24000</v>
      </c>
    </row>
    <row r="6963" spans="1:19" s="889" customFormat="1" ht="34.9">
      <c r="A6963" s="989" t="s">
        <v>1035</v>
      </c>
      <c r="B6963" s="399" t="s">
        <v>29742</v>
      </c>
      <c r="C6963" s="399" t="s">
        <v>115</v>
      </c>
      <c r="D6963" s="399" t="s">
        <v>36994</v>
      </c>
      <c r="E6963" s="342">
        <v>3000</v>
      </c>
      <c r="F6963" s="432" t="s">
        <v>36995</v>
      </c>
      <c r="G6963" s="778" t="s">
        <v>36996</v>
      </c>
      <c r="H6963" s="990" t="s">
        <v>20568</v>
      </c>
      <c r="I6963" s="990" t="s">
        <v>19764</v>
      </c>
      <c r="J6963" s="990" t="s">
        <v>19764</v>
      </c>
      <c r="K6963" s="797" t="s">
        <v>36997</v>
      </c>
      <c r="L6963" s="797">
        <v>12</v>
      </c>
      <c r="M6963" s="655">
        <v>36000</v>
      </c>
      <c r="N6963" s="797" t="s">
        <v>36997</v>
      </c>
      <c r="O6963" s="797">
        <v>6</v>
      </c>
      <c r="P6963" s="655">
        <v>18000</v>
      </c>
      <c r="Q6963" s="797" t="s">
        <v>36997</v>
      </c>
      <c r="R6963" s="797">
        <v>12</v>
      </c>
      <c r="S6963" s="1009">
        <v>36000</v>
      </c>
    </row>
    <row r="6964" spans="1:19" s="889" customFormat="1" ht="34.9">
      <c r="A6964" s="989" t="s">
        <v>1035</v>
      </c>
      <c r="B6964" s="399" t="s">
        <v>29742</v>
      </c>
      <c r="C6964" s="399" t="s">
        <v>115</v>
      </c>
      <c r="D6964" s="399" t="s">
        <v>34446</v>
      </c>
      <c r="E6964" s="342">
        <v>2000</v>
      </c>
      <c r="F6964" s="432" t="s">
        <v>36998</v>
      </c>
      <c r="G6964" s="778" t="s">
        <v>36999</v>
      </c>
      <c r="H6964" s="990" t="s">
        <v>19733</v>
      </c>
      <c r="I6964" s="990" t="s">
        <v>19764</v>
      </c>
      <c r="J6964" s="990" t="s">
        <v>19764</v>
      </c>
      <c r="K6964" s="797" t="s">
        <v>32842</v>
      </c>
      <c r="L6964" s="797">
        <v>12</v>
      </c>
      <c r="M6964" s="655">
        <v>24000</v>
      </c>
      <c r="N6964" s="797" t="s">
        <v>32842</v>
      </c>
      <c r="O6964" s="797">
        <v>6</v>
      </c>
      <c r="P6964" s="655">
        <v>12000</v>
      </c>
      <c r="Q6964" s="797" t="s">
        <v>32842</v>
      </c>
      <c r="R6964" s="797">
        <v>12</v>
      </c>
      <c r="S6964" s="1009">
        <v>24000</v>
      </c>
    </row>
    <row r="6965" spans="1:19" s="889" customFormat="1" ht="34.9">
      <c r="A6965" s="989" t="s">
        <v>1035</v>
      </c>
      <c r="B6965" s="399" t="s">
        <v>29742</v>
      </c>
      <c r="C6965" s="399" t="s">
        <v>115</v>
      </c>
      <c r="D6965" s="399" t="s">
        <v>37000</v>
      </c>
      <c r="E6965" s="342">
        <v>11000</v>
      </c>
      <c r="F6965" s="432" t="s">
        <v>37001</v>
      </c>
      <c r="G6965" s="778" t="s">
        <v>37002</v>
      </c>
      <c r="H6965" s="990" t="s">
        <v>19733</v>
      </c>
      <c r="I6965" s="990" t="s">
        <v>19773</v>
      </c>
      <c r="J6965" s="990" t="s">
        <v>19703</v>
      </c>
      <c r="K6965" s="797" t="s">
        <v>37003</v>
      </c>
      <c r="L6965" s="797">
        <v>12</v>
      </c>
      <c r="M6965" s="655">
        <v>113775</v>
      </c>
      <c r="N6965" s="797" t="s">
        <v>37003</v>
      </c>
      <c r="O6965" s="797">
        <v>6</v>
      </c>
      <c r="P6965" s="655">
        <v>59080.25</v>
      </c>
      <c r="Q6965" s="797" t="s">
        <v>37003</v>
      </c>
      <c r="R6965" s="797">
        <v>12</v>
      </c>
      <c r="S6965" s="1009">
        <v>132000</v>
      </c>
    </row>
    <row r="6966" spans="1:19" s="889" customFormat="1" ht="34.9">
      <c r="A6966" s="989" t="s">
        <v>1035</v>
      </c>
      <c r="B6966" s="399" t="s">
        <v>29742</v>
      </c>
      <c r="C6966" s="399" t="s">
        <v>115</v>
      </c>
      <c r="D6966" s="399" t="s">
        <v>37004</v>
      </c>
      <c r="E6966" s="342">
        <v>2500</v>
      </c>
      <c r="F6966" s="432" t="s">
        <v>37005</v>
      </c>
      <c r="G6966" s="778" t="s">
        <v>37006</v>
      </c>
      <c r="H6966" s="990" t="s">
        <v>23633</v>
      </c>
      <c r="I6966" s="990" t="s">
        <v>34377</v>
      </c>
      <c r="J6966" s="990" t="s">
        <v>19749</v>
      </c>
      <c r="K6966" s="797" t="s">
        <v>37007</v>
      </c>
      <c r="L6966" s="797">
        <v>6</v>
      </c>
      <c r="M6966" s="655">
        <v>16131.66</v>
      </c>
      <c r="N6966" s="797" t="s">
        <v>37007</v>
      </c>
      <c r="O6966" s="797">
        <v>0</v>
      </c>
      <c r="P6966" s="655">
        <v>0</v>
      </c>
      <c r="Q6966" s="797"/>
      <c r="R6966" s="797">
        <v>0</v>
      </c>
      <c r="S6966" s="1009">
        <v>0</v>
      </c>
    </row>
    <row r="6967" spans="1:19" s="889" customFormat="1" ht="34.9">
      <c r="A6967" s="989" t="s">
        <v>1035</v>
      </c>
      <c r="B6967" s="399" t="s">
        <v>29742</v>
      </c>
      <c r="C6967" s="399" t="s">
        <v>115</v>
      </c>
      <c r="D6967" s="399" t="s">
        <v>35538</v>
      </c>
      <c r="E6967" s="342">
        <v>5000</v>
      </c>
      <c r="F6967" s="432" t="s">
        <v>37008</v>
      </c>
      <c r="G6967" s="778" t="s">
        <v>37009</v>
      </c>
      <c r="H6967" s="990" t="s">
        <v>19733</v>
      </c>
      <c r="I6967" s="990" t="s">
        <v>19764</v>
      </c>
      <c r="J6967" s="990" t="s">
        <v>19764</v>
      </c>
      <c r="K6967" s="797" t="s">
        <v>37010</v>
      </c>
      <c r="L6967" s="797">
        <v>12</v>
      </c>
      <c r="M6967" s="655">
        <v>60000</v>
      </c>
      <c r="N6967" s="797" t="s">
        <v>37010</v>
      </c>
      <c r="O6967" s="797">
        <v>6</v>
      </c>
      <c r="P6967" s="655">
        <v>30000</v>
      </c>
      <c r="Q6967" s="797" t="s">
        <v>37010</v>
      </c>
      <c r="R6967" s="797">
        <v>12</v>
      </c>
      <c r="S6967" s="1009">
        <v>60000</v>
      </c>
    </row>
    <row r="6968" spans="1:19" s="889" customFormat="1" ht="34.9">
      <c r="A6968" s="989" t="s">
        <v>1035</v>
      </c>
      <c r="B6968" s="399" t="s">
        <v>29742</v>
      </c>
      <c r="C6968" s="399" t="s">
        <v>115</v>
      </c>
      <c r="D6968" s="399" t="s">
        <v>37011</v>
      </c>
      <c r="E6968" s="342">
        <v>13000</v>
      </c>
      <c r="F6968" s="432" t="s">
        <v>37012</v>
      </c>
      <c r="G6968" s="778" t="s">
        <v>37013</v>
      </c>
      <c r="H6968" s="990" t="s">
        <v>19713</v>
      </c>
      <c r="I6968" s="990" t="s">
        <v>19773</v>
      </c>
      <c r="J6968" s="990" t="s">
        <v>19703</v>
      </c>
      <c r="K6968" s="797" t="s">
        <v>37014</v>
      </c>
      <c r="L6968" s="797">
        <v>7</v>
      </c>
      <c r="M6968" s="655">
        <v>94033.33</v>
      </c>
      <c r="N6968" s="797" t="s">
        <v>37014</v>
      </c>
      <c r="O6968" s="797">
        <v>4</v>
      </c>
      <c r="P6968" s="655">
        <v>46076.33</v>
      </c>
      <c r="Q6968" s="797" t="s">
        <v>37014</v>
      </c>
      <c r="R6968" s="797">
        <v>12</v>
      </c>
      <c r="S6968" s="1009">
        <v>156000</v>
      </c>
    </row>
    <row r="6969" spans="1:19" s="889" customFormat="1" ht="34.9">
      <c r="A6969" s="989" t="s">
        <v>1035</v>
      </c>
      <c r="B6969" s="399" t="s">
        <v>29742</v>
      </c>
      <c r="C6969" s="399" t="s">
        <v>115</v>
      </c>
      <c r="D6969" s="399" t="s">
        <v>36328</v>
      </c>
      <c r="E6969" s="342">
        <v>2500</v>
      </c>
      <c r="F6969" s="432" t="s">
        <v>37015</v>
      </c>
      <c r="G6969" s="778" t="s">
        <v>37016</v>
      </c>
      <c r="H6969" s="990" t="s">
        <v>19733</v>
      </c>
      <c r="I6969" s="990" t="s">
        <v>19764</v>
      </c>
      <c r="J6969" s="990" t="s">
        <v>19764</v>
      </c>
      <c r="K6969" s="797" t="s">
        <v>37017</v>
      </c>
      <c r="L6969" s="797">
        <v>12</v>
      </c>
      <c r="M6969" s="655">
        <v>30000</v>
      </c>
      <c r="N6969" s="797" t="s">
        <v>37017</v>
      </c>
      <c r="O6969" s="797">
        <v>6</v>
      </c>
      <c r="P6969" s="655">
        <v>15000</v>
      </c>
      <c r="Q6969" s="797" t="s">
        <v>37017</v>
      </c>
      <c r="R6969" s="797">
        <v>12</v>
      </c>
      <c r="S6969" s="1009">
        <v>30000</v>
      </c>
    </row>
    <row r="6970" spans="1:19" s="889" customFormat="1" ht="34.9">
      <c r="A6970" s="989" t="s">
        <v>1035</v>
      </c>
      <c r="B6970" s="399" t="s">
        <v>29742</v>
      </c>
      <c r="C6970" s="399" t="s">
        <v>115</v>
      </c>
      <c r="D6970" s="399" t="s">
        <v>37018</v>
      </c>
      <c r="E6970" s="342">
        <v>2500</v>
      </c>
      <c r="F6970" s="432" t="s">
        <v>37019</v>
      </c>
      <c r="G6970" s="778" t="s">
        <v>37020</v>
      </c>
      <c r="H6970" s="990" t="s">
        <v>19895</v>
      </c>
      <c r="I6970" s="990" t="s">
        <v>29838</v>
      </c>
      <c r="J6970" s="990" t="s">
        <v>19749</v>
      </c>
      <c r="K6970" s="797" t="s">
        <v>37021</v>
      </c>
      <c r="L6970" s="797">
        <v>12</v>
      </c>
      <c r="M6970" s="655">
        <v>30000</v>
      </c>
      <c r="N6970" s="797" t="s">
        <v>37021</v>
      </c>
      <c r="O6970" s="797">
        <v>6</v>
      </c>
      <c r="P6970" s="655">
        <v>15000</v>
      </c>
      <c r="Q6970" s="797" t="s">
        <v>37021</v>
      </c>
      <c r="R6970" s="797">
        <v>12</v>
      </c>
      <c r="S6970" s="1009">
        <v>30000</v>
      </c>
    </row>
    <row r="6971" spans="1:19" s="889" customFormat="1" ht="34.9">
      <c r="A6971" s="989" t="s">
        <v>1035</v>
      </c>
      <c r="B6971" s="399" t="s">
        <v>29742</v>
      </c>
      <c r="C6971" s="399" t="s">
        <v>115</v>
      </c>
      <c r="D6971" s="399" t="s">
        <v>37022</v>
      </c>
      <c r="E6971" s="342">
        <v>1500</v>
      </c>
      <c r="F6971" s="432" t="s">
        <v>37023</v>
      </c>
      <c r="G6971" s="778" t="s">
        <v>37024</v>
      </c>
      <c r="H6971" s="990" t="s">
        <v>23633</v>
      </c>
      <c r="I6971" s="990" t="s">
        <v>34377</v>
      </c>
      <c r="J6971" s="990" t="s">
        <v>19749</v>
      </c>
      <c r="K6971" s="797" t="s">
        <v>37025</v>
      </c>
      <c r="L6971" s="797">
        <v>12</v>
      </c>
      <c r="M6971" s="655">
        <v>18000</v>
      </c>
      <c r="N6971" s="797" t="s">
        <v>37025</v>
      </c>
      <c r="O6971" s="797">
        <v>6</v>
      </c>
      <c r="P6971" s="655">
        <v>9000</v>
      </c>
      <c r="Q6971" s="797" t="s">
        <v>37025</v>
      </c>
      <c r="R6971" s="797">
        <v>12</v>
      </c>
      <c r="S6971" s="1009">
        <v>18000</v>
      </c>
    </row>
    <row r="6972" spans="1:19" s="889" customFormat="1" ht="34.9">
      <c r="A6972" s="989" t="s">
        <v>1035</v>
      </c>
      <c r="B6972" s="399" t="s">
        <v>29742</v>
      </c>
      <c r="C6972" s="399" t="s">
        <v>115</v>
      </c>
      <c r="D6972" s="399" t="s">
        <v>37026</v>
      </c>
      <c r="E6972" s="342">
        <v>1800</v>
      </c>
      <c r="F6972" s="432" t="s">
        <v>37027</v>
      </c>
      <c r="G6972" s="778" t="s">
        <v>37028</v>
      </c>
      <c r="H6972" s="990" t="s">
        <v>19733</v>
      </c>
      <c r="I6972" s="990" t="s">
        <v>19773</v>
      </c>
      <c r="J6972" s="990" t="s">
        <v>19703</v>
      </c>
      <c r="K6972" s="797" t="s">
        <v>37029</v>
      </c>
      <c r="L6972" s="797">
        <v>12</v>
      </c>
      <c r="M6972" s="655">
        <v>21600</v>
      </c>
      <c r="N6972" s="797" t="s">
        <v>37029</v>
      </c>
      <c r="O6972" s="797">
        <v>6</v>
      </c>
      <c r="P6972" s="655">
        <v>10800</v>
      </c>
      <c r="Q6972" s="797" t="s">
        <v>37029</v>
      </c>
      <c r="R6972" s="797">
        <v>12</v>
      </c>
      <c r="S6972" s="1009">
        <v>21600</v>
      </c>
    </row>
    <row r="6973" spans="1:19" s="889" customFormat="1" ht="34.9">
      <c r="A6973" s="989" t="s">
        <v>1035</v>
      </c>
      <c r="B6973" s="399" t="s">
        <v>29742</v>
      </c>
      <c r="C6973" s="399" t="s">
        <v>115</v>
      </c>
      <c r="D6973" s="399" t="s">
        <v>34668</v>
      </c>
      <c r="E6973" s="342">
        <v>3250</v>
      </c>
      <c r="F6973" s="432" t="s">
        <v>37030</v>
      </c>
      <c r="G6973" s="778" t="s">
        <v>37031</v>
      </c>
      <c r="H6973" s="990" t="s">
        <v>19733</v>
      </c>
      <c r="I6973" s="990" t="s">
        <v>19773</v>
      </c>
      <c r="J6973" s="990" t="s">
        <v>19703</v>
      </c>
      <c r="K6973" s="797" t="s">
        <v>37032</v>
      </c>
      <c r="L6973" s="797">
        <v>12</v>
      </c>
      <c r="M6973" s="655">
        <v>39000</v>
      </c>
      <c r="N6973" s="797" t="s">
        <v>37032</v>
      </c>
      <c r="O6973" s="797">
        <v>6</v>
      </c>
      <c r="P6973" s="655">
        <v>19500</v>
      </c>
      <c r="Q6973" s="797" t="s">
        <v>37032</v>
      </c>
      <c r="R6973" s="797">
        <v>12</v>
      </c>
      <c r="S6973" s="1009">
        <v>39000</v>
      </c>
    </row>
    <row r="6974" spans="1:19" s="889" customFormat="1" ht="34.9">
      <c r="A6974" s="989" t="s">
        <v>1035</v>
      </c>
      <c r="B6974" s="399" t="s">
        <v>29742</v>
      </c>
      <c r="C6974" s="399" t="s">
        <v>115</v>
      </c>
      <c r="D6974" s="399" t="s">
        <v>37033</v>
      </c>
      <c r="E6974" s="342">
        <v>3000</v>
      </c>
      <c r="F6974" s="432" t="s">
        <v>37034</v>
      </c>
      <c r="G6974" s="778" t="s">
        <v>37035</v>
      </c>
      <c r="H6974" s="990" t="s">
        <v>19733</v>
      </c>
      <c r="I6974" s="990" t="s">
        <v>19764</v>
      </c>
      <c r="J6974" s="990" t="s">
        <v>19764</v>
      </c>
      <c r="K6974" s="797" t="s">
        <v>37036</v>
      </c>
      <c r="L6974" s="797">
        <v>12</v>
      </c>
      <c r="M6974" s="655">
        <v>36500</v>
      </c>
      <c r="N6974" s="797" t="s">
        <v>37036</v>
      </c>
      <c r="O6974" s="797">
        <v>6</v>
      </c>
      <c r="P6974" s="655">
        <v>18000</v>
      </c>
      <c r="Q6974" s="797" t="s">
        <v>37036</v>
      </c>
      <c r="R6974" s="797">
        <v>12</v>
      </c>
      <c r="S6974" s="1009">
        <v>36000</v>
      </c>
    </row>
    <row r="6975" spans="1:19" s="889" customFormat="1" ht="34.9">
      <c r="A6975" s="989" t="s">
        <v>1035</v>
      </c>
      <c r="B6975" s="399" t="s">
        <v>29742</v>
      </c>
      <c r="C6975" s="399" t="s">
        <v>115</v>
      </c>
      <c r="D6975" s="399" t="s">
        <v>37037</v>
      </c>
      <c r="E6975" s="342">
        <v>3000</v>
      </c>
      <c r="F6975" s="432" t="s">
        <v>37038</v>
      </c>
      <c r="G6975" s="778" t="s">
        <v>37039</v>
      </c>
      <c r="H6975" s="990" t="s">
        <v>20568</v>
      </c>
      <c r="I6975" s="990" t="s">
        <v>19773</v>
      </c>
      <c r="J6975" s="990" t="s">
        <v>19703</v>
      </c>
      <c r="K6975" s="797" t="s">
        <v>37040</v>
      </c>
      <c r="L6975" s="797">
        <v>12</v>
      </c>
      <c r="M6975" s="655">
        <v>36200</v>
      </c>
      <c r="N6975" s="797" t="s">
        <v>37040</v>
      </c>
      <c r="O6975" s="797">
        <v>6</v>
      </c>
      <c r="P6975" s="655">
        <v>18000</v>
      </c>
      <c r="Q6975" s="797" t="s">
        <v>37040</v>
      </c>
      <c r="R6975" s="797">
        <v>12</v>
      </c>
      <c r="S6975" s="1009">
        <v>36000</v>
      </c>
    </row>
    <row r="6976" spans="1:19" s="889" customFormat="1" ht="34.9">
      <c r="A6976" s="989" t="s">
        <v>1035</v>
      </c>
      <c r="B6976" s="399" t="s">
        <v>29742</v>
      </c>
      <c r="C6976" s="399" t="s">
        <v>115</v>
      </c>
      <c r="D6976" s="399" t="s">
        <v>37041</v>
      </c>
      <c r="E6976" s="342">
        <v>9000</v>
      </c>
      <c r="F6976" s="432" t="s">
        <v>37042</v>
      </c>
      <c r="G6976" s="778" t="s">
        <v>37043</v>
      </c>
      <c r="H6976" s="990" t="s">
        <v>23359</v>
      </c>
      <c r="I6976" s="990" t="s">
        <v>34428</v>
      </c>
      <c r="J6976" s="990" t="s">
        <v>19773</v>
      </c>
      <c r="K6976" s="797" t="s">
        <v>37044</v>
      </c>
      <c r="L6976" s="797">
        <v>10</v>
      </c>
      <c r="M6976" s="655">
        <v>91200</v>
      </c>
      <c r="N6976" s="797" t="s">
        <v>37044</v>
      </c>
      <c r="O6976" s="797">
        <v>4</v>
      </c>
      <c r="P6976" s="655">
        <v>40299.160000000003</v>
      </c>
      <c r="Q6976" s="797" t="s">
        <v>37044</v>
      </c>
      <c r="R6976" s="797">
        <v>12</v>
      </c>
      <c r="S6976" s="1009">
        <v>108000</v>
      </c>
    </row>
    <row r="6977" spans="1:19" s="889" customFormat="1" ht="34.9">
      <c r="A6977" s="989" t="s">
        <v>1035</v>
      </c>
      <c r="B6977" s="399" t="s">
        <v>29742</v>
      </c>
      <c r="C6977" s="399" t="s">
        <v>115</v>
      </c>
      <c r="D6977" s="399" t="s">
        <v>37045</v>
      </c>
      <c r="E6977" s="342">
        <v>3300</v>
      </c>
      <c r="F6977" s="432" t="s">
        <v>37046</v>
      </c>
      <c r="G6977" s="778" t="s">
        <v>37047</v>
      </c>
      <c r="H6977" s="990" t="s">
        <v>24448</v>
      </c>
      <c r="I6977" s="990" t="s">
        <v>34377</v>
      </c>
      <c r="J6977" s="990" t="s">
        <v>19749</v>
      </c>
      <c r="K6977" s="797" t="s">
        <v>37048</v>
      </c>
      <c r="L6977" s="797">
        <v>11</v>
      </c>
      <c r="M6977" s="655">
        <v>39535.5</v>
      </c>
      <c r="N6977" s="797" t="s">
        <v>37048</v>
      </c>
      <c r="O6977" s="797">
        <v>6</v>
      </c>
      <c r="P6977" s="655">
        <v>19800</v>
      </c>
      <c r="Q6977" s="797" t="s">
        <v>37048</v>
      </c>
      <c r="R6977" s="797">
        <v>12</v>
      </c>
      <c r="S6977" s="1009">
        <v>39600</v>
      </c>
    </row>
    <row r="6978" spans="1:19" s="889" customFormat="1" ht="34.9">
      <c r="A6978" s="989" t="s">
        <v>1035</v>
      </c>
      <c r="B6978" s="399" t="s">
        <v>29742</v>
      </c>
      <c r="C6978" s="399" t="s">
        <v>115</v>
      </c>
      <c r="D6978" s="399" t="s">
        <v>37049</v>
      </c>
      <c r="E6978" s="342">
        <v>2500</v>
      </c>
      <c r="F6978" s="432" t="s">
        <v>37050</v>
      </c>
      <c r="G6978" s="778" t="s">
        <v>37051</v>
      </c>
      <c r="H6978" s="990" t="s">
        <v>34382</v>
      </c>
      <c r="I6978" s="990" t="s">
        <v>19829</v>
      </c>
      <c r="J6978" s="990" t="s">
        <v>34382</v>
      </c>
      <c r="K6978" s="797" t="s">
        <v>37052</v>
      </c>
      <c r="L6978" s="797">
        <v>12</v>
      </c>
      <c r="M6978" s="655">
        <v>30000</v>
      </c>
      <c r="N6978" s="797" t="s">
        <v>37052</v>
      </c>
      <c r="O6978" s="797">
        <v>6</v>
      </c>
      <c r="P6978" s="655">
        <v>15000</v>
      </c>
      <c r="Q6978" s="797" t="s">
        <v>37052</v>
      </c>
      <c r="R6978" s="797">
        <v>12</v>
      </c>
      <c r="S6978" s="1009">
        <v>30000</v>
      </c>
    </row>
    <row r="6979" spans="1:19" s="889" customFormat="1" ht="34.9">
      <c r="A6979" s="989" t="s">
        <v>1035</v>
      </c>
      <c r="B6979" s="399" t="s">
        <v>29742</v>
      </c>
      <c r="C6979" s="399" t="s">
        <v>115</v>
      </c>
      <c r="D6979" s="399" t="s">
        <v>37053</v>
      </c>
      <c r="E6979" s="342">
        <v>2500</v>
      </c>
      <c r="F6979" s="432" t="s">
        <v>37054</v>
      </c>
      <c r="G6979" s="778" t="s">
        <v>37055</v>
      </c>
      <c r="H6979" s="990" t="s">
        <v>19733</v>
      </c>
      <c r="I6979" s="990" t="s">
        <v>19764</v>
      </c>
      <c r="J6979" s="990" t="s">
        <v>19764</v>
      </c>
      <c r="K6979" s="797" t="s">
        <v>37056</v>
      </c>
      <c r="L6979" s="797">
        <v>2</v>
      </c>
      <c r="M6979" s="655">
        <v>8298.33</v>
      </c>
      <c r="N6979" s="797" t="s">
        <v>37056</v>
      </c>
      <c r="O6979" s="797">
        <v>0</v>
      </c>
      <c r="P6979" s="655">
        <v>0</v>
      </c>
      <c r="Q6979" s="797"/>
      <c r="R6979" s="797">
        <v>0</v>
      </c>
      <c r="S6979" s="1009">
        <v>0</v>
      </c>
    </row>
    <row r="6980" spans="1:19" s="889" customFormat="1" ht="34.9">
      <c r="A6980" s="989" t="s">
        <v>1035</v>
      </c>
      <c r="B6980" s="399" t="s">
        <v>29742</v>
      </c>
      <c r="C6980" s="399" t="s">
        <v>115</v>
      </c>
      <c r="D6980" s="399" t="s">
        <v>37057</v>
      </c>
      <c r="E6980" s="342">
        <v>8000</v>
      </c>
      <c r="F6980" s="432" t="s">
        <v>37058</v>
      </c>
      <c r="G6980" s="778" t="s">
        <v>37059</v>
      </c>
      <c r="H6980" s="990" t="s">
        <v>19733</v>
      </c>
      <c r="I6980" s="990" t="s">
        <v>19764</v>
      </c>
      <c r="J6980" s="990" t="s">
        <v>19764</v>
      </c>
      <c r="K6980" s="797" t="s">
        <v>37060</v>
      </c>
      <c r="L6980" s="797">
        <v>7</v>
      </c>
      <c r="M6980" s="655">
        <v>63863.399999999994</v>
      </c>
      <c r="N6980" s="797" t="s">
        <v>37060</v>
      </c>
      <c r="O6980" s="797">
        <v>0</v>
      </c>
      <c r="P6980" s="655">
        <v>0</v>
      </c>
      <c r="Q6980" s="797"/>
      <c r="R6980" s="797">
        <v>0</v>
      </c>
      <c r="S6980" s="1009">
        <v>0</v>
      </c>
    </row>
    <row r="6981" spans="1:19" s="889" customFormat="1" ht="34.9">
      <c r="A6981" s="989" t="s">
        <v>1035</v>
      </c>
      <c r="B6981" s="399" t="s">
        <v>29742</v>
      </c>
      <c r="C6981" s="399" t="s">
        <v>115</v>
      </c>
      <c r="D6981" s="399" t="s">
        <v>37061</v>
      </c>
      <c r="E6981" s="342">
        <v>3000</v>
      </c>
      <c r="F6981" s="432" t="s">
        <v>37062</v>
      </c>
      <c r="G6981" s="778" t="s">
        <v>37063</v>
      </c>
      <c r="H6981" s="990" t="s">
        <v>19713</v>
      </c>
      <c r="I6981" s="990" t="s">
        <v>19764</v>
      </c>
      <c r="J6981" s="990" t="s">
        <v>19764</v>
      </c>
      <c r="K6981" s="797" t="s">
        <v>37064</v>
      </c>
      <c r="L6981" s="797">
        <v>12</v>
      </c>
      <c r="M6981" s="655">
        <v>36000</v>
      </c>
      <c r="N6981" s="797" t="s">
        <v>37064</v>
      </c>
      <c r="O6981" s="797">
        <v>5</v>
      </c>
      <c r="P6981" s="655">
        <v>18508</v>
      </c>
      <c r="Q6981" s="797" t="s">
        <v>37064</v>
      </c>
      <c r="R6981" s="797">
        <v>12</v>
      </c>
      <c r="S6981" s="1009">
        <v>36000</v>
      </c>
    </row>
    <row r="6982" spans="1:19" s="889" customFormat="1" ht="46.5">
      <c r="A6982" s="989" t="s">
        <v>1035</v>
      </c>
      <c r="B6982" s="399" t="s">
        <v>29742</v>
      </c>
      <c r="C6982" s="399" t="s">
        <v>115</v>
      </c>
      <c r="D6982" s="399" t="s">
        <v>20234</v>
      </c>
      <c r="E6982" s="342">
        <v>3500</v>
      </c>
      <c r="F6982" s="432" t="s">
        <v>37065</v>
      </c>
      <c r="G6982" s="778" t="s">
        <v>37066</v>
      </c>
      <c r="H6982" s="990" t="s">
        <v>23359</v>
      </c>
      <c r="I6982" s="990" t="s">
        <v>34549</v>
      </c>
      <c r="J6982" s="990" t="s">
        <v>23402</v>
      </c>
      <c r="K6982" s="797" t="s">
        <v>37067</v>
      </c>
      <c r="L6982" s="797">
        <v>2</v>
      </c>
      <c r="M6982" s="655">
        <v>8467.67</v>
      </c>
      <c r="N6982" s="797" t="s">
        <v>37067</v>
      </c>
      <c r="O6982" s="797">
        <v>0</v>
      </c>
      <c r="P6982" s="655">
        <v>0</v>
      </c>
      <c r="Q6982" s="797"/>
      <c r="R6982" s="797">
        <v>0</v>
      </c>
      <c r="S6982" s="1009">
        <v>0</v>
      </c>
    </row>
    <row r="6983" spans="1:19" s="889" customFormat="1" ht="34.9">
      <c r="A6983" s="989" t="s">
        <v>1035</v>
      </c>
      <c r="B6983" s="399" t="s">
        <v>29742</v>
      </c>
      <c r="C6983" s="399" t="s">
        <v>115</v>
      </c>
      <c r="D6983" s="399" t="s">
        <v>37068</v>
      </c>
      <c r="E6983" s="342">
        <v>3500</v>
      </c>
      <c r="F6983" s="432" t="s">
        <v>37069</v>
      </c>
      <c r="G6983" s="778" t="s">
        <v>37070</v>
      </c>
      <c r="H6983" s="990" t="s">
        <v>23359</v>
      </c>
      <c r="I6983" s="990" t="s">
        <v>19764</v>
      </c>
      <c r="J6983" s="990" t="s">
        <v>19764</v>
      </c>
      <c r="K6983" s="797" t="s">
        <v>37071</v>
      </c>
      <c r="L6983" s="797">
        <v>12</v>
      </c>
      <c r="M6983" s="655">
        <v>42043.75</v>
      </c>
      <c r="N6983" s="797" t="s">
        <v>37071</v>
      </c>
      <c r="O6983" s="797">
        <v>3</v>
      </c>
      <c r="P6983" s="655">
        <v>10188.51</v>
      </c>
      <c r="Q6983" s="797" t="s">
        <v>37071</v>
      </c>
      <c r="R6983" s="797">
        <v>12</v>
      </c>
      <c r="S6983" s="1009">
        <v>42000</v>
      </c>
    </row>
    <row r="6984" spans="1:19" s="889" customFormat="1" ht="58.15">
      <c r="A6984" s="989" t="s">
        <v>1035</v>
      </c>
      <c r="B6984" s="399" t="s">
        <v>29742</v>
      </c>
      <c r="C6984" s="399" t="s">
        <v>115</v>
      </c>
      <c r="D6984" s="399" t="s">
        <v>37072</v>
      </c>
      <c r="E6984" s="342">
        <v>10000</v>
      </c>
      <c r="F6984" s="432" t="s">
        <v>37073</v>
      </c>
      <c r="G6984" s="778" t="s">
        <v>37074</v>
      </c>
      <c r="H6984" s="990" t="s">
        <v>37075</v>
      </c>
      <c r="I6984" s="990" t="s">
        <v>34498</v>
      </c>
      <c r="J6984" s="990" t="s">
        <v>19703</v>
      </c>
      <c r="K6984" s="797" t="s">
        <v>37076</v>
      </c>
      <c r="L6984" s="797">
        <v>4</v>
      </c>
      <c r="M6984" s="655">
        <v>45640</v>
      </c>
      <c r="N6984" s="797" t="s">
        <v>37076</v>
      </c>
      <c r="O6984" s="797">
        <v>0</v>
      </c>
      <c r="P6984" s="655">
        <v>0</v>
      </c>
      <c r="Q6984" s="797"/>
      <c r="R6984" s="797">
        <v>0</v>
      </c>
      <c r="S6984" s="1009">
        <v>0</v>
      </c>
    </row>
    <row r="6985" spans="1:19" s="889" customFormat="1" ht="34.9">
      <c r="A6985" s="989" t="s">
        <v>1035</v>
      </c>
      <c r="B6985" s="399" t="s">
        <v>29742</v>
      </c>
      <c r="C6985" s="399" t="s">
        <v>115</v>
      </c>
      <c r="D6985" s="399" t="s">
        <v>35306</v>
      </c>
      <c r="E6985" s="342">
        <v>1800</v>
      </c>
      <c r="F6985" s="432" t="s">
        <v>37077</v>
      </c>
      <c r="G6985" s="778" t="s">
        <v>37078</v>
      </c>
      <c r="H6985" s="990" t="s">
        <v>19749</v>
      </c>
      <c r="I6985" s="990" t="s">
        <v>29838</v>
      </c>
      <c r="J6985" s="990" t="s">
        <v>19749</v>
      </c>
      <c r="K6985" s="797" t="s">
        <v>37079</v>
      </c>
      <c r="L6985" s="797">
        <v>12</v>
      </c>
      <c r="M6985" s="655">
        <v>21600</v>
      </c>
      <c r="N6985" s="797" t="s">
        <v>37079</v>
      </c>
      <c r="O6985" s="797">
        <v>6</v>
      </c>
      <c r="P6985" s="655">
        <v>10800</v>
      </c>
      <c r="Q6985" s="797" t="s">
        <v>37079</v>
      </c>
      <c r="R6985" s="797">
        <v>12</v>
      </c>
      <c r="S6985" s="1009">
        <v>21600</v>
      </c>
    </row>
    <row r="6986" spans="1:19" s="889" customFormat="1" ht="34.9">
      <c r="A6986" s="989" t="s">
        <v>1035</v>
      </c>
      <c r="B6986" s="399" t="s">
        <v>29742</v>
      </c>
      <c r="C6986" s="399" t="s">
        <v>115</v>
      </c>
      <c r="D6986" s="399" t="s">
        <v>37080</v>
      </c>
      <c r="E6986" s="342">
        <v>7330</v>
      </c>
      <c r="F6986" s="432" t="s">
        <v>37081</v>
      </c>
      <c r="G6986" s="778" t="s">
        <v>37082</v>
      </c>
      <c r="H6986" s="990" t="s">
        <v>34399</v>
      </c>
      <c r="I6986" s="990" t="s">
        <v>19764</v>
      </c>
      <c r="J6986" s="990" t="s">
        <v>19764</v>
      </c>
      <c r="K6986" s="797" t="s">
        <v>37083</v>
      </c>
      <c r="L6986" s="797">
        <v>12</v>
      </c>
      <c r="M6986" s="655">
        <v>87960</v>
      </c>
      <c r="N6986" s="797" t="s">
        <v>37083</v>
      </c>
      <c r="O6986" s="797">
        <v>6</v>
      </c>
      <c r="P6986" s="655">
        <v>43979.99</v>
      </c>
      <c r="Q6986" s="797" t="s">
        <v>37083</v>
      </c>
      <c r="R6986" s="797">
        <v>12</v>
      </c>
      <c r="S6986" s="1009">
        <v>87960</v>
      </c>
    </row>
    <row r="6987" spans="1:19" s="889" customFormat="1" ht="34.9">
      <c r="A6987" s="989" t="s">
        <v>1035</v>
      </c>
      <c r="B6987" s="399" t="s">
        <v>29742</v>
      </c>
      <c r="C6987" s="399" t="s">
        <v>115</v>
      </c>
      <c r="D6987" s="399" t="s">
        <v>37084</v>
      </c>
      <c r="E6987" s="342">
        <v>6000</v>
      </c>
      <c r="F6987" s="432" t="s">
        <v>37085</v>
      </c>
      <c r="G6987" s="778" t="s">
        <v>37086</v>
      </c>
      <c r="H6987" s="990" t="s">
        <v>19729</v>
      </c>
      <c r="I6987" s="990" t="s">
        <v>19773</v>
      </c>
      <c r="J6987" s="990" t="s">
        <v>19703</v>
      </c>
      <c r="K6987" s="797" t="s">
        <v>37087</v>
      </c>
      <c r="L6987" s="797">
        <v>12</v>
      </c>
      <c r="M6987" s="655">
        <v>72000</v>
      </c>
      <c r="N6987" s="797" t="s">
        <v>37087</v>
      </c>
      <c r="O6987" s="797">
        <v>6</v>
      </c>
      <c r="P6987" s="655">
        <v>36000</v>
      </c>
      <c r="Q6987" s="797" t="s">
        <v>37087</v>
      </c>
      <c r="R6987" s="797">
        <v>12</v>
      </c>
      <c r="S6987" s="1009">
        <v>72000</v>
      </c>
    </row>
    <row r="6988" spans="1:19" s="889" customFormat="1" ht="34.9">
      <c r="A6988" s="989" t="s">
        <v>1035</v>
      </c>
      <c r="B6988" s="399" t="s">
        <v>29742</v>
      </c>
      <c r="C6988" s="399" t="s">
        <v>115</v>
      </c>
      <c r="D6988" s="399" t="s">
        <v>37088</v>
      </c>
      <c r="E6988" s="342">
        <v>7000</v>
      </c>
      <c r="F6988" s="432" t="s">
        <v>37089</v>
      </c>
      <c r="G6988" s="778" t="s">
        <v>37090</v>
      </c>
      <c r="H6988" s="990" t="s">
        <v>23359</v>
      </c>
      <c r="I6988" s="990" t="s">
        <v>19773</v>
      </c>
      <c r="J6988" s="990" t="s">
        <v>19703</v>
      </c>
      <c r="K6988" s="797" t="s">
        <v>37091</v>
      </c>
      <c r="L6988" s="797">
        <v>12</v>
      </c>
      <c r="M6988" s="655">
        <v>84000</v>
      </c>
      <c r="N6988" s="797" t="s">
        <v>37091</v>
      </c>
      <c r="O6988" s="797">
        <v>6</v>
      </c>
      <c r="P6988" s="655">
        <v>42295.35</v>
      </c>
      <c r="Q6988" s="797" t="s">
        <v>37091</v>
      </c>
      <c r="R6988" s="797">
        <v>12</v>
      </c>
      <c r="S6988" s="1009">
        <v>84000</v>
      </c>
    </row>
    <row r="6989" spans="1:19" s="889" customFormat="1" ht="34.9">
      <c r="A6989" s="989" t="s">
        <v>1035</v>
      </c>
      <c r="B6989" s="399" t="s">
        <v>29742</v>
      </c>
      <c r="C6989" s="399" t="s">
        <v>115</v>
      </c>
      <c r="D6989" s="399" t="s">
        <v>20390</v>
      </c>
      <c r="E6989" s="342">
        <v>2500</v>
      </c>
      <c r="F6989" s="432" t="s">
        <v>37092</v>
      </c>
      <c r="G6989" s="778" t="s">
        <v>37093</v>
      </c>
      <c r="H6989" s="990" t="s">
        <v>19713</v>
      </c>
      <c r="I6989" s="990" t="s">
        <v>34549</v>
      </c>
      <c r="J6989" s="990" t="s">
        <v>23402</v>
      </c>
      <c r="K6989" s="797" t="s">
        <v>37094</v>
      </c>
      <c r="L6989" s="797">
        <v>6</v>
      </c>
      <c r="M6989" s="655">
        <v>16235.83</v>
      </c>
      <c r="N6989" s="797" t="s">
        <v>37094</v>
      </c>
      <c r="O6989" s="797">
        <v>0</v>
      </c>
      <c r="P6989" s="655">
        <v>0</v>
      </c>
      <c r="Q6989" s="797"/>
      <c r="R6989" s="797">
        <v>0</v>
      </c>
      <c r="S6989" s="1009">
        <v>0</v>
      </c>
    </row>
    <row r="6990" spans="1:19" s="889" customFormat="1" ht="34.9">
      <c r="A6990" s="989" t="s">
        <v>1035</v>
      </c>
      <c r="B6990" s="399" t="s">
        <v>29742</v>
      </c>
      <c r="C6990" s="399" t="s">
        <v>115</v>
      </c>
      <c r="D6990" s="399" t="s">
        <v>34388</v>
      </c>
      <c r="E6990" s="342">
        <v>3000</v>
      </c>
      <c r="F6990" s="432" t="s">
        <v>37095</v>
      </c>
      <c r="G6990" s="778" t="s">
        <v>37096</v>
      </c>
      <c r="H6990" s="990" t="s">
        <v>19733</v>
      </c>
      <c r="I6990" s="990" t="s">
        <v>19773</v>
      </c>
      <c r="J6990" s="990" t="s">
        <v>19703</v>
      </c>
      <c r="K6990" s="797" t="s">
        <v>37097</v>
      </c>
      <c r="L6990" s="797">
        <v>12</v>
      </c>
      <c r="M6990" s="655">
        <v>36000</v>
      </c>
      <c r="N6990" s="797" t="s">
        <v>37097</v>
      </c>
      <c r="O6990" s="797">
        <v>6</v>
      </c>
      <c r="P6990" s="655">
        <v>18000</v>
      </c>
      <c r="Q6990" s="797" t="s">
        <v>37097</v>
      </c>
      <c r="R6990" s="797">
        <v>12</v>
      </c>
      <c r="S6990" s="1009">
        <v>36000</v>
      </c>
    </row>
    <row r="6991" spans="1:19" s="889" customFormat="1" ht="34.9">
      <c r="A6991" s="989" t="s">
        <v>1035</v>
      </c>
      <c r="B6991" s="399" t="s">
        <v>29742</v>
      </c>
      <c r="C6991" s="399" t="s">
        <v>115</v>
      </c>
      <c r="D6991" s="399" t="s">
        <v>37098</v>
      </c>
      <c r="E6991" s="342">
        <v>3600</v>
      </c>
      <c r="F6991" s="432" t="s">
        <v>37099</v>
      </c>
      <c r="G6991" s="778" t="s">
        <v>37100</v>
      </c>
      <c r="H6991" s="990" t="s">
        <v>19741</v>
      </c>
      <c r="I6991" s="990" t="s">
        <v>34377</v>
      </c>
      <c r="J6991" s="990" t="s">
        <v>19749</v>
      </c>
      <c r="K6991" s="797" t="s">
        <v>37101</v>
      </c>
      <c r="L6991" s="797">
        <v>12</v>
      </c>
      <c r="M6991" s="655">
        <v>43200</v>
      </c>
      <c r="N6991" s="797" t="s">
        <v>37101</v>
      </c>
      <c r="O6991" s="797">
        <v>6</v>
      </c>
      <c r="P6991" s="655">
        <v>21600</v>
      </c>
      <c r="Q6991" s="797" t="s">
        <v>37101</v>
      </c>
      <c r="R6991" s="797">
        <v>12</v>
      </c>
      <c r="S6991" s="1009">
        <v>43200</v>
      </c>
    </row>
    <row r="6992" spans="1:19" s="889" customFormat="1" ht="34.9">
      <c r="A6992" s="989" t="s">
        <v>1035</v>
      </c>
      <c r="B6992" s="399" t="s">
        <v>29742</v>
      </c>
      <c r="C6992" s="399" t="s">
        <v>115</v>
      </c>
      <c r="D6992" s="399" t="s">
        <v>34562</v>
      </c>
      <c r="E6992" s="342">
        <v>4000</v>
      </c>
      <c r="F6992" s="432" t="s">
        <v>37102</v>
      </c>
      <c r="G6992" s="778" t="s">
        <v>37103</v>
      </c>
      <c r="H6992" s="990" t="s">
        <v>19733</v>
      </c>
      <c r="I6992" s="990" t="s">
        <v>19773</v>
      </c>
      <c r="J6992" s="990" t="s">
        <v>19703</v>
      </c>
      <c r="K6992" s="797" t="s">
        <v>37104</v>
      </c>
      <c r="L6992" s="797">
        <v>12</v>
      </c>
      <c r="M6992" s="655">
        <v>48000</v>
      </c>
      <c r="N6992" s="797" t="s">
        <v>37104</v>
      </c>
      <c r="O6992" s="797">
        <v>6</v>
      </c>
      <c r="P6992" s="655">
        <v>24000</v>
      </c>
      <c r="Q6992" s="797" t="s">
        <v>37104</v>
      </c>
      <c r="R6992" s="797">
        <v>12</v>
      </c>
      <c r="S6992" s="1009">
        <v>48000</v>
      </c>
    </row>
    <row r="6993" spans="1:19" s="889" customFormat="1" ht="34.9">
      <c r="A6993" s="989" t="s">
        <v>1035</v>
      </c>
      <c r="B6993" s="399" t="s">
        <v>29742</v>
      </c>
      <c r="C6993" s="399" t="s">
        <v>115</v>
      </c>
      <c r="D6993" s="399" t="s">
        <v>34404</v>
      </c>
      <c r="E6993" s="342">
        <v>1700</v>
      </c>
      <c r="F6993" s="432" t="s">
        <v>37105</v>
      </c>
      <c r="G6993" s="778" t="s">
        <v>37106</v>
      </c>
      <c r="H6993" s="990" t="s">
        <v>34382</v>
      </c>
      <c r="I6993" s="990" t="s">
        <v>19829</v>
      </c>
      <c r="J6993" s="990" t="s">
        <v>34382</v>
      </c>
      <c r="K6993" s="797" t="s">
        <v>37107</v>
      </c>
      <c r="L6993" s="797">
        <v>12</v>
      </c>
      <c r="M6993" s="655">
        <v>20400</v>
      </c>
      <c r="N6993" s="797" t="s">
        <v>37107</v>
      </c>
      <c r="O6993" s="797">
        <v>6</v>
      </c>
      <c r="P6993" s="655">
        <v>10200</v>
      </c>
      <c r="Q6993" s="797" t="s">
        <v>37107</v>
      </c>
      <c r="R6993" s="797">
        <v>12</v>
      </c>
      <c r="S6993" s="1009">
        <v>20400</v>
      </c>
    </row>
    <row r="6994" spans="1:19" s="889" customFormat="1" ht="34.9">
      <c r="A6994" s="989" t="s">
        <v>1035</v>
      </c>
      <c r="B6994" s="399" t="s">
        <v>29742</v>
      </c>
      <c r="C6994" s="399" t="s">
        <v>115</v>
      </c>
      <c r="D6994" s="399" t="s">
        <v>37108</v>
      </c>
      <c r="E6994" s="342">
        <v>2500</v>
      </c>
      <c r="F6994" s="432" t="s">
        <v>37109</v>
      </c>
      <c r="G6994" s="778" t="s">
        <v>37110</v>
      </c>
      <c r="H6994" s="990" t="s">
        <v>19733</v>
      </c>
      <c r="I6994" s="990" t="s">
        <v>19764</v>
      </c>
      <c r="J6994" s="990" t="s">
        <v>19764</v>
      </c>
      <c r="K6994" s="797" t="s">
        <v>37111</v>
      </c>
      <c r="L6994" s="797">
        <v>12</v>
      </c>
      <c r="M6994" s="655">
        <v>29264.81</v>
      </c>
      <c r="N6994" s="797" t="s">
        <v>37111</v>
      </c>
      <c r="O6994" s="797">
        <v>6</v>
      </c>
      <c r="P6994" s="655">
        <v>15000</v>
      </c>
      <c r="Q6994" s="797" t="s">
        <v>37111</v>
      </c>
      <c r="R6994" s="797">
        <v>12</v>
      </c>
      <c r="S6994" s="1009">
        <v>30000</v>
      </c>
    </row>
    <row r="6995" spans="1:19" s="889" customFormat="1" ht="34.9">
      <c r="A6995" s="989" t="s">
        <v>1035</v>
      </c>
      <c r="B6995" s="399" t="s">
        <v>29742</v>
      </c>
      <c r="C6995" s="399" t="s">
        <v>115</v>
      </c>
      <c r="D6995" s="399" t="s">
        <v>35442</v>
      </c>
      <c r="E6995" s="342">
        <v>3500</v>
      </c>
      <c r="F6995" s="432" t="s">
        <v>37112</v>
      </c>
      <c r="G6995" s="778" t="s">
        <v>37113</v>
      </c>
      <c r="H6995" s="990" t="s">
        <v>19733</v>
      </c>
      <c r="I6995" s="990" t="s">
        <v>19764</v>
      </c>
      <c r="J6995" s="990" t="s">
        <v>19764</v>
      </c>
      <c r="K6995" s="797" t="s">
        <v>37114</v>
      </c>
      <c r="L6995" s="797">
        <v>4</v>
      </c>
      <c r="M6995" s="655">
        <v>22254.17</v>
      </c>
      <c r="N6995" s="797" t="s">
        <v>37114</v>
      </c>
      <c r="O6995" s="797">
        <v>0</v>
      </c>
      <c r="P6995" s="655">
        <v>0</v>
      </c>
      <c r="Q6995" s="797"/>
      <c r="R6995" s="797">
        <v>0</v>
      </c>
      <c r="S6995" s="1009">
        <v>0</v>
      </c>
    </row>
    <row r="6996" spans="1:19" s="889" customFormat="1" ht="34.9">
      <c r="A6996" s="989" t="s">
        <v>1035</v>
      </c>
      <c r="B6996" s="399" t="s">
        <v>29742</v>
      </c>
      <c r="C6996" s="399" t="s">
        <v>115</v>
      </c>
      <c r="D6996" s="399" t="s">
        <v>37115</v>
      </c>
      <c r="E6996" s="342">
        <v>3000</v>
      </c>
      <c r="F6996" s="432" t="s">
        <v>37116</v>
      </c>
      <c r="G6996" s="778" t="s">
        <v>37117</v>
      </c>
      <c r="H6996" s="990" t="s">
        <v>19810</v>
      </c>
      <c r="I6996" s="990" t="s">
        <v>19773</v>
      </c>
      <c r="J6996" s="990" t="s">
        <v>19703</v>
      </c>
      <c r="K6996" s="797" t="s">
        <v>37118</v>
      </c>
      <c r="L6996" s="797">
        <v>12</v>
      </c>
      <c r="M6996" s="655">
        <v>36000</v>
      </c>
      <c r="N6996" s="797" t="s">
        <v>37118</v>
      </c>
      <c r="O6996" s="797">
        <v>6</v>
      </c>
      <c r="P6996" s="655">
        <v>18000</v>
      </c>
      <c r="Q6996" s="797" t="s">
        <v>37118</v>
      </c>
      <c r="R6996" s="797">
        <v>12</v>
      </c>
      <c r="S6996" s="1009">
        <v>36000</v>
      </c>
    </row>
    <row r="6997" spans="1:19" s="889" customFormat="1" ht="34.9">
      <c r="A6997" s="989" t="s">
        <v>1035</v>
      </c>
      <c r="B6997" s="399" t="s">
        <v>29742</v>
      </c>
      <c r="C6997" s="399" t="s">
        <v>115</v>
      </c>
      <c r="D6997" s="399" t="s">
        <v>34388</v>
      </c>
      <c r="E6997" s="342">
        <v>3000</v>
      </c>
      <c r="F6997" s="432" t="s">
        <v>37119</v>
      </c>
      <c r="G6997" s="778" t="s">
        <v>37120</v>
      </c>
      <c r="H6997" s="990" t="s">
        <v>19733</v>
      </c>
      <c r="I6997" s="990" t="s">
        <v>19764</v>
      </c>
      <c r="J6997" s="990" t="s">
        <v>19764</v>
      </c>
      <c r="K6997" s="797" t="s">
        <v>37121</v>
      </c>
      <c r="L6997" s="797">
        <v>12</v>
      </c>
      <c r="M6997" s="655">
        <v>36000</v>
      </c>
      <c r="N6997" s="797" t="s">
        <v>37121</v>
      </c>
      <c r="O6997" s="797">
        <v>6</v>
      </c>
      <c r="P6997" s="655">
        <v>18000</v>
      </c>
      <c r="Q6997" s="797" t="s">
        <v>37121</v>
      </c>
      <c r="R6997" s="797">
        <v>12</v>
      </c>
      <c r="S6997" s="1009">
        <v>36000</v>
      </c>
    </row>
    <row r="6998" spans="1:19" s="889" customFormat="1" ht="34.9">
      <c r="A6998" s="989" t="s">
        <v>1035</v>
      </c>
      <c r="B6998" s="399" t="s">
        <v>29742</v>
      </c>
      <c r="C6998" s="399" t="s">
        <v>115</v>
      </c>
      <c r="D6998" s="399" t="s">
        <v>34430</v>
      </c>
      <c r="E6998" s="342">
        <v>3000</v>
      </c>
      <c r="F6998" s="432" t="s">
        <v>37122</v>
      </c>
      <c r="G6998" s="778" t="s">
        <v>37123</v>
      </c>
      <c r="H6998" s="990" t="s">
        <v>19733</v>
      </c>
      <c r="I6998" s="990" t="s">
        <v>34498</v>
      </c>
      <c r="J6998" s="990" t="s">
        <v>20890</v>
      </c>
      <c r="K6998" s="797" t="s">
        <v>37124</v>
      </c>
      <c r="L6998" s="797">
        <v>12</v>
      </c>
      <c r="M6998" s="655">
        <v>36000</v>
      </c>
      <c r="N6998" s="797" t="s">
        <v>37124</v>
      </c>
      <c r="O6998" s="797">
        <v>4</v>
      </c>
      <c r="P6998" s="655">
        <v>16408</v>
      </c>
      <c r="Q6998" s="797" t="s">
        <v>37124</v>
      </c>
      <c r="R6998" s="797">
        <v>12</v>
      </c>
      <c r="S6998" s="1009">
        <v>36000</v>
      </c>
    </row>
    <row r="6999" spans="1:19" s="889" customFormat="1" ht="34.9">
      <c r="A6999" s="989" t="s">
        <v>1035</v>
      </c>
      <c r="B6999" s="399" t="s">
        <v>29742</v>
      </c>
      <c r="C6999" s="399" t="s">
        <v>115</v>
      </c>
      <c r="D6999" s="399" t="s">
        <v>37125</v>
      </c>
      <c r="E6999" s="342">
        <v>8600</v>
      </c>
      <c r="F6999" s="432" t="s">
        <v>37126</v>
      </c>
      <c r="G6999" s="778" t="s">
        <v>37127</v>
      </c>
      <c r="H6999" s="990" t="s">
        <v>19733</v>
      </c>
      <c r="I6999" s="990" t="s">
        <v>19773</v>
      </c>
      <c r="J6999" s="990" t="s">
        <v>19703</v>
      </c>
      <c r="K6999" s="797" t="s">
        <v>37128</v>
      </c>
      <c r="L6999" s="797">
        <v>12</v>
      </c>
      <c r="M6999" s="655">
        <v>103200</v>
      </c>
      <c r="N6999" s="797" t="s">
        <v>37128</v>
      </c>
      <c r="O6999" s="797">
        <v>6</v>
      </c>
      <c r="P6999" s="655">
        <v>51600</v>
      </c>
      <c r="Q6999" s="797" t="s">
        <v>37128</v>
      </c>
      <c r="R6999" s="797">
        <v>12</v>
      </c>
      <c r="S6999" s="1009">
        <v>103200</v>
      </c>
    </row>
    <row r="7000" spans="1:19" s="889" customFormat="1" ht="34.9">
      <c r="A7000" s="989" t="s">
        <v>1035</v>
      </c>
      <c r="B7000" s="399" t="s">
        <v>29742</v>
      </c>
      <c r="C7000" s="399" t="s">
        <v>115</v>
      </c>
      <c r="D7000" s="399" t="s">
        <v>34430</v>
      </c>
      <c r="E7000" s="342">
        <v>3000</v>
      </c>
      <c r="F7000" s="432" t="s">
        <v>37129</v>
      </c>
      <c r="G7000" s="778" t="s">
        <v>37130</v>
      </c>
      <c r="H7000" s="990" t="s">
        <v>19733</v>
      </c>
      <c r="I7000" s="990" t="s">
        <v>19773</v>
      </c>
      <c r="J7000" s="990" t="s">
        <v>19703</v>
      </c>
      <c r="K7000" s="797" t="s">
        <v>37131</v>
      </c>
      <c r="L7000" s="797">
        <v>12</v>
      </c>
      <c r="M7000" s="655">
        <v>36000</v>
      </c>
      <c r="N7000" s="797" t="s">
        <v>37131</v>
      </c>
      <c r="O7000" s="797">
        <v>6</v>
      </c>
      <c r="P7000" s="655">
        <v>19575</v>
      </c>
      <c r="Q7000" s="797" t="s">
        <v>37131</v>
      </c>
      <c r="R7000" s="797">
        <v>12</v>
      </c>
      <c r="S7000" s="1009">
        <v>36000</v>
      </c>
    </row>
    <row r="7001" spans="1:19" s="889" customFormat="1" ht="34.9">
      <c r="A7001" s="989" t="s">
        <v>1035</v>
      </c>
      <c r="B7001" s="399" t="s">
        <v>29742</v>
      </c>
      <c r="C7001" s="399" t="s">
        <v>115</v>
      </c>
      <c r="D7001" s="399" t="s">
        <v>37132</v>
      </c>
      <c r="E7001" s="342">
        <v>2000</v>
      </c>
      <c r="F7001" s="432" t="s">
        <v>37133</v>
      </c>
      <c r="G7001" s="778" t="s">
        <v>37134</v>
      </c>
      <c r="H7001" s="990" t="s">
        <v>19713</v>
      </c>
      <c r="I7001" s="990" t="s">
        <v>19764</v>
      </c>
      <c r="J7001" s="990" t="s">
        <v>19764</v>
      </c>
      <c r="K7001" s="797" t="s">
        <v>37135</v>
      </c>
      <c r="L7001" s="797">
        <v>12</v>
      </c>
      <c r="M7001" s="655">
        <v>24000</v>
      </c>
      <c r="N7001" s="797" t="s">
        <v>37135</v>
      </c>
      <c r="O7001" s="797">
        <v>6</v>
      </c>
      <c r="P7001" s="655">
        <v>12000</v>
      </c>
      <c r="Q7001" s="797" t="s">
        <v>37135</v>
      </c>
      <c r="R7001" s="797">
        <v>12</v>
      </c>
      <c r="S7001" s="1009">
        <v>24000</v>
      </c>
    </row>
    <row r="7002" spans="1:19" s="889" customFormat="1" ht="34.9">
      <c r="A7002" s="989" t="s">
        <v>1035</v>
      </c>
      <c r="B7002" s="399" t="s">
        <v>29742</v>
      </c>
      <c r="C7002" s="399" t="s">
        <v>115</v>
      </c>
      <c r="D7002" s="399" t="s">
        <v>37136</v>
      </c>
      <c r="E7002" s="342">
        <v>2500</v>
      </c>
      <c r="F7002" s="432" t="s">
        <v>37137</v>
      </c>
      <c r="G7002" s="778" t="s">
        <v>37138</v>
      </c>
      <c r="H7002" s="990" t="s">
        <v>19733</v>
      </c>
      <c r="I7002" s="990" t="s">
        <v>19764</v>
      </c>
      <c r="J7002" s="990" t="s">
        <v>19764</v>
      </c>
      <c r="K7002" s="797" t="s">
        <v>37139</v>
      </c>
      <c r="L7002" s="797">
        <v>12</v>
      </c>
      <c r="M7002" s="655">
        <v>30000</v>
      </c>
      <c r="N7002" s="797" t="s">
        <v>37139</v>
      </c>
      <c r="O7002" s="797">
        <v>6</v>
      </c>
      <c r="P7002" s="655">
        <v>15000</v>
      </c>
      <c r="Q7002" s="797" t="s">
        <v>37139</v>
      </c>
      <c r="R7002" s="797">
        <v>12</v>
      </c>
      <c r="S7002" s="1009">
        <v>30000</v>
      </c>
    </row>
    <row r="7003" spans="1:19" s="889" customFormat="1" ht="34.9">
      <c r="A7003" s="989" t="s">
        <v>1035</v>
      </c>
      <c r="B7003" s="399" t="s">
        <v>29742</v>
      </c>
      <c r="C7003" s="399" t="s">
        <v>115</v>
      </c>
      <c r="D7003" s="399" t="s">
        <v>34430</v>
      </c>
      <c r="E7003" s="342">
        <v>2500</v>
      </c>
      <c r="F7003" s="432" t="s">
        <v>37140</v>
      </c>
      <c r="G7003" s="778" t="s">
        <v>37141</v>
      </c>
      <c r="H7003" s="990" t="s">
        <v>19713</v>
      </c>
      <c r="I7003" s="990" t="s">
        <v>19773</v>
      </c>
      <c r="J7003" s="990" t="s">
        <v>19703</v>
      </c>
      <c r="K7003" s="797" t="s">
        <v>37142</v>
      </c>
      <c r="L7003" s="797">
        <v>12</v>
      </c>
      <c r="M7003" s="655">
        <v>30000</v>
      </c>
      <c r="N7003" s="797" t="s">
        <v>37142</v>
      </c>
      <c r="O7003" s="797">
        <v>6</v>
      </c>
      <c r="P7003" s="655">
        <v>15000</v>
      </c>
      <c r="Q7003" s="797" t="s">
        <v>37142</v>
      </c>
      <c r="R7003" s="797">
        <v>12</v>
      </c>
      <c r="S7003" s="1009">
        <v>30000</v>
      </c>
    </row>
    <row r="7004" spans="1:19" s="889" customFormat="1" ht="34.9">
      <c r="A7004" s="989" t="s">
        <v>1035</v>
      </c>
      <c r="B7004" s="399" t="s">
        <v>29742</v>
      </c>
      <c r="C7004" s="399" t="s">
        <v>115</v>
      </c>
      <c r="D7004" s="399" t="s">
        <v>34892</v>
      </c>
      <c r="E7004" s="342">
        <v>2000</v>
      </c>
      <c r="F7004" s="432" t="s">
        <v>37143</v>
      </c>
      <c r="G7004" s="778" t="s">
        <v>37144</v>
      </c>
      <c r="H7004" s="990" t="s">
        <v>20568</v>
      </c>
      <c r="I7004" s="990" t="s">
        <v>19764</v>
      </c>
      <c r="J7004" s="990" t="s">
        <v>19764</v>
      </c>
      <c r="K7004" s="797" t="s">
        <v>37145</v>
      </c>
      <c r="L7004" s="797">
        <v>12</v>
      </c>
      <c r="M7004" s="655">
        <v>24000</v>
      </c>
      <c r="N7004" s="797" t="s">
        <v>37145</v>
      </c>
      <c r="O7004" s="797">
        <v>6</v>
      </c>
      <c r="P7004" s="655">
        <v>12000</v>
      </c>
      <c r="Q7004" s="797" t="s">
        <v>37145</v>
      </c>
      <c r="R7004" s="797">
        <v>12</v>
      </c>
      <c r="S7004" s="1009">
        <v>24000</v>
      </c>
    </row>
    <row r="7005" spans="1:19" s="889" customFormat="1" ht="34.9">
      <c r="A7005" s="989" t="s">
        <v>1035</v>
      </c>
      <c r="B7005" s="399" t="s">
        <v>29742</v>
      </c>
      <c r="C7005" s="399" t="s">
        <v>115</v>
      </c>
      <c r="D7005" s="399" t="s">
        <v>34771</v>
      </c>
      <c r="E7005" s="342">
        <v>3000</v>
      </c>
      <c r="F7005" s="432" t="s">
        <v>37146</v>
      </c>
      <c r="G7005" s="778" t="s">
        <v>37147</v>
      </c>
      <c r="H7005" s="990" t="s">
        <v>19733</v>
      </c>
      <c r="I7005" s="990" t="s">
        <v>19764</v>
      </c>
      <c r="J7005" s="990" t="s">
        <v>19764</v>
      </c>
      <c r="K7005" s="797" t="s">
        <v>37148</v>
      </c>
      <c r="L7005" s="797">
        <v>12</v>
      </c>
      <c r="M7005" s="655">
        <v>36000</v>
      </c>
      <c r="N7005" s="797" t="s">
        <v>37148</v>
      </c>
      <c r="O7005" s="797">
        <v>6</v>
      </c>
      <c r="P7005" s="655">
        <v>18000</v>
      </c>
      <c r="Q7005" s="797" t="s">
        <v>37148</v>
      </c>
      <c r="R7005" s="797">
        <v>12</v>
      </c>
      <c r="S7005" s="1009">
        <v>36000</v>
      </c>
    </row>
    <row r="7006" spans="1:19" s="889" customFormat="1" ht="34.9">
      <c r="A7006" s="989" t="s">
        <v>1035</v>
      </c>
      <c r="B7006" s="399" t="s">
        <v>29742</v>
      </c>
      <c r="C7006" s="399" t="s">
        <v>115</v>
      </c>
      <c r="D7006" s="399" t="s">
        <v>34822</v>
      </c>
      <c r="E7006" s="342">
        <v>5000</v>
      </c>
      <c r="F7006" s="432" t="s">
        <v>37149</v>
      </c>
      <c r="G7006" s="778" t="s">
        <v>37150</v>
      </c>
      <c r="H7006" s="990" t="s">
        <v>19733</v>
      </c>
      <c r="I7006" s="990" t="s">
        <v>19773</v>
      </c>
      <c r="J7006" s="990" t="s">
        <v>19703</v>
      </c>
      <c r="K7006" s="797" t="s">
        <v>37151</v>
      </c>
      <c r="L7006" s="797">
        <v>12</v>
      </c>
      <c r="M7006" s="655">
        <v>60000</v>
      </c>
      <c r="N7006" s="797" t="s">
        <v>37151</v>
      </c>
      <c r="O7006" s="797">
        <v>2</v>
      </c>
      <c r="P7006" s="655">
        <v>10153.33</v>
      </c>
      <c r="Q7006" s="797" t="s">
        <v>37151</v>
      </c>
      <c r="R7006" s="797">
        <v>12</v>
      </c>
      <c r="S7006" s="1009">
        <v>60000</v>
      </c>
    </row>
    <row r="7007" spans="1:19" s="889" customFormat="1" ht="34.9">
      <c r="A7007" s="989" t="s">
        <v>1035</v>
      </c>
      <c r="B7007" s="399" t="s">
        <v>29742</v>
      </c>
      <c r="C7007" s="399" t="s">
        <v>115</v>
      </c>
      <c r="D7007" s="399" t="s">
        <v>37152</v>
      </c>
      <c r="E7007" s="342">
        <v>6500</v>
      </c>
      <c r="F7007" s="432" t="s">
        <v>37153</v>
      </c>
      <c r="G7007" s="778" t="s">
        <v>37154</v>
      </c>
      <c r="H7007" s="990" t="s">
        <v>19733</v>
      </c>
      <c r="I7007" s="990" t="s">
        <v>19764</v>
      </c>
      <c r="J7007" s="990" t="s">
        <v>19764</v>
      </c>
      <c r="K7007" s="797" t="s">
        <v>37155</v>
      </c>
      <c r="L7007" s="797">
        <v>10</v>
      </c>
      <c r="M7007" s="655">
        <v>67346.5</v>
      </c>
      <c r="N7007" s="797" t="s">
        <v>37155</v>
      </c>
      <c r="O7007" s="797">
        <v>0</v>
      </c>
      <c r="P7007" s="655">
        <v>0</v>
      </c>
      <c r="Q7007" s="797"/>
      <c r="R7007" s="797">
        <v>12</v>
      </c>
      <c r="S7007" s="1009">
        <v>78000</v>
      </c>
    </row>
    <row r="7008" spans="1:19" s="889" customFormat="1" ht="34.9">
      <c r="A7008" s="989" t="s">
        <v>1035</v>
      </c>
      <c r="B7008" s="399" t="s">
        <v>29742</v>
      </c>
      <c r="C7008" s="399" t="s">
        <v>115</v>
      </c>
      <c r="D7008" s="399" t="s">
        <v>35544</v>
      </c>
      <c r="E7008" s="342">
        <v>3000</v>
      </c>
      <c r="F7008" s="432" t="s">
        <v>37156</v>
      </c>
      <c r="G7008" s="778" t="s">
        <v>37157</v>
      </c>
      <c r="H7008" s="990" t="s">
        <v>19733</v>
      </c>
      <c r="I7008" s="990" t="s">
        <v>19773</v>
      </c>
      <c r="J7008" s="990" t="s">
        <v>19703</v>
      </c>
      <c r="K7008" s="797" t="s">
        <v>37158</v>
      </c>
      <c r="L7008" s="797">
        <v>12</v>
      </c>
      <c r="M7008" s="655">
        <v>36000</v>
      </c>
      <c r="N7008" s="797" t="s">
        <v>37158</v>
      </c>
      <c r="O7008" s="797">
        <v>6</v>
      </c>
      <c r="P7008" s="655">
        <v>18000</v>
      </c>
      <c r="Q7008" s="797" t="s">
        <v>37158</v>
      </c>
      <c r="R7008" s="797">
        <v>12</v>
      </c>
      <c r="S7008" s="1009">
        <v>36000</v>
      </c>
    </row>
    <row r="7009" spans="1:19" s="889" customFormat="1" ht="34.9">
      <c r="A7009" s="989" t="s">
        <v>1035</v>
      </c>
      <c r="B7009" s="399" t="s">
        <v>29742</v>
      </c>
      <c r="C7009" s="399" t="s">
        <v>115</v>
      </c>
      <c r="D7009" s="399" t="s">
        <v>37159</v>
      </c>
      <c r="E7009" s="342">
        <v>5000</v>
      </c>
      <c r="F7009" s="432" t="s">
        <v>37160</v>
      </c>
      <c r="G7009" s="778" t="s">
        <v>37161</v>
      </c>
      <c r="H7009" s="990" t="s">
        <v>19823</v>
      </c>
      <c r="I7009" s="990" t="s">
        <v>19764</v>
      </c>
      <c r="J7009" s="990" t="s">
        <v>19764</v>
      </c>
      <c r="K7009" s="797" t="s">
        <v>37162</v>
      </c>
      <c r="L7009" s="797">
        <v>12</v>
      </c>
      <c r="M7009" s="655">
        <v>60000</v>
      </c>
      <c r="N7009" s="797" t="s">
        <v>37162</v>
      </c>
      <c r="O7009" s="797">
        <v>6</v>
      </c>
      <c r="P7009" s="655">
        <v>30000</v>
      </c>
      <c r="Q7009" s="797" t="s">
        <v>37162</v>
      </c>
      <c r="R7009" s="797">
        <v>12</v>
      </c>
      <c r="S7009" s="1009">
        <v>60000</v>
      </c>
    </row>
    <row r="7010" spans="1:19" s="889" customFormat="1" ht="34.9">
      <c r="A7010" s="989" t="s">
        <v>1035</v>
      </c>
      <c r="B7010" s="399" t="s">
        <v>29742</v>
      </c>
      <c r="C7010" s="399" t="s">
        <v>115</v>
      </c>
      <c r="D7010" s="399" t="s">
        <v>37163</v>
      </c>
      <c r="E7010" s="342">
        <v>3000</v>
      </c>
      <c r="F7010" s="432" t="s">
        <v>37164</v>
      </c>
      <c r="G7010" s="778" t="s">
        <v>37165</v>
      </c>
      <c r="H7010" s="990" t="s">
        <v>19733</v>
      </c>
      <c r="I7010" s="990" t="s">
        <v>19764</v>
      </c>
      <c r="J7010" s="990" t="s">
        <v>19764</v>
      </c>
      <c r="K7010" s="797" t="s">
        <v>37166</v>
      </c>
      <c r="L7010" s="797">
        <v>12</v>
      </c>
      <c r="M7010" s="655">
        <v>36000</v>
      </c>
      <c r="N7010" s="797" t="s">
        <v>37166</v>
      </c>
      <c r="O7010" s="797">
        <v>6</v>
      </c>
      <c r="P7010" s="655">
        <v>18000</v>
      </c>
      <c r="Q7010" s="797" t="s">
        <v>37166</v>
      </c>
      <c r="R7010" s="797">
        <v>12</v>
      </c>
      <c r="S7010" s="1009">
        <v>36000</v>
      </c>
    </row>
    <row r="7011" spans="1:19" s="889" customFormat="1" ht="34.9">
      <c r="A7011" s="989" t="s">
        <v>1035</v>
      </c>
      <c r="B7011" s="399" t="s">
        <v>29742</v>
      </c>
      <c r="C7011" s="399" t="s">
        <v>115</v>
      </c>
      <c r="D7011" s="399" t="s">
        <v>35318</v>
      </c>
      <c r="E7011" s="342">
        <v>4000</v>
      </c>
      <c r="F7011" s="432" t="s">
        <v>37167</v>
      </c>
      <c r="G7011" s="778" t="s">
        <v>37168</v>
      </c>
      <c r="H7011" s="990" t="s">
        <v>34399</v>
      </c>
      <c r="I7011" s="990" t="s">
        <v>19773</v>
      </c>
      <c r="J7011" s="990" t="s">
        <v>19703</v>
      </c>
      <c r="K7011" s="797" t="s">
        <v>37169</v>
      </c>
      <c r="L7011" s="797">
        <v>12</v>
      </c>
      <c r="M7011" s="655">
        <v>48000</v>
      </c>
      <c r="N7011" s="797" t="s">
        <v>37169</v>
      </c>
      <c r="O7011" s="797">
        <v>6</v>
      </c>
      <c r="P7011" s="655">
        <v>24000</v>
      </c>
      <c r="Q7011" s="797" t="s">
        <v>37169</v>
      </c>
      <c r="R7011" s="797">
        <v>12</v>
      </c>
      <c r="S7011" s="1009">
        <v>48000</v>
      </c>
    </row>
    <row r="7012" spans="1:19" s="889" customFormat="1" ht="34.9">
      <c r="A7012" s="989" t="s">
        <v>1035</v>
      </c>
      <c r="B7012" s="399" t="s">
        <v>29742</v>
      </c>
      <c r="C7012" s="399" t="s">
        <v>115</v>
      </c>
      <c r="D7012" s="399" t="s">
        <v>34899</v>
      </c>
      <c r="E7012" s="342">
        <v>1700</v>
      </c>
      <c r="F7012" s="432" t="s">
        <v>37170</v>
      </c>
      <c r="G7012" s="778" t="s">
        <v>37171</v>
      </c>
      <c r="H7012" s="990" t="s">
        <v>34382</v>
      </c>
      <c r="I7012" s="990" t="s">
        <v>19829</v>
      </c>
      <c r="J7012" s="990" t="s">
        <v>34382</v>
      </c>
      <c r="K7012" s="797" t="s">
        <v>37172</v>
      </c>
      <c r="L7012" s="797">
        <v>12</v>
      </c>
      <c r="M7012" s="655">
        <v>20400</v>
      </c>
      <c r="N7012" s="797" t="s">
        <v>37172</v>
      </c>
      <c r="O7012" s="797">
        <v>6</v>
      </c>
      <c r="P7012" s="655">
        <v>10200</v>
      </c>
      <c r="Q7012" s="797" t="s">
        <v>37172</v>
      </c>
      <c r="R7012" s="797">
        <v>12</v>
      </c>
      <c r="S7012" s="1009">
        <v>20400</v>
      </c>
    </row>
    <row r="7013" spans="1:19" s="889" customFormat="1" ht="34.9">
      <c r="A7013" s="989" t="s">
        <v>1035</v>
      </c>
      <c r="B7013" s="399" t="s">
        <v>29742</v>
      </c>
      <c r="C7013" s="399" t="s">
        <v>115</v>
      </c>
      <c r="D7013" s="399" t="s">
        <v>37173</v>
      </c>
      <c r="E7013" s="342">
        <v>3800</v>
      </c>
      <c r="F7013" s="432" t="s">
        <v>37174</v>
      </c>
      <c r="G7013" s="778" t="s">
        <v>37175</v>
      </c>
      <c r="H7013" s="990" t="s">
        <v>35979</v>
      </c>
      <c r="I7013" s="990" t="s">
        <v>34428</v>
      </c>
      <c r="J7013" s="990" t="s">
        <v>19773</v>
      </c>
      <c r="K7013" s="797" t="s">
        <v>37176</v>
      </c>
      <c r="L7013" s="797">
        <v>12</v>
      </c>
      <c r="M7013" s="655">
        <v>45600</v>
      </c>
      <c r="N7013" s="797" t="s">
        <v>37176</v>
      </c>
      <c r="O7013" s="797">
        <v>6</v>
      </c>
      <c r="P7013" s="655">
        <v>22800</v>
      </c>
      <c r="Q7013" s="797" t="s">
        <v>37176</v>
      </c>
      <c r="R7013" s="797">
        <v>12</v>
      </c>
      <c r="S7013" s="1009">
        <v>45600</v>
      </c>
    </row>
    <row r="7014" spans="1:19" s="889" customFormat="1" ht="34.9">
      <c r="A7014" s="989" t="s">
        <v>1035</v>
      </c>
      <c r="B7014" s="399" t="s">
        <v>29742</v>
      </c>
      <c r="C7014" s="399" t="s">
        <v>115</v>
      </c>
      <c r="D7014" s="399" t="s">
        <v>37177</v>
      </c>
      <c r="E7014" s="342">
        <v>3000</v>
      </c>
      <c r="F7014" s="432" t="s">
        <v>37178</v>
      </c>
      <c r="G7014" s="778" t="s">
        <v>37179</v>
      </c>
      <c r="H7014" s="990" t="s">
        <v>19713</v>
      </c>
      <c r="I7014" s="990" t="s">
        <v>34428</v>
      </c>
      <c r="J7014" s="990" t="s">
        <v>19773</v>
      </c>
      <c r="K7014" s="797" t="s">
        <v>37180</v>
      </c>
      <c r="L7014" s="797">
        <v>12</v>
      </c>
      <c r="M7014" s="655">
        <v>36000</v>
      </c>
      <c r="N7014" s="797" t="s">
        <v>37180</v>
      </c>
      <c r="O7014" s="797">
        <v>6</v>
      </c>
      <c r="P7014" s="655">
        <v>18000</v>
      </c>
      <c r="Q7014" s="797" t="s">
        <v>37180</v>
      </c>
      <c r="R7014" s="797">
        <v>12</v>
      </c>
      <c r="S7014" s="1009">
        <v>36000</v>
      </c>
    </row>
    <row r="7015" spans="1:19" s="889" customFormat="1" ht="34.9">
      <c r="A7015" s="989" t="s">
        <v>1035</v>
      </c>
      <c r="B7015" s="399" t="s">
        <v>29742</v>
      </c>
      <c r="C7015" s="399" t="s">
        <v>115</v>
      </c>
      <c r="D7015" s="399" t="s">
        <v>37181</v>
      </c>
      <c r="E7015" s="342">
        <v>4000</v>
      </c>
      <c r="F7015" s="432" t="s">
        <v>37182</v>
      </c>
      <c r="G7015" s="778" t="s">
        <v>37183</v>
      </c>
      <c r="H7015" s="990" t="s">
        <v>19733</v>
      </c>
      <c r="I7015" s="990" t="s">
        <v>19764</v>
      </c>
      <c r="J7015" s="990" t="s">
        <v>19764</v>
      </c>
      <c r="K7015" s="797" t="s">
        <v>37184</v>
      </c>
      <c r="L7015" s="797">
        <v>11</v>
      </c>
      <c r="M7015" s="655">
        <v>48000</v>
      </c>
      <c r="N7015" s="797" t="s">
        <v>37184</v>
      </c>
      <c r="O7015" s="797">
        <v>6</v>
      </c>
      <c r="P7015" s="655">
        <v>24277.4</v>
      </c>
      <c r="Q7015" s="797" t="s">
        <v>37184</v>
      </c>
      <c r="R7015" s="797">
        <v>12</v>
      </c>
      <c r="S7015" s="1009">
        <v>48000</v>
      </c>
    </row>
    <row r="7016" spans="1:19" s="889" customFormat="1" ht="34.9">
      <c r="A7016" s="989" t="s">
        <v>1035</v>
      </c>
      <c r="B7016" s="399" t="s">
        <v>29742</v>
      </c>
      <c r="C7016" s="399" t="s">
        <v>115</v>
      </c>
      <c r="D7016" s="399" t="s">
        <v>37185</v>
      </c>
      <c r="E7016" s="342">
        <v>2000</v>
      </c>
      <c r="F7016" s="432" t="s">
        <v>37186</v>
      </c>
      <c r="G7016" s="778" t="s">
        <v>37187</v>
      </c>
      <c r="H7016" s="990" t="s">
        <v>23633</v>
      </c>
      <c r="I7016" s="990" t="s">
        <v>34377</v>
      </c>
      <c r="J7016" s="990" t="s">
        <v>19749</v>
      </c>
      <c r="K7016" s="797" t="s">
        <v>33030</v>
      </c>
      <c r="L7016" s="797">
        <v>12</v>
      </c>
      <c r="M7016" s="655">
        <v>24000</v>
      </c>
      <c r="N7016" s="797" t="s">
        <v>33030</v>
      </c>
      <c r="O7016" s="797">
        <v>6</v>
      </c>
      <c r="P7016" s="655">
        <v>10733.33</v>
      </c>
      <c r="Q7016" s="797" t="s">
        <v>33030</v>
      </c>
      <c r="R7016" s="797">
        <v>12</v>
      </c>
      <c r="S7016" s="1009">
        <v>24000</v>
      </c>
    </row>
    <row r="7017" spans="1:19" s="889" customFormat="1" ht="34.9">
      <c r="A7017" s="989" t="s">
        <v>1035</v>
      </c>
      <c r="B7017" s="399" t="s">
        <v>29742</v>
      </c>
      <c r="C7017" s="399" t="s">
        <v>115</v>
      </c>
      <c r="D7017" s="399" t="s">
        <v>37188</v>
      </c>
      <c r="E7017" s="342">
        <v>8000</v>
      </c>
      <c r="F7017" s="432" t="s">
        <v>37189</v>
      </c>
      <c r="G7017" s="778" t="s">
        <v>37190</v>
      </c>
      <c r="H7017" s="990" t="s">
        <v>19733</v>
      </c>
      <c r="I7017" s="990" t="s">
        <v>19764</v>
      </c>
      <c r="J7017" s="990" t="s">
        <v>19764</v>
      </c>
      <c r="K7017" s="797" t="s">
        <v>37191</v>
      </c>
      <c r="L7017" s="797">
        <v>12</v>
      </c>
      <c r="M7017" s="655">
        <v>95151.72</v>
      </c>
      <c r="N7017" s="797" t="s">
        <v>37191</v>
      </c>
      <c r="O7017" s="797">
        <v>6</v>
      </c>
      <c r="P7017" s="655">
        <v>40861.199999999997</v>
      </c>
      <c r="Q7017" s="797" t="s">
        <v>37191</v>
      </c>
      <c r="R7017" s="797">
        <v>12</v>
      </c>
      <c r="S7017" s="1009">
        <v>96000</v>
      </c>
    </row>
    <row r="7018" spans="1:19" s="889" customFormat="1" ht="34.9">
      <c r="A7018" s="989" t="s">
        <v>1035</v>
      </c>
      <c r="B7018" s="399" t="s">
        <v>29742</v>
      </c>
      <c r="C7018" s="399" t="s">
        <v>115</v>
      </c>
      <c r="D7018" s="399" t="s">
        <v>37192</v>
      </c>
      <c r="E7018" s="342">
        <v>1700</v>
      </c>
      <c r="F7018" s="432" t="s">
        <v>37193</v>
      </c>
      <c r="G7018" s="778" t="s">
        <v>37194</v>
      </c>
      <c r="H7018" s="990" t="s">
        <v>34382</v>
      </c>
      <c r="I7018" s="990" t="s">
        <v>19829</v>
      </c>
      <c r="J7018" s="990" t="s">
        <v>34382</v>
      </c>
      <c r="K7018" s="797" t="s">
        <v>37195</v>
      </c>
      <c r="L7018" s="797">
        <v>9</v>
      </c>
      <c r="M7018" s="655">
        <v>15300.01</v>
      </c>
      <c r="N7018" s="797" t="s">
        <v>37195</v>
      </c>
      <c r="O7018" s="797">
        <v>0</v>
      </c>
      <c r="P7018" s="655">
        <v>0</v>
      </c>
      <c r="Q7018" s="797"/>
      <c r="R7018" s="797">
        <v>12</v>
      </c>
      <c r="S7018" s="1009">
        <v>20400</v>
      </c>
    </row>
    <row r="7019" spans="1:19" s="889" customFormat="1" ht="34.9">
      <c r="A7019" s="989" t="s">
        <v>1035</v>
      </c>
      <c r="B7019" s="399" t="s">
        <v>29742</v>
      </c>
      <c r="C7019" s="399" t="s">
        <v>115</v>
      </c>
      <c r="D7019" s="399" t="s">
        <v>37196</v>
      </c>
      <c r="E7019" s="342">
        <v>3000</v>
      </c>
      <c r="F7019" s="432" t="s">
        <v>37197</v>
      </c>
      <c r="G7019" s="778" t="s">
        <v>37198</v>
      </c>
      <c r="H7019" s="990" t="s">
        <v>19733</v>
      </c>
      <c r="I7019" s="990" t="s">
        <v>19764</v>
      </c>
      <c r="J7019" s="990" t="s">
        <v>19764</v>
      </c>
      <c r="K7019" s="797" t="s">
        <v>37199</v>
      </c>
      <c r="L7019" s="797">
        <v>12</v>
      </c>
      <c r="M7019" s="655">
        <v>36000</v>
      </c>
      <c r="N7019" s="797" t="s">
        <v>37199</v>
      </c>
      <c r="O7019" s="797">
        <v>6</v>
      </c>
      <c r="P7019" s="655">
        <v>18000</v>
      </c>
      <c r="Q7019" s="797" t="s">
        <v>37199</v>
      </c>
      <c r="R7019" s="797">
        <v>12</v>
      </c>
      <c r="S7019" s="1009">
        <v>36000</v>
      </c>
    </row>
    <row r="7020" spans="1:19" s="889" customFormat="1" ht="34.9">
      <c r="A7020" s="989" t="s">
        <v>1035</v>
      </c>
      <c r="B7020" s="399" t="s">
        <v>29742</v>
      </c>
      <c r="C7020" s="399" t="s">
        <v>115</v>
      </c>
      <c r="D7020" s="399" t="s">
        <v>34520</v>
      </c>
      <c r="E7020" s="342">
        <v>3000</v>
      </c>
      <c r="F7020" s="432" t="s">
        <v>37200</v>
      </c>
      <c r="G7020" s="778" t="s">
        <v>37201</v>
      </c>
      <c r="H7020" s="990" t="s">
        <v>19733</v>
      </c>
      <c r="I7020" s="990" t="s">
        <v>19773</v>
      </c>
      <c r="J7020" s="990" t="s">
        <v>19703</v>
      </c>
      <c r="K7020" s="797" t="s">
        <v>37202</v>
      </c>
      <c r="L7020" s="797">
        <v>12</v>
      </c>
      <c r="M7020" s="655">
        <v>36000</v>
      </c>
      <c r="N7020" s="797" t="s">
        <v>37202</v>
      </c>
      <c r="O7020" s="797">
        <v>6</v>
      </c>
      <c r="P7020" s="655">
        <v>18000</v>
      </c>
      <c r="Q7020" s="797" t="s">
        <v>37202</v>
      </c>
      <c r="R7020" s="797">
        <v>12</v>
      </c>
      <c r="S7020" s="1009">
        <v>36000</v>
      </c>
    </row>
    <row r="7021" spans="1:19" s="889" customFormat="1" ht="34.9">
      <c r="A7021" s="989" t="s">
        <v>1035</v>
      </c>
      <c r="B7021" s="399" t="s">
        <v>29742</v>
      </c>
      <c r="C7021" s="399" t="s">
        <v>115</v>
      </c>
      <c r="D7021" s="399" t="s">
        <v>37203</v>
      </c>
      <c r="E7021" s="342">
        <v>6500</v>
      </c>
      <c r="F7021" s="432" t="s">
        <v>37204</v>
      </c>
      <c r="G7021" s="778" t="s">
        <v>37205</v>
      </c>
      <c r="H7021" s="990" t="s">
        <v>19729</v>
      </c>
      <c r="I7021" s="990" t="s">
        <v>19764</v>
      </c>
      <c r="J7021" s="990" t="s">
        <v>19764</v>
      </c>
      <c r="K7021" s="797" t="s">
        <v>37206</v>
      </c>
      <c r="L7021" s="797">
        <v>12</v>
      </c>
      <c r="M7021" s="655">
        <v>78000</v>
      </c>
      <c r="N7021" s="797" t="s">
        <v>37206</v>
      </c>
      <c r="O7021" s="797">
        <v>5</v>
      </c>
      <c r="P7021" s="655">
        <v>36380.720000000001</v>
      </c>
      <c r="Q7021" s="797" t="s">
        <v>37206</v>
      </c>
      <c r="R7021" s="797">
        <v>12</v>
      </c>
      <c r="S7021" s="1009">
        <v>78000</v>
      </c>
    </row>
    <row r="7022" spans="1:19" s="889" customFormat="1" ht="34.9">
      <c r="A7022" s="989" t="s">
        <v>1035</v>
      </c>
      <c r="B7022" s="399" t="s">
        <v>29742</v>
      </c>
      <c r="C7022" s="399" t="s">
        <v>115</v>
      </c>
      <c r="D7022" s="399" t="s">
        <v>37207</v>
      </c>
      <c r="E7022" s="342">
        <v>3000</v>
      </c>
      <c r="F7022" s="432" t="s">
        <v>37208</v>
      </c>
      <c r="G7022" s="778" t="s">
        <v>37209</v>
      </c>
      <c r="H7022" s="990" t="s">
        <v>21495</v>
      </c>
      <c r="I7022" s="990" t="s">
        <v>34428</v>
      </c>
      <c r="J7022" s="990" t="s">
        <v>19773</v>
      </c>
      <c r="K7022" s="797" t="s">
        <v>32907</v>
      </c>
      <c r="L7022" s="797">
        <v>12</v>
      </c>
      <c r="M7022" s="655">
        <v>36000</v>
      </c>
      <c r="N7022" s="797" t="s">
        <v>32907</v>
      </c>
      <c r="O7022" s="797">
        <v>6</v>
      </c>
      <c r="P7022" s="655">
        <v>18000</v>
      </c>
      <c r="Q7022" s="797" t="s">
        <v>32907</v>
      </c>
      <c r="R7022" s="797">
        <v>12</v>
      </c>
      <c r="S7022" s="1009">
        <v>36000</v>
      </c>
    </row>
    <row r="7023" spans="1:19" s="889" customFormat="1" ht="34.9">
      <c r="A7023" s="989" t="s">
        <v>1035</v>
      </c>
      <c r="B7023" s="399" t="s">
        <v>29742</v>
      </c>
      <c r="C7023" s="399" t="s">
        <v>115</v>
      </c>
      <c r="D7023" s="399" t="s">
        <v>35294</v>
      </c>
      <c r="E7023" s="342">
        <v>3000</v>
      </c>
      <c r="F7023" s="432" t="s">
        <v>37210</v>
      </c>
      <c r="G7023" s="778" t="s">
        <v>37211</v>
      </c>
      <c r="H7023" s="990" t="s">
        <v>19733</v>
      </c>
      <c r="I7023" s="990" t="s">
        <v>19764</v>
      </c>
      <c r="J7023" s="990" t="s">
        <v>19764</v>
      </c>
      <c r="K7023" s="797" t="s">
        <v>37212</v>
      </c>
      <c r="L7023" s="797">
        <v>3</v>
      </c>
      <c r="M7023" s="655">
        <v>12740.81</v>
      </c>
      <c r="N7023" s="797" t="s">
        <v>37212</v>
      </c>
      <c r="O7023" s="797">
        <v>0</v>
      </c>
      <c r="P7023" s="655">
        <v>0</v>
      </c>
      <c r="Q7023" s="797"/>
      <c r="R7023" s="797">
        <v>0</v>
      </c>
      <c r="S7023" s="1009">
        <v>0</v>
      </c>
    </row>
    <row r="7024" spans="1:19" s="889" customFormat="1" ht="34.9">
      <c r="A7024" s="989" t="s">
        <v>1035</v>
      </c>
      <c r="B7024" s="399" t="s">
        <v>29742</v>
      </c>
      <c r="C7024" s="399" t="s">
        <v>115</v>
      </c>
      <c r="D7024" s="399" t="s">
        <v>35490</v>
      </c>
      <c r="E7024" s="342">
        <v>2500</v>
      </c>
      <c r="F7024" s="432" t="s">
        <v>37213</v>
      </c>
      <c r="G7024" s="778" t="s">
        <v>37214</v>
      </c>
      <c r="H7024" s="990" t="s">
        <v>19733</v>
      </c>
      <c r="I7024" s="990" t="s">
        <v>19764</v>
      </c>
      <c r="J7024" s="990" t="s">
        <v>19764</v>
      </c>
      <c r="K7024" s="797" t="s">
        <v>32657</v>
      </c>
      <c r="L7024" s="797">
        <v>12</v>
      </c>
      <c r="M7024" s="655">
        <v>30000</v>
      </c>
      <c r="N7024" s="797" t="s">
        <v>32657</v>
      </c>
      <c r="O7024" s="797">
        <v>6</v>
      </c>
      <c r="P7024" s="655">
        <v>15000</v>
      </c>
      <c r="Q7024" s="797" t="s">
        <v>32657</v>
      </c>
      <c r="R7024" s="797">
        <v>12</v>
      </c>
      <c r="S7024" s="1009">
        <v>30000</v>
      </c>
    </row>
    <row r="7025" spans="1:19" s="889" customFormat="1" ht="34.9">
      <c r="A7025" s="989" t="s">
        <v>1035</v>
      </c>
      <c r="B7025" s="399" t="s">
        <v>29742</v>
      </c>
      <c r="C7025" s="399" t="s">
        <v>115</v>
      </c>
      <c r="D7025" s="399" t="s">
        <v>35153</v>
      </c>
      <c r="E7025" s="342">
        <v>2000</v>
      </c>
      <c r="F7025" s="432" t="s">
        <v>37215</v>
      </c>
      <c r="G7025" s="778" t="s">
        <v>37216</v>
      </c>
      <c r="H7025" s="990" t="s">
        <v>19713</v>
      </c>
      <c r="I7025" s="990" t="s">
        <v>34549</v>
      </c>
      <c r="J7025" s="990" t="s">
        <v>23402</v>
      </c>
      <c r="K7025" s="797" t="s">
        <v>37217</v>
      </c>
      <c r="L7025" s="797">
        <v>12</v>
      </c>
      <c r="M7025" s="655">
        <v>23800</v>
      </c>
      <c r="N7025" s="797" t="s">
        <v>37217</v>
      </c>
      <c r="O7025" s="797">
        <v>6</v>
      </c>
      <c r="P7025" s="655">
        <v>11866.67</v>
      </c>
      <c r="Q7025" s="797" t="s">
        <v>37217</v>
      </c>
      <c r="R7025" s="797">
        <v>12</v>
      </c>
      <c r="S7025" s="1009">
        <v>24000</v>
      </c>
    </row>
    <row r="7026" spans="1:19" s="889" customFormat="1" ht="34.9">
      <c r="A7026" s="989" t="s">
        <v>1035</v>
      </c>
      <c r="B7026" s="399" t="s">
        <v>29742</v>
      </c>
      <c r="C7026" s="399" t="s">
        <v>115</v>
      </c>
      <c r="D7026" s="399" t="s">
        <v>37218</v>
      </c>
      <c r="E7026" s="342">
        <v>1700</v>
      </c>
      <c r="F7026" s="432" t="s">
        <v>37219</v>
      </c>
      <c r="G7026" s="778" t="s">
        <v>37220</v>
      </c>
      <c r="H7026" s="990" t="s">
        <v>34382</v>
      </c>
      <c r="I7026" s="990" t="s">
        <v>19829</v>
      </c>
      <c r="J7026" s="990" t="s">
        <v>34382</v>
      </c>
      <c r="K7026" s="797" t="s">
        <v>37221</v>
      </c>
      <c r="L7026" s="797">
        <v>12</v>
      </c>
      <c r="M7026" s="655">
        <v>20400</v>
      </c>
      <c r="N7026" s="797" t="s">
        <v>37221</v>
      </c>
      <c r="O7026" s="797">
        <v>6</v>
      </c>
      <c r="P7026" s="655">
        <v>10200</v>
      </c>
      <c r="Q7026" s="797" t="s">
        <v>37221</v>
      </c>
      <c r="R7026" s="797">
        <v>12</v>
      </c>
      <c r="S7026" s="1009">
        <v>20400</v>
      </c>
    </row>
    <row r="7027" spans="1:19" s="889" customFormat="1" ht="34.9">
      <c r="A7027" s="989" t="s">
        <v>1035</v>
      </c>
      <c r="B7027" s="399" t="s">
        <v>29742</v>
      </c>
      <c r="C7027" s="399" t="s">
        <v>115</v>
      </c>
      <c r="D7027" s="399" t="s">
        <v>34404</v>
      </c>
      <c r="E7027" s="342">
        <v>1700</v>
      </c>
      <c r="F7027" s="432" t="s">
        <v>37222</v>
      </c>
      <c r="G7027" s="778" t="s">
        <v>37223</v>
      </c>
      <c r="H7027" s="990" t="s">
        <v>34382</v>
      </c>
      <c r="I7027" s="990" t="s">
        <v>19829</v>
      </c>
      <c r="J7027" s="990" t="s">
        <v>34382</v>
      </c>
      <c r="K7027" s="797" t="s">
        <v>37224</v>
      </c>
      <c r="L7027" s="797">
        <v>12</v>
      </c>
      <c r="M7027" s="655">
        <v>20400</v>
      </c>
      <c r="N7027" s="797" t="s">
        <v>37224</v>
      </c>
      <c r="O7027" s="797">
        <v>6</v>
      </c>
      <c r="P7027" s="655">
        <v>10200</v>
      </c>
      <c r="Q7027" s="797" t="s">
        <v>37224</v>
      </c>
      <c r="R7027" s="797">
        <v>12</v>
      </c>
      <c r="S7027" s="1009">
        <v>20400</v>
      </c>
    </row>
    <row r="7028" spans="1:19" s="889" customFormat="1" ht="34.9">
      <c r="A7028" s="989" t="s">
        <v>1035</v>
      </c>
      <c r="B7028" s="399" t="s">
        <v>29742</v>
      </c>
      <c r="C7028" s="399" t="s">
        <v>115</v>
      </c>
      <c r="D7028" s="399" t="s">
        <v>36925</v>
      </c>
      <c r="E7028" s="342">
        <v>3000</v>
      </c>
      <c r="F7028" s="432" t="s">
        <v>37225</v>
      </c>
      <c r="G7028" s="778" t="s">
        <v>37226</v>
      </c>
      <c r="H7028" s="990" t="s">
        <v>19733</v>
      </c>
      <c r="I7028" s="990" t="s">
        <v>19764</v>
      </c>
      <c r="J7028" s="990" t="s">
        <v>19764</v>
      </c>
      <c r="K7028" s="797" t="s">
        <v>37227</v>
      </c>
      <c r="L7028" s="797">
        <v>12</v>
      </c>
      <c r="M7028" s="655">
        <v>36000</v>
      </c>
      <c r="N7028" s="797" t="s">
        <v>37227</v>
      </c>
      <c r="O7028" s="797">
        <v>6</v>
      </c>
      <c r="P7028" s="655">
        <v>18000</v>
      </c>
      <c r="Q7028" s="797" t="s">
        <v>37227</v>
      </c>
      <c r="R7028" s="797">
        <v>12</v>
      </c>
      <c r="S7028" s="1009">
        <v>36000</v>
      </c>
    </row>
    <row r="7029" spans="1:19" s="889" customFormat="1" ht="34.9">
      <c r="A7029" s="989" t="s">
        <v>1035</v>
      </c>
      <c r="B7029" s="399" t="s">
        <v>29742</v>
      </c>
      <c r="C7029" s="399" t="s">
        <v>115</v>
      </c>
      <c r="D7029" s="399" t="s">
        <v>37228</v>
      </c>
      <c r="E7029" s="342">
        <v>7000</v>
      </c>
      <c r="F7029" s="432" t="s">
        <v>37229</v>
      </c>
      <c r="G7029" s="778" t="s">
        <v>37230</v>
      </c>
      <c r="H7029" s="990" t="s">
        <v>19733</v>
      </c>
      <c r="I7029" s="990" t="s">
        <v>19764</v>
      </c>
      <c r="J7029" s="990" t="s">
        <v>19764</v>
      </c>
      <c r="K7029" s="797" t="s">
        <v>37231</v>
      </c>
      <c r="L7029" s="797">
        <v>12</v>
      </c>
      <c r="M7029" s="655">
        <v>84000</v>
      </c>
      <c r="N7029" s="797" t="s">
        <v>37231</v>
      </c>
      <c r="O7029" s="797">
        <v>6</v>
      </c>
      <c r="P7029" s="655">
        <v>42000</v>
      </c>
      <c r="Q7029" s="797" t="s">
        <v>37231</v>
      </c>
      <c r="R7029" s="797">
        <v>12</v>
      </c>
      <c r="S7029" s="1009">
        <v>84000</v>
      </c>
    </row>
    <row r="7030" spans="1:19" s="889" customFormat="1" ht="34.9">
      <c r="A7030" s="989" t="s">
        <v>1035</v>
      </c>
      <c r="B7030" s="399" t="s">
        <v>29742</v>
      </c>
      <c r="C7030" s="399" t="s">
        <v>115</v>
      </c>
      <c r="D7030" s="399" t="s">
        <v>37232</v>
      </c>
      <c r="E7030" s="342">
        <v>5000</v>
      </c>
      <c r="F7030" s="432" t="s">
        <v>37233</v>
      </c>
      <c r="G7030" s="778" t="s">
        <v>37234</v>
      </c>
      <c r="H7030" s="990" t="s">
        <v>19733</v>
      </c>
      <c r="I7030" s="990" t="s">
        <v>19764</v>
      </c>
      <c r="J7030" s="990" t="s">
        <v>19764</v>
      </c>
      <c r="K7030" s="797" t="s">
        <v>37235</v>
      </c>
      <c r="L7030" s="797">
        <v>4</v>
      </c>
      <c r="M7030" s="655">
        <v>36750</v>
      </c>
      <c r="N7030" s="797" t="s">
        <v>37235</v>
      </c>
      <c r="O7030" s="797">
        <v>0</v>
      </c>
      <c r="P7030" s="655">
        <v>0</v>
      </c>
      <c r="Q7030" s="797"/>
      <c r="R7030" s="797">
        <v>0</v>
      </c>
      <c r="S7030" s="1009">
        <v>0</v>
      </c>
    </row>
    <row r="7031" spans="1:19" s="889" customFormat="1" ht="34.9">
      <c r="A7031" s="989" t="s">
        <v>1035</v>
      </c>
      <c r="B7031" s="399" t="s">
        <v>29742</v>
      </c>
      <c r="C7031" s="399" t="s">
        <v>115</v>
      </c>
      <c r="D7031" s="399" t="s">
        <v>37236</v>
      </c>
      <c r="E7031" s="342">
        <v>2000</v>
      </c>
      <c r="F7031" s="432" t="s">
        <v>37237</v>
      </c>
      <c r="G7031" s="778" t="s">
        <v>37238</v>
      </c>
      <c r="H7031" s="990" t="s">
        <v>19733</v>
      </c>
      <c r="I7031" s="990" t="s">
        <v>19764</v>
      </c>
      <c r="J7031" s="990" t="s">
        <v>19764</v>
      </c>
      <c r="K7031" s="797" t="s">
        <v>37239</v>
      </c>
      <c r="L7031" s="797">
        <v>8</v>
      </c>
      <c r="M7031" s="655">
        <v>16283.33</v>
      </c>
      <c r="N7031" s="797" t="s">
        <v>37239</v>
      </c>
      <c r="O7031" s="797">
        <v>0</v>
      </c>
      <c r="P7031" s="655">
        <v>0</v>
      </c>
      <c r="Q7031" s="797"/>
      <c r="R7031" s="797">
        <v>12</v>
      </c>
      <c r="S7031" s="1009">
        <v>24000</v>
      </c>
    </row>
    <row r="7032" spans="1:19" s="889" customFormat="1" ht="34.9">
      <c r="A7032" s="989" t="s">
        <v>1035</v>
      </c>
      <c r="B7032" s="399" t="s">
        <v>29742</v>
      </c>
      <c r="C7032" s="399" t="s">
        <v>115</v>
      </c>
      <c r="D7032" s="399" t="s">
        <v>34430</v>
      </c>
      <c r="E7032" s="342">
        <v>3000</v>
      </c>
      <c r="F7032" s="432" t="s">
        <v>37240</v>
      </c>
      <c r="G7032" s="778" t="s">
        <v>37241</v>
      </c>
      <c r="H7032" s="990" t="s">
        <v>19733</v>
      </c>
      <c r="I7032" s="990" t="s">
        <v>19773</v>
      </c>
      <c r="J7032" s="990" t="s">
        <v>19703</v>
      </c>
      <c r="K7032" s="797" t="s">
        <v>37242</v>
      </c>
      <c r="L7032" s="797">
        <v>6</v>
      </c>
      <c r="M7032" s="655">
        <v>18867</v>
      </c>
      <c r="N7032" s="797" t="s">
        <v>37242</v>
      </c>
      <c r="O7032" s="797">
        <v>0</v>
      </c>
      <c r="P7032" s="655">
        <v>0</v>
      </c>
      <c r="Q7032" s="797"/>
      <c r="R7032" s="797">
        <v>0</v>
      </c>
      <c r="S7032" s="1009">
        <v>0</v>
      </c>
    </row>
    <row r="7033" spans="1:19" s="889" customFormat="1" ht="34.9">
      <c r="A7033" s="989" t="s">
        <v>1035</v>
      </c>
      <c r="B7033" s="399" t="s">
        <v>29742</v>
      </c>
      <c r="C7033" s="399" t="s">
        <v>115</v>
      </c>
      <c r="D7033" s="399" t="s">
        <v>35340</v>
      </c>
      <c r="E7033" s="342">
        <v>5000</v>
      </c>
      <c r="F7033" s="432" t="s">
        <v>37243</v>
      </c>
      <c r="G7033" s="778" t="s">
        <v>37244</v>
      </c>
      <c r="H7033" s="990" t="s">
        <v>19733</v>
      </c>
      <c r="I7033" s="990" t="s">
        <v>19764</v>
      </c>
      <c r="J7033" s="990" t="s">
        <v>19764</v>
      </c>
      <c r="K7033" s="797" t="s">
        <v>37245</v>
      </c>
      <c r="L7033" s="797">
        <v>12</v>
      </c>
      <c r="M7033" s="655">
        <v>53900.82</v>
      </c>
      <c r="N7033" s="797" t="s">
        <v>37245</v>
      </c>
      <c r="O7033" s="797">
        <v>6</v>
      </c>
      <c r="P7033" s="655">
        <v>30000</v>
      </c>
      <c r="Q7033" s="797" t="s">
        <v>37245</v>
      </c>
      <c r="R7033" s="797">
        <v>12</v>
      </c>
      <c r="S7033" s="1009">
        <v>60000</v>
      </c>
    </row>
    <row r="7034" spans="1:19" s="889" customFormat="1" ht="34.9">
      <c r="A7034" s="989" t="s">
        <v>1035</v>
      </c>
      <c r="B7034" s="399" t="s">
        <v>29742</v>
      </c>
      <c r="C7034" s="399" t="s">
        <v>115</v>
      </c>
      <c r="D7034" s="399" t="s">
        <v>34404</v>
      </c>
      <c r="E7034" s="342">
        <v>1700</v>
      </c>
      <c r="F7034" s="432" t="s">
        <v>37246</v>
      </c>
      <c r="G7034" s="778" t="s">
        <v>37247</v>
      </c>
      <c r="H7034" s="990" t="s">
        <v>34382</v>
      </c>
      <c r="I7034" s="990" t="s">
        <v>19829</v>
      </c>
      <c r="J7034" s="990" t="s">
        <v>34382</v>
      </c>
      <c r="K7034" s="797" t="s">
        <v>37248</v>
      </c>
      <c r="L7034" s="797">
        <v>12</v>
      </c>
      <c r="M7034" s="655">
        <v>20400</v>
      </c>
      <c r="N7034" s="797" t="s">
        <v>37248</v>
      </c>
      <c r="O7034" s="797">
        <v>6</v>
      </c>
      <c r="P7034" s="655">
        <v>10200</v>
      </c>
      <c r="Q7034" s="797" t="s">
        <v>37248</v>
      </c>
      <c r="R7034" s="797">
        <v>12</v>
      </c>
      <c r="S7034" s="1009">
        <v>20400</v>
      </c>
    </row>
    <row r="7035" spans="1:19" s="889" customFormat="1" ht="34.9">
      <c r="A7035" s="989" t="s">
        <v>1035</v>
      </c>
      <c r="B7035" s="399" t="s">
        <v>29742</v>
      </c>
      <c r="C7035" s="399" t="s">
        <v>115</v>
      </c>
      <c r="D7035" s="399" t="s">
        <v>37108</v>
      </c>
      <c r="E7035" s="342">
        <v>2500</v>
      </c>
      <c r="F7035" s="432" t="s">
        <v>37249</v>
      </c>
      <c r="G7035" s="778" t="s">
        <v>37250</v>
      </c>
      <c r="H7035" s="990" t="s">
        <v>19733</v>
      </c>
      <c r="I7035" s="990" t="s">
        <v>19764</v>
      </c>
      <c r="J7035" s="990" t="s">
        <v>19764</v>
      </c>
      <c r="K7035" s="797" t="s">
        <v>37251</v>
      </c>
      <c r="L7035" s="797">
        <v>12</v>
      </c>
      <c r="M7035" s="655">
        <v>30000</v>
      </c>
      <c r="N7035" s="797" t="s">
        <v>37251</v>
      </c>
      <c r="O7035" s="797">
        <v>6</v>
      </c>
      <c r="P7035" s="655">
        <v>14769.67</v>
      </c>
      <c r="Q7035" s="797" t="s">
        <v>37251</v>
      </c>
      <c r="R7035" s="797">
        <v>12</v>
      </c>
      <c r="S7035" s="1009">
        <v>30000</v>
      </c>
    </row>
    <row r="7036" spans="1:19" s="889" customFormat="1" ht="34.9">
      <c r="A7036" s="989" t="s">
        <v>1035</v>
      </c>
      <c r="B7036" s="399" t="s">
        <v>29742</v>
      </c>
      <c r="C7036" s="399" t="s">
        <v>115</v>
      </c>
      <c r="D7036" s="399" t="s">
        <v>37252</v>
      </c>
      <c r="E7036" s="342">
        <v>1500</v>
      </c>
      <c r="F7036" s="432" t="s">
        <v>37253</v>
      </c>
      <c r="G7036" s="778" t="s">
        <v>37254</v>
      </c>
      <c r="H7036" s="990" t="s">
        <v>23633</v>
      </c>
      <c r="I7036" s="990" t="s">
        <v>34377</v>
      </c>
      <c r="J7036" s="990" t="s">
        <v>19749</v>
      </c>
      <c r="K7036" s="797" t="s">
        <v>37255</v>
      </c>
      <c r="L7036" s="797">
        <v>12</v>
      </c>
      <c r="M7036" s="655">
        <v>18000</v>
      </c>
      <c r="N7036" s="797" t="s">
        <v>37255</v>
      </c>
      <c r="O7036" s="797">
        <v>6</v>
      </c>
      <c r="P7036" s="655">
        <v>10216.5</v>
      </c>
      <c r="Q7036" s="797" t="s">
        <v>37255</v>
      </c>
      <c r="R7036" s="797">
        <v>0</v>
      </c>
      <c r="S7036" s="1009">
        <v>0</v>
      </c>
    </row>
    <row r="7037" spans="1:19" s="889" customFormat="1" ht="34.9">
      <c r="A7037" s="989" t="s">
        <v>1035</v>
      </c>
      <c r="B7037" s="399" t="s">
        <v>29742</v>
      </c>
      <c r="C7037" s="399" t="s">
        <v>115</v>
      </c>
      <c r="D7037" s="399" t="s">
        <v>34430</v>
      </c>
      <c r="E7037" s="342">
        <v>3000</v>
      </c>
      <c r="F7037" s="432" t="s">
        <v>37256</v>
      </c>
      <c r="G7037" s="778" t="s">
        <v>37257</v>
      </c>
      <c r="H7037" s="990" t="s">
        <v>19733</v>
      </c>
      <c r="I7037" s="990" t="s">
        <v>19764</v>
      </c>
      <c r="J7037" s="990" t="s">
        <v>19764</v>
      </c>
      <c r="K7037" s="797" t="s">
        <v>37258</v>
      </c>
      <c r="L7037" s="797">
        <v>12</v>
      </c>
      <c r="M7037" s="655">
        <v>36000</v>
      </c>
      <c r="N7037" s="797" t="s">
        <v>37258</v>
      </c>
      <c r="O7037" s="797">
        <v>6</v>
      </c>
      <c r="P7037" s="655">
        <v>18000</v>
      </c>
      <c r="Q7037" s="797" t="s">
        <v>37258</v>
      </c>
      <c r="R7037" s="797">
        <v>12</v>
      </c>
      <c r="S7037" s="1009">
        <v>36000</v>
      </c>
    </row>
    <row r="7038" spans="1:19" s="889" customFormat="1" ht="34.9">
      <c r="A7038" s="989" t="s">
        <v>1035</v>
      </c>
      <c r="B7038" s="399" t="s">
        <v>29742</v>
      </c>
      <c r="C7038" s="399" t="s">
        <v>115</v>
      </c>
      <c r="D7038" s="399" t="s">
        <v>37259</v>
      </c>
      <c r="E7038" s="342">
        <v>2000</v>
      </c>
      <c r="F7038" s="432" t="s">
        <v>37260</v>
      </c>
      <c r="G7038" s="778" t="s">
        <v>37261</v>
      </c>
      <c r="H7038" s="990" t="s">
        <v>19713</v>
      </c>
      <c r="I7038" s="990" t="s">
        <v>34549</v>
      </c>
      <c r="J7038" s="990" t="s">
        <v>23402</v>
      </c>
      <c r="K7038" s="797" t="s">
        <v>37262</v>
      </c>
      <c r="L7038" s="797">
        <v>10</v>
      </c>
      <c r="M7038" s="655">
        <v>20466.669999999998</v>
      </c>
      <c r="N7038" s="797" t="s">
        <v>37262</v>
      </c>
      <c r="O7038" s="797">
        <v>6</v>
      </c>
      <c r="P7038" s="655">
        <v>12000</v>
      </c>
      <c r="Q7038" s="797" t="s">
        <v>37262</v>
      </c>
      <c r="R7038" s="797">
        <v>12</v>
      </c>
      <c r="S7038" s="1009">
        <v>24000</v>
      </c>
    </row>
    <row r="7039" spans="1:19" s="889" customFormat="1" ht="34.9">
      <c r="A7039" s="989" t="s">
        <v>1035</v>
      </c>
      <c r="B7039" s="399" t="s">
        <v>29742</v>
      </c>
      <c r="C7039" s="399" t="s">
        <v>115</v>
      </c>
      <c r="D7039" s="399" t="s">
        <v>37263</v>
      </c>
      <c r="E7039" s="342">
        <v>2000</v>
      </c>
      <c r="F7039" s="432" t="s">
        <v>37264</v>
      </c>
      <c r="G7039" s="778" t="s">
        <v>37265</v>
      </c>
      <c r="H7039" s="990" t="s">
        <v>23359</v>
      </c>
      <c r="I7039" s="990" t="s">
        <v>34428</v>
      </c>
      <c r="J7039" s="990" t="s">
        <v>19773</v>
      </c>
      <c r="K7039" s="797" t="s">
        <v>37266</v>
      </c>
      <c r="L7039" s="797">
        <v>12</v>
      </c>
      <c r="M7039" s="655">
        <v>24000</v>
      </c>
      <c r="N7039" s="797" t="s">
        <v>37266</v>
      </c>
      <c r="O7039" s="797">
        <v>6</v>
      </c>
      <c r="P7039" s="655">
        <v>12000</v>
      </c>
      <c r="Q7039" s="797" t="s">
        <v>37266</v>
      </c>
      <c r="R7039" s="797">
        <v>12</v>
      </c>
      <c r="S7039" s="1009">
        <v>24000</v>
      </c>
    </row>
    <row r="7040" spans="1:19" s="889" customFormat="1" ht="34.9">
      <c r="A7040" s="989" t="s">
        <v>1035</v>
      </c>
      <c r="B7040" s="399" t="s">
        <v>29742</v>
      </c>
      <c r="C7040" s="399" t="s">
        <v>115</v>
      </c>
      <c r="D7040" s="399" t="s">
        <v>34983</v>
      </c>
      <c r="E7040" s="342">
        <v>3500</v>
      </c>
      <c r="F7040" s="432" t="s">
        <v>37267</v>
      </c>
      <c r="G7040" s="778" t="s">
        <v>37268</v>
      </c>
      <c r="H7040" s="990" t="s">
        <v>19713</v>
      </c>
      <c r="I7040" s="990" t="s">
        <v>34428</v>
      </c>
      <c r="J7040" s="990" t="s">
        <v>19773</v>
      </c>
      <c r="K7040" s="797" t="s">
        <v>37269</v>
      </c>
      <c r="L7040" s="797">
        <v>7</v>
      </c>
      <c r="M7040" s="655">
        <v>25316.67</v>
      </c>
      <c r="N7040" s="797" t="s">
        <v>37269</v>
      </c>
      <c r="O7040" s="797">
        <v>5</v>
      </c>
      <c r="P7040" s="655">
        <v>20377.07</v>
      </c>
      <c r="Q7040" s="797" t="s">
        <v>37269</v>
      </c>
      <c r="R7040" s="797">
        <v>12</v>
      </c>
      <c r="S7040" s="1009">
        <v>42000</v>
      </c>
    </row>
    <row r="7041" spans="1:19" s="889" customFormat="1" ht="34.9">
      <c r="A7041" s="989" t="s">
        <v>1035</v>
      </c>
      <c r="B7041" s="399" t="s">
        <v>29742</v>
      </c>
      <c r="C7041" s="399" t="s">
        <v>115</v>
      </c>
      <c r="D7041" s="399" t="s">
        <v>34859</v>
      </c>
      <c r="E7041" s="342">
        <v>2500</v>
      </c>
      <c r="F7041" s="432" t="s">
        <v>37270</v>
      </c>
      <c r="G7041" s="778" t="s">
        <v>37271</v>
      </c>
      <c r="H7041" s="990" t="s">
        <v>19733</v>
      </c>
      <c r="I7041" s="990" t="s">
        <v>19764</v>
      </c>
      <c r="J7041" s="990" t="s">
        <v>19764</v>
      </c>
      <c r="K7041" s="797" t="s">
        <v>37272</v>
      </c>
      <c r="L7041" s="797">
        <v>12</v>
      </c>
      <c r="M7041" s="655">
        <v>30000</v>
      </c>
      <c r="N7041" s="797" t="s">
        <v>37272</v>
      </c>
      <c r="O7041" s="797">
        <v>6</v>
      </c>
      <c r="P7041" s="655">
        <v>15000</v>
      </c>
      <c r="Q7041" s="797" t="s">
        <v>37272</v>
      </c>
      <c r="R7041" s="797">
        <v>12</v>
      </c>
      <c r="S7041" s="1009">
        <v>30000</v>
      </c>
    </row>
    <row r="7042" spans="1:19" s="889" customFormat="1" ht="34.9">
      <c r="A7042" s="989" t="s">
        <v>1035</v>
      </c>
      <c r="B7042" s="399" t="s">
        <v>29742</v>
      </c>
      <c r="C7042" s="399" t="s">
        <v>115</v>
      </c>
      <c r="D7042" s="399" t="s">
        <v>37273</v>
      </c>
      <c r="E7042" s="342">
        <v>2200</v>
      </c>
      <c r="F7042" s="432" t="s">
        <v>37274</v>
      </c>
      <c r="G7042" s="778" t="s">
        <v>37275</v>
      </c>
      <c r="H7042" s="990" t="s">
        <v>23633</v>
      </c>
      <c r="I7042" s="990" t="s">
        <v>34377</v>
      </c>
      <c r="J7042" s="990" t="s">
        <v>19749</v>
      </c>
      <c r="K7042" s="797" t="s">
        <v>37276</v>
      </c>
      <c r="L7042" s="797">
        <v>12</v>
      </c>
      <c r="M7042" s="655">
        <v>26400</v>
      </c>
      <c r="N7042" s="797" t="s">
        <v>37276</v>
      </c>
      <c r="O7042" s="797">
        <v>6</v>
      </c>
      <c r="P7042" s="655">
        <v>13200</v>
      </c>
      <c r="Q7042" s="797" t="s">
        <v>37276</v>
      </c>
      <c r="R7042" s="797">
        <v>12</v>
      </c>
      <c r="S7042" s="1009">
        <v>26400</v>
      </c>
    </row>
    <row r="7043" spans="1:19" s="889" customFormat="1" ht="34.9">
      <c r="A7043" s="989" t="s">
        <v>1035</v>
      </c>
      <c r="B7043" s="399" t="s">
        <v>29742</v>
      </c>
      <c r="C7043" s="399" t="s">
        <v>115</v>
      </c>
      <c r="D7043" s="399" t="s">
        <v>37277</v>
      </c>
      <c r="E7043" s="342">
        <v>6000</v>
      </c>
      <c r="F7043" s="432" t="s">
        <v>37278</v>
      </c>
      <c r="G7043" s="778" t="s">
        <v>37279</v>
      </c>
      <c r="H7043" s="990" t="s">
        <v>19733</v>
      </c>
      <c r="I7043" s="990" t="s">
        <v>19764</v>
      </c>
      <c r="J7043" s="990" t="s">
        <v>19764</v>
      </c>
      <c r="K7043" s="797" t="s">
        <v>32341</v>
      </c>
      <c r="L7043" s="797">
        <v>12</v>
      </c>
      <c r="M7043" s="655">
        <v>72000</v>
      </c>
      <c r="N7043" s="797" t="s">
        <v>32341</v>
      </c>
      <c r="O7043" s="797">
        <v>6</v>
      </c>
      <c r="P7043" s="655">
        <v>36000</v>
      </c>
      <c r="Q7043" s="797" t="s">
        <v>32341</v>
      </c>
      <c r="R7043" s="797">
        <v>12</v>
      </c>
      <c r="S7043" s="1009">
        <v>72000</v>
      </c>
    </row>
    <row r="7044" spans="1:19" s="889" customFormat="1" ht="34.9">
      <c r="A7044" s="989" t="s">
        <v>1035</v>
      </c>
      <c r="B7044" s="399" t="s">
        <v>29742</v>
      </c>
      <c r="C7044" s="399" t="s">
        <v>115</v>
      </c>
      <c r="D7044" s="399" t="s">
        <v>37280</v>
      </c>
      <c r="E7044" s="342">
        <v>4500</v>
      </c>
      <c r="F7044" s="432" t="s">
        <v>37281</v>
      </c>
      <c r="G7044" s="778" t="s">
        <v>37282</v>
      </c>
      <c r="H7044" s="990" t="s">
        <v>25071</v>
      </c>
      <c r="I7044" s="990" t="s">
        <v>19764</v>
      </c>
      <c r="J7044" s="990" t="s">
        <v>19764</v>
      </c>
      <c r="K7044" s="797" t="s">
        <v>37283</v>
      </c>
      <c r="L7044" s="797">
        <v>12</v>
      </c>
      <c r="M7044" s="655">
        <v>54150</v>
      </c>
      <c r="N7044" s="797" t="s">
        <v>37283</v>
      </c>
      <c r="O7044" s="797">
        <v>6</v>
      </c>
      <c r="P7044" s="655">
        <v>27000</v>
      </c>
      <c r="Q7044" s="797" t="s">
        <v>37283</v>
      </c>
      <c r="R7044" s="797">
        <v>12</v>
      </c>
      <c r="S7044" s="1009">
        <v>54000</v>
      </c>
    </row>
    <row r="7045" spans="1:19" s="889" customFormat="1" ht="34.9">
      <c r="A7045" s="989" t="s">
        <v>1035</v>
      </c>
      <c r="B7045" s="399" t="s">
        <v>29742</v>
      </c>
      <c r="C7045" s="399" t="s">
        <v>115</v>
      </c>
      <c r="D7045" s="399" t="s">
        <v>34430</v>
      </c>
      <c r="E7045" s="342">
        <v>3000</v>
      </c>
      <c r="F7045" s="432" t="s">
        <v>37284</v>
      </c>
      <c r="G7045" s="778" t="s">
        <v>37285</v>
      </c>
      <c r="H7045" s="990" t="s">
        <v>19733</v>
      </c>
      <c r="I7045" s="990" t="s">
        <v>19764</v>
      </c>
      <c r="J7045" s="990" t="s">
        <v>19764</v>
      </c>
      <c r="K7045" s="797" t="s">
        <v>37286</v>
      </c>
      <c r="L7045" s="797">
        <v>12</v>
      </c>
      <c r="M7045" s="655">
        <v>35794.380000000005</v>
      </c>
      <c r="N7045" s="797" t="s">
        <v>37286</v>
      </c>
      <c r="O7045" s="797">
        <v>6</v>
      </c>
      <c r="P7045" s="655">
        <v>18104.03</v>
      </c>
      <c r="Q7045" s="797" t="s">
        <v>37286</v>
      </c>
      <c r="R7045" s="797">
        <v>12</v>
      </c>
      <c r="S7045" s="1009">
        <v>36000</v>
      </c>
    </row>
    <row r="7046" spans="1:19" s="889" customFormat="1" ht="34.9">
      <c r="A7046" s="989" t="s">
        <v>1035</v>
      </c>
      <c r="B7046" s="399" t="s">
        <v>29742</v>
      </c>
      <c r="C7046" s="399" t="s">
        <v>115</v>
      </c>
      <c r="D7046" s="399" t="s">
        <v>37287</v>
      </c>
      <c r="E7046" s="342">
        <v>3000</v>
      </c>
      <c r="F7046" s="432" t="s">
        <v>37288</v>
      </c>
      <c r="G7046" s="778" t="s">
        <v>37289</v>
      </c>
      <c r="H7046" s="990" t="s">
        <v>19733</v>
      </c>
      <c r="I7046" s="990" t="s">
        <v>19764</v>
      </c>
      <c r="J7046" s="990" t="s">
        <v>19764</v>
      </c>
      <c r="K7046" s="797" t="s">
        <v>37290</v>
      </c>
      <c r="L7046" s="797">
        <v>12</v>
      </c>
      <c r="M7046" s="655">
        <v>36000</v>
      </c>
      <c r="N7046" s="797" t="s">
        <v>37290</v>
      </c>
      <c r="O7046" s="797">
        <v>6</v>
      </c>
      <c r="P7046" s="655">
        <v>18000</v>
      </c>
      <c r="Q7046" s="797" t="s">
        <v>37290</v>
      </c>
      <c r="R7046" s="797">
        <v>12</v>
      </c>
      <c r="S7046" s="1009">
        <v>36000</v>
      </c>
    </row>
    <row r="7047" spans="1:19" s="889" customFormat="1" ht="34.9">
      <c r="A7047" s="989" t="s">
        <v>1035</v>
      </c>
      <c r="B7047" s="399" t="s">
        <v>29742</v>
      </c>
      <c r="C7047" s="399" t="s">
        <v>115</v>
      </c>
      <c r="D7047" s="399" t="s">
        <v>37291</v>
      </c>
      <c r="E7047" s="342">
        <v>1800</v>
      </c>
      <c r="F7047" s="432" t="s">
        <v>37292</v>
      </c>
      <c r="G7047" s="778" t="s">
        <v>37293</v>
      </c>
      <c r="H7047" s="990" t="s">
        <v>34608</v>
      </c>
      <c r="I7047" s="990" t="s">
        <v>34377</v>
      </c>
      <c r="J7047" s="990" t="s">
        <v>19749</v>
      </c>
      <c r="K7047" s="797" t="s">
        <v>37294</v>
      </c>
      <c r="L7047" s="797">
        <v>12</v>
      </c>
      <c r="M7047" s="655">
        <v>21600</v>
      </c>
      <c r="N7047" s="797" t="s">
        <v>37294</v>
      </c>
      <c r="O7047" s="797">
        <v>6</v>
      </c>
      <c r="P7047" s="655">
        <v>10800</v>
      </c>
      <c r="Q7047" s="797" t="s">
        <v>37294</v>
      </c>
      <c r="R7047" s="797">
        <v>12</v>
      </c>
      <c r="S7047" s="1009">
        <v>21600</v>
      </c>
    </row>
    <row r="7048" spans="1:19" s="889" customFormat="1" ht="34.9">
      <c r="A7048" s="989" t="s">
        <v>1035</v>
      </c>
      <c r="B7048" s="399" t="s">
        <v>29742</v>
      </c>
      <c r="C7048" s="399" t="s">
        <v>115</v>
      </c>
      <c r="D7048" s="399" t="s">
        <v>36089</v>
      </c>
      <c r="E7048" s="342">
        <v>3000</v>
      </c>
      <c r="F7048" s="432" t="s">
        <v>37295</v>
      </c>
      <c r="G7048" s="778" t="s">
        <v>37296</v>
      </c>
      <c r="H7048" s="990" t="s">
        <v>20040</v>
      </c>
      <c r="I7048" s="990" t="s">
        <v>19773</v>
      </c>
      <c r="J7048" s="990" t="s">
        <v>19703</v>
      </c>
      <c r="K7048" s="797" t="s">
        <v>37297</v>
      </c>
      <c r="L7048" s="797">
        <v>9</v>
      </c>
      <c r="M7048" s="655">
        <v>29542</v>
      </c>
      <c r="N7048" s="797" t="s">
        <v>37297</v>
      </c>
      <c r="O7048" s="797">
        <v>0</v>
      </c>
      <c r="P7048" s="655">
        <v>0</v>
      </c>
      <c r="Q7048" s="797"/>
      <c r="R7048" s="797">
        <v>12</v>
      </c>
      <c r="S7048" s="1009">
        <v>36000</v>
      </c>
    </row>
    <row r="7049" spans="1:19" s="889" customFormat="1" ht="34.9">
      <c r="A7049" s="989" t="s">
        <v>1035</v>
      </c>
      <c r="B7049" s="399" t="s">
        <v>29742</v>
      </c>
      <c r="C7049" s="399" t="s">
        <v>115</v>
      </c>
      <c r="D7049" s="399" t="s">
        <v>36453</v>
      </c>
      <c r="E7049" s="342">
        <v>3000</v>
      </c>
      <c r="F7049" s="432" t="s">
        <v>37298</v>
      </c>
      <c r="G7049" s="778" t="s">
        <v>37299</v>
      </c>
      <c r="H7049" s="990" t="s">
        <v>20568</v>
      </c>
      <c r="I7049" s="990" t="s">
        <v>19764</v>
      </c>
      <c r="J7049" s="990" t="s">
        <v>19764</v>
      </c>
      <c r="K7049" s="797" t="s">
        <v>37300</v>
      </c>
      <c r="L7049" s="797">
        <v>12</v>
      </c>
      <c r="M7049" s="655">
        <v>36000</v>
      </c>
      <c r="N7049" s="797" t="s">
        <v>37300</v>
      </c>
      <c r="O7049" s="797">
        <v>6</v>
      </c>
      <c r="P7049" s="655">
        <v>18000</v>
      </c>
      <c r="Q7049" s="797" t="s">
        <v>37300</v>
      </c>
      <c r="R7049" s="797">
        <v>12</v>
      </c>
      <c r="S7049" s="1009">
        <v>36000</v>
      </c>
    </row>
    <row r="7050" spans="1:19" s="889" customFormat="1" ht="34.9">
      <c r="A7050" s="989" t="s">
        <v>1035</v>
      </c>
      <c r="B7050" s="399" t="s">
        <v>29742</v>
      </c>
      <c r="C7050" s="399" t="s">
        <v>115</v>
      </c>
      <c r="D7050" s="399" t="s">
        <v>37301</v>
      </c>
      <c r="E7050" s="342">
        <v>4000</v>
      </c>
      <c r="F7050" s="432" t="s">
        <v>37302</v>
      </c>
      <c r="G7050" s="778" t="s">
        <v>37303</v>
      </c>
      <c r="H7050" s="990" t="s">
        <v>19713</v>
      </c>
      <c r="I7050" s="990" t="s">
        <v>34428</v>
      </c>
      <c r="J7050" s="990" t="s">
        <v>19773</v>
      </c>
      <c r="K7050" s="797" t="s">
        <v>37304</v>
      </c>
      <c r="L7050" s="797">
        <v>2</v>
      </c>
      <c r="M7050" s="655">
        <v>11825</v>
      </c>
      <c r="N7050" s="797" t="s">
        <v>37304</v>
      </c>
      <c r="O7050" s="797">
        <v>0</v>
      </c>
      <c r="P7050" s="655">
        <v>0</v>
      </c>
      <c r="Q7050" s="797"/>
      <c r="R7050" s="797">
        <v>0</v>
      </c>
      <c r="S7050" s="1009">
        <v>0</v>
      </c>
    </row>
    <row r="7051" spans="1:19" s="889" customFormat="1" ht="34.9">
      <c r="A7051" s="989" t="s">
        <v>1035</v>
      </c>
      <c r="B7051" s="399" t="s">
        <v>29742</v>
      </c>
      <c r="C7051" s="399" t="s">
        <v>115</v>
      </c>
      <c r="D7051" s="399" t="s">
        <v>34453</v>
      </c>
      <c r="E7051" s="342">
        <v>6500</v>
      </c>
      <c r="F7051" s="432" t="s">
        <v>37305</v>
      </c>
      <c r="G7051" s="778" t="s">
        <v>37306</v>
      </c>
      <c r="H7051" s="990" t="s">
        <v>19733</v>
      </c>
      <c r="I7051" s="990" t="s">
        <v>19773</v>
      </c>
      <c r="J7051" s="990" t="s">
        <v>19703</v>
      </c>
      <c r="K7051" s="797" t="s">
        <v>37307</v>
      </c>
      <c r="L7051" s="797">
        <v>12</v>
      </c>
      <c r="M7051" s="655">
        <v>78000</v>
      </c>
      <c r="N7051" s="797" t="s">
        <v>37307</v>
      </c>
      <c r="O7051" s="797">
        <v>6</v>
      </c>
      <c r="P7051" s="655">
        <v>39000</v>
      </c>
      <c r="Q7051" s="797" t="s">
        <v>37307</v>
      </c>
      <c r="R7051" s="797">
        <v>12</v>
      </c>
      <c r="S7051" s="1009">
        <v>78000</v>
      </c>
    </row>
    <row r="7052" spans="1:19" s="889" customFormat="1" ht="34.9">
      <c r="A7052" s="989" t="s">
        <v>1035</v>
      </c>
      <c r="B7052" s="399" t="s">
        <v>29742</v>
      </c>
      <c r="C7052" s="399" t="s">
        <v>115</v>
      </c>
      <c r="D7052" s="399" t="s">
        <v>37218</v>
      </c>
      <c r="E7052" s="342">
        <v>1700</v>
      </c>
      <c r="F7052" s="432" t="s">
        <v>37308</v>
      </c>
      <c r="G7052" s="778" t="s">
        <v>37309</v>
      </c>
      <c r="H7052" s="990" t="s">
        <v>34382</v>
      </c>
      <c r="I7052" s="990" t="s">
        <v>19829</v>
      </c>
      <c r="J7052" s="990" t="s">
        <v>34382</v>
      </c>
      <c r="K7052" s="797" t="s">
        <v>37310</v>
      </c>
      <c r="L7052" s="797">
        <v>12</v>
      </c>
      <c r="M7052" s="655">
        <v>19096.669999999998</v>
      </c>
      <c r="N7052" s="797" t="s">
        <v>37310</v>
      </c>
      <c r="O7052" s="797">
        <v>6</v>
      </c>
      <c r="P7052" s="655">
        <v>10200</v>
      </c>
      <c r="Q7052" s="797" t="s">
        <v>37310</v>
      </c>
      <c r="R7052" s="797">
        <v>12</v>
      </c>
      <c r="S7052" s="1009">
        <v>20400</v>
      </c>
    </row>
    <row r="7053" spans="1:19" s="889" customFormat="1" ht="34.9">
      <c r="A7053" s="989" t="s">
        <v>1035</v>
      </c>
      <c r="B7053" s="399" t="s">
        <v>29742</v>
      </c>
      <c r="C7053" s="399" t="s">
        <v>115</v>
      </c>
      <c r="D7053" s="399" t="s">
        <v>27688</v>
      </c>
      <c r="E7053" s="342">
        <v>2000</v>
      </c>
      <c r="F7053" s="432" t="s">
        <v>37311</v>
      </c>
      <c r="G7053" s="778" t="s">
        <v>37312</v>
      </c>
      <c r="H7053" s="990" t="s">
        <v>19713</v>
      </c>
      <c r="I7053" s="990" t="s">
        <v>19764</v>
      </c>
      <c r="J7053" s="990" t="s">
        <v>19764</v>
      </c>
      <c r="K7053" s="797" t="s">
        <v>37313</v>
      </c>
      <c r="L7053" s="797">
        <v>4</v>
      </c>
      <c r="M7053" s="655">
        <v>7972</v>
      </c>
      <c r="N7053" s="797" t="s">
        <v>37313</v>
      </c>
      <c r="O7053" s="797">
        <v>0</v>
      </c>
      <c r="P7053" s="655">
        <v>0</v>
      </c>
      <c r="Q7053" s="797"/>
      <c r="R7053" s="797">
        <v>0</v>
      </c>
      <c r="S7053" s="1009">
        <v>0</v>
      </c>
    </row>
    <row r="7054" spans="1:19" s="889" customFormat="1" ht="34.9">
      <c r="A7054" s="989" t="s">
        <v>1035</v>
      </c>
      <c r="B7054" s="399" t="s">
        <v>29742</v>
      </c>
      <c r="C7054" s="399" t="s">
        <v>115</v>
      </c>
      <c r="D7054" s="399" t="s">
        <v>34945</v>
      </c>
      <c r="E7054" s="342">
        <v>3500</v>
      </c>
      <c r="F7054" s="432" t="s">
        <v>37314</v>
      </c>
      <c r="G7054" s="778" t="s">
        <v>37315</v>
      </c>
      <c r="H7054" s="990" t="s">
        <v>19733</v>
      </c>
      <c r="I7054" s="990" t="s">
        <v>19773</v>
      </c>
      <c r="J7054" s="990" t="s">
        <v>19703</v>
      </c>
      <c r="K7054" s="797" t="s">
        <v>37316</v>
      </c>
      <c r="L7054" s="797">
        <v>12</v>
      </c>
      <c r="M7054" s="655">
        <v>42000</v>
      </c>
      <c r="N7054" s="797" t="s">
        <v>37316</v>
      </c>
      <c r="O7054" s="797">
        <v>6</v>
      </c>
      <c r="P7054" s="655">
        <v>21000</v>
      </c>
      <c r="Q7054" s="797" t="s">
        <v>37316</v>
      </c>
      <c r="R7054" s="797">
        <v>12</v>
      </c>
      <c r="S7054" s="1009">
        <v>42000</v>
      </c>
    </row>
    <row r="7055" spans="1:19" s="889" customFormat="1" ht="34.9">
      <c r="A7055" s="989" t="s">
        <v>1035</v>
      </c>
      <c r="B7055" s="399" t="s">
        <v>29742</v>
      </c>
      <c r="C7055" s="399" t="s">
        <v>115</v>
      </c>
      <c r="D7055" s="399" t="s">
        <v>37317</v>
      </c>
      <c r="E7055" s="342">
        <v>12500</v>
      </c>
      <c r="F7055" s="432" t="s">
        <v>37318</v>
      </c>
      <c r="G7055" s="778" t="s">
        <v>37319</v>
      </c>
      <c r="H7055" s="990" t="s">
        <v>19733</v>
      </c>
      <c r="I7055" s="990" t="s">
        <v>19773</v>
      </c>
      <c r="J7055" s="990" t="s">
        <v>19703</v>
      </c>
      <c r="K7055" s="797" t="s">
        <v>37320</v>
      </c>
      <c r="L7055" s="797">
        <v>12</v>
      </c>
      <c r="M7055" s="655">
        <v>150000</v>
      </c>
      <c r="N7055" s="797" t="s">
        <v>37320</v>
      </c>
      <c r="O7055" s="797">
        <v>6</v>
      </c>
      <c r="P7055" s="655">
        <v>75000</v>
      </c>
      <c r="Q7055" s="797" t="s">
        <v>37320</v>
      </c>
      <c r="R7055" s="797">
        <v>12</v>
      </c>
      <c r="S7055" s="1009">
        <v>150000</v>
      </c>
    </row>
    <row r="7056" spans="1:19" s="889" customFormat="1" ht="34.9">
      <c r="A7056" s="989" t="s">
        <v>1035</v>
      </c>
      <c r="B7056" s="399" t="s">
        <v>29742</v>
      </c>
      <c r="C7056" s="399" t="s">
        <v>115</v>
      </c>
      <c r="D7056" s="399" t="s">
        <v>36465</v>
      </c>
      <c r="E7056" s="342">
        <v>5500</v>
      </c>
      <c r="F7056" s="432" t="s">
        <v>37321</v>
      </c>
      <c r="G7056" s="778" t="s">
        <v>37322</v>
      </c>
      <c r="H7056" s="990" t="s">
        <v>19733</v>
      </c>
      <c r="I7056" s="990" t="s">
        <v>19764</v>
      </c>
      <c r="J7056" s="990" t="s">
        <v>19764</v>
      </c>
      <c r="K7056" s="797" t="s">
        <v>37323</v>
      </c>
      <c r="L7056" s="797">
        <v>12</v>
      </c>
      <c r="M7056" s="655">
        <v>70333.34</v>
      </c>
      <c r="N7056" s="797" t="s">
        <v>37323</v>
      </c>
      <c r="O7056" s="797">
        <v>6</v>
      </c>
      <c r="P7056" s="655">
        <v>33000</v>
      </c>
      <c r="Q7056" s="797" t="s">
        <v>37323</v>
      </c>
      <c r="R7056" s="797">
        <v>12</v>
      </c>
      <c r="S7056" s="1009">
        <v>66000</v>
      </c>
    </row>
    <row r="7057" spans="1:19" s="889" customFormat="1" ht="34.9">
      <c r="A7057" s="989" t="s">
        <v>1035</v>
      </c>
      <c r="B7057" s="399" t="s">
        <v>29742</v>
      </c>
      <c r="C7057" s="399" t="s">
        <v>115</v>
      </c>
      <c r="D7057" s="399" t="s">
        <v>20234</v>
      </c>
      <c r="E7057" s="342">
        <v>5000</v>
      </c>
      <c r="F7057" s="432" t="s">
        <v>37324</v>
      </c>
      <c r="G7057" s="778" t="s">
        <v>37325</v>
      </c>
      <c r="H7057" s="990" t="s">
        <v>19729</v>
      </c>
      <c r="I7057" s="990" t="s">
        <v>19773</v>
      </c>
      <c r="J7057" s="990" t="s">
        <v>19703</v>
      </c>
      <c r="K7057" s="797" t="s">
        <v>37326</v>
      </c>
      <c r="L7057" s="797">
        <v>4</v>
      </c>
      <c r="M7057" s="655">
        <v>21125</v>
      </c>
      <c r="N7057" s="797" t="s">
        <v>37326</v>
      </c>
      <c r="O7057" s="797">
        <v>0</v>
      </c>
      <c r="P7057" s="655">
        <v>0</v>
      </c>
      <c r="Q7057" s="797"/>
      <c r="R7057" s="797">
        <v>0</v>
      </c>
      <c r="S7057" s="1009">
        <v>0</v>
      </c>
    </row>
    <row r="7058" spans="1:19" s="889" customFormat="1" ht="34.9">
      <c r="A7058" s="989" t="s">
        <v>1035</v>
      </c>
      <c r="B7058" s="399" t="s">
        <v>29742</v>
      </c>
      <c r="C7058" s="399" t="s">
        <v>115</v>
      </c>
      <c r="D7058" s="399" t="s">
        <v>35609</v>
      </c>
      <c r="E7058" s="342">
        <v>3500</v>
      </c>
      <c r="F7058" s="432" t="s">
        <v>37327</v>
      </c>
      <c r="G7058" s="778" t="s">
        <v>37328</v>
      </c>
      <c r="H7058" s="990" t="s">
        <v>19733</v>
      </c>
      <c r="I7058" s="990" t="s">
        <v>19764</v>
      </c>
      <c r="J7058" s="990" t="s">
        <v>19764</v>
      </c>
      <c r="K7058" s="797" t="s">
        <v>37329</v>
      </c>
      <c r="L7058" s="797">
        <v>12</v>
      </c>
      <c r="M7058" s="655">
        <v>42000</v>
      </c>
      <c r="N7058" s="797" t="s">
        <v>37329</v>
      </c>
      <c r="O7058" s="797">
        <v>6</v>
      </c>
      <c r="P7058" s="655">
        <v>21000</v>
      </c>
      <c r="Q7058" s="797" t="s">
        <v>37329</v>
      </c>
      <c r="R7058" s="797">
        <v>12</v>
      </c>
      <c r="S7058" s="1009">
        <v>42000</v>
      </c>
    </row>
    <row r="7059" spans="1:19" s="889" customFormat="1" ht="34.9">
      <c r="A7059" s="989" t="s">
        <v>1035</v>
      </c>
      <c r="B7059" s="399" t="s">
        <v>29742</v>
      </c>
      <c r="C7059" s="399" t="s">
        <v>115</v>
      </c>
      <c r="D7059" s="399" t="s">
        <v>37228</v>
      </c>
      <c r="E7059" s="342">
        <v>7000</v>
      </c>
      <c r="F7059" s="432" t="s">
        <v>37330</v>
      </c>
      <c r="G7059" s="778" t="s">
        <v>37331</v>
      </c>
      <c r="H7059" s="990" t="s">
        <v>19733</v>
      </c>
      <c r="I7059" s="990" t="s">
        <v>19764</v>
      </c>
      <c r="J7059" s="990" t="s">
        <v>19764</v>
      </c>
      <c r="K7059" s="797" t="s">
        <v>37332</v>
      </c>
      <c r="L7059" s="797">
        <v>12</v>
      </c>
      <c r="M7059" s="655">
        <v>84000</v>
      </c>
      <c r="N7059" s="797" t="s">
        <v>37332</v>
      </c>
      <c r="O7059" s="797">
        <v>6</v>
      </c>
      <c r="P7059" s="655">
        <v>42000</v>
      </c>
      <c r="Q7059" s="797" t="s">
        <v>37332</v>
      </c>
      <c r="R7059" s="797">
        <v>12</v>
      </c>
      <c r="S7059" s="1009">
        <v>84000</v>
      </c>
    </row>
    <row r="7060" spans="1:19" s="889" customFormat="1" ht="34.9">
      <c r="A7060" s="989" t="s">
        <v>1035</v>
      </c>
      <c r="B7060" s="399" t="s">
        <v>29742</v>
      </c>
      <c r="C7060" s="399" t="s">
        <v>115</v>
      </c>
      <c r="D7060" s="399" t="s">
        <v>37333</v>
      </c>
      <c r="E7060" s="342">
        <v>3500</v>
      </c>
      <c r="F7060" s="432" t="s">
        <v>37334</v>
      </c>
      <c r="G7060" s="778" t="s">
        <v>37335</v>
      </c>
      <c r="H7060" s="990" t="s">
        <v>19708</v>
      </c>
      <c r="I7060" s="990" t="s">
        <v>19773</v>
      </c>
      <c r="J7060" s="990" t="s">
        <v>19703</v>
      </c>
      <c r="K7060" s="797" t="s">
        <v>37336</v>
      </c>
      <c r="L7060" s="797">
        <v>12</v>
      </c>
      <c r="M7060" s="655">
        <v>42000</v>
      </c>
      <c r="N7060" s="797" t="s">
        <v>37336</v>
      </c>
      <c r="O7060" s="797">
        <v>6</v>
      </c>
      <c r="P7060" s="655">
        <v>21000</v>
      </c>
      <c r="Q7060" s="797" t="s">
        <v>37336</v>
      </c>
      <c r="R7060" s="797">
        <v>12</v>
      </c>
      <c r="S7060" s="1009">
        <v>42000</v>
      </c>
    </row>
    <row r="7061" spans="1:19" s="889" customFormat="1" ht="34.9">
      <c r="A7061" s="989" t="s">
        <v>1035</v>
      </c>
      <c r="B7061" s="399" t="s">
        <v>29742</v>
      </c>
      <c r="C7061" s="399" t="s">
        <v>115</v>
      </c>
      <c r="D7061" s="399" t="s">
        <v>37337</v>
      </c>
      <c r="E7061" s="342">
        <v>3000</v>
      </c>
      <c r="F7061" s="432" t="s">
        <v>37338</v>
      </c>
      <c r="G7061" s="778" t="s">
        <v>37339</v>
      </c>
      <c r="H7061" s="990" t="s">
        <v>19713</v>
      </c>
      <c r="I7061" s="990" t="s">
        <v>19773</v>
      </c>
      <c r="J7061" s="990" t="s">
        <v>19703</v>
      </c>
      <c r="K7061" s="797" t="s">
        <v>37340</v>
      </c>
      <c r="L7061" s="797">
        <v>12</v>
      </c>
      <c r="M7061" s="655">
        <v>36000</v>
      </c>
      <c r="N7061" s="797" t="s">
        <v>37340</v>
      </c>
      <c r="O7061" s="797">
        <v>6</v>
      </c>
      <c r="P7061" s="655">
        <v>18000</v>
      </c>
      <c r="Q7061" s="797" t="s">
        <v>37340</v>
      </c>
      <c r="R7061" s="797">
        <v>12</v>
      </c>
      <c r="S7061" s="1009">
        <v>36000</v>
      </c>
    </row>
    <row r="7062" spans="1:19" s="889" customFormat="1" ht="34.9">
      <c r="A7062" s="989" t="s">
        <v>1035</v>
      </c>
      <c r="B7062" s="399" t="s">
        <v>29742</v>
      </c>
      <c r="C7062" s="399" t="s">
        <v>115</v>
      </c>
      <c r="D7062" s="399" t="s">
        <v>35098</v>
      </c>
      <c r="E7062" s="342">
        <v>4000</v>
      </c>
      <c r="F7062" s="432" t="s">
        <v>37341</v>
      </c>
      <c r="G7062" s="778" t="s">
        <v>37342</v>
      </c>
      <c r="H7062" s="990" t="s">
        <v>19733</v>
      </c>
      <c r="I7062" s="990" t="s">
        <v>19764</v>
      </c>
      <c r="J7062" s="990" t="s">
        <v>19764</v>
      </c>
      <c r="K7062" s="797" t="s">
        <v>32528</v>
      </c>
      <c r="L7062" s="797">
        <v>12</v>
      </c>
      <c r="M7062" s="655">
        <v>47999.99</v>
      </c>
      <c r="N7062" s="797" t="s">
        <v>32528</v>
      </c>
      <c r="O7062" s="797">
        <v>5</v>
      </c>
      <c r="P7062" s="655">
        <v>21022.67</v>
      </c>
      <c r="Q7062" s="797" t="s">
        <v>32528</v>
      </c>
      <c r="R7062" s="797">
        <v>12</v>
      </c>
      <c r="S7062" s="1009">
        <v>48000</v>
      </c>
    </row>
    <row r="7063" spans="1:19" s="889" customFormat="1" ht="34.9">
      <c r="A7063" s="989" t="s">
        <v>1035</v>
      </c>
      <c r="B7063" s="399" t="s">
        <v>29742</v>
      </c>
      <c r="C7063" s="399" t="s">
        <v>115</v>
      </c>
      <c r="D7063" s="399" t="s">
        <v>37343</v>
      </c>
      <c r="E7063" s="342">
        <v>7500</v>
      </c>
      <c r="F7063" s="432" t="s">
        <v>37344</v>
      </c>
      <c r="G7063" s="778" t="s">
        <v>37345</v>
      </c>
      <c r="H7063" s="990" t="s">
        <v>19733</v>
      </c>
      <c r="I7063" s="990" t="s">
        <v>19764</v>
      </c>
      <c r="J7063" s="990" t="s">
        <v>19764</v>
      </c>
      <c r="K7063" s="797" t="s">
        <v>37346</v>
      </c>
      <c r="L7063" s="797">
        <v>12</v>
      </c>
      <c r="M7063" s="655">
        <v>90000</v>
      </c>
      <c r="N7063" s="797" t="s">
        <v>37346</v>
      </c>
      <c r="O7063" s="797">
        <v>6</v>
      </c>
      <c r="P7063" s="655">
        <v>45000</v>
      </c>
      <c r="Q7063" s="797" t="s">
        <v>37346</v>
      </c>
      <c r="R7063" s="797">
        <v>12</v>
      </c>
      <c r="S7063" s="1009">
        <v>90000</v>
      </c>
    </row>
    <row r="7064" spans="1:19" s="889" customFormat="1" ht="34.9">
      <c r="A7064" s="989" t="s">
        <v>1035</v>
      </c>
      <c r="B7064" s="399" t="s">
        <v>29742</v>
      </c>
      <c r="C7064" s="399" t="s">
        <v>115</v>
      </c>
      <c r="D7064" s="399" t="s">
        <v>37347</v>
      </c>
      <c r="E7064" s="342">
        <v>2500</v>
      </c>
      <c r="F7064" s="432" t="s">
        <v>37348</v>
      </c>
      <c r="G7064" s="778" t="s">
        <v>37349</v>
      </c>
      <c r="H7064" s="990" t="s">
        <v>19733</v>
      </c>
      <c r="I7064" s="990" t="s">
        <v>19773</v>
      </c>
      <c r="J7064" s="990" t="s">
        <v>19703</v>
      </c>
      <c r="K7064" s="797" t="s">
        <v>37350</v>
      </c>
      <c r="L7064" s="797">
        <v>5</v>
      </c>
      <c r="M7064" s="655">
        <v>25512</v>
      </c>
      <c r="N7064" s="797" t="s">
        <v>37350</v>
      </c>
      <c r="O7064" s="797">
        <v>0</v>
      </c>
      <c r="P7064" s="655">
        <v>0</v>
      </c>
      <c r="Q7064" s="797"/>
      <c r="R7064" s="797">
        <v>0</v>
      </c>
      <c r="S7064" s="1009">
        <v>0</v>
      </c>
    </row>
    <row r="7065" spans="1:19" s="889" customFormat="1" ht="34.9">
      <c r="A7065" s="989" t="s">
        <v>1035</v>
      </c>
      <c r="B7065" s="399" t="s">
        <v>29742</v>
      </c>
      <c r="C7065" s="399" t="s">
        <v>115</v>
      </c>
      <c r="D7065" s="399" t="s">
        <v>37351</v>
      </c>
      <c r="E7065" s="342">
        <v>4000</v>
      </c>
      <c r="F7065" s="432" t="s">
        <v>37352</v>
      </c>
      <c r="G7065" s="778" t="s">
        <v>37353</v>
      </c>
      <c r="H7065" s="990" t="s">
        <v>34399</v>
      </c>
      <c r="I7065" s="990" t="s">
        <v>19764</v>
      </c>
      <c r="J7065" s="990" t="s">
        <v>19764</v>
      </c>
      <c r="K7065" s="797" t="s">
        <v>37354</v>
      </c>
      <c r="L7065" s="797">
        <v>12</v>
      </c>
      <c r="M7065" s="655">
        <v>47127.48</v>
      </c>
      <c r="N7065" s="797" t="s">
        <v>37354</v>
      </c>
      <c r="O7065" s="797">
        <v>6</v>
      </c>
      <c r="P7065" s="655">
        <v>24277.4</v>
      </c>
      <c r="Q7065" s="797" t="s">
        <v>37354</v>
      </c>
      <c r="R7065" s="797">
        <v>12</v>
      </c>
      <c r="S7065" s="1009">
        <v>48000</v>
      </c>
    </row>
    <row r="7066" spans="1:19" s="889" customFormat="1" ht="34.9">
      <c r="A7066" s="989" t="s">
        <v>1035</v>
      </c>
      <c r="B7066" s="399" t="s">
        <v>29742</v>
      </c>
      <c r="C7066" s="399" t="s">
        <v>115</v>
      </c>
      <c r="D7066" s="399" t="s">
        <v>36568</v>
      </c>
      <c r="E7066" s="342">
        <v>2500</v>
      </c>
      <c r="F7066" s="432" t="s">
        <v>37355</v>
      </c>
      <c r="G7066" s="778" t="s">
        <v>37356</v>
      </c>
      <c r="H7066" s="990" t="s">
        <v>23633</v>
      </c>
      <c r="I7066" s="990" t="s">
        <v>34377</v>
      </c>
      <c r="J7066" s="990" t="s">
        <v>19749</v>
      </c>
      <c r="K7066" s="797" t="s">
        <v>37357</v>
      </c>
      <c r="L7066" s="797">
        <v>12</v>
      </c>
      <c r="M7066" s="655">
        <v>30000</v>
      </c>
      <c r="N7066" s="797" t="s">
        <v>37357</v>
      </c>
      <c r="O7066" s="797">
        <v>6</v>
      </c>
      <c r="P7066" s="655">
        <v>15000</v>
      </c>
      <c r="Q7066" s="797" t="s">
        <v>37357</v>
      </c>
      <c r="R7066" s="797">
        <v>12</v>
      </c>
      <c r="S7066" s="1009">
        <v>30000</v>
      </c>
    </row>
    <row r="7067" spans="1:19" s="889" customFormat="1" ht="34.9">
      <c r="A7067" s="989" t="s">
        <v>1035</v>
      </c>
      <c r="B7067" s="399" t="s">
        <v>29742</v>
      </c>
      <c r="C7067" s="399" t="s">
        <v>115</v>
      </c>
      <c r="D7067" s="399" t="s">
        <v>37259</v>
      </c>
      <c r="E7067" s="342">
        <v>2500</v>
      </c>
      <c r="F7067" s="432" t="s">
        <v>37358</v>
      </c>
      <c r="G7067" s="778" t="s">
        <v>37359</v>
      </c>
      <c r="H7067" s="990" t="s">
        <v>23609</v>
      </c>
      <c r="I7067" s="990" t="s">
        <v>19764</v>
      </c>
      <c r="J7067" s="990" t="s">
        <v>19764</v>
      </c>
      <c r="K7067" s="797" t="s">
        <v>37360</v>
      </c>
      <c r="L7067" s="797">
        <v>12</v>
      </c>
      <c r="M7067" s="655">
        <v>33400</v>
      </c>
      <c r="N7067" s="797" t="s">
        <v>37360</v>
      </c>
      <c r="O7067" s="797">
        <v>6</v>
      </c>
      <c r="P7067" s="655">
        <v>15000</v>
      </c>
      <c r="Q7067" s="797" t="s">
        <v>37360</v>
      </c>
      <c r="R7067" s="797">
        <v>12</v>
      </c>
      <c r="S7067" s="1009">
        <v>30000</v>
      </c>
    </row>
    <row r="7068" spans="1:19" s="889" customFormat="1" ht="34.9">
      <c r="A7068" s="989" t="s">
        <v>1035</v>
      </c>
      <c r="B7068" s="399" t="s">
        <v>29742</v>
      </c>
      <c r="C7068" s="399" t="s">
        <v>115</v>
      </c>
      <c r="D7068" s="399" t="s">
        <v>37361</v>
      </c>
      <c r="E7068" s="342">
        <v>13000</v>
      </c>
      <c r="F7068" s="432" t="s">
        <v>37362</v>
      </c>
      <c r="G7068" s="778" t="s">
        <v>37363</v>
      </c>
      <c r="H7068" s="990" t="s">
        <v>19733</v>
      </c>
      <c r="I7068" s="990" t="s">
        <v>19764</v>
      </c>
      <c r="J7068" s="990" t="s">
        <v>19764</v>
      </c>
      <c r="K7068" s="797" t="s">
        <v>37364</v>
      </c>
      <c r="L7068" s="797">
        <v>12</v>
      </c>
      <c r="M7068" s="655">
        <v>156000</v>
      </c>
      <c r="N7068" s="797" t="s">
        <v>37364</v>
      </c>
      <c r="O7068" s="797">
        <v>6</v>
      </c>
      <c r="P7068" s="655">
        <v>78000</v>
      </c>
      <c r="Q7068" s="797" t="s">
        <v>37364</v>
      </c>
      <c r="R7068" s="797">
        <v>12</v>
      </c>
      <c r="S7068" s="1009">
        <v>156000</v>
      </c>
    </row>
    <row r="7069" spans="1:19" s="889" customFormat="1" ht="34.9">
      <c r="A7069" s="989" t="s">
        <v>1035</v>
      </c>
      <c r="B7069" s="399" t="s">
        <v>29742</v>
      </c>
      <c r="C7069" s="399" t="s">
        <v>115</v>
      </c>
      <c r="D7069" s="399" t="s">
        <v>37365</v>
      </c>
      <c r="E7069" s="342">
        <v>4500</v>
      </c>
      <c r="F7069" s="432" t="s">
        <v>37366</v>
      </c>
      <c r="G7069" s="778" t="s">
        <v>37367</v>
      </c>
      <c r="H7069" s="990" t="s">
        <v>19733</v>
      </c>
      <c r="I7069" s="990" t="s">
        <v>19764</v>
      </c>
      <c r="J7069" s="990" t="s">
        <v>19764</v>
      </c>
      <c r="K7069" s="797" t="s">
        <v>37368</v>
      </c>
      <c r="L7069" s="797">
        <v>12</v>
      </c>
      <c r="M7069" s="655">
        <v>57183.33</v>
      </c>
      <c r="N7069" s="797" t="s">
        <v>37368</v>
      </c>
      <c r="O7069" s="797">
        <v>6</v>
      </c>
      <c r="P7069" s="655">
        <v>27050.639999999999</v>
      </c>
      <c r="Q7069" s="797" t="s">
        <v>37368</v>
      </c>
      <c r="R7069" s="797">
        <v>12</v>
      </c>
      <c r="S7069" s="1009">
        <v>54000</v>
      </c>
    </row>
    <row r="7070" spans="1:19" s="889" customFormat="1" ht="34.9">
      <c r="A7070" s="989" t="s">
        <v>1035</v>
      </c>
      <c r="B7070" s="399" t="s">
        <v>29742</v>
      </c>
      <c r="C7070" s="399" t="s">
        <v>115</v>
      </c>
      <c r="D7070" s="399" t="s">
        <v>37369</v>
      </c>
      <c r="E7070" s="342">
        <v>3000</v>
      </c>
      <c r="F7070" s="432" t="s">
        <v>37370</v>
      </c>
      <c r="G7070" s="778" t="s">
        <v>37371</v>
      </c>
      <c r="H7070" s="990" t="s">
        <v>19713</v>
      </c>
      <c r="I7070" s="990" t="s">
        <v>34428</v>
      </c>
      <c r="J7070" s="990" t="s">
        <v>19773</v>
      </c>
      <c r="K7070" s="797" t="s">
        <v>37372</v>
      </c>
      <c r="L7070" s="797">
        <v>12</v>
      </c>
      <c r="M7070" s="655">
        <v>36000</v>
      </c>
      <c r="N7070" s="797" t="s">
        <v>37372</v>
      </c>
      <c r="O7070" s="797">
        <v>6</v>
      </c>
      <c r="P7070" s="655">
        <v>18104.03</v>
      </c>
      <c r="Q7070" s="797" t="s">
        <v>37372</v>
      </c>
      <c r="R7070" s="797">
        <v>12</v>
      </c>
      <c r="S7070" s="1009">
        <v>36000</v>
      </c>
    </row>
    <row r="7071" spans="1:19" s="889" customFormat="1" ht="34.9">
      <c r="A7071" s="989" t="s">
        <v>1035</v>
      </c>
      <c r="B7071" s="399" t="s">
        <v>29742</v>
      </c>
      <c r="C7071" s="399" t="s">
        <v>115</v>
      </c>
      <c r="D7071" s="399" t="s">
        <v>37373</v>
      </c>
      <c r="E7071" s="342">
        <v>7500</v>
      </c>
      <c r="F7071" s="432" t="s">
        <v>37374</v>
      </c>
      <c r="G7071" s="778" t="s">
        <v>37375</v>
      </c>
      <c r="H7071" s="990" t="s">
        <v>19733</v>
      </c>
      <c r="I7071" s="990" t="s">
        <v>19773</v>
      </c>
      <c r="J7071" s="990" t="s">
        <v>19703</v>
      </c>
      <c r="K7071" s="797" t="s">
        <v>37376</v>
      </c>
      <c r="L7071" s="797">
        <v>2</v>
      </c>
      <c r="M7071" s="655">
        <v>19187.5</v>
      </c>
      <c r="N7071" s="797" t="s">
        <v>37376</v>
      </c>
      <c r="O7071" s="797">
        <v>0</v>
      </c>
      <c r="P7071" s="655">
        <v>0</v>
      </c>
      <c r="Q7071" s="797"/>
      <c r="R7071" s="797">
        <v>0</v>
      </c>
      <c r="S7071" s="1009">
        <v>0</v>
      </c>
    </row>
    <row r="7072" spans="1:19" s="889" customFormat="1" ht="34.9">
      <c r="A7072" s="989" t="s">
        <v>1035</v>
      </c>
      <c r="B7072" s="399" t="s">
        <v>29742</v>
      </c>
      <c r="C7072" s="399" t="s">
        <v>115</v>
      </c>
      <c r="D7072" s="399" t="s">
        <v>34593</v>
      </c>
      <c r="E7072" s="342">
        <v>3000</v>
      </c>
      <c r="F7072" s="432" t="s">
        <v>37377</v>
      </c>
      <c r="G7072" s="778" t="s">
        <v>37378</v>
      </c>
      <c r="H7072" s="990" t="s">
        <v>23633</v>
      </c>
      <c r="I7072" s="990" t="s">
        <v>34377</v>
      </c>
      <c r="J7072" s="990" t="s">
        <v>19749</v>
      </c>
      <c r="K7072" s="797" t="s">
        <v>37379</v>
      </c>
      <c r="L7072" s="797">
        <v>12</v>
      </c>
      <c r="M7072" s="655">
        <v>37655.33</v>
      </c>
      <c r="N7072" s="797" t="s">
        <v>37379</v>
      </c>
      <c r="O7072" s="797">
        <v>6</v>
      </c>
      <c r="P7072" s="655">
        <v>18000</v>
      </c>
      <c r="Q7072" s="797" t="s">
        <v>37379</v>
      </c>
      <c r="R7072" s="797">
        <v>12</v>
      </c>
      <c r="S7072" s="1009">
        <v>36000</v>
      </c>
    </row>
    <row r="7073" spans="1:19" s="889" customFormat="1" ht="34.9">
      <c r="A7073" s="989" t="s">
        <v>1035</v>
      </c>
      <c r="B7073" s="399" t="s">
        <v>29742</v>
      </c>
      <c r="C7073" s="399" t="s">
        <v>34707</v>
      </c>
      <c r="D7073" s="399" t="s">
        <v>37380</v>
      </c>
      <c r="E7073" s="342">
        <v>7300</v>
      </c>
      <c r="F7073" s="921" t="s">
        <v>37381</v>
      </c>
      <c r="G7073" s="778" t="s">
        <v>37382</v>
      </c>
      <c r="H7073" s="990"/>
      <c r="I7073" s="990" t="s">
        <v>19773</v>
      </c>
      <c r="J7073" s="990"/>
      <c r="K7073" s="797" t="s">
        <v>37383</v>
      </c>
      <c r="L7073" s="797">
        <v>6</v>
      </c>
      <c r="M7073" s="655">
        <v>53913.34</v>
      </c>
      <c r="N7073" s="797" t="s">
        <v>37383</v>
      </c>
      <c r="O7073" s="797">
        <v>6</v>
      </c>
      <c r="P7073" s="655">
        <v>43800</v>
      </c>
      <c r="Q7073" s="797" t="s">
        <v>37383</v>
      </c>
      <c r="R7073" s="797">
        <v>0</v>
      </c>
      <c r="S7073" s="1008">
        <v>0</v>
      </c>
    </row>
    <row r="7074" spans="1:19" s="889" customFormat="1" ht="34.9">
      <c r="A7074" s="989" t="s">
        <v>1035</v>
      </c>
      <c r="B7074" s="399" t="s">
        <v>29742</v>
      </c>
      <c r="C7074" s="399" t="s">
        <v>34707</v>
      </c>
      <c r="D7074" s="399" t="s">
        <v>37373</v>
      </c>
      <c r="E7074" s="342">
        <v>7500</v>
      </c>
      <c r="F7074" s="921" t="s">
        <v>37384</v>
      </c>
      <c r="G7074" s="778" t="s">
        <v>37385</v>
      </c>
      <c r="H7074" s="990"/>
      <c r="I7074" s="990" t="s">
        <v>19773</v>
      </c>
      <c r="J7074" s="990"/>
      <c r="K7074" s="797" t="s">
        <v>37386</v>
      </c>
      <c r="L7074" s="797">
        <v>6</v>
      </c>
      <c r="M7074" s="655">
        <v>48546.67</v>
      </c>
      <c r="N7074" s="797" t="s">
        <v>37386</v>
      </c>
      <c r="O7074" s="797">
        <v>6</v>
      </c>
      <c r="P7074" s="655">
        <v>45000</v>
      </c>
      <c r="Q7074" s="797" t="s">
        <v>37386</v>
      </c>
      <c r="R7074" s="797">
        <v>12</v>
      </c>
      <c r="S7074" s="1008">
        <v>90000</v>
      </c>
    </row>
    <row r="7075" spans="1:19" s="889" customFormat="1" ht="34.9">
      <c r="A7075" s="989" t="s">
        <v>1035</v>
      </c>
      <c r="B7075" s="399" t="s">
        <v>29742</v>
      </c>
      <c r="C7075" s="399" t="s">
        <v>34707</v>
      </c>
      <c r="D7075" s="399" t="s">
        <v>37387</v>
      </c>
      <c r="E7075" s="342">
        <v>6000</v>
      </c>
      <c r="F7075" s="921" t="s">
        <v>37388</v>
      </c>
      <c r="G7075" s="778" t="s">
        <v>37389</v>
      </c>
      <c r="H7075" s="990"/>
      <c r="I7075" s="990" t="s">
        <v>19773</v>
      </c>
      <c r="J7075" s="990"/>
      <c r="K7075" s="797" t="s">
        <v>37390</v>
      </c>
      <c r="L7075" s="797">
        <v>6</v>
      </c>
      <c r="M7075" s="655">
        <v>59610</v>
      </c>
      <c r="N7075" s="797" t="s">
        <v>37390</v>
      </c>
      <c r="O7075" s="797">
        <v>6</v>
      </c>
      <c r="P7075" s="655">
        <v>48000</v>
      </c>
      <c r="Q7075" s="797" t="s">
        <v>37390</v>
      </c>
      <c r="R7075" s="797">
        <v>12</v>
      </c>
      <c r="S7075" s="1008">
        <v>72000</v>
      </c>
    </row>
    <row r="7076" spans="1:19" s="889" customFormat="1" ht="34.9">
      <c r="A7076" s="989" t="s">
        <v>1035</v>
      </c>
      <c r="B7076" s="399" t="s">
        <v>29742</v>
      </c>
      <c r="C7076" s="399" t="s">
        <v>34707</v>
      </c>
      <c r="D7076" s="399" t="s">
        <v>37391</v>
      </c>
      <c r="E7076" s="342">
        <v>10000</v>
      </c>
      <c r="F7076" s="921" t="s">
        <v>37392</v>
      </c>
      <c r="G7076" s="778" t="s">
        <v>37393</v>
      </c>
      <c r="H7076" s="990"/>
      <c r="I7076" s="990" t="s">
        <v>19773</v>
      </c>
      <c r="J7076" s="990"/>
      <c r="K7076" s="797" t="s">
        <v>37394</v>
      </c>
      <c r="L7076" s="797">
        <v>6</v>
      </c>
      <c r="M7076" s="655">
        <v>53310</v>
      </c>
      <c r="N7076" s="797" t="s">
        <v>37394</v>
      </c>
      <c r="O7076" s="797">
        <v>0</v>
      </c>
      <c r="P7076" s="655">
        <v>0</v>
      </c>
      <c r="Q7076" s="797" t="s">
        <v>37394</v>
      </c>
      <c r="R7076" s="797">
        <v>0</v>
      </c>
      <c r="S7076" s="1008">
        <v>0</v>
      </c>
    </row>
    <row r="7077" spans="1:19" s="889" customFormat="1" ht="34.9">
      <c r="A7077" s="989" t="s">
        <v>1035</v>
      </c>
      <c r="B7077" s="399" t="s">
        <v>29742</v>
      </c>
      <c r="C7077" s="399" t="s">
        <v>34699</v>
      </c>
      <c r="D7077" s="399" t="s">
        <v>37395</v>
      </c>
      <c r="E7077" s="342">
        <v>5500</v>
      </c>
      <c r="F7077" s="921" t="s">
        <v>37396</v>
      </c>
      <c r="G7077" s="778" t="s">
        <v>37397</v>
      </c>
      <c r="H7077" s="990" t="s">
        <v>19733</v>
      </c>
      <c r="I7077" s="990" t="s">
        <v>19773</v>
      </c>
      <c r="J7077" s="990" t="s">
        <v>29653</v>
      </c>
      <c r="K7077" s="797" t="s">
        <v>37398</v>
      </c>
      <c r="L7077" s="797">
        <v>2</v>
      </c>
      <c r="M7077" s="655">
        <v>10633.33</v>
      </c>
      <c r="N7077" s="797" t="s">
        <v>37398</v>
      </c>
      <c r="O7077" s="797">
        <v>1</v>
      </c>
      <c r="P7077" s="655">
        <v>6843.83</v>
      </c>
      <c r="Q7077" s="797" t="s">
        <v>37398</v>
      </c>
      <c r="R7077" s="797">
        <v>0</v>
      </c>
      <c r="S7077" s="1008">
        <v>0</v>
      </c>
    </row>
    <row r="7078" spans="1:19" s="889" customFormat="1" ht="34.9">
      <c r="A7078" s="989" t="s">
        <v>1035</v>
      </c>
      <c r="B7078" s="399" t="s">
        <v>29742</v>
      </c>
      <c r="C7078" s="399" t="s">
        <v>34699</v>
      </c>
      <c r="D7078" s="399" t="s">
        <v>37399</v>
      </c>
      <c r="E7078" s="342">
        <v>6000</v>
      </c>
      <c r="F7078" s="921" t="s">
        <v>37400</v>
      </c>
      <c r="G7078" s="778" t="s">
        <v>37401</v>
      </c>
      <c r="H7078" s="990" t="s">
        <v>19733</v>
      </c>
      <c r="I7078" s="990" t="s">
        <v>19773</v>
      </c>
      <c r="J7078" s="990" t="s">
        <v>29653</v>
      </c>
      <c r="K7078" s="797" t="s">
        <v>37402</v>
      </c>
      <c r="L7078" s="797">
        <v>2</v>
      </c>
      <c r="M7078" s="655">
        <v>11600</v>
      </c>
      <c r="N7078" s="797" t="s">
        <v>37402</v>
      </c>
      <c r="O7078" s="797">
        <v>5</v>
      </c>
      <c r="P7078" s="655">
        <v>33466</v>
      </c>
      <c r="Q7078" s="797" t="s">
        <v>37402</v>
      </c>
      <c r="R7078" s="797">
        <v>0</v>
      </c>
      <c r="S7078" s="1008">
        <v>0</v>
      </c>
    </row>
    <row r="7079" spans="1:19" s="889" customFormat="1" ht="34.9">
      <c r="A7079" s="989" t="s">
        <v>1035</v>
      </c>
      <c r="B7079" s="399" t="s">
        <v>29742</v>
      </c>
      <c r="C7079" s="399" t="s">
        <v>34699</v>
      </c>
      <c r="D7079" s="399" t="s">
        <v>37399</v>
      </c>
      <c r="E7079" s="342">
        <v>6000</v>
      </c>
      <c r="F7079" s="921" t="s">
        <v>37403</v>
      </c>
      <c r="G7079" s="778" t="s">
        <v>37404</v>
      </c>
      <c r="H7079" s="990" t="s">
        <v>19733</v>
      </c>
      <c r="I7079" s="990" t="s">
        <v>19773</v>
      </c>
      <c r="J7079" s="990" t="s">
        <v>29653</v>
      </c>
      <c r="K7079" s="797" t="s">
        <v>37405</v>
      </c>
      <c r="L7079" s="797">
        <v>2</v>
      </c>
      <c r="M7079" s="655">
        <v>11600</v>
      </c>
      <c r="N7079" s="797" t="s">
        <v>37405</v>
      </c>
      <c r="O7079" s="797">
        <v>6</v>
      </c>
      <c r="P7079" s="655">
        <v>36000</v>
      </c>
      <c r="Q7079" s="797" t="s">
        <v>37405</v>
      </c>
      <c r="R7079" s="797">
        <v>12</v>
      </c>
      <c r="S7079" s="1008">
        <v>72000</v>
      </c>
    </row>
    <row r="7080" spans="1:19" s="889" customFormat="1" ht="34.9">
      <c r="A7080" s="989" t="s">
        <v>1035</v>
      </c>
      <c r="B7080" s="399" t="s">
        <v>29742</v>
      </c>
      <c r="C7080" s="399" t="s">
        <v>34699</v>
      </c>
      <c r="D7080" s="399" t="s">
        <v>37406</v>
      </c>
      <c r="E7080" s="342">
        <v>10000</v>
      </c>
      <c r="F7080" s="921" t="s">
        <v>37407</v>
      </c>
      <c r="G7080" s="778" t="s">
        <v>37408</v>
      </c>
      <c r="H7080" s="990" t="s">
        <v>21494</v>
      </c>
      <c r="I7080" s="990" t="s">
        <v>19773</v>
      </c>
      <c r="J7080" s="990" t="s">
        <v>37409</v>
      </c>
      <c r="K7080" s="797" t="s">
        <v>37410</v>
      </c>
      <c r="L7080" s="797">
        <v>2</v>
      </c>
      <c r="M7080" s="655">
        <v>19333.330000000002</v>
      </c>
      <c r="N7080" s="797" t="s">
        <v>37410</v>
      </c>
      <c r="O7080" s="797">
        <v>6</v>
      </c>
      <c r="P7080" s="655">
        <v>60000</v>
      </c>
      <c r="Q7080" s="797" t="s">
        <v>37410</v>
      </c>
      <c r="R7080" s="797">
        <v>12</v>
      </c>
      <c r="S7080" s="1008">
        <v>120000</v>
      </c>
    </row>
    <row r="7081" spans="1:19" s="889" customFormat="1" ht="34.9">
      <c r="A7081" s="989" t="s">
        <v>1035</v>
      </c>
      <c r="B7081" s="399" t="s">
        <v>29742</v>
      </c>
      <c r="C7081" s="399" t="s">
        <v>34699</v>
      </c>
      <c r="D7081" s="399" t="s">
        <v>37411</v>
      </c>
      <c r="E7081" s="342">
        <v>5000</v>
      </c>
      <c r="F7081" s="921" t="s">
        <v>37412</v>
      </c>
      <c r="G7081" s="778" t="s">
        <v>37413</v>
      </c>
      <c r="H7081" s="990" t="s">
        <v>19733</v>
      </c>
      <c r="I7081" s="990" t="s">
        <v>19764</v>
      </c>
      <c r="J7081" s="990" t="s">
        <v>37414</v>
      </c>
      <c r="K7081" s="797" t="s">
        <v>37415</v>
      </c>
      <c r="L7081" s="797">
        <v>2</v>
      </c>
      <c r="M7081" s="655">
        <v>9666.67</v>
      </c>
      <c r="N7081" s="797" t="s">
        <v>37415</v>
      </c>
      <c r="O7081" s="797">
        <v>6</v>
      </c>
      <c r="P7081" s="655">
        <v>30000</v>
      </c>
      <c r="Q7081" s="797" t="s">
        <v>37415</v>
      </c>
      <c r="R7081" s="797">
        <v>12</v>
      </c>
      <c r="S7081" s="1008">
        <v>60000</v>
      </c>
    </row>
    <row r="7082" spans="1:19" s="889" customFormat="1" ht="34.9">
      <c r="A7082" s="989" t="s">
        <v>1035</v>
      </c>
      <c r="B7082" s="399" t="s">
        <v>29742</v>
      </c>
      <c r="C7082" s="399" t="s">
        <v>34699</v>
      </c>
      <c r="D7082" s="399" t="s">
        <v>37416</v>
      </c>
      <c r="E7082" s="342">
        <v>10000</v>
      </c>
      <c r="F7082" s="921" t="s">
        <v>37417</v>
      </c>
      <c r="G7082" s="778" t="s">
        <v>37418</v>
      </c>
      <c r="H7082" s="990" t="s">
        <v>21494</v>
      </c>
      <c r="I7082" s="990" t="s">
        <v>19773</v>
      </c>
      <c r="J7082" s="990" t="s">
        <v>37419</v>
      </c>
      <c r="K7082" s="797" t="s">
        <v>37420</v>
      </c>
      <c r="L7082" s="797">
        <v>2</v>
      </c>
      <c r="M7082" s="655">
        <v>19333.330000000002</v>
      </c>
      <c r="N7082" s="797" t="s">
        <v>37420</v>
      </c>
      <c r="O7082" s="797">
        <v>6</v>
      </c>
      <c r="P7082" s="655">
        <v>60000</v>
      </c>
      <c r="Q7082" s="797" t="s">
        <v>37420</v>
      </c>
      <c r="R7082" s="797">
        <v>12</v>
      </c>
      <c r="S7082" s="1008">
        <v>120000</v>
      </c>
    </row>
    <row r="7083" spans="1:19" s="889" customFormat="1" ht="34.9">
      <c r="A7083" s="989" t="s">
        <v>1035</v>
      </c>
      <c r="B7083" s="399" t="s">
        <v>29742</v>
      </c>
      <c r="C7083" s="399" t="s">
        <v>34699</v>
      </c>
      <c r="D7083" s="399" t="s">
        <v>35934</v>
      </c>
      <c r="E7083" s="342">
        <v>6000</v>
      </c>
      <c r="F7083" s="921" t="s">
        <v>37421</v>
      </c>
      <c r="G7083" s="778" t="s">
        <v>37422</v>
      </c>
      <c r="H7083" s="990" t="s">
        <v>19733</v>
      </c>
      <c r="I7083" s="990" t="s">
        <v>19773</v>
      </c>
      <c r="J7083" s="990" t="s">
        <v>29653</v>
      </c>
      <c r="K7083" s="797" t="s">
        <v>37423</v>
      </c>
      <c r="L7083" s="797">
        <v>2</v>
      </c>
      <c r="M7083" s="655">
        <v>11600</v>
      </c>
      <c r="N7083" s="797" t="s">
        <v>37423</v>
      </c>
      <c r="O7083" s="797">
        <v>6</v>
      </c>
      <c r="P7083" s="655">
        <v>36000</v>
      </c>
      <c r="Q7083" s="797" t="s">
        <v>37423</v>
      </c>
      <c r="R7083" s="797">
        <v>12</v>
      </c>
      <c r="S7083" s="1008">
        <v>72000</v>
      </c>
    </row>
    <row r="7084" spans="1:19" s="889" customFormat="1" ht="34.9">
      <c r="A7084" s="989" t="s">
        <v>1035</v>
      </c>
      <c r="B7084" s="399" t="s">
        <v>29742</v>
      </c>
      <c r="C7084" s="399" t="s">
        <v>34699</v>
      </c>
      <c r="D7084" s="399" t="s">
        <v>37424</v>
      </c>
      <c r="E7084" s="342">
        <v>9000</v>
      </c>
      <c r="F7084" s="921" t="s">
        <v>37425</v>
      </c>
      <c r="G7084" s="778" t="s">
        <v>37426</v>
      </c>
      <c r="H7084" s="990" t="s">
        <v>19726</v>
      </c>
      <c r="I7084" s="990" t="s">
        <v>19773</v>
      </c>
      <c r="J7084" s="990" t="s">
        <v>37427</v>
      </c>
      <c r="K7084" s="797" t="s">
        <v>37428</v>
      </c>
      <c r="L7084" s="797">
        <v>2</v>
      </c>
      <c r="M7084" s="655">
        <v>17400</v>
      </c>
      <c r="N7084" s="797" t="s">
        <v>37428</v>
      </c>
      <c r="O7084" s="797">
        <v>6</v>
      </c>
      <c r="P7084" s="655">
        <v>54000</v>
      </c>
      <c r="Q7084" s="797" t="s">
        <v>37428</v>
      </c>
      <c r="R7084" s="797">
        <v>12</v>
      </c>
      <c r="S7084" s="1008">
        <v>108000</v>
      </c>
    </row>
    <row r="7085" spans="1:19" s="889" customFormat="1" ht="46.5">
      <c r="A7085" s="989" t="s">
        <v>1035</v>
      </c>
      <c r="B7085" s="399" t="s">
        <v>29742</v>
      </c>
      <c r="C7085" s="399" t="s">
        <v>34699</v>
      </c>
      <c r="D7085" s="399" t="s">
        <v>37429</v>
      </c>
      <c r="E7085" s="342">
        <v>7000</v>
      </c>
      <c r="F7085" s="921" t="s">
        <v>37430</v>
      </c>
      <c r="G7085" s="778" t="s">
        <v>37431</v>
      </c>
      <c r="H7085" s="990" t="s">
        <v>19824</v>
      </c>
      <c r="I7085" s="990" t="s">
        <v>19773</v>
      </c>
      <c r="J7085" s="990" t="s">
        <v>37432</v>
      </c>
      <c r="K7085" s="797" t="s">
        <v>37433</v>
      </c>
      <c r="L7085" s="797">
        <v>2</v>
      </c>
      <c r="M7085" s="655">
        <v>13533.33</v>
      </c>
      <c r="N7085" s="797" t="s">
        <v>37433</v>
      </c>
      <c r="O7085" s="797">
        <v>6</v>
      </c>
      <c r="P7085" s="655">
        <v>42000</v>
      </c>
      <c r="Q7085" s="797" t="s">
        <v>37433</v>
      </c>
      <c r="R7085" s="797">
        <v>0</v>
      </c>
      <c r="S7085" s="1008">
        <v>0</v>
      </c>
    </row>
    <row r="7086" spans="1:19" s="889" customFormat="1" ht="34.9">
      <c r="A7086" s="989" t="s">
        <v>1035</v>
      </c>
      <c r="B7086" s="399" t="s">
        <v>29742</v>
      </c>
      <c r="C7086" s="399" t="s">
        <v>34699</v>
      </c>
      <c r="D7086" s="399" t="s">
        <v>37434</v>
      </c>
      <c r="E7086" s="342">
        <v>5000</v>
      </c>
      <c r="F7086" s="921" t="s">
        <v>37435</v>
      </c>
      <c r="G7086" s="778" t="s">
        <v>37436</v>
      </c>
      <c r="H7086" s="990" t="s">
        <v>37437</v>
      </c>
      <c r="I7086" s="990" t="s">
        <v>19773</v>
      </c>
      <c r="J7086" s="990" t="s">
        <v>37438</v>
      </c>
      <c r="K7086" s="797" t="s">
        <v>37439</v>
      </c>
      <c r="L7086" s="797">
        <v>2</v>
      </c>
      <c r="M7086" s="655">
        <v>9666.67</v>
      </c>
      <c r="N7086" s="797" t="s">
        <v>37439</v>
      </c>
      <c r="O7086" s="797">
        <v>6</v>
      </c>
      <c r="P7086" s="655">
        <v>30342.28</v>
      </c>
      <c r="Q7086" s="797" t="s">
        <v>37439</v>
      </c>
      <c r="R7086" s="797">
        <v>12</v>
      </c>
      <c r="S7086" s="1008">
        <v>60000</v>
      </c>
    </row>
    <row r="7087" spans="1:19" s="889" customFormat="1" ht="34.9">
      <c r="A7087" s="989" t="s">
        <v>1035</v>
      </c>
      <c r="B7087" s="399" t="s">
        <v>29742</v>
      </c>
      <c r="C7087" s="399" t="s">
        <v>34699</v>
      </c>
      <c r="D7087" s="399" t="s">
        <v>37440</v>
      </c>
      <c r="E7087" s="342">
        <v>6000</v>
      </c>
      <c r="F7087" s="921" t="s">
        <v>37441</v>
      </c>
      <c r="G7087" s="778" t="s">
        <v>37442</v>
      </c>
      <c r="H7087" s="990" t="s">
        <v>19733</v>
      </c>
      <c r="I7087" s="990" t="s">
        <v>19773</v>
      </c>
      <c r="J7087" s="990" t="s">
        <v>29653</v>
      </c>
      <c r="K7087" s="797" t="s">
        <v>37443</v>
      </c>
      <c r="L7087" s="797">
        <v>2</v>
      </c>
      <c r="M7087" s="655">
        <v>11600</v>
      </c>
      <c r="N7087" s="797" t="s">
        <v>37443</v>
      </c>
      <c r="O7087" s="797">
        <v>5</v>
      </c>
      <c r="P7087" s="655">
        <v>33466</v>
      </c>
      <c r="Q7087" s="797" t="s">
        <v>37443</v>
      </c>
      <c r="R7087" s="797">
        <v>0</v>
      </c>
      <c r="S7087" s="1008">
        <v>0</v>
      </c>
    </row>
    <row r="7088" spans="1:19" s="889" customFormat="1" ht="34.9">
      <c r="A7088" s="989" t="s">
        <v>1035</v>
      </c>
      <c r="B7088" s="399" t="s">
        <v>29742</v>
      </c>
      <c r="C7088" s="399" t="s">
        <v>34699</v>
      </c>
      <c r="D7088" s="399" t="s">
        <v>37444</v>
      </c>
      <c r="E7088" s="342">
        <v>12000</v>
      </c>
      <c r="F7088" s="921" t="s">
        <v>37445</v>
      </c>
      <c r="G7088" s="778" t="s">
        <v>37446</v>
      </c>
      <c r="H7088" s="990" t="s">
        <v>19733</v>
      </c>
      <c r="I7088" s="990" t="s">
        <v>19773</v>
      </c>
      <c r="J7088" s="990" t="s">
        <v>29653</v>
      </c>
      <c r="K7088" s="797" t="s">
        <v>37447</v>
      </c>
      <c r="L7088" s="797">
        <v>2</v>
      </c>
      <c r="M7088" s="655">
        <v>23200</v>
      </c>
      <c r="N7088" s="797" t="s">
        <v>37447</v>
      </c>
      <c r="O7088" s="797">
        <v>6</v>
      </c>
      <c r="P7088" s="655">
        <v>72000</v>
      </c>
      <c r="Q7088" s="797" t="s">
        <v>37447</v>
      </c>
      <c r="R7088" s="797">
        <v>12</v>
      </c>
      <c r="S7088" s="1008">
        <v>144000</v>
      </c>
    </row>
    <row r="7089" spans="1:19" s="889" customFormat="1" ht="34.9">
      <c r="A7089" s="989" t="s">
        <v>1035</v>
      </c>
      <c r="B7089" s="399" t="s">
        <v>29742</v>
      </c>
      <c r="C7089" s="399" t="s">
        <v>34699</v>
      </c>
      <c r="D7089" s="399" t="s">
        <v>37448</v>
      </c>
      <c r="E7089" s="342">
        <v>5000</v>
      </c>
      <c r="F7089" s="921" t="s">
        <v>37449</v>
      </c>
      <c r="G7089" s="778" t="s">
        <v>37450</v>
      </c>
      <c r="H7089" s="990" t="s">
        <v>19733</v>
      </c>
      <c r="I7089" s="990" t="s">
        <v>19773</v>
      </c>
      <c r="J7089" s="990" t="s">
        <v>29653</v>
      </c>
      <c r="K7089" s="797" t="s">
        <v>37451</v>
      </c>
      <c r="L7089" s="797">
        <v>2</v>
      </c>
      <c r="M7089" s="655">
        <v>9666.67</v>
      </c>
      <c r="N7089" s="797" t="s">
        <v>37451</v>
      </c>
      <c r="O7089" s="797">
        <v>6</v>
      </c>
      <c r="P7089" s="655">
        <v>30000</v>
      </c>
      <c r="Q7089" s="797" t="s">
        <v>37451</v>
      </c>
      <c r="R7089" s="797">
        <v>12</v>
      </c>
      <c r="S7089" s="1008">
        <v>60000</v>
      </c>
    </row>
    <row r="7090" spans="1:19" s="889" customFormat="1" ht="34.9">
      <c r="A7090" s="989" t="s">
        <v>1035</v>
      </c>
      <c r="B7090" s="399" t="s">
        <v>29742</v>
      </c>
      <c r="C7090" s="399" t="s">
        <v>34699</v>
      </c>
      <c r="D7090" s="399" t="s">
        <v>37452</v>
      </c>
      <c r="E7090" s="342">
        <v>5000</v>
      </c>
      <c r="F7090" s="921" t="s">
        <v>37453</v>
      </c>
      <c r="G7090" s="778" t="s">
        <v>37454</v>
      </c>
      <c r="H7090" s="990" t="s">
        <v>27800</v>
      </c>
      <c r="I7090" s="990" t="s">
        <v>19764</v>
      </c>
      <c r="J7090" s="990" t="s">
        <v>37455</v>
      </c>
      <c r="K7090" s="797" t="s">
        <v>37456</v>
      </c>
      <c r="L7090" s="797">
        <v>2</v>
      </c>
      <c r="M7090" s="655">
        <v>9666.67</v>
      </c>
      <c r="N7090" s="797" t="s">
        <v>37456</v>
      </c>
      <c r="O7090" s="797">
        <v>6</v>
      </c>
      <c r="P7090" s="655">
        <v>30000</v>
      </c>
      <c r="Q7090" s="797" t="s">
        <v>37456</v>
      </c>
      <c r="R7090" s="797">
        <v>12</v>
      </c>
      <c r="S7090" s="1008">
        <v>60000</v>
      </c>
    </row>
    <row r="7091" spans="1:19" s="889" customFormat="1" ht="34.9">
      <c r="A7091" s="989" t="s">
        <v>1035</v>
      </c>
      <c r="B7091" s="399" t="s">
        <v>29742</v>
      </c>
      <c r="C7091" s="399" t="s">
        <v>34699</v>
      </c>
      <c r="D7091" s="399" t="s">
        <v>37457</v>
      </c>
      <c r="E7091" s="342">
        <v>7500</v>
      </c>
      <c r="F7091" s="921" t="s">
        <v>37458</v>
      </c>
      <c r="G7091" s="778" t="s">
        <v>37459</v>
      </c>
      <c r="H7091" s="990" t="s">
        <v>19733</v>
      </c>
      <c r="I7091" s="990" t="s">
        <v>19773</v>
      </c>
      <c r="J7091" s="990" t="s">
        <v>29653</v>
      </c>
      <c r="K7091" s="797" t="s">
        <v>37460</v>
      </c>
      <c r="L7091" s="797">
        <v>2</v>
      </c>
      <c r="M7091" s="655">
        <v>14500</v>
      </c>
      <c r="N7091" s="797" t="s">
        <v>37460</v>
      </c>
      <c r="O7091" s="797">
        <v>6</v>
      </c>
      <c r="P7091" s="655">
        <v>45000</v>
      </c>
      <c r="Q7091" s="797" t="s">
        <v>37460</v>
      </c>
      <c r="R7091" s="797">
        <v>12</v>
      </c>
      <c r="S7091" s="1008">
        <v>90000</v>
      </c>
    </row>
    <row r="7092" spans="1:19" s="889" customFormat="1" ht="34.9">
      <c r="A7092" s="989" t="s">
        <v>1035</v>
      </c>
      <c r="B7092" s="399" t="s">
        <v>29742</v>
      </c>
      <c r="C7092" s="399" t="s">
        <v>34699</v>
      </c>
      <c r="D7092" s="399" t="s">
        <v>37461</v>
      </c>
      <c r="E7092" s="342">
        <v>8000</v>
      </c>
      <c r="F7092" s="921" t="s">
        <v>37462</v>
      </c>
      <c r="G7092" s="778" t="s">
        <v>37463</v>
      </c>
      <c r="H7092" s="990" t="s">
        <v>19733</v>
      </c>
      <c r="I7092" s="990" t="s">
        <v>19773</v>
      </c>
      <c r="J7092" s="990" t="s">
        <v>29653</v>
      </c>
      <c r="K7092" s="797" t="s">
        <v>37464</v>
      </c>
      <c r="L7092" s="797">
        <v>2</v>
      </c>
      <c r="M7092" s="655">
        <v>16754.669999999998</v>
      </c>
      <c r="N7092" s="797" t="s">
        <v>37464</v>
      </c>
      <c r="O7092" s="797">
        <v>0</v>
      </c>
      <c r="P7092" s="655">
        <v>0</v>
      </c>
      <c r="Q7092" s="797" t="s">
        <v>37464</v>
      </c>
      <c r="R7092" s="797">
        <v>0</v>
      </c>
      <c r="S7092" s="1008">
        <v>0</v>
      </c>
    </row>
    <row r="7093" spans="1:19" s="889" customFormat="1" ht="34.9">
      <c r="A7093" s="989" t="s">
        <v>1035</v>
      </c>
      <c r="B7093" s="399" t="s">
        <v>29742</v>
      </c>
      <c r="C7093" s="399" t="s">
        <v>34699</v>
      </c>
      <c r="D7093" s="399" t="s">
        <v>37465</v>
      </c>
      <c r="E7093" s="342">
        <v>6000</v>
      </c>
      <c r="F7093" s="921" t="s">
        <v>37466</v>
      </c>
      <c r="G7093" s="778" t="s">
        <v>37467</v>
      </c>
      <c r="H7093" s="990" t="s">
        <v>19733</v>
      </c>
      <c r="I7093" s="990" t="s">
        <v>19773</v>
      </c>
      <c r="J7093" s="990" t="s">
        <v>29653</v>
      </c>
      <c r="K7093" s="797" t="s">
        <v>37468</v>
      </c>
      <c r="L7093" s="797">
        <v>2</v>
      </c>
      <c r="M7093" s="655">
        <v>11600</v>
      </c>
      <c r="N7093" s="797" t="s">
        <v>37468</v>
      </c>
      <c r="O7093" s="797">
        <v>6</v>
      </c>
      <c r="P7093" s="655">
        <v>36000</v>
      </c>
      <c r="Q7093" s="797" t="s">
        <v>37468</v>
      </c>
      <c r="R7093" s="797">
        <v>12</v>
      </c>
      <c r="S7093" s="1008">
        <v>72000</v>
      </c>
    </row>
    <row r="7094" spans="1:19" s="889" customFormat="1" ht="34.9">
      <c r="A7094" s="989" t="s">
        <v>1035</v>
      </c>
      <c r="B7094" s="399" t="s">
        <v>29742</v>
      </c>
      <c r="C7094" s="399" t="s">
        <v>34699</v>
      </c>
      <c r="D7094" s="399" t="s">
        <v>37469</v>
      </c>
      <c r="E7094" s="342">
        <v>5000</v>
      </c>
      <c r="F7094" s="921" t="s">
        <v>37470</v>
      </c>
      <c r="G7094" s="778" t="s">
        <v>37471</v>
      </c>
      <c r="H7094" s="990" t="s">
        <v>19726</v>
      </c>
      <c r="I7094" s="990" t="s">
        <v>19764</v>
      </c>
      <c r="J7094" s="990" t="s">
        <v>20779</v>
      </c>
      <c r="K7094" s="797" t="s">
        <v>37472</v>
      </c>
      <c r="L7094" s="797">
        <v>2</v>
      </c>
      <c r="M7094" s="655">
        <v>9666.67</v>
      </c>
      <c r="N7094" s="797" t="s">
        <v>37472</v>
      </c>
      <c r="O7094" s="797">
        <v>6</v>
      </c>
      <c r="P7094" s="655">
        <v>30000</v>
      </c>
      <c r="Q7094" s="797" t="s">
        <v>37472</v>
      </c>
      <c r="R7094" s="797">
        <v>12</v>
      </c>
      <c r="S7094" s="1008">
        <v>60000</v>
      </c>
    </row>
    <row r="7095" spans="1:19" s="889" customFormat="1" ht="34.9">
      <c r="A7095" s="989" t="s">
        <v>1035</v>
      </c>
      <c r="B7095" s="399" t="s">
        <v>29742</v>
      </c>
      <c r="C7095" s="399" t="s">
        <v>34699</v>
      </c>
      <c r="D7095" s="399" t="s">
        <v>37469</v>
      </c>
      <c r="E7095" s="342">
        <v>5000</v>
      </c>
      <c r="F7095" s="921" t="s">
        <v>37473</v>
      </c>
      <c r="G7095" s="778" t="s">
        <v>37474</v>
      </c>
      <c r="H7095" s="990" t="s">
        <v>19726</v>
      </c>
      <c r="I7095" s="990" t="s">
        <v>19773</v>
      </c>
      <c r="J7095" s="990" t="s">
        <v>37475</v>
      </c>
      <c r="K7095" s="797" t="s">
        <v>37476</v>
      </c>
      <c r="L7095" s="797">
        <v>2</v>
      </c>
      <c r="M7095" s="655">
        <v>9666.67</v>
      </c>
      <c r="N7095" s="797" t="s">
        <v>37476</v>
      </c>
      <c r="O7095" s="797">
        <v>6</v>
      </c>
      <c r="P7095" s="655">
        <v>30000</v>
      </c>
      <c r="Q7095" s="797" t="s">
        <v>37476</v>
      </c>
      <c r="R7095" s="797">
        <v>12</v>
      </c>
      <c r="S7095" s="1008">
        <v>60000</v>
      </c>
    </row>
    <row r="7096" spans="1:19" s="889" customFormat="1" ht="34.9">
      <c r="A7096" s="989" t="s">
        <v>1035</v>
      </c>
      <c r="B7096" s="399" t="s">
        <v>29742</v>
      </c>
      <c r="C7096" s="399" t="s">
        <v>34699</v>
      </c>
      <c r="D7096" s="399" t="s">
        <v>37477</v>
      </c>
      <c r="E7096" s="342">
        <v>5000</v>
      </c>
      <c r="F7096" s="921" t="s">
        <v>37478</v>
      </c>
      <c r="G7096" s="778" t="s">
        <v>37479</v>
      </c>
      <c r="H7096" s="990" t="s">
        <v>19733</v>
      </c>
      <c r="I7096" s="990" t="s">
        <v>19764</v>
      </c>
      <c r="J7096" s="990" t="s">
        <v>37414</v>
      </c>
      <c r="K7096" s="797" t="s">
        <v>37480</v>
      </c>
      <c r="L7096" s="797">
        <v>2</v>
      </c>
      <c r="M7096" s="655">
        <v>9666.67</v>
      </c>
      <c r="N7096" s="797" t="s">
        <v>37480</v>
      </c>
      <c r="O7096" s="797">
        <v>6</v>
      </c>
      <c r="P7096" s="655">
        <v>30000</v>
      </c>
      <c r="Q7096" s="797" t="s">
        <v>37480</v>
      </c>
      <c r="R7096" s="797">
        <v>0</v>
      </c>
      <c r="S7096" s="1008">
        <v>0</v>
      </c>
    </row>
    <row r="7097" spans="1:19" s="889" customFormat="1" ht="34.9">
      <c r="A7097" s="989" t="s">
        <v>1035</v>
      </c>
      <c r="B7097" s="399" t="s">
        <v>29742</v>
      </c>
      <c r="C7097" s="399" t="s">
        <v>34699</v>
      </c>
      <c r="D7097" s="399" t="s">
        <v>37477</v>
      </c>
      <c r="E7097" s="342">
        <v>5000</v>
      </c>
      <c r="F7097" s="921" t="s">
        <v>37481</v>
      </c>
      <c r="G7097" s="778" t="s">
        <v>37482</v>
      </c>
      <c r="H7097" s="990" t="s">
        <v>19733</v>
      </c>
      <c r="I7097" s="990" t="s">
        <v>19764</v>
      </c>
      <c r="J7097" s="990" t="s">
        <v>37414</v>
      </c>
      <c r="K7097" s="797" t="s">
        <v>37483</v>
      </c>
      <c r="L7097" s="797">
        <v>2</v>
      </c>
      <c r="M7097" s="655">
        <v>9666.67</v>
      </c>
      <c r="N7097" s="797" t="s">
        <v>37483</v>
      </c>
      <c r="O7097" s="797">
        <v>6</v>
      </c>
      <c r="P7097" s="655">
        <v>33305</v>
      </c>
      <c r="Q7097" s="797" t="s">
        <v>37483</v>
      </c>
      <c r="R7097" s="797">
        <v>12</v>
      </c>
      <c r="S7097" s="1008">
        <v>60000</v>
      </c>
    </row>
    <row r="7098" spans="1:19" s="889" customFormat="1" ht="34.9">
      <c r="A7098" s="989" t="s">
        <v>1035</v>
      </c>
      <c r="B7098" s="399" t="s">
        <v>29742</v>
      </c>
      <c r="C7098" s="399" t="s">
        <v>34699</v>
      </c>
      <c r="D7098" s="399" t="s">
        <v>37477</v>
      </c>
      <c r="E7098" s="342">
        <v>5000</v>
      </c>
      <c r="F7098" s="921" t="s">
        <v>37484</v>
      </c>
      <c r="G7098" s="778" t="s">
        <v>37485</v>
      </c>
      <c r="H7098" s="990" t="s">
        <v>19733</v>
      </c>
      <c r="I7098" s="990" t="s">
        <v>19773</v>
      </c>
      <c r="J7098" s="990" t="s">
        <v>29653</v>
      </c>
      <c r="K7098" s="797" t="s">
        <v>37486</v>
      </c>
      <c r="L7098" s="797">
        <v>2</v>
      </c>
      <c r="M7098" s="655">
        <v>9666.67</v>
      </c>
      <c r="N7098" s="797" t="s">
        <v>37486</v>
      </c>
      <c r="O7098" s="797">
        <v>4</v>
      </c>
      <c r="P7098" s="655">
        <v>27471.67</v>
      </c>
      <c r="Q7098" s="797" t="s">
        <v>37486</v>
      </c>
      <c r="R7098" s="797">
        <v>0</v>
      </c>
      <c r="S7098" s="1008">
        <v>0</v>
      </c>
    </row>
    <row r="7099" spans="1:19" s="889" customFormat="1" ht="34.9">
      <c r="A7099" s="989" t="s">
        <v>1035</v>
      </c>
      <c r="B7099" s="399" t="s">
        <v>29742</v>
      </c>
      <c r="C7099" s="399" t="s">
        <v>34699</v>
      </c>
      <c r="D7099" s="399" t="s">
        <v>37487</v>
      </c>
      <c r="E7099" s="342">
        <v>6000</v>
      </c>
      <c r="F7099" s="921" t="s">
        <v>37488</v>
      </c>
      <c r="G7099" s="778" t="s">
        <v>37489</v>
      </c>
      <c r="H7099" s="990" t="s">
        <v>19733</v>
      </c>
      <c r="I7099" s="990" t="s">
        <v>19773</v>
      </c>
      <c r="J7099" s="990" t="s">
        <v>29653</v>
      </c>
      <c r="K7099" s="797" t="s">
        <v>37490</v>
      </c>
      <c r="L7099" s="797">
        <v>2</v>
      </c>
      <c r="M7099" s="655">
        <v>11400</v>
      </c>
      <c r="N7099" s="797" t="s">
        <v>37490</v>
      </c>
      <c r="O7099" s="797">
        <v>1</v>
      </c>
      <c r="P7099" s="655">
        <v>8316</v>
      </c>
      <c r="Q7099" s="797" t="s">
        <v>37490</v>
      </c>
      <c r="R7099" s="797">
        <v>0</v>
      </c>
      <c r="S7099" s="1008">
        <v>0</v>
      </c>
    </row>
    <row r="7100" spans="1:19" s="889" customFormat="1" ht="34.9">
      <c r="A7100" s="989" t="s">
        <v>1035</v>
      </c>
      <c r="B7100" s="399" t="s">
        <v>29742</v>
      </c>
      <c r="C7100" s="399" t="s">
        <v>34699</v>
      </c>
      <c r="D7100" s="399" t="s">
        <v>37491</v>
      </c>
      <c r="E7100" s="342">
        <v>6000</v>
      </c>
      <c r="F7100" s="921" t="s">
        <v>37492</v>
      </c>
      <c r="G7100" s="778" t="s">
        <v>37493</v>
      </c>
      <c r="H7100" s="990" t="s">
        <v>19733</v>
      </c>
      <c r="I7100" s="990" t="s">
        <v>19773</v>
      </c>
      <c r="J7100" s="990" t="s">
        <v>29653</v>
      </c>
      <c r="K7100" s="797" t="s">
        <v>37494</v>
      </c>
      <c r="L7100" s="797">
        <v>2</v>
      </c>
      <c r="M7100" s="655">
        <v>11600</v>
      </c>
      <c r="N7100" s="797" t="s">
        <v>37494</v>
      </c>
      <c r="O7100" s="797">
        <v>6</v>
      </c>
      <c r="P7100" s="655">
        <v>36000</v>
      </c>
      <c r="Q7100" s="797" t="s">
        <v>37494</v>
      </c>
      <c r="R7100" s="797">
        <v>12</v>
      </c>
      <c r="S7100" s="1008">
        <v>72000</v>
      </c>
    </row>
    <row r="7101" spans="1:19" s="889" customFormat="1" ht="34.9">
      <c r="A7101" s="989" t="s">
        <v>1035</v>
      </c>
      <c r="B7101" s="399" t="s">
        <v>29742</v>
      </c>
      <c r="C7101" s="399" t="s">
        <v>34699</v>
      </c>
      <c r="D7101" s="399" t="s">
        <v>37495</v>
      </c>
      <c r="E7101" s="342">
        <v>6000</v>
      </c>
      <c r="F7101" s="921" t="s">
        <v>37496</v>
      </c>
      <c r="G7101" s="778" t="s">
        <v>37497</v>
      </c>
      <c r="H7101" s="990" t="s">
        <v>19733</v>
      </c>
      <c r="I7101" s="990" t="s">
        <v>19773</v>
      </c>
      <c r="J7101" s="990" t="s">
        <v>29653</v>
      </c>
      <c r="K7101" s="797" t="s">
        <v>37498</v>
      </c>
      <c r="L7101" s="797">
        <v>2</v>
      </c>
      <c r="M7101" s="655">
        <v>11600</v>
      </c>
      <c r="N7101" s="797" t="s">
        <v>37498</v>
      </c>
      <c r="O7101" s="797">
        <v>4</v>
      </c>
      <c r="P7101" s="655">
        <v>21766</v>
      </c>
      <c r="Q7101" s="797" t="s">
        <v>37498</v>
      </c>
      <c r="R7101" s="797">
        <v>12</v>
      </c>
      <c r="S7101" s="1008">
        <v>72000</v>
      </c>
    </row>
    <row r="7102" spans="1:19" s="889" customFormat="1" ht="34.9">
      <c r="A7102" s="989" t="s">
        <v>1035</v>
      </c>
      <c r="B7102" s="399" t="s">
        <v>29742</v>
      </c>
      <c r="C7102" s="399" t="s">
        <v>34699</v>
      </c>
      <c r="D7102" s="399" t="s">
        <v>37499</v>
      </c>
      <c r="E7102" s="342">
        <v>6000</v>
      </c>
      <c r="F7102" s="921" t="s">
        <v>37500</v>
      </c>
      <c r="G7102" s="778" t="s">
        <v>37501</v>
      </c>
      <c r="H7102" s="990" t="s">
        <v>19733</v>
      </c>
      <c r="I7102" s="990" t="s">
        <v>19773</v>
      </c>
      <c r="J7102" s="990" t="s">
        <v>29653</v>
      </c>
      <c r="K7102" s="797" t="s">
        <v>37502</v>
      </c>
      <c r="L7102" s="797">
        <v>2</v>
      </c>
      <c r="M7102" s="655">
        <v>12566</v>
      </c>
      <c r="N7102" s="797" t="s">
        <v>37502</v>
      </c>
      <c r="O7102" s="797">
        <v>0</v>
      </c>
      <c r="P7102" s="655">
        <v>0</v>
      </c>
      <c r="Q7102" s="797" t="s">
        <v>37502</v>
      </c>
      <c r="R7102" s="797">
        <v>0</v>
      </c>
      <c r="S7102" s="1008">
        <v>0</v>
      </c>
    </row>
    <row r="7103" spans="1:19" s="889" customFormat="1" ht="34.9">
      <c r="A7103" s="989" t="s">
        <v>1035</v>
      </c>
      <c r="B7103" s="399" t="s">
        <v>29742</v>
      </c>
      <c r="C7103" s="399" t="s">
        <v>34699</v>
      </c>
      <c r="D7103" s="399" t="s">
        <v>37503</v>
      </c>
      <c r="E7103" s="342">
        <v>4000</v>
      </c>
      <c r="F7103" s="921" t="s">
        <v>37504</v>
      </c>
      <c r="G7103" s="778" t="s">
        <v>37505</v>
      </c>
      <c r="H7103" s="990" t="s">
        <v>19733</v>
      </c>
      <c r="I7103" s="990" t="s">
        <v>19764</v>
      </c>
      <c r="J7103" s="990" t="s">
        <v>37414</v>
      </c>
      <c r="K7103" s="797" t="s">
        <v>37506</v>
      </c>
      <c r="L7103" s="797">
        <v>2</v>
      </c>
      <c r="M7103" s="655">
        <v>7733.33</v>
      </c>
      <c r="N7103" s="797" t="s">
        <v>37506</v>
      </c>
      <c r="O7103" s="797">
        <v>1</v>
      </c>
      <c r="P7103" s="655">
        <v>4977.33</v>
      </c>
      <c r="Q7103" s="797" t="s">
        <v>37506</v>
      </c>
      <c r="R7103" s="797">
        <v>0</v>
      </c>
      <c r="S7103" s="1008">
        <v>0</v>
      </c>
    </row>
    <row r="7104" spans="1:19" s="889" customFormat="1" ht="34.9">
      <c r="A7104" s="989" t="s">
        <v>1035</v>
      </c>
      <c r="B7104" s="399" t="s">
        <v>29742</v>
      </c>
      <c r="C7104" s="399" t="s">
        <v>34699</v>
      </c>
      <c r="D7104" s="399" t="s">
        <v>37507</v>
      </c>
      <c r="E7104" s="342">
        <v>6000</v>
      </c>
      <c r="F7104" s="921" t="s">
        <v>37508</v>
      </c>
      <c r="G7104" s="778" t="s">
        <v>37509</v>
      </c>
      <c r="H7104" s="990" t="s">
        <v>19733</v>
      </c>
      <c r="I7104" s="990" t="s">
        <v>19773</v>
      </c>
      <c r="J7104" s="990" t="s">
        <v>37510</v>
      </c>
      <c r="K7104" s="797" t="s">
        <v>9301</v>
      </c>
      <c r="L7104" s="797">
        <v>2</v>
      </c>
      <c r="M7104" s="655">
        <v>12566</v>
      </c>
      <c r="N7104" s="797" t="s">
        <v>9301</v>
      </c>
      <c r="O7104" s="797">
        <v>0</v>
      </c>
      <c r="P7104" s="655">
        <v>0</v>
      </c>
      <c r="Q7104" s="797" t="s">
        <v>9301</v>
      </c>
      <c r="R7104" s="797">
        <v>0</v>
      </c>
      <c r="S7104" s="1008">
        <v>0</v>
      </c>
    </row>
    <row r="7105" spans="1:19" s="889" customFormat="1" ht="34.9">
      <c r="A7105" s="989" t="s">
        <v>1035</v>
      </c>
      <c r="B7105" s="399" t="s">
        <v>29742</v>
      </c>
      <c r="C7105" s="399" t="s">
        <v>34699</v>
      </c>
      <c r="D7105" s="399" t="s">
        <v>37511</v>
      </c>
      <c r="E7105" s="342">
        <v>4000</v>
      </c>
      <c r="F7105" s="921" t="s">
        <v>37512</v>
      </c>
      <c r="G7105" s="778" t="s">
        <v>37513</v>
      </c>
      <c r="H7105" s="990" t="s">
        <v>19733</v>
      </c>
      <c r="I7105" s="990" t="s">
        <v>19773</v>
      </c>
      <c r="J7105" s="990" t="s">
        <v>29653</v>
      </c>
      <c r="K7105" s="797" t="s">
        <v>9282</v>
      </c>
      <c r="L7105" s="797">
        <v>2</v>
      </c>
      <c r="M7105" s="655">
        <v>3866.66</v>
      </c>
      <c r="N7105" s="797" t="s">
        <v>9282</v>
      </c>
      <c r="O7105" s="797">
        <v>0</v>
      </c>
      <c r="P7105" s="655">
        <v>0</v>
      </c>
      <c r="Q7105" s="797" t="s">
        <v>9282</v>
      </c>
      <c r="R7105" s="797">
        <v>0</v>
      </c>
      <c r="S7105" s="1008">
        <v>0</v>
      </c>
    </row>
    <row r="7106" spans="1:19" s="889" customFormat="1" ht="34.9">
      <c r="A7106" s="989" t="s">
        <v>1035</v>
      </c>
      <c r="B7106" s="399" t="s">
        <v>29742</v>
      </c>
      <c r="C7106" s="399" t="s">
        <v>34699</v>
      </c>
      <c r="D7106" s="399" t="s">
        <v>37514</v>
      </c>
      <c r="E7106" s="342">
        <v>10000</v>
      </c>
      <c r="F7106" s="921" t="s">
        <v>37515</v>
      </c>
      <c r="G7106" s="778" t="s">
        <v>37516</v>
      </c>
      <c r="H7106" s="990" t="s">
        <v>19733</v>
      </c>
      <c r="I7106" s="990" t="s">
        <v>19773</v>
      </c>
      <c r="J7106" s="990" t="s">
        <v>29653</v>
      </c>
      <c r="K7106" s="797" t="s">
        <v>37517</v>
      </c>
      <c r="L7106" s="797">
        <v>2</v>
      </c>
      <c r="M7106" s="655">
        <v>19333.330000000002</v>
      </c>
      <c r="N7106" s="797" t="s">
        <v>37517</v>
      </c>
      <c r="O7106" s="797">
        <v>6</v>
      </c>
      <c r="P7106" s="655">
        <v>60000</v>
      </c>
      <c r="Q7106" s="797" t="s">
        <v>37517</v>
      </c>
      <c r="R7106" s="797">
        <v>0</v>
      </c>
      <c r="S7106" s="1008">
        <v>0</v>
      </c>
    </row>
    <row r="7107" spans="1:19" s="889" customFormat="1" ht="34.9">
      <c r="A7107" s="989" t="s">
        <v>1035</v>
      </c>
      <c r="B7107" s="399" t="s">
        <v>29742</v>
      </c>
      <c r="C7107" s="399" t="s">
        <v>34699</v>
      </c>
      <c r="D7107" s="399" t="s">
        <v>37518</v>
      </c>
      <c r="E7107" s="342">
        <v>4500</v>
      </c>
      <c r="F7107" s="921" t="s">
        <v>37519</v>
      </c>
      <c r="G7107" s="778" t="s">
        <v>37520</v>
      </c>
      <c r="H7107" s="990" t="s">
        <v>19733</v>
      </c>
      <c r="I7107" s="990" t="s">
        <v>19764</v>
      </c>
      <c r="J7107" s="990" t="s">
        <v>37414</v>
      </c>
      <c r="K7107" s="797" t="s">
        <v>37521</v>
      </c>
      <c r="L7107" s="797">
        <v>2</v>
      </c>
      <c r="M7107" s="655">
        <v>8700</v>
      </c>
      <c r="N7107" s="797" t="s">
        <v>37521</v>
      </c>
      <c r="O7107" s="797">
        <v>6</v>
      </c>
      <c r="P7107" s="655">
        <v>27000</v>
      </c>
      <c r="Q7107" s="797" t="s">
        <v>37521</v>
      </c>
      <c r="R7107" s="797">
        <v>12</v>
      </c>
      <c r="S7107" s="1008">
        <v>54000</v>
      </c>
    </row>
    <row r="7108" spans="1:19" s="889" customFormat="1" ht="34.9">
      <c r="A7108" s="989" t="s">
        <v>1035</v>
      </c>
      <c r="B7108" s="399" t="s">
        <v>29742</v>
      </c>
      <c r="C7108" s="399" t="s">
        <v>34699</v>
      </c>
      <c r="D7108" s="399" t="s">
        <v>37518</v>
      </c>
      <c r="E7108" s="342">
        <v>4500</v>
      </c>
      <c r="F7108" s="921" t="s">
        <v>37522</v>
      </c>
      <c r="G7108" s="778" t="s">
        <v>37523</v>
      </c>
      <c r="H7108" s="990" t="s">
        <v>19733</v>
      </c>
      <c r="I7108" s="990" t="s">
        <v>19764</v>
      </c>
      <c r="J7108" s="990" t="s">
        <v>37414</v>
      </c>
      <c r="K7108" s="797" t="s">
        <v>37524</v>
      </c>
      <c r="L7108" s="797">
        <v>2</v>
      </c>
      <c r="M7108" s="655">
        <v>6756.33</v>
      </c>
      <c r="N7108" s="797" t="s">
        <v>37524</v>
      </c>
      <c r="O7108" s="797">
        <v>0</v>
      </c>
      <c r="P7108" s="655">
        <v>0</v>
      </c>
      <c r="Q7108" s="797" t="s">
        <v>37524</v>
      </c>
      <c r="R7108" s="797">
        <v>0</v>
      </c>
      <c r="S7108" s="1008">
        <v>0</v>
      </c>
    </row>
    <row r="7109" spans="1:19" s="889" customFormat="1" ht="34.9">
      <c r="A7109" s="989" t="s">
        <v>1035</v>
      </c>
      <c r="B7109" s="399" t="s">
        <v>29742</v>
      </c>
      <c r="C7109" s="399" t="s">
        <v>34699</v>
      </c>
      <c r="D7109" s="399" t="s">
        <v>37525</v>
      </c>
      <c r="E7109" s="342">
        <v>7000</v>
      </c>
      <c r="F7109" s="921" t="s">
        <v>37526</v>
      </c>
      <c r="G7109" s="778" t="s">
        <v>37527</v>
      </c>
      <c r="H7109" s="990" t="s">
        <v>37528</v>
      </c>
      <c r="I7109" s="990" t="s">
        <v>19773</v>
      </c>
      <c r="J7109" s="990" t="s">
        <v>37529</v>
      </c>
      <c r="K7109" s="797" t="s">
        <v>37530</v>
      </c>
      <c r="L7109" s="797">
        <v>1</v>
      </c>
      <c r="M7109" s="655">
        <v>6533.33</v>
      </c>
      <c r="N7109" s="797" t="s">
        <v>37530</v>
      </c>
      <c r="O7109" s="797">
        <v>0</v>
      </c>
      <c r="P7109" s="655">
        <v>0</v>
      </c>
      <c r="Q7109" s="797" t="s">
        <v>37530</v>
      </c>
      <c r="R7109" s="797">
        <v>0</v>
      </c>
      <c r="S7109" s="1008">
        <v>0</v>
      </c>
    </row>
    <row r="7110" spans="1:19" s="889" customFormat="1" ht="34.9">
      <c r="A7110" s="989" t="s">
        <v>1035</v>
      </c>
      <c r="B7110" s="399" t="s">
        <v>29742</v>
      </c>
      <c r="C7110" s="399" t="s">
        <v>34699</v>
      </c>
      <c r="D7110" s="399" t="s">
        <v>37531</v>
      </c>
      <c r="E7110" s="342">
        <v>9000</v>
      </c>
      <c r="F7110" s="921" t="s">
        <v>37532</v>
      </c>
      <c r="G7110" s="778" t="s">
        <v>37533</v>
      </c>
      <c r="H7110" s="990" t="s">
        <v>21494</v>
      </c>
      <c r="I7110" s="990" t="s">
        <v>19764</v>
      </c>
      <c r="J7110" s="990" t="s">
        <v>27017</v>
      </c>
      <c r="K7110" s="797" t="s">
        <v>37534</v>
      </c>
      <c r="L7110" s="797">
        <v>1</v>
      </c>
      <c r="M7110" s="655">
        <v>1200</v>
      </c>
      <c r="N7110" s="797" t="s">
        <v>37534</v>
      </c>
      <c r="O7110" s="797">
        <v>0</v>
      </c>
      <c r="P7110" s="655">
        <v>0</v>
      </c>
      <c r="Q7110" s="797" t="s">
        <v>37534</v>
      </c>
      <c r="R7110" s="797">
        <v>0</v>
      </c>
      <c r="S7110" s="1008">
        <v>0</v>
      </c>
    </row>
    <row r="7111" spans="1:19" s="889" customFormat="1" ht="46.5">
      <c r="A7111" s="989" t="s">
        <v>1035</v>
      </c>
      <c r="B7111" s="399" t="s">
        <v>29742</v>
      </c>
      <c r="C7111" s="399" t="s">
        <v>37535</v>
      </c>
      <c r="D7111" s="399" t="s">
        <v>34672</v>
      </c>
      <c r="E7111" s="342">
        <v>3320</v>
      </c>
      <c r="F7111" s="921" t="s">
        <v>37536</v>
      </c>
      <c r="G7111" s="778" t="s">
        <v>37537</v>
      </c>
      <c r="H7111" s="990" t="s">
        <v>19733</v>
      </c>
      <c r="I7111" s="990" t="s">
        <v>19764</v>
      </c>
      <c r="J7111" s="990" t="s">
        <v>37414</v>
      </c>
      <c r="K7111" s="797" t="s">
        <v>37538</v>
      </c>
      <c r="L7111" s="797">
        <v>1</v>
      </c>
      <c r="M7111" s="655">
        <v>3209.34</v>
      </c>
      <c r="N7111" s="797" t="s">
        <v>37538</v>
      </c>
      <c r="O7111" s="797">
        <v>0</v>
      </c>
      <c r="P7111" s="655">
        <v>0</v>
      </c>
      <c r="Q7111" s="797" t="s">
        <v>37538</v>
      </c>
      <c r="R7111" s="797">
        <v>0</v>
      </c>
      <c r="S7111" s="1008">
        <v>0</v>
      </c>
    </row>
    <row r="7112" spans="1:19" s="889" customFormat="1" ht="46.5">
      <c r="A7112" s="989" t="s">
        <v>1035</v>
      </c>
      <c r="B7112" s="399" t="s">
        <v>29742</v>
      </c>
      <c r="C7112" s="399" t="s">
        <v>37535</v>
      </c>
      <c r="D7112" s="399" t="s">
        <v>34672</v>
      </c>
      <c r="E7112" s="342">
        <v>4800</v>
      </c>
      <c r="F7112" s="921" t="s">
        <v>37539</v>
      </c>
      <c r="G7112" s="778" t="s">
        <v>37540</v>
      </c>
      <c r="H7112" s="990" t="s">
        <v>19733</v>
      </c>
      <c r="I7112" s="990" t="s">
        <v>19773</v>
      </c>
      <c r="J7112" s="990" t="s">
        <v>29653</v>
      </c>
      <c r="K7112" s="797" t="s">
        <v>37541</v>
      </c>
      <c r="L7112" s="797">
        <v>1</v>
      </c>
      <c r="M7112" s="655">
        <v>5966.13</v>
      </c>
      <c r="N7112" s="797" t="s">
        <v>37541</v>
      </c>
      <c r="O7112" s="797">
        <v>0</v>
      </c>
      <c r="P7112" s="655">
        <v>0</v>
      </c>
      <c r="Q7112" s="797" t="s">
        <v>37541</v>
      </c>
      <c r="R7112" s="797">
        <v>0</v>
      </c>
      <c r="S7112" s="1008">
        <v>0</v>
      </c>
    </row>
    <row r="7113" spans="1:19" s="889" customFormat="1" ht="12" thickBot="1">
      <c r="A7113" s="994"/>
      <c r="B7113" s="995"/>
      <c r="C7113" s="995"/>
      <c r="D7113" s="996"/>
      <c r="E7113" s="1028"/>
      <c r="F7113" s="1030"/>
      <c r="G7113" s="1035"/>
      <c r="H7113" s="1030"/>
      <c r="I7113" s="1030"/>
      <c r="J7113" s="1040"/>
      <c r="K7113" s="997"/>
      <c r="L7113" s="997"/>
      <c r="M7113" s="1209">
        <f>SUM(M6246:M7112)</f>
        <v>37465823.060000002</v>
      </c>
      <c r="N7113" s="998"/>
      <c r="O7113" s="998"/>
      <c r="P7113" s="1209">
        <f>SUM(P6246:P7112)</f>
        <v>18046345.449999999</v>
      </c>
      <c r="Q7113" s="998"/>
      <c r="R7113" s="998"/>
      <c r="S7113" s="1017">
        <f>SUM(S6246:S7112)</f>
        <v>35607533</v>
      </c>
    </row>
    <row r="7114" spans="1:19" ht="12" thickTop="1"/>
  </sheetData>
  <mergeCells count="21">
    <mergeCell ref="A5968:S5968"/>
    <mergeCell ref="A6245:S6245"/>
    <mergeCell ref="A2:S2"/>
    <mergeCell ref="A5179:S5179"/>
    <mergeCell ref="A5432:S5432"/>
    <mergeCell ref="A5697:S5697"/>
    <mergeCell ref="A3451:S3451"/>
    <mergeCell ref="A3845:S3845"/>
    <mergeCell ref="A4452:S4452"/>
    <mergeCell ref="A2856:S2856"/>
    <mergeCell ref="A2961:S2961"/>
    <mergeCell ref="A3379:S3379"/>
    <mergeCell ref="A5:S5"/>
    <mergeCell ref="A1712:S1712"/>
    <mergeCell ref="A2854:S2854"/>
    <mergeCell ref="A1:S1"/>
    <mergeCell ref="A3:E3"/>
    <mergeCell ref="F3:J3"/>
    <mergeCell ref="K3:M3"/>
    <mergeCell ref="N3:P3"/>
    <mergeCell ref="Q3:S3"/>
  </mergeCells>
  <printOptions horizontalCentered="1"/>
  <pageMargins left="0.31496062992125984" right="0.31496062992125984" top="0.74803149606299213" bottom="0.74803149606299213" header="0.31496062992125984" footer="0.31496062992125984"/>
  <pageSetup paperSize="9" scale="54" fitToHeight="0" orientation="landscape" r:id="rId1"/>
  <headerFooter>
    <oddFooter>&amp;C&amp;"Arial,Normal"&amp;10Página N° &amp;P&amp;R&amp;"Arial,Negrita"&amp;10FORMATO 11</oddFooter>
  </headerFooter>
  <rowBreaks count="16" manualBreakCount="16">
    <brk id="119" max="18" man="1"/>
    <brk id="1379" max="18" man="1"/>
    <brk id="1711" max="18" man="1"/>
    <brk id="2490" max="18" man="1"/>
    <brk id="2782" max="18" man="1"/>
    <brk id="2952" max="18" man="1"/>
    <brk id="3351" max="18" man="1"/>
    <brk id="3376" max="18" man="1"/>
    <brk id="4037" max="18" man="1"/>
    <brk id="4454" max="18" man="1"/>
    <brk id="4777" max="18" man="1"/>
    <brk id="4891" max="18" man="1"/>
    <brk id="4946" max="18" man="1"/>
    <brk id="5727" max="18" man="1"/>
    <brk id="5810" max="18" man="1"/>
    <brk id="5862" max="18" man="1"/>
  </rowBreak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59999389629810485"/>
    <pageSetUpPr fitToPage="1"/>
  </sheetPr>
  <dimension ref="A1:T291"/>
  <sheetViews>
    <sheetView view="pageBreakPreview" topLeftCell="A259" zoomScale="110" zoomScaleNormal="140" zoomScaleSheetLayoutView="110" workbookViewId="0">
      <selection activeCell="E140" sqref="E140"/>
    </sheetView>
  </sheetViews>
  <sheetFormatPr baseColWidth="10" defaultColWidth="11.46484375" defaultRowHeight="11.65"/>
  <cols>
    <col min="1" max="1" width="48.6640625" style="861" customWidth="1"/>
    <col min="2" max="2" width="19.53125" style="17" customWidth="1"/>
    <col min="3" max="3" width="36.1328125" style="17" customWidth="1"/>
    <col min="4" max="4" width="22.86328125" style="17" customWidth="1"/>
    <col min="5" max="6" width="15.53125" style="17" customWidth="1"/>
    <col min="7" max="8" width="13.33203125" style="850" customWidth="1"/>
    <col min="9" max="9" width="11.46484375" style="17"/>
    <col min="10" max="10" width="6.86328125" style="17" customWidth="1"/>
    <col min="11" max="16384" width="11.46484375" style="17"/>
  </cols>
  <sheetData>
    <row r="1" spans="1:20" s="845" customFormat="1" ht="17.649999999999999">
      <c r="A1" s="1483" t="s">
        <v>180</v>
      </c>
      <c r="B1" s="1483"/>
      <c r="C1" s="1483"/>
      <c r="D1" s="1483"/>
      <c r="E1" s="1483"/>
      <c r="F1" s="1483"/>
      <c r="G1" s="1483"/>
      <c r="H1" s="1483"/>
    </row>
    <row r="2" spans="1:20" s="847" customFormat="1" ht="30.75" customHeight="1" thickBot="1">
      <c r="A2" s="1493" t="s">
        <v>227</v>
      </c>
      <c r="B2" s="1494"/>
      <c r="C2" s="1494"/>
      <c r="D2" s="1494"/>
      <c r="E2" s="1494"/>
      <c r="F2" s="1494"/>
      <c r="G2" s="1494"/>
      <c r="H2" s="1494"/>
      <c r="I2" s="848"/>
      <c r="J2" s="848"/>
      <c r="K2" s="848"/>
      <c r="L2" s="848"/>
      <c r="M2" s="848"/>
      <c r="N2" s="848"/>
      <c r="O2" s="848"/>
      <c r="P2" s="848"/>
      <c r="Q2" s="849"/>
      <c r="R2" s="846"/>
      <c r="S2" s="846"/>
      <c r="T2" s="846"/>
    </row>
    <row r="3" spans="1:20" ht="12" thickTop="1">
      <c r="A3" s="1486" t="s">
        <v>165</v>
      </c>
      <c r="B3" s="1488" t="s">
        <v>98</v>
      </c>
      <c r="C3" s="1489" t="s">
        <v>164</v>
      </c>
      <c r="D3" s="1489"/>
      <c r="E3" s="1489"/>
      <c r="F3" s="1489"/>
      <c r="G3" s="1489"/>
      <c r="H3" s="1490"/>
    </row>
    <row r="4" spans="1:20" s="18" customFormat="1" ht="36.75" customHeight="1">
      <c r="A4" s="1487"/>
      <c r="B4" s="1485"/>
      <c r="C4" s="852" t="s">
        <v>99</v>
      </c>
      <c r="D4" s="851" t="s">
        <v>163</v>
      </c>
      <c r="E4" s="852" t="s">
        <v>100</v>
      </c>
      <c r="F4" s="851" t="s">
        <v>101</v>
      </c>
      <c r="G4" s="881" t="s">
        <v>19677</v>
      </c>
      <c r="H4" s="882" t="s">
        <v>19678</v>
      </c>
    </row>
    <row r="5" spans="1:20" ht="14.45" customHeight="1">
      <c r="A5" s="1402" t="s">
        <v>15259</v>
      </c>
      <c r="B5" s="1403"/>
      <c r="C5" s="1403"/>
      <c r="D5" s="1403"/>
      <c r="E5" s="1403"/>
      <c r="F5" s="1403"/>
      <c r="G5" s="1403"/>
      <c r="H5" s="1404"/>
    </row>
    <row r="6" spans="1:20" s="844" customFormat="1">
      <c r="A6" s="1495" t="s">
        <v>59</v>
      </c>
      <c r="B6" s="862" t="s">
        <v>19398</v>
      </c>
      <c r="C6" s="868" t="s">
        <v>19469</v>
      </c>
      <c r="D6" s="869" t="s">
        <v>19399</v>
      </c>
      <c r="E6" s="869" t="s">
        <v>19400</v>
      </c>
      <c r="F6" s="869" t="s">
        <v>19599</v>
      </c>
      <c r="G6" s="863">
        <v>0</v>
      </c>
      <c r="H6" s="864">
        <v>0</v>
      </c>
    </row>
    <row r="7" spans="1:20" s="844" customFormat="1">
      <c r="A7" s="1496"/>
      <c r="B7" s="862" t="s">
        <v>1025</v>
      </c>
      <c r="C7" s="868" t="s">
        <v>19469</v>
      </c>
      <c r="D7" s="869" t="s">
        <v>19401</v>
      </c>
      <c r="E7" s="869" t="s">
        <v>19402</v>
      </c>
      <c r="F7" s="869" t="s">
        <v>19599</v>
      </c>
      <c r="G7" s="863">
        <v>0</v>
      </c>
      <c r="H7" s="864">
        <v>0</v>
      </c>
    </row>
    <row r="8" spans="1:20" s="844" customFormat="1">
      <c r="A8" s="1496"/>
      <c r="B8" s="862" t="s">
        <v>1025</v>
      </c>
      <c r="C8" s="868" t="s">
        <v>19469</v>
      </c>
      <c r="D8" s="869" t="s">
        <v>19401</v>
      </c>
      <c r="E8" s="869" t="s">
        <v>19403</v>
      </c>
      <c r="F8" s="869" t="s">
        <v>19599</v>
      </c>
      <c r="G8" s="863">
        <v>39561102</v>
      </c>
      <c r="H8" s="864">
        <v>99838976</v>
      </c>
    </row>
    <row r="9" spans="1:20" s="844" customFormat="1">
      <c r="A9" s="1497"/>
      <c r="B9" s="862" t="s">
        <v>19404</v>
      </c>
      <c r="C9" s="868" t="s">
        <v>19469</v>
      </c>
      <c r="D9" s="869" t="s">
        <v>19405</v>
      </c>
      <c r="E9" s="869" t="s">
        <v>19406</v>
      </c>
      <c r="F9" s="869" t="s">
        <v>19599</v>
      </c>
      <c r="G9" s="863">
        <v>0</v>
      </c>
      <c r="H9" s="864">
        <v>0</v>
      </c>
    </row>
    <row r="10" spans="1:20" s="844" customFormat="1">
      <c r="A10" s="1227" t="s">
        <v>60</v>
      </c>
      <c r="B10" s="1228" t="s">
        <v>19398</v>
      </c>
      <c r="C10" s="1229" t="s">
        <v>19469</v>
      </c>
      <c r="D10" s="1230" t="s">
        <v>19407</v>
      </c>
      <c r="E10" s="1230" t="s">
        <v>19408</v>
      </c>
      <c r="F10" s="1230" t="s">
        <v>19599</v>
      </c>
      <c r="G10" s="1231">
        <v>21080</v>
      </c>
      <c r="H10" s="1232">
        <v>6051</v>
      </c>
    </row>
    <row r="11" spans="1:20" s="844" customFormat="1">
      <c r="A11" s="1495" t="s">
        <v>19409</v>
      </c>
      <c r="B11" s="862" t="s">
        <v>19404</v>
      </c>
      <c r="C11" s="868" t="s">
        <v>19469</v>
      </c>
      <c r="D11" s="869" t="s">
        <v>19410</v>
      </c>
      <c r="E11" s="870" t="s">
        <v>19411</v>
      </c>
      <c r="F11" s="869" t="s">
        <v>19599</v>
      </c>
      <c r="G11" s="863">
        <v>99140.77</v>
      </c>
      <c r="H11" s="864">
        <v>7574.16</v>
      </c>
    </row>
    <row r="12" spans="1:20" s="844" customFormat="1">
      <c r="A12" s="1497"/>
      <c r="B12" s="862" t="s">
        <v>19404</v>
      </c>
      <c r="C12" s="868" t="s">
        <v>19679</v>
      </c>
      <c r="D12" s="869" t="s">
        <v>19405</v>
      </c>
      <c r="E12" s="870" t="s">
        <v>19412</v>
      </c>
      <c r="F12" s="869" t="s">
        <v>19599</v>
      </c>
      <c r="G12" s="863">
        <v>0</v>
      </c>
      <c r="H12" s="864">
        <v>61981.87</v>
      </c>
    </row>
    <row r="13" spans="1:20" s="844" customFormat="1">
      <c r="A13" s="1227" t="s">
        <v>19413</v>
      </c>
      <c r="B13" s="1228"/>
      <c r="C13" s="1229"/>
      <c r="D13" s="1230"/>
      <c r="E13" s="1230"/>
      <c r="F13" s="1230"/>
      <c r="G13" s="1231"/>
      <c r="H13" s="1232"/>
    </row>
    <row r="14" spans="1:20" s="844" customFormat="1">
      <c r="A14" s="1498" t="s">
        <v>19414</v>
      </c>
      <c r="B14" s="1228" t="s">
        <v>1025</v>
      </c>
      <c r="C14" s="1229" t="s">
        <v>19469</v>
      </c>
      <c r="D14" s="1230" t="s">
        <v>19401</v>
      </c>
      <c r="E14" s="1230" t="s">
        <v>19402</v>
      </c>
      <c r="F14" s="1230" t="s">
        <v>19599</v>
      </c>
      <c r="G14" s="1231">
        <v>0</v>
      </c>
      <c r="H14" s="1232">
        <v>0</v>
      </c>
    </row>
    <row r="15" spans="1:20" s="844" customFormat="1">
      <c r="A15" s="1499"/>
      <c r="B15" s="1228" t="s">
        <v>19404</v>
      </c>
      <c r="C15" s="1229" t="s">
        <v>19469</v>
      </c>
      <c r="D15" s="1230" t="s">
        <v>19415</v>
      </c>
      <c r="E15" s="1230" t="s">
        <v>19416</v>
      </c>
      <c r="F15" s="1230" t="s">
        <v>19599</v>
      </c>
      <c r="G15" s="1231">
        <v>0</v>
      </c>
      <c r="H15" s="1232">
        <v>0</v>
      </c>
    </row>
    <row r="16" spans="1:20" s="844" customFormat="1">
      <c r="A16" s="1499"/>
      <c r="B16" s="1228" t="s">
        <v>19404</v>
      </c>
      <c r="C16" s="1229" t="s">
        <v>19469</v>
      </c>
      <c r="D16" s="1230" t="s">
        <v>19417</v>
      </c>
      <c r="E16" s="1230" t="s">
        <v>19416</v>
      </c>
      <c r="F16" s="1230" t="s">
        <v>19676</v>
      </c>
      <c r="G16" s="1231">
        <v>12351.12</v>
      </c>
      <c r="H16" s="1232">
        <v>42183.76</v>
      </c>
    </row>
    <row r="17" spans="1:8" s="844" customFormat="1">
      <c r="A17" s="1500"/>
      <c r="B17" s="1228" t="s">
        <v>19404</v>
      </c>
      <c r="C17" s="1229" t="s">
        <v>19680</v>
      </c>
      <c r="D17" s="1230" t="s">
        <v>19405</v>
      </c>
      <c r="E17" s="1230" t="s">
        <v>19418</v>
      </c>
      <c r="F17" s="1230" t="s">
        <v>19599</v>
      </c>
      <c r="G17" s="1231">
        <v>2415500.5699999998</v>
      </c>
      <c r="H17" s="1232">
        <v>2904886.58</v>
      </c>
    </row>
    <row r="18" spans="1:8" s="844" customFormat="1">
      <c r="A18" s="1227" t="s">
        <v>19419</v>
      </c>
      <c r="B18" s="1228" t="s">
        <v>1025</v>
      </c>
      <c r="C18" s="1229" t="s">
        <v>19681</v>
      </c>
      <c r="D18" s="1230" t="s">
        <v>19405</v>
      </c>
      <c r="E18" s="1230" t="s">
        <v>19418</v>
      </c>
      <c r="F18" s="1230" t="s">
        <v>19599</v>
      </c>
      <c r="G18" s="1231">
        <v>1452</v>
      </c>
      <c r="H18" s="1232">
        <v>198.83</v>
      </c>
    </row>
    <row r="19" spans="1:8" s="844" customFormat="1">
      <c r="A19" s="1495" t="s">
        <v>62</v>
      </c>
      <c r="B19" s="862" t="s">
        <v>19398</v>
      </c>
      <c r="C19" s="868" t="s">
        <v>19469</v>
      </c>
      <c r="D19" s="869" t="s">
        <v>19420</v>
      </c>
      <c r="E19" s="869" t="s">
        <v>19421</v>
      </c>
      <c r="F19" s="869" t="s">
        <v>19599</v>
      </c>
      <c r="G19" s="863">
        <v>22357</v>
      </c>
      <c r="H19" s="864">
        <v>22357</v>
      </c>
    </row>
    <row r="20" spans="1:8" s="844" customFormat="1">
      <c r="A20" s="1496"/>
      <c r="B20" s="862" t="s">
        <v>19398</v>
      </c>
      <c r="C20" s="868" t="s">
        <v>19469</v>
      </c>
      <c r="D20" s="869" t="s">
        <v>19422</v>
      </c>
      <c r="E20" s="869" t="s">
        <v>19423</v>
      </c>
      <c r="F20" s="869" t="s">
        <v>19599</v>
      </c>
      <c r="G20" s="863">
        <v>43450</v>
      </c>
      <c r="H20" s="864">
        <v>0</v>
      </c>
    </row>
    <row r="21" spans="1:8" s="844" customFormat="1">
      <c r="A21" s="1496"/>
      <c r="B21" s="862" t="s">
        <v>19398</v>
      </c>
      <c r="C21" s="868" t="s">
        <v>19469</v>
      </c>
      <c r="D21" s="869" t="s">
        <v>19424</v>
      </c>
      <c r="E21" s="869" t="s">
        <v>19425</v>
      </c>
      <c r="F21" s="869" t="s">
        <v>19599</v>
      </c>
      <c r="G21" s="863">
        <v>130349</v>
      </c>
      <c r="H21" s="864">
        <v>0</v>
      </c>
    </row>
    <row r="22" spans="1:8" s="844" customFormat="1">
      <c r="A22" s="1496"/>
      <c r="B22" s="862" t="s">
        <v>19398</v>
      </c>
      <c r="C22" s="868" t="s">
        <v>19469</v>
      </c>
      <c r="D22" s="869" t="s">
        <v>19426</v>
      </c>
      <c r="E22" s="869" t="s">
        <v>19427</v>
      </c>
      <c r="F22" s="869" t="s">
        <v>19676</v>
      </c>
      <c r="G22" s="863">
        <v>0</v>
      </c>
      <c r="H22" s="864">
        <v>0</v>
      </c>
    </row>
    <row r="23" spans="1:8" s="844" customFormat="1">
      <c r="A23" s="1496"/>
      <c r="B23" s="862" t="s">
        <v>1025</v>
      </c>
      <c r="C23" s="868" t="s">
        <v>19469</v>
      </c>
      <c r="D23" s="869" t="s">
        <v>19428</v>
      </c>
      <c r="E23" s="869" t="s">
        <v>19402</v>
      </c>
      <c r="F23" s="869" t="s">
        <v>19676</v>
      </c>
      <c r="G23" s="863">
        <v>0</v>
      </c>
      <c r="H23" s="864">
        <v>0</v>
      </c>
    </row>
    <row r="24" spans="1:8" s="844" customFormat="1">
      <c r="A24" s="1497"/>
      <c r="B24" s="862" t="s">
        <v>1025</v>
      </c>
      <c r="C24" s="868" t="s">
        <v>19469</v>
      </c>
      <c r="D24" s="869" t="s">
        <v>19429</v>
      </c>
      <c r="E24" s="869" t="s">
        <v>19402</v>
      </c>
      <c r="F24" s="869" t="s">
        <v>19599</v>
      </c>
      <c r="G24" s="863"/>
      <c r="H24" s="864"/>
    </row>
    <row r="25" spans="1:8" s="844" customFormat="1">
      <c r="A25" s="1227" t="s">
        <v>63</v>
      </c>
      <c r="B25" s="1228"/>
      <c r="C25" s="1229"/>
      <c r="D25" s="1230"/>
      <c r="E25" s="1230"/>
      <c r="F25" s="1230"/>
      <c r="G25" s="1231"/>
      <c r="H25" s="1232"/>
    </row>
    <row r="26" spans="1:8" s="844" customFormat="1">
      <c r="A26" s="1233" t="s">
        <v>19430</v>
      </c>
      <c r="B26" s="1228" t="s">
        <v>1025</v>
      </c>
      <c r="C26" s="1229" t="s">
        <v>19469</v>
      </c>
      <c r="D26" s="1230" t="s">
        <v>19401</v>
      </c>
      <c r="E26" s="1230" t="s">
        <v>19402</v>
      </c>
      <c r="F26" s="1230" t="s">
        <v>19599</v>
      </c>
      <c r="G26" s="1231">
        <v>63348.56</v>
      </c>
      <c r="H26" s="1232">
        <v>63348.56</v>
      </c>
    </row>
    <row r="27" spans="1:8" s="844" customFormat="1">
      <c r="A27" s="1227" t="s">
        <v>103</v>
      </c>
      <c r="B27" s="1228"/>
      <c r="C27" s="1229"/>
      <c r="D27" s="1230"/>
      <c r="E27" s="1230"/>
      <c r="F27" s="1230"/>
      <c r="G27" s="1231"/>
      <c r="H27" s="1232"/>
    </row>
    <row r="28" spans="1:8" s="844" customFormat="1">
      <c r="A28" s="1227" t="s">
        <v>19431</v>
      </c>
      <c r="B28" s="1228" t="s">
        <v>19404</v>
      </c>
      <c r="C28" s="1229" t="s">
        <v>19469</v>
      </c>
      <c r="D28" s="1230" t="s">
        <v>19432</v>
      </c>
      <c r="E28" s="1234" t="s">
        <v>19433</v>
      </c>
      <c r="F28" s="1230" t="s">
        <v>19599</v>
      </c>
      <c r="G28" s="1231">
        <v>0</v>
      </c>
      <c r="H28" s="1232">
        <v>0</v>
      </c>
    </row>
    <row r="29" spans="1:8" s="844" customFormat="1">
      <c r="A29" s="1227" t="s">
        <v>19434</v>
      </c>
      <c r="B29" s="1228" t="s">
        <v>19404</v>
      </c>
      <c r="C29" s="1229" t="s">
        <v>19469</v>
      </c>
      <c r="D29" s="1230" t="s">
        <v>19435</v>
      </c>
      <c r="E29" s="1234" t="s">
        <v>19436</v>
      </c>
      <c r="F29" s="1230" t="s">
        <v>19599</v>
      </c>
      <c r="G29" s="1231">
        <v>396771.74</v>
      </c>
      <c r="H29" s="1232">
        <v>135603.41</v>
      </c>
    </row>
    <row r="30" spans="1:8" s="878" customFormat="1">
      <c r="A30" s="1484" t="s">
        <v>10</v>
      </c>
      <c r="B30" s="1485"/>
      <c r="C30" s="1485"/>
      <c r="D30" s="1485"/>
      <c r="E30" s="1485"/>
      <c r="F30" s="1485"/>
      <c r="G30" s="876">
        <f>SUM(G17:G29,G6:G15,G16*3.88)</f>
        <v>42802473.985600002</v>
      </c>
      <c r="H30" s="877">
        <f>SUM(H17:H29,H6:H15,H16*3.88)</f>
        <v>103204650.3988</v>
      </c>
    </row>
    <row r="31" spans="1:8" ht="14.45" customHeight="1">
      <c r="A31" s="1402" t="s">
        <v>458</v>
      </c>
      <c r="B31" s="1403"/>
      <c r="C31" s="1403"/>
      <c r="D31" s="1403"/>
      <c r="E31" s="1403"/>
      <c r="F31" s="1403"/>
      <c r="G31" s="1403"/>
      <c r="H31" s="1404"/>
    </row>
    <row r="32" spans="1:8">
      <c r="A32" s="1235" t="s">
        <v>59</v>
      </c>
      <c r="B32" s="1236" t="s">
        <v>19437</v>
      </c>
      <c r="C32" s="1229" t="s">
        <v>19469</v>
      </c>
      <c r="D32" s="1230" t="s">
        <v>19438</v>
      </c>
      <c r="E32" s="1237">
        <v>2003</v>
      </c>
      <c r="F32" s="1230" t="s">
        <v>19599</v>
      </c>
      <c r="G32" s="1231">
        <v>2831388.43</v>
      </c>
      <c r="H32" s="1232">
        <v>3086435.53</v>
      </c>
    </row>
    <row r="33" spans="1:8">
      <c r="A33" s="859" t="s">
        <v>60</v>
      </c>
      <c r="B33" s="865" t="s">
        <v>19437</v>
      </c>
      <c r="C33" s="868" t="s">
        <v>19469</v>
      </c>
      <c r="D33" s="869" t="s">
        <v>19439</v>
      </c>
      <c r="E33" s="872">
        <v>37156</v>
      </c>
      <c r="F33" s="869" t="s">
        <v>19599</v>
      </c>
      <c r="G33" s="863">
        <v>1869723.36</v>
      </c>
      <c r="H33" s="864">
        <v>1721091.16</v>
      </c>
    </row>
    <row r="34" spans="1:8">
      <c r="A34" s="1235" t="s">
        <v>62</v>
      </c>
      <c r="B34" s="1238"/>
      <c r="C34" s="1239"/>
      <c r="D34" s="1237"/>
      <c r="E34" s="1237"/>
      <c r="F34" s="1237"/>
      <c r="G34" s="1231"/>
      <c r="H34" s="1232"/>
    </row>
    <row r="35" spans="1:8">
      <c r="A35" s="74" t="s">
        <v>19440</v>
      </c>
      <c r="B35" s="1236" t="s">
        <v>19437</v>
      </c>
      <c r="C35" s="1229" t="s">
        <v>19469</v>
      </c>
      <c r="D35" s="1230" t="s">
        <v>19441</v>
      </c>
      <c r="E35" s="1240">
        <v>39275</v>
      </c>
      <c r="F35" s="1230" t="s">
        <v>19599</v>
      </c>
      <c r="G35" s="1231">
        <v>15257.42</v>
      </c>
      <c r="H35" s="1232">
        <v>15257.42</v>
      </c>
    </row>
    <row r="36" spans="1:8" ht="23.25">
      <c r="A36" s="1241" t="s">
        <v>19442</v>
      </c>
      <c r="B36" s="1236" t="s">
        <v>19437</v>
      </c>
      <c r="C36" s="1229" t="s">
        <v>19469</v>
      </c>
      <c r="D36" s="1237" t="s">
        <v>19443</v>
      </c>
      <c r="E36" s="1240">
        <v>41489</v>
      </c>
      <c r="F36" s="1230" t="s">
        <v>19599</v>
      </c>
      <c r="G36" s="1231">
        <v>8200.64</v>
      </c>
      <c r="H36" s="1232">
        <v>0</v>
      </c>
    </row>
    <row r="37" spans="1:8" s="844" customFormat="1">
      <c r="A37" s="1484" t="s">
        <v>10</v>
      </c>
      <c r="B37" s="1485"/>
      <c r="C37" s="1485"/>
      <c r="D37" s="1485"/>
      <c r="E37" s="1485"/>
      <c r="F37" s="1485"/>
      <c r="G37" s="876">
        <f>SUM(G31:G36)</f>
        <v>4724569.8499999996</v>
      </c>
      <c r="H37" s="877">
        <f>SUM(H31:H36)</f>
        <v>4822784.1099999994</v>
      </c>
    </row>
    <row r="38" spans="1:8" ht="14.45" customHeight="1">
      <c r="A38" s="1402" t="s">
        <v>459</v>
      </c>
      <c r="B38" s="1403"/>
      <c r="C38" s="1403"/>
      <c r="D38" s="1403"/>
      <c r="E38" s="1403"/>
      <c r="F38" s="1403"/>
      <c r="G38" s="1403"/>
      <c r="H38" s="1404"/>
    </row>
    <row r="39" spans="1:8">
      <c r="A39" s="1235" t="s">
        <v>59</v>
      </c>
      <c r="B39" s="1236">
        <v>1032</v>
      </c>
      <c r="C39" s="1229" t="s">
        <v>19444</v>
      </c>
      <c r="D39" s="1230" t="s">
        <v>19445</v>
      </c>
      <c r="E39" s="1242">
        <v>37316</v>
      </c>
      <c r="F39" s="1230" t="s">
        <v>19599</v>
      </c>
      <c r="G39" s="1231">
        <v>0</v>
      </c>
      <c r="H39" s="1232">
        <v>0</v>
      </c>
    </row>
    <row r="40" spans="1:8">
      <c r="A40" s="859" t="s">
        <v>60</v>
      </c>
      <c r="B40" s="865">
        <v>1032</v>
      </c>
      <c r="C40" s="868" t="s">
        <v>19469</v>
      </c>
      <c r="D40" s="869" t="s">
        <v>19446</v>
      </c>
      <c r="E40" s="872">
        <v>37410</v>
      </c>
      <c r="F40" s="869" t="s">
        <v>19599</v>
      </c>
      <c r="G40" s="863">
        <v>0</v>
      </c>
      <c r="H40" s="864">
        <v>0</v>
      </c>
    </row>
    <row r="41" spans="1:8">
      <c r="A41" s="859"/>
      <c r="B41" s="865">
        <v>1032</v>
      </c>
      <c r="C41" s="868" t="s">
        <v>19444</v>
      </c>
      <c r="D41" s="869" t="s">
        <v>19445</v>
      </c>
      <c r="E41" s="872">
        <v>37316</v>
      </c>
      <c r="F41" s="869" t="s">
        <v>19599</v>
      </c>
      <c r="G41" s="863">
        <v>218.55</v>
      </c>
      <c r="H41" s="864">
        <v>2265.02</v>
      </c>
    </row>
    <row r="42" spans="1:8" s="844" customFormat="1">
      <c r="A42" s="1484" t="s">
        <v>10</v>
      </c>
      <c r="B42" s="1485"/>
      <c r="C42" s="1485"/>
      <c r="D42" s="1485"/>
      <c r="E42" s="1485"/>
      <c r="F42" s="1485"/>
      <c r="G42" s="876">
        <f>SUM(G38:G41)</f>
        <v>218.55</v>
      </c>
      <c r="H42" s="877">
        <f>SUM(H38:H41)</f>
        <v>2265.02</v>
      </c>
    </row>
    <row r="43" spans="1:8" ht="14.45" customHeight="1">
      <c r="A43" s="1402" t="s">
        <v>460</v>
      </c>
      <c r="B43" s="1403"/>
      <c r="C43" s="1403"/>
      <c r="D43" s="1403"/>
      <c r="E43" s="1403"/>
      <c r="F43" s="1403"/>
      <c r="G43" s="1403"/>
      <c r="H43" s="1404"/>
    </row>
    <row r="44" spans="1:8">
      <c r="A44" s="1235" t="s">
        <v>59</v>
      </c>
      <c r="B44" s="1236">
        <v>1061</v>
      </c>
      <c r="C44" s="1229" t="s">
        <v>19469</v>
      </c>
      <c r="D44" s="1230" t="s">
        <v>19447</v>
      </c>
      <c r="E44" s="1242">
        <v>2004</v>
      </c>
      <c r="F44" s="1230" t="s">
        <v>19599</v>
      </c>
      <c r="G44" s="1231">
        <v>0</v>
      </c>
      <c r="H44" s="1232">
        <v>0</v>
      </c>
    </row>
    <row r="45" spans="1:8">
      <c r="A45" s="859" t="s">
        <v>60</v>
      </c>
      <c r="B45" s="865">
        <v>1061</v>
      </c>
      <c r="C45" s="868" t="s">
        <v>19469</v>
      </c>
      <c r="D45" s="869" t="s">
        <v>19448</v>
      </c>
      <c r="E45" s="872">
        <v>2003</v>
      </c>
      <c r="F45" s="869" t="s">
        <v>19599</v>
      </c>
      <c r="G45" s="863">
        <v>0</v>
      </c>
      <c r="H45" s="864">
        <v>822</v>
      </c>
    </row>
    <row r="46" spans="1:8" s="844" customFormat="1">
      <c r="A46" s="1484" t="s">
        <v>10</v>
      </c>
      <c r="B46" s="1485"/>
      <c r="C46" s="1485"/>
      <c r="D46" s="1485"/>
      <c r="E46" s="1485"/>
      <c r="F46" s="1485"/>
      <c r="G46" s="876">
        <f>SUM(G43:G45)</f>
        <v>0</v>
      </c>
      <c r="H46" s="877">
        <f>SUM(H43:H45)</f>
        <v>822</v>
      </c>
    </row>
    <row r="47" spans="1:8" ht="14.45" customHeight="1">
      <c r="A47" s="1402" t="s">
        <v>374</v>
      </c>
      <c r="B47" s="1403"/>
      <c r="C47" s="1403"/>
      <c r="D47" s="1403"/>
      <c r="E47" s="1403"/>
      <c r="F47" s="1403"/>
      <c r="G47" s="1403"/>
      <c r="H47" s="1404"/>
    </row>
    <row r="48" spans="1:8">
      <c r="A48" s="1235" t="s">
        <v>59</v>
      </c>
      <c r="B48" s="1236" t="s">
        <v>19449</v>
      </c>
      <c r="C48" s="1229" t="s">
        <v>19469</v>
      </c>
      <c r="D48" s="1230" t="s">
        <v>19450</v>
      </c>
      <c r="E48" s="1242" t="s">
        <v>19451</v>
      </c>
      <c r="F48" s="1230" t="s">
        <v>19599</v>
      </c>
      <c r="G48" s="1231">
        <v>0</v>
      </c>
      <c r="H48" s="1232">
        <v>0</v>
      </c>
    </row>
    <row r="49" spans="1:8">
      <c r="A49" s="1235"/>
      <c r="B49" s="1236" t="s">
        <v>19452</v>
      </c>
      <c r="C49" s="1229" t="s">
        <v>19469</v>
      </c>
      <c r="D49" s="1230" t="s">
        <v>19453</v>
      </c>
      <c r="E49" s="1237">
        <v>2019</v>
      </c>
      <c r="F49" s="1230" t="s">
        <v>19599</v>
      </c>
      <c r="G49" s="1231">
        <v>0</v>
      </c>
      <c r="H49" s="1232">
        <v>0</v>
      </c>
    </row>
    <row r="50" spans="1:8">
      <c r="A50" s="859" t="s">
        <v>60</v>
      </c>
      <c r="B50" s="865" t="s">
        <v>19449</v>
      </c>
      <c r="C50" s="868" t="s">
        <v>19469</v>
      </c>
      <c r="D50" s="869" t="s">
        <v>19454</v>
      </c>
      <c r="E50" s="872" t="s">
        <v>19455</v>
      </c>
      <c r="F50" s="869" t="s">
        <v>19599</v>
      </c>
      <c r="G50" s="863">
        <v>379664.33</v>
      </c>
      <c r="H50" s="864">
        <v>379954.33</v>
      </c>
    </row>
    <row r="51" spans="1:8">
      <c r="A51" s="859"/>
      <c r="B51" s="865" t="s">
        <v>19452</v>
      </c>
      <c r="C51" s="868" t="s">
        <v>19682</v>
      </c>
      <c r="D51" s="869" t="s">
        <v>19456</v>
      </c>
      <c r="E51" s="871">
        <v>2019</v>
      </c>
      <c r="F51" s="869" t="s">
        <v>19599</v>
      </c>
      <c r="G51" s="863">
        <v>224408.52</v>
      </c>
      <c r="H51" s="864">
        <v>280402.34000000003</v>
      </c>
    </row>
    <row r="52" spans="1:8">
      <c r="A52" s="1235" t="s">
        <v>62</v>
      </c>
      <c r="B52" s="1238"/>
      <c r="C52" s="1239"/>
      <c r="D52" s="1237"/>
      <c r="E52" s="1237"/>
      <c r="F52" s="1230"/>
      <c r="G52" s="1231"/>
      <c r="H52" s="1232"/>
    </row>
    <row r="53" spans="1:8">
      <c r="A53" s="1241" t="s">
        <v>19457</v>
      </c>
      <c r="B53" s="1236" t="s">
        <v>19449</v>
      </c>
      <c r="C53" s="1229" t="s">
        <v>19458</v>
      </c>
      <c r="D53" s="1230" t="s">
        <v>19459</v>
      </c>
      <c r="E53" s="1230" t="s">
        <v>19460</v>
      </c>
      <c r="F53" s="1230" t="s">
        <v>19599</v>
      </c>
      <c r="G53" s="1231">
        <v>6924252.1100000003</v>
      </c>
      <c r="H53" s="1232">
        <v>900777.28</v>
      </c>
    </row>
    <row r="54" spans="1:8">
      <c r="A54" s="1241" t="s">
        <v>19461</v>
      </c>
      <c r="B54" s="1236" t="s">
        <v>19449</v>
      </c>
      <c r="C54" s="1229" t="s">
        <v>19458</v>
      </c>
      <c r="D54" s="1230" t="s">
        <v>19462</v>
      </c>
      <c r="E54" s="1230" t="s">
        <v>19463</v>
      </c>
      <c r="F54" s="1230" t="s">
        <v>19599</v>
      </c>
      <c r="G54" s="1231">
        <v>7314.35</v>
      </c>
      <c r="H54" s="1232">
        <v>7094.35</v>
      </c>
    </row>
    <row r="55" spans="1:8">
      <c r="A55" s="1241" t="s">
        <v>19464</v>
      </c>
      <c r="B55" s="1236" t="s">
        <v>19449</v>
      </c>
      <c r="C55" s="1229" t="s">
        <v>19458</v>
      </c>
      <c r="D55" s="1230" t="s">
        <v>19465</v>
      </c>
      <c r="E55" s="1230" t="s">
        <v>19466</v>
      </c>
      <c r="F55" s="1230" t="s">
        <v>19599</v>
      </c>
      <c r="G55" s="1231">
        <v>13395.14</v>
      </c>
      <c r="H55" s="1232">
        <v>13255.14</v>
      </c>
    </row>
    <row r="56" spans="1:8">
      <c r="A56" s="1235"/>
      <c r="B56" s="1236" t="s">
        <v>19452</v>
      </c>
      <c r="C56" s="1229" t="s">
        <v>19469</v>
      </c>
      <c r="D56" s="1230" t="s">
        <v>19467</v>
      </c>
      <c r="E56" s="1230">
        <v>2020</v>
      </c>
      <c r="F56" s="1230" t="s">
        <v>19599</v>
      </c>
      <c r="G56" s="1231">
        <v>22460</v>
      </c>
      <c r="H56" s="1232">
        <v>0</v>
      </c>
    </row>
    <row r="57" spans="1:8">
      <c r="A57" s="859" t="s">
        <v>63</v>
      </c>
      <c r="B57" s="865"/>
      <c r="C57" s="868"/>
      <c r="D57" s="869"/>
      <c r="E57" s="869"/>
      <c r="F57" s="869"/>
      <c r="G57" s="863"/>
      <c r="H57" s="864"/>
    </row>
    <row r="58" spans="1:8">
      <c r="A58" s="859" t="s">
        <v>103</v>
      </c>
      <c r="B58" s="865"/>
      <c r="C58" s="868"/>
      <c r="D58" s="869"/>
      <c r="E58" s="869"/>
      <c r="F58" s="869"/>
      <c r="G58" s="863"/>
      <c r="H58" s="864"/>
    </row>
    <row r="59" spans="1:8">
      <c r="A59" s="860" t="s">
        <v>19468</v>
      </c>
      <c r="B59" s="865" t="s">
        <v>19449</v>
      </c>
      <c r="C59" s="868" t="s">
        <v>19469</v>
      </c>
      <c r="D59" s="869" t="s">
        <v>19470</v>
      </c>
      <c r="E59" s="869" t="s">
        <v>19471</v>
      </c>
      <c r="F59" s="869" t="s">
        <v>19599</v>
      </c>
      <c r="G59" s="863">
        <v>9086.73</v>
      </c>
      <c r="H59" s="864">
        <v>9086.73</v>
      </c>
    </row>
    <row r="60" spans="1:8">
      <c r="A60" s="860" t="s">
        <v>19472</v>
      </c>
      <c r="B60" s="865" t="s">
        <v>19449</v>
      </c>
      <c r="C60" s="868" t="s">
        <v>19469</v>
      </c>
      <c r="D60" s="869" t="s">
        <v>19473</v>
      </c>
      <c r="E60" s="869" t="s">
        <v>19474</v>
      </c>
      <c r="F60" s="869" t="s">
        <v>19599</v>
      </c>
      <c r="G60" s="863">
        <v>446.61</v>
      </c>
      <c r="H60" s="864">
        <v>43871.37</v>
      </c>
    </row>
    <row r="61" spans="1:8">
      <c r="A61" s="860" t="s">
        <v>19475</v>
      </c>
      <c r="B61" s="865" t="s">
        <v>19449</v>
      </c>
      <c r="C61" s="868" t="s">
        <v>19469</v>
      </c>
      <c r="D61" s="869" t="s">
        <v>19476</v>
      </c>
      <c r="E61" s="869" t="s">
        <v>19477</v>
      </c>
      <c r="F61" s="869" t="s">
        <v>19599</v>
      </c>
      <c r="G61" s="863">
        <v>497240.09</v>
      </c>
      <c r="H61" s="864">
        <v>180646.76</v>
      </c>
    </row>
    <row r="62" spans="1:8">
      <c r="A62" s="860" t="s">
        <v>19478</v>
      </c>
      <c r="B62" s="865" t="s">
        <v>19449</v>
      </c>
      <c r="C62" s="868" t="s">
        <v>19469</v>
      </c>
      <c r="D62" s="869" t="s">
        <v>19479</v>
      </c>
      <c r="E62" s="869" t="s">
        <v>19480</v>
      </c>
      <c r="F62" s="869" t="s">
        <v>19599</v>
      </c>
      <c r="G62" s="863">
        <v>0</v>
      </c>
      <c r="H62" s="864">
        <v>0</v>
      </c>
    </row>
    <row r="63" spans="1:8">
      <c r="A63" s="860" t="s">
        <v>19481</v>
      </c>
      <c r="B63" s="865" t="s">
        <v>19449</v>
      </c>
      <c r="C63" s="868" t="s">
        <v>19469</v>
      </c>
      <c r="D63" s="869" t="s">
        <v>19482</v>
      </c>
      <c r="E63" s="869" t="s">
        <v>19483</v>
      </c>
      <c r="F63" s="869" t="s">
        <v>19599</v>
      </c>
      <c r="G63" s="863">
        <v>112203.07</v>
      </c>
      <c r="H63" s="864">
        <v>112203.07</v>
      </c>
    </row>
    <row r="64" spans="1:8" s="844" customFormat="1">
      <c r="A64" s="1484" t="s">
        <v>10</v>
      </c>
      <c r="B64" s="1485"/>
      <c r="C64" s="1485"/>
      <c r="D64" s="1485"/>
      <c r="E64" s="1485"/>
      <c r="F64" s="1485"/>
      <c r="G64" s="876">
        <f>SUM(G47:G51)</f>
        <v>604072.85</v>
      </c>
      <c r="H64" s="877">
        <f>SUM(H47:H51)</f>
        <v>660356.67000000004</v>
      </c>
    </row>
    <row r="65" spans="1:8" ht="14.45" customHeight="1">
      <c r="A65" s="1402" t="s">
        <v>461</v>
      </c>
      <c r="B65" s="1403"/>
      <c r="C65" s="1403"/>
      <c r="D65" s="1403"/>
      <c r="E65" s="1403"/>
      <c r="F65" s="1403"/>
      <c r="G65" s="1403"/>
      <c r="H65" s="1404"/>
    </row>
    <row r="66" spans="1:8">
      <c r="A66" s="1235" t="s">
        <v>59</v>
      </c>
      <c r="B66" s="1236" t="s">
        <v>19484</v>
      </c>
      <c r="C66" s="1229" t="s">
        <v>19469</v>
      </c>
      <c r="D66" s="1230">
        <v>876003</v>
      </c>
      <c r="E66" s="1242">
        <v>2009</v>
      </c>
      <c r="F66" s="1230" t="s">
        <v>19599</v>
      </c>
      <c r="G66" s="1231">
        <v>0</v>
      </c>
      <c r="H66" s="1232">
        <v>0</v>
      </c>
    </row>
    <row r="67" spans="1:8">
      <c r="A67" s="741" t="s">
        <v>62</v>
      </c>
      <c r="B67" s="865" t="s">
        <v>19484</v>
      </c>
      <c r="C67" s="868" t="s">
        <v>19469</v>
      </c>
      <c r="D67" s="869">
        <v>68385288</v>
      </c>
      <c r="E67" s="873">
        <v>2020</v>
      </c>
      <c r="F67" s="869" t="s">
        <v>19599</v>
      </c>
      <c r="G67" s="863">
        <v>0</v>
      </c>
      <c r="H67" s="864">
        <v>0</v>
      </c>
    </row>
    <row r="68" spans="1:8">
      <c r="A68" s="1235" t="s">
        <v>63</v>
      </c>
      <c r="B68" s="1238"/>
      <c r="C68" s="1239"/>
      <c r="D68" s="1237"/>
      <c r="E68" s="1237"/>
      <c r="F68" s="1230"/>
      <c r="G68" s="1231"/>
      <c r="H68" s="1232"/>
    </row>
    <row r="69" spans="1:8">
      <c r="A69" s="1235" t="s">
        <v>19485</v>
      </c>
      <c r="B69" s="1236" t="s">
        <v>19484</v>
      </c>
      <c r="C69" s="1229" t="s">
        <v>19469</v>
      </c>
      <c r="D69" s="1230">
        <v>68375096</v>
      </c>
      <c r="E69" s="1230">
        <v>2018</v>
      </c>
      <c r="F69" s="1230" t="s">
        <v>19599</v>
      </c>
      <c r="G69" s="1231">
        <v>11890</v>
      </c>
      <c r="H69" s="1232">
        <v>0</v>
      </c>
    </row>
    <row r="70" spans="1:8" s="844" customFormat="1">
      <c r="A70" s="1484" t="s">
        <v>10</v>
      </c>
      <c r="B70" s="1485"/>
      <c r="C70" s="1485"/>
      <c r="D70" s="1485"/>
      <c r="E70" s="1485"/>
      <c r="F70" s="1485"/>
      <c r="G70" s="876">
        <f>SUM(G66:G69)</f>
        <v>11890</v>
      </c>
      <c r="H70" s="877">
        <f>SUM(H65:H67)</f>
        <v>0</v>
      </c>
    </row>
    <row r="71" spans="1:8" ht="14.45" customHeight="1">
      <c r="A71" s="1402" t="s">
        <v>386</v>
      </c>
      <c r="B71" s="1403"/>
      <c r="C71" s="1403"/>
      <c r="D71" s="1403"/>
      <c r="E71" s="1403"/>
      <c r="F71" s="1403"/>
      <c r="G71" s="1403"/>
      <c r="H71" s="1404"/>
    </row>
    <row r="72" spans="1:8">
      <c r="A72" s="1235" t="s">
        <v>60</v>
      </c>
      <c r="B72" s="1243"/>
      <c r="C72" s="1244"/>
      <c r="D72" s="1244"/>
      <c r="E72" s="1245"/>
      <c r="F72" s="1244"/>
      <c r="G72" s="1246"/>
      <c r="H72" s="1247"/>
    </row>
    <row r="73" spans="1:8">
      <c r="A73" s="1241" t="s">
        <v>19486</v>
      </c>
      <c r="B73" s="1236">
        <v>1265</v>
      </c>
      <c r="C73" s="1229" t="s">
        <v>19487</v>
      </c>
      <c r="D73" s="1248" t="s">
        <v>19488</v>
      </c>
      <c r="E73" s="1242">
        <v>41275</v>
      </c>
      <c r="F73" s="1230" t="s">
        <v>19599</v>
      </c>
      <c r="G73" s="1231">
        <v>5699266.1299999999</v>
      </c>
      <c r="H73" s="1232">
        <v>4221840.03</v>
      </c>
    </row>
    <row r="74" spans="1:8">
      <c r="A74" s="1241" t="s">
        <v>19486</v>
      </c>
      <c r="B74" s="1236">
        <v>1265</v>
      </c>
      <c r="C74" s="1229" t="s">
        <v>19487</v>
      </c>
      <c r="D74" s="1248" t="s">
        <v>19489</v>
      </c>
      <c r="E74" s="1242">
        <v>37342</v>
      </c>
      <c r="F74" s="1230" t="s">
        <v>19599</v>
      </c>
      <c r="G74" s="1231">
        <v>22074.400000000001</v>
      </c>
      <c r="H74" s="1232">
        <v>54942.57</v>
      </c>
    </row>
    <row r="75" spans="1:8">
      <c r="A75" s="1241" t="s">
        <v>19486</v>
      </c>
      <c r="B75" s="1236">
        <v>1265</v>
      </c>
      <c r="C75" s="1229" t="s">
        <v>19487</v>
      </c>
      <c r="D75" s="1248" t="s">
        <v>19490</v>
      </c>
      <c r="E75" s="1242">
        <v>39813</v>
      </c>
      <c r="F75" s="1230" t="s">
        <v>19599</v>
      </c>
      <c r="G75" s="1231">
        <v>5002.26</v>
      </c>
      <c r="H75" s="1232">
        <v>122041.59</v>
      </c>
    </row>
    <row r="76" spans="1:8">
      <c r="A76" s="1241" t="s">
        <v>19486</v>
      </c>
      <c r="B76" s="1236">
        <v>1265</v>
      </c>
      <c r="C76" s="1229" t="s">
        <v>19487</v>
      </c>
      <c r="D76" s="1248" t="s">
        <v>19491</v>
      </c>
      <c r="E76" s="1242">
        <v>40056</v>
      </c>
      <c r="F76" s="1230" t="s">
        <v>19599</v>
      </c>
      <c r="G76" s="1231">
        <v>435345.75</v>
      </c>
      <c r="H76" s="1232">
        <v>597028.44999999995</v>
      </c>
    </row>
    <row r="77" spans="1:8">
      <c r="A77" s="1241" t="s">
        <v>19486</v>
      </c>
      <c r="B77" s="1236">
        <v>1265</v>
      </c>
      <c r="C77" s="1229" t="s">
        <v>19487</v>
      </c>
      <c r="D77" s="1248" t="s">
        <v>19492</v>
      </c>
      <c r="E77" s="1242">
        <v>40086</v>
      </c>
      <c r="F77" s="1230" t="s">
        <v>19599</v>
      </c>
      <c r="G77" s="1231">
        <v>0</v>
      </c>
      <c r="H77" s="1232">
        <v>0</v>
      </c>
    </row>
    <row r="78" spans="1:8">
      <c r="A78" s="1241" t="s">
        <v>19486</v>
      </c>
      <c r="B78" s="1236">
        <v>1265</v>
      </c>
      <c r="C78" s="1229" t="s">
        <v>19487</v>
      </c>
      <c r="D78" s="1248" t="s">
        <v>19493</v>
      </c>
      <c r="E78" s="1242">
        <v>43165</v>
      </c>
      <c r="F78" s="1230" t="s">
        <v>19599</v>
      </c>
      <c r="G78" s="1231">
        <v>3037.88</v>
      </c>
      <c r="H78" s="1232">
        <v>0</v>
      </c>
    </row>
    <row r="79" spans="1:8">
      <c r="A79" s="1241" t="s">
        <v>19486</v>
      </c>
      <c r="B79" s="1236">
        <v>1265</v>
      </c>
      <c r="C79" s="1229" t="s">
        <v>19494</v>
      </c>
      <c r="D79" s="1248" t="s">
        <v>19495</v>
      </c>
      <c r="E79" s="1242">
        <v>37791</v>
      </c>
      <c r="F79" s="1230" t="s">
        <v>19599</v>
      </c>
      <c r="G79" s="1231">
        <v>10</v>
      </c>
      <c r="H79" s="1232">
        <v>10</v>
      </c>
    </row>
    <row r="80" spans="1:8">
      <c r="A80" s="1241" t="s">
        <v>19486</v>
      </c>
      <c r="B80" s="1236">
        <v>1265</v>
      </c>
      <c r="C80" s="1229" t="s">
        <v>19494</v>
      </c>
      <c r="D80" s="1248" t="s">
        <v>19496</v>
      </c>
      <c r="E80" s="1242">
        <v>38121</v>
      </c>
      <c r="F80" s="1230" t="s">
        <v>19599</v>
      </c>
      <c r="G80" s="1231">
        <v>13836.02</v>
      </c>
      <c r="H80" s="1232">
        <v>316481.05</v>
      </c>
    </row>
    <row r="81" spans="1:8">
      <c r="A81" s="1241" t="s">
        <v>19486</v>
      </c>
      <c r="B81" s="1236">
        <v>1265</v>
      </c>
      <c r="C81" s="1229" t="s">
        <v>19494</v>
      </c>
      <c r="D81" s="1248" t="s">
        <v>19497</v>
      </c>
      <c r="E81" s="1242">
        <v>35264</v>
      </c>
      <c r="F81" s="1230" t="s">
        <v>19676</v>
      </c>
      <c r="G81" s="1231">
        <v>162.15</v>
      </c>
      <c r="H81" s="1232">
        <v>752.71</v>
      </c>
    </row>
    <row r="82" spans="1:8">
      <c r="A82" s="1241" t="s">
        <v>19486</v>
      </c>
      <c r="B82" s="1236">
        <v>1265</v>
      </c>
      <c r="C82" s="1229" t="s">
        <v>19498</v>
      </c>
      <c r="D82" s="1248" t="s">
        <v>19499</v>
      </c>
      <c r="E82" s="1242">
        <v>37747</v>
      </c>
      <c r="F82" s="1230" t="s">
        <v>19599</v>
      </c>
      <c r="G82" s="1231">
        <v>-60</v>
      </c>
      <c r="H82" s="1232">
        <v>0</v>
      </c>
    </row>
    <row r="83" spans="1:8">
      <c r="A83" s="1241" t="s">
        <v>19486</v>
      </c>
      <c r="B83" s="1236">
        <v>1265</v>
      </c>
      <c r="C83" s="1229" t="s">
        <v>19498</v>
      </c>
      <c r="D83" s="1248" t="s">
        <v>19500</v>
      </c>
      <c r="E83" s="1242">
        <v>34724</v>
      </c>
      <c r="F83" s="1230" t="s">
        <v>19599</v>
      </c>
      <c r="G83" s="1231">
        <v>9168.48</v>
      </c>
      <c r="H83" s="1232">
        <v>87166.93</v>
      </c>
    </row>
    <row r="84" spans="1:8">
      <c r="A84" s="1241" t="s">
        <v>19486</v>
      </c>
      <c r="B84" s="1236">
        <v>1265</v>
      </c>
      <c r="C84" s="1229" t="s">
        <v>19498</v>
      </c>
      <c r="D84" s="1248" t="s">
        <v>19501</v>
      </c>
      <c r="E84" s="1242">
        <v>43063</v>
      </c>
      <c r="F84" s="1230" t="s">
        <v>19599</v>
      </c>
      <c r="G84" s="1231">
        <v>853596.5</v>
      </c>
      <c r="H84" s="1232">
        <v>772144</v>
      </c>
    </row>
    <row r="85" spans="1:8">
      <c r="A85" s="1241" t="s">
        <v>19486</v>
      </c>
      <c r="B85" s="1236">
        <v>1265</v>
      </c>
      <c r="C85" s="1229" t="s">
        <v>19498</v>
      </c>
      <c r="D85" s="1248" t="s">
        <v>19502</v>
      </c>
      <c r="E85" s="1242">
        <v>36208</v>
      </c>
      <c r="F85" s="1230" t="s">
        <v>19676</v>
      </c>
      <c r="G85" s="1231">
        <v>218.31</v>
      </c>
      <c r="H85" s="1232">
        <v>766.5</v>
      </c>
    </row>
    <row r="86" spans="1:8">
      <c r="A86" s="1241" t="s">
        <v>19486</v>
      </c>
      <c r="B86" s="1236">
        <v>1265</v>
      </c>
      <c r="C86" s="1229" t="s">
        <v>19503</v>
      </c>
      <c r="D86" s="1248" t="s">
        <v>19504</v>
      </c>
      <c r="E86" s="1242">
        <v>42562</v>
      </c>
      <c r="F86" s="1230" t="s">
        <v>19599</v>
      </c>
      <c r="G86" s="1231">
        <v>5087.97</v>
      </c>
      <c r="H86" s="1232">
        <v>2795.44</v>
      </c>
    </row>
    <row r="87" spans="1:8">
      <c r="A87" s="1241" t="s">
        <v>19486</v>
      </c>
      <c r="B87" s="1236">
        <v>1265</v>
      </c>
      <c r="C87" s="1229" t="s">
        <v>19505</v>
      </c>
      <c r="D87" s="1248" t="s">
        <v>19506</v>
      </c>
      <c r="E87" s="1242">
        <v>41913</v>
      </c>
      <c r="F87" s="1230" t="s">
        <v>19599</v>
      </c>
      <c r="G87" s="1231">
        <v>2685.46</v>
      </c>
      <c r="H87" s="1232">
        <v>3655.46</v>
      </c>
    </row>
    <row r="88" spans="1:8">
      <c r="A88" s="1241" t="s">
        <v>19486</v>
      </c>
      <c r="B88" s="1236">
        <v>1265</v>
      </c>
      <c r="C88" s="1229" t="s">
        <v>19507</v>
      </c>
      <c r="D88" s="1249" t="s">
        <v>19673</v>
      </c>
      <c r="E88" s="1242">
        <v>44641</v>
      </c>
      <c r="F88" s="1230" t="s">
        <v>19599</v>
      </c>
      <c r="G88" s="1231">
        <v>0</v>
      </c>
      <c r="H88" s="1232">
        <v>4000000</v>
      </c>
    </row>
    <row r="89" spans="1:8">
      <c r="A89" s="1241" t="s">
        <v>19486</v>
      </c>
      <c r="B89" s="1236">
        <v>1265</v>
      </c>
      <c r="C89" s="1229" t="s">
        <v>19508</v>
      </c>
      <c r="D89" s="1249" t="s">
        <v>19674</v>
      </c>
      <c r="E89" s="1242">
        <v>44739</v>
      </c>
      <c r="F89" s="1230" t="s">
        <v>19599</v>
      </c>
      <c r="G89" s="1231">
        <v>0</v>
      </c>
      <c r="H89" s="1232">
        <v>1091246.99</v>
      </c>
    </row>
    <row r="90" spans="1:8">
      <c r="A90" s="1241" t="s">
        <v>19486</v>
      </c>
      <c r="B90" s="1236">
        <v>1265</v>
      </c>
      <c r="C90" s="1229" t="s">
        <v>19509</v>
      </c>
      <c r="D90" s="1248" t="s">
        <v>19510</v>
      </c>
      <c r="E90" s="1242">
        <v>44739</v>
      </c>
      <c r="F90" s="1230" t="s">
        <v>19599</v>
      </c>
      <c r="G90" s="1231">
        <v>0</v>
      </c>
      <c r="H90" s="1232">
        <v>1085218</v>
      </c>
    </row>
    <row r="91" spans="1:8">
      <c r="A91" s="1241" t="s">
        <v>19486</v>
      </c>
      <c r="B91" s="1236">
        <v>1265</v>
      </c>
      <c r="C91" s="1229" t="s">
        <v>19511</v>
      </c>
      <c r="D91" s="1248">
        <v>1001451540</v>
      </c>
      <c r="E91" s="1242">
        <v>44739</v>
      </c>
      <c r="F91" s="1230" t="s">
        <v>19599</v>
      </c>
      <c r="G91" s="1231">
        <v>0</v>
      </c>
      <c r="H91" s="1232">
        <v>823535.01</v>
      </c>
    </row>
    <row r="92" spans="1:8">
      <c r="A92" s="1241" t="s">
        <v>19486</v>
      </c>
      <c r="B92" s="1236">
        <v>1265</v>
      </c>
      <c r="C92" s="1229" t="s">
        <v>19511</v>
      </c>
      <c r="D92" s="1248">
        <v>1001451539</v>
      </c>
      <c r="E92" s="1242">
        <v>44739</v>
      </c>
      <c r="F92" s="1230" t="s">
        <v>19599</v>
      </c>
      <c r="G92" s="1231">
        <v>0</v>
      </c>
      <c r="H92" s="1232">
        <v>1479843.23</v>
      </c>
    </row>
    <row r="93" spans="1:8">
      <c r="A93" s="1241" t="s">
        <v>19486</v>
      </c>
      <c r="B93" s="1236">
        <v>1265</v>
      </c>
      <c r="C93" s="1229" t="s">
        <v>19508</v>
      </c>
      <c r="D93" s="1249" t="s">
        <v>19674</v>
      </c>
      <c r="E93" s="1242">
        <v>44739</v>
      </c>
      <c r="F93" s="1230" t="s">
        <v>19599</v>
      </c>
      <c r="G93" s="1231">
        <v>0</v>
      </c>
      <c r="H93" s="1232">
        <v>1520156.77</v>
      </c>
    </row>
    <row r="94" spans="1:8">
      <c r="A94" s="859" t="s">
        <v>62</v>
      </c>
      <c r="B94" s="865"/>
      <c r="C94" s="868"/>
      <c r="D94" s="869"/>
      <c r="E94" s="869"/>
      <c r="F94" s="869"/>
      <c r="G94" s="863">
        <v>0</v>
      </c>
      <c r="H94" s="864">
        <v>0</v>
      </c>
    </row>
    <row r="95" spans="1:8">
      <c r="A95" s="859" t="s">
        <v>19486</v>
      </c>
      <c r="B95" s="865">
        <v>1265</v>
      </c>
      <c r="C95" s="868" t="s">
        <v>19469</v>
      </c>
      <c r="D95" s="869" t="s">
        <v>19512</v>
      </c>
      <c r="E95" s="873">
        <v>43397</v>
      </c>
      <c r="F95" s="869" t="s">
        <v>19599</v>
      </c>
      <c r="G95" s="863">
        <v>15502220.039999999</v>
      </c>
      <c r="H95" s="864">
        <v>27251367.129999999</v>
      </c>
    </row>
    <row r="96" spans="1:8" s="844" customFormat="1">
      <c r="A96" s="1484" t="s">
        <v>10</v>
      </c>
      <c r="B96" s="1485"/>
      <c r="C96" s="1485"/>
      <c r="D96" s="1485"/>
      <c r="E96" s="1485"/>
      <c r="F96" s="1485"/>
      <c r="G96" s="876">
        <f>SUM(G86:G95,G82:G84,G73:G80)+(G81+G85)*3.88</f>
        <v>22552747.074799996</v>
      </c>
      <c r="H96" s="877">
        <f>SUM(H86:H95,H82:H84,H73:H80)+(H81+H85)*3.88</f>
        <v>43435367.184800006</v>
      </c>
    </row>
    <row r="97" spans="1:8" ht="14.45" customHeight="1">
      <c r="A97" s="1402" t="s">
        <v>391</v>
      </c>
      <c r="B97" s="1403"/>
      <c r="C97" s="1403"/>
      <c r="D97" s="1403"/>
      <c r="E97" s="1403"/>
      <c r="F97" s="1403"/>
      <c r="G97" s="1403"/>
      <c r="H97" s="1404"/>
    </row>
    <row r="98" spans="1:8">
      <c r="A98" s="1235" t="s">
        <v>59</v>
      </c>
      <c r="B98" s="1243"/>
      <c r="C98" s="1244"/>
      <c r="D98" s="1244"/>
      <c r="E98" s="1245"/>
      <c r="F98" s="1244"/>
      <c r="G98" s="1246"/>
      <c r="H98" s="1247"/>
    </row>
    <row r="99" spans="1:8">
      <c r="A99" s="1235"/>
      <c r="B99" s="1236">
        <v>1266</v>
      </c>
      <c r="C99" s="1229" t="s">
        <v>19469</v>
      </c>
      <c r="D99" s="1230" t="s">
        <v>19513</v>
      </c>
      <c r="E99" s="1240">
        <v>41276</v>
      </c>
      <c r="F99" s="1230" t="s">
        <v>19599</v>
      </c>
      <c r="G99" s="1231">
        <v>0</v>
      </c>
      <c r="H99" s="1232">
        <v>72159108.089999989</v>
      </c>
    </row>
    <row r="100" spans="1:8">
      <c r="A100" s="860" t="s">
        <v>60</v>
      </c>
      <c r="B100" s="865"/>
      <c r="C100" s="868"/>
      <c r="D100" s="874"/>
      <c r="E100" s="872"/>
      <c r="F100" s="869"/>
      <c r="G100" s="863"/>
      <c r="H100" s="864"/>
    </row>
    <row r="101" spans="1:8">
      <c r="A101" s="860"/>
      <c r="B101" s="865">
        <v>1266</v>
      </c>
      <c r="C101" s="868" t="s">
        <v>19469</v>
      </c>
      <c r="D101" s="874" t="s">
        <v>19514</v>
      </c>
      <c r="E101" s="872">
        <v>39938</v>
      </c>
      <c r="F101" s="869" t="s">
        <v>19599</v>
      </c>
      <c r="G101" s="863">
        <v>841885.31000004709</v>
      </c>
      <c r="H101" s="864">
        <v>2714933.8699999861</v>
      </c>
    </row>
    <row r="102" spans="1:8">
      <c r="A102" s="860"/>
      <c r="B102" s="865">
        <v>1266</v>
      </c>
      <c r="C102" s="868" t="s">
        <v>19469</v>
      </c>
      <c r="D102" s="874" t="s">
        <v>19515</v>
      </c>
      <c r="E102" s="872">
        <v>40017</v>
      </c>
      <c r="F102" s="869" t="s">
        <v>19599</v>
      </c>
      <c r="G102" s="863">
        <v>657.08999999650405</v>
      </c>
      <c r="H102" s="864">
        <v>657.0899999946414</v>
      </c>
    </row>
    <row r="103" spans="1:8">
      <c r="A103" s="860"/>
      <c r="B103" s="865">
        <v>1266</v>
      </c>
      <c r="C103" s="868" t="s">
        <v>19683</v>
      </c>
      <c r="D103" s="874" t="s">
        <v>19516</v>
      </c>
      <c r="E103" s="872">
        <v>34121</v>
      </c>
      <c r="F103" s="869" t="s">
        <v>19599</v>
      </c>
      <c r="G103" s="863">
        <v>7412409.7799998075</v>
      </c>
      <c r="H103" s="864">
        <v>5227232.709999389</v>
      </c>
    </row>
    <row r="104" spans="1:8">
      <c r="A104" s="860"/>
      <c r="B104" s="865">
        <v>1266</v>
      </c>
      <c r="C104" s="868" t="s">
        <v>19590</v>
      </c>
      <c r="D104" s="874" t="s">
        <v>19517</v>
      </c>
      <c r="E104" s="872">
        <v>35783</v>
      </c>
      <c r="F104" s="869" t="s">
        <v>19599</v>
      </c>
      <c r="G104" s="863">
        <v>31075.24000000814</v>
      </c>
      <c r="H104" s="864">
        <v>8510.9500000183471</v>
      </c>
    </row>
    <row r="105" spans="1:8">
      <c r="A105" s="860"/>
      <c r="B105" s="865">
        <v>1266</v>
      </c>
      <c r="C105" s="868" t="s">
        <v>19590</v>
      </c>
      <c r="D105" s="874" t="s">
        <v>19518</v>
      </c>
      <c r="E105" s="872">
        <v>37776</v>
      </c>
      <c r="F105" s="869" t="s">
        <v>19599</v>
      </c>
      <c r="G105" s="863">
        <v>1240129.2799999565</v>
      </c>
      <c r="H105" s="864">
        <v>1116639.8699999303</v>
      </c>
    </row>
    <row r="106" spans="1:8">
      <c r="A106" s="860"/>
      <c r="B106" s="865">
        <v>1266</v>
      </c>
      <c r="C106" s="868" t="s">
        <v>19590</v>
      </c>
      <c r="D106" s="874" t="s">
        <v>19519</v>
      </c>
      <c r="E106" s="872">
        <v>38643</v>
      </c>
      <c r="F106" s="869" t="s">
        <v>19599</v>
      </c>
      <c r="G106" s="863">
        <v>500774.66000000574</v>
      </c>
      <c r="H106" s="864">
        <v>686011.9899999979</v>
      </c>
    </row>
    <row r="107" spans="1:8">
      <c r="A107" s="860"/>
      <c r="B107" s="865">
        <v>1266</v>
      </c>
      <c r="C107" s="868" t="s">
        <v>19590</v>
      </c>
      <c r="D107" s="874" t="s">
        <v>19520</v>
      </c>
      <c r="E107" s="872">
        <v>40940</v>
      </c>
      <c r="F107" s="869" t="s">
        <v>19599</v>
      </c>
      <c r="G107" s="863">
        <v>75103.100000000093</v>
      </c>
      <c r="H107" s="864">
        <v>33985.509999999515</v>
      </c>
    </row>
    <row r="108" spans="1:8">
      <c r="A108" s="860"/>
      <c r="B108" s="865">
        <v>1266</v>
      </c>
      <c r="C108" s="868" t="s">
        <v>19590</v>
      </c>
      <c r="D108" s="874" t="s">
        <v>19521</v>
      </c>
      <c r="E108" s="872">
        <v>38643</v>
      </c>
      <c r="F108" s="869" t="s">
        <v>19676</v>
      </c>
      <c r="G108" s="863">
        <v>661651.29999999714</v>
      </c>
      <c r="H108" s="864">
        <v>8189.6899999969173</v>
      </c>
    </row>
    <row r="109" spans="1:8">
      <c r="A109" s="860"/>
      <c r="B109" s="865">
        <v>1266</v>
      </c>
      <c r="C109" s="868" t="s">
        <v>19590</v>
      </c>
      <c r="D109" s="874" t="s">
        <v>19522</v>
      </c>
      <c r="E109" s="872">
        <v>38869</v>
      </c>
      <c r="F109" s="869" t="s">
        <v>19599</v>
      </c>
      <c r="G109" s="863">
        <v>1475210.3299999996</v>
      </c>
      <c r="H109" s="864">
        <v>4347.4599999993807</v>
      </c>
    </row>
    <row r="110" spans="1:8">
      <c r="A110" s="860"/>
      <c r="B110" s="865">
        <v>1266</v>
      </c>
      <c r="C110" s="868" t="s">
        <v>19684</v>
      </c>
      <c r="D110" s="874" t="s">
        <v>19523</v>
      </c>
      <c r="E110" s="872">
        <v>35980</v>
      </c>
      <c r="F110" s="869" t="s">
        <v>19599</v>
      </c>
      <c r="G110" s="863">
        <v>84631399.910000309</v>
      </c>
      <c r="H110" s="864">
        <v>2535819.3700002879</v>
      </c>
    </row>
    <row r="111" spans="1:8">
      <c r="A111" s="860"/>
      <c r="B111" s="865">
        <v>1266</v>
      </c>
      <c r="C111" s="868" t="s">
        <v>19684</v>
      </c>
      <c r="D111" s="874" t="s">
        <v>19524</v>
      </c>
      <c r="E111" s="872">
        <v>35699</v>
      </c>
      <c r="F111" s="869" t="s">
        <v>19599</v>
      </c>
      <c r="G111" s="863">
        <v>78358.260000003502</v>
      </c>
      <c r="H111" s="864">
        <v>48918.580000001937</v>
      </c>
    </row>
    <row r="112" spans="1:8">
      <c r="A112" s="860"/>
      <c r="B112" s="865">
        <v>1266</v>
      </c>
      <c r="C112" s="868" t="s">
        <v>19503</v>
      </c>
      <c r="D112" s="874" t="s">
        <v>19525</v>
      </c>
      <c r="E112" s="872">
        <v>42875</v>
      </c>
      <c r="F112" s="869" t="s">
        <v>19599</v>
      </c>
      <c r="G112" s="863">
        <v>155079.41000012541</v>
      </c>
      <c r="H112" s="864">
        <v>6372.0500000056345</v>
      </c>
    </row>
    <row r="113" spans="1:8">
      <c r="A113" s="860"/>
      <c r="B113" s="865">
        <v>1266</v>
      </c>
      <c r="C113" s="868" t="s">
        <v>19683</v>
      </c>
      <c r="D113" s="874" t="s">
        <v>19526</v>
      </c>
      <c r="E113" s="872">
        <v>34718</v>
      </c>
      <c r="F113" s="869" t="s">
        <v>19599</v>
      </c>
      <c r="G113" s="863">
        <v>29618.530000001192</v>
      </c>
      <c r="H113" s="864">
        <v>29320.400000000838</v>
      </c>
    </row>
    <row r="114" spans="1:8">
      <c r="A114" s="860"/>
      <c r="B114" s="865">
        <v>1266</v>
      </c>
      <c r="C114" s="868" t="s">
        <v>19687</v>
      </c>
      <c r="D114" s="874" t="s">
        <v>19527</v>
      </c>
      <c r="E114" s="872">
        <v>39539</v>
      </c>
      <c r="F114" s="869" t="s">
        <v>19599</v>
      </c>
      <c r="G114" s="863">
        <v>0</v>
      </c>
      <c r="H114" s="864">
        <v>33490952.609999985</v>
      </c>
    </row>
    <row r="115" spans="1:8">
      <c r="A115" s="860"/>
      <c r="B115" s="865">
        <v>1266</v>
      </c>
      <c r="C115" s="868" t="s">
        <v>19503</v>
      </c>
      <c r="D115" s="874" t="s">
        <v>19528</v>
      </c>
      <c r="E115" s="872">
        <v>44385</v>
      </c>
      <c r="F115" s="869" t="s">
        <v>19599</v>
      </c>
      <c r="G115" s="863">
        <v>7000000</v>
      </c>
      <c r="H115" s="864">
        <v>0</v>
      </c>
    </row>
    <row r="116" spans="1:8">
      <c r="A116" s="860"/>
      <c r="B116" s="865">
        <v>1266</v>
      </c>
      <c r="C116" s="868" t="s">
        <v>19698</v>
      </c>
      <c r="D116" s="875" t="s">
        <v>19675</v>
      </c>
      <c r="E116" s="872">
        <v>44398</v>
      </c>
      <c r="F116" s="869" t="s">
        <v>19599</v>
      </c>
      <c r="G116" s="863">
        <v>20000000</v>
      </c>
      <c r="H116" s="864">
        <v>0</v>
      </c>
    </row>
    <row r="117" spans="1:8">
      <c r="A117" s="860"/>
      <c r="B117" s="865">
        <v>1266</v>
      </c>
      <c r="C117" s="868" t="s">
        <v>19697</v>
      </c>
      <c r="D117" s="874" t="s">
        <v>19529</v>
      </c>
      <c r="E117" s="872">
        <v>44413</v>
      </c>
      <c r="F117" s="869" t="s">
        <v>19599</v>
      </c>
      <c r="G117" s="863">
        <v>6000000</v>
      </c>
      <c r="H117" s="864">
        <v>0</v>
      </c>
    </row>
    <row r="118" spans="1:8">
      <c r="A118" s="860"/>
      <c r="B118" s="865">
        <v>1266</v>
      </c>
      <c r="C118" s="868" t="s">
        <v>19590</v>
      </c>
      <c r="D118" s="874" t="s">
        <v>19530</v>
      </c>
      <c r="E118" s="872">
        <v>44413</v>
      </c>
      <c r="F118" s="869" t="s">
        <v>19599</v>
      </c>
      <c r="G118" s="863">
        <v>18000000</v>
      </c>
      <c r="H118" s="864">
        <v>0</v>
      </c>
    </row>
    <row r="119" spans="1:8">
      <c r="A119" s="860"/>
      <c r="B119" s="865">
        <v>1266</v>
      </c>
      <c r="C119" s="868" t="s">
        <v>19531</v>
      </c>
      <c r="D119" s="874">
        <v>141101831767</v>
      </c>
      <c r="E119" s="872">
        <v>44434</v>
      </c>
      <c r="F119" s="869" t="s">
        <v>19599</v>
      </c>
      <c r="G119" s="863">
        <v>30000000</v>
      </c>
      <c r="H119" s="864">
        <v>0</v>
      </c>
    </row>
    <row r="120" spans="1:8">
      <c r="A120" s="860"/>
      <c r="B120" s="865">
        <v>1266</v>
      </c>
      <c r="C120" s="868" t="s">
        <v>19693</v>
      </c>
      <c r="D120" s="874">
        <v>1180133001</v>
      </c>
      <c r="E120" s="872">
        <v>44434</v>
      </c>
      <c r="F120" s="869" t="s">
        <v>19599</v>
      </c>
      <c r="G120" s="863">
        <v>20000000</v>
      </c>
      <c r="H120" s="864">
        <v>0</v>
      </c>
    </row>
    <row r="121" spans="1:8">
      <c r="A121" s="859"/>
      <c r="B121" s="865">
        <v>1266</v>
      </c>
      <c r="C121" s="868" t="s">
        <v>19697</v>
      </c>
      <c r="D121" s="869" t="s">
        <v>19532</v>
      </c>
      <c r="E121" s="872">
        <v>44441</v>
      </c>
      <c r="F121" s="869" t="s">
        <v>19599</v>
      </c>
      <c r="G121" s="863">
        <v>3000000</v>
      </c>
      <c r="H121" s="864">
        <v>0</v>
      </c>
    </row>
    <row r="122" spans="1:8">
      <c r="A122" s="859"/>
      <c r="B122" s="865">
        <v>1266</v>
      </c>
      <c r="C122" s="868" t="s">
        <v>19698</v>
      </c>
      <c r="D122" s="869" t="s">
        <v>19533</v>
      </c>
      <c r="E122" s="873">
        <v>44441</v>
      </c>
      <c r="F122" s="869" t="s">
        <v>19599</v>
      </c>
      <c r="G122" s="863">
        <v>334764</v>
      </c>
      <c r="H122" s="864">
        <v>0</v>
      </c>
    </row>
    <row r="123" spans="1:8">
      <c r="A123" s="859"/>
      <c r="B123" s="865">
        <v>1266</v>
      </c>
      <c r="C123" s="868" t="s">
        <v>19693</v>
      </c>
      <c r="D123" s="869">
        <v>1173238001</v>
      </c>
      <c r="E123" s="873">
        <v>44441</v>
      </c>
      <c r="F123" s="869" t="s">
        <v>19599</v>
      </c>
      <c r="G123" s="863">
        <v>12000000</v>
      </c>
      <c r="H123" s="864">
        <v>0</v>
      </c>
    </row>
    <row r="124" spans="1:8">
      <c r="A124" s="859"/>
      <c r="B124" s="865">
        <v>1266</v>
      </c>
      <c r="C124" s="868" t="s">
        <v>19503</v>
      </c>
      <c r="D124" s="869" t="s">
        <v>19534</v>
      </c>
      <c r="E124" s="873">
        <v>44441</v>
      </c>
      <c r="F124" s="869" t="s">
        <v>19599</v>
      </c>
      <c r="G124" s="863">
        <v>9665236</v>
      </c>
      <c r="H124" s="864">
        <v>0</v>
      </c>
    </row>
    <row r="125" spans="1:8">
      <c r="A125" s="859"/>
      <c r="B125" s="865">
        <v>1266</v>
      </c>
      <c r="C125" s="868" t="s">
        <v>19697</v>
      </c>
      <c r="D125" s="869" t="s">
        <v>19535</v>
      </c>
      <c r="E125" s="873">
        <v>44468</v>
      </c>
      <c r="F125" s="869" t="s">
        <v>19599</v>
      </c>
      <c r="G125" s="863">
        <v>1500000</v>
      </c>
      <c r="H125" s="864">
        <v>0</v>
      </c>
    </row>
    <row r="126" spans="1:8">
      <c r="A126" s="859"/>
      <c r="B126" s="865">
        <v>1266</v>
      </c>
      <c r="C126" s="868" t="s">
        <v>19692</v>
      </c>
      <c r="D126" s="869">
        <v>27665</v>
      </c>
      <c r="E126" s="873">
        <v>44468</v>
      </c>
      <c r="F126" s="869" t="s">
        <v>19599</v>
      </c>
      <c r="G126" s="863">
        <v>8000000</v>
      </c>
      <c r="H126" s="864">
        <v>0</v>
      </c>
    </row>
    <row r="127" spans="1:8">
      <c r="A127" s="859"/>
      <c r="B127" s="865">
        <v>1266</v>
      </c>
      <c r="C127" s="868" t="s">
        <v>19590</v>
      </c>
      <c r="D127" s="869" t="s">
        <v>19536</v>
      </c>
      <c r="E127" s="873">
        <v>44468</v>
      </c>
      <c r="F127" s="869" t="s">
        <v>19599</v>
      </c>
      <c r="G127" s="863">
        <v>30500000</v>
      </c>
      <c r="H127" s="864">
        <v>0</v>
      </c>
    </row>
    <row r="128" spans="1:8">
      <c r="A128" s="859"/>
      <c r="B128" s="865">
        <v>1266</v>
      </c>
      <c r="C128" s="868" t="s">
        <v>19590</v>
      </c>
      <c r="D128" s="869" t="s">
        <v>19537</v>
      </c>
      <c r="E128" s="873">
        <v>44474</v>
      </c>
      <c r="F128" s="869" t="s">
        <v>19599</v>
      </c>
      <c r="G128" s="863">
        <v>35000000</v>
      </c>
      <c r="H128" s="864">
        <v>0</v>
      </c>
    </row>
    <row r="129" spans="1:8">
      <c r="A129" s="859"/>
      <c r="B129" s="865">
        <v>1266</v>
      </c>
      <c r="C129" s="868" t="s">
        <v>19531</v>
      </c>
      <c r="D129" s="869">
        <v>141101835801</v>
      </c>
      <c r="E129" s="873">
        <v>44474</v>
      </c>
      <c r="F129" s="869" t="s">
        <v>19599</v>
      </c>
      <c r="G129" s="863">
        <v>20000000</v>
      </c>
      <c r="H129" s="864">
        <v>0</v>
      </c>
    </row>
    <row r="130" spans="1:8">
      <c r="A130" s="859"/>
      <c r="B130" s="865">
        <v>1266</v>
      </c>
      <c r="C130" s="868" t="s">
        <v>19590</v>
      </c>
      <c r="D130" s="869" t="s">
        <v>19538</v>
      </c>
      <c r="E130" s="873">
        <v>44498</v>
      </c>
      <c r="F130" s="869" t="s">
        <v>19599</v>
      </c>
      <c r="G130" s="863">
        <v>22000000</v>
      </c>
      <c r="H130" s="864">
        <v>0</v>
      </c>
    </row>
    <row r="131" spans="1:8">
      <c r="A131" s="859"/>
      <c r="B131" s="865">
        <v>1266</v>
      </c>
      <c r="C131" s="868" t="s">
        <v>19697</v>
      </c>
      <c r="D131" s="869">
        <v>2000090</v>
      </c>
      <c r="E131" s="873">
        <v>44498</v>
      </c>
      <c r="F131" s="869" t="s">
        <v>19599</v>
      </c>
      <c r="G131" s="863">
        <v>3000000</v>
      </c>
      <c r="H131" s="864">
        <v>0</v>
      </c>
    </row>
    <row r="132" spans="1:8" ht="23.25">
      <c r="A132" s="859"/>
      <c r="B132" s="865">
        <v>1266</v>
      </c>
      <c r="C132" s="868" t="s">
        <v>38146</v>
      </c>
      <c r="D132" s="869" t="s">
        <v>19539</v>
      </c>
      <c r="E132" s="873">
        <v>44498</v>
      </c>
      <c r="F132" s="869" t="s">
        <v>19599</v>
      </c>
      <c r="G132" s="863">
        <v>3000000</v>
      </c>
      <c r="H132" s="864">
        <v>0</v>
      </c>
    </row>
    <row r="133" spans="1:8">
      <c r="A133" s="859"/>
      <c r="B133" s="865">
        <v>1266</v>
      </c>
      <c r="C133" s="868" t="s">
        <v>19692</v>
      </c>
      <c r="D133" s="869">
        <v>28122</v>
      </c>
      <c r="E133" s="873">
        <v>44498</v>
      </c>
      <c r="F133" s="869" t="s">
        <v>19599</v>
      </c>
      <c r="G133" s="863">
        <v>12000000</v>
      </c>
      <c r="H133" s="864">
        <v>0</v>
      </c>
    </row>
    <row r="134" spans="1:8">
      <c r="A134" s="859"/>
      <c r="B134" s="865">
        <v>1266</v>
      </c>
      <c r="C134" s="868" t="s">
        <v>19693</v>
      </c>
      <c r="D134" s="869">
        <v>1171114001</v>
      </c>
      <c r="E134" s="873">
        <v>44504</v>
      </c>
      <c r="F134" s="869" t="s">
        <v>19599</v>
      </c>
      <c r="G134" s="863">
        <v>17312293.719999999</v>
      </c>
      <c r="H134" s="864">
        <v>0</v>
      </c>
    </row>
    <row r="135" spans="1:8">
      <c r="A135" s="859"/>
      <c r="B135" s="865">
        <v>1266</v>
      </c>
      <c r="C135" s="868" t="s">
        <v>19590</v>
      </c>
      <c r="D135" s="869" t="s">
        <v>19540</v>
      </c>
      <c r="E135" s="873">
        <v>44508</v>
      </c>
      <c r="F135" s="869" t="s">
        <v>19599</v>
      </c>
      <c r="G135" s="863">
        <v>17312293.719999999</v>
      </c>
      <c r="H135" s="864">
        <v>0</v>
      </c>
    </row>
    <row r="136" spans="1:8" ht="23.25">
      <c r="A136" s="859"/>
      <c r="B136" s="865">
        <v>1266</v>
      </c>
      <c r="C136" s="868" t="s">
        <v>38146</v>
      </c>
      <c r="D136" s="869" t="s">
        <v>19541</v>
      </c>
      <c r="E136" s="873">
        <v>44504</v>
      </c>
      <c r="F136" s="869" t="s">
        <v>19599</v>
      </c>
      <c r="G136" s="863">
        <v>375412.57</v>
      </c>
      <c r="H136" s="864">
        <v>0</v>
      </c>
    </row>
    <row r="137" spans="1:8">
      <c r="A137" s="859"/>
      <c r="B137" s="865">
        <v>1266</v>
      </c>
      <c r="C137" s="868" t="s">
        <v>19531</v>
      </c>
      <c r="D137" s="869">
        <v>141101841647</v>
      </c>
      <c r="E137" s="873">
        <v>44529</v>
      </c>
      <c r="F137" s="869" t="s">
        <v>19599</v>
      </c>
      <c r="G137" s="863">
        <v>12490000</v>
      </c>
      <c r="H137" s="864">
        <v>0</v>
      </c>
    </row>
    <row r="138" spans="1:8">
      <c r="A138" s="859"/>
      <c r="B138" s="865">
        <v>1266</v>
      </c>
      <c r="C138" s="868" t="s">
        <v>19503</v>
      </c>
      <c r="D138" s="869" t="s">
        <v>19542</v>
      </c>
      <c r="E138" s="873">
        <v>44529</v>
      </c>
      <c r="F138" s="869" t="s">
        <v>19599</v>
      </c>
      <c r="G138" s="863">
        <v>9673333.3300000001</v>
      </c>
      <c r="H138" s="864">
        <v>0</v>
      </c>
    </row>
    <row r="139" spans="1:8">
      <c r="A139" s="859"/>
      <c r="B139" s="865">
        <v>1266</v>
      </c>
      <c r="C139" s="868" t="s">
        <v>19692</v>
      </c>
      <c r="D139" s="869">
        <v>28555</v>
      </c>
      <c r="E139" s="873">
        <v>44529</v>
      </c>
      <c r="F139" s="869" t="s">
        <v>19599</v>
      </c>
      <c r="G139" s="863">
        <v>10000000</v>
      </c>
      <c r="H139" s="864">
        <v>0</v>
      </c>
    </row>
    <row r="140" spans="1:8">
      <c r="A140" s="859"/>
      <c r="B140" s="865">
        <v>1266</v>
      </c>
      <c r="C140" s="868" t="s">
        <v>19693</v>
      </c>
      <c r="D140" s="869">
        <v>1172021001</v>
      </c>
      <c r="E140" s="873">
        <v>44529</v>
      </c>
      <c r="F140" s="869" t="s">
        <v>19599</v>
      </c>
      <c r="G140" s="863">
        <v>4836666.67</v>
      </c>
      <c r="H140" s="864">
        <v>0</v>
      </c>
    </row>
    <row r="141" spans="1:8" ht="23.25">
      <c r="A141" s="859"/>
      <c r="B141" s="865">
        <v>1266</v>
      </c>
      <c r="C141" s="868" t="s">
        <v>38146</v>
      </c>
      <c r="D141" s="869" t="s">
        <v>19543</v>
      </c>
      <c r="E141" s="873">
        <v>44529</v>
      </c>
      <c r="F141" s="869" t="s">
        <v>19599</v>
      </c>
      <c r="G141" s="863">
        <v>3000000</v>
      </c>
      <c r="H141" s="864">
        <v>0</v>
      </c>
    </row>
    <row r="142" spans="1:8">
      <c r="A142" s="859"/>
      <c r="B142" s="865">
        <v>1266</v>
      </c>
      <c r="C142" s="868" t="s">
        <v>19503</v>
      </c>
      <c r="D142" s="869" t="s">
        <v>19544</v>
      </c>
      <c r="E142" s="873">
        <v>44559</v>
      </c>
      <c r="F142" s="869" t="s">
        <v>19599</v>
      </c>
      <c r="G142" s="863">
        <v>30000000</v>
      </c>
      <c r="H142" s="864">
        <v>0</v>
      </c>
    </row>
    <row r="143" spans="1:8">
      <c r="A143" s="859"/>
      <c r="B143" s="865">
        <v>1266</v>
      </c>
      <c r="C143" s="868" t="s">
        <v>19695</v>
      </c>
      <c r="D143" s="869">
        <v>900002021</v>
      </c>
      <c r="E143" s="873">
        <v>44699</v>
      </c>
      <c r="F143" s="869" t="s">
        <v>19599</v>
      </c>
      <c r="G143" s="863">
        <v>0</v>
      </c>
      <c r="H143" s="864">
        <v>15000000</v>
      </c>
    </row>
    <row r="144" spans="1:8" ht="23.25">
      <c r="A144" s="859"/>
      <c r="B144" s="865">
        <v>1266</v>
      </c>
      <c r="C144" s="868" t="s">
        <v>38146</v>
      </c>
      <c r="D144" s="869" t="s">
        <v>19545</v>
      </c>
      <c r="E144" s="873">
        <v>44699</v>
      </c>
      <c r="F144" s="869" t="s">
        <v>19599</v>
      </c>
      <c r="G144" s="863">
        <v>0</v>
      </c>
      <c r="H144" s="864">
        <v>7469726</v>
      </c>
    </row>
    <row r="145" spans="1:8">
      <c r="A145" s="859"/>
      <c r="B145" s="865">
        <v>1266</v>
      </c>
      <c r="C145" s="868" t="s">
        <v>19503</v>
      </c>
      <c r="D145" s="869" t="s">
        <v>19546</v>
      </c>
      <c r="E145" s="873">
        <v>44699</v>
      </c>
      <c r="F145" s="869" t="s">
        <v>19599</v>
      </c>
      <c r="G145" s="863">
        <v>0</v>
      </c>
      <c r="H145" s="864">
        <v>27530274</v>
      </c>
    </row>
    <row r="146" spans="1:8">
      <c r="A146" s="859"/>
      <c r="B146" s="865">
        <v>1266</v>
      </c>
      <c r="C146" s="868" t="s">
        <v>19590</v>
      </c>
      <c r="D146" s="869">
        <v>495995</v>
      </c>
      <c r="E146" s="873">
        <v>44700</v>
      </c>
      <c r="F146" s="869" t="s">
        <v>19599</v>
      </c>
      <c r="G146" s="863">
        <v>0</v>
      </c>
      <c r="H146" s="864">
        <v>84183910</v>
      </c>
    </row>
    <row r="147" spans="1:8">
      <c r="A147" s="859"/>
      <c r="B147" s="865">
        <v>1266</v>
      </c>
      <c r="C147" s="868" t="s">
        <v>19693</v>
      </c>
      <c r="D147" s="869">
        <v>1175656001</v>
      </c>
      <c r="E147" s="873">
        <v>44700</v>
      </c>
      <c r="F147" s="869" t="s">
        <v>19599</v>
      </c>
      <c r="G147" s="863">
        <v>0</v>
      </c>
      <c r="H147" s="864">
        <v>15816090</v>
      </c>
    </row>
    <row r="148" spans="1:8">
      <c r="A148" s="859"/>
      <c r="B148" s="865">
        <v>1266</v>
      </c>
      <c r="C148" s="868" t="s">
        <v>19692</v>
      </c>
      <c r="D148" s="869">
        <v>32301</v>
      </c>
      <c r="E148" s="873">
        <v>44707</v>
      </c>
      <c r="F148" s="869" t="s">
        <v>19599</v>
      </c>
      <c r="G148" s="863">
        <v>0</v>
      </c>
      <c r="H148" s="864">
        <v>20000000</v>
      </c>
    </row>
    <row r="149" spans="1:8">
      <c r="A149" s="859"/>
      <c r="B149" s="865">
        <v>1266</v>
      </c>
      <c r="C149" s="868" t="s">
        <v>19696</v>
      </c>
      <c r="D149" s="869">
        <v>18852</v>
      </c>
      <c r="E149" s="873">
        <v>44734</v>
      </c>
      <c r="F149" s="869" t="s">
        <v>19599</v>
      </c>
      <c r="G149" s="863">
        <v>0</v>
      </c>
      <c r="H149" s="864">
        <v>28886680</v>
      </c>
    </row>
    <row r="150" spans="1:8">
      <c r="A150" s="859"/>
      <c r="B150" s="865">
        <v>1266</v>
      </c>
      <c r="C150" s="868" t="s">
        <v>19685</v>
      </c>
      <c r="D150" s="869" t="s">
        <v>19547</v>
      </c>
      <c r="E150" s="873">
        <v>44734</v>
      </c>
      <c r="F150" s="869" t="s">
        <v>19599</v>
      </c>
      <c r="G150" s="863">
        <v>0</v>
      </c>
      <c r="H150" s="864">
        <v>62769619</v>
      </c>
    </row>
    <row r="151" spans="1:8">
      <c r="A151" s="859"/>
      <c r="B151" s="865">
        <v>1266</v>
      </c>
      <c r="C151" s="868" t="s">
        <v>19695</v>
      </c>
      <c r="D151" s="869">
        <v>900003088</v>
      </c>
      <c r="E151" s="873">
        <v>44734</v>
      </c>
      <c r="F151" s="869" t="s">
        <v>19599</v>
      </c>
      <c r="G151" s="863">
        <v>0</v>
      </c>
      <c r="H151" s="864">
        <v>5698561</v>
      </c>
    </row>
    <row r="152" spans="1:8">
      <c r="A152" s="859"/>
      <c r="B152" s="865">
        <v>1266</v>
      </c>
      <c r="C152" s="868" t="s">
        <v>19694</v>
      </c>
      <c r="D152" s="869" t="s">
        <v>19548</v>
      </c>
      <c r="E152" s="873">
        <v>44734</v>
      </c>
      <c r="F152" s="869" t="s">
        <v>19599</v>
      </c>
      <c r="G152" s="863">
        <v>0</v>
      </c>
      <c r="H152" s="864">
        <v>2645140</v>
      </c>
    </row>
    <row r="153" spans="1:8">
      <c r="A153" s="859"/>
      <c r="B153" s="865">
        <v>1266</v>
      </c>
      <c r="C153" s="868" t="s">
        <v>19694</v>
      </c>
      <c r="D153" s="869" t="s">
        <v>19549</v>
      </c>
      <c r="E153" s="873">
        <v>44739</v>
      </c>
      <c r="F153" s="869" t="s">
        <v>19599</v>
      </c>
      <c r="G153" s="863">
        <v>0</v>
      </c>
      <c r="H153" s="864">
        <v>13000000</v>
      </c>
    </row>
    <row r="154" spans="1:8">
      <c r="A154" s="859"/>
      <c r="B154" s="865">
        <v>1266</v>
      </c>
      <c r="C154" s="868" t="s">
        <v>19503</v>
      </c>
      <c r="D154" s="869" t="s">
        <v>19550</v>
      </c>
      <c r="E154" s="873">
        <v>44739</v>
      </c>
      <c r="F154" s="869" t="s">
        <v>19599</v>
      </c>
      <c r="G154" s="863">
        <v>0</v>
      </c>
      <c r="H154" s="864">
        <v>87000000</v>
      </c>
    </row>
    <row r="155" spans="1:8">
      <c r="A155" s="859"/>
      <c r="B155" s="865">
        <v>1266</v>
      </c>
      <c r="C155" s="868" t="s">
        <v>19693</v>
      </c>
      <c r="D155" s="869">
        <v>1193754001</v>
      </c>
      <c r="E155" s="873">
        <v>44740</v>
      </c>
      <c r="F155" s="869" t="s">
        <v>19599</v>
      </c>
      <c r="G155" s="863">
        <v>0</v>
      </c>
      <c r="H155" s="864">
        <v>44000000</v>
      </c>
    </row>
    <row r="156" spans="1:8">
      <c r="A156" s="859"/>
      <c r="B156" s="865">
        <v>1266</v>
      </c>
      <c r="C156" s="868" t="s">
        <v>19503</v>
      </c>
      <c r="D156" s="869" t="s">
        <v>19551</v>
      </c>
      <c r="E156" s="873">
        <v>44740</v>
      </c>
      <c r="F156" s="869" t="s">
        <v>19599</v>
      </c>
      <c r="G156" s="863">
        <v>0</v>
      </c>
      <c r="H156" s="864">
        <v>41998850</v>
      </c>
    </row>
    <row r="157" spans="1:8">
      <c r="A157" s="859"/>
      <c r="B157" s="865">
        <v>1266</v>
      </c>
      <c r="C157" s="868" t="s">
        <v>19692</v>
      </c>
      <c r="D157" s="869">
        <v>33129</v>
      </c>
      <c r="E157" s="873">
        <v>44740</v>
      </c>
      <c r="F157" s="869" t="s">
        <v>19599</v>
      </c>
      <c r="G157" s="863">
        <v>0</v>
      </c>
      <c r="H157" s="864">
        <v>14001150</v>
      </c>
    </row>
    <row r="158" spans="1:8">
      <c r="A158" s="859"/>
      <c r="B158" s="865">
        <v>1266</v>
      </c>
      <c r="C158" s="868" t="s">
        <v>19469</v>
      </c>
      <c r="D158" s="869" t="s">
        <v>19552</v>
      </c>
      <c r="E158" s="873">
        <v>41276</v>
      </c>
      <c r="F158" s="869" t="s">
        <v>19599</v>
      </c>
      <c r="G158" s="863">
        <v>12661.710000000894</v>
      </c>
      <c r="H158" s="864">
        <v>22566107.040000018</v>
      </c>
    </row>
    <row r="159" spans="1:8">
      <c r="A159" s="859"/>
      <c r="B159" s="865">
        <v>1266</v>
      </c>
      <c r="C159" s="868" t="s">
        <v>19469</v>
      </c>
      <c r="D159" s="869" t="s">
        <v>19553</v>
      </c>
      <c r="E159" s="873">
        <v>44398</v>
      </c>
      <c r="F159" s="869" t="s">
        <v>19676</v>
      </c>
      <c r="G159" s="863">
        <v>118770.13</v>
      </c>
      <c r="H159" s="864">
        <v>118770.13</v>
      </c>
    </row>
    <row r="160" spans="1:8">
      <c r="A160" s="859"/>
      <c r="B160" s="865">
        <v>1266</v>
      </c>
      <c r="C160" s="868" t="s">
        <v>19469</v>
      </c>
      <c r="D160" s="869" t="s">
        <v>19554</v>
      </c>
      <c r="E160" s="873">
        <v>43159</v>
      </c>
      <c r="F160" s="869" t="s">
        <v>19599</v>
      </c>
      <c r="G160" s="863">
        <v>8096247.8699999992</v>
      </c>
      <c r="H160" s="864">
        <v>9832094.9799999986</v>
      </c>
    </row>
    <row r="161" spans="1:8">
      <c r="A161" s="859"/>
      <c r="B161" s="865">
        <v>1266</v>
      </c>
      <c r="C161" s="868" t="s">
        <v>19469</v>
      </c>
      <c r="D161" s="869" t="s">
        <v>19555</v>
      </c>
      <c r="E161" s="873">
        <v>42983</v>
      </c>
      <c r="F161" s="869" t="s">
        <v>19676</v>
      </c>
      <c r="G161" s="863">
        <v>33852369.290000007</v>
      </c>
      <c r="H161" s="864">
        <v>33852345.290000007</v>
      </c>
    </row>
    <row r="162" spans="1:8">
      <c r="A162" s="859"/>
      <c r="B162" s="865">
        <v>1266</v>
      </c>
      <c r="C162" s="868" t="s">
        <v>19469</v>
      </c>
      <c r="D162" s="869" t="s">
        <v>19556</v>
      </c>
      <c r="E162" s="873">
        <v>42983</v>
      </c>
      <c r="F162" s="869" t="s">
        <v>19599</v>
      </c>
      <c r="G162" s="863">
        <v>8314528.1000000006</v>
      </c>
      <c r="H162" s="864">
        <v>8314468.1000000006</v>
      </c>
    </row>
    <row r="163" spans="1:8">
      <c r="A163" s="859"/>
      <c r="B163" s="865">
        <v>1266</v>
      </c>
      <c r="C163" s="868" t="s">
        <v>19687</v>
      </c>
      <c r="D163" s="869" t="s">
        <v>19557</v>
      </c>
      <c r="E163" s="873">
        <v>39539</v>
      </c>
      <c r="F163" s="869" t="s">
        <v>19599</v>
      </c>
      <c r="G163" s="863">
        <v>2294208.9299999923</v>
      </c>
      <c r="H163" s="864">
        <v>1572162.9</v>
      </c>
    </row>
    <row r="164" spans="1:8">
      <c r="A164" s="859"/>
      <c r="B164" s="865">
        <v>1266</v>
      </c>
      <c r="C164" s="868" t="s">
        <v>19684</v>
      </c>
      <c r="D164" s="869" t="s">
        <v>19558</v>
      </c>
      <c r="E164" s="873">
        <v>39310</v>
      </c>
      <c r="F164" s="869" t="s">
        <v>19676</v>
      </c>
      <c r="G164" s="863">
        <v>384994.11000000249</v>
      </c>
      <c r="H164" s="864">
        <v>492199.70000000234</v>
      </c>
    </row>
    <row r="165" spans="1:8">
      <c r="A165" s="859"/>
      <c r="B165" s="865">
        <v>1266</v>
      </c>
      <c r="C165" s="868" t="s">
        <v>19692</v>
      </c>
      <c r="D165" s="869">
        <v>24276</v>
      </c>
      <c r="E165" s="873">
        <v>44266</v>
      </c>
      <c r="F165" s="869" t="s">
        <v>19676</v>
      </c>
      <c r="G165" s="863">
        <v>480000</v>
      </c>
      <c r="H165" s="864">
        <v>0</v>
      </c>
    </row>
    <row r="166" spans="1:8">
      <c r="A166" s="859"/>
      <c r="B166" s="865">
        <v>1266</v>
      </c>
      <c r="C166" s="868" t="s">
        <v>19503</v>
      </c>
      <c r="D166" s="869" t="s">
        <v>19559</v>
      </c>
      <c r="E166" s="873">
        <v>44295</v>
      </c>
      <c r="F166" s="869" t="s">
        <v>19676</v>
      </c>
      <c r="G166" s="863">
        <v>300000</v>
      </c>
      <c r="H166" s="864">
        <v>0</v>
      </c>
    </row>
    <row r="167" spans="1:8">
      <c r="A167" s="859"/>
      <c r="B167" s="865">
        <v>1266</v>
      </c>
      <c r="C167" s="868" t="s">
        <v>19590</v>
      </c>
      <c r="D167" s="869" t="s">
        <v>19560</v>
      </c>
      <c r="E167" s="873">
        <v>44322</v>
      </c>
      <c r="F167" s="869" t="s">
        <v>19676</v>
      </c>
      <c r="G167" s="863">
        <v>483000</v>
      </c>
      <c r="H167" s="864">
        <v>0</v>
      </c>
    </row>
    <row r="168" spans="1:8">
      <c r="A168" s="859"/>
      <c r="B168" s="865">
        <v>1266</v>
      </c>
      <c r="C168" s="868" t="s">
        <v>19692</v>
      </c>
      <c r="D168" s="869">
        <v>25638</v>
      </c>
      <c r="E168" s="873">
        <v>44351</v>
      </c>
      <c r="F168" s="869" t="s">
        <v>19676</v>
      </c>
      <c r="G168" s="863">
        <v>300000</v>
      </c>
      <c r="H168" s="864">
        <v>0</v>
      </c>
    </row>
    <row r="169" spans="1:8">
      <c r="A169" s="859"/>
      <c r="B169" s="865">
        <v>1266</v>
      </c>
      <c r="C169" s="868" t="s">
        <v>19503</v>
      </c>
      <c r="D169" s="869" t="s">
        <v>19561</v>
      </c>
      <c r="E169" s="873">
        <v>44384</v>
      </c>
      <c r="F169" s="869" t="s">
        <v>19676</v>
      </c>
      <c r="G169" s="863">
        <v>388928</v>
      </c>
      <c r="H169" s="864">
        <v>0</v>
      </c>
    </row>
    <row r="170" spans="1:8">
      <c r="A170" s="859"/>
      <c r="B170" s="865">
        <v>1266</v>
      </c>
      <c r="C170" s="868" t="s">
        <v>19590</v>
      </c>
      <c r="D170" s="869" t="s">
        <v>19562</v>
      </c>
      <c r="E170" s="873">
        <v>44384</v>
      </c>
      <c r="F170" s="869" t="s">
        <v>19676</v>
      </c>
      <c r="G170" s="863">
        <v>388928</v>
      </c>
      <c r="H170" s="864">
        <v>0</v>
      </c>
    </row>
    <row r="171" spans="1:8">
      <c r="A171" s="859"/>
      <c r="B171" s="865">
        <v>1266</v>
      </c>
      <c r="C171" s="868" t="s">
        <v>19692</v>
      </c>
      <c r="D171" s="869">
        <v>27193</v>
      </c>
      <c r="E171" s="873">
        <v>44442</v>
      </c>
      <c r="F171" s="869" t="s">
        <v>19676</v>
      </c>
      <c r="G171" s="863">
        <v>295000</v>
      </c>
      <c r="H171" s="864">
        <v>0</v>
      </c>
    </row>
    <row r="172" spans="1:8">
      <c r="A172" s="1235" t="s">
        <v>62</v>
      </c>
      <c r="B172" s="1236">
        <v>1266</v>
      </c>
      <c r="C172" s="1229" t="s">
        <v>19469</v>
      </c>
      <c r="D172" s="1230" t="s">
        <v>19563</v>
      </c>
      <c r="E172" s="1240">
        <v>42873</v>
      </c>
      <c r="F172" s="1230" t="s">
        <v>19676</v>
      </c>
      <c r="G172" s="1231">
        <v>1258672.849999988</v>
      </c>
      <c r="H172" s="1232">
        <v>1258672.8499999908</v>
      </c>
    </row>
    <row r="173" spans="1:8">
      <c r="A173" s="1235" t="s">
        <v>62</v>
      </c>
      <c r="B173" s="1236">
        <v>1266</v>
      </c>
      <c r="C173" s="1229" t="s">
        <v>19469</v>
      </c>
      <c r="D173" s="1230" t="s">
        <v>19564</v>
      </c>
      <c r="E173" s="1240">
        <v>41276</v>
      </c>
      <c r="F173" s="1230" t="s">
        <v>19599</v>
      </c>
      <c r="G173" s="1231">
        <v>16210735.440000011</v>
      </c>
      <c r="H173" s="1232">
        <v>3217084.0000000112</v>
      </c>
    </row>
    <row r="174" spans="1:8" s="844" customFormat="1">
      <c r="A174" s="1484" t="s">
        <v>10</v>
      </c>
      <c r="B174" s="1485"/>
      <c r="C174" s="1485"/>
      <c r="D174" s="1485"/>
      <c r="E174" s="1485"/>
      <c r="F174" s="1485"/>
      <c r="G174" s="876">
        <f>+SUM(G173,G162:G163,G160,G109:G158,G99:G107)+SUM(G172,G164:G171,G161,G161,G159,G108)*3.88</f>
        <v>779727052.88360023</v>
      </c>
      <c r="H174" s="877">
        <f>+SUM(H173,H162:H163,H160,H109:H158,H99:H107)+SUM(H172,H164:H171,H161,H161,H159,H108)*3.88</f>
        <v>903544916.6159997</v>
      </c>
    </row>
    <row r="175" spans="1:8" ht="16.8" customHeight="1">
      <c r="A175" s="1402" t="s">
        <v>450</v>
      </c>
      <c r="B175" s="1403"/>
      <c r="C175" s="1403"/>
      <c r="D175" s="1403"/>
      <c r="E175" s="1403"/>
      <c r="F175" s="1403"/>
      <c r="G175" s="1403"/>
      <c r="H175" s="1404"/>
    </row>
    <row r="176" spans="1:8">
      <c r="A176" s="859" t="s">
        <v>59</v>
      </c>
      <c r="B176" s="865" t="s">
        <v>19565</v>
      </c>
      <c r="C176" s="868" t="s">
        <v>19691</v>
      </c>
      <c r="D176" s="869" t="s">
        <v>19566</v>
      </c>
      <c r="E176" s="857">
        <v>41283</v>
      </c>
      <c r="F176" s="869" t="s">
        <v>19599</v>
      </c>
      <c r="G176" s="863">
        <v>0</v>
      </c>
      <c r="H176" s="864">
        <v>0</v>
      </c>
    </row>
    <row r="177" spans="1:8">
      <c r="A177" s="1235" t="s">
        <v>60</v>
      </c>
      <c r="B177" s="1236" t="s">
        <v>19565</v>
      </c>
      <c r="C177" s="1229" t="s">
        <v>19691</v>
      </c>
      <c r="D177" s="1230" t="s">
        <v>19566</v>
      </c>
      <c r="E177" s="1245">
        <v>41283</v>
      </c>
      <c r="F177" s="1230" t="s">
        <v>19599</v>
      </c>
      <c r="G177" s="1231">
        <v>157133.10999999999</v>
      </c>
      <c r="H177" s="1232">
        <v>1855764.88</v>
      </c>
    </row>
    <row r="178" spans="1:8">
      <c r="A178" s="1241"/>
      <c r="B178" s="1236" t="s">
        <v>19565</v>
      </c>
      <c r="C178" s="1229" t="s">
        <v>19469</v>
      </c>
      <c r="D178" s="1248" t="s">
        <v>19567</v>
      </c>
      <c r="E178" s="1245">
        <v>39806</v>
      </c>
      <c r="F178" s="1230" t="s">
        <v>19599</v>
      </c>
      <c r="G178" s="1231">
        <v>223713.1</v>
      </c>
      <c r="H178" s="1232">
        <v>113604.7</v>
      </c>
    </row>
    <row r="179" spans="1:8">
      <c r="A179" s="1241"/>
      <c r="B179" s="1236" t="s">
        <v>19565</v>
      </c>
      <c r="C179" s="1229" t="s">
        <v>19469</v>
      </c>
      <c r="D179" s="1248" t="s">
        <v>19568</v>
      </c>
      <c r="E179" s="1245">
        <v>38419</v>
      </c>
      <c r="F179" s="1230" t="s">
        <v>19599</v>
      </c>
      <c r="G179" s="1231">
        <v>122226.54</v>
      </c>
      <c r="H179" s="1232">
        <v>292777.53999999998</v>
      </c>
    </row>
    <row r="180" spans="1:8">
      <c r="A180" s="1241"/>
      <c r="B180" s="1236" t="s">
        <v>19565</v>
      </c>
      <c r="C180" s="1229" t="s">
        <v>19469</v>
      </c>
      <c r="D180" s="1248" t="s">
        <v>19569</v>
      </c>
      <c r="E180" s="1245">
        <v>40135</v>
      </c>
      <c r="F180" s="1230" t="s">
        <v>19599</v>
      </c>
      <c r="G180" s="1231">
        <v>2753</v>
      </c>
      <c r="H180" s="1232">
        <v>2753</v>
      </c>
    </row>
    <row r="181" spans="1:8">
      <c r="A181" s="1241"/>
      <c r="B181" s="1236" t="s">
        <v>19565</v>
      </c>
      <c r="C181" s="1229" t="s">
        <v>19469</v>
      </c>
      <c r="D181" s="1248" t="s">
        <v>19570</v>
      </c>
      <c r="E181" s="1245">
        <v>41362</v>
      </c>
      <c r="F181" s="1230" t="s">
        <v>19599</v>
      </c>
      <c r="G181" s="1231">
        <v>3.48</v>
      </c>
      <c r="H181" s="1232">
        <v>3.48</v>
      </c>
    </row>
    <row r="182" spans="1:8">
      <c r="A182" s="1241"/>
      <c r="B182" s="1236" t="s">
        <v>19565</v>
      </c>
      <c r="C182" s="1229" t="s">
        <v>19469</v>
      </c>
      <c r="D182" s="1248" t="s">
        <v>19571</v>
      </c>
      <c r="E182" s="1245">
        <v>43159</v>
      </c>
      <c r="F182" s="1230" t="s">
        <v>19599</v>
      </c>
      <c r="G182" s="1231">
        <v>0</v>
      </c>
      <c r="H182" s="1232">
        <v>0</v>
      </c>
    </row>
    <row r="183" spans="1:8">
      <c r="A183" s="1241"/>
      <c r="B183" s="1236" t="s">
        <v>19565</v>
      </c>
      <c r="C183" s="1229" t="s">
        <v>19590</v>
      </c>
      <c r="D183" s="1248" t="s">
        <v>19572</v>
      </c>
      <c r="E183" s="1245">
        <v>34554</v>
      </c>
      <c r="F183" s="1230" t="s">
        <v>19599</v>
      </c>
      <c r="G183" s="1231">
        <v>5369481.2999999998</v>
      </c>
      <c r="H183" s="1232">
        <v>1977155.7</v>
      </c>
    </row>
    <row r="184" spans="1:8">
      <c r="A184" s="1241"/>
      <c r="B184" s="1236" t="s">
        <v>19565</v>
      </c>
      <c r="C184" s="1229" t="s">
        <v>19590</v>
      </c>
      <c r="D184" s="1248" t="s">
        <v>19573</v>
      </c>
      <c r="E184" s="1245">
        <v>37804</v>
      </c>
      <c r="F184" s="1230" t="s">
        <v>19599</v>
      </c>
      <c r="G184" s="1231">
        <v>29345.73</v>
      </c>
      <c r="H184" s="1232">
        <v>29084.73</v>
      </c>
    </row>
    <row r="185" spans="1:8">
      <c r="A185" s="1241"/>
      <c r="B185" s="1236" t="s">
        <v>19565</v>
      </c>
      <c r="C185" s="1229" t="s">
        <v>19690</v>
      </c>
      <c r="D185" s="1248" t="s">
        <v>19574</v>
      </c>
      <c r="E185" s="1245">
        <v>36895</v>
      </c>
      <c r="F185" s="1230" t="s">
        <v>19599</v>
      </c>
      <c r="G185" s="1231">
        <v>157954.18000000028</v>
      </c>
      <c r="H185" s="1232">
        <v>796728.1</v>
      </c>
    </row>
    <row r="186" spans="1:8">
      <c r="A186" s="1241"/>
      <c r="B186" s="1236" t="s">
        <v>19565</v>
      </c>
      <c r="C186" s="1229" t="s">
        <v>19690</v>
      </c>
      <c r="D186" s="1248" t="s">
        <v>19575</v>
      </c>
      <c r="E186" s="1245">
        <v>39198</v>
      </c>
      <c r="F186" s="1230" t="s">
        <v>19599</v>
      </c>
      <c r="G186" s="1231">
        <v>1058031.9700000002</v>
      </c>
      <c r="H186" s="1232">
        <v>258131.23</v>
      </c>
    </row>
    <row r="187" spans="1:8">
      <c r="A187" s="1241"/>
      <c r="B187" s="1236" t="s">
        <v>19565</v>
      </c>
      <c r="C187" s="1229" t="s">
        <v>19458</v>
      </c>
      <c r="D187" s="1248" t="s">
        <v>19576</v>
      </c>
      <c r="E187" s="1245">
        <v>39952</v>
      </c>
      <c r="F187" s="1230" t="s">
        <v>19599</v>
      </c>
      <c r="G187" s="1231">
        <v>1693140.53</v>
      </c>
      <c r="H187" s="1232">
        <v>523380.05</v>
      </c>
    </row>
    <row r="188" spans="1:8">
      <c r="A188" s="1241"/>
      <c r="B188" s="1236" t="s">
        <v>19565</v>
      </c>
      <c r="C188" s="1229" t="s">
        <v>19689</v>
      </c>
      <c r="D188" s="1248" t="s">
        <v>19577</v>
      </c>
      <c r="E188" s="1245">
        <v>44664</v>
      </c>
      <c r="F188" s="1230" t="s">
        <v>19599</v>
      </c>
      <c r="G188" s="1231">
        <v>0</v>
      </c>
      <c r="H188" s="1232">
        <v>0</v>
      </c>
    </row>
    <row r="189" spans="1:8">
      <c r="A189" s="1241"/>
      <c r="B189" s="1236" t="s">
        <v>19565</v>
      </c>
      <c r="C189" s="1229" t="s">
        <v>19689</v>
      </c>
      <c r="D189" s="1248" t="s">
        <v>19578</v>
      </c>
      <c r="E189" s="1245" t="s">
        <v>19579</v>
      </c>
      <c r="F189" s="1230" t="s">
        <v>19599</v>
      </c>
      <c r="G189" s="1231">
        <v>750000</v>
      </c>
      <c r="H189" s="1232">
        <v>0</v>
      </c>
    </row>
    <row r="190" spans="1:8">
      <c r="A190" s="1241"/>
      <c r="B190" s="1236" t="s">
        <v>19565</v>
      </c>
      <c r="C190" s="1229" t="s">
        <v>19689</v>
      </c>
      <c r="D190" s="1248" t="s">
        <v>19580</v>
      </c>
      <c r="E190" s="1245" t="s">
        <v>19579</v>
      </c>
      <c r="F190" s="1230" t="s">
        <v>19599</v>
      </c>
      <c r="G190" s="1231">
        <v>1500000</v>
      </c>
      <c r="H190" s="1232">
        <v>0</v>
      </c>
    </row>
    <row r="191" spans="1:8">
      <c r="A191" s="1241"/>
      <c r="B191" s="1236" t="s">
        <v>19565</v>
      </c>
      <c r="C191" s="1229" t="s">
        <v>19590</v>
      </c>
      <c r="D191" s="1248" t="s">
        <v>19581</v>
      </c>
      <c r="E191" s="1245">
        <v>44662</v>
      </c>
      <c r="F191" s="1230" t="s">
        <v>19599</v>
      </c>
      <c r="G191" s="1231">
        <v>0</v>
      </c>
      <c r="H191" s="1232">
        <v>1500000</v>
      </c>
    </row>
    <row r="192" spans="1:8">
      <c r="A192" s="1241"/>
      <c r="B192" s="1236" t="s">
        <v>19565</v>
      </c>
      <c r="C192" s="1229" t="s">
        <v>19590</v>
      </c>
      <c r="D192" s="1248" t="s">
        <v>19582</v>
      </c>
      <c r="E192" s="1245">
        <v>44662</v>
      </c>
      <c r="F192" s="1230" t="s">
        <v>19599</v>
      </c>
      <c r="G192" s="1231">
        <v>0</v>
      </c>
      <c r="H192" s="1232">
        <v>1500000</v>
      </c>
    </row>
    <row r="193" spans="1:8">
      <c r="A193" s="1241"/>
      <c r="B193" s="1236" t="s">
        <v>19565</v>
      </c>
      <c r="C193" s="1229" t="s">
        <v>19531</v>
      </c>
      <c r="D193" s="1248" t="s">
        <v>19583</v>
      </c>
      <c r="E193" s="1245">
        <v>44662</v>
      </c>
      <c r="F193" s="1230" t="s">
        <v>19599</v>
      </c>
      <c r="G193" s="1231">
        <v>0</v>
      </c>
      <c r="H193" s="1232">
        <v>2200000</v>
      </c>
    </row>
    <row r="194" spans="1:8">
      <c r="A194" s="1241"/>
      <c r="B194" s="1236" t="s">
        <v>19565</v>
      </c>
      <c r="C194" s="1229" t="s">
        <v>19688</v>
      </c>
      <c r="D194" s="1248">
        <v>18594</v>
      </c>
      <c r="E194" s="1245">
        <v>44662</v>
      </c>
      <c r="F194" s="1230" t="s">
        <v>19599</v>
      </c>
      <c r="G194" s="1231">
        <v>0</v>
      </c>
      <c r="H194" s="1232">
        <v>1300000</v>
      </c>
    </row>
    <row r="195" spans="1:8">
      <c r="A195" s="860" t="s">
        <v>61</v>
      </c>
      <c r="B195" s="865" t="s">
        <v>19565</v>
      </c>
      <c r="C195" s="868" t="s">
        <v>19469</v>
      </c>
      <c r="D195" s="874" t="s">
        <v>19566</v>
      </c>
      <c r="E195" s="857">
        <v>41283</v>
      </c>
      <c r="F195" s="869" t="s">
        <v>19599</v>
      </c>
      <c r="G195" s="863">
        <v>0</v>
      </c>
      <c r="H195" s="864">
        <v>0</v>
      </c>
    </row>
    <row r="196" spans="1:8">
      <c r="A196" s="860" t="s">
        <v>102</v>
      </c>
      <c r="B196" s="865"/>
      <c r="C196" s="868"/>
      <c r="D196" s="874"/>
      <c r="E196" s="857"/>
      <c r="F196" s="856"/>
      <c r="G196" s="863"/>
      <c r="H196" s="864"/>
    </row>
    <row r="197" spans="1:8">
      <c r="A197" s="1235" t="s">
        <v>62</v>
      </c>
      <c r="B197" s="1236" t="s">
        <v>19565</v>
      </c>
      <c r="C197" s="1229" t="s">
        <v>19469</v>
      </c>
      <c r="D197" s="1230" t="s">
        <v>19584</v>
      </c>
      <c r="E197" s="1245">
        <v>42979</v>
      </c>
      <c r="F197" s="1230" t="s">
        <v>19599</v>
      </c>
      <c r="G197" s="1231">
        <v>834.9</v>
      </c>
      <c r="H197" s="1232">
        <v>834.9</v>
      </c>
    </row>
    <row r="198" spans="1:8" s="844" customFormat="1">
      <c r="A198" s="1484" t="s">
        <v>10</v>
      </c>
      <c r="B198" s="1485"/>
      <c r="C198" s="1485"/>
      <c r="D198" s="1485"/>
      <c r="E198" s="1485"/>
      <c r="F198" s="1485"/>
      <c r="G198" s="876">
        <f>SUM(G176:G197)</f>
        <v>11064617.84</v>
      </c>
      <c r="H198" s="877">
        <f>SUM(H176:H197)</f>
        <v>12350218.310000001</v>
      </c>
    </row>
    <row r="199" spans="1:8" ht="14.45" customHeight="1">
      <c r="A199" s="1402" t="s">
        <v>452</v>
      </c>
      <c r="B199" s="1403"/>
      <c r="C199" s="1403"/>
      <c r="D199" s="1403"/>
      <c r="E199" s="1403"/>
      <c r="F199" s="1403"/>
      <c r="G199" s="1403"/>
      <c r="H199" s="1404"/>
    </row>
    <row r="200" spans="1:8">
      <c r="A200" s="859" t="s">
        <v>59</v>
      </c>
      <c r="B200" s="866"/>
      <c r="C200" s="868" t="s">
        <v>19585</v>
      </c>
      <c r="D200" s="869" t="s">
        <v>19586</v>
      </c>
      <c r="E200" s="857"/>
      <c r="F200" s="856"/>
      <c r="G200" s="853"/>
      <c r="H200" s="854"/>
    </row>
    <row r="201" spans="1:8">
      <c r="A201" s="859" t="s">
        <v>60</v>
      </c>
      <c r="B201" s="866"/>
      <c r="C201" s="868"/>
      <c r="D201" s="869"/>
      <c r="E201" s="857"/>
      <c r="F201" s="856"/>
      <c r="G201" s="853"/>
      <c r="H201" s="854"/>
    </row>
    <row r="202" spans="1:8">
      <c r="A202" s="1241"/>
      <c r="B202" s="1250" t="s">
        <v>19587</v>
      </c>
      <c r="C202" s="1229" t="s">
        <v>19487</v>
      </c>
      <c r="D202" s="1248" t="s">
        <v>19588</v>
      </c>
      <c r="E202" s="1245">
        <v>39812</v>
      </c>
      <c r="F202" s="1230" t="s">
        <v>19599</v>
      </c>
      <c r="G202" s="1231">
        <v>0</v>
      </c>
      <c r="H202" s="1232">
        <v>0</v>
      </c>
    </row>
    <row r="203" spans="1:8">
      <c r="A203" s="1241"/>
      <c r="B203" s="1250" t="s">
        <v>19587</v>
      </c>
      <c r="C203" s="1229" t="s">
        <v>19487</v>
      </c>
      <c r="D203" s="1248" t="s">
        <v>19586</v>
      </c>
      <c r="E203" s="1245">
        <v>41273</v>
      </c>
      <c r="F203" s="1230" t="s">
        <v>19599</v>
      </c>
      <c r="G203" s="1231">
        <v>442756.16999999573</v>
      </c>
      <c r="H203" s="1232">
        <v>103211.9300000025</v>
      </c>
    </row>
    <row r="204" spans="1:8">
      <c r="A204" s="1241"/>
      <c r="B204" s="1250" t="s">
        <v>19587</v>
      </c>
      <c r="C204" s="1229" t="s">
        <v>19487</v>
      </c>
      <c r="D204" s="1248" t="s">
        <v>19589</v>
      </c>
      <c r="E204" s="1245">
        <v>40610</v>
      </c>
      <c r="F204" s="1230" t="s">
        <v>19599</v>
      </c>
      <c r="G204" s="1231">
        <v>0</v>
      </c>
      <c r="H204" s="1232">
        <v>0</v>
      </c>
    </row>
    <row r="205" spans="1:8">
      <c r="A205" s="1241"/>
      <c r="B205" s="1250" t="s">
        <v>19587</v>
      </c>
      <c r="C205" s="1229" t="s">
        <v>19590</v>
      </c>
      <c r="D205" s="1248" t="s">
        <v>19591</v>
      </c>
      <c r="E205" s="1245">
        <v>36850</v>
      </c>
      <c r="F205" s="1230" t="s">
        <v>19599</v>
      </c>
      <c r="G205" s="1231">
        <v>4302329.29</v>
      </c>
      <c r="H205" s="1232">
        <v>1042794.97</v>
      </c>
    </row>
    <row r="206" spans="1:8">
      <c r="A206" s="1241"/>
      <c r="B206" s="1250" t="s">
        <v>19587</v>
      </c>
      <c r="C206" s="1229" t="s">
        <v>19592</v>
      </c>
      <c r="D206" s="1248" t="s">
        <v>19593</v>
      </c>
      <c r="E206" s="1245">
        <v>39001</v>
      </c>
      <c r="F206" s="1230" t="s">
        <v>19676</v>
      </c>
      <c r="G206" s="1231">
        <v>98044417.914470002</v>
      </c>
      <c r="H206" s="1232">
        <v>94369340.960700005</v>
      </c>
    </row>
    <row r="207" spans="1:8">
      <c r="A207" s="1241"/>
      <c r="B207" s="1250" t="s">
        <v>19587</v>
      </c>
      <c r="C207" s="1229" t="s">
        <v>19594</v>
      </c>
      <c r="D207" s="1248" t="s">
        <v>19595</v>
      </c>
      <c r="E207" s="1245">
        <v>36165</v>
      </c>
      <c r="F207" s="1230" t="s">
        <v>19599</v>
      </c>
      <c r="G207" s="1231">
        <v>229627.61999999965</v>
      </c>
      <c r="H207" s="1232">
        <v>101428.05999999971</v>
      </c>
    </row>
    <row r="208" spans="1:8">
      <c r="A208" s="1241"/>
      <c r="B208" s="1250" t="s">
        <v>19587</v>
      </c>
      <c r="C208" s="1229" t="s">
        <v>19458</v>
      </c>
      <c r="D208" s="1248" t="s">
        <v>19596</v>
      </c>
      <c r="E208" s="1245">
        <v>39660</v>
      </c>
      <c r="F208" s="1230" t="s">
        <v>19599</v>
      </c>
      <c r="G208" s="1231">
        <v>2340079.1000000015</v>
      </c>
      <c r="H208" s="1232">
        <v>65258.15</v>
      </c>
    </row>
    <row r="209" spans="1:8" s="844" customFormat="1">
      <c r="A209" s="1484" t="s">
        <v>10</v>
      </c>
      <c r="B209" s="1485"/>
      <c r="C209" s="1485"/>
      <c r="D209" s="1485"/>
      <c r="E209" s="1485"/>
      <c r="F209" s="1485"/>
      <c r="G209" s="876">
        <f>SUM(G207:G208,G202:G205)+G206*3.88</f>
        <v>387727133.68814361</v>
      </c>
      <c r="H209" s="877">
        <f>SUM(H207:H208,H202:H205)+H206*3.88</f>
        <v>367465736.037516</v>
      </c>
    </row>
    <row r="210" spans="1:8" ht="14.45" customHeight="1">
      <c r="A210" s="1402" t="s">
        <v>453</v>
      </c>
      <c r="B210" s="1403"/>
      <c r="C210" s="1403"/>
      <c r="D210" s="1403"/>
      <c r="E210" s="1403"/>
      <c r="F210" s="1403"/>
      <c r="G210" s="1403"/>
      <c r="H210" s="1404"/>
    </row>
    <row r="211" spans="1:8">
      <c r="A211" s="859" t="s">
        <v>59</v>
      </c>
      <c r="B211" s="865">
        <v>1314</v>
      </c>
      <c r="C211" s="868" t="s">
        <v>19487</v>
      </c>
      <c r="D211" s="869" t="s">
        <v>19597</v>
      </c>
      <c r="E211" s="857" t="s">
        <v>19598</v>
      </c>
      <c r="F211" s="858" t="s">
        <v>19599</v>
      </c>
      <c r="G211" s="863">
        <v>0</v>
      </c>
      <c r="H211" s="864">
        <v>0</v>
      </c>
    </row>
    <row r="212" spans="1:8">
      <c r="A212" s="1235" t="s">
        <v>60</v>
      </c>
      <c r="B212" s="1236"/>
      <c r="C212" s="1229"/>
      <c r="D212" s="1230"/>
      <c r="E212" s="1245"/>
      <c r="F212" s="1251"/>
      <c r="G212" s="1231"/>
      <c r="H212" s="1232"/>
    </row>
    <row r="213" spans="1:8">
      <c r="A213" s="1241" t="s">
        <v>19600</v>
      </c>
      <c r="B213" s="1236">
        <v>1314</v>
      </c>
      <c r="C213" s="1229" t="s">
        <v>19487</v>
      </c>
      <c r="D213" s="1248" t="s">
        <v>19601</v>
      </c>
      <c r="E213" s="1245" t="s">
        <v>19602</v>
      </c>
      <c r="F213" s="1251" t="s">
        <v>19599</v>
      </c>
      <c r="G213" s="1231">
        <v>114167.86</v>
      </c>
      <c r="H213" s="1232">
        <v>11968.64</v>
      </c>
    </row>
    <row r="214" spans="1:8">
      <c r="A214" s="1252" t="s">
        <v>19603</v>
      </c>
      <c r="B214" s="1236">
        <v>1314</v>
      </c>
      <c r="C214" s="1229" t="s">
        <v>19487</v>
      </c>
      <c r="D214" s="1248" t="s">
        <v>19597</v>
      </c>
      <c r="E214" s="1245" t="s">
        <v>19604</v>
      </c>
      <c r="F214" s="1251" t="s">
        <v>19599</v>
      </c>
      <c r="G214" s="1231">
        <v>162230.26999999976</v>
      </c>
      <c r="H214" s="1232">
        <v>201557.23999999979</v>
      </c>
    </row>
    <row r="215" spans="1:8">
      <c r="A215" s="860" t="s">
        <v>62</v>
      </c>
      <c r="B215" s="865"/>
      <c r="C215" s="868"/>
      <c r="D215" s="874"/>
      <c r="E215" s="857"/>
      <c r="F215" s="858"/>
      <c r="G215" s="863"/>
      <c r="H215" s="864"/>
    </row>
    <row r="216" spans="1:8">
      <c r="A216" s="1059" t="s">
        <v>19605</v>
      </c>
      <c r="B216" s="865">
        <v>1314</v>
      </c>
      <c r="C216" s="868" t="s">
        <v>19487</v>
      </c>
      <c r="D216" s="874" t="s">
        <v>19606</v>
      </c>
      <c r="E216" s="857" t="s">
        <v>19607</v>
      </c>
      <c r="F216" s="858" t="s">
        <v>19599</v>
      </c>
      <c r="G216" s="863">
        <v>0</v>
      </c>
      <c r="H216" s="864">
        <v>0</v>
      </c>
    </row>
    <row r="217" spans="1:8">
      <c r="A217" s="1241" t="s">
        <v>63</v>
      </c>
      <c r="B217" s="1236"/>
      <c r="C217" s="1229"/>
      <c r="D217" s="1248"/>
      <c r="E217" s="1245"/>
      <c r="F217" s="1244"/>
      <c r="G217" s="1231"/>
      <c r="H217" s="1232"/>
    </row>
    <row r="218" spans="1:8">
      <c r="A218" s="1252" t="s">
        <v>19608</v>
      </c>
      <c r="B218" s="1236">
        <v>1314</v>
      </c>
      <c r="C218" s="1229" t="s">
        <v>19487</v>
      </c>
      <c r="D218" s="1248" t="s">
        <v>19597</v>
      </c>
      <c r="E218" s="1245" t="s">
        <v>19609</v>
      </c>
      <c r="F218" s="1251" t="s">
        <v>19599</v>
      </c>
      <c r="G218" s="1231">
        <v>8532774.5</v>
      </c>
      <c r="H218" s="1232">
        <v>10512149.910000004</v>
      </c>
    </row>
    <row r="219" spans="1:8" s="844" customFormat="1">
      <c r="A219" s="1484" t="s">
        <v>10</v>
      </c>
      <c r="B219" s="1485"/>
      <c r="C219" s="1485"/>
      <c r="D219" s="1485"/>
      <c r="E219" s="1485"/>
      <c r="F219" s="1485"/>
      <c r="G219" s="876">
        <f>SUM(G211:G218)</f>
        <v>8809172.629999999</v>
      </c>
      <c r="H219" s="877">
        <f>SUM(H211:H218)</f>
        <v>10725675.790000003</v>
      </c>
    </row>
    <row r="220" spans="1:8" ht="14.45" customHeight="1">
      <c r="A220" s="1402" t="s">
        <v>454</v>
      </c>
      <c r="B220" s="1403"/>
      <c r="C220" s="1403"/>
      <c r="D220" s="1403"/>
      <c r="E220" s="1403"/>
      <c r="F220" s="1403"/>
      <c r="G220" s="1403"/>
      <c r="H220" s="1404"/>
    </row>
    <row r="221" spans="1:8">
      <c r="A221" s="859" t="s">
        <v>59</v>
      </c>
      <c r="B221" s="865">
        <v>1319</v>
      </c>
      <c r="C221" s="868" t="s">
        <v>19469</v>
      </c>
      <c r="D221" s="869">
        <v>879010</v>
      </c>
      <c r="E221" s="857">
        <v>2009</v>
      </c>
      <c r="F221" s="856" t="s">
        <v>19599</v>
      </c>
      <c r="G221" s="863">
        <v>0</v>
      </c>
      <c r="H221" s="864">
        <v>0</v>
      </c>
    </row>
    <row r="222" spans="1:8">
      <c r="A222" s="1235" t="s">
        <v>60</v>
      </c>
      <c r="B222" s="1236"/>
      <c r="C222" s="1229"/>
      <c r="D222" s="1230"/>
      <c r="E222" s="1253"/>
      <c r="F222" s="1244"/>
      <c r="G222" s="1231"/>
      <c r="H222" s="1232"/>
    </row>
    <row r="223" spans="1:8">
      <c r="A223" s="1241" t="s">
        <v>19610</v>
      </c>
      <c r="B223" s="1236">
        <v>1319</v>
      </c>
      <c r="C223" s="1229" t="s">
        <v>19611</v>
      </c>
      <c r="D223" s="1230" t="s">
        <v>19456</v>
      </c>
      <c r="E223" s="1245">
        <v>2013</v>
      </c>
      <c r="F223" s="1244" t="s">
        <v>19599</v>
      </c>
      <c r="G223" s="1231">
        <v>4213719.91</v>
      </c>
      <c r="H223" s="1232">
        <v>4686198.9800000004</v>
      </c>
    </row>
    <row r="224" spans="1:8">
      <c r="A224" s="1241" t="s">
        <v>19612</v>
      </c>
      <c r="B224" s="1236">
        <v>1319</v>
      </c>
      <c r="C224" s="1229" t="s">
        <v>19469</v>
      </c>
      <c r="D224" s="1248">
        <v>878987</v>
      </c>
      <c r="E224" s="1245">
        <v>2009</v>
      </c>
      <c r="F224" s="1244" t="s">
        <v>19599</v>
      </c>
      <c r="G224" s="1231">
        <v>121081.91</v>
      </c>
      <c r="H224" s="1232">
        <v>397987.51</v>
      </c>
    </row>
    <row r="225" spans="1:8">
      <c r="A225" s="1241" t="s">
        <v>19613</v>
      </c>
      <c r="B225" s="1236">
        <v>1319</v>
      </c>
      <c r="C225" s="1229" t="s">
        <v>19469</v>
      </c>
      <c r="D225" s="1248">
        <v>68314046</v>
      </c>
      <c r="E225" s="1245">
        <v>2012</v>
      </c>
      <c r="F225" s="1244" t="s">
        <v>19599</v>
      </c>
      <c r="G225" s="1231">
        <v>86376.11</v>
      </c>
      <c r="H225" s="1232">
        <v>108603.91</v>
      </c>
    </row>
    <row r="226" spans="1:8">
      <c r="A226" s="859" t="s">
        <v>62</v>
      </c>
      <c r="B226" s="865">
        <v>1319</v>
      </c>
      <c r="C226" s="868" t="s">
        <v>19611</v>
      </c>
      <c r="D226" s="874" t="s">
        <v>19456</v>
      </c>
      <c r="E226" s="857">
        <v>2020</v>
      </c>
      <c r="F226" s="856" t="s">
        <v>19599</v>
      </c>
      <c r="G226" s="863">
        <v>5301.64</v>
      </c>
      <c r="H226" s="864">
        <v>0</v>
      </c>
    </row>
    <row r="227" spans="1:8" s="844" customFormat="1">
      <c r="A227" s="1484" t="s">
        <v>10</v>
      </c>
      <c r="B227" s="1485"/>
      <c r="C227" s="1485"/>
      <c r="D227" s="1485"/>
      <c r="E227" s="1485"/>
      <c r="F227" s="1485"/>
      <c r="G227" s="876">
        <f>SUM(G221:G226)</f>
        <v>4426479.57</v>
      </c>
      <c r="H227" s="877">
        <f>SUM(H221:H226)</f>
        <v>5192790.4000000004</v>
      </c>
    </row>
    <row r="228" spans="1:8" ht="14.45" customHeight="1">
      <c r="A228" s="1402" t="s">
        <v>455</v>
      </c>
      <c r="B228" s="1403"/>
      <c r="C228" s="1403"/>
      <c r="D228" s="1403"/>
      <c r="E228" s="1403"/>
      <c r="F228" s="1403"/>
      <c r="G228" s="1403"/>
      <c r="H228" s="1404"/>
    </row>
    <row r="229" spans="1:8">
      <c r="A229" s="859" t="s">
        <v>59</v>
      </c>
      <c r="B229" s="867" t="s">
        <v>19614</v>
      </c>
      <c r="C229" s="868"/>
      <c r="D229" s="869" t="s">
        <v>19615</v>
      </c>
      <c r="E229" s="857">
        <v>2003</v>
      </c>
      <c r="F229" s="858" t="s">
        <v>19599</v>
      </c>
      <c r="G229" s="853"/>
      <c r="H229" s="854"/>
    </row>
    <row r="230" spans="1:8">
      <c r="A230" s="859"/>
      <c r="B230" s="867" t="s">
        <v>19616</v>
      </c>
      <c r="C230" s="868" t="s">
        <v>19469</v>
      </c>
      <c r="D230" s="869" t="s">
        <v>19617</v>
      </c>
      <c r="E230" s="857">
        <v>41579</v>
      </c>
      <c r="F230" s="858" t="s">
        <v>19599</v>
      </c>
      <c r="G230" s="863">
        <v>0</v>
      </c>
      <c r="H230" s="864"/>
    </row>
    <row r="231" spans="1:8">
      <c r="A231" s="859"/>
      <c r="B231" s="867" t="s">
        <v>19616</v>
      </c>
      <c r="C231" s="868" t="s">
        <v>19469</v>
      </c>
      <c r="D231" s="869" t="s">
        <v>19618</v>
      </c>
      <c r="E231" s="857">
        <v>43160</v>
      </c>
      <c r="F231" s="858" t="s">
        <v>19599</v>
      </c>
      <c r="G231" s="863">
        <v>0</v>
      </c>
      <c r="H231" s="864"/>
    </row>
    <row r="232" spans="1:8">
      <c r="A232" s="860"/>
      <c r="B232" s="867" t="s">
        <v>19619</v>
      </c>
      <c r="C232" s="868" t="s">
        <v>19469</v>
      </c>
      <c r="D232" s="874" t="s">
        <v>19620</v>
      </c>
      <c r="E232" s="857">
        <v>44593</v>
      </c>
      <c r="F232" s="858" t="s">
        <v>19599</v>
      </c>
      <c r="G232" s="863"/>
      <c r="H232" s="864">
        <v>0</v>
      </c>
    </row>
    <row r="233" spans="1:8">
      <c r="A233" s="860"/>
      <c r="B233" s="867" t="s">
        <v>19619</v>
      </c>
      <c r="C233" s="868" t="s">
        <v>19469</v>
      </c>
      <c r="D233" s="874" t="s">
        <v>19621</v>
      </c>
      <c r="E233" s="857">
        <v>44593</v>
      </c>
      <c r="F233" s="858" t="s">
        <v>19599</v>
      </c>
      <c r="G233" s="863"/>
      <c r="H233" s="864">
        <v>0</v>
      </c>
    </row>
    <row r="234" spans="1:8">
      <c r="A234" s="860"/>
      <c r="B234" s="867"/>
      <c r="C234" s="868"/>
      <c r="D234" s="874"/>
      <c r="E234" s="857"/>
      <c r="F234" s="869"/>
      <c r="G234" s="863"/>
      <c r="H234" s="864"/>
    </row>
    <row r="235" spans="1:8">
      <c r="A235" s="1235" t="s">
        <v>60</v>
      </c>
      <c r="B235" s="1254" t="s">
        <v>19614</v>
      </c>
      <c r="C235" s="1229" t="s">
        <v>19469</v>
      </c>
      <c r="D235" s="1248" t="s">
        <v>19622</v>
      </c>
      <c r="E235" s="1245">
        <v>2001</v>
      </c>
      <c r="F235" s="1251" t="s">
        <v>19599</v>
      </c>
      <c r="G235" s="1231">
        <v>114509</v>
      </c>
      <c r="H235" s="1232">
        <v>128727</v>
      </c>
    </row>
    <row r="236" spans="1:8">
      <c r="A236" s="1241"/>
      <c r="B236" s="1254" t="s">
        <v>19616</v>
      </c>
      <c r="C236" s="1229" t="s">
        <v>19469</v>
      </c>
      <c r="D236" s="1248" t="s">
        <v>19623</v>
      </c>
      <c r="E236" s="1245">
        <v>41821</v>
      </c>
      <c r="F236" s="1251" t="s">
        <v>19599</v>
      </c>
      <c r="G236" s="1231">
        <v>395875.8</v>
      </c>
      <c r="H236" s="1232"/>
    </row>
    <row r="237" spans="1:8" ht="23.25">
      <c r="A237" s="1241"/>
      <c r="B237" s="1254" t="s">
        <v>19624</v>
      </c>
      <c r="C237" s="1229" t="s">
        <v>19686</v>
      </c>
      <c r="D237" s="1248" t="s">
        <v>19625</v>
      </c>
      <c r="E237" s="1245">
        <v>42789</v>
      </c>
      <c r="F237" s="1251" t="s">
        <v>19599</v>
      </c>
      <c r="G237" s="1231">
        <v>0</v>
      </c>
      <c r="H237" s="1232"/>
    </row>
    <row r="238" spans="1:8">
      <c r="A238" s="1241"/>
      <c r="B238" s="1254" t="s">
        <v>19616</v>
      </c>
      <c r="C238" s="1229" t="s">
        <v>19469</v>
      </c>
      <c r="D238" s="1248" t="s">
        <v>19626</v>
      </c>
      <c r="E238" s="1245"/>
      <c r="F238" s="1251" t="s">
        <v>19599</v>
      </c>
      <c r="G238" s="1231">
        <v>90</v>
      </c>
      <c r="H238" s="1232"/>
    </row>
    <row r="239" spans="1:8">
      <c r="A239" s="1241"/>
      <c r="B239" s="1254" t="s">
        <v>19619</v>
      </c>
      <c r="C239" s="1229" t="s">
        <v>19469</v>
      </c>
      <c r="D239" s="1248" t="s">
        <v>19627</v>
      </c>
      <c r="E239" s="1245">
        <v>44621</v>
      </c>
      <c r="F239" s="1251" t="s">
        <v>19599</v>
      </c>
      <c r="G239" s="1231"/>
      <c r="H239" s="1232">
        <v>318294.2</v>
      </c>
    </row>
    <row r="240" spans="1:8">
      <c r="A240" s="1241"/>
      <c r="B240" s="1254" t="s">
        <v>19628</v>
      </c>
      <c r="C240" s="1229" t="s">
        <v>19469</v>
      </c>
      <c r="D240" s="1248" t="s">
        <v>19629</v>
      </c>
      <c r="E240" s="1245">
        <v>44680</v>
      </c>
      <c r="F240" s="1251" t="s">
        <v>19599</v>
      </c>
      <c r="G240" s="1231"/>
      <c r="H240" s="1232">
        <v>0.02</v>
      </c>
    </row>
    <row r="241" spans="1:8" ht="23.25">
      <c r="A241" s="1255" t="s">
        <v>61</v>
      </c>
      <c r="B241" s="867" t="s">
        <v>19616</v>
      </c>
      <c r="C241" s="868" t="s">
        <v>38148</v>
      </c>
      <c r="D241" s="874" t="s">
        <v>19630</v>
      </c>
      <c r="E241" s="857">
        <v>2017</v>
      </c>
      <c r="F241" s="858" t="s">
        <v>19599</v>
      </c>
      <c r="G241" s="863">
        <v>0</v>
      </c>
      <c r="H241" s="864"/>
    </row>
    <row r="242" spans="1:8" ht="23.25">
      <c r="A242" s="1256" t="s">
        <v>102</v>
      </c>
      <c r="B242" s="867" t="s">
        <v>19616</v>
      </c>
      <c r="C242" s="868" t="s">
        <v>38147</v>
      </c>
      <c r="D242" s="874" t="s">
        <v>19631</v>
      </c>
      <c r="E242" s="857">
        <v>2017</v>
      </c>
      <c r="F242" s="869" t="s">
        <v>19676</v>
      </c>
      <c r="G242" s="863">
        <v>3937122</v>
      </c>
      <c r="H242" s="864"/>
    </row>
    <row r="243" spans="1:8" ht="23.25">
      <c r="A243" s="860"/>
      <c r="B243" s="867" t="s">
        <v>19616</v>
      </c>
      <c r="C243" s="868" t="s">
        <v>38149</v>
      </c>
      <c r="D243" s="874" t="s">
        <v>19617</v>
      </c>
      <c r="E243" s="857">
        <v>2013</v>
      </c>
      <c r="F243" s="858" t="s">
        <v>19599</v>
      </c>
      <c r="G243" s="863">
        <v>913967.77</v>
      </c>
      <c r="H243" s="864"/>
    </row>
    <row r="244" spans="1:8" ht="23.25">
      <c r="A244" s="860"/>
      <c r="B244" s="867" t="s">
        <v>19616</v>
      </c>
      <c r="C244" s="868" t="s">
        <v>38150</v>
      </c>
      <c r="D244" s="874" t="s">
        <v>19617</v>
      </c>
      <c r="E244" s="857">
        <v>2013</v>
      </c>
      <c r="F244" s="858" t="s">
        <v>19599</v>
      </c>
      <c r="G244" s="863">
        <v>673084.01</v>
      </c>
      <c r="H244" s="864"/>
    </row>
    <row r="245" spans="1:8" ht="23.25">
      <c r="A245" s="860"/>
      <c r="B245" s="867" t="s">
        <v>19616</v>
      </c>
      <c r="C245" s="868" t="s">
        <v>38151</v>
      </c>
      <c r="D245" s="874" t="s">
        <v>19617</v>
      </c>
      <c r="E245" s="857">
        <v>2013</v>
      </c>
      <c r="F245" s="858" t="s">
        <v>19599</v>
      </c>
      <c r="G245" s="863">
        <v>2265973.1</v>
      </c>
      <c r="H245" s="864"/>
    </row>
    <row r="246" spans="1:8">
      <c r="A246" s="860"/>
      <c r="B246" s="867" t="s">
        <v>19616</v>
      </c>
      <c r="C246" s="868" t="s">
        <v>38152</v>
      </c>
      <c r="D246" s="874" t="s">
        <v>19632</v>
      </c>
      <c r="E246" s="857">
        <v>2021</v>
      </c>
      <c r="F246" s="869" t="s">
        <v>19676</v>
      </c>
      <c r="G246" s="863">
        <v>458238.68</v>
      </c>
      <c r="H246" s="864"/>
    </row>
    <row r="247" spans="1:8" ht="34.9">
      <c r="A247" s="860"/>
      <c r="B247" s="867" t="s">
        <v>19633</v>
      </c>
      <c r="C247" s="868" t="s">
        <v>38153</v>
      </c>
      <c r="D247" s="874" t="s">
        <v>19634</v>
      </c>
      <c r="E247" s="857">
        <v>2022</v>
      </c>
      <c r="F247" s="858" t="s">
        <v>19599</v>
      </c>
      <c r="G247" s="863"/>
      <c r="H247" s="864">
        <v>27057.78</v>
      </c>
    </row>
    <row r="248" spans="1:8" ht="23.25">
      <c r="A248" s="860"/>
      <c r="B248" s="867" t="s">
        <v>19619</v>
      </c>
      <c r="C248" s="868" t="s">
        <v>38154</v>
      </c>
      <c r="D248" s="874" t="s">
        <v>19635</v>
      </c>
      <c r="E248" s="857">
        <v>2022</v>
      </c>
      <c r="F248" s="869" t="s">
        <v>19676</v>
      </c>
      <c r="G248" s="863"/>
      <c r="H248" s="864">
        <v>0</v>
      </c>
    </row>
    <row r="249" spans="1:8" ht="23.25">
      <c r="A249" s="860"/>
      <c r="B249" s="867" t="s">
        <v>19619</v>
      </c>
      <c r="C249" s="868" t="s">
        <v>38149</v>
      </c>
      <c r="D249" s="874" t="s">
        <v>19620</v>
      </c>
      <c r="E249" s="857">
        <v>2022</v>
      </c>
      <c r="F249" s="858" t="s">
        <v>19599</v>
      </c>
      <c r="G249" s="863"/>
      <c r="H249" s="864">
        <v>77825.5</v>
      </c>
    </row>
    <row r="250" spans="1:8" ht="23.25">
      <c r="A250" s="860"/>
      <c r="B250" s="867" t="s">
        <v>19619</v>
      </c>
      <c r="C250" s="868" t="s">
        <v>38155</v>
      </c>
      <c r="D250" s="874" t="s">
        <v>19620</v>
      </c>
      <c r="E250" s="857">
        <v>2022</v>
      </c>
      <c r="F250" s="858" t="s">
        <v>19599</v>
      </c>
      <c r="G250" s="863"/>
      <c r="H250" s="864">
        <v>185706.44</v>
      </c>
    </row>
    <row r="251" spans="1:8" ht="23.25">
      <c r="A251" s="860"/>
      <c r="B251" s="867" t="s">
        <v>19619</v>
      </c>
      <c r="C251" s="868" t="s">
        <v>38151</v>
      </c>
      <c r="D251" s="874" t="s">
        <v>19620</v>
      </c>
      <c r="E251" s="857">
        <v>2022</v>
      </c>
      <c r="F251" s="858" t="s">
        <v>19599</v>
      </c>
      <c r="G251" s="863"/>
      <c r="H251" s="864">
        <v>166245.92000000001</v>
      </c>
    </row>
    <row r="252" spans="1:8">
      <c r="A252" s="860"/>
      <c r="B252" s="867" t="s">
        <v>19619</v>
      </c>
      <c r="C252" s="868" t="s">
        <v>38156</v>
      </c>
      <c r="D252" s="874" t="s">
        <v>19632</v>
      </c>
      <c r="E252" s="857">
        <v>2022</v>
      </c>
      <c r="F252" s="869" t="s">
        <v>19676</v>
      </c>
      <c r="G252" s="863"/>
      <c r="H252" s="864">
        <v>3783541.79</v>
      </c>
    </row>
    <row r="253" spans="1:8">
      <c r="A253" s="1235" t="s">
        <v>62</v>
      </c>
      <c r="B253" s="1254" t="s">
        <v>19614</v>
      </c>
      <c r="C253" s="1229" t="s">
        <v>19469</v>
      </c>
      <c r="D253" s="1248" t="s">
        <v>19636</v>
      </c>
      <c r="E253" s="1245">
        <v>2001</v>
      </c>
      <c r="F253" s="1251" t="s">
        <v>19599</v>
      </c>
      <c r="G253" s="1231">
        <v>602173</v>
      </c>
      <c r="H253" s="1232">
        <v>583415</v>
      </c>
    </row>
    <row r="254" spans="1:8">
      <c r="A254" s="1241"/>
      <c r="B254" s="1254" t="s">
        <v>19614</v>
      </c>
      <c r="C254" s="1229" t="s">
        <v>19469</v>
      </c>
      <c r="D254" s="1248" t="s">
        <v>19637</v>
      </c>
      <c r="E254" s="1245">
        <v>2005</v>
      </c>
      <c r="F254" s="1251" t="s">
        <v>19599</v>
      </c>
      <c r="G254" s="1231">
        <v>62575</v>
      </c>
      <c r="H254" s="1232">
        <v>62575</v>
      </c>
    </row>
    <row r="255" spans="1:8">
      <c r="A255" s="1241"/>
      <c r="B255" s="1254" t="s">
        <v>19614</v>
      </c>
      <c r="C255" s="1229" t="s">
        <v>19469</v>
      </c>
      <c r="D255" s="1248" t="s">
        <v>19638</v>
      </c>
      <c r="E255" s="1245">
        <v>2020</v>
      </c>
      <c r="F255" s="1251" t="s">
        <v>19599</v>
      </c>
      <c r="G255" s="1231">
        <v>9127</v>
      </c>
      <c r="H255" s="1232">
        <v>9126</v>
      </c>
    </row>
    <row r="256" spans="1:8">
      <c r="A256" s="1241"/>
      <c r="B256" s="1254" t="s">
        <v>19616</v>
      </c>
      <c r="C256" s="1229" t="s">
        <v>19469</v>
      </c>
      <c r="D256" s="1248" t="s">
        <v>19639</v>
      </c>
      <c r="E256" s="1245">
        <v>42186</v>
      </c>
      <c r="F256" s="1230" t="s">
        <v>19676</v>
      </c>
      <c r="G256" s="1231">
        <v>961.62</v>
      </c>
      <c r="H256" s="1232"/>
    </row>
    <row r="257" spans="1:8">
      <c r="A257" s="1241"/>
      <c r="B257" s="1254" t="s">
        <v>19616</v>
      </c>
      <c r="C257" s="1229" t="s">
        <v>19469</v>
      </c>
      <c r="D257" s="1248" t="s">
        <v>38157</v>
      </c>
      <c r="E257" s="1245">
        <v>42515</v>
      </c>
      <c r="F257" s="1251" t="s">
        <v>19599</v>
      </c>
      <c r="G257" s="1231">
        <v>63592.99</v>
      </c>
      <c r="H257" s="1232"/>
    </row>
    <row r="258" spans="1:8">
      <c r="A258" s="1241"/>
      <c r="B258" s="1254" t="s">
        <v>19616</v>
      </c>
      <c r="C258" s="1229" t="s">
        <v>19469</v>
      </c>
      <c r="D258" s="1248" t="s">
        <v>38158</v>
      </c>
      <c r="E258" s="1245">
        <v>42522</v>
      </c>
      <c r="F258" s="1230" t="s">
        <v>19676</v>
      </c>
      <c r="G258" s="1231">
        <v>6490</v>
      </c>
      <c r="H258" s="1232"/>
    </row>
    <row r="259" spans="1:8" ht="23.25">
      <c r="A259" s="1241"/>
      <c r="B259" s="1254" t="s">
        <v>19616</v>
      </c>
      <c r="C259" s="1229" t="s">
        <v>19686</v>
      </c>
      <c r="D259" s="1248" t="s">
        <v>38159</v>
      </c>
      <c r="E259" s="1245">
        <v>42973</v>
      </c>
      <c r="F259" s="1251" t="s">
        <v>19599</v>
      </c>
      <c r="G259" s="1231">
        <v>5498303.2400000002</v>
      </c>
      <c r="H259" s="1232"/>
    </row>
    <row r="260" spans="1:8">
      <c r="A260" s="1241"/>
      <c r="B260" s="1254" t="s">
        <v>19616</v>
      </c>
      <c r="C260" s="1229" t="s">
        <v>19469</v>
      </c>
      <c r="D260" s="1248" t="s">
        <v>19640</v>
      </c>
      <c r="E260" s="1245">
        <v>44044</v>
      </c>
      <c r="F260" s="1251" t="s">
        <v>19599</v>
      </c>
      <c r="G260" s="1231">
        <v>0.7</v>
      </c>
      <c r="H260" s="1232"/>
    </row>
    <row r="261" spans="1:8">
      <c r="A261" s="1241"/>
      <c r="B261" s="1254" t="s">
        <v>19616</v>
      </c>
      <c r="C261" s="1229" t="s">
        <v>19469</v>
      </c>
      <c r="D261" s="1248" t="s">
        <v>19641</v>
      </c>
      <c r="E261" s="1245">
        <v>44378</v>
      </c>
      <c r="F261" s="1251" t="s">
        <v>19599</v>
      </c>
      <c r="G261" s="1231">
        <v>1760000</v>
      </c>
      <c r="H261" s="1232"/>
    </row>
    <row r="262" spans="1:8" ht="23.25">
      <c r="A262" s="1241"/>
      <c r="B262" s="1254" t="s">
        <v>19619</v>
      </c>
      <c r="C262" s="1229" t="s">
        <v>19469</v>
      </c>
      <c r="D262" s="1248" t="s">
        <v>38160</v>
      </c>
      <c r="E262" s="1245">
        <v>44652</v>
      </c>
      <c r="F262" s="1251" t="s">
        <v>19599</v>
      </c>
      <c r="G262" s="1231"/>
      <c r="H262" s="1232">
        <v>63592.99</v>
      </c>
    </row>
    <row r="263" spans="1:8" ht="23.25">
      <c r="A263" s="1241"/>
      <c r="B263" s="1254" t="s">
        <v>19619</v>
      </c>
      <c r="C263" s="1229" t="s">
        <v>19469</v>
      </c>
      <c r="D263" s="1248" t="s">
        <v>38161</v>
      </c>
      <c r="E263" s="1245">
        <v>44686</v>
      </c>
      <c r="F263" s="1230" t="s">
        <v>19676</v>
      </c>
      <c r="G263" s="1231"/>
      <c r="H263" s="1232">
        <v>7451.62</v>
      </c>
    </row>
    <row r="264" spans="1:8">
      <c r="A264" s="1241"/>
      <c r="B264" s="1254" t="s">
        <v>19619</v>
      </c>
      <c r="C264" s="1229" t="s">
        <v>19469</v>
      </c>
      <c r="D264" s="1248" t="s">
        <v>19642</v>
      </c>
      <c r="E264" s="1245">
        <v>44682</v>
      </c>
      <c r="F264" s="1251" t="s">
        <v>19599</v>
      </c>
      <c r="G264" s="1231"/>
      <c r="H264" s="1232">
        <v>1058309.8400000001</v>
      </c>
    </row>
    <row r="265" spans="1:8">
      <c r="A265" s="1241"/>
      <c r="B265" s="1254" t="s">
        <v>19619</v>
      </c>
      <c r="C265" s="1229" t="s">
        <v>19686</v>
      </c>
      <c r="D265" s="1248" t="s">
        <v>19643</v>
      </c>
      <c r="E265" s="1245">
        <v>44682</v>
      </c>
      <c r="F265" s="1251" t="s">
        <v>19599</v>
      </c>
      <c r="G265" s="1231"/>
      <c r="H265" s="1232">
        <v>5482951.3799999999</v>
      </c>
    </row>
    <row r="266" spans="1:8">
      <c r="A266" s="859" t="s">
        <v>63</v>
      </c>
      <c r="B266" s="855"/>
      <c r="C266" s="868"/>
      <c r="D266" s="874"/>
      <c r="E266" s="857"/>
      <c r="F266" s="869"/>
      <c r="G266" s="863"/>
      <c r="H266" s="864"/>
    </row>
    <row r="267" spans="1:8">
      <c r="A267" s="860" t="s">
        <v>103</v>
      </c>
      <c r="B267" s="865" t="s">
        <v>19614</v>
      </c>
      <c r="C267" s="868" t="s">
        <v>19469</v>
      </c>
      <c r="D267" s="874" t="s">
        <v>19644</v>
      </c>
      <c r="E267" s="857">
        <v>2011</v>
      </c>
      <c r="F267" s="858" t="s">
        <v>19599</v>
      </c>
      <c r="G267" s="863">
        <v>76689</v>
      </c>
      <c r="H267" s="864">
        <v>118908</v>
      </c>
    </row>
    <row r="268" spans="1:8">
      <c r="A268" s="860"/>
      <c r="B268" s="865" t="s">
        <v>19616</v>
      </c>
      <c r="C268" s="868"/>
      <c r="D268" s="874" t="s">
        <v>19645</v>
      </c>
      <c r="E268" s="857">
        <v>41907</v>
      </c>
      <c r="F268" s="858" t="s">
        <v>19599</v>
      </c>
      <c r="G268" s="863">
        <v>1984.32</v>
      </c>
      <c r="H268" s="864"/>
    </row>
    <row r="269" spans="1:8" ht="23.25">
      <c r="A269" s="860"/>
      <c r="B269" s="865" t="s">
        <v>19616</v>
      </c>
      <c r="C269" s="868"/>
      <c r="D269" s="874" t="s">
        <v>38162</v>
      </c>
      <c r="E269" s="857">
        <v>43160</v>
      </c>
      <c r="F269" s="858" t="s">
        <v>19599</v>
      </c>
      <c r="G269" s="863">
        <v>51962</v>
      </c>
      <c r="H269" s="864"/>
    </row>
    <row r="270" spans="1:8" ht="23.25">
      <c r="A270" s="860"/>
      <c r="B270" s="865" t="s">
        <v>19619</v>
      </c>
      <c r="C270" s="868" t="s">
        <v>19469</v>
      </c>
      <c r="D270" s="874" t="s">
        <v>38163</v>
      </c>
      <c r="E270" s="857">
        <v>44637</v>
      </c>
      <c r="F270" s="858" t="s">
        <v>19599</v>
      </c>
      <c r="G270" s="863"/>
      <c r="H270" s="864">
        <v>55462</v>
      </c>
    </row>
    <row r="271" spans="1:8">
      <c r="A271" s="860"/>
      <c r="B271" s="865" t="s">
        <v>19619</v>
      </c>
      <c r="C271" s="868" t="s">
        <v>19469</v>
      </c>
      <c r="D271" s="874" t="s">
        <v>19646</v>
      </c>
      <c r="E271" s="857">
        <v>44621</v>
      </c>
      <c r="F271" s="858" t="s">
        <v>19599</v>
      </c>
      <c r="G271" s="863"/>
      <c r="H271" s="864">
        <v>1984.32</v>
      </c>
    </row>
    <row r="272" spans="1:8" s="844" customFormat="1">
      <c r="A272" s="1484" t="s">
        <v>10</v>
      </c>
      <c r="B272" s="1485"/>
      <c r="C272" s="1485"/>
      <c r="D272" s="1485"/>
      <c r="E272" s="1485"/>
      <c r="F272" s="1485"/>
      <c r="G272" s="876">
        <f>SUM(G264:G271,G259:G262,G257,G253:G255,G249:G251,G247,G243:G245,G229:G241)+SUM(G242,G246,G248,G252,G256,G258,G263)*3.88</f>
        <v>29572818.653999999</v>
      </c>
      <c r="H272" s="877">
        <f>SUM(H264:H271,H259:H262,H257,H253:H255,H249:H251,H247,H243:H245,H229:H241)+SUM(H242,H246,H248,H252,H256,H258,H263)*3.88</f>
        <v>23049235.820799999</v>
      </c>
    </row>
    <row r="273" spans="1:8" ht="14.45" customHeight="1">
      <c r="A273" s="1402" t="s">
        <v>456</v>
      </c>
      <c r="B273" s="1403"/>
      <c r="C273" s="1403"/>
      <c r="D273" s="1403"/>
      <c r="E273" s="1403"/>
      <c r="F273" s="1403"/>
      <c r="G273" s="1403"/>
      <c r="H273" s="1404"/>
    </row>
    <row r="274" spans="1:8">
      <c r="A274" s="859" t="s">
        <v>60</v>
      </c>
      <c r="B274" s="865">
        <v>163</v>
      </c>
      <c r="C274" s="868" t="s">
        <v>19590</v>
      </c>
      <c r="D274" s="869" t="s">
        <v>19647</v>
      </c>
      <c r="E274" s="857" t="s">
        <v>19648</v>
      </c>
      <c r="F274" s="858" t="s">
        <v>19599</v>
      </c>
      <c r="G274" s="863">
        <v>54420.88</v>
      </c>
      <c r="H274" s="864">
        <v>1243051.4099999999</v>
      </c>
    </row>
    <row r="275" spans="1:8">
      <c r="A275" s="860"/>
      <c r="B275" s="855"/>
      <c r="C275" s="868" t="s">
        <v>19590</v>
      </c>
      <c r="D275" s="874" t="s">
        <v>19649</v>
      </c>
      <c r="E275" s="857">
        <v>42718</v>
      </c>
      <c r="F275" s="858" t="s">
        <v>19599</v>
      </c>
      <c r="G275" s="863">
        <v>33383.410000000003</v>
      </c>
      <c r="H275" s="864">
        <v>2409.85</v>
      </c>
    </row>
    <row r="276" spans="1:8">
      <c r="A276" s="860"/>
      <c r="B276" s="855"/>
      <c r="C276" s="868" t="s">
        <v>19590</v>
      </c>
      <c r="D276" s="874" t="s">
        <v>19650</v>
      </c>
      <c r="E276" s="857" t="s">
        <v>19651</v>
      </c>
      <c r="F276" s="869" t="s">
        <v>19676</v>
      </c>
      <c r="G276" s="863">
        <v>5231.87</v>
      </c>
      <c r="H276" s="864">
        <v>301.38</v>
      </c>
    </row>
    <row r="277" spans="1:8">
      <c r="A277" s="860"/>
      <c r="B277" s="855"/>
      <c r="C277" s="868" t="s">
        <v>19590</v>
      </c>
      <c r="D277" s="874" t="s">
        <v>19652</v>
      </c>
      <c r="E277" s="857" t="s">
        <v>19653</v>
      </c>
      <c r="F277" s="858" t="s">
        <v>19599</v>
      </c>
      <c r="G277" s="863">
        <v>20646.07</v>
      </c>
      <c r="H277" s="864">
        <v>987816.29</v>
      </c>
    </row>
    <row r="278" spans="1:8">
      <c r="A278" s="859"/>
      <c r="B278" s="855"/>
      <c r="C278" s="868" t="s">
        <v>19590</v>
      </c>
      <c r="D278" s="874" t="s">
        <v>19654</v>
      </c>
      <c r="E278" s="857" t="s">
        <v>19653</v>
      </c>
      <c r="F278" s="858" t="s">
        <v>19599</v>
      </c>
      <c r="G278" s="863">
        <v>7578.46</v>
      </c>
      <c r="H278" s="864">
        <v>5721.83</v>
      </c>
    </row>
    <row r="279" spans="1:8">
      <c r="A279" s="860"/>
      <c r="B279" s="855"/>
      <c r="C279" s="868" t="s">
        <v>19469</v>
      </c>
      <c r="D279" s="874" t="s">
        <v>19655</v>
      </c>
      <c r="E279" s="857" t="s">
        <v>19656</v>
      </c>
      <c r="F279" s="858" t="s">
        <v>19599</v>
      </c>
      <c r="G279" s="863">
        <v>4182640.69</v>
      </c>
      <c r="H279" s="864">
        <v>2033621.58</v>
      </c>
    </row>
    <row r="280" spans="1:8">
      <c r="A280" s="860"/>
      <c r="B280" s="855"/>
      <c r="C280" s="868" t="s">
        <v>19469</v>
      </c>
      <c r="D280" s="874" t="s">
        <v>19657</v>
      </c>
      <c r="E280" s="857" t="s">
        <v>19658</v>
      </c>
      <c r="F280" s="858" t="s">
        <v>19599</v>
      </c>
      <c r="G280" s="863">
        <v>5867737.1900000004</v>
      </c>
      <c r="H280" s="864">
        <v>12544707.26</v>
      </c>
    </row>
    <row r="281" spans="1:8">
      <c r="A281" s="860"/>
      <c r="B281" s="855"/>
      <c r="C281" s="868" t="s">
        <v>19469</v>
      </c>
      <c r="D281" s="874" t="s">
        <v>19659</v>
      </c>
      <c r="E281" s="857" t="s">
        <v>19660</v>
      </c>
      <c r="F281" s="869" t="s">
        <v>19676</v>
      </c>
      <c r="G281" s="863">
        <v>60734.44</v>
      </c>
      <c r="H281" s="864">
        <v>27260.85</v>
      </c>
    </row>
    <row r="282" spans="1:8">
      <c r="A282" s="860"/>
      <c r="B282" s="855"/>
      <c r="C282" s="868" t="s">
        <v>19469</v>
      </c>
      <c r="D282" s="874" t="s">
        <v>19661</v>
      </c>
      <c r="E282" s="857" t="s">
        <v>19662</v>
      </c>
      <c r="F282" s="858" t="s">
        <v>19599</v>
      </c>
      <c r="G282" s="863">
        <v>63484.69</v>
      </c>
      <c r="H282" s="864">
        <v>1041.69</v>
      </c>
    </row>
    <row r="283" spans="1:8">
      <c r="A283" s="860"/>
      <c r="B283" s="855"/>
      <c r="C283" s="868" t="s">
        <v>19469</v>
      </c>
      <c r="D283" s="874" t="s">
        <v>19663</v>
      </c>
      <c r="E283" s="857">
        <v>43494</v>
      </c>
      <c r="F283" s="858" t="s">
        <v>19599</v>
      </c>
      <c r="G283" s="863">
        <v>2857192.43</v>
      </c>
      <c r="H283" s="864">
        <v>2784099.19</v>
      </c>
    </row>
    <row r="284" spans="1:8">
      <c r="A284" s="860"/>
      <c r="B284" s="855"/>
      <c r="C284" s="868" t="s">
        <v>19469</v>
      </c>
      <c r="D284" s="874" t="s">
        <v>19664</v>
      </c>
      <c r="E284" s="857">
        <v>43543</v>
      </c>
      <c r="F284" s="858" t="s">
        <v>19599</v>
      </c>
      <c r="G284" s="863">
        <v>1424608.7</v>
      </c>
      <c r="H284" s="864">
        <v>1500640.74</v>
      </c>
    </row>
    <row r="285" spans="1:8">
      <c r="A285" s="859"/>
      <c r="B285" s="855"/>
      <c r="C285" s="868" t="s">
        <v>19469</v>
      </c>
      <c r="D285" s="874" t="s">
        <v>19665</v>
      </c>
      <c r="E285" s="857">
        <v>43637</v>
      </c>
      <c r="F285" s="858" t="s">
        <v>19599</v>
      </c>
      <c r="G285" s="863">
        <v>374779.71</v>
      </c>
      <c r="H285" s="864">
        <v>177961.46</v>
      </c>
    </row>
    <row r="286" spans="1:8">
      <c r="A286" s="860"/>
      <c r="B286" s="855"/>
      <c r="C286" s="868" t="s">
        <v>19685</v>
      </c>
      <c r="D286" s="874" t="s">
        <v>19666</v>
      </c>
      <c r="E286" s="857">
        <v>42719</v>
      </c>
      <c r="F286" s="858" t="s">
        <v>19599</v>
      </c>
      <c r="G286" s="863">
        <v>2836.35</v>
      </c>
      <c r="H286" s="864">
        <v>2323.85</v>
      </c>
    </row>
    <row r="287" spans="1:8">
      <c r="A287" s="860"/>
      <c r="B287" s="855"/>
      <c r="C287" s="868" t="s">
        <v>19503</v>
      </c>
      <c r="D287" s="874" t="s">
        <v>19667</v>
      </c>
      <c r="E287" s="857" t="s">
        <v>19668</v>
      </c>
      <c r="F287" s="858" t="s">
        <v>19599</v>
      </c>
      <c r="G287" s="863">
        <v>19453.310000000001</v>
      </c>
      <c r="H287" s="864">
        <v>1169.77</v>
      </c>
    </row>
    <row r="288" spans="1:8">
      <c r="A288" s="860"/>
      <c r="B288" s="855"/>
      <c r="C288" s="868" t="s">
        <v>19458</v>
      </c>
      <c r="D288" s="874" t="s">
        <v>19669</v>
      </c>
      <c r="E288" s="857" t="s">
        <v>19670</v>
      </c>
      <c r="F288" s="858" t="s">
        <v>19599</v>
      </c>
      <c r="G288" s="863">
        <v>20880.84</v>
      </c>
      <c r="H288" s="864">
        <v>1180.78</v>
      </c>
    </row>
    <row r="289" spans="1:8">
      <c r="A289" s="860"/>
      <c r="B289" s="855"/>
      <c r="C289" s="868" t="s">
        <v>19458</v>
      </c>
      <c r="D289" s="874" t="s">
        <v>19671</v>
      </c>
      <c r="E289" s="857" t="s">
        <v>19672</v>
      </c>
      <c r="F289" s="858" t="s">
        <v>19599</v>
      </c>
      <c r="G289" s="863">
        <v>79454.399999999994</v>
      </c>
      <c r="H289" s="864">
        <v>187998.69</v>
      </c>
    </row>
    <row r="290" spans="1:8" s="844" customFormat="1" ht="12" thickBot="1">
      <c r="A290" s="1491" t="s">
        <v>10</v>
      </c>
      <c r="B290" s="1492"/>
      <c r="C290" s="1492"/>
      <c r="D290" s="1492"/>
      <c r="E290" s="1492"/>
      <c r="F290" s="1492"/>
      <c r="G290" s="879">
        <f>SUM(G282:G289,G277:G280,G274:G275)+SUM(G276,G281)*3.88</f>
        <v>15265046.412800001</v>
      </c>
      <c r="H290" s="880">
        <f>SUM(H282:H289,H277:H280,H274:H275)+SUM(H276,H281)*3.88</f>
        <v>21580685.842399999</v>
      </c>
    </row>
    <row r="291" spans="1:8" ht="12" thickTop="1"/>
  </sheetData>
  <mergeCells count="37">
    <mergeCell ref="A290:F290"/>
    <mergeCell ref="A2:H2"/>
    <mergeCell ref="A6:A9"/>
    <mergeCell ref="A11:A12"/>
    <mergeCell ref="A14:A17"/>
    <mergeCell ref="A19:A24"/>
    <mergeCell ref="A227:F227"/>
    <mergeCell ref="A228:H228"/>
    <mergeCell ref="A272:F272"/>
    <mergeCell ref="A273:H273"/>
    <mergeCell ref="A209:F209"/>
    <mergeCell ref="A210:H210"/>
    <mergeCell ref="A219:F219"/>
    <mergeCell ref="A220:H220"/>
    <mergeCell ref="A174:F174"/>
    <mergeCell ref="A175:H175"/>
    <mergeCell ref="A198:F198"/>
    <mergeCell ref="A199:H199"/>
    <mergeCell ref="A70:F70"/>
    <mergeCell ref="A71:H71"/>
    <mergeCell ref="A96:F96"/>
    <mergeCell ref="A97:H97"/>
    <mergeCell ref="A46:F46"/>
    <mergeCell ref="A47:H47"/>
    <mergeCell ref="A64:F64"/>
    <mergeCell ref="A65:H65"/>
    <mergeCell ref="A37:F37"/>
    <mergeCell ref="A38:H38"/>
    <mergeCell ref="A42:F42"/>
    <mergeCell ref="A43:H43"/>
    <mergeCell ref="A1:H1"/>
    <mergeCell ref="A5:H5"/>
    <mergeCell ref="A30:F30"/>
    <mergeCell ref="A31:H31"/>
    <mergeCell ref="A3:A4"/>
    <mergeCell ref="B3:B4"/>
    <mergeCell ref="C3:H3"/>
  </mergeCells>
  <printOptions horizontalCentered="1"/>
  <pageMargins left="0.31496062992125984" right="0.31496062992125984" top="0.74803149606299213" bottom="0.74803149606299213" header="0.31496062992125984" footer="0.31496062992125984"/>
  <pageSetup paperSize="9" scale="76" fitToHeight="0" orientation="landscape" r:id="rId1"/>
  <headerFooter>
    <oddFooter>&amp;C&amp;"Arial,Normal"&amp;10Página N° &amp;P&amp;R&amp;"Arial,Negrita"&amp;10FORMATO 12</oddFooter>
  </headerFooter>
  <rowBreaks count="1" manualBreakCount="1">
    <brk id="262" max="7"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126"/>
  <sheetViews>
    <sheetView tabSelected="1" view="pageBreakPreview" topLeftCell="B104" zoomScale="120" zoomScaleNormal="120" zoomScaleSheetLayoutView="120" workbookViewId="0">
      <selection activeCell="R133" sqref="R133"/>
    </sheetView>
  </sheetViews>
  <sheetFormatPr baseColWidth="10" defaultColWidth="2" defaultRowHeight="10.15"/>
  <cols>
    <col min="1" max="1" width="17.19921875" style="2" customWidth="1"/>
    <col min="2" max="2" width="9.53125" style="2" customWidth="1"/>
    <col min="3" max="4" width="24.33203125" style="2" customWidth="1"/>
    <col min="5" max="5" width="10.796875" style="2" customWidth="1"/>
    <col min="6" max="6" width="8.1328125" style="2" customWidth="1"/>
    <col min="7" max="7" width="9.53125" style="2" customWidth="1"/>
    <col min="8" max="9" width="8.6640625" style="2" customWidth="1"/>
    <col min="10" max="10" width="6.86328125" style="2" customWidth="1"/>
    <col min="11" max="11" width="14.6640625" style="2" customWidth="1"/>
    <col min="12" max="12" width="9.46484375" style="2" customWidth="1"/>
    <col min="13" max="15" width="8.6640625" style="2" customWidth="1"/>
    <col min="16" max="16" width="14.6640625" style="2" customWidth="1"/>
    <col min="17" max="18" width="9.6640625" style="2" customWidth="1"/>
    <col min="19" max="19" width="15" style="2" customWidth="1"/>
    <col min="20" max="20" width="8.6640625" style="2" hidden="1" customWidth="1"/>
    <col min="21" max="16384" width="2" style="2"/>
  </cols>
  <sheetData>
    <row r="1" spans="1:20" s="1060" customFormat="1" ht="41.25" customHeight="1">
      <c r="A1" s="1266" t="s">
        <v>135</v>
      </c>
      <c r="B1" s="1266"/>
      <c r="C1" s="1266"/>
      <c r="D1" s="1266"/>
      <c r="E1" s="1266"/>
      <c r="F1" s="1266"/>
      <c r="G1" s="1266"/>
      <c r="H1" s="1266"/>
      <c r="I1" s="1266"/>
      <c r="J1" s="1266"/>
      <c r="K1" s="1266"/>
      <c r="L1" s="1266"/>
      <c r="M1" s="1266"/>
      <c r="N1" s="1266"/>
      <c r="O1" s="1266"/>
      <c r="P1" s="1266"/>
      <c r="Q1" s="1266"/>
      <c r="R1" s="1266"/>
      <c r="S1" s="1266"/>
    </row>
    <row r="2" spans="1:20" s="1060" customFormat="1" ht="22.5" customHeight="1" thickBot="1">
      <c r="A2" s="1271" t="s">
        <v>227</v>
      </c>
      <c r="B2" s="1272"/>
      <c r="C2" s="1272"/>
      <c r="D2" s="1272"/>
      <c r="E2" s="1272"/>
      <c r="F2" s="1272"/>
      <c r="G2" s="1272"/>
      <c r="H2" s="1272"/>
      <c r="I2" s="1272"/>
      <c r="J2" s="1272"/>
      <c r="K2" s="1272"/>
      <c r="L2" s="1272"/>
      <c r="M2" s="1272"/>
      <c r="N2" s="1272"/>
      <c r="O2" s="1272"/>
      <c r="P2" s="1272"/>
      <c r="Q2" s="1272"/>
      <c r="R2" s="1273"/>
      <c r="S2" s="1061"/>
    </row>
    <row r="3" spans="1:20" s="1206" customFormat="1" ht="22.5" customHeight="1" thickTop="1">
      <c r="A3" s="1274" t="s">
        <v>0</v>
      </c>
      <c r="B3" s="1276" t="s">
        <v>1</v>
      </c>
      <c r="C3" s="1276" t="s">
        <v>2</v>
      </c>
      <c r="D3" s="1276" t="s">
        <v>3</v>
      </c>
      <c r="E3" s="1276" t="s">
        <v>28</v>
      </c>
      <c r="F3" s="1276" t="s">
        <v>4</v>
      </c>
      <c r="G3" s="1276"/>
      <c r="H3" s="1276">
        <v>2021</v>
      </c>
      <c r="I3" s="1276"/>
      <c r="J3" s="1276"/>
      <c r="K3" s="1276"/>
      <c r="L3" s="1276"/>
      <c r="M3" s="1276">
        <v>2022</v>
      </c>
      <c r="N3" s="1276"/>
      <c r="O3" s="1276"/>
      <c r="P3" s="1276"/>
      <c r="Q3" s="1276"/>
      <c r="R3" s="1276">
        <v>2023</v>
      </c>
      <c r="S3" s="1279"/>
      <c r="T3" s="1205">
        <v>2024</v>
      </c>
    </row>
    <row r="4" spans="1:20" s="1206" customFormat="1" ht="22.5" customHeight="1">
      <c r="A4" s="1275"/>
      <c r="B4" s="1277"/>
      <c r="C4" s="1277"/>
      <c r="D4" s="1277"/>
      <c r="E4" s="1277"/>
      <c r="F4" s="1278" t="s">
        <v>37712</v>
      </c>
      <c r="G4" s="1278" t="s">
        <v>29</v>
      </c>
      <c r="H4" s="1277" t="s">
        <v>37713</v>
      </c>
      <c r="I4" s="1277" t="s">
        <v>31</v>
      </c>
      <c r="J4" s="1277" t="s">
        <v>30</v>
      </c>
      <c r="K4" s="1277" t="s">
        <v>39</v>
      </c>
      <c r="L4" s="1277"/>
      <c r="M4" s="1277" t="s">
        <v>37713</v>
      </c>
      <c r="N4" s="1277" t="s">
        <v>31</v>
      </c>
      <c r="O4" s="1277" t="s">
        <v>30</v>
      </c>
      <c r="P4" s="1277" t="s">
        <v>39</v>
      </c>
      <c r="Q4" s="1277"/>
      <c r="R4" s="1277" t="s">
        <v>37713</v>
      </c>
      <c r="S4" s="1293" t="s">
        <v>32</v>
      </c>
      <c r="T4" s="1205"/>
    </row>
    <row r="5" spans="1:20" s="1206" customFormat="1" ht="23.25" customHeight="1">
      <c r="A5" s="1275"/>
      <c r="B5" s="1277"/>
      <c r="C5" s="1277"/>
      <c r="D5" s="1277"/>
      <c r="E5" s="1277"/>
      <c r="F5" s="1278"/>
      <c r="G5" s="1278"/>
      <c r="H5" s="1277"/>
      <c r="I5" s="1277"/>
      <c r="J5" s="1277"/>
      <c r="K5" s="1207" t="s">
        <v>183</v>
      </c>
      <c r="L5" s="1207" t="s">
        <v>184</v>
      </c>
      <c r="M5" s="1277"/>
      <c r="N5" s="1277"/>
      <c r="O5" s="1277"/>
      <c r="P5" s="1207" t="s">
        <v>183</v>
      </c>
      <c r="Q5" s="1207" t="s">
        <v>184</v>
      </c>
      <c r="R5" s="1277"/>
      <c r="S5" s="1293"/>
      <c r="T5" s="1208" t="s">
        <v>37714</v>
      </c>
    </row>
    <row r="6" spans="1:20" s="1074" customFormat="1" ht="73.25" customHeight="1">
      <c r="A6" s="1289" t="s">
        <v>37865</v>
      </c>
      <c r="B6" s="1267" t="s">
        <v>37715</v>
      </c>
      <c r="C6" s="1065" t="s">
        <v>37866</v>
      </c>
      <c r="D6" s="1066" t="s">
        <v>37716</v>
      </c>
      <c r="E6" s="1067" t="s">
        <v>37717</v>
      </c>
      <c r="F6" s="1068">
        <v>0.78</v>
      </c>
      <c r="G6" s="1067">
        <v>2017</v>
      </c>
      <c r="H6" s="1066" t="s">
        <v>37718</v>
      </c>
      <c r="I6" s="1069">
        <v>0.86</v>
      </c>
      <c r="J6" s="1068">
        <v>1.05</v>
      </c>
      <c r="K6" s="1070">
        <v>32785126</v>
      </c>
      <c r="L6" s="1069">
        <v>0.98</v>
      </c>
      <c r="M6" s="1071">
        <v>0.84</v>
      </c>
      <c r="N6" s="1068">
        <v>0.7</v>
      </c>
      <c r="O6" s="1068">
        <f>N6/M6</f>
        <v>0.83333333333333326</v>
      </c>
      <c r="P6" s="1070">
        <v>34000164</v>
      </c>
      <c r="Q6" s="1068">
        <v>1</v>
      </c>
      <c r="R6" s="1069">
        <v>0.86</v>
      </c>
      <c r="S6" s="1072">
        <v>32785799</v>
      </c>
      <c r="T6" s="1073">
        <v>0.87</v>
      </c>
    </row>
    <row r="7" spans="1:20" s="1074" customFormat="1" ht="75.599999999999994" customHeight="1">
      <c r="A7" s="1290"/>
      <c r="B7" s="1267"/>
      <c r="C7" s="1065" t="s">
        <v>37867</v>
      </c>
      <c r="D7" s="1066" t="s">
        <v>37719</v>
      </c>
      <c r="E7" s="1067" t="s">
        <v>37720</v>
      </c>
      <c r="F7" s="1067">
        <v>3</v>
      </c>
      <c r="G7" s="1067">
        <v>2017</v>
      </c>
      <c r="H7" s="1066" t="s">
        <v>37721</v>
      </c>
      <c r="I7" s="1066">
        <v>19</v>
      </c>
      <c r="J7" s="1068">
        <v>1.19</v>
      </c>
      <c r="K7" s="1070">
        <v>4235099</v>
      </c>
      <c r="L7" s="1069">
        <v>0.93</v>
      </c>
      <c r="M7" s="1066">
        <v>18</v>
      </c>
      <c r="N7" s="1067">
        <v>19</v>
      </c>
      <c r="O7" s="1068">
        <f t="shared" ref="O7:O12" si="0">N7/M7</f>
        <v>1.0555555555555556</v>
      </c>
      <c r="P7" s="1070">
        <v>7908446</v>
      </c>
      <c r="Q7" s="1068">
        <v>1</v>
      </c>
      <c r="R7" s="1066">
        <v>19</v>
      </c>
      <c r="S7" s="1072">
        <v>6182163</v>
      </c>
      <c r="T7" s="1075">
        <v>19</v>
      </c>
    </row>
    <row r="8" spans="1:20" s="1074" customFormat="1" ht="57.6" customHeight="1">
      <c r="A8" s="1290"/>
      <c r="B8" s="1076" t="s">
        <v>37722</v>
      </c>
      <c r="C8" s="1076" t="s">
        <v>37868</v>
      </c>
      <c r="D8" s="1066" t="s">
        <v>37723</v>
      </c>
      <c r="E8" s="1067" t="s">
        <v>37717</v>
      </c>
      <c r="F8" s="1068">
        <v>0.08</v>
      </c>
      <c r="G8" s="1067">
        <v>2017</v>
      </c>
      <c r="H8" s="1066" t="s">
        <v>37724</v>
      </c>
      <c r="I8" s="1069">
        <v>0.48</v>
      </c>
      <c r="J8" s="1068">
        <v>0.84</v>
      </c>
      <c r="K8" s="1070">
        <v>8994892</v>
      </c>
      <c r="L8" s="1069">
        <v>0.97</v>
      </c>
      <c r="M8" s="1069">
        <v>0.65</v>
      </c>
      <c r="N8" s="1068">
        <v>0.63</v>
      </c>
      <c r="O8" s="1068">
        <f t="shared" si="0"/>
        <v>0.96923076923076923</v>
      </c>
      <c r="P8" s="1070">
        <v>13825462</v>
      </c>
      <c r="Q8" s="1068">
        <v>1</v>
      </c>
      <c r="R8" s="1069">
        <v>0.7</v>
      </c>
      <c r="S8" s="1072">
        <v>10899788</v>
      </c>
      <c r="T8" s="1073">
        <v>0.72</v>
      </c>
    </row>
    <row r="9" spans="1:20" s="1074" customFormat="1" ht="73.25" customHeight="1">
      <c r="A9" s="1290"/>
      <c r="B9" s="1267" t="s">
        <v>37725</v>
      </c>
      <c r="C9" s="1267" t="s">
        <v>37869</v>
      </c>
      <c r="D9" s="1066" t="s">
        <v>37726</v>
      </c>
      <c r="E9" s="1067" t="s">
        <v>37717</v>
      </c>
      <c r="F9" s="1077" t="s">
        <v>388</v>
      </c>
      <c r="G9" s="1077" t="s">
        <v>388</v>
      </c>
      <c r="H9" s="1066" t="s">
        <v>37727</v>
      </c>
      <c r="I9" s="1069">
        <v>1.26</v>
      </c>
      <c r="J9" s="1068">
        <v>1.57</v>
      </c>
      <c r="K9" s="1070">
        <v>57664475</v>
      </c>
      <c r="L9" s="1069">
        <v>0.9</v>
      </c>
      <c r="M9" s="1071">
        <v>0.8</v>
      </c>
      <c r="N9" s="1068">
        <v>1.26</v>
      </c>
      <c r="O9" s="1068">
        <f t="shared" si="0"/>
        <v>1.575</v>
      </c>
      <c r="P9" s="1070">
        <v>88183501</v>
      </c>
      <c r="Q9" s="1068">
        <v>1</v>
      </c>
      <c r="R9" s="1069">
        <v>0.8</v>
      </c>
      <c r="S9" s="1072">
        <v>89042016</v>
      </c>
      <c r="T9" s="1073">
        <v>1</v>
      </c>
    </row>
    <row r="10" spans="1:20" s="1074" customFormat="1" ht="60.6" customHeight="1">
      <c r="A10" s="1290"/>
      <c r="B10" s="1267"/>
      <c r="C10" s="1267"/>
      <c r="D10" s="1066" t="s">
        <v>37728</v>
      </c>
      <c r="E10" s="1067" t="s">
        <v>37717</v>
      </c>
      <c r="F10" s="1077" t="s">
        <v>388</v>
      </c>
      <c r="G10" s="1077" t="s">
        <v>388</v>
      </c>
      <c r="H10" s="1066" t="s">
        <v>37729</v>
      </c>
      <c r="I10" s="1078" t="s">
        <v>37848</v>
      </c>
      <c r="J10" s="1079" t="s">
        <v>37730</v>
      </c>
      <c r="K10" s="1080">
        <v>29203919</v>
      </c>
      <c r="L10" s="1078">
        <v>0.98</v>
      </c>
      <c r="M10" s="1069">
        <v>1</v>
      </c>
      <c r="N10" s="1068">
        <v>0.95</v>
      </c>
      <c r="O10" s="1068">
        <f t="shared" si="0"/>
        <v>0.95</v>
      </c>
      <c r="P10" s="1070">
        <v>29815763</v>
      </c>
      <c r="Q10" s="1068">
        <v>1</v>
      </c>
      <c r="R10" s="1069">
        <v>1</v>
      </c>
      <c r="S10" s="1072">
        <v>32317825</v>
      </c>
      <c r="T10" s="1073">
        <v>1</v>
      </c>
    </row>
    <row r="11" spans="1:20" s="1074" customFormat="1" ht="81" customHeight="1">
      <c r="A11" s="1290"/>
      <c r="B11" s="1065" t="s">
        <v>37731</v>
      </c>
      <c r="C11" s="1076" t="s">
        <v>37870</v>
      </c>
      <c r="D11" s="1066" t="s">
        <v>37732</v>
      </c>
      <c r="E11" s="1067" t="s">
        <v>37717</v>
      </c>
      <c r="F11" s="1068">
        <v>0.1</v>
      </c>
      <c r="G11" s="1067">
        <v>2017</v>
      </c>
      <c r="H11" s="1066" t="s">
        <v>37733</v>
      </c>
      <c r="I11" s="1081" t="s">
        <v>37849</v>
      </c>
      <c r="J11" s="1079" t="s">
        <v>37734</v>
      </c>
      <c r="K11" s="1080">
        <v>2968092784</v>
      </c>
      <c r="L11" s="1069">
        <v>0.78</v>
      </c>
      <c r="M11" s="1069">
        <v>0.5</v>
      </c>
      <c r="N11" s="1067" t="s">
        <v>37871</v>
      </c>
      <c r="O11" s="1068" t="s">
        <v>37734</v>
      </c>
      <c r="P11" s="1070">
        <v>4060855548</v>
      </c>
      <c r="Q11" s="1068">
        <v>1</v>
      </c>
      <c r="R11" s="1069">
        <v>0.55000000000000004</v>
      </c>
      <c r="S11" s="1082">
        <v>5033280159</v>
      </c>
      <c r="T11" s="1073">
        <v>0.55000000000000004</v>
      </c>
    </row>
    <row r="12" spans="1:20" s="1074" customFormat="1" ht="52.8" customHeight="1">
      <c r="A12" s="1290"/>
      <c r="B12" s="1083"/>
      <c r="C12" s="1076" t="s">
        <v>37872</v>
      </c>
      <c r="D12" s="1066" t="s">
        <v>37735</v>
      </c>
      <c r="E12" s="1067" t="s">
        <v>37717</v>
      </c>
      <c r="F12" s="1068">
        <v>0.69</v>
      </c>
      <c r="G12" s="1067">
        <v>2017</v>
      </c>
      <c r="H12" s="1066" t="s">
        <v>37736</v>
      </c>
      <c r="I12" s="1069">
        <v>0.75</v>
      </c>
      <c r="J12" s="1068">
        <v>0.75</v>
      </c>
      <c r="K12" s="1070">
        <v>62607827.769999996</v>
      </c>
      <c r="L12" s="1069">
        <v>0.83</v>
      </c>
      <c r="M12" s="1071">
        <v>1</v>
      </c>
      <c r="N12" s="1068">
        <v>1</v>
      </c>
      <c r="O12" s="1068">
        <f t="shared" si="0"/>
        <v>1</v>
      </c>
      <c r="P12" s="1070">
        <v>64769114</v>
      </c>
      <c r="Q12" s="1068">
        <v>1</v>
      </c>
      <c r="R12" s="1069">
        <v>1</v>
      </c>
      <c r="S12" s="1082">
        <v>68456406</v>
      </c>
      <c r="T12" s="1073">
        <v>1</v>
      </c>
    </row>
    <row r="13" spans="1:20" s="1062" customFormat="1" ht="30.4">
      <c r="A13" s="1268" t="s">
        <v>37873</v>
      </c>
      <c r="B13" s="1270" t="s">
        <v>37737</v>
      </c>
      <c r="C13" s="1084" t="s">
        <v>37874</v>
      </c>
      <c r="D13" s="1084" t="s">
        <v>37738</v>
      </c>
      <c r="E13" s="1085" t="s">
        <v>37720</v>
      </c>
      <c r="F13" s="1085">
        <v>1</v>
      </c>
      <c r="G13" s="1085">
        <v>1940</v>
      </c>
      <c r="H13" s="1084">
        <v>3</v>
      </c>
      <c r="I13" s="1084" t="s">
        <v>37875</v>
      </c>
      <c r="J13" s="1086">
        <v>0</v>
      </c>
      <c r="K13" s="1070">
        <v>1034839.1</v>
      </c>
      <c r="L13" s="1087">
        <v>0.84</v>
      </c>
      <c r="M13" s="1084">
        <v>0</v>
      </c>
      <c r="N13" s="1084">
        <v>0</v>
      </c>
      <c r="O13" s="1084">
        <v>0</v>
      </c>
      <c r="P13" s="1070">
        <v>9328875.8000000007</v>
      </c>
      <c r="Q13" s="1087">
        <v>1</v>
      </c>
      <c r="R13" s="1084">
        <v>3</v>
      </c>
      <c r="S13" s="1082">
        <v>57217019</v>
      </c>
      <c r="T13" s="1088">
        <v>2</v>
      </c>
    </row>
    <row r="14" spans="1:20" s="1062" customFormat="1" ht="37.799999999999997" customHeight="1">
      <c r="A14" s="1269"/>
      <c r="B14" s="1270"/>
      <c r="C14" s="1084" t="s">
        <v>37876</v>
      </c>
      <c r="D14" s="1084" t="s">
        <v>37739</v>
      </c>
      <c r="E14" s="1085" t="s">
        <v>37720</v>
      </c>
      <c r="F14" s="1085">
        <v>649</v>
      </c>
      <c r="G14" s="1085">
        <v>2008</v>
      </c>
      <c r="H14" s="1084">
        <v>1163</v>
      </c>
      <c r="I14" s="1084">
        <v>1256</v>
      </c>
      <c r="J14" s="1068">
        <v>1.08</v>
      </c>
      <c r="K14" s="1070">
        <v>270175166.69999999</v>
      </c>
      <c r="L14" s="1087">
        <v>0.84</v>
      </c>
      <c r="M14" s="1084">
        <v>1165</v>
      </c>
      <c r="N14" s="1084">
        <v>1244</v>
      </c>
      <c r="O14" s="1087">
        <v>1.07</v>
      </c>
      <c r="P14" s="1070">
        <v>238977432.59999999</v>
      </c>
      <c r="Q14" s="1087">
        <v>1</v>
      </c>
      <c r="R14" s="1084">
        <v>1165</v>
      </c>
      <c r="S14" s="1082">
        <v>89330539.299999997</v>
      </c>
      <c r="T14" s="1088">
        <v>1151</v>
      </c>
    </row>
    <row r="15" spans="1:20" s="1062" customFormat="1" ht="57.6" customHeight="1">
      <c r="A15" s="1269"/>
      <c r="B15" s="1270"/>
      <c r="C15" s="1084" t="s">
        <v>37877</v>
      </c>
      <c r="D15" s="1084" t="s">
        <v>37740</v>
      </c>
      <c r="E15" s="1085" t="s">
        <v>37720</v>
      </c>
      <c r="F15" s="1085">
        <v>1</v>
      </c>
      <c r="G15" s="1085">
        <v>2012</v>
      </c>
      <c r="H15" s="1084">
        <v>8</v>
      </c>
      <c r="I15" s="1084">
        <v>2</v>
      </c>
      <c r="J15" s="1086">
        <v>0.25</v>
      </c>
      <c r="K15" s="1070">
        <v>35772354.200000003</v>
      </c>
      <c r="L15" s="1087">
        <v>0.82</v>
      </c>
      <c r="M15" s="1084">
        <v>6</v>
      </c>
      <c r="N15" s="1084">
        <v>3</v>
      </c>
      <c r="O15" s="1087">
        <v>0.5</v>
      </c>
      <c r="P15" s="1070">
        <v>34208726.600000001</v>
      </c>
      <c r="Q15" s="1087">
        <v>1</v>
      </c>
      <c r="R15" s="1084">
        <v>5</v>
      </c>
      <c r="S15" s="1082">
        <v>91146663.400000006</v>
      </c>
      <c r="T15" s="1088">
        <v>5</v>
      </c>
    </row>
    <row r="16" spans="1:20" s="1062" customFormat="1" ht="64.8" customHeight="1">
      <c r="A16" s="1280"/>
      <c r="B16" s="1282"/>
      <c r="C16" s="1089" t="s">
        <v>37878</v>
      </c>
      <c r="D16" s="1090"/>
      <c r="E16" s="1090"/>
      <c r="F16" s="1090"/>
      <c r="G16" s="1090"/>
      <c r="H16" s="1090"/>
      <c r="I16" s="1090"/>
      <c r="J16" s="1090"/>
      <c r="K16" s="1090"/>
      <c r="L16" s="1090"/>
      <c r="M16" s="1090"/>
      <c r="N16" s="1090"/>
      <c r="O16" s="1090"/>
      <c r="P16" s="1090"/>
      <c r="Q16" s="1090"/>
      <c r="R16" s="1090"/>
      <c r="S16" s="1091"/>
      <c r="T16" s="1092"/>
    </row>
    <row r="17" spans="1:20" s="1062" customFormat="1" ht="70.8" customHeight="1">
      <c r="A17" s="1281"/>
      <c r="B17" s="1282"/>
      <c r="C17" s="1089" t="s">
        <v>37879</v>
      </c>
      <c r="D17" s="1090"/>
      <c r="E17" s="1090"/>
      <c r="F17" s="1090"/>
      <c r="G17" s="1090"/>
      <c r="H17" s="1090"/>
      <c r="I17" s="1090"/>
      <c r="J17" s="1090"/>
      <c r="K17" s="1090"/>
      <c r="L17" s="1090"/>
      <c r="M17" s="1090"/>
      <c r="N17" s="1090"/>
      <c r="O17" s="1090"/>
      <c r="P17" s="1090"/>
      <c r="Q17" s="1090"/>
      <c r="R17" s="1090"/>
      <c r="S17" s="1091"/>
      <c r="T17" s="1092"/>
    </row>
    <row r="18" spans="1:20" s="1062" customFormat="1" ht="45" customHeight="1">
      <c r="A18" s="1281"/>
      <c r="B18" s="1282"/>
      <c r="C18" s="1089" t="s">
        <v>37880</v>
      </c>
      <c r="D18" s="1090"/>
      <c r="E18" s="1090"/>
      <c r="F18" s="1090"/>
      <c r="G18" s="1090"/>
      <c r="H18" s="1090"/>
      <c r="I18" s="1090"/>
      <c r="J18" s="1090"/>
      <c r="K18" s="1090"/>
      <c r="L18" s="1090"/>
      <c r="M18" s="1090"/>
      <c r="N18" s="1090"/>
      <c r="O18" s="1090"/>
      <c r="P18" s="1090"/>
      <c r="Q18" s="1090"/>
      <c r="R18" s="1090"/>
      <c r="S18" s="1091"/>
      <c r="T18" s="1092"/>
    </row>
    <row r="19" spans="1:20" s="1062" customFormat="1" ht="51.6" customHeight="1">
      <c r="A19" s="1281"/>
      <c r="B19" s="1282"/>
      <c r="C19" s="1089" t="s">
        <v>37881</v>
      </c>
      <c r="D19" s="1090"/>
      <c r="E19" s="1090"/>
      <c r="F19" s="1090"/>
      <c r="G19" s="1090"/>
      <c r="H19" s="1090"/>
      <c r="I19" s="1090"/>
      <c r="J19" s="1090"/>
      <c r="K19" s="1090"/>
      <c r="L19" s="1090"/>
      <c r="M19" s="1090"/>
      <c r="N19" s="1090"/>
      <c r="O19" s="1090"/>
      <c r="P19" s="1090"/>
      <c r="Q19" s="1090"/>
      <c r="R19" s="1090"/>
      <c r="S19" s="1091"/>
      <c r="T19" s="1092"/>
    </row>
    <row r="20" spans="1:20" s="1062" customFormat="1" ht="55.25" customHeight="1">
      <c r="A20" s="1281"/>
      <c r="B20" s="1282"/>
      <c r="C20" s="1089" t="s">
        <v>37882</v>
      </c>
      <c r="D20" s="1090"/>
      <c r="E20" s="1090"/>
      <c r="F20" s="1090"/>
      <c r="G20" s="1090"/>
      <c r="H20" s="1090"/>
      <c r="I20" s="1090"/>
      <c r="J20" s="1090"/>
      <c r="K20" s="1090"/>
      <c r="L20" s="1090"/>
      <c r="M20" s="1090"/>
      <c r="N20" s="1090"/>
      <c r="O20" s="1090"/>
      <c r="P20" s="1090"/>
      <c r="Q20" s="1090"/>
      <c r="R20" s="1090"/>
      <c r="S20" s="1091"/>
      <c r="T20" s="1092"/>
    </row>
    <row r="21" spans="1:20" s="1062" customFormat="1" ht="42" customHeight="1">
      <c r="A21" s="1281"/>
      <c r="B21" s="1282"/>
      <c r="C21" s="1089" t="s">
        <v>37883</v>
      </c>
      <c r="D21" s="1090"/>
      <c r="E21" s="1090"/>
      <c r="F21" s="1090"/>
      <c r="G21" s="1090"/>
      <c r="H21" s="1090"/>
      <c r="I21" s="1090"/>
      <c r="J21" s="1090"/>
      <c r="K21" s="1090"/>
      <c r="L21" s="1090"/>
      <c r="M21" s="1090"/>
      <c r="N21" s="1090"/>
      <c r="O21" s="1090"/>
      <c r="P21" s="1090"/>
      <c r="Q21" s="1090"/>
      <c r="R21" s="1090"/>
      <c r="S21" s="1091"/>
      <c r="T21" s="1092"/>
    </row>
    <row r="22" spans="1:20" s="1062" customFormat="1" ht="48" customHeight="1">
      <c r="A22" s="1281"/>
      <c r="B22" s="1282"/>
      <c r="C22" s="1089" t="s">
        <v>37884</v>
      </c>
      <c r="D22" s="1090"/>
      <c r="E22" s="1090"/>
      <c r="F22" s="1090"/>
      <c r="G22" s="1090"/>
      <c r="H22" s="1090"/>
      <c r="I22" s="1090"/>
      <c r="J22" s="1090"/>
      <c r="K22" s="1090"/>
      <c r="L22" s="1090"/>
      <c r="M22" s="1090"/>
      <c r="N22" s="1090"/>
      <c r="O22" s="1090"/>
      <c r="P22" s="1090"/>
      <c r="Q22" s="1090"/>
      <c r="R22" s="1090"/>
      <c r="S22" s="1091"/>
      <c r="T22" s="1092"/>
    </row>
    <row r="23" spans="1:20" s="1062" customFormat="1" ht="65.45" customHeight="1">
      <c r="A23" s="1268" t="s">
        <v>37885</v>
      </c>
      <c r="B23" s="1283" t="s">
        <v>37725</v>
      </c>
      <c r="C23" s="1084" t="s">
        <v>37886</v>
      </c>
      <c r="D23" s="1084" t="s">
        <v>37741</v>
      </c>
      <c r="E23" s="1085" t="s">
        <v>37720</v>
      </c>
      <c r="F23" s="1085">
        <v>383</v>
      </c>
      <c r="G23" s="1085">
        <v>2021</v>
      </c>
      <c r="H23" s="1081">
        <v>520</v>
      </c>
      <c r="I23" s="1081">
        <v>415</v>
      </c>
      <c r="J23" s="1093">
        <f>+I23/H23</f>
        <v>0.79807692307692313</v>
      </c>
      <c r="K23" s="1094">
        <v>4474506.3</v>
      </c>
      <c r="L23" s="1093">
        <v>0.11070000000000001</v>
      </c>
      <c r="M23" s="1081">
        <v>433</v>
      </c>
      <c r="N23" s="1081">
        <v>433</v>
      </c>
      <c r="O23" s="1095">
        <f>+N23/M23</f>
        <v>1</v>
      </c>
      <c r="P23" s="1094">
        <v>784217</v>
      </c>
      <c r="Q23" s="1093">
        <v>0.15809999999999999</v>
      </c>
      <c r="R23" s="1081">
        <v>433</v>
      </c>
      <c r="S23" s="1096">
        <v>10919571</v>
      </c>
      <c r="T23" s="1097">
        <v>437</v>
      </c>
    </row>
    <row r="24" spans="1:20" s="1062" customFormat="1" ht="61.5" customHeight="1">
      <c r="A24" s="1281"/>
      <c r="B24" s="1284"/>
      <c r="C24" s="1084" t="s">
        <v>37887</v>
      </c>
      <c r="D24" s="1084" t="s">
        <v>37742</v>
      </c>
      <c r="E24" s="1085" t="s">
        <v>37720</v>
      </c>
      <c r="F24" s="1085">
        <v>0</v>
      </c>
      <c r="G24" s="1085">
        <v>2021</v>
      </c>
      <c r="H24" s="1098" t="s">
        <v>37734</v>
      </c>
      <c r="I24" s="1098" t="s">
        <v>37734</v>
      </c>
      <c r="J24" s="1079" t="s">
        <v>37734</v>
      </c>
      <c r="K24" s="1094">
        <v>31019469</v>
      </c>
      <c r="L24" s="1079">
        <v>0.88619999999999999</v>
      </c>
      <c r="M24" s="1099">
        <v>83.3</v>
      </c>
      <c r="N24" s="1081">
        <v>78.5</v>
      </c>
      <c r="O24" s="1095">
        <f t="shared" ref="O24:O33" si="1">+N24/M24</f>
        <v>0.94237695078031214</v>
      </c>
      <c r="P24" s="1094">
        <v>30775562</v>
      </c>
      <c r="Q24" s="1093">
        <v>0.84</v>
      </c>
      <c r="R24" s="1079">
        <v>86.9</v>
      </c>
      <c r="S24" s="1096">
        <v>33264252</v>
      </c>
      <c r="T24" s="1100">
        <v>88.4</v>
      </c>
    </row>
    <row r="25" spans="1:20" s="1062" customFormat="1" ht="61.5" customHeight="1">
      <c r="A25" s="1281"/>
      <c r="B25" s="1284"/>
      <c r="C25" s="1084" t="s">
        <v>37743</v>
      </c>
      <c r="D25" s="1084" t="s">
        <v>37744</v>
      </c>
      <c r="E25" s="1085" t="s">
        <v>37720</v>
      </c>
      <c r="F25" s="1101">
        <v>0.154</v>
      </c>
      <c r="G25" s="1085">
        <v>2021</v>
      </c>
      <c r="H25" s="1101">
        <v>0.13</v>
      </c>
      <c r="I25" s="1101">
        <v>0.14000000000000001</v>
      </c>
      <c r="J25" s="1093">
        <f>+I25/H25</f>
        <v>1.0769230769230771</v>
      </c>
      <c r="K25" s="1094">
        <v>83746.7</v>
      </c>
      <c r="L25" s="1101">
        <v>2.5999999999999999E-3</v>
      </c>
      <c r="M25" s="1078">
        <v>0.15</v>
      </c>
      <c r="N25" s="1078">
        <v>0.15</v>
      </c>
      <c r="O25" s="1095">
        <f t="shared" si="1"/>
        <v>1</v>
      </c>
      <c r="P25" s="1094">
        <v>185363</v>
      </c>
      <c r="Q25" s="1093">
        <v>2E-3</v>
      </c>
      <c r="R25" s="1078">
        <v>0.14000000000000001</v>
      </c>
      <c r="S25" s="1096">
        <v>99471</v>
      </c>
      <c r="T25" s="1102">
        <v>0.14000000000000001</v>
      </c>
    </row>
    <row r="26" spans="1:20" s="1062" customFormat="1" ht="86.45" customHeight="1">
      <c r="A26" s="1285" t="s">
        <v>37888</v>
      </c>
      <c r="B26" s="1288" t="s">
        <v>37745</v>
      </c>
      <c r="C26" s="1103" t="s">
        <v>37889</v>
      </c>
      <c r="D26" s="1103" t="s">
        <v>37746</v>
      </c>
      <c r="E26" s="1079" t="s">
        <v>37720</v>
      </c>
      <c r="F26" s="1094">
        <v>15840</v>
      </c>
      <c r="G26" s="1094">
        <v>2019</v>
      </c>
      <c r="H26" s="1104">
        <v>17100</v>
      </c>
      <c r="I26" s="1105" t="s">
        <v>37850</v>
      </c>
      <c r="J26" s="1106">
        <v>0</v>
      </c>
      <c r="K26" s="1107">
        <v>197835758</v>
      </c>
      <c r="L26" s="1106">
        <v>0.92</v>
      </c>
      <c r="M26" s="1104">
        <v>18200</v>
      </c>
      <c r="N26" s="1104">
        <v>18200</v>
      </c>
      <c r="O26" s="1095">
        <f t="shared" si="1"/>
        <v>1</v>
      </c>
      <c r="P26" s="1107">
        <v>143072283</v>
      </c>
      <c r="Q26" s="1086">
        <v>0.46</v>
      </c>
      <c r="R26" s="1104">
        <v>19600</v>
      </c>
      <c r="S26" s="1108">
        <v>104708778</v>
      </c>
      <c r="T26" s="1109">
        <v>21200</v>
      </c>
    </row>
    <row r="27" spans="1:20" s="1062" customFormat="1" ht="80.45" customHeight="1">
      <c r="A27" s="1286"/>
      <c r="B27" s="1288"/>
      <c r="C27" s="1103" t="s">
        <v>37890</v>
      </c>
      <c r="D27" s="1103" t="s">
        <v>37747</v>
      </c>
      <c r="E27" s="1079" t="s">
        <v>37720</v>
      </c>
      <c r="F27" s="1079">
        <v>57</v>
      </c>
      <c r="G27" s="1079">
        <v>2020</v>
      </c>
      <c r="H27" s="1110">
        <v>244</v>
      </c>
      <c r="I27" s="1111" t="s">
        <v>37851</v>
      </c>
      <c r="J27" s="1112">
        <v>0.25480000000000003</v>
      </c>
      <c r="K27" s="1107">
        <v>87758338</v>
      </c>
      <c r="L27" s="1106">
        <v>1</v>
      </c>
      <c r="M27" s="1103">
        <v>257</v>
      </c>
      <c r="N27" s="1103">
        <v>257</v>
      </c>
      <c r="O27" s="1095">
        <f t="shared" si="1"/>
        <v>1</v>
      </c>
      <c r="P27" s="1107">
        <v>92165425</v>
      </c>
      <c r="Q27" s="1086">
        <v>0.95</v>
      </c>
      <c r="R27" s="1103">
        <v>269</v>
      </c>
      <c r="S27" s="1108">
        <v>94827678</v>
      </c>
      <c r="T27" s="1113">
        <v>283</v>
      </c>
    </row>
    <row r="28" spans="1:20" s="1062" customFormat="1" ht="51" customHeight="1">
      <c r="A28" s="1286"/>
      <c r="B28" s="1288"/>
      <c r="C28" s="1310" t="s">
        <v>37891</v>
      </c>
      <c r="D28" s="1103" t="s">
        <v>37748</v>
      </c>
      <c r="E28" s="1079" t="s">
        <v>37720</v>
      </c>
      <c r="F28" s="1094">
        <v>220218</v>
      </c>
      <c r="G28" s="1079">
        <v>2020</v>
      </c>
      <c r="H28" s="1107">
        <v>264000</v>
      </c>
      <c r="I28" s="1107">
        <v>215165</v>
      </c>
      <c r="J28" s="1112">
        <v>0.81499999999999995</v>
      </c>
      <c r="K28" s="1311">
        <v>1198056</v>
      </c>
      <c r="L28" s="1313">
        <v>0.8</v>
      </c>
      <c r="M28" s="1104">
        <v>267000</v>
      </c>
      <c r="N28" s="1104">
        <v>267000</v>
      </c>
      <c r="O28" s="1095">
        <f t="shared" si="1"/>
        <v>1</v>
      </c>
      <c r="P28" s="1302">
        <v>2920014</v>
      </c>
      <c r="Q28" s="1304">
        <v>0.31</v>
      </c>
      <c r="R28" s="1104">
        <v>270000</v>
      </c>
      <c r="S28" s="1291">
        <v>5461020</v>
      </c>
      <c r="T28" s="1109">
        <v>273000</v>
      </c>
    </row>
    <row r="29" spans="1:20" s="1062" customFormat="1" ht="50.45" customHeight="1">
      <c r="A29" s="1286"/>
      <c r="B29" s="1288"/>
      <c r="C29" s="1310"/>
      <c r="D29" s="1103" t="s">
        <v>37749</v>
      </c>
      <c r="E29" s="1079" t="s">
        <v>37717</v>
      </c>
      <c r="F29" s="1079">
        <v>3.7</v>
      </c>
      <c r="G29" s="1079">
        <v>2019</v>
      </c>
      <c r="H29" s="1111">
        <v>3.5</v>
      </c>
      <c r="I29" s="1111">
        <v>0.6</v>
      </c>
      <c r="J29" s="1112">
        <v>1</v>
      </c>
      <c r="K29" s="1312"/>
      <c r="L29" s="1312"/>
      <c r="M29" s="1103">
        <v>3.35</v>
      </c>
      <c r="N29" s="1103">
        <v>3.35</v>
      </c>
      <c r="O29" s="1095">
        <f t="shared" si="1"/>
        <v>1</v>
      </c>
      <c r="P29" s="1303"/>
      <c r="Q29" s="1303"/>
      <c r="R29" s="1114">
        <v>3.2</v>
      </c>
      <c r="S29" s="1292"/>
      <c r="T29" s="1115">
        <v>3.05</v>
      </c>
    </row>
    <row r="30" spans="1:20" s="1062" customFormat="1" ht="51" customHeight="1">
      <c r="A30" s="1286"/>
      <c r="B30" s="1288"/>
      <c r="C30" s="1310"/>
      <c r="D30" s="1103" t="s">
        <v>37750</v>
      </c>
      <c r="E30" s="1079" t="s">
        <v>37717</v>
      </c>
      <c r="F30" s="1079">
        <v>27.2</v>
      </c>
      <c r="G30" s="1079">
        <v>2019</v>
      </c>
      <c r="H30" s="1116">
        <v>25.2</v>
      </c>
      <c r="I30" s="1116">
        <v>9.6</v>
      </c>
      <c r="J30" s="1112">
        <v>1</v>
      </c>
      <c r="K30" s="1312"/>
      <c r="L30" s="1312"/>
      <c r="M30" s="1103">
        <v>24.7</v>
      </c>
      <c r="N30" s="1103">
        <v>24.7</v>
      </c>
      <c r="O30" s="1095">
        <f t="shared" si="1"/>
        <v>1</v>
      </c>
      <c r="P30" s="1303"/>
      <c r="Q30" s="1303"/>
      <c r="R30" s="1117">
        <v>24.2</v>
      </c>
      <c r="S30" s="1292"/>
      <c r="T30" s="1113">
        <v>23.7</v>
      </c>
    </row>
    <row r="31" spans="1:20" s="1062" customFormat="1" ht="93.6" customHeight="1">
      <c r="A31" s="1286"/>
      <c r="B31" s="1288"/>
      <c r="C31" s="1103" t="s">
        <v>37892</v>
      </c>
      <c r="D31" s="1103" t="s">
        <v>37751</v>
      </c>
      <c r="E31" s="1079" t="s">
        <v>37720</v>
      </c>
      <c r="F31" s="1079">
        <v>126</v>
      </c>
      <c r="G31" s="1079">
        <v>2020</v>
      </c>
      <c r="H31" s="1110">
        <v>117</v>
      </c>
      <c r="I31" s="1110">
        <v>142</v>
      </c>
      <c r="J31" s="1112">
        <v>1.2137</v>
      </c>
      <c r="K31" s="1107">
        <v>25203275</v>
      </c>
      <c r="L31" s="1106">
        <v>0.99</v>
      </c>
      <c r="M31" s="1103">
        <v>128</v>
      </c>
      <c r="N31" s="1103">
        <v>128</v>
      </c>
      <c r="O31" s="1095">
        <f t="shared" si="1"/>
        <v>1</v>
      </c>
      <c r="P31" s="1118">
        <v>6462969</v>
      </c>
      <c r="Q31" s="1086">
        <v>0.54</v>
      </c>
      <c r="R31" s="1103">
        <v>141</v>
      </c>
      <c r="S31" s="1108">
        <v>29870495</v>
      </c>
      <c r="T31" s="1113">
        <v>155</v>
      </c>
    </row>
    <row r="32" spans="1:20" s="1062" customFormat="1" ht="54.6" customHeight="1">
      <c r="A32" s="1286"/>
      <c r="B32" s="1119" t="s">
        <v>37737</v>
      </c>
      <c r="C32" s="1103" t="s">
        <v>37893</v>
      </c>
      <c r="D32" s="1103" t="s">
        <v>37752</v>
      </c>
      <c r="E32" s="1079" t="s">
        <v>37717</v>
      </c>
      <c r="F32" s="1079">
        <v>69</v>
      </c>
      <c r="G32" s="1079">
        <v>2020</v>
      </c>
      <c r="H32" s="1112">
        <v>0.75</v>
      </c>
      <c r="I32" s="1093">
        <v>0.89859999999999995</v>
      </c>
      <c r="J32" s="1112">
        <v>1.1980999999999999</v>
      </c>
      <c r="K32" s="1107">
        <v>26726509</v>
      </c>
      <c r="L32" s="1106">
        <v>0.97</v>
      </c>
      <c r="M32" s="1112">
        <v>0.8</v>
      </c>
      <c r="N32" s="1112">
        <v>0.8</v>
      </c>
      <c r="O32" s="1095">
        <f t="shared" si="1"/>
        <v>1</v>
      </c>
      <c r="P32" s="1118">
        <v>54542055</v>
      </c>
      <c r="Q32" s="1086">
        <v>0.56999999999999995</v>
      </c>
      <c r="R32" s="1086">
        <v>0.85</v>
      </c>
      <c r="S32" s="1108">
        <v>40922305</v>
      </c>
      <c r="T32" s="1113">
        <v>90</v>
      </c>
    </row>
    <row r="33" spans="1:20" s="1062" customFormat="1" ht="61.25" customHeight="1">
      <c r="A33" s="1287"/>
      <c r="B33" s="1119" t="s">
        <v>37753</v>
      </c>
      <c r="C33" s="1120" t="s">
        <v>37894</v>
      </c>
      <c r="D33" s="1121" t="s">
        <v>37754</v>
      </c>
      <c r="E33" s="1085" t="s">
        <v>37717</v>
      </c>
      <c r="F33" s="1079">
        <v>0</v>
      </c>
      <c r="G33" s="1079">
        <v>2020</v>
      </c>
      <c r="H33" s="1112">
        <v>0.5</v>
      </c>
      <c r="I33" s="1105" t="s">
        <v>37895</v>
      </c>
      <c r="J33" s="1106">
        <v>0</v>
      </c>
      <c r="K33" s="1107">
        <v>191642</v>
      </c>
      <c r="L33" s="1106">
        <v>0.73</v>
      </c>
      <c r="M33" s="1112">
        <v>0.55000000000000004</v>
      </c>
      <c r="N33" s="1112">
        <v>0.55000000000000004</v>
      </c>
      <c r="O33" s="1095">
        <f t="shared" si="1"/>
        <v>1</v>
      </c>
      <c r="P33" s="1118">
        <v>115334</v>
      </c>
      <c r="Q33" s="1086">
        <v>0.56999999999999995</v>
      </c>
      <c r="R33" s="1086">
        <v>0.6</v>
      </c>
      <c r="S33" s="1122">
        <v>0</v>
      </c>
      <c r="T33" s="1113">
        <v>65</v>
      </c>
    </row>
    <row r="34" spans="1:20" s="1062" customFormat="1" ht="45.6" customHeight="1">
      <c r="A34" s="1294" t="s">
        <v>37896</v>
      </c>
      <c r="B34" s="1123" t="s">
        <v>5</v>
      </c>
      <c r="C34" s="1121" t="s">
        <v>37897</v>
      </c>
      <c r="D34" s="1121" t="s">
        <v>37755</v>
      </c>
      <c r="E34" s="1085" t="s">
        <v>37756</v>
      </c>
      <c r="F34" s="1085">
        <v>0</v>
      </c>
      <c r="G34" s="1085">
        <v>2021</v>
      </c>
      <c r="H34" s="1124" t="s">
        <v>37734</v>
      </c>
      <c r="I34" s="1124" t="s">
        <v>37734</v>
      </c>
      <c r="J34" s="1079" t="s">
        <v>37734</v>
      </c>
      <c r="K34" s="1079" t="s">
        <v>37734</v>
      </c>
      <c r="L34" s="1079" t="s">
        <v>37734</v>
      </c>
      <c r="M34" s="1125">
        <v>10</v>
      </c>
      <c r="N34" s="1125">
        <v>0</v>
      </c>
      <c r="O34" s="1126">
        <v>0</v>
      </c>
      <c r="P34" s="1118">
        <v>3600556</v>
      </c>
      <c r="Q34" s="1124">
        <v>0.97</v>
      </c>
      <c r="R34" s="1125">
        <v>25</v>
      </c>
      <c r="S34" s="1108">
        <v>3724795</v>
      </c>
      <c r="T34" s="1127">
        <v>40</v>
      </c>
    </row>
    <row r="35" spans="1:20" s="1062" customFormat="1" ht="51.6" customHeight="1">
      <c r="A35" s="1295"/>
      <c r="B35" s="1296" t="s">
        <v>37737</v>
      </c>
      <c r="C35" s="1297" t="s">
        <v>37898</v>
      </c>
      <c r="D35" s="1128" t="s">
        <v>37757</v>
      </c>
      <c r="E35" s="1085" t="s">
        <v>37717</v>
      </c>
      <c r="F35" s="1101">
        <v>0.22700000000000001</v>
      </c>
      <c r="G35" s="1085">
        <v>2021</v>
      </c>
      <c r="H35" s="1124" t="s">
        <v>37734</v>
      </c>
      <c r="I35" s="1124" t="s">
        <v>37734</v>
      </c>
      <c r="J35" s="1079" t="s">
        <v>37734</v>
      </c>
      <c r="K35" s="1079" t="s">
        <v>37734</v>
      </c>
      <c r="L35" s="1079" t="s">
        <v>37734</v>
      </c>
      <c r="M35" s="1124">
        <v>0.3</v>
      </c>
      <c r="N35" s="1126">
        <v>0.433</v>
      </c>
      <c r="O35" s="1126">
        <v>1.4E-2</v>
      </c>
      <c r="P35" s="1118">
        <v>2082624</v>
      </c>
      <c r="Q35" s="1124">
        <v>0.98</v>
      </c>
      <c r="R35" s="1124">
        <v>0.5</v>
      </c>
      <c r="S35" s="1108" t="s">
        <v>37758</v>
      </c>
      <c r="T35" s="1127">
        <v>70</v>
      </c>
    </row>
    <row r="36" spans="1:20" s="1062" customFormat="1" ht="48" customHeight="1">
      <c r="A36" s="1295"/>
      <c r="B36" s="1296"/>
      <c r="C36" s="1298"/>
      <c r="D36" s="1128" t="s">
        <v>37759</v>
      </c>
      <c r="E36" s="1079" t="s">
        <v>37756</v>
      </c>
      <c r="F36" s="1085">
        <v>4.5</v>
      </c>
      <c r="G36" s="1085">
        <v>2021</v>
      </c>
      <c r="H36" s="1124" t="s">
        <v>37734</v>
      </c>
      <c r="I36" s="1124" t="s">
        <v>37734</v>
      </c>
      <c r="J36" s="1079" t="s">
        <v>37734</v>
      </c>
      <c r="K36" s="1079" t="s">
        <v>37734</v>
      </c>
      <c r="L36" s="1079" t="s">
        <v>37734</v>
      </c>
      <c r="M36" s="1129">
        <v>11.2</v>
      </c>
      <c r="N36" s="1129">
        <v>64.5</v>
      </c>
      <c r="O36" s="1126">
        <v>5.8000000000000003E-2</v>
      </c>
      <c r="P36" s="1118">
        <v>1930139</v>
      </c>
      <c r="Q36" s="1124">
        <v>0.98</v>
      </c>
      <c r="R36" s="1129">
        <v>24.4</v>
      </c>
      <c r="S36" s="1108">
        <v>1988324</v>
      </c>
      <c r="T36" s="1130">
        <v>40.6</v>
      </c>
    </row>
    <row r="37" spans="1:20" s="1062" customFormat="1" ht="55.8" customHeight="1">
      <c r="A37" s="1295"/>
      <c r="B37" s="1296"/>
      <c r="C37" s="1131" t="s">
        <v>37899</v>
      </c>
      <c r="D37" s="1128" t="s">
        <v>37760</v>
      </c>
      <c r="E37" s="1085" t="s">
        <v>37717</v>
      </c>
      <c r="F37" s="1086">
        <v>0.73</v>
      </c>
      <c r="G37" s="1085">
        <v>2021</v>
      </c>
      <c r="H37" s="1124" t="s">
        <v>37734</v>
      </c>
      <c r="I37" s="1124" t="s">
        <v>37734</v>
      </c>
      <c r="J37" s="1079" t="s">
        <v>37734</v>
      </c>
      <c r="K37" s="1079" t="s">
        <v>37734</v>
      </c>
      <c r="L37" s="1079" t="s">
        <v>37734</v>
      </c>
      <c r="M37" s="1124">
        <v>0.75</v>
      </c>
      <c r="N37" s="1124">
        <v>0</v>
      </c>
      <c r="O37" s="1126">
        <v>0</v>
      </c>
      <c r="P37" s="1118">
        <v>8064139</v>
      </c>
      <c r="Q37" s="1124">
        <v>0.98</v>
      </c>
      <c r="R37" s="1124">
        <v>0.83</v>
      </c>
      <c r="S37" s="1108">
        <v>10446319</v>
      </c>
      <c r="T37" s="1132">
        <v>0.88</v>
      </c>
    </row>
    <row r="38" spans="1:20" s="1062" customFormat="1" ht="60.6" customHeight="1">
      <c r="A38" s="1295"/>
      <c r="B38" s="1133" t="s">
        <v>37761</v>
      </c>
      <c r="C38" s="1131" t="s">
        <v>37900</v>
      </c>
      <c r="D38" s="1128" t="s">
        <v>37762</v>
      </c>
      <c r="E38" s="1085" t="s">
        <v>37717</v>
      </c>
      <c r="F38" s="1085">
        <v>0</v>
      </c>
      <c r="G38" s="1085">
        <v>2021</v>
      </c>
      <c r="H38" s="1124" t="s">
        <v>37734</v>
      </c>
      <c r="I38" s="1124" t="s">
        <v>37734</v>
      </c>
      <c r="J38" s="1079" t="s">
        <v>37734</v>
      </c>
      <c r="K38" s="1079" t="s">
        <v>37734</v>
      </c>
      <c r="L38" s="1079" t="s">
        <v>37734</v>
      </c>
      <c r="M38" s="1124">
        <v>0.95</v>
      </c>
      <c r="N38" s="1124">
        <v>1</v>
      </c>
      <c r="O38" s="1124">
        <v>0.3</v>
      </c>
      <c r="P38" s="1118">
        <v>44000</v>
      </c>
      <c r="Q38" s="1124">
        <v>1</v>
      </c>
      <c r="R38" s="1124">
        <v>0.96</v>
      </c>
      <c r="S38" s="1108">
        <v>0</v>
      </c>
      <c r="T38" s="1132">
        <v>0.97</v>
      </c>
    </row>
    <row r="39" spans="1:20" s="1062" customFormat="1" ht="30.6" customHeight="1">
      <c r="A39" s="1305" t="s">
        <v>37901</v>
      </c>
      <c r="B39" s="1299" t="s">
        <v>37737</v>
      </c>
      <c r="C39" s="1301" t="s">
        <v>37902</v>
      </c>
      <c r="D39" s="1079" t="s">
        <v>37763</v>
      </c>
      <c r="E39" s="1079" t="s">
        <v>37756</v>
      </c>
      <c r="F39" s="1134">
        <v>1.1402699999999999</v>
      </c>
      <c r="G39" s="1134">
        <v>2017</v>
      </c>
      <c r="H39" s="1079">
        <v>1.028</v>
      </c>
      <c r="I39" s="1135">
        <v>1.0429999999999999</v>
      </c>
      <c r="J39" s="1112">
        <f>+I39/H39</f>
        <v>1.0145914396887159</v>
      </c>
      <c r="K39" s="1302">
        <v>18206312</v>
      </c>
      <c r="L39" s="1304">
        <v>0.84</v>
      </c>
      <c r="M39" s="1079" t="s">
        <v>37764</v>
      </c>
      <c r="N39" s="1079" t="s">
        <v>37764</v>
      </c>
      <c r="O39" s="1112">
        <v>1</v>
      </c>
      <c r="P39" s="1302">
        <v>13586855</v>
      </c>
      <c r="Q39" s="1304">
        <v>0.87</v>
      </c>
      <c r="R39" s="1079" t="s">
        <v>37764</v>
      </c>
      <c r="S39" s="1291">
        <v>18264275</v>
      </c>
      <c r="T39" s="1100" t="s">
        <v>37764</v>
      </c>
    </row>
    <row r="40" spans="1:20" s="1062" customFormat="1" ht="30.6" customHeight="1">
      <c r="A40" s="1306"/>
      <c r="B40" s="1300"/>
      <c r="C40" s="1301"/>
      <c r="D40" s="1079" t="s">
        <v>37765</v>
      </c>
      <c r="E40" s="1079" t="s">
        <v>37756</v>
      </c>
      <c r="F40" s="1134">
        <v>1.65</v>
      </c>
      <c r="G40" s="1134">
        <v>2018</v>
      </c>
      <c r="H40" s="1079">
        <v>1.0920000000000001</v>
      </c>
      <c r="I40" s="1135">
        <v>1.1459999999999999</v>
      </c>
      <c r="J40" s="1112">
        <f t="shared" ref="J40:J46" si="2">+I40/H40</f>
        <v>1.0494505494505493</v>
      </c>
      <c r="K40" s="1303"/>
      <c r="L40" s="1303"/>
      <c r="M40" s="1079" t="s">
        <v>37764</v>
      </c>
      <c r="N40" s="1079" t="s">
        <v>37764</v>
      </c>
      <c r="O40" s="1112">
        <v>1</v>
      </c>
      <c r="P40" s="1303"/>
      <c r="Q40" s="1303"/>
      <c r="R40" s="1079" t="s">
        <v>37764</v>
      </c>
      <c r="S40" s="1292"/>
      <c r="T40" s="1100" t="s">
        <v>37764</v>
      </c>
    </row>
    <row r="41" spans="1:20" s="1062" customFormat="1" ht="27" customHeight="1">
      <c r="A41" s="1306"/>
      <c r="B41" s="1300"/>
      <c r="C41" s="1301"/>
      <c r="D41" s="1079" t="s">
        <v>37766</v>
      </c>
      <c r="E41" s="1079" t="s">
        <v>37756</v>
      </c>
      <c r="F41" s="1134">
        <v>1.28</v>
      </c>
      <c r="G41" s="1134">
        <v>2017</v>
      </c>
      <c r="H41" s="1079">
        <v>1.0760000000000001</v>
      </c>
      <c r="I41" s="1135">
        <v>1.571</v>
      </c>
      <c r="J41" s="1112">
        <f t="shared" si="2"/>
        <v>1.4600371747211895</v>
      </c>
      <c r="K41" s="1303"/>
      <c r="L41" s="1303"/>
      <c r="M41" s="1079" t="s">
        <v>37764</v>
      </c>
      <c r="N41" s="1079" t="s">
        <v>37764</v>
      </c>
      <c r="O41" s="1112">
        <v>1</v>
      </c>
      <c r="P41" s="1303"/>
      <c r="Q41" s="1303"/>
      <c r="R41" s="1079" t="s">
        <v>37764</v>
      </c>
      <c r="S41" s="1292"/>
      <c r="T41" s="1100" t="s">
        <v>37764</v>
      </c>
    </row>
    <row r="42" spans="1:20" s="1062" customFormat="1" ht="30.6" customHeight="1">
      <c r="A42" s="1306"/>
      <c r="B42" s="1300"/>
      <c r="C42" s="1301"/>
      <c r="D42" s="1079" t="s">
        <v>37767</v>
      </c>
      <c r="E42" s="1079" t="s">
        <v>37756</v>
      </c>
      <c r="F42" s="1134">
        <v>1</v>
      </c>
      <c r="G42" s="1134">
        <v>2017</v>
      </c>
      <c r="H42" s="1136">
        <v>1.0007999999999999</v>
      </c>
      <c r="I42" s="1135">
        <v>0.98499999999999999</v>
      </c>
      <c r="J42" s="1112">
        <f t="shared" si="2"/>
        <v>0.98421262989608316</v>
      </c>
      <c r="K42" s="1303"/>
      <c r="L42" s="1303"/>
      <c r="M42" s="1079" t="s">
        <v>37764</v>
      </c>
      <c r="N42" s="1079" t="s">
        <v>37764</v>
      </c>
      <c r="O42" s="1112">
        <v>1</v>
      </c>
      <c r="P42" s="1303"/>
      <c r="Q42" s="1303"/>
      <c r="R42" s="1079" t="s">
        <v>37764</v>
      </c>
      <c r="S42" s="1292"/>
      <c r="T42" s="1100" t="s">
        <v>37764</v>
      </c>
    </row>
    <row r="43" spans="1:20" s="1062" customFormat="1" ht="20.25">
      <c r="A43" s="1306"/>
      <c r="B43" s="1300"/>
      <c r="C43" s="1301" t="s">
        <v>37903</v>
      </c>
      <c r="D43" s="1079" t="s">
        <v>37768</v>
      </c>
      <c r="E43" s="1079" t="s">
        <v>37756</v>
      </c>
      <c r="F43" s="1079">
        <v>0.8</v>
      </c>
      <c r="G43" s="1079">
        <v>2018</v>
      </c>
      <c r="H43" s="1079">
        <v>0.86</v>
      </c>
      <c r="I43" s="1137">
        <v>0.98</v>
      </c>
      <c r="J43" s="1112">
        <f t="shared" si="2"/>
        <v>1.1395348837209303</v>
      </c>
      <c r="K43" s="1302">
        <v>20869145</v>
      </c>
      <c r="L43" s="1304">
        <v>0.91</v>
      </c>
      <c r="M43" s="1079">
        <v>0.88</v>
      </c>
      <c r="N43" s="1079">
        <v>0.88</v>
      </c>
      <c r="O43" s="1112">
        <v>1</v>
      </c>
      <c r="P43" s="1302">
        <v>32119070</v>
      </c>
      <c r="Q43" s="1304">
        <v>0.74</v>
      </c>
      <c r="R43" s="1137">
        <v>0.9</v>
      </c>
      <c r="S43" s="1291">
        <v>29281407</v>
      </c>
      <c r="T43" s="1138">
        <v>0.92</v>
      </c>
    </row>
    <row r="44" spans="1:20" s="1062" customFormat="1" ht="24" customHeight="1">
      <c r="A44" s="1306"/>
      <c r="B44" s="1300"/>
      <c r="C44" s="1301"/>
      <c r="D44" s="1079" t="s">
        <v>37769</v>
      </c>
      <c r="E44" s="1079" t="s">
        <v>37756</v>
      </c>
      <c r="F44" s="1079">
        <v>0.8</v>
      </c>
      <c r="G44" s="1079">
        <v>2019</v>
      </c>
      <c r="H44" s="1079">
        <v>0.87</v>
      </c>
      <c r="I44" s="1137">
        <v>0.89</v>
      </c>
      <c r="J44" s="1112">
        <f t="shared" si="2"/>
        <v>1.0229885057471264</v>
      </c>
      <c r="K44" s="1303"/>
      <c r="L44" s="1303"/>
      <c r="M44" s="1079">
        <v>0.89</v>
      </c>
      <c r="N44" s="1079">
        <v>0.89</v>
      </c>
      <c r="O44" s="1112">
        <v>1</v>
      </c>
      <c r="P44" s="1303"/>
      <c r="Q44" s="1303"/>
      <c r="R44" s="1137">
        <v>0.9</v>
      </c>
      <c r="S44" s="1292"/>
      <c r="T44" s="1138">
        <v>0.91</v>
      </c>
    </row>
    <row r="45" spans="1:20" s="1062" customFormat="1" ht="24" customHeight="1">
      <c r="A45" s="1306"/>
      <c r="B45" s="1300"/>
      <c r="C45" s="1301"/>
      <c r="D45" s="1079" t="s">
        <v>37770</v>
      </c>
      <c r="E45" s="1079" t="s">
        <v>37756</v>
      </c>
      <c r="F45" s="1079">
        <v>0.85</v>
      </c>
      <c r="G45" s="1079">
        <v>2019</v>
      </c>
      <c r="H45" s="1137">
        <v>0.82</v>
      </c>
      <c r="I45" s="1137">
        <v>0.95</v>
      </c>
      <c r="J45" s="1112">
        <f t="shared" si="2"/>
        <v>1.1585365853658536</v>
      </c>
      <c r="K45" s="1303"/>
      <c r="L45" s="1303"/>
      <c r="M45" s="1079">
        <v>0.84</v>
      </c>
      <c r="N45" s="1079">
        <v>0.84</v>
      </c>
      <c r="O45" s="1112">
        <v>1</v>
      </c>
      <c r="P45" s="1303"/>
      <c r="Q45" s="1303"/>
      <c r="R45" s="1079">
        <v>0.85</v>
      </c>
      <c r="S45" s="1292"/>
      <c r="T45" s="1100">
        <v>0.87</v>
      </c>
    </row>
    <row r="46" spans="1:20" s="1062" customFormat="1" ht="24" customHeight="1">
      <c r="A46" s="1306"/>
      <c r="B46" s="1300"/>
      <c r="C46" s="1301"/>
      <c r="D46" s="1079" t="s">
        <v>37771</v>
      </c>
      <c r="E46" s="1079" t="s">
        <v>37756</v>
      </c>
      <c r="F46" s="1079">
        <v>0.75</v>
      </c>
      <c r="G46" s="1079">
        <v>2017</v>
      </c>
      <c r="H46" s="1079">
        <v>0.77</v>
      </c>
      <c r="I46" s="1137">
        <v>0.89</v>
      </c>
      <c r="J46" s="1112">
        <f t="shared" si="2"/>
        <v>1.1558441558441559</v>
      </c>
      <c r="K46" s="1303"/>
      <c r="L46" s="1303"/>
      <c r="M46" s="1079">
        <v>0.79</v>
      </c>
      <c r="N46" s="1079">
        <v>0.79</v>
      </c>
      <c r="O46" s="1112">
        <v>1</v>
      </c>
      <c r="P46" s="1303"/>
      <c r="Q46" s="1303"/>
      <c r="R46" s="1137">
        <v>0.8</v>
      </c>
      <c r="S46" s="1292"/>
      <c r="T46" s="1138">
        <v>0.82</v>
      </c>
    </row>
    <row r="47" spans="1:20" s="1062" customFormat="1" ht="34.799999999999997" customHeight="1">
      <c r="A47" s="1306"/>
      <c r="B47" s="1300"/>
      <c r="C47" s="1301"/>
      <c r="D47" s="1079" t="s">
        <v>37772</v>
      </c>
      <c r="E47" s="1079" t="s">
        <v>37717</v>
      </c>
      <c r="F47" s="1079" t="s">
        <v>37773</v>
      </c>
      <c r="G47" s="1085">
        <v>2020</v>
      </c>
      <c r="H47" s="1112">
        <v>0.66</v>
      </c>
      <c r="I47" s="1139" t="s">
        <v>37852</v>
      </c>
      <c r="J47" s="1112">
        <v>0.76</v>
      </c>
      <c r="K47" s="1303"/>
      <c r="L47" s="1303"/>
      <c r="M47" s="1112">
        <v>0.67</v>
      </c>
      <c r="N47" s="1112">
        <v>0.67</v>
      </c>
      <c r="O47" s="1112">
        <v>1</v>
      </c>
      <c r="P47" s="1303"/>
      <c r="Q47" s="1303"/>
      <c r="R47" s="1112">
        <v>0.68</v>
      </c>
      <c r="S47" s="1292"/>
      <c r="T47" s="1140">
        <v>0.69</v>
      </c>
    </row>
    <row r="48" spans="1:20" s="1062" customFormat="1" ht="40.25" customHeight="1">
      <c r="A48" s="1306"/>
      <c r="B48" s="1300"/>
      <c r="C48" s="1301"/>
      <c r="D48" s="1079" t="s">
        <v>37774</v>
      </c>
      <c r="E48" s="1079" t="s">
        <v>37717</v>
      </c>
      <c r="F48" s="1085" t="s">
        <v>37773</v>
      </c>
      <c r="G48" s="1085">
        <v>2020</v>
      </c>
      <c r="H48" s="1112">
        <v>0.64</v>
      </c>
      <c r="I48" s="1139" t="s">
        <v>37853</v>
      </c>
      <c r="J48" s="1112">
        <v>0.69</v>
      </c>
      <c r="K48" s="1303"/>
      <c r="L48" s="1303"/>
      <c r="M48" s="1112">
        <v>0.65</v>
      </c>
      <c r="N48" s="1112">
        <v>0.65</v>
      </c>
      <c r="O48" s="1112">
        <v>1</v>
      </c>
      <c r="P48" s="1303"/>
      <c r="Q48" s="1303"/>
      <c r="R48" s="1112">
        <v>0.66</v>
      </c>
      <c r="S48" s="1292"/>
      <c r="T48" s="1140">
        <v>0.67</v>
      </c>
    </row>
    <row r="49" spans="1:20" s="1062" customFormat="1" ht="35.450000000000003" customHeight="1">
      <c r="A49" s="1306"/>
      <c r="B49" s="1300"/>
      <c r="C49" s="1301"/>
      <c r="D49" s="1079" t="s">
        <v>37775</v>
      </c>
      <c r="E49" s="1079" t="s">
        <v>37717</v>
      </c>
      <c r="F49" s="1085" t="s">
        <v>37773</v>
      </c>
      <c r="G49" s="1085">
        <v>2020</v>
      </c>
      <c r="H49" s="1112">
        <v>0.51</v>
      </c>
      <c r="I49" s="1112" t="s">
        <v>37854</v>
      </c>
      <c r="J49" s="1112">
        <v>0.56999999999999995</v>
      </c>
      <c r="K49" s="1303"/>
      <c r="L49" s="1303"/>
      <c r="M49" s="1112">
        <v>0.52</v>
      </c>
      <c r="N49" s="1112">
        <v>0.52</v>
      </c>
      <c r="O49" s="1112">
        <v>1</v>
      </c>
      <c r="P49" s="1303"/>
      <c r="Q49" s="1303"/>
      <c r="R49" s="1112">
        <v>0.53</v>
      </c>
      <c r="S49" s="1292"/>
      <c r="T49" s="1140">
        <v>0.54</v>
      </c>
    </row>
    <row r="50" spans="1:20" s="1062" customFormat="1" ht="37.799999999999997" customHeight="1">
      <c r="A50" s="1306"/>
      <c r="B50" s="1300"/>
      <c r="C50" s="1301"/>
      <c r="D50" s="1079" t="s">
        <v>37776</v>
      </c>
      <c r="E50" s="1079" t="s">
        <v>37717</v>
      </c>
      <c r="F50" s="1085" t="s">
        <v>37773</v>
      </c>
      <c r="G50" s="1085">
        <v>2020</v>
      </c>
      <c r="H50" s="1112">
        <v>0.71</v>
      </c>
      <c r="I50" s="1139" t="s">
        <v>37853</v>
      </c>
      <c r="J50" s="1112">
        <v>0.62</v>
      </c>
      <c r="K50" s="1303"/>
      <c r="L50" s="1303"/>
      <c r="M50" s="1112">
        <v>0.72</v>
      </c>
      <c r="N50" s="1112">
        <v>0.72</v>
      </c>
      <c r="O50" s="1112">
        <v>1</v>
      </c>
      <c r="P50" s="1303"/>
      <c r="Q50" s="1303"/>
      <c r="R50" s="1112">
        <v>0.73</v>
      </c>
      <c r="S50" s="1292"/>
      <c r="T50" s="1140">
        <v>0.74</v>
      </c>
    </row>
    <row r="51" spans="1:20" s="1062" customFormat="1" ht="48" customHeight="1">
      <c r="A51" s="1307" t="s">
        <v>37901</v>
      </c>
      <c r="B51" s="1300"/>
      <c r="C51" s="1301" t="s">
        <v>37904</v>
      </c>
      <c r="D51" s="1079" t="s">
        <v>37777</v>
      </c>
      <c r="E51" s="1079" t="s">
        <v>37717</v>
      </c>
      <c r="F51" s="1085" t="s">
        <v>37773</v>
      </c>
      <c r="G51" s="1079">
        <v>2019</v>
      </c>
      <c r="H51" s="1112">
        <v>0.7</v>
      </c>
      <c r="I51" s="1139">
        <v>0.92</v>
      </c>
      <c r="J51" s="1112">
        <f>+I51/H51</f>
        <v>1.3142857142857145</v>
      </c>
      <c r="K51" s="1302">
        <v>29231233</v>
      </c>
      <c r="L51" s="1304">
        <v>0.82</v>
      </c>
      <c r="M51" s="1112">
        <v>0.7</v>
      </c>
      <c r="N51" s="1112">
        <v>0.7</v>
      </c>
      <c r="O51" s="1112">
        <v>1</v>
      </c>
      <c r="P51" s="1302">
        <v>18360392</v>
      </c>
      <c r="Q51" s="1304">
        <v>0.92</v>
      </c>
      <c r="R51" s="1112">
        <v>0.7</v>
      </c>
      <c r="S51" s="1291">
        <v>24535447</v>
      </c>
      <c r="T51" s="1140">
        <v>0.7</v>
      </c>
    </row>
    <row r="52" spans="1:20" s="1062" customFormat="1" ht="45" customHeight="1">
      <c r="A52" s="1308"/>
      <c r="B52" s="1300"/>
      <c r="C52" s="1301"/>
      <c r="D52" s="1079" t="s">
        <v>37778</v>
      </c>
      <c r="E52" s="1079" t="s">
        <v>37717</v>
      </c>
      <c r="F52" s="1086">
        <v>0.46</v>
      </c>
      <c r="G52" s="1085">
        <v>2018</v>
      </c>
      <c r="H52" s="1112">
        <v>0.68</v>
      </c>
      <c r="I52" s="1112">
        <v>0.49</v>
      </c>
      <c r="J52" s="1112">
        <f t="shared" ref="J52:J59" si="3">+I52/H52</f>
        <v>0.72058823529411753</v>
      </c>
      <c r="K52" s="1303"/>
      <c r="L52" s="1303"/>
      <c r="M52" s="1112">
        <v>0.7</v>
      </c>
      <c r="N52" s="1112">
        <v>0.7</v>
      </c>
      <c r="O52" s="1112">
        <v>1</v>
      </c>
      <c r="P52" s="1303"/>
      <c r="Q52" s="1303"/>
      <c r="R52" s="1112">
        <v>0.7</v>
      </c>
      <c r="S52" s="1292"/>
      <c r="T52" s="1140">
        <v>0.72</v>
      </c>
    </row>
    <row r="53" spans="1:20" s="1062" customFormat="1" ht="52.8" customHeight="1">
      <c r="A53" s="1308"/>
      <c r="B53" s="1300"/>
      <c r="C53" s="1301" t="s">
        <v>37905</v>
      </c>
      <c r="D53" s="1079" t="s">
        <v>37779</v>
      </c>
      <c r="E53" s="1079" t="s">
        <v>37717</v>
      </c>
      <c r="F53" s="1086">
        <v>0.38</v>
      </c>
      <c r="G53" s="1085">
        <v>2017</v>
      </c>
      <c r="H53" s="1112">
        <v>0.43</v>
      </c>
      <c r="I53" s="1112">
        <v>0.52</v>
      </c>
      <c r="J53" s="1112">
        <f t="shared" si="3"/>
        <v>1.2093023255813955</v>
      </c>
      <c r="K53" s="1303"/>
      <c r="L53" s="1303"/>
      <c r="M53" s="1112">
        <v>0.44</v>
      </c>
      <c r="N53" s="1112">
        <v>0.44</v>
      </c>
      <c r="O53" s="1112">
        <v>1</v>
      </c>
      <c r="P53" s="1302">
        <v>6785859</v>
      </c>
      <c r="Q53" s="1304">
        <v>0.92</v>
      </c>
      <c r="R53" s="1112">
        <v>0.45</v>
      </c>
      <c r="S53" s="1291">
        <v>8620563</v>
      </c>
      <c r="T53" s="1140">
        <v>0.5</v>
      </c>
    </row>
    <row r="54" spans="1:20" s="1062" customFormat="1" ht="41.45" customHeight="1">
      <c r="A54" s="1308"/>
      <c r="B54" s="1300"/>
      <c r="C54" s="1301"/>
      <c r="D54" s="1079" t="s">
        <v>37780</v>
      </c>
      <c r="E54" s="1079" t="s">
        <v>37717</v>
      </c>
      <c r="F54" s="1086">
        <v>0.41</v>
      </c>
      <c r="G54" s="1085">
        <v>2018</v>
      </c>
      <c r="H54" s="1112">
        <v>0.48</v>
      </c>
      <c r="I54" s="1112">
        <v>0.28000000000000003</v>
      </c>
      <c r="J54" s="1112">
        <f t="shared" si="3"/>
        <v>0.58333333333333337</v>
      </c>
      <c r="K54" s="1303"/>
      <c r="L54" s="1303"/>
      <c r="M54" s="1112">
        <v>0.51</v>
      </c>
      <c r="N54" s="1112">
        <v>0.51</v>
      </c>
      <c r="O54" s="1112">
        <v>1</v>
      </c>
      <c r="P54" s="1303"/>
      <c r="Q54" s="1303"/>
      <c r="R54" s="1112">
        <v>0.54</v>
      </c>
      <c r="S54" s="1292"/>
      <c r="T54" s="1140">
        <v>0.55000000000000004</v>
      </c>
    </row>
    <row r="55" spans="1:20" s="1062" customFormat="1" ht="48" customHeight="1">
      <c r="A55" s="1308"/>
      <c r="B55" s="1300"/>
      <c r="C55" s="1079" t="s">
        <v>37906</v>
      </c>
      <c r="D55" s="1079" t="s">
        <v>37781</v>
      </c>
      <c r="E55" s="1079" t="s">
        <v>37756</v>
      </c>
      <c r="F55" s="1085" t="s">
        <v>37773</v>
      </c>
      <c r="G55" s="1085">
        <v>2019</v>
      </c>
      <c r="H55" s="1112">
        <v>0.5</v>
      </c>
      <c r="I55" s="1139">
        <v>0.47</v>
      </c>
      <c r="J55" s="1112">
        <f>+I55/H55</f>
        <v>0.94</v>
      </c>
      <c r="K55" s="1302">
        <v>30341505</v>
      </c>
      <c r="L55" s="1304">
        <v>0.86</v>
      </c>
      <c r="M55" s="1112">
        <v>0.52</v>
      </c>
      <c r="N55" s="1112">
        <v>0.52</v>
      </c>
      <c r="O55" s="1112">
        <v>1</v>
      </c>
      <c r="P55" s="1094">
        <v>10203367</v>
      </c>
      <c r="Q55" s="1112">
        <v>0.99</v>
      </c>
      <c r="R55" s="1112">
        <v>0.55000000000000004</v>
      </c>
      <c r="S55" s="1096">
        <v>6921336</v>
      </c>
      <c r="T55" s="1140">
        <v>0.57999999999999996</v>
      </c>
    </row>
    <row r="56" spans="1:20" s="1062" customFormat="1" ht="40.799999999999997" customHeight="1">
      <c r="A56" s="1308"/>
      <c r="B56" s="1300"/>
      <c r="C56" s="1301" t="s">
        <v>37907</v>
      </c>
      <c r="D56" s="1079" t="s">
        <v>37782</v>
      </c>
      <c r="E56" s="1079" t="s">
        <v>37717</v>
      </c>
      <c r="F56" s="1086">
        <v>0.73</v>
      </c>
      <c r="G56" s="1085">
        <v>2017</v>
      </c>
      <c r="H56" s="1112">
        <v>0.78</v>
      </c>
      <c r="I56" s="1112">
        <v>0.81</v>
      </c>
      <c r="J56" s="1112">
        <f t="shared" si="3"/>
        <v>1.0384615384615385</v>
      </c>
      <c r="K56" s="1303"/>
      <c r="L56" s="1303"/>
      <c r="M56" s="1112">
        <v>0.8</v>
      </c>
      <c r="N56" s="1112">
        <v>0.8</v>
      </c>
      <c r="O56" s="1112">
        <v>1</v>
      </c>
      <c r="P56" s="1302">
        <v>44856226</v>
      </c>
      <c r="Q56" s="1318">
        <v>0.91</v>
      </c>
      <c r="R56" s="1112">
        <v>0.8</v>
      </c>
      <c r="S56" s="1291">
        <v>33876159</v>
      </c>
      <c r="T56" s="1140">
        <v>0.81</v>
      </c>
    </row>
    <row r="57" spans="1:20" s="1062" customFormat="1" ht="39.6" customHeight="1">
      <c r="A57" s="1308"/>
      <c r="B57" s="1300"/>
      <c r="C57" s="1301"/>
      <c r="D57" s="1079" t="s">
        <v>37783</v>
      </c>
      <c r="E57" s="1079" t="s">
        <v>37717</v>
      </c>
      <c r="F57" s="1086">
        <v>0.71</v>
      </c>
      <c r="G57" s="1085">
        <v>2017</v>
      </c>
      <c r="H57" s="1112">
        <v>0.76</v>
      </c>
      <c r="I57" s="1112">
        <v>0.83</v>
      </c>
      <c r="J57" s="1112">
        <f t="shared" si="3"/>
        <v>1.0921052631578947</v>
      </c>
      <c r="K57" s="1303"/>
      <c r="L57" s="1303"/>
      <c r="M57" s="1112">
        <v>0.78</v>
      </c>
      <c r="N57" s="1112">
        <v>0.78</v>
      </c>
      <c r="O57" s="1112">
        <v>1</v>
      </c>
      <c r="P57" s="1303"/>
      <c r="Q57" s="1301"/>
      <c r="R57" s="1112">
        <v>0.8</v>
      </c>
      <c r="S57" s="1292"/>
      <c r="T57" s="1140">
        <v>0.81</v>
      </c>
    </row>
    <row r="58" spans="1:20" s="1062" customFormat="1" ht="30" customHeight="1">
      <c r="A58" s="1308"/>
      <c r="B58" s="1300"/>
      <c r="C58" s="1301"/>
      <c r="D58" s="1079" t="s">
        <v>37784</v>
      </c>
      <c r="E58" s="1079" t="s">
        <v>37717</v>
      </c>
      <c r="F58" s="1085">
        <v>0.97</v>
      </c>
      <c r="G58" s="1085">
        <v>2018</v>
      </c>
      <c r="H58" s="1079">
        <v>1</v>
      </c>
      <c r="I58" s="1137">
        <v>0.73</v>
      </c>
      <c r="J58" s="1112">
        <f t="shared" si="3"/>
        <v>0.73</v>
      </c>
      <c r="K58" s="1303"/>
      <c r="L58" s="1303"/>
      <c r="M58" s="1079">
        <v>1</v>
      </c>
      <c r="N58" s="1079">
        <v>1</v>
      </c>
      <c r="O58" s="1112">
        <v>1</v>
      </c>
      <c r="P58" s="1303"/>
      <c r="Q58" s="1301"/>
      <c r="R58" s="1079">
        <v>1</v>
      </c>
      <c r="S58" s="1292"/>
      <c r="T58" s="1100">
        <v>1</v>
      </c>
    </row>
    <row r="59" spans="1:20" s="1062" customFormat="1" ht="40.799999999999997" customHeight="1">
      <c r="A59" s="1309"/>
      <c r="B59" s="1300"/>
      <c r="C59" s="1079" t="s">
        <v>37908</v>
      </c>
      <c r="D59" s="1079" t="s">
        <v>37785</v>
      </c>
      <c r="E59" s="1079" t="s">
        <v>37717</v>
      </c>
      <c r="F59" s="1085" t="s">
        <v>37786</v>
      </c>
      <c r="G59" s="1085">
        <v>2017</v>
      </c>
      <c r="H59" s="1112">
        <v>1</v>
      </c>
      <c r="I59" s="1139">
        <v>1</v>
      </c>
      <c r="J59" s="1112">
        <f t="shared" si="3"/>
        <v>1</v>
      </c>
      <c r="K59" s="1303"/>
      <c r="L59" s="1303"/>
      <c r="M59" s="1112">
        <v>1</v>
      </c>
      <c r="N59" s="1112">
        <v>1</v>
      </c>
      <c r="O59" s="1112">
        <v>1</v>
      </c>
      <c r="P59" s="1118">
        <v>165333</v>
      </c>
      <c r="Q59" s="1112">
        <v>0.69</v>
      </c>
      <c r="R59" s="1112">
        <v>1</v>
      </c>
      <c r="S59" s="1108">
        <v>141273</v>
      </c>
      <c r="T59" s="1140">
        <v>1</v>
      </c>
    </row>
    <row r="60" spans="1:20" s="1062" customFormat="1" ht="42" customHeight="1">
      <c r="A60" s="1305" t="s">
        <v>37909</v>
      </c>
      <c r="B60" s="1317" t="s">
        <v>37787</v>
      </c>
      <c r="C60" s="1301" t="s">
        <v>37910</v>
      </c>
      <c r="D60" s="1141" t="s">
        <v>37788</v>
      </c>
      <c r="E60" s="1079" t="s">
        <v>37789</v>
      </c>
      <c r="F60" s="1142">
        <v>0.03</v>
      </c>
      <c r="G60" s="1143">
        <v>2020</v>
      </c>
      <c r="H60" s="1106">
        <v>0.03</v>
      </c>
      <c r="I60" s="1144">
        <v>3.2000000000000001E-2</v>
      </c>
      <c r="J60" s="1105">
        <v>1</v>
      </c>
      <c r="K60" s="1118">
        <v>76268955.640000001</v>
      </c>
      <c r="L60" s="1106">
        <v>0.79</v>
      </c>
      <c r="M60" s="1106">
        <v>0.03</v>
      </c>
      <c r="N60" s="1106">
        <v>0.03</v>
      </c>
      <c r="O60" s="1106">
        <v>1</v>
      </c>
      <c r="P60" s="1118">
        <v>78556873.879999995</v>
      </c>
      <c r="Q60" s="1106">
        <v>0.89</v>
      </c>
      <c r="R60" s="1106">
        <v>0.04</v>
      </c>
      <c r="S60" s="1108">
        <v>96912000.180000007</v>
      </c>
      <c r="T60" s="1145">
        <v>0.04</v>
      </c>
    </row>
    <row r="61" spans="1:20" s="1062" customFormat="1" ht="46.25" customHeight="1">
      <c r="A61" s="1306"/>
      <c r="B61" s="1317"/>
      <c r="C61" s="1301"/>
      <c r="D61" s="1141" t="s">
        <v>37790</v>
      </c>
      <c r="E61" s="1079" t="s">
        <v>37789</v>
      </c>
      <c r="F61" s="1142">
        <v>0.12</v>
      </c>
      <c r="G61" s="1143">
        <v>2020</v>
      </c>
      <c r="H61" s="1106">
        <v>0.12</v>
      </c>
      <c r="I61" s="1106">
        <v>0.25</v>
      </c>
      <c r="J61" s="1105">
        <v>1</v>
      </c>
      <c r="K61" s="1118">
        <v>15621352.359999999</v>
      </c>
      <c r="L61" s="1106">
        <v>0.79</v>
      </c>
      <c r="M61" s="1106">
        <v>0.12</v>
      </c>
      <c r="N61" s="1106">
        <v>0.15</v>
      </c>
      <c r="O61" s="1106">
        <v>1</v>
      </c>
      <c r="P61" s="1118">
        <v>16089962.119999999</v>
      </c>
      <c r="Q61" s="1106">
        <v>0.89</v>
      </c>
      <c r="R61" s="1144">
        <v>0.125</v>
      </c>
      <c r="S61" s="1108">
        <v>19849445.82</v>
      </c>
      <c r="T61" s="1146">
        <v>0.125</v>
      </c>
    </row>
    <row r="62" spans="1:20" s="1062" customFormat="1" ht="39.6" customHeight="1">
      <c r="A62" s="1306"/>
      <c r="B62" s="1317"/>
      <c r="C62" s="1301" t="s">
        <v>37911</v>
      </c>
      <c r="D62" s="1141" t="s">
        <v>37791</v>
      </c>
      <c r="E62" s="1143" t="s">
        <v>37756</v>
      </c>
      <c r="F62" s="1085">
        <v>0.85</v>
      </c>
      <c r="G62" s="1085">
        <v>2019</v>
      </c>
      <c r="H62" s="1134">
        <v>0.84</v>
      </c>
      <c r="I62" s="1134">
        <v>1.41</v>
      </c>
      <c r="J62" s="1105">
        <v>0.59599999999999997</v>
      </c>
      <c r="K62" s="1118">
        <v>59694531.380000003</v>
      </c>
      <c r="L62" s="1106">
        <v>0.87</v>
      </c>
      <c r="M62" s="1134">
        <v>0.83</v>
      </c>
      <c r="N62" s="1147">
        <v>1.0900000000000001</v>
      </c>
      <c r="O62" s="1106">
        <v>0.69</v>
      </c>
      <c r="P62" s="1118">
        <v>62694714.719999999</v>
      </c>
      <c r="Q62" s="1106">
        <v>0.86</v>
      </c>
      <c r="R62" s="1134">
        <v>0.82</v>
      </c>
      <c r="S62" s="1108">
        <v>19298270.848999999</v>
      </c>
      <c r="T62" s="1148">
        <v>0.81</v>
      </c>
    </row>
    <row r="63" spans="1:20" s="1062" customFormat="1" ht="43.25" customHeight="1">
      <c r="A63" s="1306"/>
      <c r="B63" s="1317"/>
      <c r="C63" s="1301"/>
      <c r="D63" s="1141" t="s">
        <v>37792</v>
      </c>
      <c r="E63" s="1079" t="s">
        <v>37717</v>
      </c>
      <c r="F63" s="1086">
        <v>0.37</v>
      </c>
      <c r="G63" s="1143">
        <v>2020</v>
      </c>
      <c r="H63" s="1106">
        <v>0.37</v>
      </c>
      <c r="I63" s="1106">
        <v>0.38</v>
      </c>
      <c r="J63" s="1105">
        <v>0.97399999999999998</v>
      </c>
      <c r="K63" s="1118">
        <v>149236328.44999999</v>
      </c>
      <c r="L63" s="1106">
        <v>0.87</v>
      </c>
      <c r="M63" s="1106">
        <v>0.36</v>
      </c>
      <c r="N63" s="1106">
        <v>0.38</v>
      </c>
      <c r="O63" s="1106">
        <v>1</v>
      </c>
      <c r="P63" s="1118">
        <v>156736786.80000001</v>
      </c>
      <c r="Q63" s="1106">
        <v>0.86</v>
      </c>
      <c r="R63" s="1106">
        <v>0.35</v>
      </c>
      <c r="S63" s="1108">
        <v>48245677.122500002</v>
      </c>
      <c r="T63" s="1145">
        <v>0.35</v>
      </c>
    </row>
    <row r="64" spans="1:20" s="1062" customFormat="1" ht="46.25" customHeight="1">
      <c r="A64" s="1319"/>
      <c r="B64" s="1317"/>
      <c r="C64" s="1301"/>
      <c r="D64" s="1141" t="s">
        <v>37793</v>
      </c>
      <c r="E64" s="1079" t="s">
        <v>37717</v>
      </c>
      <c r="F64" s="1086">
        <v>0.89</v>
      </c>
      <c r="G64" s="1143">
        <v>2020</v>
      </c>
      <c r="H64" s="1106">
        <v>0.9</v>
      </c>
      <c r="I64" s="1144">
        <v>0.90800000000000003</v>
      </c>
      <c r="J64" s="1106">
        <v>1</v>
      </c>
      <c r="K64" s="1118">
        <v>62407919.170000002</v>
      </c>
      <c r="L64" s="1106">
        <v>0.87</v>
      </c>
      <c r="M64" s="1106">
        <v>0.9</v>
      </c>
      <c r="N64" s="1106">
        <v>0.9</v>
      </c>
      <c r="O64" s="1106">
        <v>1</v>
      </c>
      <c r="P64" s="1118">
        <v>65544474.479999997</v>
      </c>
      <c r="Q64" s="1106">
        <v>0.86</v>
      </c>
      <c r="R64" s="1106">
        <v>0.91</v>
      </c>
      <c r="S64" s="1108">
        <v>20175464.978500001</v>
      </c>
      <c r="T64" s="1145">
        <v>0.92</v>
      </c>
    </row>
    <row r="65" spans="1:20" s="1062" customFormat="1" ht="89.45" customHeight="1">
      <c r="A65" s="1305" t="s">
        <v>37909</v>
      </c>
      <c r="B65" s="1317"/>
      <c r="C65" s="1079" t="s">
        <v>37912</v>
      </c>
      <c r="D65" s="1141" t="s">
        <v>37794</v>
      </c>
      <c r="E65" s="1079" t="s">
        <v>37789</v>
      </c>
      <c r="F65" s="1142">
        <v>0.02</v>
      </c>
      <c r="G65" s="1143">
        <v>2020</v>
      </c>
      <c r="H65" s="1106">
        <v>0.05</v>
      </c>
      <c r="I65" s="1106">
        <v>0.05</v>
      </c>
      <c r="J65" s="1106">
        <v>1</v>
      </c>
      <c r="K65" s="1118">
        <v>1668077</v>
      </c>
      <c r="L65" s="1106">
        <v>0.11</v>
      </c>
      <c r="M65" s="1106">
        <v>0.06</v>
      </c>
      <c r="N65" s="1106">
        <v>0.06</v>
      </c>
      <c r="O65" s="1106">
        <v>1</v>
      </c>
      <c r="P65" s="1118">
        <v>740000</v>
      </c>
      <c r="Q65" s="1106">
        <v>0.95</v>
      </c>
      <c r="R65" s="1106">
        <v>7.0000000000000007E-2</v>
      </c>
      <c r="S65" s="1108">
        <v>1854424</v>
      </c>
      <c r="T65" s="1145">
        <v>0.08</v>
      </c>
    </row>
    <row r="66" spans="1:20" s="1062" customFormat="1" ht="52.25" customHeight="1">
      <c r="A66" s="1306"/>
      <c r="B66" s="1317"/>
      <c r="C66" s="1079" t="s">
        <v>37913</v>
      </c>
      <c r="D66" s="1141" t="s">
        <v>37795</v>
      </c>
      <c r="E66" s="1079" t="s">
        <v>37789</v>
      </c>
      <c r="F66" s="1086">
        <v>-0.05</v>
      </c>
      <c r="G66" s="1143">
        <v>2020</v>
      </c>
      <c r="H66" s="1149">
        <v>0.02</v>
      </c>
      <c r="I66" s="1150">
        <v>0.22919999999999999</v>
      </c>
      <c r="J66" s="1106">
        <v>1</v>
      </c>
      <c r="K66" s="1118">
        <v>10150605</v>
      </c>
      <c r="L66" s="1106">
        <v>0.78</v>
      </c>
      <c r="M66" s="1149">
        <v>0.03</v>
      </c>
      <c r="N66" s="1149">
        <v>0.03</v>
      </c>
      <c r="O66" s="1149">
        <v>1</v>
      </c>
      <c r="P66" s="1118">
        <v>10376099</v>
      </c>
      <c r="Q66" s="1149">
        <v>0.88</v>
      </c>
      <c r="R66" s="1112">
        <v>0.04</v>
      </c>
      <c r="S66" s="1108">
        <v>6674750</v>
      </c>
      <c r="T66" s="1140">
        <v>0.05</v>
      </c>
    </row>
    <row r="67" spans="1:20" s="1062" customFormat="1" ht="36.6" customHeight="1">
      <c r="A67" s="1306"/>
      <c r="B67" s="1317"/>
      <c r="C67" s="1079" t="s">
        <v>37914</v>
      </c>
      <c r="D67" s="1141" t="s">
        <v>37796</v>
      </c>
      <c r="E67" s="1079" t="s">
        <v>37717</v>
      </c>
      <c r="F67" s="1086">
        <v>0.05</v>
      </c>
      <c r="G67" s="1143">
        <v>2020</v>
      </c>
      <c r="H67" s="1149">
        <v>0.2</v>
      </c>
      <c r="I67" s="1149">
        <v>0.17</v>
      </c>
      <c r="J67" s="1106">
        <v>0.85</v>
      </c>
      <c r="K67" s="1118">
        <v>35534</v>
      </c>
      <c r="L67" s="1106">
        <v>1</v>
      </c>
      <c r="M67" s="1149">
        <v>0.4</v>
      </c>
      <c r="N67" s="1149">
        <v>0.4</v>
      </c>
      <c r="O67" s="1149">
        <v>1</v>
      </c>
      <c r="P67" s="1118">
        <v>958655</v>
      </c>
      <c r="Q67" s="1149">
        <v>1</v>
      </c>
      <c r="R67" s="1112">
        <v>0.6</v>
      </c>
      <c r="S67" s="1108">
        <v>958655</v>
      </c>
      <c r="T67" s="1140">
        <v>0.8</v>
      </c>
    </row>
    <row r="68" spans="1:20" s="1062" customFormat="1" ht="48.6" customHeight="1">
      <c r="A68" s="1319"/>
      <c r="B68" s="1151" t="s">
        <v>37797</v>
      </c>
      <c r="C68" s="1079" t="s">
        <v>37915</v>
      </c>
      <c r="D68" s="1141" t="s">
        <v>37798</v>
      </c>
      <c r="E68" s="1079" t="s">
        <v>37717</v>
      </c>
      <c r="F68" s="1086">
        <v>0</v>
      </c>
      <c r="G68" s="1143">
        <v>2020</v>
      </c>
      <c r="H68" s="1149">
        <v>0.05</v>
      </c>
      <c r="I68" s="1152">
        <v>3.0000000000000001E-3</v>
      </c>
      <c r="J68" s="1106">
        <v>0.06</v>
      </c>
      <c r="K68" s="1118">
        <v>194120038</v>
      </c>
      <c r="L68" s="1106">
        <v>0.86</v>
      </c>
      <c r="M68" s="1149">
        <v>0.1</v>
      </c>
      <c r="N68" s="1149">
        <v>0.1</v>
      </c>
      <c r="O68" s="1149">
        <v>1</v>
      </c>
      <c r="P68" s="1118">
        <v>191393962</v>
      </c>
      <c r="Q68" s="1149">
        <v>0.91</v>
      </c>
      <c r="R68" s="1149">
        <v>0.2</v>
      </c>
      <c r="S68" s="1108">
        <v>186392619</v>
      </c>
      <c r="T68" s="1153">
        <v>0.3</v>
      </c>
    </row>
    <row r="69" spans="1:20" s="1062" customFormat="1" ht="62.45" customHeight="1">
      <c r="A69" s="1325" t="s">
        <v>37916</v>
      </c>
      <c r="B69" s="1326" t="s">
        <v>37725</v>
      </c>
      <c r="C69" s="1310" t="s">
        <v>37917</v>
      </c>
      <c r="D69" s="1103" t="s">
        <v>37799</v>
      </c>
      <c r="E69" s="1079" t="s">
        <v>37717</v>
      </c>
      <c r="F69" s="1093">
        <v>0.7087</v>
      </c>
      <c r="G69" s="1079">
        <v>2018</v>
      </c>
      <c r="H69" s="1154">
        <v>0.78859999999999997</v>
      </c>
      <c r="I69" s="1154">
        <v>0.78959999999999997</v>
      </c>
      <c r="J69" s="1106">
        <v>1</v>
      </c>
      <c r="K69" s="1118">
        <v>21399523</v>
      </c>
      <c r="L69" s="1155">
        <v>0.86729999999999996</v>
      </c>
      <c r="M69" s="1154">
        <v>0.81410000000000005</v>
      </c>
      <c r="N69" s="1154">
        <v>0.81410000000000005</v>
      </c>
      <c r="O69" s="1154">
        <v>1</v>
      </c>
      <c r="P69" s="1118">
        <v>22091313</v>
      </c>
      <c r="Q69" s="1154">
        <v>0.97840000000000005</v>
      </c>
      <c r="R69" s="1154">
        <v>0.83960000000000001</v>
      </c>
      <c r="S69" s="1156">
        <v>21290171.350000001</v>
      </c>
      <c r="T69" s="1157">
        <v>0.75880000000000003</v>
      </c>
    </row>
    <row r="70" spans="1:20" s="1062" customFormat="1" ht="38.450000000000003" customHeight="1">
      <c r="A70" s="1315"/>
      <c r="B70" s="1326"/>
      <c r="C70" s="1310"/>
      <c r="D70" s="1103" t="s">
        <v>37800</v>
      </c>
      <c r="E70" s="1079" t="s">
        <v>37717</v>
      </c>
      <c r="F70" s="1079" t="s">
        <v>37801</v>
      </c>
      <c r="G70" s="1079">
        <v>2018</v>
      </c>
      <c r="H70" s="1154">
        <v>0.25879999999999997</v>
      </c>
      <c r="I70" s="1154">
        <v>0.40500000000000003</v>
      </c>
      <c r="J70" s="1106">
        <v>1</v>
      </c>
      <c r="K70" s="1118">
        <v>14266349</v>
      </c>
      <c r="L70" s="1155">
        <v>0.86729999999999996</v>
      </c>
      <c r="M70" s="1154">
        <v>0.26719999999999999</v>
      </c>
      <c r="N70" s="1154">
        <v>0.26719999999999999</v>
      </c>
      <c r="O70" s="1154">
        <v>1</v>
      </c>
      <c r="P70" s="1118">
        <v>14727542</v>
      </c>
      <c r="Q70" s="1154">
        <v>0.97840000000000005</v>
      </c>
      <c r="R70" s="1154">
        <v>0.27560000000000001</v>
      </c>
      <c r="S70" s="1156">
        <v>14193447.57</v>
      </c>
      <c r="T70" s="1157">
        <v>0.28410000000000002</v>
      </c>
    </row>
    <row r="71" spans="1:20" s="1062" customFormat="1" ht="57.6" customHeight="1">
      <c r="A71" s="1315"/>
      <c r="B71" s="1326"/>
      <c r="C71" s="1103" t="s">
        <v>37918</v>
      </c>
      <c r="D71" s="1103" t="s">
        <v>37802</v>
      </c>
      <c r="E71" s="1079" t="s">
        <v>37717</v>
      </c>
      <c r="F71" s="1079" t="s">
        <v>37801</v>
      </c>
      <c r="G71" s="1079">
        <v>2018</v>
      </c>
      <c r="H71" s="1158">
        <v>0.8</v>
      </c>
      <c r="I71" s="1158">
        <v>0.96</v>
      </c>
      <c r="J71" s="1106">
        <v>1</v>
      </c>
      <c r="K71" s="1118">
        <v>12658909</v>
      </c>
      <c r="L71" s="1155">
        <v>1.0798000000000001</v>
      </c>
      <c r="M71" s="1158">
        <v>0.9</v>
      </c>
      <c r="N71" s="1154">
        <v>0.9</v>
      </c>
      <c r="O71" s="1154">
        <v>1</v>
      </c>
      <c r="P71" s="1118">
        <v>13712877</v>
      </c>
      <c r="Q71" s="1154">
        <v>0.98099999999999998</v>
      </c>
      <c r="R71" s="1158">
        <v>1</v>
      </c>
      <c r="S71" s="1156">
        <v>11769303.880000001</v>
      </c>
      <c r="T71" s="1159">
        <v>1</v>
      </c>
    </row>
    <row r="72" spans="1:20" s="1062" customFormat="1" ht="30.4">
      <c r="A72" s="1315"/>
      <c r="B72" s="1326"/>
      <c r="C72" s="1310" t="s">
        <v>37919</v>
      </c>
      <c r="D72" s="1103" t="s">
        <v>37803</v>
      </c>
      <c r="E72" s="1079" t="s">
        <v>37717</v>
      </c>
      <c r="F72" s="1079" t="s">
        <v>37801</v>
      </c>
      <c r="G72" s="1079">
        <v>2018</v>
      </c>
      <c r="H72" s="1158">
        <v>0.05</v>
      </c>
      <c r="I72" s="1158" t="s">
        <v>37855</v>
      </c>
      <c r="J72" s="1106">
        <v>0</v>
      </c>
      <c r="K72" s="1118">
        <v>4736134</v>
      </c>
      <c r="L72" s="1155">
        <v>0.96809999999999996</v>
      </c>
      <c r="M72" s="1158">
        <v>0.1</v>
      </c>
      <c r="N72" s="1154">
        <v>0.1</v>
      </c>
      <c r="O72" s="1154">
        <v>1</v>
      </c>
      <c r="P72" s="1118">
        <v>4707498</v>
      </c>
      <c r="Q72" s="1154">
        <v>0.97330000000000005</v>
      </c>
      <c r="R72" s="1158">
        <v>0.15</v>
      </c>
      <c r="S72" s="1156">
        <v>4869451.84</v>
      </c>
      <c r="T72" s="1159">
        <v>0.1</v>
      </c>
    </row>
    <row r="73" spans="1:20" s="1062" customFormat="1" ht="20.25">
      <c r="A73" s="1315"/>
      <c r="B73" s="1326"/>
      <c r="C73" s="1310"/>
      <c r="D73" s="1103" t="s">
        <v>37804</v>
      </c>
      <c r="E73" s="1079" t="s">
        <v>37717</v>
      </c>
      <c r="F73" s="1079" t="s">
        <v>37801</v>
      </c>
      <c r="G73" s="1079">
        <v>2018</v>
      </c>
      <c r="H73" s="1158">
        <v>0.55000000000000004</v>
      </c>
      <c r="I73" s="1160">
        <v>0.65100000000000002</v>
      </c>
      <c r="J73" s="1106">
        <v>1</v>
      </c>
      <c r="K73" s="1118">
        <v>4736134</v>
      </c>
      <c r="L73" s="1155">
        <v>0.96809999999999996</v>
      </c>
      <c r="M73" s="1158">
        <v>0.6</v>
      </c>
      <c r="N73" s="1154">
        <v>0.6</v>
      </c>
      <c r="O73" s="1154">
        <v>1</v>
      </c>
      <c r="P73" s="1118">
        <v>4707498</v>
      </c>
      <c r="Q73" s="1154">
        <v>0.97330000000000005</v>
      </c>
      <c r="R73" s="1158">
        <v>0.7</v>
      </c>
      <c r="S73" s="1156">
        <v>4869451.84</v>
      </c>
      <c r="T73" s="1159">
        <v>0.75</v>
      </c>
    </row>
    <row r="74" spans="1:20" s="1062" customFormat="1" ht="40.5">
      <c r="A74" s="1315"/>
      <c r="B74" s="1326"/>
      <c r="C74" s="1310"/>
      <c r="D74" s="1103" t="s">
        <v>37805</v>
      </c>
      <c r="E74" s="1079" t="s">
        <v>37717</v>
      </c>
      <c r="F74" s="1079" t="s">
        <v>37801</v>
      </c>
      <c r="G74" s="1079">
        <v>2018</v>
      </c>
      <c r="H74" s="1158">
        <v>0.05</v>
      </c>
      <c r="I74" s="1160">
        <v>0.42599999999999999</v>
      </c>
      <c r="J74" s="1106">
        <v>1</v>
      </c>
      <c r="K74" s="1118">
        <v>4879653</v>
      </c>
      <c r="L74" s="1155">
        <v>0.96809999999999996</v>
      </c>
      <c r="M74" s="1158">
        <v>0.1</v>
      </c>
      <c r="N74" s="1154">
        <v>0.1</v>
      </c>
      <c r="O74" s="1154">
        <v>1</v>
      </c>
      <c r="P74" s="1118">
        <v>4850149</v>
      </c>
      <c r="Q74" s="1154">
        <v>0.97330000000000005</v>
      </c>
      <c r="R74" s="1158">
        <v>0.15</v>
      </c>
      <c r="S74" s="1156">
        <v>5017010.9800000004</v>
      </c>
      <c r="T74" s="1159">
        <v>0.2</v>
      </c>
    </row>
    <row r="75" spans="1:20" s="1062" customFormat="1" ht="30.4">
      <c r="A75" s="1315"/>
      <c r="B75" s="1326"/>
      <c r="C75" s="1103" t="s">
        <v>37920</v>
      </c>
      <c r="D75" s="1103" t="s">
        <v>37806</v>
      </c>
      <c r="E75" s="1079" t="s">
        <v>37717</v>
      </c>
      <c r="F75" s="1079" t="s">
        <v>37801</v>
      </c>
      <c r="G75" s="1079">
        <v>2018</v>
      </c>
      <c r="H75" s="1158">
        <v>0.65</v>
      </c>
      <c r="I75" s="1158">
        <v>0.95</v>
      </c>
      <c r="J75" s="1112">
        <v>1</v>
      </c>
      <c r="K75" s="1118">
        <v>32707649</v>
      </c>
      <c r="L75" s="1155">
        <v>0.84409999999999996</v>
      </c>
      <c r="M75" s="1158">
        <v>0.7</v>
      </c>
      <c r="N75" s="1154">
        <v>0.7</v>
      </c>
      <c r="O75" s="1154">
        <v>1</v>
      </c>
      <c r="P75" s="1118">
        <v>27413214</v>
      </c>
      <c r="Q75" s="1154">
        <v>0.98980000000000001</v>
      </c>
      <c r="R75" s="1158">
        <v>0.75</v>
      </c>
      <c r="S75" s="1156">
        <v>25319500.039999999</v>
      </c>
      <c r="T75" s="1159">
        <v>0.8</v>
      </c>
    </row>
    <row r="76" spans="1:20" s="1062" customFormat="1" ht="30.4">
      <c r="A76" s="1315"/>
      <c r="B76" s="1326"/>
      <c r="C76" s="1103" t="s">
        <v>37921</v>
      </c>
      <c r="D76" s="1103" t="s">
        <v>37807</v>
      </c>
      <c r="E76" s="1079" t="s">
        <v>37717</v>
      </c>
      <c r="F76" s="1079" t="s">
        <v>37801</v>
      </c>
      <c r="G76" s="1079">
        <v>2018</v>
      </c>
      <c r="H76" s="1158">
        <v>0.6</v>
      </c>
      <c r="I76" s="1158">
        <v>0.6</v>
      </c>
      <c r="J76" s="1112">
        <v>1</v>
      </c>
      <c r="K76" s="1118">
        <v>360237</v>
      </c>
      <c r="L76" s="1155">
        <v>1.1729000000000001</v>
      </c>
      <c r="M76" s="1158">
        <v>0.7</v>
      </c>
      <c r="N76" s="1154">
        <v>0.7</v>
      </c>
      <c r="O76" s="1154">
        <v>1</v>
      </c>
      <c r="P76" s="1118">
        <v>1695727</v>
      </c>
      <c r="Q76" s="1154">
        <v>0.98089999999999999</v>
      </c>
      <c r="R76" s="1158">
        <v>0.8</v>
      </c>
      <c r="S76" s="1156">
        <v>810793.5</v>
      </c>
      <c r="T76" s="1159">
        <v>0.9</v>
      </c>
    </row>
    <row r="77" spans="1:20" s="1062" customFormat="1" ht="58.25" customHeight="1">
      <c r="A77" s="1314" t="s">
        <v>37922</v>
      </c>
      <c r="B77" s="1316" t="s">
        <v>37737</v>
      </c>
      <c r="C77" s="1079" t="s">
        <v>37923</v>
      </c>
      <c r="D77" s="1079" t="s">
        <v>37808</v>
      </c>
      <c r="E77" s="1079" t="s">
        <v>37756</v>
      </c>
      <c r="F77" s="1093">
        <v>0.15260000000000001</v>
      </c>
      <c r="G77" s="1079">
        <v>2019</v>
      </c>
      <c r="H77" s="1093">
        <v>0.15260000000000001</v>
      </c>
      <c r="I77" s="1093">
        <v>0.23499999999999999</v>
      </c>
      <c r="J77" s="1112">
        <v>1.54</v>
      </c>
      <c r="K77" s="1161">
        <v>1745753</v>
      </c>
      <c r="L77" s="1162">
        <v>0.96899999999999997</v>
      </c>
      <c r="M77" s="1093">
        <v>0.15260000000000001</v>
      </c>
      <c r="N77" s="1163">
        <v>0.23499999999999999</v>
      </c>
      <c r="O77" s="1068">
        <v>1.54</v>
      </c>
      <c r="P77" s="1161">
        <v>1946646</v>
      </c>
      <c r="Q77" s="1163">
        <v>0.69799999999999995</v>
      </c>
      <c r="R77" s="1093">
        <v>0.15260000000000001</v>
      </c>
      <c r="S77" s="1164">
        <v>2213331</v>
      </c>
      <c r="T77" s="1140">
        <v>0.17</v>
      </c>
    </row>
    <row r="78" spans="1:20" s="1062" customFormat="1" ht="30" customHeight="1">
      <c r="A78" s="1315"/>
      <c r="B78" s="1316"/>
      <c r="C78" s="1079" t="s">
        <v>37924</v>
      </c>
      <c r="D78" s="1079" t="s">
        <v>37809</v>
      </c>
      <c r="E78" s="1079" t="s">
        <v>37810</v>
      </c>
      <c r="F78" s="1093">
        <v>0.29599999999999999</v>
      </c>
      <c r="G78" s="1079">
        <v>2017</v>
      </c>
      <c r="H78" s="1095">
        <v>0.71499999999999997</v>
      </c>
      <c r="I78" s="1112">
        <v>1.03</v>
      </c>
      <c r="J78" s="1112">
        <v>1.44</v>
      </c>
      <c r="K78" s="1161">
        <v>5579096.7000000002</v>
      </c>
      <c r="L78" s="1162">
        <v>0.97499999999999998</v>
      </c>
      <c r="M78" s="1112">
        <v>0.93</v>
      </c>
      <c r="N78" s="1068">
        <v>0.93</v>
      </c>
      <c r="O78" s="1068">
        <v>1</v>
      </c>
      <c r="P78" s="1161">
        <v>5711210</v>
      </c>
      <c r="Q78" s="1163">
        <v>0.52800000000000002</v>
      </c>
      <c r="R78" s="1112">
        <v>0.93</v>
      </c>
      <c r="S78" s="1164">
        <v>5119590</v>
      </c>
      <c r="T78" s="1165">
        <v>0.95499999999999996</v>
      </c>
    </row>
    <row r="79" spans="1:20" s="1062" customFormat="1" ht="57" customHeight="1">
      <c r="A79" s="1315"/>
      <c r="B79" s="1316"/>
      <c r="C79" s="1079" t="s">
        <v>37925</v>
      </c>
      <c r="D79" s="1079" t="s">
        <v>37811</v>
      </c>
      <c r="E79" s="1079" t="s">
        <v>37756</v>
      </c>
      <c r="F79" s="1112">
        <v>0.91</v>
      </c>
      <c r="G79" s="1079">
        <v>2020</v>
      </c>
      <c r="H79" s="1112">
        <v>0.96</v>
      </c>
      <c r="I79" s="1112">
        <v>0.96</v>
      </c>
      <c r="J79" s="1112">
        <v>1</v>
      </c>
      <c r="K79" s="1161">
        <v>41428424</v>
      </c>
      <c r="L79" s="1162">
        <v>0.98899999999999999</v>
      </c>
      <c r="M79" s="1112">
        <v>0.99</v>
      </c>
      <c r="N79" s="1068">
        <v>0.99</v>
      </c>
      <c r="O79" s="1068">
        <v>1</v>
      </c>
      <c r="P79" s="1161">
        <v>60937215</v>
      </c>
      <c r="Q79" s="1163">
        <v>0.53800000000000003</v>
      </c>
      <c r="R79" s="1112">
        <v>0.99</v>
      </c>
      <c r="S79" s="1164">
        <v>54371674</v>
      </c>
      <c r="T79" s="1140">
        <v>0.99</v>
      </c>
    </row>
    <row r="80" spans="1:20" s="1062" customFormat="1" ht="43.8" customHeight="1">
      <c r="A80" s="1315"/>
      <c r="B80" s="1316"/>
      <c r="C80" s="1079" t="s">
        <v>37926</v>
      </c>
      <c r="D80" s="1079" t="s">
        <v>37812</v>
      </c>
      <c r="E80" s="1079" t="s">
        <v>37756</v>
      </c>
      <c r="F80" s="1112">
        <v>0.9</v>
      </c>
      <c r="G80" s="1079">
        <v>2020</v>
      </c>
      <c r="H80" s="1112">
        <v>0.97</v>
      </c>
      <c r="I80" s="1112">
        <v>1</v>
      </c>
      <c r="J80" s="1095">
        <v>1.0309999999999999</v>
      </c>
      <c r="K80" s="1161">
        <v>3717608</v>
      </c>
      <c r="L80" s="1162">
        <v>0.94099999999999995</v>
      </c>
      <c r="M80" s="1112">
        <v>1</v>
      </c>
      <c r="N80" s="1068">
        <v>1</v>
      </c>
      <c r="O80" s="1068">
        <v>1</v>
      </c>
      <c r="P80" s="1161">
        <v>3797611</v>
      </c>
      <c r="Q80" s="1163">
        <v>0.58899999999999997</v>
      </c>
      <c r="R80" s="1112">
        <v>1</v>
      </c>
      <c r="S80" s="1164">
        <v>3595151</v>
      </c>
      <c r="T80" s="1140">
        <v>1</v>
      </c>
    </row>
    <row r="81" spans="1:20" s="1062" customFormat="1" ht="55.25" customHeight="1">
      <c r="A81" s="1315"/>
      <c r="B81" s="1316"/>
      <c r="C81" s="1079" t="s">
        <v>37927</v>
      </c>
      <c r="D81" s="1079" t="s">
        <v>37813</v>
      </c>
      <c r="E81" s="1079" t="s">
        <v>37756</v>
      </c>
      <c r="F81" s="1079" t="s">
        <v>37801</v>
      </c>
      <c r="G81" s="1079">
        <v>2020</v>
      </c>
      <c r="H81" s="1112">
        <v>0.8</v>
      </c>
      <c r="I81" s="1093">
        <v>0.74080000000000001</v>
      </c>
      <c r="J81" s="1093">
        <v>0.92600000000000005</v>
      </c>
      <c r="K81" s="1161">
        <v>2948471</v>
      </c>
      <c r="L81" s="1162">
        <v>0.997</v>
      </c>
      <c r="M81" s="1112">
        <v>0.8</v>
      </c>
      <c r="N81" s="1068">
        <v>0.7</v>
      </c>
      <c r="O81" s="1068">
        <v>0.88</v>
      </c>
      <c r="P81" s="1161">
        <v>3540509</v>
      </c>
      <c r="Q81" s="1163">
        <v>0.59099999999999997</v>
      </c>
      <c r="R81" s="1112">
        <v>0.8</v>
      </c>
      <c r="S81" s="1164">
        <v>3813140</v>
      </c>
      <c r="T81" s="1140">
        <v>0.8</v>
      </c>
    </row>
    <row r="82" spans="1:20" s="1062" customFormat="1" ht="30.4">
      <c r="A82" s="1315"/>
      <c r="B82" s="1316"/>
      <c r="C82" s="1079" t="s">
        <v>37928</v>
      </c>
      <c r="D82" s="1079" t="s">
        <v>37814</v>
      </c>
      <c r="E82" s="1079" t="s">
        <v>37756</v>
      </c>
      <c r="F82" s="1112">
        <v>0.69</v>
      </c>
      <c r="G82" s="1079">
        <v>2017</v>
      </c>
      <c r="H82" s="1112">
        <v>0.92</v>
      </c>
      <c r="I82" s="1112">
        <v>0.9</v>
      </c>
      <c r="J82" s="1095">
        <v>0.97799999999999998</v>
      </c>
      <c r="K82" s="1161">
        <v>34553897.579999998</v>
      </c>
      <c r="L82" s="1162">
        <v>0.997</v>
      </c>
      <c r="M82" s="1112">
        <v>0.95</v>
      </c>
      <c r="N82" s="1068">
        <v>0.88</v>
      </c>
      <c r="O82" s="1068">
        <v>0.93</v>
      </c>
      <c r="P82" s="1161">
        <v>34154651</v>
      </c>
      <c r="Q82" s="1163">
        <v>0.504</v>
      </c>
      <c r="R82" s="1112">
        <v>0.86</v>
      </c>
      <c r="S82" s="1164">
        <v>34396361</v>
      </c>
      <c r="T82" s="1140">
        <v>0.92</v>
      </c>
    </row>
    <row r="83" spans="1:20" s="1062" customFormat="1" ht="30.4">
      <c r="A83" s="1315"/>
      <c r="B83" s="1166" t="s">
        <v>37753</v>
      </c>
      <c r="C83" s="1079" t="s">
        <v>37929</v>
      </c>
      <c r="D83" s="1079" t="s">
        <v>37815</v>
      </c>
      <c r="E83" s="1079" t="s">
        <v>37720</v>
      </c>
      <c r="F83" s="1079">
        <v>1</v>
      </c>
      <c r="G83" s="1079">
        <v>2017</v>
      </c>
      <c r="H83" s="1079">
        <v>2</v>
      </c>
      <c r="I83" s="1079">
        <v>2</v>
      </c>
      <c r="J83" s="1112">
        <v>1</v>
      </c>
      <c r="K83" s="1161">
        <v>100000</v>
      </c>
      <c r="L83" s="1162">
        <v>0.77</v>
      </c>
      <c r="M83" s="1079">
        <v>2</v>
      </c>
      <c r="N83" s="1067">
        <v>2</v>
      </c>
      <c r="O83" s="1068">
        <v>1</v>
      </c>
      <c r="P83" s="1161">
        <v>201001</v>
      </c>
      <c r="Q83" s="1163">
        <v>0.88100000000000001</v>
      </c>
      <c r="R83" s="1079">
        <v>2</v>
      </c>
      <c r="S83" s="1164">
        <v>207061</v>
      </c>
      <c r="T83" s="1100">
        <v>2</v>
      </c>
    </row>
    <row r="84" spans="1:20" s="1062" customFormat="1" ht="54" customHeight="1">
      <c r="A84" s="1320" t="s">
        <v>37930</v>
      </c>
      <c r="B84" s="1316" t="s">
        <v>37737</v>
      </c>
      <c r="C84" s="1079" t="s">
        <v>37931</v>
      </c>
      <c r="D84" s="1079" t="s">
        <v>37816</v>
      </c>
      <c r="E84" s="1079" t="s">
        <v>37717</v>
      </c>
      <c r="F84" s="1112">
        <v>0.45</v>
      </c>
      <c r="G84" s="1079">
        <v>2019</v>
      </c>
      <c r="H84" s="1149">
        <v>0.47</v>
      </c>
      <c r="I84" s="1149">
        <v>0.53</v>
      </c>
      <c r="J84" s="1112">
        <v>1</v>
      </c>
      <c r="K84" s="1161">
        <v>14409183</v>
      </c>
      <c r="L84" s="1150">
        <v>0.96870000000000001</v>
      </c>
      <c r="M84" s="1112">
        <v>0.5</v>
      </c>
      <c r="N84" s="1112">
        <v>0.53</v>
      </c>
      <c r="O84" s="1112">
        <v>1</v>
      </c>
      <c r="P84" s="1161">
        <v>19314998</v>
      </c>
      <c r="Q84" s="1093">
        <v>0.96740000000000004</v>
      </c>
      <c r="R84" s="1112">
        <v>0.52</v>
      </c>
      <c r="S84" s="1164">
        <v>8510867</v>
      </c>
      <c r="T84" s="1140">
        <v>0.55000000000000004</v>
      </c>
    </row>
    <row r="85" spans="1:20" s="1062" customFormat="1" ht="50.65">
      <c r="A85" s="1321"/>
      <c r="B85" s="1316"/>
      <c r="C85" s="1079" t="s">
        <v>37932</v>
      </c>
      <c r="D85" s="1079" t="s">
        <v>37817</v>
      </c>
      <c r="E85" s="1079" t="s">
        <v>37717</v>
      </c>
      <c r="F85" s="1112">
        <v>0</v>
      </c>
      <c r="G85" s="1079">
        <v>2016</v>
      </c>
      <c r="H85" s="1149">
        <v>0.24</v>
      </c>
      <c r="I85" s="1149" t="s">
        <v>37856</v>
      </c>
      <c r="J85" s="1112">
        <v>0.21</v>
      </c>
      <c r="K85" s="1161">
        <v>25891179</v>
      </c>
      <c r="L85" s="1150">
        <v>0.91839999999999999</v>
      </c>
      <c r="M85" s="1112">
        <v>0.24</v>
      </c>
      <c r="N85" s="1112">
        <v>0.15</v>
      </c>
      <c r="O85" s="1112">
        <v>0.61</v>
      </c>
      <c r="P85" s="1161">
        <v>25643133</v>
      </c>
      <c r="Q85" s="1093">
        <v>0.92269999999999996</v>
      </c>
      <c r="R85" s="1112">
        <v>0.26</v>
      </c>
      <c r="S85" s="1164">
        <v>31138612</v>
      </c>
      <c r="T85" s="1140">
        <v>0.28000000000000003</v>
      </c>
    </row>
    <row r="86" spans="1:20" s="1062" customFormat="1" ht="61.8" customHeight="1">
      <c r="A86" s="1321"/>
      <c r="B86" s="1316"/>
      <c r="C86" s="1079" t="s">
        <v>37933</v>
      </c>
      <c r="D86" s="1079" t="s">
        <v>37818</v>
      </c>
      <c r="E86" s="1079" t="s">
        <v>37717</v>
      </c>
      <c r="F86" s="1112">
        <v>0.18</v>
      </c>
      <c r="G86" s="1079">
        <v>2019</v>
      </c>
      <c r="H86" s="1149">
        <v>0.33</v>
      </c>
      <c r="I86" s="1149">
        <v>0.45</v>
      </c>
      <c r="J86" s="1112">
        <v>1</v>
      </c>
      <c r="K86" s="1161">
        <v>18744156</v>
      </c>
      <c r="L86" s="1150">
        <v>0.77290000000000003</v>
      </c>
      <c r="M86" s="1112">
        <v>0.46</v>
      </c>
      <c r="N86" s="1112">
        <v>0.46</v>
      </c>
      <c r="O86" s="1112">
        <v>1</v>
      </c>
      <c r="P86" s="1161">
        <v>15742411</v>
      </c>
      <c r="Q86" s="1093">
        <v>0.97</v>
      </c>
      <c r="R86" s="1112">
        <v>0.6</v>
      </c>
      <c r="S86" s="1164">
        <v>14109298</v>
      </c>
      <c r="T86" s="1140">
        <v>0.76</v>
      </c>
    </row>
    <row r="87" spans="1:20" s="1062" customFormat="1" ht="30.4">
      <c r="A87" s="1321"/>
      <c r="B87" s="1316"/>
      <c r="C87" s="1079" t="s">
        <v>37934</v>
      </c>
      <c r="D87" s="1079" t="s">
        <v>37819</v>
      </c>
      <c r="E87" s="1079" t="s">
        <v>37756</v>
      </c>
      <c r="F87" s="1079">
        <v>0.45</v>
      </c>
      <c r="G87" s="1079">
        <v>2016</v>
      </c>
      <c r="H87" s="1137">
        <v>1</v>
      </c>
      <c r="I87" s="1167">
        <v>0.77</v>
      </c>
      <c r="J87" s="1112">
        <v>0.77</v>
      </c>
      <c r="K87" s="1161">
        <v>28005728</v>
      </c>
      <c r="L87" s="1150">
        <v>0.95199999999999996</v>
      </c>
      <c r="M87" s="1137">
        <v>1</v>
      </c>
      <c r="N87" s="1079">
        <v>0.79</v>
      </c>
      <c r="O87" s="1112">
        <v>0.79</v>
      </c>
      <c r="P87" s="1161">
        <v>27116399</v>
      </c>
      <c r="Q87" s="1093">
        <v>0.97</v>
      </c>
      <c r="R87" s="1137">
        <v>1</v>
      </c>
      <c r="S87" s="1164">
        <v>34299173</v>
      </c>
      <c r="T87" s="1138">
        <v>1</v>
      </c>
    </row>
    <row r="88" spans="1:20" s="1062" customFormat="1" ht="57.75" customHeight="1">
      <c r="A88" s="1321"/>
      <c r="B88" s="1316"/>
      <c r="C88" s="1079" t="s">
        <v>37935</v>
      </c>
      <c r="D88" s="1079" t="s">
        <v>37820</v>
      </c>
      <c r="E88" s="1079" t="s">
        <v>37717</v>
      </c>
      <c r="F88" s="1079" t="s">
        <v>37801</v>
      </c>
      <c r="G88" s="1079">
        <v>2019</v>
      </c>
      <c r="H88" s="1149">
        <v>0.4</v>
      </c>
      <c r="I88" s="1149">
        <v>0.71</v>
      </c>
      <c r="J88" s="1112">
        <v>1</v>
      </c>
      <c r="K88" s="1161">
        <v>10000</v>
      </c>
      <c r="L88" s="1149">
        <v>1</v>
      </c>
      <c r="M88" s="1139">
        <v>0.6</v>
      </c>
      <c r="N88" s="1139">
        <v>0.71</v>
      </c>
      <c r="O88" s="1139">
        <v>1</v>
      </c>
      <c r="P88" s="1161">
        <v>2000</v>
      </c>
      <c r="Q88" s="1168">
        <v>1</v>
      </c>
      <c r="R88" s="1139">
        <v>0.7</v>
      </c>
      <c r="S88" s="1164">
        <v>742692</v>
      </c>
      <c r="T88" s="1169">
        <v>0.85</v>
      </c>
    </row>
    <row r="89" spans="1:20" s="1062" customFormat="1" ht="79.8" customHeight="1">
      <c r="A89" s="1322" t="s">
        <v>37936</v>
      </c>
      <c r="B89" s="1324" t="s">
        <v>37737</v>
      </c>
      <c r="C89" s="1084" t="s">
        <v>37937</v>
      </c>
      <c r="D89" s="1084" t="s">
        <v>37821</v>
      </c>
      <c r="E89" s="1085" t="s">
        <v>37717</v>
      </c>
      <c r="F89" s="1086">
        <v>0.13</v>
      </c>
      <c r="G89" s="1079">
        <v>2016</v>
      </c>
      <c r="H89" s="1078">
        <v>0.22</v>
      </c>
      <c r="I89" s="1078" t="s">
        <v>37857</v>
      </c>
      <c r="J89" s="1093">
        <v>0.72727272727272729</v>
      </c>
      <c r="K89" s="1094">
        <v>16275079</v>
      </c>
      <c r="L89" s="1095">
        <v>0.96</v>
      </c>
      <c r="M89" s="1078">
        <v>0.23</v>
      </c>
      <c r="N89" s="1078">
        <v>0.23</v>
      </c>
      <c r="O89" s="1095">
        <f>+N89/M89</f>
        <v>1</v>
      </c>
      <c r="P89" s="1094">
        <v>15779959.77</v>
      </c>
      <c r="Q89" s="1095">
        <v>0.96399999999999997</v>
      </c>
      <c r="R89" s="1078">
        <v>0.24</v>
      </c>
      <c r="S89" s="1096">
        <v>21622823</v>
      </c>
      <c r="T89" s="1102">
        <v>0.25</v>
      </c>
    </row>
    <row r="90" spans="1:20" s="1062" customFormat="1" ht="31.35" customHeight="1">
      <c r="A90" s="1323"/>
      <c r="B90" s="1324"/>
      <c r="C90" s="1084" t="s">
        <v>37938</v>
      </c>
      <c r="D90" s="1084" t="s">
        <v>37822</v>
      </c>
      <c r="E90" s="1085" t="s">
        <v>37756</v>
      </c>
      <c r="F90" s="1085" t="s">
        <v>37801</v>
      </c>
      <c r="G90" s="1079" t="s">
        <v>37801</v>
      </c>
      <c r="H90" s="1081">
        <v>0.72</v>
      </c>
      <c r="I90" s="1081">
        <v>0.78</v>
      </c>
      <c r="J90" s="1093">
        <f>+I90/H90</f>
        <v>1.0833333333333335</v>
      </c>
      <c r="K90" s="1094">
        <v>10603377</v>
      </c>
      <c r="L90" s="1095">
        <v>0.97</v>
      </c>
      <c r="M90" s="1081">
        <v>0.76</v>
      </c>
      <c r="N90" s="1081">
        <v>0.76</v>
      </c>
      <c r="O90" s="1095">
        <f t="shared" ref="O90:O91" si="4">+N90/M90</f>
        <v>1</v>
      </c>
      <c r="P90" s="1094">
        <v>10247829.99</v>
      </c>
      <c r="Q90" s="1095">
        <v>0.96899999999999997</v>
      </c>
      <c r="R90" s="1099">
        <v>0.8</v>
      </c>
      <c r="S90" s="1096">
        <v>15070674</v>
      </c>
      <c r="T90" s="1170">
        <v>0.85</v>
      </c>
    </row>
    <row r="91" spans="1:20" s="1062" customFormat="1" ht="60.6" customHeight="1">
      <c r="A91" s="1323"/>
      <c r="B91" s="1171" t="s">
        <v>37753</v>
      </c>
      <c r="C91" s="1084" t="s">
        <v>37939</v>
      </c>
      <c r="D91" s="1084" t="s">
        <v>37823</v>
      </c>
      <c r="E91" s="1085" t="s">
        <v>37717</v>
      </c>
      <c r="F91" s="1085" t="s">
        <v>37801</v>
      </c>
      <c r="G91" s="1079" t="s">
        <v>37801</v>
      </c>
      <c r="H91" s="1078">
        <v>0.7</v>
      </c>
      <c r="I91" s="1139" t="s">
        <v>37858</v>
      </c>
      <c r="J91" s="1093">
        <v>0.7857142857142857</v>
      </c>
      <c r="K91" s="1094">
        <v>24000</v>
      </c>
      <c r="L91" s="1095">
        <v>1</v>
      </c>
      <c r="M91" s="1078">
        <v>0.78</v>
      </c>
      <c r="N91" s="1078">
        <v>0.78</v>
      </c>
      <c r="O91" s="1095">
        <f t="shared" si="4"/>
        <v>1</v>
      </c>
      <c r="P91" s="1094">
        <v>24000</v>
      </c>
      <c r="Q91" s="1095">
        <v>1</v>
      </c>
      <c r="R91" s="1078">
        <v>0.9</v>
      </c>
      <c r="S91" s="1096">
        <v>24000</v>
      </c>
      <c r="T91" s="1102">
        <v>0.99</v>
      </c>
    </row>
    <row r="92" spans="1:20" s="1062" customFormat="1" ht="65.45" customHeight="1">
      <c r="A92" s="1336" t="s">
        <v>37940</v>
      </c>
      <c r="B92" s="1166" t="s">
        <v>34382</v>
      </c>
      <c r="C92" s="1079" t="s">
        <v>37941</v>
      </c>
      <c r="D92" s="1079" t="s">
        <v>37824</v>
      </c>
      <c r="E92" s="1079" t="s">
        <v>37825</v>
      </c>
      <c r="F92" s="1079">
        <v>46</v>
      </c>
      <c r="G92" s="1079">
        <v>2016</v>
      </c>
      <c r="H92" s="1172">
        <v>2</v>
      </c>
      <c r="I92" s="1172" t="s">
        <v>37859</v>
      </c>
      <c r="J92" s="1112">
        <v>0</v>
      </c>
      <c r="K92" s="1094">
        <v>29938767</v>
      </c>
      <c r="L92" s="1095">
        <v>0.88200000000000001</v>
      </c>
      <c r="M92" s="1172">
        <v>2</v>
      </c>
      <c r="N92" s="1079">
        <v>2</v>
      </c>
      <c r="O92" s="1112">
        <v>1</v>
      </c>
      <c r="P92" s="1094">
        <v>16685430</v>
      </c>
      <c r="Q92" s="1112">
        <v>1</v>
      </c>
      <c r="R92" s="1172">
        <v>2</v>
      </c>
      <c r="S92" s="1096">
        <v>47043738</v>
      </c>
      <c r="T92" s="1173">
        <v>2</v>
      </c>
    </row>
    <row r="93" spans="1:20" s="1062" customFormat="1" ht="48" customHeight="1">
      <c r="A93" s="1337"/>
      <c r="B93" s="1316" t="s">
        <v>34382</v>
      </c>
      <c r="C93" s="1301" t="s">
        <v>37942</v>
      </c>
      <c r="D93" s="1079" t="s">
        <v>37826</v>
      </c>
      <c r="E93" s="1079" t="s">
        <v>37827</v>
      </c>
      <c r="F93" s="1094">
        <v>1399</v>
      </c>
      <c r="G93" s="1079">
        <v>2016</v>
      </c>
      <c r="H93" s="1172">
        <v>300</v>
      </c>
      <c r="I93" s="1094">
        <v>1141</v>
      </c>
      <c r="J93" s="1112">
        <v>3.8</v>
      </c>
      <c r="K93" s="1334">
        <v>36506401.969999999</v>
      </c>
      <c r="L93" s="1335">
        <v>0.90200000000000002</v>
      </c>
      <c r="M93" s="1172">
        <v>300</v>
      </c>
      <c r="N93" s="1094">
        <v>3453</v>
      </c>
      <c r="O93" s="1112">
        <v>11.51</v>
      </c>
      <c r="P93" s="1334">
        <v>34155394.119999997</v>
      </c>
      <c r="Q93" s="1318">
        <v>1</v>
      </c>
      <c r="R93" s="1094">
        <v>4000</v>
      </c>
      <c r="S93" s="1327">
        <v>33024597</v>
      </c>
      <c r="T93" s="1173">
        <v>300</v>
      </c>
    </row>
    <row r="94" spans="1:20" s="1062" customFormat="1" ht="26.45" customHeight="1">
      <c r="A94" s="1337"/>
      <c r="B94" s="1316"/>
      <c r="C94" s="1301"/>
      <c r="D94" s="1079" t="s">
        <v>37828</v>
      </c>
      <c r="E94" s="1079" t="s">
        <v>37829</v>
      </c>
      <c r="F94" s="1079">
        <v>0</v>
      </c>
      <c r="G94" s="1079">
        <v>2016</v>
      </c>
      <c r="H94" s="1172">
        <v>30</v>
      </c>
      <c r="I94" s="1172" t="s">
        <v>37860</v>
      </c>
      <c r="J94" s="1112">
        <v>0</v>
      </c>
      <c r="K94" s="1334"/>
      <c r="L94" s="1335"/>
      <c r="M94" s="1172">
        <v>30</v>
      </c>
      <c r="N94" s="1079">
        <v>10</v>
      </c>
      <c r="O94" s="1112">
        <v>0.33</v>
      </c>
      <c r="P94" s="1301"/>
      <c r="Q94" s="1301"/>
      <c r="R94" s="1172">
        <v>30</v>
      </c>
      <c r="S94" s="1328"/>
      <c r="T94" s="1173">
        <v>30</v>
      </c>
    </row>
    <row r="95" spans="1:20" s="1062" customFormat="1" ht="45.6" customHeight="1">
      <c r="A95" s="1337"/>
      <c r="B95" s="1316"/>
      <c r="C95" s="1301" t="s">
        <v>37943</v>
      </c>
      <c r="D95" s="1079" t="s">
        <v>37830</v>
      </c>
      <c r="E95" s="1079" t="s">
        <v>37825</v>
      </c>
      <c r="F95" s="1079">
        <v>0</v>
      </c>
      <c r="G95" s="1079">
        <v>2016</v>
      </c>
      <c r="H95" s="1172">
        <v>2</v>
      </c>
      <c r="I95" s="1172" t="s">
        <v>37861</v>
      </c>
      <c r="J95" s="1112">
        <v>0</v>
      </c>
      <c r="K95" s="1334">
        <v>9041175</v>
      </c>
      <c r="L95" s="1335">
        <v>0.88300000000000001</v>
      </c>
      <c r="M95" s="1172">
        <v>2</v>
      </c>
      <c r="N95" s="1079">
        <v>2</v>
      </c>
      <c r="O95" s="1112">
        <v>1</v>
      </c>
      <c r="P95" s="1334">
        <v>12085900</v>
      </c>
      <c r="Q95" s="1318">
        <v>1</v>
      </c>
      <c r="R95" s="1172">
        <v>2</v>
      </c>
      <c r="S95" s="1327">
        <v>14050776</v>
      </c>
      <c r="T95" s="1173">
        <v>2</v>
      </c>
    </row>
    <row r="96" spans="1:20" s="1062" customFormat="1" ht="34.25" customHeight="1">
      <c r="A96" s="1337"/>
      <c r="B96" s="1316"/>
      <c r="C96" s="1301"/>
      <c r="D96" s="1079" t="s">
        <v>37831</v>
      </c>
      <c r="E96" s="1079" t="s">
        <v>37825</v>
      </c>
      <c r="F96" s="1079">
        <v>0</v>
      </c>
      <c r="G96" s="1079">
        <v>2016</v>
      </c>
      <c r="H96" s="1172">
        <v>2</v>
      </c>
      <c r="I96" s="1172" t="s">
        <v>37862</v>
      </c>
      <c r="J96" s="1112">
        <v>0</v>
      </c>
      <c r="K96" s="1334"/>
      <c r="L96" s="1335"/>
      <c r="M96" s="1172">
        <v>2</v>
      </c>
      <c r="N96" s="1079">
        <v>2</v>
      </c>
      <c r="O96" s="1112">
        <v>1</v>
      </c>
      <c r="P96" s="1301"/>
      <c r="Q96" s="1301"/>
      <c r="R96" s="1172">
        <v>2</v>
      </c>
      <c r="S96" s="1328"/>
      <c r="T96" s="1173">
        <v>2</v>
      </c>
    </row>
    <row r="97" spans="1:20" s="1062" customFormat="1" ht="73.8" customHeight="1">
      <c r="A97" s="1337"/>
      <c r="B97" s="1166" t="s">
        <v>37737</v>
      </c>
      <c r="C97" s="1079" t="s">
        <v>37944</v>
      </c>
      <c r="D97" s="1079" t="s">
        <v>37832</v>
      </c>
      <c r="E97" s="1079" t="s">
        <v>37833</v>
      </c>
      <c r="F97" s="1077" t="s">
        <v>388</v>
      </c>
      <c r="G97" s="1079">
        <v>2016</v>
      </c>
      <c r="H97" s="1174">
        <v>0.8</v>
      </c>
      <c r="I97" s="1174">
        <v>1</v>
      </c>
      <c r="J97" s="1112">
        <v>1.25</v>
      </c>
      <c r="K97" s="1094">
        <v>3975270</v>
      </c>
      <c r="L97" s="1095">
        <v>0.77800000000000002</v>
      </c>
      <c r="M97" s="1174">
        <v>0.9</v>
      </c>
      <c r="N97" s="1112">
        <v>0.9</v>
      </c>
      <c r="O97" s="1112">
        <v>1</v>
      </c>
      <c r="P97" s="1094">
        <v>2613886</v>
      </c>
      <c r="Q97" s="1112">
        <v>1</v>
      </c>
      <c r="R97" s="1174">
        <v>0.9</v>
      </c>
      <c r="S97" s="1096">
        <v>2924240</v>
      </c>
      <c r="T97" s="1175">
        <v>0.9</v>
      </c>
    </row>
    <row r="98" spans="1:20" s="1062" customFormat="1" ht="29.45" customHeight="1">
      <c r="A98" s="1337"/>
      <c r="B98" s="1316" t="s">
        <v>34382</v>
      </c>
      <c r="C98" s="1301" t="s">
        <v>37945</v>
      </c>
      <c r="D98" s="1176" t="s">
        <v>37834</v>
      </c>
      <c r="E98" s="1085" t="s">
        <v>37835</v>
      </c>
      <c r="F98" s="1094">
        <v>1965</v>
      </c>
      <c r="G98" s="1079">
        <v>2015</v>
      </c>
      <c r="H98" s="1172">
        <v>200</v>
      </c>
      <c r="I98" s="1094">
        <v>6565</v>
      </c>
      <c r="J98" s="1112">
        <v>32.83</v>
      </c>
      <c r="K98" s="1334">
        <v>51595554.32</v>
      </c>
      <c r="L98" s="1335">
        <v>0.89200000000000002</v>
      </c>
      <c r="M98" s="1172">
        <v>200</v>
      </c>
      <c r="N98" s="1079">
        <v>200</v>
      </c>
      <c r="O98" s="1112">
        <v>1</v>
      </c>
      <c r="P98" s="1334">
        <v>39243664.880000003</v>
      </c>
      <c r="Q98" s="1318">
        <v>1</v>
      </c>
      <c r="R98" s="1172">
        <v>200</v>
      </c>
      <c r="S98" s="1327">
        <v>51478593</v>
      </c>
      <c r="T98" s="1173">
        <v>200</v>
      </c>
    </row>
    <row r="99" spans="1:20" s="1062" customFormat="1" ht="28.8" customHeight="1">
      <c r="A99" s="1337"/>
      <c r="B99" s="1316"/>
      <c r="C99" s="1312"/>
      <c r="D99" s="1176" t="s">
        <v>37836</v>
      </c>
      <c r="E99" s="1085" t="s">
        <v>37837</v>
      </c>
      <c r="F99" s="1079">
        <v>285</v>
      </c>
      <c r="G99" s="1079">
        <v>2015</v>
      </c>
      <c r="H99" s="1172">
        <v>10</v>
      </c>
      <c r="I99" s="1172">
        <v>107</v>
      </c>
      <c r="J99" s="1112">
        <v>10.7</v>
      </c>
      <c r="K99" s="1334"/>
      <c r="L99" s="1335"/>
      <c r="M99" s="1172">
        <v>10</v>
      </c>
      <c r="N99" s="1079">
        <v>10</v>
      </c>
      <c r="O99" s="1112">
        <v>1</v>
      </c>
      <c r="P99" s="1301"/>
      <c r="Q99" s="1301"/>
      <c r="R99" s="1172">
        <v>10</v>
      </c>
      <c r="S99" s="1328"/>
      <c r="T99" s="1173">
        <v>10</v>
      </c>
    </row>
    <row r="100" spans="1:20" s="1062" customFormat="1" ht="46.25" customHeight="1">
      <c r="A100" s="1337"/>
      <c r="B100" s="1316"/>
      <c r="C100" s="1312"/>
      <c r="D100" s="1176" t="s">
        <v>37838</v>
      </c>
      <c r="E100" s="1085" t="s">
        <v>37825</v>
      </c>
      <c r="F100" s="1079">
        <v>0</v>
      </c>
      <c r="G100" s="1079">
        <v>2016</v>
      </c>
      <c r="H100" s="1172">
        <v>5</v>
      </c>
      <c r="I100" s="1172" t="s">
        <v>37863</v>
      </c>
      <c r="J100" s="1112">
        <v>0</v>
      </c>
      <c r="K100" s="1334"/>
      <c r="L100" s="1335"/>
      <c r="M100" s="1172">
        <v>5</v>
      </c>
      <c r="N100" s="1079">
        <v>2</v>
      </c>
      <c r="O100" s="1112">
        <v>0.4</v>
      </c>
      <c r="P100" s="1301"/>
      <c r="Q100" s="1301"/>
      <c r="R100" s="1172">
        <v>5</v>
      </c>
      <c r="S100" s="1328"/>
      <c r="T100" s="1173">
        <v>5</v>
      </c>
    </row>
    <row r="101" spans="1:20" s="1062" customFormat="1" ht="48" customHeight="1">
      <c r="A101" s="1338"/>
      <c r="B101" s="1316"/>
      <c r="C101" s="1312"/>
      <c r="D101" s="1176" t="s">
        <v>37839</v>
      </c>
      <c r="E101" s="1085" t="s">
        <v>37825</v>
      </c>
      <c r="F101" s="1079">
        <v>0</v>
      </c>
      <c r="G101" s="1079">
        <v>2016</v>
      </c>
      <c r="H101" s="1172">
        <v>5</v>
      </c>
      <c r="I101" s="1172" t="s">
        <v>37864</v>
      </c>
      <c r="J101" s="1112">
        <v>0</v>
      </c>
      <c r="K101" s="1334"/>
      <c r="L101" s="1335"/>
      <c r="M101" s="1172">
        <v>5</v>
      </c>
      <c r="N101" s="1079">
        <v>2</v>
      </c>
      <c r="O101" s="1112">
        <v>0.4</v>
      </c>
      <c r="P101" s="1301"/>
      <c r="Q101" s="1301"/>
      <c r="R101" s="1172">
        <v>5</v>
      </c>
      <c r="S101" s="1328"/>
      <c r="T101" s="1173">
        <v>5</v>
      </c>
    </row>
    <row r="102" spans="1:20" s="1062" customFormat="1" ht="81.599999999999994" customHeight="1">
      <c r="A102" s="1336" t="s">
        <v>37940</v>
      </c>
      <c r="B102" s="1166" t="s">
        <v>34382</v>
      </c>
      <c r="C102" s="1079" t="s">
        <v>37946</v>
      </c>
      <c r="D102" s="1079" t="s">
        <v>37840</v>
      </c>
      <c r="E102" s="1079" t="s">
        <v>37825</v>
      </c>
      <c r="F102" s="1079">
        <v>19</v>
      </c>
      <c r="G102" s="1079">
        <v>2016</v>
      </c>
      <c r="H102" s="1172">
        <v>4</v>
      </c>
      <c r="I102" s="1172">
        <v>31</v>
      </c>
      <c r="J102" s="1112">
        <v>7.75</v>
      </c>
      <c r="K102" s="1094">
        <v>2991594</v>
      </c>
      <c r="L102" s="1095">
        <v>0.92700000000000005</v>
      </c>
      <c r="M102" s="1172">
        <v>4</v>
      </c>
      <c r="N102" s="1079">
        <v>4</v>
      </c>
      <c r="O102" s="1112">
        <v>1</v>
      </c>
      <c r="P102" s="1094">
        <v>2618204</v>
      </c>
      <c r="Q102" s="1112">
        <v>1</v>
      </c>
      <c r="R102" s="1172">
        <v>4</v>
      </c>
      <c r="S102" s="1096">
        <v>2293761</v>
      </c>
      <c r="T102" s="1173">
        <v>4</v>
      </c>
    </row>
    <row r="103" spans="1:20" s="1062" customFormat="1" ht="40.799999999999997" customHeight="1">
      <c r="A103" s="1338"/>
      <c r="B103" s="1166" t="s">
        <v>34382</v>
      </c>
      <c r="C103" s="1079" t="s">
        <v>37947</v>
      </c>
      <c r="D103" s="1079" t="s">
        <v>37841</v>
      </c>
      <c r="E103" s="1079" t="s">
        <v>37717</v>
      </c>
      <c r="F103" s="1112">
        <v>0.64</v>
      </c>
      <c r="G103" s="1079">
        <v>2015</v>
      </c>
      <c r="H103" s="1174">
        <v>1</v>
      </c>
      <c r="I103" s="1174">
        <v>0.5</v>
      </c>
      <c r="J103" s="1112">
        <v>0.5</v>
      </c>
      <c r="K103" s="1094">
        <v>34521289.689999998</v>
      </c>
      <c r="L103" s="1095">
        <v>0.83199999999999996</v>
      </c>
      <c r="M103" s="1174">
        <v>1</v>
      </c>
      <c r="N103" s="1112">
        <v>1</v>
      </c>
      <c r="O103" s="1112">
        <v>1</v>
      </c>
      <c r="P103" s="1094">
        <v>33601159</v>
      </c>
      <c r="Q103" s="1112">
        <v>1</v>
      </c>
      <c r="R103" s="1174">
        <v>1</v>
      </c>
      <c r="S103" s="1096">
        <v>36498780</v>
      </c>
      <c r="T103" s="1175">
        <v>1</v>
      </c>
    </row>
    <row r="104" spans="1:20" s="1062" customFormat="1" ht="60.75">
      <c r="A104" s="1325" t="s">
        <v>37948</v>
      </c>
      <c r="B104" s="1331" t="s">
        <v>37737</v>
      </c>
      <c r="C104" s="1177" t="s">
        <v>37949</v>
      </c>
      <c r="D104" s="1177" t="s">
        <v>37842</v>
      </c>
      <c r="E104" s="1079" t="s">
        <v>37717</v>
      </c>
      <c r="F104" s="1112">
        <v>0.23</v>
      </c>
      <c r="G104" s="1079">
        <v>2019</v>
      </c>
      <c r="H104" s="1178"/>
      <c r="I104" s="1179"/>
      <c r="J104" s="1180"/>
      <c r="K104" s="1179"/>
      <c r="L104" s="1179"/>
      <c r="M104" s="1181">
        <v>0.25</v>
      </c>
      <c r="N104" s="1163">
        <v>0.25</v>
      </c>
      <c r="O104" s="1068">
        <v>1</v>
      </c>
      <c r="P104" s="1182">
        <v>37820627</v>
      </c>
      <c r="Q104" s="1162">
        <v>0.96299999999999997</v>
      </c>
      <c r="R104" s="1181">
        <v>0.25</v>
      </c>
      <c r="S104" s="1183">
        <v>38829668</v>
      </c>
      <c r="T104" s="1184">
        <v>0.25</v>
      </c>
    </row>
    <row r="105" spans="1:20" s="1062" customFormat="1" ht="50.65">
      <c r="A105" s="1329"/>
      <c r="B105" s="1331"/>
      <c r="C105" s="1177" t="s">
        <v>37950</v>
      </c>
      <c r="D105" s="1177" t="s">
        <v>37843</v>
      </c>
      <c r="E105" s="1079" t="s">
        <v>37844</v>
      </c>
      <c r="F105" s="1079">
        <v>61.45</v>
      </c>
      <c r="G105" s="1079">
        <v>2020</v>
      </c>
      <c r="H105" s="1178"/>
      <c r="I105" s="1179"/>
      <c r="J105" s="1180"/>
      <c r="K105" s="1179"/>
      <c r="L105" s="1179"/>
      <c r="M105" s="1185">
        <v>92.28</v>
      </c>
      <c r="N105" s="1186">
        <v>92.28</v>
      </c>
      <c r="O105" s="1068">
        <v>1</v>
      </c>
      <c r="P105" s="1182">
        <v>20430969</v>
      </c>
      <c r="Q105" s="1162">
        <v>0.93</v>
      </c>
      <c r="R105" s="1185">
        <v>95.91</v>
      </c>
      <c r="S105" s="1183">
        <v>20268807</v>
      </c>
      <c r="T105" s="1187">
        <v>99.73</v>
      </c>
    </row>
    <row r="106" spans="1:20" s="1062" customFormat="1" ht="50.65">
      <c r="A106" s="1329"/>
      <c r="B106" s="1331"/>
      <c r="C106" s="1177" t="s">
        <v>37951</v>
      </c>
      <c r="D106" s="1177" t="s">
        <v>37845</v>
      </c>
      <c r="E106" s="1079" t="s">
        <v>37717</v>
      </c>
      <c r="F106" s="1093">
        <v>0.502</v>
      </c>
      <c r="G106" s="1079">
        <v>2020</v>
      </c>
      <c r="H106" s="1179"/>
      <c r="I106" s="1179"/>
      <c r="J106" s="1180"/>
      <c r="K106" s="1179"/>
      <c r="L106" s="1179"/>
      <c r="M106" s="1188">
        <v>0.42299999999999999</v>
      </c>
      <c r="N106" s="1163">
        <v>0.42299999999999999</v>
      </c>
      <c r="O106" s="1068">
        <v>1</v>
      </c>
      <c r="P106" s="1182">
        <v>35665599</v>
      </c>
      <c r="Q106" s="1162">
        <v>0.77600000000000002</v>
      </c>
      <c r="R106" s="1189">
        <v>0.41499999999999998</v>
      </c>
      <c r="S106" s="1183">
        <v>29521502</v>
      </c>
      <c r="T106" s="1190">
        <v>0.41</v>
      </c>
    </row>
    <row r="107" spans="1:20" s="1062" customFormat="1" ht="20.25">
      <c r="A107" s="1329"/>
      <c r="B107" s="1331"/>
      <c r="C107" s="1177" t="s">
        <v>37952</v>
      </c>
      <c r="D107" s="1177" t="s">
        <v>37846</v>
      </c>
      <c r="E107" s="1079" t="s">
        <v>37717</v>
      </c>
      <c r="F107" s="1112">
        <v>0.93</v>
      </c>
      <c r="G107" s="1079">
        <v>2014</v>
      </c>
      <c r="H107" s="1191"/>
      <c r="I107" s="1192"/>
      <c r="J107" s="1180"/>
      <c r="K107" s="1192"/>
      <c r="L107" s="1192"/>
      <c r="M107" s="1181">
        <v>0.93</v>
      </c>
      <c r="N107" s="1068">
        <v>0.93</v>
      </c>
      <c r="O107" s="1068">
        <v>1</v>
      </c>
      <c r="P107" s="1182">
        <v>81779632</v>
      </c>
      <c r="Q107" s="1162">
        <v>0.96099999999999997</v>
      </c>
      <c r="R107" s="1181">
        <v>0.94</v>
      </c>
      <c r="S107" s="1183">
        <v>83012486</v>
      </c>
      <c r="T107" s="1184">
        <v>0.95</v>
      </c>
    </row>
    <row r="108" spans="1:20" s="1062" customFormat="1" ht="56.45" customHeight="1" thickBot="1">
      <c r="A108" s="1330"/>
      <c r="B108" s="1193" t="s">
        <v>37753</v>
      </c>
      <c r="C108" s="1194" t="s">
        <v>37953</v>
      </c>
      <c r="D108" s="1194" t="s">
        <v>37847</v>
      </c>
      <c r="E108" s="1195" t="s">
        <v>37717</v>
      </c>
      <c r="F108" s="1196">
        <v>1</v>
      </c>
      <c r="G108" s="1195">
        <v>2020</v>
      </c>
      <c r="H108" s="1197"/>
      <c r="I108" s="1197"/>
      <c r="J108" s="1198"/>
      <c r="K108" s="1197"/>
      <c r="L108" s="1197"/>
      <c r="M108" s="1199">
        <v>1</v>
      </c>
      <c r="N108" s="1200">
        <v>1</v>
      </c>
      <c r="O108" s="1200">
        <v>1</v>
      </c>
      <c r="P108" s="1201">
        <v>183538</v>
      </c>
      <c r="Q108" s="1202">
        <v>1</v>
      </c>
      <c r="R108" s="1199">
        <v>1</v>
      </c>
      <c r="S108" s="1203">
        <v>960965</v>
      </c>
      <c r="T108" s="1204" t="s">
        <v>37954</v>
      </c>
    </row>
    <row r="109" spans="1:20" s="1064" customFormat="1" ht="10.5" thickTop="1">
      <c r="A109" s="1332" t="s">
        <v>37974</v>
      </c>
      <c r="B109" s="1332"/>
      <c r="C109" s="1332"/>
      <c r="D109" s="1332"/>
      <c r="E109" s="1332"/>
      <c r="F109" s="1332"/>
      <c r="G109" s="1332"/>
      <c r="H109" s="1332"/>
      <c r="I109" s="1332"/>
      <c r="J109" s="1332"/>
      <c r="K109" s="1332"/>
      <c r="L109" s="1332"/>
      <c r="M109" s="1332"/>
      <c r="N109" s="1332"/>
      <c r="O109" s="1332"/>
      <c r="P109" s="1332"/>
      <c r="Q109" s="1332"/>
      <c r="R109" s="1332"/>
      <c r="S109" s="1332"/>
      <c r="T109" s="1063"/>
    </row>
    <row r="110" spans="1:20" s="1064" customFormat="1">
      <c r="A110" s="1333" t="s">
        <v>37975</v>
      </c>
      <c r="B110" s="1333"/>
      <c r="C110" s="1333"/>
      <c r="D110" s="1333"/>
      <c r="E110" s="1333"/>
      <c r="F110" s="1333"/>
      <c r="G110" s="1333"/>
      <c r="H110" s="1333"/>
      <c r="I110" s="1333"/>
      <c r="J110" s="1333"/>
      <c r="K110" s="1333"/>
      <c r="L110" s="1333"/>
      <c r="M110" s="1333"/>
      <c r="N110" s="1333"/>
      <c r="O110" s="1333"/>
      <c r="P110" s="1333"/>
      <c r="Q110" s="1333"/>
      <c r="R110" s="1333"/>
      <c r="S110" s="1333"/>
      <c r="T110" s="1063"/>
    </row>
    <row r="111" spans="1:20" s="1064" customFormat="1">
      <c r="A111" s="1341" t="s">
        <v>37976</v>
      </c>
      <c r="B111" s="1341"/>
      <c r="C111" s="1341"/>
      <c r="D111" s="1341"/>
      <c r="E111" s="1341"/>
      <c r="F111" s="1341"/>
      <c r="G111" s="1341"/>
      <c r="H111" s="1341"/>
      <c r="I111" s="1341"/>
      <c r="J111" s="1341"/>
      <c r="K111" s="1341"/>
      <c r="L111" s="1341"/>
      <c r="M111" s="1341"/>
      <c r="N111" s="1341"/>
      <c r="O111" s="1341"/>
      <c r="P111" s="1341"/>
      <c r="Q111" s="1341"/>
      <c r="R111" s="1341"/>
      <c r="S111" s="1341"/>
      <c r="T111" s="1063"/>
    </row>
    <row r="112" spans="1:20" s="1064" customFormat="1">
      <c r="A112" s="1341" t="s">
        <v>37977</v>
      </c>
      <c r="B112" s="1341"/>
      <c r="C112" s="1341"/>
      <c r="D112" s="1341"/>
      <c r="E112" s="1341"/>
      <c r="F112" s="1341"/>
      <c r="G112" s="1341"/>
      <c r="H112" s="1341"/>
      <c r="I112" s="1341"/>
      <c r="J112" s="1341"/>
      <c r="K112" s="1341"/>
      <c r="L112" s="1341"/>
      <c r="M112" s="1341"/>
      <c r="N112" s="1341"/>
      <c r="O112" s="1341"/>
      <c r="P112" s="1341"/>
      <c r="Q112" s="1341"/>
      <c r="R112" s="1341"/>
      <c r="S112" s="1341"/>
      <c r="T112" s="1063"/>
    </row>
    <row r="113" spans="1:20" s="1064" customFormat="1">
      <c r="A113" s="1341" t="s">
        <v>37978</v>
      </c>
      <c r="B113" s="1341"/>
      <c r="C113" s="1341"/>
      <c r="D113" s="1341"/>
      <c r="E113" s="1341"/>
      <c r="F113" s="1341"/>
      <c r="G113" s="1341"/>
      <c r="H113" s="1341"/>
      <c r="I113" s="1341"/>
      <c r="J113" s="1341"/>
      <c r="K113" s="1341"/>
      <c r="L113" s="1341"/>
      <c r="M113" s="1341"/>
      <c r="N113" s="1341"/>
      <c r="O113" s="1341"/>
      <c r="P113" s="1341"/>
      <c r="Q113" s="1341"/>
      <c r="R113" s="1341"/>
      <c r="S113" s="1341"/>
      <c r="T113" s="1063"/>
    </row>
    <row r="114" spans="1:20" s="1064" customFormat="1">
      <c r="A114" s="1339" t="s">
        <v>37979</v>
      </c>
      <c r="B114" s="1339"/>
      <c r="C114" s="1339"/>
      <c r="D114" s="1339"/>
      <c r="E114" s="1339"/>
      <c r="F114" s="1339"/>
      <c r="G114" s="1339"/>
      <c r="H114" s="1339"/>
      <c r="I114" s="1339"/>
      <c r="J114" s="1339"/>
      <c r="K114" s="1339"/>
      <c r="L114" s="1339"/>
      <c r="M114" s="1339"/>
      <c r="N114" s="1339"/>
      <c r="O114" s="1339"/>
      <c r="P114" s="1339"/>
      <c r="Q114" s="1339"/>
      <c r="R114" s="1339"/>
      <c r="S114" s="1339"/>
      <c r="T114" s="1063"/>
    </row>
    <row r="115" spans="1:20" s="1064" customFormat="1">
      <c r="A115" s="1341" t="s">
        <v>37980</v>
      </c>
      <c r="B115" s="1341"/>
      <c r="C115" s="1341"/>
      <c r="D115" s="1341"/>
      <c r="E115" s="1341"/>
      <c r="F115" s="1341"/>
      <c r="G115" s="1341"/>
      <c r="H115" s="1341"/>
      <c r="I115" s="1341"/>
      <c r="J115" s="1341"/>
      <c r="K115" s="1341"/>
      <c r="L115" s="1341"/>
      <c r="M115" s="1341"/>
      <c r="N115" s="1341"/>
      <c r="O115" s="1341"/>
      <c r="P115" s="1341"/>
      <c r="Q115" s="1341"/>
      <c r="R115" s="1341"/>
      <c r="S115" s="1341"/>
      <c r="T115" s="1063"/>
    </row>
    <row r="116" spans="1:20" s="1064" customFormat="1">
      <c r="A116" s="1339" t="s">
        <v>37981</v>
      </c>
      <c r="B116" s="1339"/>
      <c r="C116" s="1339"/>
      <c r="D116" s="1339"/>
      <c r="E116" s="1339"/>
      <c r="F116" s="1339"/>
      <c r="G116" s="1339"/>
      <c r="H116" s="1339"/>
      <c r="I116" s="1339"/>
      <c r="J116" s="1339"/>
      <c r="K116" s="1339"/>
      <c r="L116" s="1339"/>
      <c r="M116" s="1339"/>
      <c r="N116" s="1339"/>
      <c r="O116" s="1339"/>
      <c r="P116" s="1339"/>
      <c r="Q116" s="1339"/>
      <c r="R116" s="1339"/>
      <c r="S116" s="1339"/>
      <c r="T116" s="1063"/>
    </row>
    <row r="117" spans="1:20" s="1064" customFormat="1">
      <c r="A117" s="1339" t="s">
        <v>37982</v>
      </c>
      <c r="B117" s="1339"/>
      <c r="C117" s="1339"/>
      <c r="D117" s="1339"/>
      <c r="E117" s="1339"/>
      <c r="F117" s="1339"/>
      <c r="G117" s="1339"/>
      <c r="H117" s="1339"/>
      <c r="I117" s="1339"/>
      <c r="J117" s="1339"/>
      <c r="K117" s="1339"/>
      <c r="L117" s="1339"/>
      <c r="M117" s="1339"/>
      <c r="N117" s="1339"/>
      <c r="O117" s="1339"/>
      <c r="P117" s="1339"/>
      <c r="Q117" s="1339"/>
      <c r="R117" s="1339"/>
      <c r="S117" s="1339"/>
      <c r="T117" s="1063"/>
    </row>
    <row r="118" spans="1:20" s="1064" customFormat="1">
      <c r="A118" s="1339" t="s">
        <v>37983</v>
      </c>
      <c r="B118" s="1339"/>
      <c r="C118" s="1339"/>
      <c r="D118" s="1339"/>
      <c r="E118" s="1339"/>
      <c r="F118" s="1339"/>
      <c r="G118" s="1339"/>
      <c r="H118" s="1339"/>
      <c r="I118" s="1339"/>
      <c r="J118" s="1339"/>
      <c r="K118" s="1339"/>
      <c r="L118" s="1339"/>
      <c r="M118" s="1339"/>
      <c r="N118" s="1339"/>
      <c r="O118" s="1339"/>
      <c r="P118" s="1339"/>
      <c r="Q118" s="1339"/>
      <c r="R118" s="1339"/>
      <c r="S118" s="1339"/>
      <c r="T118" s="1063"/>
    </row>
    <row r="119" spans="1:20" s="1064" customFormat="1">
      <c r="A119" s="1340" t="s">
        <v>37984</v>
      </c>
      <c r="B119" s="1340"/>
      <c r="C119" s="1340"/>
      <c r="D119" s="1340"/>
      <c r="E119" s="1340"/>
      <c r="F119" s="1340"/>
      <c r="G119" s="1340"/>
      <c r="H119" s="1340"/>
      <c r="I119" s="1340"/>
      <c r="J119" s="1340"/>
      <c r="K119" s="1340"/>
      <c r="L119" s="1340"/>
      <c r="M119" s="1340"/>
      <c r="N119" s="1340"/>
      <c r="O119" s="1340"/>
      <c r="P119" s="1340"/>
      <c r="Q119" s="1340"/>
      <c r="R119" s="1340"/>
      <c r="S119" s="1340"/>
      <c r="T119" s="1063"/>
    </row>
    <row r="120" spans="1:20" s="1064" customFormat="1">
      <c r="A120" s="1339" t="s">
        <v>37985</v>
      </c>
      <c r="B120" s="1339"/>
      <c r="C120" s="1339"/>
      <c r="D120" s="1339"/>
      <c r="E120" s="1339"/>
      <c r="F120" s="1339"/>
      <c r="G120" s="1339"/>
      <c r="H120" s="1339"/>
      <c r="I120" s="1339"/>
      <c r="J120" s="1339"/>
      <c r="K120" s="1339"/>
      <c r="L120" s="1339"/>
      <c r="M120" s="1339"/>
      <c r="N120" s="1339"/>
      <c r="O120" s="1339"/>
      <c r="P120" s="1339"/>
      <c r="Q120" s="1339"/>
      <c r="R120" s="1339"/>
      <c r="S120" s="1339"/>
      <c r="T120" s="1063"/>
    </row>
    <row r="121" spans="1:20" s="1064" customFormat="1">
      <c r="A121" s="1215" t="s">
        <v>37986</v>
      </c>
      <c r="B121" s="1216"/>
      <c r="C121" s="1216"/>
      <c r="D121" s="1216"/>
      <c r="E121" s="1216"/>
      <c r="F121" s="1217"/>
      <c r="G121" s="1217"/>
      <c r="H121" s="1217"/>
      <c r="I121" s="1217"/>
      <c r="J121" s="1217"/>
      <c r="K121" s="1217"/>
      <c r="L121" s="1217"/>
      <c r="M121" s="1217"/>
      <c r="N121" s="1217"/>
      <c r="O121" s="1217"/>
      <c r="P121" s="1217"/>
      <c r="Q121" s="1217"/>
      <c r="R121" s="1217"/>
      <c r="S121" s="1217"/>
      <c r="T121" s="1063"/>
    </row>
    <row r="122" spans="1:20" s="1064" customFormat="1">
      <c r="A122" s="1215" t="s">
        <v>37987</v>
      </c>
      <c r="B122" s="1216"/>
      <c r="C122" s="1216"/>
      <c r="D122" s="1216"/>
      <c r="E122" s="1216"/>
      <c r="F122" s="1217"/>
      <c r="G122" s="1217"/>
      <c r="H122" s="1217"/>
      <c r="I122" s="1217"/>
      <c r="J122" s="1217"/>
      <c r="K122" s="1217"/>
      <c r="L122" s="1217"/>
      <c r="M122" s="1217"/>
      <c r="N122" s="1217"/>
      <c r="O122" s="1217"/>
      <c r="P122" s="1217"/>
      <c r="Q122" s="1217"/>
      <c r="R122" s="1217"/>
      <c r="S122" s="1217"/>
      <c r="T122" s="1063"/>
    </row>
    <row r="123" spans="1:20" s="1064" customFormat="1">
      <c r="A123" s="1215" t="s">
        <v>37988</v>
      </c>
      <c r="B123" s="1216"/>
      <c r="C123" s="1216"/>
      <c r="D123" s="1216"/>
      <c r="E123" s="1216"/>
      <c r="F123" s="1217"/>
      <c r="G123" s="1217"/>
      <c r="H123" s="1217"/>
      <c r="I123" s="1217"/>
      <c r="J123" s="1217"/>
      <c r="K123" s="1217"/>
      <c r="L123" s="1217"/>
      <c r="M123" s="1217"/>
      <c r="N123" s="1217"/>
      <c r="O123" s="1217"/>
      <c r="P123" s="1217"/>
      <c r="Q123" s="1217"/>
      <c r="R123" s="1217"/>
      <c r="S123" s="1217"/>
      <c r="T123" s="1063"/>
    </row>
    <row r="124" spans="1:20" s="1064" customFormat="1">
      <c r="A124" s="1215" t="s">
        <v>37989</v>
      </c>
      <c r="B124" s="1216"/>
      <c r="C124" s="1216"/>
      <c r="D124" s="1216"/>
      <c r="E124" s="1216"/>
      <c r="F124" s="1217"/>
      <c r="G124" s="1217"/>
      <c r="H124" s="1217"/>
      <c r="I124" s="1217"/>
      <c r="J124" s="1217"/>
      <c r="K124" s="1217"/>
      <c r="L124" s="1217"/>
      <c r="M124" s="1217"/>
      <c r="N124" s="1217"/>
      <c r="O124" s="1217"/>
      <c r="P124" s="1217"/>
      <c r="Q124" s="1217"/>
      <c r="R124" s="1217"/>
      <c r="S124" s="1217"/>
      <c r="T124" s="1063"/>
    </row>
    <row r="125" spans="1:20" s="1064" customFormat="1">
      <c r="A125" s="1215" t="s">
        <v>37990</v>
      </c>
      <c r="B125" s="1216"/>
      <c r="C125" s="1216"/>
      <c r="D125" s="1216"/>
      <c r="E125" s="1216"/>
      <c r="F125" s="1217"/>
      <c r="G125" s="1217"/>
      <c r="H125" s="1217"/>
      <c r="I125" s="1217"/>
      <c r="J125" s="1217"/>
      <c r="K125" s="1217"/>
      <c r="L125" s="1217"/>
      <c r="M125" s="1217"/>
      <c r="N125" s="1217"/>
      <c r="O125" s="1217"/>
      <c r="P125" s="1217"/>
      <c r="Q125" s="1217"/>
      <c r="R125" s="1217"/>
      <c r="S125" s="1217"/>
      <c r="T125" s="1063"/>
    </row>
    <row r="126" spans="1:20" s="1064" customFormat="1">
      <c r="A126" s="1215" t="s">
        <v>37991</v>
      </c>
      <c r="B126" s="1216"/>
      <c r="C126" s="1216"/>
      <c r="D126" s="1216"/>
      <c r="E126" s="1216"/>
      <c r="F126" s="1217"/>
      <c r="G126" s="1217"/>
      <c r="H126" s="1217"/>
      <c r="I126" s="1217"/>
      <c r="J126" s="1217"/>
      <c r="K126" s="1217"/>
      <c r="L126" s="1217"/>
      <c r="M126" s="1217"/>
      <c r="N126" s="1217"/>
      <c r="O126" s="1217"/>
      <c r="P126" s="1217"/>
      <c r="Q126" s="1217"/>
      <c r="R126" s="1217"/>
      <c r="S126" s="1217"/>
      <c r="T126" s="1063"/>
    </row>
  </sheetData>
  <mergeCells count="126">
    <mergeCell ref="A116:S116"/>
    <mergeCell ref="A117:S117"/>
    <mergeCell ref="A118:S118"/>
    <mergeCell ref="A119:S119"/>
    <mergeCell ref="A120:S120"/>
    <mergeCell ref="A111:S111"/>
    <mergeCell ref="A112:S112"/>
    <mergeCell ref="A113:S113"/>
    <mergeCell ref="A114:S114"/>
    <mergeCell ref="A115:S115"/>
    <mergeCell ref="S98:S101"/>
    <mergeCell ref="A104:A108"/>
    <mergeCell ref="B104:B107"/>
    <mergeCell ref="A109:S109"/>
    <mergeCell ref="A110:S110"/>
    <mergeCell ref="C98:C101"/>
    <mergeCell ref="K98:K101"/>
    <mergeCell ref="L98:L101"/>
    <mergeCell ref="P98:P101"/>
    <mergeCell ref="Q98:Q101"/>
    <mergeCell ref="A92:A101"/>
    <mergeCell ref="A102:A103"/>
    <mergeCell ref="S93:S94"/>
    <mergeCell ref="C95:C96"/>
    <mergeCell ref="K95:K96"/>
    <mergeCell ref="L95:L96"/>
    <mergeCell ref="P95:P96"/>
    <mergeCell ref="Q95:Q96"/>
    <mergeCell ref="S95:S96"/>
    <mergeCell ref="C93:C94"/>
    <mergeCell ref="K93:K94"/>
    <mergeCell ref="L93:L94"/>
    <mergeCell ref="P93:P94"/>
    <mergeCell ref="Q93:Q94"/>
    <mergeCell ref="A84:A88"/>
    <mergeCell ref="B84:B88"/>
    <mergeCell ref="A89:A91"/>
    <mergeCell ref="B89:B90"/>
    <mergeCell ref="B93:B96"/>
    <mergeCell ref="B98:B101"/>
    <mergeCell ref="A69:A76"/>
    <mergeCell ref="B69:B76"/>
    <mergeCell ref="Q51:Q52"/>
    <mergeCell ref="S51:S52"/>
    <mergeCell ref="C53:C54"/>
    <mergeCell ref="P53:P54"/>
    <mergeCell ref="Q53:Q54"/>
    <mergeCell ref="S53:S54"/>
    <mergeCell ref="C69:C70"/>
    <mergeCell ref="C72:C74"/>
    <mergeCell ref="A77:A83"/>
    <mergeCell ref="B77:B82"/>
    <mergeCell ref="S56:S58"/>
    <mergeCell ref="B60:B67"/>
    <mergeCell ref="C60:C61"/>
    <mergeCell ref="C62:C64"/>
    <mergeCell ref="K55:K59"/>
    <mergeCell ref="L55:L59"/>
    <mergeCell ref="C56:C58"/>
    <mergeCell ref="P56:P58"/>
    <mergeCell ref="Q56:Q58"/>
    <mergeCell ref="A60:A64"/>
    <mergeCell ref="A65:A68"/>
    <mergeCell ref="Q39:Q42"/>
    <mergeCell ref="S39:S42"/>
    <mergeCell ref="C43:C50"/>
    <mergeCell ref="K43:K50"/>
    <mergeCell ref="L43:L50"/>
    <mergeCell ref="P43:P50"/>
    <mergeCell ref="C28:C30"/>
    <mergeCell ref="K28:K30"/>
    <mergeCell ref="L28:L30"/>
    <mergeCell ref="P28:P30"/>
    <mergeCell ref="Q28:Q30"/>
    <mergeCell ref="Q43:Q50"/>
    <mergeCell ref="S43:S50"/>
    <mergeCell ref="A34:A38"/>
    <mergeCell ref="B35:B37"/>
    <mergeCell ref="C35:C36"/>
    <mergeCell ref="B39:B59"/>
    <mergeCell ref="C39:C42"/>
    <mergeCell ref="K39:K42"/>
    <mergeCell ref="L39:L42"/>
    <mergeCell ref="P39:P42"/>
    <mergeCell ref="C51:C52"/>
    <mergeCell ref="K51:K54"/>
    <mergeCell ref="L51:L54"/>
    <mergeCell ref="P51:P52"/>
    <mergeCell ref="A39:A50"/>
    <mergeCell ref="A51:A59"/>
    <mergeCell ref="R3:S3"/>
    <mergeCell ref="A16:A22"/>
    <mergeCell ref="B16:B22"/>
    <mergeCell ref="A23:A25"/>
    <mergeCell ref="B23:B25"/>
    <mergeCell ref="A26:A33"/>
    <mergeCell ref="B26:B31"/>
    <mergeCell ref="A6:A12"/>
    <mergeCell ref="B6:B7"/>
    <mergeCell ref="B9:B10"/>
    <mergeCell ref="S28:S30"/>
    <mergeCell ref="S4:S5"/>
    <mergeCell ref="A1:S1"/>
    <mergeCell ref="C9:C10"/>
    <mergeCell ref="A13:A15"/>
    <mergeCell ref="B13:B15"/>
    <mergeCell ref="A2:R2"/>
    <mergeCell ref="A3:A5"/>
    <mergeCell ref="B3:B5"/>
    <mergeCell ref="C3:C5"/>
    <mergeCell ref="D3:D5"/>
    <mergeCell ref="E3:E5"/>
    <mergeCell ref="F3:G3"/>
    <mergeCell ref="F4:F5"/>
    <mergeCell ref="G4:G5"/>
    <mergeCell ref="H4:H5"/>
    <mergeCell ref="I4:I5"/>
    <mergeCell ref="J4:J5"/>
    <mergeCell ref="M4:M5"/>
    <mergeCell ref="N4:N5"/>
    <mergeCell ref="O4:O5"/>
    <mergeCell ref="R4:R5"/>
    <mergeCell ref="H3:L3"/>
    <mergeCell ref="K4:L4"/>
    <mergeCell ref="M3:Q3"/>
    <mergeCell ref="P4:Q4"/>
  </mergeCells>
  <pageMargins left="0.31496062992125984" right="0.31496062992125984" top="0.74803149606299213" bottom="0.74803149606299213" header="0.31496062992125984" footer="0.31496062992125984"/>
  <pageSetup paperSize="9" scale="62" fitToHeight="0" orientation="landscape" r:id="rId1"/>
  <headerFooter>
    <oddFooter>&amp;C&amp;"Arial,Normal"&amp;10Página N° &amp;P&amp;R&amp;"Arial,Negrita"FORMATO 01</oddFooter>
  </headerFooter>
  <rowBreaks count="8" manualBreakCount="8">
    <brk id="15" max="18" man="1"/>
    <brk id="25" max="18" man="1"/>
    <brk id="33" max="18" man="1"/>
    <brk id="50" max="18" man="1"/>
    <brk id="64" max="18" man="1"/>
    <brk id="76" max="18" man="1"/>
    <brk id="88" max="18" man="1"/>
    <brk id="101" max="18"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pageSetUpPr fitToPage="1"/>
  </sheetPr>
  <dimension ref="A1:W25"/>
  <sheetViews>
    <sheetView view="pageBreakPreview" topLeftCell="A19" zoomScale="80" zoomScaleNormal="100" zoomScaleSheetLayoutView="80" workbookViewId="0">
      <selection activeCell="E140" sqref="E140"/>
    </sheetView>
  </sheetViews>
  <sheetFormatPr baseColWidth="10" defaultColWidth="11.33203125" defaultRowHeight="10.5"/>
  <cols>
    <col min="1" max="1" width="25.53125" style="3" customWidth="1"/>
    <col min="2" max="2" width="33.796875" style="3" customWidth="1"/>
    <col min="3" max="3" width="5.33203125" style="3" customWidth="1"/>
    <col min="4" max="4" width="12.19921875" style="29" customWidth="1"/>
    <col min="5" max="5" width="10.33203125" style="29" customWidth="1"/>
    <col min="6" max="6" width="12.796875" style="29" customWidth="1"/>
    <col min="7" max="7" width="11.33203125" style="29" customWidth="1"/>
    <col min="8" max="8" width="10.53125" style="29" customWidth="1"/>
    <col min="9" max="9" width="13.53125" style="29" customWidth="1"/>
    <col min="10" max="10" width="10.53125" style="3" customWidth="1"/>
    <col min="11" max="11" width="4.46484375" style="3" customWidth="1"/>
    <col min="12" max="12" width="12.796875" style="29" customWidth="1"/>
    <col min="13" max="13" width="9.46484375" style="29" customWidth="1"/>
    <col min="14" max="14" width="16" style="29" customWidth="1"/>
    <col min="15" max="16" width="4.86328125" style="3" customWidth="1"/>
    <col min="17" max="17" width="15.33203125" style="29" customWidth="1"/>
    <col min="18" max="18" width="5.6640625" style="1219" customWidth="1"/>
    <col min="19" max="16384" width="11.33203125" style="3"/>
  </cols>
  <sheetData>
    <row r="1" spans="1:23" s="31" customFormat="1" ht="38.25" customHeight="1">
      <c r="A1" s="1343" t="s">
        <v>171</v>
      </c>
      <c r="B1" s="1343"/>
      <c r="C1" s="1343"/>
      <c r="D1" s="1343"/>
      <c r="E1" s="1343"/>
      <c r="F1" s="1343"/>
      <c r="G1" s="1343"/>
      <c r="H1" s="1343"/>
      <c r="I1" s="1343"/>
      <c r="J1" s="1343"/>
      <c r="K1" s="1343"/>
      <c r="L1" s="1343"/>
      <c r="M1" s="1343"/>
      <c r="N1" s="1343"/>
      <c r="O1" s="1343"/>
      <c r="P1" s="1343"/>
      <c r="Q1" s="1343"/>
      <c r="R1" s="1343"/>
    </row>
    <row r="2" spans="1:23" s="31" customFormat="1" ht="23.25" customHeight="1" thickBot="1">
      <c r="A2" s="1271" t="s">
        <v>227</v>
      </c>
      <c r="B2" s="1272"/>
      <c r="C2" s="1272"/>
      <c r="D2" s="1272"/>
      <c r="E2" s="1272"/>
      <c r="F2" s="1272"/>
      <c r="G2" s="1272"/>
      <c r="H2" s="1272"/>
      <c r="I2" s="1272"/>
      <c r="J2" s="1272"/>
      <c r="K2" s="1272"/>
      <c r="L2" s="1272"/>
      <c r="M2" s="1272"/>
      <c r="N2" s="1272"/>
      <c r="O2" s="1272"/>
      <c r="P2" s="1272"/>
      <c r="Q2" s="1272"/>
      <c r="R2" s="1273"/>
      <c r="S2" s="32"/>
      <c r="T2" s="32"/>
      <c r="U2" s="32"/>
      <c r="V2" s="32"/>
      <c r="W2" s="32"/>
    </row>
    <row r="3" spans="1:23" s="4" customFormat="1" ht="39.6" customHeight="1" thickTop="1">
      <c r="A3" s="1344" t="s">
        <v>6</v>
      </c>
      <c r="B3" s="1346" t="s">
        <v>27</v>
      </c>
      <c r="C3" s="1344" t="s">
        <v>7</v>
      </c>
      <c r="D3" s="1348"/>
      <c r="E3" s="1348"/>
      <c r="F3" s="1348"/>
      <c r="G3" s="1348"/>
      <c r="H3" s="1348"/>
      <c r="I3" s="1349"/>
      <c r="J3" s="1350" t="s">
        <v>8</v>
      </c>
      <c r="K3" s="1348"/>
      <c r="L3" s="1348"/>
      <c r="M3" s="1348"/>
      <c r="N3" s="1346"/>
      <c r="O3" s="1351" t="s">
        <v>9</v>
      </c>
      <c r="P3" s="1352"/>
      <c r="Q3" s="1350" t="s">
        <v>10</v>
      </c>
      <c r="R3" s="1349"/>
    </row>
    <row r="4" spans="1:23" s="5" customFormat="1" ht="149.25">
      <c r="A4" s="1345"/>
      <c r="B4" s="1347"/>
      <c r="C4" s="56" t="s">
        <v>11</v>
      </c>
      <c r="D4" s="34" t="s">
        <v>12</v>
      </c>
      <c r="E4" s="34" t="s">
        <v>13</v>
      </c>
      <c r="F4" s="34" t="s">
        <v>14</v>
      </c>
      <c r="G4" s="34" t="s">
        <v>15</v>
      </c>
      <c r="H4" s="34" t="s">
        <v>16</v>
      </c>
      <c r="I4" s="57" t="s">
        <v>17</v>
      </c>
      <c r="J4" s="50" t="s">
        <v>18</v>
      </c>
      <c r="K4" s="33" t="s">
        <v>19</v>
      </c>
      <c r="L4" s="34" t="s">
        <v>20</v>
      </c>
      <c r="M4" s="34" t="s">
        <v>21</v>
      </c>
      <c r="N4" s="64" t="s">
        <v>22</v>
      </c>
      <c r="O4" s="56" t="s">
        <v>23</v>
      </c>
      <c r="P4" s="35" t="s">
        <v>24</v>
      </c>
      <c r="Q4" s="67" t="s">
        <v>25</v>
      </c>
      <c r="R4" s="35" t="s">
        <v>26</v>
      </c>
    </row>
    <row r="5" spans="1:23" s="30" customFormat="1" ht="28.8" customHeight="1">
      <c r="A5" s="1342" t="s">
        <v>194</v>
      </c>
      <c r="B5" s="47" t="s">
        <v>195</v>
      </c>
      <c r="C5" s="58"/>
      <c r="D5" s="37">
        <v>7374769</v>
      </c>
      <c r="E5" s="37">
        <v>3886294</v>
      </c>
      <c r="F5" s="37">
        <v>99024565</v>
      </c>
      <c r="G5" s="37">
        <v>43599142</v>
      </c>
      <c r="H5" s="37">
        <v>390531</v>
      </c>
      <c r="I5" s="59">
        <f>SUM(C5:H5)</f>
        <v>154275301</v>
      </c>
      <c r="J5" s="51"/>
      <c r="K5" s="36"/>
      <c r="L5" s="37">
        <v>458398</v>
      </c>
      <c r="M5" s="38"/>
      <c r="N5" s="65">
        <f>SUM(J5:M5)</f>
        <v>458398</v>
      </c>
      <c r="O5" s="58"/>
      <c r="P5" s="69"/>
      <c r="Q5" s="68">
        <f>+I5+N5+P5</f>
        <v>154733699</v>
      </c>
      <c r="R5" s="275">
        <f>+Q5/$Q$24</f>
        <v>2.1752316116890175E-2</v>
      </c>
    </row>
    <row r="6" spans="1:23" s="30" customFormat="1" ht="42" customHeight="1">
      <c r="A6" s="1342"/>
      <c r="B6" s="47" t="s">
        <v>196</v>
      </c>
      <c r="C6" s="58"/>
      <c r="D6" s="37">
        <v>10486894</v>
      </c>
      <c r="E6" s="37"/>
      <c r="F6" s="37">
        <v>269233787</v>
      </c>
      <c r="G6" s="37"/>
      <c r="H6" s="37"/>
      <c r="I6" s="59">
        <f t="shared" ref="I6:I23" si="0">SUM(C6:H6)</f>
        <v>279720681</v>
      </c>
      <c r="J6" s="51"/>
      <c r="K6" s="36"/>
      <c r="L6" s="37">
        <v>4753097824</v>
      </c>
      <c r="M6" s="38"/>
      <c r="N6" s="65">
        <f t="shared" ref="N6:N23" si="1">SUM(J6:M6)</f>
        <v>4753097824</v>
      </c>
      <c r="O6" s="58"/>
      <c r="P6" s="69"/>
      <c r="Q6" s="68">
        <f t="shared" ref="Q6:Q23" si="2">+I6+N6+P6</f>
        <v>5032818505</v>
      </c>
      <c r="R6" s="275">
        <f>+Q6/$Q$24</f>
        <v>0.70750883477357196</v>
      </c>
    </row>
    <row r="7" spans="1:23" s="30" customFormat="1" ht="51.6" customHeight="1">
      <c r="A7" s="1342"/>
      <c r="B7" s="47" t="s">
        <v>197</v>
      </c>
      <c r="C7" s="58"/>
      <c r="D7" s="37"/>
      <c r="E7" s="37"/>
      <c r="F7" s="37"/>
      <c r="G7" s="37"/>
      <c r="H7" s="37"/>
      <c r="I7" s="59">
        <f t="shared" si="0"/>
        <v>0</v>
      </c>
      <c r="J7" s="51"/>
      <c r="K7" s="36"/>
      <c r="L7" s="37">
        <v>74518494</v>
      </c>
      <c r="M7" s="38"/>
      <c r="N7" s="65">
        <f t="shared" si="1"/>
        <v>74518494</v>
      </c>
      <c r="O7" s="58"/>
      <c r="P7" s="69"/>
      <c r="Q7" s="68">
        <f t="shared" si="2"/>
        <v>74518494</v>
      </c>
      <c r="R7" s="275">
        <f>+Q7/$Q$24</f>
        <v>1.0475738953559069E-2</v>
      </c>
    </row>
    <row r="8" spans="1:23" s="30" customFormat="1" ht="64.25" customHeight="1">
      <c r="A8" s="1342"/>
      <c r="B8" s="47" t="s">
        <v>198</v>
      </c>
      <c r="C8" s="58"/>
      <c r="D8" s="37"/>
      <c r="E8" s="37"/>
      <c r="F8" s="37">
        <v>10893458</v>
      </c>
      <c r="G8" s="37"/>
      <c r="H8" s="37"/>
      <c r="I8" s="59">
        <f t="shared" si="0"/>
        <v>10893458</v>
      </c>
      <c r="J8" s="51"/>
      <c r="K8" s="36"/>
      <c r="L8" s="38"/>
      <c r="M8" s="38"/>
      <c r="N8" s="65">
        <f t="shared" si="1"/>
        <v>0</v>
      </c>
      <c r="O8" s="58"/>
      <c r="P8" s="69"/>
      <c r="Q8" s="68">
        <f t="shared" si="2"/>
        <v>10893458</v>
      </c>
      <c r="R8" s="275">
        <f>+Q8/$Q$24</f>
        <v>1.5313919563318022E-3</v>
      </c>
    </row>
    <row r="9" spans="1:23" s="30" customFormat="1" ht="55.8" customHeight="1">
      <c r="A9" s="74" t="s">
        <v>199</v>
      </c>
      <c r="B9" s="75" t="s">
        <v>200</v>
      </c>
      <c r="C9" s="76"/>
      <c r="D9" s="77">
        <v>13887292</v>
      </c>
      <c r="E9" s="77">
        <v>8709640</v>
      </c>
      <c r="F9" s="77">
        <v>191547952</v>
      </c>
      <c r="G9" s="77">
        <v>61733</v>
      </c>
      <c r="H9" s="77">
        <v>1412329</v>
      </c>
      <c r="I9" s="78">
        <f t="shared" si="0"/>
        <v>215618946</v>
      </c>
      <c r="J9" s="79"/>
      <c r="K9" s="80"/>
      <c r="L9" s="77">
        <v>22075276</v>
      </c>
      <c r="M9" s="81"/>
      <c r="N9" s="82">
        <f t="shared" si="1"/>
        <v>22075276</v>
      </c>
      <c r="O9" s="76"/>
      <c r="P9" s="83"/>
      <c r="Q9" s="84">
        <f t="shared" si="2"/>
        <v>237694222</v>
      </c>
      <c r="R9" s="289">
        <f>+Q9/$Q$24</f>
        <v>3.3414827471437043E-2</v>
      </c>
    </row>
    <row r="10" spans="1:23" s="30" customFormat="1" ht="43.25" customHeight="1">
      <c r="A10" s="39" t="s">
        <v>201</v>
      </c>
      <c r="B10" s="48" t="s">
        <v>202</v>
      </c>
      <c r="C10" s="58"/>
      <c r="D10" s="37">
        <v>35850766</v>
      </c>
      <c r="E10" s="37"/>
      <c r="F10" s="37">
        <v>6744122</v>
      </c>
      <c r="G10" s="37">
        <v>83999</v>
      </c>
      <c r="H10" s="37">
        <v>25369477</v>
      </c>
      <c r="I10" s="59">
        <f t="shared" si="0"/>
        <v>68048364</v>
      </c>
      <c r="J10" s="51"/>
      <c r="K10" s="36"/>
      <c r="L10" s="37">
        <v>3583912</v>
      </c>
      <c r="M10" s="38"/>
      <c r="N10" s="65">
        <f t="shared" si="1"/>
        <v>3583912</v>
      </c>
      <c r="O10" s="58"/>
      <c r="P10" s="69"/>
      <c r="Q10" s="68">
        <f t="shared" si="2"/>
        <v>71632276</v>
      </c>
      <c r="R10" s="275">
        <f t="shared" ref="R10:R23" si="3">+Q10/$Q$24</f>
        <v>1.0069997174463755E-2</v>
      </c>
    </row>
    <row r="11" spans="1:23" s="30" customFormat="1" ht="35.450000000000003" customHeight="1">
      <c r="A11" s="74" t="s">
        <v>203</v>
      </c>
      <c r="B11" s="85" t="s">
        <v>204</v>
      </c>
      <c r="C11" s="86"/>
      <c r="D11" s="77">
        <v>17849344</v>
      </c>
      <c r="E11" s="77">
        <v>65231</v>
      </c>
      <c r="F11" s="77">
        <v>20555662</v>
      </c>
      <c r="G11" s="77"/>
      <c r="H11" s="77">
        <v>166570</v>
      </c>
      <c r="I11" s="78">
        <f t="shared" si="0"/>
        <v>38636807</v>
      </c>
      <c r="J11" s="87"/>
      <c r="K11" s="88"/>
      <c r="L11" s="77">
        <v>136966</v>
      </c>
      <c r="M11" s="89"/>
      <c r="N11" s="82">
        <f t="shared" si="1"/>
        <v>136966</v>
      </c>
      <c r="O11" s="86"/>
      <c r="P11" s="90"/>
      <c r="Q11" s="84">
        <f t="shared" si="2"/>
        <v>38773773</v>
      </c>
      <c r="R11" s="289">
        <f t="shared" si="3"/>
        <v>5.4507801002064912E-3</v>
      </c>
    </row>
    <row r="12" spans="1:23" s="30" customFormat="1" ht="31.8" customHeight="1">
      <c r="A12" s="1342" t="s">
        <v>205</v>
      </c>
      <c r="B12" s="47" t="s">
        <v>206</v>
      </c>
      <c r="C12" s="60"/>
      <c r="D12" s="37">
        <v>20972420</v>
      </c>
      <c r="E12" s="37"/>
      <c r="F12" s="37">
        <v>103409111</v>
      </c>
      <c r="G12" s="37">
        <v>101471636</v>
      </c>
      <c r="H12" s="42"/>
      <c r="I12" s="59">
        <f t="shared" si="0"/>
        <v>225853167</v>
      </c>
      <c r="J12" s="53">
        <v>11300000</v>
      </c>
      <c r="K12" s="40"/>
      <c r="L12" s="37">
        <v>2290048</v>
      </c>
      <c r="M12" s="41"/>
      <c r="N12" s="65">
        <f t="shared" si="1"/>
        <v>13590048</v>
      </c>
      <c r="O12" s="60"/>
      <c r="P12" s="70"/>
      <c r="Q12" s="68">
        <f t="shared" si="2"/>
        <v>239443215</v>
      </c>
      <c r="R12" s="275">
        <f t="shared" si="3"/>
        <v>3.3660699242538623E-2</v>
      </c>
    </row>
    <row r="13" spans="1:23" s="30" customFormat="1" ht="54.6" customHeight="1">
      <c r="A13" s="1342"/>
      <c r="B13" s="47" t="s">
        <v>207</v>
      </c>
      <c r="C13" s="60"/>
      <c r="D13" s="37"/>
      <c r="E13" s="37"/>
      <c r="F13" s="37">
        <v>36347061</v>
      </c>
      <c r="G13" s="37"/>
      <c r="H13" s="42"/>
      <c r="I13" s="59">
        <f t="shared" si="0"/>
        <v>36347061</v>
      </c>
      <c r="J13" s="52"/>
      <c r="K13" s="40"/>
      <c r="L13" s="41"/>
      <c r="M13" s="41"/>
      <c r="N13" s="65">
        <f t="shared" si="1"/>
        <v>0</v>
      </c>
      <c r="O13" s="60"/>
      <c r="P13" s="70"/>
      <c r="Q13" s="68">
        <f t="shared" si="2"/>
        <v>36347061</v>
      </c>
      <c r="R13" s="275">
        <f t="shared" si="3"/>
        <v>5.1096352371947772E-3</v>
      </c>
    </row>
    <row r="14" spans="1:23" s="30" customFormat="1" ht="64.8" customHeight="1">
      <c r="A14" s="74" t="s">
        <v>208</v>
      </c>
      <c r="B14" s="75" t="s">
        <v>217</v>
      </c>
      <c r="C14" s="86"/>
      <c r="D14" s="77">
        <v>2490452</v>
      </c>
      <c r="E14" s="77"/>
      <c r="F14" s="77">
        <v>13511299</v>
      </c>
      <c r="G14" s="77"/>
      <c r="H14" s="77">
        <v>15449</v>
      </c>
      <c r="I14" s="78">
        <f t="shared" si="0"/>
        <v>16017200</v>
      </c>
      <c r="J14" s="87"/>
      <c r="K14" s="88"/>
      <c r="L14" s="77">
        <v>1278000</v>
      </c>
      <c r="M14" s="89"/>
      <c r="N14" s="82">
        <f t="shared" si="1"/>
        <v>1278000</v>
      </c>
      <c r="O14" s="86"/>
      <c r="P14" s="90"/>
      <c r="Q14" s="84">
        <f t="shared" si="2"/>
        <v>17295200</v>
      </c>
      <c r="R14" s="289">
        <f t="shared" si="3"/>
        <v>2.4313427529761241E-3</v>
      </c>
    </row>
    <row r="15" spans="1:23" s="30" customFormat="1" ht="69" customHeight="1">
      <c r="A15" s="39" t="s">
        <v>209</v>
      </c>
      <c r="B15" s="47" t="s">
        <v>218</v>
      </c>
      <c r="C15" s="58"/>
      <c r="D15" s="37">
        <v>40445578</v>
      </c>
      <c r="E15" s="37">
        <v>544530</v>
      </c>
      <c r="F15" s="37">
        <v>72851164</v>
      </c>
      <c r="G15" s="37">
        <v>281193</v>
      </c>
      <c r="H15" s="37">
        <v>39802</v>
      </c>
      <c r="I15" s="59">
        <f t="shared" si="0"/>
        <v>114162267</v>
      </c>
      <c r="J15" s="51"/>
      <c r="K15" s="36"/>
      <c r="L15" s="37">
        <v>7478193</v>
      </c>
      <c r="M15" s="38"/>
      <c r="N15" s="65">
        <f t="shared" si="1"/>
        <v>7478193</v>
      </c>
      <c r="O15" s="58"/>
      <c r="P15" s="69"/>
      <c r="Q15" s="68">
        <f t="shared" si="2"/>
        <v>121640460</v>
      </c>
      <c r="R15" s="275">
        <f t="shared" si="3"/>
        <v>1.7100100079194349E-2</v>
      </c>
    </row>
    <row r="16" spans="1:23" s="30" customFormat="1" ht="54.6" customHeight="1">
      <c r="A16" s="74" t="s">
        <v>210</v>
      </c>
      <c r="B16" s="91" t="s">
        <v>219</v>
      </c>
      <c r="C16" s="92"/>
      <c r="D16" s="77">
        <v>58782319</v>
      </c>
      <c r="E16" s="77">
        <v>6647442</v>
      </c>
      <c r="F16" s="77">
        <v>327144053</v>
      </c>
      <c r="G16" s="77">
        <v>296468</v>
      </c>
      <c r="H16" s="77">
        <v>1498982</v>
      </c>
      <c r="I16" s="78">
        <f t="shared" si="0"/>
        <v>394369264</v>
      </c>
      <c r="J16" s="93"/>
      <c r="K16" s="94"/>
      <c r="L16" s="77">
        <v>5992043</v>
      </c>
      <c r="M16" s="95"/>
      <c r="N16" s="82">
        <f t="shared" si="1"/>
        <v>5992043</v>
      </c>
      <c r="O16" s="92"/>
      <c r="P16" s="96"/>
      <c r="Q16" s="84">
        <f t="shared" si="2"/>
        <v>400361307</v>
      </c>
      <c r="R16" s="289">
        <f t="shared" si="3"/>
        <v>5.6282411440544154E-2</v>
      </c>
    </row>
    <row r="17" spans="1:18" s="30" customFormat="1" ht="66" customHeight="1">
      <c r="A17" s="39" t="s">
        <v>211</v>
      </c>
      <c r="B17" s="47" t="s">
        <v>220</v>
      </c>
      <c r="C17" s="61"/>
      <c r="D17" s="37">
        <v>16637163</v>
      </c>
      <c r="E17" s="37">
        <v>363872</v>
      </c>
      <c r="F17" s="37">
        <v>70699597</v>
      </c>
      <c r="G17" s="37"/>
      <c r="H17" s="37">
        <v>44100</v>
      </c>
      <c r="I17" s="59">
        <f t="shared" si="0"/>
        <v>87744732</v>
      </c>
      <c r="J17" s="54"/>
      <c r="K17" s="43"/>
      <c r="L17" s="37">
        <v>394399</v>
      </c>
      <c r="M17" s="44"/>
      <c r="N17" s="65">
        <f t="shared" si="1"/>
        <v>394399</v>
      </c>
      <c r="O17" s="72"/>
      <c r="P17" s="71"/>
      <c r="Q17" s="68">
        <f t="shared" si="2"/>
        <v>88139131</v>
      </c>
      <c r="R17" s="275">
        <f t="shared" si="3"/>
        <v>1.2390515137752859E-2</v>
      </c>
    </row>
    <row r="18" spans="1:18" s="30" customFormat="1" ht="82.25" customHeight="1">
      <c r="A18" s="74" t="s">
        <v>212</v>
      </c>
      <c r="B18" s="91" t="s">
        <v>221</v>
      </c>
      <c r="C18" s="92"/>
      <c r="D18" s="77">
        <v>28120757</v>
      </c>
      <c r="E18" s="77">
        <v>964831</v>
      </c>
      <c r="F18" s="77">
        <v>74489093</v>
      </c>
      <c r="G18" s="77">
        <v>116439</v>
      </c>
      <c r="H18" s="77">
        <v>25188</v>
      </c>
      <c r="I18" s="78">
        <f t="shared" si="0"/>
        <v>103716308</v>
      </c>
      <c r="J18" s="93"/>
      <c r="K18" s="94"/>
      <c r="L18" s="95"/>
      <c r="M18" s="95"/>
      <c r="N18" s="82">
        <f t="shared" si="1"/>
        <v>0</v>
      </c>
      <c r="O18" s="97"/>
      <c r="P18" s="96"/>
      <c r="Q18" s="84">
        <f t="shared" si="2"/>
        <v>103716308</v>
      </c>
      <c r="R18" s="289">
        <f t="shared" si="3"/>
        <v>1.4580339852747561E-2</v>
      </c>
    </row>
    <row r="19" spans="1:18" s="30" customFormat="1" ht="43.8" customHeight="1">
      <c r="A19" s="39" t="s">
        <v>213</v>
      </c>
      <c r="B19" s="47" t="s">
        <v>222</v>
      </c>
      <c r="C19" s="61"/>
      <c r="D19" s="37">
        <v>49363533</v>
      </c>
      <c r="E19" s="37"/>
      <c r="F19" s="37">
        <v>33983927</v>
      </c>
      <c r="G19" s="37"/>
      <c r="H19" s="37">
        <v>255875</v>
      </c>
      <c r="I19" s="59">
        <f t="shared" si="0"/>
        <v>83603335</v>
      </c>
      <c r="J19" s="54"/>
      <c r="K19" s="43"/>
      <c r="L19" s="44"/>
      <c r="M19" s="37">
        <v>5197307</v>
      </c>
      <c r="N19" s="65">
        <f t="shared" si="1"/>
        <v>5197307</v>
      </c>
      <c r="O19" s="72"/>
      <c r="P19" s="71"/>
      <c r="Q19" s="68">
        <f t="shared" si="2"/>
        <v>88800642</v>
      </c>
      <c r="R19" s="275">
        <f t="shared" si="3"/>
        <v>1.2483509724451133E-2</v>
      </c>
    </row>
    <row r="20" spans="1:18" s="30" customFormat="1" ht="65.45" customHeight="1">
      <c r="A20" s="74" t="s">
        <v>214</v>
      </c>
      <c r="B20" s="75" t="s">
        <v>223</v>
      </c>
      <c r="C20" s="92"/>
      <c r="D20" s="77">
        <v>2276778</v>
      </c>
      <c r="E20" s="77"/>
      <c r="F20" s="77">
        <v>32257097</v>
      </c>
      <c r="G20" s="77"/>
      <c r="H20" s="77">
        <v>12503</v>
      </c>
      <c r="I20" s="78">
        <f t="shared" si="0"/>
        <v>34546378</v>
      </c>
      <c r="J20" s="93"/>
      <c r="K20" s="94"/>
      <c r="L20" s="77">
        <v>2173519</v>
      </c>
      <c r="M20" s="95"/>
      <c r="N20" s="82">
        <f t="shared" si="1"/>
        <v>2173519</v>
      </c>
      <c r="O20" s="97"/>
      <c r="P20" s="96"/>
      <c r="Q20" s="84">
        <f t="shared" si="2"/>
        <v>36719897</v>
      </c>
      <c r="R20" s="289">
        <f t="shared" si="3"/>
        <v>5.1620481671781609E-3</v>
      </c>
    </row>
    <row r="21" spans="1:18" s="30" customFormat="1" ht="64.8" customHeight="1">
      <c r="A21" s="1342" t="s">
        <v>215</v>
      </c>
      <c r="B21" s="47" t="s">
        <v>224</v>
      </c>
      <c r="C21" s="61"/>
      <c r="D21" s="37">
        <v>2568030</v>
      </c>
      <c r="E21" s="37">
        <v>959989</v>
      </c>
      <c r="F21" s="37">
        <v>25226277</v>
      </c>
      <c r="G21" s="37">
        <v>593255</v>
      </c>
      <c r="H21" s="37">
        <v>20000</v>
      </c>
      <c r="I21" s="59">
        <f t="shared" si="0"/>
        <v>29367551</v>
      </c>
      <c r="J21" s="54"/>
      <c r="K21" s="43"/>
      <c r="L21" s="44"/>
      <c r="M21" s="44"/>
      <c r="N21" s="65">
        <f t="shared" si="1"/>
        <v>0</v>
      </c>
      <c r="O21" s="72"/>
      <c r="P21" s="71"/>
      <c r="Q21" s="68">
        <f t="shared" si="2"/>
        <v>29367551</v>
      </c>
      <c r="R21" s="275">
        <f t="shared" si="3"/>
        <v>4.1284623650785605E-3</v>
      </c>
    </row>
    <row r="22" spans="1:18" s="30" customFormat="1" ht="71.45" customHeight="1">
      <c r="A22" s="1342"/>
      <c r="B22" s="47" t="s">
        <v>225</v>
      </c>
      <c r="C22" s="61"/>
      <c r="D22" s="37">
        <v>865611</v>
      </c>
      <c r="E22" s="37">
        <v>205683</v>
      </c>
      <c r="F22" s="37">
        <v>9645304</v>
      </c>
      <c r="G22" s="37">
        <v>33937246</v>
      </c>
      <c r="H22" s="37">
        <v>45487772</v>
      </c>
      <c r="I22" s="59">
        <f t="shared" si="0"/>
        <v>90141616</v>
      </c>
      <c r="J22" s="54"/>
      <c r="K22" s="43"/>
      <c r="L22" s="37">
        <v>67805318</v>
      </c>
      <c r="M22" s="44"/>
      <c r="N22" s="65">
        <f t="shared" si="1"/>
        <v>67805318</v>
      </c>
      <c r="O22" s="72"/>
      <c r="P22" s="71"/>
      <c r="Q22" s="68">
        <f t="shared" si="2"/>
        <v>157946934</v>
      </c>
      <c r="R22" s="275">
        <f t="shared" si="3"/>
        <v>2.2204029634563242E-2</v>
      </c>
    </row>
    <row r="23" spans="1:18" s="30" customFormat="1" ht="81.599999999999994" customHeight="1">
      <c r="A23" s="74" t="s">
        <v>216</v>
      </c>
      <c r="B23" s="75" t="s">
        <v>226</v>
      </c>
      <c r="C23" s="92"/>
      <c r="D23" s="77">
        <v>81736244</v>
      </c>
      <c r="E23" s="77"/>
      <c r="F23" s="77">
        <v>87469702</v>
      </c>
      <c r="G23" s="77">
        <v>1399698</v>
      </c>
      <c r="H23" s="77">
        <v>570488</v>
      </c>
      <c r="I23" s="78">
        <f t="shared" si="0"/>
        <v>171176132</v>
      </c>
      <c r="J23" s="93"/>
      <c r="K23" s="94"/>
      <c r="L23" s="77">
        <v>1417296</v>
      </c>
      <c r="M23" s="95"/>
      <c r="N23" s="82">
        <f t="shared" si="1"/>
        <v>1417296</v>
      </c>
      <c r="O23" s="97"/>
      <c r="P23" s="96"/>
      <c r="Q23" s="84">
        <f t="shared" si="2"/>
        <v>172593428</v>
      </c>
      <c r="R23" s="289">
        <f t="shared" si="3"/>
        <v>2.4263019819320185E-2</v>
      </c>
    </row>
    <row r="24" spans="1:18" s="9" customFormat="1" ht="22.5" customHeight="1" thickBot="1">
      <c r="A24" s="45" t="s">
        <v>33</v>
      </c>
      <c r="B24" s="49"/>
      <c r="C24" s="62"/>
      <c r="D24" s="46">
        <f>SUM(D5:D23)</f>
        <v>389707950</v>
      </c>
      <c r="E24" s="46">
        <f t="shared" ref="E24:I24" si="4">SUM(E5:E23)</f>
        <v>22347512</v>
      </c>
      <c r="F24" s="46">
        <f t="shared" si="4"/>
        <v>1485033231</v>
      </c>
      <c r="G24" s="46">
        <f t="shared" si="4"/>
        <v>181840809</v>
      </c>
      <c r="H24" s="46">
        <f t="shared" si="4"/>
        <v>75309066</v>
      </c>
      <c r="I24" s="63">
        <f t="shared" si="4"/>
        <v>2154238568</v>
      </c>
      <c r="J24" s="55">
        <f>SUM(J5:J23)</f>
        <v>11300000</v>
      </c>
      <c r="K24" s="46"/>
      <c r="L24" s="46">
        <f t="shared" ref="L24:M24" si="5">SUM(L5:L23)</f>
        <v>4942699686</v>
      </c>
      <c r="M24" s="46">
        <f t="shared" si="5"/>
        <v>5197307</v>
      </c>
      <c r="N24" s="66">
        <f t="shared" ref="N24" si="6">SUM(N5:N23)</f>
        <v>4959196993</v>
      </c>
      <c r="O24" s="73"/>
      <c r="P24" s="63"/>
      <c r="Q24" s="55">
        <f t="shared" ref="Q24" si="7">SUM(Q5:Q23)</f>
        <v>7113435561</v>
      </c>
      <c r="R24" s="132">
        <v>1</v>
      </c>
    </row>
    <row r="25" spans="1:18" ht="10.9" thickTop="1">
      <c r="A25" s="6"/>
      <c r="B25" s="6"/>
      <c r="C25" s="7"/>
      <c r="D25" s="7"/>
      <c r="E25" s="8"/>
      <c r="F25" s="8"/>
      <c r="G25" s="8"/>
      <c r="H25" s="8"/>
      <c r="I25" s="8"/>
      <c r="J25" s="8"/>
      <c r="K25" s="8"/>
      <c r="L25" s="8"/>
      <c r="M25" s="8"/>
      <c r="N25" s="8"/>
      <c r="O25" s="8"/>
      <c r="P25" s="8"/>
      <c r="Q25" s="8"/>
      <c r="R25" s="1218"/>
    </row>
  </sheetData>
  <mergeCells count="11">
    <mergeCell ref="A5:A8"/>
    <mergeCell ref="A12:A13"/>
    <mergeCell ref="A21:A22"/>
    <mergeCell ref="A2:R2"/>
    <mergeCell ref="A1:R1"/>
    <mergeCell ref="A3:A4"/>
    <mergeCell ref="B3:B4"/>
    <mergeCell ref="C3:I3"/>
    <mergeCell ref="J3:N3"/>
    <mergeCell ref="O3:P3"/>
    <mergeCell ref="Q3:R3"/>
  </mergeCells>
  <printOptions horizontalCentered="1"/>
  <pageMargins left="0.31496062992125984" right="0.31496062992125984" top="0.74803149606299213" bottom="0.74803149606299213" header="0.31496062992125984" footer="0.31496062992125984"/>
  <pageSetup paperSize="9" scale="64" fitToHeight="0" orientation="landscape" r:id="rId1"/>
  <headerFooter>
    <oddFooter>&amp;C&amp;"Arial,Normal"&amp;10Página N° &amp;P&amp;R&amp;"Arial,Negrita"&amp;10FORMATO 02</oddFooter>
  </headerFooter>
  <rowBreaks count="1" manualBreakCount="1">
    <brk id="13"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W12"/>
  <sheetViews>
    <sheetView view="pageBreakPreview" zoomScaleNormal="100" zoomScaleSheetLayoutView="100" workbookViewId="0">
      <selection activeCell="E140" sqref="E140"/>
    </sheetView>
  </sheetViews>
  <sheetFormatPr baseColWidth="10" defaultColWidth="11.33203125" defaultRowHeight="11.65"/>
  <cols>
    <col min="1" max="1" width="32.53125" style="11" customWidth="1"/>
    <col min="2" max="2" width="6.53125" style="11" customWidth="1"/>
    <col min="3" max="3" width="13.1328125" style="11" customWidth="1"/>
    <col min="4" max="4" width="12.46484375" style="11" customWidth="1"/>
    <col min="5" max="5" width="15" style="11" customWidth="1"/>
    <col min="6" max="6" width="11.86328125" style="11" customWidth="1"/>
    <col min="7" max="7" width="10.6640625" style="11" customWidth="1"/>
    <col min="8" max="8" width="14.46484375" style="11" customWidth="1"/>
    <col min="9" max="9" width="10.796875" style="11" customWidth="1"/>
    <col min="10" max="10" width="6.86328125" style="11" customWidth="1"/>
    <col min="11" max="11" width="13.796875" style="11" customWidth="1"/>
    <col min="12" max="12" width="11.86328125" style="11" customWidth="1"/>
    <col min="13" max="13" width="14.6640625" style="11" customWidth="1"/>
    <col min="14" max="14" width="6.53125" style="11" customWidth="1"/>
    <col min="15" max="15" width="14.19921875" style="11" customWidth="1"/>
    <col min="16" max="16" width="7" style="11" customWidth="1"/>
    <col min="17" max="16384" width="11.33203125" style="11"/>
  </cols>
  <sheetData>
    <row r="1" spans="1:23" s="104" customFormat="1" ht="28.5" customHeight="1">
      <c r="A1" s="1353" t="s">
        <v>172</v>
      </c>
      <c r="B1" s="1353"/>
      <c r="C1" s="1353"/>
      <c r="D1" s="1353"/>
      <c r="E1" s="1353"/>
      <c r="F1" s="1353"/>
      <c r="G1" s="1353"/>
      <c r="H1" s="1353"/>
      <c r="I1" s="1353"/>
      <c r="J1" s="1353"/>
      <c r="K1" s="1353"/>
      <c r="L1" s="1353"/>
      <c r="M1" s="1353"/>
      <c r="N1" s="1353"/>
      <c r="O1" s="1353"/>
      <c r="P1" s="1353"/>
    </row>
    <row r="2" spans="1:23" s="106" customFormat="1" ht="23.25" customHeight="1" thickBot="1">
      <c r="A2" s="1271" t="s">
        <v>227</v>
      </c>
      <c r="B2" s="1272"/>
      <c r="C2" s="1272"/>
      <c r="D2" s="1272"/>
      <c r="E2" s="1272"/>
      <c r="F2" s="1272"/>
      <c r="G2" s="1272"/>
      <c r="H2" s="1272"/>
      <c r="I2" s="1272"/>
      <c r="J2" s="1272"/>
      <c r="K2" s="1272"/>
      <c r="L2" s="1272"/>
      <c r="M2" s="1272"/>
      <c r="N2" s="1272"/>
      <c r="O2" s="1272"/>
      <c r="P2" s="1272"/>
      <c r="Q2" s="98"/>
      <c r="R2" s="99"/>
      <c r="S2" s="105"/>
      <c r="T2" s="105"/>
      <c r="U2" s="105"/>
      <c r="V2" s="105"/>
      <c r="W2" s="105"/>
    </row>
    <row r="3" spans="1:23" s="1" customFormat="1" ht="43.25" customHeight="1" thickTop="1">
      <c r="A3" s="1354" t="s">
        <v>37706</v>
      </c>
      <c r="B3" s="1356" t="s">
        <v>131</v>
      </c>
      <c r="C3" s="1357"/>
      <c r="D3" s="1357"/>
      <c r="E3" s="1357"/>
      <c r="F3" s="1357"/>
      <c r="G3" s="1357"/>
      <c r="H3" s="1358"/>
      <c r="I3" s="1359" t="s">
        <v>130</v>
      </c>
      <c r="J3" s="1357"/>
      <c r="K3" s="1357"/>
      <c r="L3" s="1357"/>
      <c r="M3" s="1360"/>
      <c r="N3" s="128" t="s">
        <v>132</v>
      </c>
      <c r="O3" s="1359" t="s">
        <v>10</v>
      </c>
      <c r="P3" s="1358"/>
    </row>
    <row r="4" spans="1:23" s="103" customFormat="1" ht="121.25" customHeight="1">
      <c r="A4" s="1355"/>
      <c r="B4" s="122" t="s">
        <v>45</v>
      </c>
      <c r="C4" s="109" t="s">
        <v>46</v>
      </c>
      <c r="D4" s="109" t="s">
        <v>47</v>
      </c>
      <c r="E4" s="109" t="s">
        <v>48</v>
      </c>
      <c r="F4" s="109" t="s">
        <v>49</v>
      </c>
      <c r="G4" s="109" t="s">
        <v>50</v>
      </c>
      <c r="H4" s="110" t="s">
        <v>51</v>
      </c>
      <c r="I4" s="118" t="s">
        <v>52</v>
      </c>
      <c r="J4" s="109" t="s">
        <v>50</v>
      </c>
      <c r="K4" s="109" t="s">
        <v>53</v>
      </c>
      <c r="L4" s="109" t="s">
        <v>54</v>
      </c>
      <c r="M4" s="126" t="s">
        <v>55</v>
      </c>
      <c r="N4" s="129" t="s">
        <v>56</v>
      </c>
      <c r="O4" s="118" t="s">
        <v>57</v>
      </c>
      <c r="P4" s="110" t="s">
        <v>58</v>
      </c>
    </row>
    <row r="5" spans="1:23" s="9" customFormat="1" ht="34.25" customHeight="1">
      <c r="A5" s="115" t="s">
        <v>59</v>
      </c>
      <c r="B5" s="123"/>
      <c r="C5" s="112">
        <v>246110021</v>
      </c>
      <c r="D5" s="112">
        <v>13826837</v>
      </c>
      <c r="E5" s="112">
        <v>1019681416</v>
      </c>
      <c r="F5" s="112">
        <v>181146709</v>
      </c>
      <c r="G5" s="112">
        <v>73745094</v>
      </c>
      <c r="H5" s="133">
        <f>SUM(B5:G5)</f>
        <v>1534510077</v>
      </c>
      <c r="I5" s="119">
        <v>11300000</v>
      </c>
      <c r="J5" s="111"/>
      <c r="K5" s="112">
        <v>2646123393</v>
      </c>
      <c r="L5" s="112">
        <v>3443954</v>
      </c>
      <c r="M5" s="134">
        <f>+I5+J5+K5+L5</f>
        <v>2660867347</v>
      </c>
      <c r="N5" s="130"/>
      <c r="O5" s="135">
        <f>+H5+M5</f>
        <v>4195377424</v>
      </c>
      <c r="P5" s="136">
        <f>+O5/O11</f>
        <v>0.58978216475334433</v>
      </c>
    </row>
    <row r="6" spans="1:23" s="9" customFormat="1" ht="43.25" customHeight="1">
      <c r="A6" s="137" t="s">
        <v>228</v>
      </c>
      <c r="B6" s="138"/>
      <c r="C6" s="139">
        <v>143597929</v>
      </c>
      <c r="D6" s="139">
        <v>8520675</v>
      </c>
      <c r="E6" s="139">
        <v>456392021</v>
      </c>
      <c r="F6" s="139">
        <v>694100</v>
      </c>
      <c r="G6" s="139">
        <v>1563972</v>
      </c>
      <c r="H6" s="140">
        <f t="shared" ref="H6:H10" si="0">SUM(B6:G6)</f>
        <v>610768697</v>
      </c>
      <c r="I6" s="141"/>
      <c r="J6" s="142"/>
      <c r="K6" s="139">
        <v>12827532</v>
      </c>
      <c r="L6" s="139"/>
      <c r="M6" s="143">
        <f t="shared" ref="M6:M10" si="1">+I6+J6+K6+L6</f>
        <v>12827532</v>
      </c>
      <c r="N6" s="144"/>
      <c r="O6" s="145">
        <f t="shared" ref="O6:O9" si="2">+H6+M6</f>
        <v>623596229</v>
      </c>
      <c r="P6" s="146">
        <f>+O6/O11</f>
        <v>8.7664564281557278E-2</v>
      </c>
    </row>
    <row r="7" spans="1:23" s="9" customFormat="1" ht="63.6" customHeight="1">
      <c r="A7" s="115" t="s">
        <v>229</v>
      </c>
      <c r="B7" s="123"/>
      <c r="C7" s="112"/>
      <c r="D7" s="112"/>
      <c r="E7" s="112"/>
      <c r="F7" s="112"/>
      <c r="G7" s="112"/>
      <c r="H7" s="133">
        <f t="shared" si="0"/>
        <v>0</v>
      </c>
      <c r="I7" s="120"/>
      <c r="J7" s="111"/>
      <c r="K7" s="112">
        <v>2281825229</v>
      </c>
      <c r="L7" s="112"/>
      <c r="M7" s="134">
        <f t="shared" si="1"/>
        <v>2281825229</v>
      </c>
      <c r="N7" s="130"/>
      <c r="O7" s="135">
        <f t="shared" si="2"/>
        <v>2281825229</v>
      </c>
      <c r="P7" s="136">
        <f>+O7/O11</f>
        <v>0.3207768186599308</v>
      </c>
    </row>
    <row r="8" spans="1:23" s="9" customFormat="1" ht="29.45" customHeight="1">
      <c r="A8" s="137" t="s">
        <v>62</v>
      </c>
      <c r="B8" s="138"/>
      <c r="C8" s="139"/>
      <c r="D8" s="139"/>
      <c r="E8" s="139">
        <v>8928225</v>
      </c>
      <c r="F8" s="139"/>
      <c r="G8" s="139"/>
      <c r="H8" s="140">
        <f t="shared" si="0"/>
        <v>8928225</v>
      </c>
      <c r="I8" s="141"/>
      <c r="J8" s="142"/>
      <c r="K8" s="139">
        <v>1923532</v>
      </c>
      <c r="L8" s="139"/>
      <c r="M8" s="143">
        <f t="shared" si="1"/>
        <v>1923532</v>
      </c>
      <c r="N8" s="144"/>
      <c r="O8" s="145">
        <f t="shared" si="2"/>
        <v>10851757</v>
      </c>
      <c r="P8" s="146">
        <f>+O8/O11</f>
        <v>1.5255296694463162E-3</v>
      </c>
    </row>
    <row r="9" spans="1:23" s="9" customFormat="1" ht="34.25" customHeight="1">
      <c r="A9" s="115" t="s">
        <v>63</v>
      </c>
      <c r="B9" s="123"/>
      <c r="C9" s="112"/>
      <c r="D9" s="112"/>
      <c r="E9" s="112">
        <v>31569</v>
      </c>
      <c r="F9" s="112"/>
      <c r="G9" s="112"/>
      <c r="H9" s="133">
        <f t="shared" si="0"/>
        <v>31569</v>
      </c>
      <c r="I9" s="120"/>
      <c r="J9" s="111"/>
      <c r="K9" s="111"/>
      <c r="L9" s="112">
        <v>1753353</v>
      </c>
      <c r="M9" s="134">
        <f t="shared" si="1"/>
        <v>1753353</v>
      </c>
      <c r="N9" s="130"/>
      <c r="O9" s="135">
        <f t="shared" si="2"/>
        <v>1784922</v>
      </c>
      <c r="P9" s="136">
        <f>+O9/O11</f>
        <v>2.5092263572133592E-4</v>
      </c>
    </row>
    <row r="10" spans="1:23" s="9" customFormat="1" ht="60.6" customHeight="1">
      <c r="A10" s="116" t="s">
        <v>129</v>
      </c>
      <c r="B10" s="123"/>
      <c r="C10" s="111"/>
      <c r="D10" s="111"/>
      <c r="E10" s="112">
        <v>31569</v>
      </c>
      <c r="F10" s="111"/>
      <c r="G10" s="111"/>
      <c r="H10" s="133">
        <f t="shared" si="0"/>
        <v>31569</v>
      </c>
      <c r="I10" s="120"/>
      <c r="J10" s="111"/>
      <c r="K10" s="111"/>
      <c r="L10" s="112">
        <v>1753353</v>
      </c>
      <c r="M10" s="134">
        <f t="shared" si="1"/>
        <v>1753353</v>
      </c>
      <c r="N10" s="130"/>
      <c r="O10" s="135"/>
      <c r="P10" s="136"/>
    </row>
    <row r="11" spans="1:23" s="107" customFormat="1" ht="19.5" customHeight="1" thickBot="1">
      <c r="A11" s="117" t="s">
        <v>10</v>
      </c>
      <c r="B11" s="124"/>
      <c r="C11" s="114">
        <f t="shared" ref="C11:I11" si="3">+C5+C6+C7+C8+C9</f>
        <v>389707950</v>
      </c>
      <c r="D11" s="114">
        <f t="shared" si="3"/>
        <v>22347512</v>
      </c>
      <c r="E11" s="114">
        <f t="shared" si="3"/>
        <v>1485033231</v>
      </c>
      <c r="F11" s="114">
        <f t="shared" si="3"/>
        <v>181840809</v>
      </c>
      <c r="G11" s="114">
        <f t="shared" si="3"/>
        <v>75309066</v>
      </c>
      <c r="H11" s="125">
        <f t="shared" si="3"/>
        <v>2154238568</v>
      </c>
      <c r="I11" s="121">
        <f t="shared" si="3"/>
        <v>11300000</v>
      </c>
      <c r="J11" s="113"/>
      <c r="K11" s="114">
        <f>+K5+K6+K7+K8+K9</f>
        <v>4942699686</v>
      </c>
      <c r="L11" s="114">
        <f>+L5+L6+L7+L8+L9</f>
        <v>5197307</v>
      </c>
      <c r="M11" s="127">
        <f>+M5+M6+M7+M8+M9</f>
        <v>4959196993</v>
      </c>
      <c r="N11" s="131"/>
      <c r="O11" s="121">
        <f>+O5+O6+O7+O8+O9</f>
        <v>7113435561</v>
      </c>
      <c r="P11" s="132">
        <v>1</v>
      </c>
    </row>
    <row r="12" spans="1:23" ht="12" thickTop="1">
      <c r="A12" s="102"/>
    </row>
  </sheetData>
  <mergeCells count="6">
    <mergeCell ref="A1:P1"/>
    <mergeCell ref="A3:A4"/>
    <mergeCell ref="B3:H3"/>
    <mergeCell ref="I3:M3"/>
    <mergeCell ref="O3:P3"/>
    <mergeCell ref="A2:P2"/>
  </mergeCells>
  <printOptions horizontalCentered="1"/>
  <pageMargins left="0.31496062992125984" right="0.31496062992125984" top="0.74803149606299213" bottom="0.74803149606299213" header="0.31496062992125984" footer="0.31496062992125984"/>
  <pageSetup paperSize="9" scale="69" fitToHeight="0" orientation="landscape" r:id="rId1"/>
  <headerFooter>
    <oddFooter>&amp;C&amp;"Arial,Normal"&amp;10Página N° &amp;P&amp;R&amp;"Arial,Negrita"&amp;10FORMATO 03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pageSetUpPr fitToPage="1"/>
  </sheetPr>
  <dimension ref="A1:W61"/>
  <sheetViews>
    <sheetView view="pageBreakPreview" zoomScale="110" zoomScaleNormal="120" zoomScaleSheetLayoutView="110" workbookViewId="0">
      <pane xSplit="1" ySplit="4" topLeftCell="B38" activePane="bottomRight" state="frozen"/>
      <selection activeCell="E140" sqref="E140"/>
      <selection pane="topRight" activeCell="E140" sqref="E140"/>
      <selection pane="bottomLeft" activeCell="E140" sqref="E140"/>
      <selection pane="bottomRight" activeCell="E140" sqref="E140"/>
    </sheetView>
  </sheetViews>
  <sheetFormatPr baseColWidth="10" defaultColWidth="11.46484375" defaultRowHeight="11.65"/>
  <cols>
    <col min="1" max="1" width="18.86328125" style="11" customWidth="1"/>
    <col min="2" max="2" width="16" style="11" customWidth="1"/>
    <col min="3" max="3" width="3.19921875" style="11" customWidth="1"/>
    <col min="4" max="4" width="10.86328125" style="11" customWidth="1"/>
    <col min="5" max="5" width="10.33203125" style="11" customWidth="1"/>
    <col min="6" max="6" width="12.86328125" style="11" customWidth="1"/>
    <col min="7" max="7" width="11.86328125" style="11" customWidth="1"/>
    <col min="8" max="8" width="11.33203125" style="11" customWidth="1"/>
    <col min="9" max="10" width="13.46484375" style="11" customWidth="1"/>
    <col min="11" max="11" width="3.86328125" style="11" customWidth="1"/>
    <col min="12" max="12" width="13.1328125" style="11" customWidth="1"/>
    <col min="13" max="13" width="10.33203125" style="11" customWidth="1"/>
    <col min="14" max="14" width="13.33203125" style="11" customWidth="1"/>
    <col min="15" max="15" width="4.796875" style="11" customWidth="1"/>
    <col min="16" max="16" width="6.19921875" style="11" customWidth="1"/>
    <col min="17" max="17" width="13.53125" style="11" customWidth="1"/>
    <col min="18" max="18" width="7.19921875" style="151" customWidth="1"/>
    <col min="19" max="19" width="11.46484375" style="11"/>
    <col min="20" max="20" width="26" style="11" customWidth="1"/>
    <col min="21" max="16384" width="11.46484375" style="11"/>
  </cols>
  <sheetData>
    <row r="1" spans="1:23" s="100" customFormat="1" ht="27" customHeight="1">
      <c r="A1" s="1353" t="s">
        <v>173</v>
      </c>
      <c r="B1" s="1353"/>
      <c r="C1" s="1353"/>
      <c r="D1" s="1353"/>
      <c r="E1" s="1353"/>
      <c r="F1" s="1353"/>
      <c r="G1" s="1353"/>
      <c r="H1" s="1353"/>
      <c r="I1" s="1353"/>
      <c r="J1" s="1353"/>
      <c r="K1" s="1353"/>
      <c r="L1" s="1353"/>
      <c r="M1" s="1353"/>
      <c r="N1" s="1353"/>
      <c r="O1" s="1353"/>
      <c r="P1" s="1353"/>
      <c r="Q1" s="1353"/>
      <c r="R1" s="1353"/>
    </row>
    <row r="2" spans="1:23" s="106" customFormat="1" ht="23.25" customHeight="1" thickBot="1">
      <c r="A2" s="1271" t="s">
        <v>227</v>
      </c>
      <c r="B2" s="1272"/>
      <c r="C2" s="1272"/>
      <c r="D2" s="1272"/>
      <c r="E2" s="1272"/>
      <c r="F2" s="1272"/>
      <c r="G2" s="1272"/>
      <c r="H2" s="1272"/>
      <c r="I2" s="1272"/>
      <c r="J2" s="1272"/>
      <c r="K2" s="1272"/>
      <c r="L2" s="1272"/>
      <c r="M2" s="1272"/>
      <c r="N2" s="1272"/>
      <c r="O2" s="1272"/>
      <c r="P2" s="1272"/>
      <c r="Q2" s="149"/>
      <c r="R2" s="150"/>
      <c r="S2" s="105"/>
      <c r="T2" s="105"/>
      <c r="U2" s="105"/>
      <c r="V2" s="105"/>
      <c r="W2" s="105"/>
    </row>
    <row r="3" spans="1:23" ht="30.6" customHeight="1" thickTop="1">
      <c r="A3" s="1364" t="s">
        <v>64</v>
      </c>
      <c r="B3" s="1365" t="s">
        <v>65</v>
      </c>
      <c r="C3" s="1367" t="s">
        <v>66</v>
      </c>
      <c r="D3" s="1368"/>
      <c r="E3" s="1368"/>
      <c r="F3" s="1368"/>
      <c r="G3" s="1368"/>
      <c r="H3" s="1368"/>
      <c r="I3" s="1369"/>
      <c r="J3" s="1363" t="s">
        <v>8</v>
      </c>
      <c r="K3" s="1370"/>
      <c r="L3" s="1370"/>
      <c r="M3" s="1370"/>
      <c r="N3" s="1371"/>
      <c r="O3" s="1351" t="s">
        <v>9</v>
      </c>
      <c r="P3" s="1352"/>
      <c r="Q3" s="1363" t="s">
        <v>10</v>
      </c>
      <c r="R3" s="1352"/>
    </row>
    <row r="4" spans="1:23" ht="120" customHeight="1">
      <c r="A4" s="1361"/>
      <c r="B4" s="1366"/>
      <c r="C4" s="56" t="s">
        <v>67</v>
      </c>
      <c r="D4" s="152" t="s">
        <v>68</v>
      </c>
      <c r="E4" s="152" t="s">
        <v>69</v>
      </c>
      <c r="F4" s="152" t="s">
        <v>70</v>
      </c>
      <c r="G4" s="152" t="s">
        <v>71</v>
      </c>
      <c r="H4" s="152" t="s">
        <v>72</v>
      </c>
      <c r="I4" s="168" t="s">
        <v>17</v>
      </c>
      <c r="J4" s="163" t="s">
        <v>71</v>
      </c>
      <c r="K4" s="152" t="s">
        <v>72</v>
      </c>
      <c r="L4" s="152" t="s">
        <v>73</v>
      </c>
      <c r="M4" s="152" t="s">
        <v>74</v>
      </c>
      <c r="N4" s="173" t="s">
        <v>22</v>
      </c>
      <c r="O4" s="177" t="s">
        <v>75</v>
      </c>
      <c r="P4" s="168" t="s">
        <v>24</v>
      </c>
      <c r="Q4" s="163" t="s">
        <v>76</v>
      </c>
      <c r="R4" s="157" t="s">
        <v>26</v>
      </c>
    </row>
    <row r="5" spans="1:23" s="30" customFormat="1">
      <c r="A5" s="1372" t="s">
        <v>281</v>
      </c>
      <c r="B5" s="161">
        <v>2021</v>
      </c>
      <c r="C5" s="158"/>
      <c r="D5" s="154">
        <v>173942884</v>
      </c>
      <c r="E5" s="154">
        <v>4588776</v>
      </c>
      <c r="F5" s="154">
        <v>665859458</v>
      </c>
      <c r="G5" s="154">
        <v>73532245</v>
      </c>
      <c r="H5" s="154">
        <v>32556518</v>
      </c>
      <c r="I5" s="169">
        <f>+D5+E5+F5+G5+H5</f>
        <v>950479881</v>
      </c>
      <c r="J5" s="164"/>
      <c r="K5" s="153"/>
      <c r="L5" s="154">
        <v>315015306</v>
      </c>
      <c r="M5" s="154">
        <v>19743123</v>
      </c>
      <c r="N5" s="174">
        <f>+J5+L5+M5</f>
        <v>334758429</v>
      </c>
      <c r="O5" s="158"/>
      <c r="P5" s="171"/>
      <c r="Q5" s="176">
        <f>+I5+N5</f>
        <v>1285238310</v>
      </c>
      <c r="R5" s="159">
        <f>+Q5/$Q$57</f>
        <v>0.13949492517269221</v>
      </c>
    </row>
    <row r="6" spans="1:23" s="30" customFormat="1" ht="14.45" customHeight="1">
      <c r="A6" s="1373"/>
      <c r="B6" s="161">
        <v>2022</v>
      </c>
      <c r="C6" s="158"/>
      <c r="D6" s="154">
        <v>182202919</v>
      </c>
      <c r="E6" s="154">
        <v>5350757</v>
      </c>
      <c r="F6" s="154">
        <v>720490960</v>
      </c>
      <c r="G6" s="154">
        <v>77624159</v>
      </c>
      <c r="H6" s="154">
        <v>43115023</v>
      </c>
      <c r="I6" s="169">
        <f>+D6+E6+F6+G6+H6</f>
        <v>1028783818</v>
      </c>
      <c r="J6" s="164"/>
      <c r="K6" s="153"/>
      <c r="L6" s="154">
        <v>276908247</v>
      </c>
      <c r="M6" s="154">
        <v>6147309</v>
      </c>
      <c r="N6" s="174">
        <f>+J6+L6+M6</f>
        <v>283055556</v>
      </c>
      <c r="O6" s="158"/>
      <c r="P6" s="171"/>
      <c r="Q6" s="176">
        <f>+I6+N6</f>
        <v>1311839374</v>
      </c>
      <c r="R6" s="159">
        <f>+Q6/$Q$58</f>
        <v>0.16915267547847085</v>
      </c>
    </row>
    <row r="7" spans="1:23" s="30" customFormat="1" ht="14.45" customHeight="1">
      <c r="A7" s="1373"/>
      <c r="B7" s="161">
        <v>2023</v>
      </c>
      <c r="C7" s="158"/>
      <c r="D7" s="154">
        <v>186622169</v>
      </c>
      <c r="E7" s="154">
        <v>6214753</v>
      </c>
      <c r="F7" s="154">
        <v>643465721</v>
      </c>
      <c r="G7" s="154">
        <v>79591074</v>
      </c>
      <c r="H7" s="154">
        <v>48319014</v>
      </c>
      <c r="I7" s="169">
        <f>+D7+E7+F7+G7+H7</f>
        <v>964212731</v>
      </c>
      <c r="J7" s="164"/>
      <c r="K7" s="153"/>
      <c r="L7" s="154">
        <v>172020974</v>
      </c>
      <c r="M7" s="154">
        <v>5197307</v>
      </c>
      <c r="N7" s="174">
        <f>+J7+L7+M7</f>
        <v>177218281</v>
      </c>
      <c r="O7" s="158"/>
      <c r="P7" s="171"/>
      <c r="Q7" s="176">
        <f>+I7+N7</f>
        <v>1141431012</v>
      </c>
      <c r="R7" s="159">
        <f>+Q7/$Q$59</f>
        <v>0.16046128515706112</v>
      </c>
    </row>
    <row r="8" spans="1:23" s="151" customFormat="1" ht="15" customHeight="1" thickBot="1">
      <c r="A8" s="1374"/>
      <c r="B8" s="178" t="s">
        <v>133</v>
      </c>
      <c r="C8" s="179"/>
      <c r="D8" s="180">
        <f t="shared" ref="D8:I8" si="0">+(D7-D6)/D6</f>
        <v>2.4254551048109169E-2</v>
      </c>
      <c r="E8" s="180">
        <f t="shared" si="0"/>
        <v>0.16147173194372311</v>
      </c>
      <c r="F8" s="180">
        <f t="shared" si="0"/>
        <v>-0.10690660018829383</v>
      </c>
      <c r="G8" s="180">
        <f t="shared" si="0"/>
        <v>2.5338954074851879E-2</v>
      </c>
      <c r="H8" s="180">
        <f t="shared" si="0"/>
        <v>0.12070017914637318</v>
      </c>
      <c r="I8" s="181">
        <f t="shared" si="0"/>
        <v>-6.2764485473273651E-2</v>
      </c>
      <c r="J8" s="182"/>
      <c r="K8" s="180"/>
      <c r="L8" s="180">
        <f>+(L7-L6)/L6</f>
        <v>-0.37877988155405135</v>
      </c>
      <c r="M8" s="180">
        <f>+(M7-M6)/M6</f>
        <v>-0.15453949036887524</v>
      </c>
      <c r="N8" s="178">
        <f>+(N7-N6)/N6</f>
        <v>-0.3739099012774722</v>
      </c>
      <c r="O8" s="179"/>
      <c r="P8" s="181"/>
      <c r="Q8" s="182">
        <f>+(Q7-Q6)/Q6</f>
        <v>-0.1299003257391175</v>
      </c>
      <c r="R8" s="181"/>
    </row>
    <row r="9" spans="1:23" s="30" customFormat="1">
      <c r="A9" s="1375" t="s">
        <v>282</v>
      </c>
      <c r="B9" s="194">
        <v>2021</v>
      </c>
      <c r="C9" s="193"/>
      <c r="D9" s="195">
        <v>34731325</v>
      </c>
      <c r="E9" s="196"/>
      <c r="F9" s="195">
        <v>5165077</v>
      </c>
      <c r="G9" s="195">
        <v>40191</v>
      </c>
      <c r="H9" s="195">
        <v>23950298</v>
      </c>
      <c r="I9" s="197">
        <f>+D9+E9+F9+G9+H9</f>
        <v>63886891</v>
      </c>
      <c r="J9" s="198"/>
      <c r="K9" s="196"/>
      <c r="L9" s="195">
        <v>578831</v>
      </c>
      <c r="M9" s="196"/>
      <c r="N9" s="199">
        <f>+J9+L9+M9</f>
        <v>578831</v>
      </c>
      <c r="O9" s="193"/>
      <c r="P9" s="200"/>
      <c r="Q9" s="201">
        <f>+I9+N9</f>
        <v>64465722</v>
      </c>
      <c r="R9" s="202">
        <f>+Q9/$Q$57</f>
        <v>6.9968666484844962E-3</v>
      </c>
    </row>
    <row r="10" spans="1:23" s="30" customFormat="1" ht="14.45" customHeight="1">
      <c r="A10" s="1373"/>
      <c r="B10" s="161">
        <v>2022</v>
      </c>
      <c r="C10" s="158"/>
      <c r="D10" s="154">
        <v>35086222</v>
      </c>
      <c r="E10" s="153"/>
      <c r="F10" s="154">
        <v>5551928</v>
      </c>
      <c r="G10" s="154">
        <v>80382</v>
      </c>
      <c r="H10" s="154">
        <v>24435170</v>
      </c>
      <c r="I10" s="169">
        <f>+D10+E10+F10+G10+H10</f>
        <v>65153702</v>
      </c>
      <c r="J10" s="164"/>
      <c r="K10" s="153"/>
      <c r="L10" s="154">
        <v>4914300</v>
      </c>
      <c r="M10" s="153"/>
      <c r="N10" s="174">
        <f>+J10+L10+M10</f>
        <v>4914300</v>
      </c>
      <c r="O10" s="158"/>
      <c r="P10" s="171"/>
      <c r="Q10" s="176">
        <f>+I10+N10</f>
        <v>70068002</v>
      </c>
      <c r="R10" s="159">
        <f>+Q10/$Q$58</f>
        <v>9.0347875194443181E-3</v>
      </c>
    </row>
    <row r="11" spans="1:23" s="30" customFormat="1" ht="14.45" customHeight="1">
      <c r="A11" s="1373"/>
      <c r="B11" s="161">
        <v>2023</v>
      </c>
      <c r="C11" s="158"/>
      <c r="D11" s="154">
        <v>35850766</v>
      </c>
      <c r="E11" s="153"/>
      <c r="F11" s="154">
        <v>6744122</v>
      </c>
      <c r="G11" s="154">
        <v>83999</v>
      </c>
      <c r="H11" s="154">
        <v>25369477</v>
      </c>
      <c r="I11" s="169">
        <f>+D11+E11+F11+G11+H11</f>
        <v>68048364</v>
      </c>
      <c r="J11" s="164"/>
      <c r="K11" s="153"/>
      <c r="L11" s="154">
        <v>3103838</v>
      </c>
      <c r="M11" s="153"/>
      <c r="N11" s="174">
        <f>+J11+L11+M11</f>
        <v>3103838</v>
      </c>
      <c r="O11" s="158"/>
      <c r="P11" s="171"/>
      <c r="Q11" s="176">
        <f>+I11+N11</f>
        <v>71152202</v>
      </c>
      <c r="R11" s="159">
        <f>+Q11/$Q$59</f>
        <v>1.0002508828518508E-2</v>
      </c>
    </row>
    <row r="12" spans="1:23" s="151" customFormat="1" ht="15" customHeight="1" thickBot="1">
      <c r="A12" s="1374"/>
      <c r="B12" s="203" t="s">
        <v>133</v>
      </c>
      <c r="C12" s="204"/>
      <c r="D12" s="205">
        <f>+(D11-D10)/D10</f>
        <v>2.1790433863184244E-2</v>
      </c>
      <c r="E12" s="206"/>
      <c r="F12" s="205">
        <f t="shared" ref="F12:I12" si="1">+(F11-F10)/F10</f>
        <v>0.21473513345273931</v>
      </c>
      <c r="G12" s="205">
        <f t="shared" si="1"/>
        <v>4.4997636286730862E-2</v>
      </c>
      <c r="H12" s="205">
        <f t="shared" si="1"/>
        <v>3.8236157145622479E-2</v>
      </c>
      <c r="I12" s="207">
        <f t="shared" si="1"/>
        <v>4.4428204555437237E-2</v>
      </c>
      <c r="J12" s="208"/>
      <c r="K12" s="205"/>
      <c r="L12" s="205">
        <f>+(L11-L10)/L10</f>
        <v>-0.36840689416600531</v>
      </c>
      <c r="M12" s="205"/>
      <c r="N12" s="203">
        <f>+(N11-N10)/N10</f>
        <v>-0.36840689416600531</v>
      </c>
      <c r="O12" s="204"/>
      <c r="P12" s="207"/>
      <c r="Q12" s="208">
        <f>+(Q11-Q10)/Q10</f>
        <v>1.547353954805219E-2</v>
      </c>
      <c r="R12" s="207"/>
    </row>
    <row r="13" spans="1:23" s="30" customFormat="1">
      <c r="A13" s="1375" t="s">
        <v>283</v>
      </c>
      <c r="B13" s="184">
        <v>2021</v>
      </c>
      <c r="C13" s="183"/>
      <c r="D13" s="185">
        <v>18552464</v>
      </c>
      <c r="E13" s="186"/>
      <c r="F13" s="185">
        <v>122571623</v>
      </c>
      <c r="G13" s="185">
        <v>104572120</v>
      </c>
      <c r="H13" s="185">
        <v>28231</v>
      </c>
      <c r="I13" s="187">
        <f>+D13+E13+F13+G13+H13</f>
        <v>245724438</v>
      </c>
      <c r="J13" s="188">
        <v>35500000</v>
      </c>
      <c r="K13" s="186"/>
      <c r="L13" s="186"/>
      <c r="M13" s="186"/>
      <c r="N13" s="189">
        <f>+J13+L13+M13</f>
        <v>35500000</v>
      </c>
      <c r="O13" s="183"/>
      <c r="P13" s="190"/>
      <c r="Q13" s="191">
        <f>+I13+N13</f>
        <v>281224438</v>
      </c>
      <c r="R13" s="192">
        <f>+Q13/$Q$57</f>
        <v>3.0523041237031302E-2</v>
      </c>
    </row>
    <row r="14" spans="1:23" s="30" customFormat="1" ht="14.45" customHeight="1">
      <c r="A14" s="1373"/>
      <c r="B14" s="161">
        <v>2022</v>
      </c>
      <c r="C14" s="158"/>
      <c r="D14" s="154">
        <v>17672078</v>
      </c>
      <c r="E14" s="153"/>
      <c r="F14" s="154">
        <v>122328442</v>
      </c>
      <c r="G14" s="154">
        <v>102305135</v>
      </c>
      <c r="H14" s="154">
        <v>29522</v>
      </c>
      <c r="I14" s="169">
        <f>+D14+E14+F14+G14+H14</f>
        <v>242335177</v>
      </c>
      <c r="J14" s="166">
        <v>18040000</v>
      </c>
      <c r="K14" s="153"/>
      <c r="L14" s="154">
        <v>2630112005</v>
      </c>
      <c r="M14" s="153"/>
      <c r="N14" s="174">
        <f>+J14+L14+M14</f>
        <v>2648152005</v>
      </c>
      <c r="O14" s="158"/>
      <c r="P14" s="171"/>
      <c r="Q14" s="176">
        <f>+I14+N14</f>
        <v>2890487182</v>
      </c>
      <c r="R14" s="159">
        <f>+Q14/$Q$58</f>
        <v>0.37270846565665416</v>
      </c>
    </row>
    <row r="15" spans="1:23" s="30" customFormat="1" ht="14.45" customHeight="1">
      <c r="A15" s="1373"/>
      <c r="B15" s="161">
        <v>2023</v>
      </c>
      <c r="C15" s="158"/>
      <c r="D15" s="154">
        <v>20972420</v>
      </c>
      <c r="E15" s="153"/>
      <c r="F15" s="154">
        <v>137495099</v>
      </c>
      <c r="G15" s="154">
        <v>101471636</v>
      </c>
      <c r="H15" s="153"/>
      <c r="I15" s="169">
        <f>+D15+E15+F15+G15+H15</f>
        <v>259939155</v>
      </c>
      <c r="J15" s="166">
        <v>11300000</v>
      </c>
      <c r="K15" s="153"/>
      <c r="L15" s="154">
        <v>2814476678</v>
      </c>
      <c r="M15" s="153"/>
      <c r="N15" s="174">
        <f>+J15+L15+M15</f>
        <v>2825776678</v>
      </c>
      <c r="O15" s="158"/>
      <c r="P15" s="171"/>
      <c r="Q15" s="176">
        <f>+I15+N15</f>
        <v>3085715833</v>
      </c>
      <c r="R15" s="159">
        <f>+Q15/$Q$59</f>
        <v>0.43378699455966013</v>
      </c>
    </row>
    <row r="16" spans="1:23" s="30" customFormat="1" ht="15" customHeight="1" thickBot="1">
      <c r="A16" s="1374"/>
      <c r="B16" s="209" t="s">
        <v>133</v>
      </c>
      <c r="C16" s="210"/>
      <c r="D16" s="180">
        <f>+(D15-D14)/D14</f>
        <v>0.18675460803194735</v>
      </c>
      <c r="E16" s="211"/>
      <c r="F16" s="180">
        <f t="shared" ref="F16:H16" si="2">+(F15-F14)/F14</f>
        <v>0.12398307991202896</v>
      </c>
      <c r="G16" s="180">
        <f t="shared" si="2"/>
        <v>-8.1471863557972916E-3</v>
      </c>
      <c r="H16" s="180">
        <f t="shared" si="2"/>
        <v>-1</v>
      </c>
      <c r="I16" s="181">
        <f t="shared" ref="I16" si="3">+(I15-I14)/I14</f>
        <v>7.2643097951891653E-2</v>
      </c>
      <c r="J16" s="182">
        <f t="shared" ref="J16:N16" si="4">+(J15-J14)/J14</f>
        <v>-0.3736141906873614</v>
      </c>
      <c r="K16" s="211"/>
      <c r="L16" s="180">
        <f t="shared" si="4"/>
        <v>7.0097650841299444E-2</v>
      </c>
      <c r="M16" s="211"/>
      <c r="N16" s="178">
        <f t="shared" si="4"/>
        <v>6.707495365244337E-2</v>
      </c>
      <c r="O16" s="210"/>
      <c r="P16" s="212"/>
      <c r="Q16" s="182">
        <f t="shared" ref="Q16" si="5">+(Q15-Q14)/Q14</f>
        <v>6.7541780574483096E-2</v>
      </c>
      <c r="R16" s="181"/>
    </row>
    <row r="17" spans="1:18" s="30" customFormat="1">
      <c r="A17" s="1375" t="s">
        <v>77</v>
      </c>
      <c r="B17" s="194">
        <v>2021</v>
      </c>
      <c r="C17" s="193"/>
      <c r="D17" s="196"/>
      <c r="E17" s="196"/>
      <c r="F17" s="195">
        <v>4784771</v>
      </c>
      <c r="G17" s="196"/>
      <c r="H17" s="196"/>
      <c r="I17" s="197">
        <f>+D17+E17+F17+G17+H17</f>
        <v>4784771</v>
      </c>
      <c r="J17" s="198"/>
      <c r="K17" s="196"/>
      <c r="L17" s="195">
        <v>4578625644</v>
      </c>
      <c r="M17" s="196"/>
      <c r="N17" s="199">
        <f>+J17+L17+M17</f>
        <v>4578625644</v>
      </c>
      <c r="O17" s="193"/>
      <c r="P17" s="200"/>
      <c r="Q17" s="201">
        <f>+I17+N17</f>
        <v>4583410415</v>
      </c>
      <c r="R17" s="202">
        <f>+Q17/$Q$57</f>
        <v>0.49746610251305312</v>
      </c>
    </row>
    <row r="18" spans="1:18" s="30" customFormat="1" ht="14.45" customHeight="1">
      <c r="A18" s="1373"/>
      <c r="B18" s="161">
        <v>2022</v>
      </c>
      <c r="C18" s="158"/>
      <c r="D18" s="153"/>
      <c r="E18" s="153"/>
      <c r="F18" s="154">
        <v>3191254</v>
      </c>
      <c r="G18" s="153"/>
      <c r="H18" s="153"/>
      <c r="I18" s="169">
        <f>+D18+E18+F18+G18+H18</f>
        <v>3191254</v>
      </c>
      <c r="J18" s="164"/>
      <c r="K18" s="153"/>
      <c r="L18" s="154">
        <v>1556632551</v>
      </c>
      <c r="M18" s="153"/>
      <c r="N18" s="174">
        <f>+J18+L18+M18</f>
        <v>1556632551</v>
      </c>
      <c r="O18" s="158"/>
      <c r="P18" s="171"/>
      <c r="Q18" s="176">
        <f>+I18+N18</f>
        <v>1559823805</v>
      </c>
      <c r="R18" s="159">
        <f>+Q18/$Q$58</f>
        <v>0.20112856430451873</v>
      </c>
    </row>
    <row r="19" spans="1:18" s="30" customFormat="1" ht="14.45" customHeight="1">
      <c r="A19" s="1373"/>
      <c r="B19" s="161">
        <v>2023</v>
      </c>
      <c r="C19" s="158"/>
      <c r="D19" s="154">
        <v>117688</v>
      </c>
      <c r="E19" s="153"/>
      <c r="F19" s="154">
        <v>6603080</v>
      </c>
      <c r="G19" s="153"/>
      <c r="H19" s="153"/>
      <c r="I19" s="169">
        <f>+D19+E19+F19+G19+H19</f>
        <v>6720768</v>
      </c>
      <c r="J19" s="164"/>
      <c r="K19" s="153"/>
      <c r="L19" s="153"/>
      <c r="M19" s="153"/>
      <c r="N19" s="161"/>
      <c r="O19" s="158"/>
      <c r="P19" s="171"/>
      <c r="Q19" s="176">
        <f>+I19+N19</f>
        <v>6720768</v>
      </c>
      <c r="R19" s="159">
        <f>+Q19/$Q$59</f>
        <v>9.4479916804858228E-4</v>
      </c>
    </row>
    <row r="20" spans="1:18" s="30" customFormat="1" ht="15" customHeight="1" thickBot="1">
      <c r="A20" s="1374"/>
      <c r="B20" s="214" t="s">
        <v>133</v>
      </c>
      <c r="C20" s="215"/>
      <c r="D20" s="205" t="e">
        <f>+(D19-D18)/D18</f>
        <v>#DIV/0!</v>
      </c>
      <c r="E20" s="206"/>
      <c r="F20" s="205">
        <f>+(F19-F18)/F18</f>
        <v>1.0691176571968262</v>
      </c>
      <c r="G20" s="206"/>
      <c r="H20" s="206"/>
      <c r="I20" s="207">
        <f>+(I19-I18)/I18</f>
        <v>1.1059959501813394</v>
      </c>
      <c r="J20" s="216"/>
      <c r="K20" s="206"/>
      <c r="L20" s="205">
        <f>+(L19-L18)/L18</f>
        <v>-1</v>
      </c>
      <c r="M20" s="206"/>
      <c r="N20" s="203">
        <f>+(N19-N18)/N18</f>
        <v>-1</v>
      </c>
      <c r="O20" s="215"/>
      <c r="P20" s="217"/>
      <c r="Q20" s="208">
        <f>+(Q19-Q18)/Q18</f>
        <v>-0.99569132873953026</v>
      </c>
      <c r="R20" s="207"/>
    </row>
    <row r="21" spans="1:18" s="30" customFormat="1">
      <c r="A21" s="1375" t="s">
        <v>78</v>
      </c>
      <c r="B21" s="184">
        <v>2021</v>
      </c>
      <c r="C21" s="183"/>
      <c r="D21" s="185">
        <v>54062311</v>
      </c>
      <c r="E21" s="185">
        <v>6647442</v>
      </c>
      <c r="F21" s="185">
        <v>426536006</v>
      </c>
      <c r="G21" s="185">
        <v>33128</v>
      </c>
      <c r="H21" s="185">
        <v>5353628</v>
      </c>
      <c r="I21" s="187">
        <f>+D21+E21+F21+G21+H21</f>
        <v>492632515</v>
      </c>
      <c r="J21" s="213"/>
      <c r="K21" s="186"/>
      <c r="L21" s="185">
        <v>5000000</v>
      </c>
      <c r="M21" s="186"/>
      <c r="N21" s="189">
        <f>+J21+L21+M21</f>
        <v>5000000</v>
      </c>
      <c r="O21" s="183"/>
      <c r="P21" s="190"/>
      <c r="Q21" s="191">
        <f>+I21+N21</f>
        <v>497632515</v>
      </c>
      <c r="R21" s="192">
        <f>+Q21/$Q$57</f>
        <v>5.4011158789239351E-2</v>
      </c>
    </row>
    <row r="22" spans="1:18" s="30" customFormat="1" ht="14.45" customHeight="1">
      <c r="A22" s="1373"/>
      <c r="B22" s="161">
        <v>2022</v>
      </c>
      <c r="C22" s="158"/>
      <c r="D22" s="154">
        <v>58083491</v>
      </c>
      <c r="E22" s="154">
        <v>6647442</v>
      </c>
      <c r="F22" s="154">
        <v>462301151</v>
      </c>
      <c r="G22" s="154">
        <v>294000</v>
      </c>
      <c r="H22" s="154">
        <v>319848</v>
      </c>
      <c r="I22" s="169">
        <f>+D22+E22+F22+G22+H22</f>
        <v>527645932</v>
      </c>
      <c r="J22" s="164"/>
      <c r="K22" s="153"/>
      <c r="L22" s="154">
        <v>3280000</v>
      </c>
      <c r="M22" s="153"/>
      <c r="N22" s="174">
        <f>+J22+L22+M22</f>
        <v>3280000</v>
      </c>
      <c r="O22" s="158"/>
      <c r="P22" s="171"/>
      <c r="Q22" s="176">
        <f>+I22+N22</f>
        <v>530925932</v>
      </c>
      <c r="R22" s="159">
        <f>+Q22/$Q$58</f>
        <v>6.8459251687852357E-2</v>
      </c>
    </row>
    <row r="23" spans="1:18" s="30" customFormat="1" ht="14.45" customHeight="1">
      <c r="A23" s="1373"/>
      <c r="B23" s="161">
        <v>2023</v>
      </c>
      <c r="C23" s="158"/>
      <c r="D23" s="154">
        <v>54502563</v>
      </c>
      <c r="E23" s="154">
        <v>6647442</v>
      </c>
      <c r="F23" s="154">
        <v>302849341</v>
      </c>
      <c r="G23" s="154">
        <v>296468</v>
      </c>
      <c r="H23" s="154">
        <v>1498982</v>
      </c>
      <c r="I23" s="169">
        <f>+D23+E23+F23+G23+H23</f>
        <v>365794796</v>
      </c>
      <c r="J23" s="164"/>
      <c r="K23" s="153"/>
      <c r="L23" s="154">
        <v>4054412</v>
      </c>
      <c r="M23" s="153"/>
      <c r="N23" s="174">
        <f>+J23+L23+M23</f>
        <v>4054412</v>
      </c>
      <c r="O23" s="158"/>
      <c r="P23" s="171"/>
      <c r="Q23" s="176">
        <f>+I23+N23</f>
        <v>369849208</v>
      </c>
      <c r="R23" s="159">
        <f>+Q23/$Q$59</f>
        <v>5.19930496071025E-2</v>
      </c>
    </row>
    <row r="24" spans="1:18" s="30" customFormat="1" ht="15" customHeight="1" thickBot="1">
      <c r="A24" s="1374"/>
      <c r="B24" s="209" t="s">
        <v>133</v>
      </c>
      <c r="C24" s="210"/>
      <c r="D24" s="180">
        <f>+(D23-D22)/D22</f>
        <v>-6.1651390754044036E-2</v>
      </c>
      <c r="E24" s="180">
        <f t="shared" ref="E24:I24" si="6">+(E23-E22)/E22</f>
        <v>0</v>
      </c>
      <c r="F24" s="180">
        <f t="shared" si="6"/>
        <v>-0.34490896173433927</v>
      </c>
      <c r="G24" s="180">
        <f t="shared" si="6"/>
        <v>8.3945578231292509E-3</v>
      </c>
      <c r="H24" s="180">
        <f t="shared" si="6"/>
        <v>3.6865448588079337</v>
      </c>
      <c r="I24" s="181">
        <f t="shared" si="6"/>
        <v>-0.30674193845580522</v>
      </c>
      <c r="J24" s="218"/>
      <c r="K24" s="211"/>
      <c r="L24" s="180">
        <f t="shared" ref="L24" si="7">+(L23-L22)/L22</f>
        <v>0.23610121951219512</v>
      </c>
      <c r="M24" s="211"/>
      <c r="N24" s="178">
        <f t="shared" ref="N24" si="8">+(N23-N22)/N22</f>
        <v>0.23610121951219512</v>
      </c>
      <c r="O24" s="210"/>
      <c r="P24" s="212"/>
      <c r="Q24" s="182">
        <f t="shared" ref="Q24" si="9">+(Q23-Q22)/Q22</f>
        <v>-0.30338831518969767</v>
      </c>
      <c r="R24" s="181"/>
    </row>
    <row r="25" spans="1:18" s="30" customFormat="1">
      <c r="A25" s="1375" t="s">
        <v>79</v>
      </c>
      <c r="B25" s="194">
        <v>2021</v>
      </c>
      <c r="C25" s="193"/>
      <c r="D25" s="195">
        <v>4272050</v>
      </c>
      <c r="E25" s="196"/>
      <c r="F25" s="195">
        <v>23031886</v>
      </c>
      <c r="G25" s="196"/>
      <c r="H25" s="196"/>
      <c r="I25" s="197">
        <f>+D25+E25+F25+G25+H25</f>
        <v>27303936</v>
      </c>
      <c r="J25" s="198"/>
      <c r="K25" s="196"/>
      <c r="L25" s="196"/>
      <c r="M25" s="196"/>
      <c r="N25" s="194"/>
      <c r="O25" s="193"/>
      <c r="P25" s="200"/>
      <c r="Q25" s="201">
        <f>+I25+N25</f>
        <v>27303936</v>
      </c>
      <c r="R25" s="202">
        <f>+Q25/$Q$57</f>
        <v>2.9634663700928562E-3</v>
      </c>
    </row>
    <row r="26" spans="1:18" s="30" customFormat="1" ht="14.45" customHeight="1">
      <c r="A26" s="1373"/>
      <c r="B26" s="161">
        <v>2022</v>
      </c>
      <c r="C26" s="158"/>
      <c r="D26" s="154">
        <v>1343769</v>
      </c>
      <c r="E26" s="153"/>
      <c r="F26" s="154">
        <v>26407867</v>
      </c>
      <c r="G26" s="153"/>
      <c r="H26" s="153"/>
      <c r="I26" s="169">
        <f>+D26+E26+F26+G26+H26</f>
        <v>27751636</v>
      </c>
      <c r="J26" s="164"/>
      <c r="K26" s="153"/>
      <c r="L26" s="153"/>
      <c r="M26" s="153"/>
      <c r="N26" s="161"/>
      <c r="O26" s="158"/>
      <c r="P26" s="171"/>
      <c r="Q26" s="176">
        <f>+I26+N26</f>
        <v>27751636</v>
      </c>
      <c r="R26" s="159">
        <f>+Q26/$Q$58</f>
        <v>3.5783828198349601E-3</v>
      </c>
    </row>
    <row r="27" spans="1:18" s="30" customFormat="1" ht="14.45" customHeight="1">
      <c r="A27" s="1373"/>
      <c r="B27" s="161">
        <v>2023</v>
      </c>
      <c r="C27" s="158"/>
      <c r="D27" s="154">
        <v>4279756</v>
      </c>
      <c r="E27" s="153"/>
      <c r="F27" s="154">
        <v>24294712</v>
      </c>
      <c r="G27" s="153"/>
      <c r="H27" s="153"/>
      <c r="I27" s="169">
        <f>+D27+E27+F27+G27+H27</f>
        <v>28574468</v>
      </c>
      <c r="J27" s="164"/>
      <c r="K27" s="153"/>
      <c r="L27" s="153"/>
      <c r="M27" s="153"/>
      <c r="N27" s="161"/>
      <c r="O27" s="158"/>
      <c r="P27" s="171"/>
      <c r="Q27" s="176">
        <f>+I27+N27</f>
        <v>28574468</v>
      </c>
      <c r="R27" s="159">
        <f>+Q27/$Q$59</f>
        <v>4.0169715118615664E-3</v>
      </c>
    </row>
    <row r="28" spans="1:18" s="30" customFormat="1" ht="15" customHeight="1" thickBot="1">
      <c r="A28" s="1374"/>
      <c r="B28" s="214" t="s">
        <v>133</v>
      </c>
      <c r="C28" s="215"/>
      <c r="D28" s="205">
        <f>+(D27-D26)/D26</f>
        <v>2.184889664815902</v>
      </c>
      <c r="E28" s="206"/>
      <c r="F28" s="205">
        <f>+(F27-F26)/F26</f>
        <v>-8.0019904674618364E-2</v>
      </c>
      <c r="G28" s="206"/>
      <c r="H28" s="206"/>
      <c r="I28" s="207">
        <f>+(I27-I26)/I26</f>
        <v>2.9649855597702422E-2</v>
      </c>
      <c r="J28" s="216"/>
      <c r="K28" s="206"/>
      <c r="L28" s="206"/>
      <c r="M28" s="206"/>
      <c r="N28" s="219"/>
      <c r="O28" s="215"/>
      <c r="P28" s="217"/>
      <c r="Q28" s="208">
        <f>+(Q27-Q26)/Q26</f>
        <v>2.9649855597702422E-2</v>
      </c>
      <c r="R28" s="207"/>
    </row>
    <row r="29" spans="1:18" s="30" customFormat="1">
      <c r="A29" s="1375" t="s">
        <v>80</v>
      </c>
      <c r="B29" s="184">
        <v>2021</v>
      </c>
      <c r="C29" s="183"/>
      <c r="D29" s="185">
        <v>28115484</v>
      </c>
      <c r="E29" s="185">
        <v>643182</v>
      </c>
      <c r="F29" s="185">
        <v>46739179</v>
      </c>
      <c r="G29" s="185">
        <v>73074</v>
      </c>
      <c r="H29" s="185">
        <v>30000</v>
      </c>
      <c r="I29" s="187">
        <f>+D29+E29+F29+G29+H29</f>
        <v>75600919</v>
      </c>
      <c r="J29" s="188">
        <v>176669922</v>
      </c>
      <c r="K29" s="186"/>
      <c r="L29" s="186"/>
      <c r="M29" s="186"/>
      <c r="N29" s="189">
        <f>+J29+L29+M29</f>
        <v>176669922</v>
      </c>
      <c r="O29" s="183"/>
      <c r="P29" s="190"/>
      <c r="Q29" s="191">
        <f>+I29+N29</f>
        <v>252270841</v>
      </c>
      <c r="R29" s="192">
        <f>+Q29/$Q$57</f>
        <v>2.7380526875632218E-2</v>
      </c>
    </row>
    <row r="30" spans="1:18" s="30" customFormat="1" ht="14.45" customHeight="1">
      <c r="A30" s="1373"/>
      <c r="B30" s="161">
        <v>2022</v>
      </c>
      <c r="C30" s="158"/>
      <c r="D30" s="154">
        <v>28327553</v>
      </c>
      <c r="E30" s="154">
        <v>687850</v>
      </c>
      <c r="F30" s="154">
        <v>55378327</v>
      </c>
      <c r="G30" s="154">
        <v>120614</v>
      </c>
      <c r="H30" s="154">
        <v>188260</v>
      </c>
      <c r="I30" s="169">
        <f>+D30+E30+F30+G30+H30</f>
        <v>84702604</v>
      </c>
      <c r="J30" s="164"/>
      <c r="K30" s="153"/>
      <c r="L30" s="153"/>
      <c r="M30" s="153"/>
      <c r="N30" s="161"/>
      <c r="O30" s="158"/>
      <c r="P30" s="171"/>
      <c r="Q30" s="176">
        <f>+I30+N30</f>
        <v>84702604</v>
      </c>
      <c r="R30" s="159">
        <f>+Q30/$Q$58</f>
        <v>1.0921818913626712E-2</v>
      </c>
    </row>
    <row r="31" spans="1:18" s="30" customFormat="1" ht="14.45" customHeight="1">
      <c r="A31" s="1373"/>
      <c r="B31" s="161">
        <v>2023</v>
      </c>
      <c r="C31" s="158"/>
      <c r="D31" s="154">
        <v>28120757</v>
      </c>
      <c r="E31" s="154">
        <v>964831</v>
      </c>
      <c r="F31" s="154">
        <v>74489093</v>
      </c>
      <c r="G31" s="154">
        <v>116439</v>
      </c>
      <c r="H31" s="154">
        <v>25188</v>
      </c>
      <c r="I31" s="169">
        <f>+D31+E31+F31+G31+H31</f>
        <v>103716308</v>
      </c>
      <c r="J31" s="164"/>
      <c r="K31" s="153"/>
      <c r="L31" s="153"/>
      <c r="M31" s="153"/>
      <c r="N31" s="161"/>
      <c r="O31" s="158"/>
      <c r="P31" s="171"/>
      <c r="Q31" s="176">
        <f>+I31+N31</f>
        <v>103716308</v>
      </c>
      <c r="R31" s="159">
        <f>+Q31/$Q$59</f>
        <v>1.4580339852747561E-2</v>
      </c>
    </row>
    <row r="32" spans="1:18" s="30" customFormat="1" ht="15" customHeight="1" thickBot="1">
      <c r="A32" s="1374"/>
      <c r="B32" s="209" t="s">
        <v>133</v>
      </c>
      <c r="C32" s="210"/>
      <c r="D32" s="180">
        <f>+(D31-D30)/D30</f>
        <v>-7.300171673847014E-3</v>
      </c>
      <c r="E32" s="180">
        <f t="shared" ref="E32:I32" si="10">+(E31-E30)/E30</f>
        <v>0.40267645562259213</v>
      </c>
      <c r="F32" s="180">
        <f t="shared" si="10"/>
        <v>0.34509467936797728</v>
      </c>
      <c r="G32" s="180">
        <f t="shared" si="10"/>
        <v>-3.4614555524234335E-2</v>
      </c>
      <c r="H32" s="180">
        <f t="shared" si="10"/>
        <v>-0.86620631042175711</v>
      </c>
      <c r="I32" s="181">
        <f t="shared" si="10"/>
        <v>0.22447602673466804</v>
      </c>
      <c r="J32" s="218"/>
      <c r="K32" s="211"/>
      <c r="L32" s="211"/>
      <c r="M32" s="211"/>
      <c r="N32" s="220"/>
      <c r="O32" s="210"/>
      <c r="P32" s="212"/>
      <c r="Q32" s="182">
        <f t="shared" ref="Q32" si="11">+(Q31-Q30)/Q30</f>
        <v>0.22447602673466804</v>
      </c>
      <c r="R32" s="181"/>
    </row>
    <row r="33" spans="1:18" s="30" customFormat="1">
      <c r="A33" s="1375" t="s">
        <v>81</v>
      </c>
      <c r="B33" s="194">
        <v>2021</v>
      </c>
      <c r="C33" s="193"/>
      <c r="D33" s="195">
        <v>40956708</v>
      </c>
      <c r="E33" s="195">
        <v>2308133</v>
      </c>
      <c r="F33" s="195">
        <v>51681482</v>
      </c>
      <c r="G33" s="195">
        <v>125801</v>
      </c>
      <c r="H33" s="195">
        <v>99257</v>
      </c>
      <c r="I33" s="197">
        <f>+D33+E33+F33+G33+H33</f>
        <v>95171381</v>
      </c>
      <c r="J33" s="198"/>
      <c r="K33" s="196"/>
      <c r="L33" s="195">
        <v>3476814</v>
      </c>
      <c r="M33" s="196"/>
      <c r="N33" s="199">
        <f>+J33+L33+M33</f>
        <v>3476814</v>
      </c>
      <c r="O33" s="193"/>
      <c r="P33" s="200"/>
      <c r="Q33" s="201">
        <f>+I33+N33</f>
        <v>98648195</v>
      </c>
      <c r="R33" s="202">
        <f>+Q33/$Q$57</f>
        <v>1.0706903515773778E-2</v>
      </c>
    </row>
    <row r="34" spans="1:18" s="30" customFormat="1" ht="14.45" customHeight="1">
      <c r="A34" s="1373"/>
      <c r="B34" s="161">
        <v>2022</v>
      </c>
      <c r="C34" s="158"/>
      <c r="D34" s="154">
        <v>40585394</v>
      </c>
      <c r="E34" s="154">
        <v>2178120</v>
      </c>
      <c r="F34" s="154">
        <v>63639398</v>
      </c>
      <c r="G34" s="154">
        <v>269085</v>
      </c>
      <c r="H34" s="154">
        <v>40400</v>
      </c>
      <c r="I34" s="169">
        <f>+D34+E34+F34+G34+H34</f>
        <v>106712397</v>
      </c>
      <c r="J34" s="164"/>
      <c r="K34" s="153"/>
      <c r="L34" s="154">
        <v>17236985</v>
      </c>
      <c r="M34" s="153"/>
      <c r="N34" s="174">
        <f>+J34+L34+M34</f>
        <v>17236985</v>
      </c>
      <c r="O34" s="158"/>
      <c r="P34" s="171"/>
      <c r="Q34" s="176">
        <f>+I34+N34</f>
        <v>123949382</v>
      </c>
      <c r="R34" s="159">
        <f>+Q34/$Q$58</f>
        <v>1.5982421327447531E-2</v>
      </c>
    </row>
    <row r="35" spans="1:18" s="30" customFormat="1" ht="14.45" customHeight="1">
      <c r="A35" s="1373"/>
      <c r="B35" s="161">
        <v>2023</v>
      </c>
      <c r="C35" s="158"/>
      <c r="D35" s="154">
        <v>40445578</v>
      </c>
      <c r="E35" s="154">
        <v>544530</v>
      </c>
      <c r="F35" s="154">
        <v>72851164</v>
      </c>
      <c r="G35" s="154">
        <v>281193</v>
      </c>
      <c r="H35" s="154">
        <v>39802</v>
      </c>
      <c r="I35" s="169">
        <f>+D35+E35+F35+G35+H35</f>
        <v>114162267</v>
      </c>
      <c r="J35" s="164"/>
      <c r="K35" s="153"/>
      <c r="L35" s="154">
        <v>7478193</v>
      </c>
      <c r="M35" s="153"/>
      <c r="N35" s="174">
        <f>+J35+L35+M35</f>
        <v>7478193</v>
      </c>
      <c r="O35" s="158"/>
      <c r="P35" s="171"/>
      <c r="Q35" s="176">
        <f>+I35+N35</f>
        <v>121640460</v>
      </c>
      <c r="R35" s="159">
        <f>+Q35/$Q$59</f>
        <v>1.7100100079194349E-2</v>
      </c>
    </row>
    <row r="36" spans="1:18" s="30" customFormat="1" ht="15" customHeight="1" thickBot="1">
      <c r="A36" s="1374"/>
      <c r="B36" s="214" t="s">
        <v>133</v>
      </c>
      <c r="C36" s="215"/>
      <c r="D36" s="205">
        <f>+(D35-D34)/D34</f>
        <v>-3.4449831877941114E-3</v>
      </c>
      <c r="E36" s="205">
        <f t="shared" ref="E36:I36" si="12">+(E35-E34)/E34</f>
        <v>-0.75</v>
      </c>
      <c r="F36" s="205">
        <f t="shared" si="12"/>
        <v>0.14474942079118977</v>
      </c>
      <c r="G36" s="205">
        <f t="shared" si="12"/>
        <v>4.4996934054295112E-2</v>
      </c>
      <c r="H36" s="205">
        <f t="shared" si="12"/>
        <v>-1.4801980198019801E-2</v>
      </c>
      <c r="I36" s="207">
        <f t="shared" si="12"/>
        <v>6.9812601060774596E-2</v>
      </c>
      <c r="J36" s="216"/>
      <c r="K36" s="206"/>
      <c r="L36" s="205">
        <f t="shared" ref="L36:N36" si="13">+(L35-L34)/L34</f>
        <v>-0.56615423172904078</v>
      </c>
      <c r="M36" s="206"/>
      <c r="N36" s="203">
        <f t="shared" si="13"/>
        <v>-0.56615423172904078</v>
      </c>
      <c r="O36" s="215"/>
      <c r="P36" s="217"/>
      <c r="Q36" s="208">
        <f t="shared" ref="Q36" si="14">+(Q35-Q34)/Q34</f>
        <v>-1.862794281620541E-2</v>
      </c>
      <c r="R36" s="207"/>
    </row>
    <row r="37" spans="1:18" s="30" customFormat="1">
      <c r="A37" s="1375" t="s">
        <v>82</v>
      </c>
      <c r="B37" s="184">
        <v>2021</v>
      </c>
      <c r="C37" s="183"/>
      <c r="D37" s="185">
        <v>270000</v>
      </c>
      <c r="E37" s="186"/>
      <c r="F37" s="185">
        <v>22703605</v>
      </c>
      <c r="G37" s="186"/>
      <c r="H37" s="185">
        <v>20000</v>
      </c>
      <c r="I37" s="187">
        <f>+D37+E37+F37+G37+H37</f>
        <v>22993605</v>
      </c>
      <c r="J37" s="213"/>
      <c r="K37" s="186"/>
      <c r="L37" s="186"/>
      <c r="M37" s="186"/>
      <c r="N37" s="184"/>
      <c r="O37" s="183"/>
      <c r="P37" s="190"/>
      <c r="Q37" s="191">
        <f>+I37+N37</f>
        <v>22993605</v>
      </c>
      <c r="R37" s="192">
        <f>+Q37/$Q$57</f>
        <v>2.49563927869956E-3</v>
      </c>
    </row>
    <row r="38" spans="1:18" s="30" customFormat="1" ht="14.45" customHeight="1">
      <c r="A38" s="1373"/>
      <c r="B38" s="161">
        <v>2022</v>
      </c>
      <c r="C38" s="158"/>
      <c r="D38" s="154">
        <v>971471</v>
      </c>
      <c r="E38" s="153"/>
      <c r="F38" s="154">
        <v>21875637</v>
      </c>
      <c r="G38" s="153"/>
      <c r="H38" s="154">
        <v>15103</v>
      </c>
      <c r="I38" s="169">
        <f>+D38+E38+F38+G38+H38</f>
        <v>22862211</v>
      </c>
      <c r="J38" s="164"/>
      <c r="K38" s="153"/>
      <c r="L38" s="153"/>
      <c r="M38" s="153"/>
      <c r="N38" s="161"/>
      <c r="O38" s="158"/>
      <c r="P38" s="171"/>
      <c r="Q38" s="176">
        <f>+I38+N38</f>
        <v>22862211</v>
      </c>
      <c r="R38" s="159">
        <f>+Q38/$Q$58</f>
        <v>2.9479250544307313E-3</v>
      </c>
    </row>
    <row r="39" spans="1:18" s="30" customFormat="1" ht="14.45" customHeight="1">
      <c r="A39" s="1373"/>
      <c r="B39" s="161">
        <v>2023</v>
      </c>
      <c r="C39" s="158"/>
      <c r="D39" s="154">
        <v>2159090</v>
      </c>
      <c r="E39" s="153"/>
      <c r="F39" s="154">
        <v>25654017</v>
      </c>
      <c r="G39" s="153"/>
      <c r="H39" s="154">
        <v>12503</v>
      </c>
      <c r="I39" s="169">
        <f>+D39+E39+F39+G39+H39</f>
        <v>27825610</v>
      </c>
      <c r="J39" s="164"/>
      <c r="K39" s="153"/>
      <c r="L39" s="154">
        <v>25604560</v>
      </c>
      <c r="M39" s="153"/>
      <c r="N39" s="174">
        <f>+J39+L39+M39</f>
        <v>25604560</v>
      </c>
      <c r="O39" s="158"/>
      <c r="P39" s="171"/>
      <c r="Q39" s="176">
        <f>+I39+N39</f>
        <v>53430170</v>
      </c>
      <c r="R39" s="159">
        <f>+Q39/$Q$59</f>
        <v>7.5111624392769274E-3</v>
      </c>
    </row>
    <row r="40" spans="1:18" s="30" customFormat="1" ht="15" customHeight="1" thickBot="1">
      <c r="A40" s="1374"/>
      <c r="B40" s="209" t="s">
        <v>133</v>
      </c>
      <c r="C40" s="210"/>
      <c r="D40" s="180">
        <f>+(D39-D38)/D38</f>
        <v>1.2224955762961529</v>
      </c>
      <c r="E40" s="211"/>
      <c r="F40" s="180">
        <f>+(F39-F38)/F38</f>
        <v>0.17272091322414976</v>
      </c>
      <c r="G40" s="211"/>
      <c r="H40" s="180">
        <f t="shared" ref="H40:I40" si="15">+(H39-H38)/H38</f>
        <v>-0.17215122823280143</v>
      </c>
      <c r="I40" s="181">
        <f t="shared" si="15"/>
        <v>0.21710056826962187</v>
      </c>
      <c r="J40" s="218"/>
      <c r="K40" s="211"/>
      <c r="L40" s="180">
        <v>1</v>
      </c>
      <c r="M40" s="211"/>
      <c r="N40" s="178">
        <v>1</v>
      </c>
      <c r="O40" s="210"/>
      <c r="P40" s="212"/>
      <c r="Q40" s="182">
        <f>+(Q39-Q38)/Q38</f>
        <v>1.3370517400963537</v>
      </c>
      <c r="R40" s="181"/>
    </row>
    <row r="41" spans="1:18" s="30" customFormat="1">
      <c r="A41" s="1375" t="s">
        <v>284</v>
      </c>
      <c r="B41" s="194">
        <v>2021</v>
      </c>
      <c r="C41" s="193"/>
      <c r="D41" s="195">
        <v>16517654</v>
      </c>
      <c r="E41" s="195">
        <v>363872</v>
      </c>
      <c r="F41" s="195">
        <v>67627700</v>
      </c>
      <c r="G41" s="196"/>
      <c r="H41" s="195">
        <v>247122</v>
      </c>
      <c r="I41" s="197">
        <f>+D41+E41+F41+G41+H41</f>
        <v>84756348</v>
      </c>
      <c r="J41" s="221">
        <v>595646495</v>
      </c>
      <c r="K41" s="196"/>
      <c r="L41" s="195">
        <v>4100000</v>
      </c>
      <c r="M41" s="196"/>
      <c r="N41" s="199">
        <f>+J41+L41+M41</f>
        <v>599746495</v>
      </c>
      <c r="O41" s="193"/>
      <c r="P41" s="200"/>
      <c r="Q41" s="201">
        <f>+I41+N41</f>
        <v>684502843</v>
      </c>
      <c r="R41" s="202">
        <f>+Q41/$Q$57</f>
        <v>7.4293360322242555E-2</v>
      </c>
    </row>
    <row r="42" spans="1:18" s="30" customFormat="1" ht="14.45" customHeight="1">
      <c r="A42" s="1373"/>
      <c r="B42" s="161">
        <v>2022</v>
      </c>
      <c r="C42" s="158"/>
      <c r="D42" s="154">
        <v>16567540</v>
      </c>
      <c r="E42" s="154">
        <v>363872</v>
      </c>
      <c r="F42" s="154">
        <v>69679883</v>
      </c>
      <c r="G42" s="153"/>
      <c r="H42" s="154">
        <v>43080</v>
      </c>
      <c r="I42" s="169">
        <f>+D42+E42+F42+G42+H42</f>
        <v>86654375</v>
      </c>
      <c r="J42" s="164"/>
      <c r="K42" s="153"/>
      <c r="L42" s="153"/>
      <c r="M42" s="153"/>
      <c r="N42" s="161"/>
      <c r="O42" s="158"/>
      <c r="P42" s="171"/>
      <c r="Q42" s="176">
        <f>+I42+N42</f>
        <v>86654375</v>
      </c>
      <c r="R42" s="159">
        <f>+Q42/$Q$58</f>
        <v>1.1173486376209895E-2</v>
      </c>
    </row>
    <row r="43" spans="1:18" s="30" customFormat="1" ht="14.45" customHeight="1">
      <c r="A43" s="1373"/>
      <c r="B43" s="161">
        <v>2023</v>
      </c>
      <c r="C43" s="158"/>
      <c r="D43" s="154">
        <v>16637163</v>
      </c>
      <c r="E43" s="154">
        <v>363872</v>
      </c>
      <c r="F43" s="154">
        <v>70699597</v>
      </c>
      <c r="G43" s="153"/>
      <c r="H43" s="154">
        <v>44100</v>
      </c>
      <c r="I43" s="169">
        <f>+D43+E43+F43+G43+H43</f>
        <v>87744732</v>
      </c>
      <c r="J43" s="164"/>
      <c r="K43" s="153"/>
      <c r="L43" s="154">
        <v>54401508</v>
      </c>
      <c r="M43" s="153"/>
      <c r="N43" s="174">
        <f>+J43+L43+M43</f>
        <v>54401508</v>
      </c>
      <c r="O43" s="158"/>
      <c r="P43" s="171"/>
      <c r="Q43" s="176">
        <f>+I43+N43</f>
        <v>142146240</v>
      </c>
      <c r="R43" s="159">
        <f>+Q43/$Q$59</f>
        <v>1.9982783112470794E-2</v>
      </c>
    </row>
    <row r="44" spans="1:18" s="30" customFormat="1" ht="15" customHeight="1" thickBot="1">
      <c r="A44" s="1374"/>
      <c r="B44" s="214" t="s">
        <v>133</v>
      </c>
      <c r="C44" s="215"/>
      <c r="D44" s="205">
        <f>+(D43-D42)/D42</f>
        <v>4.2023740398393489E-3</v>
      </c>
      <c r="E44" s="205">
        <f t="shared" ref="E44:F44" si="16">+(E43-E42)/E42</f>
        <v>0</v>
      </c>
      <c r="F44" s="205">
        <f t="shared" si="16"/>
        <v>1.4634266822749976E-2</v>
      </c>
      <c r="G44" s="206"/>
      <c r="H44" s="205">
        <f t="shared" ref="H44" si="17">+(H43-H42)/H42</f>
        <v>2.3676880222841225E-2</v>
      </c>
      <c r="I44" s="207">
        <f t="shared" ref="I44" si="18">+(I43-I42)/I42</f>
        <v>1.2582826891313912E-2</v>
      </c>
      <c r="J44" s="216"/>
      <c r="K44" s="206"/>
      <c r="L44" s="205">
        <v>1</v>
      </c>
      <c r="M44" s="206"/>
      <c r="N44" s="203">
        <v>1</v>
      </c>
      <c r="O44" s="215"/>
      <c r="P44" s="217"/>
      <c r="Q44" s="208">
        <f t="shared" ref="Q44" si="19">+(Q43-Q42)/Q42</f>
        <v>0.64038157334814316</v>
      </c>
      <c r="R44" s="207"/>
    </row>
    <row r="45" spans="1:18" s="30" customFormat="1">
      <c r="A45" s="1375" t="s">
        <v>83</v>
      </c>
      <c r="B45" s="184">
        <v>2021</v>
      </c>
      <c r="C45" s="183"/>
      <c r="D45" s="186"/>
      <c r="E45" s="186"/>
      <c r="F45" s="186"/>
      <c r="G45" s="186"/>
      <c r="H45" s="186"/>
      <c r="I45" s="190"/>
      <c r="J45" s="188">
        <v>10030500</v>
      </c>
      <c r="K45" s="186"/>
      <c r="L45" s="185">
        <v>736292000</v>
      </c>
      <c r="M45" s="186"/>
      <c r="N45" s="189">
        <f>+J45+L45+M45</f>
        <v>746322500</v>
      </c>
      <c r="O45" s="183"/>
      <c r="P45" s="190"/>
      <c r="Q45" s="191">
        <f>+I45+N45</f>
        <v>746322500</v>
      </c>
      <c r="R45" s="192">
        <f>+Q45/$Q$57</f>
        <v>8.1003033042328601E-2</v>
      </c>
    </row>
    <row r="46" spans="1:18" s="30" customFormat="1" ht="14.45" customHeight="1">
      <c r="A46" s="1373"/>
      <c r="B46" s="161">
        <v>2022</v>
      </c>
      <c r="C46" s="158"/>
      <c r="D46" s="153"/>
      <c r="E46" s="153"/>
      <c r="F46" s="153"/>
      <c r="G46" s="153"/>
      <c r="H46" s="153"/>
      <c r="I46" s="171"/>
      <c r="J46" s="164"/>
      <c r="K46" s="153"/>
      <c r="L46" s="154">
        <v>640953699</v>
      </c>
      <c r="M46" s="153"/>
      <c r="N46" s="174">
        <f>+J46+L46+M46</f>
        <v>640953699</v>
      </c>
      <c r="O46" s="158"/>
      <c r="P46" s="171"/>
      <c r="Q46" s="176">
        <f>+I46+N46</f>
        <v>640953699</v>
      </c>
      <c r="R46" s="159">
        <f>+Q46/$Q$58</f>
        <v>8.2646576396839033E-2</v>
      </c>
    </row>
    <row r="47" spans="1:18" s="30" customFormat="1" ht="14.45" customHeight="1">
      <c r="A47" s="1373"/>
      <c r="B47" s="161">
        <v>2023</v>
      </c>
      <c r="C47" s="158"/>
      <c r="D47" s="153"/>
      <c r="E47" s="153"/>
      <c r="F47" s="153"/>
      <c r="G47" s="153"/>
      <c r="H47" s="153"/>
      <c r="I47" s="171"/>
      <c r="J47" s="164"/>
      <c r="K47" s="153"/>
      <c r="L47" s="154">
        <v>713688845</v>
      </c>
      <c r="M47" s="153"/>
      <c r="N47" s="174">
        <f>+J47+L47+M47</f>
        <v>713688845</v>
      </c>
      <c r="O47" s="158"/>
      <c r="P47" s="171"/>
      <c r="Q47" s="176">
        <f>+I47+N47</f>
        <v>713688845</v>
      </c>
      <c r="R47" s="159">
        <f>+Q47/$Q$59</f>
        <v>0.10032969848111906</v>
      </c>
    </row>
    <row r="48" spans="1:18" s="30" customFormat="1" ht="15" customHeight="1" thickBot="1">
      <c r="A48" s="1374"/>
      <c r="B48" s="209" t="s">
        <v>133</v>
      </c>
      <c r="C48" s="210"/>
      <c r="D48" s="211"/>
      <c r="E48" s="211"/>
      <c r="F48" s="211"/>
      <c r="G48" s="211"/>
      <c r="H48" s="211"/>
      <c r="I48" s="212"/>
      <c r="J48" s="218"/>
      <c r="K48" s="211"/>
      <c r="L48" s="180">
        <f t="shared" ref="L48:N48" si="20">+(L47-L46)/L46</f>
        <v>0.113479563521483</v>
      </c>
      <c r="M48" s="211"/>
      <c r="N48" s="178">
        <f t="shared" si="20"/>
        <v>0.113479563521483</v>
      </c>
      <c r="O48" s="210"/>
      <c r="P48" s="212"/>
      <c r="Q48" s="182">
        <f t="shared" ref="Q48" si="21">+(Q47-Q46)/Q46</f>
        <v>0.113479563521483</v>
      </c>
      <c r="R48" s="181"/>
    </row>
    <row r="49" spans="1:18" s="30" customFormat="1">
      <c r="A49" s="1375" t="s">
        <v>84</v>
      </c>
      <c r="B49" s="194">
        <v>2021</v>
      </c>
      <c r="C49" s="193"/>
      <c r="D49" s="196"/>
      <c r="E49" s="196"/>
      <c r="F49" s="196"/>
      <c r="G49" s="196"/>
      <c r="H49" s="196"/>
      <c r="I49" s="200"/>
      <c r="J49" s="221">
        <v>316855131</v>
      </c>
      <c r="K49" s="196"/>
      <c r="L49" s="195">
        <v>344801230</v>
      </c>
      <c r="M49" s="196"/>
      <c r="N49" s="199">
        <f>+J49+L49+M49</f>
        <v>661656361</v>
      </c>
      <c r="O49" s="193"/>
      <c r="P49" s="200"/>
      <c r="Q49" s="201">
        <f>+I49+N49</f>
        <v>661656361</v>
      </c>
      <c r="R49" s="202">
        <f>+Q49/$Q$57</f>
        <v>7.1813689219807658E-2</v>
      </c>
    </row>
    <row r="50" spans="1:18" s="30" customFormat="1" ht="14.45" customHeight="1">
      <c r="A50" s="1373"/>
      <c r="B50" s="161">
        <v>2022</v>
      </c>
      <c r="C50" s="158"/>
      <c r="D50" s="153"/>
      <c r="E50" s="153"/>
      <c r="F50" s="154">
        <v>65181628</v>
      </c>
      <c r="G50" s="153"/>
      <c r="H50" s="153"/>
      <c r="I50" s="169">
        <f>+D50+E50+F50+G50+H50</f>
        <v>65181628</v>
      </c>
      <c r="J50" s="166">
        <v>104251273</v>
      </c>
      <c r="K50" s="153"/>
      <c r="L50" s="154">
        <v>228156260</v>
      </c>
      <c r="M50" s="153"/>
      <c r="N50" s="174">
        <f>+J50+L50+M50</f>
        <v>332407533</v>
      </c>
      <c r="O50" s="158"/>
      <c r="P50" s="171"/>
      <c r="Q50" s="176">
        <f>+I50+N50</f>
        <v>397589161</v>
      </c>
      <c r="R50" s="159">
        <f>+Q50/$Q$58</f>
        <v>5.1266391036369749E-2</v>
      </c>
    </row>
    <row r="51" spans="1:18" s="30" customFormat="1" ht="14.45" customHeight="1">
      <c r="A51" s="1373"/>
      <c r="B51" s="161">
        <v>2023</v>
      </c>
      <c r="C51" s="158"/>
      <c r="D51" s="153"/>
      <c r="E51" s="153"/>
      <c r="F51" s="154">
        <v>119887285</v>
      </c>
      <c r="G51" s="153"/>
      <c r="H51" s="153"/>
      <c r="I51" s="169">
        <f>+D51+E51+F51+G51+H51</f>
        <v>119887285</v>
      </c>
      <c r="J51" s="164"/>
      <c r="K51" s="153"/>
      <c r="L51" s="154">
        <v>1147870678</v>
      </c>
      <c r="M51" s="153"/>
      <c r="N51" s="174">
        <f>+J51+L51+M51</f>
        <v>1147870678</v>
      </c>
      <c r="O51" s="158"/>
      <c r="P51" s="171"/>
      <c r="Q51" s="176">
        <f>+I51+N51</f>
        <v>1267757963</v>
      </c>
      <c r="R51" s="159">
        <f>+Q51/$Q$59</f>
        <v>0.17822020768003974</v>
      </c>
    </row>
    <row r="52" spans="1:18" s="30" customFormat="1" ht="15" customHeight="1" thickBot="1">
      <c r="A52" s="1374"/>
      <c r="B52" s="214" t="s">
        <v>133</v>
      </c>
      <c r="C52" s="215"/>
      <c r="D52" s="206"/>
      <c r="E52" s="206"/>
      <c r="F52" s="205">
        <f t="shared" ref="F52" si="22">+(F51-F50)/F50</f>
        <v>0.83928031070350073</v>
      </c>
      <c r="G52" s="206"/>
      <c r="H52" s="206"/>
      <c r="I52" s="207">
        <f t="shared" ref="I52:N52" si="23">+(I51-I50)/I50</f>
        <v>0.83928031070350073</v>
      </c>
      <c r="J52" s="208">
        <f t="shared" si="23"/>
        <v>-1</v>
      </c>
      <c r="K52" s="206"/>
      <c r="L52" s="205">
        <f t="shared" si="23"/>
        <v>4.0310724676149583</v>
      </c>
      <c r="M52" s="206"/>
      <c r="N52" s="203">
        <f t="shared" si="23"/>
        <v>2.453202963363649</v>
      </c>
      <c r="O52" s="215"/>
      <c r="P52" s="217"/>
      <c r="Q52" s="208">
        <f t="shared" ref="Q52" si="24">+(Q51-Q50)/Q50</f>
        <v>2.1886129888737083</v>
      </c>
      <c r="R52" s="207"/>
    </row>
    <row r="53" spans="1:18" s="30" customFormat="1">
      <c r="A53" s="1375" t="s">
        <v>85</v>
      </c>
      <c r="B53" s="184">
        <v>2021</v>
      </c>
      <c r="C53" s="183"/>
      <c r="D53" s="186"/>
      <c r="E53" s="185">
        <v>7843344</v>
      </c>
      <c r="F53" s="186"/>
      <c r="G53" s="186"/>
      <c r="H53" s="186"/>
      <c r="I53" s="187">
        <f>+D53+E53+F53+G53+H53</f>
        <v>7843344</v>
      </c>
      <c r="J53" s="213"/>
      <c r="K53" s="186"/>
      <c r="L53" s="186"/>
      <c r="M53" s="186"/>
      <c r="N53" s="184"/>
      <c r="O53" s="183"/>
      <c r="P53" s="190"/>
      <c r="Q53" s="191">
        <f>+I53+N53</f>
        <v>7843344</v>
      </c>
      <c r="R53" s="192">
        <f>+Q53/$Q$57</f>
        <v>8.5128701492230216E-4</v>
      </c>
    </row>
    <row r="54" spans="1:18" s="30" customFormat="1" ht="14.45" customHeight="1">
      <c r="A54" s="1373"/>
      <c r="B54" s="161">
        <v>2022</v>
      </c>
      <c r="C54" s="158"/>
      <c r="D54" s="153"/>
      <c r="E54" s="154">
        <v>7749567</v>
      </c>
      <c r="F54" s="153"/>
      <c r="G54" s="153"/>
      <c r="H54" s="153"/>
      <c r="I54" s="169">
        <f>+D54+E54+F54+G54+H54</f>
        <v>7749567</v>
      </c>
      <c r="J54" s="164"/>
      <c r="K54" s="153"/>
      <c r="L54" s="153"/>
      <c r="M54" s="153"/>
      <c r="N54" s="161"/>
      <c r="O54" s="158"/>
      <c r="P54" s="171"/>
      <c r="Q54" s="176">
        <f>+I54+N54</f>
        <v>7749567</v>
      </c>
      <c r="R54" s="159">
        <f>+Q54/$Q$58</f>
        <v>9.99253428300946E-4</v>
      </c>
    </row>
    <row r="55" spans="1:18" s="30" customFormat="1" ht="14.45" customHeight="1">
      <c r="A55" s="1373"/>
      <c r="B55" s="161">
        <v>2023</v>
      </c>
      <c r="C55" s="158"/>
      <c r="D55" s="153"/>
      <c r="E55" s="154">
        <v>7612084</v>
      </c>
      <c r="F55" s="153"/>
      <c r="G55" s="153"/>
      <c r="H55" s="153"/>
      <c r="I55" s="169">
        <f>+D55+E55+F55+G55+H55</f>
        <v>7612084</v>
      </c>
      <c r="J55" s="164"/>
      <c r="K55" s="153"/>
      <c r="L55" s="153"/>
      <c r="M55" s="153"/>
      <c r="N55" s="161"/>
      <c r="O55" s="158"/>
      <c r="P55" s="171"/>
      <c r="Q55" s="176">
        <f>+I55+N55</f>
        <v>7612084</v>
      </c>
      <c r="R55" s="159">
        <f>+Q55/$Q$59</f>
        <v>1.0700995228991575E-3</v>
      </c>
    </row>
    <row r="56" spans="1:18" s="30" customFormat="1" ht="14.45" customHeight="1">
      <c r="A56" s="1376"/>
      <c r="B56" s="162" t="s">
        <v>133</v>
      </c>
      <c r="C56" s="170"/>
      <c r="D56" s="156"/>
      <c r="E56" s="155">
        <f t="shared" ref="E56" si="25">+(E55-E54)/E54</f>
        <v>-1.7740733127412152E-2</v>
      </c>
      <c r="F56" s="156"/>
      <c r="G56" s="156"/>
      <c r="H56" s="156"/>
      <c r="I56" s="160">
        <f t="shared" ref="I56" si="26">+(I55-I54)/I54</f>
        <v>-1.7740733127412152E-2</v>
      </c>
      <c r="J56" s="167"/>
      <c r="K56" s="156"/>
      <c r="L56" s="156"/>
      <c r="M56" s="156"/>
      <c r="N56" s="175"/>
      <c r="O56" s="170"/>
      <c r="P56" s="172"/>
      <c r="Q56" s="165">
        <f t="shared" ref="Q56" si="27">+(Q55-Q54)/Q54</f>
        <v>-1.7740733127412152E-2</v>
      </c>
      <c r="R56" s="160"/>
    </row>
    <row r="57" spans="1:18" s="231" customFormat="1" ht="17.45" customHeight="1">
      <c r="A57" s="1361" t="s">
        <v>33</v>
      </c>
      <c r="B57" s="222">
        <v>2021</v>
      </c>
      <c r="C57" s="223"/>
      <c r="D57" s="224">
        <f t="shared" ref="D57:J59" si="28">+D5+D9+D13+D17+D21+D25+D29+D33+D37+D41+D45+D49+D53</f>
        <v>371420880</v>
      </c>
      <c r="E57" s="224">
        <f t="shared" si="28"/>
        <v>22394749</v>
      </c>
      <c r="F57" s="224">
        <f t="shared" si="28"/>
        <v>1436700787</v>
      </c>
      <c r="G57" s="224">
        <f t="shared" si="28"/>
        <v>178376559</v>
      </c>
      <c r="H57" s="224">
        <f t="shared" si="28"/>
        <v>62285054</v>
      </c>
      <c r="I57" s="225">
        <f t="shared" si="28"/>
        <v>2071178029</v>
      </c>
      <c r="J57" s="226">
        <f t="shared" si="28"/>
        <v>1134702048</v>
      </c>
      <c r="K57" s="227"/>
      <c r="L57" s="224">
        <f t="shared" ref="L57:N59" si="29">+L5+L9+L13+L17+L21+L25+L29+L33+L37+L41+L45+L49+L53</f>
        <v>5987889825</v>
      </c>
      <c r="M57" s="224">
        <f t="shared" si="29"/>
        <v>19743123</v>
      </c>
      <c r="N57" s="228">
        <f t="shared" si="29"/>
        <v>7142334996</v>
      </c>
      <c r="O57" s="223"/>
      <c r="P57" s="229"/>
      <c r="Q57" s="226">
        <f>+Q5+Q9+Q13+Q17+Q21+Q25+Q29+Q33+Q37+Q41+Q45+Q49+Q53</f>
        <v>9213513025</v>
      </c>
      <c r="R57" s="230">
        <f>+R5+R9+R13+R17+R21+R25+R29+R33+R37+R41+R45+R49+R53</f>
        <v>0.99999999999999989</v>
      </c>
    </row>
    <row r="58" spans="1:18" s="231" customFormat="1" ht="17.45" customHeight="1">
      <c r="A58" s="1361"/>
      <c r="B58" s="222">
        <v>2022</v>
      </c>
      <c r="C58" s="223"/>
      <c r="D58" s="224">
        <f t="shared" si="28"/>
        <v>380840437</v>
      </c>
      <c r="E58" s="224">
        <f t="shared" si="28"/>
        <v>22977608</v>
      </c>
      <c r="F58" s="224">
        <f t="shared" si="28"/>
        <v>1616026475</v>
      </c>
      <c r="G58" s="224">
        <f t="shared" si="28"/>
        <v>180693375</v>
      </c>
      <c r="H58" s="224">
        <f t="shared" si="28"/>
        <v>68186406</v>
      </c>
      <c r="I58" s="225">
        <f t="shared" si="28"/>
        <v>2268724301</v>
      </c>
      <c r="J58" s="226">
        <f t="shared" si="28"/>
        <v>122291273</v>
      </c>
      <c r="K58" s="227"/>
      <c r="L58" s="224">
        <f t="shared" si="29"/>
        <v>5358194047</v>
      </c>
      <c r="M58" s="224">
        <f t="shared" si="29"/>
        <v>6147309</v>
      </c>
      <c r="N58" s="228">
        <f t="shared" si="29"/>
        <v>5486632629</v>
      </c>
      <c r="O58" s="223"/>
      <c r="P58" s="229"/>
      <c r="Q58" s="226">
        <f>+Q6+Q10+Q14+Q18+Q22+Q26+Q30+Q34+Q38+Q42+Q46+Q50+Q54</f>
        <v>7755356930</v>
      </c>
      <c r="R58" s="230">
        <f t="shared" ref="R58:R59" si="30">+R6+R10+R14+R18+R22+R26+R30+R34+R38+R42+R46+R50+R54</f>
        <v>1</v>
      </c>
    </row>
    <row r="59" spans="1:18" s="231" customFormat="1" ht="17.45" customHeight="1">
      <c r="A59" s="1361"/>
      <c r="B59" s="222">
        <v>2023</v>
      </c>
      <c r="C59" s="223"/>
      <c r="D59" s="224">
        <f t="shared" si="28"/>
        <v>389707950</v>
      </c>
      <c r="E59" s="224">
        <f t="shared" si="28"/>
        <v>22347512</v>
      </c>
      <c r="F59" s="224">
        <f t="shared" si="28"/>
        <v>1485033231</v>
      </c>
      <c r="G59" s="224">
        <f t="shared" si="28"/>
        <v>181840809</v>
      </c>
      <c r="H59" s="224">
        <f t="shared" si="28"/>
        <v>75309066</v>
      </c>
      <c r="I59" s="225">
        <f t="shared" si="28"/>
        <v>2154238568</v>
      </c>
      <c r="J59" s="226">
        <f t="shared" si="28"/>
        <v>11300000</v>
      </c>
      <c r="K59" s="227"/>
      <c r="L59" s="224">
        <f t="shared" si="29"/>
        <v>4942699686</v>
      </c>
      <c r="M59" s="224">
        <f t="shared" si="29"/>
        <v>5197307</v>
      </c>
      <c r="N59" s="228">
        <f t="shared" si="29"/>
        <v>4959196993</v>
      </c>
      <c r="O59" s="223"/>
      <c r="P59" s="229"/>
      <c r="Q59" s="226">
        <f>+Q7+Q11+Q15+Q19+Q23+Q27+Q31+Q35+Q39+Q43+Q47+Q51+Q55</f>
        <v>7113435561</v>
      </c>
      <c r="R59" s="230">
        <f t="shared" si="30"/>
        <v>1</v>
      </c>
    </row>
    <row r="60" spans="1:18" s="231" customFormat="1" ht="17.45" customHeight="1" thickBot="1">
      <c r="A60" s="1362"/>
      <c r="B60" s="232" t="s">
        <v>285</v>
      </c>
      <c r="C60" s="233"/>
      <c r="D60" s="234">
        <f>+(D59-D58)/D58</f>
        <v>2.3284063714064062E-2</v>
      </c>
      <c r="E60" s="234">
        <f>+(E59-E58)/E58</f>
        <v>-2.7422175537157742E-2</v>
      </c>
      <c r="F60" s="234">
        <f t="shared" ref="F60:L60" si="31">+(F59-F58)/F58</f>
        <v>-8.1058847751860008E-2</v>
      </c>
      <c r="G60" s="234">
        <f t="shared" si="31"/>
        <v>6.3501719418324002E-3</v>
      </c>
      <c r="H60" s="234">
        <f t="shared" si="31"/>
        <v>0.10445865118627898</v>
      </c>
      <c r="I60" s="235">
        <f t="shared" si="31"/>
        <v>-5.0462602683603905E-2</v>
      </c>
      <c r="J60" s="236">
        <f t="shared" si="31"/>
        <v>-0.90759765825644811</v>
      </c>
      <c r="K60" s="237"/>
      <c r="L60" s="234">
        <f t="shared" si="31"/>
        <v>-7.7543731592294829E-2</v>
      </c>
      <c r="M60" s="234">
        <f t="shared" ref="M60" si="32">+(M59-M58)/M58</f>
        <v>-0.15453949036887524</v>
      </c>
      <c r="N60" s="238">
        <f t="shared" ref="N60" si="33">+(N59-N58)/N58</f>
        <v>-9.6131028203382929E-2</v>
      </c>
      <c r="O60" s="233"/>
      <c r="P60" s="239"/>
      <c r="Q60" s="236">
        <f t="shared" ref="Q60" si="34">+(Q59-Q58)/Q58</f>
        <v>-8.2771350795842732E-2</v>
      </c>
      <c r="R60" s="235"/>
    </row>
    <row r="61" spans="1:18" ht="12" thickTop="1"/>
  </sheetData>
  <mergeCells count="22">
    <mergeCell ref="A53:A56"/>
    <mergeCell ref="A29:A32"/>
    <mergeCell ref="A33:A36"/>
    <mergeCell ref="A37:A40"/>
    <mergeCell ref="A41:A44"/>
    <mergeCell ref="A45:A48"/>
    <mergeCell ref="A1:R1"/>
    <mergeCell ref="A57:A60"/>
    <mergeCell ref="Q3:R3"/>
    <mergeCell ref="A3:A4"/>
    <mergeCell ref="B3:B4"/>
    <mergeCell ref="C3:I3"/>
    <mergeCell ref="J3:N3"/>
    <mergeCell ref="O3:P3"/>
    <mergeCell ref="A2:P2"/>
    <mergeCell ref="A5:A8"/>
    <mergeCell ref="A9:A12"/>
    <mergeCell ref="A13:A16"/>
    <mergeCell ref="A17:A20"/>
    <mergeCell ref="A21:A24"/>
    <mergeCell ref="A25:A28"/>
    <mergeCell ref="A49:A52"/>
  </mergeCells>
  <printOptions horizontalCentered="1"/>
  <pageMargins left="0.31496062992125984" right="0.31496062992125984" top="0.74803149606299213" bottom="0.74803149606299213" header="0.31496062992125984" footer="0.31496062992125984"/>
  <pageSetup paperSize="9" scale="72" fitToHeight="0" orientation="landscape" r:id="rId1"/>
  <headerFooter>
    <oddFooter>&amp;C&amp;"Arial,Normal"&amp;10Página N° &amp;P&amp;R&amp;"Arial,Negrita"&amp;10FORMATO 04</oddFooter>
  </headerFooter>
  <rowBreaks count="1" manualBreakCount="1">
    <brk id="32" max="1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59999389629810485"/>
    <pageSetUpPr fitToPage="1"/>
  </sheetPr>
  <dimension ref="A1:P17"/>
  <sheetViews>
    <sheetView view="pageBreakPreview" topLeftCell="A11" zoomScale="90" zoomScaleNormal="110" zoomScaleSheetLayoutView="90" workbookViewId="0">
      <selection activeCell="E140" sqref="E140"/>
    </sheetView>
  </sheetViews>
  <sheetFormatPr baseColWidth="10" defaultColWidth="11.33203125" defaultRowHeight="14.25"/>
  <cols>
    <col min="1" max="1" width="22.53125" customWidth="1"/>
    <col min="2" max="4" width="12.1328125" style="244" customWidth="1"/>
    <col min="5" max="5" width="8.86328125" style="240" customWidth="1"/>
    <col min="6" max="6" width="25.19921875" customWidth="1"/>
    <col min="7" max="8" width="12.46484375" customWidth="1"/>
    <col min="9" max="9" width="12.46484375" style="244" customWidth="1"/>
    <col min="10" max="10" width="6.86328125" customWidth="1"/>
    <col min="11" max="11" width="24.86328125" customWidth="1"/>
    <col min="12" max="12" width="12.33203125" customWidth="1"/>
    <col min="13" max="13" width="25.6640625" customWidth="1"/>
  </cols>
  <sheetData>
    <row r="1" spans="1:16" s="241" customFormat="1" ht="29.25" customHeight="1">
      <c r="A1" s="1353" t="s">
        <v>136</v>
      </c>
      <c r="B1" s="1353"/>
      <c r="C1" s="1353"/>
      <c r="D1" s="1353"/>
      <c r="E1" s="1353"/>
      <c r="F1" s="1353"/>
      <c r="G1" s="1353"/>
      <c r="H1" s="1353"/>
      <c r="I1" s="1353"/>
      <c r="J1" s="1353"/>
      <c r="K1" s="1353"/>
      <c r="L1" s="1353"/>
      <c r="M1" s="1353"/>
    </row>
    <row r="2" spans="1:16" s="241" customFormat="1" ht="22.5" customHeight="1" thickBot="1">
      <c r="A2" s="1381" t="s">
        <v>227</v>
      </c>
      <c r="B2" s="1382"/>
      <c r="C2" s="1382"/>
      <c r="D2" s="1382"/>
      <c r="E2" s="1382"/>
      <c r="F2" s="1382"/>
      <c r="G2" s="1382"/>
      <c r="H2" s="1382"/>
      <c r="I2" s="1382"/>
      <c r="J2" s="1382"/>
      <c r="K2" s="1382"/>
      <c r="L2" s="1382"/>
      <c r="M2" s="1382"/>
      <c r="N2" s="269"/>
      <c r="O2" s="269"/>
      <c r="P2" s="269"/>
    </row>
    <row r="3" spans="1:16" s="242" customFormat="1" ht="28.35" customHeight="1" thickTop="1">
      <c r="A3" s="256" t="s">
        <v>34</v>
      </c>
      <c r="B3" s="1377">
        <v>2021</v>
      </c>
      <c r="C3" s="1379"/>
      <c r="D3" s="1379"/>
      <c r="E3" s="1379"/>
      <c r="F3" s="1378"/>
      <c r="G3" s="1380" t="s">
        <v>35</v>
      </c>
      <c r="H3" s="1379"/>
      <c r="I3" s="1379"/>
      <c r="J3" s="1379"/>
      <c r="K3" s="1365"/>
      <c r="L3" s="1377" t="s">
        <v>36</v>
      </c>
      <c r="M3" s="1378"/>
    </row>
    <row r="4" spans="1:16" s="242" customFormat="1" ht="48.75" customHeight="1">
      <c r="A4" s="257" t="s">
        <v>37</v>
      </c>
      <c r="B4" s="263" t="s">
        <v>38</v>
      </c>
      <c r="C4" s="246" t="s">
        <v>39</v>
      </c>
      <c r="D4" s="246" t="s">
        <v>40</v>
      </c>
      <c r="E4" s="247" t="s">
        <v>30</v>
      </c>
      <c r="F4" s="249" t="s">
        <v>128</v>
      </c>
      <c r="G4" s="260" t="s">
        <v>38</v>
      </c>
      <c r="H4" s="248" t="s">
        <v>39</v>
      </c>
      <c r="I4" s="246" t="s">
        <v>40</v>
      </c>
      <c r="J4" s="248" t="s">
        <v>30</v>
      </c>
      <c r="K4" s="266" t="s">
        <v>128</v>
      </c>
      <c r="L4" s="245" t="s">
        <v>38</v>
      </c>
      <c r="M4" s="249" t="s">
        <v>128</v>
      </c>
    </row>
    <row r="5" spans="1:16" s="243" customFormat="1" ht="72.599999999999994" customHeight="1">
      <c r="A5" s="258" t="s">
        <v>286</v>
      </c>
      <c r="B5" s="264">
        <v>2972603</v>
      </c>
      <c r="C5" s="250">
        <v>1198056</v>
      </c>
      <c r="D5" s="250">
        <v>959337.54999999993</v>
      </c>
      <c r="E5" s="251">
        <f>+D5/C5</f>
        <v>0.80074516550144559</v>
      </c>
      <c r="F5" s="252" t="s">
        <v>375</v>
      </c>
      <c r="G5" s="261">
        <v>3221650</v>
      </c>
      <c r="H5" s="250">
        <v>2920014</v>
      </c>
      <c r="I5" s="250">
        <v>2920014</v>
      </c>
      <c r="J5" s="251">
        <f>+I5/H5</f>
        <v>1</v>
      </c>
      <c r="K5" s="252" t="s">
        <v>377</v>
      </c>
      <c r="L5" s="264">
        <v>5461020</v>
      </c>
      <c r="M5" s="252" t="s">
        <v>380</v>
      </c>
    </row>
    <row r="6" spans="1:16" s="243" customFormat="1" ht="132" customHeight="1">
      <c r="A6" s="598" t="s">
        <v>41</v>
      </c>
      <c r="B6" s="599">
        <v>688391</v>
      </c>
      <c r="C6" s="600">
        <v>688391</v>
      </c>
      <c r="D6" s="600">
        <v>411640.8</v>
      </c>
      <c r="E6" s="601">
        <f t="shared" ref="E6:E14" si="0">+D6/C6</f>
        <v>0.59797527858440913</v>
      </c>
      <c r="F6" s="602" t="s">
        <v>384</v>
      </c>
      <c r="G6" s="603">
        <v>520268</v>
      </c>
      <c r="H6" s="600">
        <v>520268</v>
      </c>
      <c r="I6" s="600">
        <v>520268</v>
      </c>
      <c r="J6" s="601">
        <f t="shared" ref="J6:J14" si="1">+I6/H6</f>
        <v>1</v>
      </c>
      <c r="K6" s="602" t="s">
        <v>385</v>
      </c>
      <c r="L6" s="599">
        <v>461654</v>
      </c>
      <c r="M6" s="602" t="s">
        <v>385</v>
      </c>
    </row>
    <row r="7" spans="1:16" s="243" customFormat="1" ht="79.8" customHeight="1">
      <c r="A7" s="258" t="s">
        <v>287</v>
      </c>
      <c r="B7" s="264">
        <v>136756394</v>
      </c>
      <c r="C7" s="250">
        <v>197835758</v>
      </c>
      <c r="D7" s="250">
        <v>182186782</v>
      </c>
      <c r="E7" s="251">
        <f t="shared" si="0"/>
        <v>0.92089915312478543</v>
      </c>
      <c r="F7" s="252" t="s">
        <v>376</v>
      </c>
      <c r="G7" s="261">
        <v>107396580</v>
      </c>
      <c r="H7" s="250">
        <v>143072283</v>
      </c>
      <c r="I7" s="250">
        <v>143072283</v>
      </c>
      <c r="J7" s="251">
        <f t="shared" si="1"/>
        <v>1</v>
      </c>
      <c r="K7" s="252" t="s">
        <v>378</v>
      </c>
      <c r="L7" s="264">
        <v>104708778</v>
      </c>
      <c r="M7" s="252" t="s">
        <v>381</v>
      </c>
    </row>
    <row r="8" spans="1:16" s="243" customFormat="1" ht="63" customHeight="1">
      <c r="A8" s="598" t="s">
        <v>288</v>
      </c>
      <c r="B8" s="599">
        <v>87539056</v>
      </c>
      <c r="C8" s="600">
        <v>87758338</v>
      </c>
      <c r="D8" s="600">
        <v>87744944</v>
      </c>
      <c r="E8" s="601">
        <f t="shared" si="0"/>
        <v>0.99984737632565468</v>
      </c>
      <c r="F8" s="602" t="s">
        <v>383</v>
      </c>
      <c r="G8" s="603">
        <v>92093465</v>
      </c>
      <c r="H8" s="600">
        <v>92165425</v>
      </c>
      <c r="I8" s="600">
        <v>92165425</v>
      </c>
      <c r="J8" s="601">
        <f t="shared" si="1"/>
        <v>1</v>
      </c>
      <c r="K8" s="602" t="s">
        <v>379</v>
      </c>
      <c r="L8" s="599">
        <v>94827678</v>
      </c>
      <c r="M8" s="602" t="s">
        <v>382</v>
      </c>
    </row>
    <row r="9" spans="1:16" s="243" customFormat="1" ht="145.25" customHeight="1">
      <c r="A9" s="258" t="s">
        <v>289</v>
      </c>
      <c r="B9" s="264">
        <v>32651258</v>
      </c>
      <c r="C9" s="250">
        <v>32742438</v>
      </c>
      <c r="D9" s="250">
        <v>31987178.269999996</v>
      </c>
      <c r="E9" s="251">
        <f t="shared" si="0"/>
        <v>0.97693330808170109</v>
      </c>
      <c r="F9" s="252" t="s">
        <v>353</v>
      </c>
      <c r="G9" s="261">
        <v>35699320</v>
      </c>
      <c r="H9" s="250">
        <v>35764691</v>
      </c>
      <c r="I9" s="308">
        <v>34334103.359999999</v>
      </c>
      <c r="J9" s="251">
        <f t="shared" si="1"/>
        <v>0.96</v>
      </c>
      <c r="K9" s="267" t="s">
        <v>354</v>
      </c>
      <c r="L9" s="264">
        <v>35748949</v>
      </c>
      <c r="M9" s="252" t="s">
        <v>355</v>
      </c>
    </row>
    <row r="10" spans="1:16" s="243" customFormat="1" ht="124.8" customHeight="1">
      <c r="A10" s="598" t="s">
        <v>290</v>
      </c>
      <c r="B10" s="599">
        <v>56825616</v>
      </c>
      <c r="C10" s="600">
        <v>62706690</v>
      </c>
      <c r="D10" s="600">
        <v>52726015.639999963</v>
      </c>
      <c r="E10" s="601">
        <f t="shared" si="0"/>
        <v>0.84083557336545689</v>
      </c>
      <c r="F10" s="602" t="s">
        <v>38190</v>
      </c>
      <c r="G10" s="603">
        <v>79278709</v>
      </c>
      <c r="H10" s="600">
        <v>79856512</v>
      </c>
      <c r="I10" s="604">
        <v>69134284.620912895</v>
      </c>
      <c r="J10" s="601">
        <f t="shared" si="1"/>
        <v>0.86573133348114295</v>
      </c>
      <c r="K10" s="605" t="s">
        <v>38191</v>
      </c>
      <c r="L10" s="599">
        <v>71575026</v>
      </c>
      <c r="M10" s="602" t="s">
        <v>38192</v>
      </c>
    </row>
    <row r="11" spans="1:16" s="243" customFormat="1" ht="61.8" customHeight="1">
      <c r="A11" s="258" t="s">
        <v>291</v>
      </c>
      <c r="B11" s="264">
        <v>3144790</v>
      </c>
      <c r="C11" s="250">
        <v>4797223</v>
      </c>
      <c r="D11" s="250">
        <v>4697618.5700000022</v>
      </c>
      <c r="E11" s="251">
        <f t="shared" si="0"/>
        <v>0.9792370648602331</v>
      </c>
      <c r="F11" s="252" t="s">
        <v>362</v>
      </c>
      <c r="G11" s="261">
        <v>3191254</v>
      </c>
      <c r="H11" s="250">
        <v>4499772</v>
      </c>
      <c r="I11" s="308">
        <v>4681271</v>
      </c>
      <c r="J11" s="251">
        <f t="shared" si="1"/>
        <v>1.0403351547589523</v>
      </c>
      <c r="K11" s="267" t="s">
        <v>363</v>
      </c>
      <c r="L11" s="264">
        <v>6720768</v>
      </c>
      <c r="M11" s="252" t="s">
        <v>364</v>
      </c>
    </row>
    <row r="12" spans="1:16" s="243" customFormat="1" ht="196.25" customHeight="1">
      <c r="A12" s="598" t="s">
        <v>292</v>
      </c>
      <c r="B12" s="599">
        <v>65418692</v>
      </c>
      <c r="C12" s="600">
        <v>71312801</v>
      </c>
      <c r="D12" s="600">
        <v>62062978</v>
      </c>
      <c r="E12" s="601">
        <f t="shared" si="0"/>
        <v>0.87029224949388817</v>
      </c>
      <c r="F12" s="602" t="s">
        <v>359</v>
      </c>
      <c r="G12" s="603">
        <v>82432462</v>
      </c>
      <c r="H12" s="600">
        <v>84556254</v>
      </c>
      <c r="I12" s="604">
        <v>84556254</v>
      </c>
      <c r="J12" s="601">
        <f t="shared" si="1"/>
        <v>1</v>
      </c>
      <c r="K12" s="605" t="s">
        <v>360</v>
      </c>
      <c r="L12" s="599">
        <v>96058228</v>
      </c>
      <c r="M12" s="602" t="s">
        <v>361</v>
      </c>
    </row>
    <row r="13" spans="1:16" s="243" customFormat="1" ht="196.8" customHeight="1">
      <c r="A13" s="258" t="s">
        <v>293</v>
      </c>
      <c r="B13" s="264">
        <v>19043958</v>
      </c>
      <c r="C13" s="250">
        <v>19077966</v>
      </c>
      <c r="D13" s="250">
        <v>18589007.93</v>
      </c>
      <c r="E13" s="251">
        <f t="shared" si="0"/>
        <v>0.97437053457375911</v>
      </c>
      <c r="F13" s="252" t="s">
        <v>356</v>
      </c>
      <c r="G13" s="261">
        <v>19057154</v>
      </c>
      <c r="H13" s="250">
        <v>19057154</v>
      </c>
      <c r="I13" s="308">
        <v>18485439.379999999</v>
      </c>
      <c r="J13" s="251">
        <f t="shared" si="1"/>
        <v>0.97</v>
      </c>
      <c r="K13" s="267" t="s">
        <v>357</v>
      </c>
      <c r="L13" s="264">
        <v>19207893</v>
      </c>
      <c r="M13" s="252" t="s">
        <v>358</v>
      </c>
    </row>
    <row r="14" spans="1:16" s="243" customFormat="1" ht="38.450000000000003" customHeight="1">
      <c r="A14" s="598" t="s">
        <v>294</v>
      </c>
      <c r="B14" s="599">
        <v>8212861</v>
      </c>
      <c r="C14" s="600">
        <v>8212861</v>
      </c>
      <c r="D14" s="600">
        <v>3320029.8000000003</v>
      </c>
      <c r="E14" s="601">
        <f t="shared" si="0"/>
        <v>0.40424765498892534</v>
      </c>
      <c r="F14" s="606" t="s">
        <v>1759</v>
      </c>
      <c r="G14" s="603">
        <v>8003344</v>
      </c>
      <c r="H14" s="600">
        <v>8003344</v>
      </c>
      <c r="I14" s="604">
        <v>6250223</v>
      </c>
      <c r="J14" s="601">
        <f t="shared" si="1"/>
        <v>0.78095143729920891</v>
      </c>
      <c r="K14" s="607" t="s">
        <v>1760</v>
      </c>
      <c r="L14" s="599">
        <v>12814966</v>
      </c>
      <c r="M14" s="606" t="s">
        <v>1761</v>
      </c>
    </row>
    <row r="15" spans="1:16" s="243" customFormat="1" ht="22.5" customHeight="1" thickBot="1">
      <c r="A15" s="259" t="s">
        <v>44</v>
      </c>
      <c r="B15" s="265">
        <f>SUM(B5:B14)</f>
        <v>413253619</v>
      </c>
      <c r="C15" s="253">
        <f>SUM(C5:C14)</f>
        <v>486330522</v>
      </c>
      <c r="D15" s="253">
        <f>SUM(D5:D14)</f>
        <v>444685532.56</v>
      </c>
      <c r="E15" s="254">
        <f>+D15/C15</f>
        <v>0.91436895782576444</v>
      </c>
      <c r="F15" s="255"/>
      <c r="G15" s="262">
        <f>SUM(G5:G14)</f>
        <v>430894206</v>
      </c>
      <c r="H15" s="253">
        <f>SUM(H5:H14)</f>
        <v>470415717</v>
      </c>
      <c r="I15" s="253">
        <f>SUM(I5:I14)</f>
        <v>456119565.36091292</v>
      </c>
      <c r="J15" s="254">
        <f>+I15/H15</f>
        <v>0.96960953658126381</v>
      </c>
      <c r="K15" s="268"/>
      <c r="L15" s="265">
        <f>SUM(L5:L14)</f>
        <v>447584960</v>
      </c>
      <c r="M15" s="255"/>
    </row>
    <row r="16" spans="1:16" ht="14.65" thickTop="1">
      <c r="A16" s="10" t="s">
        <v>42</v>
      </c>
    </row>
    <row r="17" spans="1:1">
      <c r="A17" s="10" t="s">
        <v>43</v>
      </c>
    </row>
  </sheetData>
  <mergeCells count="5">
    <mergeCell ref="L3:M3"/>
    <mergeCell ref="A1:M1"/>
    <mergeCell ref="B3:F3"/>
    <mergeCell ref="G3:K3"/>
    <mergeCell ref="A2:M2"/>
  </mergeCells>
  <printOptions horizontalCentered="1"/>
  <pageMargins left="0.31496062992125984" right="0.31496062992125984" top="0.74803149606299213" bottom="0.74803149606299213" header="0.31496062992125984" footer="0.31496062992125984"/>
  <pageSetup scale="66" fitToHeight="0" orientation="landscape" r:id="rId1"/>
  <headerFooter>
    <oddFooter>&amp;C&amp;"Arial,Normal"&amp;10Página N° &amp;P&amp;R&amp;"Arial,Negrita"&amp;10FORMATO 05</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pageSetUpPr fitToPage="1"/>
  </sheetPr>
  <dimension ref="A1:R60"/>
  <sheetViews>
    <sheetView view="pageBreakPreview" topLeftCell="A14" zoomScale="70" zoomScaleNormal="120" zoomScaleSheetLayoutView="70" workbookViewId="0">
      <selection activeCell="E140" sqref="E140"/>
    </sheetView>
  </sheetViews>
  <sheetFormatPr baseColWidth="10" defaultColWidth="11.46484375" defaultRowHeight="11.65"/>
  <cols>
    <col min="1" max="1" width="67.796875" style="11" customWidth="1"/>
    <col min="2" max="7" width="14.796875" style="108" customWidth="1"/>
    <col min="8" max="8" width="14.796875" style="272" customWidth="1"/>
    <col min="9" max="9" width="14.796875" style="108" customWidth="1"/>
    <col min="10" max="10" width="14.796875" style="11" customWidth="1"/>
    <col min="11" max="16384" width="11.46484375" style="11"/>
  </cols>
  <sheetData>
    <row r="1" spans="1:18" s="273" customFormat="1" ht="30" customHeight="1">
      <c r="A1" s="1383" t="s">
        <v>174</v>
      </c>
      <c r="B1" s="1383"/>
      <c r="C1" s="1383"/>
      <c r="D1" s="1383"/>
      <c r="E1" s="1383"/>
      <c r="F1" s="1383"/>
      <c r="G1" s="1383"/>
      <c r="H1" s="1383"/>
      <c r="I1" s="1383"/>
      <c r="J1" s="1383"/>
    </row>
    <row r="2" spans="1:18" s="270" customFormat="1" ht="18" customHeight="1">
      <c r="A2" s="1398" t="s">
        <v>227</v>
      </c>
      <c r="B2" s="1398"/>
      <c r="C2" s="1398"/>
      <c r="D2" s="1398"/>
      <c r="E2" s="1398"/>
      <c r="F2" s="1398"/>
      <c r="G2" s="1398"/>
      <c r="H2" s="1398"/>
      <c r="I2" s="1398"/>
      <c r="J2" s="1398"/>
      <c r="K2" s="274"/>
      <c r="L2" s="274"/>
      <c r="M2" s="274"/>
      <c r="N2" s="274"/>
      <c r="O2" s="274"/>
      <c r="P2" s="274"/>
      <c r="Q2" s="274"/>
      <c r="R2" s="274"/>
    </row>
    <row r="3" spans="1:18" s="1257" customFormat="1" ht="38.450000000000003" customHeight="1" thickBot="1">
      <c r="A3" s="1399" t="s">
        <v>343</v>
      </c>
      <c r="B3" s="1399"/>
      <c r="C3" s="1399"/>
      <c r="D3" s="1399"/>
      <c r="E3" s="1399"/>
      <c r="F3" s="1399"/>
      <c r="G3" s="1399"/>
      <c r="H3" s="1399"/>
      <c r="I3" s="1399"/>
      <c r="J3" s="1399"/>
    </row>
    <row r="4" spans="1:18" ht="25.8" customHeight="1" thickTop="1">
      <c r="A4" s="1392" t="s">
        <v>181</v>
      </c>
      <c r="B4" s="1384" t="s">
        <v>137</v>
      </c>
      <c r="C4" s="1394" t="s">
        <v>38164</v>
      </c>
      <c r="D4" s="1394" t="s">
        <v>138</v>
      </c>
      <c r="E4" s="1394" t="s">
        <v>140</v>
      </c>
      <c r="F4" s="1396" t="s">
        <v>139</v>
      </c>
      <c r="G4" s="1384" t="s">
        <v>344</v>
      </c>
      <c r="H4" s="1386" t="s">
        <v>345</v>
      </c>
      <c r="I4" s="1388" t="s">
        <v>346</v>
      </c>
      <c r="J4" s="1390" t="s">
        <v>347</v>
      </c>
    </row>
    <row r="5" spans="1:18" ht="25.8" customHeight="1">
      <c r="A5" s="1393"/>
      <c r="B5" s="1385"/>
      <c r="C5" s="1395"/>
      <c r="D5" s="1395"/>
      <c r="E5" s="1395"/>
      <c r="F5" s="1397"/>
      <c r="G5" s="1385"/>
      <c r="H5" s="1387"/>
      <c r="I5" s="1389"/>
      <c r="J5" s="1391"/>
    </row>
    <row r="6" spans="1:18" s="30" customFormat="1" ht="18" customHeight="1">
      <c r="A6" s="292" t="s">
        <v>295</v>
      </c>
      <c r="B6" s="294">
        <v>8727576</v>
      </c>
      <c r="C6" s="154">
        <v>7406519</v>
      </c>
      <c r="D6" s="154">
        <v>7163498</v>
      </c>
      <c r="E6" s="154">
        <v>7726730</v>
      </c>
      <c r="F6" s="295">
        <v>8164681</v>
      </c>
      <c r="G6" s="282">
        <f>+D6-B6</f>
        <v>-1564078</v>
      </c>
      <c r="H6" s="275">
        <f>+G6/B6</f>
        <v>-0.1792110432495804</v>
      </c>
      <c r="I6" s="280">
        <f>+F6-D6</f>
        <v>1001183</v>
      </c>
      <c r="J6" s="275">
        <f>+I6/D6</f>
        <v>0.13976174768248698</v>
      </c>
    </row>
    <row r="7" spans="1:18" s="30" customFormat="1" ht="30" customHeight="1">
      <c r="A7" s="293" t="s">
        <v>296</v>
      </c>
      <c r="B7" s="296">
        <v>1657452</v>
      </c>
      <c r="C7" s="291">
        <v>1511214</v>
      </c>
      <c r="D7" s="291">
        <v>1285747</v>
      </c>
      <c r="E7" s="291">
        <v>2135264</v>
      </c>
      <c r="F7" s="297">
        <v>1487301</v>
      </c>
      <c r="G7" s="288">
        <f t="shared" ref="G7:G53" si="0">+D7-B7</f>
        <v>-371705</v>
      </c>
      <c r="H7" s="289">
        <f t="shared" ref="H7:H53" si="1">+G7/B7</f>
        <v>-0.22426290474776947</v>
      </c>
      <c r="I7" s="290">
        <f t="shared" ref="I7:I53" si="2">+F7-D7</f>
        <v>201554</v>
      </c>
      <c r="J7" s="289">
        <f t="shared" ref="J7:J53" si="3">+I7/D7</f>
        <v>0.15676023354516869</v>
      </c>
    </row>
    <row r="8" spans="1:18" s="30" customFormat="1" ht="18" customHeight="1">
      <c r="A8" s="292" t="s">
        <v>297</v>
      </c>
      <c r="B8" s="294">
        <v>3786210</v>
      </c>
      <c r="C8" s="154">
        <v>4770395</v>
      </c>
      <c r="D8" s="154">
        <v>2655924</v>
      </c>
      <c r="E8" s="154">
        <v>4786612</v>
      </c>
      <c r="F8" s="295">
        <v>3212789</v>
      </c>
      <c r="G8" s="282">
        <f t="shared" si="0"/>
        <v>-1130286</v>
      </c>
      <c r="H8" s="275">
        <f t="shared" si="1"/>
        <v>-0.29852702306528162</v>
      </c>
      <c r="I8" s="280">
        <f t="shared" si="2"/>
        <v>556865</v>
      </c>
      <c r="J8" s="275">
        <f t="shared" si="3"/>
        <v>0.20966902667395604</v>
      </c>
    </row>
    <row r="9" spans="1:18" s="30" customFormat="1" ht="18" customHeight="1">
      <c r="A9" s="293" t="s">
        <v>298</v>
      </c>
      <c r="B9" s="296">
        <v>16371</v>
      </c>
      <c r="C9" s="291">
        <v>12200</v>
      </c>
      <c r="D9" s="291">
        <v>16371</v>
      </c>
      <c r="E9" s="291">
        <v>14560</v>
      </c>
      <c r="F9" s="297">
        <v>21420</v>
      </c>
      <c r="G9" s="288">
        <f t="shared" si="0"/>
        <v>0</v>
      </c>
      <c r="H9" s="289">
        <f t="shared" si="1"/>
        <v>0</v>
      </c>
      <c r="I9" s="290">
        <f t="shared" si="2"/>
        <v>5049</v>
      </c>
      <c r="J9" s="289">
        <f t="shared" si="3"/>
        <v>0.30841121495327101</v>
      </c>
    </row>
    <row r="10" spans="1:18" s="30" customFormat="1" ht="18" customHeight="1">
      <c r="A10" s="292" t="s">
        <v>299</v>
      </c>
      <c r="B10" s="294">
        <v>6986587</v>
      </c>
      <c r="C10" s="154">
        <v>6592605</v>
      </c>
      <c r="D10" s="154">
        <v>5870252</v>
      </c>
      <c r="E10" s="154">
        <v>4795457</v>
      </c>
      <c r="F10" s="295">
        <v>5219838</v>
      </c>
      <c r="G10" s="282">
        <f t="shared" si="0"/>
        <v>-1116335</v>
      </c>
      <c r="H10" s="275">
        <f t="shared" si="1"/>
        <v>-0.1597825948492447</v>
      </c>
      <c r="I10" s="280">
        <f t="shared" si="2"/>
        <v>-650414</v>
      </c>
      <c r="J10" s="275">
        <f t="shared" si="3"/>
        <v>-0.11079830985109328</v>
      </c>
    </row>
    <row r="11" spans="1:18" s="30" customFormat="1" ht="18" customHeight="1">
      <c r="A11" s="293" t="s">
        <v>300</v>
      </c>
      <c r="B11" s="296">
        <v>18911</v>
      </c>
      <c r="C11" s="291">
        <v>1532</v>
      </c>
      <c r="D11" s="291">
        <v>16441</v>
      </c>
      <c r="E11" s="291">
        <v>17993</v>
      </c>
      <c r="F11" s="297">
        <v>1606</v>
      </c>
      <c r="G11" s="288">
        <f t="shared" si="0"/>
        <v>-2470</v>
      </c>
      <c r="H11" s="289">
        <f t="shared" si="1"/>
        <v>-0.130611813230395</v>
      </c>
      <c r="I11" s="290">
        <f t="shared" si="2"/>
        <v>-14835</v>
      </c>
      <c r="J11" s="289">
        <f t="shared" si="3"/>
        <v>-0.90231737728848616</v>
      </c>
    </row>
    <row r="12" spans="1:18" s="30" customFormat="1" ht="18" customHeight="1">
      <c r="A12" s="292" t="s">
        <v>301</v>
      </c>
      <c r="B12" s="294">
        <v>4695533</v>
      </c>
      <c r="C12" s="154">
        <v>3639960</v>
      </c>
      <c r="D12" s="154">
        <v>2952752</v>
      </c>
      <c r="E12" s="154">
        <v>2654265</v>
      </c>
      <c r="F12" s="295">
        <v>2011152</v>
      </c>
      <c r="G12" s="282">
        <f t="shared" si="0"/>
        <v>-1742781</v>
      </c>
      <c r="H12" s="275">
        <f t="shared" si="1"/>
        <v>-0.37115722538847029</v>
      </c>
      <c r="I12" s="280">
        <f t="shared" si="2"/>
        <v>-941600</v>
      </c>
      <c r="J12" s="275">
        <f t="shared" si="3"/>
        <v>-0.31888895511712462</v>
      </c>
    </row>
    <row r="13" spans="1:18" s="30" customFormat="1" ht="18" customHeight="1">
      <c r="A13" s="293" t="s">
        <v>302</v>
      </c>
      <c r="B13" s="296">
        <v>526415</v>
      </c>
      <c r="C13" s="291">
        <v>925689</v>
      </c>
      <c r="D13" s="291">
        <v>565846</v>
      </c>
      <c r="E13" s="291">
        <v>1586681</v>
      </c>
      <c r="F13" s="297">
        <v>842046</v>
      </c>
      <c r="G13" s="288">
        <f t="shared" si="0"/>
        <v>39431</v>
      </c>
      <c r="H13" s="289">
        <f t="shared" si="1"/>
        <v>7.4904780448885391E-2</v>
      </c>
      <c r="I13" s="290">
        <f t="shared" si="2"/>
        <v>276200</v>
      </c>
      <c r="J13" s="289">
        <f t="shared" si="3"/>
        <v>0.48811867539931358</v>
      </c>
    </row>
    <row r="14" spans="1:18" s="30" customFormat="1" ht="18" customHeight="1">
      <c r="A14" s="292" t="s">
        <v>303</v>
      </c>
      <c r="B14" s="294">
        <v>161823</v>
      </c>
      <c r="C14" s="154">
        <v>518944</v>
      </c>
      <c r="D14" s="154">
        <v>119491</v>
      </c>
      <c r="E14" s="154">
        <v>225112</v>
      </c>
      <c r="F14" s="295">
        <v>183349</v>
      </c>
      <c r="G14" s="282">
        <f t="shared" si="0"/>
        <v>-42332</v>
      </c>
      <c r="H14" s="275">
        <f t="shared" si="1"/>
        <v>-0.26159445814253846</v>
      </c>
      <c r="I14" s="280">
        <f t="shared" si="2"/>
        <v>63858</v>
      </c>
      <c r="J14" s="275">
        <f t="shared" si="3"/>
        <v>0.53441681800302954</v>
      </c>
    </row>
    <row r="15" spans="1:18" s="30" customFormat="1" ht="18" customHeight="1">
      <c r="A15" s="293" t="s">
        <v>304</v>
      </c>
      <c r="B15" s="296">
        <v>1270952</v>
      </c>
      <c r="C15" s="291">
        <v>2768628</v>
      </c>
      <c r="D15" s="291">
        <v>1146617</v>
      </c>
      <c r="E15" s="291">
        <v>2564469</v>
      </c>
      <c r="F15" s="297">
        <v>1418316</v>
      </c>
      <c r="G15" s="288">
        <f t="shared" si="0"/>
        <v>-124335</v>
      </c>
      <c r="H15" s="289">
        <f t="shared" si="1"/>
        <v>-9.7828242136603114E-2</v>
      </c>
      <c r="I15" s="290">
        <f t="shared" si="2"/>
        <v>271699</v>
      </c>
      <c r="J15" s="289">
        <f t="shared" si="3"/>
        <v>0.23695706587291135</v>
      </c>
    </row>
    <row r="16" spans="1:18" s="30" customFormat="1" ht="18" customHeight="1">
      <c r="A16" s="292" t="s">
        <v>305</v>
      </c>
      <c r="B16" s="294">
        <v>143401</v>
      </c>
      <c r="C16" s="154">
        <v>225543</v>
      </c>
      <c r="D16" s="154">
        <v>220163</v>
      </c>
      <c r="E16" s="154">
        <v>66565</v>
      </c>
      <c r="F16" s="295">
        <v>83599</v>
      </c>
      <c r="G16" s="282">
        <f t="shared" si="0"/>
        <v>76762</v>
      </c>
      <c r="H16" s="275">
        <f t="shared" si="1"/>
        <v>0.53529612764206669</v>
      </c>
      <c r="I16" s="280">
        <f t="shared" si="2"/>
        <v>-136564</v>
      </c>
      <c r="J16" s="275">
        <f t="shared" si="3"/>
        <v>-0.62028587909866784</v>
      </c>
    </row>
    <row r="17" spans="1:10" s="30" customFormat="1" ht="18" customHeight="1">
      <c r="A17" s="293" t="s">
        <v>306</v>
      </c>
      <c r="B17" s="296">
        <v>246696</v>
      </c>
      <c r="C17" s="291">
        <v>1823489</v>
      </c>
      <c r="D17" s="291">
        <v>746462</v>
      </c>
      <c r="E17" s="291">
        <v>743528</v>
      </c>
      <c r="F17" s="297">
        <v>551209</v>
      </c>
      <c r="G17" s="288">
        <f t="shared" si="0"/>
        <v>499766</v>
      </c>
      <c r="H17" s="289">
        <f t="shared" si="1"/>
        <v>2.025837467976781</v>
      </c>
      <c r="I17" s="290">
        <f t="shared" si="2"/>
        <v>-195253</v>
      </c>
      <c r="J17" s="289">
        <f t="shared" si="3"/>
        <v>-0.26157125212000076</v>
      </c>
    </row>
    <row r="18" spans="1:10" s="30" customFormat="1" ht="30" customHeight="1">
      <c r="A18" s="292" t="s">
        <v>307</v>
      </c>
      <c r="B18" s="294">
        <v>3347848</v>
      </c>
      <c r="C18" s="154">
        <v>2530483</v>
      </c>
      <c r="D18" s="154">
        <v>2670281</v>
      </c>
      <c r="E18" s="154">
        <v>1731946</v>
      </c>
      <c r="F18" s="295">
        <v>2207671</v>
      </c>
      <c r="G18" s="282">
        <f t="shared" si="0"/>
        <v>-677567</v>
      </c>
      <c r="H18" s="275">
        <f t="shared" si="1"/>
        <v>-0.20238881813033327</v>
      </c>
      <c r="I18" s="280">
        <f t="shared" si="2"/>
        <v>-462610</v>
      </c>
      <c r="J18" s="275">
        <f t="shared" si="3"/>
        <v>-0.17324393949550629</v>
      </c>
    </row>
    <row r="19" spans="1:10" s="30" customFormat="1" ht="18" customHeight="1">
      <c r="A19" s="293" t="s">
        <v>308</v>
      </c>
      <c r="B19" s="296">
        <v>303544</v>
      </c>
      <c r="C19" s="291">
        <v>94107</v>
      </c>
      <c r="D19" s="291">
        <v>1184387</v>
      </c>
      <c r="E19" s="291">
        <v>94785</v>
      </c>
      <c r="F19" s="297">
        <v>66189</v>
      </c>
      <c r="G19" s="288">
        <f t="shared" si="0"/>
        <v>880843</v>
      </c>
      <c r="H19" s="289">
        <f t="shared" si="1"/>
        <v>2.9018626624146746</v>
      </c>
      <c r="I19" s="290">
        <f t="shared" si="2"/>
        <v>-1118198</v>
      </c>
      <c r="J19" s="289">
        <f t="shared" si="3"/>
        <v>-0.94411539471473427</v>
      </c>
    </row>
    <row r="20" spans="1:10" s="30" customFormat="1" ht="18" customHeight="1">
      <c r="A20" s="292" t="s">
        <v>309</v>
      </c>
      <c r="B20" s="294">
        <v>15177365</v>
      </c>
      <c r="C20" s="154">
        <v>24285944</v>
      </c>
      <c r="D20" s="154">
        <v>26003195</v>
      </c>
      <c r="E20" s="154">
        <v>38282072</v>
      </c>
      <c r="F20" s="295">
        <v>23053995</v>
      </c>
      <c r="G20" s="282">
        <f t="shared" si="0"/>
        <v>10825830</v>
      </c>
      <c r="H20" s="275">
        <f t="shared" si="1"/>
        <v>0.71328784673755952</v>
      </c>
      <c r="I20" s="280">
        <f t="shared" si="2"/>
        <v>-2949200</v>
      </c>
      <c r="J20" s="275">
        <f t="shared" si="3"/>
        <v>-0.11341683204698499</v>
      </c>
    </row>
    <row r="21" spans="1:10" s="30" customFormat="1" ht="18" customHeight="1">
      <c r="A21" s="293" t="s">
        <v>310</v>
      </c>
      <c r="B21" s="296">
        <v>580501</v>
      </c>
      <c r="C21" s="291">
        <v>1232959</v>
      </c>
      <c r="D21" s="291">
        <v>1028213</v>
      </c>
      <c r="E21" s="291">
        <v>1365849</v>
      </c>
      <c r="F21" s="297">
        <v>1375390</v>
      </c>
      <c r="G21" s="288">
        <f t="shared" si="0"/>
        <v>447712</v>
      </c>
      <c r="H21" s="289">
        <f t="shared" si="1"/>
        <v>0.77125104004988798</v>
      </c>
      <c r="I21" s="290">
        <f t="shared" si="2"/>
        <v>347177</v>
      </c>
      <c r="J21" s="289">
        <f t="shared" si="3"/>
        <v>0.33765085638870546</v>
      </c>
    </row>
    <row r="22" spans="1:10" s="30" customFormat="1" ht="18" customHeight="1">
      <c r="A22" s="292" t="s">
        <v>311</v>
      </c>
      <c r="B22" s="294">
        <v>15549317</v>
      </c>
      <c r="C22" s="154">
        <v>11290640</v>
      </c>
      <c r="D22" s="154">
        <v>6395850</v>
      </c>
      <c r="E22" s="154">
        <v>7026102</v>
      </c>
      <c r="F22" s="295">
        <v>9006909</v>
      </c>
      <c r="G22" s="282">
        <f t="shared" si="0"/>
        <v>-9153467</v>
      </c>
      <c r="H22" s="275">
        <f t="shared" si="1"/>
        <v>-0.58867325169330587</v>
      </c>
      <c r="I22" s="280">
        <f t="shared" si="2"/>
        <v>2611059</v>
      </c>
      <c r="J22" s="275">
        <f t="shared" si="3"/>
        <v>0.40824268861840102</v>
      </c>
    </row>
    <row r="23" spans="1:10" s="30" customFormat="1" ht="18" customHeight="1">
      <c r="A23" s="293" t="s">
        <v>312</v>
      </c>
      <c r="B23" s="296">
        <v>1060808</v>
      </c>
      <c r="C23" s="291">
        <v>251783</v>
      </c>
      <c r="D23" s="291">
        <v>1206500</v>
      </c>
      <c r="E23" s="291">
        <v>1980105</v>
      </c>
      <c r="F23" s="297">
        <v>2588085</v>
      </c>
      <c r="G23" s="288">
        <f t="shared" si="0"/>
        <v>145692</v>
      </c>
      <c r="H23" s="289">
        <f t="shared" si="1"/>
        <v>0.13734059320819603</v>
      </c>
      <c r="I23" s="290">
        <f t="shared" si="2"/>
        <v>1381585</v>
      </c>
      <c r="J23" s="289">
        <f t="shared" si="3"/>
        <v>1.1451181102362205</v>
      </c>
    </row>
    <row r="24" spans="1:10" s="30" customFormat="1" ht="18" customHeight="1">
      <c r="A24" s="292" t="s">
        <v>313</v>
      </c>
      <c r="B24" s="294">
        <v>70020394</v>
      </c>
      <c r="C24" s="154">
        <v>91257533</v>
      </c>
      <c r="D24" s="154">
        <v>74467660</v>
      </c>
      <c r="E24" s="154">
        <v>107555952</v>
      </c>
      <c r="F24" s="295">
        <v>140819053</v>
      </c>
      <c r="G24" s="282">
        <f t="shared" si="0"/>
        <v>4447266</v>
      </c>
      <c r="H24" s="275">
        <f t="shared" si="1"/>
        <v>6.3513867117057352E-2</v>
      </c>
      <c r="I24" s="280">
        <f t="shared" si="2"/>
        <v>66351393</v>
      </c>
      <c r="J24" s="275">
        <f t="shared" si="3"/>
        <v>0.89100950667712664</v>
      </c>
    </row>
    <row r="25" spans="1:10" s="30" customFormat="1" ht="18" customHeight="1">
      <c r="A25" s="293" t="s">
        <v>314</v>
      </c>
      <c r="B25" s="296">
        <v>10649327</v>
      </c>
      <c r="C25" s="291">
        <v>16571424</v>
      </c>
      <c r="D25" s="291">
        <v>10872940</v>
      </c>
      <c r="E25" s="291">
        <v>12989229</v>
      </c>
      <c r="F25" s="297">
        <v>9995559</v>
      </c>
      <c r="G25" s="288">
        <f t="shared" si="0"/>
        <v>223613</v>
      </c>
      <c r="H25" s="289">
        <f t="shared" si="1"/>
        <v>2.0997852728158316E-2</v>
      </c>
      <c r="I25" s="290">
        <f t="shared" si="2"/>
        <v>-877381</v>
      </c>
      <c r="J25" s="289">
        <f t="shared" si="3"/>
        <v>-8.0693998127461392E-2</v>
      </c>
    </row>
    <row r="26" spans="1:10" s="30" customFormat="1" ht="18" customHeight="1">
      <c r="A26" s="292" t="s">
        <v>315</v>
      </c>
      <c r="B26" s="294">
        <v>13829650</v>
      </c>
      <c r="C26" s="154">
        <v>15106730</v>
      </c>
      <c r="D26" s="154">
        <v>15336524</v>
      </c>
      <c r="E26" s="154">
        <v>15929434</v>
      </c>
      <c r="F26" s="295">
        <v>14540509</v>
      </c>
      <c r="G26" s="282">
        <f t="shared" si="0"/>
        <v>1506874</v>
      </c>
      <c r="H26" s="275">
        <f t="shared" si="1"/>
        <v>0.10895966275357656</v>
      </c>
      <c r="I26" s="280">
        <f t="shared" si="2"/>
        <v>-796015</v>
      </c>
      <c r="J26" s="275">
        <f t="shared" si="3"/>
        <v>-5.1903221355764841E-2</v>
      </c>
    </row>
    <row r="27" spans="1:10" s="30" customFormat="1" ht="18" customHeight="1">
      <c r="A27" s="293" t="s">
        <v>316</v>
      </c>
      <c r="B27" s="296">
        <v>9555983</v>
      </c>
      <c r="C27" s="291">
        <v>7267718</v>
      </c>
      <c r="D27" s="291">
        <v>7753830</v>
      </c>
      <c r="E27" s="291">
        <v>6250373</v>
      </c>
      <c r="F27" s="297">
        <v>7022755</v>
      </c>
      <c r="G27" s="288">
        <f t="shared" si="0"/>
        <v>-1802153</v>
      </c>
      <c r="H27" s="289">
        <f t="shared" si="1"/>
        <v>-0.1885889709096385</v>
      </c>
      <c r="I27" s="290">
        <f t="shared" si="2"/>
        <v>-731075</v>
      </c>
      <c r="J27" s="289">
        <f t="shared" si="3"/>
        <v>-9.4285662698305225E-2</v>
      </c>
    </row>
    <row r="28" spans="1:10" s="30" customFormat="1" ht="30" customHeight="1">
      <c r="A28" s="292" t="s">
        <v>317</v>
      </c>
      <c r="B28" s="294">
        <v>7758961</v>
      </c>
      <c r="C28" s="154">
        <v>5712911</v>
      </c>
      <c r="D28" s="154">
        <v>8196267</v>
      </c>
      <c r="E28" s="154">
        <v>5640276</v>
      </c>
      <c r="F28" s="295">
        <v>8744276</v>
      </c>
      <c r="G28" s="282">
        <f t="shared" si="0"/>
        <v>437306</v>
      </c>
      <c r="H28" s="275">
        <f t="shared" si="1"/>
        <v>5.6361412307653048E-2</v>
      </c>
      <c r="I28" s="280">
        <f t="shared" si="2"/>
        <v>548009</v>
      </c>
      <c r="J28" s="275">
        <f t="shared" si="3"/>
        <v>6.686080382691291E-2</v>
      </c>
    </row>
    <row r="29" spans="1:10" s="30" customFormat="1" ht="18" customHeight="1">
      <c r="A29" s="293" t="s">
        <v>318</v>
      </c>
      <c r="B29" s="296">
        <v>2939384</v>
      </c>
      <c r="C29" s="291">
        <v>5107466</v>
      </c>
      <c r="D29" s="291">
        <v>4844745</v>
      </c>
      <c r="E29" s="291">
        <v>4030843</v>
      </c>
      <c r="F29" s="297">
        <v>3900149</v>
      </c>
      <c r="G29" s="288">
        <f t="shared" si="0"/>
        <v>1905361</v>
      </c>
      <c r="H29" s="289">
        <f t="shared" si="1"/>
        <v>0.64821778984984613</v>
      </c>
      <c r="I29" s="290">
        <f t="shared" si="2"/>
        <v>-944596</v>
      </c>
      <c r="J29" s="289">
        <f t="shared" si="3"/>
        <v>-0.19497331644905974</v>
      </c>
    </row>
    <row r="30" spans="1:10" s="30" customFormat="1" ht="18" customHeight="1">
      <c r="A30" s="292" t="s">
        <v>319</v>
      </c>
      <c r="B30" s="294">
        <v>36358024</v>
      </c>
      <c r="C30" s="154">
        <v>54513743</v>
      </c>
      <c r="D30" s="154">
        <v>41983061</v>
      </c>
      <c r="E30" s="154">
        <v>48694109</v>
      </c>
      <c r="F30" s="295">
        <v>45870758</v>
      </c>
      <c r="G30" s="282">
        <f t="shared" si="0"/>
        <v>5625037</v>
      </c>
      <c r="H30" s="275">
        <f t="shared" si="1"/>
        <v>0.1547123958111695</v>
      </c>
      <c r="I30" s="280">
        <f t="shared" si="2"/>
        <v>3887697</v>
      </c>
      <c r="J30" s="275">
        <f t="shared" si="3"/>
        <v>9.2601561377337396E-2</v>
      </c>
    </row>
    <row r="31" spans="1:10" s="30" customFormat="1" ht="30" customHeight="1">
      <c r="A31" s="293" t="s">
        <v>320</v>
      </c>
      <c r="B31" s="296">
        <v>8348672</v>
      </c>
      <c r="C31" s="291">
        <v>17498872</v>
      </c>
      <c r="D31" s="291">
        <v>7700034</v>
      </c>
      <c r="E31" s="291">
        <v>14249903</v>
      </c>
      <c r="F31" s="297">
        <v>8086894</v>
      </c>
      <c r="G31" s="288">
        <f t="shared" si="0"/>
        <v>-648638</v>
      </c>
      <c r="H31" s="289">
        <f t="shared" si="1"/>
        <v>-7.7693554136514173E-2</v>
      </c>
      <c r="I31" s="290">
        <f t="shared" si="2"/>
        <v>386860</v>
      </c>
      <c r="J31" s="289">
        <f t="shared" si="3"/>
        <v>5.0241336596695545E-2</v>
      </c>
    </row>
    <row r="32" spans="1:10" s="30" customFormat="1" ht="30" customHeight="1">
      <c r="A32" s="292" t="s">
        <v>321</v>
      </c>
      <c r="B32" s="294">
        <v>1949783</v>
      </c>
      <c r="C32" s="154">
        <v>1847718</v>
      </c>
      <c r="D32" s="154">
        <v>2319065</v>
      </c>
      <c r="E32" s="154">
        <v>2688957</v>
      </c>
      <c r="F32" s="295">
        <v>2139319</v>
      </c>
      <c r="G32" s="282">
        <f t="shared" si="0"/>
        <v>369282</v>
      </c>
      <c r="H32" s="275">
        <f t="shared" si="1"/>
        <v>0.18939646104207494</v>
      </c>
      <c r="I32" s="280">
        <f t="shared" si="2"/>
        <v>-179746</v>
      </c>
      <c r="J32" s="275">
        <f t="shared" si="3"/>
        <v>-7.7507961182631799E-2</v>
      </c>
    </row>
    <row r="33" spans="1:10" s="30" customFormat="1" ht="30" customHeight="1">
      <c r="A33" s="293" t="s">
        <v>322</v>
      </c>
      <c r="B33" s="296">
        <v>271534</v>
      </c>
      <c r="C33" s="291">
        <v>233033</v>
      </c>
      <c r="D33" s="291">
        <v>346434</v>
      </c>
      <c r="E33" s="291">
        <v>390340</v>
      </c>
      <c r="F33" s="297">
        <v>169244</v>
      </c>
      <c r="G33" s="288">
        <f t="shared" si="0"/>
        <v>74900</v>
      </c>
      <c r="H33" s="289">
        <f t="shared" si="1"/>
        <v>0.27584022627000671</v>
      </c>
      <c r="I33" s="290">
        <f t="shared" si="2"/>
        <v>-177190</v>
      </c>
      <c r="J33" s="289">
        <f t="shared" si="3"/>
        <v>-0.51146827389921312</v>
      </c>
    </row>
    <row r="34" spans="1:10" s="30" customFormat="1" ht="30" customHeight="1">
      <c r="A34" s="292" t="s">
        <v>323</v>
      </c>
      <c r="B34" s="294">
        <v>5415592</v>
      </c>
      <c r="C34" s="154">
        <v>11476807</v>
      </c>
      <c r="D34" s="154">
        <v>6753289</v>
      </c>
      <c r="E34" s="154">
        <v>10443465</v>
      </c>
      <c r="F34" s="295">
        <v>7145194</v>
      </c>
      <c r="G34" s="282">
        <f t="shared" si="0"/>
        <v>1337697</v>
      </c>
      <c r="H34" s="275">
        <f t="shared" si="1"/>
        <v>0.24700845263084811</v>
      </c>
      <c r="I34" s="280">
        <f t="shared" si="2"/>
        <v>391905</v>
      </c>
      <c r="J34" s="275">
        <f t="shared" si="3"/>
        <v>5.8031723505391222E-2</v>
      </c>
    </row>
    <row r="35" spans="1:10" s="30" customFormat="1" ht="30" customHeight="1">
      <c r="A35" s="293" t="s">
        <v>342</v>
      </c>
      <c r="B35" s="296">
        <v>1309210</v>
      </c>
      <c r="C35" s="291">
        <v>638607</v>
      </c>
      <c r="D35" s="291">
        <v>92570</v>
      </c>
      <c r="E35" s="291">
        <v>376772</v>
      </c>
      <c r="F35" s="297">
        <v>600138</v>
      </c>
      <c r="G35" s="288">
        <f t="shared" ref="G35" si="4">+D35-B35</f>
        <v>-1216640</v>
      </c>
      <c r="H35" s="289">
        <f t="shared" ref="H35" si="5">+G35/B35</f>
        <v>-0.92929323790682927</v>
      </c>
      <c r="I35" s="290">
        <f t="shared" ref="I35" si="6">+F35-D35</f>
        <v>507568</v>
      </c>
      <c r="J35" s="289">
        <f t="shared" ref="J35" si="7">+I35/D35</f>
        <v>5.4830722696337908</v>
      </c>
    </row>
    <row r="36" spans="1:10" s="30" customFormat="1" ht="18" customHeight="1">
      <c r="A36" s="292" t="s">
        <v>324</v>
      </c>
      <c r="B36" s="294">
        <v>63666329</v>
      </c>
      <c r="C36" s="154">
        <v>180090601</v>
      </c>
      <c r="D36" s="154">
        <v>63530309</v>
      </c>
      <c r="E36" s="154">
        <v>110182102</v>
      </c>
      <c r="F36" s="295">
        <v>72138623</v>
      </c>
      <c r="G36" s="282">
        <f t="shared" si="0"/>
        <v>-136020</v>
      </c>
      <c r="H36" s="275">
        <f t="shared" si="1"/>
        <v>-2.1364511215967862E-3</v>
      </c>
      <c r="I36" s="280">
        <f t="shared" si="2"/>
        <v>8608314</v>
      </c>
      <c r="J36" s="275">
        <f t="shared" si="3"/>
        <v>0.13549932521184493</v>
      </c>
    </row>
    <row r="37" spans="1:10" s="30" customFormat="1" ht="18" customHeight="1">
      <c r="A37" s="293" t="s">
        <v>325</v>
      </c>
      <c r="B37" s="296">
        <v>632258</v>
      </c>
      <c r="C37" s="291">
        <v>1117558</v>
      </c>
      <c r="D37" s="291">
        <v>817899</v>
      </c>
      <c r="E37" s="291">
        <v>805599</v>
      </c>
      <c r="F37" s="297">
        <v>402042</v>
      </c>
      <c r="G37" s="288">
        <f t="shared" si="0"/>
        <v>185641</v>
      </c>
      <c r="H37" s="289">
        <f t="shared" si="1"/>
        <v>0.29361589730774462</v>
      </c>
      <c r="I37" s="290">
        <f t="shared" si="2"/>
        <v>-415857</v>
      </c>
      <c r="J37" s="289">
        <f t="shared" si="3"/>
        <v>-0.50844541929993803</v>
      </c>
    </row>
    <row r="38" spans="1:10" s="30" customFormat="1" ht="18" customHeight="1">
      <c r="A38" s="292" t="s">
        <v>326</v>
      </c>
      <c r="B38" s="294">
        <v>1564079</v>
      </c>
      <c r="C38" s="154">
        <v>2110706</v>
      </c>
      <c r="D38" s="154">
        <v>1345477</v>
      </c>
      <c r="E38" s="154">
        <v>1765844</v>
      </c>
      <c r="F38" s="295">
        <v>1291041</v>
      </c>
      <c r="G38" s="282">
        <f t="shared" si="0"/>
        <v>-218602</v>
      </c>
      <c r="H38" s="275">
        <f t="shared" si="1"/>
        <v>-0.13976404005168536</v>
      </c>
      <c r="I38" s="280">
        <f t="shared" si="2"/>
        <v>-54436</v>
      </c>
      <c r="J38" s="275">
        <f t="shared" si="3"/>
        <v>-4.0458513969395239E-2</v>
      </c>
    </row>
    <row r="39" spans="1:10" s="30" customFormat="1" ht="18" customHeight="1">
      <c r="A39" s="293" t="s">
        <v>327</v>
      </c>
      <c r="B39" s="296">
        <v>9869554</v>
      </c>
      <c r="C39" s="291">
        <v>10752013</v>
      </c>
      <c r="D39" s="291">
        <v>10335766</v>
      </c>
      <c r="E39" s="291">
        <v>11574510</v>
      </c>
      <c r="F39" s="297">
        <v>9971828</v>
      </c>
      <c r="G39" s="288">
        <f t="shared" si="0"/>
        <v>466212</v>
      </c>
      <c r="H39" s="289">
        <f t="shared" si="1"/>
        <v>4.7237392895362849E-2</v>
      </c>
      <c r="I39" s="290">
        <f t="shared" si="2"/>
        <v>-363938</v>
      </c>
      <c r="J39" s="289">
        <f t="shared" si="3"/>
        <v>-3.5211516979002815E-2</v>
      </c>
    </row>
    <row r="40" spans="1:10" s="30" customFormat="1" ht="18" customHeight="1">
      <c r="A40" s="292" t="s">
        <v>328</v>
      </c>
      <c r="B40" s="294">
        <v>448782</v>
      </c>
      <c r="C40" s="154">
        <v>239368</v>
      </c>
      <c r="D40" s="154">
        <v>153016</v>
      </c>
      <c r="E40" s="154">
        <v>386515</v>
      </c>
      <c r="F40" s="295">
        <v>252510</v>
      </c>
      <c r="G40" s="282">
        <f t="shared" si="0"/>
        <v>-295766</v>
      </c>
      <c r="H40" s="275">
        <f t="shared" si="1"/>
        <v>-0.65904158366422894</v>
      </c>
      <c r="I40" s="280">
        <f t="shared" si="2"/>
        <v>99494</v>
      </c>
      <c r="J40" s="275">
        <f t="shared" si="3"/>
        <v>0.65021958488001252</v>
      </c>
    </row>
    <row r="41" spans="1:10" s="30" customFormat="1" ht="30" customHeight="1">
      <c r="A41" s="293" t="s">
        <v>329</v>
      </c>
      <c r="B41" s="296">
        <v>201422538</v>
      </c>
      <c r="C41" s="291">
        <v>240510497</v>
      </c>
      <c r="D41" s="291">
        <v>218754294</v>
      </c>
      <c r="E41" s="291">
        <v>257215070</v>
      </c>
      <c r="F41" s="297">
        <v>78914536</v>
      </c>
      <c r="G41" s="288">
        <f t="shared" si="0"/>
        <v>17331756</v>
      </c>
      <c r="H41" s="289">
        <f t="shared" si="1"/>
        <v>8.6046756098366706E-2</v>
      </c>
      <c r="I41" s="290">
        <f t="shared" si="2"/>
        <v>-139839758</v>
      </c>
      <c r="J41" s="289">
        <f t="shared" si="3"/>
        <v>-0.6392549167514856</v>
      </c>
    </row>
    <row r="42" spans="1:10" s="30" customFormat="1" ht="30" customHeight="1">
      <c r="A42" s="292" t="s">
        <v>330</v>
      </c>
      <c r="B42" s="294">
        <v>3059119</v>
      </c>
      <c r="C42" s="154">
        <v>5417197</v>
      </c>
      <c r="D42" s="154">
        <v>5334724</v>
      </c>
      <c r="E42" s="154">
        <v>4867101</v>
      </c>
      <c r="F42" s="295">
        <v>4618808</v>
      </c>
      <c r="G42" s="282">
        <f t="shared" si="0"/>
        <v>2275605</v>
      </c>
      <c r="H42" s="275">
        <f t="shared" si="1"/>
        <v>0.74387593290748089</v>
      </c>
      <c r="I42" s="280">
        <f t="shared" si="2"/>
        <v>-715916</v>
      </c>
      <c r="J42" s="275">
        <f t="shared" si="3"/>
        <v>-0.13419925754359552</v>
      </c>
    </row>
    <row r="43" spans="1:10" s="30" customFormat="1" ht="18" customHeight="1">
      <c r="A43" s="293" t="s">
        <v>331</v>
      </c>
      <c r="B43" s="296">
        <v>2108302</v>
      </c>
      <c r="C43" s="291">
        <v>2458878</v>
      </c>
      <c r="D43" s="291">
        <v>2838850</v>
      </c>
      <c r="E43" s="291">
        <v>3131789</v>
      </c>
      <c r="F43" s="297">
        <v>2845476</v>
      </c>
      <c r="G43" s="288">
        <f t="shared" si="0"/>
        <v>730548</v>
      </c>
      <c r="H43" s="289">
        <f t="shared" si="1"/>
        <v>0.34651012995291947</v>
      </c>
      <c r="I43" s="290">
        <f t="shared" si="2"/>
        <v>6626</v>
      </c>
      <c r="J43" s="289">
        <f t="shared" si="3"/>
        <v>2.3340437148845483E-3</v>
      </c>
    </row>
    <row r="44" spans="1:10" s="30" customFormat="1" ht="18" customHeight="1">
      <c r="A44" s="292" t="s">
        <v>332</v>
      </c>
      <c r="B44" s="294">
        <v>38333894</v>
      </c>
      <c r="C44" s="154">
        <v>31786284</v>
      </c>
      <c r="D44" s="154">
        <v>42973892</v>
      </c>
      <c r="E44" s="154">
        <v>39268546</v>
      </c>
      <c r="F44" s="295">
        <v>50745469</v>
      </c>
      <c r="G44" s="282">
        <f t="shared" si="0"/>
        <v>4639998</v>
      </c>
      <c r="H44" s="275">
        <f t="shared" si="1"/>
        <v>0.12104165572117458</v>
      </c>
      <c r="I44" s="280">
        <f t="shared" si="2"/>
        <v>7771577</v>
      </c>
      <c r="J44" s="275">
        <f t="shared" si="3"/>
        <v>0.18084415067641535</v>
      </c>
    </row>
    <row r="45" spans="1:10" s="30" customFormat="1" ht="18" customHeight="1">
      <c r="A45" s="293" t="s">
        <v>333</v>
      </c>
      <c r="B45" s="296">
        <v>12128850</v>
      </c>
      <c r="C45" s="291">
        <v>8870345</v>
      </c>
      <c r="D45" s="291">
        <v>8979484</v>
      </c>
      <c r="E45" s="291">
        <v>10826031</v>
      </c>
      <c r="F45" s="297">
        <v>10931269</v>
      </c>
      <c r="G45" s="288">
        <f t="shared" si="0"/>
        <v>-3149366</v>
      </c>
      <c r="H45" s="289">
        <f t="shared" si="1"/>
        <v>-0.25965907732390126</v>
      </c>
      <c r="I45" s="290">
        <f t="shared" si="2"/>
        <v>1951785</v>
      </c>
      <c r="J45" s="289">
        <f t="shared" si="3"/>
        <v>0.21736048530182803</v>
      </c>
    </row>
    <row r="46" spans="1:10" s="30" customFormat="1" ht="18" customHeight="1">
      <c r="A46" s="292" t="s">
        <v>334</v>
      </c>
      <c r="B46" s="294">
        <v>8270</v>
      </c>
      <c r="C46" s="154">
        <v>38222</v>
      </c>
      <c r="D46" s="154">
        <v>12000</v>
      </c>
      <c r="E46" s="154">
        <v>12000</v>
      </c>
      <c r="F46" s="295">
        <v>13000</v>
      </c>
      <c r="G46" s="282">
        <f t="shared" si="0"/>
        <v>3730</v>
      </c>
      <c r="H46" s="275">
        <f t="shared" si="1"/>
        <v>0.45102781136638453</v>
      </c>
      <c r="I46" s="280">
        <f t="shared" si="2"/>
        <v>1000</v>
      </c>
      <c r="J46" s="275">
        <f t="shared" si="3"/>
        <v>8.3333333333333329E-2</v>
      </c>
    </row>
    <row r="47" spans="1:10" s="30" customFormat="1" ht="18" customHeight="1">
      <c r="A47" s="293" t="s">
        <v>335</v>
      </c>
      <c r="B47" s="296">
        <v>706500</v>
      </c>
      <c r="C47" s="291">
        <v>652520</v>
      </c>
      <c r="D47" s="291">
        <v>1003145</v>
      </c>
      <c r="E47" s="291">
        <v>927071</v>
      </c>
      <c r="F47" s="297">
        <v>1226000</v>
      </c>
      <c r="G47" s="288">
        <f t="shared" si="0"/>
        <v>296645</v>
      </c>
      <c r="H47" s="289">
        <f t="shared" si="1"/>
        <v>0.41987968860580327</v>
      </c>
      <c r="I47" s="290">
        <f t="shared" si="2"/>
        <v>222855</v>
      </c>
      <c r="J47" s="289">
        <f t="shared" si="3"/>
        <v>0.22215631837869898</v>
      </c>
    </row>
    <row r="48" spans="1:10" s="30" customFormat="1" ht="18" customHeight="1">
      <c r="A48" s="292" t="s">
        <v>336</v>
      </c>
      <c r="B48" s="294">
        <v>7366465</v>
      </c>
      <c r="C48" s="154">
        <v>1901108</v>
      </c>
      <c r="D48" s="154">
        <v>7589690</v>
      </c>
      <c r="E48" s="154">
        <v>2918553</v>
      </c>
      <c r="F48" s="295">
        <v>6256890</v>
      </c>
      <c r="G48" s="282">
        <f t="shared" si="0"/>
        <v>223225</v>
      </c>
      <c r="H48" s="275">
        <f t="shared" si="1"/>
        <v>3.0302865757184754E-2</v>
      </c>
      <c r="I48" s="280">
        <f t="shared" si="2"/>
        <v>-1332800</v>
      </c>
      <c r="J48" s="275">
        <f t="shared" si="3"/>
        <v>-0.17560664533070522</v>
      </c>
    </row>
    <row r="49" spans="1:10" s="30" customFormat="1" ht="18" customHeight="1">
      <c r="A49" s="293" t="s">
        <v>337</v>
      </c>
      <c r="B49" s="296">
        <v>273497672</v>
      </c>
      <c r="C49" s="291">
        <v>228041690</v>
      </c>
      <c r="D49" s="291">
        <v>275350028</v>
      </c>
      <c r="E49" s="291">
        <v>154170091</v>
      </c>
      <c r="F49" s="297">
        <v>175964933</v>
      </c>
      <c r="G49" s="288">
        <f t="shared" si="0"/>
        <v>1852356</v>
      </c>
      <c r="H49" s="289">
        <f t="shared" si="1"/>
        <v>6.7728400993482679E-3</v>
      </c>
      <c r="I49" s="290">
        <f t="shared" si="2"/>
        <v>-99385095</v>
      </c>
      <c r="J49" s="289">
        <f t="shared" si="3"/>
        <v>-0.36094092933958227</v>
      </c>
    </row>
    <row r="50" spans="1:10" s="30" customFormat="1" ht="18" customHeight="1">
      <c r="A50" s="292" t="s">
        <v>338</v>
      </c>
      <c r="B50" s="294">
        <v>131172210</v>
      </c>
      <c r="C50" s="154">
        <v>155003899</v>
      </c>
      <c r="D50" s="154">
        <v>174388723</v>
      </c>
      <c r="E50" s="154">
        <v>160413145</v>
      </c>
      <c r="F50" s="295">
        <v>158219926</v>
      </c>
      <c r="G50" s="282">
        <f t="shared" si="0"/>
        <v>43216513</v>
      </c>
      <c r="H50" s="275">
        <f t="shared" si="1"/>
        <v>0.3294639390462355</v>
      </c>
      <c r="I50" s="280">
        <f t="shared" si="2"/>
        <v>-16168797</v>
      </c>
      <c r="J50" s="275">
        <f t="shared" si="3"/>
        <v>-9.2716987210233776E-2</v>
      </c>
    </row>
    <row r="51" spans="1:10" s="30" customFormat="1" ht="18" customHeight="1">
      <c r="A51" s="293" t="s">
        <v>339</v>
      </c>
      <c r="B51" s="296">
        <v>7689885</v>
      </c>
      <c r="C51" s="291">
        <v>10600998</v>
      </c>
      <c r="D51" s="291">
        <v>11013673</v>
      </c>
      <c r="E51" s="291">
        <v>16262953</v>
      </c>
      <c r="F51" s="297">
        <v>20141295</v>
      </c>
      <c r="G51" s="288">
        <f t="shared" si="0"/>
        <v>3323788</v>
      </c>
      <c r="H51" s="289">
        <f t="shared" si="1"/>
        <v>0.4322285703882438</v>
      </c>
      <c r="I51" s="290">
        <f t="shared" si="2"/>
        <v>9127622</v>
      </c>
      <c r="J51" s="289">
        <f t="shared" si="3"/>
        <v>0.82875367736085859</v>
      </c>
    </row>
    <row r="52" spans="1:10" s="30" customFormat="1" ht="18" customHeight="1">
      <c r="A52" s="292" t="s">
        <v>340</v>
      </c>
      <c r="B52" s="294">
        <v>393413215</v>
      </c>
      <c r="C52" s="154">
        <v>390366517</v>
      </c>
      <c r="D52" s="154">
        <v>388453284</v>
      </c>
      <c r="E52" s="154">
        <v>436128403</v>
      </c>
      <c r="F52" s="295">
        <v>415936284</v>
      </c>
      <c r="G52" s="282">
        <f t="shared" si="0"/>
        <v>-4959931</v>
      </c>
      <c r="H52" s="275">
        <f t="shared" si="1"/>
        <v>-1.2607433636920407E-2</v>
      </c>
      <c r="I52" s="280">
        <f t="shared" si="2"/>
        <v>27483000</v>
      </c>
      <c r="J52" s="275">
        <f t="shared" si="3"/>
        <v>7.074982020231807E-2</v>
      </c>
    </row>
    <row r="53" spans="1:10" s="30" customFormat="1" ht="18" customHeight="1">
      <c r="A53" s="293" t="s">
        <v>341</v>
      </c>
      <c r="B53" s="296">
        <v>56949041</v>
      </c>
      <c r="C53" s="291">
        <v>197096971</v>
      </c>
      <c r="D53" s="291">
        <v>161237812</v>
      </c>
      <c r="E53" s="291">
        <v>208484453</v>
      </c>
      <c r="F53" s="297">
        <v>164633908</v>
      </c>
      <c r="G53" s="288">
        <f t="shared" si="0"/>
        <v>104288771</v>
      </c>
      <c r="H53" s="289">
        <f t="shared" si="1"/>
        <v>1.8312647442122862</v>
      </c>
      <c r="I53" s="290">
        <f t="shared" si="2"/>
        <v>3396096</v>
      </c>
      <c r="J53" s="289">
        <f t="shared" si="3"/>
        <v>2.1062652475090645E-2</v>
      </c>
    </row>
    <row r="54" spans="1:10" s="30" customFormat="1" ht="12" thickBot="1">
      <c r="A54" s="286" t="s">
        <v>10</v>
      </c>
      <c r="B54" s="283">
        <f>SUM(B6:B53)</f>
        <v>1436700787</v>
      </c>
      <c r="C54" s="276">
        <f>SUM(C6:C53)</f>
        <v>1764170568</v>
      </c>
      <c r="D54" s="276">
        <f>SUM(D6:D53)</f>
        <v>1616026475</v>
      </c>
      <c r="E54" s="276">
        <f>SUM(E6:E53)</f>
        <v>1726377524</v>
      </c>
      <c r="F54" s="287">
        <f>SUM(F6:F53)</f>
        <v>1485033231</v>
      </c>
      <c r="G54" s="283">
        <f>+D54-B54</f>
        <v>179325688</v>
      </c>
      <c r="H54" s="235">
        <f>+G54/B54</f>
        <v>0.12481770012422218</v>
      </c>
      <c r="I54" s="281">
        <f>+F54-D54</f>
        <v>-130993244</v>
      </c>
      <c r="J54" s="235">
        <f>+I54/D54</f>
        <v>-8.1058847751860008E-2</v>
      </c>
    </row>
    <row r="55" spans="1:10" ht="12" thickTop="1">
      <c r="A55" s="27" t="s">
        <v>87</v>
      </c>
      <c r="B55" s="277"/>
      <c r="C55" s="277"/>
      <c r="D55" s="277"/>
      <c r="E55" s="277"/>
      <c r="F55" s="277"/>
      <c r="G55" s="277"/>
      <c r="H55" s="271"/>
      <c r="I55" s="277"/>
    </row>
    <row r="56" spans="1:10">
      <c r="A56" s="27" t="s">
        <v>182</v>
      </c>
      <c r="B56" s="278"/>
      <c r="C56" s="278"/>
      <c r="D56" s="278"/>
      <c r="E56" s="278"/>
      <c r="F56" s="278"/>
      <c r="G56" s="278"/>
      <c r="H56" s="151"/>
      <c r="I56" s="278"/>
    </row>
    <row r="57" spans="1:10">
      <c r="A57" s="27" t="s">
        <v>88</v>
      </c>
      <c r="B57" s="277"/>
      <c r="C57" s="277"/>
      <c r="D57" s="277"/>
      <c r="E57" s="277"/>
      <c r="F57" s="277"/>
      <c r="G57" s="277"/>
      <c r="H57" s="271"/>
      <c r="I57" s="277"/>
    </row>
    <row r="58" spans="1:10">
      <c r="A58" s="14"/>
      <c r="B58" s="277"/>
      <c r="C58" s="277"/>
      <c r="D58" s="277"/>
      <c r="E58" s="277"/>
      <c r="F58" s="277"/>
      <c r="G58" s="277"/>
      <c r="H58" s="271"/>
      <c r="I58" s="277"/>
    </row>
    <row r="59" spans="1:10">
      <c r="A59" s="28" t="s">
        <v>188</v>
      </c>
      <c r="B59" s="279"/>
    </row>
    <row r="60" spans="1:10">
      <c r="A60" s="28" t="s">
        <v>192</v>
      </c>
      <c r="B60" s="279"/>
    </row>
  </sheetData>
  <mergeCells count="13">
    <mergeCell ref="A1:J1"/>
    <mergeCell ref="G4:G5"/>
    <mergeCell ref="H4:H5"/>
    <mergeCell ref="I4:I5"/>
    <mergeCell ref="J4:J5"/>
    <mergeCell ref="A4:A5"/>
    <mergeCell ref="B4:B5"/>
    <mergeCell ref="C4:C5"/>
    <mergeCell ref="D4:D5"/>
    <mergeCell ref="E4:E5"/>
    <mergeCell ref="F4:F5"/>
    <mergeCell ref="A2:J2"/>
    <mergeCell ref="A3:J3"/>
  </mergeCells>
  <printOptions horizontalCentered="1"/>
  <pageMargins left="0.31496062992125984" right="0.31496062992125984" top="0.74803149606299213" bottom="0.74803149606299213" header="0.31496062992125984" footer="0.31496062992125984"/>
  <pageSetup paperSize="9" scale="70" fitToHeight="0" orientation="landscape" r:id="rId1"/>
  <headerFooter>
    <oddFooter>&amp;C&amp;"Arial,Normal"&amp;10Página N° &amp;P&amp;R&amp;"Arial,Negrita"&amp;10FORMATO 06</oddFooter>
  </headerFooter>
  <rowBreaks count="2" manualBreakCount="2">
    <brk id="29" max="9" man="1"/>
    <brk id="5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pageSetUpPr fitToPage="1"/>
  </sheetPr>
  <dimension ref="A1:R60"/>
  <sheetViews>
    <sheetView view="pageBreakPreview" zoomScale="40" zoomScaleNormal="130" zoomScaleSheetLayoutView="40" workbookViewId="0">
      <selection activeCell="E140" sqref="E140"/>
    </sheetView>
  </sheetViews>
  <sheetFormatPr baseColWidth="10" defaultColWidth="11.46484375" defaultRowHeight="11.65"/>
  <cols>
    <col min="1" max="1" width="67.796875" style="11" customWidth="1"/>
    <col min="2" max="7" width="14.796875" style="108" customWidth="1"/>
    <col min="8" max="8" width="14.796875" style="272" customWidth="1"/>
    <col min="9" max="9" width="14.796875" style="108" customWidth="1"/>
    <col min="10" max="10" width="14.796875" style="11" customWidth="1"/>
    <col min="11" max="16384" width="11.46484375" style="11"/>
  </cols>
  <sheetData>
    <row r="1" spans="1:18" s="273" customFormat="1" ht="30" customHeight="1">
      <c r="A1" s="1383" t="s">
        <v>174</v>
      </c>
      <c r="B1" s="1383"/>
      <c r="C1" s="1383"/>
      <c r="D1" s="1383"/>
      <c r="E1" s="1383"/>
      <c r="F1" s="1383"/>
      <c r="G1" s="1383"/>
      <c r="H1" s="1383"/>
      <c r="I1" s="1383"/>
      <c r="J1" s="1383"/>
    </row>
    <row r="2" spans="1:18" s="270" customFormat="1" ht="18" customHeight="1">
      <c r="A2" s="1398" t="s">
        <v>227</v>
      </c>
      <c r="B2" s="1398"/>
      <c r="C2" s="1398"/>
      <c r="D2" s="1398"/>
      <c r="E2" s="1398"/>
      <c r="F2" s="1398"/>
      <c r="G2" s="1398"/>
      <c r="H2" s="1398"/>
      <c r="I2" s="1398"/>
      <c r="J2" s="1398"/>
      <c r="K2" s="274"/>
      <c r="L2" s="274"/>
      <c r="M2" s="274"/>
      <c r="N2" s="274"/>
      <c r="O2" s="274"/>
      <c r="P2" s="274"/>
      <c r="Q2" s="274"/>
      <c r="R2" s="274"/>
    </row>
    <row r="3" spans="1:18" s="270" customFormat="1" ht="33.6" customHeight="1" thickBot="1">
      <c r="A3" s="1399" t="s">
        <v>348</v>
      </c>
      <c r="B3" s="1399"/>
      <c r="C3" s="1399"/>
      <c r="D3" s="1399"/>
      <c r="E3" s="1399"/>
      <c r="F3" s="1399"/>
      <c r="G3" s="1399"/>
      <c r="H3" s="1399"/>
      <c r="I3" s="1399"/>
      <c r="J3" s="1399"/>
    </row>
    <row r="4" spans="1:18" ht="25.8" customHeight="1" thickTop="1">
      <c r="A4" s="1392" t="s">
        <v>181</v>
      </c>
      <c r="B4" s="1384" t="s">
        <v>137</v>
      </c>
      <c r="C4" s="1394" t="s">
        <v>86</v>
      </c>
      <c r="D4" s="1394" t="s">
        <v>138</v>
      </c>
      <c r="E4" s="1394" t="s">
        <v>140</v>
      </c>
      <c r="F4" s="1396" t="s">
        <v>139</v>
      </c>
      <c r="G4" s="1388" t="s">
        <v>344</v>
      </c>
      <c r="H4" s="1400" t="s">
        <v>345</v>
      </c>
      <c r="I4" s="1384" t="s">
        <v>346</v>
      </c>
      <c r="J4" s="1390" t="s">
        <v>347</v>
      </c>
    </row>
    <row r="5" spans="1:18" ht="25.8" customHeight="1">
      <c r="A5" s="1393"/>
      <c r="B5" s="1385"/>
      <c r="C5" s="1395"/>
      <c r="D5" s="1395"/>
      <c r="E5" s="1395"/>
      <c r="F5" s="1397"/>
      <c r="G5" s="1389"/>
      <c r="H5" s="1401"/>
      <c r="I5" s="1385"/>
      <c r="J5" s="1391"/>
    </row>
    <row r="6" spans="1:18" s="30" customFormat="1" ht="18" customHeight="1">
      <c r="A6" s="292" t="s">
        <v>295</v>
      </c>
      <c r="B6" s="294">
        <v>7739821</v>
      </c>
      <c r="C6" s="154">
        <v>6223958</v>
      </c>
      <c r="D6" s="154">
        <v>6615933</v>
      </c>
      <c r="E6" s="154">
        <v>6519663</v>
      </c>
      <c r="F6" s="295">
        <v>7646483</v>
      </c>
      <c r="G6" s="280">
        <f>+D6-B6</f>
        <v>-1123888</v>
      </c>
      <c r="H6" s="298">
        <f>+G6/B6</f>
        <v>-0.14520852614033322</v>
      </c>
      <c r="I6" s="282">
        <f>+F6-D6</f>
        <v>1030550</v>
      </c>
      <c r="J6" s="275">
        <f>+I6/D6</f>
        <v>0.15576790151895431</v>
      </c>
    </row>
    <row r="7" spans="1:18" s="30" customFormat="1" ht="30" customHeight="1">
      <c r="A7" s="293" t="s">
        <v>296</v>
      </c>
      <c r="B7" s="296">
        <v>1572252</v>
      </c>
      <c r="C7" s="291">
        <v>1058768</v>
      </c>
      <c r="D7" s="291">
        <v>1171047</v>
      </c>
      <c r="E7" s="291">
        <v>1789819</v>
      </c>
      <c r="F7" s="297">
        <v>1487301</v>
      </c>
      <c r="G7" s="290">
        <f t="shared" ref="G7:G53" si="0">+D7-B7</f>
        <v>-401205</v>
      </c>
      <c r="H7" s="299">
        <f t="shared" ref="H7:H53" si="1">+G7/B7</f>
        <v>-0.25517855916227172</v>
      </c>
      <c r="I7" s="288">
        <f t="shared" ref="I7:I53" si="2">+F7-D7</f>
        <v>316254</v>
      </c>
      <c r="J7" s="289">
        <f t="shared" ref="J7:J53" si="3">+I7/D7</f>
        <v>0.2700608942254239</v>
      </c>
    </row>
    <row r="8" spans="1:18" s="30" customFormat="1" ht="18" customHeight="1">
      <c r="A8" s="292" t="s">
        <v>297</v>
      </c>
      <c r="B8" s="294">
        <v>3216792</v>
      </c>
      <c r="C8" s="154">
        <v>2502372</v>
      </c>
      <c r="D8" s="154">
        <v>2183917</v>
      </c>
      <c r="E8" s="154">
        <v>2305109</v>
      </c>
      <c r="F8" s="295">
        <v>2963716</v>
      </c>
      <c r="G8" s="280">
        <f t="shared" si="0"/>
        <v>-1032875</v>
      </c>
      <c r="H8" s="298">
        <f t="shared" si="1"/>
        <v>-0.32108852546263483</v>
      </c>
      <c r="I8" s="282">
        <f t="shared" si="2"/>
        <v>779799</v>
      </c>
      <c r="J8" s="275">
        <f t="shared" si="3"/>
        <v>0.3570643939307217</v>
      </c>
    </row>
    <row r="9" spans="1:18" s="30" customFormat="1" ht="18" customHeight="1">
      <c r="A9" s="293" t="s">
        <v>298</v>
      </c>
      <c r="B9" s="296">
        <v>16371</v>
      </c>
      <c r="C9" s="291">
        <v>12200</v>
      </c>
      <c r="D9" s="291">
        <v>16371</v>
      </c>
      <c r="E9" s="291">
        <v>14560</v>
      </c>
      <c r="F9" s="297">
        <v>21420</v>
      </c>
      <c r="G9" s="290">
        <f t="shared" si="0"/>
        <v>0</v>
      </c>
      <c r="H9" s="299">
        <f t="shared" si="1"/>
        <v>0</v>
      </c>
      <c r="I9" s="288">
        <f t="shared" si="2"/>
        <v>5049</v>
      </c>
      <c r="J9" s="289">
        <f t="shared" si="3"/>
        <v>0.30841121495327101</v>
      </c>
    </row>
    <row r="10" spans="1:18" s="30" customFormat="1" ht="18" customHeight="1">
      <c r="A10" s="292" t="s">
        <v>299</v>
      </c>
      <c r="B10" s="294">
        <v>4874568</v>
      </c>
      <c r="C10" s="154">
        <v>3524690</v>
      </c>
      <c r="D10" s="154">
        <v>4718628</v>
      </c>
      <c r="E10" s="154">
        <v>3709903</v>
      </c>
      <c r="F10" s="295">
        <v>4929988</v>
      </c>
      <c r="G10" s="280">
        <f t="shared" si="0"/>
        <v>-155940</v>
      </c>
      <c r="H10" s="298">
        <f t="shared" si="1"/>
        <v>-3.1990527160560688E-2</v>
      </c>
      <c r="I10" s="282">
        <f t="shared" si="2"/>
        <v>211360</v>
      </c>
      <c r="J10" s="275">
        <f t="shared" si="3"/>
        <v>4.4792681262434755E-2</v>
      </c>
    </row>
    <row r="11" spans="1:18" s="30" customFormat="1" ht="18" customHeight="1">
      <c r="A11" s="293" t="s">
        <v>300</v>
      </c>
      <c r="B11" s="296">
        <v>18911</v>
      </c>
      <c r="C11" s="291">
        <v>1532</v>
      </c>
      <c r="D11" s="291">
        <v>16441</v>
      </c>
      <c r="E11" s="291">
        <v>17993</v>
      </c>
      <c r="F11" s="297">
        <v>1606</v>
      </c>
      <c r="G11" s="290">
        <f t="shared" si="0"/>
        <v>-2470</v>
      </c>
      <c r="H11" s="299">
        <f t="shared" si="1"/>
        <v>-0.130611813230395</v>
      </c>
      <c r="I11" s="288">
        <f t="shared" si="2"/>
        <v>-14835</v>
      </c>
      <c r="J11" s="289">
        <f t="shared" si="3"/>
        <v>-0.90231737728848616</v>
      </c>
    </row>
    <row r="12" spans="1:18" s="30" customFormat="1" ht="18" customHeight="1">
      <c r="A12" s="292" t="s">
        <v>301</v>
      </c>
      <c r="B12" s="294">
        <v>3838172</v>
      </c>
      <c r="C12" s="154">
        <v>1684846</v>
      </c>
      <c r="D12" s="154">
        <v>2195152</v>
      </c>
      <c r="E12" s="154">
        <v>1441666</v>
      </c>
      <c r="F12" s="295">
        <v>1643661</v>
      </c>
      <c r="G12" s="280">
        <f t="shared" si="0"/>
        <v>-1643020</v>
      </c>
      <c r="H12" s="298">
        <f t="shared" si="1"/>
        <v>-0.42807357252358674</v>
      </c>
      <c r="I12" s="282">
        <f t="shared" si="2"/>
        <v>-551491</v>
      </c>
      <c r="J12" s="275">
        <f t="shared" si="3"/>
        <v>-0.25123134981085593</v>
      </c>
    </row>
    <row r="13" spans="1:18" s="30" customFormat="1" ht="18" customHeight="1">
      <c r="A13" s="293" t="s">
        <v>302</v>
      </c>
      <c r="B13" s="296">
        <v>347020</v>
      </c>
      <c r="C13" s="291">
        <v>706341</v>
      </c>
      <c r="D13" s="291">
        <v>412275</v>
      </c>
      <c r="E13" s="291">
        <v>1154114</v>
      </c>
      <c r="F13" s="297">
        <v>773491</v>
      </c>
      <c r="G13" s="290">
        <f t="shared" si="0"/>
        <v>65255</v>
      </c>
      <c r="H13" s="299">
        <f t="shared" si="1"/>
        <v>0.188043916777131</v>
      </c>
      <c r="I13" s="288">
        <f t="shared" si="2"/>
        <v>361216</v>
      </c>
      <c r="J13" s="289">
        <f t="shared" si="3"/>
        <v>0.87615305318052272</v>
      </c>
    </row>
    <row r="14" spans="1:18" s="30" customFormat="1" ht="18" customHeight="1">
      <c r="A14" s="292" t="s">
        <v>303</v>
      </c>
      <c r="B14" s="294">
        <v>115073</v>
      </c>
      <c r="C14" s="154">
        <v>129478</v>
      </c>
      <c r="D14" s="154">
        <v>71181</v>
      </c>
      <c r="E14" s="154">
        <v>152902</v>
      </c>
      <c r="F14" s="295">
        <v>52989</v>
      </c>
      <c r="G14" s="280">
        <f t="shared" si="0"/>
        <v>-43892</v>
      </c>
      <c r="H14" s="298">
        <f t="shared" si="1"/>
        <v>-0.38142744171091392</v>
      </c>
      <c r="I14" s="282">
        <f t="shared" si="2"/>
        <v>-18192</v>
      </c>
      <c r="J14" s="275">
        <f t="shared" si="3"/>
        <v>-0.25557381885615543</v>
      </c>
    </row>
    <row r="15" spans="1:18" s="30" customFormat="1" ht="18" customHeight="1">
      <c r="A15" s="293" t="s">
        <v>304</v>
      </c>
      <c r="B15" s="296">
        <v>770526</v>
      </c>
      <c r="C15" s="291">
        <v>1064203</v>
      </c>
      <c r="D15" s="291">
        <v>831545</v>
      </c>
      <c r="E15" s="291">
        <v>1784167</v>
      </c>
      <c r="F15" s="297">
        <v>1372701</v>
      </c>
      <c r="G15" s="290">
        <f t="shared" si="0"/>
        <v>61019</v>
      </c>
      <c r="H15" s="299">
        <f t="shared" si="1"/>
        <v>7.9191357592086439E-2</v>
      </c>
      <c r="I15" s="288">
        <f t="shared" si="2"/>
        <v>541156</v>
      </c>
      <c r="J15" s="289">
        <f t="shared" si="3"/>
        <v>0.65078378199616371</v>
      </c>
    </row>
    <row r="16" spans="1:18" s="30" customFormat="1" ht="18" customHeight="1">
      <c r="A16" s="292" t="s">
        <v>305</v>
      </c>
      <c r="B16" s="294">
        <v>134905</v>
      </c>
      <c r="C16" s="154">
        <v>192890</v>
      </c>
      <c r="D16" s="154">
        <v>220163</v>
      </c>
      <c r="E16" s="154">
        <v>56176</v>
      </c>
      <c r="F16" s="295">
        <v>83599</v>
      </c>
      <c r="G16" s="280">
        <f t="shared" si="0"/>
        <v>85258</v>
      </c>
      <c r="H16" s="298">
        <f t="shared" si="1"/>
        <v>0.63198547125755156</v>
      </c>
      <c r="I16" s="282">
        <f t="shared" si="2"/>
        <v>-136564</v>
      </c>
      <c r="J16" s="275">
        <f t="shared" si="3"/>
        <v>-0.62028587909866784</v>
      </c>
    </row>
    <row r="17" spans="1:10" s="30" customFormat="1" ht="18" customHeight="1">
      <c r="A17" s="293" t="s">
        <v>306</v>
      </c>
      <c r="B17" s="296">
        <v>207826</v>
      </c>
      <c r="C17" s="291">
        <v>679173</v>
      </c>
      <c r="D17" s="291">
        <v>693112</v>
      </c>
      <c r="E17" s="291">
        <v>421675</v>
      </c>
      <c r="F17" s="297">
        <v>534546</v>
      </c>
      <c r="G17" s="290">
        <f t="shared" si="0"/>
        <v>485286</v>
      </c>
      <c r="H17" s="299">
        <f t="shared" si="1"/>
        <v>2.3350591360080069</v>
      </c>
      <c r="I17" s="288">
        <f t="shared" si="2"/>
        <v>-158566</v>
      </c>
      <c r="J17" s="289">
        <f t="shared" si="3"/>
        <v>-0.22877399323630235</v>
      </c>
    </row>
    <row r="18" spans="1:10" s="30" customFormat="1" ht="30" customHeight="1">
      <c r="A18" s="292" t="s">
        <v>307</v>
      </c>
      <c r="B18" s="294">
        <v>3286348</v>
      </c>
      <c r="C18" s="154">
        <v>1989928</v>
      </c>
      <c r="D18" s="154">
        <v>2579057</v>
      </c>
      <c r="E18" s="154">
        <v>1540961</v>
      </c>
      <c r="F18" s="295">
        <v>2197671</v>
      </c>
      <c r="G18" s="280">
        <f t="shared" si="0"/>
        <v>-707291</v>
      </c>
      <c r="H18" s="298">
        <f t="shared" si="1"/>
        <v>-0.21522096868621338</v>
      </c>
      <c r="I18" s="282">
        <f t="shared" si="2"/>
        <v>-381386</v>
      </c>
      <c r="J18" s="275">
        <f t="shared" si="3"/>
        <v>-0.14787808101953542</v>
      </c>
    </row>
    <row r="19" spans="1:10" s="30" customFormat="1" ht="18" customHeight="1">
      <c r="A19" s="293" t="s">
        <v>308</v>
      </c>
      <c r="B19" s="296">
        <v>303544</v>
      </c>
      <c r="C19" s="291">
        <v>5807</v>
      </c>
      <c r="D19" s="291">
        <v>1146262</v>
      </c>
      <c r="E19" s="291">
        <v>94785</v>
      </c>
      <c r="F19" s="297">
        <v>66189</v>
      </c>
      <c r="G19" s="290">
        <f t="shared" si="0"/>
        <v>842718</v>
      </c>
      <c r="H19" s="299">
        <f t="shared" si="1"/>
        <v>2.7762630788287694</v>
      </c>
      <c r="I19" s="288">
        <f t="shared" si="2"/>
        <v>-1080073</v>
      </c>
      <c r="J19" s="289">
        <f t="shared" si="3"/>
        <v>-0.94225665685506454</v>
      </c>
    </row>
    <row r="20" spans="1:10" s="30" customFormat="1" ht="18" customHeight="1">
      <c r="A20" s="292" t="s">
        <v>309</v>
      </c>
      <c r="B20" s="294">
        <v>15175245</v>
      </c>
      <c r="C20" s="154">
        <v>10582054</v>
      </c>
      <c r="D20" s="154">
        <v>26001075</v>
      </c>
      <c r="E20" s="154">
        <v>18330197</v>
      </c>
      <c r="F20" s="295">
        <v>23053995</v>
      </c>
      <c r="G20" s="280">
        <f t="shared" si="0"/>
        <v>10825830</v>
      </c>
      <c r="H20" s="298">
        <f t="shared" si="1"/>
        <v>0.71338749390866507</v>
      </c>
      <c r="I20" s="282">
        <f t="shared" si="2"/>
        <v>-2947080</v>
      </c>
      <c r="J20" s="275">
        <f t="shared" si="3"/>
        <v>-0.11334454440826004</v>
      </c>
    </row>
    <row r="21" spans="1:10" s="30" customFormat="1" ht="18" customHeight="1">
      <c r="A21" s="293" t="s">
        <v>310</v>
      </c>
      <c r="B21" s="296">
        <v>215331</v>
      </c>
      <c r="C21" s="291">
        <v>640314</v>
      </c>
      <c r="D21" s="291">
        <v>586793</v>
      </c>
      <c r="E21" s="291">
        <v>717179</v>
      </c>
      <c r="F21" s="297">
        <v>633810</v>
      </c>
      <c r="G21" s="290">
        <f t="shared" si="0"/>
        <v>371462</v>
      </c>
      <c r="H21" s="299">
        <f t="shared" si="1"/>
        <v>1.725074420311056</v>
      </c>
      <c r="I21" s="288">
        <f t="shared" si="2"/>
        <v>47017</v>
      </c>
      <c r="J21" s="289">
        <f t="shared" si="3"/>
        <v>8.0125359368635962E-2</v>
      </c>
    </row>
    <row r="22" spans="1:10" s="30" customFormat="1" ht="18" customHeight="1">
      <c r="A22" s="292" t="s">
        <v>311</v>
      </c>
      <c r="B22" s="294">
        <v>13750291</v>
      </c>
      <c r="C22" s="154">
        <v>4961843</v>
      </c>
      <c r="D22" s="154">
        <v>4591240</v>
      </c>
      <c r="E22" s="154">
        <v>4987399</v>
      </c>
      <c r="F22" s="295">
        <v>8150311</v>
      </c>
      <c r="G22" s="280">
        <f t="shared" si="0"/>
        <v>-9159051</v>
      </c>
      <c r="H22" s="298">
        <f t="shared" si="1"/>
        <v>-0.66609870292926887</v>
      </c>
      <c r="I22" s="282">
        <f t="shared" si="2"/>
        <v>3559071</v>
      </c>
      <c r="J22" s="275">
        <f t="shared" si="3"/>
        <v>0.77518731323128387</v>
      </c>
    </row>
    <row r="23" spans="1:10" s="30" customFormat="1" ht="18" customHeight="1">
      <c r="A23" s="293" t="s">
        <v>312</v>
      </c>
      <c r="B23" s="296">
        <v>421983</v>
      </c>
      <c r="C23" s="291">
        <v>169540</v>
      </c>
      <c r="D23" s="291">
        <v>934758</v>
      </c>
      <c r="E23" s="291">
        <v>1566561</v>
      </c>
      <c r="F23" s="297">
        <v>2416013</v>
      </c>
      <c r="G23" s="290">
        <f t="shared" si="0"/>
        <v>512775</v>
      </c>
      <c r="H23" s="299">
        <f t="shared" si="1"/>
        <v>1.2151555868364365</v>
      </c>
      <c r="I23" s="288">
        <f t="shared" si="2"/>
        <v>1481255</v>
      </c>
      <c r="J23" s="289">
        <f t="shared" si="3"/>
        <v>1.5846400886646597</v>
      </c>
    </row>
    <row r="24" spans="1:10" s="30" customFormat="1" ht="18" customHeight="1">
      <c r="A24" s="292" t="s">
        <v>313</v>
      </c>
      <c r="B24" s="294">
        <v>63101324</v>
      </c>
      <c r="C24" s="154">
        <v>53233509</v>
      </c>
      <c r="D24" s="154">
        <v>69572145</v>
      </c>
      <c r="E24" s="154">
        <v>68370468</v>
      </c>
      <c r="F24" s="295">
        <v>135843659</v>
      </c>
      <c r="G24" s="280">
        <f t="shared" si="0"/>
        <v>6470821</v>
      </c>
      <c r="H24" s="298">
        <f t="shared" si="1"/>
        <v>0.10254651709051303</v>
      </c>
      <c r="I24" s="282">
        <f t="shared" si="2"/>
        <v>66271514</v>
      </c>
      <c r="J24" s="275">
        <f t="shared" si="3"/>
        <v>0.95255815384159848</v>
      </c>
    </row>
    <row r="25" spans="1:10" s="30" customFormat="1" ht="18" customHeight="1">
      <c r="A25" s="293" t="s">
        <v>314</v>
      </c>
      <c r="B25" s="296">
        <v>6424586</v>
      </c>
      <c r="C25" s="291">
        <v>11197200</v>
      </c>
      <c r="D25" s="291">
        <v>7130201</v>
      </c>
      <c r="E25" s="291">
        <v>7039215</v>
      </c>
      <c r="F25" s="297">
        <v>7956999</v>
      </c>
      <c r="G25" s="290">
        <f t="shared" si="0"/>
        <v>705615</v>
      </c>
      <c r="H25" s="299">
        <f t="shared" si="1"/>
        <v>0.10983042331443614</v>
      </c>
      <c r="I25" s="288">
        <f t="shared" si="2"/>
        <v>826798</v>
      </c>
      <c r="J25" s="289">
        <f t="shared" si="3"/>
        <v>0.1159571798887577</v>
      </c>
    </row>
    <row r="26" spans="1:10" s="30" customFormat="1" ht="18" customHeight="1">
      <c r="A26" s="292" t="s">
        <v>315</v>
      </c>
      <c r="B26" s="294">
        <v>7668440</v>
      </c>
      <c r="C26" s="154">
        <v>8307614</v>
      </c>
      <c r="D26" s="154">
        <v>9267864</v>
      </c>
      <c r="E26" s="154">
        <v>10011486</v>
      </c>
      <c r="F26" s="295">
        <v>11704472</v>
      </c>
      <c r="G26" s="280">
        <f t="shared" si="0"/>
        <v>1599424</v>
      </c>
      <c r="H26" s="298">
        <f t="shared" si="1"/>
        <v>0.20857227806437814</v>
      </c>
      <c r="I26" s="282">
        <f t="shared" si="2"/>
        <v>2436608</v>
      </c>
      <c r="J26" s="275">
        <f t="shared" si="3"/>
        <v>0.26290933919617293</v>
      </c>
    </row>
    <row r="27" spans="1:10" s="30" customFormat="1" ht="18" customHeight="1">
      <c r="A27" s="293" t="s">
        <v>316</v>
      </c>
      <c r="B27" s="296">
        <v>3469058</v>
      </c>
      <c r="C27" s="291">
        <v>3646766</v>
      </c>
      <c r="D27" s="291">
        <v>4978211</v>
      </c>
      <c r="E27" s="291">
        <v>3726519</v>
      </c>
      <c r="F27" s="297">
        <v>5459348</v>
      </c>
      <c r="G27" s="290">
        <f t="shared" si="0"/>
        <v>1509153</v>
      </c>
      <c r="H27" s="299">
        <f t="shared" si="1"/>
        <v>0.43503250738384885</v>
      </c>
      <c r="I27" s="288">
        <f t="shared" si="2"/>
        <v>481137</v>
      </c>
      <c r="J27" s="289">
        <f t="shared" si="3"/>
        <v>9.6648575160835887E-2</v>
      </c>
    </row>
    <row r="28" spans="1:10" s="30" customFormat="1" ht="30" customHeight="1">
      <c r="A28" s="292" t="s">
        <v>317</v>
      </c>
      <c r="B28" s="294">
        <v>2505096</v>
      </c>
      <c r="C28" s="154">
        <v>380564</v>
      </c>
      <c r="D28" s="154">
        <v>1917332</v>
      </c>
      <c r="E28" s="154">
        <v>1212987</v>
      </c>
      <c r="F28" s="295">
        <v>4172367</v>
      </c>
      <c r="G28" s="280">
        <f t="shared" si="0"/>
        <v>-587764</v>
      </c>
      <c r="H28" s="298">
        <f t="shared" si="1"/>
        <v>-0.2346273356390334</v>
      </c>
      <c r="I28" s="282">
        <f t="shared" si="2"/>
        <v>2255035</v>
      </c>
      <c r="J28" s="275">
        <f t="shared" si="3"/>
        <v>1.1761317288815918</v>
      </c>
    </row>
    <row r="29" spans="1:10" s="30" customFormat="1" ht="18" customHeight="1">
      <c r="A29" s="293" t="s">
        <v>318</v>
      </c>
      <c r="B29" s="296">
        <v>986512</v>
      </c>
      <c r="C29" s="291">
        <v>1580174</v>
      </c>
      <c r="D29" s="291">
        <v>1260653</v>
      </c>
      <c r="E29" s="291">
        <v>1533722</v>
      </c>
      <c r="F29" s="297">
        <v>2307007</v>
      </c>
      <c r="G29" s="290">
        <f t="shared" si="0"/>
        <v>274141</v>
      </c>
      <c r="H29" s="299">
        <f t="shared" si="1"/>
        <v>0.2778891691129961</v>
      </c>
      <c r="I29" s="288">
        <f t="shared" si="2"/>
        <v>1046354</v>
      </c>
      <c r="J29" s="289">
        <f t="shared" si="3"/>
        <v>0.83000952680872531</v>
      </c>
    </row>
    <row r="30" spans="1:10" s="30" customFormat="1" ht="18" customHeight="1">
      <c r="A30" s="292" t="s">
        <v>319</v>
      </c>
      <c r="B30" s="294">
        <v>18317634</v>
      </c>
      <c r="C30" s="154">
        <v>29228007</v>
      </c>
      <c r="D30" s="154">
        <v>22058472</v>
      </c>
      <c r="E30" s="154">
        <v>22544155</v>
      </c>
      <c r="F30" s="295">
        <v>30209213</v>
      </c>
      <c r="G30" s="280">
        <f t="shared" si="0"/>
        <v>3740838</v>
      </c>
      <c r="H30" s="298">
        <f t="shared" si="1"/>
        <v>0.20422058875070875</v>
      </c>
      <c r="I30" s="282">
        <f t="shared" si="2"/>
        <v>8150741</v>
      </c>
      <c r="J30" s="275">
        <f t="shared" si="3"/>
        <v>0.3695061471166271</v>
      </c>
    </row>
    <row r="31" spans="1:10" s="30" customFormat="1" ht="30" customHeight="1">
      <c r="A31" s="293" t="s">
        <v>320</v>
      </c>
      <c r="B31" s="296">
        <v>1979190</v>
      </c>
      <c r="C31" s="291">
        <v>6848890</v>
      </c>
      <c r="D31" s="291">
        <v>1090818</v>
      </c>
      <c r="E31" s="291">
        <v>4424181</v>
      </c>
      <c r="F31" s="297">
        <v>3508289</v>
      </c>
      <c r="G31" s="290">
        <f t="shared" si="0"/>
        <v>-888372</v>
      </c>
      <c r="H31" s="299">
        <f t="shared" si="1"/>
        <v>-0.44885635032513299</v>
      </c>
      <c r="I31" s="288">
        <f t="shared" si="2"/>
        <v>2417471</v>
      </c>
      <c r="J31" s="289">
        <f t="shared" si="3"/>
        <v>2.216200136044693</v>
      </c>
    </row>
    <row r="32" spans="1:10" s="30" customFormat="1" ht="30" customHeight="1">
      <c r="A32" s="292" t="s">
        <v>321</v>
      </c>
      <c r="B32" s="294">
        <v>1415982</v>
      </c>
      <c r="C32" s="154">
        <v>1398018</v>
      </c>
      <c r="D32" s="154">
        <v>1975130</v>
      </c>
      <c r="E32" s="154">
        <v>2024616</v>
      </c>
      <c r="F32" s="295">
        <v>1691180</v>
      </c>
      <c r="G32" s="280">
        <f t="shared" si="0"/>
        <v>559148</v>
      </c>
      <c r="H32" s="298">
        <f t="shared" si="1"/>
        <v>0.3948835507796003</v>
      </c>
      <c r="I32" s="282">
        <f t="shared" si="2"/>
        <v>-283950</v>
      </c>
      <c r="J32" s="275">
        <f t="shared" si="3"/>
        <v>-0.14376268903818989</v>
      </c>
    </row>
    <row r="33" spans="1:10" s="30" customFormat="1" ht="30" customHeight="1">
      <c r="A33" s="293" t="s">
        <v>322</v>
      </c>
      <c r="B33" s="296">
        <v>131940</v>
      </c>
      <c r="C33" s="291">
        <v>127814</v>
      </c>
      <c r="D33" s="291">
        <v>142814</v>
      </c>
      <c r="E33" s="291">
        <v>170329</v>
      </c>
      <c r="F33" s="297">
        <v>107273</v>
      </c>
      <c r="G33" s="290">
        <f t="shared" si="0"/>
        <v>10874</v>
      </c>
      <c r="H33" s="299">
        <f t="shared" si="1"/>
        <v>8.241624981051994E-2</v>
      </c>
      <c r="I33" s="288">
        <f t="shared" si="2"/>
        <v>-35541</v>
      </c>
      <c r="J33" s="289">
        <f t="shared" si="3"/>
        <v>-0.24886215637122411</v>
      </c>
    </row>
    <row r="34" spans="1:10" s="30" customFormat="1" ht="30" customHeight="1">
      <c r="A34" s="292" t="s">
        <v>323</v>
      </c>
      <c r="B34" s="294">
        <v>2117648</v>
      </c>
      <c r="C34" s="154">
        <v>4441594</v>
      </c>
      <c r="D34" s="154">
        <v>2497322</v>
      </c>
      <c r="E34" s="154">
        <v>3675043</v>
      </c>
      <c r="F34" s="295">
        <v>5074678</v>
      </c>
      <c r="G34" s="280">
        <f t="shared" si="0"/>
        <v>379674</v>
      </c>
      <c r="H34" s="298">
        <f t="shared" si="1"/>
        <v>0.17929042031536874</v>
      </c>
      <c r="I34" s="282">
        <f t="shared" si="2"/>
        <v>2577356</v>
      </c>
      <c r="J34" s="275">
        <f t="shared" si="3"/>
        <v>1.0320479297423399</v>
      </c>
    </row>
    <row r="35" spans="1:10" s="30" customFormat="1" ht="30" customHeight="1">
      <c r="A35" s="293" t="s">
        <v>342</v>
      </c>
      <c r="B35" s="296">
        <v>214373</v>
      </c>
      <c r="C35" s="291">
        <v>196656</v>
      </c>
      <c r="D35" s="291">
        <v>74270</v>
      </c>
      <c r="E35" s="291">
        <v>254901</v>
      </c>
      <c r="F35" s="297">
        <v>553668</v>
      </c>
      <c r="G35" s="290">
        <f t="shared" ref="G35" si="4">+D35-B35</f>
        <v>-140103</v>
      </c>
      <c r="H35" s="299">
        <f t="shared" ref="H35" si="5">+G35/B35</f>
        <v>-0.65354778820093951</v>
      </c>
      <c r="I35" s="288">
        <f t="shared" ref="I35" si="6">+F35-D35</f>
        <v>479398</v>
      </c>
      <c r="J35" s="289">
        <f t="shared" ref="J35" si="7">+I35/D35</f>
        <v>6.4548000538575465</v>
      </c>
    </row>
    <row r="36" spans="1:10" s="30" customFormat="1" ht="18" customHeight="1">
      <c r="A36" s="292" t="s">
        <v>324</v>
      </c>
      <c r="B36" s="294">
        <v>28180177</v>
      </c>
      <c r="C36" s="154">
        <v>84564945</v>
      </c>
      <c r="D36" s="154">
        <v>33621365</v>
      </c>
      <c r="E36" s="154">
        <v>32784455</v>
      </c>
      <c r="F36" s="295">
        <v>47060486</v>
      </c>
      <c r="G36" s="280">
        <f t="shared" si="0"/>
        <v>5441188</v>
      </c>
      <c r="H36" s="298">
        <f t="shared" si="1"/>
        <v>0.19308565733990954</v>
      </c>
      <c r="I36" s="282">
        <f t="shared" si="2"/>
        <v>13439121</v>
      </c>
      <c r="J36" s="275">
        <f t="shared" si="3"/>
        <v>0.39971967229765953</v>
      </c>
    </row>
    <row r="37" spans="1:10" s="30" customFormat="1" ht="18" customHeight="1">
      <c r="A37" s="293" t="s">
        <v>325</v>
      </c>
      <c r="B37" s="296">
        <v>234553</v>
      </c>
      <c r="C37" s="291">
        <v>348759</v>
      </c>
      <c r="D37" s="291">
        <v>324329</v>
      </c>
      <c r="E37" s="291">
        <v>409064</v>
      </c>
      <c r="F37" s="297">
        <v>341767</v>
      </c>
      <c r="G37" s="290">
        <f t="shared" si="0"/>
        <v>89776</v>
      </c>
      <c r="H37" s="299">
        <f t="shared" si="1"/>
        <v>0.38275357808256555</v>
      </c>
      <c r="I37" s="288">
        <f t="shared" si="2"/>
        <v>17438</v>
      </c>
      <c r="J37" s="289">
        <f t="shared" si="3"/>
        <v>5.3766391534522041E-2</v>
      </c>
    </row>
    <row r="38" spans="1:10" s="30" customFormat="1" ht="18" customHeight="1">
      <c r="A38" s="292" t="s">
        <v>326</v>
      </c>
      <c r="B38" s="294">
        <v>275282</v>
      </c>
      <c r="C38" s="154">
        <v>327279</v>
      </c>
      <c r="D38" s="154">
        <v>397222</v>
      </c>
      <c r="E38" s="154">
        <v>270861</v>
      </c>
      <c r="F38" s="295">
        <v>732197</v>
      </c>
      <c r="G38" s="280">
        <f t="shared" si="0"/>
        <v>121940</v>
      </c>
      <c r="H38" s="298">
        <f t="shared" si="1"/>
        <v>0.44296394242994458</v>
      </c>
      <c r="I38" s="282">
        <f t="shared" si="2"/>
        <v>334975</v>
      </c>
      <c r="J38" s="275">
        <f t="shared" si="3"/>
        <v>0.84329417806667306</v>
      </c>
    </row>
    <row r="39" spans="1:10" s="30" customFormat="1" ht="18" customHeight="1">
      <c r="A39" s="293" t="s">
        <v>327</v>
      </c>
      <c r="B39" s="296">
        <v>6082032</v>
      </c>
      <c r="C39" s="291">
        <v>6267246</v>
      </c>
      <c r="D39" s="291">
        <v>7296994</v>
      </c>
      <c r="E39" s="291">
        <v>6605554</v>
      </c>
      <c r="F39" s="297">
        <v>7370025</v>
      </c>
      <c r="G39" s="290">
        <f t="shared" si="0"/>
        <v>1214962</v>
      </c>
      <c r="H39" s="299">
        <f t="shared" si="1"/>
        <v>0.1997625135809874</v>
      </c>
      <c r="I39" s="288">
        <f t="shared" si="2"/>
        <v>73031</v>
      </c>
      <c r="J39" s="289">
        <f t="shared" si="3"/>
        <v>1.000836782927326E-2</v>
      </c>
    </row>
    <row r="40" spans="1:10" s="30" customFormat="1" ht="18" customHeight="1">
      <c r="A40" s="292" t="s">
        <v>328</v>
      </c>
      <c r="B40" s="294">
        <v>78782</v>
      </c>
      <c r="C40" s="154">
        <v>155808</v>
      </c>
      <c r="D40" s="154">
        <v>153016</v>
      </c>
      <c r="E40" s="154">
        <v>248515</v>
      </c>
      <c r="F40" s="295">
        <v>252510</v>
      </c>
      <c r="G40" s="280">
        <f t="shared" si="0"/>
        <v>74234</v>
      </c>
      <c r="H40" s="298">
        <f t="shared" si="1"/>
        <v>0.94227107714960268</v>
      </c>
      <c r="I40" s="282">
        <f t="shared" si="2"/>
        <v>99494</v>
      </c>
      <c r="J40" s="275">
        <f t="shared" si="3"/>
        <v>0.65021958488001252</v>
      </c>
    </row>
    <row r="41" spans="1:10" s="30" customFormat="1" ht="30" customHeight="1">
      <c r="A41" s="293" t="s">
        <v>329</v>
      </c>
      <c r="B41" s="296">
        <v>881263</v>
      </c>
      <c r="C41" s="291">
        <v>3662880</v>
      </c>
      <c r="D41" s="291">
        <v>175264166</v>
      </c>
      <c r="E41" s="291">
        <v>175485102</v>
      </c>
      <c r="F41" s="297">
        <v>3429588</v>
      </c>
      <c r="G41" s="290">
        <f t="shared" si="0"/>
        <v>174382903</v>
      </c>
      <c r="H41" s="299">
        <f t="shared" si="1"/>
        <v>197.87838931170376</v>
      </c>
      <c r="I41" s="288">
        <f t="shared" si="2"/>
        <v>-171834578</v>
      </c>
      <c r="J41" s="289">
        <f t="shared" si="3"/>
        <v>-0.98043189273499298</v>
      </c>
    </row>
    <row r="42" spans="1:10" s="30" customFormat="1" ht="30" customHeight="1">
      <c r="A42" s="292" t="s">
        <v>330</v>
      </c>
      <c r="B42" s="294">
        <v>1500044</v>
      </c>
      <c r="C42" s="154">
        <v>2275848</v>
      </c>
      <c r="D42" s="154">
        <v>3035348</v>
      </c>
      <c r="E42" s="154">
        <v>1913441</v>
      </c>
      <c r="F42" s="295">
        <v>2905268</v>
      </c>
      <c r="G42" s="280">
        <f t="shared" si="0"/>
        <v>1535304</v>
      </c>
      <c r="H42" s="298">
        <f t="shared" si="1"/>
        <v>1.0235059771580033</v>
      </c>
      <c r="I42" s="282">
        <f t="shared" si="2"/>
        <v>-130080</v>
      </c>
      <c r="J42" s="275">
        <f t="shared" si="3"/>
        <v>-4.285505319324176E-2</v>
      </c>
    </row>
    <row r="43" spans="1:10" s="30" customFormat="1" ht="18" customHeight="1">
      <c r="A43" s="293" t="s">
        <v>331</v>
      </c>
      <c r="B43" s="296">
        <v>462196</v>
      </c>
      <c r="C43" s="291">
        <v>649053</v>
      </c>
      <c r="D43" s="291">
        <v>687590</v>
      </c>
      <c r="E43" s="291">
        <v>1318235</v>
      </c>
      <c r="F43" s="297">
        <v>1475219</v>
      </c>
      <c r="G43" s="290">
        <f t="shared" si="0"/>
        <v>225394</v>
      </c>
      <c r="H43" s="299">
        <f t="shared" si="1"/>
        <v>0.48765891526538524</v>
      </c>
      <c r="I43" s="288">
        <f t="shared" si="2"/>
        <v>787629</v>
      </c>
      <c r="J43" s="289">
        <f t="shared" si="3"/>
        <v>1.145492226472171</v>
      </c>
    </row>
    <row r="44" spans="1:10" s="30" customFormat="1" ht="18" customHeight="1">
      <c r="A44" s="292" t="s">
        <v>332</v>
      </c>
      <c r="B44" s="294">
        <v>9181979</v>
      </c>
      <c r="C44" s="154">
        <v>8995666</v>
      </c>
      <c r="D44" s="154">
        <v>9825353</v>
      </c>
      <c r="E44" s="154">
        <v>7654229</v>
      </c>
      <c r="F44" s="295">
        <v>15285369</v>
      </c>
      <c r="G44" s="280">
        <f t="shared" si="0"/>
        <v>643374</v>
      </c>
      <c r="H44" s="298">
        <f t="shared" si="1"/>
        <v>7.0069208391785695E-2</v>
      </c>
      <c r="I44" s="282">
        <f t="shared" si="2"/>
        <v>5460016</v>
      </c>
      <c r="J44" s="275">
        <f t="shared" si="3"/>
        <v>0.55570685348404281</v>
      </c>
    </row>
    <row r="45" spans="1:10" s="30" customFormat="1" ht="18" customHeight="1">
      <c r="A45" s="293" t="s">
        <v>333</v>
      </c>
      <c r="B45" s="296">
        <v>633995</v>
      </c>
      <c r="C45" s="291">
        <v>263427</v>
      </c>
      <c r="D45" s="291">
        <v>453607</v>
      </c>
      <c r="E45" s="291">
        <v>671837</v>
      </c>
      <c r="F45" s="297">
        <v>2818036</v>
      </c>
      <c r="G45" s="290">
        <f t="shared" si="0"/>
        <v>-180388</v>
      </c>
      <c r="H45" s="299">
        <f t="shared" si="1"/>
        <v>-0.28452590320112936</v>
      </c>
      <c r="I45" s="288">
        <f t="shared" si="2"/>
        <v>2364429</v>
      </c>
      <c r="J45" s="289">
        <f t="shared" si="3"/>
        <v>5.2125055389356865</v>
      </c>
    </row>
    <row r="46" spans="1:10" s="30" customFormat="1" ht="18" customHeight="1">
      <c r="A46" s="292" t="s">
        <v>334</v>
      </c>
      <c r="B46" s="294">
        <v>8270</v>
      </c>
      <c r="C46" s="154">
        <v>38222</v>
      </c>
      <c r="D46" s="154">
        <v>12000</v>
      </c>
      <c r="E46" s="154">
        <v>12000</v>
      </c>
      <c r="F46" s="295">
        <v>13000</v>
      </c>
      <c r="G46" s="280">
        <f t="shared" si="0"/>
        <v>3730</v>
      </c>
      <c r="H46" s="298">
        <f t="shared" si="1"/>
        <v>0.45102781136638453</v>
      </c>
      <c r="I46" s="282">
        <f t="shared" si="2"/>
        <v>1000</v>
      </c>
      <c r="J46" s="275">
        <f t="shared" si="3"/>
        <v>8.3333333333333329E-2</v>
      </c>
    </row>
    <row r="47" spans="1:10" s="30" customFormat="1" ht="18" customHeight="1">
      <c r="A47" s="293" t="s">
        <v>335</v>
      </c>
      <c r="B47" s="296">
        <v>590800</v>
      </c>
      <c r="C47" s="291">
        <v>157210</v>
      </c>
      <c r="D47" s="291">
        <v>227044</v>
      </c>
      <c r="E47" s="291">
        <v>424161</v>
      </c>
      <c r="F47" s="297">
        <v>505000</v>
      </c>
      <c r="G47" s="290">
        <f t="shared" si="0"/>
        <v>-363756</v>
      </c>
      <c r="H47" s="299">
        <f t="shared" si="1"/>
        <v>-0.6157007447528775</v>
      </c>
      <c r="I47" s="288">
        <f t="shared" si="2"/>
        <v>277956</v>
      </c>
      <c r="J47" s="289">
        <f t="shared" si="3"/>
        <v>1.2242384735998308</v>
      </c>
    </row>
    <row r="48" spans="1:10" s="30" customFormat="1" ht="18" customHeight="1">
      <c r="A48" s="292" t="s">
        <v>336</v>
      </c>
      <c r="B48" s="294">
        <v>5162947</v>
      </c>
      <c r="C48" s="154">
        <v>1092454</v>
      </c>
      <c r="D48" s="154">
        <v>6207716</v>
      </c>
      <c r="E48" s="154">
        <v>1128441</v>
      </c>
      <c r="F48" s="295">
        <v>5114730</v>
      </c>
      <c r="G48" s="280">
        <f t="shared" si="0"/>
        <v>1044769</v>
      </c>
      <c r="H48" s="298">
        <f t="shared" si="1"/>
        <v>0.20235904029229818</v>
      </c>
      <c r="I48" s="282">
        <f t="shared" si="2"/>
        <v>-1092986</v>
      </c>
      <c r="J48" s="275">
        <f t="shared" si="3"/>
        <v>-0.17606894387565411</v>
      </c>
    </row>
    <row r="49" spans="1:10" s="30" customFormat="1" ht="18" customHeight="1">
      <c r="A49" s="293" t="s">
        <v>337</v>
      </c>
      <c r="B49" s="296">
        <v>247571315</v>
      </c>
      <c r="C49" s="291">
        <v>147859356</v>
      </c>
      <c r="D49" s="291">
        <v>247391796</v>
      </c>
      <c r="E49" s="291">
        <v>123776135</v>
      </c>
      <c r="F49" s="297">
        <v>152233581</v>
      </c>
      <c r="G49" s="290">
        <f t="shared" si="0"/>
        <v>-179519</v>
      </c>
      <c r="H49" s="299">
        <f t="shared" si="1"/>
        <v>-7.2512035572457176E-4</v>
      </c>
      <c r="I49" s="288">
        <f t="shared" si="2"/>
        <v>-95158215</v>
      </c>
      <c r="J49" s="289">
        <f t="shared" si="3"/>
        <v>-0.38464579884451788</v>
      </c>
    </row>
    <row r="50" spans="1:10" s="30" customFormat="1" ht="18" customHeight="1">
      <c r="A50" s="292" t="s">
        <v>338</v>
      </c>
      <c r="B50" s="294">
        <v>514649</v>
      </c>
      <c r="C50" s="154">
        <v>887632</v>
      </c>
      <c r="D50" s="154">
        <v>745750</v>
      </c>
      <c r="E50" s="154">
        <v>1039695</v>
      </c>
      <c r="F50" s="295">
        <v>9110017</v>
      </c>
      <c r="G50" s="280">
        <f t="shared" si="0"/>
        <v>231101</v>
      </c>
      <c r="H50" s="298">
        <f t="shared" si="1"/>
        <v>0.44904585455329749</v>
      </c>
      <c r="I50" s="282">
        <f t="shared" si="2"/>
        <v>8364267</v>
      </c>
      <c r="J50" s="275">
        <f t="shared" si="3"/>
        <v>11.2159128394234</v>
      </c>
    </row>
    <row r="51" spans="1:10" s="30" customFormat="1" ht="18" customHeight="1">
      <c r="A51" s="293" t="s">
        <v>339</v>
      </c>
      <c r="B51" s="296">
        <v>3101304</v>
      </c>
      <c r="C51" s="291">
        <v>5553925</v>
      </c>
      <c r="D51" s="291">
        <v>8451918</v>
      </c>
      <c r="E51" s="291">
        <v>9111381</v>
      </c>
      <c r="F51" s="297">
        <v>14104639</v>
      </c>
      <c r="G51" s="290">
        <f t="shared" si="0"/>
        <v>5350614</v>
      </c>
      <c r="H51" s="299">
        <f t="shared" si="1"/>
        <v>1.7252787859558432</v>
      </c>
      <c r="I51" s="288">
        <f t="shared" si="2"/>
        <v>5652721</v>
      </c>
      <c r="J51" s="289">
        <f t="shared" si="3"/>
        <v>0.66880925725971307</v>
      </c>
    </row>
    <row r="52" spans="1:10" s="30" customFormat="1" ht="18" customHeight="1">
      <c r="A52" s="292" t="s">
        <v>340</v>
      </c>
      <c r="B52" s="294">
        <v>262674643</v>
      </c>
      <c r="C52" s="154">
        <v>251922538</v>
      </c>
      <c r="D52" s="154">
        <v>262301554</v>
      </c>
      <c r="E52" s="154">
        <v>291586941</v>
      </c>
      <c r="F52" s="295">
        <v>335140304</v>
      </c>
      <c r="G52" s="280">
        <f t="shared" si="0"/>
        <v>-373089</v>
      </c>
      <c r="H52" s="298">
        <f t="shared" si="1"/>
        <v>-1.4203464626008839E-3</v>
      </c>
      <c r="I52" s="282">
        <f t="shared" si="2"/>
        <v>72838750</v>
      </c>
      <c r="J52" s="275">
        <f t="shared" si="3"/>
        <v>0.27769088245660944</v>
      </c>
    </row>
    <row r="53" spans="1:10" s="30" customFormat="1" ht="18" customHeight="1">
      <c r="A53" s="293" t="s">
        <v>341</v>
      </c>
      <c r="B53" s="296">
        <v>55580270</v>
      </c>
      <c r="C53" s="291">
        <v>122371208</v>
      </c>
      <c r="D53" s="291">
        <v>141247066</v>
      </c>
      <c r="E53" s="291">
        <v>148412986</v>
      </c>
      <c r="F53" s="297">
        <v>155172037</v>
      </c>
      <c r="G53" s="290">
        <f t="shared" si="0"/>
        <v>85666796</v>
      </c>
      <c r="H53" s="299">
        <f t="shared" si="1"/>
        <v>1.5413166578715793</v>
      </c>
      <c r="I53" s="288">
        <f t="shared" si="2"/>
        <v>13924971</v>
      </c>
      <c r="J53" s="289">
        <f t="shared" si="3"/>
        <v>9.8585913281908452E-2</v>
      </c>
    </row>
    <row r="54" spans="1:10" s="30" customFormat="1" ht="25.25" customHeight="1" thickBot="1">
      <c r="A54" s="286" t="s">
        <v>10</v>
      </c>
      <c r="B54" s="283">
        <f>SUM(B6:B53)</f>
        <v>787051263</v>
      </c>
      <c r="C54" s="276">
        <f>SUM(C6:C53)</f>
        <v>794110199</v>
      </c>
      <c r="D54" s="276">
        <f>SUM(D6:D53)</f>
        <v>1074594016</v>
      </c>
      <c r="E54" s="276">
        <f>SUM(E6:E53)</f>
        <v>974445484</v>
      </c>
      <c r="F54" s="287">
        <f>SUM(F6:F53)</f>
        <v>1019681416</v>
      </c>
      <c r="G54" s="281">
        <f>+D54-B54</f>
        <v>287542753</v>
      </c>
      <c r="H54" s="238">
        <f>+G54/B54</f>
        <v>0.36534183542756093</v>
      </c>
      <c r="I54" s="283">
        <f>+F54-D54</f>
        <v>-54912600</v>
      </c>
      <c r="J54" s="235">
        <f>+I54/D54</f>
        <v>-5.1100787071570668E-2</v>
      </c>
    </row>
    <row r="55" spans="1:10" ht="12" thickTop="1">
      <c r="A55" s="27" t="s">
        <v>87</v>
      </c>
      <c r="B55" s="277"/>
      <c r="C55" s="277"/>
      <c r="D55" s="277"/>
      <c r="E55" s="277"/>
      <c r="F55" s="277"/>
      <c r="G55" s="277"/>
      <c r="H55" s="271"/>
      <c r="I55" s="277"/>
    </row>
    <row r="56" spans="1:10">
      <c r="A56" s="27" t="s">
        <v>182</v>
      </c>
      <c r="B56" s="278"/>
      <c r="C56" s="278"/>
      <c r="D56" s="278"/>
      <c r="E56" s="278"/>
      <c r="F56" s="278"/>
      <c r="G56" s="278"/>
      <c r="H56" s="151"/>
      <c r="I56" s="278"/>
    </row>
    <row r="57" spans="1:10">
      <c r="A57" s="27" t="s">
        <v>88</v>
      </c>
      <c r="B57" s="277"/>
      <c r="C57" s="277"/>
      <c r="D57" s="277"/>
      <c r="E57" s="277"/>
      <c r="F57" s="277"/>
      <c r="G57" s="277"/>
      <c r="H57" s="271"/>
      <c r="I57" s="277"/>
    </row>
    <row r="58" spans="1:10">
      <c r="A58" s="14"/>
      <c r="B58" s="277"/>
      <c r="C58" s="277"/>
      <c r="D58" s="277"/>
      <c r="E58" s="277"/>
      <c r="F58" s="277"/>
      <c r="G58" s="277"/>
      <c r="H58" s="271"/>
      <c r="I58" s="277"/>
    </row>
    <row r="59" spans="1:10">
      <c r="A59" s="28" t="s">
        <v>188</v>
      </c>
      <c r="B59" s="279"/>
    </row>
    <row r="60" spans="1:10">
      <c r="A60" s="28" t="s">
        <v>192</v>
      </c>
      <c r="B60" s="279"/>
    </row>
  </sheetData>
  <mergeCells count="13">
    <mergeCell ref="H4:H5"/>
    <mergeCell ref="I4:I5"/>
    <mergeCell ref="J4:J5"/>
    <mergeCell ref="A1:J1"/>
    <mergeCell ref="A2:J2"/>
    <mergeCell ref="A3:J3"/>
    <mergeCell ref="A4:A5"/>
    <mergeCell ref="B4:B5"/>
    <mergeCell ref="C4:C5"/>
    <mergeCell ref="D4:D5"/>
    <mergeCell ref="E4:E5"/>
    <mergeCell ref="F4:F5"/>
    <mergeCell ref="G4:G5"/>
  </mergeCells>
  <printOptions horizontalCentered="1"/>
  <pageMargins left="0.31496062992125984" right="0.31496062992125984" top="0.74803149606299213" bottom="0.74803149606299213" header="0.31496062992125984" footer="0.31496062992125984"/>
  <pageSetup paperSize="9" scale="70" fitToHeight="0" orientation="landscape" r:id="rId1"/>
  <headerFooter>
    <oddFooter>&amp;C&amp;"Arial,Normal"&amp;10Página N° &amp;P&amp;R&amp;"Arial,Negrita"&amp;10FORMATO 06</oddFooter>
  </headerFooter>
  <rowBreaks count="2" manualBreakCount="2">
    <brk id="31" max="9" man="1"/>
    <brk id="5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pageSetUpPr fitToPage="1"/>
  </sheetPr>
  <dimension ref="A1:R57"/>
  <sheetViews>
    <sheetView view="pageBreakPreview" topLeftCell="A16" zoomScale="70" zoomScaleNormal="110" zoomScaleSheetLayoutView="70" workbookViewId="0">
      <selection activeCell="E140" sqref="E140"/>
    </sheetView>
  </sheetViews>
  <sheetFormatPr baseColWidth="10" defaultColWidth="11.46484375" defaultRowHeight="11.65"/>
  <cols>
    <col min="1" max="1" width="67.796875" style="11" customWidth="1"/>
    <col min="2" max="7" width="14.796875" style="108" customWidth="1"/>
    <col min="8" max="8" width="14.796875" style="272" customWidth="1"/>
    <col min="9" max="9" width="14.796875" style="108" customWidth="1"/>
    <col min="10" max="10" width="14.796875" style="11" customWidth="1"/>
    <col min="11" max="16384" width="11.46484375" style="11"/>
  </cols>
  <sheetData>
    <row r="1" spans="1:18" s="273" customFormat="1" ht="30" customHeight="1">
      <c r="A1" s="1383" t="s">
        <v>174</v>
      </c>
      <c r="B1" s="1383"/>
      <c r="C1" s="1383"/>
      <c r="D1" s="1383"/>
      <c r="E1" s="1383"/>
      <c r="F1" s="1383"/>
      <c r="G1" s="1383"/>
      <c r="H1" s="1383"/>
      <c r="I1" s="1383"/>
      <c r="J1" s="1383"/>
    </row>
    <row r="2" spans="1:18" s="270" customFormat="1" ht="18" customHeight="1">
      <c r="A2" s="1398" t="s">
        <v>227</v>
      </c>
      <c r="B2" s="1398"/>
      <c r="C2" s="1398"/>
      <c r="D2" s="1398"/>
      <c r="E2" s="1398"/>
      <c r="F2" s="1398"/>
      <c r="G2" s="1398"/>
      <c r="H2" s="1398"/>
      <c r="I2" s="1398"/>
      <c r="J2" s="1398"/>
      <c r="K2" s="274"/>
      <c r="L2" s="274"/>
      <c r="M2" s="274"/>
      <c r="N2" s="274"/>
      <c r="O2" s="274"/>
      <c r="P2" s="274"/>
      <c r="Q2" s="274"/>
      <c r="R2" s="274"/>
    </row>
    <row r="3" spans="1:18" s="270" customFormat="1" ht="43.25" customHeight="1" thickBot="1">
      <c r="A3" s="1399" t="s">
        <v>349</v>
      </c>
      <c r="B3" s="1399"/>
      <c r="C3" s="1399"/>
      <c r="D3" s="1399"/>
      <c r="E3" s="1399"/>
      <c r="F3" s="1399"/>
      <c r="G3" s="1399"/>
      <c r="H3" s="1399"/>
      <c r="I3" s="1399"/>
      <c r="J3" s="1399"/>
    </row>
    <row r="4" spans="1:18" ht="25.8" customHeight="1" thickTop="1">
      <c r="A4" s="1392" t="s">
        <v>181</v>
      </c>
      <c r="B4" s="1384" t="s">
        <v>137</v>
      </c>
      <c r="C4" s="1394" t="s">
        <v>86</v>
      </c>
      <c r="D4" s="1394" t="s">
        <v>138</v>
      </c>
      <c r="E4" s="1394" t="s">
        <v>140</v>
      </c>
      <c r="F4" s="1396" t="s">
        <v>139</v>
      </c>
      <c r="G4" s="1384" t="s">
        <v>344</v>
      </c>
      <c r="H4" s="1386" t="s">
        <v>345</v>
      </c>
      <c r="I4" s="1388" t="s">
        <v>346</v>
      </c>
      <c r="J4" s="1390" t="s">
        <v>347</v>
      </c>
    </row>
    <row r="5" spans="1:18" ht="25.8" customHeight="1">
      <c r="A5" s="1393"/>
      <c r="B5" s="1385"/>
      <c r="C5" s="1395"/>
      <c r="D5" s="1395"/>
      <c r="E5" s="1395"/>
      <c r="F5" s="1397"/>
      <c r="G5" s="1385"/>
      <c r="H5" s="1387"/>
      <c r="I5" s="1389"/>
      <c r="J5" s="1391"/>
    </row>
    <row r="6" spans="1:18" s="30" customFormat="1" ht="18" customHeight="1">
      <c r="A6" s="292" t="s">
        <v>295</v>
      </c>
      <c r="B6" s="301">
        <v>987755</v>
      </c>
      <c r="C6" s="300">
        <v>518464</v>
      </c>
      <c r="D6" s="300">
        <v>547565</v>
      </c>
      <c r="E6" s="300">
        <v>534864</v>
      </c>
      <c r="F6" s="302">
        <v>518198</v>
      </c>
      <c r="G6" s="282">
        <f>+D6-B6</f>
        <v>-440190</v>
      </c>
      <c r="H6" s="275">
        <f>+G6/B6</f>
        <v>-0.44564694686435402</v>
      </c>
      <c r="I6" s="280">
        <f>+F6-D6</f>
        <v>-29367</v>
      </c>
      <c r="J6" s="275">
        <f>+I6/D6</f>
        <v>-5.3631988896295418E-2</v>
      </c>
    </row>
    <row r="7" spans="1:18" s="30" customFormat="1" ht="30" customHeight="1">
      <c r="A7" s="293" t="s">
        <v>296</v>
      </c>
      <c r="B7" s="303">
        <v>85200</v>
      </c>
      <c r="C7" s="304">
        <v>119006</v>
      </c>
      <c r="D7" s="304">
        <v>114700</v>
      </c>
      <c r="E7" s="304">
        <v>113445</v>
      </c>
      <c r="F7" s="305"/>
      <c r="G7" s="288">
        <f t="shared" ref="G7:G50" si="0">+D7-B7</f>
        <v>29500</v>
      </c>
      <c r="H7" s="289">
        <f t="shared" ref="H7:H50" si="1">+G7/B7</f>
        <v>0.34624413145539906</v>
      </c>
      <c r="I7" s="290">
        <f t="shared" ref="I7:I50" si="2">+F7-D7</f>
        <v>-114700</v>
      </c>
      <c r="J7" s="289">
        <f t="shared" ref="J7:J50" si="3">+I7/D7</f>
        <v>-1</v>
      </c>
    </row>
    <row r="8" spans="1:18" s="30" customFormat="1" ht="18" customHeight="1">
      <c r="A8" s="292" t="s">
        <v>297</v>
      </c>
      <c r="B8" s="301">
        <v>569418</v>
      </c>
      <c r="C8" s="300">
        <v>541932</v>
      </c>
      <c r="D8" s="300">
        <v>472007</v>
      </c>
      <c r="E8" s="300">
        <v>953563</v>
      </c>
      <c r="F8" s="302">
        <v>249073</v>
      </c>
      <c r="G8" s="282">
        <f t="shared" si="0"/>
        <v>-97411</v>
      </c>
      <c r="H8" s="275">
        <f t="shared" si="1"/>
        <v>-0.17107116389014748</v>
      </c>
      <c r="I8" s="280">
        <f t="shared" si="2"/>
        <v>-222934</v>
      </c>
      <c r="J8" s="275">
        <f t="shared" si="3"/>
        <v>-0.4723107920009661</v>
      </c>
    </row>
    <row r="9" spans="1:18" s="30" customFormat="1" ht="18" customHeight="1">
      <c r="A9" s="293" t="s">
        <v>299</v>
      </c>
      <c r="B9" s="303">
        <v>2112019</v>
      </c>
      <c r="C9" s="304">
        <v>1029416</v>
      </c>
      <c r="D9" s="304">
        <v>1151624</v>
      </c>
      <c r="E9" s="304">
        <v>933501</v>
      </c>
      <c r="F9" s="305">
        <v>289850</v>
      </c>
      <c r="G9" s="288">
        <f t="shared" si="0"/>
        <v>-960395</v>
      </c>
      <c r="H9" s="289">
        <f t="shared" si="1"/>
        <v>-0.45472839022755002</v>
      </c>
      <c r="I9" s="290">
        <f t="shared" si="2"/>
        <v>-861774</v>
      </c>
      <c r="J9" s="289">
        <f t="shared" si="3"/>
        <v>-0.7483119490389224</v>
      </c>
    </row>
    <row r="10" spans="1:18" s="30" customFormat="1" ht="18" customHeight="1">
      <c r="A10" s="292" t="s">
        <v>301</v>
      </c>
      <c r="B10" s="301">
        <v>857361</v>
      </c>
      <c r="C10" s="300">
        <v>470426</v>
      </c>
      <c r="D10" s="300">
        <v>757600</v>
      </c>
      <c r="E10" s="300">
        <v>391721</v>
      </c>
      <c r="F10" s="302">
        <v>367491</v>
      </c>
      <c r="G10" s="282">
        <f t="shared" si="0"/>
        <v>-99761</v>
      </c>
      <c r="H10" s="275">
        <f t="shared" si="1"/>
        <v>-0.11635822016630101</v>
      </c>
      <c r="I10" s="280">
        <f t="shared" si="2"/>
        <v>-390109</v>
      </c>
      <c r="J10" s="275">
        <f t="shared" si="3"/>
        <v>-0.51492740232312562</v>
      </c>
    </row>
    <row r="11" spans="1:18" s="30" customFormat="1" ht="18" customHeight="1">
      <c r="A11" s="293" t="s">
        <v>302</v>
      </c>
      <c r="B11" s="303">
        <v>179395</v>
      </c>
      <c r="C11" s="304">
        <v>149528</v>
      </c>
      <c r="D11" s="304">
        <v>153571</v>
      </c>
      <c r="E11" s="304">
        <v>332417</v>
      </c>
      <c r="F11" s="305">
        <v>68555</v>
      </c>
      <c r="G11" s="288">
        <f t="shared" si="0"/>
        <v>-25824</v>
      </c>
      <c r="H11" s="289">
        <f t="shared" si="1"/>
        <v>-0.1439505002926503</v>
      </c>
      <c r="I11" s="290">
        <f t="shared" si="2"/>
        <v>-85016</v>
      </c>
      <c r="J11" s="289">
        <f t="shared" si="3"/>
        <v>-0.5535941030533108</v>
      </c>
    </row>
    <row r="12" spans="1:18" s="30" customFormat="1" ht="18" customHeight="1">
      <c r="A12" s="292" t="s">
        <v>303</v>
      </c>
      <c r="B12" s="301">
        <v>46750</v>
      </c>
      <c r="C12" s="300">
        <v>65853</v>
      </c>
      <c r="D12" s="300">
        <v>48310</v>
      </c>
      <c r="E12" s="300">
        <v>42210</v>
      </c>
      <c r="F12" s="302">
        <v>130360</v>
      </c>
      <c r="G12" s="282">
        <f t="shared" si="0"/>
        <v>1560</v>
      </c>
      <c r="H12" s="275">
        <f t="shared" si="1"/>
        <v>3.3368983957219253E-2</v>
      </c>
      <c r="I12" s="280">
        <f t="shared" si="2"/>
        <v>82050</v>
      </c>
      <c r="J12" s="275">
        <f t="shared" si="3"/>
        <v>1.6984061270958393</v>
      </c>
    </row>
    <row r="13" spans="1:18" s="30" customFormat="1" ht="18" customHeight="1">
      <c r="A13" s="293" t="s">
        <v>304</v>
      </c>
      <c r="B13" s="303">
        <v>500426</v>
      </c>
      <c r="C13" s="304">
        <v>587832</v>
      </c>
      <c r="D13" s="304">
        <v>315072</v>
      </c>
      <c r="E13" s="304">
        <v>469302</v>
      </c>
      <c r="F13" s="305">
        <v>45615</v>
      </c>
      <c r="G13" s="288">
        <f t="shared" si="0"/>
        <v>-185354</v>
      </c>
      <c r="H13" s="289">
        <f t="shared" si="1"/>
        <v>-0.37039242565334335</v>
      </c>
      <c r="I13" s="290">
        <f t="shared" si="2"/>
        <v>-269457</v>
      </c>
      <c r="J13" s="289">
        <f t="shared" si="3"/>
        <v>-0.85522356794637411</v>
      </c>
    </row>
    <row r="14" spans="1:18" s="30" customFormat="1" ht="18" customHeight="1">
      <c r="A14" s="292" t="s">
        <v>305</v>
      </c>
      <c r="B14" s="301">
        <v>8496</v>
      </c>
      <c r="C14" s="300">
        <v>11073</v>
      </c>
      <c r="D14" s="300">
        <v>0</v>
      </c>
      <c r="E14" s="300">
        <v>10389</v>
      </c>
      <c r="F14" s="302"/>
      <c r="G14" s="282">
        <f t="shared" si="0"/>
        <v>-8496</v>
      </c>
      <c r="H14" s="275">
        <f t="shared" si="1"/>
        <v>-1</v>
      </c>
      <c r="I14" s="280">
        <f t="shared" si="2"/>
        <v>0</v>
      </c>
      <c r="J14" s="275">
        <v>0</v>
      </c>
    </row>
    <row r="15" spans="1:18" s="30" customFormat="1" ht="18" customHeight="1">
      <c r="A15" s="293" t="s">
        <v>306</v>
      </c>
      <c r="B15" s="303">
        <v>38870</v>
      </c>
      <c r="C15" s="304">
        <v>46891</v>
      </c>
      <c r="D15" s="304">
        <v>53350</v>
      </c>
      <c r="E15" s="304">
        <v>78953</v>
      </c>
      <c r="F15" s="305">
        <v>16663</v>
      </c>
      <c r="G15" s="288">
        <f t="shared" si="0"/>
        <v>14480</v>
      </c>
      <c r="H15" s="289">
        <f t="shared" si="1"/>
        <v>0.37252379727296114</v>
      </c>
      <c r="I15" s="290">
        <f t="shared" si="2"/>
        <v>-36687</v>
      </c>
      <c r="J15" s="289">
        <f t="shared" si="3"/>
        <v>-0.68766635426429246</v>
      </c>
    </row>
    <row r="16" spans="1:18" s="30" customFormat="1" ht="30" customHeight="1">
      <c r="A16" s="292" t="s">
        <v>307</v>
      </c>
      <c r="B16" s="301">
        <v>61500</v>
      </c>
      <c r="C16" s="300">
        <v>267978</v>
      </c>
      <c r="D16" s="300">
        <v>91224</v>
      </c>
      <c r="E16" s="300">
        <v>111425</v>
      </c>
      <c r="F16" s="302">
        <v>10000</v>
      </c>
      <c r="G16" s="282">
        <f t="shared" si="0"/>
        <v>29724</v>
      </c>
      <c r="H16" s="275">
        <f t="shared" si="1"/>
        <v>0.48331707317073169</v>
      </c>
      <c r="I16" s="280">
        <f t="shared" si="2"/>
        <v>-81224</v>
      </c>
      <c r="J16" s="275">
        <f t="shared" si="3"/>
        <v>-0.89037972463386827</v>
      </c>
    </row>
    <row r="17" spans="1:10" s="30" customFormat="1" ht="18" customHeight="1">
      <c r="A17" s="293" t="s">
        <v>308</v>
      </c>
      <c r="B17" s="303">
        <v>0</v>
      </c>
      <c r="C17" s="304">
        <v>300</v>
      </c>
      <c r="D17" s="304">
        <v>38125</v>
      </c>
      <c r="E17" s="304">
        <v>0</v>
      </c>
      <c r="F17" s="305"/>
      <c r="G17" s="288">
        <f t="shared" si="0"/>
        <v>38125</v>
      </c>
      <c r="H17" s="289">
        <v>1</v>
      </c>
      <c r="I17" s="290">
        <f t="shared" si="2"/>
        <v>-38125</v>
      </c>
      <c r="J17" s="289">
        <f t="shared" si="3"/>
        <v>-1</v>
      </c>
    </row>
    <row r="18" spans="1:10" s="30" customFormat="1" ht="30" customHeight="1">
      <c r="A18" s="292" t="s">
        <v>309</v>
      </c>
      <c r="B18" s="301">
        <v>2120</v>
      </c>
      <c r="C18" s="300">
        <v>500</v>
      </c>
      <c r="D18" s="300">
        <v>2120</v>
      </c>
      <c r="E18" s="300">
        <v>490</v>
      </c>
      <c r="F18" s="302"/>
      <c r="G18" s="282">
        <f t="shared" si="0"/>
        <v>0</v>
      </c>
      <c r="H18" s="275">
        <f t="shared" si="1"/>
        <v>0</v>
      </c>
      <c r="I18" s="280">
        <f t="shared" si="2"/>
        <v>-2120</v>
      </c>
      <c r="J18" s="275">
        <f t="shared" si="3"/>
        <v>-1</v>
      </c>
    </row>
    <row r="19" spans="1:10" s="30" customFormat="1" ht="18" customHeight="1">
      <c r="A19" s="293" t="s">
        <v>310</v>
      </c>
      <c r="B19" s="303">
        <v>365170</v>
      </c>
      <c r="C19" s="304">
        <v>512645</v>
      </c>
      <c r="D19" s="304">
        <v>441420</v>
      </c>
      <c r="E19" s="304">
        <v>567750</v>
      </c>
      <c r="F19" s="305">
        <v>741580</v>
      </c>
      <c r="G19" s="288">
        <f t="shared" si="0"/>
        <v>76250</v>
      </c>
      <c r="H19" s="289">
        <f t="shared" si="1"/>
        <v>0.20880685708026397</v>
      </c>
      <c r="I19" s="290">
        <f t="shared" si="2"/>
        <v>300160</v>
      </c>
      <c r="J19" s="289">
        <f t="shared" si="3"/>
        <v>0.67998731366952114</v>
      </c>
    </row>
    <row r="20" spans="1:10" s="30" customFormat="1" ht="18" customHeight="1">
      <c r="A20" s="292" t="s">
        <v>311</v>
      </c>
      <c r="B20" s="301">
        <v>1799026</v>
      </c>
      <c r="C20" s="300">
        <v>1945326</v>
      </c>
      <c r="D20" s="300">
        <v>1804610</v>
      </c>
      <c r="E20" s="300">
        <v>1423518</v>
      </c>
      <c r="F20" s="302">
        <v>856598</v>
      </c>
      <c r="G20" s="282">
        <f t="shared" si="0"/>
        <v>5584</v>
      </c>
      <c r="H20" s="275">
        <f t="shared" si="1"/>
        <v>3.103901777962075E-3</v>
      </c>
      <c r="I20" s="280">
        <f t="shared" si="2"/>
        <v>-948012</v>
      </c>
      <c r="J20" s="275">
        <f t="shared" si="3"/>
        <v>-0.52532791018558023</v>
      </c>
    </row>
    <row r="21" spans="1:10" s="30" customFormat="1" ht="18" customHeight="1">
      <c r="A21" s="293" t="s">
        <v>312</v>
      </c>
      <c r="B21" s="303">
        <v>638825</v>
      </c>
      <c r="C21" s="304">
        <v>56119</v>
      </c>
      <c r="D21" s="304">
        <v>271742</v>
      </c>
      <c r="E21" s="304">
        <v>413544</v>
      </c>
      <c r="F21" s="305">
        <v>172072</v>
      </c>
      <c r="G21" s="288">
        <f t="shared" si="0"/>
        <v>-367083</v>
      </c>
      <c r="H21" s="289">
        <f t="shared" si="1"/>
        <v>-0.57462215786796067</v>
      </c>
      <c r="I21" s="290">
        <f t="shared" si="2"/>
        <v>-99670</v>
      </c>
      <c r="J21" s="289">
        <f t="shared" si="3"/>
        <v>-0.36678172678496512</v>
      </c>
    </row>
    <row r="22" spans="1:10" s="30" customFormat="1" ht="18" customHeight="1">
      <c r="A22" s="292" t="s">
        <v>313</v>
      </c>
      <c r="B22" s="301">
        <v>6919070</v>
      </c>
      <c r="C22" s="300">
        <v>3905005</v>
      </c>
      <c r="D22" s="300">
        <v>4895515</v>
      </c>
      <c r="E22" s="300">
        <v>6681704</v>
      </c>
      <c r="F22" s="302">
        <v>4975394</v>
      </c>
      <c r="G22" s="282">
        <f t="shared" si="0"/>
        <v>-2023555</v>
      </c>
      <c r="H22" s="275">
        <f t="shared" si="1"/>
        <v>-0.2924605474435148</v>
      </c>
      <c r="I22" s="280">
        <f t="shared" si="2"/>
        <v>79879</v>
      </c>
      <c r="J22" s="275">
        <f t="shared" si="3"/>
        <v>1.6316771575615639E-2</v>
      </c>
    </row>
    <row r="23" spans="1:10" s="30" customFormat="1" ht="18" customHeight="1">
      <c r="A23" s="293" t="s">
        <v>314</v>
      </c>
      <c r="B23" s="303">
        <v>4191141</v>
      </c>
      <c r="C23" s="304">
        <v>3672024</v>
      </c>
      <c r="D23" s="304">
        <v>3718739</v>
      </c>
      <c r="E23" s="304">
        <v>3648012</v>
      </c>
      <c r="F23" s="305">
        <v>2002560</v>
      </c>
      <c r="G23" s="288">
        <f t="shared" si="0"/>
        <v>-472402</v>
      </c>
      <c r="H23" s="289">
        <f t="shared" si="1"/>
        <v>-0.11271441356900186</v>
      </c>
      <c r="I23" s="290">
        <f t="shared" si="2"/>
        <v>-1716179</v>
      </c>
      <c r="J23" s="289">
        <f t="shared" si="3"/>
        <v>-0.46149487769913405</v>
      </c>
    </row>
    <row r="24" spans="1:10" s="30" customFormat="1" ht="18" customHeight="1">
      <c r="A24" s="292" t="s">
        <v>315</v>
      </c>
      <c r="B24" s="301">
        <v>6099866</v>
      </c>
      <c r="C24" s="300">
        <v>5255572</v>
      </c>
      <c r="D24" s="300">
        <v>6007316</v>
      </c>
      <c r="E24" s="300">
        <v>5368734</v>
      </c>
      <c r="F24" s="302">
        <v>2774693</v>
      </c>
      <c r="G24" s="282">
        <f t="shared" si="0"/>
        <v>-92550</v>
      </c>
      <c r="H24" s="275">
        <f t="shared" si="1"/>
        <v>-1.5172464444300907E-2</v>
      </c>
      <c r="I24" s="280">
        <f t="shared" si="2"/>
        <v>-3232623</v>
      </c>
      <c r="J24" s="275">
        <f t="shared" si="3"/>
        <v>-0.53811435922465212</v>
      </c>
    </row>
    <row r="25" spans="1:10" s="30" customFormat="1" ht="30" customHeight="1">
      <c r="A25" s="293" t="s">
        <v>316</v>
      </c>
      <c r="B25" s="303">
        <v>6086925</v>
      </c>
      <c r="C25" s="304">
        <v>3160952</v>
      </c>
      <c r="D25" s="304">
        <v>2775619</v>
      </c>
      <c r="E25" s="304">
        <v>2384884</v>
      </c>
      <c r="F25" s="305">
        <v>1563407</v>
      </c>
      <c r="G25" s="288">
        <f t="shared" si="0"/>
        <v>-3311306</v>
      </c>
      <c r="H25" s="289">
        <f t="shared" si="1"/>
        <v>-0.54400308858742308</v>
      </c>
      <c r="I25" s="290">
        <f t="shared" si="2"/>
        <v>-1212212</v>
      </c>
      <c r="J25" s="289">
        <f t="shared" si="3"/>
        <v>-0.43673573354268003</v>
      </c>
    </row>
    <row r="26" spans="1:10" s="30" customFormat="1" ht="30" customHeight="1">
      <c r="A26" s="292" t="s">
        <v>317</v>
      </c>
      <c r="B26" s="301">
        <v>5253865</v>
      </c>
      <c r="C26" s="300">
        <v>4352347</v>
      </c>
      <c r="D26" s="300">
        <v>6278935</v>
      </c>
      <c r="E26" s="300">
        <v>3590289</v>
      </c>
      <c r="F26" s="302">
        <v>4571909</v>
      </c>
      <c r="G26" s="282">
        <f t="shared" si="0"/>
        <v>1025070</v>
      </c>
      <c r="H26" s="275">
        <f t="shared" si="1"/>
        <v>0.19510779207307383</v>
      </c>
      <c r="I26" s="280">
        <f t="shared" si="2"/>
        <v>-1707026</v>
      </c>
      <c r="J26" s="275">
        <f t="shared" si="3"/>
        <v>-0.27186553133612629</v>
      </c>
    </row>
    <row r="27" spans="1:10" s="30" customFormat="1" ht="18" customHeight="1">
      <c r="A27" s="293" t="s">
        <v>318</v>
      </c>
      <c r="B27" s="303">
        <v>1952872</v>
      </c>
      <c r="C27" s="304">
        <v>3527292</v>
      </c>
      <c r="D27" s="304">
        <v>3584092</v>
      </c>
      <c r="E27" s="304">
        <v>2497121</v>
      </c>
      <c r="F27" s="305">
        <v>1593142</v>
      </c>
      <c r="G27" s="288">
        <f t="shared" si="0"/>
        <v>1631220</v>
      </c>
      <c r="H27" s="289">
        <f t="shared" si="1"/>
        <v>0.83529284049338615</v>
      </c>
      <c r="I27" s="290">
        <f t="shared" si="2"/>
        <v>-1990950</v>
      </c>
      <c r="J27" s="289">
        <f t="shared" si="3"/>
        <v>-0.55549634328583086</v>
      </c>
    </row>
    <row r="28" spans="1:10" s="30" customFormat="1" ht="18" customHeight="1">
      <c r="A28" s="292" t="s">
        <v>319</v>
      </c>
      <c r="B28" s="301">
        <v>18006076</v>
      </c>
      <c r="C28" s="300">
        <v>18425527</v>
      </c>
      <c r="D28" s="300">
        <v>19808405</v>
      </c>
      <c r="E28" s="300">
        <v>21530517</v>
      </c>
      <c r="F28" s="302">
        <v>15632661</v>
      </c>
      <c r="G28" s="282">
        <f t="shared" si="0"/>
        <v>1802329</v>
      </c>
      <c r="H28" s="275">
        <f t="shared" si="1"/>
        <v>0.10009560106266352</v>
      </c>
      <c r="I28" s="280">
        <f t="shared" si="2"/>
        <v>-4175744</v>
      </c>
      <c r="J28" s="275">
        <f t="shared" si="3"/>
        <v>-0.21080667524719937</v>
      </c>
    </row>
    <row r="29" spans="1:10" s="30" customFormat="1" ht="30" customHeight="1">
      <c r="A29" s="293" t="s">
        <v>320</v>
      </c>
      <c r="B29" s="303">
        <v>6369482</v>
      </c>
      <c r="C29" s="304">
        <v>5233605</v>
      </c>
      <c r="D29" s="304">
        <v>6609216</v>
      </c>
      <c r="E29" s="304">
        <v>7139732</v>
      </c>
      <c r="F29" s="305">
        <v>4578605</v>
      </c>
      <c r="G29" s="288">
        <f t="shared" si="0"/>
        <v>239734</v>
      </c>
      <c r="H29" s="289">
        <f t="shared" si="1"/>
        <v>3.7637911528755397E-2</v>
      </c>
      <c r="I29" s="290">
        <f t="shared" si="2"/>
        <v>-2030611</v>
      </c>
      <c r="J29" s="289">
        <f t="shared" si="3"/>
        <v>-0.30723931552547229</v>
      </c>
    </row>
    <row r="30" spans="1:10" s="30" customFormat="1" ht="30" customHeight="1">
      <c r="A30" s="292" t="s">
        <v>321</v>
      </c>
      <c r="B30" s="301">
        <v>533801</v>
      </c>
      <c r="C30" s="300">
        <v>439700</v>
      </c>
      <c r="D30" s="300">
        <v>343935</v>
      </c>
      <c r="E30" s="300">
        <v>535141</v>
      </c>
      <c r="F30" s="302">
        <v>448139</v>
      </c>
      <c r="G30" s="282">
        <f t="shared" si="0"/>
        <v>-189866</v>
      </c>
      <c r="H30" s="275">
        <f t="shared" si="1"/>
        <v>-0.35568685708719167</v>
      </c>
      <c r="I30" s="280">
        <f t="shared" si="2"/>
        <v>104204</v>
      </c>
      <c r="J30" s="275">
        <f t="shared" si="3"/>
        <v>0.3029758529954788</v>
      </c>
    </row>
    <row r="31" spans="1:10" s="30" customFormat="1" ht="30" customHeight="1">
      <c r="A31" s="293" t="s">
        <v>322</v>
      </c>
      <c r="B31" s="303">
        <v>139594</v>
      </c>
      <c r="C31" s="304">
        <v>105219</v>
      </c>
      <c r="D31" s="304">
        <v>203620</v>
      </c>
      <c r="E31" s="304">
        <v>220011</v>
      </c>
      <c r="F31" s="305">
        <v>61971</v>
      </c>
      <c r="G31" s="288">
        <f t="shared" si="0"/>
        <v>64026</v>
      </c>
      <c r="H31" s="289">
        <f t="shared" si="1"/>
        <v>0.4586586816052266</v>
      </c>
      <c r="I31" s="290">
        <f t="shared" si="2"/>
        <v>-141649</v>
      </c>
      <c r="J31" s="289">
        <f t="shared" si="3"/>
        <v>-0.69565366859836952</v>
      </c>
    </row>
    <row r="32" spans="1:10" s="30" customFormat="1" ht="30" customHeight="1">
      <c r="A32" s="292" t="s">
        <v>323</v>
      </c>
      <c r="B32" s="301">
        <v>3297944</v>
      </c>
      <c r="C32" s="300">
        <v>4108531</v>
      </c>
      <c r="D32" s="300">
        <v>4255967</v>
      </c>
      <c r="E32" s="300">
        <v>3922635</v>
      </c>
      <c r="F32" s="302">
        <v>2070516</v>
      </c>
      <c r="G32" s="282">
        <f t="shared" si="0"/>
        <v>958023</v>
      </c>
      <c r="H32" s="275">
        <f t="shared" si="1"/>
        <v>0.29049098468621665</v>
      </c>
      <c r="I32" s="280">
        <f t="shared" si="2"/>
        <v>-2185451</v>
      </c>
      <c r="J32" s="275">
        <f t="shared" si="3"/>
        <v>-0.51350280676518401</v>
      </c>
    </row>
    <row r="33" spans="1:10" s="30" customFormat="1" ht="30" customHeight="1">
      <c r="A33" s="293" t="s">
        <v>342</v>
      </c>
      <c r="B33" s="303">
        <v>1094837</v>
      </c>
      <c r="C33" s="304">
        <v>441951</v>
      </c>
      <c r="D33" s="304">
        <v>18300</v>
      </c>
      <c r="E33" s="304">
        <v>121871</v>
      </c>
      <c r="F33" s="305">
        <v>46470</v>
      </c>
      <c r="G33" s="288">
        <f t="shared" ref="G33" si="4">+D33-B33</f>
        <v>-1076537</v>
      </c>
      <c r="H33" s="289">
        <f t="shared" ref="H33" si="5">+G33/B33</f>
        <v>-0.98328518309118162</v>
      </c>
      <c r="I33" s="290">
        <f t="shared" ref="I33" si="6">+F33-D33</f>
        <v>28170</v>
      </c>
      <c r="J33" s="289">
        <f t="shared" ref="J33" si="7">+I33/D33</f>
        <v>1.5393442622950819</v>
      </c>
    </row>
    <row r="34" spans="1:10" s="30" customFormat="1" ht="18" customHeight="1">
      <c r="A34" s="292" t="s">
        <v>324</v>
      </c>
      <c r="B34" s="301">
        <v>35366484</v>
      </c>
      <c r="C34" s="300">
        <v>34928956</v>
      </c>
      <c r="D34" s="300">
        <v>29774688</v>
      </c>
      <c r="E34" s="300">
        <v>35519780</v>
      </c>
      <c r="F34" s="302">
        <v>24943881</v>
      </c>
      <c r="G34" s="282">
        <f t="shared" si="0"/>
        <v>-5591796</v>
      </c>
      <c r="H34" s="275">
        <f t="shared" si="1"/>
        <v>-0.15811003434777401</v>
      </c>
      <c r="I34" s="280">
        <f t="shared" si="2"/>
        <v>-4830807</v>
      </c>
      <c r="J34" s="275">
        <f t="shared" si="3"/>
        <v>-0.16224542806292377</v>
      </c>
    </row>
    <row r="35" spans="1:10" s="30" customFormat="1" ht="18" customHeight="1">
      <c r="A35" s="293" t="s">
        <v>325</v>
      </c>
      <c r="B35" s="303">
        <v>397705</v>
      </c>
      <c r="C35" s="304">
        <v>728799</v>
      </c>
      <c r="D35" s="304">
        <v>493570</v>
      </c>
      <c r="E35" s="304">
        <v>394335</v>
      </c>
      <c r="F35" s="305">
        <v>60275</v>
      </c>
      <c r="G35" s="288">
        <f t="shared" si="0"/>
        <v>95865</v>
      </c>
      <c r="H35" s="289">
        <f t="shared" si="1"/>
        <v>0.24104549854791868</v>
      </c>
      <c r="I35" s="290">
        <f t="shared" si="2"/>
        <v>-433295</v>
      </c>
      <c r="J35" s="289">
        <f t="shared" si="3"/>
        <v>-0.87787953076564618</v>
      </c>
    </row>
    <row r="36" spans="1:10" s="30" customFormat="1" ht="18" customHeight="1">
      <c r="A36" s="292" t="s">
        <v>326</v>
      </c>
      <c r="B36" s="301">
        <v>1258674</v>
      </c>
      <c r="C36" s="300">
        <v>1083583</v>
      </c>
      <c r="D36" s="300">
        <v>916686</v>
      </c>
      <c r="E36" s="300">
        <v>1020364</v>
      </c>
      <c r="F36" s="302">
        <v>527275</v>
      </c>
      <c r="G36" s="282">
        <f t="shared" si="0"/>
        <v>-341988</v>
      </c>
      <c r="H36" s="275">
        <f t="shared" si="1"/>
        <v>-0.27170498476968619</v>
      </c>
      <c r="I36" s="280">
        <f t="shared" si="2"/>
        <v>-389411</v>
      </c>
      <c r="J36" s="275">
        <f t="shared" si="3"/>
        <v>-0.42480304051769091</v>
      </c>
    </row>
    <row r="37" spans="1:10" s="30" customFormat="1" ht="18" customHeight="1">
      <c r="A37" s="293" t="s">
        <v>327</v>
      </c>
      <c r="B37" s="303">
        <v>3787522</v>
      </c>
      <c r="C37" s="304">
        <v>3326906</v>
      </c>
      <c r="D37" s="304">
        <v>3038772</v>
      </c>
      <c r="E37" s="304">
        <v>4227856</v>
      </c>
      <c r="F37" s="305">
        <v>2601803</v>
      </c>
      <c r="G37" s="288">
        <f t="shared" si="0"/>
        <v>-748750</v>
      </c>
      <c r="H37" s="289">
        <f t="shared" si="1"/>
        <v>-0.19768862068655971</v>
      </c>
      <c r="I37" s="290">
        <f t="shared" si="2"/>
        <v>-436969</v>
      </c>
      <c r="J37" s="289">
        <f t="shared" si="3"/>
        <v>-0.14379788941059085</v>
      </c>
    </row>
    <row r="38" spans="1:10" s="30" customFormat="1" ht="18" customHeight="1">
      <c r="A38" s="292" t="s">
        <v>328</v>
      </c>
      <c r="B38" s="301">
        <v>370000</v>
      </c>
      <c r="C38" s="300">
        <v>63560</v>
      </c>
      <c r="D38" s="300">
        <v>0</v>
      </c>
      <c r="E38" s="300">
        <v>60100</v>
      </c>
      <c r="F38" s="302"/>
      <c r="G38" s="282">
        <f t="shared" si="0"/>
        <v>-370000</v>
      </c>
      <c r="H38" s="275">
        <f t="shared" si="1"/>
        <v>-1</v>
      </c>
      <c r="I38" s="280">
        <f t="shared" si="2"/>
        <v>0</v>
      </c>
      <c r="J38" s="275">
        <v>0</v>
      </c>
    </row>
    <row r="39" spans="1:10" s="30" customFormat="1" ht="30" customHeight="1">
      <c r="A39" s="293" t="s">
        <v>329</v>
      </c>
      <c r="B39" s="303">
        <v>50541275</v>
      </c>
      <c r="C39" s="304">
        <v>43481418</v>
      </c>
      <c r="D39" s="304">
        <v>43490128</v>
      </c>
      <c r="E39" s="304">
        <v>59234314</v>
      </c>
      <c r="F39" s="305">
        <v>75484948</v>
      </c>
      <c r="G39" s="288">
        <f t="shared" si="0"/>
        <v>-7051147</v>
      </c>
      <c r="H39" s="289">
        <f t="shared" si="1"/>
        <v>-0.13951264585232565</v>
      </c>
      <c r="I39" s="290">
        <f t="shared" si="2"/>
        <v>31994820</v>
      </c>
      <c r="J39" s="289">
        <f t="shared" si="3"/>
        <v>0.73568006054155555</v>
      </c>
    </row>
    <row r="40" spans="1:10" s="30" customFormat="1" ht="30" customHeight="1">
      <c r="A40" s="292" t="s">
        <v>330</v>
      </c>
      <c r="B40" s="301">
        <v>1559075</v>
      </c>
      <c r="C40" s="300">
        <v>3042709</v>
      </c>
      <c r="D40" s="300">
        <v>2299376</v>
      </c>
      <c r="E40" s="300">
        <v>2953660</v>
      </c>
      <c r="F40" s="302">
        <v>1713540</v>
      </c>
      <c r="G40" s="282">
        <f t="shared" si="0"/>
        <v>740301</v>
      </c>
      <c r="H40" s="275">
        <f t="shared" si="1"/>
        <v>0.47483347497714989</v>
      </c>
      <c r="I40" s="280">
        <f t="shared" si="2"/>
        <v>-585836</v>
      </c>
      <c r="J40" s="275">
        <f t="shared" si="3"/>
        <v>-0.25478042738551676</v>
      </c>
    </row>
    <row r="41" spans="1:10" s="30" customFormat="1" ht="18" customHeight="1">
      <c r="A41" s="293" t="s">
        <v>331</v>
      </c>
      <c r="B41" s="303">
        <v>1646106</v>
      </c>
      <c r="C41" s="304">
        <v>1809825</v>
      </c>
      <c r="D41" s="304">
        <v>2151260</v>
      </c>
      <c r="E41" s="304">
        <v>1813554</v>
      </c>
      <c r="F41" s="305">
        <v>1370257</v>
      </c>
      <c r="G41" s="288">
        <f t="shared" si="0"/>
        <v>505154</v>
      </c>
      <c r="H41" s="289">
        <f t="shared" si="1"/>
        <v>0.30687817187957517</v>
      </c>
      <c r="I41" s="290">
        <f t="shared" si="2"/>
        <v>-781003</v>
      </c>
      <c r="J41" s="289">
        <f t="shared" si="3"/>
        <v>-0.36304444836979261</v>
      </c>
    </row>
    <row r="42" spans="1:10" s="30" customFormat="1" ht="18" customHeight="1">
      <c r="A42" s="292" t="s">
        <v>332</v>
      </c>
      <c r="B42" s="301">
        <v>25393667</v>
      </c>
      <c r="C42" s="300">
        <v>19208602</v>
      </c>
      <c r="D42" s="300">
        <v>32170579</v>
      </c>
      <c r="E42" s="300">
        <v>30856264</v>
      </c>
      <c r="F42" s="302">
        <v>29653414</v>
      </c>
      <c r="G42" s="282">
        <f t="shared" si="0"/>
        <v>6776912</v>
      </c>
      <c r="H42" s="275">
        <f t="shared" si="1"/>
        <v>0.26687409896333603</v>
      </c>
      <c r="I42" s="280">
        <f t="shared" si="2"/>
        <v>-2517165</v>
      </c>
      <c r="J42" s="275">
        <f t="shared" si="3"/>
        <v>-7.8244317579736447E-2</v>
      </c>
    </row>
    <row r="43" spans="1:10" s="30" customFormat="1" ht="18" customHeight="1">
      <c r="A43" s="293" t="s">
        <v>333</v>
      </c>
      <c r="B43" s="303">
        <v>11494855</v>
      </c>
      <c r="C43" s="304">
        <v>8606918</v>
      </c>
      <c r="D43" s="304">
        <v>8525877</v>
      </c>
      <c r="E43" s="304">
        <v>10133694</v>
      </c>
      <c r="F43" s="305">
        <v>8113233</v>
      </c>
      <c r="G43" s="288">
        <f t="shared" si="0"/>
        <v>-2968978</v>
      </c>
      <c r="H43" s="289">
        <f t="shared" si="1"/>
        <v>-0.25828755560639954</v>
      </c>
      <c r="I43" s="290">
        <f t="shared" si="2"/>
        <v>-412644</v>
      </c>
      <c r="J43" s="289">
        <f t="shared" si="3"/>
        <v>-4.8399009274940279E-2</v>
      </c>
    </row>
    <row r="44" spans="1:10" s="30" customFormat="1" ht="18" customHeight="1">
      <c r="A44" s="292" t="s">
        <v>335</v>
      </c>
      <c r="B44" s="301">
        <v>115700</v>
      </c>
      <c r="C44" s="300">
        <v>178050</v>
      </c>
      <c r="D44" s="300">
        <v>776101</v>
      </c>
      <c r="E44" s="300">
        <v>175410</v>
      </c>
      <c r="F44" s="302">
        <v>721000</v>
      </c>
      <c r="G44" s="282">
        <f t="shared" si="0"/>
        <v>660401</v>
      </c>
      <c r="H44" s="275">
        <f t="shared" si="1"/>
        <v>5.7078738115816767</v>
      </c>
      <c r="I44" s="280">
        <f t="shared" si="2"/>
        <v>-55101</v>
      </c>
      <c r="J44" s="275">
        <f t="shared" si="3"/>
        <v>-7.0997202683671323E-2</v>
      </c>
    </row>
    <row r="45" spans="1:10" s="30" customFormat="1" ht="18" customHeight="1">
      <c r="A45" s="293" t="s">
        <v>336</v>
      </c>
      <c r="B45" s="303">
        <v>2203518</v>
      </c>
      <c r="C45" s="304">
        <v>623934</v>
      </c>
      <c r="D45" s="304">
        <v>1381974</v>
      </c>
      <c r="E45" s="304">
        <v>1308612</v>
      </c>
      <c r="F45" s="305">
        <v>1142160</v>
      </c>
      <c r="G45" s="288">
        <f t="shared" si="0"/>
        <v>-821544</v>
      </c>
      <c r="H45" s="289">
        <f t="shared" si="1"/>
        <v>-0.37283289721254831</v>
      </c>
      <c r="I45" s="290">
        <f t="shared" si="2"/>
        <v>-239814</v>
      </c>
      <c r="J45" s="289">
        <f t="shared" si="3"/>
        <v>-0.17353003746814338</v>
      </c>
    </row>
    <row r="46" spans="1:10" s="30" customFormat="1" ht="18" customHeight="1">
      <c r="A46" s="292" t="s">
        <v>337</v>
      </c>
      <c r="B46" s="301">
        <v>22103152</v>
      </c>
      <c r="C46" s="300">
        <v>23837127</v>
      </c>
      <c r="D46" s="300">
        <v>27553101</v>
      </c>
      <c r="E46" s="300">
        <v>20947954</v>
      </c>
      <c r="F46" s="302">
        <v>23324327</v>
      </c>
      <c r="G46" s="282">
        <f t="shared" si="0"/>
        <v>5449949</v>
      </c>
      <c r="H46" s="275">
        <f t="shared" si="1"/>
        <v>0.24656886040506801</v>
      </c>
      <c r="I46" s="280">
        <f t="shared" si="2"/>
        <v>-4228774</v>
      </c>
      <c r="J46" s="275">
        <f t="shared" si="3"/>
        <v>-0.1534772438136818</v>
      </c>
    </row>
    <row r="47" spans="1:10" s="30" customFormat="1" ht="30" customHeight="1">
      <c r="A47" s="293" t="s">
        <v>338</v>
      </c>
      <c r="B47" s="303">
        <v>130657561</v>
      </c>
      <c r="C47" s="304">
        <v>153985847</v>
      </c>
      <c r="D47" s="304">
        <v>173642973</v>
      </c>
      <c r="E47" s="304">
        <v>158964373</v>
      </c>
      <c r="F47" s="305">
        <v>149109909</v>
      </c>
      <c r="G47" s="288">
        <f t="shared" si="0"/>
        <v>42985412</v>
      </c>
      <c r="H47" s="289">
        <f t="shared" si="1"/>
        <v>0.32899291607012321</v>
      </c>
      <c r="I47" s="290">
        <f t="shared" si="2"/>
        <v>-24533064</v>
      </c>
      <c r="J47" s="289">
        <f t="shared" si="3"/>
        <v>-0.14128451947203186</v>
      </c>
    </row>
    <row r="48" spans="1:10" s="30" customFormat="1" ht="30" customHeight="1">
      <c r="A48" s="292" t="s">
        <v>339</v>
      </c>
      <c r="B48" s="301">
        <v>4588581</v>
      </c>
      <c r="C48" s="300">
        <v>5047073</v>
      </c>
      <c r="D48" s="300">
        <v>2561755</v>
      </c>
      <c r="E48" s="300">
        <v>6661313</v>
      </c>
      <c r="F48" s="302">
        <v>6036656</v>
      </c>
      <c r="G48" s="282">
        <f t="shared" si="0"/>
        <v>-2026826</v>
      </c>
      <c r="H48" s="275">
        <f t="shared" si="1"/>
        <v>-0.44171084699169527</v>
      </c>
      <c r="I48" s="280">
        <f t="shared" si="2"/>
        <v>3474901</v>
      </c>
      <c r="J48" s="275">
        <f t="shared" si="3"/>
        <v>1.3564532908104014</v>
      </c>
    </row>
    <row r="49" spans="1:10" s="30" customFormat="1" ht="18" customHeight="1">
      <c r="A49" s="293" t="s">
        <v>340</v>
      </c>
      <c r="B49" s="303">
        <v>129271650</v>
      </c>
      <c r="C49" s="304">
        <v>136594581</v>
      </c>
      <c r="D49" s="304">
        <v>124433134</v>
      </c>
      <c r="E49" s="304">
        <v>142508331</v>
      </c>
      <c r="F49" s="305">
        <v>78742234</v>
      </c>
      <c r="G49" s="288">
        <f t="shared" si="0"/>
        <v>-4838516</v>
      </c>
      <c r="H49" s="289">
        <f t="shared" si="1"/>
        <v>-3.7429057337784427E-2</v>
      </c>
      <c r="I49" s="290">
        <f t="shared" si="2"/>
        <v>-45690900</v>
      </c>
      <c r="J49" s="289">
        <f t="shared" si="3"/>
        <v>-0.36719239105558493</v>
      </c>
    </row>
    <row r="50" spans="1:10" s="30" customFormat="1" ht="18" customHeight="1">
      <c r="A50" s="292" t="s">
        <v>341</v>
      </c>
      <c r="B50" s="301">
        <v>1368771</v>
      </c>
      <c r="C50" s="300">
        <v>24474649</v>
      </c>
      <c r="D50" s="300">
        <v>19595114</v>
      </c>
      <c r="E50" s="300">
        <v>26987841</v>
      </c>
      <c r="F50" s="302">
        <v>9061587</v>
      </c>
      <c r="G50" s="282">
        <f t="shared" si="0"/>
        <v>18226343</v>
      </c>
      <c r="H50" s="275">
        <f t="shared" si="1"/>
        <v>13.315845382463538</v>
      </c>
      <c r="I50" s="280">
        <f t="shared" si="2"/>
        <v>-10533527</v>
      </c>
      <c r="J50" s="275">
        <f t="shared" si="3"/>
        <v>-0.53755885268133674</v>
      </c>
    </row>
    <row r="51" spans="1:10" s="30" customFormat="1" ht="22.25" customHeight="1" thickBot="1">
      <c r="A51" s="286" t="s">
        <v>10</v>
      </c>
      <c r="B51" s="283">
        <f>SUM(B6:B50)</f>
        <v>490322100</v>
      </c>
      <c r="C51" s="276">
        <f>SUM(C6:C50)</f>
        <v>519973551</v>
      </c>
      <c r="D51" s="276">
        <f>SUM(D6:D50)</f>
        <v>537567787</v>
      </c>
      <c r="E51" s="276">
        <f>SUM(E6:E50)</f>
        <v>567785498</v>
      </c>
      <c r="F51" s="287">
        <f>SUM(F6:F50)</f>
        <v>456392021</v>
      </c>
      <c r="G51" s="283">
        <f>+D51-B51</f>
        <v>47245687</v>
      </c>
      <c r="H51" s="235">
        <f>+G51/B51</f>
        <v>9.6356429783605507E-2</v>
      </c>
      <c r="I51" s="281">
        <f>+F51-D51</f>
        <v>-81175766</v>
      </c>
      <c r="J51" s="235">
        <f>+I51/D51</f>
        <v>-0.15100563680167092</v>
      </c>
    </row>
    <row r="52" spans="1:10" ht="12" thickTop="1">
      <c r="A52" s="27" t="s">
        <v>87</v>
      </c>
      <c r="B52" s="277"/>
      <c r="C52" s="277"/>
      <c r="D52" s="277"/>
      <c r="E52" s="277"/>
      <c r="F52" s="277"/>
      <c r="G52" s="277"/>
      <c r="H52" s="271"/>
      <c r="I52" s="277"/>
    </row>
    <row r="53" spans="1:10">
      <c r="A53" s="27" t="s">
        <v>182</v>
      </c>
      <c r="B53" s="278"/>
      <c r="C53" s="278"/>
      <c r="D53" s="278"/>
      <c r="E53" s="278"/>
      <c r="F53" s="278"/>
      <c r="G53" s="278"/>
      <c r="H53" s="151"/>
      <c r="I53" s="278"/>
    </row>
    <row r="54" spans="1:10">
      <c r="A54" s="27" t="s">
        <v>88</v>
      </c>
      <c r="B54" s="277"/>
      <c r="C54" s="277"/>
      <c r="D54" s="277"/>
      <c r="E54" s="277"/>
      <c r="F54" s="277"/>
      <c r="G54" s="277"/>
      <c r="H54" s="271"/>
      <c r="I54" s="277"/>
    </row>
    <row r="55" spans="1:10">
      <c r="A55" s="14"/>
      <c r="B55" s="277"/>
      <c r="C55" s="277"/>
      <c r="D55" s="277"/>
      <c r="E55" s="277"/>
      <c r="F55" s="277"/>
      <c r="G55" s="277"/>
      <c r="H55" s="271"/>
      <c r="I55" s="277"/>
    </row>
    <row r="56" spans="1:10">
      <c r="A56" s="28" t="s">
        <v>188</v>
      </c>
      <c r="B56" s="279"/>
    </row>
    <row r="57" spans="1:10">
      <c r="A57" s="28" t="s">
        <v>192</v>
      </c>
      <c r="B57" s="279"/>
    </row>
  </sheetData>
  <mergeCells count="13">
    <mergeCell ref="H4:H5"/>
    <mergeCell ref="I4:I5"/>
    <mergeCell ref="J4:J5"/>
    <mergeCell ref="A1:J1"/>
    <mergeCell ref="A2:J2"/>
    <mergeCell ref="A3:J3"/>
    <mergeCell ref="A4:A5"/>
    <mergeCell ref="B4:B5"/>
    <mergeCell ref="C4:C5"/>
    <mergeCell ref="D4:D5"/>
    <mergeCell ref="E4:E5"/>
    <mergeCell ref="F4:F5"/>
    <mergeCell ref="G4:G5"/>
  </mergeCells>
  <printOptions horizontalCentered="1"/>
  <pageMargins left="0.31496062992125984" right="0.31496062992125984" top="0.74803149606299213" bottom="0.74803149606299213" header="0.31496062992125984" footer="0.31496062992125984"/>
  <pageSetup paperSize="9" scale="70" fitToHeight="0" orientation="landscape" r:id="rId1"/>
  <headerFooter>
    <oddFooter>&amp;C&amp;"Arial,Normal"&amp;10Página N° &amp;P&amp;R&amp;"Arial,Negrita"&amp;10FORMATO 06</oddFooter>
  </headerFooter>
  <rowBreaks count="2" manualBreakCount="2">
    <brk id="29" max="9" man="1"/>
    <brk id="4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35</vt:i4>
      </vt:variant>
    </vt:vector>
  </HeadingPairs>
  <TitlesOfParts>
    <vt:vector size="53" baseType="lpstr">
      <vt:lpstr>Hoja1</vt:lpstr>
      <vt:lpstr>FMTO 01</vt:lpstr>
      <vt:lpstr>FMTO 02</vt:lpstr>
      <vt:lpstr>FMTO 03</vt:lpstr>
      <vt:lpstr>FMTO 04</vt:lpstr>
      <vt:lpstr>FMTO 05</vt:lpstr>
      <vt:lpstr>FMTO06 TFTE</vt:lpstr>
      <vt:lpstr>FMT06_RO</vt:lpstr>
      <vt:lpstr>FMT06 RDR</vt:lpstr>
      <vt:lpstr>FMT06 ROOC</vt:lpstr>
      <vt:lpstr>FMT06 DyT</vt:lpstr>
      <vt:lpstr>FMT06 RD</vt:lpstr>
      <vt:lpstr>FMTO 07</vt:lpstr>
      <vt:lpstr>FMTO 08</vt:lpstr>
      <vt:lpstr>FMTO 09</vt:lpstr>
      <vt:lpstr>FMTO 10 </vt:lpstr>
      <vt:lpstr>FMTO 11</vt:lpstr>
      <vt:lpstr>FMTO 12</vt:lpstr>
      <vt:lpstr>'FMT06 DyT'!Área_de_impresión</vt:lpstr>
      <vt:lpstr>'FMT06 RD'!Área_de_impresión</vt:lpstr>
      <vt:lpstr>'FMT06 RDR'!Área_de_impresión</vt:lpstr>
      <vt:lpstr>'FMT06 ROOC'!Área_de_impresión</vt:lpstr>
      <vt:lpstr>FMT06_RO!Área_de_impresión</vt:lpstr>
      <vt:lpstr>'FMTO 01'!Área_de_impresión</vt:lpstr>
      <vt:lpstr>'FMTO 02'!Área_de_impresión</vt:lpstr>
      <vt:lpstr>'FMTO 03'!Área_de_impresión</vt:lpstr>
      <vt:lpstr>'FMTO 04'!Área_de_impresión</vt:lpstr>
      <vt:lpstr>'FMTO 05'!Área_de_impresión</vt:lpstr>
      <vt:lpstr>'FMTO 07'!Área_de_impresión</vt:lpstr>
      <vt:lpstr>'FMTO 08'!Área_de_impresión</vt:lpstr>
      <vt:lpstr>'FMTO 09'!Área_de_impresión</vt:lpstr>
      <vt:lpstr>'FMTO 10 '!Área_de_impresión</vt:lpstr>
      <vt:lpstr>'FMTO 11'!Área_de_impresión</vt:lpstr>
      <vt:lpstr>'FMTO 12'!Área_de_impresión</vt:lpstr>
      <vt:lpstr>'FMTO06 TFTE'!Área_de_impresión</vt:lpstr>
      <vt:lpstr>Hoja1!Área_de_impresión</vt:lpstr>
      <vt:lpstr>'FMT06 DyT'!Títulos_a_imprimir</vt:lpstr>
      <vt:lpstr>'FMT06 RD'!Títulos_a_imprimir</vt:lpstr>
      <vt:lpstr>'FMT06 RDR'!Títulos_a_imprimir</vt:lpstr>
      <vt:lpstr>'FMT06 ROOC'!Títulos_a_imprimir</vt:lpstr>
      <vt:lpstr>FMT06_RO!Títulos_a_imprimir</vt:lpstr>
      <vt:lpstr>'FMTO 01'!Títulos_a_imprimir</vt:lpstr>
      <vt:lpstr>'FMTO 02'!Títulos_a_imprimir</vt:lpstr>
      <vt:lpstr>'FMTO 04'!Títulos_a_imprimir</vt:lpstr>
      <vt:lpstr>'FMTO 05'!Títulos_a_imprimir</vt:lpstr>
      <vt:lpstr>'FMTO 07'!Títulos_a_imprimir</vt:lpstr>
      <vt:lpstr>'FMTO 08'!Títulos_a_imprimir</vt:lpstr>
      <vt:lpstr>'FMTO 09'!Títulos_a_imprimir</vt:lpstr>
      <vt:lpstr>'FMTO 10 '!Títulos_a_imprimir</vt:lpstr>
      <vt:lpstr>'FMTO 11'!Títulos_a_imprimir</vt:lpstr>
      <vt:lpstr>'FMTO 12'!Títulos_a_imprimir</vt:lpstr>
      <vt:lpstr>'FMTO06 TFTE'!Títulos_a_imprimir</vt:lpstr>
      <vt:lpstr>Hoja1!Títulos_a_imprimir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Ursula De Cordova Lopez Del Solar</dc:creator>
  <cp:lastModifiedBy>lpine</cp:lastModifiedBy>
  <cp:lastPrinted>2022-09-28T21:49:08Z</cp:lastPrinted>
  <dcterms:created xsi:type="dcterms:W3CDTF">2022-08-23T21:13:02Z</dcterms:created>
  <dcterms:modified xsi:type="dcterms:W3CDTF">2022-10-08T03:47:32Z</dcterms:modified>
</cp:coreProperties>
</file>